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https://educationgovuk-my.sharepoint.com/personal/haroon_chowdry_education_gov_uk/Documents/WORK/Projects/Covid-19 Dashboard/Offline copies/Website versions/V1.1/"/>
    </mc:Choice>
  </mc:AlternateContent>
  <xr:revisionPtr revIDLastSave="1" documentId="8_{B9CB40D5-71D3-4C30-B59E-70F00FF603DA}" xr6:coauthVersionLast="45" xr6:coauthVersionMax="45" xr10:uidLastSave="{BACFB9CC-3ADE-4951-8CAD-11885D9C0D0B}"/>
  <bookViews>
    <workbookView xWindow="-98" yWindow="-98" windowWidth="22695" windowHeight="14595" tabRatio="794" xr2:uid="{00000000-000D-0000-FFFF-FFFF00000000}"/>
  </bookViews>
  <sheets>
    <sheet name="Introduction" sheetId="67" r:id="rId1"/>
    <sheet name="1. National profile" sheetId="59" r:id="rId2"/>
    <sheet name="2. LA profile" sheetId="3" r:id="rId3"/>
    <sheet name="3. Data sources - Prevalence" sheetId="49" r:id="rId4"/>
    <sheet name="4. Data sources - Known service" sheetId="48" r:id="rId5"/>
    <sheet name="5. Data sources - babies" sheetId="56" r:id="rId6"/>
    <sheet name="6. Data sources - LA info" sheetId="45" r:id="rId7"/>
    <sheet name="LA information raw data" sheetId="46" state="hidden" r:id="rId8"/>
    <sheet name="LA lookup" sheetId="53" state="hidden" r:id="rId9"/>
    <sheet name="High-risk C19 raw data" sheetId="57" state="hidden" r:id="rId10"/>
    <sheet name="services_pivot" sheetId="66" state="hidden" r:id="rId11"/>
    <sheet name="Known to services raw data" sheetId="47" state="hidden" r:id="rId12"/>
    <sheet name="underlying need_pivot" sheetId="62" state="hidden" r:id="rId13"/>
    <sheet name="Prevalence raw data" sheetId="50" state="hidden" r:id="rId14"/>
    <sheet name="high risk_pivot" sheetId="61" state="hidden" r:id="rId15"/>
  </sheets>
  <definedNames>
    <definedName name="_xlnm._FilterDatabase" localSheetId="3" hidden="1">'3. Data sources - Prevalence'!$A$1:$J$1</definedName>
    <definedName name="_xlnm._FilterDatabase" localSheetId="4" hidden="1">'4. Data sources - Known service'!$A$1:$J$1</definedName>
    <definedName name="_xlnm._FilterDatabase" localSheetId="5" hidden="1">'5. Data sources - babies'!$C$1:$Q$1</definedName>
    <definedName name="_xlnm._FilterDatabase" localSheetId="6" hidden="1">'6. Data sources - LA info'!$A$1:$E$1</definedName>
    <definedName name="_xlnm._FilterDatabase" localSheetId="9" hidden="1">'High-risk C19 raw data'!$A$1:$N$7641</definedName>
    <definedName name="_xlnm._FilterDatabase" localSheetId="11" hidden="1">'Known to services raw data'!$A$1:$N$5046</definedName>
    <definedName name="_xlnm._FilterDatabase" localSheetId="7" hidden="1">'LA information raw data'!$A$1:$L$1035</definedName>
    <definedName name="_xlnm._FilterDatabase" localSheetId="13" hidden="1">'Prevalence raw data'!$A$1:$M$2598</definedName>
    <definedName name="la_list" localSheetId="0">#REF!</definedName>
    <definedName name="la_list" localSheetId="8">'LA lookup'!$B$1:$B$151</definedName>
    <definedName name="la_list">#REF!</definedName>
  </definedNames>
  <calcPr calcId="191029"/>
  <pivotCaches>
    <pivotCache cacheId="7" r:id="rId16"/>
    <pivotCache cacheId="8" r:id="rId17"/>
    <pivotCache cacheId="11"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57" l="1"/>
  <c r="A3" i="57"/>
  <c r="A4" i="57"/>
  <c r="A5" i="57"/>
  <c r="A6" i="57"/>
  <c r="A7" i="57"/>
  <c r="A8"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2" i="57"/>
  <c r="A93" i="57"/>
  <c r="A94" i="57"/>
  <c r="A95" i="57"/>
  <c r="A96"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0" i="57"/>
  <c r="A151" i="57"/>
  <c r="A152" i="57"/>
  <c r="A153" i="57"/>
  <c r="A154"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08" i="57"/>
  <c r="A209" i="57"/>
  <c r="A210" i="57"/>
  <c r="A211" i="57"/>
  <c r="A212"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66" i="57"/>
  <c r="A267" i="57"/>
  <c r="A268" i="57"/>
  <c r="A269" i="57"/>
  <c r="A270"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4" i="57"/>
  <c r="A325" i="57"/>
  <c r="A326" i="57"/>
  <c r="A327" i="57"/>
  <c r="A328"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2" i="57"/>
  <c r="A383" i="57"/>
  <c r="A384" i="57"/>
  <c r="A385" i="57"/>
  <c r="A386" i="57"/>
  <c r="A387"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0" i="57"/>
  <c r="A441" i="57"/>
  <c r="A442" i="57"/>
  <c r="A443" i="57"/>
  <c r="A444" i="57"/>
  <c r="A445"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498" i="57"/>
  <c r="A499" i="57"/>
  <c r="A500" i="57"/>
  <c r="A501" i="57"/>
  <c r="A502"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56" i="57"/>
  <c r="A557" i="57"/>
  <c r="A558" i="57"/>
  <c r="A559" i="57"/>
  <c r="A560"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58" i="57"/>
  <c r="A959" i="57"/>
  <c r="A960" i="57"/>
  <c r="A961" i="57"/>
  <c r="A962" i="57"/>
  <c r="A963"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16" i="57"/>
  <c r="A1017" i="57"/>
  <c r="A1018" i="57"/>
  <c r="A1019" i="57"/>
  <c r="A1020" i="57"/>
  <c r="A1021"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74" i="57"/>
  <c r="A1075" i="57"/>
  <c r="A1076" i="57"/>
  <c r="A1077" i="57"/>
  <c r="A1078" i="57"/>
  <c r="A1079"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2" i="57"/>
  <c r="A1133" i="57"/>
  <c r="A1134" i="57"/>
  <c r="A1135" i="57"/>
  <c r="A1136" i="57"/>
  <c r="A1137"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0" i="57"/>
  <c r="A1191" i="57"/>
  <c r="A1192" i="57"/>
  <c r="A1193" i="57"/>
  <c r="A1194" i="57"/>
  <c r="A1195"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48" i="57"/>
  <c r="A1249" i="57"/>
  <c r="A1250" i="57"/>
  <c r="A1251" i="57"/>
  <c r="A1252" i="57"/>
  <c r="A1253"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06" i="57"/>
  <c r="A1307" i="57"/>
  <c r="A1308" i="57"/>
  <c r="A1309" i="57"/>
  <c r="A1310" i="57"/>
  <c r="A1311"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64" i="57"/>
  <c r="A1365" i="57"/>
  <c r="A1366" i="57"/>
  <c r="A1367" i="57"/>
  <c r="A1368" i="57"/>
  <c r="A1369"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A1414" i="57"/>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A1474" i="57"/>
  <c r="A1475" i="57"/>
  <c r="A1476" i="57"/>
  <c r="A1477" i="57"/>
  <c r="A1478" i="57"/>
  <c r="A1479" i="57"/>
  <c r="A1480" i="57"/>
  <c r="A1481" i="57"/>
  <c r="A1482" i="57"/>
  <c r="A1483" i="57"/>
  <c r="A1484" i="57"/>
  <c r="A1485" i="57"/>
  <c r="A1486" i="57"/>
  <c r="A1487" i="57"/>
  <c r="A1488" i="57"/>
  <c r="A1489" i="57"/>
  <c r="A1490" i="57"/>
  <c r="A1491" i="57"/>
  <c r="A1492" i="57"/>
  <c r="A1493" i="57"/>
  <c r="A1494" i="57"/>
  <c r="A1495" i="57"/>
  <c r="A1496" i="57"/>
  <c r="A1497" i="57"/>
  <c r="A1498" i="57"/>
  <c r="A1499" i="57"/>
  <c r="A1500" i="57"/>
  <c r="A1501" i="57"/>
  <c r="A1502" i="57"/>
  <c r="A1503" i="57"/>
  <c r="A1504" i="57"/>
  <c r="A1505" i="57"/>
  <c r="A1506" i="57"/>
  <c r="A1507" i="57"/>
  <c r="A1508" i="57"/>
  <c r="A1509" i="57"/>
  <c r="A1510" i="57"/>
  <c r="A1511" i="57"/>
  <c r="A1512" i="57"/>
  <c r="A1513" i="57"/>
  <c r="A1514" i="57"/>
  <c r="A1515" i="57"/>
  <c r="A1516" i="57"/>
  <c r="A1517" i="57"/>
  <c r="A1518" i="57"/>
  <c r="A1519" i="57"/>
  <c r="A1520" i="57"/>
  <c r="A1521" i="57"/>
  <c r="B118" i="3" l="1"/>
  <c r="B108" i="3"/>
  <c r="I6" i="59"/>
  <c r="J6" i="59"/>
  <c r="A940" i="46"/>
  <c r="A941" i="46"/>
  <c r="A942" i="46"/>
  <c r="A943" i="46"/>
  <c r="A944" i="46"/>
  <c r="A945" i="46"/>
  <c r="A946" i="46"/>
  <c r="A947" i="46"/>
  <c r="A948" i="46"/>
  <c r="A949" i="46"/>
  <c r="A950" i="46"/>
  <c r="A951" i="46"/>
  <c r="A952" i="46"/>
  <c r="A953" i="46"/>
  <c r="A954" i="46"/>
  <c r="A955" i="46"/>
  <c r="A956" i="46"/>
  <c r="A957" i="46"/>
  <c r="A958" i="46"/>
  <c r="A959" i="46"/>
  <c r="A960" i="46"/>
  <c r="A961" i="46"/>
  <c r="A962" i="46"/>
  <c r="A963" i="46"/>
  <c r="A964" i="46"/>
  <c r="A965" i="46"/>
  <c r="A966" i="46"/>
  <c r="A967" i="46"/>
  <c r="A968" i="46"/>
  <c r="A969" i="46"/>
  <c r="A970" i="46"/>
  <c r="A971" i="46"/>
  <c r="A972" i="46"/>
  <c r="A973" i="46"/>
  <c r="A974" i="46"/>
  <c r="A975" i="46"/>
  <c r="A976" i="46"/>
  <c r="A977" i="46"/>
  <c r="A978" i="46"/>
  <c r="A979" i="46"/>
  <c r="A980" i="46"/>
  <c r="A981" i="46"/>
  <c r="A982" i="46"/>
  <c r="A983" i="46"/>
  <c r="A984" i="46"/>
  <c r="A985" i="46"/>
  <c r="A986" i="46"/>
  <c r="A987" i="46"/>
  <c r="A988" i="46"/>
  <c r="A989" i="46"/>
  <c r="A990" i="46"/>
  <c r="A991" i="46"/>
  <c r="A992" i="46"/>
  <c r="A993" i="46"/>
  <c r="A994" i="46"/>
  <c r="A995" i="46"/>
  <c r="A996" i="46"/>
  <c r="A997" i="46"/>
  <c r="A998" i="46"/>
  <c r="A999" i="46"/>
  <c r="A1000" i="46"/>
  <c r="A1001" i="46"/>
  <c r="A1002" i="46"/>
  <c r="A1003" i="46"/>
  <c r="A1004" i="46"/>
  <c r="A1005" i="46"/>
  <c r="A1006" i="46"/>
  <c r="A1007" i="46"/>
  <c r="A1008" i="46"/>
  <c r="A1009" i="46"/>
  <c r="A1010" i="46"/>
  <c r="A1011" i="46"/>
  <c r="A1012" i="46"/>
  <c r="A1013" i="46"/>
  <c r="A1014" i="46"/>
  <c r="A1015" i="46"/>
  <c r="A1016" i="46"/>
  <c r="A1017" i="46"/>
  <c r="A1018" i="46"/>
  <c r="A1019" i="46"/>
  <c r="A1020" i="46"/>
  <c r="A1021" i="46"/>
  <c r="A1022" i="46"/>
  <c r="A1023" i="46"/>
  <c r="A1024" i="46"/>
  <c r="A1025" i="46"/>
  <c r="A1026" i="46"/>
  <c r="A1027" i="46"/>
  <c r="A1028" i="46"/>
  <c r="A1029" i="46"/>
  <c r="A1030" i="46"/>
  <c r="A1031" i="46"/>
  <c r="A1032" i="46"/>
  <c r="A1033" i="46"/>
  <c r="A1034" i="46"/>
  <c r="A1035"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A213" i="46"/>
  <c r="A214" i="46"/>
  <c r="A215" i="46"/>
  <c r="A216" i="46"/>
  <c r="A217" i="46"/>
  <c r="A218" i="46"/>
  <c r="A219" i="46"/>
  <c r="A220" i="46"/>
  <c r="A221" i="46"/>
  <c r="A222" i="46"/>
  <c r="A223" i="46"/>
  <c r="A224" i="46"/>
  <c r="A225" i="46"/>
  <c r="A226" i="46"/>
  <c r="A227" i="46"/>
  <c r="A228" i="46"/>
  <c r="A229" i="46"/>
  <c r="A230" i="46"/>
  <c r="A231" i="46"/>
  <c r="A232" i="46"/>
  <c r="A233" i="46"/>
  <c r="A234" i="46"/>
  <c r="A235" i="46"/>
  <c r="A236" i="46"/>
  <c r="A237" i="46"/>
  <c r="A238" i="46"/>
  <c r="A239" i="46"/>
  <c r="A240" i="46"/>
  <c r="A241" i="46"/>
  <c r="A242" i="46"/>
  <c r="A243" i="46"/>
  <c r="A244" i="46"/>
  <c r="A245" i="46"/>
  <c r="A246" i="46"/>
  <c r="A247" i="46"/>
  <c r="A248" i="46"/>
  <c r="A249" i="46"/>
  <c r="A250" i="46"/>
  <c r="A251" i="46"/>
  <c r="A252" i="46"/>
  <c r="A253" i="46"/>
  <c r="A254" i="46"/>
  <c r="A255" i="46"/>
  <c r="A256" i="46"/>
  <c r="A257" i="46"/>
  <c r="A258" i="46"/>
  <c r="A259" i="46"/>
  <c r="A260" i="46"/>
  <c r="A261" i="46"/>
  <c r="A262" i="46"/>
  <c r="A263" i="46"/>
  <c r="A264" i="46"/>
  <c r="A265" i="46"/>
  <c r="A266" i="46"/>
  <c r="A267" i="46"/>
  <c r="A268" i="46"/>
  <c r="A269" i="46"/>
  <c r="A270" i="46"/>
  <c r="A271" i="46"/>
  <c r="A272" i="46"/>
  <c r="A273" i="46"/>
  <c r="A274" i="46"/>
  <c r="A275" i="46"/>
  <c r="A276" i="46"/>
  <c r="A277" i="46"/>
  <c r="A278" i="46"/>
  <c r="A279" i="46"/>
  <c r="A280" i="46"/>
  <c r="A281" i="46"/>
  <c r="A282" i="46"/>
  <c r="A283" i="46"/>
  <c r="A284" i="46"/>
  <c r="A285" i="46"/>
  <c r="A286" i="46"/>
  <c r="A287" i="46"/>
  <c r="A288" i="46"/>
  <c r="A289" i="46"/>
  <c r="A290" i="46"/>
  <c r="A291" i="46"/>
  <c r="A292" i="46"/>
  <c r="A293" i="46"/>
  <c r="A294" i="46"/>
  <c r="A295" i="46"/>
  <c r="A296" i="46"/>
  <c r="A297" i="46"/>
  <c r="A298" i="46"/>
  <c r="A299" i="46"/>
  <c r="A300" i="46"/>
  <c r="A301" i="46"/>
  <c r="A302" i="46"/>
  <c r="A303" i="46"/>
  <c r="A304" i="46"/>
  <c r="A305" i="46"/>
  <c r="A306" i="46"/>
  <c r="A307" i="46"/>
  <c r="A308" i="46"/>
  <c r="A309" i="46"/>
  <c r="A310" i="46"/>
  <c r="A311" i="46"/>
  <c r="A312" i="46"/>
  <c r="A313" i="46"/>
  <c r="A314" i="46"/>
  <c r="A315" i="46"/>
  <c r="A316" i="46"/>
  <c r="A317" i="46"/>
  <c r="A318" i="46"/>
  <c r="A319" i="46"/>
  <c r="A320" i="46"/>
  <c r="A321" i="46"/>
  <c r="A322" i="46"/>
  <c r="A323" i="46"/>
  <c r="A324" i="46"/>
  <c r="A325" i="46"/>
  <c r="A326" i="46"/>
  <c r="A327" i="46"/>
  <c r="A328" i="46"/>
  <c r="A329" i="46"/>
  <c r="A330" i="46"/>
  <c r="A331" i="46"/>
  <c r="A332" i="46"/>
  <c r="A333" i="46"/>
  <c r="A334" i="46"/>
  <c r="A335" i="46"/>
  <c r="A336" i="46"/>
  <c r="A337" i="46"/>
  <c r="A338" i="46"/>
  <c r="A339" i="46"/>
  <c r="A340" i="46"/>
  <c r="A341" i="46"/>
  <c r="A342" i="46"/>
  <c r="A343" i="46"/>
  <c r="A344" i="46"/>
  <c r="A345" i="46"/>
  <c r="A346" i="46"/>
  <c r="A347" i="46"/>
  <c r="A348" i="46"/>
  <c r="A349" i="46"/>
  <c r="A350" i="46"/>
  <c r="A351" i="46"/>
  <c r="A352" i="46"/>
  <c r="A353" i="46"/>
  <c r="A354" i="46"/>
  <c r="A355" i="46"/>
  <c r="A356" i="46"/>
  <c r="A357" i="46"/>
  <c r="A358" i="46"/>
  <c r="A359" i="46"/>
  <c r="A360" i="46"/>
  <c r="A361" i="46"/>
  <c r="A362" i="46"/>
  <c r="A363" i="46"/>
  <c r="A364" i="46"/>
  <c r="A365" i="46"/>
  <c r="A366" i="46"/>
  <c r="A367" i="46"/>
  <c r="A368" i="46"/>
  <c r="A369" i="46"/>
  <c r="A370" i="46"/>
  <c r="A371" i="46"/>
  <c r="A372" i="46"/>
  <c r="A373" i="46"/>
  <c r="A374" i="46"/>
  <c r="A375" i="46"/>
  <c r="A376" i="46"/>
  <c r="A377" i="46"/>
  <c r="A378" i="46"/>
  <c r="A379" i="46"/>
  <c r="A380" i="46"/>
  <c r="A381" i="46"/>
  <c r="A382" i="46"/>
  <c r="A383" i="46"/>
  <c r="A384" i="46"/>
  <c r="A385" i="46"/>
  <c r="A386" i="46"/>
  <c r="A387" i="46"/>
  <c r="A388" i="46"/>
  <c r="A389" i="46"/>
  <c r="A390" i="46"/>
  <c r="A391" i="46"/>
  <c r="A392" i="46"/>
  <c r="A393" i="46"/>
  <c r="A394" i="46"/>
  <c r="A395" i="46"/>
  <c r="A396" i="46"/>
  <c r="A397" i="46"/>
  <c r="A398" i="46"/>
  <c r="A399" i="46"/>
  <c r="A400" i="46"/>
  <c r="A401" i="46"/>
  <c r="A402" i="46"/>
  <c r="A403" i="46"/>
  <c r="A404" i="46"/>
  <c r="A405" i="46"/>
  <c r="A406" i="46"/>
  <c r="A407" i="46"/>
  <c r="A408" i="46"/>
  <c r="A409" i="46"/>
  <c r="A410" i="46"/>
  <c r="A411" i="46"/>
  <c r="A412" i="46"/>
  <c r="A413" i="46"/>
  <c r="A414" i="46"/>
  <c r="A415" i="46"/>
  <c r="A416" i="46"/>
  <c r="A417" i="46"/>
  <c r="A418" i="46"/>
  <c r="A419" i="46"/>
  <c r="A420" i="46"/>
  <c r="A421" i="46"/>
  <c r="A422" i="46"/>
  <c r="A423" i="46"/>
  <c r="A424" i="46"/>
  <c r="A425" i="46"/>
  <c r="A426" i="46"/>
  <c r="A427" i="46"/>
  <c r="A428" i="46"/>
  <c r="A429" i="46"/>
  <c r="A430" i="46"/>
  <c r="A431" i="46"/>
  <c r="A432" i="46"/>
  <c r="A433" i="46"/>
  <c r="A434" i="46"/>
  <c r="A435" i="46"/>
  <c r="A436" i="46"/>
  <c r="A437" i="46"/>
  <c r="A438" i="46"/>
  <c r="A439" i="46"/>
  <c r="A440" i="46"/>
  <c r="A441" i="46"/>
  <c r="A442" i="46"/>
  <c r="A443" i="46"/>
  <c r="A444" i="46"/>
  <c r="A445" i="46"/>
  <c r="A446" i="46"/>
  <c r="A447" i="46"/>
  <c r="A448" i="46"/>
  <c r="A449" i="46"/>
  <c r="A450" i="46"/>
  <c r="A451" i="46"/>
  <c r="A452" i="46"/>
  <c r="A453" i="46"/>
  <c r="A454" i="46"/>
  <c r="A455" i="46"/>
  <c r="A456" i="46"/>
  <c r="A457" i="46"/>
  <c r="A458" i="46"/>
  <c r="A459" i="46"/>
  <c r="A460" i="46"/>
  <c r="A461" i="46"/>
  <c r="A462" i="46"/>
  <c r="A463" i="46"/>
  <c r="A464" i="46"/>
  <c r="A465" i="46"/>
  <c r="A466" i="46"/>
  <c r="A467" i="46"/>
  <c r="A468" i="46"/>
  <c r="A469" i="46"/>
  <c r="A470" i="46"/>
  <c r="A471" i="46"/>
  <c r="A472" i="46"/>
  <c r="A473" i="46"/>
  <c r="A474" i="46"/>
  <c r="A475" i="46"/>
  <c r="A476" i="46"/>
  <c r="A477" i="46"/>
  <c r="A478" i="46"/>
  <c r="A479" i="46"/>
  <c r="A480" i="46"/>
  <c r="A481" i="46"/>
  <c r="A482" i="46"/>
  <c r="A483" i="46"/>
  <c r="A484" i="46"/>
  <c r="A485" i="46"/>
  <c r="A486" i="46"/>
  <c r="A487" i="46"/>
  <c r="A488" i="46"/>
  <c r="A489" i="46"/>
  <c r="A490" i="46"/>
  <c r="A491" i="46"/>
  <c r="A492" i="46"/>
  <c r="A493" i="46"/>
  <c r="A494" i="46"/>
  <c r="A495" i="46"/>
  <c r="A496" i="46"/>
  <c r="A497" i="46"/>
  <c r="A498" i="46"/>
  <c r="A499" i="46"/>
  <c r="A500" i="46"/>
  <c r="A501" i="46"/>
  <c r="A502" i="46"/>
  <c r="A503" i="46"/>
  <c r="A504" i="46"/>
  <c r="A505" i="46"/>
  <c r="A506" i="46"/>
  <c r="A507" i="46"/>
  <c r="A508" i="46"/>
  <c r="A509" i="46"/>
  <c r="A510" i="46"/>
  <c r="A511" i="46"/>
  <c r="A512" i="46"/>
  <c r="A513" i="46"/>
  <c r="A514" i="46"/>
  <c r="A515" i="46"/>
  <c r="A516" i="46"/>
  <c r="A517" i="46"/>
  <c r="A518" i="46"/>
  <c r="A519" i="46"/>
  <c r="A520" i="46"/>
  <c r="A521" i="46"/>
  <c r="A522" i="46"/>
  <c r="A523" i="46"/>
  <c r="A524" i="46"/>
  <c r="A525" i="46"/>
  <c r="A526" i="46"/>
  <c r="A527" i="46"/>
  <c r="A528" i="46"/>
  <c r="A529" i="46"/>
  <c r="A530" i="46"/>
  <c r="A531" i="46"/>
  <c r="A532" i="46"/>
  <c r="A533" i="46"/>
  <c r="A534" i="46"/>
  <c r="A535" i="46"/>
  <c r="A536" i="46"/>
  <c r="A537" i="46"/>
  <c r="A538" i="46"/>
  <c r="A539" i="46"/>
  <c r="A540" i="46"/>
  <c r="A541" i="46"/>
  <c r="A542" i="46"/>
  <c r="A543" i="46"/>
  <c r="A544" i="46"/>
  <c r="A545" i="46"/>
  <c r="A546" i="46"/>
  <c r="A547" i="46"/>
  <c r="A548" i="46"/>
  <c r="A549" i="46"/>
  <c r="A550" i="46"/>
  <c r="A551" i="46"/>
  <c r="A552" i="46"/>
  <c r="A553" i="46"/>
  <c r="A554" i="46"/>
  <c r="A555" i="46"/>
  <c r="A556" i="46"/>
  <c r="A557" i="46"/>
  <c r="A558" i="46"/>
  <c r="A559" i="46"/>
  <c r="A560" i="46"/>
  <c r="A561" i="46"/>
  <c r="A562" i="46"/>
  <c r="A563" i="46"/>
  <c r="A564" i="46"/>
  <c r="A565" i="46"/>
  <c r="A566" i="46"/>
  <c r="A567" i="46"/>
  <c r="A568" i="46"/>
  <c r="A569" i="46"/>
  <c r="A570" i="46"/>
  <c r="A571" i="46"/>
  <c r="A572" i="46"/>
  <c r="A573" i="46"/>
  <c r="A574" i="46"/>
  <c r="A575" i="46"/>
  <c r="A576" i="46"/>
  <c r="A577" i="46"/>
  <c r="A578" i="46"/>
  <c r="A579" i="46"/>
  <c r="A580" i="46"/>
  <c r="A581" i="46"/>
  <c r="A582" i="46"/>
  <c r="A583" i="46"/>
  <c r="A584" i="46"/>
  <c r="A585" i="46"/>
  <c r="A586" i="46"/>
  <c r="A587" i="46"/>
  <c r="A588" i="46"/>
  <c r="A589" i="46"/>
  <c r="A590" i="46"/>
  <c r="A591" i="46"/>
  <c r="A592" i="46"/>
  <c r="A593" i="46"/>
  <c r="A594" i="46"/>
  <c r="A595" i="46"/>
  <c r="A596" i="46"/>
  <c r="A597" i="46"/>
  <c r="A598" i="46"/>
  <c r="A599" i="46"/>
  <c r="A600" i="46"/>
  <c r="A601" i="46"/>
  <c r="A602" i="46"/>
  <c r="A603" i="46"/>
  <c r="A604" i="46"/>
  <c r="A605" i="46"/>
  <c r="A606" i="46"/>
  <c r="A607" i="46"/>
  <c r="A608" i="46"/>
  <c r="A609" i="46"/>
  <c r="A610" i="46"/>
  <c r="A611" i="46"/>
  <c r="A612" i="46"/>
  <c r="A613" i="46"/>
  <c r="A614" i="46"/>
  <c r="A615" i="46"/>
  <c r="A616" i="46"/>
  <c r="A617" i="46"/>
  <c r="A618" i="46"/>
  <c r="A619" i="46"/>
  <c r="A620" i="46"/>
  <c r="A621" i="46"/>
  <c r="A622" i="46"/>
  <c r="A623" i="46"/>
  <c r="A624" i="46"/>
  <c r="A625" i="46"/>
  <c r="A626" i="46"/>
  <c r="A627" i="46"/>
  <c r="A628" i="46"/>
  <c r="A629" i="46"/>
  <c r="A630" i="46"/>
  <c r="A631" i="46"/>
  <c r="A632" i="46"/>
  <c r="A633" i="46"/>
  <c r="A634" i="46"/>
  <c r="A635" i="46"/>
  <c r="A636" i="46"/>
  <c r="A637" i="46"/>
  <c r="A638" i="46"/>
  <c r="A639" i="46"/>
  <c r="A640" i="46"/>
  <c r="A641" i="46"/>
  <c r="A642" i="46"/>
  <c r="A643" i="46"/>
  <c r="A644" i="46"/>
  <c r="A645" i="46"/>
  <c r="A646" i="46"/>
  <c r="A647" i="46"/>
  <c r="A648" i="46"/>
  <c r="A649" i="46"/>
  <c r="A650" i="46"/>
  <c r="A651" i="46"/>
  <c r="A652" i="46"/>
  <c r="A653" i="46"/>
  <c r="A654" i="46"/>
  <c r="A655" i="46"/>
  <c r="A656" i="46"/>
  <c r="A657" i="46"/>
  <c r="A658" i="46"/>
  <c r="A659" i="46"/>
  <c r="A660" i="46"/>
  <c r="A661" i="46"/>
  <c r="A662" i="46"/>
  <c r="A663" i="46"/>
  <c r="A664" i="46"/>
  <c r="A665" i="46"/>
  <c r="A666" i="46"/>
  <c r="A667" i="46"/>
  <c r="A668" i="46"/>
  <c r="A669" i="46"/>
  <c r="A670" i="46"/>
  <c r="A671" i="46"/>
  <c r="A672" i="46"/>
  <c r="A673" i="46"/>
  <c r="A674" i="46"/>
  <c r="A675" i="46"/>
  <c r="A676" i="46"/>
  <c r="A677" i="46"/>
  <c r="A678" i="46"/>
  <c r="A679" i="46"/>
  <c r="A680" i="46"/>
  <c r="A681" i="46"/>
  <c r="A682" i="46"/>
  <c r="A683" i="46"/>
  <c r="A684" i="46"/>
  <c r="A685" i="46"/>
  <c r="A686" i="46"/>
  <c r="A687" i="46"/>
  <c r="A688" i="46"/>
  <c r="A689" i="46"/>
  <c r="A690" i="46"/>
  <c r="A691" i="46"/>
  <c r="A692" i="46"/>
  <c r="A693" i="46"/>
  <c r="A694" i="46"/>
  <c r="A695" i="46"/>
  <c r="A696" i="46"/>
  <c r="A697" i="46"/>
  <c r="A698" i="46"/>
  <c r="A699" i="46"/>
  <c r="A700" i="46"/>
  <c r="A701" i="46"/>
  <c r="A702" i="46"/>
  <c r="A703" i="46"/>
  <c r="A704" i="46"/>
  <c r="A705" i="46"/>
  <c r="A706" i="46"/>
  <c r="A707" i="46"/>
  <c r="A708" i="46"/>
  <c r="A709" i="46"/>
  <c r="A710" i="46"/>
  <c r="A711" i="46"/>
  <c r="A712" i="46"/>
  <c r="A713" i="46"/>
  <c r="A714" i="46"/>
  <c r="A715" i="46"/>
  <c r="A716" i="46"/>
  <c r="A717" i="46"/>
  <c r="A718" i="46"/>
  <c r="A719" i="46"/>
  <c r="A720" i="46"/>
  <c r="A721" i="46"/>
  <c r="A722" i="46"/>
  <c r="A723" i="46"/>
  <c r="A724" i="46"/>
  <c r="A725" i="46"/>
  <c r="A726" i="46"/>
  <c r="A727" i="46"/>
  <c r="A728" i="46"/>
  <c r="A729" i="46"/>
  <c r="A730" i="46"/>
  <c r="A731" i="46"/>
  <c r="A732" i="46"/>
  <c r="A733" i="46"/>
  <c r="A734" i="46"/>
  <c r="A735" i="46"/>
  <c r="A736" i="46"/>
  <c r="A737" i="46"/>
  <c r="A738" i="46"/>
  <c r="A739" i="46"/>
  <c r="A740" i="46"/>
  <c r="A741" i="46"/>
  <c r="A742" i="46"/>
  <c r="A743" i="46"/>
  <c r="A744" i="46"/>
  <c r="A745" i="46"/>
  <c r="A746" i="46"/>
  <c r="A747" i="46"/>
  <c r="A748" i="46"/>
  <c r="A749" i="46"/>
  <c r="A750" i="46"/>
  <c r="A751" i="46"/>
  <c r="A752" i="46"/>
  <c r="A753" i="46"/>
  <c r="A754" i="46"/>
  <c r="A755" i="46"/>
  <c r="A756" i="46"/>
  <c r="A757" i="46"/>
  <c r="A758" i="46"/>
  <c r="A759" i="46"/>
  <c r="A760" i="46"/>
  <c r="A761" i="46"/>
  <c r="A762" i="46"/>
  <c r="A763" i="46"/>
  <c r="A764" i="46"/>
  <c r="A765" i="46"/>
  <c r="A766" i="46"/>
  <c r="A767" i="46"/>
  <c r="A768" i="46"/>
  <c r="A769" i="46"/>
  <c r="A770" i="46"/>
  <c r="A771" i="46"/>
  <c r="A772" i="46"/>
  <c r="A773" i="46"/>
  <c r="A774" i="46"/>
  <c r="A775" i="46"/>
  <c r="A776" i="46"/>
  <c r="A777" i="46"/>
  <c r="A778" i="46"/>
  <c r="A779" i="46"/>
  <c r="A780" i="46"/>
  <c r="A781" i="46"/>
  <c r="A782" i="46"/>
  <c r="A783" i="46"/>
  <c r="A784" i="46"/>
  <c r="A785" i="46"/>
  <c r="A786" i="46"/>
  <c r="A787" i="46"/>
  <c r="A788" i="46"/>
  <c r="A789" i="46"/>
  <c r="A790" i="46"/>
  <c r="A791" i="46"/>
  <c r="A792" i="46"/>
  <c r="A793" i="46"/>
  <c r="A794" i="46"/>
  <c r="A795" i="46"/>
  <c r="A796" i="46"/>
  <c r="A797" i="46"/>
  <c r="A798" i="46"/>
  <c r="A799" i="46"/>
  <c r="A800" i="46"/>
  <c r="A801" i="46"/>
  <c r="A802" i="46"/>
  <c r="A803" i="46"/>
  <c r="A804" i="46"/>
  <c r="A805" i="46"/>
  <c r="A806" i="46"/>
  <c r="A807" i="46"/>
  <c r="A808" i="46"/>
  <c r="A809" i="46"/>
  <c r="A810" i="46"/>
  <c r="A811" i="46"/>
  <c r="A812" i="46"/>
  <c r="A813" i="46"/>
  <c r="A814" i="46"/>
  <c r="A815" i="46"/>
  <c r="A816" i="46"/>
  <c r="A817" i="46"/>
  <c r="A818" i="46"/>
  <c r="A819" i="46"/>
  <c r="A820" i="46"/>
  <c r="A821" i="46"/>
  <c r="A822" i="46"/>
  <c r="A823" i="46"/>
  <c r="A824" i="46"/>
  <c r="A825" i="46"/>
  <c r="A826" i="46"/>
  <c r="A827" i="46"/>
  <c r="A828" i="46"/>
  <c r="A829" i="46"/>
  <c r="A830" i="46"/>
  <c r="A831" i="46"/>
  <c r="A832" i="46"/>
  <c r="A833" i="46"/>
  <c r="A834" i="46"/>
  <c r="A835" i="46"/>
  <c r="A836" i="46"/>
  <c r="A837" i="46"/>
  <c r="A838" i="46"/>
  <c r="A839" i="46"/>
  <c r="A840" i="46"/>
  <c r="A841" i="46"/>
  <c r="A842" i="46"/>
  <c r="A843" i="46"/>
  <c r="A844" i="46"/>
  <c r="A845" i="46"/>
  <c r="A846" i="46"/>
  <c r="A847" i="46"/>
  <c r="A848" i="46"/>
  <c r="A849" i="46"/>
  <c r="A850" i="46"/>
  <c r="A851" i="46"/>
  <c r="A852" i="46"/>
  <c r="A853" i="46"/>
  <c r="A854" i="46"/>
  <c r="A855" i="46"/>
  <c r="A856" i="46"/>
  <c r="A857" i="46"/>
  <c r="A858" i="46"/>
  <c r="A859" i="46"/>
  <c r="A860" i="46"/>
  <c r="A861" i="46"/>
  <c r="A862" i="46"/>
  <c r="A863" i="46"/>
  <c r="A864" i="46"/>
  <c r="A865" i="46"/>
  <c r="A866" i="46"/>
  <c r="A867" i="46"/>
  <c r="A868" i="46"/>
  <c r="A869" i="46"/>
  <c r="A870" i="46"/>
  <c r="A871" i="46"/>
  <c r="A872" i="46"/>
  <c r="A873" i="46"/>
  <c r="A874" i="46"/>
  <c r="A875" i="46"/>
  <c r="A876" i="46"/>
  <c r="A877" i="46"/>
  <c r="A878" i="46"/>
  <c r="A879" i="46"/>
  <c r="A880" i="46"/>
  <c r="A881" i="46"/>
  <c r="A882" i="46"/>
  <c r="A883" i="46"/>
  <c r="A884" i="46"/>
  <c r="A885" i="46"/>
  <c r="A886" i="46"/>
  <c r="A887" i="46"/>
  <c r="A888" i="46"/>
  <c r="A889" i="46"/>
  <c r="A890" i="46"/>
  <c r="A891" i="46"/>
  <c r="A892" i="46"/>
  <c r="A893" i="46"/>
  <c r="A894" i="46"/>
  <c r="A895" i="46"/>
  <c r="A896" i="46"/>
  <c r="A897" i="46"/>
  <c r="A898" i="46"/>
  <c r="A899" i="46"/>
  <c r="A900" i="46"/>
  <c r="A901" i="46"/>
  <c r="A902" i="46"/>
  <c r="A903" i="46"/>
  <c r="A904" i="46"/>
  <c r="A905" i="46"/>
  <c r="A906" i="46"/>
  <c r="A907" i="46"/>
  <c r="A908" i="46"/>
  <c r="A909" i="46"/>
  <c r="A910" i="46"/>
  <c r="A911" i="46"/>
  <c r="A912" i="46"/>
  <c r="A913" i="46"/>
  <c r="A914" i="46"/>
  <c r="A915" i="46"/>
  <c r="A916" i="46"/>
  <c r="A917" i="46"/>
  <c r="A918" i="46"/>
  <c r="A919" i="46"/>
  <c r="A920" i="46"/>
  <c r="A921" i="46"/>
  <c r="A922" i="46"/>
  <c r="A923" i="46"/>
  <c r="A924" i="46"/>
  <c r="A925" i="46"/>
  <c r="A926" i="46"/>
  <c r="A927" i="46"/>
  <c r="A928" i="46"/>
  <c r="A929" i="46"/>
  <c r="A930" i="46"/>
  <c r="A931" i="46"/>
  <c r="A932" i="46"/>
  <c r="A933" i="46"/>
  <c r="A934" i="46"/>
  <c r="A935" i="46"/>
  <c r="A936" i="46"/>
  <c r="A937" i="46"/>
  <c r="A938" i="46"/>
  <c r="A939" i="46"/>
  <c r="J41" i="59"/>
  <c r="I41" i="59"/>
  <c r="J40" i="59"/>
  <c r="I40" i="59"/>
  <c r="I59" i="59"/>
  <c r="J59" i="59"/>
  <c r="I60" i="59"/>
  <c r="J60" i="59"/>
  <c r="J761" i="50" l="1"/>
  <c r="M761" i="50" s="1"/>
  <c r="J760" i="50"/>
  <c r="M760" i="50" s="1"/>
  <c r="J759" i="50"/>
  <c r="M759" i="50" s="1"/>
  <c r="J758" i="50"/>
  <c r="M758" i="50" s="1"/>
  <c r="J757" i="50"/>
  <c r="M757" i="50" s="1"/>
  <c r="A761" i="50"/>
  <c r="A760" i="50"/>
  <c r="A759" i="50"/>
  <c r="A758" i="50"/>
  <c r="A757" i="50"/>
  <c r="J2" i="50"/>
  <c r="J3" i="50"/>
  <c r="J4" i="50"/>
  <c r="J5" i="50"/>
  <c r="J6" i="50"/>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J251" i="50"/>
  <c r="J252" i="50"/>
  <c r="J253" i="50"/>
  <c r="J254" i="50"/>
  <c r="J255" i="50"/>
  <c r="J256" i="50"/>
  <c r="J257" i="50"/>
  <c r="J258" i="50"/>
  <c r="J259" i="50"/>
  <c r="J260" i="50"/>
  <c r="J261" i="50"/>
  <c r="J262" i="50"/>
  <c r="J263" i="50"/>
  <c r="J264" i="50"/>
  <c r="J265" i="50"/>
  <c r="J266" i="50"/>
  <c r="J267" i="50"/>
  <c r="J268" i="50"/>
  <c r="J269" i="50"/>
  <c r="J270" i="50"/>
  <c r="J271" i="50"/>
  <c r="J272" i="50"/>
  <c r="J273" i="50"/>
  <c r="J274" i="50"/>
  <c r="J275" i="50"/>
  <c r="J276" i="50"/>
  <c r="J277" i="50"/>
  <c r="J278" i="50"/>
  <c r="J279" i="50"/>
  <c r="J280" i="50"/>
  <c r="J281" i="50"/>
  <c r="J282" i="50"/>
  <c r="J283" i="50"/>
  <c r="J284" i="50"/>
  <c r="J285" i="50"/>
  <c r="J286" i="50"/>
  <c r="J287" i="50"/>
  <c r="J288" i="50"/>
  <c r="J289" i="50"/>
  <c r="J290" i="50"/>
  <c r="J291" i="50"/>
  <c r="J292" i="50"/>
  <c r="J293" i="50"/>
  <c r="J294" i="50"/>
  <c r="J295" i="50"/>
  <c r="J296" i="50"/>
  <c r="J297" i="50"/>
  <c r="J298" i="50"/>
  <c r="J299" i="50"/>
  <c r="J300" i="50"/>
  <c r="J301" i="50"/>
  <c r="J302" i="50"/>
  <c r="J303" i="50"/>
  <c r="J304" i="50"/>
  <c r="J305" i="50"/>
  <c r="J306" i="50"/>
  <c r="J307" i="50"/>
  <c r="J308" i="50"/>
  <c r="J309" i="50"/>
  <c r="J310" i="50"/>
  <c r="J311" i="50"/>
  <c r="J312" i="50"/>
  <c r="J313" i="50"/>
  <c r="J314" i="50"/>
  <c r="J315" i="50"/>
  <c r="J316" i="50"/>
  <c r="J317" i="50"/>
  <c r="J318" i="50"/>
  <c r="J319" i="50"/>
  <c r="J320" i="50"/>
  <c r="J321" i="50"/>
  <c r="J322" i="50"/>
  <c r="J323" i="50"/>
  <c r="J324" i="50"/>
  <c r="J325" i="50"/>
  <c r="J326" i="50"/>
  <c r="J327" i="50"/>
  <c r="J328" i="50"/>
  <c r="J329" i="50"/>
  <c r="J330" i="50"/>
  <c r="J331" i="50"/>
  <c r="J332" i="50"/>
  <c r="J333" i="50"/>
  <c r="J334" i="50"/>
  <c r="J335" i="50"/>
  <c r="J336" i="50"/>
  <c r="J337" i="50"/>
  <c r="J338" i="50"/>
  <c r="J339" i="50"/>
  <c r="J340" i="50"/>
  <c r="J341" i="50"/>
  <c r="J342" i="50"/>
  <c r="J343" i="50"/>
  <c r="J344" i="50"/>
  <c r="J345" i="50"/>
  <c r="J346" i="50"/>
  <c r="J347" i="50"/>
  <c r="J348" i="50"/>
  <c r="J349" i="50"/>
  <c r="J350" i="50"/>
  <c r="J351" i="50"/>
  <c r="J352" i="50"/>
  <c r="J353" i="50"/>
  <c r="J354" i="50"/>
  <c r="J355" i="50"/>
  <c r="J356" i="50"/>
  <c r="J357" i="50"/>
  <c r="J358" i="50"/>
  <c r="J359" i="50"/>
  <c r="J360" i="50"/>
  <c r="J361" i="50"/>
  <c r="J362" i="50"/>
  <c r="J363" i="50"/>
  <c r="J364" i="50"/>
  <c r="J365" i="50"/>
  <c r="J366" i="50"/>
  <c r="J367" i="50"/>
  <c r="J368" i="50"/>
  <c r="J369" i="50"/>
  <c r="J370" i="50"/>
  <c r="J371" i="50"/>
  <c r="J372" i="50"/>
  <c r="J373" i="50"/>
  <c r="J374" i="50"/>
  <c r="J375" i="50"/>
  <c r="J376" i="50"/>
  <c r="J377" i="50"/>
  <c r="J378" i="50"/>
  <c r="J379" i="50"/>
  <c r="J380" i="50"/>
  <c r="J381" i="50"/>
  <c r="J382" i="50"/>
  <c r="J383" i="50"/>
  <c r="J384" i="50"/>
  <c r="J385" i="50"/>
  <c r="J386" i="50"/>
  <c r="J387" i="50"/>
  <c r="J388" i="50"/>
  <c r="J389" i="50"/>
  <c r="J390" i="50"/>
  <c r="J391" i="50"/>
  <c r="J392" i="50"/>
  <c r="J393" i="50"/>
  <c r="J394" i="50"/>
  <c r="J395" i="50"/>
  <c r="J396" i="50"/>
  <c r="J397" i="50"/>
  <c r="J398" i="50"/>
  <c r="J399" i="50"/>
  <c r="J400" i="50"/>
  <c r="J401" i="50"/>
  <c r="J402" i="50"/>
  <c r="J403" i="50"/>
  <c r="J404" i="50"/>
  <c r="J405" i="50"/>
  <c r="J406" i="50"/>
  <c r="J407" i="50"/>
  <c r="J408" i="50"/>
  <c r="J409" i="50"/>
  <c r="J410" i="50"/>
  <c r="J411" i="50"/>
  <c r="J412" i="50"/>
  <c r="J413" i="50"/>
  <c r="J414" i="50"/>
  <c r="J415" i="50"/>
  <c r="J416" i="50"/>
  <c r="J417" i="50"/>
  <c r="J418" i="50"/>
  <c r="J419" i="50"/>
  <c r="J420" i="50"/>
  <c r="J421" i="50"/>
  <c r="J422" i="50"/>
  <c r="J423" i="50"/>
  <c r="J424" i="50"/>
  <c r="J425" i="50"/>
  <c r="J426" i="50"/>
  <c r="J427" i="50"/>
  <c r="J428" i="50"/>
  <c r="J429" i="50"/>
  <c r="J430" i="50"/>
  <c r="J431" i="50"/>
  <c r="J432" i="50"/>
  <c r="J433" i="50"/>
  <c r="J434" i="50"/>
  <c r="J435" i="50"/>
  <c r="J436" i="50"/>
  <c r="J437" i="50"/>
  <c r="J438" i="50"/>
  <c r="J439" i="50"/>
  <c r="J440" i="50"/>
  <c r="J441" i="50"/>
  <c r="J442" i="50"/>
  <c r="J443" i="50"/>
  <c r="J444" i="50"/>
  <c r="J445" i="50"/>
  <c r="J446" i="50"/>
  <c r="J447" i="50"/>
  <c r="J448" i="50"/>
  <c r="J449" i="50"/>
  <c r="J450" i="50"/>
  <c r="J451" i="50"/>
  <c r="J452" i="50"/>
  <c r="J453" i="50"/>
  <c r="J454" i="50"/>
  <c r="J455" i="50"/>
  <c r="J456" i="50"/>
  <c r="J457" i="50"/>
  <c r="J458" i="50"/>
  <c r="J459" i="50"/>
  <c r="J460" i="50"/>
  <c r="J461" i="50"/>
  <c r="J462" i="50"/>
  <c r="J463" i="50"/>
  <c r="J464" i="50"/>
  <c r="J465" i="50"/>
  <c r="J466" i="50"/>
  <c r="J467" i="50"/>
  <c r="J468" i="50"/>
  <c r="J469" i="50"/>
  <c r="J470" i="50"/>
  <c r="J471" i="50"/>
  <c r="J472" i="50"/>
  <c r="J473" i="50"/>
  <c r="J474" i="50"/>
  <c r="J475" i="50"/>
  <c r="J476" i="50"/>
  <c r="J477" i="50"/>
  <c r="J478" i="50"/>
  <c r="J479" i="50"/>
  <c r="J480" i="50"/>
  <c r="J481" i="50"/>
  <c r="J482" i="50"/>
  <c r="J483" i="50"/>
  <c r="J484" i="50"/>
  <c r="J485" i="50"/>
  <c r="J486" i="50"/>
  <c r="J487" i="50"/>
  <c r="J488" i="50"/>
  <c r="J489" i="50"/>
  <c r="J490" i="50"/>
  <c r="J491" i="50"/>
  <c r="J492" i="50"/>
  <c r="J493" i="50"/>
  <c r="J494" i="50"/>
  <c r="J495" i="50"/>
  <c r="J496" i="50"/>
  <c r="J497" i="50"/>
  <c r="J498" i="50"/>
  <c r="J499" i="50"/>
  <c r="J500" i="50"/>
  <c r="J501" i="50"/>
  <c r="J502" i="50"/>
  <c r="J503" i="50"/>
  <c r="J504" i="50"/>
  <c r="J505" i="50"/>
  <c r="J506" i="50"/>
  <c r="J507" i="50"/>
  <c r="J508" i="50"/>
  <c r="J509" i="50"/>
  <c r="J510" i="50"/>
  <c r="J511" i="50"/>
  <c r="J512" i="50"/>
  <c r="J513" i="50"/>
  <c r="J514" i="50"/>
  <c r="J515" i="50"/>
  <c r="J516" i="50"/>
  <c r="J517" i="50"/>
  <c r="J518" i="50"/>
  <c r="J519" i="50"/>
  <c r="J520" i="50"/>
  <c r="J521" i="50"/>
  <c r="J522" i="50"/>
  <c r="J523" i="50"/>
  <c r="J524" i="50"/>
  <c r="J525" i="50"/>
  <c r="J526" i="50"/>
  <c r="J527" i="50"/>
  <c r="J528" i="50"/>
  <c r="J529" i="50"/>
  <c r="J530" i="50"/>
  <c r="J531" i="50"/>
  <c r="J532" i="50"/>
  <c r="J533" i="50"/>
  <c r="J534" i="50"/>
  <c r="J535" i="50"/>
  <c r="J536" i="50"/>
  <c r="J537" i="50"/>
  <c r="J538" i="50"/>
  <c r="J539" i="50"/>
  <c r="J540" i="50"/>
  <c r="J541" i="50"/>
  <c r="J542" i="50"/>
  <c r="J543" i="50"/>
  <c r="J544" i="50"/>
  <c r="J545" i="50"/>
  <c r="J546" i="50"/>
  <c r="J547" i="50"/>
  <c r="J548" i="50"/>
  <c r="J549" i="50"/>
  <c r="J550" i="50"/>
  <c r="J551" i="50"/>
  <c r="J552" i="50"/>
  <c r="J553" i="50"/>
  <c r="J554" i="50"/>
  <c r="J555" i="50"/>
  <c r="J556" i="50"/>
  <c r="J557" i="50"/>
  <c r="J558" i="50"/>
  <c r="J559" i="50"/>
  <c r="J560" i="50"/>
  <c r="J561" i="50"/>
  <c r="J562" i="50"/>
  <c r="J563" i="50"/>
  <c r="J564" i="50"/>
  <c r="J565" i="50"/>
  <c r="J566" i="50"/>
  <c r="J567" i="50"/>
  <c r="J568" i="50"/>
  <c r="J569" i="50"/>
  <c r="J570" i="50"/>
  <c r="J571" i="50"/>
  <c r="J572" i="50"/>
  <c r="J573" i="50"/>
  <c r="J574" i="50"/>
  <c r="J575" i="50"/>
  <c r="J576" i="50"/>
  <c r="J577" i="50"/>
  <c r="J578" i="50"/>
  <c r="J579" i="50"/>
  <c r="J580" i="50"/>
  <c r="J581" i="50"/>
  <c r="J582" i="50"/>
  <c r="J583" i="50"/>
  <c r="J584" i="50"/>
  <c r="J585" i="50"/>
  <c r="J586" i="50"/>
  <c r="J587" i="50"/>
  <c r="J588" i="50"/>
  <c r="J589" i="50"/>
  <c r="J590" i="50"/>
  <c r="J591" i="50"/>
  <c r="J592" i="50"/>
  <c r="J593" i="50"/>
  <c r="J594" i="50"/>
  <c r="J595" i="50"/>
  <c r="J596" i="50"/>
  <c r="J597" i="50"/>
  <c r="J598" i="50"/>
  <c r="J599" i="50"/>
  <c r="J600" i="50"/>
  <c r="J601" i="50"/>
  <c r="J602" i="50"/>
  <c r="J603" i="50"/>
  <c r="J604" i="50"/>
  <c r="J605" i="50"/>
  <c r="J606" i="50"/>
  <c r="J607" i="50"/>
  <c r="J608" i="50"/>
  <c r="J609" i="50"/>
  <c r="J610" i="50"/>
  <c r="J611" i="50"/>
  <c r="J612" i="50"/>
  <c r="J613" i="50"/>
  <c r="J614" i="50"/>
  <c r="J615" i="50"/>
  <c r="J616" i="50"/>
  <c r="J617" i="50"/>
  <c r="J618" i="50"/>
  <c r="J619" i="50"/>
  <c r="J620" i="50"/>
  <c r="J621" i="50"/>
  <c r="J622" i="50"/>
  <c r="J623" i="50"/>
  <c r="J624" i="50"/>
  <c r="J625" i="50"/>
  <c r="J626" i="50"/>
  <c r="J627" i="50"/>
  <c r="J628" i="50"/>
  <c r="J629" i="50"/>
  <c r="J630" i="50"/>
  <c r="J631" i="50"/>
  <c r="J632" i="50"/>
  <c r="J633" i="50"/>
  <c r="J634" i="50"/>
  <c r="J635" i="50"/>
  <c r="J636" i="50"/>
  <c r="J637" i="50"/>
  <c r="J638" i="50"/>
  <c r="J639" i="50"/>
  <c r="J640" i="50"/>
  <c r="J641" i="50"/>
  <c r="J642" i="50"/>
  <c r="J643" i="50"/>
  <c r="J644" i="50"/>
  <c r="J645" i="50"/>
  <c r="J646" i="50"/>
  <c r="J647" i="50"/>
  <c r="J648" i="50"/>
  <c r="J649" i="50"/>
  <c r="J650" i="50"/>
  <c r="J651" i="50"/>
  <c r="J652" i="50"/>
  <c r="J653" i="50"/>
  <c r="J654" i="50"/>
  <c r="J655" i="50"/>
  <c r="J656" i="50"/>
  <c r="J657" i="50"/>
  <c r="J658" i="50"/>
  <c r="J659" i="50"/>
  <c r="J660" i="50"/>
  <c r="J661" i="50"/>
  <c r="J662" i="50"/>
  <c r="J663" i="50"/>
  <c r="J664" i="50"/>
  <c r="J665" i="50"/>
  <c r="J666" i="50"/>
  <c r="J667" i="50"/>
  <c r="J668" i="50"/>
  <c r="J669" i="50"/>
  <c r="J670" i="50"/>
  <c r="J671" i="50"/>
  <c r="J672" i="50"/>
  <c r="J673" i="50"/>
  <c r="J674" i="50"/>
  <c r="J675" i="50"/>
  <c r="J676" i="50"/>
  <c r="J677" i="50"/>
  <c r="J678" i="50"/>
  <c r="J679" i="50"/>
  <c r="J680" i="50"/>
  <c r="J681" i="50"/>
  <c r="J682" i="50"/>
  <c r="J683" i="50"/>
  <c r="J684" i="50"/>
  <c r="J685" i="50"/>
  <c r="J686" i="50"/>
  <c r="J687" i="50"/>
  <c r="J688" i="50"/>
  <c r="J689" i="50"/>
  <c r="J690" i="50"/>
  <c r="J691" i="50"/>
  <c r="J692" i="50"/>
  <c r="J693" i="50"/>
  <c r="J694" i="50"/>
  <c r="J695" i="50"/>
  <c r="J696" i="50"/>
  <c r="J697" i="50"/>
  <c r="J698" i="50"/>
  <c r="J699" i="50"/>
  <c r="J700" i="50"/>
  <c r="J701" i="50"/>
  <c r="J702" i="50"/>
  <c r="J703" i="50"/>
  <c r="J704" i="50"/>
  <c r="J705" i="50"/>
  <c r="J706" i="50"/>
  <c r="J707" i="50"/>
  <c r="J708" i="50"/>
  <c r="J709" i="50"/>
  <c r="J710" i="50"/>
  <c r="J711" i="50"/>
  <c r="J712" i="50"/>
  <c r="J713" i="50"/>
  <c r="J714" i="50"/>
  <c r="J715" i="50"/>
  <c r="J716" i="50"/>
  <c r="J717" i="50"/>
  <c r="J718" i="50"/>
  <c r="J719" i="50"/>
  <c r="J720" i="50"/>
  <c r="J721" i="50"/>
  <c r="J722" i="50"/>
  <c r="J723" i="50"/>
  <c r="J724" i="50"/>
  <c r="J725" i="50"/>
  <c r="J726" i="50"/>
  <c r="J727" i="50"/>
  <c r="J728" i="50"/>
  <c r="J729" i="50"/>
  <c r="J730" i="50"/>
  <c r="J731" i="50"/>
  <c r="J732" i="50"/>
  <c r="J733" i="50"/>
  <c r="J734" i="50"/>
  <c r="J735" i="50"/>
  <c r="J736" i="50"/>
  <c r="J737" i="50"/>
  <c r="J738" i="50"/>
  <c r="J739" i="50"/>
  <c r="J740" i="50"/>
  <c r="J741" i="50"/>
  <c r="J742" i="50"/>
  <c r="J743" i="50"/>
  <c r="J744" i="50"/>
  <c r="J745" i="50"/>
  <c r="J746" i="50"/>
  <c r="J747" i="50"/>
  <c r="J748" i="50"/>
  <c r="J749" i="50"/>
  <c r="J750" i="50"/>
  <c r="J751" i="50"/>
  <c r="J752" i="50"/>
  <c r="J753" i="50"/>
  <c r="J754" i="50"/>
  <c r="J755" i="50"/>
  <c r="J756" i="50"/>
  <c r="G64" i="3"/>
  <c r="G63" i="3"/>
  <c r="N1521" i="57"/>
  <c r="N1520" i="57"/>
  <c r="N1519" i="57"/>
  <c r="N1518" i="57"/>
  <c r="N1517" i="57"/>
  <c r="N1516" i="57"/>
  <c r="N1515" i="57"/>
  <c r="N1514" i="57"/>
  <c r="N1513" i="57"/>
  <c r="N1512" i="57"/>
  <c r="N1511" i="57"/>
  <c r="N1510" i="57"/>
  <c r="N1509" i="57"/>
  <c r="N1508" i="57"/>
  <c r="N1507" i="57"/>
  <c r="N1506" i="57"/>
  <c r="N1505" i="57"/>
  <c r="N1504" i="57"/>
  <c r="N1503" i="57"/>
  <c r="N1502" i="57"/>
  <c r="N1501" i="57"/>
  <c r="N1500" i="57"/>
  <c r="N1499" i="57"/>
  <c r="N1498" i="57"/>
  <c r="N1497" i="57"/>
  <c r="N1496" i="57"/>
  <c r="N1495" i="57"/>
  <c r="N1494" i="57"/>
  <c r="N1493" i="57"/>
  <c r="N1492" i="57"/>
  <c r="N1491" i="57"/>
  <c r="N1490" i="57"/>
  <c r="N1489" i="57"/>
  <c r="N1488" i="57"/>
  <c r="N1487" i="57"/>
  <c r="N1486" i="57"/>
  <c r="N1485" i="57"/>
  <c r="N1484" i="57"/>
  <c r="N1483" i="57"/>
  <c r="N1482" i="57"/>
  <c r="N1481" i="57"/>
  <c r="N1480" i="57"/>
  <c r="N1479" i="57"/>
  <c r="N1478" i="57"/>
  <c r="N1477" i="57"/>
  <c r="N1476" i="57"/>
  <c r="N1475" i="57"/>
  <c r="N1474" i="57"/>
  <c r="N1473" i="57"/>
  <c r="N1472" i="57"/>
  <c r="N1471" i="57"/>
  <c r="N1470" i="57"/>
  <c r="N1469" i="57"/>
  <c r="N1468" i="57"/>
  <c r="N1467" i="57"/>
  <c r="N1466" i="57"/>
  <c r="N1465" i="57"/>
  <c r="N1464" i="57"/>
  <c r="N1463" i="57"/>
  <c r="N1462" i="57"/>
  <c r="N1461" i="57"/>
  <c r="N1460" i="57"/>
  <c r="N1459" i="57"/>
  <c r="N1458" i="57"/>
  <c r="N1457" i="57"/>
  <c r="N1456" i="57"/>
  <c r="N1455" i="57"/>
  <c r="N1454" i="57"/>
  <c r="N1453" i="57"/>
  <c r="N1452" i="57"/>
  <c r="N1451" i="57"/>
  <c r="N1450" i="57"/>
  <c r="N1449" i="57"/>
  <c r="N1448" i="57"/>
  <c r="N1447" i="57"/>
  <c r="N1446" i="57"/>
  <c r="N1445" i="57"/>
  <c r="N1444" i="57"/>
  <c r="N1443" i="57"/>
  <c r="N1442" i="57"/>
  <c r="N1441" i="57"/>
  <c r="N1440" i="57"/>
  <c r="N1439" i="57"/>
  <c r="N1438" i="57"/>
  <c r="N1437" i="57"/>
  <c r="N1436" i="57"/>
  <c r="N1435" i="57"/>
  <c r="N1434" i="57"/>
  <c r="N1433" i="57"/>
  <c r="N1432" i="57"/>
  <c r="N1431" i="57"/>
  <c r="N1430" i="57"/>
  <c r="N1429" i="57"/>
  <c r="N1428" i="57"/>
  <c r="N1427" i="57"/>
  <c r="N1426" i="57"/>
  <c r="N1425" i="57"/>
  <c r="N1424" i="57"/>
  <c r="N1423" i="57"/>
  <c r="N1422" i="57"/>
  <c r="N1421" i="57"/>
  <c r="N1420" i="57"/>
  <c r="N1419" i="57"/>
  <c r="N1418" i="57"/>
  <c r="N1417" i="57"/>
  <c r="N1416" i="57"/>
  <c r="N1415" i="57"/>
  <c r="N1414" i="57"/>
  <c r="N1413" i="57"/>
  <c r="N1412" i="57"/>
  <c r="N1411" i="57"/>
  <c r="N1410" i="57"/>
  <c r="N1409" i="57"/>
  <c r="N1408" i="57"/>
  <c r="N1407" i="57"/>
  <c r="N1406" i="57"/>
  <c r="N1405" i="57"/>
  <c r="N1404" i="57"/>
  <c r="N1403" i="57"/>
  <c r="N1402" i="57"/>
  <c r="N1401" i="57"/>
  <c r="N1400" i="57"/>
  <c r="N1399" i="57"/>
  <c r="N1398" i="57"/>
  <c r="N1397" i="57"/>
  <c r="N1396" i="57"/>
  <c r="N1395" i="57"/>
  <c r="N1394" i="57"/>
  <c r="N1393" i="57"/>
  <c r="N1392" i="57"/>
  <c r="N1391" i="57"/>
  <c r="N1390" i="57"/>
  <c r="N1389" i="57"/>
  <c r="N1388" i="57"/>
  <c r="N1387" i="57"/>
  <c r="N1386" i="57"/>
  <c r="N1385" i="57"/>
  <c r="N1384" i="57"/>
  <c r="N1383" i="57"/>
  <c r="N1382" i="57"/>
  <c r="N1381" i="57"/>
  <c r="N1380" i="57"/>
  <c r="N1379" i="57"/>
  <c r="N1378" i="57"/>
  <c r="N1377" i="57"/>
  <c r="N1376" i="57"/>
  <c r="N1375" i="57"/>
  <c r="N1374" i="57"/>
  <c r="N1373" i="57"/>
  <c r="N1372" i="57"/>
  <c r="N1371" i="57"/>
  <c r="N1370" i="57"/>
  <c r="N1369" i="57"/>
  <c r="N1368" i="57"/>
  <c r="N1367" i="57"/>
  <c r="N1366" i="57"/>
  <c r="N1365" i="57"/>
  <c r="N1364" i="57"/>
  <c r="N1363" i="57"/>
  <c r="N1362" i="57"/>
  <c r="N1361" i="57"/>
  <c r="N1360" i="57"/>
  <c r="N1359" i="57"/>
  <c r="N1358" i="57"/>
  <c r="N1357" i="57"/>
  <c r="N1356" i="57"/>
  <c r="N1355" i="57"/>
  <c r="N1354" i="57"/>
  <c r="N1353" i="57"/>
  <c r="N1352" i="57"/>
  <c r="N1351" i="57"/>
  <c r="N1350" i="57"/>
  <c r="N1349" i="57"/>
  <c r="N1348" i="57"/>
  <c r="N1347" i="57"/>
  <c r="N1346" i="57"/>
  <c r="N1345" i="57"/>
  <c r="N1344" i="57"/>
  <c r="N1343" i="57"/>
  <c r="N1342" i="57"/>
  <c r="N1341" i="57"/>
  <c r="N1340" i="57"/>
  <c r="N1339" i="57"/>
  <c r="N1338" i="57"/>
  <c r="N1337" i="57"/>
  <c r="N1336" i="57"/>
  <c r="N1335" i="57"/>
  <c r="N1334" i="57"/>
  <c r="N1333" i="57"/>
  <c r="N1332" i="57"/>
  <c r="N1331" i="57"/>
  <c r="N1330" i="57"/>
  <c r="N1329" i="57"/>
  <c r="N1328" i="57"/>
  <c r="N1327" i="57"/>
  <c r="N1326" i="57"/>
  <c r="N1325" i="57"/>
  <c r="N1324" i="57"/>
  <c r="N1323" i="57"/>
  <c r="N1322" i="57"/>
  <c r="N1321" i="57"/>
  <c r="N1320" i="57"/>
  <c r="N1319" i="57"/>
  <c r="N1318" i="57"/>
  <c r="N1317" i="57"/>
  <c r="N1316" i="57"/>
  <c r="N1315" i="57"/>
  <c r="N1314" i="57"/>
  <c r="N1313" i="57"/>
  <c r="N1312" i="57"/>
  <c r="N1311" i="57"/>
  <c r="N1310" i="57"/>
  <c r="N1309" i="57"/>
  <c r="N1308" i="57"/>
  <c r="N1307" i="57"/>
  <c r="N1306" i="57"/>
  <c r="N1305" i="57"/>
  <c r="N1304" i="57"/>
  <c r="N1303" i="57"/>
  <c r="N1302" i="57"/>
  <c r="N1301" i="57"/>
  <c r="N1300" i="57"/>
  <c r="N1299" i="57"/>
  <c r="N1298" i="57"/>
  <c r="N1297" i="57"/>
  <c r="N1296" i="57"/>
  <c r="N1295" i="57"/>
  <c r="N1294" i="57"/>
  <c r="N1293" i="57"/>
  <c r="N1292" i="57"/>
  <c r="N1291" i="57"/>
  <c r="N1290" i="57"/>
  <c r="N1289" i="57"/>
  <c r="N1288" i="57"/>
  <c r="N1287" i="57"/>
  <c r="N1286" i="57"/>
  <c r="N1285" i="57"/>
  <c r="N1284" i="57"/>
  <c r="N1283" i="57"/>
  <c r="N1282" i="57"/>
  <c r="N1281" i="57"/>
  <c r="N1280" i="57"/>
  <c r="N1279" i="57"/>
  <c r="N1278" i="57"/>
  <c r="N1277" i="57"/>
  <c r="N1276" i="57"/>
  <c r="N1275" i="57"/>
  <c r="N1274" i="57"/>
  <c r="N1273" i="57"/>
  <c r="N1272" i="57"/>
  <c r="N1271" i="57"/>
  <c r="N1270" i="57"/>
  <c r="N1269" i="57"/>
  <c r="N1268" i="57"/>
  <c r="N1267" i="57"/>
  <c r="N1266" i="57"/>
  <c r="N1265" i="57"/>
  <c r="N1264" i="57"/>
  <c r="N1263" i="57"/>
  <c r="N1262" i="57"/>
  <c r="N1261" i="57"/>
  <c r="N1260" i="57"/>
  <c r="N1259" i="57"/>
  <c r="N1258" i="57"/>
  <c r="N1257" i="57"/>
  <c r="N1256" i="57"/>
  <c r="N1255" i="57"/>
  <c r="N1254" i="57"/>
  <c r="N1253" i="57"/>
  <c r="N1252" i="57"/>
  <c r="N1251" i="57"/>
  <c r="N1250" i="57"/>
  <c r="N1249" i="57"/>
  <c r="N1248" i="57"/>
  <c r="N1247" i="57"/>
  <c r="N1246" i="57"/>
  <c r="N1245" i="57"/>
  <c r="N1244" i="57"/>
  <c r="N1243" i="57"/>
  <c r="N1242" i="57"/>
  <c r="N1241" i="57"/>
  <c r="N1240" i="57"/>
  <c r="N1239" i="57"/>
  <c r="N1238" i="57"/>
  <c r="N1237" i="57"/>
  <c r="N1236" i="57"/>
  <c r="N1235" i="57"/>
  <c r="N1234" i="57"/>
  <c r="N1233" i="57"/>
  <c r="N1232" i="57"/>
  <c r="N1231" i="57"/>
  <c r="N1230" i="57"/>
  <c r="N1229" i="57"/>
  <c r="N1228" i="57"/>
  <c r="N1227" i="57"/>
  <c r="N1226" i="57"/>
  <c r="N1225" i="57"/>
  <c r="N1224" i="57"/>
  <c r="N1223" i="57"/>
  <c r="N1222" i="57"/>
  <c r="N1221" i="57"/>
  <c r="N1220" i="57"/>
  <c r="N1219" i="57"/>
  <c r="N1218" i="57"/>
  <c r="N1217" i="57"/>
  <c r="N1216" i="57"/>
  <c r="N1215" i="57"/>
  <c r="N1214" i="57"/>
  <c r="N1213" i="57"/>
  <c r="N1212" i="57"/>
  <c r="N1211" i="57"/>
  <c r="N1210" i="57"/>
  <c r="N1209" i="57"/>
  <c r="N1208" i="57"/>
  <c r="N1207" i="57"/>
  <c r="N1206" i="57"/>
  <c r="N1205" i="57"/>
  <c r="N1204" i="57"/>
  <c r="N1203" i="57"/>
  <c r="N1202" i="57"/>
  <c r="N1201" i="57"/>
  <c r="N1200" i="57"/>
  <c r="N1199" i="57"/>
  <c r="N1198" i="57"/>
  <c r="N1197" i="57"/>
  <c r="N1196" i="57"/>
  <c r="N1195" i="57"/>
  <c r="N1194" i="57"/>
  <c r="N1193" i="57"/>
  <c r="N1192" i="57"/>
  <c r="N1191" i="57"/>
  <c r="N1190" i="57"/>
  <c r="N1189" i="57"/>
  <c r="N1188" i="57"/>
  <c r="N1187" i="57"/>
  <c r="N1186" i="57"/>
  <c r="N1185" i="57"/>
  <c r="N1184" i="57"/>
  <c r="N1183" i="57"/>
  <c r="N1182" i="57"/>
  <c r="N1181" i="57"/>
  <c r="N1180" i="57"/>
  <c r="N1179" i="57"/>
  <c r="N1178" i="57"/>
  <c r="N1177" i="57"/>
  <c r="N1176" i="57"/>
  <c r="N1175" i="57"/>
  <c r="N1174" i="57"/>
  <c r="N1173" i="57"/>
  <c r="N1172" i="57"/>
  <c r="N1171" i="57"/>
  <c r="N1170" i="57"/>
  <c r="N1169" i="57"/>
  <c r="N1168" i="57"/>
  <c r="N1167" i="57"/>
  <c r="N1166" i="57"/>
  <c r="N1165" i="57"/>
  <c r="N1164" i="57"/>
  <c r="N1163" i="57"/>
  <c r="N1162" i="57"/>
  <c r="N1161" i="57"/>
  <c r="N1160" i="57"/>
  <c r="N1159" i="57"/>
  <c r="N1158" i="57"/>
  <c r="N1157" i="57"/>
  <c r="N1156" i="57"/>
  <c r="N1155" i="57"/>
  <c r="N1154" i="57"/>
  <c r="N1153" i="57"/>
  <c r="N1152" i="57"/>
  <c r="N1151" i="57"/>
  <c r="N1150" i="57"/>
  <c r="N1149" i="57"/>
  <c r="N1148" i="57"/>
  <c r="N1147" i="57"/>
  <c r="N1146" i="57"/>
  <c r="N1145" i="57"/>
  <c r="N1144" i="57"/>
  <c r="N1143" i="57"/>
  <c r="N1142" i="57"/>
  <c r="N1141" i="57"/>
  <c r="N1140" i="57"/>
  <c r="N1139" i="57"/>
  <c r="N1138" i="57"/>
  <c r="N1137" i="57"/>
  <c r="N1136" i="57"/>
  <c r="N1135" i="57"/>
  <c r="N1134" i="57"/>
  <c r="N1133" i="57"/>
  <c r="N1132" i="57"/>
  <c r="N1131" i="57"/>
  <c r="N1130" i="57"/>
  <c r="N1129" i="57"/>
  <c r="N1128" i="57"/>
  <c r="N1127" i="57"/>
  <c r="N1126" i="57"/>
  <c r="N1125" i="57"/>
  <c r="N1124" i="57"/>
  <c r="N1123" i="57"/>
  <c r="N1122" i="57"/>
  <c r="N1121" i="57"/>
  <c r="N1120" i="57"/>
  <c r="N1119" i="57"/>
  <c r="N1118" i="57"/>
  <c r="N1117" i="57"/>
  <c r="N1116" i="57"/>
  <c r="N1115" i="57"/>
  <c r="N1114" i="57"/>
  <c r="N1113" i="57"/>
  <c r="N1112" i="57"/>
  <c r="N1111" i="57"/>
  <c r="N1110" i="57"/>
  <c r="N1109" i="57"/>
  <c r="N1108" i="57"/>
  <c r="N1107" i="57"/>
  <c r="N1106" i="57"/>
  <c r="N1105" i="57"/>
  <c r="N1104" i="57"/>
  <c r="N1103" i="57"/>
  <c r="N1102" i="57"/>
  <c r="N1101" i="57"/>
  <c r="N1100" i="57"/>
  <c r="N1099" i="57"/>
  <c r="N1098" i="57"/>
  <c r="N1097" i="57"/>
  <c r="N1096" i="57"/>
  <c r="N1095" i="57"/>
  <c r="N1094" i="57"/>
  <c r="N1093" i="57"/>
  <c r="N1092" i="57"/>
  <c r="N1091" i="57"/>
  <c r="N1090" i="57"/>
  <c r="N1089" i="57"/>
  <c r="N1088" i="57"/>
  <c r="N1087" i="57"/>
  <c r="N1086" i="57"/>
  <c r="N1085" i="57"/>
  <c r="N1084" i="57"/>
  <c r="N1083" i="57"/>
  <c r="N1082" i="57"/>
  <c r="N1081" i="57"/>
  <c r="N1080" i="57"/>
  <c r="N1079" i="57"/>
  <c r="N1078" i="57"/>
  <c r="N1077" i="57"/>
  <c r="N1076" i="57"/>
  <c r="N1075" i="57"/>
  <c r="N1074" i="57"/>
  <c r="N1073" i="57"/>
  <c r="N1072" i="57"/>
  <c r="N1071" i="57"/>
  <c r="N1070" i="57"/>
  <c r="N1069" i="57"/>
  <c r="N1068" i="57"/>
  <c r="N1067" i="57"/>
  <c r="N1066" i="57"/>
  <c r="N1065" i="57"/>
  <c r="N1064" i="57"/>
  <c r="N1063" i="57"/>
  <c r="N1062" i="57"/>
  <c r="N1061" i="57"/>
  <c r="N1060" i="57"/>
  <c r="N1059" i="57"/>
  <c r="N1058" i="57"/>
  <c r="N1057" i="57"/>
  <c r="N1056" i="57"/>
  <c r="N1055" i="57"/>
  <c r="N1054" i="57"/>
  <c r="N1053" i="57"/>
  <c r="N1052" i="57"/>
  <c r="N1051" i="57"/>
  <c r="N1050" i="57"/>
  <c r="N1049" i="57"/>
  <c r="N1048" i="57"/>
  <c r="N1047" i="57"/>
  <c r="N1046" i="57"/>
  <c r="N1045" i="57"/>
  <c r="N1044" i="57"/>
  <c r="N1043" i="57"/>
  <c r="N1042" i="57"/>
  <c r="N1041" i="57"/>
  <c r="N1040" i="57"/>
  <c r="N1039" i="57"/>
  <c r="N1038" i="57"/>
  <c r="N1037" i="57"/>
  <c r="N1036" i="57"/>
  <c r="N1035" i="57"/>
  <c r="N1034" i="57"/>
  <c r="N1033" i="57"/>
  <c r="N1032" i="57"/>
  <c r="N1031" i="57"/>
  <c r="N1030" i="57"/>
  <c r="N1029" i="57"/>
  <c r="N1028" i="57"/>
  <c r="N1027" i="57"/>
  <c r="N1026" i="57"/>
  <c r="N1025" i="57"/>
  <c r="N1024" i="57"/>
  <c r="N1023" i="57"/>
  <c r="N1022" i="57"/>
  <c r="N1021" i="57"/>
  <c r="N1020" i="57"/>
  <c r="N1019" i="57"/>
  <c r="N1018" i="57"/>
  <c r="N1017" i="57"/>
  <c r="N1016" i="57"/>
  <c r="N1015" i="57"/>
  <c r="N1014" i="57"/>
  <c r="N1013" i="57"/>
  <c r="N1012" i="57"/>
  <c r="N1011" i="57"/>
  <c r="N1010" i="57"/>
  <c r="N1009" i="57"/>
  <c r="N1008" i="57"/>
  <c r="N1007" i="57"/>
  <c r="N1006" i="57"/>
  <c r="N1005" i="57"/>
  <c r="N1004" i="57"/>
  <c r="N1003" i="57"/>
  <c r="N1002" i="57"/>
  <c r="N1001" i="57"/>
  <c r="N1000" i="57"/>
  <c r="N999" i="57"/>
  <c r="N998" i="57"/>
  <c r="N997" i="57"/>
  <c r="N996" i="57"/>
  <c r="N995" i="57"/>
  <c r="N994" i="57"/>
  <c r="N993" i="57"/>
  <c r="N992" i="57"/>
  <c r="N991" i="57"/>
  <c r="N990" i="57"/>
  <c r="N989" i="57"/>
  <c r="N988" i="57"/>
  <c r="N987" i="57"/>
  <c r="N986" i="57"/>
  <c r="N985" i="57"/>
  <c r="N984" i="57"/>
  <c r="N983" i="57"/>
  <c r="N982" i="57"/>
  <c r="N981" i="57"/>
  <c r="N980" i="57"/>
  <c r="N979" i="57"/>
  <c r="N978" i="57"/>
  <c r="N977" i="57"/>
  <c r="N976" i="57"/>
  <c r="N975" i="57"/>
  <c r="N974" i="57"/>
  <c r="N973" i="57"/>
  <c r="N972" i="57"/>
  <c r="N971" i="57"/>
  <c r="N970" i="57"/>
  <c r="N969" i="57"/>
  <c r="N968" i="57"/>
  <c r="N967" i="57"/>
  <c r="N966" i="57"/>
  <c r="N965" i="57"/>
  <c r="N964" i="57"/>
  <c r="N963" i="57"/>
  <c r="N962" i="57"/>
  <c r="N961" i="57"/>
  <c r="N960" i="57"/>
  <c r="N959" i="57"/>
  <c r="N958" i="57"/>
  <c r="N957" i="57"/>
  <c r="N956" i="57"/>
  <c r="N955" i="57"/>
  <c r="N954" i="57"/>
  <c r="N953" i="57"/>
  <c r="N952" i="57"/>
  <c r="N951" i="57"/>
  <c r="N950" i="57"/>
  <c r="N949" i="57"/>
  <c r="N948" i="57"/>
  <c r="N947" i="57"/>
  <c r="N946" i="57"/>
  <c r="N945" i="57"/>
  <c r="N944" i="57"/>
  <c r="N943" i="57"/>
  <c r="N942" i="57"/>
  <c r="N941" i="57"/>
  <c r="N940" i="57"/>
  <c r="N939" i="57"/>
  <c r="N938" i="57"/>
  <c r="N937" i="57"/>
  <c r="N936" i="57"/>
  <c r="N935" i="57"/>
  <c r="N934" i="57"/>
  <c r="N933" i="57"/>
  <c r="N932" i="57"/>
  <c r="N931" i="57"/>
  <c r="N930" i="57"/>
  <c r="N929" i="57"/>
  <c r="N928" i="57"/>
  <c r="N927" i="57"/>
  <c r="N926" i="57"/>
  <c r="N925" i="57"/>
  <c r="N924" i="57"/>
  <c r="N923" i="57"/>
  <c r="N922" i="57"/>
  <c r="N921" i="57"/>
  <c r="N920" i="57"/>
  <c r="N919" i="57"/>
  <c r="N918" i="57"/>
  <c r="N917" i="57"/>
  <c r="N916" i="57"/>
  <c r="N915" i="57"/>
  <c r="N914" i="57"/>
  <c r="N913" i="57"/>
  <c r="N912" i="57"/>
  <c r="N911" i="57"/>
  <c r="N910" i="57"/>
  <c r="N909" i="57"/>
  <c r="N908" i="57"/>
  <c r="N907" i="57"/>
  <c r="N906" i="57"/>
  <c r="N905" i="57"/>
  <c r="N904" i="57"/>
  <c r="N903" i="57"/>
  <c r="N902" i="57"/>
  <c r="N901" i="57"/>
  <c r="N900" i="57"/>
  <c r="N899" i="57"/>
  <c r="N898" i="57"/>
  <c r="N897" i="57"/>
  <c r="N896" i="57"/>
  <c r="N895" i="57"/>
  <c r="N894" i="57"/>
  <c r="N893" i="57"/>
  <c r="N892" i="57"/>
  <c r="N891" i="57"/>
  <c r="N890" i="57"/>
  <c r="N889" i="57"/>
  <c r="N888" i="57"/>
  <c r="N887" i="57"/>
  <c r="N886" i="57"/>
  <c r="N885" i="57"/>
  <c r="N884" i="57"/>
  <c r="N883" i="57"/>
  <c r="N882" i="57"/>
  <c r="N881" i="57"/>
  <c r="N880" i="57"/>
  <c r="N879" i="57"/>
  <c r="N878" i="57"/>
  <c r="N877" i="57"/>
  <c r="N876" i="57"/>
  <c r="N875" i="57"/>
  <c r="N874" i="57"/>
  <c r="N873" i="57"/>
  <c r="N872" i="57"/>
  <c r="N871" i="57"/>
  <c r="N870" i="57"/>
  <c r="N869" i="57"/>
  <c r="N868" i="57"/>
  <c r="N867" i="57"/>
  <c r="N866" i="57"/>
  <c r="N865" i="57"/>
  <c r="N864" i="57"/>
  <c r="N863" i="57"/>
  <c r="N862" i="57"/>
  <c r="N861" i="57"/>
  <c r="N860" i="57"/>
  <c r="N859" i="57"/>
  <c r="N858" i="57"/>
  <c r="N857" i="57"/>
  <c r="N856" i="57"/>
  <c r="N855" i="57"/>
  <c r="N854" i="57"/>
  <c r="N853" i="57"/>
  <c r="N852" i="57"/>
  <c r="N851" i="57"/>
  <c r="N850" i="57"/>
  <c r="N849" i="57"/>
  <c r="N848" i="57"/>
  <c r="N847" i="57"/>
  <c r="N846" i="57"/>
  <c r="N845" i="57"/>
  <c r="N844" i="57"/>
  <c r="N843" i="57"/>
  <c r="N842" i="57"/>
  <c r="N841" i="57"/>
  <c r="N840" i="57"/>
  <c r="N839" i="57"/>
  <c r="N838" i="57"/>
  <c r="N837" i="57"/>
  <c r="N836" i="57"/>
  <c r="N835" i="57"/>
  <c r="N834" i="57"/>
  <c r="N833" i="57"/>
  <c r="N832" i="57"/>
  <c r="N831" i="57"/>
  <c r="N830" i="57"/>
  <c r="N829" i="57"/>
  <c r="N828" i="57"/>
  <c r="N827" i="57"/>
  <c r="N826" i="57"/>
  <c r="N825" i="57"/>
  <c r="N824" i="57"/>
  <c r="N823" i="57"/>
  <c r="N822" i="57"/>
  <c r="N821" i="57"/>
  <c r="N820" i="57"/>
  <c r="N819" i="57"/>
  <c r="N818" i="57"/>
  <c r="N817" i="57"/>
  <c r="N816" i="57"/>
  <c r="N815" i="57"/>
  <c r="N814" i="57"/>
  <c r="N813" i="57"/>
  <c r="N812" i="57"/>
  <c r="N811" i="57"/>
  <c r="N810" i="57"/>
  <c r="N809" i="57"/>
  <c r="N808" i="57"/>
  <c r="N807" i="57"/>
  <c r="N806" i="57"/>
  <c r="N805" i="57"/>
  <c r="N804" i="57"/>
  <c r="N803" i="57"/>
  <c r="N802" i="57"/>
  <c r="N801" i="57"/>
  <c r="N800" i="57"/>
  <c r="N799" i="57"/>
  <c r="N798" i="57"/>
  <c r="N797" i="57"/>
  <c r="N796" i="57"/>
  <c r="N795" i="57"/>
  <c r="N794" i="57"/>
  <c r="N793" i="57"/>
  <c r="N792" i="57"/>
  <c r="N791" i="57"/>
  <c r="N790" i="57"/>
  <c r="N789" i="57"/>
  <c r="N788" i="57"/>
  <c r="N787" i="57"/>
  <c r="N786" i="57"/>
  <c r="N785" i="57"/>
  <c r="N784" i="57"/>
  <c r="N783" i="57"/>
  <c r="N782" i="57"/>
  <c r="N781" i="57"/>
  <c r="N780" i="57"/>
  <c r="N779" i="57"/>
  <c r="N778" i="57"/>
  <c r="N777" i="57"/>
  <c r="N776" i="57"/>
  <c r="N775" i="57"/>
  <c r="N774" i="57"/>
  <c r="N773" i="57"/>
  <c r="N772" i="57"/>
  <c r="N771" i="57"/>
  <c r="N770" i="57"/>
  <c r="N769" i="57"/>
  <c r="N768" i="57"/>
  <c r="N767" i="57"/>
  <c r="N766" i="57"/>
  <c r="N765" i="57"/>
  <c r="N764" i="57"/>
  <c r="N763" i="57"/>
  <c r="N762" i="57"/>
  <c r="N761" i="57"/>
  <c r="N760" i="57"/>
  <c r="N759" i="57"/>
  <c r="N758" i="57"/>
  <c r="N757" i="57"/>
  <c r="N756" i="57"/>
  <c r="N755" i="57"/>
  <c r="N754" i="57"/>
  <c r="N753" i="57"/>
  <c r="N752" i="57"/>
  <c r="N751" i="57"/>
  <c r="N750" i="57"/>
  <c r="N749" i="57"/>
  <c r="N748" i="57"/>
  <c r="N747" i="57"/>
  <c r="N746" i="57"/>
  <c r="N745" i="57"/>
  <c r="N744" i="57"/>
  <c r="N743" i="57"/>
  <c r="N742" i="57"/>
  <c r="N741" i="57"/>
  <c r="N740" i="57"/>
  <c r="N739" i="57"/>
  <c r="N738" i="57"/>
  <c r="N737" i="57"/>
  <c r="N736" i="57"/>
  <c r="N735" i="57"/>
  <c r="N734" i="57"/>
  <c r="N733" i="57"/>
  <c r="N732" i="57"/>
  <c r="N731" i="57"/>
  <c r="N730" i="57"/>
  <c r="N729" i="57"/>
  <c r="N728" i="57"/>
  <c r="N727" i="57"/>
  <c r="N726" i="57"/>
  <c r="N725" i="57"/>
  <c r="N724" i="57"/>
  <c r="N723" i="57"/>
  <c r="N722" i="57"/>
  <c r="N721" i="57"/>
  <c r="N720" i="57"/>
  <c r="N719" i="57"/>
  <c r="N718" i="57"/>
  <c r="N717" i="57"/>
  <c r="N716" i="57"/>
  <c r="N715" i="57"/>
  <c r="N714" i="57"/>
  <c r="N713" i="57"/>
  <c r="N712" i="57"/>
  <c r="N711" i="57"/>
  <c r="N710" i="57"/>
  <c r="N709" i="57"/>
  <c r="N708" i="57"/>
  <c r="N707" i="57"/>
  <c r="N706" i="57"/>
  <c r="N705" i="57"/>
  <c r="N704" i="57"/>
  <c r="N703" i="57"/>
  <c r="N702" i="57"/>
  <c r="N701" i="57"/>
  <c r="N700" i="57"/>
  <c r="N699" i="57"/>
  <c r="N698" i="57"/>
  <c r="N697" i="57"/>
  <c r="N696" i="57"/>
  <c r="N695" i="57"/>
  <c r="N694" i="57"/>
  <c r="N693" i="57"/>
  <c r="N692" i="57"/>
  <c r="N691" i="57"/>
  <c r="N690" i="57"/>
  <c r="N689" i="57"/>
  <c r="N688" i="57"/>
  <c r="N687" i="57"/>
  <c r="N686" i="57"/>
  <c r="N685" i="57"/>
  <c r="N684" i="57"/>
  <c r="N683" i="57"/>
  <c r="N682" i="57"/>
  <c r="N681" i="57"/>
  <c r="N680" i="57"/>
  <c r="N679" i="57"/>
  <c r="N678" i="57"/>
  <c r="N677" i="57"/>
  <c r="N676" i="57"/>
  <c r="N675" i="57"/>
  <c r="N674" i="57"/>
  <c r="N673" i="57"/>
  <c r="N672" i="57"/>
  <c r="N671" i="57"/>
  <c r="N670" i="57"/>
  <c r="N669" i="57"/>
  <c r="N668" i="57"/>
  <c r="N667" i="57"/>
  <c r="N666" i="57"/>
  <c r="N665" i="57"/>
  <c r="N664" i="57"/>
  <c r="N663" i="57"/>
  <c r="N662" i="57"/>
  <c r="N661" i="57"/>
  <c r="N660" i="57"/>
  <c r="N659" i="57"/>
  <c r="N658" i="57"/>
  <c r="N657" i="57"/>
  <c r="N656" i="57"/>
  <c r="N655" i="57"/>
  <c r="N654" i="57"/>
  <c r="N653" i="57"/>
  <c r="N652" i="57"/>
  <c r="N651" i="57"/>
  <c r="N650" i="57"/>
  <c r="N649" i="57"/>
  <c r="N648" i="57"/>
  <c r="N647" i="57"/>
  <c r="N646" i="57"/>
  <c r="N645" i="57"/>
  <c r="N644" i="57"/>
  <c r="N643" i="57"/>
  <c r="N642" i="57"/>
  <c r="N641" i="57"/>
  <c r="N640" i="57"/>
  <c r="N639" i="57"/>
  <c r="N638" i="57"/>
  <c r="N637" i="57"/>
  <c r="N636" i="57"/>
  <c r="N635" i="57"/>
  <c r="N634" i="57"/>
  <c r="N633" i="57"/>
  <c r="N632" i="57"/>
  <c r="N631" i="57"/>
  <c r="N630" i="57"/>
  <c r="N629" i="57"/>
  <c r="N628" i="57"/>
  <c r="N627" i="57"/>
  <c r="N626" i="57"/>
  <c r="N625" i="57"/>
  <c r="N624" i="57"/>
  <c r="N623" i="57"/>
  <c r="N622" i="57"/>
  <c r="N621" i="57"/>
  <c r="N620" i="57"/>
  <c r="N619" i="57"/>
  <c r="N618" i="57"/>
  <c r="N617" i="57"/>
  <c r="N616" i="57"/>
  <c r="N615" i="57"/>
  <c r="N614" i="57"/>
  <c r="N613" i="57"/>
  <c r="N612" i="57"/>
  <c r="N611" i="57"/>
  <c r="N610" i="57"/>
  <c r="N609" i="57"/>
  <c r="N608" i="57"/>
  <c r="N607" i="57"/>
  <c r="N606" i="57"/>
  <c r="N605" i="57"/>
  <c r="N604" i="57"/>
  <c r="N603" i="57"/>
  <c r="N602" i="57"/>
  <c r="N601" i="57"/>
  <c r="N600" i="57"/>
  <c r="N599" i="57"/>
  <c r="N598" i="57"/>
  <c r="N597" i="57"/>
  <c r="N596" i="57"/>
  <c r="N595" i="57"/>
  <c r="N594" i="57"/>
  <c r="N593" i="57"/>
  <c r="N592" i="57"/>
  <c r="N591" i="57"/>
  <c r="N590" i="57"/>
  <c r="N589" i="57"/>
  <c r="N588" i="57"/>
  <c r="N587" i="57"/>
  <c r="N586" i="57"/>
  <c r="N585" i="57"/>
  <c r="N584" i="57"/>
  <c r="N583" i="57"/>
  <c r="N582" i="57"/>
  <c r="N581" i="57"/>
  <c r="N580" i="57"/>
  <c r="N579" i="57"/>
  <c r="N578" i="57"/>
  <c r="N577" i="57"/>
  <c r="N576" i="57"/>
  <c r="N575" i="57"/>
  <c r="N574" i="57"/>
  <c r="N573" i="57"/>
  <c r="N572" i="57"/>
  <c r="N571" i="57"/>
  <c r="N570" i="57"/>
  <c r="N569" i="57"/>
  <c r="N568" i="57"/>
  <c r="N567" i="57"/>
  <c r="N566" i="57"/>
  <c r="N565" i="57"/>
  <c r="N564" i="57"/>
  <c r="N563" i="57"/>
  <c r="N562" i="57"/>
  <c r="N561" i="57"/>
  <c r="N560" i="57"/>
  <c r="N559" i="57"/>
  <c r="N558" i="57"/>
  <c r="N557" i="57"/>
  <c r="N556" i="57"/>
  <c r="N555" i="57"/>
  <c r="N554" i="57"/>
  <c r="N553" i="57"/>
  <c r="N552" i="57"/>
  <c r="N551" i="57"/>
  <c r="N550" i="57"/>
  <c r="N549" i="57"/>
  <c r="N548" i="57"/>
  <c r="N547" i="57"/>
  <c r="N546" i="57"/>
  <c r="N545" i="57"/>
  <c r="N544" i="57"/>
  <c r="N543" i="57"/>
  <c r="N542" i="57"/>
  <c r="N541" i="57"/>
  <c r="N540" i="57"/>
  <c r="N539" i="57"/>
  <c r="N538" i="57"/>
  <c r="N537" i="57"/>
  <c r="N536" i="57"/>
  <c r="N535" i="57"/>
  <c r="N534" i="57"/>
  <c r="N533" i="57"/>
  <c r="N532" i="57"/>
  <c r="N531" i="57"/>
  <c r="N530" i="57"/>
  <c r="N529" i="57"/>
  <c r="N528" i="57"/>
  <c r="N527" i="57"/>
  <c r="N526" i="57"/>
  <c r="N525" i="57"/>
  <c r="N524" i="57"/>
  <c r="N523" i="57"/>
  <c r="N522" i="57"/>
  <c r="N521" i="57"/>
  <c r="N520" i="57"/>
  <c r="N519" i="57"/>
  <c r="N518" i="57"/>
  <c r="N517" i="57"/>
  <c r="N516" i="57"/>
  <c r="N515" i="57"/>
  <c r="N514" i="57"/>
  <c r="N513" i="57"/>
  <c r="N512" i="57"/>
  <c r="N511" i="57"/>
  <c r="N510" i="57"/>
  <c r="N509" i="57"/>
  <c r="N508" i="57"/>
  <c r="N507" i="57"/>
  <c r="N506" i="57"/>
  <c r="N505" i="57"/>
  <c r="N504" i="57"/>
  <c r="N503" i="57"/>
  <c r="N502" i="57"/>
  <c r="N501" i="57"/>
  <c r="N500" i="57"/>
  <c r="N499" i="57"/>
  <c r="N498" i="57"/>
  <c r="N497" i="57"/>
  <c r="N496" i="57"/>
  <c r="N495" i="57"/>
  <c r="N494" i="57"/>
  <c r="N493" i="57"/>
  <c r="N492" i="57"/>
  <c r="N491" i="57"/>
  <c r="N490" i="57"/>
  <c r="N489" i="57"/>
  <c r="N488" i="57"/>
  <c r="N487" i="57"/>
  <c r="N486" i="57"/>
  <c r="N485" i="57"/>
  <c r="N484" i="57"/>
  <c r="N483" i="57"/>
  <c r="N482" i="57"/>
  <c r="N481" i="57"/>
  <c r="N480" i="57"/>
  <c r="N479" i="57"/>
  <c r="N478" i="57"/>
  <c r="N477" i="57"/>
  <c r="N476" i="57"/>
  <c r="N475" i="57"/>
  <c r="N474" i="57"/>
  <c r="N473" i="57"/>
  <c r="N472" i="57"/>
  <c r="N471" i="57"/>
  <c r="N470" i="57"/>
  <c r="N469" i="57"/>
  <c r="N468" i="57"/>
  <c r="N467" i="57"/>
  <c r="N466" i="57"/>
  <c r="N465" i="57"/>
  <c r="N464" i="57"/>
  <c r="N463" i="57"/>
  <c r="N462" i="57"/>
  <c r="N461" i="57"/>
  <c r="N460" i="57"/>
  <c r="N459" i="57"/>
  <c r="N458" i="57"/>
  <c r="N457" i="57"/>
  <c r="N456" i="57"/>
  <c r="N455" i="57"/>
  <c r="N454" i="57"/>
  <c r="N453" i="57"/>
  <c r="N452" i="57"/>
  <c r="N451" i="57"/>
  <c r="N450" i="57"/>
  <c r="N449" i="57"/>
  <c r="N448" i="57"/>
  <c r="N447" i="57"/>
  <c r="N446" i="57"/>
  <c r="N445" i="57"/>
  <c r="N444" i="57"/>
  <c r="N443" i="57"/>
  <c r="N442" i="57"/>
  <c r="N441" i="57"/>
  <c r="N440" i="57"/>
  <c r="N439" i="57"/>
  <c r="N438" i="57"/>
  <c r="N437" i="57"/>
  <c r="N436" i="57"/>
  <c r="N435" i="57"/>
  <c r="N434" i="57"/>
  <c r="N433" i="57"/>
  <c r="N432" i="57"/>
  <c r="N431" i="57"/>
  <c r="N430" i="57"/>
  <c r="N429" i="57"/>
  <c r="N428" i="57"/>
  <c r="N427" i="57"/>
  <c r="N426" i="57"/>
  <c r="N425" i="57"/>
  <c r="N424" i="57"/>
  <c r="N423" i="57"/>
  <c r="N422" i="57"/>
  <c r="N421" i="57"/>
  <c r="N420" i="57"/>
  <c r="N419" i="57"/>
  <c r="N418" i="57"/>
  <c r="N417" i="57"/>
  <c r="N416" i="57"/>
  <c r="N415" i="57"/>
  <c r="N414" i="57"/>
  <c r="N413" i="57"/>
  <c r="N412" i="57"/>
  <c r="N411" i="57"/>
  <c r="N410" i="57"/>
  <c r="N409" i="57"/>
  <c r="N408" i="57"/>
  <c r="N407" i="57"/>
  <c r="N406" i="57"/>
  <c r="N405" i="57"/>
  <c r="N404" i="57"/>
  <c r="N403" i="57"/>
  <c r="N402" i="57"/>
  <c r="N401" i="57"/>
  <c r="N400" i="57"/>
  <c r="N399" i="57"/>
  <c r="N398" i="57"/>
  <c r="N397" i="57"/>
  <c r="N396" i="57"/>
  <c r="N395" i="57"/>
  <c r="N394" i="57"/>
  <c r="N393" i="57"/>
  <c r="N392" i="57"/>
  <c r="N391" i="57"/>
  <c r="N390" i="57"/>
  <c r="N389" i="57"/>
  <c r="N388" i="57"/>
  <c r="N387" i="57"/>
  <c r="N386" i="57"/>
  <c r="N385" i="57"/>
  <c r="N384" i="57"/>
  <c r="N383" i="57"/>
  <c r="N382" i="57"/>
  <c r="N381" i="57"/>
  <c r="N380" i="57"/>
  <c r="N379" i="57"/>
  <c r="N378" i="57"/>
  <c r="N377" i="57"/>
  <c r="N376" i="57"/>
  <c r="N375" i="57"/>
  <c r="N374" i="57"/>
  <c r="N373" i="57"/>
  <c r="N372" i="57"/>
  <c r="N371" i="57"/>
  <c r="N370" i="57"/>
  <c r="N369" i="57"/>
  <c r="N368" i="57"/>
  <c r="N367" i="57"/>
  <c r="N366" i="57"/>
  <c r="N365" i="57"/>
  <c r="N364" i="57"/>
  <c r="N363" i="57"/>
  <c r="N362" i="57"/>
  <c r="N361" i="57"/>
  <c r="N360" i="57"/>
  <c r="N359" i="57"/>
  <c r="N358" i="57"/>
  <c r="N357" i="57"/>
  <c r="N356" i="57"/>
  <c r="N355" i="57"/>
  <c r="N354" i="57"/>
  <c r="N353" i="57"/>
  <c r="N352" i="57"/>
  <c r="N351" i="57"/>
  <c r="N350" i="57"/>
  <c r="N349" i="57"/>
  <c r="N348" i="57"/>
  <c r="N347" i="57"/>
  <c r="N346" i="57"/>
  <c r="N345" i="57"/>
  <c r="N344" i="57"/>
  <c r="N343" i="57"/>
  <c r="N342" i="57"/>
  <c r="N341" i="57"/>
  <c r="N340" i="57"/>
  <c r="N339" i="57"/>
  <c r="N338" i="57"/>
  <c r="N337" i="57"/>
  <c r="N336" i="57"/>
  <c r="N335" i="57"/>
  <c r="N334" i="57"/>
  <c r="N333" i="57"/>
  <c r="N332" i="57"/>
  <c r="N331" i="57"/>
  <c r="N330" i="57"/>
  <c r="N329" i="57"/>
  <c r="N328" i="57"/>
  <c r="N327" i="57"/>
  <c r="N326" i="57"/>
  <c r="N325" i="57"/>
  <c r="N324" i="57"/>
  <c r="N323" i="57"/>
  <c r="N322" i="57"/>
  <c r="N321" i="57"/>
  <c r="N320" i="57"/>
  <c r="N319" i="57"/>
  <c r="N318" i="57"/>
  <c r="N317" i="57"/>
  <c r="N316" i="57"/>
  <c r="N315" i="57"/>
  <c r="N314" i="57"/>
  <c r="N313" i="57"/>
  <c r="N312" i="57"/>
  <c r="N311" i="57"/>
  <c r="N310" i="57"/>
  <c r="N309" i="57"/>
  <c r="N308" i="57"/>
  <c r="N307" i="57"/>
  <c r="N306" i="57"/>
  <c r="N305" i="57"/>
  <c r="N304" i="57"/>
  <c r="N303" i="57"/>
  <c r="N302" i="57"/>
  <c r="N301" i="57"/>
  <c r="N300" i="57"/>
  <c r="N299" i="57"/>
  <c r="N298" i="57"/>
  <c r="N297" i="57"/>
  <c r="N296" i="57"/>
  <c r="N295" i="57"/>
  <c r="N294" i="57"/>
  <c r="N293" i="57"/>
  <c r="N292" i="57"/>
  <c r="N291" i="57"/>
  <c r="N290" i="57"/>
  <c r="N289" i="57"/>
  <c r="N288" i="57"/>
  <c r="N287" i="57"/>
  <c r="N286" i="57"/>
  <c r="N285" i="57"/>
  <c r="N284" i="57"/>
  <c r="N283" i="57"/>
  <c r="N282" i="57"/>
  <c r="N281" i="57"/>
  <c r="N280" i="57"/>
  <c r="N279" i="57"/>
  <c r="N278" i="57"/>
  <c r="N277" i="57"/>
  <c r="N276" i="57"/>
  <c r="N275" i="57"/>
  <c r="N274" i="57"/>
  <c r="N273" i="57"/>
  <c r="N272" i="57"/>
  <c r="N271" i="57"/>
  <c r="N270" i="57"/>
  <c r="N269" i="57"/>
  <c r="N268" i="57"/>
  <c r="N267" i="57"/>
  <c r="N266" i="57"/>
  <c r="N265" i="57"/>
  <c r="N264" i="57"/>
  <c r="N263" i="57"/>
  <c r="N262" i="57"/>
  <c r="N261" i="57"/>
  <c r="N260" i="57"/>
  <c r="N259" i="57"/>
  <c r="N258" i="57"/>
  <c r="N257" i="57"/>
  <c r="N256" i="57"/>
  <c r="N255" i="57"/>
  <c r="N254" i="57"/>
  <c r="N253" i="57"/>
  <c r="N252" i="57"/>
  <c r="N251" i="57"/>
  <c r="N250" i="57"/>
  <c r="N249" i="57"/>
  <c r="N248" i="57"/>
  <c r="N247" i="57"/>
  <c r="N246" i="57"/>
  <c r="N245" i="57"/>
  <c r="N244" i="57"/>
  <c r="N243" i="57"/>
  <c r="N242" i="57"/>
  <c r="N241" i="57"/>
  <c r="N240" i="57"/>
  <c r="N239" i="57"/>
  <c r="N238" i="57"/>
  <c r="N237" i="57"/>
  <c r="N236" i="57"/>
  <c r="N235" i="57"/>
  <c r="N234" i="57"/>
  <c r="N233" i="57"/>
  <c r="N232" i="57"/>
  <c r="N231" i="57"/>
  <c r="N230" i="57"/>
  <c r="N229" i="57"/>
  <c r="N228" i="57"/>
  <c r="N227" i="57"/>
  <c r="N226" i="57"/>
  <c r="N225" i="57"/>
  <c r="N224" i="57"/>
  <c r="N223" i="57"/>
  <c r="N222" i="57"/>
  <c r="N221" i="57"/>
  <c r="N220" i="57"/>
  <c r="N219" i="57"/>
  <c r="N218" i="57"/>
  <c r="N217" i="57"/>
  <c r="N216" i="57"/>
  <c r="N215" i="57"/>
  <c r="N214" i="57"/>
  <c r="N213" i="57"/>
  <c r="N212" i="57"/>
  <c r="N211" i="57"/>
  <c r="N210" i="57"/>
  <c r="N209" i="57"/>
  <c r="N208" i="57"/>
  <c r="N207" i="57"/>
  <c r="N206" i="57"/>
  <c r="N205" i="57"/>
  <c r="N204" i="57"/>
  <c r="N203" i="57"/>
  <c r="N202" i="57"/>
  <c r="N201" i="57"/>
  <c r="N200" i="57"/>
  <c r="N199" i="57"/>
  <c r="N198" i="57"/>
  <c r="N197" i="57"/>
  <c r="N196" i="57"/>
  <c r="N195" i="57"/>
  <c r="N194" i="57"/>
  <c r="N193" i="57"/>
  <c r="N192" i="57"/>
  <c r="N191" i="57"/>
  <c r="N190" i="57"/>
  <c r="N189" i="57"/>
  <c r="N188" i="57"/>
  <c r="N187" i="57"/>
  <c r="N186" i="57"/>
  <c r="N185" i="57"/>
  <c r="N184" i="57"/>
  <c r="N183" i="57"/>
  <c r="N182" i="57"/>
  <c r="N181" i="57"/>
  <c r="N180" i="57"/>
  <c r="N179" i="57"/>
  <c r="N178" i="57"/>
  <c r="N177" i="57"/>
  <c r="N176" i="57"/>
  <c r="N175" i="57"/>
  <c r="N174" i="57"/>
  <c r="N173" i="57"/>
  <c r="N172" i="57"/>
  <c r="N171" i="57"/>
  <c r="N170" i="57"/>
  <c r="N169" i="57"/>
  <c r="N168" i="57"/>
  <c r="N167" i="57"/>
  <c r="N166" i="57"/>
  <c r="N165" i="57"/>
  <c r="N164" i="57"/>
  <c r="N163" i="57"/>
  <c r="N162" i="57"/>
  <c r="N161" i="57"/>
  <c r="N160" i="57"/>
  <c r="N159" i="57"/>
  <c r="N158" i="57"/>
  <c r="N157" i="57"/>
  <c r="N156" i="57"/>
  <c r="N155" i="57"/>
  <c r="N154" i="57"/>
  <c r="N153" i="57"/>
  <c r="N152" i="57"/>
  <c r="N151" i="57"/>
  <c r="N150" i="57"/>
  <c r="N149" i="57"/>
  <c r="N148" i="57"/>
  <c r="N147" i="57"/>
  <c r="N146" i="57"/>
  <c r="N145" i="57"/>
  <c r="N144" i="57"/>
  <c r="N143" i="57"/>
  <c r="N142" i="57"/>
  <c r="N141" i="57"/>
  <c r="N140" i="57"/>
  <c r="N139" i="57"/>
  <c r="N138" i="57"/>
  <c r="N137" i="57"/>
  <c r="N136" i="57"/>
  <c r="N135" i="57"/>
  <c r="N134" i="57"/>
  <c r="N133" i="57"/>
  <c r="N132" i="57"/>
  <c r="N131" i="57"/>
  <c r="N130" i="57"/>
  <c r="N129" i="57"/>
  <c r="N128" i="57"/>
  <c r="N127" i="57"/>
  <c r="N126" i="57"/>
  <c r="N125" i="57"/>
  <c r="N124" i="57"/>
  <c r="N123" i="57"/>
  <c r="N122" i="57"/>
  <c r="N121" i="57"/>
  <c r="N120" i="57"/>
  <c r="N119" i="57"/>
  <c r="N118" i="57"/>
  <c r="N117" i="57"/>
  <c r="N116" i="57"/>
  <c r="N115" i="57"/>
  <c r="N114" i="57"/>
  <c r="N113" i="57"/>
  <c r="N112" i="57"/>
  <c r="N111" i="57"/>
  <c r="N110" i="57"/>
  <c r="N109" i="57"/>
  <c r="N108" i="57"/>
  <c r="N107" i="57"/>
  <c r="N106" i="57"/>
  <c r="N105" i="57"/>
  <c r="N104" i="57"/>
  <c r="N103" i="57"/>
  <c r="N102" i="57"/>
  <c r="N101" i="57"/>
  <c r="N100" i="57"/>
  <c r="N99" i="57"/>
  <c r="N98" i="57"/>
  <c r="N97" i="57"/>
  <c r="N96" i="57"/>
  <c r="N95" i="57"/>
  <c r="N94" i="57"/>
  <c r="N93" i="57"/>
  <c r="N92" i="57"/>
  <c r="N91" i="57"/>
  <c r="N90" i="57"/>
  <c r="N89" i="57"/>
  <c r="N88" i="57"/>
  <c r="N87" i="57"/>
  <c r="N86" i="57"/>
  <c r="N85" i="57"/>
  <c r="N84" i="57"/>
  <c r="N83" i="57"/>
  <c r="N82" i="57"/>
  <c r="N81" i="57"/>
  <c r="N80" i="57"/>
  <c r="N79" i="57"/>
  <c r="N78" i="57"/>
  <c r="N77" i="57"/>
  <c r="N76" i="57"/>
  <c r="N75" i="57"/>
  <c r="N74" i="57"/>
  <c r="N73" i="57"/>
  <c r="N72" i="57"/>
  <c r="N71" i="57"/>
  <c r="N70" i="57"/>
  <c r="N69" i="57"/>
  <c r="N68" i="57"/>
  <c r="N67" i="57"/>
  <c r="N66" i="57"/>
  <c r="N65" i="57"/>
  <c r="N64" i="57"/>
  <c r="N63" i="57"/>
  <c r="N62" i="57"/>
  <c r="N61" i="57"/>
  <c r="N60" i="57"/>
  <c r="N59" i="57"/>
  <c r="N58" i="57"/>
  <c r="N57" i="57"/>
  <c r="N56" i="57"/>
  <c r="N55" i="57"/>
  <c r="N54" i="57"/>
  <c r="N53" i="57"/>
  <c r="N52" i="57"/>
  <c r="N51" i="57"/>
  <c r="N50" i="57"/>
  <c r="N49" i="57"/>
  <c r="N48" i="57"/>
  <c r="N47" i="57"/>
  <c r="N46" i="57"/>
  <c r="N45" i="57"/>
  <c r="N44" i="57"/>
  <c r="N43" i="57"/>
  <c r="N42" i="57"/>
  <c r="N41" i="57"/>
  <c r="N40" i="57"/>
  <c r="N39" i="57"/>
  <c r="N38" i="57"/>
  <c r="N37" i="57"/>
  <c r="N36" i="57"/>
  <c r="N35" i="57"/>
  <c r="N34" i="57"/>
  <c r="N33" i="57"/>
  <c r="N32" i="57"/>
  <c r="N31" i="57"/>
  <c r="N30" i="57"/>
  <c r="N29" i="57"/>
  <c r="N28" i="57"/>
  <c r="N27" i="57"/>
  <c r="N26" i="57"/>
  <c r="N25" i="57"/>
  <c r="N24" i="57"/>
  <c r="N23" i="57"/>
  <c r="N22" i="57"/>
  <c r="N21" i="57"/>
  <c r="N20" i="57"/>
  <c r="N19" i="57"/>
  <c r="N18" i="57"/>
  <c r="N17" i="57"/>
  <c r="N16" i="57"/>
  <c r="N15" i="57"/>
  <c r="N14" i="57"/>
  <c r="N13" i="57"/>
  <c r="N12" i="57"/>
  <c r="N11" i="57"/>
  <c r="N10" i="57"/>
  <c r="N9" i="57"/>
  <c r="N8" i="57"/>
  <c r="N7" i="57"/>
  <c r="N6" i="57"/>
  <c r="N5" i="57"/>
  <c r="N4" i="57"/>
  <c r="N3" i="57"/>
  <c r="N2" i="57"/>
  <c r="E60" i="59"/>
  <c r="D59" i="59" l="1"/>
  <c r="D60" i="59"/>
  <c r="E59" i="59"/>
  <c r="L758" i="50"/>
  <c r="L760" i="50"/>
  <c r="L757" i="50"/>
  <c r="L759" i="50"/>
  <c r="L761" i="50"/>
  <c r="J103" i="59"/>
  <c r="I103" i="59"/>
  <c r="I58" i="59"/>
  <c r="J58" i="59"/>
  <c r="I61" i="59"/>
  <c r="J61" i="59"/>
  <c r="I62" i="59"/>
  <c r="J62" i="59"/>
  <c r="I63" i="59"/>
  <c r="J63" i="59"/>
  <c r="I64" i="59"/>
  <c r="J64" i="59"/>
  <c r="I65" i="59"/>
  <c r="J65" i="59"/>
  <c r="I66" i="59"/>
  <c r="J66" i="59"/>
  <c r="I67" i="59"/>
  <c r="J67" i="59"/>
  <c r="I68" i="59"/>
  <c r="J68" i="59"/>
  <c r="I69" i="59"/>
  <c r="J69" i="59"/>
  <c r="I70" i="59"/>
  <c r="J70" i="59"/>
  <c r="I71" i="59"/>
  <c r="J71" i="59"/>
  <c r="I72" i="59"/>
  <c r="J72" i="59"/>
  <c r="I73" i="59"/>
  <c r="J73" i="59"/>
  <c r="I74" i="59"/>
  <c r="J74" i="59"/>
  <c r="I75" i="59"/>
  <c r="J75" i="59"/>
  <c r="I76" i="59"/>
  <c r="J76" i="59"/>
  <c r="I77" i="59"/>
  <c r="J77" i="59"/>
  <c r="I78" i="59"/>
  <c r="J78" i="59"/>
  <c r="I79" i="59"/>
  <c r="J79" i="59"/>
  <c r="I80" i="59"/>
  <c r="J80" i="59"/>
  <c r="I81" i="59"/>
  <c r="J81" i="59"/>
  <c r="I82" i="59"/>
  <c r="J82" i="59"/>
  <c r="I83" i="59"/>
  <c r="J83" i="59"/>
  <c r="I84" i="59"/>
  <c r="J84" i="59"/>
  <c r="I85" i="59"/>
  <c r="J85" i="59"/>
  <c r="I86" i="59"/>
  <c r="J86" i="59"/>
  <c r="I87" i="59"/>
  <c r="J87" i="59"/>
  <c r="I88" i="59"/>
  <c r="J88" i="59"/>
  <c r="I89" i="59"/>
  <c r="J89" i="59"/>
  <c r="I90" i="59"/>
  <c r="J90" i="59"/>
  <c r="I91" i="59"/>
  <c r="J91" i="59"/>
  <c r="I92" i="59"/>
  <c r="J92" i="59"/>
  <c r="I93" i="59"/>
  <c r="J93" i="59"/>
  <c r="I94" i="59"/>
  <c r="J94" i="59"/>
  <c r="I95" i="59"/>
  <c r="J95" i="59"/>
  <c r="I96" i="59"/>
  <c r="J96" i="59"/>
  <c r="I97" i="59"/>
  <c r="J97" i="59"/>
  <c r="I98" i="59"/>
  <c r="J98" i="59"/>
  <c r="I99" i="59"/>
  <c r="J99" i="59"/>
  <c r="I100" i="59"/>
  <c r="J100" i="59"/>
  <c r="I101" i="59"/>
  <c r="J101" i="59"/>
  <c r="I102" i="59"/>
  <c r="J102" i="59"/>
  <c r="I36" i="59"/>
  <c r="J36" i="59"/>
  <c r="I37" i="59"/>
  <c r="J37" i="59"/>
  <c r="I38" i="59"/>
  <c r="J38" i="59"/>
  <c r="I39" i="59"/>
  <c r="J39" i="59"/>
  <c r="I42" i="59"/>
  <c r="J42" i="59"/>
  <c r="I43" i="59"/>
  <c r="J43" i="59"/>
  <c r="I44" i="59"/>
  <c r="J44" i="59"/>
  <c r="I45" i="59"/>
  <c r="J45" i="59"/>
  <c r="I46" i="59"/>
  <c r="J46" i="59"/>
  <c r="I47" i="59"/>
  <c r="J47" i="59"/>
  <c r="I48" i="59"/>
  <c r="J48" i="59"/>
  <c r="I49" i="59"/>
  <c r="J49" i="59"/>
  <c r="I50" i="59"/>
  <c r="J50" i="59"/>
  <c r="I51" i="59"/>
  <c r="J51" i="59"/>
  <c r="I52" i="59"/>
  <c r="J52" i="59"/>
  <c r="B59" i="3" l="1"/>
  <c r="G107" i="3" l="1"/>
  <c r="J57" i="59"/>
  <c r="I57" i="59"/>
  <c r="G82" i="3" l="1"/>
  <c r="G81" i="3"/>
  <c r="G74" i="3"/>
  <c r="G73" i="3"/>
  <c r="G69" i="3"/>
  <c r="G68" i="3"/>
  <c r="G62" i="3"/>
  <c r="G61" i="3"/>
  <c r="J781" i="46" l="1"/>
  <c r="J758" i="46"/>
  <c r="J679" i="46"/>
  <c r="J667" i="46"/>
  <c r="A1219" i="47"/>
  <c r="N1219" i="47"/>
  <c r="J1219" i="47"/>
  <c r="L1219" i="47" s="1"/>
  <c r="N1979" i="47"/>
  <c r="A1979" i="47"/>
  <c r="A1978" i="47"/>
  <c r="N1978" i="47"/>
  <c r="M1219" i="47" l="1"/>
  <c r="A2446" i="50"/>
  <c r="A2447" i="50"/>
  <c r="A2448" i="50"/>
  <c r="A2449" i="50"/>
  <c r="A2450" i="50"/>
  <c r="A2451" i="50"/>
  <c r="A2452" i="50"/>
  <c r="A2453" i="50"/>
  <c r="A2454" i="50"/>
  <c r="A2455" i="50"/>
  <c r="A2456" i="50"/>
  <c r="A2457" i="50"/>
  <c r="A2458" i="50"/>
  <c r="A2459" i="50"/>
  <c r="A2460" i="50"/>
  <c r="A2461" i="50"/>
  <c r="A2462" i="50"/>
  <c r="A2463" i="50"/>
  <c r="A2464" i="50"/>
  <c r="A2465" i="50"/>
  <c r="A2466" i="50"/>
  <c r="A2467" i="50"/>
  <c r="A2468" i="50"/>
  <c r="A2469" i="50"/>
  <c r="A2470" i="50"/>
  <c r="A2471" i="50"/>
  <c r="A2472" i="50"/>
  <c r="A2473" i="50"/>
  <c r="A2474" i="50"/>
  <c r="A2475" i="50"/>
  <c r="A2476" i="50"/>
  <c r="A2477" i="50"/>
  <c r="A2478" i="50"/>
  <c r="A2479" i="50"/>
  <c r="A2480" i="50"/>
  <c r="A2481" i="50"/>
  <c r="A2482" i="50"/>
  <c r="A2483" i="50"/>
  <c r="A2484" i="50"/>
  <c r="A2485" i="50"/>
  <c r="A2486" i="50"/>
  <c r="A2487" i="50"/>
  <c r="A2488" i="50"/>
  <c r="A2489" i="50"/>
  <c r="A2490" i="50"/>
  <c r="A2491" i="50"/>
  <c r="A2492" i="50"/>
  <c r="A2493" i="50"/>
  <c r="A2494" i="50"/>
  <c r="A2495" i="50"/>
  <c r="A2496" i="50"/>
  <c r="A2497" i="50"/>
  <c r="A2498" i="50"/>
  <c r="A2499" i="50"/>
  <c r="A2500" i="50"/>
  <c r="A2501" i="50"/>
  <c r="A2502" i="50"/>
  <c r="A2503" i="50"/>
  <c r="A2504" i="50"/>
  <c r="A2505" i="50"/>
  <c r="A2506" i="50"/>
  <c r="A2507" i="50"/>
  <c r="A2508" i="50"/>
  <c r="A2509" i="50"/>
  <c r="A2510" i="50"/>
  <c r="A2511" i="50"/>
  <c r="A2512" i="50"/>
  <c r="A2513" i="50"/>
  <c r="A2514" i="50"/>
  <c r="A2515" i="50"/>
  <c r="A2516" i="50"/>
  <c r="A2517" i="50"/>
  <c r="A2518" i="50"/>
  <c r="A2519" i="50"/>
  <c r="A2520" i="50"/>
  <c r="A2521" i="50"/>
  <c r="A2522" i="50"/>
  <c r="A2523" i="50"/>
  <c r="A2524" i="50"/>
  <c r="A2525" i="50"/>
  <c r="A2526" i="50"/>
  <c r="A2527" i="50"/>
  <c r="A2528" i="50"/>
  <c r="A2529" i="50"/>
  <c r="A2530" i="50"/>
  <c r="A2531" i="50"/>
  <c r="A2532" i="50"/>
  <c r="A2533" i="50"/>
  <c r="A2534" i="50"/>
  <c r="A2535" i="50"/>
  <c r="A2536" i="50"/>
  <c r="A2537" i="50"/>
  <c r="A2538" i="50"/>
  <c r="A2539" i="50"/>
  <c r="A2540" i="50"/>
  <c r="A2541" i="50"/>
  <c r="A2542" i="50"/>
  <c r="A2543" i="50"/>
  <c r="A2544" i="50"/>
  <c r="A2545" i="50"/>
  <c r="A2546" i="50"/>
  <c r="A2547" i="50"/>
  <c r="A2548" i="50"/>
  <c r="A2549" i="50"/>
  <c r="A2550" i="50"/>
  <c r="A2551" i="50"/>
  <c r="A2552" i="50"/>
  <c r="A2553" i="50"/>
  <c r="A2554" i="50"/>
  <c r="A2555" i="50"/>
  <c r="A2556" i="50"/>
  <c r="A2557" i="50"/>
  <c r="A2558" i="50"/>
  <c r="A2559" i="50"/>
  <c r="A2560" i="50"/>
  <c r="A2561" i="50"/>
  <c r="A2562" i="50"/>
  <c r="A2563" i="50"/>
  <c r="A2564" i="50"/>
  <c r="A2565" i="50"/>
  <c r="A2566" i="50"/>
  <c r="A2567" i="50"/>
  <c r="A2568" i="50"/>
  <c r="A2569" i="50"/>
  <c r="A2570" i="50"/>
  <c r="A2571" i="50"/>
  <c r="A2572" i="50"/>
  <c r="A2573" i="50"/>
  <c r="A2574" i="50"/>
  <c r="A2575" i="50"/>
  <c r="A2576" i="50"/>
  <c r="A2577" i="50"/>
  <c r="A2578" i="50"/>
  <c r="A2579" i="50"/>
  <c r="A2580" i="50"/>
  <c r="A2581" i="50"/>
  <c r="A2582" i="50"/>
  <c r="A2583" i="50"/>
  <c r="A2584" i="50"/>
  <c r="A2585" i="50"/>
  <c r="A2586" i="50"/>
  <c r="A2587" i="50"/>
  <c r="A2588" i="50"/>
  <c r="A2589" i="50"/>
  <c r="A2590" i="50"/>
  <c r="A2591" i="50"/>
  <c r="A2592" i="50"/>
  <c r="A2593" i="50"/>
  <c r="A2594" i="50"/>
  <c r="A2595" i="50"/>
  <c r="A2596" i="50"/>
  <c r="A2597" i="50"/>
  <c r="A2598" i="50"/>
  <c r="J13" i="59" l="1"/>
  <c r="A2087" i="50" l="1"/>
  <c r="A2088" i="50"/>
  <c r="A2089" i="50"/>
  <c r="J2088" i="50"/>
  <c r="K2088" i="50" s="1"/>
  <c r="J2089" i="50"/>
  <c r="K2089" i="50" s="1"/>
  <c r="A1936" i="50"/>
  <c r="A1937" i="50"/>
  <c r="E113" i="3"/>
  <c r="E114" i="3"/>
  <c r="E112" i="3"/>
  <c r="J1936" i="50"/>
  <c r="M1936" i="50" s="1"/>
  <c r="J1937" i="50"/>
  <c r="M1937" i="50" s="1"/>
  <c r="A1355" i="50"/>
  <c r="A1356" i="50"/>
  <c r="J1355" i="50"/>
  <c r="M1355" i="50" s="1"/>
  <c r="J1356" i="50"/>
  <c r="L1356" i="50" s="1"/>
  <c r="K2445" i="50"/>
  <c r="M2445" i="50" s="1"/>
  <c r="A2445" i="50"/>
  <c r="A2293" i="50"/>
  <c r="A2294" i="50"/>
  <c r="A2295" i="50"/>
  <c r="A2296" i="50"/>
  <c r="A2297" i="50"/>
  <c r="A2298" i="50"/>
  <c r="A2299" i="50"/>
  <c r="A2300" i="50"/>
  <c r="A2301" i="50"/>
  <c r="A2302" i="50"/>
  <c r="A2303" i="50"/>
  <c r="A2304" i="50"/>
  <c r="A2305" i="50"/>
  <c r="A2306" i="50"/>
  <c r="A2307" i="50"/>
  <c r="A2308" i="50"/>
  <c r="A2309" i="50"/>
  <c r="A2310" i="50"/>
  <c r="A2311" i="50"/>
  <c r="A2312" i="50"/>
  <c r="A2313" i="50"/>
  <c r="A2314" i="50"/>
  <c r="A2315" i="50"/>
  <c r="A2316" i="50"/>
  <c r="A2317" i="50"/>
  <c r="A2318" i="50"/>
  <c r="A2319" i="50"/>
  <c r="A2320" i="50"/>
  <c r="A2321" i="50"/>
  <c r="A2322" i="50"/>
  <c r="A2323" i="50"/>
  <c r="A2324" i="50"/>
  <c r="A2325" i="50"/>
  <c r="A2326" i="50"/>
  <c r="A2327" i="50"/>
  <c r="A2328" i="50"/>
  <c r="A2329" i="50"/>
  <c r="A2330" i="50"/>
  <c r="A2331" i="50"/>
  <c r="A2332" i="50"/>
  <c r="A2333" i="50"/>
  <c r="A2334" i="50"/>
  <c r="A2335" i="50"/>
  <c r="A2336" i="50"/>
  <c r="A2337" i="50"/>
  <c r="A2338" i="50"/>
  <c r="A2339" i="50"/>
  <c r="A2340" i="50"/>
  <c r="A2341" i="50"/>
  <c r="A2342" i="50"/>
  <c r="A2343" i="50"/>
  <c r="A2344" i="50"/>
  <c r="A2345" i="50"/>
  <c r="A2346" i="50"/>
  <c r="A2347" i="50"/>
  <c r="A2348" i="50"/>
  <c r="A2349" i="50"/>
  <c r="A2350" i="50"/>
  <c r="A2351" i="50"/>
  <c r="A2352" i="50"/>
  <c r="A2353" i="50"/>
  <c r="A2354" i="50"/>
  <c r="A2355" i="50"/>
  <c r="A2356" i="50"/>
  <c r="A2357" i="50"/>
  <c r="A2358" i="50"/>
  <c r="A2359" i="50"/>
  <c r="A2360" i="50"/>
  <c r="A2361" i="50"/>
  <c r="A2362" i="50"/>
  <c r="A2363" i="50"/>
  <c r="A2364" i="50"/>
  <c r="A2365" i="50"/>
  <c r="A2366" i="50"/>
  <c r="A2367" i="50"/>
  <c r="A2368" i="50"/>
  <c r="A2369" i="50"/>
  <c r="A2370" i="50"/>
  <c r="A2371" i="50"/>
  <c r="A2372" i="50"/>
  <c r="A2373" i="50"/>
  <c r="A2374" i="50"/>
  <c r="A2375" i="50"/>
  <c r="A2376" i="50"/>
  <c r="A2377" i="50"/>
  <c r="A2378" i="50"/>
  <c r="A2379" i="50"/>
  <c r="A2380" i="50"/>
  <c r="A2381" i="50"/>
  <c r="A2382" i="50"/>
  <c r="A2383" i="50"/>
  <c r="A2384" i="50"/>
  <c r="A2385" i="50"/>
  <c r="A2386" i="50"/>
  <c r="A2387" i="50"/>
  <c r="A2388" i="50"/>
  <c r="A2389" i="50"/>
  <c r="A2390" i="50"/>
  <c r="A2391" i="50"/>
  <c r="A2392" i="50"/>
  <c r="A2393" i="50"/>
  <c r="A2394" i="50"/>
  <c r="A2395" i="50"/>
  <c r="A2396" i="50"/>
  <c r="A2397" i="50"/>
  <c r="A2398" i="50"/>
  <c r="A2399" i="50"/>
  <c r="A2400" i="50"/>
  <c r="A2401" i="50"/>
  <c r="A2402" i="50"/>
  <c r="A2403" i="50"/>
  <c r="A2404" i="50"/>
  <c r="A2405" i="50"/>
  <c r="A2406" i="50"/>
  <c r="A2407" i="50"/>
  <c r="A2408" i="50"/>
  <c r="A2409" i="50"/>
  <c r="A2410" i="50"/>
  <c r="A2411" i="50"/>
  <c r="A2412" i="50"/>
  <c r="A2413" i="50"/>
  <c r="A2414" i="50"/>
  <c r="A2415" i="50"/>
  <c r="A2416" i="50"/>
  <c r="A2417" i="50"/>
  <c r="A2418" i="50"/>
  <c r="A2419" i="50"/>
  <c r="A2420" i="50"/>
  <c r="A2421" i="50"/>
  <c r="A2422" i="50"/>
  <c r="A2423" i="50"/>
  <c r="A2424" i="50"/>
  <c r="A2425" i="50"/>
  <c r="A2426" i="50"/>
  <c r="A2427" i="50"/>
  <c r="A2428" i="50"/>
  <c r="A2429" i="50"/>
  <c r="A2430" i="50"/>
  <c r="A2431" i="50"/>
  <c r="A2432" i="50"/>
  <c r="A2433" i="50"/>
  <c r="A2434" i="50"/>
  <c r="A2435" i="50"/>
  <c r="A2436" i="50"/>
  <c r="A2437" i="50"/>
  <c r="A2438" i="50"/>
  <c r="A2439" i="50"/>
  <c r="A2440" i="50"/>
  <c r="A2441" i="50"/>
  <c r="A2442" i="50"/>
  <c r="A2443" i="50"/>
  <c r="A2444" i="50"/>
  <c r="B57" i="3"/>
  <c r="B23" i="3"/>
  <c r="G22" i="3"/>
  <c r="G21" i="3"/>
  <c r="G20" i="3"/>
  <c r="G19" i="3"/>
  <c r="G47" i="3"/>
  <c r="G46" i="3"/>
  <c r="G53" i="3"/>
  <c r="G52" i="3"/>
  <c r="G14" i="3"/>
  <c r="A1675" i="50"/>
  <c r="A1676" i="50"/>
  <c r="J1675" i="50"/>
  <c r="L1675" i="50" s="1"/>
  <c r="M1675" i="50"/>
  <c r="J1676" i="50"/>
  <c r="L1676" i="50" s="1"/>
  <c r="M1676" i="50"/>
  <c r="A3500" i="47"/>
  <c r="N3500" i="47"/>
  <c r="A3501" i="47"/>
  <c r="N3501" i="47"/>
  <c r="N1981" i="47"/>
  <c r="A1981" i="47"/>
  <c r="A1980" i="47"/>
  <c r="N1980" i="47"/>
  <c r="J35" i="59"/>
  <c r="I35" i="59"/>
  <c r="M1356" i="50" l="1"/>
  <c r="L1937" i="50"/>
  <c r="L1355" i="50"/>
  <c r="L1936" i="50"/>
  <c r="K1937" i="50"/>
  <c r="K1936" i="50"/>
  <c r="M2089" i="50"/>
  <c r="M2088" i="50"/>
  <c r="L2089" i="50"/>
  <c r="L2088" i="50"/>
  <c r="B25" i="3"/>
  <c r="B5" i="3"/>
  <c r="B1" i="3"/>
  <c r="B110" i="3" l="1"/>
  <c r="N1522" i="57"/>
  <c r="N1523" i="57"/>
  <c r="N1524" i="57"/>
  <c r="N1525" i="57"/>
  <c r="N1526" i="57"/>
  <c r="N1527" i="57"/>
  <c r="N1528" i="57"/>
  <c r="N1529" i="57"/>
  <c r="N1530" i="57"/>
  <c r="N1531" i="57"/>
  <c r="N1532" i="57"/>
  <c r="N1533" i="57"/>
  <c r="N1534" i="57"/>
  <c r="N1535" i="57"/>
  <c r="N1536" i="57"/>
  <c r="N1537" i="57"/>
  <c r="N1538" i="57"/>
  <c r="N1539" i="57"/>
  <c r="N1540" i="57"/>
  <c r="N1541" i="57"/>
  <c r="N1542" i="57"/>
  <c r="N1543" i="57"/>
  <c r="N1544" i="57"/>
  <c r="N1545" i="57"/>
  <c r="N1546" i="57"/>
  <c r="N1547" i="57"/>
  <c r="N1548" i="57"/>
  <c r="N1549" i="57"/>
  <c r="N1550" i="57"/>
  <c r="N1551" i="57"/>
  <c r="N1552" i="57"/>
  <c r="N1553" i="57"/>
  <c r="N1554" i="57"/>
  <c r="N1555" i="57"/>
  <c r="N1556" i="57"/>
  <c r="N1557" i="57"/>
  <c r="N1558" i="57"/>
  <c r="N1559" i="57"/>
  <c r="N1560" i="57"/>
  <c r="N1561" i="57"/>
  <c r="N1562" i="57"/>
  <c r="N1563" i="57"/>
  <c r="N1564" i="57"/>
  <c r="N1565" i="57"/>
  <c r="N1566" i="57"/>
  <c r="N1567" i="57"/>
  <c r="N1568" i="57"/>
  <c r="N1569" i="57"/>
  <c r="N1570" i="57"/>
  <c r="N1571" i="57"/>
  <c r="N1572" i="57"/>
  <c r="N1573" i="57"/>
  <c r="N1574" i="57"/>
  <c r="N1575" i="57"/>
  <c r="N1576" i="57"/>
  <c r="N1577" i="57"/>
  <c r="N1578" i="57"/>
  <c r="N1579" i="57"/>
  <c r="N1580" i="57"/>
  <c r="N1581" i="57"/>
  <c r="N1582" i="57"/>
  <c r="N1583" i="57"/>
  <c r="N1584" i="57"/>
  <c r="N1585" i="57"/>
  <c r="N1586" i="57"/>
  <c r="N1587" i="57"/>
  <c r="N1588" i="57"/>
  <c r="N1589" i="57"/>
  <c r="N1590" i="57"/>
  <c r="N1591" i="57"/>
  <c r="N1592" i="57"/>
  <c r="N1593" i="57"/>
  <c r="N1594" i="57"/>
  <c r="N1595" i="57"/>
  <c r="N1596" i="57"/>
  <c r="N1597" i="57"/>
  <c r="N1598" i="57"/>
  <c r="N1599" i="57"/>
  <c r="N1600" i="57"/>
  <c r="N1601" i="57"/>
  <c r="N1602" i="57"/>
  <c r="N1603" i="57"/>
  <c r="N1604" i="57"/>
  <c r="N1605" i="57"/>
  <c r="N1606" i="57"/>
  <c r="N1607" i="57"/>
  <c r="N1608" i="57"/>
  <c r="N1609" i="57"/>
  <c r="N1610" i="57"/>
  <c r="N1611" i="57"/>
  <c r="N1612" i="57"/>
  <c r="N1613" i="57"/>
  <c r="N1614" i="57"/>
  <c r="N1615" i="57"/>
  <c r="N1616" i="57"/>
  <c r="N1617" i="57"/>
  <c r="N1618" i="57"/>
  <c r="N1619" i="57"/>
  <c r="N1620" i="57"/>
  <c r="N1621" i="57"/>
  <c r="N1622" i="57"/>
  <c r="N1623" i="57"/>
  <c r="N1624" i="57"/>
  <c r="N1625" i="57"/>
  <c r="N1626" i="57"/>
  <c r="N1627" i="57"/>
  <c r="N1628" i="57"/>
  <c r="N1629" i="57"/>
  <c r="N1630" i="57"/>
  <c r="N1631" i="57"/>
  <c r="N1632" i="57"/>
  <c r="N1633" i="57"/>
  <c r="N1634" i="57"/>
  <c r="N1635" i="57"/>
  <c r="N1636" i="57"/>
  <c r="N1637" i="57"/>
  <c r="N1638" i="57"/>
  <c r="N1639" i="57"/>
  <c r="N1640" i="57"/>
  <c r="N1641" i="57"/>
  <c r="N1642" i="57"/>
  <c r="N1643" i="57"/>
  <c r="N1644" i="57"/>
  <c r="N1645" i="57"/>
  <c r="N1646" i="57"/>
  <c r="N1647" i="57"/>
  <c r="N1648" i="57"/>
  <c r="N1649" i="57"/>
  <c r="N1650" i="57"/>
  <c r="N1651" i="57"/>
  <c r="N1652" i="57"/>
  <c r="N1653" i="57"/>
  <c r="N1654" i="57"/>
  <c r="N1655" i="57"/>
  <c r="N1656" i="57"/>
  <c r="N1657" i="57"/>
  <c r="N1658" i="57"/>
  <c r="N1659" i="57"/>
  <c r="N1660" i="57"/>
  <c r="N1661" i="57"/>
  <c r="N1662" i="57"/>
  <c r="N1663" i="57"/>
  <c r="N1664" i="57"/>
  <c r="N1665" i="57"/>
  <c r="N1666" i="57"/>
  <c r="N1667" i="57"/>
  <c r="N1668" i="57"/>
  <c r="N1669" i="57"/>
  <c r="N1670" i="57"/>
  <c r="N1671" i="57"/>
  <c r="N1672" i="57"/>
  <c r="N1673" i="57"/>
  <c r="N1674" i="57"/>
  <c r="N1675" i="57"/>
  <c r="N1676" i="57"/>
  <c r="N1677" i="57"/>
  <c r="N1678" i="57"/>
  <c r="N1679" i="57"/>
  <c r="N1680" i="57"/>
  <c r="N1681" i="57"/>
  <c r="N1682" i="57"/>
  <c r="N1683" i="57"/>
  <c r="N1684" i="57"/>
  <c r="N1685" i="57"/>
  <c r="N1686" i="57"/>
  <c r="N1687" i="57"/>
  <c r="N1688" i="57"/>
  <c r="N1689" i="57"/>
  <c r="N1690" i="57"/>
  <c r="N1691" i="57"/>
  <c r="N1692" i="57"/>
  <c r="N1693" i="57"/>
  <c r="N1694" i="57"/>
  <c r="N1695" i="57"/>
  <c r="N1696" i="57"/>
  <c r="N1697" i="57"/>
  <c r="N1698" i="57"/>
  <c r="N1699" i="57"/>
  <c r="N1700" i="57"/>
  <c r="N1701" i="57"/>
  <c r="N1702" i="57"/>
  <c r="N1703" i="57"/>
  <c r="N1704" i="57"/>
  <c r="N1705" i="57"/>
  <c r="N1706" i="57"/>
  <c r="N1707" i="57"/>
  <c r="N1708" i="57"/>
  <c r="N1709" i="57"/>
  <c r="N1710" i="57"/>
  <c r="N1711" i="57"/>
  <c r="N1712" i="57"/>
  <c r="N1713" i="57"/>
  <c r="N1714" i="57"/>
  <c r="N1715" i="57"/>
  <c r="N1716" i="57"/>
  <c r="N1717" i="57"/>
  <c r="N1718" i="57"/>
  <c r="N1719" i="57"/>
  <c r="N1720" i="57"/>
  <c r="N1721" i="57"/>
  <c r="N1722" i="57"/>
  <c r="N1723" i="57"/>
  <c r="N1724" i="57"/>
  <c r="N1725" i="57"/>
  <c r="N1726" i="57"/>
  <c r="N1727" i="57"/>
  <c r="N1728" i="57"/>
  <c r="N1729" i="57"/>
  <c r="N1730" i="57"/>
  <c r="N1731" i="57"/>
  <c r="N1732" i="57"/>
  <c r="N1733" i="57"/>
  <c r="N1734" i="57"/>
  <c r="N1735" i="57"/>
  <c r="N1736" i="57"/>
  <c r="N1737" i="57"/>
  <c r="N1738" i="57"/>
  <c r="N1739" i="57"/>
  <c r="N1740" i="57"/>
  <c r="N1741" i="57"/>
  <c r="N1742" i="57"/>
  <c r="N1743" i="57"/>
  <c r="N1744" i="57"/>
  <c r="N1745" i="57"/>
  <c r="N1746" i="57"/>
  <c r="N1747" i="57"/>
  <c r="N1748" i="57"/>
  <c r="N1749" i="57"/>
  <c r="N1750" i="57"/>
  <c r="N1751" i="57"/>
  <c r="N1752" i="57"/>
  <c r="N1753" i="57"/>
  <c r="N1754" i="57"/>
  <c r="N1755" i="57"/>
  <c r="N1756" i="57"/>
  <c r="N1757" i="57"/>
  <c r="N1758" i="57"/>
  <c r="N1759" i="57"/>
  <c r="N1760" i="57"/>
  <c r="N1761" i="57"/>
  <c r="N1762" i="57"/>
  <c r="N1763" i="57"/>
  <c r="N1764" i="57"/>
  <c r="N1765" i="57"/>
  <c r="N1766" i="57"/>
  <c r="N1767" i="57"/>
  <c r="N1768" i="57"/>
  <c r="N1769" i="57"/>
  <c r="N1770" i="57"/>
  <c r="N1771" i="57"/>
  <c r="N1772" i="57"/>
  <c r="N1773" i="57"/>
  <c r="N1774" i="57"/>
  <c r="N1775" i="57"/>
  <c r="N1776" i="57"/>
  <c r="N1777" i="57"/>
  <c r="N1778" i="57"/>
  <c r="N1779" i="57"/>
  <c r="N1780" i="57"/>
  <c r="N1781" i="57"/>
  <c r="N1782" i="57"/>
  <c r="N1783" i="57"/>
  <c r="N1784" i="57"/>
  <c r="N1785" i="57"/>
  <c r="N1786" i="57"/>
  <c r="N1787" i="57"/>
  <c r="N1788" i="57"/>
  <c r="N1789" i="57"/>
  <c r="N1790" i="57"/>
  <c r="N1791" i="57"/>
  <c r="N1792" i="57"/>
  <c r="N1793" i="57"/>
  <c r="N1794" i="57"/>
  <c r="N1795" i="57"/>
  <c r="N1796" i="57"/>
  <c r="N1797" i="57"/>
  <c r="N1798" i="57"/>
  <c r="N1799" i="57"/>
  <c r="N1800" i="57"/>
  <c r="N1801" i="57"/>
  <c r="N1802" i="57"/>
  <c r="N1803" i="57"/>
  <c r="N1804" i="57"/>
  <c r="N1805" i="57"/>
  <c r="N1806" i="57"/>
  <c r="N1807" i="57"/>
  <c r="N1808" i="57"/>
  <c r="N1809" i="57"/>
  <c r="N1810" i="57"/>
  <c r="N1811" i="57"/>
  <c r="N1812" i="57"/>
  <c r="N1813" i="57"/>
  <c r="N1814" i="57"/>
  <c r="N1815" i="57"/>
  <c r="N1816" i="57"/>
  <c r="N1817" i="57"/>
  <c r="N1818" i="57"/>
  <c r="N1819" i="57"/>
  <c r="N1820" i="57"/>
  <c r="N1821" i="57"/>
  <c r="N1822" i="57"/>
  <c r="N1823" i="57"/>
  <c r="N1824" i="57"/>
  <c r="N1825" i="57"/>
  <c r="N1826" i="57"/>
  <c r="N1827" i="57"/>
  <c r="N1828" i="57"/>
  <c r="N1829" i="57"/>
  <c r="N1830" i="57"/>
  <c r="N1831" i="57"/>
  <c r="N1832" i="57"/>
  <c r="N1833" i="57"/>
  <c r="N1834" i="57"/>
  <c r="N1835" i="57"/>
  <c r="N1836" i="57"/>
  <c r="N1837" i="57"/>
  <c r="N1838" i="57"/>
  <c r="N1839" i="57"/>
  <c r="N1840" i="57"/>
  <c r="N1841" i="57"/>
  <c r="N1842" i="57"/>
  <c r="N1843" i="57"/>
  <c r="N1844" i="57"/>
  <c r="N1845" i="57"/>
  <c r="N1846" i="57"/>
  <c r="N1847" i="57"/>
  <c r="N1848" i="57"/>
  <c r="N1849" i="57"/>
  <c r="N1850" i="57"/>
  <c r="N1851" i="57"/>
  <c r="N1852" i="57"/>
  <c r="N1853" i="57"/>
  <c r="N1854" i="57"/>
  <c r="N1855" i="57"/>
  <c r="N1856" i="57"/>
  <c r="N1857" i="57"/>
  <c r="N1858" i="57"/>
  <c r="N1859" i="57"/>
  <c r="N1860" i="57"/>
  <c r="N1861" i="57"/>
  <c r="N1862" i="57"/>
  <c r="N1863" i="57"/>
  <c r="N1864" i="57"/>
  <c r="N1865" i="57"/>
  <c r="N1866" i="57"/>
  <c r="N1867" i="57"/>
  <c r="N1868" i="57"/>
  <c r="N1869" i="57"/>
  <c r="N1870" i="57"/>
  <c r="N1871" i="57"/>
  <c r="N1872" i="57"/>
  <c r="N1873" i="57"/>
  <c r="N1874" i="57"/>
  <c r="N1875" i="57"/>
  <c r="N1876" i="57"/>
  <c r="N1877" i="57"/>
  <c r="N1878" i="57"/>
  <c r="N1879" i="57"/>
  <c r="N1880" i="57"/>
  <c r="N1881" i="57"/>
  <c r="N1882" i="57"/>
  <c r="N1883" i="57"/>
  <c r="N1884" i="57"/>
  <c r="N1885" i="57"/>
  <c r="N1886" i="57"/>
  <c r="N1887" i="57"/>
  <c r="N1888" i="57"/>
  <c r="N1889" i="57"/>
  <c r="N1890" i="57"/>
  <c r="N1891" i="57"/>
  <c r="N1892" i="57"/>
  <c r="N1893" i="57"/>
  <c r="N1894" i="57"/>
  <c r="N1895" i="57"/>
  <c r="N1896" i="57"/>
  <c r="N1897" i="57"/>
  <c r="N1898" i="57"/>
  <c r="N1899" i="57"/>
  <c r="N1900" i="57"/>
  <c r="N1901" i="57"/>
  <c r="N1902" i="57"/>
  <c r="N1903" i="57"/>
  <c r="N1904" i="57"/>
  <c r="N1905" i="57"/>
  <c r="N1906" i="57"/>
  <c r="N1907" i="57"/>
  <c r="N1908" i="57"/>
  <c r="N1909" i="57"/>
  <c r="N1910" i="57"/>
  <c r="N1911" i="57"/>
  <c r="N1912" i="57"/>
  <c r="N1913" i="57"/>
  <c r="N1914" i="57"/>
  <c r="N1915" i="57"/>
  <c r="N1916" i="57"/>
  <c r="N1917" i="57"/>
  <c r="N1918" i="57"/>
  <c r="N1919" i="57"/>
  <c r="N1920" i="57"/>
  <c r="N1921" i="57"/>
  <c r="N1922" i="57"/>
  <c r="N1923" i="57"/>
  <c r="N1924" i="57"/>
  <c r="N1925" i="57"/>
  <c r="N1926" i="57"/>
  <c r="N1927" i="57"/>
  <c r="N1928" i="57"/>
  <c r="N1929" i="57"/>
  <c r="N1930" i="57"/>
  <c r="N1931" i="57"/>
  <c r="N1932" i="57"/>
  <c r="N1933" i="57"/>
  <c r="N1934" i="57"/>
  <c r="N1935" i="57"/>
  <c r="N1936" i="57"/>
  <c r="N1937" i="57"/>
  <c r="N1938" i="57"/>
  <c r="N1939" i="57"/>
  <c r="N1940" i="57"/>
  <c r="N1941" i="57"/>
  <c r="N1942" i="57"/>
  <c r="N1943" i="57"/>
  <c r="N1944" i="57"/>
  <c r="N1945" i="57"/>
  <c r="N1946" i="57"/>
  <c r="N1947" i="57"/>
  <c r="N1948" i="57"/>
  <c r="N1949" i="57"/>
  <c r="N1950" i="57"/>
  <c r="N1951" i="57"/>
  <c r="N1952" i="57"/>
  <c r="N1953" i="57"/>
  <c r="N1954" i="57"/>
  <c r="N1955" i="57"/>
  <c r="N1956" i="57"/>
  <c r="N1957" i="57"/>
  <c r="N1958" i="57"/>
  <c r="N1959" i="57"/>
  <c r="N1960" i="57"/>
  <c r="N1961" i="57"/>
  <c r="N1962" i="57"/>
  <c r="N1963" i="57"/>
  <c r="N1964" i="57"/>
  <c r="N1965" i="57"/>
  <c r="N1966" i="57"/>
  <c r="N1967" i="57"/>
  <c r="N1968" i="57"/>
  <c r="N1969" i="57"/>
  <c r="N1970" i="57"/>
  <c r="N1971" i="57"/>
  <c r="N1972" i="57"/>
  <c r="N1973" i="57"/>
  <c r="N1974" i="57"/>
  <c r="N1975" i="57"/>
  <c r="N1976" i="57"/>
  <c r="N1977" i="57"/>
  <c r="N1978" i="57"/>
  <c r="N1979" i="57"/>
  <c r="N1980" i="57"/>
  <c r="N1981" i="57"/>
  <c r="N1982" i="57"/>
  <c r="N1983" i="57"/>
  <c r="N1984" i="57"/>
  <c r="N1985" i="57"/>
  <c r="N1986" i="57"/>
  <c r="N1987" i="57"/>
  <c r="N1988" i="57"/>
  <c r="N1989" i="57"/>
  <c r="N1990" i="57"/>
  <c r="N1991" i="57"/>
  <c r="N1992" i="57"/>
  <c r="N1993" i="57"/>
  <c r="N1994" i="57"/>
  <c r="N1995" i="57"/>
  <c r="N1996" i="57"/>
  <c r="N1997" i="57"/>
  <c r="N1998" i="57"/>
  <c r="N1999" i="57"/>
  <c r="N2000" i="57"/>
  <c r="N2001" i="57"/>
  <c r="N2002" i="57"/>
  <c r="N2003" i="57"/>
  <c r="N2004" i="57"/>
  <c r="N2005" i="57"/>
  <c r="N2006" i="57"/>
  <c r="N2007" i="57"/>
  <c r="N2008" i="57"/>
  <c r="N2009" i="57"/>
  <c r="N2010" i="57"/>
  <c r="N2011" i="57"/>
  <c r="N2012" i="57"/>
  <c r="N2013" i="57"/>
  <c r="N2014" i="57"/>
  <c r="N2015" i="57"/>
  <c r="N2016" i="57"/>
  <c r="N2017" i="57"/>
  <c r="N2018" i="57"/>
  <c r="N2019" i="57"/>
  <c r="N2020" i="57"/>
  <c r="N2021" i="57"/>
  <c r="N2022" i="57"/>
  <c r="N2023" i="57"/>
  <c r="N2024" i="57"/>
  <c r="N2025" i="57"/>
  <c r="N2026" i="57"/>
  <c r="N2027" i="57"/>
  <c r="N2028" i="57"/>
  <c r="N2029" i="57"/>
  <c r="N2030" i="57"/>
  <c r="N2031" i="57"/>
  <c r="N2032" i="57"/>
  <c r="N2033" i="57"/>
  <c r="N2034" i="57"/>
  <c r="N2035" i="57"/>
  <c r="N2036" i="57"/>
  <c r="N2037" i="57"/>
  <c r="N2038" i="57"/>
  <c r="N2039" i="57"/>
  <c r="N2040" i="57"/>
  <c r="N2041" i="57"/>
  <c r="N2042" i="57"/>
  <c r="N2043" i="57"/>
  <c r="N2044" i="57"/>
  <c r="N2045" i="57"/>
  <c r="N2046" i="57"/>
  <c r="N2047" i="57"/>
  <c r="N2048" i="57"/>
  <c r="N2049" i="57"/>
  <c r="N2050" i="57"/>
  <c r="N2051" i="57"/>
  <c r="N2052" i="57"/>
  <c r="N2053" i="57"/>
  <c r="N2054" i="57"/>
  <c r="N2055" i="57"/>
  <c r="N2056" i="57"/>
  <c r="N2057" i="57"/>
  <c r="N2058" i="57"/>
  <c r="N2059" i="57"/>
  <c r="N2060" i="57"/>
  <c r="N2061" i="57"/>
  <c r="N2062" i="57"/>
  <c r="N2063" i="57"/>
  <c r="N2064" i="57"/>
  <c r="N2065" i="57"/>
  <c r="N2066" i="57"/>
  <c r="N2067" i="57"/>
  <c r="N2068" i="57"/>
  <c r="N2069" i="57"/>
  <c r="N2070" i="57"/>
  <c r="N2071" i="57"/>
  <c r="N2072" i="57"/>
  <c r="N2073" i="57"/>
  <c r="N2074" i="57"/>
  <c r="N2075" i="57"/>
  <c r="N2076" i="57"/>
  <c r="N2077" i="57"/>
  <c r="N2078" i="57"/>
  <c r="N2079" i="57"/>
  <c r="N2080" i="57"/>
  <c r="N2081" i="57"/>
  <c r="N2082" i="57"/>
  <c r="N2083" i="57"/>
  <c r="N2084" i="57"/>
  <c r="N2085" i="57"/>
  <c r="N2086" i="57"/>
  <c r="N2087" i="57"/>
  <c r="N2088" i="57"/>
  <c r="N2089" i="57"/>
  <c r="N2090" i="57"/>
  <c r="N2091" i="57"/>
  <c r="N2092" i="57"/>
  <c r="N2093" i="57"/>
  <c r="N2094" i="57"/>
  <c r="N2095" i="57"/>
  <c r="N2096" i="57"/>
  <c r="N2097" i="57"/>
  <c r="N2098" i="57"/>
  <c r="N2099" i="57"/>
  <c r="N2100" i="57"/>
  <c r="N2101" i="57"/>
  <c r="N2102" i="57"/>
  <c r="N2103" i="57"/>
  <c r="N2104" i="57"/>
  <c r="N2105" i="57"/>
  <c r="N2106" i="57"/>
  <c r="N2107" i="57"/>
  <c r="N2108" i="57"/>
  <c r="N2109" i="57"/>
  <c r="N2110" i="57"/>
  <c r="N2111" i="57"/>
  <c r="N2112" i="57"/>
  <c r="N2113" i="57"/>
  <c r="N2114" i="57"/>
  <c r="N2115" i="57"/>
  <c r="N2116" i="57"/>
  <c r="N2117" i="57"/>
  <c r="N2118" i="57"/>
  <c r="N2119" i="57"/>
  <c r="N2120" i="57"/>
  <c r="N2121" i="57"/>
  <c r="N2122" i="57"/>
  <c r="N2123" i="57"/>
  <c r="N2124" i="57"/>
  <c r="N2125" i="57"/>
  <c r="N2126" i="57"/>
  <c r="N2127" i="57"/>
  <c r="N2128" i="57"/>
  <c r="N2129" i="57"/>
  <c r="N2130" i="57"/>
  <c r="N2131" i="57"/>
  <c r="N2132" i="57"/>
  <c r="N2133" i="57"/>
  <c r="N2134" i="57"/>
  <c r="N2135" i="57"/>
  <c r="N2136" i="57"/>
  <c r="N2137" i="57"/>
  <c r="N2138" i="57"/>
  <c r="N2139" i="57"/>
  <c r="N2140" i="57"/>
  <c r="N2141" i="57"/>
  <c r="N2142" i="57"/>
  <c r="N2143" i="57"/>
  <c r="N2144" i="57"/>
  <c r="N2145" i="57"/>
  <c r="N2146" i="57"/>
  <c r="N2147" i="57"/>
  <c r="N2148" i="57"/>
  <c r="N2149" i="57"/>
  <c r="N2150" i="57"/>
  <c r="N2151" i="57"/>
  <c r="N2152" i="57"/>
  <c r="N2153" i="57"/>
  <c r="N2154" i="57"/>
  <c r="N2155" i="57"/>
  <c r="N2156" i="57"/>
  <c r="N2157" i="57"/>
  <c r="N2158" i="57"/>
  <c r="N2159" i="57"/>
  <c r="N2160" i="57"/>
  <c r="N2161" i="57"/>
  <c r="N2162" i="57"/>
  <c r="N2163" i="57"/>
  <c r="N2164" i="57"/>
  <c r="N2165" i="57"/>
  <c r="N2166" i="57"/>
  <c r="N2167" i="57"/>
  <c r="N2168" i="57"/>
  <c r="N2169" i="57"/>
  <c r="N2170" i="57"/>
  <c r="N2171" i="57"/>
  <c r="N2172" i="57"/>
  <c r="N2173" i="57"/>
  <c r="N2174" i="57"/>
  <c r="N2175" i="57"/>
  <c r="N2176" i="57"/>
  <c r="N2177" i="57"/>
  <c r="N2178" i="57"/>
  <c r="N2179" i="57"/>
  <c r="N2180" i="57"/>
  <c r="N2181" i="57"/>
  <c r="N2182" i="57"/>
  <c r="N2183" i="57"/>
  <c r="N2184" i="57"/>
  <c r="N2185" i="57"/>
  <c r="N2186" i="57"/>
  <c r="N2187" i="57"/>
  <c r="N2188" i="57"/>
  <c r="N2189" i="57"/>
  <c r="N2190" i="57"/>
  <c r="N2191" i="57"/>
  <c r="N2192" i="57"/>
  <c r="N2193" i="57"/>
  <c r="N2194" i="57"/>
  <c r="N2195" i="57"/>
  <c r="N2196" i="57"/>
  <c r="N2197" i="57"/>
  <c r="N2198" i="57"/>
  <c r="N2199" i="57"/>
  <c r="N2200" i="57"/>
  <c r="N2201" i="57"/>
  <c r="N2202" i="57"/>
  <c r="N2203" i="57"/>
  <c r="N2204" i="57"/>
  <c r="N2205" i="57"/>
  <c r="N2206" i="57"/>
  <c r="N2207" i="57"/>
  <c r="N2208" i="57"/>
  <c r="N2209" i="57"/>
  <c r="N2210" i="57"/>
  <c r="N2211" i="57"/>
  <c r="N2212" i="57"/>
  <c r="N2213" i="57"/>
  <c r="N2214" i="57"/>
  <c r="N2215" i="57"/>
  <c r="N2216" i="57"/>
  <c r="N2217" i="57"/>
  <c r="N2218" i="57"/>
  <c r="N2219" i="57"/>
  <c r="N2220" i="57"/>
  <c r="N2221" i="57"/>
  <c r="N2222" i="57"/>
  <c r="N2223" i="57"/>
  <c r="N2224" i="57"/>
  <c r="N2225" i="57"/>
  <c r="N2226" i="57"/>
  <c r="N2227" i="57"/>
  <c r="N2228" i="57"/>
  <c r="N2229" i="57"/>
  <c r="N2230" i="57"/>
  <c r="N2231" i="57"/>
  <c r="N2232" i="57"/>
  <c r="N2233" i="57"/>
  <c r="N2234" i="57"/>
  <c r="N2235" i="57"/>
  <c r="N2236" i="57"/>
  <c r="N2237" i="57"/>
  <c r="N2238" i="57"/>
  <c r="N2239" i="57"/>
  <c r="N2240" i="57"/>
  <c r="N2241" i="57"/>
  <c r="N2242" i="57"/>
  <c r="N2243" i="57"/>
  <c r="N2244" i="57"/>
  <c r="N2245" i="57"/>
  <c r="N2246" i="57"/>
  <c r="N2247" i="57"/>
  <c r="N2248" i="57"/>
  <c r="N2249" i="57"/>
  <c r="N2250" i="57"/>
  <c r="N2251" i="57"/>
  <c r="N2252" i="57"/>
  <c r="N2253" i="57"/>
  <c r="N2254" i="57"/>
  <c r="N2255" i="57"/>
  <c r="N2256" i="57"/>
  <c r="N2257" i="57"/>
  <c r="N2258" i="57"/>
  <c r="N2259" i="57"/>
  <c r="N2260" i="57"/>
  <c r="N2261" i="57"/>
  <c r="N2262" i="57"/>
  <c r="N2263" i="57"/>
  <c r="N2264" i="57"/>
  <c r="N2265" i="57"/>
  <c r="N2266" i="57"/>
  <c r="N2267" i="57"/>
  <c r="N2268" i="57"/>
  <c r="N2269" i="57"/>
  <c r="N2270" i="57"/>
  <c r="N2271" i="57"/>
  <c r="N2272" i="57"/>
  <c r="N2273" i="57"/>
  <c r="N2274" i="57"/>
  <c r="N2275" i="57"/>
  <c r="N2276" i="57"/>
  <c r="N2277" i="57"/>
  <c r="N2278" i="57"/>
  <c r="N2279" i="57"/>
  <c r="N2280" i="57"/>
  <c r="N2281" i="57"/>
  <c r="N2282" i="57"/>
  <c r="N2283" i="57"/>
  <c r="N2284" i="57"/>
  <c r="N2285" i="57"/>
  <c r="N2286" i="57"/>
  <c r="N2287" i="57"/>
  <c r="N2288" i="57"/>
  <c r="N2289" i="57"/>
  <c r="N2290" i="57"/>
  <c r="N2291" i="57"/>
  <c r="N2292" i="57"/>
  <c r="N2293" i="57"/>
  <c r="N2294" i="57"/>
  <c r="N2295" i="57"/>
  <c r="N2296" i="57"/>
  <c r="N2297" i="57"/>
  <c r="N2298" i="57"/>
  <c r="N2299" i="57"/>
  <c r="N2300" i="57"/>
  <c r="N2301" i="57"/>
  <c r="N2302" i="57"/>
  <c r="N2303" i="57"/>
  <c r="N2304" i="57"/>
  <c r="N2305" i="57"/>
  <c r="N2306" i="57"/>
  <c r="N2307" i="57"/>
  <c r="N2308" i="57"/>
  <c r="N2309" i="57"/>
  <c r="N2310" i="57"/>
  <c r="N2311" i="57"/>
  <c r="N2312" i="57"/>
  <c r="N2313" i="57"/>
  <c r="N2314" i="57"/>
  <c r="N2315" i="57"/>
  <c r="N2316" i="57"/>
  <c r="N2317" i="57"/>
  <c r="N2318" i="57"/>
  <c r="N2319" i="57"/>
  <c r="N2320" i="57"/>
  <c r="N2321" i="57"/>
  <c r="N2322" i="57"/>
  <c r="N2323" i="57"/>
  <c r="N2324" i="57"/>
  <c r="N2325" i="57"/>
  <c r="N2326" i="57"/>
  <c r="N2327" i="57"/>
  <c r="N2328" i="57"/>
  <c r="N2329" i="57"/>
  <c r="N2330" i="57"/>
  <c r="N2331" i="57"/>
  <c r="N2332" i="57"/>
  <c r="N2333" i="57"/>
  <c r="N2334" i="57"/>
  <c r="N2335" i="57"/>
  <c r="N2336" i="57"/>
  <c r="N2337" i="57"/>
  <c r="N2338" i="57"/>
  <c r="N2339" i="57"/>
  <c r="N2340" i="57"/>
  <c r="N2341" i="57"/>
  <c r="N2342" i="57"/>
  <c r="N2343" i="57"/>
  <c r="N2344" i="57"/>
  <c r="N2345" i="57"/>
  <c r="N2346" i="57"/>
  <c r="N2347" i="57"/>
  <c r="N2348" i="57"/>
  <c r="N2349" i="57"/>
  <c r="N2350" i="57"/>
  <c r="N2351" i="57"/>
  <c r="N2352" i="57"/>
  <c r="N2353" i="57"/>
  <c r="N2354" i="57"/>
  <c r="N2355" i="57"/>
  <c r="N2356" i="57"/>
  <c r="N2357" i="57"/>
  <c r="N2358" i="57"/>
  <c r="N2359" i="57"/>
  <c r="N2360" i="57"/>
  <c r="N2361" i="57"/>
  <c r="N2362" i="57"/>
  <c r="N2363" i="57"/>
  <c r="N2364" i="57"/>
  <c r="N2365" i="57"/>
  <c r="N2366" i="57"/>
  <c r="N2367" i="57"/>
  <c r="N2368" i="57"/>
  <c r="N2369" i="57"/>
  <c r="N2370" i="57"/>
  <c r="N2371" i="57"/>
  <c r="N2372" i="57"/>
  <c r="N2373" i="57"/>
  <c r="N2374" i="57"/>
  <c r="N2375" i="57"/>
  <c r="N2376" i="57"/>
  <c r="N2377" i="57"/>
  <c r="N2378" i="57"/>
  <c r="N2379" i="57"/>
  <c r="N2380" i="57"/>
  <c r="N2381" i="57"/>
  <c r="N2382" i="57"/>
  <c r="N2383" i="57"/>
  <c r="N2384" i="57"/>
  <c r="N2385" i="57"/>
  <c r="N2386" i="57"/>
  <c r="N2387" i="57"/>
  <c r="N2388" i="57"/>
  <c r="N2389" i="57"/>
  <c r="N2390" i="57"/>
  <c r="N2391" i="57"/>
  <c r="N2392" i="57"/>
  <c r="N2393" i="57"/>
  <c r="N2394" i="57"/>
  <c r="N2395" i="57"/>
  <c r="N2396" i="57"/>
  <c r="N2397" i="57"/>
  <c r="N2398" i="57"/>
  <c r="N2399" i="57"/>
  <c r="N2400" i="57"/>
  <c r="N2401" i="57"/>
  <c r="N2402" i="57"/>
  <c r="N2403" i="57"/>
  <c r="N2404" i="57"/>
  <c r="N2405" i="57"/>
  <c r="N2406" i="57"/>
  <c r="N2407" i="57"/>
  <c r="N2408" i="57"/>
  <c r="N2409" i="57"/>
  <c r="N2410" i="57"/>
  <c r="N2411" i="57"/>
  <c r="N2412" i="57"/>
  <c r="N2413" i="57"/>
  <c r="N2414" i="57"/>
  <c r="N2415" i="57"/>
  <c r="N2416" i="57"/>
  <c r="N2417" i="57"/>
  <c r="N2418" i="57"/>
  <c r="N2419" i="57"/>
  <c r="N2420" i="57"/>
  <c r="N2421" i="57"/>
  <c r="N2422" i="57"/>
  <c r="N2423" i="57"/>
  <c r="N2424" i="57"/>
  <c r="N2425" i="57"/>
  <c r="N2426" i="57"/>
  <c r="N2427" i="57"/>
  <c r="N2428" i="57"/>
  <c r="N2429" i="57"/>
  <c r="N2430" i="57"/>
  <c r="N2431" i="57"/>
  <c r="N2432" i="57"/>
  <c r="N2433" i="57"/>
  <c r="N2434" i="57"/>
  <c r="N2435" i="57"/>
  <c r="N2436" i="57"/>
  <c r="N2437" i="57"/>
  <c r="N2438" i="57"/>
  <c r="N2439" i="57"/>
  <c r="N2440" i="57"/>
  <c r="N2441" i="57"/>
  <c r="N2442" i="57"/>
  <c r="N2443" i="57"/>
  <c r="N2444" i="57"/>
  <c r="N2445" i="57"/>
  <c r="N2446" i="57"/>
  <c r="N2447" i="57"/>
  <c r="N2448" i="57"/>
  <c r="N2449" i="57"/>
  <c r="N2450" i="57"/>
  <c r="N2451" i="57"/>
  <c r="N2452" i="57"/>
  <c r="N2453" i="57"/>
  <c r="N2454" i="57"/>
  <c r="N2455" i="57"/>
  <c r="N2456" i="57"/>
  <c r="N2457" i="57"/>
  <c r="N2458" i="57"/>
  <c r="N2459" i="57"/>
  <c r="N2460" i="57"/>
  <c r="N2461" i="57"/>
  <c r="N2462" i="57"/>
  <c r="N2463" i="57"/>
  <c r="N2464" i="57"/>
  <c r="N2465" i="57"/>
  <c r="N2466" i="57"/>
  <c r="N2467" i="57"/>
  <c r="N2468" i="57"/>
  <c r="N2469" i="57"/>
  <c r="N2470" i="57"/>
  <c r="N2471" i="57"/>
  <c r="N2472" i="57"/>
  <c r="N2473" i="57"/>
  <c r="N2474" i="57"/>
  <c r="N2475" i="57"/>
  <c r="N2476" i="57"/>
  <c r="N2477" i="57"/>
  <c r="N2478" i="57"/>
  <c r="N2479" i="57"/>
  <c r="N2480" i="57"/>
  <c r="N2481" i="57"/>
  <c r="N2482" i="57"/>
  <c r="N2483" i="57"/>
  <c r="N2484" i="57"/>
  <c r="N2485" i="57"/>
  <c r="N2486" i="57"/>
  <c r="N2487" i="57"/>
  <c r="N2488" i="57"/>
  <c r="N2489" i="57"/>
  <c r="N2490" i="57"/>
  <c r="N2491" i="57"/>
  <c r="N2492" i="57"/>
  <c r="N2493" i="57"/>
  <c r="N2494" i="57"/>
  <c r="N2495" i="57"/>
  <c r="N2496" i="57"/>
  <c r="N2497" i="57"/>
  <c r="N2498" i="57"/>
  <c r="N2499" i="57"/>
  <c r="N2500" i="57"/>
  <c r="N2501" i="57"/>
  <c r="N2502" i="57"/>
  <c r="N2503" i="57"/>
  <c r="N2504" i="57"/>
  <c r="N2505" i="57"/>
  <c r="N2506" i="57"/>
  <c r="N2507" i="57"/>
  <c r="N2508" i="57"/>
  <c r="N2509" i="57"/>
  <c r="N2510" i="57"/>
  <c r="N2511" i="57"/>
  <c r="N2512" i="57"/>
  <c r="N2513" i="57"/>
  <c r="N2514" i="57"/>
  <c r="N2515" i="57"/>
  <c r="N2516" i="57"/>
  <c r="N2517" i="57"/>
  <c r="N2518" i="57"/>
  <c r="N2519" i="57"/>
  <c r="N2520" i="57"/>
  <c r="N2521" i="57"/>
  <c r="N2522" i="57"/>
  <c r="N2523" i="57"/>
  <c r="N2524" i="57"/>
  <c r="N2525" i="57"/>
  <c r="N2526" i="57"/>
  <c r="N2527" i="57"/>
  <c r="N2528" i="57"/>
  <c r="N2529" i="57"/>
  <c r="N2530" i="57"/>
  <c r="N2531" i="57"/>
  <c r="N2532" i="57"/>
  <c r="N2533" i="57"/>
  <c r="N2534" i="57"/>
  <c r="N2535" i="57"/>
  <c r="N2536" i="57"/>
  <c r="N2537" i="57"/>
  <c r="N2538" i="57"/>
  <c r="N2539" i="57"/>
  <c r="N2540" i="57"/>
  <c r="N2541" i="57"/>
  <c r="N2542" i="57"/>
  <c r="N2543" i="57"/>
  <c r="N2544" i="57"/>
  <c r="N2545" i="57"/>
  <c r="N2546" i="57"/>
  <c r="N2547" i="57"/>
  <c r="N2548" i="57"/>
  <c r="N2549" i="57"/>
  <c r="N2550" i="57"/>
  <c r="N2551" i="57"/>
  <c r="N2552" i="57"/>
  <c r="N2553" i="57"/>
  <c r="N2554" i="57"/>
  <c r="N2555" i="57"/>
  <c r="N2556" i="57"/>
  <c r="N2557" i="57"/>
  <c r="N2558" i="57"/>
  <c r="N2559" i="57"/>
  <c r="N2560" i="57"/>
  <c r="N2561" i="57"/>
  <c r="N2562" i="57"/>
  <c r="N2563" i="57"/>
  <c r="N2564" i="57"/>
  <c r="N2565" i="57"/>
  <c r="N2566" i="57"/>
  <c r="N2567" i="57"/>
  <c r="N2568" i="57"/>
  <c r="N2569" i="57"/>
  <c r="N2570" i="57"/>
  <c r="N2571" i="57"/>
  <c r="N2572" i="57"/>
  <c r="N2573" i="57"/>
  <c r="N2574" i="57"/>
  <c r="N2575" i="57"/>
  <c r="N2576" i="57"/>
  <c r="N2577" i="57"/>
  <c r="N2578" i="57"/>
  <c r="N2579" i="57"/>
  <c r="N2580" i="57"/>
  <c r="N2581" i="57"/>
  <c r="N2582" i="57"/>
  <c r="N2583" i="57"/>
  <c r="N2584" i="57"/>
  <c r="N2585" i="57"/>
  <c r="N2586" i="57"/>
  <c r="N2587" i="57"/>
  <c r="N2588" i="57"/>
  <c r="N2589" i="57"/>
  <c r="N2590" i="57"/>
  <c r="N2591" i="57"/>
  <c r="N2592" i="57"/>
  <c r="N2593" i="57"/>
  <c r="N2594" i="57"/>
  <c r="N2595" i="57"/>
  <c r="N2596" i="57"/>
  <c r="N2597" i="57"/>
  <c r="N2598" i="57"/>
  <c r="N2599" i="57"/>
  <c r="N2600" i="57"/>
  <c r="N2601" i="57"/>
  <c r="N2602" i="57"/>
  <c r="N2603" i="57"/>
  <c r="N2604" i="57"/>
  <c r="N2605" i="57"/>
  <c r="N2606" i="57"/>
  <c r="N2607" i="57"/>
  <c r="N2608" i="57"/>
  <c r="N2609" i="57"/>
  <c r="N2610" i="57"/>
  <c r="N2611" i="57"/>
  <c r="N2612" i="57"/>
  <c r="N2613" i="57"/>
  <c r="N2614" i="57"/>
  <c r="N2615" i="57"/>
  <c r="N2616" i="57"/>
  <c r="N2617" i="57"/>
  <c r="N2618" i="57"/>
  <c r="N2619" i="57"/>
  <c r="N2620" i="57"/>
  <c r="N2621" i="57"/>
  <c r="N2622" i="57"/>
  <c r="N2623" i="57"/>
  <c r="N2624" i="57"/>
  <c r="N2625" i="57"/>
  <c r="N2626" i="57"/>
  <c r="N2627" i="57"/>
  <c r="N2628" i="57"/>
  <c r="N2629" i="57"/>
  <c r="N2630" i="57"/>
  <c r="N2631" i="57"/>
  <c r="N2632" i="57"/>
  <c r="N2633" i="57"/>
  <c r="N2634" i="57"/>
  <c r="N2635" i="57"/>
  <c r="N2636" i="57"/>
  <c r="N2637" i="57"/>
  <c r="N2638" i="57"/>
  <c r="N2639" i="57"/>
  <c r="N2640" i="57"/>
  <c r="N2641" i="57"/>
  <c r="N2642" i="57"/>
  <c r="N2643" i="57"/>
  <c r="N2644" i="57"/>
  <c r="N2645" i="57"/>
  <c r="N2646" i="57"/>
  <c r="N2647" i="57"/>
  <c r="N2648" i="57"/>
  <c r="N2649" i="57"/>
  <c r="N2650" i="57"/>
  <c r="N2651" i="57"/>
  <c r="N2652" i="57"/>
  <c r="N2653" i="57"/>
  <c r="N2654" i="57"/>
  <c r="N2655" i="57"/>
  <c r="N2656" i="57"/>
  <c r="N2657" i="57"/>
  <c r="N2658" i="57"/>
  <c r="N2659" i="57"/>
  <c r="N2660" i="57"/>
  <c r="N2661" i="57"/>
  <c r="N2662" i="57"/>
  <c r="N2663" i="57"/>
  <c r="N2664" i="57"/>
  <c r="N2665" i="57"/>
  <c r="N2666" i="57"/>
  <c r="N2667" i="57"/>
  <c r="N2668" i="57"/>
  <c r="N2669" i="57"/>
  <c r="N2670" i="57"/>
  <c r="N2671" i="57"/>
  <c r="N2672" i="57"/>
  <c r="N2673" i="57"/>
  <c r="N2674" i="57"/>
  <c r="N2675" i="57"/>
  <c r="N2676" i="57"/>
  <c r="N2677" i="57"/>
  <c r="N2678" i="57"/>
  <c r="N2679" i="57"/>
  <c r="N2680" i="57"/>
  <c r="N2681" i="57"/>
  <c r="N2682" i="57"/>
  <c r="N2683" i="57"/>
  <c r="N2684" i="57"/>
  <c r="N2685" i="57"/>
  <c r="N2686" i="57"/>
  <c r="N2687" i="57"/>
  <c r="N2688" i="57"/>
  <c r="N2689" i="57"/>
  <c r="N2690" i="57"/>
  <c r="N2691" i="57"/>
  <c r="N2692" i="57"/>
  <c r="N2693" i="57"/>
  <c r="N2694" i="57"/>
  <c r="N2695" i="57"/>
  <c r="N2696" i="57"/>
  <c r="N2697" i="57"/>
  <c r="N2698" i="57"/>
  <c r="N2699" i="57"/>
  <c r="N2700" i="57"/>
  <c r="N2701" i="57"/>
  <c r="N2702" i="57"/>
  <c r="N2703" i="57"/>
  <c r="N2704" i="57"/>
  <c r="N2705" i="57"/>
  <c r="N2706" i="57"/>
  <c r="N2707" i="57"/>
  <c r="N2708" i="57"/>
  <c r="N2709" i="57"/>
  <c r="N2710" i="57"/>
  <c r="N2711" i="57"/>
  <c r="N2712" i="57"/>
  <c r="N2713" i="57"/>
  <c r="N2714" i="57"/>
  <c r="N2715" i="57"/>
  <c r="N2716" i="57"/>
  <c r="N2717" i="57"/>
  <c r="N2718" i="57"/>
  <c r="N2719" i="57"/>
  <c r="N2720" i="57"/>
  <c r="N2721" i="57"/>
  <c r="N2722" i="57"/>
  <c r="N2723" i="57"/>
  <c r="N2724" i="57"/>
  <c r="N2725" i="57"/>
  <c r="N2726" i="57"/>
  <c r="N2727" i="57"/>
  <c r="N2728" i="57"/>
  <c r="N2729" i="57"/>
  <c r="N2730" i="57"/>
  <c r="N2731" i="57"/>
  <c r="N2732" i="57"/>
  <c r="N2733" i="57"/>
  <c r="N2734" i="57"/>
  <c r="N2735" i="57"/>
  <c r="N2736" i="57"/>
  <c r="N2737" i="57"/>
  <c r="N2738" i="57"/>
  <c r="N2739" i="57"/>
  <c r="N2740" i="57"/>
  <c r="N2741" i="57"/>
  <c r="N2742" i="57"/>
  <c r="N2743" i="57"/>
  <c r="N2744" i="57"/>
  <c r="N2745" i="57"/>
  <c r="N2746" i="57"/>
  <c r="N2747" i="57"/>
  <c r="N2748" i="57"/>
  <c r="N2749" i="57"/>
  <c r="N2750" i="57"/>
  <c r="N2751" i="57"/>
  <c r="N2752" i="57"/>
  <c r="N2753" i="57"/>
  <c r="N2754" i="57"/>
  <c r="N2755" i="57"/>
  <c r="N2756" i="57"/>
  <c r="N2757" i="57"/>
  <c r="N2758" i="57"/>
  <c r="N2759" i="57"/>
  <c r="N2760" i="57"/>
  <c r="N2761" i="57"/>
  <c r="N2762" i="57"/>
  <c r="N2763" i="57"/>
  <c r="N2764" i="57"/>
  <c r="N2765" i="57"/>
  <c r="N2766" i="57"/>
  <c r="N2767" i="57"/>
  <c r="N2768" i="57"/>
  <c r="N2769" i="57"/>
  <c r="N2770" i="57"/>
  <c r="N2771" i="57"/>
  <c r="N2772" i="57"/>
  <c r="N2773" i="57"/>
  <c r="N2774" i="57"/>
  <c r="N2775" i="57"/>
  <c r="N2776" i="57"/>
  <c r="N2777" i="57"/>
  <c r="N2778" i="57"/>
  <c r="N2779" i="57"/>
  <c r="N2780" i="57"/>
  <c r="N2781" i="57"/>
  <c r="N2782" i="57"/>
  <c r="N2783" i="57"/>
  <c r="N2784" i="57"/>
  <c r="N2785" i="57"/>
  <c r="N2786" i="57"/>
  <c r="N2787" i="57"/>
  <c r="N2788" i="57"/>
  <c r="N2789" i="57"/>
  <c r="N2790" i="57"/>
  <c r="N2791" i="57"/>
  <c r="N2792" i="57"/>
  <c r="N2793" i="57"/>
  <c r="N2794" i="57"/>
  <c r="N2795" i="57"/>
  <c r="N2796" i="57"/>
  <c r="N2797" i="57"/>
  <c r="N2798" i="57"/>
  <c r="N2799" i="57"/>
  <c r="N2800" i="57"/>
  <c r="N2801" i="57"/>
  <c r="N2802" i="57"/>
  <c r="N2803" i="57"/>
  <c r="N2804" i="57"/>
  <c r="N2805" i="57"/>
  <c r="N2806" i="57"/>
  <c r="N2807" i="57"/>
  <c r="N2808" i="57"/>
  <c r="N2809" i="57"/>
  <c r="N2810" i="57"/>
  <c r="N2811" i="57"/>
  <c r="N2812" i="57"/>
  <c r="N2813" i="57"/>
  <c r="N2814" i="57"/>
  <c r="N2815" i="57"/>
  <c r="N2816" i="57"/>
  <c r="N2817" i="57"/>
  <c r="N2818" i="57"/>
  <c r="N2819" i="57"/>
  <c r="N2820" i="57"/>
  <c r="N2821" i="57"/>
  <c r="N2822" i="57"/>
  <c r="N2823" i="57"/>
  <c r="N2824" i="57"/>
  <c r="N2825" i="57"/>
  <c r="N2826" i="57"/>
  <c r="N2827" i="57"/>
  <c r="N2828" i="57"/>
  <c r="N2829" i="57"/>
  <c r="N2830" i="57"/>
  <c r="N2831" i="57"/>
  <c r="N2832" i="57"/>
  <c r="N2833" i="57"/>
  <c r="N2834" i="57"/>
  <c r="N2835" i="57"/>
  <c r="N2836" i="57"/>
  <c r="N2837" i="57"/>
  <c r="N2838" i="57"/>
  <c r="N2839" i="57"/>
  <c r="N2840" i="57"/>
  <c r="N2841" i="57"/>
  <c r="N2842" i="57"/>
  <c r="N2843" i="57"/>
  <c r="N2844" i="57"/>
  <c r="N2845" i="57"/>
  <c r="N2846" i="57"/>
  <c r="N2847" i="57"/>
  <c r="N2848" i="57"/>
  <c r="N2849" i="57"/>
  <c r="N2850" i="57"/>
  <c r="N2851" i="57"/>
  <c r="N2852" i="57"/>
  <c r="N2853" i="57"/>
  <c r="N2854" i="57"/>
  <c r="N2855" i="57"/>
  <c r="N2856" i="57"/>
  <c r="N2857" i="57"/>
  <c r="N2858" i="57"/>
  <c r="N2859" i="57"/>
  <c r="N2860" i="57"/>
  <c r="N2861" i="57"/>
  <c r="N2862" i="57"/>
  <c r="N2863" i="57"/>
  <c r="N2864" i="57"/>
  <c r="N2865" i="57"/>
  <c r="N2866" i="57"/>
  <c r="N2867" i="57"/>
  <c r="N2868" i="57"/>
  <c r="N2869" i="57"/>
  <c r="N2870" i="57"/>
  <c r="N2871" i="57"/>
  <c r="N2872" i="57"/>
  <c r="N2873" i="57"/>
  <c r="N2874" i="57"/>
  <c r="N2875" i="57"/>
  <c r="N2876" i="57"/>
  <c r="N2877" i="57"/>
  <c r="N2878" i="57"/>
  <c r="N2879" i="57"/>
  <c r="N2880" i="57"/>
  <c r="N2881" i="57"/>
  <c r="N2882" i="57"/>
  <c r="N2883" i="57"/>
  <c r="N2884" i="57"/>
  <c r="N2885" i="57"/>
  <c r="N2886" i="57"/>
  <c r="N2887" i="57"/>
  <c r="N2888" i="57"/>
  <c r="N2889" i="57"/>
  <c r="N2890" i="57"/>
  <c r="N2891" i="57"/>
  <c r="N2892" i="57"/>
  <c r="N2893" i="57"/>
  <c r="N2894" i="57"/>
  <c r="N2895" i="57"/>
  <c r="N2896" i="57"/>
  <c r="N2897" i="57"/>
  <c r="N2898" i="57"/>
  <c r="N2899" i="57"/>
  <c r="N2900" i="57"/>
  <c r="N2901" i="57"/>
  <c r="N2902" i="57"/>
  <c r="N2903" i="57"/>
  <c r="N2904" i="57"/>
  <c r="N2905" i="57"/>
  <c r="N2906" i="57"/>
  <c r="N2907" i="57"/>
  <c r="N2908" i="57"/>
  <c r="N2909" i="57"/>
  <c r="N2910" i="57"/>
  <c r="N2911" i="57"/>
  <c r="N2912" i="57"/>
  <c r="N2913" i="57"/>
  <c r="N2914" i="57"/>
  <c r="N2915" i="57"/>
  <c r="N2916" i="57"/>
  <c r="N2917" i="57"/>
  <c r="N2918" i="57"/>
  <c r="N2919" i="57"/>
  <c r="N2920" i="57"/>
  <c r="N2921" i="57"/>
  <c r="N2922" i="57"/>
  <c r="N2923" i="57"/>
  <c r="N2924" i="57"/>
  <c r="N2925" i="57"/>
  <c r="N2926" i="57"/>
  <c r="N2927" i="57"/>
  <c r="N2928" i="57"/>
  <c r="N2929" i="57"/>
  <c r="N2930" i="57"/>
  <c r="N2931" i="57"/>
  <c r="N2932" i="57"/>
  <c r="N2933" i="57"/>
  <c r="N2934" i="57"/>
  <c r="N2935" i="57"/>
  <c r="N2936" i="57"/>
  <c r="N2937" i="57"/>
  <c r="N2938" i="57"/>
  <c r="N2939" i="57"/>
  <c r="N2940" i="57"/>
  <c r="N2941" i="57"/>
  <c r="N2942" i="57"/>
  <c r="N2943" i="57"/>
  <c r="N2944" i="57"/>
  <c r="N2945" i="57"/>
  <c r="N2946" i="57"/>
  <c r="N2947" i="57"/>
  <c r="N2948" i="57"/>
  <c r="N2949" i="57"/>
  <c r="N2950" i="57"/>
  <c r="N2951" i="57"/>
  <c r="N2952" i="57"/>
  <c r="N2953" i="57"/>
  <c r="N2954" i="57"/>
  <c r="N2955" i="57"/>
  <c r="N2956" i="57"/>
  <c r="N2957" i="57"/>
  <c r="N2958" i="57"/>
  <c r="N2959" i="57"/>
  <c r="N2960" i="57"/>
  <c r="N2961" i="57"/>
  <c r="N2962" i="57"/>
  <c r="N2963" i="57"/>
  <c r="N2964" i="57"/>
  <c r="N2965" i="57"/>
  <c r="N2966" i="57"/>
  <c r="N2967" i="57"/>
  <c r="N2968" i="57"/>
  <c r="N2969" i="57"/>
  <c r="N2970" i="57"/>
  <c r="N2971" i="57"/>
  <c r="N2972" i="57"/>
  <c r="N2973" i="57"/>
  <c r="N2974" i="57"/>
  <c r="N2975" i="57"/>
  <c r="N2976" i="57"/>
  <c r="N2977" i="57"/>
  <c r="N2978" i="57"/>
  <c r="N2979" i="57"/>
  <c r="N2980" i="57"/>
  <c r="N2981" i="57"/>
  <c r="N2982" i="57"/>
  <c r="N2983" i="57"/>
  <c r="N2984" i="57"/>
  <c r="N2985" i="57"/>
  <c r="N2986" i="57"/>
  <c r="N2987" i="57"/>
  <c r="N2988" i="57"/>
  <c r="N2989" i="57"/>
  <c r="N2990" i="57"/>
  <c r="N2991" i="57"/>
  <c r="N2992" i="57"/>
  <c r="N2993" i="57"/>
  <c r="N2994" i="57"/>
  <c r="N2995" i="57"/>
  <c r="N2996" i="57"/>
  <c r="N2997" i="57"/>
  <c r="N2998" i="57"/>
  <c r="N2999" i="57"/>
  <c r="N3000" i="57"/>
  <c r="N3001" i="57"/>
  <c r="N3002" i="57"/>
  <c r="N3003" i="57"/>
  <c r="N3004" i="57"/>
  <c r="N3005" i="57"/>
  <c r="N3006" i="57"/>
  <c r="N3007" i="57"/>
  <c r="N3008" i="57"/>
  <c r="N3009" i="57"/>
  <c r="N3010" i="57"/>
  <c r="N3011" i="57"/>
  <c r="N3012" i="57"/>
  <c r="N3013" i="57"/>
  <c r="N3014" i="57"/>
  <c r="N3015" i="57"/>
  <c r="N3016" i="57"/>
  <c r="N3017" i="57"/>
  <c r="N3018" i="57"/>
  <c r="N3019" i="57"/>
  <c r="N3020" i="57"/>
  <c r="N3021" i="57"/>
  <c r="N3022" i="57"/>
  <c r="N3023" i="57"/>
  <c r="N3024" i="57"/>
  <c r="N3025" i="57"/>
  <c r="N3026" i="57"/>
  <c r="N3027" i="57"/>
  <c r="N3028" i="57"/>
  <c r="N3029" i="57"/>
  <c r="N3030" i="57"/>
  <c r="N3031" i="57"/>
  <c r="N3032" i="57"/>
  <c r="N3033" i="57"/>
  <c r="N3034" i="57"/>
  <c r="N3035" i="57"/>
  <c r="N3036" i="57"/>
  <c r="N3037" i="57"/>
  <c r="N3038" i="57"/>
  <c r="N3039" i="57"/>
  <c r="N3040" i="57"/>
  <c r="N3041" i="57"/>
  <c r="N3042" i="57"/>
  <c r="N3043" i="57"/>
  <c r="N3044" i="57"/>
  <c r="N3045" i="57"/>
  <c r="N3046" i="57"/>
  <c r="N3047" i="57"/>
  <c r="N3048" i="57"/>
  <c r="N3049" i="57"/>
  <c r="N3050" i="57"/>
  <c r="N3051" i="57"/>
  <c r="N3052" i="57"/>
  <c r="N3053" i="57"/>
  <c r="N3054" i="57"/>
  <c r="N3055" i="57"/>
  <c r="N3056" i="57"/>
  <c r="N3057" i="57"/>
  <c r="N3058" i="57"/>
  <c r="N3059" i="57"/>
  <c r="N3060" i="57"/>
  <c r="N3061" i="57"/>
  <c r="N3062" i="57"/>
  <c r="N3063" i="57"/>
  <c r="N3064" i="57"/>
  <c r="N3065" i="57"/>
  <c r="N3066" i="57"/>
  <c r="N3067" i="57"/>
  <c r="N3068" i="57"/>
  <c r="N3069" i="57"/>
  <c r="N3070" i="57"/>
  <c r="N3071" i="57"/>
  <c r="N3072" i="57"/>
  <c r="N3073" i="57"/>
  <c r="N3074" i="57"/>
  <c r="N3075" i="57"/>
  <c r="N3076" i="57"/>
  <c r="N3077" i="57"/>
  <c r="N3078" i="57"/>
  <c r="N3079" i="57"/>
  <c r="N3080" i="57"/>
  <c r="N3081" i="57"/>
  <c r="N3082" i="57"/>
  <c r="N3083" i="57"/>
  <c r="N3084" i="57"/>
  <c r="N3085" i="57"/>
  <c r="N3086" i="57"/>
  <c r="N3087" i="57"/>
  <c r="N3088" i="57"/>
  <c r="N3089" i="57"/>
  <c r="N3090" i="57"/>
  <c r="N3091" i="57"/>
  <c r="N3092" i="57"/>
  <c r="N3093" i="57"/>
  <c r="N3094" i="57"/>
  <c r="N3095" i="57"/>
  <c r="N3096" i="57"/>
  <c r="N3097" i="57"/>
  <c r="N3098" i="57"/>
  <c r="N3099" i="57"/>
  <c r="N3100" i="57"/>
  <c r="N3101" i="57"/>
  <c r="N3102" i="57"/>
  <c r="N3103" i="57"/>
  <c r="N3104" i="57"/>
  <c r="N3105" i="57"/>
  <c r="N3106" i="57"/>
  <c r="N3107" i="57"/>
  <c r="N3108" i="57"/>
  <c r="N3109" i="57"/>
  <c r="N3110" i="57"/>
  <c r="N3111" i="57"/>
  <c r="N3112" i="57"/>
  <c r="N3113" i="57"/>
  <c r="N3114" i="57"/>
  <c r="N3115" i="57"/>
  <c r="N3116" i="57"/>
  <c r="N3117" i="57"/>
  <c r="N3118" i="57"/>
  <c r="N3119" i="57"/>
  <c r="N3120" i="57"/>
  <c r="N3121" i="57"/>
  <c r="N3122" i="57"/>
  <c r="N3123" i="57"/>
  <c r="N3124" i="57"/>
  <c r="N3125" i="57"/>
  <c r="N3126" i="57"/>
  <c r="N3127" i="57"/>
  <c r="N3128" i="57"/>
  <c r="N3129" i="57"/>
  <c r="N3130" i="57"/>
  <c r="N3131" i="57"/>
  <c r="N3132" i="57"/>
  <c r="N3133" i="57"/>
  <c r="N3134" i="57"/>
  <c r="N3135" i="57"/>
  <c r="N3136" i="57"/>
  <c r="N3137" i="57"/>
  <c r="N3138" i="57"/>
  <c r="N3139" i="57"/>
  <c r="N3140" i="57"/>
  <c r="N3141" i="57"/>
  <c r="N3142" i="57"/>
  <c r="N3143" i="57"/>
  <c r="N3144" i="57"/>
  <c r="N3145" i="57"/>
  <c r="N3146" i="57"/>
  <c r="N3147" i="57"/>
  <c r="N3148" i="57"/>
  <c r="N3149" i="57"/>
  <c r="N3150" i="57"/>
  <c r="N3151" i="57"/>
  <c r="N3152" i="57"/>
  <c r="N3153" i="57"/>
  <c r="N3154" i="57"/>
  <c r="N3155" i="57"/>
  <c r="N3156" i="57"/>
  <c r="N3157" i="57"/>
  <c r="N3158" i="57"/>
  <c r="N3159" i="57"/>
  <c r="N3160" i="57"/>
  <c r="N3161" i="57"/>
  <c r="N3162" i="57"/>
  <c r="N3163" i="57"/>
  <c r="N3164" i="57"/>
  <c r="N3165" i="57"/>
  <c r="N3166" i="57"/>
  <c r="N3167" i="57"/>
  <c r="N3168" i="57"/>
  <c r="N3169" i="57"/>
  <c r="N3170" i="57"/>
  <c r="N3171" i="57"/>
  <c r="N3172" i="57"/>
  <c r="N3173" i="57"/>
  <c r="N3174" i="57"/>
  <c r="N3175" i="57"/>
  <c r="N3176" i="57"/>
  <c r="N3177" i="57"/>
  <c r="N3178" i="57"/>
  <c r="N3179" i="57"/>
  <c r="N3180" i="57"/>
  <c r="N3181" i="57"/>
  <c r="N3182" i="57"/>
  <c r="N3183" i="57"/>
  <c r="N3184" i="57"/>
  <c r="N3185" i="57"/>
  <c r="N3186" i="57"/>
  <c r="N3187" i="57"/>
  <c r="N3188" i="57"/>
  <c r="N3189" i="57"/>
  <c r="N3190" i="57"/>
  <c r="N3191" i="57"/>
  <c r="N3192" i="57"/>
  <c r="N3193" i="57"/>
  <c r="N3194" i="57"/>
  <c r="N3195" i="57"/>
  <c r="N3196" i="57"/>
  <c r="N3197" i="57"/>
  <c r="N3198" i="57"/>
  <c r="N3199" i="57"/>
  <c r="N3200" i="57"/>
  <c r="N3201" i="57"/>
  <c r="N3202" i="57"/>
  <c r="N3203" i="57"/>
  <c r="N3204" i="57"/>
  <c r="N3205" i="57"/>
  <c r="N3206" i="57"/>
  <c r="N3207" i="57"/>
  <c r="N3208" i="57"/>
  <c r="N3209" i="57"/>
  <c r="N3210" i="57"/>
  <c r="N3211" i="57"/>
  <c r="N3212" i="57"/>
  <c r="N3213" i="57"/>
  <c r="N3214" i="57"/>
  <c r="N3215" i="57"/>
  <c r="N3216" i="57"/>
  <c r="N3217" i="57"/>
  <c r="N3218" i="57"/>
  <c r="N3219" i="57"/>
  <c r="N3220" i="57"/>
  <c r="N3221" i="57"/>
  <c r="N3222" i="57"/>
  <c r="N3223" i="57"/>
  <c r="N3224" i="57"/>
  <c r="N3225" i="57"/>
  <c r="N3226" i="57"/>
  <c r="N3227" i="57"/>
  <c r="N3228" i="57"/>
  <c r="N3229" i="57"/>
  <c r="N3230" i="57"/>
  <c r="N3231" i="57"/>
  <c r="N3232" i="57"/>
  <c r="N3233" i="57"/>
  <c r="N3234" i="57"/>
  <c r="N3235" i="57"/>
  <c r="N3236" i="57"/>
  <c r="N3237" i="57"/>
  <c r="N3238" i="57"/>
  <c r="N3239" i="57"/>
  <c r="N3240" i="57"/>
  <c r="N3241" i="57"/>
  <c r="N3242" i="57"/>
  <c r="N3243" i="57"/>
  <c r="N3244" i="57"/>
  <c r="N3245" i="57"/>
  <c r="N3246" i="57"/>
  <c r="N3247" i="57"/>
  <c r="N3248" i="57"/>
  <c r="N3249" i="57"/>
  <c r="N3250" i="57"/>
  <c r="N3251" i="57"/>
  <c r="N3252" i="57"/>
  <c r="N3253" i="57"/>
  <c r="N3254" i="57"/>
  <c r="N3255" i="57"/>
  <c r="N3256" i="57"/>
  <c r="N3257" i="57"/>
  <c r="N3258" i="57"/>
  <c r="N3259" i="57"/>
  <c r="N3260" i="57"/>
  <c r="N3261" i="57"/>
  <c r="N3262" i="57"/>
  <c r="N3263" i="57"/>
  <c r="N3264" i="57"/>
  <c r="N3265" i="57"/>
  <c r="N3266" i="57"/>
  <c r="N3267" i="57"/>
  <c r="N3268" i="57"/>
  <c r="N3269" i="57"/>
  <c r="N3270" i="57"/>
  <c r="N3271" i="57"/>
  <c r="N3272" i="57"/>
  <c r="N3273" i="57"/>
  <c r="N3274" i="57"/>
  <c r="N3275" i="57"/>
  <c r="N3276" i="57"/>
  <c r="N3277" i="57"/>
  <c r="N3278" i="57"/>
  <c r="N3279" i="57"/>
  <c r="N3280" i="57"/>
  <c r="N3281" i="57"/>
  <c r="N3282" i="57"/>
  <c r="N3283" i="57"/>
  <c r="N3284" i="57"/>
  <c r="N3285" i="57"/>
  <c r="N3286" i="57"/>
  <c r="N3287" i="57"/>
  <c r="N3288" i="57"/>
  <c r="N3289" i="57"/>
  <c r="N3290" i="57"/>
  <c r="N3291" i="57"/>
  <c r="N3292" i="57"/>
  <c r="N3293" i="57"/>
  <c r="N3294" i="57"/>
  <c r="N3295" i="57"/>
  <c r="N3296" i="57"/>
  <c r="N3297" i="57"/>
  <c r="N3298" i="57"/>
  <c r="N3299" i="57"/>
  <c r="N3300" i="57"/>
  <c r="N3301" i="57"/>
  <c r="N3302" i="57"/>
  <c r="N3303" i="57"/>
  <c r="N3304" i="57"/>
  <c r="N3305" i="57"/>
  <c r="N3306" i="57"/>
  <c r="N3307" i="57"/>
  <c r="N3308" i="57"/>
  <c r="N3309" i="57"/>
  <c r="N3310" i="57"/>
  <c r="N3311" i="57"/>
  <c r="N3312" i="57"/>
  <c r="N3313" i="57"/>
  <c r="N3314" i="57"/>
  <c r="N3315" i="57"/>
  <c r="N3316" i="57"/>
  <c r="N3317" i="57"/>
  <c r="N3318" i="57"/>
  <c r="N3319" i="57"/>
  <c r="N3320" i="57"/>
  <c r="N3321" i="57"/>
  <c r="N3322" i="57"/>
  <c r="N3323" i="57"/>
  <c r="N3324" i="57"/>
  <c r="N3325" i="57"/>
  <c r="N3326" i="57"/>
  <c r="N3327" i="57"/>
  <c r="N3328" i="57"/>
  <c r="N3329" i="57"/>
  <c r="N3330" i="57"/>
  <c r="N3331" i="57"/>
  <c r="N3332" i="57"/>
  <c r="N3333" i="57"/>
  <c r="N3334" i="57"/>
  <c r="N3335" i="57"/>
  <c r="N3336" i="57"/>
  <c r="N3337" i="57"/>
  <c r="N3338" i="57"/>
  <c r="N3339" i="57"/>
  <c r="N3340" i="57"/>
  <c r="N3341" i="57"/>
  <c r="N3342" i="57"/>
  <c r="N3343" i="57"/>
  <c r="N3344" i="57"/>
  <c r="N3345" i="57"/>
  <c r="N3346" i="57"/>
  <c r="N3347" i="57"/>
  <c r="N3348" i="57"/>
  <c r="N3349" i="57"/>
  <c r="N3350" i="57"/>
  <c r="N3351" i="57"/>
  <c r="N3352" i="57"/>
  <c r="N3353" i="57"/>
  <c r="N3354" i="57"/>
  <c r="N3355" i="57"/>
  <c r="N3356" i="57"/>
  <c r="N3357" i="57"/>
  <c r="N3358" i="57"/>
  <c r="N3359" i="57"/>
  <c r="N3360" i="57"/>
  <c r="N3361" i="57"/>
  <c r="N3362" i="57"/>
  <c r="N3363" i="57"/>
  <c r="N3364" i="57"/>
  <c r="N3365" i="57"/>
  <c r="N3366" i="57"/>
  <c r="N3367" i="57"/>
  <c r="N3368" i="57"/>
  <c r="N3369" i="57"/>
  <c r="N3370" i="57"/>
  <c r="N3371" i="57"/>
  <c r="N3372" i="57"/>
  <c r="N3373" i="57"/>
  <c r="N3374" i="57"/>
  <c r="N3375" i="57"/>
  <c r="N3376" i="57"/>
  <c r="N3377" i="57"/>
  <c r="N3378" i="57"/>
  <c r="N3379" i="57"/>
  <c r="N3380" i="57"/>
  <c r="N3381" i="57"/>
  <c r="N3382" i="57"/>
  <c r="N3383" i="57"/>
  <c r="N3384" i="57"/>
  <c r="N3385" i="57"/>
  <c r="N3386" i="57"/>
  <c r="N3387" i="57"/>
  <c r="N3388" i="57"/>
  <c r="N3389" i="57"/>
  <c r="N3390" i="57"/>
  <c r="N3391" i="57"/>
  <c r="N3392" i="57"/>
  <c r="N3393" i="57"/>
  <c r="N3394" i="57"/>
  <c r="N3395" i="57"/>
  <c r="N3396" i="57"/>
  <c r="N3397" i="57"/>
  <c r="N3398" i="57"/>
  <c r="N3399" i="57"/>
  <c r="N3400" i="57"/>
  <c r="N3401" i="57"/>
  <c r="N3402" i="57"/>
  <c r="N3403" i="57"/>
  <c r="N3404" i="57"/>
  <c r="N3405" i="57"/>
  <c r="N3406" i="57"/>
  <c r="N3407" i="57"/>
  <c r="N3408" i="57"/>
  <c r="N3409" i="57"/>
  <c r="N3410" i="57"/>
  <c r="N3411" i="57"/>
  <c r="N3412" i="57"/>
  <c r="N3413" i="57"/>
  <c r="N3414" i="57"/>
  <c r="N3415" i="57"/>
  <c r="N3416" i="57"/>
  <c r="N3417" i="57"/>
  <c r="N3418" i="57"/>
  <c r="N3419" i="57"/>
  <c r="N3420" i="57"/>
  <c r="N3421" i="57"/>
  <c r="N3422" i="57"/>
  <c r="N3423" i="57"/>
  <c r="N3424" i="57"/>
  <c r="N3425" i="57"/>
  <c r="N3426" i="57"/>
  <c r="N3427" i="57"/>
  <c r="N3428" i="57"/>
  <c r="N3429" i="57"/>
  <c r="N3430" i="57"/>
  <c r="N3431" i="57"/>
  <c r="N3432" i="57"/>
  <c r="N3433" i="57"/>
  <c r="N3434" i="57"/>
  <c r="N3435" i="57"/>
  <c r="N3436" i="57"/>
  <c r="N3437" i="57"/>
  <c r="N3438" i="57"/>
  <c r="N3439" i="57"/>
  <c r="N3440" i="57"/>
  <c r="N3441" i="57"/>
  <c r="N3442" i="57"/>
  <c r="N3443" i="57"/>
  <c r="N3444" i="57"/>
  <c r="N3445" i="57"/>
  <c r="N3446" i="57"/>
  <c r="N3447" i="57"/>
  <c r="N3448" i="57"/>
  <c r="N3449" i="57"/>
  <c r="N3450" i="57"/>
  <c r="N3451" i="57"/>
  <c r="N3452" i="57"/>
  <c r="N3453" i="57"/>
  <c r="N3454" i="57"/>
  <c r="N3455" i="57"/>
  <c r="N3456" i="57"/>
  <c r="N3457" i="57"/>
  <c r="N3458" i="57"/>
  <c r="N3459" i="57"/>
  <c r="N3460" i="57"/>
  <c r="N3461" i="57"/>
  <c r="N3462" i="57"/>
  <c r="N3463" i="57"/>
  <c r="N3464" i="57"/>
  <c r="N3465" i="57"/>
  <c r="N3466" i="57"/>
  <c r="N3467" i="57"/>
  <c r="N3468" i="57"/>
  <c r="N3469" i="57"/>
  <c r="N3470" i="57"/>
  <c r="N3471" i="57"/>
  <c r="N3472" i="57"/>
  <c r="N3473" i="57"/>
  <c r="N3474" i="57"/>
  <c r="N3475" i="57"/>
  <c r="N3476" i="57"/>
  <c r="N3477" i="57"/>
  <c r="N3478" i="57"/>
  <c r="N3479" i="57"/>
  <c r="N3480" i="57"/>
  <c r="N3481" i="57"/>
  <c r="N3482" i="57"/>
  <c r="N3483" i="57"/>
  <c r="N3484" i="57"/>
  <c r="N3485" i="57"/>
  <c r="N3486" i="57"/>
  <c r="N3487" i="57"/>
  <c r="N3488" i="57"/>
  <c r="N3489" i="57"/>
  <c r="N3490" i="57"/>
  <c r="N3491" i="57"/>
  <c r="N3492" i="57"/>
  <c r="N3493" i="57"/>
  <c r="N3494" i="57"/>
  <c r="N3495" i="57"/>
  <c r="N3496" i="57"/>
  <c r="N3497" i="57"/>
  <c r="N3498" i="57"/>
  <c r="N3499" i="57"/>
  <c r="N3500" i="57"/>
  <c r="N3501" i="57"/>
  <c r="N3502" i="57"/>
  <c r="N3503" i="57"/>
  <c r="N3504" i="57"/>
  <c r="N3505" i="57"/>
  <c r="N3506" i="57"/>
  <c r="N3507" i="57"/>
  <c r="N3508" i="57"/>
  <c r="N3509" i="57"/>
  <c r="N3510" i="57"/>
  <c r="N3511" i="57"/>
  <c r="N3512" i="57"/>
  <c r="N3513" i="57"/>
  <c r="N3514" i="57"/>
  <c r="N3515" i="57"/>
  <c r="N3516" i="57"/>
  <c r="N3517" i="57"/>
  <c r="N3518" i="57"/>
  <c r="N3519" i="57"/>
  <c r="N3520" i="57"/>
  <c r="N3521" i="57"/>
  <c r="N3522" i="57"/>
  <c r="N3523" i="57"/>
  <c r="N3524" i="57"/>
  <c r="N3525" i="57"/>
  <c r="N3526" i="57"/>
  <c r="N3527" i="57"/>
  <c r="N3528" i="57"/>
  <c r="N3529" i="57"/>
  <c r="N3530" i="57"/>
  <c r="N3531" i="57"/>
  <c r="N3532" i="57"/>
  <c r="N3533" i="57"/>
  <c r="N3534" i="57"/>
  <c r="N3535" i="57"/>
  <c r="N3536" i="57"/>
  <c r="N3537" i="57"/>
  <c r="N3538" i="57"/>
  <c r="N3539" i="57"/>
  <c r="N3540" i="57"/>
  <c r="N3541" i="57"/>
  <c r="N3542" i="57"/>
  <c r="N3543" i="57"/>
  <c r="N3544" i="57"/>
  <c r="N3545" i="57"/>
  <c r="N3546" i="57"/>
  <c r="N3547" i="57"/>
  <c r="N3548" i="57"/>
  <c r="N3549" i="57"/>
  <c r="N3550" i="57"/>
  <c r="N3551" i="57"/>
  <c r="N3552" i="57"/>
  <c r="N3553" i="57"/>
  <c r="N3554" i="57"/>
  <c r="N3555" i="57"/>
  <c r="N3556" i="57"/>
  <c r="N3557" i="57"/>
  <c r="N3558" i="57"/>
  <c r="N3559" i="57"/>
  <c r="N3560" i="57"/>
  <c r="N3561" i="57"/>
  <c r="N3562" i="57"/>
  <c r="N3563" i="57"/>
  <c r="N3564" i="57"/>
  <c r="N3565" i="57"/>
  <c r="N3566" i="57"/>
  <c r="N3567" i="57"/>
  <c r="N3568" i="57"/>
  <c r="N3569" i="57"/>
  <c r="N3570" i="57"/>
  <c r="N3571" i="57"/>
  <c r="N3572" i="57"/>
  <c r="N3573" i="57"/>
  <c r="N3574" i="57"/>
  <c r="N3575" i="57"/>
  <c r="N3576" i="57"/>
  <c r="N3577" i="57"/>
  <c r="N3578" i="57"/>
  <c r="N3579" i="57"/>
  <c r="N3580" i="57"/>
  <c r="N3581" i="57"/>
  <c r="N3582" i="57"/>
  <c r="N3583" i="57"/>
  <c r="N3584" i="57"/>
  <c r="N3585" i="57"/>
  <c r="N3586" i="57"/>
  <c r="N3587" i="57"/>
  <c r="N3588" i="57"/>
  <c r="N3589" i="57"/>
  <c r="N3590" i="57"/>
  <c r="N3591" i="57"/>
  <c r="N3592" i="57"/>
  <c r="N3593" i="57"/>
  <c r="N3594" i="57"/>
  <c r="N3595" i="57"/>
  <c r="N3596" i="57"/>
  <c r="N3597" i="57"/>
  <c r="N3598" i="57"/>
  <c r="N3599" i="57"/>
  <c r="N3600" i="57"/>
  <c r="N3601" i="57"/>
  <c r="N3602" i="57"/>
  <c r="N3603" i="57"/>
  <c r="N3604" i="57"/>
  <c r="N3605" i="57"/>
  <c r="N3606" i="57"/>
  <c r="N3607" i="57"/>
  <c r="N3608" i="57"/>
  <c r="N3609" i="57"/>
  <c r="N3610" i="57"/>
  <c r="N3611" i="57"/>
  <c r="N3612" i="57"/>
  <c r="N3613" i="57"/>
  <c r="N3614" i="57"/>
  <c r="N3615" i="57"/>
  <c r="N3616" i="57"/>
  <c r="N3617" i="57"/>
  <c r="N3618" i="57"/>
  <c r="N3619" i="57"/>
  <c r="N3620" i="57"/>
  <c r="N3621" i="57"/>
  <c r="N3622" i="57"/>
  <c r="N3623" i="57"/>
  <c r="N3624" i="57"/>
  <c r="N3625" i="57"/>
  <c r="N3626" i="57"/>
  <c r="N3627" i="57"/>
  <c r="N3628" i="57"/>
  <c r="N3629" i="57"/>
  <c r="N3630" i="57"/>
  <c r="N3631" i="57"/>
  <c r="N3632" i="57"/>
  <c r="N3633" i="57"/>
  <c r="N3634" i="57"/>
  <c r="N3635" i="57"/>
  <c r="N3636" i="57"/>
  <c r="N3637" i="57"/>
  <c r="N3638" i="57"/>
  <c r="N3639" i="57"/>
  <c r="N3640" i="57"/>
  <c r="N3641" i="57"/>
  <c r="N3642" i="57"/>
  <c r="N3643" i="57"/>
  <c r="N3644" i="57"/>
  <c r="N3645" i="57"/>
  <c r="N3646" i="57"/>
  <c r="N3647" i="57"/>
  <c r="N3648" i="57"/>
  <c r="N3649" i="57"/>
  <c r="N3650" i="57"/>
  <c r="N3651" i="57"/>
  <c r="N3652" i="57"/>
  <c r="N3653" i="57"/>
  <c r="N3654" i="57"/>
  <c r="N3655" i="57"/>
  <c r="N3656" i="57"/>
  <c r="N3657" i="57"/>
  <c r="N3658" i="57"/>
  <c r="N3659" i="57"/>
  <c r="N3660" i="57"/>
  <c r="N3661" i="57"/>
  <c r="N3662" i="57"/>
  <c r="N3663" i="57"/>
  <c r="N3664" i="57"/>
  <c r="N3665" i="57"/>
  <c r="N3666" i="57"/>
  <c r="N3667" i="57"/>
  <c r="N3668" i="57"/>
  <c r="N3669" i="57"/>
  <c r="N3670" i="57"/>
  <c r="N3671" i="57"/>
  <c r="N3672" i="57"/>
  <c r="N3673" i="57"/>
  <c r="N3674" i="57"/>
  <c r="N3675" i="57"/>
  <c r="N3676" i="57"/>
  <c r="N3677" i="57"/>
  <c r="N3678" i="57"/>
  <c r="N3679" i="57"/>
  <c r="N3680" i="57"/>
  <c r="N3681" i="57"/>
  <c r="N3682" i="57"/>
  <c r="N3683" i="57"/>
  <c r="N3684" i="57"/>
  <c r="N3685" i="57"/>
  <c r="N3686" i="57"/>
  <c r="N3687" i="57"/>
  <c r="N3688" i="57"/>
  <c r="N3689" i="57"/>
  <c r="N3690" i="57"/>
  <c r="N3691" i="57"/>
  <c r="N3692" i="57"/>
  <c r="N3693" i="57"/>
  <c r="N3694" i="57"/>
  <c r="N3695" i="57"/>
  <c r="N3696" i="57"/>
  <c r="N3697" i="57"/>
  <c r="N3698" i="57"/>
  <c r="N3699" i="57"/>
  <c r="N3700" i="57"/>
  <c r="N3701" i="57"/>
  <c r="N3702" i="57"/>
  <c r="N3703" i="57"/>
  <c r="N3704" i="57"/>
  <c r="N3705" i="57"/>
  <c r="N3706" i="57"/>
  <c r="N3707" i="57"/>
  <c r="N3708" i="57"/>
  <c r="N3709" i="57"/>
  <c r="N3710" i="57"/>
  <c r="N3711" i="57"/>
  <c r="N3712" i="57"/>
  <c r="N3713" i="57"/>
  <c r="N3714" i="57"/>
  <c r="N3715" i="57"/>
  <c r="N3716" i="57"/>
  <c r="N3717" i="57"/>
  <c r="N3718" i="57"/>
  <c r="N3719" i="57"/>
  <c r="N3720" i="57"/>
  <c r="N3721" i="57"/>
  <c r="N3722" i="57"/>
  <c r="N3723" i="57"/>
  <c r="N3724" i="57"/>
  <c r="N3725" i="57"/>
  <c r="N3726" i="57"/>
  <c r="N3727" i="57"/>
  <c r="N3728" i="57"/>
  <c r="N3729" i="57"/>
  <c r="N3730" i="57"/>
  <c r="N3731" i="57"/>
  <c r="N3732" i="57"/>
  <c r="N3733" i="57"/>
  <c r="N3734" i="57"/>
  <c r="N3735" i="57"/>
  <c r="N3736" i="57"/>
  <c r="N3737" i="57"/>
  <c r="N3738" i="57"/>
  <c r="N3739" i="57"/>
  <c r="N3740" i="57"/>
  <c r="N3741" i="57"/>
  <c r="N3742" i="57"/>
  <c r="N3743" i="57"/>
  <c r="N3744" i="57"/>
  <c r="N3745" i="57"/>
  <c r="N3746" i="57"/>
  <c r="N3747" i="57"/>
  <c r="N3748" i="57"/>
  <c r="N3749" i="57"/>
  <c r="N3750" i="57"/>
  <c r="N3751" i="57"/>
  <c r="N3752" i="57"/>
  <c r="N3753" i="57"/>
  <c r="N3754" i="57"/>
  <c r="N3755" i="57"/>
  <c r="N3756" i="57"/>
  <c r="N3757" i="57"/>
  <c r="N3758" i="57"/>
  <c r="N3759" i="57"/>
  <c r="N3760" i="57"/>
  <c r="N3761" i="57"/>
  <c r="N3762" i="57"/>
  <c r="N3763" i="57"/>
  <c r="N3764" i="57"/>
  <c r="N3765" i="57"/>
  <c r="N3766" i="57"/>
  <c r="N3767" i="57"/>
  <c r="N3768" i="57"/>
  <c r="N3769" i="57"/>
  <c r="N3770" i="57"/>
  <c r="N3771" i="57"/>
  <c r="N3772" i="57"/>
  <c r="N3773" i="57"/>
  <c r="N3774" i="57"/>
  <c r="N3775" i="57"/>
  <c r="N3776" i="57"/>
  <c r="N3777" i="57"/>
  <c r="N3778" i="57"/>
  <c r="N3779" i="57"/>
  <c r="N3780" i="57"/>
  <c r="N3781" i="57"/>
  <c r="N3782" i="57"/>
  <c r="N3783" i="57"/>
  <c r="N3784" i="57"/>
  <c r="N3785" i="57"/>
  <c r="N3786" i="57"/>
  <c r="N3787" i="57"/>
  <c r="N3788" i="57"/>
  <c r="N3789" i="57"/>
  <c r="N3790" i="57"/>
  <c r="N3791" i="57"/>
  <c r="N3792" i="57"/>
  <c r="N3793" i="57"/>
  <c r="N3794" i="57"/>
  <c r="N3795" i="57"/>
  <c r="N3796" i="57"/>
  <c r="N3797" i="57"/>
  <c r="N3798" i="57"/>
  <c r="N3799" i="57"/>
  <c r="N3800" i="57"/>
  <c r="N3801" i="57"/>
  <c r="N3802" i="57"/>
  <c r="N3803" i="57"/>
  <c r="N3804" i="57"/>
  <c r="N3805" i="57"/>
  <c r="N3806" i="57"/>
  <c r="N3807" i="57"/>
  <c r="N3808" i="57"/>
  <c r="N3809" i="57"/>
  <c r="N3810" i="57"/>
  <c r="N3811" i="57"/>
  <c r="N3812" i="57"/>
  <c r="N3813" i="57"/>
  <c r="N3814" i="57"/>
  <c r="N3815" i="57"/>
  <c r="N3816" i="57"/>
  <c r="N3817" i="57"/>
  <c r="N3818" i="57"/>
  <c r="N3819" i="57"/>
  <c r="N3820" i="57"/>
  <c r="N3821" i="57"/>
  <c r="N3822" i="57"/>
  <c r="N3823" i="57"/>
  <c r="N3824" i="57"/>
  <c r="N3825" i="57"/>
  <c r="N3826" i="57"/>
  <c r="N3827" i="57"/>
  <c r="N3828" i="57"/>
  <c r="N3829" i="57"/>
  <c r="N3830" i="57"/>
  <c r="N3831" i="57"/>
  <c r="N3832" i="57"/>
  <c r="N3833" i="57"/>
  <c r="N3834" i="57"/>
  <c r="N3835" i="57"/>
  <c r="N3836" i="57"/>
  <c r="N3837" i="57"/>
  <c r="N3838" i="57"/>
  <c r="N3839" i="57"/>
  <c r="N3840" i="57"/>
  <c r="N3841" i="57"/>
  <c r="N3842" i="57"/>
  <c r="N3843" i="57"/>
  <c r="N3844" i="57"/>
  <c r="N3845" i="57"/>
  <c r="N3846" i="57"/>
  <c r="N3847" i="57"/>
  <c r="N3848" i="57"/>
  <c r="N3849" i="57"/>
  <c r="N3850" i="57"/>
  <c r="N3851" i="57"/>
  <c r="N3852" i="57"/>
  <c r="N3853" i="57"/>
  <c r="N3854" i="57"/>
  <c r="N3855" i="57"/>
  <c r="N3856" i="57"/>
  <c r="N3857" i="57"/>
  <c r="N3858" i="57"/>
  <c r="N3859" i="57"/>
  <c r="N3860" i="57"/>
  <c r="N3861" i="57"/>
  <c r="N3862" i="57"/>
  <c r="N3863" i="57"/>
  <c r="N3864" i="57"/>
  <c r="N3865" i="57"/>
  <c r="N3866" i="57"/>
  <c r="N3867" i="57"/>
  <c r="N3868" i="57"/>
  <c r="N3869" i="57"/>
  <c r="N3870" i="57"/>
  <c r="N3871" i="57"/>
  <c r="N3872" i="57"/>
  <c r="N3873" i="57"/>
  <c r="N3874" i="57"/>
  <c r="N3875" i="57"/>
  <c r="N3876" i="57"/>
  <c r="N3877" i="57"/>
  <c r="N3878" i="57"/>
  <c r="N3879" i="57"/>
  <c r="N3880" i="57"/>
  <c r="N3881" i="57"/>
  <c r="N3882" i="57"/>
  <c r="N3883" i="57"/>
  <c r="N3884" i="57"/>
  <c r="N3885" i="57"/>
  <c r="N3886" i="57"/>
  <c r="N3887" i="57"/>
  <c r="N3888" i="57"/>
  <c r="N3889" i="57"/>
  <c r="N3890" i="57"/>
  <c r="N3891" i="57"/>
  <c r="N3892" i="57"/>
  <c r="N3893" i="57"/>
  <c r="N3894" i="57"/>
  <c r="N3895" i="57"/>
  <c r="N3896" i="57"/>
  <c r="N3897" i="57"/>
  <c r="N3898" i="57"/>
  <c r="N3899" i="57"/>
  <c r="N3900" i="57"/>
  <c r="N3901" i="57"/>
  <c r="N3902" i="57"/>
  <c r="N3903" i="57"/>
  <c r="N3904" i="57"/>
  <c r="N3905" i="57"/>
  <c r="N3906" i="57"/>
  <c r="N3907" i="57"/>
  <c r="N3908" i="57"/>
  <c r="N3909" i="57"/>
  <c r="N3910" i="57"/>
  <c r="N3911" i="57"/>
  <c r="N3912" i="57"/>
  <c r="N3913" i="57"/>
  <c r="N3914" i="57"/>
  <c r="N3915" i="57"/>
  <c r="N3916" i="57"/>
  <c r="N3917" i="57"/>
  <c r="N3918" i="57"/>
  <c r="N3919" i="57"/>
  <c r="N3920" i="57"/>
  <c r="N3921" i="57"/>
  <c r="N3922" i="57"/>
  <c r="N3923" i="57"/>
  <c r="N3924" i="57"/>
  <c r="N3925" i="57"/>
  <c r="N3926" i="57"/>
  <c r="N3927" i="57"/>
  <c r="N3928" i="57"/>
  <c r="N3929" i="57"/>
  <c r="N3930" i="57"/>
  <c r="N3931" i="57"/>
  <c r="N3932" i="57"/>
  <c r="N3933" i="57"/>
  <c r="N3934" i="57"/>
  <c r="N3935" i="57"/>
  <c r="N3936" i="57"/>
  <c r="N3937" i="57"/>
  <c r="N3938" i="57"/>
  <c r="N3939" i="57"/>
  <c r="N3940" i="57"/>
  <c r="N3941" i="57"/>
  <c r="N3942" i="57"/>
  <c r="N3943" i="57"/>
  <c r="N3944" i="57"/>
  <c r="N3945" i="57"/>
  <c r="N3946" i="57"/>
  <c r="N3947" i="57"/>
  <c r="N3948" i="57"/>
  <c r="N3949" i="57"/>
  <c r="N3950" i="57"/>
  <c r="N3951" i="57"/>
  <c r="N3952" i="57"/>
  <c r="N3953" i="57"/>
  <c r="N3954" i="57"/>
  <c r="N3955" i="57"/>
  <c r="N3956" i="57"/>
  <c r="N3957" i="57"/>
  <c r="N3958" i="57"/>
  <c r="N3959" i="57"/>
  <c r="N3960" i="57"/>
  <c r="N3961" i="57"/>
  <c r="N3962" i="57"/>
  <c r="N3963" i="57"/>
  <c r="N3964" i="57"/>
  <c r="N3965" i="57"/>
  <c r="N3966" i="57"/>
  <c r="N3967" i="57"/>
  <c r="N3968" i="57"/>
  <c r="N3969" i="57"/>
  <c r="N3970" i="57"/>
  <c r="N3971" i="57"/>
  <c r="N3972" i="57"/>
  <c r="N3973" i="57"/>
  <c r="N3974" i="57"/>
  <c r="N3975" i="57"/>
  <c r="N3976" i="57"/>
  <c r="N3977" i="57"/>
  <c r="N3978" i="57"/>
  <c r="N3979" i="57"/>
  <c r="N3980" i="57"/>
  <c r="N3981" i="57"/>
  <c r="N3982" i="57"/>
  <c r="N3983" i="57"/>
  <c r="N3984" i="57"/>
  <c r="N3985" i="57"/>
  <c r="N3986" i="57"/>
  <c r="N3987" i="57"/>
  <c r="N3988" i="57"/>
  <c r="N3989" i="57"/>
  <c r="N3990" i="57"/>
  <c r="N3991" i="57"/>
  <c r="N3992" i="57"/>
  <c r="N3993" i="57"/>
  <c r="N3994" i="57"/>
  <c r="N3995" i="57"/>
  <c r="N3996" i="57"/>
  <c r="N3997" i="57"/>
  <c r="N3998" i="57"/>
  <c r="N3999" i="57"/>
  <c r="N4000" i="57"/>
  <c r="N4001" i="57"/>
  <c r="N4002" i="57"/>
  <c r="N4003" i="57"/>
  <c r="N4004" i="57"/>
  <c r="N4005" i="57"/>
  <c r="N4006" i="57"/>
  <c r="N4007" i="57"/>
  <c r="N4008" i="57"/>
  <c r="N4009" i="57"/>
  <c r="N4010" i="57"/>
  <c r="N4011" i="57"/>
  <c r="N4012" i="57"/>
  <c r="N4013" i="57"/>
  <c r="N4014" i="57"/>
  <c r="N4015" i="57"/>
  <c r="N4016" i="57"/>
  <c r="N4017" i="57"/>
  <c r="N4018" i="57"/>
  <c r="N4019" i="57"/>
  <c r="N4020" i="57"/>
  <c r="N4021" i="57"/>
  <c r="N4022" i="57"/>
  <c r="N4023" i="57"/>
  <c r="N4024" i="57"/>
  <c r="N4025" i="57"/>
  <c r="N4026" i="57"/>
  <c r="N4027" i="57"/>
  <c r="N4028" i="57"/>
  <c r="N4029" i="57"/>
  <c r="N4030" i="57"/>
  <c r="N4031" i="57"/>
  <c r="N4032" i="57"/>
  <c r="N4033" i="57"/>
  <c r="N4034" i="57"/>
  <c r="N4035" i="57"/>
  <c r="N4036" i="57"/>
  <c r="N4037" i="57"/>
  <c r="N4038" i="57"/>
  <c r="N4039" i="57"/>
  <c r="N4040" i="57"/>
  <c r="N4041" i="57"/>
  <c r="N4042" i="57"/>
  <c r="N4043" i="57"/>
  <c r="N4044" i="57"/>
  <c r="N4045" i="57"/>
  <c r="N4046" i="57"/>
  <c r="N4047" i="57"/>
  <c r="N4048" i="57"/>
  <c r="N4049" i="57"/>
  <c r="N4050" i="57"/>
  <c r="N4051" i="57"/>
  <c r="N4052" i="57"/>
  <c r="N4053" i="57"/>
  <c r="N4054" i="57"/>
  <c r="N4055" i="57"/>
  <c r="N4056" i="57"/>
  <c r="N4057" i="57"/>
  <c r="N4058" i="57"/>
  <c r="N4059" i="57"/>
  <c r="N4060" i="57"/>
  <c r="N4061" i="57"/>
  <c r="N4062" i="57"/>
  <c r="N4063" i="57"/>
  <c r="N4064" i="57"/>
  <c r="N4065" i="57"/>
  <c r="N4066" i="57"/>
  <c r="N4067" i="57"/>
  <c r="N4068" i="57"/>
  <c r="N4069" i="57"/>
  <c r="N4070" i="57"/>
  <c r="N4071" i="57"/>
  <c r="N4072" i="57"/>
  <c r="N4073" i="57"/>
  <c r="N4074" i="57"/>
  <c r="N4075" i="57"/>
  <c r="N4076" i="57"/>
  <c r="N4077" i="57"/>
  <c r="N4078" i="57"/>
  <c r="N4079" i="57"/>
  <c r="N4080" i="57"/>
  <c r="N4081" i="57"/>
  <c r="N4082" i="57"/>
  <c r="N4083" i="57"/>
  <c r="N4084" i="57"/>
  <c r="N4085" i="57"/>
  <c r="N4086" i="57"/>
  <c r="N4087" i="57"/>
  <c r="N4088" i="57"/>
  <c r="N4089" i="57"/>
  <c r="N4090" i="57"/>
  <c r="N4091" i="57"/>
  <c r="N4092" i="57"/>
  <c r="N4093" i="57"/>
  <c r="N4094" i="57"/>
  <c r="N4095" i="57"/>
  <c r="N4096" i="57"/>
  <c r="N4097" i="57"/>
  <c r="N4098" i="57"/>
  <c r="N4099" i="57"/>
  <c r="N4100" i="57"/>
  <c r="N4101" i="57"/>
  <c r="N4102" i="57"/>
  <c r="N4103" i="57"/>
  <c r="N4104" i="57"/>
  <c r="N4105" i="57"/>
  <c r="N4106" i="57"/>
  <c r="N4107" i="57"/>
  <c r="N4108" i="57"/>
  <c r="N4109" i="57"/>
  <c r="N4110" i="57"/>
  <c r="N4111" i="57"/>
  <c r="N4112" i="57"/>
  <c r="N4113" i="57"/>
  <c r="N4114" i="57"/>
  <c r="N4115" i="57"/>
  <c r="N4116" i="57"/>
  <c r="N4117" i="57"/>
  <c r="N4118" i="57"/>
  <c r="N4119" i="57"/>
  <c r="N4120" i="57"/>
  <c r="N4121" i="57"/>
  <c r="N4122" i="57"/>
  <c r="N4123" i="57"/>
  <c r="N4124" i="57"/>
  <c r="N4125" i="57"/>
  <c r="N4126" i="57"/>
  <c r="N4127" i="57"/>
  <c r="N4128" i="57"/>
  <c r="N4129" i="57"/>
  <c r="N4130" i="57"/>
  <c r="N4131" i="57"/>
  <c r="N4132" i="57"/>
  <c r="N4133" i="57"/>
  <c r="N4134" i="57"/>
  <c r="N4135" i="57"/>
  <c r="N4136" i="57"/>
  <c r="N4137" i="57"/>
  <c r="N4138" i="57"/>
  <c r="N4139" i="57"/>
  <c r="N4140" i="57"/>
  <c r="N4141" i="57"/>
  <c r="N4142" i="57"/>
  <c r="N4143" i="57"/>
  <c r="N4144" i="57"/>
  <c r="N4145" i="57"/>
  <c r="N4146" i="57"/>
  <c r="N4147" i="57"/>
  <c r="N4148" i="57"/>
  <c r="N4149" i="57"/>
  <c r="N4150" i="57"/>
  <c r="N4151" i="57"/>
  <c r="N4152" i="57"/>
  <c r="N4153" i="57"/>
  <c r="N4154" i="57"/>
  <c r="N4155" i="57"/>
  <c r="N4156" i="57"/>
  <c r="N4157" i="57"/>
  <c r="N4158" i="57"/>
  <c r="N4159" i="57"/>
  <c r="N4160" i="57"/>
  <c r="N4161" i="57"/>
  <c r="N4162" i="57"/>
  <c r="N4163" i="57"/>
  <c r="N4164" i="57"/>
  <c r="N4165" i="57"/>
  <c r="N4166" i="57"/>
  <c r="N4167" i="57"/>
  <c r="N4168" i="57"/>
  <c r="N4169" i="57"/>
  <c r="N4170" i="57"/>
  <c r="N4171" i="57"/>
  <c r="N4172" i="57"/>
  <c r="N4173" i="57"/>
  <c r="N4174" i="57"/>
  <c r="N4175" i="57"/>
  <c r="N4176" i="57"/>
  <c r="N4177" i="57"/>
  <c r="N4178" i="57"/>
  <c r="N4179" i="57"/>
  <c r="N4180" i="57"/>
  <c r="N4181" i="57"/>
  <c r="N4182" i="57"/>
  <c r="N4183" i="57"/>
  <c r="N4184" i="57"/>
  <c r="N4185" i="57"/>
  <c r="N4186" i="57"/>
  <c r="N4187" i="57"/>
  <c r="N4188" i="57"/>
  <c r="N4189" i="57"/>
  <c r="N4190" i="57"/>
  <c r="N4191" i="57"/>
  <c r="N4192" i="57"/>
  <c r="N4193" i="57"/>
  <c r="N4194" i="57"/>
  <c r="N4195" i="57"/>
  <c r="N4196" i="57"/>
  <c r="N4197" i="57"/>
  <c r="N4198" i="57"/>
  <c r="N4199" i="57"/>
  <c r="N4200" i="57"/>
  <c r="N4201" i="57"/>
  <c r="N4202" i="57"/>
  <c r="N4203" i="57"/>
  <c r="N4204" i="57"/>
  <c r="N4205" i="57"/>
  <c r="N4206" i="57"/>
  <c r="N4207" i="57"/>
  <c r="N4208" i="57"/>
  <c r="N4209" i="57"/>
  <c r="N4210" i="57"/>
  <c r="N4211" i="57"/>
  <c r="N4212" i="57"/>
  <c r="N4213" i="57"/>
  <c r="N4214" i="57"/>
  <c r="N4215" i="57"/>
  <c r="N4216" i="57"/>
  <c r="N4217" i="57"/>
  <c r="N4218" i="57"/>
  <c r="N4219" i="57"/>
  <c r="N4220" i="57"/>
  <c r="N4221" i="57"/>
  <c r="N4222" i="57"/>
  <c r="N4223" i="57"/>
  <c r="N4224" i="57"/>
  <c r="N4225" i="57"/>
  <c r="N4226" i="57"/>
  <c r="N4227" i="57"/>
  <c r="N4228" i="57"/>
  <c r="N4229" i="57"/>
  <c r="N4230" i="57"/>
  <c r="N4231" i="57"/>
  <c r="N4232" i="57"/>
  <c r="N4233" i="57"/>
  <c r="N4234" i="57"/>
  <c r="N4235" i="57"/>
  <c r="N4236" i="57"/>
  <c r="N4237" i="57"/>
  <c r="N4238" i="57"/>
  <c r="N4239" i="57"/>
  <c r="N4240" i="57"/>
  <c r="N4241" i="57"/>
  <c r="N4242" i="57"/>
  <c r="N4243" i="57"/>
  <c r="N4244" i="57"/>
  <c r="N4245" i="57"/>
  <c r="N4246" i="57"/>
  <c r="N4247" i="57"/>
  <c r="N4248" i="57"/>
  <c r="N4249" i="57"/>
  <c r="N4250" i="57"/>
  <c r="N4251" i="57"/>
  <c r="N4252" i="57"/>
  <c r="N4253" i="57"/>
  <c r="N4254" i="57"/>
  <c r="N4255" i="57"/>
  <c r="N4256" i="57"/>
  <c r="N4257" i="57"/>
  <c r="N4258" i="57"/>
  <c r="N4259" i="57"/>
  <c r="N4260" i="57"/>
  <c r="N4261" i="57"/>
  <c r="N4262" i="57"/>
  <c r="N4263" i="57"/>
  <c r="N4264" i="57"/>
  <c r="N4265" i="57"/>
  <c r="N4266" i="57"/>
  <c r="N4267" i="57"/>
  <c r="N4268" i="57"/>
  <c r="N4269" i="57"/>
  <c r="N4270" i="57"/>
  <c r="N4271" i="57"/>
  <c r="N4272" i="57"/>
  <c r="N4273" i="57"/>
  <c r="N4274" i="57"/>
  <c r="N4275" i="57"/>
  <c r="N4276" i="57"/>
  <c r="N4277" i="57"/>
  <c r="N4278" i="57"/>
  <c r="N4279" i="57"/>
  <c r="N4280" i="57"/>
  <c r="N4281" i="57"/>
  <c r="N4282" i="57"/>
  <c r="N4283" i="57"/>
  <c r="N4284" i="57"/>
  <c r="N4285" i="57"/>
  <c r="N4286" i="57"/>
  <c r="N4287" i="57"/>
  <c r="N4288" i="57"/>
  <c r="N4289" i="57"/>
  <c r="N4290" i="57"/>
  <c r="N4291" i="57"/>
  <c r="N4292" i="57"/>
  <c r="N4293" i="57"/>
  <c r="N4294" i="57"/>
  <c r="N4295" i="57"/>
  <c r="N4296" i="57"/>
  <c r="N4297" i="57"/>
  <c r="N4298" i="57"/>
  <c r="N4299" i="57"/>
  <c r="N4300" i="57"/>
  <c r="N4301" i="57"/>
  <c r="N4302" i="57"/>
  <c r="N4303" i="57"/>
  <c r="N4304" i="57"/>
  <c r="N4305" i="57"/>
  <c r="N4306" i="57"/>
  <c r="N4307" i="57"/>
  <c r="N4308" i="57"/>
  <c r="N4309" i="57"/>
  <c r="N4310" i="57"/>
  <c r="N4311" i="57"/>
  <c r="N4312" i="57"/>
  <c r="N4313" i="57"/>
  <c r="N4314" i="57"/>
  <c r="N4315" i="57"/>
  <c r="N4316" i="57"/>
  <c r="N4317" i="57"/>
  <c r="N4318" i="57"/>
  <c r="N4319" i="57"/>
  <c r="N4320" i="57"/>
  <c r="N4321" i="57"/>
  <c r="N4322" i="57"/>
  <c r="N4323" i="57"/>
  <c r="N4324" i="57"/>
  <c r="N4325" i="57"/>
  <c r="N4326" i="57"/>
  <c r="N4327" i="57"/>
  <c r="N4328" i="57"/>
  <c r="N4329" i="57"/>
  <c r="N4330" i="57"/>
  <c r="N4331" i="57"/>
  <c r="N4332" i="57"/>
  <c r="N4333" i="57"/>
  <c r="N4334" i="57"/>
  <c r="N4335" i="57"/>
  <c r="N4336" i="57"/>
  <c r="N4337" i="57"/>
  <c r="N4338" i="57"/>
  <c r="N4339" i="57"/>
  <c r="N4340" i="57"/>
  <c r="N4341" i="57"/>
  <c r="N4342" i="57"/>
  <c r="N4343" i="57"/>
  <c r="N4344" i="57"/>
  <c r="N4345" i="57"/>
  <c r="N4346" i="57"/>
  <c r="N4347" i="57"/>
  <c r="N4348" i="57"/>
  <c r="N4349" i="57"/>
  <c r="N4350" i="57"/>
  <c r="N4351" i="57"/>
  <c r="N4352" i="57"/>
  <c r="N4353" i="57"/>
  <c r="N4354" i="57"/>
  <c r="N4355" i="57"/>
  <c r="N4356" i="57"/>
  <c r="N4357" i="57"/>
  <c r="N4358" i="57"/>
  <c r="N4359" i="57"/>
  <c r="N4360" i="57"/>
  <c r="N4361" i="57"/>
  <c r="N4362" i="57"/>
  <c r="N4363" i="57"/>
  <c r="N4364" i="57"/>
  <c r="N4365" i="57"/>
  <c r="N4366" i="57"/>
  <c r="N4367" i="57"/>
  <c r="N4368" i="57"/>
  <c r="N4369" i="57"/>
  <c r="N4370" i="57"/>
  <c r="N4371" i="57"/>
  <c r="N4372" i="57"/>
  <c r="N4373" i="57"/>
  <c r="N4374" i="57"/>
  <c r="N4375" i="57"/>
  <c r="N4376" i="57"/>
  <c r="N4377" i="57"/>
  <c r="N4378" i="57"/>
  <c r="N4379" i="57"/>
  <c r="N4380" i="57"/>
  <c r="N4381" i="57"/>
  <c r="N4382" i="57"/>
  <c r="N4383" i="57"/>
  <c r="N4384" i="57"/>
  <c r="N4385" i="57"/>
  <c r="N4386" i="57"/>
  <c r="N4387" i="57"/>
  <c r="N4388" i="57"/>
  <c r="N4389" i="57"/>
  <c r="N4390" i="57"/>
  <c r="N4391" i="57"/>
  <c r="N4392" i="57"/>
  <c r="N4393" i="57"/>
  <c r="N4394" i="57"/>
  <c r="N4395" i="57"/>
  <c r="N4396" i="57"/>
  <c r="N4397" i="57"/>
  <c r="N4398" i="57"/>
  <c r="N4399" i="57"/>
  <c r="N4400" i="57"/>
  <c r="N4401" i="57"/>
  <c r="N4402" i="57"/>
  <c r="N4403" i="57"/>
  <c r="N4404" i="57"/>
  <c r="N4405" i="57"/>
  <c r="N4406" i="57"/>
  <c r="N4407" i="57"/>
  <c r="N4408" i="57"/>
  <c r="N4409" i="57"/>
  <c r="N4410" i="57"/>
  <c r="N4411" i="57"/>
  <c r="N4412" i="57"/>
  <c r="N4413" i="57"/>
  <c r="N4414" i="57"/>
  <c r="N4415" i="57"/>
  <c r="N4416" i="57"/>
  <c r="N4417" i="57"/>
  <c r="N4418" i="57"/>
  <c r="N4419" i="57"/>
  <c r="N4420" i="57"/>
  <c r="N4421" i="57"/>
  <c r="N4422" i="57"/>
  <c r="N4423" i="57"/>
  <c r="N4424" i="57"/>
  <c r="N4425" i="57"/>
  <c r="N4426" i="57"/>
  <c r="N4427" i="57"/>
  <c r="N4428" i="57"/>
  <c r="N4429" i="57"/>
  <c r="N4430" i="57"/>
  <c r="N4431" i="57"/>
  <c r="N4432" i="57"/>
  <c r="N4433" i="57"/>
  <c r="N4434" i="57"/>
  <c r="N4435" i="57"/>
  <c r="N4436" i="57"/>
  <c r="N4437" i="57"/>
  <c r="N4438" i="57"/>
  <c r="N4439" i="57"/>
  <c r="N4440" i="57"/>
  <c r="N4441" i="57"/>
  <c r="N4442" i="57"/>
  <c r="N4443" i="57"/>
  <c r="N4444" i="57"/>
  <c r="N4445" i="57"/>
  <c r="N4446" i="57"/>
  <c r="N4447" i="57"/>
  <c r="N4448" i="57"/>
  <c r="N4449" i="57"/>
  <c r="N4450" i="57"/>
  <c r="N4451" i="57"/>
  <c r="N4452" i="57"/>
  <c r="N4453" i="57"/>
  <c r="N4454" i="57"/>
  <c r="N4455" i="57"/>
  <c r="N4456" i="57"/>
  <c r="N4457" i="57"/>
  <c r="N4458" i="57"/>
  <c r="N4459" i="57"/>
  <c r="N4460" i="57"/>
  <c r="N4461" i="57"/>
  <c r="N4462" i="57"/>
  <c r="N4463" i="57"/>
  <c r="N4464" i="57"/>
  <c r="N4465" i="57"/>
  <c r="N4466" i="57"/>
  <c r="N4467" i="57"/>
  <c r="N4468" i="57"/>
  <c r="N4469" i="57"/>
  <c r="N4470" i="57"/>
  <c r="N4471" i="57"/>
  <c r="N4472" i="57"/>
  <c r="N4473" i="57"/>
  <c r="N4474" i="57"/>
  <c r="N4475" i="57"/>
  <c r="N4476" i="57"/>
  <c r="N4477" i="57"/>
  <c r="N4478" i="57"/>
  <c r="N4479" i="57"/>
  <c r="N4480" i="57"/>
  <c r="N4481" i="57"/>
  <c r="N4482" i="57"/>
  <c r="N4483" i="57"/>
  <c r="N4484" i="57"/>
  <c r="N4485" i="57"/>
  <c r="N4486" i="57"/>
  <c r="N4487" i="57"/>
  <c r="N4488" i="57"/>
  <c r="N4489" i="57"/>
  <c r="N4490" i="57"/>
  <c r="N4491" i="57"/>
  <c r="N4492" i="57"/>
  <c r="N4493" i="57"/>
  <c r="N4494" i="57"/>
  <c r="N4495" i="57"/>
  <c r="N4496" i="57"/>
  <c r="N4497" i="57"/>
  <c r="N4498" i="57"/>
  <c r="N4499" i="57"/>
  <c r="N4500" i="57"/>
  <c r="N4501" i="57"/>
  <c r="N4502" i="57"/>
  <c r="N4503" i="57"/>
  <c r="N4504" i="57"/>
  <c r="N4505" i="57"/>
  <c r="N4506" i="57"/>
  <c r="N4507" i="57"/>
  <c r="N4508" i="57"/>
  <c r="N4509" i="57"/>
  <c r="N4510" i="57"/>
  <c r="N4511" i="57"/>
  <c r="N4512" i="57"/>
  <c r="N4513" i="57"/>
  <c r="N4514" i="57"/>
  <c r="N4515" i="57"/>
  <c r="N4516" i="57"/>
  <c r="N4517" i="57"/>
  <c r="N4518" i="57"/>
  <c r="N4519" i="57"/>
  <c r="N4520" i="57"/>
  <c r="N4521" i="57"/>
  <c r="N4522" i="57"/>
  <c r="N4523" i="57"/>
  <c r="N4524" i="57"/>
  <c r="N4525" i="57"/>
  <c r="N4526" i="57"/>
  <c r="N4527" i="57"/>
  <c r="N4528" i="57"/>
  <c r="N4529" i="57"/>
  <c r="N4530" i="57"/>
  <c r="N4531" i="57"/>
  <c r="N4532" i="57"/>
  <c r="N4533" i="57"/>
  <c r="N4534" i="57"/>
  <c r="N4535" i="57"/>
  <c r="N4536" i="57"/>
  <c r="N4537" i="57"/>
  <c r="N4538" i="57"/>
  <c r="N4539" i="57"/>
  <c r="N4540" i="57"/>
  <c r="N4541" i="57"/>
  <c r="N4542" i="57"/>
  <c r="N4543" i="57"/>
  <c r="N4544" i="57"/>
  <c r="N4545" i="57"/>
  <c r="N4546" i="57"/>
  <c r="N4547" i="57"/>
  <c r="N4548" i="57"/>
  <c r="N4549" i="57"/>
  <c r="N4550" i="57"/>
  <c r="N4551" i="57"/>
  <c r="N4552" i="57"/>
  <c r="N4553" i="57"/>
  <c r="N4554" i="57"/>
  <c r="N4555" i="57"/>
  <c r="N4556" i="57"/>
  <c r="N4557" i="57"/>
  <c r="N4558" i="57"/>
  <c r="N4559" i="57"/>
  <c r="N4560" i="57"/>
  <c r="N4561" i="57"/>
  <c r="N4562" i="57"/>
  <c r="N4563" i="57"/>
  <c r="N4564" i="57"/>
  <c r="N4565" i="57"/>
  <c r="N4566" i="57"/>
  <c r="N4567" i="57"/>
  <c r="N4568" i="57"/>
  <c r="N4569" i="57"/>
  <c r="N4570" i="57"/>
  <c r="N4571" i="57"/>
  <c r="N4572" i="57"/>
  <c r="N4573" i="57"/>
  <c r="N4574" i="57"/>
  <c r="N4575" i="57"/>
  <c r="N4576" i="57"/>
  <c r="N4577" i="57"/>
  <c r="N4578" i="57"/>
  <c r="N4579" i="57"/>
  <c r="N4580" i="57"/>
  <c r="N4581" i="57"/>
  <c r="N4582" i="57"/>
  <c r="N4583" i="57"/>
  <c r="N4584" i="57"/>
  <c r="N4585" i="57"/>
  <c r="N4586" i="57"/>
  <c r="N4587" i="57"/>
  <c r="N4588" i="57"/>
  <c r="N4589" i="57"/>
  <c r="N4590" i="57"/>
  <c r="N4591" i="57"/>
  <c r="N4592" i="57"/>
  <c r="N4593" i="57"/>
  <c r="N4594" i="57"/>
  <c r="N4595" i="57"/>
  <c r="N4596" i="57"/>
  <c r="N4597" i="57"/>
  <c r="N4598" i="57"/>
  <c r="N4599" i="57"/>
  <c r="N4600" i="57"/>
  <c r="N4601" i="57"/>
  <c r="N4602" i="57"/>
  <c r="N4603" i="57"/>
  <c r="N4604" i="57"/>
  <c r="N4605" i="57"/>
  <c r="N4606" i="57"/>
  <c r="N4607" i="57"/>
  <c r="N4608" i="57"/>
  <c r="N4609" i="57"/>
  <c r="N4610" i="57"/>
  <c r="N4611" i="57"/>
  <c r="N4612" i="57"/>
  <c r="N4613" i="57"/>
  <c r="N4614" i="57"/>
  <c r="N4615" i="57"/>
  <c r="N4616" i="57"/>
  <c r="N4617" i="57"/>
  <c r="N4618" i="57"/>
  <c r="N4619" i="57"/>
  <c r="N4620" i="57"/>
  <c r="N4621" i="57"/>
  <c r="N4622" i="57"/>
  <c r="N4623" i="57"/>
  <c r="N4624" i="57"/>
  <c r="N4625" i="57"/>
  <c r="N4626" i="57"/>
  <c r="N4627" i="57"/>
  <c r="N4628" i="57"/>
  <c r="N4629" i="57"/>
  <c r="N4630" i="57"/>
  <c r="N4631" i="57"/>
  <c r="N4632" i="57"/>
  <c r="N4633" i="57"/>
  <c r="N4634" i="57"/>
  <c r="N4635" i="57"/>
  <c r="N4636" i="57"/>
  <c r="N4637" i="57"/>
  <c r="N4638" i="57"/>
  <c r="N4639" i="57"/>
  <c r="N4640" i="57"/>
  <c r="N4641" i="57"/>
  <c r="N4642" i="57"/>
  <c r="N4643" i="57"/>
  <c r="N4644" i="57"/>
  <c r="N4645" i="57"/>
  <c r="N4646" i="57"/>
  <c r="N4647" i="57"/>
  <c r="N4648" i="57"/>
  <c r="N4649" i="57"/>
  <c r="N4650" i="57"/>
  <c r="N4651" i="57"/>
  <c r="N4652" i="57"/>
  <c r="N4653" i="57"/>
  <c r="N4654" i="57"/>
  <c r="N4655" i="57"/>
  <c r="N4656" i="57"/>
  <c r="N4657" i="57"/>
  <c r="N4658" i="57"/>
  <c r="N4659" i="57"/>
  <c r="N4660" i="57"/>
  <c r="N4661" i="57"/>
  <c r="N4662" i="57"/>
  <c r="N4663" i="57"/>
  <c r="N4664" i="57"/>
  <c r="N4665" i="57"/>
  <c r="N4666" i="57"/>
  <c r="N4667" i="57"/>
  <c r="N4668" i="57"/>
  <c r="N4669" i="57"/>
  <c r="N4670" i="57"/>
  <c r="N4671" i="57"/>
  <c r="N4672" i="57"/>
  <c r="N4673" i="57"/>
  <c r="N4674" i="57"/>
  <c r="N4675" i="57"/>
  <c r="N4676" i="57"/>
  <c r="N4677" i="57"/>
  <c r="N4678" i="57"/>
  <c r="N4679" i="57"/>
  <c r="N4680" i="57"/>
  <c r="N4681" i="57"/>
  <c r="N4682" i="57"/>
  <c r="N4683" i="57"/>
  <c r="N4684" i="57"/>
  <c r="N4685" i="57"/>
  <c r="N4686" i="57"/>
  <c r="N4687" i="57"/>
  <c r="N4688" i="57"/>
  <c r="N4689" i="57"/>
  <c r="N4690" i="57"/>
  <c r="N4691" i="57"/>
  <c r="N4692" i="57"/>
  <c r="N4693" i="57"/>
  <c r="N4694" i="57"/>
  <c r="N4695" i="57"/>
  <c r="N4696" i="57"/>
  <c r="N4697" i="57"/>
  <c r="N4698" i="57"/>
  <c r="N4699" i="57"/>
  <c r="N4700" i="57"/>
  <c r="N4701" i="57"/>
  <c r="N4702" i="57"/>
  <c r="N4703" i="57"/>
  <c r="N4704" i="57"/>
  <c r="N4705" i="57"/>
  <c r="N4706" i="57"/>
  <c r="N4707" i="57"/>
  <c r="N4708" i="57"/>
  <c r="N4709" i="57"/>
  <c r="N4710" i="57"/>
  <c r="N4711" i="57"/>
  <c r="N4712" i="57"/>
  <c r="N4713" i="57"/>
  <c r="N4714" i="57"/>
  <c r="N4715" i="57"/>
  <c r="N4716" i="57"/>
  <c r="N4717" i="57"/>
  <c r="N4718" i="57"/>
  <c r="N4719" i="57"/>
  <c r="N4720" i="57"/>
  <c r="N4721" i="57"/>
  <c r="N4722" i="57"/>
  <c r="N4723" i="57"/>
  <c r="N4724" i="57"/>
  <c r="N4725" i="57"/>
  <c r="N4726" i="57"/>
  <c r="N4727" i="57"/>
  <c r="N4728" i="57"/>
  <c r="N4729" i="57"/>
  <c r="N4730" i="57"/>
  <c r="N4731" i="57"/>
  <c r="N4732" i="57"/>
  <c r="N4733" i="57"/>
  <c r="N4734" i="57"/>
  <c r="N4735" i="57"/>
  <c r="N4736" i="57"/>
  <c r="N4737" i="57"/>
  <c r="N4738" i="57"/>
  <c r="N4739" i="57"/>
  <c r="N4740" i="57"/>
  <c r="N4741" i="57"/>
  <c r="N4742" i="57"/>
  <c r="N4743" i="57"/>
  <c r="N4744" i="57"/>
  <c r="N4745" i="57"/>
  <c r="N4746" i="57"/>
  <c r="N4747" i="57"/>
  <c r="N4748" i="57"/>
  <c r="N4749" i="57"/>
  <c r="N4750" i="57"/>
  <c r="N4751" i="57"/>
  <c r="N4752" i="57"/>
  <c r="N4753" i="57"/>
  <c r="N4754" i="57"/>
  <c r="N4755" i="57"/>
  <c r="N4756" i="57"/>
  <c r="N4757" i="57"/>
  <c r="N4758" i="57"/>
  <c r="N4759" i="57"/>
  <c r="N4760" i="57"/>
  <c r="N4761" i="57"/>
  <c r="N4762" i="57"/>
  <c r="N4763" i="57"/>
  <c r="N4764" i="57"/>
  <c r="N4765" i="57"/>
  <c r="N4766" i="57"/>
  <c r="N4767" i="57"/>
  <c r="N4768" i="57"/>
  <c r="N4769" i="57"/>
  <c r="N4770" i="57"/>
  <c r="N4771" i="57"/>
  <c r="N4772" i="57"/>
  <c r="N4773" i="57"/>
  <c r="N4774" i="57"/>
  <c r="N4775" i="57"/>
  <c r="N4776" i="57"/>
  <c r="N4777" i="57"/>
  <c r="N4778" i="57"/>
  <c r="N4779" i="57"/>
  <c r="N4780" i="57"/>
  <c r="N4781" i="57"/>
  <c r="N4782" i="57"/>
  <c r="N4783" i="57"/>
  <c r="N4784" i="57"/>
  <c r="N4785" i="57"/>
  <c r="N4786" i="57"/>
  <c r="N4787" i="57"/>
  <c r="N4788" i="57"/>
  <c r="N4789" i="57"/>
  <c r="N4790" i="57"/>
  <c r="N4791" i="57"/>
  <c r="N4792" i="57"/>
  <c r="N4793" i="57"/>
  <c r="N4794" i="57"/>
  <c r="N4795" i="57"/>
  <c r="N4796" i="57"/>
  <c r="N4797" i="57"/>
  <c r="N4798" i="57"/>
  <c r="N4799" i="57"/>
  <c r="N4800" i="57"/>
  <c r="N4801" i="57"/>
  <c r="N4802" i="57"/>
  <c r="N4803" i="57"/>
  <c r="N4804" i="57"/>
  <c r="N4805" i="57"/>
  <c r="N4806" i="57"/>
  <c r="N4807" i="57"/>
  <c r="N4808" i="57"/>
  <c r="N4809" i="57"/>
  <c r="N4810" i="57"/>
  <c r="N4811" i="57"/>
  <c r="N4812" i="57"/>
  <c r="N4813" i="57"/>
  <c r="N4814" i="57"/>
  <c r="N4815" i="57"/>
  <c r="N4816" i="57"/>
  <c r="N4817" i="57"/>
  <c r="N4818" i="57"/>
  <c r="N4819" i="57"/>
  <c r="N4820" i="57"/>
  <c r="N4821" i="57"/>
  <c r="N4822" i="57"/>
  <c r="N4823" i="57"/>
  <c r="N4824" i="57"/>
  <c r="N4825" i="57"/>
  <c r="N4826" i="57"/>
  <c r="N4827" i="57"/>
  <c r="N4828" i="57"/>
  <c r="N4829" i="57"/>
  <c r="N4830" i="57"/>
  <c r="N4831" i="57"/>
  <c r="N4832" i="57"/>
  <c r="N4833" i="57"/>
  <c r="N4834" i="57"/>
  <c r="N4835" i="57"/>
  <c r="N4836" i="57"/>
  <c r="N4837" i="57"/>
  <c r="N4838" i="57"/>
  <c r="N4839" i="57"/>
  <c r="N4840" i="57"/>
  <c r="N4841" i="57"/>
  <c r="N4842" i="57"/>
  <c r="N4843" i="57"/>
  <c r="N4844" i="57"/>
  <c r="N4845" i="57"/>
  <c r="N4846" i="57"/>
  <c r="N4847" i="57"/>
  <c r="N4848" i="57"/>
  <c r="N4849" i="57"/>
  <c r="N4850" i="57"/>
  <c r="N4851" i="57"/>
  <c r="N4852" i="57"/>
  <c r="N4853" i="57"/>
  <c r="N4854" i="57"/>
  <c r="N4855" i="57"/>
  <c r="N4856" i="57"/>
  <c r="N4857" i="57"/>
  <c r="N4858" i="57"/>
  <c r="N4859" i="57"/>
  <c r="N4860" i="57"/>
  <c r="N4861" i="57"/>
  <c r="N4862" i="57"/>
  <c r="N4863" i="57"/>
  <c r="N4864" i="57"/>
  <c r="N4865" i="57"/>
  <c r="N4866" i="57"/>
  <c r="N4867" i="57"/>
  <c r="N4868" i="57"/>
  <c r="N4869" i="57"/>
  <c r="N4870" i="57"/>
  <c r="N4871" i="57"/>
  <c r="N4872" i="57"/>
  <c r="N4873" i="57"/>
  <c r="N4874" i="57"/>
  <c r="N4875" i="57"/>
  <c r="N4876" i="57"/>
  <c r="N4877" i="57"/>
  <c r="N4878" i="57"/>
  <c r="N4879" i="57"/>
  <c r="N4880" i="57"/>
  <c r="N4881" i="57"/>
  <c r="N4882" i="57"/>
  <c r="N4883" i="57"/>
  <c r="N4884" i="57"/>
  <c r="N4885" i="57"/>
  <c r="N4886" i="57"/>
  <c r="N4887" i="57"/>
  <c r="N4888" i="57"/>
  <c r="N4889" i="57"/>
  <c r="N4890" i="57"/>
  <c r="N4891" i="57"/>
  <c r="N4892" i="57"/>
  <c r="N4893" i="57"/>
  <c r="N4894" i="57"/>
  <c r="N4895" i="57"/>
  <c r="N4896" i="57"/>
  <c r="N4897" i="57"/>
  <c r="N4898" i="57"/>
  <c r="N4899" i="57"/>
  <c r="N4900" i="57"/>
  <c r="N4901" i="57"/>
  <c r="N4902" i="57"/>
  <c r="N4903" i="57"/>
  <c r="N4904" i="57"/>
  <c r="N4905" i="57"/>
  <c r="N4906" i="57"/>
  <c r="N4907" i="57"/>
  <c r="N4908" i="57"/>
  <c r="N4909" i="57"/>
  <c r="N4910" i="57"/>
  <c r="N4911" i="57"/>
  <c r="N4912" i="57"/>
  <c r="N4913" i="57"/>
  <c r="N4914" i="57"/>
  <c r="N4915" i="57"/>
  <c r="N4916" i="57"/>
  <c r="N4917" i="57"/>
  <c r="N4918" i="57"/>
  <c r="N4919" i="57"/>
  <c r="N4920" i="57"/>
  <c r="N4921" i="57"/>
  <c r="N4922" i="57"/>
  <c r="N4923" i="57"/>
  <c r="N4924" i="57"/>
  <c r="N4925" i="57"/>
  <c r="N4926" i="57"/>
  <c r="N4927" i="57"/>
  <c r="N4928" i="57"/>
  <c r="N4929" i="57"/>
  <c r="N4930" i="57"/>
  <c r="N4931" i="57"/>
  <c r="N4932" i="57"/>
  <c r="N4933" i="57"/>
  <c r="N4934" i="57"/>
  <c r="N4935" i="57"/>
  <c r="N4936" i="57"/>
  <c r="N4937" i="57"/>
  <c r="N4938" i="57"/>
  <c r="N4939" i="57"/>
  <c r="N4940" i="57"/>
  <c r="N4941" i="57"/>
  <c r="N4942" i="57"/>
  <c r="N4943" i="57"/>
  <c r="N4944" i="57"/>
  <c r="N4945" i="57"/>
  <c r="N4946" i="57"/>
  <c r="N4947" i="57"/>
  <c r="N4948" i="57"/>
  <c r="N4949" i="57"/>
  <c r="N4950" i="57"/>
  <c r="N4951" i="57"/>
  <c r="N4952" i="57"/>
  <c r="N4953" i="57"/>
  <c r="N4954" i="57"/>
  <c r="N4955" i="57"/>
  <c r="N4956" i="57"/>
  <c r="N4957" i="57"/>
  <c r="N4958" i="57"/>
  <c r="N4959" i="57"/>
  <c r="N4960" i="57"/>
  <c r="N4961" i="57"/>
  <c r="N4962" i="57"/>
  <c r="N4963" i="57"/>
  <c r="N4964" i="57"/>
  <c r="N4965" i="57"/>
  <c r="N4966" i="57"/>
  <c r="N4967" i="57"/>
  <c r="N4968" i="57"/>
  <c r="N4969" i="57"/>
  <c r="N4970" i="57"/>
  <c r="N4971" i="57"/>
  <c r="N4972" i="57"/>
  <c r="N4973" i="57"/>
  <c r="N4974" i="57"/>
  <c r="N4975" i="57"/>
  <c r="N4976" i="57"/>
  <c r="N4977" i="57"/>
  <c r="N4978" i="57"/>
  <c r="N4979" i="57"/>
  <c r="N4980" i="57"/>
  <c r="N4981" i="57"/>
  <c r="N4982" i="57"/>
  <c r="N4983" i="57"/>
  <c r="N4984" i="57"/>
  <c r="N4985" i="57"/>
  <c r="N4986" i="57"/>
  <c r="N4987" i="57"/>
  <c r="N4988" i="57"/>
  <c r="N4989" i="57"/>
  <c r="N4990" i="57"/>
  <c r="N4991" i="57"/>
  <c r="N4992" i="57"/>
  <c r="N4993" i="57"/>
  <c r="N4994" i="57"/>
  <c r="N4995" i="57"/>
  <c r="N4996" i="57"/>
  <c r="N4997" i="57"/>
  <c r="N4998" i="57"/>
  <c r="N4999" i="57"/>
  <c r="N5000" i="57"/>
  <c r="N5001" i="57"/>
  <c r="N5002" i="57"/>
  <c r="N5003" i="57"/>
  <c r="N5004" i="57"/>
  <c r="N5005" i="57"/>
  <c r="N5006" i="57"/>
  <c r="N5007" i="57"/>
  <c r="N5008" i="57"/>
  <c r="N5009" i="57"/>
  <c r="N5010" i="57"/>
  <c r="N5011" i="57"/>
  <c r="N5012" i="57"/>
  <c r="N5013" i="57"/>
  <c r="N5014" i="57"/>
  <c r="N5015" i="57"/>
  <c r="N5016" i="57"/>
  <c r="N5017" i="57"/>
  <c r="N5018" i="57"/>
  <c r="N5019" i="57"/>
  <c r="N5020" i="57"/>
  <c r="N5021" i="57"/>
  <c r="N5022" i="57"/>
  <c r="N5023" i="57"/>
  <c r="N5024" i="57"/>
  <c r="N5025" i="57"/>
  <c r="N5026" i="57"/>
  <c r="N5027" i="57"/>
  <c r="N5028" i="57"/>
  <c r="N5029" i="57"/>
  <c r="N5030" i="57"/>
  <c r="N5031" i="57"/>
  <c r="N5032" i="57"/>
  <c r="N5033" i="57"/>
  <c r="N5034" i="57"/>
  <c r="N5035" i="57"/>
  <c r="N5036" i="57"/>
  <c r="N5037" i="57"/>
  <c r="N5038" i="57"/>
  <c r="N5039" i="57"/>
  <c r="N5040" i="57"/>
  <c r="N5041" i="57"/>
  <c r="N5042" i="57"/>
  <c r="N5043" i="57"/>
  <c r="N5044" i="57"/>
  <c r="N5045" i="57"/>
  <c r="N5046" i="57"/>
  <c r="N5047" i="57"/>
  <c r="N5048" i="57"/>
  <c r="N5049" i="57"/>
  <c r="N5050" i="57"/>
  <c r="N5051" i="57"/>
  <c r="N5052" i="57"/>
  <c r="N5053" i="57"/>
  <c r="N5054" i="57"/>
  <c r="N5055" i="57"/>
  <c r="N5056" i="57"/>
  <c r="N5057" i="57"/>
  <c r="N5058" i="57"/>
  <c r="N5059" i="57"/>
  <c r="N5060" i="57"/>
  <c r="N5061" i="57"/>
  <c r="N5062" i="57"/>
  <c r="N5063" i="57"/>
  <c r="N5064" i="57"/>
  <c r="N5065" i="57"/>
  <c r="N5066" i="57"/>
  <c r="N5067" i="57"/>
  <c r="N5068" i="57"/>
  <c r="N5069" i="57"/>
  <c r="N5070" i="57"/>
  <c r="N5071" i="57"/>
  <c r="N5072" i="57"/>
  <c r="N5073" i="57"/>
  <c r="N5074" i="57"/>
  <c r="N5075" i="57"/>
  <c r="N5076" i="57"/>
  <c r="N5077" i="57"/>
  <c r="N5078" i="57"/>
  <c r="N5079" i="57"/>
  <c r="N5080" i="57"/>
  <c r="N5081" i="57"/>
  <c r="N5082" i="57"/>
  <c r="N5083" i="57"/>
  <c r="N5084" i="57"/>
  <c r="N5085" i="57"/>
  <c r="N5086" i="57"/>
  <c r="N5087" i="57"/>
  <c r="N5088" i="57"/>
  <c r="N5089" i="57"/>
  <c r="N5090" i="57"/>
  <c r="N5091" i="57"/>
  <c r="N5092" i="57"/>
  <c r="N5093" i="57"/>
  <c r="N5094" i="57"/>
  <c r="N5095" i="57"/>
  <c r="N5096" i="57"/>
  <c r="N5097" i="57"/>
  <c r="N5098" i="57"/>
  <c r="N5099" i="57"/>
  <c r="N5100" i="57"/>
  <c r="N5101" i="57"/>
  <c r="N5102" i="57"/>
  <c r="N5103" i="57"/>
  <c r="N5104" i="57"/>
  <c r="N5105" i="57"/>
  <c r="N5106" i="57"/>
  <c r="N5107" i="57"/>
  <c r="N5108" i="57"/>
  <c r="N5109" i="57"/>
  <c r="N5110" i="57"/>
  <c r="N5111" i="57"/>
  <c r="N5112" i="57"/>
  <c r="N5113" i="57"/>
  <c r="N5114" i="57"/>
  <c r="N5115" i="57"/>
  <c r="N5116" i="57"/>
  <c r="N5117" i="57"/>
  <c r="N5118" i="57"/>
  <c r="N5119" i="57"/>
  <c r="N5120" i="57"/>
  <c r="N5121" i="57"/>
  <c r="N5122" i="57"/>
  <c r="N5123" i="57"/>
  <c r="N5124" i="57"/>
  <c r="N5125" i="57"/>
  <c r="N5126" i="57"/>
  <c r="N5127" i="57"/>
  <c r="N5128" i="57"/>
  <c r="N5129" i="57"/>
  <c r="N5130" i="57"/>
  <c r="N5131" i="57"/>
  <c r="N5132" i="57"/>
  <c r="N5133" i="57"/>
  <c r="N5134" i="57"/>
  <c r="N5135" i="57"/>
  <c r="N5136" i="57"/>
  <c r="N5137" i="57"/>
  <c r="N5138" i="57"/>
  <c r="N5139" i="57"/>
  <c r="N5140" i="57"/>
  <c r="N5141" i="57"/>
  <c r="N5142" i="57"/>
  <c r="N5143" i="57"/>
  <c r="N5144" i="57"/>
  <c r="N5145" i="57"/>
  <c r="N5146" i="57"/>
  <c r="N5147" i="57"/>
  <c r="N5148" i="57"/>
  <c r="N5149" i="57"/>
  <c r="N5150" i="57"/>
  <c r="N5151" i="57"/>
  <c r="N5152" i="57"/>
  <c r="N5153" i="57"/>
  <c r="N5154" i="57"/>
  <c r="N5155" i="57"/>
  <c r="N5156" i="57"/>
  <c r="N5157" i="57"/>
  <c r="N5158" i="57"/>
  <c r="N5159" i="57"/>
  <c r="N5160" i="57"/>
  <c r="N5161" i="57"/>
  <c r="N5162" i="57"/>
  <c r="N5163" i="57"/>
  <c r="N5164" i="57"/>
  <c r="N5165" i="57"/>
  <c r="N5166" i="57"/>
  <c r="N5167" i="57"/>
  <c r="N5168" i="57"/>
  <c r="N5169" i="57"/>
  <c r="N5170" i="57"/>
  <c r="N5171" i="57"/>
  <c r="N5172" i="57"/>
  <c r="N5173" i="57"/>
  <c r="N5174" i="57"/>
  <c r="N5175" i="57"/>
  <c r="N5176" i="57"/>
  <c r="N5177" i="57"/>
  <c r="N5178" i="57"/>
  <c r="N5179" i="57"/>
  <c r="N5180" i="57"/>
  <c r="N5181" i="57"/>
  <c r="N5182" i="57"/>
  <c r="N5183" i="57"/>
  <c r="N5184" i="57"/>
  <c r="N5185" i="57"/>
  <c r="N5186" i="57"/>
  <c r="N5187" i="57"/>
  <c r="N5188" i="57"/>
  <c r="N5189" i="57"/>
  <c r="N5190" i="57"/>
  <c r="N5191" i="57"/>
  <c r="N5192" i="57"/>
  <c r="N5193" i="57"/>
  <c r="N5194" i="57"/>
  <c r="N5195" i="57"/>
  <c r="N5196" i="57"/>
  <c r="N5197" i="57"/>
  <c r="N5198" i="57"/>
  <c r="N5199" i="57"/>
  <c r="N5200" i="57"/>
  <c r="N5201" i="57"/>
  <c r="N5202" i="57"/>
  <c r="N5203" i="57"/>
  <c r="N5204" i="57"/>
  <c r="N5205" i="57"/>
  <c r="N5206" i="57"/>
  <c r="N5207" i="57"/>
  <c r="N5208" i="57"/>
  <c r="N5209" i="57"/>
  <c r="N5210" i="57"/>
  <c r="N5211" i="57"/>
  <c r="N5212" i="57"/>
  <c r="N5213" i="57"/>
  <c r="N5214" i="57"/>
  <c r="N5215" i="57"/>
  <c r="N5216" i="57"/>
  <c r="N5217" i="57"/>
  <c r="N5218" i="57"/>
  <c r="N5219" i="57"/>
  <c r="N5220" i="57"/>
  <c r="N5221" i="57"/>
  <c r="N5222" i="57"/>
  <c r="N5223" i="57"/>
  <c r="N5224" i="57"/>
  <c r="N5225" i="57"/>
  <c r="N5226" i="57"/>
  <c r="N5227" i="57"/>
  <c r="N5228" i="57"/>
  <c r="N5229" i="57"/>
  <c r="N5230" i="57"/>
  <c r="N5231" i="57"/>
  <c r="N5232" i="57"/>
  <c r="N5233" i="57"/>
  <c r="N5234" i="57"/>
  <c r="N5235" i="57"/>
  <c r="N5236" i="57"/>
  <c r="N5237" i="57"/>
  <c r="N5238" i="57"/>
  <c r="N5239" i="57"/>
  <c r="N5240" i="57"/>
  <c r="N5241" i="57"/>
  <c r="N5242" i="57"/>
  <c r="N5243" i="57"/>
  <c r="N5244" i="57"/>
  <c r="N5245" i="57"/>
  <c r="N5246" i="57"/>
  <c r="N5247" i="57"/>
  <c r="N5248" i="57"/>
  <c r="N5249" i="57"/>
  <c r="N5250" i="57"/>
  <c r="N5251" i="57"/>
  <c r="N5252" i="57"/>
  <c r="N5253" i="57"/>
  <c r="N5254" i="57"/>
  <c r="N5255" i="57"/>
  <c r="N5256" i="57"/>
  <c r="N5257" i="57"/>
  <c r="N5258" i="57"/>
  <c r="N5259" i="57"/>
  <c r="N5260" i="57"/>
  <c r="N5261" i="57"/>
  <c r="N5262" i="57"/>
  <c r="N5263" i="57"/>
  <c r="N5264" i="57"/>
  <c r="N5265" i="57"/>
  <c r="N5266" i="57"/>
  <c r="N5267" i="57"/>
  <c r="N5268" i="57"/>
  <c r="N5269" i="57"/>
  <c r="N5270" i="57"/>
  <c r="N5271" i="57"/>
  <c r="N5272" i="57"/>
  <c r="N5273" i="57"/>
  <c r="N5274" i="57"/>
  <c r="N5275" i="57"/>
  <c r="N5276" i="57"/>
  <c r="N5277" i="57"/>
  <c r="N5278" i="57"/>
  <c r="N5279" i="57"/>
  <c r="N5280" i="57"/>
  <c r="N5281" i="57"/>
  <c r="N5282" i="57"/>
  <c r="N5283" i="57"/>
  <c r="N5284" i="57"/>
  <c r="N5285" i="57"/>
  <c r="N5286" i="57"/>
  <c r="N5287" i="57"/>
  <c r="N5288" i="57"/>
  <c r="N5289" i="57"/>
  <c r="N5290" i="57"/>
  <c r="N5291" i="57"/>
  <c r="N5292" i="57"/>
  <c r="N5293" i="57"/>
  <c r="N5294" i="57"/>
  <c r="N5295" i="57"/>
  <c r="N5296" i="57"/>
  <c r="N5297" i="57"/>
  <c r="N5298" i="57"/>
  <c r="N5299" i="57"/>
  <c r="N5300" i="57"/>
  <c r="N5301" i="57"/>
  <c r="N5302" i="57"/>
  <c r="N5303" i="57"/>
  <c r="N5304" i="57"/>
  <c r="N5305" i="57"/>
  <c r="N5306" i="57"/>
  <c r="N5307" i="57"/>
  <c r="N5308" i="57"/>
  <c r="N5309" i="57"/>
  <c r="N5310" i="57"/>
  <c r="N5311" i="57"/>
  <c r="N5312" i="57"/>
  <c r="N5313" i="57"/>
  <c r="N5314" i="57"/>
  <c r="N5315" i="57"/>
  <c r="N5316" i="57"/>
  <c r="N5317" i="57"/>
  <c r="N5318" i="57"/>
  <c r="N5319" i="57"/>
  <c r="N5320" i="57"/>
  <c r="N5321" i="57"/>
  <c r="N5322" i="57"/>
  <c r="N5323" i="57"/>
  <c r="N5324" i="57"/>
  <c r="N5325" i="57"/>
  <c r="N5326" i="57"/>
  <c r="N5327" i="57"/>
  <c r="N5328" i="57"/>
  <c r="N5329" i="57"/>
  <c r="N5330" i="57"/>
  <c r="N5331" i="57"/>
  <c r="N5332" i="57"/>
  <c r="N5333" i="57"/>
  <c r="N5334" i="57"/>
  <c r="N5335" i="57"/>
  <c r="N5336" i="57"/>
  <c r="N5337" i="57"/>
  <c r="N5338" i="57"/>
  <c r="N5339" i="57"/>
  <c r="N5340" i="57"/>
  <c r="N5341" i="57"/>
  <c r="N5342" i="57"/>
  <c r="N5343" i="57"/>
  <c r="N5344" i="57"/>
  <c r="N5345" i="57"/>
  <c r="N5346" i="57"/>
  <c r="N5347" i="57"/>
  <c r="N5348" i="57"/>
  <c r="N5349" i="57"/>
  <c r="N5350" i="57"/>
  <c r="N5351" i="57"/>
  <c r="N5352" i="57"/>
  <c r="N5353" i="57"/>
  <c r="N5354" i="57"/>
  <c r="N5355" i="57"/>
  <c r="N5356" i="57"/>
  <c r="N5357" i="57"/>
  <c r="N5358" i="57"/>
  <c r="N5359" i="57"/>
  <c r="N5360" i="57"/>
  <c r="N5361" i="57"/>
  <c r="N5362" i="57"/>
  <c r="N5363" i="57"/>
  <c r="N5364" i="57"/>
  <c r="N5365" i="57"/>
  <c r="N5366" i="57"/>
  <c r="N5367" i="57"/>
  <c r="N5368" i="57"/>
  <c r="N5369" i="57"/>
  <c r="N5370" i="57"/>
  <c r="N5371" i="57"/>
  <c r="N5372" i="57"/>
  <c r="N5373" i="57"/>
  <c r="N5374" i="57"/>
  <c r="N5375" i="57"/>
  <c r="N5376" i="57"/>
  <c r="N5377" i="57"/>
  <c r="N5378" i="57"/>
  <c r="N5379" i="57"/>
  <c r="N5380" i="57"/>
  <c r="N5381" i="57"/>
  <c r="N5382" i="57"/>
  <c r="N5383" i="57"/>
  <c r="N5384" i="57"/>
  <c r="N5385" i="57"/>
  <c r="N5386" i="57"/>
  <c r="N5387" i="57"/>
  <c r="N5388" i="57"/>
  <c r="N5389" i="57"/>
  <c r="N5390" i="57"/>
  <c r="N5391" i="57"/>
  <c r="N5392" i="57"/>
  <c r="N5393" i="57"/>
  <c r="N5394" i="57"/>
  <c r="N5395" i="57"/>
  <c r="N5396" i="57"/>
  <c r="N5397" i="57"/>
  <c r="N5398" i="57"/>
  <c r="N5399" i="57"/>
  <c r="N5400" i="57"/>
  <c r="N5401" i="57"/>
  <c r="N5402" i="57"/>
  <c r="N5403" i="57"/>
  <c r="N5404" i="57"/>
  <c r="N5405" i="57"/>
  <c r="N5406" i="57"/>
  <c r="N5407" i="57"/>
  <c r="N5408" i="57"/>
  <c r="N5409" i="57"/>
  <c r="N5410" i="57"/>
  <c r="N5411" i="57"/>
  <c r="N5412" i="57"/>
  <c r="N5413" i="57"/>
  <c r="N5414" i="57"/>
  <c r="N5415" i="57"/>
  <c r="N5416" i="57"/>
  <c r="N5417" i="57"/>
  <c r="N5418" i="57"/>
  <c r="N5419" i="57"/>
  <c r="N5420" i="57"/>
  <c r="N5421" i="57"/>
  <c r="N5422" i="57"/>
  <c r="N5423" i="57"/>
  <c r="N5424" i="57"/>
  <c r="N5425" i="57"/>
  <c r="N5426" i="57"/>
  <c r="N5427" i="57"/>
  <c r="N5428" i="57"/>
  <c r="N5429" i="57"/>
  <c r="N5430" i="57"/>
  <c r="N5431" i="57"/>
  <c r="N5432" i="57"/>
  <c r="N5433" i="57"/>
  <c r="N5434" i="57"/>
  <c r="N5435" i="57"/>
  <c r="N5436" i="57"/>
  <c r="N5437" i="57"/>
  <c r="N5438" i="57"/>
  <c r="N5439" i="57"/>
  <c r="N5440" i="57"/>
  <c r="N5441" i="57"/>
  <c r="N5442" i="57"/>
  <c r="N5443" i="57"/>
  <c r="N5444" i="57"/>
  <c r="N5445" i="57"/>
  <c r="N5446" i="57"/>
  <c r="N5447" i="57"/>
  <c r="N5448" i="57"/>
  <c r="N5449" i="57"/>
  <c r="N5450" i="57"/>
  <c r="N5451" i="57"/>
  <c r="N5452" i="57"/>
  <c r="N5453" i="57"/>
  <c r="N5454" i="57"/>
  <c r="N5455" i="57"/>
  <c r="N5456" i="57"/>
  <c r="N5457" i="57"/>
  <c r="N5458" i="57"/>
  <c r="N5459" i="57"/>
  <c r="N5460" i="57"/>
  <c r="N5461" i="57"/>
  <c r="N5462" i="57"/>
  <c r="N5463" i="57"/>
  <c r="N5464" i="57"/>
  <c r="N5465" i="57"/>
  <c r="N5466" i="57"/>
  <c r="N5467" i="57"/>
  <c r="N5468" i="57"/>
  <c r="N5469" i="57"/>
  <c r="N5470" i="57"/>
  <c r="N5471" i="57"/>
  <c r="N5472" i="57"/>
  <c r="N5473" i="57"/>
  <c r="N5474" i="57"/>
  <c r="N5475" i="57"/>
  <c r="N5476" i="57"/>
  <c r="N5477" i="57"/>
  <c r="N5478" i="57"/>
  <c r="N5479" i="57"/>
  <c r="N5480" i="57"/>
  <c r="N5481" i="57"/>
  <c r="N5482" i="57"/>
  <c r="N5483" i="57"/>
  <c r="N5484" i="57"/>
  <c r="N5485" i="57"/>
  <c r="N5486" i="57"/>
  <c r="N5487" i="57"/>
  <c r="N5488" i="57"/>
  <c r="N5489" i="57"/>
  <c r="N5490" i="57"/>
  <c r="N5491" i="57"/>
  <c r="N5492" i="57"/>
  <c r="N5493" i="57"/>
  <c r="N5494" i="57"/>
  <c r="N5495" i="57"/>
  <c r="N5496" i="57"/>
  <c r="N5497" i="57"/>
  <c r="N5498" i="57"/>
  <c r="N5499" i="57"/>
  <c r="N5500" i="57"/>
  <c r="N5501" i="57"/>
  <c r="N5502" i="57"/>
  <c r="N5503" i="57"/>
  <c r="N5504" i="57"/>
  <c r="N5505" i="57"/>
  <c r="N5506" i="57"/>
  <c r="N5507" i="57"/>
  <c r="N5508" i="57"/>
  <c r="N5509" i="57"/>
  <c r="N5510" i="57"/>
  <c r="N5511" i="57"/>
  <c r="N5512" i="57"/>
  <c r="N5513" i="57"/>
  <c r="N5514" i="57"/>
  <c r="N5515" i="57"/>
  <c r="N5516" i="57"/>
  <c r="N5517" i="57"/>
  <c r="N5518" i="57"/>
  <c r="N5519" i="57"/>
  <c r="N5520" i="57"/>
  <c r="N5521" i="57"/>
  <c r="N5522" i="57"/>
  <c r="N5523" i="57"/>
  <c r="N5524" i="57"/>
  <c r="N5525" i="57"/>
  <c r="N5526" i="57"/>
  <c r="N5527" i="57"/>
  <c r="N5528" i="57"/>
  <c r="N5529" i="57"/>
  <c r="N5530" i="57"/>
  <c r="N5531" i="57"/>
  <c r="N5532" i="57"/>
  <c r="N5533" i="57"/>
  <c r="N5534" i="57"/>
  <c r="N5535" i="57"/>
  <c r="N5536" i="57"/>
  <c r="N5537" i="57"/>
  <c r="N5538" i="57"/>
  <c r="N5539" i="57"/>
  <c r="N5540" i="57"/>
  <c r="N5541" i="57"/>
  <c r="N5542" i="57"/>
  <c r="N5543" i="57"/>
  <c r="N5544" i="57"/>
  <c r="N5545" i="57"/>
  <c r="N5546" i="57"/>
  <c r="N5547" i="57"/>
  <c r="N5548" i="57"/>
  <c r="N5549" i="57"/>
  <c r="N5550" i="57"/>
  <c r="N5551" i="57"/>
  <c r="N5552" i="57"/>
  <c r="N5553" i="57"/>
  <c r="N5554" i="57"/>
  <c r="N5555" i="57"/>
  <c r="N5556" i="57"/>
  <c r="N5557" i="57"/>
  <c r="N5558" i="57"/>
  <c r="N5559" i="57"/>
  <c r="N5560" i="57"/>
  <c r="N5561" i="57"/>
  <c r="N5562" i="57"/>
  <c r="N5563" i="57"/>
  <c r="N5564" i="57"/>
  <c r="N5565" i="57"/>
  <c r="N5566" i="57"/>
  <c r="N5567" i="57"/>
  <c r="N5568" i="57"/>
  <c r="N5569" i="57"/>
  <c r="N5570" i="57"/>
  <c r="N5571" i="57"/>
  <c r="N5572" i="57"/>
  <c r="N5573" i="57"/>
  <c r="N5574" i="57"/>
  <c r="N5575" i="57"/>
  <c r="N5576" i="57"/>
  <c r="N5577" i="57"/>
  <c r="N5578" i="57"/>
  <c r="N5579" i="57"/>
  <c r="N5580" i="57"/>
  <c r="N5581" i="57"/>
  <c r="N5582" i="57"/>
  <c r="N5583" i="57"/>
  <c r="N5584" i="57"/>
  <c r="N5585" i="57"/>
  <c r="N5586" i="57"/>
  <c r="N5587" i="57"/>
  <c r="N5588" i="57"/>
  <c r="N5589" i="57"/>
  <c r="N5590" i="57"/>
  <c r="N5591" i="57"/>
  <c r="N5592" i="57"/>
  <c r="N5593" i="57"/>
  <c r="N5594" i="57"/>
  <c r="N5595" i="57"/>
  <c r="N5596" i="57"/>
  <c r="N5597" i="57"/>
  <c r="N5598" i="57"/>
  <c r="N5599" i="57"/>
  <c r="N5600" i="57"/>
  <c r="N5601" i="57"/>
  <c r="N5602" i="57"/>
  <c r="N5603" i="57"/>
  <c r="N5604" i="57"/>
  <c r="N5605" i="57"/>
  <c r="N5606" i="57"/>
  <c r="N5607" i="57"/>
  <c r="N5608" i="57"/>
  <c r="N5609" i="57"/>
  <c r="N5610" i="57"/>
  <c r="N5611" i="57"/>
  <c r="N5612" i="57"/>
  <c r="N5613" i="57"/>
  <c r="N5614" i="57"/>
  <c r="N5615" i="57"/>
  <c r="N5616" i="57"/>
  <c r="N5617" i="57"/>
  <c r="N5618" i="57"/>
  <c r="N5619" i="57"/>
  <c r="N5620" i="57"/>
  <c r="N5621" i="57"/>
  <c r="N5622" i="57"/>
  <c r="N5623" i="57"/>
  <c r="N5624" i="57"/>
  <c r="N5625" i="57"/>
  <c r="N5626" i="57"/>
  <c r="N5627" i="57"/>
  <c r="N5628" i="57"/>
  <c r="N5629" i="57"/>
  <c r="N5630" i="57"/>
  <c r="N5631" i="57"/>
  <c r="N5632" i="57"/>
  <c r="N5633" i="57"/>
  <c r="N5634" i="57"/>
  <c r="N5635" i="57"/>
  <c r="N5636" i="57"/>
  <c r="N5637" i="57"/>
  <c r="N5638" i="57"/>
  <c r="N5639" i="57"/>
  <c r="N5640" i="57"/>
  <c r="N5641" i="57"/>
  <c r="N5642" i="57"/>
  <c r="N5643" i="57"/>
  <c r="N5644" i="57"/>
  <c r="N5645" i="57"/>
  <c r="N5646" i="57"/>
  <c r="N5647" i="57"/>
  <c r="N5648" i="57"/>
  <c r="N5649" i="57"/>
  <c r="N5650" i="57"/>
  <c r="N5651" i="57"/>
  <c r="N5652" i="57"/>
  <c r="N5653" i="57"/>
  <c r="N5654" i="57"/>
  <c r="N5655" i="57"/>
  <c r="N5656" i="57"/>
  <c r="N5657" i="57"/>
  <c r="N5658" i="57"/>
  <c r="N5659" i="57"/>
  <c r="N5660" i="57"/>
  <c r="N5661" i="57"/>
  <c r="N5662" i="57"/>
  <c r="N5663" i="57"/>
  <c r="N5664" i="57"/>
  <c r="N5665" i="57"/>
  <c r="N5666" i="57"/>
  <c r="N5667" i="57"/>
  <c r="N5668" i="57"/>
  <c r="N5669" i="57"/>
  <c r="N5670" i="57"/>
  <c r="N5671" i="57"/>
  <c r="N5672" i="57"/>
  <c r="N5673" i="57"/>
  <c r="N5674" i="57"/>
  <c r="N5675" i="57"/>
  <c r="N5676" i="57"/>
  <c r="N5677" i="57"/>
  <c r="N5678" i="57"/>
  <c r="N5679" i="57"/>
  <c r="N5680" i="57"/>
  <c r="N5681" i="57"/>
  <c r="N5682" i="57"/>
  <c r="N5683" i="57"/>
  <c r="N5684" i="57"/>
  <c r="N5685" i="57"/>
  <c r="N5686" i="57"/>
  <c r="N5687" i="57"/>
  <c r="N5688" i="57"/>
  <c r="N5689" i="57"/>
  <c r="N5690" i="57"/>
  <c r="N5691" i="57"/>
  <c r="N5692" i="57"/>
  <c r="N5693" i="57"/>
  <c r="N5694" i="57"/>
  <c r="N5695" i="57"/>
  <c r="N5696" i="57"/>
  <c r="N5697" i="57"/>
  <c r="N5698" i="57"/>
  <c r="N5699" i="57"/>
  <c r="N5700" i="57"/>
  <c r="N5701" i="57"/>
  <c r="N5702" i="57"/>
  <c r="N5703" i="57"/>
  <c r="N5704" i="57"/>
  <c r="N5705" i="57"/>
  <c r="N5706" i="57"/>
  <c r="N5707" i="57"/>
  <c r="N5708" i="57"/>
  <c r="N5709" i="57"/>
  <c r="N5710" i="57"/>
  <c r="N5711" i="57"/>
  <c r="N5712" i="57"/>
  <c r="N5713" i="57"/>
  <c r="N5714" i="57"/>
  <c r="N5715" i="57"/>
  <c r="N5716" i="57"/>
  <c r="N5717" i="57"/>
  <c r="N5718" i="57"/>
  <c r="N5719" i="57"/>
  <c r="N5720" i="57"/>
  <c r="N5721" i="57"/>
  <c r="N5722" i="57"/>
  <c r="N5723" i="57"/>
  <c r="N5724" i="57"/>
  <c r="N5725" i="57"/>
  <c r="N5726" i="57"/>
  <c r="N5727" i="57"/>
  <c r="N5728" i="57"/>
  <c r="N5729" i="57"/>
  <c r="N5730" i="57"/>
  <c r="N5731" i="57"/>
  <c r="N5732" i="57"/>
  <c r="N5733" i="57"/>
  <c r="N5734" i="57"/>
  <c r="N5735" i="57"/>
  <c r="N5736" i="57"/>
  <c r="N5737" i="57"/>
  <c r="N5738" i="57"/>
  <c r="N5739" i="57"/>
  <c r="N5740" i="57"/>
  <c r="N5741" i="57"/>
  <c r="N5742" i="57"/>
  <c r="N5743" i="57"/>
  <c r="N5744" i="57"/>
  <c r="N5745" i="57"/>
  <c r="N5746" i="57"/>
  <c r="N5747" i="57"/>
  <c r="N5748" i="57"/>
  <c r="N5749" i="57"/>
  <c r="N5750" i="57"/>
  <c r="N5751" i="57"/>
  <c r="N5752" i="57"/>
  <c r="N5753" i="57"/>
  <c r="N5754" i="57"/>
  <c r="N5755" i="57"/>
  <c r="N5756" i="57"/>
  <c r="N5757" i="57"/>
  <c r="N5758" i="57"/>
  <c r="N5759" i="57"/>
  <c r="N5760" i="57"/>
  <c r="N5761" i="57"/>
  <c r="N5762" i="57"/>
  <c r="N5763" i="57"/>
  <c r="N5764" i="57"/>
  <c r="N5765" i="57"/>
  <c r="N5766" i="57"/>
  <c r="N5767" i="57"/>
  <c r="N5768" i="57"/>
  <c r="N5769" i="57"/>
  <c r="N5770" i="57"/>
  <c r="N5771" i="57"/>
  <c r="N5772" i="57"/>
  <c r="N5773" i="57"/>
  <c r="N5774" i="57"/>
  <c r="N5775" i="57"/>
  <c r="N5776" i="57"/>
  <c r="N5777" i="57"/>
  <c r="N5778" i="57"/>
  <c r="N5779" i="57"/>
  <c r="N5780" i="57"/>
  <c r="N5781" i="57"/>
  <c r="N5782" i="57"/>
  <c r="N5783" i="57"/>
  <c r="N5784" i="57"/>
  <c r="N5785" i="57"/>
  <c r="N5786" i="57"/>
  <c r="N5787" i="57"/>
  <c r="N5788" i="57"/>
  <c r="N5789" i="57"/>
  <c r="N5790" i="57"/>
  <c r="N5791" i="57"/>
  <c r="N5792" i="57"/>
  <c r="N5793" i="57"/>
  <c r="N5794" i="57"/>
  <c r="N5795" i="57"/>
  <c r="N5796" i="57"/>
  <c r="N5797" i="57"/>
  <c r="N5798" i="57"/>
  <c r="N5799" i="57"/>
  <c r="N5800" i="57"/>
  <c r="N5801" i="57"/>
  <c r="N5802" i="57"/>
  <c r="N5803" i="57"/>
  <c r="N5804" i="57"/>
  <c r="N5805" i="57"/>
  <c r="N5806" i="57"/>
  <c r="N5807" i="57"/>
  <c r="N5808" i="57"/>
  <c r="N5809" i="57"/>
  <c r="N5810" i="57"/>
  <c r="N5811" i="57"/>
  <c r="N5812" i="57"/>
  <c r="N5813" i="57"/>
  <c r="N5814" i="57"/>
  <c r="N5815" i="57"/>
  <c r="N5816" i="57"/>
  <c r="N5817" i="57"/>
  <c r="N5818" i="57"/>
  <c r="N5819" i="57"/>
  <c r="N5820" i="57"/>
  <c r="N5821" i="57"/>
  <c r="N5822" i="57"/>
  <c r="N5823" i="57"/>
  <c r="N5824" i="57"/>
  <c r="N5825" i="57"/>
  <c r="N5826" i="57"/>
  <c r="N5827" i="57"/>
  <c r="N5828" i="57"/>
  <c r="N5829" i="57"/>
  <c r="N5830" i="57"/>
  <c r="N5831" i="57"/>
  <c r="N5832" i="57"/>
  <c r="N5833" i="57"/>
  <c r="N5834" i="57"/>
  <c r="N5835" i="57"/>
  <c r="N5836" i="57"/>
  <c r="N5837" i="57"/>
  <c r="N5838" i="57"/>
  <c r="N5839" i="57"/>
  <c r="N5840" i="57"/>
  <c r="N5841" i="57"/>
  <c r="N5842" i="57"/>
  <c r="N5843" i="57"/>
  <c r="N5844" i="57"/>
  <c r="N5845" i="57"/>
  <c r="N5846" i="57"/>
  <c r="N5847" i="57"/>
  <c r="N5848" i="57"/>
  <c r="N5849" i="57"/>
  <c r="N5850" i="57"/>
  <c r="N5851" i="57"/>
  <c r="N5852" i="57"/>
  <c r="N5853" i="57"/>
  <c r="N5854" i="57"/>
  <c r="N5855" i="57"/>
  <c r="N5856" i="57"/>
  <c r="N5857" i="57"/>
  <c r="N5858" i="57"/>
  <c r="N5859" i="57"/>
  <c r="N5860" i="57"/>
  <c r="N5861" i="57"/>
  <c r="N5862" i="57"/>
  <c r="N5863" i="57"/>
  <c r="N5864" i="57"/>
  <c r="N5865" i="57"/>
  <c r="N5866" i="57"/>
  <c r="N5867" i="57"/>
  <c r="N5868" i="57"/>
  <c r="N5869" i="57"/>
  <c r="N5870" i="57"/>
  <c r="N5871" i="57"/>
  <c r="N5872" i="57"/>
  <c r="N5873" i="57"/>
  <c r="N5874" i="57"/>
  <c r="N5875" i="57"/>
  <c r="N5876" i="57"/>
  <c r="N5877" i="57"/>
  <c r="N5878" i="57"/>
  <c r="N5879" i="57"/>
  <c r="N5880" i="57"/>
  <c r="N5881" i="57"/>
  <c r="N5882" i="57"/>
  <c r="N5883" i="57"/>
  <c r="N5884" i="57"/>
  <c r="N5885" i="57"/>
  <c r="N5886" i="57"/>
  <c r="N5887" i="57"/>
  <c r="N5888" i="57"/>
  <c r="N5889" i="57"/>
  <c r="N5890" i="57"/>
  <c r="N5891" i="57"/>
  <c r="N5892" i="57"/>
  <c r="N5893" i="57"/>
  <c r="N5894" i="57"/>
  <c r="N5895" i="57"/>
  <c r="N5896" i="57"/>
  <c r="N5897" i="57"/>
  <c r="N5898" i="57"/>
  <c r="N5899" i="57"/>
  <c r="N5900" i="57"/>
  <c r="N5901" i="57"/>
  <c r="N5902" i="57"/>
  <c r="N5903" i="57"/>
  <c r="N5904" i="57"/>
  <c r="N5905" i="57"/>
  <c r="N5906" i="57"/>
  <c r="N5907" i="57"/>
  <c r="N5908" i="57"/>
  <c r="N5909" i="57"/>
  <c r="N5910" i="57"/>
  <c r="N5911" i="57"/>
  <c r="N5912" i="57"/>
  <c r="N5913" i="57"/>
  <c r="N5914" i="57"/>
  <c r="N5915" i="57"/>
  <c r="N5916" i="57"/>
  <c r="N5917" i="57"/>
  <c r="N5918" i="57"/>
  <c r="N5919" i="57"/>
  <c r="N5920" i="57"/>
  <c r="N5921" i="57"/>
  <c r="N5922" i="57"/>
  <c r="N5923" i="57"/>
  <c r="N5924" i="57"/>
  <c r="N5925" i="57"/>
  <c r="N5926" i="57"/>
  <c r="N5927" i="57"/>
  <c r="N5928" i="57"/>
  <c r="N5929" i="57"/>
  <c r="N5930" i="57"/>
  <c r="N5931" i="57"/>
  <c r="N5932" i="57"/>
  <c r="N5933" i="57"/>
  <c r="N5934" i="57"/>
  <c r="N5935" i="57"/>
  <c r="N5936" i="57"/>
  <c r="N5937" i="57"/>
  <c r="N5938" i="57"/>
  <c r="N5939" i="57"/>
  <c r="N5940" i="57"/>
  <c r="N5941" i="57"/>
  <c r="N5942" i="57"/>
  <c r="N5943" i="57"/>
  <c r="N5944" i="57"/>
  <c r="N5945" i="57"/>
  <c r="N5946" i="57"/>
  <c r="N5947" i="57"/>
  <c r="N5948" i="57"/>
  <c r="N5949" i="57"/>
  <c r="N5950" i="57"/>
  <c r="N5951" i="57"/>
  <c r="N5952" i="57"/>
  <c r="N5953" i="57"/>
  <c r="N5954" i="57"/>
  <c r="N5955" i="57"/>
  <c r="N5956" i="57"/>
  <c r="N5957" i="57"/>
  <c r="N5958" i="57"/>
  <c r="N5959" i="57"/>
  <c r="N5960" i="57"/>
  <c r="N5961" i="57"/>
  <c r="N5962" i="57"/>
  <c r="N5963" i="57"/>
  <c r="N5964" i="57"/>
  <c r="N5965" i="57"/>
  <c r="N5966" i="57"/>
  <c r="N5967" i="57"/>
  <c r="N5968" i="57"/>
  <c r="N5969" i="57"/>
  <c r="N5970" i="57"/>
  <c r="N5971" i="57"/>
  <c r="N5972" i="57"/>
  <c r="N5973" i="57"/>
  <c r="N5974" i="57"/>
  <c r="N5975" i="57"/>
  <c r="N5976" i="57"/>
  <c r="N5977" i="57"/>
  <c r="N5978" i="57"/>
  <c r="N5979" i="57"/>
  <c r="N5980" i="57"/>
  <c r="N5981" i="57"/>
  <c r="N5982" i="57"/>
  <c r="N5983" i="57"/>
  <c r="N5984" i="57"/>
  <c r="N5985" i="57"/>
  <c r="N5986" i="57"/>
  <c r="N5987" i="57"/>
  <c r="N5988" i="57"/>
  <c r="N5989" i="57"/>
  <c r="N5990" i="57"/>
  <c r="N5991" i="57"/>
  <c r="N5992" i="57"/>
  <c r="N5993" i="57"/>
  <c r="N5994" i="57"/>
  <c r="N5995" i="57"/>
  <c r="N5996" i="57"/>
  <c r="N5997" i="57"/>
  <c r="N5998" i="57"/>
  <c r="N5999" i="57"/>
  <c r="N6000" i="57"/>
  <c r="N6001" i="57"/>
  <c r="N6002" i="57"/>
  <c r="N6003" i="57"/>
  <c r="N6004" i="57"/>
  <c r="N6005" i="57"/>
  <c r="N6006" i="57"/>
  <c r="N6007" i="57"/>
  <c r="N6008" i="57"/>
  <c r="N6009" i="57"/>
  <c r="N6010" i="57"/>
  <c r="N6011" i="57"/>
  <c r="N6012" i="57"/>
  <c r="N6013" i="57"/>
  <c r="N6014" i="57"/>
  <c r="N6015" i="57"/>
  <c r="N6016" i="57"/>
  <c r="N6017" i="57"/>
  <c r="N6018" i="57"/>
  <c r="N6019" i="57"/>
  <c r="N6020" i="57"/>
  <c r="N6021" i="57"/>
  <c r="N6022" i="57"/>
  <c r="N6023" i="57"/>
  <c r="N6024" i="57"/>
  <c r="N6025" i="57"/>
  <c r="N6026" i="57"/>
  <c r="N6027" i="57"/>
  <c r="N6028" i="57"/>
  <c r="N6029" i="57"/>
  <c r="N6030" i="57"/>
  <c r="N6031" i="57"/>
  <c r="N6032" i="57"/>
  <c r="N6033" i="57"/>
  <c r="N6034" i="57"/>
  <c r="N6035" i="57"/>
  <c r="N6036" i="57"/>
  <c r="N6037" i="57"/>
  <c r="N6038" i="57"/>
  <c r="N6039" i="57"/>
  <c r="N6040" i="57"/>
  <c r="N6041" i="57"/>
  <c r="N6042" i="57"/>
  <c r="N6043" i="57"/>
  <c r="N6044" i="57"/>
  <c r="N6045" i="57"/>
  <c r="N6046" i="57"/>
  <c r="N6047" i="57"/>
  <c r="N6048" i="57"/>
  <c r="N6049" i="57"/>
  <c r="N6050" i="57"/>
  <c r="N6051" i="57"/>
  <c r="N6052" i="57"/>
  <c r="N6053" i="57"/>
  <c r="N6054" i="57"/>
  <c r="N6055" i="57"/>
  <c r="N6056" i="57"/>
  <c r="N6057" i="57"/>
  <c r="N6058" i="57"/>
  <c r="N6059" i="57"/>
  <c r="N6060" i="57"/>
  <c r="N6061" i="57"/>
  <c r="N6062" i="57"/>
  <c r="N6063" i="57"/>
  <c r="N6064" i="57"/>
  <c r="N6065" i="57"/>
  <c r="N6066" i="57"/>
  <c r="N6067" i="57"/>
  <c r="N6068" i="57"/>
  <c r="N6069" i="57"/>
  <c r="N6070" i="57"/>
  <c r="N6071" i="57"/>
  <c r="N6072" i="57"/>
  <c r="N6073" i="57"/>
  <c r="N6074" i="57"/>
  <c r="N6075" i="57"/>
  <c r="N6076" i="57"/>
  <c r="N6077" i="57"/>
  <c r="N6078" i="57"/>
  <c r="N6079" i="57"/>
  <c r="N6080" i="57"/>
  <c r="N6081" i="57"/>
  <c r="N6082" i="57"/>
  <c r="N6083" i="57"/>
  <c r="N6084" i="57"/>
  <c r="N6085" i="57"/>
  <c r="N6086" i="57"/>
  <c r="N6087" i="57"/>
  <c r="N6088" i="57"/>
  <c r="N6089" i="57"/>
  <c r="N6090" i="57"/>
  <c r="N6091" i="57"/>
  <c r="N6092" i="57"/>
  <c r="N6093" i="57"/>
  <c r="N6094" i="57"/>
  <c r="N6095" i="57"/>
  <c r="N6096" i="57"/>
  <c r="N6097" i="57"/>
  <c r="N6098" i="57"/>
  <c r="N6099" i="57"/>
  <c r="N6100" i="57"/>
  <c r="N6101" i="57"/>
  <c r="N6102" i="57"/>
  <c r="N6103" i="57"/>
  <c r="N6104" i="57"/>
  <c r="N6105" i="57"/>
  <c r="N6106" i="57"/>
  <c r="N6107" i="57"/>
  <c r="N6108" i="57"/>
  <c r="N6109" i="57"/>
  <c r="N6110" i="57"/>
  <c r="N6111" i="57"/>
  <c r="N6112" i="57"/>
  <c r="N6113" i="57"/>
  <c r="N6114" i="57"/>
  <c r="N6115" i="57"/>
  <c r="N6116" i="57"/>
  <c r="N6117" i="57"/>
  <c r="N6118" i="57"/>
  <c r="N6119" i="57"/>
  <c r="N6120" i="57"/>
  <c r="N6121" i="57"/>
  <c r="N6122" i="57"/>
  <c r="N6123" i="57"/>
  <c r="N6124" i="57"/>
  <c r="N6125" i="57"/>
  <c r="N6126" i="57"/>
  <c r="N6127" i="57"/>
  <c r="N6128" i="57"/>
  <c r="N6129" i="57"/>
  <c r="N6130" i="57"/>
  <c r="N6131" i="57"/>
  <c r="N6132" i="57"/>
  <c r="N6133" i="57"/>
  <c r="N6134" i="57"/>
  <c r="N6135" i="57"/>
  <c r="N6136" i="57"/>
  <c r="N6137" i="57"/>
  <c r="N6138" i="57"/>
  <c r="N6139" i="57"/>
  <c r="N6140" i="57"/>
  <c r="N6141" i="57"/>
  <c r="N6142" i="57"/>
  <c r="N6143" i="57"/>
  <c r="N6144" i="57"/>
  <c r="N6145" i="57"/>
  <c r="N6146" i="57"/>
  <c r="N6147" i="57"/>
  <c r="N6148" i="57"/>
  <c r="N6149" i="57"/>
  <c r="N6150" i="57"/>
  <c r="N6151" i="57"/>
  <c r="N6152" i="57"/>
  <c r="N6153" i="57"/>
  <c r="N6154" i="57"/>
  <c r="N6155" i="57"/>
  <c r="N6156" i="57"/>
  <c r="N6157" i="57"/>
  <c r="N6158" i="57"/>
  <c r="N6159" i="57"/>
  <c r="N6160" i="57"/>
  <c r="N6161" i="57"/>
  <c r="N6162" i="57"/>
  <c r="N6163" i="57"/>
  <c r="N6164" i="57"/>
  <c r="N6165" i="57"/>
  <c r="N6166" i="57"/>
  <c r="N6167" i="57"/>
  <c r="N6168" i="57"/>
  <c r="N6169" i="57"/>
  <c r="N6170" i="57"/>
  <c r="N6171" i="57"/>
  <c r="N6172" i="57"/>
  <c r="N6173" i="57"/>
  <c r="N6174" i="57"/>
  <c r="N6175" i="57"/>
  <c r="N6176" i="57"/>
  <c r="N6177" i="57"/>
  <c r="N6178" i="57"/>
  <c r="N6179" i="57"/>
  <c r="N6180" i="57"/>
  <c r="N6181" i="57"/>
  <c r="N6182" i="57"/>
  <c r="N6183" i="57"/>
  <c r="N6184" i="57"/>
  <c r="N6185" i="57"/>
  <c r="N6186" i="57"/>
  <c r="N6187" i="57"/>
  <c r="N6188" i="57"/>
  <c r="N6189" i="57"/>
  <c r="N6190" i="57"/>
  <c r="N6191" i="57"/>
  <c r="N6192" i="57"/>
  <c r="N6193" i="57"/>
  <c r="N6194" i="57"/>
  <c r="N6195" i="57"/>
  <c r="N6196" i="57"/>
  <c r="N6197" i="57"/>
  <c r="N6198" i="57"/>
  <c r="N6199" i="57"/>
  <c r="N6200" i="57"/>
  <c r="N6201" i="57"/>
  <c r="N6202" i="57"/>
  <c r="N6203" i="57"/>
  <c r="N6204" i="57"/>
  <c r="N6205" i="57"/>
  <c r="N6206" i="57"/>
  <c r="N6207" i="57"/>
  <c r="N6208" i="57"/>
  <c r="N6209" i="57"/>
  <c r="N6210" i="57"/>
  <c r="N6211" i="57"/>
  <c r="N6212" i="57"/>
  <c r="N6213" i="57"/>
  <c r="N6214" i="57"/>
  <c r="N6215" i="57"/>
  <c r="N6216" i="57"/>
  <c r="N6217" i="57"/>
  <c r="N6218" i="57"/>
  <c r="N6219" i="57"/>
  <c r="N6220" i="57"/>
  <c r="N6221" i="57"/>
  <c r="N6222" i="57"/>
  <c r="N6223" i="57"/>
  <c r="N6224" i="57"/>
  <c r="N6225" i="57"/>
  <c r="N6226" i="57"/>
  <c r="N6227" i="57"/>
  <c r="N6228" i="57"/>
  <c r="N6229" i="57"/>
  <c r="N6230" i="57"/>
  <c r="N6231" i="57"/>
  <c r="N6232" i="57"/>
  <c r="N6233" i="57"/>
  <c r="N6234" i="57"/>
  <c r="N6235" i="57"/>
  <c r="N6236" i="57"/>
  <c r="N6237" i="57"/>
  <c r="N6238" i="57"/>
  <c r="N6239" i="57"/>
  <c r="N6240" i="57"/>
  <c r="N6241" i="57"/>
  <c r="N6242" i="57"/>
  <c r="N6243" i="57"/>
  <c r="N6244" i="57"/>
  <c r="N6245" i="57"/>
  <c r="N6246" i="57"/>
  <c r="N6247" i="57"/>
  <c r="N6248" i="57"/>
  <c r="N6249" i="57"/>
  <c r="N6250" i="57"/>
  <c r="N6251" i="57"/>
  <c r="N6252" i="57"/>
  <c r="N6253" i="57"/>
  <c r="N6254" i="57"/>
  <c r="N6255" i="57"/>
  <c r="N6256" i="57"/>
  <c r="N6257" i="57"/>
  <c r="N6258" i="57"/>
  <c r="N6259" i="57"/>
  <c r="N6260" i="57"/>
  <c r="N6261" i="57"/>
  <c r="N6262" i="57"/>
  <c r="N6263" i="57"/>
  <c r="N6264" i="57"/>
  <c r="N6265" i="57"/>
  <c r="N6266" i="57"/>
  <c r="N6267" i="57"/>
  <c r="N6268" i="57"/>
  <c r="N6269" i="57"/>
  <c r="N6270" i="57"/>
  <c r="N6271" i="57"/>
  <c r="N6272" i="57"/>
  <c r="N6273" i="57"/>
  <c r="N6274" i="57"/>
  <c r="N6275" i="57"/>
  <c r="N6276" i="57"/>
  <c r="N6277" i="57"/>
  <c r="N6278" i="57"/>
  <c r="N6279" i="57"/>
  <c r="N6280" i="57"/>
  <c r="N6281" i="57"/>
  <c r="N6282" i="57"/>
  <c r="N6283" i="57"/>
  <c r="N6284" i="57"/>
  <c r="N6285" i="57"/>
  <c r="N6286" i="57"/>
  <c r="N6287" i="57"/>
  <c r="N6288" i="57"/>
  <c r="N6289" i="57"/>
  <c r="N6290" i="57"/>
  <c r="N6291" i="57"/>
  <c r="N6292" i="57"/>
  <c r="N6293" i="57"/>
  <c r="N6294" i="57"/>
  <c r="N6295" i="57"/>
  <c r="N6296" i="57"/>
  <c r="N6297" i="57"/>
  <c r="N6298" i="57"/>
  <c r="N6299" i="57"/>
  <c r="N6300" i="57"/>
  <c r="N6301" i="57"/>
  <c r="N6302" i="57"/>
  <c r="N6303" i="57"/>
  <c r="N6304" i="57"/>
  <c r="N6305" i="57"/>
  <c r="N6306" i="57"/>
  <c r="N6307" i="57"/>
  <c r="N6308" i="57"/>
  <c r="N6309" i="57"/>
  <c r="N6310" i="57"/>
  <c r="N6311" i="57"/>
  <c r="N6312" i="57"/>
  <c r="N6313" i="57"/>
  <c r="N6314" i="57"/>
  <c r="N6315" i="57"/>
  <c r="N6316" i="57"/>
  <c r="N6317" i="57"/>
  <c r="N6318" i="57"/>
  <c r="N6319" i="57"/>
  <c r="N6320" i="57"/>
  <c r="N6321" i="57"/>
  <c r="N6322" i="57"/>
  <c r="N6323" i="57"/>
  <c r="N6324" i="57"/>
  <c r="N6325" i="57"/>
  <c r="N6326" i="57"/>
  <c r="N6327" i="57"/>
  <c r="N6328" i="57"/>
  <c r="N6329" i="57"/>
  <c r="N6330" i="57"/>
  <c r="N6331" i="57"/>
  <c r="N6332" i="57"/>
  <c r="N6333" i="57"/>
  <c r="N6334" i="57"/>
  <c r="N6335" i="57"/>
  <c r="N6336" i="57"/>
  <c r="N6337" i="57"/>
  <c r="N6338" i="57"/>
  <c r="N6339" i="57"/>
  <c r="N6340" i="57"/>
  <c r="N6341" i="57"/>
  <c r="N6342" i="57"/>
  <c r="N6343" i="57"/>
  <c r="N6344" i="57"/>
  <c r="N6345" i="57"/>
  <c r="N6346" i="57"/>
  <c r="N6347" i="57"/>
  <c r="N6348" i="57"/>
  <c r="N6349" i="57"/>
  <c r="N6350" i="57"/>
  <c r="N6351" i="57"/>
  <c r="N6352" i="57"/>
  <c r="N6353" i="57"/>
  <c r="N6354" i="57"/>
  <c r="N6355" i="57"/>
  <c r="N6356" i="57"/>
  <c r="N6357" i="57"/>
  <c r="N6358" i="57"/>
  <c r="N6359" i="57"/>
  <c r="N6360" i="57"/>
  <c r="N6361" i="57"/>
  <c r="N6362" i="57"/>
  <c r="N6363" i="57"/>
  <c r="N6364" i="57"/>
  <c r="N6365" i="57"/>
  <c r="N6366" i="57"/>
  <c r="N6367" i="57"/>
  <c r="N6368" i="57"/>
  <c r="N6369" i="57"/>
  <c r="N6370" i="57"/>
  <c r="N6371" i="57"/>
  <c r="N6372" i="57"/>
  <c r="N6373" i="57"/>
  <c r="N6374" i="57"/>
  <c r="N6375" i="57"/>
  <c r="N6376" i="57"/>
  <c r="N6377" i="57"/>
  <c r="N6378" i="57"/>
  <c r="N6379" i="57"/>
  <c r="N6380" i="57"/>
  <c r="N6381" i="57"/>
  <c r="N6382" i="57"/>
  <c r="N6383" i="57"/>
  <c r="N6384" i="57"/>
  <c r="N6385" i="57"/>
  <c r="N6386" i="57"/>
  <c r="N6387" i="57"/>
  <c r="N6388" i="57"/>
  <c r="N6389" i="57"/>
  <c r="N6390" i="57"/>
  <c r="N6391" i="57"/>
  <c r="N6392" i="57"/>
  <c r="N6393" i="57"/>
  <c r="N6394" i="57"/>
  <c r="N6395" i="57"/>
  <c r="N6396" i="57"/>
  <c r="N6397" i="57"/>
  <c r="N6398" i="57"/>
  <c r="N6399" i="57"/>
  <c r="N6400" i="57"/>
  <c r="N6401" i="57"/>
  <c r="N6402" i="57"/>
  <c r="N6403" i="57"/>
  <c r="N6404" i="57"/>
  <c r="N6405" i="57"/>
  <c r="N6406" i="57"/>
  <c r="N6407" i="57"/>
  <c r="N6408" i="57"/>
  <c r="N6409" i="57"/>
  <c r="N6410" i="57"/>
  <c r="N6411" i="57"/>
  <c r="N6412" i="57"/>
  <c r="N6413" i="57"/>
  <c r="N6414" i="57"/>
  <c r="N6415" i="57"/>
  <c r="N6416" i="57"/>
  <c r="N6417" i="57"/>
  <c r="N6418" i="57"/>
  <c r="N6419" i="57"/>
  <c r="N6420" i="57"/>
  <c r="N6421" i="57"/>
  <c r="N6422" i="57"/>
  <c r="N6423" i="57"/>
  <c r="N6424" i="57"/>
  <c r="N6425" i="57"/>
  <c r="N6426" i="57"/>
  <c r="N6427" i="57"/>
  <c r="N6428" i="57"/>
  <c r="N6429" i="57"/>
  <c r="N6430" i="57"/>
  <c r="N6431" i="57"/>
  <c r="N6432" i="57"/>
  <c r="N6433" i="57"/>
  <c r="N6434" i="57"/>
  <c r="N6435" i="57"/>
  <c r="N6436" i="57"/>
  <c r="N6437" i="57"/>
  <c r="N6438" i="57"/>
  <c r="N6439" i="57"/>
  <c r="N6440" i="57"/>
  <c r="N6441" i="57"/>
  <c r="N6442" i="57"/>
  <c r="N6443" i="57"/>
  <c r="N6444" i="57"/>
  <c r="N6445" i="57"/>
  <c r="N6446" i="57"/>
  <c r="N6447" i="57"/>
  <c r="N6448" i="57"/>
  <c r="N6449" i="57"/>
  <c r="N6450" i="57"/>
  <c r="N6451" i="57"/>
  <c r="N6452" i="57"/>
  <c r="N6453" i="57"/>
  <c r="N6454" i="57"/>
  <c r="N6455" i="57"/>
  <c r="N6456" i="57"/>
  <c r="N6457" i="57"/>
  <c r="N6458" i="57"/>
  <c r="N6459" i="57"/>
  <c r="N6460" i="57"/>
  <c r="N6461" i="57"/>
  <c r="N6462" i="57"/>
  <c r="N6463" i="57"/>
  <c r="N6464" i="57"/>
  <c r="N6465" i="57"/>
  <c r="N6466" i="57"/>
  <c r="N6467" i="57"/>
  <c r="N6468" i="57"/>
  <c r="N6469" i="57"/>
  <c r="N6470" i="57"/>
  <c r="N6471" i="57"/>
  <c r="N6472" i="57"/>
  <c r="N6473" i="57"/>
  <c r="N6474" i="57"/>
  <c r="N6475" i="57"/>
  <c r="N6476" i="57"/>
  <c r="N6477" i="57"/>
  <c r="N6478" i="57"/>
  <c r="N6479" i="57"/>
  <c r="N6480" i="57"/>
  <c r="N6481" i="57"/>
  <c r="N6482" i="57"/>
  <c r="N6483" i="57"/>
  <c r="N6484" i="57"/>
  <c r="N6485" i="57"/>
  <c r="N6486" i="57"/>
  <c r="N6487" i="57"/>
  <c r="N6488" i="57"/>
  <c r="N6489" i="57"/>
  <c r="N6490" i="57"/>
  <c r="N6491" i="57"/>
  <c r="N6492" i="57"/>
  <c r="N6493" i="57"/>
  <c r="N6494" i="57"/>
  <c r="N6495" i="57"/>
  <c r="N6496" i="57"/>
  <c r="N6497" i="57"/>
  <c r="N6498" i="57"/>
  <c r="N6499" i="57"/>
  <c r="N6500" i="57"/>
  <c r="N6501" i="57"/>
  <c r="N6502" i="57"/>
  <c r="N6503" i="57"/>
  <c r="N6504" i="57"/>
  <c r="N6505" i="57"/>
  <c r="N6506" i="57"/>
  <c r="N6507" i="57"/>
  <c r="N6508" i="57"/>
  <c r="N6509" i="57"/>
  <c r="N6510" i="57"/>
  <c r="N6511" i="57"/>
  <c r="N6512" i="57"/>
  <c r="N6513" i="57"/>
  <c r="N6514" i="57"/>
  <c r="N6515" i="57"/>
  <c r="N6516" i="57"/>
  <c r="N6517" i="57"/>
  <c r="N6518" i="57"/>
  <c r="N6519" i="57"/>
  <c r="N6520" i="57"/>
  <c r="N6521" i="57"/>
  <c r="N6522" i="57"/>
  <c r="N6523" i="57"/>
  <c r="N6524" i="57"/>
  <c r="N6525" i="57"/>
  <c r="N6526" i="57"/>
  <c r="N6527" i="57"/>
  <c r="N6528" i="57"/>
  <c r="N6529" i="57"/>
  <c r="N6530" i="57"/>
  <c r="N6531" i="57"/>
  <c r="N6532" i="57"/>
  <c r="N6533" i="57"/>
  <c r="N6534" i="57"/>
  <c r="N6535" i="57"/>
  <c r="N6536" i="57"/>
  <c r="N6537" i="57"/>
  <c r="N6538" i="57"/>
  <c r="N6539" i="57"/>
  <c r="N6540" i="57"/>
  <c r="N6541" i="57"/>
  <c r="N6542" i="57"/>
  <c r="N6543" i="57"/>
  <c r="N6544" i="57"/>
  <c r="N6545" i="57"/>
  <c r="N6546" i="57"/>
  <c r="N6547" i="57"/>
  <c r="N6548" i="57"/>
  <c r="N6549" i="57"/>
  <c r="N6550" i="57"/>
  <c r="N6551" i="57"/>
  <c r="N6552" i="57"/>
  <c r="N6553" i="57"/>
  <c r="N6554" i="57"/>
  <c r="N6555" i="57"/>
  <c r="N6556" i="57"/>
  <c r="N6557" i="57"/>
  <c r="N6558" i="57"/>
  <c r="N6559" i="57"/>
  <c r="N6560" i="57"/>
  <c r="N6561" i="57"/>
  <c r="N6562" i="57"/>
  <c r="N6563" i="57"/>
  <c r="N6564" i="57"/>
  <c r="N6565" i="57"/>
  <c r="N6566" i="57"/>
  <c r="N6567" i="57"/>
  <c r="N6568" i="57"/>
  <c r="N6569" i="57"/>
  <c r="N6570" i="57"/>
  <c r="N6571" i="57"/>
  <c r="N6572" i="57"/>
  <c r="N6573" i="57"/>
  <c r="N6574" i="57"/>
  <c r="N6575" i="57"/>
  <c r="N6576" i="57"/>
  <c r="N6577" i="57"/>
  <c r="N6578" i="57"/>
  <c r="N6579" i="57"/>
  <c r="N6580" i="57"/>
  <c r="N6581" i="57"/>
  <c r="N6582" i="57"/>
  <c r="N6583" i="57"/>
  <c r="N6584" i="57"/>
  <c r="N6585" i="57"/>
  <c r="N6586" i="57"/>
  <c r="N6587" i="57"/>
  <c r="N6588" i="57"/>
  <c r="N6589" i="57"/>
  <c r="N6590" i="57"/>
  <c r="N6591" i="57"/>
  <c r="N6592" i="57"/>
  <c r="N6593" i="57"/>
  <c r="N6594" i="57"/>
  <c r="N6595" i="57"/>
  <c r="N6596" i="57"/>
  <c r="N6597" i="57"/>
  <c r="N6598" i="57"/>
  <c r="N6599" i="57"/>
  <c r="N6600" i="57"/>
  <c r="N6601" i="57"/>
  <c r="N6602" i="57"/>
  <c r="N6603" i="57"/>
  <c r="N6604" i="57"/>
  <c r="N6605" i="57"/>
  <c r="N6606" i="57"/>
  <c r="N6607" i="57"/>
  <c r="N6608" i="57"/>
  <c r="N6609" i="57"/>
  <c r="N6610" i="57"/>
  <c r="N6611" i="57"/>
  <c r="N6612" i="57"/>
  <c r="N6613" i="57"/>
  <c r="N6614" i="57"/>
  <c r="N6615" i="57"/>
  <c r="N6616" i="57"/>
  <c r="N6617" i="57"/>
  <c r="N6618" i="57"/>
  <c r="N6619" i="57"/>
  <c r="N6620" i="57"/>
  <c r="N6621" i="57"/>
  <c r="N6622" i="57"/>
  <c r="N6623" i="57"/>
  <c r="N6624" i="57"/>
  <c r="N6625" i="57"/>
  <c r="N6626" i="57"/>
  <c r="N6627" i="57"/>
  <c r="N6628" i="57"/>
  <c r="N6629" i="57"/>
  <c r="N6630" i="57"/>
  <c r="N6631" i="57"/>
  <c r="N6632" i="57"/>
  <c r="N6633" i="57"/>
  <c r="N6634" i="57"/>
  <c r="N6635" i="57"/>
  <c r="N6636" i="57"/>
  <c r="N6637" i="57"/>
  <c r="N6638" i="57"/>
  <c r="N6639" i="57"/>
  <c r="N6640" i="57"/>
  <c r="N6641" i="57"/>
  <c r="N6642" i="57"/>
  <c r="N6643" i="57"/>
  <c r="N6644" i="57"/>
  <c r="N6645" i="57"/>
  <c r="N6646" i="57"/>
  <c r="N6647" i="57"/>
  <c r="N6648" i="57"/>
  <c r="N6649" i="57"/>
  <c r="N6650" i="57"/>
  <c r="N6651" i="57"/>
  <c r="N6652" i="57"/>
  <c r="N6653" i="57"/>
  <c r="N6654" i="57"/>
  <c r="N6655" i="57"/>
  <c r="N6656" i="57"/>
  <c r="N6657" i="57"/>
  <c r="N6658" i="57"/>
  <c r="N6659" i="57"/>
  <c r="N6660" i="57"/>
  <c r="N6661" i="57"/>
  <c r="N6662" i="57"/>
  <c r="N6663" i="57"/>
  <c r="N6664" i="57"/>
  <c r="N6665" i="57"/>
  <c r="N6666" i="57"/>
  <c r="N6667" i="57"/>
  <c r="N6668" i="57"/>
  <c r="N6669" i="57"/>
  <c r="N6670" i="57"/>
  <c r="N6671" i="57"/>
  <c r="N6672" i="57"/>
  <c r="N6673" i="57"/>
  <c r="N6674" i="57"/>
  <c r="N6675" i="57"/>
  <c r="N6676" i="57"/>
  <c r="N6677" i="57"/>
  <c r="N6678" i="57"/>
  <c r="N6679" i="57"/>
  <c r="N6680" i="57"/>
  <c r="N6681" i="57"/>
  <c r="N6682" i="57"/>
  <c r="N6683" i="57"/>
  <c r="N6684" i="57"/>
  <c r="N6685" i="57"/>
  <c r="N6686" i="57"/>
  <c r="N6687" i="57"/>
  <c r="N6688" i="57"/>
  <c r="N6689" i="57"/>
  <c r="N6690" i="57"/>
  <c r="N6691" i="57"/>
  <c r="N6692" i="57"/>
  <c r="N6693" i="57"/>
  <c r="N6694" i="57"/>
  <c r="N6695" i="57"/>
  <c r="N6696" i="57"/>
  <c r="N6697" i="57"/>
  <c r="N6698" i="57"/>
  <c r="N6699" i="57"/>
  <c r="N6700" i="57"/>
  <c r="N6701" i="57"/>
  <c r="N6702" i="57"/>
  <c r="N6703" i="57"/>
  <c r="N6704" i="57"/>
  <c r="N6705" i="57"/>
  <c r="N6706" i="57"/>
  <c r="N6707" i="57"/>
  <c r="N6708" i="57"/>
  <c r="N6709" i="57"/>
  <c r="N6710" i="57"/>
  <c r="N6711" i="57"/>
  <c r="N6712" i="57"/>
  <c r="N6713" i="57"/>
  <c r="N6714" i="57"/>
  <c r="N6715" i="57"/>
  <c r="N6716" i="57"/>
  <c r="N6717" i="57"/>
  <c r="N6718" i="57"/>
  <c r="N6719" i="57"/>
  <c r="N6720" i="57"/>
  <c r="N6721" i="57"/>
  <c r="N6722" i="57"/>
  <c r="N6723" i="57"/>
  <c r="N6724" i="57"/>
  <c r="N6725" i="57"/>
  <c r="N6726" i="57"/>
  <c r="N6727" i="57"/>
  <c r="N6728" i="57"/>
  <c r="N6729" i="57"/>
  <c r="N6730" i="57"/>
  <c r="N6731" i="57"/>
  <c r="N6732" i="57"/>
  <c r="N6733" i="57"/>
  <c r="N6734" i="57"/>
  <c r="N6735" i="57"/>
  <c r="N6736" i="57"/>
  <c r="N6737" i="57"/>
  <c r="N6738" i="57"/>
  <c r="N6739" i="57"/>
  <c r="N6740" i="57"/>
  <c r="N6741" i="57"/>
  <c r="N6742" i="57"/>
  <c r="N6743" i="57"/>
  <c r="N6744" i="57"/>
  <c r="N6745" i="57"/>
  <c r="N6746" i="57"/>
  <c r="N6747" i="57"/>
  <c r="N6748" i="57"/>
  <c r="N6749" i="57"/>
  <c r="N6750" i="57"/>
  <c r="N6751" i="57"/>
  <c r="N6752" i="57"/>
  <c r="N6753" i="57"/>
  <c r="N6754" i="57"/>
  <c r="N6755" i="57"/>
  <c r="N6756" i="57"/>
  <c r="N6757" i="57"/>
  <c r="N6758" i="57"/>
  <c r="N6759" i="57"/>
  <c r="N6760" i="57"/>
  <c r="N6761" i="57"/>
  <c r="N6762" i="57"/>
  <c r="N6763" i="57"/>
  <c r="N6764" i="57"/>
  <c r="N6765" i="57"/>
  <c r="N6766" i="57"/>
  <c r="N6767" i="57"/>
  <c r="N6768" i="57"/>
  <c r="N6769" i="57"/>
  <c r="N6770" i="57"/>
  <c r="N6771" i="57"/>
  <c r="N6772" i="57"/>
  <c r="N6773" i="57"/>
  <c r="N6774" i="57"/>
  <c r="N6775" i="57"/>
  <c r="N6776" i="57"/>
  <c r="N6777" i="57"/>
  <c r="N6778" i="57"/>
  <c r="N6779" i="57"/>
  <c r="N6780" i="57"/>
  <c r="N6781" i="57"/>
  <c r="N6782" i="57"/>
  <c r="N6783" i="57"/>
  <c r="N6784" i="57"/>
  <c r="N6785" i="57"/>
  <c r="N6786" i="57"/>
  <c r="N6787" i="57"/>
  <c r="N6788" i="57"/>
  <c r="N6789" i="57"/>
  <c r="N6790" i="57"/>
  <c r="N6791" i="57"/>
  <c r="N6792" i="57"/>
  <c r="N6793" i="57"/>
  <c r="N6794" i="57"/>
  <c r="N6795" i="57"/>
  <c r="N6796" i="57"/>
  <c r="N6797" i="57"/>
  <c r="N6798" i="57"/>
  <c r="N6799" i="57"/>
  <c r="N6800" i="57"/>
  <c r="N6801" i="57"/>
  <c r="N6802" i="57"/>
  <c r="N6803" i="57"/>
  <c r="N6804" i="57"/>
  <c r="N6805" i="57"/>
  <c r="N6806" i="57"/>
  <c r="N6807" i="57"/>
  <c r="N6808" i="57"/>
  <c r="N6809" i="57"/>
  <c r="N6810" i="57"/>
  <c r="N6811" i="57"/>
  <c r="N6812" i="57"/>
  <c r="N6813" i="57"/>
  <c r="N6814" i="57"/>
  <c r="N6815" i="57"/>
  <c r="N6816" i="57"/>
  <c r="N6817" i="57"/>
  <c r="N6818" i="57"/>
  <c r="N6819" i="57"/>
  <c r="N6820" i="57"/>
  <c r="N6821" i="57"/>
  <c r="N6822" i="57"/>
  <c r="N6823" i="57"/>
  <c r="N6824" i="57"/>
  <c r="N6825" i="57"/>
  <c r="N6826" i="57"/>
  <c r="N6827" i="57"/>
  <c r="N6828" i="57"/>
  <c r="N6829" i="57"/>
  <c r="N6830" i="57"/>
  <c r="N6831" i="57"/>
  <c r="N6832" i="57"/>
  <c r="N6833" i="57"/>
  <c r="N6834" i="57"/>
  <c r="N6835" i="57"/>
  <c r="N6836" i="57"/>
  <c r="N6837" i="57"/>
  <c r="N6838" i="57"/>
  <c r="N6839" i="57"/>
  <c r="N6840" i="57"/>
  <c r="N6841" i="57"/>
  <c r="N6842" i="57"/>
  <c r="N6843" i="57"/>
  <c r="N6844" i="57"/>
  <c r="N6845" i="57"/>
  <c r="N6846" i="57"/>
  <c r="N6847" i="57"/>
  <c r="N6848" i="57"/>
  <c r="N6849" i="57"/>
  <c r="N6850" i="57"/>
  <c r="N6851" i="57"/>
  <c r="N6852" i="57"/>
  <c r="N6853" i="57"/>
  <c r="N6854" i="57"/>
  <c r="N6855" i="57"/>
  <c r="N6856" i="57"/>
  <c r="N6857" i="57"/>
  <c r="N6858" i="57"/>
  <c r="N6859" i="57"/>
  <c r="N6860" i="57"/>
  <c r="N6861" i="57"/>
  <c r="N6862" i="57"/>
  <c r="N6863" i="57"/>
  <c r="N6864" i="57"/>
  <c r="N6865" i="57"/>
  <c r="N6866" i="57"/>
  <c r="N6867" i="57"/>
  <c r="N6868" i="57"/>
  <c r="N6869" i="57"/>
  <c r="N6870" i="57"/>
  <c r="N6871" i="57"/>
  <c r="N6872" i="57"/>
  <c r="N6873" i="57"/>
  <c r="N6874" i="57"/>
  <c r="N6875" i="57"/>
  <c r="N6876" i="57"/>
  <c r="N6877" i="57"/>
  <c r="N6878" i="57"/>
  <c r="N6879" i="57"/>
  <c r="N6880" i="57"/>
  <c r="N6881" i="57"/>
  <c r="N6882" i="57"/>
  <c r="N6883" i="57"/>
  <c r="N6884" i="57"/>
  <c r="N6885" i="57"/>
  <c r="N6886" i="57"/>
  <c r="N6887" i="57"/>
  <c r="N6888" i="57"/>
  <c r="N6889" i="57"/>
  <c r="N6890" i="57"/>
  <c r="N6891" i="57"/>
  <c r="N6892" i="57"/>
  <c r="N6893" i="57"/>
  <c r="N6894" i="57"/>
  <c r="N6895" i="57"/>
  <c r="N6896" i="57"/>
  <c r="N6897" i="57"/>
  <c r="N6898" i="57"/>
  <c r="N6899" i="57"/>
  <c r="N6900" i="57"/>
  <c r="N6901" i="57"/>
  <c r="N6902" i="57"/>
  <c r="N6903" i="57"/>
  <c r="N6904" i="57"/>
  <c r="N6905" i="57"/>
  <c r="N6906" i="57"/>
  <c r="N6907" i="57"/>
  <c r="N6908" i="57"/>
  <c r="N6909" i="57"/>
  <c r="N6910" i="57"/>
  <c r="N6911" i="57"/>
  <c r="N6912" i="57"/>
  <c r="N6913" i="57"/>
  <c r="N6914" i="57"/>
  <c r="N6915" i="57"/>
  <c r="N6916" i="57"/>
  <c r="N6917" i="57"/>
  <c r="N6918" i="57"/>
  <c r="N6919" i="57"/>
  <c r="N6920" i="57"/>
  <c r="N6921" i="57"/>
  <c r="N6922" i="57"/>
  <c r="N6923" i="57"/>
  <c r="N6924" i="57"/>
  <c r="N6925" i="57"/>
  <c r="N6926" i="57"/>
  <c r="N6927" i="57"/>
  <c r="N6928" i="57"/>
  <c r="N6929" i="57"/>
  <c r="N6930" i="57"/>
  <c r="N6931" i="57"/>
  <c r="N6932" i="57"/>
  <c r="N6933" i="57"/>
  <c r="N6934" i="57"/>
  <c r="N6935" i="57"/>
  <c r="N6936" i="57"/>
  <c r="N6937" i="57"/>
  <c r="N6938" i="57"/>
  <c r="N6939" i="57"/>
  <c r="N6940" i="57"/>
  <c r="N6941" i="57"/>
  <c r="N6942" i="57"/>
  <c r="N6943" i="57"/>
  <c r="N6944" i="57"/>
  <c r="N6945" i="57"/>
  <c r="N6946" i="57"/>
  <c r="N6947" i="57"/>
  <c r="N6948" i="57"/>
  <c r="N6949" i="57"/>
  <c r="N6950" i="57"/>
  <c r="N6951" i="57"/>
  <c r="N6952" i="57"/>
  <c r="N6953" i="57"/>
  <c r="N6954" i="57"/>
  <c r="N6955" i="57"/>
  <c r="N6956" i="57"/>
  <c r="N6957" i="57"/>
  <c r="N6958" i="57"/>
  <c r="N6959" i="57"/>
  <c r="N6960" i="57"/>
  <c r="N6961" i="57"/>
  <c r="N6962" i="57"/>
  <c r="N6963" i="57"/>
  <c r="N6964" i="57"/>
  <c r="N6965" i="57"/>
  <c r="N6966" i="57"/>
  <c r="N6967" i="57"/>
  <c r="N6968" i="57"/>
  <c r="N6969" i="57"/>
  <c r="N6970" i="57"/>
  <c r="N6971" i="57"/>
  <c r="N6972" i="57"/>
  <c r="N6973" i="57"/>
  <c r="N6974" i="57"/>
  <c r="N6975" i="57"/>
  <c r="N6976" i="57"/>
  <c r="N6977" i="57"/>
  <c r="N6978" i="57"/>
  <c r="N6979" i="57"/>
  <c r="N6980" i="57"/>
  <c r="N6981" i="57"/>
  <c r="N6982" i="57"/>
  <c r="N6983" i="57"/>
  <c r="N6984" i="57"/>
  <c r="N6985" i="57"/>
  <c r="N6986" i="57"/>
  <c r="N6987" i="57"/>
  <c r="N6988" i="57"/>
  <c r="N6989" i="57"/>
  <c r="N6990" i="57"/>
  <c r="N6991" i="57"/>
  <c r="N6992" i="57"/>
  <c r="N6993" i="57"/>
  <c r="N6994" i="57"/>
  <c r="N6995" i="57"/>
  <c r="N6996" i="57"/>
  <c r="N6997" i="57"/>
  <c r="N6998" i="57"/>
  <c r="N6999" i="57"/>
  <c r="N7000" i="57"/>
  <c r="N7001" i="57"/>
  <c r="N7002" i="57"/>
  <c r="N7003" i="57"/>
  <c r="N7004" i="57"/>
  <c r="N7005" i="57"/>
  <c r="N7006" i="57"/>
  <c r="N7007" i="57"/>
  <c r="N7008" i="57"/>
  <c r="N7009" i="57"/>
  <c r="N7010" i="57"/>
  <c r="N7011" i="57"/>
  <c r="N7012" i="57"/>
  <c r="N7013" i="57"/>
  <c r="N7014" i="57"/>
  <c r="N7015" i="57"/>
  <c r="N7016" i="57"/>
  <c r="N7017" i="57"/>
  <c r="N7018" i="57"/>
  <c r="N7019" i="57"/>
  <c r="N7020" i="57"/>
  <c r="N7021" i="57"/>
  <c r="N7022" i="57"/>
  <c r="N7023" i="57"/>
  <c r="N7024" i="57"/>
  <c r="N7025" i="57"/>
  <c r="N7026" i="57"/>
  <c r="N7027" i="57"/>
  <c r="N7028" i="57"/>
  <c r="N7029" i="57"/>
  <c r="N7030" i="57"/>
  <c r="N7031" i="57"/>
  <c r="N7032" i="57"/>
  <c r="N7033" i="57"/>
  <c r="N7034" i="57"/>
  <c r="N7035" i="57"/>
  <c r="N7036" i="57"/>
  <c r="N7037" i="57"/>
  <c r="N7038" i="57"/>
  <c r="N7039" i="57"/>
  <c r="N7040" i="57"/>
  <c r="N7041" i="57"/>
  <c r="N7042" i="57"/>
  <c r="N7043" i="57"/>
  <c r="N7044" i="57"/>
  <c r="N7045" i="57"/>
  <c r="N7046" i="57"/>
  <c r="N7047" i="57"/>
  <c r="N7048" i="57"/>
  <c r="N7049" i="57"/>
  <c r="N7050" i="57"/>
  <c r="N7051" i="57"/>
  <c r="N7052" i="57"/>
  <c r="N7053" i="57"/>
  <c r="N7054" i="57"/>
  <c r="N7055" i="57"/>
  <c r="N7056" i="57"/>
  <c r="N7057" i="57"/>
  <c r="N7058" i="57"/>
  <c r="N7059" i="57"/>
  <c r="N7060" i="57"/>
  <c r="N7061" i="57"/>
  <c r="N7062" i="57"/>
  <c r="N7063" i="57"/>
  <c r="N7064" i="57"/>
  <c r="N7065" i="57"/>
  <c r="N7066" i="57"/>
  <c r="N7067" i="57"/>
  <c r="N7068" i="57"/>
  <c r="N7069" i="57"/>
  <c r="N7070" i="57"/>
  <c r="N7071" i="57"/>
  <c r="N7072" i="57"/>
  <c r="N7073" i="57"/>
  <c r="N7074" i="57"/>
  <c r="N7075" i="57"/>
  <c r="N7076" i="57"/>
  <c r="N7077" i="57"/>
  <c r="N7078" i="57"/>
  <c r="N7079" i="57"/>
  <c r="N7080" i="57"/>
  <c r="N7081" i="57"/>
  <c r="N7082" i="57"/>
  <c r="N7083" i="57"/>
  <c r="N7084" i="57"/>
  <c r="N7085" i="57"/>
  <c r="N7086" i="57"/>
  <c r="N7087" i="57"/>
  <c r="N7088" i="57"/>
  <c r="N7089" i="57"/>
  <c r="N7090" i="57"/>
  <c r="N7091" i="57"/>
  <c r="N7092" i="57"/>
  <c r="N7093" i="57"/>
  <c r="N7094" i="57"/>
  <c r="N7095" i="57"/>
  <c r="N7096" i="57"/>
  <c r="N7097" i="57"/>
  <c r="N7098" i="57"/>
  <c r="N7099" i="57"/>
  <c r="N7100" i="57"/>
  <c r="N7101" i="57"/>
  <c r="N7102" i="57"/>
  <c r="N7103" i="57"/>
  <c r="N7104" i="57"/>
  <c r="N7105" i="57"/>
  <c r="N7106" i="57"/>
  <c r="N7107" i="57"/>
  <c r="N7108" i="57"/>
  <c r="N7109" i="57"/>
  <c r="N7110" i="57"/>
  <c r="N7111" i="57"/>
  <c r="N7112" i="57"/>
  <c r="N7113" i="57"/>
  <c r="N7114" i="57"/>
  <c r="N7115" i="57"/>
  <c r="N7116" i="57"/>
  <c r="N7117" i="57"/>
  <c r="N7118" i="57"/>
  <c r="N7119" i="57"/>
  <c r="N7120" i="57"/>
  <c r="N7121" i="57"/>
  <c r="N7122" i="57"/>
  <c r="N7123" i="57"/>
  <c r="N7124" i="57"/>
  <c r="N7125" i="57"/>
  <c r="N7126" i="57"/>
  <c r="N7127" i="57"/>
  <c r="N7128" i="57"/>
  <c r="N7129" i="57"/>
  <c r="N7130" i="57"/>
  <c r="N7131" i="57"/>
  <c r="N7132" i="57"/>
  <c r="N7133" i="57"/>
  <c r="N7134" i="57"/>
  <c r="N7135" i="57"/>
  <c r="N7136" i="57"/>
  <c r="N7137" i="57"/>
  <c r="N7138" i="57"/>
  <c r="N7139" i="57"/>
  <c r="N7140" i="57"/>
  <c r="N7141" i="57"/>
  <c r="N7142" i="57"/>
  <c r="N7143" i="57"/>
  <c r="N7144" i="57"/>
  <c r="N7145" i="57"/>
  <c r="N7146" i="57"/>
  <c r="N7147" i="57"/>
  <c r="N7148" i="57"/>
  <c r="N7149" i="57"/>
  <c r="N7150" i="57"/>
  <c r="N7151" i="57"/>
  <c r="N7152" i="57"/>
  <c r="N7153" i="57"/>
  <c r="N7154" i="57"/>
  <c r="N7155" i="57"/>
  <c r="N7156" i="57"/>
  <c r="N7157" i="57"/>
  <c r="N7158" i="57"/>
  <c r="N7159" i="57"/>
  <c r="N7160" i="57"/>
  <c r="N7161" i="57"/>
  <c r="N7162" i="57"/>
  <c r="N7163" i="57"/>
  <c r="N7164" i="57"/>
  <c r="N7165" i="57"/>
  <c r="N7166" i="57"/>
  <c r="N7167" i="57"/>
  <c r="N7168" i="57"/>
  <c r="N7169" i="57"/>
  <c r="N7170" i="57"/>
  <c r="N7171" i="57"/>
  <c r="N7172" i="57"/>
  <c r="N7173" i="57"/>
  <c r="N7174" i="57"/>
  <c r="N7175" i="57"/>
  <c r="N7176" i="57"/>
  <c r="N7177" i="57"/>
  <c r="N7178" i="57"/>
  <c r="N7179" i="57"/>
  <c r="N7180" i="57"/>
  <c r="N7181" i="57"/>
  <c r="N7182" i="57"/>
  <c r="N7183" i="57"/>
  <c r="N7184" i="57"/>
  <c r="N7185" i="57"/>
  <c r="N7186" i="57"/>
  <c r="N7187" i="57"/>
  <c r="N7188" i="57"/>
  <c r="N7189" i="57"/>
  <c r="N7190" i="57"/>
  <c r="N7191" i="57"/>
  <c r="N7192" i="57"/>
  <c r="N7193" i="57"/>
  <c r="N7194" i="57"/>
  <c r="N7195" i="57"/>
  <c r="N7196" i="57"/>
  <c r="N7197" i="57"/>
  <c r="N7198" i="57"/>
  <c r="N7199" i="57"/>
  <c r="N7200" i="57"/>
  <c r="N7201" i="57"/>
  <c r="N7202" i="57"/>
  <c r="N7203" i="57"/>
  <c r="N7204" i="57"/>
  <c r="N7205" i="57"/>
  <c r="N7206" i="57"/>
  <c r="N7207" i="57"/>
  <c r="N7208" i="57"/>
  <c r="N7209" i="57"/>
  <c r="N7210" i="57"/>
  <c r="N7211" i="57"/>
  <c r="N7212" i="57"/>
  <c r="N7213" i="57"/>
  <c r="N7214" i="57"/>
  <c r="N7215" i="57"/>
  <c r="N7216" i="57"/>
  <c r="N7217" i="57"/>
  <c r="N7218" i="57"/>
  <c r="N7219" i="57"/>
  <c r="N7220" i="57"/>
  <c r="N7221" i="57"/>
  <c r="N7222" i="57"/>
  <c r="N7223" i="57"/>
  <c r="N7224" i="57"/>
  <c r="N7225" i="57"/>
  <c r="N7226" i="57"/>
  <c r="N7227" i="57"/>
  <c r="N7228" i="57"/>
  <c r="N7229" i="57"/>
  <c r="N7230" i="57"/>
  <c r="N7231" i="57"/>
  <c r="N7232" i="57"/>
  <c r="N7233" i="57"/>
  <c r="N7234" i="57"/>
  <c r="N7235" i="57"/>
  <c r="N7236" i="57"/>
  <c r="N7237" i="57"/>
  <c r="N7238" i="57"/>
  <c r="N7239" i="57"/>
  <c r="N7240" i="57"/>
  <c r="N7241" i="57"/>
  <c r="N7242" i="57"/>
  <c r="N7243" i="57"/>
  <c r="N7244" i="57"/>
  <c r="N7245" i="57"/>
  <c r="N7246" i="57"/>
  <c r="N7247" i="57"/>
  <c r="N7248" i="57"/>
  <c r="N7249" i="57"/>
  <c r="N7250" i="57"/>
  <c r="N7251" i="57"/>
  <c r="N7252" i="57"/>
  <c r="N7253" i="57"/>
  <c r="N7254" i="57"/>
  <c r="N7255" i="57"/>
  <c r="N7256" i="57"/>
  <c r="N7257" i="57"/>
  <c r="N7258" i="57"/>
  <c r="N7259" i="57"/>
  <c r="N7260" i="57"/>
  <c r="N7261" i="57"/>
  <c r="N7262" i="57"/>
  <c r="N7263" i="57"/>
  <c r="N7264" i="57"/>
  <c r="N7265" i="57"/>
  <c r="N7266" i="57"/>
  <c r="N7267" i="57"/>
  <c r="N7268" i="57"/>
  <c r="N7269" i="57"/>
  <c r="N7270" i="57"/>
  <c r="N7271" i="57"/>
  <c r="N7272" i="57"/>
  <c r="N7273" i="57"/>
  <c r="N7274" i="57"/>
  <c r="N7275" i="57"/>
  <c r="N7276" i="57"/>
  <c r="N7277" i="57"/>
  <c r="N7278" i="57"/>
  <c r="N7279" i="57"/>
  <c r="N7280" i="57"/>
  <c r="N7281" i="57"/>
  <c r="N7282" i="57"/>
  <c r="N7283" i="57"/>
  <c r="N7284" i="57"/>
  <c r="N7285" i="57"/>
  <c r="N7286" i="57"/>
  <c r="N7287" i="57"/>
  <c r="N7288" i="57"/>
  <c r="N7289" i="57"/>
  <c r="N7290" i="57"/>
  <c r="N7291" i="57"/>
  <c r="N7292" i="57"/>
  <c r="N7293" i="57"/>
  <c r="N7294" i="57"/>
  <c r="N7295" i="57"/>
  <c r="N7296" i="57"/>
  <c r="N7297" i="57"/>
  <c r="N7298" i="57"/>
  <c r="N7299" i="57"/>
  <c r="N7300" i="57"/>
  <c r="N7301" i="57"/>
  <c r="N7302" i="57"/>
  <c r="N7303" i="57"/>
  <c r="N7304" i="57"/>
  <c r="N7305" i="57"/>
  <c r="N7306" i="57"/>
  <c r="N7307" i="57"/>
  <c r="N7308" i="57"/>
  <c r="N7309" i="57"/>
  <c r="N7310" i="57"/>
  <c r="N7311" i="57"/>
  <c r="N7312" i="57"/>
  <c r="N7313" i="57"/>
  <c r="N7314" i="57"/>
  <c r="N7315" i="57"/>
  <c r="N7316" i="57"/>
  <c r="N7317" i="57"/>
  <c r="N7318" i="57"/>
  <c r="N7319" i="57"/>
  <c r="N7320" i="57"/>
  <c r="N7321" i="57"/>
  <c r="N7322" i="57"/>
  <c r="N7323" i="57"/>
  <c r="N7324" i="57"/>
  <c r="N7325" i="57"/>
  <c r="N7326" i="57"/>
  <c r="N7327" i="57"/>
  <c r="N7328" i="57"/>
  <c r="N7329" i="57"/>
  <c r="N7330" i="57"/>
  <c r="N7331" i="57"/>
  <c r="N7332" i="57"/>
  <c r="N7333" i="57"/>
  <c r="N7334" i="57"/>
  <c r="N7335" i="57"/>
  <c r="N7336" i="57"/>
  <c r="N7337" i="57"/>
  <c r="N7338" i="57"/>
  <c r="N7339" i="57"/>
  <c r="N7340" i="57"/>
  <c r="N7341" i="57"/>
  <c r="N7342" i="57"/>
  <c r="N7343" i="57"/>
  <c r="N7344" i="57"/>
  <c r="N7345" i="57"/>
  <c r="N7346" i="57"/>
  <c r="N7347" i="57"/>
  <c r="N7348" i="57"/>
  <c r="N7349" i="57"/>
  <c r="N7350" i="57"/>
  <c r="N7351" i="57"/>
  <c r="N7352" i="57"/>
  <c r="N7353" i="57"/>
  <c r="N7354" i="57"/>
  <c r="N7355" i="57"/>
  <c r="N7356" i="57"/>
  <c r="N7357" i="57"/>
  <c r="N7358" i="57"/>
  <c r="N7359" i="57"/>
  <c r="N7360" i="57"/>
  <c r="N7361" i="57"/>
  <c r="N7362" i="57"/>
  <c r="N7363" i="57"/>
  <c r="N7364" i="57"/>
  <c r="N7365" i="57"/>
  <c r="N7366" i="57"/>
  <c r="N7367" i="57"/>
  <c r="N7368" i="57"/>
  <c r="N7369" i="57"/>
  <c r="N7370" i="57"/>
  <c r="N7371" i="57"/>
  <c r="N7372" i="57"/>
  <c r="N7373" i="57"/>
  <c r="N7374" i="57"/>
  <c r="N7375" i="57"/>
  <c r="N7376" i="57"/>
  <c r="N7377" i="57"/>
  <c r="N7378" i="57"/>
  <c r="N7379" i="57"/>
  <c r="N7380" i="57"/>
  <c r="N7381" i="57"/>
  <c r="N7382" i="57"/>
  <c r="N7383" i="57"/>
  <c r="N7384" i="57"/>
  <c r="N7385" i="57"/>
  <c r="N7386" i="57"/>
  <c r="N7387" i="57"/>
  <c r="N7388" i="57"/>
  <c r="N7389" i="57"/>
  <c r="N7390" i="57"/>
  <c r="N7391" i="57"/>
  <c r="N7392" i="57"/>
  <c r="N7393" i="57"/>
  <c r="N7394" i="57"/>
  <c r="N7395" i="57"/>
  <c r="N7396" i="57"/>
  <c r="N7397" i="57"/>
  <c r="N7398" i="57"/>
  <c r="N7399" i="57"/>
  <c r="N7400" i="57"/>
  <c r="N7401" i="57"/>
  <c r="N7402" i="57"/>
  <c r="N7403" i="57"/>
  <c r="N7404" i="57"/>
  <c r="N7405" i="57"/>
  <c r="N7406" i="57"/>
  <c r="N7407" i="57"/>
  <c r="N7408" i="57"/>
  <c r="N7409" i="57"/>
  <c r="N7410" i="57"/>
  <c r="N7411" i="57"/>
  <c r="N7412" i="57"/>
  <c r="N7413" i="57"/>
  <c r="N7414" i="57"/>
  <c r="N7415" i="57"/>
  <c r="N7416" i="57"/>
  <c r="N7417" i="57"/>
  <c r="N7418" i="57"/>
  <c r="N7419" i="57"/>
  <c r="N7420" i="57"/>
  <c r="N7421" i="57"/>
  <c r="N7422" i="57"/>
  <c r="N7423" i="57"/>
  <c r="N7424" i="57"/>
  <c r="N7425" i="57"/>
  <c r="N7426" i="57"/>
  <c r="N7427" i="57"/>
  <c r="N7428" i="57"/>
  <c r="N7429" i="57"/>
  <c r="N7430" i="57"/>
  <c r="N7431" i="57"/>
  <c r="N7432" i="57"/>
  <c r="N7433" i="57"/>
  <c r="N7434" i="57"/>
  <c r="N7435" i="57"/>
  <c r="N7436" i="57"/>
  <c r="N7437" i="57"/>
  <c r="N7438" i="57"/>
  <c r="N7439" i="57"/>
  <c r="N7440" i="57"/>
  <c r="N7441" i="57"/>
  <c r="N7442" i="57"/>
  <c r="N7443" i="57"/>
  <c r="N7444" i="57"/>
  <c r="N7445" i="57"/>
  <c r="N7446" i="57"/>
  <c r="N7447" i="57"/>
  <c r="N7448" i="57"/>
  <c r="N7449" i="57"/>
  <c r="N7450" i="57"/>
  <c r="N7451" i="57"/>
  <c r="N7452" i="57"/>
  <c r="N7453" i="57"/>
  <c r="N7454" i="57"/>
  <c r="N7455" i="57"/>
  <c r="N7456" i="57"/>
  <c r="N7457" i="57"/>
  <c r="N7458" i="57"/>
  <c r="N7459" i="57"/>
  <c r="N7460" i="57"/>
  <c r="N7461" i="57"/>
  <c r="N7462" i="57"/>
  <c r="N7463" i="57"/>
  <c r="N7464" i="57"/>
  <c r="N7465" i="57"/>
  <c r="N7466" i="57"/>
  <c r="N7467" i="57"/>
  <c r="N7468" i="57"/>
  <c r="N7469" i="57"/>
  <c r="N7470" i="57"/>
  <c r="N7471" i="57"/>
  <c r="N7472" i="57"/>
  <c r="N7473" i="57"/>
  <c r="N7474" i="57"/>
  <c r="N7475" i="57"/>
  <c r="N7476" i="57"/>
  <c r="N7477" i="57"/>
  <c r="N7478" i="57"/>
  <c r="N7479" i="57"/>
  <c r="N7480" i="57"/>
  <c r="N7481" i="57"/>
  <c r="N7482" i="57"/>
  <c r="N7483" i="57"/>
  <c r="N7484" i="57"/>
  <c r="N7485" i="57"/>
  <c r="N7486" i="57"/>
  <c r="N7487" i="57"/>
  <c r="N7488" i="57"/>
  <c r="N7489" i="57"/>
  <c r="N7490" i="57"/>
  <c r="N7491" i="57"/>
  <c r="N7492" i="57"/>
  <c r="N7493" i="57"/>
  <c r="N7494" i="57"/>
  <c r="N7495" i="57"/>
  <c r="N7496" i="57"/>
  <c r="N7497" i="57"/>
  <c r="N7498" i="57"/>
  <c r="N7499" i="57"/>
  <c r="N7500" i="57"/>
  <c r="N7501" i="57"/>
  <c r="N7502" i="57"/>
  <c r="N7503" i="57"/>
  <c r="N7504" i="57"/>
  <c r="N7505" i="57"/>
  <c r="N7506" i="57"/>
  <c r="N7507" i="57"/>
  <c r="N7508" i="57"/>
  <c r="N7509" i="57"/>
  <c r="N7510" i="57"/>
  <c r="N7511" i="57"/>
  <c r="N7512" i="57"/>
  <c r="N7513" i="57"/>
  <c r="N7514" i="57"/>
  <c r="N7515" i="57"/>
  <c r="N7516" i="57"/>
  <c r="N7517" i="57"/>
  <c r="N7518" i="57"/>
  <c r="N7519" i="57"/>
  <c r="N7520" i="57"/>
  <c r="N7521" i="57"/>
  <c r="N7522" i="57"/>
  <c r="N7523" i="57"/>
  <c r="N7524" i="57"/>
  <c r="N7525" i="57"/>
  <c r="N7526" i="57"/>
  <c r="N7527" i="57"/>
  <c r="N7528" i="57"/>
  <c r="N7529" i="57"/>
  <c r="N7530" i="57"/>
  <c r="N7531" i="57"/>
  <c r="N7532" i="57"/>
  <c r="N7533" i="57"/>
  <c r="N7534" i="57"/>
  <c r="N7535" i="57"/>
  <c r="N7536" i="57"/>
  <c r="N7537" i="57"/>
  <c r="N7538" i="57"/>
  <c r="N7539" i="57"/>
  <c r="N7540" i="57"/>
  <c r="N7541" i="57"/>
  <c r="N7542" i="57"/>
  <c r="N7543" i="57"/>
  <c r="N7544" i="57"/>
  <c r="N7545" i="57"/>
  <c r="N7546" i="57"/>
  <c r="N7547" i="57"/>
  <c r="N7548" i="57"/>
  <c r="N7549" i="57"/>
  <c r="N7550" i="57"/>
  <c r="N7551" i="57"/>
  <c r="N7552" i="57"/>
  <c r="N7553" i="57"/>
  <c r="N7554" i="57"/>
  <c r="N7555" i="57"/>
  <c r="N7556" i="57"/>
  <c r="N7557" i="57"/>
  <c r="N7558" i="57"/>
  <c r="N7559" i="57"/>
  <c r="N7560" i="57"/>
  <c r="N7561" i="57"/>
  <c r="N7562" i="57"/>
  <c r="N7563" i="57"/>
  <c r="N7564" i="57"/>
  <c r="N7565" i="57"/>
  <c r="N7566" i="57"/>
  <c r="N7567" i="57"/>
  <c r="N7568" i="57"/>
  <c r="N7569" i="57"/>
  <c r="N7570" i="57"/>
  <c r="N7571" i="57"/>
  <c r="N7572" i="57"/>
  <c r="N7573" i="57"/>
  <c r="N7574" i="57"/>
  <c r="N7575" i="57"/>
  <c r="N7576" i="57"/>
  <c r="N7577" i="57"/>
  <c r="N7578" i="57"/>
  <c r="N7579" i="57"/>
  <c r="N7580" i="57"/>
  <c r="N7581" i="57"/>
  <c r="N7582" i="57"/>
  <c r="N7583" i="57"/>
  <c r="N7584" i="57"/>
  <c r="N7585" i="57"/>
  <c r="N7586" i="57"/>
  <c r="N7587" i="57"/>
  <c r="N7588" i="57"/>
  <c r="N7589" i="57"/>
  <c r="N7590" i="57"/>
  <c r="N7591" i="57"/>
  <c r="N7592" i="57"/>
  <c r="N7593" i="57"/>
  <c r="N7594" i="57"/>
  <c r="N7595" i="57"/>
  <c r="N7596" i="57"/>
  <c r="N7597" i="57"/>
  <c r="N7598" i="57"/>
  <c r="N7599" i="57"/>
  <c r="N7600" i="57"/>
  <c r="N7601" i="57"/>
  <c r="N7602" i="57"/>
  <c r="N7603" i="57"/>
  <c r="N7604" i="57"/>
  <c r="N7605" i="57"/>
  <c r="N7606" i="57"/>
  <c r="N7607" i="57"/>
  <c r="N7608" i="57"/>
  <c r="N7609" i="57"/>
  <c r="N7610" i="57"/>
  <c r="N7611" i="57"/>
  <c r="N7612" i="57"/>
  <c r="N7613" i="57"/>
  <c r="N7614" i="57"/>
  <c r="N7615" i="57"/>
  <c r="N7616" i="57"/>
  <c r="N7617" i="57"/>
  <c r="N7618" i="57"/>
  <c r="N7619" i="57"/>
  <c r="N7620" i="57"/>
  <c r="N7621" i="57"/>
  <c r="N7622" i="57"/>
  <c r="N7623" i="57"/>
  <c r="N7624" i="57"/>
  <c r="N7625" i="57"/>
  <c r="N7626" i="57"/>
  <c r="N7627" i="57"/>
  <c r="N7628" i="57"/>
  <c r="N7629" i="57"/>
  <c r="N7630" i="57"/>
  <c r="N7631" i="57"/>
  <c r="N7632" i="57"/>
  <c r="N7633" i="57"/>
  <c r="N7634" i="57"/>
  <c r="N7635" i="57"/>
  <c r="N7636" i="57"/>
  <c r="N7637" i="57"/>
  <c r="N7638" i="57"/>
  <c r="N7639" i="57"/>
  <c r="N7640" i="57"/>
  <c r="N7641" i="57"/>
  <c r="N3" i="47"/>
  <c r="N4" i="47"/>
  <c r="N5" i="47"/>
  <c r="N6" i="47"/>
  <c r="N7" i="47"/>
  <c r="N8" i="47"/>
  <c r="N9" i="47"/>
  <c r="N10" i="47"/>
  <c r="N11" i="47"/>
  <c r="N12" i="47"/>
  <c r="N13" i="47"/>
  <c r="N14" i="47"/>
  <c r="N15" i="47"/>
  <c r="N16" i="47"/>
  <c r="N17" i="47"/>
  <c r="N18" i="47"/>
  <c r="N19" i="47"/>
  <c r="N20" i="47"/>
  <c r="N21" i="47"/>
  <c r="N22" i="47"/>
  <c r="N23" i="47"/>
  <c r="N24" i="47"/>
  <c r="N25" i="47"/>
  <c r="N26" i="47"/>
  <c r="N27" i="47"/>
  <c r="N28" i="47"/>
  <c r="N29" i="47"/>
  <c r="N30" i="47"/>
  <c r="N31" i="47"/>
  <c r="N32" i="47"/>
  <c r="N33" i="47"/>
  <c r="N34" i="47"/>
  <c r="N35" i="47"/>
  <c r="N36" i="47"/>
  <c r="N37" i="47"/>
  <c r="N38" i="47"/>
  <c r="N39" i="47"/>
  <c r="N40" i="47"/>
  <c r="N41" i="47"/>
  <c r="N42" i="47"/>
  <c r="N43" i="47"/>
  <c r="N44" i="47"/>
  <c r="N45" i="47"/>
  <c r="N46" i="47"/>
  <c r="N47" i="47"/>
  <c r="N48" i="47"/>
  <c r="N49" i="47"/>
  <c r="N50" i="47"/>
  <c r="N51" i="47"/>
  <c r="N52" i="47"/>
  <c r="N53" i="47"/>
  <c r="N54" i="47"/>
  <c r="N55" i="47"/>
  <c r="N56" i="47"/>
  <c r="N57" i="47"/>
  <c r="N58" i="47"/>
  <c r="N59" i="47"/>
  <c r="N60" i="47"/>
  <c r="N61" i="47"/>
  <c r="N62" i="47"/>
  <c r="N63" i="47"/>
  <c r="N64" i="47"/>
  <c r="N65" i="47"/>
  <c r="N66" i="47"/>
  <c r="N67" i="47"/>
  <c r="N68" i="47"/>
  <c r="N69" i="47"/>
  <c r="N70" i="47"/>
  <c r="N71" i="47"/>
  <c r="N72" i="47"/>
  <c r="N73" i="47"/>
  <c r="N74" i="47"/>
  <c r="N75" i="47"/>
  <c r="N76" i="47"/>
  <c r="N77" i="47"/>
  <c r="N78" i="47"/>
  <c r="N79" i="47"/>
  <c r="N80" i="47"/>
  <c r="N81" i="47"/>
  <c r="N82" i="47"/>
  <c r="N83" i="47"/>
  <c r="N84" i="47"/>
  <c r="N85" i="47"/>
  <c r="N86" i="47"/>
  <c r="N87" i="47"/>
  <c r="N88" i="47"/>
  <c r="N89" i="47"/>
  <c r="N90" i="47"/>
  <c r="N91" i="47"/>
  <c r="N92" i="47"/>
  <c r="N93" i="47"/>
  <c r="N94" i="47"/>
  <c r="N95" i="47"/>
  <c r="N96" i="47"/>
  <c r="N97" i="47"/>
  <c r="N98" i="47"/>
  <c r="N99" i="47"/>
  <c r="N100" i="47"/>
  <c r="N101" i="47"/>
  <c r="N102" i="47"/>
  <c r="N103" i="47"/>
  <c r="N104" i="47"/>
  <c r="N105" i="47"/>
  <c r="N106" i="47"/>
  <c r="N107" i="47"/>
  <c r="N108" i="47"/>
  <c r="N109" i="47"/>
  <c r="N110" i="47"/>
  <c r="N111" i="47"/>
  <c r="N112" i="47"/>
  <c r="N113" i="47"/>
  <c r="N114" i="47"/>
  <c r="N115" i="47"/>
  <c r="N116" i="47"/>
  <c r="N117" i="47"/>
  <c r="N118" i="47"/>
  <c r="N119" i="47"/>
  <c r="N120" i="47"/>
  <c r="N121" i="47"/>
  <c r="N122" i="47"/>
  <c r="N123" i="47"/>
  <c r="N124" i="47"/>
  <c r="N125" i="47"/>
  <c r="N126" i="47"/>
  <c r="N127" i="47"/>
  <c r="N128" i="47"/>
  <c r="N129" i="47"/>
  <c r="N130" i="47"/>
  <c r="N131" i="47"/>
  <c r="N132" i="47"/>
  <c r="N133" i="47"/>
  <c r="N134" i="47"/>
  <c r="N135" i="47"/>
  <c r="N136" i="47"/>
  <c r="N137" i="47"/>
  <c r="N138" i="47"/>
  <c r="N139" i="47"/>
  <c r="N140" i="47"/>
  <c r="N141" i="47"/>
  <c r="N142" i="47"/>
  <c r="N143" i="47"/>
  <c r="N144" i="47"/>
  <c r="N145" i="47"/>
  <c r="N146" i="47"/>
  <c r="N147" i="47"/>
  <c r="N148" i="47"/>
  <c r="N149" i="47"/>
  <c r="N150" i="47"/>
  <c r="N151" i="47"/>
  <c r="N152" i="47"/>
  <c r="N153" i="47"/>
  <c r="N154" i="47"/>
  <c r="N155" i="47"/>
  <c r="N156" i="47"/>
  <c r="N157" i="47"/>
  <c r="N158" i="47"/>
  <c r="N159" i="47"/>
  <c r="N160" i="47"/>
  <c r="N161" i="47"/>
  <c r="N162" i="47"/>
  <c r="N163" i="47"/>
  <c r="N164" i="47"/>
  <c r="N165" i="47"/>
  <c r="N166" i="47"/>
  <c r="N167" i="47"/>
  <c r="N168" i="47"/>
  <c r="N169" i="47"/>
  <c r="N170" i="47"/>
  <c r="N171" i="47"/>
  <c r="N172" i="47"/>
  <c r="N173" i="47"/>
  <c r="N174" i="47"/>
  <c r="N175" i="47"/>
  <c r="N176" i="47"/>
  <c r="N177" i="47"/>
  <c r="N178" i="47"/>
  <c r="N179" i="47"/>
  <c r="N180" i="47"/>
  <c r="N181" i="47"/>
  <c r="N182" i="47"/>
  <c r="N183" i="47"/>
  <c r="N184" i="47"/>
  <c r="N185" i="47"/>
  <c r="N186" i="47"/>
  <c r="N187" i="47"/>
  <c r="N188" i="47"/>
  <c r="N189" i="47"/>
  <c r="N190" i="47"/>
  <c r="N191" i="47"/>
  <c r="N192" i="47"/>
  <c r="N193" i="47"/>
  <c r="N194" i="47"/>
  <c r="N195" i="47"/>
  <c r="N196" i="47"/>
  <c r="N197" i="47"/>
  <c r="N198" i="47"/>
  <c r="N199" i="47"/>
  <c r="N200" i="47"/>
  <c r="N201" i="47"/>
  <c r="N202" i="47"/>
  <c r="N203" i="47"/>
  <c r="N204" i="47"/>
  <c r="N205" i="47"/>
  <c r="N206" i="47"/>
  <c r="N207" i="47"/>
  <c r="N208" i="47"/>
  <c r="N209" i="47"/>
  <c r="N210" i="47"/>
  <c r="N211" i="47"/>
  <c r="N212" i="47"/>
  <c r="N213" i="47"/>
  <c r="N214" i="47"/>
  <c r="N215" i="47"/>
  <c r="N216" i="47"/>
  <c r="N217" i="47"/>
  <c r="N218" i="47"/>
  <c r="N219" i="47"/>
  <c r="N220" i="47"/>
  <c r="N221" i="47"/>
  <c r="N222" i="47"/>
  <c r="N223" i="47"/>
  <c r="N224" i="47"/>
  <c r="N225" i="47"/>
  <c r="N226" i="47"/>
  <c r="N227" i="47"/>
  <c r="N228" i="47"/>
  <c r="N229" i="47"/>
  <c r="N230" i="47"/>
  <c r="N231" i="47"/>
  <c r="N232" i="47"/>
  <c r="N233" i="47"/>
  <c r="N234" i="47"/>
  <c r="N235" i="47"/>
  <c r="N236" i="47"/>
  <c r="N237" i="47"/>
  <c r="N238" i="47"/>
  <c r="N239" i="47"/>
  <c r="N240" i="47"/>
  <c r="N241" i="47"/>
  <c r="N242" i="47"/>
  <c r="N243" i="47"/>
  <c r="N244" i="47"/>
  <c r="N245" i="47"/>
  <c r="N246" i="47"/>
  <c r="N247" i="47"/>
  <c r="N248" i="47"/>
  <c r="N249" i="47"/>
  <c r="N250" i="47"/>
  <c r="N251" i="47"/>
  <c r="N252" i="47"/>
  <c r="N253" i="47"/>
  <c r="N254" i="47"/>
  <c r="N255" i="47"/>
  <c r="N256" i="47"/>
  <c r="N257" i="47"/>
  <c r="N258" i="47"/>
  <c r="N259" i="47"/>
  <c r="N260" i="47"/>
  <c r="N261" i="47"/>
  <c r="N262" i="47"/>
  <c r="N263" i="47"/>
  <c r="N264" i="47"/>
  <c r="N265" i="47"/>
  <c r="N266" i="47"/>
  <c r="N267" i="47"/>
  <c r="N268" i="47"/>
  <c r="N269" i="47"/>
  <c r="N270" i="47"/>
  <c r="N271" i="47"/>
  <c r="N272" i="47"/>
  <c r="N273" i="47"/>
  <c r="N274" i="47"/>
  <c r="N275" i="47"/>
  <c r="N276" i="47"/>
  <c r="N277" i="47"/>
  <c r="N278" i="47"/>
  <c r="N279" i="47"/>
  <c r="N280" i="47"/>
  <c r="N281" i="47"/>
  <c r="N282" i="47"/>
  <c r="N283" i="47"/>
  <c r="N284" i="47"/>
  <c r="N285" i="47"/>
  <c r="N286" i="47"/>
  <c r="N287" i="47"/>
  <c r="N288" i="47"/>
  <c r="N289" i="47"/>
  <c r="N290" i="47"/>
  <c r="N291" i="47"/>
  <c r="N292" i="47"/>
  <c r="N293" i="47"/>
  <c r="N294" i="47"/>
  <c r="N295" i="47"/>
  <c r="N296" i="47"/>
  <c r="N297" i="47"/>
  <c r="N298" i="47"/>
  <c r="N299" i="47"/>
  <c r="N300" i="47"/>
  <c r="N301" i="47"/>
  <c r="N302" i="47"/>
  <c r="N303" i="47"/>
  <c r="N304" i="47"/>
  <c r="N305" i="47"/>
  <c r="N306" i="47"/>
  <c r="N307" i="47"/>
  <c r="N308" i="47"/>
  <c r="N309" i="47"/>
  <c r="N310" i="47"/>
  <c r="N311" i="47"/>
  <c r="N312" i="47"/>
  <c r="N313" i="47"/>
  <c r="N314" i="47"/>
  <c r="N315" i="47"/>
  <c r="N316" i="47"/>
  <c r="N317" i="47"/>
  <c r="N318" i="47"/>
  <c r="N319" i="47"/>
  <c r="N320" i="47"/>
  <c r="N321" i="47"/>
  <c r="N322" i="47"/>
  <c r="N323" i="47"/>
  <c r="N324" i="47"/>
  <c r="N325" i="47"/>
  <c r="N326" i="47"/>
  <c r="N327" i="47"/>
  <c r="N328" i="47"/>
  <c r="N329" i="47"/>
  <c r="N330" i="47"/>
  <c r="N331" i="47"/>
  <c r="N332" i="47"/>
  <c r="N333" i="47"/>
  <c r="N334" i="47"/>
  <c r="N335" i="47"/>
  <c r="N336" i="47"/>
  <c r="N337" i="47"/>
  <c r="N338" i="47"/>
  <c r="N339" i="47"/>
  <c r="N340" i="47"/>
  <c r="N341" i="47"/>
  <c r="N342" i="47"/>
  <c r="N343" i="47"/>
  <c r="N344" i="47"/>
  <c r="N345" i="47"/>
  <c r="N346" i="47"/>
  <c r="N347" i="47"/>
  <c r="N348" i="47"/>
  <c r="N349" i="47"/>
  <c r="N350" i="47"/>
  <c r="N351" i="47"/>
  <c r="N352" i="47"/>
  <c r="N353" i="47"/>
  <c r="N354" i="47"/>
  <c r="N355" i="47"/>
  <c r="N356" i="47"/>
  <c r="N357" i="47"/>
  <c r="N358" i="47"/>
  <c r="N359" i="47"/>
  <c r="N360" i="47"/>
  <c r="N361" i="47"/>
  <c r="N362" i="47"/>
  <c r="N363" i="47"/>
  <c r="N364" i="47"/>
  <c r="N365" i="47"/>
  <c r="N366" i="47"/>
  <c r="N367" i="47"/>
  <c r="N368" i="47"/>
  <c r="N369" i="47"/>
  <c r="N370" i="47"/>
  <c r="N371" i="47"/>
  <c r="N372" i="47"/>
  <c r="N373" i="47"/>
  <c r="N374" i="47"/>
  <c r="N375" i="47"/>
  <c r="N376" i="47"/>
  <c r="N377" i="47"/>
  <c r="N378" i="47"/>
  <c r="N379" i="47"/>
  <c r="N380" i="47"/>
  <c r="N381" i="47"/>
  <c r="N382" i="47"/>
  <c r="N383" i="47"/>
  <c r="N384" i="47"/>
  <c r="N385" i="47"/>
  <c r="N386" i="47"/>
  <c r="N387" i="47"/>
  <c r="N388" i="47"/>
  <c r="N389" i="47"/>
  <c r="N390" i="47"/>
  <c r="N391" i="47"/>
  <c r="N392" i="47"/>
  <c r="N393" i="47"/>
  <c r="N394" i="47"/>
  <c r="N395" i="47"/>
  <c r="N396" i="47"/>
  <c r="N397" i="47"/>
  <c r="N398" i="47"/>
  <c r="N399" i="47"/>
  <c r="N400" i="47"/>
  <c r="N401" i="47"/>
  <c r="N402" i="47"/>
  <c r="N403" i="47"/>
  <c r="N404" i="47"/>
  <c r="N405" i="47"/>
  <c r="N406" i="47"/>
  <c r="N407" i="47"/>
  <c r="N408" i="47"/>
  <c r="N409" i="47"/>
  <c r="N410" i="47"/>
  <c r="N411" i="47"/>
  <c r="N412" i="47"/>
  <c r="N413" i="47"/>
  <c r="N414" i="47"/>
  <c r="N415" i="47"/>
  <c r="N416" i="47"/>
  <c r="N417" i="47"/>
  <c r="N418" i="47"/>
  <c r="N419" i="47"/>
  <c r="N420" i="47"/>
  <c r="N421" i="47"/>
  <c r="N422" i="47"/>
  <c r="N423" i="47"/>
  <c r="N424" i="47"/>
  <c r="N425" i="47"/>
  <c r="N426" i="47"/>
  <c r="N427" i="47"/>
  <c r="N428" i="47"/>
  <c r="N429" i="47"/>
  <c r="N430" i="47"/>
  <c r="N431" i="47"/>
  <c r="N432" i="47"/>
  <c r="N433" i="47"/>
  <c r="N434" i="47"/>
  <c r="N435" i="47"/>
  <c r="N436" i="47"/>
  <c r="N437" i="47"/>
  <c r="N438" i="47"/>
  <c r="N439" i="47"/>
  <c r="N440" i="47"/>
  <c r="N441" i="47"/>
  <c r="N442" i="47"/>
  <c r="N443" i="47"/>
  <c r="N444" i="47"/>
  <c r="N445" i="47"/>
  <c r="N446" i="47"/>
  <c r="N447" i="47"/>
  <c r="N448" i="47"/>
  <c r="N449" i="47"/>
  <c r="N450" i="47"/>
  <c r="N451" i="47"/>
  <c r="N452" i="47"/>
  <c r="N453" i="47"/>
  <c r="N454" i="47"/>
  <c r="N455" i="47"/>
  <c r="N456" i="47"/>
  <c r="N457" i="47"/>
  <c r="N458" i="47"/>
  <c r="N459" i="47"/>
  <c r="N460" i="47"/>
  <c r="N461" i="47"/>
  <c r="N462" i="47"/>
  <c r="N463" i="47"/>
  <c r="N464" i="47"/>
  <c r="N465" i="47"/>
  <c r="N466" i="47"/>
  <c r="N467" i="47"/>
  <c r="N468" i="47"/>
  <c r="N469" i="47"/>
  <c r="N470" i="47"/>
  <c r="N471" i="47"/>
  <c r="N472" i="47"/>
  <c r="N473" i="47"/>
  <c r="N474" i="47"/>
  <c r="N475" i="47"/>
  <c r="N476" i="47"/>
  <c r="N477" i="47"/>
  <c r="N478" i="47"/>
  <c r="N479" i="47"/>
  <c r="N480" i="47"/>
  <c r="N481" i="47"/>
  <c r="N482" i="47"/>
  <c r="N483" i="47"/>
  <c r="N484" i="47"/>
  <c r="N485" i="47"/>
  <c r="N486" i="47"/>
  <c r="N487" i="47"/>
  <c r="N488" i="47"/>
  <c r="N489" i="47"/>
  <c r="N490" i="47"/>
  <c r="N491" i="47"/>
  <c r="N492" i="47"/>
  <c r="N493" i="47"/>
  <c r="N494" i="47"/>
  <c r="N495" i="47"/>
  <c r="N496" i="47"/>
  <c r="N497" i="47"/>
  <c r="N498" i="47"/>
  <c r="N499" i="47"/>
  <c r="N500" i="47"/>
  <c r="N501" i="47"/>
  <c r="N502" i="47"/>
  <c r="N503" i="47"/>
  <c r="N504" i="47"/>
  <c r="N505" i="47"/>
  <c r="N506" i="47"/>
  <c r="N507" i="47"/>
  <c r="N508" i="47"/>
  <c r="N509" i="47"/>
  <c r="N510" i="47"/>
  <c r="N511" i="47"/>
  <c r="N512" i="47"/>
  <c r="N513" i="47"/>
  <c r="N514" i="47"/>
  <c r="N515" i="47"/>
  <c r="N516" i="47"/>
  <c r="N517" i="47"/>
  <c r="N518" i="47"/>
  <c r="N519" i="47"/>
  <c r="N520" i="47"/>
  <c r="N521" i="47"/>
  <c r="N522" i="47"/>
  <c r="N523" i="47"/>
  <c r="N524" i="47"/>
  <c r="N525" i="47"/>
  <c r="N526" i="47"/>
  <c r="N527" i="47"/>
  <c r="N528" i="47"/>
  <c r="N529" i="47"/>
  <c r="N530" i="47"/>
  <c r="N531" i="47"/>
  <c r="N532" i="47"/>
  <c r="N533" i="47"/>
  <c r="N534" i="47"/>
  <c r="N535" i="47"/>
  <c r="N536" i="47"/>
  <c r="N537" i="47"/>
  <c r="N538" i="47"/>
  <c r="N539" i="47"/>
  <c r="N540" i="47"/>
  <c r="N541" i="47"/>
  <c r="N542" i="47"/>
  <c r="N543" i="47"/>
  <c r="N544" i="47"/>
  <c r="N545" i="47"/>
  <c r="N546" i="47"/>
  <c r="N547" i="47"/>
  <c r="N548" i="47"/>
  <c r="N549" i="47"/>
  <c r="N550" i="47"/>
  <c r="N551" i="47"/>
  <c r="N552" i="47"/>
  <c r="N553" i="47"/>
  <c r="N554" i="47"/>
  <c r="N555" i="47"/>
  <c r="N556" i="47"/>
  <c r="N557" i="47"/>
  <c r="N558" i="47"/>
  <c r="N559" i="47"/>
  <c r="N560" i="47"/>
  <c r="N561" i="47"/>
  <c r="N562" i="47"/>
  <c r="N563" i="47"/>
  <c r="N564" i="47"/>
  <c r="N565" i="47"/>
  <c r="N566" i="47"/>
  <c r="N567" i="47"/>
  <c r="N568" i="47"/>
  <c r="N569" i="47"/>
  <c r="N570" i="47"/>
  <c r="N571" i="47"/>
  <c r="N572" i="47"/>
  <c r="N573" i="47"/>
  <c r="N574" i="47"/>
  <c r="N575" i="47"/>
  <c r="N576" i="47"/>
  <c r="N577" i="47"/>
  <c r="N578" i="47"/>
  <c r="N579" i="47"/>
  <c r="N580" i="47"/>
  <c r="N581" i="47"/>
  <c r="N582" i="47"/>
  <c r="N583" i="47"/>
  <c r="N584" i="47"/>
  <c r="N585" i="47"/>
  <c r="N586" i="47"/>
  <c r="N587" i="47"/>
  <c r="N588" i="47"/>
  <c r="N589" i="47"/>
  <c r="N590" i="47"/>
  <c r="N591" i="47"/>
  <c r="N592" i="47"/>
  <c r="N593" i="47"/>
  <c r="N594" i="47"/>
  <c r="N595" i="47"/>
  <c r="N596" i="47"/>
  <c r="N597" i="47"/>
  <c r="N598" i="47"/>
  <c r="N599" i="47"/>
  <c r="N600" i="47"/>
  <c r="N601" i="47"/>
  <c r="N602" i="47"/>
  <c r="N603" i="47"/>
  <c r="N604" i="47"/>
  <c r="N605" i="47"/>
  <c r="N606" i="47"/>
  <c r="N607" i="47"/>
  <c r="N608" i="47"/>
  <c r="N609" i="47"/>
  <c r="N610" i="47"/>
  <c r="N611" i="47"/>
  <c r="N612" i="47"/>
  <c r="N613" i="47"/>
  <c r="N614" i="47"/>
  <c r="N615" i="47"/>
  <c r="N616" i="47"/>
  <c r="N617" i="47"/>
  <c r="N618" i="47"/>
  <c r="N619" i="47"/>
  <c r="N620" i="47"/>
  <c r="N621" i="47"/>
  <c r="N622" i="47"/>
  <c r="N623" i="47"/>
  <c r="N624" i="47"/>
  <c r="N625" i="47"/>
  <c r="N626" i="47"/>
  <c r="N627" i="47"/>
  <c r="N628" i="47"/>
  <c r="N629" i="47"/>
  <c r="N630" i="47"/>
  <c r="N631" i="47"/>
  <c r="N632" i="47"/>
  <c r="N633" i="47"/>
  <c r="N634" i="47"/>
  <c r="N635" i="47"/>
  <c r="N636" i="47"/>
  <c r="N637" i="47"/>
  <c r="N638" i="47"/>
  <c r="N639" i="47"/>
  <c r="N640" i="47"/>
  <c r="N641" i="47"/>
  <c r="N642" i="47"/>
  <c r="N643" i="47"/>
  <c r="N644" i="47"/>
  <c r="N645" i="47"/>
  <c r="N646" i="47"/>
  <c r="N647" i="47"/>
  <c r="N648" i="47"/>
  <c r="N649" i="47"/>
  <c r="N650" i="47"/>
  <c r="N651" i="47"/>
  <c r="N652" i="47"/>
  <c r="N653" i="47"/>
  <c r="N654" i="47"/>
  <c r="N655" i="47"/>
  <c r="N656" i="47"/>
  <c r="N657" i="47"/>
  <c r="N658" i="47"/>
  <c r="N659" i="47"/>
  <c r="N660" i="47"/>
  <c r="N661" i="47"/>
  <c r="N662" i="47"/>
  <c r="N663" i="47"/>
  <c r="N664" i="47"/>
  <c r="N665" i="47"/>
  <c r="N666" i="47"/>
  <c r="N667" i="47"/>
  <c r="N668" i="47"/>
  <c r="N669" i="47"/>
  <c r="N670" i="47"/>
  <c r="N671" i="47"/>
  <c r="N672" i="47"/>
  <c r="N673" i="47"/>
  <c r="N674" i="47"/>
  <c r="N675" i="47"/>
  <c r="N676" i="47"/>
  <c r="N677" i="47"/>
  <c r="N678" i="47"/>
  <c r="N679" i="47"/>
  <c r="N680" i="47"/>
  <c r="N681" i="47"/>
  <c r="N682" i="47"/>
  <c r="N683" i="47"/>
  <c r="N684" i="47"/>
  <c r="N685" i="47"/>
  <c r="N686" i="47"/>
  <c r="N687" i="47"/>
  <c r="N688" i="47"/>
  <c r="N689" i="47"/>
  <c r="N690" i="47"/>
  <c r="N691" i="47"/>
  <c r="N692" i="47"/>
  <c r="N693" i="47"/>
  <c r="N694" i="47"/>
  <c r="N695" i="47"/>
  <c r="N696" i="47"/>
  <c r="N697" i="47"/>
  <c r="N698" i="47"/>
  <c r="N699" i="47"/>
  <c r="N700" i="47"/>
  <c r="N701" i="47"/>
  <c r="N702" i="47"/>
  <c r="N703" i="47"/>
  <c r="N704" i="47"/>
  <c r="N705" i="47"/>
  <c r="N706" i="47"/>
  <c r="N707" i="47"/>
  <c r="N708" i="47"/>
  <c r="N709" i="47"/>
  <c r="N710" i="47"/>
  <c r="N711" i="47"/>
  <c r="N712" i="47"/>
  <c r="N713" i="47"/>
  <c r="N714" i="47"/>
  <c r="N715" i="47"/>
  <c r="N716" i="47"/>
  <c r="N717" i="47"/>
  <c r="N718" i="47"/>
  <c r="N719" i="47"/>
  <c r="N720" i="47"/>
  <c r="N721" i="47"/>
  <c r="N722" i="47"/>
  <c r="N723" i="47"/>
  <c r="N724" i="47"/>
  <c r="N725" i="47"/>
  <c r="N726" i="47"/>
  <c r="N727" i="47"/>
  <c r="N728" i="47"/>
  <c r="N729" i="47"/>
  <c r="N730" i="47"/>
  <c r="N731" i="47"/>
  <c r="N732" i="47"/>
  <c r="N733" i="47"/>
  <c r="N734" i="47"/>
  <c r="N735" i="47"/>
  <c r="N736" i="47"/>
  <c r="N737" i="47"/>
  <c r="N738" i="47"/>
  <c r="N739" i="47"/>
  <c r="N740" i="47"/>
  <c r="N741" i="47"/>
  <c r="N742" i="47"/>
  <c r="N743" i="47"/>
  <c r="N744" i="47"/>
  <c r="N745" i="47"/>
  <c r="N746" i="47"/>
  <c r="N747" i="47"/>
  <c r="N748" i="47"/>
  <c r="N749" i="47"/>
  <c r="N750" i="47"/>
  <c r="N751" i="47"/>
  <c r="N752" i="47"/>
  <c r="N753" i="47"/>
  <c r="N754" i="47"/>
  <c r="N755" i="47"/>
  <c r="N756" i="47"/>
  <c r="N757" i="47"/>
  <c r="N758" i="47"/>
  <c r="N759" i="47"/>
  <c r="N760" i="47"/>
  <c r="N761" i="47"/>
  <c r="N762" i="47"/>
  <c r="N763" i="47"/>
  <c r="N764" i="47"/>
  <c r="N765" i="47"/>
  <c r="N766" i="47"/>
  <c r="N767" i="47"/>
  <c r="N768" i="47"/>
  <c r="N769" i="47"/>
  <c r="N770" i="47"/>
  <c r="N771" i="47"/>
  <c r="N772" i="47"/>
  <c r="N773" i="47"/>
  <c r="N774" i="47"/>
  <c r="N775" i="47"/>
  <c r="N776" i="47"/>
  <c r="N777" i="47"/>
  <c r="N778" i="47"/>
  <c r="N779" i="47"/>
  <c r="N780" i="47"/>
  <c r="N781" i="47"/>
  <c r="N782" i="47"/>
  <c r="N783" i="47"/>
  <c r="N784" i="47"/>
  <c r="N785" i="47"/>
  <c r="N786" i="47"/>
  <c r="N787" i="47"/>
  <c r="N788" i="47"/>
  <c r="N789" i="47"/>
  <c r="N790" i="47"/>
  <c r="N791" i="47"/>
  <c r="N792" i="47"/>
  <c r="N793" i="47"/>
  <c r="N794" i="47"/>
  <c r="N795" i="47"/>
  <c r="N796" i="47"/>
  <c r="N797" i="47"/>
  <c r="N798" i="47"/>
  <c r="N799" i="47"/>
  <c r="N800" i="47"/>
  <c r="N801" i="47"/>
  <c r="N802" i="47"/>
  <c r="N803" i="47"/>
  <c r="N804" i="47"/>
  <c r="N805" i="47"/>
  <c r="N806" i="47"/>
  <c r="N807" i="47"/>
  <c r="N808" i="47"/>
  <c r="N809" i="47"/>
  <c r="N810" i="47"/>
  <c r="N811" i="47"/>
  <c r="N812" i="47"/>
  <c r="N813" i="47"/>
  <c r="N814" i="47"/>
  <c r="N815" i="47"/>
  <c r="N816" i="47"/>
  <c r="N817" i="47"/>
  <c r="N818" i="47"/>
  <c r="N819" i="47"/>
  <c r="N820" i="47"/>
  <c r="N821" i="47"/>
  <c r="N822" i="47"/>
  <c r="N823" i="47"/>
  <c r="N824" i="47"/>
  <c r="N825" i="47"/>
  <c r="N826" i="47"/>
  <c r="N827" i="47"/>
  <c r="N828" i="47"/>
  <c r="N829" i="47"/>
  <c r="N830" i="47"/>
  <c r="N831" i="47"/>
  <c r="N832" i="47"/>
  <c r="N833" i="47"/>
  <c r="N834" i="47"/>
  <c r="N835" i="47"/>
  <c r="N836" i="47"/>
  <c r="N837" i="47"/>
  <c r="N838" i="47"/>
  <c r="N839" i="47"/>
  <c r="N840" i="47"/>
  <c r="N841" i="47"/>
  <c r="N842" i="47"/>
  <c r="N843" i="47"/>
  <c r="N844" i="47"/>
  <c r="N845" i="47"/>
  <c r="N846" i="47"/>
  <c r="N847" i="47"/>
  <c r="N848" i="47"/>
  <c r="N849" i="47"/>
  <c r="N850" i="47"/>
  <c r="N851" i="47"/>
  <c r="N852" i="47"/>
  <c r="N853" i="47"/>
  <c r="N854" i="47"/>
  <c r="N855" i="47"/>
  <c r="N856" i="47"/>
  <c r="N857" i="47"/>
  <c r="N858" i="47"/>
  <c r="N859" i="47"/>
  <c r="N860" i="47"/>
  <c r="N861" i="47"/>
  <c r="N862" i="47"/>
  <c r="N863" i="47"/>
  <c r="N864" i="47"/>
  <c r="N865" i="47"/>
  <c r="N866" i="47"/>
  <c r="N867" i="47"/>
  <c r="N868" i="47"/>
  <c r="N869" i="47"/>
  <c r="N870" i="47"/>
  <c r="N871" i="47"/>
  <c r="N872" i="47"/>
  <c r="N873" i="47"/>
  <c r="N874" i="47"/>
  <c r="N875" i="47"/>
  <c r="N876" i="47"/>
  <c r="N877" i="47"/>
  <c r="N878" i="47"/>
  <c r="N879" i="47"/>
  <c r="N880" i="47"/>
  <c r="N881" i="47"/>
  <c r="N882" i="47"/>
  <c r="N883" i="47"/>
  <c r="N884" i="47"/>
  <c r="N885" i="47"/>
  <c r="N886" i="47"/>
  <c r="N887" i="47"/>
  <c r="N888" i="47"/>
  <c r="N889" i="47"/>
  <c r="N890" i="47"/>
  <c r="N891" i="47"/>
  <c r="N892" i="47"/>
  <c r="N893" i="47"/>
  <c r="N894" i="47"/>
  <c r="N895" i="47"/>
  <c r="N896" i="47"/>
  <c r="N897" i="47"/>
  <c r="N898" i="47"/>
  <c r="N899" i="47"/>
  <c r="N900" i="47"/>
  <c r="N901" i="47"/>
  <c r="N902" i="47"/>
  <c r="N903" i="47"/>
  <c r="N904" i="47"/>
  <c r="N905" i="47"/>
  <c r="N906" i="47"/>
  <c r="N907" i="47"/>
  <c r="N908" i="47"/>
  <c r="N909" i="47"/>
  <c r="N910" i="47"/>
  <c r="N911" i="47"/>
  <c r="N912" i="47"/>
  <c r="N913" i="47"/>
  <c r="N914" i="47"/>
  <c r="N915" i="47"/>
  <c r="N916" i="47"/>
  <c r="N917" i="47"/>
  <c r="N918" i="47"/>
  <c r="N919" i="47"/>
  <c r="N920" i="47"/>
  <c r="N921" i="47"/>
  <c r="N922" i="47"/>
  <c r="N923" i="47"/>
  <c r="N924" i="47"/>
  <c r="N925" i="47"/>
  <c r="N926" i="47"/>
  <c r="N927" i="47"/>
  <c r="N928" i="47"/>
  <c r="N929" i="47"/>
  <c r="N930" i="47"/>
  <c r="N931" i="47"/>
  <c r="N932" i="47"/>
  <c r="N933" i="47"/>
  <c r="N934" i="47"/>
  <c r="N935" i="47"/>
  <c r="N936" i="47"/>
  <c r="N937" i="47"/>
  <c r="N938" i="47"/>
  <c r="N939" i="47"/>
  <c r="N940" i="47"/>
  <c r="N941" i="47"/>
  <c r="N942" i="47"/>
  <c r="N943" i="47"/>
  <c r="N944" i="47"/>
  <c r="N945" i="47"/>
  <c r="N946" i="47"/>
  <c r="N947" i="47"/>
  <c r="N948" i="47"/>
  <c r="N949" i="47"/>
  <c r="N950" i="47"/>
  <c r="N951" i="47"/>
  <c r="N952" i="47"/>
  <c r="N953" i="47"/>
  <c r="N954" i="47"/>
  <c r="N955" i="47"/>
  <c r="N956" i="47"/>
  <c r="N957" i="47"/>
  <c r="N958" i="47"/>
  <c r="N959" i="47"/>
  <c r="N960" i="47"/>
  <c r="N961" i="47"/>
  <c r="N962" i="47"/>
  <c r="N963" i="47"/>
  <c r="N964" i="47"/>
  <c r="N965" i="47"/>
  <c r="N966" i="47"/>
  <c r="N967" i="47"/>
  <c r="N968" i="47"/>
  <c r="N969" i="47"/>
  <c r="N970" i="47"/>
  <c r="N971" i="47"/>
  <c r="N972" i="47"/>
  <c r="N973" i="47"/>
  <c r="N974" i="47"/>
  <c r="N975" i="47"/>
  <c r="N976" i="47"/>
  <c r="N977" i="47"/>
  <c r="N978" i="47"/>
  <c r="N979" i="47"/>
  <c r="N980" i="47"/>
  <c r="N981" i="47"/>
  <c r="N982" i="47"/>
  <c r="N983" i="47"/>
  <c r="N984" i="47"/>
  <c r="N985" i="47"/>
  <c r="N986" i="47"/>
  <c r="N987" i="47"/>
  <c r="N988" i="47"/>
  <c r="N989" i="47"/>
  <c r="N990" i="47"/>
  <c r="N991" i="47"/>
  <c r="N992" i="47"/>
  <c r="N993" i="47"/>
  <c r="N994" i="47"/>
  <c r="N995" i="47"/>
  <c r="N996" i="47"/>
  <c r="N997" i="47"/>
  <c r="N998" i="47"/>
  <c r="N999" i="47"/>
  <c r="N1000" i="47"/>
  <c r="N1001" i="47"/>
  <c r="N1002" i="47"/>
  <c r="N1003" i="47"/>
  <c r="N1004" i="47"/>
  <c r="N1005" i="47"/>
  <c r="N1006" i="47"/>
  <c r="N1007" i="47"/>
  <c r="N1008" i="47"/>
  <c r="N1009" i="47"/>
  <c r="N1010" i="47"/>
  <c r="N1011" i="47"/>
  <c r="N1012" i="47"/>
  <c r="N1013" i="47"/>
  <c r="N1014" i="47"/>
  <c r="N1015" i="47"/>
  <c r="N1016" i="47"/>
  <c r="N1017" i="47"/>
  <c r="N1018" i="47"/>
  <c r="N1019" i="47"/>
  <c r="N1020" i="47"/>
  <c r="N1021" i="47"/>
  <c r="N1022" i="47"/>
  <c r="N1023" i="47"/>
  <c r="N1024" i="47"/>
  <c r="N1025" i="47"/>
  <c r="N1026" i="47"/>
  <c r="N1027" i="47"/>
  <c r="N1028" i="47"/>
  <c r="N1029" i="47"/>
  <c r="N1030" i="47"/>
  <c r="N1031" i="47"/>
  <c r="N1032" i="47"/>
  <c r="N1033" i="47"/>
  <c r="N1034" i="47"/>
  <c r="N1035" i="47"/>
  <c r="N1036" i="47"/>
  <c r="N1037" i="47"/>
  <c r="N1038" i="47"/>
  <c r="N1039" i="47"/>
  <c r="N1040" i="47"/>
  <c r="N1041" i="47"/>
  <c r="N1042" i="47"/>
  <c r="N1043" i="47"/>
  <c r="N1044" i="47"/>
  <c r="N1045" i="47"/>
  <c r="N1046" i="47"/>
  <c r="N1047" i="47"/>
  <c r="N1048" i="47"/>
  <c r="N1049" i="47"/>
  <c r="N1050" i="47"/>
  <c r="N1051" i="47"/>
  <c r="N1052" i="47"/>
  <c r="N1053" i="47"/>
  <c r="N1054" i="47"/>
  <c r="N1055" i="47"/>
  <c r="N1056" i="47"/>
  <c r="N1057" i="47"/>
  <c r="N1058" i="47"/>
  <c r="N1059" i="47"/>
  <c r="N1060" i="47"/>
  <c r="N1061" i="47"/>
  <c r="N1062" i="47"/>
  <c r="N1063" i="47"/>
  <c r="N1064" i="47"/>
  <c r="N1065" i="47"/>
  <c r="N1066" i="47"/>
  <c r="N1067" i="47"/>
  <c r="N1068" i="47"/>
  <c r="N1069" i="47"/>
  <c r="N1070" i="47"/>
  <c r="N1071" i="47"/>
  <c r="N1072" i="47"/>
  <c r="N1073" i="47"/>
  <c r="N1074" i="47"/>
  <c r="N1075" i="47"/>
  <c r="N1076" i="47"/>
  <c r="N1077" i="47"/>
  <c r="N1078" i="47"/>
  <c r="N1079" i="47"/>
  <c r="N1080" i="47"/>
  <c r="N1081" i="47"/>
  <c r="N1082" i="47"/>
  <c r="N1083" i="47"/>
  <c r="N1084" i="47"/>
  <c r="N1085" i="47"/>
  <c r="N1086" i="47"/>
  <c r="N1087" i="47"/>
  <c r="N1088" i="47"/>
  <c r="N1089" i="47"/>
  <c r="N1090" i="47"/>
  <c r="N1091" i="47"/>
  <c r="N1092" i="47"/>
  <c r="N1093" i="47"/>
  <c r="N1094" i="47"/>
  <c r="N1095" i="47"/>
  <c r="N1096" i="47"/>
  <c r="N1097" i="47"/>
  <c r="N1098" i="47"/>
  <c r="N1099" i="47"/>
  <c r="N1100" i="47"/>
  <c r="N1101" i="47"/>
  <c r="N1102" i="47"/>
  <c r="N1103" i="47"/>
  <c r="N1104" i="47"/>
  <c r="N1105" i="47"/>
  <c r="N1106" i="47"/>
  <c r="N1107" i="47"/>
  <c r="N1108" i="47"/>
  <c r="N1109" i="47"/>
  <c r="N1110" i="47"/>
  <c r="N1111" i="47"/>
  <c r="N1112" i="47"/>
  <c r="N1113" i="47"/>
  <c r="N1114" i="47"/>
  <c r="N1115" i="47"/>
  <c r="N1116" i="47"/>
  <c r="N1117" i="47"/>
  <c r="N1118" i="47"/>
  <c r="N1119" i="47"/>
  <c r="N1120" i="47"/>
  <c r="N1121" i="47"/>
  <c r="N1122" i="47"/>
  <c r="N1123" i="47"/>
  <c r="N1124" i="47"/>
  <c r="N1125" i="47"/>
  <c r="N1126" i="47"/>
  <c r="N1127" i="47"/>
  <c r="N1128" i="47"/>
  <c r="N1129" i="47"/>
  <c r="N1130" i="47"/>
  <c r="N1131" i="47"/>
  <c r="N1132" i="47"/>
  <c r="N1133" i="47"/>
  <c r="N1134" i="47"/>
  <c r="N1135" i="47"/>
  <c r="N1136" i="47"/>
  <c r="N1137" i="47"/>
  <c r="N1138" i="47"/>
  <c r="N1139" i="47"/>
  <c r="N1140" i="47"/>
  <c r="N1141" i="47"/>
  <c r="N1142" i="47"/>
  <c r="N1143" i="47"/>
  <c r="N1144" i="47"/>
  <c r="N1145" i="47"/>
  <c r="N1146" i="47"/>
  <c r="N1147" i="47"/>
  <c r="N1148" i="47"/>
  <c r="N1149" i="47"/>
  <c r="N1150" i="47"/>
  <c r="N1151" i="47"/>
  <c r="N1152" i="47"/>
  <c r="N1153" i="47"/>
  <c r="N1154" i="47"/>
  <c r="N1155" i="47"/>
  <c r="N1156" i="47"/>
  <c r="N1157" i="47"/>
  <c r="N1158" i="47"/>
  <c r="N1159" i="47"/>
  <c r="N1160" i="47"/>
  <c r="N1161" i="47"/>
  <c r="N1162" i="47"/>
  <c r="N1163" i="47"/>
  <c r="N1164" i="47"/>
  <c r="N1165" i="47"/>
  <c r="N1166" i="47"/>
  <c r="N1167" i="47"/>
  <c r="N1168" i="47"/>
  <c r="N1169" i="47"/>
  <c r="N1170" i="47"/>
  <c r="N1171" i="47"/>
  <c r="N1172" i="47"/>
  <c r="N1173" i="47"/>
  <c r="N1174" i="47"/>
  <c r="N1175" i="47"/>
  <c r="N1176" i="47"/>
  <c r="N1177" i="47"/>
  <c r="N1178" i="47"/>
  <c r="N1179" i="47"/>
  <c r="N1180" i="47"/>
  <c r="N1181" i="47"/>
  <c r="N1182" i="47"/>
  <c r="N1183" i="47"/>
  <c r="N1184" i="47"/>
  <c r="N1185" i="47"/>
  <c r="N1186" i="47"/>
  <c r="N1187" i="47"/>
  <c r="N1188" i="47"/>
  <c r="N1189" i="47"/>
  <c r="N1190" i="47"/>
  <c r="N1191" i="47"/>
  <c r="N1192" i="47"/>
  <c r="N1193" i="47"/>
  <c r="N1194" i="47"/>
  <c r="N1195" i="47"/>
  <c r="N1196" i="47"/>
  <c r="N1197" i="47"/>
  <c r="N1198" i="47"/>
  <c r="N1199" i="47"/>
  <c r="N1200" i="47"/>
  <c r="N1201" i="47"/>
  <c r="N1202" i="47"/>
  <c r="N1203" i="47"/>
  <c r="N1204" i="47"/>
  <c r="N1205" i="47"/>
  <c r="N1206" i="47"/>
  <c r="N1207" i="47"/>
  <c r="N1208" i="47"/>
  <c r="N1209" i="47"/>
  <c r="N1210" i="47"/>
  <c r="N1211" i="47"/>
  <c r="N1212" i="47"/>
  <c r="N1213" i="47"/>
  <c r="N1214" i="47"/>
  <c r="N1215" i="47"/>
  <c r="N1216" i="47"/>
  <c r="N1217" i="47"/>
  <c r="N1218" i="47"/>
  <c r="N1220" i="47"/>
  <c r="N1221" i="47"/>
  <c r="N1222" i="47"/>
  <c r="N1223" i="47"/>
  <c r="N1224" i="47"/>
  <c r="N1225" i="47"/>
  <c r="N1226" i="47"/>
  <c r="N1227" i="47"/>
  <c r="N1228" i="47"/>
  <c r="N1229" i="47"/>
  <c r="N1230" i="47"/>
  <c r="N1231" i="47"/>
  <c r="N1232" i="47"/>
  <c r="N1233" i="47"/>
  <c r="N1234" i="47"/>
  <c r="N1235" i="47"/>
  <c r="N1236" i="47"/>
  <c r="N1237" i="47"/>
  <c r="N1238" i="47"/>
  <c r="N1239" i="47"/>
  <c r="N1240" i="47"/>
  <c r="N1241" i="47"/>
  <c r="N1242" i="47"/>
  <c r="N1243" i="47"/>
  <c r="N1244" i="47"/>
  <c r="N1245" i="47"/>
  <c r="N1246" i="47"/>
  <c r="N1247" i="47"/>
  <c r="N1248" i="47"/>
  <c r="N1249" i="47"/>
  <c r="N1250" i="47"/>
  <c r="N1251" i="47"/>
  <c r="N1252" i="47"/>
  <c r="N1253" i="47"/>
  <c r="N1254" i="47"/>
  <c r="N1255" i="47"/>
  <c r="N1256" i="47"/>
  <c r="N1257" i="47"/>
  <c r="N1258" i="47"/>
  <c r="N1259" i="47"/>
  <c r="N1260" i="47"/>
  <c r="N1261" i="47"/>
  <c r="N1262" i="47"/>
  <c r="N1263" i="47"/>
  <c r="N1264" i="47"/>
  <c r="N1265" i="47"/>
  <c r="N1266" i="47"/>
  <c r="N1267" i="47"/>
  <c r="N1268" i="47"/>
  <c r="N1269" i="47"/>
  <c r="N1270" i="47"/>
  <c r="N1271" i="47"/>
  <c r="N1272" i="47"/>
  <c r="N1273" i="47"/>
  <c r="N1274" i="47"/>
  <c r="N1275" i="47"/>
  <c r="N1276" i="47"/>
  <c r="N1277" i="47"/>
  <c r="N1278" i="47"/>
  <c r="N1279" i="47"/>
  <c r="N1280" i="47"/>
  <c r="N1281" i="47"/>
  <c r="N1282" i="47"/>
  <c r="N1283" i="47"/>
  <c r="N1284" i="47"/>
  <c r="N1285" i="47"/>
  <c r="N1286" i="47"/>
  <c r="N1287" i="47"/>
  <c r="N1288" i="47"/>
  <c r="N1289" i="47"/>
  <c r="N1290" i="47"/>
  <c r="N1291" i="47"/>
  <c r="N1292" i="47"/>
  <c r="N1293" i="47"/>
  <c r="N1294" i="47"/>
  <c r="N1295" i="47"/>
  <c r="N1296" i="47"/>
  <c r="N1297" i="47"/>
  <c r="N1298" i="47"/>
  <c r="N1299" i="47"/>
  <c r="N1300" i="47"/>
  <c r="N1301" i="47"/>
  <c r="N1302" i="47"/>
  <c r="N1303" i="47"/>
  <c r="N1304" i="47"/>
  <c r="N1305" i="47"/>
  <c r="N1306" i="47"/>
  <c r="N1307" i="47"/>
  <c r="N1308" i="47"/>
  <c r="N1309" i="47"/>
  <c r="N1310" i="47"/>
  <c r="N1311" i="47"/>
  <c r="N1312" i="47"/>
  <c r="N1313" i="47"/>
  <c r="N1314" i="47"/>
  <c r="N1315" i="47"/>
  <c r="N1316" i="47"/>
  <c r="N1317" i="47"/>
  <c r="N1318" i="47"/>
  <c r="N1319" i="47"/>
  <c r="N1320" i="47"/>
  <c r="N1321" i="47"/>
  <c r="N1322" i="47"/>
  <c r="N1323" i="47"/>
  <c r="N1324" i="47"/>
  <c r="N1325" i="47"/>
  <c r="N1326" i="47"/>
  <c r="N1327" i="47"/>
  <c r="N1328" i="47"/>
  <c r="N1329" i="47"/>
  <c r="N1330" i="47"/>
  <c r="N1331" i="47"/>
  <c r="N1332" i="47"/>
  <c r="N1333" i="47"/>
  <c r="N1334" i="47"/>
  <c r="N1335" i="47"/>
  <c r="N1336" i="47"/>
  <c r="N1337" i="47"/>
  <c r="N1338" i="47"/>
  <c r="N1339" i="47"/>
  <c r="N1340" i="47"/>
  <c r="N1341" i="47"/>
  <c r="N1342" i="47"/>
  <c r="N1343" i="47"/>
  <c r="N1344" i="47"/>
  <c r="N1345" i="47"/>
  <c r="N1346" i="47"/>
  <c r="N1347" i="47"/>
  <c r="N1348" i="47"/>
  <c r="N1349" i="47"/>
  <c r="N1350" i="47"/>
  <c r="N1351" i="47"/>
  <c r="N1352" i="47"/>
  <c r="N1353" i="47"/>
  <c r="N1354" i="47"/>
  <c r="N1355" i="47"/>
  <c r="N1356" i="47"/>
  <c r="N1357" i="47"/>
  <c r="N1358" i="47"/>
  <c r="N1359" i="47"/>
  <c r="N1360" i="47"/>
  <c r="N1361" i="47"/>
  <c r="N1362" i="47"/>
  <c r="N1363" i="47"/>
  <c r="N1364" i="47"/>
  <c r="N1365" i="47"/>
  <c r="N1366" i="47"/>
  <c r="N1367" i="47"/>
  <c r="N1368" i="47"/>
  <c r="N1369" i="47"/>
  <c r="N1370" i="47"/>
  <c r="N1371" i="47"/>
  <c r="N1372" i="47"/>
  <c r="N1373" i="47"/>
  <c r="N1374" i="47"/>
  <c r="N1375" i="47"/>
  <c r="N1376" i="47"/>
  <c r="N1377" i="47"/>
  <c r="N1378" i="47"/>
  <c r="N1379" i="47"/>
  <c r="N1380" i="47"/>
  <c r="N1381" i="47"/>
  <c r="N1382" i="47"/>
  <c r="N1383" i="47"/>
  <c r="N1384" i="47"/>
  <c r="N1385" i="47"/>
  <c r="N1386" i="47"/>
  <c r="N1387" i="47"/>
  <c r="N1388" i="47"/>
  <c r="N1389" i="47"/>
  <c r="N1390" i="47"/>
  <c r="N1391" i="47"/>
  <c r="N1392" i="47"/>
  <c r="N1393" i="47"/>
  <c r="N1394" i="47"/>
  <c r="N1395" i="47"/>
  <c r="N1396" i="47"/>
  <c r="N1397" i="47"/>
  <c r="N1398" i="47"/>
  <c r="N1399" i="47"/>
  <c r="N1400" i="47"/>
  <c r="N1401" i="47"/>
  <c r="N1402" i="47"/>
  <c r="N1403" i="47"/>
  <c r="N1404" i="47"/>
  <c r="N1405" i="47"/>
  <c r="N1406" i="47"/>
  <c r="N1407" i="47"/>
  <c r="N1408" i="47"/>
  <c r="N1409" i="47"/>
  <c r="N1410" i="47"/>
  <c r="N1411" i="47"/>
  <c r="N1412" i="47"/>
  <c r="N1413" i="47"/>
  <c r="N1414" i="47"/>
  <c r="N1415" i="47"/>
  <c r="N1416" i="47"/>
  <c r="N1417" i="47"/>
  <c r="N1418" i="47"/>
  <c r="N1419" i="47"/>
  <c r="N1420" i="47"/>
  <c r="N1421" i="47"/>
  <c r="N1422" i="47"/>
  <c r="N1423" i="47"/>
  <c r="N1424" i="47"/>
  <c r="N1425" i="47"/>
  <c r="N1426" i="47"/>
  <c r="N1427" i="47"/>
  <c r="N1428" i="47"/>
  <c r="N1429" i="47"/>
  <c r="N1430" i="47"/>
  <c r="N1431" i="47"/>
  <c r="N1432" i="47"/>
  <c r="N1433" i="47"/>
  <c r="N1434" i="47"/>
  <c r="N1435" i="47"/>
  <c r="N1436" i="47"/>
  <c r="N1437" i="47"/>
  <c r="N1438" i="47"/>
  <c r="N1439" i="47"/>
  <c r="N1440" i="47"/>
  <c r="N1441" i="47"/>
  <c r="N1442" i="47"/>
  <c r="N1443" i="47"/>
  <c r="N1444" i="47"/>
  <c r="N1445" i="47"/>
  <c r="N1446" i="47"/>
  <c r="N1447" i="47"/>
  <c r="N1448" i="47"/>
  <c r="N1449" i="47"/>
  <c r="N1450" i="47"/>
  <c r="N1451" i="47"/>
  <c r="N1452" i="47"/>
  <c r="N1453" i="47"/>
  <c r="N1454" i="47"/>
  <c r="N1455" i="47"/>
  <c r="N1456" i="47"/>
  <c r="N1457" i="47"/>
  <c r="N1458" i="47"/>
  <c r="N1459" i="47"/>
  <c r="N1460" i="47"/>
  <c r="N1461" i="47"/>
  <c r="N1462" i="47"/>
  <c r="N1463" i="47"/>
  <c r="N1464" i="47"/>
  <c r="N1465" i="47"/>
  <c r="N1466" i="47"/>
  <c r="N1467" i="47"/>
  <c r="N1468" i="47"/>
  <c r="N1469" i="47"/>
  <c r="N1470" i="47"/>
  <c r="N1471" i="47"/>
  <c r="N1472" i="47"/>
  <c r="N1473" i="47"/>
  <c r="N1474" i="47"/>
  <c r="N1475" i="47"/>
  <c r="N1476" i="47"/>
  <c r="N1477" i="47"/>
  <c r="N1478" i="47"/>
  <c r="N1479" i="47"/>
  <c r="N1480" i="47"/>
  <c r="N1481" i="47"/>
  <c r="N1482" i="47"/>
  <c r="N1483" i="47"/>
  <c r="N1484" i="47"/>
  <c r="N1485" i="47"/>
  <c r="N1486" i="47"/>
  <c r="N1487" i="47"/>
  <c r="N1488" i="47"/>
  <c r="N1489" i="47"/>
  <c r="N1490" i="47"/>
  <c r="N1491" i="47"/>
  <c r="N1492" i="47"/>
  <c r="N1493" i="47"/>
  <c r="N1494" i="47"/>
  <c r="N1495" i="47"/>
  <c r="N1496" i="47"/>
  <c r="N1497" i="47"/>
  <c r="N1498" i="47"/>
  <c r="N1499" i="47"/>
  <c r="N1500" i="47"/>
  <c r="N1501" i="47"/>
  <c r="N1502" i="47"/>
  <c r="N1503" i="47"/>
  <c r="N1504" i="47"/>
  <c r="N1505" i="47"/>
  <c r="N1506" i="47"/>
  <c r="N1507" i="47"/>
  <c r="N1508" i="47"/>
  <c r="N1509" i="47"/>
  <c r="N1510" i="47"/>
  <c r="N1511" i="47"/>
  <c r="N1512" i="47"/>
  <c r="N1513" i="47"/>
  <c r="N1514" i="47"/>
  <c r="N1515" i="47"/>
  <c r="N1516" i="47"/>
  <c r="N1517" i="47"/>
  <c r="N1518" i="47"/>
  <c r="N1519" i="47"/>
  <c r="N1520" i="47"/>
  <c r="N1521" i="47"/>
  <c r="N1522" i="47"/>
  <c r="N1523" i="47"/>
  <c r="N1524" i="47"/>
  <c r="N1525" i="47"/>
  <c r="N1526" i="47"/>
  <c r="N1527" i="47"/>
  <c r="N1528" i="47"/>
  <c r="N1529" i="47"/>
  <c r="N1530" i="47"/>
  <c r="N1531" i="47"/>
  <c r="N1532" i="47"/>
  <c r="N1533" i="47"/>
  <c r="N1534" i="47"/>
  <c r="N1535" i="47"/>
  <c r="N1536" i="47"/>
  <c r="N1537" i="47"/>
  <c r="N1538" i="47"/>
  <c r="N1539" i="47"/>
  <c r="N1540" i="47"/>
  <c r="N1541" i="47"/>
  <c r="N1542" i="47"/>
  <c r="N1543" i="47"/>
  <c r="N1544" i="47"/>
  <c r="N1545" i="47"/>
  <c r="N1546" i="47"/>
  <c r="N1547" i="47"/>
  <c r="N1548" i="47"/>
  <c r="N1549" i="47"/>
  <c r="N1550" i="47"/>
  <c r="N1551" i="47"/>
  <c r="N1552" i="47"/>
  <c r="N1553" i="47"/>
  <c r="N1554" i="47"/>
  <c r="N1555" i="47"/>
  <c r="N1556" i="47"/>
  <c r="N1557" i="47"/>
  <c r="N1558" i="47"/>
  <c r="N1559" i="47"/>
  <c r="N1560" i="47"/>
  <c r="N1561" i="47"/>
  <c r="N1562" i="47"/>
  <c r="N1563" i="47"/>
  <c r="N1564" i="47"/>
  <c r="N1565" i="47"/>
  <c r="N1566" i="47"/>
  <c r="N1567" i="47"/>
  <c r="N1568" i="47"/>
  <c r="N1569" i="47"/>
  <c r="N1570" i="47"/>
  <c r="N1571" i="47"/>
  <c r="N1572" i="47"/>
  <c r="N1573" i="47"/>
  <c r="N1574" i="47"/>
  <c r="N1575" i="47"/>
  <c r="N1576" i="47"/>
  <c r="N1577" i="47"/>
  <c r="N1578" i="47"/>
  <c r="N1579" i="47"/>
  <c r="N1580" i="47"/>
  <c r="N1581" i="47"/>
  <c r="N1582" i="47"/>
  <c r="N1583" i="47"/>
  <c r="N1584" i="47"/>
  <c r="N1585" i="47"/>
  <c r="N1586" i="47"/>
  <c r="N1587" i="47"/>
  <c r="N1588" i="47"/>
  <c r="N1589" i="47"/>
  <c r="N1590" i="47"/>
  <c r="N1591" i="47"/>
  <c r="N1592" i="47"/>
  <c r="N1593" i="47"/>
  <c r="N1594" i="47"/>
  <c r="N1595" i="47"/>
  <c r="N1596" i="47"/>
  <c r="N1597" i="47"/>
  <c r="N1598" i="47"/>
  <c r="N1599" i="47"/>
  <c r="N1600" i="47"/>
  <c r="N1601" i="47"/>
  <c r="N1602" i="47"/>
  <c r="N1603" i="47"/>
  <c r="N1604" i="47"/>
  <c r="N1605" i="47"/>
  <c r="N1606" i="47"/>
  <c r="N1607" i="47"/>
  <c r="N1608" i="47"/>
  <c r="N1609" i="47"/>
  <c r="N1610" i="47"/>
  <c r="N1611" i="47"/>
  <c r="N1612" i="47"/>
  <c r="N1613" i="47"/>
  <c r="N1614" i="47"/>
  <c r="N1615" i="47"/>
  <c r="N1616" i="47"/>
  <c r="N1617" i="47"/>
  <c r="N1618" i="47"/>
  <c r="N1619" i="47"/>
  <c r="N1620" i="47"/>
  <c r="N1621" i="47"/>
  <c r="N1622" i="47"/>
  <c r="N1623" i="47"/>
  <c r="N1624" i="47"/>
  <c r="N1625" i="47"/>
  <c r="N1626" i="47"/>
  <c r="N1627" i="47"/>
  <c r="N1628" i="47"/>
  <c r="N1629" i="47"/>
  <c r="N1630" i="47"/>
  <c r="N1631" i="47"/>
  <c r="N1632" i="47"/>
  <c r="N1633" i="47"/>
  <c r="N1634" i="47"/>
  <c r="N1635" i="47"/>
  <c r="N1636" i="47"/>
  <c r="N1637" i="47"/>
  <c r="N1638" i="47"/>
  <c r="N1639" i="47"/>
  <c r="N1640" i="47"/>
  <c r="N1641" i="47"/>
  <c r="N1642" i="47"/>
  <c r="N1643" i="47"/>
  <c r="N1644" i="47"/>
  <c r="N1645" i="47"/>
  <c r="N1646" i="47"/>
  <c r="N1647" i="47"/>
  <c r="N1648" i="47"/>
  <c r="N1649" i="47"/>
  <c r="N1650" i="47"/>
  <c r="N1651" i="47"/>
  <c r="N1652" i="47"/>
  <c r="N1653" i="47"/>
  <c r="N1654" i="47"/>
  <c r="N1655" i="47"/>
  <c r="N1656" i="47"/>
  <c r="N1657" i="47"/>
  <c r="N1658" i="47"/>
  <c r="N1659" i="47"/>
  <c r="N1660" i="47"/>
  <c r="N1661" i="47"/>
  <c r="N1662" i="47"/>
  <c r="N1663" i="47"/>
  <c r="N1664" i="47"/>
  <c r="N1665" i="47"/>
  <c r="N1666" i="47"/>
  <c r="N1667" i="47"/>
  <c r="N1668" i="47"/>
  <c r="N1669" i="47"/>
  <c r="N1670" i="47"/>
  <c r="N1671" i="47"/>
  <c r="N1672" i="47"/>
  <c r="N1673" i="47"/>
  <c r="N1674" i="47"/>
  <c r="N1675" i="47"/>
  <c r="N1676" i="47"/>
  <c r="N1677" i="47"/>
  <c r="N1678" i="47"/>
  <c r="N1679" i="47"/>
  <c r="N1680" i="47"/>
  <c r="N1681" i="47"/>
  <c r="N1682" i="47"/>
  <c r="N1683" i="47"/>
  <c r="N1684" i="47"/>
  <c r="N1685" i="47"/>
  <c r="N1686" i="47"/>
  <c r="N1687" i="47"/>
  <c r="N1688" i="47"/>
  <c r="N1689" i="47"/>
  <c r="N1690" i="47"/>
  <c r="N1691" i="47"/>
  <c r="N1692" i="47"/>
  <c r="N1693" i="47"/>
  <c r="N1694" i="47"/>
  <c r="N1695" i="47"/>
  <c r="N1696" i="47"/>
  <c r="N1697" i="47"/>
  <c r="N1698" i="47"/>
  <c r="N1699" i="47"/>
  <c r="N1700" i="47"/>
  <c r="N1701" i="47"/>
  <c r="N1702" i="47"/>
  <c r="N1703" i="47"/>
  <c r="N1704" i="47"/>
  <c r="N1705" i="47"/>
  <c r="N1706" i="47"/>
  <c r="N1707" i="47"/>
  <c r="N1708" i="47"/>
  <c r="N1709" i="47"/>
  <c r="N1710" i="47"/>
  <c r="N1711" i="47"/>
  <c r="N1712" i="47"/>
  <c r="N1713" i="47"/>
  <c r="N1714" i="47"/>
  <c r="N1715" i="47"/>
  <c r="N1716" i="47"/>
  <c r="N1717" i="47"/>
  <c r="N1718" i="47"/>
  <c r="N1719" i="47"/>
  <c r="N1720" i="47"/>
  <c r="N1721" i="47"/>
  <c r="N1722" i="47"/>
  <c r="N1723" i="47"/>
  <c r="N1724" i="47"/>
  <c r="N1725" i="47"/>
  <c r="N1726" i="47"/>
  <c r="N1727" i="47"/>
  <c r="N1728" i="47"/>
  <c r="N1729" i="47"/>
  <c r="N1730" i="47"/>
  <c r="N1731" i="47"/>
  <c r="N1732" i="47"/>
  <c r="N1733" i="47"/>
  <c r="N1734" i="47"/>
  <c r="N1735" i="47"/>
  <c r="N1736" i="47"/>
  <c r="N1737" i="47"/>
  <c r="N1738" i="47"/>
  <c r="N1739" i="47"/>
  <c r="N1740" i="47"/>
  <c r="N1741" i="47"/>
  <c r="N1742" i="47"/>
  <c r="N1743" i="47"/>
  <c r="N1744" i="47"/>
  <c r="N1745" i="47"/>
  <c r="N1746" i="47"/>
  <c r="N1747" i="47"/>
  <c r="N1748" i="47"/>
  <c r="N1749" i="47"/>
  <c r="N1750" i="47"/>
  <c r="N1751" i="47"/>
  <c r="N1752" i="47"/>
  <c r="N1753" i="47"/>
  <c r="N1754" i="47"/>
  <c r="N1755" i="47"/>
  <c r="N1756" i="47"/>
  <c r="N1757" i="47"/>
  <c r="N1758" i="47"/>
  <c r="N1759" i="47"/>
  <c r="N1760" i="47"/>
  <c r="N1761" i="47"/>
  <c r="N1762" i="47"/>
  <c r="N1763" i="47"/>
  <c r="N1764" i="47"/>
  <c r="N1765" i="47"/>
  <c r="N1766" i="47"/>
  <c r="N1767" i="47"/>
  <c r="N1768" i="47"/>
  <c r="N1769" i="47"/>
  <c r="N1770" i="47"/>
  <c r="N1771" i="47"/>
  <c r="N1772" i="47"/>
  <c r="N1773" i="47"/>
  <c r="N1774" i="47"/>
  <c r="N1775" i="47"/>
  <c r="N1776" i="47"/>
  <c r="N1777" i="47"/>
  <c r="N1778" i="47"/>
  <c r="N1779" i="47"/>
  <c r="N1780" i="47"/>
  <c r="N1781" i="47"/>
  <c r="N1782" i="47"/>
  <c r="N1783" i="47"/>
  <c r="N1784" i="47"/>
  <c r="N1785" i="47"/>
  <c r="N1786" i="47"/>
  <c r="N1787" i="47"/>
  <c r="N1788" i="47"/>
  <c r="N1789" i="47"/>
  <c r="N1790" i="47"/>
  <c r="N1791" i="47"/>
  <c r="N1792" i="47"/>
  <c r="N1793" i="47"/>
  <c r="N1794" i="47"/>
  <c r="N1795" i="47"/>
  <c r="N1796" i="47"/>
  <c r="N1797" i="47"/>
  <c r="N1798" i="47"/>
  <c r="N1799" i="47"/>
  <c r="N1800" i="47"/>
  <c r="N1801" i="47"/>
  <c r="N1802" i="47"/>
  <c r="N1803" i="47"/>
  <c r="N1804" i="47"/>
  <c r="N1805" i="47"/>
  <c r="N1806" i="47"/>
  <c r="N1807" i="47"/>
  <c r="N1808" i="47"/>
  <c r="N1809" i="47"/>
  <c r="N1810" i="47"/>
  <c r="N1811" i="47"/>
  <c r="N1812" i="47"/>
  <c r="N1813" i="47"/>
  <c r="N1814" i="47"/>
  <c r="N1815" i="47"/>
  <c r="N1816" i="47"/>
  <c r="N1817" i="47"/>
  <c r="N1818" i="47"/>
  <c r="N1819" i="47"/>
  <c r="N1820" i="47"/>
  <c r="N1821" i="47"/>
  <c r="N1822" i="47"/>
  <c r="N1823" i="47"/>
  <c r="N1824" i="47"/>
  <c r="N1825" i="47"/>
  <c r="N1826" i="47"/>
  <c r="N1827" i="47"/>
  <c r="N1828" i="47"/>
  <c r="N1829" i="47"/>
  <c r="N1830" i="47"/>
  <c r="N1831" i="47"/>
  <c r="N1832" i="47"/>
  <c r="N1833" i="47"/>
  <c r="N1834" i="47"/>
  <c r="N1835" i="47"/>
  <c r="N1836" i="47"/>
  <c r="N1837" i="47"/>
  <c r="N1838" i="47"/>
  <c r="N1839" i="47"/>
  <c r="N1840" i="47"/>
  <c r="N1841" i="47"/>
  <c r="N1842" i="47"/>
  <c r="N1843" i="47"/>
  <c r="N1844" i="47"/>
  <c r="N1845" i="47"/>
  <c r="N1846" i="47"/>
  <c r="N1847" i="47"/>
  <c r="N1848" i="47"/>
  <c r="N1849" i="47"/>
  <c r="N1850" i="47"/>
  <c r="N1851" i="47"/>
  <c r="N1852" i="47"/>
  <c r="N1853" i="47"/>
  <c r="N1854" i="47"/>
  <c r="N1855" i="47"/>
  <c r="N1856" i="47"/>
  <c r="N1857" i="47"/>
  <c r="N1858" i="47"/>
  <c r="N1859" i="47"/>
  <c r="N1860" i="47"/>
  <c r="N1861" i="47"/>
  <c r="N1862" i="47"/>
  <c r="N1863" i="47"/>
  <c r="N1864" i="47"/>
  <c r="N1865" i="47"/>
  <c r="N1866" i="47"/>
  <c r="N1867" i="47"/>
  <c r="N1868" i="47"/>
  <c r="N1869" i="47"/>
  <c r="N1870" i="47"/>
  <c r="N1871" i="47"/>
  <c r="N1872" i="47"/>
  <c r="N1873" i="47"/>
  <c r="N1874" i="47"/>
  <c r="N1875" i="47"/>
  <c r="N1876" i="47"/>
  <c r="N1877" i="47"/>
  <c r="N1878" i="47"/>
  <c r="N1879" i="47"/>
  <c r="N1880" i="47"/>
  <c r="N1881" i="47"/>
  <c r="N1882" i="47"/>
  <c r="N1883" i="47"/>
  <c r="N1884" i="47"/>
  <c r="N1885" i="47"/>
  <c r="N1886" i="47"/>
  <c r="N1887" i="47"/>
  <c r="N1888" i="47"/>
  <c r="N1889" i="47"/>
  <c r="N1890" i="47"/>
  <c r="N1891" i="47"/>
  <c r="N1892" i="47"/>
  <c r="N1893" i="47"/>
  <c r="N1894" i="47"/>
  <c r="N1895" i="47"/>
  <c r="N1896" i="47"/>
  <c r="N1897" i="47"/>
  <c r="N1898" i="47"/>
  <c r="N1899" i="47"/>
  <c r="N1900" i="47"/>
  <c r="N1901" i="47"/>
  <c r="N1902" i="47"/>
  <c r="N1903" i="47"/>
  <c r="N1904" i="47"/>
  <c r="N1905" i="47"/>
  <c r="N1906" i="47"/>
  <c r="N1907" i="47"/>
  <c r="N1908" i="47"/>
  <c r="N1909" i="47"/>
  <c r="N1910" i="47"/>
  <c r="N1911" i="47"/>
  <c r="N1912" i="47"/>
  <c r="N1913" i="47"/>
  <c r="N1914" i="47"/>
  <c r="N1915" i="47"/>
  <c r="N1916" i="47"/>
  <c r="N1917" i="47"/>
  <c r="N1918" i="47"/>
  <c r="N1919" i="47"/>
  <c r="N1920" i="47"/>
  <c r="N1921" i="47"/>
  <c r="N1922" i="47"/>
  <c r="N1923" i="47"/>
  <c r="N1924" i="47"/>
  <c r="N1925" i="47"/>
  <c r="N1926" i="47"/>
  <c r="N1927" i="47"/>
  <c r="N1928" i="47"/>
  <c r="N1929" i="47"/>
  <c r="N1930" i="47"/>
  <c r="N1931" i="47"/>
  <c r="N1932" i="47"/>
  <c r="N1933" i="47"/>
  <c r="N1934" i="47"/>
  <c r="N1935" i="47"/>
  <c r="N1936" i="47"/>
  <c r="N1937" i="47"/>
  <c r="N1938" i="47"/>
  <c r="N1939" i="47"/>
  <c r="N1940" i="47"/>
  <c r="N1941" i="47"/>
  <c r="N1942" i="47"/>
  <c r="N1943" i="47"/>
  <c r="N1944" i="47"/>
  <c r="N1945" i="47"/>
  <c r="N1946" i="47"/>
  <c r="N1947" i="47"/>
  <c r="N1948" i="47"/>
  <c r="N1949" i="47"/>
  <c r="N1950" i="47"/>
  <c r="N1951" i="47"/>
  <c r="N1952" i="47"/>
  <c r="N1953" i="47"/>
  <c r="N1954" i="47"/>
  <c r="N1955" i="47"/>
  <c r="N1956" i="47"/>
  <c r="N1957" i="47"/>
  <c r="N1958" i="47"/>
  <c r="N1959" i="47"/>
  <c r="N1960" i="47"/>
  <c r="N1961" i="47"/>
  <c r="N1962" i="47"/>
  <c r="N1963" i="47"/>
  <c r="N1964" i="47"/>
  <c r="N1965" i="47"/>
  <c r="N1966" i="47"/>
  <c r="N1967" i="47"/>
  <c r="N1968" i="47"/>
  <c r="N1969" i="47"/>
  <c r="N1970" i="47"/>
  <c r="N1971" i="47"/>
  <c r="N1972" i="47"/>
  <c r="N1973" i="47"/>
  <c r="N1974" i="47"/>
  <c r="N1975" i="47"/>
  <c r="N1976" i="47"/>
  <c r="N1977" i="47"/>
  <c r="N1982" i="47"/>
  <c r="N1983" i="47"/>
  <c r="N1984" i="47"/>
  <c r="N1985" i="47"/>
  <c r="N1986" i="47"/>
  <c r="N1987" i="47"/>
  <c r="N1988" i="47"/>
  <c r="N1989" i="47"/>
  <c r="N1990" i="47"/>
  <c r="N1991" i="47"/>
  <c r="N1992" i="47"/>
  <c r="N1993" i="47"/>
  <c r="N1994" i="47"/>
  <c r="N1995" i="47"/>
  <c r="N1996" i="47"/>
  <c r="N1997" i="47"/>
  <c r="N1998" i="47"/>
  <c r="N1999" i="47"/>
  <c r="N2000" i="47"/>
  <c r="N2001" i="47"/>
  <c r="N2002" i="47"/>
  <c r="N2003" i="47"/>
  <c r="N2004" i="47"/>
  <c r="N2005" i="47"/>
  <c r="N2006" i="47"/>
  <c r="N2007" i="47"/>
  <c r="N2008" i="47"/>
  <c r="N2009" i="47"/>
  <c r="N2010" i="47"/>
  <c r="N2011" i="47"/>
  <c r="N2012" i="47"/>
  <c r="N2013" i="47"/>
  <c r="N2014" i="47"/>
  <c r="N2015" i="47"/>
  <c r="N2016" i="47"/>
  <c r="N2017" i="47"/>
  <c r="N2018" i="47"/>
  <c r="N2019" i="47"/>
  <c r="N2020" i="47"/>
  <c r="N2021" i="47"/>
  <c r="N2022" i="47"/>
  <c r="N2023" i="47"/>
  <c r="N2024" i="47"/>
  <c r="N2025" i="47"/>
  <c r="N2026" i="47"/>
  <c r="N2027" i="47"/>
  <c r="N2028" i="47"/>
  <c r="N2029" i="47"/>
  <c r="N2030" i="47"/>
  <c r="N2031" i="47"/>
  <c r="N2032" i="47"/>
  <c r="N2033" i="47"/>
  <c r="N2034" i="47"/>
  <c r="N2035" i="47"/>
  <c r="N2036" i="47"/>
  <c r="N2037" i="47"/>
  <c r="N2038" i="47"/>
  <c r="N2039" i="47"/>
  <c r="N2040" i="47"/>
  <c r="N2041" i="47"/>
  <c r="N2042" i="47"/>
  <c r="N2043" i="47"/>
  <c r="N2044" i="47"/>
  <c r="N2045" i="47"/>
  <c r="N2046" i="47"/>
  <c r="N2047" i="47"/>
  <c r="N2048" i="47"/>
  <c r="N2049" i="47"/>
  <c r="N2050" i="47"/>
  <c r="N2051" i="47"/>
  <c r="N2052" i="47"/>
  <c r="N2053" i="47"/>
  <c r="N2054" i="47"/>
  <c r="N2055" i="47"/>
  <c r="N2056" i="47"/>
  <c r="N2057" i="47"/>
  <c r="N2058" i="47"/>
  <c r="N2059" i="47"/>
  <c r="N2060" i="47"/>
  <c r="N2061" i="47"/>
  <c r="N2062" i="47"/>
  <c r="N2063" i="47"/>
  <c r="N2064" i="47"/>
  <c r="N2065" i="47"/>
  <c r="N2066" i="47"/>
  <c r="N2067" i="47"/>
  <c r="N2068" i="47"/>
  <c r="N2069" i="47"/>
  <c r="N2070" i="47"/>
  <c r="N2071" i="47"/>
  <c r="N2072" i="47"/>
  <c r="N2073" i="47"/>
  <c r="N2074" i="47"/>
  <c r="N2075" i="47"/>
  <c r="N2076" i="47"/>
  <c r="N2077" i="47"/>
  <c r="N2078" i="47"/>
  <c r="N2079" i="47"/>
  <c r="N2080" i="47"/>
  <c r="N2081" i="47"/>
  <c r="N2082" i="47"/>
  <c r="N2083" i="47"/>
  <c r="N2084" i="47"/>
  <c r="N2085" i="47"/>
  <c r="N2086" i="47"/>
  <c r="N2087" i="47"/>
  <c r="N2088" i="47"/>
  <c r="N2089" i="47"/>
  <c r="N2090" i="47"/>
  <c r="N2091" i="47"/>
  <c r="N2092" i="47"/>
  <c r="N2093" i="47"/>
  <c r="N2094" i="47"/>
  <c r="N2095" i="47"/>
  <c r="N2096" i="47"/>
  <c r="N2097" i="47"/>
  <c r="N2098" i="47"/>
  <c r="N2099" i="47"/>
  <c r="N2100" i="47"/>
  <c r="N2101" i="47"/>
  <c r="N2102" i="47"/>
  <c r="N2103" i="47"/>
  <c r="N2104" i="47"/>
  <c r="N2105" i="47"/>
  <c r="N2106" i="47"/>
  <c r="N2107" i="47"/>
  <c r="N2108" i="47"/>
  <c r="N2109" i="47"/>
  <c r="N2110" i="47"/>
  <c r="N2111" i="47"/>
  <c r="N2112" i="47"/>
  <c r="N2113" i="47"/>
  <c r="N2114" i="47"/>
  <c r="N2115" i="47"/>
  <c r="N2116" i="47"/>
  <c r="N2117" i="47"/>
  <c r="N2118" i="47"/>
  <c r="N2119" i="47"/>
  <c r="N2120" i="47"/>
  <c r="N2121" i="47"/>
  <c r="N2122" i="47"/>
  <c r="N2123" i="47"/>
  <c r="N2124" i="47"/>
  <c r="N2125" i="47"/>
  <c r="N2126" i="47"/>
  <c r="N2127" i="47"/>
  <c r="N2128" i="47"/>
  <c r="N2129" i="47"/>
  <c r="N2130" i="47"/>
  <c r="N2131" i="47"/>
  <c r="N2132" i="47"/>
  <c r="N2133" i="47"/>
  <c r="N2134" i="47"/>
  <c r="N2135" i="47"/>
  <c r="N2136" i="47"/>
  <c r="N2137" i="47"/>
  <c r="N2138" i="47"/>
  <c r="N2139" i="47"/>
  <c r="N2140" i="47"/>
  <c r="N2141" i="47"/>
  <c r="N2142" i="47"/>
  <c r="N2143" i="47"/>
  <c r="N2144" i="47"/>
  <c r="N2145" i="47"/>
  <c r="N2146" i="47"/>
  <c r="N2147" i="47"/>
  <c r="N2148" i="47"/>
  <c r="N2149" i="47"/>
  <c r="N2150" i="47"/>
  <c r="N2151" i="47"/>
  <c r="N2152" i="47"/>
  <c r="N2153" i="47"/>
  <c r="N2154" i="47"/>
  <c r="N2155" i="47"/>
  <c r="N2156" i="47"/>
  <c r="N2157" i="47"/>
  <c r="N2158" i="47"/>
  <c r="N2159" i="47"/>
  <c r="N2160" i="47"/>
  <c r="N2161" i="47"/>
  <c r="N2162" i="47"/>
  <c r="N2163" i="47"/>
  <c r="N2164" i="47"/>
  <c r="N2165" i="47"/>
  <c r="N2166" i="47"/>
  <c r="N2167" i="47"/>
  <c r="N2168" i="47"/>
  <c r="N2169" i="47"/>
  <c r="N2170" i="47"/>
  <c r="N2171" i="47"/>
  <c r="N2172" i="47"/>
  <c r="N2173" i="47"/>
  <c r="N2174" i="47"/>
  <c r="N2175" i="47"/>
  <c r="N2176" i="47"/>
  <c r="N2177" i="47"/>
  <c r="N2178" i="47"/>
  <c r="N2179" i="47"/>
  <c r="N2180" i="47"/>
  <c r="N2181" i="47"/>
  <c r="N2182" i="47"/>
  <c r="N2183" i="47"/>
  <c r="N2184" i="47"/>
  <c r="N2185" i="47"/>
  <c r="N2186" i="47"/>
  <c r="N2187" i="47"/>
  <c r="N2188" i="47"/>
  <c r="N2189" i="47"/>
  <c r="N2190" i="47"/>
  <c r="N2191" i="47"/>
  <c r="N2192" i="47"/>
  <c r="N2193" i="47"/>
  <c r="N2194" i="47"/>
  <c r="N2195" i="47"/>
  <c r="N2196" i="47"/>
  <c r="N2197" i="47"/>
  <c r="N2198" i="47"/>
  <c r="N2199" i="47"/>
  <c r="N2200" i="47"/>
  <c r="N2201" i="47"/>
  <c r="N2202" i="47"/>
  <c r="N2203" i="47"/>
  <c r="N2204" i="47"/>
  <c r="N2205" i="47"/>
  <c r="N2206" i="47"/>
  <c r="N2207" i="47"/>
  <c r="N2208" i="47"/>
  <c r="N2209" i="47"/>
  <c r="N2210" i="47"/>
  <c r="N2211" i="47"/>
  <c r="N2212" i="47"/>
  <c r="N2213" i="47"/>
  <c r="N2214" i="47"/>
  <c r="N2215" i="47"/>
  <c r="N2216" i="47"/>
  <c r="N2217" i="47"/>
  <c r="N2218" i="47"/>
  <c r="N2219" i="47"/>
  <c r="N2220" i="47"/>
  <c r="N2221" i="47"/>
  <c r="N2222" i="47"/>
  <c r="N2223" i="47"/>
  <c r="N2224" i="47"/>
  <c r="N2225" i="47"/>
  <c r="N2226" i="47"/>
  <c r="N2227" i="47"/>
  <c r="N2228" i="47"/>
  <c r="N2229" i="47"/>
  <c r="N2230" i="47"/>
  <c r="N2231" i="47"/>
  <c r="N2232" i="47"/>
  <c r="N2233" i="47"/>
  <c r="N2234" i="47"/>
  <c r="N2235" i="47"/>
  <c r="N2236" i="47"/>
  <c r="N2237" i="47"/>
  <c r="N2238" i="47"/>
  <c r="N2239" i="47"/>
  <c r="N2240" i="47"/>
  <c r="N2241" i="47"/>
  <c r="N2242" i="47"/>
  <c r="N2243" i="47"/>
  <c r="N2244" i="47"/>
  <c r="N2245" i="47"/>
  <c r="N2246" i="47"/>
  <c r="N2247" i="47"/>
  <c r="N2248" i="47"/>
  <c r="N2249" i="47"/>
  <c r="N2250" i="47"/>
  <c r="N2251" i="47"/>
  <c r="N2252" i="47"/>
  <c r="N2253" i="47"/>
  <c r="N2254" i="47"/>
  <c r="N2255" i="47"/>
  <c r="N2256" i="47"/>
  <c r="N2257" i="47"/>
  <c r="N2258" i="47"/>
  <c r="N2259" i="47"/>
  <c r="N2260" i="47"/>
  <c r="N2261" i="47"/>
  <c r="N2262" i="47"/>
  <c r="N2263" i="47"/>
  <c r="N2264" i="47"/>
  <c r="N2265" i="47"/>
  <c r="N2266" i="47"/>
  <c r="N2267" i="47"/>
  <c r="N2268" i="47"/>
  <c r="N2269" i="47"/>
  <c r="N2270" i="47"/>
  <c r="N2271" i="47"/>
  <c r="N2272" i="47"/>
  <c r="N2273" i="47"/>
  <c r="N2274" i="47"/>
  <c r="N2275" i="47"/>
  <c r="N2276" i="47"/>
  <c r="N2277" i="47"/>
  <c r="N2278" i="47"/>
  <c r="N2279" i="47"/>
  <c r="N2280" i="47"/>
  <c r="N2281" i="47"/>
  <c r="N2282" i="47"/>
  <c r="N2283" i="47"/>
  <c r="N2284" i="47"/>
  <c r="N2285" i="47"/>
  <c r="N2286" i="47"/>
  <c r="N2287" i="47"/>
  <c r="N2288" i="47"/>
  <c r="N2289" i="47"/>
  <c r="N2290" i="47"/>
  <c r="N2291" i="47"/>
  <c r="N2292" i="47"/>
  <c r="N2293" i="47"/>
  <c r="N2294" i="47"/>
  <c r="N2295" i="47"/>
  <c r="N2296" i="47"/>
  <c r="N2297" i="47"/>
  <c r="N2298" i="47"/>
  <c r="N2299" i="47"/>
  <c r="N2300" i="47"/>
  <c r="N2301" i="47"/>
  <c r="N2302" i="47"/>
  <c r="N2303" i="47"/>
  <c r="N2304" i="47"/>
  <c r="N2305" i="47"/>
  <c r="N2306" i="47"/>
  <c r="N2307" i="47"/>
  <c r="N2308" i="47"/>
  <c r="N2309" i="47"/>
  <c r="N2310" i="47"/>
  <c r="N2311" i="47"/>
  <c r="N2312" i="47"/>
  <c r="N2313" i="47"/>
  <c r="N2314" i="47"/>
  <c r="N2315" i="47"/>
  <c r="N2316" i="47"/>
  <c r="N2317" i="47"/>
  <c r="N2318" i="47"/>
  <c r="N2319" i="47"/>
  <c r="N2320" i="47"/>
  <c r="N2321" i="47"/>
  <c r="N2322" i="47"/>
  <c r="N2323" i="47"/>
  <c r="N2324" i="47"/>
  <c r="N2325" i="47"/>
  <c r="N2326" i="47"/>
  <c r="N2327" i="47"/>
  <c r="N2328" i="47"/>
  <c r="N2329" i="47"/>
  <c r="N2330" i="47"/>
  <c r="N2331" i="47"/>
  <c r="N2332" i="47"/>
  <c r="N2333" i="47"/>
  <c r="N2334" i="47"/>
  <c r="N2335" i="47"/>
  <c r="N2336" i="47"/>
  <c r="N2337" i="47"/>
  <c r="N2338" i="47"/>
  <c r="N2339" i="47"/>
  <c r="N2340" i="47"/>
  <c r="N2341" i="47"/>
  <c r="N2342" i="47"/>
  <c r="N2343" i="47"/>
  <c r="N2344" i="47"/>
  <c r="N2345" i="47"/>
  <c r="N2346" i="47"/>
  <c r="N2347" i="47"/>
  <c r="N2348" i="47"/>
  <c r="N2349" i="47"/>
  <c r="N2350" i="47"/>
  <c r="N2351" i="47"/>
  <c r="N2352" i="47"/>
  <c r="N2353" i="47"/>
  <c r="N2354" i="47"/>
  <c r="N2355" i="47"/>
  <c r="N2356" i="47"/>
  <c r="N2357" i="47"/>
  <c r="N2358" i="47"/>
  <c r="N2359" i="47"/>
  <c r="N2360" i="47"/>
  <c r="N2361" i="47"/>
  <c r="N2362" i="47"/>
  <c r="N2363" i="47"/>
  <c r="N2364" i="47"/>
  <c r="N2365" i="47"/>
  <c r="N2366" i="47"/>
  <c r="N2367" i="47"/>
  <c r="N2368" i="47"/>
  <c r="N2369" i="47"/>
  <c r="N2370" i="47"/>
  <c r="N2371" i="47"/>
  <c r="N2372" i="47"/>
  <c r="N2373" i="47"/>
  <c r="N2374" i="47"/>
  <c r="N2375" i="47"/>
  <c r="N2376" i="47"/>
  <c r="N2377" i="47"/>
  <c r="N2378" i="47"/>
  <c r="N2379" i="47"/>
  <c r="N2380" i="47"/>
  <c r="N2381" i="47"/>
  <c r="N2382" i="47"/>
  <c r="N2383" i="47"/>
  <c r="N2384" i="47"/>
  <c r="N2385" i="47"/>
  <c r="N2386" i="47"/>
  <c r="N2387" i="47"/>
  <c r="N2388" i="47"/>
  <c r="N2389" i="47"/>
  <c r="N2390" i="47"/>
  <c r="N2391" i="47"/>
  <c r="N2392" i="47"/>
  <c r="N2393" i="47"/>
  <c r="N2394" i="47"/>
  <c r="N2395" i="47"/>
  <c r="N2396" i="47"/>
  <c r="N2397" i="47"/>
  <c r="N2398" i="47"/>
  <c r="N2399" i="47"/>
  <c r="N2400" i="47"/>
  <c r="N2401" i="47"/>
  <c r="N2402" i="47"/>
  <c r="N2403" i="47"/>
  <c r="N2404" i="47"/>
  <c r="N2405" i="47"/>
  <c r="N2406" i="47"/>
  <c r="N2407" i="47"/>
  <c r="N2408" i="47"/>
  <c r="N2409" i="47"/>
  <c r="N2410" i="47"/>
  <c r="N2411" i="47"/>
  <c r="N2412" i="47"/>
  <c r="N2413" i="47"/>
  <c r="N2414" i="47"/>
  <c r="N2415" i="47"/>
  <c r="N2416" i="47"/>
  <c r="N2417" i="47"/>
  <c r="N2418" i="47"/>
  <c r="N2419" i="47"/>
  <c r="N2420" i="47"/>
  <c r="N2421" i="47"/>
  <c r="N2422" i="47"/>
  <c r="N2423" i="47"/>
  <c r="N2424" i="47"/>
  <c r="N2425" i="47"/>
  <c r="N2426" i="47"/>
  <c r="N2427" i="47"/>
  <c r="N2428" i="47"/>
  <c r="N2429" i="47"/>
  <c r="N2430" i="47"/>
  <c r="N2431" i="47"/>
  <c r="N2432" i="47"/>
  <c r="N2433" i="47"/>
  <c r="N2434" i="47"/>
  <c r="N2435" i="47"/>
  <c r="N2436" i="47"/>
  <c r="N2437" i="47"/>
  <c r="N2438" i="47"/>
  <c r="N2439" i="47"/>
  <c r="N2440" i="47"/>
  <c r="N2441" i="47"/>
  <c r="N2442" i="47"/>
  <c r="N2443" i="47"/>
  <c r="N2444" i="47"/>
  <c r="N2445" i="47"/>
  <c r="N2446" i="47"/>
  <c r="N2447" i="47"/>
  <c r="N2448" i="47"/>
  <c r="N2449" i="47"/>
  <c r="N2450" i="47"/>
  <c r="N2451" i="47"/>
  <c r="N2452" i="47"/>
  <c r="N2453" i="47"/>
  <c r="N2454" i="47"/>
  <c r="N2455" i="47"/>
  <c r="N2456" i="47"/>
  <c r="N2457" i="47"/>
  <c r="N2458" i="47"/>
  <c r="N2459" i="47"/>
  <c r="N2460" i="47"/>
  <c r="N2461" i="47"/>
  <c r="N2462" i="47"/>
  <c r="N2463" i="47"/>
  <c r="N2464" i="47"/>
  <c r="N2465" i="47"/>
  <c r="N2466" i="47"/>
  <c r="N2467" i="47"/>
  <c r="N2468" i="47"/>
  <c r="N2469" i="47"/>
  <c r="N2470" i="47"/>
  <c r="N2471" i="47"/>
  <c r="N2472" i="47"/>
  <c r="N2473" i="47"/>
  <c r="N2474" i="47"/>
  <c r="N2475" i="47"/>
  <c r="N2476" i="47"/>
  <c r="N2477" i="47"/>
  <c r="N2478" i="47"/>
  <c r="N2479" i="47"/>
  <c r="N2480" i="47"/>
  <c r="N2481" i="47"/>
  <c r="N2482" i="47"/>
  <c r="N2483" i="47"/>
  <c r="N2484" i="47"/>
  <c r="N2485" i="47"/>
  <c r="N2486" i="47"/>
  <c r="N2487" i="47"/>
  <c r="N2488" i="47"/>
  <c r="N2489" i="47"/>
  <c r="N2490" i="47"/>
  <c r="N2491" i="47"/>
  <c r="N2492" i="47"/>
  <c r="N2493" i="47"/>
  <c r="N2494" i="47"/>
  <c r="N2495" i="47"/>
  <c r="N2496" i="47"/>
  <c r="N2497" i="47"/>
  <c r="N2498" i="47"/>
  <c r="N2499" i="47"/>
  <c r="N2500" i="47"/>
  <c r="N2501" i="47"/>
  <c r="N2502" i="47"/>
  <c r="N2503" i="47"/>
  <c r="N2504" i="47"/>
  <c r="N2505" i="47"/>
  <c r="N2506" i="47"/>
  <c r="N2507" i="47"/>
  <c r="N2508" i="47"/>
  <c r="N2509" i="47"/>
  <c r="N2510" i="47"/>
  <c r="N2511" i="47"/>
  <c r="N2512" i="47"/>
  <c r="N2513" i="47"/>
  <c r="N2514" i="47"/>
  <c r="N2515" i="47"/>
  <c r="N2516" i="47"/>
  <c r="N2517" i="47"/>
  <c r="N2518" i="47"/>
  <c r="N2519" i="47"/>
  <c r="N2520" i="47"/>
  <c r="N2521" i="47"/>
  <c r="N2522" i="47"/>
  <c r="N2523" i="47"/>
  <c r="N2524" i="47"/>
  <c r="N2525" i="47"/>
  <c r="N2526" i="47"/>
  <c r="N2527" i="47"/>
  <c r="N2528" i="47"/>
  <c r="N2529" i="47"/>
  <c r="N2530" i="47"/>
  <c r="N2531" i="47"/>
  <c r="N2532" i="47"/>
  <c r="N2533" i="47"/>
  <c r="N2534" i="47"/>
  <c r="N2535" i="47"/>
  <c r="N2536" i="47"/>
  <c r="N2537" i="47"/>
  <c r="N2538" i="47"/>
  <c r="N2539" i="47"/>
  <c r="N2540" i="47"/>
  <c r="N2541" i="47"/>
  <c r="N2542" i="47"/>
  <c r="N2543" i="47"/>
  <c r="N2544" i="47"/>
  <c r="N2545" i="47"/>
  <c r="N2546" i="47"/>
  <c r="N2547" i="47"/>
  <c r="N2548" i="47"/>
  <c r="N2549" i="47"/>
  <c r="N2550" i="47"/>
  <c r="N2551" i="47"/>
  <c r="N2552" i="47"/>
  <c r="N2553" i="47"/>
  <c r="N2554" i="47"/>
  <c r="N2555" i="47"/>
  <c r="N2556" i="47"/>
  <c r="N2557" i="47"/>
  <c r="N2558" i="47"/>
  <c r="N2559" i="47"/>
  <c r="N2560" i="47"/>
  <c r="N2561" i="47"/>
  <c r="N2562" i="47"/>
  <c r="N2563" i="47"/>
  <c r="N2564" i="47"/>
  <c r="N2565" i="47"/>
  <c r="N2566" i="47"/>
  <c r="N2567" i="47"/>
  <c r="N2568" i="47"/>
  <c r="N2569" i="47"/>
  <c r="N2570" i="47"/>
  <c r="N2571" i="47"/>
  <c r="N2572" i="47"/>
  <c r="N2573" i="47"/>
  <c r="N2574" i="47"/>
  <c r="N2575" i="47"/>
  <c r="N2576" i="47"/>
  <c r="N2577" i="47"/>
  <c r="N2578" i="47"/>
  <c r="N2579" i="47"/>
  <c r="N2580" i="47"/>
  <c r="N2581" i="47"/>
  <c r="N2582" i="47"/>
  <c r="N2583" i="47"/>
  <c r="N2584" i="47"/>
  <c r="N2585" i="47"/>
  <c r="N2586" i="47"/>
  <c r="N2587" i="47"/>
  <c r="N2588" i="47"/>
  <c r="N2589" i="47"/>
  <c r="N2590" i="47"/>
  <c r="N2591" i="47"/>
  <c r="N2592" i="47"/>
  <c r="N2593" i="47"/>
  <c r="N2594" i="47"/>
  <c r="N2595" i="47"/>
  <c r="N2596" i="47"/>
  <c r="N2597" i="47"/>
  <c r="N2598" i="47"/>
  <c r="N2599" i="47"/>
  <c r="N2600" i="47"/>
  <c r="N2601" i="47"/>
  <c r="N2602" i="47"/>
  <c r="N2603" i="47"/>
  <c r="N2604" i="47"/>
  <c r="N2605" i="47"/>
  <c r="N2606" i="47"/>
  <c r="N2607" i="47"/>
  <c r="N2608" i="47"/>
  <c r="N2609" i="47"/>
  <c r="N2610" i="47"/>
  <c r="N2611" i="47"/>
  <c r="N2612" i="47"/>
  <c r="N2613" i="47"/>
  <c r="N2614" i="47"/>
  <c r="N2615" i="47"/>
  <c r="N2616" i="47"/>
  <c r="N2617" i="47"/>
  <c r="N2618" i="47"/>
  <c r="N2619" i="47"/>
  <c r="N2620" i="47"/>
  <c r="N2621" i="47"/>
  <c r="N2622" i="47"/>
  <c r="N2623" i="47"/>
  <c r="N2624" i="47"/>
  <c r="N2625" i="47"/>
  <c r="N2626" i="47"/>
  <c r="N2627" i="47"/>
  <c r="N2628" i="47"/>
  <c r="N2629" i="47"/>
  <c r="N2630" i="47"/>
  <c r="N2631" i="47"/>
  <c r="N2632" i="47"/>
  <c r="N2633" i="47"/>
  <c r="N2634" i="47"/>
  <c r="N2635" i="47"/>
  <c r="N2636" i="47"/>
  <c r="N2637" i="47"/>
  <c r="N2638" i="47"/>
  <c r="N2639" i="47"/>
  <c r="N2640" i="47"/>
  <c r="N2641" i="47"/>
  <c r="N2642" i="47"/>
  <c r="N2643" i="47"/>
  <c r="N2644" i="47"/>
  <c r="N2645" i="47"/>
  <c r="N2646" i="47"/>
  <c r="N2647" i="47"/>
  <c r="N2648" i="47"/>
  <c r="N2649" i="47"/>
  <c r="N2650" i="47"/>
  <c r="N2651" i="47"/>
  <c r="N2652" i="47"/>
  <c r="N2653" i="47"/>
  <c r="N2654" i="47"/>
  <c r="N2655" i="47"/>
  <c r="N2656" i="47"/>
  <c r="N2657" i="47"/>
  <c r="N2658" i="47"/>
  <c r="N2659" i="47"/>
  <c r="N2660" i="47"/>
  <c r="N2661" i="47"/>
  <c r="N2662" i="47"/>
  <c r="N2663" i="47"/>
  <c r="N2664" i="47"/>
  <c r="N2665" i="47"/>
  <c r="N2666" i="47"/>
  <c r="N2667" i="47"/>
  <c r="N2668" i="47"/>
  <c r="N2669" i="47"/>
  <c r="N2670" i="47"/>
  <c r="N2671" i="47"/>
  <c r="N2672" i="47"/>
  <c r="N2673" i="47"/>
  <c r="N2674" i="47"/>
  <c r="N2675" i="47"/>
  <c r="N2676" i="47"/>
  <c r="N2677" i="47"/>
  <c r="N2678" i="47"/>
  <c r="N2679" i="47"/>
  <c r="N2680" i="47"/>
  <c r="N2681" i="47"/>
  <c r="N2682" i="47"/>
  <c r="N2683" i="47"/>
  <c r="N2684" i="47"/>
  <c r="N2685" i="47"/>
  <c r="N2686" i="47"/>
  <c r="N2687" i="47"/>
  <c r="N2688" i="47"/>
  <c r="N2689" i="47"/>
  <c r="N2690" i="47"/>
  <c r="N2691" i="47"/>
  <c r="N2692" i="47"/>
  <c r="N2693" i="47"/>
  <c r="N2694" i="47"/>
  <c r="N2695" i="47"/>
  <c r="N2696" i="47"/>
  <c r="N2697" i="47"/>
  <c r="N2698" i="47"/>
  <c r="N2699" i="47"/>
  <c r="N2700" i="47"/>
  <c r="N2701" i="47"/>
  <c r="N2702" i="47"/>
  <c r="N2703" i="47"/>
  <c r="N2704" i="47"/>
  <c r="N2705" i="47"/>
  <c r="N2706" i="47"/>
  <c r="N2707" i="47"/>
  <c r="N2708" i="47"/>
  <c r="N2709" i="47"/>
  <c r="N2710" i="47"/>
  <c r="N2711" i="47"/>
  <c r="N2712" i="47"/>
  <c r="N2713" i="47"/>
  <c r="N2714" i="47"/>
  <c r="N2715" i="47"/>
  <c r="N2716" i="47"/>
  <c r="N2717" i="47"/>
  <c r="N2718" i="47"/>
  <c r="N2719" i="47"/>
  <c r="N2720" i="47"/>
  <c r="N2721" i="47"/>
  <c r="N2722" i="47"/>
  <c r="N2723" i="47"/>
  <c r="N2724" i="47"/>
  <c r="N2725" i="47"/>
  <c r="N2726" i="47"/>
  <c r="N2727" i="47"/>
  <c r="N2728" i="47"/>
  <c r="N2729" i="47"/>
  <c r="N2730" i="47"/>
  <c r="N2731" i="47"/>
  <c r="N2732" i="47"/>
  <c r="N2733" i="47"/>
  <c r="N2734" i="47"/>
  <c r="N2735" i="47"/>
  <c r="N2736" i="47"/>
  <c r="N2737" i="47"/>
  <c r="N2738" i="47"/>
  <c r="N2739" i="47"/>
  <c r="N2740" i="47"/>
  <c r="N2741" i="47"/>
  <c r="N2742" i="47"/>
  <c r="N2743" i="47"/>
  <c r="N2744" i="47"/>
  <c r="N2745" i="47"/>
  <c r="N2746" i="47"/>
  <c r="N2747" i="47"/>
  <c r="N2748" i="47"/>
  <c r="N2749" i="47"/>
  <c r="N2750" i="47"/>
  <c r="N2751" i="47"/>
  <c r="N2752" i="47"/>
  <c r="N2753" i="47"/>
  <c r="N2754" i="47"/>
  <c r="N2755" i="47"/>
  <c r="N2756" i="47"/>
  <c r="N2757" i="47"/>
  <c r="N2758" i="47"/>
  <c r="N2759" i="47"/>
  <c r="N2760" i="47"/>
  <c r="N2761" i="47"/>
  <c r="N2762" i="47"/>
  <c r="N2763" i="47"/>
  <c r="N2764" i="47"/>
  <c r="N2765" i="47"/>
  <c r="N2766" i="47"/>
  <c r="N2767" i="47"/>
  <c r="N2768" i="47"/>
  <c r="N2769" i="47"/>
  <c r="N2770" i="47"/>
  <c r="N2771" i="47"/>
  <c r="N2772" i="47"/>
  <c r="N2773" i="47"/>
  <c r="N2774" i="47"/>
  <c r="N2775" i="47"/>
  <c r="N2776" i="47"/>
  <c r="N2777" i="47"/>
  <c r="N2778" i="47"/>
  <c r="N2779" i="47"/>
  <c r="N2780" i="47"/>
  <c r="N2781" i="47"/>
  <c r="N2782" i="47"/>
  <c r="N2783" i="47"/>
  <c r="N2784" i="47"/>
  <c r="N2785" i="47"/>
  <c r="N2786" i="47"/>
  <c r="N2787" i="47"/>
  <c r="N2788" i="47"/>
  <c r="N2789" i="47"/>
  <c r="N2790" i="47"/>
  <c r="N2791" i="47"/>
  <c r="N2792" i="47"/>
  <c r="N2793" i="47"/>
  <c r="N2794" i="47"/>
  <c r="N2795" i="47"/>
  <c r="N2796" i="47"/>
  <c r="N2797" i="47"/>
  <c r="N2798" i="47"/>
  <c r="N2799" i="47"/>
  <c r="N2800" i="47"/>
  <c r="N2801" i="47"/>
  <c r="N2802" i="47"/>
  <c r="N2803" i="47"/>
  <c r="N2804" i="47"/>
  <c r="N2805" i="47"/>
  <c r="N2806" i="47"/>
  <c r="N2807" i="47"/>
  <c r="N2808" i="47"/>
  <c r="N2809" i="47"/>
  <c r="N2810" i="47"/>
  <c r="N2811" i="47"/>
  <c r="N2812" i="47"/>
  <c r="N2813" i="47"/>
  <c r="N2814" i="47"/>
  <c r="N2815" i="47"/>
  <c r="N2816" i="47"/>
  <c r="N2817" i="47"/>
  <c r="N2818" i="47"/>
  <c r="N2819" i="47"/>
  <c r="N2820" i="47"/>
  <c r="N2821" i="47"/>
  <c r="N2822" i="47"/>
  <c r="N2823" i="47"/>
  <c r="N2824" i="47"/>
  <c r="N2825" i="47"/>
  <c r="N2826" i="47"/>
  <c r="N2827" i="47"/>
  <c r="N2828" i="47"/>
  <c r="N2829" i="47"/>
  <c r="N2830" i="47"/>
  <c r="N2831" i="47"/>
  <c r="N2832" i="47"/>
  <c r="N2833" i="47"/>
  <c r="N2834" i="47"/>
  <c r="N2835" i="47"/>
  <c r="N2836" i="47"/>
  <c r="N2837" i="47"/>
  <c r="N2838" i="47"/>
  <c r="N2839" i="47"/>
  <c r="N2840" i="47"/>
  <c r="N2841" i="47"/>
  <c r="N2842" i="47"/>
  <c r="N2843" i="47"/>
  <c r="N2844" i="47"/>
  <c r="N2845" i="47"/>
  <c r="N2846" i="47"/>
  <c r="N2847" i="47"/>
  <c r="N2848" i="47"/>
  <c r="N2849" i="47"/>
  <c r="N2850" i="47"/>
  <c r="N2851" i="47"/>
  <c r="N2852" i="47"/>
  <c r="N2853" i="47"/>
  <c r="N2854" i="47"/>
  <c r="N2855" i="47"/>
  <c r="N2856" i="47"/>
  <c r="N2857" i="47"/>
  <c r="N2858" i="47"/>
  <c r="N2859" i="47"/>
  <c r="N2860" i="47"/>
  <c r="N2861" i="47"/>
  <c r="N2862" i="47"/>
  <c r="N2863" i="47"/>
  <c r="N2864" i="47"/>
  <c r="N2865" i="47"/>
  <c r="N2866" i="47"/>
  <c r="N2867" i="47"/>
  <c r="N2868" i="47"/>
  <c r="N2869" i="47"/>
  <c r="N2870" i="47"/>
  <c r="N2871" i="47"/>
  <c r="N2872" i="47"/>
  <c r="N2873" i="47"/>
  <c r="N2874" i="47"/>
  <c r="N2875" i="47"/>
  <c r="N2876" i="47"/>
  <c r="N2877" i="47"/>
  <c r="N2878" i="47"/>
  <c r="N2879" i="47"/>
  <c r="N2880" i="47"/>
  <c r="N2881" i="47"/>
  <c r="N2882" i="47"/>
  <c r="N2883" i="47"/>
  <c r="N2884" i="47"/>
  <c r="N2885" i="47"/>
  <c r="N2886" i="47"/>
  <c r="N2887" i="47"/>
  <c r="N2888" i="47"/>
  <c r="N2889" i="47"/>
  <c r="N2890" i="47"/>
  <c r="N2891" i="47"/>
  <c r="N2892" i="47"/>
  <c r="N2893" i="47"/>
  <c r="N2894" i="47"/>
  <c r="N2895" i="47"/>
  <c r="N2896" i="47"/>
  <c r="N2897" i="47"/>
  <c r="N2898" i="47"/>
  <c r="N2899" i="47"/>
  <c r="N2900" i="47"/>
  <c r="N2901" i="47"/>
  <c r="N2902" i="47"/>
  <c r="N2903" i="47"/>
  <c r="N2904" i="47"/>
  <c r="N2905" i="47"/>
  <c r="N2906" i="47"/>
  <c r="N2907" i="47"/>
  <c r="N2908" i="47"/>
  <c r="N2909" i="47"/>
  <c r="N2910" i="47"/>
  <c r="N2911" i="47"/>
  <c r="N2912" i="47"/>
  <c r="N2913" i="47"/>
  <c r="N2914" i="47"/>
  <c r="N2915" i="47"/>
  <c r="N2916" i="47"/>
  <c r="N2917" i="47"/>
  <c r="N2918" i="47"/>
  <c r="N2919" i="47"/>
  <c r="N2920" i="47"/>
  <c r="N2921" i="47"/>
  <c r="N2922" i="47"/>
  <c r="N2923" i="47"/>
  <c r="N2924" i="47"/>
  <c r="N2925" i="47"/>
  <c r="N2926" i="47"/>
  <c r="N2927" i="47"/>
  <c r="N2928" i="47"/>
  <c r="N2929" i="47"/>
  <c r="N2930" i="47"/>
  <c r="N2931" i="47"/>
  <c r="N2932" i="47"/>
  <c r="N2933" i="47"/>
  <c r="N2934" i="47"/>
  <c r="N2935" i="47"/>
  <c r="N2936" i="47"/>
  <c r="N2937" i="47"/>
  <c r="N2938" i="47"/>
  <c r="N2939" i="47"/>
  <c r="N2940" i="47"/>
  <c r="N2941" i="47"/>
  <c r="N2942" i="47"/>
  <c r="N2943" i="47"/>
  <c r="N2944" i="47"/>
  <c r="N2945" i="47"/>
  <c r="N2946" i="47"/>
  <c r="N2947" i="47"/>
  <c r="N2948" i="47"/>
  <c r="N2949" i="47"/>
  <c r="N2950" i="47"/>
  <c r="N2951" i="47"/>
  <c r="N2952" i="47"/>
  <c r="N2953" i="47"/>
  <c r="N2954" i="47"/>
  <c r="N2955" i="47"/>
  <c r="N2956" i="47"/>
  <c r="N2957" i="47"/>
  <c r="N2958" i="47"/>
  <c r="N2959" i="47"/>
  <c r="N2960" i="47"/>
  <c r="N2961" i="47"/>
  <c r="N2962" i="47"/>
  <c r="N2963" i="47"/>
  <c r="N2964" i="47"/>
  <c r="N2965" i="47"/>
  <c r="N2966" i="47"/>
  <c r="N2967" i="47"/>
  <c r="N2968" i="47"/>
  <c r="N2969" i="47"/>
  <c r="N2970" i="47"/>
  <c r="N2971" i="47"/>
  <c r="N2972" i="47"/>
  <c r="N2973" i="47"/>
  <c r="N2974" i="47"/>
  <c r="N2975" i="47"/>
  <c r="N2976" i="47"/>
  <c r="N2977" i="47"/>
  <c r="N2978" i="47"/>
  <c r="N2979" i="47"/>
  <c r="N2980" i="47"/>
  <c r="N2981" i="47"/>
  <c r="N2982" i="47"/>
  <c r="N2983" i="47"/>
  <c r="N2984" i="47"/>
  <c r="N2985" i="47"/>
  <c r="N2986" i="47"/>
  <c r="N2987" i="47"/>
  <c r="N2988" i="47"/>
  <c r="N2989" i="47"/>
  <c r="N2990" i="47"/>
  <c r="N2991" i="47"/>
  <c r="N2992" i="47"/>
  <c r="N2993" i="47"/>
  <c r="N2994" i="47"/>
  <c r="N2995" i="47"/>
  <c r="N2996" i="47"/>
  <c r="N2997" i="47"/>
  <c r="N2998" i="47"/>
  <c r="N2999" i="47"/>
  <c r="N3000" i="47"/>
  <c r="N3001" i="47"/>
  <c r="N3002" i="47"/>
  <c r="N3003" i="47"/>
  <c r="N3004" i="47"/>
  <c r="N3005" i="47"/>
  <c r="N3006" i="47"/>
  <c r="N3007" i="47"/>
  <c r="N3008" i="47"/>
  <c r="N3009" i="47"/>
  <c r="N3010" i="47"/>
  <c r="N3011" i="47"/>
  <c r="N3012" i="47"/>
  <c r="N3013" i="47"/>
  <c r="N3014" i="47"/>
  <c r="N3015" i="47"/>
  <c r="N3016" i="47"/>
  <c r="N3017" i="47"/>
  <c r="N3018" i="47"/>
  <c r="N3019" i="47"/>
  <c r="N3020" i="47"/>
  <c r="N3021" i="47"/>
  <c r="N3022" i="47"/>
  <c r="N3023" i="47"/>
  <c r="N3024" i="47"/>
  <c r="N3025" i="47"/>
  <c r="N3026" i="47"/>
  <c r="N3027" i="47"/>
  <c r="N3028" i="47"/>
  <c r="N3029" i="47"/>
  <c r="N3030" i="47"/>
  <c r="N3031" i="47"/>
  <c r="N3032" i="47"/>
  <c r="N3033" i="47"/>
  <c r="N3034" i="47"/>
  <c r="N3035" i="47"/>
  <c r="N3036" i="47"/>
  <c r="N3037" i="47"/>
  <c r="N3038" i="47"/>
  <c r="N3039" i="47"/>
  <c r="N3040" i="47"/>
  <c r="N3041" i="47"/>
  <c r="N3042" i="47"/>
  <c r="N3043" i="47"/>
  <c r="N3044" i="47"/>
  <c r="N3045" i="47"/>
  <c r="N3046" i="47"/>
  <c r="N3047" i="47"/>
  <c r="N3048" i="47"/>
  <c r="N3049" i="47"/>
  <c r="N3050" i="47"/>
  <c r="N3051" i="47"/>
  <c r="N3052" i="47"/>
  <c r="N3053" i="47"/>
  <c r="N3054" i="47"/>
  <c r="N3055" i="47"/>
  <c r="N3056" i="47"/>
  <c r="N3057" i="47"/>
  <c r="N3058" i="47"/>
  <c r="N3059" i="47"/>
  <c r="N3060" i="47"/>
  <c r="N3061" i="47"/>
  <c r="N3062" i="47"/>
  <c r="N3063" i="47"/>
  <c r="N3064" i="47"/>
  <c r="N3065" i="47"/>
  <c r="N3066" i="47"/>
  <c r="N3067" i="47"/>
  <c r="N3068" i="47"/>
  <c r="N3069" i="47"/>
  <c r="N3070" i="47"/>
  <c r="N3071" i="47"/>
  <c r="N3072" i="47"/>
  <c r="N3073" i="47"/>
  <c r="N3074" i="47"/>
  <c r="N3075" i="47"/>
  <c r="N3076" i="47"/>
  <c r="N3077" i="47"/>
  <c r="N3078" i="47"/>
  <c r="N3079" i="47"/>
  <c r="N3080" i="47"/>
  <c r="N3081" i="47"/>
  <c r="N3082" i="47"/>
  <c r="N3083" i="47"/>
  <c r="N3084" i="47"/>
  <c r="N3085" i="47"/>
  <c r="N3086" i="47"/>
  <c r="N3087" i="47"/>
  <c r="N3088" i="47"/>
  <c r="N3089" i="47"/>
  <c r="N3090" i="47"/>
  <c r="N3091" i="47"/>
  <c r="N3092" i="47"/>
  <c r="N3093" i="47"/>
  <c r="N3094" i="47"/>
  <c r="N3095" i="47"/>
  <c r="N3096" i="47"/>
  <c r="N3097" i="47"/>
  <c r="N3098" i="47"/>
  <c r="N3099" i="47"/>
  <c r="N3100" i="47"/>
  <c r="N3101" i="47"/>
  <c r="N3102" i="47"/>
  <c r="N3103" i="47"/>
  <c r="N3104" i="47"/>
  <c r="N3105" i="47"/>
  <c r="N3106" i="47"/>
  <c r="N3107" i="47"/>
  <c r="N3108" i="47"/>
  <c r="N3109" i="47"/>
  <c r="N3110" i="47"/>
  <c r="N3111" i="47"/>
  <c r="N3112" i="47"/>
  <c r="N3113" i="47"/>
  <c r="N3114" i="47"/>
  <c r="N3115" i="47"/>
  <c r="N3116" i="47"/>
  <c r="N3117" i="47"/>
  <c r="N3118" i="47"/>
  <c r="N3119" i="47"/>
  <c r="N3120" i="47"/>
  <c r="N3121" i="47"/>
  <c r="N3122" i="47"/>
  <c r="N3123" i="47"/>
  <c r="N3124" i="47"/>
  <c r="N3125" i="47"/>
  <c r="N3126" i="47"/>
  <c r="N3127" i="47"/>
  <c r="N3128" i="47"/>
  <c r="N3129" i="47"/>
  <c r="N3130" i="47"/>
  <c r="N3131" i="47"/>
  <c r="N3132" i="47"/>
  <c r="N3133" i="47"/>
  <c r="N3134" i="47"/>
  <c r="N3135" i="47"/>
  <c r="N3136" i="47"/>
  <c r="N3137" i="47"/>
  <c r="N3138" i="47"/>
  <c r="N3139" i="47"/>
  <c r="N3140" i="47"/>
  <c r="N3141" i="47"/>
  <c r="N3142" i="47"/>
  <c r="N3143" i="47"/>
  <c r="N3144" i="47"/>
  <c r="N3145" i="47"/>
  <c r="N3146" i="47"/>
  <c r="N3147" i="47"/>
  <c r="N3148" i="47"/>
  <c r="N3149" i="47"/>
  <c r="N3150" i="47"/>
  <c r="N3151" i="47"/>
  <c r="N3152" i="47"/>
  <c r="N3153" i="47"/>
  <c r="N3154" i="47"/>
  <c r="N3155" i="47"/>
  <c r="N3156" i="47"/>
  <c r="N3157" i="47"/>
  <c r="N3158" i="47"/>
  <c r="N3159" i="47"/>
  <c r="N3160" i="47"/>
  <c r="N3161" i="47"/>
  <c r="N3162" i="47"/>
  <c r="N3163" i="47"/>
  <c r="N3164" i="47"/>
  <c r="N3165" i="47"/>
  <c r="N3166" i="47"/>
  <c r="N3167" i="47"/>
  <c r="N3168" i="47"/>
  <c r="N3169" i="47"/>
  <c r="N3170" i="47"/>
  <c r="N3171" i="47"/>
  <c r="N3172" i="47"/>
  <c r="N3173" i="47"/>
  <c r="N3174" i="47"/>
  <c r="N3175" i="47"/>
  <c r="N3176" i="47"/>
  <c r="N3177" i="47"/>
  <c r="N3178" i="47"/>
  <c r="N3179" i="47"/>
  <c r="N3180" i="47"/>
  <c r="N3181" i="47"/>
  <c r="N3182" i="47"/>
  <c r="N3183" i="47"/>
  <c r="N3184" i="47"/>
  <c r="N3185" i="47"/>
  <c r="N3186" i="47"/>
  <c r="N3187" i="47"/>
  <c r="N3188" i="47"/>
  <c r="N3189" i="47"/>
  <c r="N3190" i="47"/>
  <c r="N3191" i="47"/>
  <c r="N3192" i="47"/>
  <c r="N3193" i="47"/>
  <c r="N3194" i="47"/>
  <c r="N3195" i="47"/>
  <c r="N3196" i="47"/>
  <c r="N3197" i="47"/>
  <c r="N3198" i="47"/>
  <c r="N3199" i="47"/>
  <c r="N3200" i="47"/>
  <c r="N3201" i="47"/>
  <c r="N3202" i="47"/>
  <c r="N3203" i="47"/>
  <c r="N3204" i="47"/>
  <c r="N3205" i="47"/>
  <c r="N3206" i="47"/>
  <c r="N3207" i="47"/>
  <c r="N3208" i="47"/>
  <c r="N3209" i="47"/>
  <c r="N3210" i="47"/>
  <c r="N3211" i="47"/>
  <c r="N3212" i="47"/>
  <c r="N3213" i="47"/>
  <c r="N3214" i="47"/>
  <c r="N3215" i="47"/>
  <c r="N3216" i="47"/>
  <c r="N3217" i="47"/>
  <c r="N3218" i="47"/>
  <c r="N3219" i="47"/>
  <c r="N3220" i="47"/>
  <c r="N3221" i="47"/>
  <c r="N3222" i="47"/>
  <c r="N3223" i="47"/>
  <c r="N3224" i="47"/>
  <c r="N3225" i="47"/>
  <c r="N3226" i="47"/>
  <c r="N3227" i="47"/>
  <c r="N3228" i="47"/>
  <c r="N3229" i="47"/>
  <c r="N3230" i="47"/>
  <c r="N3231" i="47"/>
  <c r="N3232" i="47"/>
  <c r="N3233" i="47"/>
  <c r="N3234" i="47"/>
  <c r="N3235" i="47"/>
  <c r="N3236" i="47"/>
  <c r="N3237" i="47"/>
  <c r="N3238" i="47"/>
  <c r="N3239" i="47"/>
  <c r="N3240" i="47"/>
  <c r="N3241" i="47"/>
  <c r="N3242" i="47"/>
  <c r="N3243" i="47"/>
  <c r="N3244" i="47"/>
  <c r="N3245" i="47"/>
  <c r="N3246" i="47"/>
  <c r="N3247" i="47"/>
  <c r="N3248" i="47"/>
  <c r="N3249" i="47"/>
  <c r="N3250" i="47"/>
  <c r="N3251" i="47"/>
  <c r="N3252" i="47"/>
  <c r="N3253" i="47"/>
  <c r="N3254" i="47"/>
  <c r="N3255" i="47"/>
  <c r="N3256" i="47"/>
  <c r="N3257" i="47"/>
  <c r="N3258" i="47"/>
  <c r="N3259" i="47"/>
  <c r="N3260" i="47"/>
  <c r="N3261" i="47"/>
  <c r="N3262" i="47"/>
  <c r="N3263" i="47"/>
  <c r="N3264" i="47"/>
  <c r="N3265" i="47"/>
  <c r="N3266" i="47"/>
  <c r="N3267" i="47"/>
  <c r="N3268" i="47"/>
  <c r="N3269" i="47"/>
  <c r="N3270" i="47"/>
  <c r="N3271" i="47"/>
  <c r="N3272" i="47"/>
  <c r="N3273" i="47"/>
  <c r="N3274" i="47"/>
  <c r="N3275" i="47"/>
  <c r="N3276" i="47"/>
  <c r="N3277" i="47"/>
  <c r="N3278" i="47"/>
  <c r="N3279" i="47"/>
  <c r="N3280" i="47"/>
  <c r="N3281" i="47"/>
  <c r="N3282" i="47"/>
  <c r="N3283" i="47"/>
  <c r="N3284" i="47"/>
  <c r="N3285" i="47"/>
  <c r="N3286" i="47"/>
  <c r="N3287" i="47"/>
  <c r="N3288" i="47"/>
  <c r="N3289" i="47"/>
  <c r="N3290" i="47"/>
  <c r="N3291" i="47"/>
  <c r="N3292" i="47"/>
  <c r="N3293" i="47"/>
  <c r="N3294" i="47"/>
  <c r="N3295" i="47"/>
  <c r="N3296" i="47"/>
  <c r="N3297" i="47"/>
  <c r="N3298" i="47"/>
  <c r="N3299" i="47"/>
  <c r="N3300" i="47"/>
  <c r="N3301" i="47"/>
  <c r="N3302" i="47"/>
  <c r="N3303" i="47"/>
  <c r="N3304" i="47"/>
  <c r="N3305" i="47"/>
  <c r="N3306" i="47"/>
  <c r="N3307" i="47"/>
  <c r="N3308" i="47"/>
  <c r="N3309" i="47"/>
  <c r="N3310" i="47"/>
  <c r="N3311" i="47"/>
  <c r="N3312" i="47"/>
  <c r="N3313" i="47"/>
  <c r="N3314" i="47"/>
  <c r="N3315" i="47"/>
  <c r="N3316" i="47"/>
  <c r="N3317" i="47"/>
  <c r="N3318" i="47"/>
  <c r="N3319" i="47"/>
  <c r="N3320" i="47"/>
  <c r="N3321" i="47"/>
  <c r="N3322" i="47"/>
  <c r="N3323" i="47"/>
  <c r="N3324" i="47"/>
  <c r="N3325" i="47"/>
  <c r="N3326" i="47"/>
  <c r="N3327" i="47"/>
  <c r="N3328" i="47"/>
  <c r="N3329" i="47"/>
  <c r="N3330" i="47"/>
  <c r="N3331" i="47"/>
  <c r="N3332" i="47"/>
  <c r="N3333" i="47"/>
  <c r="N3334" i="47"/>
  <c r="N3335" i="47"/>
  <c r="N3336" i="47"/>
  <c r="N3337" i="47"/>
  <c r="N3338" i="47"/>
  <c r="N3339" i="47"/>
  <c r="N3340" i="47"/>
  <c r="N3341" i="47"/>
  <c r="N3342" i="47"/>
  <c r="N3343" i="47"/>
  <c r="N3344" i="47"/>
  <c r="N3345" i="47"/>
  <c r="N3346" i="47"/>
  <c r="N3347" i="47"/>
  <c r="N3348" i="47"/>
  <c r="N3349" i="47"/>
  <c r="N3350" i="47"/>
  <c r="N3351" i="47"/>
  <c r="N3352" i="47"/>
  <c r="N3353" i="47"/>
  <c r="N3354" i="47"/>
  <c r="N3355" i="47"/>
  <c r="N3356" i="47"/>
  <c r="N3357" i="47"/>
  <c r="N3358" i="47"/>
  <c r="N3359" i="47"/>
  <c r="N3360" i="47"/>
  <c r="N3361" i="47"/>
  <c r="N3362" i="47"/>
  <c r="N3363" i="47"/>
  <c r="N3364" i="47"/>
  <c r="N3365" i="47"/>
  <c r="N3366" i="47"/>
  <c r="N3367" i="47"/>
  <c r="N3368" i="47"/>
  <c r="N3369" i="47"/>
  <c r="N3370" i="47"/>
  <c r="N3371" i="47"/>
  <c r="N3372" i="47"/>
  <c r="N3373" i="47"/>
  <c r="N3374" i="47"/>
  <c r="N3375" i="47"/>
  <c r="N3376" i="47"/>
  <c r="N3377" i="47"/>
  <c r="N3378" i="47"/>
  <c r="N3379" i="47"/>
  <c r="N3380" i="47"/>
  <c r="N3381" i="47"/>
  <c r="N3382" i="47"/>
  <c r="N3383" i="47"/>
  <c r="N3384" i="47"/>
  <c r="N3385" i="47"/>
  <c r="N3386" i="47"/>
  <c r="N3387" i="47"/>
  <c r="N3388" i="47"/>
  <c r="N3389" i="47"/>
  <c r="N3390" i="47"/>
  <c r="N3391" i="47"/>
  <c r="N3392" i="47"/>
  <c r="N3393" i="47"/>
  <c r="N3394" i="47"/>
  <c r="N3395" i="47"/>
  <c r="N3396" i="47"/>
  <c r="N3397" i="47"/>
  <c r="N3398" i="47"/>
  <c r="N3399" i="47"/>
  <c r="N3400" i="47"/>
  <c r="N3401" i="47"/>
  <c r="N3402" i="47"/>
  <c r="N3403" i="47"/>
  <c r="N3404" i="47"/>
  <c r="N3405" i="47"/>
  <c r="N3406" i="47"/>
  <c r="N3407" i="47"/>
  <c r="N3408" i="47"/>
  <c r="N3409" i="47"/>
  <c r="N3410" i="47"/>
  <c r="N3411" i="47"/>
  <c r="N3412" i="47"/>
  <c r="N3413" i="47"/>
  <c r="N3414" i="47"/>
  <c r="N3415" i="47"/>
  <c r="N3416" i="47"/>
  <c r="N3417" i="47"/>
  <c r="N3418" i="47"/>
  <c r="N3419" i="47"/>
  <c r="N3420" i="47"/>
  <c r="N3421" i="47"/>
  <c r="N3422" i="47"/>
  <c r="N3423" i="47"/>
  <c r="N3424" i="47"/>
  <c r="N3425" i="47"/>
  <c r="N3426" i="47"/>
  <c r="N3427" i="47"/>
  <c r="N3428" i="47"/>
  <c r="N3429" i="47"/>
  <c r="N3430" i="47"/>
  <c r="N3431" i="47"/>
  <c r="N3432" i="47"/>
  <c r="N3433" i="47"/>
  <c r="N3434" i="47"/>
  <c r="N3435" i="47"/>
  <c r="N3436" i="47"/>
  <c r="N3437" i="47"/>
  <c r="N3438" i="47"/>
  <c r="N3439" i="47"/>
  <c r="N3440" i="47"/>
  <c r="N3441" i="47"/>
  <c r="N3442" i="47"/>
  <c r="N3443" i="47"/>
  <c r="N3444" i="47"/>
  <c r="N3445" i="47"/>
  <c r="N3446" i="47"/>
  <c r="N3447" i="47"/>
  <c r="N3448" i="47"/>
  <c r="N3449" i="47"/>
  <c r="N3450" i="47"/>
  <c r="N3451" i="47"/>
  <c r="N3452" i="47"/>
  <c r="N3453" i="47"/>
  <c r="N3454" i="47"/>
  <c r="N3455" i="47"/>
  <c r="N3456" i="47"/>
  <c r="N3457" i="47"/>
  <c r="N3458" i="47"/>
  <c r="N3459" i="47"/>
  <c r="N3460" i="47"/>
  <c r="N3461" i="47"/>
  <c r="N3462" i="47"/>
  <c r="N3463" i="47"/>
  <c r="N3464" i="47"/>
  <c r="N3465" i="47"/>
  <c r="N3466" i="47"/>
  <c r="N3467" i="47"/>
  <c r="N3468" i="47"/>
  <c r="N3469" i="47"/>
  <c r="N3470" i="47"/>
  <c r="N3471" i="47"/>
  <c r="N3472" i="47"/>
  <c r="N3473" i="47"/>
  <c r="N3474" i="47"/>
  <c r="N3475" i="47"/>
  <c r="N3476" i="47"/>
  <c r="N3477" i="47"/>
  <c r="N3478" i="47"/>
  <c r="N3479" i="47"/>
  <c r="N3480" i="47"/>
  <c r="N3481" i="47"/>
  <c r="N3482" i="47"/>
  <c r="N3483" i="47"/>
  <c r="N3484" i="47"/>
  <c r="N3485" i="47"/>
  <c r="N3486" i="47"/>
  <c r="N3487" i="47"/>
  <c r="N3488" i="47"/>
  <c r="N3489" i="47"/>
  <c r="N3490" i="47"/>
  <c r="N3491" i="47"/>
  <c r="N3492" i="47"/>
  <c r="N3493" i="47"/>
  <c r="N3494" i="47"/>
  <c r="N3495" i="47"/>
  <c r="N3496" i="47"/>
  <c r="N3497" i="47"/>
  <c r="N3498" i="47"/>
  <c r="N3499" i="47"/>
  <c r="N3502" i="47"/>
  <c r="N3503" i="47"/>
  <c r="N3504" i="47"/>
  <c r="N3505" i="47"/>
  <c r="N3506" i="47"/>
  <c r="N3507" i="47"/>
  <c r="N3508" i="47"/>
  <c r="N3509" i="47"/>
  <c r="N3510" i="47"/>
  <c r="N3511" i="47"/>
  <c r="N3512" i="47"/>
  <c r="N3513" i="47"/>
  <c r="N3514" i="47"/>
  <c r="N3515" i="47"/>
  <c r="N3516" i="47"/>
  <c r="N3517" i="47"/>
  <c r="N3518" i="47"/>
  <c r="N3519" i="47"/>
  <c r="N3520" i="47"/>
  <c r="N3521" i="47"/>
  <c r="N3522" i="47"/>
  <c r="N3523" i="47"/>
  <c r="N3524" i="47"/>
  <c r="N3525" i="47"/>
  <c r="N3526" i="47"/>
  <c r="N3527" i="47"/>
  <c r="N3528" i="47"/>
  <c r="N3529" i="47"/>
  <c r="N3530" i="47"/>
  <c r="N3531" i="47"/>
  <c r="N3532" i="47"/>
  <c r="N3533" i="47"/>
  <c r="N3534" i="47"/>
  <c r="N3535" i="47"/>
  <c r="N3536" i="47"/>
  <c r="N3537" i="47"/>
  <c r="N3538" i="47"/>
  <c r="N3539" i="47"/>
  <c r="N3540" i="47"/>
  <c r="N3541" i="47"/>
  <c r="N3542" i="47"/>
  <c r="N3543" i="47"/>
  <c r="N3544" i="47"/>
  <c r="N3545" i="47"/>
  <c r="N3546" i="47"/>
  <c r="N3547" i="47"/>
  <c r="N3548" i="47"/>
  <c r="N3549" i="47"/>
  <c r="N3550" i="47"/>
  <c r="N3551" i="47"/>
  <c r="N3552" i="47"/>
  <c r="N3553" i="47"/>
  <c r="N3554" i="47"/>
  <c r="N3555" i="47"/>
  <c r="N3556" i="47"/>
  <c r="N3557" i="47"/>
  <c r="N3558" i="47"/>
  <c r="N3559" i="47"/>
  <c r="N3560" i="47"/>
  <c r="N3561" i="47"/>
  <c r="N3562" i="47"/>
  <c r="N3563" i="47"/>
  <c r="N3564" i="47"/>
  <c r="N3565" i="47"/>
  <c r="N3566" i="47"/>
  <c r="N3567" i="47"/>
  <c r="N3568" i="47"/>
  <c r="N3569" i="47"/>
  <c r="N3570" i="47"/>
  <c r="N3571" i="47"/>
  <c r="N3572" i="47"/>
  <c r="N3573" i="47"/>
  <c r="N3574" i="47"/>
  <c r="N3575" i="47"/>
  <c r="N3576" i="47"/>
  <c r="N3577" i="47"/>
  <c r="N3578" i="47"/>
  <c r="N3579" i="47"/>
  <c r="N3580" i="47"/>
  <c r="N3581" i="47"/>
  <c r="N3582" i="47"/>
  <c r="N3583" i="47"/>
  <c r="N3584" i="47"/>
  <c r="N3585" i="47"/>
  <c r="N3586" i="47"/>
  <c r="N3587" i="47"/>
  <c r="N3588" i="47"/>
  <c r="N3589" i="47"/>
  <c r="N3590" i="47"/>
  <c r="N3591" i="47"/>
  <c r="N3592" i="47"/>
  <c r="N3593" i="47"/>
  <c r="N3594" i="47"/>
  <c r="N3595" i="47"/>
  <c r="N3596" i="47"/>
  <c r="N3597" i="47"/>
  <c r="N3598" i="47"/>
  <c r="N3599" i="47"/>
  <c r="N3600" i="47"/>
  <c r="N3601" i="47"/>
  <c r="N3602" i="47"/>
  <c r="N3603" i="47"/>
  <c r="N3604" i="47"/>
  <c r="N3605" i="47"/>
  <c r="N3606" i="47"/>
  <c r="N3607" i="47"/>
  <c r="N3608" i="47"/>
  <c r="N3609" i="47"/>
  <c r="N3610" i="47"/>
  <c r="N3611" i="47"/>
  <c r="N3612" i="47"/>
  <c r="N3613" i="47"/>
  <c r="N3614" i="47"/>
  <c r="N3615" i="47"/>
  <c r="N3616" i="47"/>
  <c r="N3617" i="47"/>
  <c r="N3618" i="47"/>
  <c r="N3619" i="47"/>
  <c r="N3620" i="47"/>
  <c r="N3621" i="47"/>
  <c r="N3622" i="47"/>
  <c r="N3623" i="47"/>
  <c r="N3624" i="47"/>
  <c r="N3625" i="47"/>
  <c r="N3626" i="47"/>
  <c r="N3627" i="47"/>
  <c r="N3628" i="47"/>
  <c r="N3629" i="47"/>
  <c r="N3630" i="47"/>
  <c r="N3631" i="47"/>
  <c r="N3632" i="47"/>
  <c r="N3633" i="47"/>
  <c r="N3634" i="47"/>
  <c r="N3635" i="47"/>
  <c r="N3636" i="47"/>
  <c r="N3637" i="47"/>
  <c r="N3638" i="47"/>
  <c r="N3639" i="47"/>
  <c r="N3640" i="47"/>
  <c r="N3641" i="47"/>
  <c r="N3642" i="47"/>
  <c r="N3643" i="47"/>
  <c r="N3644" i="47"/>
  <c r="N3645" i="47"/>
  <c r="N3646" i="47"/>
  <c r="N3647" i="47"/>
  <c r="N3648" i="47"/>
  <c r="N3649" i="47"/>
  <c r="N3650" i="47"/>
  <c r="N3651" i="47"/>
  <c r="N3652" i="47"/>
  <c r="N3653" i="47"/>
  <c r="N3654" i="47"/>
  <c r="N3655" i="47"/>
  <c r="N3656" i="47"/>
  <c r="N3657" i="47"/>
  <c r="N3658" i="47"/>
  <c r="N3659" i="47"/>
  <c r="N3660" i="47"/>
  <c r="N3661" i="47"/>
  <c r="N3662" i="47"/>
  <c r="N3663" i="47"/>
  <c r="N3664" i="47"/>
  <c r="N3665" i="47"/>
  <c r="N3666" i="47"/>
  <c r="N3667" i="47"/>
  <c r="N3668" i="47"/>
  <c r="N3669" i="47"/>
  <c r="N3670" i="47"/>
  <c r="N3671" i="47"/>
  <c r="N3672" i="47"/>
  <c r="N3673" i="47"/>
  <c r="N3674" i="47"/>
  <c r="N3675" i="47"/>
  <c r="N3676" i="47"/>
  <c r="N3677" i="47"/>
  <c r="N3678" i="47"/>
  <c r="N3679" i="47"/>
  <c r="N3680" i="47"/>
  <c r="N3681" i="47"/>
  <c r="N3682" i="47"/>
  <c r="N3683" i="47"/>
  <c r="N3684" i="47"/>
  <c r="N3685" i="47"/>
  <c r="N3686" i="47"/>
  <c r="N3687" i="47"/>
  <c r="N3688" i="47"/>
  <c r="N3689" i="47"/>
  <c r="N3690" i="47"/>
  <c r="N3691" i="47"/>
  <c r="N3692" i="47"/>
  <c r="N3693" i="47"/>
  <c r="N3694" i="47"/>
  <c r="N3695" i="47"/>
  <c r="N3696" i="47"/>
  <c r="N3697" i="47"/>
  <c r="N3698" i="47"/>
  <c r="N3699" i="47"/>
  <c r="N3700" i="47"/>
  <c r="N3701" i="47"/>
  <c r="N3702" i="47"/>
  <c r="N3703" i="47"/>
  <c r="N3704" i="47"/>
  <c r="N3705" i="47"/>
  <c r="N3706" i="47"/>
  <c r="N3707" i="47"/>
  <c r="N3708" i="47"/>
  <c r="N3709" i="47"/>
  <c r="N3710" i="47"/>
  <c r="N3711" i="47"/>
  <c r="N3712" i="47"/>
  <c r="N3713" i="47"/>
  <c r="N3714" i="47"/>
  <c r="N3715" i="47"/>
  <c r="N3716" i="47"/>
  <c r="N3717" i="47"/>
  <c r="N3718" i="47"/>
  <c r="N3719" i="47"/>
  <c r="N3720" i="47"/>
  <c r="N3721" i="47"/>
  <c r="N3722" i="47"/>
  <c r="N3723" i="47"/>
  <c r="N3724" i="47"/>
  <c r="N3725" i="47"/>
  <c r="N3726" i="47"/>
  <c r="N3727" i="47"/>
  <c r="N3728" i="47"/>
  <c r="N3729" i="47"/>
  <c r="N3730" i="47"/>
  <c r="N3731" i="47"/>
  <c r="N3732" i="47"/>
  <c r="N3733" i="47"/>
  <c r="N3734" i="47"/>
  <c r="N3735" i="47"/>
  <c r="N3736" i="47"/>
  <c r="N3737" i="47"/>
  <c r="N3738" i="47"/>
  <c r="N3739" i="47"/>
  <c r="N3740" i="47"/>
  <c r="N3741" i="47"/>
  <c r="N3742" i="47"/>
  <c r="N3743" i="47"/>
  <c r="N3744" i="47"/>
  <c r="N3745" i="47"/>
  <c r="N3746" i="47"/>
  <c r="N3747" i="47"/>
  <c r="N3748" i="47"/>
  <c r="N3749" i="47"/>
  <c r="N3750" i="47"/>
  <c r="N3751" i="47"/>
  <c r="N3752" i="47"/>
  <c r="N3753" i="47"/>
  <c r="N3754" i="47"/>
  <c r="N3755" i="47"/>
  <c r="N3756" i="47"/>
  <c r="N3757" i="47"/>
  <c r="N3758" i="47"/>
  <c r="N3759" i="47"/>
  <c r="N3760" i="47"/>
  <c r="N3761" i="47"/>
  <c r="N3762" i="47"/>
  <c r="N3763" i="47"/>
  <c r="N3764" i="47"/>
  <c r="N3765" i="47"/>
  <c r="N3766" i="47"/>
  <c r="N3767" i="47"/>
  <c r="N3768" i="47"/>
  <c r="N3769" i="47"/>
  <c r="N3770" i="47"/>
  <c r="N3771" i="47"/>
  <c r="N3772" i="47"/>
  <c r="N3773" i="47"/>
  <c r="N3774" i="47"/>
  <c r="N3775" i="47"/>
  <c r="N3776" i="47"/>
  <c r="N3777" i="47"/>
  <c r="N3778" i="47"/>
  <c r="N3779" i="47"/>
  <c r="N3780" i="47"/>
  <c r="N3781" i="47"/>
  <c r="N3782" i="47"/>
  <c r="N3783" i="47"/>
  <c r="N3784" i="47"/>
  <c r="N3785" i="47"/>
  <c r="N3786" i="47"/>
  <c r="N3787" i="47"/>
  <c r="N3788" i="47"/>
  <c r="N3789" i="47"/>
  <c r="N3790" i="47"/>
  <c r="N3791" i="47"/>
  <c r="N3792" i="47"/>
  <c r="N3793" i="47"/>
  <c r="N3794" i="47"/>
  <c r="N3795" i="47"/>
  <c r="N3796" i="47"/>
  <c r="N3797" i="47"/>
  <c r="N3798" i="47"/>
  <c r="N3799" i="47"/>
  <c r="N3800" i="47"/>
  <c r="N3801" i="47"/>
  <c r="N3802" i="47"/>
  <c r="N3803" i="47"/>
  <c r="N3804" i="47"/>
  <c r="N3805" i="47"/>
  <c r="N3806" i="47"/>
  <c r="N3807" i="47"/>
  <c r="N3808" i="47"/>
  <c r="N3809" i="47"/>
  <c r="N3810" i="47"/>
  <c r="N3811" i="47"/>
  <c r="N3812" i="47"/>
  <c r="N3813" i="47"/>
  <c r="N3814" i="47"/>
  <c r="N3815" i="47"/>
  <c r="N3816" i="47"/>
  <c r="N3817" i="47"/>
  <c r="N3818" i="47"/>
  <c r="N3819" i="47"/>
  <c r="N3820" i="47"/>
  <c r="N3821" i="47"/>
  <c r="N3822" i="47"/>
  <c r="N3823" i="47"/>
  <c r="N3824" i="47"/>
  <c r="N3825" i="47"/>
  <c r="N3826" i="47"/>
  <c r="N3827" i="47"/>
  <c r="N3828" i="47"/>
  <c r="N3829" i="47"/>
  <c r="N3830" i="47"/>
  <c r="N3831" i="47"/>
  <c r="N3832" i="47"/>
  <c r="N3833" i="47"/>
  <c r="N3834" i="47"/>
  <c r="N3835" i="47"/>
  <c r="N3836" i="47"/>
  <c r="N3837" i="47"/>
  <c r="N3838" i="47"/>
  <c r="N3839" i="47"/>
  <c r="N3840" i="47"/>
  <c r="N3841" i="47"/>
  <c r="N3842" i="47"/>
  <c r="N3843" i="47"/>
  <c r="N3844" i="47"/>
  <c r="N3845" i="47"/>
  <c r="N3846" i="47"/>
  <c r="N3847" i="47"/>
  <c r="N3848" i="47"/>
  <c r="N3849" i="47"/>
  <c r="N3850" i="47"/>
  <c r="N3851" i="47"/>
  <c r="N3852" i="47"/>
  <c r="N3853" i="47"/>
  <c r="N3854" i="47"/>
  <c r="N3855" i="47"/>
  <c r="N3856" i="47"/>
  <c r="N3857" i="47"/>
  <c r="N3858" i="47"/>
  <c r="N3859" i="47"/>
  <c r="N3860" i="47"/>
  <c r="N3861" i="47"/>
  <c r="N3862" i="47"/>
  <c r="N3863" i="47"/>
  <c r="N3864" i="47"/>
  <c r="N3865" i="47"/>
  <c r="N3866" i="47"/>
  <c r="N3867" i="47"/>
  <c r="N3868" i="47"/>
  <c r="N3869" i="47"/>
  <c r="N3870" i="47"/>
  <c r="N3871" i="47"/>
  <c r="N3872" i="47"/>
  <c r="N3873" i="47"/>
  <c r="N3874" i="47"/>
  <c r="N3875" i="47"/>
  <c r="N3876" i="47"/>
  <c r="N3877" i="47"/>
  <c r="N3878" i="47"/>
  <c r="N3879" i="47"/>
  <c r="N3880" i="47"/>
  <c r="N3881" i="47"/>
  <c r="N3882" i="47"/>
  <c r="N3883" i="47"/>
  <c r="N3884" i="47"/>
  <c r="N3885" i="47"/>
  <c r="N3886" i="47"/>
  <c r="N3887" i="47"/>
  <c r="N3888" i="47"/>
  <c r="N3889" i="47"/>
  <c r="N3890" i="47"/>
  <c r="N3891" i="47"/>
  <c r="N3892" i="47"/>
  <c r="N3893" i="47"/>
  <c r="N3894" i="47"/>
  <c r="N3895" i="47"/>
  <c r="N3896" i="47"/>
  <c r="N3897" i="47"/>
  <c r="N3898" i="47"/>
  <c r="N3899" i="47"/>
  <c r="N3900" i="47"/>
  <c r="N3901" i="47"/>
  <c r="N3902" i="47"/>
  <c r="N3903" i="47"/>
  <c r="N3904" i="47"/>
  <c r="N3905" i="47"/>
  <c r="N3906" i="47"/>
  <c r="N3907" i="47"/>
  <c r="N3908" i="47"/>
  <c r="N3909" i="47"/>
  <c r="N3910" i="47"/>
  <c r="N3911" i="47"/>
  <c r="N3912" i="47"/>
  <c r="N3913" i="47"/>
  <c r="N3914" i="47"/>
  <c r="N3915" i="47"/>
  <c r="N3916" i="47"/>
  <c r="N3917" i="47"/>
  <c r="N3918" i="47"/>
  <c r="N3919" i="47"/>
  <c r="N3920" i="47"/>
  <c r="N3921" i="47"/>
  <c r="N3922" i="47"/>
  <c r="N3923" i="47"/>
  <c r="N3924" i="47"/>
  <c r="N3925" i="47"/>
  <c r="N3926" i="47"/>
  <c r="N3927" i="47"/>
  <c r="N3928" i="47"/>
  <c r="N3929" i="47"/>
  <c r="N3930" i="47"/>
  <c r="N3931" i="47"/>
  <c r="N3932" i="47"/>
  <c r="N3933" i="47"/>
  <c r="N3934" i="47"/>
  <c r="N3935" i="47"/>
  <c r="N3936" i="47"/>
  <c r="N3937" i="47"/>
  <c r="N3938" i="47"/>
  <c r="N3939" i="47"/>
  <c r="N3940" i="47"/>
  <c r="N3941" i="47"/>
  <c r="N3942" i="47"/>
  <c r="N3943" i="47"/>
  <c r="N3944" i="47"/>
  <c r="N3945" i="47"/>
  <c r="N3946" i="47"/>
  <c r="N3947" i="47"/>
  <c r="N3948" i="47"/>
  <c r="N3949" i="47"/>
  <c r="N3950" i="47"/>
  <c r="N3951" i="47"/>
  <c r="N3952" i="47"/>
  <c r="N3953" i="47"/>
  <c r="N3954" i="47"/>
  <c r="N3955" i="47"/>
  <c r="N3956" i="47"/>
  <c r="N3957" i="47"/>
  <c r="N3958" i="47"/>
  <c r="N3959" i="47"/>
  <c r="N3960" i="47"/>
  <c r="N3961" i="47"/>
  <c r="N3962" i="47"/>
  <c r="N3963" i="47"/>
  <c r="N3964" i="47"/>
  <c r="N3965" i="47"/>
  <c r="N3966" i="47"/>
  <c r="N3967" i="47"/>
  <c r="N3968" i="47"/>
  <c r="N3969" i="47"/>
  <c r="N3970" i="47"/>
  <c r="N3971" i="47"/>
  <c r="N3972" i="47"/>
  <c r="N3973" i="47"/>
  <c r="N3974" i="47"/>
  <c r="N3975" i="47"/>
  <c r="N3976" i="47"/>
  <c r="N3977" i="47"/>
  <c r="N3978" i="47"/>
  <c r="N3979" i="47"/>
  <c r="N3980" i="47"/>
  <c r="N3981" i="47"/>
  <c r="N3982" i="47"/>
  <c r="N3983" i="47"/>
  <c r="N3984" i="47"/>
  <c r="N3985" i="47"/>
  <c r="N3986" i="47"/>
  <c r="N3987" i="47"/>
  <c r="N3988" i="47"/>
  <c r="N3989" i="47"/>
  <c r="N3990" i="47"/>
  <c r="N3991" i="47"/>
  <c r="N3992" i="47"/>
  <c r="N3993" i="47"/>
  <c r="N3994" i="47"/>
  <c r="N3995" i="47"/>
  <c r="N3996" i="47"/>
  <c r="N3997" i="47"/>
  <c r="N3998" i="47"/>
  <c r="N3999" i="47"/>
  <c r="N4000" i="47"/>
  <c r="N4001" i="47"/>
  <c r="N4002" i="47"/>
  <c r="N4003" i="47"/>
  <c r="N4004" i="47"/>
  <c r="N4005" i="47"/>
  <c r="N4006" i="47"/>
  <c r="N4007" i="47"/>
  <c r="N4008" i="47"/>
  <c r="N4009" i="47"/>
  <c r="N4010" i="47"/>
  <c r="N4011" i="47"/>
  <c r="N4012" i="47"/>
  <c r="N4013" i="47"/>
  <c r="N4014" i="47"/>
  <c r="N4015" i="47"/>
  <c r="N4016" i="47"/>
  <c r="N4017" i="47"/>
  <c r="N4018" i="47"/>
  <c r="N4019" i="47"/>
  <c r="N4020" i="47"/>
  <c r="N4021" i="47"/>
  <c r="N4022" i="47"/>
  <c r="N4023" i="47"/>
  <c r="N4024" i="47"/>
  <c r="N4025" i="47"/>
  <c r="N4026" i="47"/>
  <c r="N4027" i="47"/>
  <c r="N4028" i="47"/>
  <c r="N4029" i="47"/>
  <c r="N4030" i="47"/>
  <c r="N4031" i="47"/>
  <c r="N4032" i="47"/>
  <c r="N4033" i="47"/>
  <c r="N4034" i="47"/>
  <c r="N4035" i="47"/>
  <c r="N4036" i="47"/>
  <c r="N4037" i="47"/>
  <c r="N4038" i="47"/>
  <c r="N4039" i="47"/>
  <c r="N4040" i="47"/>
  <c r="N4041" i="47"/>
  <c r="N4042" i="47"/>
  <c r="N4043" i="47"/>
  <c r="N4044" i="47"/>
  <c r="N4045" i="47"/>
  <c r="N4046" i="47"/>
  <c r="N4047" i="47"/>
  <c r="N4048" i="47"/>
  <c r="N4049" i="47"/>
  <c r="N4050" i="47"/>
  <c r="N4051" i="47"/>
  <c r="N4052" i="47"/>
  <c r="N4053" i="47"/>
  <c r="N4054" i="47"/>
  <c r="N4055" i="47"/>
  <c r="N4056" i="47"/>
  <c r="N4057" i="47"/>
  <c r="N4058" i="47"/>
  <c r="N4059" i="47"/>
  <c r="N4060" i="47"/>
  <c r="N4061" i="47"/>
  <c r="N4062" i="47"/>
  <c r="N4063" i="47"/>
  <c r="N4064" i="47"/>
  <c r="N4065" i="47"/>
  <c r="N4066" i="47"/>
  <c r="N4067" i="47"/>
  <c r="N4068" i="47"/>
  <c r="N4069" i="47"/>
  <c r="N4070" i="47"/>
  <c r="N4071" i="47"/>
  <c r="N4072" i="47"/>
  <c r="N4073" i="47"/>
  <c r="N4074" i="47"/>
  <c r="N4075" i="47"/>
  <c r="N4076" i="47"/>
  <c r="N4077" i="47"/>
  <c r="N4078" i="47"/>
  <c r="N4079" i="47"/>
  <c r="N4080" i="47"/>
  <c r="N4081" i="47"/>
  <c r="N4082" i="47"/>
  <c r="N4083" i="47"/>
  <c r="N4084" i="47"/>
  <c r="N4085" i="47"/>
  <c r="N4086" i="47"/>
  <c r="N4087" i="47"/>
  <c r="N4088" i="47"/>
  <c r="N4089" i="47"/>
  <c r="N4090" i="47"/>
  <c r="N4091" i="47"/>
  <c r="N4092" i="47"/>
  <c r="N4093" i="47"/>
  <c r="N4094" i="47"/>
  <c r="N4095" i="47"/>
  <c r="N4096" i="47"/>
  <c r="N4097" i="47"/>
  <c r="N4098" i="47"/>
  <c r="N4099" i="47"/>
  <c r="N4100" i="47"/>
  <c r="N4101" i="47"/>
  <c r="N4102" i="47"/>
  <c r="N4103" i="47"/>
  <c r="N4104" i="47"/>
  <c r="N4105" i="47"/>
  <c r="N4106" i="47"/>
  <c r="N4107" i="47"/>
  <c r="N4108" i="47"/>
  <c r="N4109" i="47"/>
  <c r="N4110" i="47"/>
  <c r="N4111" i="47"/>
  <c r="N4112" i="47"/>
  <c r="N4113" i="47"/>
  <c r="N4114" i="47"/>
  <c r="N4115" i="47"/>
  <c r="N4116" i="47"/>
  <c r="N4117" i="47"/>
  <c r="N4118" i="47"/>
  <c r="N4119" i="47"/>
  <c r="N4120" i="47"/>
  <c r="N4121" i="47"/>
  <c r="N4122" i="47"/>
  <c r="N4123" i="47"/>
  <c r="N4124" i="47"/>
  <c r="N4125" i="47"/>
  <c r="N4126" i="47"/>
  <c r="N4127" i="47"/>
  <c r="N4128" i="47"/>
  <c r="N4129" i="47"/>
  <c r="N4130" i="47"/>
  <c r="N4131" i="47"/>
  <c r="N4132" i="47"/>
  <c r="N4133" i="47"/>
  <c r="N4134" i="47"/>
  <c r="N4135" i="47"/>
  <c r="N4136" i="47"/>
  <c r="N4137" i="47"/>
  <c r="N4138" i="47"/>
  <c r="N4139" i="47"/>
  <c r="N4140" i="47"/>
  <c r="N4141" i="47"/>
  <c r="N4142" i="47"/>
  <c r="N4143" i="47"/>
  <c r="N4144" i="47"/>
  <c r="N4145" i="47"/>
  <c r="N4146" i="47"/>
  <c r="N4147" i="47"/>
  <c r="N4148" i="47"/>
  <c r="N4149" i="47"/>
  <c r="N4150" i="47"/>
  <c r="N4151" i="47"/>
  <c r="N4152" i="47"/>
  <c r="N4153" i="47"/>
  <c r="N4154" i="47"/>
  <c r="N4155" i="47"/>
  <c r="N4156" i="47"/>
  <c r="N4157" i="47"/>
  <c r="N4158" i="47"/>
  <c r="N4159" i="47"/>
  <c r="N4160" i="47"/>
  <c r="N4161" i="47"/>
  <c r="N4162" i="47"/>
  <c r="N4163" i="47"/>
  <c r="N4164" i="47"/>
  <c r="N4165" i="47"/>
  <c r="N4166" i="47"/>
  <c r="N4167" i="47"/>
  <c r="N4168" i="47"/>
  <c r="N4169" i="47"/>
  <c r="N4170" i="47"/>
  <c r="N4171" i="47"/>
  <c r="N4172" i="47"/>
  <c r="N4173" i="47"/>
  <c r="N4174" i="47"/>
  <c r="N4175" i="47"/>
  <c r="N4176" i="47"/>
  <c r="N4177" i="47"/>
  <c r="N4178" i="47"/>
  <c r="N4179" i="47"/>
  <c r="N4180" i="47"/>
  <c r="N4181" i="47"/>
  <c r="N4182" i="47"/>
  <c r="N4183" i="47"/>
  <c r="N4184" i="47"/>
  <c r="N4185" i="47"/>
  <c r="N4186" i="47"/>
  <c r="N4187" i="47"/>
  <c r="N4188" i="47"/>
  <c r="N4189" i="47"/>
  <c r="N4190" i="47"/>
  <c r="N4191" i="47"/>
  <c r="N4192" i="47"/>
  <c r="N4193" i="47"/>
  <c r="N4194" i="47"/>
  <c r="N4195" i="47"/>
  <c r="N4196" i="47"/>
  <c r="N4197" i="47"/>
  <c r="N4198" i="47"/>
  <c r="N4199" i="47"/>
  <c r="N4200" i="47"/>
  <c r="N4201" i="47"/>
  <c r="N4202" i="47"/>
  <c r="N4203" i="47"/>
  <c r="N4204" i="47"/>
  <c r="N4205" i="47"/>
  <c r="N4206" i="47"/>
  <c r="N4207" i="47"/>
  <c r="N4208" i="47"/>
  <c r="N4209" i="47"/>
  <c r="N4210" i="47"/>
  <c r="N4211" i="47"/>
  <c r="N4212" i="47"/>
  <c r="N4213" i="47"/>
  <c r="N4214" i="47"/>
  <c r="N4215" i="47"/>
  <c r="N4216" i="47"/>
  <c r="N4217" i="47"/>
  <c r="N4218" i="47"/>
  <c r="N4219" i="47"/>
  <c r="N4220" i="47"/>
  <c r="N4221" i="47"/>
  <c r="N4222" i="47"/>
  <c r="N4223" i="47"/>
  <c r="N4224" i="47"/>
  <c r="N4225" i="47"/>
  <c r="N4226" i="47"/>
  <c r="N4227" i="47"/>
  <c r="N4228" i="47"/>
  <c r="N4229" i="47"/>
  <c r="N4230" i="47"/>
  <c r="N4231" i="47"/>
  <c r="N4232" i="47"/>
  <c r="N4233" i="47"/>
  <c r="N4234" i="47"/>
  <c r="N4235" i="47"/>
  <c r="N4236" i="47"/>
  <c r="N4237" i="47"/>
  <c r="N4238" i="47"/>
  <c r="N4239" i="47"/>
  <c r="N4240" i="47"/>
  <c r="N4241" i="47"/>
  <c r="N4242" i="47"/>
  <c r="N4243" i="47"/>
  <c r="N4244" i="47"/>
  <c r="N4245" i="47"/>
  <c r="N4246" i="47"/>
  <c r="N4247" i="47"/>
  <c r="N4248" i="47"/>
  <c r="N4249" i="47"/>
  <c r="N4250" i="47"/>
  <c r="N4251" i="47"/>
  <c r="N4252" i="47"/>
  <c r="N4253" i="47"/>
  <c r="N4254" i="47"/>
  <c r="N4255" i="47"/>
  <c r="N4256" i="47"/>
  <c r="N4257" i="47"/>
  <c r="N4258" i="47"/>
  <c r="N4259" i="47"/>
  <c r="N4260" i="47"/>
  <c r="N4261" i="47"/>
  <c r="N4262" i="47"/>
  <c r="N4263" i="47"/>
  <c r="N4264" i="47"/>
  <c r="N4265" i="47"/>
  <c r="N4266" i="47"/>
  <c r="N4267" i="47"/>
  <c r="N4268" i="47"/>
  <c r="N4269" i="47"/>
  <c r="N4270" i="47"/>
  <c r="N4271" i="47"/>
  <c r="N4272" i="47"/>
  <c r="N4273" i="47"/>
  <c r="N4274" i="47"/>
  <c r="N4275" i="47"/>
  <c r="N4276" i="47"/>
  <c r="N4277" i="47"/>
  <c r="N4278" i="47"/>
  <c r="N4279" i="47"/>
  <c r="N4280" i="47"/>
  <c r="N4281" i="47"/>
  <c r="N4282" i="47"/>
  <c r="N4283" i="47"/>
  <c r="N4284" i="47"/>
  <c r="N4285" i="47"/>
  <c r="N4286" i="47"/>
  <c r="N4287" i="47"/>
  <c r="N4288" i="47"/>
  <c r="N4289" i="47"/>
  <c r="N4290" i="47"/>
  <c r="N4291" i="47"/>
  <c r="N4292" i="47"/>
  <c r="N4293" i="47"/>
  <c r="N4294" i="47"/>
  <c r="N4295" i="47"/>
  <c r="N4296" i="47"/>
  <c r="N4297" i="47"/>
  <c r="N4298" i="47"/>
  <c r="N4299" i="47"/>
  <c r="N4300" i="47"/>
  <c r="N4301" i="47"/>
  <c r="N4302" i="47"/>
  <c r="N4303" i="47"/>
  <c r="N4304" i="47"/>
  <c r="N4305" i="47"/>
  <c r="N4306" i="47"/>
  <c r="N4307" i="47"/>
  <c r="N4308" i="47"/>
  <c r="N4309" i="47"/>
  <c r="N4310" i="47"/>
  <c r="N4311" i="47"/>
  <c r="N4312" i="47"/>
  <c r="N4313" i="47"/>
  <c r="N4314" i="47"/>
  <c r="N4315" i="47"/>
  <c r="N4316" i="47"/>
  <c r="N4317" i="47"/>
  <c r="N4318" i="47"/>
  <c r="N4319" i="47"/>
  <c r="N4320" i="47"/>
  <c r="N4321" i="47"/>
  <c r="N4322" i="47"/>
  <c r="N4323" i="47"/>
  <c r="N4324" i="47"/>
  <c r="N4325" i="47"/>
  <c r="N4326" i="47"/>
  <c r="N4327" i="47"/>
  <c r="N4328" i="47"/>
  <c r="N4329" i="47"/>
  <c r="N4330" i="47"/>
  <c r="N4331" i="47"/>
  <c r="N4332" i="47"/>
  <c r="N4333" i="47"/>
  <c r="N4334" i="47"/>
  <c r="N4335" i="47"/>
  <c r="N4336" i="47"/>
  <c r="N4337" i="47"/>
  <c r="N4338" i="47"/>
  <c r="N4339" i="47"/>
  <c r="N4340" i="47"/>
  <c r="N4341" i="47"/>
  <c r="N4342" i="47"/>
  <c r="N4343" i="47"/>
  <c r="N4344" i="47"/>
  <c r="N4345" i="47"/>
  <c r="N4346" i="47"/>
  <c r="N4347" i="47"/>
  <c r="N4348" i="47"/>
  <c r="N4349" i="47"/>
  <c r="N4350" i="47"/>
  <c r="N4351" i="47"/>
  <c r="N4352" i="47"/>
  <c r="N4353" i="47"/>
  <c r="N4354" i="47"/>
  <c r="N4355" i="47"/>
  <c r="N4356" i="47"/>
  <c r="N4357" i="47"/>
  <c r="N4358" i="47"/>
  <c r="N4359" i="47"/>
  <c r="N4360" i="47"/>
  <c r="N4361" i="47"/>
  <c r="N4362" i="47"/>
  <c r="N4363" i="47"/>
  <c r="N4364" i="47"/>
  <c r="N4365" i="47"/>
  <c r="N4366" i="47"/>
  <c r="N4367" i="47"/>
  <c r="N4368" i="47"/>
  <c r="N4369" i="47"/>
  <c r="N4370" i="47"/>
  <c r="N4371" i="47"/>
  <c r="N4372" i="47"/>
  <c r="N4373" i="47"/>
  <c r="N4374" i="47"/>
  <c r="N4375" i="47"/>
  <c r="N4376" i="47"/>
  <c r="N4377" i="47"/>
  <c r="N4378" i="47"/>
  <c r="N4379" i="47"/>
  <c r="N4380" i="47"/>
  <c r="N4381" i="47"/>
  <c r="N4382" i="47"/>
  <c r="N4383" i="47"/>
  <c r="N4384" i="47"/>
  <c r="N4385" i="47"/>
  <c r="N4386" i="47"/>
  <c r="N4387" i="47"/>
  <c r="N4388" i="47"/>
  <c r="N4389" i="47"/>
  <c r="N4390" i="47"/>
  <c r="N4391" i="47"/>
  <c r="N4392" i="47"/>
  <c r="N4393" i="47"/>
  <c r="N4394" i="47"/>
  <c r="N4395" i="47"/>
  <c r="N4396" i="47"/>
  <c r="N4397" i="47"/>
  <c r="N4398" i="47"/>
  <c r="N4399" i="47"/>
  <c r="N4400" i="47"/>
  <c r="N4401" i="47"/>
  <c r="N4402" i="47"/>
  <c r="N4403" i="47"/>
  <c r="N4404" i="47"/>
  <c r="N4405" i="47"/>
  <c r="N4406" i="47"/>
  <c r="N4407" i="47"/>
  <c r="N4408" i="47"/>
  <c r="N4409" i="47"/>
  <c r="N4410" i="47"/>
  <c r="N4411" i="47"/>
  <c r="N4412" i="47"/>
  <c r="N4413" i="47"/>
  <c r="N4414" i="47"/>
  <c r="N4415" i="47"/>
  <c r="N4416" i="47"/>
  <c r="N4417" i="47"/>
  <c r="N4418" i="47"/>
  <c r="N4419" i="47"/>
  <c r="N4420" i="47"/>
  <c r="N4421" i="47"/>
  <c r="N4422" i="47"/>
  <c r="N4423" i="47"/>
  <c r="N4424" i="47"/>
  <c r="N4425" i="47"/>
  <c r="N4426" i="47"/>
  <c r="N4427" i="47"/>
  <c r="N4428" i="47"/>
  <c r="N4429" i="47"/>
  <c r="N4430" i="47"/>
  <c r="N4431" i="47"/>
  <c r="N4432" i="47"/>
  <c r="N4433" i="47"/>
  <c r="N4434" i="47"/>
  <c r="N4435" i="47"/>
  <c r="N4436" i="47"/>
  <c r="N4437" i="47"/>
  <c r="N4438" i="47"/>
  <c r="N4439" i="47"/>
  <c r="N4440" i="47"/>
  <c r="N4441" i="47"/>
  <c r="N4442" i="47"/>
  <c r="N4443" i="47"/>
  <c r="N4444" i="47"/>
  <c r="N4445" i="47"/>
  <c r="N4446" i="47"/>
  <c r="N4447" i="47"/>
  <c r="N4448" i="47"/>
  <c r="N4449" i="47"/>
  <c r="N4450" i="47"/>
  <c r="N4451" i="47"/>
  <c r="N4452" i="47"/>
  <c r="N4453" i="47"/>
  <c r="N4454" i="47"/>
  <c r="N4455" i="47"/>
  <c r="N4456" i="47"/>
  <c r="N4457" i="47"/>
  <c r="N4458" i="47"/>
  <c r="N4459" i="47"/>
  <c r="N4460" i="47"/>
  <c r="N4461" i="47"/>
  <c r="N4462" i="47"/>
  <c r="N4463" i="47"/>
  <c r="N4464" i="47"/>
  <c r="N4465" i="47"/>
  <c r="N4466" i="47"/>
  <c r="N4467" i="47"/>
  <c r="N4468" i="47"/>
  <c r="N4469" i="47"/>
  <c r="N4470" i="47"/>
  <c r="N4471" i="47"/>
  <c r="N4472" i="47"/>
  <c r="N4473" i="47"/>
  <c r="N4474" i="47"/>
  <c r="N4475" i="47"/>
  <c r="N4476" i="47"/>
  <c r="N4477" i="47"/>
  <c r="N4478" i="47"/>
  <c r="N4479" i="47"/>
  <c r="N4480" i="47"/>
  <c r="N4481" i="47"/>
  <c r="N4482" i="47"/>
  <c r="N4483" i="47"/>
  <c r="N4484" i="47"/>
  <c r="N4485" i="47"/>
  <c r="N4486" i="47"/>
  <c r="N4487" i="47"/>
  <c r="N4488" i="47"/>
  <c r="N4489" i="47"/>
  <c r="N4490" i="47"/>
  <c r="N4491" i="47"/>
  <c r="N4492" i="47"/>
  <c r="N4493" i="47"/>
  <c r="N4494" i="47"/>
  <c r="N4495" i="47"/>
  <c r="N4496" i="47"/>
  <c r="N4497" i="47"/>
  <c r="N4498" i="47"/>
  <c r="N4499" i="47"/>
  <c r="N4500" i="47"/>
  <c r="N4501" i="47"/>
  <c r="N4502" i="47"/>
  <c r="N4503" i="47"/>
  <c r="N4504" i="47"/>
  <c r="N4505" i="47"/>
  <c r="N4506" i="47"/>
  <c r="N4507" i="47"/>
  <c r="N4508" i="47"/>
  <c r="N4509" i="47"/>
  <c r="N4510" i="47"/>
  <c r="N4511" i="47"/>
  <c r="N4512" i="47"/>
  <c r="N4513" i="47"/>
  <c r="N4514" i="47"/>
  <c r="N4515" i="47"/>
  <c r="N4516" i="47"/>
  <c r="N4517" i="47"/>
  <c r="N4518" i="47"/>
  <c r="N4519" i="47"/>
  <c r="N4520" i="47"/>
  <c r="N4521" i="47"/>
  <c r="N4522" i="47"/>
  <c r="N4523" i="47"/>
  <c r="N4524" i="47"/>
  <c r="N4525" i="47"/>
  <c r="N4526" i="47"/>
  <c r="N4527" i="47"/>
  <c r="N4528" i="47"/>
  <c r="N4529" i="47"/>
  <c r="N4530" i="47"/>
  <c r="N4531" i="47"/>
  <c r="N4532" i="47"/>
  <c r="N4533" i="47"/>
  <c r="N4534" i="47"/>
  <c r="N4535" i="47"/>
  <c r="N4536" i="47"/>
  <c r="N4537" i="47"/>
  <c r="N4538" i="47"/>
  <c r="N4539" i="47"/>
  <c r="N4540" i="47"/>
  <c r="N4541" i="47"/>
  <c r="N4542" i="47"/>
  <c r="N4543" i="47"/>
  <c r="N4544" i="47"/>
  <c r="N4545" i="47"/>
  <c r="N4546" i="47"/>
  <c r="N4547" i="47"/>
  <c r="N4548" i="47"/>
  <c r="N4549" i="47"/>
  <c r="N4550" i="47"/>
  <c r="N4551" i="47"/>
  <c r="N4552" i="47"/>
  <c r="N4553" i="47"/>
  <c r="N4554" i="47"/>
  <c r="N4555" i="47"/>
  <c r="N4556" i="47"/>
  <c r="N4557" i="47"/>
  <c r="N4558" i="47"/>
  <c r="N4559" i="47"/>
  <c r="N4560" i="47"/>
  <c r="N4561" i="47"/>
  <c r="N4562" i="47"/>
  <c r="N4563" i="47"/>
  <c r="N4564" i="47"/>
  <c r="N4565" i="47"/>
  <c r="N4566" i="47"/>
  <c r="N4567" i="47"/>
  <c r="N4568" i="47"/>
  <c r="N4569" i="47"/>
  <c r="N4570" i="47"/>
  <c r="N4571" i="47"/>
  <c r="N4572" i="47"/>
  <c r="N4573" i="47"/>
  <c r="N4574" i="47"/>
  <c r="N4575" i="47"/>
  <c r="N4576" i="47"/>
  <c r="N4577" i="47"/>
  <c r="N4578" i="47"/>
  <c r="N4579" i="47"/>
  <c r="N4580" i="47"/>
  <c r="N4581" i="47"/>
  <c r="N4582" i="47"/>
  <c r="N4583" i="47"/>
  <c r="N4584" i="47"/>
  <c r="N4585" i="47"/>
  <c r="N4586" i="47"/>
  <c r="N4587" i="47"/>
  <c r="N4588" i="47"/>
  <c r="N4589" i="47"/>
  <c r="N4590" i="47"/>
  <c r="N4591" i="47"/>
  <c r="N4592" i="47"/>
  <c r="N4593" i="47"/>
  <c r="N4594" i="47"/>
  <c r="N4595" i="47"/>
  <c r="N4596" i="47"/>
  <c r="N4597" i="47"/>
  <c r="N4598" i="47"/>
  <c r="N4599" i="47"/>
  <c r="N4600" i="47"/>
  <c r="N4601" i="47"/>
  <c r="N4602" i="47"/>
  <c r="N4603" i="47"/>
  <c r="N4604" i="47"/>
  <c r="N4605" i="47"/>
  <c r="N4606" i="47"/>
  <c r="N4607" i="47"/>
  <c r="N4608" i="47"/>
  <c r="N4609" i="47"/>
  <c r="N4610" i="47"/>
  <c r="N4611" i="47"/>
  <c r="N4612" i="47"/>
  <c r="N4613" i="47"/>
  <c r="N4614" i="47"/>
  <c r="N4615" i="47"/>
  <c r="N4616" i="47"/>
  <c r="N4617" i="47"/>
  <c r="N4618" i="47"/>
  <c r="N4619" i="47"/>
  <c r="N4620" i="47"/>
  <c r="N4621" i="47"/>
  <c r="N4622" i="47"/>
  <c r="N4623" i="47"/>
  <c r="N4624" i="47"/>
  <c r="N4625" i="47"/>
  <c r="N4626" i="47"/>
  <c r="N4627" i="47"/>
  <c r="N4628" i="47"/>
  <c r="N4629" i="47"/>
  <c r="N4630" i="47"/>
  <c r="N4631" i="47"/>
  <c r="N4632" i="47"/>
  <c r="N4633" i="47"/>
  <c r="N4634" i="47"/>
  <c r="N4635" i="47"/>
  <c r="N4636" i="47"/>
  <c r="N4637" i="47"/>
  <c r="N4638" i="47"/>
  <c r="N4639" i="47"/>
  <c r="N4640" i="47"/>
  <c r="N4641" i="47"/>
  <c r="N4642" i="47"/>
  <c r="N4643" i="47"/>
  <c r="N4644" i="47"/>
  <c r="N4645" i="47"/>
  <c r="N4646" i="47"/>
  <c r="N4647" i="47"/>
  <c r="N4648" i="47"/>
  <c r="N4649" i="47"/>
  <c r="N4650" i="47"/>
  <c r="N4651" i="47"/>
  <c r="N4652" i="47"/>
  <c r="N4653" i="47"/>
  <c r="N4654" i="47"/>
  <c r="N4655" i="47"/>
  <c r="N4656" i="47"/>
  <c r="N4657" i="47"/>
  <c r="N4658" i="47"/>
  <c r="N4659" i="47"/>
  <c r="N4660" i="47"/>
  <c r="N4661" i="47"/>
  <c r="N4662" i="47"/>
  <c r="N4663" i="47"/>
  <c r="N4664" i="47"/>
  <c r="N4665" i="47"/>
  <c r="N4666" i="47"/>
  <c r="N4667" i="47"/>
  <c r="N4668" i="47"/>
  <c r="N4669" i="47"/>
  <c r="N4670" i="47"/>
  <c r="N4671" i="47"/>
  <c r="N4672" i="47"/>
  <c r="N4673" i="47"/>
  <c r="N4674" i="47"/>
  <c r="N4675" i="47"/>
  <c r="N4676" i="47"/>
  <c r="N4677" i="47"/>
  <c r="N4678" i="47"/>
  <c r="N4679" i="47"/>
  <c r="N4680" i="47"/>
  <c r="N4681" i="47"/>
  <c r="N4682" i="47"/>
  <c r="N4683" i="47"/>
  <c r="N4684" i="47"/>
  <c r="N4685" i="47"/>
  <c r="N4686" i="47"/>
  <c r="N4687" i="47"/>
  <c r="N4688" i="47"/>
  <c r="N4689" i="47"/>
  <c r="N4690" i="47"/>
  <c r="N4691" i="47"/>
  <c r="N4692" i="47"/>
  <c r="N4693" i="47"/>
  <c r="N4694" i="47"/>
  <c r="N4695" i="47"/>
  <c r="N4696" i="47"/>
  <c r="N4697" i="47"/>
  <c r="N4698" i="47"/>
  <c r="N4699" i="47"/>
  <c r="N4700" i="47"/>
  <c r="N4701" i="47"/>
  <c r="N4702" i="47"/>
  <c r="N4703" i="47"/>
  <c r="N4704" i="47"/>
  <c r="N4705" i="47"/>
  <c r="N4706" i="47"/>
  <c r="N4707" i="47"/>
  <c r="N4708" i="47"/>
  <c r="N4709" i="47"/>
  <c r="N4710" i="47"/>
  <c r="N4711" i="47"/>
  <c r="N4712" i="47"/>
  <c r="N4713" i="47"/>
  <c r="N4714" i="47"/>
  <c r="N4715" i="47"/>
  <c r="N4716" i="47"/>
  <c r="N4717" i="47"/>
  <c r="N4718" i="47"/>
  <c r="N4719" i="47"/>
  <c r="N4720" i="47"/>
  <c r="N4721" i="47"/>
  <c r="N4722" i="47"/>
  <c r="N4723" i="47"/>
  <c r="N4724" i="47"/>
  <c r="N4725" i="47"/>
  <c r="N4726" i="47"/>
  <c r="N4727" i="47"/>
  <c r="N4728" i="47"/>
  <c r="N4729" i="47"/>
  <c r="N4730" i="47"/>
  <c r="N4731" i="47"/>
  <c r="N4732" i="47"/>
  <c r="N4733" i="47"/>
  <c r="N4734" i="47"/>
  <c r="N4735" i="47"/>
  <c r="N4736" i="47"/>
  <c r="N4737" i="47"/>
  <c r="N4738" i="47"/>
  <c r="N4739" i="47"/>
  <c r="N4740" i="47"/>
  <c r="N4741" i="47"/>
  <c r="N4742" i="47"/>
  <c r="N4743" i="47"/>
  <c r="N4744" i="47"/>
  <c r="N4745" i="47"/>
  <c r="N4746" i="47"/>
  <c r="N4747" i="47"/>
  <c r="N4748" i="47"/>
  <c r="N4749" i="47"/>
  <c r="N4750" i="47"/>
  <c r="N4751" i="47"/>
  <c r="N4752" i="47"/>
  <c r="N4753" i="47"/>
  <c r="N4754" i="47"/>
  <c r="N4755" i="47"/>
  <c r="N4756" i="47"/>
  <c r="N4757" i="47"/>
  <c r="N4758" i="47"/>
  <c r="N4759" i="47"/>
  <c r="N4760" i="47"/>
  <c r="N4761" i="47"/>
  <c r="N4762" i="47"/>
  <c r="N4763" i="47"/>
  <c r="N4764" i="47"/>
  <c r="N4765" i="47"/>
  <c r="N4766" i="47"/>
  <c r="N4767" i="47"/>
  <c r="N4768" i="47"/>
  <c r="N4769" i="47"/>
  <c r="N4770" i="47"/>
  <c r="N4771" i="47"/>
  <c r="N4772" i="47"/>
  <c r="N4773" i="47"/>
  <c r="N4774" i="47"/>
  <c r="N4775" i="47"/>
  <c r="N4776" i="47"/>
  <c r="N4777" i="47"/>
  <c r="N4778" i="47"/>
  <c r="N4779" i="47"/>
  <c r="N4780" i="47"/>
  <c r="N4781" i="47"/>
  <c r="N4782" i="47"/>
  <c r="N4783" i="47"/>
  <c r="N4784" i="47"/>
  <c r="N4785" i="47"/>
  <c r="N4786" i="47"/>
  <c r="N4787" i="47"/>
  <c r="N4788" i="47"/>
  <c r="N4789" i="47"/>
  <c r="N4790" i="47"/>
  <c r="N4791" i="47"/>
  <c r="N4792" i="47"/>
  <c r="N4793" i="47"/>
  <c r="N4794" i="47"/>
  <c r="N4795" i="47"/>
  <c r="N4796" i="47"/>
  <c r="N4797" i="47"/>
  <c r="N4798" i="47"/>
  <c r="N4799" i="47"/>
  <c r="N4800" i="47"/>
  <c r="N4801" i="47"/>
  <c r="N4802" i="47"/>
  <c r="N4803" i="47"/>
  <c r="N4804" i="47"/>
  <c r="N4805" i="47"/>
  <c r="N4806" i="47"/>
  <c r="N4807" i="47"/>
  <c r="N4808" i="47"/>
  <c r="N4809" i="47"/>
  <c r="N4810" i="47"/>
  <c r="N4811" i="47"/>
  <c r="N4812" i="47"/>
  <c r="N4813" i="47"/>
  <c r="N4814" i="47"/>
  <c r="N4815" i="47"/>
  <c r="N4816" i="47"/>
  <c r="N4817" i="47"/>
  <c r="N4818" i="47"/>
  <c r="N4819" i="47"/>
  <c r="N4820" i="47"/>
  <c r="N4821" i="47"/>
  <c r="N4822" i="47"/>
  <c r="N4823" i="47"/>
  <c r="N4824" i="47"/>
  <c r="N4825" i="47"/>
  <c r="N4826" i="47"/>
  <c r="N4827" i="47"/>
  <c r="N4828" i="47"/>
  <c r="N4829" i="47"/>
  <c r="N4830" i="47"/>
  <c r="N4831" i="47"/>
  <c r="N4832" i="47"/>
  <c r="N4833" i="47"/>
  <c r="N4834" i="47"/>
  <c r="N4835" i="47"/>
  <c r="N4836" i="47"/>
  <c r="N4837" i="47"/>
  <c r="N4838" i="47"/>
  <c r="N4839" i="47"/>
  <c r="N4840" i="47"/>
  <c r="N4841" i="47"/>
  <c r="N4842" i="47"/>
  <c r="N4843" i="47"/>
  <c r="N4844" i="47"/>
  <c r="N4845" i="47"/>
  <c r="N4846" i="47"/>
  <c r="N4847" i="47"/>
  <c r="N4848" i="47"/>
  <c r="N4849" i="47"/>
  <c r="N4850" i="47"/>
  <c r="N4851" i="47"/>
  <c r="N4852" i="47"/>
  <c r="N4853" i="47"/>
  <c r="N4854" i="47"/>
  <c r="N4855" i="47"/>
  <c r="N4856" i="47"/>
  <c r="N4857" i="47"/>
  <c r="N4858" i="47"/>
  <c r="N4859" i="47"/>
  <c r="N4860" i="47"/>
  <c r="N4861" i="47"/>
  <c r="N4862" i="47"/>
  <c r="N4863" i="47"/>
  <c r="N4864" i="47"/>
  <c r="N4865" i="47"/>
  <c r="N4866" i="47"/>
  <c r="N4867" i="47"/>
  <c r="N4868" i="47"/>
  <c r="N4869" i="47"/>
  <c r="N4870" i="47"/>
  <c r="N4871" i="47"/>
  <c r="N4872" i="47"/>
  <c r="N4873" i="47"/>
  <c r="N4874" i="47"/>
  <c r="N4875" i="47"/>
  <c r="N4876" i="47"/>
  <c r="N4877" i="47"/>
  <c r="N4878" i="47"/>
  <c r="N4879" i="47"/>
  <c r="N4880" i="47"/>
  <c r="N4881" i="47"/>
  <c r="N4882" i="47"/>
  <c r="N4883" i="47"/>
  <c r="N4884" i="47"/>
  <c r="N4885" i="47"/>
  <c r="N4886" i="47"/>
  <c r="N4887" i="47"/>
  <c r="N4888" i="47"/>
  <c r="N4889" i="47"/>
  <c r="N4890" i="47"/>
  <c r="N4891" i="47"/>
  <c r="N4892" i="47"/>
  <c r="N4893" i="47"/>
  <c r="N4894" i="47"/>
  <c r="N4895" i="47"/>
  <c r="N4896" i="47"/>
  <c r="N4897" i="47"/>
  <c r="N4898" i="47"/>
  <c r="N4899" i="47"/>
  <c r="N4900" i="47"/>
  <c r="N4901" i="47"/>
  <c r="N4902" i="47"/>
  <c r="N4903" i="47"/>
  <c r="N4904" i="47"/>
  <c r="N4905" i="47"/>
  <c r="N4906" i="47"/>
  <c r="N4907" i="47"/>
  <c r="N4908" i="47"/>
  <c r="N4909" i="47"/>
  <c r="N4910" i="47"/>
  <c r="N4911" i="47"/>
  <c r="N4912" i="47"/>
  <c r="N4913" i="47"/>
  <c r="N4914" i="47"/>
  <c r="N4915" i="47"/>
  <c r="N4916" i="47"/>
  <c r="N4917" i="47"/>
  <c r="N4918" i="47"/>
  <c r="N4919" i="47"/>
  <c r="N4920" i="47"/>
  <c r="N4921" i="47"/>
  <c r="N4922" i="47"/>
  <c r="N4923" i="47"/>
  <c r="N4924" i="47"/>
  <c r="N4925" i="47"/>
  <c r="N4926" i="47"/>
  <c r="N4927" i="47"/>
  <c r="N4928" i="47"/>
  <c r="N4929" i="47"/>
  <c r="N4930" i="47"/>
  <c r="N4931" i="47"/>
  <c r="N4932" i="47"/>
  <c r="N4933" i="47"/>
  <c r="N4934" i="47"/>
  <c r="N4935" i="47"/>
  <c r="N4936" i="47"/>
  <c r="N4937" i="47"/>
  <c r="N4938" i="47"/>
  <c r="N4939" i="47"/>
  <c r="N4940" i="47"/>
  <c r="N4941" i="47"/>
  <c r="N4942" i="47"/>
  <c r="N4943" i="47"/>
  <c r="N4944" i="47"/>
  <c r="N4945" i="47"/>
  <c r="N4946" i="47"/>
  <c r="N4947" i="47"/>
  <c r="N4948" i="47"/>
  <c r="N4949" i="47"/>
  <c r="N4950" i="47"/>
  <c r="N4951" i="47"/>
  <c r="N4952" i="47"/>
  <c r="N4953" i="47"/>
  <c r="N4954" i="47"/>
  <c r="N4955" i="47"/>
  <c r="N4956" i="47"/>
  <c r="N4957" i="47"/>
  <c r="N4958" i="47"/>
  <c r="N4959" i="47"/>
  <c r="N4960" i="47"/>
  <c r="N4961" i="47"/>
  <c r="N4962" i="47"/>
  <c r="N4963" i="47"/>
  <c r="N4964" i="47"/>
  <c r="N4965" i="47"/>
  <c r="N4966" i="47"/>
  <c r="N4967" i="47"/>
  <c r="N4968" i="47"/>
  <c r="N4969" i="47"/>
  <c r="N4970" i="47"/>
  <c r="N4971" i="47"/>
  <c r="N4972" i="47"/>
  <c r="N4973" i="47"/>
  <c r="N4974" i="47"/>
  <c r="N4975" i="47"/>
  <c r="N4976" i="47"/>
  <c r="N4977" i="47"/>
  <c r="N4978" i="47"/>
  <c r="N4979" i="47"/>
  <c r="N4980" i="47"/>
  <c r="N4981" i="47"/>
  <c r="N4982" i="47"/>
  <c r="N4983" i="47"/>
  <c r="N4984" i="47"/>
  <c r="N4985" i="47"/>
  <c r="N4986" i="47"/>
  <c r="N4987" i="47"/>
  <c r="N4988" i="47"/>
  <c r="N4989" i="47"/>
  <c r="N4990" i="47"/>
  <c r="N4991" i="47"/>
  <c r="N4992" i="47"/>
  <c r="N4993" i="47"/>
  <c r="N4994" i="47"/>
  <c r="N4995" i="47"/>
  <c r="N4996" i="47"/>
  <c r="N4997" i="47"/>
  <c r="N4998" i="47"/>
  <c r="N4999" i="47"/>
  <c r="N5000" i="47"/>
  <c r="N5001" i="47"/>
  <c r="N5002" i="47"/>
  <c r="N5003" i="47"/>
  <c r="N5004" i="47"/>
  <c r="N5005" i="47"/>
  <c r="N5006" i="47"/>
  <c r="N5007" i="47"/>
  <c r="N5008" i="47"/>
  <c r="N5009" i="47"/>
  <c r="N5010" i="47"/>
  <c r="N5011" i="47"/>
  <c r="N5012" i="47"/>
  <c r="N5013" i="47"/>
  <c r="N5014" i="47"/>
  <c r="N5015" i="47"/>
  <c r="N5016" i="47"/>
  <c r="N5017" i="47"/>
  <c r="N5018" i="47"/>
  <c r="N5019" i="47"/>
  <c r="N5020" i="47"/>
  <c r="N5021" i="47"/>
  <c r="N5022" i="47"/>
  <c r="N5023" i="47"/>
  <c r="N5024" i="47"/>
  <c r="N5025" i="47"/>
  <c r="N5026" i="47"/>
  <c r="N5027" i="47"/>
  <c r="N5028" i="47"/>
  <c r="N5029" i="47"/>
  <c r="N5030" i="47"/>
  <c r="N5031" i="47"/>
  <c r="N5032" i="47"/>
  <c r="N5033" i="47"/>
  <c r="N5034" i="47"/>
  <c r="N5035" i="47"/>
  <c r="N5036" i="47"/>
  <c r="N5037" i="47"/>
  <c r="N5038" i="47"/>
  <c r="N5039" i="47"/>
  <c r="N5040" i="47"/>
  <c r="N5041" i="47"/>
  <c r="N5042" i="47"/>
  <c r="N5043" i="47"/>
  <c r="N5044" i="47"/>
  <c r="N5045" i="47"/>
  <c r="N5046" i="47"/>
  <c r="N2" i="47"/>
  <c r="I26" i="59"/>
  <c r="J26" i="59"/>
  <c r="I27" i="59"/>
  <c r="J27" i="59"/>
  <c r="I28" i="59"/>
  <c r="J28" i="59"/>
  <c r="I29" i="59"/>
  <c r="J29" i="59"/>
  <c r="I30" i="59"/>
  <c r="J30" i="59"/>
  <c r="I31" i="59"/>
  <c r="J31" i="59"/>
  <c r="I32" i="59"/>
  <c r="J32" i="59"/>
  <c r="I33" i="59"/>
  <c r="J33" i="59"/>
  <c r="I34" i="59"/>
  <c r="J34" i="59"/>
  <c r="J25" i="59"/>
  <c r="I25" i="59"/>
  <c r="M7641" i="57"/>
  <c r="M7640" i="57"/>
  <c r="M7639" i="57"/>
  <c r="M7638" i="57"/>
  <c r="M7637" i="57"/>
  <c r="M7636" i="57"/>
  <c r="M7635" i="57"/>
  <c r="M7634" i="57"/>
  <c r="M7633" i="57"/>
  <c r="M7632" i="57"/>
  <c r="M7631" i="57"/>
  <c r="M7630" i="57"/>
  <c r="M7629" i="57"/>
  <c r="M7628" i="57"/>
  <c r="M7626" i="57"/>
  <c r="M7622" i="57"/>
  <c r="M7621" i="57"/>
  <c r="M7620" i="57"/>
  <c r="M7618" i="57"/>
  <c r="M7617" i="57"/>
  <c r="M7616" i="57"/>
  <c r="M7615" i="57"/>
  <c r="M7614" i="57"/>
  <c r="M7612" i="57"/>
  <c r="M7611" i="57"/>
  <c r="M7609" i="57"/>
  <c r="M7608" i="57"/>
  <c r="M7607" i="57"/>
  <c r="M7606" i="57"/>
  <c r="M7605" i="57"/>
  <c r="M7604" i="57"/>
  <c r="M7601" i="57"/>
  <c r="M7596" i="57"/>
  <c r="M7595" i="57"/>
  <c r="M7594" i="57"/>
  <c r="M7592" i="57"/>
  <c r="M7591" i="57"/>
  <c r="M7589" i="57"/>
  <c r="M7588" i="57"/>
  <c r="M7587" i="57"/>
  <c r="M7586" i="57"/>
  <c r="M7584" i="57"/>
  <c r="M7583" i="57"/>
  <c r="M7582" i="57"/>
  <c r="M7581" i="57"/>
  <c r="M7580" i="57"/>
  <c r="M7579" i="57"/>
  <c r="M7577" i="57"/>
  <c r="M7576" i="57"/>
  <c r="M7575" i="57"/>
  <c r="M7574" i="57"/>
  <c r="M7572" i="57"/>
  <c r="M7571" i="57"/>
  <c r="M7568" i="57"/>
  <c r="M7567" i="57"/>
  <c r="M7566" i="57"/>
  <c r="M7562" i="57"/>
  <c r="M7561" i="57"/>
  <c r="M7559" i="57"/>
  <c r="M7558" i="57"/>
  <c r="M7556" i="57"/>
  <c r="M7555" i="57"/>
  <c r="M7554" i="57"/>
  <c r="M7553" i="57"/>
  <c r="M7552" i="57"/>
  <c r="M7551" i="57"/>
  <c r="M7549" i="57"/>
  <c r="M7548" i="57"/>
  <c r="M7547" i="57"/>
  <c r="M7546" i="57"/>
  <c r="M7545" i="57"/>
  <c r="M7544" i="57"/>
  <c r="M7543" i="57"/>
  <c r="M7542" i="57"/>
  <c r="M7541" i="57"/>
  <c r="M7540" i="57"/>
  <c r="M7538" i="57"/>
  <c r="M7537" i="57"/>
  <c r="M7535" i="57"/>
  <c r="M7534" i="57"/>
  <c r="M7533" i="57"/>
  <c r="M7531" i="57"/>
  <c r="M7529" i="57"/>
  <c r="M7528" i="57"/>
  <c r="M7527" i="57"/>
  <c r="M7526" i="57"/>
  <c r="M7524" i="57"/>
  <c r="M7523" i="57"/>
  <c r="M7522" i="57"/>
  <c r="M7521" i="57"/>
  <c r="M7518" i="57"/>
  <c r="M7517" i="57"/>
  <c r="M7514" i="57"/>
  <c r="M7512" i="57"/>
  <c r="M7511" i="57"/>
  <c r="M7510" i="57"/>
  <c r="M7509" i="57"/>
  <c r="M7507" i="57"/>
  <c r="M7506" i="57"/>
  <c r="M7505" i="57"/>
  <c r="M7503" i="57"/>
  <c r="M7502" i="57"/>
  <c r="M7501" i="57"/>
  <c r="M7500" i="57"/>
  <c r="M7499" i="57"/>
  <c r="M7497" i="57"/>
  <c r="M7496" i="57"/>
  <c r="M7493" i="57"/>
  <c r="M7492" i="57"/>
  <c r="M7490" i="57"/>
  <c r="M7488" i="57"/>
  <c r="M7487" i="57"/>
  <c r="M7486" i="57"/>
  <c r="M7485" i="57"/>
  <c r="M7484" i="57"/>
  <c r="M7483" i="57"/>
  <c r="M7482" i="57"/>
  <c r="M7481" i="57"/>
  <c r="M7480" i="57"/>
  <c r="M7479" i="57"/>
  <c r="M7478" i="57"/>
  <c r="M7477" i="57"/>
  <c r="M7476" i="57"/>
  <c r="M7475" i="57"/>
  <c r="M7470" i="57"/>
  <c r="M7469" i="57"/>
  <c r="M7468" i="57"/>
  <c r="M7467" i="57"/>
  <c r="M7465" i="57"/>
  <c r="M7464" i="57"/>
  <c r="M7463" i="57"/>
  <c r="M7462" i="57"/>
  <c r="M7459" i="57"/>
  <c r="M7458" i="57"/>
  <c r="M7456" i="57"/>
  <c r="M7455" i="57"/>
  <c r="M7454" i="57"/>
  <c r="M7453" i="57"/>
  <c r="M7452" i="57"/>
  <c r="M7451" i="57"/>
  <c r="M7448" i="57"/>
  <c r="M7445" i="57"/>
  <c r="M7444" i="57"/>
  <c r="M7443" i="57"/>
  <c r="M7442" i="57"/>
  <c r="M7441" i="57"/>
  <c r="M7440" i="57"/>
  <c r="M7439" i="57"/>
  <c r="M7438" i="57"/>
  <c r="M7437" i="57"/>
  <c r="M7436" i="57"/>
  <c r="M7435" i="57"/>
  <c r="M7434" i="57"/>
  <c r="M7433" i="57"/>
  <c r="M7431" i="57"/>
  <c r="M7426" i="57"/>
  <c r="M7424" i="57"/>
  <c r="M7423" i="57"/>
  <c r="M7419" i="57"/>
  <c r="M7417" i="57"/>
  <c r="M7415" i="57"/>
  <c r="M7414" i="57"/>
  <c r="M7413" i="57"/>
  <c r="M7412" i="57"/>
  <c r="M7410" i="57"/>
  <c r="M7408" i="57"/>
  <c r="M7406" i="57"/>
  <c r="M7405" i="57"/>
  <c r="M7404" i="57"/>
  <c r="M7402" i="57"/>
  <c r="M7401" i="57"/>
  <c r="M7400" i="57"/>
  <c r="M7396" i="57"/>
  <c r="M7395" i="57"/>
  <c r="M7394" i="57"/>
  <c r="M7393" i="57"/>
  <c r="M7391" i="57"/>
  <c r="M7389" i="57"/>
  <c r="M7384" i="57"/>
  <c r="M7381" i="57"/>
  <c r="M7380" i="57"/>
  <c r="M7378" i="57"/>
  <c r="M7376" i="57"/>
  <c r="M7375" i="57"/>
  <c r="M7373" i="57"/>
  <c r="M7372" i="57"/>
  <c r="M7371" i="57"/>
  <c r="M7370" i="57"/>
  <c r="M7369" i="57"/>
  <c r="M7365" i="57"/>
  <c r="M7363" i="57"/>
  <c r="M7359" i="57"/>
  <c r="M7358" i="57"/>
  <c r="M7354" i="57"/>
  <c r="M7351" i="57"/>
  <c r="M7350" i="57"/>
  <c r="M7348" i="57"/>
  <c r="M7347" i="57"/>
  <c r="M7346" i="57"/>
  <c r="M7344" i="57"/>
  <c r="M7340" i="57"/>
  <c r="M7339" i="57"/>
  <c r="M7338" i="57"/>
  <c r="M7337" i="57"/>
  <c r="M7335" i="57"/>
  <c r="M7334" i="57"/>
  <c r="M7333" i="57"/>
  <c r="M7332" i="57"/>
  <c r="M7331" i="57"/>
  <c r="M7330" i="57"/>
  <c r="M7329" i="57"/>
  <c r="M7328" i="57"/>
  <c r="M7327" i="57"/>
  <c r="M7326" i="57"/>
  <c r="M7325" i="57"/>
  <c r="M7324" i="57"/>
  <c r="M7323" i="57"/>
  <c r="M7322" i="57"/>
  <c r="M7321" i="57"/>
  <c r="M7320" i="57"/>
  <c r="M7319" i="57"/>
  <c r="M7318" i="57"/>
  <c r="M7317" i="57"/>
  <c r="M7316" i="57"/>
  <c r="M7315" i="57"/>
  <c r="M7314" i="57"/>
  <c r="M7313" i="57"/>
  <c r="M7312" i="57"/>
  <c r="M7311" i="57"/>
  <c r="M7310" i="57"/>
  <c r="M7309" i="57"/>
  <c r="M7308" i="57"/>
  <c r="M7307" i="57"/>
  <c r="M7306" i="57"/>
  <c r="M7305" i="57"/>
  <c r="M7304" i="57"/>
  <c r="M7303" i="57"/>
  <c r="M7302" i="57"/>
  <c r="M7301" i="57"/>
  <c r="M7300" i="57"/>
  <c r="M7299" i="57"/>
  <c r="M7298" i="57"/>
  <c r="M7297" i="57"/>
  <c r="M7296" i="57"/>
  <c r="M7295" i="57"/>
  <c r="M7294" i="57"/>
  <c r="M7293" i="57"/>
  <c r="M7292" i="57"/>
  <c r="M7291" i="57"/>
  <c r="M7290" i="57"/>
  <c r="M7289" i="57"/>
  <c r="M7288" i="57"/>
  <c r="M7286" i="57"/>
  <c r="M7285" i="57"/>
  <c r="M7284" i="57"/>
  <c r="M7283" i="57"/>
  <c r="M7282" i="57"/>
  <c r="M7281" i="57"/>
  <c r="M7280" i="57"/>
  <c r="M7279" i="57"/>
  <c r="M7278" i="57"/>
  <c r="M7277" i="57"/>
  <c r="M7276" i="57"/>
  <c r="M7275" i="57"/>
  <c r="M7274" i="57"/>
  <c r="M7273" i="57"/>
  <c r="M7272" i="57"/>
  <c r="M7271" i="57"/>
  <c r="M7270" i="57"/>
  <c r="M7269" i="57"/>
  <c r="M7268" i="57"/>
  <c r="M7267" i="57"/>
  <c r="M7266" i="57"/>
  <c r="M7265" i="57"/>
  <c r="M7264" i="57"/>
  <c r="M7263" i="57"/>
  <c r="M7262" i="57"/>
  <c r="M7261" i="57"/>
  <c r="M7260" i="57"/>
  <c r="M7259" i="57"/>
  <c r="M7258" i="57"/>
  <c r="M7257" i="57"/>
  <c r="M7256" i="57"/>
  <c r="M7255" i="57"/>
  <c r="M7254" i="57"/>
  <c r="M7253" i="57"/>
  <c r="M7252" i="57"/>
  <c r="M7251" i="57"/>
  <c r="M7250" i="57"/>
  <c r="M7249" i="57"/>
  <c r="M7248" i="57"/>
  <c r="M7247" i="57"/>
  <c r="M7246" i="57"/>
  <c r="M7245" i="57"/>
  <c r="M7244" i="57"/>
  <c r="M7243" i="57"/>
  <c r="M7242" i="57"/>
  <c r="M7241" i="57"/>
  <c r="M7240" i="57"/>
  <c r="M7239" i="57"/>
  <c r="M7238" i="57"/>
  <c r="M7237" i="57"/>
  <c r="M7236" i="57"/>
  <c r="M7235" i="57"/>
  <c r="M7234" i="57"/>
  <c r="M7233" i="57"/>
  <c r="M7232" i="57"/>
  <c r="M7231" i="57"/>
  <c r="M7230" i="57"/>
  <c r="M7229" i="57"/>
  <c r="M7228" i="57"/>
  <c r="M7227" i="57"/>
  <c r="M7226" i="57"/>
  <c r="M7225" i="57"/>
  <c r="M7224" i="57"/>
  <c r="M7223" i="57"/>
  <c r="M7222" i="57"/>
  <c r="M7221" i="57"/>
  <c r="M7220" i="57"/>
  <c r="M7219" i="57"/>
  <c r="M7218" i="57"/>
  <c r="M7217" i="57"/>
  <c r="M7216" i="57"/>
  <c r="M7215" i="57"/>
  <c r="M7214" i="57"/>
  <c r="M7213" i="57"/>
  <c r="M7212" i="57"/>
  <c r="M7211" i="57"/>
  <c r="M7210" i="57"/>
  <c r="M7209" i="57"/>
  <c r="M7208" i="57"/>
  <c r="M7207" i="57"/>
  <c r="M7206" i="57"/>
  <c r="M7205" i="57"/>
  <c r="M7204" i="57"/>
  <c r="M7203" i="57"/>
  <c r="M7202" i="57"/>
  <c r="M7201" i="57"/>
  <c r="M7200" i="57"/>
  <c r="M7199" i="57"/>
  <c r="M7198" i="57"/>
  <c r="M7197" i="57"/>
  <c r="M7196" i="57"/>
  <c r="M7195" i="57"/>
  <c r="M7194" i="57"/>
  <c r="M7193" i="57"/>
  <c r="M7192" i="57"/>
  <c r="M7191" i="57"/>
  <c r="M7190" i="57"/>
  <c r="M7189" i="57"/>
  <c r="M7188" i="57"/>
  <c r="M7187" i="57"/>
  <c r="M7186" i="57"/>
  <c r="M7185" i="57"/>
  <c r="M7184" i="57"/>
  <c r="M7182" i="57"/>
  <c r="M7181" i="57"/>
  <c r="M7180" i="57"/>
  <c r="M7179" i="57"/>
  <c r="M7178" i="57"/>
  <c r="M7177" i="57"/>
  <c r="M7176" i="57"/>
  <c r="M7175" i="57"/>
  <c r="M7174" i="57"/>
  <c r="M7173" i="57"/>
  <c r="M7172" i="57"/>
  <c r="M7171" i="57"/>
  <c r="M7170" i="57"/>
  <c r="M7169" i="57"/>
  <c r="M7168" i="57"/>
  <c r="M7167" i="57"/>
  <c r="M7166" i="57"/>
  <c r="M7165" i="57"/>
  <c r="M7164" i="57"/>
  <c r="M7163" i="57"/>
  <c r="M7162" i="57"/>
  <c r="M7161" i="57"/>
  <c r="M7160" i="57"/>
  <c r="M7159" i="57"/>
  <c r="M7158" i="57"/>
  <c r="M7157" i="57"/>
  <c r="M7156" i="57"/>
  <c r="M7155" i="57"/>
  <c r="M7154" i="57"/>
  <c r="M7153" i="57"/>
  <c r="M7152" i="57"/>
  <c r="M7151" i="57"/>
  <c r="M7150" i="57"/>
  <c r="M7149" i="57"/>
  <c r="M7148" i="57"/>
  <c r="M7147" i="57"/>
  <c r="M7146" i="57"/>
  <c r="M7145" i="57"/>
  <c r="M7144" i="57"/>
  <c r="M7143" i="57"/>
  <c r="M7142" i="57"/>
  <c r="M7141" i="57"/>
  <c r="M7140" i="57"/>
  <c r="M7139" i="57"/>
  <c r="M7138" i="57"/>
  <c r="M7137" i="57"/>
  <c r="M7136" i="57"/>
  <c r="M7135" i="57"/>
  <c r="M7134" i="57"/>
  <c r="M7133" i="57"/>
  <c r="M7132" i="57"/>
  <c r="M7131" i="57"/>
  <c r="M7130" i="57"/>
  <c r="M7129" i="57"/>
  <c r="M7128" i="57"/>
  <c r="M7127" i="57"/>
  <c r="M7126" i="57"/>
  <c r="M7125" i="57"/>
  <c r="M7124" i="57"/>
  <c r="M7123" i="57"/>
  <c r="M7122" i="57"/>
  <c r="M7121" i="57"/>
  <c r="M7120" i="57"/>
  <c r="M7119" i="57"/>
  <c r="M7118" i="57"/>
  <c r="M7117" i="57"/>
  <c r="M7116" i="57"/>
  <c r="M7115" i="57"/>
  <c r="M7114" i="57"/>
  <c r="M7113" i="57"/>
  <c r="M7112" i="57"/>
  <c r="M7111" i="57"/>
  <c r="M7110" i="57"/>
  <c r="M7109" i="57"/>
  <c r="M7108" i="57"/>
  <c r="M7107" i="57"/>
  <c r="M7106" i="57"/>
  <c r="M7105" i="57"/>
  <c r="M7104" i="57"/>
  <c r="M7103" i="57"/>
  <c r="M7102" i="57"/>
  <c r="M7101" i="57"/>
  <c r="M7100" i="57"/>
  <c r="M7099" i="57"/>
  <c r="M7098" i="57"/>
  <c r="M7097" i="57"/>
  <c r="M7096" i="57"/>
  <c r="M7095" i="57"/>
  <c r="M7094" i="57"/>
  <c r="M7093" i="57"/>
  <c r="M7092" i="57"/>
  <c r="M7091" i="57"/>
  <c r="M7090" i="57"/>
  <c r="M7089" i="57"/>
  <c r="M7088" i="57"/>
  <c r="M7087" i="57"/>
  <c r="M7086" i="57"/>
  <c r="M7085" i="57"/>
  <c r="M7084" i="57"/>
  <c r="M7083" i="57"/>
  <c r="M7082" i="57"/>
  <c r="M7081" i="57"/>
  <c r="M7080" i="57"/>
  <c r="M7079" i="57"/>
  <c r="M7078" i="57"/>
  <c r="M7077" i="57"/>
  <c r="M7076" i="57"/>
  <c r="M7075" i="57"/>
  <c r="M7074" i="57"/>
  <c r="M7073" i="57"/>
  <c r="M7072" i="57"/>
  <c r="M7071" i="57"/>
  <c r="M7070" i="57"/>
  <c r="M7069" i="57"/>
  <c r="M7068" i="57"/>
  <c r="M7067" i="57"/>
  <c r="M7066" i="57"/>
  <c r="M7065" i="57"/>
  <c r="M7064" i="57"/>
  <c r="M7063" i="57"/>
  <c r="M7062" i="57"/>
  <c r="M7061" i="57"/>
  <c r="M7060" i="57"/>
  <c r="M7059" i="57"/>
  <c r="M7058" i="57"/>
  <c r="M7057" i="57"/>
  <c r="M7056" i="57"/>
  <c r="M7055" i="57"/>
  <c r="M7054" i="57"/>
  <c r="M7053" i="57"/>
  <c r="M7052" i="57"/>
  <c r="M7051" i="57"/>
  <c r="M7050" i="57"/>
  <c r="M7049" i="57"/>
  <c r="M7048" i="57"/>
  <c r="M7047" i="57"/>
  <c r="M7046" i="57"/>
  <c r="M7045" i="57"/>
  <c r="M7044" i="57"/>
  <c r="M7043" i="57"/>
  <c r="M7042" i="57"/>
  <c r="M7041" i="57"/>
  <c r="M7040" i="57"/>
  <c r="M7039" i="57"/>
  <c r="M7038" i="57"/>
  <c r="M7037" i="57"/>
  <c r="M7036" i="57"/>
  <c r="M7035" i="57"/>
  <c r="M7034" i="57"/>
  <c r="M7033" i="57"/>
  <c r="M7032" i="57"/>
  <c r="M7029" i="57"/>
  <c r="M7028" i="57"/>
  <c r="M7027" i="57"/>
  <c r="M7026" i="57"/>
  <c r="M7025" i="57"/>
  <c r="M7024" i="57"/>
  <c r="M7023" i="57"/>
  <c r="M7022" i="57"/>
  <c r="M7021" i="57"/>
  <c r="M7020" i="57"/>
  <c r="M7019" i="57"/>
  <c r="M7018" i="57"/>
  <c r="M7017" i="57"/>
  <c r="M7016" i="57"/>
  <c r="M7015" i="57"/>
  <c r="M7014" i="57"/>
  <c r="M7013" i="57"/>
  <c r="M7012" i="57"/>
  <c r="M7011" i="57"/>
  <c r="M7010" i="57"/>
  <c r="M7009" i="57"/>
  <c r="M7008" i="57"/>
  <c r="M7007" i="57"/>
  <c r="M7006" i="57"/>
  <c r="M7005" i="57"/>
  <c r="M7004" i="57"/>
  <c r="M7003" i="57"/>
  <c r="M7002" i="57"/>
  <c r="M7001" i="57"/>
  <c r="M7000" i="57"/>
  <c r="M6999" i="57"/>
  <c r="M6998" i="57"/>
  <c r="M6997" i="57"/>
  <c r="M6996" i="57"/>
  <c r="M6995" i="57"/>
  <c r="M6994" i="57"/>
  <c r="M6993" i="57"/>
  <c r="M6992" i="57"/>
  <c r="M6991" i="57"/>
  <c r="M6990" i="57"/>
  <c r="M6989" i="57"/>
  <c r="M6988" i="57"/>
  <c r="M6987" i="57"/>
  <c r="M6986" i="57"/>
  <c r="M6985" i="57"/>
  <c r="M6984" i="57"/>
  <c r="M6983" i="57"/>
  <c r="M6982" i="57"/>
  <c r="M6981" i="57"/>
  <c r="M6980" i="57"/>
  <c r="M6979" i="57"/>
  <c r="M6978" i="57"/>
  <c r="M6977" i="57"/>
  <c r="M6976" i="57"/>
  <c r="M6975" i="57"/>
  <c r="M6974" i="57"/>
  <c r="M6973" i="57"/>
  <c r="M6972" i="57"/>
  <c r="M6971" i="57"/>
  <c r="M6970" i="57"/>
  <c r="M6969" i="57"/>
  <c r="M6968" i="57"/>
  <c r="M6967" i="57"/>
  <c r="M6966" i="57"/>
  <c r="M6965" i="57"/>
  <c r="M6964" i="57"/>
  <c r="M6963" i="57"/>
  <c r="M6962" i="57"/>
  <c r="M6961" i="57"/>
  <c r="M6960" i="57"/>
  <c r="M6959" i="57"/>
  <c r="M6958" i="57"/>
  <c r="M6957" i="57"/>
  <c r="M6956" i="57"/>
  <c r="M6955" i="57"/>
  <c r="M6954" i="57"/>
  <c r="M6953" i="57"/>
  <c r="M6952" i="57"/>
  <c r="M6951" i="57"/>
  <c r="M6950" i="57"/>
  <c r="M6949" i="57"/>
  <c r="M6948" i="57"/>
  <c r="M6947" i="57"/>
  <c r="M6946" i="57"/>
  <c r="M6945" i="57"/>
  <c r="M6944" i="57"/>
  <c r="M6943" i="57"/>
  <c r="M6942" i="57"/>
  <c r="M6941" i="57"/>
  <c r="M6940" i="57"/>
  <c r="M6939" i="57"/>
  <c r="M6938" i="57"/>
  <c r="M6937" i="57"/>
  <c r="M6936" i="57"/>
  <c r="M6935" i="57"/>
  <c r="M6934" i="57"/>
  <c r="M6933" i="57"/>
  <c r="M6932" i="57"/>
  <c r="M6931" i="57"/>
  <c r="M6930" i="57"/>
  <c r="M6929" i="57"/>
  <c r="M6928" i="57"/>
  <c r="M6927" i="57"/>
  <c r="M6926" i="57"/>
  <c r="M6925" i="57"/>
  <c r="M6924" i="57"/>
  <c r="M6923" i="57"/>
  <c r="M6922" i="57"/>
  <c r="M6921" i="57"/>
  <c r="M6920" i="57"/>
  <c r="M6919" i="57"/>
  <c r="M6918" i="57"/>
  <c r="M6917" i="57"/>
  <c r="M6916" i="57"/>
  <c r="M6915" i="57"/>
  <c r="M6914" i="57"/>
  <c r="M6913" i="57"/>
  <c r="M6912" i="57"/>
  <c r="M6911" i="57"/>
  <c r="M6910" i="57"/>
  <c r="M6909" i="57"/>
  <c r="M6908" i="57"/>
  <c r="M6907" i="57"/>
  <c r="M6906" i="57"/>
  <c r="M6905" i="57"/>
  <c r="M6904" i="57"/>
  <c r="M6903" i="57"/>
  <c r="M6902" i="57"/>
  <c r="M6901" i="57"/>
  <c r="M6900" i="57"/>
  <c r="M6899" i="57"/>
  <c r="M6898" i="57"/>
  <c r="M6897" i="57"/>
  <c r="M6896" i="57"/>
  <c r="M6895" i="57"/>
  <c r="M6894" i="57"/>
  <c r="M6893" i="57"/>
  <c r="M6892" i="57"/>
  <c r="M6891" i="57"/>
  <c r="M6890" i="57"/>
  <c r="M6889" i="57"/>
  <c r="M6888" i="57"/>
  <c r="M6887" i="57"/>
  <c r="M6886" i="57"/>
  <c r="M6885" i="57"/>
  <c r="M6884" i="57"/>
  <c r="M6883" i="57"/>
  <c r="M6882" i="57"/>
  <c r="M6881" i="57"/>
  <c r="M6880" i="57"/>
  <c r="M6879" i="57"/>
  <c r="M6876" i="57"/>
  <c r="M6875" i="57"/>
  <c r="M6874" i="57"/>
  <c r="M6873" i="57"/>
  <c r="M6872" i="57"/>
  <c r="M6871" i="57"/>
  <c r="M6870" i="57"/>
  <c r="M6869" i="57"/>
  <c r="M6868" i="57"/>
  <c r="M6867" i="57"/>
  <c r="M6866" i="57"/>
  <c r="M6865" i="57"/>
  <c r="M6864" i="57"/>
  <c r="M6863" i="57"/>
  <c r="M6862" i="57"/>
  <c r="M6861" i="57"/>
  <c r="M6860" i="57"/>
  <c r="M6859" i="57"/>
  <c r="M6858" i="57"/>
  <c r="M6857" i="57"/>
  <c r="M6856" i="57"/>
  <c r="M6855" i="57"/>
  <c r="M6854" i="57"/>
  <c r="M6853" i="57"/>
  <c r="M6852" i="57"/>
  <c r="M6851" i="57"/>
  <c r="M6850" i="57"/>
  <c r="M6849" i="57"/>
  <c r="M6848" i="57"/>
  <c r="M6847" i="57"/>
  <c r="M6846" i="57"/>
  <c r="M6845" i="57"/>
  <c r="M6844" i="57"/>
  <c r="M6843" i="57"/>
  <c r="M6842" i="57"/>
  <c r="M6841" i="57"/>
  <c r="M6840" i="57"/>
  <c r="M6839" i="57"/>
  <c r="M6838" i="57"/>
  <c r="M6837" i="57"/>
  <c r="M6836" i="57"/>
  <c r="M6835" i="57"/>
  <c r="M6834" i="57"/>
  <c r="M6833" i="57"/>
  <c r="M6832" i="57"/>
  <c r="M6831" i="57"/>
  <c r="M6830" i="57"/>
  <c r="M6829" i="57"/>
  <c r="M6827" i="57"/>
  <c r="M6826" i="57"/>
  <c r="M6825" i="57"/>
  <c r="M6824" i="57"/>
  <c r="M6823" i="57"/>
  <c r="M6822" i="57"/>
  <c r="M6821" i="57"/>
  <c r="M6820" i="57"/>
  <c r="M6819" i="57"/>
  <c r="M6818" i="57"/>
  <c r="M6817" i="57"/>
  <c r="M6816" i="57"/>
  <c r="M6815" i="57"/>
  <c r="M6814" i="57"/>
  <c r="M6813" i="57"/>
  <c r="M6812" i="57"/>
  <c r="M6811" i="57"/>
  <c r="M6809" i="57"/>
  <c r="M6808" i="57"/>
  <c r="M6807" i="57"/>
  <c r="M6806" i="57"/>
  <c r="M6805" i="57"/>
  <c r="M6804" i="57"/>
  <c r="M6803" i="57"/>
  <c r="M6802" i="57"/>
  <c r="M6801" i="57"/>
  <c r="M6800" i="57"/>
  <c r="M6799" i="57"/>
  <c r="M6798" i="57"/>
  <c r="M6797" i="57"/>
  <c r="M6796" i="57"/>
  <c r="M6795" i="57"/>
  <c r="M6794" i="57"/>
  <c r="M6793" i="57"/>
  <c r="M6792" i="57"/>
  <c r="M6791" i="57"/>
  <c r="M6790" i="57"/>
  <c r="M6789" i="57"/>
  <c r="M6788" i="57"/>
  <c r="M6787" i="57"/>
  <c r="M6786" i="57"/>
  <c r="M6785" i="57"/>
  <c r="M6784" i="57"/>
  <c r="M6783" i="57"/>
  <c r="M6782" i="57"/>
  <c r="M6781" i="57"/>
  <c r="M6780" i="57"/>
  <c r="M6779" i="57"/>
  <c r="M6778" i="57"/>
  <c r="M6777" i="57"/>
  <c r="M6776" i="57"/>
  <c r="M6775" i="57"/>
  <c r="M6774" i="57"/>
  <c r="M6773" i="57"/>
  <c r="M6772" i="57"/>
  <c r="M6771" i="57"/>
  <c r="M6770" i="57"/>
  <c r="M6769" i="57"/>
  <c r="M6768" i="57"/>
  <c r="M6767" i="57"/>
  <c r="M6766" i="57"/>
  <c r="M6765" i="57"/>
  <c r="M6764" i="57"/>
  <c r="M6763" i="57"/>
  <c r="M6762" i="57"/>
  <c r="M6761" i="57"/>
  <c r="M6760" i="57"/>
  <c r="M6759" i="57"/>
  <c r="M6758" i="57"/>
  <c r="M6757" i="57"/>
  <c r="M6756" i="57"/>
  <c r="M6755" i="57"/>
  <c r="M6754" i="57"/>
  <c r="M6753" i="57"/>
  <c r="M6752" i="57"/>
  <c r="M6751" i="57"/>
  <c r="M6750" i="57"/>
  <c r="M6749" i="57"/>
  <c r="M6748" i="57"/>
  <c r="M6747" i="57"/>
  <c r="M6746" i="57"/>
  <c r="M6745" i="57"/>
  <c r="M6744" i="57"/>
  <c r="M6743" i="57"/>
  <c r="M6742" i="57"/>
  <c r="M6741" i="57"/>
  <c r="M6740" i="57"/>
  <c r="M6739" i="57"/>
  <c r="M6738" i="57"/>
  <c r="M6737" i="57"/>
  <c r="M6736" i="57"/>
  <c r="M6735" i="57"/>
  <c r="M6734" i="57"/>
  <c r="M6733" i="57"/>
  <c r="M6732" i="57"/>
  <c r="M6731" i="57"/>
  <c r="M6730" i="57"/>
  <c r="M6729" i="57"/>
  <c r="M6728" i="57"/>
  <c r="M6727" i="57"/>
  <c r="M6726" i="57"/>
  <c r="M6725" i="57"/>
  <c r="M6723" i="57"/>
  <c r="M6722" i="57"/>
  <c r="M6721" i="57"/>
  <c r="M6720" i="57"/>
  <c r="M6719" i="57"/>
  <c r="M6718" i="57"/>
  <c r="M6717" i="57"/>
  <c r="M6716" i="57"/>
  <c r="M6715" i="57"/>
  <c r="M6714" i="57"/>
  <c r="M6713" i="57"/>
  <c r="M6712" i="57"/>
  <c r="M6711" i="57"/>
  <c r="M6710" i="57"/>
  <c r="M6709" i="57"/>
  <c r="M6708" i="57"/>
  <c r="M6707" i="57"/>
  <c r="M6706" i="57"/>
  <c r="M6705" i="57"/>
  <c r="M6704" i="57"/>
  <c r="M6703" i="57"/>
  <c r="M6702" i="57"/>
  <c r="M6701" i="57"/>
  <c r="M6700" i="57"/>
  <c r="M6699" i="57"/>
  <c r="M6698" i="57"/>
  <c r="M6697" i="57"/>
  <c r="M6696" i="57"/>
  <c r="M6695" i="57"/>
  <c r="M6694" i="57"/>
  <c r="M6693" i="57"/>
  <c r="M6692" i="57"/>
  <c r="M6691" i="57"/>
  <c r="M6690" i="57"/>
  <c r="M6689" i="57"/>
  <c r="M6688" i="57"/>
  <c r="M6687" i="57"/>
  <c r="M6686" i="57"/>
  <c r="M6685" i="57"/>
  <c r="M6684" i="57"/>
  <c r="M6683" i="57"/>
  <c r="M6682" i="57"/>
  <c r="M6681" i="57"/>
  <c r="M6680" i="57"/>
  <c r="M6679" i="57"/>
  <c r="M6678" i="57"/>
  <c r="M6677" i="57"/>
  <c r="M6676" i="57"/>
  <c r="M6675" i="57"/>
  <c r="M6674" i="57"/>
  <c r="M6673" i="57"/>
  <c r="M6672" i="57"/>
  <c r="M6671" i="57"/>
  <c r="M6670" i="57"/>
  <c r="M6669" i="57"/>
  <c r="M6668" i="57"/>
  <c r="M6667" i="57"/>
  <c r="M6666" i="57"/>
  <c r="M6665" i="57"/>
  <c r="M6664" i="57"/>
  <c r="M6663" i="57"/>
  <c r="M6662" i="57"/>
  <c r="M6661" i="57"/>
  <c r="M6660" i="57"/>
  <c r="M6659" i="57"/>
  <c r="M6658" i="57"/>
  <c r="M6657" i="57"/>
  <c r="M6656" i="57"/>
  <c r="M6655" i="57"/>
  <c r="M6654" i="57"/>
  <c r="M6653" i="57"/>
  <c r="M6652" i="57"/>
  <c r="M6651" i="57"/>
  <c r="M6650" i="57"/>
  <c r="M6649" i="57"/>
  <c r="M6648" i="57"/>
  <c r="M6647" i="57"/>
  <c r="M6646" i="57"/>
  <c r="M6645" i="57"/>
  <c r="M6644" i="57"/>
  <c r="M6643" i="57"/>
  <c r="M6642" i="57"/>
  <c r="M6641" i="57"/>
  <c r="M6640" i="57"/>
  <c r="M6639" i="57"/>
  <c r="M6638" i="57"/>
  <c r="M6637" i="57"/>
  <c r="M6636" i="57"/>
  <c r="M6635" i="57"/>
  <c r="M6634" i="57"/>
  <c r="M6633" i="57"/>
  <c r="M6632" i="57"/>
  <c r="M6631" i="57"/>
  <c r="M6630" i="57"/>
  <c r="M6629" i="57"/>
  <c r="M6628" i="57"/>
  <c r="M6627" i="57"/>
  <c r="M6626" i="57"/>
  <c r="M6625" i="57"/>
  <c r="M6624" i="57"/>
  <c r="M6623" i="57"/>
  <c r="M6622" i="57"/>
  <c r="M6621" i="57"/>
  <c r="M6620" i="57"/>
  <c r="M6619" i="57"/>
  <c r="M6618" i="57"/>
  <c r="M6617" i="57"/>
  <c r="M6616" i="57"/>
  <c r="M6615" i="57"/>
  <c r="M6614" i="57"/>
  <c r="M6613" i="57"/>
  <c r="M6612" i="57"/>
  <c r="M6611" i="57"/>
  <c r="M6610" i="57"/>
  <c r="M6609" i="57"/>
  <c r="M6608" i="57"/>
  <c r="M6607" i="57"/>
  <c r="M6606" i="57"/>
  <c r="M6605" i="57"/>
  <c r="M6604" i="57"/>
  <c r="M6603" i="57"/>
  <c r="M6602" i="57"/>
  <c r="M6601" i="57"/>
  <c r="M6600" i="57"/>
  <c r="M6599" i="57"/>
  <c r="M6598" i="57"/>
  <c r="M6597" i="57"/>
  <c r="M6596" i="57"/>
  <c r="M6595" i="57"/>
  <c r="M6594" i="57"/>
  <c r="M6593" i="57"/>
  <c r="M6592" i="57"/>
  <c r="M6591" i="57"/>
  <c r="M6590" i="57"/>
  <c r="M6589" i="57"/>
  <c r="M6588" i="57"/>
  <c r="M6587" i="57"/>
  <c r="M6586" i="57"/>
  <c r="M6585" i="57"/>
  <c r="M6584" i="57"/>
  <c r="M6583" i="57"/>
  <c r="M6582" i="57"/>
  <c r="M6581" i="57"/>
  <c r="M6580" i="57"/>
  <c r="M6579" i="57"/>
  <c r="M6578" i="57"/>
  <c r="M6577" i="57"/>
  <c r="M6576" i="57"/>
  <c r="M6575" i="57"/>
  <c r="M6574" i="57"/>
  <c r="M6573" i="57"/>
  <c r="M6572" i="57"/>
  <c r="M6570" i="57"/>
  <c r="M6569" i="57"/>
  <c r="M6568" i="57"/>
  <c r="M6567" i="57"/>
  <c r="M6566" i="57"/>
  <c r="M6565" i="57"/>
  <c r="M6564" i="57"/>
  <c r="M6563" i="57"/>
  <c r="M6562" i="57"/>
  <c r="M6561" i="57"/>
  <c r="M6560" i="57"/>
  <c r="M6559" i="57"/>
  <c r="M6558" i="57"/>
  <c r="M6557" i="57"/>
  <c r="M6556" i="57"/>
  <c r="M6555" i="57"/>
  <c r="M6554" i="57"/>
  <c r="M6553" i="57"/>
  <c r="M6552" i="57"/>
  <c r="M6551" i="57"/>
  <c r="M6550" i="57"/>
  <c r="M6549" i="57"/>
  <c r="M6548" i="57"/>
  <c r="M6547" i="57"/>
  <c r="M6546" i="57"/>
  <c r="M6545" i="57"/>
  <c r="M6544" i="57"/>
  <c r="M6543" i="57"/>
  <c r="M6542" i="57"/>
  <c r="M6541" i="57"/>
  <c r="M6540" i="57"/>
  <c r="M6539" i="57"/>
  <c r="M6538" i="57"/>
  <c r="M6537" i="57"/>
  <c r="M6536" i="57"/>
  <c r="M6535" i="57"/>
  <c r="M6534" i="57"/>
  <c r="M6533" i="57"/>
  <c r="M6532" i="57"/>
  <c r="M6531" i="57"/>
  <c r="M6530" i="57"/>
  <c r="M6529" i="57"/>
  <c r="M6528" i="57"/>
  <c r="M6527" i="57"/>
  <c r="M6526" i="57"/>
  <c r="M6525" i="57"/>
  <c r="M6524" i="57"/>
  <c r="M6523" i="57"/>
  <c r="M6522" i="57"/>
  <c r="M6521" i="57"/>
  <c r="M6520" i="57"/>
  <c r="M6519" i="57"/>
  <c r="M6518" i="57"/>
  <c r="M6517" i="57"/>
  <c r="M6516" i="57"/>
  <c r="M6515" i="57"/>
  <c r="M6514" i="57"/>
  <c r="M6513" i="57"/>
  <c r="M6512" i="57"/>
  <c r="M6510" i="57"/>
  <c r="M6509" i="57"/>
  <c r="M6508" i="57"/>
  <c r="M6507" i="57"/>
  <c r="M6506" i="57"/>
  <c r="M6505" i="57"/>
  <c r="M6504" i="57"/>
  <c r="M6503" i="57"/>
  <c r="M6501" i="57"/>
  <c r="M6500" i="57"/>
  <c r="M6497" i="57"/>
  <c r="M6496" i="57"/>
  <c r="M6495" i="57"/>
  <c r="M6494" i="57"/>
  <c r="M6493" i="57"/>
  <c r="M6492" i="57"/>
  <c r="M6491" i="57"/>
  <c r="M6490" i="57"/>
  <c r="M6489" i="57"/>
  <c r="M6488" i="57"/>
  <c r="M6487" i="57"/>
  <c r="M6486" i="57"/>
  <c r="M6485" i="57"/>
  <c r="M6484" i="57"/>
  <c r="M6483" i="57"/>
  <c r="M6482" i="57"/>
  <c r="M6481" i="57"/>
  <c r="M6480" i="57"/>
  <c r="M6479" i="57"/>
  <c r="M6478" i="57"/>
  <c r="M6477" i="57"/>
  <c r="M6476" i="57"/>
  <c r="M6475" i="57"/>
  <c r="M6474" i="57"/>
  <c r="M6473" i="57"/>
  <c r="M6472" i="57"/>
  <c r="M6471" i="57"/>
  <c r="M6470" i="57"/>
  <c r="M6469" i="57"/>
  <c r="M6468" i="57"/>
  <c r="M6467" i="57"/>
  <c r="M6466" i="57"/>
  <c r="M6465" i="57"/>
  <c r="M6464" i="57"/>
  <c r="M6463" i="57"/>
  <c r="M6462" i="57"/>
  <c r="M6461" i="57"/>
  <c r="M6460" i="57"/>
  <c r="M6459" i="57"/>
  <c r="M6458" i="57"/>
  <c r="M6457" i="57"/>
  <c r="M6456" i="57"/>
  <c r="M6455" i="57"/>
  <c r="M6454" i="57"/>
  <c r="M6453" i="57"/>
  <c r="M6452" i="57"/>
  <c r="M6451" i="57"/>
  <c r="M6450" i="57"/>
  <c r="M6449" i="57"/>
  <c r="M6448" i="57"/>
  <c r="M6447" i="57"/>
  <c r="M6446" i="57"/>
  <c r="M6445" i="57"/>
  <c r="M6444" i="57"/>
  <c r="M6443" i="57"/>
  <c r="M6442" i="57"/>
  <c r="M6441" i="57"/>
  <c r="M6440" i="57"/>
  <c r="M6439" i="57"/>
  <c r="M6438" i="57"/>
  <c r="M6437" i="57"/>
  <c r="M6436" i="57"/>
  <c r="M6435" i="57"/>
  <c r="M6434" i="57"/>
  <c r="M6433" i="57"/>
  <c r="M6432" i="57"/>
  <c r="M6431" i="57"/>
  <c r="M6430" i="57"/>
  <c r="M6429" i="57"/>
  <c r="M6428" i="57"/>
  <c r="M6427" i="57"/>
  <c r="M6426" i="57"/>
  <c r="M6425" i="57"/>
  <c r="M6424" i="57"/>
  <c r="M6423" i="57"/>
  <c r="M6422" i="57"/>
  <c r="M6421" i="57"/>
  <c r="M6420" i="57"/>
  <c r="M6419" i="57"/>
  <c r="M6417" i="57"/>
  <c r="M6416" i="57"/>
  <c r="M6415" i="57"/>
  <c r="M6414" i="57"/>
  <c r="M6413" i="57"/>
  <c r="M6412" i="57"/>
  <c r="M6411" i="57"/>
  <c r="M6410" i="57"/>
  <c r="M6409" i="57"/>
  <c r="M6408" i="57"/>
  <c r="M6407" i="57"/>
  <c r="M6406" i="57"/>
  <c r="M6405" i="57"/>
  <c r="M6404" i="57"/>
  <c r="M6403" i="57"/>
  <c r="M6402" i="57"/>
  <c r="M6401" i="57"/>
  <c r="M6400" i="57"/>
  <c r="M6399" i="57"/>
  <c r="M6398" i="57"/>
  <c r="M6397" i="57"/>
  <c r="M6396" i="57"/>
  <c r="M6395" i="57"/>
  <c r="M6394" i="57"/>
  <c r="M6393" i="57"/>
  <c r="M6392" i="57"/>
  <c r="M6391" i="57"/>
  <c r="M6390" i="57"/>
  <c r="M6389" i="57"/>
  <c r="M6388" i="57"/>
  <c r="M6387" i="57"/>
  <c r="M6386" i="57"/>
  <c r="M6385" i="57"/>
  <c r="M6384" i="57"/>
  <c r="M6383" i="57"/>
  <c r="M6382" i="57"/>
  <c r="M6381" i="57"/>
  <c r="M6380" i="57"/>
  <c r="M6379" i="57"/>
  <c r="M6378" i="57"/>
  <c r="M6377" i="57"/>
  <c r="M6376" i="57"/>
  <c r="M6375" i="57"/>
  <c r="M6374" i="57"/>
  <c r="M6373" i="57"/>
  <c r="M6372" i="57"/>
  <c r="M6371" i="57"/>
  <c r="M6370" i="57"/>
  <c r="M6369" i="57"/>
  <c r="M6368" i="57"/>
  <c r="M6367" i="57"/>
  <c r="M6366" i="57"/>
  <c r="M6365" i="57"/>
  <c r="M6364" i="57"/>
  <c r="M6363" i="57"/>
  <c r="M6362" i="57"/>
  <c r="M6361" i="57"/>
  <c r="M6360" i="57"/>
  <c r="M6359" i="57"/>
  <c r="M6358" i="57"/>
  <c r="M6357" i="57"/>
  <c r="M6356" i="57"/>
  <c r="M6355" i="57"/>
  <c r="M6354" i="57"/>
  <c r="M6353" i="57"/>
  <c r="M6352" i="57"/>
  <c r="M6351" i="57"/>
  <c r="M6350" i="57"/>
  <c r="M6349" i="57"/>
  <c r="M6348" i="57"/>
  <c r="M6347" i="57"/>
  <c r="M6346" i="57"/>
  <c r="M6345" i="57"/>
  <c r="M6344" i="57"/>
  <c r="M6343" i="57"/>
  <c r="M6342" i="57"/>
  <c r="M6341" i="57"/>
  <c r="M6340" i="57"/>
  <c r="M6339" i="57"/>
  <c r="M6338" i="57"/>
  <c r="M6337" i="57"/>
  <c r="M6336" i="57"/>
  <c r="M6335" i="57"/>
  <c r="M6334" i="57"/>
  <c r="M6333" i="57"/>
  <c r="M6332" i="57"/>
  <c r="M6331" i="57"/>
  <c r="M6330" i="57"/>
  <c r="M6329" i="57"/>
  <c r="M6328" i="57"/>
  <c r="M6327" i="57"/>
  <c r="M6325" i="57"/>
  <c r="M6324" i="57"/>
  <c r="M6323" i="57"/>
  <c r="M6322" i="57"/>
  <c r="M6321" i="57"/>
  <c r="M6320" i="57"/>
  <c r="M6319" i="57"/>
  <c r="M6318" i="57"/>
  <c r="M6317" i="57"/>
  <c r="M6316" i="57"/>
  <c r="M6315" i="57"/>
  <c r="M6314" i="57"/>
  <c r="M6313" i="57"/>
  <c r="M6312" i="57"/>
  <c r="M6311" i="57"/>
  <c r="M6310" i="57"/>
  <c r="M6309" i="57"/>
  <c r="M6308" i="57"/>
  <c r="M6307" i="57"/>
  <c r="M6306" i="57"/>
  <c r="M6305" i="57"/>
  <c r="M6304" i="57"/>
  <c r="M6303" i="57"/>
  <c r="M6302" i="57"/>
  <c r="M6301" i="57"/>
  <c r="M6300" i="57"/>
  <c r="M6299" i="57"/>
  <c r="M6298" i="57"/>
  <c r="M6297" i="57"/>
  <c r="M6296" i="57"/>
  <c r="M6295" i="57"/>
  <c r="M6294" i="57"/>
  <c r="M6293" i="57"/>
  <c r="M6292" i="57"/>
  <c r="M6291" i="57"/>
  <c r="M6290" i="57"/>
  <c r="M6289" i="57"/>
  <c r="M6288" i="57"/>
  <c r="M6287" i="57"/>
  <c r="M6286" i="57"/>
  <c r="M6285" i="57"/>
  <c r="M6284" i="57"/>
  <c r="M6283" i="57"/>
  <c r="M6282" i="57"/>
  <c r="M6281" i="57"/>
  <c r="M6280" i="57"/>
  <c r="M6279" i="57"/>
  <c r="M6278" i="57"/>
  <c r="M6277" i="57"/>
  <c r="M6276" i="57"/>
  <c r="M6275" i="57"/>
  <c r="M6274" i="57"/>
  <c r="M6273" i="57"/>
  <c r="M6272" i="57"/>
  <c r="M6271" i="57"/>
  <c r="M6270" i="57"/>
  <c r="M6269" i="57"/>
  <c r="M6268" i="57"/>
  <c r="M6267" i="57"/>
  <c r="M6264" i="57"/>
  <c r="M6263" i="57"/>
  <c r="M6262" i="57"/>
  <c r="M6261" i="57"/>
  <c r="M6260" i="57"/>
  <c r="M6259" i="57"/>
  <c r="M6258" i="57"/>
  <c r="M6257" i="57"/>
  <c r="M6256" i="57"/>
  <c r="M6255" i="57"/>
  <c r="M6254" i="57"/>
  <c r="M6253" i="57"/>
  <c r="M6252" i="57"/>
  <c r="M6251" i="57"/>
  <c r="M6250" i="57"/>
  <c r="M6249" i="57"/>
  <c r="M6248" i="57"/>
  <c r="M6247" i="57"/>
  <c r="M6246" i="57"/>
  <c r="M6245" i="57"/>
  <c r="M6244" i="57"/>
  <c r="M6243" i="57"/>
  <c r="M6242" i="57"/>
  <c r="M6241" i="57"/>
  <c r="M6240" i="57"/>
  <c r="M6239" i="57"/>
  <c r="M6238" i="57"/>
  <c r="M6236" i="57"/>
  <c r="M6235" i="57"/>
  <c r="M6234" i="57"/>
  <c r="M6232" i="57"/>
  <c r="M6231" i="57"/>
  <c r="M6230" i="57"/>
  <c r="M6229" i="57"/>
  <c r="M6228" i="57"/>
  <c r="M6227" i="57"/>
  <c r="M6226" i="57"/>
  <c r="M6225" i="57"/>
  <c r="M6224" i="57"/>
  <c r="M6223" i="57"/>
  <c r="M6221" i="57"/>
  <c r="M6220" i="57"/>
  <c r="M6219" i="57"/>
  <c r="M6218" i="57"/>
  <c r="M6217" i="57"/>
  <c r="M6216" i="57"/>
  <c r="M6215" i="57"/>
  <c r="M6214" i="57"/>
  <c r="M6213" i="57"/>
  <c r="M6212" i="57"/>
  <c r="M6211" i="57"/>
  <c r="M6210" i="57"/>
  <c r="M6209" i="57"/>
  <c r="M6208" i="57"/>
  <c r="M6207" i="57"/>
  <c r="M6204" i="57"/>
  <c r="M6203" i="57"/>
  <c r="M6202" i="57"/>
  <c r="M6201" i="57"/>
  <c r="M6200" i="57"/>
  <c r="M6199" i="57"/>
  <c r="M6198" i="57"/>
  <c r="M6197" i="57"/>
  <c r="M6195" i="57"/>
  <c r="M6194" i="57"/>
  <c r="M6193" i="57"/>
  <c r="M6191" i="57"/>
  <c r="M6190" i="57"/>
  <c r="M6188" i="57"/>
  <c r="M6187" i="57"/>
  <c r="M6184" i="57"/>
  <c r="M6182" i="57"/>
  <c r="M6181" i="57"/>
  <c r="M6180" i="57"/>
  <c r="M6179" i="57"/>
  <c r="M6178" i="57"/>
  <c r="M6177" i="57"/>
  <c r="M6176" i="57"/>
  <c r="M6175" i="57"/>
  <c r="M6174" i="57"/>
  <c r="M6173" i="57"/>
  <c r="M6172" i="57"/>
  <c r="M6171" i="57"/>
  <c r="M6170" i="57"/>
  <c r="M6169" i="57"/>
  <c r="M6168" i="57"/>
  <c r="M6167" i="57"/>
  <c r="M6166" i="57"/>
  <c r="M6165" i="57"/>
  <c r="M6163" i="57"/>
  <c r="M6162" i="57"/>
  <c r="M6161" i="57"/>
  <c r="M6160" i="57"/>
  <c r="M6159" i="57"/>
  <c r="M6158" i="57"/>
  <c r="M6157" i="57"/>
  <c r="M6156" i="57"/>
  <c r="M6155" i="57"/>
  <c r="M6154" i="57"/>
  <c r="M6152" i="57"/>
  <c r="M6151" i="57"/>
  <c r="M6150" i="57"/>
  <c r="M6149" i="57"/>
  <c r="M6148" i="57"/>
  <c r="M6147" i="57"/>
  <c r="M6146" i="57"/>
  <c r="M6145" i="57"/>
  <c r="M6140" i="57"/>
  <c r="M6139" i="57"/>
  <c r="M6137" i="57"/>
  <c r="M6135" i="57"/>
  <c r="M6134" i="57"/>
  <c r="M6133" i="57"/>
  <c r="M6131" i="57"/>
  <c r="M6130" i="57"/>
  <c r="M6129" i="57"/>
  <c r="M6128" i="57"/>
  <c r="M6127" i="57"/>
  <c r="M6126" i="57"/>
  <c r="M6123" i="57"/>
  <c r="M6122" i="57"/>
  <c r="M6121" i="57"/>
  <c r="M6120" i="57"/>
  <c r="M6119" i="57"/>
  <c r="M6118" i="57"/>
  <c r="M6117" i="57"/>
  <c r="M6116" i="57"/>
  <c r="M6115" i="57"/>
  <c r="M6114" i="57"/>
  <c r="M6113" i="57"/>
  <c r="M6111" i="57"/>
  <c r="M6110" i="57"/>
  <c r="M6109" i="57"/>
  <c r="M6108" i="57"/>
  <c r="M6107" i="57"/>
  <c r="M6106" i="57"/>
  <c r="M6105" i="57"/>
  <c r="M6104" i="57"/>
  <c r="M6103" i="57"/>
  <c r="M6102" i="57"/>
  <c r="M6101" i="57"/>
  <c r="M6100" i="57"/>
  <c r="M6099" i="57"/>
  <c r="M6098" i="57"/>
  <c r="M6097" i="57"/>
  <c r="M6096" i="57"/>
  <c r="M6095" i="57"/>
  <c r="M6094" i="57"/>
  <c r="M6093" i="57"/>
  <c r="M6092" i="57"/>
  <c r="M6091" i="57"/>
  <c r="M6090" i="57"/>
  <c r="M6089" i="57"/>
  <c r="M6088" i="57"/>
  <c r="M6087" i="57"/>
  <c r="M6086" i="57"/>
  <c r="M6085" i="57"/>
  <c r="M6084" i="57"/>
  <c r="M6082" i="57"/>
  <c r="M6081" i="57"/>
  <c r="M6079" i="57"/>
  <c r="M6078" i="57"/>
  <c r="M6077" i="57"/>
  <c r="M6076" i="57"/>
  <c r="M6075" i="57"/>
  <c r="M6074" i="57"/>
  <c r="M6073" i="57"/>
  <c r="M6072" i="57"/>
  <c r="M6071" i="57"/>
  <c r="M6070" i="57"/>
  <c r="M6069" i="57"/>
  <c r="M6068" i="57"/>
  <c r="M6067" i="57"/>
  <c r="M6066" i="57"/>
  <c r="M6065" i="57"/>
  <c r="M6064" i="57"/>
  <c r="M6062" i="57"/>
  <c r="M6061" i="57"/>
  <c r="M6060" i="57"/>
  <c r="M6059" i="57"/>
  <c r="M6058" i="57"/>
  <c r="M6057" i="57"/>
  <c r="M6056" i="57"/>
  <c r="M6055" i="57"/>
  <c r="M6054" i="57"/>
  <c r="M6053" i="57"/>
  <c r="M6052" i="57"/>
  <c r="M6051" i="57"/>
  <c r="M6050" i="57"/>
  <c r="M6049" i="57"/>
  <c r="M6048" i="57"/>
  <c r="M6047" i="57"/>
  <c r="M6046" i="57"/>
  <c r="M6045" i="57"/>
  <c r="M6044" i="57"/>
  <c r="M6043" i="57"/>
  <c r="M6042" i="57"/>
  <c r="M6041" i="57"/>
  <c r="M6040" i="57"/>
  <c r="M6038" i="57"/>
  <c r="M6037" i="57"/>
  <c r="M6036" i="57"/>
  <c r="M6035" i="57"/>
  <c r="M6034" i="57"/>
  <c r="M6033" i="57"/>
  <c r="M6032" i="57"/>
  <c r="M6031" i="57"/>
  <c r="M6029" i="57"/>
  <c r="M6028" i="57"/>
  <c r="M6027" i="57"/>
  <c r="M6026" i="57"/>
  <c r="M6025" i="57"/>
  <c r="M6024" i="57"/>
  <c r="M6023" i="57"/>
  <c r="M6022" i="57"/>
  <c r="M6021" i="57"/>
  <c r="M6020" i="57"/>
  <c r="M6019" i="57"/>
  <c r="M6018" i="57"/>
  <c r="M6017" i="57"/>
  <c r="M6016" i="57"/>
  <c r="M6015" i="57"/>
  <c r="M6014" i="57"/>
  <c r="M6013" i="57"/>
  <c r="M6012" i="57"/>
  <c r="M6011" i="57"/>
  <c r="M6010" i="57"/>
  <c r="M6009" i="57"/>
  <c r="M6008" i="57"/>
  <c r="M6007" i="57"/>
  <c r="M6006" i="57"/>
  <c r="M6005" i="57"/>
  <c r="M6004" i="57"/>
  <c r="M6003" i="57"/>
  <c r="M6002" i="57"/>
  <c r="M6001" i="57"/>
  <c r="M5999" i="57"/>
  <c r="M5998" i="57"/>
  <c r="M5997" i="57"/>
  <c r="M5996" i="57"/>
  <c r="M5995" i="57"/>
  <c r="M5994" i="57"/>
  <c r="M5993" i="57"/>
  <c r="M5992" i="57"/>
  <c r="M5991" i="57"/>
  <c r="M5990" i="57"/>
  <c r="M5989" i="57"/>
  <c r="M5988" i="57"/>
  <c r="M5987" i="57"/>
  <c r="M5986" i="57"/>
  <c r="M5985" i="57"/>
  <c r="M5984" i="57"/>
  <c r="M5982" i="57"/>
  <c r="M5981" i="57"/>
  <c r="M5980" i="57"/>
  <c r="M5979" i="57"/>
  <c r="M5978" i="57"/>
  <c r="M5977" i="57"/>
  <c r="M5976" i="57"/>
  <c r="M5975" i="57"/>
  <c r="M5974" i="57"/>
  <c r="M5973" i="57"/>
  <c r="M5972" i="57"/>
  <c r="M5971" i="57"/>
  <c r="M5970" i="57"/>
  <c r="M5969" i="57"/>
  <c r="M5968" i="57"/>
  <c r="M5967" i="57"/>
  <c r="M5966" i="57"/>
  <c r="M5965" i="57"/>
  <c r="M5964" i="57"/>
  <c r="M5963" i="57"/>
  <c r="M5962" i="57"/>
  <c r="M5961" i="57"/>
  <c r="M5960" i="57"/>
  <c r="M5958" i="57"/>
  <c r="M5956" i="57"/>
  <c r="M5955" i="57"/>
  <c r="M5954" i="57"/>
  <c r="M5952" i="57"/>
  <c r="M5951" i="57"/>
  <c r="M5950" i="57"/>
  <c r="M5948" i="57"/>
  <c r="M5947" i="57"/>
  <c r="M5946" i="57"/>
  <c r="M5945" i="57"/>
  <c r="M5941" i="57"/>
  <c r="M5939" i="57"/>
  <c r="M5938" i="57"/>
  <c r="M5935" i="57"/>
  <c r="M5934" i="57"/>
  <c r="M5933" i="57"/>
  <c r="M5929" i="57"/>
  <c r="M5928" i="57"/>
  <c r="M5927" i="57"/>
  <c r="M5926" i="57"/>
  <c r="M5925" i="57"/>
  <c r="M5922" i="57"/>
  <c r="M5921" i="57"/>
  <c r="M5916" i="57"/>
  <c r="M5915" i="57"/>
  <c r="M5913" i="57"/>
  <c r="M5912" i="57"/>
  <c r="M5911" i="57"/>
  <c r="M5909" i="57"/>
  <c r="M5907" i="57"/>
  <c r="M5902" i="57"/>
  <c r="M5901" i="57"/>
  <c r="M5899" i="57"/>
  <c r="M5897" i="57"/>
  <c r="M5896" i="57"/>
  <c r="M5895" i="57"/>
  <c r="M5890" i="57"/>
  <c r="M5887" i="57"/>
  <c r="M5886" i="57"/>
  <c r="M5881" i="57"/>
  <c r="M5880" i="57"/>
  <c r="M5876" i="57"/>
  <c r="M5875" i="57"/>
  <c r="M5873" i="57"/>
  <c r="M5872" i="57"/>
  <c r="M5871" i="57"/>
  <c r="M5870" i="57"/>
  <c r="M5865" i="57"/>
  <c r="M5864" i="57"/>
  <c r="M5863" i="57"/>
  <c r="M5859" i="57"/>
  <c r="M5858" i="57"/>
  <c r="M5856" i="57"/>
  <c r="M5855" i="57"/>
  <c r="M5848" i="57"/>
  <c r="M5847" i="57"/>
  <c r="M5845" i="57"/>
  <c r="M5841" i="57"/>
  <c r="M5840" i="57"/>
  <c r="M5838" i="57"/>
  <c r="M5836" i="57"/>
  <c r="M5830" i="57"/>
  <c r="M5828" i="57"/>
  <c r="M5822" i="57"/>
  <c r="M5819" i="57"/>
  <c r="M5818" i="57"/>
  <c r="M5811" i="57"/>
  <c r="M5809" i="57"/>
  <c r="M5807" i="57"/>
  <c r="M5804" i="57"/>
  <c r="M5800" i="57"/>
  <c r="M5799" i="57"/>
  <c r="M5796" i="57"/>
  <c r="M5793" i="57"/>
  <c r="M5783" i="57"/>
  <c r="M5782" i="57"/>
  <c r="M5780" i="57"/>
  <c r="M5778" i="57"/>
  <c r="M5774" i="57"/>
  <c r="M5772" i="57"/>
  <c r="M5771" i="57"/>
  <c r="M5769" i="57"/>
  <c r="M5768" i="57"/>
  <c r="M5766" i="57"/>
  <c r="M5765" i="57"/>
  <c r="M5764" i="57"/>
  <c r="M5763" i="57"/>
  <c r="M5762" i="57"/>
  <c r="M5760" i="57"/>
  <c r="M5759" i="57"/>
  <c r="M5757" i="57"/>
  <c r="M5748" i="57"/>
  <c r="M5746" i="57"/>
  <c r="M5743" i="57"/>
  <c r="M5741" i="57"/>
  <c r="M5739" i="57"/>
  <c r="M5736" i="57"/>
  <c r="M5730" i="57"/>
  <c r="M5728" i="57"/>
  <c r="M5727" i="57"/>
  <c r="M5726" i="57"/>
  <c r="M5724" i="57"/>
  <c r="M5723" i="57"/>
  <c r="M5718" i="57"/>
  <c r="M5715" i="57"/>
  <c r="M5709" i="57"/>
  <c r="M5705" i="57"/>
  <c r="M5703" i="57"/>
  <c r="M5700" i="57"/>
  <c r="M5696" i="57"/>
  <c r="M5694" i="57"/>
  <c r="M5693" i="57"/>
  <c r="M5691" i="57"/>
  <c r="M5690" i="57"/>
  <c r="M5689" i="57"/>
  <c r="M5687" i="57"/>
  <c r="M5686" i="57"/>
  <c r="M5684" i="57"/>
  <c r="M5683" i="57"/>
  <c r="M5682" i="57"/>
  <c r="M5681" i="57"/>
  <c r="M5679" i="57"/>
  <c r="M5678" i="57"/>
  <c r="M5677" i="57"/>
  <c r="M5675" i="57"/>
  <c r="M5674" i="57"/>
  <c r="M5672" i="57"/>
  <c r="M5670" i="57"/>
  <c r="M5669" i="57"/>
  <c r="M5667" i="57"/>
  <c r="M5666" i="57"/>
  <c r="M5664" i="57"/>
  <c r="M5663" i="57"/>
  <c r="M5661" i="57"/>
  <c r="M5660" i="57"/>
  <c r="M5659" i="57"/>
  <c r="M5658" i="57"/>
  <c r="M5656" i="57"/>
  <c r="M5655" i="57"/>
  <c r="M5654" i="57"/>
  <c r="M5652" i="57"/>
  <c r="M5651" i="57"/>
  <c r="M5650" i="57"/>
  <c r="M5649" i="57"/>
  <c r="M5648" i="57"/>
  <c r="M5646" i="57"/>
  <c r="M5645" i="57"/>
  <c r="M5644" i="57"/>
  <c r="M5641" i="57"/>
  <c r="M5640" i="57"/>
  <c r="M5639" i="57"/>
  <c r="M5636" i="57"/>
  <c r="M5635" i="57"/>
  <c r="M5633" i="57"/>
  <c r="M5632" i="57"/>
  <c r="M5629" i="57"/>
  <c r="M5627" i="57"/>
  <c r="M5623" i="57"/>
  <c r="M5622" i="57"/>
  <c r="M5620" i="57"/>
  <c r="M5619" i="57"/>
  <c r="M5616" i="57"/>
  <c r="M5615" i="57"/>
  <c r="M5612" i="57"/>
  <c r="M5611" i="57"/>
  <c r="M5610" i="57"/>
  <c r="M5607" i="57"/>
  <c r="M5606" i="57"/>
  <c r="M5605" i="57"/>
  <c r="M5604" i="57"/>
  <c r="M5603" i="57"/>
  <c r="M5601" i="57"/>
  <c r="M5599" i="57"/>
  <c r="M5598" i="57"/>
  <c r="M5597" i="57"/>
  <c r="M5595" i="57"/>
  <c r="M5593" i="57"/>
  <c r="M5591" i="57"/>
  <c r="M5590" i="57"/>
  <c r="M5589" i="57"/>
  <c r="M5588" i="57"/>
  <c r="M5586" i="57"/>
  <c r="M5585" i="57"/>
  <c r="M5583" i="57"/>
  <c r="M5582" i="57"/>
  <c r="M5581" i="57"/>
  <c r="M5579" i="57"/>
  <c r="M5576" i="57"/>
  <c r="M5574" i="57"/>
  <c r="M5572" i="57"/>
  <c r="M5571" i="57"/>
  <c r="M5570" i="57"/>
  <c r="M5569" i="57"/>
  <c r="M5566" i="57"/>
  <c r="M5565" i="57"/>
  <c r="M5564" i="57"/>
  <c r="M5563" i="57"/>
  <c r="M5562" i="57"/>
  <c r="M5561" i="57"/>
  <c r="M5560" i="57"/>
  <c r="M5559" i="57"/>
  <c r="M5558" i="57"/>
  <c r="M5557" i="57"/>
  <c r="M5555" i="57"/>
  <c r="M5554" i="57"/>
  <c r="M5553" i="57"/>
  <c r="M5551" i="57"/>
  <c r="M5550" i="57"/>
  <c r="M5548" i="57"/>
  <c r="M5546" i="57"/>
  <c r="M5545" i="57"/>
  <c r="M5544" i="57"/>
  <c r="M5543" i="57"/>
  <c r="M5542" i="57"/>
  <c r="M5541" i="57"/>
  <c r="M5539" i="57"/>
  <c r="M5537" i="57"/>
  <c r="M5535" i="57"/>
  <c r="M5534" i="57"/>
  <c r="M5522" i="57"/>
  <c r="M5521" i="57"/>
  <c r="M5520" i="57"/>
  <c r="M5519" i="57"/>
  <c r="M5518" i="57"/>
  <c r="M5515" i="57"/>
  <c r="M5512" i="57"/>
  <c r="M5511" i="57"/>
  <c r="M5510" i="57"/>
  <c r="M5509" i="57"/>
  <c r="M5508" i="57"/>
  <c r="M5507" i="57"/>
  <c r="M5506" i="57"/>
  <c r="M5503" i="57"/>
  <c r="M5501" i="57"/>
  <c r="M5499" i="57"/>
  <c r="M5497" i="57"/>
  <c r="M5496" i="57"/>
  <c r="M5495" i="57"/>
  <c r="M5493" i="57"/>
  <c r="M5492" i="57"/>
  <c r="M5491" i="57"/>
  <c r="M5490" i="57"/>
  <c r="M5487" i="57"/>
  <c r="M5486" i="57"/>
  <c r="M5485" i="57"/>
  <c r="M5483" i="57"/>
  <c r="M5482" i="57"/>
  <c r="M5480" i="57"/>
  <c r="M5479" i="57"/>
  <c r="M5476" i="57"/>
  <c r="M5474" i="57"/>
  <c r="M5468" i="57"/>
  <c r="M5467" i="57"/>
  <c r="M5463" i="57"/>
  <c r="M5458" i="57"/>
  <c r="M5456" i="57"/>
  <c r="M5454" i="57"/>
  <c r="M5453" i="57"/>
  <c r="M5452" i="57"/>
  <c r="M5451" i="57"/>
  <c r="M5450" i="57"/>
  <c r="M5448" i="57"/>
  <c r="M5444" i="57"/>
  <c r="M5442" i="57"/>
  <c r="M5440" i="57"/>
  <c r="M5438" i="57"/>
  <c r="M5437" i="57"/>
  <c r="M5434" i="57"/>
  <c r="M5430" i="57"/>
  <c r="M5429" i="57"/>
  <c r="M5428" i="57"/>
  <c r="M5427" i="57"/>
  <c r="M5424" i="57"/>
  <c r="M5421" i="57"/>
  <c r="M5419" i="57"/>
  <c r="M5418" i="57"/>
  <c r="M5417" i="57"/>
  <c r="M5416" i="57"/>
  <c r="M5414" i="57"/>
  <c r="M5413" i="57"/>
  <c r="M5412" i="57"/>
  <c r="M5410" i="57"/>
  <c r="M5407" i="57"/>
  <c r="M5405" i="57"/>
  <c r="M5403" i="57"/>
  <c r="M5401" i="57"/>
  <c r="M5395" i="57"/>
  <c r="M5392" i="57"/>
  <c r="M5389" i="57"/>
  <c r="M5386" i="57"/>
  <c r="M5383" i="57"/>
  <c r="M5382" i="57"/>
  <c r="M5381" i="57"/>
  <c r="M5379" i="57"/>
  <c r="M5373" i="57"/>
  <c r="M5371" i="57"/>
  <c r="M5369" i="57"/>
  <c r="M5367" i="57"/>
  <c r="M5365" i="57"/>
  <c r="M5362" i="57"/>
  <c r="M5359" i="57"/>
  <c r="M5357" i="57"/>
  <c r="M5354" i="57"/>
  <c r="M5350" i="57"/>
  <c r="M5348" i="57"/>
  <c r="M5346" i="57"/>
  <c r="M5345" i="57"/>
  <c r="M5344" i="57"/>
  <c r="M5343" i="57"/>
  <c r="M5342" i="57"/>
  <c r="M5341" i="57"/>
  <c r="M5340" i="57"/>
  <c r="M5339" i="57"/>
  <c r="M5338" i="57"/>
  <c r="M5337" i="57"/>
  <c r="M5335" i="57"/>
  <c r="M5334" i="57"/>
  <c r="M5333" i="57"/>
  <c r="M5332" i="57"/>
  <c r="M5331" i="57"/>
  <c r="M5330" i="57"/>
  <c r="M5328" i="57"/>
  <c r="M5327" i="57"/>
  <c r="M5326" i="57"/>
  <c r="M5325" i="57"/>
  <c r="M5323" i="57"/>
  <c r="M5322" i="57"/>
  <c r="M5321" i="57"/>
  <c r="M5320" i="57"/>
  <c r="M5317" i="57"/>
  <c r="M5316" i="57"/>
  <c r="M5314" i="57"/>
  <c r="M5313" i="57"/>
  <c r="M5312" i="57"/>
  <c r="M5310" i="57"/>
  <c r="M5309" i="57"/>
  <c r="M5308" i="57"/>
  <c r="M5306" i="57"/>
  <c r="M5305" i="57"/>
  <c r="M5303" i="57"/>
  <c r="M5302" i="57"/>
  <c r="M5301" i="57"/>
  <c r="M5300" i="57"/>
  <c r="M5299" i="57"/>
  <c r="M5298" i="57"/>
  <c r="M5297" i="57"/>
  <c r="M5296" i="57"/>
  <c r="M5295" i="57"/>
  <c r="M5294" i="57"/>
  <c r="M5293" i="57"/>
  <c r="M5292" i="57"/>
  <c r="M5291" i="57"/>
  <c r="M5290" i="57"/>
  <c r="M5289" i="57"/>
  <c r="M5286" i="57"/>
  <c r="M5285" i="57"/>
  <c r="M5284" i="57"/>
  <c r="M5283" i="57"/>
  <c r="M5282" i="57"/>
  <c r="M5281" i="57"/>
  <c r="M5280" i="57"/>
  <c r="M5279" i="57"/>
  <c r="M5277" i="57"/>
  <c r="M5276" i="57"/>
  <c r="M5275" i="57"/>
  <c r="M5274" i="57"/>
  <c r="M5273" i="57"/>
  <c r="M5272" i="57"/>
  <c r="M5270" i="57"/>
  <c r="M5269" i="57"/>
  <c r="M5266" i="57"/>
  <c r="M5264" i="57"/>
  <c r="M5263" i="57"/>
  <c r="M5262" i="57"/>
  <c r="M5261" i="57"/>
  <c r="M5260" i="57"/>
  <c r="M5259" i="57"/>
  <c r="M5258" i="57"/>
  <c r="M5257" i="57"/>
  <c r="M5256" i="57"/>
  <c r="M5254" i="57"/>
  <c r="M5253" i="57"/>
  <c r="M5252" i="57"/>
  <c r="M5251" i="57"/>
  <c r="M5250" i="57"/>
  <c r="M5249" i="57"/>
  <c r="M5248" i="57"/>
  <c r="M5247" i="57"/>
  <c r="M5244" i="57"/>
  <c r="M5242" i="57"/>
  <c r="M5241" i="57"/>
  <c r="M5240" i="57"/>
  <c r="M5239" i="57"/>
  <c r="M5238" i="57"/>
  <c r="M5236" i="57"/>
  <c r="M5235" i="57"/>
  <c r="M5234" i="57"/>
  <c r="M5233" i="57"/>
  <c r="M5232" i="57"/>
  <c r="M5231" i="57"/>
  <c r="M5230" i="57"/>
  <c r="M5229" i="57"/>
  <c r="M5228" i="57"/>
  <c r="M5227" i="57"/>
  <c r="M5217" i="57"/>
  <c r="M5215" i="57"/>
  <c r="M5213" i="57"/>
  <c r="M5212" i="57"/>
  <c r="M5210" i="57"/>
  <c r="M5209" i="57"/>
  <c r="M5207" i="57"/>
  <c r="M5205" i="57"/>
  <c r="M5203" i="57"/>
  <c r="M5202" i="57"/>
  <c r="M5201" i="57"/>
  <c r="M5198" i="57"/>
  <c r="M5197" i="57"/>
  <c r="M5196" i="57"/>
  <c r="M5195" i="57"/>
  <c r="M5193" i="57"/>
  <c r="M5192" i="57"/>
  <c r="M5191" i="57"/>
  <c r="M5190" i="57"/>
  <c r="M5189" i="57"/>
  <c r="M5188" i="57"/>
  <c r="M5187" i="57"/>
  <c r="M5186" i="57"/>
  <c r="M5185" i="57"/>
  <c r="M5184" i="57"/>
  <c r="M5182" i="57"/>
  <c r="M5181" i="57"/>
  <c r="M5180" i="57"/>
  <c r="M5179" i="57"/>
  <c r="M5178" i="57"/>
  <c r="M5177" i="57"/>
  <c r="M5176" i="57"/>
  <c r="M5175" i="57"/>
  <c r="M5174" i="57"/>
  <c r="M5173" i="57"/>
  <c r="M5172" i="57"/>
  <c r="M5171" i="57"/>
  <c r="M5170" i="57"/>
  <c r="M5169" i="57"/>
  <c r="M5168" i="57"/>
  <c r="M5167" i="57"/>
  <c r="M5164" i="57"/>
  <c r="M5163" i="57"/>
  <c r="M5161" i="57"/>
  <c r="M5160" i="57"/>
  <c r="M5159" i="57"/>
  <c r="M5158" i="57"/>
  <c r="M5157" i="57"/>
  <c r="M5156" i="57"/>
  <c r="M5155" i="57"/>
  <c r="M5153" i="57"/>
  <c r="M5149" i="57"/>
  <c r="M5148" i="57"/>
  <c r="M5147" i="57"/>
  <c r="M5146" i="57"/>
  <c r="M5145" i="57"/>
  <c r="M5144" i="57"/>
  <c r="M5143" i="57"/>
  <c r="M5142" i="57"/>
  <c r="M5141" i="57"/>
  <c r="M5140" i="57"/>
  <c r="M5139" i="57"/>
  <c r="M5138" i="57"/>
  <c r="M5137" i="57"/>
  <c r="M5136" i="57"/>
  <c r="M5135" i="57"/>
  <c r="M5133" i="57"/>
  <c r="M5132" i="57"/>
  <c r="M5131" i="57"/>
  <c r="M5130" i="57"/>
  <c r="M5129" i="57"/>
  <c r="M5128" i="57"/>
  <c r="M5127" i="57"/>
  <c r="M5126" i="57"/>
  <c r="M5124" i="57"/>
  <c r="M5123" i="57"/>
  <c r="M5122" i="57"/>
  <c r="M5120" i="57"/>
  <c r="M5119" i="57"/>
  <c r="M5118" i="57"/>
  <c r="M5117" i="57"/>
  <c r="M5115" i="57"/>
  <c r="M5114" i="57"/>
  <c r="M5113" i="57"/>
  <c r="M5111" i="57"/>
  <c r="M5110" i="57"/>
  <c r="M5109" i="57"/>
  <c r="M5108" i="57"/>
  <c r="M5107" i="57"/>
  <c r="M5106" i="57"/>
  <c r="M5105" i="57"/>
  <c r="M5104" i="57"/>
  <c r="M5103" i="57"/>
  <c r="M5102" i="57"/>
  <c r="M5101" i="57"/>
  <c r="M5100" i="57"/>
  <c r="M5099" i="57"/>
  <c r="M5098" i="57"/>
  <c r="M5096" i="57"/>
  <c r="M5095" i="57"/>
  <c r="M5094" i="57"/>
  <c r="M5093" i="57"/>
  <c r="M5092" i="57"/>
  <c r="M5091" i="57"/>
  <c r="M5090" i="57"/>
  <c r="M5089" i="57"/>
  <c r="M5087" i="57"/>
  <c r="M5086" i="57"/>
  <c r="M5085" i="57"/>
  <c r="M5084" i="57"/>
  <c r="M5083" i="57"/>
  <c r="M5080" i="57"/>
  <c r="M5079" i="57"/>
  <c r="M5078" i="57"/>
  <c r="M5076" i="57"/>
  <c r="M5075" i="57"/>
  <c r="M5070" i="57"/>
  <c r="M5069" i="57"/>
  <c r="M5067" i="57"/>
  <c r="M5064" i="57"/>
  <c r="M5062" i="57"/>
  <c r="M5061" i="57"/>
  <c r="M5059" i="57"/>
  <c r="M5056" i="57"/>
  <c r="M5055" i="57"/>
  <c r="M5053" i="57"/>
  <c r="M5052" i="57"/>
  <c r="M5051" i="57"/>
  <c r="M5050" i="57"/>
  <c r="M5049" i="57"/>
  <c r="M5047" i="57"/>
  <c r="M5046" i="57"/>
  <c r="M5045" i="57"/>
  <c r="M5044" i="57"/>
  <c r="M5043" i="57"/>
  <c r="M5042" i="57"/>
  <c r="M5040" i="57"/>
  <c r="M5039" i="57"/>
  <c r="M5038" i="57"/>
  <c r="M5037" i="57"/>
  <c r="M5036" i="57"/>
  <c r="M5035" i="57"/>
  <c r="M5034" i="57"/>
  <c r="M5033" i="57"/>
  <c r="M5032" i="57"/>
  <c r="M5031" i="57"/>
  <c r="M5030" i="57"/>
  <c r="M5029" i="57"/>
  <c r="M5028" i="57"/>
  <c r="M5027" i="57"/>
  <c r="M5026" i="57"/>
  <c r="M5025" i="57"/>
  <c r="M5024" i="57"/>
  <c r="M5023" i="57"/>
  <c r="M5022" i="57"/>
  <c r="M5021" i="57"/>
  <c r="M5020" i="57"/>
  <c r="M5019" i="57"/>
  <c r="M5018" i="57"/>
  <c r="M5017" i="57"/>
  <c r="M5016" i="57"/>
  <c r="M5015" i="57"/>
  <c r="M5014" i="57"/>
  <c r="M5011" i="57"/>
  <c r="M5010" i="57"/>
  <c r="M5008" i="57"/>
  <c r="M5007" i="57"/>
  <c r="M5006" i="57"/>
  <c r="M5005" i="57"/>
  <c r="M5004" i="57"/>
  <c r="M5003" i="57"/>
  <c r="M5002" i="57"/>
  <c r="M5001" i="57"/>
  <c r="M5000" i="57"/>
  <c r="M4999" i="57"/>
  <c r="M4997" i="57"/>
  <c r="M4996" i="57"/>
  <c r="M4995" i="57"/>
  <c r="M4994" i="57"/>
  <c r="M4993" i="57"/>
  <c r="M4992" i="57"/>
  <c r="M4991" i="57"/>
  <c r="M4990" i="57"/>
  <c r="M4989" i="57"/>
  <c r="M4988" i="57"/>
  <c r="M4987" i="57"/>
  <c r="M4986" i="57"/>
  <c r="M4985" i="57"/>
  <c r="M4984" i="57"/>
  <c r="M4983" i="57"/>
  <c r="M4982" i="57"/>
  <c r="M4980" i="57"/>
  <c r="M4979" i="57"/>
  <c r="M4978" i="57"/>
  <c r="M4977" i="57"/>
  <c r="M4976" i="57"/>
  <c r="M4975" i="57"/>
  <c r="M4974" i="57"/>
  <c r="M4973" i="57"/>
  <c r="M4971" i="57"/>
  <c r="M4970" i="57"/>
  <c r="M4969" i="57"/>
  <c r="M4968" i="57"/>
  <c r="M4967" i="57"/>
  <c r="M4966" i="57"/>
  <c r="M4964" i="57"/>
  <c r="M4962" i="57"/>
  <c r="M4961" i="57"/>
  <c r="M4960" i="57"/>
  <c r="M4958" i="57"/>
  <c r="M4957" i="57"/>
  <c r="M4956" i="57"/>
  <c r="M4955" i="57"/>
  <c r="M4954" i="57"/>
  <c r="M4953" i="57"/>
  <c r="M4952" i="57"/>
  <c r="M4951" i="57"/>
  <c r="M4950" i="57"/>
  <c r="M4949" i="57"/>
  <c r="M4948" i="57"/>
  <c r="M4947" i="57"/>
  <c r="M4946" i="57"/>
  <c r="M4945" i="57"/>
  <c r="M4944" i="57"/>
  <c r="M4943" i="57"/>
  <c r="M4942" i="57"/>
  <c r="M4941" i="57"/>
  <c r="M4940" i="57"/>
  <c r="M4939" i="57"/>
  <c r="M4938" i="57"/>
  <c r="M4937" i="57"/>
  <c r="M4936" i="57"/>
  <c r="M4935" i="57"/>
  <c r="M4934" i="57"/>
  <c r="M4933" i="57"/>
  <c r="M4932" i="57"/>
  <c r="M4931" i="57"/>
  <c r="M4930" i="57"/>
  <c r="M4928" i="57"/>
  <c r="M4927" i="57"/>
  <c r="M4926" i="57"/>
  <c r="M4925" i="57"/>
  <c r="M4924" i="57"/>
  <c r="M4923" i="57"/>
  <c r="M4922" i="57"/>
  <c r="M4921" i="57"/>
  <c r="M4917" i="57"/>
  <c r="M4916" i="57"/>
  <c r="M4915" i="57"/>
  <c r="M4914" i="57"/>
  <c r="M4913" i="57"/>
  <c r="M4911" i="57"/>
  <c r="M4910" i="57"/>
  <c r="M4909" i="57"/>
  <c r="M4907" i="57"/>
  <c r="M4906" i="57"/>
  <c r="M4905" i="57"/>
  <c r="M4904" i="57"/>
  <c r="M4903" i="57"/>
  <c r="M4902" i="57"/>
  <c r="M4900" i="57"/>
  <c r="M4899" i="57"/>
  <c r="M4898" i="57"/>
  <c r="M4897" i="57"/>
  <c r="M4896" i="57"/>
  <c r="M4895" i="57"/>
  <c r="M4894" i="57"/>
  <c r="M4893" i="57"/>
  <c r="M4892" i="57"/>
  <c r="M4891" i="57"/>
  <c r="M4890" i="57"/>
  <c r="M4889" i="57"/>
  <c r="M4887" i="57"/>
  <c r="M4886" i="57"/>
  <c r="M4885" i="57"/>
  <c r="M4884" i="57"/>
  <c r="M4883" i="57"/>
  <c r="M4882" i="57"/>
  <c r="M4881" i="57"/>
  <c r="M4880" i="57"/>
  <c r="M4879" i="57"/>
  <c r="M4878" i="57"/>
  <c r="M4877" i="57"/>
  <c r="M4876" i="57"/>
  <c r="M4875" i="57"/>
  <c r="M4874" i="57"/>
  <c r="M4873" i="57"/>
  <c r="M4872" i="57"/>
  <c r="M4871" i="57"/>
  <c r="M4870" i="57"/>
  <c r="M4869" i="57"/>
  <c r="M4868" i="57"/>
  <c r="M4867" i="57"/>
  <c r="M4866" i="57"/>
  <c r="M4865" i="57"/>
  <c r="M4864" i="57"/>
  <c r="M4863" i="57"/>
  <c r="M4862" i="57"/>
  <c r="M4861" i="57"/>
  <c r="M4860" i="57"/>
  <c r="M4858" i="57"/>
  <c r="M4857" i="57"/>
  <c r="M4855" i="57"/>
  <c r="M4854" i="57"/>
  <c r="M4853" i="57"/>
  <c r="M4852" i="57"/>
  <c r="M4851" i="57"/>
  <c r="M4850" i="57"/>
  <c r="M4849" i="57"/>
  <c r="M4848" i="57"/>
  <c r="M4847" i="57"/>
  <c r="M4845" i="57"/>
  <c r="M4844" i="57"/>
  <c r="M4843" i="57"/>
  <c r="M4842" i="57"/>
  <c r="M4841" i="57"/>
  <c r="M4840" i="57"/>
  <c r="M4838" i="57"/>
  <c r="M4837" i="57"/>
  <c r="M4836" i="57"/>
  <c r="M4835" i="57"/>
  <c r="M4834" i="57"/>
  <c r="M4833" i="57"/>
  <c r="M4832" i="57"/>
  <c r="M4830" i="57"/>
  <c r="M4829" i="57"/>
  <c r="M4827" i="57"/>
  <c r="M4826" i="57"/>
  <c r="M4825" i="57"/>
  <c r="M4824" i="57"/>
  <c r="M4823" i="57"/>
  <c r="M4822" i="57"/>
  <c r="M4821" i="57"/>
  <c r="M4820" i="57"/>
  <c r="M4818" i="57"/>
  <c r="M4817" i="57"/>
  <c r="M4816" i="57"/>
  <c r="M4814" i="57"/>
  <c r="M4813" i="57"/>
  <c r="M4812" i="57"/>
  <c r="M4811" i="57"/>
  <c r="M4810" i="57"/>
  <c r="M4809" i="57"/>
  <c r="M4808" i="57"/>
  <c r="M4807" i="57"/>
  <c r="M4805" i="57"/>
  <c r="M4804" i="57"/>
  <c r="M4803" i="57"/>
  <c r="M4802" i="57"/>
  <c r="M4801" i="57"/>
  <c r="M4800" i="57"/>
  <c r="M4799" i="57"/>
  <c r="M4798" i="57"/>
  <c r="M4797" i="57"/>
  <c r="M4796" i="57"/>
  <c r="M4795" i="57"/>
  <c r="M4794" i="57"/>
  <c r="M4793" i="57"/>
  <c r="M4792" i="57"/>
  <c r="M4791" i="57"/>
  <c r="M4790" i="57"/>
  <c r="M4789" i="57"/>
  <c r="M4788" i="57"/>
  <c r="M4787" i="57"/>
  <c r="M4786" i="57"/>
  <c r="M4785" i="57"/>
  <c r="M4784" i="57"/>
  <c r="M4783" i="57"/>
  <c r="M4782" i="57"/>
  <c r="M4781" i="57"/>
  <c r="M4780" i="57"/>
  <c r="M4779" i="57"/>
  <c r="M4778" i="57"/>
  <c r="M4777" i="57"/>
  <c r="M4775" i="57"/>
  <c r="M4774" i="57"/>
  <c r="M4773" i="57"/>
  <c r="M4772" i="57"/>
  <c r="M4771" i="57"/>
  <c r="M4770" i="57"/>
  <c r="M4769" i="57"/>
  <c r="M4768" i="57"/>
  <c r="M4765" i="57"/>
  <c r="M4764" i="57"/>
  <c r="M4763" i="57"/>
  <c r="M4762" i="57"/>
  <c r="M4761" i="57"/>
  <c r="M4760" i="57"/>
  <c r="M4758" i="57"/>
  <c r="M4757" i="57"/>
  <c r="M4756" i="57"/>
  <c r="M4755" i="57"/>
  <c r="M4754" i="57"/>
  <c r="M4753" i="57"/>
  <c r="M4752" i="57"/>
  <c r="M4751" i="57"/>
  <c r="M4750" i="57"/>
  <c r="M4749" i="57"/>
  <c r="M4747" i="57"/>
  <c r="M4746" i="57"/>
  <c r="M4745" i="57"/>
  <c r="M4744" i="57"/>
  <c r="M4743" i="57"/>
  <c r="M4742" i="57"/>
  <c r="M4741" i="57"/>
  <c r="M4740" i="57"/>
  <c r="M4739" i="57"/>
  <c r="M4738" i="57"/>
  <c r="M4737" i="57"/>
  <c r="M4736" i="57"/>
  <c r="M1676" i="57"/>
  <c r="M1677" i="57"/>
  <c r="M1678" i="57"/>
  <c r="M1679" i="57"/>
  <c r="M1680" i="57"/>
  <c r="M1681" i="57"/>
  <c r="M1682" i="57"/>
  <c r="M1683" i="57"/>
  <c r="M1684" i="57"/>
  <c r="M1685" i="57"/>
  <c r="M1686" i="57"/>
  <c r="M1687" i="57"/>
  <c r="M1688" i="57"/>
  <c r="M1689" i="57"/>
  <c r="M1690" i="57"/>
  <c r="M1691" i="57"/>
  <c r="M1692" i="57"/>
  <c r="M1693" i="57"/>
  <c r="M1694" i="57"/>
  <c r="M1695" i="57"/>
  <c r="M1696" i="57"/>
  <c r="M1697" i="57"/>
  <c r="M1698" i="57"/>
  <c r="M1699" i="57"/>
  <c r="M1700" i="57"/>
  <c r="M1701" i="57"/>
  <c r="M1702" i="57"/>
  <c r="M1703" i="57"/>
  <c r="M1704" i="57"/>
  <c r="M1705" i="57"/>
  <c r="M1706" i="57"/>
  <c r="M1707" i="57"/>
  <c r="M1708" i="57"/>
  <c r="M1709" i="57"/>
  <c r="M1710" i="57"/>
  <c r="M1711" i="57"/>
  <c r="M1712" i="57"/>
  <c r="M1713" i="57"/>
  <c r="M1714" i="57"/>
  <c r="M1715" i="57"/>
  <c r="M1716" i="57"/>
  <c r="M1717" i="57"/>
  <c r="M1718" i="57"/>
  <c r="M1719" i="57"/>
  <c r="M1720" i="57"/>
  <c r="M1721" i="57"/>
  <c r="M1722" i="57"/>
  <c r="M1723" i="57"/>
  <c r="M1724" i="57"/>
  <c r="M1725" i="57"/>
  <c r="M1726" i="57"/>
  <c r="M1727" i="57"/>
  <c r="M1728" i="57"/>
  <c r="M1729" i="57"/>
  <c r="M1730" i="57"/>
  <c r="M1731" i="57"/>
  <c r="M1732" i="57"/>
  <c r="M1733" i="57"/>
  <c r="M1734" i="57"/>
  <c r="M1735" i="57"/>
  <c r="M1736" i="57"/>
  <c r="M1737" i="57"/>
  <c r="M1738" i="57"/>
  <c r="M1739" i="57"/>
  <c r="M1740" i="57"/>
  <c r="M1741" i="57"/>
  <c r="M1742" i="57"/>
  <c r="M1743" i="57"/>
  <c r="M1744" i="57"/>
  <c r="M1745" i="57"/>
  <c r="M1746" i="57"/>
  <c r="M1747" i="57"/>
  <c r="M1748" i="57"/>
  <c r="M1749" i="57"/>
  <c r="M1750" i="57"/>
  <c r="M1751" i="57"/>
  <c r="M1752" i="57"/>
  <c r="M1753" i="57"/>
  <c r="M1754" i="57"/>
  <c r="M1755" i="57"/>
  <c r="M1756" i="57"/>
  <c r="M1757" i="57"/>
  <c r="M1758" i="57"/>
  <c r="M1759" i="57"/>
  <c r="M1760" i="57"/>
  <c r="M1761" i="57"/>
  <c r="M1762" i="57"/>
  <c r="M1763" i="57"/>
  <c r="M1764" i="57"/>
  <c r="M1765" i="57"/>
  <c r="M1766" i="57"/>
  <c r="M1767" i="57"/>
  <c r="M1768" i="57"/>
  <c r="M1769" i="57"/>
  <c r="M1770" i="57"/>
  <c r="M1771" i="57"/>
  <c r="M1772" i="57"/>
  <c r="M1773" i="57"/>
  <c r="M1774" i="57"/>
  <c r="M1775" i="57"/>
  <c r="M1776" i="57"/>
  <c r="M1777" i="57"/>
  <c r="M1778" i="57"/>
  <c r="M1779" i="57"/>
  <c r="M1780" i="57"/>
  <c r="M1781" i="57"/>
  <c r="M1782" i="57"/>
  <c r="M1783" i="57"/>
  <c r="M1784" i="57"/>
  <c r="M1785" i="57"/>
  <c r="M1786" i="57"/>
  <c r="M1787" i="57"/>
  <c r="M1788" i="57"/>
  <c r="M1789" i="57"/>
  <c r="M1790" i="57"/>
  <c r="M1791" i="57"/>
  <c r="M1792" i="57"/>
  <c r="M1793" i="57"/>
  <c r="M1794" i="57"/>
  <c r="M1795" i="57"/>
  <c r="M1796" i="57"/>
  <c r="M1797" i="57"/>
  <c r="M1798" i="57"/>
  <c r="M1799" i="57"/>
  <c r="M1800" i="57"/>
  <c r="M1801" i="57"/>
  <c r="M1802" i="57"/>
  <c r="M1803" i="57"/>
  <c r="M1804" i="57"/>
  <c r="M1805" i="57"/>
  <c r="M1806" i="57"/>
  <c r="M1807" i="57"/>
  <c r="M1808" i="57"/>
  <c r="M1809" i="57"/>
  <c r="M1810" i="57"/>
  <c r="M1811" i="57"/>
  <c r="M1812" i="57"/>
  <c r="M1813" i="57"/>
  <c r="M1814" i="57"/>
  <c r="M1815" i="57"/>
  <c r="M1816" i="57"/>
  <c r="M1817" i="57"/>
  <c r="M1818" i="57"/>
  <c r="M1819" i="57"/>
  <c r="M1820" i="57"/>
  <c r="M1821" i="57"/>
  <c r="M1822" i="57"/>
  <c r="M1823" i="57"/>
  <c r="M1824" i="57"/>
  <c r="M1825" i="57"/>
  <c r="M1826" i="57"/>
  <c r="M1827" i="57"/>
  <c r="M1829" i="57"/>
  <c r="M1830" i="57"/>
  <c r="M1831" i="57"/>
  <c r="M1832" i="57"/>
  <c r="M1833" i="57"/>
  <c r="M1834" i="57"/>
  <c r="M1835" i="57"/>
  <c r="M1836" i="57"/>
  <c r="M1837" i="57"/>
  <c r="M1838" i="57"/>
  <c r="M1839" i="57"/>
  <c r="M1840" i="57"/>
  <c r="M1841" i="57"/>
  <c r="M1842" i="57"/>
  <c r="M1843" i="57"/>
  <c r="M1844" i="57"/>
  <c r="M1845" i="57"/>
  <c r="M1846" i="57"/>
  <c r="M1847" i="57"/>
  <c r="M1848" i="57"/>
  <c r="M1849" i="57"/>
  <c r="M1850" i="57"/>
  <c r="M1851" i="57"/>
  <c r="M1852" i="57"/>
  <c r="M1853" i="57"/>
  <c r="M1854" i="57"/>
  <c r="M1855" i="57"/>
  <c r="M1856" i="57"/>
  <c r="M1857" i="57"/>
  <c r="M1858" i="57"/>
  <c r="M1859" i="57"/>
  <c r="M1860" i="57"/>
  <c r="M1861" i="57"/>
  <c r="M1862" i="57"/>
  <c r="M1863" i="57"/>
  <c r="M1864" i="57"/>
  <c r="M1865" i="57"/>
  <c r="M1866" i="57"/>
  <c r="M1867" i="57"/>
  <c r="M1868" i="57"/>
  <c r="M1869" i="57"/>
  <c r="M1870" i="57"/>
  <c r="M1871" i="57"/>
  <c r="M1872" i="57"/>
  <c r="M1873" i="57"/>
  <c r="M1874" i="57"/>
  <c r="M1875" i="57"/>
  <c r="M1876" i="57"/>
  <c r="M1877" i="57"/>
  <c r="M1878" i="57"/>
  <c r="M1879" i="57"/>
  <c r="M1880" i="57"/>
  <c r="M1881" i="57"/>
  <c r="M1882" i="57"/>
  <c r="M1883" i="57"/>
  <c r="M1884" i="57"/>
  <c r="M1885" i="57"/>
  <c r="M1886" i="57"/>
  <c r="M1887" i="57"/>
  <c r="M1888" i="57"/>
  <c r="M1889" i="57"/>
  <c r="M1890" i="57"/>
  <c r="M1891" i="57"/>
  <c r="M1892" i="57"/>
  <c r="M1893" i="57"/>
  <c r="M1894" i="57"/>
  <c r="M1895" i="57"/>
  <c r="M1896" i="57"/>
  <c r="M1897" i="57"/>
  <c r="M1898" i="57"/>
  <c r="M1899" i="57"/>
  <c r="M1900" i="57"/>
  <c r="M1901" i="57"/>
  <c r="M1902" i="57"/>
  <c r="M1903" i="57"/>
  <c r="M1904" i="57"/>
  <c r="M1905" i="57"/>
  <c r="M1906" i="57"/>
  <c r="M1907" i="57"/>
  <c r="M1908" i="57"/>
  <c r="M1909" i="57"/>
  <c r="M1910" i="57"/>
  <c r="M1911" i="57"/>
  <c r="M1912" i="57"/>
  <c r="M1913" i="57"/>
  <c r="M1914" i="57"/>
  <c r="M1915" i="57"/>
  <c r="M1916" i="57"/>
  <c r="M1917" i="57"/>
  <c r="M1918" i="57"/>
  <c r="M1919" i="57"/>
  <c r="M1920" i="57"/>
  <c r="M1921" i="57"/>
  <c r="M1922" i="57"/>
  <c r="M1923" i="57"/>
  <c r="M1924" i="57"/>
  <c r="M1925" i="57"/>
  <c r="M1926" i="57"/>
  <c r="M1927" i="57"/>
  <c r="M1928" i="57"/>
  <c r="M1929" i="57"/>
  <c r="M1930" i="57"/>
  <c r="M1931" i="57"/>
  <c r="M1933" i="57"/>
  <c r="M1934" i="57"/>
  <c r="M1935" i="57"/>
  <c r="M1936" i="57"/>
  <c r="M1937" i="57"/>
  <c r="M1938" i="57"/>
  <c r="M1939" i="57"/>
  <c r="M1940" i="57"/>
  <c r="M1941" i="57"/>
  <c r="M1942" i="57"/>
  <c r="M1943" i="57"/>
  <c r="M1944" i="57"/>
  <c r="M1945" i="57"/>
  <c r="M1946" i="57"/>
  <c r="M1947" i="57"/>
  <c r="M1948" i="57"/>
  <c r="M1949" i="57"/>
  <c r="M1950" i="57"/>
  <c r="M1951" i="57"/>
  <c r="M1952" i="57"/>
  <c r="M1953" i="57"/>
  <c r="M1954" i="57"/>
  <c r="M1955" i="57"/>
  <c r="M1956" i="57"/>
  <c r="M1957" i="57"/>
  <c r="M1958" i="57"/>
  <c r="M1959" i="57"/>
  <c r="M1960" i="57"/>
  <c r="M1961" i="57"/>
  <c r="M1962" i="57"/>
  <c r="M1963" i="57"/>
  <c r="M1964" i="57"/>
  <c r="M1965" i="57"/>
  <c r="M1966" i="57"/>
  <c r="M1967" i="57"/>
  <c r="M1968" i="57"/>
  <c r="M1969" i="57"/>
  <c r="M1970" i="57"/>
  <c r="M1971" i="57"/>
  <c r="M1972" i="57"/>
  <c r="M1973" i="57"/>
  <c r="M1974" i="57"/>
  <c r="M1975" i="57"/>
  <c r="M1976" i="57"/>
  <c r="M1977" i="57"/>
  <c r="M1978" i="57"/>
  <c r="M1979" i="57"/>
  <c r="M1980" i="57"/>
  <c r="M1982" i="57"/>
  <c r="M1983" i="57"/>
  <c r="M1984" i="57"/>
  <c r="M1985" i="57"/>
  <c r="M1986" i="57"/>
  <c r="M1987" i="57"/>
  <c r="M1988" i="57"/>
  <c r="M1989" i="57"/>
  <c r="M1990" i="57"/>
  <c r="M1991" i="57"/>
  <c r="M1992" i="57"/>
  <c r="M1993" i="57"/>
  <c r="M1994" i="57"/>
  <c r="M1995" i="57"/>
  <c r="M1996" i="57"/>
  <c r="M1997" i="57"/>
  <c r="M1998" i="57"/>
  <c r="M1999" i="57"/>
  <c r="M2000" i="57"/>
  <c r="M2001" i="57"/>
  <c r="M2002" i="57"/>
  <c r="M2003" i="57"/>
  <c r="M2004" i="57"/>
  <c r="M2005" i="57"/>
  <c r="M2006" i="57"/>
  <c r="M2007" i="57"/>
  <c r="M2008" i="57"/>
  <c r="M2009" i="57"/>
  <c r="M2010" i="57"/>
  <c r="M2011" i="57"/>
  <c r="M2012" i="57"/>
  <c r="M2013" i="57"/>
  <c r="M2014" i="57"/>
  <c r="M2015" i="57"/>
  <c r="M2016" i="57"/>
  <c r="M2017" i="57"/>
  <c r="M2018" i="57"/>
  <c r="M2019" i="57"/>
  <c r="M2020" i="57"/>
  <c r="M2021" i="57"/>
  <c r="M2022" i="57"/>
  <c r="M2023" i="57"/>
  <c r="M2024" i="57"/>
  <c r="M2025" i="57"/>
  <c r="M2026" i="57"/>
  <c r="M2027" i="57"/>
  <c r="M2028" i="57"/>
  <c r="M2029" i="57"/>
  <c r="M2030" i="57"/>
  <c r="M2031" i="57"/>
  <c r="M2032" i="57"/>
  <c r="M2033" i="57"/>
  <c r="M2034" i="57"/>
  <c r="M2035" i="57"/>
  <c r="M2036" i="57"/>
  <c r="M2037" i="57"/>
  <c r="M2038" i="57"/>
  <c r="M2039" i="57"/>
  <c r="M2040" i="57"/>
  <c r="M2041" i="57"/>
  <c r="M2042" i="57"/>
  <c r="M2043" i="57"/>
  <c r="M2044" i="57"/>
  <c r="M2045" i="57"/>
  <c r="M2046" i="57"/>
  <c r="M2047" i="57"/>
  <c r="M2048" i="57"/>
  <c r="M2049" i="57"/>
  <c r="M2050" i="57"/>
  <c r="M2051" i="57"/>
  <c r="M2052" i="57"/>
  <c r="M2053" i="57"/>
  <c r="M2054" i="57"/>
  <c r="M2055" i="57"/>
  <c r="M2056" i="57"/>
  <c r="M2057" i="57"/>
  <c r="M2058" i="57"/>
  <c r="M2059" i="57"/>
  <c r="M2060" i="57"/>
  <c r="M2061" i="57"/>
  <c r="M2062" i="57"/>
  <c r="M2063" i="57"/>
  <c r="M2064" i="57"/>
  <c r="M2065" i="57"/>
  <c r="M2066" i="57"/>
  <c r="M2067" i="57"/>
  <c r="M2068" i="57"/>
  <c r="M2069" i="57"/>
  <c r="M2070" i="57"/>
  <c r="M2071" i="57"/>
  <c r="M2072" i="57"/>
  <c r="M2073" i="57"/>
  <c r="M2075" i="57"/>
  <c r="M2076" i="57"/>
  <c r="M2077" i="57"/>
  <c r="M2078" i="57"/>
  <c r="M2079" i="57"/>
  <c r="M2080" i="57"/>
  <c r="M2081" i="57"/>
  <c r="M2082" i="57"/>
  <c r="M2083" i="57"/>
  <c r="M2084" i="57"/>
  <c r="M2085" i="57"/>
  <c r="M2086" i="57"/>
  <c r="M2087" i="57"/>
  <c r="M2088" i="57"/>
  <c r="M2089" i="57"/>
  <c r="M2090" i="57"/>
  <c r="M2091" i="57"/>
  <c r="M2092" i="57"/>
  <c r="M2093" i="57"/>
  <c r="M2094" i="57"/>
  <c r="M2095" i="57"/>
  <c r="M2096" i="57"/>
  <c r="M2097" i="57"/>
  <c r="M2098" i="57"/>
  <c r="M2099" i="57"/>
  <c r="M2100" i="57"/>
  <c r="M2101" i="57"/>
  <c r="M2102" i="57"/>
  <c r="M2103" i="57"/>
  <c r="M2104" i="57"/>
  <c r="M2105" i="57"/>
  <c r="M2106" i="57"/>
  <c r="M2107" i="57"/>
  <c r="M2108" i="57"/>
  <c r="M2109" i="57"/>
  <c r="M2110" i="57"/>
  <c r="M2111" i="57"/>
  <c r="M2112" i="57"/>
  <c r="M2113" i="57"/>
  <c r="M2114" i="57"/>
  <c r="M2115" i="57"/>
  <c r="M2116" i="57"/>
  <c r="M2117" i="57"/>
  <c r="M2118" i="57"/>
  <c r="M2119" i="57"/>
  <c r="M2120" i="57"/>
  <c r="M2121" i="57"/>
  <c r="M2122" i="57"/>
  <c r="M2123" i="57"/>
  <c r="M2124" i="57"/>
  <c r="M2125" i="57"/>
  <c r="M2126" i="57"/>
  <c r="M2127" i="57"/>
  <c r="M2128" i="57"/>
  <c r="M2129" i="57"/>
  <c r="M2130" i="57"/>
  <c r="M2131" i="57"/>
  <c r="M2132" i="57"/>
  <c r="M2133" i="57"/>
  <c r="M2135" i="57"/>
  <c r="M2136" i="57"/>
  <c r="M2137" i="57"/>
  <c r="M2138" i="57"/>
  <c r="M2139" i="57"/>
  <c r="M2140" i="57"/>
  <c r="M2141" i="57"/>
  <c r="M2142" i="57"/>
  <c r="M2143" i="57"/>
  <c r="M2144" i="57"/>
  <c r="M2145" i="57"/>
  <c r="M2146" i="57"/>
  <c r="M2147" i="57"/>
  <c r="M2148" i="57"/>
  <c r="M2149" i="57"/>
  <c r="M2150" i="57"/>
  <c r="M2151" i="57"/>
  <c r="M2152" i="57"/>
  <c r="M2153" i="57"/>
  <c r="M2154" i="57"/>
  <c r="M2155" i="57"/>
  <c r="M2156" i="57"/>
  <c r="M2157" i="57"/>
  <c r="M2158" i="57"/>
  <c r="M2159" i="57"/>
  <c r="M2160" i="57"/>
  <c r="M2161" i="57"/>
  <c r="M2162" i="57"/>
  <c r="M2163" i="57"/>
  <c r="M2164" i="57"/>
  <c r="M2165" i="57"/>
  <c r="M2166" i="57"/>
  <c r="M2167" i="57"/>
  <c r="M2168" i="57"/>
  <c r="M2169" i="57"/>
  <c r="M2170" i="57"/>
  <c r="M2171" i="57"/>
  <c r="M2172" i="57"/>
  <c r="M2173" i="57"/>
  <c r="M2174" i="57"/>
  <c r="M2175" i="57"/>
  <c r="M2176" i="57"/>
  <c r="M2177" i="57"/>
  <c r="M2178" i="57"/>
  <c r="M2179" i="57"/>
  <c r="M2180" i="57"/>
  <c r="M2181" i="57"/>
  <c r="M2182" i="57"/>
  <c r="M2183" i="57"/>
  <c r="M2184" i="57"/>
  <c r="M2185" i="57"/>
  <c r="M2186" i="57"/>
  <c r="M2187" i="57"/>
  <c r="M2188" i="57"/>
  <c r="M2189" i="57"/>
  <c r="M2190" i="57"/>
  <c r="M2191" i="57"/>
  <c r="M2192" i="57"/>
  <c r="M2193" i="57"/>
  <c r="M2194" i="57"/>
  <c r="M2195" i="57"/>
  <c r="M2196" i="57"/>
  <c r="M2197" i="57"/>
  <c r="M2198" i="57"/>
  <c r="M2199" i="57"/>
  <c r="M2200" i="57"/>
  <c r="M2201" i="57"/>
  <c r="M2202" i="57"/>
  <c r="M2203" i="57"/>
  <c r="M2204" i="57"/>
  <c r="M2205" i="57"/>
  <c r="M2206" i="57"/>
  <c r="M2207" i="57"/>
  <c r="M2208" i="57"/>
  <c r="M2209" i="57"/>
  <c r="M2210" i="57"/>
  <c r="M2211" i="57"/>
  <c r="M2212" i="57"/>
  <c r="M2213" i="57"/>
  <c r="M2214" i="57"/>
  <c r="M2215" i="57"/>
  <c r="M2216" i="57"/>
  <c r="M2217" i="57"/>
  <c r="M2218" i="57"/>
  <c r="M2219" i="57"/>
  <c r="M2220" i="57"/>
  <c r="M2221" i="57"/>
  <c r="M2222" i="57"/>
  <c r="M2223" i="57"/>
  <c r="M2224" i="57"/>
  <c r="M2225" i="57"/>
  <c r="M2226" i="57"/>
  <c r="M2227" i="57"/>
  <c r="M2228" i="57"/>
  <c r="M2229" i="57"/>
  <c r="M2230" i="57"/>
  <c r="M2231" i="57"/>
  <c r="M2232" i="57"/>
  <c r="M2233" i="57"/>
  <c r="M2234" i="57"/>
  <c r="M2235" i="57"/>
  <c r="M2236" i="57"/>
  <c r="M2237" i="57"/>
  <c r="M2239" i="57"/>
  <c r="M2240" i="57"/>
  <c r="M2241" i="57"/>
  <c r="M2242" i="57"/>
  <c r="M2243" i="57"/>
  <c r="M2244" i="57"/>
  <c r="M2245" i="57"/>
  <c r="M2246" i="57"/>
  <c r="M2247" i="57"/>
  <c r="M2248" i="57"/>
  <c r="M2249" i="57"/>
  <c r="M2250" i="57"/>
  <c r="M2251" i="57"/>
  <c r="M2252" i="57"/>
  <c r="M2253" i="57"/>
  <c r="M2254" i="57"/>
  <c r="M2255" i="57"/>
  <c r="M2256" i="57"/>
  <c r="M2257" i="57"/>
  <c r="M2258" i="57"/>
  <c r="M2259" i="57"/>
  <c r="M2260" i="57"/>
  <c r="M2261" i="57"/>
  <c r="M2262" i="57"/>
  <c r="M2263" i="57"/>
  <c r="M2264" i="57"/>
  <c r="M2265" i="57"/>
  <c r="M2266" i="57"/>
  <c r="M2267" i="57"/>
  <c r="M2268" i="57"/>
  <c r="M2269" i="57"/>
  <c r="M2270" i="57"/>
  <c r="M2271" i="57"/>
  <c r="M2272" i="57"/>
  <c r="M2273" i="57"/>
  <c r="M2274" i="57"/>
  <c r="M2275" i="57"/>
  <c r="M2276" i="57"/>
  <c r="M2277" i="57"/>
  <c r="M2278" i="57"/>
  <c r="M2279" i="57"/>
  <c r="M2280" i="57"/>
  <c r="M2281" i="57"/>
  <c r="M2282" i="57"/>
  <c r="M2283" i="57"/>
  <c r="M2284" i="57"/>
  <c r="M2285" i="57"/>
  <c r="M2286" i="57"/>
  <c r="M2288" i="57"/>
  <c r="M2289" i="57"/>
  <c r="M2290" i="57"/>
  <c r="M2291" i="57"/>
  <c r="M2292" i="57"/>
  <c r="M2293" i="57"/>
  <c r="M2294" i="57"/>
  <c r="M2295" i="57"/>
  <c r="M2296" i="57"/>
  <c r="M2297" i="57"/>
  <c r="M2298" i="57"/>
  <c r="M2299" i="57"/>
  <c r="M2300" i="57"/>
  <c r="M2301" i="57"/>
  <c r="M2302" i="57"/>
  <c r="M2303" i="57"/>
  <c r="M2304" i="57"/>
  <c r="M2305" i="57"/>
  <c r="M2306" i="57"/>
  <c r="M2307" i="57"/>
  <c r="M2308" i="57"/>
  <c r="M2309" i="57"/>
  <c r="M2310" i="57"/>
  <c r="M2312" i="57"/>
  <c r="M2314" i="57"/>
  <c r="M2315" i="57"/>
  <c r="M2316" i="57"/>
  <c r="M2318" i="57"/>
  <c r="M2319" i="57"/>
  <c r="M2320" i="57"/>
  <c r="M2321" i="57"/>
  <c r="M2322" i="57"/>
  <c r="M2323" i="57"/>
  <c r="M2324" i="57"/>
  <c r="M2325" i="57"/>
  <c r="M2326" i="57"/>
  <c r="M2328" i="57"/>
  <c r="M2329" i="57"/>
  <c r="M2330" i="57"/>
  <c r="M2331" i="57"/>
  <c r="M2332" i="57"/>
  <c r="M2333" i="57"/>
  <c r="M2334" i="57"/>
  <c r="M2335" i="57"/>
  <c r="M2336" i="57"/>
  <c r="M2337" i="57"/>
  <c r="M2338" i="57"/>
  <c r="M2339" i="57"/>
  <c r="M2340" i="57"/>
  <c r="M2341" i="57"/>
  <c r="M2342" i="57"/>
  <c r="M2343" i="57"/>
  <c r="M2344" i="57"/>
  <c r="M2345" i="57"/>
  <c r="M2346" i="57"/>
  <c r="M2347" i="57"/>
  <c r="M2348" i="57"/>
  <c r="M2349" i="57"/>
  <c r="M2350" i="57"/>
  <c r="M2351" i="57"/>
  <c r="M2352" i="57"/>
  <c r="M2353" i="57"/>
  <c r="M2355" i="57"/>
  <c r="M2356" i="57"/>
  <c r="M2357" i="57"/>
  <c r="M2358" i="57"/>
  <c r="M2359" i="57"/>
  <c r="M2360" i="57"/>
  <c r="M2361" i="57"/>
  <c r="M2362" i="57"/>
  <c r="M2363" i="57"/>
  <c r="M2364" i="57"/>
  <c r="M2365" i="57"/>
  <c r="M2366" i="57"/>
  <c r="M2367" i="57"/>
  <c r="M2368" i="57"/>
  <c r="M2369" i="57"/>
  <c r="M2370" i="57"/>
  <c r="M2371" i="57"/>
  <c r="M2372" i="57"/>
  <c r="M2373" i="57"/>
  <c r="M2374" i="57"/>
  <c r="M2375" i="57"/>
  <c r="M2376" i="57"/>
  <c r="M2377" i="57"/>
  <c r="M2378" i="57"/>
  <c r="M2379" i="57"/>
  <c r="M2380" i="57"/>
  <c r="M2381" i="57"/>
  <c r="M2382" i="57"/>
  <c r="M2383" i="57"/>
  <c r="M2384" i="57"/>
  <c r="M2385" i="57"/>
  <c r="M2386" i="57"/>
  <c r="M2387" i="57"/>
  <c r="M2388" i="57"/>
  <c r="M2389" i="57"/>
  <c r="M2390" i="57"/>
  <c r="M2392" i="57"/>
  <c r="M2393" i="57"/>
  <c r="M2394" i="57"/>
  <c r="M2395" i="57"/>
  <c r="M2399" i="57"/>
  <c r="M2400" i="57"/>
  <c r="M2402" i="57"/>
  <c r="M2403" i="57"/>
  <c r="M2404" i="57"/>
  <c r="M2405" i="57"/>
  <c r="M2406" i="57"/>
  <c r="M2407" i="57"/>
  <c r="M2408" i="57"/>
  <c r="M2409" i="57"/>
  <c r="M2410" i="57"/>
  <c r="M2411" i="57"/>
  <c r="M2412" i="57"/>
  <c r="M2413" i="57"/>
  <c r="M2414" i="57"/>
  <c r="M2415" i="57"/>
  <c r="M2416" i="57"/>
  <c r="M2417" i="57"/>
  <c r="M2418" i="57"/>
  <c r="M2419" i="57"/>
  <c r="M2420" i="57"/>
  <c r="M2421" i="57"/>
  <c r="M2422" i="57"/>
  <c r="M2423" i="57"/>
  <c r="M2424" i="57"/>
  <c r="M2425" i="57"/>
  <c r="M2426" i="57"/>
  <c r="M2427" i="57"/>
  <c r="M2428" i="57"/>
  <c r="M2429" i="57"/>
  <c r="M2430" i="57"/>
  <c r="M2431" i="57"/>
  <c r="M2432" i="57"/>
  <c r="M2433" i="57"/>
  <c r="M2434" i="57"/>
  <c r="M2435" i="57"/>
  <c r="M2436" i="57"/>
  <c r="M2437" i="57"/>
  <c r="M2438" i="57"/>
  <c r="M2439" i="57"/>
  <c r="M2441" i="57"/>
  <c r="M2442" i="57"/>
  <c r="M2443" i="57"/>
  <c r="M2444" i="57"/>
  <c r="M2445" i="57"/>
  <c r="M2446" i="57"/>
  <c r="M2447" i="57"/>
  <c r="M2448" i="57"/>
  <c r="M2449" i="57"/>
  <c r="M2450" i="57"/>
  <c r="M2451" i="57"/>
  <c r="M2452" i="57"/>
  <c r="M2453" i="57"/>
  <c r="M2454" i="57"/>
  <c r="M2455" i="57"/>
  <c r="M2456" i="57"/>
  <c r="M2457" i="57"/>
  <c r="M2458" i="57"/>
  <c r="M2459" i="57"/>
  <c r="M2460" i="57"/>
  <c r="M2461" i="57"/>
  <c r="M2462" i="57"/>
  <c r="M2463" i="57"/>
  <c r="M2465" i="57"/>
  <c r="M2466" i="57"/>
  <c r="M2467" i="57"/>
  <c r="M2468" i="57"/>
  <c r="M2469" i="57"/>
  <c r="M2470" i="57"/>
  <c r="M2471" i="57"/>
  <c r="M2472" i="57"/>
  <c r="M2473" i="57"/>
  <c r="M2474" i="57"/>
  <c r="M2475" i="57"/>
  <c r="M2476" i="57"/>
  <c r="M2477" i="57"/>
  <c r="M2478" i="57"/>
  <c r="M2479" i="57"/>
  <c r="M2481" i="57"/>
  <c r="M2482" i="57"/>
  <c r="M2483" i="57"/>
  <c r="M2484" i="57"/>
  <c r="M2485" i="57"/>
  <c r="M2486" i="57"/>
  <c r="M2487" i="57"/>
  <c r="M2488" i="57"/>
  <c r="M2489" i="57"/>
  <c r="M2490" i="57"/>
  <c r="M2491" i="57"/>
  <c r="M2492" i="57"/>
  <c r="M2493" i="57"/>
  <c r="M2494" i="57"/>
  <c r="M2495" i="57"/>
  <c r="M2496" i="57"/>
  <c r="M2497" i="57"/>
  <c r="M2498" i="57"/>
  <c r="M2499" i="57"/>
  <c r="M2500" i="57"/>
  <c r="M2501" i="57"/>
  <c r="M2502" i="57"/>
  <c r="M2503" i="57"/>
  <c r="M2504" i="57"/>
  <c r="M2505" i="57"/>
  <c r="M2506" i="57"/>
  <c r="M2508" i="57"/>
  <c r="M2509" i="57"/>
  <c r="M2510" i="57"/>
  <c r="M2511" i="57"/>
  <c r="M2512" i="57"/>
  <c r="M2513" i="57"/>
  <c r="M2514" i="57"/>
  <c r="M2515" i="57"/>
  <c r="M2516" i="57"/>
  <c r="M2517" i="57"/>
  <c r="M2518" i="57"/>
  <c r="M2519" i="57"/>
  <c r="M2520" i="57"/>
  <c r="M2521" i="57"/>
  <c r="M2522" i="57"/>
  <c r="M2523" i="57"/>
  <c r="M2524" i="57"/>
  <c r="M2525" i="57"/>
  <c r="M2526" i="57"/>
  <c r="M2527" i="57"/>
  <c r="M2528" i="57"/>
  <c r="M2529" i="57"/>
  <c r="M2530" i="57"/>
  <c r="M2531" i="57"/>
  <c r="M2532" i="57"/>
  <c r="M2534" i="57"/>
  <c r="M2535" i="57"/>
  <c r="M2536" i="57"/>
  <c r="M2537" i="57"/>
  <c r="M2538" i="57"/>
  <c r="M2539" i="57"/>
  <c r="M2540" i="57"/>
  <c r="M2541" i="57"/>
  <c r="M2542" i="57"/>
  <c r="M2543" i="57"/>
  <c r="M2545" i="57"/>
  <c r="M2546" i="57"/>
  <c r="M2547" i="57"/>
  <c r="M2548" i="57"/>
  <c r="M2549" i="57"/>
  <c r="M2550" i="57"/>
  <c r="M2552" i="57"/>
  <c r="M2553" i="57"/>
  <c r="M2554" i="57"/>
  <c r="M2555" i="57"/>
  <c r="M2556" i="57"/>
  <c r="M2557" i="57"/>
  <c r="M2558" i="57"/>
  <c r="M2559" i="57"/>
  <c r="M2560" i="57"/>
  <c r="M2561" i="57"/>
  <c r="M2562" i="57"/>
  <c r="M2563" i="57"/>
  <c r="M2564" i="57"/>
  <c r="M2565" i="57"/>
  <c r="M2566" i="57"/>
  <c r="M2567" i="57"/>
  <c r="M2568" i="57"/>
  <c r="M2569" i="57"/>
  <c r="M2570" i="57"/>
  <c r="M2571" i="57"/>
  <c r="M2572" i="57"/>
  <c r="M2573" i="57"/>
  <c r="M2574" i="57"/>
  <c r="M2575" i="57"/>
  <c r="M2576" i="57"/>
  <c r="M2577" i="57"/>
  <c r="M2578" i="57"/>
  <c r="M2579" i="57"/>
  <c r="M2580" i="57"/>
  <c r="M2581" i="57"/>
  <c r="M2582" i="57"/>
  <c r="M2583" i="57"/>
  <c r="M2584" i="57"/>
  <c r="M2585" i="57"/>
  <c r="M2586" i="57"/>
  <c r="M2587" i="57"/>
  <c r="M2588" i="57"/>
  <c r="M2589" i="57"/>
  <c r="M2590" i="57"/>
  <c r="M2591" i="57"/>
  <c r="M2592" i="57"/>
  <c r="M2594" i="57"/>
  <c r="M2595" i="57"/>
  <c r="M2598" i="57"/>
  <c r="M2600" i="57"/>
  <c r="M2604" i="57"/>
  <c r="M2605" i="57"/>
  <c r="M2606" i="57"/>
  <c r="M2609" i="57"/>
  <c r="M2610" i="57"/>
  <c r="M2611" i="57"/>
  <c r="M2613" i="57"/>
  <c r="M2614" i="57"/>
  <c r="M2619" i="57"/>
  <c r="M2620" i="57"/>
  <c r="M2621" i="57"/>
  <c r="M2622" i="57"/>
  <c r="M2627" i="57"/>
  <c r="M2628" i="57"/>
  <c r="M2630" i="57"/>
  <c r="M2635" i="57"/>
  <c r="M2636" i="57"/>
  <c r="M2637" i="57"/>
  <c r="M2638" i="57"/>
  <c r="M2639" i="57"/>
  <c r="M2640" i="57"/>
  <c r="M2641" i="57"/>
  <c r="M2642" i="57"/>
  <c r="M2643" i="57"/>
  <c r="M2644" i="57"/>
  <c r="M2645" i="57"/>
  <c r="M2646" i="57"/>
  <c r="M2648" i="57"/>
  <c r="M2650" i="57"/>
  <c r="M2651" i="57"/>
  <c r="M2652" i="57"/>
  <c r="M2653" i="57"/>
  <c r="M2654" i="57"/>
  <c r="M2656" i="57"/>
  <c r="M2657" i="57"/>
  <c r="M2658" i="57"/>
  <c r="M2659" i="57"/>
  <c r="M2662" i="57"/>
  <c r="M2663" i="57"/>
  <c r="M2664" i="57"/>
  <c r="M2668" i="57"/>
  <c r="M2669" i="57"/>
  <c r="M2671" i="57"/>
  <c r="M2672" i="57"/>
  <c r="M2673" i="57"/>
  <c r="M2675" i="57"/>
  <c r="M2676" i="57"/>
  <c r="M2682" i="57"/>
  <c r="M2683" i="57"/>
  <c r="M2684" i="57"/>
  <c r="M2685" i="57"/>
  <c r="M2688" i="57"/>
  <c r="M2690" i="57"/>
  <c r="M2692" i="57"/>
  <c r="M2693" i="57"/>
  <c r="M2696" i="57"/>
  <c r="M2697" i="57"/>
  <c r="M2698" i="57"/>
  <c r="M2699" i="57"/>
  <c r="M2700" i="57"/>
  <c r="M2701" i="57"/>
  <c r="M2704" i="57"/>
  <c r="M2708" i="57"/>
  <c r="M2710" i="57"/>
  <c r="M2712" i="57"/>
  <c r="M2713" i="57"/>
  <c r="M2715" i="57"/>
  <c r="M2718" i="57"/>
  <c r="M2720" i="57"/>
  <c r="M2721" i="57"/>
  <c r="M2722" i="57"/>
  <c r="M2724" i="57"/>
  <c r="M2725" i="57"/>
  <c r="M2726" i="57"/>
  <c r="M2729" i="57"/>
  <c r="M2732" i="57"/>
  <c r="M2733" i="57"/>
  <c r="M2734" i="57"/>
  <c r="M2736" i="57"/>
  <c r="M2737" i="57"/>
  <c r="M2738" i="57"/>
  <c r="M2739" i="57"/>
  <c r="M2740" i="57"/>
  <c r="M2742" i="57"/>
  <c r="M2743" i="57"/>
  <c r="M2745" i="57"/>
  <c r="M2747" i="57"/>
  <c r="M2748" i="57"/>
  <c r="M2749" i="57"/>
  <c r="M2750" i="57"/>
  <c r="M2752" i="57"/>
  <c r="M2753" i="57"/>
  <c r="M2754" i="57"/>
  <c r="M2755" i="57"/>
  <c r="M2756" i="57"/>
  <c r="M2757" i="57"/>
  <c r="M2758" i="57"/>
  <c r="M2759" i="57"/>
  <c r="M2760" i="57"/>
  <c r="M2761" i="57"/>
  <c r="M2762" i="57"/>
  <c r="M2764" i="57"/>
  <c r="M2765" i="57"/>
  <c r="M2766" i="57"/>
  <c r="M2767" i="57"/>
  <c r="M2768" i="57"/>
  <c r="M2769" i="57"/>
  <c r="M2771" i="57"/>
  <c r="M2772" i="57"/>
  <c r="M2773" i="57"/>
  <c r="M2774" i="57"/>
  <c r="M2775" i="57"/>
  <c r="M2776" i="57"/>
  <c r="M2777" i="57"/>
  <c r="M2779" i="57"/>
  <c r="M2780" i="57"/>
  <c r="M2781" i="57"/>
  <c r="M2783" i="57"/>
  <c r="M2784" i="57"/>
  <c r="M2785" i="57"/>
  <c r="M2786" i="57"/>
  <c r="M2788" i="57"/>
  <c r="M2789" i="57"/>
  <c r="M2790" i="57"/>
  <c r="M2791" i="57"/>
  <c r="M2792" i="57"/>
  <c r="M2793" i="57"/>
  <c r="M2794" i="57"/>
  <c r="M2795" i="57"/>
  <c r="M2796" i="57"/>
  <c r="M2797" i="57"/>
  <c r="M2799" i="57"/>
  <c r="M2800" i="57"/>
  <c r="M2801" i="57"/>
  <c r="M2802" i="57"/>
  <c r="M2803" i="57"/>
  <c r="M2804" i="57"/>
  <c r="M2805" i="57"/>
  <c r="M2806" i="57"/>
  <c r="M2807" i="57"/>
  <c r="M2808" i="57"/>
  <c r="M2809" i="57"/>
  <c r="M2811" i="57"/>
  <c r="M2812" i="57"/>
  <c r="M2813" i="57"/>
  <c r="M2814" i="57"/>
  <c r="M2815" i="57"/>
  <c r="M2816" i="57"/>
  <c r="M2817" i="57"/>
  <c r="M2818" i="57"/>
  <c r="M2821" i="57"/>
  <c r="M2822" i="57"/>
  <c r="M2824" i="57"/>
  <c r="M2825" i="57"/>
  <c r="M2828" i="57"/>
  <c r="M2829" i="57"/>
  <c r="M2831" i="57"/>
  <c r="M2832" i="57"/>
  <c r="M2833" i="57"/>
  <c r="M2834" i="57"/>
  <c r="M2835" i="57"/>
  <c r="M2836" i="57"/>
  <c r="M2837" i="57"/>
  <c r="M2838" i="57"/>
  <c r="M2840" i="57"/>
  <c r="M2841" i="57"/>
  <c r="M2842" i="57"/>
  <c r="M2843" i="57"/>
  <c r="M2844" i="57"/>
  <c r="M2845" i="57"/>
  <c r="M2847" i="57"/>
  <c r="M2848" i="57"/>
  <c r="M2849" i="57"/>
  <c r="M2851" i="57"/>
  <c r="M2852" i="57"/>
  <c r="M2853" i="57"/>
  <c r="M2857" i="57"/>
  <c r="M2858" i="57"/>
  <c r="M2859" i="57"/>
  <c r="M2861" i="57"/>
  <c r="M2862" i="57"/>
  <c r="M2863" i="57"/>
  <c r="M2864" i="57"/>
  <c r="M2865" i="57"/>
  <c r="M2866" i="57"/>
  <c r="M2867" i="57"/>
  <c r="M2868" i="57"/>
  <c r="M2870" i="57"/>
  <c r="M2872" i="57"/>
  <c r="M2873" i="57"/>
  <c r="M2874" i="57"/>
  <c r="M2875" i="57"/>
  <c r="M2877" i="57"/>
  <c r="M2878" i="57"/>
  <c r="M2879" i="57"/>
  <c r="M2882" i="57"/>
  <c r="M2883" i="57"/>
  <c r="M2884" i="57"/>
  <c r="M2885" i="57"/>
  <c r="M2886" i="57"/>
  <c r="M2887" i="57"/>
  <c r="M2889" i="57"/>
  <c r="M2890" i="57"/>
  <c r="M2891" i="57"/>
  <c r="M2892" i="57"/>
  <c r="M2893" i="57"/>
  <c r="M2894" i="57"/>
  <c r="M2895" i="57"/>
  <c r="M2896" i="57"/>
  <c r="M2897" i="57"/>
  <c r="M2898" i="57"/>
  <c r="M2900" i="57"/>
  <c r="M2901" i="57"/>
  <c r="M2902" i="57"/>
  <c r="M2903" i="57"/>
  <c r="M2904" i="57"/>
  <c r="M2905" i="57"/>
  <c r="M2906" i="57"/>
  <c r="M2907" i="57"/>
  <c r="M2908" i="57"/>
  <c r="M2909" i="57"/>
  <c r="M2910" i="57"/>
  <c r="M2911" i="57"/>
  <c r="M2912" i="57"/>
  <c r="M2913" i="57"/>
  <c r="M2914" i="57"/>
  <c r="M2915" i="57"/>
  <c r="M2916" i="57"/>
  <c r="M2917" i="57"/>
  <c r="M2918" i="57"/>
  <c r="M2919" i="57"/>
  <c r="M2920" i="57"/>
  <c r="M2921" i="57"/>
  <c r="M2922" i="57"/>
  <c r="M2923" i="57"/>
  <c r="M2924" i="57"/>
  <c r="M2925" i="57"/>
  <c r="M2926" i="57"/>
  <c r="M2927" i="57"/>
  <c r="M2928" i="57"/>
  <c r="M2929" i="57"/>
  <c r="M2930" i="57"/>
  <c r="M2931" i="57"/>
  <c r="M2932" i="57"/>
  <c r="M2933" i="57"/>
  <c r="M2934" i="57"/>
  <c r="M2935" i="57"/>
  <c r="M2936" i="57"/>
  <c r="M2937" i="57"/>
  <c r="M2938" i="57"/>
  <c r="M2939" i="57"/>
  <c r="M2940" i="57"/>
  <c r="M2941" i="57"/>
  <c r="M2942" i="57"/>
  <c r="M2943" i="57"/>
  <c r="M2944" i="57"/>
  <c r="M2945" i="57"/>
  <c r="M2946" i="57"/>
  <c r="M2947" i="57"/>
  <c r="M2948" i="57"/>
  <c r="M2949" i="57"/>
  <c r="M2950" i="57"/>
  <c r="M2951" i="57"/>
  <c r="M2952" i="57"/>
  <c r="M2953" i="57"/>
  <c r="M2954" i="57"/>
  <c r="M2955" i="57"/>
  <c r="M2956" i="57"/>
  <c r="M2957" i="57"/>
  <c r="M2958" i="57"/>
  <c r="M2959" i="57"/>
  <c r="M2960" i="57"/>
  <c r="M2961" i="57"/>
  <c r="M2962" i="57"/>
  <c r="M2963" i="57"/>
  <c r="M2964" i="57"/>
  <c r="M2965" i="57"/>
  <c r="M2966" i="57"/>
  <c r="M2967" i="57"/>
  <c r="M2968" i="57"/>
  <c r="M2969" i="57"/>
  <c r="M2970" i="57"/>
  <c r="M2971" i="57"/>
  <c r="M2972" i="57"/>
  <c r="M2973" i="57"/>
  <c r="M2974" i="57"/>
  <c r="M2975" i="57"/>
  <c r="M2976" i="57"/>
  <c r="M2977" i="57"/>
  <c r="M2978" i="57"/>
  <c r="M2979" i="57"/>
  <c r="M2980" i="57"/>
  <c r="M2981" i="57"/>
  <c r="M2982" i="57"/>
  <c r="M2983" i="57"/>
  <c r="M2984" i="57"/>
  <c r="M2985" i="57"/>
  <c r="M2986" i="57"/>
  <c r="M2987" i="57"/>
  <c r="M2988" i="57"/>
  <c r="M2989" i="57"/>
  <c r="M2990" i="57"/>
  <c r="M2991" i="57"/>
  <c r="M2992" i="57"/>
  <c r="M2993" i="57"/>
  <c r="M2994" i="57"/>
  <c r="M2995" i="57"/>
  <c r="M2996" i="57"/>
  <c r="M2997" i="57"/>
  <c r="M2998" i="57"/>
  <c r="M2999" i="57"/>
  <c r="M3000" i="57"/>
  <c r="M3001" i="57"/>
  <c r="M3002" i="57"/>
  <c r="M3003" i="57"/>
  <c r="M3004" i="57"/>
  <c r="M3005" i="57"/>
  <c r="M3006" i="57"/>
  <c r="M3007" i="57"/>
  <c r="M3008" i="57"/>
  <c r="M3009" i="57"/>
  <c r="M3010" i="57"/>
  <c r="M3011" i="57"/>
  <c r="M3012" i="57"/>
  <c r="M3013" i="57"/>
  <c r="M3014" i="57"/>
  <c r="M3015" i="57"/>
  <c r="M3016" i="57"/>
  <c r="M3017" i="57"/>
  <c r="M3018" i="57"/>
  <c r="M3019" i="57"/>
  <c r="M3020" i="57"/>
  <c r="M3021" i="57"/>
  <c r="M3022" i="57"/>
  <c r="M3023" i="57"/>
  <c r="M3024" i="57"/>
  <c r="M3025" i="57"/>
  <c r="M3026" i="57"/>
  <c r="M3027" i="57"/>
  <c r="M3028" i="57"/>
  <c r="M3029" i="57"/>
  <c r="M3030" i="57"/>
  <c r="M3031" i="57"/>
  <c r="M3032" i="57"/>
  <c r="M3033" i="57"/>
  <c r="M3034" i="57"/>
  <c r="M3035" i="57"/>
  <c r="M3036" i="57"/>
  <c r="M3037" i="57"/>
  <c r="M3038" i="57"/>
  <c r="M3039" i="57"/>
  <c r="M3040" i="57"/>
  <c r="M3041" i="57"/>
  <c r="M3042" i="57"/>
  <c r="M3043" i="57"/>
  <c r="M3044" i="57"/>
  <c r="M3045" i="57"/>
  <c r="M3046" i="57"/>
  <c r="M3047" i="57"/>
  <c r="M3048" i="57"/>
  <c r="M3049" i="57"/>
  <c r="M3050" i="57"/>
  <c r="M3051" i="57"/>
  <c r="M3053" i="57"/>
  <c r="M3054" i="57"/>
  <c r="M3055" i="57"/>
  <c r="M3056" i="57"/>
  <c r="M3057" i="57"/>
  <c r="M3058" i="57"/>
  <c r="M3059" i="57"/>
  <c r="M3060" i="57"/>
  <c r="M3061" i="57"/>
  <c r="M3062" i="57"/>
  <c r="M3063" i="57"/>
  <c r="M3064" i="57"/>
  <c r="M3065" i="57"/>
  <c r="M3066" i="57"/>
  <c r="M3067" i="57"/>
  <c r="M3068" i="57"/>
  <c r="M3069" i="57"/>
  <c r="M3070" i="57"/>
  <c r="M3071" i="57"/>
  <c r="M3072" i="57"/>
  <c r="M3073" i="57"/>
  <c r="M3074" i="57"/>
  <c r="M3075" i="57"/>
  <c r="M3076" i="57"/>
  <c r="M3077" i="57"/>
  <c r="M3078" i="57"/>
  <c r="M3079" i="57"/>
  <c r="M3080" i="57"/>
  <c r="M3081" i="57"/>
  <c r="M3082" i="57"/>
  <c r="M3083" i="57"/>
  <c r="M3084" i="57"/>
  <c r="M3085" i="57"/>
  <c r="M3086" i="57"/>
  <c r="M3087" i="57"/>
  <c r="M3088" i="57"/>
  <c r="M3089" i="57"/>
  <c r="M3090" i="57"/>
  <c r="M3091" i="57"/>
  <c r="M3092" i="57"/>
  <c r="M3093" i="57"/>
  <c r="M3094" i="57"/>
  <c r="M3095" i="57"/>
  <c r="M3096" i="57"/>
  <c r="M3097" i="57"/>
  <c r="M3098" i="57"/>
  <c r="M3099" i="57"/>
  <c r="M3100" i="57"/>
  <c r="M3101" i="57"/>
  <c r="M3102" i="57"/>
  <c r="M3103" i="57"/>
  <c r="M3104" i="57"/>
  <c r="M3105" i="57"/>
  <c r="M3106" i="57"/>
  <c r="M3107" i="57"/>
  <c r="M3108" i="57"/>
  <c r="M3109" i="57"/>
  <c r="M3110" i="57"/>
  <c r="M3111" i="57"/>
  <c r="M3112" i="57"/>
  <c r="M3113" i="57"/>
  <c r="M3114" i="57"/>
  <c r="M3115" i="57"/>
  <c r="M3116" i="57"/>
  <c r="M3117" i="57"/>
  <c r="M3118" i="57"/>
  <c r="M3119" i="57"/>
  <c r="M3120" i="57"/>
  <c r="M3121" i="57"/>
  <c r="M3122" i="57"/>
  <c r="M3123" i="57"/>
  <c r="M3124" i="57"/>
  <c r="M3125" i="57"/>
  <c r="M3126" i="57"/>
  <c r="M3127" i="57"/>
  <c r="M3128" i="57"/>
  <c r="M3129" i="57"/>
  <c r="M3130" i="57"/>
  <c r="M3131" i="57"/>
  <c r="M3132" i="57"/>
  <c r="M3133" i="57"/>
  <c r="M3134" i="57"/>
  <c r="M3135" i="57"/>
  <c r="M3136" i="57"/>
  <c r="M3137" i="57"/>
  <c r="M3138" i="57"/>
  <c r="M3139" i="57"/>
  <c r="M3140" i="57"/>
  <c r="M3141" i="57"/>
  <c r="M3142" i="57"/>
  <c r="M3143" i="57"/>
  <c r="M3144" i="57"/>
  <c r="M3145" i="57"/>
  <c r="M3146" i="57"/>
  <c r="M3147" i="57"/>
  <c r="M3148" i="57"/>
  <c r="M3149" i="57"/>
  <c r="M3150" i="57"/>
  <c r="M3151" i="57"/>
  <c r="M3152" i="57"/>
  <c r="M3153" i="57"/>
  <c r="M3154" i="57"/>
  <c r="M3155" i="57"/>
  <c r="M3157" i="57"/>
  <c r="M3158" i="57"/>
  <c r="M3159" i="57"/>
  <c r="M3160" i="57"/>
  <c r="M3161" i="57"/>
  <c r="M3162" i="57"/>
  <c r="M3163" i="57"/>
  <c r="M3164" i="57"/>
  <c r="M3165" i="57"/>
  <c r="M3166" i="57"/>
  <c r="M3167" i="57"/>
  <c r="M3168" i="57"/>
  <c r="M3169" i="57"/>
  <c r="M3170" i="57"/>
  <c r="M3171" i="57"/>
  <c r="M3172" i="57"/>
  <c r="M3173" i="57"/>
  <c r="M3174" i="57"/>
  <c r="M3175" i="57"/>
  <c r="M3176" i="57"/>
  <c r="M3177" i="57"/>
  <c r="M3178" i="57"/>
  <c r="M3179" i="57"/>
  <c r="M3180" i="57"/>
  <c r="M3181" i="57"/>
  <c r="M3182" i="57"/>
  <c r="M3183" i="57"/>
  <c r="M3184" i="57"/>
  <c r="M3185" i="57"/>
  <c r="M3186" i="57"/>
  <c r="M3187" i="57"/>
  <c r="M3188" i="57"/>
  <c r="M3189" i="57"/>
  <c r="M3190" i="57"/>
  <c r="M3191" i="57"/>
  <c r="M3192" i="57"/>
  <c r="M3193" i="57"/>
  <c r="M3194" i="57"/>
  <c r="M3195" i="57"/>
  <c r="M3196" i="57"/>
  <c r="M3197" i="57"/>
  <c r="M3198" i="57"/>
  <c r="M3199" i="57"/>
  <c r="M3200" i="57"/>
  <c r="M3201" i="57"/>
  <c r="M3202" i="57"/>
  <c r="M3203" i="57"/>
  <c r="M3204" i="57"/>
  <c r="M3207" i="57"/>
  <c r="M3208" i="57"/>
  <c r="M3209" i="57"/>
  <c r="M3210" i="57"/>
  <c r="M3211" i="57"/>
  <c r="M3212" i="57"/>
  <c r="M3213" i="57"/>
  <c r="M3214" i="57"/>
  <c r="M3215" i="57"/>
  <c r="M3216" i="57"/>
  <c r="M3217" i="57"/>
  <c r="M3218" i="57"/>
  <c r="M3219" i="57"/>
  <c r="M3220" i="57"/>
  <c r="M3221" i="57"/>
  <c r="M3222" i="57"/>
  <c r="M3223" i="57"/>
  <c r="M3224" i="57"/>
  <c r="M3225" i="57"/>
  <c r="M3226" i="57"/>
  <c r="M3227" i="57"/>
  <c r="M3228" i="57"/>
  <c r="M3229" i="57"/>
  <c r="M3230" i="57"/>
  <c r="M3231" i="57"/>
  <c r="M3232" i="57"/>
  <c r="M3233" i="57"/>
  <c r="M3234" i="57"/>
  <c r="M3235" i="57"/>
  <c r="M3236" i="57"/>
  <c r="M3237" i="57"/>
  <c r="M3238" i="57"/>
  <c r="M3239" i="57"/>
  <c r="M3240" i="57"/>
  <c r="M3241" i="57"/>
  <c r="M3242" i="57"/>
  <c r="M3243" i="57"/>
  <c r="M3244" i="57"/>
  <c r="M3245" i="57"/>
  <c r="M3246" i="57"/>
  <c r="M3247" i="57"/>
  <c r="M3248" i="57"/>
  <c r="M3249" i="57"/>
  <c r="M3250" i="57"/>
  <c r="M3251" i="57"/>
  <c r="M3252" i="57"/>
  <c r="M3253" i="57"/>
  <c r="M3254" i="57"/>
  <c r="M3255" i="57"/>
  <c r="M3256" i="57"/>
  <c r="M3257" i="57"/>
  <c r="M3258" i="57"/>
  <c r="M3259" i="57"/>
  <c r="M3260" i="57"/>
  <c r="M3261" i="57"/>
  <c r="M3262" i="57"/>
  <c r="M3263" i="57"/>
  <c r="M3264" i="57"/>
  <c r="M3265" i="57"/>
  <c r="M3266" i="57"/>
  <c r="M3267" i="57"/>
  <c r="M3268" i="57"/>
  <c r="M3269" i="57"/>
  <c r="M3270" i="57"/>
  <c r="M3271" i="57"/>
  <c r="M3272" i="57"/>
  <c r="M3273" i="57"/>
  <c r="M3274" i="57"/>
  <c r="M3275" i="57"/>
  <c r="M3276" i="57"/>
  <c r="M3277" i="57"/>
  <c r="M3278" i="57"/>
  <c r="M3279" i="57"/>
  <c r="M3280" i="57"/>
  <c r="M3281" i="57"/>
  <c r="M3282" i="57"/>
  <c r="M3283" i="57"/>
  <c r="M3284" i="57"/>
  <c r="M3285" i="57"/>
  <c r="M3286" i="57"/>
  <c r="M3287" i="57"/>
  <c r="M3288" i="57"/>
  <c r="M3289" i="57"/>
  <c r="M3290" i="57"/>
  <c r="M3291" i="57"/>
  <c r="M3292" i="57"/>
  <c r="M3293" i="57"/>
  <c r="M3294" i="57"/>
  <c r="M3295" i="57"/>
  <c r="M3296" i="57"/>
  <c r="M3297" i="57"/>
  <c r="M3298" i="57"/>
  <c r="M3299" i="57"/>
  <c r="M3300" i="57"/>
  <c r="M3301" i="57"/>
  <c r="M3302" i="57"/>
  <c r="M3303" i="57"/>
  <c r="M3304" i="57"/>
  <c r="M3305" i="57"/>
  <c r="M3306" i="57"/>
  <c r="M3307" i="57"/>
  <c r="M3308" i="57"/>
  <c r="M3309" i="57"/>
  <c r="M3310" i="57"/>
  <c r="M3311" i="57"/>
  <c r="M3312" i="57"/>
  <c r="M3313" i="57"/>
  <c r="M3314" i="57"/>
  <c r="M3315" i="57"/>
  <c r="M3316" i="57"/>
  <c r="M3317" i="57"/>
  <c r="M3318" i="57"/>
  <c r="M3319" i="57"/>
  <c r="M3320" i="57"/>
  <c r="M3321" i="57"/>
  <c r="M3322" i="57"/>
  <c r="M3323" i="57"/>
  <c r="M3324" i="57"/>
  <c r="M3325" i="57"/>
  <c r="M3326" i="57"/>
  <c r="M3327" i="57"/>
  <c r="M3328" i="57"/>
  <c r="M3329" i="57"/>
  <c r="M3330" i="57"/>
  <c r="M3331" i="57"/>
  <c r="M3332" i="57"/>
  <c r="M3333" i="57"/>
  <c r="M3334" i="57"/>
  <c r="M3335" i="57"/>
  <c r="M3336" i="57"/>
  <c r="M3337" i="57"/>
  <c r="M3338" i="57"/>
  <c r="M3339" i="57"/>
  <c r="M3340" i="57"/>
  <c r="M3341" i="57"/>
  <c r="M3342" i="57"/>
  <c r="M3343" i="57"/>
  <c r="M3344" i="57"/>
  <c r="M3345" i="57"/>
  <c r="M3346" i="57"/>
  <c r="M3347" i="57"/>
  <c r="M3348" i="57"/>
  <c r="M3349" i="57"/>
  <c r="M3350" i="57"/>
  <c r="M3351" i="57"/>
  <c r="M3352" i="57"/>
  <c r="M3353" i="57"/>
  <c r="M3354" i="57"/>
  <c r="M3355" i="57"/>
  <c r="M3356" i="57"/>
  <c r="M3357" i="57"/>
  <c r="M3360" i="57"/>
  <c r="M3361" i="57"/>
  <c r="M3362" i="57"/>
  <c r="M3363" i="57"/>
  <c r="M3364" i="57"/>
  <c r="M3365" i="57"/>
  <c r="M3366" i="57"/>
  <c r="M3367" i="57"/>
  <c r="M3368" i="57"/>
  <c r="M3369" i="57"/>
  <c r="M3370" i="57"/>
  <c r="M3371" i="57"/>
  <c r="M3372" i="57"/>
  <c r="M3373" i="57"/>
  <c r="M3374" i="57"/>
  <c r="M3375" i="57"/>
  <c r="M3376" i="57"/>
  <c r="M3377" i="57"/>
  <c r="M3378" i="57"/>
  <c r="M3379" i="57"/>
  <c r="M3380" i="57"/>
  <c r="M3381" i="57"/>
  <c r="M3382" i="57"/>
  <c r="M3383" i="57"/>
  <c r="M3384" i="57"/>
  <c r="M3385" i="57"/>
  <c r="M3386" i="57"/>
  <c r="M3387" i="57"/>
  <c r="M3388" i="57"/>
  <c r="M3389" i="57"/>
  <c r="M3390" i="57"/>
  <c r="M3391" i="57"/>
  <c r="M3392" i="57"/>
  <c r="M3393" i="57"/>
  <c r="M3394" i="57"/>
  <c r="M3395" i="57"/>
  <c r="M3396" i="57"/>
  <c r="M3397" i="57"/>
  <c r="M3398" i="57"/>
  <c r="M3399" i="57"/>
  <c r="M3400" i="57"/>
  <c r="M3401" i="57"/>
  <c r="M3402" i="57"/>
  <c r="M3403" i="57"/>
  <c r="M3404" i="57"/>
  <c r="M3405" i="57"/>
  <c r="M3406" i="57"/>
  <c r="M3407" i="57"/>
  <c r="M3408" i="57"/>
  <c r="M3409" i="57"/>
  <c r="M3410" i="57"/>
  <c r="M3411" i="57"/>
  <c r="M3412" i="57"/>
  <c r="M3413" i="57"/>
  <c r="M3414" i="57"/>
  <c r="M3415" i="57"/>
  <c r="M3416" i="57"/>
  <c r="M3417" i="57"/>
  <c r="M3418" i="57"/>
  <c r="M3419" i="57"/>
  <c r="M3420" i="57"/>
  <c r="M3421" i="57"/>
  <c r="M3422" i="57"/>
  <c r="M3423" i="57"/>
  <c r="M3424" i="57"/>
  <c r="M3425" i="57"/>
  <c r="M3426" i="57"/>
  <c r="M3427" i="57"/>
  <c r="M3428" i="57"/>
  <c r="M3429" i="57"/>
  <c r="M3430" i="57"/>
  <c r="M3431" i="57"/>
  <c r="M3432" i="57"/>
  <c r="M3433" i="57"/>
  <c r="M3434" i="57"/>
  <c r="M3435" i="57"/>
  <c r="M3436" i="57"/>
  <c r="M3437" i="57"/>
  <c r="M3438" i="57"/>
  <c r="M3439" i="57"/>
  <c r="M3440" i="57"/>
  <c r="M3441" i="57"/>
  <c r="M3442" i="57"/>
  <c r="M3443" i="57"/>
  <c r="M3444" i="57"/>
  <c r="M3445" i="57"/>
  <c r="M3446" i="57"/>
  <c r="M3447" i="57"/>
  <c r="M3448" i="57"/>
  <c r="M3449" i="57"/>
  <c r="M3450" i="57"/>
  <c r="M3451" i="57"/>
  <c r="M3452" i="57"/>
  <c r="M3453" i="57"/>
  <c r="M3454" i="57"/>
  <c r="M3455" i="57"/>
  <c r="M3456" i="57"/>
  <c r="M3457" i="57"/>
  <c r="M3458" i="57"/>
  <c r="M3459" i="57"/>
  <c r="M3460" i="57"/>
  <c r="M3461" i="57"/>
  <c r="M3462" i="57"/>
  <c r="M3463" i="57"/>
  <c r="M3464" i="57"/>
  <c r="M3465" i="57"/>
  <c r="M3466" i="57"/>
  <c r="M3467" i="57"/>
  <c r="M3468" i="57"/>
  <c r="M3469" i="57"/>
  <c r="M3470" i="57"/>
  <c r="M3471" i="57"/>
  <c r="M3472" i="57"/>
  <c r="M3473" i="57"/>
  <c r="M3474" i="57"/>
  <c r="M3475" i="57"/>
  <c r="M3476" i="57"/>
  <c r="M3477" i="57"/>
  <c r="M3478" i="57"/>
  <c r="M3479" i="57"/>
  <c r="M3480" i="57"/>
  <c r="M3481" i="57"/>
  <c r="M3482" i="57"/>
  <c r="M3483" i="57"/>
  <c r="M3484" i="57"/>
  <c r="M3485" i="57"/>
  <c r="M3486" i="57"/>
  <c r="M3487" i="57"/>
  <c r="M3488" i="57"/>
  <c r="M3489" i="57"/>
  <c r="M3490" i="57"/>
  <c r="M3491" i="57"/>
  <c r="M3492" i="57"/>
  <c r="M3493" i="57"/>
  <c r="M3494" i="57"/>
  <c r="M3495" i="57"/>
  <c r="M3496" i="57"/>
  <c r="M3497" i="57"/>
  <c r="M3498" i="57"/>
  <c r="M3499" i="57"/>
  <c r="M3500" i="57"/>
  <c r="M3501" i="57"/>
  <c r="M3502" i="57"/>
  <c r="M3503" i="57"/>
  <c r="M3504" i="57"/>
  <c r="M3505" i="57"/>
  <c r="M3506" i="57"/>
  <c r="M3507" i="57"/>
  <c r="M3508" i="57"/>
  <c r="M3509" i="57"/>
  <c r="M3510" i="57"/>
  <c r="M3512" i="57"/>
  <c r="M3513" i="57"/>
  <c r="M3514" i="57"/>
  <c r="M3515" i="57"/>
  <c r="M3516" i="57"/>
  <c r="M3517" i="57"/>
  <c r="M3518" i="57"/>
  <c r="M3519" i="57"/>
  <c r="M3520" i="57"/>
  <c r="M3521" i="57"/>
  <c r="M3522" i="57"/>
  <c r="M3523" i="57"/>
  <c r="M3524" i="57"/>
  <c r="M3525" i="57"/>
  <c r="M3526" i="57"/>
  <c r="M3527" i="57"/>
  <c r="M3528" i="57"/>
  <c r="M3529" i="57"/>
  <c r="M3530" i="57"/>
  <c r="M3531" i="57"/>
  <c r="M3532" i="57"/>
  <c r="M3533" i="57"/>
  <c r="M3534" i="57"/>
  <c r="M3535" i="57"/>
  <c r="M3536" i="57"/>
  <c r="M3537" i="57"/>
  <c r="M3538" i="57"/>
  <c r="M3539" i="57"/>
  <c r="M3540" i="57"/>
  <c r="M3541" i="57"/>
  <c r="M3542" i="57"/>
  <c r="M3543" i="57"/>
  <c r="M3544" i="57"/>
  <c r="M3545" i="57"/>
  <c r="M3546" i="57"/>
  <c r="M3547" i="57"/>
  <c r="M3548" i="57"/>
  <c r="M3549" i="57"/>
  <c r="M3550" i="57"/>
  <c r="M3551" i="57"/>
  <c r="M3552" i="57"/>
  <c r="M3553" i="57"/>
  <c r="M3554" i="57"/>
  <c r="M3555" i="57"/>
  <c r="M3556" i="57"/>
  <c r="M3557" i="57"/>
  <c r="M3558" i="57"/>
  <c r="M3559" i="57"/>
  <c r="M3560" i="57"/>
  <c r="M3561" i="57"/>
  <c r="M3562" i="57"/>
  <c r="M3563" i="57"/>
  <c r="M3564" i="57"/>
  <c r="M3565" i="57"/>
  <c r="M3566" i="57"/>
  <c r="M3567" i="57"/>
  <c r="M3568" i="57"/>
  <c r="M3569" i="57"/>
  <c r="M3570" i="57"/>
  <c r="M3571" i="57"/>
  <c r="M3572" i="57"/>
  <c r="M3573" i="57"/>
  <c r="M3574" i="57"/>
  <c r="M3575" i="57"/>
  <c r="M3576" i="57"/>
  <c r="M3577" i="57"/>
  <c r="M3578" i="57"/>
  <c r="M3579" i="57"/>
  <c r="M3580" i="57"/>
  <c r="M3581" i="57"/>
  <c r="M3582" i="57"/>
  <c r="M3583" i="57"/>
  <c r="M3584" i="57"/>
  <c r="M3585" i="57"/>
  <c r="M3586" i="57"/>
  <c r="M3587" i="57"/>
  <c r="M3588" i="57"/>
  <c r="M3589" i="57"/>
  <c r="M3590" i="57"/>
  <c r="M3591" i="57"/>
  <c r="M3592" i="57"/>
  <c r="M3593" i="57"/>
  <c r="M3594" i="57"/>
  <c r="M3595" i="57"/>
  <c r="M3596" i="57"/>
  <c r="M3597" i="57"/>
  <c r="M3598" i="57"/>
  <c r="M3599" i="57"/>
  <c r="M3600" i="57"/>
  <c r="M3601" i="57"/>
  <c r="M3602" i="57"/>
  <c r="M3603" i="57"/>
  <c r="M3604" i="57"/>
  <c r="M3605" i="57"/>
  <c r="M3606" i="57"/>
  <c r="M3607" i="57"/>
  <c r="M3608" i="57"/>
  <c r="M3609" i="57"/>
  <c r="M3610" i="57"/>
  <c r="M3611" i="57"/>
  <c r="M3612" i="57"/>
  <c r="M3613" i="57"/>
  <c r="M3614" i="57"/>
  <c r="M3615" i="57"/>
  <c r="M3616" i="57"/>
  <c r="M3617" i="57"/>
  <c r="M3618" i="57"/>
  <c r="M3619" i="57"/>
  <c r="M3620" i="57"/>
  <c r="M3621" i="57"/>
  <c r="M3622" i="57"/>
  <c r="M3623" i="57"/>
  <c r="M3624" i="57"/>
  <c r="M3625" i="57"/>
  <c r="M3626" i="57"/>
  <c r="M3627" i="57"/>
  <c r="M3628" i="57"/>
  <c r="M3629" i="57"/>
  <c r="M3630" i="57"/>
  <c r="M3631" i="57"/>
  <c r="M3632" i="57"/>
  <c r="M3633" i="57"/>
  <c r="M3634" i="57"/>
  <c r="M3635" i="57"/>
  <c r="M3636" i="57"/>
  <c r="M3637" i="57"/>
  <c r="M3638" i="57"/>
  <c r="M3639" i="57"/>
  <c r="M3640" i="57"/>
  <c r="M3641" i="57"/>
  <c r="M3642" i="57"/>
  <c r="M3643" i="57"/>
  <c r="M3644" i="57"/>
  <c r="M3645" i="57"/>
  <c r="M3646" i="57"/>
  <c r="M3647" i="57"/>
  <c r="M3648" i="57"/>
  <c r="M3649" i="57"/>
  <c r="M3650" i="57"/>
  <c r="M3651" i="57"/>
  <c r="M3652" i="57"/>
  <c r="M3653" i="57"/>
  <c r="M3654" i="57"/>
  <c r="M3655" i="57"/>
  <c r="M3656" i="57"/>
  <c r="M3657" i="57"/>
  <c r="M3658" i="57"/>
  <c r="M3659" i="57"/>
  <c r="M3660" i="57"/>
  <c r="M3661" i="57"/>
  <c r="M3662" i="57"/>
  <c r="M3663" i="57"/>
  <c r="M3666" i="57"/>
  <c r="M3667" i="57"/>
  <c r="M3668" i="57"/>
  <c r="M3669" i="57"/>
  <c r="M3670" i="57"/>
  <c r="M3671" i="57"/>
  <c r="M3672" i="57"/>
  <c r="M3673" i="57"/>
  <c r="M3674" i="57"/>
  <c r="M3675" i="57"/>
  <c r="M3676" i="57"/>
  <c r="M3677" i="57"/>
  <c r="M3678" i="57"/>
  <c r="M3679" i="57"/>
  <c r="M3680" i="57"/>
  <c r="M3681" i="57"/>
  <c r="M3682" i="57"/>
  <c r="M3683" i="57"/>
  <c r="M3684" i="57"/>
  <c r="M3685" i="57"/>
  <c r="M3686" i="57"/>
  <c r="M3687" i="57"/>
  <c r="M3688" i="57"/>
  <c r="M3689" i="57"/>
  <c r="M3690" i="57"/>
  <c r="M3691" i="57"/>
  <c r="M3692" i="57"/>
  <c r="M3693" i="57"/>
  <c r="M3694" i="57"/>
  <c r="M3695" i="57"/>
  <c r="M3696" i="57"/>
  <c r="M3697" i="57"/>
  <c r="M3698" i="57"/>
  <c r="M3699" i="57"/>
  <c r="M3700" i="57"/>
  <c r="M3701" i="57"/>
  <c r="M3702" i="57"/>
  <c r="M3703" i="57"/>
  <c r="M3704" i="57"/>
  <c r="M3705" i="57"/>
  <c r="M3706" i="57"/>
  <c r="M3707" i="57"/>
  <c r="M3708" i="57"/>
  <c r="M3709" i="57"/>
  <c r="M3710" i="57"/>
  <c r="M3711" i="57"/>
  <c r="M3712" i="57"/>
  <c r="M3713" i="57"/>
  <c r="M3714" i="57"/>
  <c r="M3715" i="57"/>
  <c r="M3716" i="57"/>
  <c r="M3717" i="57"/>
  <c r="M3718" i="57"/>
  <c r="M3719" i="57"/>
  <c r="M3720" i="57"/>
  <c r="M3721" i="57"/>
  <c r="M3722" i="57"/>
  <c r="M3723" i="57"/>
  <c r="M3724" i="57"/>
  <c r="M3725" i="57"/>
  <c r="M3726" i="57"/>
  <c r="M3727" i="57"/>
  <c r="M3728" i="57"/>
  <c r="M3729" i="57"/>
  <c r="M3730" i="57"/>
  <c r="M3731" i="57"/>
  <c r="M3732" i="57"/>
  <c r="M3733" i="57"/>
  <c r="M3734" i="57"/>
  <c r="M3735" i="57"/>
  <c r="M3736" i="57"/>
  <c r="M3737" i="57"/>
  <c r="M3738" i="57"/>
  <c r="M3739" i="57"/>
  <c r="M3740" i="57"/>
  <c r="M3741" i="57"/>
  <c r="M3742" i="57"/>
  <c r="M3743" i="57"/>
  <c r="M3744" i="57"/>
  <c r="M3745" i="57"/>
  <c r="M3746" i="57"/>
  <c r="M3747" i="57"/>
  <c r="M3748" i="57"/>
  <c r="M3749" i="57"/>
  <c r="M3750" i="57"/>
  <c r="M3751" i="57"/>
  <c r="M3752" i="57"/>
  <c r="M3753" i="57"/>
  <c r="M3754" i="57"/>
  <c r="M3755" i="57"/>
  <c r="M3756" i="57"/>
  <c r="M3757" i="57"/>
  <c r="M3758" i="57"/>
  <c r="M3759" i="57"/>
  <c r="M3760" i="57"/>
  <c r="M3761" i="57"/>
  <c r="M3762" i="57"/>
  <c r="M3763" i="57"/>
  <c r="M3764" i="57"/>
  <c r="M3765" i="57"/>
  <c r="M3766" i="57"/>
  <c r="M3767" i="57"/>
  <c r="M3768" i="57"/>
  <c r="M3769" i="57"/>
  <c r="M3770" i="57"/>
  <c r="M3771" i="57"/>
  <c r="M3772" i="57"/>
  <c r="M3773" i="57"/>
  <c r="M3774" i="57"/>
  <c r="M3775" i="57"/>
  <c r="M3776" i="57"/>
  <c r="M3777" i="57"/>
  <c r="M3778" i="57"/>
  <c r="M3779" i="57"/>
  <c r="M3780" i="57"/>
  <c r="M3781" i="57"/>
  <c r="M3782" i="57"/>
  <c r="M3783" i="57"/>
  <c r="M3784" i="57"/>
  <c r="M3785" i="57"/>
  <c r="M3786" i="57"/>
  <c r="M3787" i="57"/>
  <c r="M3788" i="57"/>
  <c r="M3789" i="57"/>
  <c r="M3790" i="57"/>
  <c r="M3791" i="57"/>
  <c r="M3792" i="57"/>
  <c r="M3793" i="57"/>
  <c r="M3794" i="57"/>
  <c r="M3795" i="57"/>
  <c r="M3796" i="57"/>
  <c r="M3797" i="57"/>
  <c r="M3798" i="57"/>
  <c r="M3799" i="57"/>
  <c r="M3800" i="57"/>
  <c r="M3801" i="57"/>
  <c r="M3802" i="57"/>
  <c r="M3803" i="57"/>
  <c r="M3804" i="57"/>
  <c r="M3805" i="57"/>
  <c r="M3806" i="57"/>
  <c r="M3807" i="57"/>
  <c r="M3808" i="57"/>
  <c r="M3809" i="57"/>
  <c r="M3810" i="57"/>
  <c r="M3811" i="57"/>
  <c r="M3812" i="57"/>
  <c r="M3813" i="57"/>
  <c r="M3814" i="57"/>
  <c r="M3815" i="57"/>
  <c r="M3816" i="57"/>
  <c r="M3819" i="57"/>
  <c r="M3820" i="57"/>
  <c r="M3821" i="57"/>
  <c r="M3822" i="57"/>
  <c r="M3823" i="57"/>
  <c r="M3824" i="57"/>
  <c r="M3825" i="57"/>
  <c r="M3826" i="57"/>
  <c r="M3827" i="57"/>
  <c r="M3828" i="57"/>
  <c r="M3829" i="57"/>
  <c r="M3830" i="57"/>
  <c r="M3831" i="57"/>
  <c r="M3832" i="57"/>
  <c r="M3833" i="57"/>
  <c r="M3834" i="57"/>
  <c r="M3835" i="57"/>
  <c r="M3836" i="57"/>
  <c r="M3837" i="57"/>
  <c r="M3838" i="57"/>
  <c r="M3839" i="57"/>
  <c r="M3840" i="57"/>
  <c r="M3841" i="57"/>
  <c r="M3842" i="57"/>
  <c r="M3843" i="57"/>
  <c r="M3844" i="57"/>
  <c r="M3845" i="57"/>
  <c r="M3846" i="57"/>
  <c r="M3847" i="57"/>
  <c r="M3848" i="57"/>
  <c r="M3849" i="57"/>
  <c r="M3850" i="57"/>
  <c r="M3851" i="57"/>
  <c r="M3852" i="57"/>
  <c r="M3853" i="57"/>
  <c r="M3854" i="57"/>
  <c r="M3855" i="57"/>
  <c r="M3856" i="57"/>
  <c r="M3857" i="57"/>
  <c r="M3858" i="57"/>
  <c r="M3859" i="57"/>
  <c r="M3860" i="57"/>
  <c r="M3861" i="57"/>
  <c r="M3862" i="57"/>
  <c r="M3863" i="57"/>
  <c r="M3864" i="57"/>
  <c r="M3865" i="57"/>
  <c r="M3866" i="57"/>
  <c r="M3867" i="57"/>
  <c r="M3868" i="57"/>
  <c r="M3869" i="57"/>
  <c r="M3870" i="57"/>
  <c r="M3871" i="57"/>
  <c r="M3872" i="57"/>
  <c r="M3873" i="57"/>
  <c r="M3874" i="57"/>
  <c r="M3875" i="57"/>
  <c r="M3876" i="57"/>
  <c r="M3877" i="57"/>
  <c r="M3878" i="57"/>
  <c r="M3879" i="57"/>
  <c r="M3880" i="57"/>
  <c r="M3881" i="57"/>
  <c r="M3882" i="57"/>
  <c r="M3883" i="57"/>
  <c r="M3884" i="57"/>
  <c r="M3885" i="57"/>
  <c r="M3886" i="57"/>
  <c r="M3887" i="57"/>
  <c r="M3888" i="57"/>
  <c r="M3889" i="57"/>
  <c r="M3890" i="57"/>
  <c r="M3891" i="57"/>
  <c r="M3892" i="57"/>
  <c r="M3893" i="57"/>
  <c r="M3894" i="57"/>
  <c r="M3895" i="57"/>
  <c r="M3896" i="57"/>
  <c r="M3897" i="57"/>
  <c r="M3898" i="57"/>
  <c r="M3899" i="57"/>
  <c r="M3900" i="57"/>
  <c r="M3901" i="57"/>
  <c r="M3902" i="57"/>
  <c r="M3903" i="57"/>
  <c r="M3904" i="57"/>
  <c r="M3905" i="57"/>
  <c r="M3906" i="57"/>
  <c r="M3907" i="57"/>
  <c r="M3908" i="57"/>
  <c r="M3909" i="57"/>
  <c r="M3910" i="57"/>
  <c r="M3911" i="57"/>
  <c r="M3912" i="57"/>
  <c r="M3913" i="57"/>
  <c r="M3914" i="57"/>
  <c r="M3915" i="57"/>
  <c r="M3916" i="57"/>
  <c r="M3917" i="57"/>
  <c r="M3918" i="57"/>
  <c r="M3919" i="57"/>
  <c r="M3920" i="57"/>
  <c r="M3922" i="57"/>
  <c r="M3923" i="57"/>
  <c r="M3924" i="57"/>
  <c r="M3925" i="57"/>
  <c r="M3926" i="57"/>
  <c r="M3927" i="57"/>
  <c r="M3928" i="57"/>
  <c r="M3929" i="57"/>
  <c r="M3930" i="57"/>
  <c r="M3931" i="57"/>
  <c r="M3932" i="57"/>
  <c r="M3933" i="57"/>
  <c r="M3934" i="57"/>
  <c r="M3935" i="57"/>
  <c r="M3936" i="57"/>
  <c r="M3937" i="57"/>
  <c r="M3938" i="57"/>
  <c r="M3939" i="57"/>
  <c r="M3940" i="57"/>
  <c r="M3941" i="57"/>
  <c r="M3942" i="57"/>
  <c r="M3943" i="57"/>
  <c r="M3944" i="57"/>
  <c r="M3945" i="57"/>
  <c r="M3946" i="57"/>
  <c r="M3947" i="57"/>
  <c r="M3948" i="57"/>
  <c r="M3949" i="57"/>
  <c r="M3950" i="57"/>
  <c r="M3951" i="57"/>
  <c r="M3952" i="57"/>
  <c r="M3953" i="57"/>
  <c r="M3954" i="57"/>
  <c r="M3955" i="57"/>
  <c r="M3956" i="57"/>
  <c r="M3957" i="57"/>
  <c r="M3958" i="57"/>
  <c r="M3959" i="57"/>
  <c r="M3960" i="57"/>
  <c r="M3961" i="57"/>
  <c r="M3962" i="57"/>
  <c r="M3963" i="57"/>
  <c r="M3964" i="57"/>
  <c r="M3965" i="57"/>
  <c r="M3966" i="57"/>
  <c r="M3967" i="57"/>
  <c r="M3968" i="57"/>
  <c r="M3969" i="57"/>
  <c r="M3971" i="57"/>
  <c r="M3972" i="57"/>
  <c r="M3973" i="57"/>
  <c r="M3974" i="57"/>
  <c r="M3975" i="57"/>
  <c r="M3976" i="57"/>
  <c r="M3977" i="57"/>
  <c r="M3978" i="57"/>
  <c r="M3979" i="57"/>
  <c r="M3980" i="57"/>
  <c r="M3981" i="57"/>
  <c r="M3982" i="57"/>
  <c r="M3983" i="57"/>
  <c r="M3984" i="57"/>
  <c r="M3985" i="57"/>
  <c r="M3986" i="57"/>
  <c r="M3987" i="57"/>
  <c r="M3988" i="57"/>
  <c r="M3989" i="57"/>
  <c r="M3990" i="57"/>
  <c r="M3991" i="57"/>
  <c r="M3992" i="57"/>
  <c r="M3993" i="57"/>
  <c r="M3994" i="57"/>
  <c r="M3995" i="57"/>
  <c r="M3996" i="57"/>
  <c r="M3997" i="57"/>
  <c r="M3998" i="57"/>
  <c r="M3999" i="57"/>
  <c r="M4000" i="57"/>
  <c r="M4001" i="57"/>
  <c r="M4002" i="57"/>
  <c r="M4003" i="57"/>
  <c r="M4004" i="57"/>
  <c r="M4005" i="57"/>
  <c r="M4006" i="57"/>
  <c r="M4007" i="57"/>
  <c r="M4008" i="57"/>
  <c r="M4009" i="57"/>
  <c r="M4010" i="57"/>
  <c r="M4011" i="57"/>
  <c r="M4012" i="57"/>
  <c r="M4013" i="57"/>
  <c r="M4014" i="57"/>
  <c r="M4015" i="57"/>
  <c r="M4016" i="57"/>
  <c r="M4017" i="57"/>
  <c r="M4018" i="57"/>
  <c r="M4019" i="57"/>
  <c r="M4020" i="57"/>
  <c r="M4021" i="57"/>
  <c r="M4022" i="57"/>
  <c r="M4023" i="57"/>
  <c r="M4024" i="57"/>
  <c r="M4025" i="57"/>
  <c r="M4026" i="57"/>
  <c r="M4027" i="57"/>
  <c r="M4028" i="57"/>
  <c r="M4029" i="57"/>
  <c r="M4030" i="57"/>
  <c r="M4031" i="57"/>
  <c r="M4032" i="57"/>
  <c r="M4033" i="57"/>
  <c r="M4034" i="57"/>
  <c r="M4035" i="57"/>
  <c r="M4036" i="57"/>
  <c r="M4037" i="57"/>
  <c r="M4038" i="57"/>
  <c r="M4039" i="57"/>
  <c r="M4040" i="57"/>
  <c r="M4041" i="57"/>
  <c r="M4042" i="57"/>
  <c r="M4043" i="57"/>
  <c r="M4044" i="57"/>
  <c r="M4045" i="57"/>
  <c r="M4046" i="57"/>
  <c r="M4047" i="57"/>
  <c r="M4048" i="57"/>
  <c r="M4049" i="57"/>
  <c r="M4050" i="57"/>
  <c r="M4051" i="57"/>
  <c r="M4052" i="57"/>
  <c r="M4053" i="57"/>
  <c r="M4054" i="57"/>
  <c r="M4055" i="57"/>
  <c r="M4056" i="57"/>
  <c r="M4057" i="57"/>
  <c r="M4058" i="57"/>
  <c r="M4059" i="57"/>
  <c r="M4060" i="57"/>
  <c r="M4061" i="57"/>
  <c r="M4062" i="57"/>
  <c r="M4063" i="57"/>
  <c r="M4064" i="57"/>
  <c r="M4065" i="57"/>
  <c r="M4066" i="57"/>
  <c r="M4067" i="57"/>
  <c r="M4068" i="57"/>
  <c r="M4069" i="57"/>
  <c r="M4070" i="57"/>
  <c r="M4071" i="57"/>
  <c r="M4072" i="57"/>
  <c r="M4073" i="57"/>
  <c r="M4074" i="57"/>
  <c r="M4075" i="57"/>
  <c r="M4076" i="57"/>
  <c r="M4077" i="57"/>
  <c r="M4078" i="57"/>
  <c r="M4079" i="57"/>
  <c r="M4081" i="57"/>
  <c r="M4082" i="57"/>
  <c r="M4083" i="57"/>
  <c r="M4084" i="57"/>
  <c r="M4085" i="57"/>
  <c r="M4086" i="57"/>
  <c r="M4087" i="57"/>
  <c r="M4088" i="57"/>
  <c r="M4089" i="57"/>
  <c r="M4090" i="57"/>
  <c r="M4091" i="57"/>
  <c r="M4092" i="57"/>
  <c r="M4093" i="57"/>
  <c r="M4094" i="57"/>
  <c r="M4095" i="57"/>
  <c r="M4096" i="57"/>
  <c r="M4097" i="57"/>
  <c r="M4098" i="57"/>
  <c r="M4099" i="57"/>
  <c r="M4100" i="57"/>
  <c r="M4101" i="57"/>
  <c r="M4102" i="57"/>
  <c r="M4103" i="57"/>
  <c r="M4104" i="57"/>
  <c r="M4105" i="57"/>
  <c r="M4106" i="57"/>
  <c r="M4107" i="57"/>
  <c r="M4108" i="57"/>
  <c r="M4109" i="57"/>
  <c r="M4110" i="57"/>
  <c r="M4111" i="57"/>
  <c r="M4112" i="57"/>
  <c r="M4113" i="57"/>
  <c r="M4114" i="57"/>
  <c r="M4115" i="57"/>
  <c r="M4116" i="57"/>
  <c r="M4117" i="57"/>
  <c r="M4118" i="57"/>
  <c r="M4119" i="57"/>
  <c r="M4120" i="57"/>
  <c r="M4121" i="57"/>
  <c r="M4122" i="57"/>
  <c r="M4124" i="57"/>
  <c r="M4125" i="57"/>
  <c r="M4126" i="57"/>
  <c r="M4127" i="57"/>
  <c r="M4129" i="57"/>
  <c r="M4130" i="57"/>
  <c r="M4131" i="57"/>
  <c r="M4132" i="57"/>
  <c r="M4133" i="57"/>
  <c r="M4134" i="57"/>
  <c r="M4135" i="57"/>
  <c r="M4137" i="57"/>
  <c r="M4138" i="57"/>
  <c r="M4139" i="57"/>
  <c r="M4140" i="57"/>
  <c r="M4141" i="57"/>
  <c r="M4142" i="57"/>
  <c r="M4143" i="57"/>
  <c r="M4144" i="57"/>
  <c r="M4145" i="57"/>
  <c r="M4146" i="57"/>
  <c r="M4147" i="57"/>
  <c r="M4148" i="57"/>
  <c r="M4149" i="57"/>
  <c r="M4150" i="57"/>
  <c r="M4151" i="57"/>
  <c r="M4152" i="57"/>
  <c r="M4153" i="57"/>
  <c r="M4154" i="57"/>
  <c r="M4155" i="57"/>
  <c r="M4157" i="57"/>
  <c r="M4158" i="57"/>
  <c r="M4159" i="57"/>
  <c r="M4160" i="57"/>
  <c r="M4161" i="57"/>
  <c r="M4162" i="57"/>
  <c r="M4163" i="57"/>
  <c r="M4164" i="57"/>
  <c r="M4165" i="57"/>
  <c r="M4166" i="57"/>
  <c r="M4167" i="57"/>
  <c r="M4168" i="57"/>
  <c r="M4169" i="57"/>
  <c r="M4170" i="57"/>
  <c r="M4171" i="57"/>
  <c r="M4172" i="57"/>
  <c r="M4173" i="57"/>
  <c r="M4174" i="57"/>
  <c r="M4175" i="57"/>
  <c r="M4176" i="57"/>
  <c r="M4177" i="57"/>
  <c r="M4178" i="57"/>
  <c r="M4179" i="57"/>
  <c r="M4180" i="57"/>
  <c r="M4181" i="57"/>
  <c r="M4182" i="57"/>
  <c r="M4183" i="57"/>
  <c r="M4184" i="57"/>
  <c r="M4185" i="57"/>
  <c r="M4186" i="57"/>
  <c r="M4187" i="57"/>
  <c r="M4188" i="57"/>
  <c r="M4189" i="57"/>
  <c r="M4192" i="57"/>
  <c r="M4193" i="57"/>
  <c r="M4194" i="57"/>
  <c r="M4195" i="57"/>
  <c r="M4196" i="57"/>
  <c r="M4197" i="57"/>
  <c r="M4198" i="57"/>
  <c r="M4199" i="57"/>
  <c r="M4200" i="57"/>
  <c r="M4201" i="57"/>
  <c r="M4202" i="57"/>
  <c r="M4203" i="57"/>
  <c r="M4204" i="57"/>
  <c r="M4205" i="57"/>
  <c r="M4206" i="57"/>
  <c r="M4207" i="57"/>
  <c r="M4208" i="57"/>
  <c r="M4209" i="57"/>
  <c r="M4210" i="57"/>
  <c r="M4211" i="57"/>
  <c r="M4212" i="57"/>
  <c r="M4213" i="57"/>
  <c r="M4214" i="57"/>
  <c r="M4215" i="57"/>
  <c r="M4216" i="57"/>
  <c r="M4218" i="57"/>
  <c r="M4219" i="57"/>
  <c r="M4220" i="57"/>
  <c r="M4221" i="57"/>
  <c r="M4222" i="57"/>
  <c r="M4223" i="57"/>
  <c r="M4224" i="57"/>
  <c r="M4225" i="57"/>
  <c r="M4226" i="57"/>
  <c r="M4227" i="57"/>
  <c r="M4228" i="57"/>
  <c r="M4229" i="57"/>
  <c r="M4230" i="57"/>
  <c r="M4231" i="57"/>
  <c r="M4232" i="57"/>
  <c r="M4233" i="57"/>
  <c r="M4234" i="57"/>
  <c r="M4235" i="57"/>
  <c r="M4236" i="57"/>
  <c r="M4237" i="57"/>
  <c r="M4238" i="57"/>
  <c r="M4239" i="57"/>
  <c r="M4240" i="57"/>
  <c r="M4241" i="57"/>
  <c r="M4242" i="57"/>
  <c r="M4243" i="57"/>
  <c r="M4244" i="57"/>
  <c r="M4245" i="57"/>
  <c r="M4246" i="57"/>
  <c r="M4247" i="57"/>
  <c r="M4248" i="57"/>
  <c r="M4249" i="57"/>
  <c r="M4250" i="57"/>
  <c r="M4251" i="57"/>
  <c r="M4252" i="57"/>
  <c r="M4253" i="57"/>
  <c r="M4254" i="57"/>
  <c r="M4255" i="57"/>
  <c r="M4256" i="57"/>
  <c r="M4257" i="57"/>
  <c r="M4258" i="57"/>
  <c r="M4259" i="57"/>
  <c r="M4260" i="57"/>
  <c r="M4261" i="57"/>
  <c r="M4262" i="57"/>
  <c r="M4263" i="57"/>
  <c r="M4264" i="57"/>
  <c r="M4265" i="57"/>
  <c r="M4266" i="57"/>
  <c r="M4267" i="57"/>
  <c r="M4268" i="57"/>
  <c r="M4269" i="57"/>
  <c r="M4270" i="57"/>
  <c r="M4271" i="57"/>
  <c r="M4272" i="57"/>
  <c r="M4273" i="57"/>
  <c r="M4274" i="57"/>
  <c r="M4275" i="57"/>
  <c r="M4277" i="57"/>
  <c r="M4278" i="57"/>
  <c r="M4279" i="57"/>
  <c r="M4280" i="57"/>
  <c r="M4281" i="57"/>
  <c r="M4282" i="57"/>
  <c r="M4283" i="57"/>
  <c r="M4284" i="57"/>
  <c r="M4285" i="57"/>
  <c r="M4286" i="57"/>
  <c r="M4287" i="57"/>
  <c r="M4288" i="57"/>
  <c r="M4289" i="57"/>
  <c r="M4290" i="57"/>
  <c r="M4291" i="57"/>
  <c r="M4292" i="57"/>
  <c r="M4293" i="57"/>
  <c r="M4294" i="57"/>
  <c r="M4295" i="57"/>
  <c r="M4296" i="57"/>
  <c r="M4297" i="57"/>
  <c r="M4298" i="57"/>
  <c r="M4299" i="57"/>
  <c r="M4301" i="57"/>
  <c r="M4302" i="57"/>
  <c r="M4303" i="57"/>
  <c r="M4304" i="57"/>
  <c r="M4305" i="57"/>
  <c r="M4306" i="57"/>
  <c r="M4307" i="57"/>
  <c r="M4308" i="57"/>
  <c r="M4309" i="57"/>
  <c r="M4310" i="57"/>
  <c r="M4311" i="57"/>
  <c r="M4312" i="57"/>
  <c r="M4313" i="57"/>
  <c r="M4314" i="57"/>
  <c r="M4315" i="57"/>
  <c r="M4316" i="57"/>
  <c r="M4317" i="57"/>
  <c r="M4318" i="57"/>
  <c r="M4319" i="57"/>
  <c r="M4320" i="57"/>
  <c r="M4321" i="57"/>
  <c r="M4322" i="57"/>
  <c r="M4323" i="57"/>
  <c r="M4324" i="57"/>
  <c r="M4325" i="57"/>
  <c r="M4326" i="57"/>
  <c r="M4327" i="57"/>
  <c r="M4328" i="57"/>
  <c r="M4329" i="57"/>
  <c r="M4330" i="57"/>
  <c r="M4331" i="57"/>
  <c r="M4332" i="57"/>
  <c r="M4333" i="57"/>
  <c r="M4334" i="57"/>
  <c r="M4335" i="57"/>
  <c r="M4336" i="57"/>
  <c r="M4337" i="57"/>
  <c r="M4338" i="57"/>
  <c r="M4339" i="57"/>
  <c r="M4340" i="57"/>
  <c r="M4341" i="57"/>
  <c r="M4342" i="57"/>
  <c r="M4343" i="57"/>
  <c r="M4344" i="57"/>
  <c r="M4345" i="57"/>
  <c r="M4346" i="57"/>
  <c r="M4347" i="57"/>
  <c r="M4348" i="57"/>
  <c r="M4349" i="57"/>
  <c r="M4350" i="57"/>
  <c r="M4351" i="57"/>
  <c r="M4352" i="57"/>
  <c r="M4353" i="57"/>
  <c r="M4354" i="57"/>
  <c r="M4355" i="57"/>
  <c r="M4357" i="57"/>
  <c r="M4358" i="57"/>
  <c r="M4359" i="57"/>
  <c r="M4360" i="57"/>
  <c r="M4361" i="57"/>
  <c r="M4362" i="57"/>
  <c r="M4363" i="57"/>
  <c r="M4364" i="57"/>
  <c r="M4365" i="57"/>
  <c r="M4366" i="57"/>
  <c r="M4367" i="57"/>
  <c r="M4368" i="57"/>
  <c r="M4369" i="57"/>
  <c r="M4370" i="57"/>
  <c r="M4371" i="57"/>
  <c r="M4372" i="57"/>
  <c r="M4373" i="57"/>
  <c r="M4374" i="57"/>
  <c r="M4375" i="57"/>
  <c r="M4376" i="57"/>
  <c r="M4377" i="57"/>
  <c r="M4378" i="57"/>
  <c r="M4379" i="57"/>
  <c r="M4380" i="57"/>
  <c r="M4381" i="57"/>
  <c r="M4382" i="57"/>
  <c r="M4383" i="57"/>
  <c r="M4384" i="57"/>
  <c r="M4385" i="57"/>
  <c r="M4387" i="57"/>
  <c r="M4388" i="57"/>
  <c r="M4389" i="57"/>
  <c r="M4390" i="57"/>
  <c r="M4391" i="57"/>
  <c r="M4392" i="57"/>
  <c r="M4393" i="57"/>
  <c r="M4394" i="57"/>
  <c r="M4395" i="57"/>
  <c r="M4396" i="57"/>
  <c r="M4397" i="57"/>
  <c r="M4398" i="57"/>
  <c r="M4399" i="57"/>
  <c r="M4400" i="57"/>
  <c r="M4401" i="57"/>
  <c r="M4402" i="57"/>
  <c r="M4403" i="57"/>
  <c r="M4404" i="57"/>
  <c r="M4405" i="57"/>
  <c r="M4406" i="57"/>
  <c r="M4407" i="57"/>
  <c r="M4408" i="57"/>
  <c r="M4409" i="57"/>
  <c r="M4410" i="57"/>
  <c r="M4411" i="57"/>
  <c r="M4412" i="57"/>
  <c r="M4413" i="57"/>
  <c r="M4414" i="57"/>
  <c r="M4415" i="57"/>
  <c r="M4416" i="57"/>
  <c r="M4417" i="57"/>
  <c r="M4418" i="57"/>
  <c r="M4419" i="57"/>
  <c r="M4420" i="57"/>
  <c r="M4421" i="57"/>
  <c r="M4422" i="57"/>
  <c r="M4423" i="57"/>
  <c r="M4424" i="57"/>
  <c r="M4425" i="57"/>
  <c r="M4426" i="57"/>
  <c r="M4427" i="57"/>
  <c r="M4428" i="57"/>
  <c r="M4431" i="57"/>
  <c r="M4432" i="57"/>
  <c r="M4433" i="57"/>
  <c r="M4434" i="57"/>
  <c r="M4435" i="57"/>
  <c r="M4436" i="57"/>
  <c r="M4437" i="57"/>
  <c r="M4438" i="57"/>
  <c r="M4439" i="57"/>
  <c r="M4440" i="57"/>
  <c r="M4441" i="57"/>
  <c r="M4442" i="57"/>
  <c r="M4443" i="57"/>
  <c r="M4444" i="57"/>
  <c r="M4445" i="57"/>
  <c r="M4446" i="57"/>
  <c r="M4447" i="57"/>
  <c r="M4448" i="57"/>
  <c r="M4449" i="57"/>
  <c r="M4450" i="57"/>
  <c r="M4451" i="57"/>
  <c r="M4452" i="57"/>
  <c r="M4453" i="57"/>
  <c r="M4454" i="57"/>
  <c r="M4455" i="57"/>
  <c r="M4456" i="57"/>
  <c r="M4457" i="57"/>
  <c r="M4458" i="57"/>
  <c r="M4459" i="57"/>
  <c r="M4460" i="57"/>
  <c r="M4461" i="57"/>
  <c r="M4462" i="57"/>
  <c r="M4463" i="57"/>
  <c r="M4464" i="57"/>
  <c r="M4465" i="57"/>
  <c r="M4466" i="57"/>
  <c r="M4467" i="57"/>
  <c r="M4468" i="57"/>
  <c r="M4469" i="57"/>
  <c r="M4470" i="57"/>
  <c r="M4471" i="57"/>
  <c r="M4472" i="57"/>
  <c r="M4473" i="57"/>
  <c r="M4474" i="57"/>
  <c r="M4475" i="57"/>
  <c r="M4476" i="57"/>
  <c r="M4477" i="57"/>
  <c r="M4478" i="57"/>
  <c r="M4479" i="57"/>
  <c r="M4480" i="57"/>
  <c r="M4481" i="57"/>
  <c r="M4482" i="57"/>
  <c r="M4483" i="57"/>
  <c r="M4484" i="57"/>
  <c r="M4485" i="57"/>
  <c r="M4486" i="57"/>
  <c r="M4487" i="57"/>
  <c r="M4488" i="57"/>
  <c r="M4489" i="57"/>
  <c r="M4490" i="57"/>
  <c r="M4491" i="57"/>
  <c r="M4492" i="57"/>
  <c r="M4493" i="57"/>
  <c r="M4494" i="57"/>
  <c r="M4495" i="57"/>
  <c r="M4496" i="57"/>
  <c r="M4497" i="57"/>
  <c r="M4498" i="57"/>
  <c r="M4499" i="57"/>
  <c r="M4500" i="57"/>
  <c r="M4501" i="57"/>
  <c r="M4502" i="57"/>
  <c r="M4503" i="57"/>
  <c r="M4504" i="57"/>
  <c r="M4505" i="57"/>
  <c r="M4506" i="57"/>
  <c r="M4507" i="57"/>
  <c r="M4508" i="57"/>
  <c r="M4509" i="57"/>
  <c r="M4510" i="57"/>
  <c r="M4511" i="57"/>
  <c r="M4512" i="57"/>
  <c r="M4513" i="57"/>
  <c r="M4514" i="57"/>
  <c r="M4515" i="57"/>
  <c r="M4516" i="57"/>
  <c r="M4517" i="57"/>
  <c r="M4518" i="57"/>
  <c r="M4519" i="57"/>
  <c r="M4520" i="57"/>
  <c r="M4521" i="57"/>
  <c r="M4522" i="57"/>
  <c r="M4523" i="57"/>
  <c r="M4524" i="57"/>
  <c r="M4525" i="57"/>
  <c r="M4526" i="57"/>
  <c r="M4527" i="57"/>
  <c r="M4528" i="57"/>
  <c r="M4529" i="57"/>
  <c r="M4530" i="57"/>
  <c r="M4531" i="57"/>
  <c r="M4532" i="57"/>
  <c r="M4533" i="57"/>
  <c r="M4534" i="57"/>
  <c r="M4535" i="57"/>
  <c r="M4536" i="57"/>
  <c r="M4537" i="57"/>
  <c r="M4538" i="57"/>
  <c r="M4539" i="57"/>
  <c r="M4540" i="57"/>
  <c r="M4541" i="57"/>
  <c r="M4542" i="57"/>
  <c r="M4543" i="57"/>
  <c r="M4544" i="57"/>
  <c r="M4545" i="57"/>
  <c r="M4546" i="57"/>
  <c r="M4547" i="57"/>
  <c r="M4548" i="57"/>
  <c r="M4549" i="57"/>
  <c r="M4550" i="57"/>
  <c r="M4551" i="57"/>
  <c r="M4552" i="57"/>
  <c r="M4553" i="57"/>
  <c r="M4554" i="57"/>
  <c r="M4555" i="57"/>
  <c r="M4556" i="57"/>
  <c r="M4557" i="57"/>
  <c r="M4558" i="57"/>
  <c r="M4559" i="57"/>
  <c r="M4560" i="57"/>
  <c r="M4561" i="57"/>
  <c r="M4562" i="57"/>
  <c r="M4563" i="57"/>
  <c r="M4564" i="57"/>
  <c r="M4565" i="57"/>
  <c r="M4566" i="57"/>
  <c r="M4567" i="57"/>
  <c r="M4568" i="57"/>
  <c r="M4569" i="57"/>
  <c r="M4570" i="57"/>
  <c r="M4571" i="57"/>
  <c r="M4572" i="57"/>
  <c r="M4573" i="57"/>
  <c r="M4574" i="57"/>
  <c r="M4575" i="57"/>
  <c r="M4576" i="57"/>
  <c r="M4577" i="57"/>
  <c r="M4578" i="57"/>
  <c r="M4579" i="57"/>
  <c r="M4580" i="57"/>
  <c r="M4581" i="57"/>
  <c r="M4584" i="57"/>
  <c r="M4585" i="57"/>
  <c r="M4586" i="57"/>
  <c r="M4587" i="57"/>
  <c r="M4588" i="57"/>
  <c r="M4589" i="57"/>
  <c r="M4590" i="57"/>
  <c r="M4591" i="57"/>
  <c r="M4592" i="57"/>
  <c r="M4593" i="57"/>
  <c r="M4594" i="57"/>
  <c r="M4595" i="57"/>
  <c r="M4596" i="57"/>
  <c r="M4597" i="57"/>
  <c r="M4598" i="57"/>
  <c r="M4599" i="57"/>
  <c r="M4600" i="57"/>
  <c r="M4601" i="57"/>
  <c r="M4602" i="57"/>
  <c r="M4603" i="57"/>
  <c r="M4604" i="57"/>
  <c r="M4605" i="57"/>
  <c r="M4606" i="57"/>
  <c r="M4607" i="57"/>
  <c r="M4608" i="57"/>
  <c r="M4609" i="57"/>
  <c r="M4610" i="57"/>
  <c r="M4611" i="57"/>
  <c r="M4612" i="57"/>
  <c r="M4613" i="57"/>
  <c r="M4614" i="57"/>
  <c r="M4615" i="57"/>
  <c r="M4616" i="57"/>
  <c r="M4617" i="57"/>
  <c r="M4618" i="57"/>
  <c r="M4619" i="57"/>
  <c r="M4620" i="57"/>
  <c r="M4621" i="57"/>
  <c r="M4622" i="57"/>
  <c r="M4623" i="57"/>
  <c r="M4624" i="57"/>
  <c r="M4625" i="57"/>
  <c r="M4626" i="57"/>
  <c r="M4627" i="57"/>
  <c r="M4628" i="57"/>
  <c r="M4629" i="57"/>
  <c r="M4630" i="57"/>
  <c r="M4631" i="57"/>
  <c r="M4632" i="57"/>
  <c r="M4633" i="57"/>
  <c r="M4634" i="57"/>
  <c r="M4635" i="57"/>
  <c r="M4636" i="57"/>
  <c r="M4637" i="57"/>
  <c r="M4638" i="57"/>
  <c r="M4639" i="57"/>
  <c r="M4640" i="57"/>
  <c r="M4641" i="57"/>
  <c r="M4642" i="57"/>
  <c r="M4643" i="57"/>
  <c r="M4644" i="57"/>
  <c r="M4645" i="57"/>
  <c r="M4646" i="57"/>
  <c r="M4647" i="57"/>
  <c r="M4648" i="57"/>
  <c r="M4649" i="57"/>
  <c r="M4650" i="57"/>
  <c r="M4651" i="57"/>
  <c r="M4652" i="57"/>
  <c r="M4653" i="57"/>
  <c r="M4654" i="57"/>
  <c r="M4655" i="57"/>
  <c r="M4656" i="57"/>
  <c r="M4657" i="57"/>
  <c r="M4658" i="57"/>
  <c r="M4659" i="57"/>
  <c r="M4660" i="57"/>
  <c r="M4661" i="57"/>
  <c r="M4662" i="57"/>
  <c r="M4663" i="57"/>
  <c r="M4664" i="57"/>
  <c r="M4665" i="57"/>
  <c r="M4666" i="57"/>
  <c r="M4667" i="57"/>
  <c r="M4668" i="57"/>
  <c r="M4669" i="57"/>
  <c r="M4670" i="57"/>
  <c r="M4671" i="57"/>
  <c r="M4672" i="57"/>
  <c r="M4673" i="57"/>
  <c r="M4674" i="57"/>
  <c r="M4675" i="57"/>
  <c r="M4676" i="57"/>
  <c r="M4677" i="57"/>
  <c r="M4678" i="57"/>
  <c r="M4679" i="57"/>
  <c r="M4680" i="57"/>
  <c r="M4681" i="57"/>
  <c r="M4682" i="57"/>
  <c r="M4683" i="57"/>
  <c r="M4684" i="57"/>
  <c r="M4685" i="57"/>
  <c r="M4686" i="57"/>
  <c r="M4687" i="57"/>
  <c r="M4688" i="57"/>
  <c r="M4689" i="57"/>
  <c r="M4690" i="57"/>
  <c r="M4691" i="57"/>
  <c r="M4692" i="57"/>
  <c r="M4693" i="57"/>
  <c r="M4694" i="57"/>
  <c r="M4695" i="57"/>
  <c r="M4696" i="57"/>
  <c r="M4697" i="57"/>
  <c r="M4698" i="57"/>
  <c r="M4699" i="57"/>
  <c r="M4700" i="57"/>
  <c r="M4701" i="57"/>
  <c r="M4702" i="57"/>
  <c r="M4703" i="57"/>
  <c r="M4704" i="57"/>
  <c r="M4705" i="57"/>
  <c r="M4706" i="57"/>
  <c r="M4707" i="57"/>
  <c r="M4708" i="57"/>
  <c r="M4709" i="57"/>
  <c r="M4710" i="57"/>
  <c r="M4711" i="57"/>
  <c r="M4712" i="57"/>
  <c r="M4713" i="57"/>
  <c r="M4714" i="57"/>
  <c r="M4715" i="57"/>
  <c r="M4716" i="57"/>
  <c r="M4717" i="57"/>
  <c r="M4718" i="57"/>
  <c r="M4719" i="57"/>
  <c r="M4720" i="57"/>
  <c r="M4721" i="57"/>
  <c r="M4722" i="57"/>
  <c r="M4723" i="57"/>
  <c r="M4724" i="57"/>
  <c r="M4725" i="57"/>
  <c r="M4726" i="57"/>
  <c r="M4727" i="57"/>
  <c r="M4728" i="57"/>
  <c r="M4729" i="57"/>
  <c r="M4730" i="57"/>
  <c r="M4731" i="57"/>
  <c r="M4732" i="57"/>
  <c r="M4733" i="57"/>
  <c r="M4734" i="57"/>
  <c r="A1676" i="57"/>
  <c r="A1677" i="57"/>
  <c r="A1678" i="57"/>
  <c r="A1679" i="57"/>
  <c r="A1680" i="57"/>
  <c r="A1681" i="57"/>
  <c r="A1682" i="57"/>
  <c r="A1683" i="57"/>
  <c r="A1684" i="57"/>
  <c r="A1685" i="57"/>
  <c r="A1686" i="57"/>
  <c r="A1687" i="57"/>
  <c r="A1688" i="57"/>
  <c r="A1689" i="57"/>
  <c r="A1690" i="57"/>
  <c r="A1691" i="57"/>
  <c r="A1692" i="57"/>
  <c r="A1693" i="57"/>
  <c r="A1694" i="57"/>
  <c r="A1695" i="57"/>
  <c r="A1696" i="57"/>
  <c r="A1697" i="57"/>
  <c r="A1698" i="57"/>
  <c r="A1699" i="57"/>
  <c r="A1700" i="57"/>
  <c r="A1701" i="57"/>
  <c r="A1702" i="57"/>
  <c r="A1703" i="57"/>
  <c r="A1704" i="57"/>
  <c r="A1705" i="57"/>
  <c r="A1706" i="57"/>
  <c r="A1707" i="57"/>
  <c r="A1708" i="57"/>
  <c r="A1709" i="57"/>
  <c r="A1710" i="57"/>
  <c r="A1711" i="57"/>
  <c r="A1712" i="57"/>
  <c r="A1713" i="57"/>
  <c r="A1714" i="57"/>
  <c r="A1715" i="57"/>
  <c r="A1716" i="57"/>
  <c r="A1717" i="57"/>
  <c r="A1718" i="57"/>
  <c r="A1719" i="57"/>
  <c r="A1720" i="57"/>
  <c r="A1721" i="57"/>
  <c r="A1722" i="57"/>
  <c r="A1723" i="57"/>
  <c r="A1724" i="57"/>
  <c r="A1725" i="57"/>
  <c r="A1726" i="57"/>
  <c r="A1727" i="57"/>
  <c r="A1728" i="57"/>
  <c r="A1729" i="57"/>
  <c r="A1730" i="57"/>
  <c r="A1731" i="57"/>
  <c r="A1732" i="57"/>
  <c r="A1733" i="57"/>
  <c r="A1734" i="57"/>
  <c r="A1735" i="57"/>
  <c r="A1736" i="57"/>
  <c r="A1737" i="57"/>
  <c r="A1738" i="57"/>
  <c r="A1739" i="57"/>
  <c r="A1740" i="57"/>
  <c r="A1741" i="57"/>
  <c r="A1742" i="57"/>
  <c r="A1743" i="57"/>
  <c r="A1744" i="57"/>
  <c r="A1745" i="57"/>
  <c r="A1746" i="57"/>
  <c r="A1747" i="57"/>
  <c r="A1748" i="57"/>
  <c r="A1749" i="57"/>
  <c r="A1750" i="57"/>
  <c r="A1751" i="57"/>
  <c r="A1752" i="57"/>
  <c r="A1753" i="57"/>
  <c r="A1754" i="57"/>
  <c r="A1755" i="57"/>
  <c r="A1756" i="57"/>
  <c r="A1757" i="57"/>
  <c r="A1758" i="57"/>
  <c r="A1759" i="57"/>
  <c r="A1760" i="57"/>
  <c r="A1761" i="57"/>
  <c r="A1762" i="57"/>
  <c r="A1763" i="57"/>
  <c r="A1764" i="57"/>
  <c r="A1765" i="57"/>
  <c r="A1766" i="57"/>
  <c r="A1767" i="57"/>
  <c r="A1768" i="57"/>
  <c r="A1769" i="57"/>
  <c r="A1770" i="57"/>
  <c r="A1771" i="57"/>
  <c r="A1772" i="57"/>
  <c r="A1773" i="57"/>
  <c r="A1774" i="57"/>
  <c r="A1775" i="57"/>
  <c r="A1776" i="57"/>
  <c r="A1777" i="57"/>
  <c r="A1778" i="57"/>
  <c r="A1779" i="57"/>
  <c r="A1780" i="57"/>
  <c r="A1781" i="57"/>
  <c r="A1782" i="57"/>
  <c r="A1783" i="57"/>
  <c r="A1784" i="57"/>
  <c r="A1785" i="57"/>
  <c r="A1786" i="57"/>
  <c r="A1787" i="57"/>
  <c r="A1788" i="57"/>
  <c r="A1789" i="57"/>
  <c r="A1790" i="57"/>
  <c r="A1791" i="57"/>
  <c r="A1792" i="57"/>
  <c r="A1793" i="57"/>
  <c r="A1794" i="57"/>
  <c r="A1795" i="57"/>
  <c r="A1796" i="57"/>
  <c r="A1797" i="57"/>
  <c r="A1798" i="57"/>
  <c r="A1799" i="57"/>
  <c r="A1800" i="57"/>
  <c r="A1801" i="57"/>
  <c r="A1802" i="57"/>
  <c r="A1803" i="57"/>
  <c r="A1804" i="57"/>
  <c r="A1805" i="57"/>
  <c r="A1806" i="57"/>
  <c r="A1807" i="57"/>
  <c r="A1808" i="57"/>
  <c r="A1809" i="57"/>
  <c r="A1810" i="57"/>
  <c r="A1811" i="57"/>
  <c r="A1812" i="57"/>
  <c r="A1813" i="57"/>
  <c r="A1814" i="57"/>
  <c r="A1815" i="57"/>
  <c r="A1816" i="57"/>
  <c r="A1817" i="57"/>
  <c r="A1818" i="57"/>
  <c r="A1819" i="57"/>
  <c r="A1820" i="57"/>
  <c r="A1821" i="57"/>
  <c r="A1822" i="57"/>
  <c r="A1823" i="57"/>
  <c r="A1824" i="57"/>
  <c r="A1825" i="57"/>
  <c r="A1826" i="57"/>
  <c r="A1827" i="57"/>
  <c r="A1828" i="57"/>
  <c r="A1829" i="57"/>
  <c r="A1830" i="57"/>
  <c r="A1831" i="57"/>
  <c r="A1832" i="57"/>
  <c r="A1833" i="57"/>
  <c r="A1834" i="57"/>
  <c r="A1835" i="57"/>
  <c r="A1836" i="57"/>
  <c r="A1837" i="57"/>
  <c r="A1838" i="57"/>
  <c r="A1839" i="57"/>
  <c r="A1840" i="57"/>
  <c r="A1841" i="57"/>
  <c r="A1842" i="57"/>
  <c r="A1843" i="57"/>
  <c r="A1844" i="57"/>
  <c r="A1845" i="57"/>
  <c r="A1846" i="57"/>
  <c r="A1847" i="57"/>
  <c r="A1848" i="57"/>
  <c r="A1849" i="57"/>
  <c r="A1850" i="57"/>
  <c r="A1851" i="57"/>
  <c r="A1852" i="57"/>
  <c r="A1853" i="57"/>
  <c r="A1854" i="57"/>
  <c r="A1855" i="57"/>
  <c r="A1856" i="57"/>
  <c r="A1857" i="57"/>
  <c r="A1858" i="57"/>
  <c r="A1859" i="57"/>
  <c r="A1860" i="57"/>
  <c r="A1861" i="57"/>
  <c r="A1862" i="57"/>
  <c r="A1863" i="57"/>
  <c r="A1864" i="57"/>
  <c r="A1865" i="57"/>
  <c r="A1866" i="57"/>
  <c r="A1867" i="57"/>
  <c r="A1868" i="57"/>
  <c r="A1869" i="57"/>
  <c r="A1870" i="57"/>
  <c r="A1871" i="57"/>
  <c r="A1872" i="57"/>
  <c r="A1873" i="57"/>
  <c r="A1874" i="57"/>
  <c r="A1875" i="57"/>
  <c r="A1876" i="57"/>
  <c r="A1877" i="57"/>
  <c r="A1878" i="57"/>
  <c r="A1879" i="57"/>
  <c r="A1880" i="57"/>
  <c r="A1881" i="57"/>
  <c r="A1882" i="57"/>
  <c r="A1883" i="57"/>
  <c r="A1884" i="57"/>
  <c r="A1885" i="57"/>
  <c r="A1886" i="57"/>
  <c r="A1887" i="57"/>
  <c r="A1888" i="57"/>
  <c r="A1889" i="57"/>
  <c r="A1890" i="57"/>
  <c r="A1891" i="57"/>
  <c r="A1892" i="57"/>
  <c r="A1893" i="57"/>
  <c r="A1894" i="57"/>
  <c r="A1895" i="57"/>
  <c r="A1896" i="57"/>
  <c r="A1897" i="57"/>
  <c r="A1898" i="57"/>
  <c r="A1899" i="57"/>
  <c r="A1900" i="57"/>
  <c r="A1901" i="57"/>
  <c r="A1902" i="57"/>
  <c r="A1903" i="57"/>
  <c r="A1904" i="57"/>
  <c r="A1905" i="57"/>
  <c r="A1906" i="57"/>
  <c r="A1907" i="57"/>
  <c r="A1908" i="57"/>
  <c r="A1909" i="57"/>
  <c r="A1910" i="57"/>
  <c r="A1911" i="57"/>
  <c r="A1912" i="57"/>
  <c r="A1913" i="57"/>
  <c r="A1914" i="57"/>
  <c r="A1915" i="57"/>
  <c r="A1916" i="57"/>
  <c r="A1917" i="57"/>
  <c r="A1918" i="57"/>
  <c r="A1919" i="57"/>
  <c r="A1920" i="57"/>
  <c r="A1921" i="57"/>
  <c r="A1922" i="57"/>
  <c r="A1923" i="57"/>
  <c r="A1924" i="57"/>
  <c r="A1925" i="57"/>
  <c r="A1926" i="57"/>
  <c r="A1927" i="57"/>
  <c r="A1928" i="57"/>
  <c r="A1929" i="57"/>
  <c r="A1930" i="57"/>
  <c r="A1931" i="57"/>
  <c r="A1932" i="57"/>
  <c r="A1933" i="57"/>
  <c r="A1934" i="57"/>
  <c r="A1935" i="57"/>
  <c r="A1936" i="57"/>
  <c r="A1937" i="57"/>
  <c r="A1938" i="57"/>
  <c r="A1939" i="57"/>
  <c r="A1940" i="57"/>
  <c r="A1941" i="57"/>
  <c r="A1942" i="57"/>
  <c r="A1943" i="57"/>
  <c r="A1944" i="57"/>
  <c r="A1945" i="57"/>
  <c r="A1946" i="57"/>
  <c r="A1947" i="57"/>
  <c r="A1948" i="57"/>
  <c r="A1949" i="57"/>
  <c r="A1950" i="57"/>
  <c r="A1951" i="57"/>
  <c r="A1952" i="57"/>
  <c r="A1953" i="57"/>
  <c r="A1954" i="57"/>
  <c r="A1955" i="57"/>
  <c r="A1956" i="57"/>
  <c r="A1957" i="57"/>
  <c r="A1958" i="57"/>
  <c r="A1959" i="57"/>
  <c r="A1960" i="57"/>
  <c r="A1961" i="57"/>
  <c r="A1962" i="57"/>
  <c r="A1963" i="57"/>
  <c r="A1964" i="57"/>
  <c r="A1965" i="57"/>
  <c r="A1966" i="57"/>
  <c r="A1967" i="57"/>
  <c r="A1968" i="57"/>
  <c r="A1969" i="57"/>
  <c r="A1970" i="57"/>
  <c r="A1971" i="57"/>
  <c r="A1972" i="57"/>
  <c r="A1973" i="57"/>
  <c r="A1974" i="57"/>
  <c r="A1975" i="57"/>
  <c r="A1976" i="57"/>
  <c r="A1977" i="57"/>
  <c r="A1978" i="57"/>
  <c r="A1979" i="57"/>
  <c r="A1980" i="57"/>
  <c r="A1981" i="57"/>
  <c r="A1982" i="57"/>
  <c r="A1983" i="57"/>
  <c r="A1984" i="57"/>
  <c r="A1985" i="57"/>
  <c r="A1986" i="57"/>
  <c r="A1987" i="57"/>
  <c r="A1988" i="57"/>
  <c r="A1989" i="57"/>
  <c r="A1990" i="57"/>
  <c r="A1991" i="57"/>
  <c r="A1992" i="57"/>
  <c r="A1993" i="57"/>
  <c r="A1994" i="57"/>
  <c r="A1995" i="57"/>
  <c r="A1996" i="57"/>
  <c r="A1997" i="57"/>
  <c r="A1998" i="57"/>
  <c r="A1999" i="57"/>
  <c r="A2000" i="57"/>
  <c r="A2001" i="57"/>
  <c r="A2002" i="57"/>
  <c r="A2003" i="57"/>
  <c r="A2004" i="57"/>
  <c r="A2005" i="57"/>
  <c r="A2006" i="57"/>
  <c r="A2007" i="57"/>
  <c r="A2008" i="57"/>
  <c r="A2009" i="57"/>
  <c r="A2010" i="57"/>
  <c r="A2011" i="57"/>
  <c r="A2012" i="57"/>
  <c r="A2013" i="57"/>
  <c r="A2014" i="57"/>
  <c r="A2015" i="57"/>
  <c r="A2016" i="57"/>
  <c r="A2017" i="57"/>
  <c r="A2018" i="57"/>
  <c r="A2019" i="57"/>
  <c r="A2020" i="57"/>
  <c r="A2021" i="57"/>
  <c r="A2022" i="57"/>
  <c r="A2023" i="57"/>
  <c r="A2024" i="57"/>
  <c r="A2025" i="57"/>
  <c r="A2026" i="57"/>
  <c r="A2027" i="57"/>
  <c r="A2028" i="57"/>
  <c r="A2029" i="57"/>
  <c r="A2030" i="57"/>
  <c r="A2031" i="57"/>
  <c r="A2032" i="57"/>
  <c r="A2033" i="57"/>
  <c r="A2034" i="57"/>
  <c r="A2035" i="57"/>
  <c r="A2036" i="57"/>
  <c r="A2037" i="57"/>
  <c r="A2038" i="57"/>
  <c r="A2039" i="57"/>
  <c r="A2040" i="57"/>
  <c r="A2041" i="57"/>
  <c r="A2042" i="57"/>
  <c r="A2043" i="57"/>
  <c r="A2044" i="57"/>
  <c r="A2045" i="57"/>
  <c r="A2046" i="57"/>
  <c r="A2047" i="57"/>
  <c r="A2048" i="57"/>
  <c r="A2049" i="57"/>
  <c r="A2050" i="57"/>
  <c r="A2051" i="57"/>
  <c r="A2052" i="57"/>
  <c r="A2053" i="57"/>
  <c r="A2054" i="57"/>
  <c r="A2055" i="57"/>
  <c r="A2056" i="57"/>
  <c r="A2057" i="57"/>
  <c r="A2058" i="57"/>
  <c r="A2059" i="57"/>
  <c r="A2060" i="57"/>
  <c r="A2061" i="57"/>
  <c r="A2062" i="57"/>
  <c r="A2063" i="57"/>
  <c r="A2064" i="57"/>
  <c r="A2065" i="57"/>
  <c r="A2066" i="57"/>
  <c r="A2067" i="57"/>
  <c r="A2068" i="57"/>
  <c r="A2069" i="57"/>
  <c r="A2070" i="57"/>
  <c r="A2071" i="57"/>
  <c r="A2072" i="57"/>
  <c r="A2073" i="57"/>
  <c r="A2074" i="57"/>
  <c r="A2075" i="57"/>
  <c r="A2076" i="57"/>
  <c r="A2077" i="57"/>
  <c r="A2078" i="57"/>
  <c r="A2079" i="57"/>
  <c r="A2080" i="57"/>
  <c r="A2081" i="57"/>
  <c r="A2082" i="57"/>
  <c r="A2083" i="57"/>
  <c r="A2084" i="57"/>
  <c r="A2085" i="57"/>
  <c r="A2086" i="57"/>
  <c r="A2087" i="57"/>
  <c r="A2088" i="57"/>
  <c r="A2089" i="57"/>
  <c r="A2090" i="57"/>
  <c r="A2091" i="57"/>
  <c r="A2092" i="57"/>
  <c r="A2093" i="57"/>
  <c r="A2094" i="57"/>
  <c r="A2095" i="57"/>
  <c r="A2096" i="57"/>
  <c r="A2097" i="57"/>
  <c r="A2098" i="57"/>
  <c r="A2099" i="57"/>
  <c r="A2100" i="57"/>
  <c r="A2101" i="57"/>
  <c r="A2102" i="57"/>
  <c r="A2103" i="57"/>
  <c r="A2104" i="57"/>
  <c r="A2105" i="57"/>
  <c r="A2106" i="57"/>
  <c r="A2107" i="57"/>
  <c r="A2108" i="57"/>
  <c r="A2109" i="57"/>
  <c r="A2110" i="57"/>
  <c r="A2111" i="57"/>
  <c r="A2112" i="57"/>
  <c r="A2113" i="57"/>
  <c r="A2114" i="57"/>
  <c r="A2115" i="57"/>
  <c r="A2116" i="57"/>
  <c r="A2117" i="57"/>
  <c r="A2118" i="57"/>
  <c r="A2119" i="57"/>
  <c r="A2120" i="57"/>
  <c r="A2121" i="57"/>
  <c r="A2122" i="57"/>
  <c r="A2123" i="57"/>
  <c r="A2124" i="57"/>
  <c r="A2125" i="57"/>
  <c r="A2126" i="57"/>
  <c r="A2127" i="57"/>
  <c r="A2128" i="57"/>
  <c r="A2129" i="57"/>
  <c r="A2130" i="57"/>
  <c r="A2131" i="57"/>
  <c r="A2132" i="57"/>
  <c r="A2133" i="57"/>
  <c r="A2134" i="57"/>
  <c r="A2135" i="57"/>
  <c r="A2136" i="57"/>
  <c r="A2137" i="57"/>
  <c r="A2138" i="57"/>
  <c r="A2139" i="57"/>
  <c r="A2140" i="57"/>
  <c r="A2141" i="57"/>
  <c r="A2142" i="57"/>
  <c r="A2143" i="57"/>
  <c r="A2144" i="57"/>
  <c r="A2145" i="57"/>
  <c r="A2146" i="57"/>
  <c r="A2147" i="57"/>
  <c r="A2148" i="57"/>
  <c r="A2149" i="57"/>
  <c r="A2150" i="57"/>
  <c r="A2151" i="57"/>
  <c r="A2152" i="57"/>
  <c r="A2153" i="57"/>
  <c r="A2154" i="57"/>
  <c r="A2155" i="57"/>
  <c r="A2156" i="57"/>
  <c r="A2157" i="57"/>
  <c r="A2158" i="57"/>
  <c r="A2159" i="57"/>
  <c r="A2160" i="57"/>
  <c r="A2161" i="57"/>
  <c r="A2162" i="57"/>
  <c r="A2163" i="57"/>
  <c r="A2164" i="57"/>
  <c r="A2165" i="57"/>
  <c r="A2166" i="57"/>
  <c r="A2167" i="57"/>
  <c r="A2168" i="57"/>
  <c r="A2169" i="57"/>
  <c r="A2170" i="57"/>
  <c r="A2171" i="57"/>
  <c r="A2172" i="57"/>
  <c r="A2173" i="57"/>
  <c r="A2174" i="57"/>
  <c r="A2175" i="57"/>
  <c r="A2176" i="57"/>
  <c r="A2177" i="57"/>
  <c r="A2178" i="57"/>
  <c r="A2179" i="57"/>
  <c r="A2180" i="57"/>
  <c r="A2181" i="57"/>
  <c r="A2182" i="57"/>
  <c r="A2183" i="57"/>
  <c r="A2184" i="57"/>
  <c r="A2185" i="57"/>
  <c r="A2186" i="57"/>
  <c r="A2187" i="57"/>
  <c r="A2188" i="57"/>
  <c r="A2189" i="57"/>
  <c r="A2190" i="57"/>
  <c r="A2191" i="57"/>
  <c r="A2192" i="57"/>
  <c r="A2193" i="57"/>
  <c r="A2194" i="57"/>
  <c r="A2195" i="57"/>
  <c r="A2196" i="57"/>
  <c r="A2197" i="57"/>
  <c r="A2198" i="57"/>
  <c r="A2199" i="57"/>
  <c r="A2200" i="57"/>
  <c r="A2201" i="57"/>
  <c r="A2202" i="57"/>
  <c r="A2203" i="57"/>
  <c r="A2204" i="57"/>
  <c r="A2205" i="57"/>
  <c r="A2206" i="57"/>
  <c r="A2207" i="57"/>
  <c r="A2208" i="57"/>
  <c r="A2209" i="57"/>
  <c r="A2210" i="57"/>
  <c r="A2211" i="57"/>
  <c r="A2212" i="57"/>
  <c r="A2213" i="57"/>
  <c r="A2214" i="57"/>
  <c r="A2215" i="57"/>
  <c r="A2216" i="57"/>
  <c r="A2217" i="57"/>
  <c r="A2218" i="57"/>
  <c r="A2219" i="57"/>
  <c r="A2220" i="57"/>
  <c r="A2221" i="57"/>
  <c r="A2222" i="57"/>
  <c r="A2223" i="57"/>
  <c r="A2224" i="57"/>
  <c r="A2225" i="57"/>
  <c r="A2226" i="57"/>
  <c r="A2227" i="57"/>
  <c r="A2228" i="57"/>
  <c r="A2229" i="57"/>
  <c r="A2230" i="57"/>
  <c r="A2231" i="57"/>
  <c r="A2232" i="57"/>
  <c r="A2233" i="57"/>
  <c r="A2234" i="57"/>
  <c r="A2235" i="57"/>
  <c r="A2236" i="57"/>
  <c r="A2237" i="57"/>
  <c r="A2238" i="57"/>
  <c r="A2239" i="57"/>
  <c r="A2240" i="57"/>
  <c r="A2241" i="57"/>
  <c r="A2242" i="57"/>
  <c r="A2243" i="57"/>
  <c r="A2244" i="57"/>
  <c r="A2245" i="57"/>
  <c r="A2246" i="57"/>
  <c r="A2247" i="57"/>
  <c r="A2248" i="57"/>
  <c r="A2249" i="57"/>
  <c r="A2250" i="57"/>
  <c r="A2251" i="57"/>
  <c r="A2252" i="57"/>
  <c r="A2253" i="57"/>
  <c r="A2254" i="57"/>
  <c r="A2255" i="57"/>
  <c r="A2256" i="57"/>
  <c r="A2257" i="57"/>
  <c r="A2258" i="57"/>
  <c r="A2259" i="57"/>
  <c r="A2260" i="57"/>
  <c r="A2261" i="57"/>
  <c r="A2262" i="57"/>
  <c r="A2263" i="57"/>
  <c r="A2264" i="57"/>
  <c r="A2265" i="57"/>
  <c r="A2266" i="57"/>
  <c r="A2267" i="57"/>
  <c r="A2268" i="57"/>
  <c r="A2269" i="57"/>
  <c r="A2270" i="57"/>
  <c r="A2271" i="57"/>
  <c r="A2272" i="57"/>
  <c r="A2273" i="57"/>
  <c r="A2274" i="57"/>
  <c r="A2275" i="57"/>
  <c r="A2276" i="57"/>
  <c r="A2277" i="57"/>
  <c r="A2278" i="57"/>
  <c r="A2279" i="57"/>
  <c r="A2280" i="57"/>
  <c r="A2281" i="57"/>
  <c r="A2282" i="57"/>
  <c r="A2283" i="57"/>
  <c r="A2284" i="57"/>
  <c r="A2285" i="57"/>
  <c r="A2286" i="57"/>
  <c r="A2287" i="57"/>
  <c r="A2288" i="57"/>
  <c r="A2289" i="57"/>
  <c r="A2290" i="57"/>
  <c r="A2291" i="57"/>
  <c r="A2292" i="57"/>
  <c r="A2293" i="57"/>
  <c r="A2294" i="57"/>
  <c r="A2295" i="57"/>
  <c r="A2296" i="57"/>
  <c r="A2297" i="57"/>
  <c r="A2298" i="57"/>
  <c r="A2299" i="57"/>
  <c r="A2300" i="57"/>
  <c r="A2301" i="57"/>
  <c r="A2302" i="57"/>
  <c r="A2303" i="57"/>
  <c r="A2304" i="57"/>
  <c r="A2305" i="57"/>
  <c r="A2306" i="57"/>
  <c r="A2307" i="57"/>
  <c r="A2308" i="57"/>
  <c r="A2309" i="57"/>
  <c r="A2310" i="57"/>
  <c r="A2311" i="57"/>
  <c r="A2312" i="57"/>
  <c r="A2313" i="57"/>
  <c r="A2314" i="57"/>
  <c r="A2315" i="57"/>
  <c r="A2316" i="57"/>
  <c r="A2317" i="57"/>
  <c r="A2318" i="57"/>
  <c r="A2319" i="57"/>
  <c r="A2320" i="57"/>
  <c r="A2321" i="57"/>
  <c r="A2322" i="57"/>
  <c r="A2323" i="57"/>
  <c r="A2324" i="57"/>
  <c r="A2325" i="57"/>
  <c r="A2326" i="57"/>
  <c r="A2327" i="57"/>
  <c r="A2328" i="57"/>
  <c r="A2329" i="57"/>
  <c r="A2330" i="57"/>
  <c r="A2331" i="57"/>
  <c r="A2332" i="57"/>
  <c r="A2333" i="57"/>
  <c r="A2334" i="57"/>
  <c r="A2335" i="57"/>
  <c r="A2336" i="57"/>
  <c r="A2337" i="57"/>
  <c r="A2338" i="57"/>
  <c r="A2339" i="57"/>
  <c r="A2340" i="57"/>
  <c r="A2341" i="57"/>
  <c r="A2342" i="57"/>
  <c r="A2343" i="57"/>
  <c r="A2344" i="57"/>
  <c r="A2345" i="57"/>
  <c r="A2346" i="57"/>
  <c r="A2347" i="57"/>
  <c r="A2348" i="57"/>
  <c r="A2349" i="57"/>
  <c r="A2350" i="57"/>
  <c r="A2351" i="57"/>
  <c r="A2352" i="57"/>
  <c r="A2353" i="57"/>
  <c r="A2354" i="57"/>
  <c r="A2355" i="57"/>
  <c r="A2356" i="57"/>
  <c r="A2357" i="57"/>
  <c r="A2358" i="57"/>
  <c r="A2359" i="57"/>
  <c r="A2360" i="57"/>
  <c r="A2361" i="57"/>
  <c r="A2362" i="57"/>
  <c r="A2363" i="57"/>
  <c r="A2364" i="57"/>
  <c r="A2365" i="57"/>
  <c r="A2366" i="57"/>
  <c r="A2367" i="57"/>
  <c r="A2368" i="57"/>
  <c r="A2369" i="57"/>
  <c r="A2370" i="57"/>
  <c r="A2371" i="57"/>
  <c r="A2372" i="57"/>
  <c r="A2373" i="57"/>
  <c r="A2374" i="57"/>
  <c r="A2375" i="57"/>
  <c r="A2376" i="57"/>
  <c r="A2377" i="57"/>
  <c r="A2378" i="57"/>
  <c r="A2379" i="57"/>
  <c r="A2380" i="57"/>
  <c r="A2381" i="57"/>
  <c r="A2382" i="57"/>
  <c r="A2383" i="57"/>
  <c r="A2384" i="57"/>
  <c r="A2385" i="57"/>
  <c r="A2386" i="57"/>
  <c r="A2387" i="57"/>
  <c r="A2388" i="57"/>
  <c r="A2389" i="57"/>
  <c r="A2390" i="57"/>
  <c r="A2391" i="57"/>
  <c r="A2392" i="57"/>
  <c r="A2393" i="57"/>
  <c r="A2394" i="57"/>
  <c r="A2395" i="57"/>
  <c r="A2396" i="57"/>
  <c r="A2397" i="57"/>
  <c r="A2398" i="57"/>
  <c r="A2399" i="57"/>
  <c r="A2400" i="57"/>
  <c r="A2401" i="57"/>
  <c r="A2402" i="57"/>
  <c r="A2403" i="57"/>
  <c r="A2404" i="57"/>
  <c r="A2405" i="57"/>
  <c r="A2406" i="57"/>
  <c r="A2407" i="57"/>
  <c r="A2408" i="57"/>
  <c r="A2409" i="57"/>
  <c r="A2410" i="57"/>
  <c r="A2411" i="57"/>
  <c r="A2412" i="57"/>
  <c r="A2413" i="57"/>
  <c r="A2414" i="57"/>
  <c r="A2415" i="57"/>
  <c r="A2416" i="57"/>
  <c r="A2417" i="57"/>
  <c r="A2418" i="57"/>
  <c r="A2419" i="57"/>
  <c r="A2420" i="57"/>
  <c r="A2421" i="57"/>
  <c r="A2422" i="57"/>
  <c r="A2423" i="57"/>
  <c r="A2424" i="57"/>
  <c r="A2425" i="57"/>
  <c r="A2426" i="57"/>
  <c r="A2427" i="57"/>
  <c r="A2428" i="57"/>
  <c r="A2429" i="57"/>
  <c r="A2430" i="57"/>
  <c r="A2431" i="57"/>
  <c r="A2432" i="57"/>
  <c r="A2433" i="57"/>
  <c r="A2434" i="57"/>
  <c r="A2435" i="57"/>
  <c r="A2436" i="57"/>
  <c r="A2437" i="57"/>
  <c r="A2438" i="57"/>
  <c r="A2439" i="57"/>
  <c r="A2440" i="57"/>
  <c r="A2441" i="57"/>
  <c r="A2442" i="57"/>
  <c r="A2443" i="57"/>
  <c r="A2444" i="57"/>
  <c r="A2445" i="57"/>
  <c r="A2446" i="57"/>
  <c r="A2447" i="57"/>
  <c r="A2448" i="57"/>
  <c r="A2449" i="57"/>
  <c r="A2450" i="57"/>
  <c r="A2451" i="57"/>
  <c r="A2452" i="57"/>
  <c r="A2453" i="57"/>
  <c r="A2454" i="57"/>
  <c r="A2455" i="57"/>
  <c r="A2456" i="57"/>
  <c r="A2457" i="57"/>
  <c r="A2458" i="57"/>
  <c r="A2459" i="57"/>
  <c r="A2460" i="57"/>
  <c r="A2461" i="57"/>
  <c r="A2462" i="57"/>
  <c r="A2463" i="57"/>
  <c r="A2464" i="57"/>
  <c r="A2465" i="57"/>
  <c r="A2466" i="57"/>
  <c r="A2467" i="57"/>
  <c r="A2468" i="57"/>
  <c r="A2469" i="57"/>
  <c r="A2470" i="57"/>
  <c r="A2471" i="57"/>
  <c r="A2472" i="57"/>
  <c r="A2473" i="57"/>
  <c r="A2474" i="57"/>
  <c r="A2475" i="57"/>
  <c r="A2476" i="57"/>
  <c r="A2477" i="57"/>
  <c r="A2478" i="57"/>
  <c r="A2479" i="57"/>
  <c r="A2480" i="57"/>
  <c r="A2481" i="57"/>
  <c r="A2482" i="57"/>
  <c r="A2483" i="57"/>
  <c r="A2484" i="57"/>
  <c r="A2485" i="57"/>
  <c r="A2486" i="57"/>
  <c r="A2487" i="57"/>
  <c r="A2488" i="57"/>
  <c r="A2489" i="57"/>
  <c r="A2490" i="57"/>
  <c r="A2491" i="57"/>
  <c r="A2492" i="57"/>
  <c r="A2493" i="57"/>
  <c r="A2494" i="57"/>
  <c r="A2495" i="57"/>
  <c r="A2496" i="57"/>
  <c r="A2497" i="57"/>
  <c r="A2498" i="57"/>
  <c r="A2499" i="57"/>
  <c r="A2500" i="57"/>
  <c r="A2501" i="57"/>
  <c r="A2502" i="57"/>
  <c r="A2503" i="57"/>
  <c r="A2504" i="57"/>
  <c r="A2505" i="57"/>
  <c r="A2506" i="57"/>
  <c r="A2507" i="57"/>
  <c r="A2508" i="57"/>
  <c r="A2509" i="57"/>
  <c r="A2510" i="57"/>
  <c r="A2511" i="57"/>
  <c r="A2512" i="57"/>
  <c r="A2513" i="57"/>
  <c r="A2514" i="57"/>
  <c r="A2515" i="57"/>
  <c r="A2516" i="57"/>
  <c r="A2517" i="57"/>
  <c r="A2518" i="57"/>
  <c r="A2519" i="57"/>
  <c r="A2520" i="57"/>
  <c r="A2521" i="57"/>
  <c r="A2522" i="57"/>
  <c r="A2523" i="57"/>
  <c r="A2524" i="57"/>
  <c r="A2525" i="57"/>
  <c r="A2526" i="57"/>
  <c r="A2527" i="57"/>
  <c r="A2528" i="57"/>
  <c r="A2529" i="57"/>
  <c r="A2530" i="57"/>
  <c r="A2531" i="57"/>
  <c r="A2532" i="57"/>
  <c r="A2533" i="57"/>
  <c r="A2534" i="57"/>
  <c r="A2535" i="57"/>
  <c r="A2536" i="57"/>
  <c r="A2537" i="57"/>
  <c r="A2538" i="57"/>
  <c r="A2539" i="57"/>
  <c r="A2540" i="57"/>
  <c r="A2541" i="57"/>
  <c r="A2542" i="57"/>
  <c r="A2543" i="57"/>
  <c r="A2544" i="57"/>
  <c r="A2545" i="57"/>
  <c r="A2546" i="57"/>
  <c r="A2547" i="57"/>
  <c r="A2548" i="57"/>
  <c r="A2549" i="57"/>
  <c r="A2550" i="57"/>
  <c r="A2551" i="57"/>
  <c r="A2552" i="57"/>
  <c r="A2553" i="57"/>
  <c r="A2554" i="57"/>
  <c r="A2555" i="57"/>
  <c r="A2556" i="57"/>
  <c r="A2557" i="57"/>
  <c r="A2558" i="57"/>
  <c r="A2559" i="57"/>
  <c r="A2560" i="57"/>
  <c r="A2561" i="57"/>
  <c r="A2562" i="57"/>
  <c r="A2563" i="57"/>
  <c r="A2564" i="57"/>
  <c r="A2565" i="57"/>
  <c r="A2566" i="57"/>
  <c r="A2567" i="57"/>
  <c r="A2568" i="57"/>
  <c r="A2569" i="57"/>
  <c r="A2570" i="57"/>
  <c r="A2571" i="57"/>
  <c r="A2572" i="57"/>
  <c r="A2573" i="57"/>
  <c r="A2574" i="57"/>
  <c r="A2575" i="57"/>
  <c r="A2576" i="57"/>
  <c r="A2577" i="57"/>
  <c r="A2578" i="57"/>
  <c r="A2579" i="57"/>
  <c r="A2580" i="57"/>
  <c r="A2581" i="57"/>
  <c r="A2582" i="57"/>
  <c r="A2583" i="57"/>
  <c r="A2584" i="57"/>
  <c r="A2585" i="57"/>
  <c r="A2586" i="57"/>
  <c r="A2587" i="57"/>
  <c r="A2588" i="57"/>
  <c r="A2589" i="57"/>
  <c r="A2590" i="57"/>
  <c r="A2591" i="57"/>
  <c r="A2592" i="57"/>
  <c r="A2593" i="57"/>
  <c r="A2594" i="57"/>
  <c r="A2595" i="57"/>
  <c r="A2596" i="57"/>
  <c r="A2597" i="57"/>
  <c r="A2598" i="57"/>
  <c r="A2599" i="57"/>
  <c r="A2600" i="57"/>
  <c r="A2601" i="57"/>
  <c r="A2602" i="57"/>
  <c r="A2603" i="57"/>
  <c r="A2604" i="57"/>
  <c r="A2605" i="57"/>
  <c r="A2606" i="57"/>
  <c r="A2607" i="57"/>
  <c r="A2608" i="57"/>
  <c r="A2609" i="57"/>
  <c r="A2610" i="57"/>
  <c r="A2611" i="57"/>
  <c r="A2612" i="57"/>
  <c r="A2613" i="57"/>
  <c r="A2614" i="57"/>
  <c r="A2615" i="57"/>
  <c r="A2616" i="57"/>
  <c r="A2617" i="57"/>
  <c r="A2618" i="57"/>
  <c r="A2619" i="57"/>
  <c r="A2620" i="57"/>
  <c r="A2621" i="57"/>
  <c r="A2622" i="57"/>
  <c r="A2623" i="57"/>
  <c r="A2624" i="57"/>
  <c r="A2625" i="57"/>
  <c r="A2626" i="57"/>
  <c r="A2627" i="57"/>
  <c r="A2628" i="57"/>
  <c r="A2629" i="57"/>
  <c r="A2630" i="57"/>
  <c r="A2631" i="57"/>
  <c r="A2632" i="57"/>
  <c r="A2633" i="57"/>
  <c r="A2634" i="57"/>
  <c r="A2635" i="57"/>
  <c r="A2636" i="57"/>
  <c r="A2637" i="57"/>
  <c r="A2638" i="57"/>
  <c r="A2639" i="57"/>
  <c r="A2640" i="57"/>
  <c r="A2641" i="57"/>
  <c r="A2642" i="57"/>
  <c r="A2643" i="57"/>
  <c r="A2644" i="57"/>
  <c r="A2645" i="57"/>
  <c r="A2646" i="57"/>
  <c r="A2647" i="57"/>
  <c r="A2648" i="57"/>
  <c r="A2649" i="57"/>
  <c r="A2650" i="57"/>
  <c r="A2651" i="57"/>
  <c r="A2652" i="57"/>
  <c r="A2653" i="57"/>
  <c r="A2654" i="57"/>
  <c r="A2655" i="57"/>
  <c r="A2656" i="57"/>
  <c r="A2657" i="57"/>
  <c r="A2658" i="57"/>
  <c r="A2659" i="57"/>
  <c r="A2660" i="57"/>
  <c r="A2661" i="57"/>
  <c r="A2662" i="57"/>
  <c r="A2663" i="57"/>
  <c r="A2664" i="57"/>
  <c r="A2665" i="57"/>
  <c r="A2666" i="57"/>
  <c r="A2667" i="57"/>
  <c r="A2668" i="57"/>
  <c r="A2669" i="57"/>
  <c r="A2670" i="57"/>
  <c r="A2671" i="57"/>
  <c r="A2672" i="57"/>
  <c r="A2673" i="57"/>
  <c r="A2674" i="57"/>
  <c r="A2675" i="57"/>
  <c r="A2676" i="57"/>
  <c r="A2677" i="57"/>
  <c r="A2678" i="57"/>
  <c r="A2679" i="57"/>
  <c r="A2680" i="57"/>
  <c r="A2681" i="57"/>
  <c r="A2682" i="57"/>
  <c r="A2683" i="57"/>
  <c r="A2684" i="57"/>
  <c r="A2685" i="57"/>
  <c r="A2686" i="57"/>
  <c r="A2687" i="57"/>
  <c r="A2688" i="57"/>
  <c r="A2689" i="57"/>
  <c r="A2690" i="57"/>
  <c r="A2691" i="57"/>
  <c r="A2692" i="57"/>
  <c r="A2693" i="57"/>
  <c r="A2694" i="57"/>
  <c r="A2695" i="57"/>
  <c r="A2696" i="57"/>
  <c r="A2697" i="57"/>
  <c r="A2698" i="57"/>
  <c r="A2699" i="57"/>
  <c r="A2700" i="57"/>
  <c r="A2701" i="57"/>
  <c r="A2702" i="57"/>
  <c r="A2703" i="57"/>
  <c r="A2704" i="57"/>
  <c r="A2705" i="57"/>
  <c r="A2706" i="57"/>
  <c r="A2707" i="57"/>
  <c r="A2708" i="57"/>
  <c r="A2709" i="57"/>
  <c r="A2710" i="57"/>
  <c r="A2711" i="57"/>
  <c r="A2712" i="57"/>
  <c r="A2713" i="57"/>
  <c r="A2714" i="57"/>
  <c r="A2715" i="57"/>
  <c r="A2716" i="57"/>
  <c r="A2717" i="57"/>
  <c r="A2718" i="57"/>
  <c r="A2719" i="57"/>
  <c r="A2720" i="57"/>
  <c r="A2721" i="57"/>
  <c r="A2722" i="57"/>
  <c r="A2723" i="57"/>
  <c r="A2724" i="57"/>
  <c r="A2725" i="57"/>
  <c r="A2726" i="57"/>
  <c r="A2727" i="57"/>
  <c r="A2728" i="57"/>
  <c r="A2729" i="57"/>
  <c r="A2730" i="57"/>
  <c r="A2731" i="57"/>
  <c r="A2732" i="57"/>
  <c r="A2733" i="57"/>
  <c r="A2734" i="57"/>
  <c r="A2735" i="57"/>
  <c r="A2736" i="57"/>
  <c r="A2737" i="57"/>
  <c r="A2738" i="57"/>
  <c r="A2739" i="57"/>
  <c r="A2740" i="57"/>
  <c r="A2741" i="57"/>
  <c r="A2742" i="57"/>
  <c r="A2743" i="57"/>
  <c r="A2744" i="57"/>
  <c r="A2745" i="57"/>
  <c r="A2746" i="57"/>
  <c r="A2747" i="57"/>
  <c r="A2748" i="57"/>
  <c r="A2749" i="57"/>
  <c r="A2750" i="57"/>
  <c r="A2751" i="57"/>
  <c r="A2752" i="57"/>
  <c r="A2753" i="57"/>
  <c r="A2754" i="57"/>
  <c r="A2755" i="57"/>
  <c r="A2756" i="57"/>
  <c r="A2757" i="57"/>
  <c r="A2758" i="57"/>
  <c r="A2759" i="57"/>
  <c r="A2760" i="57"/>
  <c r="A2761" i="57"/>
  <c r="A2762" i="57"/>
  <c r="A2763" i="57"/>
  <c r="A2764" i="57"/>
  <c r="A2765" i="57"/>
  <c r="A2766" i="57"/>
  <c r="A2767" i="57"/>
  <c r="A2768" i="57"/>
  <c r="A2769" i="57"/>
  <c r="A2770" i="57"/>
  <c r="A2771" i="57"/>
  <c r="A2772" i="57"/>
  <c r="A2773" i="57"/>
  <c r="A2774" i="57"/>
  <c r="A2775" i="57"/>
  <c r="A2776" i="57"/>
  <c r="A2777" i="57"/>
  <c r="A2778" i="57"/>
  <c r="A2779" i="57"/>
  <c r="A2780" i="57"/>
  <c r="A2781" i="57"/>
  <c r="A2782" i="57"/>
  <c r="A2783" i="57"/>
  <c r="A2784" i="57"/>
  <c r="A2785" i="57"/>
  <c r="A2786" i="57"/>
  <c r="A2787" i="57"/>
  <c r="A2788" i="57"/>
  <c r="A2789" i="57"/>
  <c r="A2790" i="57"/>
  <c r="A2791" i="57"/>
  <c r="A2792" i="57"/>
  <c r="A2793" i="57"/>
  <c r="A2794" i="57"/>
  <c r="A2795" i="57"/>
  <c r="A2796" i="57"/>
  <c r="A2797" i="57"/>
  <c r="A2798" i="57"/>
  <c r="A2799" i="57"/>
  <c r="A2800" i="57"/>
  <c r="A2801" i="57"/>
  <c r="A2802" i="57"/>
  <c r="A2803" i="57"/>
  <c r="A2804" i="57"/>
  <c r="A2805" i="57"/>
  <c r="A2806" i="57"/>
  <c r="A2807" i="57"/>
  <c r="A2808" i="57"/>
  <c r="A2809" i="57"/>
  <c r="A2810" i="57"/>
  <c r="A2811" i="57"/>
  <c r="A2812" i="57"/>
  <c r="A2813" i="57"/>
  <c r="A2814" i="57"/>
  <c r="A2815" i="57"/>
  <c r="A2816" i="57"/>
  <c r="A2817" i="57"/>
  <c r="A2818" i="57"/>
  <c r="A2819" i="57"/>
  <c r="A2820" i="57"/>
  <c r="A2821" i="57"/>
  <c r="A2822" i="57"/>
  <c r="A2823" i="57"/>
  <c r="A2824" i="57"/>
  <c r="A2825" i="57"/>
  <c r="A2826" i="57"/>
  <c r="A2827" i="57"/>
  <c r="A2828" i="57"/>
  <c r="A2829" i="57"/>
  <c r="A2830" i="57"/>
  <c r="A2831" i="57"/>
  <c r="A2832" i="57"/>
  <c r="A2833" i="57"/>
  <c r="A2834" i="57"/>
  <c r="A2835" i="57"/>
  <c r="A2836" i="57"/>
  <c r="A2837" i="57"/>
  <c r="A2838" i="57"/>
  <c r="A2839" i="57"/>
  <c r="A2840" i="57"/>
  <c r="A2841" i="57"/>
  <c r="A2842" i="57"/>
  <c r="A2843" i="57"/>
  <c r="A2844" i="57"/>
  <c r="A2845" i="57"/>
  <c r="A2846" i="57"/>
  <c r="A2847" i="57"/>
  <c r="A2848" i="57"/>
  <c r="A2849" i="57"/>
  <c r="A2850" i="57"/>
  <c r="A2851" i="57"/>
  <c r="A2852" i="57"/>
  <c r="A2853" i="57"/>
  <c r="A2854" i="57"/>
  <c r="A2855" i="57"/>
  <c r="A2856" i="57"/>
  <c r="A2857" i="57"/>
  <c r="A2858" i="57"/>
  <c r="A2859" i="57"/>
  <c r="A2860" i="57"/>
  <c r="A2861" i="57"/>
  <c r="A2862" i="57"/>
  <c r="A2863" i="57"/>
  <c r="A2864" i="57"/>
  <c r="A2865" i="57"/>
  <c r="A2866" i="57"/>
  <c r="A2867" i="57"/>
  <c r="A2868" i="57"/>
  <c r="A2869" i="57"/>
  <c r="A2870" i="57"/>
  <c r="A2871" i="57"/>
  <c r="A2872" i="57"/>
  <c r="A2873" i="57"/>
  <c r="A2874" i="57"/>
  <c r="A2875" i="57"/>
  <c r="A2876" i="57"/>
  <c r="A2877" i="57"/>
  <c r="A2878" i="57"/>
  <c r="A2879" i="57"/>
  <c r="A2880" i="57"/>
  <c r="A2881" i="57"/>
  <c r="A2882" i="57"/>
  <c r="A2883" i="57"/>
  <c r="A2884" i="57"/>
  <c r="A2885" i="57"/>
  <c r="A2886" i="57"/>
  <c r="A2887" i="57"/>
  <c r="A2888" i="57"/>
  <c r="A2889" i="57"/>
  <c r="A2890" i="57"/>
  <c r="A2891" i="57"/>
  <c r="A2892" i="57"/>
  <c r="A2893" i="57"/>
  <c r="A2894" i="57"/>
  <c r="A2895" i="57"/>
  <c r="A2896" i="57"/>
  <c r="A2897" i="57"/>
  <c r="A2898" i="57"/>
  <c r="A2899" i="57"/>
  <c r="A2900" i="57"/>
  <c r="A2901" i="57"/>
  <c r="A2902" i="57"/>
  <c r="A2903" i="57"/>
  <c r="A2904" i="57"/>
  <c r="A2905" i="57"/>
  <c r="A2906" i="57"/>
  <c r="A2907" i="57"/>
  <c r="A2908" i="57"/>
  <c r="A2909" i="57"/>
  <c r="A2910" i="57"/>
  <c r="A2911" i="57"/>
  <c r="A2912" i="57"/>
  <c r="A2913" i="57"/>
  <c r="A2914" i="57"/>
  <c r="A2915" i="57"/>
  <c r="A2916" i="57"/>
  <c r="A2917" i="57"/>
  <c r="A2918" i="57"/>
  <c r="A2919" i="57"/>
  <c r="A2920" i="57"/>
  <c r="A2921" i="57"/>
  <c r="A2922" i="57"/>
  <c r="A2923" i="57"/>
  <c r="A2924" i="57"/>
  <c r="A2925" i="57"/>
  <c r="A2926" i="57"/>
  <c r="A2927" i="57"/>
  <c r="A2928" i="57"/>
  <c r="A2929" i="57"/>
  <c r="A2930" i="57"/>
  <c r="A2931" i="57"/>
  <c r="A2932" i="57"/>
  <c r="A2933" i="57"/>
  <c r="A2934" i="57"/>
  <c r="A2935" i="57"/>
  <c r="A2936" i="57"/>
  <c r="A2937" i="57"/>
  <c r="A2938" i="57"/>
  <c r="A2939" i="57"/>
  <c r="A2940" i="57"/>
  <c r="A2941" i="57"/>
  <c r="A2942" i="57"/>
  <c r="A2943" i="57"/>
  <c r="A2944" i="57"/>
  <c r="A2945" i="57"/>
  <c r="A2946" i="57"/>
  <c r="A2947" i="57"/>
  <c r="A2948" i="57"/>
  <c r="A2949" i="57"/>
  <c r="A2950" i="57"/>
  <c r="A2951" i="57"/>
  <c r="A2952" i="57"/>
  <c r="A2953" i="57"/>
  <c r="A2954" i="57"/>
  <c r="A2955" i="57"/>
  <c r="A2956" i="57"/>
  <c r="A2957" i="57"/>
  <c r="A2958" i="57"/>
  <c r="A2959" i="57"/>
  <c r="A2960" i="57"/>
  <c r="A2961" i="57"/>
  <c r="A2962" i="57"/>
  <c r="A2963" i="57"/>
  <c r="A2964" i="57"/>
  <c r="A2965" i="57"/>
  <c r="A2966" i="57"/>
  <c r="A2967" i="57"/>
  <c r="A2968" i="57"/>
  <c r="A2969" i="57"/>
  <c r="A2970" i="57"/>
  <c r="A2971" i="57"/>
  <c r="A2972" i="57"/>
  <c r="A2973" i="57"/>
  <c r="A2974" i="57"/>
  <c r="A2975" i="57"/>
  <c r="A2976" i="57"/>
  <c r="A2977" i="57"/>
  <c r="A2978" i="57"/>
  <c r="A2979" i="57"/>
  <c r="A2980" i="57"/>
  <c r="A2981" i="57"/>
  <c r="A2982" i="57"/>
  <c r="A2983" i="57"/>
  <c r="A2984" i="57"/>
  <c r="A2985" i="57"/>
  <c r="A2986" i="57"/>
  <c r="A2987" i="57"/>
  <c r="A2988" i="57"/>
  <c r="A2989" i="57"/>
  <c r="A2990" i="57"/>
  <c r="A2991" i="57"/>
  <c r="A2992" i="57"/>
  <c r="A2993" i="57"/>
  <c r="A2994" i="57"/>
  <c r="A2995" i="57"/>
  <c r="A2996" i="57"/>
  <c r="A2997" i="57"/>
  <c r="A2998" i="57"/>
  <c r="A2999" i="57"/>
  <c r="A3000" i="57"/>
  <c r="A3001" i="57"/>
  <c r="A3002" i="57"/>
  <c r="A3003" i="57"/>
  <c r="A3004" i="57"/>
  <c r="A3005" i="57"/>
  <c r="A3006" i="57"/>
  <c r="A3007" i="57"/>
  <c r="A3008" i="57"/>
  <c r="A3009" i="57"/>
  <c r="A3010" i="57"/>
  <c r="A3011" i="57"/>
  <c r="A3012" i="57"/>
  <c r="A3013" i="57"/>
  <c r="A3014" i="57"/>
  <c r="A3015" i="57"/>
  <c r="A3016" i="57"/>
  <c r="A3017" i="57"/>
  <c r="A3018" i="57"/>
  <c r="A3019" i="57"/>
  <c r="A3020" i="57"/>
  <c r="A3021" i="57"/>
  <c r="A3022" i="57"/>
  <c r="A3023" i="57"/>
  <c r="A3024" i="57"/>
  <c r="A3025" i="57"/>
  <c r="A3026" i="57"/>
  <c r="A3027" i="57"/>
  <c r="A3028" i="57"/>
  <c r="A3029" i="57"/>
  <c r="A3030" i="57"/>
  <c r="A3031" i="57"/>
  <c r="A3032" i="57"/>
  <c r="A3033" i="57"/>
  <c r="A3034" i="57"/>
  <c r="A3035" i="57"/>
  <c r="A3036" i="57"/>
  <c r="A3037" i="57"/>
  <c r="A3038" i="57"/>
  <c r="A3039" i="57"/>
  <c r="A3040" i="57"/>
  <c r="A3041" i="57"/>
  <c r="A3042" i="57"/>
  <c r="A3043" i="57"/>
  <c r="A3044" i="57"/>
  <c r="A3045" i="57"/>
  <c r="A3046" i="57"/>
  <c r="A3047" i="57"/>
  <c r="A3048" i="57"/>
  <c r="A3049" i="57"/>
  <c r="A3050" i="57"/>
  <c r="A3051" i="57"/>
  <c r="A3052" i="57"/>
  <c r="A3053" i="57"/>
  <c r="A3054" i="57"/>
  <c r="A3055" i="57"/>
  <c r="A3056" i="57"/>
  <c r="A3057" i="57"/>
  <c r="A3058" i="57"/>
  <c r="A3059" i="57"/>
  <c r="A3060" i="57"/>
  <c r="A3061" i="57"/>
  <c r="A3062" i="57"/>
  <c r="A3063" i="57"/>
  <c r="A3064" i="57"/>
  <c r="A3065" i="57"/>
  <c r="A3066" i="57"/>
  <c r="A3067" i="57"/>
  <c r="A3068" i="57"/>
  <c r="A3069" i="57"/>
  <c r="A3070" i="57"/>
  <c r="A3071" i="57"/>
  <c r="A3072" i="57"/>
  <c r="A3073" i="57"/>
  <c r="A3074" i="57"/>
  <c r="A3075" i="57"/>
  <c r="A3076" i="57"/>
  <c r="A3077" i="57"/>
  <c r="A3078" i="57"/>
  <c r="A3079" i="57"/>
  <c r="A3080" i="57"/>
  <c r="A3081" i="57"/>
  <c r="A3082" i="57"/>
  <c r="A3083" i="57"/>
  <c r="A3084" i="57"/>
  <c r="A3085" i="57"/>
  <c r="A3086" i="57"/>
  <c r="A3087" i="57"/>
  <c r="A3088" i="57"/>
  <c r="A3089" i="57"/>
  <c r="A3090" i="57"/>
  <c r="A3091" i="57"/>
  <c r="A3092" i="57"/>
  <c r="A3093" i="57"/>
  <c r="A3094" i="57"/>
  <c r="A3095" i="57"/>
  <c r="A3096" i="57"/>
  <c r="A3097" i="57"/>
  <c r="A3098" i="57"/>
  <c r="A3099" i="57"/>
  <c r="A3100" i="57"/>
  <c r="A3101" i="57"/>
  <c r="A3102" i="57"/>
  <c r="A3103" i="57"/>
  <c r="A3104" i="57"/>
  <c r="A3105" i="57"/>
  <c r="A3106" i="57"/>
  <c r="A3107" i="57"/>
  <c r="A3108" i="57"/>
  <c r="A3109" i="57"/>
  <c r="A3110" i="57"/>
  <c r="A3111" i="57"/>
  <c r="A3112" i="57"/>
  <c r="A3113" i="57"/>
  <c r="A3114" i="57"/>
  <c r="A3115" i="57"/>
  <c r="A3116" i="57"/>
  <c r="A3117" i="57"/>
  <c r="A3118" i="57"/>
  <c r="A3119" i="57"/>
  <c r="A3120" i="57"/>
  <c r="A3121" i="57"/>
  <c r="A3122" i="57"/>
  <c r="A3123" i="57"/>
  <c r="A3124" i="57"/>
  <c r="A3125" i="57"/>
  <c r="A3126" i="57"/>
  <c r="A3127" i="57"/>
  <c r="A3128" i="57"/>
  <c r="A3129" i="57"/>
  <c r="A3130" i="57"/>
  <c r="A3131" i="57"/>
  <c r="A3132" i="57"/>
  <c r="A3133" i="57"/>
  <c r="A3134" i="57"/>
  <c r="A3135" i="57"/>
  <c r="A3136" i="57"/>
  <c r="A3137" i="57"/>
  <c r="A3138" i="57"/>
  <c r="A3139" i="57"/>
  <c r="A3140" i="57"/>
  <c r="A3141" i="57"/>
  <c r="A3142" i="57"/>
  <c r="A3143" i="57"/>
  <c r="A3144" i="57"/>
  <c r="A3145" i="57"/>
  <c r="A3146" i="57"/>
  <c r="A3147" i="57"/>
  <c r="A3148" i="57"/>
  <c r="A3149" i="57"/>
  <c r="A3150" i="57"/>
  <c r="A3151" i="57"/>
  <c r="A3152" i="57"/>
  <c r="A3153" i="57"/>
  <c r="A3154" i="57"/>
  <c r="A3155" i="57"/>
  <c r="A3156" i="57"/>
  <c r="A3157" i="57"/>
  <c r="A3158" i="57"/>
  <c r="A3159" i="57"/>
  <c r="A3160" i="57"/>
  <c r="A3161" i="57"/>
  <c r="A3162" i="57"/>
  <c r="A3163" i="57"/>
  <c r="A3164" i="57"/>
  <c r="A3165" i="57"/>
  <c r="A3166" i="57"/>
  <c r="A3167" i="57"/>
  <c r="A3168" i="57"/>
  <c r="A3169" i="57"/>
  <c r="A3170" i="57"/>
  <c r="A3171" i="57"/>
  <c r="A3172" i="57"/>
  <c r="A3173" i="57"/>
  <c r="A3174" i="57"/>
  <c r="A3175" i="57"/>
  <c r="A3176" i="57"/>
  <c r="A3177" i="57"/>
  <c r="A3178" i="57"/>
  <c r="A3179" i="57"/>
  <c r="A3180" i="57"/>
  <c r="A3181" i="57"/>
  <c r="A3182" i="57"/>
  <c r="A3183" i="57"/>
  <c r="A3184" i="57"/>
  <c r="A3185" i="57"/>
  <c r="A3186" i="57"/>
  <c r="A3187" i="57"/>
  <c r="A3188" i="57"/>
  <c r="A3189" i="57"/>
  <c r="A3190" i="57"/>
  <c r="A3191" i="57"/>
  <c r="A3192" i="57"/>
  <c r="A3193" i="57"/>
  <c r="A3194" i="57"/>
  <c r="A3195" i="57"/>
  <c r="A3196" i="57"/>
  <c r="A3197" i="57"/>
  <c r="A3198" i="57"/>
  <c r="A3199" i="57"/>
  <c r="A3200" i="57"/>
  <c r="A3201" i="57"/>
  <c r="A3202" i="57"/>
  <c r="A3203" i="57"/>
  <c r="A3204" i="57"/>
  <c r="A3205" i="57"/>
  <c r="A3206" i="57"/>
  <c r="A3207" i="57"/>
  <c r="A3208" i="57"/>
  <c r="A3209" i="57"/>
  <c r="A3210" i="57"/>
  <c r="A3211" i="57"/>
  <c r="A3212" i="57"/>
  <c r="A3213" i="57"/>
  <c r="A3214" i="57"/>
  <c r="A3215" i="57"/>
  <c r="A3216" i="57"/>
  <c r="A3217" i="57"/>
  <c r="A3218" i="57"/>
  <c r="A3219" i="57"/>
  <c r="A3220" i="57"/>
  <c r="A3221" i="57"/>
  <c r="A3222" i="57"/>
  <c r="A3223" i="57"/>
  <c r="A3224" i="57"/>
  <c r="A3225" i="57"/>
  <c r="A3226" i="57"/>
  <c r="A3227" i="57"/>
  <c r="A3228" i="57"/>
  <c r="A3229" i="57"/>
  <c r="A3230" i="57"/>
  <c r="A3231" i="57"/>
  <c r="A3232" i="57"/>
  <c r="A3233" i="57"/>
  <c r="A3234" i="57"/>
  <c r="A3235" i="57"/>
  <c r="A3236" i="57"/>
  <c r="A3237" i="57"/>
  <c r="A3238" i="57"/>
  <c r="A3239" i="57"/>
  <c r="A3240" i="57"/>
  <c r="A3241" i="57"/>
  <c r="A3242" i="57"/>
  <c r="A3243" i="57"/>
  <c r="A3244" i="57"/>
  <c r="A3245" i="57"/>
  <c r="A3246" i="57"/>
  <c r="A3247" i="57"/>
  <c r="A3248" i="57"/>
  <c r="A3249" i="57"/>
  <c r="A3250" i="57"/>
  <c r="A3251" i="57"/>
  <c r="A3252" i="57"/>
  <c r="A3253" i="57"/>
  <c r="A3254" i="57"/>
  <c r="A3255" i="57"/>
  <c r="A3256" i="57"/>
  <c r="A3257" i="57"/>
  <c r="A3258" i="57"/>
  <c r="A3259" i="57"/>
  <c r="A3260" i="57"/>
  <c r="A3261" i="57"/>
  <c r="A3262" i="57"/>
  <c r="A3263" i="57"/>
  <c r="A3264" i="57"/>
  <c r="A3265" i="57"/>
  <c r="A3266" i="57"/>
  <c r="A3267" i="57"/>
  <c r="A3268" i="57"/>
  <c r="A3269" i="57"/>
  <c r="A3270" i="57"/>
  <c r="A3271" i="57"/>
  <c r="A3272" i="57"/>
  <c r="A3273" i="57"/>
  <c r="A3274" i="57"/>
  <c r="A3275" i="57"/>
  <c r="A3276" i="57"/>
  <c r="A3277" i="57"/>
  <c r="A3278" i="57"/>
  <c r="A3279" i="57"/>
  <c r="A3280" i="57"/>
  <c r="A3281" i="57"/>
  <c r="A3282" i="57"/>
  <c r="A3283" i="57"/>
  <c r="A3284" i="57"/>
  <c r="A3285" i="57"/>
  <c r="A3286" i="57"/>
  <c r="A3287" i="57"/>
  <c r="A3288" i="57"/>
  <c r="A3289" i="57"/>
  <c r="A3290" i="57"/>
  <c r="A3291" i="57"/>
  <c r="A3292" i="57"/>
  <c r="A3293" i="57"/>
  <c r="A3294" i="57"/>
  <c r="A3295" i="57"/>
  <c r="A3296" i="57"/>
  <c r="A3297" i="57"/>
  <c r="A3298" i="57"/>
  <c r="A3299" i="57"/>
  <c r="A3300" i="57"/>
  <c r="A3301" i="57"/>
  <c r="A3302" i="57"/>
  <c r="A3303" i="57"/>
  <c r="A3304" i="57"/>
  <c r="A3305" i="57"/>
  <c r="A3306" i="57"/>
  <c r="A3307" i="57"/>
  <c r="A3308" i="57"/>
  <c r="A3309" i="57"/>
  <c r="A3310" i="57"/>
  <c r="A3311" i="57"/>
  <c r="A3312" i="57"/>
  <c r="A3313" i="57"/>
  <c r="A3314" i="57"/>
  <c r="A3315" i="57"/>
  <c r="A3316" i="57"/>
  <c r="A3317" i="57"/>
  <c r="A3318" i="57"/>
  <c r="A3319" i="57"/>
  <c r="A3320" i="57"/>
  <c r="A3321" i="57"/>
  <c r="A3322" i="57"/>
  <c r="A3323" i="57"/>
  <c r="A3324" i="57"/>
  <c r="A3325" i="57"/>
  <c r="A3326" i="57"/>
  <c r="A3327" i="57"/>
  <c r="A3328" i="57"/>
  <c r="A3329" i="57"/>
  <c r="A3330" i="57"/>
  <c r="A3331" i="57"/>
  <c r="A3332" i="57"/>
  <c r="A3333" i="57"/>
  <c r="A3334" i="57"/>
  <c r="A3335" i="57"/>
  <c r="A3336" i="57"/>
  <c r="A3337" i="57"/>
  <c r="A3338" i="57"/>
  <c r="A3339" i="57"/>
  <c r="A3340" i="57"/>
  <c r="A3341" i="57"/>
  <c r="A3342" i="57"/>
  <c r="A3343" i="57"/>
  <c r="A3344" i="57"/>
  <c r="A3345" i="57"/>
  <c r="A3346" i="57"/>
  <c r="A3347" i="57"/>
  <c r="A3348" i="57"/>
  <c r="A3349" i="57"/>
  <c r="A3350" i="57"/>
  <c r="A3351" i="57"/>
  <c r="A3352" i="57"/>
  <c r="A3353" i="57"/>
  <c r="A3354" i="57"/>
  <c r="A3355" i="57"/>
  <c r="A3356" i="57"/>
  <c r="A3357" i="57"/>
  <c r="A3358" i="57"/>
  <c r="A3359" i="57"/>
  <c r="A3360" i="57"/>
  <c r="A3361" i="57"/>
  <c r="A3362" i="57"/>
  <c r="A3363" i="57"/>
  <c r="A3364" i="57"/>
  <c r="A3365" i="57"/>
  <c r="A3366" i="57"/>
  <c r="A3367" i="57"/>
  <c r="A3368" i="57"/>
  <c r="A3369" i="57"/>
  <c r="A3370" i="57"/>
  <c r="A3371" i="57"/>
  <c r="A3372" i="57"/>
  <c r="A3373" i="57"/>
  <c r="A3374" i="57"/>
  <c r="A3375" i="57"/>
  <c r="A3376" i="57"/>
  <c r="A3377" i="57"/>
  <c r="A3378" i="57"/>
  <c r="A3379" i="57"/>
  <c r="A3380" i="57"/>
  <c r="A3381" i="57"/>
  <c r="A3382" i="57"/>
  <c r="A3383" i="57"/>
  <c r="A3384" i="57"/>
  <c r="A3385" i="57"/>
  <c r="A3386" i="57"/>
  <c r="A3387" i="57"/>
  <c r="A3388" i="57"/>
  <c r="A3389" i="57"/>
  <c r="A3390" i="57"/>
  <c r="A3391" i="57"/>
  <c r="A3392" i="57"/>
  <c r="A3393" i="57"/>
  <c r="A3394" i="57"/>
  <c r="A3395" i="57"/>
  <c r="A3396" i="57"/>
  <c r="A3397" i="57"/>
  <c r="A3398" i="57"/>
  <c r="A3399" i="57"/>
  <c r="A3400" i="57"/>
  <c r="A3401" i="57"/>
  <c r="A3402" i="57"/>
  <c r="A3403" i="57"/>
  <c r="A3404" i="57"/>
  <c r="A3405" i="57"/>
  <c r="A3406" i="57"/>
  <c r="A3407" i="57"/>
  <c r="A3408" i="57"/>
  <c r="A3409" i="57"/>
  <c r="A3410" i="57"/>
  <c r="A3411" i="57"/>
  <c r="A3412" i="57"/>
  <c r="A3413" i="57"/>
  <c r="A3414" i="57"/>
  <c r="A3415" i="57"/>
  <c r="A3416" i="57"/>
  <c r="A3417" i="57"/>
  <c r="A3418" i="57"/>
  <c r="A3419" i="57"/>
  <c r="A3420" i="57"/>
  <c r="A3421" i="57"/>
  <c r="A3422" i="57"/>
  <c r="A3423" i="57"/>
  <c r="A3424" i="57"/>
  <c r="A3425" i="57"/>
  <c r="A3426" i="57"/>
  <c r="A3427" i="57"/>
  <c r="A3428" i="57"/>
  <c r="A3429" i="57"/>
  <c r="A3430" i="57"/>
  <c r="A3431" i="57"/>
  <c r="A3432" i="57"/>
  <c r="A3433" i="57"/>
  <c r="A3434" i="57"/>
  <c r="A3435" i="57"/>
  <c r="A3436" i="57"/>
  <c r="A3437" i="57"/>
  <c r="A3438" i="57"/>
  <c r="A3439" i="57"/>
  <c r="A3440" i="57"/>
  <c r="A3441" i="57"/>
  <c r="A3442" i="57"/>
  <c r="A3443" i="57"/>
  <c r="A3444" i="57"/>
  <c r="A3445" i="57"/>
  <c r="A3446" i="57"/>
  <c r="A3447" i="57"/>
  <c r="A3448" i="57"/>
  <c r="A3449" i="57"/>
  <c r="A3450" i="57"/>
  <c r="A3451" i="57"/>
  <c r="A3452" i="57"/>
  <c r="A3453" i="57"/>
  <c r="A3454" i="57"/>
  <c r="A3455" i="57"/>
  <c r="A3456" i="57"/>
  <c r="A3457" i="57"/>
  <c r="A3458" i="57"/>
  <c r="A3459" i="57"/>
  <c r="A3460" i="57"/>
  <c r="A3461" i="57"/>
  <c r="A3462" i="57"/>
  <c r="A3463" i="57"/>
  <c r="A3464" i="57"/>
  <c r="A3465" i="57"/>
  <c r="A3466" i="57"/>
  <c r="A3467" i="57"/>
  <c r="A3468" i="57"/>
  <c r="A3469" i="57"/>
  <c r="A3470" i="57"/>
  <c r="A3471" i="57"/>
  <c r="A3472" i="57"/>
  <c r="A3473" i="57"/>
  <c r="A3474" i="57"/>
  <c r="A3475" i="57"/>
  <c r="A3476" i="57"/>
  <c r="A3477" i="57"/>
  <c r="A3478" i="57"/>
  <c r="A3479" i="57"/>
  <c r="A3480" i="57"/>
  <c r="A3481" i="57"/>
  <c r="A3482" i="57"/>
  <c r="A3483" i="57"/>
  <c r="A3484" i="57"/>
  <c r="A3485" i="57"/>
  <c r="A3486" i="57"/>
  <c r="A3487" i="57"/>
  <c r="A3488" i="57"/>
  <c r="A3489" i="57"/>
  <c r="A3490" i="57"/>
  <c r="A3491" i="57"/>
  <c r="A3492" i="57"/>
  <c r="A3493" i="57"/>
  <c r="A3494" i="57"/>
  <c r="A3495" i="57"/>
  <c r="A3496" i="57"/>
  <c r="A3497" i="57"/>
  <c r="A3498" i="57"/>
  <c r="A3499" i="57"/>
  <c r="A3500" i="57"/>
  <c r="A3501" i="57"/>
  <c r="A3502" i="57"/>
  <c r="A3503" i="57"/>
  <c r="A3504" i="57"/>
  <c r="A3505" i="57"/>
  <c r="A3506" i="57"/>
  <c r="A3507" i="57"/>
  <c r="A3508" i="57"/>
  <c r="A3509" i="57"/>
  <c r="A3510" i="57"/>
  <c r="A3511" i="57"/>
  <c r="A3512" i="57"/>
  <c r="A3513" i="57"/>
  <c r="A3514" i="57"/>
  <c r="A3515" i="57"/>
  <c r="A3516" i="57"/>
  <c r="A3517" i="57"/>
  <c r="A3518" i="57"/>
  <c r="A3519" i="57"/>
  <c r="A3520" i="57"/>
  <c r="A3521" i="57"/>
  <c r="A3522" i="57"/>
  <c r="A3523" i="57"/>
  <c r="A3524" i="57"/>
  <c r="A3525" i="57"/>
  <c r="A3526" i="57"/>
  <c r="A3527" i="57"/>
  <c r="A3528" i="57"/>
  <c r="A3529" i="57"/>
  <c r="A3530" i="57"/>
  <c r="A3531" i="57"/>
  <c r="A3532" i="57"/>
  <c r="A3533" i="57"/>
  <c r="A3534" i="57"/>
  <c r="A3535" i="57"/>
  <c r="A3536" i="57"/>
  <c r="A3537" i="57"/>
  <c r="A3538" i="57"/>
  <c r="A3539" i="57"/>
  <c r="A3540" i="57"/>
  <c r="A3541" i="57"/>
  <c r="A3542" i="57"/>
  <c r="A3543" i="57"/>
  <c r="A3544" i="57"/>
  <c r="A3545" i="57"/>
  <c r="A3546" i="57"/>
  <c r="A3547" i="57"/>
  <c r="A3548" i="57"/>
  <c r="A3549" i="57"/>
  <c r="A3550" i="57"/>
  <c r="A3551" i="57"/>
  <c r="A3552" i="57"/>
  <c r="A3553" i="57"/>
  <c r="A3554" i="57"/>
  <c r="A3555" i="57"/>
  <c r="A3556" i="57"/>
  <c r="A3557" i="57"/>
  <c r="A3558" i="57"/>
  <c r="A3559" i="57"/>
  <c r="A3560" i="57"/>
  <c r="A3561" i="57"/>
  <c r="A3562" i="57"/>
  <c r="A3563" i="57"/>
  <c r="A3564" i="57"/>
  <c r="A3565" i="57"/>
  <c r="A3566" i="57"/>
  <c r="A3567" i="57"/>
  <c r="A3568" i="57"/>
  <c r="A3569" i="57"/>
  <c r="A3570" i="57"/>
  <c r="A3571" i="57"/>
  <c r="A3572" i="57"/>
  <c r="A3573" i="57"/>
  <c r="A3574" i="57"/>
  <c r="A3575" i="57"/>
  <c r="A3576" i="57"/>
  <c r="A3577" i="57"/>
  <c r="A3578" i="57"/>
  <c r="A3579" i="57"/>
  <c r="A3580" i="57"/>
  <c r="A3581" i="57"/>
  <c r="A3582" i="57"/>
  <c r="A3583" i="57"/>
  <c r="A3584" i="57"/>
  <c r="A3585" i="57"/>
  <c r="A3586" i="57"/>
  <c r="A3587" i="57"/>
  <c r="A3588" i="57"/>
  <c r="A3589" i="57"/>
  <c r="A3590" i="57"/>
  <c r="A3591" i="57"/>
  <c r="A3592" i="57"/>
  <c r="A3593" i="57"/>
  <c r="A3594" i="57"/>
  <c r="A3595" i="57"/>
  <c r="A3596" i="57"/>
  <c r="A3597" i="57"/>
  <c r="A3598" i="57"/>
  <c r="A3599" i="57"/>
  <c r="A3600" i="57"/>
  <c r="A3601" i="57"/>
  <c r="A3602" i="57"/>
  <c r="A3603" i="57"/>
  <c r="A3604" i="57"/>
  <c r="A3605" i="57"/>
  <c r="A3606" i="57"/>
  <c r="A3607" i="57"/>
  <c r="A3608" i="57"/>
  <c r="A3609" i="57"/>
  <c r="A3610" i="57"/>
  <c r="A3611" i="57"/>
  <c r="A3612" i="57"/>
  <c r="A3613" i="57"/>
  <c r="A3614" i="57"/>
  <c r="A3615" i="57"/>
  <c r="A3616" i="57"/>
  <c r="A3617" i="57"/>
  <c r="A3618" i="57"/>
  <c r="A3619" i="57"/>
  <c r="A3620" i="57"/>
  <c r="A3621" i="57"/>
  <c r="A3622" i="57"/>
  <c r="A3623" i="57"/>
  <c r="A3624" i="57"/>
  <c r="A3625" i="57"/>
  <c r="A3626" i="57"/>
  <c r="A3627" i="57"/>
  <c r="A3628" i="57"/>
  <c r="A3629" i="57"/>
  <c r="A3630" i="57"/>
  <c r="A3631" i="57"/>
  <c r="A3632" i="57"/>
  <c r="A3633" i="57"/>
  <c r="A3634" i="57"/>
  <c r="A3635" i="57"/>
  <c r="A3636" i="57"/>
  <c r="A3637" i="57"/>
  <c r="A3638" i="57"/>
  <c r="A3639" i="57"/>
  <c r="A3640" i="57"/>
  <c r="A3641" i="57"/>
  <c r="A3642" i="57"/>
  <c r="A3643" i="57"/>
  <c r="A3644" i="57"/>
  <c r="A3645" i="57"/>
  <c r="A3646" i="57"/>
  <c r="A3647" i="57"/>
  <c r="A3648" i="57"/>
  <c r="A3649" i="57"/>
  <c r="A3650" i="57"/>
  <c r="A3651" i="57"/>
  <c r="A3652" i="57"/>
  <c r="A3653" i="57"/>
  <c r="A3654" i="57"/>
  <c r="A3655" i="57"/>
  <c r="A3656" i="57"/>
  <c r="A3657" i="57"/>
  <c r="A3658" i="57"/>
  <c r="A3659" i="57"/>
  <c r="A3660" i="57"/>
  <c r="A3661" i="57"/>
  <c r="A3662" i="57"/>
  <c r="A3663" i="57"/>
  <c r="A3664" i="57"/>
  <c r="A3665" i="57"/>
  <c r="A3666" i="57"/>
  <c r="A3667" i="57"/>
  <c r="A3668" i="57"/>
  <c r="A3669" i="57"/>
  <c r="A3670" i="57"/>
  <c r="A3671" i="57"/>
  <c r="A3672" i="57"/>
  <c r="A3673" i="57"/>
  <c r="A3674" i="57"/>
  <c r="A3675" i="57"/>
  <c r="A3676" i="57"/>
  <c r="A3677" i="57"/>
  <c r="A3678" i="57"/>
  <c r="A3679" i="57"/>
  <c r="A3680" i="57"/>
  <c r="A3681" i="57"/>
  <c r="A3682" i="57"/>
  <c r="A3683" i="57"/>
  <c r="A3684" i="57"/>
  <c r="A3685" i="57"/>
  <c r="A3686" i="57"/>
  <c r="A3687" i="57"/>
  <c r="A3688" i="57"/>
  <c r="A3689" i="57"/>
  <c r="A3690" i="57"/>
  <c r="A3691" i="57"/>
  <c r="A3692" i="57"/>
  <c r="A3693" i="57"/>
  <c r="A3694" i="57"/>
  <c r="A3695" i="57"/>
  <c r="A3696" i="57"/>
  <c r="A3697" i="57"/>
  <c r="A3698" i="57"/>
  <c r="A3699" i="57"/>
  <c r="A3700" i="57"/>
  <c r="A3701" i="57"/>
  <c r="A3702" i="57"/>
  <c r="A3703" i="57"/>
  <c r="A3704" i="57"/>
  <c r="A3705" i="57"/>
  <c r="A3706" i="57"/>
  <c r="A3707" i="57"/>
  <c r="A3708" i="57"/>
  <c r="A3709" i="57"/>
  <c r="A3710" i="57"/>
  <c r="A3711" i="57"/>
  <c r="A3712" i="57"/>
  <c r="A3713" i="57"/>
  <c r="A3714" i="57"/>
  <c r="A3715" i="57"/>
  <c r="A3716" i="57"/>
  <c r="A3717" i="57"/>
  <c r="A3718" i="57"/>
  <c r="A3719" i="57"/>
  <c r="A3720" i="57"/>
  <c r="A3721" i="57"/>
  <c r="A3722" i="57"/>
  <c r="A3723" i="57"/>
  <c r="A3724" i="57"/>
  <c r="A3725" i="57"/>
  <c r="A3726" i="57"/>
  <c r="A3727" i="57"/>
  <c r="A3728" i="57"/>
  <c r="A3729" i="57"/>
  <c r="A3730" i="57"/>
  <c r="A3731" i="57"/>
  <c r="A3732" i="57"/>
  <c r="A3733" i="57"/>
  <c r="A3734" i="57"/>
  <c r="A3735" i="57"/>
  <c r="A3736" i="57"/>
  <c r="A3737" i="57"/>
  <c r="A3738" i="57"/>
  <c r="A3739" i="57"/>
  <c r="A3740" i="57"/>
  <c r="A3741" i="57"/>
  <c r="A3742" i="57"/>
  <c r="A3743" i="57"/>
  <c r="A3744" i="57"/>
  <c r="A3745" i="57"/>
  <c r="A3746" i="57"/>
  <c r="A3747" i="57"/>
  <c r="A3748" i="57"/>
  <c r="A3749" i="57"/>
  <c r="A3750" i="57"/>
  <c r="A3751" i="57"/>
  <c r="A3752" i="57"/>
  <c r="A3753" i="57"/>
  <c r="A3754" i="57"/>
  <c r="A3755" i="57"/>
  <c r="A3756" i="57"/>
  <c r="A3757" i="57"/>
  <c r="A3758" i="57"/>
  <c r="A3759" i="57"/>
  <c r="A3760" i="57"/>
  <c r="A3761" i="57"/>
  <c r="A3762" i="57"/>
  <c r="A3763" i="57"/>
  <c r="A3764" i="57"/>
  <c r="A3765" i="57"/>
  <c r="A3766" i="57"/>
  <c r="A3767" i="57"/>
  <c r="A3768" i="57"/>
  <c r="A3769" i="57"/>
  <c r="A3770" i="57"/>
  <c r="A3771" i="57"/>
  <c r="A3772" i="57"/>
  <c r="A3773" i="57"/>
  <c r="A3774" i="57"/>
  <c r="A3775" i="57"/>
  <c r="A3776" i="57"/>
  <c r="A3777" i="57"/>
  <c r="A3778" i="57"/>
  <c r="A3779" i="57"/>
  <c r="A3780" i="57"/>
  <c r="A3781" i="57"/>
  <c r="A3782" i="57"/>
  <c r="A3783" i="57"/>
  <c r="A3784" i="57"/>
  <c r="A3785" i="57"/>
  <c r="A3786" i="57"/>
  <c r="A3787" i="57"/>
  <c r="A3788" i="57"/>
  <c r="A3789" i="57"/>
  <c r="A3790" i="57"/>
  <c r="A3791" i="57"/>
  <c r="A3792" i="57"/>
  <c r="A3793" i="57"/>
  <c r="A3794" i="57"/>
  <c r="A3795" i="57"/>
  <c r="A3796" i="57"/>
  <c r="A3797" i="57"/>
  <c r="A3798" i="57"/>
  <c r="A3799" i="57"/>
  <c r="A3800" i="57"/>
  <c r="A3801" i="57"/>
  <c r="A3802" i="57"/>
  <c r="A3803" i="57"/>
  <c r="A3804" i="57"/>
  <c r="A3805" i="57"/>
  <c r="A3806" i="57"/>
  <c r="A3807" i="57"/>
  <c r="A3808" i="57"/>
  <c r="A3809" i="57"/>
  <c r="A3810" i="57"/>
  <c r="A3811" i="57"/>
  <c r="A3812" i="57"/>
  <c r="A3813" i="57"/>
  <c r="A3814" i="57"/>
  <c r="A3815" i="57"/>
  <c r="A3816" i="57"/>
  <c r="A3817" i="57"/>
  <c r="A3818" i="57"/>
  <c r="A3819" i="57"/>
  <c r="A3820" i="57"/>
  <c r="A3821" i="57"/>
  <c r="A3822" i="57"/>
  <c r="A3823" i="57"/>
  <c r="A3824" i="57"/>
  <c r="A3825" i="57"/>
  <c r="A3826" i="57"/>
  <c r="A3827" i="57"/>
  <c r="A3828" i="57"/>
  <c r="A3829" i="57"/>
  <c r="A3830" i="57"/>
  <c r="A3831" i="57"/>
  <c r="A3832" i="57"/>
  <c r="A3833" i="57"/>
  <c r="A3834" i="57"/>
  <c r="A3835" i="57"/>
  <c r="A3836" i="57"/>
  <c r="A3837" i="57"/>
  <c r="A3838" i="57"/>
  <c r="A3839" i="57"/>
  <c r="A3840" i="57"/>
  <c r="A3841" i="57"/>
  <c r="A3842" i="57"/>
  <c r="A3843" i="57"/>
  <c r="A3844" i="57"/>
  <c r="A3845" i="57"/>
  <c r="A3846" i="57"/>
  <c r="A3847" i="57"/>
  <c r="A3848" i="57"/>
  <c r="A3849" i="57"/>
  <c r="A3850" i="57"/>
  <c r="A3851" i="57"/>
  <c r="A3852" i="57"/>
  <c r="A3853" i="57"/>
  <c r="A3854" i="57"/>
  <c r="A3855" i="57"/>
  <c r="A3856" i="57"/>
  <c r="A3857" i="57"/>
  <c r="A3858" i="57"/>
  <c r="A3859" i="57"/>
  <c r="A3860" i="57"/>
  <c r="A3861" i="57"/>
  <c r="A3862" i="57"/>
  <c r="A3863" i="57"/>
  <c r="A3864" i="57"/>
  <c r="A3865" i="57"/>
  <c r="A3866" i="57"/>
  <c r="A3867" i="57"/>
  <c r="A3868" i="57"/>
  <c r="A3869" i="57"/>
  <c r="A3870" i="57"/>
  <c r="A3871" i="57"/>
  <c r="A3872" i="57"/>
  <c r="A3873" i="57"/>
  <c r="A3874" i="57"/>
  <c r="A3875" i="57"/>
  <c r="A3876" i="57"/>
  <c r="A3877" i="57"/>
  <c r="A3878" i="57"/>
  <c r="A3879" i="57"/>
  <c r="A3880" i="57"/>
  <c r="A3881" i="57"/>
  <c r="A3882" i="57"/>
  <c r="A3883" i="57"/>
  <c r="A3884" i="57"/>
  <c r="A3885" i="57"/>
  <c r="A3886" i="57"/>
  <c r="A3887" i="57"/>
  <c r="A3888" i="57"/>
  <c r="A3889" i="57"/>
  <c r="A3890" i="57"/>
  <c r="A3891" i="57"/>
  <c r="A3892" i="57"/>
  <c r="A3893" i="57"/>
  <c r="A3894" i="57"/>
  <c r="A3895" i="57"/>
  <c r="A3896" i="57"/>
  <c r="A3897" i="57"/>
  <c r="A3898" i="57"/>
  <c r="A3899" i="57"/>
  <c r="A3900" i="57"/>
  <c r="A3901" i="57"/>
  <c r="A3902" i="57"/>
  <c r="A3903" i="57"/>
  <c r="A3904" i="57"/>
  <c r="A3905" i="57"/>
  <c r="A3906" i="57"/>
  <c r="A3907" i="57"/>
  <c r="A3908" i="57"/>
  <c r="A3909" i="57"/>
  <c r="A3910" i="57"/>
  <c r="A3911" i="57"/>
  <c r="A3912" i="57"/>
  <c r="A3913" i="57"/>
  <c r="A3914" i="57"/>
  <c r="A3915" i="57"/>
  <c r="A3916" i="57"/>
  <c r="A3917" i="57"/>
  <c r="A3918" i="57"/>
  <c r="A3919" i="57"/>
  <c r="A3920" i="57"/>
  <c r="A3921" i="57"/>
  <c r="A3922" i="57"/>
  <c r="A3923" i="57"/>
  <c r="A3924" i="57"/>
  <c r="A3925" i="57"/>
  <c r="A3926" i="57"/>
  <c r="A3927" i="57"/>
  <c r="A3928" i="57"/>
  <c r="A3929" i="57"/>
  <c r="A3930" i="57"/>
  <c r="A3931" i="57"/>
  <c r="A3932" i="57"/>
  <c r="A3933" i="57"/>
  <c r="A3934" i="57"/>
  <c r="A3935" i="57"/>
  <c r="A3936" i="57"/>
  <c r="A3937" i="57"/>
  <c r="A3938" i="57"/>
  <c r="A3939" i="57"/>
  <c r="A3940" i="57"/>
  <c r="A3941" i="57"/>
  <c r="A3942" i="57"/>
  <c r="A3943" i="57"/>
  <c r="A3944" i="57"/>
  <c r="A3945" i="57"/>
  <c r="A3946" i="57"/>
  <c r="A3947" i="57"/>
  <c r="A3948" i="57"/>
  <c r="A3949" i="57"/>
  <c r="A3950" i="57"/>
  <c r="A3951" i="57"/>
  <c r="A3952" i="57"/>
  <c r="A3953" i="57"/>
  <c r="A3954" i="57"/>
  <c r="A3955" i="57"/>
  <c r="A3956" i="57"/>
  <c r="A3957" i="57"/>
  <c r="A3958" i="57"/>
  <c r="A3959" i="57"/>
  <c r="A3960" i="57"/>
  <c r="A3961" i="57"/>
  <c r="A3962" i="57"/>
  <c r="A3963" i="57"/>
  <c r="A3964" i="57"/>
  <c r="A3965" i="57"/>
  <c r="A3966" i="57"/>
  <c r="A3967" i="57"/>
  <c r="A3968" i="57"/>
  <c r="A3969" i="57"/>
  <c r="A3970" i="57"/>
  <c r="A3971" i="57"/>
  <c r="A3972" i="57"/>
  <c r="A3973" i="57"/>
  <c r="A3974" i="57"/>
  <c r="A3975" i="57"/>
  <c r="A3976" i="57"/>
  <c r="A3977" i="57"/>
  <c r="A3978" i="57"/>
  <c r="A3979" i="57"/>
  <c r="A3980" i="57"/>
  <c r="A3981" i="57"/>
  <c r="A3982" i="57"/>
  <c r="A3983" i="57"/>
  <c r="A3984" i="57"/>
  <c r="A3985" i="57"/>
  <c r="A3986" i="57"/>
  <c r="A3987" i="57"/>
  <c r="A3988" i="57"/>
  <c r="A3989" i="57"/>
  <c r="A3990" i="57"/>
  <c r="A3991" i="57"/>
  <c r="A3992" i="57"/>
  <c r="A3993" i="57"/>
  <c r="A3994" i="57"/>
  <c r="A3995" i="57"/>
  <c r="A3996" i="57"/>
  <c r="A3997" i="57"/>
  <c r="A3998" i="57"/>
  <c r="A3999" i="57"/>
  <c r="A4000" i="57"/>
  <c r="A4001" i="57"/>
  <c r="A4002" i="57"/>
  <c r="A4003" i="57"/>
  <c r="A4004" i="57"/>
  <c r="A4005" i="57"/>
  <c r="A4006" i="57"/>
  <c r="A4007" i="57"/>
  <c r="A4008" i="57"/>
  <c r="A4009" i="57"/>
  <c r="A4010" i="57"/>
  <c r="A4011" i="57"/>
  <c r="A4012" i="57"/>
  <c r="A4013" i="57"/>
  <c r="A4014" i="57"/>
  <c r="A4015" i="57"/>
  <c r="A4016" i="57"/>
  <c r="A4017" i="57"/>
  <c r="A4018" i="57"/>
  <c r="A4019" i="57"/>
  <c r="A4020" i="57"/>
  <c r="A4021" i="57"/>
  <c r="A4022" i="57"/>
  <c r="A4023" i="57"/>
  <c r="A4024" i="57"/>
  <c r="A4025" i="57"/>
  <c r="A4026" i="57"/>
  <c r="A4027" i="57"/>
  <c r="A4028" i="57"/>
  <c r="A4029" i="57"/>
  <c r="A4030" i="57"/>
  <c r="A4031" i="57"/>
  <c r="A4032" i="57"/>
  <c r="A4033" i="57"/>
  <c r="A4034" i="57"/>
  <c r="A4035" i="57"/>
  <c r="A4036" i="57"/>
  <c r="A4037" i="57"/>
  <c r="A4038" i="57"/>
  <c r="A4039" i="57"/>
  <c r="A4040" i="57"/>
  <c r="A4041" i="57"/>
  <c r="A4042" i="57"/>
  <c r="A4043" i="57"/>
  <c r="A4044" i="57"/>
  <c r="A4045" i="57"/>
  <c r="A4046" i="57"/>
  <c r="A4047" i="57"/>
  <c r="A4048" i="57"/>
  <c r="A4049" i="57"/>
  <c r="A4050" i="57"/>
  <c r="A4051" i="57"/>
  <c r="A4052" i="57"/>
  <c r="A4053" i="57"/>
  <c r="A4054" i="57"/>
  <c r="A4055" i="57"/>
  <c r="A4056" i="57"/>
  <c r="A4057" i="57"/>
  <c r="A4058" i="57"/>
  <c r="A4059" i="57"/>
  <c r="A4060" i="57"/>
  <c r="A4061" i="57"/>
  <c r="A4062" i="57"/>
  <c r="A4063" i="57"/>
  <c r="A4064" i="57"/>
  <c r="A4065" i="57"/>
  <c r="A4066" i="57"/>
  <c r="A4067" i="57"/>
  <c r="A4068" i="57"/>
  <c r="A4069" i="57"/>
  <c r="A4070" i="57"/>
  <c r="A4071" i="57"/>
  <c r="A4072" i="57"/>
  <c r="A4073" i="57"/>
  <c r="A4074" i="57"/>
  <c r="A4075" i="57"/>
  <c r="A4076" i="57"/>
  <c r="A4077" i="57"/>
  <c r="A4078" i="57"/>
  <c r="A4079" i="57"/>
  <c r="A4080" i="57"/>
  <c r="A4081" i="57"/>
  <c r="A4082" i="57"/>
  <c r="A4083" i="57"/>
  <c r="A4084" i="57"/>
  <c r="A4085" i="57"/>
  <c r="A4086" i="57"/>
  <c r="A4087" i="57"/>
  <c r="A4088" i="57"/>
  <c r="A4089" i="57"/>
  <c r="A4090" i="57"/>
  <c r="A4091" i="57"/>
  <c r="A4092" i="57"/>
  <c r="A4093" i="57"/>
  <c r="A4094" i="57"/>
  <c r="A4095" i="57"/>
  <c r="A4096" i="57"/>
  <c r="A4097" i="57"/>
  <c r="A4098" i="57"/>
  <c r="A4099" i="57"/>
  <c r="A4100" i="57"/>
  <c r="A4101" i="57"/>
  <c r="A4102" i="57"/>
  <c r="A4103" i="57"/>
  <c r="A4104" i="57"/>
  <c r="A4105" i="57"/>
  <c r="A4106" i="57"/>
  <c r="A4107" i="57"/>
  <c r="A4108" i="57"/>
  <c r="A4109" i="57"/>
  <c r="A4110" i="57"/>
  <c r="A4111" i="57"/>
  <c r="A4112" i="57"/>
  <c r="A4113" i="57"/>
  <c r="A4114" i="57"/>
  <c r="A4115" i="57"/>
  <c r="A4116" i="57"/>
  <c r="A4117" i="57"/>
  <c r="A4118" i="57"/>
  <c r="A4119" i="57"/>
  <c r="A4120" i="57"/>
  <c r="A4121" i="57"/>
  <c r="A4122" i="57"/>
  <c r="A4123" i="57"/>
  <c r="A4124" i="57"/>
  <c r="A4125" i="57"/>
  <c r="A4126" i="57"/>
  <c r="A4127" i="57"/>
  <c r="A4128" i="57"/>
  <c r="A4129" i="57"/>
  <c r="A4130" i="57"/>
  <c r="A4131" i="57"/>
  <c r="A4132" i="57"/>
  <c r="A4133" i="57"/>
  <c r="A4134" i="57"/>
  <c r="A4135" i="57"/>
  <c r="A4136" i="57"/>
  <c r="A4137" i="57"/>
  <c r="A4138" i="57"/>
  <c r="A4139" i="57"/>
  <c r="A4140" i="57"/>
  <c r="A4141" i="57"/>
  <c r="A4142" i="57"/>
  <c r="A4143" i="57"/>
  <c r="A4144" i="57"/>
  <c r="A4145" i="57"/>
  <c r="A4146" i="57"/>
  <c r="A4147" i="57"/>
  <c r="A4148" i="57"/>
  <c r="A4149" i="57"/>
  <c r="A4150" i="57"/>
  <c r="A4151" i="57"/>
  <c r="A4152" i="57"/>
  <c r="A4153" i="57"/>
  <c r="A4154" i="57"/>
  <c r="A4155" i="57"/>
  <c r="A4156" i="57"/>
  <c r="A4157" i="57"/>
  <c r="A4158" i="57"/>
  <c r="A4159" i="57"/>
  <c r="A4160" i="57"/>
  <c r="A4161" i="57"/>
  <c r="A4162" i="57"/>
  <c r="A4163" i="57"/>
  <c r="A4164" i="57"/>
  <c r="A4165" i="57"/>
  <c r="A4166" i="57"/>
  <c r="A4167" i="57"/>
  <c r="A4168" i="57"/>
  <c r="A4169" i="57"/>
  <c r="A4170" i="57"/>
  <c r="A4171" i="57"/>
  <c r="A4172" i="57"/>
  <c r="A4173" i="57"/>
  <c r="A4174" i="57"/>
  <c r="A4175" i="57"/>
  <c r="A4176" i="57"/>
  <c r="A4177" i="57"/>
  <c r="A4178" i="57"/>
  <c r="A4179" i="57"/>
  <c r="A4180" i="57"/>
  <c r="A4181" i="57"/>
  <c r="A4182" i="57"/>
  <c r="A4183" i="57"/>
  <c r="A4184" i="57"/>
  <c r="A4185" i="57"/>
  <c r="A4186" i="57"/>
  <c r="A4187" i="57"/>
  <c r="A4188" i="57"/>
  <c r="A4189" i="57"/>
  <c r="A4190" i="57"/>
  <c r="A4191" i="57"/>
  <c r="A4192" i="57"/>
  <c r="A4193" i="57"/>
  <c r="A4194" i="57"/>
  <c r="A4195" i="57"/>
  <c r="A4196" i="57"/>
  <c r="A4197" i="57"/>
  <c r="A4198" i="57"/>
  <c r="A4199" i="57"/>
  <c r="A4200" i="57"/>
  <c r="A4201" i="57"/>
  <c r="A4202" i="57"/>
  <c r="A4203" i="57"/>
  <c r="A4204" i="57"/>
  <c r="A4205" i="57"/>
  <c r="A4206" i="57"/>
  <c r="A4207" i="57"/>
  <c r="A4208" i="57"/>
  <c r="A4209" i="57"/>
  <c r="A4210" i="57"/>
  <c r="A4211" i="57"/>
  <c r="A4212" i="57"/>
  <c r="A4213" i="57"/>
  <c r="A4214" i="57"/>
  <c r="A4215" i="57"/>
  <c r="A4216" i="57"/>
  <c r="A4217" i="57"/>
  <c r="A4218" i="57"/>
  <c r="A4219" i="57"/>
  <c r="A4220" i="57"/>
  <c r="A4221" i="57"/>
  <c r="A4222" i="57"/>
  <c r="A4223" i="57"/>
  <c r="A4224" i="57"/>
  <c r="A4225" i="57"/>
  <c r="A4226" i="57"/>
  <c r="A4227" i="57"/>
  <c r="A4228" i="57"/>
  <c r="A4229" i="57"/>
  <c r="A4230" i="57"/>
  <c r="A4231" i="57"/>
  <c r="A4232" i="57"/>
  <c r="A4233" i="57"/>
  <c r="A4234" i="57"/>
  <c r="A4235" i="57"/>
  <c r="A4236" i="57"/>
  <c r="A4237" i="57"/>
  <c r="A4238" i="57"/>
  <c r="A4239" i="57"/>
  <c r="A4240" i="57"/>
  <c r="A4241" i="57"/>
  <c r="A4242" i="57"/>
  <c r="A4243" i="57"/>
  <c r="A4244" i="57"/>
  <c r="A4245" i="57"/>
  <c r="A4246" i="57"/>
  <c r="A4247" i="57"/>
  <c r="A4248" i="57"/>
  <c r="A4249" i="57"/>
  <c r="A4250" i="57"/>
  <c r="A4251" i="57"/>
  <c r="A4252" i="57"/>
  <c r="A4253" i="57"/>
  <c r="A4254" i="57"/>
  <c r="A4255" i="57"/>
  <c r="A4256" i="57"/>
  <c r="A4257" i="57"/>
  <c r="A4258" i="57"/>
  <c r="A4259" i="57"/>
  <c r="A4260" i="57"/>
  <c r="A4261" i="57"/>
  <c r="A4262" i="57"/>
  <c r="A4263" i="57"/>
  <c r="A4264" i="57"/>
  <c r="A4265" i="57"/>
  <c r="A4266" i="57"/>
  <c r="A4267" i="57"/>
  <c r="A4268" i="57"/>
  <c r="A4269" i="57"/>
  <c r="A4270" i="57"/>
  <c r="A4271" i="57"/>
  <c r="A4272" i="57"/>
  <c r="A4273" i="57"/>
  <c r="A4274" i="57"/>
  <c r="A4275" i="57"/>
  <c r="A4276" i="57"/>
  <c r="A4277" i="57"/>
  <c r="A4278" i="57"/>
  <c r="A4279" i="57"/>
  <c r="A4280" i="57"/>
  <c r="A4281" i="57"/>
  <c r="A4282" i="57"/>
  <c r="A4283" i="57"/>
  <c r="A4284" i="57"/>
  <c r="A4285" i="57"/>
  <c r="A4286" i="57"/>
  <c r="A4287" i="57"/>
  <c r="A4288" i="57"/>
  <c r="A4289" i="57"/>
  <c r="A4290" i="57"/>
  <c r="A4291" i="57"/>
  <c r="A4292" i="57"/>
  <c r="A4293" i="57"/>
  <c r="A4294" i="57"/>
  <c r="A4295" i="57"/>
  <c r="A4296" i="57"/>
  <c r="A4297" i="57"/>
  <c r="A4298" i="57"/>
  <c r="A4299" i="57"/>
  <c r="A4300" i="57"/>
  <c r="A4301" i="57"/>
  <c r="A4302" i="57"/>
  <c r="A4303" i="57"/>
  <c r="A4304" i="57"/>
  <c r="A4305" i="57"/>
  <c r="A4306" i="57"/>
  <c r="A4307" i="57"/>
  <c r="A4308" i="57"/>
  <c r="A4309" i="57"/>
  <c r="A4310" i="57"/>
  <c r="A4311" i="57"/>
  <c r="A4312" i="57"/>
  <c r="A4313" i="57"/>
  <c r="A4314" i="57"/>
  <c r="A4315" i="57"/>
  <c r="A4316" i="57"/>
  <c r="A4317" i="57"/>
  <c r="A4318" i="57"/>
  <c r="A4319" i="57"/>
  <c r="A4320" i="57"/>
  <c r="A4321" i="57"/>
  <c r="A4322" i="57"/>
  <c r="A4323" i="57"/>
  <c r="A4324" i="57"/>
  <c r="A4325" i="57"/>
  <c r="A4326" i="57"/>
  <c r="A4327" i="57"/>
  <c r="A4328" i="57"/>
  <c r="A4329" i="57"/>
  <c r="A4330" i="57"/>
  <c r="A4331" i="57"/>
  <c r="A4332" i="57"/>
  <c r="A4333" i="57"/>
  <c r="A4334" i="57"/>
  <c r="A4335" i="57"/>
  <c r="A4336" i="57"/>
  <c r="A4337" i="57"/>
  <c r="A4338" i="57"/>
  <c r="A4339" i="57"/>
  <c r="A4340" i="57"/>
  <c r="A4341" i="57"/>
  <c r="A4342" i="57"/>
  <c r="A4343" i="57"/>
  <c r="A4344" i="57"/>
  <c r="A4345" i="57"/>
  <c r="A4346" i="57"/>
  <c r="A4347" i="57"/>
  <c r="A4348" i="57"/>
  <c r="A4349" i="57"/>
  <c r="A4350" i="57"/>
  <c r="A4351" i="57"/>
  <c r="A4352" i="57"/>
  <c r="A4353" i="57"/>
  <c r="A4354" i="57"/>
  <c r="A4355" i="57"/>
  <c r="A4356" i="57"/>
  <c r="A4357" i="57"/>
  <c r="A4358" i="57"/>
  <c r="A4359" i="57"/>
  <c r="A4360" i="57"/>
  <c r="A4361" i="57"/>
  <c r="A4362" i="57"/>
  <c r="A4363" i="57"/>
  <c r="A4364" i="57"/>
  <c r="A4365" i="57"/>
  <c r="A4366" i="57"/>
  <c r="A4367" i="57"/>
  <c r="A4368" i="57"/>
  <c r="A4369" i="57"/>
  <c r="A4370" i="57"/>
  <c r="A4371" i="57"/>
  <c r="A4372" i="57"/>
  <c r="A4373" i="57"/>
  <c r="A4374" i="57"/>
  <c r="A4375" i="57"/>
  <c r="A4376" i="57"/>
  <c r="A4377" i="57"/>
  <c r="A4378" i="57"/>
  <c r="A4379" i="57"/>
  <c r="A4380" i="57"/>
  <c r="A4381" i="57"/>
  <c r="A4382" i="57"/>
  <c r="A4383" i="57"/>
  <c r="A4384" i="57"/>
  <c r="A4385" i="57"/>
  <c r="A4386" i="57"/>
  <c r="A4387" i="57"/>
  <c r="A4388" i="57"/>
  <c r="A4389" i="57"/>
  <c r="A4390" i="57"/>
  <c r="A4391" i="57"/>
  <c r="A4392" i="57"/>
  <c r="A4393" i="57"/>
  <c r="A4394" i="57"/>
  <c r="A4395" i="57"/>
  <c r="A4396" i="57"/>
  <c r="A4397" i="57"/>
  <c r="A4398" i="57"/>
  <c r="A4399" i="57"/>
  <c r="A4400" i="57"/>
  <c r="A4401" i="57"/>
  <c r="A4402" i="57"/>
  <c r="A4403" i="57"/>
  <c r="A4404" i="57"/>
  <c r="A4405" i="57"/>
  <c r="A4406" i="57"/>
  <c r="A4407" i="57"/>
  <c r="A4408" i="57"/>
  <c r="A4409" i="57"/>
  <c r="A4410" i="57"/>
  <c r="A4411" i="57"/>
  <c r="A4412" i="57"/>
  <c r="A4413" i="57"/>
  <c r="A4414" i="57"/>
  <c r="A4415" i="57"/>
  <c r="A4416" i="57"/>
  <c r="A4417" i="57"/>
  <c r="A4418" i="57"/>
  <c r="A4419" i="57"/>
  <c r="A4420" i="57"/>
  <c r="A4421" i="57"/>
  <c r="A4422" i="57"/>
  <c r="A4423" i="57"/>
  <c r="A4424" i="57"/>
  <c r="A4425" i="57"/>
  <c r="A4426" i="57"/>
  <c r="A4427" i="57"/>
  <c r="A4428" i="57"/>
  <c r="A4429" i="57"/>
  <c r="A4430" i="57"/>
  <c r="A4431" i="57"/>
  <c r="A4432" i="57"/>
  <c r="A4433" i="57"/>
  <c r="A4434" i="57"/>
  <c r="A4435" i="57"/>
  <c r="A4436" i="57"/>
  <c r="A4437" i="57"/>
  <c r="A4438" i="57"/>
  <c r="A4439" i="57"/>
  <c r="A4440" i="57"/>
  <c r="A4441" i="57"/>
  <c r="A4442" i="57"/>
  <c r="A4443" i="57"/>
  <c r="A4444" i="57"/>
  <c r="A4445" i="57"/>
  <c r="A4446" i="57"/>
  <c r="A4447" i="57"/>
  <c r="A4448" i="57"/>
  <c r="A4449" i="57"/>
  <c r="A4450" i="57"/>
  <c r="A4451" i="57"/>
  <c r="A4452" i="57"/>
  <c r="A4453" i="57"/>
  <c r="A4454" i="57"/>
  <c r="A4455" i="57"/>
  <c r="A4456" i="57"/>
  <c r="A4457" i="57"/>
  <c r="A4458" i="57"/>
  <c r="A4459" i="57"/>
  <c r="A4460" i="57"/>
  <c r="A4461" i="57"/>
  <c r="A4462" i="57"/>
  <c r="A4463" i="57"/>
  <c r="A4464" i="57"/>
  <c r="A4465" i="57"/>
  <c r="A4466" i="57"/>
  <c r="A4467" i="57"/>
  <c r="A4468" i="57"/>
  <c r="A4469" i="57"/>
  <c r="A4470" i="57"/>
  <c r="A4471" i="57"/>
  <c r="A4472" i="57"/>
  <c r="A4473" i="57"/>
  <c r="A4474" i="57"/>
  <c r="A4475" i="57"/>
  <c r="A4476" i="57"/>
  <c r="A4477" i="57"/>
  <c r="A4478" i="57"/>
  <c r="A4479" i="57"/>
  <c r="A4480" i="57"/>
  <c r="A4481" i="57"/>
  <c r="A4482" i="57"/>
  <c r="A4483" i="57"/>
  <c r="A4484" i="57"/>
  <c r="A4485" i="57"/>
  <c r="A4486" i="57"/>
  <c r="A4487" i="57"/>
  <c r="A4488" i="57"/>
  <c r="A4489" i="57"/>
  <c r="A4490" i="57"/>
  <c r="A4491" i="57"/>
  <c r="A4492" i="57"/>
  <c r="A4493" i="57"/>
  <c r="A4494" i="57"/>
  <c r="A4495" i="57"/>
  <c r="A4496" i="57"/>
  <c r="A4497" i="57"/>
  <c r="A4498" i="57"/>
  <c r="A4499" i="57"/>
  <c r="A4500" i="57"/>
  <c r="A4501" i="57"/>
  <c r="A4502" i="57"/>
  <c r="A4503" i="57"/>
  <c r="A4504" i="57"/>
  <c r="A4505" i="57"/>
  <c r="A4506" i="57"/>
  <c r="A4507" i="57"/>
  <c r="A4508" i="57"/>
  <c r="A4509" i="57"/>
  <c r="A4510" i="57"/>
  <c r="A4511" i="57"/>
  <c r="A4512" i="57"/>
  <c r="A4513" i="57"/>
  <c r="A4514" i="57"/>
  <c r="A4515" i="57"/>
  <c r="A4516" i="57"/>
  <c r="A4517" i="57"/>
  <c r="A4518" i="57"/>
  <c r="A4519" i="57"/>
  <c r="A4520" i="57"/>
  <c r="A4521" i="57"/>
  <c r="A4522" i="57"/>
  <c r="A4523" i="57"/>
  <c r="A4524" i="57"/>
  <c r="A4525" i="57"/>
  <c r="A4526" i="57"/>
  <c r="A4527" i="57"/>
  <c r="A4528" i="57"/>
  <c r="A4529" i="57"/>
  <c r="A4530" i="57"/>
  <c r="A4531" i="57"/>
  <c r="A4532" i="57"/>
  <c r="A4533" i="57"/>
  <c r="A4534" i="57"/>
  <c r="A4535" i="57"/>
  <c r="A4536" i="57"/>
  <c r="A4537" i="57"/>
  <c r="A4538" i="57"/>
  <c r="A4539" i="57"/>
  <c r="A4540" i="57"/>
  <c r="A4541" i="57"/>
  <c r="A4542" i="57"/>
  <c r="A4543" i="57"/>
  <c r="A4544" i="57"/>
  <c r="A4545" i="57"/>
  <c r="A4546" i="57"/>
  <c r="A4547" i="57"/>
  <c r="A4548" i="57"/>
  <c r="A4549" i="57"/>
  <c r="A4550" i="57"/>
  <c r="A4551" i="57"/>
  <c r="A4552" i="57"/>
  <c r="A4553" i="57"/>
  <c r="A4554" i="57"/>
  <c r="A4555" i="57"/>
  <c r="A4556" i="57"/>
  <c r="A4557" i="57"/>
  <c r="A4558" i="57"/>
  <c r="A4559" i="57"/>
  <c r="A4560" i="57"/>
  <c r="A4561" i="57"/>
  <c r="A4562" i="57"/>
  <c r="A4563" i="57"/>
  <c r="A4564" i="57"/>
  <c r="A4565" i="57"/>
  <c r="A4566" i="57"/>
  <c r="A4567" i="57"/>
  <c r="A4568" i="57"/>
  <c r="A4569" i="57"/>
  <c r="A4570" i="57"/>
  <c r="A4571" i="57"/>
  <c r="A4572" i="57"/>
  <c r="A4573" i="57"/>
  <c r="A4574" i="57"/>
  <c r="A4575" i="57"/>
  <c r="A4576" i="57"/>
  <c r="A4577" i="57"/>
  <c r="A4578" i="57"/>
  <c r="A4579" i="57"/>
  <c r="A4580" i="57"/>
  <c r="A4581" i="57"/>
  <c r="A4582" i="57"/>
  <c r="A4583" i="57"/>
  <c r="A4584" i="57"/>
  <c r="A4585" i="57"/>
  <c r="A4586" i="57"/>
  <c r="A4587" i="57"/>
  <c r="A4588" i="57"/>
  <c r="A4589" i="57"/>
  <c r="A4590" i="57"/>
  <c r="A4591" i="57"/>
  <c r="A4592" i="57"/>
  <c r="A4593" i="57"/>
  <c r="A4594" i="57"/>
  <c r="A4595" i="57"/>
  <c r="A4596" i="57"/>
  <c r="A4597" i="57"/>
  <c r="A4598" i="57"/>
  <c r="A4599" i="57"/>
  <c r="A4600" i="57"/>
  <c r="A4601" i="57"/>
  <c r="A4602" i="57"/>
  <c r="A4603" i="57"/>
  <c r="A4604" i="57"/>
  <c r="A4605" i="57"/>
  <c r="A4606" i="57"/>
  <c r="A4607" i="57"/>
  <c r="A4608" i="57"/>
  <c r="A4609" i="57"/>
  <c r="A4610" i="57"/>
  <c r="A4611" i="57"/>
  <c r="A4612" i="57"/>
  <c r="A4613" i="57"/>
  <c r="A4614" i="57"/>
  <c r="A4615" i="57"/>
  <c r="A4616" i="57"/>
  <c r="A4617" i="57"/>
  <c r="A4618" i="57"/>
  <c r="A4619" i="57"/>
  <c r="A4620" i="57"/>
  <c r="A4621" i="57"/>
  <c r="A4622" i="57"/>
  <c r="A4623" i="57"/>
  <c r="A4624" i="57"/>
  <c r="A4625" i="57"/>
  <c r="A4626" i="57"/>
  <c r="A4627" i="57"/>
  <c r="A4628" i="57"/>
  <c r="A4629" i="57"/>
  <c r="A4630" i="57"/>
  <c r="A4631" i="57"/>
  <c r="A4632" i="57"/>
  <c r="A4633" i="57"/>
  <c r="A4634" i="57"/>
  <c r="A4635" i="57"/>
  <c r="A4636" i="57"/>
  <c r="A4637" i="57"/>
  <c r="A4638" i="57"/>
  <c r="A4639" i="57"/>
  <c r="A4640" i="57"/>
  <c r="A4641" i="57"/>
  <c r="A4642" i="57"/>
  <c r="A4643" i="57"/>
  <c r="A4644" i="57"/>
  <c r="A4645" i="57"/>
  <c r="A4646" i="57"/>
  <c r="A4647" i="57"/>
  <c r="A4648" i="57"/>
  <c r="A4649" i="57"/>
  <c r="A4650" i="57"/>
  <c r="A4651" i="57"/>
  <c r="A4652" i="57"/>
  <c r="A4653" i="57"/>
  <c r="A4654" i="57"/>
  <c r="A4655" i="57"/>
  <c r="A4656" i="57"/>
  <c r="A4657" i="57"/>
  <c r="A4658" i="57"/>
  <c r="A4659" i="57"/>
  <c r="A4660" i="57"/>
  <c r="A4661" i="57"/>
  <c r="A4662" i="57"/>
  <c r="A4663" i="57"/>
  <c r="A4664" i="57"/>
  <c r="A4665" i="57"/>
  <c r="A4666" i="57"/>
  <c r="A4667" i="57"/>
  <c r="A4668" i="57"/>
  <c r="A4669" i="57"/>
  <c r="A4670" i="57"/>
  <c r="A4671" i="57"/>
  <c r="A4672" i="57"/>
  <c r="A4673" i="57"/>
  <c r="A4674" i="57"/>
  <c r="A4675" i="57"/>
  <c r="A4676" i="57"/>
  <c r="A4677" i="57"/>
  <c r="A4678" i="57"/>
  <c r="A4679" i="57"/>
  <c r="A4680" i="57"/>
  <c r="A4681" i="57"/>
  <c r="A4682" i="57"/>
  <c r="A4683" i="57"/>
  <c r="A4684" i="57"/>
  <c r="A4685" i="57"/>
  <c r="A4686" i="57"/>
  <c r="A4687" i="57"/>
  <c r="A4688" i="57"/>
  <c r="A4689" i="57"/>
  <c r="A4690" i="57"/>
  <c r="A4691" i="57"/>
  <c r="A4692" i="57"/>
  <c r="A4693" i="57"/>
  <c r="A4694" i="57"/>
  <c r="A4695" i="57"/>
  <c r="A4696" i="57"/>
  <c r="A4697" i="57"/>
  <c r="A4698" i="57"/>
  <c r="A4699" i="57"/>
  <c r="A4700" i="57"/>
  <c r="A4701" i="57"/>
  <c r="A4702" i="57"/>
  <c r="A4703" i="57"/>
  <c r="A4704" i="57"/>
  <c r="A4705" i="57"/>
  <c r="A4706" i="57"/>
  <c r="A4707" i="57"/>
  <c r="A4708" i="57"/>
  <c r="A4709" i="57"/>
  <c r="A4710" i="57"/>
  <c r="A4711" i="57"/>
  <c r="A4712" i="57"/>
  <c r="A4713" i="57"/>
  <c r="A4714" i="57"/>
  <c r="A4715" i="57"/>
  <c r="A4716" i="57"/>
  <c r="A4717" i="57"/>
  <c r="A4718" i="57"/>
  <c r="A4719" i="57"/>
  <c r="A4720" i="57"/>
  <c r="A4721" i="57"/>
  <c r="A4722" i="57"/>
  <c r="A4723" i="57"/>
  <c r="A4724" i="57"/>
  <c r="A4725" i="57"/>
  <c r="A4726" i="57"/>
  <c r="A4727" i="57"/>
  <c r="A4728" i="57"/>
  <c r="A4729" i="57"/>
  <c r="A4730" i="57"/>
  <c r="A4731" i="57"/>
  <c r="A4732" i="57"/>
  <c r="A4733" i="57"/>
  <c r="A4734" i="57"/>
  <c r="A4735" i="57"/>
  <c r="A4736" i="57"/>
  <c r="A4737" i="57"/>
  <c r="A4738" i="57"/>
  <c r="A4739" i="57"/>
  <c r="A4740" i="57"/>
  <c r="A4741" i="57"/>
  <c r="A4742" i="57"/>
  <c r="A4743" i="57"/>
  <c r="A4744" i="57"/>
  <c r="A4745" i="57"/>
  <c r="A4746" i="57"/>
  <c r="A4747" i="57"/>
  <c r="A4748" i="57"/>
  <c r="A4749" i="57"/>
  <c r="A4750" i="57"/>
  <c r="A4751" i="57"/>
  <c r="A4752" i="57"/>
  <c r="A4753" i="57"/>
  <c r="A4754" i="57"/>
  <c r="A4755" i="57"/>
  <c r="A4756" i="57"/>
  <c r="A4757" i="57"/>
  <c r="A4758" i="57"/>
  <c r="A4759" i="57"/>
  <c r="A4760" i="57"/>
  <c r="A4761" i="57"/>
  <c r="A4762" i="57"/>
  <c r="A4763" i="57"/>
  <c r="A4764" i="57"/>
  <c r="A4765" i="57"/>
  <c r="A4766" i="57"/>
  <c r="A4767" i="57"/>
  <c r="A4768" i="57"/>
  <c r="A4769" i="57"/>
  <c r="A4770" i="57"/>
  <c r="A4771" i="57"/>
  <c r="A4772" i="57"/>
  <c r="A4773" i="57"/>
  <c r="A4774" i="57"/>
  <c r="A4775" i="57"/>
  <c r="A4776" i="57"/>
  <c r="A4777" i="57"/>
  <c r="A4778" i="57"/>
  <c r="A4779" i="57"/>
  <c r="A4780" i="57"/>
  <c r="A4781" i="57"/>
  <c r="A4782" i="57"/>
  <c r="A4783" i="57"/>
  <c r="A4784" i="57"/>
  <c r="A4785" i="57"/>
  <c r="A4786" i="57"/>
  <c r="A4787" i="57"/>
  <c r="A4788" i="57"/>
  <c r="A4789" i="57"/>
  <c r="A4790" i="57"/>
  <c r="A4791" i="57"/>
  <c r="A4792" i="57"/>
  <c r="A4793" i="57"/>
  <c r="A4794" i="57"/>
  <c r="A4795" i="57"/>
  <c r="A4796" i="57"/>
  <c r="A4797" i="57"/>
  <c r="A4798" i="57"/>
  <c r="A4799" i="57"/>
  <c r="A4800" i="57"/>
  <c r="A4801" i="57"/>
  <c r="A4802" i="57"/>
  <c r="A4803" i="57"/>
  <c r="A4804" i="57"/>
  <c r="A4805" i="57"/>
  <c r="A4806" i="57"/>
  <c r="A4807" i="57"/>
  <c r="A4808" i="57"/>
  <c r="A4809" i="57"/>
  <c r="A4810" i="57"/>
  <c r="A4811" i="57"/>
  <c r="A4812" i="57"/>
  <c r="A4813" i="57"/>
  <c r="A4814" i="57"/>
  <c r="A4815" i="57"/>
  <c r="A4816" i="57"/>
  <c r="A4817" i="57"/>
  <c r="A4818" i="57"/>
  <c r="A4819" i="57"/>
  <c r="A4820" i="57"/>
  <c r="A4821" i="57"/>
  <c r="A4822" i="57"/>
  <c r="A4823" i="57"/>
  <c r="A4824" i="57"/>
  <c r="A4825" i="57"/>
  <c r="A4826" i="57"/>
  <c r="A4827" i="57"/>
  <c r="A4828" i="57"/>
  <c r="A4829" i="57"/>
  <c r="A4830" i="57"/>
  <c r="A4831" i="57"/>
  <c r="A4832" i="57"/>
  <c r="A4833" i="57"/>
  <c r="A4834" i="57"/>
  <c r="A4835" i="57"/>
  <c r="A4836" i="57"/>
  <c r="A4837" i="57"/>
  <c r="A4838" i="57"/>
  <c r="A4839" i="57"/>
  <c r="A4840" i="57"/>
  <c r="A4841" i="57"/>
  <c r="A4842" i="57"/>
  <c r="A4843" i="57"/>
  <c r="A4844" i="57"/>
  <c r="A4845" i="57"/>
  <c r="A4846" i="57"/>
  <c r="A4847" i="57"/>
  <c r="A4848" i="57"/>
  <c r="A4849" i="57"/>
  <c r="A4850" i="57"/>
  <c r="A4851" i="57"/>
  <c r="A4852" i="57"/>
  <c r="A4853" i="57"/>
  <c r="A4854" i="57"/>
  <c r="A4855" i="57"/>
  <c r="A4856" i="57"/>
  <c r="A4857" i="57"/>
  <c r="A4858" i="57"/>
  <c r="A4859" i="57"/>
  <c r="A4860" i="57"/>
  <c r="A4861" i="57"/>
  <c r="A4862" i="57"/>
  <c r="A4863" i="57"/>
  <c r="A4864" i="57"/>
  <c r="A4865" i="57"/>
  <c r="A4866" i="57"/>
  <c r="A4867" i="57"/>
  <c r="A4868" i="57"/>
  <c r="A4869" i="57"/>
  <c r="A4870" i="57"/>
  <c r="A4871" i="57"/>
  <c r="A4872" i="57"/>
  <c r="A4873" i="57"/>
  <c r="A4874" i="57"/>
  <c r="A4875" i="57"/>
  <c r="A4876" i="57"/>
  <c r="A4877" i="57"/>
  <c r="A4878" i="57"/>
  <c r="A4879" i="57"/>
  <c r="A4880" i="57"/>
  <c r="A4881" i="57"/>
  <c r="A4882" i="57"/>
  <c r="A4883" i="57"/>
  <c r="A4884" i="57"/>
  <c r="A4885" i="57"/>
  <c r="A4886" i="57"/>
  <c r="A4887" i="57"/>
  <c r="A4888" i="57"/>
  <c r="A4889" i="57"/>
  <c r="A4890" i="57"/>
  <c r="A4891" i="57"/>
  <c r="A4892" i="57"/>
  <c r="A4893" i="57"/>
  <c r="A4894" i="57"/>
  <c r="A4895" i="57"/>
  <c r="A4896" i="57"/>
  <c r="A4897" i="57"/>
  <c r="A4898" i="57"/>
  <c r="A4899" i="57"/>
  <c r="A4900" i="57"/>
  <c r="A4901" i="57"/>
  <c r="A4902" i="57"/>
  <c r="A4903" i="57"/>
  <c r="A4904" i="57"/>
  <c r="A4905" i="57"/>
  <c r="A4906" i="57"/>
  <c r="A4907" i="57"/>
  <c r="A4908" i="57"/>
  <c r="A4909" i="57"/>
  <c r="A4910" i="57"/>
  <c r="A4911" i="57"/>
  <c r="A4912" i="57"/>
  <c r="A4913" i="57"/>
  <c r="A4914" i="57"/>
  <c r="A4915" i="57"/>
  <c r="A4916" i="57"/>
  <c r="A4917" i="57"/>
  <c r="A4918" i="57"/>
  <c r="A4919" i="57"/>
  <c r="A4920" i="57"/>
  <c r="A4921" i="57"/>
  <c r="A4922" i="57"/>
  <c r="A4923" i="57"/>
  <c r="A4924" i="57"/>
  <c r="A4925" i="57"/>
  <c r="A4926" i="57"/>
  <c r="A4927" i="57"/>
  <c r="A4928" i="57"/>
  <c r="A4929" i="57"/>
  <c r="A4930" i="57"/>
  <c r="A4931" i="57"/>
  <c r="A4932" i="57"/>
  <c r="A4933" i="57"/>
  <c r="A4934" i="57"/>
  <c r="A4935" i="57"/>
  <c r="A4936" i="57"/>
  <c r="A4937" i="57"/>
  <c r="A4938" i="57"/>
  <c r="A4939" i="57"/>
  <c r="A4940" i="57"/>
  <c r="A4941" i="57"/>
  <c r="A4942" i="57"/>
  <c r="A4943" i="57"/>
  <c r="A4944" i="57"/>
  <c r="A4945" i="57"/>
  <c r="A4946" i="57"/>
  <c r="A4947" i="57"/>
  <c r="A4948" i="57"/>
  <c r="A4949" i="57"/>
  <c r="A4950" i="57"/>
  <c r="A4951" i="57"/>
  <c r="A4952" i="57"/>
  <c r="A4953" i="57"/>
  <c r="A4954" i="57"/>
  <c r="A4955" i="57"/>
  <c r="A4956" i="57"/>
  <c r="A4957" i="57"/>
  <c r="A4958" i="57"/>
  <c r="A4959" i="57"/>
  <c r="A4960" i="57"/>
  <c r="A4961" i="57"/>
  <c r="A4962" i="57"/>
  <c r="A4963" i="57"/>
  <c r="A4964" i="57"/>
  <c r="A4965" i="57"/>
  <c r="A4966" i="57"/>
  <c r="A4967" i="57"/>
  <c r="A4968" i="57"/>
  <c r="A4969" i="57"/>
  <c r="A4970" i="57"/>
  <c r="A4971" i="57"/>
  <c r="A4972" i="57"/>
  <c r="A4973" i="57"/>
  <c r="A4974" i="57"/>
  <c r="A4975" i="57"/>
  <c r="A4976" i="57"/>
  <c r="A4977" i="57"/>
  <c r="A4978" i="57"/>
  <c r="A4979" i="57"/>
  <c r="A4980" i="57"/>
  <c r="A4981" i="57"/>
  <c r="A4982" i="57"/>
  <c r="A4983" i="57"/>
  <c r="A4984" i="57"/>
  <c r="A4985" i="57"/>
  <c r="A4986" i="57"/>
  <c r="A4987" i="57"/>
  <c r="A4988" i="57"/>
  <c r="A4989" i="57"/>
  <c r="A4990" i="57"/>
  <c r="A4991" i="57"/>
  <c r="A4992" i="57"/>
  <c r="A4993" i="57"/>
  <c r="A4994" i="57"/>
  <c r="A4995" i="57"/>
  <c r="A4996" i="57"/>
  <c r="A4997" i="57"/>
  <c r="A4998" i="57"/>
  <c r="A4999" i="57"/>
  <c r="A5000" i="57"/>
  <c r="A5001" i="57"/>
  <c r="A5002" i="57"/>
  <c r="A5003" i="57"/>
  <c r="A5004" i="57"/>
  <c r="A5005" i="57"/>
  <c r="A5006" i="57"/>
  <c r="A5007" i="57"/>
  <c r="A5008" i="57"/>
  <c r="A5009" i="57"/>
  <c r="A5010" i="57"/>
  <c r="A5011" i="57"/>
  <c r="A5012" i="57"/>
  <c r="A5013" i="57"/>
  <c r="A5014" i="57"/>
  <c r="A5015" i="57"/>
  <c r="A5016" i="57"/>
  <c r="A5017" i="57"/>
  <c r="A5018" i="57"/>
  <c r="A5019" i="57"/>
  <c r="A5020" i="57"/>
  <c r="A5021" i="57"/>
  <c r="A5022" i="57"/>
  <c r="A5023" i="57"/>
  <c r="A5024" i="57"/>
  <c r="A5025" i="57"/>
  <c r="A5026" i="57"/>
  <c r="A5027" i="57"/>
  <c r="A5028" i="57"/>
  <c r="A5029" i="57"/>
  <c r="A5030" i="57"/>
  <c r="A5031" i="57"/>
  <c r="A5032" i="57"/>
  <c r="A5033" i="57"/>
  <c r="A5034" i="57"/>
  <c r="A5035" i="57"/>
  <c r="A5036" i="57"/>
  <c r="A5037" i="57"/>
  <c r="A5038" i="57"/>
  <c r="A5039" i="57"/>
  <c r="A5040" i="57"/>
  <c r="A5041" i="57"/>
  <c r="A5042" i="57"/>
  <c r="A5043" i="57"/>
  <c r="A5044" i="57"/>
  <c r="A5045" i="57"/>
  <c r="A5046" i="57"/>
  <c r="A5047" i="57"/>
  <c r="A5048" i="57"/>
  <c r="A5049" i="57"/>
  <c r="A5050" i="57"/>
  <c r="A5051" i="57"/>
  <c r="A5052" i="57"/>
  <c r="A5053" i="57"/>
  <c r="A5054" i="57"/>
  <c r="A5055" i="57"/>
  <c r="A5056" i="57"/>
  <c r="A5057" i="57"/>
  <c r="A5058" i="57"/>
  <c r="A5059" i="57"/>
  <c r="A5060" i="57"/>
  <c r="A5061" i="57"/>
  <c r="A5062" i="57"/>
  <c r="A5063" i="57"/>
  <c r="A5064" i="57"/>
  <c r="A5065" i="57"/>
  <c r="A5066" i="57"/>
  <c r="A5067" i="57"/>
  <c r="A5068" i="57"/>
  <c r="A5069" i="57"/>
  <c r="A5070" i="57"/>
  <c r="A5071" i="57"/>
  <c r="A5072" i="57"/>
  <c r="A5073" i="57"/>
  <c r="A5074" i="57"/>
  <c r="A5075" i="57"/>
  <c r="A5076" i="57"/>
  <c r="A5077" i="57"/>
  <c r="A5078" i="57"/>
  <c r="A5079" i="57"/>
  <c r="A5080" i="57"/>
  <c r="A5081" i="57"/>
  <c r="A5082" i="57"/>
  <c r="A5083" i="57"/>
  <c r="A5084" i="57"/>
  <c r="A5085" i="57"/>
  <c r="A5086" i="57"/>
  <c r="A5087" i="57"/>
  <c r="A5088" i="57"/>
  <c r="A5089" i="57"/>
  <c r="A5090" i="57"/>
  <c r="A5091" i="57"/>
  <c r="A5092" i="57"/>
  <c r="A5093" i="57"/>
  <c r="A5094" i="57"/>
  <c r="A5095" i="57"/>
  <c r="A5096" i="57"/>
  <c r="A5097" i="57"/>
  <c r="A5098" i="57"/>
  <c r="A5099" i="57"/>
  <c r="A5100" i="57"/>
  <c r="A5101" i="57"/>
  <c r="A5102" i="57"/>
  <c r="A5103" i="57"/>
  <c r="A5104" i="57"/>
  <c r="A5105" i="57"/>
  <c r="A5106" i="57"/>
  <c r="A5107" i="57"/>
  <c r="A5108" i="57"/>
  <c r="A5109" i="57"/>
  <c r="A5110" i="57"/>
  <c r="A5111" i="57"/>
  <c r="A5112" i="57"/>
  <c r="A5113" i="57"/>
  <c r="A5114" i="57"/>
  <c r="A5115" i="57"/>
  <c r="A5116" i="57"/>
  <c r="A5117" i="57"/>
  <c r="A5118" i="57"/>
  <c r="A5119" i="57"/>
  <c r="A5120" i="57"/>
  <c r="A5121" i="57"/>
  <c r="A5122" i="57"/>
  <c r="A5123" i="57"/>
  <c r="A5124" i="57"/>
  <c r="A5125" i="57"/>
  <c r="A5126" i="57"/>
  <c r="A5127" i="57"/>
  <c r="A5128" i="57"/>
  <c r="A5129" i="57"/>
  <c r="A5130" i="57"/>
  <c r="A5131" i="57"/>
  <c r="A5132" i="57"/>
  <c r="A5133" i="57"/>
  <c r="A5134" i="57"/>
  <c r="A5135" i="57"/>
  <c r="A5136" i="57"/>
  <c r="A5137" i="57"/>
  <c r="A5138" i="57"/>
  <c r="A5139" i="57"/>
  <c r="A5140" i="57"/>
  <c r="A5141" i="57"/>
  <c r="A5142" i="57"/>
  <c r="A5143" i="57"/>
  <c r="A5144" i="57"/>
  <c r="A5145" i="57"/>
  <c r="A5146" i="57"/>
  <c r="A5147" i="57"/>
  <c r="A5148" i="57"/>
  <c r="A5149" i="57"/>
  <c r="A5150" i="57"/>
  <c r="A5151" i="57"/>
  <c r="A5152" i="57"/>
  <c r="A5153" i="57"/>
  <c r="A5154" i="57"/>
  <c r="A5155" i="57"/>
  <c r="A5156" i="57"/>
  <c r="A5157" i="57"/>
  <c r="A5158" i="57"/>
  <c r="A5159" i="57"/>
  <c r="A5160" i="57"/>
  <c r="A5161" i="57"/>
  <c r="A5162" i="57"/>
  <c r="A5163" i="57"/>
  <c r="A5164" i="57"/>
  <c r="A5165" i="57"/>
  <c r="A5166" i="57"/>
  <c r="A5167" i="57"/>
  <c r="A5168" i="57"/>
  <c r="A5169" i="57"/>
  <c r="A5170" i="57"/>
  <c r="A5171" i="57"/>
  <c r="A5172" i="57"/>
  <c r="A5173" i="57"/>
  <c r="A5174" i="57"/>
  <c r="A5175" i="57"/>
  <c r="A5176" i="57"/>
  <c r="A5177" i="57"/>
  <c r="A5178" i="57"/>
  <c r="A5179" i="57"/>
  <c r="A5180" i="57"/>
  <c r="A5181" i="57"/>
  <c r="A5182" i="57"/>
  <c r="A5183" i="57"/>
  <c r="A5184" i="57"/>
  <c r="A5185" i="57"/>
  <c r="A5186" i="57"/>
  <c r="A5187" i="57"/>
  <c r="A5188" i="57"/>
  <c r="A5189" i="57"/>
  <c r="A5190" i="57"/>
  <c r="A5191" i="57"/>
  <c r="A5192" i="57"/>
  <c r="A5193" i="57"/>
  <c r="A5194" i="57"/>
  <c r="A5195" i="57"/>
  <c r="A5196" i="57"/>
  <c r="A5197" i="57"/>
  <c r="A5198" i="57"/>
  <c r="A5199" i="57"/>
  <c r="A5200" i="57"/>
  <c r="A5201" i="57"/>
  <c r="A5202" i="57"/>
  <c r="A5203" i="57"/>
  <c r="A5204" i="57"/>
  <c r="A5205" i="57"/>
  <c r="A5206" i="57"/>
  <c r="A5207" i="57"/>
  <c r="A5208" i="57"/>
  <c r="A5209" i="57"/>
  <c r="A5210" i="57"/>
  <c r="A5211" i="57"/>
  <c r="A5212" i="57"/>
  <c r="A5213" i="57"/>
  <c r="A5214" i="57"/>
  <c r="A5215" i="57"/>
  <c r="A5216" i="57"/>
  <c r="A5217" i="57"/>
  <c r="A5218" i="57"/>
  <c r="A5219" i="57"/>
  <c r="A5220" i="57"/>
  <c r="A5221" i="57"/>
  <c r="A5222" i="57"/>
  <c r="A5223" i="57"/>
  <c r="A5224" i="57"/>
  <c r="A5225" i="57"/>
  <c r="A5226" i="57"/>
  <c r="A5227" i="57"/>
  <c r="A5228" i="57"/>
  <c r="A5229" i="57"/>
  <c r="A5230" i="57"/>
  <c r="A5231" i="57"/>
  <c r="A5232" i="57"/>
  <c r="A5233" i="57"/>
  <c r="A5234" i="57"/>
  <c r="A5235" i="57"/>
  <c r="A5236" i="57"/>
  <c r="A5237" i="57"/>
  <c r="A5238" i="57"/>
  <c r="A5239" i="57"/>
  <c r="A5240" i="57"/>
  <c r="A5241" i="57"/>
  <c r="A5242" i="57"/>
  <c r="A5243" i="57"/>
  <c r="A5244" i="57"/>
  <c r="A5245" i="57"/>
  <c r="A5246" i="57"/>
  <c r="A5247" i="57"/>
  <c r="A5248" i="57"/>
  <c r="A5249" i="57"/>
  <c r="A5250" i="57"/>
  <c r="A5251" i="57"/>
  <c r="A5252" i="57"/>
  <c r="A5253" i="57"/>
  <c r="A5254" i="57"/>
  <c r="A5255" i="57"/>
  <c r="A5256" i="57"/>
  <c r="A5257" i="57"/>
  <c r="A5258" i="57"/>
  <c r="A5259" i="57"/>
  <c r="A5260" i="57"/>
  <c r="A5261" i="57"/>
  <c r="A5262" i="57"/>
  <c r="A5263" i="57"/>
  <c r="A5264" i="57"/>
  <c r="A5265" i="57"/>
  <c r="A5266" i="57"/>
  <c r="A5267" i="57"/>
  <c r="A5268" i="57"/>
  <c r="A5269" i="57"/>
  <c r="A5270" i="57"/>
  <c r="A5271" i="57"/>
  <c r="A5272" i="57"/>
  <c r="A5273" i="57"/>
  <c r="A5274" i="57"/>
  <c r="A5275" i="57"/>
  <c r="A5276" i="57"/>
  <c r="A5277" i="57"/>
  <c r="A5278" i="57"/>
  <c r="A5279" i="57"/>
  <c r="A5280" i="57"/>
  <c r="A5281" i="57"/>
  <c r="A5282" i="57"/>
  <c r="A5283" i="57"/>
  <c r="A5284" i="57"/>
  <c r="A5285" i="57"/>
  <c r="A5286" i="57"/>
  <c r="A5287" i="57"/>
  <c r="A5288" i="57"/>
  <c r="A5289" i="57"/>
  <c r="A5290" i="57"/>
  <c r="A5291" i="57"/>
  <c r="A5292" i="57"/>
  <c r="A5293" i="57"/>
  <c r="A5294" i="57"/>
  <c r="A5295" i="57"/>
  <c r="A5296" i="57"/>
  <c r="A5297" i="57"/>
  <c r="A5298" i="57"/>
  <c r="A5299" i="57"/>
  <c r="A5300" i="57"/>
  <c r="A5301" i="57"/>
  <c r="A5302" i="57"/>
  <c r="A5303" i="57"/>
  <c r="A5304" i="57"/>
  <c r="A5305" i="57"/>
  <c r="A5306" i="57"/>
  <c r="A5307" i="57"/>
  <c r="A5308" i="57"/>
  <c r="A5309" i="57"/>
  <c r="A5310" i="57"/>
  <c r="A5311" i="57"/>
  <c r="A5312" i="57"/>
  <c r="A5313" i="57"/>
  <c r="A5314" i="57"/>
  <c r="A5315" i="57"/>
  <c r="A5316" i="57"/>
  <c r="A5317" i="57"/>
  <c r="A5318" i="57"/>
  <c r="A5319" i="57"/>
  <c r="A5320" i="57"/>
  <c r="A5321" i="57"/>
  <c r="A5322" i="57"/>
  <c r="A5323" i="57"/>
  <c r="A5324" i="57"/>
  <c r="A5325" i="57"/>
  <c r="A5326" i="57"/>
  <c r="A5327" i="57"/>
  <c r="A5328" i="57"/>
  <c r="A5329" i="57"/>
  <c r="A5330" i="57"/>
  <c r="A5331" i="57"/>
  <c r="A5332" i="57"/>
  <c r="A5333" i="57"/>
  <c r="A5334" i="57"/>
  <c r="A5335" i="57"/>
  <c r="A5336" i="57"/>
  <c r="A5337" i="57"/>
  <c r="A5338" i="57"/>
  <c r="A5339" i="57"/>
  <c r="A5340" i="57"/>
  <c r="A5341" i="57"/>
  <c r="A5342" i="57"/>
  <c r="A5343" i="57"/>
  <c r="A5344" i="57"/>
  <c r="A5345" i="57"/>
  <c r="A5346" i="57"/>
  <c r="A5347" i="57"/>
  <c r="A5348" i="57"/>
  <c r="A5349" i="57"/>
  <c r="A5350" i="57"/>
  <c r="A5351" i="57"/>
  <c r="A5352" i="57"/>
  <c r="A5353" i="57"/>
  <c r="A5354" i="57"/>
  <c r="A5355" i="57"/>
  <c r="A5356" i="57"/>
  <c r="A5357" i="57"/>
  <c r="A5358" i="57"/>
  <c r="A5359" i="57"/>
  <c r="A5360" i="57"/>
  <c r="A5361" i="57"/>
  <c r="A5362" i="57"/>
  <c r="A5363" i="57"/>
  <c r="A5364" i="57"/>
  <c r="A5365" i="57"/>
  <c r="A5366" i="57"/>
  <c r="A5367" i="57"/>
  <c r="A5368" i="57"/>
  <c r="A5369" i="57"/>
  <c r="A5370" i="57"/>
  <c r="A5371" i="57"/>
  <c r="A5372" i="57"/>
  <c r="A5373" i="57"/>
  <c r="A5374" i="57"/>
  <c r="A5375" i="57"/>
  <c r="A5376" i="57"/>
  <c r="A5377" i="57"/>
  <c r="A5378" i="57"/>
  <c r="A5379" i="57"/>
  <c r="A5380" i="57"/>
  <c r="A5381" i="57"/>
  <c r="A5382" i="57"/>
  <c r="A5383" i="57"/>
  <c r="A5384" i="57"/>
  <c r="A5385" i="57"/>
  <c r="A5386" i="57"/>
  <c r="A5387" i="57"/>
  <c r="A5388" i="57"/>
  <c r="A5389" i="57"/>
  <c r="A5390" i="57"/>
  <c r="A5391" i="57"/>
  <c r="A5392" i="57"/>
  <c r="A5393" i="57"/>
  <c r="A5394" i="57"/>
  <c r="A5395" i="57"/>
  <c r="A5396" i="57"/>
  <c r="A5397" i="57"/>
  <c r="A5398" i="57"/>
  <c r="A5399" i="57"/>
  <c r="A5400" i="57"/>
  <c r="A5401" i="57"/>
  <c r="A5402" i="57"/>
  <c r="A5403" i="57"/>
  <c r="A5404" i="57"/>
  <c r="A5405" i="57"/>
  <c r="A5406" i="57"/>
  <c r="A5407" i="57"/>
  <c r="A5408" i="57"/>
  <c r="A5409" i="57"/>
  <c r="A5410" i="57"/>
  <c r="A5411" i="57"/>
  <c r="A5412" i="57"/>
  <c r="A5413" i="57"/>
  <c r="A5414" i="57"/>
  <c r="A5415" i="57"/>
  <c r="A5416" i="57"/>
  <c r="A5417" i="57"/>
  <c r="A5418" i="57"/>
  <c r="A5419" i="57"/>
  <c r="A5420" i="57"/>
  <c r="A5421" i="57"/>
  <c r="A5422" i="57"/>
  <c r="A5423" i="57"/>
  <c r="A5424" i="57"/>
  <c r="A5425" i="57"/>
  <c r="A5426" i="57"/>
  <c r="A5427" i="57"/>
  <c r="A5428" i="57"/>
  <c r="A5429" i="57"/>
  <c r="A5430" i="57"/>
  <c r="A5431" i="57"/>
  <c r="A5432" i="57"/>
  <c r="A5433" i="57"/>
  <c r="A5434" i="57"/>
  <c r="A5435" i="57"/>
  <c r="A5436" i="57"/>
  <c r="A5437" i="57"/>
  <c r="A5438" i="57"/>
  <c r="A5439" i="57"/>
  <c r="A5440" i="57"/>
  <c r="A5441" i="57"/>
  <c r="A5442" i="57"/>
  <c r="A5443" i="57"/>
  <c r="A5444" i="57"/>
  <c r="A5445" i="57"/>
  <c r="A5446" i="57"/>
  <c r="A5447" i="57"/>
  <c r="A5448" i="57"/>
  <c r="A5449" i="57"/>
  <c r="A5450" i="57"/>
  <c r="A5451" i="57"/>
  <c r="A5452" i="57"/>
  <c r="A5453" i="57"/>
  <c r="A5454" i="57"/>
  <c r="A5455" i="57"/>
  <c r="A5456" i="57"/>
  <c r="A5457" i="57"/>
  <c r="A5458" i="57"/>
  <c r="A5459" i="57"/>
  <c r="A5460" i="57"/>
  <c r="A5461" i="57"/>
  <c r="A5462" i="57"/>
  <c r="A5463" i="57"/>
  <c r="A5464" i="57"/>
  <c r="A5465" i="57"/>
  <c r="A5466" i="57"/>
  <c r="A5467" i="57"/>
  <c r="A5468" i="57"/>
  <c r="A5469" i="57"/>
  <c r="A5470" i="57"/>
  <c r="A5471" i="57"/>
  <c r="A5472" i="57"/>
  <c r="A5473" i="57"/>
  <c r="A5474" i="57"/>
  <c r="A5475" i="57"/>
  <c r="A5476" i="57"/>
  <c r="A5477" i="57"/>
  <c r="A5478" i="57"/>
  <c r="A5479" i="57"/>
  <c r="A5480" i="57"/>
  <c r="A5481" i="57"/>
  <c r="A5482" i="57"/>
  <c r="A5483" i="57"/>
  <c r="A5484" i="57"/>
  <c r="A5485" i="57"/>
  <c r="A5486" i="57"/>
  <c r="A5487" i="57"/>
  <c r="A5488" i="57"/>
  <c r="A5489" i="57"/>
  <c r="A5490" i="57"/>
  <c r="A5491" i="57"/>
  <c r="A5492" i="57"/>
  <c r="A5493" i="57"/>
  <c r="A5494" i="57"/>
  <c r="A5495" i="57"/>
  <c r="A5496" i="57"/>
  <c r="A5497" i="57"/>
  <c r="A5498" i="57"/>
  <c r="A5499" i="57"/>
  <c r="A5500" i="57"/>
  <c r="A5501" i="57"/>
  <c r="A5502" i="57"/>
  <c r="A5503" i="57"/>
  <c r="A5504" i="57"/>
  <c r="A5505" i="57"/>
  <c r="A5506" i="57"/>
  <c r="A5507" i="57"/>
  <c r="A5508" i="57"/>
  <c r="A5509" i="57"/>
  <c r="A5510" i="57"/>
  <c r="A5511" i="57"/>
  <c r="A5512" i="57"/>
  <c r="A5513" i="57"/>
  <c r="A5514" i="57"/>
  <c r="A5515" i="57"/>
  <c r="A5516" i="57"/>
  <c r="A5517" i="57"/>
  <c r="A5518" i="57"/>
  <c r="A5519" i="57"/>
  <c r="A5520" i="57"/>
  <c r="A5521" i="57"/>
  <c r="A5522" i="57"/>
  <c r="A5523" i="57"/>
  <c r="A5524" i="57"/>
  <c r="A5525" i="57"/>
  <c r="A5526" i="57"/>
  <c r="A5527" i="57"/>
  <c r="A5528" i="57"/>
  <c r="A5529" i="57"/>
  <c r="A5530" i="57"/>
  <c r="A5531" i="57"/>
  <c r="A5532" i="57"/>
  <c r="A5533" i="57"/>
  <c r="A5534" i="57"/>
  <c r="A5535" i="57"/>
  <c r="A5536" i="57"/>
  <c r="A5537" i="57"/>
  <c r="A5538" i="57"/>
  <c r="A5539" i="57"/>
  <c r="A5540" i="57"/>
  <c r="A5541" i="57"/>
  <c r="A5542" i="57"/>
  <c r="A5543" i="57"/>
  <c r="A5544" i="57"/>
  <c r="A5545" i="57"/>
  <c r="A5546" i="57"/>
  <c r="A5547" i="57"/>
  <c r="A5548" i="57"/>
  <c r="A5549" i="57"/>
  <c r="A5550" i="57"/>
  <c r="A5551" i="57"/>
  <c r="A5552" i="57"/>
  <c r="A5553" i="57"/>
  <c r="A5554" i="57"/>
  <c r="A5555" i="57"/>
  <c r="A5556" i="57"/>
  <c r="A5557" i="57"/>
  <c r="A5558" i="57"/>
  <c r="A5559" i="57"/>
  <c r="A5560" i="57"/>
  <c r="A5561" i="57"/>
  <c r="A5562" i="57"/>
  <c r="A5563" i="57"/>
  <c r="A5564" i="57"/>
  <c r="A5565" i="57"/>
  <c r="A5566" i="57"/>
  <c r="A5567" i="57"/>
  <c r="A5568" i="57"/>
  <c r="A5569" i="57"/>
  <c r="A5570" i="57"/>
  <c r="A5571" i="57"/>
  <c r="A5572" i="57"/>
  <c r="A5573" i="57"/>
  <c r="A5574" i="57"/>
  <c r="A5575" i="57"/>
  <c r="A5576" i="57"/>
  <c r="A5577" i="57"/>
  <c r="A5578" i="57"/>
  <c r="A5579" i="57"/>
  <c r="A5580" i="57"/>
  <c r="A5581" i="57"/>
  <c r="A5582" i="57"/>
  <c r="A5583" i="57"/>
  <c r="A5584" i="57"/>
  <c r="A5585" i="57"/>
  <c r="A5586" i="57"/>
  <c r="A5587" i="57"/>
  <c r="A5588" i="57"/>
  <c r="A5589" i="57"/>
  <c r="A5590" i="57"/>
  <c r="A5591" i="57"/>
  <c r="A5592" i="57"/>
  <c r="A5593" i="57"/>
  <c r="A5594" i="57"/>
  <c r="A5595" i="57"/>
  <c r="A5596" i="57"/>
  <c r="A5597" i="57"/>
  <c r="A5598" i="57"/>
  <c r="A5599" i="57"/>
  <c r="A5600" i="57"/>
  <c r="A5601" i="57"/>
  <c r="A5602" i="57"/>
  <c r="A5603" i="57"/>
  <c r="A5604" i="57"/>
  <c r="A5605" i="57"/>
  <c r="A5606" i="57"/>
  <c r="A5607" i="57"/>
  <c r="A5608" i="57"/>
  <c r="A5609" i="57"/>
  <c r="A5610" i="57"/>
  <c r="A5611" i="57"/>
  <c r="A5612" i="57"/>
  <c r="A5613" i="57"/>
  <c r="A5614" i="57"/>
  <c r="A5615" i="57"/>
  <c r="A5616" i="57"/>
  <c r="A5617" i="57"/>
  <c r="A5618" i="57"/>
  <c r="A5619" i="57"/>
  <c r="A5620" i="57"/>
  <c r="A5621" i="57"/>
  <c r="A5622" i="57"/>
  <c r="A5623" i="57"/>
  <c r="A5624" i="57"/>
  <c r="A5625" i="57"/>
  <c r="A5626" i="57"/>
  <c r="A5627" i="57"/>
  <c r="A5628" i="57"/>
  <c r="A5629" i="57"/>
  <c r="A5630" i="57"/>
  <c r="A5631" i="57"/>
  <c r="A5632" i="57"/>
  <c r="A5633" i="57"/>
  <c r="A5634" i="57"/>
  <c r="A5635" i="57"/>
  <c r="A5636" i="57"/>
  <c r="A5637" i="57"/>
  <c r="A5638" i="57"/>
  <c r="A5639" i="57"/>
  <c r="A5640" i="57"/>
  <c r="A5641" i="57"/>
  <c r="A5642" i="57"/>
  <c r="A5643" i="57"/>
  <c r="A5644" i="57"/>
  <c r="A5645" i="57"/>
  <c r="A5646" i="57"/>
  <c r="A5647" i="57"/>
  <c r="A5648" i="57"/>
  <c r="A5649" i="57"/>
  <c r="A5650" i="57"/>
  <c r="A5651" i="57"/>
  <c r="A5652" i="57"/>
  <c r="A5653" i="57"/>
  <c r="A5654" i="57"/>
  <c r="A5655" i="57"/>
  <c r="A5656" i="57"/>
  <c r="A5657" i="57"/>
  <c r="A5658" i="57"/>
  <c r="A5659" i="57"/>
  <c r="A5660" i="57"/>
  <c r="A5661" i="57"/>
  <c r="A5662" i="57"/>
  <c r="A5663" i="57"/>
  <c r="A5664" i="57"/>
  <c r="A5665" i="57"/>
  <c r="A5666" i="57"/>
  <c r="A5667" i="57"/>
  <c r="A5668" i="57"/>
  <c r="A5669" i="57"/>
  <c r="A5670" i="57"/>
  <c r="A5671" i="57"/>
  <c r="A5672" i="57"/>
  <c r="A5673" i="57"/>
  <c r="A5674" i="57"/>
  <c r="A5675" i="57"/>
  <c r="A5676" i="57"/>
  <c r="A5677" i="57"/>
  <c r="A5678" i="57"/>
  <c r="A5679" i="57"/>
  <c r="A5680" i="57"/>
  <c r="A5681" i="57"/>
  <c r="A5682" i="57"/>
  <c r="A5683" i="57"/>
  <c r="A5684" i="57"/>
  <c r="A5685" i="57"/>
  <c r="A5686" i="57"/>
  <c r="A5687" i="57"/>
  <c r="A5688" i="57"/>
  <c r="A5689" i="57"/>
  <c r="A5690" i="57"/>
  <c r="A5691" i="57"/>
  <c r="A5692" i="57"/>
  <c r="A5693" i="57"/>
  <c r="A5694" i="57"/>
  <c r="A5695" i="57"/>
  <c r="A5696" i="57"/>
  <c r="A5697" i="57"/>
  <c r="A5698" i="57"/>
  <c r="A5699" i="57"/>
  <c r="A5700" i="57"/>
  <c r="A5701" i="57"/>
  <c r="A5702" i="57"/>
  <c r="A5703" i="57"/>
  <c r="A5704" i="57"/>
  <c r="A5705" i="57"/>
  <c r="A5706" i="57"/>
  <c r="A5707" i="57"/>
  <c r="A5708" i="57"/>
  <c r="A5709" i="57"/>
  <c r="A5710" i="57"/>
  <c r="A5711" i="57"/>
  <c r="A5712" i="57"/>
  <c r="A5713" i="57"/>
  <c r="A5714" i="57"/>
  <c r="A5715" i="57"/>
  <c r="A5716" i="57"/>
  <c r="A5717" i="57"/>
  <c r="A5718" i="57"/>
  <c r="A5719" i="57"/>
  <c r="A5720" i="57"/>
  <c r="A5721" i="57"/>
  <c r="A5722" i="57"/>
  <c r="A5723" i="57"/>
  <c r="A5724" i="57"/>
  <c r="A5725" i="57"/>
  <c r="A5726" i="57"/>
  <c r="A5727" i="57"/>
  <c r="A5728" i="57"/>
  <c r="A5729" i="57"/>
  <c r="A5730" i="57"/>
  <c r="A5731" i="57"/>
  <c r="A5732" i="57"/>
  <c r="A5733" i="57"/>
  <c r="A5734" i="57"/>
  <c r="A5735" i="57"/>
  <c r="A5736" i="57"/>
  <c r="A5737" i="57"/>
  <c r="A5738" i="57"/>
  <c r="A5739" i="57"/>
  <c r="A5740" i="57"/>
  <c r="A5741" i="57"/>
  <c r="A5742" i="57"/>
  <c r="A5743" i="57"/>
  <c r="A5744" i="57"/>
  <c r="A5745" i="57"/>
  <c r="A5746" i="57"/>
  <c r="A5747" i="57"/>
  <c r="A5748" i="57"/>
  <c r="A5749" i="57"/>
  <c r="A5750" i="57"/>
  <c r="A5751" i="57"/>
  <c r="A5752" i="57"/>
  <c r="A5753" i="57"/>
  <c r="A5754" i="57"/>
  <c r="A5755" i="57"/>
  <c r="A5756" i="57"/>
  <c r="A5757" i="57"/>
  <c r="A5758" i="57"/>
  <c r="A5759" i="57"/>
  <c r="A5760" i="57"/>
  <c r="A5761" i="57"/>
  <c r="A5762" i="57"/>
  <c r="A5763" i="57"/>
  <c r="A5764" i="57"/>
  <c r="A5765" i="57"/>
  <c r="A5766" i="57"/>
  <c r="A5767" i="57"/>
  <c r="A5768" i="57"/>
  <c r="A5769" i="57"/>
  <c r="A5770" i="57"/>
  <c r="A5771" i="57"/>
  <c r="A5772" i="57"/>
  <c r="A5773" i="57"/>
  <c r="A5774" i="57"/>
  <c r="A5775" i="57"/>
  <c r="A5776" i="57"/>
  <c r="A5777" i="57"/>
  <c r="A5778" i="57"/>
  <c r="A5779" i="57"/>
  <c r="A5780" i="57"/>
  <c r="A5781" i="57"/>
  <c r="A5782" i="57"/>
  <c r="A5783" i="57"/>
  <c r="A5784" i="57"/>
  <c r="A5785" i="57"/>
  <c r="A5786" i="57"/>
  <c r="A5787" i="57"/>
  <c r="A5788" i="57"/>
  <c r="A5789" i="57"/>
  <c r="A5790" i="57"/>
  <c r="A5791" i="57"/>
  <c r="A5792" i="57"/>
  <c r="A5793" i="57"/>
  <c r="A5794" i="57"/>
  <c r="A5795" i="57"/>
  <c r="A5796" i="57"/>
  <c r="A5797" i="57"/>
  <c r="A5798" i="57"/>
  <c r="A5799" i="57"/>
  <c r="A5800" i="57"/>
  <c r="A5801" i="57"/>
  <c r="A5802" i="57"/>
  <c r="A5803" i="57"/>
  <c r="A5804" i="57"/>
  <c r="A5805" i="57"/>
  <c r="A5806" i="57"/>
  <c r="A5807" i="57"/>
  <c r="A5808" i="57"/>
  <c r="A5809" i="57"/>
  <c r="A5810" i="57"/>
  <c r="A5811" i="57"/>
  <c r="A5812" i="57"/>
  <c r="A5813" i="57"/>
  <c r="A5814" i="57"/>
  <c r="A5815" i="57"/>
  <c r="A5816" i="57"/>
  <c r="A5817" i="57"/>
  <c r="A5818" i="57"/>
  <c r="A5819" i="57"/>
  <c r="A5820" i="57"/>
  <c r="A5821" i="57"/>
  <c r="A5822" i="57"/>
  <c r="A5823" i="57"/>
  <c r="A5824" i="57"/>
  <c r="A5825" i="57"/>
  <c r="A5826" i="57"/>
  <c r="A5827" i="57"/>
  <c r="A5828" i="57"/>
  <c r="A5829" i="57"/>
  <c r="A5830" i="57"/>
  <c r="A5831" i="57"/>
  <c r="A5832" i="57"/>
  <c r="A5833" i="57"/>
  <c r="A5834" i="57"/>
  <c r="A5835" i="57"/>
  <c r="A5836" i="57"/>
  <c r="A5837" i="57"/>
  <c r="A5838" i="57"/>
  <c r="A5839" i="57"/>
  <c r="A5840" i="57"/>
  <c r="A5841" i="57"/>
  <c r="A5842" i="57"/>
  <c r="A5843" i="57"/>
  <c r="A5844" i="57"/>
  <c r="A5845" i="57"/>
  <c r="A5846" i="57"/>
  <c r="A5847" i="57"/>
  <c r="A5848" i="57"/>
  <c r="A5849" i="57"/>
  <c r="A5850" i="57"/>
  <c r="A5851" i="57"/>
  <c r="A5852" i="57"/>
  <c r="A5853" i="57"/>
  <c r="A5854" i="57"/>
  <c r="A5855" i="57"/>
  <c r="A5856" i="57"/>
  <c r="A5857" i="57"/>
  <c r="A5858" i="57"/>
  <c r="A5859" i="57"/>
  <c r="A5860" i="57"/>
  <c r="A5861" i="57"/>
  <c r="A5862" i="57"/>
  <c r="A5863" i="57"/>
  <c r="A5864" i="57"/>
  <c r="A5865" i="57"/>
  <c r="A5866" i="57"/>
  <c r="A5867" i="57"/>
  <c r="A5868" i="57"/>
  <c r="A5869" i="57"/>
  <c r="A5870" i="57"/>
  <c r="A5871" i="57"/>
  <c r="A5872" i="57"/>
  <c r="A5873" i="57"/>
  <c r="A5874" i="57"/>
  <c r="A5875" i="57"/>
  <c r="A5876" i="57"/>
  <c r="A5877" i="57"/>
  <c r="A5878" i="57"/>
  <c r="A5879" i="57"/>
  <c r="A5880" i="57"/>
  <c r="A5881" i="57"/>
  <c r="A5882" i="57"/>
  <c r="A5883" i="57"/>
  <c r="A5884" i="57"/>
  <c r="A5885" i="57"/>
  <c r="A5886" i="57"/>
  <c r="A5887" i="57"/>
  <c r="A5888" i="57"/>
  <c r="A5889" i="57"/>
  <c r="A5890" i="57"/>
  <c r="A5891" i="57"/>
  <c r="A5892" i="57"/>
  <c r="A5893" i="57"/>
  <c r="A5894" i="57"/>
  <c r="A5895" i="57"/>
  <c r="A5896" i="57"/>
  <c r="A5897" i="57"/>
  <c r="A5898" i="57"/>
  <c r="A5899" i="57"/>
  <c r="A5900" i="57"/>
  <c r="A5901" i="57"/>
  <c r="A5902" i="57"/>
  <c r="A5903" i="57"/>
  <c r="A5904" i="57"/>
  <c r="A5905" i="57"/>
  <c r="A5906" i="57"/>
  <c r="A5907" i="57"/>
  <c r="A5908" i="57"/>
  <c r="A5909" i="57"/>
  <c r="A5910" i="57"/>
  <c r="A5911" i="57"/>
  <c r="A5912" i="57"/>
  <c r="A5913" i="57"/>
  <c r="A5914" i="57"/>
  <c r="A5915" i="57"/>
  <c r="A5916" i="57"/>
  <c r="A5917" i="57"/>
  <c r="A5918" i="57"/>
  <c r="A5919" i="57"/>
  <c r="A5920" i="57"/>
  <c r="A5921" i="57"/>
  <c r="A5922" i="57"/>
  <c r="A5923" i="57"/>
  <c r="A5924" i="57"/>
  <c r="A5925" i="57"/>
  <c r="A5926" i="57"/>
  <c r="A5927" i="57"/>
  <c r="A5928" i="57"/>
  <c r="A5929" i="57"/>
  <c r="A5930" i="57"/>
  <c r="A5931" i="57"/>
  <c r="A5932" i="57"/>
  <c r="A5933" i="57"/>
  <c r="A5934" i="57"/>
  <c r="A5935" i="57"/>
  <c r="A5936" i="57"/>
  <c r="A5937" i="57"/>
  <c r="A5938" i="57"/>
  <c r="A5939" i="57"/>
  <c r="A5940" i="57"/>
  <c r="A5941" i="57"/>
  <c r="A5942" i="57"/>
  <c r="A5943" i="57"/>
  <c r="A5944" i="57"/>
  <c r="A5945" i="57"/>
  <c r="A5946" i="57"/>
  <c r="A5947" i="57"/>
  <c r="A5948" i="57"/>
  <c r="A5949" i="57"/>
  <c r="A5950" i="57"/>
  <c r="A5951" i="57"/>
  <c r="A5952" i="57"/>
  <c r="A5953" i="57"/>
  <c r="A5954" i="57"/>
  <c r="A5955" i="57"/>
  <c r="A5956" i="57"/>
  <c r="A5957" i="57"/>
  <c r="A5958" i="57"/>
  <c r="A5959" i="57"/>
  <c r="A5960" i="57"/>
  <c r="A5961" i="57"/>
  <c r="A5962" i="57"/>
  <c r="A5963" i="57"/>
  <c r="A5964" i="57"/>
  <c r="A5965" i="57"/>
  <c r="A5966" i="57"/>
  <c r="A5967" i="57"/>
  <c r="A5968" i="57"/>
  <c r="A5969" i="57"/>
  <c r="A5970" i="57"/>
  <c r="A5971" i="57"/>
  <c r="A5972" i="57"/>
  <c r="A5973" i="57"/>
  <c r="A5974" i="57"/>
  <c r="A5975" i="57"/>
  <c r="A5976" i="57"/>
  <c r="A5977" i="57"/>
  <c r="A5978" i="57"/>
  <c r="A5979" i="57"/>
  <c r="A5980" i="57"/>
  <c r="A5981" i="57"/>
  <c r="A5982" i="57"/>
  <c r="A5983" i="57"/>
  <c r="A5984" i="57"/>
  <c r="A5985" i="57"/>
  <c r="A5986" i="57"/>
  <c r="A5987" i="57"/>
  <c r="A5988" i="57"/>
  <c r="A5989" i="57"/>
  <c r="A5990" i="57"/>
  <c r="A5991" i="57"/>
  <c r="A5992" i="57"/>
  <c r="A5993" i="57"/>
  <c r="A5994" i="57"/>
  <c r="A5995" i="57"/>
  <c r="A5996" i="57"/>
  <c r="A5997" i="57"/>
  <c r="A5998" i="57"/>
  <c r="A5999" i="57"/>
  <c r="A6000" i="57"/>
  <c r="A6001" i="57"/>
  <c r="A6002" i="57"/>
  <c r="A6003" i="57"/>
  <c r="A6004" i="57"/>
  <c r="A6005" i="57"/>
  <c r="A6006" i="57"/>
  <c r="A6007" i="57"/>
  <c r="A6008" i="57"/>
  <c r="A6009" i="57"/>
  <c r="A6010" i="57"/>
  <c r="A6011" i="57"/>
  <c r="A6012" i="57"/>
  <c r="A6013" i="57"/>
  <c r="A6014" i="57"/>
  <c r="A6015" i="57"/>
  <c r="A6016" i="57"/>
  <c r="A6017" i="57"/>
  <c r="A6018" i="57"/>
  <c r="A6019" i="57"/>
  <c r="A6020" i="57"/>
  <c r="A6021" i="57"/>
  <c r="A6022" i="57"/>
  <c r="A6023" i="57"/>
  <c r="A6024" i="57"/>
  <c r="A6025" i="57"/>
  <c r="A6026" i="57"/>
  <c r="A6027" i="57"/>
  <c r="A6028" i="57"/>
  <c r="A6029" i="57"/>
  <c r="A6030" i="57"/>
  <c r="A6031" i="57"/>
  <c r="A6032" i="57"/>
  <c r="A6033" i="57"/>
  <c r="A6034" i="57"/>
  <c r="A6035" i="57"/>
  <c r="A6036" i="57"/>
  <c r="A6037" i="57"/>
  <c r="A6038" i="57"/>
  <c r="A6039" i="57"/>
  <c r="A6040" i="57"/>
  <c r="A6041" i="57"/>
  <c r="A6042" i="57"/>
  <c r="A6043" i="57"/>
  <c r="A6044" i="57"/>
  <c r="A6045" i="57"/>
  <c r="A6046" i="57"/>
  <c r="A6047" i="57"/>
  <c r="A6048" i="57"/>
  <c r="A6049" i="57"/>
  <c r="A6050" i="57"/>
  <c r="A6051" i="57"/>
  <c r="A6052" i="57"/>
  <c r="A6053" i="57"/>
  <c r="A6054" i="57"/>
  <c r="A6055" i="57"/>
  <c r="A6056" i="57"/>
  <c r="A6057" i="57"/>
  <c r="A6058" i="57"/>
  <c r="A6059" i="57"/>
  <c r="A6060" i="57"/>
  <c r="A6061" i="57"/>
  <c r="A6062" i="57"/>
  <c r="A6063" i="57"/>
  <c r="A6064" i="57"/>
  <c r="A6065" i="57"/>
  <c r="A6066" i="57"/>
  <c r="A6067" i="57"/>
  <c r="A6068" i="57"/>
  <c r="A6069" i="57"/>
  <c r="A6070" i="57"/>
  <c r="A6071" i="57"/>
  <c r="A6072" i="57"/>
  <c r="A6073" i="57"/>
  <c r="A6074" i="57"/>
  <c r="A6075" i="57"/>
  <c r="A6076" i="57"/>
  <c r="A6077" i="57"/>
  <c r="A6078" i="57"/>
  <c r="A6079" i="57"/>
  <c r="A6080" i="57"/>
  <c r="A6081" i="57"/>
  <c r="A6082" i="57"/>
  <c r="A6083" i="57"/>
  <c r="A6084" i="57"/>
  <c r="A6085" i="57"/>
  <c r="A6086" i="57"/>
  <c r="A6087" i="57"/>
  <c r="A6088" i="57"/>
  <c r="A6089" i="57"/>
  <c r="A6090" i="57"/>
  <c r="A6091" i="57"/>
  <c r="A6092" i="57"/>
  <c r="A6093" i="57"/>
  <c r="A6094" i="57"/>
  <c r="A6095" i="57"/>
  <c r="A6096" i="57"/>
  <c r="A6097" i="57"/>
  <c r="A6098" i="57"/>
  <c r="A6099" i="57"/>
  <c r="A6100" i="57"/>
  <c r="A6101" i="57"/>
  <c r="A6102" i="57"/>
  <c r="A6103" i="57"/>
  <c r="A6104" i="57"/>
  <c r="A6105" i="57"/>
  <c r="A6106" i="57"/>
  <c r="A6107" i="57"/>
  <c r="A6108" i="57"/>
  <c r="A6109" i="57"/>
  <c r="A6110" i="57"/>
  <c r="A6111" i="57"/>
  <c r="A6112" i="57"/>
  <c r="A6113" i="57"/>
  <c r="A6114" i="57"/>
  <c r="A6115" i="57"/>
  <c r="A6116" i="57"/>
  <c r="A6117" i="57"/>
  <c r="A6118" i="57"/>
  <c r="A6119" i="57"/>
  <c r="A6120" i="57"/>
  <c r="A6121" i="57"/>
  <c r="A6122" i="57"/>
  <c r="A6123" i="57"/>
  <c r="A6124" i="57"/>
  <c r="A6125" i="57"/>
  <c r="A6126" i="57"/>
  <c r="A6127" i="57"/>
  <c r="A6128" i="57"/>
  <c r="A6129" i="57"/>
  <c r="A6130" i="57"/>
  <c r="A6131" i="57"/>
  <c r="A6132" i="57"/>
  <c r="A6133" i="57"/>
  <c r="A6134" i="57"/>
  <c r="A6135" i="57"/>
  <c r="A6136" i="57"/>
  <c r="A6137" i="57"/>
  <c r="A6138" i="57"/>
  <c r="A6139" i="57"/>
  <c r="A6140" i="57"/>
  <c r="A6141" i="57"/>
  <c r="A6142" i="57"/>
  <c r="A6143" i="57"/>
  <c r="A6144" i="57"/>
  <c r="A6145" i="57"/>
  <c r="A6146" i="57"/>
  <c r="A6147" i="57"/>
  <c r="A6148" i="57"/>
  <c r="A6149" i="57"/>
  <c r="A6150" i="57"/>
  <c r="A6151" i="57"/>
  <c r="A6152" i="57"/>
  <c r="A6153" i="57"/>
  <c r="A6154" i="57"/>
  <c r="A6155" i="57"/>
  <c r="A6156" i="57"/>
  <c r="A6157" i="57"/>
  <c r="A6158" i="57"/>
  <c r="A6159" i="57"/>
  <c r="A6160" i="57"/>
  <c r="A6161" i="57"/>
  <c r="A6162" i="57"/>
  <c r="A6163" i="57"/>
  <c r="A6164" i="57"/>
  <c r="A6165" i="57"/>
  <c r="A6166" i="57"/>
  <c r="A6167" i="57"/>
  <c r="A6168" i="57"/>
  <c r="A6169" i="57"/>
  <c r="A6170" i="57"/>
  <c r="A6171" i="57"/>
  <c r="A6172" i="57"/>
  <c r="A6173" i="57"/>
  <c r="A6174" i="57"/>
  <c r="A6175" i="57"/>
  <c r="A6176" i="57"/>
  <c r="A6177" i="57"/>
  <c r="A6178" i="57"/>
  <c r="A6179" i="57"/>
  <c r="A6180" i="57"/>
  <c r="A6181" i="57"/>
  <c r="A6182" i="57"/>
  <c r="A6183" i="57"/>
  <c r="A6184" i="57"/>
  <c r="A6185" i="57"/>
  <c r="A6186" i="57"/>
  <c r="A6187" i="57"/>
  <c r="A6188" i="57"/>
  <c r="A6189" i="57"/>
  <c r="A6190" i="57"/>
  <c r="A6191" i="57"/>
  <c r="A6192" i="57"/>
  <c r="A6193" i="57"/>
  <c r="A6194" i="57"/>
  <c r="A6195" i="57"/>
  <c r="A6196" i="57"/>
  <c r="A6197" i="57"/>
  <c r="A6198" i="57"/>
  <c r="A6199" i="57"/>
  <c r="A6200" i="57"/>
  <c r="A6201" i="57"/>
  <c r="A6202" i="57"/>
  <c r="A6203" i="57"/>
  <c r="A6204" i="57"/>
  <c r="A6205" i="57"/>
  <c r="A6206" i="57"/>
  <c r="A6207" i="57"/>
  <c r="A6208" i="57"/>
  <c r="A6209" i="57"/>
  <c r="A6210" i="57"/>
  <c r="A6211" i="57"/>
  <c r="A6212" i="57"/>
  <c r="A6213" i="57"/>
  <c r="A6214" i="57"/>
  <c r="A6215" i="57"/>
  <c r="A6216" i="57"/>
  <c r="A6217" i="57"/>
  <c r="A6218" i="57"/>
  <c r="A6219" i="57"/>
  <c r="A6220" i="57"/>
  <c r="A6221" i="57"/>
  <c r="A6222" i="57"/>
  <c r="A6223" i="57"/>
  <c r="A6224" i="57"/>
  <c r="A6225" i="57"/>
  <c r="A6226" i="57"/>
  <c r="A6227" i="57"/>
  <c r="A6228" i="57"/>
  <c r="A6229" i="57"/>
  <c r="A6230" i="57"/>
  <c r="A6231" i="57"/>
  <c r="A6232" i="57"/>
  <c r="A6233" i="57"/>
  <c r="A6234" i="57"/>
  <c r="A6235" i="57"/>
  <c r="A6236" i="57"/>
  <c r="A6237" i="57"/>
  <c r="A6238" i="57"/>
  <c r="A6239" i="57"/>
  <c r="A6240" i="57"/>
  <c r="A6241" i="57"/>
  <c r="A6242" i="57"/>
  <c r="A6243" i="57"/>
  <c r="A6244" i="57"/>
  <c r="A6245" i="57"/>
  <c r="A6246" i="57"/>
  <c r="A6247" i="57"/>
  <c r="A6248" i="57"/>
  <c r="A6249" i="57"/>
  <c r="A6250" i="57"/>
  <c r="A6251" i="57"/>
  <c r="A6252" i="57"/>
  <c r="A6253" i="57"/>
  <c r="A6254" i="57"/>
  <c r="A6255" i="57"/>
  <c r="A6256" i="57"/>
  <c r="A6257" i="57"/>
  <c r="A6258" i="57"/>
  <c r="A6259" i="57"/>
  <c r="A6260" i="57"/>
  <c r="A6261" i="57"/>
  <c r="A6262" i="57"/>
  <c r="A6263" i="57"/>
  <c r="A6264" i="57"/>
  <c r="A6265" i="57"/>
  <c r="A6266" i="57"/>
  <c r="A6267" i="57"/>
  <c r="A6268" i="57"/>
  <c r="A6269" i="57"/>
  <c r="A6270" i="57"/>
  <c r="A6271" i="57"/>
  <c r="A6272" i="57"/>
  <c r="A6273" i="57"/>
  <c r="A6274" i="57"/>
  <c r="A6275" i="57"/>
  <c r="A6276" i="57"/>
  <c r="A6277" i="57"/>
  <c r="A6278" i="57"/>
  <c r="A6279" i="57"/>
  <c r="A6280" i="57"/>
  <c r="A6281" i="57"/>
  <c r="A6282" i="57"/>
  <c r="A6283" i="57"/>
  <c r="A6284" i="57"/>
  <c r="A6285" i="57"/>
  <c r="A6286" i="57"/>
  <c r="A6287" i="57"/>
  <c r="A6288" i="57"/>
  <c r="A6289" i="57"/>
  <c r="A6290" i="57"/>
  <c r="A6291" i="57"/>
  <c r="A6292" i="57"/>
  <c r="A6293" i="57"/>
  <c r="A6294" i="57"/>
  <c r="A6295" i="57"/>
  <c r="A6296" i="57"/>
  <c r="A6297" i="57"/>
  <c r="A6298" i="57"/>
  <c r="A6299" i="57"/>
  <c r="A6300" i="57"/>
  <c r="A6301" i="57"/>
  <c r="A6302" i="57"/>
  <c r="A6303" i="57"/>
  <c r="A6304" i="57"/>
  <c r="A6305" i="57"/>
  <c r="A6306" i="57"/>
  <c r="A6307" i="57"/>
  <c r="A6308" i="57"/>
  <c r="A6309" i="57"/>
  <c r="A6310" i="57"/>
  <c r="A6311" i="57"/>
  <c r="A6312" i="57"/>
  <c r="A6313" i="57"/>
  <c r="A6314" i="57"/>
  <c r="A6315" i="57"/>
  <c r="A6316" i="57"/>
  <c r="A6317" i="57"/>
  <c r="A6318" i="57"/>
  <c r="A6319" i="57"/>
  <c r="A6320" i="57"/>
  <c r="A6321" i="57"/>
  <c r="A6322" i="57"/>
  <c r="A6323" i="57"/>
  <c r="A6324" i="57"/>
  <c r="A6325" i="57"/>
  <c r="A6326" i="57"/>
  <c r="A6327" i="57"/>
  <c r="A6328" i="57"/>
  <c r="A6329" i="57"/>
  <c r="A6330" i="57"/>
  <c r="A6331" i="57"/>
  <c r="A6332" i="57"/>
  <c r="A6333" i="57"/>
  <c r="A6334" i="57"/>
  <c r="A6335" i="57"/>
  <c r="A6336" i="57"/>
  <c r="A6337" i="57"/>
  <c r="A6338" i="57"/>
  <c r="A6339" i="57"/>
  <c r="A6340" i="57"/>
  <c r="A6341" i="57"/>
  <c r="A6342" i="57"/>
  <c r="A6343" i="57"/>
  <c r="A6344" i="57"/>
  <c r="A6345" i="57"/>
  <c r="A6346" i="57"/>
  <c r="A6347" i="57"/>
  <c r="A6348" i="57"/>
  <c r="A6349" i="57"/>
  <c r="A6350" i="57"/>
  <c r="A6351" i="57"/>
  <c r="A6352" i="57"/>
  <c r="A6353" i="57"/>
  <c r="A6354" i="57"/>
  <c r="A6355" i="57"/>
  <c r="A6356" i="57"/>
  <c r="A6357" i="57"/>
  <c r="A6358" i="57"/>
  <c r="A6359" i="57"/>
  <c r="A6360" i="57"/>
  <c r="A6361" i="57"/>
  <c r="A6362" i="57"/>
  <c r="A6363" i="57"/>
  <c r="A6364" i="57"/>
  <c r="A6365" i="57"/>
  <c r="A6366" i="57"/>
  <c r="A6367" i="57"/>
  <c r="A6368" i="57"/>
  <c r="A6369" i="57"/>
  <c r="A6370" i="57"/>
  <c r="A6371" i="57"/>
  <c r="A6372" i="57"/>
  <c r="A6373" i="57"/>
  <c r="A6374" i="57"/>
  <c r="A6375" i="57"/>
  <c r="A6376" i="57"/>
  <c r="A6377" i="57"/>
  <c r="A6378" i="57"/>
  <c r="A6379" i="57"/>
  <c r="A6380" i="57"/>
  <c r="A6381" i="57"/>
  <c r="A6382" i="57"/>
  <c r="A6383" i="57"/>
  <c r="A6384" i="57"/>
  <c r="A6385" i="57"/>
  <c r="A6386" i="57"/>
  <c r="A6387" i="57"/>
  <c r="A6388" i="57"/>
  <c r="A6389" i="57"/>
  <c r="A6390" i="57"/>
  <c r="A6391" i="57"/>
  <c r="A6392" i="57"/>
  <c r="A6393" i="57"/>
  <c r="A6394" i="57"/>
  <c r="A6395" i="57"/>
  <c r="A6396" i="57"/>
  <c r="A6397" i="57"/>
  <c r="A6398" i="57"/>
  <c r="A6399" i="57"/>
  <c r="A6400" i="57"/>
  <c r="A6401" i="57"/>
  <c r="A6402" i="57"/>
  <c r="A6403" i="57"/>
  <c r="A6404" i="57"/>
  <c r="A6405" i="57"/>
  <c r="A6406" i="57"/>
  <c r="A6407" i="57"/>
  <c r="A6408" i="57"/>
  <c r="A6409" i="57"/>
  <c r="A6410" i="57"/>
  <c r="A6411" i="57"/>
  <c r="A6412" i="57"/>
  <c r="A6413" i="57"/>
  <c r="A6414" i="57"/>
  <c r="A6415" i="57"/>
  <c r="A6416" i="57"/>
  <c r="A6417" i="57"/>
  <c r="A6418" i="57"/>
  <c r="A6419" i="57"/>
  <c r="A6420" i="57"/>
  <c r="A6421" i="57"/>
  <c r="A6422" i="57"/>
  <c r="A6423" i="57"/>
  <c r="A6424" i="57"/>
  <c r="A6425" i="57"/>
  <c r="A6426" i="57"/>
  <c r="A6427" i="57"/>
  <c r="A6428" i="57"/>
  <c r="A6429" i="57"/>
  <c r="A6430" i="57"/>
  <c r="A6431" i="57"/>
  <c r="A6432" i="57"/>
  <c r="A6433" i="57"/>
  <c r="A6434" i="57"/>
  <c r="A6435" i="57"/>
  <c r="A6436" i="57"/>
  <c r="A6437" i="57"/>
  <c r="A6438" i="57"/>
  <c r="A6439" i="57"/>
  <c r="A6440" i="57"/>
  <c r="A6441" i="57"/>
  <c r="A6442" i="57"/>
  <c r="A6443" i="57"/>
  <c r="A6444" i="57"/>
  <c r="A6445" i="57"/>
  <c r="A6446" i="57"/>
  <c r="A6447" i="57"/>
  <c r="A6448" i="57"/>
  <c r="A6449" i="57"/>
  <c r="A6450" i="57"/>
  <c r="A6451" i="57"/>
  <c r="A6452" i="57"/>
  <c r="A6453" i="57"/>
  <c r="A6454" i="57"/>
  <c r="A6455" i="57"/>
  <c r="A6456" i="57"/>
  <c r="A6457" i="57"/>
  <c r="A6458" i="57"/>
  <c r="A6459" i="57"/>
  <c r="A6460" i="57"/>
  <c r="A6461" i="57"/>
  <c r="A6462" i="57"/>
  <c r="A6463" i="57"/>
  <c r="A6464" i="57"/>
  <c r="A6465" i="57"/>
  <c r="A6466" i="57"/>
  <c r="A6467" i="57"/>
  <c r="A6468" i="57"/>
  <c r="A6469" i="57"/>
  <c r="A6470" i="57"/>
  <c r="A6471" i="57"/>
  <c r="A6472" i="57"/>
  <c r="A6473" i="57"/>
  <c r="A6474" i="57"/>
  <c r="A6475" i="57"/>
  <c r="A6476" i="57"/>
  <c r="A6477" i="57"/>
  <c r="A6478" i="57"/>
  <c r="A6479" i="57"/>
  <c r="A6480" i="57"/>
  <c r="A6481" i="57"/>
  <c r="A6482" i="57"/>
  <c r="A6483" i="57"/>
  <c r="A6484" i="57"/>
  <c r="A6485" i="57"/>
  <c r="A6486" i="57"/>
  <c r="A6487" i="57"/>
  <c r="A6488" i="57"/>
  <c r="A6489" i="57"/>
  <c r="A6490" i="57"/>
  <c r="A6491" i="57"/>
  <c r="A6492" i="57"/>
  <c r="A6493" i="57"/>
  <c r="A6494" i="57"/>
  <c r="A6495" i="57"/>
  <c r="A6496" i="57"/>
  <c r="A6497" i="57"/>
  <c r="A6498" i="57"/>
  <c r="A6499" i="57"/>
  <c r="A6500" i="57"/>
  <c r="A6501" i="57"/>
  <c r="A6502" i="57"/>
  <c r="A6503" i="57"/>
  <c r="A6504" i="57"/>
  <c r="A6505" i="57"/>
  <c r="A6506" i="57"/>
  <c r="A6507" i="57"/>
  <c r="A6508" i="57"/>
  <c r="A6509" i="57"/>
  <c r="A6510" i="57"/>
  <c r="A6511" i="57"/>
  <c r="A6512" i="57"/>
  <c r="A6513" i="57"/>
  <c r="A6514" i="57"/>
  <c r="A6515" i="57"/>
  <c r="A6516" i="57"/>
  <c r="A6517" i="57"/>
  <c r="A6518" i="57"/>
  <c r="A6519" i="57"/>
  <c r="A6520" i="57"/>
  <c r="A6521" i="57"/>
  <c r="A6522" i="57"/>
  <c r="A6523" i="57"/>
  <c r="A6524" i="57"/>
  <c r="A6525" i="57"/>
  <c r="A6526" i="57"/>
  <c r="A6527" i="57"/>
  <c r="A6528" i="57"/>
  <c r="A6529" i="57"/>
  <c r="A6530" i="57"/>
  <c r="A6531" i="57"/>
  <c r="A6532" i="57"/>
  <c r="A6533" i="57"/>
  <c r="A6534" i="57"/>
  <c r="A6535" i="57"/>
  <c r="A6536" i="57"/>
  <c r="A6537" i="57"/>
  <c r="A6538" i="57"/>
  <c r="A6539" i="57"/>
  <c r="A6540" i="57"/>
  <c r="A6541" i="57"/>
  <c r="A6542" i="57"/>
  <c r="A6543" i="57"/>
  <c r="A6544" i="57"/>
  <c r="A6545" i="57"/>
  <c r="A6546" i="57"/>
  <c r="A6547" i="57"/>
  <c r="A6548" i="57"/>
  <c r="A6549" i="57"/>
  <c r="A6550" i="57"/>
  <c r="A6551" i="57"/>
  <c r="A6552" i="57"/>
  <c r="A6553" i="57"/>
  <c r="A6554" i="57"/>
  <c r="A6555" i="57"/>
  <c r="A6556" i="57"/>
  <c r="A6557" i="57"/>
  <c r="A6558" i="57"/>
  <c r="A6559" i="57"/>
  <c r="A6560" i="57"/>
  <c r="A6561" i="57"/>
  <c r="A6562" i="57"/>
  <c r="A6563" i="57"/>
  <c r="A6564" i="57"/>
  <c r="A6565" i="57"/>
  <c r="A6566" i="57"/>
  <c r="A6567" i="57"/>
  <c r="A6568" i="57"/>
  <c r="A6569" i="57"/>
  <c r="A6570" i="57"/>
  <c r="A6571" i="57"/>
  <c r="A6572" i="57"/>
  <c r="A6573" i="57"/>
  <c r="A6574" i="57"/>
  <c r="A6575" i="57"/>
  <c r="A6576" i="57"/>
  <c r="A6577" i="57"/>
  <c r="A6578" i="57"/>
  <c r="A6579" i="57"/>
  <c r="A6580" i="57"/>
  <c r="A6581" i="57"/>
  <c r="A6582" i="57"/>
  <c r="A6583" i="57"/>
  <c r="A6584" i="57"/>
  <c r="A6585" i="57"/>
  <c r="A6586" i="57"/>
  <c r="A6587" i="57"/>
  <c r="A6588" i="57"/>
  <c r="A6589" i="57"/>
  <c r="A6590" i="57"/>
  <c r="A6591" i="57"/>
  <c r="A6592" i="57"/>
  <c r="A6593" i="57"/>
  <c r="A6594" i="57"/>
  <c r="A6595" i="57"/>
  <c r="A6596" i="57"/>
  <c r="A6597" i="57"/>
  <c r="A6598" i="57"/>
  <c r="A6599" i="57"/>
  <c r="A6600" i="57"/>
  <c r="A6601" i="57"/>
  <c r="A6602" i="57"/>
  <c r="A6603" i="57"/>
  <c r="A6604" i="57"/>
  <c r="A6605" i="57"/>
  <c r="A6606" i="57"/>
  <c r="A6607" i="57"/>
  <c r="A6608" i="57"/>
  <c r="A6609" i="57"/>
  <c r="A6610" i="57"/>
  <c r="A6611" i="57"/>
  <c r="A6612" i="57"/>
  <c r="A6613" i="57"/>
  <c r="A6614" i="57"/>
  <c r="A6615" i="57"/>
  <c r="A6616" i="57"/>
  <c r="A6617" i="57"/>
  <c r="A6618" i="57"/>
  <c r="A6619" i="57"/>
  <c r="A6620" i="57"/>
  <c r="A6621" i="57"/>
  <c r="A6622" i="57"/>
  <c r="A6623" i="57"/>
  <c r="A6624" i="57"/>
  <c r="A6625" i="57"/>
  <c r="A6626" i="57"/>
  <c r="A6627" i="57"/>
  <c r="A6628" i="57"/>
  <c r="A6629" i="57"/>
  <c r="A6630" i="57"/>
  <c r="A6631" i="57"/>
  <c r="A6632" i="57"/>
  <c r="A6633" i="57"/>
  <c r="A6634" i="57"/>
  <c r="A6635" i="57"/>
  <c r="A6636" i="57"/>
  <c r="A6637" i="57"/>
  <c r="A6638" i="57"/>
  <c r="A6639" i="57"/>
  <c r="A6640" i="57"/>
  <c r="A6641" i="57"/>
  <c r="A6642" i="57"/>
  <c r="A6643" i="57"/>
  <c r="A6644" i="57"/>
  <c r="A6645" i="57"/>
  <c r="A6646" i="57"/>
  <c r="A6647" i="57"/>
  <c r="A6648" i="57"/>
  <c r="A6649" i="57"/>
  <c r="A6650" i="57"/>
  <c r="A6651" i="57"/>
  <c r="A6652" i="57"/>
  <c r="A6653" i="57"/>
  <c r="A6654" i="57"/>
  <c r="A6655" i="57"/>
  <c r="A6656" i="57"/>
  <c r="A6657" i="57"/>
  <c r="A6658" i="57"/>
  <c r="A6659" i="57"/>
  <c r="A6660" i="57"/>
  <c r="A6661" i="57"/>
  <c r="A6662" i="57"/>
  <c r="A6663" i="57"/>
  <c r="A6664" i="57"/>
  <c r="A6665" i="57"/>
  <c r="A6666" i="57"/>
  <c r="A6667" i="57"/>
  <c r="A6668" i="57"/>
  <c r="A6669" i="57"/>
  <c r="A6670" i="57"/>
  <c r="A6671" i="57"/>
  <c r="A6672" i="57"/>
  <c r="A6673" i="57"/>
  <c r="A6674" i="57"/>
  <c r="A6675" i="57"/>
  <c r="A6676" i="57"/>
  <c r="A6677" i="57"/>
  <c r="A6678" i="57"/>
  <c r="A6679" i="57"/>
  <c r="A6680" i="57"/>
  <c r="A6681" i="57"/>
  <c r="A6682" i="57"/>
  <c r="A6683" i="57"/>
  <c r="A6684" i="57"/>
  <c r="A6685" i="57"/>
  <c r="A6686" i="57"/>
  <c r="A6687" i="57"/>
  <c r="A6688" i="57"/>
  <c r="A6689" i="57"/>
  <c r="A6690" i="57"/>
  <c r="A6691" i="57"/>
  <c r="A6692" i="57"/>
  <c r="A6693" i="57"/>
  <c r="A6694" i="57"/>
  <c r="A6695" i="57"/>
  <c r="A6696" i="57"/>
  <c r="A6697" i="57"/>
  <c r="A6698" i="57"/>
  <c r="A6699" i="57"/>
  <c r="A6700" i="57"/>
  <c r="A6701" i="57"/>
  <c r="A6702" i="57"/>
  <c r="A6703" i="57"/>
  <c r="A6704" i="57"/>
  <c r="A6705" i="57"/>
  <c r="A6706" i="57"/>
  <c r="A6707" i="57"/>
  <c r="A6708" i="57"/>
  <c r="A6709" i="57"/>
  <c r="A6710" i="57"/>
  <c r="A6711" i="57"/>
  <c r="A6712" i="57"/>
  <c r="A6713" i="57"/>
  <c r="A6714" i="57"/>
  <c r="A6715" i="57"/>
  <c r="A6716" i="57"/>
  <c r="A6717" i="57"/>
  <c r="A6718" i="57"/>
  <c r="A6719" i="57"/>
  <c r="A6720" i="57"/>
  <c r="A6721" i="57"/>
  <c r="A6722" i="57"/>
  <c r="A6723" i="57"/>
  <c r="A6724" i="57"/>
  <c r="A6725" i="57"/>
  <c r="A6726" i="57"/>
  <c r="A6727" i="57"/>
  <c r="A6728" i="57"/>
  <c r="A6729" i="57"/>
  <c r="A6730" i="57"/>
  <c r="A6731" i="57"/>
  <c r="A6732" i="57"/>
  <c r="A6733" i="57"/>
  <c r="A6734" i="57"/>
  <c r="A6735" i="57"/>
  <c r="A6736" i="57"/>
  <c r="A6737" i="57"/>
  <c r="A6738" i="57"/>
  <c r="A6739" i="57"/>
  <c r="A6740" i="57"/>
  <c r="A6741" i="57"/>
  <c r="A6742" i="57"/>
  <c r="A6743" i="57"/>
  <c r="A6744" i="57"/>
  <c r="A6745" i="57"/>
  <c r="A6746" i="57"/>
  <c r="A6747" i="57"/>
  <c r="A6748" i="57"/>
  <c r="A6749" i="57"/>
  <c r="A6750" i="57"/>
  <c r="A6751" i="57"/>
  <c r="A6752" i="57"/>
  <c r="A6753" i="57"/>
  <c r="A6754" i="57"/>
  <c r="A6755" i="57"/>
  <c r="A6756" i="57"/>
  <c r="A6757" i="57"/>
  <c r="A6758" i="57"/>
  <c r="A6759" i="57"/>
  <c r="A6760" i="57"/>
  <c r="A6761" i="57"/>
  <c r="A6762" i="57"/>
  <c r="A6763" i="57"/>
  <c r="A6764" i="57"/>
  <c r="A6765" i="57"/>
  <c r="A6766" i="57"/>
  <c r="A6767" i="57"/>
  <c r="A6768" i="57"/>
  <c r="A6769" i="57"/>
  <c r="A6770" i="57"/>
  <c r="A6771" i="57"/>
  <c r="A6772" i="57"/>
  <c r="A6773" i="57"/>
  <c r="A6774" i="57"/>
  <c r="A6775" i="57"/>
  <c r="A6776" i="57"/>
  <c r="A6777" i="57"/>
  <c r="A6778" i="57"/>
  <c r="A6779" i="57"/>
  <c r="A6780" i="57"/>
  <c r="A6781" i="57"/>
  <c r="A6782" i="57"/>
  <c r="A6783" i="57"/>
  <c r="A6784" i="57"/>
  <c r="A6785" i="57"/>
  <c r="A6786" i="57"/>
  <c r="A6787" i="57"/>
  <c r="A6788" i="57"/>
  <c r="A6789" i="57"/>
  <c r="A6790" i="57"/>
  <c r="A6791" i="57"/>
  <c r="A6792" i="57"/>
  <c r="A6793" i="57"/>
  <c r="A6794" i="57"/>
  <c r="A6795" i="57"/>
  <c r="A6796" i="57"/>
  <c r="A6797" i="57"/>
  <c r="A6798" i="57"/>
  <c r="A6799" i="57"/>
  <c r="A6800" i="57"/>
  <c r="A6801" i="57"/>
  <c r="A6802" i="57"/>
  <c r="A6803" i="57"/>
  <c r="A6804" i="57"/>
  <c r="A6805" i="57"/>
  <c r="A6806" i="57"/>
  <c r="A6807" i="57"/>
  <c r="A6808" i="57"/>
  <c r="A6809" i="57"/>
  <c r="A6810" i="57"/>
  <c r="A6811" i="57"/>
  <c r="A6812" i="57"/>
  <c r="A6813" i="57"/>
  <c r="A6814" i="57"/>
  <c r="A6815" i="57"/>
  <c r="A6816" i="57"/>
  <c r="A6817" i="57"/>
  <c r="A6818" i="57"/>
  <c r="A6819" i="57"/>
  <c r="A6820" i="57"/>
  <c r="A6821" i="57"/>
  <c r="A6822" i="57"/>
  <c r="A6823" i="57"/>
  <c r="A6824" i="57"/>
  <c r="A6825" i="57"/>
  <c r="A6826" i="57"/>
  <c r="A6827" i="57"/>
  <c r="A6828" i="57"/>
  <c r="A6829" i="57"/>
  <c r="A6830" i="57"/>
  <c r="A6831" i="57"/>
  <c r="A6832" i="57"/>
  <c r="A6833" i="57"/>
  <c r="A6834" i="57"/>
  <c r="A6835" i="57"/>
  <c r="A6836" i="57"/>
  <c r="A6837" i="57"/>
  <c r="A6838" i="57"/>
  <c r="A6839" i="57"/>
  <c r="A6840" i="57"/>
  <c r="A6841" i="57"/>
  <c r="A6842" i="57"/>
  <c r="A6843" i="57"/>
  <c r="A6844" i="57"/>
  <c r="A6845" i="57"/>
  <c r="A6846" i="57"/>
  <c r="A6847" i="57"/>
  <c r="A6848" i="57"/>
  <c r="A6849" i="57"/>
  <c r="A6850" i="57"/>
  <c r="A6851" i="57"/>
  <c r="A6852" i="57"/>
  <c r="A6853" i="57"/>
  <c r="A6854" i="57"/>
  <c r="A6855" i="57"/>
  <c r="A6856" i="57"/>
  <c r="A6857" i="57"/>
  <c r="A6858" i="57"/>
  <c r="A6859" i="57"/>
  <c r="A6860" i="57"/>
  <c r="A6861" i="57"/>
  <c r="A6862" i="57"/>
  <c r="A6863" i="57"/>
  <c r="A6864" i="57"/>
  <c r="A6865" i="57"/>
  <c r="A6866" i="57"/>
  <c r="A6867" i="57"/>
  <c r="A6868" i="57"/>
  <c r="A6869" i="57"/>
  <c r="A6870" i="57"/>
  <c r="A6871" i="57"/>
  <c r="A6872" i="57"/>
  <c r="A6873" i="57"/>
  <c r="A6874" i="57"/>
  <c r="A6875" i="57"/>
  <c r="A6876" i="57"/>
  <c r="A6877" i="57"/>
  <c r="A6878" i="57"/>
  <c r="A6879" i="57"/>
  <c r="A6880" i="57"/>
  <c r="A6881" i="57"/>
  <c r="A6882" i="57"/>
  <c r="A6883" i="57"/>
  <c r="A6884" i="57"/>
  <c r="A6885" i="57"/>
  <c r="A6886" i="57"/>
  <c r="A6887" i="57"/>
  <c r="A6888" i="57"/>
  <c r="A6889" i="57"/>
  <c r="A6890" i="57"/>
  <c r="A6891" i="57"/>
  <c r="A6892" i="57"/>
  <c r="A6893" i="57"/>
  <c r="A6894" i="57"/>
  <c r="A6895" i="57"/>
  <c r="A6896" i="57"/>
  <c r="A6897" i="57"/>
  <c r="A6898" i="57"/>
  <c r="A6899" i="57"/>
  <c r="A6900" i="57"/>
  <c r="A6901" i="57"/>
  <c r="A6902" i="57"/>
  <c r="A6903" i="57"/>
  <c r="A6904" i="57"/>
  <c r="A6905" i="57"/>
  <c r="A6906" i="57"/>
  <c r="A6907" i="57"/>
  <c r="A6908" i="57"/>
  <c r="A6909" i="57"/>
  <c r="A6910" i="57"/>
  <c r="A6911" i="57"/>
  <c r="A6912" i="57"/>
  <c r="A6913" i="57"/>
  <c r="A6914" i="57"/>
  <c r="A6915" i="57"/>
  <c r="A6916" i="57"/>
  <c r="A6917" i="57"/>
  <c r="A6918" i="57"/>
  <c r="A6919" i="57"/>
  <c r="A6920" i="57"/>
  <c r="A6921" i="57"/>
  <c r="A6922" i="57"/>
  <c r="A6923" i="57"/>
  <c r="A6924" i="57"/>
  <c r="A6925" i="57"/>
  <c r="A6926" i="57"/>
  <c r="A6927" i="57"/>
  <c r="A6928" i="57"/>
  <c r="A6929" i="57"/>
  <c r="A6930" i="57"/>
  <c r="A6931" i="57"/>
  <c r="A6932" i="57"/>
  <c r="A6933" i="57"/>
  <c r="A6934" i="57"/>
  <c r="A6935" i="57"/>
  <c r="A6936" i="57"/>
  <c r="A6937" i="57"/>
  <c r="A6938" i="57"/>
  <c r="A6939" i="57"/>
  <c r="A6940" i="57"/>
  <c r="A6941" i="57"/>
  <c r="A6942" i="57"/>
  <c r="A6943" i="57"/>
  <c r="A6944" i="57"/>
  <c r="A6945" i="57"/>
  <c r="A6946" i="57"/>
  <c r="A6947" i="57"/>
  <c r="A6948" i="57"/>
  <c r="A6949" i="57"/>
  <c r="A6950" i="57"/>
  <c r="A6951" i="57"/>
  <c r="A6952" i="57"/>
  <c r="A6953" i="57"/>
  <c r="A6954" i="57"/>
  <c r="A6955" i="57"/>
  <c r="A6956" i="57"/>
  <c r="A6957" i="57"/>
  <c r="A6958" i="57"/>
  <c r="A6959" i="57"/>
  <c r="A6960" i="57"/>
  <c r="A6961" i="57"/>
  <c r="A6962" i="57"/>
  <c r="A6963" i="57"/>
  <c r="A6964" i="57"/>
  <c r="A6965" i="57"/>
  <c r="A6966" i="57"/>
  <c r="A6967" i="57"/>
  <c r="A6968" i="57"/>
  <c r="A6969" i="57"/>
  <c r="A6970" i="57"/>
  <c r="A6971" i="57"/>
  <c r="A6972" i="57"/>
  <c r="A6973" i="57"/>
  <c r="A6974" i="57"/>
  <c r="A6975" i="57"/>
  <c r="A6976" i="57"/>
  <c r="A6977" i="57"/>
  <c r="A6978" i="57"/>
  <c r="A6979" i="57"/>
  <c r="A6980" i="57"/>
  <c r="A6981" i="57"/>
  <c r="A6982" i="57"/>
  <c r="A6983" i="57"/>
  <c r="A6984" i="57"/>
  <c r="A6985" i="57"/>
  <c r="A6986" i="57"/>
  <c r="A6987" i="57"/>
  <c r="A6988" i="57"/>
  <c r="A6989" i="57"/>
  <c r="A6990" i="57"/>
  <c r="A6991" i="57"/>
  <c r="A6992" i="57"/>
  <c r="A6993" i="57"/>
  <c r="A6994" i="57"/>
  <c r="A6995" i="57"/>
  <c r="A6996" i="57"/>
  <c r="A6997" i="57"/>
  <c r="A6998" i="57"/>
  <c r="A6999" i="57"/>
  <c r="A7000" i="57"/>
  <c r="A7001" i="57"/>
  <c r="A7002" i="57"/>
  <c r="A7003" i="57"/>
  <c r="A7004" i="57"/>
  <c r="A7005" i="57"/>
  <c r="A7006" i="57"/>
  <c r="A7007" i="57"/>
  <c r="A7008" i="57"/>
  <c r="A7009" i="57"/>
  <c r="A7010" i="57"/>
  <c r="A7011" i="57"/>
  <c r="A7012" i="57"/>
  <c r="A7013" i="57"/>
  <c r="A7014" i="57"/>
  <c r="A7015" i="57"/>
  <c r="A7016" i="57"/>
  <c r="A7017" i="57"/>
  <c r="A7018" i="57"/>
  <c r="A7019" i="57"/>
  <c r="A7020" i="57"/>
  <c r="A7021" i="57"/>
  <c r="A7022" i="57"/>
  <c r="A7023" i="57"/>
  <c r="A7024" i="57"/>
  <c r="A7025" i="57"/>
  <c r="A7026" i="57"/>
  <c r="A7027" i="57"/>
  <c r="A7028" i="57"/>
  <c r="A7029" i="57"/>
  <c r="A7030" i="57"/>
  <c r="A7031" i="57"/>
  <c r="A7032" i="57"/>
  <c r="A7033" i="57"/>
  <c r="A7034" i="57"/>
  <c r="A7035" i="57"/>
  <c r="A7036" i="57"/>
  <c r="A7037" i="57"/>
  <c r="A7038" i="57"/>
  <c r="A7039" i="57"/>
  <c r="A7040" i="57"/>
  <c r="A7041" i="57"/>
  <c r="A7042" i="57"/>
  <c r="A7043" i="57"/>
  <c r="A7044" i="57"/>
  <c r="A7045" i="57"/>
  <c r="A7046" i="57"/>
  <c r="A7047" i="57"/>
  <c r="A7048" i="57"/>
  <c r="A7049" i="57"/>
  <c r="A7050" i="57"/>
  <c r="A7051" i="57"/>
  <c r="A7052" i="57"/>
  <c r="A7053" i="57"/>
  <c r="A7054" i="57"/>
  <c r="A7055" i="57"/>
  <c r="A7056" i="57"/>
  <c r="A7057" i="57"/>
  <c r="A7058" i="57"/>
  <c r="A7059" i="57"/>
  <c r="A7060" i="57"/>
  <c r="A7061" i="57"/>
  <c r="A7062" i="57"/>
  <c r="A7063" i="57"/>
  <c r="A7064" i="57"/>
  <c r="A7065" i="57"/>
  <c r="A7066" i="57"/>
  <c r="A7067" i="57"/>
  <c r="A7068" i="57"/>
  <c r="A7069" i="57"/>
  <c r="A7070" i="57"/>
  <c r="A7071" i="57"/>
  <c r="A7072" i="57"/>
  <c r="A7073" i="57"/>
  <c r="A7074" i="57"/>
  <c r="A7075" i="57"/>
  <c r="A7076" i="57"/>
  <c r="A7077" i="57"/>
  <c r="A7078" i="57"/>
  <c r="A7079" i="57"/>
  <c r="A7080" i="57"/>
  <c r="A7081" i="57"/>
  <c r="A7082" i="57"/>
  <c r="A7083" i="57"/>
  <c r="A7084" i="57"/>
  <c r="A7085" i="57"/>
  <c r="A7086" i="57"/>
  <c r="A7087" i="57"/>
  <c r="A7088" i="57"/>
  <c r="A7089" i="57"/>
  <c r="A7090" i="57"/>
  <c r="A7091" i="57"/>
  <c r="A7092" i="57"/>
  <c r="A7093" i="57"/>
  <c r="A7094" i="57"/>
  <c r="A7095" i="57"/>
  <c r="A7096" i="57"/>
  <c r="A7097" i="57"/>
  <c r="A7098" i="57"/>
  <c r="A7099" i="57"/>
  <c r="A7100" i="57"/>
  <c r="A7101" i="57"/>
  <c r="A7102" i="57"/>
  <c r="A7103" i="57"/>
  <c r="A7104" i="57"/>
  <c r="A7105" i="57"/>
  <c r="A7106" i="57"/>
  <c r="A7107" i="57"/>
  <c r="A7108" i="57"/>
  <c r="A7109" i="57"/>
  <c r="A7110" i="57"/>
  <c r="A7111" i="57"/>
  <c r="A7112" i="57"/>
  <c r="A7113" i="57"/>
  <c r="A7114" i="57"/>
  <c r="A7115" i="57"/>
  <c r="A7116" i="57"/>
  <c r="A7117" i="57"/>
  <c r="A7118" i="57"/>
  <c r="A7119" i="57"/>
  <c r="A7120" i="57"/>
  <c r="A7121" i="57"/>
  <c r="A7122" i="57"/>
  <c r="A7123" i="57"/>
  <c r="A7124" i="57"/>
  <c r="A7125" i="57"/>
  <c r="A7126" i="57"/>
  <c r="A7127" i="57"/>
  <c r="A7128" i="57"/>
  <c r="A7129" i="57"/>
  <c r="A7130" i="57"/>
  <c r="A7131" i="57"/>
  <c r="A7132" i="57"/>
  <c r="A7133" i="57"/>
  <c r="A7134" i="57"/>
  <c r="A7135" i="57"/>
  <c r="A7136" i="57"/>
  <c r="A7137" i="57"/>
  <c r="A7138" i="57"/>
  <c r="A7139" i="57"/>
  <c r="A7140" i="57"/>
  <c r="A7141" i="57"/>
  <c r="A7142" i="57"/>
  <c r="A7143" i="57"/>
  <c r="A7144" i="57"/>
  <c r="A7145" i="57"/>
  <c r="A7146" i="57"/>
  <c r="A7147" i="57"/>
  <c r="A7148" i="57"/>
  <c r="A7149" i="57"/>
  <c r="A7150" i="57"/>
  <c r="A7151" i="57"/>
  <c r="A7152" i="57"/>
  <c r="A7153" i="57"/>
  <c r="A7154" i="57"/>
  <c r="A7155" i="57"/>
  <c r="A7156" i="57"/>
  <c r="A7157" i="57"/>
  <c r="A7158" i="57"/>
  <c r="A7159" i="57"/>
  <c r="A7160" i="57"/>
  <c r="A7161" i="57"/>
  <c r="A7162" i="57"/>
  <c r="A7163" i="57"/>
  <c r="A7164" i="57"/>
  <c r="A7165" i="57"/>
  <c r="A7166" i="57"/>
  <c r="A7167" i="57"/>
  <c r="A7168" i="57"/>
  <c r="A7169" i="57"/>
  <c r="A7170" i="57"/>
  <c r="A7171" i="57"/>
  <c r="A7172" i="57"/>
  <c r="A7173" i="57"/>
  <c r="A7174" i="57"/>
  <c r="A7175" i="57"/>
  <c r="A7176" i="57"/>
  <c r="A7177" i="57"/>
  <c r="A7178" i="57"/>
  <c r="A7179" i="57"/>
  <c r="A7180" i="57"/>
  <c r="A7181" i="57"/>
  <c r="A7182" i="57"/>
  <c r="A7183" i="57"/>
  <c r="A7184" i="57"/>
  <c r="A7185" i="57"/>
  <c r="A7186" i="57"/>
  <c r="A7187" i="57"/>
  <c r="A7188" i="57"/>
  <c r="A7189" i="57"/>
  <c r="A7190" i="57"/>
  <c r="A7191" i="57"/>
  <c r="A7192" i="57"/>
  <c r="A7193" i="57"/>
  <c r="A7194" i="57"/>
  <c r="A7195" i="57"/>
  <c r="A7196" i="57"/>
  <c r="A7197" i="57"/>
  <c r="A7198" i="57"/>
  <c r="A7199" i="57"/>
  <c r="A7200" i="57"/>
  <c r="A7201" i="57"/>
  <c r="A7202" i="57"/>
  <c r="A7203" i="57"/>
  <c r="A7204" i="57"/>
  <c r="A7205" i="57"/>
  <c r="A7206" i="57"/>
  <c r="A7207" i="57"/>
  <c r="A7208" i="57"/>
  <c r="A7209" i="57"/>
  <c r="A7210" i="57"/>
  <c r="A7211" i="57"/>
  <c r="A7212" i="57"/>
  <c r="A7213" i="57"/>
  <c r="A7214" i="57"/>
  <c r="A7215" i="57"/>
  <c r="A7216" i="57"/>
  <c r="A7217" i="57"/>
  <c r="A7218" i="57"/>
  <c r="A7219" i="57"/>
  <c r="A7220" i="57"/>
  <c r="A7221" i="57"/>
  <c r="A7222" i="57"/>
  <c r="A7223" i="57"/>
  <c r="A7224" i="57"/>
  <c r="A7225" i="57"/>
  <c r="A7226" i="57"/>
  <c r="A7227" i="57"/>
  <c r="A7228" i="57"/>
  <c r="A7229" i="57"/>
  <c r="A7230" i="57"/>
  <c r="A7231" i="57"/>
  <c r="A7232" i="57"/>
  <c r="A7233" i="57"/>
  <c r="A7234" i="57"/>
  <c r="A7235" i="57"/>
  <c r="A7236" i="57"/>
  <c r="A7237" i="57"/>
  <c r="A7238" i="57"/>
  <c r="A7239" i="57"/>
  <c r="A7240" i="57"/>
  <c r="A7241" i="57"/>
  <c r="A7242" i="57"/>
  <c r="A7243" i="57"/>
  <c r="A7244" i="57"/>
  <c r="A7245" i="57"/>
  <c r="A7246" i="57"/>
  <c r="A7247" i="57"/>
  <c r="A7248" i="57"/>
  <c r="A7249" i="57"/>
  <c r="A7250" i="57"/>
  <c r="A7251" i="57"/>
  <c r="A7252" i="57"/>
  <c r="A7253" i="57"/>
  <c r="A7254" i="57"/>
  <c r="A7255" i="57"/>
  <c r="A7256" i="57"/>
  <c r="A7257" i="57"/>
  <c r="A7258" i="57"/>
  <c r="A7259" i="57"/>
  <c r="A7260" i="57"/>
  <c r="A7261" i="57"/>
  <c r="A7262" i="57"/>
  <c r="A7263" i="57"/>
  <c r="A7264" i="57"/>
  <c r="A7265" i="57"/>
  <c r="A7266" i="57"/>
  <c r="A7267" i="57"/>
  <c r="A7268" i="57"/>
  <c r="A7269" i="57"/>
  <c r="A7270" i="57"/>
  <c r="A7271" i="57"/>
  <c r="A7272" i="57"/>
  <c r="A7273" i="57"/>
  <c r="A7274" i="57"/>
  <c r="A7275" i="57"/>
  <c r="A7276" i="57"/>
  <c r="A7277" i="57"/>
  <c r="A7278" i="57"/>
  <c r="A7279" i="57"/>
  <c r="A7280" i="57"/>
  <c r="A7281" i="57"/>
  <c r="A7282" i="57"/>
  <c r="A7283" i="57"/>
  <c r="A7284" i="57"/>
  <c r="A7285" i="57"/>
  <c r="A7286" i="57"/>
  <c r="A7287" i="57"/>
  <c r="A7288" i="57"/>
  <c r="A7289" i="57"/>
  <c r="A7290" i="57"/>
  <c r="A7291" i="57"/>
  <c r="A7292" i="57"/>
  <c r="A7293" i="57"/>
  <c r="A7294" i="57"/>
  <c r="A7295" i="57"/>
  <c r="A7296" i="57"/>
  <c r="A7297" i="57"/>
  <c r="A7298" i="57"/>
  <c r="A7299" i="57"/>
  <c r="A7300" i="57"/>
  <c r="A7301" i="57"/>
  <c r="A7302" i="57"/>
  <c r="A7303" i="57"/>
  <c r="A7304" i="57"/>
  <c r="A7305" i="57"/>
  <c r="A7306" i="57"/>
  <c r="A7307" i="57"/>
  <c r="A7308" i="57"/>
  <c r="A7309" i="57"/>
  <c r="A7310" i="57"/>
  <c r="A7311" i="57"/>
  <c r="A7312" i="57"/>
  <c r="A7313" i="57"/>
  <c r="A7314" i="57"/>
  <c r="A7315" i="57"/>
  <c r="A7316" i="57"/>
  <c r="A7317" i="57"/>
  <c r="A7318" i="57"/>
  <c r="A7319" i="57"/>
  <c r="A7320" i="57"/>
  <c r="A7321" i="57"/>
  <c r="A7322" i="57"/>
  <c r="A7323" i="57"/>
  <c r="A7324" i="57"/>
  <c r="A7325" i="57"/>
  <c r="A7326" i="57"/>
  <c r="A7327" i="57"/>
  <c r="A7328" i="57"/>
  <c r="A7329" i="57"/>
  <c r="A7330" i="57"/>
  <c r="A7331" i="57"/>
  <c r="A7332" i="57"/>
  <c r="A7333" i="57"/>
  <c r="A7334" i="57"/>
  <c r="A7335" i="57"/>
  <c r="A7336" i="57"/>
  <c r="A7337" i="57"/>
  <c r="A7338" i="57"/>
  <c r="A7339" i="57"/>
  <c r="A7340" i="57"/>
  <c r="A7341" i="57"/>
  <c r="A7342" i="57"/>
  <c r="A7343" i="57"/>
  <c r="A7344" i="57"/>
  <c r="A7345" i="57"/>
  <c r="A7346" i="57"/>
  <c r="A7347" i="57"/>
  <c r="A7348" i="57"/>
  <c r="A7349" i="57"/>
  <c r="A7350" i="57"/>
  <c r="A7351" i="57"/>
  <c r="A7352" i="57"/>
  <c r="A7353" i="57"/>
  <c r="A7354" i="57"/>
  <c r="A7355" i="57"/>
  <c r="A7356" i="57"/>
  <c r="A7357" i="57"/>
  <c r="A7358" i="57"/>
  <c r="A7359" i="57"/>
  <c r="A7360" i="57"/>
  <c r="A7361" i="57"/>
  <c r="A7362" i="57"/>
  <c r="A7363" i="57"/>
  <c r="A7364" i="57"/>
  <c r="A7365" i="57"/>
  <c r="A7366" i="57"/>
  <c r="A7367" i="57"/>
  <c r="A7368" i="57"/>
  <c r="A7369" i="57"/>
  <c r="A7370" i="57"/>
  <c r="A7371" i="57"/>
  <c r="A7372" i="57"/>
  <c r="A7373" i="57"/>
  <c r="A7374" i="57"/>
  <c r="A7375" i="57"/>
  <c r="A7376" i="57"/>
  <c r="A7377" i="57"/>
  <c r="A7378" i="57"/>
  <c r="A7379" i="57"/>
  <c r="A7380" i="57"/>
  <c r="A7381" i="57"/>
  <c r="A7382" i="57"/>
  <c r="A7383" i="57"/>
  <c r="A7384" i="57"/>
  <c r="A7385" i="57"/>
  <c r="A7386" i="57"/>
  <c r="A7387" i="57"/>
  <c r="A7388" i="57"/>
  <c r="A7389" i="57"/>
  <c r="A7390" i="57"/>
  <c r="A7391" i="57"/>
  <c r="A7392" i="57"/>
  <c r="A7393" i="57"/>
  <c r="A7394" i="57"/>
  <c r="A7395" i="57"/>
  <c r="A7396" i="57"/>
  <c r="A7397" i="57"/>
  <c r="A7398" i="57"/>
  <c r="A7399" i="57"/>
  <c r="A7400" i="57"/>
  <c r="A7401" i="57"/>
  <c r="A7402" i="57"/>
  <c r="A7403" i="57"/>
  <c r="A7404" i="57"/>
  <c r="A7405" i="57"/>
  <c r="A7406" i="57"/>
  <c r="A7407" i="57"/>
  <c r="A7408" i="57"/>
  <c r="A7409" i="57"/>
  <c r="A7410" i="57"/>
  <c r="A7411" i="57"/>
  <c r="A7412" i="57"/>
  <c r="A7413" i="57"/>
  <c r="A7414" i="57"/>
  <c r="A7415" i="57"/>
  <c r="A7416" i="57"/>
  <c r="A7417" i="57"/>
  <c r="A7418" i="57"/>
  <c r="A7419" i="57"/>
  <c r="A7420" i="57"/>
  <c r="A7421" i="57"/>
  <c r="A7422" i="57"/>
  <c r="A7423" i="57"/>
  <c r="A7424" i="57"/>
  <c r="A7425" i="57"/>
  <c r="A7426" i="57"/>
  <c r="A7427" i="57"/>
  <c r="A7428" i="57"/>
  <c r="A7429" i="57"/>
  <c r="A7430" i="57"/>
  <c r="A7431" i="57"/>
  <c r="A7432" i="57"/>
  <c r="A7433" i="57"/>
  <c r="A7434" i="57"/>
  <c r="A7435" i="57"/>
  <c r="A7436" i="57"/>
  <c r="A7437" i="57"/>
  <c r="A7438" i="57"/>
  <c r="A7439" i="57"/>
  <c r="A7440" i="57"/>
  <c r="A7441" i="57"/>
  <c r="A7442" i="57"/>
  <c r="A7443" i="57"/>
  <c r="A7444" i="57"/>
  <c r="A7445" i="57"/>
  <c r="A7446" i="57"/>
  <c r="A7447" i="57"/>
  <c r="A7448" i="57"/>
  <c r="A7449" i="57"/>
  <c r="A7450" i="57"/>
  <c r="A7451" i="57"/>
  <c r="A7452" i="57"/>
  <c r="A7453" i="57"/>
  <c r="A7454" i="57"/>
  <c r="A7455" i="57"/>
  <c r="A7456" i="57"/>
  <c r="A7457" i="57"/>
  <c r="A7458" i="57"/>
  <c r="A7459" i="57"/>
  <c r="A7460" i="57"/>
  <c r="A7461" i="57"/>
  <c r="A7462" i="57"/>
  <c r="A7463" i="57"/>
  <c r="A7464" i="57"/>
  <c r="A7465" i="57"/>
  <c r="A7466" i="57"/>
  <c r="A7467" i="57"/>
  <c r="A7468" i="57"/>
  <c r="A7469" i="57"/>
  <c r="A7470" i="57"/>
  <c r="A7471" i="57"/>
  <c r="A7472" i="57"/>
  <c r="A7473" i="57"/>
  <c r="A7474" i="57"/>
  <c r="A7475" i="57"/>
  <c r="A7476" i="57"/>
  <c r="A7477" i="57"/>
  <c r="A7478" i="57"/>
  <c r="A7479" i="57"/>
  <c r="A7480" i="57"/>
  <c r="A7481" i="57"/>
  <c r="A7482" i="57"/>
  <c r="A7483" i="57"/>
  <c r="A7484" i="57"/>
  <c r="A7485" i="57"/>
  <c r="A7486" i="57"/>
  <c r="A7487" i="57"/>
  <c r="A7488" i="57"/>
  <c r="A7489" i="57"/>
  <c r="A7490" i="57"/>
  <c r="A7491" i="57"/>
  <c r="A7492" i="57"/>
  <c r="A7493" i="57"/>
  <c r="A7494" i="57"/>
  <c r="A7495" i="57"/>
  <c r="A7496" i="57"/>
  <c r="A7497" i="57"/>
  <c r="A7498" i="57"/>
  <c r="A7499" i="57"/>
  <c r="A7500" i="57"/>
  <c r="A7501" i="57"/>
  <c r="A7502" i="57"/>
  <c r="A7503" i="57"/>
  <c r="A7504" i="57"/>
  <c r="A7505" i="57"/>
  <c r="A7506" i="57"/>
  <c r="A7507" i="57"/>
  <c r="A7508" i="57"/>
  <c r="A7509" i="57"/>
  <c r="A7510" i="57"/>
  <c r="A7511" i="57"/>
  <c r="A7512" i="57"/>
  <c r="A7513" i="57"/>
  <c r="A7514" i="57"/>
  <c r="A7515" i="57"/>
  <c r="A7516" i="57"/>
  <c r="A7517" i="57"/>
  <c r="A7518" i="57"/>
  <c r="A7519" i="57"/>
  <c r="A7520" i="57"/>
  <c r="A7521" i="57"/>
  <c r="A7522" i="57"/>
  <c r="A7523" i="57"/>
  <c r="A7524" i="57"/>
  <c r="A7525" i="57"/>
  <c r="A7526" i="57"/>
  <c r="A7527" i="57"/>
  <c r="A7528" i="57"/>
  <c r="A7529" i="57"/>
  <c r="A7530" i="57"/>
  <c r="A7531" i="57"/>
  <c r="A7532" i="57"/>
  <c r="A7533" i="57"/>
  <c r="A7534" i="57"/>
  <c r="A7535" i="57"/>
  <c r="A7536" i="57"/>
  <c r="A7537" i="57"/>
  <c r="A7538" i="57"/>
  <c r="A7539" i="57"/>
  <c r="A7540" i="57"/>
  <c r="A7541" i="57"/>
  <c r="A7542" i="57"/>
  <c r="A7543" i="57"/>
  <c r="A7544" i="57"/>
  <c r="A7545" i="57"/>
  <c r="A7546" i="57"/>
  <c r="A7547" i="57"/>
  <c r="A7548" i="57"/>
  <c r="A7549" i="57"/>
  <c r="A7550" i="57"/>
  <c r="A7551" i="57"/>
  <c r="A7552" i="57"/>
  <c r="A7553" i="57"/>
  <c r="A7554" i="57"/>
  <c r="A7555" i="57"/>
  <c r="A7556" i="57"/>
  <c r="A7557" i="57"/>
  <c r="A7558" i="57"/>
  <c r="A7559" i="57"/>
  <c r="A7560" i="57"/>
  <c r="A7561" i="57"/>
  <c r="A7562" i="57"/>
  <c r="A7563" i="57"/>
  <c r="A7564" i="57"/>
  <c r="A7565" i="57"/>
  <c r="A7566" i="57"/>
  <c r="A7567" i="57"/>
  <c r="A7568" i="57"/>
  <c r="A7569" i="57"/>
  <c r="A7570" i="57"/>
  <c r="A7571" i="57"/>
  <c r="A7572" i="57"/>
  <c r="A7573" i="57"/>
  <c r="A7574" i="57"/>
  <c r="A7575" i="57"/>
  <c r="A7576" i="57"/>
  <c r="A7577" i="57"/>
  <c r="A7578" i="57"/>
  <c r="A7579" i="57"/>
  <c r="A7580" i="57"/>
  <c r="A7581" i="57"/>
  <c r="A7582" i="57"/>
  <c r="A7583" i="57"/>
  <c r="A7584" i="57"/>
  <c r="A7585" i="57"/>
  <c r="A7586" i="57"/>
  <c r="A7587" i="57"/>
  <c r="A7588" i="57"/>
  <c r="A7589" i="57"/>
  <c r="A7590" i="57"/>
  <c r="A7591" i="57"/>
  <c r="A7592" i="57"/>
  <c r="A7593" i="57"/>
  <c r="A7594" i="57"/>
  <c r="A7595" i="57"/>
  <c r="A7596" i="57"/>
  <c r="A7597" i="57"/>
  <c r="A7598" i="57"/>
  <c r="A7599" i="57"/>
  <c r="A7600" i="57"/>
  <c r="A7601" i="57"/>
  <c r="A7602" i="57"/>
  <c r="A7603" i="57"/>
  <c r="A7604" i="57"/>
  <c r="A7605" i="57"/>
  <c r="A7606" i="57"/>
  <c r="A7607" i="57"/>
  <c r="A7608" i="57"/>
  <c r="A7609" i="57"/>
  <c r="A7610" i="57"/>
  <c r="A7611" i="57"/>
  <c r="A7612" i="57"/>
  <c r="A7613" i="57"/>
  <c r="A7614" i="57"/>
  <c r="A7615" i="57"/>
  <c r="A7616" i="57"/>
  <c r="A7617" i="57"/>
  <c r="A7618" i="57"/>
  <c r="A7619" i="57"/>
  <c r="A7620" i="57"/>
  <c r="A7621" i="57"/>
  <c r="A7622" i="57"/>
  <c r="A7623" i="57"/>
  <c r="A7624" i="57"/>
  <c r="A7625" i="57"/>
  <c r="A7626" i="57"/>
  <c r="A7627" i="57"/>
  <c r="A7628" i="57"/>
  <c r="A7629" i="57"/>
  <c r="A7630" i="57"/>
  <c r="A7631" i="57"/>
  <c r="A7632" i="57"/>
  <c r="A7633" i="57"/>
  <c r="A7634" i="57"/>
  <c r="A7635" i="57"/>
  <c r="A7636" i="57"/>
  <c r="A7637" i="57"/>
  <c r="A7638" i="57"/>
  <c r="A7639" i="57"/>
  <c r="A7640" i="57"/>
  <c r="A7641" i="57"/>
  <c r="A1675" i="57"/>
  <c r="K7489" i="57"/>
  <c r="M7489" i="57" s="1"/>
  <c r="K7336" i="57"/>
  <c r="L7336" i="57" s="1"/>
  <c r="K7183" i="57"/>
  <c r="L7183" i="57" s="1"/>
  <c r="K7030" i="57"/>
  <c r="L7030" i="57" s="1"/>
  <c r="K6877" i="57"/>
  <c r="M6877" i="57" s="1"/>
  <c r="K6724" i="57"/>
  <c r="L6724" i="57" s="1"/>
  <c r="K6571" i="57"/>
  <c r="L6571" i="57" s="1"/>
  <c r="K6418" i="57"/>
  <c r="L6418" i="57" s="1"/>
  <c r="K6265" i="57"/>
  <c r="L6265" i="57" s="1"/>
  <c r="K6112" i="57"/>
  <c r="L6112" i="57" s="1"/>
  <c r="K5959" i="57"/>
  <c r="M5959" i="57" s="1"/>
  <c r="K5806" i="57"/>
  <c r="L5806" i="57" s="1"/>
  <c r="K5653" i="57"/>
  <c r="L5653" i="57" s="1"/>
  <c r="K5500" i="57"/>
  <c r="M5500" i="57" s="1"/>
  <c r="K5347" i="57"/>
  <c r="M5347" i="57" s="1"/>
  <c r="K5194" i="57"/>
  <c r="L5194" i="57" s="1"/>
  <c r="K5041" i="57"/>
  <c r="L5041" i="57" s="1"/>
  <c r="K4888" i="57"/>
  <c r="L4888" i="57" s="1"/>
  <c r="K4735" i="57"/>
  <c r="M4735" i="57" s="1"/>
  <c r="K4582" i="57"/>
  <c r="L4582" i="57" s="1"/>
  <c r="K4429" i="57"/>
  <c r="L4429" i="57" s="1"/>
  <c r="K4276" i="57"/>
  <c r="L4276" i="57" s="1"/>
  <c r="K4123" i="57"/>
  <c r="L4123" i="57" s="1"/>
  <c r="K3970" i="57"/>
  <c r="L3970" i="57" s="1"/>
  <c r="K3817" i="57"/>
  <c r="L3817" i="57" s="1"/>
  <c r="K3664" i="57"/>
  <c r="L3664" i="57" s="1"/>
  <c r="K3511" i="57"/>
  <c r="L3511" i="57" s="1"/>
  <c r="K3358" i="57"/>
  <c r="M3358" i="57" s="1"/>
  <c r="K3205" i="57"/>
  <c r="L3205" i="57" s="1"/>
  <c r="K3052" i="57"/>
  <c r="L3052" i="57" s="1"/>
  <c r="K2899" i="57"/>
  <c r="L2899" i="57" s="1"/>
  <c r="K2746" i="57"/>
  <c r="L2746" i="57" s="1"/>
  <c r="K2593" i="57"/>
  <c r="L2593" i="57" s="1"/>
  <c r="K2440" i="57"/>
  <c r="L2440" i="57" s="1"/>
  <c r="K2287" i="57"/>
  <c r="L2287" i="57" s="1"/>
  <c r="K2134" i="57"/>
  <c r="L2134" i="57" s="1"/>
  <c r="K1981" i="57"/>
  <c r="L1981" i="57" s="1"/>
  <c r="K1828" i="57"/>
  <c r="L1828" i="57" s="1"/>
  <c r="K1675" i="57"/>
  <c r="L1675" i="57" s="1"/>
  <c r="J5046" i="47"/>
  <c r="M5046" i="47" s="1"/>
  <c r="A5046" i="47"/>
  <c r="J5045" i="47"/>
  <c r="M5045" i="47" s="1"/>
  <c r="A5045" i="47"/>
  <c r="J5044" i="47"/>
  <c r="M5044" i="47" s="1"/>
  <c r="A5044" i="47"/>
  <c r="J5043" i="47"/>
  <c r="M5043" i="47" s="1"/>
  <c r="A5043" i="47"/>
  <c r="J5042" i="47"/>
  <c r="M5042" i="47" s="1"/>
  <c r="A5042" i="47"/>
  <c r="J5041" i="47"/>
  <c r="M5041" i="47" s="1"/>
  <c r="A5041" i="47"/>
  <c r="J5040" i="47"/>
  <c r="M5040" i="47" s="1"/>
  <c r="A5040" i="47"/>
  <c r="J5039" i="47"/>
  <c r="M5039" i="47" s="1"/>
  <c r="A5039" i="47"/>
  <c r="J5038" i="47"/>
  <c r="M5038" i="47" s="1"/>
  <c r="A5038" i="47"/>
  <c r="J5037" i="47"/>
  <c r="M5037" i="47" s="1"/>
  <c r="A5037" i="47"/>
  <c r="J5036" i="47"/>
  <c r="A5036" i="47"/>
  <c r="J5035" i="47"/>
  <c r="A5035" i="47"/>
  <c r="J5034" i="47"/>
  <c r="A5034" i="47"/>
  <c r="J5033" i="47"/>
  <c r="A5033" i="47"/>
  <c r="J5032" i="47"/>
  <c r="A5032" i="47"/>
  <c r="J5031" i="47"/>
  <c r="A5031" i="47"/>
  <c r="J5030" i="47"/>
  <c r="A5030" i="47"/>
  <c r="J5029" i="47"/>
  <c r="A5029" i="47"/>
  <c r="J5028" i="47"/>
  <c r="A5028" i="47"/>
  <c r="J5027" i="47"/>
  <c r="A5027" i="47"/>
  <c r="J5026" i="47"/>
  <c r="A5026" i="47"/>
  <c r="J5025" i="47"/>
  <c r="A5025" i="47"/>
  <c r="J5024" i="47"/>
  <c r="A5024" i="47"/>
  <c r="J5023" i="47"/>
  <c r="A5023" i="47"/>
  <c r="J5022" i="47"/>
  <c r="A5022" i="47"/>
  <c r="J5021" i="47"/>
  <c r="A5021" i="47"/>
  <c r="J5020" i="47"/>
  <c r="A5020" i="47"/>
  <c r="J5019" i="47"/>
  <c r="A5019" i="47"/>
  <c r="J5018" i="47"/>
  <c r="A5018" i="47"/>
  <c r="J5017" i="47"/>
  <c r="A5017" i="47"/>
  <c r="J5016" i="47"/>
  <c r="A5016" i="47"/>
  <c r="J5015" i="47"/>
  <c r="A5015" i="47"/>
  <c r="J5014" i="47"/>
  <c r="A5014" i="47"/>
  <c r="J5013" i="47"/>
  <c r="A5013" i="47"/>
  <c r="J5012" i="47"/>
  <c r="A5012" i="47"/>
  <c r="J5011" i="47"/>
  <c r="A5011" i="47"/>
  <c r="J5010" i="47"/>
  <c r="A5010" i="47"/>
  <c r="J5009" i="47"/>
  <c r="A5009" i="47"/>
  <c r="J5008" i="47"/>
  <c r="A5008" i="47"/>
  <c r="J5007" i="47"/>
  <c r="A5007" i="47"/>
  <c r="J5006" i="47"/>
  <c r="A5006" i="47"/>
  <c r="J5005" i="47"/>
  <c r="A5005" i="47"/>
  <c r="J5004" i="47"/>
  <c r="A5004" i="47"/>
  <c r="J5003" i="47"/>
  <c r="A5003" i="47"/>
  <c r="J5002" i="47"/>
  <c r="A5002" i="47"/>
  <c r="J5001" i="47"/>
  <c r="A5001" i="47"/>
  <c r="J5000" i="47"/>
  <c r="A5000" i="47"/>
  <c r="J4999" i="47"/>
  <c r="A4999" i="47"/>
  <c r="J4998" i="47"/>
  <c r="A4998" i="47"/>
  <c r="J4997" i="47"/>
  <c r="A4997" i="47"/>
  <c r="J4996" i="47"/>
  <c r="A4996" i="47"/>
  <c r="J4995" i="47"/>
  <c r="A4995" i="47"/>
  <c r="J4994" i="47"/>
  <c r="A4994" i="47"/>
  <c r="J4993" i="47"/>
  <c r="A4993" i="47"/>
  <c r="J4992" i="47"/>
  <c r="A4992" i="47"/>
  <c r="J4991" i="47"/>
  <c r="A4991" i="47"/>
  <c r="J4990" i="47"/>
  <c r="A4990" i="47"/>
  <c r="J4989" i="47"/>
  <c r="A4989" i="47"/>
  <c r="J4988" i="47"/>
  <c r="A4988" i="47"/>
  <c r="J4987" i="47"/>
  <c r="A4987" i="47"/>
  <c r="J4986" i="47"/>
  <c r="A4986" i="47"/>
  <c r="J4985" i="47"/>
  <c r="A4985" i="47"/>
  <c r="J4984" i="47"/>
  <c r="A4984" i="47"/>
  <c r="J4983" i="47"/>
  <c r="A4983" i="47"/>
  <c r="J4982" i="47"/>
  <c r="A4982" i="47"/>
  <c r="J4981" i="47"/>
  <c r="A4981" i="47"/>
  <c r="J4980" i="47"/>
  <c r="A4980" i="47"/>
  <c r="J4979" i="47"/>
  <c r="A4979" i="47"/>
  <c r="J4978" i="47"/>
  <c r="A4978" i="47"/>
  <c r="J4977" i="47"/>
  <c r="A4977" i="47"/>
  <c r="J4976" i="47"/>
  <c r="A4976" i="47"/>
  <c r="J4975" i="47"/>
  <c r="A4975" i="47"/>
  <c r="J4974" i="47"/>
  <c r="A4974" i="47"/>
  <c r="J4973" i="47"/>
  <c r="A4973" i="47"/>
  <c r="J4972" i="47"/>
  <c r="A4972" i="47"/>
  <c r="J4971" i="47"/>
  <c r="A4971" i="47"/>
  <c r="J4970" i="47"/>
  <c r="A4970" i="47"/>
  <c r="J4969" i="47"/>
  <c r="A4969" i="47"/>
  <c r="J4968" i="47"/>
  <c r="A4968" i="47"/>
  <c r="J4967" i="47"/>
  <c r="A4967" i="47"/>
  <c r="J4966" i="47"/>
  <c r="A4966" i="47"/>
  <c r="J4965" i="47"/>
  <c r="A4965" i="47"/>
  <c r="J4964" i="47"/>
  <c r="A4964" i="47"/>
  <c r="J4963" i="47"/>
  <c r="A4963" i="47"/>
  <c r="J4962" i="47"/>
  <c r="M4962" i="47" s="1"/>
  <c r="A4962" i="47"/>
  <c r="J4961" i="47"/>
  <c r="M4961" i="47" s="1"/>
  <c r="A4961" i="47"/>
  <c r="J4960" i="47"/>
  <c r="A4960" i="47"/>
  <c r="J4959" i="47"/>
  <c r="A4959" i="47"/>
  <c r="J4958" i="47"/>
  <c r="M4958" i="47" s="1"/>
  <c r="A4958" i="47"/>
  <c r="J4957" i="47"/>
  <c r="M4957" i="47" s="1"/>
  <c r="A4957" i="47"/>
  <c r="J4956" i="47"/>
  <c r="A4956" i="47"/>
  <c r="J4955" i="47"/>
  <c r="M4955" i="47" s="1"/>
  <c r="A4955" i="47"/>
  <c r="J4954" i="47"/>
  <c r="M4954" i="47" s="1"/>
  <c r="A4954" i="47"/>
  <c r="J4953" i="47"/>
  <c r="M4953" i="47" s="1"/>
  <c r="A4953" i="47"/>
  <c r="J4952" i="47"/>
  <c r="A4952" i="47"/>
  <c r="J4951" i="47"/>
  <c r="A4951" i="47"/>
  <c r="J4950" i="47"/>
  <c r="M4950" i="47" s="1"/>
  <c r="A4950" i="47"/>
  <c r="J4949" i="47"/>
  <c r="A4949" i="47"/>
  <c r="J4948" i="47"/>
  <c r="A4948" i="47"/>
  <c r="J4947" i="47"/>
  <c r="M4947" i="47" s="1"/>
  <c r="A4947" i="47"/>
  <c r="J4946" i="47"/>
  <c r="M4946" i="47" s="1"/>
  <c r="A4946" i="47"/>
  <c r="J4945" i="47"/>
  <c r="A4945" i="47"/>
  <c r="J4944" i="47"/>
  <c r="M4944" i="47" s="1"/>
  <c r="A4944" i="47"/>
  <c r="J4943" i="47"/>
  <c r="M4943" i="47" s="1"/>
  <c r="A4943" i="47"/>
  <c r="J4942" i="47"/>
  <c r="M4942" i="47" s="1"/>
  <c r="A4942" i="47"/>
  <c r="J4941" i="47"/>
  <c r="M4941" i="47" s="1"/>
  <c r="A4941" i="47"/>
  <c r="J4940" i="47"/>
  <c r="M4940" i="47" s="1"/>
  <c r="A4940" i="47"/>
  <c r="J4939" i="47"/>
  <c r="A4939" i="47"/>
  <c r="J4938" i="47"/>
  <c r="M4938" i="47" s="1"/>
  <c r="A4938" i="47"/>
  <c r="J4937" i="47"/>
  <c r="A4937" i="47"/>
  <c r="J4936" i="47"/>
  <c r="M4936" i="47" s="1"/>
  <c r="A4936" i="47"/>
  <c r="J4935" i="47"/>
  <c r="M4935" i="47" s="1"/>
  <c r="A4935" i="47"/>
  <c r="J4934" i="47"/>
  <c r="M4934" i="47" s="1"/>
  <c r="A4934" i="47"/>
  <c r="J4933" i="47"/>
  <c r="M4933" i="47" s="1"/>
  <c r="A4933" i="47"/>
  <c r="J4932" i="47"/>
  <c r="M4932" i="47" s="1"/>
  <c r="A4932" i="47"/>
  <c r="J4931" i="47"/>
  <c r="M4931" i="47" s="1"/>
  <c r="A4931" i="47"/>
  <c r="J4930" i="47"/>
  <c r="M4930" i="47" s="1"/>
  <c r="A4930" i="47"/>
  <c r="J4929" i="47"/>
  <c r="A4929" i="47"/>
  <c r="J4928" i="47"/>
  <c r="M4928" i="47" s="1"/>
  <c r="A4928" i="47"/>
  <c r="J4927" i="47"/>
  <c r="M4927" i="47" s="1"/>
  <c r="A4927" i="47"/>
  <c r="J4926" i="47"/>
  <c r="M4926" i="47" s="1"/>
  <c r="A4926" i="47"/>
  <c r="J4925" i="47"/>
  <c r="M4925" i="47" s="1"/>
  <c r="A4925" i="47"/>
  <c r="J4924" i="47"/>
  <c r="M4924" i="47" s="1"/>
  <c r="A4924" i="47"/>
  <c r="J4923" i="47"/>
  <c r="A4923" i="47"/>
  <c r="J4922" i="47"/>
  <c r="M4922" i="47" s="1"/>
  <c r="A4922" i="47"/>
  <c r="J4921" i="47"/>
  <c r="A4921" i="47"/>
  <c r="J4920" i="47"/>
  <c r="M4920" i="47" s="1"/>
  <c r="A4920" i="47"/>
  <c r="J4919" i="47"/>
  <c r="A4919" i="47"/>
  <c r="J4918" i="47"/>
  <c r="M4918" i="47" s="1"/>
  <c r="A4918" i="47"/>
  <c r="J4917" i="47"/>
  <c r="M4917" i="47" s="1"/>
  <c r="A4917" i="47"/>
  <c r="J4916" i="47"/>
  <c r="M4916" i="47" s="1"/>
  <c r="A4916" i="47"/>
  <c r="J4915" i="47"/>
  <c r="M4915" i="47" s="1"/>
  <c r="A4915" i="47"/>
  <c r="J4914" i="47"/>
  <c r="M4914" i="47" s="1"/>
  <c r="A4914" i="47"/>
  <c r="J4913" i="47"/>
  <c r="A4913" i="47"/>
  <c r="J4912" i="47"/>
  <c r="M4912" i="47" s="1"/>
  <c r="A4912" i="47"/>
  <c r="J4911" i="47"/>
  <c r="M4911" i="47" s="1"/>
  <c r="A4911" i="47"/>
  <c r="J4910" i="47"/>
  <c r="M4910" i="47" s="1"/>
  <c r="A4910" i="47"/>
  <c r="J4909" i="47"/>
  <c r="M4909" i="47" s="1"/>
  <c r="A4909" i="47"/>
  <c r="J4908" i="47"/>
  <c r="M4908" i="47" s="1"/>
  <c r="A4908" i="47"/>
  <c r="J4907" i="47"/>
  <c r="A4907" i="47"/>
  <c r="J4906" i="47"/>
  <c r="M4906" i="47" s="1"/>
  <c r="A4906" i="47"/>
  <c r="J4905" i="47"/>
  <c r="A4905" i="47"/>
  <c r="J4904" i="47"/>
  <c r="M4904" i="47" s="1"/>
  <c r="A4904" i="47"/>
  <c r="J4903" i="47"/>
  <c r="M4903" i="47" s="1"/>
  <c r="A4903" i="47"/>
  <c r="J4902" i="47"/>
  <c r="M4902" i="47" s="1"/>
  <c r="A4902" i="47"/>
  <c r="J4901" i="47"/>
  <c r="M4901" i="47" s="1"/>
  <c r="A4901" i="47"/>
  <c r="J4900" i="47"/>
  <c r="M4900" i="47" s="1"/>
  <c r="A4900" i="47"/>
  <c r="J4899" i="47"/>
  <c r="M4899" i="47" s="1"/>
  <c r="A4899" i="47"/>
  <c r="J4898" i="47"/>
  <c r="M4898" i="47" s="1"/>
  <c r="A4898" i="47"/>
  <c r="J4897" i="47"/>
  <c r="A4897" i="47"/>
  <c r="J4896" i="47"/>
  <c r="M4896" i="47" s="1"/>
  <c r="A4896" i="47"/>
  <c r="J4895" i="47"/>
  <c r="M4895" i="47" s="1"/>
  <c r="A4895" i="47"/>
  <c r="J4894" i="47"/>
  <c r="M4894" i="47" s="1"/>
  <c r="A4894" i="47"/>
  <c r="J4893" i="47"/>
  <c r="M4893" i="47" s="1"/>
  <c r="A4893" i="47"/>
  <c r="J4892" i="47"/>
  <c r="M4892" i="47" s="1"/>
  <c r="A4892" i="47"/>
  <c r="J4891" i="47"/>
  <c r="A4891" i="47"/>
  <c r="J4890" i="47"/>
  <c r="M4890" i="47" s="1"/>
  <c r="A4890" i="47"/>
  <c r="J4889" i="47"/>
  <c r="A4889" i="47"/>
  <c r="J4888" i="47"/>
  <c r="M4888" i="47" s="1"/>
  <c r="A4888" i="47"/>
  <c r="J4887" i="47"/>
  <c r="A4887" i="47"/>
  <c r="J4886" i="47"/>
  <c r="M4886" i="47" s="1"/>
  <c r="A4886" i="47"/>
  <c r="J4885" i="47"/>
  <c r="M4885" i="47" s="1"/>
  <c r="A4885" i="47"/>
  <c r="J4884" i="47"/>
  <c r="M4884" i="47" s="1"/>
  <c r="A4884" i="47"/>
  <c r="J4883" i="47"/>
  <c r="M4883" i="47" s="1"/>
  <c r="A4883" i="47"/>
  <c r="J4882" i="47"/>
  <c r="M4882" i="47" s="1"/>
  <c r="A4882" i="47"/>
  <c r="J4881" i="47"/>
  <c r="A4881" i="47"/>
  <c r="J4880" i="47"/>
  <c r="M4880" i="47" s="1"/>
  <c r="A4880" i="47"/>
  <c r="J4879" i="47"/>
  <c r="M4879" i="47" s="1"/>
  <c r="A4879" i="47"/>
  <c r="J4878" i="47"/>
  <c r="A4878" i="47"/>
  <c r="J4877" i="47"/>
  <c r="M4877" i="47" s="1"/>
  <c r="A4877" i="47"/>
  <c r="J4876" i="47"/>
  <c r="L4876" i="47" s="1"/>
  <c r="A4876" i="47"/>
  <c r="J4875" i="47"/>
  <c r="M4875" i="47" s="1"/>
  <c r="A4875" i="47"/>
  <c r="J4874" i="47"/>
  <c r="A4874" i="47"/>
  <c r="J4873" i="47"/>
  <c r="M4873" i="47" s="1"/>
  <c r="A4873" i="47"/>
  <c r="J4872" i="47"/>
  <c r="M4872" i="47" s="1"/>
  <c r="A4872" i="47"/>
  <c r="J4871" i="47"/>
  <c r="M4871" i="47" s="1"/>
  <c r="A4871" i="47"/>
  <c r="J4870" i="47"/>
  <c r="A4870" i="47"/>
  <c r="J4869" i="47"/>
  <c r="A4869" i="47"/>
  <c r="J4868" i="47"/>
  <c r="M4868" i="47" s="1"/>
  <c r="A4868" i="47"/>
  <c r="J4867" i="47"/>
  <c r="A4867" i="47"/>
  <c r="J4866" i="47"/>
  <c r="A4866" i="47"/>
  <c r="J4865" i="47"/>
  <c r="M4865" i="47" s="1"/>
  <c r="A4865" i="47"/>
  <c r="J4864" i="47"/>
  <c r="M4864" i="47" s="1"/>
  <c r="A4864" i="47"/>
  <c r="J4863" i="47"/>
  <c r="M4863" i="47" s="1"/>
  <c r="A4863" i="47"/>
  <c r="J4862" i="47"/>
  <c r="A4862" i="47"/>
  <c r="J4861" i="47"/>
  <c r="A4861" i="47"/>
  <c r="J4860" i="47"/>
  <c r="M4860" i="47" s="1"/>
  <c r="A4860" i="47"/>
  <c r="J4859" i="47"/>
  <c r="M4859" i="47" s="1"/>
  <c r="A4859" i="47"/>
  <c r="J4858" i="47"/>
  <c r="M4858" i="47" s="1"/>
  <c r="A4858" i="47"/>
  <c r="J4857" i="47"/>
  <c r="M4857" i="47" s="1"/>
  <c r="A4857" i="47"/>
  <c r="J4856" i="47"/>
  <c r="M4856" i="47" s="1"/>
  <c r="A4856" i="47"/>
  <c r="J4855" i="47"/>
  <c r="A4855" i="47"/>
  <c r="J4854" i="47"/>
  <c r="M4854" i="47" s="1"/>
  <c r="A4854" i="47"/>
  <c r="J4853" i="47"/>
  <c r="M4853" i="47" s="1"/>
  <c r="A4853" i="47"/>
  <c r="J4852" i="47"/>
  <c r="M4852" i="47" s="1"/>
  <c r="A4852" i="47"/>
  <c r="J4851" i="47"/>
  <c r="M4851" i="47" s="1"/>
  <c r="A4851" i="47"/>
  <c r="J4850" i="47"/>
  <c r="M4850" i="47" s="1"/>
  <c r="A4850" i="47"/>
  <c r="J4849" i="47"/>
  <c r="M4849" i="47" s="1"/>
  <c r="A4849" i="47"/>
  <c r="J4848" i="47"/>
  <c r="M4848" i="47" s="1"/>
  <c r="A4848" i="47"/>
  <c r="J4847" i="47"/>
  <c r="M4847" i="47" s="1"/>
  <c r="A4847" i="47"/>
  <c r="J4846" i="47"/>
  <c r="M4846" i="47" s="1"/>
  <c r="A4846" i="47"/>
  <c r="J4845" i="47"/>
  <c r="A4845" i="47"/>
  <c r="J4844" i="47"/>
  <c r="M4844" i="47" s="1"/>
  <c r="A4844" i="47"/>
  <c r="J4843" i="47"/>
  <c r="M4843" i="47" s="1"/>
  <c r="A4843" i="47"/>
  <c r="J4842" i="47"/>
  <c r="M4842" i="47" s="1"/>
  <c r="A4842" i="47"/>
  <c r="J4841" i="47"/>
  <c r="M4841" i="47" s="1"/>
  <c r="A4841" i="47"/>
  <c r="J4840" i="47"/>
  <c r="M4840" i="47" s="1"/>
  <c r="A4840" i="47"/>
  <c r="J4839" i="47"/>
  <c r="A4839" i="47"/>
  <c r="J4838" i="47"/>
  <c r="M4838" i="47" s="1"/>
  <c r="A4838" i="47"/>
  <c r="J4837" i="47"/>
  <c r="A4837" i="47"/>
  <c r="J4836" i="47"/>
  <c r="M4836" i="47" s="1"/>
  <c r="A4836" i="47"/>
  <c r="J4835" i="47"/>
  <c r="A4835" i="47"/>
  <c r="J4834" i="47"/>
  <c r="M4834" i="47" s="1"/>
  <c r="A4834" i="47"/>
  <c r="J4833" i="47"/>
  <c r="M4833" i="47" s="1"/>
  <c r="A4833" i="47"/>
  <c r="J4832" i="47"/>
  <c r="M4832" i="47" s="1"/>
  <c r="A4832" i="47"/>
  <c r="J4831" i="47"/>
  <c r="M4831" i="47" s="1"/>
  <c r="A4831" i="47"/>
  <c r="J4830" i="47"/>
  <c r="M4830" i="47" s="1"/>
  <c r="A4830" i="47"/>
  <c r="J4829" i="47"/>
  <c r="A4829" i="47"/>
  <c r="J4828" i="47"/>
  <c r="M4828" i="47" s="1"/>
  <c r="A4828" i="47"/>
  <c r="J4827" i="47"/>
  <c r="M4827" i="47" s="1"/>
  <c r="A4827" i="47"/>
  <c r="J4826" i="47"/>
  <c r="M4826" i="47" s="1"/>
  <c r="A4826" i="47"/>
  <c r="J4825" i="47"/>
  <c r="M4825" i="47" s="1"/>
  <c r="A4825" i="47"/>
  <c r="J4824" i="47"/>
  <c r="M4824" i="47" s="1"/>
  <c r="A4824" i="47"/>
  <c r="J4823" i="47"/>
  <c r="A4823" i="47"/>
  <c r="J4822" i="47"/>
  <c r="M4822" i="47" s="1"/>
  <c r="A4822" i="47"/>
  <c r="J4821" i="47"/>
  <c r="A4821" i="47"/>
  <c r="J4820" i="47"/>
  <c r="M4820" i="47" s="1"/>
  <c r="A4820" i="47"/>
  <c r="J4819" i="47"/>
  <c r="M4819" i="47" s="1"/>
  <c r="A4819" i="47"/>
  <c r="J4818" i="47"/>
  <c r="M4818" i="47" s="1"/>
  <c r="A4818" i="47"/>
  <c r="J4817" i="47"/>
  <c r="M4817" i="47" s="1"/>
  <c r="A4817" i="47"/>
  <c r="J4816" i="47"/>
  <c r="M4816" i="47" s="1"/>
  <c r="A4816" i="47"/>
  <c r="J4815" i="47"/>
  <c r="M4815" i="47" s="1"/>
  <c r="A4815" i="47"/>
  <c r="J4814" i="47"/>
  <c r="M4814" i="47" s="1"/>
  <c r="A4814" i="47"/>
  <c r="J4813" i="47"/>
  <c r="A4813" i="47"/>
  <c r="J4812" i="47"/>
  <c r="M4812" i="47" s="1"/>
  <c r="A4812" i="47"/>
  <c r="J4811" i="47"/>
  <c r="M4811" i="47" s="1"/>
  <c r="A4811" i="47"/>
  <c r="J4810" i="47"/>
  <c r="M4810" i="47" s="1"/>
  <c r="A4810" i="47"/>
  <c r="J4809" i="47"/>
  <c r="M4809" i="47" s="1"/>
  <c r="A4809" i="47"/>
  <c r="J4808" i="47"/>
  <c r="M4808" i="47" s="1"/>
  <c r="A4808" i="47"/>
  <c r="J4807" i="47"/>
  <c r="A4807" i="47"/>
  <c r="J4806" i="47"/>
  <c r="M4806" i="47" s="1"/>
  <c r="A4806" i="47"/>
  <c r="J4805" i="47"/>
  <c r="M4805" i="47" s="1"/>
  <c r="A4805" i="47"/>
  <c r="J4804" i="47"/>
  <c r="M4804" i="47" s="1"/>
  <c r="A4804" i="47"/>
  <c r="J4803" i="47"/>
  <c r="M4803" i="47" s="1"/>
  <c r="A4803" i="47"/>
  <c r="J4802" i="47"/>
  <c r="M4802" i="47" s="1"/>
  <c r="A4802" i="47"/>
  <c r="J4801" i="47"/>
  <c r="M4801" i="47" s="1"/>
  <c r="A4801" i="47"/>
  <c r="J4800" i="47"/>
  <c r="M4800" i="47" s="1"/>
  <c r="A4800" i="47"/>
  <c r="J4799" i="47"/>
  <c r="M4799" i="47" s="1"/>
  <c r="A4799" i="47"/>
  <c r="J4798" i="47"/>
  <c r="M4798" i="47" s="1"/>
  <c r="A4798" i="47"/>
  <c r="J4797" i="47"/>
  <c r="M4797" i="47" s="1"/>
  <c r="A4797" i="47"/>
  <c r="J4796" i="47"/>
  <c r="M4796" i="47" s="1"/>
  <c r="A4796" i="47"/>
  <c r="J4795" i="47"/>
  <c r="M4795" i="47" s="1"/>
  <c r="A4795" i="47"/>
  <c r="J4794" i="47"/>
  <c r="M4794" i="47" s="1"/>
  <c r="A4794" i="47"/>
  <c r="J4793" i="47"/>
  <c r="M4793" i="47" s="1"/>
  <c r="A4793" i="47"/>
  <c r="J4792" i="47"/>
  <c r="M4792" i="47" s="1"/>
  <c r="A4792" i="47"/>
  <c r="J4791" i="47"/>
  <c r="M4791" i="47" s="1"/>
  <c r="A4791" i="47"/>
  <c r="J4790" i="47"/>
  <c r="M4790" i="47" s="1"/>
  <c r="A4790" i="47"/>
  <c r="J4789" i="47"/>
  <c r="M4789" i="47" s="1"/>
  <c r="A4789" i="47"/>
  <c r="J4788" i="47"/>
  <c r="M4788" i="47" s="1"/>
  <c r="A4788" i="47"/>
  <c r="J4787" i="47"/>
  <c r="M4787" i="47" s="1"/>
  <c r="A4787" i="47"/>
  <c r="J4786" i="47"/>
  <c r="A4786" i="47"/>
  <c r="J4785" i="47"/>
  <c r="A4785" i="47"/>
  <c r="J4784" i="47"/>
  <c r="A4784" i="47"/>
  <c r="J4783" i="47"/>
  <c r="A4783" i="47"/>
  <c r="J4782" i="47"/>
  <c r="A4782" i="47"/>
  <c r="J4781" i="47"/>
  <c r="A4781" i="47"/>
  <c r="J4780" i="47"/>
  <c r="A4780" i="47"/>
  <c r="J4779" i="47"/>
  <c r="A4779" i="47"/>
  <c r="J4778" i="47"/>
  <c r="A4778" i="47"/>
  <c r="J4777" i="47"/>
  <c r="A4777" i="47"/>
  <c r="J4776" i="47"/>
  <c r="A4776" i="47"/>
  <c r="J4775" i="47"/>
  <c r="A4775" i="47"/>
  <c r="J4774" i="47"/>
  <c r="A4774" i="47"/>
  <c r="J4773" i="47"/>
  <c r="A4773" i="47"/>
  <c r="J4772" i="47"/>
  <c r="A4772" i="47"/>
  <c r="J4771" i="47"/>
  <c r="A4771" i="47"/>
  <c r="J4770" i="47"/>
  <c r="A4770" i="47"/>
  <c r="J4769" i="47"/>
  <c r="A4769" i="47"/>
  <c r="J4768" i="47"/>
  <c r="A4768" i="47"/>
  <c r="J4767" i="47"/>
  <c r="A4767" i="47"/>
  <c r="J4766" i="47"/>
  <c r="A4766" i="47"/>
  <c r="J4765" i="47"/>
  <c r="A4765" i="47"/>
  <c r="J4764" i="47"/>
  <c r="A4764" i="47"/>
  <c r="J4763" i="47"/>
  <c r="A4763" i="47"/>
  <c r="J4762" i="47"/>
  <c r="A4762" i="47"/>
  <c r="J4761" i="47"/>
  <c r="A4761" i="47"/>
  <c r="J4760" i="47"/>
  <c r="A4760" i="47"/>
  <c r="J4759" i="47"/>
  <c r="A4759" i="47"/>
  <c r="J4758" i="47"/>
  <c r="A4758" i="47"/>
  <c r="J4757" i="47"/>
  <c r="A4757" i="47"/>
  <c r="J4756" i="47"/>
  <c r="A4756" i="47"/>
  <c r="J4755" i="47"/>
  <c r="A4755" i="47"/>
  <c r="J4754" i="47"/>
  <c r="A4754" i="47"/>
  <c r="J4753" i="47"/>
  <c r="A4753" i="47"/>
  <c r="J4752" i="47"/>
  <c r="A4752" i="47"/>
  <c r="J4751" i="47"/>
  <c r="A4751" i="47"/>
  <c r="J4750" i="47"/>
  <c r="A4750" i="47"/>
  <c r="J4749" i="47"/>
  <c r="A4749" i="47"/>
  <c r="J4748" i="47"/>
  <c r="A4748" i="47"/>
  <c r="J4747" i="47"/>
  <c r="A4747" i="47"/>
  <c r="J4746" i="47"/>
  <c r="A4746" i="47"/>
  <c r="J4745" i="47"/>
  <c r="A4745" i="47"/>
  <c r="J4744" i="47"/>
  <c r="A4744" i="47"/>
  <c r="J4743" i="47"/>
  <c r="A4743" i="47"/>
  <c r="J4742" i="47"/>
  <c r="A4742" i="47"/>
  <c r="J4741" i="47"/>
  <c r="A4741" i="47"/>
  <c r="J4740" i="47"/>
  <c r="A4740" i="47"/>
  <c r="J4739" i="47"/>
  <c r="A4739" i="47"/>
  <c r="J4738" i="47"/>
  <c r="A4738" i="47"/>
  <c r="J4737" i="47"/>
  <c r="A4737" i="47"/>
  <c r="J4736" i="47"/>
  <c r="A4736" i="47"/>
  <c r="J4735" i="47"/>
  <c r="A4735" i="47"/>
  <c r="J4734" i="47"/>
  <c r="A4734" i="47"/>
  <c r="J4733" i="47"/>
  <c r="A4733" i="47"/>
  <c r="J4732" i="47"/>
  <c r="A4732" i="47"/>
  <c r="J4731" i="47"/>
  <c r="A4731" i="47"/>
  <c r="J4730" i="47"/>
  <c r="A4730" i="47"/>
  <c r="J4729" i="47"/>
  <c r="A4729" i="47"/>
  <c r="J4728" i="47"/>
  <c r="A4728" i="47"/>
  <c r="J4727" i="47"/>
  <c r="A4727" i="47"/>
  <c r="J4726" i="47"/>
  <c r="A4726" i="47"/>
  <c r="J4725" i="47"/>
  <c r="A4725" i="47"/>
  <c r="J4724" i="47"/>
  <c r="A4724" i="47"/>
  <c r="J4723" i="47"/>
  <c r="A4723" i="47"/>
  <c r="J4722" i="47"/>
  <c r="A4722" i="47"/>
  <c r="J4721" i="47"/>
  <c r="A4721" i="47"/>
  <c r="J4720" i="47"/>
  <c r="A4720" i="47"/>
  <c r="J4719" i="47"/>
  <c r="A4719" i="47"/>
  <c r="J4718" i="47"/>
  <c r="A4718" i="47"/>
  <c r="J4717" i="47"/>
  <c r="A4717" i="47"/>
  <c r="J4716" i="47"/>
  <c r="A4716" i="47"/>
  <c r="J4715" i="47"/>
  <c r="A4715" i="47"/>
  <c r="J4714" i="47"/>
  <c r="A4714" i="47"/>
  <c r="J4713" i="47"/>
  <c r="A4713" i="47"/>
  <c r="J4712" i="47"/>
  <c r="A4712" i="47"/>
  <c r="J4711" i="47"/>
  <c r="A4711" i="47"/>
  <c r="J4710" i="47"/>
  <c r="A4710" i="47"/>
  <c r="J4709" i="47"/>
  <c r="A4709" i="47"/>
  <c r="J4708" i="47"/>
  <c r="A4708" i="47"/>
  <c r="J4707" i="47"/>
  <c r="A4707" i="47"/>
  <c r="J4706" i="47"/>
  <c r="A4706" i="47"/>
  <c r="J4705" i="47"/>
  <c r="A4705" i="47"/>
  <c r="J4704" i="47"/>
  <c r="A4704" i="47"/>
  <c r="J4703" i="47"/>
  <c r="A4703" i="47"/>
  <c r="J4702" i="47"/>
  <c r="A4702" i="47"/>
  <c r="J4701" i="47"/>
  <c r="A4701" i="47"/>
  <c r="J4700" i="47"/>
  <c r="A4700" i="47"/>
  <c r="J4699" i="47"/>
  <c r="A4699" i="47"/>
  <c r="J4698" i="47"/>
  <c r="L4698" i="47" s="1"/>
  <c r="A4698" i="47"/>
  <c r="J4697" i="47"/>
  <c r="A4697" i="47"/>
  <c r="J4696" i="47"/>
  <c r="L4696" i="47" s="1"/>
  <c r="A4696" i="47"/>
  <c r="J4695" i="47"/>
  <c r="A4695" i="47"/>
  <c r="J4694" i="47"/>
  <c r="A4694" i="47"/>
  <c r="J4693" i="47"/>
  <c r="A4693" i="47"/>
  <c r="J4692" i="47"/>
  <c r="L4692" i="47" s="1"/>
  <c r="A4692" i="47"/>
  <c r="J4691" i="47"/>
  <c r="A4691" i="47"/>
  <c r="J4690" i="47"/>
  <c r="L4690" i="47" s="1"/>
  <c r="A4690" i="47"/>
  <c r="J4689" i="47"/>
  <c r="A4689" i="47"/>
  <c r="J4688" i="47"/>
  <c r="L4688" i="47" s="1"/>
  <c r="A4688" i="47"/>
  <c r="J4687" i="47"/>
  <c r="A4687" i="47"/>
  <c r="J4686" i="47"/>
  <c r="A4686" i="47"/>
  <c r="J4685" i="47"/>
  <c r="A4685" i="47"/>
  <c r="J4684" i="47"/>
  <c r="A4684" i="47"/>
  <c r="J4683" i="47"/>
  <c r="A4683" i="47"/>
  <c r="J4682" i="47"/>
  <c r="L4682" i="47" s="1"/>
  <c r="A4682" i="47"/>
  <c r="J4681" i="47"/>
  <c r="A4681" i="47"/>
  <c r="J4680" i="47"/>
  <c r="L4680" i="47" s="1"/>
  <c r="A4680" i="47"/>
  <c r="J4679" i="47"/>
  <c r="A4679" i="47"/>
  <c r="J4678" i="47"/>
  <c r="A4678" i="47"/>
  <c r="J4677" i="47"/>
  <c r="A4677" i="47"/>
  <c r="J4676" i="47"/>
  <c r="L4676" i="47" s="1"/>
  <c r="A4676" i="47"/>
  <c r="J4675" i="47"/>
  <c r="A4675" i="47"/>
  <c r="J4674" i="47"/>
  <c r="L4674" i="47" s="1"/>
  <c r="A4674" i="47"/>
  <c r="J4673" i="47"/>
  <c r="A4673" i="47"/>
  <c r="J4672" i="47"/>
  <c r="L4672" i="47" s="1"/>
  <c r="A4672" i="47"/>
  <c r="J4671" i="47"/>
  <c r="A4671" i="47"/>
  <c r="J4670" i="47"/>
  <c r="A4670" i="47"/>
  <c r="J4669" i="47"/>
  <c r="A4669" i="47"/>
  <c r="J4668" i="47"/>
  <c r="L4668" i="47" s="1"/>
  <c r="A4668" i="47"/>
  <c r="J4667" i="47"/>
  <c r="A4667" i="47"/>
  <c r="J4666" i="47"/>
  <c r="L4666" i="47" s="1"/>
  <c r="A4666" i="47"/>
  <c r="J4665" i="47"/>
  <c r="A4665" i="47"/>
  <c r="J4664" i="47"/>
  <c r="L4664" i="47" s="1"/>
  <c r="A4664" i="47"/>
  <c r="J4663" i="47"/>
  <c r="A4663" i="47"/>
  <c r="J4662" i="47"/>
  <c r="A4662" i="47"/>
  <c r="J4661" i="47"/>
  <c r="A4661" i="47"/>
  <c r="J4660" i="47"/>
  <c r="A4660" i="47"/>
  <c r="J4659" i="47"/>
  <c r="A4659" i="47"/>
  <c r="J4658" i="47"/>
  <c r="A4658" i="47"/>
  <c r="J4657" i="47"/>
  <c r="A4657" i="47"/>
  <c r="J4656" i="47"/>
  <c r="L4656" i="47" s="1"/>
  <c r="A4656" i="47"/>
  <c r="J4655" i="47"/>
  <c r="A4655" i="47"/>
  <c r="J4654" i="47"/>
  <c r="A4654" i="47"/>
  <c r="J4653" i="47"/>
  <c r="A4653" i="47"/>
  <c r="J4652" i="47"/>
  <c r="L4652" i="47" s="1"/>
  <c r="A4652" i="47"/>
  <c r="J4651" i="47"/>
  <c r="A4651" i="47"/>
  <c r="J4650" i="47"/>
  <c r="M4650" i="47" s="1"/>
  <c r="A4650" i="47"/>
  <c r="J4649" i="47"/>
  <c r="A4649" i="47"/>
  <c r="J4648" i="47"/>
  <c r="M4648" i="47" s="1"/>
  <c r="A4648" i="47"/>
  <c r="J4647" i="47"/>
  <c r="A4647" i="47"/>
  <c r="J4646" i="47"/>
  <c r="M4646" i="47" s="1"/>
  <c r="A4646" i="47"/>
  <c r="J4645" i="47"/>
  <c r="M4645" i="47" s="1"/>
  <c r="A4645" i="47"/>
  <c r="J4644" i="47"/>
  <c r="M4644" i="47" s="1"/>
  <c r="A4644" i="47"/>
  <c r="J4643" i="47"/>
  <c r="A4643" i="47"/>
  <c r="J4642" i="47"/>
  <c r="M4642" i="47" s="1"/>
  <c r="A4642" i="47"/>
  <c r="J4641" i="47"/>
  <c r="A4641" i="47"/>
  <c r="J4640" i="47"/>
  <c r="A4640" i="47"/>
  <c r="J4639" i="47"/>
  <c r="A4639" i="47"/>
  <c r="J4638" i="47"/>
  <c r="M4638" i="47" s="1"/>
  <c r="A4638" i="47"/>
  <c r="J4637" i="47"/>
  <c r="M4637" i="47" s="1"/>
  <c r="A4637" i="47"/>
  <c r="J4636" i="47"/>
  <c r="M4636" i="47" s="1"/>
  <c r="A4636" i="47"/>
  <c r="J4635" i="47"/>
  <c r="M4635" i="47" s="1"/>
  <c r="A4635" i="47"/>
  <c r="J4634" i="47"/>
  <c r="M4634" i="47" s="1"/>
  <c r="A4634" i="47"/>
  <c r="J4633" i="47"/>
  <c r="M4633" i="47" s="1"/>
  <c r="A4633" i="47"/>
  <c r="J4632" i="47"/>
  <c r="M4632" i="47" s="1"/>
  <c r="A4632" i="47"/>
  <c r="J4631" i="47"/>
  <c r="A4631" i="47"/>
  <c r="J4630" i="47"/>
  <c r="M4630" i="47" s="1"/>
  <c r="A4630" i="47"/>
  <c r="J4629" i="47"/>
  <c r="A4629" i="47"/>
  <c r="J4628" i="47"/>
  <c r="M4628" i="47" s="1"/>
  <c r="A4628" i="47"/>
  <c r="J4627" i="47"/>
  <c r="A4627" i="47"/>
  <c r="J4626" i="47"/>
  <c r="M4626" i="47" s="1"/>
  <c r="A4626" i="47"/>
  <c r="J4625" i="47"/>
  <c r="M4625" i="47" s="1"/>
  <c r="A4625" i="47"/>
  <c r="J4624" i="47"/>
  <c r="M4624" i="47" s="1"/>
  <c r="A4624" i="47"/>
  <c r="J4623" i="47"/>
  <c r="A4623" i="47"/>
  <c r="J4622" i="47"/>
  <c r="M4622" i="47" s="1"/>
  <c r="A4622" i="47"/>
  <c r="J4621" i="47"/>
  <c r="M4621" i="47" s="1"/>
  <c r="A4621" i="47"/>
  <c r="J4620" i="47"/>
  <c r="M4620" i="47" s="1"/>
  <c r="A4620" i="47"/>
  <c r="J4619" i="47"/>
  <c r="M4619" i="47" s="1"/>
  <c r="A4619" i="47"/>
  <c r="J4618" i="47"/>
  <c r="M4618" i="47" s="1"/>
  <c r="A4618" i="47"/>
  <c r="J4617" i="47"/>
  <c r="M4617" i="47" s="1"/>
  <c r="A4617" i="47"/>
  <c r="J4616" i="47"/>
  <c r="M4616" i="47" s="1"/>
  <c r="A4616" i="47"/>
  <c r="J4615" i="47"/>
  <c r="A4615" i="47"/>
  <c r="J4614" i="47"/>
  <c r="M4614" i="47" s="1"/>
  <c r="A4614" i="47"/>
  <c r="J4613" i="47"/>
  <c r="A4613" i="47"/>
  <c r="J4612" i="47"/>
  <c r="M4612" i="47" s="1"/>
  <c r="A4612" i="47"/>
  <c r="J4611" i="47"/>
  <c r="M4611" i="47" s="1"/>
  <c r="A4611" i="47"/>
  <c r="J4610" i="47"/>
  <c r="M4610" i="47" s="1"/>
  <c r="A4610" i="47"/>
  <c r="J4609" i="47"/>
  <c r="M4609" i="47" s="1"/>
  <c r="A4609" i="47"/>
  <c r="J4608" i="47"/>
  <c r="M4608" i="47" s="1"/>
  <c r="A4608" i="47"/>
  <c r="J4607" i="47"/>
  <c r="A4607" i="47"/>
  <c r="J4606" i="47"/>
  <c r="M4606" i="47" s="1"/>
  <c r="A4606" i="47"/>
  <c r="J4605" i="47"/>
  <c r="M4605" i="47" s="1"/>
  <c r="A4605" i="47"/>
  <c r="J4604" i="47"/>
  <c r="M4604" i="47" s="1"/>
  <c r="A4604" i="47"/>
  <c r="J4603" i="47"/>
  <c r="M4603" i="47" s="1"/>
  <c r="A4603" i="47"/>
  <c r="J4602" i="47"/>
  <c r="M4602" i="47" s="1"/>
  <c r="A4602" i="47"/>
  <c r="J4601" i="47"/>
  <c r="M4601" i="47" s="1"/>
  <c r="A4601" i="47"/>
  <c r="J4600" i="47"/>
  <c r="M4600" i="47" s="1"/>
  <c r="A4600" i="47"/>
  <c r="J4599" i="47"/>
  <c r="A4599" i="47"/>
  <c r="J4598" i="47"/>
  <c r="M4598" i="47" s="1"/>
  <c r="A4598" i="47"/>
  <c r="J4597" i="47"/>
  <c r="A4597" i="47"/>
  <c r="J4596" i="47"/>
  <c r="M4596" i="47" s="1"/>
  <c r="A4596" i="47"/>
  <c r="J4595" i="47"/>
  <c r="A4595" i="47"/>
  <c r="J4594" i="47"/>
  <c r="M4594" i="47" s="1"/>
  <c r="A4594" i="47"/>
  <c r="J4593" i="47"/>
  <c r="M4593" i="47" s="1"/>
  <c r="A4593" i="47"/>
  <c r="J4592" i="47"/>
  <c r="M4592" i="47" s="1"/>
  <c r="A4592" i="47"/>
  <c r="J4591" i="47"/>
  <c r="A4591" i="47"/>
  <c r="J4590" i="47"/>
  <c r="M4590" i="47" s="1"/>
  <c r="A4590" i="47"/>
  <c r="J4589" i="47"/>
  <c r="M4589" i="47" s="1"/>
  <c r="A4589" i="47"/>
  <c r="J4588" i="47"/>
  <c r="M4588" i="47" s="1"/>
  <c r="A4588" i="47"/>
  <c r="J4587" i="47"/>
  <c r="A4587" i="47"/>
  <c r="J4586" i="47"/>
  <c r="M4586" i="47" s="1"/>
  <c r="A4586" i="47"/>
  <c r="J4585" i="47"/>
  <c r="M4585" i="47" s="1"/>
  <c r="A4585" i="47"/>
  <c r="J4584" i="47"/>
  <c r="M4584" i="47" s="1"/>
  <c r="A4584" i="47"/>
  <c r="J4583" i="47"/>
  <c r="A4583" i="47"/>
  <c r="J4582" i="47"/>
  <c r="M4582" i="47" s="1"/>
  <c r="A4582" i="47"/>
  <c r="J4581" i="47"/>
  <c r="A4581" i="47"/>
  <c r="J4580" i="47"/>
  <c r="M4580" i="47" s="1"/>
  <c r="A4580" i="47"/>
  <c r="J4579" i="47"/>
  <c r="M4579" i="47" s="1"/>
  <c r="A4579" i="47"/>
  <c r="J4578" i="47"/>
  <c r="M4578" i="47" s="1"/>
  <c r="A4578" i="47"/>
  <c r="J4577" i="47"/>
  <c r="M4577" i="47" s="1"/>
  <c r="A4577" i="47"/>
  <c r="J4576" i="47"/>
  <c r="M4576" i="47" s="1"/>
  <c r="A4576" i="47"/>
  <c r="J4575" i="47"/>
  <c r="M4575" i="47" s="1"/>
  <c r="A4575" i="47"/>
  <c r="J4574" i="47"/>
  <c r="M4574" i="47" s="1"/>
  <c r="A4574" i="47"/>
  <c r="J4573" i="47"/>
  <c r="M4573" i="47" s="1"/>
  <c r="A4573" i="47"/>
  <c r="J4572" i="47"/>
  <c r="M4572" i="47" s="1"/>
  <c r="A4572" i="47"/>
  <c r="J4571" i="47"/>
  <c r="M4571" i="47" s="1"/>
  <c r="A4571" i="47"/>
  <c r="J4570" i="47"/>
  <c r="M4570" i="47" s="1"/>
  <c r="A4570" i="47"/>
  <c r="J4569" i="47"/>
  <c r="M4569" i="47" s="1"/>
  <c r="A4569" i="47"/>
  <c r="J4568" i="47"/>
  <c r="M4568" i="47" s="1"/>
  <c r="A4568" i="47"/>
  <c r="J4567" i="47"/>
  <c r="M4567" i="47" s="1"/>
  <c r="A4567" i="47"/>
  <c r="J4566" i="47"/>
  <c r="M4566" i="47" s="1"/>
  <c r="A4566" i="47"/>
  <c r="J4565" i="47"/>
  <c r="M4565" i="47" s="1"/>
  <c r="A4565" i="47"/>
  <c r="J4564" i="47"/>
  <c r="M4564" i="47" s="1"/>
  <c r="A4564" i="47"/>
  <c r="J4563" i="47"/>
  <c r="M4563" i="47" s="1"/>
  <c r="A4563" i="47"/>
  <c r="J4562" i="47"/>
  <c r="M4562" i="47" s="1"/>
  <c r="A4562" i="47"/>
  <c r="J4561" i="47"/>
  <c r="M4561" i="47" s="1"/>
  <c r="A4561" i="47"/>
  <c r="J4560" i="47"/>
  <c r="A4560" i="47"/>
  <c r="J4559" i="47"/>
  <c r="A4559" i="47"/>
  <c r="J4558" i="47"/>
  <c r="A4558" i="47"/>
  <c r="J4557" i="47"/>
  <c r="A4557" i="47"/>
  <c r="J4556" i="47"/>
  <c r="A4556" i="47"/>
  <c r="J4555" i="47"/>
  <c r="A4555" i="47"/>
  <c r="J4554" i="47"/>
  <c r="A4554" i="47"/>
  <c r="J4553" i="47"/>
  <c r="A4553" i="47"/>
  <c r="J4552" i="47"/>
  <c r="A4552" i="47"/>
  <c r="J4551" i="47"/>
  <c r="A4551" i="47"/>
  <c r="J4550" i="47"/>
  <c r="A4550" i="47"/>
  <c r="J4549" i="47"/>
  <c r="A4549" i="47"/>
  <c r="J4548" i="47"/>
  <c r="A4548" i="47"/>
  <c r="J4547" i="47"/>
  <c r="A4547" i="47"/>
  <c r="J4546" i="47"/>
  <c r="A4546" i="47"/>
  <c r="J4545" i="47"/>
  <c r="A4545" i="47"/>
  <c r="J4544" i="47"/>
  <c r="A4544" i="47"/>
  <c r="J4543" i="47"/>
  <c r="A4543" i="47"/>
  <c r="J4542" i="47"/>
  <c r="A4542" i="47"/>
  <c r="J4541" i="47"/>
  <c r="A4541" i="47"/>
  <c r="J4540" i="47"/>
  <c r="A4540" i="47"/>
  <c r="J4539" i="47"/>
  <c r="A4539" i="47"/>
  <c r="J4538" i="47"/>
  <c r="A4538" i="47"/>
  <c r="J4537" i="47"/>
  <c r="A4537" i="47"/>
  <c r="J4536" i="47"/>
  <c r="A4536" i="47"/>
  <c r="J4535" i="47"/>
  <c r="A4535" i="47"/>
  <c r="J4534" i="47"/>
  <c r="A4534" i="47"/>
  <c r="J4533" i="47"/>
  <c r="A4533" i="47"/>
  <c r="J4532" i="47"/>
  <c r="A4532" i="47"/>
  <c r="J4531" i="47"/>
  <c r="A4531" i="47"/>
  <c r="J4530" i="47"/>
  <c r="A4530" i="47"/>
  <c r="J4529" i="47"/>
  <c r="A4529" i="47"/>
  <c r="J4528" i="47"/>
  <c r="A4528" i="47"/>
  <c r="J4527" i="47"/>
  <c r="A4527" i="47"/>
  <c r="J4526" i="47"/>
  <c r="A4526" i="47"/>
  <c r="J4525" i="47"/>
  <c r="A4525" i="47"/>
  <c r="J4524" i="47"/>
  <c r="A4524" i="47"/>
  <c r="J4523" i="47"/>
  <c r="A4523" i="47"/>
  <c r="J4522" i="47"/>
  <c r="A4522" i="47"/>
  <c r="J4521" i="47"/>
  <c r="A4521" i="47"/>
  <c r="J4520" i="47"/>
  <c r="A4520" i="47"/>
  <c r="J4519" i="47"/>
  <c r="A4519" i="47"/>
  <c r="J4518" i="47"/>
  <c r="A4518" i="47"/>
  <c r="J4517" i="47"/>
  <c r="A4517" i="47"/>
  <c r="J4516" i="47"/>
  <c r="A4516" i="47"/>
  <c r="J4515" i="47"/>
  <c r="A4515" i="47"/>
  <c r="J4514" i="47"/>
  <c r="A4514" i="47"/>
  <c r="J4513" i="47"/>
  <c r="A4513" i="47"/>
  <c r="J4512" i="47"/>
  <c r="A4512" i="47"/>
  <c r="J4511" i="47"/>
  <c r="A4511" i="47"/>
  <c r="J4510" i="47"/>
  <c r="A4510" i="47"/>
  <c r="J4509" i="47"/>
  <c r="A4509" i="47"/>
  <c r="J4508" i="47"/>
  <c r="A4508" i="47"/>
  <c r="J4507" i="47"/>
  <c r="A4507" i="47"/>
  <c r="J4506" i="47"/>
  <c r="A4506" i="47"/>
  <c r="J4505" i="47"/>
  <c r="A4505" i="47"/>
  <c r="J4504" i="47"/>
  <c r="A4504" i="47"/>
  <c r="J4503" i="47"/>
  <c r="A4503" i="47"/>
  <c r="J4502" i="47"/>
  <c r="A4502" i="47"/>
  <c r="J4501" i="47"/>
  <c r="A4501" i="47"/>
  <c r="J4500" i="47"/>
  <c r="A4500" i="47"/>
  <c r="J4499" i="47"/>
  <c r="A4499" i="47"/>
  <c r="J4498" i="47"/>
  <c r="A4498" i="47"/>
  <c r="J4497" i="47"/>
  <c r="A4497" i="47"/>
  <c r="J4496" i="47"/>
  <c r="A4496" i="47"/>
  <c r="J4495" i="47"/>
  <c r="A4495" i="47"/>
  <c r="J4494" i="47"/>
  <c r="A4494" i="47"/>
  <c r="J4493" i="47"/>
  <c r="A4493" i="47"/>
  <c r="J4492" i="47"/>
  <c r="A4492" i="47"/>
  <c r="J4491" i="47"/>
  <c r="A4491" i="47"/>
  <c r="J4490" i="47"/>
  <c r="A4490" i="47"/>
  <c r="J4489" i="47"/>
  <c r="A4489" i="47"/>
  <c r="J4488" i="47"/>
  <c r="A4488" i="47"/>
  <c r="J4487" i="47"/>
  <c r="L4487" i="47" s="1"/>
  <c r="A4487" i="47"/>
  <c r="J4486" i="47"/>
  <c r="L4486" i="47" s="1"/>
  <c r="A4486" i="47"/>
  <c r="J4485" i="47"/>
  <c r="L4485" i="47" s="1"/>
  <c r="A4485" i="47"/>
  <c r="J4484" i="47"/>
  <c r="L4484" i="47" s="1"/>
  <c r="A4484" i="47"/>
  <c r="J4483" i="47"/>
  <c r="L4483" i="47" s="1"/>
  <c r="A4483" i="47"/>
  <c r="J4482" i="47"/>
  <c r="A4482" i="47"/>
  <c r="J4481" i="47"/>
  <c r="L4481" i="47" s="1"/>
  <c r="A4481" i="47"/>
  <c r="J4480" i="47"/>
  <c r="L4480" i="47" s="1"/>
  <c r="A4480" i="47"/>
  <c r="J4479" i="47"/>
  <c r="L4479" i="47" s="1"/>
  <c r="A4479" i="47"/>
  <c r="J4478" i="47"/>
  <c r="L4478" i="47" s="1"/>
  <c r="A4478" i="47"/>
  <c r="J4477" i="47"/>
  <c r="L4477" i="47" s="1"/>
  <c r="A4477" i="47"/>
  <c r="J4476" i="47"/>
  <c r="L4476" i="47" s="1"/>
  <c r="A4476" i="47"/>
  <c r="J4475" i="47"/>
  <c r="L4475" i="47" s="1"/>
  <c r="A4475" i="47"/>
  <c r="J4474" i="47"/>
  <c r="A4474" i="47"/>
  <c r="J4473" i="47"/>
  <c r="L4473" i="47" s="1"/>
  <c r="A4473" i="47"/>
  <c r="J4472" i="47"/>
  <c r="A4472" i="47"/>
  <c r="J4471" i="47"/>
  <c r="L4471" i="47" s="1"/>
  <c r="A4471" i="47"/>
  <c r="J4470" i="47"/>
  <c r="L4470" i="47" s="1"/>
  <c r="A4470" i="47"/>
  <c r="J4469" i="47"/>
  <c r="L4469" i="47" s="1"/>
  <c r="A4469" i="47"/>
  <c r="J4468" i="47"/>
  <c r="L4468" i="47" s="1"/>
  <c r="A4468" i="47"/>
  <c r="J4467" i="47"/>
  <c r="L4467" i="47" s="1"/>
  <c r="A4467" i="47"/>
  <c r="J4466" i="47"/>
  <c r="A4466" i="47"/>
  <c r="J4465" i="47"/>
  <c r="L4465" i="47" s="1"/>
  <c r="A4465" i="47"/>
  <c r="J4464" i="47"/>
  <c r="L4464" i="47" s="1"/>
  <c r="A4464" i="47"/>
  <c r="J4463" i="47"/>
  <c r="L4463" i="47" s="1"/>
  <c r="A4463" i="47"/>
  <c r="J4462" i="47"/>
  <c r="L4462" i="47" s="1"/>
  <c r="A4462" i="47"/>
  <c r="J4461" i="47"/>
  <c r="L4461" i="47" s="1"/>
  <c r="A4461" i="47"/>
  <c r="J4460" i="47"/>
  <c r="A4460" i="47"/>
  <c r="J4459" i="47"/>
  <c r="L4459" i="47" s="1"/>
  <c r="A4459" i="47"/>
  <c r="J4458" i="47"/>
  <c r="A4458" i="47"/>
  <c r="J4457" i="47"/>
  <c r="L4457" i="47" s="1"/>
  <c r="A4457" i="47"/>
  <c r="J4456" i="47"/>
  <c r="A4456" i="47"/>
  <c r="J4455" i="47"/>
  <c r="L4455" i="47" s="1"/>
  <c r="A4455" i="47"/>
  <c r="J4454" i="47"/>
  <c r="L4454" i="47" s="1"/>
  <c r="A4454" i="47"/>
  <c r="J4453" i="47"/>
  <c r="L4453" i="47" s="1"/>
  <c r="A4453" i="47"/>
  <c r="J4452" i="47"/>
  <c r="L4452" i="47" s="1"/>
  <c r="A4452" i="47"/>
  <c r="J4451" i="47"/>
  <c r="L4451" i="47" s="1"/>
  <c r="A4451" i="47"/>
  <c r="J4450" i="47"/>
  <c r="A4450" i="47"/>
  <c r="J4449" i="47"/>
  <c r="L4449" i="47" s="1"/>
  <c r="A4449" i="47"/>
  <c r="J4448" i="47"/>
  <c r="L4448" i="47" s="1"/>
  <c r="A4448" i="47"/>
  <c r="J4447" i="47"/>
  <c r="L4447" i="47" s="1"/>
  <c r="A4447" i="47"/>
  <c r="J4446" i="47"/>
  <c r="L4446" i="47" s="1"/>
  <c r="A4446" i="47"/>
  <c r="J4445" i="47"/>
  <c r="L4445" i="47" s="1"/>
  <c r="A4445" i="47"/>
  <c r="J4444" i="47"/>
  <c r="L4444" i="47" s="1"/>
  <c r="A4444" i="47"/>
  <c r="J4443" i="47"/>
  <c r="L4443" i="47" s="1"/>
  <c r="A4443" i="47"/>
  <c r="J4442" i="47"/>
  <c r="A4442" i="47"/>
  <c r="J4441" i="47"/>
  <c r="L4441" i="47" s="1"/>
  <c r="A4441" i="47"/>
  <c r="J4440" i="47"/>
  <c r="A4440" i="47"/>
  <c r="J4439" i="47"/>
  <c r="L4439" i="47" s="1"/>
  <c r="A4439" i="47"/>
  <c r="J4438" i="47"/>
  <c r="L4438" i="47" s="1"/>
  <c r="A4438" i="47"/>
  <c r="J4437" i="47"/>
  <c r="L4437" i="47" s="1"/>
  <c r="A4437" i="47"/>
  <c r="J4436" i="47"/>
  <c r="L4436" i="47" s="1"/>
  <c r="A4436" i="47"/>
  <c r="J4435" i="47"/>
  <c r="L4435" i="47" s="1"/>
  <c r="A4435" i="47"/>
  <c r="J4434" i="47"/>
  <c r="A4434" i="47"/>
  <c r="J4433" i="47"/>
  <c r="L4433" i="47" s="1"/>
  <c r="A4433" i="47"/>
  <c r="J4432" i="47"/>
  <c r="L4432" i="47" s="1"/>
  <c r="A4432" i="47"/>
  <c r="J4431" i="47"/>
  <c r="L4431" i="47" s="1"/>
  <c r="A4431" i="47"/>
  <c r="J4430" i="47"/>
  <c r="L4430" i="47" s="1"/>
  <c r="A4430" i="47"/>
  <c r="J4429" i="47"/>
  <c r="L4429" i="47" s="1"/>
  <c r="A4429" i="47"/>
  <c r="J4428" i="47"/>
  <c r="A4428" i="47"/>
  <c r="J4427" i="47"/>
  <c r="L4427" i="47" s="1"/>
  <c r="A4427" i="47"/>
  <c r="J4426" i="47"/>
  <c r="A4426" i="47"/>
  <c r="J4425" i="47"/>
  <c r="M4425" i="47" s="1"/>
  <c r="A4425" i="47"/>
  <c r="J4424" i="47"/>
  <c r="M4424" i="47" s="1"/>
  <c r="A4424" i="47"/>
  <c r="J4423" i="47"/>
  <c r="M4423" i="47" s="1"/>
  <c r="A4423" i="47"/>
  <c r="J4422" i="47"/>
  <c r="A4422" i="47"/>
  <c r="J4421" i="47"/>
  <c r="A4421" i="47"/>
  <c r="J4420" i="47"/>
  <c r="M4420" i="47" s="1"/>
  <c r="A4420" i="47"/>
  <c r="J4419" i="47"/>
  <c r="A4419" i="47"/>
  <c r="J4418" i="47"/>
  <c r="A4418" i="47"/>
  <c r="J4417" i="47"/>
  <c r="M4417" i="47" s="1"/>
  <c r="A4417" i="47"/>
  <c r="J4416" i="47"/>
  <c r="M4416" i="47" s="1"/>
  <c r="A4416" i="47"/>
  <c r="J4415" i="47"/>
  <c r="M4415" i="47" s="1"/>
  <c r="A4415" i="47"/>
  <c r="J4414" i="47"/>
  <c r="A4414" i="47"/>
  <c r="J4413" i="47"/>
  <c r="A4413" i="47"/>
  <c r="J4412" i="47"/>
  <c r="M4412" i="47" s="1"/>
  <c r="A4412" i="47"/>
  <c r="J4411" i="47"/>
  <c r="M4411" i="47" s="1"/>
  <c r="A4411" i="47"/>
  <c r="J4410" i="47"/>
  <c r="A4410" i="47"/>
  <c r="J4409" i="47"/>
  <c r="M4409" i="47" s="1"/>
  <c r="A4409" i="47"/>
  <c r="J4408" i="47"/>
  <c r="M4408" i="47" s="1"/>
  <c r="A4408" i="47"/>
  <c r="J4407" i="47"/>
  <c r="M4407" i="47" s="1"/>
  <c r="A4407" i="47"/>
  <c r="J4406" i="47"/>
  <c r="A4406" i="47"/>
  <c r="J4405" i="47"/>
  <c r="A4405" i="47"/>
  <c r="J4404" i="47"/>
  <c r="M4404" i="47" s="1"/>
  <c r="A4404" i="47"/>
  <c r="J4403" i="47"/>
  <c r="A4403" i="47"/>
  <c r="J4402" i="47"/>
  <c r="A4402" i="47"/>
  <c r="J4401" i="47"/>
  <c r="M4401" i="47" s="1"/>
  <c r="A4401" i="47"/>
  <c r="J4400" i="47"/>
  <c r="M4400" i="47" s="1"/>
  <c r="A4400" i="47"/>
  <c r="J4399" i="47"/>
  <c r="M4399" i="47" s="1"/>
  <c r="A4399" i="47"/>
  <c r="J4398" i="47"/>
  <c r="A4398" i="47"/>
  <c r="J4397" i="47"/>
  <c r="A4397" i="47"/>
  <c r="J4396" i="47"/>
  <c r="M4396" i="47" s="1"/>
  <c r="A4396" i="47"/>
  <c r="J4395" i="47"/>
  <c r="M4395" i="47" s="1"/>
  <c r="A4395" i="47"/>
  <c r="J4394" i="47"/>
  <c r="A4394" i="47"/>
  <c r="J4393" i="47"/>
  <c r="M4393" i="47" s="1"/>
  <c r="A4393" i="47"/>
  <c r="J4392" i="47"/>
  <c r="M4392" i="47" s="1"/>
  <c r="A4392" i="47"/>
  <c r="J4391" i="47"/>
  <c r="M4391" i="47" s="1"/>
  <c r="A4391" i="47"/>
  <c r="J4390" i="47"/>
  <c r="A4390" i="47"/>
  <c r="J4389" i="47"/>
  <c r="A4389" i="47"/>
  <c r="J4388" i="47"/>
  <c r="M4388" i="47" s="1"/>
  <c r="A4388" i="47"/>
  <c r="J4387" i="47"/>
  <c r="A4387" i="47"/>
  <c r="J4386" i="47"/>
  <c r="A4386" i="47"/>
  <c r="J4385" i="47"/>
  <c r="M4385" i="47" s="1"/>
  <c r="A4385" i="47"/>
  <c r="J4384" i="47"/>
  <c r="M4384" i="47" s="1"/>
  <c r="A4384" i="47"/>
  <c r="J4383" i="47"/>
  <c r="M4383" i="47" s="1"/>
  <c r="A4383" i="47"/>
  <c r="J4382" i="47"/>
  <c r="A4382" i="47"/>
  <c r="J4381" i="47"/>
  <c r="A4381" i="47"/>
  <c r="J4380" i="47"/>
  <c r="M4380" i="47" s="1"/>
  <c r="A4380" i="47"/>
  <c r="J4379" i="47"/>
  <c r="M4379" i="47" s="1"/>
  <c r="A4379" i="47"/>
  <c r="J4378" i="47"/>
  <c r="A4378" i="47"/>
  <c r="J4377" i="47"/>
  <c r="M4377" i="47" s="1"/>
  <c r="A4377" i="47"/>
  <c r="J4376" i="47"/>
  <c r="M4376" i="47" s="1"/>
  <c r="A4376" i="47"/>
  <c r="J4375" i="47"/>
  <c r="M4375" i="47" s="1"/>
  <c r="A4375" i="47"/>
  <c r="J4374" i="47"/>
  <c r="A4374" i="47"/>
  <c r="J4373" i="47"/>
  <c r="A4373" i="47"/>
  <c r="J4372" i="47"/>
  <c r="M4372" i="47" s="1"/>
  <c r="A4372" i="47"/>
  <c r="J4371" i="47"/>
  <c r="A4371" i="47"/>
  <c r="J4370" i="47"/>
  <c r="A4370" i="47"/>
  <c r="J4369" i="47"/>
  <c r="M4369" i="47" s="1"/>
  <c r="A4369" i="47"/>
  <c r="J4368" i="47"/>
  <c r="M4368" i="47" s="1"/>
  <c r="A4368" i="47"/>
  <c r="J4367" i="47"/>
  <c r="M4367" i="47" s="1"/>
  <c r="A4367" i="47"/>
  <c r="J4366" i="47"/>
  <c r="A4366" i="47"/>
  <c r="J4365" i="47"/>
  <c r="A4365" i="47"/>
  <c r="J4364" i="47"/>
  <c r="M4364" i="47" s="1"/>
  <c r="A4364" i="47"/>
  <c r="J4363" i="47"/>
  <c r="M4363" i="47" s="1"/>
  <c r="A4363" i="47"/>
  <c r="J4362" i="47"/>
  <c r="A4362" i="47"/>
  <c r="J4361" i="47"/>
  <c r="M4361" i="47" s="1"/>
  <c r="A4361" i="47"/>
  <c r="J4360" i="47"/>
  <c r="M4360" i="47" s="1"/>
  <c r="A4360" i="47"/>
  <c r="J4359" i="47"/>
  <c r="M4359" i="47" s="1"/>
  <c r="A4359" i="47"/>
  <c r="J4358" i="47"/>
  <c r="M4358" i="47" s="1"/>
  <c r="A4358" i="47"/>
  <c r="J4357" i="47"/>
  <c r="M4357" i="47" s="1"/>
  <c r="A4357" i="47"/>
  <c r="J4356" i="47"/>
  <c r="M4356" i="47" s="1"/>
  <c r="A4356" i="47"/>
  <c r="J4355" i="47"/>
  <c r="M4355" i="47" s="1"/>
  <c r="A4355" i="47"/>
  <c r="J4354" i="47"/>
  <c r="M4354" i="47" s="1"/>
  <c r="A4354" i="47"/>
  <c r="J4353" i="47"/>
  <c r="M4353" i="47" s="1"/>
  <c r="A4353" i="47"/>
  <c r="J4352" i="47"/>
  <c r="A4352" i="47"/>
  <c r="J4351" i="47"/>
  <c r="M4351" i="47" s="1"/>
  <c r="A4351" i="47"/>
  <c r="J4350" i="47"/>
  <c r="M4350" i="47" s="1"/>
  <c r="A4350" i="47"/>
  <c r="J4349" i="47"/>
  <c r="M4349" i="47" s="1"/>
  <c r="A4349" i="47"/>
  <c r="J4348" i="47"/>
  <c r="M4348" i="47" s="1"/>
  <c r="A4348" i="47"/>
  <c r="J4347" i="47"/>
  <c r="M4347" i="47" s="1"/>
  <c r="A4347" i="47"/>
  <c r="J4346" i="47"/>
  <c r="M4346" i="47" s="1"/>
  <c r="A4346" i="47"/>
  <c r="J4345" i="47"/>
  <c r="M4345" i="47" s="1"/>
  <c r="A4345" i="47"/>
  <c r="J4344" i="47"/>
  <c r="M4344" i="47" s="1"/>
  <c r="A4344" i="47"/>
  <c r="J4343" i="47"/>
  <c r="M4343" i="47" s="1"/>
  <c r="A4343" i="47"/>
  <c r="J4342" i="47"/>
  <c r="M4342" i="47" s="1"/>
  <c r="A4342" i="47"/>
  <c r="J4341" i="47"/>
  <c r="M4341" i="47" s="1"/>
  <c r="A4341" i="47"/>
  <c r="J4340" i="47"/>
  <c r="M4340" i="47" s="1"/>
  <c r="A4340" i="47"/>
  <c r="J4339" i="47"/>
  <c r="M4339" i="47" s="1"/>
  <c r="A4339" i="47"/>
  <c r="J4338" i="47"/>
  <c r="M4338" i="47" s="1"/>
  <c r="A4338" i="47"/>
  <c r="J4337" i="47"/>
  <c r="M4337" i="47" s="1"/>
  <c r="A4337" i="47"/>
  <c r="J4336" i="47"/>
  <c r="A4336" i="47"/>
  <c r="J4335" i="47"/>
  <c r="M4335" i="47" s="1"/>
  <c r="A4335" i="47"/>
  <c r="J4334" i="47"/>
  <c r="M4334" i="47" s="1"/>
  <c r="A4334" i="47"/>
  <c r="J4333" i="47"/>
  <c r="M4333" i="47" s="1"/>
  <c r="A4333" i="47"/>
  <c r="J4332" i="47"/>
  <c r="A4332" i="47"/>
  <c r="J4331" i="47"/>
  <c r="M4331" i="47" s="1"/>
  <c r="A4331" i="47"/>
  <c r="J4330" i="47"/>
  <c r="M4330" i="47" s="1"/>
  <c r="A4330" i="47"/>
  <c r="J4329" i="47"/>
  <c r="A4329" i="47"/>
  <c r="J4328" i="47"/>
  <c r="M4328" i="47" s="1"/>
  <c r="A4328" i="47"/>
  <c r="J4327" i="47"/>
  <c r="M4327" i="47" s="1"/>
  <c r="A4327" i="47"/>
  <c r="J4326" i="47"/>
  <c r="M4326" i="47" s="1"/>
  <c r="A4326" i="47"/>
  <c r="J4325" i="47"/>
  <c r="M4325" i="47" s="1"/>
  <c r="A4325" i="47"/>
  <c r="J4324" i="47"/>
  <c r="A4324" i="47"/>
  <c r="J4323" i="47"/>
  <c r="M4323" i="47" s="1"/>
  <c r="A4323" i="47"/>
  <c r="J4322" i="47"/>
  <c r="M4322" i="47" s="1"/>
  <c r="A4322" i="47"/>
  <c r="J4321" i="47"/>
  <c r="M4321" i="47" s="1"/>
  <c r="A4321" i="47"/>
  <c r="J4320" i="47"/>
  <c r="M4320" i="47" s="1"/>
  <c r="A4320" i="47"/>
  <c r="J4319" i="47"/>
  <c r="M4319" i="47" s="1"/>
  <c r="A4319" i="47"/>
  <c r="J4318" i="47"/>
  <c r="M4318" i="47" s="1"/>
  <c r="A4318" i="47"/>
  <c r="J4317" i="47"/>
  <c r="A4317" i="47"/>
  <c r="J4316" i="47"/>
  <c r="A4316" i="47"/>
  <c r="J4315" i="47"/>
  <c r="M4315" i="47" s="1"/>
  <c r="A4315" i="47"/>
  <c r="J4314" i="47"/>
  <c r="M4314" i="47" s="1"/>
  <c r="A4314" i="47"/>
  <c r="J4313" i="47"/>
  <c r="M4313" i="47" s="1"/>
  <c r="A4313" i="47"/>
  <c r="J4312" i="47"/>
  <c r="A4312" i="47"/>
  <c r="J4311" i="47"/>
  <c r="M4311" i="47" s="1"/>
  <c r="A4311" i="47"/>
  <c r="J4310" i="47"/>
  <c r="M4310" i="47" s="1"/>
  <c r="A4310" i="47"/>
  <c r="J4309" i="47"/>
  <c r="A4309" i="47"/>
  <c r="J4308" i="47"/>
  <c r="M4308" i="47" s="1"/>
  <c r="A4308" i="47"/>
  <c r="J4307" i="47"/>
  <c r="M4307" i="47" s="1"/>
  <c r="A4307" i="47"/>
  <c r="J4306" i="47"/>
  <c r="M4306" i="47" s="1"/>
  <c r="A4306" i="47"/>
  <c r="J4305" i="47"/>
  <c r="M4305" i="47" s="1"/>
  <c r="A4305" i="47"/>
  <c r="J4304" i="47"/>
  <c r="M4304" i="47" s="1"/>
  <c r="A4304" i="47"/>
  <c r="J4303" i="47"/>
  <c r="M4303" i="47" s="1"/>
  <c r="A4303" i="47"/>
  <c r="J4302" i="47"/>
  <c r="M4302" i="47" s="1"/>
  <c r="A4302" i="47"/>
  <c r="J4301" i="47"/>
  <c r="A4301" i="47"/>
  <c r="J4300" i="47"/>
  <c r="M4300" i="47" s="1"/>
  <c r="A4300" i="47"/>
  <c r="J4299" i="47"/>
  <c r="M4299" i="47" s="1"/>
  <c r="A4299" i="47"/>
  <c r="J4298" i="47"/>
  <c r="M4298" i="47" s="1"/>
  <c r="A4298" i="47"/>
  <c r="J4297" i="47"/>
  <c r="M4297" i="47" s="1"/>
  <c r="A4297" i="47"/>
  <c r="J4296" i="47"/>
  <c r="A4296" i="47"/>
  <c r="J4295" i="47"/>
  <c r="M4295" i="47" s="1"/>
  <c r="A4295" i="47"/>
  <c r="J4294" i="47"/>
  <c r="M4294" i="47" s="1"/>
  <c r="A4294" i="47"/>
  <c r="J4293" i="47"/>
  <c r="A4293" i="47"/>
  <c r="J4292" i="47"/>
  <c r="M4292" i="47" s="1"/>
  <c r="A4292" i="47"/>
  <c r="J4291" i="47"/>
  <c r="M4291" i="47" s="1"/>
  <c r="A4291" i="47"/>
  <c r="J4290" i="47"/>
  <c r="M4290" i="47" s="1"/>
  <c r="A4290" i="47"/>
  <c r="J4289" i="47"/>
  <c r="M4289" i="47" s="1"/>
  <c r="A4289" i="47"/>
  <c r="J4288" i="47"/>
  <c r="M4288" i="47" s="1"/>
  <c r="A4288" i="47"/>
  <c r="J4287" i="47"/>
  <c r="M4287" i="47" s="1"/>
  <c r="A4287" i="47"/>
  <c r="J4286" i="47"/>
  <c r="M4286" i="47" s="1"/>
  <c r="A4286" i="47"/>
  <c r="J4285" i="47"/>
  <c r="A4285" i="47"/>
  <c r="J4284" i="47"/>
  <c r="M4284" i="47" s="1"/>
  <c r="A4284" i="47"/>
  <c r="J4283" i="47"/>
  <c r="M4283" i="47" s="1"/>
  <c r="A4283" i="47"/>
  <c r="J4282" i="47"/>
  <c r="M4282" i="47" s="1"/>
  <c r="A4282" i="47"/>
  <c r="J4281" i="47"/>
  <c r="M4281" i="47" s="1"/>
  <c r="A4281" i="47"/>
  <c r="J4280" i="47"/>
  <c r="A4280" i="47"/>
  <c r="J4279" i="47"/>
  <c r="M4279" i="47" s="1"/>
  <c r="A4279" i="47"/>
  <c r="J4278" i="47"/>
  <c r="M4278" i="47" s="1"/>
  <c r="A4278" i="47"/>
  <c r="J4277" i="47"/>
  <c r="A4277" i="47"/>
  <c r="J4276" i="47"/>
  <c r="M4276" i="47" s="1"/>
  <c r="A4276" i="47"/>
  <c r="J4275" i="47"/>
  <c r="M4275" i="47" s="1"/>
  <c r="A4275" i="47"/>
  <c r="J4274" i="47"/>
  <c r="M4274" i="47" s="1"/>
  <c r="A4274" i="47"/>
  <c r="J4273" i="47"/>
  <c r="M4273" i="47" s="1"/>
  <c r="A4273" i="47"/>
  <c r="J4272" i="47"/>
  <c r="A4272" i="47"/>
  <c r="J4271" i="47"/>
  <c r="M4271" i="47" s="1"/>
  <c r="A4271" i="47"/>
  <c r="J4270" i="47"/>
  <c r="M4270" i="47" s="1"/>
  <c r="A4270" i="47"/>
  <c r="J4269" i="47"/>
  <c r="A4269" i="47"/>
  <c r="J4268" i="47"/>
  <c r="M4268" i="47" s="1"/>
  <c r="A4268" i="47"/>
  <c r="J4267" i="47"/>
  <c r="M4267" i="47" s="1"/>
  <c r="A4267" i="47"/>
  <c r="J4266" i="47"/>
  <c r="M4266" i="47" s="1"/>
  <c r="A4266" i="47"/>
  <c r="J4265" i="47"/>
  <c r="M4265" i="47" s="1"/>
  <c r="A4265" i="47"/>
  <c r="J4264" i="47"/>
  <c r="M4264" i="47" s="1"/>
  <c r="A4264" i="47"/>
  <c r="J4263" i="47"/>
  <c r="M4263" i="47" s="1"/>
  <c r="A4263" i="47"/>
  <c r="J4262" i="47"/>
  <c r="M4262" i="47" s="1"/>
  <c r="A4262" i="47"/>
  <c r="J4261" i="47"/>
  <c r="A4261" i="47"/>
  <c r="J4260" i="47"/>
  <c r="M4260" i="47" s="1"/>
  <c r="A4260" i="47"/>
  <c r="J4259" i="47"/>
  <c r="M4259" i="47" s="1"/>
  <c r="A4259" i="47"/>
  <c r="J4258" i="47"/>
  <c r="M4258" i="47" s="1"/>
  <c r="A4258" i="47"/>
  <c r="J4257" i="47"/>
  <c r="M4257" i="47" s="1"/>
  <c r="A4257" i="47"/>
  <c r="J4256" i="47"/>
  <c r="M4256" i="47" s="1"/>
  <c r="A4256" i="47"/>
  <c r="J4255" i="47"/>
  <c r="M4255" i="47" s="1"/>
  <c r="A4255" i="47"/>
  <c r="J4254" i="47"/>
  <c r="M4254" i="47" s="1"/>
  <c r="A4254" i="47"/>
  <c r="J4253" i="47"/>
  <c r="A4253" i="47"/>
  <c r="J4252" i="47"/>
  <c r="M4252" i="47" s="1"/>
  <c r="A4252" i="47"/>
  <c r="J4251" i="47"/>
  <c r="M4251" i="47" s="1"/>
  <c r="A4251" i="47"/>
  <c r="J4250" i="47"/>
  <c r="M4250" i="47" s="1"/>
  <c r="A4250" i="47"/>
  <c r="J4249" i="47"/>
  <c r="A4249" i="47"/>
  <c r="J4248" i="47"/>
  <c r="A4248" i="47"/>
  <c r="J4247" i="47"/>
  <c r="M4247" i="47" s="1"/>
  <c r="A4247" i="47"/>
  <c r="J4246" i="47"/>
  <c r="M4246" i="47" s="1"/>
  <c r="A4246" i="47"/>
  <c r="J4245" i="47"/>
  <c r="A4245" i="47"/>
  <c r="J4244" i="47"/>
  <c r="M4244" i="47" s="1"/>
  <c r="A4244" i="47"/>
  <c r="J4243" i="47"/>
  <c r="M4243" i="47" s="1"/>
  <c r="A4243" i="47"/>
  <c r="J4242" i="47"/>
  <c r="M4242" i="47" s="1"/>
  <c r="A4242" i="47"/>
  <c r="J4241" i="47"/>
  <c r="M4241" i="47" s="1"/>
  <c r="A4241" i="47"/>
  <c r="J4240" i="47"/>
  <c r="M4240" i="47" s="1"/>
  <c r="A4240" i="47"/>
  <c r="J4239" i="47"/>
  <c r="M4239" i="47" s="1"/>
  <c r="A4239" i="47"/>
  <c r="J4238" i="47"/>
  <c r="M4238" i="47" s="1"/>
  <c r="A4238" i="47"/>
  <c r="J4237" i="47"/>
  <c r="A4237" i="47"/>
  <c r="J4236" i="47"/>
  <c r="M4236" i="47" s="1"/>
  <c r="A4236" i="47"/>
  <c r="J4235" i="47"/>
  <c r="M4235" i="47" s="1"/>
  <c r="A4235" i="47"/>
  <c r="J4234" i="47"/>
  <c r="M4234" i="47" s="1"/>
  <c r="A4234" i="47"/>
  <c r="J4233" i="47"/>
  <c r="M4233" i="47" s="1"/>
  <c r="A4233" i="47"/>
  <c r="J4232" i="47"/>
  <c r="A4232" i="47"/>
  <c r="J4231" i="47"/>
  <c r="M4231" i="47" s="1"/>
  <c r="A4231" i="47"/>
  <c r="J4230" i="47"/>
  <c r="M4230" i="47" s="1"/>
  <c r="A4230" i="47"/>
  <c r="J4229" i="47"/>
  <c r="A4229" i="47"/>
  <c r="J4228" i="47"/>
  <c r="M4228" i="47" s="1"/>
  <c r="A4228" i="47"/>
  <c r="J4227" i="47"/>
  <c r="M4227" i="47" s="1"/>
  <c r="A4227" i="47"/>
  <c r="J4226" i="47"/>
  <c r="M4226" i="47" s="1"/>
  <c r="A4226" i="47"/>
  <c r="J4225" i="47"/>
  <c r="M4225" i="47" s="1"/>
  <c r="A4225" i="47"/>
  <c r="J4224" i="47"/>
  <c r="A4224" i="47"/>
  <c r="J4223" i="47"/>
  <c r="M4223" i="47" s="1"/>
  <c r="A4223" i="47"/>
  <c r="J4222" i="47"/>
  <c r="M4222" i="47" s="1"/>
  <c r="A4222" i="47"/>
  <c r="J4221" i="47"/>
  <c r="A4221" i="47"/>
  <c r="J4220" i="47"/>
  <c r="M4220" i="47" s="1"/>
  <c r="A4220" i="47"/>
  <c r="J4219" i="47"/>
  <c r="M4219" i="47" s="1"/>
  <c r="A4219" i="47"/>
  <c r="J4218" i="47"/>
  <c r="M4218" i="47" s="1"/>
  <c r="A4218" i="47"/>
  <c r="J4217" i="47"/>
  <c r="A4217" i="47"/>
  <c r="J4216" i="47"/>
  <c r="M4216" i="47" s="1"/>
  <c r="A4216" i="47"/>
  <c r="J4215" i="47"/>
  <c r="M4215" i="47" s="1"/>
  <c r="A4215" i="47"/>
  <c r="J4214" i="47"/>
  <c r="A4214" i="47"/>
  <c r="J4213" i="47"/>
  <c r="M4213" i="47" s="1"/>
  <c r="A4213" i="47"/>
  <c r="J4212" i="47"/>
  <c r="A4212" i="47"/>
  <c r="J4211" i="47"/>
  <c r="M4211" i="47" s="1"/>
  <c r="A4211" i="47"/>
  <c r="J4210" i="47"/>
  <c r="M4210" i="47" s="1"/>
  <c r="A4210" i="47"/>
  <c r="J4209" i="47"/>
  <c r="A4209" i="47"/>
  <c r="J4208" i="47"/>
  <c r="M4208" i="47" s="1"/>
  <c r="A4208" i="47"/>
  <c r="J4207" i="47"/>
  <c r="M4207" i="47" s="1"/>
  <c r="A4207" i="47"/>
  <c r="J4206" i="47"/>
  <c r="A4206" i="47"/>
  <c r="J4205" i="47"/>
  <c r="M4205" i="47" s="1"/>
  <c r="A4205" i="47"/>
  <c r="J4204" i="47"/>
  <c r="M4204" i="47" s="1"/>
  <c r="A4204" i="47"/>
  <c r="J4203" i="47"/>
  <c r="M4203" i="47" s="1"/>
  <c r="A4203" i="47"/>
  <c r="J4202" i="47"/>
  <c r="M4202" i="47" s="1"/>
  <c r="A4202" i="47"/>
  <c r="J4201" i="47"/>
  <c r="M4201" i="47" s="1"/>
  <c r="A4201" i="47"/>
  <c r="J4200" i="47"/>
  <c r="A4200" i="47"/>
  <c r="J4199" i="47"/>
  <c r="M4199" i="47" s="1"/>
  <c r="A4199" i="47"/>
  <c r="J4198" i="47"/>
  <c r="A4198" i="47"/>
  <c r="J4197" i="47"/>
  <c r="A4197" i="47"/>
  <c r="J4196" i="47"/>
  <c r="A4196" i="47"/>
  <c r="J4195" i="47"/>
  <c r="M4195" i="47" s="1"/>
  <c r="A4195" i="47"/>
  <c r="J4194" i="47"/>
  <c r="M4194" i="47" s="1"/>
  <c r="A4194" i="47"/>
  <c r="J4193" i="47"/>
  <c r="M4193" i="47" s="1"/>
  <c r="A4193" i="47"/>
  <c r="J4192" i="47"/>
  <c r="A4192" i="47"/>
  <c r="J4191" i="47"/>
  <c r="M4191" i="47" s="1"/>
  <c r="A4191" i="47"/>
  <c r="J4190" i="47"/>
  <c r="M4190" i="47" s="1"/>
  <c r="A4190" i="47"/>
  <c r="J4189" i="47"/>
  <c r="A4189" i="47"/>
  <c r="J4188" i="47"/>
  <c r="M4188" i="47" s="1"/>
  <c r="A4188" i="47"/>
  <c r="J4187" i="47"/>
  <c r="M4187" i="47" s="1"/>
  <c r="A4187" i="47"/>
  <c r="J4186" i="47"/>
  <c r="A4186" i="47"/>
  <c r="J4185" i="47"/>
  <c r="M4185" i="47" s="1"/>
  <c r="A4185" i="47"/>
  <c r="J4184" i="47"/>
  <c r="A4184" i="47"/>
  <c r="J4183" i="47"/>
  <c r="M4183" i="47" s="1"/>
  <c r="A4183" i="47"/>
  <c r="J4182" i="47"/>
  <c r="A4182" i="47"/>
  <c r="J4181" i="47"/>
  <c r="A4181" i="47"/>
  <c r="J4180" i="47"/>
  <c r="M4180" i="47" s="1"/>
  <c r="A4180" i="47"/>
  <c r="J4179" i="47"/>
  <c r="M4179" i="47" s="1"/>
  <c r="A4179" i="47"/>
  <c r="J4178" i="47"/>
  <c r="A4178" i="47"/>
  <c r="J4177" i="47"/>
  <c r="M4177" i="47" s="1"/>
  <c r="A4177" i="47"/>
  <c r="J4176" i="47"/>
  <c r="A4176" i="47"/>
  <c r="J4175" i="47"/>
  <c r="M4175" i="47" s="1"/>
  <c r="A4175" i="47"/>
  <c r="J4174" i="47"/>
  <c r="M4174" i="47" s="1"/>
  <c r="A4174" i="47"/>
  <c r="J4173" i="47"/>
  <c r="A4173" i="47"/>
  <c r="J4172" i="47"/>
  <c r="M4172" i="47" s="1"/>
  <c r="A4172" i="47"/>
  <c r="J4171" i="47"/>
  <c r="M4171" i="47" s="1"/>
  <c r="A4171" i="47"/>
  <c r="J4170" i="47"/>
  <c r="A4170" i="47"/>
  <c r="J4169" i="47"/>
  <c r="M4169" i="47" s="1"/>
  <c r="A4169" i="47"/>
  <c r="J4168" i="47"/>
  <c r="M4168" i="47" s="1"/>
  <c r="A4168" i="47"/>
  <c r="J4167" i="47"/>
  <c r="M4167" i="47" s="1"/>
  <c r="A4167" i="47"/>
  <c r="J4166" i="47"/>
  <c r="A4166" i="47"/>
  <c r="J4165" i="47"/>
  <c r="M4165" i="47" s="1"/>
  <c r="A4165" i="47"/>
  <c r="J4164" i="47"/>
  <c r="A4164" i="47"/>
  <c r="J4163" i="47"/>
  <c r="M4163" i="47" s="1"/>
  <c r="A4163" i="47"/>
  <c r="J4162" i="47"/>
  <c r="M4162" i="47" s="1"/>
  <c r="A4162" i="47"/>
  <c r="J4161" i="47"/>
  <c r="A4161" i="47"/>
  <c r="J4160" i="47"/>
  <c r="M4160" i="47" s="1"/>
  <c r="A4160" i="47"/>
  <c r="J4159" i="47"/>
  <c r="M4159" i="47" s="1"/>
  <c r="A4159" i="47"/>
  <c r="J4158" i="47"/>
  <c r="A4158" i="47"/>
  <c r="J4157" i="47"/>
  <c r="M4157" i="47" s="1"/>
  <c r="A4157" i="47"/>
  <c r="J4156" i="47"/>
  <c r="A4156" i="47"/>
  <c r="J4155" i="47"/>
  <c r="M4155" i="47" s="1"/>
  <c r="A4155" i="47"/>
  <c r="J4154" i="47"/>
  <c r="M4154" i="47" s="1"/>
  <c r="A4154" i="47"/>
  <c r="J4153" i="47"/>
  <c r="A4153" i="47"/>
  <c r="J4152" i="47"/>
  <c r="M4152" i="47" s="1"/>
  <c r="A4152" i="47"/>
  <c r="J4151" i="47"/>
  <c r="M4151" i="47" s="1"/>
  <c r="A4151" i="47"/>
  <c r="J4150" i="47"/>
  <c r="A4150" i="47"/>
  <c r="J4149" i="47"/>
  <c r="M4149" i="47" s="1"/>
  <c r="A4149" i="47"/>
  <c r="J4148" i="47"/>
  <c r="A4148" i="47"/>
  <c r="J4147" i="47"/>
  <c r="M4147" i="47" s="1"/>
  <c r="A4147" i="47"/>
  <c r="J4146" i="47"/>
  <c r="M4146" i="47" s="1"/>
  <c r="A4146" i="47"/>
  <c r="J4145" i="47"/>
  <c r="A4145" i="47"/>
  <c r="J4144" i="47"/>
  <c r="M4144" i="47" s="1"/>
  <c r="A4144" i="47"/>
  <c r="J4143" i="47"/>
  <c r="M4143" i="47" s="1"/>
  <c r="A4143" i="47"/>
  <c r="J4142" i="47"/>
  <c r="A4142" i="47"/>
  <c r="J4141" i="47"/>
  <c r="M4141" i="47" s="1"/>
  <c r="A4141" i="47"/>
  <c r="J4140" i="47"/>
  <c r="M4140" i="47" s="1"/>
  <c r="A4140" i="47"/>
  <c r="J4139" i="47"/>
  <c r="M4139" i="47" s="1"/>
  <c r="A4139" i="47"/>
  <c r="J4138" i="47"/>
  <c r="M4138" i="47" s="1"/>
  <c r="A4138" i="47"/>
  <c r="J4137" i="47"/>
  <c r="M4137" i="47" s="1"/>
  <c r="A4137" i="47"/>
  <c r="J4136" i="47"/>
  <c r="M4136" i="47" s="1"/>
  <c r="A4136" i="47"/>
  <c r="J4135" i="47"/>
  <c r="M4135" i="47" s="1"/>
  <c r="A4135" i="47"/>
  <c r="J4134" i="47"/>
  <c r="A4134" i="47"/>
  <c r="J4133" i="47"/>
  <c r="M4133" i="47" s="1"/>
  <c r="A4133" i="47"/>
  <c r="J4132" i="47"/>
  <c r="A4132" i="47"/>
  <c r="J4131" i="47"/>
  <c r="M4131" i="47" s="1"/>
  <c r="A4131" i="47"/>
  <c r="J4130" i="47"/>
  <c r="M4130" i="47" s="1"/>
  <c r="A4130" i="47"/>
  <c r="J4129" i="47"/>
  <c r="A4129" i="47"/>
  <c r="J4128" i="47"/>
  <c r="M4128" i="47" s="1"/>
  <c r="A4128" i="47"/>
  <c r="J4127" i="47"/>
  <c r="M4127" i="47" s="1"/>
  <c r="A4127" i="47"/>
  <c r="J4126" i="47"/>
  <c r="A4126" i="47"/>
  <c r="J4125" i="47"/>
  <c r="M4125" i="47" s="1"/>
  <c r="A4125" i="47"/>
  <c r="J4124" i="47"/>
  <c r="M4124" i="47" s="1"/>
  <c r="A4124" i="47"/>
  <c r="J4123" i="47"/>
  <c r="M4123" i="47" s="1"/>
  <c r="A4123" i="47"/>
  <c r="J4122" i="47"/>
  <c r="M4122" i="47" s="1"/>
  <c r="A4122" i="47"/>
  <c r="J4121" i="47"/>
  <c r="A4121" i="47"/>
  <c r="J4120" i="47"/>
  <c r="M4120" i="47" s="1"/>
  <c r="A4120" i="47"/>
  <c r="J4119" i="47"/>
  <c r="M4119" i="47" s="1"/>
  <c r="A4119" i="47"/>
  <c r="J4118" i="47"/>
  <c r="A4118" i="47"/>
  <c r="J4117" i="47"/>
  <c r="M4117" i="47" s="1"/>
  <c r="A4117" i="47"/>
  <c r="J4116" i="47"/>
  <c r="A4116" i="47"/>
  <c r="J4115" i="47"/>
  <c r="M4115" i="47" s="1"/>
  <c r="A4115" i="47"/>
  <c r="J4114" i="47"/>
  <c r="M4114" i="47" s="1"/>
  <c r="A4114" i="47"/>
  <c r="J4113" i="47"/>
  <c r="A4113" i="47"/>
  <c r="J4112" i="47"/>
  <c r="M4112" i="47" s="1"/>
  <c r="A4112" i="47"/>
  <c r="J4111" i="47"/>
  <c r="M4111" i="47" s="1"/>
  <c r="A4111" i="47"/>
  <c r="J4110" i="47"/>
  <c r="A4110" i="47"/>
  <c r="J4109" i="47"/>
  <c r="M4109" i="47" s="1"/>
  <c r="A4109" i="47"/>
  <c r="J4108" i="47"/>
  <c r="M4108" i="47" s="1"/>
  <c r="A4108" i="47"/>
  <c r="J4107" i="47"/>
  <c r="M4107" i="47" s="1"/>
  <c r="A4107" i="47"/>
  <c r="J4106" i="47"/>
  <c r="M4106" i="47" s="1"/>
  <c r="A4106" i="47"/>
  <c r="J4105" i="47"/>
  <c r="M4105" i="47" s="1"/>
  <c r="A4105" i="47"/>
  <c r="J4104" i="47"/>
  <c r="M4104" i="47" s="1"/>
  <c r="A4104" i="47"/>
  <c r="J4103" i="47"/>
  <c r="M4103" i="47" s="1"/>
  <c r="A4103" i="47"/>
  <c r="J4102" i="47"/>
  <c r="A4102" i="47"/>
  <c r="J4101" i="47"/>
  <c r="M4101" i="47" s="1"/>
  <c r="A4101" i="47"/>
  <c r="J4100" i="47"/>
  <c r="A4100" i="47"/>
  <c r="J4099" i="47"/>
  <c r="M4099" i="47" s="1"/>
  <c r="A4099" i="47"/>
  <c r="J4098" i="47"/>
  <c r="M4098" i="47" s="1"/>
  <c r="A4098" i="47"/>
  <c r="J4097" i="47"/>
  <c r="M4097" i="47" s="1"/>
  <c r="A4097" i="47"/>
  <c r="J4096" i="47"/>
  <c r="A4096" i="47"/>
  <c r="J4095" i="47"/>
  <c r="M4095" i="47" s="1"/>
  <c r="A4095" i="47"/>
  <c r="J4094" i="47"/>
  <c r="M4094" i="47" s="1"/>
  <c r="A4094" i="47"/>
  <c r="J4093" i="47"/>
  <c r="M4093" i="47" s="1"/>
  <c r="A4093" i="47"/>
  <c r="J4092" i="47"/>
  <c r="M4092" i="47" s="1"/>
  <c r="A4092" i="47"/>
  <c r="J4091" i="47"/>
  <c r="M4091" i="47" s="1"/>
  <c r="A4091" i="47"/>
  <c r="J4090" i="47"/>
  <c r="M4090" i="47" s="1"/>
  <c r="A4090" i="47"/>
  <c r="J4089" i="47"/>
  <c r="M4089" i="47" s="1"/>
  <c r="A4089" i="47"/>
  <c r="J4088" i="47"/>
  <c r="M4088" i="47" s="1"/>
  <c r="A4088" i="47"/>
  <c r="J4087" i="47"/>
  <c r="M4087" i="47" s="1"/>
  <c r="A4087" i="47"/>
  <c r="J4086" i="47"/>
  <c r="M4086" i="47" s="1"/>
  <c r="A4086" i="47"/>
  <c r="J4085" i="47"/>
  <c r="M4085" i="47" s="1"/>
  <c r="A4085" i="47"/>
  <c r="J4084" i="47"/>
  <c r="A4084" i="47"/>
  <c r="J4083" i="47"/>
  <c r="M4083" i="47" s="1"/>
  <c r="A4083" i="47"/>
  <c r="J4082" i="47"/>
  <c r="M4082" i="47" s="1"/>
  <c r="A4082" i="47"/>
  <c r="J4081" i="47"/>
  <c r="M4081" i="47" s="1"/>
  <c r="A4081" i="47"/>
  <c r="J4080" i="47"/>
  <c r="M4080" i="47" s="1"/>
  <c r="A4080" i="47"/>
  <c r="J4079" i="47"/>
  <c r="M4079" i="47" s="1"/>
  <c r="A4079" i="47"/>
  <c r="J4078" i="47"/>
  <c r="M4078" i="47" s="1"/>
  <c r="A4078" i="47"/>
  <c r="J4077" i="47"/>
  <c r="M4077" i="47" s="1"/>
  <c r="A4077" i="47"/>
  <c r="J4076" i="47"/>
  <c r="M4076" i="47" s="1"/>
  <c r="A4076" i="47"/>
  <c r="J4075" i="47"/>
  <c r="M4075" i="47" s="1"/>
  <c r="A4075" i="47"/>
  <c r="J4074" i="47"/>
  <c r="A4074" i="47"/>
  <c r="J4073" i="47"/>
  <c r="M4073" i="47" s="1"/>
  <c r="A4073" i="47"/>
  <c r="J4072" i="47"/>
  <c r="A4072" i="47"/>
  <c r="J4071" i="47"/>
  <c r="M4071" i="47" s="1"/>
  <c r="A4071" i="47"/>
  <c r="J4070" i="47"/>
  <c r="M4070" i="47" s="1"/>
  <c r="A4070" i="47"/>
  <c r="J4069" i="47"/>
  <c r="M4069" i="47" s="1"/>
  <c r="A4069" i="47"/>
  <c r="J4068" i="47"/>
  <c r="M4068" i="47" s="1"/>
  <c r="A4068" i="47"/>
  <c r="J4067" i="47"/>
  <c r="M4067" i="47" s="1"/>
  <c r="A4067" i="47"/>
  <c r="J4066" i="47"/>
  <c r="A4066" i="47"/>
  <c r="J4065" i="47"/>
  <c r="M4065" i="47" s="1"/>
  <c r="A4065" i="47"/>
  <c r="J4064" i="47"/>
  <c r="M4064" i="47" s="1"/>
  <c r="A4064" i="47"/>
  <c r="J4063" i="47"/>
  <c r="M4063" i="47" s="1"/>
  <c r="A4063" i="47"/>
  <c r="J4062" i="47"/>
  <c r="M4062" i="47" s="1"/>
  <c r="A4062" i="47"/>
  <c r="J4061" i="47"/>
  <c r="M4061" i="47" s="1"/>
  <c r="A4061" i="47"/>
  <c r="J4060" i="47"/>
  <c r="M4060" i="47" s="1"/>
  <c r="A4060" i="47"/>
  <c r="J4059" i="47"/>
  <c r="M4059" i="47" s="1"/>
  <c r="A4059" i="47"/>
  <c r="J4058" i="47"/>
  <c r="A4058" i="47"/>
  <c r="J4057" i="47"/>
  <c r="M4057" i="47" s="1"/>
  <c r="A4057" i="47"/>
  <c r="J4056" i="47"/>
  <c r="M4056" i="47" s="1"/>
  <c r="A4056" i="47"/>
  <c r="J4055" i="47"/>
  <c r="M4055" i="47" s="1"/>
  <c r="A4055" i="47"/>
  <c r="J4054" i="47"/>
  <c r="A4054" i="47"/>
  <c r="J4053" i="47"/>
  <c r="M4053" i="47" s="1"/>
  <c r="A4053" i="47"/>
  <c r="J4052" i="47"/>
  <c r="M4052" i="47" s="1"/>
  <c r="A4052" i="47"/>
  <c r="J4051" i="47"/>
  <c r="M4051" i="47" s="1"/>
  <c r="A4051" i="47"/>
  <c r="J4050" i="47"/>
  <c r="A4050" i="47"/>
  <c r="J4049" i="47"/>
  <c r="M4049" i="47" s="1"/>
  <c r="A4049" i="47"/>
  <c r="J4048" i="47"/>
  <c r="M4048" i="47" s="1"/>
  <c r="A4048" i="47"/>
  <c r="J4047" i="47"/>
  <c r="M4047" i="47" s="1"/>
  <c r="A4047" i="47"/>
  <c r="J4046" i="47"/>
  <c r="M4046" i="47" s="1"/>
  <c r="A4046" i="47"/>
  <c r="J4045" i="47"/>
  <c r="M4045" i="47" s="1"/>
  <c r="A4045" i="47"/>
  <c r="J4044" i="47"/>
  <c r="M4044" i="47" s="1"/>
  <c r="A4044" i="47"/>
  <c r="J4043" i="47"/>
  <c r="M4043" i="47" s="1"/>
  <c r="A4043" i="47"/>
  <c r="J4042" i="47"/>
  <c r="A4042" i="47"/>
  <c r="J4041" i="47"/>
  <c r="M4041" i="47" s="1"/>
  <c r="A4041" i="47"/>
  <c r="J4040" i="47"/>
  <c r="M4040" i="47" s="1"/>
  <c r="A4040" i="47"/>
  <c r="J4039" i="47"/>
  <c r="M4039" i="47" s="1"/>
  <c r="A4039" i="47"/>
  <c r="J4038" i="47"/>
  <c r="M4038" i="47" s="1"/>
  <c r="A4038" i="47"/>
  <c r="J4037" i="47"/>
  <c r="M4037" i="47" s="1"/>
  <c r="A4037" i="47"/>
  <c r="J4036" i="47"/>
  <c r="M4036" i="47" s="1"/>
  <c r="A4036" i="47"/>
  <c r="J4035" i="47"/>
  <c r="M4035" i="47" s="1"/>
  <c r="A4035" i="47"/>
  <c r="J4034" i="47"/>
  <c r="A4034" i="47"/>
  <c r="J4033" i="47"/>
  <c r="M4033" i="47" s="1"/>
  <c r="A4033" i="47"/>
  <c r="J4032" i="47"/>
  <c r="M4032" i="47" s="1"/>
  <c r="A4032" i="47"/>
  <c r="J4031" i="47"/>
  <c r="M4031" i="47" s="1"/>
  <c r="A4031" i="47"/>
  <c r="J4030" i="47"/>
  <c r="A4030" i="47"/>
  <c r="J4029" i="47"/>
  <c r="M4029" i="47" s="1"/>
  <c r="A4029" i="47"/>
  <c r="J4028" i="47"/>
  <c r="M4028" i="47" s="1"/>
  <c r="A4028" i="47"/>
  <c r="J4027" i="47"/>
  <c r="M4027" i="47" s="1"/>
  <c r="A4027" i="47"/>
  <c r="J4026" i="47"/>
  <c r="A4026" i="47"/>
  <c r="J4025" i="47"/>
  <c r="M4025" i="47" s="1"/>
  <c r="A4025" i="47"/>
  <c r="J4024" i="47"/>
  <c r="M4024" i="47" s="1"/>
  <c r="A4024" i="47"/>
  <c r="J4023" i="47"/>
  <c r="M4023" i="47" s="1"/>
  <c r="A4023" i="47"/>
  <c r="J4022" i="47"/>
  <c r="M4022" i="47" s="1"/>
  <c r="A4022" i="47"/>
  <c r="J4021" i="47"/>
  <c r="M4021" i="47" s="1"/>
  <c r="A4021" i="47"/>
  <c r="J4020" i="47"/>
  <c r="M4020" i="47" s="1"/>
  <c r="A4020" i="47"/>
  <c r="J4019" i="47"/>
  <c r="M4019" i="47" s="1"/>
  <c r="A4019" i="47"/>
  <c r="J4018" i="47"/>
  <c r="A4018" i="47"/>
  <c r="J4017" i="47"/>
  <c r="M4017" i="47" s="1"/>
  <c r="A4017" i="47"/>
  <c r="J4016" i="47"/>
  <c r="M4016" i="47" s="1"/>
  <c r="A4016" i="47"/>
  <c r="J4015" i="47"/>
  <c r="M4015" i="47" s="1"/>
  <c r="A4015" i="47"/>
  <c r="J4014" i="47"/>
  <c r="M4014" i="47" s="1"/>
  <c r="A4014" i="47"/>
  <c r="J4013" i="47"/>
  <c r="M4013" i="47" s="1"/>
  <c r="A4013" i="47"/>
  <c r="J4012" i="47"/>
  <c r="M4012" i="47" s="1"/>
  <c r="A4012" i="47"/>
  <c r="J4011" i="47"/>
  <c r="M4011" i="47" s="1"/>
  <c r="A4011" i="47"/>
  <c r="J4010" i="47"/>
  <c r="A4010" i="47"/>
  <c r="J4009" i="47"/>
  <c r="M4009" i="47" s="1"/>
  <c r="A4009" i="47"/>
  <c r="J4008" i="47"/>
  <c r="A4008" i="47"/>
  <c r="J4007" i="47"/>
  <c r="M4007" i="47" s="1"/>
  <c r="A4007" i="47"/>
  <c r="J4006" i="47"/>
  <c r="A4006" i="47"/>
  <c r="J4005" i="47"/>
  <c r="M4005" i="47" s="1"/>
  <c r="A4005" i="47"/>
  <c r="J4004" i="47"/>
  <c r="M4004" i="47" s="1"/>
  <c r="A4004" i="47"/>
  <c r="J4003" i="47"/>
  <c r="M4003" i="47" s="1"/>
  <c r="A4003" i="47"/>
  <c r="J4002" i="47"/>
  <c r="A4002" i="47"/>
  <c r="J4001" i="47"/>
  <c r="M4001" i="47" s="1"/>
  <c r="A4001" i="47"/>
  <c r="J4000" i="47"/>
  <c r="M4000" i="47" s="1"/>
  <c r="A4000" i="47"/>
  <c r="J3999" i="47"/>
  <c r="M3999" i="47" s="1"/>
  <c r="A3999" i="47"/>
  <c r="J3998" i="47"/>
  <c r="M3998" i="47" s="1"/>
  <c r="A3998" i="47"/>
  <c r="J3997" i="47"/>
  <c r="M3997" i="47" s="1"/>
  <c r="A3997" i="47"/>
  <c r="J3996" i="47"/>
  <c r="M3996" i="47" s="1"/>
  <c r="A3996" i="47"/>
  <c r="J3995" i="47"/>
  <c r="M3995" i="47" s="1"/>
  <c r="A3995" i="47"/>
  <c r="J3994" i="47"/>
  <c r="M3994" i="47" s="1"/>
  <c r="A3994" i="47"/>
  <c r="J3993" i="47"/>
  <c r="M3993" i="47" s="1"/>
  <c r="A3993" i="47"/>
  <c r="J3992" i="47"/>
  <c r="M3992" i="47" s="1"/>
  <c r="A3992" i="47"/>
  <c r="J3991" i="47"/>
  <c r="M3991" i="47" s="1"/>
  <c r="A3991" i="47"/>
  <c r="J3990" i="47"/>
  <c r="M3990" i="47" s="1"/>
  <c r="A3990" i="47"/>
  <c r="J3989" i="47"/>
  <c r="M3989" i="47" s="1"/>
  <c r="A3989" i="47"/>
  <c r="J3988" i="47"/>
  <c r="M3988" i="47" s="1"/>
  <c r="A3988" i="47"/>
  <c r="J3987" i="47"/>
  <c r="M3987" i="47" s="1"/>
  <c r="A3987" i="47"/>
  <c r="J3986" i="47"/>
  <c r="M3986" i="47" s="1"/>
  <c r="A3986" i="47"/>
  <c r="J3985" i="47"/>
  <c r="M3985" i="47" s="1"/>
  <c r="A3985" i="47"/>
  <c r="J3984" i="47"/>
  <c r="M3984" i="47" s="1"/>
  <c r="A3984" i="47"/>
  <c r="J3983" i="47"/>
  <c r="M3983" i="47" s="1"/>
  <c r="A3983" i="47"/>
  <c r="J3982" i="47"/>
  <c r="M3982" i="47" s="1"/>
  <c r="A3982" i="47"/>
  <c r="J3981" i="47"/>
  <c r="M3981" i="47" s="1"/>
  <c r="A3981" i="47"/>
  <c r="J3980" i="47"/>
  <c r="M3980" i="47" s="1"/>
  <c r="A3980" i="47"/>
  <c r="J3979" i="47"/>
  <c r="M3979" i="47" s="1"/>
  <c r="A3979" i="47"/>
  <c r="J3978" i="47"/>
  <c r="M3978" i="47" s="1"/>
  <c r="A3978" i="47"/>
  <c r="J3977" i="47"/>
  <c r="M3977" i="47" s="1"/>
  <c r="A3977" i="47"/>
  <c r="J3976" i="47"/>
  <c r="M3976" i="47" s="1"/>
  <c r="A3976" i="47"/>
  <c r="J3975" i="47"/>
  <c r="M3975" i="47" s="1"/>
  <c r="A3975" i="47"/>
  <c r="J3974" i="47"/>
  <c r="M3974" i="47" s="1"/>
  <c r="A3974" i="47"/>
  <c r="J3973" i="47"/>
  <c r="M3973" i="47" s="1"/>
  <c r="A3973" i="47"/>
  <c r="J3972" i="47"/>
  <c r="M3972" i="47" s="1"/>
  <c r="A3972" i="47"/>
  <c r="J3971" i="47"/>
  <c r="M3971" i="47" s="1"/>
  <c r="A3971" i="47"/>
  <c r="J3970" i="47"/>
  <c r="M3970" i="47" s="1"/>
  <c r="A3970" i="47"/>
  <c r="J3969" i="47"/>
  <c r="M3969" i="47" s="1"/>
  <c r="A3969" i="47"/>
  <c r="J3968" i="47"/>
  <c r="M3968" i="47" s="1"/>
  <c r="A3968" i="47"/>
  <c r="J3967" i="47"/>
  <c r="M3967" i="47" s="1"/>
  <c r="A3967" i="47"/>
  <c r="J3966" i="47"/>
  <c r="M3966" i="47" s="1"/>
  <c r="A3966" i="47"/>
  <c r="J3965" i="47"/>
  <c r="M3965" i="47" s="1"/>
  <c r="A3965" i="47"/>
  <c r="J3964" i="47"/>
  <c r="M3964" i="47" s="1"/>
  <c r="A3964" i="47"/>
  <c r="J3963" i="47"/>
  <c r="M3963" i="47" s="1"/>
  <c r="A3963" i="47"/>
  <c r="J3962" i="47"/>
  <c r="M3962" i="47" s="1"/>
  <c r="A3962" i="47"/>
  <c r="J3961" i="47"/>
  <c r="M3961" i="47" s="1"/>
  <c r="A3961" i="47"/>
  <c r="J3960" i="47"/>
  <c r="M3960" i="47" s="1"/>
  <c r="A3960" i="47"/>
  <c r="J3959" i="47"/>
  <c r="M3959" i="47" s="1"/>
  <c r="A3959" i="47"/>
  <c r="J3958" i="47"/>
  <c r="M3958" i="47" s="1"/>
  <c r="A3958" i="47"/>
  <c r="J3957" i="47"/>
  <c r="M3957" i="47" s="1"/>
  <c r="A3957" i="47"/>
  <c r="J3956" i="47"/>
  <c r="M3956" i="47" s="1"/>
  <c r="A3956" i="47"/>
  <c r="J3955" i="47"/>
  <c r="M3955" i="47" s="1"/>
  <c r="A3955" i="47"/>
  <c r="J3954" i="47"/>
  <c r="M3954" i="47" s="1"/>
  <c r="A3954" i="47"/>
  <c r="J3953" i="47"/>
  <c r="M3953" i="47" s="1"/>
  <c r="A3953" i="47"/>
  <c r="J3952" i="47"/>
  <c r="M3952" i="47" s="1"/>
  <c r="A3952" i="47"/>
  <c r="J3951" i="47"/>
  <c r="M3951" i="47" s="1"/>
  <c r="A3951" i="47"/>
  <c r="J3950" i="47"/>
  <c r="M3950" i="47" s="1"/>
  <c r="A3950" i="47"/>
  <c r="J3949" i="47"/>
  <c r="M3949" i="47" s="1"/>
  <c r="A3949" i="47"/>
  <c r="J3948" i="47"/>
  <c r="M3948" i="47" s="1"/>
  <c r="A3948" i="47"/>
  <c r="J3947" i="47"/>
  <c r="M3947" i="47" s="1"/>
  <c r="A3947" i="47"/>
  <c r="J3946" i="47"/>
  <c r="M3946" i="47" s="1"/>
  <c r="A3946" i="47"/>
  <c r="J3945" i="47"/>
  <c r="M3945" i="47" s="1"/>
  <c r="A3945" i="47"/>
  <c r="J3944" i="47"/>
  <c r="M3944" i="47" s="1"/>
  <c r="A3944" i="47"/>
  <c r="J3943" i="47"/>
  <c r="M3943" i="47" s="1"/>
  <c r="A3943" i="47"/>
  <c r="J3942" i="47"/>
  <c r="M3942" i="47" s="1"/>
  <c r="A3942" i="47"/>
  <c r="J3941" i="47"/>
  <c r="M3941" i="47" s="1"/>
  <c r="A3941" i="47"/>
  <c r="J3940" i="47"/>
  <c r="M3940" i="47" s="1"/>
  <c r="A3940" i="47"/>
  <c r="J3939" i="47"/>
  <c r="M3939" i="47" s="1"/>
  <c r="A3939" i="47"/>
  <c r="J3938" i="47"/>
  <c r="M3938" i="47" s="1"/>
  <c r="A3938" i="47"/>
  <c r="J3937" i="47"/>
  <c r="A3937" i="47"/>
  <c r="J3936" i="47"/>
  <c r="A3936" i="47"/>
  <c r="J3935" i="47"/>
  <c r="A3935" i="47"/>
  <c r="J3934" i="47"/>
  <c r="A3934" i="47"/>
  <c r="J3933" i="47"/>
  <c r="A3933" i="47"/>
  <c r="J3932" i="47"/>
  <c r="A3932" i="47"/>
  <c r="J3931" i="47"/>
  <c r="A3931" i="47"/>
  <c r="J3930" i="47"/>
  <c r="A3930" i="47"/>
  <c r="J3929" i="47"/>
  <c r="A3929" i="47"/>
  <c r="J3928" i="47"/>
  <c r="A3928" i="47"/>
  <c r="J3927" i="47"/>
  <c r="A3927" i="47"/>
  <c r="J3926" i="47"/>
  <c r="A3926" i="47"/>
  <c r="J3925" i="47"/>
  <c r="A3925" i="47"/>
  <c r="J3924" i="47"/>
  <c r="A3924" i="47"/>
  <c r="J3923" i="47"/>
  <c r="A3923" i="47"/>
  <c r="J3922" i="47"/>
  <c r="A3922" i="47"/>
  <c r="J3921" i="47"/>
  <c r="A3921" i="47"/>
  <c r="J3920" i="47"/>
  <c r="A3920" i="47"/>
  <c r="J3919" i="47"/>
  <c r="A3919" i="47"/>
  <c r="J3918" i="47"/>
  <c r="A3918" i="47"/>
  <c r="J3917" i="47"/>
  <c r="A3917" i="47"/>
  <c r="J3916" i="47"/>
  <c r="A3916" i="47"/>
  <c r="J3915" i="47"/>
  <c r="A3915" i="47"/>
  <c r="J3914" i="47"/>
  <c r="A3914" i="47"/>
  <c r="J3913" i="47"/>
  <c r="A3913" i="47"/>
  <c r="J3912" i="47"/>
  <c r="A3912" i="47"/>
  <c r="J3911" i="47"/>
  <c r="A3911" i="47"/>
  <c r="J3910" i="47"/>
  <c r="A3910" i="47"/>
  <c r="J3909" i="47"/>
  <c r="A3909" i="47"/>
  <c r="J3908" i="47"/>
  <c r="A3908" i="47"/>
  <c r="J3907" i="47"/>
  <c r="A3907" i="47"/>
  <c r="J3906" i="47"/>
  <c r="A3906" i="47"/>
  <c r="J3905" i="47"/>
  <c r="A3905" i="47"/>
  <c r="J3904" i="47"/>
  <c r="A3904" i="47"/>
  <c r="J3903" i="47"/>
  <c r="A3903" i="47"/>
  <c r="J3902" i="47"/>
  <c r="A3902" i="47"/>
  <c r="J3901" i="47"/>
  <c r="A3901" i="47"/>
  <c r="J3900" i="47"/>
  <c r="A3900" i="47"/>
  <c r="J3899" i="47"/>
  <c r="A3899" i="47"/>
  <c r="J3898" i="47"/>
  <c r="A3898" i="47"/>
  <c r="J3897" i="47"/>
  <c r="A3897" i="47"/>
  <c r="J3896" i="47"/>
  <c r="A3896" i="47"/>
  <c r="J3895" i="47"/>
  <c r="A3895" i="47"/>
  <c r="J3894" i="47"/>
  <c r="A3894" i="47"/>
  <c r="J3893" i="47"/>
  <c r="A3893" i="47"/>
  <c r="J3892" i="47"/>
  <c r="A3892" i="47"/>
  <c r="J3891" i="47"/>
  <c r="A3891" i="47"/>
  <c r="J3890" i="47"/>
  <c r="A3890" i="47"/>
  <c r="J3889" i="47"/>
  <c r="A3889" i="47"/>
  <c r="J3888" i="47"/>
  <c r="A3888" i="47"/>
  <c r="J3887" i="47"/>
  <c r="A3887" i="47"/>
  <c r="J3886" i="47"/>
  <c r="A3886" i="47"/>
  <c r="J3885" i="47"/>
  <c r="A3885" i="47"/>
  <c r="J3884" i="47"/>
  <c r="A3884" i="47"/>
  <c r="J3883" i="47"/>
  <c r="A3883" i="47"/>
  <c r="J3882" i="47"/>
  <c r="A3882" i="47"/>
  <c r="J3881" i="47"/>
  <c r="A3881" i="47"/>
  <c r="J3880" i="47"/>
  <c r="A3880" i="47"/>
  <c r="J3879" i="47"/>
  <c r="A3879" i="47"/>
  <c r="J3878" i="47"/>
  <c r="A3878" i="47"/>
  <c r="J3877" i="47"/>
  <c r="A3877" i="47"/>
  <c r="J3876" i="47"/>
  <c r="A3876" i="47"/>
  <c r="J3875" i="47"/>
  <c r="A3875" i="47"/>
  <c r="J3874" i="47"/>
  <c r="A3874" i="47"/>
  <c r="J3873" i="47"/>
  <c r="A3873" i="47"/>
  <c r="J3872" i="47"/>
  <c r="A3872" i="47"/>
  <c r="J3871" i="47"/>
  <c r="A3871" i="47"/>
  <c r="J3870" i="47"/>
  <c r="A3870" i="47"/>
  <c r="J3869" i="47"/>
  <c r="A3869" i="47"/>
  <c r="J3868" i="47"/>
  <c r="A3868" i="47"/>
  <c r="J3867" i="47"/>
  <c r="A3867" i="47"/>
  <c r="J3866" i="47"/>
  <c r="A3866" i="47"/>
  <c r="J3865" i="47"/>
  <c r="A3865" i="47"/>
  <c r="J3864" i="47"/>
  <c r="A3864" i="47"/>
  <c r="J3863" i="47"/>
  <c r="A3863" i="47"/>
  <c r="J3862" i="47"/>
  <c r="A3862" i="47"/>
  <c r="J3861" i="47"/>
  <c r="A3861" i="47"/>
  <c r="J3860" i="47"/>
  <c r="A3860" i="47"/>
  <c r="J3859" i="47"/>
  <c r="A3859" i="47"/>
  <c r="J3858" i="47"/>
  <c r="A3858" i="47"/>
  <c r="J3857" i="47"/>
  <c r="A3857" i="47"/>
  <c r="J3856" i="47"/>
  <c r="A3856" i="47"/>
  <c r="J3855" i="47"/>
  <c r="A3855" i="47"/>
  <c r="J3854" i="47"/>
  <c r="A3854" i="47"/>
  <c r="J3853" i="47"/>
  <c r="A3853" i="47"/>
  <c r="J3852" i="47"/>
  <c r="A3852" i="47"/>
  <c r="J3851" i="47"/>
  <c r="A3851" i="47"/>
  <c r="J3850" i="47"/>
  <c r="A3850" i="47"/>
  <c r="J3849" i="47"/>
  <c r="A3849" i="47"/>
  <c r="J3848" i="47"/>
  <c r="A3848" i="47"/>
  <c r="J3847" i="47"/>
  <c r="A3847" i="47"/>
  <c r="J3846" i="47"/>
  <c r="A3846" i="47"/>
  <c r="J3845" i="47"/>
  <c r="A3845" i="47"/>
  <c r="J3844" i="47"/>
  <c r="A3844" i="47"/>
  <c r="J3843" i="47"/>
  <c r="A3843" i="47"/>
  <c r="J3842" i="47"/>
  <c r="A3842" i="47"/>
  <c r="J3841" i="47"/>
  <c r="A3841" i="47"/>
  <c r="J3840" i="47"/>
  <c r="A3840" i="47"/>
  <c r="J3839" i="47"/>
  <c r="A3839" i="47"/>
  <c r="J3838" i="47"/>
  <c r="A3838" i="47"/>
  <c r="J3837" i="47"/>
  <c r="A3837" i="47"/>
  <c r="J3836" i="47"/>
  <c r="A3836" i="47"/>
  <c r="J3835" i="47"/>
  <c r="A3835" i="47"/>
  <c r="J3834" i="47"/>
  <c r="A3834" i="47"/>
  <c r="J3833" i="47"/>
  <c r="A3833" i="47"/>
  <c r="J3832" i="47"/>
  <c r="A3832" i="47"/>
  <c r="J3831" i="47"/>
  <c r="A3831" i="47"/>
  <c r="J3830" i="47"/>
  <c r="A3830" i="47"/>
  <c r="J3829" i="47"/>
  <c r="A3829" i="47"/>
  <c r="J3828" i="47"/>
  <c r="A3828" i="47"/>
  <c r="J3827" i="47"/>
  <c r="A3827" i="47"/>
  <c r="J3826" i="47"/>
  <c r="A3826" i="47"/>
  <c r="J3825" i="47"/>
  <c r="A3825" i="47"/>
  <c r="J3824" i="47"/>
  <c r="A3824" i="47"/>
  <c r="J3823" i="47"/>
  <c r="A3823" i="47"/>
  <c r="J3822" i="47"/>
  <c r="A3822" i="47"/>
  <c r="J3821" i="47"/>
  <c r="A3821" i="47"/>
  <c r="J3820" i="47"/>
  <c r="A3820" i="47"/>
  <c r="J3819" i="47"/>
  <c r="A3819" i="47"/>
  <c r="J3818" i="47"/>
  <c r="A3818" i="47"/>
  <c r="J3817" i="47"/>
  <c r="A3817" i="47"/>
  <c r="J3816" i="47"/>
  <c r="A3816" i="47"/>
  <c r="J3815" i="47"/>
  <c r="A3815" i="47"/>
  <c r="J3814" i="47"/>
  <c r="A3814" i="47"/>
  <c r="J3813" i="47"/>
  <c r="A3813" i="47"/>
  <c r="J3812" i="47"/>
  <c r="A3812" i="47"/>
  <c r="J3811" i="47"/>
  <c r="A3811" i="47"/>
  <c r="J3810" i="47"/>
  <c r="A3810" i="47"/>
  <c r="J3809" i="47"/>
  <c r="A3809" i="47"/>
  <c r="J3808" i="47"/>
  <c r="A3808" i="47"/>
  <c r="J3807" i="47"/>
  <c r="A3807" i="47"/>
  <c r="J3806" i="47"/>
  <c r="A3806" i="47"/>
  <c r="J3805" i="47"/>
  <c r="A3805" i="47"/>
  <c r="J3804" i="47"/>
  <c r="A3804" i="47"/>
  <c r="J3803" i="47"/>
  <c r="A3803" i="47"/>
  <c r="J3802" i="47"/>
  <c r="A3802" i="47"/>
  <c r="J3801" i="47"/>
  <c r="A3801" i="47"/>
  <c r="J3800" i="47"/>
  <c r="A3800" i="47"/>
  <c r="J3799" i="47"/>
  <c r="A3799" i="47"/>
  <c r="J3798" i="47"/>
  <c r="A3798" i="47"/>
  <c r="J3797" i="47"/>
  <c r="A3797" i="47"/>
  <c r="J3796" i="47"/>
  <c r="A3796" i="47"/>
  <c r="J3795" i="47"/>
  <c r="A3795" i="47"/>
  <c r="J3794" i="47"/>
  <c r="A3794" i="47"/>
  <c r="J3793" i="47"/>
  <c r="A3793" i="47"/>
  <c r="J3792" i="47"/>
  <c r="A3792" i="47"/>
  <c r="J3791" i="47"/>
  <c r="A3791" i="47"/>
  <c r="J3790" i="47"/>
  <c r="A3790" i="47"/>
  <c r="J3789" i="47"/>
  <c r="A3789" i="47"/>
  <c r="J3788" i="47"/>
  <c r="A3788" i="47"/>
  <c r="J3787" i="47"/>
  <c r="A3787" i="47"/>
  <c r="J3786" i="47"/>
  <c r="A3786" i="47"/>
  <c r="J3785" i="47"/>
  <c r="A3785" i="47"/>
  <c r="J3784" i="47"/>
  <c r="A3784" i="47"/>
  <c r="J3783" i="47"/>
  <c r="A3783" i="47"/>
  <c r="J3782" i="47"/>
  <c r="A3782" i="47"/>
  <c r="J3781" i="47"/>
  <c r="A3781" i="47"/>
  <c r="J3780" i="47"/>
  <c r="A3780" i="47"/>
  <c r="J3779" i="47"/>
  <c r="A3779" i="47"/>
  <c r="J3778" i="47"/>
  <c r="A3778" i="47"/>
  <c r="J3777" i="47"/>
  <c r="A3777" i="47"/>
  <c r="J3776" i="47"/>
  <c r="A3776" i="47"/>
  <c r="J3775" i="47"/>
  <c r="A3775" i="47"/>
  <c r="J3774" i="47"/>
  <c r="A3774" i="47"/>
  <c r="J3773" i="47"/>
  <c r="A3773" i="47"/>
  <c r="J3772" i="47"/>
  <c r="A3772" i="47"/>
  <c r="J3771" i="47"/>
  <c r="A3771" i="47"/>
  <c r="J3770" i="47"/>
  <c r="A3770" i="47"/>
  <c r="J3769" i="47"/>
  <c r="A3769" i="47"/>
  <c r="J3768" i="47"/>
  <c r="A3768" i="47"/>
  <c r="J3767" i="47"/>
  <c r="A3767" i="47"/>
  <c r="J3766" i="47"/>
  <c r="A3766" i="47"/>
  <c r="J3765" i="47"/>
  <c r="A3765" i="47"/>
  <c r="J3764" i="47"/>
  <c r="A3764" i="47"/>
  <c r="J3763" i="47"/>
  <c r="A3763" i="47"/>
  <c r="J3762" i="47"/>
  <c r="A3762" i="47"/>
  <c r="J3761" i="47"/>
  <c r="A3761" i="47"/>
  <c r="J3760" i="47"/>
  <c r="A3760" i="47"/>
  <c r="J3759" i="47"/>
  <c r="A3759" i="47"/>
  <c r="J3758" i="47"/>
  <c r="A3758" i="47"/>
  <c r="J3757" i="47"/>
  <c r="A3757" i="47"/>
  <c r="J3756" i="47"/>
  <c r="A3756" i="47"/>
  <c r="J3755" i="47"/>
  <c r="A3755" i="47"/>
  <c r="J3754" i="47"/>
  <c r="A3754" i="47"/>
  <c r="J3753" i="47"/>
  <c r="A3753" i="47"/>
  <c r="J3752" i="47"/>
  <c r="A3752" i="47"/>
  <c r="J3751" i="47"/>
  <c r="A3751" i="47"/>
  <c r="J3750" i="47"/>
  <c r="A3750" i="47"/>
  <c r="J3749" i="47"/>
  <c r="A3749" i="47"/>
  <c r="J3748" i="47"/>
  <c r="A3748" i="47"/>
  <c r="J3747" i="47"/>
  <c r="A3747" i="47"/>
  <c r="J3746" i="47"/>
  <c r="A3746" i="47"/>
  <c r="J3745" i="47"/>
  <c r="A3745" i="47"/>
  <c r="J3744" i="47"/>
  <c r="A3744" i="47"/>
  <c r="J3743" i="47"/>
  <c r="A3743" i="47"/>
  <c r="J3742" i="47"/>
  <c r="A3742" i="47"/>
  <c r="J3741" i="47"/>
  <c r="A3741" i="47"/>
  <c r="J3740" i="47"/>
  <c r="A3740" i="47"/>
  <c r="J3739" i="47"/>
  <c r="A3739" i="47"/>
  <c r="J3738" i="47"/>
  <c r="A3738" i="47"/>
  <c r="J3737" i="47"/>
  <c r="A3737" i="47"/>
  <c r="J3736" i="47"/>
  <c r="A3736" i="47"/>
  <c r="J3735" i="47"/>
  <c r="A3735" i="47"/>
  <c r="J3734" i="47"/>
  <c r="A3734" i="47"/>
  <c r="J3733" i="47"/>
  <c r="A3733" i="47"/>
  <c r="J3732" i="47"/>
  <c r="A3732" i="47"/>
  <c r="J3731" i="47"/>
  <c r="A3731" i="47"/>
  <c r="J3730" i="47"/>
  <c r="A3730" i="47"/>
  <c r="J3729" i="47"/>
  <c r="A3729" i="47"/>
  <c r="J3728" i="47"/>
  <c r="A3728" i="47"/>
  <c r="J3727" i="47"/>
  <c r="A3727" i="47"/>
  <c r="J3726" i="47"/>
  <c r="A3726" i="47"/>
  <c r="J3725" i="47"/>
  <c r="A3725" i="47"/>
  <c r="J3724" i="47"/>
  <c r="A3724" i="47"/>
  <c r="J3723" i="47"/>
  <c r="A3723" i="47"/>
  <c r="J3722" i="47"/>
  <c r="A3722" i="47"/>
  <c r="J3721" i="47"/>
  <c r="A3721" i="47"/>
  <c r="J3720" i="47"/>
  <c r="A3720" i="47"/>
  <c r="J3719" i="47"/>
  <c r="A3719" i="47"/>
  <c r="J3718" i="47"/>
  <c r="A3718" i="47"/>
  <c r="J3717" i="47"/>
  <c r="A3717" i="47"/>
  <c r="J3716" i="47"/>
  <c r="A3716" i="47"/>
  <c r="J3715" i="47"/>
  <c r="A3715" i="47"/>
  <c r="J3714" i="47"/>
  <c r="A3714" i="47"/>
  <c r="J3713" i="47"/>
  <c r="A3713" i="47"/>
  <c r="J3712" i="47"/>
  <c r="A3712" i="47"/>
  <c r="J3711" i="47"/>
  <c r="A3711" i="47"/>
  <c r="J3710" i="47"/>
  <c r="A3710" i="47"/>
  <c r="J3709" i="47"/>
  <c r="A3709" i="47"/>
  <c r="J3708" i="47"/>
  <c r="A3708" i="47"/>
  <c r="J3707" i="47"/>
  <c r="A3707" i="47"/>
  <c r="J3706" i="47"/>
  <c r="A3706" i="47"/>
  <c r="J3705" i="47"/>
  <c r="A3705" i="47"/>
  <c r="J3704" i="47"/>
  <c r="A3704" i="47"/>
  <c r="J3703" i="47"/>
  <c r="A3703" i="47"/>
  <c r="J3702" i="47"/>
  <c r="A3702" i="47"/>
  <c r="J3701" i="47"/>
  <c r="A3701" i="47"/>
  <c r="J3700" i="47"/>
  <c r="A3700" i="47"/>
  <c r="J3699" i="47"/>
  <c r="A3699" i="47"/>
  <c r="J3698" i="47"/>
  <c r="A3698" i="47"/>
  <c r="J3697" i="47"/>
  <c r="A3697" i="47"/>
  <c r="J3696" i="47"/>
  <c r="A3696" i="47"/>
  <c r="J3695" i="47"/>
  <c r="A3695" i="47"/>
  <c r="J3694" i="47"/>
  <c r="A3694" i="47"/>
  <c r="J3693" i="47"/>
  <c r="A3693" i="47"/>
  <c r="J3692" i="47"/>
  <c r="A3692" i="47"/>
  <c r="J3691" i="47"/>
  <c r="A3691" i="47"/>
  <c r="J3690" i="47"/>
  <c r="A3690" i="47"/>
  <c r="J3689" i="47"/>
  <c r="A3689" i="47"/>
  <c r="J3688" i="47"/>
  <c r="A3688" i="47"/>
  <c r="J3687" i="47"/>
  <c r="A3687" i="47"/>
  <c r="J3686" i="47"/>
  <c r="A3686" i="47"/>
  <c r="J3685" i="47"/>
  <c r="A3685" i="47"/>
  <c r="J3684" i="47"/>
  <c r="A3684" i="47"/>
  <c r="J3683" i="47"/>
  <c r="A3683" i="47"/>
  <c r="J3682" i="47"/>
  <c r="A3682" i="47"/>
  <c r="J3681" i="47"/>
  <c r="A3681" i="47"/>
  <c r="J3680" i="47"/>
  <c r="M3680" i="47" s="1"/>
  <c r="A3680" i="47"/>
  <c r="J3679" i="47"/>
  <c r="A3679" i="47"/>
  <c r="J3678" i="47"/>
  <c r="A3678" i="47"/>
  <c r="J3677" i="47"/>
  <c r="A3677" i="47"/>
  <c r="J3676" i="47"/>
  <c r="A3676" i="47"/>
  <c r="J3675" i="47"/>
  <c r="A3675" i="47"/>
  <c r="J3674" i="47"/>
  <c r="M3674" i="47" s="1"/>
  <c r="A3674" i="47"/>
  <c r="J3673" i="47"/>
  <c r="A3673" i="47"/>
  <c r="J3672" i="47"/>
  <c r="M3672" i="47" s="1"/>
  <c r="A3672" i="47"/>
  <c r="J3671" i="47"/>
  <c r="A3671" i="47"/>
  <c r="J3670" i="47"/>
  <c r="A3670" i="47"/>
  <c r="J3669" i="47"/>
  <c r="M3669" i="47" s="1"/>
  <c r="A3669" i="47"/>
  <c r="J3668" i="47"/>
  <c r="M3668" i="47" s="1"/>
  <c r="A3668" i="47"/>
  <c r="J3667" i="47"/>
  <c r="A3667" i="47"/>
  <c r="J3666" i="47"/>
  <c r="A3666" i="47"/>
  <c r="J3665" i="47"/>
  <c r="M3665" i="47" s="1"/>
  <c r="A3665" i="47"/>
  <c r="J3664" i="47"/>
  <c r="M3664" i="47" s="1"/>
  <c r="A3664" i="47"/>
  <c r="J3663" i="47"/>
  <c r="A3663" i="47"/>
  <c r="J3662" i="47"/>
  <c r="A3662" i="47"/>
  <c r="J3661" i="47"/>
  <c r="A3661" i="47"/>
  <c r="J3660" i="47"/>
  <c r="A3660" i="47"/>
  <c r="J3659" i="47"/>
  <c r="A3659" i="47"/>
  <c r="J3658" i="47"/>
  <c r="M3658" i="47" s="1"/>
  <c r="A3658" i="47"/>
  <c r="J3657" i="47"/>
  <c r="A3657" i="47"/>
  <c r="J3656" i="47"/>
  <c r="M3656" i="47" s="1"/>
  <c r="A3656" i="47"/>
  <c r="J3655" i="47"/>
  <c r="A3655" i="47"/>
  <c r="J3654" i="47"/>
  <c r="A3654" i="47"/>
  <c r="J3653" i="47"/>
  <c r="M3653" i="47" s="1"/>
  <c r="A3653" i="47"/>
  <c r="J3652" i="47"/>
  <c r="M3652" i="47" s="1"/>
  <c r="A3652" i="47"/>
  <c r="J3651" i="47"/>
  <c r="A3651" i="47"/>
  <c r="J3650" i="47"/>
  <c r="A3650" i="47"/>
  <c r="J3649" i="47"/>
  <c r="M3649" i="47" s="1"/>
  <c r="A3649" i="47"/>
  <c r="J3648" i="47"/>
  <c r="M3648" i="47" s="1"/>
  <c r="A3648" i="47"/>
  <c r="J3647" i="47"/>
  <c r="A3647" i="47"/>
  <c r="J3646" i="47"/>
  <c r="A3646" i="47"/>
  <c r="J3645" i="47"/>
  <c r="A3645" i="47"/>
  <c r="J3644" i="47"/>
  <c r="A3644" i="47"/>
  <c r="J3643" i="47"/>
  <c r="A3643" i="47"/>
  <c r="J3642" i="47"/>
  <c r="M3642" i="47" s="1"/>
  <c r="A3642" i="47"/>
  <c r="J3641" i="47"/>
  <c r="A3641" i="47"/>
  <c r="J3640" i="47"/>
  <c r="M3640" i="47" s="1"/>
  <c r="A3640" i="47"/>
  <c r="J3639" i="47"/>
  <c r="A3639" i="47"/>
  <c r="J3638" i="47"/>
  <c r="A3638" i="47"/>
  <c r="J3637" i="47"/>
  <c r="M3637" i="47" s="1"/>
  <c r="A3637" i="47"/>
  <c r="J3636" i="47"/>
  <c r="M3636" i="47" s="1"/>
  <c r="A3636" i="47"/>
  <c r="J3635" i="47"/>
  <c r="A3635" i="47"/>
  <c r="J3634" i="47"/>
  <c r="A3634" i="47"/>
  <c r="J3633" i="47"/>
  <c r="M3633" i="47" s="1"/>
  <c r="A3633" i="47"/>
  <c r="J3632" i="47"/>
  <c r="M3632" i="47" s="1"/>
  <c r="A3632" i="47"/>
  <c r="J3631" i="47"/>
  <c r="A3631" i="47"/>
  <c r="J3630" i="47"/>
  <c r="A3630" i="47"/>
  <c r="J3629" i="47"/>
  <c r="A3629" i="47"/>
  <c r="J3628" i="47"/>
  <c r="A3628" i="47"/>
  <c r="J3627" i="47"/>
  <c r="A3627" i="47"/>
  <c r="J3626" i="47"/>
  <c r="M3626" i="47" s="1"/>
  <c r="A3626" i="47"/>
  <c r="J3625" i="47"/>
  <c r="A3625" i="47"/>
  <c r="J3624" i="47"/>
  <c r="M3624" i="47" s="1"/>
  <c r="A3624" i="47"/>
  <c r="J3623" i="47"/>
  <c r="A3623" i="47"/>
  <c r="J3622" i="47"/>
  <c r="A3622" i="47"/>
  <c r="J3621" i="47"/>
  <c r="M3621" i="47" s="1"/>
  <c r="A3621" i="47"/>
  <c r="J3620" i="47"/>
  <c r="M3620" i="47" s="1"/>
  <c r="A3620" i="47"/>
  <c r="J3619" i="47"/>
  <c r="A3619" i="47"/>
  <c r="J3618" i="47"/>
  <c r="A3618" i="47"/>
  <c r="J3617" i="47"/>
  <c r="M3617" i="47" s="1"/>
  <c r="A3617" i="47"/>
  <c r="J3616" i="47"/>
  <c r="M3616" i="47" s="1"/>
  <c r="A3616" i="47"/>
  <c r="J3615" i="47"/>
  <c r="A3615" i="47"/>
  <c r="J3614" i="47"/>
  <c r="A3614" i="47"/>
  <c r="J3613" i="47"/>
  <c r="A3613" i="47"/>
  <c r="J3612" i="47"/>
  <c r="A3612" i="47"/>
  <c r="J3611" i="47"/>
  <c r="A3611" i="47"/>
  <c r="J3610" i="47"/>
  <c r="M3610" i="47" s="1"/>
  <c r="A3610" i="47"/>
  <c r="J3609" i="47"/>
  <c r="A3609" i="47"/>
  <c r="J3608" i="47"/>
  <c r="M3608" i="47" s="1"/>
  <c r="A3608" i="47"/>
  <c r="J3607" i="47"/>
  <c r="A3607" i="47"/>
  <c r="J3606" i="47"/>
  <c r="A3606" i="47"/>
  <c r="J3605" i="47"/>
  <c r="M3605" i="47" s="1"/>
  <c r="A3605" i="47"/>
  <c r="J3604" i="47"/>
  <c r="M3604" i="47" s="1"/>
  <c r="A3604" i="47"/>
  <c r="J3603" i="47"/>
  <c r="A3603" i="47"/>
  <c r="J3602" i="47"/>
  <c r="A3602" i="47"/>
  <c r="J3601" i="47"/>
  <c r="M3601" i="47" s="1"/>
  <c r="A3601" i="47"/>
  <c r="J3600" i="47"/>
  <c r="M3600" i="47" s="1"/>
  <c r="A3600" i="47"/>
  <c r="J3599" i="47"/>
  <c r="A3599" i="47"/>
  <c r="J3598" i="47"/>
  <c r="A3598" i="47"/>
  <c r="J3597" i="47"/>
  <c r="A3597" i="47"/>
  <c r="J3596" i="47"/>
  <c r="A3596" i="47"/>
  <c r="J3595" i="47"/>
  <c r="A3595" i="47"/>
  <c r="J3594" i="47"/>
  <c r="M3594" i="47" s="1"/>
  <c r="A3594" i="47"/>
  <c r="J3593" i="47"/>
  <c r="A3593" i="47"/>
  <c r="J3592" i="47"/>
  <c r="M3592" i="47" s="1"/>
  <c r="A3592" i="47"/>
  <c r="J3591" i="47"/>
  <c r="A3591" i="47"/>
  <c r="J3590" i="47"/>
  <c r="A3590" i="47"/>
  <c r="J3589" i="47"/>
  <c r="M3589" i="47" s="1"/>
  <c r="A3589" i="47"/>
  <c r="J3588" i="47"/>
  <c r="M3588" i="47" s="1"/>
  <c r="A3588" i="47"/>
  <c r="J3587" i="47"/>
  <c r="A3587" i="47"/>
  <c r="J3586" i="47"/>
  <c r="A3586" i="47"/>
  <c r="J3585" i="47"/>
  <c r="M3585" i="47" s="1"/>
  <c r="A3585" i="47"/>
  <c r="J3584" i="47"/>
  <c r="M3584" i="47" s="1"/>
  <c r="A3584" i="47"/>
  <c r="J3583" i="47"/>
  <c r="A3583" i="47"/>
  <c r="J3582" i="47"/>
  <c r="A3582" i="47"/>
  <c r="J3581" i="47"/>
  <c r="A3581" i="47"/>
  <c r="J3580" i="47"/>
  <c r="A3580" i="47"/>
  <c r="J3579" i="47"/>
  <c r="A3579" i="47"/>
  <c r="J3578" i="47"/>
  <c r="M3578" i="47" s="1"/>
  <c r="A3578" i="47"/>
  <c r="J3577" i="47"/>
  <c r="A3577" i="47"/>
  <c r="J3576" i="47"/>
  <c r="M3576" i="47" s="1"/>
  <c r="A3576" i="47"/>
  <c r="J3575" i="47"/>
  <c r="A3575" i="47"/>
  <c r="J3574" i="47"/>
  <c r="A3574" i="47"/>
  <c r="J3573" i="47"/>
  <c r="M3573" i="47" s="1"/>
  <c r="A3573" i="47"/>
  <c r="J3572" i="47"/>
  <c r="M3572" i="47" s="1"/>
  <c r="A3572" i="47"/>
  <c r="J3571" i="47"/>
  <c r="A3571" i="47"/>
  <c r="J3570" i="47"/>
  <c r="A3570" i="47"/>
  <c r="J3569" i="47"/>
  <c r="M3569" i="47" s="1"/>
  <c r="A3569" i="47"/>
  <c r="J3568" i="47"/>
  <c r="M3568" i="47" s="1"/>
  <c r="A3568" i="47"/>
  <c r="J3567" i="47"/>
  <c r="A3567" i="47"/>
  <c r="J3566" i="47"/>
  <c r="A3566" i="47"/>
  <c r="J3565" i="47"/>
  <c r="A3565" i="47"/>
  <c r="J3564" i="47"/>
  <c r="A3564" i="47"/>
  <c r="J3563" i="47"/>
  <c r="A3563" i="47"/>
  <c r="J3562" i="47"/>
  <c r="M3562" i="47" s="1"/>
  <c r="A3562" i="47"/>
  <c r="J3561" i="47"/>
  <c r="A3561" i="47"/>
  <c r="J3560" i="47"/>
  <c r="M3560" i="47" s="1"/>
  <c r="A3560" i="47"/>
  <c r="J3559" i="47"/>
  <c r="A3559" i="47"/>
  <c r="J3558" i="47"/>
  <c r="A3558" i="47"/>
  <c r="J3557" i="47"/>
  <c r="M3557" i="47" s="1"/>
  <c r="A3557" i="47"/>
  <c r="J3556" i="47"/>
  <c r="M3556" i="47" s="1"/>
  <c r="A3556" i="47"/>
  <c r="J3555" i="47"/>
  <c r="A3555" i="47"/>
  <c r="J3554" i="47"/>
  <c r="A3554" i="47"/>
  <c r="J3553" i="47"/>
  <c r="M3553" i="47" s="1"/>
  <c r="A3553" i="47"/>
  <c r="J3552" i="47"/>
  <c r="M3552" i="47" s="1"/>
  <c r="A3552" i="47"/>
  <c r="J3551" i="47"/>
  <c r="A3551" i="47"/>
  <c r="J3550" i="47"/>
  <c r="M3550" i="47" s="1"/>
  <c r="A3550" i="47"/>
  <c r="J3549" i="47"/>
  <c r="A3549" i="47"/>
  <c r="J3548" i="47"/>
  <c r="A3548" i="47"/>
  <c r="J3547" i="47"/>
  <c r="A3547" i="47"/>
  <c r="J3546" i="47"/>
  <c r="A3546" i="47"/>
  <c r="J3545" i="47"/>
  <c r="A3545" i="47"/>
  <c r="J3544" i="47"/>
  <c r="M3544" i="47" s="1"/>
  <c r="A3544" i="47"/>
  <c r="J3543" i="47"/>
  <c r="A3543" i="47"/>
  <c r="J3542" i="47"/>
  <c r="M3542" i="47" s="1"/>
  <c r="A3542" i="47"/>
  <c r="J3541" i="47"/>
  <c r="M3541" i="47" s="1"/>
  <c r="A3541" i="47"/>
  <c r="J3540" i="47"/>
  <c r="M3540" i="47" s="1"/>
  <c r="A3540" i="47"/>
  <c r="J3539" i="47"/>
  <c r="A3539" i="47"/>
  <c r="J3538" i="47"/>
  <c r="A3538" i="47"/>
  <c r="J3537" i="47"/>
  <c r="M3537" i="47" s="1"/>
  <c r="A3537" i="47"/>
  <c r="J3536" i="47"/>
  <c r="M3536" i="47" s="1"/>
  <c r="A3536" i="47"/>
  <c r="J3535" i="47"/>
  <c r="A3535" i="47"/>
  <c r="J3534" i="47"/>
  <c r="A3534" i="47"/>
  <c r="J3533" i="47"/>
  <c r="M3533" i="47" s="1"/>
  <c r="A3533" i="47"/>
  <c r="J3532" i="47"/>
  <c r="A3532" i="47"/>
  <c r="J3531" i="47"/>
  <c r="A3531" i="47"/>
  <c r="J3530" i="47"/>
  <c r="A3530" i="47"/>
  <c r="J3529" i="47"/>
  <c r="A3529" i="47"/>
  <c r="J3528" i="47"/>
  <c r="M3528" i="47" s="1"/>
  <c r="A3528" i="47"/>
  <c r="J3527" i="47"/>
  <c r="A3527" i="47"/>
  <c r="J3526" i="47"/>
  <c r="M3526" i="47" s="1"/>
  <c r="A3526" i="47"/>
  <c r="J3525" i="47"/>
  <c r="M3525" i="47" s="1"/>
  <c r="A3525" i="47"/>
  <c r="J3524" i="47"/>
  <c r="M3524" i="47" s="1"/>
  <c r="A3524" i="47"/>
  <c r="J3523" i="47"/>
  <c r="A3523" i="47"/>
  <c r="J3522" i="47"/>
  <c r="A3522" i="47"/>
  <c r="J3521" i="47"/>
  <c r="M3521" i="47" s="1"/>
  <c r="A3521" i="47"/>
  <c r="J3520" i="47"/>
  <c r="M3520" i="47" s="1"/>
  <c r="A3520" i="47"/>
  <c r="J3519" i="47"/>
  <c r="A3519" i="47"/>
  <c r="J3518" i="47"/>
  <c r="A3518" i="47"/>
  <c r="J3517" i="47"/>
  <c r="M3517" i="47" s="1"/>
  <c r="A3517" i="47"/>
  <c r="J3516" i="47"/>
  <c r="A3516" i="47"/>
  <c r="M3515" i="47"/>
  <c r="L3515" i="47"/>
  <c r="J3515" i="47"/>
  <c r="A3515" i="47"/>
  <c r="M3514" i="47"/>
  <c r="L3514" i="47"/>
  <c r="J3514" i="47"/>
  <c r="A3514" i="47"/>
  <c r="M3513" i="47"/>
  <c r="L3513" i="47"/>
  <c r="J3513" i="47"/>
  <c r="A3513" i="47"/>
  <c r="J3512" i="47"/>
  <c r="A3512" i="47"/>
  <c r="J3511" i="47"/>
  <c r="M3511" i="47" s="1"/>
  <c r="A3511" i="47"/>
  <c r="J3510" i="47"/>
  <c r="A3510" i="47"/>
  <c r="J3509" i="47"/>
  <c r="M3509" i="47" s="1"/>
  <c r="A3509" i="47"/>
  <c r="J3508" i="47"/>
  <c r="A3508" i="47"/>
  <c r="J3507" i="47"/>
  <c r="M3507" i="47" s="1"/>
  <c r="A3507" i="47"/>
  <c r="J3506" i="47"/>
  <c r="M3506" i="47" s="1"/>
  <c r="A3506" i="47"/>
  <c r="J3505" i="47"/>
  <c r="M3505" i="47" s="1"/>
  <c r="A3505" i="47"/>
  <c r="J3504" i="47"/>
  <c r="A3504" i="47"/>
  <c r="J3503" i="47"/>
  <c r="A3503" i="47"/>
  <c r="J3502" i="47"/>
  <c r="A3502" i="47"/>
  <c r="J3499" i="47"/>
  <c r="A3499" i="47"/>
  <c r="J3498" i="47"/>
  <c r="A3498" i="47"/>
  <c r="J3497" i="47"/>
  <c r="A3497" i="47"/>
  <c r="J3496" i="47"/>
  <c r="M3496" i="47" s="1"/>
  <c r="A3496" i="47"/>
  <c r="J3495" i="47"/>
  <c r="M3495" i="47" s="1"/>
  <c r="A3495" i="47"/>
  <c r="J3494" i="47"/>
  <c r="A3494" i="47"/>
  <c r="J3493" i="47"/>
  <c r="M3493" i="47" s="1"/>
  <c r="A3493" i="47"/>
  <c r="J3492" i="47"/>
  <c r="M3492" i="47" s="1"/>
  <c r="A3492" i="47"/>
  <c r="J3491" i="47"/>
  <c r="A3491" i="47"/>
  <c r="J3490" i="47"/>
  <c r="A3490" i="47"/>
  <c r="J3489" i="47"/>
  <c r="A3489" i="47"/>
  <c r="J3488" i="47"/>
  <c r="A3488" i="47"/>
  <c r="J3487" i="47"/>
  <c r="A3487" i="47"/>
  <c r="J3486" i="47"/>
  <c r="A3486" i="47"/>
  <c r="J3485" i="47"/>
  <c r="A3485" i="47"/>
  <c r="J3484" i="47"/>
  <c r="A3484" i="47"/>
  <c r="J3483" i="47"/>
  <c r="A3483" i="47"/>
  <c r="J3482" i="47"/>
  <c r="A3482" i="47"/>
  <c r="J3481" i="47"/>
  <c r="A3481" i="47"/>
  <c r="J3480" i="47"/>
  <c r="A3480" i="47"/>
  <c r="J3479" i="47"/>
  <c r="A3479" i="47"/>
  <c r="J3478" i="47"/>
  <c r="A3478" i="47"/>
  <c r="J3477" i="47"/>
  <c r="A3477" i="47"/>
  <c r="J3476" i="47"/>
  <c r="A3476" i="47"/>
  <c r="J3475" i="47"/>
  <c r="A3475" i="47"/>
  <c r="J3474" i="47"/>
  <c r="A3474" i="47"/>
  <c r="J3473" i="47"/>
  <c r="A3473" i="47"/>
  <c r="J3472" i="47"/>
  <c r="A3472" i="47"/>
  <c r="J3471" i="47"/>
  <c r="A3471" i="47"/>
  <c r="J3470" i="47"/>
  <c r="A3470" i="47"/>
  <c r="J3469" i="47"/>
  <c r="A3469" i="47"/>
  <c r="J3468" i="47"/>
  <c r="A3468" i="47"/>
  <c r="J3467" i="47"/>
  <c r="A3467" i="47"/>
  <c r="J3466" i="47"/>
  <c r="A3466" i="47"/>
  <c r="J3465" i="47"/>
  <c r="A3465" i="47"/>
  <c r="J3464" i="47"/>
  <c r="A3464" i="47"/>
  <c r="J3463" i="47"/>
  <c r="A3463" i="47"/>
  <c r="J3462" i="47"/>
  <c r="A3462" i="47"/>
  <c r="J3461" i="47"/>
  <c r="A3461" i="47"/>
  <c r="J3460" i="47"/>
  <c r="A3460" i="47"/>
  <c r="J3459" i="47"/>
  <c r="A3459" i="47"/>
  <c r="J3458" i="47"/>
  <c r="A3458" i="47"/>
  <c r="J3457" i="47"/>
  <c r="A3457" i="47"/>
  <c r="J3456" i="47"/>
  <c r="A3456" i="47"/>
  <c r="J3455" i="47"/>
  <c r="A3455" i="47"/>
  <c r="J3454" i="47"/>
  <c r="A3454" i="47"/>
  <c r="J3453" i="47"/>
  <c r="A3453" i="47"/>
  <c r="J3452" i="47"/>
  <c r="A3452" i="47"/>
  <c r="J3451" i="47"/>
  <c r="A3451" i="47"/>
  <c r="J3450" i="47"/>
  <c r="A3450" i="47"/>
  <c r="J3449" i="47"/>
  <c r="A3449" i="47"/>
  <c r="J3448" i="47"/>
  <c r="A3448" i="47"/>
  <c r="J3447" i="47"/>
  <c r="A3447" i="47"/>
  <c r="J3446" i="47"/>
  <c r="A3446" i="47"/>
  <c r="J3445" i="47"/>
  <c r="A3445" i="47"/>
  <c r="J3444" i="47"/>
  <c r="A3444" i="47"/>
  <c r="J3443" i="47"/>
  <c r="A3443" i="47"/>
  <c r="J3442" i="47"/>
  <c r="A3442" i="47"/>
  <c r="J3441" i="47"/>
  <c r="A3441" i="47"/>
  <c r="J3440" i="47"/>
  <c r="A3440" i="47"/>
  <c r="J3439" i="47"/>
  <c r="A3439" i="47"/>
  <c r="J3438" i="47"/>
  <c r="A3438" i="47"/>
  <c r="J3437" i="47"/>
  <c r="A3437" i="47"/>
  <c r="J3436" i="47"/>
  <c r="A3436" i="47"/>
  <c r="J3435" i="47"/>
  <c r="A3435" i="47"/>
  <c r="J3434" i="47"/>
  <c r="A3434" i="47"/>
  <c r="J3433" i="47"/>
  <c r="A3433" i="47"/>
  <c r="J3432" i="47"/>
  <c r="A3432" i="47"/>
  <c r="J3431" i="47"/>
  <c r="A3431" i="47"/>
  <c r="J3430" i="47"/>
  <c r="A3430" i="47"/>
  <c r="J3429" i="47"/>
  <c r="A3429" i="47"/>
  <c r="J3428" i="47"/>
  <c r="A3428" i="47"/>
  <c r="J3427" i="47"/>
  <c r="A3427" i="47"/>
  <c r="J3426" i="47"/>
  <c r="A3426" i="47"/>
  <c r="J3425" i="47"/>
  <c r="A3425" i="47"/>
  <c r="J3424" i="47"/>
  <c r="A3424" i="47"/>
  <c r="J3423" i="47"/>
  <c r="A3423" i="47"/>
  <c r="J3422" i="47"/>
  <c r="A3422" i="47"/>
  <c r="J3421" i="47"/>
  <c r="A3421" i="47"/>
  <c r="J3420" i="47"/>
  <c r="A3420" i="47"/>
  <c r="J3419" i="47"/>
  <c r="A3419" i="47"/>
  <c r="J3418" i="47"/>
  <c r="A3418" i="47"/>
  <c r="J3417" i="47"/>
  <c r="A3417" i="47"/>
  <c r="J3416" i="47"/>
  <c r="A3416" i="47"/>
  <c r="J3415" i="47"/>
  <c r="A3415" i="47"/>
  <c r="J3414" i="47"/>
  <c r="A3414" i="47"/>
  <c r="J3413" i="47"/>
  <c r="A3413" i="47"/>
  <c r="J3412" i="47"/>
  <c r="A3412" i="47"/>
  <c r="J3411" i="47"/>
  <c r="A3411" i="47"/>
  <c r="J3410" i="47"/>
  <c r="A3410" i="47"/>
  <c r="J3409" i="47"/>
  <c r="A3409" i="47"/>
  <c r="J3408" i="47"/>
  <c r="A3408" i="47"/>
  <c r="J3407" i="47"/>
  <c r="A3407" i="47"/>
  <c r="J3406" i="47"/>
  <c r="A3406" i="47"/>
  <c r="J3405" i="47"/>
  <c r="A3405" i="47"/>
  <c r="J3404" i="47"/>
  <c r="A3404" i="47"/>
  <c r="J3403" i="47"/>
  <c r="A3403" i="47"/>
  <c r="J3402" i="47"/>
  <c r="A3402" i="47"/>
  <c r="J3401" i="47"/>
  <c r="A3401" i="47"/>
  <c r="J3400" i="47"/>
  <c r="A3400" i="47"/>
  <c r="J3399" i="47"/>
  <c r="A3399" i="47"/>
  <c r="J3398" i="47"/>
  <c r="A3398" i="47"/>
  <c r="J3397" i="47"/>
  <c r="A3397" i="47"/>
  <c r="J3396" i="47"/>
  <c r="A3396" i="47"/>
  <c r="J3395" i="47"/>
  <c r="A3395" i="47"/>
  <c r="J3394" i="47"/>
  <c r="A3394" i="47"/>
  <c r="J3393" i="47"/>
  <c r="A3393" i="47"/>
  <c r="J3392" i="47"/>
  <c r="A3392" i="47"/>
  <c r="J3391" i="47"/>
  <c r="A3391" i="47"/>
  <c r="J3390" i="47"/>
  <c r="A3390" i="47"/>
  <c r="J3389" i="47"/>
  <c r="A3389" i="47"/>
  <c r="J3388" i="47"/>
  <c r="A3388" i="47"/>
  <c r="J3387" i="47"/>
  <c r="A3387" i="47"/>
  <c r="J3386" i="47"/>
  <c r="A3386" i="47"/>
  <c r="J3385" i="47"/>
  <c r="A3385" i="47"/>
  <c r="J3384" i="47"/>
  <c r="A3384" i="47"/>
  <c r="J3383" i="47"/>
  <c r="A3383" i="47"/>
  <c r="J3382" i="47"/>
  <c r="A3382" i="47"/>
  <c r="J3381" i="47"/>
  <c r="A3381" i="47"/>
  <c r="J3380" i="47"/>
  <c r="A3380" i="47"/>
  <c r="J3379" i="47"/>
  <c r="A3379" i="47"/>
  <c r="J3378" i="47"/>
  <c r="A3378" i="47"/>
  <c r="J3377" i="47"/>
  <c r="A3377" i="47"/>
  <c r="J3376" i="47"/>
  <c r="A3376" i="47"/>
  <c r="J3375" i="47"/>
  <c r="A3375" i="47"/>
  <c r="J3374" i="47"/>
  <c r="A3374" i="47"/>
  <c r="J3373" i="47"/>
  <c r="A3373" i="47"/>
  <c r="J3372" i="47"/>
  <c r="A3372" i="47"/>
  <c r="J3371" i="47"/>
  <c r="A3371" i="47"/>
  <c r="J3370" i="47"/>
  <c r="A3370" i="47"/>
  <c r="J3369" i="47"/>
  <c r="A3369" i="47"/>
  <c r="J3368" i="47"/>
  <c r="A3368" i="47"/>
  <c r="J3367" i="47"/>
  <c r="A3367" i="47"/>
  <c r="J3366" i="47"/>
  <c r="A3366" i="47"/>
  <c r="J3365" i="47"/>
  <c r="A3365" i="47"/>
  <c r="J3364" i="47"/>
  <c r="A3364" i="47"/>
  <c r="J3363" i="47"/>
  <c r="A3363" i="47"/>
  <c r="J3362" i="47"/>
  <c r="A3362" i="47"/>
  <c r="J3361" i="47"/>
  <c r="A3361" i="47"/>
  <c r="J3360" i="47"/>
  <c r="A3360" i="47"/>
  <c r="J3359" i="47"/>
  <c r="A3359" i="47"/>
  <c r="J3358" i="47"/>
  <c r="A3358" i="47"/>
  <c r="J3357" i="47"/>
  <c r="A3357" i="47"/>
  <c r="J3356" i="47"/>
  <c r="A3356" i="47"/>
  <c r="J3355" i="47"/>
  <c r="A3355" i="47"/>
  <c r="J3354" i="47"/>
  <c r="A3354" i="47"/>
  <c r="J3353" i="47"/>
  <c r="A3353" i="47"/>
  <c r="J3352" i="47"/>
  <c r="A3352" i="47"/>
  <c r="J3351" i="47"/>
  <c r="A3351" i="47"/>
  <c r="J3350" i="47"/>
  <c r="A3350" i="47"/>
  <c r="J3349" i="47"/>
  <c r="A3349" i="47"/>
  <c r="J3348" i="47"/>
  <c r="A3348" i="47"/>
  <c r="J3347" i="47"/>
  <c r="A3347" i="47"/>
  <c r="J3346" i="47"/>
  <c r="A3346" i="47"/>
  <c r="J3345" i="47"/>
  <c r="A3345" i="47"/>
  <c r="J3344" i="47"/>
  <c r="A3344" i="47"/>
  <c r="J3343" i="47"/>
  <c r="A3343" i="47"/>
  <c r="J3342" i="47"/>
  <c r="A3342" i="47"/>
  <c r="J3341" i="47"/>
  <c r="A3341" i="47"/>
  <c r="J3340" i="47"/>
  <c r="A3340" i="47"/>
  <c r="J3339" i="47"/>
  <c r="M3339" i="47" s="1"/>
  <c r="A3339" i="47"/>
  <c r="J3338" i="47"/>
  <c r="A3338" i="47"/>
  <c r="J3337" i="47"/>
  <c r="A3337" i="47"/>
  <c r="J3336" i="47"/>
  <c r="A3336" i="47"/>
  <c r="J3335" i="47"/>
  <c r="A3335" i="47"/>
  <c r="J3334" i="47"/>
  <c r="A3334" i="47"/>
  <c r="J3333" i="47"/>
  <c r="A3333" i="47"/>
  <c r="J3332" i="47"/>
  <c r="A3332" i="47"/>
  <c r="J3331" i="47"/>
  <c r="A3331" i="47"/>
  <c r="J3330" i="47"/>
  <c r="A3330" i="47"/>
  <c r="J3329" i="47"/>
  <c r="A3329" i="47"/>
  <c r="J3328" i="47"/>
  <c r="A3328" i="47"/>
  <c r="J3327" i="47"/>
  <c r="A3327" i="47"/>
  <c r="J3326" i="47"/>
  <c r="A3326" i="47"/>
  <c r="J3325" i="47"/>
  <c r="A3325" i="47"/>
  <c r="J3324" i="47"/>
  <c r="A3324" i="47"/>
  <c r="J3323" i="47"/>
  <c r="A3323" i="47"/>
  <c r="J3322" i="47"/>
  <c r="A3322" i="47"/>
  <c r="J3321" i="47"/>
  <c r="A3321" i="47"/>
  <c r="J3320" i="47"/>
  <c r="A3320" i="47"/>
  <c r="J3319" i="47"/>
  <c r="A3319" i="47"/>
  <c r="J3318" i="47"/>
  <c r="A3318" i="47"/>
  <c r="J3317" i="47"/>
  <c r="A3317" i="47"/>
  <c r="J3316" i="47"/>
  <c r="A3316" i="47"/>
  <c r="J3315" i="47"/>
  <c r="A3315" i="47"/>
  <c r="J3314" i="47"/>
  <c r="A3314" i="47"/>
  <c r="J3313" i="47"/>
  <c r="A3313" i="47"/>
  <c r="J3312" i="47"/>
  <c r="A3312" i="47"/>
  <c r="J3311" i="47"/>
  <c r="A3311" i="47"/>
  <c r="J3310" i="47"/>
  <c r="A3310" i="47"/>
  <c r="J3309" i="47"/>
  <c r="A3309" i="47"/>
  <c r="J3308" i="47"/>
  <c r="A3308" i="47"/>
  <c r="J3307" i="47"/>
  <c r="A3307" i="47"/>
  <c r="J3306" i="47"/>
  <c r="A3306" i="47"/>
  <c r="J3305" i="47"/>
  <c r="A3305" i="47"/>
  <c r="J3304" i="47"/>
  <c r="A3304" i="47"/>
  <c r="J3303" i="47"/>
  <c r="A3303" i="47"/>
  <c r="J3302" i="47"/>
  <c r="A3302" i="47"/>
  <c r="J3301" i="47"/>
  <c r="A3301" i="47"/>
  <c r="J3300" i="47"/>
  <c r="A3300" i="47"/>
  <c r="J3299" i="47"/>
  <c r="A3299" i="47"/>
  <c r="J3298" i="47"/>
  <c r="A3298" i="47"/>
  <c r="J3297" i="47"/>
  <c r="A3297" i="47"/>
  <c r="J3296" i="47"/>
  <c r="A3296" i="47"/>
  <c r="J3295" i="47"/>
  <c r="L3295" i="47" s="1"/>
  <c r="A3295" i="47"/>
  <c r="J3294" i="47"/>
  <c r="L3294" i="47" s="1"/>
  <c r="A3294" i="47"/>
  <c r="J3293" i="47"/>
  <c r="A3293" i="47"/>
  <c r="J3292" i="47"/>
  <c r="A3292" i="47"/>
  <c r="J3291" i="47"/>
  <c r="L3291" i="47" s="1"/>
  <c r="A3291" i="47"/>
  <c r="J3290" i="47"/>
  <c r="L3290" i="47" s="1"/>
  <c r="A3290" i="47"/>
  <c r="J3289" i="47"/>
  <c r="L3289" i="47" s="1"/>
  <c r="A3289" i="47"/>
  <c r="J3288" i="47"/>
  <c r="A3288" i="47"/>
  <c r="J3287" i="47"/>
  <c r="L3287" i="47" s="1"/>
  <c r="A3287" i="47"/>
  <c r="J3286" i="47"/>
  <c r="L3286" i="47" s="1"/>
  <c r="A3286" i="47"/>
  <c r="J3285" i="47"/>
  <c r="A3285" i="47"/>
  <c r="J3284" i="47"/>
  <c r="A3284" i="47"/>
  <c r="J3283" i="47"/>
  <c r="L3283" i="47" s="1"/>
  <c r="A3283" i="47"/>
  <c r="J3282" i="47"/>
  <c r="L3282" i="47" s="1"/>
  <c r="A3282" i="47"/>
  <c r="J3281" i="47"/>
  <c r="L3281" i="47" s="1"/>
  <c r="A3281" i="47"/>
  <c r="J3280" i="47"/>
  <c r="A3280" i="47"/>
  <c r="J3279" i="47"/>
  <c r="L3279" i="47" s="1"/>
  <c r="A3279" i="47"/>
  <c r="J3278" i="47"/>
  <c r="L3278" i="47" s="1"/>
  <c r="A3278" i="47"/>
  <c r="J3277" i="47"/>
  <c r="A3277" i="47"/>
  <c r="J3276" i="47"/>
  <c r="A3276" i="47"/>
  <c r="J3275" i="47"/>
  <c r="L3275" i="47" s="1"/>
  <c r="A3275" i="47"/>
  <c r="J3274" i="47"/>
  <c r="L3274" i="47" s="1"/>
  <c r="A3274" i="47"/>
  <c r="J3273" i="47"/>
  <c r="L3273" i="47" s="1"/>
  <c r="A3273" i="47"/>
  <c r="J3272" i="47"/>
  <c r="A3272" i="47"/>
  <c r="J3271" i="47"/>
  <c r="L3271" i="47" s="1"/>
  <c r="A3271" i="47"/>
  <c r="J3270" i="47"/>
  <c r="L3270" i="47" s="1"/>
  <c r="A3270" i="47"/>
  <c r="J3269" i="47"/>
  <c r="A3269" i="47"/>
  <c r="J3268" i="47"/>
  <c r="A3268" i="47"/>
  <c r="J3267" i="47"/>
  <c r="L3267" i="47" s="1"/>
  <c r="A3267" i="47"/>
  <c r="J3266" i="47"/>
  <c r="L3266" i="47" s="1"/>
  <c r="A3266" i="47"/>
  <c r="J3265" i="47"/>
  <c r="L3265" i="47" s="1"/>
  <c r="A3265" i="47"/>
  <c r="J3264" i="47"/>
  <c r="A3264" i="47"/>
  <c r="J3263" i="47"/>
  <c r="L3263" i="47" s="1"/>
  <c r="A3263" i="47"/>
  <c r="J3262" i="47"/>
  <c r="L3262" i="47" s="1"/>
  <c r="A3262" i="47"/>
  <c r="J3261" i="47"/>
  <c r="A3261" i="47"/>
  <c r="J3260" i="47"/>
  <c r="A3260" i="47"/>
  <c r="J3259" i="47"/>
  <c r="L3259" i="47" s="1"/>
  <c r="A3259" i="47"/>
  <c r="J3258" i="47"/>
  <c r="L3258" i="47" s="1"/>
  <c r="A3258" i="47"/>
  <c r="J3257" i="47"/>
  <c r="L3257" i="47" s="1"/>
  <c r="A3257" i="47"/>
  <c r="J3256" i="47"/>
  <c r="A3256" i="47"/>
  <c r="J3255" i="47"/>
  <c r="L3255" i="47" s="1"/>
  <c r="A3255" i="47"/>
  <c r="J3254" i="47"/>
  <c r="A3254" i="47"/>
  <c r="J3253" i="47"/>
  <c r="A3253" i="47"/>
  <c r="J3252" i="47"/>
  <c r="A3252" i="47"/>
  <c r="J3251" i="47"/>
  <c r="L3251" i="47" s="1"/>
  <c r="A3251" i="47"/>
  <c r="J3250" i="47"/>
  <c r="A3250" i="47"/>
  <c r="J3249" i="47"/>
  <c r="L3249" i="47" s="1"/>
  <c r="A3249" i="47"/>
  <c r="J3248" i="47"/>
  <c r="A3248" i="47"/>
  <c r="J3247" i="47"/>
  <c r="L3247" i="47" s="1"/>
  <c r="A3247" i="47"/>
  <c r="J3246" i="47"/>
  <c r="A3246" i="47"/>
  <c r="J3245" i="47"/>
  <c r="A3245" i="47"/>
  <c r="J3244" i="47"/>
  <c r="A3244" i="47"/>
  <c r="J3243" i="47"/>
  <c r="L3243" i="47" s="1"/>
  <c r="A3243" i="47"/>
  <c r="J3242" i="47"/>
  <c r="A3242" i="47"/>
  <c r="J3241" i="47"/>
  <c r="L3241" i="47" s="1"/>
  <c r="A3241" i="47"/>
  <c r="J3240" i="47"/>
  <c r="A3240" i="47"/>
  <c r="J3239" i="47"/>
  <c r="L3239" i="47" s="1"/>
  <c r="A3239" i="47"/>
  <c r="J3238" i="47"/>
  <c r="A3238" i="47"/>
  <c r="J3237" i="47"/>
  <c r="A3237" i="47"/>
  <c r="J3236" i="47"/>
  <c r="A3236" i="47"/>
  <c r="J3235" i="47"/>
  <c r="L3235" i="47" s="1"/>
  <c r="A3235" i="47"/>
  <c r="J3234" i="47"/>
  <c r="A3234" i="47"/>
  <c r="J3233" i="47"/>
  <c r="L3233" i="47" s="1"/>
  <c r="A3233" i="47"/>
  <c r="J3232" i="47"/>
  <c r="A3232" i="47"/>
  <c r="J3231" i="47"/>
  <c r="L3231" i="47" s="1"/>
  <c r="A3231" i="47"/>
  <c r="J3230" i="47"/>
  <c r="A3230" i="47"/>
  <c r="J3229" i="47"/>
  <c r="A3229" i="47"/>
  <c r="J3228" i="47"/>
  <c r="A3228" i="47"/>
  <c r="J3227" i="47"/>
  <c r="L3227" i="47" s="1"/>
  <c r="A3227" i="47"/>
  <c r="J3226" i="47"/>
  <c r="A3226" i="47"/>
  <c r="J3225" i="47"/>
  <c r="L3225" i="47" s="1"/>
  <c r="A3225" i="47"/>
  <c r="J3224" i="47"/>
  <c r="A3224" i="47"/>
  <c r="J3223" i="47"/>
  <c r="L3223" i="47" s="1"/>
  <c r="A3223" i="47"/>
  <c r="J3222" i="47"/>
  <c r="A3222" i="47"/>
  <c r="J3221" i="47"/>
  <c r="A3221" i="47"/>
  <c r="J3220" i="47"/>
  <c r="A3220" i="47"/>
  <c r="J3219" i="47"/>
  <c r="L3219" i="47" s="1"/>
  <c r="A3219" i="47"/>
  <c r="J3218" i="47"/>
  <c r="A3218" i="47"/>
  <c r="J3217" i="47"/>
  <c r="L3217" i="47" s="1"/>
  <c r="A3217" i="47"/>
  <c r="J3216" i="47"/>
  <c r="A3216" i="47"/>
  <c r="J3215" i="47"/>
  <c r="L3215" i="47" s="1"/>
  <c r="A3215" i="47"/>
  <c r="J3214" i="47"/>
  <c r="A3214" i="47"/>
  <c r="J3213" i="47"/>
  <c r="A3213" i="47"/>
  <c r="J3212" i="47"/>
  <c r="A3212" i="47"/>
  <c r="J3211" i="47"/>
  <c r="L3211" i="47" s="1"/>
  <c r="A3211" i="47"/>
  <c r="J3210" i="47"/>
  <c r="A3210" i="47"/>
  <c r="J3209" i="47"/>
  <c r="L3209" i="47" s="1"/>
  <c r="A3209" i="47"/>
  <c r="J3208" i="47"/>
  <c r="A3208" i="47"/>
  <c r="J3207" i="47"/>
  <c r="L3207" i="47" s="1"/>
  <c r="A3207" i="47"/>
  <c r="J3206" i="47"/>
  <c r="A3206" i="47"/>
  <c r="J3205" i="47"/>
  <c r="A3205" i="47"/>
  <c r="J3204" i="47"/>
  <c r="A3204" i="47"/>
  <c r="J3203" i="47"/>
  <c r="L3203" i="47" s="1"/>
  <c r="A3203" i="47"/>
  <c r="J3202" i="47"/>
  <c r="A3202" i="47"/>
  <c r="J3201" i="47"/>
  <c r="L3201" i="47" s="1"/>
  <c r="A3201" i="47"/>
  <c r="J3200" i="47"/>
  <c r="A3200" i="47"/>
  <c r="J3199" i="47"/>
  <c r="L3199" i="47" s="1"/>
  <c r="A3199" i="47"/>
  <c r="J3198" i="47"/>
  <c r="A3198" i="47"/>
  <c r="J3197" i="47"/>
  <c r="A3197" i="47"/>
  <c r="J3196" i="47"/>
  <c r="A3196" i="47"/>
  <c r="J3195" i="47"/>
  <c r="L3195" i="47" s="1"/>
  <c r="A3195" i="47"/>
  <c r="J3194" i="47"/>
  <c r="A3194" i="47"/>
  <c r="J3193" i="47"/>
  <c r="L3193" i="47" s="1"/>
  <c r="A3193" i="47"/>
  <c r="J3192" i="47"/>
  <c r="A3192" i="47"/>
  <c r="J3191" i="47"/>
  <c r="L3191" i="47" s="1"/>
  <c r="A3191" i="47"/>
  <c r="J3190" i="47"/>
  <c r="A3190" i="47"/>
  <c r="J3189" i="47"/>
  <c r="A3189" i="47"/>
  <c r="J3188" i="47"/>
  <c r="A3188" i="47"/>
  <c r="J3187" i="47"/>
  <c r="L3187" i="47" s="1"/>
  <c r="A3187" i="47"/>
  <c r="J3186" i="47"/>
  <c r="A3186" i="47"/>
  <c r="J3185" i="47"/>
  <c r="L3185" i="47" s="1"/>
  <c r="A3185" i="47"/>
  <c r="J3184" i="47"/>
  <c r="A3184" i="47"/>
  <c r="J3183" i="47"/>
  <c r="L3183" i="47" s="1"/>
  <c r="A3183" i="47"/>
  <c r="J3182" i="47"/>
  <c r="A3182" i="47"/>
  <c r="J3181" i="47"/>
  <c r="A3181" i="47"/>
  <c r="J3180" i="47"/>
  <c r="A3180" i="47"/>
  <c r="J3179" i="47"/>
  <c r="A3179" i="47"/>
  <c r="J3178" i="47"/>
  <c r="L3178" i="47" s="1"/>
  <c r="A3178" i="47"/>
  <c r="J3177" i="47"/>
  <c r="L3177" i="47" s="1"/>
  <c r="A3177" i="47"/>
  <c r="J3176" i="47"/>
  <c r="A3176" i="47"/>
  <c r="J3175" i="47"/>
  <c r="A3175" i="47"/>
  <c r="J3174" i="47"/>
  <c r="L3174" i="47" s="1"/>
  <c r="A3174" i="47"/>
  <c r="J3173" i="47"/>
  <c r="L3173" i="47" s="1"/>
  <c r="A3173" i="47"/>
  <c r="J3172" i="47"/>
  <c r="A3172" i="47"/>
  <c r="J3171" i="47"/>
  <c r="A3171" i="47"/>
  <c r="J3170" i="47"/>
  <c r="L3170" i="47" s="1"/>
  <c r="A3170" i="47"/>
  <c r="J3169" i="47"/>
  <c r="L3169" i="47" s="1"/>
  <c r="A3169" i="47"/>
  <c r="J3168" i="47"/>
  <c r="A3168" i="47"/>
  <c r="J3167" i="47"/>
  <c r="A3167" i="47"/>
  <c r="J3166" i="47"/>
  <c r="L3166" i="47" s="1"/>
  <c r="A3166" i="47"/>
  <c r="J3165" i="47"/>
  <c r="A3165" i="47"/>
  <c r="J3164" i="47"/>
  <c r="A3164" i="47"/>
  <c r="J3163" i="47"/>
  <c r="A3163" i="47"/>
  <c r="J3162" i="47"/>
  <c r="L3162" i="47" s="1"/>
  <c r="A3162" i="47"/>
  <c r="J3161" i="47"/>
  <c r="L3161" i="47" s="1"/>
  <c r="A3161" i="47"/>
  <c r="J3160" i="47"/>
  <c r="A3160" i="47"/>
  <c r="J3159" i="47"/>
  <c r="A3159" i="47"/>
  <c r="J3158" i="47"/>
  <c r="L3158" i="47" s="1"/>
  <c r="A3158" i="47"/>
  <c r="J3157" i="47"/>
  <c r="L3157" i="47" s="1"/>
  <c r="A3157" i="47"/>
  <c r="J3156" i="47"/>
  <c r="A3156" i="47"/>
  <c r="J3155" i="47"/>
  <c r="A3155" i="47"/>
  <c r="J3154" i="47"/>
  <c r="L3154" i="47" s="1"/>
  <c r="A3154" i="47"/>
  <c r="J3153" i="47"/>
  <c r="L3153" i="47" s="1"/>
  <c r="A3153" i="47"/>
  <c r="J3152" i="47"/>
  <c r="A3152" i="47"/>
  <c r="J3151" i="47"/>
  <c r="A3151" i="47"/>
  <c r="J3150" i="47"/>
  <c r="L3150" i="47" s="1"/>
  <c r="A3150" i="47"/>
  <c r="J3149" i="47"/>
  <c r="A3149" i="47"/>
  <c r="J3148" i="47"/>
  <c r="L3148" i="47" s="1"/>
  <c r="A3148" i="47"/>
  <c r="J3147" i="47"/>
  <c r="A3147" i="47"/>
  <c r="J3146" i="47"/>
  <c r="L3146" i="47" s="1"/>
  <c r="A3146" i="47"/>
  <c r="J3145" i="47"/>
  <c r="L3145" i="47" s="1"/>
  <c r="A3145" i="47"/>
  <c r="J3144" i="47"/>
  <c r="A3144" i="47"/>
  <c r="J3143" i="47"/>
  <c r="A3143" i="47"/>
  <c r="J3142" i="47"/>
  <c r="L3142" i="47" s="1"/>
  <c r="A3142" i="47"/>
  <c r="J3141" i="47"/>
  <c r="L3141" i="47" s="1"/>
  <c r="A3141" i="47"/>
  <c r="J3140" i="47"/>
  <c r="L3140" i="47" s="1"/>
  <c r="A3140" i="47"/>
  <c r="J3139" i="47"/>
  <c r="A3139" i="47"/>
  <c r="J3138" i="47"/>
  <c r="M3138" i="47" s="1"/>
  <c r="A3138" i="47"/>
  <c r="J3137" i="47"/>
  <c r="M3137" i="47" s="1"/>
  <c r="A3137" i="47"/>
  <c r="J3136" i="47"/>
  <c r="M3136" i="47" s="1"/>
  <c r="A3136" i="47"/>
  <c r="J3135" i="47"/>
  <c r="M3135" i="47" s="1"/>
  <c r="A3135" i="47"/>
  <c r="J3134" i="47"/>
  <c r="M3134" i="47" s="1"/>
  <c r="A3134" i="47"/>
  <c r="J3133" i="47"/>
  <c r="M3133" i="47" s="1"/>
  <c r="A3133" i="47"/>
  <c r="J3132" i="47"/>
  <c r="M3132" i="47" s="1"/>
  <c r="A3132" i="47"/>
  <c r="J3131" i="47"/>
  <c r="M3131" i="47" s="1"/>
  <c r="A3131" i="47"/>
  <c r="J3130" i="47"/>
  <c r="M3130" i="47" s="1"/>
  <c r="A3130" i="47"/>
  <c r="J3129" i="47"/>
  <c r="M3129" i="47" s="1"/>
  <c r="A3129" i="47"/>
  <c r="J3128" i="47"/>
  <c r="M3128" i="47" s="1"/>
  <c r="A3128" i="47"/>
  <c r="J3127" i="47"/>
  <c r="M3127" i="47" s="1"/>
  <c r="A3127" i="47"/>
  <c r="J3126" i="47"/>
  <c r="M3126" i="47" s="1"/>
  <c r="A3126" i="47"/>
  <c r="J3125" i="47"/>
  <c r="M3125" i="47" s="1"/>
  <c r="A3125" i="47"/>
  <c r="J3124" i="47"/>
  <c r="M3124" i="47" s="1"/>
  <c r="A3124" i="47"/>
  <c r="J3123" i="47"/>
  <c r="M3123" i="47" s="1"/>
  <c r="A3123" i="47"/>
  <c r="J3122" i="47"/>
  <c r="M3122" i="47" s="1"/>
  <c r="A3122" i="47"/>
  <c r="J3121" i="47"/>
  <c r="M3121" i="47" s="1"/>
  <c r="A3121" i="47"/>
  <c r="J3120" i="47"/>
  <c r="M3120" i="47" s="1"/>
  <c r="A3120" i="47"/>
  <c r="J3119" i="47"/>
  <c r="M3119" i="47" s="1"/>
  <c r="A3119" i="47"/>
  <c r="J3118" i="47"/>
  <c r="M3118" i="47" s="1"/>
  <c r="A3118" i="47"/>
  <c r="J3117" i="47"/>
  <c r="M3117" i="47" s="1"/>
  <c r="A3117" i="47"/>
  <c r="J3116" i="47"/>
  <c r="M3116" i="47" s="1"/>
  <c r="A3116" i="47"/>
  <c r="J3115" i="47"/>
  <c r="M3115" i="47" s="1"/>
  <c r="A3115" i="47"/>
  <c r="J3114" i="47"/>
  <c r="M3114" i="47" s="1"/>
  <c r="A3114" i="47"/>
  <c r="J3113" i="47"/>
  <c r="M3113" i="47" s="1"/>
  <c r="A3113" i="47"/>
  <c r="J3112" i="47"/>
  <c r="M3112" i="47" s="1"/>
  <c r="A3112" i="47"/>
  <c r="J3111" i="47"/>
  <c r="M3111" i="47" s="1"/>
  <c r="A3111" i="47"/>
  <c r="J3110" i="47"/>
  <c r="M3110" i="47" s="1"/>
  <c r="A3110" i="47"/>
  <c r="J3109" i="47"/>
  <c r="M3109" i="47" s="1"/>
  <c r="A3109" i="47"/>
  <c r="J3108" i="47"/>
  <c r="M3108" i="47" s="1"/>
  <c r="A3108" i="47"/>
  <c r="J3107" i="47"/>
  <c r="M3107" i="47" s="1"/>
  <c r="A3107" i="47"/>
  <c r="J3106" i="47"/>
  <c r="M3106" i="47" s="1"/>
  <c r="A3106" i="47"/>
  <c r="J3105" i="47"/>
  <c r="M3105" i="47" s="1"/>
  <c r="A3105" i="47"/>
  <c r="J3104" i="47"/>
  <c r="M3104" i="47" s="1"/>
  <c r="A3104" i="47"/>
  <c r="J3103" i="47"/>
  <c r="M3103" i="47" s="1"/>
  <c r="A3103" i="47"/>
  <c r="J3102" i="47"/>
  <c r="M3102" i="47" s="1"/>
  <c r="A3102" i="47"/>
  <c r="J3101" i="47"/>
  <c r="M3101" i="47" s="1"/>
  <c r="A3101" i="47"/>
  <c r="J3100" i="47"/>
  <c r="M3100" i="47" s="1"/>
  <c r="A3100" i="47"/>
  <c r="J3099" i="47"/>
  <c r="M3099" i="47" s="1"/>
  <c r="A3099" i="47"/>
  <c r="J3098" i="47"/>
  <c r="M3098" i="47" s="1"/>
  <c r="A3098" i="47"/>
  <c r="J3097" i="47"/>
  <c r="M3097" i="47" s="1"/>
  <c r="A3097" i="47"/>
  <c r="J3096" i="47"/>
  <c r="M3096" i="47" s="1"/>
  <c r="A3096" i="47"/>
  <c r="J3095" i="47"/>
  <c r="M3095" i="47" s="1"/>
  <c r="A3095" i="47"/>
  <c r="J3094" i="47"/>
  <c r="M3094" i="47" s="1"/>
  <c r="A3094" i="47"/>
  <c r="J3093" i="47"/>
  <c r="M3093" i="47" s="1"/>
  <c r="A3093" i="47"/>
  <c r="J3092" i="47"/>
  <c r="M3092" i="47" s="1"/>
  <c r="A3092" i="47"/>
  <c r="J3091" i="47"/>
  <c r="M3091" i="47" s="1"/>
  <c r="A3091" i="47"/>
  <c r="J3090" i="47"/>
  <c r="M3090" i="47" s="1"/>
  <c r="A3090" i="47"/>
  <c r="J3089" i="47"/>
  <c r="M3089" i="47" s="1"/>
  <c r="A3089" i="47"/>
  <c r="J3088" i="47"/>
  <c r="M3088" i="47" s="1"/>
  <c r="A3088" i="47"/>
  <c r="J3087" i="47"/>
  <c r="M3087" i="47" s="1"/>
  <c r="A3087" i="47"/>
  <c r="J3086" i="47"/>
  <c r="M3086" i="47" s="1"/>
  <c r="A3086" i="47"/>
  <c r="J3085" i="47"/>
  <c r="M3085" i="47" s="1"/>
  <c r="A3085" i="47"/>
  <c r="J3084" i="47"/>
  <c r="M3084" i="47" s="1"/>
  <c r="A3084" i="47"/>
  <c r="J3083" i="47"/>
  <c r="M3083" i="47" s="1"/>
  <c r="A3083" i="47"/>
  <c r="J3082" i="47"/>
  <c r="M3082" i="47" s="1"/>
  <c r="A3082" i="47"/>
  <c r="J3081" i="47"/>
  <c r="M3081" i="47" s="1"/>
  <c r="A3081" i="47"/>
  <c r="J3080" i="47"/>
  <c r="M3080" i="47" s="1"/>
  <c r="A3080" i="47"/>
  <c r="J3079" i="47"/>
  <c r="M3079" i="47" s="1"/>
  <c r="A3079" i="47"/>
  <c r="J3078" i="47"/>
  <c r="M3078" i="47" s="1"/>
  <c r="A3078" i="47"/>
  <c r="J3077" i="47"/>
  <c r="M3077" i="47" s="1"/>
  <c r="A3077" i="47"/>
  <c r="J3076" i="47"/>
  <c r="M3076" i="47" s="1"/>
  <c r="A3076" i="47"/>
  <c r="J3075" i="47"/>
  <c r="M3075" i="47" s="1"/>
  <c r="A3075" i="47"/>
  <c r="J3074" i="47"/>
  <c r="M3074" i="47" s="1"/>
  <c r="A3074" i="47"/>
  <c r="J3073" i="47"/>
  <c r="A3073" i="47"/>
  <c r="J3072" i="47"/>
  <c r="A3072" i="47"/>
  <c r="J3071" i="47"/>
  <c r="A3071" i="47"/>
  <c r="J3070" i="47"/>
  <c r="A3070" i="47"/>
  <c r="J3069" i="47"/>
  <c r="A3069" i="47"/>
  <c r="J3068" i="47"/>
  <c r="A3068" i="47"/>
  <c r="J3067" i="47"/>
  <c r="A3067" i="47"/>
  <c r="J3066" i="47"/>
  <c r="A3066" i="47"/>
  <c r="J3065" i="47"/>
  <c r="A3065" i="47"/>
  <c r="J3064" i="47"/>
  <c r="A3064" i="47"/>
  <c r="J3063" i="47"/>
  <c r="A3063" i="47"/>
  <c r="J3062" i="47"/>
  <c r="A3062" i="47"/>
  <c r="J3061" i="47"/>
  <c r="A3061" i="47"/>
  <c r="J3060" i="47"/>
  <c r="A3060" i="47"/>
  <c r="J3059" i="47"/>
  <c r="A3059" i="47"/>
  <c r="J3058" i="47"/>
  <c r="A3058" i="47"/>
  <c r="J3057" i="47"/>
  <c r="A3057" i="47"/>
  <c r="J3056" i="47"/>
  <c r="A3056" i="47"/>
  <c r="J3055" i="47"/>
  <c r="A3055" i="47"/>
  <c r="J3054" i="47"/>
  <c r="A3054" i="47"/>
  <c r="J3053" i="47"/>
  <c r="A3053" i="47"/>
  <c r="J3052" i="47"/>
  <c r="A3052" i="47"/>
  <c r="J3051" i="47"/>
  <c r="A3051" i="47"/>
  <c r="J3050" i="47"/>
  <c r="A3050" i="47"/>
  <c r="J3049" i="47"/>
  <c r="A3049" i="47"/>
  <c r="J3048" i="47"/>
  <c r="A3048" i="47"/>
  <c r="J3047" i="47"/>
  <c r="A3047" i="47"/>
  <c r="J3046" i="47"/>
  <c r="A3046" i="47"/>
  <c r="J3045" i="47"/>
  <c r="A3045" i="47"/>
  <c r="J3044" i="47"/>
  <c r="A3044" i="47"/>
  <c r="J3043" i="47"/>
  <c r="A3043" i="47"/>
  <c r="J3042" i="47"/>
  <c r="A3042" i="47"/>
  <c r="J3041" i="47"/>
  <c r="A3041" i="47"/>
  <c r="J3040" i="47"/>
  <c r="A3040" i="47"/>
  <c r="J3039" i="47"/>
  <c r="A3039" i="47"/>
  <c r="J3038" i="47"/>
  <c r="A3038" i="47"/>
  <c r="J3037" i="47"/>
  <c r="A3037" i="47"/>
  <c r="J3036" i="47"/>
  <c r="A3036" i="47"/>
  <c r="J3035" i="47"/>
  <c r="A3035" i="47"/>
  <c r="J3034" i="47"/>
  <c r="A3034" i="47"/>
  <c r="J3033" i="47"/>
  <c r="A3033" i="47"/>
  <c r="J3032" i="47"/>
  <c r="A3032" i="47"/>
  <c r="J3031" i="47"/>
  <c r="A3031" i="47"/>
  <c r="J3030" i="47"/>
  <c r="A3030" i="47"/>
  <c r="J3029" i="47"/>
  <c r="A3029" i="47"/>
  <c r="J3028" i="47"/>
  <c r="A3028" i="47"/>
  <c r="J3027" i="47"/>
  <c r="A3027" i="47"/>
  <c r="J3026" i="47"/>
  <c r="A3026" i="47"/>
  <c r="J3025" i="47"/>
  <c r="A3025" i="47"/>
  <c r="J3024" i="47"/>
  <c r="A3024" i="47"/>
  <c r="J3023" i="47"/>
  <c r="A3023" i="47"/>
  <c r="J3022" i="47"/>
  <c r="A3022" i="47"/>
  <c r="J3021" i="47"/>
  <c r="A3021" i="47"/>
  <c r="J3020" i="47"/>
  <c r="A3020" i="47"/>
  <c r="J3019" i="47"/>
  <c r="A3019" i="47"/>
  <c r="J3018" i="47"/>
  <c r="A3018" i="47"/>
  <c r="J3017" i="47"/>
  <c r="A3017" i="47"/>
  <c r="J3016" i="47"/>
  <c r="A3016" i="47"/>
  <c r="J3015" i="47"/>
  <c r="A3015" i="47"/>
  <c r="J3014" i="47"/>
  <c r="A3014" i="47"/>
  <c r="J3013" i="47"/>
  <c r="A3013" i="47"/>
  <c r="J3012" i="47"/>
  <c r="A3012" i="47"/>
  <c r="J3011" i="47"/>
  <c r="A3011" i="47"/>
  <c r="J3010" i="47"/>
  <c r="A3010" i="47"/>
  <c r="J3009" i="47"/>
  <c r="A3009" i="47"/>
  <c r="J3008" i="47"/>
  <c r="A3008" i="47"/>
  <c r="J3007" i="47"/>
  <c r="A3007" i="47"/>
  <c r="J3006" i="47"/>
  <c r="A3006" i="47"/>
  <c r="J3005" i="47"/>
  <c r="A3005" i="47"/>
  <c r="J3004" i="47"/>
  <c r="A3004" i="47"/>
  <c r="J3003" i="47"/>
  <c r="A3003" i="47"/>
  <c r="J3002" i="47"/>
  <c r="A3002" i="47"/>
  <c r="J3001" i="47"/>
  <c r="A3001" i="47"/>
  <c r="J3000" i="47"/>
  <c r="A3000" i="47"/>
  <c r="J2999" i="47"/>
  <c r="A2999" i="47"/>
  <c r="J2998" i="47"/>
  <c r="A2998" i="47"/>
  <c r="J2997" i="47"/>
  <c r="A2997" i="47"/>
  <c r="J2996" i="47"/>
  <c r="A2996" i="47"/>
  <c r="J2995" i="47"/>
  <c r="A2995" i="47"/>
  <c r="J2994" i="47"/>
  <c r="A2994" i="47"/>
  <c r="J2993" i="47"/>
  <c r="A2993" i="47"/>
  <c r="J2992" i="47"/>
  <c r="A2992" i="47"/>
  <c r="J2991" i="47"/>
  <c r="A2991" i="47"/>
  <c r="J2990" i="47"/>
  <c r="A2990" i="47"/>
  <c r="J2989" i="47"/>
  <c r="A2989" i="47"/>
  <c r="J2988" i="47"/>
  <c r="A2988" i="47"/>
  <c r="J2987" i="47"/>
  <c r="A2987" i="47"/>
  <c r="J2986" i="47"/>
  <c r="A2986" i="47"/>
  <c r="J2985" i="47"/>
  <c r="A2985" i="47"/>
  <c r="J2984" i="47"/>
  <c r="A2984" i="47"/>
  <c r="J2983" i="47"/>
  <c r="A2983" i="47"/>
  <c r="J2982" i="47"/>
  <c r="A2982" i="47"/>
  <c r="J2981" i="47"/>
  <c r="A2981" i="47"/>
  <c r="J2980" i="47"/>
  <c r="A2980" i="47"/>
  <c r="J2979" i="47"/>
  <c r="A2979" i="47"/>
  <c r="J2978" i="47"/>
  <c r="A2978" i="47"/>
  <c r="J2977" i="47"/>
  <c r="A2977" i="47"/>
  <c r="J2976" i="47"/>
  <c r="A2976" i="47"/>
  <c r="J2975" i="47"/>
  <c r="A2975" i="47"/>
  <c r="J2974" i="47"/>
  <c r="A2974" i="47"/>
  <c r="J2973" i="47"/>
  <c r="A2973" i="47"/>
  <c r="J2972" i="47"/>
  <c r="A2972" i="47"/>
  <c r="J2971" i="47"/>
  <c r="A2971" i="47"/>
  <c r="J2970" i="47"/>
  <c r="A2970" i="47"/>
  <c r="J2969" i="47"/>
  <c r="A2969" i="47"/>
  <c r="J2968" i="47"/>
  <c r="A2968" i="47"/>
  <c r="J2967" i="47"/>
  <c r="A2967" i="47"/>
  <c r="J2966" i="47"/>
  <c r="A2966" i="47"/>
  <c r="J2965" i="47"/>
  <c r="A2965" i="47"/>
  <c r="J2964" i="47"/>
  <c r="A2964" i="47"/>
  <c r="J2963" i="47"/>
  <c r="A2963" i="47"/>
  <c r="J2962" i="47"/>
  <c r="A2962" i="47"/>
  <c r="J2961" i="47"/>
  <c r="A2961" i="47"/>
  <c r="J2960" i="47"/>
  <c r="A2960" i="47"/>
  <c r="J2959" i="47"/>
  <c r="A2959" i="47"/>
  <c r="J2958" i="47"/>
  <c r="A2958" i="47"/>
  <c r="J2957" i="47"/>
  <c r="A2957" i="47"/>
  <c r="J2956" i="47"/>
  <c r="A2956" i="47"/>
  <c r="J2955" i="47"/>
  <c r="A2955" i="47"/>
  <c r="J2954" i="47"/>
  <c r="A2954" i="47"/>
  <c r="J2953" i="47"/>
  <c r="A2953" i="47"/>
  <c r="J2952" i="47"/>
  <c r="A2952" i="47"/>
  <c r="J2951" i="47"/>
  <c r="A2951" i="47"/>
  <c r="J2950" i="47"/>
  <c r="A2950" i="47"/>
  <c r="J2949" i="47"/>
  <c r="A2949" i="47"/>
  <c r="J2948" i="47"/>
  <c r="A2948" i="47"/>
  <c r="J2947" i="47"/>
  <c r="A2947" i="47"/>
  <c r="J2946" i="47"/>
  <c r="A2946" i="47"/>
  <c r="J2945" i="47"/>
  <c r="A2945" i="47"/>
  <c r="J2944" i="47"/>
  <c r="A2944" i="47"/>
  <c r="J2943" i="47"/>
  <c r="A2943" i="47"/>
  <c r="J2942" i="47"/>
  <c r="A2942" i="47"/>
  <c r="J2941" i="47"/>
  <c r="A2941" i="47"/>
  <c r="J2940" i="47"/>
  <c r="A2940" i="47"/>
  <c r="J2939" i="47"/>
  <c r="A2939" i="47"/>
  <c r="J2938" i="47"/>
  <c r="A2938" i="47"/>
  <c r="J2937" i="47"/>
  <c r="A2937" i="47"/>
  <c r="J2936" i="47"/>
  <c r="A2936" i="47"/>
  <c r="J2935" i="47"/>
  <c r="A2935" i="47"/>
  <c r="J2934" i="47"/>
  <c r="A2934" i="47"/>
  <c r="J2933" i="47"/>
  <c r="A2933" i="47"/>
  <c r="J2932" i="47"/>
  <c r="A2932" i="47"/>
  <c r="J2931" i="47"/>
  <c r="A2931" i="47"/>
  <c r="J2930" i="47"/>
  <c r="A2930" i="47"/>
  <c r="J2929" i="47"/>
  <c r="A2929" i="47"/>
  <c r="J2928" i="47"/>
  <c r="A2928" i="47"/>
  <c r="J2927" i="47"/>
  <c r="A2927" i="47"/>
  <c r="J2926" i="47"/>
  <c r="A2926" i="47"/>
  <c r="J2925" i="47"/>
  <c r="A2925" i="47"/>
  <c r="J2924" i="47"/>
  <c r="A2924" i="47"/>
  <c r="J2923" i="47"/>
  <c r="A2923" i="47"/>
  <c r="J2922" i="47"/>
  <c r="A2922" i="47"/>
  <c r="J2921" i="47"/>
  <c r="A2921" i="47"/>
  <c r="J2920" i="47"/>
  <c r="A2920" i="47"/>
  <c r="J2919" i="47"/>
  <c r="A2919" i="47"/>
  <c r="J2918" i="47"/>
  <c r="A2918" i="47"/>
  <c r="J2917" i="47"/>
  <c r="A2917" i="47"/>
  <c r="J2916" i="47"/>
  <c r="A2916" i="47"/>
  <c r="J2915" i="47"/>
  <c r="A2915" i="47"/>
  <c r="J2914" i="47"/>
  <c r="A2914" i="47"/>
  <c r="J2913" i="47"/>
  <c r="A2913" i="47"/>
  <c r="J2912" i="47"/>
  <c r="A2912" i="47"/>
  <c r="J2911" i="47"/>
  <c r="A2911" i="47"/>
  <c r="J2910" i="47"/>
  <c r="A2910" i="47"/>
  <c r="J2909" i="47"/>
  <c r="A2909" i="47"/>
  <c r="J2908" i="47"/>
  <c r="A2908" i="47"/>
  <c r="J2907" i="47"/>
  <c r="A2907" i="47"/>
  <c r="J2906" i="47"/>
  <c r="A2906" i="47"/>
  <c r="J2905" i="47"/>
  <c r="A2905" i="47"/>
  <c r="J2904" i="47"/>
  <c r="A2904" i="47"/>
  <c r="J2903" i="47"/>
  <c r="A2903" i="47"/>
  <c r="J2902" i="47"/>
  <c r="A2902" i="47"/>
  <c r="J2901" i="47"/>
  <c r="A2901" i="47"/>
  <c r="J2900" i="47"/>
  <c r="A2900" i="47"/>
  <c r="J2899" i="47"/>
  <c r="A2899" i="47"/>
  <c r="J2898" i="47"/>
  <c r="A2898" i="47"/>
  <c r="J2897" i="47"/>
  <c r="A2897" i="47"/>
  <c r="J2896" i="47"/>
  <c r="A2896" i="47"/>
  <c r="J2895" i="47"/>
  <c r="A2895" i="47"/>
  <c r="J2894" i="47"/>
  <c r="A2894" i="47"/>
  <c r="J2893" i="47"/>
  <c r="A2893" i="47"/>
  <c r="J2892" i="47"/>
  <c r="A2892" i="47"/>
  <c r="J2891" i="47"/>
  <c r="A2891" i="47"/>
  <c r="J2890" i="47"/>
  <c r="A2890" i="47"/>
  <c r="J2889" i="47"/>
  <c r="A2889" i="47"/>
  <c r="J2888" i="47"/>
  <c r="A2888" i="47"/>
  <c r="J2887" i="47"/>
  <c r="A2887" i="47"/>
  <c r="J2886" i="47"/>
  <c r="A2886" i="47"/>
  <c r="J2885" i="47"/>
  <c r="A2885" i="47"/>
  <c r="J2884" i="47"/>
  <c r="A2884" i="47"/>
  <c r="J2883" i="47"/>
  <c r="A2883" i="47"/>
  <c r="J2882" i="47"/>
  <c r="A2882" i="47"/>
  <c r="J2881" i="47"/>
  <c r="A2881" i="47"/>
  <c r="J2880" i="47"/>
  <c r="A2880" i="47"/>
  <c r="J2879" i="47"/>
  <c r="A2879" i="47"/>
  <c r="J2878" i="47"/>
  <c r="A2878" i="47"/>
  <c r="J2877" i="47"/>
  <c r="A2877" i="47"/>
  <c r="J2876" i="47"/>
  <c r="A2876" i="47"/>
  <c r="J2875" i="47"/>
  <c r="A2875" i="47"/>
  <c r="J2874" i="47"/>
  <c r="A2874" i="47"/>
  <c r="J2873" i="47"/>
  <c r="A2873" i="47"/>
  <c r="J2872" i="47"/>
  <c r="A2872" i="47"/>
  <c r="J2871" i="47"/>
  <c r="A2871" i="47"/>
  <c r="J2870" i="47"/>
  <c r="A2870" i="47"/>
  <c r="J2869" i="47"/>
  <c r="A2869" i="47"/>
  <c r="J2868" i="47"/>
  <c r="A2868" i="47"/>
  <c r="J2867" i="47"/>
  <c r="A2867" i="47"/>
  <c r="J2866" i="47"/>
  <c r="A2866" i="47"/>
  <c r="J2865" i="47"/>
  <c r="A2865" i="47"/>
  <c r="J2864" i="47"/>
  <c r="A2864" i="47"/>
  <c r="J2863" i="47"/>
  <c r="A2863" i="47"/>
  <c r="J2862" i="47"/>
  <c r="A2862" i="47"/>
  <c r="J2861" i="47"/>
  <c r="A2861" i="47"/>
  <c r="J2860" i="47"/>
  <c r="A2860" i="47"/>
  <c r="J2859" i="47"/>
  <c r="A2859" i="47"/>
  <c r="J2858" i="47"/>
  <c r="A2858" i="47"/>
  <c r="J2857" i="47"/>
  <c r="A2857" i="47"/>
  <c r="J2856" i="47"/>
  <c r="A2856" i="47"/>
  <c r="J2855" i="47"/>
  <c r="A2855" i="47"/>
  <c r="J2854" i="47"/>
  <c r="A2854" i="47"/>
  <c r="J2853" i="47"/>
  <c r="A2853" i="47"/>
  <c r="J2852" i="47"/>
  <c r="A2852" i="47"/>
  <c r="J2851" i="47"/>
  <c r="A2851" i="47"/>
  <c r="J2850" i="47"/>
  <c r="A2850" i="47"/>
  <c r="J2849" i="47"/>
  <c r="A2849" i="47"/>
  <c r="J2848" i="47"/>
  <c r="A2848" i="47"/>
  <c r="J2847" i="47"/>
  <c r="A2847" i="47"/>
  <c r="J2846" i="47"/>
  <c r="A2846" i="47"/>
  <c r="J2845" i="47"/>
  <c r="A2845" i="47"/>
  <c r="J2844" i="47"/>
  <c r="A2844" i="47"/>
  <c r="J2843" i="47"/>
  <c r="A2843" i="47"/>
  <c r="J2842" i="47"/>
  <c r="A2842" i="47"/>
  <c r="J2841" i="47"/>
  <c r="A2841" i="47"/>
  <c r="J2840" i="47"/>
  <c r="A2840" i="47"/>
  <c r="J2839" i="47"/>
  <c r="A2839" i="47"/>
  <c r="J2838" i="47"/>
  <c r="A2838" i="47"/>
  <c r="J2837" i="47"/>
  <c r="A2837" i="47"/>
  <c r="J2836" i="47"/>
  <c r="A2836" i="47"/>
  <c r="J2835" i="47"/>
  <c r="A2835" i="47"/>
  <c r="J2834" i="47"/>
  <c r="A2834" i="47"/>
  <c r="J2833" i="47"/>
  <c r="A2833" i="47"/>
  <c r="J2832" i="47"/>
  <c r="A2832" i="47"/>
  <c r="J2831" i="47"/>
  <c r="A2831" i="47"/>
  <c r="J2830" i="47"/>
  <c r="A2830" i="47"/>
  <c r="J2829" i="47"/>
  <c r="A2829" i="47"/>
  <c r="J2828" i="47"/>
  <c r="A2828" i="47"/>
  <c r="J2827" i="47"/>
  <c r="A2827" i="47"/>
  <c r="J2826" i="47"/>
  <c r="A2826" i="47"/>
  <c r="J2825" i="47"/>
  <c r="A2825" i="47"/>
  <c r="J2824" i="47"/>
  <c r="A2824" i="47"/>
  <c r="J2823" i="47"/>
  <c r="A2823" i="47"/>
  <c r="J2822" i="47"/>
  <c r="A2822" i="47"/>
  <c r="J2821" i="47"/>
  <c r="A2821" i="47"/>
  <c r="J2820" i="47"/>
  <c r="A2820" i="47"/>
  <c r="J2819" i="47"/>
  <c r="A2819" i="47"/>
  <c r="J2818" i="47"/>
  <c r="A2818" i="47"/>
  <c r="J2817" i="47"/>
  <c r="A2817" i="47"/>
  <c r="J2816" i="47"/>
  <c r="A2816" i="47"/>
  <c r="J2815" i="47"/>
  <c r="A2815" i="47"/>
  <c r="J2814" i="47"/>
  <c r="A2814" i="47"/>
  <c r="J2813" i="47"/>
  <c r="A2813" i="47"/>
  <c r="J2812" i="47"/>
  <c r="A2812" i="47"/>
  <c r="J2811" i="47"/>
  <c r="A2811" i="47"/>
  <c r="J2810" i="47"/>
  <c r="A2810" i="47"/>
  <c r="J2809" i="47"/>
  <c r="A2809" i="47"/>
  <c r="J2808" i="47"/>
  <c r="A2808" i="47"/>
  <c r="J2807" i="47"/>
  <c r="A2807" i="47"/>
  <c r="J2806" i="47"/>
  <c r="A2806" i="47"/>
  <c r="J2805" i="47"/>
  <c r="A2805" i="47"/>
  <c r="J2804" i="47"/>
  <c r="A2804" i="47"/>
  <c r="J2803" i="47"/>
  <c r="A2803" i="47"/>
  <c r="J2802" i="47"/>
  <c r="A2802" i="47"/>
  <c r="J2801" i="47"/>
  <c r="A2801" i="47"/>
  <c r="J2800" i="47"/>
  <c r="A2800" i="47"/>
  <c r="J2799" i="47"/>
  <c r="A2799" i="47"/>
  <c r="J2798" i="47"/>
  <c r="A2798" i="47"/>
  <c r="J2797" i="47"/>
  <c r="L2797" i="47" s="1"/>
  <c r="A2797" i="47"/>
  <c r="J2796" i="47"/>
  <c r="L2796" i="47" s="1"/>
  <c r="A2796" i="47"/>
  <c r="J2795" i="47"/>
  <c r="L2795" i="47" s="1"/>
  <c r="A2795" i="47"/>
  <c r="J2794" i="47"/>
  <c r="L2794" i="47" s="1"/>
  <c r="A2794" i="47"/>
  <c r="J2793" i="47"/>
  <c r="L2793" i="47" s="1"/>
  <c r="A2793" i="47"/>
  <c r="J2792" i="47"/>
  <c r="L2792" i="47" s="1"/>
  <c r="A2792" i="47"/>
  <c r="J2791" i="47"/>
  <c r="A2791" i="47"/>
  <c r="J2790" i="47"/>
  <c r="L2790" i="47" s="1"/>
  <c r="A2790" i="47"/>
  <c r="J2789" i="47"/>
  <c r="A2789" i="47"/>
  <c r="J2788" i="47"/>
  <c r="L2788" i="47" s="1"/>
  <c r="A2788" i="47"/>
  <c r="J2787" i="47"/>
  <c r="A2787" i="47"/>
  <c r="J2786" i="47"/>
  <c r="L2786" i="47" s="1"/>
  <c r="A2786" i="47"/>
  <c r="J2785" i="47"/>
  <c r="A2785" i="47"/>
  <c r="J2784" i="47"/>
  <c r="L2784" i="47" s="1"/>
  <c r="A2784" i="47"/>
  <c r="J2783" i="47"/>
  <c r="A2783" i="47"/>
  <c r="J2782" i="47"/>
  <c r="L2782" i="47" s="1"/>
  <c r="A2782" i="47"/>
  <c r="J2781" i="47"/>
  <c r="L2781" i="47" s="1"/>
  <c r="A2781" i="47"/>
  <c r="J2780" i="47"/>
  <c r="L2780" i="47" s="1"/>
  <c r="A2780" i="47"/>
  <c r="J2779" i="47"/>
  <c r="L2779" i="47" s="1"/>
  <c r="A2779" i="47"/>
  <c r="J2778" i="47"/>
  <c r="L2778" i="47" s="1"/>
  <c r="A2778" i="47"/>
  <c r="J2777" i="47"/>
  <c r="L2777" i="47" s="1"/>
  <c r="A2777" i="47"/>
  <c r="J2776" i="47"/>
  <c r="L2776" i="47" s="1"/>
  <c r="A2776" i="47"/>
  <c r="J2775" i="47"/>
  <c r="A2775" i="47"/>
  <c r="J2774" i="47"/>
  <c r="L2774" i="47" s="1"/>
  <c r="A2774" i="47"/>
  <c r="J2773" i="47"/>
  <c r="L2773" i="47" s="1"/>
  <c r="A2773" i="47"/>
  <c r="J2772" i="47"/>
  <c r="L2772" i="47" s="1"/>
  <c r="A2772" i="47"/>
  <c r="J2771" i="47"/>
  <c r="A2771" i="47"/>
  <c r="J2770" i="47"/>
  <c r="L2770" i="47" s="1"/>
  <c r="A2770" i="47"/>
  <c r="J2769" i="47"/>
  <c r="L2769" i="47" s="1"/>
  <c r="A2769" i="47"/>
  <c r="J2768" i="47"/>
  <c r="L2768" i="47" s="1"/>
  <c r="A2768" i="47"/>
  <c r="J2767" i="47"/>
  <c r="A2767" i="47"/>
  <c r="J2766" i="47"/>
  <c r="L2766" i="47" s="1"/>
  <c r="A2766" i="47"/>
  <c r="J2765" i="47"/>
  <c r="L2765" i="47" s="1"/>
  <c r="A2765" i="47"/>
  <c r="J2764" i="47"/>
  <c r="L2764" i="47" s="1"/>
  <c r="A2764" i="47"/>
  <c r="J2763" i="47"/>
  <c r="L2763" i="47" s="1"/>
  <c r="A2763" i="47"/>
  <c r="J2762" i="47"/>
  <c r="L2762" i="47" s="1"/>
  <c r="A2762" i="47"/>
  <c r="J2761" i="47"/>
  <c r="A2761" i="47"/>
  <c r="J2760" i="47"/>
  <c r="L2760" i="47" s="1"/>
  <c r="A2760" i="47"/>
  <c r="J2759" i="47"/>
  <c r="A2759" i="47"/>
  <c r="J2758" i="47"/>
  <c r="L2758" i="47" s="1"/>
  <c r="A2758" i="47"/>
  <c r="J2757" i="47"/>
  <c r="A2757" i="47"/>
  <c r="J2756" i="47"/>
  <c r="L2756" i="47" s="1"/>
  <c r="A2756" i="47"/>
  <c r="J2755" i="47"/>
  <c r="L2755" i="47" s="1"/>
  <c r="A2755" i="47"/>
  <c r="J2754" i="47"/>
  <c r="L2754" i="47" s="1"/>
  <c r="A2754" i="47"/>
  <c r="J2753" i="47"/>
  <c r="L2753" i="47" s="1"/>
  <c r="A2753" i="47"/>
  <c r="J2752" i="47"/>
  <c r="L2752" i="47" s="1"/>
  <c r="A2752" i="47"/>
  <c r="J2751" i="47"/>
  <c r="A2751" i="47"/>
  <c r="J2750" i="47"/>
  <c r="L2750" i="47" s="1"/>
  <c r="A2750" i="47"/>
  <c r="J2749" i="47"/>
  <c r="L2749" i="47" s="1"/>
  <c r="A2749" i="47"/>
  <c r="J2748" i="47"/>
  <c r="L2748" i="47" s="1"/>
  <c r="A2748" i="47"/>
  <c r="J2747" i="47"/>
  <c r="L2747" i="47" s="1"/>
  <c r="A2747" i="47"/>
  <c r="J2746" i="47"/>
  <c r="L2746" i="47" s="1"/>
  <c r="A2746" i="47"/>
  <c r="J2745" i="47"/>
  <c r="L2745" i="47" s="1"/>
  <c r="A2745" i="47"/>
  <c r="J2744" i="47"/>
  <c r="L2744" i="47" s="1"/>
  <c r="A2744" i="47"/>
  <c r="J2743" i="47"/>
  <c r="A2743" i="47"/>
  <c r="J2742" i="47"/>
  <c r="L2742" i="47" s="1"/>
  <c r="A2742" i="47"/>
  <c r="J2741" i="47"/>
  <c r="L2741" i="47" s="1"/>
  <c r="A2741" i="47"/>
  <c r="J2740" i="47"/>
  <c r="L2740" i="47" s="1"/>
  <c r="A2740" i="47"/>
  <c r="J2739" i="47"/>
  <c r="L2739" i="47" s="1"/>
  <c r="A2739" i="47"/>
  <c r="J2738" i="47"/>
  <c r="L2738" i="47" s="1"/>
  <c r="A2738" i="47"/>
  <c r="J2737" i="47"/>
  <c r="L2737" i="47" s="1"/>
  <c r="A2737" i="47"/>
  <c r="J2736" i="47"/>
  <c r="L2736" i="47" s="1"/>
  <c r="A2736" i="47"/>
  <c r="J2735" i="47"/>
  <c r="A2735" i="47"/>
  <c r="J2734" i="47"/>
  <c r="L2734" i="47" s="1"/>
  <c r="A2734" i="47"/>
  <c r="J2733" i="47"/>
  <c r="L2733" i="47" s="1"/>
  <c r="A2733" i="47"/>
  <c r="M2732" i="47"/>
  <c r="L2732" i="47"/>
  <c r="J2732" i="47"/>
  <c r="A2732" i="47"/>
  <c r="M2731" i="47"/>
  <c r="L2731" i="47"/>
  <c r="J2731" i="47"/>
  <c r="A2731" i="47"/>
  <c r="M2730" i="47"/>
  <c r="L2730" i="47"/>
  <c r="J2730" i="47"/>
  <c r="A2730" i="47"/>
  <c r="M2729" i="47"/>
  <c r="L2729" i="47"/>
  <c r="J2729" i="47"/>
  <c r="A2729" i="47"/>
  <c r="M2728" i="47"/>
  <c r="L2728" i="47"/>
  <c r="J2728" i="47"/>
  <c r="A2728" i="47"/>
  <c r="M2727" i="47"/>
  <c r="L2727" i="47"/>
  <c r="J2727" i="47"/>
  <c r="A2727" i="47"/>
  <c r="M2726" i="47"/>
  <c r="L2726" i="47"/>
  <c r="J2726" i="47"/>
  <c r="A2726" i="47"/>
  <c r="M2725" i="47"/>
  <c r="L2725" i="47"/>
  <c r="J2725" i="47"/>
  <c r="A2725" i="47"/>
  <c r="M2724" i="47"/>
  <c r="L2724" i="47"/>
  <c r="J2724" i="47"/>
  <c r="A2724" i="47"/>
  <c r="M2723" i="47"/>
  <c r="L2723" i="47"/>
  <c r="J2723" i="47"/>
  <c r="A2723" i="47"/>
  <c r="M2722" i="47"/>
  <c r="L2722" i="47"/>
  <c r="J2722" i="47"/>
  <c r="A2722" i="47"/>
  <c r="M2721" i="47"/>
  <c r="L2721" i="47"/>
  <c r="J2721" i="47"/>
  <c r="A2721" i="47"/>
  <c r="M2720" i="47"/>
  <c r="L2720" i="47"/>
  <c r="J2720" i="47"/>
  <c r="A2720" i="47"/>
  <c r="M2719" i="47"/>
  <c r="L2719" i="47"/>
  <c r="J2719" i="47"/>
  <c r="A2719" i="47"/>
  <c r="M2718" i="47"/>
  <c r="L2718" i="47"/>
  <c r="J2718" i="47"/>
  <c r="A2718" i="47"/>
  <c r="M2717" i="47"/>
  <c r="L2717" i="47"/>
  <c r="J2717" i="47"/>
  <c r="A2717" i="47"/>
  <c r="M2716" i="47"/>
  <c r="L2716" i="47"/>
  <c r="J2716" i="47"/>
  <c r="A2716" i="47"/>
  <c r="M2715" i="47"/>
  <c r="L2715" i="47"/>
  <c r="J2715" i="47"/>
  <c r="A2715" i="47"/>
  <c r="M2714" i="47"/>
  <c r="L2714" i="47"/>
  <c r="J2714" i="47"/>
  <c r="A2714" i="47"/>
  <c r="M2713" i="47"/>
  <c r="L2713" i="47"/>
  <c r="J2713" i="47"/>
  <c r="A2713" i="47"/>
  <c r="M2712" i="47"/>
  <c r="L2712" i="47"/>
  <c r="J2712" i="47"/>
  <c r="A2712" i="47"/>
  <c r="M2711" i="47"/>
  <c r="L2711" i="47"/>
  <c r="J2711" i="47"/>
  <c r="A2711" i="47"/>
  <c r="M2710" i="47"/>
  <c r="L2710" i="47"/>
  <c r="J2710" i="47"/>
  <c r="A2710" i="47"/>
  <c r="M2709" i="47"/>
  <c r="L2709" i="47"/>
  <c r="J2709" i="47"/>
  <c r="A2709" i="47"/>
  <c r="M2708" i="47"/>
  <c r="L2708" i="47"/>
  <c r="J2708" i="47"/>
  <c r="A2708" i="47"/>
  <c r="M2707" i="47"/>
  <c r="L2707" i="47"/>
  <c r="J2707" i="47"/>
  <c r="A2707" i="47"/>
  <c r="M2706" i="47"/>
  <c r="L2706" i="47"/>
  <c r="J2706" i="47"/>
  <c r="A2706" i="47"/>
  <c r="M2705" i="47"/>
  <c r="L2705" i="47"/>
  <c r="J2705" i="47"/>
  <c r="A2705" i="47"/>
  <c r="M2704" i="47"/>
  <c r="L2704" i="47"/>
  <c r="J2704" i="47"/>
  <c r="A2704" i="47"/>
  <c r="M2703" i="47"/>
  <c r="L2703" i="47"/>
  <c r="J2703" i="47"/>
  <c r="A2703" i="47"/>
  <c r="M2702" i="47"/>
  <c r="L2702" i="47"/>
  <c r="J2702" i="47"/>
  <c r="A2702" i="47"/>
  <c r="M2701" i="47"/>
  <c r="L2701" i="47"/>
  <c r="J2701" i="47"/>
  <c r="A2701" i="47"/>
  <c r="M2700" i="47"/>
  <c r="L2700" i="47"/>
  <c r="J2700" i="47"/>
  <c r="A2700" i="47"/>
  <c r="M2699" i="47"/>
  <c r="L2699" i="47"/>
  <c r="J2699" i="47"/>
  <c r="A2699" i="47"/>
  <c r="M2698" i="47"/>
  <c r="L2698" i="47"/>
  <c r="J2698" i="47"/>
  <c r="A2698" i="47"/>
  <c r="M2697" i="47"/>
  <c r="L2697" i="47"/>
  <c r="J2697" i="47"/>
  <c r="A2697" i="47"/>
  <c r="M2696" i="47"/>
  <c r="L2696" i="47"/>
  <c r="J2696" i="47"/>
  <c r="A2696" i="47"/>
  <c r="M2695" i="47"/>
  <c r="L2695" i="47"/>
  <c r="J2695" i="47"/>
  <c r="A2695" i="47"/>
  <c r="M2694" i="47"/>
  <c r="L2694" i="47"/>
  <c r="J2694" i="47"/>
  <c r="A2694" i="47"/>
  <c r="M2693" i="47"/>
  <c r="L2693" i="47"/>
  <c r="J2693" i="47"/>
  <c r="A2693" i="47"/>
  <c r="M2692" i="47"/>
  <c r="L2692" i="47"/>
  <c r="J2692" i="47"/>
  <c r="A2692" i="47"/>
  <c r="M2691" i="47"/>
  <c r="L2691" i="47"/>
  <c r="J2691" i="47"/>
  <c r="A2691" i="47"/>
  <c r="M2690" i="47"/>
  <c r="L2690" i="47"/>
  <c r="J2690" i="47"/>
  <c r="A2690" i="47"/>
  <c r="M2689" i="47"/>
  <c r="L2689" i="47"/>
  <c r="J2689" i="47"/>
  <c r="A2689" i="47"/>
  <c r="M2688" i="47"/>
  <c r="L2688" i="47"/>
  <c r="J2688" i="47"/>
  <c r="A2688" i="47"/>
  <c r="M2687" i="47"/>
  <c r="L2687" i="47"/>
  <c r="J2687" i="47"/>
  <c r="A2687" i="47"/>
  <c r="M2686" i="47"/>
  <c r="L2686" i="47"/>
  <c r="J2686" i="47"/>
  <c r="A2686" i="47"/>
  <c r="M2685" i="47"/>
  <c r="L2685" i="47"/>
  <c r="J2685" i="47"/>
  <c r="A2685" i="47"/>
  <c r="M2684" i="47"/>
  <c r="L2684" i="47"/>
  <c r="J2684" i="47"/>
  <c r="A2684" i="47"/>
  <c r="M2683" i="47"/>
  <c r="L2683" i="47"/>
  <c r="J2683" i="47"/>
  <c r="A2683" i="47"/>
  <c r="M2682" i="47"/>
  <c r="L2682" i="47"/>
  <c r="J2682" i="47"/>
  <c r="A2682" i="47"/>
  <c r="M2681" i="47"/>
  <c r="L2681" i="47"/>
  <c r="J2681" i="47"/>
  <c r="A2681" i="47"/>
  <c r="M2680" i="47"/>
  <c r="L2680" i="47"/>
  <c r="J2680" i="47"/>
  <c r="A2680" i="47"/>
  <c r="M2679" i="47"/>
  <c r="L2679" i="47"/>
  <c r="J2679" i="47"/>
  <c r="A2679" i="47"/>
  <c r="M2678" i="47"/>
  <c r="L2678" i="47"/>
  <c r="J2678" i="47"/>
  <c r="A2678" i="47"/>
  <c r="M2677" i="47"/>
  <c r="L2677" i="47"/>
  <c r="J2677" i="47"/>
  <c r="A2677" i="47"/>
  <c r="M2676" i="47"/>
  <c r="L2676" i="47"/>
  <c r="J2676" i="47"/>
  <c r="A2676" i="47"/>
  <c r="M2675" i="47"/>
  <c r="L2675" i="47"/>
  <c r="J2675" i="47"/>
  <c r="A2675" i="47"/>
  <c r="M2674" i="47"/>
  <c r="L2674" i="47"/>
  <c r="J2674" i="47"/>
  <c r="A2674" i="47"/>
  <c r="M2673" i="47"/>
  <c r="L2673" i="47"/>
  <c r="J2673" i="47"/>
  <c r="A2673" i="47"/>
  <c r="M2672" i="47"/>
  <c r="L2672" i="47"/>
  <c r="J2672" i="47"/>
  <c r="A2672" i="47"/>
  <c r="M2671" i="47"/>
  <c r="L2671" i="47"/>
  <c r="J2671" i="47"/>
  <c r="A2671" i="47"/>
  <c r="M2670" i="47"/>
  <c r="L2670" i="47"/>
  <c r="J2670" i="47"/>
  <c r="A2670" i="47"/>
  <c r="M2669" i="47"/>
  <c r="L2669" i="47"/>
  <c r="J2669" i="47"/>
  <c r="A2669" i="47"/>
  <c r="M2668" i="47"/>
  <c r="L2668" i="47"/>
  <c r="J2668" i="47"/>
  <c r="A2668" i="47"/>
  <c r="M2667" i="47"/>
  <c r="L2667" i="47"/>
  <c r="J2667" i="47"/>
  <c r="A2667" i="47"/>
  <c r="M2666" i="47"/>
  <c r="L2666" i="47"/>
  <c r="J2666" i="47"/>
  <c r="A2666" i="47"/>
  <c r="M2665" i="47"/>
  <c r="L2665" i="47"/>
  <c r="J2665" i="47"/>
  <c r="A2665" i="47"/>
  <c r="M2664" i="47"/>
  <c r="L2664" i="47"/>
  <c r="J2664" i="47"/>
  <c r="A2664" i="47"/>
  <c r="M2663" i="47"/>
  <c r="L2663" i="47"/>
  <c r="J2663" i="47"/>
  <c r="A2663" i="47"/>
  <c r="M2662" i="47"/>
  <c r="L2662" i="47"/>
  <c r="J2662" i="47"/>
  <c r="A2662" i="47"/>
  <c r="M2661" i="47"/>
  <c r="L2661" i="47"/>
  <c r="J2661" i="47"/>
  <c r="A2661" i="47"/>
  <c r="M2660" i="47"/>
  <c r="L2660" i="47"/>
  <c r="J2660" i="47"/>
  <c r="A2660" i="47"/>
  <c r="M2659" i="47"/>
  <c r="L2659" i="47"/>
  <c r="J2659" i="47"/>
  <c r="A2659" i="47"/>
  <c r="M2658" i="47"/>
  <c r="L2658" i="47"/>
  <c r="J2658" i="47"/>
  <c r="A2658" i="47"/>
  <c r="M2657" i="47"/>
  <c r="L2657" i="47"/>
  <c r="J2657" i="47"/>
  <c r="A2657" i="47"/>
  <c r="M2656" i="47"/>
  <c r="L2656" i="47"/>
  <c r="J2656" i="47"/>
  <c r="A2656" i="47"/>
  <c r="M2655" i="47"/>
  <c r="L2655" i="47"/>
  <c r="J2655" i="47"/>
  <c r="A2655" i="47"/>
  <c r="M2654" i="47"/>
  <c r="L2654" i="47"/>
  <c r="J2654" i="47"/>
  <c r="A2654" i="47"/>
  <c r="M2653" i="47"/>
  <c r="L2653" i="47"/>
  <c r="J2653" i="47"/>
  <c r="A2653" i="47"/>
  <c r="M2652" i="47"/>
  <c r="L2652" i="47"/>
  <c r="J2652" i="47"/>
  <c r="A2652" i="47"/>
  <c r="M2651" i="47"/>
  <c r="L2651" i="47"/>
  <c r="J2651" i="47"/>
  <c r="A2651" i="47"/>
  <c r="M2650" i="47"/>
  <c r="L2650" i="47"/>
  <c r="J2650" i="47"/>
  <c r="A2650" i="47"/>
  <c r="M2649" i="47"/>
  <c r="L2649" i="47"/>
  <c r="J2649" i="47"/>
  <c r="A2649" i="47"/>
  <c r="M2648" i="47"/>
  <c r="L2648" i="47"/>
  <c r="J2648" i="47"/>
  <c r="A2648" i="47"/>
  <c r="M2647" i="47"/>
  <c r="L2647" i="47"/>
  <c r="J2647" i="47"/>
  <c r="A2647" i="47"/>
  <c r="M2646" i="47"/>
  <c r="L2646" i="47"/>
  <c r="J2646" i="47"/>
  <c r="A2646" i="47"/>
  <c r="M2645" i="47"/>
  <c r="L2645" i="47"/>
  <c r="J2645" i="47"/>
  <c r="A2645" i="47"/>
  <c r="M2644" i="47"/>
  <c r="L2644" i="47"/>
  <c r="J2644" i="47"/>
  <c r="A2644" i="47"/>
  <c r="M2643" i="47"/>
  <c r="L2643" i="47"/>
  <c r="J2643" i="47"/>
  <c r="A2643" i="47"/>
  <c r="M2642" i="47"/>
  <c r="L2642" i="47"/>
  <c r="J2642" i="47"/>
  <c r="A2642" i="47"/>
  <c r="M2641" i="47"/>
  <c r="L2641" i="47"/>
  <c r="J2641" i="47"/>
  <c r="A2641" i="47"/>
  <c r="M2640" i="47"/>
  <c r="L2640" i="47"/>
  <c r="J2640" i="47"/>
  <c r="A2640" i="47"/>
  <c r="M2639" i="47"/>
  <c r="L2639" i="47"/>
  <c r="J2639" i="47"/>
  <c r="A2639" i="47"/>
  <c r="M2638" i="47"/>
  <c r="L2638" i="47"/>
  <c r="J2638" i="47"/>
  <c r="A2638" i="47"/>
  <c r="M2637" i="47"/>
  <c r="L2637" i="47"/>
  <c r="J2637" i="47"/>
  <c r="A2637" i="47"/>
  <c r="M2636" i="47"/>
  <c r="L2636" i="47"/>
  <c r="J2636" i="47"/>
  <c r="A2636" i="47"/>
  <c r="M2635" i="47"/>
  <c r="L2635" i="47"/>
  <c r="J2635" i="47"/>
  <c r="A2635" i="47"/>
  <c r="M2634" i="47"/>
  <c r="L2634" i="47"/>
  <c r="J2634" i="47"/>
  <c r="A2634" i="47"/>
  <c r="M2633" i="47"/>
  <c r="L2633" i="47"/>
  <c r="J2633" i="47"/>
  <c r="A2633" i="47"/>
  <c r="M2632" i="47"/>
  <c r="L2632" i="47"/>
  <c r="J2632" i="47"/>
  <c r="A2632" i="47"/>
  <c r="M2631" i="47"/>
  <c r="L2631" i="47"/>
  <c r="J2631" i="47"/>
  <c r="A2631" i="47"/>
  <c r="M2630" i="47"/>
  <c r="L2630" i="47"/>
  <c r="J2630" i="47"/>
  <c r="A2630" i="47"/>
  <c r="M2629" i="47"/>
  <c r="L2629" i="47"/>
  <c r="J2629" i="47"/>
  <c r="A2629" i="47"/>
  <c r="M2628" i="47"/>
  <c r="L2628" i="47"/>
  <c r="J2628" i="47"/>
  <c r="A2628" i="47"/>
  <c r="M2627" i="47"/>
  <c r="L2627" i="47"/>
  <c r="J2627" i="47"/>
  <c r="A2627" i="47"/>
  <c r="M2626" i="47"/>
  <c r="L2626" i="47"/>
  <c r="J2626" i="47"/>
  <c r="A2626" i="47"/>
  <c r="M2625" i="47"/>
  <c r="L2625" i="47"/>
  <c r="J2625" i="47"/>
  <c r="A2625" i="47"/>
  <c r="M2624" i="47"/>
  <c r="L2624" i="47"/>
  <c r="J2624" i="47"/>
  <c r="A2624" i="47"/>
  <c r="M2623" i="47"/>
  <c r="L2623" i="47"/>
  <c r="J2623" i="47"/>
  <c r="A2623" i="47"/>
  <c r="M2622" i="47"/>
  <c r="L2622" i="47"/>
  <c r="J2622" i="47"/>
  <c r="A2622" i="47"/>
  <c r="M2621" i="47"/>
  <c r="L2621" i="47"/>
  <c r="J2621" i="47"/>
  <c r="A2621" i="47"/>
  <c r="M2620" i="47"/>
  <c r="L2620" i="47"/>
  <c r="J2620" i="47"/>
  <c r="A2620" i="47"/>
  <c r="M2619" i="47"/>
  <c r="L2619" i="47"/>
  <c r="J2619" i="47"/>
  <c r="A2619" i="47"/>
  <c r="M2618" i="47"/>
  <c r="L2618" i="47"/>
  <c r="J2618" i="47"/>
  <c r="A2618" i="47"/>
  <c r="M2617" i="47"/>
  <c r="L2617" i="47"/>
  <c r="J2617" i="47"/>
  <c r="A2617" i="47"/>
  <c r="M2616" i="47"/>
  <c r="L2616" i="47"/>
  <c r="J2616" i="47"/>
  <c r="A2616" i="47"/>
  <c r="M2615" i="47"/>
  <c r="L2615" i="47"/>
  <c r="J2615" i="47"/>
  <c r="A2615" i="47"/>
  <c r="M2614" i="47"/>
  <c r="L2614" i="47"/>
  <c r="J2614" i="47"/>
  <c r="A2614" i="47"/>
  <c r="M2613" i="47"/>
  <c r="L2613" i="47"/>
  <c r="J2613" i="47"/>
  <c r="A2613" i="47"/>
  <c r="M2612" i="47"/>
  <c r="L2612" i="47"/>
  <c r="J2612" i="47"/>
  <c r="A2612" i="47"/>
  <c r="M2611" i="47"/>
  <c r="L2611" i="47"/>
  <c r="J2611" i="47"/>
  <c r="A2611" i="47"/>
  <c r="M2610" i="47"/>
  <c r="L2610" i="47"/>
  <c r="J2610" i="47"/>
  <c r="A2610" i="47"/>
  <c r="M2609" i="47"/>
  <c r="L2609" i="47"/>
  <c r="J2609" i="47"/>
  <c r="A2609" i="47"/>
  <c r="M2608" i="47"/>
  <c r="L2608" i="47"/>
  <c r="J2608" i="47"/>
  <c r="A2608" i="47"/>
  <c r="M2607" i="47"/>
  <c r="L2607" i="47"/>
  <c r="J2607" i="47"/>
  <c r="A2607" i="47"/>
  <c r="M2606" i="47"/>
  <c r="L2606" i="47"/>
  <c r="J2606" i="47"/>
  <c r="A2606" i="47"/>
  <c r="M2605" i="47"/>
  <c r="L2605" i="47"/>
  <c r="J2605" i="47"/>
  <c r="A2605" i="47"/>
  <c r="M2604" i="47"/>
  <c r="L2604" i="47"/>
  <c r="J2604" i="47"/>
  <c r="A2604" i="47"/>
  <c r="M2603" i="47"/>
  <c r="L2603" i="47"/>
  <c r="J2603" i="47"/>
  <c r="A2603" i="47"/>
  <c r="M2602" i="47"/>
  <c r="L2602" i="47"/>
  <c r="J2602" i="47"/>
  <c r="A2602" i="47"/>
  <c r="M2601" i="47"/>
  <c r="L2601" i="47"/>
  <c r="J2601" i="47"/>
  <c r="A2601" i="47"/>
  <c r="M2600" i="47"/>
  <c r="L2600" i="47"/>
  <c r="J2600" i="47"/>
  <c r="A2600" i="47"/>
  <c r="M2599" i="47"/>
  <c r="L2599" i="47"/>
  <c r="J2599" i="47"/>
  <c r="A2599" i="47"/>
  <c r="M2598" i="47"/>
  <c r="L2598" i="47"/>
  <c r="J2598" i="47"/>
  <c r="A2598" i="47"/>
  <c r="M2597" i="47"/>
  <c r="L2597" i="47"/>
  <c r="J2597" i="47"/>
  <c r="A2597" i="47"/>
  <c r="M2596" i="47"/>
  <c r="L2596" i="47"/>
  <c r="J2596" i="47"/>
  <c r="A2596" i="47"/>
  <c r="M2595" i="47"/>
  <c r="L2595" i="47"/>
  <c r="J2595" i="47"/>
  <c r="A2595" i="47"/>
  <c r="M2594" i="47"/>
  <c r="L2594" i="47"/>
  <c r="J2594" i="47"/>
  <c r="A2594" i="47"/>
  <c r="M2593" i="47"/>
  <c r="L2593" i="47"/>
  <c r="J2593" i="47"/>
  <c r="A2593" i="47"/>
  <c r="M2592" i="47"/>
  <c r="L2592" i="47"/>
  <c r="J2592" i="47"/>
  <c r="A2592" i="47"/>
  <c r="M2591" i="47"/>
  <c r="L2591" i="47"/>
  <c r="J2591" i="47"/>
  <c r="A2591" i="47"/>
  <c r="M2590" i="47"/>
  <c r="L2590" i="47"/>
  <c r="J2590" i="47"/>
  <c r="A2590" i="47"/>
  <c r="M2589" i="47"/>
  <c r="L2589" i="47"/>
  <c r="J2589" i="47"/>
  <c r="A2589" i="47"/>
  <c r="M2588" i="47"/>
  <c r="L2588" i="47"/>
  <c r="J2588" i="47"/>
  <c r="A2588" i="47"/>
  <c r="M2587" i="47"/>
  <c r="L2587" i="47"/>
  <c r="J2587" i="47"/>
  <c r="A2587" i="47"/>
  <c r="M2586" i="47"/>
  <c r="L2586" i="47"/>
  <c r="J2586" i="47"/>
  <c r="A2586" i="47"/>
  <c r="M2585" i="47"/>
  <c r="L2585" i="47"/>
  <c r="J2585" i="47"/>
  <c r="A2585" i="47"/>
  <c r="M2584" i="47"/>
  <c r="L2584" i="47"/>
  <c r="J2584" i="47"/>
  <c r="A2584" i="47"/>
  <c r="M2583" i="47"/>
  <c r="L2583" i="47"/>
  <c r="J2583" i="47"/>
  <c r="A2583" i="47"/>
  <c r="M2582" i="47"/>
  <c r="L2582" i="47"/>
  <c r="J2582" i="47"/>
  <c r="A2582" i="47"/>
  <c r="M2581" i="47"/>
  <c r="L2581" i="47"/>
  <c r="J2581" i="47"/>
  <c r="A2581" i="47"/>
  <c r="M2580" i="47"/>
  <c r="L2580" i="47"/>
  <c r="J2580" i="47"/>
  <c r="A2580" i="47"/>
  <c r="M2579" i="47"/>
  <c r="L2579" i="47"/>
  <c r="J2579" i="47"/>
  <c r="A2579" i="47"/>
  <c r="M2578" i="47"/>
  <c r="L2578" i="47"/>
  <c r="J2578" i="47"/>
  <c r="A2578" i="47"/>
  <c r="M2577" i="47"/>
  <c r="L2577" i="47"/>
  <c r="J2577" i="47"/>
  <c r="A2577" i="47"/>
  <c r="M2576" i="47"/>
  <c r="L2576" i="47"/>
  <c r="J2576" i="47"/>
  <c r="A2576" i="47"/>
  <c r="M2575" i="47"/>
  <c r="L2575" i="47"/>
  <c r="J2575" i="47"/>
  <c r="A2575" i="47"/>
  <c r="M2574" i="47"/>
  <c r="L2574" i="47"/>
  <c r="J2574" i="47"/>
  <c r="A2574" i="47"/>
  <c r="M2573" i="47"/>
  <c r="L2573" i="47"/>
  <c r="J2573" i="47"/>
  <c r="A2573" i="47"/>
  <c r="M2572" i="47"/>
  <c r="L2572" i="47"/>
  <c r="J2572" i="47"/>
  <c r="A2572" i="47"/>
  <c r="M2571" i="47"/>
  <c r="L2571" i="47"/>
  <c r="J2571" i="47"/>
  <c r="A2571" i="47"/>
  <c r="M2570" i="47"/>
  <c r="L2570" i="47"/>
  <c r="J2570" i="47"/>
  <c r="A2570" i="47"/>
  <c r="M2569" i="47"/>
  <c r="L2569" i="47"/>
  <c r="J2569" i="47"/>
  <c r="A2569" i="47"/>
  <c r="M2568" i="47"/>
  <c r="L2568" i="47"/>
  <c r="J2568" i="47"/>
  <c r="A2568" i="47"/>
  <c r="M2567" i="47"/>
  <c r="L2567" i="47"/>
  <c r="J2567" i="47"/>
  <c r="A2567" i="47"/>
  <c r="M2566" i="47"/>
  <c r="L2566" i="47"/>
  <c r="J2566" i="47"/>
  <c r="A2566" i="47"/>
  <c r="M2565" i="47"/>
  <c r="L2565" i="47"/>
  <c r="J2565" i="47"/>
  <c r="A2565" i="47"/>
  <c r="M2564" i="47"/>
  <c r="L2564" i="47"/>
  <c r="J2564" i="47"/>
  <c r="A2564" i="47"/>
  <c r="M2563" i="47"/>
  <c r="L2563" i="47"/>
  <c r="J2563" i="47"/>
  <c r="A2563" i="47"/>
  <c r="M2562" i="47"/>
  <c r="L2562" i="47"/>
  <c r="J2562" i="47"/>
  <c r="A2562" i="47"/>
  <c r="M2561" i="47"/>
  <c r="L2561" i="47"/>
  <c r="J2561" i="47"/>
  <c r="A2561" i="47"/>
  <c r="M2560" i="47"/>
  <c r="L2560" i="47"/>
  <c r="J2560" i="47"/>
  <c r="A2560" i="47"/>
  <c r="M2559" i="47"/>
  <c r="L2559" i="47"/>
  <c r="J2559" i="47"/>
  <c r="A2559" i="47"/>
  <c r="M2558" i="47"/>
  <c r="L2558" i="47"/>
  <c r="J2558" i="47"/>
  <c r="A2558" i="47"/>
  <c r="M2557" i="47"/>
  <c r="L2557" i="47"/>
  <c r="J2557" i="47"/>
  <c r="A2557" i="47"/>
  <c r="M2556" i="47"/>
  <c r="L2556" i="47"/>
  <c r="J2556" i="47"/>
  <c r="A2556" i="47"/>
  <c r="M2555" i="47"/>
  <c r="L2555" i="47"/>
  <c r="J2555" i="47"/>
  <c r="A2555" i="47"/>
  <c r="M2554" i="47"/>
  <c r="L2554" i="47"/>
  <c r="J2554" i="47"/>
  <c r="A2554" i="47"/>
  <c r="M2553" i="47"/>
  <c r="L2553" i="47"/>
  <c r="J2553" i="47"/>
  <c r="A2553" i="47"/>
  <c r="M2552" i="47"/>
  <c r="L2552" i="47"/>
  <c r="J2552" i="47"/>
  <c r="A2552" i="47"/>
  <c r="M2551" i="47"/>
  <c r="L2551" i="47"/>
  <c r="J2551" i="47"/>
  <c r="A2551" i="47"/>
  <c r="M2550" i="47"/>
  <c r="L2550" i="47"/>
  <c r="J2550" i="47"/>
  <c r="A2550" i="47"/>
  <c r="M2549" i="47"/>
  <c r="L2549" i="47"/>
  <c r="J2549" i="47"/>
  <c r="A2549" i="47"/>
  <c r="M2548" i="47"/>
  <c r="L2548" i="47"/>
  <c r="J2548" i="47"/>
  <c r="A2548" i="47"/>
  <c r="M2547" i="47"/>
  <c r="L2547" i="47"/>
  <c r="J2547" i="47"/>
  <c r="A2547" i="47"/>
  <c r="M2546" i="47"/>
  <c r="L2546" i="47"/>
  <c r="J2546" i="47"/>
  <c r="A2546" i="47"/>
  <c r="M2545" i="47"/>
  <c r="L2545" i="47"/>
  <c r="J2545" i="47"/>
  <c r="A2545" i="47"/>
  <c r="M2544" i="47"/>
  <c r="L2544" i="47"/>
  <c r="J2544" i="47"/>
  <c r="A2544" i="47"/>
  <c r="M2543" i="47"/>
  <c r="L2543" i="47"/>
  <c r="J2543" i="47"/>
  <c r="A2543" i="47"/>
  <c r="M2542" i="47"/>
  <c r="L2542" i="47"/>
  <c r="J2542" i="47"/>
  <c r="A2542" i="47"/>
  <c r="M2541" i="47"/>
  <c r="L2541" i="47"/>
  <c r="J2541" i="47"/>
  <c r="A2541" i="47"/>
  <c r="M2540" i="47"/>
  <c r="L2540" i="47"/>
  <c r="J2540" i="47"/>
  <c r="A2540" i="47"/>
  <c r="M2539" i="47"/>
  <c r="L2539" i="47"/>
  <c r="J2539" i="47"/>
  <c r="A2539" i="47"/>
  <c r="M2538" i="47"/>
  <c r="L2538" i="47"/>
  <c r="J2538" i="47"/>
  <c r="A2538" i="47"/>
  <c r="M2537" i="47"/>
  <c r="L2537" i="47"/>
  <c r="J2537" i="47"/>
  <c r="A2537" i="47"/>
  <c r="M2536" i="47"/>
  <c r="L2536" i="47"/>
  <c r="J2536" i="47"/>
  <c r="A2536" i="47"/>
  <c r="M2535" i="47"/>
  <c r="L2535" i="47"/>
  <c r="J2535" i="47"/>
  <c r="A2535" i="47"/>
  <c r="M2534" i="47"/>
  <c r="L2534" i="47"/>
  <c r="J2534" i="47"/>
  <c r="A2534" i="47"/>
  <c r="M2533" i="47"/>
  <c r="L2533" i="47"/>
  <c r="J2533" i="47"/>
  <c r="A2533" i="47"/>
  <c r="M2532" i="47"/>
  <c r="L2532" i="47"/>
  <c r="J2532" i="47"/>
  <c r="A2532" i="47"/>
  <c r="M2531" i="47"/>
  <c r="L2531" i="47"/>
  <c r="J2531" i="47"/>
  <c r="A2531" i="47"/>
  <c r="M2530" i="47"/>
  <c r="L2530" i="47"/>
  <c r="J2530" i="47"/>
  <c r="A2530" i="47"/>
  <c r="M2529" i="47"/>
  <c r="L2529" i="47"/>
  <c r="J2529" i="47"/>
  <c r="A2529" i="47"/>
  <c r="M2528" i="47"/>
  <c r="L2528" i="47"/>
  <c r="J2528" i="47"/>
  <c r="A2528" i="47"/>
  <c r="M2527" i="47"/>
  <c r="L2527" i="47"/>
  <c r="J2527" i="47"/>
  <c r="A2527" i="47"/>
  <c r="M2526" i="47"/>
  <c r="L2526" i="47"/>
  <c r="J2526" i="47"/>
  <c r="A2526" i="47"/>
  <c r="M2525" i="47"/>
  <c r="L2525" i="47"/>
  <c r="J2525" i="47"/>
  <c r="A2525" i="47"/>
  <c r="M2524" i="47"/>
  <c r="L2524" i="47"/>
  <c r="J2524" i="47"/>
  <c r="A2524" i="47"/>
  <c r="M2523" i="47"/>
  <c r="L2523" i="47"/>
  <c r="J2523" i="47"/>
  <c r="A2523" i="47"/>
  <c r="M2522" i="47"/>
  <c r="L2522" i="47"/>
  <c r="J2522" i="47"/>
  <c r="A2522" i="47"/>
  <c r="M2521" i="47"/>
  <c r="L2521" i="47"/>
  <c r="J2521" i="47"/>
  <c r="A2521" i="47"/>
  <c r="M2520" i="47"/>
  <c r="L2520" i="47"/>
  <c r="J2520" i="47"/>
  <c r="A2520" i="47"/>
  <c r="M2519" i="47"/>
  <c r="L2519" i="47"/>
  <c r="J2519" i="47"/>
  <c r="A2519" i="47"/>
  <c r="M2518" i="47"/>
  <c r="L2518" i="47"/>
  <c r="J2518" i="47"/>
  <c r="A2518" i="47"/>
  <c r="M2517" i="47"/>
  <c r="L2517" i="47"/>
  <c r="J2517" i="47"/>
  <c r="A2517" i="47"/>
  <c r="M2516" i="47"/>
  <c r="L2516" i="47"/>
  <c r="J2516" i="47"/>
  <c r="A2516" i="47"/>
  <c r="M2515" i="47"/>
  <c r="L2515" i="47"/>
  <c r="J2515" i="47"/>
  <c r="A2515" i="47"/>
  <c r="M2514" i="47"/>
  <c r="L2514" i="47"/>
  <c r="J2514" i="47"/>
  <c r="A2514" i="47"/>
  <c r="M2513" i="47"/>
  <c r="L2513" i="47"/>
  <c r="J2513" i="47"/>
  <c r="A2513" i="47"/>
  <c r="M2512" i="47"/>
  <c r="L2512" i="47"/>
  <c r="J2512" i="47"/>
  <c r="A2512" i="47"/>
  <c r="M2511" i="47"/>
  <c r="L2511" i="47"/>
  <c r="J2511" i="47"/>
  <c r="A2511" i="47"/>
  <c r="M2510" i="47"/>
  <c r="L2510" i="47"/>
  <c r="J2510" i="47"/>
  <c r="A2510" i="47"/>
  <c r="M2509" i="47"/>
  <c r="L2509" i="47"/>
  <c r="J2509" i="47"/>
  <c r="A2509" i="47"/>
  <c r="M2508" i="47"/>
  <c r="L2508" i="47"/>
  <c r="J2508" i="47"/>
  <c r="A2508" i="47"/>
  <c r="M2507" i="47"/>
  <c r="L2507" i="47"/>
  <c r="J2507" i="47"/>
  <c r="A2507" i="47"/>
  <c r="M2506" i="47"/>
  <c r="L2506" i="47"/>
  <c r="J2506" i="47"/>
  <c r="A2506" i="47"/>
  <c r="M2505" i="47"/>
  <c r="L2505" i="47"/>
  <c r="J2505" i="47"/>
  <c r="A2505" i="47"/>
  <c r="M2504" i="47"/>
  <c r="L2504" i="47"/>
  <c r="J2504" i="47"/>
  <c r="A2504" i="47"/>
  <c r="M2503" i="47"/>
  <c r="L2503" i="47"/>
  <c r="J2503" i="47"/>
  <c r="A2503" i="47"/>
  <c r="M2502" i="47"/>
  <c r="L2502" i="47"/>
  <c r="J2502" i="47"/>
  <c r="A2502" i="47"/>
  <c r="M2501" i="47"/>
  <c r="L2501" i="47"/>
  <c r="J2501" i="47"/>
  <c r="A2501" i="47"/>
  <c r="M2500" i="47"/>
  <c r="L2500" i="47"/>
  <c r="J2500" i="47"/>
  <c r="A2500" i="47"/>
  <c r="M2499" i="47"/>
  <c r="L2499" i="47"/>
  <c r="J2499" i="47"/>
  <c r="A2499" i="47"/>
  <c r="M2498" i="47"/>
  <c r="L2498" i="47"/>
  <c r="J2498" i="47"/>
  <c r="A2498" i="47"/>
  <c r="M2497" i="47"/>
  <c r="L2497" i="47"/>
  <c r="J2497" i="47"/>
  <c r="A2497" i="47"/>
  <c r="M2496" i="47"/>
  <c r="L2496" i="47"/>
  <c r="J2496" i="47"/>
  <c r="A2496" i="47"/>
  <c r="M2495" i="47"/>
  <c r="L2495" i="47"/>
  <c r="J2495" i="47"/>
  <c r="A2495" i="47"/>
  <c r="M2494" i="47"/>
  <c r="L2494" i="47"/>
  <c r="J2494" i="47"/>
  <c r="A2494" i="47"/>
  <c r="M2493" i="47"/>
  <c r="L2493" i="47"/>
  <c r="J2493" i="47"/>
  <c r="A2493" i="47"/>
  <c r="M2492" i="47"/>
  <c r="L2492" i="47"/>
  <c r="J2492" i="47"/>
  <c r="A2492" i="47"/>
  <c r="M2491" i="47"/>
  <c r="L2491" i="47"/>
  <c r="J2491" i="47"/>
  <c r="A2491" i="47"/>
  <c r="M2490" i="47"/>
  <c r="L2490" i="47"/>
  <c r="J2490" i="47"/>
  <c r="A2490" i="47"/>
  <c r="M2489" i="47"/>
  <c r="L2489" i="47"/>
  <c r="J2489" i="47"/>
  <c r="A2489" i="47"/>
  <c r="M2488" i="47"/>
  <c r="L2488" i="47"/>
  <c r="J2488" i="47"/>
  <c r="A2488" i="47"/>
  <c r="M2487" i="47"/>
  <c r="L2487" i="47"/>
  <c r="J2487" i="47"/>
  <c r="A2487" i="47"/>
  <c r="M2486" i="47"/>
  <c r="L2486" i="47"/>
  <c r="J2486" i="47"/>
  <c r="A2486" i="47"/>
  <c r="M2485" i="47"/>
  <c r="L2485" i="47"/>
  <c r="J2485" i="47"/>
  <c r="A2485" i="47"/>
  <c r="M2484" i="47"/>
  <c r="L2484" i="47"/>
  <c r="J2484" i="47"/>
  <c r="A2484" i="47"/>
  <c r="M2483" i="47"/>
  <c r="L2483" i="47"/>
  <c r="J2483" i="47"/>
  <c r="A2483" i="47"/>
  <c r="M2482" i="47"/>
  <c r="L2482" i="47"/>
  <c r="J2482" i="47"/>
  <c r="A2482" i="47"/>
  <c r="M2481" i="47"/>
  <c r="L2481" i="47"/>
  <c r="J2481" i="47"/>
  <c r="A2481" i="47"/>
  <c r="M2480" i="47"/>
  <c r="L2480" i="47"/>
  <c r="J2480" i="47"/>
  <c r="A2480" i="47"/>
  <c r="M2479" i="47"/>
  <c r="L2479" i="47"/>
  <c r="J2479" i="47"/>
  <c r="A2479" i="47"/>
  <c r="M2478" i="47"/>
  <c r="L2478" i="47"/>
  <c r="J2478" i="47"/>
  <c r="A2478" i="47"/>
  <c r="M2477" i="47"/>
  <c r="L2477" i="47"/>
  <c r="J2477" i="47"/>
  <c r="A2477" i="47"/>
  <c r="M2476" i="47"/>
  <c r="L2476" i="47"/>
  <c r="J2476" i="47"/>
  <c r="A2476" i="47"/>
  <c r="M2475" i="47"/>
  <c r="L2475" i="47"/>
  <c r="J2475" i="47"/>
  <c r="A2475" i="47"/>
  <c r="M2474" i="47"/>
  <c r="L2474" i="47"/>
  <c r="J2474" i="47"/>
  <c r="A2474" i="47"/>
  <c r="M2473" i="47"/>
  <c r="L2473" i="47"/>
  <c r="J2473" i="47"/>
  <c r="A2473" i="47"/>
  <c r="M2472" i="47"/>
  <c r="L2472" i="47"/>
  <c r="J2472" i="47"/>
  <c r="A2472" i="47"/>
  <c r="M2471" i="47"/>
  <c r="L2471" i="47"/>
  <c r="J2471" i="47"/>
  <c r="A2471" i="47"/>
  <c r="M2470" i="47"/>
  <c r="L2470" i="47"/>
  <c r="J2470" i="47"/>
  <c r="A2470" i="47"/>
  <c r="M2469" i="47"/>
  <c r="L2469" i="47"/>
  <c r="J2469" i="47"/>
  <c r="A2469" i="47"/>
  <c r="M2468" i="47"/>
  <c r="L2468" i="47"/>
  <c r="J2468" i="47"/>
  <c r="A2468" i="47"/>
  <c r="M2467" i="47"/>
  <c r="L2467" i="47"/>
  <c r="J2467" i="47"/>
  <c r="A2467" i="47"/>
  <c r="M2466" i="47"/>
  <c r="L2466" i="47"/>
  <c r="J2466" i="47"/>
  <c r="A2466" i="47"/>
  <c r="M2465" i="47"/>
  <c r="L2465" i="47"/>
  <c r="J2465" i="47"/>
  <c r="A2465" i="47"/>
  <c r="M2464" i="47"/>
  <c r="L2464" i="47"/>
  <c r="J2464" i="47"/>
  <c r="A2464" i="47"/>
  <c r="M2463" i="47"/>
  <c r="L2463" i="47"/>
  <c r="J2463" i="47"/>
  <c r="A2463" i="47"/>
  <c r="M2462" i="47"/>
  <c r="L2462" i="47"/>
  <c r="J2462" i="47"/>
  <c r="A2462" i="47"/>
  <c r="M2461" i="47"/>
  <c r="L2461" i="47"/>
  <c r="J2461" i="47"/>
  <c r="A2461" i="47"/>
  <c r="M2460" i="47"/>
  <c r="L2460" i="47"/>
  <c r="J2460" i="47"/>
  <c r="A2460" i="47"/>
  <c r="M2459" i="47"/>
  <c r="L2459" i="47"/>
  <c r="J2459" i="47"/>
  <c r="A2459" i="47"/>
  <c r="M2458" i="47"/>
  <c r="L2458" i="47"/>
  <c r="J2458" i="47"/>
  <c r="A2458" i="47"/>
  <c r="M2457" i="47"/>
  <c r="L2457" i="47"/>
  <c r="J2457" i="47"/>
  <c r="A2457" i="47"/>
  <c r="M2456" i="47"/>
  <c r="L2456" i="47"/>
  <c r="J2456" i="47"/>
  <c r="A2456" i="47"/>
  <c r="M2455" i="47"/>
  <c r="L2455" i="47"/>
  <c r="J2455" i="47"/>
  <c r="A2455" i="47"/>
  <c r="M2454" i="47"/>
  <c r="L2454" i="47"/>
  <c r="J2454" i="47"/>
  <c r="A2454" i="47"/>
  <c r="M2453" i="47"/>
  <c r="L2453" i="47"/>
  <c r="J2453" i="47"/>
  <c r="A2453" i="47"/>
  <c r="M2452" i="47"/>
  <c r="L2452" i="47"/>
  <c r="J2452" i="47"/>
  <c r="A2452" i="47"/>
  <c r="M2451" i="47"/>
  <c r="L2451" i="47"/>
  <c r="J2451" i="47"/>
  <c r="A2451" i="47"/>
  <c r="M2450" i="47"/>
  <c r="L2450" i="47"/>
  <c r="J2450" i="47"/>
  <c r="A2450" i="47"/>
  <c r="M2449" i="47"/>
  <c r="L2449" i="47"/>
  <c r="J2449" i="47"/>
  <c r="A2449" i="47"/>
  <c r="M2448" i="47"/>
  <c r="L2448" i="47"/>
  <c r="J2448" i="47"/>
  <c r="A2448" i="47"/>
  <c r="M2447" i="47"/>
  <c r="L2447" i="47"/>
  <c r="J2447" i="47"/>
  <c r="A2447" i="47"/>
  <c r="M2446" i="47"/>
  <c r="L2446" i="47"/>
  <c r="J2446" i="47"/>
  <c r="A2446" i="47"/>
  <c r="M2445" i="47"/>
  <c r="L2445" i="47"/>
  <c r="J2445" i="47"/>
  <c r="A2445" i="47"/>
  <c r="M2444" i="47"/>
  <c r="L2444" i="47"/>
  <c r="J2444" i="47"/>
  <c r="A2444" i="47"/>
  <c r="M2443" i="47"/>
  <c r="L2443" i="47"/>
  <c r="J2443" i="47"/>
  <c r="A2443" i="47"/>
  <c r="M2442" i="47"/>
  <c r="L2442" i="47"/>
  <c r="J2442" i="47"/>
  <c r="A2442" i="47"/>
  <c r="M2441" i="47"/>
  <c r="L2441" i="47"/>
  <c r="J2441" i="47"/>
  <c r="A2441" i="47"/>
  <c r="M2440" i="47"/>
  <c r="L2440" i="47"/>
  <c r="J2440" i="47"/>
  <c r="A2440" i="47"/>
  <c r="M2439" i="47"/>
  <c r="L2439" i="47"/>
  <c r="J2439" i="47"/>
  <c r="A2439" i="47"/>
  <c r="M2438" i="47"/>
  <c r="L2438" i="47"/>
  <c r="J2438" i="47"/>
  <c r="A2438" i="47"/>
  <c r="M2437" i="47"/>
  <c r="L2437" i="47"/>
  <c r="J2437" i="47"/>
  <c r="A2437" i="47"/>
  <c r="M2436" i="47"/>
  <c r="L2436" i="47"/>
  <c r="J2436" i="47"/>
  <c r="A2436" i="47"/>
  <c r="M2435" i="47"/>
  <c r="L2435" i="47"/>
  <c r="J2435" i="47"/>
  <c r="A2435" i="47"/>
  <c r="M2434" i="47"/>
  <c r="L2434" i="47"/>
  <c r="J2434" i="47"/>
  <c r="A2434" i="47"/>
  <c r="M2433" i="47"/>
  <c r="L2433" i="47"/>
  <c r="J2433" i="47"/>
  <c r="A2433" i="47"/>
  <c r="M2432" i="47"/>
  <c r="L2432" i="47"/>
  <c r="J2432" i="47"/>
  <c r="A2432" i="47"/>
  <c r="M2431" i="47"/>
  <c r="L2431" i="47"/>
  <c r="J2431" i="47"/>
  <c r="A2431" i="47"/>
  <c r="M2430" i="47"/>
  <c r="L2430" i="47"/>
  <c r="J2430" i="47"/>
  <c r="A2430" i="47"/>
  <c r="M2429" i="47"/>
  <c r="L2429" i="47"/>
  <c r="J2429" i="47"/>
  <c r="A2429" i="47"/>
  <c r="J2428" i="47"/>
  <c r="M2428" i="47" s="1"/>
  <c r="A2428" i="47"/>
  <c r="J2427" i="47"/>
  <c r="M2427" i="47" s="1"/>
  <c r="A2427" i="47"/>
  <c r="J2426" i="47"/>
  <c r="M2426" i="47" s="1"/>
  <c r="A2426" i="47"/>
  <c r="J2425" i="47"/>
  <c r="M2425" i="47" s="1"/>
  <c r="A2425" i="47"/>
  <c r="J2424" i="47"/>
  <c r="M2424" i="47" s="1"/>
  <c r="A2424" i="47"/>
  <c r="J2423" i="47"/>
  <c r="M2423" i="47" s="1"/>
  <c r="A2423" i="47"/>
  <c r="J2422" i="47"/>
  <c r="M2422" i="47" s="1"/>
  <c r="A2422" i="47"/>
  <c r="J2421" i="47"/>
  <c r="M2421" i="47" s="1"/>
  <c r="A2421" i="47"/>
  <c r="J2420" i="47"/>
  <c r="M2420" i="47" s="1"/>
  <c r="A2420" i="47"/>
  <c r="J2419" i="47"/>
  <c r="M2419" i="47" s="1"/>
  <c r="A2419" i="47"/>
  <c r="J2418" i="47"/>
  <c r="M2418" i="47" s="1"/>
  <c r="A2418" i="47"/>
  <c r="J2417" i="47"/>
  <c r="M2417" i="47" s="1"/>
  <c r="A2417" i="47"/>
  <c r="J2416" i="47"/>
  <c r="M2416" i="47" s="1"/>
  <c r="A2416" i="47"/>
  <c r="J2415" i="47"/>
  <c r="M2415" i="47" s="1"/>
  <c r="A2415" i="47"/>
  <c r="J2414" i="47"/>
  <c r="M2414" i="47" s="1"/>
  <c r="A2414" i="47"/>
  <c r="J2413" i="47"/>
  <c r="M2413" i="47" s="1"/>
  <c r="A2413" i="47"/>
  <c r="J2412" i="47"/>
  <c r="M2412" i="47" s="1"/>
  <c r="A2412" i="47"/>
  <c r="J2411" i="47"/>
  <c r="M2411" i="47" s="1"/>
  <c r="A2411" i="47"/>
  <c r="J2410" i="47"/>
  <c r="M2410" i="47" s="1"/>
  <c r="A2410" i="47"/>
  <c r="J2409" i="47"/>
  <c r="M2409" i="47" s="1"/>
  <c r="A2409" i="47"/>
  <c r="J2408" i="47"/>
  <c r="M2408" i="47" s="1"/>
  <c r="A2408" i="47"/>
  <c r="J2407" i="47"/>
  <c r="M2407" i="47" s="1"/>
  <c r="A2407" i="47"/>
  <c r="J2406" i="47"/>
  <c r="M2406" i="47" s="1"/>
  <c r="A2406" i="47"/>
  <c r="J2405" i="47"/>
  <c r="M2405" i="47" s="1"/>
  <c r="A2405" i="47"/>
  <c r="J2404" i="47"/>
  <c r="M2404" i="47" s="1"/>
  <c r="A2404" i="47"/>
  <c r="J2403" i="47"/>
  <c r="M2403" i="47" s="1"/>
  <c r="A2403" i="47"/>
  <c r="J2402" i="47"/>
  <c r="M2402" i="47" s="1"/>
  <c r="A2402" i="47"/>
  <c r="J2401" i="47"/>
  <c r="M2401" i="47" s="1"/>
  <c r="A2401" i="47"/>
  <c r="J2400" i="47"/>
  <c r="M2400" i="47" s="1"/>
  <c r="A2400" i="47"/>
  <c r="J2399" i="47"/>
  <c r="M2399" i="47" s="1"/>
  <c r="A2399" i="47"/>
  <c r="J2398" i="47"/>
  <c r="M2398" i="47" s="1"/>
  <c r="A2398" i="47"/>
  <c r="J2397" i="47"/>
  <c r="M2397" i="47" s="1"/>
  <c r="A2397" i="47"/>
  <c r="J2396" i="47"/>
  <c r="M2396" i="47" s="1"/>
  <c r="A2396" i="47"/>
  <c r="J2395" i="47"/>
  <c r="M2395" i="47" s="1"/>
  <c r="A2395" i="47"/>
  <c r="J2394" i="47"/>
  <c r="M2394" i="47" s="1"/>
  <c r="A2394" i="47"/>
  <c r="J2393" i="47"/>
  <c r="M2393" i="47" s="1"/>
  <c r="A2393" i="47"/>
  <c r="J2392" i="47"/>
  <c r="M2392" i="47" s="1"/>
  <c r="A2392" i="47"/>
  <c r="J2391" i="47"/>
  <c r="M2391" i="47" s="1"/>
  <c r="A2391" i="47"/>
  <c r="J2390" i="47"/>
  <c r="M2390" i="47" s="1"/>
  <c r="A2390" i="47"/>
  <c r="J2389" i="47"/>
  <c r="M2389" i="47" s="1"/>
  <c r="A2389" i="47"/>
  <c r="J2388" i="47"/>
  <c r="M2388" i="47" s="1"/>
  <c r="A2388" i="47"/>
  <c r="J2387" i="47"/>
  <c r="M2387" i="47" s="1"/>
  <c r="A2387" i="47"/>
  <c r="J2386" i="47"/>
  <c r="M2386" i="47" s="1"/>
  <c r="A2386" i="47"/>
  <c r="J2385" i="47"/>
  <c r="M2385" i="47" s="1"/>
  <c r="A2385" i="47"/>
  <c r="J2384" i="47"/>
  <c r="M2384" i="47" s="1"/>
  <c r="A2384" i="47"/>
  <c r="J2383" i="47"/>
  <c r="M2383" i="47" s="1"/>
  <c r="A2383" i="47"/>
  <c r="J2382" i="47"/>
  <c r="M2382" i="47" s="1"/>
  <c r="A2382" i="47"/>
  <c r="J2381" i="47"/>
  <c r="M2381" i="47" s="1"/>
  <c r="A2381" i="47"/>
  <c r="J2380" i="47"/>
  <c r="M2380" i="47" s="1"/>
  <c r="A2380" i="47"/>
  <c r="J2379" i="47"/>
  <c r="M2379" i="47" s="1"/>
  <c r="A2379" i="47"/>
  <c r="J2378" i="47"/>
  <c r="M2378" i="47" s="1"/>
  <c r="A2378" i="47"/>
  <c r="J2377" i="47"/>
  <c r="M2377" i="47" s="1"/>
  <c r="A2377" i="47"/>
  <c r="J2376" i="47"/>
  <c r="M2376" i="47" s="1"/>
  <c r="A2376" i="47"/>
  <c r="J2375" i="47"/>
  <c r="M2375" i="47" s="1"/>
  <c r="A2375" i="47"/>
  <c r="J2374" i="47"/>
  <c r="M2374" i="47" s="1"/>
  <c r="A2374" i="47"/>
  <c r="J2373" i="47"/>
  <c r="M2373" i="47" s="1"/>
  <c r="A2373" i="47"/>
  <c r="J2372" i="47"/>
  <c r="M2372" i="47" s="1"/>
  <c r="A2372" i="47"/>
  <c r="J2371" i="47"/>
  <c r="M2371" i="47" s="1"/>
  <c r="A2371" i="47"/>
  <c r="J2370" i="47"/>
  <c r="M2370" i="47" s="1"/>
  <c r="A2370" i="47"/>
  <c r="J2369" i="47"/>
  <c r="M2369" i="47" s="1"/>
  <c r="A2369" i="47"/>
  <c r="J2368" i="47"/>
  <c r="M2368" i="47" s="1"/>
  <c r="A2368" i="47"/>
  <c r="J2367" i="47"/>
  <c r="M2367" i="47" s="1"/>
  <c r="A2367" i="47"/>
  <c r="J2366" i="47"/>
  <c r="M2366" i="47" s="1"/>
  <c r="A2366" i="47"/>
  <c r="J2365" i="47"/>
  <c r="M2365" i="47" s="1"/>
  <c r="A2365" i="47"/>
  <c r="J2364" i="47"/>
  <c r="M2364" i="47" s="1"/>
  <c r="A2364" i="47"/>
  <c r="J2363" i="47"/>
  <c r="M2363" i="47" s="1"/>
  <c r="A2363" i="47"/>
  <c r="J2362" i="47"/>
  <c r="M2362" i="47" s="1"/>
  <c r="A2362" i="47"/>
  <c r="J2361" i="47"/>
  <c r="M2361" i="47" s="1"/>
  <c r="A2361" i="47"/>
  <c r="J2360" i="47"/>
  <c r="M2360" i="47" s="1"/>
  <c r="A2360" i="47"/>
  <c r="J2359" i="47"/>
  <c r="M2359" i="47" s="1"/>
  <c r="A2359" i="47"/>
  <c r="J2358" i="47"/>
  <c r="M2358" i="47" s="1"/>
  <c r="A2358" i="47"/>
  <c r="J2357" i="47"/>
  <c r="M2357" i="47" s="1"/>
  <c r="A2357" i="47"/>
  <c r="J2356" i="47"/>
  <c r="M2356" i="47" s="1"/>
  <c r="A2356" i="47"/>
  <c r="J2355" i="47"/>
  <c r="M2355" i="47" s="1"/>
  <c r="A2355" i="47"/>
  <c r="J2354" i="47"/>
  <c r="M2354" i="47" s="1"/>
  <c r="A2354" i="47"/>
  <c r="J2353" i="47"/>
  <c r="M2353" i="47" s="1"/>
  <c r="A2353" i="47"/>
  <c r="J2352" i="47"/>
  <c r="M2352" i="47" s="1"/>
  <c r="A2352" i="47"/>
  <c r="J2351" i="47"/>
  <c r="M2351" i="47" s="1"/>
  <c r="A2351" i="47"/>
  <c r="J2350" i="47"/>
  <c r="M2350" i="47" s="1"/>
  <c r="A2350" i="47"/>
  <c r="J2349" i="47"/>
  <c r="M2349" i="47" s="1"/>
  <c r="A2349" i="47"/>
  <c r="J2348" i="47"/>
  <c r="M2348" i="47" s="1"/>
  <c r="A2348" i="47"/>
  <c r="J2347" i="47"/>
  <c r="M2347" i="47" s="1"/>
  <c r="A2347" i="47"/>
  <c r="J2346" i="47"/>
  <c r="M2346" i="47" s="1"/>
  <c r="A2346" i="47"/>
  <c r="J2345" i="47"/>
  <c r="M2345" i="47" s="1"/>
  <c r="A2345" i="47"/>
  <c r="J2344" i="47"/>
  <c r="M2344" i="47" s="1"/>
  <c r="A2344" i="47"/>
  <c r="J2343" i="47"/>
  <c r="M2343" i="47" s="1"/>
  <c r="A2343" i="47"/>
  <c r="J2342" i="47"/>
  <c r="M2342" i="47" s="1"/>
  <c r="A2342" i="47"/>
  <c r="J2341" i="47"/>
  <c r="M2341" i="47" s="1"/>
  <c r="A2341" i="47"/>
  <c r="J2340" i="47"/>
  <c r="M2340" i="47" s="1"/>
  <c r="A2340" i="47"/>
  <c r="J2339" i="47"/>
  <c r="M2339" i="47" s="1"/>
  <c r="A2339" i="47"/>
  <c r="J2338" i="47"/>
  <c r="M2338" i="47" s="1"/>
  <c r="A2338" i="47"/>
  <c r="J2337" i="47"/>
  <c r="M2337" i="47" s="1"/>
  <c r="A2337" i="47"/>
  <c r="J2336" i="47"/>
  <c r="M2336" i="47" s="1"/>
  <c r="A2336" i="47"/>
  <c r="J2335" i="47"/>
  <c r="M2335" i="47" s="1"/>
  <c r="A2335" i="47"/>
  <c r="J2334" i="47"/>
  <c r="M2334" i="47" s="1"/>
  <c r="A2334" i="47"/>
  <c r="J2333" i="47"/>
  <c r="M2333" i="47" s="1"/>
  <c r="A2333" i="47"/>
  <c r="J2332" i="47"/>
  <c r="M2332" i="47" s="1"/>
  <c r="A2332" i="47"/>
  <c r="J2331" i="47"/>
  <c r="M2331" i="47" s="1"/>
  <c r="A2331" i="47"/>
  <c r="J2330" i="47"/>
  <c r="M2330" i="47" s="1"/>
  <c r="A2330" i="47"/>
  <c r="J2329" i="47"/>
  <c r="M2329" i="47" s="1"/>
  <c r="A2329" i="47"/>
  <c r="J2328" i="47"/>
  <c r="M2328" i="47" s="1"/>
  <c r="A2328" i="47"/>
  <c r="J2327" i="47"/>
  <c r="M2327" i="47" s="1"/>
  <c r="A2327" i="47"/>
  <c r="J2326" i="47"/>
  <c r="M2326" i="47" s="1"/>
  <c r="A2326" i="47"/>
  <c r="J2325" i="47"/>
  <c r="M2325" i="47" s="1"/>
  <c r="A2325" i="47"/>
  <c r="J2324" i="47"/>
  <c r="M2324" i="47" s="1"/>
  <c r="A2324" i="47"/>
  <c r="J2323" i="47"/>
  <c r="M2323" i="47" s="1"/>
  <c r="A2323" i="47"/>
  <c r="J2322" i="47"/>
  <c r="M2322" i="47" s="1"/>
  <c r="A2322" i="47"/>
  <c r="J2321" i="47"/>
  <c r="M2321" i="47" s="1"/>
  <c r="A2321" i="47"/>
  <c r="J2320" i="47"/>
  <c r="M2320" i="47" s="1"/>
  <c r="A2320" i="47"/>
  <c r="J2319" i="47"/>
  <c r="M2319" i="47" s="1"/>
  <c r="A2319" i="47"/>
  <c r="J2318" i="47"/>
  <c r="M2318" i="47" s="1"/>
  <c r="A2318" i="47"/>
  <c r="J2317" i="47"/>
  <c r="M2317" i="47" s="1"/>
  <c r="A2317" i="47"/>
  <c r="J2316" i="47"/>
  <c r="M2316" i="47" s="1"/>
  <c r="A2316" i="47"/>
  <c r="J2315" i="47"/>
  <c r="M2315" i="47" s="1"/>
  <c r="A2315" i="47"/>
  <c r="J2314" i="47"/>
  <c r="M2314" i="47" s="1"/>
  <c r="A2314" i="47"/>
  <c r="J2313" i="47"/>
  <c r="M2313" i="47" s="1"/>
  <c r="A2313" i="47"/>
  <c r="J2312" i="47"/>
  <c r="M2312" i="47" s="1"/>
  <c r="A2312" i="47"/>
  <c r="J2311" i="47"/>
  <c r="M2311" i="47" s="1"/>
  <c r="A2311" i="47"/>
  <c r="J2310" i="47"/>
  <c r="M2310" i="47" s="1"/>
  <c r="A2310" i="47"/>
  <c r="J2309" i="47"/>
  <c r="M2309" i="47" s="1"/>
  <c r="A2309" i="47"/>
  <c r="J2308" i="47"/>
  <c r="M2308" i="47" s="1"/>
  <c r="A2308" i="47"/>
  <c r="J2307" i="47"/>
  <c r="M2307" i="47" s="1"/>
  <c r="A2307" i="47"/>
  <c r="J2306" i="47"/>
  <c r="M2306" i="47" s="1"/>
  <c r="A2306" i="47"/>
  <c r="J2305" i="47"/>
  <c r="M2305" i="47" s="1"/>
  <c r="A2305" i="47"/>
  <c r="J2304" i="47"/>
  <c r="M2304" i="47" s="1"/>
  <c r="A2304" i="47"/>
  <c r="J2303" i="47"/>
  <c r="M2303" i="47" s="1"/>
  <c r="A2303" i="47"/>
  <c r="J2302" i="47"/>
  <c r="M2302" i="47" s="1"/>
  <c r="A2302" i="47"/>
  <c r="J2301" i="47"/>
  <c r="M2301" i="47" s="1"/>
  <c r="A2301" i="47"/>
  <c r="J2300" i="47"/>
  <c r="M2300" i="47" s="1"/>
  <c r="A2300" i="47"/>
  <c r="J2299" i="47"/>
  <c r="M2299" i="47" s="1"/>
  <c r="A2299" i="47"/>
  <c r="J2298" i="47"/>
  <c r="M2298" i="47" s="1"/>
  <c r="A2298" i="47"/>
  <c r="J2297" i="47"/>
  <c r="M2297" i="47" s="1"/>
  <c r="A2297" i="47"/>
  <c r="J2296" i="47"/>
  <c r="M2296" i="47" s="1"/>
  <c r="A2296" i="47"/>
  <c r="J2295" i="47"/>
  <c r="M2295" i="47" s="1"/>
  <c r="A2295" i="47"/>
  <c r="J2294" i="47"/>
  <c r="M2294" i="47" s="1"/>
  <c r="A2294" i="47"/>
  <c r="J2293" i="47"/>
  <c r="M2293" i="47" s="1"/>
  <c r="A2293" i="47"/>
  <c r="J2292" i="47"/>
  <c r="M2292" i="47" s="1"/>
  <c r="A2292" i="47"/>
  <c r="J2291" i="47"/>
  <c r="M2291" i="47" s="1"/>
  <c r="A2291" i="47"/>
  <c r="J2290" i="47"/>
  <c r="M2290" i="47" s="1"/>
  <c r="A2290" i="47"/>
  <c r="J2289" i="47"/>
  <c r="M2289" i="47" s="1"/>
  <c r="A2289" i="47"/>
  <c r="J2288" i="47"/>
  <c r="M2288" i="47" s="1"/>
  <c r="A2288" i="47"/>
  <c r="J2287" i="47"/>
  <c r="M2287" i="47" s="1"/>
  <c r="A2287" i="47"/>
  <c r="J2286" i="47"/>
  <c r="M2286" i="47" s="1"/>
  <c r="A2286" i="47"/>
  <c r="J2285" i="47"/>
  <c r="M2285" i="47" s="1"/>
  <c r="A2285" i="47"/>
  <c r="J2284" i="47"/>
  <c r="M2284" i="47" s="1"/>
  <c r="A2284" i="47"/>
  <c r="J2283" i="47"/>
  <c r="M2283" i="47" s="1"/>
  <c r="A2283" i="47"/>
  <c r="J2282" i="47"/>
  <c r="M2282" i="47" s="1"/>
  <c r="A2282" i="47"/>
  <c r="J2281" i="47"/>
  <c r="M2281" i="47" s="1"/>
  <c r="A2281" i="47"/>
  <c r="J2280" i="47"/>
  <c r="M2280" i="47" s="1"/>
  <c r="A2280" i="47"/>
  <c r="J2279" i="47"/>
  <c r="M2279" i="47" s="1"/>
  <c r="A2279" i="47"/>
  <c r="J2278" i="47"/>
  <c r="M2278" i="47" s="1"/>
  <c r="A2278" i="47"/>
  <c r="J2277" i="47"/>
  <c r="M2277" i="47" s="1"/>
  <c r="A2277" i="47"/>
  <c r="J2276" i="47"/>
  <c r="A2276" i="47"/>
  <c r="J2275" i="47"/>
  <c r="A2275" i="47"/>
  <c r="J2274" i="47"/>
  <c r="A2274" i="47"/>
  <c r="J2273" i="47"/>
  <c r="A2273" i="47"/>
  <c r="J2272" i="47"/>
  <c r="A2272" i="47"/>
  <c r="J2271" i="47"/>
  <c r="A2271" i="47"/>
  <c r="J2270" i="47"/>
  <c r="A2270" i="47"/>
  <c r="J2269" i="47"/>
  <c r="A2269" i="47"/>
  <c r="J2268" i="47"/>
  <c r="A2268" i="47"/>
  <c r="J2267" i="47"/>
  <c r="A2267" i="47"/>
  <c r="J2266" i="47"/>
  <c r="A2266" i="47"/>
  <c r="J2265" i="47"/>
  <c r="A2265" i="47"/>
  <c r="J2264" i="47"/>
  <c r="A2264" i="47"/>
  <c r="J2263" i="47"/>
  <c r="A2263" i="47"/>
  <c r="J2262" i="47"/>
  <c r="A2262" i="47"/>
  <c r="J2261" i="47"/>
  <c r="A2261" i="47"/>
  <c r="J2260" i="47"/>
  <c r="A2260" i="47"/>
  <c r="J2259" i="47"/>
  <c r="A2259" i="47"/>
  <c r="J2258" i="47"/>
  <c r="A2258" i="47"/>
  <c r="J2257" i="47"/>
  <c r="A2257" i="47"/>
  <c r="J2256" i="47"/>
  <c r="A2256" i="47"/>
  <c r="J2255" i="47"/>
  <c r="A2255" i="47"/>
  <c r="J2254" i="47"/>
  <c r="A2254" i="47"/>
  <c r="J2253" i="47"/>
  <c r="A2253" i="47"/>
  <c r="J2252" i="47"/>
  <c r="A2252" i="47"/>
  <c r="J2251" i="47"/>
  <c r="A2251" i="47"/>
  <c r="J2250" i="47"/>
  <c r="A2250" i="47"/>
  <c r="J2249" i="47"/>
  <c r="A2249" i="47"/>
  <c r="J2248" i="47"/>
  <c r="A2248" i="47"/>
  <c r="J2247" i="47"/>
  <c r="A2247" i="47"/>
  <c r="J2246" i="47"/>
  <c r="A2246" i="47"/>
  <c r="J2245" i="47"/>
  <c r="A2245" i="47"/>
  <c r="J2244" i="47"/>
  <c r="A2244" i="47"/>
  <c r="J2243" i="47"/>
  <c r="A2243" i="47"/>
  <c r="J2242" i="47"/>
  <c r="A2242" i="47"/>
  <c r="J2241" i="47"/>
  <c r="A2241" i="47"/>
  <c r="J2240" i="47"/>
  <c r="A2240" i="47"/>
  <c r="J2239" i="47"/>
  <c r="A2239" i="47"/>
  <c r="J2238" i="47"/>
  <c r="A2238" i="47"/>
  <c r="J2237" i="47"/>
  <c r="A2237" i="47"/>
  <c r="J2236" i="47"/>
  <c r="A2236" i="47"/>
  <c r="J2235" i="47"/>
  <c r="A2235" i="47"/>
  <c r="J2234" i="47"/>
  <c r="A2234" i="47"/>
  <c r="J2233" i="47"/>
  <c r="A2233" i="47"/>
  <c r="J2232" i="47"/>
  <c r="A2232" i="47"/>
  <c r="J2231" i="47"/>
  <c r="A2231" i="47"/>
  <c r="J2230" i="47"/>
  <c r="A2230" i="47"/>
  <c r="J2229" i="47"/>
  <c r="A2229" i="47"/>
  <c r="J2228" i="47"/>
  <c r="A2228" i="47"/>
  <c r="J2227" i="47"/>
  <c r="A2227" i="47"/>
  <c r="J2226" i="47"/>
  <c r="A2226" i="47"/>
  <c r="J2225" i="47"/>
  <c r="A2225" i="47"/>
  <c r="J2224" i="47"/>
  <c r="A2224" i="47"/>
  <c r="J2223" i="47"/>
  <c r="A2223" i="47"/>
  <c r="J2222" i="47"/>
  <c r="A2222" i="47"/>
  <c r="J2221" i="47"/>
  <c r="A2221" i="47"/>
  <c r="J2220" i="47"/>
  <c r="A2220" i="47"/>
  <c r="J2219" i="47"/>
  <c r="A2219" i="47"/>
  <c r="J2218" i="47"/>
  <c r="A2218" i="47"/>
  <c r="J2217" i="47"/>
  <c r="A2217" i="47"/>
  <c r="J2216" i="47"/>
  <c r="A2216" i="47"/>
  <c r="J2215" i="47"/>
  <c r="A2215" i="47"/>
  <c r="J2214" i="47"/>
  <c r="A2214" i="47"/>
  <c r="J2213" i="47"/>
  <c r="A2213" i="47"/>
  <c r="J2212" i="47"/>
  <c r="A2212" i="47"/>
  <c r="J2211" i="47"/>
  <c r="A2211" i="47"/>
  <c r="J2210" i="47"/>
  <c r="A2210" i="47"/>
  <c r="J2209" i="47"/>
  <c r="A2209" i="47"/>
  <c r="J2208" i="47"/>
  <c r="A2208" i="47"/>
  <c r="J2207" i="47"/>
  <c r="A2207" i="47"/>
  <c r="J2206" i="47"/>
  <c r="A2206" i="47"/>
  <c r="J2205" i="47"/>
  <c r="A2205" i="47"/>
  <c r="J2204" i="47"/>
  <c r="A2204" i="47"/>
  <c r="J2203" i="47"/>
  <c r="A2203" i="47"/>
  <c r="J2202" i="47"/>
  <c r="A2202" i="47"/>
  <c r="J2201" i="47"/>
  <c r="A2201" i="47"/>
  <c r="J2200" i="47"/>
  <c r="A2200" i="47"/>
  <c r="J2199" i="47"/>
  <c r="A2199" i="47"/>
  <c r="J2198" i="47"/>
  <c r="A2198" i="47"/>
  <c r="J2197" i="47"/>
  <c r="A2197" i="47"/>
  <c r="J2196" i="47"/>
  <c r="A2196" i="47"/>
  <c r="J2195" i="47"/>
  <c r="A2195" i="47"/>
  <c r="J2194" i="47"/>
  <c r="A2194" i="47"/>
  <c r="J2193" i="47"/>
  <c r="A2193" i="47"/>
  <c r="J2192" i="47"/>
  <c r="A2192" i="47"/>
  <c r="J2191" i="47"/>
  <c r="A2191" i="47"/>
  <c r="J2190" i="47"/>
  <c r="A2190" i="47"/>
  <c r="J2189" i="47"/>
  <c r="A2189" i="47"/>
  <c r="J2188" i="47"/>
  <c r="A2188" i="47"/>
  <c r="J2187" i="47"/>
  <c r="A2187" i="47"/>
  <c r="J2186" i="47"/>
  <c r="A2186" i="47"/>
  <c r="J2185" i="47"/>
  <c r="A2185" i="47"/>
  <c r="J2184" i="47"/>
  <c r="A2184" i="47"/>
  <c r="J2183" i="47"/>
  <c r="A2183" i="47"/>
  <c r="J2182" i="47"/>
  <c r="A2182" i="47"/>
  <c r="J2181" i="47"/>
  <c r="A2181" i="47"/>
  <c r="J2180" i="47"/>
  <c r="A2180" i="47"/>
  <c r="J2179" i="47"/>
  <c r="A2179" i="47"/>
  <c r="J2178" i="47"/>
  <c r="A2178" i="47"/>
  <c r="J2177" i="47"/>
  <c r="A2177" i="47"/>
  <c r="J2176" i="47"/>
  <c r="A2176" i="47"/>
  <c r="J2175" i="47"/>
  <c r="A2175" i="47"/>
  <c r="J2174" i="47"/>
  <c r="A2174" i="47"/>
  <c r="J2173" i="47"/>
  <c r="A2173" i="47"/>
  <c r="J2172" i="47"/>
  <c r="A2172" i="47"/>
  <c r="J2171" i="47"/>
  <c r="A2171" i="47"/>
  <c r="J2170" i="47"/>
  <c r="A2170" i="47"/>
  <c r="J2169" i="47"/>
  <c r="A2169" i="47"/>
  <c r="J2168" i="47"/>
  <c r="A2168" i="47"/>
  <c r="J2167" i="47"/>
  <c r="A2167" i="47"/>
  <c r="J2166" i="47"/>
  <c r="A2166" i="47"/>
  <c r="J2165" i="47"/>
  <c r="A2165" i="47"/>
  <c r="J2164" i="47"/>
  <c r="A2164" i="47"/>
  <c r="J2163" i="47"/>
  <c r="A2163" i="47"/>
  <c r="J2162" i="47"/>
  <c r="A2162" i="47"/>
  <c r="J2161" i="47"/>
  <c r="A2161" i="47"/>
  <c r="J2160" i="47"/>
  <c r="A2160" i="47"/>
  <c r="J2159" i="47"/>
  <c r="A2159" i="47"/>
  <c r="J2158" i="47"/>
  <c r="A2158" i="47"/>
  <c r="J2157" i="47"/>
  <c r="A2157" i="47"/>
  <c r="J2156" i="47"/>
  <c r="A2156" i="47"/>
  <c r="J2155" i="47"/>
  <c r="A2155" i="47"/>
  <c r="J2154" i="47"/>
  <c r="A2154" i="47"/>
  <c r="J2153" i="47"/>
  <c r="A2153" i="47"/>
  <c r="J2152" i="47"/>
  <c r="A2152" i="47"/>
  <c r="J2151" i="47"/>
  <c r="A2151" i="47"/>
  <c r="J2150" i="47"/>
  <c r="A2150" i="47"/>
  <c r="J2149" i="47"/>
  <c r="A2149" i="47"/>
  <c r="J2148" i="47"/>
  <c r="A2148" i="47"/>
  <c r="J2147" i="47"/>
  <c r="A2147" i="47"/>
  <c r="J2146" i="47"/>
  <c r="A2146" i="47"/>
  <c r="J2145" i="47"/>
  <c r="A2145" i="47"/>
  <c r="J2144" i="47"/>
  <c r="A2144" i="47"/>
  <c r="J2143" i="47"/>
  <c r="A2143" i="47"/>
  <c r="J2142" i="47"/>
  <c r="A2142" i="47"/>
  <c r="J2141" i="47"/>
  <c r="A2141" i="47"/>
  <c r="J2140" i="47"/>
  <c r="A2140" i="47"/>
  <c r="J2139" i="47"/>
  <c r="A2139" i="47"/>
  <c r="J2138" i="47"/>
  <c r="A2138" i="47"/>
  <c r="J2137" i="47"/>
  <c r="A2137" i="47"/>
  <c r="J2136" i="47"/>
  <c r="A2136" i="47"/>
  <c r="J2135" i="47"/>
  <c r="A2135" i="47"/>
  <c r="J2134" i="47"/>
  <c r="A2134" i="47"/>
  <c r="J2133" i="47"/>
  <c r="A2133" i="47"/>
  <c r="J2132" i="47"/>
  <c r="A2132" i="47"/>
  <c r="J2131" i="47"/>
  <c r="A2131" i="47"/>
  <c r="J2130" i="47"/>
  <c r="A2130" i="47"/>
  <c r="J2129" i="47"/>
  <c r="A2129" i="47"/>
  <c r="J2128" i="47"/>
  <c r="A2128" i="47"/>
  <c r="J2127" i="47"/>
  <c r="A2127" i="47"/>
  <c r="J2126" i="47"/>
  <c r="A2126" i="47"/>
  <c r="J2125" i="47"/>
  <c r="A2125" i="47"/>
  <c r="J2124" i="47"/>
  <c r="A2124" i="47"/>
  <c r="J2123" i="47"/>
  <c r="A2123" i="47"/>
  <c r="J2122" i="47"/>
  <c r="A2122" i="47"/>
  <c r="J2121" i="47"/>
  <c r="A2121" i="47"/>
  <c r="J2120" i="47"/>
  <c r="A2120" i="47"/>
  <c r="J2119" i="47"/>
  <c r="A2119" i="47"/>
  <c r="J2118" i="47"/>
  <c r="A2118" i="47"/>
  <c r="J2117" i="47"/>
  <c r="A2117" i="47"/>
  <c r="J2116" i="47"/>
  <c r="A2116" i="47"/>
  <c r="J2115" i="47"/>
  <c r="A2115" i="47"/>
  <c r="J2114" i="47"/>
  <c r="A2114" i="47"/>
  <c r="J2113" i="47"/>
  <c r="A2113" i="47"/>
  <c r="J2112" i="47"/>
  <c r="A2112" i="47"/>
  <c r="J2111" i="47"/>
  <c r="A2111" i="47"/>
  <c r="J2110" i="47"/>
  <c r="A2110" i="47"/>
  <c r="J2109" i="47"/>
  <c r="A2109" i="47"/>
  <c r="J2108" i="47"/>
  <c r="A2108" i="47"/>
  <c r="J2107" i="47"/>
  <c r="A2107" i="47"/>
  <c r="J2106" i="47"/>
  <c r="A2106" i="47"/>
  <c r="J2105" i="47"/>
  <c r="A2105" i="47"/>
  <c r="J2104" i="47"/>
  <c r="A2104" i="47"/>
  <c r="J2103" i="47"/>
  <c r="A2103" i="47"/>
  <c r="J2102" i="47"/>
  <c r="A2102" i="47"/>
  <c r="J2101" i="47"/>
  <c r="A2101" i="47"/>
  <c r="J2100" i="47"/>
  <c r="A2100" i="47"/>
  <c r="J2099" i="47"/>
  <c r="A2099" i="47"/>
  <c r="J2098" i="47"/>
  <c r="A2098" i="47"/>
  <c r="J2097" i="47"/>
  <c r="A2097" i="47"/>
  <c r="J2096" i="47"/>
  <c r="A2096" i="47"/>
  <c r="J2095" i="47"/>
  <c r="A2095" i="47"/>
  <c r="J2094" i="47"/>
  <c r="A2094" i="47"/>
  <c r="J2093" i="47"/>
  <c r="A2093" i="47"/>
  <c r="J2092" i="47"/>
  <c r="A2092" i="47"/>
  <c r="J2091" i="47"/>
  <c r="A2091" i="47"/>
  <c r="J2090" i="47"/>
  <c r="A2090" i="47"/>
  <c r="J2089" i="47"/>
  <c r="A2089" i="47"/>
  <c r="J2088" i="47"/>
  <c r="A2088" i="47"/>
  <c r="J2087" i="47"/>
  <c r="A2087" i="47"/>
  <c r="J2086" i="47"/>
  <c r="A2086" i="47"/>
  <c r="J2085" i="47"/>
  <c r="A2085" i="47"/>
  <c r="J2084" i="47"/>
  <c r="A2084" i="47"/>
  <c r="J2083" i="47"/>
  <c r="A2083" i="47"/>
  <c r="J2082" i="47"/>
  <c r="A2082" i="47"/>
  <c r="J2081" i="47"/>
  <c r="A2081" i="47"/>
  <c r="J2080" i="47"/>
  <c r="A2080" i="47"/>
  <c r="J2079" i="47"/>
  <c r="A2079" i="47"/>
  <c r="J2078" i="47"/>
  <c r="A2078" i="47"/>
  <c r="J2077" i="47"/>
  <c r="A2077" i="47"/>
  <c r="J2076" i="47"/>
  <c r="A2076" i="47"/>
  <c r="J2075" i="47"/>
  <c r="A2075" i="47"/>
  <c r="J2074" i="47"/>
  <c r="A2074" i="47"/>
  <c r="J2073" i="47"/>
  <c r="A2073" i="47"/>
  <c r="J2072" i="47"/>
  <c r="A2072" i="47"/>
  <c r="J2071" i="47"/>
  <c r="A2071" i="47"/>
  <c r="J2070" i="47"/>
  <c r="A2070" i="47"/>
  <c r="J2069" i="47"/>
  <c r="A2069" i="47"/>
  <c r="J2068" i="47"/>
  <c r="A2068" i="47"/>
  <c r="J2067" i="47"/>
  <c r="A2067" i="47"/>
  <c r="J2066" i="47"/>
  <c r="A2066" i="47"/>
  <c r="J2065" i="47"/>
  <c r="A2065" i="47"/>
  <c r="J2064" i="47"/>
  <c r="A2064" i="47"/>
  <c r="J2063" i="47"/>
  <c r="A2063" i="47"/>
  <c r="J2062" i="47"/>
  <c r="A2062" i="47"/>
  <c r="J2061" i="47"/>
  <c r="A2061" i="47"/>
  <c r="J2060" i="47"/>
  <c r="A2060" i="47"/>
  <c r="J2059" i="47"/>
  <c r="A2059" i="47"/>
  <c r="J2058" i="47"/>
  <c r="A2058" i="47"/>
  <c r="J2057" i="47"/>
  <c r="A2057" i="47"/>
  <c r="J2056" i="47"/>
  <c r="A2056" i="47"/>
  <c r="J2055" i="47"/>
  <c r="A2055" i="47"/>
  <c r="J2054" i="47"/>
  <c r="A2054" i="47"/>
  <c r="J2053" i="47"/>
  <c r="A2053" i="47"/>
  <c r="J2052" i="47"/>
  <c r="A2052" i="47"/>
  <c r="J2051" i="47"/>
  <c r="A2051" i="47"/>
  <c r="J2050" i="47"/>
  <c r="A2050" i="47"/>
  <c r="J2049" i="47"/>
  <c r="A2049" i="47"/>
  <c r="J2048" i="47"/>
  <c r="A2048" i="47"/>
  <c r="J2047" i="47"/>
  <c r="A2047" i="47"/>
  <c r="J2046" i="47"/>
  <c r="A2046" i="47"/>
  <c r="J2045" i="47"/>
  <c r="A2045" i="47"/>
  <c r="J2044" i="47"/>
  <c r="A2044" i="47"/>
  <c r="J2043" i="47"/>
  <c r="A2043" i="47"/>
  <c r="J2042" i="47"/>
  <c r="A2042" i="47"/>
  <c r="J2041" i="47"/>
  <c r="A2041" i="47"/>
  <c r="J2040" i="47"/>
  <c r="A2040" i="47"/>
  <c r="J2039" i="47"/>
  <c r="A2039" i="47"/>
  <c r="J2038" i="47"/>
  <c r="A2038" i="47"/>
  <c r="J2037" i="47"/>
  <c r="A2037" i="47"/>
  <c r="J2036" i="47"/>
  <c r="A2036" i="47"/>
  <c r="J2035" i="47"/>
  <c r="A2035" i="47"/>
  <c r="J2034" i="47"/>
  <c r="A2034" i="47"/>
  <c r="J2033" i="47"/>
  <c r="A2033" i="47"/>
  <c r="J2032" i="47"/>
  <c r="A2032" i="47"/>
  <c r="J2031" i="47"/>
  <c r="A2031" i="47"/>
  <c r="J2030" i="47"/>
  <c r="A2030" i="47"/>
  <c r="J2029" i="47"/>
  <c r="A2029" i="47"/>
  <c r="J2028" i="47"/>
  <c r="A2028" i="47"/>
  <c r="J2027" i="47"/>
  <c r="A2027" i="47"/>
  <c r="J2026" i="47"/>
  <c r="A2026" i="47"/>
  <c r="J2025" i="47"/>
  <c r="A2025" i="47"/>
  <c r="J2024" i="47"/>
  <c r="A2024" i="47"/>
  <c r="J2023" i="47"/>
  <c r="A2023" i="47"/>
  <c r="J2022" i="47"/>
  <c r="A2022" i="47"/>
  <c r="J2021" i="47"/>
  <c r="A2021" i="47"/>
  <c r="J2020" i="47"/>
  <c r="A2020" i="47"/>
  <c r="J2019" i="47"/>
  <c r="A2019" i="47"/>
  <c r="J2018" i="47"/>
  <c r="A2018" i="47"/>
  <c r="J2017" i="47"/>
  <c r="A2017" i="47"/>
  <c r="J2016" i="47"/>
  <c r="A2016" i="47"/>
  <c r="J2015" i="47"/>
  <c r="A2015" i="47"/>
  <c r="J2014" i="47"/>
  <c r="A2014" i="47"/>
  <c r="J2013" i="47"/>
  <c r="A2013" i="47"/>
  <c r="J2012" i="47"/>
  <c r="A2012" i="47"/>
  <c r="J2011" i="47"/>
  <c r="A2011" i="47"/>
  <c r="J2010" i="47"/>
  <c r="A2010" i="47"/>
  <c r="J2009" i="47"/>
  <c r="A2009" i="47"/>
  <c r="J2008" i="47"/>
  <c r="A2008" i="47"/>
  <c r="J2007" i="47"/>
  <c r="A2007" i="47"/>
  <c r="J2006" i="47"/>
  <c r="A2006" i="47"/>
  <c r="J2005" i="47"/>
  <c r="A2005" i="47"/>
  <c r="J2004" i="47"/>
  <c r="A2004" i="47"/>
  <c r="J2003" i="47"/>
  <c r="A2003" i="47"/>
  <c r="J2002" i="47"/>
  <c r="A2002" i="47"/>
  <c r="J2001" i="47"/>
  <c r="A2001" i="47"/>
  <c r="J2000" i="47"/>
  <c r="A2000" i="47"/>
  <c r="J1999" i="47"/>
  <c r="A1999" i="47"/>
  <c r="J1998" i="47"/>
  <c r="A1998" i="47"/>
  <c r="J1997" i="47"/>
  <c r="A1997" i="47"/>
  <c r="J1996" i="47"/>
  <c r="A1996" i="47"/>
  <c r="J1995" i="47"/>
  <c r="A1995" i="47"/>
  <c r="J1994" i="47"/>
  <c r="A1994" i="47"/>
  <c r="J1993" i="47"/>
  <c r="A1993" i="47"/>
  <c r="J1992" i="47"/>
  <c r="A1992" i="47"/>
  <c r="J1991" i="47"/>
  <c r="A1991" i="47"/>
  <c r="J1990" i="47"/>
  <c r="A1990" i="47"/>
  <c r="J1989" i="47"/>
  <c r="A1989" i="47"/>
  <c r="J1988" i="47"/>
  <c r="A1988" i="47"/>
  <c r="J1987" i="47"/>
  <c r="A1987" i="47"/>
  <c r="J1986" i="47"/>
  <c r="A1986" i="47"/>
  <c r="J1985" i="47"/>
  <c r="A1985" i="47"/>
  <c r="J1984" i="47"/>
  <c r="A1984" i="47"/>
  <c r="J1983" i="47"/>
  <c r="A1983" i="47"/>
  <c r="J1982" i="47"/>
  <c r="A1982" i="47"/>
  <c r="J1977" i="47"/>
  <c r="A1977" i="47"/>
  <c r="J1976" i="47"/>
  <c r="L1976" i="47" s="1"/>
  <c r="A1976" i="47"/>
  <c r="J1975" i="47"/>
  <c r="L1975" i="47" s="1"/>
  <c r="A1975" i="47"/>
  <c r="J1974" i="47"/>
  <c r="L1974" i="47" s="1"/>
  <c r="A1974" i="47"/>
  <c r="J1973" i="47"/>
  <c r="L1973" i="47" s="1"/>
  <c r="A1973" i="47"/>
  <c r="J1972" i="47"/>
  <c r="L1972" i="47" s="1"/>
  <c r="A1972" i="47"/>
  <c r="J1971" i="47"/>
  <c r="L1971" i="47" s="1"/>
  <c r="A1971" i="47"/>
  <c r="J1970" i="47"/>
  <c r="L1970" i="47" s="1"/>
  <c r="A1970" i="47"/>
  <c r="J1969" i="47"/>
  <c r="L1969" i="47" s="1"/>
  <c r="A1969" i="47"/>
  <c r="J1968" i="47"/>
  <c r="L1968" i="47" s="1"/>
  <c r="A1968" i="47"/>
  <c r="J1967" i="47"/>
  <c r="L1967" i="47" s="1"/>
  <c r="A1967" i="47"/>
  <c r="J1966" i="47"/>
  <c r="L1966" i="47" s="1"/>
  <c r="A1966" i="47"/>
  <c r="J1965" i="47"/>
  <c r="L1965" i="47" s="1"/>
  <c r="A1965" i="47"/>
  <c r="J1964" i="47"/>
  <c r="L1964" i="47" s="1"/>
  <c r="A1964" i="47"/>
  <c r="J1963" i="47"/>
  <c r="L1963" i="47" s="1"/>
  <c r="A1963" i="47"/>
  <c r="J1962" i="47"/>
  <c r="L1962" i="47" s="1"/>
  <c r="A1962" i="47"/>
  <c r="J1961" i="47"/>
  <c r="L1961" i="47" s="1"/>
  <c r="A1961" i="47"/>
  <c r="J1960" i="47"/>
  <c r="L1960" i="47" s="1"/>
  <c r="A1960" i="47"/>
  <c r="J1959" i="47"/>
  <c r="L1959" i="47" s="1"/>
  <c r="A1959" i="47"/>
  <c r="J1958" i="47"/>
  <c r="L1958" i="47" s="1"/>
  <c r="A1958" i="47"/>
  <c r="J1957" i="47"/>
  <c r="L1957" i="47" s="1"/>
  <c r="A1957" i="47"/>
  <c r="J1956" i="47"/>
  <c r="L1956" i="47" s="1"/>
  <c r="A1956" i="47"/>
  <c r="J1955" i="47"/>
  <c r="L1955" i="47" s="1"/>
  <c r="A1955" i="47"/>
  <c r="J1954" i="47"/>
  <c r="L1954" i="47" s="1"/>
  <c r="A1954" i="47"/>
  <c r="J1953" i="47"/>
  <c r="L1953" i="47" s="1"/>
  <c r="A1953" i="47"/>
  <c r="J1952" i="47"/>
  <c r="L1952" i="47" s="1"/>
  <c r="A1952" i="47"/>
  <c r="J1951" i="47"/>
  <c r="L1951" i="47" s="1"/>
  <c r="A1951" i="47"/>
  <c r="J1950" i="47"/>
  <c r="L1950" i="47" s="1"/>
  <c r="A1950" i="47"/>
  <c r="J1949" i="47"/>
  <c r="L1949" i="47" s="1"/>
  <c r="A1949" i="47"/>
  <c r="J1948" i="47"/>
  <c r="L1948" i="47" s="1"/>
  <c r="A1948" i="47"/>
  <c r="J1947" i="47"/>
  <c r="L1947" i="47" s="1"/>
  <c r="A1947" i="47"/>
  <c r="J1946" i="47"/>
  <c r="L1946" i="47" s="1"/>
  <c r="A1946" i="47"/>
  <c r="J1945" i="47"/>
  <c r="L1945" i="47" s="1"/>
  <c r="A1945" i="47"/>
  <c r="J1944" i="47"/>
  <c r="L1944" i="47" s="1"/>
  <c r="A1944" i="47"/>
  <c r="J1943" i="47"/>
  <c r="L1943" i="47" s="1"/>
  <c r="A1943" i="47"/>
  <c r="J1942" i="47"/>
  <c r="L1942" i="47" s="1"/>
  <c r="A1942" i="47"/>
  <c r="J1941" i="47"/>
  <c r="L1941" i="47" s="1"/>
  <c r="A1941" i="47"/>
  <c r="J1940" i="47"/>
  <c r="L1940" i="47" s="1"/>
  <c r="A1940" i="47"/>
  <c r="J1939" i="47"/>
  <c r="L1939" i="47" s="1"/>
  <c r="A1939" i="47"/>
  <c r="J1938" i="47"/>
  <c r="L1938" i="47" s="1"/>
  <c r="A1938" i="47"/>
  <c r="J1937" i="47"/>
  <c r="L1937" i="47" s="1"/>
  <c r="A1937" i="47"/>
  <c r="J1936" i="47"/>
  <c r="L1936" i="47" s="1"/>
  <c r="A1936" i="47"/>
  <c r="J1935" i="47"/>
  <c r="L1935" i="47" s="1"/>
  <c r="A1935" i="47"/>
  <c r="J1934" i="47"/>
  <c r="L1934" i="47" s="1"/>
  <c r="A1934" i="47"/>
  <c r="J1933" i="47"/>
  <c r="L1933" i="47" s="1"/>
  <c r="A1933" i="47"/>
  <c r="J1932" i="47"/>
  <c r="L1932" i="47" s="1"/>
  <c r="A1932" i="47"/>
  <c r="J1931" i="47"/>
  <c r="L1931" i="47" s="1"/>
  <c r="A1931" i="47"/>
  <c r="J1930" i="47"/>
  <c r="L1930" i="47" s="1"/>
  <c r="A1930" i="47"/>
  <c r="J1929" i="47"/>
  <c r="L1929" i="47" s="1"/>
  <c r="A1929" i="47"/>
  <c r="J1928" i="47"/>
  <c r="L1928" i="47" s="1"/>
  <c r="A1928" i="47"/>
  <c r="J1927" i="47"/>
  <c r="L1927" i="47" s="1"/>
  <c r="A1927" i="47"/>
  <c r="J1926" i="47"/>
  <c r="L1926" i="47" s="1"/>
  <c r="A1926" i="47"/>
  <c r="J1925" i="47"/>
  <c r="L1925" i="47" s="1"/>
  <c r="A1925" i="47"/>
  <c r="J1924" i="47"/>
  <c r="L1924" i="47" s="1"/>
  <c r="A1924" i="47"/>
  <c r="J1923" i="47"/>
  <c r="L1923" i="47" s="1"/>
  <c r="A1923" i="47"/>
  <c r="J1922" i="47"/>
  <c r="L1922" i="47" s="1"/>
  <c r="A1922" i="47"/>
  <c r="J1921" i="47"/>
  <c r="L1921" i="47" s="1"/>
  <c r="A1921" i="47"/>
  <c r="J1920" i="47"/>
  <c r="L1920" i="47" s="1"/>
  <c r="A1920" i="47"/>
  <c r="J1919" i="47"/>
  <c r="L1919" i="47" s="1"/>
  <c r="A1919" i="47"/>
  <c r="J1918" i="47"/>
  <c r="L1918" i="47" s="1"/>
  <c r="A1918" i="47"/>
  <c r="J1917" i="47"/>
  <c r="L1917" i="47" s="1"/>
  <c r="A1917" i="47"/>
  <c r="J1916" i="47"/>
  <c r="L1916" i="47" s="1"/>
  <c r="A1916" i="47"/>
  <c r="J1915" i="47"/>
  <c r="L1915" i="47" s="1"/>
  <c r="A1915" i="47"/>
  <c r="J1914" i="47"/>
  <c r="L1914" i="47" s="1"/>
  <c r="A1914" i="47"/>
  <c r="J1913" i="47"/>
  <c r="L1913" i="47" s="1"/>
  <c r="A1913" i="47"/>
  <c r="J1912" i="47"/>
  <c r="L1912" i="47" s="1"/>
  <c r="A1912" i="47"/>
  <c r="J1911" i="47"/>
  <c r="L1911" i="47" s="1"/>
  <c r="A1911" i="47"/>
  <c r="J1910" i="47"/>
  <c r="L1910" i="47" s="1"/>
  <c r="A1910" i="47"/>
  <c r="J1909" i="47"/>
  <c r="L1909" i="47" s="1"/>
  <c r="A1909" i="47"/>
  <c r="J1908" i="47"/>
  <c r="L1908" i="47" s="1"/>
  <c r="A1908" i="47"/>
  <c r="J1907" i="47"/>
  <c r="L1907" i="47" s="1"/>
  <c r="A1907" i="47"/>
  <c r="J1906" i="47"/>
  <c r="L1906" i="47" s="1"/>
  <c r="A1906" i="47"/>
  <c r="J1905" i="47"/>
  <c r="L1905" i="47" s="1"/>
  <c r="A1905" i="47"/>
  <c r="J1904" i="47"/>
  <c r="L1904" i="47" s="1"/>
  <c r="A1904" i="47"/>
  <c r="J1903" i="47"/>
  <c r="L1903" i="47" s="1"/>
  <c r="A1903" i="47"/>
  <c r="J1902" i="47"/>
  <c r="L1902" i="47" s="1"/>
  <c r="A1902" i="47"/>
  <c r="J1901" i="47"/>
  <c r="L1901" i="47" s="1"/>
  <c r="A1901" i="47"/>
  <c r="J1900" i="47"/>
  <c r="L1900" i="47" s="1"/>
  <c r="A1900" i="47"/>
  <c r="J1899" i="47"/>
  <c r="L1899" i="47" s="1"/>
  <c r="A1899" i="47"/>
  <c r="J1898" i="47"/>
  <c r="L1898" i="47" s="1"/>
  <c r="A1898" i="47"/>
  <c r="J1897" i="47"/>
  <c r="L1897" i="47" s="1"/>
  <c r="A1897" i="47"/>
  <c r="J1896" i="47"/>
  <c r="L1896" i="47" s="1"/>
  <c r="A1896" i="47"/>
  <c r="J1895" i="47"/>
  <c r="L1895" i="47" s="1"/>
  <c r="A1895" i="47"/>
  <c r="J1894" i="47"/>
  <c r="L1894" i="47" s="1"/>
  <c r="A1894" i="47"/>
  <c r="J1893" i="47"/>
  <c r="L1893" i="47" s="1"/>
  <c r="A1893" i="47"/>
  <c r="J1892" i="47"/>
  <c r="L1892" i="47" s="1"/>
  <c r="A1892" i="47"/>
  <c r="J1891" i="47"/>
  <c r="L1891" i="47" s="1"/>
  <c r="A1891" i="47"/>
  <c r="J1890" i="47"/>
  <c r="L1890" i="47" s="1"/>
  <c r="A1890" i="47"/>
  <c r="J1889" i="47"/>
  <c r="L1889" i="47" s="1"/>
  <c r="A1889" i="47"/>
  <c r="J1888" i="47"/>
  <c r="L1888" i="47" s="1"/>
  <c r="A1888" i="47"/>
  <c r="J1887" i="47"/>
  <c r="L1887" i="47" s="1"/>
  <c r="A1887" i="47"/>
  <c r="J1886" i="47"/>
  <c r="L1886" i="47" s="1"/>
  <c r="A1886" i="47"/>
  <c r="J1885" i="47"/>
  <c r="L1885" i="47" s="1"/>
  <c r="A1885" i="47"/>
  <c r="J1884" i="47"/>
  <c r="L1884" i="47" s="1"/>
  <c r="A1884" i="47"/>
  <c r="J1883" i="47"/>
  <c r="L1883" i="47" s="1"/>
  <c r="A1883" i="47"/>
  <c r="J1882" i="47"/>
  <c r="L1882" i="47" s="1"/>
  <c r="A1882" i="47"/>
  <c r="J1881" i="47"/>
  <c r="L1881" i="47" s="1"/>
  <c r="A1881" i="47"/>
  <c r="J1880" i="47"/>
  <c r="L1880" i="47" s="1"/>
  <c r="A1880" i="47"/>
  <c r="J1879" i="47"/>
  <c r="L1879" i="47" s="1"/>
  <c r="A1879" i="47"/>
  <c r="J1878" i="47"/>
  <c r="L1878" i="47" s="1"/>
  <c r="A1878" i="47"/>
  <c r="J1877" i="47"/>
  <c r="L1877" i="47" s="1"/>
  <c r="A1877" i="47"/>
  <c r="J1876" i="47"/>
  <c r="L1876" i="47" s="1"/>
  <c r="A1876" i="47"/>
  <c r="J1875" i="47"/>
  <c r="L1875" i="47" s="1"/>
  <c r="A1875" i="47"/>
  <c r="J1874" i="47"/>
  <c r="L1874" i="47" s="1"/>
  <c r="A1874" i="47"/>
  <c r="J1873" i="47"/>
  <c r="L1873" i="47" s="1"/>
  <c r="A1873" i="47"/>
  <c r="J1872" i="47"/>
  <c r="L1872" i="47" s="1"/>
  <c r="A1872" i="47"/>
  <c r="J1871" i="47"/>
  <c r="L1871" i="47" s="1"/>
  <c r="A1871" i="47"/>
  <c r="J1870" i="47"/>
  <c r="L1870" i="47" s="1"/>
  <c r="A1870" i="47"/>
  <c r="J1869" i="47"/>
  <c r="L1869" i="47" s="1"/>
  <c r="A1869" i="47"/>
  <c r="J1868" i="47"/>
  <c r="L1868" i="47" s="1"/>
  <c r="A1868" i="47"/>
  <c r="J1867" i="47"/>
  <c r="L1867" i="47" s="1"/>
  <c r="A1867" i="47"/>
  <c r="J1866" i="47"/>
  <c r="L1866" i="47" s="1"/>
  <c r="A1866" i="47"/>
  <c r="J1865" i="47"/>
  <c r="L1865" i="47" s="1"/>
  <c r="A1865" i="47"/>
  <c r="J1864" i="47"/>
  <c r="L1864" i="47" s="1"/>
  <c r="A1864" i="47"/>
  <c r="J1863" i="47"/>
  <c r="L1863" i="47" s="1"/>
  <c r="A1863" i="47"/>
  <c r="J1862" i="47"/>
  <c r="L1862" i="47" s="1"/>
  <c r="A1862" i="47"/>
  <c r="J1861" i="47"/>
  <c r="L1861" i="47" s="1"/>
  <c r="A1861" i="47"/>
  <c r="J1860" i="47"/>
  <c r="L1860" i="47" s="1"/>
  <c r="A1860" i="47"/>
  <c r="J1859" i="47"/>
  <c r="L1859" i="47" s="1"/>
  <c r="A1859" i="47"/>
  <c r="J1858" i="47"/>
  <c r="L1858" i="47" s="1"/>
  <c r="A1858" i="47"/>
  <c r="J1857" i="47"/>
  <c r="L1857" i="47" s="1"/>
  <c r="A1857" i="47"/>
  <c r="J1856" i="47"/>
  <c r="L1856" i="47" s="1"/>
  <c r="A1856" i="47"/>
  <c r="J1855" i="47"/>
  <c r="L1855" i="47" s="1"/>
  <c r="A1855" i="47"/>
  <c r="J1854" i="47"/>
  <c r="L1854" i="47" s="1"/>
  <c r="A1854" i="47"/>
  <c r="J1853" i="47"/>
  <c r="L1853" i="47" s="1"/>
  <c r="A1853" i="47"/>
  <c r="J1852" i="47"/>
  <c r="L1852" i="47" s="1"/>
  <c r="A1852" i="47"/>
  <c r="J1851" i="47"/>
  <c r="L1851" i="47" s="1"/>
  <c r="A1851" i="47"/>
  <c r="J1850" i="47"/>
  <c r="L1850" i="47" s="1"/>
  <c r="A1850" i="47"/>
  <c r="J1849" i="47"/>
  <c r="L1849" i="47" s="1"/>
  <c r="A1849" i="47"/>
  <c r="J1848" i="47"/>
  <c r="L1848" i="47" s="1"/>
  <c r="A1848" i="47"/>
  <c r="J1847" i="47"/>
  <c r="L1847" i="47" s="1"/>
  <c r="A1847" i="47"/>
  <c r="J1846" i="47"/>
  <c r="L1846" i="47" s="1"/>
  <c r="A1846" i="47"/>
  <c r="J1845" i="47"/>
  <c r="L1845" i="47" s="1"/>
  <c r="A1845" i="47"/>
  <c r="J1844" i="47"/>
  <c r="L1844" i="47" s="1"/>
  <c r="A1844" i="47"/>
  <c r="J1843" i="47"/>
  <c r="L1843" i="47" s="1"/>
  <c r="A1843" i="47"/>
  <c r="J1842" i="47"/>
  <c r="L1842" i="47" s="1"/>
  <c r="A1842" i="47"/>
  <c r="J1841" i="47"/>
  <c r="L1841" i="47" s="1"/>
  <c r="A1841" i="47"/>
  <c r="J1840" i="47"/>
  <c r="L1840" i="47" s="1"/>
  <c r="A1840" i="47"/>
  <c r="J1839" i="47"/>
  <c r="L1839" i="47" s="1"/>
  <c r="A1839" i="47"/>
  <c r="J1838" i="47"/>
  <c r="L1838" i="47" s="1"/>
  <c r="A1838" i="47"/>
  <c r="J1837" i="47"/>
  <c r="L1837" i="47" s="1"/>
  <c r="A1837" i="47"/>
  <c r="J1836" i="47"/>
  <c r="L1836" i="47" s="1"/>
  <c r="A1836" i="47"/>
  <c r="J1835" i="47"/>
  <c r="L1835" i="47" s="1"/>
  <c r="A1835" i="47"/>
  <c r="J1834" i="47"/>
  <c r="L1834" i="47" s="1"/>
  <c r="A1834" i="47"/>
  <c r="J1833" i="47"/>
  <c r="L1833" i="47" s="1"/>
  <c r="A1833" i="47"/>
  <c r="J1832" i="47"/>
  <c r="L1832" i="47" s="1"/>
  <c r="A1832" i="47"/>
  <c r="J1831" i="47"/>
  <c r="L1831" i="47" s="1"/>
  <c r="A1831" i="47"/>
  <c r="J1830" i="47"/>
  <c r="L1830" i="47" s="1"/>
  <c r="A1830" i="47"/>
  <c r="J1829" i="47"/>
  <c r="L1829" i="47" s="1"/>
  <c r="A1829" i="47"/>
  <c r="J1828" i="47"/>
  <c r="L1828" i="47" s="1"/>
  <c r="A1828" i="47"/>
  <c r="J1827" i="47"/>
  <c r="L1827" i="47" s="1"/>
  <c r="A1827" i="47"/>
  <c r="J1826" i="47"/>
  <c r="L1826" i="47" s="1"/>
  <c r="A1826" i="47"/>
  <c r="J1825" i="47"/>
  <c r="L1825" i="47" s="1"/>
  <c r="A1825" i="47"/>
  <c r="J1824" i="47"/>
  <c r="L1824" i="47" s="1"/>
  <c r="A1824" i="47"/>
  <c r="J1823" i="47"/>
  <c r="L1823" i="47" s="1"/>
  <c r="A1823" i="47"/>
  <c r="J1822" i="47"/>
  <c r="L1822" i="47" s="1"/>
  <c r="A1822" i="47"/>
  <c r="J1821" i="47"/>
  <c r="L1821" i="47" s="1"/>
  <c r="A1821" i="47"/>
  <c r="J1820" i="47"/>
  <c r="L1820" i="47" s="1"/>
  <c r="A1820" i="47"/>
  <c r="J1819" i="47"/>
  <c r="L1819" i="47" s="1"/>
  <c r="A1819" i="47"/>
  <c r="J1818" i="47"/>
  <c r="L1818" i="47" s="1"/>
  <c r="A1818" i="47"/>
  <c r="J1817" i="47"/>
  <c r="L1817" i="47" s="1"/>
  <c r="A1817" i="47"/>
  <c r="J1816" i="47"/>
  <c r="L1816" i="47" s="1"/>
  <c r="A1816" i="47"/>
  <c r="J1815" i="47"/>
  <c r="L1815" i="47" s="1"/>
  <c r="A1815" i="47"/>
  <c r="J1814" i="47"/>
  <c r="L1814" i="47" s="1"/>
  <c r="A1814" i="47"/>
  <c r="J1813" i="47"/>
  <c r="L1813" i="47" s="1"/>
  <c r="A1813" i="47"/>
  <c r="J1812" i="47"/>
  <c r="L1812" i="47" s="1"/>
  <c r="A1812" i="47"/>
  <c r="J1811" i="47"/>
  <c r="L1811" i="47" s="1"/>
  <c r="A1811" i="47"/>
  <c r="J1810" i="47"/>
  <c r="L1810" i="47" s="1"/>
  <c r="A1810" i="47"/>
  <c r="J1809" i="47"/>
  <c r="L1809" i="47" s="1"/>
  <c r="A1809" i="47"/>
  <c r="J1808" i="47"/>
  <c r="L1808" i="47" s="1"/>
  <c r="A1808" i="47"/>
  <c r="J1807" i="47"/>
  <c r="L1807" i="47" s="1"/>
  <c r="A1807" i="47"/>
  <c r="J1806" i="47"/>
  <c r="L1806" i="47" s="1"/>
  <c r="A1806" i="47"/>
  <c r="J1805" i="47"/>
  <c r="L1805" i="47" s="1"/>
  <c r="A1805" i="47"/>
  <c r="J1804" i="47"/>
  <c r="L1804" i="47" s="1"/>
  <c r="A1804" i="47"/>
  <c r="J1803" i="47"/>
  <c r="L1803" i="47" s="1"/>
  <c r="A1803" i="47"/>
  <c r="J1802" i="47"/>
  <c r="L1802" i="47" s="1"/>
  <c r="A1802" i="47"/>
  <c r="J1801" i="47"/>
  <c r="L1801" i="47" s="1"/>
  <c r="A1801" i="47"/>
  <c r="J1800" i="47"/>
  <c r="L1800" i="47" s="1"/>
  <c r="A1800" i="47"/>
  <c r="J1799" i="47"/>
  <c r="L1799" i="47" s="1"/>
  <c r="A1799" i="47"/>
  <c r="J1798" i="47"/>
  <c r="L1798" i="47" s="1"/>
  <c r="A1798" i="47"/>
  <c r="J1797" i="47"/>
  <c r="L1797" i="47" s="1"/>
  <c r="A1797" i="47"/>
  <c r="J1796" i="47"/>
  <c r="L1796" i="47" s="1"/>
  <c r="A1796" i="47"/>
  <c r="J1795" i="47"/>
  <c r="L1795" i="47" s="1"/>
  <c r="A1795" i="47"/>
  <c r="J1794" i="47"/>
  <c r="L1794" i="47" s="1"/>
  <c r="A1794" i="47"/>
  <c r="J1793" i="47"/>
  <c r="L1793" i="47" s="1"/>
  <c r="A1793" i="47"/>
  <c r="J1792" i="47"/>
  <c r="L1792" i="47" s="1"/>
  <c r="A1792" i="47"/>
  <c r="J1791" i="47"/>
  <c r="L1791" i="47" s="1"/>
  <c r="A1791" i="47"/>
  <c r="J1790" i="47"/>
  <c r="L1790" i="47" s="1"/>
  <c r="A1790" i="47"/>
  <c r="J1789" i="47"/>
  <c r="L1789" i="47" s="1"/>
  <c r="A1789" i="47"/>
  <c r="J1788" i="47"/>
  <c r="L1788" i="47" s="1"/>
  <c r="A1788" i="47"/>
  <c r="J1787" i="47"/>
  <c r="L1787" i="47" s="1"/>
  <c r="A1787" i="47"/>
  <c r="J1786" i="47"/>
  <c r="L1786" i="47" s="1"/>
  <c r="A1786" i="47"/>
  <c r="J1785" i="47"/>
  <c r="L1785" i="47" s="1"/>
  <c r="A1785" i="47"/>
  <c r="J1784" i="47"/>
  <c r="L1784" i="47" s="1"/>
  <c r="A1784" i="47"/>
  <c r="J1783" i="47"/>
  <c r="L1783" i="47" s="1"/>
  <c r="A1783" i="47"/>
  <c r="J1782" i="47"/>
  <c r="L1782" i="47" s="1"/>
  <c r="A1782" i="47"/>
  <c r="J1781" i="47"/>
  <c r="L1781" i="47" s="1"/>
  <c r="A1781" i="47"/>
  <c r="J1780" i="47"/>
  <c r="L1780" i="47" s="1"/>
  <c r="A1780" i="47"/>
  <c r="J1779" i="47"/>
  <c r="L1779" i="47" s="1"/>
  <c r="A1779" i="47"/>
  <c r="J1778" i="47"/>
  <c r="L1778" i="47" s="1"/>
  <c r="A1778" i="47"/>
  <c r="J1777" i="47"/>
  <c r="L1777" i="47" s="1"/>
  <c r="A1777" i="47"/>
  <c r="J1776" i="47"/>
  <c r="L1776" i="47" s="1"/>
  <c r="A1776" i="47"/>
  <c r="J1775" i="47"/>
  <c r="L1775" i="47" s="1"/>
  <c r="A1775" i="47"/>
  <c r="J1774" i="47"/>
  <c r="L1774" i="47" s="1"/>
  <c r="A1774" i="47"/>
  <c r="J1773" i="47"/>
  <c r="L1773" i="47" s="1"/>
  <c r="A1773" i="47"/>
  <c r="J1772" i="47"/>
  <c r="L1772" i="47" s="1"/>
  <c r="A1772" i="47"/>
  <c r="J1771" i="47"/>
  <c r="L1771" i="47" s="1"/>
  <c r="A1771" i="47"/>
  <c r="J1770" i="47"/>
  <c r="L1770" i="47" s="1"/>
  <c r="A1770" i="47"/>
  <c r="J1769" i="47"/>
  <c r="L1769" i="47" s="1"/>
  <c r="A1769" i="47"/>
  <c r="J1768" i="47"/>
  <c r="L1768" i="47" s="1"/>
  <c r="A1768" i="47"/>
  <c r="J1767" i="47"/>
  <c r="L1767" i="47" s="1"/>
  <c r="A1767" i="47"/>
  <c r="J1766" i="47"/>
  <c r="L1766" i="47" s="1"/>
  <c r="A1766" i="47"/>
  <c r="J1765" i="47"/>
  <c r="L1765" i="47" s="1"/>
  <c r="A1765" i="47"/>
  <c r="J1764" i="47"/>
  <c r="L1764" i="47" s="1"/>
  <c r="A1764" i="47"/>
  <c r="J1763" i="47"/>
  <c r="L1763" i="47" s="1"/>
  <c r="A1763" i="47"/>
  <c r="J1762" i="47"/>
  <c r="L1762" i="47" s="1"/>
  <c r="A1762" i="47"/>
  <c r="J1761" i="47"/>
  <c r="L1761" i="47" s="1"/>
  <c r="A1761" i="47"/>
  <c r="J1760" i="47"/>
  <c r="L1760" i="47" s="1"/>
  <c r="A1760" i="47"/>
  <c r="J1759" i="47"/>
  <c r="L1759" i="47" s="1"/>
  <c r="A1759" i="47"/>
  <c r="J1758" i="47"/>
  <c r="L1758" i="47" s="1"/>
  <c r="A1758" i="47"/>
  <c r="J1757" i="47"/>
  <c r="L1757" i="47" s="1"/>
  <c r="A1757" i="47"/>
  <c r="J1756" i="47"/>
  <c r="L1756" i="47" s="1"/>
  <c r="A1756" i="47"/>
  <c r="J1755" i="47"/>
  <c r="L1755" i="47" s="1"/>
  <c r="A1755" i="47"/>
  <c r="J1754" i="47"/>
  <c r="L1754" i="47" s="1"/>
  <c r="A1754" i="47"/>
  <c r="J1753" i="47"/>
  <c r="L1753" i="47" s="1"/>
  <c r="A1753" i="47"/>
  <c r="J1752" i="47"/>
  <c r="L1752" i="47" s="1"/>
  <c r="A1752" i="47"/>
  <c r="J1751" i="47"/>
  <c r="L1751" i="47" s="1"/>
  <c r="A1751" i="47"/>
  <c r="J1750" i="47"/>
  <c r="L1750" i="47" s="1"/>
  <c r="A1750" i="47"/>
  <c r="J1749" i="47"/>
  <c r="L1749" i="47" s="1"/>
  <c r="A1749" i="47"/>
  <c r="J1748" i="47"/>
  <c r="L1748" i="47" s="1"/>
  <c r="A1748" i="47"/>
  <c r="J1747" i="47"/>
  <c r="L1747" i="47" s="1"/>
  <c r="A1747" i="47"/>
  <c r="J1746" i="47"/>
  <c r="L1746" i="47" s="1"/>
  <c r="A1746" i="47"/>
  <c r="J1745" i="47"/>
  <c r="L1745" i="47" s="1"/>
  <c r="A1745" i="47"/>
  <c r="J1744" i="47"/>
  <c r="L1744" i="47" s="1"/>
  <c r="A1744" i="47"/>
  <c r="J1743" i="47"/>
  <c r="L1743" i="47" s="1"/>
  <c r="A1743" i="47"/>
  <c r="J1742" i="47"/>
  <c r="L1742" i="47" s="1"/>
  <c r="A1742" i="47"/>
  <c r="J1741" i="47"/>
  <c r="L1741" i="47" s="1"/>
  <c r="A1741" i="47"/>
  <c r="J1740" i="47"/>
  <c r="L1740" i="47" s="1"/>
  <c r="A1740" i="47"/>
  <c r="J1739" i="47"/>
  <c r="L1739" i="47" s="1"/>
  <c r="A1739" i="47"/>
  <c r="J1738" i="47"/>
  <c r="L1738" i="47" s="1"/>
  <c r="A1738" i="47"/>
  <c r="J1737" i="47"/>
  <c r="L1737" i="47" s="1"/>
  <c r="A1737" i="47"/>
  <c r="J1736" i="47"/>
  <c r="L1736" i="47" s="1"/>
  <c r="A1736" i="47"/>
  <c r="J1735" i="47"/>
  <c r="L1735" i="47" s="1"/>
  <c r="A1735" i="47"/>
  <c r="J1734" i="47"/>
  <c r="L1734" i="47" s="1"/>
  <c r="A1734" i="47"/>
  <c r="J1733" i="47"/>
  <c r="L1733" i="47" s="1"/>
  <c r="A1733" i="47"/>
  <c r="J1732" i="47"/>
  <c r="L1732" i="47" s="1"/>
  <c r="A1732" i="47"/>
  <c r="J1731" i="47"/>
  <c r="L1731" i="47" s="1"/>
  <c r="A1731" i="47"/>
  <c r="J1730" i="47"/>
  <c r="L1730" i="47" s="1"/>
  <c r="A1730" i="47"/>
  <c r="J1729" i="47"/>
  <c r="L1729" i="47" s="1"/>
  <c r="A1729" i="47"/>
  <c r="J1728" i="47"/>
  <c r="L1728" i="47" s="1"/>
  <c r="A1728" i="47"/>
  <c r="J1727" i="47"/>
  <c r="L1727" i="47" s="1"/>
  <c r="A1727" i="47"/>
  <c r="J1726" i="47"/>
  <c r="L1726" i="47" s="1"/>
  <c r="A1726" i="47"/>
  <c r="J1725" i="47"/>
  <c r="L1725" i="47" s="1"/>
  <c r="A1725" i="47"/>
  <c r="J1724" i="47"/>
  <c r="L1724" i="47" s="1"/>
  <c r="A1724" i="47"/>
  <c r="J1723" i="47"/>
  <c r="L1723" i="47" s="1"/>
  <c r="A1723" i="47"/>
  <c r="J1722" i="47"/>
  <c r="L1722" i="47" s="1"/>
  <c r="A1722" i="47"/>
  <c r="J1721" i="47"/>
  <c r="L1721" i="47" s="1"/>
  <c r="A1721" i="47"/>
  <c r="J1720" i="47"/>
  <c r="L1720" i="47" s="1"/>
  <c r="A1720" i="47"/>
  <c r="J1719" i="47"/>
  <c r="L1719" i="47" s="1"/>
  <c r="A1719" i="47"/>
  <c r="J1718" i="47"/>
  <c r="L1718" i="47" s="1"/>
  <c r="A1718" i="47"/>
  <c r="J1717" i="47"/>
  <c r="L1717" i="47" s="1"/>
  <c r="A1717" i="47"/>
  <c r="J1716" i="47"/>
  <c r="L1716" i="47" s="1"/>
  <c r="A1716" i="47"/>
  <c r="J1715" i="47"/>
  <c r="L1715" i="47" s="1"/>
  <c r="A1715" i="47"/>
  <c r="J1714" i="47"/>
  <c r="L1714" i="47" s="1"/>
  <c r="A1714" i="47"/>
  <c r="J1713" i="47"/>
  <c r="L1713" i="47" s="1"/>
  <c r="A1713" i="47"/>
  <c r="J1712" i="47"/>
  <c r="L1712" i="47" s="1"/>
  <c r="A1712" i="47"/>
  <c r="J1711" i="47"/>
  <c r="L1711" i="47" s="1"/>
  <c r="A1711" i="47"/>
  <c r="J1710" i="47"/>
  <c r="L1710" i="47" s="1"/>
  <c r="A1710" i="47"/>
  <c r="J1709" i="47"/>
  <c r="L1709" i="47" s="1"/>
  <c r="A1709" i="47"/>
  <c r="J1708" i="47"/>
  <c r="L1708" i="47" s="1"/>
  <c r="A1708" i="47"/>
  <c r="J1707" i="47"/>
  <c r="L1707" i="47" s="1"/>
  <c r="A1707" i="47"/>
  <c r="J1706" i="47"/>
  <c r="L1706" i="47" s="1"/>
  <c r="A1706" i="47"/>
  <c r="J1705" i="47"/>
  <c r="L1705" i="47" s="1"/>
  <c r="A1705" i="47"/>
  <c r="J1704" i="47"/>
  <c r="L1704" i="47" s="1"/>
  <c r="A1704" i="47"/>
  <c r="J1703" i="47"/>
  <c r="L1703" i="47" s="1"/>
  <c r="A1703" i="47"/>
  <c r="J1702" i="47"/>
  <c r="L1702" i="47" s="1"/>
  <c r="A1702" i="47"/>
  <c r="J1701" i="47"/>
  <c r="L1701" i="47" s="1"/>
  <c r="A1701" i="47"/>
  <c r="J1700" i="47"/>
  <c r="L1700" i="47" s="1"/>
  <c r="A1700" i="47"/>
  <c r="J1699" i="47"/>
  <c r="L1699" i="47" s="1"/>
  <c r="A1699" i="47"/>
  <c r="J1698" i="47"/>
  <c r="L1698" i="47" s="1"/>
  <c r="A1698" i="47"/>
  <c r="J1697" i="47"/>
  <c r="L1697" i="47" s="1"/>
  <c r="A1697" i="47"/>
  <c r="J1696" i="47"/>
  <c r="L1696" i="47" s="1"/>
  <c r="A1696" i="47"/>
  <c r="J1695" i="47"/>
  <c r="L1695" i="47" s="1"/>
  <c r="A1695" i="47"/>
  <c r="J1694" i="47"/>
  <c r="L1694" i="47" s="1"/>
  <c r="A1694" i="47"/>
  <c r="J1693" i="47"/>
  <c r="L1693" i="47" s="1"/>
  <c r="A1693" i="47"/>
  <c r="J1692" i="47"/>
  <c r="L1692" i="47" s="1"/>
  <c r="A1692" i="47"/>
  <c r="J1691" i="47"/>
  <c r="L1691" i="47" s="1"/>
  <c r="A1691" i="47"/>
  <c r="J1690" i="47"/>
  <c r="L1690" i="47" s="1"/>
  <c r="A1690" i="47"/>
  <c r="J1689" i="47"/>
  <c r="L1689" i="47" s="1"/>
  <c r="A1689" i="47"/>
  <c r="J1688" i="47"/>
  <c r="L1688" i="47" s="1"/>
  <c r="A1688" i="47"/>
  <c r="J1687" i="47"/>
  <c r="L1687" i="47" s="1"/>
  <c r="A1687" i="47"/>
  <c r="J1686" i="47"/>
  <c r="L1686" i="47" s="1"/>
  <c r="A1686" i="47"/>
  <c r="J1685" i="47"/>
  <c r="L1685" i="47" s="1"/>
  <c r="A1685" i="47"/>
  <c r="J1684" i="47"/>
  <c r="L1684" i="47" s="1"/>
  <c r="A1684" i="47"/>
  <c r="J1683" i="47"/>
  <c r="L1683" i="47" s="1"/>
  <c r="A1683" i="47"/>
  <c r="J1682" i="47"/>
  <c r="L1682" i="47" s="1"/>
  <c r="A1682" i="47"/>
  <c r="J1681" i="47"/>
  <c r="L1681" i="47" s="1"/>
  <c r="A1681" i="47"/>
  <c r="J1680" i="47"/>
  <c r="L1680" i="47" s="1"/>
  <c r="A1680" i="47"/>
  <c r="J1679" i="47"/>
  <c r="L1679" i="47" s="1"/>
  <c r="A1679" i="47"/>
  <c r="J1678" i="47"/>
  <c r="L1678" i="47" s="1"/>
  <c r="A1678" i="47"/>
  <c r="J1677" i="47"/>
  <c r="L1677" i="47" s="1"/>
  <c r="A1677" i="47"/>
  <c r="J1676" i="47"/>
  <c r="L1676" i="47" s="1"/>
  <c r="A1676" i="47"/>
  <c r="J1675" i="47"/>
  <c r="L1675" i="47" s="1"/>
  <c r="A1675" i="47"/>
  <c r="J1674" i="47"/>
  <c r="L1674" i="47" s="1"/>
  <c r="A1674" i="47"/>
  <c r="J1673" i="47"/>
  <c r="L1673" i="47" s="1"/>
  <c r="A1673" i="47"/>
  <c r="J1672" i="47"/>
  <c r="L1672" i="47" s="1"/>
  <c r="A1672" i="47"/>
  <c r="J1671" i="47"/>
  <c r="L1671" i="47" s="1"/>
  <c r="A1671" i="47"/>
  <c r="J1670" i="47"/>
  <c r="L1670" i="47" s="1"/>
  <c r="A1670" i="47"/>
  <c r="J1669" i="47"/>
  <c r="L1669" i="47" s="1"/>
  <c r="A1669" i="47"/>
  <c r="J1668" i="47"/>
  <c r="L1668" i="47" s="1"/>
  <c r="A1668" i="47"/>
  <c r="J1667" i="47"/>
  <c r="L1667" i="47" s="1"/>
  <c r="A1667" i="47"/>
  <c r="J1666" i="47"/>
  <c r="L1666" i="47" s="1"/>
  <c r="A1666" i="47"/>
  <c r="J1665" i="47"/>
  <c r="L1665" i="47" s="1"/>
  <c r="A1665" i="47"/>
  <c r="J1664" i="47"/>
  <c r="L1664" i="47" s="1"/>
  <c r="A1664" i="47"/>
  <c r="J1663" i="47"/>
  <c r="L1663" i="47" s="1"/>
  <c r="A1663" i="47"/>
  <c r="J1662" i="47"/>
  <c r="L1662" i="47" s="1"/>
  <c r="A1662" i="47"/>
  <c r="J1661" i="47"/>
  <c r="L1661" i="47" s="1"/>
  <c r="A1661" i="47"/>
  <c r="J1660" i="47"/>
  <c r="L1660" i="47" s="1"/>
  <c r="A1660" i="47"/>
  <c r="J1659" i="47"/>
  <c r="L1659" i="47" s="1"/>
  <c r="A1659" i="47"/>
  <c r="J1658" i="47"/>
  <c r="L1658" i="47" s="1"/>
  <c r="A1658" i="47"/>
  <c r="J1657" i="47"/>
  <c r="L1657" i="47" s="1"/>
  <c r="A1657" i="47"/>
  <c r="J1656" i="47"/>
  <c r="L1656" i="47" s="1"/>
  <c r="A1656" i="47"/>
  <c r="J1655" i="47"/>
  <c r="L1655" i="47" s="1"/>
  <c r="A1655" i="47"/>
  <c r="J1654" i="47"/>
  <c r="L1654" i="47" s="1"/>
  <c r="A1654" i="47"/>
  <c r="J1653" i="47"/>
  <c r="L1653" i="47" s="1"/>
  <c r="A1653" i="47"/>
  <c r="J1652" i="47"/>
  <c r="L1652" i="47" s="1"/>
  <c r="A1652" i="47"/>
  <c r="J1651" i="47"/>
  <c r="L1651" i="47" s="1"/>
  <c r="A1651" i="47"/>
  <c r="J1650" i="47"/>
  <c r="L1650" i="47" s="1"/>
  <c r="A1650" i="47"/>
  <c r="J1649" i="47"/>
  <c r="L1649" i="47" s="1"/>
  <c r="A1649" i="47"/>
  <c r="J1648" i="47"/>
  <c r="L1648" i="47" s="1"/>
  <c r="A1648" i="47"/>
  <c r="J1647" i="47"/>
  <c r="L1647" i="47" s="1"/>
  <c r="A1647" i="47"/>
  <c r="J1646" i="47"/>
  <c r="L1646" i="47" s="1"/>
  <c r="A1646" i="47"/>
  <c r="J1645" i="47"/>
  <c r="L1645" i="47" s="1"/>
  <c r="A1645" i="47"/>
  <c r="J1644" i="47"/>
  <c r="L1644" i="47" s="1"/>
  <c r="A1644" i="47"/>
  <c r="J1643" i="47"/>
  <c r="L1643" i="47" s="1"/>
  <c r="A1643" i="47"/>
  <c r="J1642" i="47"/>
  <c r="L1642" i="47" s="1"/>
  <c r="A1642" i="47"/>
  <c r="J1641" i="47"/>
  <c r="L1641" i="47" s="1"/>
  <c r="A1641" i="47"/>
  <c r="J1640" i="47"/>
  <c r="L1640" i="47" s="1"/>
  <c r="A1640" i="47"/>
  <c r="J1639" i="47"/>
  <c r="L1639" i="47" s="1"/>
  <c r="A1639" i="47"/>
  <c r="J1638" i="47"/>
  <c r="L1638" i="47" s="1"/>
  <c r="A1638" i="47"/>
  <c r="J1637" i="47"/>
  <c r="L1637" i="47" s="1"/>
  <c r="A1637" i="47"/>
  <c r="J1636" i="47"/>
  <c r="L1636" i="47" s="1"/>
  <c r="A1636" i="47"/>
  <c r="J1635" i="47"/>
  <c r="L1635" i="47" s="1"/>
  <c r="A1635" i="47"/>
  <c r="J1634" i="47"/>
  <c r="L1634" i="47" s="1"/>
  <c r="A1634" i="47"/>
  <c r="J1633" i="47"/>
  <c r="L1633" i="47" s="1"/>
  <c r="A1633" i="47"/>
  <c r="J1632" i="47"/>
  <c r="L1632" i="47" s="1"/>
  <c r="A1632" i="47"/>
  <c r="J1631" i="47"/>
  <c r="L1631" i="47" s="1"/>
  <c r="A1631" i="47"/>
  <c r="J1630" i="47"/>
  <c r="L1630" i="47" s="1"/>
  <c r="A1630" i="47"/>
  <c r="J1629" i="47"/>
  <c r="L1629" i="47" s="1"/>
  <c r="A1629" i="47"/>
  <c r="J1628" i="47"/>
  <c r="L1628" i="47" s="1"/>
  <c r="A1628" i="47"/>
  <c r="J1627" i="47"/>
  <c r="L1627" i="47" s="1"/>
  <c r="A1627" i="47"/>
  <c r="J1626" i="47"/>
  <c r="L1626" i="47" s="1"/>
  <c r="A1626" i="47"/>
  <c r="J1625" i="47"/>
  <c r="L1625" i="47" s="1"/>
  <c r="A1625" i="47"/>
  <c r="J1624" i="47"/>
  <c r="L1624" i="47" s="1"/>
  <c r="A1624" i="47"/>
  <c r="J1623" i="47"/>
  <c r="L1623" i="47" s="1"/>
  <c r="A1623" i="47"/>
  <c r="J1622" i="47"/>
  <c r="L1622" i="47" s="1"/>
  <c r="A1622" i="47"/>
  <c r="J1621" i="47"/>
  <c r="L1621" i="47" s="1"/>
  <c r="A1621" i="47"/>
  <c r="J1620" i="47"/>
  <c r="L1620" i="47" s="1"/>
  <c r="A1620" i="47"/>
  <c r="J1619" i="47"/>
  <c r="L1619" i="47" s="1"/>
  <c r="A1619" i="47"/>
  <c r="J1618" i="47"/>
  <c r="L1618" i="47" s="1"/>
  <c r="A1618" i="47"/>
  <c r="J1617" i="47"/>
  <c r="L1617" i="47" s="1"/>
  <c r="A1617" i="47"/>
  <c r="J1616" i="47"/>
  <c r="L1616" i="47" s="1"/>
  <c r="A1616" i="47"/>
  <c r="J1615" i="47"/>
  <c r="L1615" i="47" s="1"/>
  <c r="A1615" i="47"/>
  <c r="J1614" i="47"/>
  <c r="L1614" i="47" s="1"/>
  <c r="A1614" i="47"/>
  <c r="J1613" i="47"/>
  <c r="L1613" i="47" s="1"/>
  <c r="A1613" i="47"/>
  <c r="J1612" i="47"/>
  <c r="L1612" i="47" s="1"/>
  <c r="A1612" i="47"/>
  <c r="J1611" i="47"/>
  <c r="L1611" i="47" s="1"/>
  <c r="A1611" i="47"/>
  <c r="J1610" i="47"/>
  <c r="L1610" i="47" s="1"/>
  <c r="A1610" i="47"/>
  <c r="J1609" i="47"/>
  <c r="L1609" i="47" s="1"/>
  <c r="A1609" i="47"/>
  <c r="J1608" i="47"/>
  <c r="L1608" i="47" s="1"/>
  <c r="A1608" i="47"/>
  <c r="J1607" i="47"/>
  <c r="L1607" i="47" s="1"/>
  <c r="A1607" i="47"/>
  <c r="J1606" i="47"/>
  <c r="L1606" i="47" s="1"/>
  <c r="A1606" i="47"/>
  <c r="J1605" i="47"/>
  <c r="L1605" i="47" s="1"/>
  <c r="A1605" i="47"/>
  <c r="J1604" i="47"/>
  <c r="L1604" i="47" s="1"/>
  <c r="A1604" i="47"/>
  <c r="J1603" i="47"/>
  <c r="L1603" i="47" s="1"/>
  <c r="A1603" i="47"/>
  <c r="J1602" i="47"/>
  <c r="L1602" i="47" s="1"/>
  <c r="A1602" i="47"/>
  <c r="J1601" i="47"/>
  <c r="L1601" i="47" s="1"/>
  <c r="A1601" i="47"/>
  <c r="J1600" i="47"/>
  <c r="L1600" i="47" s="1"/>
  <c r="A1600" i="47"/>
  <c r="J1599" i="47"/>
  <c r="L1599" i="47" s="1"/>
  <c r="A1599" i="47"/>
  <c r="J1598" i="47"/>
  <c r="L1598" i="47" s="1"/>
  <c r="A1598" i="47"/>
  <c r="J1597" i="47"/>
  <c r="L1597" i="47" s="1"/>
  <c r="A1597" i="47"/>
  <c r="J1596" i="47"/>
  <c r="L1596" i="47" s="1"/>
  <c r="A1596" i="47"/>
  <c r="J1595" i="47"/>
  <c r="L1595" i="47" s="1"/>
  <c r="A1595" i="47"/>
  <c r="J1594" i="47"/>
  <c r="L1594" i="47" s="1"/>
  <c r="A1594" i="47"/>
  <c r="J1593" i="47"/>
  <c r="L1593" i="47" s="1"/>
  <c r="A1593" i="47"/>
  <c r="J1592" i="47"/>
  <c r="L1592" i="47" s="1"/>
  <c r="A1592" i="47"/>
  <c r="J1591" i="47"/>
  <c r="L1591" i="47" s="1"/>
  <c r="A1591" i="47"/>
  <c r="J1590" i="47"/>
  <c r="L1590" i="47" s="1"/>
  <c r="A1590" i="47"/>
  <c r="J1589" i="47"/>
  <c r="L1589" i="47" s="1"/>
  <c r="A1589" i="47"/>
  <c r="J1588" i="47"/>
  <c r="L1588" i="47" s="1"/>
  <c r="A1588" i="47"/>
  <c r="J1587" i="47"/>
  <c r="L1587" i="47" s="1"/>
  <c r="A1587" i="47"/>
  <c r="J1586" i="47"/>
  <c r="L1586" i="47" s="1"/>
  <c r="A1586" i="47"/>
  <c r="J1585" i="47"/>
  <c r="L1585" i="47" s="1"/>
  <c r="A1585" i="47"/>
  <c r="J1584" i="47"/>
  <c r="L1584" i="47" s="1"/>
  <c r="A1584" i="47"/>
  <c r="J1583" i="47"/>
  <c r="L1583" i="47" s="1"/>
  <c r="A1583" i="47"/>
  <c r="J1582" i="47"/>
  <c r="L1582" i="47" s="1"/>
  <c r="A1582" i="47"/>
  <c r="J1581" i="47"/>
  <c r="L1581" i="47" s="1"/>
  <c r="A1581" i="47"/>
  <c r="J1580" i="47"/>
  <c r="L1580" i="47" s="1"/>
  <c r="A1580" i="47"/>
  <c r="J1579" i="47"/>
  <c r="L1579" i="47" s="1"/>
  <c r="A1579" i="47"/>
  <c r="J1578" i="47"/>
  <c r="L1578" i="47" s="1"/>
  <c r="A1578" i="47"/>
  <c r="J1577" i="47"/>
  <c r="L1577" i="47" s="1"/>
  <c r="A1577" i="47"/>
  <c r="J1576" i="47"/>
  <c r="L1576" i="47" s="1"/>
  <c r="A1576" i="47"/>
  <c r="J1575" i="47"/>
  <c r="L1575" i="47" s="1"/>
  <c r="A1575" i="47"/>
  <c r="J1574" i="47"/>
  <c r="L1574" i="47" s="1"/>
  <c r="A1574" i="47"/>
  <c r="J1573" i="47"/>
  <c r="L1573" i="47" s="1"/>
  <c r="A1573" i="47"/>
  <c r="J1572" i="47"/>
  <c r="L1572" i="47" s="1"/>
  <c r="A1572" i="47"/>
  <c r="J1571" i="47"/>
  <c r="L1571" i="47" s="1"/>
  <c r="A1571" i="47"/>
  <c r="J1570" i="47"/>
  <c r="L1570" i="47" s="1"/>
  <c r="A1570" i="47"/>
  <c r="J1569" i="47"/>
  <c r="L1569" i="47" s="1"/>
  <c r="A1569" i="47"/>
  <c r="J1568" i="47"/>
  <c r="L1568" i="47" s="1"/>
  <c r="A1568" i="47"/>
  <c r="J1567" i="47"/>
  <c r="L1567" i="47" s="1"/>
  <c r="A1567" i="47"/>
  <c r="J1566" i="47"/>
  <c r="L1566" i="47" s="1"/>
  <c r="A1566" i="47"/>
  <c r="J1565" i="47"/>
  <c r="L1565" i="47" s="1"/>
  <c r="A1565" i="47"/>
  <c r="J1564" i="47"/>
  <c r="L1564" i="47" s="1"/>
  <c r="A1564" i="47"/>
  <c r="J1563" i="47"/>
  <c r="L1563" i="47" s="1"/>
  <c r="A1563" i="47"/>
  <c r="J1562" i="47"/>
  <c r="L1562" i="47" s="1"/>
  <c r="A1562" i="47"/>
  <c r="J1561" i="47"/>
  <c r="L1561" i="47" s="1"/>
  <c r="A1561" i="47"/>
  <c r="J1560" i="47"/>
  <c r="L1560" i="47" s="1"/>
  <c r="A1560" i="47"/>
  <c r="J1559" i="47"/>
  <c r="L1559" i="47" s="1"/>
  <c r="A1559" i="47"/>
  <c r="J1558" i="47"/>
  <c r="L1558" i="47" s="1"/>
  <c r="A1558" i="47"/>
  <c r="J1557" i="47"/>
  <c r="L1557" i="47" s="1"/>
  <c r="A1557" i="47"/>
  <c r="J1556" i="47"/>
  <c r="L1556" i="47" s="1"/>
  <c r="A1556" i="47"/>
  <c r="J1555" i="47"/>
  <c r="L1555" i="47" s="1"/>
  <c r="A1555" i="47"/>
  <c r="J1554" i="47"/>
  <c r="L1554" i="47" s="1"/>
  <c r="A1554" i="47"/>
  <c r="J1553" i="47"/>
  <c r="L1553" i="47" s="1"/>
  <c r="A1553" i="47"/>
  <c r="J1552" i="47"/>
  <c r="L1552" i="47" s="1"/>
  <c r="A1552" i="47"/>
  <c r="J1551" i="47"/>
  <c r="L1551" i="47" s="1"/>
  <c r="A1551" i="47"/>
  <c r="J1550" i="47"/>
  <c r="L1550" i="47" s="1"/>
  <c r="A1550" i="47"/>
  <c r="J1549" i="47"/>
  <c r="L1549" i="47" s="1"/>
  <c r="A1549" i="47"/>
  <c r="J1548" i="47"/>
  <c r="L1548" i="47" s="1"/>
  <c r="A1548" i="47"/>
  <c r="J1547" i="47"/>
  <c r="L1547" i="47" s="1"/>
  <c r="A1547" i="47"/>
  <c r="J1546" i="47"/>
  <c r="L1546" i="47" s="1"/>
  <c r="A1546" i="47"/>
  <c r="J1545" i="47"/>
  <c r="L1545" i="47" s="1"/>
  <c r="A1545" i="47"/>
  <c r="J1544" i="47"/>
  <c r="L1544" i="47" s="1"/>
  <c r="A1544" i="47"/>
  <c r="J1543" i="47"/>
  <c r="L1543" i="47" s="1"/>
  <c r="A1543" i="47"/>
  <c r="J1542" i="47"/>
  <c r="L1542" i="47" s="1"/>
  <c r="A1542" i="47"/>
  <c r="J1541" i="47"/>
  <c r="L1541" i="47" s="1"/>
  <c r="A1541" i="47"/>
  <c r="J1540" i="47"/>
  <c r="L1540" i="47" s="1"/>
  <c r="A1540" i="47"/>
  <c r="J1539" i="47"/>
  <c r="L1539" i="47" s="1"/>
  <c r="A1539" i="47"/>
  <c r="J1538" i="47"/>
  <c r="L1538" i="47" s="1"/>
  <c r="A1538" i="47"/>
  <c r="J1537" i="47"/>
  <c r="L1537" i="47" s="1"/>
  <c r="A1537" i="47"/>
  <c r="J1536" i="47"/>
  <c r="L1536" i="47" s="1"/>
  <c r="A1536" i="47"/>
  <c r="J1535" i="47"/>
  <c r="L1535" i="47" s="1"/>
  <c r="A1535" i="47"/>
  <c r="J1534" i="47"/>
  <c r="L1534" i="47" s="1"/>
  <c r="A1534" i="47"/>
  <c r="J1533" i="47"/>
  <c r="L1533" i="47" s="1"/>
  <c r="A1533" i="47"/>
  <c r="J1532" i="47"/>
  <c r="L1532" i="47" s="1"/>
  <c r="A1532" i="47"/>
  <c r="J1531" i="47"/>
  <c r="L1531" i="47" s="1"/>
  <c r="A1531" i="47"/>
  <c r="J1530" i="47"/>
  <c r="L1530" i="47" s="1"/>
  <c r="A1530" i="47"/>
  <c r="J1529" i="47"/>
  <c r="L1529" i="47" s="1"/>
  <c r="A1529" i="47"/>
  <c r="J1528" i="47"/>
  <c r="L1528" i="47" s="1"/>
  <c r="A1528" i="47"/>
  <c r="J1527" i="47"/>
  <c r="L1527" i="47" s="1"/>
  <c r="A1527" i="47"/>
  <c r="J1526" i="47"/>
  <c r="L1526" i="47" s="1"/>
  <c r="A1526" i="47"/>
  <c r="J1525" i="47"/>
  <c r="L1525" i="47" s="1"/>
  <c r="A1525" i="47"/>
  <c r="J1524" i="47"/>
  <c r="L1524" i="47" s="1"/>
  <c r="A1524" i="47"/>
  <c r="J1523" i="47"/>
  <c r="L1523" i="47" s="1"/>
  <c r="A1523" i="47"/>
  <c r="J1522" i="47"/>
  <c r="L1522" i="47" s="1"/>
  <c r="A1522" i="47"/>
  <c r="J1521" i="47"/>
  <c r="L1521" i="47" s="1"/>
  <c r="A1521" i="47"/>
  <c r="J1520" i="47"/>
  <c r="L1520" i="47" s="1"/>
  <c r="A1520" i="47"/>
  <c r="J1519" i="47"/>
  <c r="L1519" i="47" s="1"/>
  <c r="A1519" i="47"/>
  <c r="J1518" i="47"/>
  <c r="L1518" i="47" s="1"/>
  <c r="A1518" i="47"/>
  <c r="J1517" i="47"/>
  <c r="L1517" i="47" s="1"/>
  <c r="A1517" i="47"/>
  <c r="J1516" i="47"/>
  <c r="L1516" i="47" s="1"/>
  <c r="A1516" i="47"/>
  <c r="J1515" i="47"/>
  <c r="L1515" i="47" s="1"/>
  <c r="A1515" i="47"/>
  <c r="J1514" i="47"/>
  <c r="L1514" i="47" s="1"/>
  <c r="A1514" i="47"/>
  <c r="J1513" i="47"/>
  <c r="L1513" i="47" s="1"/>
  <c r="A1513" i="47"/>
  <c r="J1512" i="47"/>
  <c r="L1512" i="47" s="1"/>
  <c r="A1512" i="47"/>
  <c r="J1511" i="47"/>
  <c r="L1511" i="47" s="1"/>
  <c r="A1511" i="47"/>
  <c r="J1510" i="47"/>
  <c r="L1510" i="47" s="1"/>
  <c r="A1510" i="47"/>
  <c r="J1509" i="47"/>
  <c r="L1509" i="47" s="1"/>
  <c r="A1509" i="47"/>
  <c r="J1508" i="47"/>
  <c r="L1508" i="47" s="1"/>
  <c r="A1508" i="47"/>
  <c r="J1507" i="47"/>
  <c r="L1507" i="47" s="1"/>
  <c r="A1507" i="47"/>
  <c r="J1506" i="47"/>
  <c r="L1506" i="47" s="1"/>
  <c r="A1506" i="47"/>
  <c r="J1505" i="47"/>
  <c r="L1505" i="47" s="1"/>
  <c r="A1505" i="47"/>
  <c r="J1504" i="47"/>
  <c r="L1504" i="47" s="1"/>
  <c r="A1504" i="47"/>
  <c r="J1503" i="47"/>
  <c r="L1503" i="47" s="1"/>
  <c r="A1503" i="47"/>
  <c r="J1502" i="47"/>
  <c r="L1502" i="47" s="1"/>
  <c r="A1502" i="47"/>
  <c r="J1501" i="47"/>
  <c r="L1501" i="47" s="1"/>
  <c r="A1501" i="47"/>
  <c r="J1500" i="47"/>
  <c r="L1500" i="47" s="1"/>
  <c r="A1500" i="47"/>
  <c r="J1499" i="47"/>
  <c r="L1499" i="47" s="1"/>
  <c r="A1499" i="47"/>
  <c r="J1498" i="47"/>
  <c r="L1498" i="47" s="1"/>
  <c r="A1498" i="47"/>
  <c r="J1497" i="47"/>
  <c r="L1497" i="47" s="1"/>
  <c r="A1497" i="47"/>
  <c r="J1496" i="47"/>
  <c r="L1496" i="47" s="1"/>
  <c r="A1496" i="47"/>
  <c r="J1495" i="47"/>
  <c r="L1495" i="47" s="1"/>
  <c r="A1495" i="47"/>
  <c r="J1494" i="47"/>
  <c r="L1494" i="47" s="1"/>
  <c r="A1494" i="47"/>
  <c r="J1493" i="47"/>
  <c r="L1493" i="47" s="1"/>
  <c r="A1493" i="47"/>
  <c r="J1492" i="47"/>
  <c r="L1492" i="47" s="1"/>
  <c r="A1492" i="47"/>
  <c r="J1491" i="47"/>
  <c r="L1491" i="47" s="1"/>
  <c r="A1491" i="47"/>
  <c r="J1490" i="47"/>
  <c r="L1490" i="47" s="1"/>
  <c r="A1490" i="47"/>
  <c r="J1489" i="47"/>
  <c r="L1489" i="47" s="1"/>
  <c r="A1489" i="47"/>
  <c r="J1488" i="47"/>
  <c r="L1488" i="47" s="1"/>
  <c r="A1488" i="47"/>
  <c r="J1487" i="47"/>
  <c r="L1487" i="47" s="1"/>
  <c r="A1487" i="47"/>
  <c r="J1486" i="47"/>
  <c r="L1486" i="47" s="1"/>
  <c r="A1486" i="47"/>
  <c r="J1485" i="47"/>
  <c r="L1485" i="47" s="1"/>
  <c r="A1485" i="47"/>
  <c r="J1484" i="47"/>
  <c r="L1484" i="47" s="1"/>
  <c r="A1484" i="47"/>
  <c r="J1483" i="47"/>
  <c r="L1483" i="47" s="1"/>
  <c r="A1483" i="47"/>
  <c r="J1482" i="47"/>
  <c r="L1482" i="47" s="1"/>
  <c r="A1482" i="47"/>
  <c r="J1481" i="47"/>
  <c r="L1481" i="47" s="1"/>
  <c r="A1481" i="47"/>
  <c r="J1480" i="47"/>
  <c r="L1480" i="47" s="1"/>
  <c r="A1480" i="47"/>
  <c r="J1479" i="47"/>
  <c r="L1479" i="47" s="1"/>
  <c r="A1479" i="47"/>
  <c r="J1478" i="47"/>
  <c r="L1478" i="47" s="1"/>
  <c r="A1478" i="47"/>
  <c r="J1477" i="47"/>
  <c r="L1477" i="47" s="1"/>
  <c r="A1477" i="47"/>
  <c r="J1476" i="47"/>
  <c r="L1476" i="47" s="1"/>
  <c r="A1476" i="47"/>
  <c r="J1475" i="47"/>
  <c r="L1475" i="47" s="1"/>
  <c r="A1475" i="47"/>
  <c r="J1474" i="47"/>
  <c r="L1474" i="47" s="1"/>
  <c r="A1474" i="47"/>
  <c r="J1473" i="47"/>
  <c r="L1473" i="47" s="1"/>
  <c r="A1473" i="47"/>
  <c r="J1472" i="47"/>
  <c r="L1472" i="47" s="1"/>
  <c r="A1472" i="47"/>
  <c r="J1471" i="47"/>
  <c r="L1471" i="47" s="1"/>
  <c r="A1471" i="47"/>
  <c r="J1470" i="47"/>
  <c r="L1470" i="47" s="1"/>
  <c r="A1470" i="47"/>
  <c r="J1469" i="47"/>
  <c r="L1469" i="47" s="1"/>
  <c r="A1469" i="47"/>
  <c r="J1468" i="47"/>
  <c r="L1468" i="47" s="1"/>
  <c r="A1468" i="47"/>
  <c r="J1467" i="47"/>
  <c r="L1467" i="47" s="1"/>
  <c r="A1467" i="47"/>
  <c r="J1466" i="47"/>
  <c r="L1466" i="47" s="1"/>
  <c r="A1466" i="47"/>
  <c r="J1465" i="47"/>
  <c r="L1465" i="47" s="1"/>
  <c r="A1465" i="47"/>
  <c r="J1464" i="47"/>
  <c r="L1464" i="47" s="1"/>
  <c r="A1464" i="47"/>
  <c r="J1463" i="47"/>
  <c r="L1463" i="47" s="1"/>
  <c r="A1463" i="47"/>
  <c r="J1462" i="47"/>
  <c r="L1462" i="47" s="1"/>
  <c r="A1462" i="47"/>
  <c r="J1461" i="47"/>
  <c r="L1461" i="47" s="1"/>
  <c r="A1461" i="47"/>
  <c r="J1460" i="47"/>
  <c r="L1460" i="47" s="1"/>
  <c r="A1460" i="47"/>
  <c r="J1459" i="47"/>
  <c r="L1459" i="47" s="1"/>
  <c r="A1459" i="47"/>
  <c r="J1458" i="47"/>
  <c r="L1458" i="47" s="1"/>
  <c r="A1458" i="47"/>
  <c r="J1457" i="47"/>
  <c r="L1457" i="47" s="1"/>
  <c r="A1457" i="47"/>
  <c r="J1456" i="47"/>
  <c r="L1456" i="47" s="1"/>
  <c r="A1456" i="47"/>
  <c r="J1455" i="47"/>
  <c r="L1455" i="47" s="1"/>
  <c r="A1455" i="47"/>
  <c r="J1454" i="47"/>
  <c r="L1454" i="47" s="1"/>
  <c r="A1454" i="47"/>
  <c r="J1453" i="47"/>
  <c r="L1453" i="47" s="1"/>
  <c r="A1453" i="47"/>
  <c r="J1452" i="47"/>
  <c r="L1452" i="47" s="1"/>
  <c r="A1452" i="47"/>
  <c r="J1451" i="47"/>
  <c r="L1451" i="47" s="1"/>
  <c r="A1451" i="47"/>
  <c r="J1450" i="47"/>
  <c r="L1450" i="47" s="1"/>
  <c r="A1450" i="47"/>
  <c r="J1449" i="47"/>
  <c r="L1449" i="47" s="1"/>
  <c r="A1449" i="47"/>
  <c r="J1448" i="47"/>
  <c r="L1448" i="47" s="1"/>
  <c r="A1448" i="47"/>
  <c r="J1447" i="47"/>
  <c r="L1447" i="47" s="1"/>
  <c r="A1447" i="47"/>
  <c r="J1446" i="47"/>
  <c r="L1446" i="47" s="1"/>
  <c r="A1446" i="47"/>
  <c r="J1445" i="47"/>
  <c r="L1445" i="47" s="1"/>
  <c r="A1445" i="47"/>
  <c r="J1444" i="47"/>
  <c r="L1444" i="47" s="1"/>
  <c r="A1444" i="47"/>
  <c r="J1443" i="47"/>
  <c r="L1443" i="47" s="1"/>
  <c r="A1443" i="47"/>
  <c r="J1442" i="47"/>
  <c r="L1442" i="47" s="1"/>
  <c r="A1442" i="47"/>
  <c r="J1441" i="47"/>
  <c r="L1441" i="47" s="1"/>
  <c r="A1441" i="47"/>
  <c r="J1440" i="47"/>
  <c r="L1440" i="47" s="1"/>
  <c r="A1440" i="47"/>
  <c r="J1439" i="47"/>
  <c r="L1439" i="47" s="1"/>
  <c r="A1439" i="47"/>
  <c r="J1438" i="47"/>
  <c r="L1438" i="47" s="1"/>
  <c r="A1438" i="47"/>
  <c r="J1437" i="47"/>
  <c r="L1437" i="47" s="1"/>
  <c r="A1437" i="47"/>
  <c r="J1436" i="47"/>
  <c r="L1436" i="47" s="1"/>
  <c r="A1436" i="47"/>
  <c r="J1435" i="47"/>
  <c r="L1435" i="47" s="1"/>
  <c r="A1435" i="47"/>
  <c r="J1434" i="47"/>
  <c r="L1434" i="47" s="1"/>
  <c r="A1434" i="47"/>
  <c r="J1433" i="47"/>
  <c r="L1433" i="47" s="1"/>
  <c r="A1433" i="47"/>
  <c r="J1432" i="47"/>
  <c r="L1432" i="47" s="1"/>
  <c r="A1432" i="47"/>
  <c r="J1431" i="47"/>
  <c r="L1431" i="47" s="1"/>
  <c r="A1431" i="47"/>
  <c r="J1430" i="47"/>
  <c r="L1430" i="47" s="1"/>
  <c r="A1430" i="47"/>
  <c r="J1429" i="47"/>
  <c r="L1429" i="47" s="1"/>
  <c r="A1429" i="47"/>
  <c r="J1428" i="47"/>
  <c r="L1428" i="47" s="1"/>
  <c r="A1428" i="47"/>
  <c r="J1427" i="47"/>
  <c r="L1427" i="47" s="1"/>
  <c r="A1427" i="47"/>
  <c r="J1426" i="47"/>
  <c r="L1426" i="47" s="1"/>
  <c r="A1426" i="47"/>
  <c r="J1425" i="47"/>
  <c r="L1425" i="47" s="1"/>
  <c r="A1425" i="47"/>
  <c r="J1424" i="47"/>
  <c r="L1424" i="47" s="1"/>
  <c r="A1424" i="47"/>
  <c r="J1423" i="47"/>
  <c r="L1423" i="47" s="1"/>
  <c r="A1423" i="47"/>
  <c r="J1422" i="47"/>
  <c r="L1422" i="47" s="1"/>
  <c r="A1422" i="47"/>
  <c r="J1421" i="47"/>
  <c r="L1421" i="47" s="1"/>
  <c r="A1421" i="47"/>
  <c r="J1420" i="47"/>
  <c r="L1420" i="47" s="1"/>
  <c r="A1420" i="47"/>
  <c r="J1419" i="47"/>
  <c r="L1419" i="47" s="1"/>
  <c r="A1419" i="47"/>
  <c r="J1418" i="47"/>
  <c r="L1418" i="47" s="1"/>
  <c r="A1418" i="47"/>
  <c r="J1417" i="47"/>
  <c r="L1417" i="47" s="1"/>
  <c r="A1417" i="47"/>
  <c r="J1416" i="47"/>
  <c r="L1416" i="47" s="1"/>
  <c r="A1416" i="47"/>
  <c r="J1415" i="47"/>
  <c r="L1415" i="47" s="1"/>
  <c r="A1415" i="47"/>
  <c r="J1414" i="47"/>
  <c r="L1414" i="47" s="1"/>
  <c r="A1414" i="47"/>
  <c r="J1413" i="47"/>
  <c r="L1413" i="47" s="1"/>
  <c r="A1413" i="47"/>
  <c r="J1412" i="47"/>
  <c r="L1412" i="47" s="1"/>
  <c r="A1412" i="47"/>
  <c r="J1411" i="47"/>
  <c r="L1411" i="47" s="1"/>
  <c r="A1411" i="47"/>
  <c r="J1410" i="47"/>
  <c r="L1410" i="47" s="1"/>
  <c r="A1410" i="47"/>
  <c r="J1409" i="47"/>
  <c r="L1409" i="47" s="1"/>
  <c r="A1409" i="47"/>
  <c r="J1408" i="47"/>
  <c r="L1408" i="47" s="1"/>
  <c r="A1408" i="47"/>
  <c r="J1407" i="47"/>
  <c r="L1407" i="47" s="1"/>
  <c r="A1407" i="47"/>
  <c r="J1406" i="47"/>
  <c r="L1406" i="47" s="1"/>
  <c r="A1406" i="47"/>
  <c r="J1405" i="47"/>
  <c r="L1405" i="47" s="1"/>
  <c r="A1405" i="47"/>
  <c r="J1404" i="47"/>
  <c r="L1404" i="47" s="1"/>
  <c r="A1404" i="47"/>
  <c r="J1403" i="47"/>
  <c r="L1403" i="47" s="1"/>
  <c r="A1403" i="47"/>
  <c r="J1402" i="47"/>
  <c r="L1402" i="47" s="1"/>
  <c r="A1402" i="47"/>
  <c r="J1401" i="47"/>
  <c r="L1401" i="47" s="1"/>
  <c r="A1401" i="47"/>
  <c r="J1400" i="47"/>
  <c r="L1400" i="47" s="1"/>
  <c r="A1400" i="47"/>
  <c r="J1399" i="47"/>
  <c r="L1399" i="47" s="1"/>
  <c r="A1399" i="47"/>
  <c r="J1398" i="47"/>
  <c r="L1398" i="47" s="1"/>
  <c r="A1398" i="47"/>
  <c r="J1397" i="47"/>
  <c r="L1397" i="47" s="1"/>
  <c r="A1397" i="47"/>
  <c r="J1396" i="47"/>
  <c r="L1396" i="47" s="1"/>
  <c r="A1396" i="47"/>
  <c r="J1395" i="47"/>
  <c r="L1395" i="47" s="1"/>
  <c r="A1395" i="47"/>
  <c r="J1394" i="47"/>
  <c r="L1394" i="47" s="1"/>
  <c r="A1394" i="47"/>
  <c r="J1393" i="47"/>
  <c r="L1393" i="47" s="1"/>
  <c r="A1393" i="47"/>
  <c r="J1392" i="47"/>
  <c r="L1392" i="47" s="1"/>
  <c r="A1392" i="47"/>
  <c r="J1391" i="47"/>
  <c r="L1391" i="47" s="1"/>
  <c r="A1391" i="47"/>
  <c r="J1390" i="47"/>
  <c r="L1390" i="47" s="1"/>
  <c r="A1390" i="47"/>
  <c r="J1389" i="47"/>
  <c r="L1389" i="47" s="1"/>
  <c r="A1389" i="47"/>
  <c r="J1388" i="47"/>
  <c r="L1388" i="47" s="1"/>
  <c r="A1388" i="47"/>
  <c r="J1387" i="47"/>
  <c r="L1387" i="47" s="1"/>
  <c r="A1387" i="47"/>
  <c r="J1386" i="47"/>
  <c r="L1386" i="47" s="1"/>
  <c r="A1386" i="47"/>
  <c r="J1385" i="47"/>
  <c r="L1385" i="47" s="1"/>
  <c r="A1385" i="47"/>
  <c r="J1384" i="47"/>
  <c r="L1384" i="47" s="1"/>
  <c r="A1384" i="47"/>
  <c r="J1383" i="47"/>
  <c r="L1383" i="47" s="1"/>
  <c r="A1383" i="47"/>
  <c r="J1382" i="47"/>
  <c r="L1382" i="47" s="1"/>
  <c r="A1382" i="47"/>
  <c r="J1381" i="47"/>
  <c r="L1381" i="47" s="1"/>
  <c r="A1381" i="47"/>
  <c r="J1380" i="47"/>
  <c r="L1380" i="47" s="1"/>
  <c r="A1380" i="47"/>
  <c r="J1379" i="47"/>
  <c r="L1379" i="47" s="1"/>
  <c r="A1379" i="47"/>
  <c r="J1378" i="47"/>
  <c r="L1378" i="47" s="1"/>
  <c r="A1378" i="47"/>
  <c r="J1377" i="47"/>
  <c r="L1377" i="47" s="1"/>
  <c r="A1377" i="47"/>
  <c r="J1376" i="47"/>
  <c r="L1376" i="47" s="1"/>
  <c r="A1376" i="47"/>
  <c r="J1375" i="47"/>
  <c r="L1375" i="47" s="1"/>
  <c r="A1375" i="47"/>
  <c r="J1374" i="47"/>
  <c r="L1374" i="47" s="1"/>
  <c r="A1374" i="47"/>
  <c r="J1373" i="47"/>
  <c r="L1373" i="47" s="1"/>
  <c r="A1373" i="47"/>
  <c r="J1372" i="47"/>
  <c r="L1372" i="47" s="1"/>
  <c r="A1372" i="47"/>
  <c r="J1371" i="47"/>
  <c r="L1371" i="47" s="1"/>
  <c r="A1371" i="47"/>
  <c r="J1370" i="47"/>
  <c r="L1370" i="47" s="1"/>
  <c r="A1370" i="47"/>
  <c r="J1369" i="47"/>
  <c r="L1369" i="47" s="1"/>
  <c r="A1369" i="47"/>
  <c r="J1368" i="47"/>
  <c r="A1368" i="47"/>
  <c r="J1367" i="47"/>
  <c r="A1367" i="47"/>
  <c r="J1366" i="47"/>
  <c r="A1366" i="47"/>
  <c r="J1365" i="47"/>
  <c r="A1365" i="47"/>
  <c r="J1364" i="47"/>
  <c r="A1364" i="47"/>
  <c r="J1363" i="47"/>
  <c r="A1363" i="47"/>
  <c r="J1362" i="47"/>
  <c r="A1362" i="47"/>
  <c r="J1361" i="47"/>
  <c r="A1361" i="47"/>
  <c r="J1360" i="47"/>
  <c r="A1360" i="47"/>
  <c r="J1359" i="47"/>
  <c r="A1359" i="47"/>
  <c r="J1358" i="47"/>
  <c r="A1358" i="47"/>
  <c r="J1357" i="47"/>
  <c r="A1357" i="47"/>
  <c r="J1356" i="47"/>
  <c r="A1356" i="47"/>
  <c r="J1355" i="47"/>
  <c r="A1355" i="47"/>
  <c r="J1354" i="47"/>
  <c r="A1354" i="47"/>
  <c r="J1353" i="47"/>
  <c r="A1353" i="47"/>
  <c r="J1352" i="47"/>
  <c r="A1352" i="47"/>
  <c r="J1351" i="47"/>
  <c r="A1351" i="47"/>
  <c r="J1350" i="47"/>
  <c r="A1350" i="47"/>
  <c r="J1349" i="47"/>
  <c r="A1349" i="47"/>
  <c r="J1348" i="47"/>
  <c r="A1348" i="47"/>
  <c r="J1347" i="47"/>
  <c r="A1347" i="47"/>
  <c r="J1346" i="47"/>
  <c r="A1346" i="47"/>
  <c r="J1345" i="47"/>
  <c r="A1345" i="47"/>
  <c r="J1344" i="47"/>
  <c r="A1344" i="47"/>
  <c r="J1343" i="47"/>
  <c r="A1343" i="47"/>
  <c r="J1342" i="47"/>
  <c r="A1342" i="47"/>
  <c r="J1341" i="47"/>
  <c r="A1341" i="47"/>
  <c r="J1340" i="47"/>
  <c r="A1340" i="47"/>
  <c r="J1339" i="47"/>
  <c r="A1339" i="47"/>
  <c r="J1338" i="47"/>
  <c r="A1338" i="47"/>
  <c r="J1337" i="47"/>
  <c r="A1337" i="47"/>
  <c r="J1336" i="47"/>
  <c r="A1336" i="47"/>
  <c r="J1335" i="47"/>
  <c r="A1335" i="47"/>
  <c r="J1334" i="47"/>
  <c r="A1334" i="47"/>
  <c r="J1333" i="47"/>
  <c r="A1333" i="47"/>
  <c r="J1332" i="47"/>
  <c r="A1332" i="47"/>
  <c r="J1331" i="47"/>
  <c r="A1331" i="47"/>
  <c r="J1330" i="47"/>
  <c r="A1330" i="47"/>
  <c r="J1329" i="47"/>
  <c r="A1329" i="47"/>
  <c r="J1328" i="47"/>
  <c r="A1328" i="47"/>
  <c r="J1327" i="47"/>
  <c r="A1327" i="47"/>
  <c r="J1326" i="47"/>
  <c r="A1326" i="47"/>
  <c r="J1325" i="47"/>
  <c r="A1325" i="47"/>
  <c r="J1324" i="47"/>
  <c r="A1324" i="47"/>
  <c r="J1323" i="47"/>
  <c r="A1323" i="47"/>
  <c r="J1322" i="47"/>
  <c r="A1322" i="47"/>
  <c r="J1321" i="47"/>
  <c r="A1321" i="47"/>
  <c r="J1320" i="47"/>
  <c r="A1320" i="47"/>
  <c r="J1319" i="47"/>
  <c r="A1319" i="47"/>
  <c r="J1318" i="47"/>
  <c r="A1318" i="47"/>
  <c r="J1317" i="47"/>
  <c r="A1317" i="47"/>
  <c r="J1316" i="47"/>
  <c r="A1316" i="47"/>
  <c r="J1315" i="47"/>
  <c r="A1315" i="47"/>
  <c r="J1314" i="47"/>
  <c r="A1314" i="47"/>
  <c r="J1313" i="47"/>
  <c r="A1313" i="47"/>
  <c r="J1312" i="47"/>
  <c r="A1312" i="47"/>
  <c r="J1311" i="47"/>
  <c r="A1311" i="47"/>
  <c r="J1310" i="47"/>
  <c r="A1310" i="47"/>
  <c r="J1309" i="47"/>
  <c r="A1309" i="47"/>
  <c r="J1308" i="47"/>
  <c r="A1308" i="47"/>
  <c r="J1307" i="47"/>
  <c r="A1307" i="47"/>
  <c r="J1306" i="47"/>
  <c r="A1306" i="47"/>
  <c r="J1305" i="47"/>
  <c r="A1305" i="47"/>
  <c r="J1304" i="47"/>
  <c r="A1304" i="47"/>
  <c r="J1303" i="47"/>
  <c r="A1303" i="47"/>
  <c r="J1302" i="47"/>
  <c r="A1302" i="47"/>
  <c r="J1301" i="47"/>
  <c r="A1301" i="47"/>
  <c r="J1300" i="47"/>
  <c r="A1300" i="47"/>
  <c r="J1299" i="47"/>
  <c r="A1299" i="47"/>
  <c r="J1298" i="47"/>
  <c r="A1298" i="47"/>
  <c r="J1297" i="47"/>
  <c r="A1297" i="47"/>
  <c r="J1296" i="47"/>
  <c r="A1296" i="47"/>
  <c r="J1295" i="47"/>
  <c r="A1295" i="47"/>
  <c r="J1294" i="47"/>
  <c r="A1294" i="47"/>
  <c r="J1293" i="47"/>
  <c r="A1293" i="47"/>
  <c r="J1292" i="47"/>
  <c r="A1292" i="47"/>
  <c r="J1291" i="47"/>
  <c r="A1291" i="47"/>
  <c r="J1290" i="47"/>
  <c r="A1290" i="47"/>
  <c r="J1289" i="47"/>
  <c r="A1289" i="47"/>
  <c r="J1288" i="47"/>
  <c r="A1288" i="47"/>
  <c r="J1287" i="47"/>
  <c r="A1287" i="47"/>
  <c r="J1286" i="47"/>
  <c r="A1286" i="47"/>
  <c r="J1285" i="47"/>
  <c r="A1285" i="47"/>
  <c r="J1284" i="47"/>
  <c r="A1284" i="47"/>
  <c r="J1283" i="47"/>
  <c r="A1283" i="47"/>
  <c r="J1282" i="47"/>
  <c r="A1282" i="47"/>
  <c r="J1281" i="47"/>
  <c r="A1281" i="47"/>
  <c r="J1280" i="47"/>
  <c r="A1280" i="47"/>
  <c r="J1279" i="47"/>
  <c r="A1279" i="47"/>
  <c r="J1278" i="47"/>
  <c r="A1278" i="47"/>
  <c r="J1277" i="47"/>
  <c r="A1277" i="47"/>
  <c r="J1276" i="47"/>
  <c r="A1276" i="47"/>
  <c r="J1275" i="47"/>
  <c r="M1275" i="47" s="1"/>
  <c r="A1275" i="47"/>
  <c r="J1274" i="47"/>
  <c r="A1274" i="47"/>
  <c r="J1273" i="47"/>
  <c r="M1273" i="47" s="1"/>
  <c r="A1273" i="47"/>
  <c r="J1272" i="47"/>
  <c r="A1272" i="47"/>
  <c r="J1271" i="47"/>
  <c r="M1271" i="47" s="1"/>
  <c r="A1271" i="47"/>
  <c r="J1270" i="47"/>
  <c r="A1270" i="47"/>
  <c r="J1269" i="47"/>
  <c r="A1269" i="47"/>
  <c r="J1268" i="47"/>
  <c r="A1268" i="47"/>
  <c r="J1267" i="47"/>
  <c r="M1267" i="47" s="1"/>
  <c r="A1267" i="47"/>
  <c r="J1266" i="47"/>
  <c r="A1266" i="47"/>
  <c r="J1265" i="47"/>
  <c r="M1265" i="47" s="1"/>
  <c r="A1265" i="47"/>
  <c r="J1264" i="47"/>
  <c r="A1264" i="47"/>
  <c r="J1263" i="47"/>
  <c r="M1263" i="47" s="1"/>
  <c r="A1263" i="47"/>
  <c r="J1262" i="47"/>
  <c r="A1262" i="47"/>
  <c r="J1261" i="47"/>
  <c r="A1261" i="47"/>
  <c r="J1260" i="47"/>
  <c r="A1260" i="47"/>
  <c r="J1259" i="47"/>
  <c r="M1259" i="47" s="1"/>
  <c r="A1259" i="47"/>
  <c r="J1258" i="47"/>
  <c r="A1258" i="47"/>
  <c r="J1257" i="47"/>
  <c r="M1257" i="47" s="1"/>
  <c r="A1257" i="47"/>
  <c r="J1256" i="47"/>
  <c r="A1256" i="47"/>
  <c r="J1255" i="47"/>
  <c r="M1255" i="47" s="1"/>
  <c r="A1255" i="47"/>
  <c r="J1254" i="47"/>
  <c r="A1254" i="47"/>
  <c r="J1253" i="47"/>
  <c r="A1253" i="47"/>
  <c r="J1252" i="47"/>
  <c r="A1252" i="47"/>
  <c r="J1251" i="47"/>
  <c r="M1251" i="47" s="1"/>
  <c r="A1251" i="47"/>
  <c r="J1250" i="47"/>
  <c r="A1250" i="47"/>
  <c r="J1249" i="47"/>
  <c r="M1249" i="47" s="1"/>
  <c r="A1249" i="47"/>
  <c r="J1248" i="47"/>
  <c r="A1248" i="47"/>
  <c r="J1247" i="47"/>
  <c r="M1247" i="47" s="1"/>
  <c r="A1247" i="47"/>
  <c r="J1246" i="47"/>
  <c r="A1246" i="47"/>
  <c r="J1245" i="47"/>
  <c r="A1245" i="47"/>
  <c r="J1244" i="47"/>
  <c r="A1244" i="47"/>
  <c r="J1243" i="47"/>
  <c r="M1243" i="47" s="1"/>
  <c r="A1243" i="47"/>
  <c r="J1242" i="47"/>
  <c r="A1242" i="47"/>
  <c r="J1241" i="47"/>
  <c r="A1241" i="47"/>
  <c r="J1240" i="47"/>
  <c r="A1240" i="47"/>
  <c r="J1239" i="47"/>
  <c r="M1239" i="47" s="1"/>
  <c r="A1239" i="47"/>
  <c r="J1238" i="47"/>
  <c r="A1238" i="47"/>
  <c r="J1237" i="47"/>
  <c r="A1237" i="47"/>
  <c r="J1236" i="47"/>
  <c r="A1236" i="47"/>
  <c r="J1235" i="47"/>
  <c r="M1235" i="47" s="1"/>
  <c r="A1235" i="47"/>
  <c r="J1234" i="47"/>
  <c r="A1234" i="47"/>
  <c r="J1233" i="47"/>
  <c r="M1233" i="47" s="1"/>
  <c r="A1233" i="47"/>
  <c r="J1232" i="47"/>
  <c r="A1232" i="47"/>
  <c r="J1231" i="47"/>
  <c r="M1231" i="47" s="1"/>
  <c r="A1231" i="47"/>
  <c r="J1230" i="47"/>
  <c r="A1230" i="47"/>
  <c r="J1229" i="47"/>
  <c r="A1229" i="47"/>
  <c r="J1228" i="47"/>
  <c r="A1228" i="47"/>
  <c r="J1227" i="47"/>
  <c r="M1227" i="47" s="1"/>
  <c r="A1227" i="47"/>
  <c r="J1226" i="47"/>
  <c r="A1226" i="47"/>
  <c r="J1225" i="47"/>
  <c r="M1225" i="47" s="1"/>
  <c r="A1225" i="47"/>
  <c r="J1224" i="47"/>
  <c r="A1224" i="47"/>
  <c r="J1223" i="47"/>
  <c r="M1223" i="47" s="1"/>
  <c r="A1223" i="47"/>
  <c r="J1222" i="47"/>
  <c r="L1222" i="47" s="1"/>
  <c r="A1222" i="47"/>
  <c r="J1221" i="47"/>
  <c r="A1221" i="47"/>
  <c r="J1220" i="47"/>
  <c r="A1220" i="47"/>
  <c r="J1218" i="47"/>
  <c r="M1218" i="47" s="1"/>
  <c r="A1218" i="47"/>
  <c r="J1217" i="47"/>
  <c r="A1217" i="47"/>
  <c r="J1216" i="47"/>
  <c r="M1216" i="47" s="1"/>
  <c r="A1216" i="47"/>
  <c r="J1215" i="47"/>
  <c r="A1215" i="47"/>
  <c r="J1214" i="47"/>
  <c r="M1214" i="47" s="1"/>
  <c r="A1214" i="47"/>
  <c r="J1213" i="47"/>
  <c r="A1213" i="47"/>
  <c r="J1212" i="47"/>
  <c r="A1212" i="47"/>
  <c r="J1211" i="47"/>
  <c r="A1211" i="47"/>
  <c r="J1210" i="47"/>
  <c r="M1210" i="47" s="1"/>
  <c r="A1210" i="47"/>
  <c r="J1209" i="47"/>
  <c r="A1209" i="47"/>
  <c r="J1208" i="47"/>
  <c r="M1208" i="47" s="1"/>
  <c r="A1208" i="47"/>
  <c r="J1207" i="47"/>
  <c r="A1207" i="47"/>
  <c r="J1206" i="47"/>
  <c r="M1206" i="47" s="1"/>
  <c r="A1206" i="47"/>
  <c r="J1205" i="47"/>
  <c r="A1205" i="47"/>
  <c r="J1204" i="47"/>
  <c r="A1204" i="47"/>
  <c r="J1203" i="47"/>
  <c r="A1203" i="47"/>
  <c r="J1202" i="47"/>
  <c r="M1202" i="47" s="1"/>
  <c r="A1202" i="47"/>
  <c r="J1201" i="47"/>
  <c r="A1201" i="47"/>
  <c r="J1200" i="47"/>
  <c r="M1200" i="47" s="1"/>
  <c r="A1200" i="47"/>
  <c r="J1199" i="47"/>
  <c r="A1199" i="47"/>
  <c r="J1198" i="47"/>
  <c r="M1198" i="47" s="1"/>
  <c r="A1198" i="47"/>
  <c r="J1197" i="47"/>
  <c r="A1197" i="47"/>
  <c r="J1196" i="47"/>
  <c r="A1196" i="47"/>
  <c r="J1195" i="47"/>
  <c r="A1195" i="47"/>
  <c r="J1194" i="47"/>
  <c r="A1194" i="47"/>
  <c r="J1193" i="47"/>
  <c r="A1193" i="47"/>
  <c r="J1192" i="47"/>
  <c r="M1192" i="47" s="1"/>
  <c r="A1192" i="47"/>
  <c r="J1191" i="47"/>
  <c r="A1191" i="47"/>
  <c r="J1190" i="47"/>
  <c r="M1190" i="47" s="1"/>
  <c r="A1190" i="47"/>
  <c r="J1189" i="47"/>
  <c r="A1189" i="47"/>
  <c r="J1188" i="47"/>
  <c r="A1188" i="47"/>
  <c r="J1187" i="47"/>
  <c r="A1187" i="47"/>
  <c r="J1186" i="47"/>
  <c r="M1186" i="47" s="1"/>
  <c r="A1186" i="47"/>
  <c r="J1185" i="47"/>
  <c r="A1185" i="47"/>
  <c r="J1184" i="47"/>
  <c r="M1184" i="47" s="1"/>
  <c r="A1184" i="47"/>
  <c r="J1183" i="47"/>
  <c r="A1183" i="47"/>
  <c r="J1182" i="47"/>
  <c r="M1182" i="47" s="1"/>
  <c r="A1182" i="47"/>
  <c r="J1181" i="47"/>
  <c r="A1181" i="47"/>
  <c r="J1180" i="47"/>
  <c r="A1180" i="47"/>
  <c r="J1179" i="47"/>
  <c r="A1179" i="47"/>
  <c r="J1178" i="47"/>
  <c r="M1178" i="47" s="1"/>
  <c r="A1178" i="47"/>
  <c r="J1177" i="47"/>
  <c r="A1177" i="47"/>
  <c r="J1176" i="47"/>
  <c r="M1176" i="47" s="1"/>
  <c r="A1176" i="47"/>
  <c r="J1175" i="47"/>
  <c r="A1175" i="47"/>
  <c r="J1174" i="47"/>
  <c r="M1174" i="47" s="1"/>
  <c r="A1174" i="47"/>
  <c r="J1173" i="47"/>
  <c r="A1173" i="47"/>
  <c r="J1172" i="47"/>
  <c r="A1172" i="47"/>
  <c r="J1171" i="47"/>
  <c r="A1171" i="47"/>
  <c r="J1170" i="47"/>
  <c r="M1170" i="47" s="1"/>
  <c r="A1170" i="47"/>
  <c r="J1169" i="47"/>
  <c r="A1169" i="47"/>
  <c r="J1168" i="47"/>
  <c r="M1168" i="47" s="1"/>
  <c r="A1168" i="47"/>
  <c r="J1167" i="47"/>
  <c r="A1167" i="47"/>
  <c r="J1166" i="47"/>
  <c r="M1166" i="47" s="1"/>
  <c r="A1166" i="47"/>
  <c r="J1165" i="47"/>
  <c r="A1165" i="47"/>
  <c r="J1164" i="47"/>
  <c r="A1164" i="47"/>
  <c r="J1163" i="47"/>
  <c r="A1163" i="47"/>
  <c r="J1162" i="47"/>
  <c r="M1162" i="47" s="1"/>
  <c r="A1162" i="47"/>
  <c r="J1161" i="47"/>
  <c r="A1161" i="47"/>
  <c r="J1160" i="47"/>
  <c r="M1160" i="47" s="1"/>
  <c r="A1160" i="47"/>
  <c r="J1159" i="47"/>
  <c r="A1159" i="47"/>
  <c r="J1158" i="47"/>
  <c r="M1158" i="47" s="1"/>
  <c r="A1158" i="47"/>
  <c r="J1157" i="47"/>
  <c r="A1157" i="47"/>
  <c r="J1156" i="47"/>
  <c r="A1156" i="47"/>
  <c r="J1155" i="47"/>
  <c r="A1155" i="47"/>
  <c r="J1154" i="47"/>
  <c r="M1154" i="47" s="1"/>
  <c r="A1154" i="47"/>
  <c r="J1153" i="47"/>
  <c r="A1153" i="47"/>
  <c r="J1152" i="47"/>
  <c r="A1152" i="47"/>
  <c r="J1151" i="47"/>
  <c r="A1151" i="47"/>
  <c r="J1150" i="47"/>
  <c r="M1150" i="47" s="1"/>
  <c r="A1150" i="47"/>
  <c r="J1149" i="47"/>
  <c r="A1149" i="47"/>
  <c r="J1148" i="47"/>
  <c r="A1148" i="47"/>
  <c r="J1147" i="47"/>
  <c r="A1147" i="47"/>
  <c r="J1146" i="47"/>
  <c r="M1146" i="47" s="1"/>
  <c r="A1146" i="47"/>
  <c r="J1145" i="47"/>
  <c r="A1145" i="47"/>
  <c r="J1144" i="47"/>
  <c r="M1144" i="47" s="1"/>
  <c r="A1144" i="47"/>
  <c r="J1143" i="47"/>
  <c r="A1143" i="47"/>
  <c r="J1142" i="47"/>
  <c r="M1142" i="47" s="1"/>
  <c r="A1142" i="47"/>
  <c r="J1141" i="47"/>
  <c r="A1141" i="47"/>
  <c r="J1140" i="47"/>
  <c r="A1140" i="47"/>
  <c r="J1139" i="47"/>
  <c r="A1139" i="47"/>
  <c r="J1138" i="47"/>
  <c r="M1138" i="47" s="1"/>
  <c r="A1138" i="47"/>
  <c r="J1137" i="47"/>
  <c r="A1137" i="47"/>
  <c r="J1136" i="47"/>
  <c r="M1136" i="47" s="1"/>
  <c r="A1136" i="47"/>
  <c r="J1135" i="47"/>
  <c r="A1135" i="47"/>
  <c r="J1134" i="47"/>
  <c r="M1134" i="47" s="1"/>
  <c r="A1134" i="47"/>
  <c r="J1133" i="47"/>
  <c r="A1133" i="47"/>
  <c r="J1132" i="47"/>
  <c r="A1132" i="47"/>
  <c r="J1131" i="47"/>
  <c r="A1131" i="47"/>
  <c r="J1130" i="47"/>
  <c r="M1130" i="47" s="1"/>
  <c r="A1130" i="47"/>
  <c r="J1129" i="47"/>
  <c r="A1129" i="47"/>
  <c r="J1128" i="47"/>
  <c r="M1128" i="47" s="1"/>
  <c r="A1128" i="47"/>
  <c r="J1127" i="47"/>
  <c r="A1127" i="47"/>
  <c r="J1126" i="47"/>
  <c r="M1126" i="47" s="1"/>
  <c r="A1126" i="47"/>
  <c r="J1125" i="47"/>
  <c r="A1125" i="47"/>
  <c r="J1124" i="47"/>
  <c r="A1124" i="47"/>
  <c r="J1123" i="47"/>
  <c r="A1123" i="47"/>
  <c r="J1122" i="47"/>
  <c r="M1122" i="47" s="1"/>
  <c r="A1122" i="47"/>
  <c r="J1121" i="47"/>
  <c r="A1121" i="47"/>
  <c r="J1120" i="47"/>
  <c r="M1120" i="47" s="1"/>
  <c r="A1120" i="47"/>
  <c r="J1119" i="47"/>
  <c r="A1119" i="47"/>
  <c r="J1118" i="47"/>
  <c r="M1118" i="47" s="1"/>
  <c r="A1118" i="47"/>
  <c r="J1117" i="47"/>
  <c r="A1117" i="47"/>
  <c r="J1116" i="47"/>
  <c r="A1116" i="47"/>
  <c r="J1115" i="47"/>
  <c r="A1115" i="47"/>
  <c r="J1114" i="47"/>
  <c r="M1114" i="47" s="1"/>
  <c r="A1114" i="47"/>
  <c r="J1113" i="47"/>
  <c r="A1113" i="47"/>
  <c r="J1112" i="47"/>
  <c r="A1112" i="47"/>
  <c r="J1111" i="47"/>
  <c r="A1111" i="47"/>
  <c r="J1110" i="47"/>
  <c r="M1110" i="47" s="1"/>
  <c r="A1110" i="47"/>
  <c r="J1109" i="47"/>
  <c r="A1109" i="47"/>
  <c r="J1108" i="47"/>
  <c r="A1108" i="47"/>
  <c r="J1107" i="47"/>
  <c r="A1107" i="47"/>
  <c r="J1106" i="47"/>
  <c r="M1106" i="47" s="1"/>
  <c r="A1106" i="47"/>
  <c r="J1105" i="47"/>
  <c r="A1105" i="47"/>
  <c r="J1104" i="47"/>
  <c r="M1104" i="47" s="1"/>
  <c r="A1104" i="47"/>
  <c r="J1103" i="47"/>
  <c r="A1103" i="47"/>
  <c r="J1102" i="47"/>
  <c r="M1102" i="47" s="1"/>
  <c r="A1102" i="47"/>
  <c r="J1101" i="47"/>
  <c r="A1101" i="47"/>
  <c r="J1100" i="47"/>
  <c r="A1100" i="47"/>
  <c r="J1099" i="47"/>
  <c r="A1099" i="47"/>
  <c r="J1098" i="47"/>
  <c r="M1098" i="47" s="1"/>
  <c r="A1098" i="47"/>
  <c r="J1097" i="47"/>
  <c r="A1097" i="47"/>
  <c r="J1096" i="47"/>
  <c r="M1096" i="47" s="1"/>
  <c r="A1096" i="47"/>
  <c r="J1095" i="47"/>
  <c r="A1095" i="47"/>
  <c r="J1094" i="47"/>
  <c r="M1094" i="47" s="1"/>
  <c r="A1094" i="47"/>
  <c r="J1093" i="47"/>
  <c r="A1093" i="47"/>
  <c r="J1092" i="47"/>
  <c r="A1092" i="47"/>
  <c r="J1091" i="47"/>
  <c r="A1091" i="47"/>
  <c r="J1090" i="47"/>
  <c r="M1090" i="47" s="1"/>
  <c r="A1090" i="47"/>
  <c r="J1089" i="47"/>
  <c r="A1089" i="47"/>
  <c r="J1088" i="47"/>
  <c r="M1088" i="47" s="1"/>
  <c r="A1088" i="47"/>
  <c r="J1087" i="47"/>
  <c r="A1087" i="47"/>
  <c r="J1086" i="47"/>
  <c r="M1086" i="47" s="1"/>
  <c r="A1086" i="47"/>
  <c r="J1085" i="47"/>
  <c r="A1085" i="47"/>
  <c r="J1084" i="47"/>
  <c r="A1084" i="47"/>
  <c r="J1083" i="47"/>
  <c r="A1083" i="47"/>
  <c r="J1082" i="47"/>
  <c r="M1082" i="47" s="1"/>
  <c r="A1082" i="47"/>
  <c r="J1081" i="47"/>
  <c r="A1081" i="47"/>
  <c r="J1080" i="47"/>
  <c r="M1080" i="47" s="1"/>
  <c r="A1080" i="47"/>
  <c r="J1079" i="47"/>
  <c r="A1079" i="47"/>
  <c r="J1078" i="47"/>
  <c r="M1078" i="47" s="1"/>
  <c r="A1078" i="47"/>
  <c r="J1077" i="47"/>
  <c r="A1077" i="47"/>
  <c r="J1076" i="47"/>
  <c r="A1076" i="47"/>
  <c r="J1075" i="47"/>
  <c r="A1075" i="47"/>
  <c r="J1074" i="47"/>
  <c r="M1074" i="47" s="1"/>
  <c r="A1074" i="47"/>
  <c r="J1073" i="47"/>
  <c r="A1073" i="47"/>
  <c r="J1072" i="47"/>
  <c r="M1072" i="47" s="1"/>
  <c r="A1072" i="47"/>
  <c r="J1071" i="47"/>
  <c r="A1071" i="47"/>
  <c r="J1070" i="47"/>
  <c r="M1070" i="47" s="1"/>
  <c r="A1070" i="47"/>
  <c r="J1069" i="47"/>
  <c r="A1069" i="47"/>
  <c r="J1068" i="47"/>
  <c r="A1068" i="47"/>
  <c r="J1067" i="47"/>
  <c r="A1067" i="47"/>
  <c r="J1066" i="47"/>
  <c r="A1066" i="47"/>
  <c r="J1065" i="47"/>
  <c r="A1065" i="47"/>
  <c r="J1064" i="47"/>
  <c r="A1064" i="47"/>
  <c r="J1063" i="47"/>
  <c r="A1063" i="47"/>
  <c r="J1062" i="47"/>
  <c r="A1062" i="47"/>
  <c r="J1061" i="47"/>
  <c r="A1061" i="47"/>
  <c r="J1060" i="47"/>
  <c r="A1060" i="47"/>
  <c r="J1059" i="47"/>
  <c r="A1059" i="47"/>
  <c r="J1058" i="47"/>
  <c r="A1058" i="47"/>
  <c r="J1057" i="47"/>
  <c r="A1057" i="47"/>
  <c r="J1056" i="47"/>
  <c r="A1056" i="47"/>
  <c r="J1055" i="47"/>
  <c r="A1055" i="47"/>
  <c r="J1054" i="47"/>
  <c r="A1054" i="47"/>
  <c r="J1053" i="47"/>
  <c r="A1053" i="47"/>
  <c r="J1052" i="47"/>
  <c r="A1052" i="47"/>
  <c r="J1051" i="47"/>
  <c r="A1051" i="47"/>
  <c r="J1050" i="47"/>
  <c r="A1050" i="47"/>
  <c r="J1049" i="47"/>
  <c r="A1049" i="47"/>
  <c r="J1048" i="47"/>
  <c r="A1048" i="47"/>
  <c r="J1047" i="47"/>
  <c r="A1047" i="47"/>
  <c r="J1046" i="47"/>
  <c r="A1046" i="47"/>
  <c r="J1045" i="47"/>
  <c r="A1045" i="47"/>
  <c r="J1044" i="47"/>
  <c r="A1044" i="47"/>
  <c r="J1043" i="47"/>
  <c r="A1043" i="47"/>
  <c r="J1042" i="47"/>
  <c r="A1042" i="47"/>
  <c r="J1041" i="47"/>
  <c r="A1041" i="47"/>
  <c r="J1040" i="47"/>
  <c r="A1040" i="47"/>
  <c r="J1039" i="47"/>
  <c r="A1039" i="47"/>
  <c r="J1038" i="47"/>
  <c r="A1038" i="47"/>
  <c r="J1037" i="47"/>
  <c r="A1037" i="47"/>
  <c r="J1036" i="47"/>
  <c r="A1036" i="47"/>
  <c r="J1035" i="47"/>
  <c r="A1035" i="47"/>
  <c r="J1034" i="47"/>
  <c r="A1034" i="47"/>
  <c r="J1033" i="47"/>
  <c r="A1033" i="47"/>
  <c r="J1032" i="47"/>
  <c r="A1032" i="47"/>
  <c r="J1031" i="47"/>
  <c r="A1031" i="47"/>
  <c r="J1030" i="47"/>
  <c r="A1030" i="47"/>
  <c r="J1029" i="47"/>
  <c r="A1029" i="47"/>
  <c r="J1028" i="47"/>
  <c r="A1028" i="47"/>
  <c r="J1027" i="47"/>
  <c r="A1027" i="47"/>
  <c r="J1026" i="47"/>
  <c r="A1026" i="47"/>
  <c r="J1025" i="47"/>
  <c r="A1025" i="47"/>
  <c r="J1024" i="47"/>
  <c r="A1024" i="47"/>
  <c r="J1023" i="47"/>
  <c r="A1023" i="47"/>
  <c r="J1022" i="47"/>
  <c r="A1022" i="47"/>
  <c r="J1021" i="47"/>
  <c r="A1021" i="47"/>
  <c r="J1020" i="47"/>
  <c r="A1020" i="47"/>
  <c r="J1019" i="47"/>
  <c r="A1019" i="47"/>
  <c r="J1018" i="47"/>
  <c r="A1018" i="47"/>
  <c r="J1017" i="47"/>
  <c r="A1017" i="47"/>
  <c r="J1016" i="47"/>
  <c r="A1016" i="47"/>
  <c r="J1015" i="47"/>
  <c r="A1015" i="47"/>
  <c r="J1014" i="47"/>
  <c r="A1014" i="47"/>
  <c r="J1013" i="47"/>
  <c r="A1013" i="47"/>
  <c r="J1012" i="47"/>
  <c r="A1012" i="47"/>
  <c r="J1011" i="47"/>
  <c r="A1011" i="47"/>
  <c r="J1010" i="47"/>
  <c r="A1010" i="47"/>
  <c r="J1009" i="47"/>
  <c r="A1009" i="47"/>
  <c r="J1008" i="47"/>
  <c r="A1008" i="47"/>
  <c r="J1007" i="47"/>
  <c r="A1007" i="47"/>
  <c r="J1006" i="47"/>
  <c r="A1006" i="47"/>
  <c r="J1005" i="47"/>
  <c r="A1005" i="47"/>
  <c r="J1004" i="47"/>
  <c r="A1004" i="47"/>
  <c r="J1003" i="47"/>
  <c r="A1003" i="47"/>
  <c r="J1002" i="47"/>
  <c r="A1002" i="47"/>
  <c r="J1001" i="47"/>
  <c r="A1001" i="47"/>
  <c r="J1000" i="47"/>
  <c r="A1000" i="47"/>
  <c r="J999" i="47"/>
  <c r="A999" i="47"/>
  <c r="J998" i="47"/>
  <c r="A998" i="47"/>
  <c r="J997" i="47"/>
  <c r="A997" i="47"/>
  <c r="J996" i="47"/>
  <c r="A996" i="47"/>
  <c r="J995" i="47"/>
  <c r="A995" i="47"/>
  <c r="J994" i="47"/>
  <c r="A994" i="47"/>
  <c r="J993" i="47"/>
  <c r="A993" i="47"/>
  <c r="J992" i="47"/>
  <c r="A992" i="47"/>
  <c r="J991" i="47"/>
  <c r="A991" i="47"/>
  <c r="J990" i="47"/>
  <c r="A990" i="47"/>
  <c r="J989" i="47"/>
  <c r="A989" i="47"/>
  <c r="J988" i="47"/>
  <c r="A988" i="47"/>
  <c r="J987" i="47"/>
  <c r="A987" i="47"/>
  <c r="J986" i="47"/>
  <c r="A986" i="47"/>
  <c r="J985" i="47"/>
  <c r="A985" i="47"/>
  <c r="J984" i="47"/>
  <c r="A984" i="47"/>
  <c r="J983" i="47"/>
  <c r="A983" i="47"/>
  <c r="J982" i="47"/>
  <c r="A982" i="47"/>
  <c r="J981" i="47"/>
  <c r="A981" i="47"/>
  <c r="J980" i="47"/>
  <c r="A980" i="47"/>
  <c r="J979" i="47"/>
  <c r="A979" i="47"/>
  <c r="J978" i="47"/>
  <c r="A978" i="47"/>
  <c r="J977" i="47"/>
  <c r="A977" i="47"/>
  <c r="J976" i="47"/>
  <c r="A976" i="47"/>
  <c r="J975" i="47"/>
  <c r="A975" i="47"/>
  <c r="J974" i="47"/>
  <c r="A974" i="47"/>
  <c r="J973" i="47"/>
  <c r="A973" i="47"/>
  <c r="J972" i="47"/>
  <c r="A972" i="47"/>
  <c r="J971" i="47"/>
  <c r="A971" i="47"/>
  <c r="J970" i="47"/>
  <c r="A970" i="47"/>
  <c r="J969" i="47"/>
  <c r="A969" i="47"/>
  <c r="J968" i="47"/>
  <c r="A968" i="47"/>
  <c r="J967" i="47"/>
  <c r="A967" i="47"/>
  <c r="J966" i="47"/>
  <c r="A966" i="47"/>
  <c r="J965" i="47"/>
  <c r="A965" i="47"/>
  <c r="J964" i="47"/>
  <c r="A964" i="47"/>
  <c r="J963" i="47"/>
  <c r="A963" i="47"/>
  <c r="J962" i="47"/>
  <c r="A962" i="47"/>
  <c r="J961" i="47"/>
  <c r="A961" i="47"/>
  <c r="J960" i="47"/>
  <c r="A960" i="47"/>
  <c r="J959" i="47"/>
  <c r="A959" i="47"/>
  <c r="J958" i="47"/>
  <c r="A958" i="47"/>
  <c r="J957" i="47"/>
  <c r="A957" i="47"/>
  <c r="J956" i="47"/>
  <c r="A956" i="47"/>
  <c r="J955" i="47"/>
  <c r="A955" i="47"/>
  <c r="J954" i="47"/>
  <c r="A954" i="47"/>
  <c r="J953" i="47"/>
  <c r="A953" i="47"/>
  <c r="J952" i="47"/>
  <c r="A952" i="47"/>
  <c r="J951" i="47"/>
  <c r="A951" i="47"/>
  <c r="J950" i="47"/>
  <c r="A950" i="47"/>
  <c r="J949" i="47"/>
  <c r="A949" i="47"/>
  <c r="J948" i="47"/>
  <c r="A948" i="47"/>
  <c r="J947" i="47"/>
  <c r="A947" i="47"/>
  <c r="J946" i="47"/>
  <c r="A946" i="47"/>
  <c r="J945" i="47"/>
  <c r="A945" i="47"/>
  <c r="J944" i="47"/>
  <c r="A944" i="47"/>
  <c r="J943" i="47"/>
  <c r="A943" i="47"/>
  <c r="J942" i="47"/>
  <c r="A942" i="47"/>
  <c r="J941" i="47"/>
  <c r="A941" i="47"/>
  <c r="J940" i="47"/>
  <c r="A940" i="47"/>
  <c r="J939" i="47"/>
  <c r="A939" i="47"/>
  <c r="J938" i="47"/>
  <c r="A938" i="47"/>
  <c r="J937" i="47"/>
  <c r="A937" i="47"/>
  <c r="J936" i="47"/>
  <c r="A936" i="47"/>
  <c r="J935" i="47"/>
  <c r="A935" i="47"/>
  <c r="J934" i="47"/>
  <c r="A934" i="47"/>
  <c r="J933" i="47"/>
  <c r="A933" i="47"/>
  <c r="J932" i="47"/>
  <c r="A932" i="47"/>
  <c r="J931" i="47"/>
  <c r="A931" i="47"/>
  <c r="J930" i="47"/>
  <c r="A930" i="47"/>
  <c r="J929" i="47"/>
  <c r="A929" i="47"/>
  <c r="J928" i="47"/>
  <c r="A928" i="47"/>
  <c r="J927" i="47"/>
  <c r="A927" i="47"/>
  <c r="J926" i="47"/>
  <c r="A926" i="47"/>
  <c r="J925" i="47"/>
  <c r="A925" i="47"/>
  <c r="J924" i="47"/>
  <c r="A924" i="47"/>
  <c r="J923" i="47"/>
  <c r="A923" i="47"/>
  <c r="J922" i="47"/>
  <c r="A922" i="47"/>
  <c r="J921" i="47"/>
  <c r="A921" i="47"/>
  <c r="J920" i="47"/>
  <c r="A920" i="47"/>
  <c r="J919" i="47"/>
  <c r="A919" i="47"/>
  <c r="J918" i="47"/>
  <c r="A918" i="47"/>
  <c r="J917" i="47"/>
  <c r="A917" i="47"/>
  <c r="J916" i="47"/>
  <c r="A916" i="47"/>
  <c r="J915" i="47"/>
  <c r="A915" i="47"/>
  <c r="J914" i="47"/>
  <c r="A914" i="47"/>
  <c r="J913" i="47"/>
  <c r="A913" i="47"/>
  <c r="J912" i="47"/>
  <c r="A912" i="47"/>
  <c r="J911" i="47"/>
  <c r="A911" i="47"/>
  <c r="J910" i="47"/>
  <c r="A910" i="47"/>
  <c r="J909" i="47"/>
  <c r="A909" i="47"/>
  <c r="J908" i="47"/>
  <c r="A908" i="47"/>
  <c r="J907" i="47"/>
  <c r="A907" i="47"/>
  <c r="J906" i="47"/>
  <c r="A906" i="47"/>
  <c r="J905" i="47"/>
  <c r="A905" i="47"/>
  <c r="J904" i="47"/>
  <c r="A904" i="47"/>
  <c r="J903" i="47"/>
  <c r="A903" i="47"/>
  <c r="J902" i="47"/>
  <c r="A902" i="47"/>
  <c r="J901" i="47"/>
  <c r="A901" i="47"/>
  <c r="J900" i="47"/>
  <c r="A900" i="47"/>
  <c r="J899" i="47"/>
  <c r="A899" i="47"/>
  <c r="J898" i="47"/>
  <c r="A898" i="47"/>
  <c r="J897" i="47"/>
  <c r="A897" i="47"/>
  <c r="J896" i="47"/>
  <c r="A896" i="47"/>
  <c r="J895" i="47"/>
  <c r="A895" i="47"/>
  <c r="J894" i="47"/>
  <c r="A894" i="47"/>
  <c r="J893" i="47"/>
  <c r="A893" i="47"/>
  <c r="J892" i="47"/>
  <c r="A892" i="47"/>
  <c r="J891" i="47"/>
  <c r="A891" i="47"/>
  <c r="J890" i="47"/>
  <c r="A890" i="47"/>
  <c r="J889" i="47"/>
  <c r="A889" i="47"/>
  <c r="J888" i="47"/>
  <c r="A888" i="47"/>
  <c r="J887" i="47"/>
  <c r="A887" i="47"/>
  <c r="J886" i="47"/>
  <c r="A886" i="47"/>
  <c r="J885" i="47"/>
  <c r="A885" i="47"/>
  <c r="J884" i="47"/>
  <c r="A884" i="47"/>
  <c r="J883" i="47"/>
  <c r="A883" i="47"/>
  <c r="J882" i="47"/>
  <c r="A882" i="47"/>
  <c r="J881" i="47"/>
  <c r="A881" i="47"/>
  <c r="J880" i="47"/>
  <c r="A880" i="47"/>
  <c r="J879" i="47"/>
  <c r="A879" i="47"/>
  <c r="J878" i="47"/>
  <c r="A878" i="47"/>
  <c r="J877" i="47"/>
  <c r="A877" i="47"/>
  <c r="J876" i="47"/>
  <c r="A876" i="47"/>
  <c r="J875" i="47"/>
  <c r="A875" i="47"/>
  <c r="J874" i="47"/>
  <c r="A874" i="47"/>
  <c r="J873" i="47"/>
  <c r="A873" i="47"/>
  <c r="J872" i="47"/>
  <c r="A872" i="47"/>
  <c r="J871" i="47"/>
  <c r="A871" i="47"/>
  <c r="J870" i="47"/>
  <c r="A870" i="47"/>
  <c r="J869" i="47"/>
  <c r="A869" i="47"/>
  <c r="J868" i="47"/>
  <c r="A868" i="47"/>
  <c r="J867" i="47"/>
  <c r="A867" i="47"/>
  <c r="J866" i="47"/>
  <c r="A866" i="47"/>
  <c r="J865" i="47"/>
  <c r="A865" i="47"/>
  <c r="J864" i="47"/>
  <c r="A864" i="47"/>
  <c r="J863" i="47"/>
  <c r="A863" i="47"/>
  <c r="J862" i="47"/>
  <c r="A862" i="47"/>
  <c r="J861" i="47"/>
  <c r="A861" i="47"/>
  <c r="J860" i="47"/>
  <c r="A860" i="47"/>
  <c r="J859" i="47"/>
  <c r="A859" i="47"/>
  <c r="J858" i="47"/>
  <c r="A858" i="47"/>
  <c r="J857" i="47"/>
  <c r="A857" i="47"/>
  <c r="J856" i="47"/>
  <c r="A856" i="47"/>
  <c r="J855" i="47"/>
  <c r="A855" i="47"/>
  <c r="J854" i="47"/>
  <c r="A854" i="47"/>
  <c r="J853" i="47"/>
  <c r="A853" i="47"/>
  <c r="J852" i="47"/>
  <c r="A852" i="47"/>
  <c r="J851" i="47"/>
  <c r="A851" i="47"/>
  <c r="J850" i="47"/>
  <c r="A850" i="47"/>
  <c r="J849" i="47"/>
  <c r="A849" i="47"/>
  <c r="J848" i="47"/>
  <c r="A848" i="47"/>
  <c r="J847" i="47"/>
  <c r="A847" i="47"/>
  <c r="J846" i="47"/>
  <c r="A846" i="47"/>
  <c r="J845" i="47"/>
  <c r="A845" i="47"/>
  <c r="J844" i="47"/>
  <c r="A844" i="47"/>
  <c r="J843" i="47"/>
  <c r="A843" i="47"/>
  <c r="J842" i="47"/>
  <c r="A842" i="47"/>
  <c r="J841" i="47"/>
  <c r="A841" i="47"/>
  <c r="J840" i="47"/>
  <c r="A840" i="47"/>
  <c r="J839" i="47"/>
  <c r="A839" i="47"/>
  <c r="J838" i="47"/>
  <c r="A838" i="47"/>
  <c r="J837" i="47"/>
  <c r="A837" i="47"/>
  <c r="J836" i="47"/>
  <c r="A836" i="47"/>
  <c r="J835" i="47"/>
  <c r="A835" i="47"/>
  <c r="J834" i="47"/>
  <c r="A834" i="47"/>
  <c r="J833" i="47"/>
  <c r="A833" i="47"/>
  <c r="J832" i="47"/>
  <c r="A832" i="47"/>
  <c r="J831" i="47"/>
  <c r="A831" i="47"/>
  <c r="J830" i="47"/>
  <c r="A830" i="47"/>
  <c r="J829" i="47"/>
  <c r="A829" i="47"/>
  <c r="J828" i="47"/>
  <c r="A828" i="47"/>
  <c r="J827" i="47"/>
  <c r="A827" i="47"/>
  <c r="J826" i="47"/>
  <c r="A826" i="47"/>
  <c r="J825" i="47"/>
  <c r="A825" i="47"/>
  <c r="J824" i="47"/>
  <c r="A824" i="47"/>
  <c r="J823" i="47"/>
  <c r="A823" i="47"/>
  <c r="J822" i="47"/>
  <c r="A822" i="47"/>
  <c r="J821" i="47"/>
  <c r="A821" i="47"/>
  <c r="J820" i="47"/>
  <c r="A820" i="47"/>
  <c r="J819" i="47"/>
  <c r="A819" i="47"/>
  <c r="J818" i="47"/>
  <c r="A818" i="47"/>
  <c r="J817" i="47"/>
  <c r="A817" i="47"/>
  <c r="J816" i="47"/>
  <c r="A816" i="47"/>
  <c r="J815" i="47"/>
  <c r="A815" i="47"/>
  <c r="J814" i="47"/>
  <c r="A814" i="47"/>
  <c r="J813" i="47"/>
  <c r="A813" i="47"/>
  <c r="J812" i="47"/>
  <c r="A812" i="47"/>
  <c r="J811" i="47"/>
  <c r="A811" i="47"/>
  <c r="J810" i="47"/>
  <c r="A810" i="47"/>
  <c r="J809" i="47"/>
  <c r="A809" i="47"/>
  <c r="J808" i="47"/>
  <c r="A808" i="47"/>
  <c r="J807" i="47"/>
  <c r="A807" i="47"/>
  <c r="J806" i="47"/>
  <c r="A806" i="47"/>
  <c r="J805" i="47"/>
  <c r="A805" i="47"/>
  <c r="J804" i="47"/>
  <c r="A804" i="47"/>
  <c r="J803" i="47"/>
  <c r="A803" i="47"/>
  <c r="J802" i="47"/>
  <c r="A802" i="47"/>
  <c r="J801" i="47"/>
  <c r="A801" i="47"/>
  <c r="J800" i="47"/>
  <c r="A800" i="47"/>
  <c r="J799" i="47"/>
  <c r="A799" i="47"/>
  <c r="J798" i="47"/>
  <c r="A798" i="47"/>
  <c r="J797" i="47"/>
  <c r="A797" i="47"/>
  <c r="J796" i="47"/>
  <c r="A796" i="47"/>
  <c r="J795" i="47"/>
  <c r="A795" i="47"/>
  <c r="J794" i="47"/>
  <c r="A794" i="47"/>
  <c r="J793" i="47"/>
  <c r="A793" i="47"/>
  <c r="J792" i="47"/>
  <c r="A792" i="47"/>
  <c r="J791" i="47"/>
  <c r="A791" i="47"/>
  <c r="J790" i="47"/>
  <c r="A790" i="47"/>
  <c r="J789" i="47"/>
  <c r="A789" i="47"/>
  <c r="J788" i="47"/>
  <c r="A788" i="47"/>
  <c r="J787" i="47"/>
  <c r="A787" i="47"/>
  <c r="J786" i="47"/>
  <c r="A786" i="47"/>
  <c r="J785" i="47"/>
  <c r="A785" i="47"/>
  <c r="J784" i="47"/>
  <c r="A784" i="47"/>
  <c r="J783" i="47"/>
  <c r="A783" i="47"/>
  <c r="J782" i="47"/>
  <c r="A782" i="47"/>
  <c r="J781" i="47"/>
  <c r="A781" i="47"/>
  <c r="J780" i="47"/>
  <c r="A780" i="47"/>
  <c r="J779" i="47"/>
  <c r="A779" i="47"/>
  <c r="J778" i="47"/>
  <c r="A778" i="47"/>
  <c r="J777" i="47"/>
  <c r="A777" i="47"/>
  <c r="J776" i="47"/>
  <c r="A776" i="47"/>
  <c r="J775" i="47"/>
  <c r="A775" i="47"/>
  <c r="J774" i="47"/>
  <c r="A774" i="47"/>
  <c r="J773" i="47"/>
  <c r="A773" i="47"/>
  <c r="J772" i="47"/>
  <c r="A772" i="47"/>
  <c r="J771" i="47"/>
  <c r="A771" i="47"/>
  <c r="J770" i="47"/>
  <c r="A770" i="47"/>
  <c r="J769" i="47"/>
  <c r="A769" i="47"/>
  <c r="J768" i="47"/>
  <c r="A768" i="47"/>
  <c r="J767" i="47"/>
  <c r="A767" i="47"/>
  <c r="J766" i="47"/>
  <c r="A766" i="47"/>
  <c r="J765" i="47"/>
  <c r="A765" i="47"/>
  <c r="J764" i="47"/>
  <c r="A764" i="47"/>
  <c r="J763" i="47"/>
  <c r="A763" i="47"/>
  <c r="J762" i="47"/>
  <c r="A762" i="47"/>
  <c r="J761" i="47"/>
  <c r="M761" i="47" s="1"/>
  <c r="A761" i="47"/>
  <c r="J760" i="47"/>
  <c r="A760" i="47"/>
  <c r="J759" i="47"/>
  <c r="M759" i="47" s="1"/>
  <c r="A759" i="47"/>
  <c r="J758" i="47"/>
  <c r="M758" i="47" s="1"/>
  <c r="A758" i="47"/>
  <c r="J757" i="47"/>
  <c r="M757" i="47" s="1"/>
  <c r="A757" i="47"/>
  <c r="J756" i="47"/>
  <c r="M756" i="47" s="1"/>
  <c r="A756" i="47"/>
  <c r="J755" i="47"/>
  <c r="M755" i="47" s="1"/>
  <c r="A755" i="47"/>
  <c r="J754" i="47"/>
  <c r="M754" i="47" s="1"/>
  <c r="A754" i="47"/>
  <c r="J753" i="47"/>
  <c r="M753" i="47" s="1"/>
  <c r="A753" i="47"/>
  <c r="J752" i="47"/>
  <c r="M752" i="47" s="1"/>
  <c r="A752" i="47"/>
  <c r="J751" i="47"/>
  <c r="M751" i="47" s="1"/>
  <c r="A751" i="47"/>
  <c r="J750" i="47"/>
  <c r="A750" i="47"/>
  <c r="J749" i="47"/>
  <c r="M749" i="47" s="1"/>
  <c r="A749" i="47"/>
  <c r="J748" i="47"/>
  <c r="M748" i="47" s="1"/>
  <c r="A748" i="47"/>
  <c r="J747" i="47"/>
  <c r="M747" i="47" s="1"/>
  <c r="A747" i="47"/>
  <c r="J746" i="47"/>
  <c r="M746" i="47" s="1"/>
  <c r="A746" i="47"/>
  <c r="J745" i="47"/>
  <c r="M745" i="47" s="1"/>
  <c r="A745" i="47"/>
  <c r="J744" i="47"/>
  <c r="M744" i="47" s="1"/>
  <c r="A744" i="47"/>
  <c r="J743" i="47"/>
  <c r="M743" i="47" s="1"/>
  <c r="A743" i="47"/>
  <c r="J742" i="47"/>
  <c r="A742" i="47"/>
  <c r="J741" i="47"/>
  <c r="M741" i="47" s="1"/>
  <c r="A741" i="47"/>
  <c r="J740" i="47"/>
  <c r="M740" i="47" s="1"/>
  <c r="A740" i="47"/>
  <c r="J739" i="47"/>
  <c r="M739" i="47" s="1"/>
  <c r="A739" i="47"/>
  <c r="J738" i="47"/>
  <c r="A738" i="47"/>
  <c r="J737" i="47"/>
  <c r="M737" i="47" s="1"/>
  <c r="A737" i="47"/>
  <c r="J736" i="47"/>
  <c r="M736" i="47" s="1"/>
  <c r="A736" i="47"/>
  <c r="J735" i="47"/>
  <c r="M735" i="47" s="1"/>
  <c r="A735" i="47"/>
  <c r="J734" i="47"/>
  <c r="A734" i="47"/>
  <c r="J733" i="47"/>
  <c r="M733" i="47" s="1"/>
  <c r="A733" i="47"/>
  <c r="J732" i="47"/>
  <c r="M732" i="47" s="1"/>
  <c r="A732" i="47"/>
  <c r="J731" i="47"/>
  <c r="M731" i="47" s="1"/>
  <c r="A731" i="47"/>
  <c r="J730" i="47"/>
  <c r="M730" i="47" s="1"/>
  <c r="A730" i="47"/>
  <c r="J729" i="47"/>
  <c r="M729" i="47" s="1"/>
  <c r="A729" i="47"/>
  <c r="J728" i="47"/>
  <c r="M728" i="47" s="1"/>
  <c r="A728" i="47"/>
  <c r="J727" i="47"/>
  <c r="M727" i="47" s="1"/>
  <c r="A727" i="47"/>
  <c r="J726" i="47"/>
  <c r="A726" i="47"/>
  <c r="J725" i="47"/>
  <c r="M725" i="47" s="1"/>
  <c r="A725" i="47"/>
  <c r="J724" i="47"/>
  <c r="A724" i="47"/>
  <c r="J723" i="47"/>
  <c r="M723" i="47" s="1"/>
  <c r="A723" i="47"/>
  <c r="J722" i="47"/>
  <c r="M722" i="47" s="1"/>
  <c r="A722" i="47"/>
  <c r="J721" i="47"/>
  <c r="M721" i="47" s="1"/>
  <c r="A721" i="47"/>
  <c r="J720" i="47"/>
  <c r="M720" i="47" s="1"/>
  <c r="A720" i="47"/>
  <c r="J719" i="47"/>
  <c r="M719" i="47" s="1"/>
  <c r="A719" i="47"/>
  <c r="J718" i="47"/>
  <c r="A718" i="47"/>
  <c r="J717" i="47"/>
  <c r="M717" i="47" s="1"/>
  <c r="A717" i="47"/>
  <c r="J716" i="47"/>
  <c r="M716" i="47" s="1"/>
  <c r="A716" i="47"/>
  <c r="J715" i="47"/>
  <c r="M715" i="47" s="1"/>
  <c r="A715" i="47"/>
  <c r="J714" i="47"/>
  <c r="M714" i="47" s="1"/>
  <c r="A714" i="47"/>
  <c r="J713" i="47"/>
  <c r="M713" i="47" s="1"/>
  <c r="A713" i="47"/>
  <c r="J712" i="47"/>
  <c r="M712" i="47" s="1"/>
  <c r="A712" i="47"/>
  <c r="J711" i="47"/>
  <c r="M711" i="47" s="1"/>
  <c r="A711" i="47"/>
  <c r="J710" i="47"/>
  <c r="A710" i="47"/>
  <c r="J709" i="47"/>
  <c r="M709" i="47" s="1"/>
  <c r="A709" i="47"/>
  <c r="J708" i="47"/>
  <c r="M708" i="47" s="1"/>
  <c r="A708" i="47"/>
  <c r="J707" i="47"/>
  <c r="M707" i="47" s="1"/>
  <c r="A707" i="47"/>
  <c r="J706" i="47"/>
  <c r="M706" i="47" s="1"/>
  <c r="A706" i="47"/>
  <c r="J705" i="47"/>
  <c r="M705" i="47" s="1"/>
  <c r="A705" i="47"/>
  <c r="J704" i="47"/>
  <c r="M704" i="47" s="1"/>
  <c r="A704" i="47"/>
  <c r="J703" i="47"/>
  <c r="M703" i="47" s="1"/>
  <c r="A703" i="47"/>
  <c r="J702" i="47"/>
  <c r="A702" i="47"/>
  <c r="J701" i="47"/>
  <c r="M701" i="47" s="1"/>
  <c r="A701" i="47"/>
  <c r="J700" i="47"/>
  <c r="M700" i="47" s="1"/>
  <c r="A700" i="47"/>
  <c r="J699" i="47"/>
  <c r="M699" i="47" s="1"/>
  <c r="A699" i="47"/>
  <c r="J698" i="47"/>
  <c r="M698" i="47" s="1"/>
  <c r="A698" i="47"/>
  <c r="J697" i="47"/>
  <c r="M697" i="47" s="1"/>
  <c r="A697" i="47"/>
  <c r="J696" i="47"/>
  <c r="M696" i="47" s="1"/>
  <c r="A696" i="47"/>
  <c r="J695" i="47"/>
  <c r="M695" i="47" s="1"/>
  <c r="A695" i="47"/>
  <c r="J694" i="47"/>
  <c r="A694" i="47"/>
  <c r="J693" i="47"/>
  <c r="M693" i="47" s="1"/>
  <c r="A693" i="47"/>
  <c r="J692" i="47"/>
  <c r="A692" i="47"/>
  <c r="J691" i="47"/>
  <c r="M691" i="47" s="1"/>
  <c r="A691" i="47"/>
  <c r="J690" i="47"/>
  <c r="M690" i="47" s="1"/>
  <c r="A690" i="47"/>
  <c r="J689" i="47"/>
  <c r="M689" i="47" s="1"/>
  <c r="A689" i="47"/>
  <c r="J688" i="47"/>
  <c r="M688" i="47" s="1"/>
  <c r="A688" i="47"/>
  <c r="J687" i="47"/>
  <c r="M687" i="47" s="1"/>
  <c r="A687" i="47"/>
  <c r="J686" i="47"/>
  <c r="A686" i="47"/>
  <c r="J685" i="47"/>
  <c r="M685" i="47" s="1"/>
  <c r="A685" i="47"/>
  <c r="J684" i="47"/>
  <c r="M684" i="47" s="1"/>
  <c r="A684" i="47"/>
  <c r="J683" i="47"/>
  <c r="M683" i="47" s="1"/>
  <c r="A683" i="47"/>
  <c r="J682" i="47"/>
  <c r="M682" i="47" s="1"/>
  <c r="A682" i="47"/>
  <c r="J681" i="47"/>
  <c r="M681" i="47" s="1"/>
  <c r="A681" i="47"/>
  <c r="J680" i="47"/>
  <c r="M680" i="47" s="1"/>
  <c r="A680" i="47"/>
  <c r="J679" i="47"/>
  <c r="M679" i="47" s="1"/>
  <c r="A679" i="47"/>
  <c r="J678" i="47"/>
  <c r="A678" i="47"/>
  <c r="J677" i="47"/>
  <c r="M677" i="47" s="1"/>
  <c r="A677" i="47"/>
  <c r="J676" i="47"/>
  <c r="M676" i="47" s="1"/>
  <c r="A676" i="47"/>
  <c r="J675" i="47"/>
  <c r="M675" i="47" s="1"/>
  <c r="A675" i="47"/>
  <c r="J674" i="47"/>
  <c r="M674" i="47" s="1"/>
  <c r="A674" i="47"/>
  <c r="J673" i="47"/>
  <c r="M673" i="47" s="1"/>
  <c r="A673" i="47"/>
  <c r="J672" i="47"/>
  <c r="M672" i="47" s="1"/>
  <c r="A672" i="47"/>
  <c r="J671" i="47"/>
  <c r="M671" i="47" s="1"/>
  <c r="A671" i="47"/>
  <c r="J670" i="47"/>
  <c r="A670" i="47"/>
  <c r="J669" i="47"/>
  <c r="M669" i="47" s="1"/>
  <c r="A669" i="47"/>
  <c r="J668" i="47"/>
  <c r="M668" i="47" s="1"/>
  <c r="A668" i="47"/>
  <c r="J667" i="47"/>
  <c r="M667" i="47" s="1"/>
  <c r="A667" i="47"/>
  <c r="J666" i="47"/>
  <c r="M666" i="47" s="1"/>
  <c r="A666" i="47"/>
  <c r="J665" i="47"/>
  <c r="M665" i="47" s="1"/>
  <c r="A665" i="47"/>
  <c r="J664" i="47"/>
  <c r="M664" i="47" s="1"/>
  <c r="A664" i="47"/>
  <c r="J663" i="47"/>
  <c r="M663" i="47" s="1"/>
  <c r="A663" i="47"/>
  <c r="J662" i="47"/>
  <c r="A662" i="47"/>
  <c r="J661" i="47"/>
  <c r="M661" i="47" s="1"/>
  <c r="A661" i="47"/>
  <c r="J660" i="47"/>
  <c r="M660" i="47" s="1"/>
  <c r="A660" i="47"/>
  <c r="J659" i="47"/>
  <c r="M659" i="47" s="1"/>
  <c r="A659" i="47"/>
  <c r="J658" i="47"/>
  <c r="M658" i="47" s="1"/>
  <c r="A658" i="47"/>
  <c r="J657" i="47"/>
  <c r="M657" i="47" s="1"/>
  <c r="A657" i="47"/>
  <c r="J656" i="47"/>
  <c r="M656" i="47" s="1"/>
  <c r="A656" i="47"/>
  <c r="J655" i="47"/>
  <c r="M655" i="47" s="1"/>
  <c r="A655" i="47"/>
  <c r="J654" i="47"/>
  <c r="A654" i="47"/>
  <c r="J653" i="47"/>
  <c r="M653" i="47" s="1"/>
  <c r="A653" i="47"/>
  <c r="J652" i="47"/>
  <c r="M652" i="47" s="1"/>
  <c r="A652" i="47"/>
  <c r="J651" i="47"/>
  <c r="M651" i="47" s="1"/>
  <c r="A651" i="47"/>
  <c r="J650" i="47"/>
  <c r="A650" i="47"/>
  <c r="J649" i="47"/>
  <c r="M649" i="47" s="1"/>
  <c r="A649" i="47"/>
  <c r="J648" i="47"/>
  <c r="M648" i="47" s="1"/>
  <c r="A648" i="47"/>
  <c r="J647" i="47"/>
  <c r="M647" i="47" s="1"/>
  <c r="A647" i="47"/>
  <c r="J646" i="47"/>
  <c r="A646" i="47"/>
  <c r="J645" i="47"/>
  <c r="M645" i="47" s="1"/>
  <c r="A645" i="47"/>
  <c r="J644" i="47"/>
  <c r="M644" i="47" s="1"/>
  <c r="A644" i="47"/>
  <c r="J643" i="47"/>
  <c r="M643" i="47" s="1"/>
  <c r="A643" i="47"/>
  <c r="J642" i="47"/>
  <c r="M642" i="47" s="1"/>
  <c r="A642" i="47"/>
  <c r="J641" i="47"/>
  <c r="M641" i="47" s="1"/>
  <c r="A641" i="47"/>
  <c r="J640" i="47"/>
  <c r="M640" i="47" s="1"/>
  <c r="A640" i="47"/>
  <c r="J639" i="47"/>
  <c r="M639" i="47" s="1"/>
  <c r="A639" i="47"/>
  <c r="J638" i="47"/>
  <c r="A638" i="47"/>
  <c r="J637" i="47"/>
  <c r="M637" i="47" s="1"/>
  <c r="A637" i="47"/>
  <c r="J636" i="47"/>
  <c r="M636" i="47" s="1"/>
  <c r="A636" i="47"/>
  <c r="J635" i="47"/>
  <c r="M635" i="47" s="1"/>
  <c r="A635" i="47"/>
  <c r="J634" i="47"/>
  <c r="M634" i="47" s="1"/>
  <c r="A634" i="47"/>
  <c r="J633" i="47"/>
  <c r="M633" i="47" s="1"/>
  <c r="A633" i="47"/>
  <c r="J632" i="47"/>
  <c r="M632" i="47" s="1"/>
  <c r="A632" i="47"/>
  <c r="J631" i="47"/>
  <c r="M631" i="47" s="1"/>
  <c r="A631" i="47"/>
  <c r="J630" i="47"/>
  <c r="A630" i="47"/>
  <c r="J629" i="47"/>
  <c r="M629" i="47" s="1"/>
  <c r="A629" i="47"/>
  <c r="J628" i="47"/>
  <c r="M628" i="47" s="1"/>
  <c r="A628" i="47"/>
  <c r="J627" i="47"/>
  <c r="M627" i="47" s="1"/>
  <c r="A627" i="47"/>
  <c r="J626" i="47"/>
  <c r="M626" i="47" s="1"/>
  <c r="A626" i="47"/>
  <c r="J625" i="47"/>
  <c r="M625" i="47" s="1"/>
  <c r="A625" i="47"/>
  <c r="J624" i="47"/>
  <c r="M624" i="47" s="1"/>
  <c r="A624" i="47"/>
  <c r="J623" i="47"/>
  <c r="M623" i="47" s="1"/>
  <c r="A623" i="47"/>
  <c r="J622" i="47"/>
  <c r="A622" i="47"/>
  <c r="J621" i="47"/>
  <c r="M621" i="47" s="1"/>
  <c r="A621" i="47"/>
  <c r="J620" i="47"/>
  <c r="M620" i="47" s="1"/>
  <c r="A620" i="47"/>
  <c r="J619" i="47"/>
  <c r="M619" i="47" s="1"/>
  <c r="A619" i="47"/>
  <c r="J618" i="47"/>
  <c r="M618" i="47" s="1"/>
  <c r="A618" i="47"/>
  <c r="J617" i="47"/>
  <c r="M617" i="47" s="1"/>
  <c r="A617" i="47"/>
  <c r="J616" i="47"/>
  <c r="M616" i="47" s="1"/>
  <c r="A616" i="47"/>
  <c r="J615" i="47"/>
  <c r="M615" i="47" s="1"/>
  <c r="A615" i="47"/>
  <c r="J614" i="47"/>
  <c r="A614" i="47"/>
  <c r="J613" i="47"/>
  <c r="M613" i="47" s="1"/>
  <c r="A613" i="47"/>
  <c r="J612" i="47"/>
  <c r="M612" i="47" s="1"/>
  <c r="A612" i="47"/>
  <c r="J611" i="47"/>
  <c r="M611" i="47" s="1"/>
  <c r="A611" i="47"/>
  <c r="J610" i="47"/>
  <c r="A610" i="47"/>
  <c r="J609" i="47"/>
  <c r="M609" i="47" s="1"/>
  <c r="A609" i="47"/>
  <c r="J608" i="47"/>
  <c r="M608" i="47" s="1"/>
  <c r="A608" i="47"/>
  <c r="J607" i="47"/>
  <c r="M607" i="47" s="1"/>
  <c r="A607" i="47"/>
  <c r="J606" i="47"/>
  <c r="A606" i="47"/>
  <c r="J605" i="47"/>
  <c r="M605" i="47" s="1"/>
  <c r="A605" i="47"/>
  <c r="J604" i="47"/>
  <c r="M604" i="47" s="1"/>
  <c r="A604" i="47"/>
  <c r="J603" i="47"/>
  <c r="M603" i="47" s="1"/>
  <c r="A603" i="47"/>
  <c r="J602" i="47"/>
  <c r="M602" i="47" s="1"/>
  <c r="A602" i="47"/>
  <c r="J601" i="47"/>
  <c r="M601" i="47" s="1"/>
  <c r="A601" i="47"/>
  <c r="J600" i="47"/>
  <c r="M600" i="47" s="1"/>
  <c r="A600" i="47"/>
  <c r="J599" i="47"/>
  <c r="M599" i="47" s="1"/>
  <c r="A599" i="47"/>
  <c r="J598" i="47"/>
  <c r="A598" i="47"/>
  <c r="J597" i="47"/>
  <c r="M597" i="47" s="1"/>
  <c r="A597" i="47"/>
  <c r="J596" i="47"/>
  <c r="M596" i="47" s="1"/>
  <c r="A596" i="47"/>
  <c r="J595" i="47"/>
  <c r="M595" i="47" s="1"/>
  <c r="A595" i="47"/>
  <c r="J594" i="47"/>
  <c r="M594" i="47" s="1"/>
  <c r="A594" i="47"/>
  <c r="J593" i="47"/>
  <c r="M593" i="47" s="1"/>
  <c r="A593" i="47"/>
  <c r="J592" i="47"/>
  <c r="M592" i="47" s="1"/>
  <c r="A592" i="47"/>
  <c r="J591" i="47"/>
  <c r="M591" i="47" s="1"/>
  <c r="A591" i="47"/>
  <c r="J590" i="47"/>
  <c r="A590" i="47"/>
  <c r="J589" i="47"/>
  <c r="M589" i="47" s="1"/>
  <c r="A589" i="47"/>
  <c r="J588" i="47"/>
  <c r="M588" i="47" s="1"/>
  <c r="A588" i="47"/>
  <c r="J587" i="47"/>
  <c r="M587" i="47" s="1"/>
  <c r="A587" i="47"/>
  <c r="J586" i="47"/>
  <c r="M586" i="47" s="1"/>
  <c r="A586" i="47"/>
  <c r="J585" i="47"/>
  <c r="M585" i="47" s="1"/>
  <c r="A585" i="47"/>
  <c r="J584" i="47"/>
  <c r="M584" i="47" s="1"/>
  <c r="A584" i="47"/>
  <c r="J583" i="47"/>
  <c r="M583" i="47" s="1"/>
  <c r="A583" i="47"/>
  <c r="J582" i="47"/>
  <c r="A582" i="47"/>
  <c r="J581" i="47"/>
  <c r="M581" i="47" s="1"/>
  <c r="A581" i="47"/>
  <c r="J580" i="47"/>
  <c r="M580" i="47" s="1"/>
  <c r="A580" i="47"/>
  <c r="J579" i="47"/>
  <c r="M579" i="47" s="1"/>
  <c r="A579" i="47"/>
  <c r="J578" i="47"/>
  <c r="M578" i="47" s="1"/>
  <c r="A578" i="47"/>
  <c r="J577" i="47"/>
  <c r="M577" i="47" s="1"/>
  <c r="A577" i="47"/>
  <c r="J576" i="47"/>
  <c r="M576" i="47" s="1"/>
  <c r="A576" i="47"/>
  <c r="J575" i="47"/>
  <c r="M575" i="47" s="1"/>
  <c r="A575" i="47"/>
  <c r="J574" i="47"/>
  <c r="A574" i="47"/>
  <c r="J573" i="47"/>
  <c r="M573" i="47" s="1"/>
  <c r="A573" i="47"/>
  <c r="J572" i="47"/>
  <c r="M572" i="47" s="1"/>
  <c r="A572" i="47"/>
  <c r="J571" i="47"/>
  <c r="M571" i="47" s="1"/>
  <c r="A571" i="47"/>
  <c r="J570" i="47"/>
  <c r="M570" i="47" s="1"/>
  <c r="A570" i="47"/>
  <c r="J569" i="47"/>
  <c r="M569" i="47" s="1"/>
  <c r="A569" i="47"/>
  <c r="J568" i="47"/>
  <c r="M568" i="47" s="1"/>
  <c r="A568" i="47"/>
  <c r="J567" i="47"/>
  <c r="M567" i="47" s="1"/>
  <c r="A567" i="47"/>
  <c r="J566" i="47"/>
  <c r="M566" i="47" s="1"/>
  <c r="A566" i="47"/>
  <c r="J565" i="47"/>
  <c r="M565" i="47" s="1"/>
  <c r="A565" i="47"/>
  <c r="J564" i="47"/>
  <c r="A564" i="47"/>
  <c r="J563" i="47"/>
  <c r="M563" i="47" s="1"/>
  <c r="A563" i="47"/>
  <c r="J562" i="47"/>
  <c r="M562" i="47" s="1"/>
  <c r="A562" i="47"/>
  <c r="J561" i="47"/>
  <c r="M561" i="47" s="1"/>
  <c r="A561" i="47"/>
  <c r="J560" i="47"/>
  <c r="A560" i="47"/>
  <c r="J559" i="47"/>
  <c r="M559" i="47" s="1"/>
  <c r="A559" i="47"/>
  <c r="J558" i="47"/>
  <c r="M558" i="47" s="1"/>
  <c r="A558" i="47"/>
  <c r="J557" i="47"/>
  <c r="M557" i="47" s="1"/>
  <c r="A557" i="47"/>
  <c r="J556" i="47"/>
  <c r="M556" i="47" s="1"/>
  <c r="A556" i="47"/>
  <c r="J555" i="47"/>
  <c r="M555" i="47" s="1"/>
  <c r="A555" i="47"/>
  <c r="J554" i="47"/>
  <c r="M554" i="47" s="1"/>
  <c r="A554" i="47"/>
  <c r="J553" i="47"/>
  <c r="M553" i="47" s="1"/>
  <c r="A553" i="47"/>
  <c r="J552" i="47"/>
  <c r="M552" i="47" s="1"/>
  <c r="A552" i="47"/>
  <c r="J551" i="47"/>
  <c r="M551" i="47" s="1"/>
  <c r="A551" i="47"/>
  <c r="J550" i="47"/>
  <c r="M550" i="47" s="1"/>
  <c r="A550" i="47"/>
  <c r="J549" i="47"/>
  <c r="M549" i="47" s="1"/>
  <c r="A549" i="47"/>
  <c r="J548" i="47"/>
  <c r="A548" i="47"/>
  <c r="J547" i="47"/>
  <c r="M547" i="47" s="1"/>
  <c r="A547" i="47"/>
  <c r="J546" i="47"/>
  <c r="M546" i="47" s="1"/>
  <c r="A546" i="47"/>
  <c r="J545" i="47"/>
  <c r="M545" i="47" s="1"/>
  <c r="A545" i="47"/>
  <c r="J544" i="47"/>
  <c r="M544" i="47" s="1"/>
  <c r="A544" i="47"/>
  <c r="J543" i="47"/>
  <c r="M543" i="47" s="1"/>
  <c r="A543" i="47"/>
  <c r="J542" i="47"/>
  <c r="M542" i="47" s="1"/>
  <c r="A542" i="47"/>
  <c r="J541" i="47"/>
  <c r="M541" i="47" s="1"/>
  <c r="A541" i="47"/>
  <c r="J540" i="47"/>
  <c r="M540" i="47" s="1"/>
  <c r="A540" i="47"/>
  <c r="J539" i="47"/>
  <c r="M539" i="47" s="1"/>
  <c r="A539" i="47"/>
  <c r="J538" i="47"/>
  <c r="M538" i="47" s="1"/>
  <c r="A538" i="47"/>
  <c r="J537" i="47"/>
  <c r="M537" i="47" s="1"/>
  <c r="A537" i="47"/>
  <c r="J536" i="47"/>
  <c r="M536" i="47" s="1"/>
  <c r="A536" i="47"/>
  <c r="J535" i="47"/>
  <c r="M535" i="47" s="1"/>
  <c r="A535" i="47"/>
  <c r="J534" i="47"/>
  <c r="M534" i="47" s="1"/>
  <c r="A534" i="47"/>
  <c r="J533" i="47"/>
  <c r="M533" i="47" s="1"/>
  <c r="A533" i="47"/>
  <c r="J532" i="47"/>
  <c r="A532" i="47"/>
  <c r="J531" i="47"/>
  <c r="M531" i="47" s="1"/>
  <c r="A531" i="47"/>
  <c r="J530" i="47"/>
  <c r="M530" i="47" s="1"/>
  <c r="A530" i="47"/>
  <c r="J529" i="47"/>
  <c r="M529" i="47" s="1"/>
  <c r="A529" i="47"/>
  <c r="J528" i="47"/>
  <c r="M528" i="47" s="1"/>
  <c r="A528" i="47"/>
  <c r="J527" i="47"/>
  <c r="M527" i="47" s="1"/>
  <c r="A527" i="47"/>
  <c r="J526" i="47"/>
  <c r="M526" i="47" s="1"/>
  <c r="A526" i="47"/>
  <c r="J525" i="47"/>
  <c r="M525" i="47" s="1"/>
  <c r="A525" i="47"/>
  <c r="J524" i="47"/>
  <c r="M524" i="47" s="1"/>
  <c r="A524" i="47"/>
  <c r="J523" i="47"/>
  <c r="M523" i="47" s="1"/>
  <c r="A523" i="47"/>
  <c r="J522" i="47"/>
  <c r="M522" i="47" s="1"/>
  <c r="A522" i="47"/>
  <c r="J521" i="47"/>
  <c r="M521" i="47" s="1"/>
  <c r="A521" i="47"/>
  <c r="J520" i="47"/>
  <c r="M520" i="47" s="1"/>
  <c r="A520" i="47"/>
  <c r="J519" i="47"/>
  <c r="M519" i="47" s="1"/>
  <c r="A519" i="47"/>
  <c r="J518" i="47"/>
  <c r="M518" i="47" s="1"/>
  <c r="A518" i="47"/>
  <c r="J517" i="47"/>
  <c r="M517" i="47" s="1"/>
  <c r="A517" i="47"/>
  <c r="J516" i="47"/>
  <c r="A516" i="47"/>
  <c r="J515" i="47"/>
  <c r="M515" i="47" s="1"/>
  <c r="A515" i="47"/>
  <c r="J514" i="47"/>
  <c r="M514" i="47" s="1"/>
  <c r="A514" i="47"/>
  <c r="J513" i="47"/>
  <c r="M513" i="47" s="1"/>
  <c r="A513" i="47"/>
  <c r="J512" i="47"/>
  <c r="M512" i="47" s="1"/>
  <c r="A512" i="47"/>
  <c r="J511" i="47"/>
  <c r="M511" i="47" s="1"/>
  <c r="A511" i="47"/>
  <c r="J510" i="47"/>
  <c r="M510" i="47" s="1"/>
  <c r="A510" i="47"/>
  <c r="J509" i="47"/>
  <c r="M509" i="47" s="1"/>
  <c r="A509" i="47"/>
  <c r="J508" i="47"/>
  <c r="M508" i="47" s="1"/>
  <c r="A508" i="47"/>
  <c r="J507" i="47"/>
  <c r="M507" i="47" s="1"/>
  <c r="A507" i="47"/>
  <c r="J506" i="47"/>
  <c r="M506" i="47" s="1"/>
  <c r="A506" i="47"/>
  <c r="J505" i="47"/>
  <c r="M505" i="47" s="1"/>
  <c r="A505" i="47"/>
  <c r="J504" i="47"/>
  <c r="A504" i="47"/>
  <c r="J503" i="47"/>
  <c r="M503" i="47" s="1"/>
  <c r="A503" i="47"/>
  <c r="J502" i="47"/>
  <c r="M502" i="47" s="1"/>
  <c r="A502" i="47"/>
  <c r="J501" i="47"/>
  <c r="M501" i="47" s="1"/>
  <c r="A501" i="47"/>
  <c r="J500" i="47"/>
  <c r="M500" i="47" s="1"/>
  <c r="A500" i="47"/>
  <c r="J499" i="47"/>
  <c r="M499" i="47" s="1"/>
  <c r="A499" i="47"/>
  <c r="J498" i="47"/>
  <c r="M498" i="47" s="1"/>
  <c r="A498" i="47"/>
  <c r="J497" i="47"/>
  <c r="M497" i="47" s="1"/>
  <c r="A497" i="47"/>
  <c r="J496" i="47"/>
  <c r="M496" i="47" s="1"/>
  <c r="A496" i="47"/>
  <c r="J495" i="47"/>
  <c r="M495" i="47" s="1"/>
  <c r="A495" i="47"/>
  <c r="J494" i="47"/>
  <c r="M494" i="47" s="1"/>
  <c r="A494" i="47"/>
  <c r="J493" i="47"/>
  <c r="M493" i="47" s="1"/>
  <c r="A493" i="47"/>
  <c r="J492" i="47"/>
  <c r="M492" i="47" s="1"/>
  <c r="A492" i="47"/>
  <c r="J491" i="47"/>
  <c r="M491" i="47" s="1"/>
  <c r="A491" i="47"/>
  <c r="J490" i="47"/>
  <c r="M490" i="47" s="1"/>
  <c r="A490" i="47"/>
  <c r="J489" i="47"/>
  <c r="M489" i="47" s="1"/>
  <c r="A489" i="47"/>
  <c r="J488" i="47"/>
  <c r="A488" i="47"/>
  <c r="J487" i="47"/>
  <c r="M487" i="47" s="1"/>
  <c r="A487" i="47"/>
  <c r="J486" i="47"/>
  <c r="M486" i="47" s="1"/>
  <c r="A486" i="47"/>
  <c r="J485" i="47"/>
  <c r="M485" i="47" s="1"/>
  <c r="A485" i="47"/>
  <c r="J484" i="47"/>
  <c r="M484" i="47" s="1"/>
  <c r="A484" i="47"/>
  <c r="J483" i="47"/>
  <c r="M483" i="47" s="1"/>
  <c r="A483" i="47"/>
  <c r="J482" i="47"/>
  <c r="M482" i="47" s="1"/>
  <c r="A482" i="47"/>
  <c r="J481" i="47"/>
  <c r="M481" i="47" s="1"/>
  <c r="A481" i="47"/>
  <c r="J480" i="47"/>
  <c r="A480" i="47"/>
  <c r="J479" i="47"/>
  <c r="M479" i="47" s="1"/>
  <c r="A479" i="47"/>
  <c r="J478" i="47"/>
  <c r="M478" i="47" s="1"/>
  <c r="A478" i="47"/>
  <c r="J477" i="47"/>
  <c r="M477" i="47" s="1"/>
  <c r="A477" i="47"/>
  <c r="J476" i="47"/>
  <c r="M476" i="47" s="1"/>
  <c r="A476" i="47"/>
  <c r="J475" i="47"/>
  <c r="M475" i="47" s="1"/>
  <c r="A475" i="47"/>
  <c r="J474" i="47"/>
  <c r="M474" i="47" s="1"/>
  <c r="A474" i="47"/>
  <c r="J473" i="47"/>
  <c r="M473" i="47" s="1"/>
  <c r="A473" i="47"/>
  <c r="J472" i="47"/>
  <c r="A472" i="47"/>
  <c r="J471" i="47"/>
  <c r="L471" i="47" s="1"/>
  <c r="A471" i="47"/>
  <c r="J470" i="47"/>
  <c r="L470" i="47" s="1"/>
  <c r="A470" i="47"/>
  <c r="J469" i="47"/>
  <c r="L469" i="47" s="1"/>
  <c r="A469" i="47"/>
  <c r="J468" i="47"/>
  <c r="A468" i="47"/>
  <c r="J467" i="47"/>
  <c r="L467" i="47" s="1"/>
  <c r="A467" i="47"/>
  <c r="J466" i="47"/>
  <c r="L466" i="47" s="1"/>
  <c r="A466" i="47"/>
  <c r="J465" i="47"/>
  <c r="L465" i="47" s="1"/>
  <c r="A465" i="47"/>
  <c r="J464" i="47"/>
  <c r="A464" i="47"/>
  <c r="J463" i="47"/>
  <c r="A463" i="47"/>
  <c r="J462" i="47"/>
  <c r="L462" i="47" s="1"/>
  <c r="A462" i="47"/>
  <c r="J461" i="47"/>
  <c r="L461" i="47" s="1"/>
  <c r="A461" i="47"/>
  <c r="J460" i="47"/>
  <c r="A460" i="47"/>
  <c r="J459" i="47"/>
  <c r="L459" i="47" s="1"/>
  <c r="A459" i="47"/>
  <c r="J458" i="47"/>
  <c r="L458" i="47" s="1"/>
  <c r="A458" i="47"/>
  <c r="J457" i="47"/>
  <c r="L457" i="47" s="1"/>
  <c r="A457" i="47"/>
  <c r="J456" i="47"/>
  <c r="A456" i="47"/>
  <c r="J455" i="47"/>
  <c r="L455" i="47" s="1"/>
  <c r="A455" i="47"/>
  <c r="J454" i="47"/>
  <c r="L454" i="47" s="1"/>
  <c r="A454" i="47"/>
  <c r="J453" i="47"/>
  <c r="L453" i="47" s="1"/>
  <c r="A453" i="47"/>
  <c r="J452" i="47"/>
  <c r="A452" i="47"/>
  <c r="J451" i="47"/>
  <c r="L451" i="47" s="1"/>
  <c r="A451" i="47"/>
  <c r="J450" i="47"/>
  <c r="L450" i="47" s="1"/>
  <c r="A450" i="47"/>
  <c r="J449" i="47"/>
  <c r="L449" i="47" s="1"/>
  <c r="A449" i="47"/>
  <c r="J448" i="47"/>
  <c r="A448" i="47"/>
  <c r="J447" i="47"/>
  <c r="L447" i="47" s="1"/>
  <c r="A447" i="47"/>
  <c r="J446" i="47"/>
  <c r="L446" i="47" s="1"/>
  <c r="A446" i="47"/>
  <c r="J445" i="47"/>
  <c r="L445" i="47" s="1"/>
  <c r="A445" i="47"/>
  <c r="J444" i="47"/>
  <c r="A444" i="47"/>
  <c r="J443" i="47"/>
  <c r="A443" i="47"/>
  <c r="J442" i="47"/>
  <c r="L442" i="47" s="1"/>
  <c r="A442" i="47"/>
  <c r="J441" i="47"/>
  <c r="L441" i="47" s="1"/>
  <c r="A441" i="47"/>
  <c r="J440" i="47"/>
  <c r="A440" i="47"/>
  <c r="J439" i="47"/>
  <c r="L439" i="47" s="1"/>
  <c r="A439" i="47"/>
  <c r="J438" i="47"/>
  <c r="L438" i="47" s="1"/>
  <c r="A438" i="47"/>
  <c r="J437" i="47"/>
  <c r="L437" i="47" s="1"/>
  <c r="A437" i="47"/>
  <c r="J436" i="47"/>
  <c r="A436" i="47"/>
  <c r="J435" i="47"/>
  <c r="L435" i="47" s="1"/>
  <c r="A435" i="47"/>
  <c r="J434" i="47"/>
  <c r="L434" i="47" s="1"/>
  <c r="A434" i="47"/>
  <c r="J433" i="47"/>
  <c r="L433" i="47" s="1"/>
  <c r="A433" i="47"/>
  <c r="J432" i="47"/>
  <c r="A432" i="47"/>
  <c r="J431" i="47"/>
  <c r="L431" i="47" s="1"/>
  <c r="A431" i="47"/>
  <c r="J430" i="47"/>
  <c r="L430" i="47" s="1"/>
  <c r="A430" i="47"/>
  <c r="J429" i="47"/>
  <c r="L429" i="47" s="1"/>
  <c r="A429" i="47"/>
  <c r="J428" i="47"/>
  <c r="A428" i="47"/>
  <c r="J427" i="47"/>
  <c r="L427" i="47" s="1"/>
  <c r="A427" i="47"/>
  <c r="J426" i="47"/>
  <c r="L426" i="47" s="1"/>
  <c r="A426" i="47"/>
  <c r="J425" i="47"/>
  <c r="L425" i="47" s="1"/>
  <c r="A425" i="47"/>
  <c r="J424" i="47"/>
  <c r="A424" i="47"/>
  <c r="J423" i="47"/>
  <c r="A423" i="47"/>
  <c r="J422" i="47"/>
  <c r="L422" i="47" s="1"/>
  <c r="A422" i="47"/>
  <c r="J421" i="47"/>
  <c r="L421" i="47" s="1"/>
  <c r="A421" i="47"/>
  <c r="J420" i="47"/>
  <c r="A420" i="47"/>
  <c r="J419" i="47"/>
  <c r="L419" i="47" s="1"/>
  <c r="A419" i="47"/>
  <c r="J418" i="47"/>
  <c r="L418" i="47" s="1"/>
  <c r="A418" i="47"/>
  <c r="J417" i="47"/>
  <c r="L417" i="47" s="1"/>
  <c r="A417" i="47"/>
  <c r="J416" i="47"/>
  <c r="A416" i="47"/>
  <c r="J415" i="47"/>
  <c r="L415" i="47" s="1"/>
  <c r="A415" i="47"/>
  <c r="J414" i="47"/>
  <c r="L414" i="47" s="1"/>
  <c r="A414" i="47"/>
  <c r="J413" i="47"/>
  <c r="L413" i="47" s="1"/>
  <c r="A413" i="47"/>
  <c r="J412" i="47"/>
  <c r="A412" i="47"/>
  <c r="J411" i="47"/>
  <c r="L411" i="47" s="1"/>
  <c r="A411" i="47"/>
  <c r="J410" i="47"/>
  <c r="L410" i="47" s="1"/>
  <c r="A410" i="47"/>
  <c r="J409" i="47"/>
  <c r="L409" i="47" s="1"/>
  <c r="A409" i="47"/>
  <c r="J408" i="47"/>
  <c r="A408" i="47"/>
  <c r="J407" i="47"/>
  <c r="L407" i="47" s="1"/>
  <c r="A407" i="47"/>
  <c r="J406" i="47"/>
  <c r="L406" i="47" s="1"/>
  <c r="A406" i="47"/>
  <c r="J405" i="47"/>
  <c r="L405" i="47" s="1"/>
  <c r="A405" i="47"/>
  <c r="J404" i="47"/>
  <c r="A404" i="47"/>
  <c r="J403" i="47"/>
  <c r="L403" i="47" s="1"/>
  <c r="A403" i="47"/>
  <c r="J402" i="47"/>
  <c r="L402" i="47" s="1"/>
  <c r="A402" i="47"/>
  <c r="J401" i="47"/>
  <c r="L401" i="47" s="1"/>
  <c r="A401" i="47"/>
  <c r="J400" i="47"/>
  <c r="A400" i="47"/>
  <c r="J399" i="47"/>
  <c r="A399" i="47"/>
  <c r="J398" i="47"/>
  <c r="L398" i="47" s="1"/>
  <c r="A398" i="47"/>
  <c r="J397" i="47"/>
  <c r="L397" i="47" s="1"/>
  <c r="A397" i="47"/>
  <c r="J396" i="47"/>
  <c r="A396" i="47"/>
  <c r="J395" i="47"/>
  <c r="L395" i="47" s="1"/>
  <c r="A395" i="47"/>
  <c r="J394" i="47"/>
  <c r="L394" i="47" s="1"/>
  <c r="A394" i="47"/>
  <c r="J393" i="47"/>
  <c r="L393" i="47" s="1"/>
  <c r="A393" i="47"/>
  <c r="J392" i="47"/>
  <c r="A392" i="47"/>
  <c r="J391" i="47"/>
  <c r="L391" i="47" s="1"/>
  <c r="A391" i="47"/>
  <c r="J390" i="47"/>
  <c r="L390" i="47" s="1"/>
  <c r="A390" i="47"/>
  <c r="J389" i="47"/>
  <c r="L389" i="47" s="1"/>
  <c r="A389" i="47"/>
  <c r="J388" i="47"/>
  <c r="A388" i="47"/>
  <c r="J387" i="47"/>
  <c r="L387" i="47" s="1"/>
  <c r="A387" i="47"/>
  <c r="J386" i="47"/>
  <c r="L386" i="47" s="1"/>
  <c r="A386" i="47"/>
  <c r="J385" i="47"/>
  <c r="L385" i="47" s="1"/>
  <c r="A385" i="47"/>
  <c r="J384" i="47"/>
  <c r="A384" i="47"/>
  <c r="J383" i="47"/>
  <c r="L383" i="47" s="1"/>
  <c r="A383" i="47"/>
  <c r="J382" i="47"/>
  <c r="L382" i="47" s="1"/>
  <c r="A382" i="47"/>
  <c r="J381" i="47"/>
  <c r="L381" i="47" s="1"/>
  <c r="A381" i="47"/>
  <c r="J380" i="47"/>
  <c r="A380" i="47"/>
  <c r="J379" i="47"/>
  <c r="A379" i="47"/>
  <c r="J378" i="47"/>
  <c r="L378" i="47" s="1"/>
  <c r="A378" i="47"/>
  <c r="J377" i="47"/>
  <c r="L377" i="47" s="1"/>
  <c r="A377" i="47"/>
  <c r="J376" i="47"/>
  <c r="A376" i="47"/>
  <c r="J375" i="47"/>
  <c r="L375" i="47" s="1"/>
  <c r="A375" i="47"/>
  <c r="J374" i="47"/>
  <c r="L374" i="47" s="1"/>
  <c r="A374" i="47"/>
  <c r="J373" i="47"/>
  <c r="L373" i="47" s="1"/>
  <c r="A373" i="47"/>
  <c r="J372" i="47"/>
  <c r="A372" i="47"/>
  <c r="J371" i="47"/>
  <c r="L371" i="47" s="1"/>
  <c r="A371" i="47"/>
  <c r="J370" i="47"/>
  <c r="L370" i="47" s="1"/>
  <c r="A370" i="47"/>
  <c r="J369" i="47"/>
  <c r="L369" i="47" s="1"/>
  <c r="A369" i="47"/>
  <c r="J368" i="47"/>
  <c r="A368" i="47"/>
  <c r="J367" i="47"/>
  <c r="L367" i="47" s="1"/>
  <c r="A367" i="47"/>
  <c r="J366" i="47"/>
  <c r="L366" i="47" s="1"/>
  <c r="A366" i="47"/>
  <c r="J365" i="47"/>
  <c r="L365" i="47" s="1"/>
  <c r="A365" i="47"/>
  <c r="J364" i="47"/>
  <c r="A364" i="47"/>
  <c r="J363" i="47"/>
  <c r="L363" i="47" s="1"/>
  <c r="A363" i="47"/>
  <c r="J362" i="47"/>
  <c r="L362" i="47" s="1"/>
  <c r="A362" i="47"/>
  <c r="J361" i="47"/>
  <c r="L361" i="47" s="1"/>
  <c r="A361" i="47"/>
  <c r="J360" i="47"/>
  <c r="A360" i="47"/>
  <c r="J359" i="47"/>
  <c r="A359" i="47"/>
  <c r="J358" i="47"/>
  <c r="L358" i="47" s="1"/>
  <c r="A358" i="47"/>
  <c r="J357" i="47"/>
  <c r="L357" i="47" s="1"/>
  <c r="A357" i="47"/>
  <c r="J356" i="47"/>
  <c r="A356" i="47"/>
  <c r="J355" i="47"/>
  <c r="L355" i="47" s="1"/>
  <c r="A355" i="47"/>
  <c r="J354" i="47"/>
  <c r="L354" i="47" s="1"/>
  <c r="A354" i="47"/>
  <c r="J353" i="47"/>
  <c r="L353" i="47" s="1"/>
  <c r="A353" i="47"/>
  <c r="J352" i="47"/>
  <c r="A352" i="47"/>
  <c r="J351" i="47"/>
  <c r="L351" i="47" s="1"/>
  <c r="A351" i="47"/>
  <c r="J350" i="47"/>
  <c r="L350" i="47" s="1"/>
  <c r="A350" i="47"/>
  <c r="J349" i="47"/>
  <c r="L349" i="47" s="1"/>
  <c r="A349" i="47"/>
  <c r="J348" i="47"/>
  <c r="A348" i="47"/>
  <c r="J347" i="47"/>
  <c r="L347" i="47" s="1"/>
  <c r="A347" i="47"/>
  <c r="J346" i="47"/>
  <c r="L346" i="47" s="1"/>
  <c r="A346" i="47"/>
  <c r="J345" i="47"/>
  <c r="L345" i="47" s="1"/>
  <c r="A345" i="47"/>
  <c r="J344" i="47"/>
  <c r="A344" i="47"/>
  <c r="J343" i="47"/>
  <c r="L343" i="47" s="1"/>
  <c r="A343" i="47"/>
  <c r="J342" i="47"/>
  <c r="L342" i="47" s="1"/>
  <c r="A342" i="47"/>
  <c r="J341" i="47"/>
  <c r="L341" i="47" s="1"/>
  <c r="A341" i="47"/>
  <c r="J340" i="47"/>
  <c r="A340" i="47"/>
  <c r="J339" i="47"/>
  <c r="L339" i="47" s="1"/>
  <c r="A339" i="47"/>
  <c r="J338" i="47"/>
  <c r="L338" i="47" s="1"/>
  <c r="A338" i="47"/>
  <c r="J337" i="47"/>
  <c r="L337" i="47" s="1"/>
  <c r="A337" i="47"/>
  <c r="J336" i="47"/>
  <c r="A336" i="47"/>
  <c r="J335" i="47"/>
  <c r="A335" i="47"/>
  <c r="J334" i="47"/>
  <c r="L334" i="47" s="1"/>
  <c r="A334" i="47"/>
  <c r="J333" i="47"/>
  <c r="L333" i="47" s="1"/>
  <c r="A333" i="47"/>
  <c r="J332" i="47"/>
  <c r="A332" i="47"/>
  <c r="J331" i="47"/>
  <c r="L331" i="47" s="1"/>
  <c r="A331" i="47"/>
  <c r="J330" i="47"/>
  <c r="L330" i="47" s="1"/>
  <c r="A330" i="47"/>
  <c r="J329" i="47"/>
  <c r="L329" i="47" s="1"/>
  <c r="A329" i="47"/>
  <c r="J328" i="47"/>
  <c r="A328" i="47"/>
  <c r="J327" i="47"/>
  <c r="L327" i="47" s="1"/>
  <c r="A327" i="47"/>
  <c r="J326" i="47"/>
  <c r="L326" i="47" s="1"/>
  <c r="A326" i="47"/>
  <c r="J325" i="47"/>
  <c r="L325" i="47" s="1"/>
  <c r="A325" i="47"/>
  <c r="J324" i="47"/>
  <c r="A324" i="47"/>
  <c r="J323" i="47"/>
  <c r="L323" i="47" s="1"/>
  <c r="A323" i="47"/>
  <c r="J322" i="47"/>
  <c r="L322" i="47" s="1"/>
  <c r="A322" i="47"/>
  <c r="J321" i="47"/>
  <c r="L321" i="47" s="1"/>
  <c r="A321" i="47"/>
  <c r="J320" i="47"/>
  <c r="A320" i="47"/>
  <c r="J319" i="47"/>
  <c r="L319" i="47" s="1"/>
  <c r="A319" i="47"/>
  <c r="J318" i="47"/>
  <c r="L318" i="47" s="1"/>
  <c r="A318" i="47"/>
  <c r="J317" i="47"/>
  <c r="L317" i="47" s="1"/>
  <c r="A317" i="47"/>
  <c r="J316" i="47"/>
  <c r="A316" i="47"/>
  <c r="J315" i="47"/>
  <c r="A315" i="47"/>
  <c r="J314" i="47"/>
  <c r="L314" i="47" s="1"/>
  <c r="A314" i="47"/>
  <c r="J313" i="47"/>
  <c r="L313" i="47" s="1"/>
  <c r="A313" i="47"/>
  <c r="J312" i="47"/>
  <c r="A312" i="47"/>
  <c r="J311" i="47"/>
  <c r="L311" i="47" s="1"/>
  <c r="A311" i="47"/>
  <c r="J310" i="47"/>
  <c r="L310" i="47" s="1"/>
  <c r="A310" i="47"/>
  <c r="J309" i="47"/>
  <c r="L309" i="47" s="1"/>
  <c r="A309" i="47"/>
  <c r="J308" i="47"/>
  <c r="A308" i="47"/>
  <c r="J307" i="47"/>
  <c r="L307" i="47" s="1"/>
  <c r="A307" i="47"/>
  <c r="J306" i="47"/>
  <c r="L306" i="47" s="1"/>
  <c r="A306" i="47"/>
  <c r="J305" i="47"/>
  <c r="L305" i="47" s="1"/>
  <c r="A305" i="47"/>
  <c r="J304" i="47"/>
  <c r="A304" i="47"/>
  <c r="J303" i="47"/>
  <c r="L303" i="47" s="1"/>
  <c r="A303" i="47"/>
  <c r="J302" i="47"/>
  <c r="L302" i="47" s="1"/>
  <c r="A302" i="47"/>
  <c r="J301" i="47"/>
  <c r="L301" i="47" s="1"/>
  <c r="A301" i="47"/>
  <c r="J300" i="47"/>
  <c r="A300" i="47"/>
  <c r="J299" i="47"/>
  <c r="L299" i="47" s="1"/>
  <c r="A299" i="47"/>
  <c r="J298" i="47"/>
  <c r="L298" i="47" s="1"/>
  <c r="A298" i="47"/>
  <c r="J297" i="47"/>
  <c r="L297" i="47" s="1"/>
  <c r="A297" i="47"/>
  <c r="J296" i="47"/>
  <c r="A296" i="47"/>
  <c r="J295" i="47"/>
  <c r="A295" i="47"/>
  <c r="J294" i="47"/>
  <c r="L294" i="47" s="1"/>
  <c r="A294" i="47"/>
  <c r="J293" i="47"/>
  <c r="L293" i="47" s="1"/>
  <c r="A293" i="47"/>
  <c r="J292" i="47"/>
  <c r="A292" i="47"/>
  <c r="J291" i="47"/>
  <c r="L291" i="47" s="1"/>
  <c r="A291" i="47"/>
  <c r="J290" i="47"/>
  <c r="L290" i="47" s="1"/>
  <c r="A290" i="47"/>
  <c r="J289" i="47"/>
  <c r="L289" i="47" s="1"/>
  <c r="A289" i="47"/>
  <c r="J288" i="47"/>
  <c r="A288" i="47"/>
  <c r="J287" i="47"/>
  <c r="L287" i="47" s="1"/>
  <c r="A287" i="47"/>
  <c r="J286" i="47"/>
  <c r="L286" i="47" s="1"/>
  <c r="A286" i="47"/>
  <c r="J285" i="47"/>
  <c r="L285" i="47" s="1"/>
  <c r="A285" i="47"/>
  <c r="J284" i="47"/>
  <c r="A284" i="47"/>
  <c r="J283" i="47"/>
  <c r="L283" i="47" s="1"/>
  <c r="A283" i="47"/>
  <c r="J282" i="47"/>
  <c r="L282" i="47" s="1"/>
  <c r="A282" i="47"/>
  <c r="J281" i="47"/>
  <c r="L281" i="47" s="1"/>
  <c r="A281" i="47"/>
  <c r="J280" i="47"/>
  <c r="A280" i="47"/>
  <c r="J279" i="47"/>
  <c r="L279" i="47" s="1"/>
  <c r="A279" i="47"/>
  <c r="J278" i="47"/>
  <c r="L278" i="47" s="1"/>
  <c r="A278" i="47"/>
  <c r="J277" i="47"/>
  <c r="L277" i="47" s="1"/>
  <c r="A277" i="47"/>
  <c r="J276" i="47"/>
  <c r="A276" i="47"/>
  <c r="J275" i="47"/>
  <c r="L275" i="47" s="1"/>
  <c r="A275" i="47"/>
  <c r="J274" i="47"/>
  <c r="L274" i="47" s="1"/>
  <c r="A274" i="47"/>
  <c r="J273" i="47"/>
  <c r="L273" i="47" s="1"/>
  <c r="A273" i="47"/>
  <c r="J272" i="47"/>
  <c r="A272" i="47"/>
  <c r="J271" i="47"/>
  <c r="A271" i="47"/>
  <c r="J270" i="47"/>
  <c r="L270" i="47" s="1"/>
  <c r="A270" i="47"/>
  <c r="J269" i="47"/>
  <c r="L269" i="47" s="1"/>
  <c r="A269" i="47"/>
  <c r="J268" i="47"/>
  <c r="A268" i="47"/>
  <c r="J267" i="47"/>
  <c r="L267" i="47" s="1"/>
  <c r="A267" i="47"/>
  <c r="J266" i="47"/>
  <c r="L266" i="47" s="1"/>
  <c r="A266" i="47"/>
  <c r="J265" i="47"/>
  <c r="L265" i="47" s="1"/>
  <c r="A265" i="47"/>
  <c r="J264" i="47"/>
  <c r="A264" i="47"/>
  <c r="J263" i="47"/>
  <c r="L263" i="47" s="1"/>
  <c r="A263" i="47"/>
  <c r="J262" i="47"/>
  <c r="L262" i="47" s="1"/>
  <c r="A262" i="47"/>
  <c r="J261" i="47"/>
  <c r="L261" i="47" s="1"/>
  <c r="A261" i="47"/>
  <c r="J260" i="47"/>
  <c r="A260" i="47"/>
  <c r="J259" i="47"/>
  <c r="L259" i="47" s="1"/>
  <c r="A259" i="47"/>
  <c r="J258" i="47"/>
  <c r="L258" i="47" s="1"/>
  <c r="A258" i="47"/>
  <c r="J257" i="47"/>
  <c r="L257" i="47" s="1"/>
  <c r="A257" i="47"/>
  <c r="J256" i="47"/>
  <c r="A256" i="47"/>
  <c r="J255" i="47"/>
  <c r="L255" i="47" s="1"/>
  <c r="A255" i="47"/>
  <c r="J254" i="47"/>
  <c r="L254" i="47" s="1"/>
  <c r="A254" i="47"/>
  <c r="J253" i="47"/>
  <c r="L253" i="47" s="1"/>
  <c r="A253" i="47"/>
  <c r="J252" i="47"/>
  <c r="A252" i="47"/>
  <c r="J251" i="47"/>
  <c r="A251" i="47"/>
  <c r="J250" i="47"/>
  <c r="L250" i="47" s="1"/>
  <c r="A250" i="47"/>
  <c r="J249" i="47"/>
  <c r="L249" i="47" s="1"/>
  <c r="A249" i="47"/>
  <c r="J248" i="47"/>
  <c r="A248" i="47"/>
  <c r="J247" i="47"/>
  <c r="L247" i="47" s="1"/>
  <c r="A247" i="47"/>
  <c r="J246" i="47"/>
  <c r="L246" i="47" s="1"/>
  <c r="A246" i="47"/>
  <c r="J245" i="47"/>
  <c r="L245" i="47" s="1"/>
  <c r="A245" i="47"/>
  <c r="J244" i="47"/>
  <c r="A244" i="47"/>
  <c r="J243" i="47"/>
  <c r="L243" i="47" s="1"/>
  <c r="A243" i="47"/>
  <c r="J242" i="47"/>
  <c r="L242" i="47" s="1"/>
  <c r="A242" i="47"/>
  <c r="J241" i="47"/>
  <c r="L241" i="47" s="1"/>
  <c r="A241" i="47"/>
  <c r="J240" i="47"/>
  <c r="L240" i="47" s="1"/>
  <c r="A240" i="47"/>
  <c r="J239" i="47"/>
  <c r="L239" i="47" s="1"/>
  <c r="A239" i="47"/>
  <c r="J238" i="47"/>
  <c r="L238" i="47" s="1"/>
  <c r="A238" i="47"/>
  <c r="J237" i="47"/>
  <c r="L237" i="47" s="1"/>
  <c r="A237" i="47"/>
  <c r="J236" i="47"/>
  <c r="L236" i="47" s="1"/>
  <c r="A236" i="47"/>
  <c r="J235" i="47"/>
  <c r="L235" i="47" s="1"/>
  <c r="A235" i="47"/>
  <c r="J234" i="47"/>
  <c r="L234" i="47" s="1"/>
  <c r="A234" i="47"/>
  <c r="J233" i="47"/>
  <c r="L233" i="47" s="1"/>
  <c r="A233" i="47"/>
  <c r="J232" i="47"/>
  <c r="L232" i="47" s="1"/>
  <c r="A232" i="47"/>
  <c r="J231" i="47"/>
  <c r="L231" i="47" s="1"/>
  <c r="A231" i="47"/>
  <c r="J230" i="47"/>
  <c r="L230" i="47" s="1"/>
  <c r="A230" i="47"/>
  <c r="J229" i="47"/>
  <c r="L229" i="47" s="1"/>
  <c r="A229" i="47"/>
  <c r="J228" i="47"/>
  <c r="L228" i="47" s="1"/>
  <c r="A228" i="47"/>
  <c r="J227" i="47"/>
  <c r="L227" i="47" s="1"/>
  <c r="A227" i="47"/>
  <c r="J226" i="47"/>
  <c r="L226" i="47" s="1"/>
  <c r="A226" i="47"/>
  <c r="J225" i="47"/>
  <c r="L225" i="47" s="1"/>
  <c r="A225" i="47"/>
  <c r="J224" i="47"/>
  <c r="L224" i="47" s="1"/>
  <c r="A224" i="47"/>
  <c r="J223" i="47"/>
  <c r="L223" i="47" s="1"/>
  <c r="A223" i="47"/>
  <c r="J222" i="47"/>
  <c r="L222" i="47" s="1"/>
  <c r="A222" i="47"/>
  <c r="J221" i="47"/>
  <c r="L221" i="47" s="1"/>
  <c r="A221" i="47"/>
  <c r="J220" i="47"/>
  <c r="L220" i="47" s="1"/>
  <c r="A220" i="47"/>
  <c r="J219" i="47"/>
  <c r="L219" i="47" s="1"/>
  <c r="A219" i="47"/>
  <c r="J218" i="47"/>
  <c r="L218" i="47" s="1"/>
  <c r="A218" i="47"/>
  <c r="J217" i="47"/>
  <c r="L217" i="47" s="1"/>
  <c r="A217" i="47"/>
  <c r="J216" i="47"/>
  <c r="L216" i="47" s="1"/>
  <c r="A216" i="47"/>
  <c r="J215" i="47"/>
  <c r="L215" i="47" s="1"/>
  <c r="A215" i="47"/>
  <c r="J214" i="47"/>
  <c r="L214" i="47" s="1"/>
  <c r="A214" i="47"/>
  <c r="J213" i="47"/>
  <c r="L213" i="47" s="1"/>
  <c r="A213" i="47"/>
  <c r="J212" i="47"/>
  <c r="L212" i="47" s="1"/>
  <c r="A212" i="47"/>
  <c r="J211" i="47"/>
  <c r="L211" i="47" s="1"/>
  <c r="A211" i="47"/>
  <c r="J210" i="47"/>
  <c r="L210" i="47" s="1"/>
  <c r="A210" i="47"/>
  <c r="J209" i="47"/>
  <c r="L209" i="47" s="1"/>
  <c r="A209" i="47"/>
  <c r="J208" i="47"/>
  <c r="L208" i="47" s="1"/>
  <c r="A208" i="47"/>
  <c r="J207" i="47"/>
  <c r="L207" i="47" s="1"/>
  <c r="A207" i="47"/>
  <c r="J206" i="47"/>
  <c r="L206" i="47" s="1"/>
  <c r="A206" i="47"/>
  <c r="J205" i="47"/>
  <c r="L205" i="47" s="1"/>
  <c r="A205" i="47"/>
  <c r="J204" i="47"/>
  <c r="L204" i="47" s="1"/>
  <c r="A204" i="47"/>
  <c r="J203" i="47"/>
  <c r="L203" i="47" s="1"/>
  <c r="A203" i="47"/>
  <c r="J202" i="47"/>
  <c r="L202" i="47" s="1"/>
  <c r="A202" i="47"/>
  <c r="J201" i="47"/>
  <c r="L201" i="47" s="1"/>
  <c r="A201" i="47"/>
  <c r="J200" i="47"/>
  <c r="L200" i="47" s="1"/>
  <c r="A200" i="47"/>
  <c r="J199" i="47"/>
  <c r="L199" i="47" s="1"/>
  <c r="A199" i="47"/>
  <c r="J198" i="47"/>
  <c r="L198" i="47" s="1"/>
  <c r="A198" i="47"/>
  <c r="J197" i="47"/>
  <c r="L197" i="47" s="1"/>
  <c r="A197" i="47"/>
  <c r="J196" i="47"/>
  <c r="L196" i="47" s="1"/>
  <c r="A196" i="47"/>
  <c r="J195" i="47"/>
  <c r="L195" i="47" s="1"/>
  <c r="A195" i="47"/>
  <c r="J194" i="47"/>
  <c r="L194" i="47" s="1"/>
  <c r="A194" i="47"/>
  <c r="J193" i="47"/>
  <c r="L193" i="47" s="1"/>
  <c r="A193" i="47"/>
  <c r="J192" i="47"/>
  <c r="L192" i="47" s="1"/>
  <c r="A192" i="47"/>
  <c r="J191" i="47"/>
  <c r="L191" i="47" s="1"/>
  <c r="A191" i="47"/>
  <c r="J190" i="47"/>
  <c r="L190" i="47" s="1"/>
  <c r="A190" i="47"/>
  <c r="J189" i="47"/>
  <c r="L189" i="47" s="1"/>
  <c r="A189" i="47"/>
  <c r="J188" i="47"/>
  <c r="L188" i="47" s="1"/>
  <c r="A188" i="47"/>
  <c r="J187" i="47"/>
  <c r="L187" i="47" s="1"/>
  <c r="A187" i="47"/>
  <c r="J186" i="47"/>
  <c r="L186" i="47" s="1"/>
  <c r="A186" i="47"/>
  <c r="J185" i="47"/>
  <c r="L185" i="47" s="1"/>
  <c r="A185" i="47"/>
  <c r="J184" i="47"/>
  <c r="L184" i="47" s="1"/>
  <c r="A184" i="47"/>
  <c r="J183" i="47"/>
  <c r="L183" i="47" s="1"/>
  <c r="A183" i="47"/>
  <c r="J182" i="47"/>
  <c r="L182" i="47" s="1"/>
  <c r="A182" i="47"/>
  <c r="J181" i="47"/>
  <c r="L181" i="47" s="1"/>
  <c r="A181" i="47"/>
  <c r="J180" i="47"/>
  <c r="L180" i="47" s="1"/>
  <c r="A180" i="47"/>
  <c r="J179" i="47"/>
  <c r="L179" i="47" s="1"/>
  <c r="A179" i="47"/>
  <c r="J178" i="47"/>
  <c r="L178" i="47" s="1"/>
  <c r="A178" i="47"/>
  <c r="J177" i="47"/>
  <c r="L177" i="47" s="1"/>
  <c r="A177" i="47"/>
  <c r="J176" i="47"/>
  <c r="L176" i="47" s="1"/>
  <c r="A176" i="47"/>
  <c r="J175" i="47"/>
  <c r="L175" i="47" s="1"/>
  <c r="A175" i="47"/>
  <c r="J174" i="47"/>
  <c r="L174" i="47" s="1"/>
  <c r="A174" i="47"/>
  <c r="J173" i="47"/>
  <c r="L173" i="47" s="1"/>
  <c r="A173" i="47"/>
  <c r="J172" i="47"/>
  <c r="L172" i="47" s="1"/>
  <c r="A172" i="47"/>
  <c r="J171" i="47"/>
  <c r="L171" i="47" s="1"/>
  <c r="A171" i="47"/>
  <c r="J170" i="47"/>
  <c r="L170" i="47" s="1"/>
  <c r="A170" i="47"/>
  <c r="J169" i="47"/>
  <c r="L169" i="47" s="1"/>
  <c r="A169" i="47"/>
  <c r="J168" i="47"/>
  <c r="L168" i="47" s="1"/>
  <c r="A168" i="47"/>
  <c r="J167" i="47"/>
  <c r="L167" i="47" s="1"/>
  <c r="A167" i="47"/>
  <c r="J166" i="47"/>
  <c r="L166" i="47" s="1"/>
  <c r="A166" i="47"/>
  <c r="J165" i="47"/>
  <c r="L165" i="47" s="1"/>
  <c r="A165" i="47"/>
  <c r="J164" i="47"/>
  <c r="L164" i="47" s="1"/>
  <c r="A164" i="47"/>
  <c r="J163" i="47"/>
  <c r="L163" i="47" s="1"/>
  <c r="A163" i="47"/>
  <c r="J162" i="47"/>
  <c r="L162" i="47" s="1"/>
  <c r="A162" i="47"/>
  <c r="J161" i="47"/>
  <c r="L161" i="47" s="1"/>
  <c r="A161" i="47"/>
  <c r="J160" i="47"/>
  <c r="L160" i="47" s="1"/>
  <c r="A160" i="47"/>
  <c r="J159" i="47"/>
  <c r="L159" i="47" s="1"/>
  <c r="A159" i="47"/>
  <c r="J158" i="47"/>
  <c r="L158" i="47" s="1"/>
  <c r="A158" i="47"/>
  <c r="J157" i="47"/>
  <c r="L157" i="47" s="1"/>
  <c r="A157" i="47"/>
  <c r="J156" i="47"/>
  <c r="L156" i="47" s="1"/>
  <c r="A156" i="47"/>
  <c r="J155" i="47"/>
  <c r="L155" i="47" s="1"/>
  <c r="A155" i="47"/>
  <c r="J154" i="47"/>
  <c r="A154" i="47"/>
  <c r="J153" i="47"/>
  <c r="L153" i="47" s="1"/>
  <c r="A153" i="47"/>
  <c r="J152" i="47"/>
  <c r="L152" i="47" s="1"/>
  <c r="A152" i="47"/>
  <c r="J151" i="47"/>
  <c r="L151" i="47" s="1"/>
  <c r="A151" i="47"/>
  <c r="J150" i="47"/>
  <c r="L150" i="47" s="1"/>
  <c r="A150" i="47"/>
  <c r="J149" i="47"/>
  <c r="L149" i="47" s="1"/>
  <c r="A149" i="47"/>
  <c r="J148" i="47"/>
  <c r="L148" i="47" s="1"/>
  <c r="A148" i="47"/>
  <c r="J147" i="47"/>
  <c r="L147" i="47" s="1"/>
  <c r="A147" i="47"/>
  <c r="J146" i="47"/>
  <c r="L146" i="47" s="1"/>
  <c r="A146" i="47"/>
  <c r="J145" i="47"/>
  <c r="L145" i="47" s="1"/>
  <c r="A145" i="47"/>
  <c r="J144" i="47"/>
  <c r="L144" i="47" s="1"/>
  <c r="A144" i="47"/>
  <c r="J143" i="47"/>
  <c r="L143" i="47" s="1"/>
  <c r="A143" i="47"/>
  <c r="J142" i="47"/>
  <c r="L142" i="47" s="1"/>
  <c r="A142" i="47"/>
  <c r="J141" i="47"/>
  <c r="L141" i="47" s="1"/>
  <c r="A141" i="47"/>
  <c r="J140" i="47"/>
  <c r="L140" i="47" s="1"/>
  <c r="A140" i="47"/>
  <c r="J139" i="47"/>
  <c r="L139" i="47" s="1"/>
  <c r="A139" i="47"/>
  <c r="J138" i="47"/>
  <c r="L138" i="47" s="1"/>
  <c r="A138" i="47"/>
  <c r="J137" i="47"/>
  <c r="L137" i="47" s="1"/>
  <c r="A137" i="47"/>
  <c r="J136" i="47"/>
  <c r="L136" i="47" s="1"/>
  <c r="A136" i="47"/>
  <c r="J135" i="47"/>
  <c r="L135" i="47" s="1"/>
  <c r="A135" i="47"/>
  <c r="J134" i="47"/>
  <c r="L134" i="47" s="1"/>
  <c r="A134" i="47"/>
  <c r="J133" i="47"/>
  <c r="L133" i="47" s="1"/>
  <c r="A133" i="47"/>
  <c r="J132" i="47"/>
  <c r="L132" i="47" s="1"/>
  <c r="A132" i="47"/>
  <c r="J131" i="47"/>
  <c r="L131" i="47" s="1"/>
  <c r="A131" i="47"/>
  <c r="J130" i="47"/>
  <c r="L130" i="47" s="1"/>
  <c r="A130" i="47"/>
  <c r="J129" i="47"/>
  <c r="L129" i="47" s="1"/>
  <c r="A129" i="47"/>
  <c r="J128" i="47"/>
  <c r="L128" i="47" s="1"/>
  <c r="A128" i="47"/>
  <c r="J127" i="47"/>
  <c r="L127" i="47" s="1"/>
  <c r="A127" i="47"/>
  <c r="J126" i="47"/>
  <c r="L126" i="47" s="1"/>
  <c r="A126" i="47"/>
  <c r="J125" i="47"/>
  <c r="L125" i="47" s="1"/>
  <c r="A125" i="47"/>
  <c r="J124" i="47"/>
  <c r="L124" i="47" s="1"/>
  <c r="A124" i="47"/>
  <c r="J123" i="47"/>
  <c r="L123" i="47" s="1"/>
  <c r="A123" i="47"/>
  <c r="J122" i="47"/>
  <c r="L122" i="47" s="1"/>
  <c r="A122" i="47"/>
  <c r="J121" i="47"/>
  <c r="L121" i="47" s="1"/>
  <c r="A121" i="47"/>
  <c r="J120" i="47"/>
  <c r="L120" i="47" s="1"/>
  <c r="A120" i="47"/>
  <c r="J119" i="47"/>
  <c r="L119" i="47" s="1"/>
  <c r="A119" i="47"/>
  <c r="J118" i="47"/>
  <c r="L118" i="47" s="1"/>
  <c r="A118" i="47"/>
  <c r="J117" i="47"/>
  <c r="L117" i="47" s="1"/>
  <c r="A117" i="47"/>
  <c r="J116" i="47"/>
  <c r="L116" i="47" s="1"/>
  <c r="A116" i="47"/>
  <c r="J115" i="47"/>
  <c r="L115" i="47" s="1"/>
  <c r="A115" i="47"/>
  <c r="J114" i="47"/>
  <c r="L114" i="47" s="1"/>
  <c r="A114" i="47"/>
  <c r="J113" i="47"/>
  <c r="L113" i="47" s="1"/>
  <c r="A113" i="47"/>
  <c r="J112" i="47"/>
  <c r="L112" i="47" s="1"/>
  <c r="A112" i="47"/>
  <c r="J111" i="47"/>
  <c r="L111" i="47" s="1"/>
  <c r="A111" i="47"/>
  <c r="J110" i="47"/>
  <c r="L110" i="47" s="1"/>
  <c r="A110" i="47"/>
  <c r="J109" i="47"/>
  <c r="L109" i="47" s="1"/>
  <c r="A109" i="47"/>
  <c r="J108" i="47"/>
  <c r="L108" i="47" s="1"/>
  <c r="A108" i="47"/>
  <c r="J107" i="47"/>
  <c r="L107" i="47" s="1"/>
  <c r="A107" i="47"/>
  <c r="J106" i="47"/>
  <c r="L106" i="47" s="1"/>
  <c r="A106" i="47"/>
  <c r="J105" i="47"/>
  <c r="L105" i="47" s="1"/>
  <c r="A105" i="47"/>
  <c r="J104" i="47"/>
  <c r="L104" i="47" s="1"/>
  <c r="A104" i="47"/>
  <c r="J103" i="47"/>
  <c r="L103" i="47" s="1"/>
  <c r="A103" i="47"/>
  <c r="J102" i="47"/>
  <c r="L102" i="47" s="1"/>
  <c r="A102" i="47"/>
  <c r="J101" i="47"/>
  <c r="L101" i="47" s="1"/>
  <c r="A101" i="47"/>
  <c r="J100" i="47"/>
  <c r="L100" i="47" s="1"/>
  <c r="A100" i="47"/>
  <c r="J99" i="47"/>
  <c r="L99" i="47" s="1"/>
  <c r="A99" i="47"/>
  <c r="J98" i="47"/>
  <c r="L98" i="47" s="1"/>
  <c r="A98" i="47"/>
  <c r="J97" i="47"/>
  <c r="L97" i="47" s="1"/>
  <c r="A97" i="47"/>
  <c r="J96" i="47"/>
  <c r="L96" i="47" s="1"/>
  <c r="A96" i="47"/>
  <c r="J95" i="47"/>
  <c r="L95" i="47" s="1"/>
  <c r="A95" i="47"/>
  <c r="J94" i="47"/>
  <c r="L94" i="47" s="1"/>
  <c r="A94" i="47"/>
  <c r="J93" i="47"/>
  <c r="L93" i="47" s="1"/>
  <c r="A93" i="47"/>
  <c r="J92" i="47"/>
  <c r="L92" i="47" s="1"/>
  <c r="A92" i="47"/>
  <c r="J91" i="47"/>
  <c r="L91" i="47" s="1"/>
  <c r="A91" i="47"/>
  <c r="J90" i="47"/>
  <c r="L90" i="47" s="1"/>
  <c r="A90" i="47"/>
  <c r="J89" i="47"/>
  <c r="L89" i="47" s="1"/>
  <c r="A89" i="47"/>
  <c r="J88" i="47"/>
  <c r="L88" i="47" s="1"/>
  <c r="A88" i="47"/>
  <c r="J87" i="47"/>
  <c r="L87" i="47" s="1"/>
  <c r="A87" i="47"/>
  <c r="J86" i="47"/>
  <c r="L86" i="47" s="1"/>
  <c r="A86" i="47"/>
  <c r="J85" i="47"/>
  <c r="L85" i="47" s="1"/>
  <c r="A85" i="47"/>
  <c r="J84" i="47"/>
  <c r="L84" i="47" s="1"/>
  <c r="A84" i="47"/>
  <c r="J83" i="47"/>
  <c r="L83" i="47" s="1"/>
  <c r="A83" i="47"/>
  <c r="J82" i="47"/>
  <c r="L82" i="47" s="1"/>
  <c r="A82" i="47"/>
  <c r="J81" i="47"/>
  <c r="L81" i="47" s="1"/>
  <c r="A81" i="47"/>
  <c r="J80" i="47"/>
  <c r="L80" i="47" s="1"/>
  <c r="A80" i="47"/>
  <c r="J79" i="47"/>
  <c r="L79" i="47" s="1"/>
  <c r="A79" i="47"/>
  <c r="J78" i="47"/>
  <c r="L78" i="47" s="1"/>
  <c r="A78" i="47"/>
  <c r="J77" i="47"/>
  <c r="L77" i="47" s="1"/>
  <c r="A77" i="47"/>
  <c r="J76" i="47"/>
  <c r="L76" i="47" s="1"/>
  <c r="A76" i="47"/>
  <c r="J75" i="47"/>
  <c r="L75" i="47" s="1"/>
  <c r="A75" i="47"/>
  <c r="J74" i="47"/>
  <c r="L74" i="47" s="1"/>
  <c r="A74" i="47"/>
  <c r="J73" i="47"/>
  <c r="L73" i="47" s="1"/>
  <c r="A73" i="47"/>
  <c r="J72" i="47"/>
  <c r="L72" i="47" s="1"/>
  <c r="A72" i="47"/>
  <c r="J71" i="47"/>
  <c r="L71" i="47" s="1"/>
  <c r="A71" i="47"/>
  <c r="J70" i="47"/>
  <c r="L70" i="47" s="1"/>
  <c r="A70" i="47"/>
  <c r="J69" i="47"/>
  <c r="L69" i="47" s="1"/>
  <c r="A69" i="47"/>
  <c r="J68" i="47"/>
  <c r="L68" i="47" s="1"/>
  <c r="A68" i="47"/>
  <c r="J67" i="47"/>
  <c r="L67" i="47" s="1"/>
  <c r="A67" i="47"/>
  <c r="J66" i="47"/>
  <c r="L66" i="47" s="1"/>
  <c r="A66" i="47"/>
  <c r="J65" i="47"/>
  <c r="L65" i="47" s="1"/>
  <c r="A65" i="47"/>
  <c r="J64" i="47"/>
  <c r="L64" i="47" s="1"/>
  <c r="A64" i="47"/>
  <c r="J63" i="47"/>
  <c r="L63" i="47" s="1"/>
  <c r="A63" i="47"/>
  <c r="J62" i="47"/>
  <c r="L62" i="47" s="1"/>
  <c r="A62" i="47"/>
  <c r="J61" i="47"/>
  <c r="L61" i="47" s="1"/>
  <c r="A61" i="47"/>
  <c r="J60" i="47"/>
  <c r="L60" i="47" s="1"/>
  <c r="A60" i="47"/>
  <c r="J59" i="47"/>
  <c r="L59" i="47" s="1"/>
  <c r="A59" i="47"/>
  <c r="J58" i="47"/>
  <c r="L58" i="47" s="1"/>
  <c r="A58" i="47"/>
  <c r="J57" i="47"/>
  <c r="L57" i="47" s="1"/>
  <c r="A57" i="47"/>
  <c r="J56" i="47"/>
  <c r="L56" i="47" s="1"/>
  <c r="A56" i="47"/>
  <c r="J55" i="47"/>
  <c r="L55" i="47" s="1"/>
  <c r="A55" i="47"/>
  <c r="J54" i="47"/>
  <c r="L54" i="47" s="1"/>
  <c r="A54" i="47"/>
  <c r="J53" i="47"/>
  <c r="L53" i="47" s="1"/>
  <c r="A53" i="47"/>
  <c r="J52" i="47"/>
  <c r="L52" i="47" s="1"/>
  <c r="A52" i="47"/>
  <c r="J51" i="47"/>
  <c r="L51" i="47" s="1"/>
  <c r="A51" i="47"/>
  <c r="J50" i="47"/>
  <c r="L50" i="47" s="1"/>
  <c r="A50" i="47"/>
  <c r="J49" i="47"/>
  <c r="L49" i="47" s="1"/>
  <c r="A49" i="47"/>
  <c r="J48" i="47"/>
  <c r="L48" i="47" s="1"/>
  <c r="A48" i="47"/>
  <c r="J47" i="47"/>
  <c r="L47" i="47" s="1"/>
  <c r="A47" i="47"/>
  <c r="J46" i="47"/>
  <c r="L46" i="47" s="1"/>
  <c r="A46" i="47"/>
  <c r="J45" i="47"/>
  <c r="L45" i="47" s="1"/>
  <c r="A45" i="47"/>
  <c r="J44" i="47"/>
  <c r="L44" i="47" s="1"/>
  <c r="A44" i="47"/>
  <c r="J43" i="47"/>
  <c r="L43" i="47" s="1"/>
  <c r="A43" i="47"/>
  <c r="J42" i="47"/>
  <c r="L42" i="47" s="1"/>
  <c r="A42" i="47"/>
  <c r="J41" i="47"/>
  <c r="L41" i="47" s="1"/>
  <c r="A41" i="47"/>
  <c r="J40" i="47"/>
  <c r="L40" i="47" s="1"/>
  <c r="A40" i="47"/>
  <c r="J39" i="47"/>
  <c r="L39" i="47" s="1"/>
  <c r="A39" i="47"/>
  <c r="J38" i="47"/>
  <c r="L38" i="47" s="1"/>
  <c r="A38" i="47"/>
  <c r="J37" i="47"/>
  <c r="L37" i="47" s="1"/>
  <c r="A37" i="47"/>
  <c r="J36" i="47"/>
  <c r="L36" i="47" s="1"/>
  <c r="A36" i="47"/>
  <c r="J35" i="47"/>
  <c r="L35" i="47" s="1"/>
  <c r="A35" i="47"/>
  <c r="J34" i="47"/>
  <c r="L34" i="47" s="1"/>
  <c r="A34" i="47"/>
  <c r="J33" i="47"/>
  <c r="L33" i="47" s="1"/>
  <c r="A33" i="47"/>
  <c r="J32" i="47"/>
  <c r="L32" i="47" s="1"/>
  <c r="A32" i="47"/>
  <c r="J31" i="47"/>
  <c r="L31" i="47" s="1"/>
  <c r="A31" i="47"/>
  <c r="J30" i="47"/>
  <c r="L30" i="47" s="1"/>
  <c r="A30" i="47"/>
  <c r="J29" i="47"/>
  <c r="L29" i="47" s="1"/>
  <c r="A29" i="47"/>
  <c r="J28" i="47"/>
  <c r="L28" i="47" s="1"/>
  <c r="A28" i="47"/>
  <c r="J27" i="47"/>
  <c r="L27" i="47" s="1"/>
  <c r="A27" i="47"/>
  <c r="J26" i="47"/>
  <c r="L26" i="47" s="1"/>
  <c r="A26" i="47"/>
  <c r="J25" i="47"/>
  <c r="L25" i="47" s="1"/>
  <c r="A25" i="47"/>
  <c r="J24" i="47"/>
  <c r="L24" i="47" s="1"/>
  <c r="A24" i="47"/>
  <c r="J23" i="47"/>
  <c r="L23" i="47" s="1"/>
  <c r="A23" i="47"/>
  <c r="J22" i="47"/>
  <c r="L22" i="47" s="1"/>
  <c r="A22" i="47"/>
  <c r="J21" i="47"/>
  <c r="L21" i="47" s="1"/>
  <c r="A21" i="47"/>
  <c r="J20" i="47"/>
  <c r="L20" i="47" s="1"/>
  <c r="A20" i="47"/>
  <c r="J19" i="47"/>
  <c r="L19" i="47" s="1"/>
  <c r="A19" i="47"/>
  <c r="J18" i="47"/>
  <c r="L18" i="47" s="1"/>
  <c r="A18" i="47"/>
  <c r="J17" i="47"/>
  <c r="L17" i="47" s="1"/>
  <c r="A17" i="47"/>
  <c r="J16" i="47"/>
  <c r="L16" i="47" s="1"/>
  <c r="A16" i="47"/>
  <c r="J15" i="47"/>
  <c r="L15" i="47" s="1"/>
  <c r="A15" i="47"/>
  <c r="J14" i="47"/>
  <c r="L14" i="47" s="1"/>
  <c r="A14" i="47"/>
  <c r="J13" i="47"/>
  <c r="L13" i="47" s="1"/>
  <c r="A13" i="47"/>
  <c r="J12" i="47"/>
  <c r="L12" i="47" s="1"/>
  <c r="A12" i="47"/>
  <c r="J11" i="47"/>
  <c r="L11" i="47" s="1"/>
  <c r="A11" i="47"/>
  <c r="J10" i="47"/>
  <c r="L10" i="47" s="1"/>
  <c r="A10" i="47"/>
  <c r="J9" i="47"/>
  <c r="L9" i="47" s="1"/>
  <c r="A9" i="47"/>
  <c r="J8" i="47"/>
  <c r="L8" i="47" s="1"/>
  <c r="A8" i="47"/>
  <c r="J7" i="47"/>
  <c r="L7" i="47" s="1"/>
  <c r="A7" i="47"/>
  <c r="J6" i="47"/>
  <c r="L6" i="47" s="1"/>
  <c r="A6" i="47"/>
  <c r="J5" i="47"/>
  <c r="L5" i="47" s="1"/>
  <c r="A5" i="47"/>
  <c r="J4" i="47"/>
  <c r="L4" i="47" s="1"/>
  <c r="A4" i="47"/>
  <c r="J3" i="47"/>
  <c r="L3" i="47" s="1"/>
  <c r="A3" i="47"/>
  <c r="J2" i="47"/>
  <c r="L2" i="47" s="1"/>
  <c r="A2" i="47"/>
  <c r="M154" i="47" l="1"/>
  <c r="L154" i="47"/>
  <c r="D39" i="59"/>
  <c r="E41" i="59"/>
  <c r="E40" i="59"/>
  <c r="D41" i="59"/>
  <c r="D40" i="59"/>
  <c r="E103" i="59"/>
  <c r="D103" i="59"/>
  <c r="M764" i="47"/>
  <c r="M770" i="47"/>
  <c r="M776" i="47"/>
  <c r="M786" i="47"/>
  <c r="M790" i="47"/>
  <c r="M796" i="47"/>
  <c r="M804" i="47"/>
  <c r="M816" i="47"/>
  <c r="M765" i="47"/>
  <c r="M774" i="47"/>
  <c r="M782" i="47"/>
  <c r="M788" i="47"/>
  <c r="M798" i="47"/>
  <c r="M802" i="47"/>
  <c r="M808" i="47"/>
  <c r="M814" i="47"/>
  <c r="M824" i="47"/>
  <c r="M906" i="47"/>
  <c r="M908" i="47"/>
  <c r="M912" i="47"/>
  <c r="M766" i="47"/>
  <c r="M768" i="47"/>
  <c r="M778" i="47"/>
  <c r="M780" i="47"/>
  <c r="M794" i="47"/>
  <c r="M806" i="47"/>
  <c r="M812" i="47"/>
  <c r="M818" i="47"/>
  <c r="M822" i="47"/>
  <c r="M826" i="47"/>
  <c r="M910" i="47"/>
  <c r="M762" i="47"/>
  <c r="M772" i="47"/>
  <c r="M784" i="47"/>
  <c r="M792" i="47"/>
  <c r="M800" i="47"/>
  <c r="M810" i="47"/>
  <c r="M820" i="47"/>
  <c r="M828" i="47"/>
  <c r="M763" i="47"/>
  <c r="M767" i="47"/>
  <c r="M769" i="47"/>
  <c r="M771" i="47"/>
  <c r="M773" i="47"/>
  <c r="M775" i="47"/>
  <c r="M777" i="47"/>
  <c r="M779" i="47"/>
  <c r="M781" i="47"/>
  <c r="M783" i="47"/>
  <c r="M785" i="47"/>
  <c r="M787" i="47"/>
  <c r="M789" i="47"/>
  <c r="M791" i="47"/>
  <c r="M793" i="47"/>
  <c r="M795" i="47"/>
  <c r="M797" i="47"/>
  <c r="M799" i="47"/>
  <c r="M801" i="47"/>
  <c r="M803" i="47"/>
  <c r="M805" i="47"/>
  <c r="M807" i="47"/>
  <c r="M809" i="47"/>
  <c r="M811" i="47"/>
  <c r="M813" i="47"/>
  <c r="M815" i="47"/>
  <c r="M817" i="47"/>
  <c r="M819" i="47"/>
  <c r="M821" i="47"/>
  <c r="M823" i="47"/>
  <c r="M825" i="47"/>
  <c r="M827" i="47"/>
  <c r="M907" i="47"/>
  <c r="M909" i="47"/>
  <c r="M911" i="47"/>
  <c r="M913" i="47"/>
  <c r="M835" i="47"/>
  <c r="L835" i="47"/>
  <c r="L762" i="47"/>
  <c r="L763" i="47"/>
  <c r="L764" i="47"/>
  <c r="L765" i="47"/>
  <c r="L766" i="47"/>
  <c r="L767" i="47"/>
  <c r="L768" i="47"/>
  <c r="L769" i="47"/>
  <c r="L771" i="47"/>
  <c r="L772" i="47"/>
  <c r="L774" i="47"/>
  <c r="L775" i="47"/>
  <c r="L778" i="47"/>
  <c r="L779" i="47"/>
  <c r="L780" i="47"/>
  <c r="L781" i="47"/>
  <c r="L782" i="47"/>
  <c r="L783" i="47"/>
  <c r="L784" i="47"/>
  <c r="L785" i="47"/>
  <c r="L786" i="47"/>
  <c r="L787" i="47"/>
  <c r="L788" i="47"/>
  <c r="L789" i="47"/>
  <c r="L790"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M830" i="47"/>
  <c r="L830" i="47"/>
  <c r="M834" i="47"/>
  <c r="L834" i="47"/>
  <c r="M836" i="47"/>
  <c r="L836" i="47"/>
  <c r="M838" i="47"/>
  <c r="L838" i="47"/>
  <c r="M840" i="47"/>
  <c r="L840" i="47"/>
  <c r="M842" i="47"/>
  <c r="L842" i="47"/>
  <c r="M844" i="47"/>
  <c r="L844" i="47"/>
  <c r="M846" i="47"/>
  <c r="L846" i="47"/>
  <c r="M848" i="47"/>
  <c r="L848" i="47"/>
  <c r="M850" i="47"/>
  <c r="L850" i="47"/>
  <c r="M852" i="47"/>
  <c r="L852" i="47"/>
  <c r="M854" i="47"/>
  <c r="L854" i="47"/>
  <c r="M856" i="47"/>
  <c r="L856" i="47"/>
  <c r="M858" i="47"/>
  <c r="L858" i="47"/>
  <c r="M860" i="47"/>
  <c r="L860" i="47"/>
  <c r="M862" i="47"/>
  <c r="L862" i="47"/>
  <c r="M864" i="47"/>
  <c r="L864" i="47"/>
  <c r="M866" i="47"/>
  <c r="L866" i="47"/>
  <c r="M868" i="47"/>
  <c r="L868" i="47"/>
  <c r="M870" i="47"/>
  <c r="L870" i="47"/>
  <c r="M872" i="47"/>
  <c r="L872" i="47"/>
  <c r="M874" i="47"/>
  <c r="L874" i="47"/>
  <c r="M876" i="47"/>
  <c r="L876" i="47"/>
  <c r="M878" i="47"/>
  <c r="L878" i="47"/>
  <c r="M880" i="47"/>
  <c r="L880" i="47"/>
  <c r="M882" i="47"/>
  <c r="L882" i="47"/>
  <c r="M884" i="47"/>
  <c r="L884" i="47"/>
  <c r="M886" i="47"/>
  <c r="L886" i="47"/>
  <c r="M888" i="47"/>
  <c r="L888" i="47"/>
  <c r="M890" i="47"/>
  <c r="L890" i="47"/>
  <c r="M892" i="47"/>
  <c r="L892" i="47"/>
  <c r="M894" i="47"/>
  <c r="L894" i="47"/>
  <c r="M896" i="47"/>
  <c r="L896" i="47"/>
  <c r="M898" i="47"/>
  <c r="L898" i="47"/>
  <c r="M900" i="47"/>
  <c r="L900" i="47"/>
  <c r="M902" i="47"/>
  <c r="L902" i="47"/>
  <c r="M904" i="47"/>
  <c r="L904" i="47"/>
  <c r="M832" i="47"/>
  <c r="L832" i="47"/>
  <c r="M829" i="47"/>
  <c r="L829" i="47"/>
  <c r="M831" i="47"/>
  <c r="L831" i="47"/>
  <c r="M833" i="47"/>
  <c r="L833" i="47"/>
  <c r="M837" i="47"/>
  <c r="L837" i="47"/>
  <c r="M839" i="47"/>
  <c r="L839" i="47"/>
  <c r="M841" i="47"/>
  <c r="L841" i="47"/>
  <c r="M843" i="47"/>
  <c r="L843" i="47"/>
  <c r="M845" i="47"/>
  <c r="L845" i="47"/>
  <c r="M847" i="47"/>
  <c r="L847" i="47"/>
  <c r="M849" i="47"/>
  <c r="L849" i="47"/>
  <c r="M851" i="47"/>
  <c r="L851" i="47"/>
  <c r="M853" i="47"/>
  <c r="L853" i="47"/>
  <c r="M855" i="47"/>
  <c r="L855" i="47"/>
  <c r="M857" i="47"/>
  <c r="L857" i="47"/>
  <c r="M859" i="47"/>
  <c r="L859" i="47"/>
  <c r="M861" i="47"/>
  <c r="L861" i="47"/>
  <c r="M863" i="47"/>
  <c r="L863" i="47"/>
  <c r="M865" i="47"/>
  <c r="L865" i="47"/>
  <c r="M867" i="47"/>
  <c r="L867" i="47"/>
  <c r="M869" i="47"/>
  <c r="L869" i="47"/>
  <c r="M871" i="47"/>
  <c r="M873" i="47"/>
  <c r="L873" i="47"/>
  <c r="M875" i="47"/>
  <c r="L875" i="47"/>
  <c r="M877" i="47"/>
  <c r="L877" i="47"/>
  <c r="M879" i="47"/>
  <c r="L879" i="47"/>
  <c r="M881" i="47"/>
  <c r="L881" i="47"/>
  <c r="M883" i="47"/>
  <c r="L883" i="47"/>
  <c r="M885" i="47"/>
  <c r="L885" i="47"/>
  <c r="M887" i="47"/>
  <c r="L887" i="47"/>
  <c r="M889" i="47"/>
  <c r="L889" i="47"/>
  <c r="M891" i="47"/>
  <c r="L891" i="47"/>
  <c r="M893" i="47"/>
  <c r="L893" i="47"/>
  <c r="M895" i="47"/>
  <c r="L895" i="47"/>
  <c r="M897" i="47"/>
  <c r="L897" i="47"/>
  <c r="M899" i="47"/>
  <c r="L899" i="47"/>
  <c r="M901" i="47"/>
  <c r="L901" i="47"/>
  <c r="M903" i="47"/>
  <c r="L903" i="47"/>
  <c r="M905" i="47"/>
  <c r="L905" i="47"/>
  <c r="L906" i="47"/>
  <c r="L907" i="47"/>
  <c r="L908" i="47"/>
  <c r="L909" i="47"/>
  <c r="L910" i="47"/>
  <c r="L911" i="47"/>
  <c r="L912" i="47"/>
  <c r="L913" i="47"/>
  <c r="D38" i="59"/>
  <c r="M948" i="47"/>
  <c r="M956" i="47"/>
  <c r="M964" i="47"/>
  <c r="M972" i="47"/>
  <c r="M980" i="47"/>
  <c r="L990" i="47"/>
  <c r="M996" i="47"/>
  <c r="L1002" i="47"/>
  <c r="M1006" i="47"/>
  <c r="L1010" i="47"/>
  <c r="M1014" i="47"/>
  <c r="M1016" i="47"/>
  <c r="M1026" i="47"/>
  <c r="L1030" i="47"/>
  <c r="M1034" i="47"/>
  <c r="M1038" i="47"/>
  <c r="M1042" i="47"/>
  <c r="M1046" i="47"/>
  <c r="M1054" i="47"/>
  <c r="L1058" i="47"/>
  <c r="M946" i="47"/>
  <c r="M950" i="47"/>
  <c r="M954" i="47"/>
  <c r="M962" i="47"/>
  <c r="M968" i="47"/>
  <c r="M976" i="47"/>
  <c r="M978" i="47"/>
  <c r="M986" i="47"/>
  <c r="M994" i="47"/>
  <c r="M952" i="47"/>
  <c r="M958" i="47"/>
  <c r="M960" i="47"/>
  <c r="M966" i="47"/>
  <c r="M970" i="47"/>
  <c r="M974" i="47"/>
  <c r="M982" i="47"/>
  <c r="M984" i="47"/>
  <c r="M988" i="47"/>
  <c r="M992" i="47"/>
  <c r="L998" i="47"/>
  <c r="M998" i="47"/>
  <c r="L1000" i="47"/>
  <c r="L1004" i="47"/>
  <c r="M1004" i="47"/>
  <c r="M1008" i="47"/>
  <c r="M1018" i="47"/>
  <c r="M1022" i="47"/>
  <c r="M1032" i="47"/>
  <c r="M1040" i="47"/>
  <c r="M1048" i="47"/>
  <c r="M1050" i="47"/>
  <c r="M1056" i="47"/>
  <c r="M1062" i="47"/>
  <c r="M951" i="47"/>
  <c r="M959" i="47"/>
  <c r="M967" i="47"/>
  <c r="M975" i="47"/>
  <c r="M983" i="47"/>
  <c r="M989" i="47"/>
  <c r="M993" i="47"/>
  <c r="L999" i="47"/>
  <c r="L1001" i="47"/>
  <c r="L1003" i="47"/>
  <c r="M724" i="47"/>
  <c r="L724" i="47"/>
  <c r="M3530" i="47"/>
  <c r="L3530" i="47"/>
  <c r="M4587" i="47"/>
  <c r="L4587" i="47"/>
  <c r="M3211" i="47"/>
  <c r="L4169" i="47"/>
  <c r="L4903" i="47"/>
  <c r="M391" i="47"/>
  <c r="L3600" i="47"/>
  <c r="L4415" i="47"/>
  <c r="M3177" i="47"/>
  <c r="L4863" i="47"/>
  <c r="M116" i="47"/>
  <c r="L4308" i="47"/>
  <c r="M459" i="47"/>
  <c r="L628" i="47"/>
  <c r="L1227" i="47"/>
  <c r="M3243" i="47"/>
  <c r="L3664" i="47"/>
  <c r="L4911" i="47"/>
  <c r="M279" i="47"/>
  <c r="M427" i="47"/>
  <c r="L500" i="47"/>
  <c r="L1130" i="47"/>
  <c r="M180" i="47"/>
  <c r="M311" i="47"/>
  <c r="M363" i="47"/>
  <c r="M3275" i="47"/>
  <c r="L4070" i="47"/>
  <c r="M4484" i="47"/>
  <c r="L4851" i="47"/>
  <c r="L4957" i="47"/>
  <c r="M4429" i="57"/>
  <c r="M3817" i="57"/>
  <c r="L3358" i="57"/>
  <c r="L6877" i="57"/>
  <c r="M7030" i="57"/>
  <c r="M2593" i="57"/>
  <c r="M5194" i="57"/>
  <c r="M5806" i="57"/>
  <c r="M6418" i="57"/>
  <c r="M3205" i="57"/>
  <c r="M1981" i="57"/>
  <c r="M4276" i="57"/>
  <c r="M3664" i="57"/>
  <c r="M3052" i="57"/>
  <c r="M2440" i="57"/>
  <c r="M1828" i="57"/>
  <c r="M6571" i="57"/>
  <c r="M7183" i="57"/>
  <c r="M1675" i="57"/>
  <c r="G59" i="59" s="1" a="1"/>
  <c r="G59" i="59" s="1"/>
  <c r="M4123" i="57"/>
  <c r="M3511" i="57"/>
  <c r="M2899" i="57"/>
  <c r="M2287" i="57"/>
  <c r="M4888" i="57"/>
  <c r="M6112" i="57"/>
  <c r="M6724" i="57"/>
  <c r="M7336" i="57"/>
  <c r="M4582" i="57"/>
  <c r="M3970" i="57"/>
  <c r="M2746" i="57"/>
  <c r="M2134" i="57"/>
  <c r="M5041" i="57"/>
  <c r="M5653" i="57"/>
  <c r="M6265" i="57"/>
  <c r="M140" i="47"/>
  <c r="L756" i="47"/>
  <c r="M204" i="47"/>
  <c r="M319" i="47"/>
  <c r="M367" i="47"/>
  <c r="M395" i="47"/>
  <c r="L1048" i="47"/>
  <c r="L1144" i="47"/>
  <c r="M3187" i="47"/>
  <c r="M3219" i="47"/>
  <c r="M3283" i="47"/>
  <c r="L3616" i="47"/>
  <c r="L4124" i="47"/>
  <c r="L4367" i="47"/>
  <c r="L4648" i="47"/>
  <c r="L4819" i="47"/>
  <c r="M148" i="47"/>
  <c r="M343" i="47"/>
  <c r="M447" i="47"/>
  <c r="L1056" i="47"/>
  <c r="M2777" i="47"/>
  <c r="M3195" i="47"/>
  <c r="M3227" i="47"/>
  <c r="M3259" i="47"/>
  <c r="M3291" i="47"/>
  <c r="L3568" i="47"/>
  <c r="L3632" i="47"/>
  <c r="L4046" i="47"/>
  <c r="L4105" i="47"/>
  <c r="L4201" i="47"/>
  <c r="L4264" i="47"/>
  <c r="L4356" i="47"/>
  <c r="L4383" i="47"/>
  <c r="L4619" i="47"/>
  <c r="M4692" i="47"/>
  <c r="L4827" i="47"/>
  <c r="L4879" i="47"/>
  <c r="L4943" i="47"/>
  <c r="M283" i="47"/>
  <c r="M431" i="47"/>
  <c r="M471" i="47"/>
  <c r="L524" i="47"/>
  <c r="L642" i="47"/>
  <c r="L989" i="47"/>
  <c r="L1259" i="47"/>
  <c r="M2753" i="47"/>
  <c r="M3251" i="47"/>
  <c r="L3552" i="47"/>
  <c r="L3680" i="47"/>
  <c r="L4340" i="47"/>
  <c r="L4611" i="47"/>
  <c r="L4875" i="47"/>
  <c r="L4935" i="47"/>
  <c r="M212" i="47"/>
  <c r="M255" i="47"/>
  <c r="M287" i="47"/>
  <c r="M375" i="47"/>
  <c r="M407" i="47"/>
  <c r="L578" i="47"/>
  <c r="L674" i="47"/>
  <c r="M1001" i="47"/>
  <c r="L1176" i="47"/>
  <c r="M108" i="47"/>
  <c r="M172" i="47"/>
  <c r="M236" i="47"/>
  <c r="M263" i="47"/>
  <c r="M299" i="47"/>
  <c r="M347" i="47"/>
  <c r="M383" i="47"/>
  <c r="M411" i="47"/>
  <c r="M455" i="47"/>
  <c r="L586" i="47"/>
  <c r="L714" i="47"/>
  <c r="L1088" i="47"/>
  <c r="L1216" i="47"/>
  <c r="M3161" i="47"/>
  <c r="M3203" i="47"/>
  <c r="M3235" i="47"/>
  <c r="M3267" i="47"/>
  <c r="L3507" i="47"/>
  <c r="L3584" i="47"/>
  <c r="L3648" i="47"/>
  <c r="L4174" i="47"/>
  <c r="L4233" i="47"/>
  <c r="L4300" i="47"/>
  <c r="L4399" i="47"/>
  <c r="M4452" i="47"/>
  <c r="L4579" i="47"/>
  <c r="M4652" i="47"/>
  <c r="L295" i="47"/>
  <c r="M295" i="47"/>
  <c r="L379" i="47"/>
  <c r="M379" i="47"/>
  <c r="M3558" i="47"/>
  <c r="L3558" i="47"/>
  <c r="M4006" i="47"/>
  <c r="L4006" i="47"/>
  <c r="M4156" i="47"/>
  <c r="L4156" i="47"/>
  <c r="L3221" i="47"/>
  <c r="M3221" i="47"/>
  <c r="M92" i="47"/>
  <c r="M124" i="47"/>
  <c r="M156" i="47"/>
  <c r="M220" i="47"/>
  <c r="M267" i="47"/>
  <c r="L271" i="47"/>
  <c r="M271" i="47"/>
  <c r="M327" i="47"/>
  <c r="M351" i="47"/>
  <c r="L596" i="47"/>
  <c r="L682" i="47"/>
  <c r="L463" i="47"/>
  <c r="M463" i="47"/>
  <c r="M997" i="47"/>
  <c r="L997" i="47"/>
  <c r="L2761" i="47"/>
  <c r="M2761" i="47"/>
  <c r="L3285" i="47"/>
  <c r="M3285" i="47"/>
  <c r="M3597" i="47"/>
  <c r="L3597" i="47"/>
  <c r="M3661" i="47"/>
  <c r="L3661" i="47"/>
  <c r="M4371" i="47"/>
  <c r="L4371" i="47"/>
  <c r="M4867" i="47"/>
  <c r="L4867" i="47"/>
  <c r="M692" i="47"/>
  <c r="L692" i="47"/>
  <c r="M1024" i="47"/>
  <c r="L1024" i="47"/>
  <c r="L1098" i="47"/>
  <c r="M1112" i="47"/>
  <c r="L1112" i="47"/>
  <c r="L1184" i="47"/>
  <c r="M1194" i="47"/>
  <c r="L1194" i="47"/>
  <c r="L1273" i="47"/>
  <c r="L2787" i="47"/>
  <c r="M2787" i="47"/>
  <c r="L3149" i="47"/>
  <c r="M3149" i="47"/>
  <c r="L3197" i="47"/>
  <c r="M3197" i="47"/>
  <c r="L3229" i="47"/>
  <c r="M3229" i="47"/>
  <c r="L3261" i="47"/>
  <c r="M3261" i="47"/>
  <c r="L3293" i="47"/>
  <c r="M3293" i="47"/>
  <c r="M3549" i="47"/>
  <c r="L3549" i="47"/>
  <c r="M3574" i="47"/>
  <c r="L3574" i="47"/>
  <c r="M3613" i="47"/>
  <c r="L3613" i="47"/>
  <c r="M3638" i="47"/>
  <c r="L3638" i="47"/>
  <c r="M3677" i="47"/>
  <c r="L3677" i="47"/>
  <c r="M4280" i="47"/>
  <c r="L4280" i="47"/>
  <c r="M4387" i="47"/>
  <c r="L4387" i="47"/>
  <c r="L4428" i="47"/>
  <c r="M4428" i="47"/>
  <c r="M4627" i="47"/>
  <c r="L4627" i="47"/>
  <c r="L4660" i="47"/>
  <c r="M4660" i="47"/>
  <c r="M100" i="47"/>
  <c r="M132" i="47"/>
  <c r="M164" i="47"/>
  <c r="M196" i="47"/>
  <c r="M228" i="47"/>
  <c r="M247" i="47"/>
  <c r="L251" i="47"/>
  <c r="M251" i="47"/>
  <c r="M303" i="47"/>
  <c r="M331" i="47"/>
  <c r="L335" i="47"/>
  <c r="M335" i="47"/>
  <c r="M415" i="47"/>
  <c r="L423" i="47"/>
  <c r="M423" i="47"/>
  <c r="L540" i="47"/>
  <c r="M560" i="47"/>
  <c r="L560" i="47"/>
  <c r="M1003" i="47"/>
  <c r="L1005" i="47"/>
  <c r="M1005" i="47"/>
  <c r="L3165" i="47"/>
  <c r="M3165" i="47"/>
  <c r="L3205" i="47"/>
  <c r="M3205" i="47"/>
  <c r="L3237" i="47"/>
  <c r="M3237" i="47"/>
  <c r="L3269" i="47"/>
  <c r="M3269" i="47"/>
  <c r="M3565" i="47"/>
  <c r="L3565" i="47"/>
  <c r="M3590" i="47"/>
  <c r="L3590" i="47"/>
  <c r="M3629" i="47"/>
  <c r="L3629" i="47"/>
  <c r="M3654" i="47"/>
  <c r="L3654" i="47"/>
  <c r="M4096" i="47"/>
  <c r="L4096" i="47"/>
  <c r="M4249" i="47"/>
  <c r="L4249" i="47"/>
  <c r="M4403" i="47"/>
  <c r="L4403" i="47"/>
  <c r="L4460" i="47"/>
  <c r="M4460" i="47"/>
  <c r="M4835" i="47"/>
  <c r="L4835" i="47"/>
  <c r="M4887" i="47"/>
  <c r="L4887" i="47"/>
  <c r="M4949" i="47"/>
  <c r="L4949" i="47"/>
  <c r="L3189" i="47"/>
  <c r="M3189" i="47"/>
  <c r="L3253" i="47"/>
  <c r="M3253" i="47"/>
  <c r="M3622" i="47"/>
  <c r="L3622" i="47"/>
  <c r="M4919" i="47"/>
  <c r="L4919" i="47"/>
  <c r="M188" i="47"/>
  <c r="L359" i="47"/>
  <c r="M359" i="47"/>
  <c r="M439" i="47"/>
  <c r="L443" i="47"/>
  <c r="M443" i="47"/>
  <c r="M610" i="47"/>
  <c r="L610" i="47"/>
  <c r="L315" i="47"/>
  <c r="M315" i="47"/>
  <c r="L399" i="47"/>
  <c r="M399" i="47"/>
  <c r="M480" i="47"/>
  <c r="L480" i="47"/>
  <c r="M650" i="47"/>
  <c r="L650" i="47"/>
  <c r="M738" i="47"/>
  <c r="L738" i="47"/>
  <c r="M1066" i="47"/>
  <c r="L1066" i="47"/>
  <c r="M1152" i="47"/>
  <c r="L1152" i="47"/>
  <c r="M1241" i="47"/>
  <c r="L1241" i="47"/>
  <c r="L3181" i="47"/>
  <c r="M3181" i="47"/>
  <c r="L3213" i="47"/>
  <c r="M3213" i="47"/>
  <c r="L3245" i="47"/>
  <c r="M3245" i="47"/>
  <c r="L3277" i="47"/>
  <c r="M3277" i="47"/>
  <c r="M3534" i="47"/>
  <c r="L3534" i="47"/>
  <c r="M3581" i="47"/>
  <c r="L3581" i="47"/>
  <c r="M3606" i="47"/>
  <c r="L3606" i="47"/>
  <c r="M3645" i="47"/>
  <c r="L3645" i="47"/>
  <c r="M3670" i="47"/>
  <c r="L3670" i="47"/>
  <c r="M4316" i="47"/>
  <c r="L4316" i="47"/>
  <c r="M4419" i="47"/>
  <c r="L4419" i="47"/>
  <c r="M4595" i="47"/>
  <c r="L4595" i="47"/>
  <c r="M4640" i="47"/>
  <c r="L4640" i="47"/>
  <c r="M2739" i="47"/>
  <c r="M2769" i="47"/>
  <c r="M2795" i="47"/>
  <c r="M3148" i="47"/>
  <c r="M3153" i="47"/>
  <c r="M3169" i="47"/>
  <c r="M3183" i="47"/>
  <c r="M3191" i="47"/>
  <c r="M3199" i="47"/>
  <c r="M3207" i="47"/>
  <c r="M3215" i="47"/>
  <c r="M3223" i="47"/>
  <c r="M3231" i="47"/>
  <c r="M3239" i="47"/>
  <c r="M3247" i="47"/>
  <c r="M3255" i="47"/>
  <c r="M3263" i="47"/>
  <c r="M3271" i="47"/>
  <c r="M3279" i="47"/>
  <c r="M3287" i="47"/>
  <c r="M3295" i="47"/>
  <c r="L3520" i="47"/>
  <c r="L3542" i="47"/>
  <c r="L3562" i="47"/>
  <c r="L3578" i="47"/>
  <c r="L3594" i="47"/>
  <c r="L3610" i="47"/>
  <c r="L3626" i="47"/>
  <c r="L3642" i="47"/>
  <c r="L3658" i="47"/>
  <c r="L3674" i="47"/>
  <c r="L4024" i="47"/>
  <c r="L4137" i="47"/>
  <c r="L4185" i="47"/>
  <c r="L4292" i="47"/>
  <c r="L4328" i="47"/>
  <c r="L4375" i="47"/>
  <c r="L4391" i="47"/>
  <c r="L4407" i="47"/>
  <c r="L4423" i="47"/>
  <c r="M4436" i="47"/>
  <c r="M4468" i="47"/>
  <c r="L4603" i="47"/>
  <c r="L4635" i="47"/>
  <c r="L4644" i="47"/>
  <c r="M4676" i="47"/>
  <c r="L4811" i="47"/>
  <c r="L4843" i="47"/>
  <c r="L4871" i="47"/>
  <c r="L4895" i="47"/>
  <c r="L4927" i="47"/>
  <c r="L4953" i="47"/>
  <c r="L618" i="47"/>
  <c r="L660" i="47"/>
  <c r="L706" i="47"/>
  <c r="L746" i="47"/>
  <c r="M999" i="47"/>
  <c r="L1034" i="47"/>
  <c r="L1080" i="47"/>
  <c r="L1120" i="47"/>
  <c r="L1162" i="47"/>
  <c r="L1208" i="47"/>
  <c r="L1249" i="47"/>
  <c r="M2745" i="47"/>
  <c r="M2773" i="47"/>
  <c r="M3141" i="47"/>
  <c r="M3157" i="47"/>
  <c r="M3173" i="47"/>
  <c r="M3185" i="47"/>
  <c r="M3193" i="47"/>
  <c r="M3201" i="47"/>
  <c r="M3209" i="47"/>
  <c r="M3217" i="47"/>
  <c r="M3225" i="47"/>
  <c r="M3233" i="47"/>
  <c r="M3241" i="47"/>
  <c r="M3249" i="47"/>
  <c r="M3257" i="47"/>
  <c r="M3265" i="47"/>
  <c r="M3273" i="47"/>
  <c r="M3281" i="47"/>
  <c r="M3289" i="47"/>
  <c r="L3493" i="47"/>
  <c r="L3517" i="47"/>
  <c r="L3526" i="47"/>
  <c r="L4363" i="47"/>
  <c r="L4379" i="47"/>
  <c r="L4395" i="47"/>
  <c r="L4411" i="47"/>
  <c r="M4444" i="47"/>
  <c r="M4476" i="47"/>
  <c r="L3144" i="47"/>
  <c r="M3144" i="47"/>
  <c r="L3184" i="47"/>
  <c r="M3184" i="47"/>
  <c r="L3208" i="47"/>
  <c r="M3208" i="47"/>
  <c r="L3232" i="47"/>
  <c r="M3232" i="47"/>
  <c r="L3248" i="47"/>
  <c r="M3248" i="47"/>
  <c r="L3264" i="47"/>
  <c r="M3264" i="47"/>
  <c r="M3302" i="47"/>
  <c r="L3302" i="47"/>
  <c r="M3554" i="47"/>
  <c r="L3554" i="47"/>
  <c r="M3602" i="47"/>
  <c r="L3602" i="47"/>
  <c r="M3666" i="47"/>
  <c r="L3666" i="47"/>
  <c r="M4072" i="47"/>
  <c r="L4072" i="47"/>
  <c r="M4121" i="47"/>
  <c r="L4121" i="47"/>
  <c r="M4272" i="47"/>
  <c r="L4272" i="47"/>
  <c r="M4312" i="47"/>
  <c r="L4312" i="47"/>
  <c r="L4456" i="47"/>
  <c r="M4456" i="47"/>
  <c r="L4488" i="47"/>
  <c r="M4488" i="47"/>
  <c r="L4658" i="47"/>
  <c r="M4658" i="47"/>
  <c r="M88" i="47"/>
  <c r="M104" i="47"/>
  <c r="M120" i="47"/>
  <c r="M136" i="47"/>
  <c r="M152" i="47"/>
  <c r="M168" i="47"/>
  <c r="M184" i="47"/>
  <c r="M200" i="47"/>
  <c r="M216" i="47"/>
  <c r="M232" i="47"/>
  <c r="M250" i="47"/>
  <c r="M253" i="47"/>
  <c r="M275" i="47"/>
  <c r="M282" i="47"/>
  <c r="M285" i="47"/>
  <c r="M307" i="47"/>
  <c r="M314" i="47"/>
  <c r="M317" i="47"/>
  <c r="M339" i="47"/>
  <c r="M346" i="47"/>
  <c r="M349" i="47"/>
  <c r="M371" i="47"/>
  <c r="M378" i="47"/>
  <c r="M381" i="47"/>
  <c r="M403" i="47"/>
  <c r="M410" i="47"/>
  <c r="M413" i="47"/>
  <c r="M435" i="47"/>
  <c r="M442" i="47"/>
  <c r="M445" i="47"/>
  <c r="M467" i="47"/>
  <c r="L476" i="47"/>
  <c r="L508" i="47"/>
  <c r="L556" i="47"/>
  <c r="L580" i="47"/>
  <c r="L602" i="47"/>
  <c r="L626" i="47"/>
  <c r="L644" i="47"/>
  <c r="L666" i="47"/>
  <c r="L690" i="47"/>
  <c r="L708" i="47"/>
  <c r="L730" i="47"/>
  <c r="L754" i="47"/>
  <c r="L951" i="47"/>
  <c r="L983" i="47"/>
  <c r="M1000" i="47"/>
  <c r="L1018" i="47"/>
  <c r="L1040" i="47"/>
  <c r="L1082" i="47"/>
  <c r="L1104" i="47"/>
  <c r="L1128" i="47"/>
  <c r="L1146" i="47"/>
  <c r="L1168" i="47"/>
  <c r="L1192" i="47"/>
  <c r="L1210" i="47"/>
  <c r="L1233" i="47"/>
  <c r="L1257" i="47"/>
  <c r="L1275" i="47"/>
  <c r="M2737" i="47"/>
  <c r="M2747" i="47"/>
  <c r="M2763" i="47"/>
  <c r="M2779" i="47"/>
  <c r="L2785" i="47"/>
  <c r="M2785" i="47"/>
  <c r="L3160" i="47"/>
  <c r="M3160" i="47"/>
  <c r="L3176" i="47"/>
  <c r="M3176" i="47"/>
  <c r="L3186" i="47"/>
  <c r="M3186" i="47"/>
  <c r="L3194" i="47"/>
  <c r="M3194" i="47"/>
  <c r="L3202" i="47"/>
  <c r="M3202" i="47"/>
  <c r="L3210" i="47"/>
  <c r="M3210" i="47"/>
  <c r="L3218" i="47"/>
  <c r="M3218" i="47"/>
  <c r="L3226" i="47"/>
  <c r="M3226" i="47"/>
  <c r="L3234" i="47"/>
  <c r="M3234" i="47"/>
  <c r="L3242" i="47"/>
  <c r="M3242" i="47"/>
  <c r="L3250" i="47"/>
  <c r="M3250" i="47"/>
  <c r="M3518" i="47"/>
  <c r="L3518" i="47"/>
  <c r="L3192" i="47"/>
  <c r="M3192" i="47"/>
  <c r="L3200" i="47"/>
  <c r="M3200" i="47"/>
  <c r="L3240" i="47"/>
  <c r="M3240" i="47"/>
  <c r="L3272" i="47"/>
  <c r="M3272" i="47"/>
  <c r="M3298" i="47"/>
  <c r="L3298" i="47"/>
  <c r="M3300" i="47"/>
  <c r="L3300" i="47"/>
  <c r="M3306" i="47"/>
  <c r="L3306" i="47"/>
  <c r="M3308" i="47"/>
  <c r="L3308" i="47"/>
  <c r="M3314" i="47"/>
  <c r="L3314" i="47"/>
  <c r="M3316" i="47"/>
  <c r="L3316" i="47"/>
  <c r="M3320" i="47"/>
  <c r="L3320" i="47"/>
  <c r="M3326" i="47"/>
  <c r="L3326" i="47"/>
  <c r="M3330" i="47"/>
  <c r="L3330" i="47"/>
  <c r="M3334" i="47"/>
  <c r="L3334" i="47"/>
  <c r="M3336" i="47"/>
  <c r="L3336" i="47"/>
  <c r="M3532" i="47"/>
  <c r="L3532" i="47"/>
  <c r="M3586" i="47"/>
  <c r="L3586" i="47"/>
  <c r="M3618" i="47"/>
  <c r="L3618" i="47"/>
  <c r="M4198" i="47"/>
  <c r="L4198" i="47"/>
  <c r="L2771" i="47"/>
  <c r="M2771" i="47"/>
  <c r="L3164" i="47"/>
  <c r="M3164" i="47"/>
  <c r="L3180" i="47"/>
  <c r="M3180" i="47"/>
  <c r="L3188" i="47"/>
  <c r="M3188" i="47"/>
  <c r="L3196" i="47"/>
  <c r="M3196" i="47"/>
  <c r="L3204" i="47"/>
  <c r="M3204" i="47"/>
  <c r="L3212" i="47"/>
  <c r="M3212" i="47"/>
  <c r="L3220" i="47"/>
  <c r="M3220" i="47"/>
  <c r="L3228" i="47"/>
  <c r="M3228" i="47"/>
  <c r="L3236" i="47"/>
  <c r="M3236" i="47"/>
  <c r="L3244" i="47"/>
  <c r="M3244" i="47"/>
  <c r="L3252" i="47"/>
  <c r="M3252" i="47"/>
  <c r="L3260" i="47"/>
  <c r="M3260" i="47"/>
  <c r="L3268" i="47"/>
  <c r="M3268" i="47"/>
  <c r="L3276" i="47"/>
  <c r="M3276" i="47"/>
  <c r="L3284" i="47"/>
  <c r="M3284" i="47"/>
  <c r="L3292" i="47"/>
  <c r="M3292" i="47"/>
  <c r="M3297" i="47"/>
  <c r="L3297" i="47"/>
  <c r="M3299" i="47"/>
  <c r="L3299" i="47"/>
  <c r="M3301" i="47"/>
  <c r="L3301" i="47"/>
  <c r="M3303" i="47"/>
  <c r="L3303" i="47"/>
  <c r="M3305" i="47"/>
  <c r="L3305" i="47"/>
  <c r="M3307" i="47"/>
  <c r="L3307" i="47"/>
  <c r="M3309" i="47"/>
  <c r="L3309" i="47"/>
  <c r="M3311" i="47"/>
  <c r="L3311" i="47"/>
  <c r="M3313" i="47"/>
  <c r="L3313" i="47"/>
  <c r="M3315" i="47"/>
  <c r="L3315" i="47"/>
  <c r="M3317" i="47"/>
  <c r="L3317" i="47"/>
  <c r="M3319" i="47"/>
  <c r="L3319" i="47"/>
  <c r="M3321" i="47"/>
  <c r="L3321" i="47"/>
  <c r="M3323" i="47"/>
  <c r="L3323" i="47"/>
  <c r="M3325" i="47"/>
  <c r="L3325" i="47"/>
  <c r="M3327" i="47"/>
  <c r="L3327" i="47"/>
  <c r="M3329" i="47"/>
  <c r="L3329" i="47"/>
  <c r="M3331" i="47"/>
  <c r="L3331" i="47"/>
  <c r="M3333" i="47"/>
  <c r="L3333" i="47"/>
  <c r="M3335" i="47"/>
  <c r="L3335" i="47"/>
  <c r="M3337" i="47"/>
  <c r="L3337" i="47"/>
  <c r="M3510" i="47"/>
  <c r="L3510" i="47"/>
  <c r="M3546" i="47"/>
  <c r="L3546" i="47"/>
  <c r="L3156" i="47"/>
  <c r="M3156" i="47"/>
  <c r="L3172" i="47"/>
  <c r="M3172" i="47"/>
  <c r="L3216" i="47"/>
  <c r="M3216" i="47"/>
  <c r="L3224" i="47"/>
  <c r="M3224" i="47"/>
  <c r="L3256" i="47"/>
  <c r="M3256" i="47"/>
  <c r="L3280" i="47"/>
  <c r="M3280" i="47"/>
  <c r="L3288" i="47"/>
  <c r="M3288" i="47"/>
  <c r="M3296" i="47"/>
  <c r="L3296" i="47"/>
  <c r="M3304" i="47"/>
  <c r="L3304" i="47"/>
  <c r="M3310" i="47"/>
  <c r="L3310" i="47"/>
  <c r="M3312" i="47"/>
  <c r="L3312" i="47"/>
  <c r="M3318" i="47"/>
  <c r="L3318" i="47"/>
  <c r="M3322" i="47"/>
  <c r="L3322" i="47"/>
  <c r="M3324" i="47"/>
  <c r="L3324" i="47"/>
  <c r="M3328" i="47"/>
  <c r="L3328" i="47"/>
  <c r="M3332" i="47"/>
  <c r="L3332" i="47"/>
  <c r="M3338" i="47"/>
  <c r="L3338" i="47"/>
  <c r="M3570" i="47"/>
  <c r="L3570" i="47"/>
  <c r="M3634" i="47"/>
  <c r="L3634" i="47"/>
  <c r="M3650" i="47"/>
  <c r="L3650" i="47"/>
  <c r="M4150" i="47"/>
  <c r="L4150" i="47"/>
  <c r="M96" i="47"/>
  <c r="M112" i="47"/>
  <c r="M128" i="47"/>
  <c r="M144" i="47"/>
  <c r="M160" i="47"/>
  <c r="M176" i="47"/>
  <c r="M192" i="47"/>
  <c r="M208" i="47"/>
  <c r="M224" i="47"/>
  <c r="M240" i="47"/>
  <c r="M259" i="47"/>
  <c r="M266" i="47"/>
  <c r="M269" i="47"/>
  <c r="M291" i="47"/>
  <c r="M298" i="47"/>
  <c r="M301" i="47"/>
  <c r="M323" i="47"/>
  <c r="M330" i="47"/>
  <c r="M333" i="47"/>
  <c r="M355" i="47"/>
  <c r="M362" i="47"/>
  <c r="M365" i="47"/>
  <c r="M387" i="47"/>
  <c r="M394" i="47"/>
  <c r="M397" i="47"/>
  <c r="M419" i="47"/>
  <c r="M426" i="47"/>
  <c r="M429" i="47"/>
  <c r="M451" i="47"/>
  <c r="M458" i="47"/>
  <c r="M461" i="47"/>
  <c r="L492" i="47"/>
  <c r="L528" i="47"/>
  <c r="L570" i="47"/>
  <c r="L594" i="47"/>
  <c r="L612" i="47"/>
  <c r="L634" i="47"/>
  <c r="L658" i="47"/>
  <c r="L676" i="47"/>
  <c r="L698" i="47"/>
  <c r="L722" i="47"/>
  <c r="L740" i="47"/>
  <c r="L967" i="47"/>
  <c r="L993" i="47"/>
  <c r="L1008" i="47"/>
  <c r="L1032" i="47"/>
  <c r="L1072" i="47"/>
  <c r="L1096" i="47"/>
  <c r="L1114" i="47"/>
  <c r="L1136" i="47"/>
  <c r="L1160" i="47"/>
  <c r="L1178" i="47"/>
  <c r="L1200" i="47"/>
  <c r="L1225" i="47"/>
  <c r="L1243" i="47"/>
  <c r="L1265" i="47"/>
  <c r="M2741" i="47"/>
  <c r="M2755" i="47"/>
  <c r="M2793" i="47"/>
  <c r="M3140" i="47"/>
  <c r="M3145" i="47"/>
  <c r="L3152" i="47"/>
  <c r="M3152" i="47"/>
  <c r="L3168" i="47"/>
  <c r="M3168" i="47"/>
  <c r="L3182" i="47"/>
  <c r="M3182" i="47"/>
  <c r="L3190" i="47"/>
  <c r="M3190" i="47"/>
  <c r="L3198" i="47"/>
  <c r="M3198" i="47"/>
  <c r="L3206" i="47"/>
  <c r="M3206" i="47"/>
  <c r="L3214" i="47"/>
  <c r="M3214" i="47"/>
  <c r="L3222" i="47"/>
  <c r="M3222" i="47"/>
  <c r="L3230" i="47"/>
  <c r="M3230" i="47"/>
  <c r="L3238" i="47"/>
  <c r="M3238" i="47"/>
  <c r="L3246" i="47"/>
  <c r="M3246" i="47"/>
  <c r="L3254" i="47"/>
  <c r="M3254" i="47"/>
  <c r="M3497" i="47"/>
  <c r="L3497" i="47"/>
  <c r="M3499" i="47"/>
  <c r="L3499" i="47"/>
  <c r="M3529" i="47"/>
  <c r="L3529" i="47"/>
  <c r="M3548" i="47"/>
  <c r="L3548" i="47"/>
  <c r="M4008" i="47"/>
  <c r="L4008" i="47"/>
  <c r="M4102" i="47"/>
  <c r="L4102" i="47"/>
  <c r="M4166" i="47"/>
  <c r="L4166" i="47"/>
  <c r="M4214" i="47"/>
  <c r="L4214" i="47"/>
  <c r="M4232" i="47"/>
  <c r="L4232" i="47"/>
  <c r="M4373" i="47"/>
  <c r="L4373" i="47"/>
  <c r="M4389" i="47"/>
  <c r="L4389" i="47"/>
  <c r="M4405" i="47"/>
  <c r="L4405" i="47"/>
  <c r="M4421" i="47"/>
  <c r="L4421" i="47"/>
  <c r="M4597" i="47"/>
  <c r="L4597" i="47"/>
  <c r="M4629" i="47"/>
  <c r="L4629" i="47"/>
  <c r="M4649" i="47"/>
  <c r="L4649" i="47"/>
  <c r="L4807" i="47"/>
  <c r="M4807" i="47"/>
  <c r="M4839" i="47"/>
  <c r="L4839" i="47"/>
  <c r="M4869" i="47"/>
  <c r="L4869" i="47"/>
  <c r="M4891" i="47"/>
  <c r="L4891" i="47"/>
  <c r="M4923" i="47"/>
  <c r="L4923" i="47"/>
  <c r="M4951" i="47"/>
  <c r="L4951" i="47"/>
  <c r="M4964" i="47"/>
  <c r="L4964" i="47"/>
  <c r="M3494" i="47"/>
  <c r="L3494" i="47"/>
  <c r="M3522" i="47"/>
  <c r="L3522" i="47"/>
  <c r="M3545" i="47"/>
  <c r="L3545" i="47"/>
  <c r="M3564" i="47"/>
  <c r="L3564" i="47"/>
  <c r="M3580" i="47"/>
  <c r="L3580" i="47"/>
  <c r="M3596" i="47"/>
  <c r="L3596" i="47"/>
  <c r="M3612" i="47"/>
  <c r="L3612" i="47"/>
  <c r="M3628" i="47"/>
  <c r="L3628" i="47"/>
  <c r="M3644" i="47"/>
  <c r="L3644" i="47"/>
  <c r="M3660" i="47"/>
  <c r="L3660" i="47"/>
  <c r="M3676" i="47"/>
  <c r="L3676" i="47"/>
  <c r="M4030" i="47"/>
  <c r="L4030" i="47"/>
  <c r="M4118" i="47"/>
  <c r="L4118" i="47"/>
  <c r="M4153" i="47"/>
  <c r="L4153" i="47"/>
  <c r="M4248" i="47"/>
  <c r="L4248" i="47"/>
  <c r="M4296" i="47"/>
  <c r="L4296" i="47"/>
  <c r="M4332" i="47"/>
  <c r="L4332" i="47"/>
  <c r="L4440" i="47"/>
  <c r="M4440" i="47"/>
  <c r="L4472" i="47"/>
  <c r="M4472" i="47"/>
  <c r="L4684" i="47"/>
  <c r="M4684" i="47"/>
  <c r="M3258" i="47"/>
  <c r="M3262" i="47"/>
  <c r="M3266" i="47"/>
  <c r="M3270" i="47"/>
  <c r="M3274" i="47"/>
  <c r="M3278" i="47"/>
  <c r="M3282" i="47"/>
  <c r="M3286" i="47"/>
  <c r="M3290" i="47"/>
  <c r="M3294" i="47"/>
  <c r="L3511" i="47"/>
  <c r="M3516" i="47"/>
  <c r="L3516" i="47"/>
  <c r="L3533" i="47"/>
  <c r="L3536" i="47"/>
  <c r="M3538" i="47"/>
  <c r="L3538" i="47"/>
  <c r="L3550" i="47"/>
  <c r="M3561" i="47"/>
  <c r="L3561" i="47"/>
  <c r="M3566" i="47"/>
  <c r="L3566" i="47"/>
  <c r="M3577" i="47"/>
  <c r="L3577" i="47"/>
  <c r="M3582" i="47"/>
  <c r="L3582" i="47"/>
  <c r="M3593" i="47"/>
  <c r="L3593" i="47"/>
  <c r="M3598" i="47"/>
  <c r="L3598" i="47"/>
  <c r="M3609" i="47"/>
  <c r="L3609" i="47"/>
  <c r="M3614" i="47"/>
  <c r="L3614" i="47"/>
  <c r="M3625" i="47"/>
  <c r="L3625" i="47"/>
  <c r="M3630" i="47"/>
  <c r="L3630" i="47"/>
  <c r="M3641" i="47"/>
  <c r="L3641" i="47"/>
  <c r="M3646" i="47"/>
  <c r="L3646" i="47"/>
  <c r="M3657" i="47"/>
  <c r="L3657" i="47"/>
  <c r="M3662" i="47"/>
  <c r="L3662" i="47"/>
  <c r="M3673" i="47"/>
  <c r="L3673" i="47"/>
  <c r="M3678" i="47"/>
  <c r="L3678" i="47"/>
  <c r="M4054" i="47"/>
  <c r="L4054" i="47"/>
  <c r="M4134" i="47"/>
  <c r="L4134" i="47"/>
  <c r="M4182" i="47"/>
  <c r="L4182" i="47"/>
  <c r="M4217" i="47"/>
  <c r="L4217" i="47"/>
  <c r="M4365" i="47"/>
  <c r="L4365" i="47"/>
  <c r="M4381" i="47"/>
  <c r="L4381" i="47"/>
  <c r="M4397" i="47"/>
  <c r="L4397" i="47"/>
  <c r="M4413" i="47"/>
  <c r="L4413" i="47"/>
  <c r="M4581" i="47"/>
  <c r="L4581" i="47"/>
  <c r="M4613" i="47"/>
  <c r="L4613" i="47"/>
  <c r="M4641" i="47"/>
  <c r="L4641" i="47"/>
  <c r="M4823" i="47"/>
  <c r="L4823" i="47"/>
  <c r="M4861" i="47"/>
  <c r="L4861" i="47"/>
  <c r="M4907" i="47"/>
  <c r="L4907" i="47"/>
  <c r="M4939" i="47"/>
  <c r="L4939" i="47"/>
  <c r="M4959" i="47"/>
  <c r="L4959" i="47"/>
  <c r="L4014" i="47"/>
  <c r="L4038" i="47"/>
  <c r="L4056" i="47"/>
  <c r="L4078" i="47"/>
  <c r="L4117" i="47"/>
  <c r="L4120" i="47"/>
  <c r="L4149" i="47"/>
  <c r="L4152" i="47"/>
  <c r="L4193" i="47"/>
  <c r="L4213" i="47"/>
  <c r="L4216" i="47"/>
  <c r="L4225" i="47"/>
  <c r="L4241" i="47"/>
  <c r="L4961" i="47"/>
  <c r="L3998" i="47"/>
  <c r="L4022" i="47"/>
  <c r="L4040" i="47"/>
  <c r="L4062" i="47"/>
  <c r="L4092" i="47"/>
  <c r="L4108" i="47"/>
  <c r="L4140" i="47"/>
  <c r="L4172" i="47"/>
  <c r="L4188" i="47"/>
  <c r="L4204" i="47"/>
  <c r="L4240" i="47"/>
  <c r="L4256" i="47"/>
  <c r="L4288" i="47"/>
  <c r="L4304" i="47"/>
  <c r="L4320" i="47"/>
  <c r="L4348" i="47"/>
  <c r="L4361" i="47"/>
  <c r="L4369" i="47"/>
  <c r="L4377" i="47"/>
  <c r="L4385" i="47"/>
  <c r="L4393" i="47"/>
  <c r="L4401" i="47"/>
  <c r="L4409" i="47"/>
  <c r="L4417" i="47"/>
  <c r="L4425" i="47"/>
  <c r="M4432" i="47"/>
  <c r="M4448" i="47"/>
  <c r="M4464" i="47"/>
  <c r="M4480" i="47"/>
  <c r="L4589" i="47"/>
  <c r="L4605" i="47"/>
  <c r="L4621" i="47"/>
  <c r="L4637" i="47"/>
  <c r="L4645" i="47"/>
  <c r="M4668" i="47"/>
  <c r="L4815" i="47"/>
  <c r="L4831" i="47"/>
  <c r="L4847" i="47"/>
  <c r="L4865" i="47"/>
  <c r="L4873" i="47"/>
  <c r="M4876" i="47"/>
  <c r="L4883" i="47"/>
  <c r="L4899" i="47"/>
  <c r="L4915" i="47"/>
  <c r="L4931" i="47"/>
  <c r="L4947" i="47"/>
  <c r="L4955" i="47"/>
  <c r="L2743" i="47"/>
  <c r="M2743" i="47"/>
  <c r="L2757" i="47"/>
  <c r="M2757" i="47"/>
  <c r="M95" i="47"/>
  <c r="M107" i="47"/>
  <c r="M119" i="47"/>
  <c r="M123" i="47"/>
  <c r="M127" i="47"/>
  <c r="M139" i="47"/>
  <c r="M147" i="47"/>
  <c r="M163" i="47"/>
  <c r="M179" i="47"/>
  <c r="M183" i="47"/>
  <c r="M187" i="47"/>
  <c r="M195" i="47"/>
  <c r="M199" i="47"/>
  <c r="L252" i="47"/>
  <c r="M252" i="47"/>
  <c r="M262" i="47"/>
  <c r="M278" i="47"/>
  <c r="M297" i="47"/>
  <c r="L316" i="47"/>
  <c r="M316" i="47"/>
  <c r="M326" i="47"/>
  <c r="M342" i="47"/>
  <c r="M345" i="47"/>
  <c r="L348" i="47"/>
  <c r="M348" i="47"/>
  <c r="M374" i="47"/>
  <c r="M377" i="47"/>
  <c r="L380" i="47"/>
  <c r="M380" i="47"/>
  <c r="M406" i="47"/>
  <c r="M422" i="47"/>
  <c r="M438" i="47"/>
  <c r="M441" i="47"/>
  <c r="L444" i="47"/>
  <c r="M444" i="47"/>
  <c r="M470" i="47"/>
  <c r="L950" i="47"/>
  <c r="L982" i="47"/>
  <c r="L256" i="47"/>
  <c r="M256" i="47"/>
  <c r="L288" i="47"/>
  <c r="M288" i="47"/>
  <c r="L304" i="47"/>
  <c r="M304" i="47"/>
  <c r="L336" i="47"/>
  <c r="M336" i="47"/>
  <c r="L352" i="47"/>
  <c r="M352" i="47"/>
  <c r="L368" i="47"/>
  <c r="M368" i="47"/>
  <c r="L416" i="47"/>
  <c r="M416" i="47"/>
  <c r="L448" i="47"/>
  <c r="M448" i="47"/>
  <c r="L464" i="47"/>
  <c r="M464" i="47"/>
  <c r="M532" i="47"/>
  <c r="L532" i="47"/>
  <c r="M646" i="47"/>
  <c r="L646" i="47"/>
  <c r="M662" i="47"/>
  <c r="L662" i="47"/>
  <c r="M678" i="47"/>
  <c r="L678" i="47"/>
  <c r="M955" i="47"/>
  <c r="L955" i="47"/>
  <c r="M971" i="47"/>
  <c r="L971" i="47"/>
  <c r="M987" i="47"/>
  <c r="L987" i="47"/>
  <c r="M995" i="47"/>
  <c r="L995" i="47"/>
  <c r="M1020" i="47"/>
  <c r="L1020" i="47"/>
  <c r="M1036" i="47"/>
  <c r="L1036" i="47"/>
  <c r="M1068" i="47"/>
  <c r="L1068" i="47"/>
  <c r="M1100" i="47"/>
  <c r="L1100" i="47"/>
  <c r="M1148" i="47"/>
  <c r="L1148" i="47"/>
  <c r="M1164" i="47"/>
  <c r="L1164" i="47"/>
  <c r="M1180" i="47"/>
  <c r="L1180" i="47"/>
  <c r="M1229" i="47"/>
  <c r="L1229" i="47"/>
  <c r="M1261" i="47"/>
  <c r="L1261" i="47"/>
  <c r="M1277" i="47"/>
  <c r="L1277" i="47"/>
  <c r="M99" i="47"/>
  <c r="M111" i="47"/>
  <c r="M115" i="47"/>
  <c r="M155" i="47"/>
  <c r="M159" i="47"/>
  <c r="M167" i="47"/>
  <c r="M171" i="47"/>
  <c r="M175" i="47"/>
  <c r="M215" i="47"/>
  <c r="M227" i="47"/>
  <c r="M231" i="47"/>
  <c r="M235" i="47"/>
  <c r="M239" i="47"/>
  <c r="M243" i="47"/>
  <c r="M249" i="47"/>
  <c r="M265" i="47"/>
  <c r="M281" i="47"/>
  <c r="L300" i="47"/>
  <c r="M300" i="47"/>
  <c r="M310" i="47"/>
  <c r="M313" i="47"/>
  <c r="M329" i="47"/>
  <c r="L332" i="47"/>
  <c r="M332" i="47"/>
  <c r="M358" i="47"/>
  <c r="M361" i="47"/>
  <c r="L364" i="47"/>
  <c r="M364" i="47"/>
  <c r="M390" i="47"/>
  <c r="M393" i="47"/>
  <c r="M409" i="47"/>
  <c r="L412" i="47"/>
  <c r="M412" i="47"/>
  <c r="L484" i="47"/>
  <c r="L966" i="47"/>
  <c r="M2733" i="47"/>
  <c r="L2735" i="47"/>
  <c r="M2735" i="47"/>
  <c r="L3139" i="47"/>
  <c r="M3139" i="47"/>
  <c r="L3147" i="47"/>
  <c r="M3147" i="47"/>
  <c r="L3171" i="47"/>
  <c r="M3171" i="47"/>
  <c r="M86" i="47"/>
  <c r="M94" i="47"/>
  <c r="M102" i="47"/>
  <c r="M110" i="47"/>
  <c r="M118" i="47"/>
  <c r="M126" i="47"/>
  <c r="M134" i="47"/>
  <c r="M142" i="47"/>
  <c r="M150" i="47"/>
  <c r="M158" i="47"/>
  <c r="M166" i="47"/>
  <c r="M170" i="47"/>
  <c r="M190" i="47"/>
  <c r="M202" i="47"/>
  <c r="M206" i="47"/>
  <c r="M210" i="47"/>
  <c r="M214" i="47"/>
  <c r="M218" i="47"/>
  <c r="M222" i="47"/>
  <c r="M226" i="47"/>
  <c r="M230" i="47"/>
  <c r="M234" i="47"/>
  <c r="M238" i="47"/>
  <c r="M242" i="47"/>
  <c r="M245" i="47"/>
  <c r="L248" i="47"/>
  <c r="M248" i="47"/>
  <c r="M258" i="47"/>
  <c r="M261" i="47"/>
  <c r="L264" i="47"/>
  <c r="M264" i="47"/>
  <c r="M274" i="47"/>
  <c r="M277" i="47"/>
  <c r="L280" i="47"/>
  <c r="M280" i="47"/>
  <c r="M290" i="47"/>
  <c r="M293" i="47"/>
  <c r="L296" i="47"/>
  <c r="M296" i="47"/>
  <c r="M306" i="47"/>
  <c r="M309" i="47"/>
  <c r="L312" i="47"/>
  <c r="M312" i="47"/>
  <c r="M322" i="47"/>
  <c r="M325" i="47"/>
  <c r="L328" i="47"/>
  <c r="M328" i="47"/>
  <c r="M338" i="47"/>
  <c r="M341" i="47"/>
  <c r="L344" i="47"/>
  <c r="M344" i="47"/>
  <c r="M354" i="47"/>
  <c r="M357" i="47"/>
  <c r="L360" i="47"/>
  <c r="M360" i="47"/>
  <c r="M370" i="47"/>
  <c r="M373" i="47"/>
  <c r="L376" i="47"/>
  <c r="M376" i="47"/>
  <c r="M386" i="47"/>
  <c r="M389" i="47"/>
  <c r="L392" i="47"/>
  <c r="M392" i="47"/>
  <c r="M402" i="47"/>
  <c r="M405" i="47"/>
  <c r="L408" i="47"/>
  <c r="M408" i="47"/>
  <c r="M418" i="47"/>
  <c r="M421" i="47"/>
  <c r="L424" i="47"/>
  <c r="M424" i="47"/>
  <c r="M434" i="47"/>
  <c r="M437" i="47"/>
  <c r="L440" i="47"/>
  <c r="M440" i="47"/>
  <c r="M450" i="47"/>
  <c r="M453" i="47"/>
  <c r="L456" i="47"/>
  <c r="M456" i="47"/>
  <c r="M466" i="47"/>
  <c r="M469" i="47"/>
  <c r="L472" i="47"/>
  <c r="M472" i="47"/>
  <c r="L512" i="47"/>
  <c r="M516" i="47"/>
  <c r="L516" i="47"/>
  <c r="L544" i="47"/>
  <c r="M548" i="47"/>
  <c r="L548" i="47"/>
  <c r="L572" i="47"/>
  <c r="M574" i="47"/>
  <c r="L574" i="47"/>
  <c r="L588" i="47"/>
  <c r="M590" i="47"/>
  <c r="L590" i="47"/>
  <c r="L604" i="47"/>
  <c r="M606" i="47"/>
  <c r="L606" i="47"/>
  <c r="L620" i="47"/>
  <c r="M622" i="47"/>
  <c r="L622" i="47"/>
  <c r="L636" i="47"/>
  <c r="M638" i="47"/>
  <c r="L638" i="47"/>
  <c r="L652" i="47"/>
  <c r="M654" i="47"/>
  <c r="L654" i="47"/>
  <c r="L668" i="47"/>
  <c r="M670" i="47"/>
  <c r="L670" i="47"/>
  <c r="L684" i="47"/>
  <c r="M686" i="47"/>
  <c r="L686" i="47"/>
  <c r="L700" i="47"/>
  <c r="M702" i="47"/>
  <c r="L702" i="47"/>
  <c r="L716" i="47"/>
  <c r="M718" i="47"/>
  <c r="L718" i="47"/>
  <c r="L732" i="47"/>
  <c r="M734" i="47"/>
  <c r="L734" i="47"/>
  <c r="L748" i="47"/>
  <c r="M750" i="47"/>
  <c r="L750" i="47"/>
  <c r="M947" i="47"/>
  <c r="L947" i="47"/>
  <c r="M963" i="47"/>
  <c r="L963" i="47"/>
  <c r="M979" i="47"/>
  <c r="L979" i="47"/>
  <c r="M991" i="47"/>
  <c r="L991" i="47"/>
  <c r="M1012" i="47"/>
  <c r="L1012" i="47"/>
  <c r="L1026" i="47"/>
  <c r="M1028" i="47"/>
  <c r="L1028" i="47"/>
  <c r="L1042" i="47"/>
  <c r="M1044" i="47"/>
  <c r="L1044" i="47"/>
  <c r="M1060" i="47"/>
  <c r="L1060" i="47"/>
  <c r="L1074" i="47"/>
  <c r="M1076" i="47"/>
  <c r="L1076" i="47"/>
  <c r="L1090" i="47"/>
  <c r="M1092" i="47"/>
  <c r="L1092" i="47"/>
  <c r="L1106" i="47"/>
  <c r="M1108" i="47"/>
  <c r="L1108" i="47"/>
  <c r="L1122" i="47"/>
  <c r="M1124" i="47"/>
  <c r="L1124" i="47"/>
  <c r="L1138" i="47"/>
  <c r="M1140" i="47"/>
  <c r="L1140" i="47"/>
  <c r="L1154" i="47"/>
  <c r="M1156" i="47"/>
  <c r="L1156" i="47"/>
  <c r="L1170" i="47"/>
  <c r="M1172" i="47"/>
  <c r="L1172" i="47"/>
  <c r="L1186" i="47"/>
  <c r="M1188" i="47"/>
  <c r="L1188" i="47"/>
  <c r="L1202" i="47"/>
  <c r="M1204" i="47"/>
  <c r="L1204" i="47"/>
  <c r="L1218" i="47"/>
  <c r="M1221" i="47"/>
  <c r="L1221" i="47"/>
  <c r="L1235" i="47"/>
  <c r="M1237" i="47"/>
  <c r="L1237" i="47"/>
  <c r="L1251" i="47"/>
  <c r="M1253" i="47"/>
  <c r="L1253" i="47"/>
  <c r="L1267" i="47"/>
  <c r="M1269" i="47"/>
  <c r="L1269" i="47"/>
  <c r="L2775" i="47"/>
  <c r="M2775" i="47"/>
  <c r="L2789" i="47"/>
  <c r="M2789" i="47"/>
  <c r="L272" i="47"/>
  <c r="M272" i="47"/>
  <c r="L320" i="47"/>
  <c r="M320" i="47"/>
  <c r="L384" i="47"/>
  <c r="M384" i="47"/>
  <c r="L400" i="47"/>
  <c r="M400" i="47"/>
  <c r="L432" i="47"/>
  <c r="M432" i="47"/>
  <c r="M504" i="47"/>
  <c r="L504" i="47"/>
  <c r="M564" i="47"/>
  <c r="L564" i="47"/>
  <c r="M582" i="47"/>
  <c r="L582" i="47"/>
  <c r="M598" i="47"/>
  <c r="L598" i="47"/>
  <c r="M614" i="47"/>
  <c r="L614" i="47"/>
  <c r="M630" i="47"/>
  <c r="L630" i="47"/>
  <c r="M694" i="47"/>
  <c r="L694" i="47"/>
  <c r="M710" i="47"/>
  <c r="L710" i="47"/>
  <c r="M726" i="47"/>
  <c r="L726" i="47"/>
  <c r="M742" i="47"/>
  <c r="L742" i="47"/>
  <c r="M760" i="47"/>
  <c r="L760" i="47"/>
  <c r="M1052" i="47"/>
  <c r="L1052" i="47"/>
  <c r="M1084" i="47"/>
  <c r="L1084" i="47"/>
  <c r="M1116" i="47"/>
  <c r="L1116" i="47"/>
  <c r="M1132" i="47"/>
  <c r="L1132" i="47"/>
  <c r="M1196" i="47"/>
  <c r="L1196" i="47"/>
  <c r="M1212" i="47"/>
  <c r="L1212" i="47"/>
  <c r="M1245" i="47"/>
  <c r="L1245" i="47"/>
  <c r="M87" i="47"/>
  <c r="M91" i="47"/>
  <c r="M103" i="47"/>
  <c r="M131" i="47"/>
  <c r="M135" i="47"/>
  <c r="M143" i="47"/>
  <c r="M151" i="47"/>
  <c r="M191" i="47"/>
  <c r="M203" i="47"/>
  <c r="M207" i="47"/>
  <c r="M211" i="47"/>
  <c r="M219" i="47"/>
  <c r="M223" i="47"/>
  <c r="M246" i="47"/>
  <c r="L268" i="47"/>
  <c r="M268" i="47"/>
  <c r="L284" i="47"/>
  <c r="M284" i="47"/>
  <c r="M294" i="47"/>
  <c r="L396" i="47"/>
  <c r="M396" i="47"/>
  <c r="M425" i="47"/>
  <c r="L428" i="47"/>
  <c r="M428" i="47"/>
  <c r="M454" i="47"/>
  <c r="M457" i="47"/>
  <c r="L460" i="47"/>
  <c r="M460" i="47"/>
  <c r="M488" i="47"/>
  <c r="L488" i="47"/>
  <c r="M2797" i="47"/>
  <c r="L3155" i="47"/>
  <c r="M3155" i="47"/>
  <c r="L3163" i="47"/>
  <c r="M3163" i="47"/>
  <c r="L3179" i="47"/>
  <c r="M3179" i="47"/>
  <c r="M90" i="47"/>
  <c r="M98" i="47"/>
  <c r="M106" i="47"/>
  <c r="M114" i="47"/>
  <c r="M122" i="47"/>
  <c r="M130" i="47"/>
  <c r="M138" i="47"/>
  <c r="M146" i="47"/>
  <c r="M162" i="47"/>
  <c r="M174" i="47"/>
  <c r="M178" i="47"/>
  <c r="M182" i="47"/>
  <c r="M186" i="47"/>
  <c r="M194" i="47"/>
  <c r="M198" i="47"/>
  <c r="M89" i="47"/>
  <c r="M93" i="47"/>
  <c r="M97" i="47"/>
  <c r="M101" i="47"/>
  <c r="M105" i="47"/>
  <c r="M109" i="47"/>
  <c r="M113" i="47"/>
  <c r="M117" i="47"/>
  <c r="M121" i="47"/>
  <c r="M125" i="47"/>
  <c r="M129" i="47"/>
  <c r="M133" i="47"/>
  <c r="M137" i="47"/>
  <c r="M141" i="47"/>
  <c r="M145" i="47"/>
  <c r="M149" i="47"/>
  <c r="M153" i="47"/>
  <c r="M157" i="47"/>
  <c r="M161" i="47"/>
  <c r="M165" i="47"/>
  <c r="M169" i="47"/>
  <c r="M173" i="47"/>
  <c r="M177" i="47"/>
  <c r="M181" i="47"/>
  <c r="M185" i="47"/>
  <c r="M189" i="47"/>
  <c r="M193" i="47"/>
  <c r="M197" i="47"/>
  <c r="M201" i="47"/>
  <c r="M205" i="47"/>
  <c r="M209" i="47"/>
  <c r="M213" i="47"/>
  <c r="M217" i="47"/>
  <c r="M221" i="47"/>
  <c r="M225" i="47"/>
  <c r="M229" i="47"/>
  <c r="M233" i="47"/>
  <c r="M237" i="47"/>
  <c r="M241" i="47"/>
  <c r="L244" i="47"/>
  <c r="M244" i="47"/>
  <c r="M254" i="47"/>
  <c r="M257" i="47"/>
  <c r="L260" i="47"/>
  <c r="M260" i="47"/>
  <c r="M270" i="47"/>
  <c r="M273" i="47"/>
  <c r="L276" i="47"/>
  <c r="M276" i="47"/>
  <c r="M286" i="47"/>
  <c r="M289" i="47"/>
  <c r="L292" i="47"/>
  <c r="M292" i="47"/>
  <c r="M302" i="47"/>
  <c r="M305" i="47"/>
  <c r="L308" i="47"/>
  <c r="M308" i="47"/>
  <c r="M318" i="47"/>
  <c r="M321" i="47"/>
  <c r="L324" i="47"/>
  <c r="M324" i="47"/>
  <c r="M334" i="47"/>
  <c r="M337" i="47"/>
  <c r="L340" i="47"/>
  <c r="M340" i="47"/>
  <c r="M350" i="47"/>
  <c r="M353" i="47"/>
  <c r="L356" i="47"/>
  <c r="M356" i="47"/>
  <c r="M366" i="47"/>
  <c r="M369" i="47"/>
  <c r="L372" i="47"/>
  <c r="M372" i="47"/>
  <c r="M382" i="47"/>
  <c r="M385" i="47"/>
  <c r="L388" i="47"/>
  <c r="M388" i="47"/>
  <c r="M398" i="47"/>
  <c r="M401" i="47"/>
  <c r="L404" i="47"/>
  <c r="M404" i="47"/>
  <c r="M414" i="47"/>
  <c r="M417" i="47"/>
  <c r="L420" i="47"/>
  <c r="M420" i="47"/>
  <c r="M430" i="47"/>
  <c r="M433" i="47"/>
  <c r="L436" i="47"/>
  <c r="M436" i="47"/>
  <c r="M446" i="47"/>
  <c r="M449" i="47"/>
  <c r="L452" i="47"/>
  <c r="M452" i="47"/>
  <c r="M462" i="47"/>
  <c r="M465" i="47"/>
  <c r="L468" i="47"/>
  <c r="M468" i="47"/>
  <c r="L496" i="47"/>
  <c r="L958" i="47"/>
  <c r="L974" i="47"/>
  <c r="L988" i="47"/>
  <c r="L996" i="47"/>
  <c r="M2765" i="47"/>
  <c r="L2767" i="47"/>
  <c r="M2767" i="47"/>
  <c r="L2759" i="47"/>
  <c r="M2759" i="47"/>
  <c r="L2791" i="47"/>
  <c r="M2791" i="47"/>
  <c r="L520" i="47"/>
  <c r="L536" i="47"/>
  <c r="L552" i="47"/>
  <c r="L568" i="47"/>
  <c r="L576" i="47"/>
  <c r="L584" i="47"/>
  <c r="L592" i="47"/>
  <c r="L600" i="47"/>
  <c r="L608" i="47"/>
  <c r="L616" i="47"/>
  <c r="L624" i="47"/>
  <c r="L632" i="47"/>
  <c r="L640" i="47"/>
  <c r="L648" i="47"/>
  <c r="L656" i="47"/>
  <c r="L664" i="47"/>
  <c r="L672" i="47"/>
  <c r="L680" i="47"/>
  <c r="L688" i="47"/>
  <c r="L696" i="47"/>
  <c r="L704" i="47"/>
  <c r="L712" i="47"/>
  <c r="L720" i="47"/>
  <c r="L728" i="47"/>
  <c r="L736" i="47"/>
  <c r="L744" i="47"/>
  <c r="L752" i="47"/>
  <c r="L946" i="47"/>
  <c r="L954" i="47"/>
  <c r="L962" i="47"/>
  <c r="L970" i="47"/>
  <c r="L978" i="47"/>
  <c r="L986" i="47"/>
  <c r="L994" i="47"/>
  <c r="L1006" i="47"/>
  <c r="L1014" i="47"/>
  <c r="L1022" i="47"/>
  <c r="L1038" i="47"/>
  <c r="L1046" i="47"/>
  <c r="L1054" i="47"/>
  <c r="L1062" i="47"/>
  <c r="L1070" i="47"/>
  <c r="L1078" i="47"/>
  <c r="L1086" i="47"/>
  <c r="L1094" i="47"/>
  <c r="L1102" i="47"/>
  <c r="L1110" i="47"/>
  <c r="L1118" i="47"/>
  <c r="L1126" i="47"/>
  <c r="L1134" i="47"/>
  <c r="L1142" i="47"/>
  <c r="L1150" i="47"/>
  <c r="L1158" i="47"/>
  <c r="L1166" i="47"/>
  <c r="L1174" i="47"/>
  <c r="L1182" i="47"/>
  <c r="L1190" i="47"/>
  <c r="L1198" i="47"/>
  <c r="L1206" i="47"/>
  <c r="L1214" i="47"/>
  <c r="L1223" i="47"/>
  <c r="L1231" i="47"/>
  <c r="L1239" i="47"/>
  <c r="L1247" i="47"/>
  <c r="L1255" i="47"/>
  <c r="L1263" i="47"/>
  <c r="L1271" i="47"/>
  <c r="M2749" i="47"/>
  <c r="L2751" i="47"/>
  <c r="M2751" i="47"/>
  <c r="M2781" i="47"/>
  <c r="L2783" i="47"/>
  <c r="M2783" i="47"/>
  <c r="L3143" i="47"/>
  <c r="M3143" i="47"/>
  <c r="L3151" i="47"/>
  <c r="M3151" i="47"/>
  <c r="L3159" i="47"/>
  <c r="M3159" i="47"/>
  <c r="L3167" i="47"/>
  <c r="M3167" i="47"/>
  <c r="L3175" i="47"/>
  <c r="M3175" i="47"/>
  <c r="M3519" i="47"/>
  <c r="L3519" i="47"/>
  <c r="M3535" i="47"/>
  <c r="L3535" i="47"/>
  <c r="M3551" i="47"/>
  <c r="L3551" i="47"/>
  <c r="M3567" i="47"/>
  <c r="L3567" i="47"/>
  <c r="M3583" i="47"/>
  <c r="L3583" i="47"/>
  <c r="M3599" i="47"/>
  <c r="L3599" i="47"/>
  <c r="M3615" i="47"/>
  <c r="L3615" i="47"/>
  <c r="M3631" i="47"/>
  <c r="L3631" i="47"/>
  <c r="M3647" i="47"/>
  <c r="L3647" i="47"/>
  <c r="M3663" i="47"/>
  <c r="L3663" i="47"/>
  <c r="M3679" i="47"/>
  <c r="L3679" i="47"/>
  <c r="M4110" i="47"/>
  <c r="L4110" i="47"/>
  <c r="M4129" i="47"/>
  <c r="L4129" i="47"/>
  <c r="M4142" i="47"/>
  <c r="L4142" i="47"/>
  <c r="M4161" i="47"/>
  <c r="L4161" i="47"/>
  <c r="M4197" i="47"/>
  <c r="L4197" i="47"/>
  <c r="M4261" i="47"/>
  <c r="L4261" i="47"/>
  <c r="M4336" i="47"/>
  <c r="L4336" i="47"/>
  <c r="M4362" i="47"/>
  <c r="L4362" i="47"/>
  <c r="M4370" i="47"/>
  <c r="L4370" i="47"/>
  <c r="M4378" i="47"/>
  <c r="L4378" i="47"/>
  <c r="M4386" i="47"/>
  <c r="L4386" i="47"/>
  <c r="M4394" i="47"/>
  <c r="L4394" i="47"/>
  <c r="M4402" i="47"/>
  <c r="L4402" i="47"/>
  <c r="M4410" i="47"/>
  <c r="L4410" i="47"/>
  <c r="M4418" i="47"/>
  <c r="L4418" i="47"/>
  <c r="L4426" i="47"/>
  <c r="M4426" i="47"/>
  <c r="L4442" i="47"/>
  <c r="M4442" i="47"/>
  <c r="L4458" i="47"/>
  <c r="M4458" i="47"/>
  <c r="L4474" i="47"/>
  <c r="M4474" i="47"/>
  <c r="M4583" i="47"/>
  <c r="L4583" i="47"/>
  <c r="M4599" i="47"/>
  <c r="L4599" i="47"/>
  <c r="M4615" i="47"/>
  <c r="L4615" i="47"/>
  <c r="M4631" i="47"/>
  <c r="L4631" i="47"/>
  <c r="M4643" i="47"/>
  <c r="L4643" i="47"/>
  <c r="M4651" i="47"/>
  <c r="L4651" i="47"/>
  <c r="L4686" i="47"/>
  <c r="M4686" i="47"/>
  <c r="M4866" i="47"/>
  <c r="L4866" i="47"/>
  <c r="M4874" i="47"/>
  <c r="L4874" i="47"/>
  <c r="M4948" i="47"/>
  <c r="L4948" i="47"/>
  <c r="M4956" i="47"/>
  <c r="L4956" i="47"/>
  <c r="L3492" i="47"/>
  <c r="L3496" i="47"/>
  <c r="L3506" i="47"/>
  <c r="L3509" i="47"/>
  <c r="M3512" i="47"/>
  <c r="L3512" i="47"/>
  <c r="L3525" i="47"/>
  <c r="L3528" i="47"/>
  <c r="M3531" i="47"/>
  <c r="L3531" i="47"/>
  <c r="L3541" i="47"/>
  <c r="L3544" i="47"/>
  <c r="M3547" i="47"/>
  <c r="L3547" i="47"/>
  <c r="L3557" i="47"/>
  <c r="L3560" i="47"/>
  <c r="M3563" i="47"/>
  <c r="L3563" i="47"/>
  <c r="L3573" i="47"/>
  <c r="L3576" i="47"/>
  <c r="M3579" i="47"/>
  <c r="L3579" i="47"/>
  <c r="L3589" i="47"/>
  <c r="L3592" i="47"/>
  <c r="M3595" i="47"/>
  <c r="L3595" i="47"/>
  <c r="L3605" i="47"/>
  <c r="L3608" i="47"/>
  <c r="M3611" i="47"/>
  <c r="L3611" i="47"/>
  <c r="L3621" i="47"/>
  <c r="L3624" i="47"/>
  <c r="M3627" i="47"/>
  <c r="L3627" i="47"/>
  <c r="L3637" i="47"/>
  <c r="L3640" i="47"/>
  <c r="M3643" i="47"/>
  <c r="L3643" i="47"/>
  <c r="L3653" i="47"/>
  <c r="L3656" i="47"/>
  <c r="M3659" i="47"/>
  <c r="L3659" i="47"/>
  <c r="L3669" i="47"/>
  <c r="L3672" i="47"/>
  <c r="M3675" i="47"/>
  <c r="L3675" i="47"/>
  <c r="L4000" i="47"/>
  <c r="M4002" i="47"/>
  <c r="L4002" i="47"/>
  <c r="L4016" i="47"/>
  <c r="M4018" i="47"/>
  <c r="L4018" i="47"/>
  <c r="L4032" i="47"/>
  <c r="M4034" i="47"/>
  <c r="L4034" i="47"/>
  <c r="L4048" i="47"/>
  <c r="M4050" i="47"/>
  <c r="L4050" i="47"/>
  <c r="L4064" i="47"/>
  <c r="M4066" i="47"/>
  <c r="L4066" i="47"/>
  <c r="L4080" i="47"/>
  <c r="M4084" i="47"/>
  <c r="L4084" i="47"/>
  <c r="L4114" i="47"/>
  <c r="M4116" i="47"/>
  <c r="L4116" i="47"/>
  <c r="L4146" i="47"/>
  <c r="M4148" i="47"/>
  <c r="L4148" i="47"/>
  <c r="M4176" i="47"/>
  <c r="L4176" i="47"/>
  <c r="M4178" i="47"/>
  <c r="L4178" i="47"/>
  <c r="L4190" i="47"/>
  <c r="M4192" i="47"/>
  <c r="L4192" i="47"/>
  <c r="M4206" i="47"/>
  <c r="L4206" i="47"/>
  <c r="M4229" i="47"/>
  <c r="L4229" i="47"/>
  <c r="M4245" i="47"/>
  <c r="L4245" i="47"/>
  <c r="M4269" i="47"/>
  <c r="L4269" i="47"/>
  <c r="M4293" i="47"/>
  <c r="L4293" i="47"/>
  <c r="M4309" i="47"/>
  <c r="L4309" i="47"/>
  <c r="M4329" i="47"/>
  <c r="L4329" i="47"/>
  <c r="L4662" i="47"/>
  <c r="M4662" i="47"/>
  <c r="L4694" i="47"/>
  <c r="M4694" i="47"/>
  <c r="M4813" i="47"/>
  <c r="L4813" i="47"/>
  <c r="M4829" i="47"/>
  <c r="L4829" i="47"/>
  <c r="M4845" i="47"/>
  <c r="L4845" i="47"/>
  <c r="M4881" i="47"/>
  <c r="L4881" i="47"/>
  <c r="M4897" i="47"/>
  <c r="L4897" i="47"/>
  <c r="M4913" i="47"/>
  <c r="L4913" i="47"/>
  <c r="M4929" i="47"/>
  <c r="L4929" i="47"/>
  <c r="M4945" i="47"/>
  <c r="L4945" i="47"/>
  <c r="L3339" i="47"/>
  <c r="L3495" i="47"/>
  <c r="L3505" i="47"/>
  <c r="M3508" i="47"/>
  <c r="L3508" i="47"/>
  <c r="L3521" i="47"/>
  <c r="L3524" i="47"/>
  <c r="M3527" i="47"/>
  <c r="L3527" i="47"/>
  <c r="L3537" i="47"/>
  <c r="L3540" i="47"/>
  <c r="M3543" i="47"/>
  <c r="L3543" i="47"/>
  <c r="L3553" i="47"/>
  <c r="L3556" i="47"/>
  <c r="M3559" i="47"/>
  <c r="L3559" i="47"/>
  <c r="L3569" i="47"/>
  <c r="L3572" i="47"/>
  <c r="M3575" i="47"/>
  <c r="L3575" i="47"/>
  <c r="L3585" i="47"/>
  <c r="L3588" i="47"/>
  <c r="M3591" i="47"/>
  <c r="L3591" i="47"/>
  <c r="L3601" i="47"/>
  <c r="L3604" i="47"/>
  <c r="M3607" i="47"/>
  <c r="L3607" i="47"/>
  <c r="L3617" i="47"/>
  <c r="L3620" i="47"/>
  <c r="M3623" i="47"/>
  <c r="L3623" i="47"/>
  <c r="L3633" i="47"/>
  <c r="L3636" i="47"/>
  <c r="M3639" i="47"/>
  <c r="L3639" i="47"/>
  <c r="L3649" i="47"/>
  <c r="L3652" i="47"/>
  <c r="M3655" i="47"/>
  <c r="L3655" i="47"/>
  <c r="L3665" i="47"/>
  <c r="L3668" i="47"/>
  <c r="M3671" i="47"/>
  <c r="L3671" i="47"/>
  <c r="L4101" i="47"/>
  <c r="L4104" i="47"/>
  <c r="M4113" i="47"/>
  <c r="L4113" i="47"/>
  <c r="M4126" i="47"/>
  <c r="L4126" i="47"/>
  <c r="L4133" i="47"/>
  <c r="L4136" i="47"/>
  <c r="M4145" i="47"/>
  <c r="L4145" i="47"/>
  <c r="M4158" i="47"/>
  <c r="L4158" i="47"/>
  <c r="L4165" i="47"/>
  <c r="L4168" i="47"/>
  <c r="M4173" i="47"/>
  <c r="L4173" i="47"/>
  <c r="M4184" i="47"/>
  <c r="L4184" i="47"/>
  <c r="L4210" i="47"/>
  <c r="M4212" i="47"/>
  <c r="L4212" i="47"/>
  <c r="M4224" i="47"/>
  <c r="L4224" i="47"/>
  <c r="M3142" i="47"/>
  <c r="M3146" i="47"/>
  <c r="M3150" i="47"/>
  <c r="M3154" i="47"/>
  <c r="M3158" i="47"/>
  <c r="M3162" i="47"/>
  <c r="M3166" i="47"/>
  <c r="M3170" i="47"/>
  <c r="M3174" i="47"/>
  <c r="M3178" i="47"/>
  <c r="M3504" i="47"/>
  <c r="L3504" i="47"/>
  <c r="M3523" i="47"/>
  <c r="L3523" i="47"/>
  <c r="M3539" i="47"/>
  <c r="L3539" i="47"/>
  <c r="M3555" i="47"/>
  <c r="L3555" i="47"/>
  <c r="M3571" i="47"/>
  <c r="L3571" i="47"/>
  <c r="M3587" i="47"/>
  <c r="L3587" i="47"/>
  <c r="M3603" i="47"/>
  <c r="L3603" i="47"/>
  <c r="M3619" i="47"/>
  <c r="L3619" i="47"/>
  <c r="M3635" i="47"/>
  <c r="L3635" i="47"/>
  <c r="M3651" i="47"/>
  <c r="L3651" i="47"/>
  <c r="M3667" i="47"/>
  <c r="L3667" i="47"/>
  <c r="M4010" i="47"/>
  <c r="L4010" i="47"/>
  <c r="M4026" i="47"/>
  <c r="L4026" i="47"/>
  <c r="M4042" i="47"/>
  <c r="L4042" i="47"/>
  <c r="M4058" i="47"/>
  <c r="L4058" i="47"/>
  <c r="M4074" i="47"/>
  <c r="L4074" i="47"/>
  <c r="M4100" i="47"/>
  <c r="L4100" i="47"/>
  <c r="L4130" i="47"/>
  <c r="M4132" i="47"/>
  <c r="L4132" i="47"/>
  <c r="L4162" i="47"/>
  <c r="M4164" i="47"/>
  <c r="L4164" i="47"/>
  <c r="M4181" i="47"/>
  <c r="L4181" i="47"/>
  <c r="M4200" i="47"/>
  <c r="L4200" i="47"/>
  <c r="M4170" i="47"/>
  <c r="L4170" i="47"/>
  <c r="M4189" i="47"/>
  <c r="L4189" i="47"/>
  <c r="M4209" i="47"/>
  <c r="L4209" i="47"/>
  <c r="M4277" i="47"/>
  <c r="L4277" i="47"/>
  <c r="M4324" i="47"/>
  <c r="L4324" i="47"/>
  <c r="M4352" i="47"/>
  <c r="L4352" i="47"/>
  <c r="M4366" i="47"/>
  <c r="L4366" i="47"/>
  <c r="M4374" i="47"/>
  <c r="L4374" i="47"/>
  <c r="M4382" i="47"/>
  <c r="L4382" i="47"/>
  <c r="M4390" i="47"/>
  <c r="L4390" i="47"/>
  <c r="M4398" i="47"/>
  <c r="L4398" i="47"/>
  <c r="M4406" i="47"/>
  <c r="L4406" i="47"/>
  <c r="M4414" i="47"/>
  <c r="L4414" i="47"/>
  <c r="M4422" i="47"/>
  <c r="L4422" i="47"/>
  <c r="L4434" i="47"/>
  <c r="M4434" i="47"/>
  <c r="L4450" i="47"/>
  <c r="M4450" i="47"/>
  <c r="L4466" i="47"/>
  <c r="M4466" i="47"/>
  <c r="L4482" i="47"/>
  <c r="M4482" i="47"/>
  <c r="M4591" i="47"/>
  <c r="L4591" i="47"/>
  <c r="M4607" i="47"/>
  <c r="L4607" i="47"/>
  <c r="M4623" i="47"/>
  <c r="L4623" i="47"/>
  <c r="M4639" i="47"/>
  <c r="L4639" i="47"/>
  <c r="M4647" i="47"/>
  <c r="L4647" i="47"/>
  <c r="L4670" i="47"/>
  <c r="M4670" i="47"/>
  <c r="M4862" i="47"/>
  <c r="L4862" i="47"/>
  <c r="M4870" i="47"/>
  <c r="L4870" i="47"/>
  <c r="M4952" i="47"/>
  <c r="L4952" i="47"/>
  <c r="M4960" i="47"/>
  <c r="L4960" i="47"/>
  <c r="L3996" i="47"/>
  <c r="L4004" i="47"/>
  <c r="L4012" i="47"/>
  <c r="L4020" i="47"/>
  <c r="L4028" i="47"/>
  <c r="L4036" i="47"/>
  <c r="L4044" i="47"/>
  <c r="L4052" i="47"/>
  <c r="L4060" i="47"/>
  <c r="L4068" i="47"/>
  <c r="L4076" i="47"/>
  <c r="L4088" i="47"/>
  <c r="L4106" i="47"/>
  <c r="L4109" i="47"/>
  <c r="L4112" i="47"/>
  <c r="L4122" i="47"/>
  <c r="L4125" i="47"/>
  <c r="L4128" i="47"/>
  <c r="L4138" i="47"/>
  <c r="L4141" i="47"/>
  <c r="L4144" i="47"/>
  <c r="L4154" i="47"/>
  <c r="L4157" i="47"/>
  <c r="L4160" i="47"/>
  <c r="L4177" i="47"/>
  <c r="L4180" i="47"/>
  <c r="M4186" i="47"/>
  <c r="L4186" i="47"/>
  <c r="L4194" i="47"/>
  <c r="M4196" i="47"/>
  <c r="L4196" i="47"/>
  <c r="M4221" i="47"/>
  <c r="L4221" i="47"/>
  <c r="M4237" i="47"/>
  <c r="L4237" i="47"/>
  <c r="M4253" i="47"/>
  <c r="L4253" i="47"/>
  <c r="M4285" i="47"/>
  <c r="L4285" i="47"/>
  <c r="M4301" i="47"/>
  <c r="L4301" i="47"/>
  <c r="M4317" i="47"/>
  <c r="L4317" i="47"/>
  <c r="L4654" i="47"/>
  <c r="M4654" i="47"/>
  <c r="L4678" i="47"/>
  <c r="M4678" i="47"/>
  <c r="M4821" i="47"/>
  <c r="L4821" i="47"/>
  <c r="M4837" i="47"/>
  <c r="L4837" i="47"/>
  <c r="M4855" i="47"/>
  <c r="L4855" i="47"/>
  <c r="M4889" i="47"/>
  <c r="L4889" i="47"/>
  <c r="M4905" i="47"/>
  <c r="L4905" i="47"/>
  <c r="M4921" i="47"/>
  <c r="L4921" i="47"/>
  <c r="M4937" i="47"/>
  <c r="L4937" i="47"/>
  <c r="L4202" i="47"/>
  <c r="L4205" i="47"/>
  <c r="L4208" i="47"/>
  <c r="L4220" i="47"/>
  <c r="L4228" i="47"/>
  <c r="L4236" i="47"/>
  <c r="L4244" i="47"/>
  <c r="L4252" i="47"/>
  <c r="L4260" i="47"/>
  <c r="L4268" i="47"/>
  <c r="L4276" i="47"/>
  <c r="L4284" i="47"/>
  <c r="L4585" i="47"/>
  <c r="L4593" i="47"/>
  <c r="L4601" i="47"/>
  <c r="L4609" i="47"/>
  <c r="L4617" i="47"/>
  <c r="L4625" i="47"/>
  <c r="L4633" i="47"/>
  <c r="L4642" i="47"/>
  <c r="L4646" i="47"/>
  <c r="L4650" i="47"/>
  <c r="M4656" i="47"/>
  <c r="M4664" i="47"/>
  <c r="M4672" i="47"/>
  <c r="M4680" i="47"/>
  <c r="M4688" i="47"/>
  <c r="M4696" i="47"/>
  <c r="L4257" i="47"/>
  <c r="L4265" i="47"/>
  <c r="L4273" i="47"/>
  <c r="L4281" i="47"/>
  <c r="L4289" i="47"/>
  <c r="L4297" i="47"/>
  <c r="L4305" i="47"/>
  <c r="L4313" i="47"/>
  <c r="L4344" i="47"/>
  <c r="L4360" i="47"/>
  <c r="L4364" i="47"/>
  <c r="L4368" i="47"/>
  <c r="L4372" i="47"/>
  <c r="L4376" i="47"/>
  <c r="L4380" i="47"/>
  <c r="L4384" i="47"/>
  <c r="L4388" i="47"/>
  <c r="L4392" i="47"/>
  <c r="L4396" i="47"/>
  <c r="L4400" i="47"/>
  <c r="L4404" i="47"/>
  <c r="L4408" i="47"/>
  <c r="L4412" i="47"/>
  <c r="L4416" i="47"/>
  <c r="L4420" i="47"/>
  <c r="L4424" i="47"/>
  <c r="M4430" i="47"/>
  <c r="M4438" i="47"/>
  <c r="M4446" i="47"/>
  <c r="M4454" i="47"/>
  <c r="M4462" i="47"/>
  <c r="M4470" i="47"/>
  <c r="M4478" i="47"/>
  <c r="M4486" i="47"/>
  <c r="M4666" i="47"/>
  <c r="M4674" i="47"/>
  <c r="M4682" i="47"/>
  <c r="M4690" i="47"/>
  <c r="M4698" i="47"/>
  <c r="L4809" i="47"/>
  <c r="L4817" i="47"/>
  <c r="L4825" i="47"/>
  <c r="L4833" i="47"/>
  <c r="L4841" i="47"/>
  <c r="L4849" i="47"/>
  <c r="L4864" i="47"/>
  <c r="L4868" i="47"/>
  <c r="L4872" i="47"/>
  <c r="L4877" i="47"/>
  <c r="L4885" i="47"/>
  <c r="L4893" i="47"/>
  <c r="L4901" i="47"/>
  <c r="L4909" i="47"/>
  <c r="L4917" i="47"/>
  <c r="L4925" i="47"/>
  <c r="L4933" i="47"/>
  <c r="L4941" i="47"/>
  <c r="L4950" i="47"/>
  <c r="L4954" i="47"/>
  <c r="L4958" i="47"/>
  <c r="L4962" i="47"/>
  <c r="L5500" i="57"/>
  <c r="L4735" i="57"/>
  <c r="L5347" i="57"/>
  <c r="L5959" i="57"/>
  <c r="L7489" i="57"/>
  <c r="M4" i="47"/>
  <c r="M6" i="47"/>
  <c r="M8" i="47"/>
  <c r="M10" i="47"/>
  <c r="M12" i="47"/>
  <c r="M14" i="47"/>
  <c r="M15" i="47"/>
  <c r="M17" i="47"/>
  <c r="M19" i="47"/>
  <c r="M21" i="47"/>
  <c r="M23" i="47"/>
  <c r="M25" i="47"/>
  <c r="M27" i="47"/>
  <c r="M28" i="47"/>
  <c r="M30" i="47"/>
  <c r="M32" i="47"/>
  <c r="M34" i="47"/>
  <c r="M36" i="47"/>
  <c r="M38" i="47"/>
  <c r="M40" i="47"/>
  <c r="M42" i="47"/>
  <c r="M44" i="47"/>
  <c r="M46" i="47"/>
  <c r="M48" i="47"/>
  <c r="M50" i="47"/>
  <c r="M52" i="47"/>
  <c r="M53" i="47"/>
  <c r="M55" i="47"/>
  <c r="M57" i="47"/>
  <c r="M59" i="47"/>
  <c r="M61" i="47"/>
  <c r="M63" i="47"/>
  <c r="M65" i="47"/>
  <c r="M67" i="47"/>
  <c r="M69" i="47"/>
  <c r="M71" i="47"/>
  <c r="M73" i="47"/>
  <c r="M75" i="47"/>
  <c r="M77" i="47"/>
  <c r="M79" i="47"/>
  <c r="M80" i="47"/>
  <c r="M82" i="47"/>
  <c r="M84" i="47"/>
  <c r="M2" i="47"/>
  <c r="M3" i="47"/>
  <c r="M5" i="47"/>
  <c r="M7" i="47"/>
  <c r="M9" i="47"/>
  <c r="M11" i="47"/>
  <c r="M13" i="47"/>
  <c r="M16" i="47"/>
  <c r="M18" i="47"/>
  <c r="M20" i="47"/>
  <c r="M22" i="47"/>
  <c r="M24" i="47"/>
  <c r="M26" i="47"/>
  <c r="M29" i="47"/>
  <c r="M31" i="47"/>
  <c r="M33" i="47"/>
  <c r="M35" i="47"/>
  <c r="M37" i="47"/>
  <c r="M39" i="47"/>
  <c r="M41" i="47"/>
  <c r="M43" i="47"/>
  <c r="M45" i="47"/>
  <c r="M47" i="47"/>
  <c r="M49" i="47"/>
  <c r="M51" i="47"/>
  <c r="M54" i="47"/>
  <c r="M56" i="47"/>
  <c r="M58" i="47"/>
  <c r="M60" i="47"/>
  <c r="M62" i="47"/>
  <c r="M64" i="47"/>
  <c r="M66" i="47"/>
  <c r="M68" i="47"/>
  <c r="M70" i="47"/>
  <c r="M72" i="47"/>
  <c r="M74" i="47"/>
  <c r="M76" i="47"/>
  <c r="M78" i="47"/>
  <c r="M81" i="47"/>
  <c r="M83" i="47"/>
  <c r="M85" i="47"/>
  <c r="L475" i="47"/>
  <c r="L479" i="47"/>
  <c r="L483" i="47"/>
  <c r="L487" i="47"/>
  <c r="L491" i="47"/>
  <c r="L495" i="47"/>
  <c r="L499" i="47"/>
  <c r="L503" i="47"/>
  <c r="L507" i="47"/>
  <c r="L511" i="47"/>
  <c r="L515" i="47"/>
  <c r="L519" i="47"/>
  <c r="L523" i="47"/>
  <c r="L527" i="47"/>
  <c r="L531" i="47"/>
  <c r="L535" i="47"/>
  <c r="L539" i="47"/>
  <c r="L543" i="47"/>
  <c r="L547" i="47"/>
  <c r="L551" i="47"/>
  <c r="L555" i="47"/>
  <c r="L559" i="47"/>
  <c r="L563" i="47"/>
  <c r="L567" i="47"/>
  <c r="L571" i="47"/>
  <c r="L575" i="47"/>
  <c r="L579" i="47"/>
  <c r="L583" i="47"/>
  <c r="L587" i="47"/>
  <c r="L591" i="47"/>
  <c r="L595" i="47"/>
  <c r="L599" i="47"/>
  <c r="L603" i="47"/>
  <c r="L607" i="47"/>
  <c r="L611" i="47"/>
  <c r="L615" i="47"/>
  <c r="L619" i="47"/>
  <c r="L623" i="47"/>
  <c r="L627" i="47"/>
  <c r="L631" i="47"/>
  <c r="L635" i="47"/>
  <c r="L639" i="47"/>
  <c r="L643" i="47"/>
  <c r="L647" i="47"/>
  <c r="L651" i="47"/>
  <c r="L655" i="47"/>
  <c r="L659" i="47"/>
  <c r="L663" i="47"/>
  <c r="L667" i="47"/>
  <c r="L671" i="47"/>
  <c r="L675" i="47"/>
  <c r="L679" i="47"/>
  <c r="L683" i="47"/>
  <c r="L687" i="47"/>
  <c r="L691" i="47"/>
  <c r="L695" i="47"/>
  <c r="L699" i="47"/>
  <c r="L703" i="47"/>
  <c r="L707" i="47"/>
  <c r="L711" i="47"/>
  <c r="L715" i="47"/>
  <c r="L719" i="47"/>
  <c r="L723" i="47"/>
  <c r="L727" i="47"/>
  <c r="L731" i="47"/>
  <c r="L735" i="47"/>
  <c r="L739" i="47"/>
  <c r="L743" i="47"/>
  <c r="L747" i="47"/>
  <c r="L751" i="47"/>
  <c r="L755" i="47"/>
  <c r="L759" i="47"/>
  <c r="L914" i="47"/>
  <c r="M914" i="47"/>
  <c r="L916" i="47"/>
  <c r="M916" i="47"/>
  <c r="L918" i="47"/>
  <c r="M918" i="47"/>
  <c r="L920" i="47"/>
  <c r="M920" i="47"/>
  <c r="L922" i="47"/>
  <c r="M922" i="47"/>
  <c r="L924" i="47"/>
  <c r="M924" i="47"/>
  <c r="L926" i="47"/>
  <c r="M926" i="47"/>
  <c r="L928" i="47"/>
  <c r="M928" i="47"/>
  <c r="L930" i="47"/>
  <c r="M930" i="47"/>
  <c r="L932" i="47"/>
  <c r="M932" i="47"/>
  <c r="L934" i="47"/>
  <c r="M934" i="47"/>
  <c r="L936" i="47"/>
  <c r="M936" i="47"/>
  <c r="L938" i="47"/>
  <c r="M938" i="47"/>
  <c r="L940" i="47"/>
  <c r="M940" i="47"/>
  <c r="L942" i="47"/>
  <c r="M942" i="47"/>
  <c r="L944" i="47"/>
  <c r="M944" i="47"/>
  <c r="M949" i="47"/>
  <c r="L949" i="47"/>
  <c r="M957" i="47"/>
  <c r="L957" i="47"/>
  <c r="M965" i="47"/>
  <c r="L965" i="47"/>
  <c r="M973" i="47"/>
  <c r="L973" i="47"/>
  <c r="M981" i="47"/>
  <c r="L981" i="47"/>
  <c r="L478" i="47"/>
  <c r="L486" i="47"/>
  <c r="L494" i="47"/>
  <c r="L502" i="47"/>
  <c r="L506" i="47"/>
  <c r="L522" i="47"/>
  <c r="L526" i="47"/>
  <c r="L534" i="47"/>
  <c r="L554" i="47"/>
  <c r="L758" i="47"/>
  <c r="M1011" i="47"/>
  <c r="L1011" i="47"/>
  <c r="M1019" i="47"/>
  <c r="L1019" i="47"/>
  <c r="M1027" i="47"/>
  <c r="L1027" i="47"/>
  <c r="M1035" i="47"/>
  <c r="L1035" i="47"/>
  <c r="M1043" i="47"/>
  <c r="L1043" i="47"/>
  <c r="M1051" i="47"/>
  <c r="L1051" i="47"/>
  <c r="M1059" i="47"/>
  <c r="L1059" i="47"/>
  <c r="M1067" i="47"/>
  <c r="L1067" i="47"/>
  <c r="M1075" i="47"/>
  <c r="L1075" i="47"/>
  <c r="M1083" i="47"/>
  <c r="L1083" i="47"/>
  <c r="M1091" i="47"/>
  <c r="L1091" i="47"/>
  <c r="M1099" i="47"/>
  <c r="L1099" i="47"/>
  <c r="M1107" i="47"/>
  <c r="L1107" i="47"/>
  <c r="M1115" i="47"/>
  <c r="L1115" i="47"/>
  <c r="M1123" i="47"/>
  <c r="L1123" i="47"/>
  <c r="M1131" i="47"/>
  <c r="L1131" i="47"/>
  <c r="M1139" i="47"/>
  <c r="L1139" i="47"/>
  <c r="M1147" i="47"/>
  <c r="L1147" i="47"/>
  <c r="M1155" i="47"/>
  <c r="L1155" i="47"/>
  <c r="M1163" i="47"/>
  <c r="L1163" i="47"/>
  <c r="M1171" i="47"/>
  <c r="L1171" i="47"/>
  <c r="M1179" i="47"/>
  <c r="L1179" i="47"/>
  <c r="M1187" i="47"/>
  <c r="L1187" i="47"/>
  <c r="M1195" i="47"/>
  <c r="L1195" i="47"/>
  <c r="M1203" i="47"/>
  <c r="L1203" i="47"/>
  <c r="M1211" i="47"/>
  <c r="L1211" i="47"/>
  <c r="M1220" i="47"/>
  <c r="L1220" i="47"/>
  <c r="M1228" i="47"/>
  <c r="L1228" i="47"/>
  <c r="M1236" i="47"/>
  <c r="L1236" i="47"/>
  <c r="M1244" i="47"/>
  <c r="L1244" i="47"/>
  <c r="M1252" i="47"/>
  <c r="L1252" i="47"/>
  <c r="M1260" i="47"/>
  <c r="L1260" i="47"/>
  <c r="M1268" i="47"/>
  <c r="L1268" i="47"/>
  <c r="M1276" i="47"/>
  <c r="L1276" i="47"/>
  <c r="L474" i="47"/>
  <c r="L482" i="47"/>
  <c r="L490" i="47"/>
  <c r="L498" i="47"/>
  <c r="L510" i="47"/>
  <c r="L514" i="47"/>
  <c r="L518" i="47"/>
  <c r="L530" i="47"/>
  <c r="L538" i="47"/>
  <c r="L542" i="47"/>
  <c r="L546" i="47"/>
  <c r="L550" i="47"/>
  <c r="L558" i="47"/>
  <c r="L562" i="47"/>
  <c r="L566" i="47"/>
  <c r="L473" i="47"/>
  <c r="L477" i="47"/>
  <c r="L481" i="47"/>
  <c r="L485" i="47"/>
  <c r="L489" i="47"/>
  <c r="L493" i="47"/>
  <c r="L497" i="47"/>
  <c r="L501" i="47"/>
  <c r="L505" i="47"/>
  <c r="L509" i="47"/>
  <c r="L513" i="47"/>
  <c r="L517" i="47"/>
  <c r="L521" i="47"/>
  <c r="L525" i="47"/>
  <c r="L529" i="47"/>
  <c r="L533" i="47"/>
  <c r="L537" i="47"/>
  <c r="L541" i="47"/>
  <c r="L545" i="47"/>
  <c r="L549" i="47"/>
  <c r="L553" i="47"/>
  <c r="L557" i="47"/>
  <c r="L561" i="47"/>
  <c r="L565" i="47"/>
  <c r="L569" i="47"/>
  <c r="L573" i="47"/>
  <c r="L577" i="47"/>
  <c r="L581" i="47"/>
  <c r="L585" i="47"/>
  <c r="L589" i="47"/>
  <c r="L593" i="47"/>
  <c r="L597" i="47"/>
  <c r="L601" i="47"/>
  <c r="L605" i="47"/>
  <c r="L609" i="47"/>
  <c r="L613" i="47"/>
  <c r="L617" i="47"/>
  <c r="L621" i="47"/>
  <c r="L625" i="47"/>
  <c r="L629" i="47"/>
  <c r="L633" i="47"/>
  <c r="L637" i="47"/>
  <c r="L641" i="47"/>
  <c r="L645" i="47"/>
  <c r="L649" i="47"/>
  <c r="L653" i="47"/>
  <c r="L657" i="47"/>
  <c r="L661" i="47"/>
  <c r="L665" i="47"/>
  <c r="L669" i="47"/>
  <c r="L673" i="47"/>
  <c r="L677" i="47"/>
  <c r="L681" i="47"/>
  <c r="L685" i="47"/>
  <c r="L689" i="47"/>
  <c r="L693" i="47"/>
  <c r="L697" i="47"/>
  <c r="L701" i="47"/>
  <c r="L705" i="47"/>
  <c r="L709" i="47"/>
  <c r="L713" i="47"/>
  <c r="L717" i="47"/>
  <c r="L721" i="47"/>
  <c r="L725" i="47"/>
  <c r="L729" i="47"/>
  <c r="L733" i="47"/>
  <c r="L737" i="47"/>
  <c r="L741" i="47"/>
  <c r="L745" i="47"/>
  <c r="L749" i="47"/>
  <c r="L753" i="47"/>
  <c r="L757" i="47"/>
  <c r="L761" i="47"/>
  <c r="L915" i="47"/>
  <c r="M915" i="47"/>
  <c r="L917" i="47"/>
  <c r="M917" i="47"/>
  <c r="L919" i="47"/>
  <c r="M919" i="47"/>
  <c r="L921" i="47"/>
  <c r="M921" i="47"/>
  <c r="L923" i="47"/>
  <c r="M923" i="47"/>
  <c r="L925" i="47"/>
  <c r="M925" i="47"/>
  <c r="L927" i="47"/>
  <c r="M927" i="47"/>
  <c r="L929" i="47"/>
  <c r="M929" i="47"/>
  <c r="L931" i="47"/>
  <c r="M931" i="47"/>
  <c r="L933" i="47"/>
  <c r="M933" i="47"/>
  <c r="L935" i="47"/>
  <c r="M935" i="47"/>
  <c r="L937" i="47"/>
  <c r="M937" i="47"/>
  <c r="L939" i="47"/>
  <c r="M939" i="47"/>
  <c r="L941" i="47"/>
  <c r="M941" i="47"/>
  <c r="L943" i="47"/>
  <c r="M943" i="47"/>
  <c r="M945" i="47"/>
  <c r="L945" i="47"/>
  <c r="M953" i="47"/>
  <c r="L953" i="47"/>
  <c r="M961" i="47"/>
  <c r="L961" i="47"/>
  <c r="M969" i="47"/>
  <c r="L969" i="47"/>
  <c r="M977" i="47"/>
  <c r="L977" i="47"/>
  <c r="M985" i="47"/>
  <c r="L985" i="47"/>
  <c r="L948" i="47"/>
  <c r="L952" i="47"/>
  <c r="L956" i="47"/>
  <c r="L960" i="47"/>
  <c r="L964" i="47"/>
  <c r="L968" i="47"/>
  <c r="L972" i="47"/>
  <c r="L976" i="47"/>
  <c r="L980" i="47"/>
  <c r="L984" i="47"/>
  <c r="M1007" i="47"/>
  <c r="L1007" i="47"/>
  <c r="M1015" i="47"/>
  <c r="L1015" i="47"/>
  <c r="M1023" i="47"/>
  <c r="L1023" i="47"/>
  <c r="M1031" i="47"/>
  <c r="L1031" i="47"/>
  <c r="M1039" i="47"/>
  <c r="L1039" i="47"/>
  <c r="M1047" i="47"/>
  <c r="L1047" i="47"/>
  <c r="M1055" i="47"/>
  <c r="L1055" i="47"/>
  <c r="M1063" i="47"/>
  <c r="L1063" i="47"/>
  <c r="M1071" i="47"/>
  <c r="L1071" i="47"/>
  <c r="M1079" i="47"/>
  <c r="L1079" i="47"/>
  <c r="M1087" i="47"/>
  <c r="L1087" i="47"/>
  <c r="M1095" i="47"/>
  <c r="L1095" i="47"/>
  <c r="M1103" i="47"/>
  <c r="L1103" i="47"/>
  <c r="M1111" i="47"/>
  <c r="L1111" i="47"/>
  <c r="M1119" i="47"/>
  <c r="L1119" i="47"/>
  <c r="M1127" i="47"/>
  <c r="L1127" i="47"/>
  <c r="M1135" i="47"/>
  <c r="L1135" i="47"/>
  <c r="M1143" i="47"/>
  <c r="L1143" i="47"/>
  <c r="M1151" i="47"/>
  <c r="L1151" i="47"/>
  <c r="M1159" i="47"/>
  <c r="L1159" i="47"/>
  <c r="M1167" i="47"/>
  <c r="L1167" i="47"/>
  <c r="M1175" i="47"/>
  <c r="L1175" i="47"/>
  <c r="M1183" i="47"/>
  <c r="L1183" i="47"/>
  <c r="M1191" i="47"/>
  <c r="L1191" i="47"/>
  <c r="M1199" i="47"/>
  <c r="L1199" i="47"/>
  <c r="M1207" i="47"/>
  <c r="L1207" i="47"/>
  <c r="M1215" i="47"/>
  <c r="L1215" i="47"/>
  <c r="M1224" i="47"/>
  <c r="L1224" i="47"/>
  <c r="M1232" i="47"/>
  <c r="L1232" i="47"/>
  <c r="M1240" i="47"/>
  <c r="L1240" i="47"/>
  <c r="M1248" i="47"/>
  <c r="L1248" i="47"/>
  <c r="M1256" i="47"/>
  <c r="L1256" i="47"/>
  <c r="M1264" i="47"/>
  <c r="L1264" i="47"/>
  <c r="M1272" i="47"/>
  <c r="L1272" i="47"/>
  <c r="M1009" i="47"/>
  <c r="L1009" i="47"/>
  <c r="M1017" i="47"/>
  <c r="L1017" i="47"/>
  <c r="M1025" i="47"/>
  <c r="L1025" i="47"/>
  <c r="M1033" i="47"/>
  <c r="L1033" i="47"/>
  <c r="M1041" i="47"/>
  <c r="L1041" i="47"/>
  <c r="M1049" i="47"/>
  <c r="L1049" i="47"/>
  <c r="M1057" i="47"/>
  <c r="L1057" i="47"/>
  <c r="M1073" i="47"/>
  <c r="L1073" i="47"/>
  <c r="M1081" i="47"/>
  <c r="L1081" i="47"/>
  <c r="M1089" i="47"/>
  <c r="L1089" i="47"/>
  <c r="M1097" i="47"/>
  <c r="L1097" i="47"/>
  <c r="M1105" i="47"/>
  <c r="L1105" i="47"/>
  <c r="M1113" i="47"/>
  <c r="L1113" i="47"/>
  <c r="M1121" i="47"/>
  <c r="L1121" i="47"/>
  <c r="M1129" i="47"/>
  <c r="L1129" i="47"/>
  <c r="M1137" i="47"/>
  <c r="L1137" i="47"/>
  <c r="M1145" i="47"/>
  <c r="L1145" i="47"/>
  <c r="M1153" i="47"/>
  <c r="L1153" i="47"/>
  <c r="M1161" i="47"/>
  <c r="L1161" i="47"/>
  <c r="M1169" i="47"/>
  <c r="L1169" i="47"/>
  <c r="M1177" i="47"/>
  <c r="L1177" i="47"/>
  <c r="M1185" i="47"/>
  <c r="L1185" i="47"/>
  <c r="M1193" i="47"/>
  <c r="L1193" i="47"/>
  <c r="M1201" i="47"/>
  <c r="L1201" i="47"/>
  <c r="M1209" i="47"/>
  <c r="L1209" i="47"/>
  <c r="M1217" i="47"/>
  <c r="L1217" i="47"/>
  <c r="M1226" i="47"/>
  <c r="L1226" i="47"/>
  <c r="M1234" i="47"/>
  <c r="L1234" i="47"/>
  <c r="M1242" i="47"/>
  <c r="L1242" i="47"/>
  <c r="M1250" i="47"/>
  <c r="L1250" i="47"/>
  <c r="M1258" i="47"/>
  <c r="L1258" i="47"/>
  <c r="M1266" i="47"/>
  <c r="L1266" i="47"/>
  <c r="M1274" i="47"/>
  <c r="L1274" i="47"/>
  <c r="M1279" i="47"/>
  <c r="L1279" i="47"/>
  <c r="M1281" i="47"/>
  <c r="L1281" i="47"/>
  <c r="M1283" i="47"/>
  <c r="L1283" i="47"/>
  <c r="M1285" i="47"/>
  <c r="L1285" i="47"/>
  <c r="M1287" i="47"/>
  <c r="L1287" i="47"/>
  <c r="M1289" i="47"/>
  <c r="L1289" i="47"/>
  <c r="M1291" i="47"/>
  <c r="L1291" i="47"/>
  <c r="M1293" i="47"/>
  <c r="L1293" i="47"/>
  <c r="M1295" i="47"/>
  <c r="L1295" i="47"/>
  <c r="M1297" i="47"/>
  <c r="L1297" i="47"/>
  <c r="M1299" i="47"/>
  <c r="L1299" i="47"/>
  <c r="M1301" i="47"/>
  <c r="L1301" i="47"/>
  <c r="M1303" i="47"/>
  <c r="L1303" i="47"/>
  <c r="M1305" i="47"/>
  <c r="L1305" i="47"/>
  <c r="M1307" i="47"/>
  <c r="L1307" i="47"/>
  <c r="M1309" i="47"/>
  <c r="L1309" i="47"/>
  <c r="M1311" i="47"/>
  <c r="L1311" i="47"/>
  <c r="M1313" i="47"/>
  <c r="L1313" i="47"/>
  <c r="M1315" i="47"/>
  <c r="L1315" i="47"/>
  <c r="M1317" i="47"/>
  <c r="L1317" i="47"/>
  <c r="M1319" i="47"/>
  <c r="L1319" i="47"/>
  <c r="M1321" i="47"/>
  <c r="L1321" i="47"/>
  <c r="M1323" i="47"/>
  <c r="L1323" i="47"/>
  <c r="M1325" i="47"/>
  <c r="L1325" i="47"/>
  <c r="M1327" i="47"/>
  <c r="L1327" i="47"/>
  <c r="M1329" i="47"/>
  <c r="L1329" i="47"/>
  <c r="M1331" i="47"/>
  <c r="L1331" i="47"/>
  <c r="M1333" i="47"/>
  <c r="L1333" i="47"/>
  <c r="M1335" i="47"/>
  <c r="L1335" i="47"/>
  <c r="M1337" i="47"/>
  <c r="L1337" i="47"/>
  <c r="M1339" i="47"/>
  <c r="L1339" i="47"/>
  <c r="M1341" i="47"/>
  <c r="L1341" i="47"/>
  <c r="M1343" i="47"/>
  <c r="L1343" i="47"/>
  <c r="M1345" i="47"/>
  <c r="L1345" i="47"/>
  <c r="M1347" i="47"/>
  <c r="L1347" i="47"/>
  <c r="M1349" i="47"/>
  <c r="L1349" i="47"/>
  <c r="M1351" i="47"/>
  <c r="L1351" i="47"/>
  <c r="M1353" i="47"/>
  <c r="L1353" i="47"/>
  <c r="M1355" i="47"/>
  <c r="L1355" i="47"/>
  <c r="M1357" i="47"/>
  <c r="L1357" i="47"/>
  <c r="M1359" i="47"/>
  <c r="L1359" i="47"/>
  <c r="M1361" i="47"/>
  <c r="L1361" i="47"/>
  <c r="M1363" i="47"/>
  <c r="L1363" i="47"/>
  <c r="M1365" i="47"/>
  <c r="L1365" i="47"/>
  <c r="M1367" i="47"/>
  <c r="L1367" i="47"/>
  <c r="M1013" i="47"/>
  <c r="L1013" i="47"/>
  <c r="M1021" i="47"/>
  <c r="L1021" i="47"/>
  <c r="M1029" i="47"/>
  <c r="L1029" i="47"/>
  <c r="M1037" i="47"/>
  <c r="L1037" i="47"/>
  <c r="M1045" i="47"/>
  <c r="L1045" i="47"/>
  <c r="M1053" i="47"/>
  <c r="L1053" i="47"/>
  <c r="M1061" i="47"/>
  <c r="L1061" i="47"/>
  <c r="M1069" i="47"/>
  <c r="L1069" i="47"/>
  <c r="M1077" i="47"/>
  <c r="L1077" i="47"/>
  <c r="M1085" i="47"/>
  <c r="L1085" i="47"/>
  <c r="M1093" i="47"/>
  <c r="L1093" i="47"/>
  <c r="M1101" i="47"/>
  <c r="L1101" i="47"/>
  <c r="M1109" i="47"/>
  <c r="L1109" i="47"/>
  <c r="M1117" i="47"/>
  <c r="L1117" i="47"/>
  <c r="M1125" i="47"/>
  <c r="L1125" i="47"/>
  <c r="M1133" i="47"/>
  <c r="L1133" i="47"/>
  <c r="M1141" i="47"/>
  <c r="L1141" i="47"/>
  <c r="M1149" i="47"/>
  <c r="L1149" i="47"/>
  <c r="M1157" i="47"/>
  <c r="L1157" i="47"/>
  <c r="M1165" i="47"/>
  <c r="L1165" i="47"/>
  <c r="M1173" i="47"/>
  <c r="L1173" i="47"/>
  <c r="M1181" i="47"/>
  <c r="L1181" i="47"/>
  <c r="M1189" i="47"/>
  <c r="L1189" i="47"/>
  <c r="M1197" i="47"/>
  <c r="L1197" i="47"/>
  <c r="M1205" i="47"/>
  <c r="L1205" i="47"/>
  <c r="M1213" i="47"/>
  <c r="L1213" i="47"/>
  <c r="M1222" i="47"/>
  <c r="M1230" i="47"/>
  <c r="L1230" i="47"/>
  <c r="M1238" i="47"/>
  <c r="L1238" i="47"/>
  <c r="M1246" i="47"/>
  <c r="L1246" i="47"/>
  <c r="M1254" i="47"/>
  <c r="L1254" i="47"/>
  <c r="M1262" i="47"/>
  <c r="L1262" i="47"/>
  <c r="M1270" i="47"/>
  <c r="L1270" i="47"/>
  <c r="M1278" i="47"/>
  <c r="L1278" i="47"/>
  <c r="M1280" i="47"/>
  <c r="L1280" i="47"/>
  <c r="M1282" i="47"/>
  <c r="L1282" i="47"/>
  <c r="M1284" i="47"/>
  <c r="L1284" i="47"/>
  <c r="M1286" i="47"/>
  <c r="L1286" i="47"/>
  <c r="M1288" i="47"/>
  <c r="L1288" i="47"/>
  <c r="M1290" i="47"/>
  <c r="L1290" i="47"/>
  <c r="M1292" i="47"/>
  <c r="L1292" i="47"/>
  <c r="M1294" i="47"/>
  <c r="L1294" i="47"/>
  <c r="M1296" i="47"/>
  <c r="L1296" i="47"/>
  <c r="M1298" i="47"/>
  <c r="L1298" i="47"/>
  <c r="M1300" i="47"/>
  <c r="L1300" i="47"/>
  <c r="M1302" i="47"/>
  <c r="L1302" i="47"/>
  <c r="M1304" i="47"/>
  <c r="L1304" i="47"/>
  <c r="M1306" i="47"/>
  <c r="L1306" i="47"/>
  <c r="M1308" i="47"/>
  <c r="L1308" i="47"/>
  <c r="M1310" i="47"/>
  <c r="L1310" i="47"/>
  <c r="M1312" i="47"/>
  <c r="L1312" i="47"/>
  <c r="M1314" i="47"/>
  <c r="L1314" i="47"/>
  <c r="M1316" i="47"/>
  <c r="L1316" i="47"/>
  <c r="M1318" i="47"/>
  <c r="L1318" i="47"/>
  <c r="M1320" i="47"/>
  <c r="L1320" i="47"/>
  <c r="M1322" i="47"/>
  <c r="L1322" i="47"/>
  <c r="M1324" i="47"/>
  <c r="L1324" i="47"/>
  <c r="M1326" i="47"/>
  <c r="L1326" i="47"/>
  <c r="M1328" i="47"/>
  <c r="L1328" i="47"/>
  <c r="M1330" i="47"/>
  <c r="L1330" i="47"/>
  <c r="M1332" i="47"/>
  <c r="L1332" i="47"/>
  <c r="M1334" i="47"/>
  <c r="L1334" i="47"/>
  <c r="M1336" i="47"/>
  <c r="L1336" i="47"/>
  <c r="M1338" i="47"/>
  <c r="L1338" i="47"/>
  <c r="M1340" i="47"/>
  <c r="L1340" i="47"/>
  <c r="M1342" i="47"/>
  <c r="L1342" i="47"/>
  <c r="M1344" i="47"/>
  <c r="L1344" i="47"/>
  <c r="M1346" i="47"/>
  <c r="L1346" i="47"/>
  <c r="M1348" i="47"/>
  <c r="L1348" i="47"/>
  <c r="M1350" i="47"/>
  <c r="L1350" i="47"/>
  <c r="M1352" i="47"/>
  <c r="L1352" i="47"/>
  <c r="M1354" i="47"/>
  <c r="L1354" i="47"/>
  <c r="M1356" i="47"/>
  <c r="L1356" i="47"/>
  <c r="M1358" i="47"/>
  <c r="L1358" i="47"/>
  <c r="M1360" i="47"/>
  <c r="L1360" i="47"/>
  <c r="M1362" i="47"/>
  <c r="L1362" i="47"/>
  <c r="M1364" i="47"/>
  <c r="L1364" i="47"/>
  <c r="M1366" i="47"/>
  <c r="L1366" i="47"/>
  <c r="M1368" i="47"/>
  <c r="L1368" i="47"/>
  <c r="M2798" i="47"/>
  <c r="L2798" i="47"/>
  <c r="M2800" i="47"/>
  <c r="L2800" i="47"/>
  <c r="M2802" i="47"/>
  <c r="L2802" i="47"/>
  <c r="M2804" i="47"/>
  <c r="L2804" i="47"/>
  <c r="M2806" i="47"/>
  <c r="L2806" i="47"/>
  <c r="M2808" i="47"/>
  <c r="L2808" i="47"/>
  <c r="M2810" i="47"/>
  <c r="L2810" i="47"/>
  <c r="M2812" i="47"/>
  <c r="L2812" i="47"/>
  <c r="M2814" i="47"/>
  <c r="L2814" i="47"/>
  <c r="M2816" i="47"/>
  <c r="L2816" i="47"/>
  <c r="M2818" i="47"/>
  <c r="L2818" i="47"/>
  <c r="M2820" i="47"/>
  <c r="L2820" i="47"/>
  <c r="M2822" i="47"/>
  <c r="L2822" i="47"/>
  <c r="M2824" i="47"/>
  <c r="L2824" i="47"/>
  <c r="M2826" i="47"/>
  <c r="L2826" i="47"/>
  <c r="M2828" i="47"/>
  <c r="L2828" i="47"/>
  <c r="M2830" i="47"/>
  <c r="L2830" i="47"/>
  <c r="M2832" i="47"/>
  <c r="L2832" i="47"/>
  <c r="M2834" i="47"/>
  <c r="L2834" i="47"/>
  <c r="M2836" i="47"/>
  <c r="L2836" i="47"/>
  <c r="M2838" i="47"/>
  <c r="L2838" i="47"/>
  <c r="M2840" i="47"/>
  <c r="L2840" i="47"/>
  <c r="M2842" i="47"/>
  <c r="L2842" i="47"/>
  <c r="M2844" i="47"/>
  <c r="L2844" i="47"/>
  <c r="M2846" i="47"/>
  <c r="L2846" i="47"/>
  <c r="M2848" i="47"/>
  <c r="L2848" i="47"/>
  <c r="M2850" i="47"/>
  <c r="L2850" i="47"/>
  <c r="M2852" i="47"/>
  <c r="L2852" i="47"/>
  <c r="M2854" i="47"/>
  <c r="L2854" i="47"/>
  <c r="M2856" i="47"/>
  <c r="L2856" i="47"/>
  <c r="M2858" i="47"/>
  <c r="L2858" i="47"/>
  <c r="M2860" i="47"/>
  <c r="L2860" i="47"/>
  <c r="M2862" i="47"/>
  <c r="L2862" i="47"/>
  <c r="M2864" i="47"/>
  <c r="L2864" i="47"/>
  <c r="M2866" i="47"/>
  <c r="L2866" i="47"/>
  <c r="M2868" i="47"/>
  <c r="L2868" i="47"/>
  <c r="M2870" i="47"/>
  <c r="L2870" i="47"/>
  <c r="M2872" i="47"/>
  <c r="L2872" i="47"/>
  <c r="M2874" i="47"/>
  <c r="L2874" i="47"/>
  <c r="M2876" i="47"/>
  <c r="L2876" i="47"/>
  <c r="M2878" i="47"/>
  <c r="L2878" i="47"/>
  <c r="M2880" i="47"/>
  <c r="L2880" i="47"/>
  <c r="M2882" i="47"/>
  <c r="L2882" i="47"/>
  <c r="M2884" i="47"/>
  <c r="L2884" i="47"/>
  <c r="M2886" i="47"/>
  <c r="L2886" i="47"/>
  <c r="M2888" i="47"/>
  <c r="L2888" i="47"/>
  <c r="M2890" i="47"/>
  <c r="L2890" i="47"/>
  <c r="M2892" i="47"/>
  <c r="L2892" i="47"/>
  <c r="M2894" i="47"/>
  <c r="L2894" i="47"/>
  <c r="M2896" i="47"/>
  <c r="L2896" i="47"/>
  <c r="M2898" i="47"/>
  <c r="L2898" i="47"/>
  <c r="M2900" i="47"/>
  <c r="L2900" i="47"/>
  <c r="M2902" i="47"/>
  <c r="L2902" i="47"/>
  <c r="M2904" i="47"/>
  <c r="L2904" i="47"/>
  <c r="M2906" i="47"/>
  <c r="L2906" i="47"/>
  <c r="M2908" i="47"/>
  <c r="L2908" i="47"/>
  <c r="M2910" i="47"/>
  <c r="L2910" i="47"/>
  <c r="M2912" i="47"/>
  <c r="L2912" i="47"/>
  <c r="M2914" i="47"/>
  <c r="L2914" i="47"/>
  <c r="M2916" i="47"/>
  <c r="L2916" i="47"/>
  <c r="M2918" i="47"/>
  <c r="L2918" i="47"/>
  <c r="M2920" i="47"/>
  <c r="L2920" i="47"/>
  <c r="M2922" i="47"/>
  <c r="L2922" i="47"/>
  <c r="M2924" i="47"/>
  <c r="L2924" i="47"/>
  <c r="M2926" i="47"/>
  <c r="L2926" i="47"/>
  <c r="M2928" i="47"/>
  <c r="L2928" i="47"/>
  <c r="M2930" i="47"/>
  <c r="L2930" i="47"/>
  <c r="M2932" i="47"/>
  <c r="L2932" i="47"/>
  <c r="M2934" i="47"/>
  <c r="L2934" i="47"/>
  <c r="M2936" i="47"/>
  <c r="L2936" i="47"/>
  <c r="M2938" i="47"/>
  <c r="L2938" i="47"/>
  <c r="M2940" i="47"/>
  <c r="L2940" i="47"/>
  <c r="M2942" i="47"/>
  <c r="L2942" i="47"/>
  <c r="M2944" i="47"/>
  <c r="L2944" i="47"/>
  <c r="M2946" i="47"/>
  <c r="L2946" i="47"/>
  <c r="M2948" i="47"/>
  <c r="L2948" i="47"/>
  <c r="M2950" i="47"/>
  <c r="L2950" i="47"/>
  <c r="M2952" i="47"/>
  <c r="L2952" i="47"/>
  <c r="M2954" i="47"/>
  <c r="L2954" i="47"/>
  <c r="M2956" i="47"/>
  <c r="L2956" i="47"/>
  <c r="M2958" i="47"/>
  <c r="L2958" i="47"/>
  <c r="M2960" i="47"/>
  <c r="L2960" i="47"/>
  <c r="M2962" i="47"/>
  <c r="L2962" i="47"/>
  <c r="M2964" i="47"/>
  <c r="L2964" i="47"/>
  <c r="M2966" i="47"/>
  <c r="L2966" i="47"/>
  <c r="M2968" i="47"/>
  <c r="L2968" i="47"/>
  <c r="M2970" i="47"/>
  <c r="L2970" i="47"/>
  <c r="M2972" i="47"/>
  <c r="L2972" i="47"/>
  <c r="M2974" i="47"/>
  <c r="L2974" i="47"/>
  <c r="M2976" i="47"/>
  <c r="L2976" i="47"/>
  <c r="M2978" i="47"/>
  <c r="L2978" i="47"/>
  <c r="M2980" i="47"/>
  <c r="L2980" i="47"/>
  <c r="M2982" i="47"/>
  <c r="L2982" i="47"/>
  <c r="M2984" i="47"/>
  <c r="L2984" i="47"/>
  <c r="M2986" i="47"/>
  <c r="L2986" i="47"/>
  <c r="M2988" i="47"/>
  <c r="L2988" i="47"/>
  <c r="M2990" i="47"/>
  <c r="L2990" i="47"/>
  <c r="M2992" i="47"/>
  <c r="L2992" i="47"/>
  <c r="M2994" i="47"/>
  <c r="L2994" i="47"/>
  <c r="M2996" i="47"/>
  <c r="L2996" i="47"/>
  <c r="M2998" i="47"/>
  <c r="L2998" i="47"/>
  <c r="M3000" i="47"/>
  <c r="L3000" i="47"/>
  <c r="M3002" i="47"/>
  <c r="L3002" i="47"/>
  <c r="M3004" i="47"/>
  <c r="L3004" i="47"/>
  <c r="M3006" i="47"/>
  <c r="L3006" i="47"/>
  <c r="M3008" i="47"/>
  <c r="L3008" i="47"/>
  <c r="M3010" i="47"/>
  <c r="L3010" i="47"/>
  <c r="M3012" i="47"/>
  <c r="L3012" i="47"/>
  <c r="M3014" i="47"/>
  <c r="L3014" i="47"/>
  <c r="M3016" i="47"/>
  <c r="L3016" i="47"/>
  <c r="M3018" i="47"/>
  <c r="L3018" i="47"/>
  <c r="M3020" i="47"/>
  <c r="L3020" i="47"/>
  <c r="M3022" i="47"/>
  <c r="L3022" i="47"/>
  <c r="M3024" i="47"/>
  <c r="L3024" i="47"/>
  <c r="M3026" i="47"/>
  <c r="L3026" i="47"/>
  <c r="M3028" i="47"/>
  <c r="L3028" i="47"/>
  <c r="M3030" i="47"/>
  <c r="L3030" i="47"/>
  <c r="M3032" i="47"/>
  <c r="L3032" i="47"/>
  <c r="M3034" i="47"/>
  <c r="L3034" i="47"/>
  <c r="M3036" i="47"/>
  <c r="L3036" i="47"/>
  <c r="M3038" i="47"/>
  <c r="L3038" i="47"/>
  <c r="M3040" i="47"/>
  <c r="L3040" i="47"/>
  <c r="M3042" i="47"/>
  <c r="L3042" i="47"/>
  <c r="M3044" i="47"/>
  <c r="L3044" i="47"/>
  <c r="M3046" i="47"/>
  <c r="L3046" i="47"/>
  <c r="M3048" i="47"/>
  <c r="L3048" i="47"/>
  <c r="M3050" i="47"/>
  <c r="L3050" i="47"/>
  <c r="M3052" i="47"/>
  <c r="L3052" i="47"/>
  <c r="M3054" i="47"/>
  <c r="L3054" i="47"/>
  <c r="M3056" i="47"/>
  <c r="L3056" i="47"/>
  <c r="M3058" i="47"/>
  <c r="L3058" i="47"/>
  <c r="M3060" i="47"/>
  <c r="L3060" i="47"/>
  <c r="M3062" i="47"/>
  <c r="L3062" i="47"/>
  <c r="M3064" i="47"/>
  <c r="L3064" i="47"/>
  <c r="M3066" i="47"/>
  <c r="L3066" i="47"/>
  <c r="M3068" i="47"/>
  <c r="L3068" i="47"/>
  <c r="M3070" i="47"/>
  <c r="L3070" i="47"/>
  <c r="M3072" i="47"/>
  <c r="L3072" i="47"/>
  <c r="M2734" i="47"/>
  <c r="M2738" i="47"/>
  <c r="M2742" i="47"/>
  <c r="M2746" i="47"/>
  <c r="M2750" i="47"/>
  <c r="M2754" i="47"/>
  <c r="M2758" i="47"/>
  <c r="M2762" i="47"/>
  <c r="M2766" i="47"/>
  <c r="M2770" i="47"/>
  <c r="M2774" i="47"/>
  <c r="M2778" i="47"/>
  <c r="M2782" i="47"/>
  <c r="M2786" i="47"/>
  <c r="M2790" i="47"/>
  <c r="M2794" i="47"/>
  <c r="L2277" i="47"/>
  <c r="L2278" i="47"/>
  <c r="L2279" i="47"/>
  <c r="L2280" i="47"/>
  <c r="L2281" i="47"/>
  <c r="L2282" i="47"/>
  <c r="L2283" i="47"/>
  <c r="L2284" i="47"/>
  <c r="L2285" i="47"/>
  <c r="L2286" i="47"/>
  <c r="L2287" i="47"/>
  <c r="L2288" i="47"/>
  <c r="L2289" i="47"/>
  <c r="L2290" i="47"/>
  <c r="L2291" i="47"/>
  <c r="L2292" i="47"/>
  <c r="L2293" i="47"/>
  <c r="L2294" i="47"/>
  <c r="L2295" i="47"/>
  <c r="L2296" i="47"/>
  <c r="L2297" i="47"/>
  <c r="L2298" i="47"/>
  <c r="L2299" i="47"/>
  <c r="L2300" i="47"/>
  <c r="L2301" i="47"/>
  <c r="L2302" i="47"/>
  <c r="L2303" i="47"/>
  <c r="L2304" i="47"/>
  <c r="L2305" i="47"/>
  <c r="L2306" i="47"/>
  <c r="L2307" i="47"/>
  <c r="L2308" i="47"/>
  <c r="L2309" i="47"/>
  <c r="L2310" i="47"/>
  <c r="L2311" i="47"/>
  <c r="L2312" i="47"/>
  <c r="L2313" i="47"/>
  <c r="L2314" i="47"/>
  <c r="L2315" i="47"/>
  <c r="L2316" i="47"/>
  <c r="L2317" i="47"/>
  <c r="L2318" i="47"/>
  <c r="L2319" i="47"/>
  <c r="L2320" i="47"/>
  <c r="L2321" i="47"/>
  <c r="L2322" i="47"/>
  <c r="L2323" i="47"/>
  <c r="L2324" i="47"/>
  <c r="L2325" i="47"/>
  <c r="L2326" i="47"/>
  <c r="L2327" i="47"/>
  <c r="L2328" i="47"/>
  <c r="L2329" i="47"/>
  <c r="L2330" i="47"/>
  <c r="L2331" i="47"/>
  <c r="L2332" i="47"/>
  <c r="L2333" i="47"/>
  <c r="L2334" i="47"/>
  <c r="L2335" i="47"/>
  <c r="L2336" i="47"/>
  <c r="L2337" i="47"/>
  <c r="L2338" i="47"/>
  <c r="L2339" i="47"/>
  <c r="L2340" i="47"/>
  <c r="L2341" i="47"/>
  <c r="L2342" i="47"/>
  <c r="L2343" i="47"/>
  <c r="L2344" i="47"/>
  <c r="L2345" i="47"/>
  <c r="L2346" i="47"/>
  <c r="L2347" i="47"/>
  <c r="L2348" i="47"/>
  <c r="L2349" i="47"/>
  <c r="L2350" i="47"/>
  <c r="L2351" i="47"/>
  <c r="L2352" i="47"/>
  <c r="L2353" i="47"/>
  <c r="L2354" i="47"/>
  <c r="L2355" i="47"/>
  <c r="L2356" i="47"/>
  <c r="L2357" i="47"/>
  <c r="L2358" i="47"/>
  <c r="L2359" i="47"/>
  <c r="L2360" i="47"/>
  <c r="L2361" i="47"/>
  <c r="L2362" i="47"/>
  <c r="L2363" i="47"/>
  <c r="L2364" i="47"/>
  <c r="L2365" i="47"/>
  <c r="L2366" i="47"/>
  <c r="L2367" i="47"/>
  <c r="L2368" i="47"/>
  <c r="L2369" i="47"/>
  <c r="L2370" i="47"/>
  <c r="L2371" i="47"/>
  <c r="L2372" i="47"/>
  <c r="L2373" i="47"/>
  <c r="L2374" i="47"/>
  <c r="L2375" i="47"/>
  <c r="L2376" i="47"/>
  <c r="L2377" i="47"/>
  <c r="L2378" i="47"/>
  <c r="L2379" i="47"/>
  <c r="L2380" i="47"/>
  <c r="L2381" i="47"/>
  <c r="L2382" i="47"/>
  <c r="L2383" i="47"/>
  <c r="L2384" i="47"/>
  <c r="L2385" i="47"/>
  <c r="L2386" i="47"/>
  <c r="L2387" i="47"/>
  <c r="L2388" i="47"/>
  <c r="L2389" i="47"/>
  <c r="L2390" i="47"/>
  <c r="L2391" i="47"/>
  <c r="L2392" i="47"/>
  <c r="L2393" i="47"/>
  <c r="L2394" i="47"/>
  <c r="L2395" i="47"/>
  <c r="L2396" i="47"/>
  <c r="L2397" i="47"/>
  <c r="L2398" i="47"/>
  <c r="L2399" i="47"/>
  <c r="L2400" i="47"/>
  <c r="L2401" i="47"/>
  <c r="L2402" i="47"/>
  <c r="L2403" i="47"/>
  <c r="L2404" i="47"/>
  <c r="L2405" i="47"/>
  <c r="L2406" i="47"/>
  <c r="L2407" i="47"/>
  <c r="L2408" i="47"/>
  <c r="L2409" i="47"/>
  <c r="L2410" i="47"/>
  <c r="L2411" i="47"/>
  <c r="L2412" i="47"/>
  <c r="L2413" i="47"/>
  <c r="L2414" i="47"/>
  <c r="L2415" i="47"/>
  <c r="L2416" i="47"/>
  <c r="L2417" i="47"/>
  <c r="L2418" i="47"/>
  <c r="L2419" i="47"/>
  <c r="L2420" i="47"/>
  <c r="L2421" i="47"/>
  <c r="L2422" i="47"/>
  <c r="L2423" i="47"/>
  <c r="L2424" i="47"/>
  <c r="L2425" i="47"/>
  <c r="L2426" i="47"/>
  <c r="L2427" i="47"/>
  <c r="L2428" i="47"/>
  <c r="M2799" i="47"/>
  <c r="L2799" i="47"/>
  <c r="M2801" i="47"/>
  <c r="L2801" i="47"/>
  <c r="M2803" i="47"/>
  <c r="L2803" i="47"/>
  <c r="M2805" i="47"/>
  <c r="L2805" i="47"/>
  <c r="M2807" i="47"/>
  <c r="L2807" i="47"/>
  <c r="M2809" i="47"/>
  <c r="L2809" i="47"/>
  <c r="M2811" i="47"/>
  <c r="L2811" i="47"/>
  <c r="M2813" i="47"/>
  <c r="L2813" i="47"/>
  <c r="M2815" i="47"/>
  <c r="L2815" i="47"/>
  <c r="M2817" i="47"/>
  <c r="L2817" i="47"/>
  <c r="M2819" i="47"/>
  <c r="L2819" i="47"/>
  <c r="M2821" i="47"/>
  <c r="L2821" i="47"/>
  <c r="M2823" i="47"/>
  <c r="L2823" i="47"/>
  <c r="M2825" i="47"/>
  <c r="L2825" i="47"/>
  <c r="M2827" i="47"/>
  <c r="L2827" i="47"/>
  <c r="M2829" i="47"/>
  <c r="L2829" i="47"/>
  <c r="M2831" i="47"/>
  <c r="L2831" i="47"/>
  <c r="M2833" i="47"/>
  <c r="L2833" i="47"/>
  <c r="M2835" i="47"/>
  <c r="L2835" i="47"/>
  <c r="M2837" i="47"/>
  <c r="L2837" i="47"/>
  <c r="M2839" i="47"/>
  <c r="L2839" i="47"/>
  <c r="M2841" i="47"/>
  <c r="L2841" i="47"/>
  <c r="M2843" i="47"/>
  <c r="L2843" i="47"/>
  <c r="M2845" i="47"/>
  <c r="L2845" i="47"/>
  <c r="M2847" i="47"/>
  <c r="L2847" i="47"/>
  <c r="M2849" i="47"/>
  <c r="L2849" i="47"/>
  <c r="M2851" i="47"/>
  <c r="L2851" i="47"/>
  <c r="M2853" i="47"/>
  <c r="L2853" i="47"/>
  <c r="M2855" i="47"/>
  <c r="L2855" i="47"/>
  <c r="M2857" i="47"/>
  <c r="L2857" i="47"/>
  <c r="M2859" i="47"/>
  <c r="L2859" i="47"/>
  <c r="M2861" i="47"/>
  <c r="L2861" i="47"/>
  <c r="M2863" i="47"/>
  <c r="L2863" i="47"/>
  <c r="M2865" i="47"/>
  <c r="L2865" i="47"/>
  <c r="M2867" i="47"/>
  <c r="L2867" i="47"/>
  <c r="M2869" i="47"/>
  <c r="L2869" i="47"/>
  <c r="M2871" i="47"/>
  <c r="L2871" i="47"/>
  <c r="M2873" i="47"/>
  <c r="L2873" i="47"/>
  <c r="M2875" i="47"/>
  <c r="L2875" i="47"/>
  <c r="M2877" i="47"/>
  <c r="L2877" i="47"/>
  <c r="M2879" i="47"/>
  <c r="L2879" i="47"/>
  <c r="M2881" i="47"/>
  <c r="L2881" i="47"/>
  <c r="M2883" i="47"/>
  <c r="L2883" i="47"/>
  <c r="M2885" i="47"/>
  <c r="L2885" i="47"/>
  <c r="M2887" i="47"/>
  <c r="L2887" i="47"/>
  <c r="M2889" i="47"/>
  <c r="L2889" i="47"/>
  <c r="M2891" i="47"/>
  <c r="L2891" i="47"/>
  <c r="M2893" i="47"/>
  <c r="L2893" i="47"/>
  <c r="M2895" i="47"/>
  <c r="L2895" i="47"/>
  <c r="M2897" i="47"/>
  <c r="L2897" i="47"/>
  <c r="M2899" i="47"/>
  <c r="L2899" i="47"/>
  <c r="M2901" i="47"/>
  <c r="L2901" i="47"/>
  <c r="M2903" i="47"/>
  <c r="L2903" i="47"/>
  <c r="M2905" i="47"/>
  <c r="L2905" i="47"/>
  <c r="M2907" i="47"/>
  <c r="L2907" i="47"/>
  <c r="M2909" i="47"/>
  <c r="L2909" i="47"/>
  <c r="M2911" i="47"/>
  <c r="L2911" i="47"/>
  <c r="M2913" i="47"/>
  <c r="L2913" i="47"/>
  <c r="M2915" i="47"/>
  <c r="L2915" i="47"/>
  <c r="M2917" i="47"/>
  <c r="L2917" i="47"/>
  <c r="M2919" i="47"/>
  <c r="L2919" i="47"/>
  <c r="M2921" i="47"/>
  <c r="L2921" i="47"/>
  <c r="M2923" i="47"/>
  <c r="L2923" i="47"/>
  <c r="M2925" i="47"/>
  <c r="L2925" i="47"/>
  <c r="M2927" i="47"/>
  <c r="L2927" i="47"/>
  <c r="M2929" i="47"/>
  <c r="L2929" i="47"/>
  <c r="M2931" i="47"/>
  <c r="L2931" i="47"/>
  <c r="M2933" i="47"/>
  <c r="L2933" i="47"/>
  <c r="M2935" i="47"/>
  <c r="L2935" i="47"/>
  <c r="M2937" i="47"/>
  <c r="L2937" i="47"/>
  <c r="M2939" i="47"/>
  <c r="L2939" i="47"/>
  <c r="M2941" i="47"/>
  <c r="L2941" i="47"/>
  <c r="M2943" i="47"/>
  <c r="L2943" i="47"/>
  <c r="M2945" i="47"/>
  <c r="L2945" i="47"/>
  <c r="M2947" i="47"/>
  <c r="L2947" i="47"/>
  <c r="M2949" i="47"/>
  <c r="L2949" i="47"/>
  <c r="M2951" i="47"/>
  <c r="L2951" i="47"/>
  <c r="M2953" i="47"/>
  <c r="L2953" i="47"/>
  <c r="M2955" i="47"/>
  <c r="L2955" i="47"/>
  <c r="M2957" i="47"/>
  <c r="L2957" i="47"/>
  <c r="M2959" i="47"/>
  <c r="L2959" i="47"/>
  <c r="M2961" i="47"/>
  <c r="L2961" i="47"/>
  <c r="M2963" i="47"/>
  <c r="L2963" i="47"/>
  <c r="M2965" i="47"/>
  <c r="L2965" i="47"/>
  <c r="M2967" i="47"/>
  <c r="L2967" i="47"/>
  <c r="M2969" i="47"/>
  <c r="L2969" i="47"/>
  <c r="M2971" i="47"/>
  <c r="L2971" i="47"/>
  <c r="M2973" i="47"/>
  <c r="L2973" i="47"/>
  <c r="M2975" i="47"/>
  <c r="L2975" i="47"/>
  <c r="M2977" i="47"/>
  <c r="L2977" i="47"/>
  <c r="M2979" i="47"/>
  <c r="L2979" i="47"/>
  <c r="M2981" i="47"/>
  <c r="L2981" i="47"/>
  <c r="M2983" i="47"/>
  <c r="L2983" i="47"/>
  <c r="M2985" i="47"/>
  <c r="L2985" i="47"/>
  <c r="M2987" i="47"/>
  <c r="L2987" i="47"/>
  <c r="M2989" i="47"/>
  <c r="L2989" i="47"/>
  <c r="M2991" i="47"/>
  <c r="L2991" i="47"/>
  <c r="M2993" i="47"/>
  <c r="L2993" i="47"/>
  <c r="M2995" i="47"/>
  <c r="L2995" i="47"/>
  <c r="M2997" i="47"/>
  <c r="L2997" i="47"/>
  <c r="M2999" i="47"/>
  <c r="L2999" i="47"/>
  <c r="M3001" i="47"/>
  <c r="L3001" i="47"/>
  <c r="M3003" i="47"/>
  <c r="L3003" i="47"/>
  <c r="M3005" i="47"/>
  <c r="L3005" i="47"/>
  <c r="M3007" i="47"/>
  <c r="L3007" i="47"/>
  <c r="M3009" i="47"/>
  <c r="L3009" i="47"/>
  <c r="M3011" i="47"/>
  <c r="L3011" i="47"/>
  <c r="M3013" i="47"/>
  <c r="L3013" i="47"/>
  <c r="M3015" i="47"/>
  <c r="L3015" i="47"/>
  <c r="M3017" i="47"/>
  <c r="L3017" i="47"/>
  <c r="M3019" i="47"/>
  <c r="L3019" i="47"/>
  <c r="M3021" i="47"/>
  <c r="L3021" i="47"/>
  <c r="M3023" i="47"/>
  <c r="L3023" i="47"/>
  <c r="M3025" i="47"/>
  <c r="L3025" i="47"/>
  <c r="M3027" i="47"/>
  <c r="L3027" i="47"/>
  <c r="M3029" i="47"/>
  <c r="L3029" i="47"/>
  <c r="M3031" i="47"/>
  <c r="L3031" i="47"/>
  <c r="M3033" i="47"/>
  <c r="L3033" i="47"/>
  <c r="M3035" i="47"/>
  <c r="L3035" i="47"/>
  <c r="M3037" i="47"/>
  <c r="L3037" i="47"/>
  <c r="M3039" i="47"/>
  <c r="L3039" i="47"/>
  <c r="M3041" i="47"/>
  <c r="L3041" i="47"/>
  <c r="M3043" i="47"/>
  <c r="L3043" i="47"/>
  <c r="M3045" i="47"/>
  <c r="L3045" i="47"/>
  <c r="M3047" i="47"/>
  <c r="L3047" i="47"/>
  <c r="M3049" i="47"/>
  <c r="L3049" i="47"/>
  <c r="M3051" i="47"/>
  <c r="L3051" i="47"/>
  <c r="M3053" i="47"/>
  <c r="L3053" i="47"/>
  <c r="M3055" i="47"/>
  <c r="L3055" i="47"/>
  <c r="M3057" i="47"/>
  <c r="L3057" i="47"/>
  <c r="M3059" i="47"/>
  <c r="L3059" i="47"/>
  <c r="M3061" i="47"/>
  <c r="L3061" i="47"/>
  <c r="M3063" i="47"/>
  <c r="L3063" i="47"/>
  <c r="M3065" i="47"/>
  <c r="L3065" i="47"/>
  <c r="M3067" i="47"/>
  <c r="L3067" i="47"/>
  <c r="M3069" i="47"/>
  <c r="L3069" i="47"/>
  <c r="M3071" i="47"/>
  <c r="L3071" i="47"/>
  <c r="M3073" i="47"/>
  <c r="L3073" i="47"/>
  <c r="M2736" i="47"/>
  <c r="M2740" i="47"/>
  <c r="M2744" i="47"/>
  <c r="M2748" i="47"/>
  <c r="M2752" i="47"/>
  <c r="M2756" i="47"/>
  <c r="M2760" i="47"/>
  <c r="M2764" i="47"/>
  <c r="M2768" i="47"/>
  <c r="M2772" i="47"/>
  <c r="M2776" i="47"/>
  <c r="M2780" i="47"/>
  <c r="M2784" i="47"/>
  <c r="M2788" i="47"/>
  <c r="M2792" i="47"/>
  <c r="M2796" i="47"/>
  <c r="M3682" i="47"/>
  <c r="L3682" i="47"/>
  <c r="M3684" i="47"/>
  <c r="L3684" i="47"/>
  <c r="M3686" i="47"/>
  <c r="L3686" i="47"/>
  <c r="M3688" i="47"/>
  <c r="L3688" i="47"/>
  <c r="M3690" i="47"/>
  <c r="L3690" i="47"/>
  <c r="M3692" i="47"/>
  <c r="L3692" i="47"/>
  <c r="M3694" i="47"/>
  <c r="L3694" i="47"/>
  <c r="M3696" i="47"/>
  <c r="L3696" i="47"/>
  <c r="M3698" i="47"/>
  <c r="L3698" i="47"/>
  <c r="M3700" i="47"/>
  <c r="L3700" i="47"/>
  <c r="M3702" i="47"/>
  <c r="L3702" i="47"/>
  <c r="M3704" i="47"/>
  <c r="L3704" i="47"/>
  <c r="M3706" i="47"/>
  <c r="L3706" i="47"/>
  <c r="M3708" i="47"/>
  <c r="L3708" i="47"/>
  <c r="M3710" i="47"/>
  <c r="L3710" i="47"/>
  <c r="M3712" i="47"/>
  <c r="L3712" i="47"/>
  <c r="M3714" i="47"/>
  <c r="L3714" i="47"/>
  <c r="M3716" i="47"/>
  <c r="L3716" i="47"/>
  <c r="M3718" i="47"/>
  <c r="L3718" i="47"/>
  <c r="M3720" i="47"/>
  <c r="L3720" i="47"/>
  <c r="M3722" i="47"/>
  <c r="L3722" i="47"/>
  <c r="M3724" i="47"/>
  <c r="L3724" i="47"/>
  <c r="M3726" i="47"/>
  <c r="L3726" i="47"/>
  <c r="M3728" i="47"/>
  <c r="L3728" i="47"/>
  <c r="M3730" i="47"/>
  <c r="L3730" i="47"/>
  <c r="M3732" i="47"/>
  <c r="L3732" i="47"/>
  <c r="M3734" i="47"/>
  <c r="L3734" i="47"/>
  <c r="M3736" i="47"/>
  <c r="L3736" i="47"/>
  <c r="M3738" i="47"/>
  <c r="L3738" i="47"/>
  <c r="M3740" i="47"/>
  <c r="L3740" i="47"/>
  <c r="M3742" i="47"/>
  <c r="L3742" i="47"/>
  <c r="M3744" i="47"/>
  <c r="L3744" i="47"/>
  <c r="M3746" i="47"/>
  <c r="L3746" i="47"/>
  <c r="M3748" i="47"/>
  <c r="L3748" i="47"/>
  <c r="M3750" i="47"/>
  <c r="L3750" i="47"/>
  <c r="M3752" i="47"/>
  <c r="L3752" i="47"/>
  <c r="M3754" i="47"/>
  <c r="L3754" i="47"/>
  <c r="M3756" i="47"/>
  <c r="L3756" i="47"/>
  <c r="M3758" i="47"/>
  <c r="L3758" i="47"/>
  <c r="M3760" i="47"/>
  <c r="L3760" i="47"/>
  <c r="M3762" i="47"/>
  <c r="L3762" i="47"/>
  <c r="M3764" i="47"/>
  <c r="L3764" i="47"/>
  <c r="M3766" i="47"/>
  <c r="L3766" i="47"/>
  <c r="M3768" i="47"/>
  <c r="L3768" i="47"/>
  <c r="M3770" i="47"/>
  <c r="L3770" i="47"/>
  <c r="M3772" i="47"/>
  <c r="L3772" i="47"/>
  <c r="M3774" i="47"/>
  <c r="L3774" i="47"/>
  <c r="M3776" i="47"/>
  <c r="L3776" i="47"/>
  <c r="M3778" i="47"/>
  <c r="L3778" i="47"/>
  <c r="M3780" i="47"/>
  <c r="L3780" i="47"/>
  <c r="M3782" i="47"/>
  <c r="L3782" i="47"/>
  <c r="M3784" i="47"/>
  <c r="L3784" i="47"/>
  <c r="M3786" i="47"/>
  <c r="L3786" i="47"/>
  <c r="M3788" i="47"/>
  <c r="L3788" i="47"/>
  <c r="M3790" i="47"/>
  <c r="L3790" i="47"/>
  <c r="M3792" i="47"/>
  <c r="L3792" i="47"/>
  <c r="M3794" i="47"/>
  <c r="L3794" i="47"/>
  <c r="M3796" i="47"/>
  <c r="L3796" i="47"/>
  <c r="M3798" i="47"/>
  <c r="L3798" i="47"/>
  <c r="M3800" i="47"/>
  <c r="L3800" i="47"/>
  <c r="M3802" i="47"/>
  <c r="L3802" i="47"/>
  <c r="M3804" i="47"/>
  <c r="L3804" i="47"/>
  <c r="M3806" i="47"/>
  <c r="L3806" i="47"/>
  <c r="M3808" i="47"/>
  <c r="L3808" i="47"/>
  <c r="M3810" i="47"/>
  <c r="L3810" i="47"/>
  <c r="M3812" i="47"/>
  <c r="L3812" i="47"/>
  <c r="M3814" i="47"/>
  <c r="L3814" i="47"/>
  <c r="M3816" i="47"/>
  <c r="L3816" i="47"/>
  <c r="M3818" i="47"/>
  <c r="L3818" i="47"/>
  <c r="M3820" i="47"/>
  <c r="L3820" i="47"/>
  <c r="M3822" i="47"/>
  <c r="L3822" i="47"/>
  <c r="M3824" i="47"/>
  <c r="L3824" i="47"/>
  <c r="M3826" i="47"/>
  <c r="L3826" i="47"/>
  <c r="M3828" i="47"/>
  <c r="L3828" i="47"/>
  <c r="M3830" i="47"/>
  <c r="L3830" i="47"/>
  <c r="M3832" i="47"/>
  <c r="L3832" i="47"/>
  <c r="M3834" i="47"/>
  <c r="L3834" i="47"/>
  <c r="M3836" i="47"/>
  <c r="L3836" i="47"/>
  <c r="M3838" i="47"/>
  <c r="L3838" i="47"/>
  <c r="M3840" i="47"/>
  <c r="L3840" i="47"/>
  <c r="M3842" i="47"/>
  <c r="L3842" i="47"/>
  <c r="M3844" i="47"/>
  <c r="L3844" i="47"/>
  <c r="M3846" i="47"/>
  <c r="L3846" i="47"/>
  <c r="M3848" i="47"/>
  <c r="L3848" i="47"/>
  <c r="M3850" i="47"/>
  <c r="L3850" i="47"/>
  <c r="M3852" i="47"/>
  <c r="L3852" i="47"/>
  <c r="M3854" i="47"/>
  <c r="L3854" i="47"/>
  <c r="M3856" i="47"/>
  <c r="L3856" i="47"/>
  <c r="M3858" i="47"/>
  <c r="L3858" i="47"/>
  <c r="M3860" i="47"/>
  <c r="L3860" i="47"/>
  <c r="M3862" i="47"/>
  <c r="L3862" i="47"/>
  <c r="M3864" i="47"/>
  <c r="L3864" i="47"/>
  <c r="M3866" i="47"/>
  <c r="L3866" i="47"/>
  <c r="M3868" i="47"/>
  <c r="L3868" i="47"/>
  <c r="M3870" i="47"/>
  <c r="L3870" i="47"/>
  <c r="M3872" i="47"/>
  <c r="L3872" i="47"/>
  <c r="M3874" i="47"/>
  <c r="L3874" i="47"/>
  <c r="M3876" i="47"/>
  <c r="L3876" i="47"/>
  <c r="M3878" i="47"/>
  <c r="L3878" i="47"/>
  <c r="M3880" i="47"/>
  <c r="L3880" i="47"/>
  <c r="M3882" i="47"/>
  <c r="L3882" i="47"/>
  <c r="M3884" i="47"/>
  <c r="L3884" i="47"/>
  <c r="M3886" i="47"/>
  <c r="L3886" i="47"/>
  <c r="M3888" i="47"/>
  <c r="L3888" i="47"/>
  <c r="M3890" i="47"/>
  <c r="L3890" i="47"/>
  <c r="M3892" i="47"/>
  <c r="L3892" i="47"/>
  <c r="M3894" i="47"/>
  <c r="L3894" i="47"/>
  <c r="M3896" i="47"/>
  <c r="L3896" i="47"/>
  <c r="M3898" i="47"/>
  <c r="L3898" i="47"/>
  <c r="M3900" i="47"/>
  <c r="L3900" i="47"/>
  <c r="M3902" i="47"/>
  <c r="L3902" i="47"/>
  <c r="M3904" i="47"/>
  <c r="L3904" i="47"/>
  <c r="M3906" i="47"/>
  <c r="L3906" i="47"/>
  <c r="M3908" i="47"/>
  <c r="L3908" i="47"/>
  <c r="M3910" i="47"/>
  <c r="L3910" i="47"/>
  <c r="M3912" i="47"/>
  <c r="L3912" i="47"/>
  <c r="M3914" i="47"/>
  <c r="L3914" i="47"/>
  <c r="M3916" i="47"/>
  <c r="L3916" i="47"/>
  <c r="M3918" i="47"/>
  <c r="L3918" i="47"/>
  <c r="M3920" i="47"/>
  <c r="L3920" i="47"/>
  <c r="M3922" i="47"/>
  <c r="L3922" i="47"/>
  <c r="M3924" i="47"/>
  <c r="L3924" i="47"/>
  <c r="M3926" i="47"/>
  <c r="L3926" i="47"/>
  <c r="M3928" i="47"/>
  <c r="L3928" i="47"/>
  <c r="M3930" i="47"/>
  <c r="L3930" i="47"/>
  <c r="M3932" i="47"/>
  <c r="L3932" i="47"/>
  <c r="M3934" i="47"/>
  <c r="L3934" i="47"/>
  <c r="M3936" i="47"/>
  <c r="L3936" i="47"/>
  <c r="L3074" i="47"/>
  <c r="L3075" i="47"/>
  <c r="L3076" i="47"/>
  <c r="L3077" i="47"/>
  <c r="L3078" i="47"/>
  <c r="L3079" i="47"/>
  <c r="L3080" i="47"/>
  <c r="L3081" i="47"/>
  <c r="L3082" i="47"/>
  <c r="L3083" i="47"/>
  <c r="L3084" i="47"/>
  <c r="L3085" i="47"/>
  <c r="L3086" i="47"/>
  <c r="L3087" i="47"/>
  <c r="L3088" i="47"/>
  <c r="L3089" i="47"/>
  <c r="L3090" i="47"/>
  <c r="L3091" i="47"/>
  <c r="L3092" i="47"/>
  <c r="L3093" i="47"/>
  <c r="L3094" i="47"/>
  <c r="L3095" i="47"/>
  <c r="L3096" i="47"/>
  <c r="L3097" i="47"/>
  <c r="L3098" i="47"/>
  <c r="L3099" i="47"/>
  <c r="L3100" i="47"/>
  <c r="L3101" i="47"/>
  <c r="L3102" i="47"/>
  <c r="L3103" i="47"/>
  <c r="L3104" i="47"/>
  <c r="L3105" i="47"/>
  <c r="L3106" i="47"/>
  <c r="L3107" i="47"/>
  <c r="L3108" i="47"/>
  <c r="L3109" i="47"/>
  <c r="L3110" i="47"/>
  <c r="L3111" i="47"/>
  <c r="L3112" i="47"/>
  <c r="L3113" i="47"/>
  <c r="L3114" i="47"/>
  <c r="L3115" i="47"/>
  <c r="L3116" i="47"/>
  <c r="L3117" i="47"/>
  <c r="L3118" i="47"/>
  <c r="L3119" i="47"/>
  <c r="L3120" i="47"/>
  <c r="L3121" i="47"/>
  <c r="L3122" i="47"/>
  <c r="L3123" i="47"/>
  <c r="L3124" i="47"/>
  <c r="L3125" i="47"/>
  <c r="L3126" i="47"/>
  <c r="L3127" i="47"/>
  <c r="L3128" i="47"/>
  <c r="L3129" i="47"/>
  <c r="L3130" i="47"/>
  <c r="L3131" i="47"/>
  <c r="L3132" i="47"/>
  <c r="L3133" i="47"/>
  <c r="L3134" i="47"/>
  <c r="L3135" i="47"/>
  <c r="L3136" i="47"/>
  <c r="L3137" i="47"/>
  <c r="L3138" i="47"/>
  <c r="M3681" i="47"/>
  <c r="L3681" i="47"/>
  <c r="M3683" i="47"/>
  <c r="L3683" i="47"/>
  <c r="M3685" i="47"/>
  <c r="L3685" i="47"/>
  <c r="M3687" i="47"/>
  <c r="L3687" i="47"/>
  <c r="M3689" i="47"/>
  <c r="L3689" i="47"/>
  <c r="M3691" i="47"/>
  <c r="L3691" i="47"/>
  <c r="M3693" i="47"/>
  <c r="L3693" i="47"/>
  <c r="M3695" i="47"/>
  <c r="L3695" i="47"/>
  <c r="M3697" i="47"/>
  <c r="L3697" i="47"/>
  <c r="M3699" i="47"/>
  <c r="L3699" i="47"/>
  <c r="M3701" i="47"/>
  <c r="L3701" i="47"/>
  <c r="M3703" i="47"/>
  <c r="L3703" i="47"/>
  <c r="M3705" i="47"/>
  <c r="L3705" i="47"/>
  <c r="M3707" i="47"/>
  <c r="L3707" i="47"/>
  <c r="M3709" i="47"/>
  <c r="L3709" i="47"/>
  <c r="M3711" i="47"/>
  <c r="L3711" i="47"/>
  <c r="M3713" i="47"/>
  <c r="L3713" i="47"/>
  <c r="M3715" i="47"/>
  <c r="L3715" i="47"/>
  <c r="M3717" i="47"/>
  <c r="L3717" i="47"/>
  <c r="M3719" i="47"/>
  <c r="L3719" i="47"/>
  <c r="M3721" i="47"/>
  <c r="L3721" i="47"/>
  <c r="M3723" i="47"/>
  <c r="L3723" i="47"/>
  <c r="M3725" i="47"/>
  <c r="L3725" i="47"/>
  <c r="M3727" i="47"/>
  <c r="L3727" i="47"/>
  <c r="M3729" i="47"/>
  <c r="L3729" i="47"/>
  <c r="M3731" i="47"/>
  <c r="L3731" i="47"/>
  <c r="M3733" i="47"/>
  <c r="L3733" i="47"/>
  <c r="M3735" i="47"/>
  <c r="L3735" i="47"/>
  <c r="M3737" i="47"/>
  <c r="L3737" i="47"/>
  <c r="M3739" i="47"/>
  <c r="L3739" i="47"/>
  <c r="M3741" i="47"/>
  <c r="L3741" i="47"/>
  <c r="M3743" i="47"/>
  <c r="L3743" i="47"/>
  <c r="M3745" i="47"/>
  <c r="L3745" i="47"/>
  <c r="M3747" i="47"/>
  <c r="L3747" i="47"/>
  <c r="M3749" i="47"/>
  <c r="L3749" i="47"/>
  <c r="M3751" i="47"/>
  <c r="L3751" i="47"/>
  <c r="M3753" i="47"/>
  <c r="L3753" i="47"/>
  <c r="M3755" i="47"/>
  <c r="L3755" i="47"/>
  <c r="M3757" i="47"/>
  <c r="L3757" i="47"/>
  <c r="M3759" i="47"/>
  <c r="L3759" i="47"/>
  <c r="M3761" i="47"/>
  <c r="L3761" i="47"/>
  <c r="M3763" i="47"/>
  <c r="L3763" i="47"/>
  <c r="M3765" i="47"/>
  <c r="L3765" i="47"/>
  <c r="M3767" i="47"/>
  <c r="L3767" i="47"/>
  <c r="M3769" i="47"/>
  <c r="L3769" i="47"/>
  <c r="M3771" i="47"/>
  <c r="L3771" i="47"/>
  <c r="M3773" i="47"/>
  <c r="L3773" i="47"/>
  <c r="M3775" i="47"/>
  <c r="L3775" i="47"/>
  <c r="M3777" i="47"/>
  <c r="L3777" i="47"/>
  <c r="M3779" i="47"/>
  <c r="L3779" i="47"/>
  <c r="M3781" i="47"/>
  <c r="L3781" i="47"/>
  <c r="M3783" i="47"/>
  <c r="L3783" i="47"/>
  <c r="M3785" i="47"/>
  <c r="L3785" i="47"/>
  <c r="M3787" i="47"/>
  <c r="L3787" i="47"/>
  <c r="M3789" i="47"/>
  <c r="L3789" i="47"/>
  <c r="M3791" i="47"/>
  <c r="L3791" i="47"/>
  <c r="M3793" i="47"/>
  <c r="L3793" i="47"/>
  <c r="M3795" i="47"/>
  <c r="L3795" i="47"/>
  <c r="M3797" i="47"/>
  <c r="L3797" i="47"/>
  <c r="M3799" i="47"/>
  <c r="L3799" i="47"/>
  <c r="M3801" i="47"/>
  <c r="L3801" i="47"/>
  <c r="M3803" i="47"/>
  <c r="L3803" i="47"/>
  <c r="M3805" i="47"/>
  <c r="L3805" i="47"/>
  <c r="M3807" i="47"/>
  <c r="L3807" i="47"/>
  <c r="M3809" i="47"/>
  <c r="L3809" i="47"/>
  <c r="M3811" i="47"/>
  <c r="L3811" i="47"/>
  <c r="M3813" i="47"/>
  <c r="L3813" i="47"/>
  <c r="M3815" i="47"/>
  <c r="L3815" i="47"/>
  <c r="M3817" i="47"/>
  <c r="L3817" i="47"/>
  <c r="M3819" i="47"/>
  <c r="L3819" i="47"/>
  <c r="M3821" i="47"/>
  <c r="L3821" i="47"/>
  <c r="M3823" i="47"/>
  <c r="L3823" i="47"/>
  <c r="M3825" i="47"/>
  <c r="L3825" i="47"/>
  <c r="M3827" i="47"/>
  <c r="L3827" i="47"/>
  <c r="M3829" i="47"/>
  <c r="L3829" i="47"/>
  <c r="M3831" i="47"/>
  <c r="L3831" i="47"/>
  <c r="M3833" i="47"/>
  <c r="L3833" i="47"/>
  <c r="M3835" i="47"/>
  <c r="L3835" i="47"/>
  <c r="M3837" i="47"/>
  <c r="L3837" i="47"/>
  <c r="M3839" i="47"/>
  <c r="L3839" i="47"/>
  <c r="M3841" i="47"/>
  <c r="L3841" i="47"/>
  <c r="M3843" i="47"/>
  <c r="L3843" i="47"/>
  <c r="M3845" i="47"/>
  <c r="L3845" i="47"/>
  <c r="M3847" i="47"/>
  <c r="L3847" i="47"/>
  <c r="M3849" i="47"/>
  <c r="L3849" i="47"/>
  <c r="M3851" i="47"/>
  <c r="L3851" i="47"/>
  <c r="M3853" i="47"/>
  <c r="L3853" i="47"/>
  <c r="M3855" i="47"/>
  <c r="L3855" i="47"/>
  <c r="M3857" i="47"/>
  <c r="L3857" i="47"/>
  <c r="M3859" i="47"/>
  <c r="L3859" i="47"/>
  <c r="M3861" i="47"/>
  <c r="L3861" i="47"/>
  <c r="M3863" i="47"/>
  <c r="L3863" i="47"/>
  <c r="M3865" i="47"/>
  <c r="L3865" i="47"/>
  <c r="M3867" i="47"/>
  <c r="L3867" i="47"/>
  <c r="M3869" i="47"/>
  <c r="L3869" i="47"/>
  <c r="M3871" i="47"/>
  <c r="L3871" i="47"/>
  <c r="M3873" i="47"/>
  <c r="L3873" i="47"/>
  <c r="M3875" i="47"/>
  <c r="L3875" i="47"/>
  <c r="M3877" i="47"/>
  <c r="L3877" i="47"/>
  <c r="M3879" i="47"/>
  <c r="L3879" i="47"/>
  <c r="M3881" i="47"/>
  <c r="L3881" i="47"/>
  <c r="M3883" i="47"/>
  <c r="L3883" i="47"/>
  <c r="M3885" i="47"/>
  <c r="L3885" i="47"/>
  <c r="M3887" i="47"/>
  <c r="L3887" i="47"/>
  <c r="M3889" i="47"/>
  <c r="L3889" i="47"/>
  <c r="M3891" i="47"/>
  <c r="L3891" i="47"/>
  <c r="M3893" i="47"/>
  <c r="L3893" i="47"/>
  <c r="M3895" i="47"/>
  <c r="L3895" i="47"/>
  <c r="M3897" i="47"/>
  <c r="L3897" i="47"/>
  <c r="M3899" i="47"/>
  <c r="L3899" i="47"/>
  <c r="M3901" i="47"/>
  <c r="L3901" i="47"/>
  <c r="M3903" i="47"/>
  <c r="L3903" i="47"/>
  <c r="M3905" i="47"/>
  <c r="L3905" i="47"/>
  <c r="M3907" i="47"/>
  <c r="L3907" i="47"/>
  <c r="M3909" i="47"/>
  <c r="L3909" i="47"/>
  <c r="M3911" i="47"/>
  <c r="L3911" i="47"/>
  <c r="M3913" i="47"/>
  <c r="L3913" i="47"/>
  <c r="M3915" i="47"/>
  <c r="L3915" i="47"/>
  <c r="M3917" i="47"/>
  <c r="L3917" i="47"/>
  <c r="M3919" i="47"/>
  <c r="L3919" i="47"/>
  <c r="M3921" i="47"/>
  <c r="L3921" i="47"/>
  <c r="M3923" i="47"/>
  <c r="L3923" i="47"/>
  <c r="M3925" i="47"/>
  <c r="L3925" i="47"/>
  <c r="M3927" i="47"/>
  <c r="L3927" i="47"/>
  <c r="M3929" i="47"/>
  <c r="L3929" i="47"/>
  <c r="M3931" i="47"/>
  <c r="L3931" i="47"/>
  <c r="M3933" i="47"/>
  <c r="L3933" i="47"/>
  <c r="M3935" i="47"/>
  <c r="L3935" i="47"/>
  <c r="M3937" i="47"/>
  <c r="L3937" i="47"/>
  <c r="L3938" i="47"/>
  <c r="L3939" i="47"/>
  <c r="L3940" i="47"/>
  <c r="L3941" i="47"/>
  <c r="L3942" i="47"/>
  <c r="L3943" i="47"/>
  <c r="L3944" i="47"/>
  <c r="L3945" i="47"/>
  <c r="L3946" i="47"/>
  <c r="L3947" i="47"/>
  <c r="L3948" i="47"/>
  <c r="L3949" i="47"/>
  <c r="L3950" i="47"/>
  <c r="L3951" i="47"/>
  <c r="L3952" i="47"/>
  <c r="L3953" i="47"/>
  <c r="L3954" i="47"/>
  <c r="L3955" i="47"/>
  <c r="L3956" i="47"/>
  <c r="L3957" i="47"/>
  <c r="L3958" i="47"/>
  <c r="L3959" i="47"/>
  <c r="L3960" i="47"/>
  <c r="L3961" i="47"/>
  <c r="L3962" i="47"/>
  <c r="L3963" i="47"/>
  <c r="L3964" i="47"/>
  <c r="L3965" i="47"/>
  <c r="L3966" i="47"/>
  <c r="L3967" i="47"/>
  <c r="L3968" i="47"/>
  <c r="L3969" i="47"/>
  <c r="L3970" i="47"/>
  <c r="L3971" i="47"/>
  <c r="L3972" i="47"/>
  <c r="L3973" i="47"/>
  <c r="L3974" i="47"/>
  <c r="L3975" i="47"/>
  <c r="L3976" i="47"/>
  <c r="L3977" i="47"/>
  <c r="L3978" i="47"/>
  <c r="L3979" i="47"/>
  <c r="L3980" i="47"/>
  <c r="L3981" i="47"/>
  <c r="L3982" i="47"/>
  <c r="L3983" i="47"/>
  <c r="L3984" i="47"/>
  <c r="L3985" i="47"/>
  <c r="L3986" i="47"/>
  <c r="L3987" i="47"/>
  <c r="L3988" i="47"/>
  <c r="L3989" i="47"/>
  <c r="L3990" i="47"/>
  <c r="L3991" i="47"/>
  <c r="L3992" i="47"/>
  <c r="L3993" i="47"/>
  <c r="L3994" i="47"/>
  <c r="L3995" i="47"/>
  <c r="L3999" i="47"/>
  <c r="L4003" i="47"/>
  <c r="L4007" i="47"/>
  <c r="L4011" i="47"/>
  <c r="L4015" i="47"/>
  <c r="L4019" i="47"/>
  <c r="L4023" i="47"/>
  <c r="L4027" i="47"/>
  <c r="L4031" i="47"/>
  <c r="L4035" i="47"/>
  <c r="L4039" i="47"/>
  <c r="L4043" i="47"/>
  <c r="L4047" i="47"/>
  <c r="L4051" i="47"/>
  <c r="L4055" i="47"/>
  <c r="L4059" i="47"/>
  <c r="L4063" i="47"/>
  <c r="L4067" i="47"/>
  <c r="L4071" i="47"/>
  <c r="L4075" i="47"/>
  <c r="L4079" i="47"/>
  <c r="L4083" i="47"/>
  <c r="L4087" i="47"/>
  <c r="L4091" i="47"/>
  <c r="L4095" i="47"/>
  <c r="L4099" i="47"/>
  <c r="L4082" i="47"/>
  <c r="L4086" i="47"/>
  <c r="L4090" i="47"/>
  <c r="L4094" i="47"/>
  <c r="L4098" i="47"/>
  <c r="L3997" i="47"/>
  <c r="L4001" i="47"/>
  <c r="L4005" i="47"/>
  <c r="L4009" i="47"/>
  <c r="L4013" i="47"/>
  <c r="L4017" i="47"/>
  <c r="L4021" i="47"/>
  <c r="L4025" i="47"/>
  <c r="L4029" i="47"/>
  <c r="L4033" i="47"/>
  <c r="L4037" i="47"/>
  <c r="L4041" i="47"/>
  <c r="L4045" i="47"/>
  <c r="L4049" i="47"/>
  <c r="L4053" i="47"/>
  <c r="L4057" i="47"/>
  <c r="L4061" i="47"/>
  <c r="L4065" i="47"/>
  <c r="L4069" i="47"/>
  <c r="L4073" i="47"/>
  <c r="L4077" i="47"/>
  <c r="L4081" i="47"/>
  <c r="L4085" i="47"/>
  <c r="L4089" i="47"/>
  <c r="L4093" i="47"/>
  <c r="L4097" i="47"/>
  <c r="L4218" i="47"/>
  <c r="L4222" i="47"/>
  <c r="L4226" i="47"/>
  <c r="L4230" i="47"/>
  <c r="L4234" i="47"/>
  <c r="L4238" i="47"/>
  <c r="L4242" i="47"/>
  <c r="L4246" i="47"/>
  <c r="L4250" i="47"/>
  <c r="L4254" i="47"/>
  <c r="L4258" i="47"/>
  <c r="L4262" i="47"/>
  <c r="L4266" i="47"/>
  <c r="L4270" i="47"/>
  <c r="L4274" i="47"/>
  <c r="L4278" i="47"/>
  <c r="L4282" i="47"/>
  <c r="L4286" i="47"/>
  <c r="L4290" i="47"/>
  <c r="L4294" i="47"/>
  <c r="L4298" i="47"/>
  <c r="L4302" i="47"/>
  <c r="L4306" i="47"/>
  <c r="L4310" i="47"/>
  <c r="L4314" i="47"/>
  <c r="L4318" i="47"/>
  <c r="L4322" i="47"/>
  <c r="L4326" i="47"/>
  <c r="L4330" i="47"/>
  <c r="L4334" i="47"/>
  <c r="L4338" i="47"/>
  <c r="L4342" i="47"/>
  <c r="L4346" i="47"/>
  <c r="L4350" i="47"/>
  <c r="L4354" i="47"/>
  <c r="L4358" i="47"/>
  <c r="L4321" i="47"/>
  <c r="L4325" i="47"/>
  <c r="L4333" i="47"/>
  <c r="L4337" i="47"/>
  <c r="L4341" i="47"/>
  <c r="L4345" i="47"/>
  <c r="L4349" i="47"/>
  <c r="L4353" i="47"/>
  <c r="L4357" i="47"/>
  <c r="L4103" i="47"/>
  <c r="L4107" i="47"/>
  <c r="L4111" i="47"/>
  <c r="L4115" i="47"/>
  <c r="L4119" i="47"/>
  <c r="L4123" i="47"/>
  <c r="L4127" i="47"/>
  <c r="L4131" i="47"/>
  <c r="L4135" i="47"/>
  <c r="L4139" i="47"/>
  <c r="L4143" i="47"/>
  <c r="L4147" i="47"/>
  <c r="L4151" i="47"/>
  <c r="L4155" i="47"/>
  <c r="L4159" i="47"/>
  <c r="L4163" i="47"/>
  <c r="L4167" i="47"/>
  <c r="L4171" i="47"/>
  <c r="L4175" i="47"/>
  <c r="L4179" i="47"/>
  <c r="L4183" i="47"/>
  <c r="L4187" i="47"/>
  <c r="L4191" i="47"/>
  <c r="L4195" i="47"/>
  <c r="L4199" i="47"/>
  <c r="L4203" i="47"/>
  <c r="L4207" i="47"/>
  <c r="L4211" i="47"/>
  <c r="L4215" i="47"/>
  <c r="L4219" i="47"/>
  <c r="L4223" i="47"/>
  <c r="L4227" i="47"/>
  <c r="L4231" i="47"/>
  <c r="L4235" i="47"/>
  <c r="L4239" i="47"/>
  <c r="L4243" i="47"/>
  <c r="L4247" i="47"/>
  <c r="L4251" i="47"/>
  <c r="L4255" i="47"/>
  <c r="L4259" i="47"/>
  <c r="L4263" i="47"/>
  <c r="L4267" i="47"/>
  <c r="L4271" i="47"/>
  <c r="L4275" i="47"/>
  <c r="L4279" i="47"/>
  <c r="L4283" i="47"/>
  <c r="L4287" i="47"/>
  <c r="L4291" i="47"/>
  <c r="L4295" i="47"/>
  <c r="L4299" i="47"/>
  <c r="L4303" i="47"/>
  <c r="L4307" i="47"/>
  <c r="L4311" i="47"/>
  <c r="L4315" i="47"/>
  <c r="L4319" i="47"/>
  <c r="L4323" i="47"/>
  <c r="L4327" i="47"/>
  <c r="L4331" i="47"/>
  <c r="L4335" i="47"/>
  <c r="L4339" i="47"/>
  <c r="L4343" i="47"/>
  <c r="L4347" i="47"/>
  <c r="L4351" i="47"/>
  <c r="L4355" i="47"/>
  <c r="L4359" i="47"/>
  <c r="M4427" i="47"/>
  <c r="M4431" i="47"/>
  <c r="M4435" i="47"/>
  <c r="M4439" i="47"/>
  <c r="M4443" i="47"/>
  <c r="M4447" i="47"/>
  <c r="M4451" i="47"/>
  <c r="M4455" i="47"/>
  <c r="M4459" i="47"/>
  <c r="M4463" i="47"/>
  <c r="M4467" i="47"/>
  <c r="M4471" i="47"/>
  <c r="M4475" i="47"/>
  <c r="M4479" i="47"/>
  <c r="M4483" i="47"/>
  <c r="M4487" i="47"/>
  <c r="M4489" i="47"/>
  <c r="L4489" i="47"/>
  <c r="M4491" i="47"/>
  <c r="L4491" i="47"/>
  <c r="M4493" i="47"/>
  <c r="L4493" i="47"/>
  <c r="M4495" i="47"/>
  <c r="L4495" i="47"/>
  <c r="M4497" i="47"/>
  <c r="L4497" i="47"/>
  <c r="M4499" i="47"/>
  <c r="L4499" i="47"/>
  <c r="M4501" i="47"/>
  <c r="L4501" i="47"/>
  <c r="M4503" i="47"/>
  <c r="L4503" i="47"/>
  <c r="M4505" i="47"/>
  <c r="L4505" i="47"/>
  <c r="M4507" i="47"/>
  <c r="L4507" i="47"/>
  <c r="M4509" i="47"/>
  <c r="L4509" i="47"/>
  <c r="M4511" i="47"/>
  <c r="L4511" i="47"/>
  <c r="M4513" i="47"/>
  <c r="L4513" i="47"/>
  <c r="M4515" i="47"/>
  <c r="L4515" i="47"/>
  <c r="M4517" i="47"/>
  <c r="L4517" i="47"/>
  <c r="M4519" i="47"/>
  <c r="L4519" i="47"/>
  <c r="M4521" i="47"/>
  <c r="L4521" i="47"/>
  <c r="M4523" i="47"/>
  <c r="L4523" i="47"/>
  <c r="M4525" i="47"/>
  <c r="L4525" i="47"/>
  <c r="M4527" i="47"/>
  <c r="L4527" i="47"/>
  <c r="M4529" i="47"/>
  <c r="L4529" i="47"/>
  <c r="M4531" i="47"/>
  <c r="L4531" i="47"/>
  <c r="M4533" i="47"/>
  <c r="L4533" i="47"/>
  <c r="M4535" i="47"/>
  <c r="L4535" i="47"/>
  <c r="M4537" i="47"/>
  <c r="L4537" i="47"/>
  <c r="M4539" i="47"/>
  <c r="L4539" i="47"/>
  <c r="M4541" i="47"/>
  <c r="L4541" i="47"/>
  <c r="M4543" i="47"/>
  <c r="L4543" i="47"/>
  <c r="M4545" i="47"/>
  <c r="L4545" i="47"/>
  <c r="M4547" i="47"/>
  <c r="L4547" i="47"/>
  <c r="M4549" i="47"/>
  <c r="L4549" i="47"/>
  <c r="M4551" i="47"/>
  <c r="L4551" i="47"/>
  <c r="M4553" i="47"/>
  <c r="L4553" i="47"/>
  <c r="M4555" i="47"/>
  <c r="L4555" i="47"/>
  <c r="M4557" i="47"/>
  <c r="L4557" i="47"/>
  <c r="M4559" i="47"/>
  <c r="L4559" i="47"/>
  <c r="M4429" i="47"/>
  <c r="M4433" i="47"/>
  <c r="M4437" i="47"/>
  <c r="M4441" i="47"/>
  <c r="M4445" i="47"/>
  <c r="M4449" i="47"/>
  <c r="M4453" i="47"/>
  <c r="M4457" i="47"/>
  <c r="M4461" i="47"/>
  <c r="M4465" i="47"/>
  <c r="M4469" i="47"/>
  <c r="M4473" i="47"/>
  <c r="M4477" i="47"/>
  <c r="M4481" i="47"/>
  <c r="M4485" i="47"/>
  <c r="M4490" i="47"/>
  <c r="L4490" i="47"/>
  <c r="M4492" i="47"/>
  <c r="L4492" i="47"/>
  <c r="M4494" i="47"/>
  <c r="L4494" i="47"/>
  <c r="M4496" i="47"/>
  <c r="L4496" i="47"/>
  <c r="M4498" i="47"/>
  <c r="L4498" i="47"/>
  <c r="M4500" i="47"/>
  <c r="L4500" i="47"/>
  <c r="M4502" i="47"/>
  <c r="L4502" i="47"/>
  <c r="M4504" i="47"/>
  <c r="L4504" i="47"/>
  <c r="M4506" i="47"/>
  <c r="L4506" i="47"/>
  <c r="M4508" i="47"/>
  <c r="L4508" i="47"/>
  <c r="M4510" i="47"/>
  <c r="L4510" i="47"/>
  <c r="M4512" i="47"/>
  <c r="L4512" i="47"/>
  <c r="M4514" i="47"/>
  <c r="L4514" i="47"/>
  <c r="M4516" i="47"/>
  <c r="L4516" i="47"/>
  <c r="M4518" i="47"/>
  <c r="L4518" i="47"/>
  <c r="M4520" i="47"/>
  <c r="L4520" i="47"/>
  <c r="M4522" i="47"/>
  <c r="L4522" i="47"/>
  <c r="M4524" i="47"/>
  <c r="L4524" i="47"/>
  <c r="M4526" i="47"/>
  <c r="L4526" i="47"/>
  <c r="M4528" i="47"/>
  <c r="L4528" i="47"/>
  <c r="M4530" i="47"/>
  <c r="L4530" i="47"/>
  <c r="M4532" i="47"/>
  <c r="L4532" i="47"/>
  <c r="M4534" i="47"/>
  <c r="L4534" i="47"/>
  <c r="M4536" i="47"/>
  <c r="L4536" i="47"/>
  <c r="M4538" i="47"/>
  <c r="L4538" i="47"/>
  <c r="M4540" i="47"/>
  <c r="L4540" i="47"/>
  <c r="M4542" i="47"/>
  <c r="L4542" i="47"/>
  <c r="M4544" i="47"/>
  <c r="L4544" i="47"/>
  <c r="M4546" i="47"/>
  <c r="L4546" i="47"/>
  <c r="M4548" i="47"/>
  <c r="L4548" i="47"/>
  <c r="M4550" i="47"/>
  <c r="L4550" i="47"/>
  <c r="M4552" i="47"/>
  <c r="L4552" i="47"/>
  <c r="M4554" i="47"/>
  <c r="L4554" i="47"/>
  <c r="M4556" i="47"/>
  <c r="L4556" i="47"/>
  <c r="M4558" i="47"/>
  <c r="L4558" i="47"/>
  <c r="M4560" i="47"/>
  <c r="L4560" i="47"/>
  <c r="L4659" i="47"/>
  <c r="M4659" i="47"/>
  <c r="L4667" i="47"/>
  <c r="M4667" i="47"/>
  <c r="L4675" i="47"/>
  <c r="M4675" i="47"/>
  <c r="L4683" i="47"/>
  <c r="M4683" i="47"/>
  <c r="L4691" i="47"/>
  <c r="M4691" i="47"/>
  <c r="M4699" i="47"/>
  <c r="L4699" i="47"/>
  <c r="M4701" i="47"/>
  <c r="L4701" i="47"/>
  <c r="M4703" i="47"/>
  <c r="L4703" i="47"/>
  <c r="M4705" i="47"/>
  <c r="L4705" i="47"/>
  <c r="M4707" i="47"/>
  <c r="L4707" i="47"/>
  <c r="M4709" i="47"/>
  <c r="L4709" i="47"/>
  <c r="M4711" i="47"/>
  <c r="L4711" i="47"/>
  <c r="M4713" i="47"/>
  <c r="L4713" i="47"/>
  <c r="M4715" i="47"/>
  <c r="L4715" i="47"/>
  <c r="M4717" i="47"/>
  <c r="L4717" i="47"/>
  <c r="L4561" i="47"/>
  <c r="L4562" i="47"/>
  <c r="L4563" i="47"/>
  <c r="L4564" i="47"/>
  <c r="L4565" i="47"/>
  <c r="L4566" i="47"/>
  <c r="L4567" i="47"/>
  <c r="L4568" i="47"/>
  <c r="L4569" i="47"/>
  <c r="L4570" i="47"/>
  <c r="L4571" i="47"/>
  <c r="L4572" i="47"/>
  <c r="L4573" i="47"/>
  <c r="L4574" i="47"/>
  <c r="L4575" i="47"/>
  <c r="L4576" i="47"/>
  <c r="L4577" i="47"/>
  <c r="L4578" i="47"/>
  <c r="L4582" i="47"/>
  <c r="L4586" i="47"/>
  <c r="L4590" i="47"/>
  <c r="L4594" i="47"/>
  <c r="L4598" i="47"/>
  <c r="L4602" i="47"/>
  <c r="L4606" i="47"/>
  <c r="L4610" i="47"/>
  <c r="L4614" i="47"/>
  <c r="L4618" i="47"/>
  <c r="L4622" i="47"/>
  <c r="L4626" i="47"/>
  <c r="L4630" i="47"/>
  <c r="L4634" i="47"/>
  <c r="L4638" i="47"/>
  <c r="L4653" i="47"/>
  <c r="M4653" i="47"/>
  <c r="L4661" i="47"/>
  <c r="M4661" i="47"/>
  <c r="L4669" i="47"/>
  <c r="M4669" i="47"/>
  <c r="L4677" i="47"/>
  <c r="M4677" i="47"/>
  <c r="L4685" i="47"/>
  <c r="M4685" i="47"/>
  <c r="L4693" i="47"/>
  <c r="M4693" i="47"/>
  <c r="L4655" i="47"/>
  <c r="M4655" i="47"/>
  <c r="L4663" i="47"/>
  <c r="M4663" i="47"/>
  <c r="L4671" i="47"/>
  <c r="M4671" i="47"/>
  <c r="L4679" i="47"/>
  <c r="M4679" i="47"/>
  <c r="L4687" i="47"/>
  <c r="M4687" i="47"/>
  <c r="L4695" i="47"/>
  <c r="M4695" i="47"/>
  <c r="M4700" i="47"/>
  <c r="L4700" i="47"/>
  <c r="M4702" i="47"/>
  <c r="L4702" i="47"/>
  <c r="M4704" i="47"/>
  <c r="L4704" i="47"/>
  <c r="M4706" i="47"/>
  <c r="L4706" i="47"/>
  <c r="M4708" i="47"/>
  <c r="L4708" i="47"/>
  <c r="L4580" i="47"/>
  <c r="L4584" i="47"/>
  <c r="L4588" i="47"/>
  <c r="L4592" i="47"/>
  <c r="L4596" i="47"/>
  <c r="L4600" i="47"/>
  <c r="L4604" i="47"/>
  <c r="L4608" i="47"/>
  <c r="L4612" i="47"/>
  <c r="L4616" i="47"/>
  <c r="L4620" i="47"/>
  <c r="L4624" i="47"/>
  <c r="L4628" i="47"/>
  <c r="L4632" i="47"/>
  <c r="L4636" i="47"/>
  <c r="L4657" i="47"/>
  <c r="M4657" i="47"/>
  <c r="L4665" i="47"/>
  <c r="M4665" i="47"/>
  <c r="L4673" i="47"/>
  <c r="M4673" i="47"/>
  <c r="L4681" i="47"/>
  <c r="M4681" i="47"/>
  <c r="L4689" i="47"/>
  <c r="M4689" i="47"/>
  <c r="L4697" i="47"/>
  <c r="M4697" i="47"/>
  <c r="M4719" i="47"/>
  <c r="L4719" i="47"/>
  <c r="M4721" i="47"/>
  <c r="L4721" i="47"/>
  <c r="M4723" i="47"/>
  <c r="L4723" i="47"/>
  <c r="M4725" i="47"/>
  <c r="L4725" i="47"/>
  <c r="M4727" i="47"/>
  <c r="L4727" i="47"/>
  <c r="M4729" i="47"/>
  <c r="L4729" i="47"/>
  <c r="M4731" i="47"/>
  <c r="L4731" i="47"/>
  <c r="M4733" i="47"/>
  <c r="L4733" i="47"/>
  <c r="M4735" i="47"/>
  <c r="L4735" i="47"/>
  <c r="M4737" i="47"/>
  <c r="L4737" i="47"/>
  <c r="M4739" i="47"/>
  <c r="L4739" i="47"/>
  <c r="M4741" i="47"/>
  <c r="L4741" i="47"/>
  <c r="M4743" i="47"/>
  <c r="L4743" i="47"/>
  <c r="M4745" i="47"/>
  <c r="L4745" i="47"/>
  <c r="M4747" i="47"/>
  <c r="L4747" i="47"/>
  <c r="M4749" i="47"/>
  <c r="L4749" i="47"/>
  <c r="M4751" i="47"/>
  <c r="L4751" i="47"/>
  <c r="M4753" i="47"/>
  <c r="L4753" i="47"/>
  <c r="M4755" i="47"/>
  <c r="L4755" i="47"/>
  <c r="M4757" i="47"/>
  <c r="L4757" i="47"/>
  <c r="M4759" i="47"/>
  <c r="L4759" i="47"/>
  <c r="M4761" i="47"/>
  <c r="L4761" i="47"/>
  <c r="M4763" i="47"/>
  <c r="L4763" i="47"/>
  <c r="M4765" i="47"/>
  <c r="L4765" i="47"/>
  <c r="M4767" i="47"/>
  <c r="L4767" i="47"/>
  <c r="M4769" i="47"/>
  <c r="L4769" i="47"/>
  <c r="M4771" i="47"/>
  <c r="L4771" i="47"/>
  <c r="M4773" i="47"/>
  <c r="L4773" i="47"/>
  <c r="M4775" i="47"/>
  <c r="L4775" i="47"/>
  <c r="M4777" i="47"/>
  <c r="L4777" i="47"/>
  <c r="M4779" i="47"/>
  <c r="L4779" i="47"/>
  <c r="M4781" i="47"/>
  <c r="L4781" i="47"/>
  <c r="M4783" i="47"/>
  <c r="L4783" i="47"/>
  <c r="M4785" i="47"/>
  <c r="L4785" i="47"/>
  <c r="M4710" i="47"/>
  <c r="L4710" i="47"/>
  <c r="M4712" i="47"/>
  <c r="L4712" i="47"/>
  <c r="M4714" i="47"/>
  <c r="L4714" i="47"/>
  <c r="M4716" i="47"/>
  <c r="L4716" i="47"/>
  <c r="M4718" i="47"/>
  <c r="L4718" i="47"/>
  <c r="M4720" i="47"/>
  <c r="L4720" i="47"/>
  <c r="M4722" i="47"/>
  <c r="L4722" i="47"/>
  <c r="M4724" i="47"/>
  <c r="L4724" i="47"/>
  <c r="M4726" i="47"/>
  <c r="L4726" i="47"/>
  <c r="M4728" i="47"/>
  <c r="L4728" i="47"/>
  <c r="M4730" i="47"/>
  <c r="L4730" i="47"/>
  <c r="M4732" i="47"/>
  <c r="L4732" i="47"/>
  <c r="M4734" i="47"/>
  <c r="L4734" i="47"/>
  <c r="M4736" i="47"/>
  <c r="L4736" i="47"/>
  <c r="M4738" i="47"/>
  <c r="L4738" i="47"/>
  <c r="M4740" i="47"/>
  <c r="L4740" i="47"/>
  <c r="M4742" i="47"/>
  <c r="L4742" i="47"/>
  <c r="M4744" i="47"/>
  <c r="L4744" i="47"/>
  <c r="M4746" i="47"/>
  <c r="L4746" i="47"/>
  <c r="M4748" i="47"/>
  <c r="L4748" i="47"/>
  <c r="M4750" i="47"/>
  <c r="L4750" i="47"/>
  <c r="M4752" i="47"/>
  <c r="L4752" i="47"/>
  <c r="M4754" i="47"/>
  <c r="L4754" i="47"/>
  <c r="M4756" i="47"/>
  <c r="L4756" i="47"/>
  <c r="M4758" i="47"/>
  <c r="L4758" i="47"/>
  <c r="M4760" i="47"/>
  <c r="L4760" i="47"/>
  <c r="M4762" i="47"/>
  <c r="L4762" i="47"/>
  <c r="M4764" i="47"/>
  <c r="L4764" i="47"/>
  <c r="M4766" i="47"/>
  <c r="L4766" i="47"/>
  <c r="M4768" i="47"/>
  <c r="L4768" i="47"/>
  <c r="M4770" i="47"/>
  <c r="L4770" i="47"/>
  <c r="M4772" i="47"/>
  <c r="L4772" i="47"/>
  <c r="M4774" i="47"/>
  <c r="L4774" i="47"/>
  <c r="M4776" i="47"/>
  <c r="L4776" i="47"/>
  <c r="M4778" i="47"/>
  <c r="L4778" i="47"/>
  <c r="M4780" i="47"/>
  <c r="L4780" i="47"/>
  <c r="M4782" i="47"/>
  <c r="L4782" i="47"/>
  <c r="M4784" i="47"/>
  <c r="L4784" i="47"/>
  <c r="M4786" i="47"/>
  <c r="L4786" i="47"/>
  <c r="L4810" i="47"/>
  <c r="L4814" i="47"/>
  <c r="L4818" i="47"/>
  <c r="L4822" i="47"/>
  <c r="L4826" i="47"/>
  <c r="L4830" i="47"/>
  <c r="L4834" i="47"/>
  <c r="L4838" i="47"/>
  <c r="L4842" i="47"/>
  <c r="L4846" i="47"/>
  <c r="L4850" i="47"/>
  <c r="L4854" i="47"/>
  <c r="L4858" i="47"/>
  <c r="M4878" i="47"/>
  <c r="L4878" i="47"/>
  <c r="L4853" i="47"/>
  <c r="L4857" i="47"/>
  <c r="L4787" i="47"/>
  <c r="L4788" i="47"/>
  <c r="L4789" i="47"/>
  <c r="L4790" i="47"/>
  <c r="L4791" i="47"/>
  <c r="L4792" i="47"/>
  <c r="L4793" i="47"/>
  <c r="L4794" i="47"/>
  <c r="L4795" i="47"/>
  <c r="L4796" i="47"/>
  <c r="L4797" i="47"/>
  <c r="L4798" i="47"/>
  <c r="L4799" i="47"/>
  <c r="L4800" i="47"/>
  <c r="L4801" i="47"/>
  <c r="L4802" i="47"/>
  <c r="L4803" i="47"/>
  <c r="L4804" i="47"/>
  <c r="L4805" i="47"/>
  <c r="L4806" i="47"/>
  <c r="L4808" i="47"/>
  <c r="L4812" i="47"/>
  <c r="L4816" i="47"/>
  <c r="L4820" i="47"/>
  <c r="L4824" i="47"/>
  <c r="L4828" i="47"/>
  <c r="L4832" i="47"/>
  <c r="L4836" i="47"/>
  <c r="L4840" i="47"/>
  <c r="L4844" i="47"/>
  <c r="L4848" i="47"/>
  <c r="L4852" i="47"/>
  <c r="L4856" i="47"/>
  <c r="L4860" i="47"/>
  <c r="L4859" i="47"/>
  <c r="L4880" i="47"/>
  <c r="L4884" i="47"/>
  <c r="L4888" i="47"/>
  <c r="L4892" i="47"/>
  <c r="L4896" i="47"/>
  <c r="L4900" i="47"/>
  <c r="L4904" i="47"/>
  <c r="L4908" i="47"/>
  <c r="L4912" i="47"/>
  <c r="L4916" i="47"/>
  <c r="L4920" i="47"/>
  <c r="L4924" i="47"/>
  <c r="L4928" i="47"/>
  <c r="L4932" i="47"/>
  <c r="L4936" i="47"/>
  <c r="L4940" i="47"/>
  <c r="L4944" i="47"/>
  <c r="M4963" i="47"/>
  <c r="L4963" i="47"/>
  <c r="M4965" i="47"/>
  <c r="L4965" i="47"/>
  <c r="M4967" i="47"/>
  <c r="L4967" i="47"/>
  <c r="M4969" i="47"/>
  <c r="L4969" i="47"/>
  <c r="M4971" i="47"/>
  <c r="L4971" i="47"/>
  <c r="M4973" i="47"/>
  <c r="L4973" i="47"/>
  <c r="M4975" i="47"/>
  <c r="L4975" i="47"/>
  <c r="M4977" i="47"/>
  <c r="L4977" i="47"/>
  <c r="M4979" i="47"/>
  <c r="L4979" i="47"/>
  <c r="M4981" i="47"/>
  <c r="L4981" i="47"/>
  <c r="M4983" i="47"/>
  <c r="L4983" i="47"/>
  <c r="M4985" i="47"/>
  <c r="L4985" i="47"/>
  <c r="M4987" i="47"/>
  <c r="L4987" i="47"/>
  <c r="M4989" i="47"/>
  <c r="L4989" i="47"/>
  <c r="M4991" i="47"/>
  <c r="L4991" i="47"/>
  <c r="L4882" i="47"/>
  <c r="L4886" i="47"/>
  <c r="L4890" i="47"/>
  <c r="L4894" i="47"/>
  <c r="L4898" i="47"/>
  <c r="L4902" i="47"/>
  <c r="L4906" i="47"/>
  <c r="L4910" i="47"/>
  <c r="L4914" i="47"/>
  <c r="L4918" i="47"/>
  <c r="L4922" i="47"/>
  <c r="L4926" i="47"/>
  <c r="L4930" i="47"/>
  <c r="L4934" i="47"/>
  <c r="L4938" i="47"/>
  <c r="L4942" i="47"/>
  <c r="L4946" i="47"/>
  <c r="M4966" i="47"/>
  <c r="L4966" i="47"/>
  <c r="M4968" i="47"/>
  <c r="L4968" i="47"/>
  <c r="M4970" i="47"/>
  <c r="L4970" i="47"/>
  <c r="M4972" i="47"/>
  <c r="L4972" i="47"/>
  <c r="M4974" i="47"/>
  <c r="L4974" i="47"/>
  <c r="M4976" i="47"/>
  <c r="L4976" i="47"/>
  <c r="M4978" i="47"/>
  <c r="L4978" i="47"/>
  <c r="M4980" i="47"/>
  <c r="L4980" i="47"/>
  <c r="M4982" i="47"/>
  <c r="L4982" i="47"/>
  <c r="M4984" i="47"/>
  <c r="L4984" i="47"/>
  <c r="M4993" i="47"/>
  <c r="L4993" i="47"/>
  <c r="M4995" i="47"/>
  <c r="L4995" i="47"/>
  <c r="M4997" i="47"/>
  <c r="L4997" i="47"/>
  <c r="M4999" i="47"/>
  <c r="L4999" i="47"/>
  <c r="M5001" i="47"/>
  <c r="L5001" i="47"/>
  <c r="M5003" i="47"/>
  <c r="L5003" i="47"/>
  <c r="M5005" i="47"/>
  <c r="L5005" i="47"/>
  <c r="M5007" i="47"/>
  <c r="L5007" i="47"/>
  <c r="M5009" i="47"/>
  <c r="L5009" i="47"/>
  <c r="M5011" i="47"/>
  <c r="L5011" i="47"/>
  <c r="M5013" i="47"/>
  <c r="L5013" i="47"/>
  <c r="M5015" i="47"/>
  <c r="L5015" i="47"/>
  <c r="M5017" i="47"/>
  <c r="L5017" i="47"/>
  <c r="M5019" i="47"/>
  <c r="L5019" i="47"/>
  <c r="M5021" i="47"/>
  <c r="L5021" i="47"/>
  <c r="M5023" i="47"/>
  <c r="L5023" i="47"/>
  <c r="M5025" i="47"/>
  <c r="L5025" i="47"/>
  <c r="M5027" i="47"/>
  <c r="L5027" i="47"/>
  <c r="M5029" i="47"/>
  <c r="L5029" i="47"/>
  <c r="M5031" i="47"/>
  <c r="L5031" i="47"/>
  <c r="M5033" i="47"/>
  <c r="L5033" i="47"/>
  <c r="M5035" i="47"/>
  <c r="L5035" i="47"/>
  <c r="M4986" i="47"/>
  <c r="L4986" i="47"/>
  <c r="M4988" i="47"/>
  <c r="L4988" i="47"/>
  <c r="M4990" i="47"/>
  <c r="L4990" i="47"/>
  <c r="M4992" i="47"/>
  <c r="L4992" i="47"/>
  <c r="M4994" i="47"/>
  <c r="L4994" i="47"/>
  <c r="M4996" i="47"/>
  <c r="L4996" i="47"/>
  <c r="M4998" i="47"/>
  <c r="L4998" i="47"/>
  <c r="M5000" i="47"/>
  <c r="L5000" i="47"/>
  <c r="M5002" i="47"/>
  <c r="L5002" i="47"/>
  <c r="M5004" i="47"/>
  <c r="L5004" i="47"/>
  <c r="M5006" i="47"/>
  <c r="L5006" i="47"/>
  <c r="M5008" i="47"/>
  <c r="L5008" i="47"/>
  <c r="M5010" i="47"/>
  <c r="L5010" i="47"/>
  <c r="M5012" i="47"/>
  <c r="L5012" i="47"/>
  <c r="M5014" i="47"/>
  <c r="L5014" i="47"/>
  <c r="M5016" i="47"/>
  <c r="L5016" i="47"/>
  <c r="M5018" i="47"/>
  <c r="L5018" i="47"/>
  <c r="M5020" i="47"/>
  <c r="L5020" i="47"/>
  <c r="M5022" i="47"/>
  <c r="L5022" i="47"/>
  <c r="M5024" i="47"/>
  <c r="L5024" i="47"/>
  <c r="M5026" i="47"/>
  <c r="L5026" i="47"/>
  <c r="M5028" i="47"/>
  <c r="L5028" i="47"/>
  <c r="M5030" i="47"/>
  <c r="L5030" i="47"/>
  <c r="M5032" i="47"/>
  <c r="L5032" i="47"/>
  <c r="M5034" i="47"/>
  <c r="L5034" i="47"/>
  <c r="M5036" i="47"/>
  <c r="L5036" i="47"/>
  <c r="L5037" i="47"/>
  <c r="L5038" i="47"/>
  <c r="L5039" i="47"/>
  <c r="L5040" i="47"/>
  <c r="L5041" i="47"/>
  <c r="L5042" i="47"/>
  <c r="L5043" i="47"/>
  <c r="L5044" i="47"/>
  <c r="L5045" i="47"/>
  <c r="L5046" i="47"/>
  <c r="F60" i="59" l="1" a="1"/>
  <c r="F60" i="59" s="1"/>
  <c r="G60" i="59" a="1"/>
  <c r="G60" i="59" s="1"/>
  <c r="F59" i="59" a="1"/>
  <c r="F59" i="59" s="1"/>
  <c r="F57" i="59" a="1"/>
  <c r="F57" i="59" s="1"/>
  <c r="F38" i="59" a="1"/>
  <c r="F38" i="59" s="1"/>
  <c r="G38" i="59" a="1"/>
  <c r="G38" i="59" s="1"/>
  <c r="F37" i="59" a="1"/>
  <c r="F37" i="59" s="1"/>
  <c r="F39" i="59" a="1"/>
  <c r="F39" i="59" s="1"/>
  <c r="G37" i="59" a="1"/>
  <c r="G37" i="59" s="1"/>
  <c r="G39" i="59" a="1"/>
  <c r="G39" i="59" s="1"/>
  <c r="M1002" i="47"/>
  <c r="L1016" i="47"/>
  <c r="M1058" i="47"/>
  <c r="M1030" i="47"/>
  <c r="M1010" i="47"/>
  <c r="M990" i="47"/>
  <c r="L992" i="47"/>
  <c r="L1050" i="47"/>
  <c r="L959" i="47"/>
  <c r="L975" i="47"/>
  <c r="A2283" i="50"/>
  <c r="A2284" i="50"/>
  <c r="A2285" i="50"/>
  <c r="A2286" i="50"/>
  <c r="A2287" i="50"/>
  <c r="A2288" i="50"/>
  <c r="A2289" i="50"/>
  <c r="A2290" i="50"/>
  <c r="A2291" i="50"/>
  <c r="A2292" i="50"/>
  <c r="J2292" i="50"/>
  <c r="M2292" i="50" s="1"/>
  <c r="J2291" i="50"/>
  <c r="L2291" i="50" s="1"/>
  <c r="M2291" i="50" l="1"/>
  <c r="K2292" i="50"/>
  <c r="K2291" i="50"/>
  <c r="L2292" i="50"/>
  <c r="J2290" i="50"/>
  <c r="M2290" i="50" s="1"/>
  <c r="J2289" i="50"/>
  <c r="M2289" i="50" s="1"/>
  <c r="K2289" i="50" l="1"/>
  <c r="L2289" i="50"/>
  <c r="K2290" i="50"/>
  <c r="L2290" i="50"/>
  <c r="I2287" i="50" l="1"/>
  <c r="L2287" i="50" s="1"/>
  <c r="I2286" i="50"/>
  <c r="I2288" i="50" s="1"/>
  <c r="M1826" i="50"/>
  <c r="M1825" i="50"/>
  <c r="M1824" i="50"/>
  <c r="M1823" i="50"/>
  <c r="M1822" i="50"/>
  <c r="M1821" i="50"/>
  <c r="M1820" i="50"/>
  <c r="M1819" i="50"/>
  <c r="M1818" i="50"/>
  <c r="M1817" i="50"/>
  <c r="M1816" i="50"/>
  <c r="M1815" i="50"/>
  <c r="M1814" i="50"/>
  <c r="M1813" i="50"/>
  <c r="M1812" i="50"/>
  <c r="M1811" i="50"/>
  <c r="M1810" i="50"/>
  <c r="M1809" i="50"/>
  <c r="M1808" i="50"/>
  <c r="M1807" i="50"/>
  <c r="M1806" i="50"/>
  <c r="M1805" i="50"/>
  <c r="M1804" i="50"/>
  <c r="M1803" i="50"/>
  <c r="M1802" i="50"/>
  <c r="M1801" i="50"/>
  <c r="M1800" i="50"/>
  <c r="M1799" i="50"/>
  <c r="M1798" i="50"/>
  <c r="M1797" i="50"/>
  <c r="M1796" i="50"/>
  <c r="M1795" i="50"/>
  <c r="M1794" i="50"/>
  <c r="M1793" i="50"/>
  <c r="M1792" i="50"/>
  <c r="M1791" i="50"/>
  <c r="M1790" i="50"/>
  <c r="M1789" i="50"/>
  <c r="M1788" i="50"/>
  <c r="M1787" i="50"/>
  <c r="M1786" i="50"/>
  <c r="M1785" i="50"/>
  <c r="M1784" i="50"/>
  <c r="M1783" i="50"/>
  <c r="M1782" i="50"/>
  <c r="M1781" i="50"/>
  <c r="M1780" i="50"/>
  <c r="M1779" i="50"/>
  <c r="M1778" i="50"/>
  <c r="M1777" i="50"/>
  <c r="M1776" i="50"/>
  <c r="M1775" i="50"/>
  <c r="M1774" i="50"/>
  <c r="M1773" i="50"/>
  <c r="M1772" i="50"/>
  <c r="M1771" i="50"/>
  <c r="M1770" i="50"/>
  <c r="M1769" i="50"/>
  <c r="M1768" i="50"/>
  <c r="M1767" i="50"/>
  <c r="M1766" i="50"/>
  <c r="M1765" i="50"/>
  <c r="M1764" i="50"/>
  <c r="M1763" i="50"/>
  <c r="M1762" i="50"/>
  <c r="M1761" i="50"/>
  <c r="M1760" i="50"/>
  <c r="M1759" i="50"/>
  <c r="M1758" i="50"/>
  <c r="M1757" i="50"/>
  <c r="M1756" i="50"/>
  <c r="M1755" i="50"/>
  <c r="M1754" i="50"/>
  <c r="M1753" i="50"/>
  <c r="M1752" i="50"/>
  <c r="M1751" i="50"/>
  <c r="M1750" i="50"/>
  <c r="M1749" i="50"/>
  <c r="M1748" i="50"/>
  <c r="M1747" i="50"/>
  <c r="M1746" i="50"/>
  <c r="M1745" i="50"/>
  <c r="M1744" i="50"/>
  <c r="M1743" i="50"/>
  <c r="M1742" i="50"/>
  <c r="M1741" i="50"/>
  <c r="M1740" i="50"/>
  <c r="M1739" i="50"/>
  <c r="M1738" i="50"/>
  <c r="M1737" i="50"/>
  <c r="M1736" i="50"/>
  <c r="M1735" i="50"/>
  <c r="M1734" i="50"/>
  <c r="M1733" i="50"/>
  <c r="M1732" i="50"/>
  <c r="M1731" i="50"/>
  <c r="M1730" i="50"/>
  <c r="M1729" i="50"/>
  <c r="M1728" i="50"/>
  <c r="M1727" i="50"/>
  <c r="M1726" i="50"/>
  <c r="M1725" i="50"/>
  <c r="M1724" i="50"/>
  <c r="M1723" i="50"/>
  <c r="M1722" i="50"/>
  <c r="M1721" i="50"/>
  <c r="M1720" i="50"/>
  <c r="M1719" i="50"/>
  <c r="M1718" i="50"/>
  <c r="M1717" i="50"/>
  <c r="M1716" i="50"/>
  <c r="M1715" i="50"/>
  <c r="M1714" i="50"/>
  <c r="M1713" i="50"/>
  <c r="M1712" i="50"/>
  <c r="M1711" i="50"/>
  <c r="M1710" i="50"/>
  <c r="M1709" i="50"/>
  <c r="M1708" i="50"/>
  <c r="M1707" i="50"/>
  <c r="M1706" i="50"/>
  <c r="M1705" i="50"/>
  <c r="M1704" i="50"/>
  <c r="M1703" i="50"/>
  <c r="M1702" i="50"/>
  <c r="M1701" i="50"/>
  <c r="M1700" i="50"/>
  <c r="M1699" i="50"/>
  <c r="M1698" i="50"/>
  <c r="M1697" i="50"/>
  <c r="M1696" i="50"/>
  <c r="M1695" i="50"/>
  <c r="M1694" i="50"/>
  <c r="M1693" i="50"/>
  <c r="M1692" i="50"/>
  <c r="M1691" i="50"/>
  <c r="M1690" i="50"/>
  <c r="M1689" i="50"/>
  <c r="M1688" i="50"/>
  <c r="M1687" i="50"/>
  <c r="M1686" i="50"/>
  <c r="M1685" i="50"/>
  <c r="M1684" i="50"/>
  <c r="M1683" i="50"/>
  <c r="M1682" i="50"/>
  <c r="M1681" i="50"/>
  <c r="M1680" i="50"/>
  <c r="M1679" i="50"/>
  <c r="M1678" i="50"/>
  <c r="M1677" i="50"/>
  <c r="M1674" i="50"/>
  <c r="M2285" i="50"/>
  <c r="L2285" i="50"/>
  <c r="M2283" i="50"/>
  <c r="L2283" i="50"/>
  <c r="M2284" i="50"/>
  <c r="L2284" i="50"/>
  <c r="M2286" i="50" l="1"/>
  <c r="M2287" i="50"/>
  <c r="M2288" i="50"/>
  <c r="L2288" i="50"/>
  <c r="L2286" i="50"/>
  <c r="I7" i="59"/>
  <c r="J7" i="59"/>
  <c r="I8" i="59"/>
  <c r="J8" i="59"/>
  <c r="I9" i="59"/>
  <c r="J9" i="59"/>
  <c r="I10" i="59"/>
  <c r="J10" i="59"/>
  <c r="I11" i="59"/>
  <c r="J11" i="59"/>
  <c r="I12" i="59"/>
  <c r="J12" i="59"/>
  <c r="I13" i="59"/>
  <c r="I14" i="59"/>
  <c r="J14" i="59"/>
  <c r="I15" i="59"/>
  <c r="J15" i="59"/>
  <c r="I16" i="59"/>
  <c r="J16" i="59"/>
  <c r="I17" i="59"/>
  <c r="J17" i="59"/>
  <c r="I18" i="59"/>
  <c r="J18" i="59"/>
  <c r="I19" i="59"/>
  <c r="J19" i="59"/>
  <c r="I20" i="59"/>
  <c r="J20" i="59"/>
  <c r="J5" i="59"/>
  <c r="I5" i="59"/>
  <c r="L2132" i="50" l="1"/>
  <c r="L2133" i="50"/>
  <c r="L2134" i="50"/>
  <c r="L2135" i="50"/>
  <c r="L2136" i="50"/>
  <c r="L2137" i="50"/>
  <c r="L2138" i="50"/>
  <c r="L2139" i="50"/>
  <c r="L2140" i="50"/>
  <c r="L2141" i="50"/>
  <c r="L2142" i="50"/>
  <c r="L2143" i="50"/>
  <c r="L2144" i="50"/>
  <c r="L2145" i="50"/>
  <c r="L2146" i="50"/>
  <c r="L2147" i="50"/>
  <c r="L2148" i="50"/>
  <c r="L2149" i="50"/>
  <c r="L2150" i="50"/>
  <c r="L2151" i="50"/>
  <c r="L2152" i="50"/>
  <c r="L2153" i="50"/>
  <c r="L2154" i="50"/>
  <c r="L2155" i="50"/>
  <c r="L2156" i="50"/>
  <c r="L2157" i="50"/>
  <c r="L2158" i="50"/>
  <c r="L2159" i="50"/>
  <c r="L2160" i="50"/>
  <c r="L2161" i="50"/>
  <c r="L2162" i="50"/>
  <c r="L2163" i="50"/>
  <c r="L2164" i="50"/>
  <c r="L2165" i="50"/>
  <c r="L2166" i="50"/>
  <c r="L2167" i="50"/>
  <c r="L2168" i="50"/>
  <c r="L2169" i="50"/>
  <c r="L2170" i="50"/>
  <c r="L2171" i="50"/>
  <c r="L2172" i="50"/>
  <c r="L2173" i="50"/>
  <c r="L2174" i="50"/>
  <c r="L2175" i="50"/>
  <c r="L2176" i="50"/>
  <c r="L2177" i="50"/>
  <c r="L2178" i="50"/>
  <c r="L2179" i="50"/>
  <c r="L2180" i="50"/>
  <c r="L2181" i="50"/>
  <c r="L2182" i="50"/>
  <c r="L2183" i="50"/>
  <c r="L2184" i="50"/>
  <c r="L2185" i="50"/>
  <c r="L2186" i="50"/>
  <c r="L2187" i="50"/>
  <c r="L2188" i="50"/>
  <c r="L2189" i="50"/>
  <c r="L2190" i="50"/>
  <c r="L2191" i="50"/>
  <c r="L2192" i="50"/>
  <c r="L2193" i="50"/>
  <c r="L2194" i="50"/>
  <c r="L2195" i="50"/>
  <c r="L2196" i="50"/>
  <c r="L2197" i="50"/>
  <c r="L2198" i="50"/>
  <c r="L2199" i="50"/>
  <c r="L2200" i="50"/>
  <c r="L2201" i="50"/>
  <c r="L2202" i="50"/>
  <c r="L2203" i="50"/>
  <c r="L2204" i="50"/>
  <c r="L2205" i="50"/>
  <c r="L2206" i="50"/>
  <c r="L2207" i="50"/>
  <c r="L2208" i="50"/>
  <c r="L2209" i="50"/>
  <c r="L2210" i="50"/>
  <c r="L2211" i="50"/>
  <c r="L2212" i="50"/>
  <c r="L2213" i="50"/>
  <c r="L2214" i="50"/>
  <c r="L2215" i="50"/>
  <c r="L2216" i="50"/>
  <c r="L2217" i="50"/>
  <c r="L2218" i="50"/>
  <c r="L2219" i="50"/>
  <c r="L2220" i="50"/>
  <c r="L2221" i="50"/>
  <c r="L2222" i="50"/>
  <c r="L2223" i="50"/>
  <c r="L2224" i="50"/>
  <c r="L2225" i="50"/>
  <c r="L2226" i="50"/>
  <c r="L2227" i="50"/>
  <c r="L2228" i="50"/>
  <c r="L2229" i="50"/>
  <c r="L2230" i="50"/>
  <c r="L2231" i="50"/>
  <c r="L2232" i="50"/>
  <c r="L2233" i="50"/>
  <c r="L2234" i="50"/>
  <c r="L2235" i="50"/>
  <c r="L2236" i="50"/>
  <c r="L2237" i="50"/>
  <c r="L2238" i="50"/>
  <c r="L2239" i="50"/>
  <c r="L2240" i="50"/>
  <c r="L2241" i="50"/>
  <c r="L2242" i="50"/>
  <c r="L2243" i="50"/>
  <c r="L2244" i="50"/>
  <c r="L2245" i="50"/>
  <c r="L2246" i="50"/>
  <c r="L2247" i="50"/>
  <c r="L2248" i="50"/>
  <c r="L2249" i="50"/>
  <c r="L2250" i="50"/>
  <c r="L2251" i="50"/>
  <c r="L2252" i="50"/>
  <c r="L2253" i="50"/>
  <c r="L2254" i="50"/>
  <c r="L2255" i="50"/>
  <c r="L2256" i="50"/>
  <c r="L2257" i="50"/>
  <c r="L2258" i="50"/>
  <c r="L2259" i="50"/>
  <c r="L2260" i="50"/>
  <c r="L2261" i="50"/>
  <c r="L2262" i="50"/>
  <c r="L2263" i="50"/>
  <c r="L2264" i="50"/>
  <c r="L2265" i="50"/>
  <c r="L2266" i="50"/>
  <c r="L2267" i="50"/>
  <c r="L2268" i="50"/>
  <c r="L2269" i="50"/>
  <c r="L2270" i="50"/>
  <c r="L2271" i="50"/>
  <c r="L2272" i="50"/>
  <c r="L2273" i="50"/>
  <c r="L2274" i="50"/>
  <c r="L2275" i="50"/>
  <c r="L2276" i="50"/>
  <c r="L2277" i="50"/>
  <c r="L2278" i="50"/>
  <c r="L2279" i="50"/>
  <c r="L2280" i="50"/>
  <c r="L2281" i="50"/>
  <c r="L2282" i="50"/>
  <c r="L2131" i="50"/>
  <c r="J2131" i="50" l="1"/>
  <c r="J2132" i="50"/>
  <c r="J2133" i="50"/>
  <c r="J2134" i="50"/>
  <c r="J2135" i="50"/>
  <c r="J2136" i="50"/>
  <c r="J2137" i="50"/>
  <c r="J2138" i="50"/>
  <c r="J2139" i="50"/>
  <c r="J2140" i="50"/>
  <c r="J2141" i="50"/>
  <c r="J2142" i="50"/>
  <c r="J2143" i="50"/>
  <c r="J2144" i="50"/>
  <c r="J2145" i="50"/>
  <c r="J2146" i="50"/>
  <c r="J2147" i="50"/>
  <c r="J2148" i="50"/>
  <c r="J2149" i="50"/>
  <c r="J2150" i="50"/>
  <c r="J2151" i="50"/>
  <c r="J2152" i="50"/>
  <c r="J2153" i="50"/>
  <c r="J2154" i="50"/>
  <c r="J2155" i="50"/>
  <c r="J2156" i="50"/>
  <c r="J2157" i="50"/>
  <c r="J2158" i="50"/>
  <c r="J2159" i="50"/>
  <c r="J2160" i="50"/>
  <c r="J2161" i="50"/>
  <c r="J2162" i="50"/>
  <c r="J2163" i="50"/>
  <c r="J2164" i="50"/>
  <c r="J2165" i="50"/>
  <c r="J2166" i="50"/>
  <c r="J2167" i="50"/>
  <c r="J2168" i="50"/>
  <c r="J2169" i="50"/>
  <c r="J2170" i="50"/>
  <c r="J2171" i="50"/>
  <c r="J2172" i="50"/>
  <c r="J2173" i="50"/>
  <c r="J2174" i="50"/>
  <c r="J2175" i="50"/>
  <c r="J2176" i="50"/>
  <c r="J2177" i="50"/>
  <c r="J2178" i="50"/>
  <c r="J2179" i="50"/>
  <c r="J2180" i="50"/>
  <c r="J2181" i="50"/>
  <c r="J2182" i="50"/>
  <c r="J2183" i="50"/>
  <c r="J2184" i="50"/>
  <c r="J2185" i="50"/>
  <c r="J2186" i="50"/>
  <c r="J2187" i="50"/>
  <c r="J2188" i="50"/>
  <c r="J2189" i="50"/>
  <c r="J2190" i="50"/>
  <c r="J2191" i="50"/>
  <c r="J2192" i="50"/>
  <c r="J2193" i="50"/>
  <c r="J2194" i="50"/>
  <c r="J2195" i="50"/>
  <c r="J2196" i="50"/>
  <c r="J2197" i="50"/>
  <c r="J2198" i="50"/>
  <c r="J2199" i="50"/>
  <c r="J2200" i="50"/>
  <c r="J2201" i="50"/>
  <c r="J2202" i="50"/>
  <c r="J2203" i="50"/>
  <c r="J2204" i="50"/>
  <c r="J2205" i="50"/>
  <c r="J2206" i="50"/>
  <c r="J2207" i="50"/>
  <c r="J2208" i="50"/>
  <c r="J2209" i="50"/>
  <c r="J2210" i="50"/>
  <c r="J2211" i="50"/>
  <c r="J2212" i="50"/>
  <c r="J2213" i="50"/>
  <c r="J2214" i="50"/>
  <c r="J2215" i="50"/>
  <c r="J2216" i="50"/>
  <c r="J2217" i="50"/>
  <c r="J2218" i="50"/>
  <c r="J2219" i="50"/>
  <c r="J2220" i="50"/>
  <c r="J2221" i="50"/>
  <c r="J2222" i="50"/>
  <c r="J2223" i="50"/>
  <c r="J2224" i="50"/>
  <c r="J2225" i="50"/>
  <c r="J2226" i="50"/>
  <c r="J2227" i="50"/>
  <c r="J2228" i="50"/>
  <c r="J2229" i="50"/>
  <c r="J2230" i="50"/>
  <c r="J2231" i="50"/>
  <c r="J2232" i="50"/>
  <c r="J2233" i="50"/>
  <c r="J2234" i="50"/>
  <c r="J2235" i="50"/>
  <c r="J2236" i="50"/>
  <c r="J2237" i="50"/>
  <c r="J2238" i="50"/>
  <c r="J2239" i="50"/>
  <c r="J2240" i="50"/>
  <c r="J2241" i="50"/>
  <c r="J2242" i="50"/>
  <c r="J2243" i="50"/>
  <c r="J2244" i="50"/>
  <c r="J2245" i="50"/>
  <c r="J2246" i="50"/>
  <c r="J2247" i="50"/>
  <c r="J2248" i="50"/>
  <c r="J2249" i="50"/>
  <c r="J2250" i="50"/>
  <c r="J2251" i="50"/>
  <c r="J2252" i="50"/>
  <c r="J2253" i="50"/>
  <c r="J2254" i="50"/>
  <c r="J2255" i="50"/>
  <c r="J2256" i="50"/>
  <c r="J2257" i="50"/>
  <c r="J2258" i="50"/>
  <c r="J2259" i="50"/>
  <c r="J2260" i="50"/>
  <c r="J2261" i="50"/>
  <c r="J2262" i="50"/>
  <c r="J2263" i="50"/>
  <c r="J2264" i="50"/>
  <c r="J2265" i="50"/>
  <c r="J2266" i="50"/>
  <c r="J2267" i="50"/>
  <c r="J2268" i="50"/>
  <c r="J2269" i="50"/>
  <c r="J2270" i="50"/>
  <c r="J2271" i="50"/>
  <c r="J2272" i="50"/>
  <c r="J2273" i="50"/>
  <c r="J2274" i="50"/>
  <c r="J2275" i="50"/>
  <c r="J2276" i="50"/>
  <c r="J2277" i="50"/>
  <c r="J2278" i="50"/>
  <c r="J2279" i="50"/>
  <c r="J2280" i="50"/>
  <c r="J2281" i="50"/>
  <c r="J2282" i="50"/>
  <c r="M2131" i="50"/>
  <c r="M2132" i="50"/>
  <c r="M2133" i="50"/>
  <c r="M2134" i="50"/>
  <c r="M2135" i="50"/>
  <c r="M2136" i="50"/>
  <c r="M2137" i="50"/>
  <c r="M2138" i="50"/>
  <c r="M2139" i="50"/>
  <c r="M2140" i="50"/>
  <c r="M2141" i="50"/>
  <c r="M2142" i="50"/>
  <c r="M2143" i="50"/>
  <c r="M2144" i="50"/>
  <c r="M2145" i="50"/>
  <c r="M2146" i="50"/>
  <c r="M2147" i="50"/>
  <c r="M2148" i="50"/>
  <c r="M2149" i="50"/>
  <c r="M2150" i="50"/>
  <c r="M2151" i="50"/>
  <c r="M2152" i="50"/>
  <c r="M2153" i="50"/>
  <c r="M2154" i="50"/>
  <c r="M2155" i="50"/>
  <c r="M2156" i="50"/>
  <c r="M2157" i="50"/>
  <c r="M2158" i="50"/>
  <c r="M2159" i="50"/>
  <c r="M2160" i="50"/>
  <c r="M2161" i="50"/>
  <c r="M2162" i="50"/>
  <c r="M2163" i="50"/>
  <c r="M2164" i="50"/>
  <c r="M2165" i="50"/>
  <c r="M2166" i="50"/>
  <c r="M2167" i="50"/>
  <c r="M2168" i="50"/>
  <c r="M2169" i="50"/>
  <c r="M2170" i="50"/>
  <c r="M2171" i="50"/>
  <c r="M2172" i="50"/>
  <c r="M2173" i="50"/>
  <c r="M2174" i="50"/>
  <c r="M2175" i="50"/>
  <c r="M2176" i="50"/>
  <c r="M2177" i="50"/>
  <c r="M2178" i="50"/>
  <c r="M2179" i="50"/>
  <c r="M2180" i="50"/>
  <c r="M2181" i="50"/>
  <c r="M2182" i="50"/>
  <c r="M2183" i="50"/>
  <c r="M2184" i="50"/>
  <c r="M2185" i="50"/>
  <c r="M2186" i="50"/>
  <c r="M2187" i="50"/>
  <c r="M2188" i="50"/>
  <c r="M2189" i="50"/>
  <c r="M2190" i="50"/>
  <c r="M2191" i="50"/>
  <c r="M2192" i="50"/>
  <c r="M2193" i="50"/>
  <c r="M2194" i="50"/>
  <c r="M2195" i="50"/>
  <c r="M2196" i="50"/>
  <c r="M2197" i="50"/>
  <c r="M2198" i="50"/>
  <c r="M2199" i="50"/>
  <c r="M2200" i="50"/>
  <c r="M2201" i="50"/>
  <c r="M2202" i="50"/>
  <c r="M2203" i="50"/>
  <c r="M2204" i="50"/>
  <c r="M2205" i="50"/>
  <c r="M2206" i="50"/>
  <c r="M2207" i="50"/>
  <c r="M2208" i="50"/>
  <c r="M2209" i="50"/>
  <c r="M2210" i="50"/>
  <c r="M2211" i="50"/>
  <c r="M2212" i="50"/>
  <c r="M2213" i="50"/>
  <c r="M2214" i="50"/>
  <c r="M2215" i="50"/>
  <c r="M2216" i="50"/>
  <c r="M2217" i="50"/>
  <c r="M2218" i="50"/>
  <c r="M2219" i="50"/>
  <c r="M2220" i="50"/>
  <c r="M2221" i="50"/>
  <c r="M2222" i="50"/>
  <c r="M2223" i="50"/>
  <c r="M2224" i="50"/>
  <c r="M2225" i="50"/>
  <c r="M2226" i="50"/>
  <c r="M2227" i="50"/>
  <c r="M2228" i="50"/>
  <c r="M2229" i="50"/>
  <c r="M2230" i="50"/>
  <c r="M2231" i="50"/>
  <c r="M2232" i="50"/>
  <c r="M2233" i="50"/>
  <c r="M2234" i="50"/>
  <c r="M2235" i="50"/>
  <c r="M2236" i="50"/>
  <c r="M2237" i="50"/>
  <c r="M2238" i="50"/>
  <c r="M2239" i="50"/>
  <c r="M2240" i="50"/>
  <c r="M2241" i="50"/>
  <c r="M2242" i="50"/>
  <c r="M2243" i="50"/>
  <c r="M2244" i="50"/>
  <c r="M2245" i="50"/>
  <c r="M2246" i="50"/>
  <c r="M2247" i="50"/>
  <c r="M2248" i="50"/>
  <c r="M2249" i="50"/>
  <c r="M2250" i="50"/>
  <c r="M2251" i="50"/>
  <c r="M2252" i="50"/>
  <c r="M2253" i="50"/>
  <c r="M2254" i="50"/>
  <c r="M2255" i="50"/>
  <c r="M2256" i="50"/>
  <c r="M2257" i="50"/>
  <c r="M2258" i="50"/>
  <c r="M2259" i="50"/>
  <c r="M2260" i="50"/>
  <c r="M2261" i="50"/>
  <c r="M2262" i="50"/>
  <c r="M2263" i="50"/>
  <c r="M2264" i="50"/>
  <c r="M2265" i="50"/>
  <c r="M2266" i="50"/>
  <c r="M2267" i="50"/>
  <c r="M2268" i="50"/>
  <c r="M2269" i="50"/>
  <c r="M2270" i="50"/>
  <c r="M2271" i="50"/>
  <c r="M2272" i="50"/>
  <c r="M2273" i="50"/>
  <c r="M2274" i="50"/>
  <c r="M2275" i="50"/>
  <c r="M2276" i="50"/>
  <c r="M2277" i="50"/>
  <c r="M2278" i="50"/>
  <c r="M2279" i="50"/>
  <c r="M2280" i="50"/>
  <c r="M2281" i="50"/>
  <c r="M2282" i="50"/>
  <c r="A2131" i="50"/>
  <c r="A2132" i="50"/>
  <c r="A2133" i="50"/>
  <c r="A2134" i="50"/>
  <c r="A2135" i="50"/>
  <c r="A2136" i="50"/>
  <c r="A2137" i="50"/>
  <c r="A2138" i="50"/>
  <c r="A2139" i="50"/>
  <c r="A2140" i="50"/>
  <c r="A2141" i="50"/>
  <c r="A2142" i="50"/>
  <c r="A2143" i="50"/>
  <c r="A2144" i="50"/>
  <c r="A2145" i="50"/>
  <c r="A2146" i="50"/>
  <c r="A2147" i="50"/>
  <c r="A2148" i="50"/>
  <c r="A2149" i="50"/>
  <c r="A2150" i="50"/>
  <c r="A2151" i="50"/>
  <c r="A2152" i="50"/>
  <c r="A2153" i="50"/>
  <c r="A2154" i="50"/>
  <c r="A2155" i="50"/>
  <c r="A2156" i="50"/>
  <c r="A2157" i="50"/>
  <c r="A2158" i="50"/>
  <c r="A2159" i="50"/>
  <c r="A2160" i="50"/>
  <c r="A2161" i="50"/>
  <c r="A2162" i="50"/>
  <c r="A2163" i="50"/>
  <c r="A2164" i="50"/>
  <c r="A2165" i="50"/>
  <c r="A2166" i="50"/>
  <c r="A2167" i="50"/>
  <c r="A2168" i="50"/>
  <c r="A2169" i="50"/>
  <c r="A2170" i="50"/>
  <c r="A2171" i="50"/>
  <c r="A2172" i="50"/>
  <c r="A2173" i="50"/>
  <c r="A2174" i="50"/>
  <c r="A2175" i="50"/>
  <c r="A2176" i="50"/>
  <c r="A2177" i="50"/>
  <c r="A2178" i="50"/>
  <c r="A2179" i="50"/>
  <c r="A2180" i="50"/>
  <c r="A2181" i="50"/>
  <c r="A2182" i="50"/>
  <c r="A2183" i="50"/>
  <c r="A2184" i="50"/>
  <c r="A2185" i="50"/>
  <c r="A2186" i="50"/>
  <c r="A2187" i="50"/>
  <c r="A2188" i="50"/>
  <c r="A2189" i="50"/>
  <c r="A2190" i="50"/>
  <c r="A2191" i="50"/>
  <c r="A2192" i="50"/>
  <c r="A2193" i="50"/>
  <c r="A2194" i="50"/>
  <c r="A2195" i="50"/>
  <c r="A2196" i="50"/>
  <c r="A2197" i="50"/>
  <c r="A2198" i="50"/>
  <c r="A2199" i="50"/>
  <c r="A2200" i="50"/>
  <c r="A2201" i="50"/>
  <c r="A2202" i="50"/>
  <c r="A2203" i="50"/>
  <c r="A2204" i="50"/>
  <c r="A2205" i="50"/>
  <c r="A2206" i="50"/>
  <c r="A2207" i="50"/>
  <c r="A2208" i="50"/>
  <c r="A2209" i="50"/>
  <c r="A2210" i="50"/>
  <c r="A2211" i="50"/>
  <c r="A2212" i="50"/>
  <c r="A2213" i="50"/>
  <c r="A2214" i="50"/>
  <c r="A2215" i="50"/>
  <c r="A2216" i="50"/>
  <c r="A2217" i="50"/>
  <c r="A2218" i="50"/>
  <c r="A2219" i="50"/>
  <c r="A2220" i="50"/>
  <c r="A2221" i="50"/>
  <c r="A2222" i="50"/>
  <c r="A2223" i="50"/>
  <c r="A2224" i="50"/>
  <c r="A2225" i="50"/>
  <c r="A2226" i="50"/>
  <c r="A2227" i="50"/>
  <c r="A2228" i="50"/>
  <c r="A2229" i="50"/>
  <c r="A2230" i="50"/>
  <c r="A2231" i="50"/>
  <c r="A2232" i="50"/>
  <c r="A2233" i="50"/>
  <c r="A2234" i="50"/>
  <c r="A2235" i="50"/>
  <c r="A2236" i="50"/>
  <c r="A2237" i="50"/>
  <c r="A2238" i="50"/>
  <c r="A2239" i="50"/>
  <c r="A2240" i="50"/>
  <c r="A2241" i="50"/>
  <c r="A2242" i="50"/>
  <c r="A2243" i="50"/>
  <c r="A2244" i="50"/>
  <c r="A2245" i="50"/>
  <c r="A2246" i="50"/>
  <c r="A2247" i="50"/>
  <c r="A2248" i="50"/>
  <c r="A2249" i="50"/>
  <c r="A2250" i="50"/>
  <c r="A2251" i="50"/>
  <c r="A2252" i="50"/>
  <c r="A2253" i="50"/>
  <c r="A2254" i="50"/>
  <c r="A2255" i="50"/>
  <c r="A2256" i="50"/>
  <c r="A2257" i="50"/>
  <c r="A2258" i="50"/>
  <c r="A2259" i="50"/>
  <c r="A2260" i="50"/>
  <c r="A2261" i="50"/>
  <c r="A2262" i="50"/>
  <c r="A2263" i="50"/>
  <c r="A2264" i="50"/>
  <c r="A2265" i="50"/>
  <c r="A2266" i="50"/>
  <c r="A2267" i="50"/>
  <c r="A2268" i="50"/>
  <c r="A2269" i="50"/>
  <c r="A2270" i="50"/>
  <c r="A2271" i="50"/>
  <c r="A2272" i="50"/>
  <c r="A2273" i="50"/>
  <c r="A2274" i="50"/>
  <c r="A2275" i="50"/>
  <c r="A2276" i="50"/>
  <c r="A2277" i="50"/>
  <c r="A2278" i="50"/>
  <c r="A2279" i="50"/>
  <c r="A2280" i="50"/>
  <c r="A2281" i="50"/>
  <c r="A2282" i="50"/>
  <c r="J1827" i="50" l="1"/>
  <c r="J1828" i="50"/>
  <c r="J1829" i="50"/>
  <c r="K1829" i="50" s="1"/>
  <c r="J1830" i="50"/>
  <c r="K1830" i="50" s="1"/>
  <c r="J1831" i="50"/>
  <c r="J1832" i="50"/>
  <c r="J1833" i="50"/>
  <c r="K1833" i="50" s="1"/>
  <c r="J1834" i="50"/>
  <c r="K1834" i="50" s="1"/>
  <c r="J1835" i="50"/>
  <c r="J1836" i="50"/>
  <c r="J1837" i="50"/>
  <c r="K1837" i="50" s="1"/>
  <c r="J1838" i="50"/>
  <c r="K1838" i="50" s="1"/>
  <c r="J1839" i="50"/>
  <c r="J1840" i="50"/>
  <c r="J1841" i="50"/>
  <c r="K1841" i="50" s="1"/>
  <c r="J1842" i="50"/>
  <c r="K1842" i="50" s="1"/>
  <c r="J1843" i="50"/>
  <c r="K1843" i="50" s="1"/>
  <c r="J1844" i="50"/>
  <c r="J1845" i="50"/>
  <c r="K1845" i="50" s="1"/>
  <c r="J1846" i="50"/>
  <c r="K1846" i="50" s="1"/>
  <c r="J1847" i="50"/>
  <c r="K1847" i="50" s="1"/>
  <c r="J1848" i="50"/>
  <c r="J1849" i="50"/>
  <c r="J1850" i="50"/>
  <c r="K1850" i="50" s="1"/>
  <c r="J1851" i="50"/>
  <c r="K1851" i="50" s="1"/>
  <c r="J1852" i="50"/>
  <c r="J1853" i="50"/>
  <c r="K1853" i="50" s="1"/>
  <c r="J1854" i="50"/>
  <c r="K1854" i="50" s="1"/>
  <c r="J1855" i="50"/>
  <c r="K1855" i="50" s="1"/>
  <c r="J1856" i="50"/>
  <c r="J1857" i="50"/>
  <c r="J1858" i="50"/>
  <c r="K1858" i="50" s="1"/>
  <c r="J1859" i="50"/>
  <c r="K1859" i="50" s="1"/>
  <c r="J1860" i="50"/>
  <c r="J1861" i="50"/>
  <c r="K1861" i="50" s="1"/>
  <c r="J1862" i="50"/>
  <c r="K1862" i="50" s="1"/>
  <c r="J1863" i="50"/>
  <c r="K1863" i="50" s="1"/>
  <c r="J1864" i="50"/>
  <c r="J1865" i="50"/>
  <c r="J1866" i="50"/>
  <c r="K1866" i="50" s="1"/>
  <c r="J1867" i="50"/>
  <c r="K1867" i="50" s="1"/>
  <c r="J1868" i="50"/>
  <c r="J1869" i="50"/>
  <c r="K1869" i="50" s="1"/>
  <c r="J1870" i="50"/>
  <c r="K1870" i="50" s="1"/>
  <c r="J1871" i="50"/>
  <c r="K1871" i="50" s="1"/>
  <c r="J1872" i="50"/>
  <c r="J1873" i="50"/>
  <c r="J1874" i="50"/>
  <c r="K1874" i="50" s="1"/>
  <c r="J1875" i="50"/>
  <c r="K1875" i="50" s="1"/>
  <c r="J1876" i="50"/>
  <c r="J1877" i="50"/>
  <c r="K1877" i="50" s="1"/>
  <c r="J1878" i="50"/>
  <c r="K1878" i="50" s="1"/>
  <c r="J1879" i="50"/>
  <c r="K1879" i="50" s="1"/>
  <c r="J1880" i="50"/>
  <c r="J1881" i="50"/>
  <c r="J1882" i="50"/>
  <c r="K1882" i="50" s="1"/>
  <c r="J1883" i="50"/>
  <c r="K1883" i="50" s="1"/>
  <c r="J1884" i="50"/>
  <c r="J1885" i="50"/>
  <c r="K1885" i="50" s="1"/>
  <c r="J1886" i="50"/>
  <c r="K1886" i="50" s="1"/>
  <c r="J1887" i="50"/>
  <c r="K1887" i="50" s="1"/>
  <c r="J1888" i="50"/>
  <c r="J1889" i="50"/>
  <c r="J1890" i="50"/>
  <c r="K1890" i="50" s="1"/>
  <c r="J1891" i="50"/>
  <c r="K1891" i="50" s="1"/>
  <c r="J1892" i="50"/>
  <c r="J1893" i="50"/>
  <c r="K1893" i="50" s="1"/>
  <c r="J1894" i="50"/>
  <c r="K1894" i="50" s="1"/>
  <c r="J1895" i="50"/>
  <c r="K1895" i="50" s="1"/>
  <c r="J1896" i="50"/>
  <c r="J1897" i="50"/>
  <c r="J1898" i="50"/>
  <c r="K1898" i="50" s="1"/>
  <c r="J1899" i="50"/>
  <c r="K1899" i="50" s="1"/>
  <c r="J1900" i="50"/>
  <c r="J1901" i="50"/>
  <c r="K1901" i="50" s="1"/>
  <c r="J1902" i="50"/>
  <c r="K1902" i="50" s="1"/>
  <c r="J1903" i="50"/>
  <c r="K1903" i="50" s="1"/>
  <c r="J1904" i="50"/>
  <c r="J1905" i="50"/>
  <c r="J1906" i="50"/>
  <c r="K1906" i="50" s="1"/>
  <c r="J1907" i="50"/>
  <c r="K1907" i="50" s="1"/>
  <c r="J1908" i="50"/>
  <c r="J1909" i="50"/>
  <c r="K1909" i="50" s="1"/>
  <c r="J1910" i="50"/>
  <c r="K1910" i="50" s="1"/>
  <c r="J1911" i="50"/>
  <c r="K1911" i="50" s="1"/>
  <c r="J1912" i="50"/>
  <c r="J1913" i="50"/>
  <c r="J1914" i="50"/>
  <c r="K1914" i="50" s="1"/>
  <c r="J1915" i="50"/>
  <c r="K1915" i="50" s="1"/>
  <c r="J1916" i="50"/>
  <c r="J1917" i="50"/>
  <c r="K1917" i="50" s="1"/>
  <c r="J1918" i="50"/>
  <c r="K1918" i="50" s="1"/>
  <c r="J1919" i="50"/>
  <c r="K1919" i="50" s="1"/>
  <c r="J1920" i="50"/>
  <c r="J1921" i="50"/>
  <c r="J1922" i="50"/>
  <c r="K1922" i="50" s="1"/>
  <c r="J1923" i="50"/>
  <c r="K1923" i="50" s="1"/>
  <c r="J1924" i="50"/>
  <c r="J1925" i="50"/>
  <c r="K1925" i="50" s="1"/>
  <c r="J1926" i="50"/>
  <c r="K1926" i="50" s="1"/>
  <c r="J1927" i="50"/>
  <c r="K1927" i="50" s="1"/>
  <c r="J1928" i="50"/>
  <c r="J1929" i="50"/>
  <c r="J1930" i="50"/>
  <c r="K1930" i="50" s="1"/>
  <c r="J1931" i="50"/>
  <c r="K1931" i="50" s="1"/>
  <c r="J1932" i="50"/>
  <c r="K1932" i="50" s="1"/>
  <c r="J1933" i="50"/>
  <c r="J1934" i="50"/>
  <c r="K1934" i="50" s="1"/>
  <c r="J1935" i="50"/>
  <c r="K1935" i="50" s="1"/>
  <c r="J1938" i="50"/>
  <c r="K1938" i="50" s="1"/>
  <c r="J1939" i="50"/>
  <c r="K1939" i="50" s="1"/>
  <c r="J1940" i="50"/>
  <c r="K1940" i="50" s="1"/>
  <c r="J1941" i="50"/>
  <c r="K1941" i="50" s="1"/>
  <c r="J1942" i="50"/>
  <c r="K1942" i="50" s="1"/>
  <c r="J1943" i="50"/>
  <c r="K1943" i="50" s="1"/>
  <c r="J1944" i="50"/>
  <c r="K1944" i="50" s="1"/>
  <c r="J1945" i="50"/>
  <c r="K1945" i="50" s="1"/>
  <c r="J1946" i="50"/>
  <c r="K1946" i="50" s="1"/>
  <c r="J1947" i="50"/>
  <c r="K1947" i="50" s="1"/>
  <c r="J1948" i="50"/>
  <c r="K1948" i="50" s="1"/>
  <c r="J1949" i="50"/>
  <c r="K1949" i="50" s="1"/>
  <c r="J1950" i="50"/>
  <c r="K1950" i="50" s="1"/>
  <c r="J1951" i="50"/>
  <c r="K1951" i="50" s="1"/>
  <c r="J1952" i="50"/>
  <c r="K1952" i="50" s="1"/>
  <c r="J1953" i="50"/>
  <c r="K1953" i="50" s="1"/>
  <c r="J1954" i="50"/>
  <c r="K1954" i="50" s="1"/>
  <c r="J1955" i="50"/>
  <c r="K1955" i="50" s="1"/>
  <c r="J1956" i="50"/>
  <c r="K1956" i="50" s="1"/>
  <c r="J1957" i="50"/>
  <c r="K1957" i="50" s="1"/>
  <c r="J1958" i="50"/>
  <c r="K1958" i="50" s="1"/>
  <c r="J1959" i="50"/>
  <c r="K1959" i="50" s="1"/>
  <c r="J1960" i="50"/>
  <c r="K1960" i="50" s="1"/>
  <c r="J1961" i="50"/>
  <c r="K1961" i="50" s="1"/>
  <c r="J1962" i="50"/>
  <c r="K1962" i="50" s="1"/>
  <c r="J1963" i="50"/>
  <c r="K1963" i="50" s="1"/>
  <c r="J1964" i="50"/>
  <c r="K1964" i="50" s="1"/>
  <c r="J1965" i="50"/>
  <c r="K1965" i="50" s="1"/>
  <c r="J1966" i="50"/>
  <c r="K1966" i="50" s="1"/>
  <c r="J1967" i="50"/>
  <c r="K1967" i="50" s="1"/>
  <c r="J1968" i="50"/>
  <c r="K1968" i="50" s="1"/>
  <c r="J1969" i="50"/>
  <c r="K1969" i="50" s="1"/>
  <c r="J1970" i="50"/>
  <c r="K1970" i="50" s="1"/>
  <c r="J1971" i="50"/>
  <c r="K1971" i="50" s="1"/>
  <c r="J1972" i="50"/>
  <c r="K1972" i="50" s="1"/>
  <c r="J1973" i="50"/>
  <c r="K1973" i="50" s="1"/>
  <c r="J1974" i="50"/>
  <c r="K1974" i="50" s="1"/>
  <c r="J1975" i="50"/>
  <c r="K1975" i="50" s="1"/>
  <c r="J1976" i="50"/>
  <c r="K1976" i="50" s="1"/>
  <c r="J1977" i="50"/>
  <c r="K1977" i="50" s="1"/>
  <c r="J1978" i="50"/>
  <c r="K1978" i="50" s="1"/>
  <c r="J1979" i="50"/>
  <c r="K1979" i="50" s="1"/>
  <c r="J1980" i="50"/>
  <c r="K1980" i="50" s="1"/>
  <c r="J1981" i="50"/>
  <c r="K1981" i="50" s="1"/>
  <c r="J1982" i="50"/>
  <c r="K1982" i="50" s="1"/>
  <c r="J1983" i="50"/>
  <c r="K1983" i="50" s="1"/>
  <c r="J1984" i="50"/>
  <c r="K1984" i="50" s="1"/>
  <c r="J1985" i="50"/>
  <c r="K1985" i="50" s="1"/>
  <c r="J1986" i="50"/>
  <c r="J1987" i="50"/>
  <c r="K1987" i="50" s="1"/>
  <c r="J1988" i="50"/>
  <c r="K1988" i="50" s="1"/>
  <c r="J1989" i="50"/>
  <c r="K1989" i="50" s="1"/>
  <c r="J1990" i="50"/>
  <c r="K1990" i="50" s="1"/>
  <c r="J1991" i="50"/>
  <c r="K1991" i="50" s="1"/>
  <c r="J1992" i="50"/>
  <c r="K1992" i="50" s="1"/>
  <c r="J1993" i="50"/>
  <c r="K1993" i="50" s="1"/>
  <c r="J1994" i="50"/>
  <c r="K1994" i="50" s="1"/>
  <c r="J1995" i="50"/>
  <c r="K1995" i="50" s="1"/>
  <c r="J1996" i="50"/>
  <c r="K1996" i="50" s="1"/>
  <c r="J1997" i="50"/>
  <c r="K1997" i="50" s="1"/>
  <c r="J1998" i="50"/>
  <c r="K1998" i="50" s="1"/>
  <c r="J1999" i="50"/>
  <c r="K1999" i="50" s="1"/>
  <c r="J2000" i="50"/>
  <c r="K2000" i="50" s="1"/>
  <c r="J2001" i="50"/>
  <c r="K2001" i="50" s="1"/>
  <c r="J2002" i="50"/>
  <c r="K2002" i="50" s="1"/>
  <c r="J2003" i="50"/>
  <c r="K2003" i="50" s="1"/>
  <c r="J2004" i="50"/>
  <c r="K2004" i="50" s="1"/>
  <c r="J2005" i="50"/>
  <c r="K2005" i="50" s="1"/>
  <c r="J2006" i="50"/>
  <c r="K2006" i="50" s="1"/>
  <c r="J2007" i="50"/>
  <c r="K2007" i="50" s="1"/>
  <c r="J2008" i="50"/>
  <c r="K2008" i="50" s="1"/>
  <c r="J2009" i="50"/>
  <c r="K2009" i="50" s="1"/>
  <c r="J2010" i="50"/>
  <c r="K2010" i="50" s="1"/>
  <c r="J2011" i="50"/>
  <c r="K2011" i="50" s="1"/>
  <c r="J2012" i="50"/>
  <c r="K2012" i="50" s="1"/>
  <c r="J2013" i="50"/>
  <c r="K2013" i="50" s="1"/>
  <c r="J2014" i="50"/>
  <c r="J2015" i="50"/>
  <c r="K2015" i="50" s="1"/>
  <c r="J2016" i="50"/>
  <c r="K2016" i="50" s="1"/>
  <c r="J2017" i="50"/>
  <c r="K2017" i="50" s="1"/>
  <c r="J2018" i="50"/>
  <c r="K2018" i="50" s="1"/>
  <c r="J2019" i="50"/>
  <c r="K2019" i="50" s="1"/>
  <c r="J2020" i="50"/>
  <c r="K2020" i="50" s="1"/>
  <c r="J2021" i="50"/>
  <c r="K2021" i="50" s="1"/>
  <c r="J2022" i="50"/>
  <c r="K2022" i="50" s="1"/>
  <c r="J2023" i="50"/>
  <c r="K2023" i="50" s="1"/>
  <c r="J2024" i="50"/>
  <c r="K2024" i="50" s="1"/>
  <c r="J2025" i="50"/>
  <c r="K2025" i="50" s="1"/>
  <c r="J2026" i="50"/>
  <c r="K2026" i="50" s="1"/>
  <c r="J2027" i="50"/>
  <c r="K2027" i="50" s="1"/>
  <c r="J2028" i="50"/>
  <c r="K2028" i="50" s="1"/>
  <c r="J2029" i="50"/>
  <c r="K2029" i="50" s="1"/>
  <c r="J2030" i="50"/>
  <c r="K2030" i="50" s="1"/>
  <c r="J2031" i="50"/>
  <c r="K2031" i="50" s="1"/>
  <c r="J2032" i="50"/>
  <c r="K2032" i="50" s="1"/>
  <c r="J2033" i="50"/>
  <c r="K2033" i="50" s="1"/>
  <c r="J2034" i="50"/>
  <c r="K2034" i="50" s="1"/>
  <c r="J2035" i="50"/>
  <c r="K2035" i="50" s="1"/>
  <c r="J2036" i="50"/>
  <c r="K2036" i="50" s="1"/>
  <c r="J2037" i="50"/>
  <c r="K2037" i="50" s="1"/>
  <c r="J2038" i="50"/>
  <c r="K2038" i="50" s="1"/>
  <c r="J2039" i="50"/>
  <c r="K2039" i="50" s="1"/>
  <c r="J2040" i="50"/>
  <c r="K2040" i="50" s="1"/>
  <c r="J2041" i="50"/>
  <c r="K2041" i="50" s="1"/>
  <c r="J2042" i="50"/>
  <c r="J2043" i="50"/>
  <c r="K2043" i="50" s="1"/>
  <c r="J2044" i="50"/>
  <c r="K2044" i="50" s="1"/>
  <c r="J2045" i="50"/>
  <c r="K2045" i="50" s="1"/>
  <c r="J2046" i="50"/>
  <c r="K2046" i="50" s="1"/>
  <c r="J2047" i="50"/>
  <c r="K2047" i="50" s="1"/>
  <c r="J2048" i="50"/>
  <c r="K2048" i="50" s="1"/>
  <c r="J2049" i="50"/>
  <c r="K2049" i="50" s="1"/>
  <c r="J2050" i="50"/>
  <c r="K2050" i="50" s="1"/>
  <c r="J2051" i="50"/>
  <c r="K2051" i="50" s="1"/>
  <c r="J2052" i="50"/>
  <c r="K2052" i="50" s="1"/>
  <c r="J2053" i="50"/>
  <c r="K2053" i="50" s="1"/>
  <c r="J2054" i="50"/>
  <c r="K2054" i="50" s="1"/>
  <c r="J2055" i="50"/>
  <c r="K2055" i="50" s="1"/>
  <c r="J2056" i="50"/>
  <c r="K2056" i="50" s="1"/>
  <c r="J2057" i="50"/>
  <c r="K2057" i="50" s="1"/>
  <c r="J2058" i="50"/>
  <c r="K2058" i="50" s="1"/>
  <c r="J2059" i="50"/>
  <c r="K2059" i="50" s="1"/>
  <c r="J2060" i="50"/>
  <c r="K2060" i="50" s="1"/>
  <c r="J2061" i="50"/>
  <c r="K2061" i="50" s="1"/>
  <c r="J2062" i="50"/>
  <c r="K2062" i="50" s="1"/>
  <c r="J2063" i="50"/>
  <c r="K2063" i="50" s="1"/>
  <c r="J2064" i="50"/>
  <c r="K2064" i="50" s="1"/>
  <c r="J2065" i="50"/>
  <c r="K2065" i="50" s="1"/>
  <c r="J2066" i="50"/>
  <c r="K2066" i="50" s="1"/>
  <c r="J2067" i="50"/>
  <c r="K2067" i="50" s="1"/>
  <c r="J2068" i="50"/>
  <c r="K2068" i="50" s="1"/>
  <c r="J2069" i="50"/>
  <c r="K2069" i="50" s="1"/>
  <c r="J2070" i="50"/>
  <c r="J2071" i="50"/>
  <c r="K2071" i="50" s="1"/>
  <c r="J2072" i="50"/>
  <c r="K2072" i="50" s="1"/>
  <c r="J2073" i="50"/>
  <c r="K2073" i="50" s="1"/>
  <c r="J2074" i="50"/>
  <c r="K2074" i="50" s="1"/>
  <c r="J2075" i="50"/>
  <c r="K2075" i="50" s="1"/>
  <c r="J2076" i="50"/>
  <c r="K2076" i="50" s="1"/>
  <c r="J2077" i="50"/>
  <c r="K2077" i="50" s="1"/>
  <c r="J2078" i="50"/>
  <c r="K2078" i="50" s="1"/>
  <c r="J2079" i="50"/>
  <c r="K2079" i="50" s="1"/>
  <c r="J2080" i="50"/>
  <c r="K2080" i="50" s="1"/>
  <c r="J2081" i="50"/>
  <c r="K2081" i="50" s="1"/>
  <c r="J2082" i="50"/>
  <c r="K2082" i="50" s="1"/>
  <c r="J2083" i="50"/>
  <c r="K2083" i="50" s="1"/>
  <c r="J2084" i="50"/>
  <c r="K2084" i="50" s="1"/>
  <c r="J2085" i="50"/>
  <c r="K2085" i="50" s="1"/>
  <c r="J2086" i="50"/>
  <c r="K2086" i="50" s="1"/>
  <c r="J2087" i="50"/>
  <c r="K2087" i="50" s="1"/>
  <c r="J2090" i="50"/>
  <c r="K2090" i="50" s="1"/>
  <c r="J2091" i="50"/>
  <c r="K2091" i="50" s="1"/>
  <c r="J2092" i="50"/>
  <c r="K2092" i="50" s="1"/>
  <c r="J2093" i="50"/>
  <c r="K2093" i="50" s="1"/>
  <c r="J2094" i="50"/>
  <c r="K2094" i="50" s="1"/>
  <c r="J2095" i="50"/>
  <c r="K2095" i="50" s="1"/>
  <c r="J2096" i="50"/>
  <c r="K2096" i="50" s="1"/>
  <c r="J2097" i="50"/>
  <c r="K2097" i="50" s="1"/>
  <c r="J2098" i="50"/>
  <c r="K2098" i="50" s="1"/>
  <c r="J2099" i="50"/>
  <c r="K2099" i="50" s="1"/>
  <c r="J2100" i="50"/>
  <c r="K2100" i="50" s="1"/>
  <c r="J2101" i="50"/>
  <c r="K2101" i="50" s="1"/>
  <c r="J2102" i="50"/>
  <c r="K2102" i="50" s="1"/>
  <c r="J2103" i="50"/>
  <c r="K2103" i="50" s="1"/>
  <c r="J2104" i="50"/>
  <c r="K2104" i="50" s="1"/>
  <c r="J2105" i="50"/>
  <c r="K2105" i="50" s="1"/>
  <c r="J2106" i="50"/>
  <c r="K2106" i="50" s="1"/>
  <c r="J2107" i="50"/>
  <c r="K2107" i="50" s="1"/>
  <c r="J2108" i="50"/>
  <c r="K2108" i="50" s="1"/>
  <c r="J2109" i="50"/>
  <c r="K2109" i="50" s="1"/>
  <c r="J2110" i="50"/>
  <c r="K2110" i="50" s="1"/>
  <c r="J2111" i="50"/>
  <c r="K2111" i="50" s="1"/>
  <c r="J2112" i="50"/>
  <c r="K2112" i="50" s="1"/>
  <c r="J2113" i="50"/>
  <c r="K2113" i="50" s="1"/>
  <c r="J2114" i="50"/>
  <c r="K2114" i="50" s="1"/>
  <c r="J2115" i="50"/>
  <c r="K2115" i="50" s="1"/>
  <c r="J2116" i="50"/>
  <c r="K2116" i="50" s="1"/>
  <c r="J2117" i="50"/>
  <c r="K2117" i="50" s="1"/>
  <c r="J2118" i="50"/>
  <c r="K2118" i="50" s="1"/>
  <c r="J2119" i="50"/>
  <c r="K2119" i="50" s="1"/>
  <c r="J2120" i="50"/>
  <c r="K2120" i="50" s="1"/>
  <c r="J2121" i="50"/>
  <c r="K2121" i="50" s="1"/>
  <c r="J2122" i="50"/>
  <c r="K2122" i="50" s="1"/>
  <c r="J2123" i="50"/>
  <c r="K2123" i="50" s="1"/>
  <c r="J2124" i="50"/>
  <c r="K2124" i="50" s="1"/>
  <c r="J2125" i="50"/>
  <c r="J2126" i="50"/>
  <c r="K2126" i="50" s="1"/>
  <c r="J2127" i="50"/>
  <c r="K2127" i="50" s="1"/>
  <c r="J2128" i="50"/>
  <c r="K2128" i="50" s="1"/>
  <c r="J2129" i="50"/>
  <c r="K2129" i="50" s="1"/>
  <c r="J2130" i="50"/>
  <c r="K2130" i="50" s="1"/>
  <c r="A1827" i="50"/>
  <c r="K1827" i="50"/>
  <c r="A1828" i="50"/>
  <c r="K1828" i="50"/>
  <c r="A1829" i="50"/>
  <c r="A1830" i="50"/>
  <c r="A1831" i="50"/>
  <c r="K1831" i="50"/>
  <c r="A1832" i="50"/>
  <c r="K1832" i="50"/>
  <c r="A1833" i="50"/>
  <c r="A1834" i="50"/>
  <c r="A1835" i="50"/>
  <c r="K1835" i="50"/>
  <c r="A1836" i="50"/>
  <c r="K1836" i="50"/>
  <c r="A1837" i="50"/>
  <c r="A1838" i="50"/>
  <c r="A1839" i="50"/>
  <c r="K1839" i="50"/>
  <c r="A1840" i="50"/>
  <c r="K1840" i="50"/>
  <c r="A1841" i="50"/>
  <c r="A1842" i="50"/>
  <c r="A1843" i="50"/>
  <c r="A1844" i="50"/>
  <c r="K1844" i="50"/>
  <c r="A1845" i="50"/>
  <c r="A1846" i="50"/>
  <c r="A1847" i="50"/>
  <c r="A1848" i="50"/>
  <c r="K1848" i="50"/>
  <c r="A1849" i="50"/>
  <c r="K1849" i="50"/>
  <c r="A1850" i="50"/>
  <c r="A1851" i="50"/>
  <c r="A1852" i="50"/>
  <c r="K1852" i="50"/>
  <c r="A1853" i="50"/>
  <c r="A1854" i="50"/>
  <c r="A1855" i="50"/>
  <c r="A1856" i="50"/>
  <c r="K1856" i="50"/>
  <c r="A1857" i="50"/>
  <c r="K1857" i="50"/>
  <c r="A1858" i="50"/>
  <c r="A1859" i="50"/>
  <c r="A1860" i="50"/>
  <c r="K1860" i="50"/>
  <c r="A1861" i="50"/>
  <c r="A1862" i="50"/>
  <c r="A1863" i="50"/>
  <c r="A1864" i="50"/>
  <c r="K1864" i="50"/>
  <c r="A1865" i="50"/>
  <c r="K1865" i="50"/>
  <c r="A1866" i="50"/>
  <c r="A1867" i="50"/>
  <c r="A1868" i="50"/>
  <c r="K1868" i="50"/>
  <c r="A1869" i="50"/>
  <c r="A1870" i="50"/>
  <c r="A1871" i="50"/>
  <c r="A1872" i="50"/>
  <c r="K1872" i="50"/>
  <c r="A1873" i="50"/>
  <c r="K1873" i="50"/>
  <c r="A1874" i="50"/>
  <c r="A1875" i="50"/>
  <c r="A1876" i="50"/>
  <c r="K1876" i="50"/>
  <c r="A1877" i="50"/>
  <c r="A1878" i="50"/>
  <c r="A1879" i="50"/>
  <c r="A1880" i="50"/>
  <c r="K1880" i="50"/>
  <c r="A1881" i="50"/>
  <c r="K1881" i="50"/>
  <c r="A1882" i="50"/>
  <c r="A1883" i="50"/>
  <c r="A1884" i="50"/>
  <c r="K1884" i="50"/>
  <c r="A1885" i="50"/>
  <c r="A1886" i="50"/>
  <c r="A1887" i="50"/>
  <c r="A1888" i="50"/>
  <c r="K1888" i="50"/>
  <c r="A1889" i="50"/>
  <c r="K1889" i="50"/>
  <c r="A1890" i="50"/>
  <c r="A1891" i="50"/>
  <c r="A1892" i="50"/>
  <c r="K1892" i="50"/>
  <c r="A1893" i="50"/>
  <c r="A1894" i="50"/>
  <c r="A1895" i="50"/>
  <c r="A1896" i="50"/>
  <c r="K1896" i="50"/>
  <c r="A1897" i="50"/>
  <c r="K1897" i="50"/>
  <c r="A1898" i="50"/>
  <c r="A1899" i="50"/>
  <c r="A1900" i="50"/>
  <c r="K1900" i="50"/>
  <c r="A1901" i="50"/>
  <c r="A1902" i="50"/>
  <c r="A1903" i="50"/>
  <c r="A1904" i="50"/>
  <c r="K1904" i="50"/>
  <c r="A1905" i="50"/>
  <c r="K1905" i="50"/>
  <c r="A1906" i="50"/>
  <c r="A1907" i="50"/>
  <c r="A1908" i="50"/>
  <c r="K1908" i="50"/>
  <c r="A1909" i="50"/>
  <c r="A1910" i="50"/>
  <c r="A1911" i="50"/>
  <c r="A1912" i="50"/>
  <c r="K1912" i="50"/>
  <c r="A1913" i="50"/>
  <c r="K1913" i="50"/>
  <c r="A1914" i="50"/>
  <c r="A1915" i="50"/>
  <c r="A1916" i="50"/>
  <c r="K1916" i="50"/>
  <c r="A1917" i="50"/>
  <c r="A1918" i="50"/>
  <c r="A1919" i="50"/>
  <c r="A1920" i="50"/>
  <c r="K1920" i="50"/>
  <c r="A1921" i="50"/>
  <c r="K1921" i="50"/>
  <c r="A1922" i="50"/>
  <c r="A1923" i="50"/>
  <c r="A1924" i="50"/>
  <c r="K1924" i="50"/>
  <c r="A1925" i="50"/>
  <c r="A1926" i="50"/>
  <c r="A1927" i="50"/>
  <c r="A1928" i="50"/>
  <c r="K1928" i="50"/>
  <c r="A1929" i="50"/>
  <c r="K1929" i="50"/>
  <c r="A1930" i="50"/>
  <c r="A1931" i="50"/>
  <c r="A1932" i="50"/>
  <c r="A1933" i="50"/>
  <c r="K1933" i="50"/>
  <c r="A1934" i="50"/>
  <c r="A1935" i="50"/>
  <c r="A1938" i="50"/>
  <c r="A1939" i="50"/>
  <c r="A1940" i="50"/>
  <c r="A1941" i="50"/>
  <c r="A1942" i="50"/>
  <c r="A1943" i="50"/>
  <c r="A1944" i="50"/>
  <c r="A1945" i="50"/>
  <c r="A1946" i="50"/>
  <c r="A1947" i="50"/>
  <c r="A1948" i="50"/>
  <c r="A1949" i="50"/>
  <c r="A1950" i="50"/>
  <c r="A1951" i="50"/>
  <c r="A1952" i="50"/>
  <c r="A1953" i="50"/>
  <c r="A1954" i="50"/>
  <c r="A1955" i="50"/>
  <c r="A1956" i="50"/>
  <c r="A1957" i="50"/>
  <c r="A1958" i="50"/>
  <c r="A1959" i="50"/>
  <c r="A1960" i="50"/>
  <c r="A1961" i="50"/>
  <c r="A1962" i="50"/>
  <c r="A1963" i="50"/>
  <c r="A1964" i="50"/>
  <c r="A1965" i="50"/>
  <c r="A1966" i="50"/>
  <c r="A1967" i="50"/>
  <c r="A1968" i="50"/>
  <c r="A1969" i="50"/>
  <c r="A1970" i="50"/>
  <c r="A1971" i="50"/>
  <c r="A1972" i="50"/>
  <c r="A1973" i="50"/>
  <c r="A1974" i="50"/>
  <c r="A1975" i="50"/>
  <c r="A1976" i="50"/>
  <c r="A1977" i="50"/>
  <c r="A1978" i="50"/>
  <c r="A1979" i="50"/>
  <c r="A1980" i="50"/>
  <c r="A1981" i="50"/>
  <c r="A1982" i="50"/>
  <c r="A1983" i="50"/>
  <c r="A1984" i="50"/>
  <c r="A1985" i="50"/>
  <c r="A1986" i="50"/>
  <c r="K1986" i="50"/>
  <c r="A1987" i="50"/>
  <c r="A1988" i="50"/>
  <c r="A1989" i="50"/>
  <c r="A1990" i="50"/>
  <c r="A1991" i="50"/>
  <c r="A1992" i="50"/>
  <c r="A1993" i="50"/>
  <c r="A1994" i="50"/>
  <c r="A1995" i="50"/>
  <c r="A1996" i="50"/>
  <c r="A1997" i="50"/>
  <c r="A1998" i="50"/>
  <c r="A1999" i="50"/>
  <c r="A2000" i="50"/>
  <c r="A2001" i="50"/>
  <c r="A2002" i="50"/>
  <c r="A2003" i="50"/>
  <c r="A2004" i="50"/>
  <c r="A2005" i="50"/>
  <c r="A2006" i="50"/>
  <c r="A2007" i="50"/>
  <c r="A2008" i="50"/>
  <c r="A2009" i="50"/>
  <c r="A2010" i="50"/>
  <c r="A2011" i="50"/>
  <c r="A2012" i="50"/>
  <c r="A2013" i="50"/>
  <c r="A2014" i="50"/>
  <c r="K2014" i="50"/>
  <c r="A2015" i="50"/>
  <c r="A2016" i="50"/>
  <c r="A2017" i="50"/>
  <c r="A2018" i="50"/>
  <c r="A2019" i="50"/>
  <c r="A2020" i="50"/>
  <c r="A2021" i="50"/>
  <c r="A2022" i="50"/>
  <c r="A2023" i="50"/>
  <c r="A2024" i="50"/>
  <c r="A2025" i="50"/>
  <c r="A2026" i="50"/>
  <c r="A2027" i="50"/>
  <c r="A2028" i="50"/>
  <c r="A2029" i="50"/>
  <c r="A2030" i="50"/>
  <c r="A2031" i="50"/>
  <c r="A2032" i="50"/>
  <c r="A2033" i="50"/>
  <c r="A2034" i="50"/>
  <c r="A2035" i="50"/>
  <c r="A2036" i="50"/>
  <c r="A2037" i="50"/>
  <c r="A2038" i="50"/>
  <c r="A2039" i="50"/>
  <c r="A2040" i="50"/>
  <c r="A2041" i="50"/>
  <c r="A2042" i="50"/>
  <c r="K2042" i="50"/>
  <c r="A2043" i="50"/>
  <c r="A2044" i="50"/>
  <c r="A2045" i="50"/>
  <c r="A2046" i="50"/>
  <c r="A2047" i="50"/>
  <c r="A2048" i="50"/>
  <c r="A2049" i="50"/>
  <c r="A2050" i="50"/>
  <c r="A2051" i="50"/>
  <c r="A2052" i="50"/>
  <c r="A2053" i="50"/>
  <c r="A2054" i="50"/>
  <c r="A2055" i="50"/>
  <c r="A2056" i="50"/>
  <c r="A2057" i="50"/>
  <c r="A2058" i="50"/>
  <c r="A2059" i="50"/>
  <c r="A2060" i="50"/>
  <c r="A2061" i="50"/>
  <c r="A2062" i="50"/>
  <c r="A2063" i="50"/>
  <c r="A2064" i="50"/>
  <c r="A2065" i="50"/>
  <c r="A2066" i="50"/>
  <c r="A2067" i="50"/>
  <c r="A2068" i="50"/>
  <c r="A2069" i="50"/>
  <c r="A2070" i="50"/>
  <c r="K2070" i="50"/>
  <c r="A2071" i="50"/>
  <c r="A2072" i="50"/>
  <c r="A2073" i="50"/>
  <c r="A2074" i="50"/>
  <c r="A2075" i="50"/>
  <c r="A2076" i="50"/>
  <c r="A2077" i="50"/>
  <c r="A2078" i="50"/>
  <c r="A2079" i="50"/>
  <c r="A2080" i="50"/>
  <c r="A2081" i="50"/>
  <c r="A2082" i="50"/>
  <c r="A2083" i="50"/>
  <c r="A2084" i="50"/>
  <c r="A2085" i="50"/>
  <c r="A2086" i="50"/>
  <c r="A2090" i="50"/>
  <c r="A2091" i="50"/>
  <c r="A2092" i="50"/>
  <c r="A2093" i="50"/>
  <c r="A2094" i="50"/>
  <c r="A2095" i="50"/>
  <c r="A2096" i="50"/>
  <c r="A2097" i="50"/>
  <c r="A2098" i="50"/>
  <c r="A2099" i="50"/>
  <c r="A2100" i="50"/>
  <c r="A2101" i="50"/>
  <c r="A2102" i="50"/>
  <c r="A2103" i="50"/>
  <c r="A2104" i="50"/>
  <c r="A2105" i="50"/>
  <c r="A2106" i="50"/>
  <c r="A2107" i="50"/>
  <c r="A2108" i="50"/>
  <c r="A2109" i="50"/>
  <c r="A2110" i="50"/>
  <c r="A2111" i="50"/>
  <c r="A2112" i="50"/>
  <c r="A2113" i="50"/>
  <c r="A2114" i="50"/>
  <c r="A2115" i="50"/>
  <c r="A2116" i="50"/>
  <c r="A2117" i="50"/>
  <c r="A2118" i="50"/>
  <c r="A2119" i="50"/>
  <c r="A2120" i="50"/>
  <c r="A2121" i="50"/>
  <c r="A2122" i="50"/>
  <c r="A2123" i="50"/>
  <c r="A2124" i="50"/>
  <c r="A2125" i="50"/>
  <c r="K2125" i="50"/>
  <c r="A2126" i="50"/>
  <c r="A2127" i="50"/>
  <c r="A2128" i="50"/>
  <c r="A2129" i="50"/>
  <c r="A2130" i="50"/>
  <c r="L2130" i="50" l="1"/>
  <c r="M2130" i="50"/>
  <c r="L2128" i="50"/>
  <c r="M2128" i="50"/>
  <c r="L2126" i="50"/>
  <c r="M2126" i="50"/>
  <c r="L2124" i="50"/>
  <c r="M2124" i="50"/>
  <c r="L2122" i="50"/>
  <c r="M2122" i="50"/>
  <c r="L2120" i="50"/>
  <c r="M2120" i="50"/>
  <c r="L2118" i="50"/>
  <c r="M2118" i="50"/>
  <c r="L2116" i="50"/>
  <c r="M2116" i="50"/>
  <c r="L2114" i="50"/>
  <c r="M2114" i="50"/>
  <c r="L2112" i="50"/>
  <c r="M2112" i="50"/>
  <c r="L2110" i="50"/>
  <c r="M2110" i="50"/>
  <c r="L2108" i="50"/>
  <c r="M2108" i="50"/>
  <c r="L2106" i="50"/>
  <c r="M2106" i="50"/>
  <c r="L2104" i="50"/>
  <c r="M2104" i="50"/>
  <c r="L2102" i="50"/>
  <c r="M2102" i="50"/>
  <c r="L2100" i="50"/>
  <c r="M2100" i="50"/>
  <c r="L2098" i="50"/>
  <c r="M2098" i="50"/>
  <c r="L2096" i="50"/>
  <c r="M2096" i="50"/>
  <c r="L2094" i="50"/>
  <c r="M2094" i="50"/>
  <c r="L2092" i="50"/>
  <c r="M2092" i="50"/>
  <c r="L2090" i="50"/>
  <c r="M2090" i="50"/>
  <c r="L2087" i="50"/>
  <c r="M2087" i="50"/>
  <c r="L2085" i="50"/>
  <c r="M2085" i="50"/>
  <c r="L2083" i="50"/>
  <c r="M2083" i="50"/>
  <c r="L2081" i="50"/>
  <c r="M2081" i="50"/>
  <c r="L2079" i="50"/>
  <c r="M2079" i="50"/>
  <c r="L2077" i="50"/>
  <c r="M2077" i="50"/>
  <c r="L2075" i="50"/>
  <c r="M2075" i="50"/>
  <c r="L2073" i="50"/>
  <c r="M2073" i="50"/>
  <c r="L2071" i="50"/>
  <c r="M2071" i="50"/>
  <c r="L2069" i="50"/>
  <c r="M2069" i="50"/>
  <c r="L2067" i="50"/>
  <c r="M2067" i="50"/>
  <c r="L2065" i="50"/>
  <c r="M2065" i="50"/>
  <c r="L2063" i="50"/>
  <c r="M2063" i="50"/>
  <c r="L2061" i="50"/>
  <c r="M2061" i="50"/>
  <c r="L2059" i="50"/>
  <c r="M2059" i="50"/>
  <c r="L2057" i="50"/>
  <c r="M2057" i="50"/>
  <c r="L2055" i="50"/>
  <c r="M2055" i="50"/>
  <c r="L2053" i="50"/>
  <c r="M2053" i="50"/>
  <c r="L2051" i="50"/>
  <c r="M2051" i="50"/>
  <c r="L2049" i="50"/>
  <c r="M2049" i="50"/>
  <c r="L2047" i="50"/>
  <c r="M2047" i="50"/>
  <c r="L2045" i="50"/>
  <c r="M2045" i="50"/>
  <c r="L2043" i="50"/>
  <c r="M2043" i="50"/>
  <c r="L2041" i="50"/>
  <c r="M2041" i="50"/>
  <c r="L2039" i="50"/>
  <c r="M2039" i="50"/>
  <c r="L2037" i="50"/>
  <c r="M2037" i="50"/>
  <c r="L2035" i="50"/>
  <c r="M2035" i="50"/>
  <c r="L2033" i="50"/>
  <c r="M2033" i="50"/>
  <c r="L2031" i="50"/>
  <c r="M2031" i="50"/>
  <c r="L2029" i="50"/>
  <c r="M2029" i="50"/>
  <c r="L2027" i="50"/>
  <c r="M2027" i="50"/>
  <c r="L2025" i="50"/>
  <c r="M2025" i="50"/>
  <c r="L2023" i="50"/>
  <c r="M2023" i="50"/>
  <c r="L2021" i="50"/>
  <c r="M2021" i="50"/>
  <c r="L2019" i="50"/>
  <c r="M2019" i="50"/>
  <c r="L2017" i="50"/>
  <c r="M2017" i="50"/>
  <c r="L2015" i="50"/>
  <c r="M2015" i="50"/>
  <c r="L2013" i="50"/>
  <c r="M2013" i="50"/>
  <c r="L2011" i="50"/>
  <c r="M2011" i="50"/>
  <c r="L2009" i="50"/>
  <c r="M2009" i="50"/>
  <c r="L2007" i="50"/>
  <c r="M2007" i="50"/>
  <c r="L2005" i="50"/>
  <c r="M2005" i="50"/>
  <c r="L2003" i="50"/>
  <c r="M2003" i="50"/>
  <c r="L2001" i="50"/>
  <c r="M2001" i="50"/>
  <c r="L1999" i="50"/>
  <c r="M1999" i="50"/>
  <c r="L1997" i="50"/>
  <c r="M1997" i="50"/>
  <c r="L1995" i="50"/>
  <c r="M1995" i="50"/>
  <c r="L1993" i="50"/>
  <c r="M1993" i="50"/>
  <c r="L1991" i="50"/>
  <c r="M1991" i="50"/>
  <c r="L1989" i="50"/>
  <c r="M1989" i="50"/>
  <c r="L1987" i="50"/>
  <c r="M1987" i="50"/>
  <c r="L1985" i="50"/>
  <c r="M1985" i="50"/>
  <c r="L1983" i="50"/>
  <c r="M1983" i="50"/>
  <c r="L1981" i="50"/>
  <c r="M1981" i="50"/>
  <c r="L1979" i="50"/>
  <c r="M1979" i="50"/>
  <c r="L1977" i="50"/>
  <c r="M1977" i="50"/>
  <c r="L1975" i="50"/>
  <c r="M1975" i="50"/>
  <c r="L1973" i="50"/>
  <c r="M1973" i="50"/>
  <c r="L1971" i="50"/>
  <c r="M1971" i="50"/>
  <c r="L1969" i="50"/>
  <c r="M1969" i="50"/>
  <c r="L1967" i="50"/>
  <c r="M1967" i="50"/>
  <c r="L1965" i="50"/>
  <c r="M1965" i="50"/>
  <c r="L1963" i="50"/>
  <c r="M1963" i="50"/>
  <c r="L1961" i="50"/>
  <c r="M1961" i="50"/>
  <c r="L1959" i="50"/>
  <c r="M1959" i="50"/>
  <c r="L1957" i="50"/>
  <c r="M1957" i="50"/>
  <c r="L1955" i="50"/>
  <c r="M1955" i="50"/>
  <c r="L1953" i="50"/>
  <c r="M1953" i="50"/>
  <c r="L1951" i="50"/>
  <c r="M1951" i="50"/>
  <c r="L1949" i="50"/>
  <c r="M1949" i="50"/>
  <c r="L1947" i="50"/>
  <c r="M1947" i="50"/>
  <c r="L1945" i="50"/>
  <c r="M1945" i="50"/>
  <c r="L1943" i="50"/>
  <c r="M1943" i="50"/>
  <c r="L1941" i="50"/>
  <c r="M1941" i="50"/>
  <c r="L1939" i="50"/>
  <c r="M1939" i="50"/>
  <c r="L1934" i="50"/>
  <c r="M1934" i="50"/>
  <c r="L1932" i="50"/>
  <c r="M1932" i="50"/>
  <c r="L1930" i="50"/>
  <c r="M1930" i="50"/>
  <c r="L1928" i="50"/>
  <c r="M1928" i="50"/>
  <c r="L1926" i="50"/>
  <c r="M1926" i="50"/>
  <c r="L1924" i="50"/>
  <c r="M1924" i="50"/>
  <c r="L1922" i="50"/>
  <c r="M1922" i="50"/>
  <c r="L1920" i="50"/>
  <c r="M1920" i="50"/>
  <c r="L1918" i="50"/>
  <c r="M1918" i="50"/>
  <c r="L1916" i="50"/>
  <c r="M1916" i="50"/>
  <c r="L1914" i="50"/>
  <c r="M1914" i="50"/>
  <c r="L1912" i="50"/>
  <c r="M1912" i="50"/>
  <c r="M1910" i="50"/>
  <c r="L1910" i="50"/>
  <c r="M1908" i="50"/>
  <c r="L1908" i="50"/>
  <c r="M1906" i="50"/>
  <c r="L1906" i="50"/>
  <c r="M1904" i="50"/>
  <c r="L1904" i="50"/>
  <c r="M1902" i="50"/>
  <c r="L1902" i="50"/>
  <c r="M1900" i="50"/>
  <c r="L1900" i="50"/>
  <c r="M1898" i="50"/>
  <c r="L1898" i="50"/>
  <c r="M1896" i="50"/>
  <c r="L1896" i="50"/>
  <c r="M1894" i="50"/>
  <c r="L1894" i="50"/>
  <c r="M1892" i="50"/>
  <c r="L1892" i="50"/>
  <c r="M1890" i="50"/>
  <c r="L1890" i="50"/>
  <c r="M1888" i="50"/>
  <c r="L1888" i="50"/>
  <c r="M1886" i="50"/>
  <c r="L1886" i="50"/>
  <c r="M1884" i="50"/>
  <c r="L1884" i="50"/>
  <c r="M1882" i="50"/>
  <c r="L1882" i="50"/>
  <c r="M1880" i="50"/>
  <c r="L1880" i="50"/>
  <c r="M1878" i="50"/>
  <c r="L1878" i="50"/>
  <c r="M1876" i="50"/>
  <c r="L1876" i="50"/>
  <c r="M1874" i="50"/>
  <c r="L1874" i="50"/>
  <c r="M1872" i="50"/>
  <c r="L1872" i="50"/>
  <c r="M1870" i="50"/>
  <c r="L1870" i="50"/>
  <c r="M1868" i="50"/>
  <c r="L1868" i="50"/>
  <c r="M1866" i="50"/>
  <c r="L1866" i="50"/>
  <c r="M1864" i="50"/>
  <c r="L1864" i="50"/>
  <c r="M1862" i="50"/>
  <c r="L1862" i="50"/>
  <c r="M1860" i="50"/>
  <c r="L1860" i="50"/>
  <c r="M1858" i="50"/>
  <c r="L1858" i="50"/>
  <c r="M1856" i="50"/>
  <c r="L1856" i="50"/>
  <c r="M1854" i="50"/>
  <c r="L1854" i="50"/>
  <c r="M1852" i="50"/>
  <c r="L1852" i="50"/>
  <c r="M1850" i="50"/>
  <c r="L1850" i="50"/>
  <c r="M1848" i="50"/>
  <c r="L1848" i="50"/>
  <c r="M1846" i="50"/>
  <c r="L1846" i="50"/>
  <c r="M1844" i="50"/>
  <c r="L1844" i="50"/>
  <c r="M1842" i="50"/>
  <c r="L1842" i="50"/>
  <c r="M1840" i="50"/>
  <c r="L1840" i="50"/>
  <c r="M1838" i="50"/>
  <c r="L1838" i="50"/>
  <c r="M1836" i="50"/>
  <c r="L1836" i="50"/>
  <c r="M1834" i="50"/>
  <c r="L1834" i="50"/>
  <c r="M1832" i="50"/>
  <c r="L1832" i="50"/>
  <c r="M1830" i="50"/>
  <c r="L1830" i="50"/>
  <c r="M1828" i="50"/>
  <c r="L1828" i="50"/>
  <c r="L2129" i="50"/>
  <c r="M2129" i="50"/>
  <c r="L2127" i="50"/>
  <c r="M2127" i="50"/>
  <c r="L2125" i="50"/>
  <c r="M2125" i="50"/>
  <c r="L2123" i="50"/>
  <c r="M2123" i="50"/>
  <c r="L2121" i="50"/>
  <c r="M2121" i="50"/>
  <c r="L2119" i="50"/>
  <c r="M2119" i="50"/>
  <c r="L2117" i="50"/>
  <c r="M2117" i="50"/>
  <c r="L2115" i="50"/>
  <c r="M2115" i="50"/>
  <c r="L2113" i="50"/>
  <c r="M2113" i="50"/>
  <c r="L2111" i="50"/>
  <c r="M2111" i="50"/>
  <c r="L2109" i="50"/>
  <c r="M2109" i="50"/>
  <c r="L2107" i="50"/>
  <c r="M2107" i="50"/>
  <c r="L2105" i="50"/>
  <c r="M2105" i="50"/>
  <c r="L2103" i="50"/>
  <c r="M2103" i="50"/>
  <c r="L2101" i="50"/>
  <c r="M2101" i="50"/>
  <c r="L2099" i="50"/>
  <c r="M2099" i="50"/>
  <c r="L2097" i="50"/>
  <c r="M2097" i="50"/>
  <c r="L2095" i="50"/>
  <c r="M2095" i="50"/>
  <c r="L2093" i="50"/>
  <c r="M2093" i="50"/>
  <c r="L2091" i="50"/>
  <c r="M2091" i="50"/>
  <c r="L2086" i="50"/>
  <c r="M2086" i="50"/>
  <c r="L2084" i="50"/>
  <c r="M2084" i="50"/>
  <c r="L2082" i="50"/>
  <c r="M2082" i="50"/>
  <c r="L2080" i="50"/>
  <c r="M2080" i="50"/>
  <c r="L2078" i="50"/>
  <c r="M2078" i="50"/>
  <c r="L2076" i="50"/>
  <c r="M2076" i="50"/>
  <c r="L2074" i="50"/>
  <c r="M2074" i="50"/>
  <c r="L2072" i="50"/>
  <c r="M2072" i="50"/>
  <c r="L2070" i="50"/>
  <c r="M2070" i="50"/>
  <c r="L2068" i="50"/>
  <c r="M2068" i="50"/>
  <c r="L2066" i="50"/>
  <c r="M2066" i="50"/>
  <c r="L2064" i="50"/>
  <c r="M2064" i="50"/>
  <c r="L2062" i="50"/>
  <c r="M2062" i="50"/>
  <c r="L2060" i="50"/>
  <c r="M2060" i="50"/>
  <c r="L2058" i="50"/>
  <c r="M2058" i="50"/>
  <c r="L2056" i="50"/>
  <c r="M2056" i="50"/>
  <c r="L2054" i="50"/>
  <c r="M2054" i="50"/>
  <c r="L2052" i="50"/>
  <c r="M2052" i="50"/>
  <c r="L2050" i="50"/>
  <c r="M2050" i="50"/>
  <c r="L2048" i="50"/>
  <c r="M2048" i="50"/>
  <c r="L2046" i="50"/>
  <c r="M2046" i="50"/>
  <c r="L2044" i="50"/>
  <c r="M2044" i="50"/>
  <c r="L2042" i="50"/>
  <c r="M2042" i="50"/>
  <c r="L2040" i="50"/>
  <c r="M2040" i="50"/>
  <c r="L2038" i="50"/>
  <c r="M2038" i="50"/>
  <c r="L2036" i="50"/>
  <c r="M2036" i="50"/>
  <c r="L2034" i="50"/>
  <c r="M2034" i="50"/>
  <c r="L2032" i="50"/>
  <c r="M2032" i="50"/>
  <c r="L2030" i="50"/>
  <c r="M2030" i="50"/>
  <c r="L2028" i="50"/>
  <c r="M2028" i="50"/>
  <c r="L2026" i="50"/>
  <c r="M2026" i="50"/>
  <c r="L2024" i="50"/>
  <c r="M2024" i="50"/>
  <c r="L2022" i="50"/>
  <c r="M2022" i="50"/>
  <c r="L2020" i="50"/>
  <c r="M2020" i="50"/>
  <c r="L2018" i="50"/>
  <c r="M2018" i="50"/>
  <c r="L2016" i="50"/>
  <c r="M2016" i="50"/>
  <c r="L2014" i="50"/>
  <c r="M2014" i="50"/>
  <c r="L2012" i="50"/>
  <c r="M2012" i="50"/>
  <c r="L2010" i="50"/>
  <c r="M2010" i="50"/>
  <c r="L2008" i="50"/>
  <c r="M2008" i="50"/>
  <c r="L2006" i="50"/>
  <c r="M2006" i="50"/>
  <c r="L2004" i="50"/>
  <c r="M2004" i="50"/>
  <c r="L2002" i="50"/>
  <c r="M2002" i="50"/>
  <c r="L2000" i="50"/>
  <c r="M2000" i="50"/>
  <c r="L1998" i="50"/>
  <c r="M1998" i="50"/>
  <c r="L1996" i="50"/>
  <c r="M1996" i="50"/>
  <c r="L1994" i="50"/>
  <c r="M1994" i="50"/>
  <c r="L1992" i="50"/>
  <c r="M1992" i="50"/>
  <c r="L1990" i="50"/>
  <c r="M1990" i="50"/>
  <c r="L1988" i="50"/>
  <c r="M1988" i="50"/>
  <c r="L1986" i="50"/>
  <c r="M1986" i="50"/>
  <c r="L1984" i="50"/>
  <c r="M1984" i="50"/>
  <c r="L1982" i="50"/>
  <c r="M1982" i="50"/>
  <c r="L1980" i="50"/>
  <c r="M1980" i="50"/>
  <c r="L1978" i="50"/>
  <c r="M1978" i="50"/>
  <c r="L1976" i="50"/>
  <c r="M1976" i="50"/>
  <c r="L1974" i="50"/>
  <c r="M1974" i="50"/>
  <c r="L1972" i="50"/>
  <c r="M1972" i="50"/>
  <c r="L1970" i="50"/>
  <c r="M1970" i="50"/>
  <c r="L1968" i="50"/>
  <c r="M1968" i="50"/>
  <c r="L1966" i="50"/>
  <c r="M1966" i="50"/>
  <c r="L1964" i="50"/>
  <c r="M1964" i="50"/>
  <c r="L1962" i="50"/>
  <c r="M1962" i="50"/>
  <c r="L1960" i="50"/>
  <c r="M1960" i="50"/>
  <c r="L1958" i="50"/>
  <c r="M1958" i="50"/>
  <c r="L1956" i="50"/>
  <c r="M1956" i="50"/>
  <c r="L1954" i="50"/>
  <c r="M1954" i="50"/>
  <c r="L1952" i="50"/>
  <c r="M1952" i="50"/>
  <c r="L1950" i="50"/>
  <c r="M1950" i="50"/>
  <c r="L1948" i="50"/>
  <c r="M1948" i="50"/>
  <c r="L1946" i="50"/>
  <c r="M1946" i="50"/>
  <c r="L1944" i="50"/>
  <c r="M1944" i="50"/>
  <c r="L1942" i="50"/>
  <c r="M1942" i="50"/>
  <c r="L1940" i="50"/>
  <c r="M1940" i="50"/>
  <c r="L1938" i="50"/>
  <c r="M1938" i="50"/>
  <c r="L1935" i="50"/>
  <c r="M1935" i="50"/>
  <c r="L1933" i="50"/>
  <c r="M1933" i="50"/>
  <c r="L1931" i="50"/>
  <c r="M1931" i="50"/>
  <c r="L1929" i="50"/>
  <c r="M1929" i="50"/>
  <c r="L1927" i="50"/>
  <c r="M1927" i="50"/>
  <c r="L1925" i="50"/>
  <c r="M1925" i="50"/>
  <c r="L1923" i="50"/>
  <c r="M1923" i="50"/>
  <c r="L1921" i="50"/>
  <c r="M1921" i="50"/>
  <c r="L1919" i="50"/>
  <c r="M1919" i="50"/>
  <c r="L1917" i="50"/>
  <c r="M1917" i="50"/>
  <c r="L1915" i="50"/>
  <c r="M1915" i="50"/>
  <c r="L1913" i="50"/>
  <c r="M1913" i="50"/>
  <c r="M1911" i="50"/>
  <c r="L1911" i="50"/>
  <c r="M1909" i="50"/>
  <c r="L1909" i="50"/>
  <c r="M1907" i="50"/>
  <c r="L1907" i="50"/>
  <c r="M1905" i="50"/>
  <c r="L1905" i="50"/>
  <c r="M1903" i="50"/>
  <c r="L1903" i="50"/>
  <c r="M1901" i="50"/>
  <c r="L1901" i="50"/>
  <c r="M1899" i="50"/>
  <c r="L1899" i="50"/>
  <c r="M1897" i="50"/>
  <c r="L1897" i="50"/>
  <c r="M1895" i="50"/>
  <c r="L1895" i="50"/>
  <c r="M1893" i="50"/>
  <c r="L1893" i="50"/>
  <c r="M1891" i="50"/>
  <c r="L1891" i="50"/>
  <c r="M1889" i="50"/>
  <c r="L1889" i="50"/>
  <c r="M1887" i="50"/>
  <c r="L1887" i="50"/>
  <c r="M1885" i="50"/>
  <c r="L1885" i="50"/>
  <c r="M1883" i="50"/>
  <c r="L1883" i="50"/>
  <c r="M1881" i="50"/>
  <c r="L1881" i="50"/>
  <c r="M1879" i="50"/>
  <c r="L1879" i="50"/>
  <c r="M1877" i="50"/>
  <c r="L1877" i="50"/>
  <c r="M1875" i="50"/>
  <c r="L1875" i="50"/>
  <c r="M1873" i="50"/>
  <c r="L1873" i="50"/>
  <c r="M1871" i="50"/>
  <c r="L1871" i="50"/>
  <c r="M1869" i="50"/>
  <c r="L1869" i="50"/>
  <c r="M1867" i="50"/>
  <c r="L1867" i="50"/>
  <c r="M1865" i="50"/>
  <c r="L1865" i="50"/>
  <c r="M1863" i="50"/>
  <c r="L1863" i="50"/>
  <c r="M1861" i="50"/>
  <c r="L1861" i="50"/>
  <c r="M1859" i="50"/>
  <c r="L1859" i="50"/>
  <c r="M1857" i="50"/>
  <c r="L1857" i="50"/>
  <c r="M1855" i="50"/>
  <c r="L1855" i="50"/>
  <c r="M1853" i="50"/>
  <c r="L1853" i="50"/>
  <c r="M1851" i="50"/>
  <c r="L1851" i="50"/>
  <c r="M1849" i="50"/>
  <c r="L1849" i="50"/>
  <c r="M1847" i="50"/>
  <c r="L1847" i="50"/>
  <c r="M1845" i="50"/>
  <c r="L1845" i="50"/>
  <c r="M1843" i="50"/>
  <c r="L1843" i="50"/>
  <c r="M1841" i="50"/>
  <c r="L1841" i="50"/>
  <c r="M1839" i="50"/>
  <c r="L1839" i="50"/>
  <c r="M1837" i="50"/>
  <c r="L1837" i="50"/>
  <c r="M1835" i="50"/>
  <c r="L1835" i="50"/>
  <c r="M1833" i="50"/>
  <c r="L1833" i="50"/>
  <c r="M1831" i="50"/>
  <c r="L1831" i="50"/>
  <c r="M1829" i="50"/>
  <c r="L1829" i="50"/>
  <c r="L1827" i="50"/>
  <c r="M1827" i="50"/>
  <c r="E58" i="59" l="1"/>
  <c r="D61" i="59"/>
  <c r="E66" i="59"/>
  <c r="D67" i="59"/>
  <c r="D68" i="59"/>
  <c r="D69" i="59"/>
  <c r="E74" i="59"/>
  <c r="D75" i="59"/>
  <c r="D76" i="59"/>
  <c r="D77" i="59"/>
  <c r="E82" i="59"/>
  <c r="D83" i="59"/>
  <c r="D84" i="59"/>
  <c r="D85" i="59"/>
  <c r="E90" i="59"/>
  <c r="D91" i="59"/>
  <c r="D92" i="59"/>
  <c r="D93" i="59"/>
  <c r="E61" i="59"/>
  <c r="D62" i="59"/>
  <c r="E67" i="59"/>
  <c r="E68" i="59"/>
  <c r="E69" i="59"/>
  <c r="D70" i="59"/>
  <c r="E75" i="59"/>
  <c r="E76" i="59"/>
  <c r="E77" i="59"/>
  <c r="D78" i="59"/>
  <c r="E83" i="59"/>
  <c r="E84" i="59"/>
  <c r="E85" i="59"/>
  <c r="D86" i="59"/>
  <c r="E91" i="59"/>
  <c r="E92" i="59"/>
  <c r="E93" i="59"/>
  <c r="D94" i="59"/>
  <c r="E94" i="59"/>
  <c r="D95" i="59"/>
  <c r="D96" i="59"/>
  <c r="D97" i="59"/>
  <c r="D98" i="59"/>
  <c r="D99" i="59"/>
  <c r="D100" i="59"/>
  <c r="D101" i="59"/>
  <c r="E62" i="59"/>
  <c r="D63" i="59"/>
  <c r="D64" i="59"/>
  <c r="D65" i="59"/>
  <c r="E70" i="59"/>
  <c r="D71" i="59"/>
  <c r="D72" i="59"/>
  <c r="D73" i="59"/>
  <c r="E78" i="59"/>
  <c r="D79" i="59"/>
  <c r="D80" i="59"/>
  <c r="D81" i="59"/>
  <c r="E86" i="59"/>
  <c r="D87" i="59"/>
  <c r="D88" i="59"/>
  <c r="D89" i="59"/>
  <c r="E57" i="59"/>
  <c r="E102" i="59"/>
  <c r="D58" i="59"/>
  <c r="E63" i="59"/>
  <c r="E64" i="59"/>
  <c r="E65" i="59"/>
  <c r="D66" i="59"/>
  <c r="E71" i="59"/>
  <c r="E72" i="59"/>
  <c r="E73" i="59"/>
  <c r="D74" i="59"/>
  <c r="E79" i="59"/>
  <c r="E80" i="59"/>
  <c r="E81" i="59"/>
  <c r="D82" i="59"/>
  <c r="E87" i="59"/>
  <c r="E88" i="59"/>
  <c r="E89" i="59"/>
  <c r="D90" i="59"/>
  <c r="E95" i="59"/>
  <c r="E96" i="59"/>
  <c r="E97" i="59"/>
  <c r="E98" i="59"/>
  <c r="E99" i="59"/>
  <c r="E100" i="59"/>
  <c r="E101" i="59"/>
  <c r="D102" i="59"/>
  <c r="D57" i="59"/>
  <c r="E51" i="59"/>
  <c r="E50" i="59"/>
  <c r="E48" i="59"/>
  <c r="E39" i="59"/>
  <c r="E30" i="59"/>
  <c r="D47" i="59"/>
  <c r="D44" i="59"/>
  <c r="D29" i="59"/>
  <c r="D28" i="59"/>
  <c r="D27" i="59"/>
  <c r="E46" i="59"/>
  <c r="E43" i="59"/>
  <c r="E37" i="59"/>
  <c r="E34" i="59"/>
  <c r="E26" i="59"/>
  <c r="E25" i="59"/>
  <c r="D52" i="59"/>
  <c r="D49" i="59"/>
  <c r="D45" i="59"/>
  <c r="D42" i="59"/>
  <c r="D36" i="59"/>
  <c r="D33" i="59"/>
  <c r="D32" i="59"/>
  <c r="D31" i="59"/>
  <c r="E31" i="59"/>
  <c r="E33" i="59"/>
  <c r="E42" i="59"/>
  <c r="E49" i="59"/>
  <c r="E52" i="59"/>
  <c r="D26" i="59"/>
  <c r="D37" i="59"/>
  <c r="D46" i="59"/>
  <c r="D50" i="59"/>
  <c r="E27" i="59"/>
  <c r="E29" i="59"/>
  <c r="E38" i="59"/>
  <c r="E47" i="59"/>
  <c r="E32" i="59"/>
  <c r="E36" i="59"/>
  <c r="E45" i="59"/>
  <c r="D25" i="59"/>
  <c r="D34" i="59"/>
  <c r="D43" i="59"/>
  <c r="D30" i="59"/>
  <c r="D48" i="59"/>
  <c r="D51" i="59"/>
  <c r="E28" i="59"/>
  <c r="E44" i="59"/>
  <c r="J3" i="46" l="1"/>
  <c r="J4" i="46"/>
  <c r="J5" i="46"/>
  <c r="J6" i="46"/>
  <c r="J7" i="46"/>
  <c r="J8" i="46"/>
  <c r="J9" i="46"/>
  <c r="J10" i="46"/>
  <c r="J11" i="46"/>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201" i="46"/>
  <c r="J202" i="46"/>
  <c r="J203" i="46"/>
  <c r="J204" i="46"/>
  <c r="J205" i="46"/>
  <c r="J206" i="46"/>
  <c r="J207" i="46"/>
  <c r="J208" i="46"/>
  <c r="J209" i="46"/>
  <c r="J210" i="46"/>
  <c r="J211" i="46"/>
  <c r="J212" i="46"/>
  <c r="J213" i="46"/>
  <c r="J214" i="46"/>
  <c r="J215" i="46"/>
  <c r="J216" i="46"/>
  <c r="J217" i="46"/>
  <c r="J218" i="46"/>
  <c r="J219" i="46"/>
  <c r="J220" i="46"/>
  <c r="J221" i="46"/>
  <c r="J222" i="46"/>
  <c r="J223" i="46"/>
  <c r="J224" i="46"/>
  <c r="J225" i="46"/>
  <c r="J226" i="46"/>
  <c r="J227" i="46"/>
  <c r="J228" i="46"/>
  <c r="J229" i="46"/>
  <c r="J230" i="46"/>
  <c r="J231" i="46"/>
  <c r="J232" i="46"/>
  <c r="J233" i="46"/>
  <c r="J234" i="46"/>
  <c r="J235" i="46"/>
  <c r="J236" i="46"/>
  <c r="J237" i="46"/>
  <c r="J238" i="46"/>
  <c r="J239" i="46"/>
  <c r="J240" i="46"/>
  <c r="J241" i="46"/>
  <c r="J242" i="46"/>
  <c r="J243" i="46"/>
  <c r="J244" i="46"/>
  <c r="J245" i="46"/>
  <c r="J246" i="46"/>
  <c r="J247" i="46"/>
  <c r="J248" i="46"/>
  <c r="J249" i="46"/>
  <c r="J250" i="46"/>
  <c r="J251" i="46"/>
  <c r="J252" i="46"/>
  <c r="J253" i="46"/>
  <c r="J254" i="46"/>
  <c r="J255" i="46"/>
  <c r="J256" i="46"/>
  <c r="J257" i="46"/>
  <c r="J258" i="46"/>
  <c r="J259" i="46"/>
  <c r="J260" i="46"/>
  <c r="J261" i="46"/>
  <c r="J262" i="46"/>
  <c r="J263" i="46"/>
  <c r="J264" i="46"/>
  <c r="J265" i="46"/>
  <c r="J266" i="46"/>
  <c r="J267" i="46"/>
  <c r="J268" i="46"/>
  <c r="J269" i="46"/>
  <c r="J270" i="46"/>
  <c r="J271" i="46"/>
  <c r="J272" i="46"/>
  <c r="J273" i="46"/>
  <c r="J274" i="46"/>
  <c r="J275" i="46"/>
  <c r="J276" i="46"/>
  <c r="J277" i="46"/>
  <c r="J278" i="46"/>
  <c r="J279" i="46"/>
  <c r="J280" i="46"/>
  <c r="J281" i="46"/>
  <c r="J282" i="46"/>
  <c r="J283" i="46"/>
  <c r="J284" i="46"/>
  <c r="J285" i="46"/>
  <c r="J286" i="46"/>
  <c r="J287" i="46"/>
  <c r="J288" i="46"/>
  <c r="J289" i="46"/>
  <c r="J290" i="46"/>
  <c r="J291" i="46"/>
  <c r="J292" i="46"/>
  <c r="J293" i="46"/>
  <c r="J294" i="46"/>
  <c r="J295" i="46"/>
  <c r="J296" i="46"/>
  <c r="J297" i="46"/>
  <c r="J298" i="46"/>
  <c r="J299" i="46"/>
  <c r="J300" i="46"/>
  <c r="J301" i="46"/>
  <c r="J302" i="46"/>
  <c r="J303" i="46"/>
  <c r="J304" i="46"/>
  <c r="J305" i="46"/>
  <c r="J306" i="46"/>
  <c r="J307" i="46"/>
  <c r="J308" i="46"/>
  <c r="J309" i="46"/>
  <c r="J310" i="46"/>
  <c r="J311" i="46"/>
  <c r="J312" i="46"/>
  <c r="J313" i="46"/>
  <c r="J314" i="46"/>
  <c r="J315" i="46"/>
  <c r="J316" i="46"/>
  <c r="J317" i="46"/>
  <c r="J318" i="46"/>
  <c r="J319" i="46"/>
  <c r="J320" i="46"/>
  <c r="J321" i="46"/>
  <c r="J322" i="46"/>
  <c r="J323" i="46"/>
  <c r="J324" i="46"/>
  <c r="J325" i="46"/>
  <c r="J326" i="46"/>
  <c r="J327" i="46"/>
  <c r="J328" i="46"/>
  <c r="J329" i="46"/>
  <c r="J330" i="46"/>
  <c r="J331" i="46"/>
  <c r="J332" i="46"/>
  <c r="J333" i="46"/>
  <c r="J334" i="46"/>
  <c r="J335" i="46"/>
  <c r="J336" i="46"/>
  <c r="J337" i="46"/>
  <c r="J338" i="46"/>
  <c r="J339" i="46"/>
  <c r="J340" i="46"/>
  <c r="J341" i="46"/>
  <c r="J342" i="46"/>
  <c r="J343" i="46"/>
  <c r="J344" i="46"/>
  <c r="J345" i="46"/>
  <c r="J346" i="46"/>
  <c r="J347" i="46"/>
  <c r="J348" i="46"/>
  <c r="J349" i="46"/>
  <c r="J350" i="46"/>
  <c r="J351" i="46"/>
  <c r="J352" i="46"/>
  <c r="J353" i="46"/>
  <c r="J354" i="46"/>
  <c r="J355" i="46"/>
  <c r="J356" i="46"/>
  <c r="J357" i="46"/>
  <c r="J358" i="46"/>
  <c r="J359" i="46"/>
  <c r="J360" i="46"/>
  <c r="J361" i="46"/>
  <c r="J362" i="46"/>
  <c r="J363" i="46"/>
  <c r="J364" i="46"/>
  <c r="J365" i="46"/>
  <c r="J366" i="46"/>
  <c r="J367" i="46"/>
  <c r="J368" i="46"/>
  <c r="J369" i="46"/>
  <c r="J370" i="46"/>
  <c r="J371" i="46"/>
  <c r="J372" i="46"/>
  <c r="J373" i="46"/>
  <c r="J374" i="46"/>
  <c r="J375" i="46"/>
  <c r="J376" i="46"/>
  <c r="J377" i="46"/>
  <c r="J378" i="46"/>
  <c r="J379" i="46"/>
  <c r="J380" i="46"/>
  <c r="J381" i="46"/>
  <c r="J382" i="46"/>
  <c r="J383" i="46"/>
  <c r="J384" i="46"/>
  <c r="J385" i="46"/>
  <c r="J386" i="46"/>
  <c r="J387" i="46"/>
  <c r="J388" i="46"/>
  <c r="J389" i="46"/>
  <c r="J390" i="46"/>
  <c r="J391" i="46"/>
  <c r="J392" i="46"/>
  <c r="J393" i="46"/>
  <c r="J394" i="46"/>
  <c r="J395" i="46"/>
  <c r="J396" i="46"/>
  <c r="J397" i="46"/>
  <c r="J398" i="46"/>
  <c r="J399" i="46"/>
  <c r="J400" i="46"/>
  <c r="J401" i="46"/>
  <c r="J402" i="46"/>
  <c r="J403" i="46"/>
  <c r="J404" i="46"/>
  <c r="J405" i="46"/>
  <c r="J406" i="46"/>
  <c r="J407" i="46"/>
  <c r="J408" i="46"/>
  <c r="J409" i="46"/>
  <c r="J410" i="46"/>
  <c r="J411" i="46"/>
  <c r="J412" i="46"/>
  <c r="J413" i="46"/>
  <c r="J414" i="46"/>
  <c r="J415" i="46"/>
  <c r="J416" i="46"/>
  <c r="J417" i="46"/>
  <c r="J418" i="46"/>
  <c r="J419" i="46"/>
  <c r="J420" i="46"/>
  <c r="J421" i="46"/>
  <c r="J422" i="46"/>
  <c r="J423" i="46"/>
  <c r="J424" i="46"/>
  <c r="J425" i="46"/>
  <c r="J426" i="46"/>
  <c r="J427" i="46"/>
  <c r="J428" i="46"/>
  <c r="J429" i="46"/>
  <c r="J430" i="46"/>
  <c r="J431" i="46"/>
  <c r="J432" i="46"/>
  <c r="J433" i="46"/>
  <c r="J434" i="46"/>
  <c r="J435" i="46"/>
  <c r="J436" i="46"/>
  <c r="J437" i="46"/>
  <c r="J438" i="46"/>
  <c r="J439" i="46"/>
  <c r="J440" i="46"/>
  <c r="J441" i="46"/>
  <c r="J442" i="46"/>
  <c r="J443" i="46"/>
  <c r="J444" i="46"/>
  <c r="J445" i="46"/>
  <c r="J446" i="46"/>
  <c r="J447" i="46"/>
  <c r="J448" i="46"/>
  <c r="J449" i="46"/>
  <c r="J450" i="46"/>
  <c r="J451" i="46"/>
  <c r="J452" i="46"/>
  <c r="J453" i="46"/>
  <c r="J454" i="46"/>
  <c r="J455" i="46"/>
  <c r="J456" i="46"/>
  <c r="J457" i="46"/>
  <c r="J458" i="46"/>
  <c r="J459" i="46"/>
  <c r="J460" i="46"/>
  <c r="J461" i="46"/>
  <c r="J462" i="46"/>
  <c r="J463" i="46"/>
  <c r="J464" i="46"/>
  <c r="J465" i="46"/>
  <c r="J466" i="46"/>
  <c r="J467" i="46"/>
  <c r="J468" i="46"/>
  <c r="J469" i="46"/>
  <c r="J470" i="46"/>
  <c r="J471" i="46"/>
  <c r="J472" i="46"/>
  <c r="J473" i="46"/>
  <c r="J474" i="46"/>
  <c r="J475" i="46"/>
  <c r="J476" i="46"/>
  <c r="J477" i="46"/>
  <c r="J478" i="46"/>
  <c r="J479" i="46"/>
  <c r="J480" i="46"/>
  <c r="J481" i="46"/>
  <c r="J482" i="46"/>
  <c r="J483" i="46"/>
  <c r="J484" i="46"/>
  <c r="J485" i="46"/>
  <c r="J486" i="46"/>
  <c r="J487" i="46"/>
  <c r="J488" i="46"/>
  <c r="J489" i="46"/>
  <c r="J490" i="46"/>
  <c r="J491" i="46"/>
  <c r="J492" i="46"/>
  <c r="J493" i="46"/>
  <c r="J494" i="46"/>
  <c r="J495" i="46"/>
  <c r="J496" i="46"/>
  <c r="J497" i="46"/>
  <c r="J498" i="46"/>
  <c r="J499" i="46"/>
  <c r="J500" i="46"/>
  <c r="J501" i="46"/>
  <c r="J502" i="46"/>
  <c r="J503" i="46"/>
  <c r="J504" i="46"/>
  <c r="J505" i="46"/>
  <c r="J506" i="46"/>
  <c r="J507" i="46"/>
  <c r="J508" i="46"/>
  <c r="J509" i="46"/>
  <c r="J510" i="46"/>
  <c r="J511" i="46"/>
  <c r="J512" i="46"/>
  <c r="J513" i="46"/>
  <c r="J514" i="46"/>
  <c r="J515" i="46"/>
  <c r="J516" i="46"/>
  <c r="J517" i="46"/>
  <c r="J518" i="46"/>
  <c r="J519" i="46"/>
  <c r="J520" i="46"/>
  <c r="J521" i="46"/>
  <c r="J522" i="46"/>
  <c r="J523" i="46"/>
  <c r="J524" i="46"/>
  <c r="J525" i="46"/>
  <c r="J526" i="46"/>
  <c r="J527" i="46"/>
  <c r="J528" i="46"/>
  <c r="J529" i="46"/>
  <c r="J530" i="46"/>
  <c r="J531" i="46"/>
  <c r="J532" i="46"/>
  <c r="J533" i="46"/>
  <c r="J534" i="46"/>
  <c r="J535" i="46"/>
  <c r="J536" i="46"/>
  <c r="J537" i="46"/>
  <c r="J538" i="46"/>
  <c r="J539" i="46"/>
  <c r="J540" i="46"/>
  <c r="J541" i="46"/>
  <c r="J542" i="46"/>
  <c r="J543" i="46"/>
  <c r="J544" i="46"/>
  <c r="J545" i="46"/>
  <c r="J546" i="46"/>
  <c r="J547" i="46"/>
  <c r="J548" i="46"/>
  <c r="J549" i="46"/>
  <c r="J550" i="46"/>
  <c r="J551" i="46"/>
  <c r="J552" i="46"/>
  <c r="J553" i="46"/>
  <c r="J554" i="46"/>
  <c r="J555" i="46"/>
  <c r="J556" i="46"/>
  <c r="J557" i="46"/>
  <c r="J558" i="46"/>
  <c r="J559" i="46"/>
  <c r="J560" i="46"/>
  <c r="J561" i="46"/>
  <c r="J562" i="46"/>
  <c r="J563" i="46"/>
  <c r="J564" i="46"/>
  <c r="J565" i="46"/>
  <c r="J566" i="46"/>
  <c r="J567" i="46"/>
  <c r="J568" i="46"/>
  <c r="J569" i="46"/>
  <c r="J570" i="46"/>
  <c r="J571" i="46"/>
  <c r="J572" i="46"/>
  <c r="J573" i="46"/>
  <c r="J574" i="46"/>
  <c r="J575" i="46"/>
  <c r="J576" i="46"/>
  <c r="J577" i="46"/>
  <c r="J578" i="46"/>
  <c r="J579" i="46"/>
  <c r="J580" i="46"/>
  <c r="J581" i="46"/>
  <c r="J582" i="46"/>
  <c r="J583" i="46"/>
  <c r="J584" i="46"/>
  <c r="J585" i="46"/>
  <c r="J586" i="46"/>
  <c r="J587" i="46"/>
  <c r="J588" i="46"/>
  <c r="J589" i="46"/>
  <c r="J590" i="46"/>
  <c r="J591" i="46"/>
  <c r="J592" i="46"/>
  <c r="J593" i="46"/>
  <c r="J594" i="46"/>
  <c r="J595" i="46"/>
  <c r="J596" i="46"/>
  <c r="J597" i="46"/>
  <c r="J598" i="46"/>
  <c r="J599" i="46"/>
  <c r="J600" i="46"/>
  <c r="J601" i="46"/>
  <c r="J602" i="46"/>
  <c r="J603" i="46"/>
  <c r="J604" i="46"/>
  <c r="J605" i="46"/>
  <c r="J606" i="46"/>
  <c r="J607" i="46"/>
  <c r="J608" i="46"/>
  <c r="J609" i="46"/>
  <c r="J610" i="46"/>
  <c r="J611" i="46"/>
  <c r="J612" i="46"/>
  <c r="J613" i="46"/>
  <c r="J614" i="46"/>
  <c r="J615" i="46"/>
  <c r="J616" i="46"/>
  <c r="J617" i="46"/>
  <c r="J618" i="46"/>
  <c r="J619" i="46"/>
  <c r="J620" i="46"/>
  <c r="J621" i="46"/>
  <c r="J622" i="46"/>
  <c r="J623" i="46"/>
  <c r="J624" i="46"/>
  <c r="J625" i="46"/>
  <c r="J626" i="46"/>
  <c r="J627" i="46"/>
  <c r="J628" i="46"/>
  <c r="J629" i="46"/>
  <c r="J630" i="46"/>
  <c r="J631" i="46"/>
  <c r="J632" i="46"/>
  <c r="J633" i="46"/>
  <c r="J634" i="46"/>
  <c r="J635" i="46"/>
  <c r="J636" i="46"/>
  <c r="J637" i="46"/>
  <c r="J638" i="46"/>
  <c r="J639" i="46"/>
  <c r="J640" i="46"/>
  <c r="J641" i="46"/>
  <c r="J642" i="46"/>
  <c r="J643" i="46"/>
  <c r="J644" i="46"/>
  <c r="J645" i="46"/>
  <c r="J646" i="46"/>
  <c r="J647" i="46"/>
  <c r="J648" i="46"/>
  <c r="J649" i="46"/>
  <c r="J650" i="46"/>
  <c r="J651" i="46"/>
  <c r="J652" i="46"/>
  <c r="J653" i="46"/>
  <c r="J654" i="46"/>
  <c r="J655" i="46"/>
  <c r="J656" i="46"/>
  <c r="J657" i="46"/>
  <c r="J658" i="46"/>
  <c r="J659" i="46"/>
  <c r="J660" i="46"/>
  <c r="J661" i="46"/>
  <c r="J662" i="46"/>
  <c r="J663" i="46"/>
  <c r="J664" i="46"/>
  <c r="J665" i="46"/>
  <c r="J666" i="46"/>
  <c r="J668" i="46"/>
  <c r="J669" i="46"/>
  <c r="J670" i="46"/>
  <c r="J671" i="46"/>
  <c r="J672" i="46"/>
  <c r="J673" i="46"/>
  <c r="J674" i="46"/>
  <c r="J675" i="46"/>
  <c r="J676" i="46"/>
  <c r="J677" i="46"/>
  <c r="J678" i="46"/>
  <c r="J680" i="46"/>
  <c r="J681" i="46"/>
  <c r="J682" i="46"/>
  <c r="J683" i="46"/>
  <c r="J684" i="46"/>
  <c r="J685" i="46"/>
  <c r="J686" i="46"/>
  <c r="J687" i="46"/>
  <c r="J688" i="46"/>
  <c r="J689" i="46"/>
  <c r="J690" i="46"/>
  <c r="J691" i="46"/>
  <c r="J692" i="46"/>
  <c r="J693" i="46"/>
  <c r="J694" i="46"/>
  <c r="J695" i="46"/>
  <c r="J696" i="46"/>
  <c r="J697" i="46"/>
  <c r="J698" i="46"/>
  <c r="J699" i="46"/>
  <c r="J700" i="46"/>
  <c r="J701" i="46"/>
  <c r="J702" i="46"/>
  <c r="J703" i="46"/>
  <c r="J704" i="46"/>
  <c r="J705" i="46"/>
  <c r="J706" i="46"/>
  <c r="J707" i="46"/>
  <c r="J708" i="46"/>
  <c r="J709" i="46"/>
  <c r="J710" i="46"/>
  <c r="J711" i="46"/>
  <c r="J712" i="46"/>
  <c r="J713" i="46"/>
  <c r="J714" i="46"/>
  <c r="J715" i="46"/>
  <c r="J716" i="46"/>
  <c r="J717" i="46"/>
  <c r="J718" i="46"/>
  <c r="J719" i="46"/>
  <c r="J720" i="46"/>
  <c r="J721" i="46"/>
  <c r="J722" i="46"/>
  <c r="J723" i="46"/>
  <c r="J724" i="46"/>
  <c r="J725" i="46"/>
  <c r="J726" i="46"/>
  <c r="J727" i="46"/>
  <c r="J728" i="46"/>
  <c r="J729" i="46"/>
  <c r="J730" i="46"/>
  <c r="J731" i="46"/>
  <c r="J732" i="46"/>
  <c r="J733" i="46"/>
  <c r="J734" i="46"/>
  <c r="J735" i="46"/>
  <c r="J736" i="46"/>
  <c r="J737" i="46"/>
  <c r="J738" i="46"/>
  <c r="J739" i="46"/>
  <c r="J740" i="46"/>
  <c r="J741" i="46"/>
  <c r="J742" i="46"/>
  <c r="J743" i="46"/>
  <c r="J744" i="46"/>
  <c r="J745" i="46"/>
  <c r="J746" i="46"/>
  <c r="J747" i="46"/>
  <c r="J748" i="46"/>
  <c r="J749" i="46"/>
  <c r="J750" i="46"/>
  <c r="J751" i="46"/>
  <c r="J752" i="46"/>
  <c r="J753" i="46"/>
  <c r="J754" i="46"/>
  <c r="J755" i="46"/>
  <c r="J756" i="46"/>
  <c r="J757" i="46"/>
  <c r="J759" i="46"/>
  <c r="J760" i="46"/>
  <c r="J761" i="46"/>
  <c r="J762" i="46"/>
  <c r="J763" i="46"/>
  <c r="J764" i="46"/>
  <c r="J765" i="46"/>
  <c r="J766" i="46"/>
  <c r="J767" i="46"/>
  <c r="J768" i="46"/>
  <c r="J769" i="46"/>
  <c r="J770" i="46"/>
  <c r="J771" i="46"/>
  <c r="J772" i="46"/>
  <c r="J773" i="46"/>
  <c r="J774" i="46"/>
  <c r="J775" i="46"/>
  <c r="J776" i="46"/>
  <c r="J777" i="46"/>
  <c r="J778" i="46"/>
  <c r="J779" i="46"/>
  <c r="J780" i="46"/>
  <c r="J782" i="46"/>
  <c r="J783" i="46"/>
  <c r="J784" i="46"/>
  <c r="J785" i="46"/>
  <c r="J786" i="46"/>
  <c r="J787" i="46"/>
  <c r="J788" i="46"/>
  <c r="J789" i="46"/>
  <c r="J790" i="46"/>
  <c r="J791" i="46"/>
  <c r="J792" i="46"/>
  <c r="J793" i="46"/>
  <c r="J794" i="46"/>
  <c r="J795" i="46"/>
  <c r="J796" i="46"/>
  <c r="J797" i="46"/>
  <c r="J798" i="46"/>
  <c r="J799" i="46"/>
  <c r="J800" i="46"/>
  <c r="J801" i="46"/>
  <c r="J803" i="46"/>
  <c r="J804" i="46"/>
  <c r="J805" i="46"/>
  <c r="J806" i="46"/>
  <c r="J807" i="46"/>
  <c r="J808" i="46"/>
  <c r="J809" i="46"/>
  <c r="J810" i="46"/>
  <c r="J811" i="46"/>
  <c r="J812" i="46"/>
  <c r="J813" i="46"/>
  <c r="J814" i="46"/>
  <c r="J815" i="46"/>
  <c r="J816" i="46"/>
  <c r="J817" i="46"/>
  <c r="J818" i="46"/>
  <c r="J819" i="46"/>
  <c r="J820" i="46"/>
  <c r="J821" i="46"/>
  <c r="J822" i="46"/>
  <c r="J823" i="46"/>
  <c r="J824" i="46"/>
  <c r="J825" i="46"/>
  <c r="J826" i="46"/>
  <c r="J827" i="46"/>
  <c r="J828" i="46"/>
  <c r="J829" i="46"/>
  <c r="J830" i="46"/>
  <c r="J831" i="46"/>
  <c r="J832" i="46"/>
  <c r="J833" i="46"/>
  <c r="J834" i="46"/>
  <c r="J835" i="46"/>
  <c r="J836" i="46"/>
  <c r="J837" i="46"/>
  <c r="J838" i="46"/>
  <c r="J839" i="46"/>
  <c r="J840" i="46"/>
  <c r="J841" i="46"/>
  <c r="J842" i="46"/>
  <c r="J843" i="46"/>
  <c r="J844" i="46"/>
  <c r="J845" i="46"/>
  <c r="J846" i="46"/>
  <c r="J847" i="46"/>
  <c r="J848" i="46"/>
  <c r="J849" i="46"/>
  <c r="J850" i="46"/>
  <c r="J851" i="46"/>
  <c r="J852" i="46"/>
  <c r="J853" i="46"/>
  <c r="J854" i="46"/>
  <c r="J855" i="46"/>
  <c r="J856" i="46"/>
  <c r="J857" i="46"/>
  <c r="J858" i="46"/>
  <c r="J859" i="46"/>
  <c r="J860" i="46"/>
  <c r="J861" i="46"/>
  <c r="J862" i="46"/>
  <c r="J863" i="46"/>
  <c r="J864" i="46"/>
  <c r="J865" i="46"/>
  <c r="J866" i="46"/>
  <c r="J867" i="46"/>
  <c r="J868" i="46"/>
  <c r="J869" i="46"/>
  <c r="J870" i="46"/>
  <c r="J871" i="46"/>
  <c r="J872" i="46"/>
  <c r="J873" i="46"/>
  <c r="J874" i="46"/>
  <c r="J875" i="46"/>
  <c r="J876" i="46"/>
  <c r="J877" i="46"/>
  <c r="J878" i="46"/>
  <c r="J879" i="46"/>
  <c r="J880" i="46"/>
  <c r="J881" i="46"/>
  <c r="J882" i="46"/>
  <c r="J883" i="46"/>
  <c r="J884" i="46"/>
  <c r="J885" i="46"/>
  <c r="J886" i="46"/>
  <c r="J887" i="46"/>
  <c r="J888" i="46"/>
  <c r="J889" i="46"/>
  <c r="J890" i="46"/>
  <c r="J891" i="46"/>
  <c r="J892" i="46"/>
  <c r="J893" i="46"/>
  <c r="J894" i="46"/>
  <c r="J895" i="46"/>
  <c r="J896" i="46"/>
  <c r="J897" i="46"/>
  <c r="J898" i="46"/>
  <c r="J899" i="46"/>
  <c r="J900" i="46"/>
  <c r="J901" i="46"/>
  <c r="J902" i="46"/>
  <c r="J903" i="46"/>
  <c r="J904" i="46"/>
  <c r="J905" i="46"/>
  <c r="J906" i="46"/>
  <c r="J907" i="46"/>
  <c r="J908" i="46"/>
  <c r="J909" i="46"/>
  <c r="J910" i="46"/>
  <c r="J911" i="46"/>
  <c r="J912" i="46"/>
  <c r="J913" i="46"/>
  <c r="J914" i="46"/>
  <c r="J915" i="46"/>
  <c r="J916" i="46"/>
  <c r="J917" i="46"/>
  <c r="J918" i="46"/>
  <c r="J919" i="46"/>
  <c r="J920" i="46"/>
  <c r="J921" i="46"/>
  <c r="J922" i="46"/>
  <c r="J923" i="46"/>
  <c r="J924" i="46"/>
  <c r="J925" i="46"/>
  <c r="J926" i="46"/>
  <c r="J927" i="46"/>
  <c r="J928" i="46"/>
  <c r="J929" i="46"/>
  <c r="J930" i="46"/>
  <c r="J931" i="46"/>
  <c r="J932" i="46"/>
  <c r="J933" i="46"/>
  <c r="J934" i="46"/>
  <c r="J935" i="46"/>
  <c r="J936" i="46"/>
  <c r="J2" i="46"/>
  <c r="A2" i="46"/>
  <c r="A3" i="50" l="1"/>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107" i="50"/>
  <c r="A108" i="50"/>
  <c r="A109" i="50"/>
  <c r="A110" i="50"/>
  <c r="A111" i="50"/>
  <c r="A112" i="50"/>
  <c r="A113" i="50"/>
  <c r="A114" i="50"/>
  <c r="A115" i="50"/>
  <c r="A116" i="50"/>
  <c r="A117" i="50"/>
  <c r="A118" i="50"/>
  <c r="A119" i="50"/>
  <c r="A120" i="50"/>
  <c r="A121" i="50"/>
  <c r="A122" i="50"/>
  <c r="A123" i="50"/>
  <c r="A124" i="50"/>
  <c r="A125" i="50"/>
  <c r="A126" i="50"/>
  <c r="A127" i="50"/>
  <c r="A128" i="50"/>
  <c r="A129" i="50"/>
  <c r="A130" i="50"/>
  <c r="A131" i="50"/>
  <c r="A132" i="50"/>
  <c r="A133" i="50"/>
  <c r="A134" i="50"/>
  <c r="A135" i="50"/>
  <c r="A136" i="50"/>
  <c r="A137" i="50"/>
  <c r="A138" i="50"/>
  <c r="A139" i="50"/>
  <c r="A140" i="50"/>
  <c r="A141" i="50"/>
  <c r="A142" i="50"/>
  <c r="A143" i="50"/>
  <c r="A144" i="50"/>
  <c r="A145" i="50"/>
  <c r="A146" i="50"/>
  <c r="A147" i="50"/>
  <c r="A148" i="50"/>
  <c r="A149" i="50"/>
  <c r="A150" i="50"/>
  <c r="A151" i="50"/>
  <c r="A152" i="50"/>
  <c r="A153" i="50"/>
  <c r="A154" i="50"/>
  <c r="A155" i="50"/>
  <c r="A156" i="50"/>
  <c r="A157" i="50"/>
  <c r="A158" i="50"/>
  <c r="A159" i="50"/>
  <c r="A160" i="50"/>
  <c r="A161" i="50"/>
  <c r="A162" i="50"/>
  <c r="A163" i="50"/>
  <c r="A164" i="50"/>
  <c r="A165" i="50"/>
  <c r="A166" i="50"/>
  <c r="A167" i="50"/>
  <c r="A168" i="50"/>
  <c r="A169" i="50"/>
  <c r="A170" i="50"/>
  <c r="A171" i="50"/>
  <c r="A172" i="50"/>
  <c r="A173" i="50"/>
  <c r="A174" i="50"/>
  <c r="A175" i="50"/>
  <c r="A176" i="50"/>
  <c r="A177" i="50"/>
  <c r="A178" i="50"/>
  <c r="A179" i="50"/>
  <c r="A180" i="50"/>
  <c r="A181" i="50"/>
  <c r="A182" i="50"/>
  <c r="A183" i="50"/>
  <c r="A184" i="50"/>
  <c r="A185" i="50"/>
  <c r="A186" i="50"/>
  <c r="A187" i="50"/>
  <c r="A188" i="50"/>
  <c r="A189" i="50"/>
  <c r="A190" i="50"/>
  <c r="A191" i="50"/>
  <c r="A192" i="50"/>
  <c r="A193" i="50"/>
  <c r="A194" i="50"/>
  <c r="A195" i="50"/>
  <c r="A196" i="50"/>
  <c r="A197" i="50"/>
  <c r="A198" i="50"/>
  <c r="A199" i="50"/>
  <c r="A200" i="50"/>
  <c r="A201" i="50"/>
  <c r="A202" i="50"/>
  <c r="A203" i="50"/>
  <c r="A204" i="50"/>
  <c r="A205" i="50"/>
  <c r="A206" i="50"/>
  <c r="A207" i="50"/>
  <c r="A208" i="50"/>
  <c r="A209" i="50"/>
  <c r="A210" i="50"/>
  <c r="A211" i="50"/>
  <c r="A212" i="50"/>
  <c r="A213" i="50"/>
  <c r="A214" i="50"/>
  <c r="A215" i="50"/>
  <c r="A216" i="50"/>
  <c r="A217" i="50"/>
  <c r="A218" i="50"/>
  <c r="A219" i="50"/>
  <c r="A220" i="50"/>
  <c r="A221" i="50"/>
  <c r="A222" i="50"/>
  <c r="A223" i="50"/>
  <c r="A224" i="50"/>
  <c r="A225" i="50"/>
  <c r="A226" i="50"/>
  <c r="A227" i="50"/>
  <c r="A228" i="50"/>
  <c r="A229" i="50"/>
  <c r="A230" i="50"/>
  <c r="A231" i="50"/>
  <c r="A232" i="50"/>
  <c r="A233" i="50"/>
  <c r="A234" i="50"/>
  <c r="A235" i="50"/>
  <c r="A236" i="50"/>
  <c r="A237" i="50"/>
  <c r="A238" i="50"/>
  <c r="A239" i="50"/>
  <c r="A240" i="50"/>
  <c r="A241" i="50"/>
  <c r="A242" i="50"/>
  <c r="A243" i="50"/>
  <c r="A244" i="50"/>
  <c r="A245" i="50"/>
  <c r="A246" i="50"/>
  <c r="A247" i="50"/>
  <c r="A248" i="50"/>
  <c r="A249" i="50"/>
  <c r="A250" i="50"/>
  <c r="A251" i="50"/>
  <c r="A252" i="50"/>
  <c r="A253" i="50"/>
  <c r="A254" i="50"/>
  <c r="A255" i="50"/>
  <c r="A256" i="50"/>
  <c r="A257" i="50"/>
  <c r="A258" i="50"/>
  <c r="A259" i="50"/>
  <c r="A260" i="50"/>
  <c r="A261" i="50"/>
  <c r="A262" i="50"/>
  <c r="A263" i="50"/>
  <c r="A264" i="50"/>
  <c r="A265" i="50"/>
  <c r="A266" i="50"/>
  <c r="A267" i="50"/>
  <c r="A268" i="50"/>
  <c r="A269" i="50"/>
  <c r="A270" i="50"/>
  <c r="A271" i="50"/>
  <c r="A272" i="50"/>
  <c r="A273" i="50"/>
  <c r="A274" i="50"/>
  <c r="A275" i="50"/>
  <c r="A276" i="50"/>
  <c r="A277" i="50"/>
  <c r="A278" i="50"/>
  <c r="A279" i="50"/>
  <c r="A280" i="50"/>
  <c r="A281" i="50"/>
  <c r="A282" i="50"/>
  <c r="A283" i="50"/>
  <c r="A284" i="50"/>
  <c r="A285" i="50"/>
  <c r="A286" i="50"/>
  <c r="A287" i="50"/>
  <c r="A288" i="50"/>
  <c r="A289" i="50"/>
  <c r="A290" i="50"/>
  <c r="A291" i="50"/>
  <c r="A292" i="50"/>
  <c r="A293" i="50"/>
  <c r="A294" i="50"/>
  <c r="A295" i="50"/>
  <c r="A296" i="50"/>
  <c r="A297" i="50"/>
  <c r="A298" i="50"/>
  <c r="A299" i="50"/>
  <c r="A300" i="50"/>
  <c r="A301" i="50"/>
  <c r="A302" i="50"/>
  <c r="A303" i="50"/>
  <c r="A304" i="50"/>
  <c r="A305" i="50"/>
  <c r="A306" i="50"/>
  <c r="A307" i="50"/>
  <c r="A308" i="50"/>
  <c r="A309" i="50"/>
  <c r="A310" i="50"/>
  <c r="A311" i="50"/>
  <c r="A312" i="50"/>
  <c r="A313" i="50"/>
  <c r="A314" i="50"/>
  <c r="A315" i="50"/>
  <c r="A316" i="50"/>
  <c r="A317" i="50"/>
  <c r="A318" i="50"/>
  <c r="A319" i="50"/>
  <c r="A320" i="50"/>
  <c r="A321" i="50"/>
  <c r="A322" i="50"/>
  <c r="A323" i="50"/>
  <c r="A324" i="50"/>
  <c r="A325" i="50"/>
  <c r="A326" i="50"/>
  <c r="A327" i="50"/>
  <c r="A328" i="50"/>
  <c r="A329" i="50"/>
  <c r="A330" i="50"/>
  <c r="A331" i="50"/>
  <c r="A332" i="50"/>
  <c r="A333" i="50"/>
  <c r="A334" i="50"/>
  <c r="A335" i="50"/>
  <c r="A336" i="50"/>
  <c r="A337" i="50"/>
  <c r="A338" i="50"/>
  <c r="A339" i="50"/>
  <c r="A340" i="50"/>
  <c r="A341" i="50"/>
  <c r="A342" i="50"/>
  <c r="A343" i="50"/>
  <c r="A344" i="50"/>
  <c r="A345" i="50"/>
  <c r="A346" i="50"/>
  <c r="A347" i="50"/>
  <c r="A348" i="50"/>
  <c r="A349" i="50"/>
  <c r="A350" i="50"/>
  <c r="A351" i="50"/>
  <c r="A352" i="50"/>
  <c r="A353" i="50"/>
  <c r="A354" i="50"/>
  <c r="A355" i="50"/>
  <c r="A356" i="50"/>
  <c r="A357" i="50"/>
  <c r="A358" i="50"/>
  <c r="A359" i="50"/>
  <c r="A360" i="50"/>
  <c r="A361" i="50"/>
  <c r="A362" i="50"/>
  <c r="A363" i="50"/>
  <c r="A364" i="50"/>
  <c r="A365" i="50"/>
  <c r="A366" i="50"/>
  <c r="A367" i="50"/>
  <c r="A368" i="50"/>
  <c r="A369" i="50"/>
  <c r="A370" i="50"/>
  <c r="A371" i="50"/>
  <c r="A372" i="50"/>
  <c r="A373" i="50"/>
  <c r="A374" i="50"/>
  <c r="A375" i="50"/>
  <c r="A376" i="50"/>
  <c r="A377" i="50"/>
  <c r="A378" i="50"/>
  <c r="A379" i="50"/>
  <c r="A380" i="50"/>
  <c r="A381" i="50"/>
  <c r="A382" i="50"/>
  <c r="A383" i="50"/>
  <c r="A384" i="50"/>
  <c r="A385" i="50"/>
  <c r="A386" i="50"/>
  <c r="A387" i="50"/>
  <c r="A388" i="50"/>
  <c r="A389" i="50"/>
  <c r="A390" i="50"/>
  <c r="A391" i="50"/>
  <c r="A392" i="50"/>
  <c r="A393" i="50"/>
  <c r="A394" i="50"/>
  <c r="A395" i="50"/>
  <c r="A396" i="50"/>
  <c r="A397" i="50"/>
  <c r="A398" i="50"/>
  <c r="A399" i="50"/>
  <c r="A400" i="50"/>
  <c r="A401" i="50"/>
  <c r="A402" i="50"/>
  <c r="A403" i="50"/>
  <c r="A404" i="50"/>
  <c r="A405" i="50"/>
  <c r="A406" i="50"/>
  <c r="A407" i="50"/>
  <c r="A408" i="50"/>
  <c r="A409" i="50"/>
  <c r="A410" i="50"/>
  <c r="A411" i="50"/>
  <c r="A412" i="50"/>
  <c r="A413" i="50"/>
  <c r="A414" i="50"/>
  <c r="A415" i="50"/>
  <c r="A416" i="50"/>
  <c r="A417" i="50"/>
  <c r="A418" i="50"/>
  <c r="A419" i="50"/>
  <c r="A420" i="50"/>
  <c r="A421" i="50"/>
  <c r="A422" i="50"/>
  <c r="A423" i="50"/>
  <c r="A424" i="50"/>
  <c r="A425" i="50"/>
  <c r="A426" i="50"/>
  <c r="A427" i="50"/>
  <c r="A428" i="50"/>
  <c r="A429" i="50"/>
  <c r="A430" i="50"/>
  <c r="A431" i="50"/>
  <c r="A432" i="50"/>
  <c r="A433" i="50"/>
  <c r="A434" i="50"/>
  <c r="A435" i="50"/>
  <c r="A436" i="50"/>
  <c r="A437" i="50"/>
  <c r="A438" i="50"/>
  <c r="A439" i="50"/>
  <c r="A440" i="50"/>
  <c r="A441" i="50"/>
  <c r="A442" i="50"/>
  <c r="A443" i="50"/>
  <c r="A444" i="50"/>
  <c r="A445" i="50"/>
  <c r="A446" i="50"/>
  <c r="A447" i="50"/>
  <c r="A448" i="50"/>
  <c r="A449" i="50"/>
  <c r="A450" i="50"/>
  <c r="A451" i="50"/>
  <c r="A452" i="50"/>
  <c r="A453" i="50"/>
  <c r="A454" i="50"/>
  <c r="A455" i="50"/>
  <c r="A456" i="50"/>
  <c r="A457" i="50"/>
  <c r="A458" i="50"/>
  <c r="A459" i="50"/>
  <c r="A460" i="50"/>
  <c r="A461" i="50"/>
  <c r="A462" i="50"/>
  <c r="A463" i="50"/>
  <c r="A464" i="50"/>
  <c r="A465" i="50"/>
  <c r="A466" i="50"/>
  <c r="A467" i="50"/>
  <c r="A468" i="50"/>
  <c r="A469" i="50"/>
  <c r="A470" i="50"/>
  <c r="A471" i="50"/>
  <c r="A472" i="50"/>
  <c r="A473" i="50"/>
  <c r="A474" i="50"/>
  <c r="A475" i="50"/>
  <c r="A476" i="50"/>
  <c r="A477" i="50"/>
  <c r="A478" i="50"/>
  <c r="A479" i="50"/>
  <c r="A480" i="50"/>
  <c r="A481" i="50"/>
  <c r="A482" i="50"/>
  <c r="A483" i="50"/>
  <c r="A484" i="50"/>
  <c r="A485" i="50"/>
  <c r="A486" i="50"/>
  <c r="A487" i="50"/>
  <c r="A488" i="50"/>
  <c r="A489" i="50"/>
  <c r="A490" i="50"/>
  <c r="A491" i="50"/>
  <c r="A492" i="50"/>
  <c r="A493" i="50"/>
  <c r="A494" i="50"/>
  <c r="A495" i="50"/>
  <c r="A496" i="50"/>
  <c r="A497" i="50"/>
  <c r="A498" i="50"/>
  <c r="A499" i="50"/>
  <c r="A500" i="50"/>
  <c r="A501" i="50"/>
  <c r="A502" i="50"/>
  <c r="A503" i="50"/>
  <c r="A504" i="50"/>
  <c r="A505" i="50"/>
  <c r="A506" i="50"/>
  <c r="A507" i="50"/>
  <c r="A508" i="50"/>
  <c r="A509" i="50"/>
  <c r="A510" i="50"/>
  <c r="A511" i="50"/>
  <c r="A512" i="50"/>
  <c r="A513" i="50"/>
  <c r="A514" i="50"/>
  <c r="A515" i="50"/>
  <c r="A516" i="50"/>
  <c r="A517" i="50"/>
  <c r="A518" i="50"/>
  <c r="A519" i="50"/>
  <c r="A520" i="50"/>
  <c r="A521" i="50"/>
  <c r="A522" i="50"/>
  <c r="A523" i="50"/>
  <c r="A524" i="50"/>
  <c r="A525" i="50"/>
  <c r="A526" i="50"/>
  <c r="A527" i="50"/>
  <c r="A528" i="50"/>
  <c r="A529" i="50"/>
  <c r="A530" i="50"/>
  <c r="A531" i="50"/>
  <c r="A532" i="50"/>
  <c r="A533" i="50"/>
  <c r="A534" i="50"/>
  <c r="A535" i="50"/>
  <c r="A536" i="50"/>
  <c r="A537" i="50"/>
  <c r="A538" i="50"/>
  <c r="A539" i="50"/>
  <c r="A540" i="50"/>
  <c r="A541" i="50"/>
  <c r="A542" i="50"/>
  <c r="A543" i="50"/>
  <c r="A544" i="50"/>
  <c r="A545" i="50"/>
  <c r="A546" i="50"/>
  <c r="A547" i="50"/>
  <c r="A548" i="50"/>
  <c r="A549" i="50"/>
  <c r="A550" i="50"/>
  <c r="A551" i="50"/>
  <c r="A552" i="50"/>
  <c r="A553" i="50"/>
  <c r="A554" i="50"/>
  <c r="A555" i="50"/>
  <c r="A556" i="50"/>
  <c r="A557" i="50"/>
  <c r="A558" i="50"/>
  <c r="A559" i="50"/>
  <c r="A560" i="50"/>
  <c r="A561" i="50"/>
  <c r="A562" i="50"/>
  <c r="A563" i="50"/>
  <c r="A564" i="50"/>
  <c r="A565" i="50"/>
  <c r="A566" i="50"/>
  <c r="A567" i="50"/>
  <c r="A568" i="50"/>
  <c r="A569" i="50"/>
  <c r="A570" i="50"/>
  <c r="A571" i="50"/>
  <c r="A572" i="50"/>
  <c r="A573" i="50"/>
  <c r="A574" i="50"/>
  <c r="A575" i="50"/>
  <c r="A576" i="50"/>
  <c r="A577" i="50"/>
  <c r="A578" i="50"/>
  <c r="A579" i="50"/>
  <c r="A580" i="50"/>
  <c r="A581" i="50"/>
  <c r="A582" i="50"/>
  <c r="A583" i="50"/>
  <c r="A584" i="50"/>
  <c r="A585" i="50"/>
  <c r="A586" i="50"/>
  <c r="A587" i="50"/>
  <c r="A588" i="50"/>
  <c r="A589" i="50"/>
  <c r="A590" i="50"/>
  <c r="A591" i="50"/>
  <c r="A592" i="50"/>
  <c r="A593" i="50"/>
  <c r="A594" i="50"/>
  <c r="A595" i="50"/>
  <c r="A596" i="50"/>
  <c r="A597" i="50"/>
  <c r="A598" i="50"/>
  <c r="A599" i="50"/>
  <c r="A600" i="50"/>
  <c r="A601" i="50"/>
  <c r="A602" i="50"/>
  <c r="A603" i="50"/>
  <c r="A604" i="50"/>
  <c r="A605" i="50"/>
  <c r="A606" i="50"/>
  <c r="A607" i="50"/>
  <c r="A608" i="50"/>
  <c r="A609" i="50"/>
  <c r="A610" i="50"/>
  <c r="A611" i="50"/>
  <c r="A612" i="50"/>
  <c r="A613" i="50"/>
  <c r="A614" i="50"/>
  <c r="A615" i="50"/>
  <c r="A616" i="50"/>
  <c r="A617" i="50"/>
  <c r="A618" i="50"/>
  <c r="A619" i="50"/>
  <c r="A620" i="50"/>
  <c r="A621" i="50"/>
  <c r="A622" i="50"/>
  <c r="A623" i="50"/>
  <c r="A624" i="50"/>
  <c r="A625" i="50"/>
  <c r="A626" i="50"/>
  <c r="A627" i="50"/>
  <c r="A628" i="50"/>
  <c r="A629" i="50"/>
  <c r="A630" i="50"/>
  <c r="A631" i="50"/>
  <c r="A632" i="50"/>
  <c r="A633" i="50"/>
  <c r="A634" i="50"/>
  <c r="A635" i="50"/>
  <c r="A636" i="50"/>
  <c r="A637" i="50"/>
  <c r="A638" i="50"/>
  <c r="A639" i="50"/>
  <c r="A640" i="50"/>
  <c r="A641" i="50"/>
  <c r="A642" i="50"/>
  <c r="A643" i="50"/>
  <c r="A644" i="50"/>
  <c r="A645" i="50"/>
  <c r="A646" i="50"/>
  <c r="A647" i="50"/>
  <c r="A648" i="50"/>
  <c r="A649" i="50"/>
  <c r="A650" i="50"/>
  <c r="A651" i="50"/>
  <c r="A652" i="50"/>
  <c r="A653" i="50"/>
  <c r="A654" i="50"/>
  <c r="A655" i="50"/>
  <c r="A656" i="50"/>
  <c r="A657" i="50"/>
  <c r="A658" i="50"/>
  <c r="A659" i="50"/>
  <c r="A660" i="50"/>
  <c r="A661" i="50"/>
  <c r="A662" i="50"/>
  <c r="A663" i="50"/>
  <c r="A664" i="50"/>
  <c r="A665" i="50"/>
  <c r="A666" i="50"/>
  <c r="A667" i="50"/>
  <c r="A668" i="50"/>
  <c r="A669" i="50"/>
  <c r="A670" i="50"/>
  <c r="A671" i="50"/>
  <c r="A672" i="50"/>
  <c r="A673" i="50"/>
  <c r="A674" i="50"/>
  <c r="A675" i="50"/>
  <c r="A676" i="50"/>
  <c r="A677" i="50"/>
  <c r="A678" i="50"/>
  <c r="A679" i="50"/>
  <c r="A680" i="50"/>
  <c r="A681" i="50"/>
  <c r="A682" i="50"/>
  <c r="A683" i="50"/>
  <c r="A684" i="50"/>
  <c r="A685" i="50"/>
  <c r="A686" i="50"/>
  <c r="A687" i="50"/>
  <c r="A688" i="50"/>
  <c r="A689" i="50"/>
  <c r="A690" i="50"/>
  <c r="A691" i="50"/>
  <c r="A692" i="50"/>
  <c r="A693" i="50"/>
  <c r="A694" i="50"/>
  <c r="A695" i="50"/>
  <c r="A696" i="50"/>
  <c r="A697" i="50"/>
  <c r="A698" i="50"/>
  <c r="A699" i="50"/>
  <c r="A700" i="50"/>
  <c r="A701" i="50"/>
  <c r="A702" i="50"/>
  <c r="A703" i="50"/>
  <c r="A704" i="50"/>
  <c r="A705" i="50"/>
  <c r="A706" i="50"/>
  <c r="A707" i="50"/>
  <c r="A708" i="50"/>
  <c r="A709" i="50"/>
  <c r="A710" i="50"/>
  <c r="A711" i="50"/>
  <c r="A712" i="50"/>
  <c r="A713" i="50"/>
  <c r="A714" i="50"/>
  <c r="A715" i="50"/>
  <c r="A716" i="50"/>
  <c r="A717" i="50"/>
  <c r="A718" i="50"/>
  <c r="A719" i="50"/>
  <c r="A720" i="50"/>
  <c r="A721" i="50"/>
  <c r="A722" i="50"/>
  <c r="A723" i="50"/>
  <c r="A724" i="50"/>
  <c r="A725" i="50"/>
  <c r="A726" i="50"/>
  <c r="A727" i="50"/>
  <c r="A728" i="50"/>
  <c r="A729" i="50"/>
  <c r="A730" i="50"/>
  <c r="A731" i="50"/>
  <c r="A732" i="50"/>
  <c r="A733" i="50"/>
  <c r="A734" i="50"/>
  <c r="A735" i="50"/>
  <c r="A736" i="50"/>
  <c r="A737" i="50"/>
  <c r="A738" i="50"/>
  <c r="A739" i="50"/>
  <c r="A740" i="50"/>
  <c r="A741" i="50"/>
  <c r="A742" i="50"/>
  <c r="A743" i="50"/>
  <c r="A744" i="50"/>
  <c r="A745" i="50"/>
  <c r="A746" i="50"/>
  <c r="A747" i="50"/>
  <c r="A748" i="50"/>
  <c r="A749" i="50"/>
  <c r="A750" i="50"/>
  <c r="A751" i="50"/>
  <c r="A752" i="50"/>
  <c r="A753" i="50"/>
  <c r="A754" i="50"/>
  <c r="A755" i="50"/>
  <c r="A756" i="50"/>
  <c r="A762" i="50"/>
  <c r="A763" i="50"/>
  <c r="A764" i="50"/>
  <c r="A765" i="50"/>
  <c r="A766" i="50"/>
  <c r="A767" i="50"/>
  <c r="A768" i="50"/>
  <c r="A769" i="50"/>
  <c r="A770" i="50"/>
  <c r="A771" i="50"/>
  <c r="A772" i="50"/>
  <c r="A773" i="50"/>
  <c r="A774" i="50"/>
  <c r="A775" i="50"/>
  <c r="A776" i="50"/>
  <c r="A777" i="50"/>
  <c r="A778" i="50"/>
  <c r="A779" i="50"/>
  <c r="A780" i="50"/>
  <c r="A781" i="50"/>
  <c r="A782" i="50"/>
  <c r="A783" i="50"/>
  <c r="A784" i="50"/>
  <c r="A785" i="50"/>
  <c r="A786" i="50"/>
  <c r="A787" i="50"/>
  <c r="A788" i="50"/>
  <c r="A789" i="50"/>
  <c r="A790" i="50"/>
  <c r="A791" i="50"/>
  <c r="A792" i="50"/>
  <c r="A793" i="50"/>
  <c r="A794" i="50"/>
  <c r="A795" i="50"/>
  <c r="A796" i="50"/>
  <c r="A797" i="50"/>
  <c r="A798" i="50"/>
  <c r="A799" i="50"/>
  <c r="A800" i="50"/>
  <c r="A801" i="50"/>
  <c r="A802" i="50"/>
  <c r="A803" i="50"/>
  <c r="A804" i="50"/>
  <c r="A805" i="50"/>
  <c r="A806" i="50"/>
  <c r="A807" i="50"/>
  <c r="A808" i="50"/>
  <c r="A809" i="50"/>
  <c r="A810" i="50"/>
  <c r="A811" i="50"/>
  <c r="A812" i="50"/>
  <c r="A813" i="50"/>
  <c r="A814" i="50"/>
  <c r="A815" i="50"/>
  <c r="A816" i="50"/>
  <c r="A817" i="50"/>
  <c r="A818" i="50"/>
  <c r="A819" i="50"/>
  <c r="A820" i="50"/>
  <c r="A821" i="50"/>
  <c r="A822" i="50"/>
  <c r="A823" i="50"/>
  <c r="A824" i="50"/>
  <c r="A825" i="50"/>
  <c r="A826" i="50"/>
  <c r="A827" i="50"/>
  <c r="A828" i="50"/>
  <c r="A829" i="50"/>
  <c r="A830" i="50"/>
  <c r="A831" i="50"/>
  <c r="A832" i="50"/>
  <c r="A833" i="50"/>
  <c r="A834" i="50"/>
  <c r="A835" i="50"/>
  <c r="A836" i="50"/>
  <c r="A837" i="50"/>
  <c r="A838" i="50"/>
  <c r="A839" i="50"/>
  <c r="A840" i="50"/>
  <c r="A841" i="50"/>
  <c r="A842" i="50"/>
  <c r="A843" i="50"/>
  <c r="A844" i="50"/>
  <c r="A845" i="50"/>
  <c r="A846" i="50"/>
  <c r="A847" i="50"/>
  <c r="A848" i="50"/>
  <c r="A849" i="50"/>
  <c r="A850" i="50"/>
  <c r="A851" i="50"/>
  <c r="A852" i="50"/>
  <c r="A853" i="50"/>
  <c r="A854" i="50"/>
  <c r="A855" i="50"/>
  <c r="A856" i="50"/>
  <c r="A857" i="50"/>
  <c r="A858" i="50"/>
  <c r="A859" i="50"/>
  <c r="A860" i="50"/>
  <c r="A861" i="50"/>
  <c r="A862" i="50"/>
  <c r="A863" i="50"/>
  <c r="A864" i="50"/>
  <c r="A865" i="50"/>
  <c r="A866" i="50"/>
  <c r="A867" i="50"/>
  <c r="A868" i="50"/>
  <c r="A869" i="50"/>
  <c r="A870" i="50"/>
  <c r="A871" i="50"/>
  <c r="A872" i="50"/>
  <c r="A873" i="50"/>
  <c r="A874" i="50"/>
  <c r="A875" i="50"/>
  <c r="A876" i="50"/>
  <c r="A877" i="50"/>
  <c r="A878" i="50"/>
  <c r="A879" i="50"/>
  <c r="A880" i="50"/>
  <c r="A881" i="50"/>
  <c r="A882" i="50"/>
  <c r="A883" i="50"/>
  <c r="A884" i="50"/>
  <c r="A885" i="50"/>
  <c r="A886" i="50"/>
  <c r="A887" i="50"/>
  <c r="A888" i="50"/>
  <c r="A889" i="50"/>
  <c r="A890" i="50"/>
  <c r="A891" i="50"/>
  <c r="A892" i="50"/>
  <c r="A893" i="50"/>
  <c r="A894" i="50"/>
  <c r="A895" i="50"/>
  <c r="A896" i="50"/>
  <c r="A897" i="50"/>
  <c r="A898" i="50"/>
  <c r="A899" i="50"/>
  <c r="A900" i="50"/>
  <c r="A901" i="50"/>
  <c r="A902" i="50"/>
  <c r="A903" i="50"/>
  <c r="A904" i="50"/>
  <c r="A905" i="50"/>
  <c r="A906" i="50"/>
  <c r="A907" i="50"/>
  <c r="A908" i="50"/>
  <c r="A909" i="50"/>
  <c r="A910" i="50"/>
  <c r="A911" i="50"/>
  <c r="A912" i="50"/>
  <c r="A913" i="50"/>
  <c r="A914" i="50"/>
  <c r="A915" i="50"/>
  <c r="A916" i="50"/>
  <c r="A917" i="50"/>
  <c r="A918" i="50"/>
  <c r="A919" i="50"/>
  <c r="A920" i="50"/>
  <c r="A921" i="50"/>
  <c r="A922" i="50"/>
  <c r="A923" i="50"/>
  <c r="A924" i="50"/>
  <c r="A925" i="50"/>
  <c r="A926" i="50"/>
  <c r="A927" i="50"/>
  <c r="A928" i="50"/>
  <c r="A929" i="50"/>
  <c r="A930" i="50"/>
  <c r="A931" i="50"/>
  <c r="A932" i="50"/>
  <c r="A933" i="50"/>
  <c r="A934" i="50"/>
  <c r="A935" i="50"/>
  <c r="A936" i="50"/>
  <c r="A937" i="50"/>
  <c r="A938" i="50"/>
  <c r="A939" i="50"/>
  <c r="A940" i="50"/>
  <c r="A941" i="50"/>
  <c r="A942" i="50"/>
  <c r="A943" i="50"/>
  <c r="A944" i="50"/>
  <c r="A945" i="50"/>
  <c r="A946" i="50"/>
  <c r="A947" i="50"/>
  <c r="A948" i="50"/>
  <c r="A949" i="50"/>
  <c r="A950" i="50"/>
  <c r="A951" i="50"/>
  <c r="A952" i="50"/>
  <c r="A953" i="50"/>
  <c r="A954" i="50"/>
  <c r="A955" i="50"/>
  <c r="A956" i="50"/>
  <c r="A957" i="50"/>
  <c r="A958" i="50"/>
  <c r="A959" i="50"/>
  <c r="A960" i="50"/>
  <c r="A961" i="50"/>
  <c r="A962" i="50"/>
  <c r="A963" i="50"/>
  <c r="A964" i="50"/>
  <c r="A965" i="50"/>
  <c r="A966" i="50"/>
  <c r="A967" i="50"/>
  <c r="A968" i="50"/>
  <c r="A969" i="50"/>
  <c r="A970" i="50"/>
  <c r="A971" i="50"/>
  <c r="A972" i="50"/>
  <c r="A973" i="50"/>
  <c r="A974" i="50"/>
  <c r="A975" i="50"/>
  <c r="A976" i="50"/>
  <c r="A977" i="50"/>
  <c r="A978" i="50"/>
  <c r="A979" i="50"/>
  <c r="A980" i="50"/>
  <c r="A981" i="50"/>
  <c r="A982" i="50"/>
  <c r="A983" i="50"/>
  <c r="A984" i="50"/>
  <c r="A985" i="50"/>
  <c r="A986" i="50"/>
  <c r="A987" i="50"/>
  <c r="A988" i="50"/>
  <c r="A989" i="50"/>
  <c r="A990" i="50"/>
  <c r="A991" i="50"/>
  <c r="A992" i="50"/>
  <c r="A993" i="50"/>
  <c r="A994" i="50"/>
  <c r="A995" i="50"/>
  <c r="A996" i="50"/>
  <c r="A997" i="50"/>
  <c r="A998" i="50"/>
  <c r="A999" i="50"/>
  <c r="A1000" i="50"/>
  <c r="A1001" i="50"/>
  <c r="A1002" i="50"/>
  <c r="A1003" i="50"/>
  <c r="A1004" i="50"/>
  <c r="A1005" i="50"/>
  <c r="A1006" i="50"/>
  <c r="A1007" i="50"/>
  <c r="A1008" i="50"/>
  <c r="A1009" i="50"/>
  <c r="A1010" i="50"/>
  <c r="A1011" i="50"/>
  <c r="A1012" i="50"/>
  <c r="A1013" i="50"/>
  <c r="A1014" i="50"/>
  <c r="A1015" i="50"/>
  <c r="A1016" i="50"/>
  <c r="A1017" i="50"/>
  <c r="A1018" i="50"/>
  <c r="A1019" i="50"/>
  <c r="A1020" i="50"/>
  <c r="A1021" i="50"/>
  <c r="A1022" i="50"/>
  <c r="A1023" i="50"/>
  <c r="A1024" i="50"/>
  <c r="A1025" i="50"/>
  <c r="A1026" i="50"/>
  <c r="A1027" i="50"/>
  <c r="A1028" i="50"/>
  <c r="A1029" i="50"/>
  <c r="A1030" i="50"/>
  <c r="A1031" i="50"/>
  <c r="A1032" i="50"/>
  <c r="A1033" i="50"/>
  <c r="A1034" i="50"/>
  <c r="A1035" i="50"/>
  <c r="A1036" i="50"/>
  <c r="A1037" i="50"/>
  <c r="A1038" i="50"/>
  <c r="A1039" i="50"/>
  <c r="A1040" i="50"/>
  <c r="A1041" i="50"/>
  <c r="A1042" i="50"/>
  <c r="A1043" i="50"/>
  <c r="A1044" i="50"/>
  <c r="A1045" i="50"/>
  <c r="A1046" i="50"/>
  <c r="A1047" i="50"/>
  <c r="A1048" i="50"/>
  <c r="A1049" i="50"/>
  <c r="A1050" i="50"/>
  <c r="A1051" i="50"/>
  <c r="A1052" i="50"/>
  <c r="A1053" i="50"/>
  <c r="A1054" i="50"/>
  <c r="A1055" i="50"/>
  <c r="A1056" i="50"/>
  <c r="A1057" i="50"/>
  <c r="A1058" i="50"/>
  <c r="A1059" i="50"/>
  <c r="A1060" i="50"/>
  <c r="A1061" i="50"/>
  <c r="A1062" i="50"/>
  <c r="A1063" i="50"/>
  <c r="A1064" i="50"/>
  <c r="A1065" i="50"/>
  <c r="A1066" i="50"/>
  <c r="A1067" i="50"/>
  <c r="A1068" i="50"/>
  <c r="A1069" i="50"/>
  <c r="A1070" i="50"/>
  <c r="A1071" i="50"/>
  <c r="A1072" i="50"/>
  <c r="A1073" i="50"/>
  <c r="A1074" i="50"/>
  <c r="A1075" i="50"/>
  <c r="A1076" i="50"/>
  <c r="A1077" i="50"/>
  <c r="A1078" i="50"/>
  <c r="A1079" i="50"/>
  <c r="A1080" i="50"/>
  <c r="A1081" i="50"/>
  <c r="A1082" i="50"/>
  <c r="A1083" i="50"/>
  <c r="A1084" i="50"/>
  <c r="A1085" i="50"/>
  <c r="A1086" i="50"/>
  <c r="A1087" i="50"/>
  <c r="A1088" i="50"/>
  <c r="A1089" i="50"/>
  <c r="A1090" i="50"/>
  <c r="A1091" i="50"/>
  <c r="A1092" i="50"/>
  <c r="A1093" i="50"/>
  <c r="A1094" i="50"/>
  <c r="A1095" i="50"/>
  <c r="A1096" i="50"/>
  <c r="A1097" i="50"/>
  <c r="A1098" i="50"/>
  <c r="A1099" i="50"/>
  <c r="A1100" i="50"/>
  <c r="A1101" i="50"/>
  <c r="A1102" i="50"/>
  <c r="A1103" i="50"/>
  <c r="A1104" i="50"/>
  <c r="A1105" i="50"/>
  <c r="A1106" i="50"/>
  <c r="A1107" i="50"/>
  <c r="A1108" i="50"/>
  <c r="A1109" i="50"/>
  <c r="A1110" i="50"/>
  <c r="A1111" i="50"/>
  <c r="A1112" i="50"/>
  <c r="A1113" i="50"/>
  <c r="A1114" i="50"/>
  <c r="A1115" i="50"/>
  <c r="A1116" i="50"/>
  <c r="A1117" i="50"/>
  <c r="A1118" i="50"/>
  <c r="A1119" i="50"/>
  <c r="A1120" i="50"/>
  <c r="A1121" i="50"/>
  <c r="A1122" i="50"/>
  <c r="A1123" i="50"/>
  <c r="A1124" i="50"/>
  <c r="A1125" i="50"/>
  <c r="A1126" i="50"/>
  <c r="A1127" i="50"/>
  <c r="A1128" i="50"/>
  <c r="A1129" i="50"/>
  <c r="A1130" i="50"/>
  <c r="A1131" i="50"/>
  <c r="A1132" i="50"/>
  <c r="A1133" i="50"/>
  <c r="A1134" i="50"/>
  <c r="A1135" i="50"/>
  <c r="A1136" i="50"/>
  <c r="A1137" i="50"/>
  <c r="A1138" i="50"/>
  <c r="A1139" i="50"/>
  <c r="A1140" i="50"/>
  <c r="A1141" i="50"/>
  <c r="A1142" i="50"/>
  <c r="A1143" i="50"/>
  <c r="A1144" i="50"/>
  <c r="A1145" i="50"/>
  <c r="A1146" i="50"/>
  <c r="A1147" i="50"/>
  <c r="A1148" i="50"/>
  <c r="A1149" i="50"/>
  <c r="A1150" i="50"/>
  <c r="A1151" i="50"/>
  <c r="A1152" i="50"/>
  <c r="A1153" i="50"/>
  <c r="A1154" i="50"/>
  <c r="A1155" i="50"/>
  <c r="A1156" i="50"/>
  <c r="A1157" i="50"/>
  <c r="A1158" i="50"/>
  <c r="A1159" i="50"/>
  <c r="A1160" i="50"/>
  <c r="A1161" i="50"/>
  <c r="A1162" i="50"/>
  <c r="A1163" i="50"/>
  <c r="A1164" i="50"/>
  <c r="A1165" i="50"/>
  <c r="A1166" i="50"/>
  <c r="A1167" i="50"/>
  <c r="A1168" i="50"/>
  <c r="A1169" i="50"/>
  <c r="A1170" i="50"/>
  <c r="A1171" i="50"/>
  <c r="A1172" i="50"/>
  <c r="A1173" i="50"/>
  <c r="A1174" i="50"/>
  <c r="A1175" i="50"/>
  <c r="A1176" i="50"/>
  <c r="A1177" i="50"/>
  <c r="A1178" i="50"/>
  <c r="A1179" i="50"/>
  <c r="A1180" i="50"/>
  <c r="A1181" i="50"/>
  <c r="A1182" i="50"/>
  <c r="A1183" i="50"/>
  <c r="A1184" i="50"/>
  <c r="A1185" i="50"/>
  <c r="A1186" i="50"/>
  <c r="A1187" i="50"/>
  <c r="A1188" i="50"/>
  <c r="A1189" i="50"/>
  <c r="A1190" i="50"/>
  <c r="A1191" i="50"/>
  <c r="A1192" i="50"/>
  <c r="A1193" i="50"/>
  <c r="A1194" i="50"/>
  <c r="A1195" i="50"/>
  <c r="A1196" i="50"/>
  <c r="A1197" i="50"/>
  <c r="A1198" i="50"/>
  <c r="A1199" i="50"/>
  <c r="A1200" i="50"/>
  <c r="A1201" i="50"/>
  <c r="A1202" i="50"/>
  <c r="A1203" i="50"/>
  <c r="A1204" i="50"/>
  <c r="A1205" i="50"/>
  <c r="A1206" i="50"/>
  <c r="A1207" i="50"/>
  <c r="A1208" i="50"/>
  <c r="A1209" i="50"/>
  <c r="A1210" i="50"/>
  <c r="A1211" i="50"/>
  <c r="A1212" i="50"/>
  <c r="A1213" i="50"/>
  <c r="A1214" i="50"/>
  <c r="A1215" i="50"/>
  <c r="A1216" i="50"/>
  <c r="A1217" i="50"/>
  <c r="A1218" i="50"/>
  <c r="A1219" i="50"/>
  <c r="A1220" i="50"/>
  <c r="A1221" i="50"/>
  <c r="A1222" i="50"/>
  <c r="A1223" i="50"/>
  <c r="A1224" i="50"/>
  <c r="A1225" i="50"/>
  <c r="A1226" i="50"/>
  <c r="A1227" i="50"/>
  <c r="A1228" i="50"/>
  <c r="A1229" i="50"/>
  <c r="A1230" i="50"/>
  <c r="A1231" i="50"/>
  <c r="A1232" i="50"/>
  <c r="A1233" i="50"/>
  <c r="A1234" i="50"/>
  <c r="A1235" i="50"/>
  <c r="A1236" i="50"/>
  <c r="A1237" i="50"/>
  <c r="A1238" i="50"/>
  <c r="A1239" i="50"/>
  <c r="A1240" i="50"/>
  <c r="A1241" i="50"/>
  <c r="A1242" i="50"/>
  <c r="A1243" i="50"/>
  <c r="A1244" i="50"/>
  <c r="A1245" i="50"/>
  <c r="A1246" i="50"/>
  <c r="A1247" i="50"/>
  <c r="A1248" i="50"/>
  <c r="A1249" i="50"/>
  <c r="A1250" i="50"/>
  <c r="A1251" i="50"/>
  <c r="A1252" i="50"/>
  <c r="A1253" i="50"/>
  <c r="A1254" i="50"/>
  <c r="A1255" i="50"/>
  <c r="A1256" i="50"/>
  <c r="A1257" i="50"/>
  <c r="A1258" i="50"/>
  <c r="A1259" i="50"/>
  <c r="A1260" i="50"/>
  <c r="A1261" i="50"/>
  <c r="A1262" i="50"/>
  <c r="A1263" i="50"/>
  <c r="A1264" i="50"/>
  <c r="A1265" i="50"/>
  <c r="A1266" i="50"/>
  <c r="A1267" i="50"/>
  <c r="A1268" i="50"/>
  <c r="A1269" i="50"/>
  <c r="A1270" i="50"/>
  <c r="A1271" i="50"/>
  <c r="A1272" i="50"/>
  <c r="A1273" i="50"/>
  <c r="A1274" i="50"/>
  <c r="A1275" i="50"/>
  <c r="A1276" i="50"/>
  <c r="A1277" i="50"/>
  <c r="A1278" i="50"/>
  <c r="A1279" i="50"/>
  <c r="A1280" i="50"/>
  <c r="A1281" i="50"/>
  <c r="A1282" i="50"/>
  <c r="A1283" i="50"/>
  <c r="A1284" i="50"/>
  <c r="A1285" i="50"/>
  <c r="A1286" i="50"/>
  <c r="A1287" i="50"/>
  <c r="A1288" i="50"/>
  <c r="A1289" i="50"/>
  <c r="A1290" i="50"/>
  <c r="A1291" i="50"/>
  <c r="A1292" i="50"/>
  <c r="A1293" i="50"/>
  <c r="A1294" i="50"/>
  <c r="A1295" i="50"/>
  <c r="A1296" i="50"/>
  <c r="A1297" i="50"/>
  <c r="A1298" i="50"/>
  <c r="A1299" i="50"/>
  <c r="A1300" i="50"/>
  <c r="A1301" i="50"/>
  <c r="A1302" i="50"/>
  <c r="A1303" i="50"/>
  <c r="A1304" i="50"/>
  <c r="A1305" i="50"/>
  <c r="A1306" i="50"/>
  <c r="A1307" i="50"/>
  <c r="A1308" i="50"/>
  <c r="A1309" i="50"/>
  <c r="A1310" i="50"/>
  <c r="A1311" i="50"/>
  <c r="A1312" i="50"/>
  <c r="A1313" i="50"/>
  <c r="A1314" i="50"/>
  <c r="A1315" i="50"/>
  <c r="A1316" i="50"/>
  <c r="A1317" i="50"/>
  <c r="A1318" i="50"/>
  <c r="A1319" i="50"/>
  <c r="A1320" i="50"/>
  <c r="A1321" i="50"/>
  <c r="A1322" i="50"/>
  <c r="A1323" i="50"/>
  <c r="A1324" i="50"/>
  <c r="A1325" i="50"/>
  <c r="A1326" i="50"/>
  <c r="A1327" i="50"/>
  <c r="A1328" i="50"/>
  <c r="A1329" i="50"/>
  <c r="A1330" i="50"/>
  <c r="A1331" i="50"/>
  <c r="A1332" i="50"/>
  <c r="A1333" i="50"/>
  <c r="A1334" i="50"/>
  <c r="A1335" i="50"/>
  <c r="A1336" i="50"/>
  <c r="A1337" i="50"/>
  <c r="A1338" i="50"/>
  <c r="A1339" i="50"/>
  <c r="A1340" i="50"/>
  <c r="A1341" i="50"/>
  <c r="A1342" i="50"/>
  <c r="A1343" i="50"/>
  <c r="A1344" i="50"/>
  <c r="A1345" i="50"/>
  <c r="A1346" i="50"/>
  <c r="A1347" i="50"/>
  <c r="A1348" i="50"/>
  <c r="A1349" i="50"/>
  <c r="A1350" i="50"/>
  <c r="A1351" i="50"/>
  <c r="A1352" i="50"/>
  <c r="A1353" i="50"/>
  <c r="A1354" i="50"/>
  <c r="A1357" i="50"/>
  <c r="A1358" i="50"/>
  <c r="A1359" i="50"/>
  <c r="A1360" i="50"/>
  <c r="A1361" i="50"/>
  <c r="A1362" i="50"/>
  <c r="A1363" i="50"/>
  <c r="A1364" i="50"/>
  <c r="A1365" i="50"/>
  <c r="A1366" i="50"/>
  <c r="A1367" i="50"/>
  <c r="A1368" i="50"/>
  <c r="A1369" i="50"/>
  <c r="A1370" i="50"/>
  <c r="A1371" i="50"/>
  <c r="A1372" i="50"/>
  <c r="A1373" i="50"/>
  <c r="A1374" i="50"/>
  <c r="A1375" i="50"/>
  <c r="A1376" i="50"/>
  <c r="A1377" i="50"/>
  <c r="A1378" i="50"/>
  <c r="A1379" i="50"/>
  <c r="A1380" i="50"/>
  <c r="A1381" i="50"/>
  <c r="A1382" i="50"/>
  <c r="A1383" i="50"/>
  <c r="A1384" i="50"/>
  <c r="A1385" i="50"/>
  <c r="A1386" i="50"/>
  <c r="A1387" i="50"/>
  <c r="A1388" i="50"/>
  <c r="A1389" i="50"/>
  <c r="A1390" i="50"/>
  <c r="A1391" i="50"/>
  <c r="A1392" i="50"/>
  <c r="A1393" i="50"/>
  <c r="A1394" i="50"/>
  <c r="A1395" i="50"/>
  <c r="A1396" i="50"/>
  <c r="A1397" i="50"/>
  <c r="A1398" i="50"/>
  <c r="A1399" i="50"/>
  <c r="A1400" i="50"/>
  <c r="A1401" i="50"/>
  <c r="A1402" i="50"/>
  <c r="A1403" i="50"/>
  <c r="A1404" i="50"/>
  <c r="A1405" i="50"/>
  <c r="A1406" i="50"/>
  <c r="A1407" i="50"/>
  <c r="A1408" i="50"/>
  <c r="A1409" i="50"/>
  <c r="A1410" i="50"/>
  <c r="A1411" i="50"/>
  <c r="A1412" i="50"/>
  <c r="A1413" i="50"/>
  <c r="A1414" i="50"/>
  <c r="A1415" i="50"/>
  <c r="A1416" i="50"/>
  <c r="A1417" i="50"/>
  <c r="A1418" i="50"/>
  <c r="A1419" i="50"/>
  <c r="A1420" i="50"/>
  <c r="A1421" i="50"/>
  <c r="A1422" i="50"/>
  <c r="A1423" i="50"/>
  <c r="A1424" i="50"/>
  <c r="A1425" i="50"/>
  <c r="A1426" i="50"/>
  <c r="A1427" i="50"/>
  <c r="A1428" i="50"/>
  <c r="A1429" i="50"/>
  <c r="A1430" i="50"/>
  <c r="A1431" i="50"/>
  <c r="A1432" i="50"/>
  <c r="A1433" i="50"/>
  <c r="A1434" i="50"/>
  <c r="A1435" i="50"/>
  <c r="A1436" i="50"/>
  <c r="A1437" i="50"/>
  <c r="A1438" i="50"/>
  <c r="A1439" i="50"/>
  <c r="A1440" i="50"/>
  <c r="A1441" i="50"/>
  <c r="A1442" i="50"/>
  <c r="A1443" i="50"/>
  <c r="A1444" i="50"/>
  <c r="A1445" i="50"/>
  <c r="A1446" i="50"/>
  <c r="A1447" i="50"/>
  <c r="A1448" i="50"/>
  <c r="A1449" i="50"/>
  <c r="A1450" i="50"/>
  <c r="A1451" i="50"/>
  <c r="A1452" i="50"/>
  <c r="A1453" i="50"/>
  <c r="A1454" i="50"/>
  <c r="A1455" i="50"/>
  <c r="A1456" i="50"/>
  <c r="A1457" i="50"/>
  <c r="A1458" i="50"/>
  <c r="A1459" i="50"/>
  <c r="A1460" i="50"/>
  <c r="A1461" i="50"/>
  <c r="A1462" i="50"/>
  <c r="A1463" i="50"/>
  <c r="A1464" i="50"/>
  <c r="A1465" i="50"/>
  <c r="A1466" i="50"/>
  <c r="A1467" i="50"/>
  <c r="A1468" i="50"/>
  <c r="A1469" i="50"/>
  <c r="A1470" i="50"/>
  <c r="A1471" i="50"/>
  <c r="A1472" i="50"/>
  <c r="A1473" i="50"/>
  <c r="A1474" i="50"/>
  <c r="A1475" i="50"/>
  <c r="A1476" i="50"/>
  <c r="A1477" i="50"/>
  <c r="A1478" i="50"/>
  <c r="A1479" i="50"/>
  <c r="A1480" i="50"/>
  <c r="A1481" i="50"/>
  <c r="A1482" i="50"/>
  <c r="A1483" i="50"/>
  <c r="A1484" i="50"/>
  <c r="A1485" i="50"/>
  <c r="A1486" i="50"/>
  <c r="A1487" i="50"/>
  <c r="A1488" i="50"/>
  <c r="A1489" i="50"/>
  <c r="A1490" i="50"/>
  <c r="A1491" i="50"/>
  <c r="A1492" i="50"/>
  <c r="A1493" i="50"/>
  <c r="A1494" i="50"/>
  <c r="A1495" i="50"/>
  <c r="A1496" i="50"/>
  <c r="A1497" i="50"/>
  <c r="A1498" i="50"/>
  <c r="A1499" i="50"/>
  <c r="A1500" i="50"/>
  <c r="A1501" i="50"/>
  <c r="A1502" i="50"/>
  <c r="A1503" i="50"/>
  <c r="A1504" i="50"/>
  <c r="A1505" i="50"/>
  <c r="A1506" i="50"/>
  <c r="A1507" i="50"/>
  <c r="A1508" i="50"/>
  <c r="A1509" i="50"/>
  <c r="A1510" i="50"/>
  <c r="A1511" i="50"/>
  <c r="A1512" i="50"/>
  <c r="A1513" i="50"/>
  <c r="A1514" i="50"/>
  <c r="A1515" i="50"/>
  <c r="A1516" i="50"/>
  <c r="A1517" i="50"/>
  <c r="A1518" i="50"/>
  <c r="A1519" i="50"/>
  <c r="A1520" i="50"/>
  <c r="A1521" i="50"/>
  <c r="A1522" i="50"/>
  <c r="A1523" i="50"/>
  <c r="A1524" i="50"/>
  <c r="A1525" i="50"/>
  <c r="A1526" i="50"/>
  <c r="A1527" i="50"/>
  <c r="A1528" i="50"/>
  <c r="A1529" i="50"/>
  <c r="A1530" i="50"/>
  <c r="A1531" i="50"/>
  <c r="A1532" i="50"/>
  <c r="A1533" i="50"/>
  <c r="A1534" i="50"/>
  <c r="A1535" i="50"/>
  <c r="A1536" i="50"/>
  <c r="A1537" i="50"/>
  <c r="A1538" i="50"/>
  <c r="A1539" i="50"/>
  <c r="A1540" i="50"/>
  <c r="A1541" i="50"/>
  <c r="A1542" i="50"/>
  <c r="A1543" i="50"/>
  <c r="A1544" i="50"/>
  <c r="A1545" i="50"/>
  <c r="A1546" i="50"/>
  <c r="A1547" i="50"/>
  <c r="A1548" i="50"/>
  <c r="A1549" i="50"/>
  <c r="A1550" i="50"/>
  <c r="A1551" i="50"/>
  <c r="A1552" i="50"/>
  <c r="A1553" i="50"/>
  <c r="A1554" i="50"/>
  <c r="A1555" i="50"/>
  <c r="A1556" i="50"/>
  <c r="A1557" i="50"/>
  <c r="A1558" i="50"/>
  <c r="A1559" i="50"/>
  <c r="A1560" i="50"/>
  <c r="A1561" i="50"/>
  <c r="A1562" i="50"/>
  <c r="A1563" i="50"/>
  <c r="A1564" i="50"/>
  <c r="A1565" i="50"/>
  <c r="A1566" i="50"/>
  <c r="A1567" i="50"/>
  <c r="A1568" i="50"/>
  <c r="A1569" i="50"/>
  <c r="A1570" i="50"/>
  <c r="A1571" i="50"/>
  <c r="A1572" i="50"/>
  <c r="A1573" i="50"/>
  <c r="A1574" i="50"/>
  <c r="A1575" i="50"/>
  <c r="A1576" i="50"/>
  <c r="A1577" i="50"/>
  <c r="A1578" i="50"/>
  <c r="A1579" i="50"/>
  <c r="A1580" i="50"/>
  <c r="A1581" i="50"/>
  <c r="A1582" i="50"/>
  <c r="A1583" i="50"/>
  <c r="A1584" i="50"/>
  <c r="A1585" i="50"/>
  <c r="A1586" i="50"/>
  <c r="A1587" i="50"/>
  <c r="A1588" i="50"/>
  <c r="A1589" i="50"/>
  <c r="A1590" i="50"/>
  <c r="A1591" i="50"/>
  <c r="A1592" i="50"/>
  <c r="A1593" i="50"/>
  <c r="A1594" i="50"/>
  <c r="A1595" i="50"/>
  <c r="A1596" i="50"/>
  <c r="A1597" i="50"/>
  <c r="A1598" i="50"/>
  <c r="A1599" i="50"/>
  <c r="A1600" i="50"/>
  <c r="A1601" i="50"/>
  <c r="A1602" i="50"/>
  <c r="A1603" i="50"/>
  <c r="A1604" i="50"/>
  <c r="A1605" i="50"/>
  <c r="A1606" i="50"/>
  <c r="A1607" i="50"/>
  <c r="A1608" i="50"/>
  <c r="A1609" i="50"/>
  <c r="A1610" i="50"/>
  <c r="A1611" i="50"/>
  <c r="A1612" i="50"/>
  <c r="A1613" i="50"/>
  <c r="A1614" i="50"/>
  <c r="A1615" i="50"/>
  <c r="A1616" i="50"/>
  <c r="A1617" i="50"/>
  <c r="A1618" i="50"/>
  <c r="A1619" i="50"/>
  <c r="A1620" i="50"/>
  <c r="A1621" i="50"/>
  <c r="A1622" i="50"/>
  <c r="A1623" i="50"/>
  <c r="A1624" i="50"/>
  <c r="A1625" i="50"/>
  <c r="A1626" i="50"/>
  <c r="A1627" i="50"/>
  <c r="A1628" i="50"/>
  <c r="A1629" i="50"/>
  <c r="A1630" i="50"/>
  <c r="A1631" i="50"/>
  <c r="A1632" i="50"/>
  <c r="A1633" i="50"/>
  <c r="A1634" i="50"/>
  <c r="A1635" i="50"/>
  <c r="A1636" i="50"/>
  <c r="A1637" i="50"/>
  <c r="A1638" i="50"/>
  <c r="A1639" i="50"/>
  <c r="A1640" i="50"/>
  <c r="A1641" i="50"/>
  <c r="A1642" i="50"/>
  <c r="A1643" i="50"/>
  <c r="A1644" i="50"/>
  <c r="A1645" i="50"/>
  <c r="A1646" i="50"/>
  <c r="A1647" i="50"/>
  <c r="A1648" i="50"/>
  <c r="A1649" i="50"/>
  <c r="A1650" i="50"/>
  <c r="A1651" i="50"/>
  <c r="A1652" i="50"/>
  <c r="A1653" i="50"/>
  <c r="A1654" i="50"/>
  <c r="A1655" i="50"/>
  <c r="A1656" i="50"/>
  <c r="A1657" i="50"/>
  <c r="A1658" i="50"/>
  <c r="A1659" i="50"/>
  <c r="A1660" i="50"/>
  <c r="A1661" i="50"/>
  <c r="A1662" i="50"/>
  <c r="A1663" i="50"/>
  <c r="A1664" i="50"/>
  <c r="A1665" i="50"/>
  <c r="A1666" i="50"/>
  <c r="A1667" i="50"/>
  <c r="A1668" i="50"/>
  <c r="A1669" i="50"/>
  <c r="A1670" i="50"/>
  <c r="A1671" i="50"/>
  <c r="A1672" i="50"/>
  <c r="A1673" i="50"/>
  <c r="A1674" i="50"/>
  <c r="A1677" i="50"/>
  <c r="A1678" i="50"/>
  <c r="A1679" i="50"/>
  <c r="A1680" i="50"/>
  <c r="A1681" i="50"/>
  <c r="A1682" i="50"/>
  <c r="A1683" i="50"/>
  <c r="A1684" i="50"/>
  <c r="A1685" i="50"/>
  <c r="A1686" i="50"/>
  <c r="A1687" i="50"/>
  <c r="A1688" i="50"/>
  <c r="A1689" i="50"/>
  <c r="A1690" i="50"/>
  <c r="A1691" i="50"/>
  <c r="A1692" i="50"/>
  <c r="A1693" i="50"/>
  <c r="A1694" i="50"/>
  <c r="A1695" i="50"/>
  <c r="A1696" i="50"/>
  <c r="A1697" i="50"/>
  <c r="A1698" i="50"/>
  <c r="A1699" i="50"/>
  <c r="A1700" i="50"/>
  <c r="A1701" i="50"/>
  <c r="A1702" i="50"/>
  <c r="A1703" i="50"/>
  <c r="A1704" i="50"/>
  <c r="A1705" i="50"/>
  <c r="A1706" i="50"/>
  <c r="A1707" i="50"/>
  <c r="A1708" i="50"/>
  <c r="A1709" i="50"/>
  <c r="A1710" i="50"/>
  <c r="A1711" i="50"/>
  <c r="A1712" i="50"/>
  <c r="A1713" i="50"/>
  <c r="A1714" i="50"/>
  <c r="A1715" i="50"/>
  <c r="A1716" i="50"/>
  <c r="A1717" i="50"/>
  <c r="A1718" i="50"/>
  <c r="A1719" i="50"/>
  <c r="A1720" i="50"/>
  <c r="A1721" i="50"/>
  <c r="A1722" i="50"/>
  <c r="A1723" i="50"/>
  <c r="A1724" i="50"/>
  <c r="A1725" i="50"/>
  <c r="A1726" i="50"/>
  <c r="A1727" i="50"/>
  <c r="A1728" i="50"/>
  <c r="A1729" i="50"/>
  <c r="A1730" i="50"/>
  <c r="A1731" i="50"/>
  <c r="A1732" i="50"/>
  <c r="A1733" i="50"/>
  <c r="A1734" i="50"/>
  <c r="A1735" i="50"/>
  <c r="A1736" i="50"/>
  <c r="A1737" i="50"/>
  <c r="A1738" i="50"/>
  <c r="A1739" i="50"/>
  <c r="A1740" i="50"/>
  <c r="A1741" i="50"/>
  <c r="A1742" i="50"/>
  <c r="A1743" i="50"/>
  <c r="A1744" i="50"/>
  <c r="A1745" i="50"/>
  <c r="A1746" i="50"/>
  <c r="A1747" i="50"/>
  <c r="A1748" i="50"/>
  <c r="A1749" i="50"/>
  <c r="A1750" i="50"/>
  <c r="A1751" i="50"/>
  <c r="A1752" i="50"/>
  <c r="A1753" i="50"/>
  <c r="A1754" i="50"/>
  <c r="A1755" i="50"/>
  <c r="A1756" i="50"/>
  <c r="A1757" i="50"/>
  <c r="A1758" i="50"/>
  <c r="A1759" i="50"/>
  <c r="A1760" i="50"/>
  <c r="A1761" i="50"/>
  <c r="A1762" i="50"/>
  <c r="A1763" i="50"/>
  <c r="A1764" i="50"/>
  <c r="A1765" i="50"/>
  <c r="A1766" i="50"/>
  <c r="A1767" i="50"/>
  <c r="A1768" i="50"/>
  <c r="A1769" i="50"/>
  <c r="A1770" i="50"/>
  <c r="A1771" i="50"/>
  <c r="A1772" i="50"/>
  <c r="A1773" i="50"/>
  <c r="A1774" i="50"/>
  <c r="A1775" i="50"/>
  <c r="A1776" i="50"/>
  <c r="A1777" i="50"/>
  <c r="A1778" i="50"/>
  <c r="A1779" i="50"/>
  <c r="A1780" i="50"/>
  <c r="A1781" i="50"/>
  <c r="A1782" i="50"/>
  <c r="A1783" i="50"/>
  <c r="A1784" i="50"/>
  <c r="A1785" i="50"/>
  <c r="A1786" i="50"/>
  <c r="A1787" i="50"/>
  <c r="A1788" i="50"/>
  <c r="A1789" i="50"/>
  <c r="A1790" i="50"/>
  <c r="A1791" i="50"/>
  <c r="A1792" i="50"/>
  <c r="A1793" i="50"/>
  <c r="A1794" i="50"/>
  <c r="A1795" i="50"/>
  <c r="A1796" i="50"/>
  <c r="A1797" i="50"/>
  <c r="A1798" i="50"/>
  <c r="A1799" i="50"/>
  <c r="A1800" i="50"/>
  <c r="A1801" i="50"/>
  <c r="A1802" i="50"/>
  <c r="A1803" i="50"/>
  <c r="A1804" i="50"/>
  <c r="A1805" i="50"/>
  <c r="A1806" i="50"/>
  <c r="A1807" i="50"/>
  <c r="A1808" i="50"/>
  <c r="A1809" i="50"/>
  <c r="A1810" i="50"/>
  <c r="A1811" i="50"/>
  <c r="A1812" i="50"/>
  <c r="A1813" i="50"/>
  <c r="A1814" i="50"/>
  <c r="A1815" i="50"/>
  <c r="A1816" i="50"/>
  <c r="A1817" i="50"/>
  <c r="A1818" i="50"/>
  <c r="A1819" i="50"/>
  <c r="A1820" i="50"/>
  <c r="A1821" i="50"/>
  <c r="A1822" i="50"/>
  <c r="A1823" i="50"/>
  <c r="A1824" i="50"/>
  <c r="A1825" i="50"/>
  <c r="A1826" i="50"/>
  <c r="L762" i="50" l="1"/>
  <c r="L763" i="50"/>
  <c r="L764" i="50"/>
  <c r="L765" i="50"/>
  <c r="L766" i="50"/>
  <c r="L767" i="50"/>
  <c r="L768" i="50"/>
  <c r="L769" i="50"/>
  <c r="L770" i="50"/>
  <c r="L771" i="50"/>
  <c r="L772" i="50"/>
  <c r="L773" i="50"/>
  <c r="L774" i="50"/>
  <c r="L775" i="50"/>
  <c r="L776" i="50"/>
  <c r="L777" i="50"/>
  <c r="L778" i="50"/>
  <c r="L779" i="50"/>
  <c r="L780" i="50"/>
  <c r="L781" i="50"/>
  <c r="L782" i="50"/>
  <c r="L783" i="50"/>
  <c r="L784" i="50"/>
  <c r="L785" i="50"/>
  <c r="L786" i="50"/>
  <c r="L787" i="50"/>
  <c r="L788" i="50"/>
  <c r="L789" i="50"/>
  <c r="L790" i="50"/>
  <c r="L791" i="50"/>
  <c r="L792" i="50"/>
  <c r="L793" i="50"/>
  <c r="L794" i="50"/>
  <c r="L795" i="50"/>
  <c r="L796" i="50"/>
  <c r="L797" i="50"/>
  <c r="L798" i="50"/>
  <c r="L799" i="50"/>
  <c r="L800" i="50"/>
  <c r="L801" i="50"/>
  <c r="L802" i="50"/>
  <c r="L803" i="50"/>
  <c r="L804" i="50"/>
  <c r="L805" i="50"/>
  <c r="L806" i="50"/>
  <c r="L807" i="50"/>
  <c r="L808" i="50"/>
  <c r="L809" i="50"/>
  <c r="L810" i="50"/>
  <c r="L811" i="50"/>
  <c r="L812" i="50"/>
  <c r="L813" i="50"/>
  <c r="L814" i="50"/>
  <c r="L815" i="50"/>
  <c r="L816" i="50"/>
  <c r="L817" i="50"/>
  <c r="L818" i="50"/>
  <c r="L819" i="50"/>
  <c r="L820" i="50"/>
  <c r="L821" i="50"/>
  <c r="L822" i="50"/>
  <c r="L823" i="50"/>
  <c r="L824" i="50"/>
  <c r="L825" i="50"/>
  <c r="L826" i="50"/>
  <c r="L827" i="50"/>
  <c r="L828" i="50"/>
  <c r="L829" i="50"/>
  <c r="L830" i="50"/>
  <c r="L831" i="50"/>
  <c r="L832" i="50"/>
  <c r="L833" i="50"/>
  <c r="L834" i="50"/>
  <c r="L835" i="50"/>
  <c r="L836" i="50"/>
  <c r="L837" i="50"/>
  <c r="L838" i="50"/>
  <c r="L839" i="50"/>
  <c r="L840" i="50"/>
  <c r="L841" i="50"/>
  <c r="L842" i="50"/>
  <c r="L843" i="50"/>
  <c r="L844" i="50"/>
  <c r="L845" i="50"/>
  <c r="L846" i="50"/>
  <c r="L847" i="50"/>
  <c r="L848" i="50"/>
  <c r="L849" i="50"/>
  <c r="L850" i="50"/>
  <c r="L851" i="50"/>
  <c r="L852" i="50"/>
  <c r="L853" i="50"/>
  <c r="L854" i="50"/>
  <c r="L855" i="50"/>
  <c r="L856" i="50"/>
  <c r="L857" i="50"/>
  <c r="L858" i="50"/>
  <c r="L859" i="50"/>
  <c r="L860" i="50"/>
  <c r="L861" i="50"/>
  <c r="L862" i="50"/>
  <c r="L863" i="50"/>
  <c r="L864" i="50"/>
  <c r="L865" i="50"/>
  <c r="L866" i="50"/>
  <c r="L867" i="50"/>
  <c r="L868" i="50"/>
  <c r="L869" i="50"/>
  <c r="L870" i="50"/>
  <c r="L871" i="50"/>
  <c r="L872" i="50"/>
  <c r="L873" i="50"/>
  <c r="L874" i="50"/>
  <c r="L875" i="50"/>
  <c r="L876" i="50"/>
  <c r="L877" i="50"/>
  <c r="L878" i="50"/>
  <c r="L879" i="50"/>
  <c r="L880" i="50"/>
  <c r="L881" i="50"/>
  <c r="L882" i="50"/>
  <c r="L883" i="50"/>
  <c r="L884" i="50"/>
  <c r="L885" i="50"/>
  <c r="L886" i="50"/>
  <c r="L887" i="50"/>
  <c r="L888" i="50"/>
  <c r="L889" i="50"/>
  <c r="L890" i="50"/>
  <c r="L891" i="50"/>
  <c r="L892" i="50"/>
  <c r="L893" i="50"/>
  <c r="L894" i="50"/>
  <c r="L895" i="50"/>
  <c r="L896" i="50"/>
  <c r="L897" i="50"/>
  <c r="L898" i="50"/>
  <c r="L899" i="50"/>
  <c r="L900" i="50"/>
  <c r="L901" i="50"/>
  <c r="L902" i="50"/>
  <c r="L903" i="50"/>
  <c r="L904" i="50"/>
  <c r="L905" i="50"/>
  <c r="L906" i="50"/>
  <c r="L907" i="50"/>
  <c r="L908" i="50"/>
  <c r="L909" i="50"/>
  <c r="L910" i="50"/>
  <c r="L911" i="50"/>
  <c r="L912" i="50"/>
  <c r="L913" i="50"/>
  <c r="L915" i="50"/>
  <c r="L916" i="50"/>
  <c r="L917" i="50"/>
  <c r="L918" i="50"/>
  <c r="L919" i="50"/>
  <c r="L920" i="50"/>
  <c r="L921" i="50"/>
  <c r="L922" i="50"/>
  <c r="L923" i="50"/>
  <c r="L924" i="50"/>
  <c r="L925" i="50"/>
  <c r="L926" i="50"/>
  <c r="L927" i="50"/>
  <c r="L928" i="50"/>
  <c r="L929" i="50"/>
  <c r="L930" i="50"/>
  <c r="L931" i="50"/>
  <c r="L932" i="50"/>
  <c r="L933" i="50"/>
  <c r="L934" i="50"/>
  <c r="L935" i="50"/>
  <c r="L936" i="50"/>
  <c r="L937" i="50"/>
  <c r="L938" i="50"/>
  <c r="L939" i="50"/>
  <c r="L940" i="50"/>
  <c r="L941" i="50"/>
  <c r="L942" i="50"/>
  <c r="L943" i="50"/>
  <c r="L944" i="50"/>
  <c r="L945" i="50"/>
  <c r="L946" i="50"/>
  <c r="L947" i="50"/>
  <c r="L948" i="50"/>
  <c r="L949" i="50"/>
  <c r="L950" i="50"/>
  <c r="L951" i="50"/>
  <c r="L952" i="50"/>
  <c r="L953" i="50"/>
  <c r="L954" i="50"/>
  <c r="L955" i="50"/>
  <c r="L956" i="50"/>
  <c r="L957" i="50"/>
  <c r="L958" i="50"/>
  <c r="L959" i="50"/>
  <c r="L960" i="50"/>
  <c r="L961" i="50"/>
  <c r="L962" i="50"/>
  <c r="L963" i="50"/>
  <c r="L964" i="50"/>
  <c r="L965" i="50"/>
  <c r="L966" i="50"/>
  <c r="L967" i="50"/>
  <c r="L968" i="50"/>
  <c r="L969" i="50"/>
  <c r="L970" i="50"/>
  <c r="L971" i="50"/>
  <c r="L972" i="50"/>
  <c r="L973" i="50"/>
  <c r="L974" i="50"/>
  <c r="L975" i="50"/>
  <c r="L976" i="50"/>
  <c r="L977" i="50"/>
  <c r="L978" i="50"/>
  <c r="L979" i="50"/>
  <c r="L980" i="50"/>
  <c r="L981" i="50"/>
  <c r="L982" i="50"/>
  <c r="L983" i="50"/>
  <c r="L984" i="50"/>
  <c r="L985" i="50"/>
  <c r="L986" i="50"/>
  <c r="L987" i="50"/>
  <c r="L988" i="50"/>
  <c r="L989" i="50"/>
  <c r="L990" i="50"/>
  <c r="L991" i="50"/>
  <c r="L992" i="50"/>
  <c r="L993" i="50"/>
  <c r="L994" i="50"/>
  <c r="L995" i="50"/>
  <c r="L996" i="50"/>
  <c r="L997" i="50"/>
  <c r="L998" i="50"/>
  <c r="L999" i="50"/>
  <c r="L1000" i="50"/>
  <c r="L1001" i="50"/>
  <c r="L1002" i="50"/>
  <c r="L1003" i="50"/>
  <c r="L1004" i="50"/>
  <c r="L1005" i="50"/>
  <c r="L1006" i="50"/>
  <c r="L1007" i="50"/>
  <c r="L1008" i="50"/>
  <c r="L1009" i="50"/>
  <c r="L1010" i="50"/>
  <c r="L1011" i="50"/>
  <c r="L1012" i="50"/>
  <c r="L1013" i="50"/>
  <c r="L1014" i="50"/>
  <c r="L1015" i="50"/>
  <c r="L1016" i="50"/>
  <c r="L1017" i="50"/>
  <c r="L1018" i="50"/>
  <c r="L1019" i="50"/>
  <c r="L1020" i="50"/>
  <c r="L1021" i="50"/>
  <c r="L1022" i="50"/>
  <c r="L1023" i="50"/>
  <c r="L1024" i="50"/>
  <c r="L1025" i="50"/>
  <c r="L1026" i="50"/>
  <c r="L1027" i="50"/>
  <c r="L1028" i="50"/>
  <c r="L1029" i="50"/>
  <c r="L1030" i="50"/>
  <c r="L1031" i="50"/>
  <c r="L1032" i="50"/>
  <c r="L1033" i="50"/>
  <c r="L1034" i="50"/>
  <c r="L1035" i="50"/>
  <c r="L1036" i="50"/>
  <c r="L1037" i="50"/>
  <c r="L1038" i="50"/>
  <c r="L1039" i="50"/>
  <c r="L1040" i="50"/>
  <c r="L1041" i="50"/>
  <c r="L1042" i="50"/>
  <c r="L1043" i="50"/>
  <c r="L1044" i="50"/>
  <c r="L1045" i="50"/>
  <c r="L1046" i="50"/>
  <c r="L1047" i="50"/>
  <c r="L1048" i="50"/>
  <c r="L1049" i="50"/>
  <c r="L1050" i="50"/>
  <c r="L1051" i="50"/>
  <c r="L1052" i="50"/>
  <c r="L1053" i="50"/>
  <c r="L1054" i="50"/>
  <c r="L1055" i="50"/>
  <c r="L1056" i="50"/>
  <c r="L1057" i="50"/>
  <c r="L1058" i="50"/>
  <c r="L1059" i="50"/>
  <c r="L1060" i="50"/>
  <c r="L1061" i="50"/>
  <c r="L1062" i="50"/>
  <c r="L1063" i="50"/>
  <c r="L1064" i="50"/>
  <c r="L1065" i="50"/>
  <c r="L1370" i="50"/>
  <c r="L1371" i="50"/>
  <c r="L1372" i="50"/>
  <c r="L1373" i="50"/>
  <c r="L1374" i="50"/>
  <c r="L1375" i="50"/>
  <c r="L1376" i="50"/>
  <c r="L1377" i="50"/>
  <c r="L1378" i="50"/>
  <c r="L1379" i="50"/>
  <c r="L1380" i="50"/>
  <c r="L1381" i="50"/>
  <c r="L1382" i="50"/>
  <c r="L1383" i="50"/>
  <c r="L1384" i="50"/>
  <c r="L1385" i="50"/>
  <c r="L1386" i="50"/>
  <c r="L1387" i="50"/>
  <c r="L1388" i="50"/>
  <c r="L1389" i="50"/>
  <c r="L1390" i="50"/>
  <c r="L1391" i="50"/>
  <c r="L1392" i="50"/>
  <c r="L1393" i="50"/>
  <c r="L1394" i="50"/>
  <c r="L1395" i="50"/>
  <c r="L1396" i="50"/>
  <c r="L1397" i="50"/>
  <c r="L1398" i="50"/>
  <c r="L1399" i="50"/>
  <c r="L1400" i="50"/>
  <c r="L1401" i="50"/>
  <c r="L1402" i="50"/>
  <c r="L1403" i="50"/>
  <c r="L1404" i="50"/>
  <c r="L1405" i="50"/>
  <c r="L1406" i="50"/>
  <c r="L1407" i="50"/>
  <c r="L1408" i="50"/>
  <c r="L1409" i="50"/>
  <c r="L1410" i="50"/>
  <c r="L1411" i="50"/>
  <c r="L1412" i="50"/>
  <c r="L1413" i="50"/>
  <c r="L1414" i="50"/>
  <c r="L1415" i="50"/>
  <c r="L1416" i="50"/>
  <c r="L1417" i="50"/>
  <c r="L1418" i="50"/>
  <c r="L1419" i="50"/>
  <c r="L1420" i="50"/>
  <c r="L1421" i="50"/>
  <c r="L1422" i="50"/>
  <c r="L1423" i="50"/>
  <c r="L1424" i="50"/>
  <c r="L1425" i="50"/>
  <c r="L1426" i="50"/>
  <c r="L1427" i="50"/>
  <c r="L1428" i="50"/>
  <c r="L1429" i="50"/>
  <c r="L1430" i="50"/>
  <c r="L1431" i="50"/>
  <c r="L1432" i="50"/>
  <c r="L1433" i="50"/>
  <c r="L1434" i="50"/>
  <c r="L1435" i="50"/>
  <c r="L1436" i="50"/>
  <c r="L1437" i="50"/>
  <c r="L1438" i="50"/>
  <c r="L1439" i="50"/>
  <c r="L1440" i="50"/>
  <c r="L1441" i="50"/>
  <c r="L1442" i="50"/>
  <c r="L1443" i="50"/>
  <c r="L1444" i="50"/>
  <c r="L1445" i="50"/>
  <c r="L1446" i="50"/>
  <c r="L1447" i="50"/>
  <c r="L1448" i="50"/>
  <c r="L1449" i="50"/>
  <c r="L1450" i="50"/>
  <c r="L1451" i="50"/>
  <c r="L1452" i="50"/>
  <c r="L1453" i="50"/>
  <c r="L1454" i="50"/>
  <c r="L1455" i="50"/>
  <c r="L1456" i="50"/>
  <c r="L1457" i="50"/>
  <c r="L1458" i="50"/>
  <c r="L1459" i="50"/>
  <c r="L1460" i="50"/>
  <c r="L1461" i="50"/>
  <c r="L1462" i="50"/>
  <c r="L1463" i="50"/>
  <c r="L1464" i="50"/>
  <c r="L1465" i="50"/>
  <c r="L1466" i="50"/>
  <c r="L1467" i="50"/>
  <c r="L1468" i="50"/>
  <c r="L1469" i="50"/>
  <c r="L1470" i="50"/>
  <c r="L1471" i="50"/>
  <c r="L1472" i="50"/>
  <c r="L1473" i="50"/>
  <c r="L1474" i="50"/>
  <c r="L1475" i="50"/>
  <c r="L1476" i="50"/>
  <c r="L1477" i="50"/>
  <c r="L1478" i="50"/>
  <c r="L1479" i="50"/>
  <c r="L1480" i="50"/>
  <c r="L1481" i="50"/>
  <c r="L1482" i="50"/>
  <c r="L1483" i="50"/>
  <c r="L1484" i="50"/>
  <c r="L1485" i="50"/>
  <c r="L1486" i="50"/>
  <c r="L1487" i="50"/>
  <c r="L1488" i="50"/>
  <c r="L1489" i="50"/>
  <c r="L1490" i="50"/>
  <c r="L1491" i="50"/>
  <c r="L1492" i="50"/>
  <c r="L1493" i="50"/>
  <c r="L1494" i="50"/>
  <c r="L1495" i="50"/>
  <c r="L1496" i="50"/>
  <c r="L1497" i="50"/>
  <c r="L1498" i="50"/>
  <c r="L1499" i="50"/>
  <c r="L1500" i="50"/>
  <c r="L1501" i="50"/>
  <c r="L1502" i="50"/>
  <c r="L1503" i="50"/>
  <c r="L1504" i="50"/>
  <c r="L1505" i="50"/>
  <c r="L1506" i="50"/>
  <c r="L1507" i="50"/>
  <c r="L1508" i="50"/>
  <c r="L1509" i="50"/>
  <c r="L1510" i="50"/>
  <c r="L1511" i="50"/>
  <c r="L1512" i="50"/>
  <c r="L1513" i="50"/>
  <c r="L1514" i="50"/>
  <c r="L1515" i="50"/>
  <c r="L1516" i="50"/>
  <c r="L1517" i="50"/>
  <c r="L1518" i="50"/>
  <c r="L1519" i="50"/>
  <c r="L1520" i="50"/>
  <c r="L1521" i="50"/>
  <c r="L1522" i="50"/>
  <c r="L1523" i="50"/>
  <c r="L1524" i="50"/>
  <c r="L1525" i="50"/>
  <c r="L1526" i="50"/>
  <c r="L1527" i="50"/>
  <c r="L1528" i="50"/>
  <c r="L1529" i="50"/>
  <c r="L1530" i="50"/>
  <c r="L1531" i="50"/>
  <c r="L1532" i="50"/>
  <c r="L1533" i="50"/>
  <c r="L1534" i="50"/>
  <c r="L1535" i="50"/>
  <c r="L1536" i="50"/>
  <c r="L1537" i="50"/>
  <c r="L1538" i="50"/>
  <c r="L1539" i="50"/>
  <c r="L1540" i="50"/>
  <c r="L1541" i="50"/>
  <c r="L1542" i="50"/>
  <c r="L1543" i="50"/>
  <c r="L1544" i="50"/>
  <c r="L1545" i="50"/>
  <c r="L1546" i="50"/>
  <c r="L1547" i="50"/>
  <c r="L1548" i="50"/>
  <c r="L1549" i="50"/>
  <c r="L1550" i="50"/>
  <c r="L1551" i="50"/>
  <c r="L1552" i="50"/>
  <c r="L1553" i="50"/>
  <c r="L1554" i="50"/>
  <c r="L1555" i="50"/>
  <c r="L1556" i="50"/>
  <c r="L1557" i="50"/>
  <c r="L1558" i="50"/>
  <c r="L1559" i="50"/>
  <c r="L1560" i="50"/>
  <c r="L1561" i="50"/>
  <c r="L1562" i="50"/>
  <c r="L1563" i="50"/>
  <c r="L1564" i="50"/>
  <c r="L1565" i="50"/>
  <c r="L1566" i="50"/>
  <c r="L1567" i="50"/>
  <c r="L1568" i="50"/>
  <c r="L1569" i="50"/>
  <c r="L1570" i="50"/>
  <c r="L1571" i="50"/>
  <c r="L1572" i="50"/>
  <c r="L1573" i="50"/>
  <c r="L1574" i="50"/>
  <c r="L1575" i="50"/>
  <c r="L1576" i="50"/>
  <c r="L1577" i="50"/>
  <c r="L1578" i="50"/>
  <c r="L1579" i="50"/>
  <c r="L1580" i="50"/>
  <c r="L1581" i="50"/>
  <c r="L1582" i="50"/>
  <c r="L1583" i="50"/>
  <c r="L1584" i="50"/>
  <c r="L1585" i="50"/>
  <c r="L1586" i="50"/>
  <c r="L1587" i="50"/>
  <c r="L1588" i="50"/>
  <c r="L1589" i="50"/>
  <c r="L1590" i="50"/>
  <c r="L1591" i="50"/>
  <c r="L1592" i="50"/>
  <c r="L1593" i="50"/>
  <c r="L1594" i="50"/>
  <c r="L1595" i="50"/>
  <c r="L1596" i="50"/>
  <c r="L1597" i="50"/>
  <c r="L1598" i="50"/>
  <c r="L1599" i="50"/>
  <c r="L1600" i="50"/>
  <c r="L1601" i="50"/>
  <c r="L1602" i="50"/>
  <c r="L1603" i="50"/>
  <c r="L1604" i="50"/>
  <c r="L1605" i="50"/>
  <c r="L1606" i="50"/>
  <c r="L1607" i="50"/>
  <c r="L1608" i="50"/>
  <c r="L1609" i="50"/>
  <c r="L1610" i="50"/>
  <c r="L1611" i="50"/>
  <c r="L1612" i="50"/>
  <c r="L1613" i="50"/>
  <c r="L1614" i="50"/>
  <c r="L1615" i="50"/>
  <c r="L1616" i="50"/>
  <c r="L1617" i="50"/>
  <c r="L1618" i="50"/>
  <c r="L1619" i="50"/>
  <c r="L1620" i="50"/>
  <c r="L1621" i="50"/>
  <c r="L1622" i="50"/>
  <c r="L1623" i="50"/>
  <c r="L1624" i="50"/>
  <c r="L1625" i="50"/>
  <c r="L1626" i="50"/>
  <c r="L1627" i="50"/>
  <c r="L1628" i="50"/>
  <c r="L1629" i="50"/>
  <c r="L1630" i="50"/>
  <c r="L1631" i="50"/>
  <c r="L1632" i="50"/>
  <c r="L1633" i="50"/>
  <c r="L1634" i="50"/>
  <c r="L1635" i="50"/>
  <c r="L1636" i="50"/>
  <c r="L1637" i="50"/>
  <c r="L1638" i="50"/>
  <c r="L1639" i="50"/>
  <c r="L1640" i="50"/>
  <c r="L1641" i="50"/>
  <c r="L1642" i="50"/>
  <c r="L1643" i="50"/>
  <c r="L1644" i="50"/>
  <c r="L1645" i="50"/>
  <c r="L1646" i="50"/>
  <c r="L1647" i="50"/>
  <c r="L1648" i="50"/>
  <c r="L1649" i="50"/>
  <c r="L1650" i="50"/>
  <c r="L1651" i="50"/>
  <c r="L1652" i="50"/>
  <c r="L1653" i="50"/>
  <c r="L1654" i="50"/>
  <c r="L1655" i="50"/>
  <c r="L1656" i="50"/>
  <c r="L1657" i="50"/>
  <c r="L1658" i="50"/>
  <c r="L1659" i="50"/>
  <c r="L1660" i="50"/>
  <c r="L1661" i="50"/>
  <c r="L1662" i="50"/>
  <c r="L1663" i="50"/>
  <c r="L1664" i="50"/>
  <c r="L1665" i="50"/>
  <c r="L1666" i="50"/>
  <c r="L1667" i="50"/>
  <c r="L1668" i="50"/>
  <c r="L1669" i="50"/>
  <c r="L1670" i="50"/>
  <c r="L1671" i="50"/>
  <c r="L1672" i="50"/>
  <c r="L1673" i="50"/>
  <c r="J762" i="50"/>
  <c r="J763" i="50"/>
  <c r="J764" i="50"/>
  <c r="J765" i="50"/>
  <c r="J766" i="50"/>
  <c r="J767" i="50"/>
  <c r="J768" i="50"/>
  <c r="J769" i="50"/>
  <c r="J770" i="50"/>
  <c r="J771" i="50"/>
  <c r="J772" i="50"/>
  <c r="J773" i="50"/>
  <c r="J774" i="50"/>
  <c r="J775" i="50"/>
  <c r="J776" i="50"/>
  <c r="J777" i="50"/>
  <c r="J778" i="50"/>
  <c r="J779" i="50"/>
  <c r="J780" i="50"/>
  <c r="J781" i="50"/>
  <c r="J782" i="50"/>
  <c r="J783" i="50"/>
  <c r="J784" i="50"/>
  <c r="J785" i="50"/>
  <c r="J786" i="50"/>
  <c r="J787" i="50"/>
  <c r="J788" i="50"/>
  <c r="J789" i="50"/>
  <c r="J790" i="50"/>
  <c r="J791" i="50"/>
  <c r="J792" i="50"/>
  <c r="J793" i="50"/>
  <c r="J794" i="50"/>
  <c r="J795" i="50"/>
  <c r="J796" i="50"/>
  <c r="J797" i="50"/>
  <c r="J798" i="50"/>
  <c r="J799" i="50"/>
  <c r="J800" i="50"/>
  <c r="J801" i="50"/>
  <c r="J802" i="50"/>
  <c r="J803" i="50"/>
  <c r="J804" i="50"/>
  <c r="J805" i="50"/>
  <c r="J806" i="50"/>
  <c r="J807" i="50"/>
  <c r="J808" i="50"/>
  <c r="J809" i="50"/>
  <c r="J810" i="50"/>
  <c r="J811" i="50"/>
  <c r="J812" i="50"/>
  <c r="J813" i="50"/>
  <c r="J814" i="50"/>
  <c r="J815" i="50"/>
  <c r="J816" i="50"/>
  <c r="J817" i="50"/>
  <c r="J818" i="50"/>
  <c r="J819" i="50"/>
  <c r="J820" i="50"/>
  <c r="J821" i="50"/>
  <c r="J822" i="50"/>
  <c r="J823" i="50"/>
  <c r="J824" i="50"/>
  <c r="J825" i="50"/>
  <c r="J826" i="50"/>
  <c r="J827" i="50"/>
  <c r="J828" i="50"/>
  <c r="J829" i="50"/>
  <c r="J830" i="50"/>
  <c r="J831" i="50"/>
  <c r="J832" i="50"/>
  <c r="J833" i="50"/>
  <c r="J834" i="50"/>
  <c r="J835" i="50"/>
  <c r="J836" i="50"/>
  <c r="J837" i="50"/>
  <c r="J838" i="50"/>
  <c r="J839" i="50"/>
  <c r="J840" i="50"/>
  <c r="J841" i="50"/>
  <c r="J842" i="50"/>
  <c r="J843" i="50"/>
  <c r="J844" i="50"/>
  <c r="J845" i="50"/>
  <c r="J846" i="50"/>
  <c r="J847" i="50"/>
  <c r="J848" i="50"/>
  <c r="J849" i="50"/>
  <c r="J850" i="50"/>
  <c r="J851" i="50"/>
  <c r="J852" i="50"/>
  <c r="J853" i="50"/>
  <c r="J854" i="50"/>
  <c r="J855" i="50"/>
  <c r="J856" i="50"/>
  <c r="J857" i="50"/>
  <c r="J858" i="50"/>
  <c r="J859" i="50"/>
  <c r="J860" i="50"/>
  <c r="J861" i="50"/>
  <c r="J862" i="50"/>
  <c r="J863" i="50"/>
  <c r="J864" i="50"/>
  <c r="J865" i="50"/>
  <c r="J866" i="50"/>
  <c r="J867" i="50"/>
  <c r="J868" i="50"/>
  <c r="J869" i="50"/>
  <c r="J870" i="50"/>
  <c r="J871" i="50"/>
  <c r="J872" i="50"/>
  <c r="J873" i="50"/>
  <c r="J874" i="50"/>
  <c r="J875" i="50"/>
  <c r="J876" i="50"/>
  <c r="J877" i="50"/>
  <c r="J878" i="50"/>
  <c r="J879" i="50"/>
  <c r="J880" i="50"/>
  <c r="J881" i="50"/>
  <c r="J882" i="50"/>
  <c r="J883" i="50"/>
  <c r="J884" i="50"/>
  <c r="J885" i="50"/>
  <c r="J886" i="50"/>
  <c r="J887" i="50"/>
  <c r="J888" i="50"/>
  <c r="J889" i="50"/>
  <c r="J890" i="50"/>
  <c r="J891" i="50"/>
  <c r="J892" i="50"/>
  <c r="J893" i="50"/>
  <c r="J894" i="50"/>
  <c r="J895" i="50"/>
  <c r="J896" i="50"/>
  <c r="J897" i="50"/>
  <c r="J898" i="50"/>
  <c r="J899" i="50"/>
  <c r="J900" i="50"/>
  <c r="J901" i="50"/>
  <c r="J902" i="50"/>
  <c r="J903" i="50"/>
  <c r="J904" i="50"/>
  <c r="J905" i="50"/>
  <c r="J906" i="50"/>
  <c r="J907" i="50"/>
  <c r="J908" i="50"/>
  <c r="J909" i="50"/>
  <c r="J910" i="50"/>
  <c r="J911" i="50"/>
  <c r="J912" i="50"/>
  <c r="J913" i="50"/>
  <c r="J914" i="50"/>
  <c r="J915" i="50"/>
  <c r="J916" i="50"/>
  <c r="J917" i="50"/>
  <c r="J918" i="50"/>
  <c r="J919" i="50"/>
  <c r="J920" i="50"/>
  <c r="J921" i="50"/>
  <c r="J922" i="50"/>
  <c r="J923" i="50"/>
  <c r="J924" i="50"/>
  <c r="J925" i="50"/>
  <c r="J926" i="50"/>
  <c r="J927" i="50"/>
  <c r="J928" i="50"/>
  <c r="J929" i="50"/>
  <c r="J930" i="50"/>
  <c r="J931" i="50"/>
  <c r="J932" i="50"/>
  <c r="J933" i="50"/>
  <c r="J934" i="50"/>
  <c r="J935" i="50"/>
  <c r="J936" i="50"/>
  <c r="J937" i="50"/>
  <c r="J938" i="50"/>
  <c r="J939" i="50"/>
  <c r="J940" i="50"/>
  <c r="J941" i="50"/>
  <c r="J942" i="50"/>
  <c r="J943" i="50"/>
  <c r="J944" i="50"/>
  <c r="J945" i="50"/>
  <c r="J946" i="50"/>
  <c r="J947" i="50"/>
  <c r="J948" i="50"/>
  <c r="J949" i="50"/>
  <c r="J950" i="50"/>
  <c r="J951" i="50"/>
  <c r="J952" i="50"/>
  <c r="J953" i="50"/>
  <c r="J954" i="50"/>
  <c r="J955" i="50"/>
  <c r="J956" i="50"/>
  <c r="J957" i="50"/>
  <c r="J958" i="50"/>
  <c r="J959" i="50"/>
  <c r="J960" i="50"/>
  <c r="J961" i="50"/>
  <c r="J962" i="50"/>
  <c r="J963" i="50"/>
  <c r="J964" i="50"/>
  <c r="J965" i="50"/>
  <c r="J966" i="50"/>
  <c r="J967" i="50"/>
  <c r="J968" i="50"/>
  <c r="J969" i="50"/>
  <c r="J970" i="50"/>
  <c r="J971" i="50"/>
  <c r="J972" i="50"/>
  <c r="J973" i="50"/>
  <c r="J974" i="50"/>
  <c r="J975" i="50"/>
  <c r="J976" i="50"/>
  <c r="J977" i="50"/>
  <c r="J978" i="50"/>
  <c r="J979" i="50"/>
  <c r="J980" i="50"/>
  <c r="J981" i="50"/>
  <c r="J982" i="50"/>
  <c r="J983" i="50"/>
  <c r="J984" i="50"/>
  <c r="J985" i="50"/>
  <c r="J986" i="50"/>
  <c r="J987" i="50"/>
  <c r="J988" i="50"/>
  <c r="J989" i="50"/>
  <c r="J990" i="50"/>
  <c r="J991" i="50"/>
  <c r="J992" i="50"/>
  <c r="J993" i="50"/>
  <c r="J994" i="50"/>
  <c r="J995" i="50"/>
  <c r="J996" i="50"/>
  <c r="J997" i="50"/>
  <c r="J998" i="50"/>
  <c r="J999" i="50"/>
  <c r="J1000" i="50"/>
  <c r="J1001" i="50"/>
  <c r="J1002" i="50"/>
  <c r="J1003" i="50"/>
  <c r="J1004" i="50"/>
  <c r="J1005" i="50"/>
  <c r="J1006" i="50"/>
  <c r="J1007" i="50"/>
  <c r="J1008" i="50"/>
  <c r="J1009" i="50"/>
  <c r="J1010" i="50"/>
  <c r="J1011" i="50"/>
  <c r="J1012" i="50"/>
  <c r="J1013" i="50"/>
  <c r="J1014" i="50"/>
  <c r="J1015" i="50"/>
  <c r="J1016" i="50"/>
  <c r="J1017" i="50"/>
  <c r="J1018" i="50"/>
  <c r="J1019" i="50"/>
  <c r="J1020" i="50"/>
  <c r="J1021" i="50"/>
  <c r="J1022" i="50"/>
  <c r="J1023" i="50"/>
  <c r="J1024" i="50"/>
  <c r="J1025" i="50"/>
  <c r="J1026" i="50"/>
  <c r="J1027" i="50"/>
  <c r="J1028" i="50"/>
  <c r="J1029" i="50"/>
  <c r="J1030" i="50"/>
  <c r="J1031" i="50"/>
  <c r="J1032" i="50"/>
  <c r="J1033" i="50"/>
  <c r="J1034" i="50"/>
  <c r="J1035" i="50"/>
  <c r="J1036" i="50"/>
  <c r="J1037" i="50"/>
  <c r="J1038" i="50"/>
  <c r="J1039" i="50"/>
  <c r="J1040" i="50"/>
  <c r="J1041" i="50"/>
  <c r="J1042" i="50"/>
  <c r="J1043" i="50"/>
  <c r="J1044" i="50"/>
  <c r="J1045" i="50"/>
  <c r="J1046" i="50"/>
  <c r="J1047" i="50"/>
  <c r="J1048" i="50"/>
  <c r="J1049" i="50"/>
  <c r="J1050" i="50"/>
  <c r="J1051" i="50"/>
  <c r="J1052" i="50"/>
  <c r="J1053" i="50"/>
  <c r="J1054" i="50"/>
  <c r="J1055" i="50"/>
  <c r="J1056" i="50"/>
  <c r="J1057" i="50"/>
  <c r="J1058" i="50"/>
  <c r="J1059" i="50"/>
  <c r="J1060" i="50"/>
  <c r="J1061" i="50"/>
  <c r="J1062" i="50"/>
  <c r="J1063" i="50"/>
  <c r="J1064" i="50"/>
  <c r="J1065" i="50"/>
  <c r="J1066" i="50"/>
  <c r="L1066" i="50" s="1"/>
  <c r="J1067" i="50"/>
  <c r="L1067" i="50" s="1"/>
  <c r="J1068" i="50"/>
  <c r="L1068" i="50" s="1"/>
  <c r="J1069" i="50"/>
  <c r="L1069" i="50" s="1"/>
  <c r="J1070" i="50"/>
  <c r="L1070" i="50" s="1"/>
  <c r="J1071" i="50"/>
  <c r="L1071" i="50" s="1"/>
  <c r="J1072" i="50"/>
  <c r="L1072" i="50" s="1"/>
  <c r="J1073" i="50"/>
  <c r="L1073" i="50" s="1"/>
  <c r="J1074" i="50"/>
  <c r="L1074" i="50" s="1"/>
  <c r="J1075" i="50"/>
  <c r="L1075" i="50" s="1"/>
  <c r="J1076" i="50"/>
  <c r="L1076" i="50" s="1"/>
  <c r="J1077" i="50"/>
  <c r="L1077" i="50" s="1"/>
  <c r="J1078" i="50"/>
  <c r="L1078" i="50" s="1"/>
  <c r="J1079" i="50"/>
  <c r="L1079" i="50" s="1"/>
  <c r="J1080" i="50"/>
  <c r="L1080" i="50" s="1"/>
  <c r="J1081" i="50"/>
  <c r="L1081" i="50" s="1"/>
  <c r="J1082" i="50"/>
  <c r="L1082" i="50" s="1"/>
  <c r="J1083" i="50"/>
  <c r="L1083" i="50" s="1"/>
  <c r="J1084" i="50"/>
  <c r="L1084" i="50" s="1"/>
  <c r="J1085" i="50"/>
  <c r="L1085" i="50" s="1"/>
  <c r="J1086" i="50"/>
  <c r="L1086" i="50" s="1"/>
  <c r="J1087" i="50"/>
  <c r="L1087" i="50" s="1"/>
  <c r="J1088" i="50"/>
  <c r="L1088" i="50" s="1"/>
  <c r="J1089" i="50"/>
  <c r="L1089" i="50" s="1"/>
  <c r="J1090" i="50"/>
  <c r="L1090" i="50" s="1"/>
  <c r="J1091" i="50"/>
  <c r="L1091" i="50" s="1"/>
  <c r="J1092" i="50"/>
  <c r="L1092" i="50" s="1"/>
  <c r="J1093" i="50"/>
  <c r="L1093" i="50" s="1"/>
  <c r="J1094" i="50"/>
  <c r="L1094" i="50" s="1"/>
  <c r="J1095" i="50"/>
  <c r="L1095" i="50" s="1"/>
  <c r="J1096" i="50"/>
  <c r="L1096" i="50" s="1"/>
  <c r="J1097" i="50"/>
  <c r="L1097" i="50" s="1"/>
  <c r="J1098" i="50"/>
  <c r="L1098" i="50" s="1"/>
  <c r="J1099" i="50"/>
  <c r="L1099" i="50" s="1"/>
  <c r="J1100" i="50"/>
  <c r="L1100" i="50" s="1"/>
  <c r="J1101" i="50"/>
  <c r="L1101" i="50" s="1"/>
  <c r="J1102" i="50"/>
  <c r="L1102" i="50" s="1"/>
  <c r="J1103" i="50"/>
  <c r="L1103" i="50" s="1"/>
  <c r="J1104" i="50"/>
  <c r="L1104" i="50" s="1"/>
  <c r="J1105" i="50"/>
  <c r="L1105" i="50" s="1"/>
  <c r="J1106" i="50"/>
  <c r="L1106" i="50" s="1"/>
  <c r="J1107" i="50"/>
  <c r="L1107" i="50" s="1"/>
  <c r="J1108" i="50"/>
  <c r="L1108" i="50" s="1"/>
  <c r="J1109" i="50"/>
  <c r="L1109" i="50" s="1"/>
  <c r="J1110" i="50"/>
  <c r="L1110" i="50" s="1"/>
  <c r="J1111" i="50"/>
  <c r="L1111" i="50" s="1"/>
  <c r="J1112" i="50"/>
  <c r="L1112" i="50" s="1"/>
  <c r="J1113" i="50"/>
  <c r="L1113" i="50" s="1"/>
  <c r="J1114" i="50"/>
  <c r="L1114" i="50" s="1"/>
  <c r="J1115" i="50"/>
  <c r="L1115" i="50" s="1"/>
  <c r="J1116" i="50"/>
  <c r="L1116" i="50" s="1"/>
  <c r="J1117" i="50"/>
  <c r="L1117" i="50" s="1"/>
  <c r="J1118" i="50"/>
  <c r="L1118" i="50" s="1"/>
  <c r="J1119" i="50"/>
  <c r="L1119" i="50" s="1"/>
  <c r="J1120" i="50"/>
  <c r="L1120" i="50" s="1"/>
  <c r="J1121" i="50"/>
  <c r="L1121" i="50" s="1"/>
  <c r="J1122" i="50"/>
  <c r="L1122" i="50" s="1"/>
  <c r="J1123" i="50"/>
  <c r="L1123" i="50" s="1"/>
  <c r="J1124" i="50"/>
  <c r="L1124" i="50" s="1"/>
  <c r="J1125" i="50"/>
  <c r="L1125" i="50" s="1"/>
  <c r="J1126" i="50"/>
  <c r="L1126" i="50" s="1"/>
  <c r="J1127" i="50"/>
  <c r="L1127" i="50" s="1"/>
  <c r="J1128" i="50"/>
  <c r="L1128" i="50" s="1"/>
  <c r="J1129" i="50"/>
  <c r="L1129" i="50" s="1"/>
  <c r="J1130" i="50"/>
  <c r="L1130" i="50" s="1"/>
  <c r="J1131" i="50"/>
  <c r="L1131" i="50" s="1"/>
  <c r="J1132" i="50"/>
  <c r="L1132" i="50" s="1"/>
  <c r="J1133" i="50"/>
  <c r="L1133" i="50" s="1"/>
  <c r="J1134" i="50"/>
  <c r="L1134" i="50" s="1"/>
  <c r="J1135" i="50"/>
  <c r="L1135" i="50" s="1"/>
  <c r="J1136" i="50"/>
  <c r="L1136" i="50" s="1"/>
  <c r="J1137" i="50"/>
  <c r="L1137" i="50" s="1"/>
  <c r="J1138" i="50"/>
  <c r="L1138" i="50" s="1"/>
  <c r="J1139" i="50"/>
  <c r="L1139" i="50" s="1"/>
  <c r="J1140" i="50"/>
  <c r="L1140" i="50" s="1"/>
  <c r="J1141" i="50"/>
  <c r="L1141" i="50" s="1"/>
  <c r="J1142" i="50"/>
  <c r="L1142" i="50" s="1"/>
  <c r="J1143" i="50"/>
  <c r="L1143" i="50" s="1"/>
  <c r="J1144" i="50"/>
  <c r="L1144" i="50" s="1"/>
  <c r="J1145" i="50"/>
  <c r="L1145" i="50" s="1"/>
  <c r="J1146" i="50"/>
  <c r="L1146" i="50" s="1"/>
  <c r="J1147" i="50"/>
  <c r="L1147" i="50" s="1"/>
  <c r="J1148" i="50"/>
  <c r="L1148" i="50" s="1"/>
  <c r="J1149" i="50"/>
  <c r="L1149" i="50" s="1"/>
  <c r="J1150" i="50"/>
  <c r="L1150" i="50" s="1"/>
  <c r="J1151" i="50"/>
  <c r="L1151" i="50" s="1"/>
  <c r="J1152" i="50"/>
  <c r="L1152" i="50" s="1"/>
  <c r="J1153" i="50"/>
  <c r="L1153" i="50" s="1"/>
  <c r="J1154" i="50"/>
  <c r="L1154" i="50" s="1"/>
  <c r="J1155" i="50"/>
  <c r="L1155" i="50" s="1"/>
  <c r="J1156" i="50"/>
  <c r="L1156" i="50" s="1"/>
  <c r="J1157" i="50"/>
  <c r="L1157" i="50" s="1"/>
  <c r="J1158" i="50"/>
  <c r="L1158" i="50" s="1"/>
  <c r="J1159" i="50"/>
  <c r="L1159" i="50" s="1"/>
  <c r="J1160" i="50"/>
  <c r="L1160" i="50" s="1"/>
  <c r="J1161" i="50"/>
  <c r="L1161" i="50" s="1"/>
  <c r="J1162" i="50"/>
  <c r="L1162" i="50" s="1"/>
  <c r="J1163" i="50"/>
  <c r="L1163" i="50" s="1"/>
  <c r="J1164" i="50"/>
  <c r="L1164" i="50" s="1"/>
  <c r="J1165" i="50"/>
  <c r="L1165" i="50" s="1"/>
  <c r="J1166" i="50"/>
  <c r="L1166" i="50" s="1"/>
  <c r="J1167" i="50"/>
  <c r="L1167" i="50" s="1"/>
  <c r="J1168" i="50"/>
  <c r="L1168" i="50" s="1"/>
  <c r="J1169" i="50"/>
  <c r="L1169" i="50" s="1"/>
  <c r="J1170" i="50"/>
  <c r="L1170" i="50" s="1"/>
  <c r="J1171" i="50"/>
  <c r="L1171" i="50" s="1"/>
  <c r="J1172" i="50"/>
  <c r="L1172" i="50" s="1"/>
  <c r="J1173" i="50"/>
  <c r="L1173" i="50" s="1"/>
  <c r="J1174" i="50"/>
  <c r="L1174" i="50" s="1"/>
  <c r="J1175" i="50"/>
  <c r="L1175" i="50" s="1"/>
  <c r="J1176" i="50"/>
  <c r="L1176" i="50" s="1"/>
  <c r="J1177" i="50"/>
  <c r="L1177" i="50" s="1"/>
  <c r="J1178" i="50"/>
  <c r="L1178" i="50" s="1"/>
  <c r="J1179" i="50"/>
  <c r="L1179" i="50" s="1"/>
  <c r="J1180" i="50"/>
  <c r="L1180" i="50" s="1"/>
  <c r="J1181" i="50"/>
  <c r="L1181" i="50" s="1"/>
  <c r="J1182" i="50"/>
  <c r="L1182" i="50" s="1"/>
  <c r="J1183" i="50"/>
  <c r="L1183" i="50" s="1"/>
  <c r="J1184" i="50"/>
  <c r="L1184" i="50" s="1"/>
  <c r="J1185" i="50"/>
  <c r="L1185" i="50" s="1"/>
  <c r="J1186" i="50"/>
  <c r="L1186" i="50" s="1"/>
  <c r="J1187" i="50"/>
  <c r="L1187" i="50" s="1"/>
  <c r="J1188" i="50"/>
  <c r="L1188" i="50" s="1"/>
  <c r="J1189" i="50"/>
  <c r="L1189" i="50" s="1"/>
  <c r="J1190" i="50"/>
  <c r="L1190" i="50" s="1"/>
  <c r="J1191" i="50"/>
  <c r="L1191" i="50" s="1"/>
  <c r="J1192" i="50"/>
  <c r="L1192" i="50" s="1"/>
  <c r="J1193" i="50"/>
  <c r="L1193" i="50" s="1"/>
  <c r="J1194" i="50"/>
  <c r="L1194" i="50" s="1"/>
  <c r="J1195" i="50"/>
  <c r="L1195" i="50" s="1"/>
  <c r="J1196" i="50"/>
  <c r="L1196" i="50" s="1"/>
  <c r="J1197" i="50"/>
  <c r="L1197" i="50" s="1"/>
  <c r="J1198" i="50"/>
  <c r="L1198" i="50" s="1"/>
  <c r="J1199" i="50"/>
  <c r="L1199" i="50" s="1"/>
  <c r="J1200" i="50"/>
  <c r="L1200" i="50" s="1"/>
  <c r="J1201" i="50"/>
  <c r="L1201" i="50" s="1"/>
  <c r="J1202" i="50"/>
  <c r="L1202" i="50" s="1"/>
  <c r="J1203" i="50"/>
  <c r="L1203" i="50" s="1"/>
  <c r="J1204" i="50"/>
  <c r="L1204" i="50" s="1"/>
  <c r="J1205" i="50"/>
  <c r="L1205" i="50" s="1"/>
  <c r="J1206" i="50"/>
  <c r="L1206" i="50" s="1"/>
  <c r="J1207" i="50"/>
  <c r="L1207" i="50" s="1"/>
  <c r="J1208" i="50"/>
  <c r="L1208" i="50" s="1"/>
  <c r="J1209" i="50"/>
  <c r="L1209" i="50" s="1"/>
  <c r="J1210" i="50"/>
  <c r="L1210" i="50" s="1"/>
  <c r="J1211" i="50"/>
  <c r="L1211" i="50" s="1"/>
  <c r="J1212" i="50"/>
  <c r="L1212" i="50" s="1"/>
  <c r="J1213" i="50"/>
  <c r="L1213" i="50" s="1"/>
  <c r="J1214" i="50"/>
  <c r="L1214" i="50" s="1"/>
  <c r="J1215" i="50"/>
  <c r="L1215" i="50" s="1"/>
  <c r="J1216" i="50"/>
  <c r="L1216" i="50" s="1"/>
  <c r="J1217" i="50"/>
  <c r="L1217" i="50" s="1"/>
  <c r="J1218" i="50"/>
  <c r="L1218" i="50" s="1"/>
  <c r="J1219" i="50"/>
  <c r="L1219" i="50" s="1"/>
  <c r="J1220" i="50"/>
  <c r="L1220" i="50" s="1"/>
  <c r="J1221" i="50"/>
  <c r="L1221" i="50" s="1"/>
  <c r="J1222" i="50"/>
  <c r="L1222" i="50" s="1"/>
  <c r="J1223" i="50"/>
  <c r="L1223" i="50" s="1"/>
  <c r="J1224" i="50"/>
  <c r="L1224" i="50" s="1"/>
  <c r="J1225" i="50"/>
  <c r="L1225" i="50" s="1"/>
  <c r="J1226" i="50"/>
  <c r="L1226" i="50" s="1"/>
  <c r="J1227" i="50"/>
  <c r="L1227" i="50" s="1"/>
  <c r="J1228" i="50"/>
  <c r="L1228" i="50" s="1"/>
  <c r="J1229" i="50"/>
  <c r="L1229" i="50" s="1"/>
  <c r="J1230" i="50"/>
  <c r="L1230" i="50" s="1"/>
  <c r="J1231" i="50"/>
  <c r="L1231" i="50" s="1"/>
  <c r="J1232" i="50"/>
  <c r="L1232" i="50" s="1"/>
  <c r="J1233" i="50"/>
  <c r="L1233" i="50" s="1"/>
  <c r="J1234" i="50"/>
  <c r="L1234" i="50" s="1"/>
  <c r="J1235" i="50"/>
  <c r="L1235" i="50" s="1"/>
  <c r="J1236" i="50"/>
  <c r="L1236" i="50" s="1"/>
  <c r="J1237" i="50"/>
  <c r="L1237" i="50" s="1"/>
  <c r="J1238" i="50"/>
  <c r="L1238" i="50" s="1"/>
  <c r="J1239" i="50"/>
  <c r="L1239" i="50" s="1"/>
  <c r="J1240" i="50"/>
  <c r="L1240" i="50" s="1"/>
  <c r="J1241" i="50"/>
  <c r="L1241" i="50" s="1"/>
  <c r="J1242" i="50"/>
  <c r="L1242" i="50" s="1"/>
  <c r="J1243" i="50"/>
  <c r="L1243" i="50" s="1"/>
  <c r="J1244" i="50"/>
  <c r="L1244" i="50" s="1"/>
  <c r="J1245" i="50"/>
  <c r="L1245" i="50" s="1"/>
  <c r="J1246" i="50"/>
  <c r="L1246" i="50" s="1"/>
  <c r="J1247" i="50"/>
  <c r="L1247" i="50" s="1"/>
  <c r="J1248" i="50"/>
  <c r="L1248" i="50" s="1"/>
  <c r="J1249" i="50"/>
  <c r="L1249" i="50" s="1"/>
  <c r="J1250" i="50"/>
  <c r="L1250" i="50" s="1"/>
  <c r="J1251" i="50"/>
  <c r="L1251" i="50" s="1"/>
  <c r="J1252" i="50"/>
  <c r="L1252" i="50" s="1"/>
  <c r="J1253" i="50"/>
  <c r="L1253" i="50" s="1"/>
  <c r="J1254" i="50"/>
  <c r="L1254" i="50" s="1"/>
  <c r="J1255" i="50"/>
  <c r="L1255" i="50" s="1"/>
  <c r="J1256" i="50"/>
  <c r="L1256" i="50" s="1"/>
  <c r="J1257" i="50"/>
  <c r="L1257" i="50" s="1"/>
  <c r="J1258" i="50"/>
  <c r="L1258" i="50" s="1"/>
  <c r="J1259" i="50"/>
  <c r="L1259" i="50" s="1"/>
  <c r="J1260" i="50"/>
  <c r="L1260" i="50" s="1"/>
  <c r="J1261" i="50"/>
  <c r="L1261" i="50" s="1"/>
  <c r="J1262" i="50"/>
  <c r="L1262" i="50" s="1"/>
  <c r="J1263" i="50"/>
  <c r="L1263" i="50" s="1"/>
  <c r="J1264" i="50"/>
  <c r="L1264" i="50" s="1"/>
  <c r="J1265" i="50"/>
  <c r="L1265" i="50" s="1"/>
  <c r="J1266" i="50"/>
  <c r="L1266" i="50" s="1"/>
  <c r="J1267" i="50"/>
  <c r="L1267" i="50" s="1"/>
  <c r="J1268" i="50"/>
  <c r="L1268" i="50" s="1"/>
  <c r="J1269" i="50"/>
  <c r="L1269" i="50" s="1"/>
  <c r="J1270" i="50"/>
  <c r="L1270" i="50" s="1"/>
  <c r="J1271" i="50"/>
  <c r="L1271" i="50" s="1"/>
  <c r="J1272" i="50"/>
  <c r="L1272" i="50" s="1"/>
  <c r="J1273" i="50"/>
  <c r="L1273" i="50" s="1"/>
  <c r="J1274" i="50"/>
  <c r="L1274" i="50" s="1"/>
  <c r="J1275" i="50"/>
  <c r="L1275" i="50" s="1"/>
  <c r="J1276" i="50"/>
  <c r="L1276" i="50" s="1"/>
  <c r="J1277" i="50"/>
  <c r="L1277" i="50" s="1"/>
  <c r="J1278" i="50"/>
  <c r="L1278" i="50" s="1"/>
  <c r="J1279" i="50"/>
  <c r="L1279" i="50" s="1"/>
  <c r="J1280" i="50"/>
  <c r="L1280" i="50" s="1"/>
  <c r="J1281" i="50"/>
  <c r="L1281" i="50" s="1"/>
  <c r="J1282" i="50"/>
  <c r="L1282" i="50" s="1"/>
  <c r="J1283" i="50"/>
  <c r="L1283" i="50" s="1"/>
  <c r="J1284" i="50"/>
  <c r="L1284" i="50" s="1"/>
  <c r="J1285" i="50"/>
  <c r="L1285" i="50" s="1"/>
  <c r="J1286" i="50"/>
  <c r="L1286" i="50" s="1"/>
  <c r="J1287" i="50"/>
  <c r="L1287" i="50" s="1"/>
  <c r="J1288" i="50"/>
  <c r="L1288" i="50" s="1"/>
  <c r="J1289" i="50"/>
  <c r="L1289" i="50" s="1"/>
  <c r="J1290" i="50"/>
  <c r="L1290" i="50" s="1"/>
  <c r="J1291" i="50"/>
  <c r="L1291" i="50" s="1"/>
  <c r="J1292" i="50"/>
  <c r="L1292" i="50" s="1"/>
  <c r="J1293" i="50"/>
  <c r="L1293" i="50" s="1"/>
  <c r="J1294" i="50"/>
  <c r="L1294" i="50" s="1"/>
  <c r="J1295" i="50"/>
  <c r="L1295" i="50" s="1"/>
  <c r="J1296" i="50"/>
  <c r="L1296" i="50" s="1"/>
  <c r="J1297" i="50"/>
  <c r="L1297" i="50" s="1"/>
  <c r="J1298" i="50"/>
  <c r="L1298" i="50" s="1"/>
  <c r="J1299" i="50"/>
  <c r="L1299" i="50" s="1"/>
  <c r="J1300" i="50"/>
  <c r="L1300" i="50" s="1"/>
  <c r="J1301" i="50"/>
  <c r="L1301" i="50" s="1"/>
  <c r="J1302" i="50"/>
  <c r="L1302" i="50" s="1"/>
  <c r="J1303" i="50"/>
  <c r="L1303" i="50" s="1"/>
  <c r="J1304" i="50"/>
  <c r="L1304" i="50" s="1"/>
  <c r="J1305" i="50"/>
  <c r="L1305" i="50" s="1"/>
  <c r="J1306" i="50"/>
  <c r="L1306" i="50" s="1"/>
  <c r="J1307" i="50"/>
  <c r="L1307" i="50" s="1"/>
  <c r="J1308" i="50"/>
  <c r="L1308" i="50" s="1"/>
  <c r="J1309" i="50"/>
  <c r="L1309" i="50" s="1"/>
  <c r="J1310" i="50"/>
  <c r="L1310" i="50" s="1"/>
  <c r="J1311" i="50"/>
  <c r="L1311" i="50" s="1"/>
  <c r="J1312" i="50"/>
  <c r="L1312" i="50" s="1"/>
  <c r="J1313" i="50"/>
  <c r="L1313" i="50" s="1"/>
  <c r="J1314" i="50"/>
  <c r="L1314" i="50" s="1"/>
  <c r="J1315" i="50"/>
  <c r="L1315" i="50" s="1"/>
  <c r="J1316" i="50"/>
  <c r="L1316" i="50" s="1"/>
  <c r="J1317" i="50"/>
  <c r="L1317" i="50" s="1"/>
  <c r="J1318" i="50"/>
  <c r="L1318" i="50" s="1"/>
  <c r="J1319" i="50"/>
  <c r="L1319" i="50" s="1"/>
  <c r="J1320" i="50"/>
  <c r="L1320" i="50" s="1"/>
  <c r="J1321" i="50"/>
  <c r="L1321" i="50" s="1"/>
  <c r="J1322" i="50"/>
  <c r="L1322" i="50" s="1"/>
  <c r="J1323" i="50"/>
  <c r="L1323" i="50" s="1"/>
  <c r="J1324" i="50"/>
  <c r="L1324" i="50" s="1"/>
  <c r="J1325" i="50"/>
  <c r="L1325" i="50" s="1"/>
  <c r="J1326" i="50"/>
  <c r="L1326" i="50" s="1"/>
  <c r="J1327" i="50"/>
  <c r="L1327" i="50" s="1"/>
  <c r="J1328" i="50"/>
  <c r="L1328" i="50" s="1"/>
  <c r="J1329" i="50"/>
  <c r="L1329" i="50" s="1"/>
  <c r="J1330" i="50"/>
  <c r="L1330" i="50" s="1"/>
  <c r="J1331" i="50"/>
  <c r="L1331" i="50" s="1"/>
  <c r="J1332" i="50"/>
  <c r="L1332" i="50" s="1"/>
  <c r="J1333" i="50"/>
  <c r="L1333" i="50" s="1"/>
  <c r="J1334" i="50"/>
  <c r="L1334" i="50" s="1"/>
  <c r="J1335" i="50"/>
  <c r="L1335" i="50" s="1"/>
  <c r="J1336" i="50"/>
  <c r="L1336" i="50" s="1"/>
  <c r="J1337" i="50"/>
  <c r="L1337" i="50" s="1"/>
  <c r="J1338" i="50"/>
  <c r="L1338" i="50" s="1"/>
  <c r="J1339" i="50"/>
  <c r="L1339" i="50" s="1"/>
  <c r="J1340" i="50"/>
  <c r="L1340" i="50" s="1"/>
  <c r="J1341" i="50"/>
  <c r="L1341" i="50" s="1"/>
  <c r="J1342" i="50"/>
  <c r="L1342" i="50" s="1"/>
  <c r="J1343" i="50"/>
  <c r="L1343" i="50" s="1"/>
  <c r="J1344" i="50"/>
  <c r="L1344" i="50" s="1"/>
  <c r="J1345" i="50"/>
  <c r="L1345" i="50" s="1"/>
  <c r="J1346" i="50"/>
  <c r="L1346" i="50" s="1"/>
  <c r="J1347" i="50"/>
  <c r="L1347" i="50" s="1"/>
  <c r="J1348" i="50"/>
  <c r="L1348" i="50" s="1"/>
  <c r="J1349" i="50"/>
  <c r="L1349" i="50" s="1"/>
  <c r="J1350" i="50"/>
  <c r="L1350" i="50" s="1"/>
  <c r="J1351" i="50"/>
  <c r="L1351" i="50" s="1"/>
  <c r="J1352" i="50"/>
  <c r="L1352" i="50" s="1"/>
  <c r="J1353" i="50"/>
  <c r="L1353" i="50" s="1"/>
  <c r="J1354" i="50"/>
  <c r="L1354" i="50" s="1"/>
  <c r="J1357" i="50"/>
  <c r="L1357" i="50" s="1"/>
  <c r="J1358" i="50"/>
  <c r="L1358" i="50" s="1"/>
  <c r="J1359" i="50"/>
  <c r="L1359" i="50" s="1"/>
  <c r="J1360" i="50"/>
  <c r="L1360" i="50" s="1"/>
  <c r="J1361" i="50"/>
  <c r="L1361" i="50" s="1"/>
  <c r="J1362" i="50"/>
  <c r="L1362" i="50" s="1"/>
  <c r="J1363" i="50"/>
  <c r="L1363" i="50" s="1"/>
  <c r="J1364" i="50"/>
  <c r="L1364" i="50" s="1"/>
  <c r="J1365" i="50"/>
  <c r="L1365" i="50" s="1"/>
  <c r="J1366" i="50"/>
  <c r="L1366" i="50" s="1"/>
  <c r="J1367" i="50"/>
  <c r="L1367" i="50" s="1"/>
  <c r="J1368" i="50"/>
  <c r="L1368" i="50" s="1"/>
  <c r="J1369" i="50"/>
  <c r="L1369" i="50" s="1"/>
  <c r="J1370" i="50"/>
  <c r="J1371" i="50"/>
  <c r="J1372" i="50"/>
  <c r="J1373" i="50"/>
  <c r="J1374" i="50"/>
  <c r="J1375" i="50"/>
  <c r="J1376" i="50"/>
  <c r="J1377" i="50"/>
  <c r="J1378" i="50"/>
  <c r="J1379" i="50"/>
  <c r="J1380" i="50"/>
  <c r="J1381" i="50"/>
  <c r="J1382" i="50"/>
  <c r="J1383" i="50"/>
  <c r="J1384" i="50"/>
  <c r="J1385" i="50"/>
  <c r="J1386" i="50"/>
  <c r="J1387" i="50"/>
  <c r="J1388" i="50"/>
  <c r="J1389" i="50"/>
  <c r="J1390" i="50"/>
  <c r="J1391" i="50"/>
  <c r="J1392" i="50"/>
  <c r="J1393" i="50"/>
  <c r="J1394" i="50"/>
  <c r="J1395" i="50"/>
  <c r="J1396" i="50"/>
  <c r="J1397" i="50"/>
  <c r="J1398" i="50"/>
  <c r="J1399" i="50"/>
  <c r="J1400" i="50"/>
  <c r="J1401" i="50"/>
  <c r="J1402" i="50"/>
  <c r="J1403" i="50"/>
  <c r="J1404" i="50"/>
  <c r="J1405" i="50"/>
  <c r="J1406" i="50"/>
  <c r="J1407" i="50"/>
  <c r="J1408" i="50"/>
  <c r="J1409" i="50"/>
  <c r="J1410" i="50"/>
  <c r="J1411" i="50"/>
  <c r="J1412" i="50"/>
  <c r="J1413" i="50"/>
  <c r="J1414" i="50"/>
  <c r="J1415" i="50"/>
  <c r="J1416" i="50"/>
  <c r="J1417" i="50"/>
  <c r="J1418" i="50"/>
  <c r="J1419" i="50"/>
  <c r="J1420" i="50"/>
  <c r="J1421" i="50"/>
  <c r="J1422" i="50"/>
  <c r="J1423" i="50"/>
  <c r="J1424" i="50"/>
  <c r="J1425" i="50"/>
  <c r="J1426" i="50"/>
  <c r="J1427" i="50"/>
  <c r="J1428" i="50"/>
  <c r="J1429" i="50"/>
  <c r="J1430" i="50"/>
  <c r="J1431" i="50"/>
  <c r="J1432" i="50"/>
  <c r="J1433" i="50"/>
  <c r="J1434" i="50"/>
  <c r="J1435" i="50"/>
  <c r="J1436" i="50"/>
  <c r="J1437" i="50"/>
  <c r="J1438" i="50"/>
  <c r="J1439" i="50"/>
  <c r="J1440" i="50"/>
  <c r="J1441" i="50"/>
  <c r="J1442" i="50"/>
  <c r="J1443" i="50"/>
  <c r="J1444" i="50"/>
  <c r="J1445" i="50"/>
  <c r="J1446" i="50"/>
  <c r="J1447" i="50"/>
  <c r="J1448" i="50"/>
  <c r="J1449" i="50"/>
  <c r="J1450" i="50"/>
  <c r="J1451" i="50"/>
  <c r="J1452" i="50"/>
  <c r="J1453" i="50"/>
  <c r="J1454" i="50"/>
  <c r="J1455" i="50"/>
  <c r="J1456" i="50"/>
  <c r="J1457" i="50"/>
  <c r="J1458" i="50"/>
  <c r="J1459" i="50"/>
  <c r="J1460" i="50"/>
  <c r="J1461" i="50"/>
  <c r="J1462" i="50"/>
  <c r="J1463" i="50"/>
  <c r="J1464" i="50"/>
  <c r="J1465" i="50"/>
  <c r="J1466" i="50"/>
  <c r="J1467" i="50"/>
  <c r="J1468" i="50"/>
  <c r="J1469" i="50"/>
  <c r="J1470" i="50"/>
  <c r="J1471" i="50"/>
  <c r="J1472" i="50"/>
  <c r="J1473" i="50"/>
  <c r="J1474" i="50"/>
  <c r="J1475" i="50"/>
  <c r="J1476" i="50"/>
  <c r="J1477" i="50"/>
  <c r="J1478" i="50"/>
  <c r="J1479" i="50"/>
  <c r="J1480" i="50"/>
  <c r="J1481" i="50"/>
  <c r="J1482" i="50"/>
  <c r="J1483" i="50"/>
  <c r="J1484" i="50"/>
  <c r="J1485" i="50"/>
  <c r="J1486" i="50"/>
  <c r="J1487" i="50"/>
  <c r="J1488" i="50"/>
  <c r="J1489" i="50"/>
  <c r="J1490" i="50"/>
  <c r="J1491" i="50"/>
  <c r="J1492" i="50"/>
  <c r="J1493" i="50"/>
  <c r="J1494" i="50"/>
  <c r="J1495" i="50"/>
  <c r="J1496" i="50"/>
  <c r="J1497" i="50"/>
  <c r="J1498" i="50"/>
  <c r="J1499" i="50"/>
  <c r="J1500" i="50"/>
  <c r="J1501" i="50"/>
  <c r="J1502" i="50"/>
  <c r="J1503" i="50"/>
  <c r="J1504" i="50"/>
  <c r="J1505" i="50"/>
  <c r="J1506" i="50"/>
  <c r="J1507" i="50"/>
  <c r="J1508" i="50"/>
  <c r="J1509" i="50"/>
  <c r="J1510" i="50"/>
  <c r="J1511" i="50"/>
  <c r="J1512" i="50"/>
  <c r="J1513" i="50"/>
  <c r="J1514" i="50"/>
  <c r="J1515" i="50"/>
  <c r="J1516" i="50"/>
  <c r="J1517" i="50"/>
  <c r="J1518" i="50"/>
  <c r="J1519" i="50"/>
  <c r="J1520" i="50"/>
  <c r="J1521" i="50"/>
  <c r="J1522" i="50"/>
  <c r="J1523" i="50"/>
  <c r="J1524" i="50"/>
  <c r="J1525" i="50"/>
  <c r="J1526" i="50"/>
  <c r="J1527" i="50"/>
  <c r="J1528" i="50"/>
  <c r="J1529" i="50"/>
  <c r="J1530" i="50"/>
  <c r="J1531" i="50"/>
  <c r="J1532" i="50"/>
  <c r="J1533" i="50"/>
  <c r="J1534" i="50"/>
  <c r="J1535" i="50"/>
  <c r="J1536" i="50"/>
  <c r="J1537" i="50"/>
  <c r="J1538" i="50"/>
  <c r="J1539" i="50"/>
  <c r="J1540" i="50"/>
  <c r="J1541" i="50"/>
  <c r="J1542" i="50"/>
  <c r="J1543" i="50"/>
  <c r="J1544" i="50"/>
  <c r="J1545" i="50"/>
  <c r="J1546" i="50"/>
  <c r="J1547" i="50"/>
  <c r="J1548" i="50"/>
  <c r="J1549" i="50"/>
  <c r="J1550" i="50"/>
  <c r="J1551" i="50"/>
  <c r="J1552" i="50"/>
  <c r="J1553" i="50"/>
  <c r="J1554" i="50"/>
  <c r="J1555" i="50"/>
  <c r="J1556" i="50"/>
  <c r="J1557" i="50"/>
  <c r="J1558" i="50"/>
  <c r="J1559" i="50"/>
  <c r="J1560" i="50"/>
  <c r="J1561" i="50"/>
  <c r="J1562" i="50"/>
  <c r="J1563" i="50"/>
  <c r="J1564" i="50"/>
  <c r="J1565" i="50"/>
  <c r="J1566" i="50"/>
  <c r="J1567" i="50"/>
  <c r="J1568" i="50"/>
  <c r="J1569" i="50"/>
  <c r="J1570" i="50"/>
  <c r="J1571" i="50"/>
  <c r="J1572" i="50"/>
  <c r="J1573" i="50"/>
  <c r="J1574" i="50"/>
  <c r="J1575" i="50"/>
  <c r="J1576" i="50"/>
  <c r="J1577" i="50"/>
  <c r="J1578" i="50"/>
  <c r="J1579" i="50"/>
  <c r="J1580" i="50"/>
  <c r="J1581" i="50"/>
  <c r="J1582" i="50"/>
  <c r="J1583" i="50"/>
  <c r="J1584" i="50"/>
  <c r="J1585" i="50"/>
  <c r="J1586" i="50"/>
  <c r="J1587" i="50"/>
  <c r="J1588" i="50"/>
  <c r="J1589" i="50"/>
  <c r="J1590" i="50"/>
  <c r="J1591" i="50"/>
  <c r="J1592" i="50"/>
  <c r="J1593" i="50"/>
  <c r="J1594" i="50"/>
  <c r="J1595" i="50"/>
  <c r="J1596" i="50"/>
  <c r="J1597" i="50"/>
  <c r="J1598" i="50"/>
  <c r="J1599" i="50"/>
  <c r="J1600" i="50"/>
  <c r="J1601" i="50"/>
  <c r="J1602" i="50"/>
  <c r="J1603" i="50"/>
  <c r="J1604" i="50"/>
  <c r="J1605" i="50"/>
  <c r="J1606" i="50"/>
  <c r="J1607" i="50"/>
  <c r="J1608" i="50"/>
  <c r="J1609" i="50"/>
  <c r="J1610" i="50"/>
  <c r="J1611" i="50"/>
  <c r="J1612" i="50"/>
  <c r="J1613" i="50"/>
  <c r="J1614" i="50"/>
  <c r="J1615" i="50"/>
  <c r="J1616" i="50"/>
  <c r="J1617" i="50"/>
  <c r="J1618" i="50"/>
  <c r="J1619" i="50"/>
  <c r="J1620" i="50"/>
  <c r="J1621" i="50"/>
  <c r="J1622" i="50"/>
  <c r="J1623" i="50"/>
  <c r="J1624" i="50"/>
  <c r="J1625" i="50"/>
  <c r="J1626" i="50"/>
  <c r="J1627" i="50"/>
  <c r="J1628" i="50"/>
  <c r="J1629" i="50"/>
  <c r="J1630" i="50"/>
  <c r="J1631" i="50"/>
  <c r="J1632" i="50"/>
  <c r="J1633" i="50"/>
  <c r="J1634" i="50"/>
  <c r="J1635" i="50"/>
  <c r="J1636" i="50"/>
  <c r="J1637" i="50"/>
  <c r="J1638" i="50"/>
  <c r="J1639" i="50"/>
  <c r="J1640" i="50"/>
  <c r="J1641" i="50"/>
  <c r="J1642" i="50"/>
  <c r="J1643" i="50"/>
  <c r="J1644" i="50"/>
  <c r="J1645" i="50"/>
  <c r="J1646" i="50"/>
  <c r="J1647" i="50"/>
  <c r="J1648" i="50"/>
  <c r="J1649" i="50"/>
  <c r="J1650" i="50"/>
  <c r="J1651" i="50"/>
  <c r="J1652" i="50"/>
  <c r="J1653" i="50"/>
  <c r="J1654" i="50"/>
  <c r="J1655" i="50"/>
  <c r="J1656" i="50"/>
  <c r="J1657" i="50"/>
  <c r="J1658" i="50"/>
  <c r="J1659" i="50"/>
  <c r="J1660" i="50"/>
  <c r="J1661" i="50"/>
  <c r="J1662" i="50"/>
  <c r="J1663" i="50"/>
  <c r="J1664" i="50"/>
  <c r="J1665" i="50"/>
  <c r="J1666" i="50"/>
  <c r="J1667" i="50"/>
  <c r="J1668" i="50"/>
  <c r="J1669" i="50"/>
  <c r="J1670" i="50"/>
  <c r="J1671" i="50"/>
  <c r="J1672" i="50"/>
  <c r="J1673" i="50"/>
  <c r="J1674" i="50"/>
  <c r="L1674" i="50" s="1"/>
  <c r="J1677" i="50"/>
  <c r="L1677" i="50" s="1"/>
  <c r="J1678" i="50"/>
  <c r="L1678" i="50" s="1"/>
  <c r="J1679" i="50"/>
  <c r="L1679" i="50" s="1"/>
  <c r="J1680" i="50"/>
  <c r="L1680" i="50" s="1"/>
  <c r="J1681" i="50"/>
  <c r="L1681" i="50" s="1"/>
  <c r="J1682" i="50"/>
  <c r="L1682" i="50" s="1"/>
  <c r="J1683" i="50"/>
  <c r="L1683" i="50" s="1"/>
  <c r="J1684" i="50"/>
  <c r="L1684" i="50" s="1"/>
  <c r="J1685" i="50"/>
  <c r="L1685" i="50" s="1"/>
  <c r="J1686" i="50"/>
  <c r="L1686" i="50" s="1"/>
  <c r="J1687" i="50"/>
  <c r="L1687" i="50" s="1"/>
  <c r="J1688" i="50"/>
  <c r="L1688" i="50" s="1"/>
  <c r="J1689" i="50"/>
  <c r="L1689" i="50" s="1"/>
  <c r="J1690" i="50"/>
  <c r="L1690" i="50" s="1"/>
  <c r="J1691" i="50"/>
  <c r="L1691" i="50" s="1"/>
  <c r="J1692" i="50"/>
  <c r="L1692" i="50" s="1"/>
  <c r="J1693" i="50"/>
  <c r="L1693" i="50" s="1"/>
  <c r="J1694" i="50"/>
  <c r="L1694" i="50" s="1"/>
  <c r="J1695" i="50"/>
  <c r="L1695" i="50" s="1"/>
  <c r="J1696" i="50"/>
  <c r="L1696" i="50" s="1"/>
  <c r="J1697" i="50"/>
  <c r="L1697" i="50" s="1"/>
  <c r="J1698" i="50"/>
  <c r="L1698" i="50" s="1"/>
  <c r="J1699" i="50"/>
  <c r="L1699" i="50" s="1"/>
  <c r="J1700" i="50"/>
  <c r="L1700" i="50" s="1"/>
  <c r="J1701" i="50"/>
  <c r="L1701" i="50" s="1"/>
  <c r="J1702" i="50"/>
  <c r="L1702" i="50" s="1"/>
  <c r="J1703" i="50"/>
  <c r="L1703" i="50" s="1"/>
  <c r="J1704" i="50"/>
  <c r="L1704" i="50" s="1"/>
  <c r="J1705" i="50"/>
  <c r="L1705" i="50" s="1"/>
  <c r="J1706" i="50"/>
  <c r="L1706" i="50" s="1"/>
  <c r="J1707" i="50"/>
  <c r="L1707" i="50" s="1"/>
  <c r="J1708" i="50"/>
  <c r="L1708" i="50" s="1"/>
  <c r="J1709" i="50"/>
  <c r="L1709" i="50" s="1"/>
  <c r="J1710" i="50"/>
  <c r="L1710" i="50" s="1"/>
  <c r="J1711" i="50"/>
  <c r="L1711" i="50" s="1"/>
  <c r="J1712" i="50"/>
  <c r="L1712" i="50" s="1"/>
  <c r="J1713" i="50"/>
  <c r="L1713" i="50" s="1"/>
  <c r="J1714" i="50"/>
  <c r="L1714" i="50" s="1"/>
  <c r="J1715" i="50"/>
  <c r="L1715" i="50" s="1"/>
  <c r="J1716" i="50"/>
  <c r="L1716" i="50" s="1"/>
  <c r="J1717" i="50"/>
  <c r="L1717" i="50" s="1"/>
  <c r="J1718" i="50"/>
  <c r="L1718" i="50" s="1"/>
  <c r="J1719" i="50"/>
  <c r="L1719" i="50" s="1"/>
  <c r="J1720" i="50"/>
  <c r="L1720" i="50" s="1"/>
  <c r="J1721" i="50"/>
  <c r="L1721" i="50" s="1"/>
  <c r="J1722" i="50"/>
  <c r="L1722" i="50" s="1"/>
  <c r="J1723" i="50"/>
  <c r="L1723" i="50" s="1"/>
  <c r="J1724" i="50"/>
  <c r="L1724" i="50" s="1"/>
  <c r="J1725" i="50"/>
  <c r="L1725" i="50" s="1"/>
  <c r="J1726" i="50"/>
  <c r="L1726" i="50" s="1"/>
  <c r="J1727" i="50"/>
  <c r="L1727" i="50" s="1"/>
  <c r="J1728" i="50"/>
  <c r="L1728" i="50" s="1"/>
  <c r="J1729" i="50"/>
  <c r="L1729" i="50" s="1"/>
  <c r="J1730" i="50"/>
  <c r="L1730" i="50" s="1"/>
  <c r="J1731" i="50"/>
  <c r="L1731" i="50" s="1"/>
  <c r="J1732" i="50"/>
  <c r="L1732" i="50" s="1"/>
  <c r="J1733" i="50"/>
  <c r="L1733" i="50" s="1"/>
  <c r="J1734" i="50"/>
  <c r="L1734" i="50" s="1"/>
  <c r="J1735" i="50"/>
  <c r="L1735" i="50" s="1"/>
  <c r="J1736" i="50"/>
  <c r="L1736" i="50" s="1"/>
  <c r="J1737" i="50"/>
  <c r="L1737" i="50" s="1"/>
  <c r="J1738" i="50"/>
  <c r="L1738" i="50" s="1"/>
  <c r="J1739" i="50"/>
  <c r="L1739" i="50" s="1"/>
  <c r="J1740" i="50"/>
  <c r="L1740" i="50" s="1"/>
  <c r="J1741" i="50"/>
  <c r="L1741" i="50" s="1"/>
  <c r="J1742" i="50"/>
  <c r="L1742" i="50" s="1"/>
  <c r="J1743" i="50"/>
  <c r="L1743" i="50" s="1"/>
  <c r="J1744" i="50"/>
  <c r="L1744" i="50" s="1"/>
  <c r="J1745" i="50"/>
  <c r="L1745" i="50" s="1"/>
  <c r="J1746" i="50"/>
  <c r="L1746" i="50" s="1"/>
  <c r="J1747" i="50"/>
  <c r="L1747" i="50" s="1"/>
  <c r="J1748" i="50"/>
  <c r="L1748" i="50" s="1"/>
  <c r="J1749" i="50"/>
  <c r="L1749" i="50" s="1"/>
  <c r="J1750" i="50"/>
  <c r="L1750" i="50" s="1"/>
  <c r="J1751" i="50"/>
  <c r="L1751" i="50" s="1"/>
  <c r="J1752" i="50"/>
  <c r="L1752" i="50" s="1"/>
  <c r="J1753" i="50"/>
  <c r="L1753" i="50" s="1"/>
  <c r="J1754" i="50"/>
  <c r="L1754" i="50" s="1"/>
  <c r="J1755" i="50"/>
  <c r="L1755" i="50" s="1"/>
  <c r="J1756" i="50"/>
  <c r="L1756" i="50" s="1"/>
  <c r="J1757" i="50"/>
  <c r="L1757" i="50" s="1"/>
  <c r="J1758" i="50"/>
  <c r="L1758" i="50" s="1"/>
  <c r="J1759" i="50"/>
  <c r="L1759" i="50" s="1"/>
  <c r="J1760" i="50"/>
  <c r="L1760" i="50" s="1"/>
  <c r="J1761" i="50"/>
  <c r="L1761" i="50" s="1"/>
  <c r="J1762" i="50"/>
  <c r="L1762" i="50" s="1"/>
  <c r="J1763" i="50"/>
  <c r="L1763" i="50" s="1"/>
  <c r="J1764" i="50"/>
  <c r="L1764" i="50" s="1"/>
  <c r="J1765" i="50"/>
  <c r="L1765" i="50" s="1"/>
  <c r="J1766" i="50"/>
  <c r="L1766" i="50" s="1"/>
  <c r="J1767" i="50"/>
  <c r="L1767" i="50" s="1"/>
  <c r="J1768" i="50"/>
  <c r="L1768" i="50" s="1"/>
  <c r="J1769" i="50"/>
  <c r="L1769" i="50" s="1"/>
  <c r="J1770" i="50"/>
  <c r="L1770" i="50" s="1"/>
  <c r="J1771" i="50"/>
  <c r="L1771" i="50" s="1"/>
  <c r="J1772" i="50"/>
  <c r="L1772" i="50" s="1"/>
  <c r="J1773" i="50"/>
  <c r="L1773" i="50" s="1"/>
  <c r="J1774" i="50"/>
  <c r="L1774" i="50" s="1"/>
  <c r="J1775" i="50"/>
  <c r="L1775" i="50" s="1"/>
  <c r="J1776" i="50"/>
  <c r="L1776" i="50" s="1"/>
  <c r="J1777" i="50"/>
  <c r="L1777" i="50" s="1"/>
  <c r="J1778" i="50"/>
  <c r="L1778" i="50" s="1"/>
  <c r="J1779" i="50"/>
  <c r="L1779" i="50" s="1"/>
  <c r="J1780" i="50"/>
  <c r="L1780" i="50" s="1"/>
  <c r="J1781" i="50"/>
  <c r="L1781" i="50" s="1"/>
  <c r="J1782" i="50"/>
  <c r="L1782" i="50" s="1"/>
  <c r="J1783" i="50"/>
  <c r="L1783" i="50" s="1"/>
  <c r="J1784" i="50"/>
  <c r="L1784" i="50" s="1"/>
  <c r="J1785" i="50"/>
  <c r="L1785" i="50" s="1"/>
  <c r="J1786" i="50"/>
  <c r="L1786" i="50" s="1"/>
  <c r="J1787" i="50"/>
  <c r="L1787" i="50" s="1"/>
  <c r="J1788" i="50"/>
  <c r="L1788" i="50" s="1"/>
  <c r="J1789" i="50"/>
  <c r="L1789" i="50" s="1"/>
  <c r="J1790" i="50"/>
  <c r="L1790" i="50" s="1"/>
  <c r="J1791" i="50"/>
  <c r="L1791" i="50" s="1"/>
  <c r="J1792" i="50"/>
  <c r="L1792" i="50" s="1"/>
  <c r="J1793" i="50"/>
  <c r="L1793" i="50" s="1"/>
  <c r="J1794" i="50"/>
  <c r="L1794" i="50" s="1"/>
  <c r="J1795" i="50"/>
  <c r="L1795" i="50" s="1"/>
  <c r="J1796" i="50"/>
  <c r="L1796" i="50" s="1"/>
  <c r="J1797" i="50"/>
  <c r="L1797" i="50" s="1"/>
  <c r="J1798" i="50"/>
  <c r="L1798" i="50" s="1"/>
  <c r="J1799" i="50"/>
  <c r="L1799" i="50" s="1"/>
  <c r="J1800" i="50"/>
  <c r="L1800" i="50" s="1"/>
  <c r="J1801" i="50"/>
  <c r="L1801" i="50" s="1"/>
  <c r="J1802" i="50"/>
  <c r="L1802" i="50" s="1"/>
  <c r="J1803" i="50"/>
  <c r="L1803" i="50" s="1"/>
  <c r="J1804" i="50"/>
  <c r="L1804" i="50" s="1"/>
  <c r="J1805" i="50"/>
  <c r="L1805" i="50" s="1"/>
  <c r="J1806" i="50"/>
  <c r="L1806" i="50" s="1"/>
  <c r="J1807" i="50"/>
  <c r="L1807" i="50" s="1"/>
  <c r="J1808" i="50"/>
  <c r="L1808" i="50" s="1"/>
  <c r="J1809" i="50"/>
  <c r="L1809" i="50" s="1"/>
  <c r="J1810" i="50"/>
  <c r="L1810" i="50" s="1"/>
  <c r="J1811" i="50"/>
  <c r="L1811" i="50" s="1"/>
  <c r="J1812" i="50"/>
  <c r="L1812" i="50" s="1"/>
  <c r="J1813" i="50"/>
  <c r="L1813" i="50" s="1"/>
  <c r="J1814" i="50"/>
  <c r="L1814" i="50" s="1"/>
  <c r="J1815" i="50"/>
  <c r="L1815" i="50" s="1"/>
  <c r="J1816" i="50"/>
  <c r="L1816" i="50" s="1"/>
  <c r="J1817" i="50"/>
  <c r="L1817" i="50" s="1"/>
  <c r="J1818" i="50"/>
  <c r="L1818" i="50" s="1"/>
  <c r="J1819" i="50"/>
  <c r="L1819" i="50" s="1"/>
  <c r="J1820" i="50"/>
  <c r="L1820" i="50" s="1"/>
  <c r="J1821" i="50"/>
  <c r="L1821" i="50" s="1"/>
  <c r="J1822" i="50"/>
  <c r="L1822" i="50" s="1"/>
  <c r="J1823" i="50"/>
  <c r="L1823" i="50" s="1"/>
  <c r="J1824" i="50"/>
  <c r="L1824" i="50" s="1"/>
  <c r="J1825" i="50"/>
  <c r="L1825" i="50" s="1"/>
  <c r="J1826" i="50"/>
  <c r="L1826" i="50" s="1"/>
  <c r="F3" i="3" l="1"/>
  <c r="M1673" i="50"/>
  <c r="M1672" i="50"/>
  <c r="M1671" i="50"/>
  <c r="M1670" i="50"/>
  <c r="M1669" i="50"/>
  <c r="M1668" i="50"/>
  <c r="M1667" i="50"/>
  <c r="M1666" i="50"/>
  <c r="M1665" i="50"/>
  <c r="M1664" i="50"/>
  <c r="M1663" i="50"/>
  <c r="M1662" i="50"/>
  <c r="M1661" i="50"/>
  <c r="M1660" i="50"/>
  <c r="M1659" i="50"/>
  <c r="M1658" i="50"/>
  <c r="M1657" i="50"/>
  <c r="M1656" i="50"/>
  <c r="M1655" i="50"/>
  <c r="M1654" i="50"/>
  <c r="M1653" i="50"/>
  <c r="M1652" i="50"/>
  <c r="M1651" i="50"/>
  <c r="M1650" i="50"/>
  <c r="M1649" i="50"/>
  <c r="M1648" i="50"/>
  <c r="M1647" i="50"/>
  <c r="M1646" i="50"/>
  <c r="M1645" i="50"/>
  <c r="M1644" i="50"/>
  <c r="M1643" i="50"/>
  <c r="M1642" i="50"/>
  <c r="M1641" i="50"/>
  <c r="M1640" i="50"/>
  <c r="M1639" i="50"/>
  <c r="M1638" i="50"/>
  <c r="M1637" i="50"/>
  <c r="M1636" i="50"/>
  <c r="M1635" i="50"/>
  <c r="M1634" i="50"/>
  <c r="M1633" i="50"/>
  <c r="M1632" i="50"/>
  <c r="M1631" i="50"/>
  <c r="M1630" i="50"/>
  <c r="M1629" i="50"/>
  <c r="M1628" i="50"/>
  <c r="M1627" i="50"/>
  <c r="M1626" i="50"/>
  <c r="M1625" i="50"/>
  <c r="M1624" i="50"/>
  <c r="M1623" i="50"/>
  <c r="M1622" i="50"/>
  <c r="M1621" i="50"/>
  <c r="M1620" i="50"/>
  <c r="M1619" i="50"/>
  <c r="M1618" i="50"/>
  <c r="M1617" i="50"/>
  <c r="M1616" i="50"/>
  <c r="M1615" i="50"/>
  <c r="M1614" i="50"/>
  <c r="M1613" i="50"/>
  <c r="M1612" i="50"/>
  <c r="M1611" i="50"/>
  <c r="M1610" i="50"/>
  <c r="M1609" i="50"/>
  <c r="M1608" i="50"/>
  <c r="M1607" i="50"/>
  <c r="M1606" i="50"/>
  <c r="M1605" i="50"/>
  <c r="M1604" i="50"/>
  <c r="M1603" i="50"/>
  <c r="M1602" i="50"/>
  <c r="M1601" i="50"/>
  <c r="M1600" i="50"/>
  <c r="M1599" i="50"/>
  <c r="M1598" i="50"/>
  <c r="M1597" i="50"/>
  <c r="M1596" i="50"/>
  <c r="M1595" i="50"/>
  <c r="M1594" i="50"/>
  <c r="M1593" i="50"/>
  <c r="M1592" i="50"/>
  <c r="M1591" i="50"/>
  <c r="M1590" i="50"/>
  <c r="M1589" i="50"/>
  <c r="M1588" i="50"/>
  <c r="M1587" i="50"/>
  <c r="M1586" i="50"/>
  <c r="M1585" i="50"/>
  <c r="M1584" i="50"/>
  <c r="M1583" i="50"/>
  <c r="M1582" i="50"/>
  <c r="M1581" i="50"/>
  <c r="M1580" i="50"/>
  <c r="M1579" i="50"/>
  <c r="M1578" i="50"/>
  <c r="M1577" i="50"/>
  <c r="M1576" i="50"/>
  <c r="M1575" i="50"/>
  <c r="M1574" i="50"/>
  <c r="M1573" i="50"/>
  <c r="M1572" i="50"/>
  <c r="M1571" i="50"/>
  <c r="M1570" i="50"/>
  <c r="M1569" i="50"/>
  <c r="M1568" i="50"/>
  <c r="M1567" i="50"/>
  <c r="M1566" i="50"/>
  <c r="M1565" i="50"/>
  <c r="M1564" i="50"/>
  <c r="M1563" i="50"/>
  <c r="M1562" i="50"/>
  <c r="M1561" i="50"/>
  <c r="M1560" i="50"/>
  <c r="M1559" i="50"/>
  <c r="M1558" i="50"/>
  <c r="M1557" i="50"/>
  <c r="M1556" i="50"/>
  <c r="M1555" i="50"/>
  <c r="M1554" i="50"/>
  <c r="M1553" i="50"/>
  <c r="M1552" i="50"/>
  <c r="M1551" i="50"/>
  <c r="M1550" i="50"/>
  <c r="M1549" i="50"/>
  <c r="M1548" i="50"/>
  <c r="M1547" i="50"/>
  <c r="M1546" i="50"/>
  <c r="M1545" i="50"/>
  <c r="M1544" i="50"/>
  <c r="M1543" i="50"/>
  <c r="M1542" i="50"/>
  <c r="M1541" i="50"/>
  <c r="M1540" i="50"/>
  <c r="M1539" i="50"/>
  <c r="M1538" i="50"/>
  <c r="M1537" i="50"/>
  <c r="M1536" i="50"/>
  <c r="M1535" i="50"/>
  <c r="M1534" i="50"/>
  <c r="M1533" i="50"/>
  <c r="M1532" i="50"/>
  <c r="M1531" i="50"/>
  <c r="M1530" i="50"/>
  <c r="M1529" i="50"/>
  <c r="M1528" i="50"/>
  <c r="M1527" i="50"/>
  <c r="M1526" i="50"/>
  <c r="M1525" i="50"/>
  <c r="M1524" i="50"/>
  <c r="M1523" i="50"/>
  <c r="M1522" i="50"/>
  <c r="M1521" i="50"/>
  <c r="M1520" i="50"/>
  <c r="M1519" i="50"/>
  <c r="M1518" i="50"/>
  <c r="M1517" i="50"/>
  <c r="M1516" i="50"/>
  <c r="M1515" i="50"/>
  <c r="M1514" i="50"/>
  <c r="M1513" i="50"/>
  <c r="M1512" i="50"/>
  <c r="M1511" i="50"/>
  <c r="M1510" i="50"/>
  <c r="M1509" i="50"/>
  <c r="M1508" i="50"/>
  <c r="M1507" i="50"/>
  <c r="M1506" i="50"/>
  <c r="M1505" i="50"/>
  <c r="M1504" i="50"/>
  <c r="M1503" i="50"/>
  <c r="M1502" i="50"/>
  <c r="M1501" i="50"/>
  <c r="M1500" i="50"/>
  <c r="M1499" i="50"/>
  <c r="M1498" i="50"/>
  <c r="M1497" i="50"/>
  <c r="M1496" i="50"/>
  <c r="M1495" i="50"/>
  <c r="M1494" i="50"/>
  <c r="M1493" i="50"/>
  <c r="M1492" i="50"/>
  <c r="M1491" i="50"/>
  <c r="M1490" i="50"/>
  <c r="M1489" i="50"/>
  <c r="M1488" i="50"/>
  <c r="M1487" i="50"/>
  <c r="M1486" i="50"/>
  <c r="M1485" i="50"/>
  <c r="M1484" i="50"/>
  <c r="M1483" i="50"/>
  <c r="M1482" i="50"/>
  <c r="M1481" i="50"/>
  <c r="M1480" i="50"/>
  <c r="M1479" i="50"/>
  <c r="M1478" i="50"/>
  <c r="M1477" i="50"/>
  <c r="M1476" i="50"/>
  <c r="M1475" i="50"/>
  <c r="M1474" i="50"/>
  <c r="M1473" i="50"/>
  <c r="M1472" i="50"/>
  <c r="M1471" i="50"/>
  <c r="M1470" i="50"/>
  <c r="M1469" i="50"/>
  <c r="M1468" i="50"/>
  <c r="M1467" i="50"/>
  <c r="M1466" i="50"/>
  <c r="M1465" i="50"/>
  <c r="M1464" i="50"/>
  <c r="M1463" i="50"/>
  <c r="M1462" i="50"/>
  <c r="M1461" i="50"/>
  <c r="M1460" i="50"/>
  <c r="M1459" i="50"/>
  <c r="M1458" i="50"/>
  <c r="M1457" i="50"/>
  <c r="M1456" i="50"/>
  <c r="M1455" i="50"/>
  <c r="M1454" i="50"/>
  <c r="M1453" i="50"/>
  <c r="M1452" i="50"/>
  <c r="M1451" i="50"/>
  <c r="M1450" i="50"/>
  <c r="M1449" i="50"/>
  <c r="M1448" i="50"/>
  <c r="M1447" i="50"/>
  <c r="M1446" i="50"/>
  <c r="M1445" i="50"/>
  <c r="M1444" i="50"/>
  <c r="M1443" i="50"/>
  <c r="M1442" i="50"/>
  <c r="M1441" i="50"/>
  <c r="M1440" i="50"/>
  <c r="M1439" i="50"/>
  <c r="M1438" i="50"/>
  <c r="M1437" i="50"/>
  <c r="M1436" i="50"/>
  <c r="M1435" i="50"/>
  <c r="M1434" i="50"/>
  <c r="M1433" i="50"/>
  <c r="M1432" i="50"/>
  <c r="M1431" i="50"/>
  <c r="M1430" i="50"/>
  <c r="M1429" i="50"/>
  <c r="M1428" i="50"/>
  <c r="M1427" i="50"/>
  <c r="M1426" i="50"/>
  <c r="M1425" i="50"/>
  <c r="M1424" i="50"/>
  <c r="M1423" i="50"/>
  <c r="M1422" i="50"/>
  <c r="M1421" i="50"/>
  <c r="M1420" i="50"/>
  <c r="M1419" i="50"/>
  <c r="M1418" i="50"/>
  <c r="M1417" i="50"/>
  <c r="M1416" i="50"/>
  <c r="M1415" i="50"/>
  <c r="M1414" i="50"/>
  <c r="M1413" i="50"/>
  <c r="M1412" i="50"/>
  <c r="M1411" i="50"/>
  <c r="M1410" i="50"/>
  <c r="M1409" i="50"/>
  <c r="M1408" i="50"/>
  <c r="M1407" i="50"/>
  <c r="M1406" i="50"/>
  <c r="M1405" i="50"/>
  <c r="M1404" i="50"/>
  <c r="M1403" i="50"/>
  <c r="M1402" i="50"/>
  <c r="M1401" i="50"/>
  <c r="M1400" i="50"/>
  <c r="M1399" i="50"/>
  <c r="M1398" i="50"/>
  <c r="M1397" i="50"/>
  <c r="M1396" i="50"/>
  <c r="M1395" i="50"/>
  <c r="M1394" i="50"/>
  <c r="M1393" i="50"/>
  <c r="M1392" i="50"/>
  <c r="M1391" i="50"/>
  <c r="M1390" i="50"/>
  <c r="M1389" i="50"/>
  <c r="M1388" i="50"/>
  <c r="M1387" i="50"/>
  <c r="M1386" i="50"/>
  <c r="M1385" i="50"/>
  <c r="M1384" i="50"/>
  <c r="M1383" i="50"/>
  <c r="M1382" i="50"/>
  <c r="M1381" i="50"/>
  <c r="M1380" i="50"/>
  <c r="M1379" i="50"/>
  <c r="M1378" i="50"/>
  <c r="M1377" i="50"/>
  <c r="M1376" i="50"/>
  <c r="M1375" i="50"/>
  <c r="M1374" i="50"/>
  <c r="M1373" i="50"/>
  <c r="M1372" i="50"/>
  <c r="M1371" i="50"/>
  <c r="M1370" i="50"/>
  <c r="M1369" i="50"/>
  <c r="M1368" i="50"/>
  <c r="M1367" i="50"/>
  <c r="M1366" i="50"/>
  <c r="M1365" i="50"/>
  <c r="M1364" i="50"/>
  <c r="M1363" i="50"/>
  <c r="M1362" i="50"/>
  <c r="M1361" i="50"/>
  <c r="M1360" i="50"/>
  <c r="M1359" i="50"/>
  <c r="M1358" i="50"/>
  <c r="M1357" i="50"/>
  <c r="M1354" i="50"/>
  <c r="M1353" i="50"/>
  <c r="M1352" i="50"/>
  <c r="M1351" i="50"/>
  <c r="M1350" i="50"/>
  <c r="M1349" i="50"/>
  <c r="M1348" i="50"/>
  <c r="M1347" i="50"/>
  <c r="M1346" i="50"/>
  <c r="M1345" i="50"/>
  <c r="M1344" i="50"/>
  <c r="M1343" i="50"/>
  <c r="M1342" i="50"/>
  <c r="M1341" i="50"/>
  <c r="M1340" i="50"/>
  <c r="M1339" i="50"/>
  <c r="M1338" i="50"/>
  <c r="M1337" i="50"/>
  <c r="M1336" i="50"/>
  <c r="M1335" i="50"/>
  <c r="M1334" i="50"/>
  <c r="M1333" i="50"/>
  <c r="M1332" i="50"/>
  <c r="M1331" i="50"/>
  <c r="M1330" i="50"/>
  <c r="M1329" i="50"/>
  <c r="M1328" i="50"/>
  <c r="M1327" i="50"/>
  <c r="M1326" i="50"/>
  <c r="M1325" i="50"/>
  <c r="M1324" i="50"/>
  <c r="M1323" i="50"/>
  <c r="M1322" i="50"/>
  <c r="M1321" i="50"/>
  <c r="M1320" i="50"/>
  <c r="M1319" i="50"/>
  <c r="M1318" i="50"/>
  <c r="M1317" i="50"/>
  <c r="M1316" i="50"/>
  <c r="M1315" i="50"/>
  <c r="M1314" i="50"/>
  <c r="M1313" i="50"/>
  <c r="M1312" i="50"/>
  <c r="M1311" i="50"/>
  <c r="M1310" i="50"/>
  <c r="M1309" i="50"/>
  <c r="M1308" i="50"/>
  <c r="M1307" i="50"/>
  <c r="M1306" i="50"/>
  <c r="M1305" i="50"/>
  <c r="M1304" i="50"/>
  <c r="M1303" i="50"/>
  <c r="M1302" i="50"/>
  <c r="M1301" i="50"/>
  <c r="M1300" i="50"/>
  <c r="M1299" i="50"/>
  <c r="M1298" i="50"/>
  <c r="M1297" i="50"/>
  <c r="M1296" i="50"/>
  <c r="M1295" i="50"/>
  <c r="M1294" i="50"/>
  <c r="M1293" i="50"/>
  <c r="M1292" i="50"/>
  <c r="M1291" i="50"/>
  <c r="M1290" i="50"/>
  <c r="M1289" i="50"/>
  <c r="M1288" i="50"/>
  <c r="M1287" i="50"/>
  <c r="M1286" i="50"/>
  <c r="M1285" i="50"/>
  <c r="M1284" i="50"/>
  <c r="M1283" i="50"/>
  <c r="M1282" i="50"/>
  <c r="M1281" i="50"/>
  <c r="M1280" i="50"/>
  <c r="M1279" i="50"/>
  <c r="M1278" i="50"/>
  <c r="M1277" i="50"/>
  <c r="M1276" i="50"/>
  <c r="M1275" i="50"/>
  <c r="M1274" i="50"/>
  <c r="M1273" i="50"/>
  <c r="M1272" i="50"/>
  <c r="M1271" i="50"/>
  <c r="M1270" i="50"/>
  <c r="M1269" i="50"/>
  <c r="M1268" i="50"/>
  <c r="M1267" i="50"/>
  <c r="M1266" i="50"/>
  <c r="M1265" i="50"/>
  <c r="M1264" i="50"/>
  <c r="M1263" i="50"/>
  <c r="M1262" i="50"/>
  <c r="M1261" i="50"/>
  <c r="M1260" i="50"/>
  <c r="M1259" i="50"/>
  <c r="M1258" i="50"/>
  <c r="M1257" i="50"/>
  <c r="M1256" i="50"/>
  <c r="M1255" i="50"/>
  <c r="M1254" i="50"/>
  <c r="M1253" i="50"/>
  <c r="M1252" i="50"/>
  <c r="M1251" i="50"/>
  <c r="M1250" i="50"/>
  <c r="M1249" i="50"/>
  <c r="M1248" i="50"/>
  <c r="M1247" i="50"/>
  <c r="M1246" i="50"/>
  <c r="M1245" i="50"/>
  <c r="M1244" i="50"/>
  <c r="M1243" i="50"/>
  <c r="M1242" i="50"/>
  <c r="M1241" i="50"/>
  <c r="M1240" i="50"/>
  <c r="M1239" i="50"/>
  <c r="M1238" i="50"/>
  <c r="M1237" i="50"/>
  <c r="M1236" i="50"/>
  <c r="M1235" i="50"/>
  <c r="M1234" i="50"/>
  <c r="M1233" i="50"/>
  <c r="M1232" i="50"/>
  <c r="M1231" i="50"/>
  <c r="M1230" i="50"/>
  <c r="M1229" i="50"/>
  <c r="M1228" i="50"/>
  <c r="M1227" i="50"/>
  <c r="M1226" i="50"/>
  <c r="M1225" i="50"/>
  <c r="M1224" i="50"/>
  <c r="M1223" i="50"/>
  <c r="M1222" i="50"/>
  <c r="M1221" i="50"/>
  <c r="M1220" i="50"/>
  <c r="M1219" i="50"/>
  <c r="M1218" i="50"/>
  <c r="M1217" i="50"/>
  <c r="M1216" i="50"/>
  <c r="M1215" i="50"/>
  <c r="M1214" i="50"/>
  <c r="M1213" i="50"/>
  <c r="M1212" i="50"/>
  <c r="M1211" i="50"/>
  <c r="M1210" i="50"/>
  <c r="M1209" i="50"/>
  <c r="M1208" i="50"/>
  <c r="M1207" i="50"/>
  <c r="M1206" i="50"/>
  <c r="M1205" i="50"/>
  <c r="M1204" i="50"/>
  <c r="M1203" i="50"/>
  <c r="M1202" i="50"/>
  <c r="M1201" i="50"/>
  <c r="M1200" i="50"/>
  <c r="M1199" i="50"/>
  <c r="M1198" i="50"/>
  <c r="M1197" i="50"/>
  <c r="M1196" i="50"/>
  <c r="M1195" i="50"/>
  <c r="M1194" i="50"/>
  <c r="M1193" i="50"/>
  <c r="M1192" i="50"/>
  <c r="M1191" i="50"/>
  <c r="M1190" i="50"/>
  <c r="M1189" i="50"/>
  <c r="M1188" i="50"/>
  <c r="M1187" i="50"/>
  <c r="M1186" i="50"/>
  <c r="M1185" i="50"/>
  <c r="M1184" i="50"/>
  <c r="M1183" i="50"/>
  <c r="M1182" i="50"/>
  <c r="M1181" i="50"/>
  <c r="M1180" i="50"/>
  <c r="M1179" i="50"/>
  <c r="M1178" i="50"/>
  <c r="M1177" i="50"/>
  <c r="M1176" i="50"/>
  <c r="M1175" i="50"/>
  <c r="M1174" i="50"/>
  <c r="M1173" i="50"/>
  <c r="M1172" i="50"/>
  <c r="M1171" i="50"/>
  <c r="M1170" i="50"/>
  <c r="M1169" i="50"/>
  <c r="M1168" i="50"/>
  <c r="M1167" i="50"/>
  <c r="M1166" i="50"/>
  <c r="M1165" i="50"/>
  <c r="M1164" i="50"/>
  <c r="M1163" i="50"/>
  <c r="M1162" i="50"/>
  <c r="M1161" i="50"/>
  <c r="M1160" i="50"/>
  <c r="M1159" i="50"/>
  <c r="M1158" i="50"/>
  <c r="M1157" i="50"/>
  <c r="M1156" i="50"/>
  <c r="M1155" i="50"/>
  <c r="M1154" i="50"/>
  <c r="M1153" i="50"/>
  <c r="M1152" i="50"/>
  <c r="M1151" i="50"/>
  <c r="M1150" i="50"/>
  <c r="M1149" i="50"/>
  <c r="M1148" i="50"/>
  <c r="M1147" i="50"/>
  <c r="M1146" i="50"/>
  <c r="M1145" i="50"/>
  <c r="M1144" i="50"/>
  <c r="M1143" i="50"/>
  <c r="M1142" i="50"/>
  <c r="M1141" i="50"/>
  <c r="M1140" i="50"/>
  <c r="M1139" i="50"/>
  <c r="M1138" i="50"/>
  <c r="M1137" i="50"/>
  <c r="M1136" i="50"/>
  <c r="M1135" i="50"/>
  <c r="M1134" i="50"/>
  <c r="M1133" i="50"/>
  <c r="M1132" i="50"/>
  <c r="M1131" i="50"/>
  <c r="M1130" i="50"/>
  <c r="M1129" i="50"/>
  <c r="M1128" i="50"/>
  <c r="M1127" i="50"/>
  <c r="M1126" i="50"/>
  <c r="M1125" i="50"/>
  <c r="M1124" i="50"/>
  <c r="M1123" i="50"/>
  <c r="M1122" i="50"/>
  <c r="M1121" i="50"/>
  <c r="M1120" i="50"/>
  <c r="M1119" i="50"/>
  <c r="M1118" i="50"/>
  <c r="M1117" i="50"/>
  <c r="M1116" i="50"/>
  <c r="M1115" i="50"/>
  <c r="M1114" i="50"/>
  <c r="M1113" i="50"/>
  <c r="M1112" i="50"/>
  <c r="M1111" i="50"/>
  <c r="M1110" i="50"/>
  <c r="M1109" i="50"/>
  <c r="M1108" i="50"/>
  <c r="M1107" i="50"/>
  <c r="M1106" i="50"/>
  <c r="M1105" i="50"/>
  <c r="M1104" i="50"/>
  <c r="M1103" i="50"/>
  <c r="M1102" i="50"/>
  <c r="M1101" i="50"/>
  <c r="M1100" i="50"/>
  <c r="M1099" i="50"/>
  <c r="M1098" i="50"/>
  <c r="M1097" i="50"/>
  <c r="M1096" i="50"/>
  <c r="M1095" i="50"/>
  <c r="M1094" i="50"/>
  <c r="M1093" i="50"/>
  <c r="M1092" i="50"/>
  <c r="M1091" i="50"/>
  <c r="M1090" i="50"/>
  <c r="M1089" i="50"/>
  <c r="M1088" i="50"/>
  <c r="M1087" i="50"/>
  <c r="M1086" i="50"/>
  <c r="M1085" i="50"/>
  <c r="M1084" i="50"/>
  <c r="M1083" i="50"/>
  <c r="M1082" i="50"/>
  <c r="M1081" i="50"/>
  <c r="M1080" i="50"/>
  <c r="M1079" i="50"/>
  <c r="M1078" i="50"/>
  <c r="M1077" i="50"/>
  <c r="M1076" i="50"/>
  <c r="M1075" i="50"/>
  <c r="M1074" i="50"/>
  <c r="M1073" i="50"/>
  <c r="M1072" i="50"/>
  <c r="M1071" i="50"/>
  <c r="M1070" i="50"/>
  <c r="M1069" i="50"/>
  <c r="M1068" i="50"/>
  <c r="M1067" i="50"/>
  <c r="M1066" i="50"/>
  <c r="M1065" i="50"/>
  <c r="M1064" i="50"/>
  <c r="M1063" i="50"/>
  <c r="M1062" i="50"/>
  <c r="M1061" i="50"/>
  <c r="M1060" i="50"/>
  <c r="M1059" i="50"/>
  <c r="M1058" i="50"/>
  <c r="M1057" i="50"/>
  <c r="M1056" i="50"/>
  <c r="M1055" i="50"/>
  <c r="M1054" i="50"/>
  <c r="M1053" i="50"/>
  <c r="M1052" i="50"/>
  <c r="M1051" i="50"/>
  <c r="M1050" i="50"/>
  <c r="M1049" i="50"/>
  <c r="M1048" i="50"/>
  <c r="M1047" i="50"/>
  <c r="M1046" i="50"/>
  <c r="M1045" i="50"/>
  <c r="M1044" i="50"/>
  <c r="M1043" i="50"/>
  <c r="M1042" i="50"/>
  <c r="M1041" i="50"/>
  <c r="M1040" i="50"/>
  <c r="M1039" i="50"/>
  <c r="M1038" i="50"/>
  <c r="M1037" i="50"/>
  <c r="M1036" i="50"/>
  <c r="M1035" i="50"/>
  <c r="M1034" i="50"/>
  <c r="M1033" i="50"/>
  <c r="M1032" i="50"/>
  <c r="M1031" i="50"/>
  <c r="M1030" i="50"/>
  <c r="M1029" i="50"/>
  <c r="M1028" i="50"/>
  <c r="M1027" i="50"/>
  <c r="M1026" i="50"/>
  <c r="M1025" i="50"/>
  <c r="M1024" i="50"/>
  <c r="M1023" i="50"/>
  <c r="M1022" i="50"/>
  <c r="M1021" i="50"/>
  <c r="M1020" i="50"/>
  <c r="M1019" i="50"/>
  <c r="M1018" i="50"/>
  <c r="M1017" i="50"/>
  <c r="M1016" i="50"/>
  <c r="M1015" i="50"/>
  <c r="M1014" i="50"/>
  <c r="M1013" i="50"/>
  <c r="M1012" i="50"/>
  <c r="M1011" i="50"/>
  <c r="M1010" i="50"/>
  <c r="M1009" i="50"/>
  <c r="M1008" i="50"/>
  <c r="M1007" i="50"/>
  <c r="M1006" i="50"/>
  <c r="M1005" i="50"/>
  <c r="M1004" i="50"/>
  <c r="M1003" i="50"/>
  <c r="M1002" i="50"/>
  <c r="M1001" i="50"/>
  <c r="M1000" i="50"/>
  <c r="M999" i="50"/>
  <c r="M998" i="50"/>
  <c r="M997" i="50"/>
  <c r="M996" i="50"/>
  <c r="M995" i="50"/>
  <c r="M994" i="50"/>
  <c r="M993" i="50"/>
  <c r="M992" i="50"/>
  <c r="M991" i="50"/>
  <c r="M990" i="50"/>
  <c r="M989" i="50"/>
  <c r="M988" i="50"/>
  <c r="M987" i="50"/>
  <c r="M986" i="50"/>
  <c r="M985" i="50"/>
  <c r="M984" i="50"/>
  <c r="M983" i="50"/>
  <c r="M982" i="50"/>
  <c r="M981" i="50"/>
  <c r="M980" i="50"/>
  <c r="M979" i="50"/>
  <c r="M978" i="50"/>
  <c r="M977" i="50"/>
  <c r="M976" i="50"/>
  <c r="M975" i="50"/>
  <c r="M974" i="50"/>
  <c r="M973" i="50"/>
  <c r="M972" i="50"/>
  <c r="M971" i="50"/>
  <c r="M970" i="50"/>
  <c r="M969" i="50"/>
  <c r="M968" i="50"/>
  <c r="M967" i="50"/>
  <c r="M966" i="50"/>
  <c r="M965" i="50"/>
  <c r="M964" i="50"/>
  <c r="M963" i="50"/>
  <c r="M962" i="50"/>
  <c r="M961" i="50"/>
  <c r="M960" i="50"/>
  <c r="M959" i="50"/>
  <c r="M958" i="50"/>
  <c r="M957" i="50"/>
  <c r="M956" i="50"/>
  <c r="M955" i="50"/>
  <c r="M954" i="50"/>
  <c r="M953" i="50"/>
  <c r="M952" i="50"/>
  <c r="M951" i="50"/>
  <c r="M950" i="50"/>
  <c r="M949" i="50"/>
  <c r="M948" i="50"/>
  <c r="M947" i="50"/>
  <c r="M946" i="50"/>
  <c r="M945" i="50"/>
  <c r="M944" i="50"/>
  <c r="M943" i="50"/>
  <c r="M942" i="50"/>
  <c r="M941" i="50"/>
  <c r="M940" i="50"/>
  <c r="M939" i="50"/>
  <c r="M938" i="50"/>
  <c r="M937" i="50"/>
  <c r="M936" i="50"/>
  <c r="M935" i="50"/>
  <c r="M934" i="50"/>
  <c r="M933" i="50"/>
  <c r="M932" i="50"/>
  <c r="M931" i="50"/>
  <c r="M930" i="50"/>
  <c r="M929" i="50"/>
  <c r="M928" i="50"/>
  <c r="M927" i="50"/>
  <c r="M926" i="50"/>
  <c r="M925" i="50"/>
  <c r="M924" i="50"/>
  <c r="M923" i="50"/>
  <c r="M922" i="50"/>
  <c r="M921" i="50"/>
  <c r="M920" i="50"/>
  <c r="M919" i="50"/>
  <c r="M918" i="50"/>
  <c r="M917" i="50"/>
  <c r="M916" i="50"/>
  <c r="M915" i="50"/>
  <c r="M914" i="50"/>
  <c r="M913" i="50"/>
  <c r="M912" i="50"/>
  <c r="M911" i="50"/>
  <c r="M910" i="50"/>
  <c r="M909" i="50"/>
  <c r="M908" i="50"/>
  <c r="M907" i="50"/>
  <c r="M906" i="50"/>
  <c r="M905" i="50"/>
  <c r="M904" i="50"/>
  <c r="M903" i="50"/>
  <c r="M902" i="50"/>
  <c r="M901" i="50"/>
  <c r="M900" i="50"/>
  <c r="M899" i="50"/>
  <c r="M898" i="50"/>
  <c r="M897" i="50"/>
  <c r="M896" i="50"/>
  <c r="M895" i="50"/>
  <c r="M894" i="50"/>
  <c r="M893" i="50"/>
  <c r="M892" i="50"/>
  <c r="M891" i="50"/>
  <c r="M890" i="50"/>
  <c r="M889" i="50"/>
  <c r="M888" i="50"/>
  <c r="M887" i="50"/>
  <c r="M886" i="50"/>
  <c r="M885" i="50"/>
  <c r="M884" i="50"/>
  <c r="M883" i="50"/>
  <c r="M882" i="50"/>
  <c r="M881" i="50"/>
  <c r="M880" i="50"/>
  <c r="M879" i="50"/>
  <c r="M878" i="50"/>
  <c r="M877" i="50"/>
  <c r="M876" i="50"/>
  <c r="M875" i="50"/>
  <c r="M874" i="50"/>
  <c r="M873" i="50"/>
  <c r="M872" i="50"/>
  <c r="M871" i="50"/>
  <c r="M870" i="50"/>
  <c r="M869" i="50"/>
  <c r="M868" i="50"/>
  <c r="M867" i="50"/>
  <c r="M866" i="50"/>
  <c r="M865" i="50"/>
  <c r="M864" i="50"/>
  <c r="M863" i="50"/>
  <c r="M862" i="50"/>
  <c r="M861" i="50"/>
  <c r="M860" i="50"/>
  <c r="M859" i="50"/>
  <c r="M858" i="50"/>
  <c r="M857" i="50"/>
  <c r="M856" i="50"/>
  <c r="M855" i="50"/>
  <c r="M854" i="50"/>
  <c r="M853" i="50"/>
  <c r="M852" i="50"/>
  <c r="M851" i="50"/>
  <c r="M850" i="50"/>
  <c r="M849" i="50"/>
  <c r="M848" i="50"/>
  <c r="M847" i="50"/>
  <c r="M846" i="50"/>
  <c r="M845" i="50"/>
  <c r="M844" i="50"/>
  <c r="M843" i="50"/>
  <c r="M842" i="50"/>
  <c r="M841" i="50"/>
  <c r="M840" i="50"/>
  <c r="M839" i="50"/>
  <c r="M838" i="50"/>
  <c r="M837" i="50"/>
  <c r="M836" i="50"/>
  <c r="M835" i="50"/>
  <c r="M834" i="50"/>
  <c r="M833" i="50"/>
  <c r="M832" i="50"/>
  <c r="M831" i="50"/>
  <c r="M830" i="50"/>
  <c r="M829" i="50"/>
  <c r="M828" i="50"/>
  <c r="M827" i="50"/>
  <c r="M826" i="50"/>
  <c r="M825" i="50"/>
  <c r="M824" i="50"/>
  <c r="M823" i="50"/>
  <c r="M822" i="50"/>
  <c r="M821" i="50"/>
  <c r="M820" i="50"/>
  <c r="M819" i="50"/>
  <c r="M818" i="50"/>
  <c r="M817" i="50"/>
  <c r="M816" i="50"/>
  <c r="M815" i="50"/>
  <c r="M814" i="50"/>
  <c r="M813" i="50"/>
  <c r="M812" i="50"/>
  <c r="M811" i="50"/>
  <c r="M810" i="50"/>
  <c r="M809" i="50"/>
  <c r="M808" i="50"/>
  <c r="M807" i="50"/>
  <c r="M806" i="50"/>
  <c r="M805" i="50"/>
  <c r="M804" i="50"/>
  <c r="M803" i="50"/>
  <c r="M802" i="50"/>
  <c r="M801" i="50"/>
  <c r="M800" i="50"/>
  <c r="M799" i="50"/>
  <c r="M798" i="50"/>
  <c r="M797" i="50"/>
  <c r="M796" i="50"/>
  <c r="M795" i="50"/>
  <c r="M794" i="50"/>
  <c r="M793" i="50"/>
  <c r="M792" i="50"/>
  <c r="M791" i="50"/>
  <c r="M790" i="50"/>
  <c r="M789" i="50"/>
  <c r="M788" i="50"/>
  <c r="M787" i="50"/>
  <c r="M786" i="50"/>
  <c r="M785" i="50"/>
  <c r="M784" i="50"/>
  <c r="M783" i="50"/>
  <c r="M782" i="50"/>
  <c r="M781" i="50"/>
  <c r="M780" i="50"/>
  <c r="M779" i="50"/>
  <c r="M778" i="50"/>
  <c r="M777" i="50"/>
  <c r="M776" i="50"/>
  <c r="M775" i="50"/>
  <c r="M774" i="50"/>
  <c r="M773" i="50"/>
  <c r="M772" i="50"/>
  <c r="M771" i="50"/>
  <c r="M770" i="50"/>
  <c r="M769" i="50"/>
  <c r="M768" i="50"/>
  <c r="M767" i="50"/>
  <c r="M766" i="50"/>
  <c r="M765" i="50"/>
  <c r="M764" i="50"/>
  <c r="M763" i="50"/>
  <c r="M762" i="50"/>
  <c r="A2" i="50"/>
  <c r="D6" i="59" l="1"/>
  <c r="D8" i="3"/>
  <c r="E64" i="3"/>
  <c r="F64" i="3" s="1"/>
  <c r="D63" i="3"/>
  <c r="E63" i="3"/>
  <c r="F63" i="3" s="1"/>
  <c r="D64" i="3"/>
  <c r="D10" i="59"/>
  <c r="D11" i="59"/>
  <c r="E107" i="3"/>
  <c r="F107" i="3" s="1"/>
  <c r="D107" i="3"/>
  <c r="E93" i="3"/>
  <c r="F93" i="3" s="1"/>
  <c r="E97" i="3"/>
  <c r="F97" i="3" s="1"/>
  <c r="E101" i="3"/>
  <c r="F101" i="3" s="1"/>
  <c r="E105" i="3"/>
  <c r="F105" i="3" s="1"/>
  <c r="D94" i="3"/>
  <c r="D98" i="3"/>
  <c r="D102" i="3"/>
  <c r="D106" i="3"/>
  <c r="D65" i="3"/>
  <c r="E99" i="3"/>
  <c r="F99" i="3" s="1"/>
  <c r="E92" i="3"/>
  <c r="F92" i="3" s="1"/>
  <c r="D100" i="3"/>
  <c r="D67" i="3"/>
  <c r="E96" i="3"/>
  <c r="F96" i="3" s="1"/>
  <c r="E104" i="3"/>
  <c r="F104" i="3" s="1"/>
  <c r="D97" i="3"/>
  <c r="D105" i="3"/>
  <c r="E67" i="3"/>
  <c r="F67" i="3" s="1"/>
  <c r="E94" i="3"/>
  <c r="F94" i="3" s="1"/>
  <c r="E98" i="3"/>
  <c r="F98" i="3" s="1"/>
  <c r="E102" i="3"/>
  <c r="F102" i="3" s="1"/>
  <c r="E106" i="3"/>
  <c r="F106" i="3" s="1"/>
  <c r="D95" i="3"/>
  <c r="D99" i="3"/>
  <c r="D103" i="3"/>
  <c r="D92" i="3"/>
  <c r="E65" i="3"/>
  <c r="F65" i="3" s="1"/>
  <c r="D66" i="3"/>
  <c r="E95" i="3"/>
  <c r="F95" i="3" s="1"/>
  <c r="E103" i="3"/>
  <c r="F103" i="3" s="1"/>
  <c r="D96" i="3"/>
  <c r="D104" i="3"/>
  <c r="E66" i="3"/>
  <c r="F66" i="3" s="1"/>
  <c r="E100" i="3"/>
  <c r="F100" i="3" s="1"/>
  <c r="D93" i="3"/>
  <c r="D101" i="3"/>
  <c r="E91" i="3"/>
  <c r="F91" i="3" s="1"/>
  <c r="D90" i="3"/>
  <c r="E87" i="3"/>
  <c r="F87" i="3" s="1"/>
  <c r="D83" i="3"/>
  <c r="E80" i="3"/>
  <c r="F80" i="3" s="1"/>
  <c r="D76" i="3"/>
  <c r="E72" i="3"/>
  <c r="F72" i="3" s="1"/>
  <c r="D91" i="3"/>
  <c r="E89" i="3"/>
  <c r="F89" i="3" s="1"/>
  <c r="E88" i="3"/>
  <c r="F88" i="3" s="1"/>
  <c r="D87" i="3"/>
  <c r="E84" i="3"/>
  <c r="F84" i="3" s="1"/>
  <c r="D81" i="3"/>
  <c r="D80" i="3"/>
  <c r="E78" i="3"/>
  <c r="F78" i="3" s="1"/>
  <c r="E77" i="3"/>
  <c r="F77" i="3" s="1"/>
  <c r="D73" i="3"/>
  <c r="D72" i="3"/>
  <c r="E70" i="3"/>
  <c r="F70" i="3" s="1"/>
  <c r="D79" i="3"/>
  <c r="E76" i="3"/>
  <c r="F76" i="3" s="1"/>
  <c r="D75" i="3"/>
  <c r="D71" i="3"/>
  <c r="D69" i="3"/>
  <c r="D89" i="3"/>
  <c r="D88" i="3"/>
  <c r="E86" i="3"/>
  <c r="F86" i="3" s="1"/>
  <c r="E85" i="3"/>
  <c r="F85" i="3" s="1"/>
  <c r="D84" i="3"/>
  <c r="D82" i="3"/>
  <c r="E79" i="3"/>
  <c r="F79" i="3" s="1"/>
  <c r="D78" i="3"/>
  <c r="D77" i="3"/>
  <c r="E75" i="3"/>
  <c r="F75" i="3" s="1"/>
  <c r="D74" i="3"/>
  <c r="E71" i="3"/>
  <c r="F71" i="3" s="1"/>
  <c r="D70" i="3"/>
  <c r="D68" i="3"/>
  <c r="E90" i="3"/>
  <c r="F90" i="3" s="1"/>
  <c r="D86" i="3"/>
  <c r="D85" i="3"/>
  <c r="E83" i="3"/>
  <c r="F83" i="3" s="1"/>
  <c r="C117" i="3"/>
  <c r="D117" i="3" s="1"/>
  <c r="D61" i="3"/>
  <c r="D62" i="3"/>
  <c r="E13" i="3"/>
  <c r="F13" i="3" s="1"/>
  <c r="D13" i="3"/>
  <c r="D41" i="3"/>
  <c r="D52" i="3"/>
  <c r="D15" i="59"/>
  <c r="D14" i="59"/>
  <c r="D17" i="3"/>
  <c r="D16" i="3"/>
  <c r="D12" i="3"/>
  <c r="D53" i="3"/>
  <c r="E20" i="59"/>
  <c r="D19" i="59"/>
  <c r="E18" i="59"/>
  <c r="D17" i="59"/>
  <c r="E16" i="59"/>
  <c r="E14" i="59"/>
  <c r="D13" i="59"/>
  <c r="E12" i="59"/>
  <c r="E10" i="59"/>
  <c r="D9" i="59"/>
  <c r="D7" i="59"/>
  <c r="D5" i="59"/>
  <c r="E9" i="59"/>
  <c r="E11" i="59"/>
  <c r="E15" i="59"/>
  <c r="D18" i="59"/>
  <c r="E19" i="59"/>
  <c r="D8" i="59"/>
  <c r="D12" i="59"/>
  <c r="E13" i="59"/>
  <c r="D16" i="59"/>
  <c r="E17" i="59"/>
  <c r="D20" i="59"/>
  <c r="D21" i="3"/>
  <c r="E18" i="3"/>
  <c r="F18" i="3" s="1"/>
  <c r="D18" i="3"/>
  <c r="E51" i="3"/>
  <c r="F51" i="3" s="1"/>
  <c r="E31" i="3"/>
  <c r="F31" i="3" s="1"/>
  <c r="D43" i="3"/>
  <c r="E49" i="3"/>
  <c r="F49" i="3" s="1"/>
  <c r="D50" i="3"/>
  <c r="E53" i="3"/>
  <c r="F53" i="3" s="1"/>
  <c r="D54" i="3"/>
  <c r="E56" i="3"/>
  <c r="F56" i="3" s="1"/>
  <c r="D31" i="3"/>
  <c r="E43" i="3"/>
  <c r="F43" i="3" s="1"/>
  <c r="D49" i="3"/>
  <c r="E50" i="3"/>
  <c r="F50" i="3" s="1"/>
  <c r="D51" i="3"/>
  <c r="E52" i="3"/>
  <c r="F52" i="3" s="1"/>
  <c r="E54" i="3"/>
  <c r="F54" i="3" s="1"/>
  <c r="D56" i="3"/>
  <c r="D22" i="3"/>
  <c r="E21" i="3"/>
  <c r="F21" i="3" s="1"/>
  <c r="E22" i="3"/>
  <c r="F22" i="3" s="1"/>
  <c r="E55" i="3"/>
  <c r="F55" i="3" s="1"/>
  <c r="D55" i="3"/>
  <c r="D48" i="3"/>
  <c r="E39" i="3"/>
  <c r="F39" i="3" s="1"/>
  <c r="D39" i="3"/>
  <c r="E17" i="3"/>
  <c r="F17" i="3" s="1"/>
  <c r="E15" i="3"/>
  <c r="F15" i="3" s="1"/>
  <c r="E12" i="3"/>
  <c r="F12" i="3" s="1"/>
  <c r="E34" i="3"/>
  <c r="F34" i="3" s="1"/>
  <c r="E47" i="3"/>
  <c r="F47" i="3" s="1"/>
  <c r="E20" i="3"/>
  <c r="F20" i="3" s="1"/>
  <c r="E33" i="3"/>
  <c r="F33" i="3" s="1"/>
  <c r="E16" i="3"/>
  <c r="F16" i="3" s="1"/>
  <c r="E36" i="3"/>
  <c r="F36" i="3" s="1"/>
  <c r="C112" i="3"/>
  <c r="C113" i="3"/>
  <c r="C114" i="3"/>
  <c r="C115" i="3"/>
  <c r="D115" i="3" s="1"/>
  <c r="C116" i="3"/>
  <c r="D116" i="3" s="1"/>
  <c r="D44" i="3"/>
  <c r="E41" i="3"/>
  <c r="F41" i="3" s="1"/>
  <c r="E19" i="3"/>
  <c r="F19" i="3" s="1"/>
  <c r="D19" i="3"/>
  <c r="E14" i="3"/>
  <c r="F14" i="3" s="1"/>
  <c r="E46" i="3"/>
  <c r="F46" i="3" s="1"/>
  <c r="E32" i="3"/>
  <c r="F32" i="3" s="1"/>
  <c r="E40" i="3"/>
  <c r="F40" i="3" s="1"/>
  <c r="E45" i="3"/>
  <c r="F45" i="3" s="1"/>
  <c r="E44" i="3"/>
  <c r="F44" i="3" s="1"/>
  <c r="E38" i="3"/>
  <c r="F38" i="3" s="1"/>
  <c r="E37" i="3"/>
  <c r="F37" i="3" s="1"/>
  <c r="D28" i="3"/>
  <c r="D32" i="3"/>
  <c r="D14" i="3"/>
  <c r="D36" i="3"/>
  <c r="D42" i="3"/>
  <c r="D45" i="3"/>
  <c r="D35" i="3"/>
  <c r="D38" i="3"/>
  <c r="D37" i="3"/>
  <c r="D15" i="3"/>
  <c r="D30" i="3"/>
  <c r="D29" i="3"/>
  <c r="D20" i="3"/>
  <c r="D47" i="3"/>
  <c r="D34" i="3"/>
  <c r="D33" i="3"/>
  <c r="D9" i="3"/>
  <c r="E48" i="3"/>
  <c r="F48" i="3" s="1"/>
  <c r="D10" i="3"/>
  <c r="D40" i="3"/>
  <c r="D46" i="3"/>
  <c r="D11" i="3"/>
  <c r="E35" i="3"/>
  <c r="F35" i="3" s="1"/>
  <c r="E28" i="3"/>
  <c r="F28" i="3" s="1"/>
  <c r="E29" i="3"/>
  <c r="F29" i="3" s="1"/>
  <c r="E30" i="3"/>
  <c r="F30" i="3" s="1"/>
  <c r="D7" i="3"/>
  <c r="D27" i="3"/>
  <c r="E27" i="3"/>
  <c r="F27" i="3" s="1"/>
  <c r="E68" i="3" l="1"/>
  <c r="E61" i="3"/>
  <c r="E73" i="3"/>
  <c r="E69" i="3"/>
  <c r="E74" i="3"/>
  <c r="E62" i="3"/>
  <c r="E81" i="3"/>
  <c r="E82" i="3" l="1"/>
  <c r="F74" i="3"/>
  <c r="F81" i="3"/>
  <c r="F73" i="3"/>
  <c r="F69" i="3" l="1"/>
  <c r="F62" i="3"/>
  <c r="F61" i="3"/>
  <c r="F68" i="3"/>
  <c r="F82" i="3"/>
  <c r="G65" i="59" a="1"/>
  <c r="G65" i="59" s="1"/>
  <c r="G73" i="59" a="1"/>
  <c r="G73" i="59" s="1"/>
  <c r="G81" i="59" a="1"/>
  <c r="G81" i="59" s="1"/>
  <c r="G89" i="59" a="1"/>
  <c r="G89" i="59" s="1"/>
  <c r="G61" i="59" a="1"/>
  <c r="G61" i="59" s="1"/>
  <c r="G69" i="59" a="1"/>
  <c r="G69" i="59" s="1"/>
  <c r="G77" i="59" a="1"/>
  <c r="G77" i="59" s="1"/>
  <c r="G85" i="59" a="1"/>
  <c r="G85" i="59" s="1"/>
  <c r="G93" i="59" a="1"/>
  <c r="G93" i="59" s="1"/>
  <c r="G62" i="59" a="1"/>
  <c r="G62" i="59" s="1"/>
  <c r="G70" i="59" a="1"/>
  <c r="G70" i="59" s="1"/>
  <c r="G78" i="59" a="1"/>
  <c r="G78" i="59" s="1"/>
  <c r="G86" i="59" a="1"/>
  <c r="G86" i="59" s="1"/>
  <c r="G94" i="59" a="1"/>
  <c r="G94" i="59" s="1"/>
  <c r="G101" i="59" a="1"/>
  <c r="G101" i="59" s="1"/>
  <c r="G82" i="59" a="1"/>
  <c r="G82" i="59" s="1"/>
  <c r="G102" i="59" a="1"/>
  <c r="G102" i="59" s="1"/>
  <c r="F88" i="59" a="1"/>
  <c r="F88" i="59" s="1"/>
  <c r="F85" i="59" a="1"/>
  <c r="F85" i="59" s="1"/>
  <c r="G76" i="59" a="1"/>
  <c r="G76" i="59" s="1"/>
  <c r="G67" i="59" a="1"/>
  <c r="G67" i="59" s="1"/>
  <c r="F91" i="59" a="1"/>
  <c r="F91" i="59" s="1"/>
  <c r="F82" i="59" a="1"/>
  <c r="F82" i="59" s="1"/>
  <c r="F68" i="59" a="1"/>
  <c r="F68" i="59" s="1"/>
  <c r="F100" i="59" a="1"/>
  <c r="F100" i="59" s="1"/>
  <c r="F101" i="59" a="1"/>
  <c r="F101" i="59" s="1"/>
  <c r="G97" i="59" a="1"/>
  <c r="G97" i="59" s="1"/>
  <c r="G88" i="59" a="1"/>
  <c r="G88" i="59" s="1"/>
  <c r="G79" i="59" a="1"/>
  <c r="G79" i="59" s="1"/>
  <c r="F65" i="59" a="1"/>
  <c r="F65" i="59" s="1"/>
  <c r="F96" i="59" a="1"/>
  <c r="F96" i="59" s="1"/>
  <c r="F80" i="59" a="1"/>
  <c r="F80" i="59" s="1"/>
  <c r="F71" i="59" a="1"/>
  <c r="F71" i="59" s="1"/>
  <c r="G90" i="59" a="1"/>
  <c r="G90" i="59" s="1"/>
  <c r="G58" i="59" a="1"/>
  <c r="G58" i="59" s="1"/>
  <c r="F93" i="59" a="1"/>
  <c r="F93" i="59" s="1"/>
  <c r="G84" i="59" a="1"/>
  <c r="G84" i="59" s="1"/>
  <c r="G75" i="59" a="1"/>
  <c r="G75" i="59" s="1"/>
  <c r="F61" i="59" a="1"/>
  <c r="F61" i="59" s="1"/>
  <c r="F90" i="59" a="1"/>
  <c r="F90" i="59" s="1"/>
  <c r="F76" i="59" a="1"/>
  <c r="F76" i="59" s="1"/>
  <c r="F67" i="59" a="1"/>
  <c r="F67" i="59" s="1"/>
  <c r="F102" i="59" a="1"/>
  <c r="F102" i="59" s="1"/>
  <c r="G100" i="59" a="1"/>
  <c r="G100" i="59" s="1"/>
  <c r="G96" i="59" a="1"/>
  <c r="G96" i="59" s="1"/>
  <c r="G87" i="59" a="1"/>
  <c r="G87" i="59" s="1"/>
  <c r="F73" i="59" a="1"/>
  <c r="F73" i="59" s="1"/>
  <c r="G64" i="59" a="1"/>
  <c r="G64" i="59" s="1"/>
  <c r="F94" i="59" a="1"/>
  <c r="F94" i="59" s="1"/>
  <c r="F79" i="59" a="1"/>
  <c r="F79" i="59" s="1"/>
  <c r="F70" i="59" a="1"/>
  <c r="F70" i="59" s="1"/>
  <c r="G74" i="59" a="1"/>
  <c r="G74" i="59" s="1"/>
  <c r="F97" i="59" a="1"/>
  <c r="F97" i="59" s="1"/>
  <c r="G92" i="59" a="1"/>
  <c r="G92" i="59" s="1"/>
  <c r="G83" i="59" a="1"/>
  <c r="G83" i="59" s="1"/>
  <c r="F69" i="59" a="1"/>
  <c r="F69" i="59" s="1"/>
  <c r="G57" i="59" a="1"/>
  <c r="G57" i="59" s="1"/>
  <c r="F84" i="59" a="1"/>
  <c r="F84" i="59" s="1"/>
  <c r="F75" i="59" a="1"/>
  <c r="F75" i="59" s="1"/>
  <c r="F66" i="59" a="1"/>
  <c r="F66" i="59" s="1"/>
  <c r="F92" i="59" a="1"/>
  <c r="F92" i="59" s="1"/>
  <c r="G99" i="59" a="1"/>
  <c r="G99" i="59" s="1"/>
  <c r="G95" i="59" a="1"/>
  <c r="G95" i="59" s="1"/>
  <c r="F81" i="59" a="1"/>
  <c r="F81" i="59" s="1"/>
  <c r="G72" i="59" a="1"/>
  <c r="G72" i="59" s="1"/>
  <c r="G63" i="59" a="1"/>
  <c r="G63" i="59" s="1"/>
  <c r="F87" i="59" a="1"/>
  <c r="F87" i="59" s="1"/>
  <c r="F78" i="59" a="1"/>
  <c r="F78" i="59" s="1"/>
  <c r="F64" i="59" a="1"/>
  <c r="F64" i="59" s="1"/>
  <c r="F62" i="59" a="1"/>
  <c r="F62" i="59" s="1"/>
  <c r="G66" i="59" a="1"/>
  <c r="G66" i="59" s="1"/>
  <c r="F95" i="59" a="1"/>
  <c r="F95" i="59" s="1"/>
  <c r="G91" i="59" a="1"/>
  <c r="G91" i="59" s="1"/>
  <c r="F77" i="59" a="1"/>
  <c r="F77" i="59" s="1"/>
  <c r="G68" i="59" a="1"/>
  <c r="G68" i="59" s="1"/>
  <c r="F98" i="59" a="1"/>
  <c r="F98" i="59" s="1"/>
  <c r="F83" i="59" a="1"/>
  <c r="F83" i="59" s="1"/>
  <c r="F74" i="59" a="1"/>
  <c r="F74" i="59" s="1"/>
  <c r="F58" i="59" a="1"/>
  <c r="F58" i="59" s="1"/>
  <c r="G98" i="59" a="1"/>
  <c r="G98" i="59" s="1"/>
  <c r="F89" i="59" a="1"/>
  <c r="F89" i="59" s="1"/>
  <c r="G80" i="59" a="1"/>
  <c r="G80" i="59" s="1"/>
  <c r="G71" i="59" a="1"/>
  <c r="G71" i="59" s="1"/>
  <c r="F99" i="59" a="1"/>
  <c r="F99" i="59" s="1"/>
  <c r="F86" i="59" a="1"/>
  <c r="F86" i="59" s="1"/>
  <c r="F72" i="59" a="1"/>
  <c r="F72" i="59" s="1"/>
  <c r="F63" i="59" a="1"/>
  <c r="F63" i="59" s="1"/>
  <c r="M1065" i="47"/>
  <c r="L1065" i="47"/>
  <c r="E42" i="3" s="1"/>
  <c r="L1064" i="47"/>
  <c r="M1064" i="47"/>
  <c r="F41" i="59" l="1" a="1"/>
  <c r="F41" i="59" s="1"/>
  <c r="G40" i="59" a="1"/>
  <c r="G40" i="59" s="1"/>
  <c r="F40" i="59" a="1"/>
  <c r="F40" i="59" s="1"/>
  <c r="G41" i="59" a="1"/>
  <c r="G41" i="59" s="1"/>
  <c r="G103" i="59" a="1"/>
  <c r="G103" i="59" s="1"/>
  <c r="G51" i="59" a="1"/>
  <c r="G51" i="59" s="1"/>
  <c r="G48" i="59" a="1"/>
  <c r="G48" i="59" s="1"/>
  <c r="G43" i="59" a="1"/>
  <c r="G43" i="59" s="1"/>
  <c r="G46" i="59" a="1"/>
  <c r="G46" i="59" s="1"/>
  <c r="F46" i="59" a="1"/>
  <c r="F46" i="59" s="1"/>
  <c r="F36" i="59" a="1"/>
  <c r="F36" i="59" s="1"/>
  <c r="G42" i="59" a="1"/>
  <c r="G42" i="59" s="1"/>
  <c r="G45" i="59" a="1"/>
  <c r="G45" i="59" s="1"/>
  <c r="F51" i="59" a="1"/>
  <c r="F51" i="59" s="1"/>
  <c r="F103" i="59" a="1"/>
  <c r="F103" i="59" s="1"/>
  <c r="F43" i="59" a="1"/>
  <c r="F43" i="59" s="1"/>
  <c r="G47" i="59" a="1"/>
  <c r="G47" i="59" s="1"/>
  <c r="F50" i="59" a="1"/>
  <c r="F50" i="59" s="1"/>
  <c r="G36" i="59" a="1"/>
  <c r="G36" i="59" s="1"/>
  <c r="F42" i="59" a="1"/>
  <c r="F42" i="59" s="1"/>
  <c r="F45" i="59" a="1"/>
  <c r="F45" i="59" s="1"/>
  <c r="F48" i="59" a="1"/>
  <c r="F48" i="59" s="1"/>
  <c r="G50" i="59" a="1"/>
  <c r="G50" i="59" s="1"/>
  <c r="F49" i="59" a="1"/>
  <c r="F49" i="59" s="1"/>
  <c r="F44" i="59" a="1"/>
  <c r="F44" i="59" s="1"/>
  <c r="F47" i="59" a="1"/>
  <c r="F47" i="59" s="1"/>
  <c r="G52" i="59" a="1"/>
  <c r="G52" i="59" s="1"/>
  <c r="G49" i="59" a="1"/>
  <c r="G49" i="59" s="1"/>
  <c r="G44" i="59" a="1"/>
  <c r="G44" i="59" s="1"/>
  <c r="F52" i="59" a="1"/>
  <c r="F52" i="59" s="1"/>
  <c r="F29" i="59" a="1"/>
  <c r="F29" i="59" s="1"/>
  <c r="F42" i="3"/>
  <c r="G26" i="59" a="1"/>
  <c r="G26" i="59" s="1"/>
  <c r="G25" i="59" a="1"/>
  <c r="G25" i="59" s="1"/>
  <c r="G29" i="59" a="1"/>
  <c r="G29" i="59" s="1"/>
  <c r="G28" i="59" a="1"/>
  <c r="G28" i="59" s="1"/>
  <c r="F31" i="59" a="1"/>
  <c r="F31" i="59" s="1"/>
  <c r="F26" i="59" a="1"/>
  <c r="F26" i="59" s="1"/>
  <c r="F32" i="59" a="1"/>
  <c r="F32" i="59" s="1"/>
  <c r="G31" i="59" a="1"/>
  <c r="G31" i="59" s="1"/>
  <c r="F28" i="59" a="1"/>
  <c r="F28" i="59" s="1"/>
  <c r="G32" i="59" a="1"/>
  <c r="G32" i="59" s="1"/>
  <c r="F25" i="59" a="1"/>
  <c r="F25" i="59" s="1"/>
  <c r="G27" i="59" a="1"/>
  <c r="G27" i="59" s="1"/>
  <c r="F27" i="59" a="1"/>
  <c r="F27" i="59" s="1"/>
  <c r="F33" i="59" a="1"/>
  <c r="F33" i="59" s="1"/>
  <c r="F34" i="59" a="1"/>
  <c r="F34" i="59" s="1"/>
  <c r="G34" i="59" a="1"/>
  <c r="G34" i="59" s="1"/>
  <c r="G30" i="59" a="1"/>
  <c r="G30" i="59" s="1"/>
  <c r="F30" i="59" a="1"/>
  <c r="F30" i="59" s="1"/>
  <c r="G33" i="59" a="1"/>
  <c r="G33" i="59" s="1"/>
  <c r="M753" i="50" l="1"/>
  <c r="L753" i="50"/>
  <c r="M737" i="50"/>
  <c r="L737" i="50"/>
  <c r="M721" i="50"/>
  <c r="L721" i="50"/>
  <c r="M705" i="50"/>
  <c r="L705" i="50"/>
  <c r="M689" i="50"/>
  <c r="L689" i="50"/>
  <c r="M673" i="50"/>
  <c r="L673" i="50"/>
  <c r="M641" i="50"/>
  <c r="L641" i="50"/>
  <c r="M609" i="50"/>
  <c r="L609" i="50"/>
  <c r="E8" i="59" s="1"/>
  <c r="M593" i="50"/>
  <c r="L593" i="50"/>
  <c r="M726" i="50"/>
  <c r="L726" i="50"/>
  <c r="M694" i="50"/>
  <c r="L694" i="50"/>
  <c r="M662" i="50"/>
  <c r="L662" i="50"/>
  <c r="M630" i="50"/>
  <c r="L630" i="50"/>
  <c r="M598" i="50"/>
  <c r="L598" i="50"/>
  <c r="M747" i="50"/>
  <c r="L747" i="50"/>
  <c r="M731" i="50"/>
  <c r="L731" i="50"/>
  <c r="M715" i="50"/>
  <c r="L715" i="50"/>
  <c r="M699" i="50"/>
  <c r="L699" i="50"/>
  <c r="M683" i="50"/>
  <c r="L683" i="50"/>
  <c r="M653" i="50"/>
  <c r="L653" i="50"/>
  <c r="M621" i="50"/>
  <c r="L621" i="50"/>
  <c r="M597" i="50"/>
  <c r="L597" i="50"/>
  <c r="M714" i="50"/>
  <c r="L714" i="50"/>
  <c r="M650" i="50"/>
  <c r="L650" i="50"/>
  <c r="M581" i="50"/>
  <c r="L581" i="50"/>
  <c r="M706" i="50"/>
  <c r="L706" i="50"/>
  <c r="M642" i="50"/>
  <c r="L642" i="50"/>
  <c r="M567" i="50"/>
  <c r="L567" i="50"/>
  <c r="M551" i="50"/>
  <c r="L551" i="50"/>
  <c r="M535" i="50"/>
  <c r="L535" i="50"/>
  <c r="M519" i="50"/>
  <c r="L519" i="50"/>
  <c r="M497" i="50"/>
  <c r="L497" i="50"/>
  <c r="M602" i="50"/>
  <c r="L602" i="50"/>
  <c r="M582" i="50"/>
  <c r="L582" i="50"/>
  <c r="M566" i="50"/>
  <c r="L566" i="50"/>
  <c r="M550" i="50"/>
  <c r="L550" i="50"/>
  <c r="M534" i="50"/>
  <c r="L534" i="50"/>
  <c r="M518" i="50"/>
  <c r="L518" i="50"/>
  <c r="M494" i="50"/>
  <c r="L494" i="50"/>
  <c r="M561" i="50"/>
  <c r="L561" i="50"/>
  <c r="M545" i="50"/>
  <c r="L545" i="50"/>
  <c r="M529" i="50"/>
  <c r="L529" i="50"/>
  <c r="M513" i="50"/>
  <c r="L513" i="50"/>
  <c r="M488" i="50"/>
  <c r="L488" i="50"/>
  <c r="M472" i="50"/>
  <c r="L472" i="50"/>
  <c r="M460" i="50"/>
  <c r="L460" i="50"/>
  <c r="M507" i="50"/>
  <c r="L507" i="50"/>
  <c r="M491" i="50"/>
  <c r="L491" i="50"/>
  <c r="M475" i="50"/>
  <c r="L475" i="50"/>
  <c r="M459" i="50"/>
  <c r="L459" i="50"/>
  <c r="M448" i="50"/>
  <c r="L448" i="50"/>
  <c r="M481" i="50"/>
  <c r="L481" i="50"/>
  <c r="M465" i="50"/>
  <c r="L465" i="50"/>
  <c r="M456" i="50"/>
  <c r="L456" i="50"/>
  <c r="M432" i="50"/>
  <c r="L432" i="50"/>
  <c r="M416" i="50"/>
  <c r="L416" i="50"/>
  <c r="M400" i="50"/>
  <c r="L400" i="50"/>
  <c r="M384" i="50"/>
  <c r="L384" i="50"/>
  <c r="M419" i="50"/>
  <c r="L419" i="50"/>
  <c r="M403" i="50"/>
  <c r="L403" i="50"/>
  <c r="M387" i="50"/>
  <c r="L387" i="50"/>
  <c r="M233" i="50"/>
  <c r="L233" i="50"/>
  <c r="M201" i="50"/>
  <c r="L201" i="50"/>
  <c r="M169" i="50"/>
  <c r="L169" i="50"/>
  <c r="M374" i="50"/>
  <c r="L374" i="50"/>
  <c r="M358" i="50"/>
  <c r="L358" i="50"/>
  <c r="M342" i="50"/>
  <c r="L342" i="50"/>
  <c r="M326" i="50"/>
  <c r="L326" i="50"/>
  <c r="M310" i="50"/>
  <c r="L310" i="50"/>
  <c r="M294" i="50"/>
  <c r="L294" i="50"/>
  <c r="M278" i="50"/>
  <c r="L278" i="50"/>
  <c r="M262" i="50"/>
  <c r="L262" i="50"/>
  <c r="M240" i="50"/>
  <c r="L240" i="50"/>
  <c r="M224" i="50"/>
  <c r="L224" i="50"/>
  <c r="M206" i="50"/>
  <c r="L206" i="50"/>
  <c r="M190" i="50"/>
  <c r="L190" i="50"/>
  <c r="M174" i="50"/>
  <c r="L174" i="50"/>
  <c r="M158" i="50"/>
  <c r="L158" i="50"/>
  <c r="M433" i="50"/>
  <c r="L433" i="50"/>
  <c r="M417" i="50"/>
  <c r="L417" i="50"/>
  <c r="M401" i="50"/>
  <c r="L401" i="50"/>
  <c r="M385" i="50"/>
  <c r="L385" i="50"/>
  <c r="M365" i="50"/>
  <c r="L365" i="50"/>
  <c r="M349" i="50"/>
  <c r="L349" i="50"/>
  <c r="M333" i="50"/>
  <c r="L333" i="50"/>
  <c r="M317" i="50"/>
  <c r="L317" i="50"/>
  <c r="M301" i="50"/>
  <c r="L301" i="50"/>
  <c r="M285" i="50"/>
  <c r="L285" i="50"/>
  <c r="M269" i="50"/>
  <c r="L269" i="50"/>
  <c r="M253" i="50"/>
  <c r="L253" i="50"/>
  <c r="M221" i="50"/>
  <c r="L221" i="50"/>
  <c r="M189" i="50"/>
  <c r="L189" i="50"/>
  <c r="M157" i="50"/>
  <c r="L157" i="50"/>
  <c r="M328" i="50"/>
  <c r="L328" i="50"/>
  <c r="M312" i="50"/>
  <c r="L312" i="50"/>
  <c r="M296" i="50"/>
  <c r="L296" i="50"/>
  <c r="M280" i="50"/>
  <c r="L280" i="50"/>
  <c r="M264" i="50"/>
  <c r="L264" i="50"/>
  <c r="M250" i="50"/>
  <c r="L250" i="50"/>
  <c r="M234" i="50"/>
  <c r="L234" i="50"/>
  <c r="M212" i="50"/>
  <c r="L212" i="50"/>
  <c r="M194" i="50"/>
  <c r="L194" i="50"/>
  <c r="M178" i="50"/>
  <c r="L178" i="50"/>
  <c r="M162" i="50"/>
  <c r="L162" i="50"/>
  <c r="M146" i="50"/>
  <c r="L146" i="50"/>
  <c r="M131" i="50"/>
  <c r="L131" i="50"/>
  <c r="M115" i="50"/>
  <c r="L115" i="50"/>
  <c r="M99" i="50"/>
  <c r="L99" i="50"/>
  <c r="M83" i="50"/>
  <c r="L83" i="50"/>
  <c r="M67" i="50"/>
  <c r="L67" i="50"/>
  <c r="M51" i="50"/>
  <c r="L51" i="50"/>
  <c r="M35" i="50"/>
  <c r="L35" i="50"/>
  <c r="M19" i="50"/>
  <c r="L19" i="50"/>
  <c r="M3" i="50"/>
  <c r="L3" i="50"/>
  <c r="M122" i="50"/>
  <c r="L122" i="50"/>
  <c r="M106" i="50"/>
  <c r="L106" i="50"/>
  <c r="M90" i="50"/>
  <c r="L90" i="50"/>
  <c r="M74" i="50"/>
  <c r="L74" i="50"/>
  <c r="M58" i="50"/>
  <c r="L58" i="50"/>
  <c r="M42" i="50"/>
  <c r="L42" i="50"/>
  <c r="M26" i="50"/>
  <c r="L26" i="50"/>
  <c r="M10" i="50"/>
  <c r="L10" i="50"/>
  <c r="M129" i="50"/>
  <c r="L129" i="50"/>
  <c r="M113" i="50"/>
  <c r="L113" i="50"/>
  <c r="M97" i="50"/>
  <c r="L97" i="50"/>
  <c r="M81" i="50"/>
  <c r="L81" i="50"/>
  <c r="M65" i="50"/>
  <c r="L65" i="50"/>
  <c r="M49" i="50"/>
  <c r="L49" i="50"/>
  <c r="M33" i="50"/>
  <c r="L33" i="50"/>
  <c r="M17" i="50"/>
  <c r="L17" i="50"/>
  <c r="M751" i="50"/>
  <c r="L751" i="50"/>
  <c r="M735" i="50"/>
  <c r="L735" i="50"/>
  <c r="M719" i="50"/>
  <c r="L719" i="50"/>
  <c r="M703" i="50"/>
  <c r="L703" i="50"/>
  <c r="M687" i="50"/>
  <c r="L687" i="50"/>
  <c r="M665" i="50"/>
  <c r="L665" i="50"/>
  <c r="M633" i="50"/>
  <c r="L633" i="50"/>
  <c r="M607" i="50"/>
  <c r="L607" i="50"/>
  <c r="M750" i="50"/>
  <c r="L750" i="50"/>
  <c r="M718" i="50"/>
  <c r="L718" i="50"/>
  <c r="M686" i="50"/>
  <c r="L686" i="50"/>
  <c r="M654" i="50"/>
  <c r="L654" i="50"/>
  <c r="M622" i="50"/>
  <c r="L622" i="50"/>
  <c r="M741" i="50"/>
  <c r="L741" i="50"/>
  <c r="M725" i="50"/>
  <c r="L725" i="50"/>
  <c r="M709" i="50"/>
  <c r="L709" i="50"/>
  <c r="M693" i="50"/>
  <c r="L693" i="50"/>
  <c r="M677" i="50"/>
  <c r="L677" i="50"/>
  <c r="M645" i="50"/>
  <c r="L645" i="50"/>
  <c r="M613" i="50"/>
  <c r="L613" i="50"/>
  <c r="M595" i="50"/>
  <c r="L595" i="50"/>
  <c r="M698" i="50"/>
  <c r="L698" i="50"/>
  <c r="M634" i="50"/>
  <c r="L634" i="50"/>
  <c r="M754" i="50"/>
  <c r="L754" i="50"/>
  <c r="M690" i="50"/>
  <c r="L690" i="50"/>
  <c r="M585" i="50"/>
  <c r="L585" i="50"/>
  <c r="M563" i="50"/>
  <c r="L563" i="50"/>
  <c r="M547" i="50"/>
  <c r="L547" i="50"/>
  <c r="M531" i="50"/>
  <c r="L531" i="50"/>
  <c r="M515" i="50"/>
  <c r="L515" i="50"/>
  <c r="M489" i="50"/>
  <c r="L489" i="50"/>
  <c r="M594" i="50"/>
  <c r="L594" i="50"/>
  <c r="M578" i="50"/>
  <c r="L578" i="50"/>
  <c r="M562" i="50"/>
  <c r="L562" i="50"/>
  <c r="M546" i="50"/>
  <c r="L546" i="50"/>
  <c r="M530" i="50"/>
  <c r="L530" i="50"/>
  <c r="M514" i="50"/>
  <c r="L514" i="50"/>
  <c r="M573" i="50"/>
  <c r="L573" i="50"/>
  <c r="M557" i="50"/>
  <c r="L557" i="50"/>
  <c r="M541" i="50"/>
  <c r="L541" i="50"/>
  <c r="M525" i="50"/>
  <c r="L525" i="50"/>
  <c r="M509" i="50"/>
  <c r="L509" i="50"/>
  <c r="M484" i="50"/>
  <c r="L484" i="50"/>
  <c r="M468" i="50"/>
  <c r="L468" i="50"/>
  <c r="M506" i="50"/>
  <c r="L506" i="50"/>
  <c r="M503" i="50"/>
  <c r="L503" i="50"/>
  <c r="M487" i="50"/>
  <c r="L487" i="50"/>
  <c r="M471" i="50"/>
  <c r="L471" i="50"/>
  <c r="M455" i="50"/>
  <c r="L455" i="50"/>
  <c r="M440" i="50"/>
  <c r="L440" i="50"/>
  <c r="M477" i="50"/>
  <c r="L477" i="50"/>
  <c r="M461" i="50"/>
  <c r="L461" i="50"/>
  <c r="M452" i="50"/>
  <c r="L452" i="50"/>
  <c r="M428" i="50"/>
  <c r="L428" i="50"/>
  <c r="M412" i="50"/>
  <c r="L412" i="50"/>
  <c r="M396" i="50"/>
  <c r="L396" i="50"/>
  <c r="M431" i="50"/>
  <c r="L431" i="50"/>
  <c r="M415" i="50"/>
  <c r="L415" i="50"/>
  <c r="M399" i="50"/>
  <c r="L399" i="50"/>
  <c r="M383" i="50"/>
  <c r="L383" i="50"/>
  <c r="M225" i="50"/>
  <c r="L225" i="50"/>
  <c r="M193" i="50"/>
  <c r="L193" i="50"/>
  <c r="M161" i="50"/>
  <c r="L161" i="50"/>
  <c r="M370" i="50"/>
  <c r="L370" i="50"/>
  <c r="M354" i="50"/>
  <c r="L354" i="50"/>
  <c r="M338" i="50"/>
  <c r="L338" i="50"/>
  <c r="M322" i="50"/>
  <c r="L322" i="50"/>
  <c r="M306" i="50"/>
  <c r="L306" i="50"/>
  <c r="M290" i="50"/>
  <c r="L290" i="50"/>
  <c r="M274" i="50"/>
  <c r="L274" i="50"/>
  <c r="M258" i="50"/>
  <c r="L258" i="50"/>
  <c r="M238" i="50"/>
  <c r="L238" i="50"/>
  <c r="M222" i="50"/>
  <c r="L222" i="50"/>
  <c r="M200" i="50"/>
  <c r="L200" i="50"/>
  <c r="M184" i="50"/>
  <c r="L184" i="50"/>
  <c r="M168" i="50"/>
  <c r="L168" i="50"/>
  <c r="M152" i="50"/>
  <c r="L152" i="50"/>
  <c r="M429" i="50"/>
  <c r="L429" i="50"/>
  <c r="M413" i="50"/>
  <c r="L413" i="50"/>
  <c r="M397" i="50"/>
  <c r="L397" i="50"/>
  <c r="M377" i="50"/>
  <c r="L377" i="50"/>
  <c r="M361" i="50"/>
  <c r="L361" i="50"/>
  <c r="M345" i="50"/>
  <c r="L345" i="50"/>
  <c r="M329" i="50"/>
  <c r="L329" i="50"/>
  <c r="M313" i="50"/>
  <c r="L313" i="50"/>
  <c r="M297" i="50"/>
  <c r="L297" i="50"/>
  <c r="M281" i="50"/>
  <c r="L281" i="50"/>
  <c r="M265" i="50"/>
  <c r="L265" i="50"/>
  <c r="M245" i="50"/>
  <c r="L245" i="50"/>
  <c r="M213" i="50"/>
  <c r="L213" i="50"/>
  <c r="M181" i="50"/>
  <c r="L181" i="50"/>
  <c r="M149" i="50"/>
  <c r="L149" i="50"/>
  <c r="M324" i="50"/>
  <c r="L324" i="50"/>
  <c r="M308" i="50"/>
  <c r="L308" i="50"/>
  <c r="M292" i="50"/>
  <c r="L292" i="50"/>
  <c r="M276" i="50"/>
  <c r="L276" i="50"/>
  <c r="M260" i="50"/>
  <c r="L260" i="50"/>
  <c r="M244" i="50"/>
  <c r="L244" i="50"/>
  <c r="M228" i="50"/>
  <c r="L228" i="50"/>
  <c r="M204" i="50"/>
  <c r="L204" i="50"/>
  <c r="M188" i="50"/>
  <c r="L188" i="50"/>
  <c r="M172" i="50"/>
  <c r="L172" i="50"/>
  <c r="M156" i="50"/>
  <c r="L156" i="50"/>
  <c r="M140" i="50"/>
  <c r="L140" i="50"/>
  <c r="M127" i="50"/>
  <c r="L127" i="50"/>
  <c r="M111" i="50"/>
  <c r="L111" i="50"/>
  <c r="M95" i="50"/>
  <c r="L95" i="50"/>
  <c r="M79" i="50"/>
  <c r="L79" i="50"/>
  <c r="M63" i="50"/>
  <c r="L63" i="50"/>
  <c r="M47" i="50"/>
  <c r="L47" i="50"/>
  <c r="M31" i="50"/>
  <c r="L31" i="50"/>
  <c r="M15" i="50"/>
  <c r="L15" i="50"/>
  <c r="M134" i="50"/>
  <c r="L134" i="50"/>
  <c r="M118" i="50"/>
  <c r="L118" i="50"/>
  <c r="M102" i="50"/>
  <c r="L102" i="50"/>
  <c r="M86" i="50"/>
  <c r="L86" i="50"/>
  <c r="M70" i="50"/>
  <c r="L70" i="50"/>
  <c r="M54" i="50"/>
  <c r="L54" i="50"/>
  <c r="M38" i="50"/>
  <c r="L38" i="50"/>
  <c r="M22" i="50"/>
  <c r="L22" i="50"/>
  <c r="M6" i="50"/>
  <c r="L6" i="50"/>
  <c r="M125" i="50"/>
  <c r="L125" i="50"/>
  <c r="M109" i="50"/>
  <c r="L109" i="50"/>
  <c r="M93" i="50"/>
  <c r="L93" i="50"/>
  <c r="M77" i="50"/>
  <c r="L77" i="50"/>
  <c r="M61" i="50"/>
  <c r="L61" i="50"/>
  <c r="M45" i="50"/>
  <c r="L45" i="50"/>
  <c r="M29" i="50"/>
  <c r="L29" i="50"/>
  <c r="M13" i="50"/>
  <c r="L13" i="50"/>
  <c r="M745" i="50"/>
  <c r="L745" i="50"/>
  <c r="M729" i="50"/>
  <c r="L729" i="50"/>
  <c r="M713" i="50"/>
  <c r="L713" i="50"/>
  <c r="M697" i="50"/>
  <c r="L697" i="50"/>
  <c r="M681" i="50"/>
  <c r="L681" i="50"/>
  <c r="M657" i="50"/>
  <c r="L657" i="50"/>
  <c r="M625" i="50"/>
  <c r="L625" i="50"/>
  <c r="M601" i="50"/>
  <c r="L601" i="50"/>
  <c r="M742" i="50"/>
  <c r="L742" i="50"/>
  <c r="M710" i="50"/>
  <c r="L710" i="50"/>
  <c r="M678" i="50"/>
  <c r="L678" i="50"/>
  <c r="M646" i="50"/>
  <c r="L646" i="50"/>
  <c r="M614" i="50"/>
  <c r="L614" i="50"/>
  <c r="M755" i="50"/>
  <c r="L755" i="50"/>
  <c r="M739" i="50"/>
  <c r="L739" i="50"/>
  <c r="M723" i="50"/>
  <c r="L723" i="50"/>
  <c r="M707" i="50"/>
  <c r="L707" i="50"/>
  <c r="M691" i="50"/>
  <c r="L691" i="50"/>
  <c r="M669" i="50"/>
  <c r="L669" i="50"/>
  <c r="M637" i="50"/>
  <c r="L637" i="50"/>
  <c r="M605" i="50"/>
  <c r="L605" i="50"/>
  <c r="M746" i="50"/>
  <c r="L746" i="50"/>
  <c r="M682" i="50"/>
  <c r="L682" i="50"/>
  <c r="M618" i="50"/>
  <c r="L618" i="50"/>
  <c r="M738" i="50"/>
  <c r="L738" i="50"/>
  <c r="M674" i="50"/>
  <c r="L674" i="50"/>
  <c r="M577" i="50"/>
  <c r="L577" i="50"/>
  <c r="M559" i="50"/>
  <c r="L559" i="50"/>
  <c r="M543" i="50"/>
  <c r="L543" i="50"/>
  <c r="M527" i="50"/>
  <c r="L527" i="50"/>
  <c r="M511" i="50"/>
  <c r="L511" i="50"/>
  <c r="M626" i="50"/>
  <c r="L626" i="50"/>
  <c r="M590" i="50"/>
  <c r="L590" i="50"/>
  <c r="M574" i="50"/>
  <c r="L574" i="50"/>
  <c r="M558" i="50"/>
  <c r="L558" i="50"/>
  <c r="M542" i="50"/>
  <c r="L542" i="50"/>
  <c r="M526" i="50"/>
  <c r="L526" i="50"/>
  <c r="M510" i="50"/>
  <c r="L510" i="50"/>
  <c r="M569" i="50"/>
  <c r="L569" i="50"/>
  <c r="M553" i="50"/>
  <c r="L553" i="50"/>
  <c r="M537" i="50"/>
  <c r="L537" i="50"/>
  <c r="M521" i="50"/>
  <c r="L521" i="50"/>
  <c r="M501" i="50"/>
  <c r="L501" i="50"/>
  <c r="M480" i="50"/>
  <c r="L480" i="50"/>
  <c r="M464" i="50"/>
  <c r="L464" i="50"/>
  <c r="M498" i="50"/>
  <c r="L498" i="50"/>
  <c r="M499" i="50"/>
  <c r="L499" i="50"/>
  <c r="M483" i="50"/>
  <c r="L483" i="50"/>
  <c r="M467" i="50"/>
  <c r="L467" i="50"/>
  <c r="M451" i="50"/>
  <c r="L451" i="50"/>
  <c r="M380" i="50"/>
  <c r="L380" i="50"/>
  <c r="M473" i="50"/>
  <c r="L473" i="50"/>
  <c r="M447" i="50"/>
  <c r="L447" i="50"/>
  <c r="M444" i="50"/>
  <c r="L444" i="50"/>
  <c r="M424" i="50"/>
  <c r="L424" i="50"/>
  <c r="M408" i="50"/>
  <c r="L408" i="50"/>
  <c r="M392" i="50"/>
  <c r="L392" i="50"/>
  <c r="M427" i="50"/>
  <c r="L427" i="50"/>
  <c r="M411" i="50"/>
  <c r="L411" i="50"/>
  <c r="M395" i="50"/>
  <c r="L395" i="50"/>
  <c r="M249" i="50"/>
  <c r="L249" i="50"/>
  <c r="M217" i="50"/>
  <c r="L217" i="50"/>
  <c r="M185" i="50"/>
  <c r="L185" i="50"/>
  <c r="M153" i="50"/>
  <c r="L153" i="50"/>
  <c r="E5" i="59" s="1"/>
  <c r="M366" i="50"/>
  <c r="L366" i="50"/>
  <c r="M350" i="50"/>
  <c r="L350" i="50"/>
  <c r="M334" i="50"/>
  <c r="L334" i="50"/>
  <c r="M318" i="50"/>
  <c r="L318" i="50"/>
  <c r="M302" i="50"/>
  <c r="L302" i="50"/>
  <c r="M286" i="50"/>
  <c r="L286" i="50"/>
  <c r="M270" i="50"/>
  <c r="L270" i="50"/>
  <c r="M254" i="50"/>
  <c r="L254" i="50"/>
  <c r="M232" i="50"/>
  <c r="L232" i="50"/>
  <c r="M216" i="50"/>
  <c r="L216" i="50"/>
  <c r="M198" i="50"/>
  <c r="L198" i="50"/>
  <c r="M182" i="50"/>
  <c r="L182" i="50"/>
  <c r="M166" i="50"/>
  <c r="L166" i="50"/>
  <c r="M144" i="50"/>
  <c r="L144" i="50"/>
  <c r="M425" i="50"/>
  <c r="L425" i="50"/>
  <c r="M409" i="50"/>
  <c r="L409" i="50"/>
  <c r="M393" i="50"/>
  <c r="L393" i="50"/>
  <c r="M373" i="50"/>
  <c r="L373" i="50"/>
  <c r="M357" i="50"/>
  <c r="L357" i="50"/>
  <c r="M341" i="50"/>
  <c r="L341" i="50"/>
  <c r="M325" i="50"/>
  <c r="L325" i="50"/>
  <c r="M309" i="50"/>
  <c r="L309" i="50"/>
  <c r="M293" i="50"/>
  <c r="L293" i="50"/>
  <c r="M277" i="50"/>
  <c r="L277" i="50"/>
  <c r="M261" i="50"/>
  <c r="L261" i="50"/>
  <c r="M237" i="50"/>
  <c r="L237" i="50"/>
  <c r="M205" i="50"/>
  <c r="L205" i="50"/>
  <c r="M173" i="50"/>
  <c r="L173" i="50"/>
  <c r="M141" i="50"/>
  <c r="L141" i="50"/>
  <c r="M320" i="50"/>
  <c r="L320" i="50"/>
  <c r="M304" i="50"/>
  <c r="L304" i="50"/>
  <c r="M288" i="50"/>
  <c r="L288" i="50"/>
  <c r="M272" i="50"/>
  <c r="L272" i="50"/>
  <c r="M256" i="50"/>
  <c r="L256" i="50"/>
  <c r="M242" i="50"/>
  <c r="L242" i="50"/>
  <c r="M226" i="50"/>
  <c r="L226" i="50"/>
  <c r="M202" i="50"/>
  <c r="L202" i="50"/>
  <c r="M186" i="50"/>
  <c r="L186" i="50"/>
  <c r="M170" i="50"/>
  <c r="L170" i="50"/>
  <c r="M154" i="50"/>
  <c r="L154" i="50"/>
  <c r="M138" i="50"/>
  <c r="L138" i="50"/>
  <c r="M123" i="50"/>
  <c r="L123" i="50"/>
  <c r="M107" i="50"/>
  <c r="L107" i="50"/>
  <c r="M91" i="50"/>
  <c r="L91" i="50"/>
  <c r="M75" i="50"/>
  <c r="L75" i="50"/>
  <c r="M59" i="50"/>
  <c r="L59" i="50"/>
  <c r="M43" i="50"/>
  <c r="L43" i="50"/>
  <c r="M27" i="50"/>
  <c r="L27" i="50"/>
  <c r="M11" i="50"/>
  <c r="L11" i="50"/>
  <c r="M130" i="50"/>
  <c r="L130" i="50"/>
  <c r="M114" i="50"/>
  <c r="L114" i="50"/>
  <c r="M98" i="50"/>
  <c r="L98" i="50"/>
  <c r="M82" i="50"/>
  <c r="L82" i="50"/>
  <c r="M66" i="50"/>
  <c r="L66" i="50"/>
  <c r="M50" i="50"/>
  <c r="L50" i="50"/>
  <c r="M34" i="50"/>
  <c r="L34" i="50"/>
  <c r="M18" i="50"/>
  <c r="L18" i="50"/>
  <c r="M2" i="50"/>
  <c r="L2" i="50"/>
  <c r="M121" i="50"/>
  <c r="L121" i="50"/>
  <c r="M105" i="50"/>
  <c r="L105" i="50"/>
  <c r="M89" i="50"/>
  <c r="L89" i="50"/>
  <c r="M73" i="50"/>
  <c r="L73" i="50"/>
  <c r="M57" i="50"/>
  <c r="L57" i="50"/>
  <c r="M41" i="50"/>
  <c r="L41" i="50"/>
  <c r="M25" i="50"/>
  <c r="L25" i="50"/>
  <c r="M9" i="50"/>
  <c r="L9" i="50"/>
  <c r="M743" i="50"/>
  <c r="L743" i="50"/>
  <c r="M727" i="50"/>
  <c r="L727" i="50"/>
  <c r="M711" i="50"/>
  <c r="L711" i="50"/>
  <c r="M695" i="50"/>
  <c r="L695" i="50"/>
  <c r="M679" i="50"/>
  <c r="L679" i="50"/>
  <c r="M649" i="50"/>
  <c r="L649" i="50"/>
  <c r="M617" i="50"/>
  <c r="L617" i="50"/>
  <c r="M599" i="50"/>
  <c r="L599" i="50"/>
  <c r="M734" i="50"/>
  <c r="L734" i="50"/>
  <c r="M702" i="50"/>
  <c r="L702" i="50"/>
  <c r="M670" i="50"/>
  <c r="L670" i="50"/>
  <c r="M638" i="50"/>
  <c r="L638" i="50"/>
  <c r="M606" i="50"/>
  <c r="L606" i="50"/>
  <c r="M749" i="50"/>
  <c r="L749" i="50"/>
  <c r="M733" i="50"/>
  <c r="L733" i="50"/>
  <c r="M717" i="50"/>
  <c r="L717" i="50"/>
  <c r="M701" i="50"/>
  <c r="L701" i="50"/>
  <c r="M685" i="50"/>
  <c r="L685" i="50"/>
  <c r="M661" i="50"/>
  <c r="L661" i="50"/>
  <c r="M629" i="50"/>
  <c r="L629" i="50"/>
  <c r="M603" i="50"/>
  <c r="L603" i="50"/>
  <c r="M730" i="50"/>
  <c r="L730" i="50"/>
  <c r="M666" i="50"/>
  <c r="L666" i="50"/>
  <c r="M589" i="50"/>
  <c r="L589" i="50"/>
  <c r="M722" i="50"/>
  <c r="L722" i="50"/>
  <c r="M658" i="50"/>
  <c r="L658" i="50"/>
  <c r="M571" i="50"/>
  <c r="L571" i="50"/>
  <c r="M555" i="50"/>
  <c r="L555" i="50"/>
  <c r="M539" i="50"/>
  <c r="L539" i="50"/>
  <c r="M523" i="50"/>
  <c r="L523" i="50"/>
  <c r="M505" i="50"/>
  <c r="L505" i="50"/>
  <c r="M610" i="50"/>
  <c r="L610" i="50"/>
  <c r="M586" i="50"/>
  <c r="L586" i="50"/>
  <c r="M570" i="50"/>
  <c r="L570" i="50"/>
  <c r="M554" i="50"/>
  <c r="L554" i="50"/>
  <c r="M538" i="50"/>
  <c r="L538" i="50"/>
  <c r="M522" i="50"/>
  <c r="L522" i="50"/>
  <c r="M502" i="50"/>
  <c r="L502" i="50"/>
  <c r="M565" i="50"/>
  <c r="L565" i="50"/>
  <c r="M549" i="50"/>
  <c r="L549" i="50"/>
  <c r="M533" i="50"/>
  <c r="L533" i="50"/>
  <c r="M517" i="50"/>
  <c r="L517" i="50"/>
  <c r="M493" i="50"/>
  <c r="L493" i="50"/>
  <c r="M476" i="50"/>
  <c r="L476" i="50"/>
  <c r="M462" i="50"/>
  <c r="L462" i="50"/>
  <c r="M490" i="50"/>
  <c r="L490" i="50"/>
  <c r="M495" i="50"/>
  <c r="L495" i="50"/>
  <c r="M479" i="50"/>
  <c r="L479" i="50"/>
  <c r="M463" i="50"/>
  <c r="L463" i="50"/>
  <c r="M443" i="50"/>
  <c r="L443" i="50"/>
  <c r="M485" i="50"/>
  <c r="L485" i="50"/>
  <c r="M469" i="50"/>
  <c r="L469" i="50"/>
  <c r="M439" i="50"/>
  <c r="L439" i="50"/>
  <c r="M436" i="50"/>
  <c r="L436" i="50"/>
  <c r="M420" i="50"/>
  <c r="L420" i="50"/>
  <c r="M404" i="50"/>
  <c r="L404" i="50"/>
  <c r="M388" i="50"/>
  <c r="L388" i="50"/>
  <c r="M423" i="50"/>
  <c r="L423" i="50"/>
  <c r="M407" i="50"/>
  <c r="L407" i="50"/>
  <c r="M391" i="50"/>
  <c r="L391" i="50"/>
  <c r="M241" i="50"/>
  <c r="L241" i="50"/>
  <c r="M209" i="50"/>
  <c r="L209" i="50"/>
  <c r="M177" i="50"/>
  <c r="L177" i="50"/>
  <c r="M145" i="50"/>
  <c r="L145" i="50"/>
  <c r="M362" i="50"/>
  <c r="L362" i="50"/>
  <c r="M346" i="50"/>
  <c r="L346" i="50"/>
  <c r="M330" i="50"/>
  <c r="L330" i="50"/>
  <c r="M314" i="50"/>
  <c r="L314" i="50"/>
  <c r="M298" i="50"/>
  <c r="L298" i="50"/>
  <c r="M282" i="50"/>
  <c r="L282" i="50"/>
  <c r="M266" i="50"/>
  <c r="L266" i="50"/>
  <c r="M248" i="50"/>
  <c r="L248" i="50"/>
  <c r="M230" i="50"/>
  <c r="L230" i="50"/>
  <c r="M208" i="50"/>
  <c r="L208" i="50"/>
  <c r="M192" i="50"/>
  <c r="L192" i="50"/>
  <c r="M176" i="50"/>
  <c r="L176" i="50"/>
  <c r="M160" i="50"/>
  <c r="L160" i="50"/>
  <c r="M142" i="50"/>
  <c r="L142" i="50"/>
  <c r="M421" i="50"/>
  <c r="L421" i="50"/>
  <c r="M405" i="50"/>
  <c r="L405" i="50"/>
  <c r="M389" i="50"/>
  <c r="L389" i="50"/>
  <c r="M369" i="50"/>
  <c r="L369" i="50"/>
  <c r="M353" i="50"/>
  <c r="L353" i="50"/>
  <c r="M337" i="50"/>
  <c r="L337" i="50"/>
  <c r="M321" i="50"/>
  <c r="L321" i="50"/>
  <c r="M305" i="50"/>
  <c r="L305" i="50"/>
  <c r="E6" i="59" s="1"/>
  <c r="M289" i="50"/>
  <c r="L289" i="50"/>
  <c r="M273" i="50"/>
  <c r="L273" i="50"/>
  <c r="M257" i="50"/>
  <c r="L257" i="50"/>
  <c r="M229" i="50"/>
  <c r="L229" i="50"/>
  <c r="M197" i="50"/>
  <c r="L197" i="50"/>
  <c r="M165" i="50"/>
  <c r="L165" i="50"/>
  <c r="M332" i="50"/>
  <c r="L332" i="50"/>
  <c r="M316" i="50"/>
  <c r="L316" i="50"/>
  <c r="M300" i="50"/>
  <c r="L300" i="50"/>
  <c r="M284" i="50"/>
  <c r="L284" i="50"/>
  <c r="M268" i="50"/>
  <c r="L268" i="50"/>
  <c r="M252" i="50"/>
  <c r="L252" i="50"/>
  <c r="M236" i="50"/>
  <c r="L236" i="50"/>
  <c r="M220" i="50"/>
  <c r="L220" i="50"/>
  <c r="M196" i="50"/>
  <c r="L196" i="50"/>
  <c r="M180" i="50"/>
  <c r="L180" i="50"/>
  <c r="M164" i="50"/>
  <c r="L164" i="50"/>
  <c r="M148" i="50"/>
  <c r="L148" i="50"/>
  <c r="M135" i="50"/>
  <c r="L135" i="50"/>
  <c r="M119" i="50"/>
  <c r="L119" i="50"/>
  <c r="M103" i="50"/>
  <c r="L103" i="50"/>
  <c r="M87" i="50"/>
  <c r="L87" i="50"/>
  <c r="M71" i="50"/>
  <c r="L71" i="50"/>
  <c r="M55" i="50"/>
  <c r="L55" i="50"/>
  <c r="M39" i="50"/>
  <c r="L39" i="50"/>
  <c r="M23" i="50"/>
  <c r="L23" i="50"/>
  <c r="M7" i="50"/>
  <c r="L7" i="50"/>
  <c r="M126" i="50"/>
  <c r="L126" i="50"/>
  <c r="M110" i="50"/>
  <c r="L110" i="50"/>
  <c r="M94" i="50"/>
  <c r="L94" i="50"/>
  <c r="M78" i="50"/>
  <c r="L78" i="50"/>
  <c r="M62" i="50"/>
  <c r="L62" i="50"/>
  <c r="M46" i="50"/>
  <c r="L46" i="50"/>
  <c r="M30" i="50"/>
  <c r="L30" i="50"/>
  <c r="M14" i="50"/>
  <c r="L14" i="50"/>
  <c r="M133" i="50"/>
  <c r="L133" i="50"/>
  <c r="M117" i="50"/>
  <c r="L117" i="50"/>
  <c r="M101" i="50"/>
  <c r="L101" i="50"/>
  <c r="M85" i="50"/>
  <c r="L85" i="50"/>
  <c r="M69" i="50"/>
  <c r="L69" i="50"/>
  <c r="M53" i="50"/>
  <c r="L53" i="50"/>
  <c r="M37" i="50"/>
  <c r="L37" i="50"/>
  <c r="M21" i="50"/>
  <c r="L21" i="50"/>
  <c r="M5" i="50"/>
  <c r="L5" i="50"/>
  <c r="M4" i="50"/>
  <c r="L4" i="50"/>
  <c r="M8" i="50"/>
  <c r="L8" i="50"/>
  <c r="M12" i="50"/>
  <c r="L12" i="50"/>
  <c r="M16" i="50"/>
  <c r="L16" i="50"/>
  <c r="M20" i="50"/>
  <c r="L20" i="50"/>
  <c r="M24" i="50"/>
  <c r="L24" i="50"/>
  <c r="M28" i="50"/>
  <c r="L28" i="50"/>
  <c r="M32" i="50"/>
  <c r="L32" i="50"/>
  <c r="M36" i="50"/>
  <c r="L36" i="50"/>
  <c r="M40" i="50"/>
  <c r="L40" i="50"/>
  <c r="M44" i="50"/>
  <c r="L44" i="50"/>
  <c r="M48" i="50"/>
  <c r="L48" i="50"/>
  <c r="M52" i="50"/>
  <c r="L52" i="50"/>
  <c r="M56" i="50"/>
  <c r="L56" i="50"/>
  <c r="M60" i="50"/>
  <c r="L60" i="50"/>
  <c r="M64" i="50"/>
  <c r="L64" i="50"/>
  <c r="M68" i="50"/>
  <c r="L68" i="50"/>
  <c r="M72" i="50"/>
  <c r="L72" i="50"/>
  <c r="M76" i="50"/>
  <c r="L76" i="50"/>
  <c r="M80" i="50"/>
  <c r="L80" i="50"/>
  <c r="M84" i="50"/>
  <c r="L84" i="50"/>
  <c r="M88" i="50"/>
  <c r="L88" i="50"/>
  <c r="M92" i="50"/>
  <c r="L92" i="50"/>
  <c r="M96" i="50"/>
  <c r="L96" i="50"/>
  <c r="M100" i="50"/>
  <c r="L100" i="50"/>
  <c r="M104" i="50"/>
  <c r="L104" i="50"/>
  <c r="M108" i="50"/>
  <c r="L108" i="50"/>
  <c r="M112" i="50"/>
  <c r="L112" i="50"/>
  <c r="M116" i="50"/>
  <c r="L116" i="50"/>
  <c r="M120" i="50"/>
  <c r="L120" i="50"/>
  <c r="M124" i="50"/>
  <c r="L124" i="50"/>
  <c r="M128" i="50"/>
  <c r="L128" i="50"/>
  <c r="M132" i="50"/>
  <c r="L132" i="50"/>
  <c r="M136" i="50"/>
  <c r="L136" i="50"/>
  <c r="M143" i="50"/>
  <c r="L143" i="50"/>
  <c r="M151" i="50"/>
  <c r="L151" i="50"/>
  <c r="M159" i="50"/>
  <c r="L159" i="50"/>
  <c r="M167" i="50"/>
  <c r="L167" i="50"/>
  <c r="M175" i="50"/>
  <c r="L175" i="50"/>
  <c r="M183" i="50"/>
  <c r="L183" i="50"/>
  <c r="M191" i="50"/>
  <c r="L191" i="50"/>
  <c r="M199" i="50"/>
  <c r="L199" i="50"/>
  <c r="M207" i="50"/>
  <c r="L207" i="50"/>
  <c r="M215" i="50"/>
  <c r="L215" i="50"/>
  <c r="M223" i="50"/>
  <c r="L223" i="50"/>
  <c r="M231" i="50"/>
  <c r="L231" i="50"/>
  <c r="M239" i="50"/>
  <c r="L239" i="50"/>
  <c r="M247" i="50"/>
  <c r="L247" i="50"/>
  <c r="M137" i="50"/>
  <c r="L137" i="50"/>
  <c r="M139" i="50"/>
  <c r="L139" i="50"/>
  <c r="M147" i="50"/>
  <c r="L147" i="50"/>
  <c r="M155" i="50"/>
  <c r="L155" i="50"/>
  <c r="M163" i="50"/>
  <c r="L163" i="50"/>
  <c r="M171" i="50"/>
  <c r="L171" i="50"/>
  <c r="M179" i="50"/>
  <c r="L179" i="50"/>
  <c r="M187" i="50"/>
  <c r="L187" i="50"/>
  <c r="M195" i="50"/>
  <c r="L195" i="50"/>
  <c r="M203" i="50"/>
  <c r="L203" i="50"/>
  <c r="M211" i="50"/>
  <c r="L211" i="50"/>
  <c r="M219" i="50"/>
  <c r="L219" i="50"/>
  <c r="M227" i="50"/>
  <c r="L227" i="50"/>
  <c r="M235" i="50"/>
  <c r="L235" i="50"/>
  <c r="M243" i="50"/>
  <c r="L243" i="50"/>
  <c r="M251" i="50"/>
  <c r="L251" i="50"/>
  <c r="M336" i="50"/>
  <c r="L336" i="50"/>
  <c r="M340" i="50"/>
  <c r="L340" i="50"/>
  <c r="M344" i="50"/>
  <c r="L344" i="50"/>
  <c r="M348" i="50"/>
  <c r="L348" i="50"/>
  <c r="M352" i="50"/>
  <c r="L352" i="50"/>
  <c r="M356" i="50"/>
  <c r="L356" i="50"/>
  <c r="M360" i="50"/>
  <c r="L360" i="50"/>
  <c r="M364" i="50"/>
  <c r="L364" i="50"/>
  <c r="M368" i="50"/>
  <c r="L368" i="50"/>
  <c r="M372" i="50"/>
  <c r="L372" i="50"/>
  <c r="M376" i="50"/>
  <c r="L376" i="50"/>
  <c r="M379" i="50"/>
  <c r="L379" i="50"/>
  <c r="M382" i="50"/>
  <c r="L382" i="50"/>
  <c r="M441" i="50"/>
  <c r="L441" i="50"/>
  <c r="M449" i="50"/>
  <c r="L449" i="50"/>
  <c r="M255" i="50"/>
  <c r="L255" i="50"/>
  <c r="M259" i="50"/>
  <c r="L259" i="50"/>
  <c r="M263" i="50"/>
  <c r="L263" i="50"/>
  <c r="M267" i="50"/>
  <c r="L267" i="50"/>
  <c r="M271" i="50"/>
  <c r="L271" i="50"/>
  <c r="M275" i="50"/>
  <c r="L275" i="50"/>
  <c r="M279" i="50"/>
  <c r="L279" i="50"/>
  <c r="M283" i="50"/>
  <c r="L283" i="50"/>
  <c r="E8" i="3" s="1"/>
  <c r="F8" i="3" s="1"/>
  <c r="M287" i="50"/>
  <c r="L287" i="50"/>
  <c r="M291" i="50"/>
  <c r="L291" i="50"/>
  <c r="M295" i="50"/>
  <c r="L295" i="50"/>
  <c r="M299" i="50"/>
  <c r="L299" i="50"/>
  <c r="M303" i="50"/>
  <c r="L303" i="50"/>
  <c r="M307" i="50"/>
  <c r="L307" i="50"/>
  <c r="M311" i="50"/>
  <c r="L311" i="50"/>
  <c r="M315" i="50"/>
  <c r="L315" i="50"/>
  <c r="M319" i="50"/>
  <c r="L319" i="50"/>
  <c r="M323" i="50"/>
  <c r="L323" i="50"/>
  <c r="M327" i="50"/>
  <c r="L327" i="50"/>
  <c r="M331" i="50"/>
  <c r="L331" i="50"/>
  <c r="M335" i="50"/>
  <c r="L335" i="50"/>
  <c r="M339" i="50"/>
  <c r="L339" i="50"/>
  <c r="M343" i="50"/>
  <c r="L343" i="50"/>
  <c r="M347" i="50"/>
  <c r="L347" i="50"/>
  <c r="M351" i="50"/>
  <c r="L351" i="50"/>
  <c r="M355" i="50"/>
  <c r="L355" i="50"/>
  <c r="M359" i="50"/>
  <c r="L359" i="50"/>
  <c r="M363" i="50"/>
  <c r="L363" i="50"/>
  <c r="M367" i="50"/>
  <c r="L367" i="50"/>
  <c r="E9" i="3" s="1"/>
  <c r="M371" i="50"/>
  <c r="L371" i="50"/>
  <c r="M375" i="50"/>
  <c r="L375" i="50"/>
  <c r="M381" i="50"/>
  <c r="L381" i="50"/>
  <c r="M150" i="50"/>
  <c r="L150" i="50"/>
  <c r="M210" i="50"/>
  <c r="L210" i="50"/>
  <c r="M214" i="50"/>
  <c r="L214" i="50"/>
  <c r="M218" i="50"/>
  <c r="L218" i="50"/>
  <c r="M246" i="50"/>
  <c r="L246" i="50"/>
  <c r="M378" i="50"/>
  <c r="L378" i="50"/>
  <c r="M435" i="50"/>
  <c r="L435" i="50"/>
  <c r="M437" i="50"/>
  <c r="L437" i="50"/>
  <c r="M445" i="50"/>
  <c r="L445" i="50"/>
  <c r="M386" i="50"/>
  <c r="L386" i="50"/>
  <c r="M390" i="50"/>
  <c r="L390" i="50"/>
  <c r="M394" i="50"/>
  <c r="L394" i="50"/>
  <c r="M398" i="50"/>
  <c r="L398" i="50"/>
  <c r="M402" i="50"/>
  <c r="L402" i="50"/>
  <c r="M406" i="50"/>
  <c r="L406" i="50"/>
  <c r="M410" i="50"/>
  <c r="L410" i="50"/>
  <c r="M414" i="50"/>
  <c r="L414" i="50"/>
  <c r="M418" i="50"/>
  <c r="L418" i="50"/>
  <c r="M422" i="50"/>
  <c r="L422" i="50"/>
  <c r="M426" i="50"/>
  <c r="L426" i="50"/>
  <c r="M430" i="50"/>
  <c r="L430" i="50"/>
  <c r="M434" i="50"/>
  <c r="L434" i="50"/>
  <c r="M438" i="50"/>
  <c r="L438" i="50"/>
  <c r="M442" i="50"/>
  <c r="L442" i="50"/>
  <c r="M446" i="50"/>
  <c r="L446" i="50"/>
  <c r="M450" i="50"/>
  <c r="L450" i="50"/>
  <c r="M454" i="50"/>
  <c r="L454" i="50"/>
  <c r="M458" i="50"/>
  <c r="L458" i="50"/>
  <c r="M453" i="50"/>
  <c r="L453" i="50"/>
  <c r="M457" i="50"/>
  <c r="L457" i="50"/>
  <c r="E7" i="59" s="1"/>
  <c r="M466" i="50"/>
  <c r="L466" i="50"/>
  <c r="M470" i="50"/>
  <c r="L470" i="50"/>
  <c r="M474" i="50"/>
  <c r="L474" i="50"/>
  <c r="M478" i="50"/>
  <c r="L478" i="50"/>
  <c r="M482" i="50"/>
  <c r="L482" i="50"/>
  <c r="M486" i="50"/>
  <c r="L486" i="50"/>
  <c r="M492" i="50"/>
  <c r="L492" i="50"/>
  <c r="M500" i="50"/>
  <c r="L500" i="50"/>
  <c r="M508" i="50"/>
  <c r="L508" i="50"/>
  <c r="M579" i="50"/>
  <c r="L579" i="50"/>
  <c r="M587" i="50"/>
  <c r="L587" i="50"/>
  <c r="M596" i="50"/>
  <c r="L596" i="50"/>
  <c r="M612" i="50"/>
  <c r="L612" i="50"/>
  <c r="M628" i="50"/>
  <c r="L628" i="50"/>
  <c r="M644" i="50"/>
  <c r="L644" i="50"/>
  <c r="M660" i="50"/>
  <c r="L660" i="50"/>
  <c r="M676" i="50"/>
  <c r="L676" i="50"/>
  <c r="M692" i="50"/>
  <c r="L692" i="50"/>
  <c r="M708" i="50"/>
  <c r="L708" i="50"/>
  <c r="M724" i="50"/>
  <c r="L724" i="50"/>
  <c r="M740" i="50"/>
  <c r="L740" i="50"/>
  <c r="M756" i="50"/>
  <c r="L756" i="50"/>
  <c r="M496" i="50"/>
  <c r="L496" i="50"/>
  <c r="M504" i="50"/>
  <c r="L504" i="50"/>
  <c r="M575" i="50"/>
  <c r="L575" i="50"/>
  <c r="M583" i="50"/>
  <c r="L583" i="50"/>
  <c r="M591" i="50"/>
  <c r="L591" i="50"/>
  <c r="M604" i="50"/>
  <c r="L604" i="50"/>
  <c r="M620" i="50"/>
  <c r="L620" i="50"/>
  <c r="M636" i="50"/>
  <c r="L636" i="50"/>
  <c r="M652" i="50"/>
  <c r="L652" i="50"/>
  <c r="M668" i="50"/>
  <c r="L668" i="50"/>
  <c r="M684" i="50"/>
  <c r="L684" i="50"/>
  <c r="M700" i="50"/>
  <c r="L700" i="50"/>
  <c r="M716" i="50"/>
  <c r="L716" i="50"/>
  <c r="M732" i="50"/>
  <c r="L732" i="50"/>
  <c r="M748" i="50"/>
  <c r="L748" i="50"/>
  <c r="M592" i="50"/>
  <c r="L592" i="50"/>
  <c r="M600" i="50"/>
  <c r="L600" i="50"/>
  <c r="M608" i="50"/>
  <c r="L608" i="50"/>
  <c r="M616" i="50"/>
  <c r="L616" i="50"/>
  <c r="M624" i="50"/>
  <c r="L624" i="50"/>
  <c r="M632" i="50"/>
  <c r="L632" i="50"/>
  <c r="M640" i="50"/>
  <c r="L640" i="50"/>
  <c r="M648" i="50"/>
  <c r="L648" i="50"/>
  <c r="M656" i="50"/>
  <c r="L656" i="50"/>
  <c r="M664" i="50"/>
  <c r="L664" i="50"/>
  <c r="M672" i="50"/>
  <c r="L672" i="50"/>
  <c r="M680" i="50"/>
  <c r="L680" i="50"/>
  <c r="M688" i="50"/>
  <c r="L688" i="50"/>
  <c r="M696" i="50"/>
  <c r="L696" i="50"/>
  <c r="M704" i="50"/>
  <c r="L704" i="50"/>
  <c r="M712" i="50"/>
  <c r="L712" i="50"/>
  <c r="M720" i="50"/>
  <c r="L720" i="50"/>
  <c r="M728" i="50"/>
  <c r="L728" i="50"/>
  <c r="M736" i="50"/>
  <c r="L736" i="50"/>
  <c r="M744" i="50"/>
  <c r="L744" i="50"/>
  <c r="M752" i="50"/>
  <c r="L752" i="50"/>
  <c r="M512" i="50"/>
  <c r="L512" i="50"/>
  <c r="M516" i="50"/>
  <c r="L516" i="50"/>
  <c r="M520" i="50"/>
  <c r="L520" i="50"/>
  <c r="M524" i="50"/>
  <c r="L524" i="50"/>
  <c r="M528" i="50"/>
  <c r="L528" i="50"/>
  <c r="M532" i="50"/>
  <c r="L532" i="50"/>
  <c r="M536" i="50"/>
  <c r="L536" i="50"/>
  <c r="M540" i="50"/>
  <c r="L540" i="50"/>
  <c r="M544" i="50"/>
  <c r="L544" i="50"/>
  <c r="M548" i="50"/>
  <c r="L548" i="50"/>
  <c r="M552" i="50"/>
  <c r="L552" i="50"/>
  <c r="M556" i="50"/>
  <c r="L556" i="50"/>
  <c r="M560" i="50"/>
  <c r="L560" i="50"/>
  <c r="M564" i="50"/>
  <c r="L564" i="50"/>
  <c r="M568" i="50"/>
  <c r="L568" i="50"/>
  <c r="M572" i="50"/>
  <c r="L572" i="50"/>
  <c r="M576" i="50"/>
  <c r="L576" i="50"/>
  <c r="M580" i="50"/>
  <c r="L580" i="50"/>
  <c r="M584" i="50"/>
  <c r="L584" i="50"/>
  <c r="M588" i="50"/>
  <c r="L588" i="50"/>
  <c r="M611" i="50"/>
  <c r="L611" i="50"/>
  <c r="M615" i="50"/>
  <c r="L615" i="50"/>
  <c r="M619" i="50"/>
  <c r="L619" i="50"/>
  <c r="M623" i="50"/>
  <c r="L623" i="50"/>
  <c r="M627" i="50"/>
  <c r="L627" i="50"/>
  <c r="M631" i="50"/>
  <c r="L631" i="50"/>
  <c r="M635" i="50"/>
  <c r="L635" i="50"/>
  <c r="M639" i="50"/>
  <c r="L639" i="50"/>
  <c r="M643" i="50"/>
  <c r="L643" i="50"/>
  <c r="M647" i="50"/>
  <c r="L647" i="50"/>
  <c r="M651" i="50"/>
  <c r="L651" i="50"/>
  <c r="M655" i="50"/>
  <c r="L655" i="50"/>
  <c r="M659" i="50"/>
  <c r="L659" i="50"/>
  <c r="M663" i="50"/>
  <c r="L663" i="50"/>
  <c r="M667" i="50"/>
  <c r="L667" i="50"/>
  <c r="M671" i="50"/>
  <c r="L671" i="50"/>
  <c r="M675" i="50"/>
  <c r="L675" i="50"/>
  <c r="E7" i="3" l="1"/>
  <c r="F7" i="3" s="1"/>
  <c r="G6" i="59" a="1"/>
  <c r="G6" i="59" s="1"/>
  <c r="F6" i="59" a="1"/>
  <c r="F6" i="59" s="1"/>
  <c r="F9" i="3"/>
  <c r="E11" i="3"/>
  <c r="F11" i="3" s="1"/>
  <c r="E10" i="3"/>
  <c r="F10" i="3" s="1"/>
  <c r="F14" i="59" a="1"/>
  <c r="F14" i="59" s="1"/>
  <c r="G20" i="59" a="1"/>
  <c r="G20" i="59" s="1"/>
  <c r="G19" i="59" a="1"/>
  <c r="G19" i="59" s="1"/>
  <c r="G18" i="59" a="1"/>
  <c r="G18" i="59" s="1"/>
  <c r="G17" i="59" a="1"/>
  <c r="G17" i="59" s="1"/>
  <c r="G16" i="59" a="1"/>
  <c r="G16" i="59" s="1"/>
  <c r="G15" i="59" a="1"/>
  <c r="G15" i="59" s="1"/>
  <c r="G14" i="59" a="1"/>
  <c r="G14" i="59" s="1"/>
  <c r="G13" i="59" a="1"/>
  <c r="G13" i="59" s="1"/>
  <c r="F5" i="59" a="1"/>
  <c r="F5" i="59" s="1"/>
  <c r="G12" i="59" a="1"/>
  <c r="G12" i="59" s="1"/>
  <c r="G11" i="59" a="1"/>
  <c r="G11" i="59" s="1"/>
  <c r="G10" i="59" a="1"/>
  <c r="G10" i="59" s="1"/>
  <c r="G9" i="59" a="1"/>
  <c r="G9" i="59" s="1"/>
  <c r="G8" i="59" a="1"/>
  <c r="G8" i="59" s="1"/>
  <c r="G7" i="59" a="1"/>
  <c r="G7" i="59" s="1"/>
  <c r="G5" i="59" a="1"/>
  <c r="G5" i="59" s="1"/>
  <c r="F20" i="59" a="1"/>
  <c r="F20" i="59" s="1"/>
  <c r="F19" i="59" a="1"/>
  <c r="F19" i="59" s="1"/>
  <c r="F18" i="59" a="1"/>
  <c r="F18" i="59" s="1"/>
  <c r="F17" i="59" a="1"/>
  <c r="F17" i="59" s="1"/>
  <c r="F16" i="59" a="1"/>
  <c r="F16" i="59" s="1"/>
  <c r="F15" i="59" a="1"/>
  <c r="F15" i="59" s="1"/>
  <c r="F13" i="59" a="1"/>
  <c r="F13" i="59" s="1"/>
  <c r="F12" i="59" a="1"/>
  <c r="F12" i="59" s="1"/>
  <c r="F11" i="59" a="1"/>
  <c r="F11" i="59" s="1"/>
  <c r="F10" i="59" a="1"/>
  <c r="F10" i="59" s="1"/>
  <c r="F9" i="59" a="1"/>
  <c r="F9" i="59" s="1"/>
  <c r="F8" i="59" a="1"/>
  <c r="F8" i="59" s="1"/>
  <c r="F7" i="59" a="1"/>
  <c r="F7" i="5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<sst xmlns="http://schemas.openxmlformats.org/spreadsheetml/2006/main" count="122850" uniqueCount="3682">
  <si>
    <t>Version 1.1</t>
  </si>
  <si>
    <t>About this document</t>
  </si>
  <si>
    <t>This spreadsheet provides data on levels of childhood vulnerability in England, broken down by local authority. It builds on the Children's Commissioner's Vulnerability Framework, which aims to gather and report the best available evidence on levels of need among children in England, and provide that information in one place. 
This is a live dataset which will be updated over time as new and better data becomes available.</t>
  </si>
  <si>
    <t>Contents</t>
  </si>
  <si>
    <t>1. National profile of childhood vulnerability</t>
  </si>
  <si>
    <t>2. Local authority profiles of childhood vulnerability</t>
  </si>
  <si>
    <t>3. Data sources - 'Prevalence' indicators</t>
  </si>
  <si>
    <t>4. Data sources - 'Known to services' indicators</t>
  </si>
  <si>
    <t>5. Data sources - 'Highly vulnerable babies and toddlers' indicators</t>
  </si>
  <si>
    <t>6. Data sources - 'LA information' indicators</t>
  </si>
  <si>
    <t>Other useful links:</t>
  </si>
  <si>
    <t>Children's Commissioner's Vulnerability Report</t>
  </si>
  <si>
    <t>Local area maps - families at risk due to domestic abuse, parental mental health issues and parental drug/alcohol dependency</t>
  </si>
  <si>
    <t>NA</t>
  </si>
  <si>
    <t>Estimated prevalence of underlying needs among children in England</t>
  </si>
  <si>
    <t>Group</t>
  </si>
  <si>
    <t>Indicator</t>
  </si>
  <si>
    <t>National Estimate</t>
  </si>
  <si>
    <t>National Rate</t>
  </si>
  <si>
    <t>Highest rate</t>
  </si>
  <si>
    <t>Lowest rate</t>
  </si>
  <si>
    <t>Source</t>
  </si>
  <si>
    <t>Children in at risk households with multiple vulnerabilities</t>
  </si>
  <si>
    <t>Modelled prevalence of children in households with any of so called 'toxic trio'</t>
  </si>
  <si>
    <t>CCO prevalence estimates</t>
  </si>
  <si>
    <t>Modelled prevalence of children in households with all 3 of so called 'toxic trio'</t>
  </si>
  <si>
    <t>Children in households suffering domestic abuse</t>
  </si>
  <si>
    <t>Modelled prevalence of children in households where parent suffering domestic abuse</t>
  </si>
  <si>
    <t>Children in households suffering from mental health problems</t>
  </si>
  <si>
    <t>Modelled prevalence of children in households where parent suffering severe mental health problem</t>
  </si>
  <si>
    <t>Children in households suffering from drug/alcohol problems</t>
  </si>
  <si>
    <t>Modelled prevalence of children in households where parent suffering alcohol/drug dependency</t>
  </si>
  <si>
    <t>Children in poverty</t>
  </si>
  <si>
    <t>Children eligible for free school meals</t>
  </si>
  <si>
    <t>DfE statistics</t>
  </si>
  <si>
    <t>Estimated local unemployment rate (%)</t>
  </si>
  <si>
    <t>Income deprivation affecting children indicator (IDACI) - average score</t>
  </si>
  <si>
    <t>Households with children claiming universal credit</t>
  </si>
  <si>
    <t>DWP statistics</t>
  </si>
  <si>
    <t>Children living in crowded spaces</t>
  </si>
  <si>
    <t>Rate of overcrowded households (occupancy rating for bedrooms of less than -1)</t>
  </si>
  <si>
    <t>2011 Census</t>
  </si>
  <si>
    <t>Flats/maisonettes as a proportion of housing</t>
  </si>
  <si>
    <t>Population-based projected rate of overcrowded households in 2018</t>
  </si>
  <si>
    <t>CCO estimates</t>
  </si>
  <si>
    <t>Children in households at risk from additional pressure</t>
  </si>
  <si>
    <t>Number of live births</t>
  </si>
  <si>
    <t>ONS statistics</t>
  </si>
  <si>
    <t>Live births to mothers under 18</t>
  </si>
  <si>
    <t>Children without internet access</t>
  </si>
  <si>
    <t>Children in households where no home broadband above 2mbps is available at the premises</t>
  </si>
  <si>
    <t>Ofcom statistics</t>
  </si>
  <si>
    <t>Children in households where no internet above 10mbps (neither home broadband nor mobile data) is available at the premises</t>
  </si>
  <si>
    <t>Profile of vulnerable children known to services in England</t>
  </si>
  <si>
    <t>Highest rate</t>
  </si>
  <si>
    <t>Lowest rate</t>
  </si>
  <si>
    <t>CIN episodes where a child has domestic abuse identified as a factor at CIN assessment (excluding looked after children)</t>
  </si>
  <si>
    <t>CIN episodes where a child has mental health of parent/someone else in household identified as a factor at CIN assessment (excluding looked after children)</t>
  </si>
  <si>
    <t>CIN episodes where a child has self-harm identified as a factor at CIN assessment (excluding looked after children)</t>
  </si>
  <si>
    <t>CIN episodes where a child has substance misuse by a parent/someone else in household identified as a factor at CIN assessment (excluding looked after children)</t>
  </si>
  <si>
    <t>Children with SEND</t>
  </si>
  <si>
    <t>Children with SEND but no EHC plan</t>
  </si>
  <si>
    <t>Children with EHC plan</t>
  </si>
  <si>
    <t>Children with a social worker</t>
  </si>
  <si>
    <t>Children with an open CIN plan (excluding looked after children)</t>
  </si>
  <si>
    <t>Children with an open Child Protection Plan</t>
  </si>
  <si>
    <t>Children in care</t>
  </si>
  <si>
    <t>CLA in independent or semi-independent accommodation</t>
  </si>
  <si>
    <t>Children in secure children's homes</t>
  </si>
  <si>
    <t>0.01 per 1000 0-17 yr olds</t>
  </si>
  <si>
    <t>N/A</t>
  </si>
  <si>
    <t>Children in care in residential homes</t>
  </si>
  <si>
    <t>Children who had more than one missing from care incident during the year</t>
  </si>
  <si>
    <t>Children who are homeless or at risk of homelessness</t>
  </si>
  <si>
    <t>Rate of households in TA with children (per 1000 households)</t>
  </si>
  <si>
    <t>MHCLG statistics</t>
  </si>
  <si>
    <t>Total number of children in TA</t>
  </si>
  <si>
    <t>Rate of households assessed as threatened with homelessness (per 1000 households)</t>
  </si>
  <si>
    <t>Rate of households assessed as homeless (per 1000 households)</t>
  </si>
  <si>
    <t>Young carers</t>
  </si>
  <si>
    <t>Estimated number of young carers supported by LAs</t>
  </si>
  <si>
    <t>CIN episodes where a child has young carer identified as a factor at CIN assessment (excluding looked after children)</t>
  </si>
  <si>
    <t>Children at risk outside the home</t>
  </si>
  <si>
    <t>CIN episodes where a child has gangs identified as a factor at CIN assessment (excluding looked after children)</t>
  </si>
  <si>
    <t>Hospital admissions caused by unintentional and deliberate injuries in children (aged 0-14 years)</t>
  </si>
  <si>
    <t>NHS statistics</t>
  </si>
  <si>
    <t>Children outside of mainstream education</t>
  </si>
  <si>
    <t>Number of children in AP/PRUs</t>
  </si>
  <si>
    <t>Children withdrawn from school to be home educated</t>
  </si>
  <si>
    <t>OCC estimates</t>
  </si>
  <si>
    <t>Number of children with at least one fixed period exclusion during the year</t>
  </si>
  <si>
    <t>Number of children who are persistently absent during the year</t>
  </si>
  <si>
    <t>Children on the edge of social care involvement</t>
  </si>
  <si>
    <t>Children referred to social services in last year but not meeting thresholds</t>
  </si>
  <si>
    <t>Children in kinship care</t>
  </si>
  <si>
    <t>Number of children fostered with relatives</t>
  </si>
  <si>
    <t>Children receiving treatment for substance misuse</t>
  </si>
  <si>
    <t>Number of children receiving treatment for substance misuse</t>
  </si>
  <si>
    <t>PHE statistics</t>
  </si>
  <si>
    <t>National profile of highly vulnerable babies and toddlers</t>
  </si>
  <si>
    <t>Modelled prevalence of children aged 0-1 in households with any of so called 'toxic trio'</t>
  </si>
  <si>
    <t>Modelled prevalence of children aged 0-4 in households with any of so called 'toxic trio'</t>
  </si>
  <si>
    <t>Modelled prevalence of children aged 0-1 in households with all 3 of so called 'toxic trio'</t>
  </si>
  <si>
    <t>Modelled prevalence of children aged 0-4 in households with all 3 of so called 'toxic trio'</t>
  </si>
  <si>
    <t>CIN episodes for children aged &lt;1 at 31st March 2019 with any of the so called'toxic trio' identified as a factor at CIN assessment (excluding looked after children)</t>
  </si>
  <si>
    <t>CIN episodes for children aged 0-4 at 31st March 2019 with any of the so called'toxic trio' identified as a factor at CIN assessment (excluding looked after children)</t>
  </si>
  <si>
    <t>CIN episodes for unborn children at 31st March 2019 with any of the so called'toxic trio' identified as a factor at CIN assessment</t>
  </si>
  <si>
    <t>Modelled prevalence of children aged 0-1 in households where parent suffering domestic abuse</t>
  </si>
  <si>
    <t>Modelled prevalence of children aged 0-4 in households where parent suffering domestic abuse</t>
  </si>
  <si>
    <t>CIN episodes for children aged &lt;1 at 31st March 2019 with domestic abuse identified as a factor at CIN assessment (excluding looked after children)</t>
  </si>
  <si>
    <t>CIN episodes for children aged 0-4 at 31st March 2019 with domestic abuse identified as a factor at CIN assessment (excluding looked after children)</t>
  </si>
  <si>
    <t>CIN episodes for unborn children at 31st March 2019 with domestic abuse identified as a factor at CIN assessment</t>
  </si>
  <si>
    <t>Modelled prevalence of children aged 0-1 in households where parent suffering severe mental health problem</t>
  </si>
  <si>
    <t>Modelled prevalence of children aged 0-4 in households where parent suffering severe mental health problem</t>
  </si>
  <si>
    <t>CIN episodes for children aged &lt;1 at 31st March 2019 with mental health of parent/someone else in household identified as a factor at CIN assessment (excluding looked after children)</t>
  </si>
  <si>
    <t>CIN episodes for children aged 0-4 at 31st March 2019 with mental health of parent/someone else in household identified as a factor at CIN assessment (excluding looked after children)</t>
  </si>
  <si>
    <t>CIN episodes for unborn children at 31st March 2019 with mental health of parent/someone else in household identified as a factor at CIN assessment</t>
  </si>
  <si>
    <t>CIN episodes for children aged &lt;1 at 31st March 2019 with substance misuse by a parent/someone else in household identified as a factor at CIN assessment (excluding looked after children)</t>
  </si>
  <si>
    <t>CIN episodes for children aged 0-4 at 31st March 2019 with substance misuse by a parent/someone else in household identified as a factor at CIN assessment (excluding looked after children)</t>
  </si>
  <si>
    <t>CIN episodes for unborn children at 31st March 2019 with substance misuse by a parent/someone else in household identified as a factor at CIN assessment</t>
  </si>
  <si>
    <t>Modelled prevalence of children aged 0-1 in households where parent suffering alcohol/drug dependency</t>
  </si>
  <si>
    <t>Modelled prevalence of children aged 0-4 in households where parent suffering alcohol/drug dependency</t>
  </si>
  <si>
    <t>Children referred to children's services aged &lt;1 but not meeting thresholds</t>
  </si>
  <si>
    <t>Children referred to children's services aged 0-4 but not meeting thresholds</t>
  </si>
  <si>
    <t>Unborn children at 31st March referred to social services in last year but not meeting thresholds</t>
  </si>
  <si>
    <t>Children aged &lt;1 at 31st March 2019 with an open CIN plan (excluding looked after children)</t>
  </si>
  <si>
    <t>Children aged 0-4 at 31st March 2019 with an open CIN plan (excluding looked after children)</t>
  </si>
  <si>
    <t>Unborn children with an open CIN plan</t>
  </si>
  <si>
    <t>Children aged &lt;1 at 31st March 2019 with an open Child Protection Plan</t>
  </si>
  <si>
    <t>Children aged 0-4 at 31st March 2019 with an open Child Protection Plan</t>
  </si>
  <si>
    <t>Unborn children with an open Child Protection Plan at 31st March</t>
  </si>
  <si>
    <t>Children at risk from abuse in the household</t>
  </si>
  <si>
    <t>CIN episodes for children aged &lt;1 at 31st March 2019 with any abuse or neglect identified as a factor at CIN assessment (excluding looked after children)</t>
  </si>
  <si>
    <t>CIN episodes for children aged &lt;1 at 31st March 2019 with emotional abuse identified as a factor at CIN assessment (excluding looked after children)</t>
  </si>
  <si>
    <t>CIN episodes for children aged &lt;1 at 31st March 2019 with neglect identified as a factor at CIN assessment (excluding looked after children)</t>
  </si>
  <si>
    <t>CIN episodes for children aged &lt;1 at 31st March 2019 with physical abuse identified as a factor at CIN assessment (excluding looked after children)</t>
  </si>
  <si>
    <t>CIN episodes for children aged &lt;1 at 31st March 2019 with sexual abuse identified as a factor at CIN assessment (excluding looked after children)</t>
  </si>
  <si>
    <t>CIN episodes for children aged 0-4 at 31st March 2019 with any abuse or neglect identified as a factor at CIN assessment (excluding looked after children)</t>
  </si>
  <si>
    <t>CIN episodes for children aged 0-4 at 31st March 2019 with emotional abuse identified as a factor at CIN assessment (excluding looked after children)</t>
  </si>
  <si>
    <t>CIN episodes for children aged 0-4 at 31st March 2019 with neglect identified as a factor at CIN assessment (excluding looked after children)</t>
  </si>
  <si>
    <t>CIN episodes for children aged 0-4 at 31st March 2019 with physical abuse identified as a factor at CIN assessment (excluding looked after children)</t>
  </si>
  <si>
    <t>CIN episodes for children aged 0-4 at 31st March 2019 with sexual abuse identified as a factor at CIN assessment (excluding looked after children)</t>
  </si>
  <si>
    <t>CIN episodes for unborn children at 31st March 2019 with any abuse or neglect identified as a factor at CIN assessment</t>
  </si>
  <si>
    <t>CIN episodes for unborn children at 31st March 2019 with emotional abuse identified as a factor at CIN assessment</t>
  </si>
  <si>
    <t>CIN episodes for unborn children at 31st March 2019 with neglect identified as a factor at CIN assessment</t>
  </si>
  <si>
    <t>CIN episodes for unborn children at 31st March 2019 with physical abuse identified as a factor at CIN assessment</t>
  </si>
  <si>
    <t>CIN episodes for unborn children at 31st March 2019 with sexual abuse identified as a factor at CIN assessment</t>
  </si>
  <si>
    <t>Children potentially experiencing physical harm</t>
  </si>
  <si>
    <t>Hospital admissions caused by unintentional and deliberate injuries in children (aged 0-4 years)</t>
  </si>
  <si>
    <t>Data availability</t>
  </si>
  <si>
    <t>Data populated</t>
  </si>
  <si>
    <t>Published data</t>
  </si>
  <si>
    <t>Actual</t>
  </si>
  <si>
    <t>CCO Childhood Vulnerability in England 2019</t>
  </si>
  <si>
    <t>DfE Schools, pupils and their characteristics 2019</t>
  </si>
  <si>
    <t>ONS Model-based estimates of unemployment Q32019</t>
  </si>
  <si>
    <t>MHCLG English Indices of Deprivation 2019</t>
  </si>
  <si>
    <t>DWP StatXplore November 2019</t>
  </si>
  <si>
    <t>Not published</t>
  </si>
  <si>
    <t>CCO analysis of household projections and dwelling stock</t>
  </si>
  <si>
    <t>ONS Births in England and Wales 2018</t>
  </si>
  <si>
    <t>Nomisweb query - vital statistics 2018</t>
  </si>
  <si>
    <t>Children in households without access to fixed broadband faster than 2mbps</t>
  </si>
  <si>
    <t>Ofcom Connected Nation 2019</t>
  </si>
  <si>
    <t>Children in households without access to broadband faster than 10mbps from any source</t>
  </si>
  <si>
    <t>Select Local Authority:</t>
  </si>
  <si>
    <t>Shropshire</t>
  </si>
  <si>
    <t>Estimate</t>
  </si>
  <si>
    <t>Rate</t>
  </si>
  <si>
    <t>Percentile rank amongst LAs (0 = Lowest rate, 100 = Highest rate)</t>
  </si>
  <si>
    <t>Percentile rank amongst LAs (1 = Lowest rate, 100 = Highest rate)</t>
  </si>
  <si>
    <t>Children in the care of LA in secure children's homes</t>
  </si>
  <si>
    <t>Children placed in secure children's homes within LA</t>
  </si>
  <si>
    <t>Ofsted: Overall children's services rating</t>
  </si>
  <si>
    <t>Ofsted: Children who need help and protection rating</t>
  </si>
  <si>
    <t>Ofsted: Children looked after and achieving permanence rating</t>
  </si>
  <si>
    <t>Total LA expenditure per pound in unallocated reserves</t>
  </si>
  <si>
    <t>MHCLG statisitcs</t>
  </si>
  <si>
    <t>Total CSC expenditure per pound in unallocated reserves</t>
  </si>
  <si>
    <t>Low level mental health spend per child 18/19</t>
  </si>
  <si>
    <t>CCO 'Early access to mental health support' report</t>
  </si>
  <si>
    <t>Characteristics of Children in Need, 2018 to 2019</t>
  </si>
  <si>
    <t>Special educational needs in England: January 2019</t>
  </si>
  <si>
    <t>Children looked after in England including adoption: 2018 to 2019</t>
  </si>
  <si>
    <t>Data held by DfE</t>
  </si>
  <si>
    <t>OCC analysis of LAC March 2019 Snapshot</t>
  </si>
  <si>
    <t>Children in care in residential homes, NHS trusts or mother &amp; baby units</t>
  </si>
  <si>
    <t>MHCLG Statutory Homelessness Data, 2019Q3</t>
  </si>
  <si>
    <t>Public Health England Child Health Profiles 2019</t>
  </si>
  <si>
    <t>Schools, pupils and their characteristics: January 2019</t>
  </si>
  <si>
    <t>Data held by CCO; unpublished</t>
  </si>
  <si>
    <t>Unpublished PHE treatment statistics 2018/19</t>
  </si>
  <si>
    <t>Unpublished CCO Home Education data request to LAs</t>
  </si>
  <si>
    <t>Permanent and fixed period exclusions in England 2017 to 2018</t>
  </si>
  <si>
    <t>Pupil absence in schools in England: 2018 to 2019</t>
  </si>
  <si>
    <t>Children caring for others</t>
  </si>
  <si>
    <t>CCO extrapolation from CCO 'The support provided to young carers in England young carers' 2016</t>
  </si>
  <si>
    <t>CCO analysis of DfE CIN census</t>
  </si>
  <si>
    <t>DfE CIN census</t>
  </si>
  <si>
    <t>Modelled pre-C-19 prevalence of 0-1s in households with all 3 of so called 'toxic trio'</t>
  </si>
  <si>
    <t>Modelled pre-C-19 prevalence of 0-1s in households with any of so called 'toxic trio'</t>
  </si>
  <si>
    <t>Modelled pre-C-19 prevalence of 0-4s in households with all 3 of so called 'toxic trio'</t>
  </si>
  <si>
    <t>Modelled pre-C-19 prevalence of 0-4s in households with any of so called 'toxic trio'</t>
  </si>
  <si>
    <t>Modelled pre-C-19 prevalence of 0-1s in households where parent suffering domestic abuse</t>
  </si>
  <si>
    <t>Modelled pre-C-19 prevalence of 0-4s in households where parent suffering domestic abuse</t>
  </si>
  <si>
    <t>Modelled pre-C-19 prevalence of 0-1s in households where parent suffering alcohol/drug dependency</t>
  </si>
  <si>
    <t>Modelled pre-C-19 prevalence of 0-4s in households where parent suffering alcohol/drug dependency</t>
  </si>
  <si>
    <t>Modelled pre-C-19 prevalence of 0-1s in households where parent suffering severe mental health problem</t>
  </si>
  <si>
    <t>Modelled pre-C-19 prevalence of 0-4s in households where parent suffering severe mental health problem</t>
  </si>
  <si>
    <t>Children vulnerable due to a parent's disability</t>
  </si>
  <si>
    <t>CIN episodes for children aged &lt;1 at 31st March 2019 with a parent or someone else in the household's disability identified as a factor at CIN assessment (excluding looked after children)</t>
  </si>
  <si>
    <t>CIN episodes for children aged 0-4 at 31st March 2019 with a parent or someone else in the household's disability identified as a factor at CIN assessment (excluding looked after children)</t>
  </si>
  <si>
    <t>CIN episodes for unborn children at 31st March 2019 with a parent or someone else in the household's disability identified as a factor at CIN assessment</t>
  </si>
  <si>
    <t>LA children's services Ofsted Rating</t>
  </si>
  <si>
    <t>Ofsted: Local authority and children's homes in England inspections and outcomes – autumn 2019</t>
  </si>
  <si>
    <t>LA financial resilience</t>
  </si>
  <si>
    <t>MHCLG General Fund Revenue Account Outturn 2018/19</t>
  </si>
  <si>
    <t>Low level mental health spending</t>
  </si>
  <si>
    <t>CCO: 'Early access to mental health' report</t>
  </si>
  <si>
    <t>Key</t>
  </si>
  <si>
    <t>LA code</t>
  </si>
  <si>
    <t>LA name</t>
  </si>
  <si>
    <t>Time category</t>
  </si>
  <si>
    <t>Time value</t>
  </si>
  <si>
    <t>Measure</t>
  </si>
  <si>
    <t>Measure Type</t>
  </si>
  <si>
    <t>Value</t>
  </si>
  <si>
    <t>E09000002</t>
  </si>
  <si>
    <t>Barking and Dagenham</t>
  </si>
  <si>
    <t>Single time point</t>
  </si>
  <si>
    <t>31st August 2019</t>
  </si>
  <si>
    <t>Inspection judgement</t>
  </si>
  <si>
    <t>Requires improvement to be good</t>
  </si>
  <si>
    <t>E09000003</t>
  </si>
  <si>
    <t>Barnet</t>
  </si>
  <si>
    <t>Good</t>
  </si>
  <si>
    <t>E08000016</t>
  </si>
  <si>
    <t>Barnsley</t>
  </si>
  <si>
    <t>E06000022</t>
  </si>
  <si>
    <t>Bath and North East Somerset</t>
  </si>
  <si>
    <t>E06000055</t>
  </si>
  <si>
    <t>Bedford Borough</t>
  </si>
  <si>
    <t>E09000004</t>
  </si>
  <si>
    <t>Bexley</t>
  </si>
  <si>
    <t>Outstanding</t>
  </si>
  <si>
    <t>E08000025</t>
  </si>
  <si>
    <t>Birmingham</t>
  </si>
  <si>
    <t>E06000008</t>
  </si>
  <si>
    <t>Blackburn with Darwen</t>
  </si>
  <si>
    <t>E06000009</t>
  </si>
  <si>
    <t>Blackpool</t>
  </si>
  <si>
    <t>Inadequate</t>
  </si>
  <si>
    <t>E08000001</t>
  </si>
  <si>
    <t>Bolton</t>
  </si>
  <si>
    <t>E06000028</t>
  </si>
  <si>
    <t>Bournemouth</t>
  </si>
  <si>
    <t>Not yet inspected</t>
  </si>
  <si>
    <t>E06000036</t>
  </si>
  <si>
    <t>Bracknell Forest</t>
  </si>
  <si>
    <t>E08000032</t>
  </si>
  <si>
    <t>Bradford</t>
  </si>
  <si>
    <t>E09000005</t>
  </si>
  <si>
    <t>Brent</t>
  </si>
  <si>
    <t>E06000043</t>
  </si>
  <si>
    <t>Brighton and Hove</t>
  </si>
  <si>
    <t>E06000023</t>
  </si>
  <si>
    <t>Bristol, City of</t>
  </si>
  <si>
    <t>E09000006</t>
  </si>
  <si>
    <t>Bromley</t>
  </si>
  <si>
    <t>E10000002</t>
  </si>
  <si>
    <t>Buckinghamshire</t>
  </si>
  <si>
    <t>E08000002</t>
  </si>
  <si>
    <t>Bury</t>
  </si>
  <si>
    <t>E08000033</t>
  </si>
  <si>
    <t>Calderdale</t>
  </si>
  <si>
    <t>E10000003</t>
  </si>
  <si>
    <t>Cambridgeshire</t>
  </si>
  <si>
    <t>E09000007</t>
  </si>
  <si>
    <t>Camden</t>
  </si>
  <si>
    <t>E06000056</t>
  </si>
  <si>
    <t>Central Bedfordshire</t>
  </si>
  <si>
    <t>E06000050</t>
  </si>
  <si>
    <t>Cheshire West and Chester</t>
  </si>
  <si>
    <t>E08000026</t>
  </si>
  <si>
    <t>Coventry</t>
  </si>
  <si>
    <t>E10000006</t>
  </si>
  <si>
    <t>Cumbria</t>
  </si>
  <si>
    <t>E06000005</t>
  </si>
  <si>
    <t>Darlington</t>
  </si>
  <si>
    <t>E06000015</t>
  </si>
  <si>
    <t>Derby</t>
  </si>
  <si>
    <t>E10000007</t>
  </si>
  <si>
    <t>Derbyshire</t>
  </si>
  <si>
    <t>E08000017</t>
  </si>
  <si>
    <t>Doncaster</t>
  </si>
  <si>
    <t>E10000009</t>
  </si>
  <si>
    <t>Dorset</t>
  </si>
  <si>
    <t>E08000027</t>
  </si>
  <si>
    <t>Dudley</t>
  </si>
  <si>
    <t>E10000011</t>
  </si>
  <si>
    <t>East Sussex</t>
  </si>
  <si>
    <t>E09000010</t>
  </si>
  <si>
    <t>Enfield</t>
  </si>
  <si>
    <t>E10000012</t>
  </si>
  <si>
    <t>Essex</t>
  </si>
  <si>
    <t>E08000020</t>
  </si>
  <si>
    <t>Gateshead</t>
  </si>
  <si>
    <t>E10000013</t>
  </si>
  <si>
    <t>Gloucestershire</t>
  </si>
  <si>
    <t>E10000014</t>
  </si>
  <si>
    <t>Hampshire</t>
  </si>
  <si>
    <t>E09000014</t>
  </si>
  <si>
    <t>Haringey</t>
  </si>
  <si>
    <t>E06000001</t>
  </si>
  <si>
    <t>Hartlepool</t>
  </si>
  <si>
    <t>E09000016</t>
  </si>
  <si>
    <t>Havering</t>
  </si>
  <si>
    <t>E06000019</t>
  </si>
  <si>
    <t>Herefordshire</t>
  </si>
  <si>
    <t>E10000015</t>
  </si>
  <si>
    <t>Hertfordshire</t>
  </si>
  <si>
    <t>E09000017</t>
  </si>
  <si>
    <t>Hillingdon</t>
  </si>
  <si>
    <t>E09000018</t>
  </si>
  <si>
    <t>Hounslow</t>
  </si>
  <si>
    <t>E06000046</t>
  </si>
  <si>
    <t>Isle of Wight</t>
  </si>
  <si>
    <t>E10000016</t>
  </si>
  <si>
    <t>Kent</t>
  </si>
  <si>
    <t>E06000010</t>
  </si>
  <si>
    <t>Kingston Upon Hull, City of</t>
  </si>
  <si>
    <t>E08000034</t>
  </si>
  <si>
    <t>Kirklees</t>
  </si>
  <si>
    <t>E08000011</t>
  </si>
  <si>
    <t>Knowsley</t>
  </si>
  <si>
    <t>E09000022</t>
  </si>
  <si>
    <t>Lambeth</t>
  </si>
  <si>
    <t>E10000017</t>
  </si>
  <si>
    <t>Lancashire</t>
  </si>
  <si>
    <t>E08000035</t>
  </si>
  <si>
    <t>Leeds</t>
  </si>
  <si>
    <t>E06000016</t>
  </si>
  <si>
    <t>Leicester</t>
  </si>
  <si>
    <t>E09000023</t>
  </si>
  <si>
    <t>Lewisham</t>
  </si>
  <si>
    <t>E10000019</t>
  </si>
  <si>
    <t>Lincolnshire</t>
  </si>
  <si>
    <t>E08000012</t>
  </si>
  <si>
    <t>Liverpool</t>
  </si>
  <si>
    <t>E08000003</t>
  </si>
  <si>
    <t>Manchester</t>
  </si>
  <si>
    <t>E06000035</t>
  </si>
  <si>
    <t>Medway</t>
  </si>
  <si>
    <t>E09000024</t>
  </si>
  <si>
    <t>Merton</t>
  </si>
  <si>
    <t>E06000042</t>
  </si>
  <si>
    <t>Milton Keynes</t>
  </si>
  <si>
    <t>E08000021</t>
  </si>
  <si>
    <t>Newcastle upon Tyne</t>
  </si>
  <si>
    <t>E09000025</t>
  </si>
  <si>
    <t>Newham</t>
  </si>
  <si>
    <t>E10000020</t>
  </si>
  <si>
    <t>Norfolk</t>
  </si>
  <si>
    <t>E06000012</t>
  </si>
  <si>
    <t>North East Lincolnshire</t>
  </si>
  <si>
    <t>E06000013</t>
  </si>
  <si>
    <t>North Lincolnshire</t>
  </si>
  <si>
    <t>E06000024</t>
  </si>
  <si>
    <t>North Somerset</t>
  </si>
  <si>
    <t>E10000023</t>
  </si>
  <si>
    <t>North Yorkshire</t>
  </si>
  <si>
    <t>E10000021</t>
  </si>
  <si>
    <t>Northamptonshire</t>
  </si>
  <si>
    <t>E06000018</t>
  </si>
  <si>
    <t>Nottingham</t>
  </si>
  <si>
    <t>E08000004</t>
  </si>
  <si>
    <t>Oldham</t>
  </si>
  <si>
    <t>E10000025</t>
  </si>
  <si>
    <t>Oxfordshire</t>
  </si>
  <si>
    <t>E06000031</t>
  </si>
  <si>
    <t>Peterborough</t>
  </si>
  <si>
    <t>E06000026</t>
  </si>
  <si>
    <t>Plymouth</t>
  </si>
  <si>
    <t>E06000044</t>
  </si>
  <si>
    <t>Portsmouth</t>
  </si>
  <si>
    <t>E09000026</t>
  </si>
  <si>
    <t>Redbridge</t>
  </si>
  <si>
    <t>E06000003</t>
  </si>
  <si>
    <t>Redcar and Cleveland</t>
  </si>
  <si>
    <t>E09000027</t>
  </si>
  <si>
    <t>Richmond upon Thames</t>
  </si>
  <si>
    <t>E08000005</t>
  </si>
  <si>
    <t>Rochdale</t>
  </si>
  <si>
    <t>E08000018</t>
  </si>
  <si>
    <t>Rotherham</t>
  </si>
  <si>
    <t>E08000006</t>
  </si>
  <si>
    <t>Salford</t>
  </si>
  <si>
    <t>E08000028</t>
  </si>
  <si>
    <t>Sandwell</t>
  </si>
  <si>
    <t>E08000014</t>
  </si>
  <si>
    <t>Sefton</t>
  </si>
  <si>
    <t>E08000019</t>
  </si>
  <si>
    <t>Sheffield</t>
  </si>
  <si>
    <t>E06000051</t>
  </si>
  <si>
    <t>E06000039</t>
  </si>
  <si>
    <t>Slough</t>
  </si>
  <si>
    <t>E10000027</t>
  </si>
  <si>
    <t>Somerset</t>
  </si>
  <si>
    <t>E06000025</t>
  </si>
  <si>
    <t>South Gloucestershire</t>
  </si>
  <si>
    <t>E08000023</t>
  </si>
  <si>
    <t>South Tyneside</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</si>
  <si>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</si>
  <si>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</si>
  <si>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</si>
  <si>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</si>
  <si>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</si>
  <si>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</si>
  <si>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</si>
  <si>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</si>
  <si>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</si>
  <si>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</si>
  <si>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</si>
  <si>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</si>
  <si>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</si>
  <si>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</si>
  <si>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</si>
  <si>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</si>
  <si>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</si>
  <si>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</si>
  <si>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</si>
  <si>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</si>
  <si>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</si>
  <si>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</si>
  <si>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</si>
  <si>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</si>
  <si>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</si>
  <si>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</si>
  <si>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</si>
  <si>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</si>
  <si>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</si>
  <si>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</si>
  <si>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</si>
  <si>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</si>
  <si>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</si>
  <si>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</si>
  <si>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</si>
  <si>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</si>
  <si>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</si>
  <si>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</si>
  <si>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</si>
  <si>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</si>
  <si>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</si>
  <si>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</si>
  <si>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</si>
  <si>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</si>
  <si>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</si>
  <si>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</si>
  <si>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E10000032</t>
  </si>
  <si>
    <t>West Sussex</t>
  </si>
  <si>
    <t>E08000010</t>
  </si>
  <si>
    <t>Wigan</t>
  </si>
  <si>
    <t>E06000054</t>
  </si>
  <si>
    <t>Wiltshire</t>
  </si>
  <si>
    <t>E08000015</t>
  </si>
  <si>
    <t>Wirral</t>
  </si>
  <si>
    <t>E06000041</t>
  </si>
  <si>
    <t>Wokingham</t>
  </si>
  <si>
    <t>E08000031</t>
  </si>
  <si>
    <t>Wolverhampton</t>
  </si>
  <si>
    <t>E10000034</t>
  </si>
  <si>
    <t>Worcestershire</t>
  </si>
  <si>
    <t>E06000014</t>
  </si>
  <si>
    <t>York</t>
  </si>
  <si>
    <t>Financial year</t>
  </si>
  <si>
    <t>2018/19</t>
  </si>
  <si>
    <t>Spend per £ in unallocated reserves</t>
  </si>
  <si>
    <t>Bath &amp; North East Somerset UA</t>
  </si>
  <si>
    <t>South Gloucestershire UA</t>
  </si>
  <si>
    <t>E09000020</t>
  </si>
  <si>
    <t>Kensington &amp; Chelsea</t>
  </si>
  <si>
    <t>The Medway Towns UA</t>
  </si>
  <si>
    <t>E06000052</t>
  </si>
  <si>
    <t>Cornwall UA</t>
  </si>
  <si>
    <t>E06000048</t>
  </si>
  <si>
    <t>Northumberland UA</t>
  </si>
  <si>
    <t>E09000008</t>
  </si>
  <si>
    <t>Croydon</t>
  </si>
  <si>
    <t>Bristol UA</t>
  </si>
  <si>
    <t>Stoke-on-Trent UA</t>
  </si>
  <si>
    <t>E10000022</t>
  </si>
  <si>
    <t>E09000013</t>
  </si>
  <si>
    <t>Hammersmith &amp; Fulham</t>
  </si>
  <si>
    <t>E06000034</t>
  </si>
  <si>
    <t>Thurrock UA</t>
  </si>
  <si>
    <t>North East Lincolnshire UA</t>
  </si>
  <si>
    <t>E09000015</t>
  </si>
  <si>
    <t>Harrow</t>
  </si>
  <si>
    <t>E09000012</t>
  </si>
  <si>
    <t>Hackney</t>
  </si>
  <si>
    <t>E09000019</t>
  </si>
  <si>
    <t>Islington</t>
  </si>
  <si>
    <t>Southend-on-Sea UA</t>
  </si>
  <si>
    <t>Bournemouth UA</t>
  </si>
  <si>
    <t>E10000008</t>
  </si>
  <si>
    <t>Devon</t>
  </si>
  <si>
    <t>E09000033</t>
  </si>
  <si>
    <t>Westminster</t>
  </si>
  <si>
    <t>Milton Keynes UA</t>
  </si>
  <si>
    <t>E09000009</t>
  </si>
  <si>
    <t>Ealing</t>
  </si>
  <si>
    <t>E06000002</t>
  </si>
  <si>
    <t>Middlesbrough UA</t>
  </si>
  <si>
    <t>Swindon UA</t>
  </si>
  <si>
    <t>E06000011</t>
  </si>
  <si>
    <t>East Riding of Yorkshire UA</t>
  </si>
  <si>
    <t>E08000029</t>
  </si>
  <si>
    <t>Solihull</t>
  </si>
  <si>
    <t>E09000011</t>
  </si>
  <si>
    <t>Greenwich</t>
  </si>
  <si>
    <t>E09000021</t>
  </si>
  <si>
    <t>Kingston upon Thames</t>
  </si>
  <si>
    <t>North Somerset UA</t>
  </si>
  <si>
    <t>Brighton &amp; Hove UA</t>
  </si>
  <si>
    <t>E08000022</t>
  </si>
  <si>
    <t>North Tyneside</t>
  </si>
  <si>
    <t>Kingston upon Hull UA</t>
  </si>
  <si>
    <t>Barking &amp; Dagenham</t>
  </si>
  <si>
    <t>E06000047</t>
  </si>
  <si>
    <t>Durham UA</t>
  </si>
  <si>
    <t>Redcar &amp; Cleveland UA</t>
  </si>
  <si>
    <t>E06000006</t>
  </si>
  <si>
    <t>Halton UA</t>
  </si>
  <si>
    <t>Hartlepool UA</t>
  </si>
  <si>
    <t>Bracknell Forest UA</t>
  </si>
  <si>
    <t>North Lincolnshire UA</t>
  </si>
  <si>
    <t>Stockton-on-Tees UA</t>
  </si>
  <si>
    <t>St Helens</t>
  </si>
  <si>
    <t>Warrington UA</t>
  </si>
  <si>
    <t>Leicester City UA</t>
  </si>
  <si>
    <t>Blackburn with Darwen UA</t>
  </si>
  <si>
    <t>E06000049</t>
  </si>
  <si>
    <t>Cheshire East UA</t>
  </si>
  <si>
    <t>E06000029</t>
  </si>
  <si>
    <t>Poole UA</t>
  </si>
  <si>
    <t>City of Nottingham UA</t>
  </si>
  <si>
    <t>Slough UA</t>
  </si>
  <si>
    <t>Blackpool UA</t>
  </si>
  <si>
    <t>E06000017</t>
  </si>
  <si>
    <t>Rutland UA</t>
  </si>
  <si>
    <t>E06000053</t>
  </si>
  <si>
    <t>Isles of Scilly</t>
  </si>
  <si>
    <t>E10000018</t>
  </si>
  <si>
    <t>Leicestershire</t>
  </si>
  <si>
    <t>West Berkshire UA</t>
  </si>
  <si>
    <t>E06000040</t>
  </si>
  <si>
    <t>Windsor &amp; Maidenhead UA</t>
  </si>
  <si>
    <t>E06000038</t>
  </si>
  <si>
    <t>Reading UA</t>
  </si>
  <si>
    <t>Torbay UA</t>
  </si>
  <si>
    <t>Peterborough UA</t>
  </si>
  <si>
    <t>Darlington UA</t>
  </si>
  <si>
    <t>York UA</t>
  </si>
  <si>
    <t>Bedford UA</t>
  </si>
  <si>
    <t>E06000032</t>
  </si>
  <si>
    <t>Luton UA</t>
  </si>
  <si>
    <t>Derby City UA</t>
  </si>
  <si>
    <t>Wokingham UA</t>
  </si>
  <si>
    <t>Shropshire UA</t>
  </si>
  <si>
    <t>Plymouth UA</t>
  </si>
  <si>
    <t>E06000020</t>
  </si>
  <si>
    <t>Telford and the Wrekin UA</t>
  </si>
  <si>
    <t>E10000024</t>
  </si>
  <si>
    <t>Nottinghamshire</t>
  </si>
  <si>
    <t>Central Bedfordshire UA</t>
  </si>
  <si>
    <t>Wiltshire UA</t>
  </si>
  <si>
    <t>Isle of Wight UA</t>
  </si>
  <si>
    <t>E06000045</t>
  </si>
  <si>
    <t>Southampton UA</t>
  </si>
  <si>
    <t>Herefordshire UA</t>
  </si>
  <si>
    <t>Cheshire West and Chester UA</t>
  </si>
  <si>
    <t>Portsmouth UA</t>
  </si>
  <si>
    <t>E09000001</t>
  </si>
  <si>
    <t>City of London</t>
  </si>
  <si>
    <t>£ spend per child</t>
  </si>
  <si>
    <t>Redcar and Cleveland Unitary Authority</t>
  </si>
  <si>
    <t>Middlesbrough Unitary Authority</t>
  </si>
  <si>
    <t>Stockton-on-Tees Unitary Authority</t>
  </si>
  <si>
    <t>Darlington Unitary Authority</t>
  </si>
  <si>
    <t>Halton Unitary Authority</t>
  </si>
  <si>
    <t>Warrington Unitary Authority</t>
  </si>
  <si>
    <t>Blackburn with Darwen Unitary Authority</t>
  </si>
  <si>
    <t>Blackpool Unitary Authority</t>
  </si>
  <si>
    <t>Kingston upon Hull, City of</t>
  </si>
  <si>
    <t>East Riding of Yorkshire</t>
  </si>
  <si>
    <t>York Unitary Authority</t>
  </si>
  <si>
    <t>Derbyshire County Council</t>
  </si>
  <si>
    <t>Derby Unitary Authority</t>
  </si>
  <si>
    <t>Leicester Unitary Authority</t>
  </si>
  <si>
    <t>Rutland County Council</t>
  </si>
  <si>
    <t>Nottingham Unitary Authority</t>
  </si>
  <si>
    <t>County of Herefordshire</t>
  </si>
  <si>
    <t>Telford and Wrekin Unitary Authority</t>
  </si>
  <si>
    <t>Stoke-on-Trent Unitary Authority</t>
  </si>
  <si>
    <t>Bath and North East Somerset Unitary Authority</t>
  </si>
  <si>
    <t>City of Bristol Unitary Authority</t>
  </si>
  <si>
    <t>North Somerset Unitary Authority</t>
  </si>
  <si>
    <t>Plymouth Unitary Authority</t>
  </si>
  <si>
    <t>Torbay Unitary Authority</t>
  </si>
  <si>
    <t>Bournemouth Unitary Authority</t>
  </si>
  <si>
    <t>Poole Borough Council</t>
  </si>
  <si>
    <t>Swindon Unitary Authority</t>
  </si>
  <si>
    <t>Medway Unitary Authority</t>
  </si>
  <si>
    <t>Bracknell Forest Unitary Authority</t>
  </si>
  <si>
    <t>West Berkshire Unitary Authority</t>
  </si>
  <si>
    <t>Reading Unitary Authority</t>
  </si>
  <si>
    <t>Slough Unitary Authority</t>
  </si>
  <si>
    <t>Windsor and Maidenhead Unitary Authority</t>
  </si>
  <si>
    <t>Wokingham Borough Council</t>
  </si>
  <si>
    <t>Milton Keynes Unitary Authority</t>
  </si>
  <si>
    <t>Brighton and Hove Unitary Authority</t>
  </si>
  <si>
    <t>Portsmouth Unitary Authority</t>
  </si>
  <si>
    <t>Southampton Unitary Authority</t>
  </si>
  <si>
    <t>Isle of Wight Unitary Authority</t>
  </si>
  <si>
    <t>County Durham</t>
  </si>
  <si>
    <t>Cheshire East Unitary Authority</t>
  </si>
  <si>
    <t>Cornwall Unitary Authority</t>
  </si>
  <si>
    <t>Isles of Scilly Unitary Authority</t>
  </si>
  <si>
    <t>Wiltshire Unitary Authority</t>
  </si>
  <si>
    <t>Bedford Unitary Authority</t>
  </si>
  <si>
    <t>Central Bedfordshire Unitary Authority</t>
  </si>
  <si>
    <t>Manchester Metropolitan County</t>
  </si>
  <si>
    <t>Oldham Metropolitan District</t>
  </si>
  <si>
    <t>Rochdale Metropolitan District</t>
  </si>
  <si>
    <t>Salford Metropolitan District</t>
  </si>
  <si>
    <t>Stockport Metropolitan District</t>
  </si>
  <si>
    <t>Trafford Metropolitan District</t>
  </si>
  <si>
    <t>Wigan Metropolitan District</t>
  </si>
  <si>
    <t>Knowsley Metropolitan District</t>
  </si>
  <si>
    <t>Liverpool Metropolitan District</t>
  </si>
  <si>
    <t>St. Helens Metropolitan District</t>
  </si>
  <si>
    <t>Sefton Metropolitan District</t>
  </si>
  <si>
    <t>Wirral Metropolitan District</t>
  </si>
  <si>
    <t>Doncaster Metropolitan District</t>
  </si>
  <si>
    <t>Rotherham Metropolitan District</t>
  </si>
  <si>
    <t>Sheffield Metropolitan District</t>
  </si>
  <si>
    <t>Newcastle upon Tyne Metropolitan District</t>
  </si>
  <si>
    <t>North Tyneside Metropolitan District</t>
  </si>
  <si>
    <t>Birmingham Metropolitan District</t>
  </si>
  <si>
    <t>Coventry Metropolitan Council</t>
  </si>
  <si>
    <t>Dudley Metropolitan District</t>
  </si>
  <si>
    <t>Sandwell Metropolitan District</t>
  </si>
  <si>
    <t>Solihull Metropolitan District</t>
  </si>
  <si>
    <t>Wolverhampton Metropolitan District</t>
  </si>
  <si>
    <t>Bradford Metropolitan District Council</t>
  </si>
  <si>
    <t>Calderdale Metropolitan District</t>
  </si>
  <si>
    <t>Leeds Metropolitan District</t>
  </si>
  <si>
    <t>Wakefield Metropolitan District</t>
  </si>
  <si>
    <t>Gateshead Metropolitan District</t>
  </si>
  <si>
    <t>London Borough of Barnet</t>
  </si>
  <si>
    <t>London Borough of Bexley</t>
  </si>
  <si>
    <t>Brent London Borough</t>
  </si>
  <si>
    <t>London Borough of Bromley</t>
  </si>
  <si>
    <t>London Borough of Camden</t>
  </si>
  <si>
    <t>Ealing Borough</t>
  </si>
  <si>
    <t>London Borough of Enfield</t>
  </si>
  <si>
    <t>London Borough of Greenwich</t>
  </si>
  <si>
    <t>Hackney London Borough</t>
  </si>
  <si>
    <t>London Borough of Haringey</t>
  </si>
  <si>
    <t>Harrow London Borough</t>
  </si>
  <si>
    <t>London Borough of Havering</t>
  </si>
  <si>
    <t>London Borough of Hillingdon</t>
  </si>
  <si>
    <t>Hounslow London Borough</t>
  </si>
  <si>
    <t>London Borough of Islington</t>
  </si>
  <si>
    <t>Kensington and Chelsea</t>
  </si>
  <si>
    <t>London Borough of Kingston upon Thames</t>
  </si>
  <si>
    <t>London Borough of Lambeth</t>
  </si>
  <si>
    <t>London Borough of Lewisham</t>
  </si>
  <si>
    <t>London Borough of Merton</t>
  </si>
  <si>
    <t>London Borough of Newham</t>
  </si>
  <si>
    <t>London Borough of Redbridge</t>
  </si>
  <si>
    <t>London Borough of Southwark</t>
  </si>
  <si>
    <t>Sutton London Borough</t>
  </si>
  <si>
    <t>London Borough of Tower Hamlets</t>
  </si>
  <si>
    <t>London Borough of Waltham Forest</t>
  </si>
  <si>
    <t>Wandsworth Brough Council</t>
  </si>
  <si>
    <t>Cambridgeshire County Council</t>
  </si>
  <si>
    <t xml:space="preserve">Peterborough City Council  </t>
  </si>
  <si>
    <t>Cumbria County Council</t>
  </si>
  <si>
    <t>Devon County Council</t>
  </si>
  <si>
    <t>Dorset County Council</t>
  </si>
  <si>
    <t>East Sussex County</t>
  </si>
  <si>
    <t>Gloucestershire County Council</t>
  </si>
  <si>
    <t>Hampshire County Council</t>
  </si>
  <si>
    <t>Lancashire County Council</t>
  </si>
  <si>
    <t>Leicestershire County Council</t>
  </si>
  <si>
    <t>Lincolnshire County Council</t>
  </si>
  <si>
    <t>Norfolk County Council</t>
  </si>
  <si>
    <t>North Yorkshire County Council</t>
  </si>
  <si>
    <t>Nottinghamshire County Council</t>
  </si>
  <si>
    <t>Somerset County Council</t>
  </si>
  <si>
    <t>Staffordshire County Council</t>
  </si>
  <si>
    <t>Suffolk County Council</t>
  </si>
  <si>
    <t>Surrey County</t>
  </si>
  <si>
    <t>West Sussex County Council</t>
  </si>
  <si>
    <t>Northumberland</t>
  </si>
  <si>
    <t>Worcestershire County Council</t>
  </si>
  <si>
    <t>LRF adequacy</t>
  </si>
  <si>
    <t>LRF adequacy rating</t>
  </si>
  <si>
    <t>E06000002,E06000003</t>
  </si>
  <si>
    <t>Middlesbrough Unitary Authority, Redcar and Cleveland Unitary Authority</t>
  </si>
  <si>
    <t>E06000015,E10000007</t>
  </si>
  <si>
    <t>Derbyshire County Council, Derby Unitary Authority</t>
  </si>
  <si>
    <t>E09000012, E09000001</t>
  </si>
  <si>
    <t>Hackney London Borough, City of London</t>
  </si>
  <si>
    <t>E10000003, E06000031</t>
  </si>
  <si>
    <t xml:space="preserve">Cambridgeshire County Council, Peterborough City Council  </t>
  </si>
  <si>
    <t>Poole</t>
  </si>
  <si>
    <t>Cheshire East</t>
  </si>
  <si>
    <t>1st May 2020</t>
  </si>
  <si>
    <t>Cornwall</t>
  </si>
  <si>
    <t>Durham</t>
  </si>
  <si>
    <t>Halton</t>
  </si>
  <si>
    <t>Hammersmith and Fulham</t>
  </si>
  <si>
    <t>Luton</t>
  </si>
  <si>
    <t>Middlesbrough</t>
  </si>
  <si>
    <t>Reading</t>
  </si>
  <si>
    <t>Windsor and Maidenhead</t>
  </si>
  <si>
    <t>Rutland</t>
  </si>
  <si>
    <t>Southampton</t>
  </si>
  <si>
    <t>Telford and Wrekin</t>
  </si>
  <si>
    <t>Thurrock</t>
  </si>
  <si>
    <t>New_geog_code</t>
  </si>
  <si>
    <t>tot_pop</t>
  </si>
  <si>
    <t>LA.x</t>
  </si>
  <si>
    <t>Cheshire West &amp; Chester</t>
  </si>
  <si>
    <t>Isles Of Scilly</t>
  </si>
  <si>
    <t>National</t>
  </si>
  <si>
    <t>0-17 pop 2018</t>
  </si>
  <si>
    <t>Rate per 1000 children</t>
  </si>
  <si>
    <t>Rate for lookup</t>
  </si>
  <si>
    <t>Rate for ranking</t>
  </si>
  <si>
    <t>National range filter</t>
  </si>
  <si>
    <t>Number</t>
  </si>
  <si>
    <t>14.77 per 1000 0-1 yr olds</t>
  </si>
  <si>
    <t>15.75 per 1000 0-1 yr olds</t>
  </si>
  <si>
    <t>14.15 per 1000 0-1 yr olds</t>
  </si>
  <si>
    <t>15.29 per 1000 0-1 yr olds</t>
  </si>
  <si>
    <t>14.97 per 1000 0-1 yr olds</t>
  </si>
  <si>
    <t>13.7 per 1000 0-1 yr olds</t>
  </si>
  <si>
    <t>14.74 per 1000 0-1 yr olds</t>
  </si>
  <si>
    <t>15.43 per 1000 0-1 yr olds</t>
  </si>
  <si>
    <t>16.4 per 1000 0-1 yr olds</t>
  </si>
  <si>
    <t>15.17 per 1000 0-1 yr olds</t>
  </si>
  <si>
    <t>16.86 per 1000 0-1 yr olds</t>
  </si>
  <si>
    <t>15.15 per 1000 0-1 yr olds</t>
  </si>
  <si>
    <t>15.39 per 1000 0-1 yr olds</t>
  </si>
  <si>
    <t>15.3 per 1000 0-1 yr olds</t>
  </si>
  <si>
    <t>15.55 per 1000 0-1 yr olds</t>
  </si>
  <si>
    <t>17.49 per 1000 0-1 yr olds</t>
  </si>
  <si>
    <t>15.05 per 1000 0-1 yr olds</t>
  </si>
  <si>
    <t>15.91 per 1000 0-1 yr olds</t>
  </si>
  <si>
    <t>16.54 per 1000 0-1 yr olds</t>
  </si>
  <si>
    <t>15.24 per 1000 0-1 yr olds</t>
  </si>
  <si>
    <t>16.43 per 1000 0-1 yr olds</t>
  </si>
  <si>
    <t>13.8 per 1000 0-1 yr olds</t>
  </si>
  <si>
    <t>15.2 per 1000 0-1 yr olds</t>
  </si>
  <si>
    <t>177.63 per 1000 0-1 yr olds</t>
  </si>
  <si>
    <t>167.33 per 1000 0-1 yr olds</t>
  </si>
  <si>
    <t>161.2 per 1000 0-1 yr olds</t>
  </si>
  <si>
    <t>168.79 per 1000 0-1 yr olds</t>
  </si>
  <si>
    <t>15.53 per 1000 0-4 yr olds</t>
  </si>
  <si>
    <t>14.58 per 1000 0-4 yr olds</t>
  </si>
  <si>
    <t>16.83 per 1000 0-4 yr olds</t>
  </si>
  <si>
    <t>14.08 per 1000 0-4 yr olds</t>
  </si>
  <si>
    <t>15.1 per 1000 0-4 yr olds</t>
  </si>
  <si>
    <t>15.91 per 1000 0-4 yr olds</t>
  </si>
  <si>
    <t>14.7 per 1000 0-4 yr olds</t>
  </si>
  <si>
    <t>14.31 per 1000 0-4 yr olds</t>
  </si>
  <si>
    <t>15.96 per 1000 0-4 yr olds</t>
  </si>
  <si>
    <t>17.41 per 1000 0-4 yr olds</t>
  </si>
  <si>
    <t>14.67 per 1000 0-4 yr olds</t>
  </si>
  <si>
    <t>14.24 per 1000 0-4 yr olds</t>
  </si>
  <si>
    <t>15.39 per 1000 0-4 yr olds</t>
  </si>
  <si>
    <t>14.27 per 1000 0-4 yr olds</t>
  </si>
  <si>
    <t>13.7 per 1000 0-4 yr olds</t>
  </si>
  <si>
    <t>15.3 per 1000 0-4 yr olds</t>
  </si>
  <si>
    <t>18 per 1000 0-4 yr olds</t>
  </si>
  <si>
    <t>14.97 per 1000 0-4 yr olds</t>
  </si>
  <si>
    <t>14.2 per 1000 0-4 yr olds</t>
  </si>
  <si>
    <t>16.4 per 1000 0-4 yr olds</t>
  </si>
  <si>
    <t>18.9 per 1000 0-4 yr olds</t>
  </si>
  <si>
    <t>12.97 per 1000 0-4 yr olds</t>
  </si>
  <si>
    <t>14.8 per 1000 0-4 yr olds</t>
  </si>
  <si>
    <t>14.18 per 1000 0-4 yr olds</t>
  </si>
  <si>
    <t>17.49 per 1000 0-4 yr olds</t>
  </si>
  <si>
    <t>14.9 per 1000 0-4 yr olds</t>
  </si>
  <si>
    <t>16 per 1000 0-4 yr olds</t>
  </si>
  <si>
    <t>15.89 per 1000 0-4 yr olds</t>
  </si>
  <si>
    <t>14.03 per 1000 0-4 yr olds</t>
  </si>
  <si>
    <t>17.1 per 1000 0-4 yr olds</t>
  </si>
  <si>
    <t>13.96 per 1000 0-4 yr olds</t>
  </si>
  <si>
    <t>14.77 per 1000 0-4 yr olds</t>
  </si>
  <si>
    <t>14.3 per 1000 0-4 yr olds</t>
  </si>
  <si>
    <t>15.51 per 1000 0-4 yr olds</t>
  </si>
  <si>
    <t>15.29 per 1000 0-4 yr olds</t>
  </si>
  <si>
    <t>13.9 per 1000 0-4 yr olds</t>
  </si>
  <si>
    <t>16.43 per 1000 0-4 yr olds</t>
  </si>
  <si>
    <t>13.92 per 1000 0-4 yr olds</t>
  </si>
  <si>
    <t>176.29 per 1000 0-4 yr olds</t>
  </si>
  <si>
    <t>158.81 per 1000 0-4 yr olds</t>
  </si>
  <si>
    <t>161.76 per 1000 0-4 yr olds</t>
  </si>
  <si>
    <t>163.74 per 1000 0-4 yr olds</t>
  </si>
  <si>
    <t>160.26 per 1000 0-4 yr olds</t>
  </si>
  <si>
    <t>79.46 per 1000 0-1 yr olds</t>
  </si>
  <si>
    <t>68.68 per 1000 0-1 yr olds</t>
  </si>
  <si>
    <t>78.38 per 1000 0-1 yr olds</t>
  </si>
  <si>
    <t>71.87 per 1000 0-1 yr olds</t>
  </si>
  <si>
    <t>85.5 per 1000 0-1 yr olds</t>
  </si>
  <si>
    <t>70.45 per 1000 0-4 yr olds</t>
  </si>
  <si>
    <t>92.08 per 1000 0-4 yr olds</t>
  </si>
  <si>
    <t>68.55 per 1000 0-4 yr olds</t>
  </si>
  <si>
    <t>67.14 per 1000 0-4 yr olds</t>
  </si>
  <si>
    <t>90.59 per 1000 0-4 yr olds</t>
  </si>
  <si>
    <t>80.55 per 1000 0-4 yr olds</t>
  </si>
  <si>
    <t>68.66 per 1000 0-4 yr olds</t>
  </si>
  <si>
    <t>71.87 per 1000 0-4 yr olds</t>
  </si>
  <si>
    <t>66.27 per 1000 0-4 yr olds</t>
  </si>
  <si>
    <t>53.61 per 1000 0-1 yr olds</t>
  </si>
  <si>
    <t>41.06 per 1000 0-1 yr olds</t>
  </si>
  <si>
    <t>44.51 per 1000 0-1 yr olds</t>
  </si>
  <si>
    <t>45.52 per 1000 0-1 yr olds</t>
  </si>
  <si>
    <t>48.29 per 1000 0-1 yr olds</t>
  </si>
  <si>
    <t>39.54 per 1000 0-1 yr olds</t>
  </si>
  <si>
    <t>43.95 per 1000 0-1 yr olds</t>
  </si>
  <si>
    <t>43.3 per 1000 0-4 yr olds</t>
  </si>
  <si>
    <t>40.67 per 1000 0-4 yr olds</t>
  </si>
  <si>
    <t>46.81 per 1000 0-4 yr olds</t>
  </si>
  <si>
    <t>40 per 1000 0-4 yr olds</t>
  </si>
  <si>
    <t>46.06 per 1000 0-4 yr olds</t>
  </si>
  <si>
    <t>41.53 per 1000 0-4 yr olds</t>
  </si>
  <si>
    <t>40.47 per 1000 0-4 yr olds</t>
  </si>
  <si>
    <t>42.22 per 1000 0-4 yr olds</t>
  </si>
  <si>
    <t>37.13 per 1000 0-4 yr olds</t>
  </si>
  <si>
    <t>52.2 per 1000 0-4 yr olds</t>
  </si>
  <si>
    <t>40.68 per 1000 0-4 yr olds</t>
  </si>
  <si>
    <t>40.3 per 1000 0-4 yr olds</t>
  </si>
  <si>
    <t>48.74 per 1000 0-4 yr olds</t>
  </si>
  <si>
    <t>132.18 per 1000 0-1 yr olds</t>
  </si>
  <si>
    <t>112.23 per 1000 0-1 yr olds</t>
  </si>
  <si>
    <t>99.6 per 1000 0-1 yr olds</t>
  </si>
  <si>
    <t>147.28 per 1000 0-1 yr olds</t>
  </si>
  <si>
    <t>99.21 per 1000 0-1 yr olds</t>
  </si>
  <si>
    <t>119.07 per 1000 0-4 yr olds</t>
  </si>
  <si>
    <t>108.86 per 1000 0-4 yr olds</t>
  </si>
  <si>
    <t>108.01 per 1000 0-4 yr olds</t>
  </si>
  <si>
    <t>E09000001_Estimated number of young carers supported by LAs_Number</t>
  </si>
  <si>
    <t>0 per 1000 5-17 yr olds</t>
  </si>
  <si>
    <t>E09000007_Estimated number of young carers supported by LAs_Number</t>
  </si>
  <si>
    <t>0.92 per 1000 5-17 yr olds</t>
  </si>
  <si>
    <t>E09000011_Estimated number of young carers supported by LAs_Number</t>
  </si>
  <si>
    <t>4.07 per 1000 5-17 yr olds</t>
  </si>
  <si>
    <t>E09000012_Estimated number of young carers supported by LAs_Number</t>
  </si>
  <si>
    <t>5.77 per 1000 5-17 yr olds</t>
  </si>
  <si>
    <t>E09000013_Estimated number of young carers supported by LAs_Number</t>
  </si>
  <si>
    <t>E09000019_Estimated number of young carers supported by LAs_Number</t>
  </si>
  <si>
    <t>1.52 per 1000 5-17 yr olds</t>
  </si>
  <si>
    <t>E09000020_Estimated number of young carers supported by LAs_Number</t>
  </si>
  <si>
    <t>NA per 1000 5-17 yr olds</t>
  </si>
  <si>
    <t>E09000022_Estimated number of young carers supported by LAs_Number</t>
  </si>
  <si>
    <t>E09000023_Estimated number of young carers supported by LAs_Number</t>
  </si>
  <si>
    <t>1.24 per 1000 5-17 yr olds</t>
  </si>
  <si>
    <t>E09000028_Estimated number of young carers supported by LAs_Number</t>
  </si>
  <si>
    <t>E09000030_Estimated number of young carers supported by LAs_Number</t>
  </si>
  <si>
    <t>2.52 per 1000 5-17 yr olds</t>
  </si>
  <si>
    <t>E09000032_Estimated number of young carers supported by LAs_Number</t>
  </si>
  <si>
    <t>1.07 per 1000 5-17 yr olds</t>
  </si>
  <si>
    <t>E09000033_Estimated number of young carers supported by LAs_Number</t>
  </si>
  <si>
    <t>E09000002_Estimated number of young carers supported by LAs_Number</t>
  </si>
  <si>
    <t>3.3 per 1000 5-17 yr olds</t>
  </si>
  <si>
    <t>E09000003_Estimated number of young carers supported by LAs_Number</t>
  </si>
  <si>
    <t>1.98 per 1000 5-17 yr olds</t>
  </si>
  <si>
    <t>E09000004_Estimated number of young carers supported by LAs_Number</t>
  </si>
  <si>
    <t>1.93 per 1000 5-17 yr olds</t>
  </si>
  <si>
    <t>E09000005_Estimated number of young carers supported by LAs_Number</t>
  </si>
  <si>
    <t>E09000006_Estimated number of young carers supported by LAs_Number</t>
  </si>
  <si>
    <t>1.91 per 1000 5-17 yr olds</t>
  </si>
  <si>
    <t>E09000008_Estimated number of young carers supported by LAs_Number</t>
  </si>
  <si>
    <t>E09000009_Estimated number of young carers supported by LAs_Number</t>
  </si>
  <si>
    <t>E09000010_Estimated number of young carers supported by LAs_Number</t>
  </si>
  <si>
    <t>11.95 per 1000 5-17 yr olds</t>
  </si>
  <si>
    <t>E09000014_Estimated number of young carers supported by LAs_Number</t>
  </si>
  <si>
    <t>E09000015_Estimated number of young carers supported by LAs_Number</t>
  </si>
  <si>
    <t>0.25 per 1000 5-17 yr olds</t>
  </si>
  <si>
    <t>E09000016_Estimated number of young carers supported by LAs_Number</t>
  </si>
  <si>
    <t>3.11 per 1000 5-17 yr olds</t>
  </si>
  <si>
    <t>E09000017_Estimated number of young carers supported by LAs_Number</t>
  </si>
  <si>
    <t>E09000018_Estimated number of young carers supported by LAs_Number</t>
  </si>
  <si>
    <t>1.75 per 1000 5-17 yr olds</t>
  </si>
  <si>
    <t>E09000021_Estimated number of young carers supported by LAs_Number</t>
  </si>
  <si>
    <t>E09000024_Estimated number of young carers supported by LAs_Number</t>
  </si>
  <si>
    <t>7.44 per 1000 5-17 yr olds</t>
  </si>
  <si>
    <t>E09000025_Estimated number of young carers supported by LAs_Number</t>
  </si>
  <si>
    <t>1.94 per 1000 5-17 yr olds</t>
  </si>
  <si>
    <t>E09000026_Estimated number of young carers supported by LAs_Number</t>
  </si>
  <si>
    <t>E09000027_Estimated number of young carers supported by LAs_Number</t>
  </si>
  <si>
    <t>E09000029_Estimated number of young carers supported by LAs_Number</t>
  </si>
  <si>
    <t>1.55 per 1000 5-17 yr olds</t>
  </si>
  <si>
    <t>E09000031_Estimated number of young carers supported by LAs_Number</t>
  </si>
  <si>
    <t>E08000025_Estimated number of young carers supported by LAs_Number</t>
  </si>
  <si>
    <t>2.4 per 1000 5-17 yr olds</t>
  </si>
  <si>
    <t>E08000026_Estimated number of young carers supported by LAs_Number</t>
  </si>
  <si>
    <t>0.68 per 1000 5-17 yr olds</t>
  </si>
  <si>
    <t>E08000027_Estimated number of young carers supported by LAs_Number</t>
  </si>
  <si>
    <t>2.63 per 1000 5-17 yr olds</t>
  </si>
  <si>
    <t>E08000028_Estimated number of young carers supported by LAs_Number</t>
  </si>
  <si>
    <t>E08000029_Estimated number of young carers supported by LAs_Number</t>
  </si>
  <si>
    <t>10.45 per 1000 5-17 yr olds</t>
  </si>
  <si>
    <t>E08000030_Estimated number of young carers supported by LAs_Number</t>
  </si>
  <si>
    <t>1.32 per 1000 5-17 yr olds</t>
  </si>
  <si>
    <t>E08000031_Estimated number of young carers supported by LAs_Number</t>
  </si>
  <si>
    <t>4.19 per 1000 5-17 yr olds</t>
  </si>
  <si>
    <t>E08000011_Estimated number of young carers supported by LAs_Number</t>
  </si>
  <si>
    <t>2.31 per 1000 5-17 yr olds</t>
  </si>
  <si>
    <t>E08000012_Estimated number of young carers supported by LAs_Number</t>
  </si>
  <si>
    <t>0.87 per 1000 5-17 yr olds</t>
  </si>
  <si>
    <t>E08000013_Estimated number of young carers supported by LAs_Number</t>
  </si>
  <si>
    <t>17.17 per 1000 5-17 yr olds</t>
  </si>
  <si>
    <t>E08000014_Estimated number of young carers supported by LAs_Number</t>
  </si>
  <si>
    <t>3.83 per 1000 5-17 yr olds</t>
  </si>
  <si>
    <t>E08000015_Estimated number of young carers supported by LAs_Number</t>
  </si>
  <si>
    <t>2.93 per 1000 5-17 yr olds</t>
  </si>
  <si>
    <t>E08000001_Estimated number of young carers supported by LAs_Number</t>
  </si>
  <si>
    <t>E08000002_Estimated number of young carers supported by LAs_Number</t>
  </si>
  <si>
    <t>4.6 per 1000 5-17 yr olds</t>
  </si>
  <si>
    <t>E08000003_Estimated number of young carers supported by LAs_Number</t>
  </si>
  <si>
    <t>0.29 per 1000 5-17 yr olds</t>
  </si>
  <si>
    <t>E08000004_Estimated number of young carers supported by LAs_Number</t>
  </si>
  <si>
    <t>3.47 per 1000 5-17 yr olds</t>
  </si>
  <si>
    <t>E08000005_Estimated number of young carers supported by LAs_Number</t>
  </si>
  <si>
    <t>2.77 per 1000 5-17 yr olds</t>
  </si>
  <si>
    <t>E08000006_Estimated number of young carers supported by LAs_Number</t>
  </si>
  <si>
    <t>E08000007_Estimated number of young carers supported by LAs_Number</t>
  </si>
  <si>
    <t>2.57 per 1000 5-17 yr olds</t>
  </si>
  <si>
    <t>E08000008_Estimated number of young carers supported by LAs_Number</t>
  </si>
  <si>
    <t>11.11 per 1000 5-17 yr olds</t>
  </si>
  <si>
    <t>E08000009_Estimated number of young carers supported by LAs_Number</t>
  </si>
  <si>
    <t>2.37 per 1000 5-17 yr olds</t>
  </si>
  <si>
    <t>E08000010_Estimated number of young carers supported by LAs_Number</t>
  </si>
  <si>
    <t>E08000016_Estimated number of young carers supported by LAs_Number</t>
  </si>
  <si>
    <t>E08000017_Estimated number of young carers supported by LAs_Number</t>
  </si>
  <si>
    <t>3.36 per 1000 5-17 yr olds</t>
  </si>
  <si>
    <t>E08000018_Estimated number of young carers supported by LAs_Number</t>
  </si>
  <si>
    <t>3.34 per 1000 5-17 yr olds</t>
  </si>
  <si>
    <t>E08000019_Estimated number of young carers supported by LAs_Number</t>
  </si>
  <si>
    <t>3.59 per 1000 5-17 yr olds</t>
  </si>
  <si>
    <t>E08000032_Estimated number of young carers supported by LAs_Number</t>
  </si>
  <si>
    <t>4.57 per 1000 5-17 yr olds</t>
  </si>
  <si>
    <t>E08000033_Estimated number of young carers supported by LAs_Number</t>
  </si>
  <si>
    <t>11.88 per 1000 5-17 yr olds</t>
  </si>
  <si>
    <t>E08000034_Estimated number of young carers supported by LAs_Number</t>
  </si>
  <si>
    <t>1.68 per 1000 5-17 yr olds</t>
  </si>
  <si>
    <t>E08000035_Estimated number of young carers supported by LAs_Number</t>
  </si>
  <si>
    <t>2.44 per 1000 5-17 yr olds</t>
  </si>
  <si>
    <t>E08000036_Estimated number of young carers supported by LAs_Number</t>
  </si>
  <si>
    <t>2.18 per 1000 5-17 yr olds</t>
  </si>
  <si>
    <t>E08000020_Estimated number of young carers supported by LAs_Number</t>
  </si>
  <si>
    <t>5.84 per 1000 5-17 yr olds</t>
  </si>
  <si>
    <t>E08000021_Estimated number of young carers supported by LAs_Number</t>
  </si>
  <si>
    <t>1.79 per 1000 5-17 yr olds</t>
  </si>
  <si>
    <t>E08000022_Estimated number of young carers supported by LAs_Number</t>
  </si>
  <si>
    <t>E08000023_Estimated number of young carers supported by LAs_Number</t>
  </si>
  <si>
    <t>17.25 per 1000 5-17 yr olds</t>
  </si>
  <si>
    <t>E08000024_Estimated number of young carers supported by LAs_Number</t>
  </si>
  <si>
    <t>E06000053_Estimated number of young carers supported by LAs_Number</t>
  </si>
  <si>
    <t>56.18 per 1000 5-17 yr olds</t>
  </si>
  <si>
    <t>E06000022_Estimated number of young carers supported by LAs_Number</t>
  </si>
  <si>
    <t>8.3 per 1000 5-17 yr olds</t>
  </si>
  <si>
    <t>E06000023_Estimated number of young carers supported by LAs_Number</t>
  </si>
  <si>
    <t>E06000024_Estimated number of young carers supported by LAs_Number</t>
  </si>
  <si>
    <t>12.99 per 1000 5-17 yr olds</t>
  </si>
  <si>
    <t>E06000025_Estimated number of young carers supported by LAs_Number</t>
  </si>
  <si>
    <t>0.73 per 1000 5-17 yr olds</t>
  </si>
  <si>
    <t>E06000001_Estimated number of young carers supported by LAs_Number</t>
  </si>
  <si>
    <t>6.59 per 1000 5-17 yr olds</t>
  </si>
  <si>
    <t>E06000002_Estimated number of young carers supported by LAs_Number</t>
  </si>
  <si>
    <t>2.71 per 1000 5-17 yr olds</t>
  </si>
  <si>
    <t>E06000003_Estimated number of young carers supported by LAs_Number</t>
  </si>
  <si>
    <t>2.81 per 1000 5-17 yr olds</t>
  </si>
  <si>
    <t>E06000004_Estimated number of young carers supported by LAs_Number</t>
  </si>
  <si>
    <t>E06000010_Estimated number of young carers supported by LAs_Number</t>
  </si>
  <si>
    <t>E06000011_Estimated number of young carers supported by LAs_Number</t>
  </si>
  <si>
    <t>E06000012_Estimated number of young carers supported by LAs_Number</t>
  </si>
  <si>
    <t>9.48 per 1000 5-17 yr olds</t>
  </si>
  <si>
    <t>E06000013_Estimated number of young carers supported by LAs_Number</t>
  </si>
  <si>
    <t>E10000023_Estimated number of young carers supported by LAs_Number</t>
  </si>
  <si>
    <t>E06000014_Estimated number of young carers supported by LAs_Number</t>
  </si>
  <si>
    <t>E06000032_Estimated number of young carers supported by LAs_Number</t>
  </si>
  <si>
    <t>2.49 per 1000 5-17 yr olds</t>
  </si>
  <si>
    <t>E06000055_Estimated number of young carers supported by LAs_Number</t>
  </si>
  <si>
    <t>7.91 per 1000 5-17 yr olds</t>
  </si>
  <si>
    <t>E06000056_Estimated number of young carers supported by LAs_Number</t>
  </si>
  <si>
    <t>E10000002_Estimated number of young carers supported by LAs_Number</t>
  </si>
  <si>
    <t>8.36 per 1000 5-17 yr olds</t>
  </si>
  <si>
    <t>E06000042_Estimated number of young carers supported by LAs_Number</t>
  </si>
  <si>
    <t>11.01 per 1000 5-17 yr olds</t>
  </si>
  <si>
    <t>E10000007_Estimated number of young carers supported by LAs_Number</t>
  </si>
  <si>
    <t>1.57 per 1000 5-17 yr olds</t>
  </si>
  <si>
    <t>E06000015_Estimated number of young carers supported by LAs_Number</t>
  </si>
  <si>
    <t>0.62 per 1000 5-17 yr olds</t>
  </si>
  <si>
    <t>E10000009_Estimated number of young carers supported by LAs_Number</t>
  </si>
  <si>
    <t>E06000029_Estimated number of young carers supported by LAs_Number</t>
  </si>
  <si>
    <t>8.51 per 1000 5-17 yr olds</t>
  </si>
  <si>
    <t>E06000028_Estimated number of young carers supported by LAs_Number</t>
  </si>
  <si>
    <t>14.76 per 1000 5-17 yr olds</t>
  </si>
  <si>
    <t>E06000047_Estimated number of young carers supported by LAs_Number</t>
  </si>
  <si>
    <t>1.84 per 1000 5-17 yr olds</t>
  </si>
  <si>
    <t>E06000005_Estimated number of young carers supported by LAs_Number</t>
  </si>
  <si>
    <t>E10000011_Estimated number of young carers supported by LAs_Number</t>
  </si>
  <si>
    <t>6.61 per 1000 5-17 yr olds</t>
  </si>
  <si>
    <t>E06000043_Estimated number of young carers supported by LAs_Number</t>
  </si>
  <si>
    <t>6.23 per 1000 5-17 yr olds</t>
  </si>
  <si>
    <t>E10000014_Estimated number of young carers supported by LAs_Number</t>
  </si>
  <si>
    <t>E06000044_Estimated number of young carers supported by LAs_Number</t>
  </si>
  <si>
    <t>8.27 per 1000 5-17 yr olds</t>
  </si>
  <si>
    <t>E06000045_Estimated number of young carers supported by LAs_Number</t>
  </si>
  <si>
    <t>5.02 per 1000 5-17 yr olds</t>
  </si>
  <si>
    <t>E10000018_Estimated number of young carers supported by LAs_Number</t>
  </si>
  <si>
    <t>E06000016_Estimated number of young carers supported by LAs_Number</t>
  </si>
  <si>
    <t>5 per 1000 5-17 yr olds</t>
  </si>
  <si>
    <t>E06000017_Estimated number of young carers supported by LAs_Number</t>
  </si>
  <si>
    <t>7.06 per 1000 5-17 yr olds</t>
  </si>
  <si>
    <t>E10000028_Estimated number of young carers supported by LAs_Number</t>
  </si>
  <si>
    <t>1.53 per 1000 5-17 yr olds</t>
  </si>
  <si>
    <t>E06000021_Estimated number of young carers supported by LAs_Number</t>
  </si>
  <si>
    <t>E06000054_Estimated number of young carers supported by LAs_Number</t>
  </si>
  <si>
    <t>4.18 per 1000 5-17 yr olds</t>
  </si>
  <si>
    <t>E06000030_Estimated number of young carers supported by LAs_Number</t>
  </si>
  <si>
    <t>15.38 per 1000 5-17 yr olds</t>
  </si>
  <si>
    <t>E06000036_Estimated number of young carers supported by LAs_Number</t>
  </si>
  <si>
    <t>0.96 per 1000 5-17 yr olds</t>
  </si>
  <si>
    <t>E06000040_Estimated number of young carers supported by LAs_Number</t>
  </si>
  <si>
    <t>E06000037_Estimated number of young carers supported by LAs_Number</t>
  </si>
  <si>
    <t>3.23 per 1000 5-17 yr olds</t>
  </si>
  <si>
    <t>E06000038_Estimated number of young carers supported by LAs_Number</t>
  </si>
  <si>
    <t>E06000039_Estimated number of young carers supported by LAs_Number</t>
  </si>
  <si>
    <t>E06000041_Estimated number of young carers supported by LAs_Number</t>
  </si>
  <si>
    <t>E10000003_Estimated number of young carers supported by LAs_Number</t>
  </si>
  <si>
    <t>E06000031_Estimated number of young carers supported by LAs_Number</t>
  </si>
  <si>
    <t>5.34 per 1000 5-17 yr olds</t>
  </si>
  <si>
    <t>E06000006_Estimated number of young carers supported by LAs_Number</t>
  </si>
  <si>
    <t>27.08 per 1000 5-17 yr olds</t>
  </si>
  <si>
    <t>E06000007_Estimated number of young carers supported by LAs_Number</t>
  </si>
  <si>
    <t>E10000008_Estimated number of young carers supported by LAs_Number</t>
  </si>
  <si>
    <t>7.38 per 1000 5-17 yr olds</t>
  </si>
  <si>
    <t>E06000026_Estimated number of young carers supported by LAs_Number</t>
  </si>
  <si>
    <t>E06000027_Estimated number of young carers supported by LAs_Number</t>
  </si>
  <si>
    <t>29.94 per 1000 5-17 yr olds</t>
  </si>
  <si>
    <t>E10000012_Estimated number of young carers supported by LAs_Number</t>
  </si>
  <si>
    <t>E06000033_Estimated number of young carers supported by LAs_Number</t>
  </si>
  <si>
    <t>9.21 per 1000 5-17 yr olds</t>
  </si>
  <si>
    <t>E06000034_Estimated number of young carers supported by LAs_Number</t>
  </si>
  <si>
    <t>7.69 per 1000 5-17 yr olds</t>
  </si>
  <si>
    <t>E06000019_Estimated number of young carers supported by LAs_Number</t>
  </si>
  <si>
    <t>12.03 per 1000 5-17 yr olds</t>
  </si>
  <si>
    <t>E10000034_Estimated number of young carers supported by LAs_Number</t>
  </si>
  <si>
    <t>E10000016_Estimated number of young carers supported by LAs_Number</t>
  </si>
  <si>
    <t>5.16 per 1000 5-17 yr olds</t>
  </si>
  <si>
    <t>E06000035_Estimated number of young carers supported by LAs_Number</t>
  </si>
  <si>
    <t>E10000017_Estimated number of young carers supported by LAs_Number</t>
  </si>
  <si>
    <t>2.43 per 1000 5-17 yr olds</t>
  </si>
  <si>
    <t>E06000008_Estimated number of young carers supported by LAs_Number</t>
  </si>
  <si>
    <t>1.51 per 1000 5-17 yr olds</t>
  </si>
  <si>
    <t>E06000009_Estimated number of young carers supported by LAs_Number</t>
  </si>
  <si>
    <t>2.92 per 1000 5-17 yr olds</t>
  </si>
  <si>
    <t>E10000024_Estimated number of young carers supported by LAs_Number</t>
  </si>
  <si>
    <t>4.17 per 1000 5-17 yr olds</t>
  </si>
  <si>
    <t>E06000018_Estimated number of young carers supported by LAs_Number</t>
  </si>
  <si>
    <t>E06000051_Estimated number of young carers supported by LAs_Number</t>
  </si>
  <si>
    <t>E06000020_Estimated number of young carers supported by LAs_Number</t>
  </si>
  <si>
    <t>13.01 per 1000 5-17 yr olds</t>
  </si>
  <si>
    <t>E06000049_Estimated number of young carers supported by LAs_Number</t>
  </si>
  <si>
    <t>3.38 per 1000 5-17 yr olds</t>
  </si>
  <si>
    <t>E06000050_Estimated number of young carers supported by LAs_Number</t>
  </si>
  <si>
    <t>4.12 per 1000 5-17 yr olds</t>
  </si>
  <si>
    <t>E06000052_Estimated number of young carers supported by LAs_Number</t>
  </si>
  <si>
    <t>5.86 per 1000 5-17 yr olds</t>
  </si>
  <si>
    <t>E10000006_Estimated number of young carers supported by LAs_Number</t>
  </si>
  <si>
    <t>E10000013_Estimated number of young carers supported by LAs_Number</t>
  </si>
  <si>
    <t>15.33 per 1000 5-17 yr olds</t>
  </si>
  <si>
    <t>E10000015_Estimated number of young carers supported by LAs_Number</t>
  </si>
  <si>
    <t>0.88 per 1000 5-17 yr olds</t>
  </si>
  <si>
    <t>E06000046_Estimated number of young carers supported by LAs_Number</t>
  </si>
  <si>
    <t>17.82 per 1000 5-17 yr olds</t>
  </si>
  <si>
    <t>E10000019_Estimated number of young carers supported by LAs_Number</t>
  </si>
  <si>
    <t>E10000020_Estimated number of young carers supported by LAs_Number</t>
  </si>
  <si>
    <t>E10000021_Estimated number of young carers supported by LAs_Number</t>
  </si>
  <si>
    <t>7.09 per 1000 5-17 yr olds</t>
  </si>
  <si>
    <t>E06000048_Estimated number of young carers supported by LAs_Number</t>
  </si>
  <si>
    <t>E10000025_Estimated number of young carers supported by LAs_Number</t>
  </si>
  <si>
    <t>7.39 per 1000 5-17 yr olds</t>
  </si>
  <si>
    <t>E10000027_Estimated number of young carers supported by LAs_Number</t>
  </si>
  <si>
    <t>3.29 per 1000 5-17 yr olds</t>
  </si>
  <si>
    <t>E10000029_Estimated number of young carers supported by LAs_Number</t>
  </si>
  <si>
    <t>17.01 per 1000 5-17 yr olds</t>
  </si>
  <si>
    <t>E10000030_Estimated number of young carers supported by LAs_Number</t>
  </si>
  <si>
    <t>E10000031_Estimated number of young carers supported by LAs_Number</t>
  </si>
  <si>
    <t>19.53 per 1000 5-17 yr olds</t>
  </si>
  <si>
    <t>E10000032_Estimated number of young carers supported by LAs_Number</t>
  </si>
  <si>
    <t>2.66 per 1000 5-17 yr olds</t>
  </si>
  <si>
    <t>NA_Estimated number of young carers supported by LAs_Number</t>
  </si>
  <si>
    <t>4.06 per 1000 5-17 yr olds</t>
  </si>
  <si>
    <t>0 per 1000 under 1 yr olds</t>
  </si>
  <si>
    <t>15.3 per 1000 under 1 yr olds</t>
  </si>
  <si>
    <t>16.8 per 1000 under 1 yr olds</t>
  </si>
  <si>
    <t>24.2 per 1000 under 1 yr olds</t>
  </si>
  <si>
    <t>14.7 per 1000 under 1 yr olds</t>
  </si>
  <si>
    <t>19.1 per 1000 under 1 yr olds</t>
  </si>
  <si>
    <t>15.9 per 1000 under 1 yr olds</t>
  </si>
  <si>
    <t>22.6 per 1000 under 1 yr olds</t>
  </si>
  <si>
    <t>17.5 per 1000 under 1 yr olds</t>
  </si>
  <si>
    <t>19.5 per 1000 under 1 yr olds</t>
  </si>
  <si>
    <t>19.7 per 1000 under 1 yr olds</t>
  </si>
  <si>
    <t>11.2 per 1000 under 1 yr olds</t>
  </si>
  <si>
    <t>12.8 per 1000 under 1 yr olds</t>
  </si>
  <si>
    <t>10.1 per 1000 under 1 yr olds</t>
  </si>
  <si>
    <t>11.5 per 1000 under 1 yr olds</t>
  </si>
  <si>
    <t>12.6 per 1000 under 1 yr olds</t>
  </si>
  <si>
    <t>18.4 per 1000 under 1 yr olds</t>
  </si>
  <si>
    <t>12.5 per 1000 under 1 yr olds</t>
  </si>
  <si>
    <t>14.6 per 1000 under 1 yr olds</t>
  </si>
  <si>
    <t>18.8 per 1000 under 1 yr olds</t>
  </si>
  <si>
    <t>15.1 per 1000 under 1 yr olds</t>
  </si>
  <si>
    <t>6.8 per 1000 under 1 yr olds</t>
  </si>
  <si>
    <t>16.5 per 1000 under 1 yr olds</t>
  </si>
  <si>
    <t>13.5 per 1000 under 1 yr olds</t>
  </si>
  <si>
    <t>12 per 1000 under 1 yr olds</t>
  </si>
  <si>
    <t>13.2 per 1000 under 1 yr olds</t>
  </si>
  <si>
    <t>11 per 1000 under 1 yr olds</t>
  </si>
  <si>
    <t>9.6 per 1000 under 1 yr olds</t>
  </si>
  <si>
    <t>16.1 per 1000 under 1 yr olds</t>
  </si>
  <si>
    <t>8.5 per 1000 under 1 yr olds</t>
  </si>
  <si>
    <t>20.5 per 1000 under 1 yr olds</t>
  </si>
  <si>
    <t>10.5 per 1000 under 1 yr olds</t>
  </si>
  <si>
    <t>26 per 1000 under 1 yr olds</t>
  </si>
  <si>
    <t>18.3 per 1000 under 1 yr olds</t>
  </si>
  <si>
    <t>35.2 per 1000 under 1 yr olds</t>
  </si>
  <si>
    <t>19.2 per 1000 under 1 yr olds</t>
  </si>
  <si>
    <t>22.3 per 1000 under 1 yr olds</t>
  </si>
  <si>
    <t>22.2 per 1000 under 1 yr olds</t>
  </si>
  <si>
    <t>25.4 per 1000 under 1 yr olds</t>
  </si>
  <si>
    <t>24 per 1000 under 1 yr olds</t>
  </si>
  <si>
    <t>18 per 1000 under 1 yr olds</t>
  </si>
  <si>
    <t>20.9 per 1000 under 1 yr olds</t>
  </si>
  <si>
    <t>20.7 per 1000 under 1 yr olds</t>
  </si>
  <si>
    <t>26.2 per 1000 under 1 yr olds</t>
  </si>
  <si>
    <t>22.5 per 1000 under 1 yr olds</t>
  </si>
  <si>
    <t>30.1 per 1000 under 1 yr olds</t>
  </si>
  <si>
    <t>21.9 per 1000 under 1 yr olds</t>
  </si>
  <si>
    <t>20.8 per 1000 under 1 yr olds</t>
  </si>
  <si>
    <t>10.9 per 1000 under 1 yr olds</t>
  </si>
  <si>
    <t>19.6 per 1000 under 1 yr olds</t>
  </si>
  <si>
    <t>18.2 per 1000 under 1 yr olds</t>
  </si>
  <si>
    <t>24.4 per 1000 under 1 yr olds</t>
  </si>
  <si>
    <t>24.1 per 1000 under 1 yr olds</t>
  </si>
  <si>
    <t>22.8 per 1000 under 1 yr olds</t>
  </si>
  <si>
    <t>32.5 per 1000 under 1 yr olds</t>
  </si>
  <si>
    <t>12.7 per 1000 under 1 yr olds</t>
  </si>
  <si>
    <t>23.3 per 1000 under 1 yr olds</t>
  </si>
  <si>
    <t>27.5 per 1000 under 1 yr olds</t>
  </si>
  <si>
    <t>23 per 1000 under 1 yr olds</t>
  </si>
  <si>
    <t>24.8 per 1000 under 1 yr olds</t>
  </si>
  <si>
    <t>19.4 per 1000 under 1 yr olds</t>
  </si>
  <si>
    <t>14.3 per 1000 under 1 yr olds</t>
  </si>
  <si>
    <t>11.9 per 1000 under 1 yr olds</t>
  </si>
  <si>
    <t>48 per 1000 under 1 yr olds</t>
  </si>
  <si>
    <t>28.9 per 1000 under 1 yr olds</t>
  </si>
  <si>
    <t>30.4 per 1000 under 1 yr olds</t>
  </si>
  <si>
    <t>32 per 1000 under 1 yr olds</t>
  </si>
  <si>
    <t>22.4 per 1000 under 1 yr olds</t>
  </si>
  <si>
    <t>13.4 per 1000 under 1 yr olds</t>
  </si>
  <si>
    <t>23.4 per 1000 under 1 yr olds</t>
  </si>
  <si>
    <t>27.8 per 1000 under 1 yr olds</t>
  </si>
  <si>
    <t>13.3 per 1000 under 1 yr olds</t>
  </si>
  <si>
    <t>8.7 per 1000 under 1 yr olds</t>
  </si>
  <si>
    <t>8.8 per 1000 under 1 yr olds</t>
  </si>
  <si>
    <t>17.7 per 1000 under 1 yr olds</t>
  </si>
  <si>
    <t>8.2 per 1000 under 1 yr olds</t>
  </si>
  <si>
    <t>14.1 per 1000 under 1 yr olds</t>
  </si>
  <si>
    <t>24.9 per 1000 under 1 yr olds</t>
  </si>
  <si>
    <t>31.9 per 1000 under 1 yr olds</t>
  </si>
  <si>
    <t>22.7 per 1000 under 1 yr olds</t>
  </si>
  <si>
    <t>34.5 per 1000 under 1 yr olds</t>
  </si>
  <si>
    <t>17.2 per 1000 under 1 yr olds</t>
  </si>
  <si>
    <t>9 per 1000 under 1 yr olds</t>
  </si>
  <si>
    <t>18.9 per 1000 under 1 yr olds</t>
  </si>
  <si>
    <t>28.1 per 1000 under 1 yr olds</t>
  </si>
  <si>
    <t>21.5 per 1000 under 1 yr olds</t>
  </si>
  <si>
    <t>27.6 per 1000 under 1 yr olds</t>
  </si>
  <si>
    <t>11.8 per 1000 under 1 yr olds</t>
  </si>
  <si>
    <t>16.9 per 1000 under 1 yr olds</t>
  </si>
  <si>
    <t>16 per 1000 under 1 yr olds</t>
  </si>
  <si>
    <t>31 per 1000 under 1 yr olds</t>
  </si>
  <si>
    <t>21.1 per 1000 under 1 yr olds</t>
  </si>
  <si>
    <t>15.2 per 1000 under 1 yr olds</t>
  </si>
  <si>
    <t>38.5 per 1000 under 1 yr olds</t>
  </si>
  <si>
    <t>18.1 per 1000 under 1 yr olds</t>
  </si>
  <si>
    <t>18.6 per 1000 under 1 yr olds</t>
  </si>
  <si>
    <t>23.6 per 1000 under 1 yr olds</t>
  </si>
  <si>
    <t>32.8 per 1000 under 1 yr olds</t>
  </si>
  <si>
    <t>28 per 1000 under 1 yr olds</t>
  </si>
  <si>
    <t>46.7 per 1000 under 1 yr olds</t>
  </si>
  <si>
    <t>25.5 per 1000 under 1 yr olds</t>
  </si>
  <si>
    <t>20 per 1000 under 1 yr olds</t>
  </si>
  <si>
    <t>27 per 1000 under 1 yr olds</t>
  </si>
  <si>
    <t>12.2 per 1000 under 1 yr olds</t>
  </si>
  <si>
    <t>20.4 per 1000 under 1 yr olds</t>
  </si>
  <si>
    <t>21.3 per 1000 under 1 yr olds</t>
  </si>
  <si>
    <t>9.9 per 1000 under 1 yr olds</t>
  </si>
  <si>
    <t>14 per 1000 under 1 yr olds</t>
  </si>
  <si>
    <t>22.1 per 1000 under 1 yr olds</t>
  </si>
  <si>
    <t>16.4 per 1000 under 1 yr olds</t>
  </si>
  <si>
    <t>17.3 per 1000 under 1 yr olds</t>
  </si>
  <si>
    <t>25.1 per 1000 under 1 yr olds</t>
  </si>
  <si>
    <t>15.5 per 1000 under 1 yr olds</t>
  </si>
  <si>
    <t>15 per 1000 under 1 yr olds</t>
  </si>
  <si>
    <t>26.1 per 1000 under 1 yr olds</t>
  </si>
  <si>
    <t>17.1 per 1000 under 1 yr olds</t>
  </si>
  <si>
    <t>10.8 per 1000 under 1 yr olds</t>
  </si>
  <si>
    <t>15.8 per 1000 under 1 yr olds</t>
  </si>
  <si>
    <t>6.1 per 1000 under 1 yr olds</t>
  </si>
  <si>
    <t>11.6 per 1000 under 1 yr olds</t>
  </si>
  <si>
    <t>8.6 per 1000 under 1 yr olds</t>
  </si>
  <si>
    <t>7 per 1000 under 1 yr olds</t>
  </si>
  <si>
    <t>8.4 per 1000 under 1 yr olds</t>
  </si>
  <si>
    <t>10.2 per 1000 under 1 yr olds</t>
  </si>
  <si>
    <t>13.7 per 1000 under 1 yr olds</t>
  </si>
  <si>
    <t>9.3 per 1000 under 1 yr olds</t>
  </si>
  <si>
    <t>10.3 per 1000 under 1 yr olds</t>
  </si>
  <si>
    <t>3.6 per 1000 under 1 yr olds</t>
  </si>
  <si>
    <t>7.8 per 1000 under 1 yr olds</t>
  </si>
  <si>
    <t>9.2 per 1000 under 1 yr olds</t>
  </si>
  <si>
    <t>7.6 per 1000 under 1 yr olds</t>
  </si>
  <si>
    <t>12.1 per 1000 under 1 yr olds</t>
  </si>
  <si>
    <t>4.9 per 1000 under 1 yr olds</t>
  </si>
  <si>
    <t>14.4 per 1000 under 1 yr olds</t>
  </si>
  <si>
    <t>4.1 per 1000 under 1 yr olds</t>
  </si>
  <si>
    <t>18.7 per 1000 under 1 yr olds</t>
  </si>
  <si>
    <t>21.8 per 1000 under 1 yr olds</t>
  </si>
  <si>
    <t>7.5 per 1000 under 1 yr olds</t>
  </si>
  <si>
    <t>24.7 per 1000 under 1 yr olds</t>
  </si>
  <si>
    <t>21.4 per 1000 under 1 yr olds</t>
  </si>
  <si>
    <t>16.6 per 1000 under 1 yr olds</t>
  </si>
  <si>
    <t>14.5 per 1000 under 1 yr olds</t>
  </si>
  <si>
    <t>19 per 1000 under 1 yr olds</t>
  </si>
  <si>
    <t>17.9 per 1000 under 1 yr olds</t>
  </si>
  <si>
    <t>9.7 per 1000 under 1 yr olds</t>
  </si>
  <si>
    <t>21 per 1000 under 1 yr olds</t>
  </si>
  <si>
    <t>9.1 per 1000 under 1 yr olds</t>
  </si>
  <si>
    <t>6.2 per 1000 under 1 yr olds</t>
  </si>
  <si>
    <t>19.8 per 1000 under 1 yr olds</t>
  </si>
  <si>
    <t>22 per 1000 under 1 yr olds</t>
  </si>
  <si>
    <t>6.9 per 1000 under 1 yr olds</t>
  </si>
  <si>
    <t>10.4 per 1000 under 1 yr olds</t>
  </si>
  <si>
    <t>40 per 1000 under 1 yr olds</t>
  </si>
  <si>
    <t>24.6 per 1000 under 1 yr olds</t>
  </si>
  <si>
    <t>17.8 per 1000 under 1 yr olds</t>
  </si>
  <si>
    <t>11.7 per 1000 under 1 yr olds</t>
  </si>
  <si>
    <t>23.1 per 1000 under 1 yr olds</t>
  </si>
  <si>
    <t>9.4 per 1000 under 1 yr olds</t>
  </si>
  <si>
    <t>11.4 per 1000 under 1 yr olds</t>
  </si>
  <si>
    <t>18.5 per 1000 under 1 yr olds</t>
  </si>
  <si>
    <t>23.9 per 1000 under 1 yr olds</t>
  </si>
  <si>
    <t>23.7 per 1000 under 1 yr olds</t>
  </si>
  <si>
    <t>3.9 per 1000 under 1 yr olds</t>
  </si>
  <si>
    <t>20.3 per 1000 under 1 yr olds</t>
  </si>
  <si>
    <t>21.6 per 1000 under 1 yr olds</t>
  </si>
  <si>
    <t>24.5 per 1000 under 1 yr olds</t>
  </si>
  <si>
    <t>4.7 per 1000 under 1 yr olds</t>
  </si>
  <si>
    <t>7.1 per 1000 under 1 yr olds</t>
  </si>
  <si>
    <t>*</t>
  </si>
  <si>
    <t>25.9 per 1000 under 1 yr olds</t>
  </si>
  <si>
    <t>15.4 per 1000 under 1 yr olds</t>
  </si>
  <si>
    <t>5.5 per 1000 under 1 yr olds</t>
  </si>
  <si>
    <t>35.7 per 1000 under 1 yr olds</t>
  </si>
  <si>
    <t>37.7 per 1000 under 1 yr olds</t>
  </si>
  <si>
    <t>14.9 per 1000 under 1 yr olds</t>
  </si>
  <si>
    <t>43.6 per 1000 under 1 yr olds</t>
  </si>
  <si>
    <t>20.2 per 1000 under 1 yr olds</t>
  </si>
  <si>
    <t>26.5 per 1000 under 1 yr olds</t>
  </si>
  <si>
    <t>17 per 1000 under 1 yr olds</t>
  </si>
  <si>
    <t>22.9 per 1000 under 1 yr olds</t>
  </si>
  <si>
    <t>11.3 per 1000 under 1 yr olds</t>
  </si>
  <si>
    <t>20.1 per 1000 under 1 yr olds</t>
  </si>
  <si>
    <t>38.3 per 1000 under 1 yr olds</t>
  </si>
  <si>
    <t>13 per 1000 under 1 yr olds</t>
  </si>
  <si>
    <t>19.3 per 1000 under 1 yr olds</t>
  </si>
  <si>
    <t>13.8 per 1000 under 1 yr olds</t>
  </si>
  <si>
    <t>5.7 per 1000 under 1 yr olds</t>
  </si>
  <si>
    <t>7.3 per 1000 under 1 yr olds</t>
  </si>
  <si>
    <t>4.4 per 1000 under 1 yr olds</t>
  </si>
  <si>
    <t>6.6 per 1000 under 1 yr olds</t>
  </si>
  <si>
    <t>5.3 per 1000 under 1 yr olds</t>
  </si>
  <si>
    <t>6.7 per 1000 under 1 yr olds</t>
  </si>
  <si>
    <t>5.6 per 1000 under 1 yr olds</t>
  </si>
  <si>
    <t>7.7 per 1000 under 1 yr olds</t>
  </si>
  <si>
    <t>4.5 per 1000 under 1 yr olds</t>
  </si>
  <si>
    <t>9.8 per 1000 under 1 yr olds</t>
  </si>
  <si>
    <t>3 per 1000 under 1 yr olds</t>
  </si>
  <si>
    <t>8.3 per 1000 under 1 yr olds</t>
  </si>
  <si>
    <t>5.9 per 1000 under 1 yr olds</t>
  </si>
  <si>
    <t>4 per 1000 under 1 yr olds</t>
  </si>
  <si>
    <t>10.7 per 1000 under 1 yr olds</t>
  </si>
  <si>
    <t>15.6 per 1000 under 1 yr olds</t>
  </si>
  <si>
    <t>21.2 per 1000 under 1 yr olds</t>
  </si>
  <si>
    <t>8 per 1000 under 1 yr olds</t>
  </si>
  <si>
    <t>8.9 per 1000 under 1 yr olds</t>
  </si>
  <si>
    <t>37 per 1000 under 1 yr olds</t>
  </si>
  <si>
    <t>29.7 per 1000 under 1 yr olds</t>
  </si>
  <si>
    <t>7.4 per 1000 under 1 yr olds</t>
  </si>
  <si>
    <t>5.8 per 1000 under 1 yr olds</t>
  </si>
  <si>
    <t>10 per 1000 under 1 yr olds</t>
  </si>
  <si>
    <t>17.6 per 1000 under 1 yr olds</t>
  </si>
  <si>
    <t>4.2 per 1000 under 1 yr olds</t>
  </si>
  <si>
    <t>12.4 per 1000 under 1 yr olds</t>
  </si>
  <si>
    <t>10.6 per 1000 under 1 yr olds</t>
  </si>
  <si>
    <t>6.4 per 1000 under 1 yr olds</t>
  </si>
  <si>
    <t>9.5 per 1000 under 1 yr olds</t>
  </si>
  <si>
    <t>36.9 per 1000 under 1 yr olds</t>
  </si>
  <si>
    <t>16.7 per 1000 under 1 yr olds</t>
  </si>
  <si>
    <t>21.7 per 1000 under 1 yr olds</t>
  </si>
  <si>
    <t>16.2 per 1000 under 1 yr olds</t>
  </si>
  <si>
    <t>33.1 per 1000 under 1 yr olds</t>
  </si>
  <si>
    <t>4.3 per 1000 under 1 yr olds</t>
  </si>
  <si>
    <t>7.2 per 1000 under 1 yr olds</t>
  </si>
  <si>
    <t>3.5 per 1000 under 1 yr olds</t>
  </si>
  <si>
    <t>2.9 per 1000 under 1 yr olds</t>
  </si>
  <si>
    <t>4.8 per 1000 under 1 yr olds</t>
  </si>
  <si>
    <t>5 per 1000 under 1 yr olds</t>
  </si>
  <si>
    <t>3.8 per 1000 under 1 yr olds</t>
  </si>
  <si>
    <t>1.9 per 1000 under 1 yr olds</t>
  </si>
  <si>
    <t>4.6 per 1000 under 1 yr olds</t>
  </si>
  <si>
    <t>6.5 per 1000 under 1 yr olds</t>
  </si>
  <si>
    <t>29.3 per 1000 under 1 yr olds</t>
  </si>
  <si>
    <t>3.7 per 1000 under 1 yr olds</t>
  </si>
  <si>
    <t>3.3 per 1000 under 1 yr olds</t>
  </si>
  <si>
    <t>12.9 per 1000 under 1 yr olds</t>
  </si>
  <si>
    <t>5.4 per 1000 under 1 yr olds</t>
  </si>
  <si>
    <t>17.4 per 1000 under 1 yr olds</t>
  </si>
  <si>
    <t>5.2 per 1000 under 1 yr olds</t>
  </si>
  <si>
    <t>6.3 per 1000 under 1 yr olds</t>
  </si>
  <si>
    <t>8.1 per 1000 under 1 yr olds</t>
  </si>
  <si>
    <t>15.7 per 1000 under 1 yr olds</t>
  </si>
  <si>
    <t>14.2 per 1000 under 1 yr olds</t>
  </si>
  <si>
    <t>25.2 per 1000 under 1 yr olds</t>
  </si>
  <si>
    <t>5.1 per 1000 under 1 yr olds</t>
  </si>
  <si>
    <t>2.5 per 1000 under 1 yr olds</t>
  </si>
  <si>
    <t>2.2 per 1000 under 1 yr olds</t>
  </si>
  <si>
    <t>3.1 per 1000 under 1 yr olds</t>
  </si>
  <si>
    <t>1.3 per 1000 under 1 yr olds</t>
  </si>
  <si>
    <t>2.3 per 1000 under 1 yr olds</t>
  </si>
  <si>
    <t>2.1 per 1000 under 1 yr olds</t>
  </si>
  <si>
    <t>3.2 per 1000 under 1 yr olds</t>
  </si>
  <si>
    <t>1.2 per 1000 under 1 yr olds</t>
  </si>
  <si>
    <t>2.7 per 1000 under 1 yr olds</t>
  </si>
  <si>
    <t>3.4 per 1000 under 1 yr olds</t>
  </si>
  <si>
    <t>2.6 per 1000 under 1 yr olds</t>
  </si>
  <si>
    <t>1.5 per 1000 under 1 yr olds</t>
  </si>
  <si>
    <t>2.8 per 1000 under 1 yr olds</t>
  </si>
  <si>
    <t>2.4 per 1000 under 1 yr olds</t>
  </si>
  <si>
    <t>6 per 1000 under 1 yr olds</t>
  </si>
  <si>
    <t>7.9 per 1000 under 1 yr olds</t>
  </si>
  <si>
    <t>12.3 per 1000 under 1 yr olds</t>
  </si>
  <si>
    <t>11.1 per 1000 under 1 yr olds</t>
  </si>
  <si>
    <t>13.6 per 1000 under 1 yr olds</t>
  </si>
  <si>
    <t>26.4 per 1000 under 1 yr olds</t>
  </si>
  <si>
    <t>1 per 1000 under 1 yr olds</t>
  </si>
  <si>
    <t>1.1 per 1000 under 1 yr olds</t>
  </si>
  <si>
    <t>1.4 per 1000 under 1 yr olds</t>
  </si>
  <si>
    <t>0.8 per 1000 under 1 yr olds</t>
  </si>
  <si>
    <t>1.7 per 1000 under 1 yr olds</t>
  </si>
  <si>
    <t>1.8 per 1000 under 1 yr olds</t>
  </si>
  <si>
    <t>2 per 1000 under 1 yr olds</t>
  </si>
  <si>
    <t>0.7 per 1000 under 1 yr olds</t>
  </si>
  <si>
    <t>0.5 per 1000 under 1 yr olds</t>
  </si>
  <si>
    <t>1.6 per 1000 under 1 yr olds</t>
  </si>
  <si>
    <t>29.9 per 1000 under 1 yr olds</t>
  </si>
  <si>
    <t>36.3 per 1000 under 1 yr olds</t>
  </si>
  <si>
    <t>28.6 per 1000 under 1 yr olds</t>
  </si>
  <si>
    <t>32.3 per 1000 under 1 yr olds</t>
  </si>
  <si>
    <t>29.6 per 1000 under 1 yr olds</t>
  </si>
  <si>
    <t>28.8 per 1000 under 1 yr olds</t>
  </si>
  <si>
    <t>26.3 per 1000 under 1 yr olds</t>
  </si>
  <si>
    <t>23.5 per 1000 under 1 yr olds</t>
  </si>
  <si>
    <t>30.5 per 1000 under 1 yr olds</t>
  </si>
  <si>
    <t>36 per 1000 under 1 yr olds</t>
  </si>
  <si>
    <t>44.2 per 1000 under 1 yr olds</t>
  </si>
  <si>
    <t>23.8 per 1000 under 1 yr olds</t>
  </si>
  <si>
    <t>33.2 per 1000 under 1 yr olds</t>
  </si>
  <si>
    <t>34.4 per 1000 under 1 yr olds</t>
  </si>
  <si>
    <t>30.6 per 1000 under 1 yr olds</t>
  </si>
  <si>
    <t>33.7 per 1000 under 1 yr olds</t>
  </si>
  <si>
    <t>29.8 per 1000 under 1 yr olds</t>
  </si>
  <si>
    <t>32.4 per 1000 under 1 yr olds</t>
  </si>
  <si>
    <t>34.2 per 1000 under 1 yr olds</t>
  </si>
  <si>
    <t>39.7 per 1000 under 1 yr olds</t>
  </si>
  <si>
    <t>31.6 per 1000 under 1 yr olds</t>
  </si>
  <si>
    <t>25.8 per 1000 under 1 yr olds</t>
  </si>
  <si>
    <t>43.5 per 1000 under 1 yr olds</t>
  </si>
  <si>
    <t>40.3 per 1000 under 1 yr olds</t>
  </si>
  <si>
    <t>31.3 per 1000 under 1 yr olds</t>
  </si>
  <si>
    <t>42.7 per 1000 under 1 yr olds</t>
  </si>
  <si>
    <t>25.6 per 1000 under 1 yr olds</t>
  </si>
  <si>
    <t>34.7 per 1000 under 1 yr olds</t>
  </si>
  <si>
    <t>39.3 per 1000 under 1 yr olds</t>
  </si>
  <si>
    <t>27.2 per 1000 under 1 yr olds</t>
  </si>
  <si>
    <t>35.4 per 1000 under 1 yr olds</t>
  </si>
  <si>
    <t>34.6 per 1000 under 1 yr olds</t>
  </si>
  <si>
    <t>23.2 per 1000 under 1 yr olds</t>
  </si>
  <si>
    <t>75.1 per 1000 under 1 yr olds</t>
  </si>
  <si>
    <t>42 per 1000 under 1 yr olds</t>
  </si>
  <si>
    <t>46.6 per 1000 under 1 yr olds</t>
  </si>
  <si>
    <t>37.2 per 1000 under 1 yr olds</t>
  </si>
  <si>
    <t>31.2 per 1000 under 1 yr olds</t>
  </si>
  <si>
    <t>40.1 per 1000 under 1 yr olds</t>
  </si>
  <si>
    <t>37.1 per 1000 under 1 yr olds</t>
  </si>
  <si>
    <t>51.3 per 1000 under 1 yr olds</t>
  </si>
  <si>
    <t>35.3 per 1000 under 1 yr olds</t>
  </si>
  <si>
    <t>34.1 per 1000 under 1 yr olds</t>
  </si>
  <si>
    <t>34.3 per 1000 under 1 yr olds</t>
  </si>
  <si>
    <t>27.9 per 1000 under 1 yr olds</t>
  </si>
  <si>
    <t>39.2 per 1000 under 1 yr olds</t>
  </si>
  <si>
    <t>34 per 1000 under 1 yr olds</t>
  </si>
  <si>
    <t>26.6 per 1000 under 1 yr olds</t>
  </si>
  <si>
    <t>27.7 per 1000 under 1 yr olds</t>
  </si>
  <si>
    <t>26.7 per 1000 under 1 yr olds</t>
  </si>
  <si>
    <t>40.7 per 1000 under 1 yr olds</t>
  </si>
  <si>
    <t>50.6 per 1000 under 1 yr olds</t>
  </si>
  <si>
    <t>53.7 per 1000 under 1 yr olds</t>
  </si>
  <si>
    <t>33.6 per 1000 under 1 yr olds</t>
  </si>
  <si>
    <t>40.6 per 1000 under 1 yr olds</t>
  </si>
  <si>
    <t>39 per 1000 under 1 yr olds</t>
  </si>
  <si>
    <t>68.8 per 1000 under 1 yr olds</t>
  </si>
  <si>
    <t>38.1 per 1000 under 1 yr olds</t>
  </si>
  <si>
    <t>38.6 per 1000 under 1 yr olds</t>
  </si>
  <si>
    <t>29.1 per 1000 under 1 yr olds</t>
  </si>
  <si>
    <t>32.7 per 1000 under 1 yr olds</t>
  </si>
  <si>
    <t>25.3 per 1000 under 1 yr olds</t>
  </si>
  <si>
    <t>51.1 per 1000 under 1 yr olds</t>
  </si>
  <si>
    <t>20.6 per 1000 under 1 yr olds</t>
  </si>
  <si>
    <t>30.7 per 1000 under 1 yr olds</t>
  </si>
  <si>
    <t>28.5 per 1000 under 1 yr olds</t>
  </si>
  <si>
    <t>25 per 1000 under 1 yr olds</t>
  </si>
  <si>
    <t>30.8 per 1000 under 1 yr olds</t>
  </si>
  <si>
    <t>19.9 per 1000 under 1 yr olds</t>
  </si>
  <si>
    <t>41 per 1000 under 1 yr olds</t>
  </si>
  <si>
    <t>27.3 per 1000 under 1 yr olds</t>
  </si>
  <si>
    <t>29 per 1000 under 1 yr olds</t>
  </si>
  <si>
    <t>37.9 per 1000 under 1 yr olds</t>
  </si>
  <si>
    <t>38.8 per 1000 under 1 yr olds</t>
  </si>
  <si>
    <t>27.1 per 1000 under 1 yr olds</t>
  </si>
  <si>
    <t>36.5 per 1000 under 1 yr olds</t>
  </si>
  <si>
    <t>37.8 per 1000 under 1 yr olds</t>
  </si>
  <si>
    <t>13.1 per 1000 under 1 yr olds</t>
  </si>
  <si>
    <t>51.6 per 1000 under 1 yr olds</t>
  </si>
  <si>
    <t>30 per 1000 under 1 yr olds</t>
  </si>
  <si>
    <t>14.8 per 1000 under 1 yr olds</t>
  </si>
  <si>
    <t>26.8 per 1000 under 1 yr olds</t>
  </si>
  <si>
    <t>11.3 per 1000 0-4 yr olds</t>
  </si>
  <si>
    <t>15.5 per 1000 0-4 yr olds</t>
  </si>
  <si>
    <t>20.3 per 1000 0-4 yr olds</t>
  </si>
  <si>
    <t>12.2 per 1000 0-4 yr olds</t>
  </si>
  <si>
    <t>19.8 per 1000 0-4 yr olds</t>
  </si>
  <si>
    <t>11.4 per 1000 0-4 yr olds</t>
  </si>
  <si>
    <t>16.3 per 1000 0-4 yr olds</t>
  </si>
  <si>
    <t>14.6 per 1000 0-4 yr olds</t>
  </si>
  <si>
    <t>19.5 per 1000 0-4 yr olds</t>
  </si>
  <si>
    <t>10.8 per 1000 0-4 yr olds</t>
  </si>
  <si>
    <t>10.5 per 1000 0-4 yr olds</t>
  </si>
  <si>
    <t>10 per 1000 0-4 yr olds</t>
  </si>
  <si>
    <t>11.8 per 1000 0-4 yr olds</t>
  </si>
  <si>
    <t>16.5 per 1000 0-4 yr olds</t>
  </si>
  <si>
    <t>13.8 per 1000 0-4 yr olds</t>
  </si>
  <si>
    <t>19.7 per 1000 0-4 yr olds</t>
  </si>
  <si>
    <t>14 per 1000 0-4 yr olds</t>
  </si>
  <si>
    <t>14.4 per 1000 0-4 yr olds</t>
  </si>
  <si>
    <t>8.8 per 1000 0-4 yr olds</t>
  </si>
  <si>
    <t>17.3 per 1000 0-4 yr olds</t>
  </si>
  <si>
    <t>15 per 1000 0-4 yr olds</t>
  </si>
  <si>
    <t>12.3 per 1000 0-4 yr olds</t>
  </si>
  <si>
    <t>13.6 per 1000 0-4 yr olds</t>
  </si>
  <si>
    <t>10.3 per 1000 0-4 yr olds</t>
  </si>
  <si>
    <t>7.3 per 1000 0-4 yr olds</t>
  </si>
  <si>
    <t>22.9 per 1000 0-4 yr olds</t>
  </si>
  <si>
    <t>15.8 per 1000 0-4 yr olds</t>
  </si>
  <si>
    <t>29.7 per 1000 0-4 yr olds</t>
  </si>
  <si>
    <t>18.1 per 1000 0-4 yr olds</t>
  </si>
  <si>
    <t>29.6 per 1000 0-4 yr olds</t>
  </si>
  <si>
    <t>17.9 per 1000 0-4 yr olds</t>
  </si>
  <si>
    <t>20.2 per 1000 0-4 yr olds</t>
  </si>
  <si>
    <t>20.6 per 1000 0-4 yr olds</t>
  </si>
  <si>
    <t>21.1 per 1000 0-4 yr olds</t>
  </si>
  <si>
    <t>19.2 per 1000 0-4 yr olds</t>
  </si>
  <si>
    <t>19.9 per 1000 0-4 yr olds</t>
  </si>
  <si>
    <t>24.7 per 1000 0-4 yr olds</t>
  </si>
  <si>
    <t>22.7 per 1000 0-4 yr olds</t>
  </si>
  <si>
    <t>27.8 per 1000 0-4 yr olds</t>
  </si>
  <si>
    <t>23.9 per 1000 0-4 yr olds</t>
  </si>
  <si>
    <t>6.7 per 1000 0-4 yr olds</t>
  </si>
  <si>
    <t>13 per 1000 0-4 yr olds</t>
  </si>
  <si>
    <t>24.6 per 1000 0-4 yr olds</t>
  </si>
  <si>
    <t>25.8 per 1000 0-4 yr olds</t>
  </si>
  <si>
    <t>18.5 per 1000 0-4 yr olds</t>
  </si>
  <si>
    <t>39.3 per 1000 0-4 yr olds</t>
  </si>
  <si>
    <t>11.7 per 1000 0-4 yr olds</t>
  </si>
  <si>
    <t>22.2 per 1000 0-4 yr olds</t>
  </si>
  <si>
    <t>18.7 per 1000 0-4 yr olds</t>
  </si>
  <si>
    <t>27.1 per 1000 0-4 yr olds</t>
  </si>
  <si>
    <t>12.6 per 1000 0-4 yr olds</t>
  </si>
  <si>
    <t>21.4 per 1000 0-4 yr olds</t>
  </si>
  <si>
    <t>0 per 1000 0-4 yr olds</t>
  </si>
  <si>
    <t>8.3 per 1000 0-4 yr olds</t>
  </si>
  <si>
    <t>12.1 per 1000 0-4 yr olds</t>
  </si>
  <si>
    <t>11.5 per 1000 0-4 yr olds</t>
  </si>
  <si>
    <t>28.3 per 1000 0-4 yr olds</t>
  </si>
  <si>
    <t>24.4 per 1000 0-4 yr olds</t>
  </si>
  <si>
    <t>22.3 per 1000 0-4 yr olds</t>
  </si>
  <si>
    <t>27.5 per 1000 0-4 yr olds</t>
  </si>
  <si>
    <t>11 per 1000 0-4 yr olds</t>
  </si>
  <si>
    <t>6.3 per 1000 0-4 yr olds</t>
  </si>
  <si>
    <t>7.6 per 1000 0-4 yr olds</t>
  </si>
  <si>
    <t>17 per 1000 0-4 yr olds</t>
  </si>
  <si>
    <t>9.9 per 1000 0-4 yr olds</t>
  </si>
  <si>
    <t>9.4 per 1000 0-4 yr olds</t>
  </si>
  <si>
    <t>22.8 per 1000 0-4 yr olds</t>
  </si>
  <si>
    <t>7.5 per 1000 0-4 yr olds</t>
  </si>
  <si>
    <t>13.4 per 1000 0-4 yr olds</t>
  </si>
  <si>
    <t>25.4 per 1000 0-4 yr olds</t>
  </si>
  <si>
    <t>12.7 per 1000 0-4 yr olds</t>
  </si>
  <si>
    <t>8.7 per 1000 0-4 yr olds</t>
  </si>
  <si>
    <t>20.8 per 1000 0-4 yr olds</t>
  </si>
  <si>
    <t>13.5 per 1000 0-4 yr olds</t>
  </si>
  <si>
    <t>11.9 per 1000 0-4 yr olds</t>
  </si>
  <si>
    <t>18.3 per 1000 0-4 yr olds</t>
  </si>
  <si>
    <t>18.8 per 1000 0-4 yr olds</t>
  </si>
  <si>
    <t>23.5 per 1000 0-4 yr olds</t>
  </si>
  <si>
    <t>18.2 per 1000 0-4 yr olds</t>
  </si>
  <si>
    <t>17.4 per 1000 0-4 yr olds</t>
  </si>
  <si>
    <t>18.4 per 1000 0-4 yr olds</t>
  </si>
  <si>
    <t>19.3 per 1000 0-4 yr olds</t>
  </si>
  <si>
    <t>18.6 per 1000 0-4 yr olds</t>
  </si>
  <si>
    <t>28.9 per 1000 0-4 yr olds</t>
  </si>
  <si>
    <t>14.5 per 1000 0-4 yr olds</t>
  </si>
  <si>
    <t>23.8 per 1000 0-4 yr olds</t>
  </si>
  <si>
    <t>10.7 per 1000 0-4 yr olds</t>
  </si>
  <si>
    <t>21.3 per 1000 0-4 yr olds</t>
  </si>
  <si>
    <t>24.1 per 1000 0-4 yr olds</t>
  </si>
  <si>
    <t>25.5 per 1000 0-4 yr olds</t>
  </si>
  <si>
    <t>20.9 per 1000 0-4 yr olds</t>
  </si>
  <si>
    <t>38 per 1000 0-4 yr olds</t>
  </si>
  <si>
    <t>21.8 per 1000 0-4 yr olds</t>
  </si>
  <si>
    <t>19 per 1000 0-4 yr olds</t>
  </si>
  <si>
    <t>10.6 per 1000 0-4 yr olds</t>
  </si>
  <si>
    <t>21.2 per 1000 0-4 yr olds</t>
  </si>
  <si>
    <t>12.5 per 1000 0-4 yr olds</t>
  </si>
  <si>
    <t>12.8 per 1000 0-4 yr olds</t>
  </si>
  <si>
    <t>8.5 per 1000 0-4 yr olds</t>
  </si>
  <si>
    <t>10.1 per 1000 0-4 yr olds</t>
  </si>
  <si>
    <t>8.2 per 1000 0-4 yr olds</t>
  </si>
  <si>
    <t>9.5 per 1000 0-4 yr olds</t>
  </si>
  <si>
    <t>4.4 per 1000 0-4 yr olds</t>
  </si>
  <si>
    <t>5.3 per 1000 0-4 yr olds</t>
  </si>
  <si>
    <t>9.1 per 1000 0-4 yr olds</t>
  </si>
  <si>
    <t>5.1 per 1000 0-4 yr olds</t>
  </si>
  <si>
    <t>5.9 per 1000 0-4 yr olds</t>
  </si>
  <si>
    <t>7.7 per 1000 0-4 yr olds</t>
  </si>
  <si>
    <t>3.7 per 1000 0-4 yr olds</t>
  </si>
  <si>
    <t>7.8 per 1000 0-4 yr olds</t>
  </si>
  <si>
    <t>6 per 1000 0-4 yr olds</t>
  </si>
  <si>
    <t>4.5 per 1000 0-4 yr olds</t>
  </si>
  <si>
    <t>4.7 per 1000 0-4 yr olds</t>
  </si>
  <si>
    <t>15.6 per 1000 0-4 yr olds</t>
  </si>
  <si>
    <t>11.6 per 1000 0-4 yr olds</t>
  </si>
  <si>
    <t>16.6 per 1000 0-4 yr olds</t>
  </si>
  <si>
    <t>13.2 per 1000 0-4 yr olds</t>
  </si>
  <si>
    <t>12.4 per 1000 0-4 yr olds</t>
  </si>
  <si>
    <t>16.8 per 1000 0-4 yr olds</t>
  </si>
  <si>
    <t>17.7 per 1000 0-4 yr olds</t>
  </si>
  <si>
    <t>9.7 per 1000 0-4 yr olds</t>
  </si>
  <si>
    <t>8.4 per 1000 0-4 yr olds</t>
  </si>
  <si>
    <t>21.6 per 1000 0-4 yr olds</t>
  </si>
  <si>
    <t>16.7 per 1000 0-4 yr olds</t>
  </si>
  <si>
    <t>6.2 per 1000 0-4 yr olds</t>
  </si>
  <si>
    <t>15.2 per 1000 0-4 yr olds</t>
  </si>
  <si>
    <t>8.6 per 1000 0-4 yr olds</t>
  </si>
  <si>
    <t>17.5 per 1000 0-4 yr olds</t>
  </si>
  <si>
    <t>20.5 per 1000 0-4 yr olds</t>
  </si>
  <si>
    <t>19.6 per 1000 0-4 yr olds</t>
  </si>
  <si>
    <t>7 per 1000 0-4 yr olds</t>
  </si>
  <si>
    <t>6.5 per 1000 0-4 yr olds</t>
  </si>
  <si>
    <t>5.7 per 1000 0-4 yr olds</t>
  </si>
  <si>
    <t>11.1 per 1000 0-4 yr olds</t>
  </si>
  <si>
    <t>12 per 1000 0-4 yr olds</t>
  </si>
  <si>
    <t>5.4 per 1000 0-4 yr olds</t>
  </si>
  <si>
    <t>9.8 per 1000 0-4 yr olds</t>
  </si>
  <si>
    <t>4.2 per 1000 0-4 yr olds</t>
  </si>
  <si>
    <t>8 per 1000 0-4 yr olds</t>
  </si>
  <si>
    <t>11.2 per 1000 0-4 yr olds</t>
  </si>
  <si>
    <t>26.1 per 1000 0-4 yr olds</t>
  </si>
  <si>
    <t>25.6 per 1000 0-4 yr olds</t>
  </si>
  <si>
    <t>14.1 per 1000 0-4 yr olds</t>
  </si>
  <si>
    <t>19.4 per 1000 0-4 yr olds</t>
  </si>
  <si>
    <t>33.8 per 1000 0-4 yr olds</t>
  </si>
  <si>
    <t>10.9 per 1000 0-4 yr olds</t>
  </si>
  <si>
    <t>7.9 per 1000 0-4 yr olds</t>
  </si>
  <si>
    <t>10.4 per 1000 0-4 yr olds</t>
  </si>
  <si>
    <t>16.9 per 1000 0-4 yr olds</t>
  </si>
  <si>
    <t>12.9 per 1000 0-4 yr olds</t>
  </si>
  <si>
    <t>24.9 per 1000 0-4 yr olds</t>
  </si>
  <si>
    <t>6.6 per 1000 0-4 yr olds</t>
  </si>
  <si>
    <t>3.3 per 1000 0-4 yr olds</t>
  </si>
  <si>
    <t>7.2 per 1000 0-4 yr olds</t>
  </si>
  <si>
    <t>6.4 per 1000 0-4 yr olds</t>
  </si>
  <si>
    <t>3.5 per 1000 0-4 yr olds</t>
  </si>
  <si>
    <t>3.4 per 1000 0-4 yr olds</t>
  </si>
  <si>
    <t>4 per 1000 0-4 yr olds</t>
  </si>
  <si>
    <t>9.2 per 1000 0-4 yr olds</t>
  </si>
  <si>
    <t>4.3 per 1000 0-4 yr olds</t>
  </si>
  <si>
    <t>6.1 per 1000 0-4 yr olds</t>
  </si>
  <si>
    <t>5.6 per 1000 0-4 yr olds</t>
  </si>
  <si>
    <t>5.5 per 1000 0-4 yr olds</t>
  </si>
  <si>
    <t>2.7 per 1000 0-4 yr olds</t>
  </si>
  <si>
    <t>4.8 per 1000 0-4 yr olds</t>
  </si>
  <si>
    <t>8.9 per 1000 0-4 yr olds</t>
  </si>
  <si>
    <t>3.9 per 1000 0-4 yr olds</t>
  </si>
  <si>
    <t>23.3 per 1000 0-4 yr olds</t>
  </si>
  <si>
    <t>5.2 per 1000 0-4 yr olds</t>
  </si>
  <si>
    <t>9 per 1000 0-4 yr olds</t>
  </si>
  <si>
    <t>8.1 per 1000 0-4 yr olds</t>
  </si>
  <si>
    <t>21.5 per 1000 0-4 yr olds</t>
  </si>
  <si>
    <t>3.2 per 1000 0-4 yr olds</t>
  </si>
  <si>
    <t>13.3 per 1000 0-4 yr olds</t>
  </si>
  <si>
    <t>9.6 per 1000 0-4 yr olds</t>
  </si>
  <si>
    <t>16.2 per 1000 0-4 yr olds</t>
  </si>
  <si>
    <t>17.8 per 1000 0-4 yr olds</t>
  </si>
  <si>
    <t>9.3 per 1000 0-4 yr olds</t>
  </si>
  <si>
    <t>6.9 per 1000 0-4 yr olds</t>
  </si>
  <si>
    <t>20.7 per 1000 0-4 yr olds</t>
  </si>
  <si>
    <t>26.3 per 1000 0-4 yr olds</t>
  </si>
  <si>
    <t>2.3 per 1000 0-4 yr olds</t>
  </si>
  <si>
    <t>2.4 per 1000 0-4 yr olds</t>
  </si>
  <si>
    <t>3 per 1000 0-4 yr olds</t>
  </si>
  <si>
    <t>4.6 per 1000 0-4 yr olds</t>
  </si>
  <si>
    <t>2.6 per 1000 0-4 yr olds</t>
  </si>
  <si>
    <t>5.8 per 1000 0-4 yr olds</t>
  </si>
  <si>
    <t>3.6 per 1000 0-4 yr olds</t>
  </si>
  <si>
    <t>5 per 1000 0-4 yr olds</t>
  </si>
  <si>
    <t>4.1 per 1000 0-4 yr olds</t>
  </si>
  <si>
    <t>2.8 per 1000 0-4 yr olds</t>
  </si>
  <si>
    <t>24.8 per 1000 0-4 yr olds</t>
  </si>
  <si>
    <t>7.4 per 1000 0-4 yr olds</t>
  </si>
  <si>
    <t>16.1 per 1000 0-4 yr olds</t>
  </si>
  <si>
    <t>3.8 per 1000 0-4 yr olds</t>
  </si>
  <si>
    <t>10.2 per 1000 0-4 yr olds</t>
  </si>
  <si>
    <t>2.9 per 1000 0-4 yr olds</t>
  </si>
  <si>
    <t>6.8 per 1000 0-4 yr olds</t>
  </si>
  <si>
    <t>7.1 per 1000 0-4 yr olds</t>
  </si>
  <si>
    <t>2 per 1000 0-4 yr olds</t>
  </si>
  <si>
    <t>4.9 per 1000 0-4 yr olds</t>
  </si>
  <si>
    <t>1.7 per 1000 0-4 yr olds</t>
  </si>
  <si>
    <t>2.5 per 1000 0-4 yr olds</t>
  </si>
  <si>
    <t>3.1 per 1000 0-4 yr olds</t>
  </si>
  <si>
    <t>1.5 per 1000 0-4 yr olds</t>
  </si>
  <si>
    <t>0.6 per 1000 0-4 yr olds</t>
  </si>
  <si>
    <t>1.6 per 1000 0-4 yr olds</t>
  </si>
  <si>
    <t>1.3 per 1000 0-4 yr olds</t>
  </si>
  <si>
    <t>1.4 per 1000 0-4 yr olds</t>
  </si>
  <si>
    <t>1.9 per 1000 0-4 yr olds</t>
  </si>
  <si>
    <t>2.2 per 1000 0-4 yr olds</t>
  </si>
  <si>
    <t>1.1 per 1000 0-4 yr olds</t>
  </si>
  <si>
    <t>2.1 per 1000 0-4 yr olds</t>
  </si>
  <si>
    <t>1.8 per 1000 0-4 yr olds</t>
  </si>
  <si>
    <t>13.1 per 1000 0-4 yr olds</t>
  </si>
  <si>
    <t>24 per 1000 0-4 yr olds</t>
  </si>
  <si>
    <t>15.9 per 1000 0-4 yr olds</t>
  </si>
  <si>
    <t>0.4 per 1000 0-4 yr olds</t>
  </si>
  <si>
    <t>1.2 per 1000 0-4 yr olds</t>
  </si>
  <si>
    <t>0.8 per 1000 0-4 yr olds</t>
  </si>
  <si>
    <t>1 per 1000 0-4 yr olds</t>
  </si>
  <si>
    <t>0.9 per 1000 0-4 yr olds</t>
  </si>
  <si>
    <t>0.3 per 1000 0-4 yr olds</t>
  </si>
  <si>
    <t>0.5 per 1000 0-4 yr olds</t>
  </si>
  <si>
    <t>0.7 per 1000 0-4 yr olds</t>
  </si>
  <si>
    <t>28.8 per 1000 0-4 yr olds</t>
  </si>
  <si>
    <t>26.8 per 1000 0-4 yr olds</t>
  </si>
  <si>
    <t>22.5 per 1000 0-4 yr olds</t>
  </si>
  <si>
    <t>23.1 per 1000 0-4 yr olds</t>
  </si>
  <si>
    <t>23.6 per 1000 0-4 yr olds</t>
  </si>
  <si>
    <t>26.6 per 1000 0-4 yr olds</t>
  </si>
  <si>
    <t>19.1 per 1000 0-4 yr olds</t>
  </si>
  <si>
    <t>20.4 per 1000 0-4 yr olds</t>
  </si>
  <si>
    <t>32.8 per 1000 0-4 yr olds</t>
  </si>
  <si>
    <t>36.9 per 1000 0-4 yr olds</t>
  </si>
  <si>
    <t>25.1 per 1000 0-4 yr olds</t>
  </si>
  <si>
    <t>37.4 per 1000 0-4 yr olds</t>
  </si>
  <si>
    <t>24.2 per 1000 0-4 yr olds</t>
  </si>
  <si>
    <t>27.4 per 1000 0-4 yr olds</t>
  </si>
  <si>
    <t>29.5 per 1000 0-4 yr olds</t>
  </si>
  <si>
    <t>29.1 per 1000 0-4 yr olds</t>
  </si>
  <si>
    <t>32.5 per 1000 0-4 yr olds</t>
  </si>
  <si>
    <t>30.9 per 1000 0-4 yr olds</t>
  </si>
  <si>
    <t>37.1 per 1000 0-4 yr olds</t>
  </si>
  <si>
    <t>22.6 per 1000 0-4 yr olds</t>
  </si>
  <si>
    <t>33.4 per 1000 0-4 yr olds</t>
  </si>
  <si>
    <t>27 per 1000 0-4 yr olds</t>
  </si>
  <si>
    <t>37.3 per 1000 0-4 yr olds</t>
  </si>
  <si>
    <t>49.2 per 1000 0-4 yr olds</t>
  </si>
  <si>
    <t>25.2 per 1000 0-4 yr olds</t>
  </si>
  <si>
    <t>26.4 per 1000 0-4 yr olds</t>
  </si>
  <si>
    <t>38.8 per 1000 0-4 yr olds</t>
  </si>
  <si>
    <t>30.2 per 1000 0-4 yr olds</t>
  </si>
  <si>
    <t>41.3 per 1000 0-4 yr olds</t>
  </si>
  <si>
    <t>32 per 1000 0-4 yr olds</t>
  </si>
  <si>
    <t>32.4 per 1000 0-4 yr olds</t>
  </si>
  <si>
    <t>30.6 per 1000 0-4 yr olds</t>
  </si>
  <si>
    <t>30.1 per 1000 0-4 yr olds</t>
  </si>
  <si>
    <t>22 per 1000 0-4 yr olds</t>
  </si>
  <si>
    <t>34.4 per 1000 0-4 yr olds</t>
  </si>
  <si>
    <t>28 per 1000 0-4 yr olds</t>
  </si>
  <si>
    <t>33.2 per 1000 0-4 yr olds</t>
  </si>
  <si>
    <t>36.6 per 1000 0-4 yr olds</t>
  </si>
  <si>
    <t>24.3 per 1000 0-4 yr olds</t>
  </si>
  <si>
    <t>23.4 per 1000 0-4 yr olds</t>
  </si>
  <si>
    <t>25.9 per 1000 0-4 yr olds</t>
  </si>
  <si>
    <t>26.9 per 1000 0-4 yr olds</t>
  </si>
  <si>
    <t>33.3 per 1000 0-4 yr olds</t>
  </si>
  <si>
    <t>31.2 per 1000 0-4 yr olds</t>
  </si>
  <si>
    <t>37.5 per 1000 0-4 yr olds</t>
  </si>
  <si>
    <t>38.6 per 1000 0-4 yr olds</t>
  </si>
  <si>
    <t>37 per 1000 0-4 yr olds</t>
  </si>
  <si>
    <t>29.3 per 1000 0-4 yr olds</t>
  </si>
  <si>
    <t>31.8 per 1000 0-4 yr olds</t>
  </si>
  <si>
    <t>58.5 per 1000 0-4 yr olds</t>
  </si>
  <si>
    <t>32.9 per 1000 0-4 yr olds</t>
  </si>
  <si>
    <t>28.1 per 1000 0-4 yr olds</t>
  </si>
  <si>
    <t>34.2 per 1000 0-4 yr olds</t>
  </si>
  <si>
    <t>29.2 per 1000 0-4 yr olds</t>
  </si>
  <si>
    <t>20 per 1000 0-4 yr olds</t>
  </si>
  <si>
    <t>21.9 per 1000 0-4 yr olds</t>
  </si>
  <si>
    <t>20.1 per 1000 0-4 yr olds</t>
  </si>
  <si>
    <t>31.5 per 1000 0-4 yr olds</t>
  </si>
  <si>
    <t>15.4 per 1000 0-4 yr olds</t>
  </si>
  <si>
    <t>29.4 per 1000 0-4 yr olds</t>
  </si>
  <si>
    <t>32.3 per 1000 0-4 yr olds</t>
  </si>
  <si>
    <t>33 per 1000 0-4 yr olds</t>
  </si>
  <si>
    <t>31.1 per 1000 0-4 yr olds</t>
  </si>
  <si>
    <t>30.3 per 1000 0-4 yr olds</t>
  </si>
  <si>
    <t>17.6 per 1000 0-4 yr olds</t>
  </si>
  <si>
    <t>27.6 per 1000 0-4 yr olds</t>
  </si>
  <si>
    <t>34.6 per 1000 0-4 yr olds</t>
  </si>
  <si>
    <t>17.2 per 1000 0-4 yr olds</t>
  </si>
  <si>
    <t>21 per 1000 0-4 yr olds</t>
  </si>
  <si>
    <t>40.4 per 1000 0-4 yr olds</t>
  </si>
  <si>
    <t>30 per 1000 0-4 yr olds</t>
  </si>
  <si>
    <t>0 per 1000 0-17 yr olds</t>
  </si>
  <si>
    <t>0.1 per 1000 0-17 yr olds</t>
  </si>
  <si>
    <t>0.2 per 1000 0-17 yr olds</t>
  </si>
  <si>
    <t>0.3 per 1000 0-17 yr olds</t>
  </si>
  <si>
    <t>0.4 per 1000 0-17 yr olds</t>
  </si>
  <si>
    <t>0.5 per 1000 0-17 yr olds</t>
  </si>
  <si>
    <t>0.6 per 1000 0-17 yr olds</t>
  </si>
  <si>
    <t>0.7 per 1000 0-17 yr olds</t>
  </si>
  <si>
    <t>0.8 per 1000 0-17 yr olds</t>
  </si>
  <si>
    <t>15.7 per 1000 0-4 yr olds</t>
  </si>
  <si>
    <t>39.6 per 1000 0-4 yr olds</t>
  </si>
  <si>
    <t>39.2 per 1000 0-4 yr olds</t>
  </si>
  <si>
    <t>35.9 per 1000 0-4 yr olds</t>
  </si>
  <si>
    <t>26.2 per 1000 0-4 yr olds</t>
  </si>
  <si>
    <t>22.4 per 1000 0-4 yr olds</t>
  </si>
  <si>
    <t>25.7 per 1000 0-4 yr olds</t>
  </si>
  <si>
    <t>35.7 per 1000 0-4 yr olds</t>
  </si>
  <si>
    <t>26.9 per 1000 under 1 yr olds</t>
  </si>
  <si>
    <t>40.2 per 1000 under 1 yr olds</t>
  </si>
  <si>
    <t>36.8 per 1000 under 1 yr olds</t>
  </si>
  <si>
    <t>29.5 per 1000 under 1 yr olds</t>
  </si>
  <si>
    <t>27.2 per 1000 0-4 yr olds</t>
  </si>
  <si>
    <t>28.2 per 1000 0-4 yr olds</t>
  </si>
  <si>
    <t>27.7 per 1000 0-4 yr olds</t>
  </si>
  <si>
    <t>28.4 per 1000 0-4 yr olds</t>
  </si>
  <si>
    <t>26 per 1000 0-4 yr olds</t>
  </si>
  <si>
    <t>31.6 per 1000 0-4 yr olds</t>
  </si>
  <si>
    <t>34.1 per 1000 0-4 yr olds</t>
  </si>
  <si>
    <t>23.7 per 1000 0-4 yr olds</t>
  </si>
  <si>
    <t>33.5 per 1000 0-4 yr olds</t>
  </si>
  <si>
    <t>34 per 1000 0-4 yr olds</t>
  </si>
  <si>
    <t>44.2 per 1000 0-4 yr olds</t>
  </si>
  <si>
    <t>42.9 per 1000 0-4 yr olds</t>
  </si>
  <si>
    <t>36.7 per 1000 0-4 yr olds</t>
  </si>
  <si>
    <t>34.3 per 1000 0-4 yr olds</t>
  </si>
  <si>
    <t>57.2 per 1000 0-4 yr olds</t>
  </si>
  <si>
    <t>35.4 per 1000 0-4 yr olds</t>
  </si>
  <si>
    <t>29.9 per 1000 0-4 yr olds</t>
  </si>
  <si>
    <t>34.9 per 1000 0-4 yr olds</t>
  </si>
  <si>
    <t>22.1 per 1000 0-4 yr olds</t>
  </si>
  <si>
    <t>38.7 per 1000 0-4 yr olds</t>
  </si>
  <si>
    <t>23 per 1000 0-4 yr olds</t>
  </si>
  <si>
    <t>29.8 per 1000 0-4 yr olds</t>
  </si>
  <si>
    <t>28.6 per 1000 0-4 yr olds</t>
  </si>
  <si>
    <t>54.2 per 1000 0-4 yr olds</t>
  </si>
  <si>
    <t>27.9 per 1000 0-4 yr olds</t>
  </si>
  <si>
    <t>37.6 per 1000 under 1 yr olds</t>
  </si>
  <si>
    <t>43.2 per 1000 under 1 yr olds</t>
  </si>
  <si>
    <t>41.5 per 1000 under 1 yr olds</t>
  </si>
  <si>
    <t>30.3 per 1000 under 1 yr olds</t>
  </si>
  <si>
    <t>30.9 per 1000 under 1 yr olds</t>
  </si>
  <si>
    <t>29.4 per 1000 under 1 yr olds</t>
  </si>
  <si>
    <t>33.5 per 1000 under 1 yr olds</t>
  </si>
  <si>
    <t>31.7 per 1000 under 1 yr olds</t>
  </si>
  <si>
    <t>43.4 per 1000 under 1 yr olds</t>
  </si>
  <si>
    <t>57.1 per 1000 under 1 yr olds</t>
  </si>
  <si>
    <t>45.4 per 1000 under 1 yr olds</t>
  </si>
  <si>
    <t>36.2 per 1000 under 1 yr olds</t>
  </si>
  <si>
    <t>65.7 per 1000 under 1 yr olds</t>
  </si>
  <si>
    <t>47 per 1000 under 1 yr olds</t>
  </si>
  <si>
    <t>35.6 per 1000 under 1 yr olds</t>
  </si>
  <si>
    <t>31.5 per 1000 under 1 yr olds</t>
  </si>
  <si>
    <t>28.4 per 1000 under 1 yr olds</t>
  </si>
  <si>
    <t>35.1 per 1000 under 1 yr olds</t>
  </si>
  <si>
    <t>28.2 per 1000 under 1 yr olds</t>
  </si>
  <si>
    <t>35 per 1000 under 1 yr olds</t>
  </si>
  <si>
    <t>65.2 per 1000 under 1 yr olds</t>
  </si>
  <si>
    <t>27.4 per 1000 under 1 yr olds</t>
  </si>
  <si>
    <t>28.7 per 1000 under 1 yr olds</t>
  </si>
  <si>
    <t>43.8 per 1000 under 1 yr olds</t>
  </si>
  <si>
    <t>1 per 1000 0-17 yr olds</t>
  </si>
  <si>
    <t>0.9 per 1000 0-17 yr olds</t>
  </si>
  <si>
    <t>1.1 per 1000 0-17 yr olds</t>
  </si>
  <si>
    <t>1.6 per 1000 0-17 yr olds</t>
  </si>
  <si>
    <t>1.3 per 1000 0-17 yr olds</t>
  </si>
  <si>
    <t>1.5 per 1000 0-17 yr olds</t>
  </si>
  <si>
    <t>1.9 per 1000 0-17 yr olds</t>
  </si>
  <si>
    <t>(Multiple Items)</t>
  </si>
  <si>
    <t>Row Labels</t>
  </si>
  <si>
    <t>Max of Rate for ranking</t>
  </si>
  <si>
    <t>Min of Rate for ranking2</t>
  </si>
  <si>
    <t>CIN episodes where a child has any of the so called'toxic trio' identified as a factor at CIN assessment (excluding looked after children)</t>
  </si>
  <si>
    <t>Grand Total</t>
  </si>
  <si>
    <t>Rate for lookups</t>
  </si>
  <si>
    <t>number</t>
  </si>
  <si>
    <t>2019Q3</t>
  </si>
  <si>
    <t>proportion</t>
  </si>
  <si>
    <t>Bristol City of</t>
  </si>
  <si>
    <t>Kingston upon Hull City of</t>
  </si>
  <si>
    <t>Bedford</t>
  </si>
  <si>
    <t>Academic year</t>
  </si>
  <si>
    <t>Hospital admissions for unintentional and deliberate injuries</t>
  </si>
  <si>
    <t>112.73 per 10000 0-14 yr olds</t>
  </si>
  <si>
    <t>106.28 per 10000 0-14 yr olds</t>
  </si>
  <si>
    <t>118.53 per 10000 0-14 yr olds</t>
  </si>
  <si>
    <t>121.93 per 10000 0-14 yr olds</t>
  </si>
  <si>
    <t>109.47 per 10000 0-14 yr olds</t>
  </si>
  <si>
    <t>147.55 per 10000 0-14 yr olds</t>
  </si>
  <si>
    <t>117.23 per 10000 0-14 yr olds</t>
  </si>
  <si>
    <t>112.34 per 10000 0-14 yr olds</t>
  </si>
  <si>
    <t>146.54 per 10000 0-14 yr olds</t>
  </si>
  <si>
    <t>150.98 per 10000 0-14 yr olds</t>
  </si>
  <si>
    <t>Kingston upon Hull</t>
  </si>
  <si>
    <t>115.62 per 10000 0-14 yr olds</t>
  </si>
  <si>
    <t>103.45 per 10000 0-14 yr olds</t>
  </si>
  <si>
    <t>110.76 per 10000 0-14 yr olds</t>
  </si>
  <si>
    <t>96.34 per 10000 0-14 yr olds</t>
  </si>
  <si>
    <t>116.58 per 10000 0-14 yr olds</t>
  </si>
  <si>
    <t>45.06 per 10000 0-14 yr olds</t>
  </si>
  <si>
    <t>69.4 per 10000 0-14 yr olds</t>
  </si>
  <si>
    <t>73.53 per 10000 0-14 yr olds</t>
  </si>
  <si>
    <t>67.89 per 10000 0-14 yr olds</t>
  </si>
  <si>
    <t>103.81 per 10000 0-14 yr olds</t>
  </si>
  <si>
    <t>136.09 per 10000 0-14 yr olds</t>
  </si>
  <si>
    <t>112.95 per 10000 0-14 yr olds</t>
  </si>
  <si>
    <t>108.07 per 10000 0-14 yr olds</t>
  </si>
  <si>
    <t>Bristol</t>
  </si>
  <si>
    <t>102.54 per 10000 0-14 yr olds</t>
  </si>
  <si>
    <t>95.69 per 10000 0-14 yr olds</t>
  </si>
  <si>
    <t>82.94 per 10000 0-14 yr olds</t>
  </si>
  <si>
    <t>124.86 per 10000 0-14 yr olds</t>
  </si>
  <si>
    <t>104.89 per 10000 0-14 yr olds</t>
  </si>
  <si>
    <t>88.48 per 10000 0-14 yr olds</t>
  </si>
  <si>
    <t>102.34 per 10000 0-14 yr olds</t>
  </si>
  <si>
    <t>95.1 per 10000 0-14 yr olds</t>
  </si>
  <si>
    <t>77.07 per 10000 0-14 yr olds</t>
  </si>
  <si>
    <t>63.4 per 10000 0-14 yr olds</t>
  </si>
  <si>
    <t>97 per 10000 0-14 yr olds</t>
  </si>
  <si>
    <t>69.53 per 10000 0-14 yr olds</t>
  </si>
  <si>
    <t>64.35 per 10000 0-14 yr olds</t>
  </si>
  <si>
    <t>72.89 per 10000 0-14 yr olds</t>
  </si>
  <si>
    <t>96.87 per 10000 0-14 yr olds</t>
  </si>
  <si>
    <t>96.23 per 10000 0-14 yr olds</t>
  </si>
  <si>
    <t>62.86 per 10000 0-14 yr olds</t>
  </si>
  <si>
    <t>88.34 per 10000 0-14 yr olds</t>
  </si>
  <si>
    <t>92.53 per 10000 0-14 yr olds</t>
  </si>
  <si>
    <t>71.34 per 10000 0-14 yr olds</t>
  </si>
  <si>
    <t>112.19 per 10000 0-14 yr olds</t>
  </si>
  <si>
    <t>133 per 10000 0-14 yr olds</t>
  </si>
  <si>
    <t>146.67 per 10000 0-14 yr olds</t>
  </si>
  <si>
    <t>117.39 per 10000 0-14 yr olds</t>
  </si>
  <si>
    <t>120.87 per 10000 0-14 yr olds</t>
  </si>
  <si>
    <t>90.22 per 10000 0-14 yr olds</t>
  </si>
  <si>
    <t>93.66 per 10000 0-14 yr olds</t>
  </si>
  <si>
    <t>103.12 per 10000 0-14 yr olds</t>
  </si>
  <si>
    <t>76.56 per 10000 0-14 yr olds</t>
  </si>
  <si>
    <t>84.59 per 10000 0-14 yr olds</t>
  </si>
  <si>
    <t>120.2 per 10000 0-14 yr olds</t>
  </si>
  <si>
    <t>E06000058</t>
  </si>
  <si>
    <t>Bournem., Christch. and Poole</t>
  </si>
  <si>
    <t>E06000059</t>
  </si>
  <si>
    <t>129.1 per 10000 0-14 yr olds</t>
  </si>
  <si>
    <t>109.34 per 10000 0-14 yr olds</t>
  </si>
  <si>
    <t>143.39 per 10000 0-14 yr olds</t>
  </si>
  <si>
    <t>160.26 per 10000 0-14 yr olds</t>
  </si>
  <si>
    <t>162.48 per 10000 0-14 yr olds</t>
  </si>
  <si>
    <t>159.23 per 10000 0-14 yr olds</t>
  </si>
  <si>
    <t>169.38 per 10000 0-14 yr olds</t>
  </si>
  <si>
    <t>112.71 per 10000 0-14 yr olds</t>
  </si>
  <si>
    <t>134 per 10000 0-14 yr olds</t>
  </si>
  <si>
    <t>115.7 per 10000 0-14 yr olds</t>
  </si>
  <si>
    <t>112.68 per 10000 0-14 yr olds</t>
  </si>
  <si>
    <t>115.83 per 10000 0-14 yr olds</t>
  </si>
  <si>
    <t>121.24 per 10000 0-14 yr olds</t>
  </si>
  <si>
    <t>108.96 per 10000 0-14 yr olds</t>
  </si>
  <si>
    <t>113.26 per 10000 0-14 yr olds</t>
  </si>
  <si>
    <t>93.27 per 10000 0-14 yr olds</t>
  </si>
  <si>
    <t>86.87 per 10000 0-14 yr olds</t>
  </si>
  <si>
    <t>87.61 per 10000 0-14 yr olds</t>
  </si>
  <si>
    <t>71.39 per 10000 0-14 yr olds</t>
  </si>
  <si>
    <t>72.14 per 10000 0-14 yr olds</t>
  </si>
  <si>
    <t>116.59 per 10000 0-14 yr olds</t>
  </si>
  <si>
    <t>111.3 per 10000 0-14 yr olds</t>
  </si>
  <si>
    <t>144.08 per 10000 0-14 yr olds</t>
  </si>
  <si>
    <t>147.38 per 10000 0-14 yr olds</t>
  </si>
  <si>
    <t>115.57 per 10000 0-14 yr olds</t>
  </si>
  <si>
    <t>184.86 per 10000 0-14 yr olds</t>
  </si>
  <si>
    <t>85.53 per 10000 0-14 yr olds</t>
  </si>
  <si>
    <t>105.63 per 10000 0-14 yr olds</t>
  </si>
  <si>
    <t>103.78 per 10000 0-14 yr olds</t>
  </si>
  <si>
    <t>93.3 per 10000 0-14 yr olds</t>
  </si>
  <si>
    <t>82.7 per 10000 0-14 yr olds</t>
  </si>
  <si>
    <t>125.24 per 10000 0-14 yr olds</t>
  </si>
  <si>
    <t>120.75 per 10000 0-14 yr olds</t>
  </si>
  <si>
    <t>92.81 per 10000 0-14 yr olds</t>
  </si>
  <si>
    <t>114.18 per 10000 0-14 yr olds</t>
  </si>
  <si>
    <t>112.46 per 10000 0-14 yr olds</t>
  </si>
  <si>
    <t>109.88 per 10000 0-14 yr olds</t>
  </si>
  <si>
    <t>56.27 per 10000 0-14 yr olds</t>
  </si>
  <si>
    <t>59.81 per 10000 0-14 yr olds</t>
  </si>
  <si>
    <t>72.73 per 10000 0-14 yr olds</t>
  </si>
  <si>
    <t>63.71 per 10000 0-14 yr olds</t>
  </si>
  <si>
    <t>53.83 per 10000 0-14 yr olds</t>
  </si>
  <si>
    <t>54.26 per 10000 0-14 yr olds</t>
  </si>
  <si>
    <t>73.64 per 10000 0-14 yr olds</t>
  </si>
  <si>
    <t>62.57 per 10000 0-14 yr olds</t>
  </si>
  <si>
    <t>74.08 per 10000 0-14 yr olds</t>
  </si>
  <si>
    <t>69.17 per 10000 0-14 yr olds</t>
  </si>
  <si>
    <t>74.56 per 10000 0-14 yr olds</t>
  </si>
  <si>
    <t>45.11 per 10000 0-14 yr olds</t>
  </si>
  <si>
    <t>74.79 per 10000 0-14 yr olds</t>
  </si>
  <si>
    <t>60.47 per 10000 0-14 yr olds</t>
  </si>
  <si>
    <t>55.13 per 10000 0-14 yr olds</t>
  </si>
  <si>
    <t>74.4 per 10000 0-14 yr olds</t>
  </si>
  <si>
    <t>70.84 per 10000 0-14 yr olds</t>
  </si>
  <si>
    <t>77.4 per 10000 0-14 yr olds</t>
  </si>
  <si>
    <t>48.57 per 10000 0-14 yr olds</t>
  </si>
  <si>
    <t>83.17 per 10000 0-14 yr olds</t>
  </si>
  <si>
    <t>80.63 per 10000 0-14 yr olds</t>
  </si>
  <si>
    <t>92.32 per 10000 0-14 yr olds</t>
  </si>
  <si>
    <t>99.46 per 10000 0-14 yr olds</t>
  </si>
  <si>
    <t>68.86 per 10000 0-14 yr olds</t>
  </si>
  <si>
    <t>70.13 per 10000 0-14 yr olds</t>
  </si>
  <si>
    <t>82.2 per 10000 0-14 yr olds</t>
  </si>
  <si>
    <t>73.09 per 10000 0-14 yr olds</t>
  </si>
  <si>
    <t>79.17 per 10000 0-14 yr olds</t>
  </si>
  <si>
    <t>81.96 per 10000 0-14 yr olds</t>
  </si>
  <si>
    <t>94.83 per 10000 0-14 yr olds</t>
  </si>
  <si>
    <t>51.68 per 10000 0-14 yr olds</t>
  </si>
  <si>
    <t>112.58 per 10000 0-14 yr olds</t>
  </si>
  <si>
    <t>73.6 per 10000 0-14 yr olds</t>
  </si>
  <si>
    <t>118 per 10000 0-14 yr olds</t>
  </si>
  <si>
    <t>84.87 per 10000 0-14 yr olds</t>
  </si>
  <si>
    <t>105.19 per 10000 0-14 yr olds</t>
  </si>
  <si>
    <t>81.93 per 10000 0-14 yr olds</t>
  </si>
  <si>
    <t>81.47 per 10000 0-14 yr olds</t>
  </si>
  <si>
    <t>86.89 per 10000 0-14 yr olds</t>
  </si>
  <si>
    <t>83.25 per 10000 0-14 yr olds</t>
  </si>
  <si>
    <t>82.13 per 10000 0-14 yr olds</t>
  </si>
  <si>
    <t>136.13 per 10000 0-14 yr olds</t>
  </si>
  <si>
    <t>75.16 per 10000 0-14 yr olds</t>
  </si>
  <si>
    <t>89.27 per 10000 0-14 yr olds</t>
  </si>
  <si>
    <t>96.71 per 10000 0-14 yr olds</t>
  </si>
  <si>
    <t>89.5 per 10000 0-14 yr olds</t>
  </si>
  <si>
    <t>108.6 per 10000 0-14 yr olds</t>
  </si>
  <si>
    <t>83.69 per 10000 0-14 yr olds</t>
  </si>
  <si>
    <t>92.55 per 10000 0-14 yr olds</t>
  </si>
  <si>
    <t>116.76 per 10000 0-14 yr olds</t>
  </si>
  <si>
    <t>92.93 per 10000 0-14 yr olds</t>
  </si>
  <si>
    <t>88.78 per 10000 0-14 yr olds</t>
  </si>
  <si>
    <t>79.58 per 10000 0-14 yr olds</t>
  </si>
  <si>
    <t>124.92 per 10000 0-14 yr olds</t>
  </si>
  <si>
    <t>97.77 per 10000 0-14 yr olds</t>
  </si>
  <si>
    <t>86.73 per 10000 0-14 yr olds</t>
  </si>
  <si>
    <t>151.03 per 10000 0-4 yr olds</t>
  </si>
  <si>
    <t>144.97 per 10000 0-4 yr olds</t>
  </si>
  <si>
    <t>156.51 per 10000 0-4 yr olds</t>
  </si>
  <si>
    <t>150.24 per 10000 0-4 yr olds</t>
  </si>
  <si>
    <t>245.06 per 10000 0-4 yr olds</t>
  </si>
  <si>
    <t>149.82 per 10000 0-4 yr olds</t>
  </si>
  <si>
    <t>134.08 per 10000 0-4 yr olds</t>
  </si>
  <si>
    <t>189.11 per 10000 0-4 yr olds</t>
  </si>
  <si>
    <t>179.32 per 10000 0-4 yr olds</t>
  </si>
  <si>
    <t>136.57 per 10000 0-4 yr olds</t>
  </si>
  <si>
    <t>118.8 per 10000 0-4 yr olds</t>
  </si>
  <si>
    <t>162.88 per 10000 0-4 yr olds</t>
  </si>
  <si>
    <t>135.81 per 10000 0-4 yr olds</t>
  </si>
  <si>
    <t>178.17 per 10000 0-4 yr olds</t>
  </si>
  <si>
    <t>53.98 per 10000 0-4 yr olds</t>
  </si>
  <si>
    <t>77.85 per 10000 0-4 yr olds</t>
  </si>
  <si>
    <t>107.82 per 10000 0-4 yr olds</t>
  </si>
  <si>
    <t>84.32 per 10000 0-4 yr olds</t>
  </si>
  <si>
    <t>155.3 per 10000 0-4 yr olds</t>
  </si>
  <si>
    <t>195.06 per 10000 0-4 yr olds</t>
  </si>
  <si>
    <t>140.06 per 10000 0-4 yr olds</t>
  </si>
  <si>
    <t>137.92 per 10000 0-4 yr olds</t>
  </si>
  <si>
    <t>134.51 per 10000 0-4 yr olds</t>
  </si>
  <si>
    <t>113.13 per 10000 0-4 yr olds</t>
  </si>
  <si>
    <t>122.51 per 10000 0-4 yr olds</t>
  </si>
  <si>
    <t>177.03 per 10000 0-4 yr olds</t>
  </si>
  <si>
    <t>122.87 per 10000 0-4 yr olds</t>
  </si>
  <si>
    <t>89.79 per 10000 0-4 yr olds</t>
  </si>
  <si>
    <t>125.54 per 10000 0-4 yr olds</t>
  </si>
  <si>
    <t>139.63 per 10000 0-4 yr olds</t>
  </si>
  <si>
    <t>92.89 per 10000 0-4 yr olds</t>
  </si>
  <si>
    <t>64.42 per 10000 0-4 yr olds</t>
  </si>
  <si>
    <t>121.66 per 10000 0-4 yr olds</t>
  </si>
  <si>
    <t>67.41 per 10000 0-4 yr olds</t>
  </si>
  <si>
    <t>77.95 per 10000 0-4 yr olds</t>
  </si>
  <si>
    <t>90.27 per 10000 0-4 yr olds</t>
  </si>
  <si>
    <t>124.74 per 10000 0-4 yr olds</t>
  </si>
  <si>
    <t>132.52 per 10000 0-4 yr olds</t>
  </si>
  <si>
    <t>81.45 per 10000 0-4 yr olds</t>
  </si>
  <si>
    <t>120.75 per 10000 0-4 yr olds</t>
  </si>
  <si>
    <t>108.95 per 10000 0-4 yr olds</t>
  </si>
  <si>
    <t>82.45 per 10000 0-4 yr olds</t>
  </si>
  <si>
    <t>139.54 per 10000 0-4 yr olds</t>
  </si>
  <si>
    <t>185.7 per 10000 0-4 yr olds</t>
  </si>
  <si>
    <t>192.44 per 10000 0-4 yr olds</t>
  </si>
  <si>
    <t>157.93 per 10000 0-4 yr olds</t>
  </si>
  <si>
    <t>153.47 per 10000 0-4 yr olds</t>
  </si>
  <si>
    <t>119.73 per 10000 0-4 yr olds</t>
  </si>
  <si>
    <t>126.89 per 10000 0-4 yr olds</t>
  </si>
  <si>
    <t>139.16 per 10000 0-4 yr olds</t>
  </si>
  <si>
    <t>112.96 per 10000 0-4 yr olds</t>
  </si>
  <si>
    <t>121.12 per 10000 0-4 yr olds</t>
  </si>
  <si>
    <t>167.67 per 10000 0-4 yr olds</t>
  </si>
  <si>
    <t>131.81 per 10000 0-4 yr olds</t>
  </si>
  <si>
    <t>190.43 per 10000 0-4 yr olds</t>
  </si>
  <si>
    <t>152.9 per 10000 0-4 yr olds</t>
  </si>
  <si>
    <t>232.68 per 10000 0-4 yr olds</t>
  </si>
  <si>
    <t>227.71 per 10000 0-4 yr olds</t>
  </si>
  <si>
    <t>282.87 per 10000 0-4 yr olds</t>
  </si>
  <si>
    <t>284.34 per 10000 0-4 yr olds</t>
  </si>
  <si>
    <t>207.22 per 10000 0-4 yr olds</t>
  </si>
  <si>
    <t>138.96 per 10000 0-4 yr olds</t>
  </si>
  <si>
    <t>189.66 per 10000 0-4 yr olds</t>
  </si>
  <si>
    <t>170.06 per 10000 0-4 yr olds</t>
  </si>
  <si>
    <t>127.37 per 10000 0-4 yr olds</t>
  </si>
  <si>
    <t>148.87 per 10000 0-4 yr olds</t>
  </si>
  <si>
    <t>149.95 per 10000 0-4 yr olds</t>
  </si>
  <si>
    <t>126.43 per 10000 0-4 yr olds</t>
  </si>
  <si>
    <t>138.49 per 10000 0-4 yr olds</t>
  </si>
  <si>
    <t>116.34 per 10000 0-4 yr olds</t>
  </si>
  <si>
    <t>98.4 per 10000 0-4 yr olds</t>
  </si>
  <si>
    <t>93.06 per 10000 0-4 yr olds</t>
  </si>
  <si>
    <t>88.43 per 10000 0-4 yr olds</t>
  </si>
  <si>
    <t>94.8 per 10000 0-4 yr olds</t>
  </si>
  <si>
    <t>135.3 per 10000 0-4 yr olds</t>
  </si>
  <si>
    <t>139.48 per 10000 0-4 yr olds</t>
  </si>
  <si>
    <t>173.47 per 10000 0-4 yr olds</t>
  </si>
  <si>
    <t>203.96 per 10000 0-4 yr olds</t>
  </si>
  <si>
    <t>143.05 per 10000 0-4 yr olds</t>
  </si>
  <si>
    <t>238.43 per 10000 0-4 yr olds</t>
  </si>
  <si>
    <t>96.85 per 10000 0-4 yr olds</t>
  </si>
  <si>
    <t>128.3 per 10000 0-4 yr olds</t>
  </si>
  <si>
    <t>141.21 per 10000 0-4 yr olds</t>
  </si>
  <si>
    <t>99.24 per 10000 0-4 yr olds</t>
  </si>
  <si>
    <t>99.86 per 10000 0-4 yr olds</t>
  </si>
  <si>
    <t>162.45 per 10000 0-4 yr olds</t>
  </si>
  <si>
    <t>160.67 per 10000 0-4 yr olds</t>
  </si>
  <si>
    <t>120.24 per 10000 0-4 yr olds</t>
  </si>
  <si>
    <t>108.92 per 10000 0-4 yr olds</t>
  </si>
  <si>
    <t>151.31 per 10000 0-4 yr olds</t>
  </si>
  <si>
    <t>138.16 per 10000 0-4 yr olds</t>
  </si>
  <si>
    <t>66.6 per 10000 0-4 yr olds</t>
  </si>
  <si>
    <t>66.01 per 10000 0-4 yr olds</t>
  </si>
  <si>
    <t>93.81 per 10000 0-4 yr olds</t>
  </si>
  <si>
    <t>69.16 per 10000 0-4 yr olds</t>
  </si>
  <si>
    <t>60.3 per 10000 0-4 yr olds</t>
  </si>
  <si>
    <t>74.79 per 10000 0-4 yr olds</t>
  </si>
  <si>
    <t>80.43 per 10000 0-4 yr olds</t>
  </si>
  <si>
    <t>77.24 per 10000 0-4 yr olds</t>
  </si>
  <si>
    <t>102.79 per 10000 0-4 yr olds</t>
  </si>
  <si>
    <t>79.72 per 10000 0-4 yr olds</t>
  </si>
  <si>
    <t>103.56 per 10000 0-4 yr olds</t>
  </si>
  <si>
    <t>52.61 per 10000 0-4 yr olds</t>
  </si>
  <si>
    <t>94.16 per 10000 0-4 yr olds</t>
  </si>
  <si>
    <t>81.71 per 10000 0-4 yr olds</t>
  </si>
  <si>
    <t>80.6 per 10000 0-4 yr olds</t>
  </si>
  <si>
    <t>80.04 per 10000 0-4 yr olds</t>
  </si>
  <si>
    <t>85.94 per 10000 0-4 yr olds</t>
  </si>
  <si>
    <t>99.03 per 10000 0-4 yr olds</t>
  </si>
  <si>
    <t>66.89 per 10000 0-4 yr olds</t>
  </si>
  <si>
    <t>106.28 per 10000 0-4 yr olds</t>
  </si>
  <si>
    <t>91.08 per 10000 0-4 yr olds</t>
  </si>
  <si>
    <t>98.56 per 10000 0-4 yr olds</t>
  </si>
  <si>
    <t>123.38 per 10000 0-4 yr olds</t>
  </si>
  <si>
    <t>72.56 per 10000 0-4 yr olds</t>
  </si>
  <si>
    <t>96.73 per 10000 0-4 yr olds</t>
  </si>
  <si>
    <t>87.14 per 10000 0-4 yr olds</t>
  </si>
  <si>
    <t>97.56 per 10000 0-4 yr olds</t>
  </si>
  <si>
    <t>90.88 per 10000 0-4 yr olds</t>
  </si>
  <si>
    <t>105.82 per 10000 0-4 yr olds</t>
  </si>
  <si>
    <t>114.67 per 10000 0-4 yr olds</t>
  </si>
  <si>
    <t>114.29 per 10000 0-4 yr olds</t>
  </si>
  <si>
    <t>76.69 per 10000 0-4 yr olds</t>
  </si>
  <si>
    <t>149.67 per 10000 0-4 yr olds</t>
  </si>
  <si>
    <t>91.17 per 10000 0-4 yr olds</t>
  </si>
  <si>
    <t>168.29 per 10000 0-4 yr olds</t>
  </si>
  <si>
    <t>106.94 per 10000 0-4 yr olds</t>
  </si>
  <si>
    <t>136.68 per 10000 0-4 yr olds</t>
  </si>
  <si>
    <t>111.65 per 10000 0-4 yr olds</t>
  </si>
  <si>
    <t>119.88 per 10000 0-4 yr olds</t>
  </si>
  <si>
    <t>106.87 per 10000 0-4 yr olds</t>
  </si>
  <si>
    <t>104.33 per 10000 0-4 yr olds</t>
  </si>
  <si>
    <t>107.74 per 10000 0-4 yr olds</t>
  </si>
  <si>
    <t>178.08 per 10000 0-4 yr olds</t>
  </si>
  <si>
    <t>89.39 per 10000 0-4 yr olds</t>
  </si>
  <si>
    <t>124.14 per 10000 0-4 yr olds</t>
  </si>
  <si>
    <t>132.96 per 10000 0-4 yr olds</t>
  </si>
  <si>
    <t>106.68 per 10000 0-4 yr olds</t>
  </si>
  <si>
    <t>144.75 per 10000 0-4 yr olds</t>
  </si>
  <si>
    <t>108.05 per 10000 0-4 yr olds</t>
  </si>
  <si>
    <t>121.83 per 10000 0-4 yr olds</t>
  </si>
  <si>
    <t>168.94 per 10000 0-4 yr olds</t>
  </si>
  <si>
    <t>118.27 per 10000 0-4 yr olds</t>
  </si>
  <si>
    <t>110.77 per 10000 0-4 yr olds</t>
  </si>
  <si>
    <t>91.33 per 10000 0-4 yr olds</t>
  </si>
  <si>
    <t>147.23 per 10000 0-4 yr olds</t>
  </si>
  <si>
    <t>116.4 per 10000 0-4 yr olds</t>
  </si>
  <si>
    <t>108.46 per 10000 0-4 yr olds</t>
  </si>
  <si>
    <t>Pre-LGR 2019 Bournemouth</t>
  </si>
  <si>
    <t>Pre-LGR 2019 Poole</t>
  </si>
  <si>
    <t>Pre-LGR 2019 Dorset</t>
  </si>
  <si>
    <t>2017/18</t>
  </si>
  <si>
    <t>96.09 per 10000 0-14 yr olds</t>
  </si>
  <si>
    <t>123.14 per 10000 0-4 yr olds</t>
  </si>
  <si>
    <t>Rate ranking value</t>
  </si>
  <si>
    <t>(All)</t>
  </si>
  <si>
    <t>Max of Rate ranking value</t>
  </si>
  <si>
    <t>Min of Rate ranking value2</t>
  </si>
  <si>
    <t>percentage</t>
  </si>
  <si>
    <t>Calendar year</t>
  </si>
  <si>
    <t>Herefordshire, County of</t>
  </si>
  <si>
    <t>score</t>
  </si>
  <si>
    <t>Bournemouth, Christchurch and Poole</t>
  </si>
  <si>
    <t>175.31 per 1000 households with children</t>
  </si>
  <si>
    <t>101.19 per 1000 households with children</t>
  </si>
  <si>
    <t>148.79 per 1000 households with children</t>
  </si>
  <si>
    <t>173.59 per 1000 households with children</t>
  </si>
  <si>
    <t>84.25 per 1000 households with children</t>
  </si>
  <si>
    <t>196.29 per 1000 households with children</t>
  </si>
  <si>
    <t>207.73 per 1000 households with children</t>
  </si>
  <si>
    <t>241.4 per 1000 households with children</t>
  </si>
  <si>
    <t>155 per 1000 households with children</t>
  </si>
  <si>
    <t>172.56 per 1000 households with children</t>
  </si>
  <si>
    <t>85.47 per 1000 households with children</t>
  </si>
  <si>
    <t>109.36 per 1000 households with children</t>
  </si>
  <si>
    <t>128.94 per 1000 households with children</t>
  </si>
  <si>
    <t>114.65 per 1000 households with children</t>
  </si>
  <si>
    <t>85.41 per 1000 households with children</t>
  </si>
  <si>
    <t>63.38 per 1000 households with children</t>
  </si>
  <si>
    <t>153.36 per 1000 households with children</t>
  </si>
  <si>
    <t>81.78 per 1000 households with children</t>
  </si>
  <si>
    <t>70.41 per 1000 households with children</t>
  </si>
  <si>
    <t>82.33 per 1000 households with children</t>
  </si>
  <si>
    <t>111.37 per 1000 households with children</t>
  </si>
  <si>
    <t>144.96 per 1000 households with children</t>
  </si>
  <si>
    <t>150.67 per 1000 households with children</t>
  </si>
  <si>
    <t>161.12 per 1000 households with children</t>
  </si>
  <si>
    <t>146.26 per 1000 households with children</t>
  </si>
  <si>
    <t>232.59 per 1000 households with children</t>
  </si>
  <si>
    <t>131.52 per 1000 households with children</t>
  </si>
  <si>
    <t>168.13 per 1000 households with children</t>
  </si>
  <si>
    <t>139.78 per 1000 households with children</t>
  </si>
  <si>
    <t>117.84 per 1000 households with children</t>
  </si>
  <si>
    <t>100.93 per 1000 households with children</t>
  </si>
  <si>
    <t>110.45 per 1000 households with children</t>
  </si>
  <si>
    <t>181.76 per 1000 households with children</t>
  </si>
  <si>
    <t>133.35 per 1000 households with children</t>
  </si>
  <si>
    <t>95.94 per 1000 households with children</t>
  </si>
  <si>
    <t>150.94 per 1000 households with children</t>
  </si>
  <si>
    <t>205.23 per 1000 households with children</t>
  </si>
  <si>
    <t>112.67 per 1000 households with children</t>
  </si>
  <si>
    <t>182.08 per 1000 households with children</t>
  </si>
  <si>
    <t>120.17 per 1000 households with children</t>
  </si>
  <si>
    <t>126.18 per 1000 households with children</t>
  </si>
  <si>
    <t>116.59 per 1000 households with children</t>
  </si>
  <si>
    <t>306.97 per 1000 households with children</t>
  </si>
  <si>
    <t>167.88 per 1000 households with children</t>
  </si>
  <si>
    <t>84.64 per 1000 households with children</t>
  </si>
  <si>
    <t>127.36 per 1000 households with children</t>
  </si>
  <si>
    <t>94.25 per 1000 households with children</t>
  </si>
  <si>
    <t>326.96 per 1000 households with children</t>
  </si>
  <si>
    <t>115.03 per 1000 households with children</t>
  </si>
  <si>
    <t>114.02 per 1000 households with children</t>
  </si>
  <si>
    <t>88.15 per 1000 households with children</t>
  </si>
  <si>
    <t>91.91 per 1000 households with children</t>
  </si>
  <si>
    <t>246.8 per 1000 households with children</t>
  </si>
  <si>
    <t>145.79 per 1000 households with children</t>
  </si>
  <si>
    <t>141.76 per 1000 households with children</t>
  </si>
  <si>
    <t>67.14 per 1000 households with children</t>
  </si>
  <si>
    <t>120.9 per 1000 households with children</t>
  </si>
  <si>
    <t>173.16 per 1000 households with children</t>
  </si>
  <si>
    <t>67.16 per 1000 households with children</t>
  </si>
  <si>
    <t>265.35 per 1000 households with children</t>
  </si>
  <si>
    <t>160.86 per 1000 households with children</t>
  </si>
  <si>
    <t>146.14 per 1000 households with children</t>
  </si>
  <si>
    <t>153.4 per 1000 households with children</t>
  </si>
  <si>
    <t>110.41 per 1000 households with children</t>
  </si>
  <si>
    <t>140.93 per 1000 households with children</t>
  </si>
  <si>
    <t>131.17 per 1000 households with children</t>
  </si>
  <si>
    <t>182.2 per 1000 households with children</t>
  </si>
  <si>
    <t>117.18 per 1000 households with children</t>
  </si>
  <si>
    <t>215.29 per 1000 households with children</t>
  </si>
  <si>
    <t>137.66 per 1000 households with children</t>
  </si>
  <si>
    <t>141.38 per 1000 households with children</t>
  </si>
  <si>
    <t>178.07 per 1000 households with children</t>
  </si>
  <si>
    <t>100.47 per 1000 households with children</t>
  </si>
  <si>
    <t>241.44 per 1000 households with children</t>
  </si>
  <si>
    <t>142.73 per 1000 households with children</t>
  </si>
  <si>
    <t>121.02 per 1000 households with children</t>
  </si>
  <si>
    <t>250.79 per 1000 households with children</t>
  </si>
  <si>
    <t>195.31 per 1000 households with children</t>
  </si>
  <si>
    <t>125.42 per 1000 households with children</t>
  </si>
  <si>
    <t>149.54 per 1000 households with children</t>
  </si>
  <si>
    <t>132.39 per 1000 households with children</t>
  </si>
  <si>
    <t>116.54 per 1000 households with children</t>
  </si>
  <si>
    <t>108.38 per 1000 households with children</t>
  </si>
  <si>
    <t>161.46 per 1000 households with children</t>
  </si>
  <si>
    <t>106.36 per 1000 households with children</t>
  </si>
  <si>
    <t>271.45 per 1000 households with children</t>
  </si>
  <si>
    <t>94.82 per 1000 households with children</t>
  </si>
  <si>
    <t>196.8 per 1000 households with children</t>
  </si>
  <si>
    <t>175.23 per 1000 households with children</t>
  </si>
  <si>
    <t>139.41 per 1000 households with children</t>
  </si>
  <si>
    <t>130.96 per 1000 households with children</t>
  </si>
  <si>
    <t>134.39 per 1000 households with children</t>
  </si>
  <si>
    <t>103.96 per 1000 households with children</t>
  </si>
  <si>
    <t>162.81 per 1000 households with children</t>
  </si>
  <si>
    <t>62.66 per 1000 households with children</t>
  </si>
  <si>
    <t>207.85 per 1000 households with children</t>
  </si>
  <si>
    <t>93.1 per 1000 households with children</t>
  </si>
  <si>
    <t>201.09 per 1000 households with children</t>
  </si>
  <si>
    <t>163.64 per 1000 households with children</t>
  </si>
  <si>
    <t>190.66 per 1000 households with children</t>
  </si>
  <si>
    <t>113.54 per 1000 households with children</t>
  </si>
  <si>
    <t>135.47 per 1000 households with children</t>
  </si>
  <si>
    <t>138.7 per 1000 households with children</t>
  </si>
  <si>
    <t>180.72 per 1000 households with children</t>
  </si>
  <si>
    <t>82.24 per 1000 households with children</t>
  </si>
  <si>
    <t>202.8 per 1000 households with children</t>
  </si>
  <si>
    <t>197.07 per 1000 households with children</t>
  </si>
  <si>
    <t>177.59 per 1000 households with children</t>
  </si>
  <si>
    <t>229.02 per 1000 households with children</t>
  </si>
  <si>
    <t>186.78 per 1000 households with children</t>
  </si>
  <si>
    <t>94.28 per 1000 households with children</t>
  </si>
  <si>
    <t>107.77 per 1000 households with children</t>
  </si>
  <si>
    <t>133.81 per 1000 households with children</t>
  </si>
  <si>
    <t>181.77 per 1000 households with children</t>
  </si>
  <si>
    <t>121.63 per 1000 households with children</t>
  </si>
  <si>
    <t>176.05 per 1000 households with children</t>
  </si>
  <si>
    <t>57.06 per 1000 households with children</t>
  </si>
  <si>
    <t>168.93 per 1000 households with children</t>
  </si>
  <si>
    <t>171.76 per 1000 households with children</t>
  </si>
  <si>
    <t>228.77 per 1000 households with children</t>
  </si>
  <si>
    <t>136.32 per 1000 households with children</t>
  </si>
  <si>
    <t>161.85 per 1000 households with children</t>
  </si>
  <si>
    <t>146.58 per 1000 households with children</t>
  </si>
  <si>
    <t>204.88 per 1000 households with children</t>
  </si>
  <si>
    <t>122.24 per 1000 households with children</t>
  </si>
  <si>
    <t>176.58 per 1000 households with children</t>
  </si>
  <si>
    <t>113.47 per 1000 households with children</t>
  </si>
  <si>
    <t>83.75 per 1000 households with children</t>
  </si>
  <si>
    <t>164.9 per 1000 households with children</t>
  </si>
  <si>
    <t>134.97 per 1000 households with children</t>
  </si>
  <si>
    <t>90.39 per 1000 households with children</t>
  </si>
  <si>
    <t>105.03 per 1000 households with children</t>
  </si>
  <si>
    <t>78.68 per 1000 households with children</t>
  </si>
  <si>
    <t>167.27 per 1000 households with children</t>
  </si>
  <si>
    <t>135.71 per 1000 households with children</t>
  </si>
  <si>
    <t>70.11 per 1000 households with children</t>
  </si>
  <si>
    <t>175.36 per 1000 households with children</t>
  </si>
  <si>
    <t>61.01 per 1000 households with children</t>
  </si>
  <si>
    <t>229.68 per 1000 households with children</t>
  </si>
  <si>
    <t>99.1 per 1000 households with children</t>
  </si>
  <si>
    <t>110 per 1000 households with children</t>
  </si>
  <si>
    <t>200.99 per 1000 households with children</t>
  </si>
  <si>
    <t>188.85 per 1000 households with children</t>
  </si>
  <si>
    <t>152.89 per 1000 households with children</t>
  </si>
  <si>
    <t>100.83 per 1000 households with children</t>
  </si>
  <si>
    <t>147.83 per 1000 households with children</t>
  </si>
  <si>
    <t>205 per 1000 households with children</t>
  </si>
  <si>
    <t>154.4 per 1000 households with children</t>
  </si>
  <si>
    <t>121.77 per 1000 households with children</t>
  </si>
  <si>
    <t>119.93 per 1000 households with children</t>
  </si>
  <si>
    <t>134.82 per 1000 households with children</t>
  </si>
  <si>
    <t>Min of Rate for ranking</t>
  </si>
  <si>
    <t>March Snapshot from Children looked after in England including adoption: 2018 to 2019</t>
  </si>
  <si>
    <t>Vulnerability Profile for England</t>
  </si>
  <si>
    <t>19.52 per 1000 0-1 yr olds</t>
  </si>
  <si>
    <t>14.82 per 1000 0-1 yr olds</t>
  </si>
  <si>
    <t>15.14 per 1000 0-1 yr olds</t>
  </si>
  <si>
    <t>14.6 per 1000 0-1 yr olds</t>
  </si>
  <si>
    <t>14.44 per 1000 0-1 yr olds</t>
  </si>
  <si>
    <t>14.92 per 1000 0-1 yr olds</t>
  </si>
  <si>
    <t>19.3 per 1000 0-1 yr olds</t>
  </si>
  <si>
    <t>18.68 per 1000 0-1 yr olds</t>
  </si>
  <si>
    <t>16.98 per 1000 0-1 yr olds</t>
  </si>
  <si>
    <t>14.55 per 1000 0-1 yr olds</t>
  </si>
  <si>
    <t>13.75 per 1000 0-1 yr olds</t>
  </si>
  <si>
    <t>17.36 per 1000 0-1 yr olds</t>
  </si>
  <si>
    <t>15.89 per 1000 0-1 yr olds</t>
  </si>
  <si>
    <t>16.68 per 1000 0-1 yr olds</t>
  </si>
  <si>
    <t>13.68 per 1000 0-1 yr olds</t>
  </si>
  <si>
    <t>12.95 per 1000 0-1 yr olds</t>
  </si>
  <si>
    <t>14.67 per 1000 0-1 yr olds</t>
  </si>
  <si>
    <t>14.04 per 1000 0-1 yr olds</t>
  </si>
  <si>
    <t>16.66 per 1000 0-1 yr olds</t>
  </si>
  <si>
    <t>13.4 per 1000 0-1 yr olds</t>
  </si>
  <si>
    <t>12.51 per 1000 0-1 yr olds</t>
  </si>
  <si>
    <t>13.62 per 1000 0-1 yr olds</t>
  </si>
  <si>
    <t>8.97 per 1000 0-1 yr olds</t>
  </si>
  <si>
    <t>12.71 per 1000 0-1 yr olds</t>
  </si>
  <si>
    <t>18.53 per 1000 0-1 yr olds</t>
  </si>
  <si>
    <t>16.14 per 1000 0-1 yr olds</t>
  </si>
  <si>
    <t>12.88 per 1000 0-1 yr olds</t>
  </si>
  <si>
    <t>16.83 per 1000 0-1 yr olds</t>
  </si>
  <si>
    <t>12.49 per 1000 0-1 yr olds</t>
  </si>
  <si>
    <t>15.81 per 1000 0-1 yr olds</t>
  </si>
  <si>
    <t>11.86 per 1000 0-1 yr olds</t>
  </si>
  <si>
    <t>12.3 per 1000 0-1 yr olds</t>
  </si>
  <si>
    <t>12.44 per 1000 0-1 yr olds</t>
  </si>
  <si>
    <t>16.37 per 1000 0-1 yr olds</t>
  </si>
  <si>
    <t>13.92 per 1000 0-1 yr olds</t>
  </si>
  <si>
    <t>15.64 per 1000 0-1 yr olds</t>
  </si>
  <si>
    <t>12.93 per 1000 0-1 yr olds</t>
  </si>
  <si>
    <t>17.59 per 1000 0-1 yr olds</t>
  </si>
  <si>
    <t>18.99 per 1000 0-1 yr olds</t>
  </si>
  <si>
    <t>12.99 per 1000 0-1 yr olds</t>
  </si>
  <si>
    <t>17.41 per 1000 0-1 yr olds</t>
  </si>
  <si>
    <t>13.64 per 1000 0-1 yr olds</t>
  </si>
  <si>
    <t>16.62 per 1000 0-1 yr olds</t>
  </si>
  <si>
    <t>12.45 per 1000 0-1 yr olds</t>
  </si>
  <si>
    <t>14.08 per 1000 0-1 yr olds</t>
  </si>
  <si>
    <t>16.15 per 1000 0-1 yr olds</t>
  </si>
  <si>
    <t>16.26 per 1000 0-1 yr olds</t>
  </si>
  <si>
    <t>12.67 per 1000 0-1 yr olds</t>
  </si>
  <si>
    <t>18.49 per 1000 0-1 yr olds</t>
  </si>
  <si>
    <t>14 per 1000 0-1 yr olds</t>
  </si>
  <si>
    <t>14.27 per 1000 0-1 yr olds</t>
  </si>
  <si>
    <t>18.76 per 1000 0-1 yr olds</t>
  </si>
  <si>
    <t>14.31 per 1000 0-1 yr olds</t>
  </si>
  <si>
    <t>15.96 per 1000 0-1 yr olds</t>
  </si>
  <si>
    <t>17.14 per 1000 0-1 yr olds</t>
  </si>
  <si>
    <t>17.31 per 1000 0-1 yr olds</t>
  </si>
  <si>
    <t>14.81 per 1000 0-1 yr olds</t>
  </si>
  <si>
    <t>17.13 per 1000 0-1 yr olds</t>
  </si>
  <si>
    <t>19.87 per 1000 0-1 yr olds</t>
  </si>
  <si>
    <t>17.2 per 1000 0-1 yr olds</t>
  </si>
  <si>
    <t>13.48 per 1000 0-1 yr olds</t>
  </si>
  <si>
    <t>19.2 per 1000 0-1 yr olds</t>
  </si>
  <si>
    <t>17.26 per 1000 0-1 yr olds</t>
  </si>
  <si>
    <t>21.37 per 1000 0-1 yr olds</t>
  </si>
  <si>
    <t>14.26 per 1000 0-1 yr olds</t>
  </si>
  <si>
    <t>19.43 per 1000 0-1 yr olds</t>
  </si>
  <si>
    <t>18.3 per 1000 0-1 yr olds</t>
  </si>
  <si>
    <t>18.57 per 1000 0-1 yr olds</t>
  </si>
  <si>
    <t>14.03 per 1000 0-1 yr olds</t>
  </si>
  <si>
    <t>14.18 per 1000 0-1 yr olds</t>
  </si>
  <si>
    <t>12.01 per 1000 0-1 yr olds</t>
  </si>
  <si>
    <t>12.46 per 1000 0-1 yr olds</t>
  </si>
  <si>
    <t>12.96 per 1000 0-1 yr olds</t>
  </si>
  <si>
    <t>20.82 per 1000 0-1 yr olds</t>
  </si>
  <si>
    <t>17.48 per 1000 0-1 yr olds</t>
  </si>
  <si>
    <t>13.94 per 1000 0-1 yr olds</t>
  </si>
  <si>
    <t>16.78 per 1000 0-1 yr olds</t>
  </si>
  <si>
    <t>12.91 per 1000 0-1 yr olds</t>
  </si>
  <si>
    <t>17.5 per 1000 0-1 yr olds</t>
  </si>
  <si>
    <t>15.6 per 1000 0-1 yr olds</t>
  </si>
  <si>
    <t>14.98 per 1000 0-1 yr olds</t>
  </si>
  <si>
    <t>12.84 per 1000 0-1 yr olds</t>
  </si>
  <si>
    <t>12.23 per 1000 0-1 yr olds</t>
  </si>
  <si>
    <t>18.14 per 1000 0-1 yr olds</t>
  </si>
  <si>
    <t>17.65 per 1000 0-1 yr olds</t>
  </si>
  <si>
    <t>17.19 per 1000 0-1 yr olds</t>
  </si>
  <si>
    <t>12.48 per 1000 0-1 yr olds</t>
  </si>
  <si>
    <t>16.17 per 1000 0-1 yr olds</t>
  </si>
  <si>
    <t>13.51 per 1000 0-1 yr olds</t>
  </si>
  <si>
    <t>12.79 per 1000 0-1 yr olds</t>
  </si>
  <si>
    <t>13.21 per 1000 0-1 yr olds</t>
  </si>
  <si>
    <t>18.1 per 1000 0-1 yr olds</t>
  </si>
  <si>
    <t>14.3 per 1000 0-1 yr olds</t>
  </si>
  <si>
    <t>18.62 per 1000 0-1 yr olds</t>
  </si>
  <si>
    <t>15.51 per 1000 0-1 yr olds</t>
  </si>
  <si>
    <t>13.37 per 1000 0-1 yr olds</t>
  </si>
  <si>
    <t>13.96 per 1000 0-1 yr olds</t>
  </si>
  <si>
    <t>15.53 per 1000 0-1 yr olds</t>
  </si>
  <si>
    <t>16.8 per 1000 0-1 yr olds</t>
  </si>
  <si>
    <t>13.49 per 1000 0-1 yr olds</t>
  </si>
  <si>
    <t>14.58 per 1000 0-1 yr olds</t>
  </si>
  <si>
    <t>14.33 per 1000 0-1 yr olds</t>
  </si>
  <si>
    <t>16.36 per 1000 0-1 yr olds</t>
  </si>
  <si>
    <t>16.05 per 1000 0-1 yr olds</t>
  </si>
  <si>
    <t>12.14 per 1000 0-1 yr olds</t>
  </si>
  <si>
    <t>19.6 per 1000 0-1 yr olds</t>
  </si>
  <si>
    <t>14.4 per 1000 0-1 yr olds</t>
  </si>
  <si>
    <t>15.13 per 1000 0-1 yr olds</t>
  </si>
  <si>
    <t>16.71 per 1000 0-1 yr olds</t>
  </si>
  <si>
    <t>14.24 per 1000 0-1 yr olds</t>
  </si>
  <si>
    <t>13.13 per 1000 0-1 yr olds</t>
  </si>
  <si>
    <t>12.5 per 1000 0-1 yr olds</t>
  </si>
  <si>
    <t>14.99 per 1000 0-1 yr olds</t>
  </si>
  <si>
    <t>12.58 per 1000 0-1 yr olds</t>
  </si>
  <si>
    <t>12.29 per 1000 0-1 yr olds</t>
  </si>
  <si>
    <t>17.12 per 1000 0-1 yr olds</t>
  </si>
  <si>
    <t>12.97 per 1000 0-1 yr olds</t>
  </si>
  <si>
    <t>12.7 per 1000 0-1 yr olds</t>
  </si>
  <si>
    <t>189.32 per 1000 0-1 yr olds</t>
  </si>
  <si>
    <t>161.76 per 1000 0-1 yr olds</t>
  </si>
  <si>
    <t>163.62 per 1000 0-1 yr olds</t>
  </si>
  <si>
    <t>157.4 per 1000 0-1 yr olds</t>
  </si>
  <si>
    <t>154.81 per 1000 0-1 yr olds</t>
  </si>
  <si>
    <t>161.82 per 1000 0-1 yr olds</t>
  </si>
  <si>
    <t>178.67 per 1000 0-1 yr olds</t>
  </si>
  <si>
    <t>174.7 per 1000 0-1 yr olds</t>
  </si>
  <si>
    <t>204.15 per 1000 0-1 yr olds</t>
  </si>
  <si>
    <t>176.9 per 1000 0-1 yr olds</t>
  </si>
  <si>
    <t>165.03 per 1000 0-1 yr olds</t>
  </si>
  <si>
    <t>145.89 per 1000 0-1 yr olds</t>
  </si>
  <si>
    <t>169.18 per 1000 0-1 yr olds</t>
  </si>
  <si>
    <t>192.44 per 1000 0-1 yr olds</t>
  </si>
  <si>
    <t>175.73 per 1000 0-1 yr olds</t>
  </si>
  <si>
    <t>182.52 per 1000 0-1 yr olds</t>
  </si>
  <si>
    <t>154.29 per 1000 0-1 yr olds</t>
  </si>
  <si>
    <t>134.4 per 1000 0-1 yr olds</t>
  </si>
  <si>
    <t>168.88 per 1000 0-1 yr olds</t>
  </si>
  <si>
    <t>166.21 per 1000 0-1 yr olds</t>
  </si>
  <si>
    <t>150.39 per 1000 0-1 yr olds</t>
  </si>
  <si>
    <t>196.64 per 1000 0-1 yr olds</t>
  </si>
  <si>
    <t>147.02 per 1000 0-1 yr olds</t>
  </si>
  <si>
    <t>148.59 per 1000 0-1 yr olds</t>
  </si>
  <si>
    <t>157.64 per 1000 0-1 yr olds</t>
  </si>
  <si>
    <t>172.81 per 1000 0-1 yr olds</t>
  </si>
  <si>
    <t>149.94 per 1000 0-1 yr olds</t>
  </si>
  <si>
    <t>175.5 per 1000 0-1 yr olds</t>
  </si>
  <si>
    <t>178.17 per 1000 0-1 yr olds</t>
  </si>
  <si>
    <t>152.84 per 1000 0-1 yr olds</t>
  </si>
  <si>
    <t>164.45 per 1000 0-1 yr olds</t>
  </si>
  <si>
    <t>168.68 per 1000 0-1 yr olds</t>
  </si>
  <si>
    <t>145.61 per 1000 0-1 yr olds</t>
  </si>
  <si>
    <t>148.95 per 1000 0-1 yr olds</t>
  </si>
  <si>
    <t>164.33 per 1000 0-1 yr olds</t>
  </si>
  <si>
    <t>142.45 per 1000 0-1 yr olds</t>
  </si>
  <si>
    <t>152.37 per 1000 0-1 yr olds</t>
  </si>
  <si>
    <t>166.72 per 1000 0-1 yr olds</t>
  </si>
  <si>
    <t>176.64 per 1000 0-1 yr olds</t>
  </si>
  <si>
    <t>143.78 per 1000 0-1 yr olds</t>
  </si>
  <si>
    <t>178.28 per 1000 0-1 yr olds</t>
  </si>
  <si>
    <t>152.05 per 1000 0-1 yr olds</t>
  </si>
  <si>
    <t>176.29 per 1000 0-1 yr olds</t>
  </si>
  <si>
    <t>144.46 per 1000 0-1 yr olds</t>
  </si>
  <si>
    <t>189.81 per 1000 0-1 yr olds</t>
  </si>
  <si>
    <t>223.34 per 1000 0-1 yr olds</t>
  </si>
  <si>
    <t>183.95 per 1000 0-1 yr olds</t>
  </si>
  <si>
    <t>197.49 per 1000 0-1 yr olds</t>
  </si>
  <si>
    <t>142.31 per 1000 0-1 yr olds</t>
  </si>
  <si>
    <t>198.67 per 1000 0-1 yr olds</t>
  </si>
  <si>
    <t>155.9 per 1000 0-1 yr olds</t>
  </si>
  <si>
    <t>139.87 per 1000 0-1 yr olds</t>
  </si>
  <si>
    <t>153.95 per 1000 0-1 yr olds</t>
  </si>
  <si>
    <t>167.91 per 1000 0-1 yr olds</t>
  </si>
  <si>
    <t>170.9 per 1000 0-1 yr olds</t>
  </si>
  <si>
    <t>151.2 per 1000 0-1 yr olds</t>
  </si>
  <si>
    <t>219.75 per 1000 0-1 yr olds</t>
  </si>
  <si>
    <t>178.15 per 1000 0-1 yr olds</t>
  </si>
  <si>
    <t>150.08 per 1000 0-1 yr olds</t>
  </si>
  <si>
    <t>192.81 per 1000 0-1 yr olds</t>
  </si>
  <si>
    <t>157.34 per 1000 0-1 yr olds</t>
  </si>
  <si>
    <t>166.55 per 1000 0-1 yr olds</t>
  </si>
  <si>
    <t>201.86 per 1000 0-1 yr olds</t>
  </si>
  <si>
    <t>214.3 per 1000 0-1 yr olds</t>
  </si>
  <si>
    <t>166.75 per 1000 0-1 yr olds</t>
  </si>
  <si>
    <t>183.22 per 1000 0-1 yr olds</t>
  </si>
  <si>
    <t>177.36 per 1000 0-1 yr olds</t>
  </si>
  <si>
    <t>142.48 per 1000 0-1 yr olds</t>
  </si>
  <si>
    <t>197 per 1000 0-1 yr olds</t>
  </si>
  <si>
    <t>148.05 per 1000 0-1 yr olds</t>
  </si>
  <si>
    <t>211.39 per 1000 0-1 yr olds</t>
  </si>
  <si>
    <t>169.73 per 1000 0-1 yr olds</t>
  </si>
  <si>
    <t>217.91 per 1000 0-1 yr olds</t>
  </si>
  <si>
    <t>156.7 per 1000 0-1 yr olds</t>
  </si>
  <si>
    <t>194.58 per 1000 0-1 yr olds</t>
  </si>
  <si>
    <t>157.05 per 1000 0-1 yr olds</t>
  </si>
  <si>
    <t>199.5 per 1000 0-1 yr olds</t>
  </si>
  <si>
    <t>197.83 per 1000 0-1 yr olds</t>
  </si>
  <si>
    <t>158.81 per 1000 0-1 yr olds</t>
  </si>
  <si>
    <t>148.34 per 1000 0-1 yr olds</t>
  </si>
  <si>
    <t>145.02 per 1000 0-1 yr olds</t>
  </si>
  <si>
    <t>169.03 per 1000 0-1 yr olds</t>
  </si>
  <si>
    <t>146.14 per 1000 0-1 yr olds</t>
  </si>
  <si>
    <t>148.3 per 1000 0-1 yr olds</t>
  </si>
  <si>
    <t>157.14 per 1000 0-1 yr olds</t>
  </si>
  <si>
    <t>195.51 per 1000 0-1 yr olds</t>
  </si>
  <si>
    <t>148.36 per 1000 0-1 yr olds</t>
  </si>
  <si>
    <t>147.89 per 1000 0-1 yr olds</t>
  </si>
  <si>
    <t>160.26 per 1000 0-1 yr olds</t>
  </si>
  <si>
    <t>171.18 per 1000 0-1 yr olds</t>
  </si>
  <si>
    <t>177.06 per 1000 0-1 yr olds</t>
  </si>
  <si>
    <t>164.82 per 1000 0-1 yr olds</t>
  </si>
  <si>
    <t>161.9 per 1000 0-1 yr olds</t>
  </si>
  <si>
    <t>173.93 per 1000 0-1 yr olds</t>
  </si>
  <si>
    <t>150.02 per 1000 0-1 yr olds</t>
  </si>
  <si>
    <t>183.12 per 1000 0-1 yr olds</t>
  </si>
  <si>
    <t>164.21 per 1000 0-1 yr olds</t>
  </si>
  <si>
    <t>136.91 per 1000 0-1 yr olds</t>
  </si>
  <si>
    <t>197.15 per 1000 0-1 yr olds</t>
  </si>
  <si>
    <t>169.6 per 1000 0-1 yr olds</t>
  </si>
  <si>
    <t>180.34 per 1000 0-1 yr olds</t>
  </si>
  <si>
    <t>176.73 per 1000 0-1 yr olds</t>
  </si>
  <si>
    <t>138.59 per 1000 0-1 yr olds</t>
  </si>
  <si>
    <t>163.49 per 1000 0-1 yr olds</t>
  </si>
  <si>
    <t>148.43 per 1000 0-1 yr olds</t>
  </si>
  <si>
    <t>147.22 per 1000 0-1 yr olds</t>
  </si>
  <si>
    <t>140.61 per 1000 0-1 yr olds</t>
  </si>
  <si>
    <t>185.14 per 1000 0-1 yr olds</t>
  </si>
  <si>
    <t>178.31 per 1000 0-1 yr olds</t>
  </si>
  <si>
    <t>162.29 per 1000 0-1 yr olds</t>
  </si>
  <si>
    <t>210.55 per 1000 0-1 yr olds</t>
  </si>
  <si>
    <t>177.81 per 1000 0-1 yr olds</t>
  </si>
  <si>
    <t>142.08 per 1000 0-1 yr olds</t>
  </si>
  <si>
    <t>165.45 per 1000 0-1 yr olds</t>
  </si>
  <si>
    <t>169.53 per 1000 0-1 yr olds</t>
  </si>
  <si>
    <t>153.72 per 1000 0-1 yr olds</t>
  </si>
  <si>
    <t>182.69 per 1000 0-1 yr olds</t>
  </si>
  <si>
    <t>134.39 per 1000 0-1 yr olds</t>
  </si>
  <si>
    <t>158.35 per 1000 0-1 yr olds</t>
  </si>
  <si>
    <t>150.18 per 1000 0-1 yr olds</t>
  </si>
  <si>
    <t>179.58 per 1000 0-1 yr olds</t>
  </si>
  <si>
    <t>157.33 per 1000 0-1 yr olds</t>
  </si>
  <si>
    <t>158.78 per 1000 0-1 yr olds</t>
  </si>
  <si>
    <t>165.95 per 1000 0-1 yr olds</t>
  </si>
  <si>
    <t>214.08 per 1000 0-1 yr olds</t>
  </si>
  <si>
    <t>165.33 per 1000 0-1 yr olds</t>
  </si>
  <si>
    <t>170.71 per 1000 0-1 yr olds</t>
  </si>
  <si>
    <t>163.74 per 1000 0-1 yr olds</t>
  </si>
  <si>
    <t>181.67 per 1000 0-1 yr olds</t>
  </si>
  <si>
    <t>186.25 per 1000 0-1 yr olds</t>
  </si>
  <si>
    <t>161.09 per 1000 0-1 yr olds</t>
  </si>
  <si>
    <t>140.89 per 1000 0-1 yr olds</t>
  </si>
  <si>
    <t>136.85 per 1000 0-1 yr olds</t>
  </si>
  <si>
    <t>140.27 per 1000 0-1 yr olds</t>
  </si>
  <si>
    <t>184.45 per 1000 0-1 yr olds</t>
  </si>
  <si>
    <t>170.44 per 1000 0-1 yr olds</t>
  </si>
  <si>
    <t>142.98 per 1000 0-1 yr olds</t>
  </si>
  <si>
    <t>138.84 per 1000 0-1 yr olds</t>
  </si>
  <si>
    <t>184.68 per 1000 0-1 yr olds</t>
  </si>
  <si>
    <t>127.21 per 1000 0-1 yr olds</t>
  </si>
  <si>
    <t>171.22 per 1000 0-1 yr olds</t>
  </si>
  <si>
    <t>142.65 per 1000 0-1 yr olds</t>
  </si>
  <si>
    <t>172.87 per 1000 0-1 yr olds</t>
  </si>
  <si>
    <t>166.58 per 1000 0-1 yr olds</t>
  </si>
  <si>
    <t>19.52 per 1000 0-4 yr olds</t>
  </si>
  <si>
    <t>14.82 per 1000 0-4 yr olds</t>
  </si>
  <si>
    <t>15.14 per 1000 0-4 yr olds</t>
  </si>
  <si>
    <t>14.44 per 1000 0-4 yr olds</t>
  </si>
  <si>
    <t>14.92 per 1000 0-4 yr olds</t>
  </si>
  <si>
    <t>18.68 per 1000 0-4 yr olds</t>
  </si>
  <si>
    <t>16.98 per 1000 0-4 yr olds</t>
  </si>
  <si>
    <t>16.54 per 1000 0-4 yr olds</t>
  </si>
  <si>
    <t>14.55 per 1000 0-4 yr olds</t>
  </si>
  <si>
    <t>13.75 per 1000 0-4 yr olds</t>
  </si>
  <si>
    <t>17.36 per 1000 0-4 yr olds</t>
  </si>
  <si>
    <t>16.68 per 1000 0-4 yr olds</t>
  </si>
  <si>
    <t>13.68 per 1000 0-4 yr olds</t>
  </si>
  <si>
    <t>12.95 per 1000 0-4 yr olds</t>
  </si>
  <si>
    <t>15.17 per 1000 0-4 yr olds</t>
  </si>
  <si>
    <t>14.04 per 1000 0-4 yr olds</t>
  </si>
  <si>
    <t>16.66 per 1000 0-4 yr olds</t>
  </si>
  <si>
    <t>12.51 per 1000 0-4 yr olds</t>
  </si>
  <si>
    <t>13.62 per 1000 0-4 yr olds</t>
  </si>
  <si>
    <t>8.97 per 1000 0-4 yr olds</t>
  </si>
  <si>
    <t>12.71 per 1000 0-4 yr olds</t>
  </si>
  <si>
    <t>18.53 per 1000 0-4 yr olds</t>
  </si>
  <si>
    <t>16.14 per 1000 0-4 yr olds</t>
  </si>
  <si>
    <t>12.88 per 1000 0-4 yr olds</t>
  </si>
  <si>
    <t>12.49 per 1000 0-4 yr olds</t>
  </si>
  <si>
    <t>15.81 per 1000 0-4 yr olds</t>
  </si>
  <si>
    <t>11.86 per 1000 0-4 yr olds</t>
  </si>
  <si>
    <t>14.74 per 1000 0-4 yr olds</t>
  </si>
  <si>
    <t>15.15 per 1000 0-4 yr olds</t>
  </si>
  <si>
    <t>15.05 per 1000 0-4 yr olds</t>
  </si>
  <si>
    <t>12.44 per 1000 0-4 yr olds</t>
  </si>
  <si>
    <t>16.37 per 1000 0-4 yr olds</t>
  </si>
  <si>
    <t>15.64 per 1000 0-4 yr olds</t>
  </si>
  <si>
    <t>12.93 per 1000 0-4 yr olds</t>
  </si>
  <si>
    <t>17.59 per 1000 0-4 yr olds</t>
  </si>
  <si>
    <t>18.99 per 1000 0-4 yr olds</t>
  </si>
  <si>
    <t>16.86 per 1000 0-4 yr olds</t>
  </si>
  <si>
    <t>12.99 per 1000 0-4 yr olds</t>
  </si>
  <si>
    <t>13.64 per 1000 0-4 yr olds</t>
  </si>
  <si>
    <t>16.62 per 1000 0-4 yr olds</t>
  </si>
  <si>
    <t>12.45 per 1000 0-4 yr olds</t>
  </si>
  <si>
    <t>16.15 per 1000 0-4 yr olds</t>
  </si>
  <si>
    <t>16.26 per 1000 0-4 yr olds</t>
  </si>
  <si>
    <t>12.67 per 1000 0-4 yr olds</t>
  </si>
  <si>
    <t>18.49 per 1000 0-4 yr olds</t>
  </si>
  <si>
    <t>18.76 per 1000 0-4 yr olds</t>
  </si>
  <si>
    <t>17.14 per 1000 0-4 yr olds</t>
  </si>
  <si>
    <t>17.31 per 1000 0-4 yr olds</t>
  </si>
  <si>
    <t>14.81 per 1000 0-4 yr olds</t>
  </si>
  <si>
    <t>17.13 per 1000 0-4 yr olds</t>
  </si>
  <si>
    <t>19.87 per 1000 0-4 yr olds</t>
  </si>
  <si>
    <t>13.48 per 1000 0-4 yr olds</t>
  </si>
  <si>
    <t>17.26 per 1000 0-4 yr olds</t>
  </si>
  <si>
    <t>21.37 per 1000 0-4 yr olds</t>
  </si>
  <si>
    <t>14.26 per 1000 0-4 yr olds</t>
  </si>
  <si>
    <t>19.43 per 1000 0-4 yr olds</t>
  </si>
  <si>
    <t>18.57 per 1000 0-4 yr olds</t>
  </si>
  <si>
    <t>15.43 per 1000 0-4 yr olds</t>
  </si>
  <si>
    <t>12.01 per 1000 0-4 yr olds</t>
  </si>
  <si>
    <t>14.15 per 1000 0-4 yr olds</t>
  </si>
  <si>
    <t>12.46 per 1000 0-4 yr olds</t>
  </si>
  <si>
    <t>12.96 per 1000 0-4 yr olds</t>
  </si>
  <si>
    <t>20.82 per 1000 0-4 yr olds</t>
  </si>
  <si>
    <t>17.48 per 1000 0-4 yr olds</t>
  </si>
  <si>
    <t>13.94 per 1000 0-4 yr olds</t>
  </si>
  <si>
    <t>16.78 per 1000 0-4 yr olds</t>
  </si>
  <si>
    <t>15.75 per 1000 0-4 yr olds</t>
  </si>
  <si>
    <t>12.91 per 1000 0-4 yr olds</t>
  </si>
  <si>
    <t>14.98 per 1000 0-4 yr olds</t>
  </si>
  <si>
    <t>12.84 per 1000 0-4 yr olds</t>
  </si>
  <si>
    <t>12.23 per 1000 0-4 yr olds</t>
  </si>
  <si>
    <t>18.14 per 1000 0-4 yr olds</t>
  </si>
  <si>
    <t>17.65 per 1000 0-4 yr olds</t>
  </si>
  <si>
    <t>17.19 per 1000 0-4 yr olds</t>
  </si>
  <si>
    <t>12.48 per 1000 0-4 yr olds</t>
  </si>
  <si>
    <t>16.17 per 1000 0-4 yr olds</t>
  </si>
  <si>
    <t>13.51 per 1000 0-4 yr olds</t>
  </si>
  <si>
    <t>12.79 per 1000 0-4 yr olds</t>
  </si>
  <si>
    <t>13.21 per 1000 0-4 yr olds</t>
  </si>
  <si>
    <t>18.62 per 1000 0-4 yr olds</t>
  </si>
  <si>
    <t>13.37 per 1000 0-4 yr olds</t>
  </si>
  <si>
    <t>13.49 per 1000 0-4 yr olds</t>
  </si>
  <si>
    <t>14.33 per 1000 0-4 yr olds</t>
  </si>
  <si>
    <t>16.36 per 1000 0-4 yr olds</t>
  </si>
  <si>
    <t>15.55 per 1000 0-4 yr olds</t>
  </si>
  <si>
    <t>16.05 per 1000 0-4 yr olds</t>
  </si>
  <si>
    <t>12.14 per 1000 0-4 yr olds</t>
  </si>
  <si>
    <t>15.13 per 1000 0-4 yr olds</t>
  </si>
  <si>
    <t>16.71 per 1000 0-4 yr olds</t>
  </si>
  <si>
    <t>13.13 per 1000 0-4 yr olds</t>
  </si>
  <si>
    <t>14.99 per 1000 0-4 yr olds</t>
  </si>
  <si>
    <t>12.58 per 1000 0-4 yr olds</t>
  </si>
  <si>
    <t>15.24 per 1000 0-4 yr olds</t>
  </si>
  <si>
    <t>12.29 per 1000 0-4 yr olds</t>
  </si>
  <si>
    <t>17.12 per 1000 0-4 yr olds</t>
  </si>
  <si>
    <t>189.32 per 1000 0-4 yr olds</t>
  </si>
  <si>
    <t>163.62 per 1000 0-4 yr olds</t>
  </si>
  <si>
    <t>157.4 per 1000 0-4 yr olds</t>
  </si>
  <si>
    <t>154.81 per 1000 0-4 yr olds</t>
  </si>
  <si>
    <t>161.82 per 1000 0-4 yr olds</t>
  </si>
  <si>
    <t>178.67 per 1000 0-4 yr olds</t>
  </si>
  <si>
    <t>174.7 per 1000 0-4 yr olds</t>
  </si>
  <si>
    <t>204.15 per 1000 0-4 yr olds</t>
  </si>
  <si>
    <t>176.9 per 1000 0-4 yr olds</t>
  </si>
  <si>
    <t>165.03 per 1000 0-4 yr olds</t>
  </si>
  <si>
    <t>145.89 per 1000 0-4 yr olds</t>
  </si>
  <si>
    <t>169.18 per 1000 0-4 yr olds</t>
  </si>
  <si>
    <t>192.44 per 1000 0-4 yr olds</t>
  </si>
  <si>
    <t>175.73 per 1000 0-4 yr olds</t>
  </si>
  <si>
    <t>182.52 per 1000 0-4 yr olds</t>
  </si>
  <si>
    <t>154.29 per 1000 0-4 yr olds</t>
  </si>
  <si>
    <t>134.4 per 1000 0-4 yr olds</t>
  </si>
  <si>
    <t>168.88 per 1000 0-4 yr olds</t>
  </si>
  <si>
    <t>166.21 per 1000 0-4 yr olds</t>
  </si>
  <si>
    <t>150.39 per 1000 0-4 yr olds</t>
  </si>
  <si>
    <t>196.64 per 1000 0-4 yr olds</t>
  </si>
  <si>
    <t>147.02 per 1000 0-4 yr olds</t>
  </si>
  <si>
    <t>148.59 per 1000 0-4 yr olds</t>
  </si>
  <si>
    <t>157.64 per 1000 0-4 yr olds</t>
  </si>
  <si>
    <t>172.81 per 1000 0-4 yr olds</t>
  </si>
  <si>
    <t>149.94 per 1000 0-4 yr olds</t>
  </si>
  <si>
    <t>175.5 per 1000 0-4 yr olds</t>
  </si>
  <si>
    <t>178.17 per 1000 0-4 yr olds</t>
  </si>
  <si>
    <t>152.84 per 1000 0-4 yr olds</t>
  </si>
  <si>
    <t>164.45 per 1000 0-4 yr olds</t>
  </si>
  <si>
    <t>168.68 per 1000 0-4 yr olds</t>
  </si>
  <si>
    <t>145.61 per 1000 0-4 yr olds</t>
  </si>
  <si>
    <t>148.95 per 1000 0-4 yr olds</t>
  </si>
  <si>
    <t>164.33 per 1000 0-4 yr olds</t>
  </si>
  <si>
    <t>142.45 per 1000 0-4 yr olds</t>
  </si>
  <si>
    <t>152.37 per 1000 0-4 yr olds</t>
  </si>
  <si>
    <t>166.72 per 1000 0-4 yr olds</t>
  </si>
  <si>
    <t>176.64 per 1000 0-4 yr olds</t>
  </si>
  <si>
    <t>143.78 per 1000 0-4 yr olds</t>
  </si>
  <si>
    <t>147.28 per 1000 0-4 yr olds</t>
  </si>
  <si>
    <t>178.28 per 1000 0-4 yr olds</t>
  </si>
  <si>
    <t>152.05 per 1000 0-4 yr olds</t>
  </si>
  <si>
    <t>144.46 per 1000 0-4 yr olds</t>
  </si>
  <si>
    <t>189.81 per 1000 0-4 yr olds</t>
  </si>
  <si>
    <t>223.34 per 1000 0-4 yr olds</t>
  </si>
  <si>
    <t>183.95 per 1000 0-4 yr olds</t>
  </si>
  <si>
    <t>197.49 per 1000 0-4 yr olds</t>
  </si>
  <si>
    <t>142.31 per 1000 0-4 yr olds</t>
  </si>
  <si>
    <t>198.67 per 1000 0-4 yr olds</t>
  </si>
  <si>
    <t>155.9 per 1000 0-4 yr olds</t>
  </si>
  <si>
    <t>161.2 per 1000 0-4 yr olds</t>
  </si>
  <si>
    <t>139.87 per 1000 0-4 yr olds</t>
  </si>
  <si>
    <t>153.95 per 1000 0-4 yr olds</t>
  </si>
  <si>
    <t>167.91 per 1000 0-4 yr olds</t>
  </si>
  <si>
    <t>170.9 per 1000 0-4 yr olds</t>
  </si>
  <si>
    <t>151.2 per 1000 0-4 yr olds</t>
  </si>
  <si>
    <t>219.75 per 1000 0-4 yr olds</t>
  </si>
  <si>
    <t>178.15 per 1000 0-4 yr olds</t>
  </si>
  <si>
    <t>150.08 per 1000 0-4 yr olds</t>
  </si>
  <si>
    <t>192.81 per 1000 0-4 yr olds</t>
  </si>
  <si>
    <t>157.34 per 1000 0-4 yr olds</t>
  </si>
  <si>
    <t>166.55 per 1000 0-4 yr olds</t>
  </si>
  <si>
    <t>201.86 per 1000 0-4 yr olds</t>
  </si>
  <si>
    <t>214.3 per 1000 0-4 yr olds</t>
  </si>
  <si>
    <t>166.75 per 1000 0-4 yr olds</t>
  </si>
  <si>
    <t>183.22 per 1000 0-4 yr olds</t>
  </si>
  <si>
    <t>177.36 per 1000 0-4 yr olds</t>
  </si>
  <si>
    <t>142.48 per 1000 0-4 yr olds</t>
  </si>
  <si>
    <t>197 per 1000 0-4 yr olds</t>
  </si>
  <si>
    <t>148.05 per 1000 0-4 yr olds</t>
  </si>
  <si>
    <t>211.39 per 1000 0-4 yr olds</t>
  </si>
  <si>
    <t>169.73 per 1000 0-4 yr olds</t>
  </si>
  <si>
    <t>217.91 per 1000 0-4 yr olds</t>
  </si>
  <si>
    <t>156.7 per 1000 0-4 yr olds</t>
  </si>
  <si>
    <t>194.58 per 1000 0-4 yr olds</t>
  </si>
  <si>
    <t>157.05 per 1000 0-4 yr olds</t>
  </si>
  <si>
    <t>199.5 per 1000 0-4 yr olds</t>
  </si>
  <si>
    <t>197.83 per 1000 0-4 yr olds</t>
  </si>
  <si>
    <t>168.79 per 1000 0-4 yr olds</t>
  </si>
  <si>
    <t>148.34 per 1000 0-4 yr olds</t>
  </si>
  <si>
    <t>145.02 per 1000 0-4 yr olds</t>
  </si>
  <si>
    <t>169.03 per 1000 0-4 yr olds</t>
  </si>
  <si>
    <t>146.14 per 1000 0-4 yr olds</t>
  </si>
  <si>
    <t>148.3 per 1000 0-4 yr olds</t>
  </si>
  <si>
    <t>157.14 per 1000 0-4 yr olds</t>
  </si>
  <si>
    <t>195.51 per 1000 0-4 yr olds</t>
  </si>
  <si>
    <t>148.36 per 1000 0-4 yr olds</t>
  </si>
  <si>
    <t>177.63 per 1000 0-4 yr olds</t>
  </si>
  <si>
    <t>147.89 per 1000 0-4 yr olds</t>
  </si>
  <si>
    <t>171.18 per 1000 0-4 yr olds</t>
  </si>
  <si>
    <t>177.06 per 1000 0-4 yr olds</t>
  </si>
  <si>
    <t>164.82 per 1000 0-4 yr olds</t>
  </si>
  <si>
    <t>161.9 per 1000 0-4 yr olds</t>
  </si>
  <si>
    <t>173.93 per 1000 0-4 yr olds</t>
  </si>
  <si>
    <t>150.02 per 1000 0-4 yr olds</t>
  </si>
  <si>
    <t>183.12 per 1000 0-4 yr olds</t>
  </si>
  <si>
    <t>164.21 per 1000 0-4 yr olds</t>
  </si>
  <si>
    <t>136.91 per 1000 0-4 yr olds</t>
  </si>
  <si>
    <t>197.15 per 1000 0-4 yr olds</t>
  </si>
  <si>
    <t>169.6 per 1000 0-4 yr olds</t>
  </si>
  <si>
    <t>180.34 per 1000 0-4 yr olds</t>
  </si>
  <si>
    <t>176.73 per 1000 0-4 yr olds</t>
  </si>
  <si>
    <t>138.59 per 1000 0-4 yr olds</t>
  </si>
  <si>
    <t>163.49 per 1000 0-4 yr olds</t>
  </si>
  <si>
    <t>148.43 per 1000 0-4 yr olds</t>
  </si>
  <si>
    <t>147.22 per 1000 0-4 yr olds</t>
  </si>
  <si>
    <t>140.61 per 1000 0-4 yr olds</t>
  </si>
  <si>
    <t>185.14 per 1000 0-4 yr olds</t>
  </si>
  <si>
    <t>178.31 per 1000 0-4 yr olds</t>
  </si>
  <si>
    <t>162.29 per 1000 0-4 yr olds</t>
  </si>
  <si>
    <t>210.55 per 1000 0-4 yr olds</t>
  </si>
  <si>
    <t>177.81 per 1000 0-4 yr olds</t>
  </si>
  <si>
    <t>142.08 per 1000 0-4 yr olds</t>
  </si>
  <si>
    <t>165.45 per 1000 0-4 yr olds</t>
  </si>
  <si>
    <t>169.53 per 1000 0-4 yr olds</t>
  </si>
  <si>
    <t>167.33 per 1000 0-4 yr olds</t>
  </si>
  <si>
    <t>153.72 per 1000 0-4 yr olds</t>
  </si>
  <si>
    <t>182.69 per 1000 0-4 yr olds</t>
  </si>
  <si>
    <t>134.39 per 1000 0-4 yr olds</t>
  </si>
  <si>
    <t>158.35 per 1000 0-4 yr olds</t>
  </si>
  <si>
    <t>150.18 per 1000 0-4 yr olds</t>
  </si>
  <si>
    <t>179.58 per 1000 0-4 yr olds</t>
  </si>
  <si>
    <t>157.33 per 1000 0-4 yr olds</t>
  </si>
  <si>
    <t>158.78 per 1000 0-4 yr olds</t>
  </si>
  <si>
    <t>165.95 per 1000 0-4 yr olds</t>
  </si>
  <si>
    <t>214.08 per 1000 0-4 yr olds</t>
  </si>
  <si>
    <t>165.33 per 1000 0-4 yr olds</t>
  </si>
  <si>
    <t>170.71 per 1000 0-4 yr olds</t>
  </si>
  <si>
    <t>181.67 per 1000 0-4 yr olds</t>
  </si>
  <si>
    <t>186.25 per 1000 0-4 yr olds</t>
  </si>
  <si>
    <t>161.09 per 1000 0-4 yr olds</t>
  </si>
  <si>
    <t>140.89 per 1000 0-4 yr olds</t>
  </si>
  <si>
    <t>136.85 per 1000 0-4 yr olds</t>
  </si>
  <si>
    <t>140.27 per 1000 0-4 yr olds</t>
  </si>
  <si>
    <t>184.45 per 1000 0-4 yr olds</t>
  </si>
  <si>
    <t>170.44 per 1000 0-4 yr olds</t>
  </si>
  <si>
    <t>142.98 per 1000 0-4 yr olds</t>
  </si>
  <si>
    <t>138.84 per 1000 0-4 yr olds</t>
  </si>
  <si>
    <t>184.68 per 1000 0-4 yr olds</t>
  </si>
  <si>
    <t>127.21 per 1000 0-4 yr olds</t>
  </si>
  <si>
    <t>171.22 per 1000 0-4 yr olds</t>
  </si>
  <si>
    <t>142.65 per 1000 0-4 yr olds</t>
  </si>
  <si>
    <t>172.87 per 1000 0-4 yr olds</t>
  </si>
  <si>
    <t>166.58 per 1000 0-4 yr olds</t>
  </si>
  <si>
    <t>75.43 per 1000 0-1 yr olds</t>
  </si>
  <si>
    <t>70.3 per 1000 0-1 yr olds</t>
  </si>
  <si>
    <t>67.4 per 1000 0-1 yr olds</t>
  </si>
  <si>
    <t>71.08 per 1000 0-1 yr olds</t>
  </si>
  <si>
    <t>65.58 per 1000 0-1 yr olds</t>
  </si>
  <si>
    <t>66.97 per 1000 0-1 yr olds</t>
  </si>
  <si>
    <t>74.23 per 1000 0-1 yr olds</t>
  </si>
  <si>
    <t>68.16 per 1000 0-1 yr olds</t>
  </si>
  <si>
    <t>90.23 per 1000 0-1 yr olds</t>
  </si>
  <si>
    <t>72.96 per 1000 0-1 yr olds</t>
  </si>
  <si>
    <t>60.3 per 1000 0-1 yr olds</t>
  </si>
  <si>
    <t>72.06 per 1000 0-1 yr olds</t>
  </si>
  <si>
    <t>84.86 per 1000 0-1 yr olds</t>
  </si>
  <si>
    <t>82.28 per 1000 0-1 yr olds</t>
  </si>
  <si>
    <t>83.35 per 1000 0-1 yr olds</t>
  </si>
  <si>
    <t>64.9 per 1000 0-1 yr olds</t>
  </si>
  <si>
    <t>58.41 per 1000 0-1 yr olds</t>
  </si>
  <si>
    <t>71.24 per 1000 0-1 yr olds</t>
  </si>
  <si>
    <t>71.38 per 1000 0-1 yr olds</t>
  </si>
  <si>
    <t>63.62 per 1000 0-1 yr olds</t>
  </si>
  <si>
    <t>87.25 per 1000 0-1 yr olds</t>
  </si>
  <si>
    <t>60.58 per 1000 0-1 yr olds</t>
  </si>
  <si>
    <t>62.15 per 1000 0-1 yr olds</t>
  </si>
  <si>
    <t>66.45 per 1000 0-1 yr olds</t>
  </si>
  <si>
    <t>66.56 per 1000 0-1 yr olds</t>
  </si>
  <si>
    <t>77.54 per 1000 0-1 yr olds</t>
  </si>
  <si>
    <t>64.25 per 1000 0-1 yr olds</t>
  </si>
  <si>
    <t>73.33 per 1000 0-1 yr olds</t>
  </si>
  <si>
    <t>71.25 per 1000 0-1 yr olds</t>
  </si>
  <si>
    <t>60.98 per 1000 0-1 yr olds</t>
  </si>
  <si>
    <t>66.82 per 1000 0-1 yr olds</t>
  </si>
  <si>
    <t>66.06 per 1000 0-1 yr olds</t>
  </si>
  <si>
    <t>61.03 per 1000 0-1 yr olds</t>
  </si>
  <si>
    <t>58 per 1000 0-1 yr olds</t>
  </si>
  <si>
    <t>71.8 per 1000 0-1 yr olds</t>
  </si>
  <si>
    <t>76.58 per 1000 0-1 yr olds</t>
  </si>
  <si>
    <t>61.33 per 1000 0-1 yr olds</t>
  </si>
  <si>
    <t>67.33 per 1000 0-1 yr olds</t>
  </si>
  <si>
    <t>78.07 per 1000 0-1 yr olds</t>
  </si>
  <si>
    <t>63.25 per 1000 0-1 yr olds</t>
  </si>
  <si>
    <t>73.34 per 1000 0-1 yr olds</t>
  </si>
  <si>
    <t>61.49 per 1000 0-1 yr olds</t>
  </si>
  <si>
    <t>80.55 per 1000 0-1 yr olds</t>
  </si>
  <si>
    <t>111.87 per 1000 0-1 yr olds</t>
  </si>
  <si>
    <t>73.02 per 1000 0-1 yr olds</t>
  </si>
  <si>
    <t>85.7 per 1000 0-1 yr olds</t>
  </si>
  <si>
    <t>61.72 per 1000 0-1 yr olds</t>
  </si>
  <si>
    <t>92.03 per 1000 0-1 yr olds</t>
  </si>
  <si>
    <t>65.11 per 1000 0-1 yr olds</t>
  </si>
  <si>
    <t>75.03 per 1000 0-1 yr olds</t>
  </si>
  <si>
    <t>64.56 per 1000 0-1 yr olds</t>
  </si>
  <si>
    <t>60.2 per 1000 0-1 yr olds</t>
  </si>
  <si>
    <t>64.2 per 1000 0-1 yr olds</t>
  </si>
  <si>
    <t>68.6 per 1000 0-1 yr olds</t>
  </si>
  <si>
    <t>66.75 per 1000 0-1 yr olds</t>
  </si>
  <si>
    <t>69.59 per 1000 0-1 yr olds</t>
  </si>
  <si>
    <t>100.15 per 1000 0-1 yr olds</t>
  </si>
  <si>
    <t>78.68 per 1000 0-1 yr olds</t>
  </si>
  <si>
    <t>65.2 per 1000 0-1 yr olds</t>
  </si>
  <si>
    <t>80.76 per 1000 0-1 yr olds</t>
  </si>
  <si>
    <t>66.09 per 1000 0-1 yr olds</t>
  </si>
  <si>
    <t>68.98 per 1000 0-1 yr olds</t>
  </si>
  <si>
    <t>80.43 per 1000 0-1 yr olds</t>
  </si>
  <si>
    <t>72.21 per 1000 0-1 yr olds</t>
  </si>
  <si>
    <t>79.52 per 1000 0-1 yr olds</t>
  </si>
  <si>
    <t>68.66 per 1000 0-1 yr olds</t>
  </si>
  <si>
    <t>60.48 per 1000 0-1 yr olds</t>
  </si>
  <si>
    <t>87.02 per 1000 0-1 yr olds</t>
  </si>
  <si>
    <t>64.1 per 1000 0-1 yr olds</t>
  </si>
  <si>
    <t>90.59 per 1000 0-1 yr olds</t>
  </si>
  <si>
    <t>71.68 per 1000 0-1 yr olds</t>
  </si>
  <si>
    <t>94.71 per 1000 0-1 yr olds</t>
  </si>
  <si>
    <t>67.89 per 1000 0-1 yr olds</t>
  </si>
  <si>
    <t>65.36 per 1000 0-1 yr olds</t>
  </si>
  <si>
    <t>80.62 per 1000 0-1 yr olds</t>
  </si>
  <si>
    <t>65.79 per 1000 0-1 yr olds</t>
  </si>
  <si>
    <t>84.43 per 1000 0-1 yr olds</t>
  </si>
  <si>
    <t>83.65 per 1000 0-1 yr olds</t>
  </si>
  <si>
    <t>68.15 per 1000 0-1 yr olds</t>
  </si>
  <si>
    <t>72.08 per 1000 0-1 yr olds</t>
  </si>
  <si>
    <t>61.42 per 1000 0-1 yr olds</t>
  </si>
  <si>
    <t>63.66 per 1000 0-1 yr olds</t>
  </si>
  <si>
    <t>71.95 per 1000 0-1 yr olds</t>
  </si>
  <si>
    <t>63.36 per 1000 0-1 yr olds</t>
  </si>
  <si>
    <t>63.38 per 1000 0-1 yr olds</t>
  </si>
  <si>
    <t>67.62 per 1000 0-1 yr olds</t>
  </si>
  <si>
    <t>84.32 per 1000 0-1 yr olds</t>
  </si>
  <si>
    <t>62 per 1000 0-1 yr olds</t>
  </si>
  <si>
    <t>71.94 per 1000 0-1 yr olds</t>
  </si>
  <si>
    <t>65.27 per 1000 0-1 yr olds</t>
  </si>
  <si>
    <t>64.87 per 1000 0-1 yr olds</t>
  </si>
  <si>
    <t>76.29 per 1000 0-1 yr olds</t>
  </si>
  <si>
    <t>62.89 per 1000 0-1 yr olds</t>
  </si>
  <si>
    <t>80.34 per 1000 0-1 yr olds</t>
  </si>
  <si>
    <t>68.88 per 1000 0-1 yr olds</t>
  </si>
  <si>
    <t>73.83 per 1000 0-1 yr olds</t>
  </si>
  <si>
    <t>61.8 per 1000 0-1 yr olds</t>
  </si>
  <si>
    <t>73.76 per 1000 0-1 yr olds</t>
  </si>
  <si>
    <t>65.16 per 1000 0-1 yr olds</t>
  </si>
  <si>
    <t>61.28 per 1000 0-1 yr olds</t>
  </si>
  <si>
    <t>84 per 1000 0-1 yr olds</t>
  </si>
  <si>
    <t>60.55 per 1000 0-1 yr olds</t>
  </si>
  <si>
    <t>75.57 per 1000 0-1 yr olds</t>
  </si>
  <si>
    <t>76.25 per 1000 0-1 yr olds</t>
  </si>
  <si>
    <t>59.32 per 1000 0-1 yr olds</t>
  </si>
  <si>
    <t>67.57 per 1000 0-1 yr olds</t>
  </si>
  <si>
    <t>61.94 per 1000 0-1 yr olds</t>
  </si>
  <si>
    <t>63.42 per 1000 0-1 yr olds</t>
  </si>
  <si>
    <t>59.89 per 1000 0-1 yr olds</t>
  </si>
  <si>
    <t>79.64 per 1000 0-1 yr olds</t>
  </si>
  <si>
    <t>77.8 per 1000 0-1 yr olds</t>
  </si>
  <si>
    <t>69.66 per 1000 0-1 yr olds</t>
  </si>
  <si>
    <t>88.76 per 1000 0-1 yr olds</t>
  </si>
  <si>
    <t>70.45 per 1000 0-1 yr olds</t>
  </si>
  <si>
    <t>59.59 per 1000 0-1 yr olds</t>
  </si>
  <si>
    <t>68.48 per 1000 0-1 yr olds</t>
  </si>
  <si>
    <t>72.66 per 1000 0-1 yr olds</t>
  </si>
  <si>
    <t>66.41 per 1000 0-1 yr olds</t>
  </si>
  <si>
    <t>74.69 per 1000 0-1 yr olds</t>
  </si>
  <si>
    <t>56.17 per 1000 0-1 yr olds</t>
  </si>
  <si>
    <t>64.3 per 1000 0-1 yr olds</t>
  </si>
  <si>
    <t>59.44 per 1000 0-1 yr olds</t>
  </si>
  <si>
    <t>73.08 per 1000 0-1 yr olds</t>
  </si>
  <si>
    <t>66.7 per 1000 0-1 yr olds</t>
  </si>
  <si>
    <t>60.95 per 1000 0-1 yr olds</t>
  </si>
  <si>
    <t>78.17 per 1000 0-1 yr olds</t>
  </si>
  <si>
    <t>96.56 per 1000 0-1 yr olds</t>
  </si>
  <si>
    <t>67.14 per 1000 0-1 yr olds</t>
  </si>
  <si>
    <t>68.55 per 1000 0-1 yr olds</t>
  </si>
  <si>
    <t>66.27 per 1000 0-1 yr olds</t>
  </si>
  <si>
    <t>75.71 per 1000 0-1 yr olds</t>
  </si>
  <si>
    <t>60.02 per 1000 0-1 yr olds</t>
  </si>
  <si>
    <t>58.05 per 1000 0-1 yr olds</t>
  </si>
  <si>
    <t>60.82 per 1000 0-1 yr olds</t>
  </si>
  <si>
    <t>83.45 per 1000 0-1 yr olds</t>
  </si>
  <si>
    <t>69.34 per 1000 0-1 yr olds</t>
  </si>
  <si>
    <t>61.69 per 1000 0-1 yr olds</t>
  </si>
  <si>
    <t>58.81 per 1000 0-1 yr olds</t>
  </si>
  <si>
    <t>52.65 per 1000 0-1 yr olds</t>
  </si>
  <si>
    <t>63.22 per 1000 0-1 yr olds</t>
  </si>
  <si>
    <t>61.29 per 1000 0-1 yr olds</t>
  </si>
  <si>
    <t>78.91 per 1000 0-1 yr olds</t>
  </si>
  <si>
    <t>71.33 per 1000 0-1 yr olds</t>
  </si>
  <si>
    <t>75.43 per 1000 0-4 yr olds</t>
  </si>
  <si>
    <t>70.3 per 1000 0-4 yr olds</t>
  </si>
  <si>
    <t>67.4 per 1000 0-4 yr olds</t>
  </si>
  <si>
    <t>71.08 per 1000 0-4 yr olds</t>
  </si>
  <si>
    <t>65.58 per 1000 0-4 yr olds</t>
  </si>
  <si>
    <t>66.97 per 1000 0-4 yr olds</t>
  </si>
  <si>
    <t>74.23 per 1000 0-4 yr olds</t>
  </si>
  <si>
    <t>68.16 per 1000 0-4 yr olds</t>
  </si>
  <si>
    <t>90.23 per 1000 0-4 yr olds</t>
  </si>
  <si>
    <t>72.96 per 1000 0-4 yr olds</t>
  </si>
  <si>
    <t>60.3 per 1000 0-4 yr olds</t>
  </si>
  <si>
    <t>72.06 per 1000 0-4 yr olds</t>
  </si>
  <si>
    <t>84.86 per 1000 0-4 yr olds</t>
  </si>
  <si>
    <t>82.28 per 1000 0-4 yr olds</t>
  </si>
  <si>
    <t>83.35 per 1000 0-4 yr olds</t>
  </si>
  <si>
    <t>64.9 per 1000 0-4 yr olds</t>
  </si>
  <si>
    <t>58.41 per 1000 0-4 yr olds</t>
  </si>
  <si>
    <t>71.24 per 1000 0-4 yr olds</t>
  </si>
  <si>
    <t>71.38 per 1000 0-4 yr olds</t>
  </si>
  <si>
    <t>63.62 per 1000 0-4 yr olds</t>
  </si>
  <si>
    <t>87.25 per 1000 0-4 yr olds</t>
  </si>
  <si>
    <t>60.58 per 1000 0-4 yr olds</t>
  </si>
  <si>
    <t>62.15 per 1000 0-4 yr olds</t>
  </si>
  <si>
    <t>66.45 per 1000 0-4 yr olds</t>
  </si>
  <si>
    <t>66.56 per 1000 0-4 yr olds</t>
  </si>
  <si>
    <t>77.54 per 1000 0-4 yr olds</t>
  </si>
  <si>
    <t>78.38 per 1000 0-4 yr olds</t>
  </si>
  <si>
    <t>64.25 per 1000 0-4 yr olds</t>
  </si>
  <si>
    <t>73.33 per 1000 0-4 yr olds</t>
  </si>
  <si>
    <t>71.25 per 1000 0-4 yr olds</t>
  </si>
  <si>
    <t>60.98 per 1000 0-4 yr olds</t>
  </si>
  <si>
    <t>66.82 per 1000 0-4 yr olds</t>
  </si>
  <si>
    <t>66.06 per 1000 0-4 yr olds</t>
  </si>
  <si>
    <t>61.03 per 1000 0-4 yr olds</t>
  </si>
  <si>
    <t>58 per 1000 0-4 yr olds</t>
  </si>
  <si>
    <t>71.8 per 1000 0-4 yr olds</t>
  </si>
  <si>
    <t>76.58 per 1000 0-4 yr olds</t>
  </si>
  <si>
    <t>61.33 per 1000 0-4 yr olds</t>
  </si>
  <si>
    <t>67.33 per 1000 0-4 yr olds</t>
  </si>
  <si>
    <t>78.07 per 1000 0-4 yr olds</t>
  </si>
  <si>
    <t>63.25 per 1000 0-4 yr olds</t>
  </si>
  <si>
    <t>73.34 per 1000 0-4 yr olds</t>
  </si>
  <si>
    <t>61.49 per 1000 0-4 yr olds</t>
  </si>
  <si>
    <t>111.87 per 1000 0-4 yr olds</t>
  </si>
  <si>
    <t>73.02 per 1000 0-4 yr olds</t>
  </si>
  <si>
    <t>85.7 per 1000 0-4 yr olds</t>
  </si>
  <si>
    <t>61.72 per 1000 0-4 yr olds</t>
  </si>
  <si>
    <t>92.03 per 1000 0-4 yr olds</t>
  </si>
  <si>
    <t>65.11 per 1000 0-4 yr olds</t>
  </si>
  <si>
    <t>75.03 per 1000 0-4 yr olds</t>
  </si>
  <si>
    <t>64.56 per 1000 0-4 yr olds</t>
  </si>
  <si>
    <t>60.2 per 1000 0-4 yr olds</t>
  </si>
  <si>
    <t>64.2 per 1000 0-4 yr olds</t>
  </si>
  <si>
    <t>68.6 per 1000 0-4 yr olds</t>
  </si>
  <si>
    <t>66.75 per 1000 0-4 yr olds</t>
  </si>
  <si>
    <t>69.59 per 1000 0-4 yr olds</t>
  </si>
  <si>
    <t>100.15 per 1000 0-4 yr olds</t>
  </si>
  <si>
    <t>78.68 per 1000 0-4 yr olds</t>
  </si>
  <si>
    <t>65.2 per 1000 0-4 yr olds</t>
  </si>
  <si>
    <t>80.76 per 1000 0-4 yr olds</t>
  </si>
  <si>
    <t>66.09 per 1000 0-4 yr olds</t>
  </si>
  <si>
    <t>68.98 per 1000 0-4 yr olds</t>
  </si>
  <si>
    <t>80.43 per 1000 0-4 yr olds</t>
  </si>
  <si>
    <t>99.21 per 1000 0-4 yr olds</t>
  </si>
  <si>
    <t>72.21 per 1000 0-4 yr olds</t>
  </si>
  <si>
    <t>79.52 per 1000 0-4 yr olds</t>
  </si>
  <si>
    <t>60.48 per 1000 0-4 yr olds</t>
  </si>
  <si>
    <t>87.02 per 1000 0-4 yr olds</t>
  </si>
  <si>
    <t>64.1 per 1000 0-4 yr olds</t>
  </si>
  <si>
    <t>71.68 per 1000 0-4 yr olds</t>
  </si>
  <si>
    <t>94.71 per 1000 0-4 yr olds</t>
  </si>
  <si>
    <t>67.89 per 1000 0-4 yr olds</t>
  </si>
  <si>
    <t>65.36 per 1000 0-4 yr olds</t>
  </si>
  <si>
    <t>80.62 per 1000 0-4 yr olds</t>
  </si>
  <si>
    <t>65.79 per 1000 0-4 yr olds</t>
  </si>
  <si>
    <t>84.43 per 1000 0-4 yr olds</t>
  </si>
  <si>
    <t>83.65 per 1000 0-4 yr olds</t>
  </si>
  <si>
    <t>68.15 per 1000 0-4 yr olds</t>
  </si>
  <si>
    <t>72.08 per 1000 0-4 yr olds</t>
  </si>
  <si>
    <t>61.42 per 1000 0-4 yr olds</t>
  </si>
  <si>
    <t>63.66 per 1000 0-4 yr olds</t>
  </si>
  <si>
    <t>71.95 per 1000 0-4 yr olds</t>
  </si>
  <si>
    <t>63.36 per 1000 0-4 yr olds</t>
  </si>
  <si>
    <t>63.38 per 1000 0-4 yr olds</t>
  </si>
  <si>
    <t>67.62 per 1000 0-4 yr olds</t>
  </si>
  <si>
    <t>84.32 per 1000 0-4 yr olds</t>
  </si>
  <si>
    <t>62 per 1000 0-4 yr olds</t>
  </si>
  <si>
    <t>71.94 per 1000 0-4 yr olds</t>
  </si>
  <si>
    <t>65.27 per 1000 0-4 yr olds</t>
  </si>
  <si>
    <t>64.87 per 1000 0-4 yr olds</t>
  </si>
  <si>
    <t>76.29 per 1000 0-4 yr olds</t>
  </si>
  <si>
    <t>62.89 per 1000 0-4 yr olds</t>
  </si>
  <si>
    <t>80.34 per 1000 0-4 yr olds</t>
  </si>
  <si>
    <t>68.88 per 1000 0-4 yr olds</t>
  </si>
  <si>
    <t>73.83 per 1000 0-4 yr olds</t>
  </si>
  <si>
    <t>61.8 per 1000 0-4 yr olds</t>
  </si>
  <si>
    <t>73.76 per 1000 0-4 yr olds</t>
  </si>
  <si>
    <t>65.16 per 1000 0-4 yr olds</t>
  </si>
  <si>
    <t>61.28 per 1000 0-4 yr olds</t>
  </si>
  <si>
    <t>84 per 1000 0-4 yr olds</t>
  </si>
  <si>
    <t>60.55 per 1000 0-4 yr olds</t>
  </si>
  <si>
    <t>75.57 per 1000 0-4 yr olds</t>
  </si>
  <si>
    <t>76.25 per 1000 0-4 yr olds</t>
  </si>
  <si>
    <t>59.32 per 1000 0-4 yr olds</t>
  </si>
  <si>
    <t>67.57 per 1000 0-4 yr olds</t>
  </si>
  <si>
    <t>61.94 per 1000 0-4 yr olds</t>
  </si>
  <si>
    <t>63.42 per 1000 0-4 yr olds</t>
  </si>
  <si>
    <t>59.89 per 1000 0-4 yr olds</t>
  </si>
  <si>
    <t>79.64 per 1000 0-4 yr olds</t>
  </si>
  <si>
    <t>77.8 per 1000 0-4 yr olds</t>
  </si>
  <si>
    <t>69.66 per 1000 0-4 yr olds</t>
  </si>
  <si>
    <t>88.76 per 1000 0-4 yr olds</t>
  </si>
  <si>
    <t>59.59 per 1000 0-4 yr olds</t>
  </si>
  <si>
    <t>68.48 per 1000 0-4 yr olds</t>
  </si>
  <si>
    <t>72.66 per 1000 0-4 yr olds</t>
  </si>
  <si>
    <t>68.68 per 1000 0-4 yr olds</t>
  </si>
  <si>
    <t>66.41 per 1000 0-4 yr olds</t>
  </si>
  <si>
    <t>74.69 per 1000 0-4 yr olds</t>
  </si>
  <si>
    <t>56.17 per 1000 0-4 yr olds</t>
  </si>
  <si>
    <t>64.3 per 1000 0-4 yr olds</t>
  </si>
  <si>
    <t>59.44 per 1000 0-4 yr olds</t>
  </si>
  <si>
    <t>73.08 per 1000 0-4 yr olds</t>
  </si>
  <si>
    <t>66.7 per 1000 0-4 yr olds</t>
  </si>
  <si>
    <t>60.95 per 1000 0-4 yr olds</t>
  </si>
  <si>
    <t>78.17 per 1000 0-4 yr olds</t>
  </si>
  <si>
    <t>96.56 per 1000 0-4 yr olds</t>
  </si>
  <si>
    <t>75.71 per 1000 0-4 yr olds</t>
  </si>
  <si>
    <t>85.5 per 1000 0-4 yr olds</t>
  </si>
  <si>
    <t>60.02 per 1000 0-4 yr olds</t>
  </si>
  <si>
    <t>58.05 per 1000 0-4 yr olds</t>
  </si>
  <si>
    <t>60.82 per 1000 0-4 yr olds</t>
  </si>
  <si>
    <t>83.45 per 1000 0-4 yr olds</t>
  </si>
  <si>
    <t>69.34 per 1000 0-4 yr olds</t>
  </si>
  <si>
    <t>61.69 per 1000 0-4 yr olds</t>
  </si>
  <si>
    <t>58.81 per 1000 0-4 yr olds</t>
  </si>
  <si>
    <t>79.46 per 1000 0-4 yr olds</t>
  </si>
  <si>
    <t>52.65 per 1000 0-4 yr olds</t>
  </si>
  <si>
    <t>63.22 per 1000 0-4 yr olds</t>
  </si>
  <si>
    <t>61.29 per 1000 0-4 yr olds</t>
  </si>
  <si>
    <t>78.91 per 1000 0-4 yr olds</t>
  </si>
  <si>
    <t>71.33 per 1000 0-4 yr olds</t>
  </si>
  <si>
    <t>49.42 per 1000 0-1 yr olds</t>
  </si>
  <si>
    <t>37.27 per 1000 0-1 yr olds</t>
  </si>
  <si>
    <t>42.06 per 1000 0-1 yr olds</t>
  </si>
  <si>
    <t>51.66 per 1000 0-1 yr olds</t>
  </si>
  <si>
    <t>43.57 per 1000 0-1 yr olds</t>
  </si>
  <si>
    <t>41.11 per 1000 0-1 yr olds</t>
  </si>
  <si>
    <t>52.2 per 1000 0-1 yr olds</t>
  </si>
  <si>
    <t>49.08 per 1000 0-1 yr olds</t>
  </si>
  <si>
    <t>63.67 per 1000 0-1 yr olds</t>
  </si>
  <si>
    <t>46.28 per 1000 0-1 yr olds</t>
  </si>
  <si>
    <t>41.36 per 1000 0-1 yr olds</t>
  </si>
  <si>
    <t>40.9 per 1000 0-1 yr olds</t>
  </si>
  <si>
    <t>45.22 per 1000 0-1 yr olds</t>
  </si>
  <si>
    <t>43.7 per 1000 0-1 yr olds</t>
  </si>
  <si>
    <t>47.14 per 1000 0-1 yr olds</t>
  </si>
  <si>
    <t>53.78 per 1000 0-1 yr olds</t>
  </si>
  <si>
    <t>35.68 per 1000 0-1 yr olds</t>
  </si>
  <si>
    <t>39.29 per 1000 0-1 yr olds</t>
  </si>
  <si>
    <t>40.3 per 1000 0-1 yr olds</t>
  </si>
  <si>
    <t>40.71 per 1000 0-1 yr olds</t>
  </si>
  <si>
    <t>44.55 per 1000 0-1 yr olds</t>
  </si>
  <si>
    <t>39.31 per 1000 0-1 yr olds</t>
  </si>
  <si>
    <t>34.76 per 1000 0-1 yr olds</t>
  </si>
  <si>
    <t>40.16 per 1000 0-1 yr olds</t>
  </si>
  <si>
    <t>40.88 per 1000 0-1 yr olds</t>
  </si>
  <si>
    <t>41.94 per 1000 0-1 yr olds</t>
  </si>
  <si>
    <t>39.28 per 1000 0-1 yr olds</t>
  </si>
  <si>
    <t>42.03 per 1000 0-1 yr olds</t>
  </si>
  <si>
    <t>49.94 per 1000 0-1 yr olds</t>
  </si>
  <si>
    <t>40.47 per 1000 0-1 yr olds</t>
  </si>
  <si>
    <t>41.96 per 1000 0-1 yr olds</t>
  </si>
  <si>
    <t>45.66 per 1000 0-1 yr olds</t>
  </si>
  <si>
    <t>40.12 per 1000 0-1 yr olds</t>
  </si>
  <si>
    <t>44.39 per 1000 0-1 yr olds</t>
  </si>
  <si>
    <t>40.48 per 1000 0-1 yr olds</t>
  </si>
  <si>
    <t>35.77 per 1000 0-1 yr olds</t>
  </si>
  <si>
    <t>38.42 per 1000 0-1 yr olds</t>
  </si>
  <si>
    <t>40.03 per 1000 0-1 yr olds</t>
  </si>
  <si>
    <t>41.88 per 1000 0-1 yr olds</t>
  </si>
  <si>
    <t>45.54 per 1000 0-1 yr olds</t>
  </si>
  <si>
    <t>40.68 per 1000 0-1 yr olds</t>
  </si>
  <si>
    <t>46.04 per 1000 0-1 yr olds</t>
  </si>
  <si>
    <t>45.43 per 1000 0-1 yr olds</t>
  </si>
  <si>
    <t>46.81 per 1000 0-1 yr olds</t>
  </si>
  <si>
    <t>41.81 per 1000 0-1 yr olds</t>
  </si>
  <si>
    <t>44.72 per 1000 0-1 yr olds</t>
  </si>
  <si>
    <t>36.6 per 1000 0-1 yr olds</t>
  </si>
  <si>
    <t>43.89 per 1000 0-1 yr olds</t>
  </si>
  <si>
    <t>41.99 per 1000 0-1 yr olds</t>
  </si>
  <si>
    <t>39.38 per 1000 0-1 yr olds</t>
  </si>
  <si>
    <t>41.53 per 1000 0-1 yr olds</t>
  </si>
  <si>
    <t>43.55 per 1000 0-1 yr olds</t>
  </si>
  <si>
    <t>38.69 per 1000 0-1 yr olds</t>
  </si>
  <si>
    <t>56.41 per 1000 0-1 yr olds</t>
  </si>
  <si>
    <t>43.42 per 1000 0-1 yr olds</t>
  </si>
  <si>
    <t>55.02 per 1000 0-1 yr olds</t>
  </si>
  <si>
    <t>38.7 per 1000 0-1 yr olds</t>
  </si>
  <si>
    <t>44.81 per 1000 0-1 yr olds</t>
  </si>
  <si>
    <t>46.03 per 1000 0-1 yr olds</t>
  </si>
  <si>
    <t>46.06 per 1000 0-1 yr olds</t>
  </si>
  <si>
    <t>44.33 per 1000 0-1 yr olds</t>
  </si>
  <si>
    <t>55.45 per 1000 0-1 yr olds</t>
  </si>
  <si>
    <t>53.21 per 1000 0-1 yr olds</t>
  </si>
  <si>
    <t>40.37 per 1000 0-1 yr olds</t>
  </si>
  <si>
    <t>47.58 per 1000 0-1 yr olds</t>
  </si>
  <si>
    <t>41.32 per 1000 0-1 yr olds</t>
  </si>
  <si>
    <t>53.62 per 1000 0-1 yr olds</t>
  </si>
  <si>
    <t>44.63 per 1000 0-1 yr olds</t>
  </si>
  <si>
    <t>59.31 per 1000 0-1 yr olds</t>
  </si>
  <si>
    <t>42.31 per 1000 0-1 yr olds</t>
  </si>
  <si>
    <t>35.57 per 1000 0-1 yr olds</t>
  </si>
  <si>
    <t>53.87 per 1000 0-1 yr olds</t>
  </si>
  <si>
    <t>36.42 per 1000 0-1 yr olds</t>
  </si>
  <si>
    <t>61.36 per 1000 0-1 yr olds</t>
  </si>
  <si>
    <t>46.56 per 1000 0-1 yr olds</t>
  </si>
  <si>
    <t>44.36 per 1000 0-1 yr olds</t>
  </si>
  <si>
    <t>42.81 per 1000 0-1 yr olds</t>
  </si>
  <si>
    <t>41.13 per 1000 0-1 yr olds</t>
  </si>
  <si>
    <t>34.23 per 1000 0-1 yr olds</t>
  </si>
  <si>
    <t>38.29 per 1000 0-1 yr olds</t>
  </si>
  <si>
    <t>39.07 per 1000 0-1 yr olds</t>
  </si>
  <si>
    <t>41.56 per 1000 0-1 yr olds</t>
  </si>
  <si>
    <t>38.91 per 1000 0-1 yr olds</t>
  </si>
  <si>
    <t>59.39 per 1000 0-1 yr olds</t>
  </si>
  <si>
    <t>45.89 per 1000 0-1 yr olds</t>
  </si>
  <si>
    <t>44.01 per 1000 0-1 yr olds</t>
  </si>
  <si>
    <t>50 per 1000 0-1 yr olds</t>
  </si>
  <si>
    <t>37.13 per 1000 0-1 yr olds</t>
  </si>
  <si>
    <t>51.19 per 1000 0-1 yr olds</t>
  </si>
  <si>
    <t>44.75 per 1000 0-1 yr olds</t>
  </si>
  <si>
    <t>38.4 per 1000 0-1 yr olds</t>
  </si>
  <si>
    <t>34.41 per 1000 0-1 yr olds</t>
  </si>
  <si>
    <t>49.06 per 1000 0-1 yr olds</t>
  </si>
  <si>
    <t>46.95 per 1000 0-1 yr olds</t>
  </si>
  <si>
    <t>40.43 per 1000 0-1 yr olds</t>
  </si>
  <si>
    <t>53 per 1000 0-1 yr olds</t>
  </si>
  <si>
    <t>52.61 per 1000 0-1 yr olds</t>
  </si>
  <si>
    <t>42.33 per 1000 0-1 yr olds</t>
  </si>
  <si>
    <t>56.61 per 1000 0-1 yr olds</t>
  </si>
  <si>
    <t>43.44 per 1000 0-1 yr olds</t>
  </si>
  <si>
    <t>39.98 per 1000 0-1 yr olds</t>
  </si>
  <si>
    <t>43.41 per 1000 0-1 yr olds</t>
  </si>
  <si>
    <t>39.05 per 1000 0-1 yr olds</t>
  </si>
  <si>
    <t>44.59 per 1000 0-1 yr olds</t>
  </si>
  <si>
    <t>60.26 per 1000 0-1 yr olds</t>
  </si>
  <si>
    <t>38.79 per 1000 0-1 yr olds</t>
  </si>
  <si>
    <t>53.54 per 1000 0-1 yr olds</t>
  </si>
  <si>
    <t>41.87 per 1000 0-1 yr olds</t>
  </si>
  <si>
    <t>42.22 per 1000 0-1 yr olds</t>
  </si>
  <si>
    <t>38.99 per 1000 0-1 yr olds</t>
  </si>
  <si>
    <t>41.03 per 1000 0-1 yr olds</t>
  </si>
  <si>
    <t>48.74 per 1000 0-1 yr olds</t>
  </si>
  <si>
    <t>42.87 per 1000 0-1 yr olds</t>
  </si>
  <si>
    <t>49.55 per 1000 0-1 yr olds</t>
  </si>
  <si>
    <t>37.26 per 1000 0-1 yr olds</t>
  </si>
  <si>
    <t>40.39 per 1000 0-1 yr olds</t>
  </si>
  <si>
    <t>40.97 per 1000 0-1 yr olds</t>
  </si>
  <si>
    <t>43.92 per 1000 0-1 yr olds</t>
  </si>
  <si>
    <t>41.17 per 1000 0-1 yr olds</t>
  </si>
  <si>
    <t>37.36 per 1000 0-1 yr olds</t>
  </si>
  <si>
    <t>53.36 per 1000 0-1 yr olds</t>
  </si>
  <si>
    <t>39.13 per 1000 0-1 yr olds</t>
  </si>
  <si>
    <t>43.96 per 1000 0-1 yr olds</t>
  </si>
  <si>
    <t>48.59 per 1000 0-1 yr olds</t>
  </si>
  <si>
    <t>45.17 per 1000 0-1 yr olds</t>
  </si>
  <si>
    <t>39.52 per 1000 0-1 yr olds</t>
  </si>
  <si>
    <t>38.22 per 1000 0-1 yr olds</t>
  </si>
  <si>
    <t>39.62 per 1000 0-1 yr olds</t>
  </si>
  <si>
    <t>41.14 per 1000 0-1 yr olds</t>
  </si>
  <si>
    <t>38.01 per 1000 0-1 yr olds</t>
  </si>
  <si>
    <t>43.22 per 1000 0-1 yr olds</t>
  </si>
  <si>
    <t>40.67 per 1000 0-1 yr olds</t>
  </si>
  <si>
    <t>41.18 per 1000 0-1 yr olds</t>
  </si>
  <si>
    <t>37.68 per 1000 0-1 yr olds</t>
  </si>
  <si>
    <t>43.76 per 1000 0-1 yr olds</t>
  </si>
  <si>
    <t>32.39 per 1000 0-1 yr olds</t>
  </si>
  <si>
    <t>49.31 per 1000 0-1 yr olds</t>
  </si>
  <si>
    <t>40.53 per 1000 0-1 yr olds</t>
  </si>
  <si>
    <t>50.3 per 1000 0-1 yr olds</t>
  </si>
  <si>
    <t>43.85 per 1000 0-1 yr olds</t>
  </si>
  <si>
    <t>49.42 per 1000 0-4 yr olds</t>
  </si>
  <si>
    <t>37.27 per 1000 0-4 yr olds</t>
  </si>
  <si>
    <t>42.06 per 1000 0-4 yr olds</t>
  </si>
  <si>
    <t>51.66 per 1000 0-4 yr olds</t>
  </si>
  <si>
    <t>43.57 per 1000 0-4 yr olds</t>
  </si>
  <si>
    <t>41.11 per 1000 0-4 yr olds</t>
  </si>
  <si>
    <t>49.08 per 1000 0-4 yr olds</t>
  </si>
  <si>
    <t>63.67 per 1000 0-4 yr olds</t>
  </si>
  <si>
    <t>46.28 per 1000 0-4 yr olds</t>
  </si>
  <si>
    <t>41.36 per 1000 0-4 yr olds</t>
  </si>
  <si>
    <t>40.9 per 1000 0-4 yr olds</t>
  </si>
  <si>
    <t>45.22 per 1000 0-4 yr olds</t>
  </si>
  <si>
    <t>43.7 per 1000 0-4 yr olds</t>
  </si>
  <si>
    <t>47.14 per 1000 0-4 yr olds</t>
  </si>
  <si>
    <t>53.78 per 1000 0-4 yr olds</t>
  </si>
  <si>
    <t>35.68 per 1000 0-4 yr olds</t>
  </si>
  <si>
    <t>39.29 per 1000 0-4 yr olds</t>
  </si>
  <si>
    <t>40.71 per 1000 0-4 yr olds</t>
  </si>
  <si>
    <t>44.55 per 1000 0-4 yr olds</t>
  </si>
  <si>
    <t>45.52 per 1000 0-4 yr olds</t>
  </si>
  <si>
    <t>39.31 per 1000 0-4 yr olds</t>
  </si>
  <si>
    <t>34.76 per 1000 0-4 yr olds</t>
  </si>
  <si>
    <t>40.16 per 1000 0-4 yr olds</t>
  </si>
  <si>
    <t>40.88 per 1000 0-4 yr olds</t>
  </si>
  <si>
    <t>53.61 per 1000 0-4 yr olds</t>
  </si>
  <si>
    <t>41.94 per 1000 0-4 yr olds</t>
  </si>
  <si>
    <t>39.28 per 1000 0-4 yr olds</t>
  </si>
  <si>
    <t>42.03 per 1000 0-4 yr olds</t>
  </si>
  <si>
    <t>49.94 per 1000 0-4 yr olds</t>
  </si>
  <si>
    <t>41.96 per 1000 0-4 yr olds</t>
  </si>
  <si>
    <t>45.66 per 1000 0-4 yr olds</t>
  </si>
  <si>
    <t>40.12 per 1000 0-4 yr olds</t>
  </si>
  <si>
    <t>43.95 per 1000 0-4 yr olds</t>
  </si>
  <si>
    <t>44.39 per 1000 0-4 yr olds</t>
  </si>
  <si>
    <t>40.48 per 1000 0-4 yr olds</t>
  </si>
  <si>
    <t>35.77 per 1000 0-4 yr olds</t>
  </si>
  <si>
    <t>38.42 per 1000 0-4 yr olds</t>
  </si>
  <si>
    <t>40.03 per 1000 0-4 yr olds</t>
  </si>
  <si>
    <t>41.88 per 1000 0-4 yr olds</t>
  </si>
  <si>
    <t>45.54 per 1000 0-4 yr olds</t>
  </si>
  <si>
    <t>48.29 per 1000 0-4 yr olds</t>
  </si>
  <si>
    <t>46.04 per 1000 0-4 yr olds</t>
  </si>
  <si>
    <t>45.43 per 1000 0-4 yr olds</t>
  </si>
  <si>
    <t>41.81 per 1000 0-4 yr olds</t>
  </si>
  <si>
    <t>44.72 per 1000 0-4 yr olds</t>
  </si>
  <si>
    <t>43.89 per 1000 0-4 yr olds</t>
  </si>
  <si>
    <t>41.99 per 1000 0-4 yr olds</t>
  </si>
  <si>
    <t>39.38 per 1000 0-4 yr olds</t>
  </si>
  <si>
    <t>43.55 per 1000 0-4 yr olds</t>
  </si>
  <si>
    <t>38.69 per 1000 0-4 yr olds</t>
  </si>
  <si>
    <t>56.41 per 1000 0-4 yr olds</t>
  </si>
  <si>
    <t>43.42 per 1000 0-4 yr olds</t>
  </si>
  <si>
    <t>55.02 per 1000 0-4 yr olds</t>
  </si>
  <si>
    <t>44.81 per 1000 0-4 yr olds</t>
  </si>
  <si>
    <t>46.03 per 1000 0-4 yr olds</t>
  </si>
  <si>
    <t>44.33 per 1000 0-4 yr olds</t>
  </si>
  <si>
    <t>55.45 per 1000 0-4 yr olds</t>
  </si>
  <si>
    <t>53.21 per 1000 0-4 yr olds</t>
  </si>
  <si>
    <t>40.37 per 1000 0-4 yr olds</t>
  </si>
  <si>
    <t>47.58 per 1000 0-4 yr olds</t>
  </si>
  <si>
    <t>41.32 per 1000 0-4 yr olds</t>
  </si>
  <si>
    <t>53.62 per 1000 0-4 yr olds</t>
  </si>
  <si>
    <t>44.63 per 1000 0-4 yr olds</t>
  </si>
  <si>
    <t>59.31 per 1000 0-4 yr olds</t>
  </si>
  <si>
    <t>42.31 per 1000 0-4 yr olds</t>
  </si>
  <si>
    <t>35.57 per 1000 0-4 yr olds</t>
  </si>
  <si>
    <t>53.87 per 1000 0-4 yr olds</t>
  </si>
  <si>
    <t>36.42 per 1000 0-4 yr olds</t>
  </si>
  <si>
    <t>61.36 per 1000 0-4 yr olds</t>
  </si>
  <si>
    <t>46.56 per 1000 0-4 yr olds</t>
  </si>
  <si>
    <t>44.36 per 1000 0-4 yr olds</t>
  </si>
  <si>
    <t>42.81 per 1000 0-4 yr olds</t>
  </si>
  <si>
    <t>41.13 per 1000 0-4 yr olds</t>
  </si>
  <si>
    <t>34.23 per 1000 0-4 yr olds</t>
  </si>
  <si>
    <t>38.29 per 1000 0-4 yr olds</t>
  </si>
  <si>
    <t>39.07 per 1000 0-4 yr olds</t>
  </si>
  <si>
    <t>41.56 per 1000 0-4 yr olds</t>
  </si>
  <si>
    <t>38.91 per 1000 0-4 yr olds</t>
  </si>
  <si>
    <t>59.39 per 1000 0-4 yr olds</t>
  </si>
  <si>
    <t>39.54 per 1000 0-4 yr olds</t>
  </si>
  <si>
    <t>45.89 per 1000 0-4 yr olds</t>
  </si>
  <si>
    <t>44.01 per 1000 0-4 yr olds</t>
  </si>
  <si>
    <t>50 per 1000 0-4 yr olds</t>
  </si>
  <si>
    <t>51.19 per 1000 0-4 yr olds</t>
  </si>
  <si>
    <t>44.75 per 1000 0-4 yr olds</t>
  </si>
  <si>
    <t>38.4 per 1000 0-4 yr olds</t>
  </si>
  <si>
    <t>34.41 per 1000 0-4 yr olds</t>
  </si>
  <si>
    <t>49.06 per 1000 0-4 yr olds</t>
  </si>
  <si>
    <t>46.95 per 1000 0-4 yr olds</t>
  </si>
  <si>
    <t>40.43 per 1000 0-4 yr olds</t>
  </si>
  <si>
    <t>53 per 1000 0-4 yr olds</t>
  </si>
  <si>
    <t>52.61 per 1000 0-4 yr olds</t>
  </si>
  <si>
    <t>42.33 per 1000 0-4 yr olds</t>
  </si>
  <si>
    <t>56.61 per 1000 0-4 yr olds</t>
  </si>
  <si>
    <t>41.06 per 1000 0-4 yr olds</t>
  </si>
  <si>
    <t>43.44 per 1000 0-4 yr olds</t>
  </si>
  <si>
    <t>39.98 per 1000 0-4 yr olds</t>
  </si>
  <si>
    <t>43.41 per 1000 0-4 yr olds</t>
  </si>
  <si>
    <t>39.05 per 1000 0-4 yr olds</t>
  </si>
  <si>
    <t>44.59 per 1000 0-4 yr olds</t>
  </si>
  <si>
    <t>60.26 per 1000 0-4 yr olds</t>
  </si>
  <si>
    <t>38.79 per 1000 0-4 yr olds</t>
  </si>
  <si>
    <t>53.54 per 1000 0-4 yr olds</t>
  </si>
  <si>
    <t>41.87 per 1000 0-4 yr olds</t>
  </si>
  <si>
    <t>38.99 per 1000 0-4 yr olds</t>
  </si>
  <si>
    <t>41.03 per 1000 0-4 yr olds</t>
  </si>
  <si>
    <t>42.87 per 1000 0-4 yr olds</t>
  </si>
  <si>
    <t>49.55 per 1000 0-4 yr olds</t>
  </si>
  <si>
    <t>37.26 per 1000 0-4 yr olds</t>
  </si>
  <si>
    <t>40.39 per 1000 0-4 yr olds</t>
  </si>
  <si>
    <t>40.97 per 1000 0-4 yr olds</t>
  </si>
  <si>
    <t>44.51 per 1000 0-4 yr olds</t>
  </si>
  <si>
    <t>43.92 per 1000 0-4 yr olds</t>
  </si>
  <si>
    <t>41.17 per 1000 0-4 yr olds</t>
  </si>
  <si>
    <t>37.36 per 1000 0-4 yr olds</t>
  </si>
  <si>
    <t>53.36 per 1000 0-4 yr olds</t>
  </si>
  <si>
    <t>39.13 per 1000 0-4 yr olds</t>
  </si>
  <si>
    <t>43.96 per 1000 0-4 yr olds</t>
  </si>
  <si>
    <t>48.59 per 1000 0-4 yr olds</t>
  </si>
  <si>
    <t>45.17 per 1000 0-4 yr olds</t>
  </si>
  <si>
    <t>39.52 per 1000 0-4 yr olds</t>
  </si>
  <si>
    <t>38.22 per 1000 0-4 yr olds</t>
  </si>
  <si>
    <t>39.62 per 1000 0-4 yr olds</t>
  </si>
  <si>
    <t>41.14 per 1000 0-4 yr olds</t>
  </si>
  <si>
    <t>38.01 per 1000 0-4 yr olds</t>
  </si>
  <si>
    <t>43.22 per 1000 0-4 yr olds</t>
  </si>
  <si>
    <t>41.18 per 1000 0-4 yr olds</t>
  </si>
  <si>
    <t>37.68 per 1000 0-4 yr olds</t>
  </si>
  <si>
    <t>43.76 per 1000 0-4 yr olds</t>
  </si>
  <si>
    <t>32.39 per 1000 0-4 yr olds</t>
  </si>
  <si>
    <t>49.31 per 1000 0-4 yr olds</t>
  </si>
  <si>
    <t>40.53 per 1000 0-4 yr olds</t>
  </si>
  <si>
    <t>50.3 per 1000 0-4 yr olds</t>
  </si>
  <si>
    <t>43.85 per 1000 0-4 yr olds</t>
  </si>
  <si>
    <t>133.7 per 1000 0-1 yr olds</t>
  </si>
  <si>
    <t>109.29 per 1000 0-1 yr olds</t>
  </si>
  <si>
    <t>113.04 per 1000 0-1 yr olds</t>
  </si>
  <si>
    <t>106.6 per 1000 0-1 yr olds</t>
  </si>
  <si>
    <t>104.13 per 1000 0-1 yr olds</t>
  </si>
  <si>
    <t>110.69 per 1000 0-1 yr olds</t>
  </si>
  <si>
    <t>122.79 per 1000 0-1 yr olds</t>
  </si>
  <si>
    <t>122.37 per 1000 0-1 yr olds</t>
  </si>
  <si>
    <t>144.77 per 1000 0-1 yr olds</t>
  </si>
  <si>
    <t>126.92 per 1000 0-1 yr olds</t>
  </si>
  <si>
    <t>113.05 per 1000 0-1 yr olds</t>
  </si>
  <si>
    <t>96.49 per 1000 0-1 yr olds</t>
  </si>
  <si>
    <t>117.2 per 1000 0-1 yr olds</t>
  </si>
  <si>
    <t>129.05 per 1000 0-1 yr olds</t>
  </si>
  <si>
    <t>121.61 per 1000 0-1 yr olds</t>
  </si>
  <si>
    <t>125.52 per 1000 0-1 yr olds</t>
  </si>
  <si>
    <t>105.26 per 1000 0-1 yr olds</t>
  </si>
  <si>
    <t>87.56 per 1000 0-1 yr olds</t>
  </si>
  <si>
    <t>120.87 per 1000 0-1 yr olds</t>
  </si>
  <si>
    <t>117.79 per 1000 0-1 yr olds</t>
  </si>
  <si>
    <t>100.46 per 1000 0-1 yr olds</t>
  </si>
  <si>
    <t>141.35 per 1000 0-1 yr olds</t>
  </si>
  <si>
    <t>97.67 per 1000 0-1 yr olds</t>
  </si>
  <si>
    <t>103.17 per 1000 0-1 yr olds</t>
  </si>
  <si>
    <t>109.34 per 1000 0-1 yr olds</t>
  </si>
  <si>
    <t>120.63 per 1000 0-1 yr olds</t>
  </si>
  <si>
    <t>100.81 per 1000 0-1 yr olds</t>
  </si>
  <si>
    <t>118.54 per 1000 0-1 yr olds</t>
  </si>
  <si>
    <t>124.68 per 1000 0-1 yr olds</t>
  </si>
  <si>
    <t>104.49 per 1000 0-1 yr olds</t>
  </si>
  <si>
    <t>113.06 per 1000 0-1 yr olds</t>
  </si>
  <si>
    <t>115.4 per 1000 0-1 yr olds</t>
  </si>
  <si>
    <t>96.65 per 1000 0-1 yr olds</t>
  </si>
  <si>
    <t>99.66 per 1000 0-1 yr olds</t>
  </si>
  <si>
    <t>112.07 per 1000 0-1 yr olds</t>
  </si>
  <si>
    <t>94.82 per 1000 0-1 yr olds</t>
  </si>
  <si>
    <t>101.66 per 1000 0-1 yr olds</t>
  </si>
  <si>
    <t>115.05 per 1000 0-1 yr olds</t>
  </si>
  <si>
    <t>118.14 per 1000 0-1 yr olds</t>
  </si>
  <si>
    <t>96.84 per 1000 0-1 yr olds</t>
  </si>
  <si>
    <t>99.19 per 1000 0-1 yr olds</t>
  </si>
  <si>
    <t>121.98 per 1000 0-1 yr olds</t>
  </si>
  <si>
    <t>101.72 per 1000 0-1 yr olds</t>
  </si>
  <si>
    <t>124.02 per 1000 0-1 yr olds</t>
  </si>
  <si>
    <t>96.5 per 1000 0-1 yr olds</t>
  </si>
  <si>
    <t>133.96 per 1000 0-1 yr olds</t>
  </si>
  <si>
    <t>153.11 per 1000 0-1 yr olds</t>
  </si>
  <si>
    <t>133.39 per 1000 0-1 yr olds</t>
  </si>
  <si>
    <t>140.83 per 1000 0-1 yr olds</t>
  </si>
  <si>
    <t>93.36 per 1000 0-1 yr olds</t>
  </si>
  <si>
    <t>136.27 per 1000 0-1 yr olds</t>
  </si>
  <si>
    <t>104.41 per 1000 0-1 yr olds</t>
  </si>
  <si>
    <t>131.68 per 1000 0-1 yr olds</t>
  </si>
  <si>
    <t>109.23 per 1000 0-1 yr olds</t>
  </si>
  <si>
    <t>90.27 per 1000 0-1 yr olds</t>
  </si>
  <si>
    <t>104.42 per 1000 0-1 yr olds</t>
  </si>
  <si>
    <t>113.29 per 1000 0-1 yr olds</t>
  </si>
  <si>
    <t>116.95 per 1000 0-1 yr olds</t>
  </si>
  <si>
    <t>101.54 per 1000 0-1 yr olds</t>
  </si>
  <si>
    <t>156.1 per 1000 0-1 yr olds</t>
  </si>
  <si>
    <t>124.15 per 1000 0-1 yr olds</t>
  </si>
  <si>
    <t>99.05 per 1000 0-1 yr olds</t>
  </si>
  <si>
    <t>136.48 per 1000 0-1 yr olds</t>
  </si>
  <si>
    <t>106.96 per 1000 0-1 yr olds</t>
  </si>
  <si>
    <t>115.99 per 1000 0-1 yr olds</t>
  </si>
  <si>
    <t>149.32 per 1000 0-1 yr olds</t>
  </si>
  <si>
    <t>150.96 per 1000 0-1 yr olds</t>
  </si>
  <si>
    <t>116.73 per 1000 0-1 yr olds</t>
  </si>
  <si>
    <t>128.02 per 1000 0-1 yr olds</t>
  </si>
  <si>
    <t>123.13 per 1000 0-1 yr olds</t>
  </si>
  <si>
    <t>93.66 per 1000 0-1 yr olds</t>
  </si>
  <si>
    <t>138.18 per 1000 0-1 yr olds</t>
  </si>
  <si>
    <t>97.84 per 1000 0-1 yr olds</t>
  </si>
  <si>
    <t>155.54 per 1000 0-1 yr olds</t>
  </si>
  <si>
    <t>114.61 per 1000 0-1 yr olds</t>
  </si>
  <si>
    <t>161.54 per 1000 0-1 yr olds</t>
  </si>
  <si>
    <t>104.91 per 1000 0-1 yr olds</t>
  </si>
  <si>
    <t>109.18 per 1000 0-1 yr olds</t>
  </si>
  <si>
    <t>139.08 per 1000 0-1 yr olds</t>
  </si>
  <si>
    <t>102.22 per 1000 0-1 yr olds</t>
  </si>
  <si>
    <t>146.28 per 1000 0-1 yr olds</t>
  </si>
  <si>
    <t>136.5 per 1000 0-1 yr olds</t>
  </si>
  <si>
    <t>108.01 per 1000 0-1 yr olds</t>
  </si>
  <si>
    <t>116.62 per 1000 0-1 yr olds</t>
  </si>
  <si>
    <t>98.86 per 1000 0-1 yr olds</t>
  </si>
  <si>
    <t>98.19 per 1000 0-1 yr olds</t>
  </si>
  <si>
    <t>119.34 per 1000 0-1 yr olds</t>
  </si>
  <si>
    <t>97.97 per 1000 0-1 yr olds</t>
  </si>
  <si>
    <t>97.91 per 1000 0-1 yr olds</t>
  </si>
  <si>
    <t>108.86 per 1000 0-1 yr olds</t>
  </si>
  <si>
    <t>142.21 per 1000 0-1 yr olds</t>
  </si>
  <si>
    <t>99.02 per 1000 0-1 yr olds</t>
  </si>
  <si>
    <t>128.17 per 1000 0-1 yr olds</t>
  </si>
  <si>
    <t>97.1 per 1000 0-1 yr olds</t>
  </si>
  <si>
    <t>107.87 per 1000 0-1 yr olds</t>
  </si>
  <si>
    <t>118.27 per 1000 0-1 yr olds</t>
  </si>
  <si>
    <t>99.95 per 1000 0-1 yr olds</t>
  </si>
  <si>
    <t>121.72 per 1000 0-1 yr olds</t>
  </si>
  <si>
    <t>109.91 per 1000 0-1 yr olds</t>
  </si>
  <si>
    <t>107.19 per 1000 0-1 yr olds</t>
  </si>
  <si>
    <t>123.41 per 1000 0-1 yr olds</t>
  </si>
  <si>
    <t>103.43 per 1000 0-1 yr olds</t>
  </si>
  <si>
    <t>132.16 per 1000 0-1 yr olds</t>
  </si>
  <si>
    <t>112.35 per 1000 0-1 yr olds</t>
  </si>
  <si>
    <t>87.87 per 1000 0-1 yr olds</t>
  </si>
  <si>
    <t>140.92 per 1000 0-1 yr olds</t>
  </si>
  <si>
    <t>114.63 per 1000 0-1 yr olds</t>
  </si>
  <si>
    <t>130.4 per 1000 0-1 yr olds</t>
  </si>
  <si>
    <t>123.52 per 1000 0-1 yr olds</t>
  </si>
  <si>
    <t>89.89 per 1000 0-1 yr olds</t>
  </si>
  <si>
    <t>107.3 per 1000 0-1 yr olds</t>
  </si>
  <si>
    <t>98.66 per 1000 0-1 yr olds</t>
  </si>
  <si>
    <t>91.69 per 1000 0-1 yr olds</t>
  </si>
  <si>
    <t>122.3 per 1000 0-1 yr olds</t>
  </si>
  <si>
    <t>113.14 per 1000 0-1 yr olds</t>
  </si>
  <si>
    <t>151.3 per 1000 0-1 yr olds</t>
  </si>
  <si>
    <t>127.27 per 1000 0-1 yr olds</t>
  </si>
  <si>
    <t>92.74 per 1000 0-1 yr olds</t>
  </si>
  <si>
    <t>117.22 per 1000 0-1 yr olds</t>
  </si>
  <si>
    <t>119.07 per 1000 0-1 yr olds</t>
  </si>
  <si>
    <t>113.63 per 1000 0-1 yr olds</t>
  </si>
  <si>
    <t>103.32 per 1000 0-1 yr olds</t>
  </si>
  <si>
    <t>129.12 per 1000 0-1 yr olds</t>
  </si>
  <si>
    <t>87.48 per 1000 0-1 yr olds</t>
  </si>
  <si>
    <t>108.3 per 1000 0-1 yr olds</t>
  </si>
  <si>
    <t>100.43 per 1000 0-1 yr olds</t>
  </si>
  <si>
    <t>129.11 per 1000 0-1 yr olds</t>
  </si>
  <si>
    <t>106.14 per 1000 0-1 yr olds</t>
  </si>
  <si>
    <t>108.1 per 1000 0-1 yr olds</t>
  </si>
  <si>
    <t>115.6 per 1000 0-1 yr olds</t>
  </si>
  <si>
    <t>149.3 per 1000 0-1 yr olds</t>
  </si>
  <si>
    <t>118.76 per 1000 0-1 yr olds</t>
  </si>
  <si>
    <t>119.68 per 1000 0-1 yr olds</t>
  </si>
  <si>
    <t>124.64 per 1000 0-1 yr olds</t>
  </si>
  <si>
    <t>129.45 per 1000 0-1 yr olds</t>
  </si>
  <si>
    <t>113.97 per 1000 0-1 yr olds</t>
  </si>
  <si>
    <t>91.63 per 1000 0-1 yr olds</t>
  </si>
  <si>
    <t>88.5 per 1000 0-1 yr olds</t>
  </si>
  <si>
    <t>92.33 per 1000 0-1 yr olds</t>
  </si>
  <si>
    <t>131.55 per 1000 0-1 yr olds</t>
  </si>
  <si>
    <t>121.92 per 1000 0-1 yr olds</t>
  </si>
  <si>
    <t>95.01 per 1000 0-1 yr olds</t>
  </si>
  <si>
    <t>92.08 per 1000 0-1 yr olds</t>
  </si>
  <si>
    <t>133.6 per 1000 0-1 yr olds</t>
  </si>
  <si>
    <t>82.58 per 1000 0-1 yr olds</t>
  </si>
  <si>
    <t>117.59 per 1000 0-1 yr olds</t>
  </si>
  <si>
    <t>93.29 per 1000 0-1 yr olds</t>
  </si>
  <si>
    <t>121.73 per 1000 0-1 yr olds</t>
  </si>
  <si>
    <t>114.79 per 1000 0-1 yr olds</t>
  </si>
  <si>
    <t>133.7 per 1000 0-4 yr olds</t>
  </si>
  <si>
    <t>109.29 per 1000 0-4 yr olds</t>
  </si>
  <si>
    <t>113.04 per 1000 0-4 yr olds</t>
  </si>
  <si>
    <t>106.6 per 1000 0-4 yr olds</t>
  </si>
  <si>
    <t>104.13 per 1000 0-4 yr olds</t>
  </si>
  <si>
    <t>110.69 per 1000 0-4 yr olds</t>
  </si>
  <si>
    <t>122.79 per 1000 0-4 yr olds</t>
  </si>
  <si>
    <t>122.37 per 1000 0-4 yr olds</t>
  </si>
  <si>
    <t>144.77 per 1000 0-4 yr olds</t>
  </si>
  <si>
    <t>126.92 per 1000 0-4 yr olds</t>
  </si>
  <si>
    <t>113.05 per 1000 0-4 yr olds</t>
  </si>
  <si>
    <t>96.49 per 1000 0-4 yr olds</t>
  </si>
  <si>
    <t>117.2 per 1000 0-4 yr olds</t>
  </si>
  <si>
    <t>129.05 per 1000 0-4 yr olds</t>
  </si>
  <si>
    <t>121.61 per 1000 0-4 yr olds</t>
  </si>
  <si>
    <t>125.52 per 1000 0-4 yr olds</t>
  </si>
  <si>
    <t>105.26 per 1000 0-4 yr olds</t>
  </si>
  <si>
    <t>87.56 per 1000 0-4 yr olds</t>
  </si>
  <si>
    <t>120.87 per 1000 0-4 yr olds</t>
  </si>
  <si>
    <t>117.79 per 1000 0-4 yr olds</t>
  </si>
  <si>
    <t>100.46 per 1000 0-4 yr olds</t>
  </si>
  <si>
    <t>141.35 per 1000 0-4 yr olds</t>
  </si>
  <si>
    <t>97.67 per 1000 0-4 yr olds</t>
  </si>
  <si>
    <t>103.17 per 1000 0-4 yr olds</t>
  </si>
  <si>
    <t>109.34 per 1000 0-4 yr olds</t>
  </si>
  <si>
    <t>120.63 per 1000 0-4 yr olds</t>
  </si>
  <si>
    <t>100.81 per 1000 0-4 yr olds</t>
  </si>
  <si>
    <t>118.54 per 1000 0-4 yr olds</t>
  </si>
  <si>
    <t>124.68 per 1000 0-4 yr olds</t>
  </si>
  <si>
    <t>104.49 per 1000 0-4 yr olds</t>
  </si>
  <si>
    <t>113.06 per 1000 0-4 yr olds</t>
  </si>
  <si>
    <t>115.4 per 1000 0-4 yr olds</t>
  </si>
  <si>
    <t>96.65 per 1000 0-4 yr olds</t>
  </si>
  <si>
    <t>99.66 per 1000 0-4 yr olds</t>
  </si>
  <si>
    <t>112.07 per 1000 0-4 yr olds</t>
  </si>
  <si>
    <t>94.82 per 1000 0-4 yr olds</t>
  </si>
  <si>
    <t>101.66 per 1000 0-4 yr olds</t>
  </si>
  <si>
    <t>115.05 per 1000 0-4 yr olds</t>
  </si>
  <si>
    <t>118.14 per 1000 0-4 yr olds</t>
  </si>
  <si>
    <t>96.84 per 1000 0-4 yr olds</t>
  </si>
  <si>
    <t>99.19 per 1000 0-4 yr olds</t>
  </si>
  <si>
    <t>121.98 per 1000 0-4 yr olds</t>
  </si>
  <si>
    <t>101.72 per 1000 0-4 yr olds</t>
  </si>
  <si>
    <t>124.02 per 1000 0-4 yr olds</t>
  </si>
  <si>
    <t>96.5 per 1000 0-4 yr olds</t>
  </si>
  <si>
    <t>133.96 per 1000 0-4 yr olds</t>
  </si>
  <si>
    <t>153.11 per 1000 0-4 yr olds</t>
  </si>
  <si>
    <t>133.39 per 1000 0-4 yr olds</t>
  </si>
  <si>
    <t>140.83 per 1000 0-4 yr olds</t>
  </si>
  <si>
    <t>93.36 per 1000 0-4 yr olds</t>
  </si>
  <si>
    <t>136.27 per 1000 0-4 yr olds</t>
  </si>
  <si>
    <t>104.41 per 1000 0-4 yr olds</t>
  </si>
  <si>
    <t>131.68 per 1000 0-4 yr olds</t>
  </si>
  <si>
    <t>109.23 per 1000 0-4 yr olds</t>
  </si>
  <si>
    <t>90.27 per 1000 0-4 yr olds</t>
  </si>
  <si>
    <t>104.42 per 1000 0-4 yr olds</t>
  </si>
  <si>
    <t>113.29 per 1000 0-4 yr olds</t>
  </si>
  <si>
    <t>116.95 per 1000 0-4 yr olds</t>
  </si>
  <si>
    <t>101.54 per 1000 0-4 yr olds</t>
  </si>
  <si>
    <t>156.1 per 1000 0-4 yr olds</t>
  </si>
  <si>
    <t>124.15 per 1000 0-4 yr olds</t>
  </si>
  <si>
    <t>99.05 per 1000 0-4 yr olds</t>
  </si>
  <si>
    <t>136.48 per 1000 0-4 yr olds</t>
  </si>
  <si>
    <t>106.96 per 1000 0-4 yr olds</t>
  </si>
  <si>
    <t>115.99 per 1000 0-4 yr olds</t>
  </si>
  <si>
    <t>149.32 per 1000 0-4 yr olds</t>
  </si>
  <si>
    <t>150.96 per 1000 0-4 yr olds</t>
  </si>
  <si>
    <t>116.73 per 1000 0-4 yr olds</t>
  </si>
  <si>
    <t>128.02 per 1000 0-4 yr olds</t>
  </si>
  <si>
    <t>123.13 per 1000 0-4 yr olds</t>
  </si>
  <si>
    <t>93.66 per 1000 0-4 yr olds</t>
  </si>
  <si>
    <t>138.18 per 1000 0-4 yr olds</t>
  </si>
  <si>
    <t>97.84 per 1000 0-4 yr olds</t>
  </si>
  <si>
    <t>155.54 per 1000 0-4 yr olds</t>
  </si>
  <si>
    <t>114.61 per 1000 0-4 yr olds</t>
  </si>
  <si>
    <t>161.54 per 1000 0-4 yr olds</t>
  </si>
  <si>
    <t>104.91 per 1000 0-4 yr olds</t>
  </si>
  <si>
    <t>109.18 per 1000 0-4 yr olds</t>
  </si>
  <si>
    <t>139.08 per 1000 0-4 yr olds</t>
  </si>
  <si>
    <t>102.22 per 1000 0-4 yr olds</t>
  </si>
  <si>
    <t>146.28 per 1000 0-4 yr olds</t>
  </si>
  <si>
    <t>136.5 per 1000 0-4 yr olds</t>
  </si>
  <si>
    <t>116.62 per 1000 0-4 yr olds</t>
  </si>
  <si>
    <t>98.86 per 1000 0-4 yr olds</t>
  </si>
  <si>
    <t>98.19 per 1000 0-4 yr olds</t>
  </si>
  <si>
    <t>119.34 per 1000 0-4 yr olds</t>
  </si>
  <si>
    <t>97.97 per 1000 0-4 yr olds</t>
  </si>
  <si>
    <t>97.91 per 1000 0-4 yr olds</t>
  </si>
  <si>
    <t>142.21 per 1000 0-4 yr olds</t>
  </si>
  <si>
    <t>99.02 per 1000 0-4 yr olds</t>
  </si>
  <si>
    <t>128.17 per 1000 0-4 yr olds</t>
  </si>
  <si>
    <t>97.1 per 1000 0-4 yr olds</t>
  </si>
  <si>
    <t>107.87 per 1000 0-4 yr olds</t>
  </si>
  <si>
    <t>118.27 per 1000 0-4 yr olds</t>
  </si>
  <si>
    <t>99.95 per 1000 0-4 yr olds</t>
  </si>
  <si>
    <t>121.72 per 1000 0-4 yr olds</t>
  </si>
  <si>
    <t>109.91 per 1000 0-4 yr olds</t>
  </si>
  <si>
    <t>107.19 per 1000 0-4 yr olds</t>
  </si>
  <si>
    <t>123.41 per 1000 0-4 yr olds</t>
  </si>
  <si>
    <t>103.43 per 1000 0-4 yr olds</t>
  </si>
  <si>
    <t>132.16 per 1000 0-4 yr olds</t>
  </si>
  <si>
    <t>112.35 per 1000 0-4 yr olds</t>
  </si>
  <si>
    <t>87.87 per 1000 0-4 yr olds</t>
  </si>
  <si>
    <t>140.92 per 1000 0-4 yr olds</t>
  </si>
  <si>
    <t>114.63 per 1000 0-4 yr olds</t>
  </si>
  <si>
    <t>130.4 per 1000 0-4 yr olds</t>
  </si>
  <si>
    <t>123.52 per 1000 0-4 yr olds</t>
  </si>
  <si>
    <t>89.89 per 1000 0-4 yr olds</t>
  </si>
  <si>
    <t>107.3 per 1000 0-4 yr olds</t>
  </si>
  <si>
    <t>99.6 per 1000 0-4 yr olds</t>
  </si>
  <si>
    <t>98.66 per 1000 0-4 yr olds</t>
  </si>
  <si>
    <t>91.69 per 1000 0-4 yr olds</t>
  </si>
  <si>
    <t>132.18 per 1000 0-4 yr olds</t>
  </si>
  <si>
    <t>122.3 per 1000 0-4 yr olds</t>
  </si>
  <si>
    <t>113.14 per 1000 0-4 yr olds</t>
  </si>
  <si>
    <t>151.3 per 1000 0-4 yr olds</t>
  </si>
  <si>
    <t>127.27 per 1000 0-4 yr olds</t>
  </si>
  <si>
    <t>92.74 per 1000 0-4 yr olds</t>
  </si>
  <si>
    <t>117.22 per 1000 0-4 yr olds</t>
  </si>
  <si>
    <t>113.63 per 1000 0-4 yr olds</t>
  </si>
  <si>
    <t>103.32 per 1000 0-4 yr olds</t>
  </si>
  <si>
    <t>129.12 per 1000 0-4 yr olds</t>
  </si>
  <si>
    <t>87.48 per 1000 0-4 yr olds</t>
  </si>
  <si>
    <t>108.3 per 1000 0-4 yr olds</t>
  </si>
  <si>
    <t>100.43 per 1000 0-4 yr olds</t>
  </si>
  <si>
    <t>129.11 per 1000 0-4 yr olds</t>
  </si>
  <si>
    <t>106.14 per 1000 0-4 yr olds</t>
  </si>
  <si>
    <t>108.1 per 1000 0-4 yr olds</t>
  </si>
  <si>
    <t>115.6 per 1000 0-4 yr olds</t>
  </si>
  <si>
    <t>149.3 per 1000 0-4 yr olds</t>
  </si>
  <si>
    <t>118.76 per 1000 0-4 yr olds</t>
  </si>
  <si>
    <t>119.68 per 1000 0-4 yr olds</t>
  </si>
  <si>
    <t>112.23 per 1000 0-4 yr olds</t>
  </si>
  <si>
    <t>124.64 per 1000 0-4 yr olds</t>
  </si>
  <si>
    <t>129.45 per 1000 0-4 yr olds</t>
  </si>
  <si>
    <t>113.97 per 1000 0-4 yr olds</t>
  </si>
  <si>
    <t>91.63 per 1000 0-4 yr olds</t>
  </si>
  <si>
    <t>88.5 per 1000 0-4 yr olds</t>
  </si>
  <si>
    <t>92.33 per 1000 0-4 yr olds</t>
  </si>
  <si>
    <t>131.55 per 1000 0-4 yr olds</t>
  </si>
  <si>
    <t>121.92 per 1000 0-4 yr olds</t>
  </si>
  <si>
    <t>95.01 per 1000 0-4 yr olds</t>
  </si>
  <si>
    <t>133.6 per 1000 0-4 yr olds</t>
  </si>
  <si>
    <t>82.58 per 1000 0-4 yr olds</t>
  </si>
  <si>
    <t>117.59 per 1000 0-4 yr olds</t>
  </si>
  <si>
    <t>93.29 per 1000 0-4 yr olds</t>
  </si>
  <si>
    <t>121.73 per 1000 0-4 yr olds</t>
  </si>
  <si>
    <t>114.79 per 1000 0-4 yr olds</t>
  </si>
  <si>
    <t xml:space="preserve">Childhood vulnerability data:
Local authority profiles (England)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</si>
</sst>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0"/>
  </numFmts>
  <fonts count="29" x14ac:knownFonts="1">
    <font>
      <sz val="11"/>
      <color theme="1"/>
      <name val="Calibri"/>
      <family val="2"/>
      <scheme val="minor"/>
    </font>
    <font>
      <b/>
      <sz val="11"/>
      <color theme="1"/>
      <name val="Calibri"/>
      <family val="2"/>
      <scheme val="minor"/>
    </font>
    <font>
      <sz val="11"/>
      <color rgb="FFFF0000"/>
      <name val="Calibri"/>
      <family val="2"/>
      <scheme val="minor"/>
    </font>
    <font>
      <sz val="11"/>
      <color theme="0"/>
      <name val="Calibri"/>
      <family val="2"/>
      <scheme val="minor"/>
    </font>
    <font>
      <b/>
      <sz val="18"/>
      <color theme="1"/>
      <name val="Calibri"/>
      <family val="2"/>
      <scheme val="minor"/>
    </font>
    <font>
      <b/>
      <sz val="20"/>
      <color theme="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sz val="10"/>
      <name val="Arial"/>
      <family val="2"/>
    </font>
    <font>
      <sz val="11"/>
      <color theme="1"/>
      <name val="Calibri"/>
      <family val="2"/>
      <scheme val="minor"/>
    </font>
    <font>
      <sz val="11"/>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rgb="FFFFFFFF"/>
      <name val="Calibri"/>
      <family val="2"/>
      <scheme val="minor"/>
    </font>
    <font>
      <u/>
      <sz val="11"/>
      <color theme="10"/>
      <name val="Calibri"/>
      <family val="2"/>
      <scheme val="minor"/>
    </font>
    <font>
      <b/>
      <u/>
      <sz val="12"/>
      <color theme="10"/>
      <name val="Calibri"/>
      <family val="2"/>
      <scheme val="minor"/>
    </font>
    <font>
      <u/>
      <sz val="12"/>
      <color theme="10"/>
      <name val="Calibri"/>
      <family val="2"/>
      <scheme val="minor"/>
    </font>
  </fonts>
  <fills count="3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0">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indexed="64"/>
      </right>
      <top style="medium">
        <color rgb="FF000000"/>
      </top>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bottom style="thin">
        <color rgb="FF000000"/>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45">
    <xf numFmtId="0" fontId="0" fillId="0" borderId="0"/>
    <xf numFmtId="0" fontId="9" fillId="0" borderId="0"/>
    <xf numFmtId="0" fontId="10" fillId="0" borderId="0"/>
    <xf numFmtId="0" fontId="12" fillId="0" borderId="0" applyNumberFormat="0" applyFill="0" applyBorder="0" applyAlignment="0" applyProtection="0"/>
    <xf numFmtId="0" fontId="13" fillId="0" borderId="9" applyNumberFormat="0" applyFill="0" applyAlignment="0" applyProtection="0"/>
    <xf numFmtId="0" fontId="14" fillId="0" borderId="10" applyNumberFormat="0" applyFill="0" applyAlignment="0" applyProtection="0"/>
    <xf numFmtId="0" fontId="15" fillId="0" borderId="11" applyNumberFormat="0" applyFill="0" applyAlignment="0" applyProtection="0"/>
    <xf numFmtId="0" fontId="15" fillId="0" borderId="0" applyNumberFormat="0" applyFill="0" applyBorder="0" applyAlignment="0" applyProtection="0"/>
    <xf numFmtId="0" fontId="16" fillId="5" borderId="0" applyNumberFormat="0" applyBorder="0" applyAlignment="0" applyProtection="0"/>
    <xf numFmtId="0" fontId="17" fillId="6" borderId="0" applyNumberFormat="0" applyBorder="0" applyAlignment="0" applyProtection="0"/>
    <xf numFmtId="0" fontId="18" fillId="7" borderId="0" applyNumberFormat="0" applyBorder="0" applyAlignment="0" applyProtection="0"/>
    <xf numFmtId="0" fontId="19" fillId="8" borderId="12" applyNumberFormat="0" applyAlignment="0" applyProtection="0"/>
    <xf numFmtId="0" fontId="20" fillId="9" borderId="13" applyNumberFormat="0" applyAlignment="0" applyProtection="0"/>
    <xf numFmtId="0" fontId="21" fillId="9" borderId="12" applyNumberFormat="0" applyAlignment="0" applyProtection="0"/>
    <xf numFmtId="0" fontId="22" fillId="0" borderId="14" applyNumberFormat="0" applyFill="0" applyAlignment="0" applyProtection="0"/>
    <xf numFmtId="0" fontId="23" fillId="10" borderId="15" applyNumberFormat="0" applyAlignment="0" applyProtection="0"/>
    <xf numFmtId="0" fontId="2" fillId="0" borderId="0" applyNumberFormat="0" applyFill="0" applyBorder="0" applyAlignment="0" applyProtection="0"/>
    <xf numFmtId="0" fontId="10" fillId="11" borderId="16" applyNumberFormat="0" applyFont="0" applyAlignment="0" applyProtection="0"/>
    <xf numFmtId="0" fontId="24" fillId="0" borderId="0" applyNumberFormat="0" applyFill="0" applyBorder="0" applyAlignment="0" applyProtection="0"/>
    <xf numFmtId="0" fontId="1" fillId="0" borderId="17" applyNumberFormat="0" applyFill="0" applyAlignment="0" applyProtection="0"/>
    <xf numFmtId="0" fontId="3"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3"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3"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3"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3"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3"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26" fillId="0" borderId="0" applyNumberFormat="0" applyFill="0" applyBorder="0" applyAlignment="0" applyProtection="0"/>
  </cellStyleXfs>
  <cellXfs count="113">
    <xf numFmtId="0" fontId="0" fillId="0" borderId="0" xfId="0"/>
    <xf numFmtId="0" fontId="1" fillId="0" borderId="0" xfId="0" applyFont="1"/>
    <xf numFmtId="0" fontId="1" fillId="0" borderId="0" xfId="0" applyFont="1" applyAlignment="1">
      <alignment wrapText="1"/>
    </xf>
    <xf numFmtId="0" fontId="0" fillId="0" borderId="0" xfId="0" applyFill="1"/>
    <xf numFmtId="0" fontId="0" fillId="2" borderId="0" xfId="0" applyFill="1" applyAlignment="1">
      <alignment wrapText="1"/>
    </xf>
    <xf numFmtId="0" fontId="0" fillId="2" borderId="0" xfId="0" applyFill="1"/>
    <xf numFmtId="0" fontId="5" fillId="2" borderId="0" xfId="0" applyFont="1" applyFill="1"/>
    <xf numFmtId="0" fontId="0" fillId="2" borderId="8" xfId="0" applyFill="1" applyBorder="1" applyAlignment="1">
      <alignment horizontal="center" vertical="center" wrapText="1"/>
    </xf>
    <xf numFmtId="0" fontId="7" fillId="2" borderId="0" xfId="0" applyFont="1" applyFill="1" applyAlignment="1"/>
    <xf numFmtId="0" fontId="0" fillId="0" borderId="0" xfId="0" applyFont="1"/>
    <xf numFmtId="0" fontId="7" fillId="2" borderId="2" xfId="0" applyFont="1" applyFill="1" applyBorder="1" applyAlignment="1">
      <alignment horizontal="center" vertical="center"/>
    </xf>
    <xf numFmtId="0" fontId="0" fillId="2" borderId="0" xfId="0" applyFill="1" applyAlignment="1">
      <alignment horizontal="center" vertical="center"/>
    </xf>
    <xf numFmtId="0" fontId="0" fillId="4" borderId="0" xfId="0" applyFill="1"/>
    <xf numFmtId="0" fontId="1" fillId="0" borderId="0" xfId="0" applyFont="1" applyAlignment="1">
      <alignment horizontal="center" wrapText="1"/>
    </xf>
    <xf numFmtId="0" fontId="0" fillId="0" borderId="0" xfId="0" applyAlignment="1">
      <alignment horizontal="center"/>
    </xf>
    <xf numFmtId="17" fontId="0" fillId="0" borderId="0" xfId="0" applyNumberFormat="1"/>
    <xf numFmtId="0" fontId="9" fillId="0" borderId="0" xfId="0" applyFont="1"/>
    <xf numFmtId="0" fontId="11" fillId="0" borderId="0" xfId="0" applyFont="1"/>
    <xf numFmtId="164" fontId="9" fillId="0" borderId="0" xfId="0" applyNumberFormat="1" applyFont="1"/>
    <xf numFmtId="0" fontId="1" fillId="0" borderId="0" xfId="0" applyFont="1" applyAlignment="1"/>
    <xf numFmtId="3" fontId="0" fillId="0" borderId="0" xfId="0" applyNumberFormat="1"/>
    <xf numFmtId="16" fontId="0" fillId="0" borderId="0" xfId="0" applyNumberFormat="1"/>
    <xf numFmtId="0" fontId="0" fillId="2" borderId="0" xfId="0" applyFill="1" applyAlignment="1"/>
    <xf numFmtId="0" fontId="0" fillId="2" borderId="4" xfId="0" applyFill="1" applyBorder="1" applyAlignment="1">
      <alignment horizontal="center" vertical="center"/>
    </xf>
    <xf numFmtId="0" fontId="0" fillId="0" borderId="0" xfId="0" applyNumberFormat="1"/>
    <xf numFmtId="0" fontId="0" fillId="0" borderId="0" xfId="0" applyAlignment="1">
      <alignment horizontal="left"/>
    </xf>
    <xf numFmtId="0" fontId="0" fillId="0" borderId="0" xfId="0" applyAlignment="1"/>
    <xf numFmtId="0" fontId="0" fillId="4" borderId="0" xfId="0" applyFill="1" applyBorder="1"/>
    <xf numFmtId="0" fontId="1" fillId="3" borderId="5" xfId="0" applyFont="1" applyFill="1" applyBorder="1" applyAlignment="1">
      <alignment horizontal="center" vertical="center" wrapText="1"/>
    </xf>
    <xf numFmtId="0" fontId="0" fillId="4" borderId="0" xfId="0" applyFill="1" applyAlignment="1">
      <alignment wrapText="1"/>
    </xf>
    <xf numFmtId="0" fontId="4" fillId="4" borderId="0" xfId="0" applyFont="1" applyFill="1" applyAlignment="1">
      <alignment horizontal="center" wrapText="1"/>
    </xf>
    <xf numFmtId="0" fontId="0" fillId="0" borderId="0" xfId="0"/>
    <xf numFmtId="0" fontId="25" fillId="2" borderId="0" xfId="0" applyFont="1" applyFill="1" applyAlignment="1">
      <alignment horizontal="center" vertical="center"/>
    </xf>
    <xf numFmtId="0" fontId="7" fillId="4" borderId="0" xfId="0" applyFont="1" applyFill="1" applyAlignment="1">
      <alignment horizontal="center" wrapText="1"/>
    </xf>
    <xf numFmtId="0" fontId="7" fillId="2" borderId="0" xfId="0" applyFont="1" applyFill="1"/>
    <xf numFmtId="0" fontId="1" fillId="3" borderId="18"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19" xfId="0" applyFont="1" applyFill="1" applyBorder="1" applyAlignment="1">
      <alignment horizontal="center" vertical="center" wrapText="1"/>
    </xf>
    <xf numFmtId="0" fontId="1" fillId="3" borderId="20" xfId="0" applyFont="1" applyFill="1" applyBorder="1" applyAlignment="1">
      <alignment horizontal="center" vertical="center"/>
    </xf>
    <xf numFmtId="0" fontId="0" fillId="2" borderId="22" xfId="0" applyFill="1" applyBorder="1" applyAlignment="1">
      <alignment horizontal="center" vertical="center" wrapText="1"/>
    </xf>
    <xf numFmtId="0" fontId="0" fillId="2" borderId="23" xfId="0" applyFill="1" applyBorder="1" applyAlignment="1">
      <alignment horizontal="center" vertical="center" wrapText="1"/>
    </xf>
    <xf numFmtId="0" fontId="0" fillId="2" borderId="22" xfId="0" applyFill="1" applyBorder="1" applyAlignment="1">
      <alignment horizontal="center" vertical="center"/>
    </xf>
    <xf numFmtId="0" fontId="0" fillId="2" borderId="25" xfId="0" applyFill="1" applyBorder="1" applyAlignment="1">
      <alignment horizontal="center" vertical="center" wrapText="1"/>
    </xf>
    <xf numFmtId="0" fontId="0" fillId="2" borderId="4" xfId="0" applyFill="1" applyBorder="1" applyAlignment="1">
      <alignment horizontal="center" vertical="center" wrapText="1"/>
    </xf>
    <xf numFmtId="0" fontId="0" fillId="2" borderId="26" xfId="0" applyFill="1" applyBorder="1" applyAlignment="1">
      <alignment horizontal="center" vertical="center" wrapText="1"/>
    </xf>
    <xf numFmtId="1" fontId="0" fillId="0" borderId="0" xfId="0" applyNumberFormat="1"/>
    <xf numFmtId="2" fontId="0" fillId="0" borderId="0" xfId="0" applyNumberFormat="1"/>
    <xf numFmtId="0" fontId="1" fillId="3" borderId="27"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29" xfId="0" applyFont="1" applyFill="1" applyBorder="1" applyAlignment="1">
      <alignment horizontal="center" vertical="center" wrapText="1"/>
    </xf>
    <xf numFmtId="0" fontId="0" fillId="2" borderId="30" xfId="0" applyFill="1" applyBorder="1" applyAlignment="1">
      <alignment horizontal="center" vertical="center" wrapText="1"/>
    </xf>
    <xf numFmtId="0" fontId="1" fillId="3" borderId="27" xfId="0" applyFont="1" applyFill="1" applyBorder="1" applyAlignment="1">
      <alignment horizontal="center" vertical="center"/>
    </xf>
    <xf numFmtId="0" fontId="1" fillId="3" borderId="28" xfId="0" applyFont="1" applyFill="1" applyBorder="1" applyAlignment="1">
      <alignment horizontal="center" vertical="center"/>
    </xf>
    <xf numFmtId="0" fontId="1" fillId="3" borderId="29" xfId="0" applyFont="1" applyFill="1" applyBorder="1" applyAlignment="1">
      <alignment horizontal="center" vertical="center"/>
    </xf>
    <xf numFmtId="0" fontId="0" fillId="2" borderId="30" xfId="0" applyFill="1" applyBorder="1" applyAlignment="1">
      <alignment horizontal="center" vertical="center"/>
    </xf>
    <xf numFmtId="0" fontId="0" fillId="2" borderId="0" xfId="0" applyFill="1" applyAlignment="1">
      <alignment horizontal="center" wrapText="1"/>
    </xf>
    <xf numFmtId="0" fontId="0" fillId="0" borderId="0" xfId="0" pivotButton="1"/>
    <xf numFmtId="0" fontId="0" fillId="0" borderId="0" xfId="0" applyAlignment="1">
      <alignment vertical="center"/>
    </xf>
    <xf numFmtId="0" fontId="3" fillId="2" borderId="0" xfId="0" applyFont="1" applyFill="1"/>
    <xf numFmtId="0" fontId="0" fillId="0" borderId="4" xfId="0"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0" fillId="2" borderId="7" xfId="0" applyFill="1" applyBorder="1" applyAlignment="1">
      <alignment horizontal="center" vertical="center" wrapText="1"/>
    </xf>
    <xf numFmtId="0" fontId="0" fillId="0" borderId="26" xfId="0" applyBorder="1" applyAlignment="1">
      <alignment horizontal="center" vertical="center"/>
    </xf>
    <xf numFmtId="0" fontId="0" fillId="2" borderId="34" xfId="0" applyFill="1" applyBorder="1" applyAlignment="1">
      <alignment horizontal="center" vertical="center" wrapText="1"/>
    </xf>
    <xf numFmtId="0" fontId="0" fillId="2" borderId="22" xfId="0" applyFill="1" applyBorder="1" applyAlignment="1">
      <alignment horizontal="center" wrapText="1"/>
    </xf>
    <xf numFmtId="0" fontId="0" fillId="0" borderId="22" xfId="0" applyBorder="1" applyAlignment="1">
      <alignment horizontal="center" vertical="center" wrapText="1"/>
    </xf>
    <xf numFmtId="4" fontId="0" fillId="0" borderId="0" xfId="0" applyNumberFormat="1"/>
    <xf numFmtId="164" fontId="0" fillId="0" borderId="0" xfId="0" applyNumberFormat="1"/>
    <xf numFmtId="3" fontId="0" fillId="2" borderId="22" xfId="0" applyNumberFormat="1" applyFill="1" applyBorder="1" applyAlignment="1">
      <alignment horizontal="center" vertical="center" wrapText="1"/>
    </xf>
    <xf numFmtId="165" fontId="0" fillId="2" borderId="22" xfId="0" applyNumberFormat="1" applyFill="1" applyBorder="1" applyAlignment="1">
      <alignment horizontal="center" vertical="center" wrapText="1"/>
    </xf>
    <xf numFmtId="3" fontId="0" fillId="2" borderId="30" xfId="0" applyNumberFormat="1" applyFill="1" applyBorder="1" applyAlignment="1">
      <alignment horizontal="center" vertical="center" wrapText="1"/>
    </xf>
    <xf numFmtId="3" fontId="0" fillId="2" borderId="4" xfId="0" applyNumberFormat="1" applyFill="1" applyBorder="1" applyAlignment="1">
      <alignment horizontal="center" vertical="center" wrapText="1"/>
    </xf>
    <xf numFmtId="3" fontId="0" fillId="2" borderId="26" xfId="0" applyNumberFormat="1" applyFill="1" applyBorder="1" applyAlignment="1">
      <alignment horizontal="center" vertical="center" wrapText="1"/>
    </xf>
    <xf numFmtId="0" fontId="8" fillId="4" borderId="0" xfId="0" applyFont="1" applyFill="1" applyAlignment="1">
      <alignment wrapText="1"/>
    </xf>
    <xf numFmtId="0" fontId="6" fillId="4" borderId="0" xfId="0" applyFont="1" applyFill="1" applyAlignment="1">
      <alignment wrapText="1"/>
    </xf>
    <xf numFmtId="0" fontId="27" fillId="4" borderId="0" xfId="44" applyFont="1" applyFill="1" applyAlignment="1">
      <alignment wrapText="1"/>
    </xf>
    <xf numFmtId="0" fontId="28" fillId="4" borderId="0" xfId="44" applyFont="1" applyFill="1" applyAlignment="1">
      <alignment wrapText="1"/>
    </xf>
    <xf numFmtId="0" fontId="7" fillId="2" borderId="1" xfId="0" applyFont="1" applyFill="1" applyBorder="1" applyAlignment="1">
      <alignment horizontal="center" vertical="center" wrapText="1"/>
    </xf>
    <xf numFmtId="0" fontId="0" fillId="0" borderId="0" xfId="0" applyAlignment="1">
      <alignment wrapText="1"/>
    </xf>
    <xf numFmtId="0" fontId="3" fillId="2" borderId="0" xfId="0" applyFont="1" applyFill="1" applyAlignment="1">
      <alignment horizontal="center" vertical="center"/>
    </xf>
    <xf numFmtId="166" fontId="0" fillId="0" borderId="0" xfId="0" applyNumberFormat="1"/>
    <xf numFmtId="0" fontId="1" fillId="3" borderId="35" xfId="0" applyFont="1" applyFill="1" applyBorder="1" applyAlignment="1">
      <alignment horizontal="center" vertical="center" wrapText="1"/>
    </xf>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0" fillId="2" borderId="40" xfId="0" applyFill="1" applyBorder="1" applyAlignment="1">
      <alignment horizontal="center" vertical="center" wrapText="1"/>
    </xf>
    <xf numFmtId="0" fontId="0" fillId="2" borderId="42" xfId="0" applyFill="1" applyBorder="1" applyAlignment="1">
      <alignment horizontal="center" vertical="center" wrapText="1"/>
    </xf>
    <xf numFmtId="3" fontId="0" fillId="2" borderId="42" xfId="0" applyNumberFormat="1" applyFill="1" applyBorder="1" applyAlignment="1">
      <alignment horizontal="center" vertical="center" wrapText="1"/>
    </xf>
    <xf numFmtId="0" fontId="0" fillId="0" borderId="42" xfId="0" applyBorder="1" applyAlignment="1">
      <alignment horizontal="center" vertical="center" wrapText="1"/>
    </xf>
    <xf numFmtId="0" fontId="0" fillId="2" borderId="43" xfId="0" applyFill="1" applyBorder="1" applyAlignment="1">
      <alignment horizontal="center" vertical="center" wrapText="1"/>
    </xf>
    <xf numFmtId="0" fontId="3" fillId="2" borderId="0" xfId="0" applyFont="1" applyFill="1" applyAlignment="1">
      <alignment wrapText="1"/>
    </xf>
    <xf numFmtId="0" fontId="3" fillId="4" borderId="0" xfId="0" applyFont="1" applyFill="1"/>
    <xf numFmtId="14" fontId="0" fillId="0" borderId="0" xfId="0" applyNumberFormat="1"/>
    <xf numFmtId="0" fontId="0" fillId="2" borderId="39" xfId="0" applyFill="1" applyBorder="1" applyAlignment="1">
      <alignment horizontal="center" vertical="center" wrapText="1"/>
    </xf>
    <xf numFmtId="0" fontId="0" fillId="2" borderId="6"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24" xfId="0" applyFill="1" applyBorder="1" applyAlignment="1">
      <alignment horizontal="center" vertical="center" wrapText="1"/>
    </xf>
    <xf numFmtId="0" fontId="0" fillId="2" borderId="6" xfId="0" applyFill="1" applyBorder="1" applyAlignment="1">
      <alignment horizontal="center" vertical="center" wrapText="1"/>
    </xf>
    <xf numFmtId="0" fontId="0" fillId="2" borderId="6" xfId="0" applyFill="1" applyBorder="1" applyAlignment="1">
      <alignment horizontal="center" vertical="center" wrapText="1"/>
    </xf>
    <xf numFmtId="0" fontId="0" fillId="2" borderId="47" xfId="0" applyFill="1" applyBorder="1" applyAlignment="1">
      <alignment horizontal="center" vertical="center" wrapText="1"/>
    </xf>
    <xf numFmtId="0" fontId="0" fillId="2" borderId="49" xfId="0" applyFill="1" applyBorder="1" applyAlignment="1">
      <alignment horizontal="center" vertical="center" wrapText="1"/>
    </xf>
    <xf numFmtId="0" fontId="0" fillId="2" borderId="44" xfId="0" applyFill="1" applyBorder="1" applyAlignment="1">
      <alignment horizontal="center" vertical="center" wrapText="1"/>
    </xf>
    <xf numFmtId="0" fontId="0" fillId="2" borderId="45" xfId="0" applyFill="1" applyBorder="1" applyAlignment="1">
      <alignment horizontal="center" vertical="center" wrapText="1"/>
    </xf>
    <xf numFmtId="0" fontId="0" fillId="2" borderId="46" xfId="0" applyFill="1" applyBorder="1" applyAlignment="1">
      <alignment horizontal="center" vertical="center" wrapText="1"/>
    </xf>
    <xf numFmtId="0" fontId="0" fillId="2" borderId="39" xfId="0" applyFill="1" applyBorder="1" applyAlignment="1">
      <alignment horizontal="center" vertical="center" wrapText="1"/>
    </xf>
    <xf numFmtId="0" fontId="0" fillId="2" borderId="41"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31"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33" xfId="0" applyFill="1" applyBorder="1" applyAlignment="1">
      <alignment horizontal="center" vertical="center" wrapText="1"/>
    </xf>
    <xf numFmtId="0" fontId="0" fillId="2" borderId="21" xfId="0" applyFill="1" applyBorder="1" applyAlignment="1">
      <alignment horizontal="center" vertical="center" wrapText="1"/>
    </xf>
    <xf numFmtId="0" fontId="0" fillId="2" borderId="24" xfId="0" applyFill="1" applyBorder="1" applyAlignment="1">
      <alignment horizontal="center" vertic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4" builtinId="8"/>
    <cellStyle name="Input" xfId="11" builtinId="20" customBuiltin="1"/>
    <cellStyle name="Linked Cell" xfId="14" builtinId="24" customBuiltin="1"/>
    <cellStyle name="Neutral" xfId="10" builtinId="28" customBuiltin="1"/>
    <cellStyle name="Normal" xfId="0" builtinId="0"/>
    <cellStyle name="Normal 2" xfId="2" xr:uid="{00000000-0005-0000-0000-000026000000}"/>
    <cellStyle name="Normal 2 2" xfId="1" xr:uid="{00000000-0005-0000-0000-00002700000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9">
    <dxf>
      <font>
        <color auto="1"/>
      </font>
      <fill>
        <patternFill>
          <bgColor theme="0"/>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auto="1"/>
      </font>
      <fill>
        <patternFill>
          <bgColor theme="0"/>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auto="1"/>
      </font>
      <fill>
        <patternFill>
          <bgColor theme="0"/>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auto="1"/>
      </font>
      <fill>
        <patternFill>
          <bgColor theme="0"/>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auto="1"/>
      </font>
      <fill>
        <patternFill>
          <bgColor theme="0"/>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auto="1"/>
      </font>
      <fill>
        <patternFill>
          <bgColor theme="0"/>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
      <font>
        <color rgb="FF006100"/>
      </font>
      <fill>
        <patternFill>
          <bgColor theme="9" tint="0.79998168889431442"/>
        </patternFill>
      </fill>
    </dxf>
    <dxf>
      <font>
        <color rgb="FF9C0006"/>
      </font>
      <fill>
        <patternFill>
          <bgColor theme="7" tint="0.79998168889431442"/>
        </patternFill>
      </fill>
    </dxf>
    <dxf>
      <font>
        <color rgb="FF9C0006"/>
      </font>
      <fill>
        <patternFill>
          <bgColor rgb="FFFA7272"/>
        </patternFill>
      </fill>
    </dxf>
  </dxfs>
  <tableStyles count="0" defaultTableStyle="TableStyleMedium2" defaultPivotStyle="PivotStyleLight16"/>
  <colors>
    <mruColors>
      <color rgb="FFFA72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2390775</xdr:colOff>
      <xdr:row>0</xdr:row>
      <xdr:rowOff>952500</xdr:rowOff>
    </xdr:to>
    <xdr:pic>
      <xdr:nvPicPr>
        <xdr:cNvPr id="2" name="Picture 1">
          <a:extLst>
            <a:ext uri="{FF2B5EF4-FFF2-40B4-BE49-F238E27FC236}">
              <a16:creationId xmlns:a16="http://schemas.microsoft.com/office/drawing/2014/main" id="{2EF39084-CCEB-43E6-86BF-D6E819229FEF}"/>
            </a:ext>
          </a:extLst>
        </xdr:cNvPr>
        <xdr:cNvPicPr>
          <a:picLocks noChangeAspect="1"/>
        </xdr:cNvPicPr>
      </xdr:nvPicPr>
      <xdr:blipFill>
        <a:blip xmlns:r="http://schemas.openxmlformats.org/officeDocument/2006/relationships" r:embed="rId1"/>
        <a:stretch>
          <a:fillRect/>
        </a:stretch>
      </xdr:blipFill>
      <xdr:spPr>
        <a:xfrm>
          <a:off x="0" y="0"/>
          <a:ext cx="2390775" cy="9525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RKE, Tom - Children's Commissioner" refreshedDate="43952.463735300924" createdVersion="6" refreshedVersion="6" minRefreshableVersion="3" recordCount="2444" xr:uid="{00000000-000A-0000-FFFF-FFFF01000000}">
  <cacheSource type="worksheet">
    <worksheetSource ref="A1:M2445" sheet="Prevalence raw data"/>
  </cacheSource>
  <cacheFields count="13">
    <cacheField name="Key" numFmtId="0">
      <sharedItems/>
    </cacheField>
    <cacheField name="LA code" numFmtId="0">
      <sharedItems/>
    </cacheField>
    <cacheField name="LA name" numFmtId="0">
      <sharedItems count="161">
        <s v="Barking and Dagenham"/>
        <s v="Barnet"/>
        <s v="Barnsley"/>
        <s v="Bath and North East Somerset"/>
        <s v="Bedford Borough"/>
        <s v="Bexley"/>
        <s v="Birmingham"/>
        <s v="Blackburn with Darwen"/>
        <s v="Blackpool"/>
        <s v="Bolton"/>
        <s v="Bournemouth"/>
        <s v="Bracknell Forest"/>
        <s v="Bradford"/>
        <s v="Brent"/>
        <s v="Brighton and Hove"/>
        <s v="Bristol, City of"/>
        <s v="Bromley"/>
        <s v="Buckinghamshire"/>
        <s v="Bury"/>
        <s v="Calderdale"/>
        <s v="Cambridgeshire"/>
        <s v="Camden"/>
        <s v="Central Bedfordshire"/>
        <s v="Cheshire East"/>
        <s v="Cheshire West &amp; Chester"/>
        <s v="City of London"/>
        <s v="Cornwall"/>
        <s v="Coventry"/>
        <s v="Croydon"/>
        <s v="Cumbria"/>
        <s v="Darlington"/>
        <s v="Derby"/>
        <s v="Derbyshire"/>
        <s v="Devon"/>
        <s v="Doncaster"/>
        <s v="Dorset"/>
        <s v="Dudley"/>
        <s v="Durham"/>
        <s v="Ealing"/>
        <s v="East Riding of Yorkshire"/>
        <s v="East Sussex"/>
        <s v="Enfield"/>
        <s v="Essex"/>
        <s v="Gateshead"/>
        <s v="Gloucestershire"/>
        <s v="Greenwich"/>
        <s v="Hackney"/>
        <s v="Halton"/>
        <s v="Hammersmith and Fulham"/>
        <s v="Hampshire"/>
        <s v="Haringey"/>
        <s v="Harrow"/>
        <s v="Hartlepool"/>
        <s v="Havering"/>
        <s v="Herefordshire"/>
        <s v="Hertfordshire"/>
        <s v="Hillingdon"/>
        <s v="Hounslow"/>
        <s v="Isle of Wight"/>
        <s v="Islington"/>
        <s v="Kensington and Chelsea"/>
        <s v="Kent"/>
        <s v="Kingston upon Hull, City of"/>
        <s v="Kingston upon Thames"/>
        <s v="Kirklees"/>
        <s v="Knowsley"/>
        <s v="Lambeth"/>
        <s v="Lancashire"/>
        <s v="Leeds"/>
        <s v="Leicester"/>
        <s v="Leicestershire"/>
        <s v="Lewisham"/>
        <s v="Lincolnshire"/>
        <s v="Liverpool"/>
        <s v="Luton"/>
        <s v="Manchester"/>
        <s v="Medway"/>
        <s v="Merton"/>
        <s v="Middlesbrough"/>
        <s v="Milton Keynes"/>
        <s v="Newcastle upon Tyne"/>
        <s v="Newham"/>
        <s v="Norfolk"/>
        <s v="North East Lincolnshire"/>
        <s v="North Lincolnshire"/>
        <s v="North Somerset"/>
        <s v="North Tyneside"/>
        <s v="North Yorkshire"/>
        <s v="Northamptonshire"/>
        <s v="Northumberland"/>
        <s v="Nottingham"/>
        <s v="Nottinghamshire"/>
        <s v="Oldham"/>
        <s v="Oxfordshire"/>
        <s v="Peterborough"/>
        <s v="Plymouth"/>
        <s v="Poole"/>
        <s v="Portsmouth"/>
        <s v="Reading"/>
        <s v="Redbridge"/>
        <s v="Redcar and Cleveland"/>
        <s v="Richmond upon Thames"/>
        <s v="Rochdale"/>
        <s v="Rotherham"/>
        <s v="Rutland"/>
        <s v="Salford"/>
        <s v="Sandwell"/>
        <s v="Sefton"/>
        <s v="Sheffield"/>
        <s v="Shropshire"/>
        <s v="Slough"/>
        <s v="Solihull"/>
        <s v="Somerset"/>
        <s v="South Gloucestershire"/>
        <s v="South Tyneside"/>
        <s v="Southampton"/>
        <s v="Southend-on-Sea"/>
        <s v="Southwark"/>
        <s v="St Helens"/>
        <s v="Staffordshire"/>
        <s v="Stockport"/>
        <s v="Stockton-on-Tees"/>
        <s v="Stoke-on-Trent"/>
        <s v="Suffolk"/>
        <s v="Sunderland"/>
        <s v="Surrey"/>
        <s v="Sutton"/>
        <s v="Swindon"/>
        <s v="Tameside"/>
        <s v="Telford and Wrekin"/>
        <s v="Thurrock"/>
        <s v="Torbay"/>
        <s v="Tower Hamlets"/>
        <s v="Trafford"/>
        <s v="Wakefield"/>
        <s v="Walsall"/>
        <s v="Waltham Forest"/>
        <s v="Wandsworth"/>
        <s v="Warrington"/>
        <s v="Warwickshire"/>
        <s v="West Berkshire"/>
        <s v="West Sussex"/>
        <s v="Westminster"/>
        <s v="Wigan"/>
        <s v="Wiltshire"/>
        <s v="Windsor and Maidenhead"/>
        <s v="Wirral"/>
        <s v="Wokingham"/>
        <s v="Wolverhampton"/>
        <s v="Worcestershire"/>
        <s v="York"/>
        <s v="National"/>
        <s v="St. Helens"/>
        <s v="Cheshire West and Chester"/>
        <s v="Kingston upon Hull City of"/>
        <s v="Bedford"/>
        <s v="Isles Of Scilly"/>
        <s v="Bristol City of"/>
        <s v="County Durham"/>
        <s v="Herefordshire, County of"/>
        <s v="Bournemouth, Christchurch and Poole"/>
      </sharedItems>
    </cacheField>
    <cacheField name="Time category" numFmtId="0">
      <sharedItems/>
    </cacheField>
    <cacheField name="Time value" numFmtId="0">
      <sharedItems containsSemiMixedTypes="0" containsDate="1" containsString="0" containsMixedTypes="1" minDate="1900-01-04T14:40:04" maxDate="2020-11-20T00:00:00"/>
    </cacheField>
    <cacheField name="Group" numFmtId="0">
      <sharedItems/>
    </cacheField>
    <cacheField name="Measure" numFmtId="0">
      <sharedItems count="19">
        <s v="Modelled prevalence of children in households with any of so called 'toxic trio'"/>
        <s v="Modelled prevalence of children in households with all 3 of so called 'toxic trio'"/>
        <s v="Modelled prevalence of children in households where parent suffering domestic abuse"/>
        <s v="Modelled prevalence of children in households where parent suffering severe mental health problem"/>
        <s v="Modelled prevalence of children in households where parent suffering alcohol/drug dependency"/>
        <s v="Children eligible for free school meals"/>
        <s v="Estimated local unemployment rate (%)"/>
        <s v="Number of live births"/>
        <s v="Live births to mothers under 18"/>
        <s v="Rate of overcrowded households (occupancy rating for bedrooms of less than -1)"/>
        <s v="Flats/maisonettes as a proportion of housing"/>
        <s v="Income deprivation affecting children indicator (IDACI) - average score"/>
        <s v="Children in households where no home broadband above 2mbps is available at the premises"/>
        <s v="Children in households where no internet above 10mbps (neither home broadband nor mobile data) is available at the premises"/>
        <s v="Population-based projected rate of overcrowded households in 2018"/>
        <s v="Households with children claiming universal credit"/>
        <s v="Children in households without access to broadband faster than 10mbps from any source" u="1"/>
        <s v="Children in households without access to fixed broadband faster than 2mbps" u="1"/>
        <s v="Percentage of children eligible for free school meals" u="1"/>
      </sharedItems>
    </cacheField>
    <cacheField name="Measure Type" numFmtId="0">
      <sharedItems/>
    </cacheField>
    <cacheField name="Value" numFmtId="0">
      <sharedItems containsMixedTypes="1" containsNumber="1" minValue="0" maxValue="2176962.0502201463"/>
    </cacheField>
    <cacheField name="0-17 pop 2018" numFmtId="0">
      <sharedItems containsMixedTypes="1" containsNumber="1" containsInteger="1" minValue="368" maxValue="11954618"/>
    </cacheField>
    <cacheField name="Rate per 1000 children" numFmtId="0">
      <sharedItems containsBlank="1" containsMixedTypes="1" containsNumber="1" minValue="0" maxValue="326.9607843"/>
    </cacheField>
    <cacheField name="Rate for lookup" numFmtId="0">
      <sharedItems/>
    </cacheField>
    <cacheField name="Rate ranking value" numFmtId="0">
      <sharedItems containsMixedTypes="1" containsNumber="1" minValue="0" maxValue="326.9607843" count="2793">
        <n v="206.32898850412499"/>
        <n v="176.28394449395302"/>
        <n v="178.31423729947599"/>
        <n v="171.53713421978202"/>
        <n v="168.71852606295002"/>
        <n v="176.35488237702199"/>
        <n v="194.72361171823601"/>
        <n v="190.393770183074"/>
        <n v="222.48165068343204"/>
        <n v="192.78567422505898"/>
        <n v="179.84889820087596"/>
        <n v="158.98906091601299"/>
        <n v="184.37088802829595"/>
        <n v="209.72790949735798"/>
        <n v="191.51497286197696"/>
        <n v="198.91133831327798"/>
        <n v="168.150058742298"/>
        <n v="146.47455816007297"/>
        <n v="184.05060887040599"/>
        <n v="181.138955078576"/>
        <n v="163.89785301859899"/>
        <n v="214.30182996301903"/>
        <n v="160.22427301399901"/>
        <n v="161.94059462984001"/>
        <n v="171.802179370342"/>
        <n v="188.33686671075696"/>
        <n v="163.40587599387305"/>
        <n v="191.264216255261"/>
        <n v="194.17781554138699"/>
        <n v="166.56334131428198"/>
        <n v="179.217199898562"/>
        <n v="183.83146747157502"/>
        <n v="158.684317193666"/>
        <n v="162.33204958016796"/>
        <n v="179.09194596231299"/>
        <n v="155.24052545599901"/>
        <n v="166.05923798859598"/>
        <n v="181.69549000934202"/>
        <n v="192.50989258355798"/>
        <n v="156.691952487539"/>
        <n v="160.51140353307201"/>
        <n v="194.29620734764197"/>
        <n v="165.70347116835299"/>
        <n v="192.12799401337003"/>
        <n v="157.43056011257701"/>
        <n v="206.86145106715497"/>
        <n v="243.40231182293701"/>
        <n v="200.473706187804"/>
        <n v="215.22334186767196"/>
        <n v="155.09477490166799"/>
        <n v="216.51370461575698"/>
        <n v="169.899667449378"/>
        <n v="198.91193803455698"/>
        <n v="175.68253471107002"/>
        <n v="152.43468233720901"/>
        <n v="167.77910413744797"/>
        <n v="182.98721049143498"/>
        <n v="186.245966011338"/>
        <n v="164.781982289523"/>
        <n v="239.48695386804701"/>
        <n v="194.15028879404099"/>
        <n v="163.55511443484201"/>
        <n v="210.12648367970596"/>
        <n v="171.476295193651"/>
        <n v="181.50806157205099"/>
        <n v="219.99495090860003"/>
        <n v="233.54420322641101"/>
        <n v="181.72816514367099"/>
        <n v="199.67429397220198"/>
        <n v="193.28777419297603"/>
        <n v="155.27272447875097"/>
        <n v="214.69056594322402"/>
        <n v="161.35088033051099"/>
        <n v="230.37811100513403"/>
        <n v="184.97959994375498"/>
        <n v="237.48779278799904"/>
        <n v="170.77584811827205"/>
        <n v="171.541667750448"/>
        <n v="212.05865158977301"/>
        <n v="171.154703205011"/>
        <n v="217.42239400410895"/>
        <n v="215.603884210546"/>
        <n v="173.07980855658698"/>
        <n v="183.94889256888101"/>
        <n v="161.66915332466002"/>
        <n v="158.04490623792202"/>
        <n v="184.21709449004501"/>
        <n v="159.26657801843197"/>
        <n v="161.62017770052"/>
        <n v="171.25065849663"/>
        <n v="213.072780840392"/>
        <n v="161.69042417902"/>
        <n v="193.57948404655599"/>
        <n v="161.17281346189998"/>
        <n v="174.65298184191303"/>
        <n v="186.55500956522701"/>
        <n v="161.68763448393801"/>
        <n v="192.964276146446"/>
        <n v="179.62700508542798"/>
        <n v="176.43878015890698"/>
        <n v="189.54761358857803"/>
        <n v="163.497772339752"/>
        <n v="199.56792352404003"/>
        <n v="178.96288613527497"/>
        <n v="149.203202101789"/>
        <n v="214.86015326932497"/>
        <n v="184.834530129857"/>
        <n v="196.53776898290297"/>
        <n v="192.60334526953298"/>
        <n v="151.03327753887703"/>
        <n v="178.17937257049897"/>
        <n v="161.762382707597"/>
        <n v="160.44270244177696"/>
        <n v="153.24386595917099"/>
        <n v="201.77074595893399"/>
        <n v="194.32384411930903"/>
        <n v="176.86455203341498"/>
        <n v="229.460481617992"/>
        <n v="193.78459718571602"/>
        <n v="154.84184342233399"/>
        <n v="180.30999783940698"/>
        <n v="184.75533545574399"/>
        <n v="182.36471521289798"/>
        <n v="167.53239172157501"/>
        <n v="199.100530054975"/>
        <n v="146.46634037535"/>
        <n v="172.57657486130998"/>
        <n v="163.674402128753"/>
        <n v="195.71210562732202"/>
        <n v="171.46644588214201"/>
        <n v="173.03784316825698"/>
        <n v="180.85411554842202"/>
        <n v="233.30449828270901"/>
        <n v="180.18173635373196"/>
        <n v="186.039306848504"/>
        <n v="178.44706447082098"/>
        <n v="197.98867602652598"/>
        <n v="202.978014814218"/>
        <n v="175.55593884490602"/>
        <n v="153.542196527426"/>
        <n v="149.13860434294003"/>
        <n v="152.87054504980503"/>
        <n v="201.01384808047302"/>
        <n v="185.75295903111902"/>
        <n v="155.820759005886"/>
        <n v="151.30976688719699"/>
        <n v="201.26430666933101"/>
        <n v="138.63309342875598"/>
        <n v="186.60207906040003"/>
        <n v="155.46818939885202"/>
        <n v="188.39628556752899"/>
        <n v="182.1021842956543"/>
        <n v="13.511001622925402"/>
        <n v="10.2596524090084"/>
        <n v="10.481931001144998"/>
        <n v="10.110284838612699"/>
        <n v="9.9946580551743889"/>
        <n v="10.3287793186424"/>
        <n v="13.362106925499001"/>
        <n v="12.9293631704403"/>
        <n v="11.753710873092601"/>
        <n v="11.452329220603799"/>
        <n v="10.070582423817799"/>
        <n v="9.5198640821372003"/>
        <n v="12.019850556588901"/>
        <n v="11.001915074679999"/>
        <n v="10.5229297663083"/>
        <n v="11.549158021080903"/>
        <n v="9.4691061360341191"/>
        <n v="8.9627189987752516"/>
        <n v="10.500799162947901"/>
        <n v="10.1541808637859"/>
        <n v="9.7217207038568905"/>
        <n v="11.532257651327297"/>
        <n v="9.2802193598818299"/>
        <n v="8.6587338693089606"/>
        <n v="9.4263414734522488"/>
        <n v="6.2094914812762303"/>
        <n v="8.7964697064014405"/>
        <n v="12.825669817621799"/>
        <n v="11.173522912098798"/>
        <n v="8.9202990762365992"/>
        <n v="10.152991977673899"/>
        <n v="11.653459812195802"/>
        <n v="9.2761357817931405"/>
        <n v="8.6474485889035613"/>
        <n v="10.942733051924799"/>
        <n v="8.2141430719360908"/>
        <n v="10.2032035365522"/>
        <n v="10.487615908400301"/>
        <n v="10.4224510682141"/>
        <n v="8.5131365628079205"/>
        <n v="8.6129823082582799"/>
        <n v="11.3359554659002"/>
        <n v="9.6399268058270309"/>
        <n v="10.8292705977609"/>
        <n v="8.9539202777402789"/>
        <n v="12.174693087803501"/>
        <n v="13.145990948899099"/>
        <n v="11.016906079580998"/>
        <n v="11.6731725946695"/>
        <n v="8.9962136944644708"/>
        <n v="12.0532769299944"/>
        <n v="9.4454796570783124"/>
        <n v="11.505553688844801"/>
        <n v="10.206702094074799"/>
        <n v="8.6213745089226492"/>
        <n v="9.7494166634763513"/>
        <n v="11.1800805180113"/>
        <n v="11.258193144218799"/>
        <n v="8.7703749033323604"/>
        <n v="12.797360646383801"/>
        <n v="9.689150646487029"/>
        <n v="9.8815274984539201"/>
        <n v="12.9882441605998"/>
        <n v="9.9079520176170917"/>
        <n v="11.050617535203003"/>
        <n v="11.868886828747401"/>
        <n v="11.984421621787"/>
        <n v="10.250578322870002"/>
        <n v="11.859396206452599"/>
        <n v="13.7580912458232"/>
        <n v="9.4854011299961609"/>
        <n v="11.908284187584401"/>
        <n v="9.3313348807991598"/>
        <n v="13.293781736622201"/>
        <n v="11.947328795206399"/>
        <n v="14.795892374446002"/>
        <n v="10.590095084942899"/>
        <n v="9.869204194028768"/>
        <n v="13.4511959427112"/>
        <n v="10.3620735121203"/>
        <n v="12.6663784361817"/>
        <n v="12.8568046017621"/>
        <n v="9.7125775056713906"/>
        <n v="10.679822285512699"/>
        <n v="9.8164787627346684"/>
        <n v="8.31370702269591"/>
        <n v="9.7936914539889486"/>
        <n v="8.6279933192752409"/>
        <n v="9.794741696993551"/>
        <n v="8.9733632439926794"/>
        <n v="14.4152392137792"/>
        <n v="9.5510100835596088"/>
        <n v="12.101750151165399"/>
        <n v="9.6523063649769423"/>
        <n v="11.620340596642199"/>
        <n v="10.9004169648772"/>
        <n v="8.9350529924618805"/>
        <n v="12.113509773096"/>
        <n v="11.183438535525799"/>
        <n v="10.798346170674101"/>
        <n v="10.371887015333799"/>
        <n v="8.8873432058000592"/>
        <n v="12.108801024123899"/>
        <n v="10.586646963581099"/>
        <n v="8.4637327872291515"/>
        <n v="12.559015032852802"/>
        <n v="12.2221121175664"/>
        <n v="10.2255038023655"/>
        <n v="11.900355685432499"/>
        <n v="8.642031280700559"/>
        <n v="11.197400127343199"/>
        <n v="9.3524608473180493"/>
        <n v="8.8525514656925193"/>
        <n v="9.1443159280488313"/>
        <n v="10.656225341196901"/>
        <n v="12.533294945759399"/>
        <n v="9.900258798076651"/>
        <n v="12.89299048677"/>
        <n v="10.7361803819028"/>
        <n v="9.2550095909498395"/>
        <n v="9.6637216325970989"/>
        <n v="10.749432110874798"/>
        <n v="11.627840634495803"/>
        <n v="9.3390131286439892"/>
        <n v="11.3723061186168"/>
        <n v="8.9908761252915514"/>
        <n v="10.0968408809893"/>
        <n v="9.9195028610479898"/>
        <n v="11.322983091185399"/>
        <n v="10.763212881837799"/>
        <n v="11.108081400834999"/>
        <n v="8.4047513764705801"/>
        <n v="13.566633215941"/>
        <n v="9.9718187879568898"/>
        <n v="10.475814740971401"/>
        <n v="11.355883565440196"/>
        <n v="11.567639656930201"/>
        <n v="10.5246073217898"/>
        <n v="9.8579166289338591"/>
        <n v="9.087779513041049"/>
        <n v="8.88881398087773"/>
        <n v="8.6520524772126191"/>
        <n v="10.364497869644699"/>
        <n v="10.378970404763498"/>
        <n v="8.7697392204760103"/>
        <n v="8.7078559565254707"/>
        <n v="10.547537391710202"/>
        <n v="8.5079625269799806"/>
        <n v="11.849353321199001"/>
        <n v="8.9768353886311107"/>
        <n v="10.3300264691786"/>
        <n v="8.7411636114120483"/>
        <n v="70.115803514143508"/>
        <n v="65.3478960343718"/>
        <n v="62.65677427044519"/>
        <n v="66.074894255796693"/>
        <n v="60.966071203692707"/>
        <n v="62.254776390740098"/>
        <n v="68.998907729117192"/>
        <n v="63.361428782174407"/>
        <n v="83.874456281711588"/>
        <n v="66.804684429614809"/>
        <n v="67.818781442587692"/>
        <n v="56.051770166128001"/>
        <n v="66.986250400501604"/>
        <n v="78.884326387932092"/>
        <n v="76.482429266841692"/>
        <n v="77.48388875316391"/>
        <n v="60.328633311663104"/>
        <n v="54.294371039435198"/>
        <n v="66.219303729360192"/>
        <n v="66.3490166578094"/>
        <n v="59.140583294687296"/>
        <n v="81.105468831996006"/>
        <n v="56.313642332185005"/>
        <n v="57.769323674637796"/>
        <n v="61.775045172078194"/>
        <n v="66.355172126126902"/>
        <n v="61.870135067312198"/>
        <n v="72.079035973253397"/>
        <n v="72.857947189365106"/>
        <n v="59.726665520539512"/>
        <n v="68.169067930197613"/>
        <n v="66.232978038375208"/>
        <n v="56.683293246290596"/>
        <n v="62.117460021854093"/>
        <n v="61.4114703158045"/>
        <n v="56.735698450760403"/>
        <n v="53.912304239970695"/>
        <n v="66.746715560216202"/>
        <n v="71.187946904262006"/>
        <n v="57.011363062489998"/>
        <n v="62.590256282690397"/>
        <n v="72.571687653398897"/>
        <n v="58.794843690129795"/>
        <n v="68.171875284291986"/>
        <n v="57.162333051604804"/>
        <n v="74.876186209791896"/>
        <n v="103.99557519299201"/>
        <n v="67.877956937879006"/>
        <n v="79.663306270699493"/>
        <n v="57.372730679982794"/>
        <n v="85.547424665221897"/>
        <n v="60.521994716181801"/>
        <n v="69.7448028611268"/>
        <n v="60.018129306664896"/>
        <n v="55.965162370481799"/>
        <n v="59.680956828302506"/>
        <n v="63.766285959518903"/>
        <n v="62.052110099976694"/>
        <n v="64.693679578425204"/>
        <n v="93.094356023634006"/>
        <n v="73.142281070144207"/>
        <n v="60.607941039133109"/>
        <n v="75.074484502633311"/>
        <n v="61.439091127822692"/>
        <n v="64.118156026072811"/>
        <n v="74.7618253500153"/>
        <n v="92.221639327932223"/>
        <n v="67.125016561094995"/>
        <n v="73.920755845382303"/>
        <n v="63.829126660255504"/>
        <n v="56.222162883047503"/>
        <n v="80.893590594412203"/>
        <n v="59.587033235060304"/>
        <n v="84.206508921388604"/>
        <n v="66.628476046068101"/>
        <n v="88.044124940711612"/>
        <n v="63.111226293640797"/>
        <n v="60.755413794626293"/>
        <n v="74.941426352503797"/>
        <n v="61.155440191032802"/>
        <n v="78.483845909177901"/>
        <n v="77.756741000074015"/>
        <n v="63.349384499088096"/>
        <n v="67.004973858461412"/>
        <n v="57.097080403051393"/>
        <n v="59.176022153229511"/>
        <n v="66.880459899974795"/>
        <n v="58.899785879815511"/>
        <n v="58.912952970585408"/>
        <n v="62.861392102843595"/>
        <n v="78.384048327163001"/>
        <n v="57.637536922778999"/>
        <n v="66.872705253385689"/>
        <n v="60.673017513228096"/>
        <n v="60.300476623068093"/>
        <n v="70.916541595126503"/>
        <n v="58.458410156484206"/>
        <n v="74.68053624559451"/>
        <n v="68.175590868754085"/>
        <n v="64.025991604397589"/>
        <n v="68.630267882701105"/>
        <n v="57.444186351553199"/>
        <n v="68.565216952404498"/>
        <n v="60.567338013149303"/>
        <n v="56.963008494722594"/>
        <n v="78.082400381644391"/>
        <n v="56.284587771090301"/>
        <n v="70.250713145817102"/>
        <n v="70.878031104569104"/>
        <n v="55.141515400262094"/>
        <n v="62.809984525055192"/>
        <n v="57.576692895096897"/>
        <n v="58.950841094621097"/>
        <n v="55.6758753772177"/>
        <n v="74.034810883542391"/>
        <n v="72.320146529469994"/>
        <n v="64.757217622101592"/>
        <n v="82.509821752077599"/>
        <n v="65.487484762249096"/>
        <n v="55.393916191145408"/>
        <n v="63.658153610877804"/>
        <n v="67.546962620338107"/>
        <n v="63.847036064510796"/>
        <n v="61.728609685240606"/>
        <n v="69.427186397518099"/>
        <n v="52.216632208066301"/>
        <n v="59.771532444230296"/>
        <n v="55.252120506374496"/>
        <n v="67.936361066787001"/>
        <n v="61.999688108325394"/>
        <n v="56.6608950099995"/>
        <n v="72.6606026752861"/>
        <n v="89.763556411563997"/>
        <n v="62.416062135690694"/>
        <n v="63.72453788439099"/>
        <n v="61.606953626545909"/>
        <n v="70.382209680871995"/>
        <n v="79.480495123345207"/>
        <n v="60.305476808654603"/>
        <n v="55.797139220893804"/>
        <n v="53.961471974646706"/>
        <n v="56.534643241818301"/>
        <n v="77.568883324959899"/>
        <n v="64.460135517824298"/>
        <n v="57.346323581931102"/>
        <n v="54.670051227504501"/>
        <n v="73.867785214515493"/>
        <n v="48.941429557002692"/>
        <n v="58.766715605066594"/>
        <n v="56.973848010824"/>
        <n v="73.351795112014102"/>
        <n v="65.594758987426758"/>
        <n v="156.95353974933403"/>
        <n v="128.297581582167"/>
        <n v="132.69784467658701"/>
        <n v="125.135185271884"/>
        <n v="122.23716036660899"/>
        <n v="129.940982615634"/>
        <n v="144.14354613127301"/>
        <n v="143.65096438157002"/>
        <n v="169.94837852259198"/>
        <n v="148.99369953616798"/>
        <n v="132.71075111796"/>
        <n v="113.27259247325298"/>
        <n v="137.57820140503"/>
        <n v="151.497580923599"/>
        <n v="142.759646045972"/>
        <n v="147.34425306312301"/>
        <n v="123.56814409696199"/>
        <n v="102.78280606024398"/>
        <n v="141.88858273320201"/>
        <n v="138.27830281652601"/>
        <n v="117.929560463315"/>
        <n v="165.93578914638098"/>
        <n v="114.65199454601898"/>
        <n v="121.11173261262901"/>
        <n v="128.35276415600603"/>
        <n v="141.603725615233"/>
        <n v="118.33972634091199"/>
        <n v="139.157384990498"/>
        <n v="146.36805400115"/>
        <n v="122.66704893517799"/>
        <n v="132.72485355142103"/>
        <n v="135.47204974938202"/>
        <n v="113.45609789839"/>
        <n v="116.98826653145201"/>
        <n v="131.55848210461099"/>
        <n v="111.308398750178"/>
        <n v="119.341272794318"/>
        <n v="135.06240383847401"/>
        <n v="138.69153505679299"/>
        <n v="113.676951660905"/>
        <n v="116.43658029076599"/>
        <n v="143.198548690281"/>
        <n v="119.41123197501202"/>
        <n v="145.585528696116"/>
        <n v="113.28620902345202"/>
        <n v="157.25583706251203"/>
        <n v="179.736395455707"/>
        <n v="156.58392072900998"/>
        <n v="165.32150509785799"/>
        <n v="109.601299749642"/>
        <n v="159.964892076231"/>
        <n v="122.572999268613"/>
        <n v="154.58560335407202"/>
        <n v="128.22983924324299"/>
        <n v="105.96681046433901"/>
        <n v="122.577084159422"/>
        <n v="132.996086495306"/>
        <n v="137.28530058147899"/>
        <n v="119.19353674762702"/>
        <n v="183.242132043986"/>
        <n v="145.73565727204402"/>
        <n v="116.27598569997802"/>
        <n v="160.21042455713498"/>
        <n v="125.55972229926698"/>
        <n v="136.15906520625902"/>
        <n v="175.29044091881298"/>
        <n v="177.21548564575801"/>
        <n v="137.03044200329302"/>
        <n v="150.284000073914"/>
        <n v="144.54833560183499"/>
        <n v="109.95308729693001"/>
        <n v="162.20628535396204"/>
        <n v="114.853851536676"/>
        <n v="182.58606078368098"/>
        <n v="134.54417888271101"/>
        <n v="189.632074693519"/>
        <n v="123.157790987935"/>
        <n v="128.16333317893898"/>
        <n v="163.26576436966803"/>
        <n v="119.99734342625202"/>
        <n v="171.72558919229397"/>
        <n v="160.23853180559999"/>
        <n v="126.79190430632103"/>
        <n v="136.90502537554698"/>
        <n v="116.04911860203799"/>
        <n v="115.26086394869701"/>
        <n v="140.09733851578702"/>
        <n v="115.006997888914"/>
        <n v="114.94162229045402"/>
        <n v="127.79371708190099"/>
        <n v="166.942789010843"/>
        <n v="116.24650541007101"/>
        <n v="150.45914120795101"/>
        <n v="113.98535501599397"/>
        <n v="126.628984572969"/>
        <n v="138.83836811632702"/>
        <n v="117.33205668856201"/>
        <n v="142.88345257604098"/>
        <n v="129.02582996192999"/>
        <n v="125.82713763280198"/>
        <n v="144.87834339028399"/>
        <n v="121.41382607070699"/>
        <n v="155.14988411547398"/>
        <n v="131.88731133975801"/>
        <n v="103.14590994497699"/>
        <n v="165.43275328685601"/>
        <n v="134.565440322131"/>
        <n v="153.07611648971996"/>
        <n v="145.00195950194899"/>
        <n v="105.51853631584198"/>
        <n v="125.96114165859801"/>
        <n v="116.92375862662001"/>
        <n v="115.81556016883401"/>
        <n v="107.63769793896601"/>
        <n v="155.165953287289"/>
        <n v="143.56846976976399"/>
        <n v="132.81621789423002"/>
        <n v="177.61529223336899"/>
        <n v="149.39876768613399"/>
        <n v="108.87061127993201"/>
        <n v="137.60931954090401"/>
        <n v="139.77585407360399"/>
        <n v="133.391680018063"/>
        <n v="121.28457895592001"/>
        <n v="151.57960975998199"/>
        <n v="102.69485531338302"/>
        <n v="127.13699091337099"/>
        <n v="117.899842292057"/>
        <n v="151.56234166338601"/>
        <n v="124.59843123097099"/>
        <n v="126.89919190734197"/>
        <n v="135.708089412053"/>
        <n v="175.263884129529"/>
        <n v="139.41254717650099"/>
        <n v="140.49761118379399"/>
        <n v="131.75010240950903"/>
        <n v="146.31791310046899"/>
        <n v="151.960695567405"/>
        <n v="133.79628979367098"/>
        <n v="107.56958557269502"/>
        <n v="103.88865830997001"/>
        <n v="108.38337317949802"/>
        <n v="154.42863117014198"/>
        <n v="143.127714064499"/>
        <n v="111.53194470828801"/>
        <n v="108.09417003969499"/>
        <n v="156.82929171188698"/>
        <n v="96.947272948890898"/>
        <n v="138.04138965696902"/>
        <n v="109.51440594070999"/>
        <n v="142.90134642619202"/>
        <n v="134.5146369934082"/>
        <n v="44.929139997587292"/>
        <n v="33.879134558898599"/>
        <n v="38.232383820717502"/>
        <n v="46.965059489051995"/>
        <n v="39.607014762344605"/>
        <n v="37.373808605249501"/>
        <n v="47.453720010681302"/>
        <n v="44.620188454255405"/>
        <n v="57.877623361421598"/>
        <n v="42.073037406358594"/>
        <n v="37.5971618665573"/>
        <n v="37.183685653840897"/>
        <n v="41.107229281943795"/>
        <n v="39.730502948496998"/>
        <n v="42.853888453620797"/>
        <n v="48.888715920566703"/>
        <n v="32.435764502561597"/>
        <n v="35.715907871110694"/>
        <n v="36.637352706780199"/>
        <n v="37.008908950660008"/>
        <n v="40.50221892983479"/>
        <n v="41.379021068089401"/>
        <n v="35.731940827061102"/>
        <n v="31.6034687189665"/>
        <n v="36.511457415213307"/>
        <n v="42.073971583757498"/>
        <n v="37.159793423097199"/>
        <n v="48.734386774938997"/>
        <n v="38.131359658713897"/>
        <n v="35.7081121985942"/>
        <n v="38.206218643173102"/>
        <n v="45.397306711050298"/>
        <n v="36.7905029182714"/>
        <n v="38.141819167661396"/>
        <n v="41.509308399319295"/>
        <n v="36.475823828097298"/>
        <n v="39.956202386523898"/>
        <n v="40.356553994321899"/>
        <n v="36.804210221282801"/>
        <n v="32.521000879899596"/>
        <n v="34.923295701717507"/>
        <n v="36.3948271148288"/>
        <n v="38.072954108945204"/>
        <n v="41.398543373393103"/>
        <n v="36.982413211666504"/>
        <n v="43.8975061229212"/>
        <n v="41.85821776400509"/>
        <n v="41.303690308905196"/>
        <n v="42.554944568717502"/>
        <n v="38.005942517410197"/>
        <n v="40.654426011710498"/>
        <n v="33.271232340609195"/>
        <n v="39.898030266165904"/>
        <n v="38.173149473852099"/>
        <n v="35.796512568459697"/>
        <n v="37.752038166525899"/>
        <n v="40.357350428440192"/>
        <n v="39.593382065211799"/>
        <n v="35.176624353811604"/>
        <n v="51.284009934554597"/>
        <n v="35.168672393279408"/>
        <n v="39.470977137159501"/>
        <n v="50.0171499530543"/>
        <n v="35.178151687870098"/>
        <n v="40.737850349349394"/>
        <n v="41.842252872213201"/>
        <n v="41.868828121583007"/>
        <n v="40.298461932192602"/>
        <n v="50.404576819063294"/>
        <n v="48.374085842911704"/>
        <n v="36.702142738300104"/>
        <n v="43.256031515062702"/>
        <n v="37.5593043675416"/>
        <n v="48.745294600075404"/>
        <n v="40.568318820907095"/>
        <n v="53.915437162985896"/>
        <n v="38.462910995571704"/>
        <n v="32.332173780745791"/>
        <n v="48.975049892520993"/>
        <n v="33.110264220984391"/>
        <n v="55.779420346173993"/>
        <n v="42.322859939740901"/>
        <n v="40.324188231210094"/>
        <n v="38.915963253646794"/>
        <n v="37.395122127209397"/>
        <n v="31.120692722527497"/>
        <n v="34.809524728352997"/>
        <n v="35.521059836495198"/>
        <n v="37.785870335729797"/>
        <n v="35.374941716203402"/>
        <n v="53.989171738553203"/>
        <n v="35.943019633686305"/>
        <n v="41.714189192029103"/>
        <n v="42.550322616752702"/>
        <n v="40.004789012875499"/>
        <n v="45.457719208883709"/>
        <n v="33.756158287530802"/>
        <n v="46.535502347157696"/>
        <n v="40.678811855347902"/>
        <n v="34.907015116724793"/>
        <n v="36.640268902345504"/>
        <n v="31.284564977295496"/>
        <n v="44.603933889718014"/>
        <n v="42.683602709193295"/>
        <n v="36.751493599032599"/>
        <n v="48.185363494707204"/>
        <n v="47.829759183510305"/>
        <n v="38.477524606616193"/>
        <n v="51.459933775745696"/>
        <n v="37.328236097432494"/>
        <n v="39.492435714847204"/>
        <n v="36.343170019117395"/>
        <n v="39.465569842783395"/>
        <n v="35.498746297849799"/>
        <n v="40.5325650169301"/>
        <n v="54.784832803249309"/>
        <n v="35.259111030656591"/>
        <n v="48.672380011555894"/>
        <n v="38.068083425291498"/>
        <n v="38.379836706712204"/>
        <n v="35.4472656727622"/>
        <n v="37.300578365340797"/>
        <n v="44.305678526234907"/>
        <n v="38.969853908997607"/>
        <n v="45.044547291982404"/>
        <n v="33.873981312759497"/>
        <n v="36.7208247042838"/>
        <n v="37.241376932998598"/>
        <n v="40.463187396702999"/>
        <n v="39.9236063746756"/>
        <n v="37.42770223467339"/>
        <n v="33.963139998490206"/>
        <n v="48.507166482209797"/>
        <n v="35.576522344185804"/>
        <n v="39.960563780489096"/>
        <n v="44.176785796806797"/>
        <n v="41.060800578953696"/>
        <n v="35.926712393595601"/>
        <n v="34.746882946683492"/>
        <n v="36.022277077113799"/>
        <n v="37.396290962772305"/>
        <n v="34.551438678201507"/>
        <n v="39.290631778625702"/>
        <n v="36.970228197849096"/>
        <n v="37.432237391828302"/>
        <n v="34.252816024635699"/>
        <n v="39.780852591259602"/>
        <n v="29.446694515908497"/>
        <n v="44.824977807511601"/>
        <n v="36.841160917203105"/>
        <n v="45.7235306870448"/>
        <n v="39.756906032562256"/>
        <n v="19"/>
        <n v="28.2"/>
        <n v="16.399999999999999"/>
        <n v="24.2"/>
        <n v="23.7"/>
        <n v="31.2"/>
        <n v="29.7"/>
        <n v="21.9"/>
        <n v="18.2"/>
        <n v="21.8"/>
        <n v="20.399999999999999"/>
        <n v="15.2"/>
        <n v="33.299999999999997"/>
        <n v="26.9"/>
        <n v="17.8"/>
        <n v="16.7"/>
        <n v="20.3"/>
        <n v="18.100000000000001"/>
        <n v="15.5"/>
        <n v="26.8"/>
        <n v="19.899999999999999"/>
        <n v="21.1"/>
        <n v="21.6"/>
        <n v="12"/>
        <n v="20"/>
        <n v="9.3000000000000007"/>
        <n v="17.100000000000001"/>
        <n v="13.7"/>
        <n v="15.3"/>
        <n v="28.8"/>
        <n v="9.8000000000000007"/>
        <n v="13"/>
        <n v="11.6"/>
        <n v="20.8"/>
        <n v="18.7"/>
        <n v="17.899999999999999"/>
        <n v="22.6"/>
        <n v="19.100000000000001"/>
        <n v="17"/>
        <n v="18.600000000000001"/>
        <n v="15.4"/>
        <n v="23.8"/>
        <n v="13.6"/>
        <n v="19.7"/>
        <n v="9.6999999999999993"/>
        <n v="8.8000000000000007"/>
        <n v="15.8"/>
        <n v="19.2"/>
        <n v="17.399999999999999"/>
        <n v="4.9000000000000004"/>
        <n v="25.8"/>
        <n v="14.4"/>
        <n v="10.4"/>
        <n v="27.1"/>
        <n v="17.7"/>
        <n v="17.3"/>
        <n v="22.2"/>
        <n v="25.7"/>
        <n v="10.8"/>
        <n v="23.9"/>
        <n v="9.6"/>
        <n v="11.3"/>
        <n v="9.5"/>
        <n v="11.1"/>
        <n v="16.3"/>
        <n v="12.1"/>
        <n v="8.6999999999999993"/>
        <n v="11.4"/>
        <n v="14.3"/>
        <n v="13.9"/>
        <n v="8.5"/>
        <n v="12.5"/>
        <n v="1.6"/>
        <n v="20.2"/>
        <n v="29.4"/>
        <n v="12.3"/>
        <n v="24.7"/>
        <n v="22.5"/>
        <n v="32.6"/>
        <n v="11.9"/>
        <n v="12.9"/>
        <n v="9.9"/>
        <n v="20.7"/>
        <n v="14.5"/>
        <n v="16.899999999999999"/>
        <n v="17.600000000000001"/>
        <n v="12.7"/>
        <n v="13.1"/>
        <n v="16.2"/>
        <n v="8.1"/>
        <n v="14.1"/>
        <n v="18.399999999999999"/>
        <n v="12.2"/>
        <n v="6.8"/>
        <n v="16"/>
        <n v="7.2"/>
        <n v="14"/>
        <n v="19.8"/>
        <n v="7.5"/>
        <n v="6.3"/>
        <n v="7.3"/>
        <n v="13.2"/>
        <n v="5.8"/>
        <n v="8.4"/>
        <n v="7.1"/>
        <n v="1.1000000000000001"/>
        <n v="10"/>
        <n v="9.4"/>
        <n v="9.1"/>
        <n v="10.6"/>
        <n v="17.5"/>
        <n v="18.8"/>
        <n v="13.3"/>
        <n v="10.7"/>
        <s v="*"/>
        <n v="4.2"/>
        <n v="4.8"/>
        <n v="4.5"/>
        <n v="5.3"/>
        <n v="4.4000000000000004"/>
        <n v="4.7"/>
        <n v="5.0999999999999996"/>
        <n v="3.3"/>
        <n v="3.8"/>
        <n v="6"/>
        <n v="4"/>
        <n v="3.4"/>
        <n v="5.6"/>
        <n v="5.9"/>
        <n v="5"/>
        <n v="3.2"/>
        <n v="7.8"/>
        <n v="3.7"/>
        <n v="5.4"/>
        <n v="6.5"/>
        <n v="3"/>
        <n v="5.5"/>
        <n v="5.7"/>
        <n v="3.5"/>
        <n v="3.9"/>
        <n v="4.0999999999999996"/>
        <n v="4.3"/>
        <n v="5.2049862199999994"/>
        <n v="7"/>
        <s v="NA"/>
        <n v="6.2"/>
        <n v="6.6"/>
        <n v="4.5999999999999996"/>
        <n v="2.1"/>
        <n v="2.9"/>
        <n v="2.2000000000000002"/>
        <n v="2.6"/>
        <n v="3.1"/>
        <n v="2.7"/>
        <n v="2.5"/>
        <n v="2.4"/>
        <n v="2.2999999999999998"/>
        <n v="3.6"/>
        <n v="6.9"/>
        <n v="35.099793530626293"/>
        <n v="49.40862640488006"/>
        <n v="61.349159133450385"/>
        <n v="68.871259131254419"/>
        <n v="62.713426201962172"/>
        <n v="66.34519454605919"/>
        <n v="57.082083827324084"/>
        <n v="62.542911430806811"/>
        <n v="65.792164538841334"/>
        <n v="64.203559527648522"/>
        <n v="61.727699265918027"/>
        <n v="73.574561403508781"/>
        <n v="52.903361787332699"/>
        <n v="58.358700966861726"/>
        <n v="55.134248821479808"/>
        <n v="53.295340615270966"/>
        <n v="60.403373859011722"/>
        <n v="53.360868696289387"/>
        <n v="57.284957023082939"/>
        <n v="57.896539910928396"/>
        <n v="55.29190385457472"/>
        <n v="62.187489651975227"/>
        <n v="61.363986774707485"/>
        <n v="57.472063398272539"/>
        <n v="55.535113182604903"/>
        <n v="60.818515208481003"/>
        <n v="51.953716294224805"/>
        <n v="63.851394236872167"/>
        <n v="65.590814051543887"/>
        <n v="59.598996835567689"/>
        <n v="50.741350906095548"/>
        <n v="51.563379987901797"/>
        <n v="66.669650984078658"/>
        <n v="55.189536319125622"/>
        <n v="54.434514013722563"/>
        <n v="51.526745109362594"/>
        <n v="55.35888671875"/>
        <n v="46.628040727644532"/>
        <n v="54.506507035227493"/>
        <n v="54.307360721050223"/>
        <n v="60.011351076858737"/>
        <n v="61.779519925818214"/>
        <n v="52.983553078700552"/>
        <n v="47.721657719242849"/>
        <n v="47.975612643542085"/>
        <n v="53.302792965863752"/>
        <n v="51.43479671781558"/>
        <n v="59.338154507141567"/>
        <n v="53.638750504914498"/>
        <n v="53.749359448841318"/>
        <n v="62.811582929675062"/>
        <n v="52.29565575458102"/>
        <n v="55.432769846484682"/>
        <n v="47.087560397240004"/>
        <n v="49.921038778733113"/>
        <n v="51.846156878979635"/>
        <n v="51.197929207801593"/>
        <n v="51.40219595775929"/>
        <n v="51.746002025583628"/>
        <n v="51.012288299707755"/>
        <n v="49.846809065426655"/>
        <n v="49.623654840577395"/>
        <n v="58.908524403006375"/>
        <n v="54.64173514603597"/>
        <n v="50.574422421411441"/>
        <n v="55.205319002342563"/>
        <n v="53.046421663442942"/>
        <n v="51.069518716577541"/>
        <n v="50.547074024522111"/>
        <n v="57.065217391304344"/>
        <n v="46.681132810326595"/>
        <n v="61.904356705241668"/>
        <n v="47.726487855416138"/>
        <n v="54.291878301934865"/>
        <n v="51.584524642607214"/>
        <n v="57.453941500322948"/>
        <n v="49.446173894157674"/>
        <n v="48.528296684359276"/>
        <n v="57.871385230521014"/>
        <n v="43.373264275046871"/>
        <n v="49.41599281221923"/>
        <n v="46.844374754998036"/>
        <n v="45.208895394854423"/>
        <n v="49.573444164934919"/>
        <n v="56.453159041394336"/>
        <n v="53.981241269207743"/>
        <n v="53.795089178597138"/>
        <n v="47.127999292154982"/>
        <n v="50.543366823867132"/>
        <n v="48.384571219792264"/>
        <n v="52.989198484114929"/>
        <n v="37.040900142113976"/>
        <n v="61.02819058116723"/>
        <n v="42.037892108651882"/>
        <n v="48.178939034045925"/>
        <n v="49.523470205753981"/>
        <n v="46.44757374645134"/>
        <n v="49.426526811096949"/>
        <n v="47.186287420511128"/>
        <n v="53.920900876356534"/>
        <n v="59.352376455775889"/>
        <n v="48.999693529189564"/>
        <n v="54.896778341310089"/>
        <n v="41.757397207634178"/>
        <n v="48.931917477874798"/>
        <n v="57.585709569236649"/>
        <n v="45.547439730537789"/>
        <n v="51.573478771472367"/>
        <n v="49.618859401468093"/>
        <n v="45.486070974453817"/>
        <n v="44.521797714959433"/>
        <n v="58.764832793959009"/>
        <n v="57.354973184383709"/>
        <n v="43.458464029140949"/>
        <n v="50.228781526536444"/>
        <n v="55.752195083794511"/>
        <n v="49.690743264493129"/>
        <n v="48.871504361118603"/>
        <n v="46.011050329727581"/>
        <n v="52.405236717917489"/>
        <n v="47.988042323879952"/>
        <n v="51.968043397220832"/>
        <n v="52.073849266565503"/>
        <n v="55.230565330652162"/>
        <n v="46.616624657230702"/>
        <n v="48.436531587750352"/>
        <n v="50.161698124301758"/>
        <n v="53.967169324905655"/>
        <n v="49.005514021311271"/>
        <n v="52.831267378706372"/>
        <n v="55.943814004982009"/>
        <n v="48.402204849227218"/>
        <n v="56.022490568236442"/>
        <n v="45.338324504085968"/>
        <n v="50.56622353520433"/>
        <n v="47.593533970178903"/>
        <n v="48.696623269756373"/>
        <n v="46.183099897968646"/>
        <n v="46.994594594594595"/>
        <n v="50.329337578822496"/>
        <n v="51.537794505636427"/>
        <n v="43.427560416582899"/>
        <n v="48.180114116217275"/>
        <n v="49.388209121245829"/>
        <n v="51.058830440273738"/>
        <n v="44.703529850366877"/>
        <n v="50.867475205127491"/>
        <n v="47.190605239385732"/>
        <n v="48.424897873677594"/>
        <n v="48.677955747312957"/>
        <n v="51.445724932716857"/>
        <n v="48.891636896583307"/>
        <n v="0.66803242184020672"/>
        <n v="0.62351543942992871"/>
        <n v="0.69979006298110558"/>
        <n v="1.0457355519330729"/>
        <n v="0.44059582111809664"/>
        <n v="0.977340186780569"/>
        <n v="0.55145791686771894"/>
        <n v="0.53023608130286581"/>
        <n v="0.53396720407882048"/>
        <n v="0.38684719535783363"/>
        <n v="0.36764705882352938"/>
        <n v="0.67811520627531474"/>
        <n v="0.67565811699280165"/>
        <n v="0.83033490174370328"/>
        <n v="0.28749526286214605"/>
        <n v="0.33796690863138096"/>
        <n v="0.97843938917426698"/>
        <n v="0.40463987051524142"/>
        <n v="0.4"/>
        <n v="0.45810551204374172"/>
        <n v="0.27815122154744792"/>
        <n v="0.34436955773109656"/>
        <n v="0.55540595125892023"/>
        <n v="0.39856516540454368"/>
        <n v="0.58338931513630099"/>
        <n v="0.30091382778226505"/>
        <n v="0.37831272524540549"/>
        <n v="8.9147217715335111E-2"/>
        <n v="0.4679183482482307"/>
        <n v="0.47652036023337485"/>
        <n v="0.59742509782835973"/>
        <n v="0.36880150049524774"/>
        <n v="0.24148756339048538"/>
        <n v="0.65243985320103304"/>
        <n v="0.47354090209541849"/>
        <n v="0.31775285183184521"/>
        <n v="0.77161846974028026"/>
        <n v="0.75355766165260996"/>
        <n v="0.72800582404659231"/>
        <n v="0.38280651864814608"/>
        <n v="0.22978918969523143"/>
        <n v="0.68996786721075554"/>
        <n v="0.45148085721165421"/>
        <n v="0.52451220365060491"/>
        <n v="0.51065133577878585"/>
        <n v="0.49998239498609204"/>
        <n v="0.19556289520001741"/>
        <n v="0.27951364625551539"/>
        <n v="0.62434592331842831"/>
        <n v="0.50759332171813476"/>
        <n v="0.55092739444731964"/>
        <n v="0.53575255375383957"/>
        <n v="0.74288794045243334"/>
        <n v="0.1280901754835404"/>
        <n v="0.32621744349913878"/>
        <n v="0.1781807037425075"/>
        <n v="0.43257049869198921"/>
        <n v="0.2819631685611067"/>
        <n v="0.32424253341499443"/>
        <n v="0.30468382128908955"/>
        <n v="0.23396112902956265"/>
        <n v="0.64293037237832107"/>
        <n v="0.56622353520433277"/>
        <n v="0.33607896086743749"/>
        <n v="0.30191153129528669"/>
        <n v="0.42304118063164903"/>
        <n v="0.56966351874825938"/>
        <n v="0.31762073197141416"/>
        <n v="0.52490234375"/>
        <n v="0.234311762450475"/>
        <n v="0.63089631292457116"/>
        <n v="0.75109398471687017"/>
        <n v="0.22923511882020325"/>
        <n v="0.29934144881261227"/>
        <n v="0.31992321842757737"/>
        <n v="0.29629629629629628"/>
        <n v="0.37155093181062632"/>
        <n v="0.5563985837126959"/>
        <n v="0.20565787669667748"/>
        <n v="0.24314944849284184"/>
        <n v="0.27637448099443396"/>
        <n v="9.224922049408682E-2"/>
        <n v="0.43322990457233185"/>
        <n v="0.29459516078349218"/>
        <n v="0.13730066885040113"/>
        <n v="0"/>
        <n v="0.15709685020815334"/>
        <n v="0.13550869965851808"/>
        <n v="0.24835259445677008"/>
        <n v="0.1425245854909972"/>
        <n v="6.9739870283841265E-2"/>
        <n v="0.20757157227482476"/>
        <n v="0.27754243477752782"/>
        <n v="0.19637968278905357"/>
        <n v="0.19962838408501099"/>
        <n v="0.11271892127992335"/>
        <n v="0.10964912280701755"/>
        <n v="2.1077036568658447E-2"/>
        <n v="0.3469976814245832"/>
        <n v="5.3936850735159275E-2"/>
        <n v="0.29901676252792292"/>
        <n v="0.15405748911968983"/>
        <n v="0.15988275264805807"/>
        <n v="0.31678317247787796"/>
        <n v="0.1590564283267264"/>
        <n v="0.42605062901641477"/>
        <n v="0.2611837427630338"/>
        <n v="0.17131207921470543"/>
        <n v="0.17378912427660279"/>
        <n v="0.1635389836052169"/>
        <n v="0.16949674874418319"/>
        <n v="7.6968468584036734E-2"/>
        <n v="0.12694114162400033"/>
        <n v="0.1444346695728673"/>
        <n v="0.13179571663920922"/>
        <n v="0.25030766984418351"/>
        <n v="0.19398063177999611"/>
        <n v="7.0581592320722752E-2"/>
        <n v="0.25487697284579941"/>
        <n v="0.5227391531625718"/>
        <n v="0.32613253404978954"/>
        <n v="0.2196900905123173"/>
        <n v="0.31784952095536484"/>
        <n v="0.13484358144552319"/>
        <n v="0.11709876109510761"/>
        <n v="0.41312559017941453"/>
        <n v="5.6143502793139261E-2"/>
        <n v="2.8898393249335338E-2"/>
        <n v="5.0591925528685626E-2"/>
        <n v="0.16891756018693543"/>
        <n v="0.34781627780180113"/>
        <n v="0.20774501588016986"/>
        <n v="0.34397600987828542"/>
        <n v="0.15885294361411167"/>
        <n v="0.16799984727286613"/>
        <n v="0.23472565723184025"/>
        <n v="0.19473654926834696"/>
        <n v="0.41443288127034505"/>
        <n v="0.1954687837677504"/>
        <n v="0.24463921034717495"/>
        <n v="0.36174751878304423"/>
        <n v="0.29929780131230577"/>
        <n v="0.34251788704521235"/>
        <n v="0.13589957021760921"/>
        <n v="0.23885825752901133"/>
        <n v="0.51134799197576997"/>
        <n v="0.16084471861635696"/>
        <n v="0.30847694648953233"/>
        <n v="0.13037979634675811"/>
        <n v="0.25753886495598427"/>
        <n v="0.27100271002710025"/>
        <n v="11.7"/>
        <n v="10.9"/>
        <n v="8.3000000000000007"/>
        <n v="13.5"/>
        <n v="11.2"/>
        <n v="15.9"/>
        <n v="12.6"/>
        <n v="9.1999999999999993"/>
        <n v="25.2"/>
        <n v="8.9"/>
        <n v="6.7"/>
        <n v="2.8"/>
        <n v="1.9"/>
        <n v="5.2"/>
        <n v="1.7"/>
        <n v="2"/>
        <n v="1.2"/>
        <n v="1.8"/>
        <n v="97.999999999999986"/>
        <n v="85.199999999999989"/>
        <n v="46.4"/>
        <n v="78.599999999999994"/>
        <n v="73"/>
        <n v="82.3"/>
        <n v="83"/>
        <n v="73.2"/>
        <n v="55.4"/>
        <n v="75.5"/>
        <n v="85.899999999999991"/>
        <n v="65.899999999999991"/>
        <n v="89.2"/>
        <n v="30.2"/>
        <n v="42.9"/>
        <n v="52.699999999999996"/>
        <n v="30.000000000000004"/>
        <n v="36.300000000000004"/>
        <n v="45.5"/>
        <n v="38.4"/>
        <n v="59"/>
        <n v="30.7"/>
        <n v="38"/>
        <n v="37.6"/>
        <n v="46.7"/>
        <n v="32"/>
        <n v="40.499999999999993"/>
        <n v="35.4"/>
        <n v="41.199999999999996"/>
        <n v="25"/>
        <n v="13.799999999999999"/>
        <n v="24.9"/>
        <n v="9"/>
        <n v="14.2"/>
        <n v="34.5"/>
        <n v="12.599999999999998"/>
        <n v="28.799999999999997"/>
        <n v="19.499999999999996"/>
        <n v="9.7999999999999989"/>
        <n v="8"/>
        <n v="8.1000000000000014"/>
        <n v="10.599999999999998"/>
        <n v="22"/>
        <n v="15.799999999999999"/>
        <n v="15.400000000000002"/>
        <n v="11.999999999999998"/>
        <n v="32.200000000000003"/>
        <n v="23.1"/>
        <n v="20.999999999999996"/>
        <n v="13.900000000000002"/>
        <n v="29"/>
        <n v="34.400000000000006"/>
        <n v="13.200000000000001"/>
        <n v="13.600000000000001"/>
        <n v="16.8"/>
        <n v="13.299999999999999"/>
        <n v="18"/>
        <n v="11.700000000000001"/>
        <n v="16.100000000000001"/>
        <n v="8.6"/>
        <n v="14.700000000000001"/>
        <n v="16.400000000000002"/>
        <n v="28.000000000000004"/>
        <n v="49.1"/>
        <n v="14.100000000000001"/>
        <n v="50.2"/>
        <n v="39.900000000000006"/>
        <n v="8.7000000000000011"/>
        <n v="7.6"/>
        <n v="18.700000000000003"/>
        <n v="23.599999999999998"/>
        <n v="33.9"/>
        <n v="10.899999999999999"/>
        <n v="12.999999999999998"/>
        <n v="15.700000000000001"/>
        <n v="26.2"/>
        <n v="30.9"/>
        <n v="34.900000000000006"/>
        <n v="22.699999999999996"/>
        <n v="12.100000000000001"/>
        <n v="25.4"/>
        <n v="10.1"/>
        <n v="10.900000000000002"/>
        <n v="12.200000000000001"/>
        <n v="13.399999999999999"/>
        <n v="15.100000000000001"/>
        <n v="22.400000000000002"/>
        <n v="21.300000000000004"/>
        <n v="12.400000000000002"/>
        <n v="21.5"/>
        <n v="14.7"/>
        <n v="21.900000000000002"/>
        <n v="0.28299999999999997"/>
        <n v="0.14699999999999999"/>
        <n v="0.32700000000000001"/>
        <n v="0.25600000000000001"/>
        <n v="0.20899999999999999"/>
        <n v="0.20300000000000001"/>
        <n v="0.23899999999999999"/>
        <n v="0.13200000000000001"/>
        <n v="0.22800000000000001"/>
        <n v="0.307"/>
        <n v="0.29799999999999999"/>
        <n v="0.11799999999999999"/>
        <n v="0.27400000000000002"/>
        <n v="0.183"/>
        <n v="0.1"/>
        <n v="0.21099999999999999"/>
        <n v="0.24199999999999999"/>
        <n v="7.1999999999999995E-2"/>
        <n v="0.124"/>
        <n v="0.21299999999999999"/>
        <n v="0.25700000000000001"/>
        <n v="0.104"/>
        <n v="0.20599999999999999"/>
        <n v="0.219"/>
        <n v="0.14899999999999999"/>
        <n v="0.20799999999999999"/>
        <n v="0.19600000000000001"/>
        <n v="0.192"/>
        <n v="0.186"/>
        <n v="0.189"/>
        <n v="8.8999999999999996E-2"/>
        <n v="8.6999999999999994E-2"/>
        <n v="0.16"/>
        <n v="6.7000000000000004E-2"/>
        <n v="5.6000000000000001E-2"/>
        <n v="0.15"/>
        <n v="0.153"/>
        <n v="0.20200000000000001"/>
        <n v="0.20499999999999999"/>
        <n v="0.18"/>
        <n v="0.222"/>
        <n v="0.107"/>
        <n v="0.14499999999999999"/>
        <n v="0.12"/>
        <n v="0.16400000000000001"/>
        <n v="3.2000000000000001E-2"/>
        <n v="0.10199999999999999"/>
        <n v="0.151"/>
        <n v="0.114"/>
        <n v="0.17399999999999999"/>
        <n v="0.121"/>
        <n v="0.16900000000000001"/>
        <n v="0.29699999999999999"/>
        <n v="0.23300000000000001"/>
        <n v="0.23499999999999999"/>
        <n v="0.24099999999999999"/>
        <n v="0.14599999999999999"/>
        <n v="0.223"/>
        <n v="0.11700000000000001"/>
        <n v="0.30299999999999999"/>
        <n v="0.29899999999999999"/>
        <n v="0.23699999999999999"/>
        <n v="0.188"/>
        <n v="0.218"/>
        <n v="0.22500000000000001"/>
        <n v="0.22700000000000001"/>
        <n v="0.221"/>
        <n v="0.247"/>
        <n v="0.17899999999999999"/>
        <n v="0.26700000000000002"/>
        <n v="0.24299999999999999"/>
        <n v="0.27600000000000002"/>
        <n v="0.26300000000000001"/>
        <n v="0.14799999999999999"/>
        <n v="0.26100000000000001"/>
        <n v="0.27100000000000002"/>
        <n v="0.17699999999999999"/>
        <n v="0.19700000000000001"/>
        <n v="0.20399999999999999"/>
        <n v="7.0999999999999994E-2"/>
        <n v="0.23799999999999999"/>
        <n v="0.126"/>
        <n v="0.182"/>
        <n v="0.13100000000000001"/>
        <n v="0.193"/>
        <n v="0.185"/>
        <n v="0.16600000000000001"/>
        <n v="0.21199999999999999"/>
        <n v="0.249"/>
        <n v="0.123"/>
        <n v="0.157"/>
        <n v="0.17"/>
        <n v="0.27500000000000002"/>
        <n v="0.129"/>
        <n v="0.22900000000000001"/>
        <n v="0.13400000000000001"/>
        <n v="0.20100000000000001"/>
        <n v="0.13700000000000001"/>
        <n v="7.0000000000000007E-2"/>
        <n v="0.26600000000000001"/>
        <n v="0.154"/>
        <n v="8.5000000000000006E-2"/>
        <n v="0.111"/>
        <n v="0.13800000000000001"/>
        <n v="0.152"/>
        <n v="0.161"/>
        <n v="0.14399999999999999"/>
        <n v="0.10100000000000001"/>
        <n v="0.158"/>
        <n v="0.16700000000000001"/>
        <n v="0.106"/>
        <n v="0.155"/>
        <n v="0.14199999999999999"/>
        <n v="9.9000000000000005E-2"/>
        <n v="0.13600000000000001"/>
        <n v="0.13500000000000001"/>
        <n v="8.3000000000000004E-2"/>
        <n v="0.122"/>
        <n v="0.11"/>
        <n v="0.11969461402100243"/>
        <n v="1.9370174529979367"/>
        <n v="0.64597458632630056"/>
        <n v="0.65344617637678459"/>
        <n v="1.1814356462763196"/>
        <n v="1.973318396234722"/>
        <n v="0.16043392645502522"/>
        <n v="3.0600484023007486E-2"/>
        <n v="0.93597155407933119"/>
        <n v="0.16620216284411315"/>
        <n v="1.7173561990934831E-2"/>
        <n v="5.7405361090604137"/>
        <n v="1.5928940941761553E-2"/>
        <n v="0.43717966696032662"/>
        <n v="0.21892578329496185"/>
        <n v="0.33254729757472773"/>
        <n v="0.10016499966500807"/>
        <n v="9.3890235213894176E-3"/>
        <n v="1.120462585733756"/>
        <n v="0.67439761645604124"/>
        <n v="0.34152491373302646"/>
        <n v="0.18492000575914772"/>
        <n v="7.7183072318915726E-3"/>
        <n v="4.347192227813812"/>
        <n v="0.89558050694431668"/>
        <n v="0.86753868029100178"/>
        <n v="0.58725481812365821"/>
        <n v="4.4155361435572686"/>
        <n v="0.34629630192713046"/>
        <n v="0.30409388444950769"/>
        <n v="9.4810397746045317E-3"/>
        <n v="0.28959909071190632"/>
        <n v="5.6766326173369387E-2"/>
        <n v="1.9297233928551073E-2"/>
        <n v="0.54542823557951292"/>
        <n v="2.1143801819868409"/>
        <n v="7.2928720893949459E-2"/>
        <n v="0.55552826738271754"/>
        <n v="0.11710447347828877"/>
        <n v="8.7309559927496743"/>
        <n v="0.61352409893856685"/>
        <n v="7.1512742746120461E-2"/>
        <n v="8.0456454222016579E-3"/>
        <n v="2.2436618932117987"/>
        <n v="2.2599615105418379E-2"/>
        <n v="0.21187974460892647"/>
        <n v="2.7396346873104287"/>
        <n v="3.2180007471118148E-2"/>
        <n v="0.97636462279822311"/>
        <n v="1.6339450786760988E-2"/>
        <n v="0.80529644519534205"/>
        <n v="1.0200948752222436"/>
        <n v="0.20364359595982226"/>
        <n v="0.18296285684554664"/>
        <n v="0.39142798682398655"/>
        <n v="0.46732624512781135"/>
        <n v="0.75904752272520026"/>
        <n v="0.39200273642885264"/>
        <n v="0.38232172420865601"/>
        <n v="0.25514091004372941"/>
        <n v="0.14684833740030115"/>
        <n v="0.22528583374829558"/>
        <n v="1.1400413744059279"/>
        <n v="0.24900279759419225"/>
        <n v="0.56045765405747283"/>
        <n v="4.7425147362796002E-2"/>
        <n v="2.6873430993614812E-2"/>
        <n v="0.37050126320731119"/>
        <n v="0.1056374817488812"/>
        <n v="1.1367547117113381"/>
        <n v="0.142108217549788"/>
        <n v="0.6698458345624575"/>
        <n v="0.15534467267397289"/>
        <n v="1.4367883944465278E-2"/>
        <n v="2.4548760695992771"/>
        <n v="3.1657300484126885"/>
        <n v="0.15846029803966322"/>
        <n v="3.4222595818664336"/>
        <n v="0.4103222828828888"/>
        <n v="1.6659257684160527"/>
        <n v="0.16712914748679722"/>
        <n v="9.666974019164849"/>
        <n v="3.2632079869272914"/>
        <s v="N/A"/>
        <n v="2.6762897690951073"/>
        <n v="0.9852844940444192"/>
        <n v="0.9871559741779633"/>
        <n v="9.3073103963299868"/>
        <n v="1.8852063373474794"/>
        <n v="1.2985818497528259"/>
        <n v="3.3423514610535139"/>
        <n v="0.17645813257655313"/>
        <n v="0.16210830662853543"/>
        <n v="1.1803225855169228"/>
        <n v="8.6222455951324797"/>
        <n v="4.2887311682862199"/>
        <n v="1.087255900510909"/>
        <n v="12.909205958370483"/>
        <n v="1.2272855310031732"/>
        <n v="1.1859177217790082"/>
        <n v="7.701167146804071"/>
        <n v="2.3575256185689244"/>
        <n v="3.0121736054579835"/>
        <n v="3.2024898908347219"/>
        <n v="2.145665969491283"/>
        <n v="0.36832640129286115"/>
        <n v="2.2785260193730053"/>
        <n v="1.6774312525862725"/>
        <n v="0.74831754181749477"/>
        <n v="2.5143491925476633"/>
        <n v="1.518415825929353"/>
        <n v="1.4606806255749283"/>
        <n v="2.4023349828981071"/>
        <n v="9.3279166436820264E-3"/>
        <n v="0.11538644602045782"/>
        <n v="8.0790037774139782E-3"/>
        <n v="0.14956894137428012"/>
        <n v="6.0302039551175565E-2"/>
        <n v="2.0735418389239131"/>
        <n v="2.3885407883464174"/>
        <n v="8.2441712530199887"/>
        <n v="3.3365786774049289"/>
        <n v="10.692337573005386"/>
        <n v="1.1149721990239909"/>
        <n v="3.2796324241754662"/>
        <n v="8.7990048130863734"/>
        <n v="13.77600617802533"/>
        <n v="3.8880047494418686"/>
        <n v="9.7468440817796367"/>
        <n v="13.330546576002906"/>
        <n v="4.0108481613756295"/>
        <n v="16.692564034550585"/>
        <n v="15.848275098127058"/>
        <n v="2.0775270355514146"/>
        <n v="3.2372164352912152"/>
        <n v="26.599127929995678"/>
        <n v="2.8512804285753184"/>
        <n v="6.7908574934504067"/>
        <n v="2.7824760844585477"/>
        <n v="2.4883711577143415"/>
        <n v="2.0909443680070434"/>
        <n v="3.8072490379234085"/>
        <n v="7.9034780241004734"/>
        <n v="5.1320013740069488"/>
        <n v="0.47657371104534418"/>
        <n v="3.3241758270014579"/>
        <n v="1.7807111665695705"/>
        <n v="5.8736318034694879"/>
        <n v="18.269697732750558"/>
        <n v="4.7429212561642888"/>
        <n v="6.9025903692718833"/>
        <n v="9.6962295525750637"/>
        <n v="14.581810341455704"/>
        <n v="4.1555556231255659"/>
        <n v="9.3480712627070908"/>
        <n v="0.91966085813663956"/>
        <n v="7.6848686245434861"/>
        <n v="3.4059795704021636"/>
        <n v="2.1495347011422639"/>
        <n v="5.3067393303515447"/>
        <n v="5.0667412410412647"/>
        <n v="8.4033058514861612"/>
        <n v="4.003786777077825"/>
        <n v="8.0913899814439283"/>
        <n v="10.073326808602401"/>
        <n v="50.937623400799858"/>
        <n v="4.0106297578761874"/>
        <n v="16.447930831607703"/>
        <n v="1.0549896287519018"/>
        <n v="1.2712119767078618"/>
        <n v="20.956029865531523"/>
        <n v="1.7929027983631911"/>
        <n v="9.8418141370846346"/>
        <n v="6.1108516317840689"/>
        <n v="26.547877921437252"/>
        <n v="3.917915909608634"/>
        <n v="3.4174311642993187"/>
        <n v="6.2998764947218682"/>
        <n v="8.7906245232774136"/>
        <n v="8.7880001334740019"/>
        <n v="8.2473708308062523"/>
        <n v="8.8003125396923192"/>
        <n v="26.539778845762346"/>
        <n v="7.9101072337347276"/>
        <n v="4.5867205540322225"/>
        <n v="4.6659097720460831"/>
        <n v="0.37920447028597237"/>
        <n v="12.282752408104054"/>
        <n v="9.8857474402523913"/>
        <n v="4.0184435422672165"/>
        <n v="16.148918776885459"/>
        <n v="10.546380595112536"/>
        <n v="5.1481984971369767"/>
        <n v="12.353284146547814"/>
        <n v="2.3225395920677818"/>
        <n v="12.989645941163698"/>
        <n v="10.993592444973507"/>
        <n v="3.9742273490023057"/>
        <n v="4.1250716575198743"/>
        <n v="4.6211612101857362"/>
        <n v="1.7958371897309802"/>
        <n v="2.6277838257263806"/>
        <n v="10.163924481183729"/>
        <n v="4.2326986738187964"/>
        <n v="28.691649123302206"/>
        <n v="5.8103697128384901"/>
        <n v="6.2083272471642408"/>
        <n v="3.5075191882702303"/>
        <n v="5.1221506262018721"/>
        <n v="4.0832184614229625"/>
        <n v="12.961518231629256"/>
        <n v="2.5113353985739515"/>
        <n v="10.882391364918073"/>
        <n v="3.2084571040223118"/>
        <n v="12.047571145913846"/>
        <n v="4.983445436804284"/>
        <n v="17.907969415915382"/>
        <n v="6.0101727327900827"/>
        <n v="19.723022327072339"/>
        <n v="8.5665243956978632"/>
        <n v="12.778953219454825"/>
        <n v="15.975580274473263"/>
        <n v="62.426528740676481"/>
        <n v="2.9559959842395451"/>
        <n v="24.240464138956067"/>
        <n v="1.6967119530503121"/>
        <n v="1.1996144261006083"/>
        <n v="17.387941986450258"/>
        <n v="5.9670600257296833"/>
        <n v="10.555573330186412"/>
        <n v="29.9828356338916"/>
        <n v="3.8510300509631077"/>
        <n v="2.6526951601858713"/>
        <n v="23.052132723393949"/>
        <n v="3.7392318569793397"/>
        <n v="3.6744549502468029"/>
        <n v="1.2474222650609883"/>
        <n v="11.985431688806871"/>
        <n v="39.450669387234228"/>
        <n v="32.353245343372912"/>
        <n v="18.652776422590595"/>
        <n v="48.183172706807184"/>
        <n v="6.2004822777175761"/>
        <n v="10.482353037951095"/>
        <n v="56.139456121677441"/>
        <n v="18.157689860481124"/>
        <n v="17.69573385555352"/>
        <n v="22.564059157804188"/>
        <n v="32.226821624507643"/>
        <n v="5.0750589930539771"/>
        <n v="15.022824703907981"/>
        <n v="11.896588179166926"/>
        <n v="7.0744226580846528"/>
        <n v="19.799541546061516"/>
        <n v="11.793404985871486"/>
        <n v="8.5992360390311937"/>
        <n v="18.127362983009647"/>
        <n v="3.683614152821292"/>
        <n v="2.8242681805478655"/>
        <n v="7.2664470654282987"/>
        <n v="1.403868426582237"/>
        <n v="4.5030832942883476"/>
        <n v="8.7172450758296822"/>
        <n v="3.863864318835569"/>
        <n v="6.7613336957413805"/>
        <n v="12.482522187093341"/>
        <n v="3.099724891267758"/>
        <n v="1.2373005772903605"/>
        <n v="20.092336398644154"/>
        <n v="14.004367655026028"/>
        <n v="31.390013159730334"/>
        <n v="23.349047871489798"/>
        <n v="74.547003047534389"/>
        <n v="8.4204515211064486"/>
        <n v="2.7169487893721875"/>
        <n v="2.2895135453948336"/>
        <n v="2.6512341099075036"/>
        <n v="4.5382235197454674"/>
        <n v="2.0305484574183956"/>
        <n v="2.3420853955205101"/>
        <n v="2.9775515102515189"/>
        <n v="3.524606401142885"/>
        <n v="4.4451404626139324"/>
        <n v="2.2071307300509337"/>
        <n v="3.3632587431327883"/>
        <n v="3.4260759197715394"/>
        <n v="6.1810193015186652"/>
        <n v="2.9378408190532412"/>
        <n v="2.0339812218939919"/>
        <n v="2.2807935408153166"/>
        <n v="2.853016206482593"/>
        <n v="2.4077989194268268"/>
        <n v="1.8253303429080985"/>
        <n v="4.73864439852525"/>
        <n v="3.4898160357430901"/>
        <n v="9.0220160806177958"/>
        <n v="7.2332791614454699"/>
        <n v="5.3602430555555554"/>
        <n v="4.4212312340961439"/>
        <n v="3.1006024148123981"/>
        <n v="3.9356313123334701"/>
        <n v="3.8285484344311533"/>
        <n v="2.6842931092634141"/>
        <n v="2.9544689793854104"/>
        <n v="4.1224336708902038"/>
        <n v="4.4615773284702023"/>
        <n v="2.8576274060883575"/>
        <n v="2.8308862364001266"/>
        <n v="2.2428031838842535"/>
        <n v="1.9051680742770849"/>
        <n v="4.2550357028668868"/>
        <n v="2.4961625087867789"/>
        <n v="2.7658310225793672"/>
        <n v="4.0922393195230509"/>
        <n v="2.032393586755731"/>
        <n v="2.5218875388630062"/>
        <n v="3.2129784088483402"/>
        <n v="3.0583694236931289"/>
        <n v="5.0521971267632679"/>
        <n v="6.2078516377649331"/>
        <n v="3.3224333034343667"/>
        <n v="4.863997241850555"/>
        <n v="3.9002083421158953"/>
        <n v="2.6899027162533651"/>
        <n v="5.1737260384608641"/>
        <n v="10.111229380362717"/>
        <n v="6.995862659215704"/>
        <n v="1.2331689108118917"/>
        <n v="2.1467846330985427"/>
        <n v="2.0255464899750963"/>
        <n v="2.2896827058745113"/>
        <n v="2.7284160807093571"/>
        <n v="2.2027920778455474"/>
        <n v="3.1229857632990825"/>
        <n v="2.2610546447244628"/>
        <n v="4.3960027887520337"/>
        <n v="3.4245135719433097"/>
        <n v="2.4640899840399926"/>
        <n v="2.4198610419687885"/>
        <n v="9.8508602969572721"/>
        <n v="7.8242752739867276"/>
        <n v="3.609076978755188"/>
        <n v="7.3132710359805762"/>
        <n v="2.6273589290694432"/>
        <n v="5.2419731979001671"/>
        <n v="5.9800656111560002"/>
        <n v="2.5238093251625875"/>
        <n v="4.1214818529430204"/>
        <n v="2.926534541501741"/>
        <n v="11.916138587925753"/>
        <n v="5.1853912122197077"/>
        <n v="5.3088287007099835"/>
        <n v="6.3177933227042296"/>
        <n v="2.9975203091852047"/>
        <n v="3.1848647267541343"/>
        <n v="4.3200313379395476"/>
        <n v="2.2897993737989975"/>
        <n v="2.3913498205924468"/>
        <n v="14.630371630645204"/>
        <n v="5.8836944127708097"/>
        <n v="16.93691955956486"/>
        <n v="12.239731976672044"/>
        <n v="17.031185908892812"/>
        <n v="12.948229665741955"/>
        <n v="8.3324844657227253"/>
        <n v="13.65209133398344"/>
        <n v="12.907073919133023"/>
        <n v="26.261712789785086"/>
        <n v="16.055638314928096"/>
        <n v="18.656559504551307"/>
        <n v="8.7667537722329936"/>
        <n v="12.440199518921206"/>
        <n v="16.266710593832766"/>
        <n v="10.624556600833976"/>
        <n v="5.8651551751950546"/>
        <n v="17.697622545019314"/>
        <n v="5.1604386262869077"/>
        <n v="9.6372663954210047"/>
        <n v="13.946422527038571"/>
        <n v="12.589381587726455"/>
        <n v="11.628892211738719"/>
        <n v="10.362177813642189"/>
        <n v="5.6157059249647263"/>
        <n v="11.526378385421639"/>
        <n v="13.459069206891808"/>
        <n v="8.0177176361171618"/>
        <n v="9.1998342970596685"/>
        <n v="13.001317231142162"/>
        <n v="4.4460322946687558"/>
        <n v="6.202274807999741"/>
        <n v="16.157449286778629"/>
        <n v="3.3061604343884743"/>
        <n v="7.2719153800894443"/>
        <n v="2.543996071048539"/>
        <n v="4.5065633173840807"/>
        <n v="4.9744380426844117"/>
        <n v="5.5873962009039211"/>
        <n v="6.1942660659921289"/>
        <n v="12.654138596698578"/>
        <n v="6.3690604728959492"/>
        <n v="2.26018607635547"/>
        <n v="3.6144578313253009"/>
        <n v="1.9309819001524897"/>
        <n v="3.6253219546946847"/>
        <n v="3.2637419113290238"/>
        <n v="2.7198333253859666"/>
        <n v="3.6443785792128693"/>
        <n v="3.1554345096675749"/>
        <n v="3.4716372898519401"/>
        <n v="2.961396239735659"/>
        <n v="3.2837871244502397"/>
        <n v="5.1469894863581525"/>
        <n v="5.9829429828975922"/>
        <n v="2.50749818784751"/>
        <n v="2.1499994400366353"/>
        <n v="1.9018182018581342"/>
        <n v="3.8524522674668598"/>
        <n v="2.9183063119785926"/>
        <n v="2.3898528892112556"/>
        <n v="3.3306926210955186"/>
        <n v="2.5741399762752075"/>
        <n v="2.3177853074760288"/>
        <n v="2.005306157870594"/>
        <n v="2.1530078296238342"/>
        <n v="2.5819374349508082"/>
        <n v="2.254734810937975"/>
        <n v="4.6433210015805377"/>
        <n v="22.113919239274164"/>
        <n v="52.335507500114183"/>
        <n v="0.33058354520403749"/>
        <n v="1.6151630783679831"/>
        <n v="13.120630491959883"/>
        <n v="175.30973449999999"/>
        <n v="101.1928429"/>
        <n v="148.79396980000001"/>
        <n v="173.58851670000001"/>
        <n v="84.253521129999996"/>
        <n v="196.2914365"/>
        <n v="207.7319588"/>
        <n v="241.4"/>
        <n v="155"/>
        <n v="172.5628141"/>
        <n v="85.472972970000001"/>
        <n v="109.36430319999999"/>
        <n v="128.9419795"/>
        <n v="114.64761900000001"/>
        <n v="85.414634149999998"/>
        <n v="63.375527429999998"/>
        <n v="153.3628319"/>
        <n v="81.775700929999999"/>
        <n v="70.409556309999999"/>
        <n v="82.325581400000004"/>
        <n v="111.37339059999999"/>
        <n v="144.96402879999999"/>
        <n v="150.6749556"/>
        <n v="161.11613879999999"/>
        <n v="146.25592420000001"/>
        <n v="232.58589509999999"/>
        <n v="131.52416360000001"/>
        <n v="168.1300813"/>
        <n v="139.7839506"/>
        <n v="117.843987"/>
        <n v="100.9316038"/>
        <n v="110.45174539999999"/>
        <n v="181.7647059"/>
        <n v="133.34782609999999"/>
        <n v="95.938303340000004"/>
        <n v="150.94308939999999"/>
        <n v="205.23255810000001"/>
        <n v="112.6747386"/>
        <n v="182.07627120000001"/>
        <n v="120.16643550000001"/>
        <n v="126.17816089999999"/>
        <n v="116.58753710000001"/>
        <n v="306.96551720000002"/>
        <n v="167.88177339999999"/>
        <n v="84.643067849999994"/>
        <n v="127.3563218"/>
        <n v="94.249201279999994"/>
        <n v="326.9607843"/>
        <n v="115.0310559"/>
        <n v="114.0217391"/>
        <n v="88.151207119999995"/>
        <n v="91.910377359999998"/>
        <n v="246.80473370000001"/>
        <n v="145.7894737"/>
        <n v="141.7621145"/>
        <n v="67.142857140000004"/>
        <n v="120.901222"/>
        <n v="173.164557"/>
        <n v="67.159533069999995"/>
        <n v="265.34591189999998"/>
        <n v="160.8625337"/>
        <n v="146.14426230000001"/>
        <n v="153.39955850000001"/>
        <n v="110.4107831"/>
        <n v="140.93457939999999"/>
        <n v="131.17256639999999"/>
        <n v="182.20458550000001"/>
        <n v="117.1785714"/>
        <n v="215.28888889999999"/>
        <n v="137.6619718"/>
        <n v="141.375"/>
        <n v="178.071066"/>
        <n v="100.4709141"/>
        <n v="241.44171779999999"/>
        <n v="142.73109239999999"/>
        <n v="121.0241546"/>
        <n v="250.79268289999999"/>
        <n v="195.3142857"/>
        <n v="125.4230769"/>
        <n v="149.539749"/>
        <n v="132.388724"/>
        <n v="116.5412748"/>
        <n v="108.37535010000001"/>
        <n v="161.45945950000001"/>
        <n v="106.3627255"/>
        <n v="271.45328719999998"/>
        <n v="94.822043629999996"/>
        <n v="196.8045113"/>
        <n v="175.2302632"/>
        <n v="139.40828400000001"/>
        <n v="130.9638554"/>
        <n v="134.38679250000001"/>
        <n v="103.96313360000001"/>
        <n v="162.8082192"/>
        <n v="62.664092660000001"/>
        <n v="207.84946239999999"/>
        <n v="93.095238100000003"/>
        <n v="201.08695650000001"/>
        <n v="163.63636360000001"/>
        <n v="190.6597222"/>
        <n v="113.54231969999999"/>
        <n v="135.46728970000001"/>
        <n v="138.7022901"/>
        <n v="180.72440940000001"/>
        <n v="82.242424240000005"/>
        <n v="202.804878"/>
        <n v="197.07395500000001"/>
        <n v="177.5877193"/>
        <n v="229.0237467"/>
        <n v="186.7757009"/>
        <n v="94.280408539999996"/>
        <n v="107.77142859999999"/>
        <n v="133.8059701"/>
        <n v="181.7666667"/>
        <n v="121.627409"/>
        <n v="176.0493827"/>
        <n v="57.058437290000001"/>
        <n v="168.9323843"/>
        <n v="171.7647059"/>
        <n v="228.7739464"/>
        <n v="136.32075470000001"/>
        <n v="161.85185190000001"/>
        <n v="146.57718120000001"/>
        <n v="204.87951810000001"/>
        <n v="122.24137930000001"/>
        <n v="176.57817109999999"/>
        <n v="113.4673367"/>
        <n v="83.753148609999997"/>
        <n v="164.90421459999999"/>
        <n v="134.96960490000001"/>
        <n v="90.39215686"/>
        <n v="105.02651109999999"/>
        <n v="78.678414099999998"/>
        <n v="167.27272730000001"/>
        <n v="135.7062147"/>
        <n v="70.114942529999993"/>
        <n v="175.35714290000001"/>
        <n v="61.013215860000003"/>
        <n v="229.6815287"/>
        <n v="99.099462369999998"/>
        <n v="110"/>
        <n v="200.98976110000001"/>
        <n v="188.84711780000001"/>
        <n v="152.8923077"/>
        <n v="100.8309038"/>
        <n v="147.82956060000001"/>
        <n v="205"/>
        <n v="154.40071560000001"/>
        <n v="121.77161150000001"/>
        <n v="119.9294118"/>
        <n v="134.81888343485718"/>
        <n v="207.98625116181191" u="1"/>
        <n v="46.458576754019916" u="1"/>
        <n v="58.19932384661859" u="1"/>
        <n v="10.968420090489467" u="1"/>
        <n v="12.259910093992644" u="1"/>
        <n v="126.22211814296585" u="1"/>
        <n v="37.306354726525448" u="1"/>
        <n v="11.713918751783845" u="1"/>
        <n v="8.5688040691536767" u="1"/>
        <n v="40.885148544399179" u="1"/>
        <n v="183.46230762542388" u="1"/>
        <n v="182.9833984375" u="1"/>
        <n v="58.301311779515039" u="1"/>
        <n v="13.406728600495262" u="1"/>
        <n v="10.585918266863615" u="1"/>
        <n v="11.057173678532902" u="1"/>
        <n v="61.914059064605212" u="1"/>
        <n v="57.299876453797978" u="1"/>
        <n v="132.7157744722544" u="1"/>
        <n v="11.382730771315519" u="1"/>
        <n v="117.26513846561548" u="1"/>
        <n v="37.78714149789316" u="1"/>
        <n v="194.52959207734025" u="1"/>
        <n v="40.067050983278136" u="1"/>
        <n v="43.57586161362736" u="1"/>
        <n v="78.477443609022558" u="1"/>
        <n v="74.355961629517907" u="1"/>
        <n v="178.82931873696222" u="1"/>
        <n v="8.9663122838478291" u="1"/>
        <n v="33.440847455798746" u="1"/>
        <n v="148.70191654206877" u="1"/>
        <n v="8.7624209575429095" u="1"/>
        <n v="200.34461152882204" u="1"/>
        <n v="115.06480906220479" u="1"/>
        <n v="9.3264939044700554" u="1"/>
        <n v="36.214303466395258" u="1"/>
        <n v="40.729825490910294" u="1"/>
        <n v="130.47796773416806" u="1"/>
        <n v="211.4344305766715" u="1"/>
        <n v="148.58460356090688" u="1"/>
        <n v="8.4204505735438975" u="1"/>
        <n v="124.35888428300429" u="1"/>
        <n v="70.131459181998608" u="1"/>
        <n v="135.52347985108744" u="1"/>
        <n v="149.90315245768184" u="1"/>
        <n v="44.902223118230303" u="1"/>
        <n v="114.65408081040636" u="1"/>
        <n v="63.88883342983209" u="1"/>
        <n v="8.5544003459361893" u="1"/>
        <n v="169.58891770589057" u="1"/>
        <n v="9.9062071872694695" u="1"/>
        <n v="11.763077774702463" u="1"/>
        <n v="30.971993410214168" u="1"/>
        <n v="160.25707046779408" u="1"/>
        <n v="105.2825080633032" u="1"/>
        <n v="161.70498699932807" u="1"/>
        <n v="69.845633719094238" u="1"/>
        <n v="10.201748368599722" u="1"/>
        <n v="114.89386723114012" u="1"/>
        <n v="160.4746285430524" u="1"/>
        <n v="66.828632794619907" u="1"/>
        <n v="31.976550529611618" u="1"/>
        <n v="60.471180649222191" u="1"/>
        <n v="159.99548778882851" u="1"/>
        <n v="8.9710855013456623" u="1"/>
        <n v="112.92372296046634" u="1"/>
        <n v="121.37320624279877" u="1"/>
        <n v="59.783783783783782" u="1"/>
        <n v="67.756078118772422" u="1"/>
        <n v="9.7285970864098985" u="1"/>
        <n v="10.015022533800702" u="1"/>
        <n v="66.49138436800591" u="1"/>
        <n v="145.58714037532695" u="1"/>
        <n v="45.288476175978083" u="1"/>
        <n v="193.61634140857072" u="1"/>
        <n v="39.817193966616323" u="1"/>
        <n v="188.12206059280322" u="1"/>
        <n v="12.706920651056407" u="1"/>
        <n v="8.93453733223879" u="1"/>
        <n v="49.828750832461232" u="1"/>
        <n v="183.87799564270151" u="1"/>
        <n v="8.846354899674294" u="1"/>
        <n v="60.634464981399574" u="1"/>
        <n v="38.119575088171317" u="1"/>
        <n v="155.64091889641603" u="1"/>
        <n v="9.8000784006272053" u="1"/>
        <n v="11.243002710155389" u="1"/>
        <n v="144.17696502131105" u="1"/>
        <n v="107.51580104424292" u="1"/>
        <n v="74.921672796621706" u="1"/>
        <n v="36.206319000477521" u="1"/>
        <n v="40.161583045489138" u="1"/>
        <n v="51.150242133841715" u="1"/>
        <n v="191.35378884423096" u="1"/>
        <n v="129.18015102481124" u="1"/>
        <n v="169.84375400877443" u="1"/>
        <n v="59.55632536140164" u="1"/>
        <n v="39.541422207387058" u="1"/>
        <n v="10.338345864661653" u="1"/>
        <n v="11.007283542940115" u="1"/>
        <n v="169.32498514693111" u="1"/>
        <n v="175.01264542235711" u="1"/>
        <n v="36.848569924548165" u="1"/>
        <n v="53.731871526129936" u="1"/>
        <n v="117.52156571746592" u="1"/>
        <n v="35.191554027033511" u="1"/>
        <n v="40.003684022953067" u="1"/>
        <n v="150.84795809636296" u="1"/>
        <n v="10.216781528058997" u="1"/>
        <n v="48.049566921666568" u="1"/>
        <n v="55.527626708102922" u="1"/>
        <n v="61.868169094442564" u="1"/>
        <n v="9.7046179959779337" u="1"/>
        <n v="154.24255467179236" u="1"/>
        <n v="60.799422104502767" u="1"/>
        <n v="61.172917501309747" u="1"/>
        <n v="8.2139271698457605" u="1"/>
        <n v="68.230852211434737" u="1"/>
        <n v="157.15638688291699" u="1"/>
        <n v="235.64064801178202" u="1"/>
        <n v="144.71023083897063" u="1"/>
        <n v="148.51485148514851" u="1"/>
        <n v="192.75186322832582" u="1"/>
        <n v="175.54042882521588" u="1"/>
        <n v="211.30009534647678" u="1"/>
        <n v="169.18073623027954" u="1"/>
        <n v="76.463091853739826" u="1"/>
        <n v="69.557262503746003" u="1"/>
        <n v="133.68191721132897" u="1"/>
        <n v="180.29360064611143" u="1"/>
        <n v="81.540516883954481" u="1"/>
        <n v="177.23418863465807" u="1"/>
        <n v="36.702428006775833" u="1"/>
        <n v="11.956954962136308" u="1"/>
        <n v="151.20136356138775" u="1"/>
        <n v="55.291442744935921" u="1"/>
        <n v="166.81081081081081" u="1"/>
        <n v="149.62299717247879" u="1"/>
        <n v="138.53965183752416" u="1"/>
        <n v="37.696193744938491" u="1"/>
        <n v="151.55958871023395" u="1"/>
        <n v="10.723705185056371" u="1"/>
        <n v="158.72099067774096" u="1"/>
        <n v="116.85909857868094" u="1"/>
        <n v="182.87078320277666" u="1"/>
        <n v="10.766948095431925" u="1"/>
        <n v="177.99073128583774" u="1"/>
        <n v="62.062343380407036" u="1"/>
        <n v="36.8276807125728" u="1"/>
        <n v="55.039325938131718" u="1"/>
        <n v="44.697383124139186" u="1"/>
        <n v="66.480409317355594" u="1"/>
        <n v="183.03833844948076" u="1"/>
        <n v="34.100104034215697" u="1"/>
        <n v="77.43362831858407" u="1"/>
        <n v="161.65363720683715" u="1"/>
        <n v="175.81638414369937" u="1"/>
        <n v="59.186630138491225" u="1"/>
        <n v="42.740907754141752" u="1"/>
        <n v="126.34469334909021" u="1"/>
        <n v="40.106951871657756" u="1"/>
        <n v="11.150725530759864" u="1"/>
        <n v="11.496551034689594" u="1"/>
        <n v="153.54248514870278" u="1"/>
        <n v="169.37469226981784" u="1"/>
        <n v="161.03608401141736" u="1"/>
        <n v="48.821477195371003" u="1"/>
        <n v="172.35714072348179" u="1"/>
        <n v="10.912405479311364" u="1"/>
        <n v="192.90493624542356" u="1"/>
        <n v="8.7190427604118366" u="1"/>
        <n v="174.00028047162382" u="1"/>
        <n v="77.510976204672346" u="1"/>
        <n v="199.18230422476148" u="1"/>
        <n v="8.5865440545107052" u="1"/>
        <n v="11.150269796706688" u="1"/>
        <n v="224.87424795344711" u="1"/>
        <n v="12.801851884327377" u="1"/>
        <n v="62.700174543729126" u="1"/>
        <n v="47.36328125" u="1"/>
        <n v="48.064372475852643" u="1"/>
        <n v="8.6248578858643796" u="1"/>
        <n v="39.013347445169636" u="1"/>
        <n v="61.127927822023686" u="1"/>
        <n v="138.52945653828587" u="1"/>
        <n v="28.837397551350804" u="1"/>
        <n v="194.29367911976516" u="1"/>
        <n v="142.72696072049897" u="1"/>
        <n v="37.115442773485832" u="1"/>
        <n v="120.37342119714442" u="1"/>
        <n v="9.7493393539779873" u="1"/>
        <n v="170.83498466865521" u="1"/>
        <n v="112.30255353686708" u="1"/>
        <n v="11.593771272974813" u="1"/>
        <n v="8.689984792526614" u="1"/>
        <n v="35.574770849113612" u="1"/>
        <n v="8.7991522537183506" u="1"/>
        <n v="61.899974372622076" u="1"/>
        <n v="67.094046552239149" u="1"/>
        <n v="77.63907299238177" u="1"/>
        <n v="129.99398447701628" u="1"/>
        <n v="188.41934373001425" u="1"/>
        <n v="113.12001525213688" u="1"/>
        <n v="40.884788761924732" u="1"/>
        <n v="53.562405255179385" u="1"/>
        <n v="77.050146129587489" u="1"/>
        <n v="117.23959473715639" u="1"/>
        <n v="9.5285149632975727" u="1"/>
        <n v="180.35694978916976" u="1"/>
        <n v="59.08830225404494" u="1"/>
        <n v="55.187703047705526" u="1"/>
        <n v="121.80587074039225" u="1"/>
        <n v="178.15931183998882" u="1"/>
        <n v="53.458798852165302" u="1"/>
        <n v="40.156499826848126" u="1"/>
        <n v="142.4226472480552" u="1"/>
        <n v="166.07020788934017" u="1"/>
        <n v="54.980865321947221" u="1"/>
        <n v="118.92556899733444" u="1"/>
        <n v="36.679777736155337" u="1"/>
        <n v="120.23000522739154" u="1"/>
        <n v="68.413813074639819" u="1"/>
        <n v="9.2693678291140547" u="1"/>
        <n v="182" u="1"/>
        <n v="10.8327218087151" u="1"/>
        <n v="135" u="1"/>
        <n v="193.66117241066158" u="1"/>
        <n v="125.98819382157234" u="1"/>
        <n v="11.592972372803866" u="1"/>
        <n v="41.222331750156826" u="1"/>
        <n v="151.35814632986222" u="1"/>
        <n v="193.53682575712321" u="1"/>
        <n v="48.21772983784556" u="1"/>
        <n v="118.53028224933227" u="1"/>
        <n v="11.342081076324384" u="1"/>
        <n v="197.4122348016364" u="1"/>
        <n v="201.6988279862673" u="1"/>
        <n v="235.9751397976419" u="1"/>
        <n v="137.15335518917976" u="1"/>
        <n v="40" u="1"/>
        <n v="9.806193948686861" u="1"/>
        <n v="164.0250408134408" u="1"/>
        <n v="31.363119584961385" u="1"/>
        <n v="11.851851851851851" u="1"/>
        <n v="44.22175406631365" u="1"/>
        <n v="11.97140945741347" u="1"/>
        <n v="183.51875250392925" u="1"/>
        <n v="151.65567463588897" u="1"/>
        <n v="38.206871340719204" u="1"/>
        <n v="60.087852584468322" u="1"/>
        <n v="34.411562284927733" u="1"/>
        <n v="11.642252689012842" u="1"/>
        <n v="176.11653668704184" u="1"/>
        <n v="165.87835587236026" u="1"/>
        <n v="162.46804058385339" u="1"/>
        <n v="144.42916093535078" u="1"/>
        <n v="58.938643950730977" u="1"/>
        <n v="94.859860366285545" u="1"/>
        <n v="12.993425326784648" u="1"/>
        <n v="118.19829547645675" u="1"/>
        <n v="198.79594962559563" u="1"/>
        <n v="37.526982896994518" u="1"/>
        <n v="11.975283015855275" u="1"/>
        <n v="144.00367668961761" u="1"/>
        <n v="42.485488495698995" u="1"/>
        <n v="53.541266952001443" u="1"/>
        <n v="176.4346403296075" u="1"/>
        <n v="56.84559120718653" u="1"/>
        <n v="195.41916668214665" u="1"/>
        <n v="33.67633302151544" u="1"/>
        <n v="138.35648189420007" u="1"/>
        <n v="149.73219441291837" u="1"/>
        <n v="157.56218507558188" u="1"/>
        <n v="226.80855637966246" u="1"/>
        <n v="10.4306708080293" u="1"/>
        <n v="10.857214998106299" u="1"/>
        <n v="165.18331852412931" u="1"/>
        <n v="162.62266366766852" u="1"/>
        <n v="55.034159133255123" u="1"/>
        <n v="150.06265664160401" u="1"/>
        <n v="70.384775781509319" u="1"/>
        <n v="184.97397204187868" u="1"/>
        <n v="35.392250705834094" u="1"/>
        <n v="111.60510567282495" u="1"/>
        <n v="57.431497370606138" u="1"/>
        <n v="35.731102678447776" u="1"/>
        <n v="91.690816665874863" u="1"/>
        <n v="216.26788541386625" u="1"/>
        <n v="8.9829604469022826" u="1"/>
        <n v="182.05996131528047" u="1"/>
        <n v="199.4401679496151" u="1"/>
        <n v="11.038881393352142" u="1"/>
        <n v="49.453729196990686" u="1"/>
        <n v="41.932838148486148" u="1"/>
        <n v="10.106114199090451" u="1"/>
        <n v="40.629305009283847" u="1"/>
        <n v="102.47214038683234" u="1"/>
        <n v="63.695025835178704" u="1"/>
        <n v="11.094332645073809" u="1"/>
        <n v="68.425703825274596" u="1"/>
        <n v="73.195187165775408" u="1"/>
        <n v="34.892372424763323" u="1"/>
        <n v="37.849665858418589" u="1"/>
        <n v="36.623244170413983" u="1"/>
        <n v="65.944339638391284" u="1"/>
        <n v="142.73214481023732" u="1"/>
        <n v="10.171106848678757" u="1"/>
        <n v="50.358686873485681" u="1"/>
        <n v="158.4764340518816" u="1"/>
        <n v="57.237693242554528" u="1"/>
        <n v="169.6989929338452" u="1"/>
        <n v="161.60992532486623" u="1"/>
        <n v="10.602147614516788" u="1"/>
        <n v="42.130563306351355" u="1"/>
        <n v="74.147162528839047" u="1"/>
        <n v="10.252204223908139" u="1"/>
        <n v="9.6609176287990373" u="1"/>
        <n v="146.45942007560558" u="1"/>
        <n v="168.93748326828512" u="1"/>
        <n v="14.275101600850681" u="1"/>
        <n v="162.22984880808829" u="1"/>
        <n v="159.405611962655" u="1"/>
        <n v="8.8967971530249113" u="1"/>
        <n v="150.27164489654376" u="1"/>
        <n v="14.676702579491973" u="1"/>
        <n v="83.033023540072918" u="1"/>
        <n v="183.86676525474454" u="1"/>
        <n v="60.805090181389019" u="1"/>
        <n v="10.012306793767339" u="1"/>
        <n v="37.301377507563075" u="1"/>
        <n v="138.9908481378163" u="1"/>
        <n v="37.146150890226721" u="1"/>
        <n v="58.979225355109406" u="1"/>
        <n v="64.192548400304148" u="1"/>
        <n v="72.965724060737898" u="1"/>
        <n v="108.75932859580755" u="1"/>
        <n v="9.7606867760333991" u="1"/>
        <n v="51.889043737232967" u="1"/>
        <n v="64.508473479250497" u="1"/>
        <n v="10.506688765242098" u="1"/>
        <n v="141.85712298919844" u="1"/>
        <n v="160.68018878120836" u="1"/>
        <n v="13.066110303260206" u="1"/>
        <n v="204.88413598966872" u="1"/>
        <n v="186.10138529456538" u="1"/>
        <n v="73.483287032888256" u="1"/>
        <n v="69.277715668126746" u="1"/>
        <n v="217.39130434782609" u="1"/>
        <n v="43.530623793838963" u="1"/>
        <n v="173.09396777949638" u="1"/>
        <n v="66.660870069269336" u="1"/>
        <n v="108.47641243843857" u="1"/>
        <n v="10.399843390593649" u="1"/>
        <n v="66.005802707930371" u="1"/>
        <n v="9.3615795537865303" u="1"/>
        <n v="12.7455045223507" u="1"/>
        <n v="60.5086108407735" u="1"/>
        <n v="56.631348191450492" u="1"/>
        <n v="175.91736725501417" u="1"/>
        <n v="144.00737894780644" u="1"/>
        <n v="34.843988849923569" u="1"/>
        <n v="11.832072219463029" u="1"/>
        <n v="56.359677212757781" u="1"/>
        <n v="68.139307027701079" u="1"/>
        <n v="34.994139331034368" u="1"/>
        <n v="54.178480195379386" u="1"/>
        <n v="59.057042845689033" u="1"/>
        <n v="183.5895314905448" u="1"/>
        <n v="134.89373779194977" u="1"/>
        <n v="59.887105309578409" u="1"/>
        <n v="10.569610073297948" u="1"/>
        <n v="191.37949204341871" u="1"/>
        <n v="135.28922308853893" u="1"/>
        <n v="37.289149209364496" u="1"/>
        <n v="13.10357459879109" u="1"/>
        <n v="8.5958178367475462" u="1"/>
        <n v="32.410790886848211" u="1"/>
        <n v="9.6598559803290218" u="1"/>
        <n v="8.9439512389028746" u="1"/>
        <n v="155.69453110263072" u="1"/>
        <n v="56.105157094439861" u="1"/>
        <n v="9.6522962886552364" u="1"/>
        <n v="10.243163801549835" u="1"/>
        <n v="162.8186543153131" u="1"/>
        <n v="60.74211012808663" u="1"/>
        <n v="199.53208556149733" u="1"/>
        <n v="59.618838555178606" u="1"/>
        <n v="139.01334987707085" u="1"/>
        <n v="9.1178117251859554" u="1"/>
        <n v="112.77293449572103" u="1"/>
        <n v="73.990765952409134" u="1"/>
        <n v="35.247665689447736" u="1"/>
        <n v="10.497357561717223" u="1"/>
        <n v="55.406549971767362" u="1"/>
        <n v="192.82533157147753" u="1"/>
        <n v="10.695187165775401" u="1"/>
        <n v="111.45592854709911" u="1"/>
        <n v="144.2270211273096" u="1"/>
        <n v="106.34141369527919" u="1"/>
        <n v="197.38465334320256" u="1"/>
        <n v="12.0849609375" u="1"/>
        <n v="73.769627990304571" u="1"/>
        <n v="68.93490713899331" u="1"/>
        <n v="32.158422544746756" u="1"/>
        <n v="85.929997682042455" u="1"/>
        <n v="39.389463318562285" u="1"/>
        <n v="40.261437908496731" u="1"/>
        <n v="67.082726198004011" u="1"/>
        <n v="37.240297922383377" u="1"/>
        <n v="165.01840756514835" u="1"/>
        <n v="41.473568454952478" u="1"/>
        <n v="73.078203786509363" u="1"/>
        <n v="170.71787551088252" u="1"/>
        <n v="188.95243611091001" u="1"/>
        <n v="179.61165048543688" u="1"/>
        <n v="181.65620043023836" u="1"/>
        <n v="63.597977375801484" u="1"/>
        <n v="62.694634601402051" u="1"/>
        <n v="10.560482054945567" u="1"/>
        <n v="39.110986205765947" u="1"/>
        <n v="39.235591894969339" u="1"/>
        <n v="11.193005427551689" u="1"/>
        <n v="159.53026196928636" u="1"/>
        <n v="8.9146990652301259" u="1"/>
        <n v="241.14366506951535" u="1"/>
        <n v="210.92190936767128" u="1"/>
        <n v="39.017492405991405" u="1"/>
        <n v="180.88525964821213" u="1"/>
        <n v="132.75643364784793" u="1"/>
        <n v="143.25931980202517" u="1"/>
        <n v="77.855863304395754" u="1"/>
        <n v="136.50986870706893" u="1"/>
        <n v="116.09543326627686" u="1"/>
        <n v="104.42691519523903" u="1"/>
        <n v="40.182106096595405" u="1"/>
        <n v="162.70414910958695" u="1"/>
        <n v="131.29102844638948" u="1"/>
        <n v="34.901365705614573" u="1"/>
        <n v="192.83074133482111" u="1"/>
        <n v="36.211817833255232" u="1"/>
        <n v="71.608435631098516" u="1"/>
        <n v="157.39695087521176" u="1"/>
        <n v="131.41616033871279" u="1"/>
        <n v="208.87627899811278" u="1"/>
        <n v="36.506342977092274" u="1"/>
        <n v="162.10873146622734" u="1"/>
        <n v="151.78794006038279" u="1"/>
        <n v="183.81159890593855" u="1"/>
        <n v="61.626838865353243" u="1"/>
        <n v="66.230936819172115" u="1"/>
        <n v="37.372743443212357" u="1"/>
        <n v="86.511772082341182" u="1"/>
        <n v="157.2464602279268" u="1"/>
        <n v="9.8911968348170127" u="1"/>
        <n v="9.2573544538160881" u="1"/>
        <n v="56.718884051984368" u="1"/>
        <n v="13.350070044523351" u="1"/>
        <n v="165.13669926162441" u="1"/>
        <n v="180.93852023758015" u="1"/>
        <n v="11.68633867009466" u="1"/>
        <n v="183.14162172991203" u="1"/>
        <n v="159.42667489059244" u="1"/>
        <n v="41.084758006260536" u="1"/>
        <n v="35.783783783783782" u="1"/>
        <n v="10.212728971556462" u="1"/>
        <n v="10.28905381861084" u="1"/>
        <n v="159.68174158079398" u="1"/>
        <n v="10.835540573079701" u="1"/>
        <n v="135.6639447361591" u="1"/>
        <n v="72.768752704244179" u="1"/>
        <n v="9.7321541911733593" u="1"/>
        <n v="37.283457268214313" u="1"/>
        <n v="69.979006298110562" u="1"/>
        <n v="11.830089278875207" u="1"/>
        <n v="63.052514489783967" u="1"/>
        <n v="10.390462649021108" u="1"/>
        <n v="198.66942800065979" u="1"/>
        <n v="227.07635244778822" u="1"/>
        <n v="145.02779096049741" u="1"/>
        <n v="154.95351394581624" u="1"/>
        <n v="33.827636392243249" u="1"/>
        <n v="179.47804400106884" u="1"/>
        <n v="129.28077674001372" u="1"/>
        <n v="41.661406388082312" u="1"/>
        <n v="71.33069054960113" u="1"/>
        <n v="123.78512622954025" u="1"/>
        <n v="12.374924866527596" u="1"/>
        <n v="57.120456963655712" u="1"/>
        <n v="33.788260235855311" u="1"/>
        <n v="127.36427876274701" u="1"/>
        <n v="10.846399756431724" u="1"/>
        <n v="78.261381244728625" u="1"/>
        <n v="37.839838769382638" u="1"/>
        <n v="134.20555705422174" u="1"/>
        <n v="61.799518173248146" u="1"/>
        <n v="66.060915117518888" u="1"/>
        <n v="57.217906916148479" u="1"/>
        <n v="39.70259149642677" u="1"/>
        <n v="172.29670394005035" u="1"/>
        <n v="39.110624401118564" u="1"/>
        <n v="37.023029916996755" u="1"/>
        <n v="123.796806320592" u="1"/>
        <n v="55.346716787970884" u="1"/>
        <n v="54.328979308750434" u="1"/>
        <n v="35.3022982152727" u="1"/>
        <n v="10.587197333594744" u="1"/>
        <n v="30.850696442960746" u="1"/>
        <n v="161.02496606753587" u="1"/>
        <n v="193.01345657197228" u="1"/>
        <n v="9.6711798839458414" u="1"/>
        <n v="10.381938351757618" u="1"/>
        <n v="46.778352331168193" u="1"/>
        <n v="156.0061184990947" u="1"/>
        <n v="92.289514442191319" u="1"/>
        <n v="112.22473178994919" u="1"/>
        <n v="41.402989093846777" u="1"/>
        <n v="214.14589967571357" u="1"/>
        <n v="169.60074987550894" u="1"/>
        <n v="213.59178439821179" u="1"/>
        <n v="126.64372552615397" u="1"/>
        <n v="146.90694488354939" u="1"/>
        <n v="192.10876311511748" u="1"/>
        <n v="35.385419598697176" u="1"/>
        <n v="103.05553373654858" u="1"/>
        <n v="155.54309704168242" u="1"/>
        <n v="158.5325219648212" u="1"/>
        <n v="8.2882468055715446" u="1"/>
        <n v="11.378749815280035" u="1"/>
        <n v="8.9813763535612008" u="1"/>
        <n v="41.833655335387753" u="1"/>
        <n v="36.59271711537319" u="1"/>
        <n v="35.317780839707957" u="1"/>
        <n v="58.626919602529362" u="1"/>
        <n v="191.26322081027001" u="1"/>
        <n v="45.242825422795036" u="1"/>
        <n v="135.83932004452089" u="1"/>
        <n v="11.363011564613384" u="1"/>
        <n v="36.561400301631551" u="1"/>
        <n v="57.336411459713126" u="1"/>
        <n v="38.837202562096053" u="1"/>
        <n v="36.147765010139004" u="1"/>
        <n v="43.922669975834367" u="1"/>
        <n v="45.663349010171714" u="1"/>
        <n v="80.633381051155453" u="1"/>
        <n v="63.985837126960043" u="1"/>
        <n v="39.80703208239612" u="1"/>
        <n v="169.86510712081582" u="1"/>
        <n v="142.03651243311299" u="1"/>
        <n v="38.984252211162136" u="1"/>
        <n v="57.63829926196852" u="1"/>
        <n v="59.297798933599012" u="1"/>
        <n v="72.31025953584151" u="1"/>
        <n v="38.664937138295748" u="1"/>
        <n v="8.3476677122331271" u="1"/>
        <n v="124.08025227366208" u="1"/>
        <n v="113.3279398716008" u="1"/>
        <n v="119.96393241247729" u="1"/>
        <n v="36.732084138003025" u="1"/>
        <n v="153.40909090909091" u="1"/>
        <n v="56.658550290316533" u="1"/>
        <n v="9.5445605645752192" u="1"/>
        <n v="66" u="1"/>
        <n v="137.17826837083203" u="1"/>
        <n v="8.978810008380222" u="1"/>
        <n v="56.544662642316808" u="1"/>
        <n v="40.722761596548004" u="1"/>
        <n v="61.404322419070589" u="1"/>
        <n v="122.81081081081081" u="1"/>
        <n v="41.968375942071816" u="1"/>
        <n v="47.401417534710177" u="1"/>
        <n v="8.8480626764585235" u="1"/>
        <n v="115.5264137574906" u="1"/>
        <n v="55.058499655884376" u="1"/>
        <n v="101.75272077927301" u="1"/>
        <n v="41.465662095506531" u="1"/>
        <n v="35.401002506265662" u="1"/>
        <n v="204.7286320405041" u="1"/>
        <n v="65.375841540087904" u="1"/>
        <n v="155.85777382352006" u="1"/>
        <n v="131.78516428853729" u="1"/>
        <n v="10.391923990498812" u="1"/>
        <n v="215.48160396858208" u="1"/>
        <n v="36.559762542532397" u="1"/>
        <n v="38.300525518838519" u="1"/>
        <n v="87.486266214066674" u="1"/>
        <n v="9.7635818397377783" u="1"/>
        <n v="48.903515516870172" u="1"/>
        <n v="13.039038567276727" u="1"/>
        <n v="40.984472377733177" u="1"/>
        <n v="155.5019743509103" u="1"/>
        <n v="119.48712831770106" u="1"/>
        <n v="66.632762977171069" u="1"/>
        <n v="177.87919610700246" u="1"/>
        <n v="124.43235754419273" u="1"/>
        <n v="126.9580039380492" u="1"/>
        <n v="155.67577798457438" u="1"/>
        <n v="65.243985320103306" u="1"/>
        <n v="142.73110479364766" u="1"/>
        <n v="138.14769593788156" u="1"/>
        <n v="167.7228448727349" u="1"/>
        <n v="131.51239251390999" u="1"/>
        <n v="61.299852289512557" u="1"/>
        <n v="12.58967171837142" u="1"/>
        <n v="165.17549896765314" u="1"/>
        <n v="65.141340624874346" u="1"/>
        <n v="134.40221694378465" u="1"/>
        <n v="47.37828377470565" u="1"/>
        <n v="160.053351117039" u="1"/>
        <n v="10.07976920804296" u="1"/>
        <n v="35.5393002553309" u="1"/>
        <n v="160.60134441537798" u="1"/>
        <n v="233.59785402928358" u="1"/>
        <n v="57.282847569982344" u="1"/>
        <n v="44.636519928707749" u="1"/>
        <n v="32.891919209223445" u="1"/>
        <n v="44.136301238944206" u="1"/>
        <n v="76.901318813421497" u="1"/>
        <n v="12.574066418630288" u="1"/>
        <n v="11.180197320675518" u="1"/>
        <n v="221.42264046498755" u="1"/>
        <n v="43.092114873353005" u="1"/>
        <n v="54.9373992316726" u="1"/>
        <n v="34.79562494255439" u="1"/>
        <n v="154.71722030126548" u="1"/>
        <n v="180.81947743467933" u="1"/>
        <n v="37.92226815304118" u="1"/>
        <n v="62.418921205512412" u="1"/>
        <n v="127.60332819304875" u="1"/>
        <n v="160.98433519431947" u="1"/>
        <n v="73.280104998359391" u="1"/>
        <n v="206.73557852617537" u="1"/>
        <n v="70.764868217839322" u="1"/>
        <n v="131.3028883138681" u="1"/>
        <n v="10.4480848463343" u="1"/>
        <n v="46.769286654860828" u="1"/>
        <n v="106.18659857842799" u="1"/>
        <n v="102.05990721826616" u="1"/>
        <n v="60.31890341981957" u="1"/>
        <n v="13.691454151487012" u="1"/>
        <n v="179.97513224168088" u="1"/>
        <n v="78.569319451041807" u="1"/>
        <n v="8.6695179748006019" u="1"/>
        <n v="170.18051536447567" u="1"/>
        <n v="192.39848914069876" u="1"/>
        <n v="197.41259680379605" u="1"/>
        <n v="170.98507058006135" u="1"/>
        <n v="8.587524045067326" u="1"/>
        <n v="9.4870963480683557" u="1"/>
        <n v="145.78390557619707" u="1"/>
        <n v="9.3366688761073924" u="1"/>
        <n v="62.741687502911894" u="1"/>
        <n v="38.266490814184607" u="1"/>
        <n v="63.813863102194098" u="1"/>
        <n v="150.73781313190392" u="1"/>
        <n v="38.204096845832495" u="1"/>
        <n v="168.22846178884075" u="1"/>
        <n v="114.04755529006255" u="1"/>
        <n v="59.959227725146896" u="1"/>
        <n v="63.66778410124477" u="1"/>
        <n v="191.32403380511843" u="1"/>
        <n v="10.490244073012098" u="1"/>
        <n v="105.53139628285737" u="1"/>
        <n v="8.2602367934547445" u="1"/>
        <n v="54.296506137865912" u="1"/>
        <n v="9.2645753953755428" u="1"/>
        <n v="6.8823124569855469" u="1"/>
        <n v="67.1007307408956" u="1"/>
        <n v="116.05588231261738" u="1"/>
        <n v="34.332688588007741" u="1"/>
        <n v="56.891817682591977" u="1"/>
        <n v="181.39198931545309" u="1"/>
        <n v="9.5311766168466985" u="1"/>
        <n v="148.59432974978591" u="1"/>
        <n v="34.869935141920635" u="1"/>
        <n v="37.538450843746197" u="1"/>
        <n v="113.37269069227831" u="1"/>
        <n v="12.659189305516875" u="1"/>
        <n v="39.205058717253841" u="1"/>
        <n v="11.489622036199771" u="1"/>
        <n v="39.988003598920322" u="1"/>
        <n v="152.1371649360058" u="1"/>
        <n v="9.197950507950921" u="1"/>
        <n v="63.350279533108441" u="1"/>
        <n v="187.86236929387042" u="1"/>
        <n v="135.70389017818511" u="1"/>
        <n v="9.952427397042138" u="1"/>
        <n v="161.56129249033992" u="1"/>
        <n v="153.16413293705943" u="1"/>
        <n v="12.086492930229477" u="1"/>
        <n v="37.266665552566053" u="1"/>
        <n v="115.92092736741894" u="1"/>
        <n v="47.809369624607911" u="1"/>
        <n v="138.63236348623454" u="1"/>
        <n v="116.30383845269033" u="1"/>
        <n v="181.41062398999114" u="1"/>
        <n v="9.8974514062628884" u="1"/>
        <n v="192.37242493604418" u="1"/>
        <n v="177.58247050325065" u="1"/>
        <n v="121.9105988941443" u="1"/>
        <n v="47.851735574853791" u="1"/>
        <n v="10.980893245752391" u="1"/>
        <n v="32.807053516506052" u="1"/>
        <n v="36.993635256542817" u="1"/>
        <n v="107.21303895503411" u="1"/>
        <n v="147.20898570456092" u="1"/>
        <n v="108.42968579565219" u="1"/>
        <n v="166.71279127691372" u="1"/>
        <n v="74.739335035216683" u="1"/>
        <n v="36.916798070679903" u="1"/>
        <n v="58.650594242515787" u="1"/>
        <n v="176.24314360219404" u="1"/>
        <n v="13.533048319133885" u="1"/>
        <n v="121.46026416322616" u="1"/>
        <n v="55.44983500466833" u="1"/>
        <n v="146.19366241636155" u="1"/>
        <n v="133.1787109375" u="1"/>
        <n v="58.096161188944691" u="1"/>
        <n v="37.156950088003299" u="1"/>
        <n v="66.40934283452097" u="1"/>
        <n v="83.379463050096874" u="1"/>
        <n v="170.52426691490712" u="1"/>
        <n v="123.09207287050714" u="1"/>
        <n v="35.726723589244749" u="1"/>
        <n v="59.239481863123423" u="1"/>
        <n v="67.442429325226257" u="1"/>
        <n v="8.7863811092806152" u="1"/>
        <n v="70.787029989343893" u="1"/>
        <n v="40.021504091750792" u="1"/>
        <n v="55.6640625" u="1"/>
        <n v="10.140127938209945" u="1"/>
        <n v="34.292846019968856" u="1"/>
        <n v="175.67297799480966" u="1"/>
        <n v="179.59804247636242" u="1"/>
        <n v="8.9729729729729719" u="1"/>
        <n v="12.043472582962114" u="1"/>
        <n v="9.0033465269166086" u="1"/>
        <n v="34.781627780180109" u="1"/>
        <n v="37.616146871403309" u="1"/>
        <n v="209.49644967206896" u="1"/>
        <n v="66.499187232156046" u="1"/>
        <n v="154.35164667227019" u="1"/>
        <n v="135.98849944138999" u="1"/>
        <n v="123.88162422573986" u="1"/>
        <n v="115.17615176151762" u="1"/>
        <n v="136.71924449958226" u="1"/>
        <n v="55.674043708279086" u="1"/>
        <n v="11.949643193752523" u="1"/>
        <n v="9.3724704980190001" u="1"/>
        <n v="9.422164356808798" u="1"/>
        <n v="9.6924839192880441" u="1"/>
        <n v="72.529465095194922" u="1"/>
        <n v="125.39555403826205" u="1"/>
        <n v="11.649789407653016" u="1"/>
        <n v="122.37735087201628" u="1"/>
        <n v="9.8634294385432462" u="1"/>
        <n v="109.33021598439447" u="1"/>
        <n v="63.235073660683874" u="1"/>
        <n v="12.393767705382437" u="1"/>
        <n v="36.294612127406602"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3957.107592939814" createdVersion="6" refreshedVersion="6" minRefreshableVersion="3" recordCount="5045" xr:uid="{00000000-000A-0000-FFFF-FFFF02000000}">
  <cacheSource type="worksheet">
    <worksheetSource ref="A1:N5046" sheet="Known to services raw data"/>
  </cacheSource>
  <cacheFields count="14">
    <cacheField name="Key" numFmtId="0">
      <sharedItems/>
    </cacheField>
    <cacheField name="LA code" numFmtId="0">
      <sharedItems/>
    </cacheField>
    <cacheField name="LA name" numFmtId="0">
      <sharedItems count="165">
        <s v="Barking and Dagenham"/>
        <s v="Barnet"/>
        <s v="Barnsley"/>
        <s v="Bath and North East Somerset"/>
        <s v="Bedford Borough"/>
        <s v="Bexley"/>
        <s v="Birmingham"/>
        <s v="Blackburn with Darwen"/>
        <s v="Blackpool"/>
        <s v="Bolton"/>
        <s v="Bournemouth"/>
        <s v="Bracknell Forest"/>
        <s v="Bradford"/>
        <s v="Brent"/>
        <s v="Brighton and Hove"/>
        <s v="Bristol, City of"/>
        <s v="Bromley"/>
        <s v="Buckinghamshire"/>
        <s v="Bury"/>
        <s v="Calderdale"/>
        <s v="Cambridgeshire"/>
        <s v="Camden"/>
        <s v="Central Bedfordshire"/>
        <s v="Cheshire East"/>
        <s v="Cheshire West &amp; Chester"/>
        <s v="City of London"/>
        <s v="Cornwall"/>
        <s v="Coventry"/>
        <s v="Croydon"/>
        <s v="Cumbria"/>
        <s v="Darlington"/>
        <s v="Derby"/>
        <s v="Derbyshire"/>
        <s v="Devon"/>
        <s v="Doncaster"/>
        <s v="Dorset"/>
        <s v="Dudley"/>
        <s v="Durham"/>
        <s v="Ealing"/>
        <s v="East Riding of Yorkshire"/>
        <s v="East Sussex"/>
        <s v="Enfield"/>
        <s v="Essex"/>
        <s v="Gateshead"/>
        <s v="Gloucestershire"/>
        <s v="Greenwich"/>
        <s v="Hackney"/>
        <s v="Halton"/>
        <s v="Hammersmith and Fulham"/>
        <s v="Hampshire"/>
        <s v="Haringey"/>
        <s v="Harrow"/>
        <s v="Hartlepool"/>
        <s v="Havering"/>
        <s v="Herefordshire"/>
        <s v="Hertfordshire"/>
        <s v="Hillingdon"/>
        <s v="Hounslow"/>
        <s v="Isle of Wight"/>
        <s v="Isles Of Scilly"/>
        <s v="Islington"/>
        <s v="Kensington and Chelsea"/>
        <s v="Kent"/>
        <s v="Kingston upon Hull, City of"/>
        <s v="Kingston upon Thames"/>
        <s v="Kirklees"/>
        <s v="Knowsley"/>
        <s v="Lambeth"/>
        <s v="Lancashire"/>
        <s v="Leeds"/>
        <s v="Leicester"/>
        <s v="Leicestershire"/>
        <s v="Lewisham"/>
        <s v="Lincolnshire"/>
        <s v="Liverpool"/>
        <s v="Luton"/>
        <s v="Manchester"/>
        <s v="Medway"/>
        <s v="Merton"/>
        <s v="Middlesbrough"/>
        <s v="Milton Keynes"/>
        <s v="Newcastle upon Tyne"/>
        <s v="Newham"/>
        <s v="Norfolk"/>
        <s v="North East Lincolnshire"/>
        <s v="North Lincolnshire"/>
        <s v="North Somerset"/>
        <s v="North Tyneside"/>
        <s v="North Yorkshire"/>
        <s v="Northamptonshire"/>
        <s v="Northumberland"/>
        <s v="Nottingham"/>
        <s v="Nottinghamshire"/>
        <s v="Oldham"/>
        <s v="Oxfordshire"/>
        <s v="Peterborough"/>
        <s v="Plymouth"/>
        <s v="Poole"/>
        <s v="Portsmouth"/>
        <s v="Reading"/>
        <s v="Redbridge"/>
        <s v="Redcar and Cleveland"/>
        <s v="Richmond upon Thames"/>
        <s v="Rochdale"/>
        <s v="Rotherham"/>
        <s v="Rutland"/>
        <s v="Salford"/>
        <s v="Sandwell"/>
        <s v="Sefton"/>
        <s v="Sheffield"/>
        <s v="Shropshire"/>
        <s v="Slough"/>
        <s v="Solihull"/>
        <s v="Somerset"/>
        <s v="South Gloucestershire"/>
        <s v="South Tyneside"/>
        <s v="Southampton"/>
        <s v="Southend-on-Sea"/>
        <s v="Southwark"/>
        <s v="St Helens"/>
        <s v="Staffordshire"/>
        <s v="Stockport"/>
        <s v="Stockton-on-Tees"/>
        <s v="Stoke-on-Trent"/>
        <s v="Suffolk"/>
        <s v="Sunderland"/>
        <s v="Surrey"/>
        <s v="Sutton"/>
        <s v="Swindon"/>
        <s v="Tameside"/>
        <s v="Telford and Wrekin"/>
        <s v="Thurrock"/>
        <s v="Torbay"/>
        <s v="Tower Hamlets"/>
        <s v="Trafford"/>
        <s v="Wakefield"/>
        <s v="Walsall"/>
        <s v="Waltham Forest"/>
        <s v="Wandsworth"/>
        <s v="Warrington"/>
        <s v="Warwickshire"/>
        <s v="West Berkshire"/>
        <s v="West Sussex"/>
        <s v="Westminster"/>
        <s v="Wigan"/>
        <s v="Wiltshire"/>
        <s v="Windsor and Maidenhead"/>
        <s v="Wirral"/>
        <s v="Wokingham"/>
        <s v="Wolverhampton"/>
        <s v="Worcestershire"/>
        <s v="York"/>
        <s v="Cheshire West and Chester"/>
        <s v="St. Helens"/>
        <s v="Bristol City of"/>
        <s v="Kingston upon Hull City of"/>
        <s v="Bedford"/>
        <s v="Kingston upon Hull"/>
        <s v="Bristol"/>
        <s v="County Durham"/>
        <s v="Bournem., Christch. and Poole"/>
        <s v="Pre-LGR 2019 Bournemouth"/>
        <s v="Pre-LGR 2019 Poole"/>
        <s v="Pre-LGR 2019 Dorset"/>
        <s v="National"/>
      </sharedItems>
    </cacheField>
    <cacheField name="Time category" numFmtId="0">
      <sharedItems/>
    </cacheField>
    <cacheField name="Time value" numFmtId="0">
      <sharedItems containsMixedTypes="1" containsNumber="1" containsInteger="1" minValue="2019" maxValue="2019"/>
    </cacheField>
    <cacheField name="Group" numFmtId="0">
      <sharedItems/>
    </cacheField>
    <cacheField name="Measure" numFmtId="0">
      <sharedItems count="33">
        <s v="Children with EHC plan"/>
        <s v="Children in care"/>
        <s v="Children who had more than one missing from care incident during the year"/>
        <s v="CLA in independent or semi-independent accommodation"/>
        <s v="Children in secure children's homes"/>
        <s v="Rate of households in TA with children (per 1000 households)"/>
        <s v="Total number of children in TA"/>
        <s v="Number of children in AP/PRUs"/>
        <s v="Number of children fostered with relatives"/>
        <s v="Children in care in residential homes"/>
        <s v="Children in care in residential homes, NHS trusts or mother &amp; baby units"/>
        <s v="Children in the care of LA in secure children's homes"/>
        <s v="Children placed in secure children's homes within LA"/>
        <s v="Hospital admissions caused by unintentional and deliberate injuries in children (aged 0-14 years)"/>
        <s v="Hospital admissions caused by unintentional and deliberate injuries in children (aged 0-4 years)"/>
        <s v="Children with SEND but no EHC plan"/>
        <s v="Rate of households assessed as threatened with homelessness (per 1000 households)"/>
        <s v="Rate of households assessed as homeless (per 1000 households)"/>
        <s v="Number of children receiving treatment for substance misuse"/>
        <s v="Number of children who are persistently absent during the year"/>
        <s v="Children withdrawn from school to be home educated"/>
        <s v="Number of children with at least one fixed period exclusion during the year"/>
        <s v="Estimated number of young carers supported by LAs"/>
        <s v="Children with an open CIN plan (excluding looked after children)"/>
        <s v="Children with an open Child Protection Plan"/>
        <s v="Children referred to social services in last year but not meeting thresholds"/>
        <s v="CIN episodes where a child has domestic abuse identified as a factor at CIN assessment (excluding looked after children)"/>
        <s v="CIN episodes where a child has mental health of parent/someone else in household identified as a factor at CIN assessment (excluding looked after children)"/>
        <s v="CIN episodes where a child has substance misuse by a parent/someone else in household identified as a factor at CIN assessment (excluding looked after children)"/>
        <s v="CIN episodes where a child has any of the so called'toxic trio' identified as a factor at CIN assessment (excluding looked after children)"/>
        <s v="CIN episodes where a child has gangs identified as a factor at CIN assessment (excluding looked after children)"/>
        <s v="CIN episodes where a child has self-harm identified as a factor at CIN assessment (excluding looked after children)"/>
        <s v="CIN episodes where a child has young carer identified as a factor at CIN assessment (excluding looked after children)"/>
      </sharedItems>
    </cacheField>
    <cacheField name="Measure Type" numFmtId="0">
      <sharedItems/>
    </cacheField>
    <cacheField name="Value" numFmtId="0">
      <sharedItems containsMixedTypes="1" containsNumber="1" minValue="0" maxValue="1047165"/>
    </cacheField>
    <cacheField name="0-17 pop 2018" numFmtId="0">
      <sharedItems containsBlank="1" containsMixedTypes="1" containsNumber="1" containsInteger="1" minValue="368" maxValue="11954618"/>
    </cacheField>
    <cacheField name="Rate per 1000 children" numFmtId="0">
      <sharedItems containsBlank="1" containsMixedTypes="1" containsNumber="1" minValue="0" maxValue="284.33999999999997"/>
    </cacheField>
    <cacheField name="Rate for lookups" numFmtId="0">
      <sharedItems/>
    </cacheField>
    <cacheField name="Rate for ranking" numFmtId="0">
      <sharedItems containsMixedTypes="1" containsNumber="1" minValue="0" maxValue="284.33999999999997" count="4359">
        <n v="18.580148578098136"/>
        <n v="21.747338216416221"/>
        <n v="27.184733968103771"/>
        <n v="28.236799643910309"/>
        <n v="23.672919576930752"/>
        <n v="23.46402124777936"/>
        <n v="23.832475692469867"/>
        <n v="20.009875003248357"/>
        <n v="22.211458621644063"/>
        <n v="25.417467119846311"/>
        <n v="21.416985126329969"/>
        <n v="15.986730660643705"/>
        <n v="20.611950283440724"/>
        <n v="21.041685388930969"/>
        <n v="23.7819821586119"/>
        <n v="17.826752893124574"/>
        <n v="24.009060022650058"/>
        <n v="24.9434930542708"/>
        <n v="24.91771359695888"/>
        <n v="23.206796897068731"/>
        <n v="23.150774762560879"/>
        <n v="22.988054841810015"/>
        <n v="22.890506278493159"/>
        <n v="18.438900722658548"/>
        <n v="25.024245452140946"/>
        <n v="4.1293874741913283"/>
        <n v="16.816621834709213"/>
        <n v="19.482492341190468"/>
        <n v="24.223353255475068"/>
        <n v="25.210810810810813"/>
        <n v="28.859000623496925"/>
        <n v="27.596454030952103"/>
        <n v="19.025001304869775"/>
        <n v="25.226559179588424"/>
        <n v="19.248133879123525"/>
        <n v="27.092921680856335"/>
        <n v="21.915830506027575"/>
        <n v="21.585510688836106"/>
        <n v="24.751627269612882"/>
        <n v="20.987575863493376"/>
        <n v="24.074526687848991"/>
        <n v="21.302531450820737"/>
        <n v="24.166698803234222"/>
        <n v="26.234061355889409"/>
        <n v="22.780483236561153"/>
        <n v="20.314291103791518"/>
        <n v="25.104076663262902"/>
        <n v="20.058007478072472"/>
        <n v="31.356713100981086"/>
        <n v="21.566749529932888"/>
        <n v="21.755687274413059"/>
        <n v="19.820807565141418"/>
        <n v="21.04368689393182"/>
        <n v="18.73446759701778"/>
        <n v="22.823588067473615"/>
        <n v="18.088227154480546"/>
        <n v="28.264987666434987"/>
        <n v="24.299670251779716"/>
        <n v="31.042663557038885"/>
        <n v="24.456521739130437"/>
        <n v="26.153261437597987"/>
        <n v="19.84099309575284"/>
        <n v="25.654142411948023"/>
        <n v="23.885098995142311"/>
        <n v="22.269543576981295"/>
        <n v="19.795555733024536"/>
        <n v="25.838635481076558"/>
        <n v="28.197799741333885"/>
        <n v="22.94105162837819"/>
        <n v="15.953524878698506"/>
        <n v="19.751410815058218"/>
        <n v="23.54836180660979"/>
        <n v="21.823599871454029"/>
        <n v="24.896835369161156"/>
        <n v="22.791932730606309"/>
        <n v="19.555555555555554"/>
        <n v="26.081894360538527"/>
        <n v="25.857650913947602"/>
        <n v="28.731011720898746"/>
        <n v="27.25063820625596"/>
        <n v="20.724098538328597"/>
        <n v="21.462036654264846"/>
        <n v="6.2032876269248103"/>
        <n v="22.90849481880452"/>
        <n v="19.128771411181635"/>
        <n v="21.504172033376264"/>
        <n v="11.833774605732703"/>
        <n v="27.804642166344294"/>
        <n v="18.953352794491867"/>
        <n v="18.380474050577146"/>
        <n v="26.401857280845945"/>
        <n v="12.206668511747827"/>
        <n v="10.760048516290185"/>
        <n v="27.501009829002289"/>
        <n v="19.421499019255741"/>
        <n v="25.050354928916441"/>
        <n v="27.344344649109452"/>
        <n v="20.140453160196106"/>
        <n v="24.133860055396632"/>
        <n v="19.309600862998924"/>
        <n v="21.04807048411875"/>
        <n v="30.840512560631289"/>
        <n v="22.668863261943986"/>
        <n v="25.052667539714172"/>
        <n v="26.138191481921812"/>
        <n v="29.460740361214295"/>
        <n v="27.048050065410315"/>
        <n v="20.44677734375"/>
        <n v="20.006315828580981"/>
        <n v="19.285598781245479"/>
        <n v="24.198265345343337"/>
        <n v="23.911567015620975"/>
        <n v="26.477229156903675"/>
        <n v="15.266485998193316"/>
        <n v="23.6805001104184"/>
        <n v="30.046791443850267"/>
        <n v="24.256373937677054"/>
        <n v="27.921092564491651"/>
        <n v="23.325808878856282"/>
        <n v="19.573195596030992"/>
        <n v="25.093895744768666"/>
        <n v="29.442042413012146"/>
        <n v="24.953470738264286"/>
        <n v="26.18638030200351"/>
        <n v="21.106106630355086"/>
        <n v="22.48776643513003"/>
        <n v="26.925793703823906"/>
        <n v="27.805010325191382"/>
        <n v="26.95117339119011"/>
        <n v="17.621408518009677"/>
        <n v="27.548005908419498"/>
        <n v="25.227366208125773"/>
        <n v="40.868504897140383"/>
        <n v="31.36403984613867"/>
        <n v="26.672847540428265"/>
        <n v="25.146447532684896"/>
        <n v="21.861290843200258"/>
        <n v="24.292343733679512"/>
        <n v="31.43796992481203"/>
        <n v="26.144231633845877"/>
        <n v="24.558346559933749"/>
        <n v="32.900092636779604"/>
        <n v="23.077539617110929"/>
        <n v="19.306565496891139"/>
        <n v="21.275662396911741"/>
        <n v="23.360330015516784"/>
        <n v="25.199398913420413"/>
        <n v="24.831301053628508"/>
        <n v="19.680259030658707"/>
        <n v="23.169616615505191"/>
        <n v="22.439571075622119"/>
        <n v="18.265339604068686"/>
        <n v="11.757370624387637"/>
        <n v="8.31353919239905"/>
        <n v="9.5947481378613801"/>
        <n v="14.195741277616715"/>
        <n v="15.962845630978377"/>
        <n v="11.764503238252722"/>
        <n v="7.4226305609284333"/>
        <n v="6.2700174543729137"/>
        <n v="10.75074205458626"/>
        <n v="10.227272727272727"/>
        <n v="11.488706601410813"/>
        <n v="10.904825614427359"/>
        <n v="10.472700813388427"/>
        <n v="19.651259341267643"/>
        <n v="9.4872173784542628"/>
        <n v="7.7650549348662556"/>
        <n v="6.3379637494609469"/>
        <n v="7.0238340141652218"/>
        <n v="7.3837837837837839"/>
        <n v="9.2602299332564559"/>
        <n v="8.9912477223168157"/>
        <n v="8.4732527920489158"/>
        <n v="14.035531390276285"/>
        <n v="10.57706498745511"/>
        <n v="8.6172074861990033"/>
        <n v="10.780238759513372"/>
        <n v="10.306544567407984"/>
        <n v="9.7895343005219857"/>
        <n v="12.668207149653391"/>
        <n v="5.7173627278630361"/>
        <n v="13.221034187523644"/>
        <n v="7.4348779574589479"/>
        <n v="8.6547972304648848"/>
        <n v="6.5508568754752297"/>
        <n v="12.297265301290398"/>
        <n v="5.9337236580124983"/>
        <n v="8.161684447730714"/>
        <n v="7.2792855435562025"/>
        <n v="8.0213098964603891"/>
        <n v="5.3064726255918151"/>
        <n v="13.959279588937797"/>
        <n v="6.209195998961806"/>
        <n v="7.6586433260393871"/>
        <n v="12.984378170014201"/>
        <n v="7.0280562244497959"/>
        <n v="3.6425841922058915"/>
        <n v="11.224561158122945"/>
        <n v="5.3363064588883118"/>
        <n v="8.3547117007120022"/>
        <n v="5.6600678114404461"/>
        <n v="9.3824604751331417"/>
        <n v="5.2325277937261863"/>
        <n v="7.2743291187465768"/>
        <n v="4.1623012394249752"/>
        <n v="4.1952472174731019"/>
        <n v="6.5497694363673737"/>
        <n v="9.1622845989133435"/>
        <n v="5.2179029914375956"/>
        <n v="4.2269757909568337"/>
        <n v="6.7478535861408933"/>
        <n v="8.8994100817783632"/>
        <n v="9.5141846531437242"/>
        <n v="9.2236102262969837"/>
        <n v="10.8642578125"/>
        <n v="6.6177576496933437"/>
        <n v="9.0316533890001285"/>
        <n v="6.9102551252041531"/>
        <n v="14.787398564701386"/>
        <n v="9.5519448547513548"/>
        <n v="9.0086124682717852"/>
        <n v="6.2280035884342011"/>
        <n v="10.205081314087911"/>
        <n v="7.0723279250825666"/>
        <n v="5.7872680103771703"/>
        <n v="5.1187714948412379"/>
        <n v="5.6882234617113294"/>
        <n v="3.3871942205596905"/>
        <n v="3.4316710023800301"/>
        <n v="7.0762527233115469"/>
        <n v="6.9550963058368946"/>
        <n v="7.2354655142069335"/>
        <n v="7.7895801719777449"/>
        <n v="5.6693202053000942"/>
        <n v="6.6953064302362781"/>
        <n v="3.7463468214895159"/>
        <n v="13.764624913971094"/>
        <n v="6.3624224334302095"/>
        <n v="6.6399262832673864"/>
        <n v="7.1028842014636249"/>
        <n v="7.435032543113687"/>
        <n v="3.2429039681986191"/>
        <n v="5.6203994954414087"/>
        <n v="7.1138508282450559"/>
        <n v="4.3665600055448381"/>
        <n v="7.0484175611553876"/>
        <n v="4.6355656376368479"/>
        <n v="4.8088972431077694"/>
        <n v="4.4051006428496153"/>
        <n v="6.5771833251841452"/>
        <n v="3.3656594858739388"/>
        <n v="3.9927532408140292"/>
        <n v="3.8385991038989382"/>
        <n v="4.6365998267936845"/>
        <n v="8.6481806086460686"/>
        <n v="4.3312288944354718"/>
        <n v="4.4853663443672556"/>
        <n v="6.9503895990829543"/>
        <n v="2.8951741387285215"/>
        <n v="4.2925913696320883"/>
        <n v="4.442809054608392"/>
        <n v="4.2836451046257205"/>
        <n v="3.3096441491135797"/>
        <n v="3.321626539161342"/>
        <n v="3.0987801835633344"/>
        <n v="2.526084568918177"/>
        <n v="4.9435764794226236"/>
        <n v="4.297417073279914"/>
        <n v="5.5759457933370982"/>
        <n v="7.6659151063621209"/>
        <n v="4.1425020712510356"/>
        <n v="5.6402639643535313"/>
        <n v="5.8591136682136042"/>
        <n v="9.7712010937311522"/>
        <n v="4.6745457752690065"/>
        <n v="6.5847711636719417"/>
        <n v="5.5801282990128591"/>
        <n v="5.3802801337127386"/>
        <n v="11.033919084593379"/>
        <n v="7.3624595469255665"/>
        <n v="4.9884072226515839"/>
        <n v="9.4625432798237323"/>
        <n v="3.7150875317386074"/>
        <n v="4.8283412402099763"/>
        <n v="4.0304112851515992"/>
        <n v="3.5834007629175817"/>
        <n v="2.7825559040777095"/>
        <n v="5.3135258443220392"/>
        <n v="6.9007230638110686"/>
        <n v="6.562712729748128"/>
        <n v="4.20183656432613"/>
        <n v="5.1412824414922058"/>
        <n v="5.4237995280251372"/>
        <n v="5.6034213647999005"/>
        <n v="0"/>
        <n v="5.594566593760792"/>
        <n v="7.8398538590348616"/>
        <n v="6.4263945938783626"/>
        <n v="4.8238482384823849"/>
        <n v="3.2615896852226203"/>
        <n v="6.9268894683413285"/>
        <n v="14.239074853479133"/>
        <n v="4.3711917647504075"/>
        <n v="0.97978088536563646"/>
        <n v="0.36619160728424388"/>
        <n v="1.1109708370155282"/>
        <n v="1.7994601619514146"/>
        <n v="1.5378463999015779"/>
        <n v="1.1196086537136558"/>
        <n v="1.0638297872340425"/>
        <n v="0.45754181423802343"/>
        <n v="1.0135379714761457"/>
        <n v="0.76871657754010692"/>
        <n v="1.033983594126973"/>
        <n v="1.484522478602716"/>
        <n v="0.67565811699280165"/>
        <n v="2.0066426792139498"/>
        <n v="0.72410226097236596"/>
        <n v="1.0430670808029299"/>
        <n v="0.77101002313030065"/>
        <n v="0.54368589649396071"/>
        <n v="0.55135135135135138"/>
        <n v="0.90855086137610519"/>
        <n v="0.80652388206828562"/>
        <n v="0.66472588066168259"/>
        <n v="1.0853301300288718"/>
        <n v="0.83632606877552018"/>
        <n v="1.1613033526322876"/>
        <n v="0.81610962439977974"/>
        <n v="0.79553088427677399"/>
        <n v="0.92879832073263613"/>
        <n v="1.3864346880521952"/>
        <n v="0.80771606404713259"/>
        <n v="1.9512972144236704"/>
        <n v="0.9271310642394851"/>
        <n v="0.60695980577286224"/>
        <n v="0.67263262560683157"/>
        <n v="1.3318337871433645"/>
        <n v="0.45340745559563939"/>
        <n v="0.74645258969754591"/>
        <n v="0.60841789617783193"/>
        <n v="1.0083072477726944"/>
        <n v="0.61961806107209816"/>
        <n v="1.0697437875944793"/>
        <n v="0.63888833429832093"/>
        <n v="0.62434592331842831"/>
        <n v="0.86948960959916533"/>
        <n v="0.84000672005376043"/>
        <n v="0.45957837939046287"/>
        <n v="1.1888943282747044"/>
        <n v="0.68937930330136088"/>
        <n v="0.43899962959406252"/>
        <n v="0.68358306901454668"/>
        <n v="0.85143324596403946"/>
        <n v="0.15658437287958663"/>
        <s v="N/A"/>
        <n v="0.24232575708981019"/>
        <n v="0.32957752281294417"/>
        <n v="0.52280670837371868"/>
        <n v="0.72832151024748371"/>
        <n v="0.61846261003230418"/>
        <n v="0.33981996476968529"/>
        <n v="1.0000759551358331"/>
        <n v="0.70742799393633149"/>
        <n v="0.66476470099437723"/>
        <n v="0.6591796875"/>
        <n v="0.4047203169599114"/>
        <n v="0.38324793783128835"/>
        <n v="0.88620132408903718"/>
        <n v="0.34465780403741997"/>
        <n v="0.52819226198336189"/>
        <n v="0.75046580636256988"/>
        <n v="0.40820325256351642"/>
        <n v="0.50092118557007381"/>
        <n v="0.89802434643783668"/>
        <n v="0.43189634487722944"/>
        <n v="0.58208504336165157"/>
        <n v="0.41777537824740013"/>
        <n v="0.5608752606040478"/>
        <n v="0.54030501089324623"/>
        <n v="0.53861015163046655"/>
        <n v="0.76265717582181203"/>
        <n v="1.0369246332827515"/>
        <n v="0.59573688069550645"/>
        <n v="1.233947260180065"/>
        <n v="0.52958829413726138"/>
        <n v="0.84832299112402798"/>
        <n v="0.73174697815599765"/>
        <n v="0.87751250041392104"/>
        <n v="1.4489999524918049"/>
        <n v="0.48817909198688891"/>
        <n v="1.261396477670089"/>
        <n v="0.77419731806363024"/>
        <n v="0.57758730232074573"/>
        <n v="1.0288539795150566"/>
        <n v="0.95811083087934845"/>
        <n v="0.95551378446115287"/>
        <n v="0.52692591421646118"/>
        <n v="0.44163341272219686"/>
        <n v="0.6148800983808157"/>
        <n v="0.72115807433204937"/>
        <n v="0.74461119741183424"/>
        <n v="0.57291319698887488"/>
        <n v="1.7845452049587125"/>
        <n v="0.39152351588117257"/>
        <n v="0.28403375267760983"/>
        <n v="0.88512268380805903"/>
        <n v="0.29123053466499926"/>
        <n v="0.45185172311916721"/>
        <n v="0.58601469125202721"/>
        <n v="0.36981108816912694"/>
        <n v="0.64140390486697285"/>
        <n v="0.23272542631066728"/>
        <n v="0.47269528223847473"/>
        <n v="0.4173531026908292"/>
        <n v="0.62576917461045867"/>
        <n v="0.89529522359998215"/>
        <n v="0.81168831168831179"/>
        <n v="0.78423683952553669"/>
        <n v="0.53088376058751141"/>
        <n v="0.4230197973265149"/>
        <n v="0.48591207104175321"/>
        <n v="0.80421408178857212"/>
        <n v="0.68207208796377961"/>
        <n v="0.80756627478995513"/>
        <n v="0.42473417499048005"/>
        <n v="0.39367903417410283"/>
        <n v="1.1351768605548744"/>
        <n v="1.051779935275081"/>
        <n v="0.72601231878966721"/>
        <n v="0.62952470884482215"/>
        <n v="0.50018136347148778"/>
        <n v="0.30878926536226597"/>
        <n v="0.42365118622332143"/>
        <n v="0.46237429198936542"/>
        <n v="0.25295962764342811"/>
        <n v="0.30601457742168808"/>
        <n v="0.93475929948038383"/>
        <n v="0.41482300884955753"/>
        <n v="0.21333828030794916"/>
        <n v="0.65122910925567945"/>
        <n v="0.5867090835604114"/>
        <n v="0.74920397078104506"/>
        <n v="0.48348106365834004"/>
        <n v="0.83726594611051919"/>
        <n v="0.92752086921955745"/>
        <n v="0.42457091237579042"/>
        <n v="0.39071126437562637"/>
        <n v="0.85590875614562389"/>
        <n v="1.140699366715179"/>
        <n v="0.23653635090640729"/>
        <n v="0.53519242280201396"/>
        <n v="0.63802932160838866"/>
        <n v="0.39021040144846098"/>
        <n v="0.61513855996063116"/>
        <n v="0.35290796160361376"/>
        <n v="0.54885459273682424"/>
        <n v="0.16170350385960733"/>
        <n v="0.22392173074273117"/>
        <n v="0.36541577960662197"/>
        <n v="0.56817309316503128"/>
        <n v="0.93865498562684557"/>
        <n v="1.000333444481494"/>
        <n v="0.43063000527039708"/>
        <n v="0.83254904799826246"/>
        <n v="0.46696042722633996"/>
        <n v="0.26383652348570602"/>
        <n v="0.65295935690758444"/>
        <n v="0.44806882337126985"/>
        <n v="0.696891862294168"/>
        <n v="0.3075661267172442"/>
        <n v="0.26744165314600532"/>
        <n v="0.5696923661222939"/>
        <n v="0.33796690863138096"/>
        <n v="0.87974236116565863"/>
        <n v="0.37764091155649854"/>
        <n v="0.66511473229132023"/>
        <n v="0.72986553631081041"/>
        <n v="0.74729323438939188"/>
        <n v="0.34745422958706401"/>
        <n v="0.72423635666510466"/>
        <n v="0.39244600894301207"/>
        <n v="0.8612693785610176"/>
        <n v="0.96452308717535029"/>
        <n v="0.32613253404978954"/>
        <n v="0.41547793812148576"/>
        <n v="0.52129489652296301"/>
        <n v="0.34061234530522649"/>
        <n v="0.39404756385888462"/>
        <n v="0.44643443322522613"/>
        <n v="0.68658289290903574"/>
        <n v="0.56392633712221341"/>
        <n v="0.95860566448801743"/>
        <n v="0.23099689597921028"/>
        <n v="0.590091592477615"/>
        <n v="0.53275569346057017"/>
        <n v="0.39809709588168557"/>
        <n v="0.22267747394673554"/>
        <n v="0.86092389432774141"/>
        <n v="0.34327009936766034"/>
        <n v="0.11862195183948755"/>
        <n v="0.59278889741265084"/>
        <n v="0.13589957021760921"/>
        <n v="0.37227705922396193"/>
        <n v="0.91047040971168447"/>
        <n v="0.5285811372045609"/>
        <n v="0.6336621991025575"/>
        <n v="0.27343322760581862"/>
        <n v="0.2461841457410143"/>
        <n v="0.72457467466597103"/>
        <n v="0.50313720847638221"/>
        <n v="1.2265423770391266"/>
        <n v="0.53200425603404822"/>
        <n v="0.781398492112099"/>
        <n v="0.8180437069066262"/>
        <n v="0.63701263042284462"/>
        <n v="0.81666615304015522"/>
        <n v="0.62899675018345735"/>
        <n v="0.34939205781939425"/>
        <n v="0.76594741803707966"/>
        <n v="0.60892068808037747"/>
        <n v="0.26595744680851063"/>
        <n v="0.62399060343561885"/>
        <n v="0.38357607401300725"/>
        <n v="1.384915769876947"/>
        <n v="0.65654983063998684"/>
        <n v="0.28108108108108104"/>
        <n v="0.41778773040993328"/>
        <n v="0.62313289225299195"/>
        <n v="1.0050836841415274"/>
        <n v="0.4665302191187094"/>
        <n v="0.40749233361880816"/>
        <n v="0.35212817465557461"/>
        <n v="0.30566034700493078"/>
        <n v="0.49544322611768082"/>
        <n v="0.41669643069743079"/>
        <n v="0.60362449069183599"/>
        <n v="0.42155553994238742"/>
        <n v="0.76980177604266897"/>
        <n v="0.4780426327111536"/>
        <n v="0.20228875274534736"/>
        <n v="0.25037556334501748"/>
        <n v="0.22261385771264261"/>
        <n v="0.59331175836030203"/>
        <n v="0.4271198633216437"/>
        <n v="0.5165640879840786"/>
        <n v="0.6852483168588217"/>
        <n v="0.84015393788281201"/>
        <n v="0.2935956991492249"/>
        <n v="0.75917174362770212"/>
        <n v="0.24742676167854313"/>
        <n v="0.59185795409101816"/>
        <n v="0.34225600749360524"/>
        <n v="0.51961894610618886"/>
        <n v="0.64689838450241277"/>
        <n v="0.42803638309256287"/>
        <n v="0.52935986667973733"/>
        <n v="0.8260236793454746"/>
        <n v="0.23562676720075401"/>
        <n v="0.73874729565722119"/>
        <n v="0.35466233190483226"/>
        <n v="0.77178198201956572"/>
        <n v="0.94635731297613601"/>
        <n v="0.46206984185659666"/>
        <n v="0.26923868801571083"/>
        <n v="0.3715193282930544"/>
        <n v="1.6227266021790898"/>
        <n v="0.86493218931635762"/>
        <n v="0.57192384568669186"/>
        <n v="0.70837713084411136"/>
        <n v="0.634765625"/>
        <n v="0.27796189783831171"/>
        <n v="0.39061602444796767"/>
        <n v="0.67631352767954012"/>
        <n v="0.62525485931765667"/>
        <n v="0.28168815712565404"/>
        <n v="0.37702737904276173"/>
        <n v="0.21639911866540762"/>
        <n v="0.64571674558760228"/>
        <n v="0.33631631280341578"/>
        <n v="0.16711229946524064"/>
        <n v="0.54879265615645578"/>
        <n v="1.180314047844873"/>
        <n v="0.29619599712266742"/>
        <n v="0.48984390307621972"/>
        <n v="0.17742030871133715"/>
        <n v="0.88760547711753079"/>
        <n v="0.31021451803944428"/>
        <n v="0.53481471258022228"/>
        <n v="0.44177646111067803"/>
        <n v="0.77221054763652941"/>
        <n v="0.15177577658605687"/>
        <n v="0.24992502249325202"/>
        <n v="0.77028744559844908"/>
        <n v="0.68946009970653754"/>
        <n v="2.3222"/>
        <n v="2.9820257712685923"/>
        <n v="8.9944380048701156"/>
        <n v="18.052360241145948"/>
        <n v="12.497322902100105"/>
        <n v="6.0409357822261418"/>
        <n v="19.455304137213865"/>
        <n v="14.305372398371654"/>
        <s v="*"/>
        <n v="15.040659614469838"/>
        <n v="16.866708293826076"/>
        <n v="9.736447396614528"/>
        <n v="19.386800798726082"/>
        <n v="14.765827901136891"/>
        <n v="9.0191976024201992"/>
        <n v="10.571793911370007"/>
        <n v="13.693058568329718"/>
        <n v="20.005641834968703"/>
        <n v="22.801185228011853"/>
        <n v="8.5107849217834737"/>
        <n v="6.0082577950737983"/>
        <n v="3.0109009123392521"/>
        <n v="3.9196666303734573"/>
        <n v="9.479151637570336"/>
        <n v="1.2688776652650959"/>
        <n v="32.906748198296576"/>
        <n v="6.1040339702760082"/>
        <n v="16.127782405703325"/>
        <n v="5.4739477595495192"/>
        <n v="2.2861808532353542"/>
        <n v="3.7385693242909801E-2"/>
        <n v="0.58146387459238591"/>
        <n v="0.92959429848830266"/>
        <n v="0.5955290875961069"/>
        <n v="0.51005468919723063"/>
        <n v="0.25400454033115843"/>
        <n v="0.57120240354775165"/>
        <n v="0.16376921138825901"/>
        <n v="7.467640225688682E-2"/>
        <n v="7.6711717366138049E-2"/>
        <n v="0.58166589111214517"/>
        <n v="0.37080984870958172"/>
        <n v="7.3137994320620159"/>
        <n v="0.85625602055014438"/>
        <n v="0.41667123543021306"/>
        <n v="0.8981719559015181"/>
        <n v="0.18199946191463434"/>
        <n v="0.67237848796340627"/>
        <n v="0.6219095682316359"/>
        <n v="3.4860453604222297E-2"/>
        <n v="0.11927371482572276"/>
        <n v="0.20711715927309549"/>
        <n v="2.6844196284763235E-2"/>
        <n v="0.10304221845774651"/>
        <n v="0.23682301919746601"/>
        <n v="0.12828050670800151"/>
        <n v="0.37669791043453216"/>
        <n v="1.79959149273115E-2"/>
        <n v="0.57357634976011007"/>
        <n v="0.27548816502843038"/>
        <n v="9.7472220417181107E-2"/>
        <n v="0.24365955463270969"/>
        <n v="1.4487294642598443E-2"/>
        <n v="1.6404872247057375E-2"/>
        <n v="0.14167954662545079"/>
        <n v="2.161929547736634"/>
        <n v="0.28210807873949933"/>
        <n v="0.44356111333839449"/>
        <n v="2.3940054104522275E-2"/>
        <n v="4.8635766742862699E-2"/>
        <n v="0.20599818236897907"/>
        <n v="0.28063282702494124"/>
        <n v="0.21696091991430044"/>
        <n v="0.1415207823268847"/>
        <n v="8.1801821453891047E-2"/>
        <n v="0.10034339740445081"/>
        <n v="0.24035435098602512"/>
        <n v="13.356554860858777"/>
        <n v="1.6104187088643047"/>
        <n v="0.92197861686290428"/>
        <n v="0.67478254439237217"/>
        <n v="3.9172367700433495"/>
        <n v="0.11391240705459538"/>
        <n v="0.37992116635798073"/>
        <n v="0.64717162032598274"/>
        <n v="0.84573556289661589"/>
        <n v="1.2870454584455923E-2"/>
        <n v="6.2620021708274187E-2"/>
        <n v="1.2469027896944085"/>
        <n v="6.9757416624211315"/>
        <n v="1.0259120513577791"/>
        <n v="0.76412806343370354"/>
        <n v="1.8638597592677975"/>
        <n v="8.9982211209014826E-2"/>
        <n v="0.6035290567476137"/>
        <n v="0.1259520096045107"/>
        <n v="7.2628234226055369E-2"/>
        <n v="0.27940236308100302"/>
        <n v="1.1487650775416427"/>
        <n v="2.3154673217090163"/>
        <n v="0.9088430428065073"/>
        <n v="1.4627599414896022"/>
        <n v="6.2419010421419578"/>
        <n v="0.4321587874859163"/>
        <n v="0.4190640148597834"/>
        <n v="3.0412854499835262"/>
        <n v="0.18092343320306847"/>
        <n v="0.21873701248988342"/>
        <n v="0.24332803225834485"/>
        <n v="0.5663634075299363"/>
        <n v="0.56741727866673153"/>
        <n v="1.8029957715647786"/>
        <n v="1.9647879184805641"/>
        <n v="2.1207323994145586"/>
        <n v="0.35135331604836562"/>
        <n v="0.20119136849579863"/>
        <n v="1.1228657962939359"/>
        <n v="2.2085889570552149"/>
        <n v="7.3813926745505118E-2"/>
        <n v="6.9904405725170829E-2"/>
        <n v="3.1774275546517537E-2"/>
        <n v="0.2091488489747467"/>
        <n v="2.0614736061890531"/>
        <n v="0.35336963184653664"/>
        <n v="0.42602138627359093"/>
        <n v="0.156128024980484"/>
        <n v="0.51530159457215652"/>
        <n v="5.7761604528509806E-2"/>
        <n v="0.32785919000361008"/>
        <n v="1.5230830794861536"/>
        <n v="2.0819414881220579"/>
        <n v="0.39022248779030411"/>
        <n v="0.26372846111907089"/>
        <n v="1.5203733219198867"/>
        <n v="2.8018856690552742E-2"/>
        <n v="0.25654651738102652"/>
        <n v="0.22960417879605408"/>
        <n v="0.41318296713980168"/>
        <n v="1.353111948020393"/>
        <n v="0.49259860251018306"/>
        <n v="1.0164131907845204"/>
        <n v="6.8823124569855469"/>
        <n v="12.29821705274307"/>
        <n v="26.97447654424888"/>
        <n v="60.780771345534525"/>
        <n v="50.734457152149162"/>
        <n v="24.181671338305858"/>
        <n v="90.103912406722927"/>
        <n v="60.770569544460237"/>
        <n v="55.634895041538059"/>
        <n v="63.50302227607682"/>
        <n v="78.322267889134793"/>
        <n v="56.797211400451097"/>
        <n v="52.77752814758707"/>
        <n v="28.405835720471654"/>
        <n v="32.396359105404322"/>
        <n v="43.764988009592322"/>
        <n v="65.931334840290191"/>
        <n v="87.370442729891721"/>
        <n v="31.093142377469036"/>
        <n v="20.976347300185957"/>
        <n v="10.343840713029968"/>
        <n v="14.653764368701657"/>
        <n v="31.967570618569926"/>
        <n v="4.2313713874666776"/>
        <n v="90.577240749939349"/>
        <n v="18.126447091216288"/>
        <n v="54.195204201918919"/>
        <n v="19.369737991872061"/>
        <n v="9.8994860369141957"/>
        <n v="0.17324767198440769"/>
        <n v="2.52685546875"/>
        <n v="4.3028160013632677"/>
        <n v="2.4062091934797598"/>
        <n v="2.2042975638429887"/>
        <n v="0.95588015652537561"/>
        <n v="2.7607426608501404"/>
        <n v="0.86991980426804405"/>
        <n v="0.31579142904909629"/>
        <n v="0.34035752338108205"/>
        <n v="2.2757499630560072"/>
        <n v="1.3907561077372399"/>
        <n v="26.61484724750332"/>
        <n v="2.9958260401238723"/>
        <n v="1.7271157167530224"/>
        <n v="3.9953328854789096"/>
        <n v="0.74436578451402413"/>
        <n v="3.1061465862254347"/>
        <n v="2.2108509993403103"/>
        <n v="0.14622448382757208"/>
        <n v="0.82796144065290678"/>
        <n v="0.8126655429809776"/>
        <n v="0.13986992097349465"/>
        <n v="0.39149935743040243"/>
        <n v="0.83799866201894302"/>
        <n v="1.5173597939585122"/>
        <n v="0.13676148796498905"/>
        <n v="2.3047480553688282"/>
        <n v="1.7169549299330893"/>
        <n v="0.49951770704147724"/>
        <n v="0.99129593810444883"/>
        <n v="6.684491978609626E-2"/>
        <n v="7.3309752029763767E-2"/>
        <n v="0.66766816892004677"/>
        <n v="9.4452008168822328"/>
        <n v="1.4274202831817657"/>
        <n v="1.5288701649481033"/>
        <n v="0.14995501349595122"/>
        <n v="0.25338449286903642"/>
        <n v="0.87314170170722172"/>
        <n v="1.2451116216263611"/>
        <n v="0.921483270312351"/>
        <n v="0.40576181781294379"/>
        <n v="0.42000336002688021"/>
        <n v="0.41702482574319782"/>
        <n v="0.84764300557803784"/>
        <n v="36.671023965141607"/>
        <n v="5.5877070445020953"/>
        <n v="3.8230824602095494"/>
        <n v="2.3809332293015659"/>
        <n v="11.936494917835907"/>
        <n v="0.63938618925831203"/>
        <n v="1.7696455700429055"/>
        <n v="2.751013702916596"/>
        <n v="5.9382422802850353E-2"/>
        <n v="0.26721296873608263"/>
        <n v="5.828272763165316"/>
        <n v="31.330261739045191"/>
        <n v="3.8872965683340257"/>
        <n v="2.9968669118648688"/>
        <n v="7.2001888574126536"/>
        <n v="0.37774309193411593"/>
        <n v="2.0715765411815132"/>
        <n v="0.51296262448187824"/>
        <n v="0.38228292411683956"/>
        <n v="1.1542973924232676"/>
        <n v="3.0255379287008104"/>
        <n v="7.4110671936758887"/>
        <n v="3.1159644050192292"/>
        <n v="5.1240560949298821"/>
        <n v="19.344715332911775"/>
        <n v="1.467165840331883"/>
        <n v="1.5325783420154879"/>
        <n v="8.936777675655593"/>
        <n v="0.55910822238529545"/>
        <n v="0.92167970506249441"/>
        <n v="1.2270527427028066"/>
        <n v="2.4356827523215099"/>
        <n v="2.9500845690909805"/>
        <n v="7.4010515084904815"/>
        <n v="7.0814365199797678"/>
        <n v="6.1468854257118046"/>
        <n v="1.6896102816940419"/>
        <n v="0.77260725231994432"/>
        <n v="4.3540894925618865"/>
        <n v="8.3241446786041529"/>
        <n v="0.33236294033084129"/>
        <n v="0.33782905849640082"/>
        <n v="0.27677830058123443"/>
        <n v="0.94270514344729861"/>
        <n v="8.0843687637470687"/>
        <n v="1.7714199769381171"/>
        <n v="1.501723289020187"/>
        <n v="0.49960325623769353"/>
        <n v="2.4023745478156018"/>
        <n v="0.42162162162162165"/>
        <n v="1.5140163576200285"/>
        <n v="5.2692754746222397"/>
        <n v="11.29920784912944"/>
        <n v="1.8744721609986199"/>
        <n v="1.2528540483578245"/>
        <n v="5.7215026287191231"/>
        <n v="0.13556794495941435"/>
        <n v="0.94621101196231727"/>
        <n v="0.78590785907859073"/>
        <n v="1.754477846443909"/>
        <n v="4.4596323094251726"/>
        <n v="2.2772755503415913"/>
        <n v="3.6697352752587706"/>
        <n v="4.5163641181926595"/>
        <n v="4.5148874164902537"/>
        <n v="3.6519105727264631"/>
        <n v="2.4148851939825811"/>
        <n v="5.3781088246433528"/>
        <n v="3.948815355393382"/>
        <n v="5.5670039676437115"/>
        <n v="3.9961416563318179"/>
        <n v="2.4903288201160541"/>
        <n v="5.8294216332548174"/>
        <n v="4.5609208716426552"/>
        <n v="3.3422459893048129"/>
        <n v="2.9411088899611681"/>
        <n v="2.9323900811905506"/>
        <n v="5.9250019490137991"/>
        <n v="10.759756435095488"/>
        <n v="4.5071671346239102"/>
        <n v="5.0762597932409257"/>
        <n v="3.1232439920024047"/>
        <n v="1.3518676345255238"/>
        <n v="3.5135135135135136"/>
        <n v="3.7739805011007443"/>
        <n v="4.659915763061206"/>
        <n v="4.5089237447292438"/>
        <n v="4.3518577058439227"/>
        <n v="4.2226267197979697"/>
        <n v="3.1136394237242495"/>
        <n v="3.9476930668640513"/>
        <n v="5.4980023335572605"/>
        <n v="3.3065220218081848"/>
        <n v="5.0020388745412534"/>
        <n v="3.5951283635039042"/>
        <n v="5.037532604583558"/>
        <n v="1.9255799026512381"/>
        <n v="2.4503192158978511"/>
        <n v="3.8749488214306607"/>
        <n v="2.5748786551438383"/>
        <n v="4.3172275119758705"/>
        <n v="2.584416041688673"/>
        <n v="3.1072771126224983"/>
        <n v="3.115217914760414"/>
        <n v="2.700899240570684"/>
        <n v="7.0673237114848391"/>
        <n v="1.7070297682033262"/>
        <n v="1.397345637903149"/>
        <n v="7.158797785699794"/>
        <n v="3.4720277762222098"/>
        <n v="2.1021455501748951"/>
        <n v="5.0877683754108673"/>
        <n v="3.0809297258653414"/>
        <n v="3.237622268256211"/>
        <n v="6.0428743300885923"/>
        <n v="4.624451159451743"/>
        <n v="2.5836421525131792"/>
        <n v="1.9287091935138223"/>
        <n v="3.1716165266166336"/>
        <n v="2.4718314210970811"/>
        <n v="2.138220694921726"/>
        <n v="4.6466912353789462"/>
        <n v="2.7020211117916202"/>
        <n v="5.7640578967593186"/>
        <n v="3.7276169604837928"/>
        <n v="2.7976808365192292"/>
        <n v="5.543925503501046"/>
        <n v="2.9083455668504001"/>
        <n v="5.615234375"/>
        <n v="3.0247831681679171"/>
        <n v="6.326417586162826"/>
        <n v="3.0659835026503068"/>
        <n v="7.4197640271768401"/>
        <n v="3.323485967503693"/>
        <n v="3.2425136082867496"/>
        <n v="4.0283624318542541"/>
        <n v="4.2942982169681931"/>
        <n v="3.2687229905843798"/>
        <n v="5.2883655956894824"/>
        <n v="1.6636007358234024"/>
        <n v="1.812568616037548"/>
        <n v="1.9153394264265422"/>
        <n v="1.3542185568531946"/>
        <n v="4.3398692810457513"/>
        <n v="6.6389555646624903"/>
        <n v="6.1403680309756146"/>
        <n v="1.8968133535660092"/>
        <n v="3.2536398868754581"/>
        <n v="2.0337278917782551"/>
        <n v="3.7071180589608304"/>
        <n v="4.8176187198898832"/>
        <n v="5.4669703872437356"/>
        <n v="2.2765461542631034"/>
        <n v="2.1855028312195768"/>
        <n v="4.9883604921849019"/>
        <n v="4.219262152172397"/>
        <n v="6.5305210046464097"/>
        <n v="3.2428642379269039"/>
        <n v="2.74931555904675"/>
        <n v="5.2671181339352895"/>
        <n v="3.6210953461175377"/>
        <n v="4.6679197994987467"/>
        <n v="2.6978606807882812"/>
        <n v="2.3816659043232757"/>
        <n v="2.1358992891123072"/>
        <n v="4.6963220938209069"/>
        <n v="3.915627848458783"/>
        <n v="5.5692492172406896"/>
        <n v="5.4169922493717131"/>
        <n v="4.4168746635344789"/>
        <n v="3.3255618542670153"/>
        <n v="4.4256134190402951"/>
        <n v="3.0836174258646976"/>
        <n v="2.6589736014320224"/>
        <n v="3.3661774125407145"/>
        <n v="5.7474806619618475"/>
        <n v="4.0536726787592681"/>
        <n v="7.1510176448186851"/>
        <n v="2.7967804199109758"/>
        <n v="3.6463481603514554"/>
        <n v="4.6306918921173938"/>
        <n v="4.5809272274199087"/>
        <n v="5.3289102202145679"/>
        <n v="2.9800999901970395"/>
        <n v="3.0807345500760128"/>
        <n v="2.6791253830679276"/>
        <n v="2.214773135400455"/>
        <n v="2.6136957658128592"/>
        <n v="3.2427823837243488"/>
        <n v="6.2896988709602271"/>
        <n v="2.5337590439087259"/>
        <n v="2.168688012818742"/>
        <n v="0.7719202651773146"/>
        <n v="3.9374325782092776"/>
        <n v="4.9649874704325621"/>
        <n v="3.3050047214353162"/>
        <n v="5.3530860426490516"/>
        <n v="3.3966819189849256"/>
        <n v="4.0876614454520475"/>
        <n v="3.2366200439255577"/>
        <n v="2.529596276434281"/>
        <n v="2.058643520836811"/>
        <n v="5.0312044648503003"/>
        <n v="3.456858407079646"/>
        <n v="2.1890362675076522"/>
        <n v="3.2972758058103349"/>
        <n v="4.0156977274801493"/>
        <n v="3.090466379471811"/>
        <n v="4.351329572925061"/>
        <n v="4.9284518191505562"/>
        <n v="5.9626341592685836"/>
        <n v="3.2791327913279136"/>
        <n v="2.989790544787402"/>
        <n v="3.0454427834948947"/>
        <n v="5.0741454588364867"/>
        <n v="2.6775914922605306"/>
        <n v="0.29421571896514526"/>
        <n v="0.46432665380094895"/>
        <n v="0.67551645589505926"/>
        <n v="1.1111713371998484"/>
        <n v="1.1639507815098105"/>
        <n v="0.34869935141920633"/>
        <n v="0.3672420124862284"/>
        <n v="0.51126237985334066"/>
        <n v="0.72173338861503966"/>
        <n v="0.38042635931974128"/>
        <n v="0.23496240601503759"/>
        <n v="0.33723258509853515"/>
        <n v="0.3469976814245832"/>
        <n v="0.22653477308766898"/>
        <n v="0.45731975445447026"/>
        <n v="0.46217246735906947"/>
        <n v="0.67950169875424682"/>
        <n v="1.1298599818377648"/>
        <n v="0.5995203836930455"/>
        <n v="0.52072854657561807"/>
        <n v="0.77817146263121295"/>
        <n v="0.27409932674352872"/>
        <n v="0.34757824855320557"/>
        <n v="0.34070621584420185"/>
        <n v="0.33353003053082586"/>
        <n v="0.25388228324800066"/>
        <n v="0.15017269860339388"/>
        <n v="0.39391273519872899"/>
        <n v="0.13179571663920922"/>
        <n v="0.52147431217538232"/>
        <n v="0.50733396003998987"/>
        <n v="0.21845569163765483"/>
        <n v="1.1266678481910017"/>
        <n v="2.0067855338193894"/>
        <n v="2.30712890625"/>
        <n v="2.2153112086226727"/>
        <n v="1.6285928077820326"/>
        <n v="1.2082816275880086"/>
        <n v="1.5831765092451533"/>
        <n v="3.2770647615434867"/>
        <n v="3.2078292782384126"/>
        <n v="1.9690524399531886"/>
        <n v="2.8412454125725111"/>
        <n v="1.4038717304566277"/>
        <n v="1.5298317185109638"/>
        <n v="1.6972499631032618"/>
        <n v="1.3969301198330417"/>
        <n v="0.89202679876255009"/>
        <n v="2.262843404165046"/>
        <n v="0.87106634358024104"/>
        <n v="2.608366684586743"/>
        <n v="2.0860448945388415"/>
        <n v="0.57027548692753116"/>
        <n v="0.63082776430697662"/>
        <n v="0.55947968389397862"/>
        <n v="0.41703192421934177"/>
        <n v="2.3872398859195099"/>
        <n v="1.347211055822342"/>
        <n v="0.95833250144748139"/>
        <n v="1.754114736942251"/>
        <n v="0.9877491665866408"/>
        <n v="1.4139628834743088"/>
        <n v="2.1703183133526252"/>
        <n v="2.0551257253384914"/>
        <n v="1.1029411764705883"/>
        <n v="1.521177354617598"/>
        <n v="0.44511211261336447"/>
        <n v="0.99982981620149769"/>
        <n v="0.59859560262461153"/>
        <n v="0.44167360320722981"/>
        <n v="2.8491452564230735"/>
        <n v="3.3832620797834712"/>
        <n v="1.6289003113009484"/>
        <n v="2.3896509730934494"/>
        <n v="3.1390842291706855"/>
        <n v="0.69905627403005932"/>
        <n v="3.0721966205837172"/>
        <n v="0.72800582404659231"/>
        <n v="0.74043183346241237"/>
        <n v="1.3671661380290934"/>
        <n v="0.66230936819172115"/>
        <n v="0.39912193175014971"/>
        <n v="0.47988482764136609"/>
        <n v="0.52284006724527632"/>
        <n v="1.1130964585957408"/>
        <n v="0.59371574716843256"/>
        <n v="0.2671163124593065"/>
        <n v="0.76924079844587279"/>
        <n v="0.76189214257320792"/>
        <n v="0.6598300937508591"/>
        <n v="0.82145684877276326"/>
        <n v="2.1377037498886611"/>
        <n v="0.46062155708887176"/>
        <n v="0.98029604940692094"/>
        <n v="0.88027549101766889"/>
        <n v="0.97625210007719199"/>
        <n v="1.081995593327038"/>
        <n v="0.8125040090658342"/>
        <n v="1.6548801104840822"/>
        <n v="0.89663122838478293"/>
        <n v="0.92569117291557346"/>
        <n v="2.7107334619194079"/>
        <n v="0.45414979374030201"/>
        <n v="0.67676506299886541"/>
        <n v="1.0234330886504801"/>
        <n v="0.52017107848803612"/>
        <n v="0.64565028212110154"/>
        <n v="0.53937432578209277"/>
        <n v="0.2810370266282583"/>
        <n v="0.43003136699382777"/>
        <n v="0.3094629344454351"/>
        <n v="0.31288499520894847"/>
        <n v="1.6635194676737703"/>
        <n v="0.63751902274503347"/>
        <n v="0.47571928756279497"/>
        <n v="1.5733784368485229"/>
        <n v="0.1831784350777062"/>
        <n v="0.78401618614061719"/>
        <n v="0.61697363009003248"/>
        <n v="1.7727058693183391"/>
        <n v="1.460312608780554"/>
        <n v="0.13817839713059327"/>
        <n v="0.54355422341631598"/>
        <n v="0.92501011104125697"/>
        <n v="1.1174345781034796"/>
        <n v="2.5947965679490728"/>
        <n v="0.45033685196527001"/>
        <n v="0.65548935922273532"/>
        <n v="1.5374588479085545"/>
        <n v="1.1570654849827671"/>
        <n v="0.66646629118042933"/>
        <n v="1.0285949393128986"/>
        <n v="0.35247194137835081"/>
        <n v="0.67027027027027031"/>
        <n v="0.26198778620320656"/>
        <n v="2.4528529494551448"/>
        <n v="0.60422545849039766"/>
        <n v="0.52104677712077752"/>
        <n v="0.88700913443181484"/>
        <n v="0.91508362847604685"/>
        <n v="1.2501035997458352"/>
        <n v="0.35230352303523033"/>
        <n v="0.81831989106525604"/>
        <n v="0.49254500677726654"/>
        <n v="0.94886481264232969"/>
        <n v="0.13740038472107721"/>
        <n v="0.3252208791804434"/>
        <n v="0.14809799856133371"/>
        <n v="9.1912971546370098E-2"/>
        <n v="0.10106114199090449"/>
        <n v="0.5126953125"/>
        <n v="0.11737605821852487"/>
        <n v="5.2685928642178248E-2"/>
        <n v="0.27437476849628911"/>
        <n v="0.1894722337053879"/>
        <n v="0.58420964780504092"/>
        <n v="5.8719139829844981E-2"/>
        <n v="0.43025332794430177"/>
        <n v="0.21994336458361974"/>
        <n v="8.6882482753827178E-2"/>
        <n v="7.5691632290050326E-2"/>
        <n v="0.69666991779294973"/>
        <n v="0.13484358144552319"/>
        <n v="0.21510843420615211"/>
        <n v="3.8563881068990787E-2"/>
        <n v="0.22024050262887074"/>
        <n v="4.6993861426851115E-2"/>
        <e v="#N/A"/>
        <n v="9.0334236675700091E-2"/>
        <n v="0.10474494605635278"/>
        <n v="5.175626250776344E-2"/>
        <n v="9.8071906321715085E-2"/>
        <n v="7.8548425104076669E-2"/>
        <n v="0.37942435904385058"/>
        <n v="0.21378687823649581"/>
        <n v="9.5802264126842201E-2"/>
        <n v="7.3037482836191533E-2"/>
        <n v="0.11271892127992335"/>
        <n v="0.14097744360902256"/>
        <n v="0.12646221941195065"/>
        <n v="7.3916073578171523E-2"/>
        <n v="9.9341037782708044E-2"/>
        <n v="0.21156856937333388"/>
        <n v="5.7758730232074583E-2"/>
        <n v="0.1050433960529944"/>
        <n v="2.4272854626406094E-2"/>
        <n v="0.11393270374965188"/>
        <n v="0.6103515625"/>
        <n v="0.1467200727731561"/>
        <n v="0.18966934311184167"/>
        <n v="8.8788919142890971E-2"/>
        <n v="8.8392320475197114E-2"/>
        <n v="5.1065133577878584E-2"/>
        <n v="0.301812245345918"/>
        <n v="0.63984866188171152"/>
        <n v="8.4937231386005743E-2"/>
        <n v="4.0218466711175106E-2"/>
        <n v="7.1767837569810533E-2"/>
        <n v="0.44329130757897756"/>
        <n v="0.24743628515657221"/>
        <n v="3.1689917676636079E-2"/>
        <n v="2.9480610602406799E-2"/>
        <n v="8.5153086326306623E-2"/>
        <n v="0.26968716289104638"/>
        <n v="0.15223017202009437"/>
        <n v="4.4991194580489252E-2"/>
        <n v="3.2339624860351621E-2"/>
        <n v="0.29231921258013749"/>
        <n v="8.3480196642240975E-2"/>
        <n v="5.405405405405405E-2"/>
        <n v="4.6825248173815316E-2"/>
        <n v="2.5829781738344312E-2"/>
        <n v="4.8063388743554362E-2"/>
        <n v="8.781687254844564E-2"/>
        <n v="9.398772285370223E-2"/>
        <n v="0.12646793134598014"/>
        <n v="0.11129150518487482"/>
        <n v="2.6727248429774156E-2"/>
        <n v="7.7634393761645146E-2"/>
        <n v="2.862508015022442E-2"/>
        <n v="2.9371163391781946E-2"/>
        <n v="1.9090891735552968E-2"/>
        <n v="0.16310996330025826"/>
        <n v="0.14142771276031538"/>
        <n v="6.5407668157168683E-2"/>
        <n v="0.16825019794140936"/>
        <n v="4.7002199702946099E-2"/>
        <n v="0.23466374640671139"/>
        <n v="4.1130259531937649E-2"/>
        <n v="6.0044913595369336E-2"/>
        <n v="6.4616559461920298E-2"/>
        <n v="112.73"/>
        <n v="106.28"/>
        <n v="118.53"/>
        <n v="121.93"/>
        <n v="109.47"/>
        <n v="147.55000000000001"/>
        <n v="117.23"/>
        <n v="112.34"/>
        <n v="146.54"/>
        <n v="150.97999999999999"/>
        <n v="115.62"/>
        <n v="103.45"/>
        <n v="110.76"/>
        <n v="96.34"/>
        <n v="116.58"/>
        <n v="45.06"/>
        <n v="69.400000000000006"/>
        <n v="73.53"/>
        <n v="67.89"/>
        <n v="103.81"/>
        <n v="136.09"/>
        <n v="112.95"/>
        <n v="108.07"/>
        <n v="102.54"/>
        <n v="95.69"/>
        <n v="82.94"/>
        <n v="124.86"/>
        <n v="104.89"/>
        <n v="88.48"/>
        <n v="102.34"/>
        <n v="95.1"/>
        <n v="77.069999999999993"/>
        <n v="63.4"/>
        <n v="97"/>
        <n v="69.53"/>
        <n v="64.349999999999994"/>
        <n v="72.89"/>
        <n v="96.87"/>
        <n v="96.23"/>
        <n v="62.86"/>
        <n v="88.34"/>
        <n v="92.53"/>
        <n v="71.34"/>
        <n v="112.19"/>
        <n v="133"/>
        <n v="146.66999999999999"/>
        <n v="117.39"/>
        <n v="120.87"/>
        <n v="90.22"/>
        <n v="93.66"/>
        <n v="103.12"/>
        <n v="76.56"/>
        <n v="84.59"/>
        <n v="120.2"/>
        <n v="129.1"/>
        <n v="109.34"/>
        <n v="143.38999999999999"/>
        <n v="160.26"/>
        <n v="162.47999999999999"/>
        <n v="159.22999999999999"/>
        <n v="169.38"/>
        <n v="112.71"/>
        <n v="134"/>
        <n v="115.7"/>
        <n v="112.68"/>
        <n v="115.83"/>
        <n v="121.24"/>
        <n v="108.96"/>
        <n v="113.26"/>
        <n v="93.27"/>
        <n v="86.87"/>
        <n v="87.61"/>
        <n v="71.39"/>
        <n v="72.14"/>
        <n v="116.59"/>
        <n v="111.3"/>
        <n v="144.08000000000001"/>
        <n v="147.38"/>
        <n v="115.57"/>
        <n v="184.86"/>
        <n v="85.53"/>
        <n v="105.63"/>
        <n v="103.78"/>
        <n v="93.3"/>
        <n v="82.7"/>
        <n v="125.24"/>
        <n v="120.75"/>
        <n v="92.81"/>
        <n v="114.18"/>
        <n v="112.46"/>
        <n v="109.88"/>
        <n v="56.27"/>
        <n v="59.81"/>
        <n v="72.73"/>
        <n v="63.71"/>
        <n v="53.83"/>
        <n v="54.26"/>
        <n v="73.64"/>
        <n v="62.57"/>
        <n v="74.08"/>
        <n v="69.17"/>
        <n v="74.56"/>
        <n v="45.11"/>
        <n v="74.790000000000006"/>
        <n v="60.47"/>
        <n v="55.13"/>
        <n v="74.400000000000006"/>
        <n v="70.84"/>
        <n v="77.400000000000006"/>
        <n v="48.57"/>
        <n v="83.17"/>
        <n v="80.63"/>
        <n v="92.32"/>
        <n v="99.46"/>
        <n v="68.86"/>
        <n v="70.13"/>
        <n v="82.2"/>
        <n v="73.09"/>
        <n v="79.17"/>
        <n v="81.96"/>
        <n v="94.83"/>
        <n v="51.68"/>
        <n v="112.58"/>
        <n v="73.599999999999994"/>
        <n v="118"/>
        <n v="84.87"/>
        <n v="105.19"/>
        <n v="81.93"/>
        <n v="81.47"/>
        <n v="86.89"/>
        <n v="83.25"/>
        <n v="82.13"/>
        <n v="136.13"/>
        <n v="75.16"/>
        <n v="89.27"/>
        <n v="96.71"/>
        <n v="89.5"/>
        <n v="108.6"/>
        <n v="83.69"/>
        <n v="92.55"/>
        <n v="116.76"/>
        <n v="92.93"/>
        <n v="88.78"/>
        <n v="79.58"/>
        <n v="124.92"/>
        <n v="97.77"/>
        <n v="86.73"/>
        <n v="151.03"/>
        <n v="144.97"/>
        <n v="156.51"/>
        <n v="150.24"/>
        <n v="245.06"/>
        <n v="149.82"/>
        <n v="134.08000000000001"/>
        <n v="189.11"/>
        <n v="179.32"/>
        <n v="136.57"/>
        <n v="118.8"/>
        <n v="162.88"/>
        <n v="135.81"/>
        <n v="178.17"/>
        <n v="53.98"/>
        <n v="77.849999999999994"/>
        <n v="107.82"/>
        <n v="84.32"/>
        <n v="155.30000000000001"/>
        <n v="195.06"/>
        <n v="140.06"/>
        <n v="137.91999999999999"/>
        <n v="134.51"/>
        <n v="113.13"/>
        <n v="122.51"/>
        <n v="177.03"/>
        <n v="122.87"/>
        <n v="89.79"/>
        <n v="125.54"/>
        <n v="139.63"/>
        <n v="92.89"/>
        <n v="64.42"/>
        <n v="121.66"/>
        <n v="67.41"/>
        <n v="77.95"/>
        <n v="90.27"/>
        <n v="124.74"/>
        <n v="132.52000000000001"/>
        <n v="81.45"/>
        <n v="108.95"/>
        <n v="82.45"/>
        <n v="139.54"/>
        <n v="185.7"/>
        <n v="192.44"/>
        <n v="157.93"/>
        <n v="153.47"/>
        <n v="119.73"/>
        <n v="126.89"/>
        <n v="139.16"/>
        <n v="112.96"/>
        <n v="121.12"/>
        <n v="167.67"/>
        <n v="131.81"/>
        <n v="190.43"/>
        <n v="152.9"/>
        <n v="232.68"/>
        <n v="227.71"/>
        <n v="282.87"/>
        <n v="284.33999999999997"/>
        <n v="207.22"/>
        <n v="138.96"/>
        <n v="189.66"/>
        <n v="170.06"/>
        <n v="127.37"/>
        <n v="148.87"/>
        <n v="149.94999999999999"/>
        <n v="126.43"/>
        <n v="138.49"/>
        <n v="116.34"/>
        <n v="98.4"/>
        <n v="93.06"/>
        <n v="88.43"/>
        <n v="94.8"/>
        <n v="135.30000000000001"/>
        <n v="139.47999999999999"/>
        <n v="173.47"/>
        <n v="203.96"/>
        <n v="143.05000000000001"/>
        <n v="238.43"/>
        <n v="96.85"/>
        <n v="128.30000000000001"/>
        <n v="141.21"/>
        <n v="99.24"/>
        <n v="99.86"/>
        <n v="162.44999999999999"/>
        <n v="160.66999999999999"/>
        <n v="120.24"/>
        <n v="108.92"/>
        <n v="151.31"/>
        <n v="138.16"/>
        <n v="66.599999999999994"/>
        <n v="66.010000000000005"/>
        <n v="93.81"/>
        <n v="69.16"/>
        <n v="60.3"/>
        <n v="80.430000000000007"/>
        <n v="77.239999999999995"/>
        <n v="102.79"/>
        <n v="79.72"/>
        <n v="103.56"/>
        <n v="52.61"/>
        <n v="94.16"/>
        <n v="81.709999999999994"/>
        <n v="80.599999999999994"/>
        <n v="80.040000000000006"/>
        <n v="85.94"/>
        <n v="99.03"/>
        <n v="66.89"/>
        <n v="91.08"/>
        <n v="98.56"/>
        <n v="123.38"/>
        <n v="72.56"/>
        <n v="96.73"/>
        <n v="87.14"/>
        <n v="97.56"/>
        <n v="90.88"/>
        <n v="105.82"/>
        <n v="114.67"/>
        <n v="114.29"/>
        <n v="76.69"/>
        <n v="149.66999999999999"/>
        <n v="91.17"/>
        <n v="168.29"/>
        <n v="106.94"/>
        <n v="136.68"/>
        <n v="111.65"/>
        <n v="119.88"/>
        <n v="106.87"/>
        <n v="104.33"/>
        <n v="107.74"/>
        <n v="178.08"/>
        <n v="89.39"/>
        <n v="124.14"/>
        <n v="132.96"/>
        <n v="106.68"/>
        <n v="144.75"/>
        <n v="108.05"/>
        <n v="121.83"/>
        <n v="168.94"/>
        <n v="118.27"/>
        <n v="110.77"/>
        <n v="91.33"/>
        <n v="147.22999999999999"/>
        <n v="116.4"/>
        <n v="108.46"/>
        <n v="90.807873875478762"/>
        <n v="89.99406175771972"/>
        <n v="87.640449438202253"/>
        <n v="102.06937918624413"/>
        <n v="103.77387506535847"/>
        <n v="102.21165770979744"/>
        <n v="88.152804642166345"/>
        <n v="86.746538780905254"/>
        <n v="101.24520379352784"/>
        <n v="123.62967914438502"/>
        <n v="92.530042967762682"/>
        <n v="100.37937796675403"/>
        <n v="112.83490553779788"/>
        <n v="114.69000830334902"/>
        <n v="86.448943401802865"/>
        <n v="92.786611654536173"/>
        <n v="62.046704912248607"/>
        <n v="99.465130631557287"/>
        <n v="90.88648648648649"/>
        <n v="100.46475870985778"/>
        <n v="90.031962242733812"/>
        <n v="73.352100493739158"/>
        <n v="124.83403932477714"/>
        <n v="96.956429051671833"/>
        <n v="87.787801265652348"/>
        <n v="81.724838201522147"/>
        <n v="114.45037655128522"/>
        <n v="82.142923485594338"/>
        <n v="105.88555117575099"/>
        <n v="78.681047180120686"/>
        <n v="93.582621508073984"/>
        <n v="73.082889083031716"/>
        <n v="60.471180649222191"/>
        <n v="92.253026846815231"/>
        <n v="111.41529537113769"/>
        <n v="73.925128629723815"/>
        <n v="100.97531777050104"/>
        <n v="100.58451576454227"/>
        <n v="84.035636888995896"/>
        <n v="80.740999650471863"/>
        <n v="107.2023569436894"/>
        <n v="72.423982270848711"/>
        <n v="96.690371991247261"/>
        <n v="82.978291742747018"/>
        <n v="87.78070224561796"/>
        <n v="82.894322504872392"/>
        <n v="109.44821316175957"/>
        <n v="97.670578823289105"/>
        <n v="89.542205698763937"/>
        <n v="74.94804768675489"/>
        <n v="98.265413445967383"/>
        <n v="91.099483271569497"/>
        <n v="81.315332047527207"/>
        <n v="77.487224443541663"/>
        <n v="99.127306184384892"/>
        <n v="76.582371427732255"/>
        <n v="97.799012396032097"/>
        <n v="68.811470980293265"/>
        <n v="109.26091968745997"/>
        <n v="100.93693218857928"/>
        <n v="103.15973365065702"/>
        <n v="99.60297408503574"/>
        <n v="95.86460958923081"/>
        <n v="88.63525390625"/>
        <n v="84.159160413776974"/>
        <n v="114.34414007583182"/>
        <n v="71.148505627848564"/>
        <n v="92.668856105232067"/>
        <n v="117.0605612998523"/>
        <n v="85.493786404918055"/>
        <n v="90.702850044855424"/>
        <n v="109.28417477630461"/>
        <n v="96.007063837735501"/>
        <n v="107.43863500299342"/>
        <n v="82.028313204830837"/>
        <n v="79.097252411232034"/>
        <n v="72.532232977260165"/>
        <n v="99.234331469899075"/>
        <n v="84.357298474945537"/>
        <n v="88.291083660207249"/>
        <n v="82.621194047362977"/>
        <n v="64.339908952959036"/>
        <n v="74.42783073216718"/>
        <n v="74.745212741648004"/>
        <n v="76.692230743581192"/>
        <n v="178.25189263592566"/>
        <n v="93.928206739454879"/>
        <n v="82.741612011491128"/>
        <n v="84.158415841584159"/>
        <n v="86.20362012447147"/>
        <n v="93.032986958644258"/>
        <n v="81.655463124111833"/>
        <n v="78.690584007712758"/>
        <n v="83.057054073723236"/>
        <n v="109.59598286267102"/>
        <n v="83.750158510983056"/>
        <n v="89.927944862155385"/>
        <n v="87.343239540520599"/>
        <n v="78.863109414678007"/>
        <n v="77.097334440836661"/>
        <n v="87.436019207429695"/>
        <n v="65.102127277162268"/>
        <n v="85.710478982079806"/>
        <n v="80.061667124242362"/>
        <n v="77.790828561640495"/>
        <n v="72.582458548824221"/>
        <n v="89.484452312201626"/>
        <n v="68.079420279923937"/>
        <n v="50.868076675761635"/>
        <n v="82.491788980198152"/>
        <n v="97.768806434712928"/>
        <n v="72.427328937578565"/>
        <n v="87.949054288494906"/>
        <n v="72.558725823605883"/>
        <n v="79.626578802855576"/>
        <n v="82.121774681379193"/>
        <n v="85.48577226673828"/>
        <n v="86.321287408243933"/>
        <n v="95.814135869032455"/>
        <n v="71.669307679314031"/>
        <n v="74.047265412021275"/>
        <n v="75.351582031112457"/>
        <n v="90.433873497124935"/>
        <n v="74.851531722232025"/>
        <n v="100.71283253870882"/>
        <n v="79.000556548229298"/>
        <n v="104.14537116335607"/>
        <n v="87.34050765109204"/>
        <n v="82.254584681769146"/>
        <n v="78.104873650436772"/>
        <n v="103.06499842618823"/>
        <n v="89.06282812470171"/>
        <n v="94.910591471801922"/>
        <n v="101.80796006228817"/>
        <n v="101.78014102415905"/>
        <n v="68.703834867955081"/>
        <n v="100.98481054915707"/>
        <n v="81.489016578231102"/>
        <n v="94.98383253914227"/>
        <n v="82.858732956126516"/>
        <n v="101.74940703875842"/>
        <n v="105.6467489797781"/>
        <n v="96.553661734407186"/>
        <n v="76.08695652173914"/>
        <n v="80.280879475077697"/>
        <n v="103.3833155731466"/>
        <n v="93.414601828541137"/>
        <n v="94.001806684733509"/>
        <n v="71.754973074897663"/>
        <n v="91.044805828141477"/>
        <n v="99.63418951343273"/>
        <n v="86.203307724331069"/>
        <n v="0.58055152394775034"/>
        <n v="1.0396053147541882"/>
        <n v="2.1205668023470001"/>
        <n v="1.9899578498379487"/>
        <n v="1.9149123801604999"/>
        <n v="2.2231394105397446"/>
        <n v="0.76346930985007044"/>
        <n v="2.5012900636431397"/>
        <n v="3.1653330880775008"/>
        <n v="1.9404867072885283"/>
        <n v="2.38199856617562"/>
        <n v="0.6256695950289265"/>
        <n v="3.2858984404620477"/>
        <n v="2.6363618206874513"/>
        <n v="1.0133033689828841"/>
        <n v="2.2875423539326811"/>
        <n v="1.4914190392716786"/>
        <n v="1.1947354145408986"/>
        <n v="3.4531708561949728"/>
        <n v="1.8374084154830248"/>
        <n v="5.763532557635326"/>
        <n v="0.95329979555739319"/>
        <n v="2.8949741350671538"/>
        <n v="2.6753487022291549"/>
        <n v="0.92338767854566439"/>
        <n v="1.9530764063394124"/>
        <n v="1.5986023149159205"/>
        <n v="1.2183941324068712"/>
        <n v="1.7629167554582614"/>
        <n v="1.0666579146017263"/>
        <n v="0.76886439409403284"/>
        <n v="0.41124262567200781"/>
        <n v="1.5558087455309786"/>
        <n v="1.6489232199375845"/>
        <n v="1.2443891382605219"/>
        <n v="1.8229732410197317"/>
        <n v="2.1590385928148468"/>
        <n v="1.056949329399383"/>
        <n v="1.6502897455278409"/>
        <n v="0.95419847328244278"/>
        <n v="0.75316958868571904"/>
        <n v="1.1633317822242903"/>
        <n v="0.48205280332245626"/>
        <n v="2.6799002912736603"/>
        <n v="1.6161832387883976"/>
        <n v="1.7544052018114233"/>
        <n v="1.2856186819766828"/>
        <n v="1.0603446911548262"/>
        <n v="1.843947065475402"/>
        <n v="2.1002191976347047"/>
        <n v="1.0275889277293038"/>
        <n v="1.1353088730525234"/>
        <n v="1.2437810945273631"/>
        <n v="0.73778228415746505"/>
        <n v="1.6972316375818397"/>
        <n v="1.9883478539740231"/>
        <n v="1.9388863037071506"/>
        <n v="3.5841863896895405"/>
        <n v="1.2821118406402461"/>
        <n v="4.13"/>
        <n v="1.3239976606667101"/>
        <n v="1.1759221984448163"/>
        <n v="3.1002810535160665"/>
        <n v="0.86125579297051225"/>
        <n v="0.65687789799072638"/>
        <n v="0.55841308223529174"/>
        <n v="1.8807205249299954"/>
        <n v="1.7145343034811016"/>
        <n v="1.4842833544803811"/>
        <n v="3.4354073660714284"/>
        <n v="0.59984112316197336"/>
        <n v="4.2532565889124507"/>
        <n v="2.5520047707580593"/>
        <n v="0.62376264475361376"/>
        <n v="1.5284244491303547"/>
        <n v="0.39537547036047338"/>
        <n v="0.9179562651444203"/>
        <n v="1.9342802531732499"/>
        <n v="2.2929170164513661"/>
        <n v="1.4563786584511973"/>
        <n v="1.1334416023819189"/>
        <n v="1.7609051329691356"/>
        <n v="2.8404607858608175"/>
        <n v="1.3213839218333063"/>
        <n v="1.500688607114024"/>
        <n v="0.99"/>
        <n v="2.2799999999999998"/>
        <n v="1.4929727317968871"/>
        <n v="1.2941471153043334"/>
        <n v="1.2108187861341202"/>
        <n v="0.97190108555080934"/>
        <n v="1.2970706238547005"/>
        <n v="2.2370125915015668"/>
        <n v="1.030027761700625"/>
        <n v="0.82022246371294283"/>
        <n v="3.8197036354684495"/>
        <n v="0.66453210898326587"/>
        <n v="0.60832140808987079"/>
        <n v="1.398093508851566"/>
        <n v="1.3117704164989463"/>
        <n v="0.234007700980705"/>
        <n v="1.2282044054282608"/>
        <n v="0.75736920233875604"/>
        <n v="0.9952799601888016"/>
        <n v="2.5186618240221934"/>
        <n v="0.33955333302464852"/>
        <n v="1.5856476237937751"/>
        <n v="2.6737967914438503"/>
        <n v="3.2928064842958462"/>
        <n v="2.8545180129929788"/>
        <n v="2.4767317569152958"/>
        <n v="1.4114135711460318"/>
        <n v="1.4266491577906393"/>
        <n v="1.0647486179981118"/>
        <n v="1.2970168612191959"/>
        <n v="1.5980166671644913"/>
        <n v="0.81174731638760333"/>
        <n v="1.2150380685628623"/>
        <n v="1.5249731422640616"/>
        <n v="2.0946538124452236"/>
        <n v="1.5753445944895961"/>
        <n v="5.260306530819105"/>
        <n v="1.7158108795119471"/>
        <n v="0.94399615618331612"/>
        <n v="2.5092843521027803"/>
        <n v="0.7716438899506004"/>
        <n v="0.71003564378931827"/>
        <n v="1.7953321364452424"/>
        <n v="1.6155856497980519"/>
        <n v="1.7544792386623425"/>
        <n v="1.1419024895251553"/>
        <n v="1.3519586823744372"/>
        <n v="1.3842497692917053"/>
        <n v="1.1497288815002409"/>
        <n v="1.6675914126663776"/>
        <n v="1.0929516032915341"/>
        <n v="1.3734464882889734"/>
        <n v="0.52"/>
        <n v="1.4000109948507449"/>
        <n v="1.3776250727763244"/>
        <n v="2.0233812949640289"/>
        <n v="1.0912868806789857"/>
        <n v="1.3080769612875449"/>
        <n v="1.1347258373308668"/>
        <n v="1.2767082812770731"/>
        <n v="1.2220215471152205"/>
        <n v="3.1486674839208049"/>
        <n v="0.62848244939309239"/>
        <n v="2.7774486961787046"/>
        <n v="2.0784358695028957"/>
        <n v="1.885404212268923"/>
        <n v="2.9673590504451037"/>
        <n v="1.8655134401763755"/>
        <n v="2.888365116777373"/>
        <n v="1.7819680004044183"/>
        <n v="1.724287150399116"/>
        <n v="1.6252984730220519"/>
        <n v="2.7949295677748922"/>
        <n v="0.62201362775311719"/>
        <n v="2.9771514924505635"/>
        <n v="2.4243970907234913"/>
        <n v="1.3799623369395331"/>
        <n v="0.92144250921442505"/>
        <n v="1.2404382881951623"/>
        <n v="1.2244316833562716"/>
        <n v="0.94317377976892236"/>
        <n v="8.6567594863656033E-2"/>
        <n v="0.60955887841166378"/>
        <n v="2.201354007425202"/>
        <n v="1.4958502219648717"/>
        <n v="2.3537844592107557"/>
        <n v="2.834262458798873"/>
        <n v="2.3610260597400829"/>
        <n v="2.9983325980813658"/>
        <n v="1.107924409696303"/>
        <n v="1.1730594719019056"/>
        <n v="1.3954935336207279"/>
        <n v="2.7958553333774123"/>
        <n v="1.6510295121525298"/>
        <n v="1.7091095539224064"/>
        <n v="1.0204081632653061"/>
        <n v="0.53932957185529373"/>
        <n v="1.4226536675174692"/>
        <n v="2.2352589244166725"/>
        <n v="2.1506971225155742"/>
        <n v="3.1820962572704277"/>
        <n v="1.2736808305683398"/>
        <n v="1.8311604293906731"/>
        <n v="4.8430840759395588"/>
        <n v="0.88625824932343678"/>
        <n v="1.9152599354109148"/>
        <n v="1.5700667788142939"/>
        <n v="0.97253952088666251"/>
        <n v="2.2092496989130188"/>
        <n v="2.4965102544829807"/>
        <n v="2.7203145672845079"/>
        <n v="1.9587237212790418"/>
        <n v="0.35277139344700409"/>
        <n v="0.69245939418112523"/>
        <n v="1.1697344702752475"/>
        <n v="0.58707226387211264"/>
        <n v="1.51"/>
        <n v="2.9891480927935539"/>
        <n v="0.85810538805432546"/>
        <n v="3.0713064642308696"/>
        <n v="2.0916212114998154"/>
        <n v="0.38639876352395675"/>
        <n v="1.8750384229185024"/>
        <n v="1.1179838675972751"/>
        <n v="0.53739134885228557"/>
        <n v="1.3645830839577697"/>
        <n v="2.4937220982142856"/>
        <n v="1.1024107128382212"/>
        <n v="2.7385640714934865"/>
        <n v="4.4024274739537654"/>
        <n v="0.4813820410598541"/>
        <n v="3.2974342282164133"/>
        <n v="0.55897911326825545"/>
        <n v="0.80646360136169715"/>
        <n v="0.74395394352817301"/>
        <n v="3.0697522897846157"/>
        <n v="1.9605097325304579"/>
        <n v="0.77818378670997423"/>
        <n v="0.67016074614310939"/>
        <n v="3.1467849882575725"/>
        <n v="0.79453903920580271"/>
        <n v="4.4260815880704758"/>
        <n v="1.0900000000000001"/>
        <n v="2.09"/>
        <n v="1.4243303073464555"/>
        <n v="3.1310010854137094"/>
        <n v="1.7641068407252083"/>
        <n v="1.8497472273386371"/>
        <n v="0.82038421615310619"/>
        <n v="2.6910597016578253"/>
        <n v="1.9129087003011607"/>
        <n v="0.97942176046735363"/>
        <n v="2.1838222448104441"/>
        <n v="0.72494411889083543"/>
        <n v="0.81198848745035612"/>
        <n v="2.4784384929641399"/>
        <n v="0.61089669216015918"/>
        <n v="1.4572297742889357"/>
        <n v="0.60403495348930858"/>
        <n v="1.5298857887242874"/>
        <n v="2.3524799059008035"/>
        <n v="2.2448942344545637"/>
        <n v="0.60193545399824055"/>
        <n v="1.1892357178453312"/>
        <n v="2.0782117241554094"/>
        <n v="3.6546533507019832"/>
        <n v="1.5530327886781723"/>
        <n v="1.202156349847775"/>
        <n v="2.0407062461792944"/>
        <n v="3.3072321385146637"/>
        <n v="1.0470564204180828"/>
        <n v="1.2199663546121149"/>
        <n v="2.4791660443860333"/>
        <n v="0.65424410574523251"/>
        <n v="1.4241192946467316"/>
        <n v="1.625120632203791"/>
        <n v="1.4460999123575811"/>
        <n v="0.97706329349971255"/>
        <n v="0.48933084007619582"/>
        <n v="2.7484748347737669"/>
        <n v="0.74897898619334968"/>
        <n v="2.9570950980165072"/>
        <n v="1.0096275195615332"/>
        <n v="0.5396270892798819"/>
        <n v="0.60442848593656495"/>
        <n v="1.3779995248277501"/>
        <n v="1.0183341035592617"/>
        <n v="1.3196305034590317"/>
        <n v="1.5950902165344176"/>
        <n v="1.1841664693055887"/>
        <n v="1.0098969905069684"/>
        <n v="1.51516075337329"/>
        <n v="1.1715629715097187"/>
        <n v="1.2105493466546997"/>
        <n v="0.64"/>
        <n v="0.45078888054094662"/>
        <n v="1.0824197000385405"/>
        <n v="1.272968111996889"/>
        <n v="0.68493437616512154"/>
        <n v="1.3163559293969598"/>
        <n v="1.0110353432142321"/>
        <n v="0.32362459546925565"/>
        <n v="0.35232261911214696"/>
        <n v="0.17959309336275239"/>
        <n v="0.32787653106630132"/>
        <n v="0.44732245558727046"/>
        <n v="1.9527163679475557"/>
        <n v="0.16988356441854083"/>
        <n v="0.72001645751902899"/>
        <n v="1.9703245003820018"/>
        <n v="0.66779078114826618"/>
        <n v="0.85521787196762689"/>
        <n v="0.54914881933003845"/>
        <n v="1.7280653522896865"/>
        <n v="2.8506271379703536"/>
        <n v="0.77329874276591504"/>
        <n v="2.2088823055533902"/>
        <n v="0.68770535646060982"/>
        <n v="1.2777301986352461"/>
        <n v="1.7914369314675849"/>
        <n v="0.80425204559759422"/>
        <n v="0.27886710239651413"/>
        <n v="2.8488140983172121"/>
        <n v="1.275251427412109"/>
        <n v="1.657936822336664"/>
        <n v="0.12710114073273809"/>
        <n v="0.61299550469963215"/>
        <n v="2.0108770165897356"/>
        <n v="2.8596249909505538"/>
        <n v="2.2792678715321744"/>
        <n v="1.5670964726582906"/>
        <n v="2.0342668747698296"/>
        <n v="1.7226293339166576"/>
        <n v="1.0395622070101798"/>
        <n v="1.3293943870014771"/>
        <n v="0.6093676425781791"/>
        <n v="1.6761068084614497"/>
        <n v="0.91756070016939584"/>
        <n v="0.34319650237999311"/>
        <n v="1.8048429953709118"/>
        <n v="1.8829602674226715"/>
        <n v="1.9930943491564437"/>
        <n v="0.66847335140018072"/>
        <n v="1.1914396187393219"/>
        <n v="1.0125907667710345"/>
        <n v="2.7160217281738253"/>
        <n v="0.73193358128292629"/>
        <n v="1.354370042038239"/>
        <n v="1.1803588290840414"/>
        <n v="2.0847264288242928"/>
        <n v="0.44085951276859775"/>
        <n v="1.0889247785445115"/>
        <n v="0.51895931358981451"/>
        <n v="1.5646019769550212"/>
        <n v="1.122697518648196"/>
        <n v="0.65415593442086761"/>
        <n v="1.2435451575508485"/>
        <n v="1.9102048422916247"/>
        <n v="3.9988003598920323"/>
        <n v="0.84767480828749975"/>
        <n v="1.3965986635081142"/>
        <n v="2.7583329470121924"/>
        <n v="0.7524454477050414"/>
        <n v="1.4705544449805841"/>
        <n v="1.5458576112253044"/>
        <n v="0.89147217715335103"/>
        <n v="0.6633576824623838"/>
        <n v="0.82869657866698232"/>
        <n v="1.2057323963070139"/>
        <n v="1.3349391296777282"/>
        <n v="2.8544243577545196"/>
        <n v="1.0357882705907566"/>
        <n v="0.29013539651837522"/>
        <n v="1.2247214505481374"/>
        <n v="1.727564876562703"/>
        <n v="1.0835540573079703"/>
        <n v="1.1349381757362165"/>
        <n v="0.41220115416323166"/>
        <n v="2.1259828088631489"/>
        <n v="4.0527300258305869"/>
        <n v="1.1570344766982046"/>
        <n v="2.5509312646329105"/>
        <n v="1.57607112877529"/>
        <n v="0.99299851891746338"/>
        <n v="0.40958653899374547"/>
        <n v="1.6155941796371778"/>
        <n v="2.1837418878602404"/>
        <n v="1.171875"/>
        <n v="0.9461088952787311"/>
        <n v="1.6607073257528258"/>
        <n v="2.1575291857543961"/>
        <n v="4.6736771824403274"/>
        <n v="1.882829353215002"/>
        <n v="4.2235710672736477"/>
        <n v="0.50827682604225632"/>
        <n v="1.775788637840179"/>
        <n v="2.5421905860727065"/>
        <n v="1.5986376826704201"/>
        <n v="1.3444363656318166"/>
        <n v="1.069084222455045"/>
        <n v="0.54042940640878789"/>
        <n v="1.4049554222088001"/>
        <n v="3.6096256684491981"/>
        <n v="0.23326710692481561"/>
        <n v="1.1939455406775961"/>
        <n v="1.5604730301378105"/>
        <n v="2.2350749926477795"/>
        <n v="0.85522877369696393"/>
        <n v="0.60024009603841533"/>
        <n v="1.1381041524846836"/>
        <n v="0.67603253406570196"/>
        <n v="0.39029193836990067"/>
        <n v="3.7369019063249591"/>
        <n v="1.6383553380221829"/>
        <n v="0.69393526762333713"/>
        <n v="2.1294626366224114"/>
        <n v="3.7280701754385963"/>
        <n v="1.4566430204949674"/>
        <n v="2.8048333076913972"/>
        <n v="1.0082456525645376"/>
        <n v="0.47727229338882421"/>
        <n v="0.87644979403429846"/>
        <n v="1.3704787096869266"/>
        <n v="3.5266068412861351"/>
        <n v="0.50893658132634045"/>
        <n v="0.84539190959942512"/>
        <n v="1.2153171153727316"/>
        <n v="2.6571011026969575"/>
        <n v="1.0495072235614373"/>
        <n v="1.4568071544096661"/>
        <n v="0.96598559803290207"/>
        <n v="2.5435471100554237"/>
        <n v="1.1404352377467042"/>
        <n v="1.0492883852930615"/>
        <n v="1.864431087758641"/>
        <n v="1.8985513227949977"/>
        <n v="2.4132111480891472"/>
        <n v="1.0642676544952079"/>
        <n v="1.1650970220674925"/>
        <n v="1.4535873173505467"/>
        <n v="4.7733451349813487"/>
        <n v="1.0733613564202436"/>
        <n v="0.57586179316963937"/>
        <n v="0.65464880486675503"/>
        <n v="89.823053084074772"/>
        <n v="101.5593762495002"/>
        <n v="87.417650039817559"/>
        <n v="66.93320465981941"/>
        <n v="71.078649683797991"/>
        <n v="75.514554285913974"/>
        <n v="60.673500584479811"/>
        <n v="73.152984589797569"/>
        <n v="77.532521450318285"/>
        <n v="75.180190449467759"/>
        <n v="62.724412951606247"/>
        <n v="70.312726429585837"/>
        <n v="70.924567396539175"/>
        <n v="58.077217543475882"/>
        <n v="76.946192757808973"/>
        <n v="74.136247827225745"/>
        <n v="35.224798257973617"/>
        <n v="69.583837089044593"/>
        <n v="61.075256903858403"/>
        <n v="65.484982767109798"/>
        <n v="72.599002589097992"/>
        <n v="77.505146608802093"/>
        <n v="76.0827944179714"/>
        <n v="66.881547139403708"/>
        <n v="58.080078821750725"/>
        <n v="77.751560359263195"/>
        <n v="80.71431381032923"/>
        <n v="70.904242157644404"/>
        <n v="55.783755134490526"/>
        <n v="62.859531439718147"/>
        <n v="74.955511664743725"/>
        <n v="67.555555555555543"/>
        <n v="69.09458775923116"/>
        <n v="70.312142955075174"/>
        <n v="69.668121321302664"/>
        <n v="43.654714850367021"/>
        <n v="54.20655194677596"/>
        <n v="54.368932038834949"/>
        <n v="57.987306494297293"/>
        <n v="50.225407467344816"/>
        <n v="48.13821714054437"/>
        <n v="63.53437417616216"/>
        <n v="65.130869522595816"/>
        <n v="74.830858647777319"/>
        <n v="74.185552407932008"/>
        <n v="74.550645381800635"/>
        <n v="67.211005542359473"/>
        <n v="58.479150059459251"/>
        <n v="68.783613013195406"/>
        <n v="60.011029596082821"/>
        <n v="70.75410444300158"/>
        <n v="40.760869565217391"/>
        <n v="57.8189456155622"/>
        <n v="60.641588505288361"/>
        <n v="58.881868351595621"/>
        <n v="66.29272508515362"/>
        <n v="71.553125461799908"/>
        <n v="71.647118816930146"/>
        <n v="66.414128990997185"/>
        <n v="78.278578160764781"/>
        <n v="75.063106151189046"/>
        <n v="80.313262383764098"/>
        <n v="59.834339019020923"/>
        <n v="64.990143957947552"/>
        <n v="49.619341380355522"/>
        <n v="68.871731882786463"/>
        <n v="76.828867580727078"/>
        <n v="82.179511496069622"/>
        <n v="69.729509310860408"/>
        <n v="73.653706834098045"/>
        <n v="79.969219841363795"/>
        <n v="77.63124174502731"/>
        <n v="78.030941488080899"/>
        <n v="88.065598992936572"/>
        <n v="76.818982612322017"/>
        <n v="78.475954251067932"/>
        <n v="61.629593810444874"/>
        <n v="79.144385026737964"/>
        <n v="90.592526070780565"/>
        <n v="76.306919844098914"/>
        <n v="70.71423146061727"/>
        <n v="74.900743521258931"/>
        <n v="64.41650390625"/>
        <n v="72.892259191411412"/>
        <n v="72.435699928107169"/>
        <n v="64.185879433087322"/>
        <n v="83.22946375127637"/>
        <n v="70.011516481606222"/>
        <n v="66.753848303951116"/>
        <n v="72.180334887260955"/>
        <n v="81.557899935521931"/>
        <n v="76.227749021588181"/>
        <n v="67.049415624359227"/>
        <n v="43.645699614890887"/>
        <n v="67.120468576856112"/>
        <n v="48.720680934101907"/>
        <n v="53.747252015188856"/>
        <n v="42.778965537532116"/>
        <n v="56.17621591941036"/>
        <n v="54.115890960700824"/>
        <n v="73.860610435873468"/>
        <n v="51.612809611561737"/>
        <n v="43.264472547325425"/>
        <n v="52.008238928939235"/>
        <n v="57.452233517666144"/>
        <n v="51.205180477275448"/>
        <n v="65.014511391877093"/>
        <n v="65.470106436621833"/>
        <n v="50.109402446916704"/>
        <n v="56.867309610907881"/>
        <n v="42.750540483994705"/>
        <n v="44.564743310157269"/>
        <n v="54.064411055581282"/>
        <n v="48.803646031143181"/>
        <n v="43.075360724410778"/>
        <n v="66.549608973396332"/>
        <n v="61.502908389028214"/>
        <n v="39.450851180669957"/>
        <n v="53.623255171142951"/>
        <n v="60.616174047266426"/>
        <n v="49.455426711566375"/>
        <n v="60.641329811838787"/>
        <n v="41.36904761904762"/>
        <n v="40.151754663294341"/>
        <n v="58.027203770883439"/>
        <n v="51.201379320507812"/>
        <n v="66.767567567567568"/>
        <n v="60.415470536040502"/>
        <n v="62.476864229013287"/>
        <n v="67.693190263236801"/>
        <n v="68.049784729925364"/>
        <n v="64.112452277197178"/>
        <n v="61.060123618655176"/>
        <n v="56.36580024084337"/>
        <n v="58.504455637349864"/>
        <n v="71.78220732639501"/>
        <n v="62.656420811526182"/>
        <n v="59.711917438189111"/>
        <n v="72.898428327188086"/>
        <n v="69.591944265558212"/>
        <n v="60.422357329573821"/>
        <n v="66.034604549825957"/>
        <n v="58.261579661586872"/>
        <n v="59.155454871950717"/>
        <n v="65.898825654923215"/>
        <n v="63.90217154177698"/>
        <n v="64.784749135854184"/>
        <n v="48.563410396899641"/>
        <n v="62.495686978124354"/>
        <n v="61.03439589630851"/>
        <n v="65.179185451211126"/>
        <n v="1.8698141872151455"/>
        <n v="2.0160238008246778"/>
        <n v="1.3334285782317785"/>
        <n v="1.5109723677364637"/>
        <n v="3.4399653943601045"/>
        <n v="1.6154139865480071"/>
        <n v="1.6314401829543632"/>
        <n v="2.0475315536020942"/>
        <n v="1.1528115793518636"/>
        <n v="0.94791458790660543"/>
        <n v="2.6599076032095725"/>
        <n v="2.703351195713029"/>
        <n v="3.1204607098325043"/>
        <n v="2.638327706130883"/>
        <n v="1.0108932461873639"/>
        <n v="4.062993969908085"/>
        <n v="3.1288499520894848"/>
        <n v="2.4026302478502783"/>
        <n v="2.7953807478789146"/>
        <n v="1.9423243910241761"/>
        <n v="1.3249002381665904"/>
        <n v="0.8090527610273891"/>
        <n v="1.0553532795103162"/>
        <n v="1.1040786720244438"/>
        <n v="2.1983878489107989"/>
        <n v="1.196477257124924"/>
        <n v="0.63356634495575592"/>
        <n v="0.46493417510889246"/>
        <n v="0.91127495650733159"/>
        <n v="1.7557351596848383"/>
        <n v="1.0682585814154426"/>
        <n v="0.86725567781451574"/>
        <n v="0.9934103778270803"/>
        <n v="0.7195107327017628"/>
        <n v="2.0680905788915731"/>
        <n v="1.9488395546288346"/>
        <n v="1.5408795340380288"/>
        <n v="2.5416884412561167"/>
        <n v="0.52304902712880952"/>
        <n v="0.56443543628293602"/>
        <n v="0.41514314454964951"/>
        <n v="0.75958982149639198"/>
        <n v="1.2905682731773369"/>
        <n v="1.3053473032448855"/>
        <n v="1.050433960529944"/>
        <n v="0.61504667764964305"/>
        <n v="1.4127547181400777"/>
        <n v="0.58405122963642808"/>
        <n v="0.77494258379947301"/>
        <n v="1.5070802930599698"/>
        <n v="0.79887218045112784"/>
        <n v="0.37938665823585205"/>
        <n v="3.5628395831477686"/>
        <n v="1.9200316706254947"/>
        <n v="1.4644615578841054"/>
        <n v="1.5495351394581627"/>
        <n v="1.0764924799311044"/>
        <n v="1.3952046300124017"/>
        <n v="1.1363636363636362"/>
        <n v="2.4910609886292385"/>
        <n v="2.0270759429522913"/>
        <n v="0.93582887700534756"/>
        <n v="1.3556673789664759"/>
        <n v="1.8693986767589759"/>
        <n v="1.8970400977105584"/>
        <n v="3.2521450318295044"/>
        <n v="1.9358652283138762"/>
        <n v="0.81127439618005659"/>
        <n v="1.6726997111979405"/>
        <n v="1.7339171834131719"/>
        <n v="2.7567567567567566"/>
        <n v="1.7821574588531293"/>
        <n v="1.2545927054395554"/>
        <n v="2.8110696880994044"/>
        <n v="1.5384291163516048"/>
        <n v="0.84452534395959389"/>
        <n v="0.63955836811633227"/>
        <n v="1.8030328911157927"/>
        <n v="2.1921295477848881"/>
        <n v="0.91022235431798337"/>
        <n v="1.2776947125186897"/>
        <n v="1.2353304508956147"/>
        <n v="1.6526292734404555"/>
        <n v="0.64185996755041275"/>
        <n v="1.3487995683841381"/>
        <n v="1.8278060478446512"/>
        <n v="0.71031135314312777"/>
        <n v="1.3763410502540938"/>
        <n v="1.7841388099205961"/>
        <n v="1.9546174821631099"/>
        <n v="2.5569196638402678"/>
        <n v="2.1197033823705467"/>
        <n v="8.7659334914954368"/>
        <n v="3.410360439818898"/>
        <n v="2.8420120824338806"/>
        <n v="2.4019449896013358"/>
        <n v="1.5954360858634693"/>
        <n v="3.1557916723425508"/>
        <n v="0.88996763754045316"/>
        <n v="1.4988641420173774"/>
        <n v="2.28202706956248"/>
        <n v="1.4012714533895878"/>
        <n v="1.3474440670353423"/>
        <n v="1.9579554822753502"/>
        <n v="0.89585019072939542"/>
        <n v="0.9612465850450268"/>
        <n v="2.169921548990152"/>
        <n v="3.2166717070354385"/>
        <n v="1.6273825731790335"/>
        <n v="4.4522771542528519"/>
        <n v="4.2981121210874846"/>
        <n v="2.8031656214552996"/>
        <n v="2.7548854342261344"/>
        <n v="2.1181075169793941"/>
        <n v="3.7106104429898008"/>
        <n v="1.6894130117927655"/>
        <n v="4.0650406504065044"/>
        <n v="1.9365688756009309"/>
        <n v="2.8264893807599676"/>
        <n v="3.6581048656728159"/>
        <n v="2.289671876774023"/>
        <n v="1.4667739295671109"/>
        <n v="1.1899637947185862"/>
        <n v="2.2666570417960008"/>
        <n v="3.3238235049718861"/>
        <n v="2.001953125"/>
        <n v="1.8716890322365012"/>
        <n v="1.512375921271248"/>
        <n v="1.8572784679516281"/>
        <n v="0.97308380684286433"/>
        <n v="3.2003938946331858"/>
        <n v="1.6432648150593483"/>
        <n v="1.664826443999724"/>
        <n v="2.5308601658938019"/>
        <n v="3.4130562135452487"/>
        <n v="3.6272596447651151"/>
        <n v="1.8097954297383896"/>
        <n v="2.3684839529779884"/>
        <n v="2.6486876956417045"/>
        <n v="3.129865590543675"/>
        <n v="3.559967030847202"/>
        <n v="1.617186096192625"/>
        <n v="1.7422224336409478"/>
        <n v="2.1157580500246356"/>
        <n v="1.820014560116481"/>
        <n v="2.7574702763427772"/>
        <n v="1.8532764528988039"/>
        <n v="1.8383448088036292"/>
        <n v="2.5654040854403029"/>
        <n v="1.2577928469867659"/>
        <n v="18.838514295893827"/>
        <n v="15.300870942201108"/>
        <n v="16.639313218028025"/>
        <n v="50.084974507647708"/>
        <n v="29.803463230092579"/>
        <n v="17.379771255339673"/>
        <n v="10.807543520309476"/>
        <n v="19.877649929674131"/>
        <n v="36.849344820097009"/>
        <n v="11.229946524064172"/>
        <n v="26.056386571999724"/>
        <n v="20.710004948408262"/>
        <n v="10.732569319924117"/>
        <n v="24.114309438140047"/>
        <n v="20.363528890202453"/>
        <n v="21.950767233786102"/>
        <n v="14.10033584673889"/>
        <n v="12.108031857054691"/>
        <n v="16.82162162162162"/>
        <n v="15.515253171191949"/>
        <n v="14.248588583206381"/>
        <n v="15.184581563066867"/>
        <n v="15.732018292554425"/>
        <n v="20.293206080582475"/>
        <n v="14.524707149589338"/>
        <n v="16.151378845679364"/>
        <n v="13.17045575080437"/>
        <n v="12.390169598573365"/>
        <n v="20.008155498165014"/>
        <n v="14.570564292614939"/>
        <n v="24.789439101606835"/>
        <n v="12.641075472034517"/>
        <n v="10.722956568653899"/>
        <n v="14.695560624670996"/>
        <n v="17.506215224340004"/>
        <n v="29.234924202101446"/>
        <n v="18.154290341889372"/>
        <n v="15.623302405423612"/>
        <n v="36.284011557909949"/>
        <n v="13.234406278796353"/>
        <n v="10.855268926573487"/>
        <n v="15.393215804500169"/>
        <n v="15.031871372847492"/>
        <n v="20.548937773526941"/>
        <n v="20.832166657333261"/>
        <n v="17.370360598813608"/>
        <n v="21.872158892230228"/>
        <n v="20.400520864362495"/>
        <n v="22.512449755120517"/>
        <n v="12.906048342994641"/>
        <n v="18.314162172991203"/>
        <n v="15.064721540790231"/>
        <n v="13.667642926875729"/>
        <n v="12.208941820436614"/>
        <n v="15.737326714318083"/>
        <n v="15.202514171586335"/>
        <n v="19.387918602788016"/>
        <n v="15.251408053223813"/>
        <n v="6.404508774177021"/>
        <n v="17.577014300178924"/>
        <n v="19.330582069524269"/>
        <n v="17.931134050386195"/>
        <n v="13.37838960751184"/>
        <n v="15.966796875000002"/>
        <n v="14.4053209445345"/>
        <n v="19.575682699271503"/>
        <n v="16.697817845203211"/>
        <n v="24.639872108985386"/>
        <n v="20.6794682422452"/>
        <n v="15.77240782311428"/>
        <n v="13.120212545718033"/>
        <n v="18.597740186793807"/>
        <n v="13.584303337493527"/>
        <n v="14.817401716224307"/>
        <n v="11.597491876597971"/>
        <n v="15.228345197152684"/>
        <n v="14.194721890144358"/>
        <n v="14.822604748989871"/>
        <n v="19.241830065359476"/>
        <n v="16.492008664598092"/>
        <n v="19.301093141952013"/>
        <n v="14.946889226100152"/>
        <n v="15.312401801613072"/>
        <n v="7.3808326858918694"/>
        <n v="0.68823124569855465"/>
        <n v="12.847419728144676"/>
        <n v="18.584557379624538"/>
        <n v="16.667570057997725"/>
        <n v="17.384681611973907"/>
        <n v="20.951114067176587"/>
        <n v="15.761210684148129"/>
        <n v="14.545977103258874"/>
        <n v="14.446814104998685"/>
        <n v="13.088128270588101"/>
        <n v="16.3695274949709"/>
        <n v="11.004184689952517"/>
        <n v="8.5213032581453643"/>
        <n v="17.599325534829806"/>
        <n v="7.2238608223845047"/>
        <n v="11.003117549972492"/>
        <n v="17.677167431797795"/>
        <n v="13.094886575173636"/>
        <n v="12.191059889414429"/>
        <n v="14.160207809761147"/>
        <n v="11.097244653256986"/>
        <n v="23.977182621868234"/>
        <n v="14.974534585080605"/>
        <n v="10.10741267366762"/>
        <n v="12.113101962079213"/>
        <n v="12.824181964375759"/>
        <n v="13.328607969428949"/>
        <n v="7.7225030145983533"/>
        <n v="11.04387932128803"/>
        <n v="12.920337714518309"/>
        <n v="9.3355299286106543"/>
        <n v="14.058947456248305"/>
        <n v="16.906158138979663"/>
        <n v="14.61038961038961"/>
        <n v="14.684834820115675"/>
        <n v="12.081627400037002"/>
        <n v="16.046550978585799"/>
        <n v="13.214695671157244"/>
        <n v="17.813341911616874"/>
        <n v="15.540659728347151"/>
        <n v="19.257349629606622"/>
        <n v="18.117109464249101"/>
        <n v="13.70279304914772"/>
        <n v="19.229896017799575"/>
        <n v="12.998921251348435"/>
        <n v="11.264900817349353"/>
        <n v="13.495435945860876"/>
        <n v="10.286172467115939"/>
        <n v="15.327176262527018"/>
        <n v="13.402262526335074"/>
        <n v="11.125881400994105"/>
        <n v="8.8788829302843268"/>
        <n v="21.198464363211485"/>
        <n v="18.447749704451105"/>
        <n v="22.581262763784888"/>
        <n v="12.336517948242278"/>
        <n v="14.135099192475906"/>
        <n v="19.869880963245933"/>
        <n v="14.102203908347381"/>
        <n v="5.4347826086956523"/>
        <n v="16.392310348797054"/>
        <n v="22.549094230476481"/>
        <n v="14.641579435537299"/>
        <n v="19.421860885275517"/>
        <n v="18.567278780980857"/>
        <n v="16.779792591413045"/>
        <n v="24.623372536679387"/>
        <n v="15.914165688983083"/>
        <n v="0.92031182330012995"/>
        <n v="4.0669448939613302"/>
        <n v="5.7698077500057696"/>
        <n v="1.51876013944979"/>
        <s v="NA"/>
        <n v="1.24346110968185"/>
        <n v="2.5223008305136898"/>
        <n v="1.0723221732396"/>
        <n v="3.30431612050499"/>
        <n v="1.9791808306516201"/>
        <n v="1.9332419733751001"/>
        <n v="1.9066846119336001"/>
        <n v="11.948285030577001"/>
        <n v="0.24613566998129399"/>
        <n v="3.1116974932165"/>
        <n v="1.7514314584035"/>
        <n v="7.43678730788299"/>
        <n v="1.9378183252448"/>
        <n v="1.90957596180848"/>
        <n v="1.5502968964811199"/>
        <n v="2.3968523617050401"/>
        <n v="0.67946929871616102"/>
        <n v="2.6314215656958302"/>
        <n v="10.4477179984372"/>
        <n v="1.3193972004040699"/>
        <n v="4.1880697857374196"/>
        <n v="2.3075936925772398"/>
        <n v="0.873884647226566"/>
        <n v="17.167867788552201"/>
        <n v="3.8332656376929299"/>
        <n v="2.9278142352347301"/>
        <n v="4.5972607987740597"/>
        <n v="0.28505594222866198"/>
        <n v="3.4722222222222201"/>
        <n v="2.76846084225097"/>
        <n v="2.5708635464733001"/>
        <n v="11.1132883576407"/>
        <n v="2.3679505146667998"/>
        <n v="3.3623212469645698"/>
        <n v="3.3362344067304899"/>
        <n v="3.5850324893569301"/>
        <n v="4.5747800586510303"/>
        <n v="11.8845500848896"/>
        <n v="1.6774832251677501"/>
        <n v="2.4387964072365098"/>
        <n v="2.1838280766852201"/>
        <n v="5.8438847919855297"/>
        <n v="1.78631777144788"/>
        <n v="17.253374147766799"/>
        <n v="56.179775280898902"/>
        <n v="8.2956259426847705"/>
        <n v="12.9914850989231"/>
        <n v="0.72869164590287205"/>
        <n v="6.5946019443877901"/>
        <n v="2.7126356317815898"/>
        <n v="2.8109280994180899"/>
        <n v="9.4849321647256595"/>
        <n v="4.0663834246466104"/>
        <n v="2.4856884603796301"/>
        <n v="7.90790440533259"/>
        <n v="8.3553640784620899"/>
        <n v="11.009547024172299"/>
        <n v="1.57432958324489"/>
        <n v="0.62463851937536097"/>
        <n v="8.5144927536231894"/>
        <n v="14.760581026584701"/>
        <n v="1.8373660816817301"/>
        <n v="6.6101523867191396"/>
        <n v="6.2303622740822302"/>
        <n v="1.5743223257988499"/>
        <n v="8.2718533422758806"/>
        <n v="5.0191068271259898"/>
        <n v="5.0046653660191698"/>
        <n v="7.0564516129032304"/>
        <n v="1.5333748622358501"/>
        <n v="4.1844740702940602"/>
        <n v="15.3803131991051"/>
        <n v="0.95606864572876304"/>
        <n v="3.22786472994783"/>
        <n v="5.3399988638300302"/>
        <n v="27.076070865765701"/>
        <n v="1.5667721421768901"/>
        <n v="7.3781363988062303"/>
        <n v="29.937854633882701"/>
        <n v="9.2081031307550596"/>
        <n v="7.6880295743775999"/>
        <n v="12.0301875513711"/>
        <n v="3.3551223462717701"/>
        <n v="5.1625354321210999"/>
        <n v="2.42576236290062"/>
        <n v="1.50510661171833"/>
        <n v="2.9212717269584698"/>
        <n v="4.1675571703355399"/>
        <n v="13.0076356510575"/>
        <n v="3.3771173637155401"/>
        <n v="4.1226279732433397"/>
        <n v="5.8586874528539097"/>
        <n v="15.333782439932"/>
        <n v="0.87647331597372602"/>
        <n v="17.819307872005201"/>
        <n v="7.08717798499569"/>
        <n v="2.92510373914424"/>
        <n v="7.3915931302780198"/>
        <n v="3.29269486878183"/>
        <n v="17.007348744292202"/>
        <n v="19.527174428530799"/>
        <n v="2.65934564453935"/>
        <n v="2.0460712337274183"/>
        <n v="15.768216098582155"/>
        <n v="3.5352028814304228"/>
        <n v="64.56609487647367"/>
        <n v="6.5372226866638474"/>
        <n v="0.64159306470520427"/>
        <n v="4.0646950000000004"/>
        <n v="1.2406084410225404"/>
        <n v="96.09"/>
        <n v="123.14"/>
        <n v="3.8897102358268577E-2"/>
        <n v="7.0600332022319745E-2"/>
        <n v="1.2212853643671426E-2"/>
        <n v="0.51720598684123575"/>
        <n v="0.87422283171239767"/>
        <n v="22.682866152644944"/>
        <n v="87.595019765583487"/>
        <n v="1.49"/>
        <n v="1.57"/>
        <n v="2.7"/>
        <n v="10.697957893761222"/>
        <n v="27.033486138996665"/>
        <n v="34.411562284927733"/>
        <n v="29.970774571916127"/>
        <n v="30.166722289130405"/>
        <n v="39.258502867017512"/>
        <n v="44.609463927584152"/>
        <n v="45.322818186137106"/>
        <n v="26.431410837575839"/>
        <n v="40.907566782161616"/>
        <n v="27.345233573870111"/>
        <n v="32.416578369496783"/>
        <n v="44.763501613289563"/>
        <n v="29.244987468671678"/>
        <n v="26.43060385709769"/>
        <n v="33.437958391823472"/>
        <n v="17.400028047162383"/>
        <n v="24.062054772835204"/>
        <n v="28.320901749836313"/>
        <n v="26.513889814136299"/>
        <n v="39.249435070009078"/>
        <n v="28.434395340870161"/>
        <n v="27.444761352474053"/>
        <n v="27.269114871353356"/>
        <n v="28.283624278347865"/>
        <n v="36.964946733633411"/>
        <n v="30.10480123199368"/>
        <n v="26.395266418071436"/>
        <n v="20.011801831849553"/>
        <n v="25.536326323361401"/>
        <n v="34.585927662966263"/>
        <n v="24.238763639228456"/>
        <n v="14.914881933003844"/>
        <n v="29.41115120669156"/>
        <n v="28.768819851679424"/>
        <n v="22.386507066868248"/>
        <n v="32.686026786844572"/>
        <n v="29.45210423734931"/>
        <n v="36.48681640625"/>
        <n v="22.02530567034465"/>
        <n v="35.359537538330621"/>
        <n v="25.04735157729737"/>
        <n v="26.047734265316485"/>
        <n v="30.357632083623109"/>
        <n v="36.781296724208239"/>
        <n v="31.133319710957963"/>
        <n v="29.581508227773174"/>
        <n v="25.402689522683612"/>
        <n v="27.073385563951604"/>
        <n v="32.731506534822316"/>
        <n v="39.63578833984112"/>
        <n v="38.565924576287273"/>
        <n v="30.406958243467805"/>
        <n v="26.290366006240003"/>
        <n v="35.322461820281546"/>
        <n v="21.787580009627899"/>
        <n v="23.308182722114989"/>
        <n v="22.670372779781971"/>
        <n v="32.822658319287264"/>
        <n v="36.873207916637526"/>
        <n v="26.383652348570603"/>
        <n v="30.400338016267032"/>
        <n v="26.792116642402384"/>
        <n v="18.30814382973626"/>
        <n v="24.89653696127866"/>
        <n v="35.79218855034091"/>
        <n v="28.456003029920467"/>
        <n v="43.406366267052498"/>
        <n v="25.120889748549324"/>
        <n v="33.923796791443849"/>
        <n v="35.39028279236846"/>
        <n v="22.33906415178323"/>
        <n v="24.81492511912866"/>
        <n v="21.802693680211814"/>
        <n v="25.362257291861315"/>
        <n v="55.583325002499251"/>
        <n v="50.748931196752068"/>
        <n v="35.763411279229707"/>
        <n v="31.593943153879735"/>
        <n v="42.702067586763242"/>
        <n v="23.466048107781766"/>
        <n v="54.603947482827586"/>
        <n v="26.208209665677327"/>
        <n v="19.166120562728192"/>
        <n v="29.968281745597725"/>
        <n v="25.586056644880173"/>
        <n v="23.523248852524446"/>
        <n v="16.987922898504362"/>
        <n v="22.715389998471696"/>
        <n v="26.025952722692523"/>
        <n v="31.904065974215772"/>
        <n v="39.399656087747708"/>
        <n v="29.935201241215662"/>
        <n v="30.111302504306344"/>
        <n v="30.324691391966567"/>
        <n v="27.098178939034046"/>
        <n v="34.648614946112048"/>
        <n v="23.830115249393671"/>
        <n v="32.310557788452115"/>
        <n v="24.394194407081642"/>
        <n v="26.31339962766199"/>
        <n v="42.807680201447909"/>
        <n v="16.798876748843607"/>
        <n v="16.215443960282876"/>
        <n v="24.977584219290382"/>
        <n v="26.479484443081784"/>
        <n v="44.813984604424057"/>
        <n v="23.549559096241911"/>
        <n v="38.396464897788569"/>
        <n v="31.23235460191982"/>
        <n v="17.714715061842561"/>
        <n v="25.09614574853325"/>
        <n v="36.73139158576052"/>
        <n v="28.43157919389213"/>
        <n v="19.933218658302135"/>
        <n v="19.289856247098783"/>
        <n v="29.059193930031093"/>
        <n v="23.272879756787923"/>
        <n v="21.828073015016635"/>
        <n v="26.364496359972033"/>
        <n v="25.59369767087837"/>
        <n v="27.848798332218859"/>
        <n v="17.469438124252825"/>
        <n v="28.123419322205365"/>
        <n v="35.578812668525202"/>
        <n v="15.871257236240757"/>
        <n v="23.415942878004465"/>
        <n v="25.821720468042571"/>
        <n v="30.951530493391932"/>
        <n v="30.168944487380219"/>
        <n v="37.680933447675471"/>
        <n v="59.507334624965402"/>
        <n v="23.219368087329322"/>
        <n v="37.858152102664199"/>
        <n v="20.304483697922759"/>
        <n v="29.788281634662727"/>
        <n v="21.209309619330135"/>
        <n v="20.571898786257972"/>
        <n v="34.319636397365741"/>
        <n v="26.518918918918921"/>
        <n v="27.150839732783915"/>
        <n v="15.276470913820779"/>
        <n v="37.677429731794604"/>
        <n v="20.220954264252512"/>
        <n v="20.730636379603069"/>
        <n v="27.567773959526537"/>
        <n v="33.739472301774242"/>
        <n v="25.865403210210793"/>
        <n v="18.75338753387534"/>
        <n v="17.45312663663978"/>
        <n v="18.934346423321436"/>
        <n v="27.672348354150852"/>
        <n v="23.11761472932124"/>
        <n v="4.2663011064008911"/>
        <n v="6.139301335739364"/>
        <n v="3.206755952812804"/>
        <n v="2.9220014138716519"/>
        <n v="3.7400401105750989"/>
        <n v="4.3945080526390798"/>
        <n v="1.6737568868121906"/>
        <n v="3.9438598732216703"/>
        <n v="3.3743317070320487"/>
        <n v="4.8985734248552699"/>
        <n v="3.9733419751172976"/>
        <n v="2.8038847117794488"/>
        <n v="1.2646221941195068"/>
        <n v="4.6213782117001312"/>
        <n v="1.779916074260256"/>
        <n v="2.0931173376954604"/>
        <n v="3.7615703593390935"/>
        <n v="3.2109786156818334"/>
        <n v="7.2120968934130216"/>
        <n v="2.398081534772182"/>
        <n v="3.2190491970129114"/>
        <n v="3.0464584920030466"/>
        <n v="4.6596885546399882"/>
        <n v="3.5279192228150364"/>
        <n v="4.9606825026915793"/>
        <n v="3.6981108816912696"/>
        <n v="3.258331836724222"/>
        <n v="3.850547962594677"/>
        <n v="3.1882819088105165"/>
        <n v="3.2169540041229534"/>
        <n v="2.1087314662273475"/>
        <n v="3.7337560751757368"/>
        <n v="3.1633764567199369"/>
        <n v="4.4453999472932297"/>
        <n v="4.4053978783198726"/>
        <n v="5.9770446834620667"/>
        <n v="7.03125"/>
        <n v="4.3241170706769481"/>
        <n v="5.6487228017665103"/>
        <n v="5.3229704134282541"/>
        <n v="6.2132210174149414"/>
        <n v="5.6795431076268148"/>
        <n v="5.9263286665760502"/>
        <n v="4.7925993349804026"/>
        <n v="6.2152243400023677"/>
        <n v="4.6992758977390272"/>
        <n v="4.7053914978443281"/>
        <n v="6.3954346435775076"/>
        <n v="7.8598357344822931"/>
        <n v="7.1551936836910928"/>
        <n v="8.4679843015238827"/>
        <n v="3.8960421912861691"/>
        <n v="7.0286522111383229"/>
        <n v="3.3697648296396667"/>
        <n v="3.2900508861203721"/>
        <n v="4.8297750704752893"/>
        <n v="4.3793643149530457"/>
        <n v="8.7418700608434161"/>
        <n v="4.69799228916483"/>
        <n v="5.9152846730748916"/>
        <n v="5.6061363290671649"/>
        <n v="3.5338510990875878"/>
        <n v="2.342783750356769"/>
        <n v="6.6673068744598245"/>
        <n v="6.4890796616588817"/>
        <n v="9.7836571586054841"/>
        <n v="3.457446808510638"/>
        <n v="5.2473262032085559"/>
        <n v="8.357311731393068"/>
        <n v="2.5037556334501754"/>
        <n v="3.7121341048332201"/>
        <n v="3.1311154598825834"/>
        <n v="3.2955645777770228"/>
        <n v="6.2481255623313006"/>
        <n v="7.2586350075354478"/>
        <n v="5.5744588431188014"/>
        <n v="5.7213758875025853"/>
        <n v="9.2418848534801743"/>
        <n v="3.6382701534746276"/>
        <n v="8.1732023302321526"/>
        <n v="4.1720333762670103"/>
        <n v="3.0638558626030861"/>
        <n v="4.3749316416930979"/>
        <n v="3.0152505446623095"/>
        <n v="1.4468170025942926"/>
        <n v="2.9752859313764697"/>
        <n v="4.4240313382292618"/>
        <n v="1.9186267904742376"/>
        <n v="5.7088052612349287"/>
        <n v="6.8782450458271427"/>
        <n v="3.911393890402743"/>
        <n v="2.4181794090367035"/>
        <n v="3.6840513567756301"/>
        <n v="3.9291369754552647"/>
        <n v="4.3644784893560162"/>
        <n v="5.2454454868487845"/>
        <n v="5.842564454465248"/>
        <n v="3.6971570622742091"/>
        <n v="4.2682649956863274"/>
        <n v="5.6263770853005983"/>
        <n v="2.6513288716885115"/>
        <n v="4.1074362454461033"/>
        <n v="2.8179838606378893"/>
        <n v="4.3926109797586124"/>
        <n v="5.2824549514326922"/>
        <n v="3.7751201604662605"/>
        <n v="6.4292680984892217"/>
        <n v="4.5525127046866176"/>
        <n v="2.4563634261935037"/>
        <n v="3.1721079078123684"/>
        <n v="6.6343042071197411"/>
        <n v="4.8713084615564766"/>
        <n v="3.1619953455428513"/>
        <n v="3.7061870482393768"/>
        <n v="3.9306177523124153"/>
        <n v="4.4029772512842014"/>
        <n v="4.7432784821508864"/>
        <n v="3.5372023197466378"/>
        <n v="4.8142791901354851"/>
        <n v="6.5295205129213709"/>
        <n v="1.7964341264638206"/>
        <n v="4.1224076884167928"/>
        <n v="3.4733330286549977"/>
        <n v="3.0745367420989944"/>
        <n v="3.3621150760296477"/>
        <n v="3.7337566884224143"/>
        <n v="5.4510723548321973"/>
        <n v="5.2136933531416307"/>
        <n v="6.8345417218887246"/>
        <n v="13.319955715471908"/>
        <n v="4.8636380012249161"/>
        <n v="7.2249493816550379"/>
        <n v="5.3142599308143517"/>
        <n v="6.2038404726735594"/>
        <n v="3.4630111208394863"/>
        <n v="3.3502806594762986"/>
        <n v="4.0441517484463407"/>
        <n v="5.9567567567567572"/>
        <n v="5.8063307735530998"/>
        <n v="1.9852032250327485"/>
        <n v="6.5945554706662914"/>
        <n v="2.1079229063244553"/>
        <n v="3.5302382764475149"/>
        <n v="3.8828678003935733"/>
        <n v="6.8461812204504238"/>
        <n v="3.9920435395198495"/>
        <n v="3.5862691960252935"/>
        <n v="2.965591285220488"/>
        <n v="3.5623603978541838"/>
        <n v="2.9069767441860463"/>
        <n v="3.4750847302372447"/>
        <n v="16.172244065013203"/>
        <n v="7.5705437026841018"/>
        <n v="4.1778632093050625"/>
        <n v="19.095433637564028"/>
        <n v="24.350011782263767"/>
        <n v="14.634939563119953"/>
        <n v="10.142999667442634"/>
        <n v="26.570890578143526"/>
        <n v="25.243896597422918"/>
        <n v="3.9878465628560575"/>
        <n v="22.235530781161224"/>
        <n v="6.7631352767954009"/>
        <n v="21.397243107769427"/>
        <n v="10.812519759721784"/>
        <n v="9.1323480702197131"/>
        <n v="6.7313189717478776"/>
        <n v="17.72993509577331"/>
        <n v="11.323225450297203"/>
        <n v="14.096329358470454"/>
        <n v="6.8213976473569726"/>
        <n v="9.824793226643175"/>
        <n v="29.693361894505131"/>
        <n v="18.179409914235571"/>
        <n v="8.5484727528138009"/>
        <n v="15.189169461775082"/>
        <n v="26.125352630933399"/>
        <n v="4.6688649881352271"/>
        <n v="9.8263078225620237"/>
        <n v="21.326111792832055"/>
        <n v="18.436586690078204"/>
        <n v="8.1146023450938163"/>
        <n v="4.3053267435475009"/>
        <n v="20.754677624580214"/>
        <n v="16.398824178939673"/>
        <n v="15.63518593006644"/>
        <n v="17.368407727169153"/>
        <n v="14.668302894679853"/>
        <n v="14.55078125"/>
        <n v="32.05810931708772"/>
        <n v="26.644365215605148"/>
        <n v="19.855006204689442"/>
        <n v="7.4678137228544967"/>
        <n v="12.591936945480601"/>
        <n v="15.876036427891805"/>
        <n v="17.907231623725224"/>
        <n v="17.802178288149637"/>
        <n v="20.31919609871435"/>
        <n v="20.652728199898011"/>
        <n v="43.005198340466706"/>
        <n v="26.827790494142992"/>
        <n v="13.456319155801021"/>
        <n v="29.894282784711663"/>
        <n v="16.328534549658698"/>
        <n v="20.747466300300658"/>
        <n v="4.6178258776543588"/>
        <n v="7.0918874656372468"/>
        <n v="10.112957596546217"/>
        <n v="24.726101613291593"/>
        <n v="26.173158962165186"/>
        <n v="42.060648356979328"/>
        <n v="13.478398647934933"/>
        <n v="0.32593815866669562"/>
        <n v="13.855890750094835"/>
        <n v="30.753496337170585"/>
        <n v="16.1332363875818"/>
        <n v="19.972225729074612"/>
        <n v="36.637040099214552"/>
        <n v="13.12862669245648"/>
        <n v="15.106951871657753"/>
        <n v="29.947033704158496"/>
        <n v="6.9548767595838203"/>
        <n v="21.155973451327434"/>
        <n v="4.6506273742373656"/>
        <n v="12.179998980753222"/>
        <n v="10.646805958212536"/>
        <n v="21.222280318641776"/>
        <n v="4.488525302251503"/>
        <n v="3.423634567220422"/>
        <n v="15.432369394805605"/>
        <n v="0.63550570366369041"/>
        <n v="2.8113497377039676"/>
        <n v="20.048160385283083"/>
        <n v="11.072434659018375"/>
        <n v="12.200435729847493"/>
        <n v="13.719816403911395"/>
        <n v="8.3180036791170124"/>
        <n v="26.616581269455683"/>
        <n v="10.925920501479247"/>
        <n v="20.590845033665641"/>
        <n v="28.865256515133808"/>
        <n v="23.546591220224514"/>
        <n v="1.7225387571220352"/>
        <n v="14.873670029967284"/>
        <n v="22.911718131433094"/>
        <n v="13.182506457646745"/>
        <n v="9.0808249826091867"/>
        <n v="4.1564552494853446"/>
        <n v="24.689966972063576"/>
        <n v="9.0587113472278986"/>
        <n v="7.5739691532892666"/>
        <n v="13.570242397029372"/>
        <n v="7.8338928971116975"/>
        <n v="12.16856667093634"/>
        <n v="21.326273709781077"/>
        <n v="28.810231281169091"/>
        <n v="10.880672141694735"/>
        <n v="8.4595632874858175"/>
        <n v="21.280350084697911"/>
        <n v="10.490116749508726"/>
        <n v="9.6847542318165232"/>
        <n v="25.269687162891046"/>
        <n v="4.7542097004613693"/>
        <n v="12.521501568349692"/>
        <n v="11.818536829773283"/>
        <n v="28.941862056827734"/>
        <n v="13.348708809448929"/>
        <n v="5.7548781584389888"/>
        <n v="9.2063230918987102"/>
        <n v="28.714416197290301"/>
        <n v="16.12712897769736"/>
        <n v="9.8755672104173904"/>
        <n v="25.847243297926152"/>
        <n v="24.907453955486496"/>
        <n v="0.91405146386726865"/>
        <n v="16.207771919546961"/>
        <n v="14.955606514964426"/>
        <n v="22.82927738348527"/>
        <n v="12.397538111617886"/>
        <n v="15.80000519737013"/>
        <n v="20.65458068087462"/>
        <n v="33.715218983799879"/>
        <n v="7.8513058804678737"/>
        <n v="3.375724861712261"/>
        <n v="13.293943870014772"/>
        <n v="10.075402166668844"/>
        <n v="12.152114497310958"/>
        <n v="12.920879324737966"/>
        <n v="11.924324324324324"/>
        <n v="20.095835674595744"/>
        <n v="7.8670135237357242"/>
        <n v="39.72817564035546"/>
        <n v="19.63732740093792"/>
        <n v="14.530765177682806"/>
        <n v="30.522512996739799"/>
        <n v="16.556235278168476"/>
        <n v="17.280437605326409"/>
        <n v="6.2511291779584459"/>
        <n v="10.683984497747984"/>
        <n v="3.8181783471105937"/>
        <n v="18.071561658960732"/>
        <n v="20.358157002839608"/>
        <n v="9.6352374397797664"/>
        <n v="9.1206872879195036"/>
        <n v="15.366310199225154"/>
        <n v="18.961589820124104"/>
        <n v="10.10894899452545"/>
        <n v="20.594802603449097"/>
        <n v="9.9030615803054616"/>
        <n v="15.631736096696418"/>
        <n v="12.460194571854275"/>
        <n v="15.64779410635586"/>
        <n v="19.021317965987063"/>
        <n v="10.479323308270677"/>
        <n v="8.3465064811887455"/>
        <n v="14.715856216778915"/>
        <n v="9.9675300158574345"/>
        <n v="10.764603451005224"/>
        <n v="11.721207297189736"/>
        <n v="14.722536806342015"/>
        <n v="12.016641675994173"/>
        <n v="10.46101893995008"/>
        <n v="16.864504065233085"/>
        <n v="13.030232789165204"/>
        <n v="13.310948554982611"/>
        <n v="7.6641003805981827"/>
        <n v="14.991073497144882"/>
        <n v="16.287096674781964"/>
        <n v="13.905636657515972"/>
        <n v="13.41344729826937"/>
        <n v="14.555200018482795"/>
        <n v="13.432424270276659"/>
        <n v="10.082372322899506"/>
        <n v="11.409857950397363"/>
        <n v="6.1327722816598778"/>
        <n v="13.56505818550009"/>
        <n v="22.583993721042106"/>
        <n v="13.051324622825382"/>
        <n v="28.6865234375"/>
        <n v="13.952200400460102"/>
        <n v="22.682923250729935"/>
        <n v="9.8458624518320175"/>
        <n v="17.534426621262359"/>
        <n v="17.902678552612169"/>
        <n v="15.332336550224277"/>
        <n v="18.538814481823415"/>
        <n v="18.823250858292884"/>
        <n v="13.787498152800355"/>
        <n v="17.685781836725234"/>
        <n v="18.620553943031435"/>
        <n v="21.778645482698263"/>
        <n v="19.358879462506408"/>
        <n v="28.020365590637486"/>
        <n v="14.285488034715954"/>
        <n v="22.917786671445352"/>
        <n v="5.4736391677215748"/>
        <n v="16.567234017663917"/>
        <n v="9.4427030969700549"/>
        <n v="20.31663857452444"/>
        <n v="23.375760542695293"/>
        <n v="14.791867026392163"/>
        <n v="17.569803880145066"/>
        <n v="34.484257186936404"/>
        <n v="9.5334118633577578"/>
        <n v="19.443915897631051"/>
        <n v="12.278270890208937"/>
        <n v="15.856583764676177"/>
        <n v="23.442882733912086"/>
        <n v="9.6228239845261125"/>
        <n v="13.101604278074866"/>
        <n v="19.078862965746019"/>
        <n v="6.1759305625104322"/>
        <n v="15.646272974812799"/>
        <n v="9.3242776562679861"/>
        <n v="10.922927956240338"/>
        <n v="23.143057082875139"/>
        <n v="19.069295358779566"/>
        <n v="16.795772098747555"/>
        <n v="22.150226327520048"/>
        <n v="19.53597671115164"/>
        <n v="8.7223157827841504"/>
        <n v="14.694374402225893"/>
        <n v="18.20014560116481"/>
        <n v="8.1021966144392703"/>
        <n v="5.5506945203981184"/>
        <n v="6.2222222222222214"/>
        <n v="15.141688285771302"/>
        <n v="9.0858194033431978"/>
        <n v="14.172987669018106"/>
        <n v="9.124461759278244"/>
        <n v="18.529150790751086"/>
        <n v="16.828327684936308"/>
        <n v="18.266209468180811"/>
        <n v="7.1882867364515706"/>
        <n v="11.244604514337558"/>
        <n v="20.081155977830562"/>
        <n v="10.733054244232655"/>
        <n v="9.9080636973810385"/>
        <n v="14.920105871973337"/>
        <n v="6.8133323004767572"/>
        <n v="13.894564773191663"/>
        <n v="17.174220963172807"/>
        <n v="9.9139743562331173"/>
        <n v="10.131676072100387"/>
        <n v="13.065197899321122"/>
        <n v="16.173062976480367"/>
        <n v="21.668491198804499"/>
        <n v="14.778791204632327"/>
        <n v="15.366547901033062"/>
        <n v="15.880858272162619"/>
        <n v="6.3287481216044386"/>
        <n v="13.839373438508829"/>
        <n v="26.618122977346278"/>
        <n v="13.911332818098785"/>
        <n v="16.543559647880198"/>
        <n v="13.373219667106302"/>
        <n v="19.496646263957604"/>
        <n v="20.61711570045777"/>
        <n v="12.341516050714864"/>
        <n v="11.029764597814612"/>
        <n v="20.551073222712741"/>
        <n v="19.667230460606536"/>
        <n v="8.2141066676950363"/>
        <n v="15.2250885179565"/>
        <n v="23.444997943421232"/>
        <n v="11.300999916904413"/>
        <n v="12.21738281415824"/>
        <n v="21.085435408949255"/>
        <n v="22.627385814787782"/>
        <n v="16.682216980943192"/>
        <n v="24.973363478080092"/>
        <n v="31.172156102961527"/>
        <n v="21.988447358624249"/>
        <n v="19.577282195452362"/>
        <n v="11.263557211851802"/>
        <n v="15.238798621368785"/>
        <n v="9.8401787697816339"/>
        <n v="14.297469656449291"/>
        <n v="10.026899174473611"/>
        <n v="12.421621621621622"/>
        <n v="16.857089342573516"/>
        <n v="7.2470987620154608"/>
        <n v="13.872692910852869"/>
        <n v="16.90458044094726"/>
        <n v="11.814296586850887"/>
        <n v="12.100919317414162"/>
        <n v="17.064615071766283"/>
        <n v="11.395972041881924"/>
        <n v="10.930442637759711"/>
        <n v="11.685608044411858"/>
        <n v="13.306351539680417"/>
        <n v="12.214477951832171"/>
        <n v="18.205550975542732"/>
        <n v="14.559310887223665"/>
        <n v="3.4411562284927735"/>
        <n v="6.5315889610262241"/>
        <n v="11.622676552955003"/>
        <n v="12.897651402089387"/>
        <n v="7.8053011003306407"/>
        <n v="17.578032210556319"/>
        <n v="7.7062556663644601"/>
        <n v="10.123105909402993"/>
        <n v="10.970229921995969"/>
        <n v="10.549592297415581"/>
        <n v="10.496949544192862"/>
        <n v="4.9028822055137846"/>
        <n v="4.4894087891242487"/>
        <n v="11.119698427469599"/>
        <n v="7.1520264074821194"/>
        <n v="10.360051360526269"/>
        <n v="6.290680805720668"/>
        <n v="12.350942642062487"/>
        <n v="7.4444045532301324"/>
        <n v="5.5669749914354227"/>
        <n v="12.592163035374037"/>
        <n v="5.3975297195271361"/>
        <n v="8.6512600003426243"/>
        <n v="3.1282042369788501"/>
        <n v="9.7987107676792444"/>
        <n v="9.106598046164752"/>
        <n v="11.878800318136337"/>
        <n v="10.155291329920027"/>
        <n v="6.7462196911063108"/>
        <n v="7.7206896098950875"/>
        <n v="9.5991213618890718"/>
        <n v="10.241755491124508"/>
        <n v="4.3869465956399125"/>
        <n v="10.21540424705605"/>
        <n v="17.05192799453123"/>
        <n v="4.3023171876127915"/>
        <n v="14.56298828125"/>
        <n v="12.887146934776124"/>
        <n v="11.517525712692752"/>
        <n v="4.8494546404545753"/>
        <n v="16.010992621800039"/>
        <n v="11.401234958167374"/>
        <n v="17.289656109827376"/>
        <n v="14.823621198892873"/>
        <n v="16.795903871196877"/>
        <n v="10.107876459287718"/>
        <n v="15.854619628204533"/>
        <n v="13.159836670438333"/>
        <n v="11.596203042951393"/>
        <n v="23.282537213166922"/>
        <n v="8.1088357802378788"/>
        <n v="19.413416163908966"/>
        <n v="5.5271274983507759"/>
        <n v="13.993683102298649"/>
        <n v="6.2885642754351725"/>
        <n v="17.201420659764025"/>
        <n v="20.438492202251904"/>
        <n v="12.919478795203281"/>
        <n v="9.3165733600929546"/>
        <n v="19.078246887290586"/>
        <n v="6.3190049314193297"/>
        <n v="5.339644182285225"/>
        <n v="7.1337439809035157"/>
        <n v="12.978159323317763"/>
        <n v="20.066832024252449"/>
        <n v="9.0183752417794985"/>
        <n v="13.703208556149733"/>
        <n v="16.604658834741493"/>
        <n v="5.5639014076670561"/>
        <n v="15.997277059223963"/>
        <n v="10.751697939449752"/>
        <n v="9.4450201301238383"/>
        <n v="18.3444966510047"/>
        <n v="17.346907390889797"/>
        <n v="16.071816404836024"/>
        <n v="15.257002366673561"/>
        <n v="10.486996475106537"/>
        <n v="2.8121127387118299"/>
        <n v="5.9125293452743239"/>
        <n v="12.320098560788487"/>
        <n v="7.234104120035064"/>
        <n v="6.0155310073280104"/>
        <n v="4.7581699346405228"/>
        <n v="6.9347435641588513"/>
        <n v="10.973366392065904"/>
        <n v="11.180733745706679"/>
        <n v="11.365300682503882"/>
        <n v="16.761052246985749"/>
        <n v="12.721414380874471"/>
        <n v="15.802031317227083"/>
        <n v="4.2732211474758177"/>
        <n v="9.4025788359497433"/>
        <n v="13.558986539984165"/>
        <n v="10.510376770285918"/>
        <n v="11.205324409182351"/>
        <n v="14.704440741103813"/>
        <n v="3.7957479172681885"/>
        <n v="4.6769286654860824"/>
        <n v="17.292256846081209"/>
        <n v="6.5142865288260747"/>
        <n v="7.4648189156368305"/>
        <n v="13.577558601255284"/>
        <n v="14.109420234311894"/>
        <n v="20.382630454047852"/>
        <n v="13.283881466903834"/>
        <n v="12.321105117538167"/>
        <n v="10.410784867306607"/>
        <n v="2.1673794937001505"/>
        <n v="8.1127361536086227"/>
        <n v="16.423948220064723"/>
        <n v="9.6723576664558877"/>
        <n v="9.8907214408580391"/>
        <n v="13.667946271340048"/>
        <n v="15.507362575043512"/>
        <n v="15.165810532201139"/>
        <n v="11.217516410394747"/>
        <n v="11.002344424793321"/>
        <n v="21.597655655350891"/>
        <n v="20.925933210085358"/>
        <n v="7.4717519571169646"/>
        <n v="15.37683358624178"/>
        <n v="16.452630135734196"/>
        <n v="9.500595518377974"/>
        <n v="9.4495810091439338"/>
        <n v="15.958134885635328"/>
        <n v="12.641518224596604"/>
        <n v="17.110684867875719"/>
        <n v="20.737506821548298"/>
        <n v="31.241350678106837"/>
        <n v="15.305448475459643"/>
        <n v="16.722261875282225"/>
        <n v="9.9099249653236186"/>
        <n v="13.318562284588872"/>
        <n v="8.4419063549521063"/>
        <n v="13.312957357392659"/>
        <n v="8.6170114089602077"/>
        <n v="14.108108108108109"/>
        <n v="16.646375725791344"/>
        <n v="7.2212689802771166"/>
        <n v="13.792271502674012"/>
        <n v="10.656339904285195"/>
        <n v="12.241672033253323"/>
        <n v="10.996563573883162"/>
        <n v="21.216383386148344"/>
        <n v="9.7867226565737493"/>
        <n v="10.650406504065041"/>
        <n v="11.397559442756886"/>
        <n v="11.519444073232661"/>
        <n v="8.3327582637499127"/>
        <n v="11.110769076853815"/>
        <n v="4.6682227409136381"/>
        <n v="7.4002060449526246"/>
        <n v="6.1424868431387951"/>
        <n v="5.1222288470919839"/>
        <n v="10.808114399733954"/>
        <n v="6.4347187405195676"/>
        <n v="6.5149434689882844"/>
        <n v="7.1098416793353909"/>
        <n v="7.5521677257548641"/>
        <n v="2.9929391927494997"/>
        <n v="8.4541253292534826"/>
        <n v="5.5447082555743741"/>
        <n v="6.0155136932088009"/>
        <n v="4.8142965349903069"/>
        <n v="9.2865232163080407"/>
        <n v="5.5331460792802689"/>
        <n v="4.1477022463661726"/>
        <n v="8.3198220055149896"/>
        <n v="4.3047783039173479"/>
        <n v="6.9381392081955697"/>
        <n v="3.0239307624128884"/>
        <n v="7.9997819480218597"/>
        <n v="8.2437055071034546"/>
        <n v="8.2099699822972507"/>
        <n v="7.045233360132019"/>
        <n v="6.0993219125070759"/>
        <n v="5.7379955093948185"/>
        <n v="7.2048325096101049"/>
        <n v="5.6319225714941279"/>
        <n v="2.9246310637599415"/>
        <n v="7.8609373482946587"/>
        <n v="16.824062587031928"/>
        <n v="4.5477513895907027"/>
        <n v="14.83154296875"/>
        <n v="8.9251480424317311"/>
        <n v="10.035652977683878"/>
        <n v="5.0617203317876038"/>
        <n v="13.710905995160857"/>
        <n v="11.675201787106699"/>
        <n v="12.260432241402745"/>
        <n v="13.411847751379266"/>
        <n v="14.235823369243517"/>
        <n v="9.4576621841288606"/>
        <n v="12.145936674238561"/>
        <n v="9.3307751594759019"/>
        <n v="10.973475158206544"/>
        <n v="13.152650458349939"/>
        <n v="18.049711841035251"/>
        <n v="6.7468047702760492"/>
        <n v="16.546203930470103"/>
        <n v="4.1186014584484818"/>
        <n v="12.312101538281569"/>
        <n v="6.4856979517811029"/>
        <n v="20.136046231639778"/>
        <n v="16.3298132736555"/>
        <n v="9.5406691234669818"/>
        <n v="8.4081546424421685"/>
        <n v="19.252080571912824"/>
        <n v="5.7400123784614765"/>
        <n v="5.518028731804776"/>
        <n v="7.1611814577531456"/>
        <n v="13.18015402095695"/>
        <n v="14.434339258646824"/>
        <n v="7.6885880077369437"/>
        <n v="8.5895721925133675"/>
        <n v="14.277074207796492"/>
        <n v="5.5360819006287212"/>
        <n v="12.146868618107556"/>
        <n v="8.0580177276389993"/>
        <n v="7.066777651315677"/>
        <n v="18.644406677996603"/>
        <n v="14.548026943068928"/>
        <n v="16.289003113009482"/>
        <n v="16.290985960800533"/>
        <n v="12.679094400505059"/>
        <n v="4.8616186330272315"/>
        <n v="6.0864272671941571"/>
        <n v="12.208097664781318"/>
        <n v="6.4936722865726519"/>
        <n v="4.6757081920594992"/>
        <n v="3.2069716775599129"/>
        <n v="6.7601277190181603"/>
        <n v="7.7421418859473725"/>
        <n v="8.4700090893734767"/>
        <n v="7.8063212162043412"/>
        <n v="13.205282112845138"/>
        <n v="11.769812517738192"/>
        <n v="14.420005475951447"/>
        <n v="3.9419636941831189"/>
        <n v="7.3955956341242128"/>
        <n v="12.490102929532858"/>
        <n v="8.9516344526587694"/>
        <n v="8.1031792287879068"/>
        <n v="16.684638760905795"/>
        <n v="3.3837789874719193"/>
        <n v="6.3115833446851015"/>
        <n v="12.905256531318853"/>
        <n v="4.9819324766405098"/>
        <n v="5.5361097221230091"/>
        <n v="7.3011400025618034"/>
        <n v="12.546947872384333"/>
        <n v="16.438165737024104"/>
        <n v="10.483291072171973"/>
        <n v="9.7931885586894634"/>
        <n v="11.822416713721061"/>
        <n v="2.8609409316841985"/>
        <n v="7.944305645229206"/>
        <n v="13.538295577130528"/>
        <n v="8.6653083210379638"/>
        <n v="9.4859860366285549"/>
        <n v="9.0333704197643669"/>
        <n v="11.498523573928857"/>
        <n v="14.921200684907573"/>
        <n v="7.6656775469831855"/>
        <n v="6.9921441204293995"/>
        <n v="14.652154056934085"/>
        <n v="13.963733627030642"/>
        <n v="5.308960960497731"/>
        <n v="10.369246332827515"/>
        <n v="11.791051597276175"/>
        <n v="5.5951029000360082"/>
        <n v="8.3628367421444523"/>
        <n v="11.530546245663551"/>
        <n v="10.482831451600378"/>
        <n v="13.474714388111817"/>
        <n v="16.995400327434318"/>
        <n v="25.671187378909494"/>
        <n v="11.876883909164054"/>
        <n v="12.949556452200259"/>
        <n v="8.4727351727134472"/>
        <n v="11.447562776957163"/>
        <n v="6.4033035819296158"/>
        <n v="9.9920651247538714"/>
        <n v="7.0772655597810967"/>
        <n v="10.075675675675676"/>
        <n v="12.291627645626523"/>
        <n v="5.5165033855463923"/>
        <n v="9.5701475732840073"/>
        <n v="10.519015936446467"/>
        <n v="7.4702886247877753"/>
        <n v="8.4706435221899152"/>
        <n v="15.827557574011626"/>
        <n v="8.2396331187667471"/>
        <n v="8.2565492321589886"/>
        <n v="8.0195349324395089"/>
        <n v="8.8963555487676818"/>
        <n v="7.004347526050652"/>
        <n v="11.175231290647615"/>
        <n v="9.0474660085332719"/>
        <n v="11.699931176875429"/>
        <n v="13.945825078947886"/>
        <n v="22.795536660040341"/>
        <n v="29.738433744403427"/>
        <n v="16.233942219090466"/>
        <n v="30.025179343436744"/>
        <n v="15.90069042471581"/>
        <n v="24.094269427900812"/>
        <n v="19.880802828011337"/>
        <n v="22.834415933416253"/>
        <n v="27.658405309061195"/>
        <n v="15.147243107769423"/>
        <n v="12.351143429233851"/>
        <n v="22.980710083437167"/>
        <n v="14.875783432756927"/>
        <n v="16.287618947109209"/>
        <n v="17.678096876484407"/>
        <n v="22.79661581506895"/>
        <n v="16.472724968849654"/>
        <n v="14.853423383741985"/>
        <n v="24.876622838680664"/>
        <n v="17.633034206430676"/>
        <n v="20.094906891884946"/>
        <n v="11.192019603413218"/>
        <n v="22.432097251182249"/>
        <n v="23.714136028845264"/>
        <n v="20.499268799548453"/>
        <n v="20.924131511022722"/>
        <n v="20.423487010061571"/>
        <n v="19.117898081644981"/>
        <n v="15.749588138385503"/>
        <n v="19.544857220333327"/>
        <n v="9.2364623901398151"/>
        <n v="19.40788104914213"/>
        <n v="34.724156265032789"/>
        <n v="18.782935104309537"/>
        <n v="36.5478515625"/>
        <n v="21.599284284071061"/>
        <n v="31.456783602564666"/>
        <n v="14.613676441773887"/>
        <n v="26.7347731278191"/>
        <n v="26.153294977977282"/>
        <n v="24.90145439717276"/>
        <n v="27.492430293686027"/>
        <n v="28.116491061915472"/>
        <n v="20.585192847642972"/>
        <n v="28.533679477075705"/>
        <n v="27.713550122169202"/>
        <n v="31.119563753871009"/>
        <n v="28.355064624494677"/>
        <n v="40.059399639359334"/>
        <n v="22.378486245070558"/>
        <n v="35.302550624215996"/>
        <n v="8.468985682956836"/>
        <n v="23.834590863894249"/>
        <n v="15.810120842943601"/>
        <n v="39.323982663135084"/>
        <n v="35.631862367997762"/>
        <n v="24.375090427840711"/>
        <n v="23.210450336255768"/>
        <n v="44.805632211381756"/>
        <n v="13.766047078084133"/>
        <n v="23.56459899153268"/>
        <n v="23.486480183282346"/>
        <n v="23.835374321424062"/>
        <n v="35.500206696982218"/>
        <n v="14.724371373307543"/>
        <n v="21.189839572192515"/>
        <n v="29.268918497883181"/>
        <n v="9.8202859845323545"/>
        <n v="24.336283185840706"/>
        <n v="15.63255439161966"/>
        <n v="17.531044558071585"/>
        <n v="36.339098270518846"/>
        <n v="30.0187617260788"/>
        <n v="26.67776732063998"/>
        <n v="32.352197789572848"/>
        <n v="30.847202006208022"/>
        <n v="13.377395062120682"/>
        <n v="19.621482189954495"/>
        <n v="25.536204289634316"/>
        <n v="13.17458020919327"/>
        <n v="9.6248496117248159"/>
        <n v="9.1677559912854019"/>
        <n v="22.026541608461386"/>
        <n v="16.300087978885067"/>
        <n v="20.736641436281882"/>
        <n v="16.945428981516741"/>
        <n v="31.33644762252727"/>
        <n v="24.374363511911717"/>
        <n v="32.555835147785494"/>
        <n v="13.581555585000663"/>
        <n v="18.200313419294531"/>
        <n v="31.690419635787809"/>
        <n v="16.140555377991692"/>
        <n v="23.389863738849133"/>
        <n v="10.658375645241936"/>
        <n v="21.273214366798346"/>
        <n v="26.990871891721753"/>
        <n v="14.268710755700001"/>
        <n v="14.001000071433674"/>
        <n v="21.903420007685412"/>
        <n v="24.256646403660312"/>
        <n v="34.249074701558669"/>
        <n v="22.442568973999926"/>
        <n v="25.159736459722527"/>
        <n v="27.244494635798983"/>
        <n v="8.9007051207952834"/>
        <n v="21.36260281278949"/>
        <n v="37.998921251348435"/>
        <n v="19.625752359540037"/>
        <n v="24.157644439947383"/>
        <n v="21.640300915862923"/>
        <n v="28.413868627412636"/>
        <n v="29.982178425411469"/>
        <n v="19.063033899829151"/>
        <n v="17.843677593605616"/>
        <n v="34.17567361851119"/>
        <n v="31.742909963418949"/>
        <n v="13.253120460709834"/>
        <n v="23.672230652503792"/>
        <n v="32.699602394771716"/>
        <n v="17.505470459518598"/>
        <n v="18.873691449530067"/>
        <n v="29.925912859410829"/>
        <n v="29.584879874516623"/>
        <n v="27.814373295638838"/>
        <n v="39.91580260388244"/>
        <n v="53.694990312759487"/>
        <n v="33.949394146821817"/>
        <n v="31.783950707200187"/>
        <n v="16.059760356957838"/>
        <n v="23.535204332840962"/>
        <n v="15.407132496112281"/>
        <n v="21.688659006083405"/>
        <n v="16.547630089973101"/>
        <n v="21.491891891891893"/>
        <n v="25.870949616032966"/>
        <n v="11.715651002749027"/>
        <n v="28.187703566689454"/>
        <n v="24.883102972377284"/>
        <n v="18.956735554124467"/>
        <n v="17.992774693805622"/>
        <n v="32.417684838419952"/>
        <n v="19.414592369533388"/>
        <n v="17.226738934056009"/>
        <n v="18.696972871058971"/>
        <n v="21.465798667455758"/>
        <n v="17.786902215168038"/>
        <n v="22.894339104149491"/>
        <n v="22.150603222955347"/>
        <n v="1.23570601965361"/>
        <n v="1.9733882786540329"/>
        <n v="2.4350011782263765"/>
        <n v="1.4363922163802916"/>
        <n v="3.6818851251840941"/>
        <n v="1.1855777948253017"/>
        <n v="3.3051781123760557"/>
        <n v="1.7090770983668819"/>
        <n v="2.9637137021851632"/>
        <n v="3.8042635931974131"/>
        <n v="0.84586466165413532"/>
        <n v="1.1381599747075561"/>
        <n v="2.7602088295137301"/>
        <n v="1.3052717877908544"/>
        <n v="1.7941005751675374"/>
        <n v="1.1682692924909812"/>
        <n v="0.85270801412297659"/>
        <n v="1.4994403497286224"/>
        <n v="1.5538589536534038"/>
        <n v="2.5563037740984886"/>
        <n v="1.6556839630451339"/>
        <n v="1.610333544618231"/>
        <n v="0.41709389826384669"/>
        <n v="1.3355683661092712"/>
        <n v="0.7550309716786342"/>
        <n v="0.84665315442440414"/>
        <n v="0.86743113443066899"/>
        <n v="2.0331073041690253"/>
        <n v="1.4443466957286728"/>
        <n v="0.52718286655683688"/>
        <n v="0.33374355979224463"/>
        <n v="1.4921587059999701"/>
        <n v="1.244850687268541"/>
        <n v="1.41782920221789"/>
        <n v="1.23291015625"/>
        <n v="0.63903207941038631"/>
        <n v="0.49884824742873068"/>
        <n v="0.78375024492195156"/>
        <n v="3.5248080771873225"/>
        <n v="2.0442140313165162"/>
        <n v="0.54369987766752759"/>
        <n v="1.6161090780747869"/>
        <n v="0.7695039659050551"/>
        <n v="0.67976946948426187"/>
        <n v="0.7185573223309073"/>
        <n v="1.5086666338695658"/>
        <n v="0.74054126834522682"/>
        <n v="1.1956954962136308"/>
        <n v="1.6087402326485876"/>
        <n v="0.31675139766554222"/>
        <n v="0.93582621508073982"/>
        <n v="0.28527109668907236"/>
        <n v="0.45329589986547347"/>
        <n v="0.19713367634593018"/>
        <n v="0.85781362870214295"/>
        <n v="0.59444716413735221"/>
        <n v="1.3617368954100955"/>
        <n v="0.54223442836519842"/>
        <n v="0.65187631733339124"/>
        <n v="1.0881066943518278"/>
        <n v="0.24973836932737131"/>
        <n v="6.8593692124072278E-2"/>
        <n v="0.22724403484408534"/>
        <n v="1.067934408157641"/>
        <n v="0.19342359767891681"/>
        <n v="0.87971702435716503"/>
        <n v="0.92537440435670515"/>
        <n v="0.16987446277201149"/>
        <n v="0.36908313597637865"/>
        <n v="0.47057120104249622"/>
        <n v="0.55145791686771894"/>
        <n v="0.49102993528926925"/>
        <n v="0.34779584383966616"/>
        <n v="0.28085345407194956"/>
        <n v="0.80174291938997821"/>
        <n v="2.0454999002195171"/>
        <n v="0.89578501159721668"/>
        <n v="0.39414097376951601"/>
        <n v="1.4060165792788306"/>
        <n v="0.30664439688919048"/>
        <n v="0.46745354680378637"/>
        <n v="0.1173418167120823"/>
        <n v="0.26500596263415926"/>
        <n v="0.38490088802133449"/>
        <n v="0.14845605700712589"/>
        <n v="0.88364135441538672"/>
        <n v="1.6076855210273504"/>
        <n v="0.10563305892212027"/>
        <n v="0.52218135585524228"/>
        <n v="0.708215297450425"/>
        <n v="0.27083466968861136"/>
        <n v="0.29764030764102201"/>
        <n v="0.377351815710807"/>
        <n v="2.1894385653964448"/>
        <n v="0.51091851795783982"/>
        <n v="1.6321980931149107"/>
        <n v="1.0587238848108413"/>
        <n v="0.14449196624667668"/>
        <n v="1.7799352750809063"/>
        <n v="1.1383183243954265"/>
        <n v="0.50103522719737104"/>
        <n v="0.97776561002796414"/>
        <n v="0.34944263899080963"/>
        <n v="0.20231993525762071"/>
        <n v="0.56211354693648119"/>
        <n v="0.32348911554270054"/>
        <n v="0.49168948362963244"/>
        <n v="2.0485584218512898"/>
        <n v="2.44504364517161"/>
        <n v="5.0941137515600726E-2"/>
        <n v="0.68501205386017527"/>
        <n v="0.69885543010669193"/>
        <n v="0.67673899898689371"/>
        <n v="0.36381590914997014"/>
        <n v="0.40230092108897453"/>
        <n v="2.9715517618097333"/>
        <n v="0.76872942395427724"/>
        <n v="0.4923682914820286"/>
        <n v="0.78407798962403463"/>
        <n v="0.60246275016898343"/>
        <n v="0.17297297297297295"/>
        <n v="1.1628269963164137"/>
        <n v="0.32840722495894908"/>
        <n v="0.13732396783872675"/>
        <n v="0.69082606404777236"/>
        <n v="0.84588950568332011"/>
        <n v="0.52490537889880384"/>
        <n v="0.53297199638663062"/>
        <n v="0.68084214936629306"/>
        <n v="0.53454496859548306"/>
        <n v="0.42267614381340141"/>
        <n v="0.37785105798296237"/>
        <n v="0.84026106062109218"/>
        <n v="0.8238040131024067"/>
        <n v="2.2926128531421859"/>
        <n v="2.2464849579765924"/>
        <n v="1.0840695972681447"/>
        <n v="2.0666064896194594"/>
        <n v="2.5106353302182858"/>
        <n v="1.6446055341774577"/>
        <n v="2.2057319816529843"/>
        <n v="2.6412370817401452"/>
        <n v="1.408986515999042"/>
        <n v="2.1146616541353382"/>
        <n v="0.92738960902097156"/>
        <n v="3.6277030330751878"/>
        <n v="1.553381301172587"/>
        <n v="1.4599053699892706"/>
        <n v="0.56487746010552942"/>
        <n v="2.9311837985477318"/>
        <n v="1.7634263267935206"/>
        <n v="0.72187148240591203"/>
        <n v="2.1302531450820741"/>
        <n v="1.026524057087983"/>
        <n v="0.36495716098086578"/>
        <n v="1.3764531120105754"/>
        <n v="1.4484267619957472"/>
        <n v="2.1807732765477077"/>
        <n v="2.2003131214826728"/>
        <n v="1.536259667275043"/>
        <n v="2.4162548050521693"/>
        <n v="3.2331407354873702"/>
        <n v="0.88037363653998235"/>
        <n v="1.6020084053428021"/>
        <n v="3.5192546269336908"/>
        <n v="0.36093264996751606"/>
        <n v="2.1484375"/>
        <n v="2.3005154858773911"/>
        <n v="1.4085126986222984"/>
        <n v="0.37554699235843508"/>
        <n v="1.7922752934850794"/>
        <n v="1.4435944447956839"/>
        <n v="3.0990893027049067"/>
        <n v="3.5665855516133229"/>
        <n v="1.2856509531550171"/>
        <n v="2.8742292893236292"/>
        <n v="1.7874419901280727"/>
        <n v="1.3464386697185944"/>
        <n v="1.8220121847064852"/>
        <n v="2.4573065092104796"/>
        <n v="0.45928952661503619"/>
        <n v="3.2057025665531729"/>
        <n v="0.4100772014905415"/>
        <n v="2.3834590863894252"/>
        <n v="0.43369408796104636"/>
        <n v="2.1520587527088852"/>
        <n v="2.5176585775229037"/>
        <n v="1.0213026715575717"/>
        <n v="1.5633252350269355"/>
        <n v="1.0430021077334259"/>
        <n v="0.97829776189430384"/>
        <n v="0.54704595185995619"/>
        <n v="0.26065603007147459"/>
        <n v="2.398687034465345"/>
        <n v="3.0315557392862065"/>
        <n v="0.9187620889748549"/>
        <n v="3.0748663101604277"/>
        <n v="4.6368418158825575"/>
        <n v="1.0293217604184055"/>
        <n v="2.4463921034717493"/>
        <n v="1.4734660987682744"/>
        <n v="1.1721337931268792"/>
        <n v="1.0496850944716585"/>
        <n v="1.876172607879925"/>
        <n v="1.9184825888655614"/>
        <n v="1.0110061809241515"/>
        <n v="2.6831278606877929"/>
        <n v="0.19065171109910711"/>
        <n v="0.52169376575949911"/>
        <n v="1.8760150081200648"/>
        <n v="1.548949352760449"/>
        <n v="0.51952313245105552"/>
        <n v="0.74945533769063188"/>
        <n v="1.5715426062662143"/>
        <n v="1.1037351035751419"/>
        <n v="1.0617675211750228"/>
        <n v="2.109024868918246"/>
        <n v="1.683282008455556"/>
        <n v="2.6377735855356517"/>
        <n v="1.0691143300434165"/>
        <n v="0.53001192526831853"/>
        <n v="1.2096885052099084"/>
        <n v="0.95011876484560565"/>
        <n v="1.0243163801549835"/>
        <n v="1.9740923875237359"/>
        <n v="3.1761592000784238"/>
        <n v="0.42957443961662239"/>
        <n v="0.24973890932207241"/>
        <n v="1.9279194208372679"/>
        <n v="1.2187560135987514"/>
        <n v="1.0476938828963973"/>
        <n v="2.6898936851543489"/>
        <n v="1.8042133688672959"/>
        <n v="2.7802394481224697"/>
        <n v="2.3275176929190478"/>
        <n v="1.7715320766735005"/>
        <n v="0.67052512704686618"/>
        <n v="0.28898393249335336"/>
        <n v="3.0474649406688243"/>
        <n v="1.1475678587320546"/>
        <n v="1.3659819892745118"/>
        <n v="2.0630862296362338"/>
        <n v="3.5786221327023489"/>
        <n v="1.2579935003669147"/>
        <n v="1.5511195036417589"/>
        <n v="1.9536873277670384"/>
        <n v="2.5688841528390927"/>
        <n v="2.7534122644849153"/>
        <n v="0.59452649981360783"/>
        <n v="2.6302478502781996"/>
        <n v="3.2448242767697999"/>
        <n v="1.024845580699665"/>
        <n v="1.0442933190698147"/>
        <n v="2.1314752748868115"/>
        <n v="1.817024118277399"/>
        <n v="2.8150740608744749"/>
        <n v="2.312829708167667"/>
        <n v="2.5256019928037641"/>
        <n v="2.2036483289500546"/>
        <n v="4.7486562468135931"/>
        <n v="1.955246578318488"/>
        <n v="1.5509601181683899"/>
        <n v="1.8164473426290135"/>
        <n v="1.9837188115320188"/>
        <n v="0.732770614970782"/>
        <n v="2.2054054054054055"/>
        <n v="2.8953611787475806"/>
        <n v="1.1992398664231287"/>
        <n v="0.92484619405685797"/>
        <n v="0.61109165688233391"/>
        <n v="1.7914641999882912"/>
        <n v="2.1147237642083003"/>
        <n v="3.0163867753469691"/>
        <n v="1.5539961875293533"/>
        <n v="1.7073170731707317"/>
        <n v="1.7675709647009532"/>
        <n v="2.0389072373570571"/>
        <n v="1.4491753502173763"/>
        <n v="2.2384812677475501"/>
        <n v="1.7022710386898185"/>
        <n v="0.5492026754016045"/>
        <n v="0.1626104395902217"/>
        <n v="2.7079671243289467"/>
        <n v="1.046098054257619"/>
        <n v="1.2294623896278083"/>
        <n v="2.950714306582138"/>
        <n v="1.4741788363200812"/>
        <n v="1.1412790779592239"/>
        <n v="0.48558897243107768"/>
        <n v="0.42154073137316894"/>
        <n v="2.3028027949085978"/>
        <n v="1.4239328594082048"/>
        <n v="1.2312454927620353"/>
        <n v="0.37230559870591712"/>
        <n v="1.9985344081007261"/>
        <n v="1.8479018394542881"/>
        <n v="0.25693730729701952"/>
        <n v="1.9527320496585678"/>
        <n v="0.19868207556541609"/>
        <n v="0.37688657427235195"/>
        <n v="0.15641021184894249"/>
        <n v="1.5536203442495604"/>
        <n v="1.8490554408456348"/>
        <n v="2.2833979013264232"/>
        <n v="1.4598231286760039"/>
        <n v="0.80862222324904409"/>
        <n v="0.99791226250344678"/>
        <n v="2.2624931356397586"/>
        <n v="0.93865376191568795"/>
        <n v="0.38796126355999222"/>
        <n v="1.3662149604005716"/>
        <n v="7.218652999350321E-2"/>
        <n v="1.18408203125"/>
        <n v="1.7040855450943637"/>
        <n v="0.74827237114309608"/>
        <n v="0.1142969107177846"/>
        <n v="1.7624040385936612"/>
        <n v="0.69545425807675287"/>
        <n v="2.4738344433872506"/>
        <n v="1.2074378169524269"/>
        <n v="1.9237599147626376"/>
        <n v="0.6945470666469632"/>
        <n v="3.0596634370219276"/>
        <n v="0.38536593365146521"/>
        <n v="0.67321933485929719"/>
        <n v="0.98692326671601283"/>
        <n v="1.5026694480783509"/>
        <n v="0.63350279533108445"/>
        <n v="2.1105867829480518"/>
        <n v="1.0519371690409542"/>
        <n v="1.9155407381411944"/>
        <n v="0.23656041161511621"/>
        <n v="1.173850228750301"/>
        <n v="0.89167074620602838"/>
        <n v="0.8098306397662054"/>
        <n v="1.716607635644597"/>
        <n v="0.84852356898995751"/>
        <n v="0.4756921320521359"/>
        <n v="0.21949981479703126"/>
        <n v="2.4996843832849387"/>
        <n v="0.77511368334022324"/>
        <n v="1.8375241779497098"/>
        <n v="2.3729946524064172"/>
        <n v="2.4008943789747632"/>
        <n v="1.2518778167250877"/>
        <n v="2.3506637168141595"/>
        <n v="1.3353286520087486"/>
        <n v="0.9003346526916608"/>
        <n v="2.1993401979406175"/>
        <n v="1.8146587518838619"/>
        <n v="1.9908781582567148"/>
        <n v="1.4935318581834056"/>
        <n v="1.5081633726741841"/>
        <n v="0.2028809089064719"/>
        <n v="1.5120120960967689"/>
        <n v="1.0042638660754559"/>
        <n v="0.35546319588756425"/>
        <n v="2.1702255038914391"/>
        <n v="0.92777733343997437"/>
        <n v="1.8339620820295848"/>
        <n v="2.5923430680453441"/>
        <n v="0.8807870974476748"/>
        <n v="1.5192240271123056"/>
        <n v="0.56063312429105983"/>
        <n v="0.74230885546971659"/>
        <n v="0.62351543942992871"/>
        <n v="1.8704907811525786"/>
        <n v="2.5757205437214461"/>
        <n v="2.7252230173512397"/>
        <n v="0.33802578855078486"/>
        <n v="0.20433183489987741"/>
        <n v="2.5574441296820902"/>
        <n v="1.0715051075076791"/>
        <n v="3.5865249135391317"/>
        <n v="0.66036567749391217"/>
        <n v="3.4926758067038524"/>
        <n v="2.2329031525564851"/>
        <n v="2.3885825752901129"/>
        <n v="0.42107627094854444"/>
        <n v="2.6159654800431498"/>
        <n v="0.21077776997119371"/>
        <n v="0.53121521805119898"/>
        <n v="2.6525394381037288"/>
        <n v="2.1315290298609617"/>
        <n v="1.9219345144494531"/>
        <n v="0.89919971225609208"/>
        <n v="2.5774962640014261"/>
        <n v="1.883848378748668"/>
        <n v="3.3040947173818984"/>
        <n v="0.37921149717840935"/>
        <n v="2.6049570055639855"/>
        <n v="4.0903066587450301"/>
        <n v="0.44317646732958477"/>
        <n v="0.41601928971073926"/>
        <n v="2.0991356500264597"/>
        <n v="0.99392772281840636"/>
        <n v="1.8099764943318104"/>
        <n v="1.4552636365998806"/>
        <n v="2.6639911430943815"/>
        <n v="1.4129437298801182"/>
        <n v="1.0528250806330319"/>
        <n v="0.66469719350073853"/>
        <n v="1.4636122472981981"/>
        <n v="2.0278014517882856"/>
        <n v="0.82552638901771636"/>
        <n v="2.6810810810810812"/>
        <n v="3.028032715240057"/>
        <n v="0.30626741204036828"/>
        <n v="0.60316056134142915"/>
        <n v="0.631690252058143"/>
        <n v="1.5982670803817107"/>
        <n v="1.3686962140570387"/>
        <n v="2.1351951331107757"/>
        <n v="1.6852225322540544"/>
        <n v="0.85817524841915094"/>
        <n v="2.1145385985126217"/>
        <n v="2.1381798743819322"/>
        <n v="0.646953281347043"/>
        <n v="1.4427040395713109"/>
        <n v="1.2776652503660093"/>
        <n v="7.1912938860330309" u="1"/>
        <n v="7.5661506251223436" u="1"/>
        <n v="11.544491424770772" u="1"/>
        <n v="11.968526672922833" u="1"/>
        <n v="6.260000561435028" u="1"/>
        <n v="9.5922406261700566" u="1"/>
        <n v="9.7429193899782138" u="1"/>
        <n v="5.8747999226074263" u="1"/>
        <n v="0.16945993119926792" u="1"/>
        <n v="7.9671198229528937" u="1"/>
        <n v="4.2703902662215514" u="1"/>
        <n v="15.998608816624641" u="1"/>
        <n v="6.5018986076876963" u="1"/>
        <n v="14.162833606195266" u="1"/>
        <n v="10.342107569604721" u="1"/>
        <n v="12.738109150403179" u="1"/>
        <n v="11.942579114560296" u="1"/>
        <n v="16.971207594890309" u="1"/>
        <n v="6.9463035238752768" u="1"/>
        <n v="8.814702570119632" u="1"/>
        <n v="6.9912915491230221" u="1"/>
        <n v="8.2458868575460968" u="1"/>
        <n v="6.3723216770243951" u="1"/>
        <n v="8.8872471263119017" u="1"/>
        <n v="9.1828975843715277" u="1"/>
        <n v="7.8007518796992485" u="1"/>
        <n v="14.598374426735687" u="1"/>
        <n v="20.576384830683111" u="1"/>
        <n v="9.5427668169310937" u="1"/>
        <n v="8.1810475683561013" u="1"/>
        <n v="14.605614973262034" u="1"/>
        <n v="5.2304902712880956" u="1"/>
        <n v="6.0981089443210559" u="1"/>
        <n v="13.285505513484789" u="1"/>
        <n v="9.1758314562077654" u="1"/>
        <n v="1.3969301198330415" u="1"/>
        <n v="13.410487634896834" u="1"/>
        <n v="9.9120792966343725" u="1"/>
        <n v="10.358790183444246" u="1"/>
        <n v="15.441076525757783" u="1"/>
        <n v="4.8138694259332224" u="1"/>
        <n v="20.504651675111422" u="1"/>
        <n v="14.551509447621806" u="1"/>
        <n v="7.1483824626350252" u="1"/>
        <n v="13.554453887315077" u="1"/>
        <n v="5.2102997810163858" u="1"/>
        <n v="6.2825715286217481" u="1"/>
        <n v="4.7602928109000135" u="1"/>
        <n v="9.9173750505988529" u="1"/>
        <n v="11.273301387696314" u="1"/>
        <n v="8.7958364110270573" u="1"/>
        <n v="4.7932694968727514" u="1"/>
        <n v="16.200369422650017" u="1"/>
        <n v="8.0406573127508132" u="1"/>
        <n v="6.5058119581598701" u="1"/>
        <n v="12.735941479981713" u="1"/>
        <n v="8.9608796260346946" u="1"/>
        <n v="2.2029791055904835" u="1"/>
        <n v="14.139628834743089" u="1"/>
        <n v="11.273404568179592" u="1"/>
        <n v="11.577196295297187" u="1"/>
        <n v="0.33891986239853583" u="1"/>
        <n v="26.152787336545082" u="1"/>
        <n v="10.922514842441773" u="1"/>
        <n v="6.4301975982343027" u="1"/>
        <n v="18.039661967081834" u="1"/>
        <n v="8.1563484898877103" u="1"/>
        <n v="15.455626267571159" u="1"/>
        <n v="8.9644303604412734" u="1"/>
        <n v="6.9810532908815697" u="1"/>
        <n v="0.79646167663655931" u="1"/>
        <n v="7.5376329032780962" u="1"/>
        <n v="6.766376069743262" u="1"/>
        <n v="8.2568349630812214" u="1"/>
        <n v="15.360483011720138" u="1"/>
        <n v="12.53871011175441" u="1"/>
        <n v="6.0094301827483125" u="1"/>
        <n v="8.9758275325285641" u="1"/>
        <n v="1.0675975665553878" u="1"/>
        <n v="4.7006919733714989" u="1"/>
        <n v="17.203273400633176" u="1"/>
        <n v="11.98463129895079" u="1"/>
        <n v="80.578197285251889" u="1"/>
        <n v="16.019016122364611" u="1"/>
        <n v="9.5675675675675684" u="1"/>
        <n v="12.130106068768226" u="1"/>
        <n v="10.203094777562862" u="1"/>
        <n v="14.234634220738506" u="1"/>
        <n v="8.7726864950659031" u="1"/>
        <n v="2.3222060957910013" u="1"/>
        <n v="11.024038249768747" u="1"/>
        <n v="5.4777551660620496" u="1"/>
        <n v="14.545514176546794" u="1"/>
        <n v="11.975593083018962" u="1"/>
        <n v="7.8924564978102536" u="1"/>
        <n v="9.1508362847604676" u="1"/>
        <n v="4.9263594203883327" u="1"/>
        <n v="7.4920397078104513" u="1"/>
        <n v="13.435632712229962" u="1"/>
        <n v="0.2372439036789751" u="1"/>
        <n v="7.4075466731843056" u="1"/>
        <n v="7.3443075860481173" u="1"/>
        <n v="45.076341699005269" u="1"/>
        <n v="3.800109829763866" u="1"/>
        <n v="5.3953117093231269" u="1"/>
        <n v="11.589469517022961" u="1"/>
        <n v="8.0716589515199129" u="1"/>
        <n v="10.091047040971167" u="1"/>
        <n v="8.1340766975648613" u="1"/>
        <n v="4.8838284591376722" u="1"/>
        <n v="7.8555784818416781" u="1"/>
        <n v="13.993244640518371" u="1"/>
        <n v="11.633156754153624" u="1"/>
        <n v="4.0979459678235353" u="1"/>
        <n v="5.9711917193368143" u="1"/>
        <n v="11.481276360073275" u="1"/>
        <n v="9.4575646770956485" u="1"/>
        <n v="6.8354207091197745" u="1"/>
        <n v="10.559868588302013" u="1"/>
        <n v="9.8705501618122984" u="1"/>
        <n v="6.4137308039747065" u="1"/>
        <n v="18.723203398497425" u="1"/>
        <n v="8.1757741529738244" u="1"/>
        <n v="5.1889043737232967" u="1"/>
        <n v="7.8798868007659593" u="1"/>
        <n v="4.8269124471353457" u="1"/>
        <n v="10.515475093501001" u="1"/>
        <n v="9.8052040719246492" u="1"/>
        <n v="10.728832080532468" u="1"/>
        <n v="8.9487759720222169" u="1"/>
        <n v="6.9270121699342253" u="1"/>
        <n v="10.657084504230587" u="1"/>
        <n v="11.546869727247385" u="1"/>
        <n v="9.7732837038953804" u="1"/>
        <n v="4.9003258331836728" u="1"/>
        <n v="6.9877557831501216" u="1"/>
        <n v="11.112178124099708" u="1"/>
        <n v="9.8234107694763253" u="1"/>
        <n v="19.294211736479056" u="1"/>
        <n v="6.6558997699799347" u="1"/>
        <n v="4.9191908016238433" u="1"/>
        <n v="7.8820571907405466" u="1"/>
        <n v="11.402586719071341" u="1"/>
        <n v="5.2516971948251561" u="1"/>
        <n v="5.6685561853951318" u="1"/>
        <n v="10.546567150340735" u="1"/>
        <n v="9.167782277880395" u="1"/>
        <n v="9.1491162241134294" u="1"/>
        <n v="15.498352186692795" u="1"/>
        <n v="9.205875422197785" u="1"/>
        <n v="6.7933478660250346" u="1"/>
        <n v="13.12255859375" u="1"/>
        <n v="10.489569741234686" u="1"/>
        <n v="11.286997239403151" u="1"/>
        <n v="5.7147182378988006" u="1"/>
        <n v="7.7992659514398639" u="1"/>
        <n v="8.9116051985519498" u="1"/>
        <n v="18.962566301198081" u="1"/>
        <n v="7.1851860408700778" u="1"/>
        <n v="6.9231785375460841" u="1"/>
        <n v="9.0091048332198778" u="1"/>
        <n v="25.256019928037642" u="1"/>
        <n v="17.957666204864701" u="1"/>
        <n v="7.0939742947754967" u="1"/>
        <n v="17.272237571460842" u="1"/>
        <n v="7.9140536382482169" u="1"/>
        <n v="9.5739814829419085" u="1"/>
        <n v="11.649789407653016" u="1"/>
        <n v="6.4499331337207231" u="1"/>
        <n v="2.2877090711901169" u="1"/>
      </sharedItems>
    </cacheField>
    <cacheField name="National range filter"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xcel Services" refreshedDate="43957.293014583331" createdVersion="6" refreshedVersion="6" minRefreshableVersion="3" recordCount="7640" xr:uid="{00000000-000A-0000-FFFF-FFFF00000000}">
  <cacheSource type="worksheet">
    <worksheetSource ref="A1:M7641" sheet="High-risk C19 raw data"/>
  </cacheSource>
  <cacheFields count="13">
    <cacheField name="Key" numFmtId="0">
      <sharedItems/>
    </cacheField>
    <cacheField name="LA code" numFmtId="0">
      <sharedItems/>
    </cacheField>
    <cacheField name="LA name" numFmtId="0">
      <sharedItems count="158">
        <s v="Barking and Dagenham"/>
        <s v="Barnet"/>
        <s v="Barnsley"/>
        <s v="Bath and North East Somerset"/>
        <s v="Bedford Borough"/>
        <s v="Bexley"/>
        <s v="Birmingham"/>
        <s v="Blackburn with Darwen"/>
        <s v="Blackpool"/>
        <s v="Bolton"/>
        <s v="Bournemouth"/>
        <s v="Bracknell Forest"/>
        <s v="Bradford"/>
        <s v="Brent"/>
        <s v="Brighton and Hove"/>
        <s v="Bristol, City of"/>
        <s v="Bromley"/>
        <s v="Buckinghamshire"/>
        <s v="Bury"/>
        <s v="Calderdale"/>
        <s v="Cambridgeshire"/>
        <s v="Camden"/>
        <s v="Central Bedfordshire"/>
        <s v="Cheshire East"/>
        <s v="Cheshire West &amp; Chester"/>
        <s v="City of London"/>
        <s v="Cornwall"/>
        <s v="Coventry"/>
        <s v="Croydon"/>
        <s v="Cumbria"/>
        <s v="Darlington"/>
        <s v="Derby"/>
        <s v="Derbyshire"/>
        <s v="Devon"/>
        <s v="Doncaster"/>
        <s v="Dorset"/>
        <s v="Dudley"/>
        <s v="Durham"/>
        <s v="Ealing"/>
        <s v="East Riding of Yorkshire"/>
        <s v="East Sussex"/>
        <s v="Enfield"/>
        <s v="Essex"/>
        <s v="Gateshead"/>
        <s v="Gloucestershire"/>
        <s v="Greenwich"/>
        <s v="Hackney"/>
        <s v="Halton"/>
        <s v="Hammersmith and Fulham"/>
        <s v="Hampshire"/>
        <s v="Haringey"/>
        <s v="Harrow"/>
        <s v="Hartlepool"/>
        <s v="Havering"/>
        <s v="Herefordshire"/>
        <s v="Hertfordshire"/>
        <s v="Hillingdon"/>
        <s v="Hounslow"/>
        <s v="Isle of Wight"/>
        <s v="Islington"/>
        <s v="Kensington and Chelsea"/>
        <s v="Kent"/>
        <s v="Kingston upon Hull, City of"/>
        <s v="Kingston upon Thames"/>
        <s v="Kirklees"/>
        <s v="Knowsley"/>
        <s v="Lambeth"/>
        <s v="Lancashire"/>
        <s v="Leeds"/>
        <s v="Leicester"/>
        <s v="Leicestershire"/>
        <s v="Lewisham"/>
        <s v="Lincolnshire"/>
        <s v="Liverpool"/>
        <s v="Luton"/>
        <s v="Manchester"/>
        <s v="Medway"/>
        <s v="Merton"/>
        <s v="Middlesbrough"/>
        <s v="Milton Keynes"/>
        <s v="Newcastle upon Tyne"/>
        <s v="Newham"/>
        <s v="Norfolk"/>
        <s v="North East Lincolnshire"/>
        <s v="North Lincolnshire"/>
        <s v="North Somerset"/>
        <s v="North Tyneside"/>
        <s v="North Yorkshire"/>
        <s v="Northamptonshire"/>
        <s v="Northumberland"/>
        <s v="Nottingham"/>
        <s v="Nottinghamshire"/>
        <s v="Oldham"/>
        <s v="Oxfordshire"/>
        <s v="Peterborough"/>
        <s v="Plymouth"/>
        <s v="Poole"/>
        <s v="Portsmouth"/>
        <s v="Reading"/>
        <s v="Redbridge"/>
        <s v="Redcar and Cleveland"/>
        <s v="Richmond upon Thames"/>
        <s v="Rochdale"/>
        <s v="Rotherham"/>
        <s v="Rutland"/>
        <s v="Salford"/>
        <s v="Sandwell"/>
        <s v="Sefton"/>
        <s v="Sheffield"/>
        <s v="Shropshire"/>
        <s v="Slough"/>
        <s v="Solihull"/>
        <s v="Somerset"/>
        <s v="South Gloucestershire"/>
        <s v="South Tyneside"/>
        <s v="Southampton"/>
        <s v="Southend-on-Sea"/>
        <s v="Southwark"/>
        <s v="St Helens"/>
        <s v="Staffordshire"/>
        <s v="Stockport"/>
        <s v="Stockton-on-Tees"/>
        <s v="Stoke-on-Trent"/>
        <s v="Suffolk"/>
        <s v="Sunderland"/>
        <s v="Surrey"/>
        <s v="Sutton"/>
        <s v="Swindon"/>
        <s v="Tameside"/>
        <s v="Telford and Wrekin"/>
        <s v="Thurrock"/>
        <s v="Torbay"/>
        <s v="Tower Hamlets"/>
        <s v="Trafford"/>
        <s v="Wakefield"/>
        <s v="Walsall"/>
        <s v="Waltham Forest"/>
        <s v="Wandsworth"/>
        <s v="Warrington"/>
        <s v="Warwickshire"/>
        <s v="West Berkshire"/>
        <s v="West Sussex"/>
        <s v="Westminster"/>
        <s v="Wigan"/>
        <s v="Wiltshire"/>
        <s v="Windsor and Maidenhead"/>
        <s v="Wirral"/>
        <s v="Wokingham"/>
        <s v="Wolverhampton"/>
        <s v="Worcestershire"/>
        <s v="York"/>
        <s v="National"/>
        <s v="St. Helens"/>
        <s v="Isles of Scilly"/>
        <s v="Cheshire West and Chester"/>
        <s v="Bedford" u="1"/>
        <s v="County Durham" u="1"/>
        <s v="Herefordshire, County of" u="1"/>
      </sharedItems>
    </cacheField>
    <cacheField name="Time category" numFmtId="0">
      <sharedItems/>
    </cacheField>
    <cacheField name="Time value" numFmtId="0">
      <sharedItems containsMixedTypes="1" containsNumber="1" containsInteger="1" minValue="2018" maxValue="2018"/>
    </cacheField>
    <cacheField name="Group" numFmtId="0">
      <sharedItems/>
    </cacheField>
    <cacheField name="Measure" numFmtId="0">
      <sharedItems count="70">
        <s v="Modelled prevalence of children aged 0-1 in households with all 3 of so called 'toxic trio'"/>
        <s v="Modelled prevalence of children aged 0-1 in households with any of so called 'toxic trio'"/>
        <s v="Modelled prevalence of children aged 0-4 in households with all 3 of so called 'toxic trio'"/>
        <s v="Modelled prevalence of children aged 0-4 in households with any of so called 'toxic trio'"/>
        <s v="Modelled prevalence of children aged 0-1 in households where parent suffering domestic abuse"/>
        <s v="Modelled prevalence of children aged 0-4 in households where parent suffering domestic abuse"/>
        <s v="Modelled prevalence of children aged 0-1 in households where parent suffering alcohol/drug dependency"/>
        <s v="Modelled prevalence of children aged 0-4 in households where parent suffering alcohol/drug dependency"/>
        <s v="Modelled prevalence of children aged 0-1 in households where parent suffering severe mental health problem"/>
        <s v="Modelled prevalence of children aged 0-4 in households where parent suffering severe mental health problem"/>
        <s v="Estimated number of young carers supported by LAs"/>
        <s v="CIN episodes for children aged &lt;1 at 31st March 2019 with domestic abuse identified as a factor at CIN assessment (excluding looked after children)"/>
        <s v="CIN episodes for children aged &lt;1 at 31st March 2019 with mental health of parent/someone else in household identified as a factor at CIN assessment (excluding looked after children)"/>
        <s v="CIN episodes for children aged &lt;1 at 31st March 2019 with substance misuse by a parent/someone else in household identified as a factor at CIN assessment (excluding looked after children)"/>
        <s v="CIN episodes for children aged &lt;1 at 31st March 2019 with neglect identified as a factor at CIN assessment (excluding looked after children)"/>
        <s v="CIN episodes for children aged &lt;1 at 31st March 2019 with physical abuse identified as a factor at CIN assessment (excluding looked after children)"/>
        <s v="CIN episodes for children aged &lt;1 at 31st March 2019 with emotional abuse identified as a factor at CIN assessment (excluding looked after children)"/>
        <s v="CIN episodes for children aged &lt;1 at 31st March 2019 with sexual abuse identified as a factor at CIN assessment (excluding looked after children)"/>
        <s v="CIN episodes for children aged &lt;1 at 31st March 2019 with a parent or someone else in the household's disability identified as a factor at CIN assessment (excluding looked after children)"/>
        <s v="CIN episodes for children aged &lt;1 at 31st March 2019 with any of the so called'toxic trio' identified as a factor at CIN assessment (excluding looked after children)"/>
        <s v="CIN episodes for children aged &lt;1 at 31st March 2019 with any abuse or neglect identified as a factor at CIN assessment (excluding looked after children)"/>
        <s v="CIN episodes for children aged 0-4 at 31st March 2019 with domestic abuse identified as a factor at CIN assessment (excluding looked after children)"/>
        <s v="CIN episodes for children aged 0-4 at 31st March 2019 with mental health of parent/someone else in household identified as a factor at CIN assessment (excluding looked after children)"/>
        <s v="CIN episodes for children aged 0-4 at 31st March 2019 with substance misuse by a parent/someone else in household identified as a factor at CIN assessment (excluding looked after children)"/>
        <s v="CIN episodes for children aged 0-4 at 31st March 2019 with neglect identified as a factor at CIN assessment (excluding looked after children)"/>
        <s v="CIN episodes for children aged 0-4 at 31st March 2019 with physical abuse identified as a factor at CIN assessment (excluding looked after children)"/>
        <s v="CIN episodes for children aged 0-4 at 31st March 2019 with emotional abuse identified as a factor at CIN assessment (excluding looked after children)"/>
        <s v="CIN episodes for children aged 0-4 at 31st March 2019 with sexual abuse identified as a factor at CIN assessment (excluding looked after children)"/>
        <s v="CIN episodes for children aged 0-4 at 31st March 2019 with a parent or someone else in the household's disability identified as a factor at CIN assessment (excluding looked after children)"/>
        <s v="CIN episodes for children aged 0-4 at 31st March 2019 with any of the so called'toxic trio' identified as a factor at CIN assessment (excluding looked after children)"/>
        <s v="CIN episodes for children aged 0-4 at 31st March 2019 with any abuse or neglect identified as a factor at CIN assessment (excluding looked after children)"/>
        <s v="CIN episodes for unborn children at 31st March 2019 with domestic abuse identified as a factor at CIN assessment"/>
        <s v="CIN episodes for unborn children at 31st March 2019 with mental health of parent/someone else in household identified as a factor at CIN assessment"/>
        <s v="CIN episodes for unborn children at 31st March 2019 with substance misuse by a parent/someone else in household identified as a factor at CIN assessment"/>
        <s v="CIN episodes for unborn children at 31st March 2019 with neglect identified as a factor at CIN assessment"/>
        <s v="CIN episodes for unborn children at 31st March 2019 with physical abuse identified as a factor at CIN assessment"/>
        <s v="CIN episodes for unborn children at 31st March 2019 with emotional abuse identified as a factor at CIN assessment"/>
        <s v="CIN episodes for unborn children at 31st March 2019 with sexual abuse identified as a factor at CIN assessment"/>
        <s v="CIN episodes for unborn children at 31st March 2019 with a parent or someone else in the household's disability identified as a factor at CIN assessment"/>
        <s v="CIN episodes for unborn children at 31st March 2019 with any of the so called'toxic trio' identified as a factor at CIN assessment"/>
        <s v="CIN episodes for unborn children at 31st March 2019 with any abuse or neglect identified as a factor at CIN assessment"/>
        <s v="Children referred to children's services aged 0-4 but not meeting thresholds"/>
        <s v="Children referred to children's services aged &lt;1 but not meeting thresholds"/>
        <s v="Children aged 0-4 at 31st March 2019 with an open Child Protection Plan"/>
        <s v="Children aged &lt;1 at 31st March 2019 with an open Child Protection Plan"/>
        <s v="Children aged 0-4 at 31st March 2019 with an open CIN plan (excluding looked after children)"/>
        <s v="Children aged &lt;1 at 31st March 2019 with an open CIN plan (excluding looked after children)"/>
        <s v="Unborn children with an open CIN plan"/>
        <s v="Unborn children with an open Child Protection Plan at 31st March"/>
        <s v="Unborn children at 31st March referred to social services in last year but not meeting thresholds"/>
        <s v="Modelled pre-C-19 prevalence of 0-1s in households with any of so called 'toxic trio'" u="1"/>
        <s v="Modelled pre-C-19 prevalence of 0-4s in households with any of so called 'toxic trio'" u="1"/>
        <s v="Modelled prevalence of 0-1s in households with any of so called 'toxic trio'" u="1"/>
        <s v="Modelled prevalence of 0-4s in households with any of so called 'toxic trio'" u="1"/>
        <s v="Modelled pre-C-19 prevalence of 0-1s in households with all 3 of so called 'toxic trio'" u="1"/>
        <s v="Modelled pre-C-19 prevalence of 0-4s in households with all 3 of so called 'toxic trio'" u="1"/>
        <s v="Modelled pre-C-19 prevalence of 0-1s in households where parent suffering severe mental health problem" u="1"/>
        <s v="Modelled pre-C-19 prevalence of 0-4s in households where parent suffering severe mental health problem" u="1"/>
        <s v="Modelled prevalence of 0-1s in households where parent suffering severe mental health problem" u="1"/>
        <s v="Modelled prevalence of 0-4s in households where parent suffering severe mental health problem" u="1"/>
        <s v="Modelled pre-C-19 prevalence of 0-1s in households where parent suffering domestic abuse" u="1"/>
        <s v="Modelled pre-C-19 prevalence of 0-4s in households where parent suffering domestic abuse" u="1"/>
        <s v="Modelled pre-C-19 prevalence of 0-1s in households where parent suffering alcohol/drug dependency" u="1"/>
        <s v="Modelled pre-C-19 prevalence of 0-4s in households where parent suffering alcohol/drug dependency" u="1"/>
        <s v="Modelled prevalence of 0-1s in households where parent suffering domestic abuse" u="1"/>
        <s v="Modelled prevalence of 0-4s in households where parent suffering domestic abuse" u="1"/>
        <s v="Modelled prevalence of 0-1s in households where parent suffering alcohol/drug dependency" u="1"/>
        <s v="Modelled prevalence of 0-4s in households where parent suffering alcohol/drug dependency" u="1"/>
        <s v="Modelled prevalence of 0-1s in households with all 3 of so called 'toxic trio'" u="1"/>
        <s v="Modelled prevalence of 0-4s in households with all 3 of so called 'toxic trio'" u="1"/>
      </sharedItems>
    </cacheField>
    <cacheField name="Measure Type" numFmtId="0">
      <sharedItems/>
    </cacheField>
    <cacheField name="Value" numFmtId="0">
      <sharedItems containsMixedTypes="1" containsNumber="1" minValue="0" maxValue="557512.49708442693"/>
    </cacheField>
    <cacheField name="0-17 pop 2018" numFmtId="0">
      <sharedItems containsMixedTypes="1" containsNumber="1" containsInteger="1" minValue="14" maxValue="11954618"/>
    </cacheField>
    <cacheField name="Rate per 1000 children" numFmtId="0">
      <sharedItems containsMixedTypes="1" containsNumber="1" minValue="0" maxValue="223.34168172764001"/>
    </cacheField>
    <cacheField name="Rate for lookup" numFmtId="0">
      <sharedItems/>
    </cacheField>
    <cacheField name="Rate for ranking" numFmtId="0">
      <sharedItems containsMixedTypes="1" containsNumber="1" minValue="0" maxValue="223.3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44">
  <r>
    <s v="E09000002_Modelled prevalence of children in households with any of so called 'toxic trio'_Number"/>
    <s v="E09000002"/>
    <x v="0"/>
    <s v="Single time point"/>
    <n v="2018"/>
    <s v="Children in at risk households with multiple vulnerabilities"/>
    <x v="0"/>
    <s v="Number"/>
    <n v="13081.464200150029"/>
    <n v="63401"/>
    <n v="206.32898850412499"/>
    <s v="206.3 per 1000 0-17 yr olds"/>
    <x v="0"/>
  </r>
  <r>
    <s v="E09000003_Modelled prevalence of children in households with any of so called 'toxic trio'_Number"/>
    <s v="E09000003"/>
    <x v="1"/>
    <s v="Single time point"/>
    <n v="2018"/>
    <s v="Children in at risk households with multiple vulnerabilities"/>
    <x v="0"/>
    <s v="Number"/>
    <n v="16341.697938533938"/>
    <n v="92701"/>
    <n v="176.28394449395302"/>
    <s v="176.3 per 1000 0-17 yr olds"/>
    <x v="1"/>
  </r>
  <r>
    <s v="E08000016_Modelled prevalence of children in households with any of so called 'toxic trio'_Number"/>
    <s v="E08000016"/>
    <x v="2"/>
    <s v="Single time point"/>
    <n v="2018"/>
    <s v="Children in at risk households with multiple vulnerabilities"/>
    <x v="0"/>
    <s v="Number"/>
    <n v="9045.3463154905185"/>
    <n v="50727"/>
    <n v="178.31423729947599"/>
    <s v="178.3 per 1000 0-17 yr olds"/>
    <x v="2"/>
  </r>
  <r>
    <s v="E06000022_Modelled prevalence of children in households with any of so called 'toxic trio'_Number"/>
    <s v="E06000022"/>
    <x v="3"/>
    <s v="Single time point"/>
    <n v="2018"/>
    <s v="Children in at risk households with multiple vulnerabilities"/>
    <x v="0"/>
    <s v="Number"/>
    <n v="6166.0738266642838"/>
    <n v="35946"/>
    <n v="171.53713421978202"/>
    <s v="171.5 per 1000 0-17 yr olds"/>
    <x v="3"/>
  </r>
  <r>
    <s v="E06000055_Modelled prevalence of children in households with any of so called 'toxic trio'_Number"/>
    <s v="E06000055"/>
    <x v="4"/>
    <s v="Single time point"/>
    <n v="2018"/>
    <s v="Children in at risk households with multiple vulnerabilities"/>
    <x v="0"/>
    <s v="Number"/>
    <n v="6763.5882728115403"/>
    <n v="40088"/>
    <n v="168.71852606295002"/>
    <s v="168.7 per 1000 0-17 yr olds"/>
    <x v="4"/>
  </r>
  <r>
    <s v="E09000004_Modelled prevalence of children in households with any of so called 'toxic trio'_Number"/>
    <s v="E09000004"/>
    <x v="5"/>
    <s v="Single time point"/>
    <n v="2018"/>
    <s v="Children in at risk households with multiple vulnerabilities"/>
    <x v="0"/>
    <s v="Number"/>
    <n v="10026.304127780832"/>
    <n v="56853"/>
    <n v="176.35488237702199"/>
    <s v="176.4 per 1000 0-17 yr olds"/>
    <x v="5"/>
  </r>
  <r>
    <s v="E08000025_Modelled prevalence of children in households with any of so called 'toxic trio'_Number"/>
    <s v="E08000025"/>
    <x v="6"/>
    <s v="Single time point"/>
    <n v="2018"/>
    <s v="Children in at risk households with multiple vulnerabilities"/>
    <x v="0"/>
    <s v="Number"/>
    <n v="56155.95293619865"/>
    <n v="288388"/>
    <n v="194.72361171823601"/>
    <s v="194.7 per 1000 0-17 yr olds"/>
    <x v="6"/>
  </r>
  <r>
    <s v="E06000008_Modelled prevalence of children in households with any of so called 'toxic trio'_Number"/>
    <s v="E06000008"/>
    <x v="7"/>
    <s v="Single time point"/>
    <n v="2018"/>
    <s v="Children in at risk households with multiple vulnerabilities"/>
    <x v="0"/>
    <s v="Number"/>
    <n v="7326.5426704148704"/>
    <n v="38481"/>
    <n v="190.393770183074"/>
    <s v="190.4 per 1000 0-17 yr olds"/>
    <x v="7"/>
  </r>
  <r>
    <s v="E06000009_Modelled prevalence of children in households with any of so called 'toxic trio'_Number"/>
    <s v="E06000009"/>
    <x v="8"/>
    <s v="Single time point"/>
    <n v="2018"/>
    <s v="Children in at risk households with multiple vulnerabilities"/>
    <x v="0"/>
    <s v="Number"/>
    <n v="6430.6096313539192"/>
    <n v="28904"/>
    <n v="222.48165068343204"/>
    <s v="222.5 per 1000 0-17 yr olds"/>
    <x v="8"/>
  </r>
  <r>
    <s v="E08000001_Modelled prevalence of children in households with any of so called 'toxic trio'_Number"/>
    <s v="E08000001"/>
    <x v="9"/>
    <s v="Single time point"/>
    <n v="2018"/>
    <s v="Children in at risk households with multiple vulnerabilities"/>
    <x v="0"/>
    <s v="Number"/>
    <n v="13045.806574809742"/>
    <n v="67670"/>
    <n v="192.78567422505898"/>
    <s v="192.8 per 1000 0-17 yr olds"/>
    <x v="9"/>
  </r>
  <r>
    <s v="E06000028_Modelled prevalence of children in households with any of so called 'toxic trio'_Number"/>
    <s v="E06000028"/>
    <x v="10"/>
    <s v="Single time point"/>
    <n v="2018"/>
    <s v="Children in at risk households with multiple vulnerabilities"/>
    <x v="0"/>
    <s v="Number"/>
    <n v="6541.6439742604616"/>
    <n v="36373"/>
    <n v="179.84889820087596"/>
    <s v="179.8 per 1000 0-17 yr olds"/>
    <x v="10"/>
  </r>
  <r>
    <s v="E06000036_Modelled prevalence of children in households with any of so called 'toxic trio'_Number"/>
    <s v="E06000036"/>
    <x v="11"/>
    <s v="Single time point"/>
    <n v="2018"/>
    <s v="Children in at risk households with multiple vulnerabilities"/>
    <x v="0"/>
    <s v="Number"/>
    <n v="4505.114030116144"/>
    <n v="28336"/>
    <n v="158.98906091601299"/>
    <s v="159 per 1000 0-17 yr olds"/>
    <x v="11"/>
  </r>
  <r>
    <s v="E08000032_Modelled prevalence of children in households with any of so called 'toxic trio'_Number"/>
    <s v="E08000032"/>
    <x v="12"/>
    <s v="Single time point"/>
    <n v="2018"/>
    <s v="Children in at risk households with multiple vulnerabilities"/>
    <x v="0"/>
    <s v="Number"/>
    <n v="26181.587954458169"/>
    <n v="142005"/>
    <n v="184.37088802829595"/>
    <s v="184.4 per 1000 0-17 yr olds"/>
    <x v="12"/>
  </r>
  <r>
    <s v="E09000005_Modelled prevalence of children in households with any of so called 'toxic trio'_Number"/>
    <s v="E09000005"/>
    <x v="13"/>
    <s v="Single time point"/>
    <n v="2018"/>
    <s v="Children in at risk households with multiple vulnerabilities"/>
    <x v="0"/>
    <s v="Number"/>
    <n v="16336.336054477706"/>
    <n v="77893"/>
    <n v="209.72790949735798"/>
    <s v="209.7 per 1000 0-17 yr olds"/>
    <x v="13"/>
  </r>
  <r>
    <s v="E06000043_Modelled prevalence of children in households with any of so called 'toxic trio'_Number"/>
    <s v="E06000043"/>
    <x v="14"/>
    <s v="Single time point"/>
    <n v="2018"/>
    <s v="Children in at risk households with multiple vulnerabilities"/>
    <x v="0"/>
    <s v="Number"/>
    <n v="9768.2211908251356"/>
    <n v="51005"/>
    <n v="191.51497286197696"/>
    <s v="191.5 per 1000 0-17 yr olds"/>
    <x v="14"/>
  </r>
  <r>
    <s v="E06000023_Modelled prevalence of children in households with any of so called 'toxic trio'_Number"/>
    <s v="E06000023"/>
    <x v="15"/>
    <s v="Single time point"/>
    <n v="2018"/>
    <s v="Children in at risk households with multiple vulnerabilities"/>
    <x v="0"/>
    <s v="Number"/>
    <n v="18700.848382861142"/>
    <n v="94016"/>
    <n v="198.91133831327798"/>
    <s v="198.9 per 1000 0-17 yr olds"/>
    <x v="15"/>
  </r>
  <r>
    <s v="E09000006_Modelled prevalence of children in households with any of so called 'toxic trio'_Number"/>
    <s v="E09000006"/>
    <x v="16"/>
    <s v="Single time point"/>
    <n v="2018"/>
    <s v="Children in at risk households with multiple vulnerabilities"/>
    <x v="0"/>
    <s v="Number"/>
    <n v="12620.502658903177"/>
    <n v="75055"/>
    <n v="168.150058742298"/>
    <s v="168.2 per 1000 0-17 yr olds"/>
    <x v="16"/>
  </r>
  <r>
    <s v="E10000002_Modelled prevalence of children in households with any of so called 'toxic trio'_Number"/>
    <s v="E10000002"/>
    <x v="17"/>
    <s v="Single time point"/>
    <n v="2018"/>
    <s v="Children in at risk households with multiple vulnerabilities"/>
    <x v="0"/>
    <s v="Number"/>
    <n v="18209.863545018434"/>
    <n v="124321"/>
    <n v="146.47455816007297"/>
    <s v="146.5 per 1000 0-17 yr olds"/>
    <x v="17"/>
  </r>
  <r>
    <s v="E08000002_Modelled prevalence of children in households with any of so called 'toxic trio'_Number"/>
    <s v="E08000002"/>
    <x v="18"/>
    <s v="Single time point"/>
    <n v="2018"/>
    <s v="Children in at risk households with multiple vulnerabilities"/>
    <x v="0"/>
    <s v="Number"/>
    <n v="7940.3113678870559"/>
    <n v="43142"/>
    <n v="184.05060887040599"/>
    <s v="184.1 per 1000 0-17 yr olds"/>
    <x v="18"/>
  </r>
  <r>
    <s v="E08000033_Modelled prevalence of children in households with any of so called 'toxic trio'_Number"/>
    <s v="E08000033"/>
    <x v="19"/>
    <s v="Single time point"/>
    <n v="2018"/>
    <s v="Children in at risk households with multiple vulnerabilities"/>
    <x v="0"/>
    <s v="Number"/>
    <n v="8336.1958516711456"/>
    <n v="46021"/>
    <n v="181.138955078576"/>
    <s v="181.1 per 1000 0-17 yr olds"/>
    <x v="19"/>
  </r>
  <r>
    <s v="E10000003_Modelled prevalence of children in households with any of so called 'toxic trio'_Number"/>
    <s v="E10000003"/>
    <x v="20"/>
    <s v="Single time point"/>
    <n v="2018"/>
    <s v="Children in at risk households with multiple vulnerabilities"/>
    <x v="0"/>
    <s v="Number"/>
    <n v="22244.052713831235"/>
    <n v="135719"/>
    <n v="163.89785301859899"/>
    <s v="163.9 per 1000 0-17 yr olds"/>
    <x v="20"/>
  </r>
  <r>
    <s v="E09000007_Modelled prevalence of children in households with any of so called 'toxic trio'_Number"/>
    <s v="E09000007"/>
    <x v="21"/>
    <s v="Single time point"/>
    <n v="2018"/>
    <s v="Children in at risk households with multiple vulnerabilities"/>
    <x v="0"/>
    <s v="Number"/>
    <n v="10925.7501970046"/>
    <n v="50983"/>
    <n v="214.30182996301903"/>
    <s v="214.3 per 1000 0-17 yr olds"/>
    <x v="21"/>
  </r>
  <r>
    <s v="E06000056_Modelled prevalence of children in households with any of so called 'toxic trio'_Number"/>
    <s v="E06000056"/>
    <x v="22"/>
    <s v="Single time point"/>
    <n v="2018"/>
    <s v="Children in at risk households with multiple vulnerabilities"/>
    <x v="0"/>
    <s v="Number"/>
    <n v="10016.420427470148"/>
    <n v="62515"/>
    <n v="160.22427301399901"/>
    <s v="160.2 per 1000 0-17 yr olds"/>
    <x v="22"/>
  </r>
  <r>
    <s v="E06000049_Modelled prevalence of children in households with any of so called 'toxic trio'_Number"/>
    <s v="E06000049"/>
    <x v="23"/>
    <s v="Single time point"/>
    <n v="2018"/>
    <s v="Children in at risk households with multiple vulnerabilities"/>
    <x v="0"/>
    <s v="Number"/>
    <n v="12392.180122859247"/>
    <n v="76523"/>
    <n v="161.94059462984001"/>
    <s v="161.9 per 1000 0-17 yr olds"/>
    <x v="23"/>
  </r>
  <r>
    <s v="E06000050_Modelled prevalence of children in households with any of so called 'toxic trio'_Number"/>
    <s v="E06000050"/>
    <x v="24"/>
    <s v="Single time point"/>
    <n v="2018"/>
    <s v="Children in at risk households with multiple vulnerabilities"/>
    <x v="0"/>
    <s v="Number"/>
    <n v="11691.825514869255"/>
    <n v="68054"/>
    <n v="171.802179370342"/>
    <s v="171.8 per 1000 0-17 yr olds"/>
    <x v="24"/>
  </r>
  <r>
    <s v="E09000001_Modelled prevalence of children in households with any of so called 'toxic trio'_Number"/>
    <s v="E09000001"/>
    <x v="25"/>
    <s v="Single time point"/>
    <n v="2018"/>
    <s v="Children in at risk households with multiple vulnerabilities"/>
    <x v="0"/>
    <s v="Number"/>
    <n v="273.65346733072988"/>
    <n v="1453"/>
    <n v="188.33686671075696"/>
    <s v="188.3 per 1000 0-17 yr olds"/>
    <x v="25"/>
  </r>
  <r>
    <s v="E06000052_Modelled prevalence of children in households with any of so called 'toxic trio'_Number"/>
    <s v="E06000052"/>
    <x v="26"/>
    <s v="Single time point"/>
    <n v="2018"/>
    <s v="Children in at risk households with multiple vulnerabilities"/>
    <x v="0"/>
    <s v="Number"/>
    <n v="17616.787490899453"/>
    <n v="107810"/>
    <n v="163.40587599387305"/>
    <s v="163.4 per 1000 0-17 yr olds"/>
    <x v="26"/>
  </r>
  <r>
    <s v="E08000026_Modelled prevalence of children in households with any of so called 'toxic trio'_Number"/>
    <s v="E08000026"/>
    <x v="27"/>
    <s v="Single time point"/>
    <n v="2018"/>
    <s v="Children in at risk households with multiple vulnerabilities"/>
    <x v="0"/>
    <s v="Number"/>
    <n v="15108.725498868087"/>
    <n v="78994"/>
    <n v="191.264216255261"/>
    <s v="191.3 per 1000 0-17 yr olds"/>
    <x v="27"/>
  </r>
  <r>
    <s v="E09000008_Modelled prevalence of children in households with any of so called 'toxic trio'_Number"/>
    <s v="E09000008"/>
    <x v="28"/>
    <s v="Single time point"/>
    <n v="2018"/>
    <s v="Children in at risk households with multiple vulnerabilities"/>
    <x v="0"/>
    <s v="Number"/>
    <n v="18389.027487400432"/>
    <n v="94702"/>
    <n v="194.17781554138699"/>
    <s v="194.2 per 1000 0-17 yr olds"/>
    <x v="28"/>
  </r>
  <r>
    <s v="E10000006_Modelled prevalence of children in households with any of so called 'toxic trio'_Number"/>
    <s v="E10000006"/>
    <x v="29"/>
    <s v="Single time point"/>
    <n v="2018"/>
    <s v="Children in at risk households with multiple vulnerabilities"/>
    <x v="0"/>
    <s v="Number"/>
    <n v="15407.109071571083"/>
    <n v="92500"/>
    <n v="166.56334131428198"/>
    <s v="166.6 per 1000 0-17 yr olds"/>
    <x v="29"/>
  </r>
  <r>
    <s v="E06000005_Modelled prevalence of children in households with any of so called 'toxic trio'_Number"/>
    <s v="E06000005"/>
    <x v="30"/>
    <s v="Single time point"/>
    <n v="2018"/>
    <s v="Children in at risk households with multiple vulnerabilities"/>
    <x v="0"/>
    <s v="Number"/>
    <n v="4024.1430065223108"/>
    <n v="22454"/>
    <n v="179.217199898562"/>
    <s v="179.2 per 1000 0-17 yr olds"/>
    <x v="30"/>
  </r>
  <r>
    <s v="E06000015_Modelled prevalence of children in households with any of so called 'toxic trio'_Number"/>
    <s v="E06000015"/>
    <x v="31"/>
    <s v="Single time point"/>
    <n v="2018"/>
    <s v="Children in at risk households with multiple vulnerabilities"/>
    <x v="0"/>
    <s v="Number"/>
    <n v="11011.321070079872"/>
    <n v="59899"/>
    <n v="183.83146747157502"/>
    <s v="183.8 per 1000 0-17 yr olds"/>
    <x v="31"/>
  </r>
  <r>
    <s v="E10000007_Modelled prevalence of children in households with any of so called 'toxic trio'_Number"/>
    <s v="E10000007"/>
    <x v="32"/>
    <s v="Single time point"/>
    <n v="2018"/>
    <s v="Children in at risk households with multiple vulnerabilities"/>
    <x v="0"/>
    <s v="Number"/>
    <n v="24321.862664907574"/>
    <n v="153272"/>
    <n v="158.684317193666"/>
    <s v="158.7 per 1000 0-17 yr olds"/>
    <x v="32"/>
  </r>
  <r>
    <s v="E10000008_Modelled prevalence of children in households with any of so called 'toxic trio'_Number"/>
    <s v="E10000008"/>
    <x v="33"/>
    <s v="Single time point"/>
    <n v="2018"/>
    <s v="Children in at risk households with multiple vulnerabilities"/>
    <x v="0"/>
    <s v="Number"/>
    <n v="23680.674728655744"/>
    <n v="145878"/>
    <n v="162.33204958016796"/>
    <s v="162.3 per 1000 0-17 yr olds"/>
    <x v="33"/>
  </r>
  <r>
    <s v="E08000017_Modelled prevalence of children in households with any of so called 'toxic trio'_Number"/>
    <s v="E08000017"/>
    <x v="34"/>
    <s v="Single time point"/>
    <n v="2018"/>
    <s v="Children in at risk households with multiple vulnerabilities"/>
    <x v="0"/>
    <s v="Number"/>
    <n v="11900.301625303773"/>
    <n v="66448"/>
    <n v="179.09194596231299"/>
    <s v="179.1 per 1000 0-17 yr olds"/>
    <x v="34"/>
  </r>
  <r>
    <s v="E10000009_Modelled prevalence of children in households with any of so called 'toxic trio'_Number"/>
    <s v="E10000009"/>
    <x v="35"/>
    <s v="Single time point"/>
    <n v="2018"/>
    <s v="Children in at risk households with multiple vulnerabilities"/>
    <x v="0"/>
    <s v="Number"/>
    <n v="11906.793061949667"/>
    <n v="76699"/>
    <n v="155.24052545599901"/>
    <s v="155.2 per 1000 0-17 yr olds"/>
    <x v="35"/>
  </r>
  <r>
    <s v="E08000027_Modelled prevalence of children in households with any of so called 'toxic trio'_Number"/>
    <s v="E08000027"/>
    <x v="36"/>
    <s v="Single time point"/>
    <n v="2018"/>
    <s v="Children in at risk households with multiple vulnerabilities"/>
    <x v="0"/>
    <s v="Number"/>
    <n v="11502.0931192801"/>
    <n v="69265"/>
    <n v="166.05923798859598"/>
    <s v="166.1 per 1000 0-17 yr olds"/>
    <x v="36"/>
  </r>
  <r>
    <s v="E06000047_Modelled prevalence of children in households with any of so called 'toxic trio'_Number"/>
    <s v="E06000047"/>
    <x v="37"/>
    <s v="Single time point"/>
    <n v="2018"/>
    <s v="Children in at risk households with multiple vulnerabilities"/>
    <x v="0"/>
    <s v="Number"/>
    <n v="18358.512310543916"/>
    <n v="101040"/>
    <n v="181.69549000934202"/>
    <s v="181.7 per 1000 0-17 yr olds"/>
    <x v="37"/>
  </r>
  <r>
    <s v="E09000009_Modelled prevalence of children in households with any of so called 'toxic trio'_Number"/>
    <s v="E09000009"/>
    <x v="38"/>
    <s v="Single time point"/>
    <n v="2018"/>
    <s v="Children in at risk households with multiple vulnerabilities"/>
    <x v="0"/>
    <s v="Number"/>
    <n v="15734.218540639362"/>
    <n v="81732"/>
    <n v="192.50989258355798"/>
    <s v="192.5 per 1000 0-17 yr olds"/>
    <x v="38"/>
  </r>
  <r>
    <s v="E06000011_Modelled prevalence of children in households with any of so called 'toxic trio'_Number"/>
    <s v="E06000011"/>
    <x v="39"/>
    <s v="Single time point"/>
    <n v="2018"/>
    <s v="Children in at risk households with multiple vulnerabilities"/>
    <x v="0"/>
    <s v="Number"/>
    <n v="9862.5048734706797"/>
    <n v="62942"/>
    <n v="156.691952487539"/>
    <s v="156.7 per 1000 0-17 yr olds"/>
    <x v="39"/>
  </r>
  <r>
    <s v="E10000011_Modelled prevalence of children in households with any of so called 'toxic trio'_Number"/>
    <s v="E10000011"/>
    <x v="40"/>
    <s v="Single time point"/>
    <n v="2018"/>
    <s v="Children in at risk households with multiple vulnerabilities"/>
    <x v="0"/>
    <s v="Number"/>
    <n v="17074.882085041132"/>
    <n v="106378"/>
    <n v="160.51140353307201"/>
    <s v="160.5 per 1000 0-17 yr olds"/>
    <x v="40"/>
  </r>
  <r>
    <s v="E09000010_Modelled prevalence of children in households with any of so called 'toxic trio'_Number"/>
    <s v="E09000010"/>
    <x v="41"/>
    <s v="Single time point"/>
    <n v="2018"/>
    <s v="Children in at risk households with multiple vulnerabilities"/>
    <x v="0"/>
    <s v="Number"/>
    <n v="16417.446632253705"/>
    <n v="84497"/>
    <n v="194.29620734764197"/>
    <s v="194.3 per 1000 0-17 yr olds"/>
    <x v="41"/>
  </r>
  <r>
    <s v="E10000012_Modelled prevalence of children in households with any of so called 'toxic trio'_Number"/>
    <s v="E10000012"/>
    <x v="42"/>
    <s v="Single time point"/>
    <n v="2018"/>
    <s v="Children in at risk households with multiple vulnerabilities"/>
    <x v="0"/>
    <s v="Number"/>
    <n v="51562.280530398741"/>
    <n v="311172"/>
    <n v="165.70347116835299"/>
    <s v="165.7 per 1000 0-17 yr olds"/>
    <x v="42"/>
  </r>
  <r>
    <s v="E08000020_Modelled prevalence of children in households with any of so called 'toxic trio'_Number"/>
    <s v="E08000020"/>
    <x v="43"/>
    <s v="Single time point"/>
    <n v="2018"/>
    <s v="Children in at risk households with multiple vulnerabilities"/>
    <x v="0"/>
    <s v="Number"/>
    <n v="7609.2292028995198"/>
    <n v="39605"/>
    <n v="192.12799401337003"/>
    <s v="192.1 per 1000 0-17 yr olds"/>
    <x v="43"/>
  </r>
  <r>
    <s v="E10000013_Modelled prevalence of children in households with any of so called 'toxic trio'_Number"/>
    <s v="E10000013"/>
    <x v="44"/>
    <s v="Single time point"/>
    <n v="2018"/>
    <s v="Children in at risk households with multiple vulnerabilities"/>
    <x v="0"/>
    <s v="Number"/>
    <n v="20172.522250585167"/>
    <n v="128136"/>
    <n v="157.43056011257701"/>
    <s v="157.4 per 1000 0-17 yr olds"/>
    <x v="44"/>
  </r>
  <r>
    <s v="E09000011_Modelled prevalence of children in households with any of so called 'toxic trio'_Number"/>
    <s v="E09000011"/>
    <x v="45"/>
    <s v="Single time point"/>
    <n v="2018"/>
    <s v="Children in at risk households with multiple vulnerabilities"/>
    <x v="0"/>
    <s v="Number"/>
    <n v="14256.27062319512"/>
    <n v="68917"/>
    <n v="206.86145106715497"/>
    <s v="206.9 per 1000 0-17 yr olds"/>
    <x v="45"/>
  </r>
  <r>
    <s v="E09000012_Modelled prevalence of children in households with any of so called 'toxic trio'_Number"/>
    <s v="E09000012"/>
    <x v="46"/>
    <s v="Single time point"/>
    <n v="2018"/>
    <s v="Children in at risk households with multiple vulnerabilities"/>
    <x v="0"/>
    <s v="Number"/>
    <n v="15493.774159089055"/>
    <n v="63655"/>
    <n v="243.40231182293701"/>
    <s v="243.4 per 1000 0-17 yr olds"/>
    <x v="46"/>
  </r>
  <r>
    <s v="E06000006_Modelled prevalence of children in households with any of so called 'toxic trio'_Number"/>
    <s v="E06000006"/>
    <x v="47"/>
    <s v="Single time point"/>
    <n v="2018"/>
    <s v="Children in at risk households with multiple vulnerabilities"/>
    <x v="0"/>
    <s v="Number"/>
    <n v="5736.9560499763866"/>
    <n v="28617"/>
    <n v="200.473706187804"/>
    <s v="200.5 per 1000 0-17 yr olds"/>
    <x v="47"/>
  </r>
  <r>
    <s v="E09000013_Modelled prevalence of children in households with any of so called 'toxic trio'_Number"/>
    <s v="E09000013"/>
    <x v="48"/>
    <s v="Single time point"/>
    <n v="2018"/>
    <s v="Children in at risk households with multiple vulnerabilities"/>
    <x v="0"/>
    <s v="Number"/>
    <n v="7941.3108682333605"/>
    <n v="36898"/>
    <n v="215.22334186767196"/>
    <s v="215.2 per 1000 0-17 yr olds"/>
    <x v="48"/>
  </r>
  <r>
    <s v="E10000014_Modelled prevalence of children in households with any of so called 'toxic trio'_Number"/>
    <s v="E10000014"/>
    <x v="49"/>
    <s v="Single time point"/>
    <n v="2018"/>
    <s v="Children in at risk households with multiple vulnerabilities"/>
    <x v="0"/>
    <s v="Number"/>
    <n v="44047.226261623509"/>
    <n v="284002"/>
    <n v="155.09477490166799"/>
    <s v="155.1 per 1000 0-17 yr olds"/>
    <x v="49"/>
  </r>
  <r>
    <s v="E09000014_Modelled prevalence of children in households with any of so called 'toxic trio'_Number"/>
    <s v="E09000014"/>
    <x v="50"/>
    <s v="Single time point"/>
    <n v="2018"/>
    <s v="Children in at risk households with multiple vulnerabilities"/>
    <x v="0"/>
    <s v="Number"/>
    <n v="13076.99473138249"/>
    <n v="60398"/>
    <n v="216.51370461575698"/>
    <s v="216.5 per 1000 0-17 yr olds"/>
    <x v="50"/>
  </r>
  <r>
    <s v="E09000015_Modelled prevalence of children in households with any of so called 'toxic trio'_Number"/>
    <s v="E09000015"/>
    <x v="51"/>
    <s v="Single time point"/>
    <n v="2018"/>
    <s v="Children in at risk households with multiple vulnerabilities"/>
    <x v="0"/>
    <s v="Number"/>
    <n v="9917.5532880225419"/>
    <n v="58373"/>
    <n v="169.899667449378"/>
    <s v="169.9 per 1000 0-17 yr olds"/>
    <x v="51"/>
  </r>
  <r>
    <s v="E06000001_Modelled prevalence of children in households with any of so called 'toxic trio'_Number"/>
    <s v="E06000001"/>
    <x v="52"/>
    <s v="Single time point"/>
    <n v="2018"/>
    <s v="Children in at risk households with multiple vulnerabilities"/>
    <x v="0"/>
    <s v="Number"/>
    <n v="3979.4322323193469"/>
    <n v="20006"/>
    <n v="198.91193803455698"/>
    <s v="198.9 per 1000 0-17 yr olds"/>
    <x v="52"/>
  </r>
  <r>
    <s v="E09000016_Modelled prevalence of children in households with any of so called 'toxic trio'_Number"/>
    <s v="E09000016"/>
    <x v="53"/>
    <s v="Single time point"/>
    <n v="2018"/>
    <s v="Children in at risk households with multiple vulnerabilities"/>
    <x v="0"/>
    <s v="Number"/>
    <n v="10108.948729809679"/>
    <n v="57541"/>
    <n v="175.68253471107002"/>
    <s v="175.7 per 1000 0-17 yr olds"/>
    <x v="53"/>
  </r>
  <r>
    <s v="E06000019_Modelled prevalence of children in households with any of so called 'toxic trio'_Number"/>
    <s v="E06000019"/>
    <x v="54"/>
    <s v="Single time point"/>
    <n v="2018"/>
    <s v="Children in at risk households with multiple vulnerabilities"/>
    <x v="0"/>
    <s v="Number"/>
    <n v="5503.3493364202568"/>
    <n v="36103"/>
    <n v="152.43468233720901"/>
    <s v="152.4 per 1000 0-17 yr olds"/>
    <x v="54"/>
  </r>
  <r>
    <s v="E10000015_Modelled prevalence of children in households with any of so called 'toxic trio'_Number"/>
    <s v="E10000015"/>
    <x v="55"/>
    <s v="Single time point"/>
    <n v="2018"/>
    <s v="Children in at risk households with multiple vulnerabilities"/>
    <x v="0"/>
    <s v="Number"/>
    <n v="45468.976116769089"/>
    <n v="271005"/>
    <n v="167.77910413744797"/>
    <s v="167.8 per 1000 0-17 yr olds"/>
    <x v="55"/>
  </r>
  <r>
    <s v="E09000017_Modelled prevalence of children in households with any of so called 'toxic trio'_Number"/>
    <s v="E09000017"/>
    <x v="56"/>
    <s v="Single time point"/>
    <n v="2018"/>
    <s v="Children in at risk households with multiple vulnerabilities"/>
    <x v="0"/>
    <s v="Number"/>
    <n v="13427.052544230024"/>
    <n v="73377"/>
    <n v="182.98721049143498"/>
    <s v="183 per 1000 0-17 yr olds"/>
    <x v="56"/>
  </r>
  <r>
    <s v="E09000018_Modelled prevalence of children in households with any of so called 'toxic trio'_Number"/>
    <s v="E09000018"/>
    <x v="57"/>
    <s v="Single time point"/>
    <n v="2018"/>
    <s v="Children in at risk households with multiple vulnerabilities"/>
    <x v="0"/>
    <s v="Number"/>
    <n v="12086.990702203813"/>
    <n v="64898"/>
    <n v="186.245966011338"/>
    <s v="186.2 per 1000 0-17 yr olds"/>
    <x v="57"/>
  </r>
  <r>
    <s v="E06000046_Modelled prevalence of children in households with any of so called 'toxic trio'_Number"/>
    <s v="E06000046"/>
    <x v="58"/>
    <s v="Single time point"/>
    <n v="2018"/>
    <s v="Children in at risk households with multiple vulnerabilities"/>
    <x v="0"/>
    <s v="Number"/>
    <n v="4097.963117558148"/>
    <n v="24869"/>
    <n v="164.781982289523"/>
    <s v="164.8 per 1000 0-17 yr olds"/>
    <x v="58"/>
  </r>
  <r>
    <s v="E09000019_Modelled prevalence of children in households with any of so called 'toxic trio'_Number"/>
    <s v="E09000019"/>
    <x v="59"/>
    <s v="Single time point"/>
    <n v="2018"/>
    <s v="Children in at risk households with multiple vulnerabilities"/>
    <x v="0"/>
    <s v="Number"/>
    <n v="10081.921783937043"/>
    <n v="42098"/>
    <n v="239.48695386804701"/>
    <s v="239.5 per 1000 0-17 yr olds"/>
    <x v="59"/>
  </r>
  <r>
    <s v="E09000020_Modelled prevalence of children in households with any of so called 'toxic trio'_Number"/>
    <s v="E09000020"/>
    <x v="60"/>
    <s v="Single time point"/>
    <n v="2018"/>
    <s v="Children in at risk households with multiple vulnerabilities"/>
    <x v="0"/>
    <s v="Number"/>
    <n v="5567.8419820355075"/>
    <n v="28678"/>
    <n v="194.15028879404099"/>
    <s v="194.2 per 1000 0-17 yr olds"/>
    <x v="60"/>
  </r>
  <r>
    <s v="E10000016_Modelled prevalence of children in households with any of so called 'toxic trio'_Number"/>
    <s v="E10000016"/>
    <x v="61"/>
    <s v="Single time point"/>
    <n v="2018"/>
    <s v="Children in at risk households with multiple vulnerabilities"/>
    <x v="0"/>
    <s v="Number"/>
    <n v="55631.636623867162"/>
    <n v="340140"/>
    <n v="163.55511443484201"/>
    <s v="163.6 per 1000 0-17 yr olds"/>
    <x v="61"/>
  </r>
  <r>
    <s v="E06000010_Modelled prevalence of children in households with any of so called 'toxic trio'_Number"/>
    <s v="E06000010"/>
    <x v="62"/>
    <s v="Single time point"/>
    <n v="2018"/>
    <s v="Children in at risk households with multiple vulnerabilities"/>
    <x v="0"/>
    <s v="Number"/>
    <n v="11982.042478867874"/>
    <n v="57023"/>
    <n v="210.12648367970596"/>
    <s v="210.1 per 1000 0-17 yr olds"/>
    <x v="62"/>
  </r>
  <r>
    <s v="E09000021_Modelled prevalence of children in households with any of so called 'toxic trio'_Number"/>
    <s v="E09000021"/>
    <x v="63"/>
    <s v="Single time point"/>
    <n v="2018"/>
    <s v="Children in at risk households with multiple vulnerabilities"/>
    <x v="0"/>
    <s v="Number"/>
    <n v="6683.6315577629348"/>
    <n v="38977"/>
    <n v="171.476295193651"/>
    <s v="171.5 per 1000 0-17 yr olds"/>
    <x v="63"/>
  </r>
  <r>
    <s v="E08000034_Modelled prevalence of children in households with any of so called 'toxic trio'_Number"/>
    <s v="E08000034"/>
    <x v="64"/>
    <s v="Single time point"/>
    <n v="2018"/>
    <s v="Children in at risk households with multiple vulnerabilities"/>
    <x v="0"/>
    <s v="Number"/>
    <n v="18182.388559918636"/>
    <n v="100174"/>
    <n v="181.50806157205099"/>
    <s v="181.5 per 1000 0-17 yr olds"/>
    <x v="64"/>
  </r>
  <r>
    <s v="E08000011_Modelled prevalence of children in households with any of so called 'toxic trio'_Number"/>
    <s v="E08000011"/>
    <x v="65"/>
    <s v="Single time point"/>
    <n v="2018"/>
    <s v="Children in at risk households with multiple vulnerabilities"/>
    <x v="0"/>
    <s v="Number"/>
    <n v="7364.7709715672027"/>
    <n v="33477"/>
    <n v="219.99495090860003"/>
    <s v="220 per 1000 0-17 yr olds"/>
    <x v="65"/>
  </r>
  <r>
    <s v="E09000022_Modelled prevalence of children in households with any of so called 'toxic trio'_Number"/>
    <s v="E09000022"/>
    <x v="66"/>
    <s v="Single time point"/>
    <n v="2018"/>
    <s v="Children in at risk households with multiple vulnerabilities"/>
    <x v="0"/>
    <s v="Number"/>
    <n v="14626.639903866895"/>
    <n v="62629"/>
    <n v="233.54420322641101"/>
    <s v="233.5 per 1000 0-17 yr olds"/>
    <x v="66"/>
  </r>
  <r>
    <s v="E10000017_Modelled prevalence of children in households with any of so called 'toxic trio'_Number"/>
    <s v="E10000017"/>
    <x v="67"/>
    <s v="Single time point"/>
    <n v="2018"/>
    <s v="Children in at risk households with multiple vulnerabilities"/>
    <x v="0"/>
    <s v="Number"/>
    <n v="45382.429496833523"/>
    <n v="249727"/>
    <n v="181.72816514367099"/>
    <s v="181.7 per 1000 0-17 yr olds"/>
    <x v="67"/>
  </r>
  <r>
    <s v="E08000035_Modelled prevalence of children in households with any of so called 'toxic trio'_Number"/>
    <s v="E08000035"/>
    <x v="68"/>
    <s v="Single time point"/>
    <n v="2018"/>
    <s v="Children in at risk households with multiple vulnerabilities"/>
    <x v="0"/>
    <s v="Number"/>
    <n v="33580.42406306904"/>
    <n v="168176"/>
    <n v="199.67429397220198"/>
    <s v="199.7 per 1000 0-17 yr olds"/>
    <x v="68"/>
  </r>
  <r>
    <s v="E06000016_Modelled prevalence of children in households with any of so called 'toxic trio'_Number"/>
    <s v="E06000016"/>
    <x v="69"/>
    <s v="Single time point"/>
    <n v="2018"/>
    <s v="Children in at risk households with multiple vulnerabilities"/>
    <x v="0"/>
    <s v="Number"/>
    <n v="16235.013305564828"/>
    <n v="83994"/>
    <n v="193.28777419297603"/>
    <s v="193.3 per 1000 0-17 yr olds"/>
    <x v="69"/>
  </r>
  <r>
    <s v="E10000018_Modelled prevalence of children in households with any of so called 'toxic trio'_Number"/>
    <s v="E10000018"/>
    <x v="70"/>
    <s v="Single time point"/>
    <n v="2018"/>
    <s v="Children in at risk households with multiple vulnerabilities"/>
    <x v="0"/>
    <s v="Number"/>
    <n v="21785.850153440115"/>
    <n v="140307"/>
    <n v="155.27272447875097"/>
    <s v="155.3 per 1000 0-17 yr olds"/>
    <x v="70"/>
  </r>
  <r>
    <s v="E09000023_Modelled prevalence of children in households with any of so called 'toxic trio'_Number"/>
    <s v="E09000023"/>
    <x v="71"/>
    <s v="Single time point"/>
    <n v="2018"/>
    <s v="Children in at risk households with multiple vulnerabilities"/>
    <x v="0"/>
    <s v="Number"/>
    <n v="14697.28676334123"/>
    <n v="68458"/>
    <n v="214.69056594322402"/>
    <s v="214.7 per 1000 0-17 yr olds"/>
    <x v="71"/>
  </r>
  <r>
    <s v="E10000019_Modelled prevalence of children in households with any of so called 'toxic trio'_Number"/>
    <s v="E10000019"/>
    <x v="72"/>
    <s v="Single time point"/>
    <n v="2018"/>
    <s v="Children in at risk households with multiple vulnerabilities"/>
    <x v="0"/>
    <s v="Number"/>
    <n v="23499.303562215951"/>
    <n v="145641"/>
    <n v="161.35088033051099"/>
    <s v="161.4 per 1000 0-17 yr olds"/>
    <x v="72"/>
  </r>
  <r>
    <s v="E08000012_Modelled prevalence of children in households with any of so called 'toxic trio'_Number"/>
    <s v="E08000012"/>
    <x v="73"/>
    <s v="Single time point"/>
    <n v="2018"/>
    <s v="Children in at risk households with multiple vulnerabilities"/>
    <x v="0"/>
    <s v="Number"/>
    <n v="21863.34349060923"/>
    <n v="94902"/>
    <n v="230.37811100513403"/>
    <s v="230.4 per 1000 0-17 yr olds"/>
    <x v="73"/>
  </r>
  <r>
    <s v="E06000032_Modelled prevalence of children in households with any of so called 'toxic trio'_Number"/>
    <s v="E06000032"/>
    <x v="74"/>
    <s v="Single time point"/>
    <n v="2018"/>
    <s v="Children in at risk households with multiple vulnerabilities"/>
    <x v="0"/>
    <s v="Number"/>
    <n v="10613.204546772942"/>
    <n v="57375"/>
    <n v="184.97959994375498"/>
    <s v="185 per 1000 0-17 yr olds"/>
    <x v="74"/>
  </r>
  <r>
    <s v="E08000003_Modelled prevalence of children in households with any of so called 'toxic trio'_Number"/>
    <s v="E08000003"/>
    <x v="75"/>
    <s v="Single time point"/>
    <n v="2018"/>
    <s v="Children in at risk households with multiple vulnerabilities"/>
    <x v="0"/>
    <s v="Number"/>
    <n v="28964.486184009937"/>
    <n v="121962"/>
    <n v="237.48779278799904"/>
    <s v="237.5 per 1000 0-17 yr olds"/>
    <x v="75"/>
  </r>
  <r>
    <s v="E06000035_Modelled prevalence of children in households with any of so called 'toxic trio'_Number"/>
    <s v="E06000035"/>
    <x v="76"/>
    <s v="Single time point"/>
    <n v="2018"/>
    <s v="Children in at risk households with multiple vulnerabilities"/>
    <x v="0"/>
    <s v="Number"/>
    <n v="10996.427636183655"/>
    <n v="64391"/>
    <n v="170.77584811827205"/>
    <s v="170.8 per 1000 0-17 yr olds"/>
    <x v="76"/>
  </r>
  <r>
    <s v="E09000024_Modelled prevalence of children in households with any of so called 'toxic trio'_Number"/>
    <s v="E09000024"/>
    <x v="77"/>
    <s v="Single time point"/>
    <n v="2018"/>
    <s v="Children in at risk households with multiple vulnerabilities"/>
    <x v="0"/>
    <s v="Number"/>
    <n v="8108.088467892675"/>
    <n v="47266"/>
    <n v="171.541667750448"/>
    <s v="171.5 per 1000 0-17 yr olds"/>
    <x v="77"/>
  </r>
  <r>
    <s v="E06000002_Modelled prevalence of children in households with any of so called 'toxic trio'_Number"/>
    <s v="E06000002"/>
    <x v="78"/>
    <s v="Single time point"/>
    <n v="2018"/>
    <s v="Children in at risk households with multiple vulnerabilities"/>
    <x v="0"/>
    <s v="Number"/>
    <n v="6894.6629391382894"/>
    <n v="32513"/>
    <n v="212.05865158977301"/>
    <s v="212.1 per 1000 0-17 yr olds"/>
    <x v="78"/>
  </r>
  <r>
    <s v="E06000042_Modelled prevalence of children in households with any of so called 'toxic trio'_Number"/>
    <s v="E06000042"/>
    <x v="79"/>
    <s v="Single time point"/>
    <n v="2018"/>
    <s v="Children in at risk households with multiple vulnerabilities"/>
    <x v="0"/>
    <s v="Number"/>
    <n v="11686.10082543174"/>
    <n v="68278"/>
    <n v="171.154703205011"/>
    <s v="171.2 per 1000 0-17 yr olds"/>
    <x v="79"/>
  </r>
  <r>
    <s v="E08000021_Modelled prevalence of children in households with any of so called 'toxic trio'_Number"/>
    <s v="E08000021"/>
    <x v="80"/>
    <s v="Single time point"/>
    <n v="2018"/>
    <s v="Children in at risk households with multiple vulnerabilities"/>
    <x v="0"/>
    <s v="Number"/>
    <n v="12622.67450630255"/>
    <n v="58056"/>
    <n v="217.42239400410895"/>
    <s v="217.4 per 1000 0-17 yr olds"/>
    <x v="80"/>
  </r>
  <r>
    <s v="E09000025_Modelled prevalence of children in households with any of so called 'toxic trio'_Number"/>
    <s v="E09000025"/>
    <x v="81"/>
    <s v="Single time point"/>
    <n v="2018"/>
    <s v="Children in at risk households with multiple vulnerabilities"/>
    <x v="0"/>
    <s v="Number"/>
    <n v="18664.181444454334"/>
    <n v="86567"/>
    <n v="215.603884210546"/>
    <s v="215.6 per 1000 0-17 yr olds"/>
    <x v="81"/>
  </r>
  <r>
    <s v="E10000020_Modelled prevalence of children in households with any of so called 'toxic trio'_Number"/>
    <s v="E10000020"/>
    <x v="82"/>
    <s v="Single time point"/>
    <n v="2018"/>
    <s v="Children in at risk households with multiple vulnerabilities"/>
    <x v="0"/>
    <s v="Number"/>
    <n v="29563.762099550622"/>
    <n v="170810"/>
    <n v="173.07980855658698"/>
    <s v="173.1 per 1000 0-17 yr olds"/>
    <x v="82"/>
  </r>
  <r>
    <s v="E06000012_Modelled prevalence of children in households with any of so called 'toxic trio'_Number"/>
    <s v="E06000012"/>
    <x v="83"/>
    <s v="Single time point"/>
    <n v="2018"/>
    <s v="Children in at risk households with multiple vulnerabilities"/>
    <x v="0"/>
    <s v="Number"/>
    <n v="6346.7886403041011"/>
    <n v="34503"/>
    <n v="183.94889256888101"/>
    <s v="183.9 per 1000 0-17 yr olds"/>
    <x v="83"/>
  </r>
  <r>
    <s v="E06000013_Modelled prevalence of children in households with any of so called 'toxic trio'_Number"/>
    <s v="E06000013"/>
    <x v="84"/>
    <s v="Single time point"/>
    <n v="2018"/>
    <s v="Children in at risk households with multiple vulnerabilities"/>
    <x v="0"/>
    <s v="Number"/>
    <n v="5773.8521418369073"/>
    <n v="35714"/>
    <n v="161.66915332466002"/>
    <s v="161.7 per 1000 0-17 yr olds"/>
    <x v="84"/>
  </r>
  <r>
    <s v="E06000024_Modelled prevalence of children in households with any of so called 'toxic trio'_Number"/>
    <s v="E06000024"/>
    <x v="85"/>
    <s v="Single time point"/>
    <n v="2018"/>
    <s v="Children in at risk households with multiple vulnerabilities"/>
    <x v="0"/>
    <s v="Number"/>
    <n v="6864.6805024441428"/>
    <n v="43435"/>
    <n v="158.04490623792202"/>
    <s v="158 per 1000 0-17 yr olds"/>
    <x v="85"/>
  </r>
  <r>
    <s v="E08000022_Modelled prevalence of children in households with any of so called 'toxic trio'_Number"/>
    <s v="E08000022"/>
    <x v="86"/>
    <s v="Single time point"/>
    <n v="2018"/>
    <s v="Children in at risk households with multiple vulnerabilities"/>
    <x v="0"/>
    <s v="Number"/>
    <n v="7619.2190281082612"/>
    <n v="41360"/>
    <n v="184.21709449004501"/>
    <s v="184.2 per 1000 0-17 yr olds"/>
    <x v="86"/>
  </r>
  <r>
    <s v="E10000023_Modelled prevalence of children in households with any of so called 'toxic trio'_Number"/>
    <s v="E10000023"/>
    <x v="87"/>
    <s v="Single time point"/>
    <n v="2018"/>
    <s v="Children in at risk households with multiple vulnerabilities"/>
    <x v="0"/>
    <s v="Number"/>
    <n v="18713.66365058774"/>
    <n v="117499"/>
    <n v="159.26657801843197"/>
    <s v="159.3 per 1000 0-17 yr olds"/>
    <x v="87"/>
  </r>
  <r>
    <s v="E10000021_Modelled prevalence of children in households with any of so called 'toxic trio'_Number"/>
    <s v="E10000021"/>
    <x v="88"/>
    <s v="Single time point"/>
    <n v="2018"/>
    <s v="Children in at risk households with multiple vulnerabilities"/>
    <x v="0"/>
    <s v="Number"/>
    <n v="27513.410950848021"/>
    <n v="170235"/>
    <n v="161.62017770052"/>
    <s v="161.6 per 1000 0-17 yr olds"/>
    <x v="88"/>
  </r>
  <r>
    <s v="E06000048_Modelled prevalence of children in households with any of so called 'toxic trio'_Number"/>
    <s v="E06000048"/>
    <x v="89"/>
    <s v="Single time point"/>
    <n v="2018"/>
    <s v="Children in at risk households with multiple vulnerabilities"/>
    <x v="0"/>
    <s v="Number"/>
    <n v="10105.672608544632"/>
    <n v="59011"/>
    <n v="171.25065849663"/>
    <s v="171.3 per 1000 0-17 yr olds"/>
    <x v="89"/>
  </r>
  <r>
    <s v="E06000018_Modelled prevalence of children in households with any of so called 'toxic trio'_Number"/>
    <s v="E06000018"/>
    <x v="90"/>
    <s v="Single time point"/>
    <n v="2018"/>
    <s v="Children in at risk households with multiple vulnerabilities"/>
    <x v="0"/>
    <s v="Number"/>
    <n v="14627.659477473751"/>
    <n v="68651"/>
    <n v="213.072780840392"/>
    <s v="213.1 per 1000 0-17 yr olds"/>
    <x v="90"/>
  </r>
  <r>
    <s v="E10000024_Modelled prevalence of children in households with any of so called 'toxic trio'_Number"/>
    <s v="E10000024"/>
    <x v="91"/>
    <s v="Single time point"/>
    <n v="2018"/>
    <s v="Children in at risk households with multiple vulnerabilities"/>
    <x v="0"/>
    <s v="Number"/>
    <n v="26928.246623622348"/>
    <n v="166542"/>
    <n v="161.69042417902"/>
    <s v="161.7 per 1000 0-17 yr olds"/>
    <x v="91"/>
  </r>
  <r>
    <s v="E08000004_Modelled prevalence of children in households with any of so called 'toxic trio'_Number"/>
    <s v="E08000004"/>
    <x v="92"/>
    <s v="Single time point"/>
    <n v="2018"/>
    <s v="Children in at risk households with multiple vulnerabilities"/>
    <x v="0"/>
    <s v="Number"/>
    <n v="11501.71862411017"/>
    <n v="59416"/>
    <n v="193.57948404655599"/>
    <s v="193.6 per 1000 0-17 yr olds"/>
    <x v="92"/>
  </r>
  <r>
    <s v="E10000025_Modelled prevalence of children in households with any of so called 'toxic trio'_Number"/>
    <s v="E10000025"/>
    <x v="93"/>
    <s v="Single time point"/>
    <n v="2018"/>
    <s v="Children in at risk households with multiple vulnerabilities"/>
    <x v="0"/>
    <s v="Number"/>
    <n v="23335.889315521577"/>
    <n v="144788"/>
    <n v="161.17281346189998"/>
    <s v="161.2 per 1000 0-17 yr olds"/>
    <x v="93"/>
  </r>
  <r>
    <s v="E06000031_Modelled prevalence of children in households with any of so called 'toxic trio'_Number"/>
    <s v="E06000031"/>
    <x v="94"/>
    <s v="Single time point"/>
    <n v="2018"/>
    <s v="Children in at risk households with multiple vulnerabilities"/>
    <x v="0"/>
    <s v="Number"/>
    <n v="8931.2295324499064"/>
    <n v="51137"/>
    <n v="174.65298184191303"/>
    <s v="174.7 per 1000 0-17 yr olds"/>
    <x v="94"/>
  </r>
  <r>
    <s v="E06000026_Modelled prevalence of children in households with any of so called 'toxic trio'_Number"/>
    <s v="E06000026"/>
    <x v="95"/>
    <s v="Single time point"/>
    <n v="2018"/>
    <s v="Children in at risk households with multiple vulnerabilities"/>
    <x v="0"/>
    <s v="Number"/>
    <n v="9803.8388626718097"/>
    <n v="52552"/>
    <n v="186.55500956522701"/>
    <s v="186.6 per 1000 0-17 yr olds"/>
    <x v="95"/>
  </r>
  <r>
    <s v="E06000029_Modelled prevalence of children in households with any of so called 'toxic trio'_Number"/>
    <s v="E06000029"/>
    <x v="96"/>
    <s v="Single time point"/>
    <n v="2018"/>
    <s v="Children in at risk households with multiple vulnerabilities"/>
    <x v="0"/>
    <s v="Number"/>
    <n v="4881.026309801121"/>
    <n v="30188"/>
    <n v="161.68763448393801"/>
    <s v="161.7 per 1000 0-17 yr olds"/>
    <x v="96"/>
  </r>
  <r>
    <s v="E06000044_Modelled prevalence of children in households with any of so called 'toxic trio'_Number"/>
    <s v="E06000044"/>
    <x v="97"/>
    <s v="Single time point"/>
    <n v="2018"/>
    <s v="Children in at risk households with multiple vulnerabilities"/>
    <x v="0"/>
    <s v="Number"/>
    <n v="8499.3045071463603"/>
    <n v="44046"/>
    <n v="192.964276146446"/>
    <s v="193 per 1000 0-17 yr olds"/>
    <x v="97"/>
  </r>
  <r>
    <s v="E06000038_Modelled prevalence of children in households with any of so called 'toxic trio'_Number"/>
    <s v="E06000038"/>
    <x v="98"/>
    <s v="Single time point"/>
    <n v="2018"/>
    <s v="Children in at risk households with multiple vulnerabilities"/>
    <x v="0"/>
    <s v="Number"/>
    <n v="6660.5693485676693"/>
    <n v="37080"/>
    <n v="179.62700508542798"/>
    <s v="179.6 per 1000 0-17 yr olds"/>
    <x v="98"/>
  </r>
  <r>
    <s v="E09000026_Modelled prevalence of children in households with any of so called 'toxic trio'_Number"/>
    <s v="E09000026"/>
    <x v="99"/>
    <s v="Single time point"/>
    <n v="2018"/>
    <s v="Children in at risk households with multiple vulnerabilities"/>
    <x v="0"/>
    <s v="Number"/>
    <n v="13437.401058122197"/>
    <n v="76159"/>
    <n v="176.43878015890698"/>
    <s v="176.4 per 1000 0-17 yr olds"/>
    <x v="99"/>
  </r>
  <r>
    <s v="E06000003_Modelled prevalence of children in households with any of so called 'toxic trio'_Number"/>
    <s v="E06000003"/>
    <x v="100"/>
    <s v="Single time point"/>
    <n v="2018"/>
    <s v="Children in at risk households with multiple vulnerabilities"/>
    <x v="0"/>
    <s v="Number"/>
    <n v="5236.4423729980563"/>
    <n v="27626"/>
    <n v="189.54761358857803"/>
    <s v="189.5 per 1000 0-17 yr olds"/>
    <x v="100"/>
  </r>
  <r>
    <s v="E09000027_Modelled prevalence of children in households with any of so called 'toxic trio'_Number"/>
    <s v="E09000027"/>
    <x v="101"/>
    <s v="Single time point"/>
    <n v="2018"/>
    <s v="Children in at risk households with multiple vulnerabilities"/>
    <x v="0"/>
    <s v="Number"/>
    <n v="7443.2360857672093"/>
    <n v="45525"/>
    <n v="163.497772339752"/>
    <s v="163.5 per 1000 0-17 yr olds"/>
    <x v="101"/>
  </r>
  <r>
    <s v="E08000005_Modelled prevalence of children in households with any of so called 'toxic trio'_Number"/>
    <s v="E08000005"/>
    <x v="102"/>
    <s v="Single time point"/>
    <n v="2018"/>
    <s v="Children in at risk households with multiple vulnerabilities"/>
    <x v="0"/>
    <s v="Number"/>
    <n v="10515.034322558144"/>
    <n v="52689"/>
    <n v="199.56792352404003"/>
    <s v="199.6 per 1000 0-17 yr olds"/>
    <x v="102"/>
  </r>
  <r>
    <s v="E08000018_Modelled prevalence of children in households with any of so called 'toxic trio'_Number"/>
    <s v="E08000018"/>
    <x v="103"/>
    <s v="Single time point"/>
    <n v="2018"/>
    <s v="Children in at risk households with multiple vulnerabilities"/>
    <x v="0"/>
    <s v="Number"/>
    <n v="10235.961235393188"/>
    <n v="57196"/>
    <n v="178.96288613527497"/>
    <s v="179 per 1000 0-17 yr olds"/>
    <x v="103"/>
  </r>
  <r>
    <s v="E06000017_Modelled prevalence of children in households with any of so called 'toxic trio'_Number"/>
    <s v="E06000017"/>
    <x v="104"/>
    <s v="Single time point"/>
    <n v="2018"/>
    <s v="Children in at risk households with multiple vulnerabilities"/>
    <x v="0"/>
    <s v="Number"/>
    <n v="1164.8293988086668"/>
    <n v="7807"/>
    <n v="149.203202101789"/>
    <s v="149.2 per 1000 0-17 yr olds"/>
    <x v="104"/>
  </r>
  <r>
    <s v="E08000006_Modelled prevalence of children in households with any of so called 'toxic trio'_Number"/>
    <s v="E08000006"/>
    <x v="105"/>
    <s v="Single time point"/>
    <n v="2018"/>
    <s v="Children in at risk households with multiple vulnerabilities"/>
    <x v="0"/>
    <s v="Number"/>
    <n v="12153.779429832637"/>
    <n v="56566"/>
    <n v="214.86015326932497"/>
    <s v="214.9 per 1000 0-17 yr olds"/>
    <x v="105"/>
  </r>
  <r>
    <s v="E08000028_Modelled prevalence of children in households with any of so called 'toxic trio'_Number"/>
    <s v="E08000028"/>
    <x v="106"/>
    <s v="Single time point"/>
    <n v="2018"/>
    <s v="Children in at risk households with multiple vulnerabilities"/>
    <x v="0"/>
    <s v="Number"/>
    <n v="15141.644708237885"/>
    <n v="81920"/>
    <n v="184.834530129857"/>
    <s v="184.8 per 1000 0-17 yr olds"/>
    <x v="106"/>
  </r>
  <r>
    <s v="E08000014_Modelled prevalence of children in households with any of so called 'toxic trio'_Number"/>
    <s v="E08000014"/>
    <x v="107"/>
    <s v="Single time point"/>
    <n v="2018"/>
    <s v="Children in at risk households with multiple vulnerabilities"/>
    <x v="0"/>
    <s v="Number"/>
    <n v="10580.217717656617"/>
    <n v="53833"/>
    <n v="196.53776898290297"/>
    <s v="196.5 per 1000 0-17 yr olds"/>
    <x v="107"/>
  </r>
  <r>
    <s v="E08000019_Modelled prevalence of children in households with any of so called 'toxic trio'_Number"/>
    <s v="E08000019"/>
    <x v="108"/>
    <s v="Single time point"/>
    <n v="2018"/>
    <s v="Children in at risk households with multiple vulnerabilities"/>
    <x v="0"/>
    <s v="Number"/>
    <n v="22630.315259134317"/>
    <n v="117497"/>
    <n v="192.60334526953298"/>
    <s v="192.6 per 1000 0-17 yr olds"/>
    <x v="108"/>
  </r>
  <r>
    <s v="E06000051_Modelled prevalence of children in households with any of so called 'toxic trio'_Number"/>
    <s v="E06000051"/>
    <x v="109"/>
    <s v="Single time point"/>
    <n v="2018"/>
    <s v="Children in at risk households with multiple vulnerabilities"/>
    <x v="0"/>
    <s v="Number"/>
    <n v="9037.6802946488624"/>
    <n v="59839"/>
    <n v="151.03327753887703"/>
    <s v="151 per 1000 0-17 yr olds"/>
    <x v="109"/>
  </r>
  <r>
    <s v="E06000039_Modelled prevalence of children in households with any of so called 'toxic trio'_Number"/>
    <s v="E06000039"/>
    <x v="110"/>
    <s v="Single time point"/>
    <n v="2018"/>
    <s v="Children in at risk households with multiple vulnerabilities"/>
    <x v="0"/>
    <s v="Number"/>
    <n v="7608.0810293877357"/>
    <n v="42699"/>
    <n v="178.17937257049897"/>
    <s v="178.2 per 1000 0-17 yr olds"/>
    <x v="110"/>
  </r>
  <r>
    <s v="E08000029_Modelled prevalence of children in households with any of so called 'toxic trio'_Number"/>
    <s v="E08000029"/>
    <x v="111"/>
    <s v="Single time point"/>
    <n v="2018"/>
    <s v="Children in at risk households with multiple vulnerabilities"/>
    <x v="0"/>
    <s v="Number"/>
    <n v="7594.0968185908487"/>
    <n v="46946"/>
    <n v="161.762382707597"/>
    <s v="161.8 per 1000 0-17 yr olds"/>
    <x v="111"/>
  </r>
  <r>
    <s v="E10000027_Modelled prevalence of children in households with any of so called 'toxic trio'_Number"/>
    <s v="E10000027"/>
    <x v="112"/>
    <s v="Single time point"/>
    <n v="2018"/>
    <s v="Children in at risk households with multiple vulnerabilities"/>
    <x v="0"/>
    <s v="Number"/>
    <n v="17761.007160304711"/>
    <n v="110700"/>
    <n v="160.44270244177696"/>
    <s v="160.4 per 1000 0-17 yr olds"/>
    <x v="112"/>
  </r>
  <r>
    <s v="E06000025_Modelled prevalence of children in households with any of so called 'toxic trio'_Number"/>
    <s v="E06000025"/>
    <x v="113"/>
    <s v="Single time point"/>
    <n v="2018"/>
    <s v="Children in at risk households with multiple vulnerabilities"/>
    <x v="0"/>
    <s v="Number"/>
    <n v="9021.0066574185184"/>
    <n v="58867"/>
    <n v="153.24386595917099"/>
    <s v="153.2 per 1000 0-17 yr olds"/>
    <x v="113"/>
  </r>
  <r>
    <s v="E08000023_Modelled prevalence of children in households with any of so called 'toxic trio'_Number"/>
    <s v="E08000023"/>
    <x v="114"/>
    <s v="Single time point"/>
    <n v="2018"/>
    <s v="Children in at risk households with multiple vulnerabilities"/>
    <x v="0"/>
    <s v="Number"/>
    <n v="6036.9807190913052"/>
    <n v="29920"/>
    <n v="201.77074595893399"/>
    <s v="201.8 per 1000 0-17 yr olds"/>
    <x v="114"/>
  </r>
  <r>
    <s v="E06000045_Modelled prevalence of children in households with any of so called 'toxic trio'_Number"/>
    <s v="E06000045"/>
    <x v="115"/>
    <s v="Single time point"/>
    <n v="2018"/>
    <s v="Children in at risk households with multiple vulnerabilities"/>
    <x v="0"/>
    <s v="Number"/>
    <n v="9877.869644272716"/>
    <n v="50832"/>
    <n v="194.32384411930903"/>
    <s v="194.3 per 1000 0-17 yr olds"/>
    <x v="115"/>
  </r>
  <r>
    <s v="E06000033_Modelled prevalence of children in households with any of so called 'toxic trio'_Number"/>
    <s v="E06000033"/>
    <x v="116"/>
    <s v="Single time point"/>
    <n v="2018"/>
    <s v="Children in at risk households with multiple vulnerabilities"/>
    <x v="0"/>
    <s v="Number"/>
    <n v="6993.2243874012283"/>
    <n v="39540"/>
    <n v="176.86455203341498"/>
    <s v="176.9 per 1000 0-17 yr olds"/>
    <x v="116"/>
  </r>
  <r>
    <s v="E09000028_Modelled prevalence of children in households with any of so called 'toxic trio'_Number"/>
    <s v="E09000028"/>
    <x v="117"/>
    <s v="Single time point"/>
    <n v="2018"/>
    <s v="Children in at risk households with multiple vulnerabilities"/>
    <x v="0"/>
    <s v="Number"/>
    <n v="14942.696023445258"/>
    <n v="65121"/>
    <n v="229.460481617992"/>
    <s v="229.5 per 1000 0-17 yr olds"/>
    <x v="117"/>
  </r>
  <r>
    <s v="E08000013_Modelled prevalence of children in households with any of so called 'toxic trio'_Number"/>
    <s v="E08000013"/>
    <x v="118"/>
    <s v="Single time point"/>
    <n v="2018"/>
    <s v="Children in at risk households with multiple vulnerabilities"/>
    <x v="0"/>
    <s v="Number"/>
    <n v="7128.3664074765638"/>
    <n v="36785"/>
    <n v="193.78459718571602"/>
    <s v="193.8 per 1000 0-17 yr olds"/>
    <x v="118"/>
  </r>
  <r>
    <s v="E10000028_Modelled prevalence of children in households with any of so called 'toxic trio'_Number"/>
    <s v="E10000028"/>
    <x v="119"/>
    <s v="Single time point"/>
    <n v="2018"/>
    <s v="Children in at risk households with multiple vulnerabilities"/>
    <x v="0"/>
    <s v="Number"/>
    <n v="26261.641169958115"/>
    <n v="169603"/>
    <n v="154.84184342233399"/>
    <s v="154.8 per 1000 0-17 yr olds"/>
    <x v="119"/>
  </r>
  <r>
    <s v="E08000007_Modelled prevalence of children in households with any of so called 'toxic trio'_Number"/>
    <s v="E08000007"/>
    <x v="120"/>
    <s v="Single time point"/>
    <n v="2018"/>
    <s v="Children in at risk households with multiple vulnerabilities"/>
    <x v="0"/>
    <s v="Number"/>
    <n v="11384.953573577997"/>
    <n v="63141"/>
    <n v="180.30999783940698"/>
    <s v="180.3 per 1000 0-17 yr olds"/>
    <x v="120"/>
  </r>
  <r>
    <s v="E06000004_Modelled prevalence of children in households with any of so called 'toxic trio'_Number"/>
    <s v="E06000004"/>
    <x v="121"/>
    <s v="Single time point"/>
    <n v="2018"/>
    <s v="Children in at risk households with multiple vulnerabilities"/>
    <x v="0"/>
    <s v="Number"/>
    <n v="8040.736954369434"/>
    <n v="43521"/>
    <n v="184.75533545574399"/>
    <s v="184.8 per 1000 0-17 yr olds"/>
    <x v="121"/>
  </r>
  <r>
    <s v="E06000021_Modelled prevalence of children in households with any of so called 'toxic trio'_Number"/>
    <s v="E06000021"/>
    <x v="122"/>
    <s v="Single time point"/>
    <n v="2018"/>
    <s v="Children in at risk households with multiple vulnerabilities"/>
    <x v="0"/>
    <s v="Number"/>
    <n v="10494.906995787067"/>
    <n v="57549"/>
    <n v="182.36471521289798"/>
    <s v="182.4 per 1000 0-17 yr olds"/>
    <x v="122"/>
  </r>
  <r>
    <s v="E10000029_Modelled prevalence of children in households with any of so called 'toxic trio'_Number"/>
    <s v="E10000029"/>
    <x v="123"/>
    <s v="Single time point"/>
    <n v="2018"/>
    <s v="Children in at risk households with multiple vulnerabilities"/>
    <x v="0"/>
    <s v="Number"/>
    <n v="25590.907900254024"/>
    <n v="152752"/>
    <n v="167.53239172157501"/>
    <s v="167.5 per 1000 0-17 yr olds"/>
    <x v="123"/>
  </r>
  <r>
    <s v="E08000024_Modelled prevalence of children in households with any of so called 'toxic trio'_Number"/>
    <s v="E08000024"/>
    <x v="124"/>
    <s v="Single time point"/>
    <n v="2018"/>
    <s v="Children in at risk households with multiple vulnerabilities"/>
    <x v="0"/>
    <s v="Number"/>
    <n v="10863.522221389601"/>
    <n v="54563"/>
    <n v="199.100530054975"/>
    <s v="199.1 per 1000 0-17 yr olds"/>
    <x v="124"/>
  </r>
  <r>
    <s v="E10000030_Modelled prevalence of children in households with any of so called 'toxic trio'_Number"/>
    <s v="E10000030"/>
    <x v="125"/>
    <s v="Single time point"/>
    <n v="2018"/>
    <s v="Children in at risk households with multiple vulnerabilities"/>
    <x v="0"/>
    <s v="Number"/>
    <n v="38360.266876006041"/>
    <n v="261905"/>
    <n v="146.46634037535"/>
    <s v="146.5 per 1000 0-17 yr olds"/>
    <x v="125"/>
  </r>
  <r>
    <s v="E09000029_Modelled prevalence of children in households with any of so called 'toxic trio'_Number"/>
    <s v="E09000029"/>
    <x v="126"/>
    <s v="Single time point"/>
    <n v="2018"/>
    <s v="Children in at risk households with multiple vulnerabilities"/>
    <x v="0"/>
    <s v="Number"/>
    <n v="8273.4935754260623"/>
    <n v="47941"/>
    <n v="172.57657486130998"/>
    <s v="172.6 per 1000 0-17 yr olds"/>
    <x v="126"/>
  </r>
  <r>
    <s v="E06000030_Modelled prevalence of children in households with any of so called 'toxic trio'_Number"/>
    <s v="E06000030"/>
    <x v="127"/>
    <s v="Single time point"/>
    <n v="2018"/>
    <s v="Children in at risk households with multiple vulnerabilities"/>
    <x v="0"/>
    <s v="Number"/>
    <n v="8222.8382885464216"/>
    <n v="50239"/>
    <n v="163.674402128753"/>
    <s v="163.7 per 1000 0-17 yr olds"/>
    <x v="127"/>
  </r>
  <r>
    <s v="E08000008_Modelled prevalence of children in households with any of so called 'toxic trio'_Number"/>
    <s v="E08000008"/>
    <x v="128"/>
    <s v="Single time point"/>
    <n v="2018"/>
    <s v="Children in at risk households with multiple vulnerabilities"/>
    <x v="0"/>
    <s v="Number"/>
    <n v="9829.2490809209939"/>
    <n v="50223"/>
    <n v="195.71210562732202"/>
    <s v="195.7 per 1000 0-17 yr olds"/>
    <x v="128"/>
  </r>
  <r>
    <s v="E06000020_Modelled prevalence of children in households with any of so called 'toxic trio'_Number"/>
    <s v="E06000020"/>
    <x v="129"/>
    <s v="Single time point"/>
    <n v="2018"/>
    <s v="Children in at risk households with multiple vulnerabilities"/>
    <x v="0"/>
    <s v="Number"/>
    <n v="6964.967031732609"/>
    <n v="40620"/>
    <n v="171.46644588214201"/>
    <s v="171.5 per 1000 0-17 yr olds"/>
    <x v="129"/>
  </r>
  <r>
    <s v="E06000034_Modelled prevalence of children in households with any of so called 'toxic trio'_Number"/>
    <s v="E06000034"/>
    <x v="130"/>
    <s v="Single time point"/>
    <n v="2018"/>
    <s v="Children in at risk households with multiple vulnerabilities"/>
    <x v="0"/>
    <s v="Number"/>
    <n v="7572.4820927292621"/>
    <n v="43762"/>
    <n v="173.03784316825698"/>
    <s v="173 per 1000 0-17 yr olds"/>
    <x v="130"/>
  </r>
  <r>
    <s v="E06000027_Modelled prevalence of children in households with any of so called 'toxic trio'_Number"/>
    <s v="E06000027"/>
    <x v="131"/>
    <s v="Single time point"/>
    <n v="2018"/>
    <s v="Children in at risk households with multiple vulnerabilities"/>
    <x v="0"/>
    <s v="Number"/>
    <n v="4597.8541795875326"/>
    <n v="25423"/>
    <n v="180.85411554842202"/>
    <s v="180.9 per 1000 0-17 yr olds"/>
    <x v="131"/>
  </r>
  <r>
    <s v="E09000030_Modelled prevalence of children in households with any of so called 'toxic trio'_Number"/>
    <s v="E09000030"/>
    <x v="132"/>
    <s v="Single time point"/>
    <n v="2018"/>
    <s v="Children in at risk households with multiple vulnerabilities"/>
    <x v="0"/>
    <s v="Number"/>
    <n v="16558.320156618705"/>
    <n v="70973"/>
    <n v="233.30449828270901"/>
    <s v="233.3 per 1000 0-17 yr olds"/>
    <x v="132"/>
  </r>
  <r>
    <s v="E08000009_Modelled prevalence of children in households with any of so called 'toxic trio'_Number"/>
    <s v="E08000009"/>
    <x v="133"/>
    <s v="Single time point"/>
    <n v="2018"/>
    <s v="Children in at risk households with multiple vulnerabilities"/>
    <x v="0"/>
    <s v="Number"/>
    <n v="10105.853046871765"/>
    <n v="56087"/>
    <n v="180.18173635373196"/>
    <s v="180.2 per 1000 0-17 yr olds"/>
    <x v="133"/>
  </r>
  <r>
    <s v="E08000036_Modelled prevalence of children in households with any of so called 'toxic trio'_Number"/>
    <s v="E08000036"/>
    <x v="134"/>
    <s v="Single time point"/>
    <n v="2018"/>
    <s v="Children in at risk households with multiple vulnerabilities"/>
    <x v="0"/>
    <s v="Number"/>
    <n v="13560.963194108002"/>
    <n v="72893"/>
    <n v="186.039306848504"/>
    <s v="186 per 1000 0-17 yr olds"/>
    <x v="134"/>
  </r>
  <r>
    <s v="E08000030_Modelled prevalence of children in households with any of so called 'toxic trio'_Number"/>
    <s v="E08000030"/>
    <x v="135"/>
    <s v="Single time point"/>
    <n v="2018"/>
    <s v="Children in at risk households with multiple vulnerabilities"/>
    <x v="0"/>
    <s v="Number"/>
    <n v="12162.416573137745"/>
    <n v="68157"/>
    <n v="178.44706447082098"/>
    <s v="178.4 per 1000 0-17 yr olds"/>
    <x v="135"/>
  </r>
  <r>
    <s v="E09000031_Modelled prevalence of children in households with any of so called 'toxic trio'_Number"/>
    <s v="E09000031"/>
    <x v="136"/>
    <s v="Single time point"/>
    <n v="2018"/>
    <s v="Children in at risk households with multiple vulnerabilities"/>
    <x v="0"/>
    <s v="Number"/>
    <n v="13268.607101269692"/>
    <n v="67017"/>
    <n v="197.98867602652598"/>
    <s v="198 per 1000 0-17 yr olds"/>
    <x v="136"/>
  </r>
  <r>
    <s v="E09000032_Modelled prevalence of children in households with any of so called 'toxic trio'_Number"/>
    <s v="E09000032"/>
    <x v="137"/>
    <s v="Single time point"/>
    <n v="2018"/>
    <s v="Children in at risk households with multiple vulnerabilities"/>
    <x v="0"/>
    <s v="Number"/>
    <n v="12958.116465739678"/>
    <n v="63840"/>
    <n v="202.978014814218"/>
    <s v="203 per 1000 0-17 yr olds"/>
    <x v="137"/>
  </r>
  <r>
    <s v="E06000007_Modelled prevalence of children in households with any of so called 'toxic trio'_Number"/>
    <s v="E06000007"/>
    <x v="138"/>
    <s v="Single time point"/>
    <n v="2018"/>
    <s v="Children in at risk households with multiple vulnerabilities"/>
    <x v="0"/>
    <s v="Number"/>
    <n v="7809.4303835767996"/>
    <n v="44484"/>
    <n v="175.55593884490602"/>
    <s v="175.6 per 1000 0-17 yr olds"/>
    <x v="138"/>
  </r>
  <r>
    <s v="E10000031_Modelled prevalence of children in households with any of so called 'toxic trio'_Number"/>
    <s v="E10000031"/>
    <x v="139"/>
    <s v="Single time point"/>
    <n v="2018"/>
    <s v="Children in at risk households with multiple vulnerabilities"/>
    <x v="0"/>
    <s v="Number"/>
    <n v="17799.839759031442"/>
    <n v="115928"/>
    <n v="153.542196527426"/>
    <s v="153.5 per 1000 0-17 yr olds"/>
    <x v="139"/>
  </r>
  <r>
    <s v="E06000037_Modelled prevalence of children in households with any of so called 'toxic trio'_Number"/>
    <s v="E06000037"/>
    <x v="140"/>
    <s v="Single time point"/>
    <n v="2018"/>
    <s v="Children in at risk households with multiple vulnerabilities"/>
    <x v="0"/>
    <s v="Number"/>
    <n v="5312.7645025085521"/>
    <n v="35623"/>
    <n v="149.13860434294003"/>
    <s v="149.1 per 1000 0-17 yr olds"/>
    <x v="140"/>
  </r>
  <r>
    <s v="E10000032_Modelled prevalence of children in households with any of so called 'toxic trio'_Number"/>
    <s v="E10000032"/>
    <x v="141"/>
    <s v="Single time point"/>
    <n v="2018"/>
    <s v="Children in at risk households with multiple vulnerabilities"/>
    <x v="0"/>
    <s v="Number"/>
    <n v="26702.20384493954"/>
    <n v="174672"/>
    <n v="152.87054504980503"/>
    <s v="152.9 per 1000 0-17 yr olds"/>
    <x v="141"/>
  </r>
  <r>
    <s v="E09000033_Modelled prevalence of children in households with any of so called 'toxic trio'_Number"/>
    <s v="E09000033"/>
    <x v="142"/>
    <s v="Single time point"/>
    <n v="2018"/>
    <s v="Children in at risk households with multiple vulnerabilities"/>
    <x v="0"/>
    <s v="Number"/>
    <n v="9537.1020221780418"/>
    <n v="47445"/>
    <n v="201.01384808047302"/>
    <s v="201 per 1000 0-17 yr olds"/>
    <x v="142"/>
  </r>
  <r>
    <s v="E08000010_Modelled prevalence of children in households with any of so called 'toxic trio'_Number"/>
    <s v="E08000010"/>
    <x v="143"/>
    <s v="Single time point"/>
    <n v="2018"/>
    <s v="Children in at risk households with multiple vulnerabilities"/>
    <x v="0"/>
    <s v="Number"/>
    <n v="12703.273362220167"/>
    <n v="68388"/>
    <n v="185.75295903111902"/>
    <s v="185.8 per 1000 0-17 yr olds"/>
    <x v="143"/>
  </r>
  <r>
    <s v="E06000054_Modelled prevalence of children in households with any of so called 'toxic trio'_Number"/>
    <s v="E06000054"/>
    <x v="144"/>
    <s v="Single time point"/>
    <n v="2018"/>
    <s v="Children in at risk households with multiple vulnerabilities"/>
    <x v="0"/>
    <s v="Number"/>
    <n v="16469.007660850104"/>
    <n v="105692"/>
    <n v="155.820759005886"/>
    <s v="155.8 per 1000 0-17 yr olds"/>
    <x v="144"/>
  </r>
  <r>
    <s v="E06000040_Modelled prevalence of children in households with any of so called 'toxic trio'_Number"/>
    <s v="E06000040"/>
    <x v="145"/>
    <s v="Single time point"/>
    <n v="2018"/>
    <s v="Children in at risk households with multiple vulnerabilities"/>
    <x v="0"/>
    <s v="Number"/>
    <n v="5235.9231733645647"/>
    <n v="34604"/>
    <n v="151.30976688719699"/>
    <s v="151.3 per 1000 0-17 yr olds"/>
    <x v="145"/>
  </r>
  <r>
    <s v="E08000015_Modelled prevalence of children in households with any of so called 'toxic trio'_Number"/>
    <s v="E08000015"/>
    <x v="146"/>
    <s v="Single time point"/>
    <n v="2018"/>
    <s v="Children in at risk households with multiple vulnerabilities"/>
    <x v="0"/>
    <s v="Number"/>
    <n v="13600.636787486712"/>
    <n v="67576"/>
    <n v="201.26430666933101"/>
    <s v="201.3 per 1000 0-17 yr olds"/>
    <x v="146"/>
  </r>
  <r>
    <s v="E06000041_Modelled prevalence of children in households with any of so called 'toxic trio'_Number"/>
    <s v="E06000041"/>
    <x v="147"/>
    <s v="Single time point"/>
    <n v="2018"/>
    <s v="Children in at risk households with multiple vulnerabilities"/>
    <x v="0"/>
    <s v="Number"/>
    <n v="5480.443449425582"/>
    <n v="39532"/>
    <n v="138.63309342875598"/>
    <s v="138.6 per 1000 0-17 yr olds"/>
    <x v="147"/>
  </r>
  <r>
    <s v="E08000031_Modelled prevalence of children in households with any of so called 'toxic trio'_Number"/>
    <s v="E08000031"/>
    <x v="148"/>
    <s v="Single time point"/>
    <n v="2018"/>
    <s v="Children in at risk households with multiple vulnerabilities"/>
    <x v="0"/>
    <s v="Number"/>
    <n v="11428.257729975139"/>
    <n v="61244"/>
    <n v="186.60207906040003"/>
    <s v="186.6 per 1000 0-17 yr olds"/>
    <x v="148"/>
  </r>
  <r>
    <s v="E10000034_Modelled prevalence of children in households with any of so called 'toxic trio'_Number"/>
    <s v="E10000034"/>
    <x v="149"/>
    <s v="Single time point"/>
    <n v="2018"/>
    <s v="Children in at risk households with multiple vulnerabilities"/>
    <x v="0"/>
    <s v="Number"/>
    <n v="18311.509751964986"/>
    <n v="117783"/>
    <n v="155.46818939885202"/>
    <s v="155.5 per 1000 0-17 yr olds"/>
    <x v="149"/>
  </r>
  <r>
    <s v="E06000014_Modelled prevalence of children in households with any of so called 'toxic trio'_Number"/>
    <s v="E06000014"/>
    <x v="150"/>
    <s v="Single time point"/>
    <n v="2018"/>
    <s v="Children in at risk households with multiple vulnerabilities"/>
    <x v="0"/>
    <s v="Number"/>
    <n v="6890.0289557756705"/>
    <n v="36572"/>
    <n v="188.39628556752899"/>
    <s v="188.4 per 1000 0-17 yr olds"/>
    <x v="150"/>
  </r>
  <r>
    <s v="NA_Modelled prevalence of children in households with any of so called 'toxic trio'_Number"/>
    <s v="NA"/>
    <x v="151"/>
    <s v="Single time point"/>
    <n v="2018"/>
    <s v="Children in at risk households with multiple vulnerabilities"/>
    <x v="0"/>
    <s v="Number"/>
    <n v="2176962.0502201463"/>
    <n v="11954618"/>
    <n v="182.1021842956543"/>
    <s v="182.1 per 1000 0-17 yr olds"/>
    <x v="151"/>
  </r>
  <r>
    <s v="E09000002_Modelled prevalence of children in households with all 3 of so called 'toxic trio'_Number"/>
    <s v="E09000002"/>
    <x v="0"/>
    <s v="Single time point"/>
    <n v="2018"/>
    <s v="Children in at risk households with multiple vulnerabilities"/>
    <x v="1"/>
    <s v="Number"/>
    <n v="856.61101389509338"/>
    <n v="63401"/>
    <n v="13.511001622925402"/>
    <s v="13.5 per 1000 0-17 yr olds"/>
    <x v="152"/>
  </r>
  <r>
    <s v="E09000003_Modelled prevalence of children in households with all 3 of so called 'toxic trio'_Number"/>
    <s v="E09000003"/>
    <x v="1"/>
    <s v="Single time point"/>
    <n v="2018"/>
    <s v="Children in at risk households with multiple vulnerabilities"/>
    <x v="1"/>
    <s v="Number"/>
    <n v="951.08003796748756"/>
    <n v="92701"/>
    <n v="10.2596524090084"/>
    <s v="10.3 per 1000 0-17 yr olds"/>
    <x v="153"/>
  </r>
  <r>
    <s v="E08000016_Modelled prevalence of children in households with all 3 of so called 'toxic trio'_Number"/>
    <s v="E08000016"/>
    <x v="2"/>
    <s v="Single time point"/>
    <n v="2018"/>
    <s v="Children in at risk households with multiple vulnerabilities"/>
    <x v="1"/>
    <s v="Number"/>
    <n v="531.71691389508237"/>
    <n v="50727"/>
    <n v="10.481931001144998"/>
    <s v="10.5 per 1000 0-17 yr olds"/>
    <x v="154"/>
  </r>
  <r>
    <s v="E06000022_Modelled prevalence of children in households with all 3 of so called 'toxic trio'_Number"/>
    <s v="E06000022"/>
    <x v="3"/>
    <s v="Single time point"/>
    <n v="2018"/>
    <s v="Children in at risk households with multiple vulnerabilities"/>
    <x v="1"/>
    <s v="Number"/>
    <n v="363.42429880877205"/>
    <n v="35946"/>
    <n v="10.110284838612699"/>
    <s v="10.1 per 1000 0-17 yr olds"/>
    <x v="155"/>
  </r>
  <r>
    <s v="E06000055_Modelled prevalence of children in households with all 3 of so called 'toxic trio'_Number"/>
    <s v="E06000055"/>
    <x v="4"/>
    <s v="Single time point"/>
    <n v="2018"/>
    <s v="Children in at risk households with multiple vulnerabilities"/>
    <x v="1"/>
    <s v="Number"/>
    <n v="400.66585211583094"/>
    <n v="40088"/>
    <n v="9.9946580551743889"/>
    <s v="10 per 1000 0-17 yr olds"/>
    <x v="156"/>
  </r>
  <r>
    <s v="E09000004_Modelled prevalence of children in households with all 3 of so called 'toxic trio'_Number"/>
    <s v="E09000004"/>
    <x v="5"/>
    <s v="Single time point"/>
    <n v="2018"/>
    <s v="Children in at risk households with multiple vulnerabilities"/>
    <x v="1"/>
    <s v="Number"/>
    <n v="587.22209060277635"/>
    <n v="56853"/>
    <n v="10.3287793186424"/>
    <s v="10.3 per 1000 0-17 yr olds"/>
    <x v="157"/>
  </r>
  <r>
    <s v="E08000025_Modelled prevalence of children in households with all 3 of so called 'toxic trio'_Number"/>
    <s v="E08000025"/>
    <x v="6"/>
    <s v="Single time point"/>
    <n v="2018"/>
    <s v="Children in at risk households with multiple vulnerabilities"/>
    <x v="1"/>
    <s v="Number"/>
    <n v="3853.4712920308057"/>
    <n v="288388"/>
    <n v="13.362106925499001"/>
    <s v="13.4 per 1000 0-17 yr olds"/>
    <x v="158"/>
  </r>
  <r>
    <s v="E06000008_Modelled prevalence of children in households with all 3 of so called 'toxic trio'_Number"/>
    <s v="E06000008"/>
    <x v="7"/>
    <s v="Single time point"/>
    <n v="2018"/>
    <s v="Children in at risk households with multiple vulnerabilities"/>
    <x v="1"/>
    <s v="Number"/>
    <n v="497.53482416171317"/>
    <n v="38481"/>
    <n v="12.9293631704403"/>
    <s v="12.9 per 1000 0-17 yr olds"/>
    <x v="159"/>
  </r>
  <r>
    <s v="E06000009_Modelled prevalence of children in households with all 3 of so called 'toxic trio'_Number"/>
    <s v="E06000009"/>
    <x v="8"/>
    <s v="Single time point"/>
    <n v="2018"/>
    <s v="Children in at risk households with multiple vulnerabilities"/>
    <x v="1"/>
    <s v="Number"/>
    <n v="339.72925907586853"/>
    <n v="28904"/>
    <n v="11.753710873092601"/>
    <s v="11.8 per 1000 0-17 yr olds"/>
    <x v="160"/>
  </r>
  <r>
    <s v="E08000001_Modelled prevalence of children in households with all 3 of so called 'toxic trio'_Number"/>
    <s v="E08000001"/>
    <x v="9"/>
    <s v="Single time point"/>
    <n v="2018"/>
    <s v="Children in at risk households with multiple vulnerabilities"/>
    <x v="1"/>
    <s v="Number"/>
    <n v="774.97911835825914"/>
    <n v="67670"/>
    <n v="11.452329220603799"/>
    <s v="11.5 per 1000 0-17 yr olds"/>
    <x v="161"/>
  </r>
  <r>
    <s v="E06000028_Modelled prevalence of children in households with all 3 of so called 'toxic trio'_Number"/>
    <s v="E06000028"/>
    <x v="10"/>
    <s v="Single time point"/>
    <n v="2018"/>
    <s v="Children in at risk households with multiple vulnerabilities"/>
    <x v="1"/>
    <s v="Number"/>
    <n v="366.29729450152479"/>
    <n v="36373"/>
    <n v="10.070582423817799"/>
    <s v="10.1 per 1000 0-17 yr olds"/>
    <x v="162"/>
  </r>
  <r>
    <s v="E06000036_Modelled prevalence of children in households with all 3 of so called 'toxic trio'_Number"/>
    <s v="E06000036"/>
    <x v="11"/>
    <s v="Single time point"/>
    <n v="2018"/>
    <s v="Children in at risk households with multiple vulnerabilities"/>
    <x v="1"/>
    <s v="Number"/>
    <n v="269.75486863143971"/>
    <n v="28336"/>
    <n v="9.5198640821372003"/>
    <s v="9.5 per 1000 0-17 yr olds"/>
    <x v="163"/>
  </r>
  <r>
    <s v="E08000032_Modelled prevalence of children in households with all 3 of so called 'toxic trio'_Number"/>
    <s v="E08000032"/>
    <x v="12"/>
    <s v="Single time point"/>
    <n v="2018"/>
    <s v="Children in at risk households with multiple vulnerabilities"/>
    <x v="1"/>
    <s v="Number"/>
    <n v="1706.8788782884067"/>
    <n v="142005"/>
    <n v="12.019850556588901"/>
    <s v="12 per 1000 0-17 yr olds"/>
    <x v="164"/>
  </r>
  <r>
    <s v="E09000005_Modelled prevalence of children in households with all 3 of so called 'toxic trio'_Number"/>
    <s v="E09000005"/>
    <x v="13"/>
    <s v="Single time point"/>
    <n v="2018"/>
    <s v="Children in at risk households with multiple vulnerabilities"/>
    <x v="1"/>
    <s v="Number"/>
    <n v="856.97217091204914"/>
    <n v="77893"/>
    <n v="11.001915074679999"/>
    <s v="11 per 1000 0-17 yr olds"/>
    <x v="165"/>
  </r>
  <r>
    <s v="E06000043_Modelled prevalence of children in households with all 3 of so called 'toxic trio'_Number"/>
    <s v="E06000043"/>
    <x v="14"/>
    <s v="Single time point"/>
    <n v="2018"/>
    <s v="Children in at risk households with multiple vulnerabilities"/>
    <x v="1"/>
    <s v="Number"/>
    <n v="536.72203273055482"/>
    <n v="51005"/>
    <n v="10.5229297663083"/>
    <s v="10.5 per 1000 0-17 yr olds"/>
    <x v="166"/>
  </r>
  <r>
    <s v="E06000023_Modelled prevalence of children in households with all 3 of so called 'toxic trio'_Number"/>
    <s v="E06000023"/>
    <x v="15"/>
    <s v="Single time point"/>
    <n v="2018"/>
    <s v="Children in at risk households with multiple vulnerabilities"/>
    <x v="1"/>
    <s v="Number"/>
    <n v="1085.8056405099421"/>
    <n v="94016"/>
    <n v="11.549158021080903"/>
    <s v="11.5 per 1000 0-17 yr olds"/>
    <x v="167"/>
  </r>
  <r>
    <s v="E09000006_Modelled prevalence of children in households with all 3 of so called 'toxic trio'_Number"/>
    <s v="E09000006"/>
    <x v="16"/>
    <s v="Single time point"/>
    <n v="2018"/>
    <s v="Children in at risk households with multiple vulnerabilities"/>
    <x v="1"/>
    <s v="Number"/>
    <n v="710.70376104004083"/>
    <n v="75055"/>
    <n v="9.4691061360341191"/>
    <s v="9.5 per 1000 0-17 yr olds"/>
    <x v="168"/>
  </r>
  <r>
    <s v="E10000002_Modelled prevalence of children in households with all 3 of so called 'toxic trio'_Number"/>
    <s v="E10000002"/>
    <x v="17"/>
    <s v="Single time point"/>
    <n v="2018"/>
    <s v="Children in at risk households with multiple vulnerabilities"/>
    <x v="1"/>
    <s v="Number"/>
    <n v="1114.2541886467379"/>
    <n v="124321"/>
    <n v="8.9627189987752516"/>
    <s v="9 per 1000 0-17 yr olds"/>
    <x v="169"/>
  </r>
  <r>
    <s v="E08000002_Modelled prevalence of children in households with all 3 of so called 'toxic trio'_Number"/>
    <s v="E08000002"/>
    <x v="18"/>
    <s v="Single time point"/>
    <n v="2018"/>
    <s v="Children in at risk households with multiple vulnerabilities"/>
    <x v="1"/>
    <s v="Number"/>
    <n v="453.02547748789834"/>
    <n v="43142"/>
    <n v="10.500799162947901"/>
    <s v="10.5 per 1000 0-17 yr olds"/>
    <x v="170"/>
  </r>
  <r>
    <s v="E08000033_Modelled prevalence of children in households with all 3 of so called 'toxic trio'_Number"/>
    <s v="E08000033"/>
    <x v="19"/>
    <s v="Single time point"/>
    <n v="2018"/>
    <s v="Children in at risk households with multiple vulnerabilities"/>
    <x v="1"/>
    <s v="Number"/>
    <n v="467.30555753229089"/>
    <n v="46021"/>
    <n v="10.1541808637859"/>
    <s v="10.2 per 1000 0-17 yr olds"/>
    <x v="171"/>
  </r>
  <r>
    <s v="E10000003_Modelled prevalence of children in households with all 3 of so called 'toxic trio'_Number"/>
    <s v="E10000003"/>
    <x v="20"/>
    <s v="Single time point"/>
    <n v="2018"/>
    <s v="Children in at risk households with multiple vulnerabilities"/>
    <x v="1"/>
    <s v="Number"/>
    <n v="1319.4222122067533"/>
    <n v="135719"/>
    <n v="9.7217207038568905"/>
    <s v="9.7 per 1000 0-17 yr olds"/>
    <x v="172"/>
  </r>
  <r>
    <s v="E09000007_Modelled prevalence of children in households with all 3 of so called 'toxic trio'_Number"/>
    <s v="E09000007"/>
    <x v="21"/>
    <s v="Single time point"/>
    <n v="2018"/>
    <s v="Children in at risk households with multiple vulnerabilities"/>
    <x v="1"/>
    <s v="Number"/>
    <n v="587.94909183761968"/>
    <n v="50983"/>
    <n v="11.532257651327297"/>
    <s v="11.5 per 1000 0-17 yr olds"/>
    <x v="173"/>
  </r>
  <r>
    <s v="E06000056_Modelled prevalence of children in households with all 3 of so called 'toxic trio'_Number"/>
    <s v="E06000056"/>
    <x v="22"/>
    <s v="Single time point"/>
    <n v="2018"/>
    <s v="Children in at risk households with multiple vulnerabilities"/>
    <x v="1"/>
    <s v="Number"/>
    <n v="580.15291328301259"/>
    <n v="62515"/>
    <n v="9.2802193598818299"/>
    <s v="9.3 per 1000 0-17 yr olds"/>
    <x v="174"/>
  </r>
  <r>
    <s v="E06000049_Modelled prevalence of children in households with all 3 of so called 'toxic trio'_Number"/>
    <s v="E06000049"/>
    <x v="23"/>
    <s v="Single time point"/>
    <n v="2018"/>
    <s v="Children in at risk households with multiple vulnerabilities"/>
    <x v="1"/>
    <s v="Number"/>
    <n v="662.59229188112954"/>
    <n v="76523"/>
    <n v="8.6587338693089606"/>
    <s v="8.7 per 1000 0-17 yr olds"/>
    <x v="175"/>
  </r>
  <r>
    <s v="E06000050_Modelled prevalence of children in households with all 3 of so called 'toxic trio'_Number"/>
    <s v="E06000050"/>
    <x v="24"/>
    <s v="Single time point"/>
    <n v="2018"/>
    <s v="Children in at risk households with multiple vulnerabilities"/>
    <x v="1"/>
    <s v="Number"/>
    <n v="641.50024263431942"/>
    <n v="68054"/>
    <n v="9.4263414734522488"/>
    <s v="9.4 per 1000 0-17 yr olds"/>
    <x v="176"/>
  </r>
  <r>
    <s v="E09000001_Modelled prevalence of children in households with all 3 of so called 'toxic trio'_Number"/>
    <s v="E09000001"/>
    <x v="25"/>
    <s v="Single time point"/>
    <n v="2018"/>
    <s v="Children in at risk households with multiple vulnerabilities"/>
    <x v="1"/>
    <s v="Number"/>
    <n v="9.022391122294362"/>
    <n v="1453"/>
    <n v="6.2094914812762303"/>
    <s v="6.2 per 1000 0-17 yr olds"/>
    <x v="177"/>
  </r>
  <r>
    <s v="E06000052_Modelled prevalence of children in households with all 3 of so called 'toxic trio'_Number"/>
    <s v="E06000052"/>
    <x v="26"/>
    <s v="Single time point"/>
    <n v="2018"/>
    <s v="Children in at risk households with multiple vulnerabilities"/>
    <x v="1"/>
    <s v="Number"/>
    <n v="948.34739904713922"/>
    <n v="107810"/>
    <n v="8.7964697064014405"/>
    <s v="8.8 per 1000 0-17 yr olds"/>
    <x v="178"/>
  </r>
  <r>
    <s v="E08000026_Modelled prevalence of children in households with all 3 of so called 'toxic trio'_Number"/>
    <s v="E08000026"/>
    <x v="27"/>
    <s v="Single time point"/>
    <n v="2018"/>
    <s v="Children in at risk households with multiple vulnerabilities"/>
    <x v="1"/>
    <s v="Number"/>
    <n v="1013.1509615732165"/>
    <n v="78994"/>
    <n v="12.825669817621799"/>
    <s v="12.8 per 1000 0-17 yr olds"/>
    <x v="179"/>
  </r>
  <r>
    <s v="E09000008_Modelled prevalence of children in households with all 3 of so called 'toxic trio'_Number"/>
    <s v="E09000008"/>
    <x v="28"/>
    <s v="Single time point"/>
    <n v="2018"/>
    <s v="Children in at risk households with multiple vulnerabilities"/>
    <x v="1"/>
    <s v="Number"/>
    <n v="1058.1549668215805"/>
    <n v="94702"/>
    <n v="11.173522912098798"/>
    <s v="11.2 per 1000 0-17 yr olds"/>
    <x v="180"/>
  </r>
  <r>
    <s v="E10000006_Modelled prevalence of children in households with all 3 of so called 'toxic trio'_Number"/>
    <s v="E10000006"/>
    <x v="29"/>
    <s v="Single time point"/>
    <n v="2018"/>
    <s v="Children in at risk households with multiple vulnerabilities"/>
    <x v="1"/>
    <s v="Number"/>
    <n v="825.12766455188557"/>
    <n v="92500"/>
    <n v="8.9202990762365992"/>
    <s v="8.9 per 1000 0-17 yr olds"/>
    <x v="181"/>
  </r>
  <r>
    <s v="E06000005_Modelled prevalence of children in households with all 3 of so called 'toxic trio'_Number"/>
    <s v="E06000005"/>
    <x v="30"/>
    <s v="Single time point"/>
    <n v="2018"/>
    <s v="Children in at risk households with multiple vulnerabilities"/>
    <x v="1"/>
    <s v="Number"/>
    <n v="227.97528186668973"/>
    <n v="22454"/>
    <n v="10.152991977673899"/>
    <s v="10.2 per 1000 0-17 yr olds"/>
    <x v="182"/>
  </r>
  <r>
    <s v="E06000015_Modelled prevalence of children in households with all 3 of so called 'toxic trio'_Number"/>
    <s v="E06000015"/>
    <x v="31"/>
    <s v="Single time point"/>
    <n v="2018"/>
    <s v="Children in at risk households with multiple vulnerabilities"/>
    <x v="1"/>
    <s v="Number"/>
    <n v="698.03058929071631"/>
    <n v="59899"/>
    <n v="11.653459812195802"/>
    <s v="11.7 per 1000 0-17 yr olds"/>
    <x v="183"/>
  </r>
  <r>
    <s v="E10000007_Modelled prevalence of children in households with all 3 of so called 'toxic trio'_Number"/>
    <s v="E10000007"/>
    <x v="32"/>
    <s v="Single time point"/>
    <n v="2018"/>
    <s v="Children in at risk households with multiple vulnerabilities"/>
    <x v="1"/>
    <s v="Number"/>
    <n v="1421.7718835469982"/>
    <n v="153272"/>
    <n v="9.2761357817931405"/>
    <s v="9.3 per 1000 0-17 yr olds"/>
    <x v="184"/>
  </r>
  <r>
    <s v="E10000008_Modelled prevalence of children in households with all 3 of so called 'toxic trio'_Number"/>
    <s v="E10000008"/>
    <x v="33"/>
    <s v="Single time point"/>
    <n v="2018"/>
    <s v="Children in at risk households with multiple vulnerabilities"/>
    <x v="1"/>
    <s v="Number"/>
    <n v="1261.4725052520737"/>
    <n v="145878"/>
    <n v="8.6474485889035613"/>
    <s v="8.6 per 1000 0-17 yr olds"/>
    <x v="185"/>
  </r>
  <r>
    <s v="E08000017_Modelled prevalence of children in households with all 3 of so called 'toxic trio'_Number"/>
    <s v="E08000017"/>
    <x v="34"/>
    <s v="Single time point"/>
    <n v="2018"/>
    <s v="Children in at risk households with multiple vulnerabilities"/>
    <x v="1"/>
    <s v="Number"/>
    <n v="727.1227258342991"/>
    <n v="66448"/>
    <n v="10.942733051924799"/>
    <s v="10.9 per 1000 0-17 yr olds"/>
    <x v="186"/>
  </r>
  <r>
    <s v="E10000009_Modelled prevalence of children in households with all 3 of so called 'toxic trio'_Number"/>
    <s v="E10000009"/>
    <x v="35"/>
    <s v="Single time point"/>
    <n v="2018"/>
    <s v="Children in at risk households with multiple vulnerabilities"/>
    <x v="1"/>
    <s v="Number"/>
    <n v="630.01655947442623"/>
    <n v="76699"/>
    <n v="8.2141430719360908"/>
    <s v="8.2 per 1000 0-17 yr olds"/>
    <x v="187"/>
  </r>
  <r>
    <s v="E08000027_Modelled prevalence of children in households with all 3 of so called 'toxic trio'_Number"/>
    <s v="E08000027"/>
    <x v="36"/>
    <s v="Single time point"/>
    <n v="2018"/>
    <s v="Children in at risk households with multiple vulnerabilities"/>
    <x v="1"/>
    <s v="Number"/>
    <n v="706.72489295928813"/>
    <n v="69265"/>
    <n v="10.2032035365522"/>
    <s v="10.2 per 1000 0-17 yr olds"/>
    <x v="188"/>
  </r>
  <r>
    <s v="E06000047_Modelled prevalence of children in households with all 3 of so called 'toxic trio'_Number"/>
    <s v="E06000047"/>
    <x v="37"/>
    <s v="Single time point"/>
    <n v="2018"/>
    <s v="Children in at risk households with multiple vulnerabilities"/>
    <x v="1"/>
    <s v="Number"/>
    <n v="1059.6687113847663"/>
    <n v="101040"/>
    <n v="10.487615908400301"/>
    <s v="10.5 per 1000 0-17 yr olds"/>
    <x v="189"/>
  </r>
  <r>
    <s v="E09000009_Modelled prevalence of children in households with all 3 of so called 'toxic trio'_Number"/>
    <s v="E09000009"/>
    <x v="38"/>
    <s v="Single time point"/>
    <n v="2018"/>
    <s v="Children in at risk households with multiple vulnerabilities"/>
    <x v="1"/>
    <s v="Number"/>
    <n v="851.84777070727489"/>
    <n v="81732"/>
    <n v="10.4224510682141"/>
    <s v="10.4 per 1000 0-17 yr olds"/>
    <x v="190"/>
  </r>
  <r>
    <s v="E06000011_Modelled prevalence of children in households with all 3 of so called 'toxic trio'_Number"/>
    <s v="E06000011"/>
    <x v="39"/>
    <s v="Single time point"/>
    <n v="2018"/>
    <s v="Children in at risk households with multiple vulnerabilities"/>
    <x v="1"/>
    <s v="Number"/>
    <n v="535.83384153625616"/>
    <n v="62942"/>
    <n v="8.5131365628079205"/>
    <s v="8.5 per 1000 0-17 yr olds"/>
    <x v="191"/>
  </r>
  <r>
    <s v="E10000011_Modelled prevalence of children in households with all 3 of so called 'toxic trio'_Number"/>
    <s v="E10000011"/>
    <x v="40"/>
    <s v="Single time point"/>
    <n v="2018"/>
    <s v="Children in at risk households with multiple vulnerabilities"/>
    <x v="1"/>
    <s v="Number"/>
    <n v="916.23183198789934"/>
    <n v="106378"/>
    <n v="8.6129823082582799"/>
    <s v="8.6 per 1000 0-17 yr olds"/>
    <x v="192"/>
  </r>
  <r>
    <s v="E09000010_Modelled prevalence of children in households with all 3 of so called 'toxic trio'_Number"/>
    <s v="E09000010"/>
    <x v="41"/>
    <s v="Single time point"/>
    <n v="2018"/>
    <s v="Children in at risk households with multiple vulnerabilities"/>
    <x v="1"/>
    <s v="Number"/>
    <n v="957.85422900216929"/>
    <n v="84497"/>
    <n v="11.3359554659002"/>
    <s v="11.3 per 1000 0-17 yr olds"/>
    <x v="193"/>
  </r>
  <r>
    <s v="E10000012_Modelled prevalence of children in households with all 3 of so called 'toxic trio'_Number"/>
    <s v="E10000012"/>
    <x v="42"/>
    <s v="Single time point"/>
    <n v="2018"/>
    <s v="Children in at risk households with multiple vulnerabilities"/>
    <x v="1"/>
    <s v="Number"/>
    <n v="2999.6753040228086"/>
    <n v="311172"/>
    <n v="9.6399268058270309"/>
    <s v="9.6 per 1000 0-17 yr olds"/>
    <x v="194"/>
  </r>
  <r>
    <s v="E08000020_Modelled prevalence of children in households with all 3 of so called 'toxic trio'_Number"/>
    <s v="E08000020"/>
    <x v="43"/>
    <s v="Single time point"/>
    <n v="2018"/>
    <s v="Children in at risk households with multiple vulnerabilities"/>
    <x v="1"/>
    <s v="Number"/>
    <n v="428.89326202432045"/>
    <n v="39605"/>
    <n v="10.8292705977609"/>
    <s v="10.8 per 1000 0-17 yr olds"/>
    <x v="195"/>
  </r>
  <r>
    <s v="E10000013_Modelled prevalence of children in households with all 3 of so called 'toxic trio'_Number"/>
    <s v="E10000013"/>
    <x v="44"/>
    <s v="Single time point"/>
    <n v="2018"/>
    <s v="Children in at risk households with multiple vulnerabilities"/>
    <x v="1"/>
    <s v="Number"/>
    <n v="1147.3195287085284"/>
    <n v="128136"/>
    <n v="8.9539202777402789"/>
    <s v="9 per 1000 0-17 yr olds"/>
    <x v="196"/>
  </r>
  <r>
    <s v="E09000011_Modelled prevalence of children in households with all 3 of so called 'toxic trio'_Number"/>
    <s v="E09000011"/>
    <x v="45"/>
    <s v="Single time point"/>
    <n v="2018"/>
    <s v="Children in at risk households with multiple vulnerabilities"/>
    <x v="1"/>
    <s v="Number"/>
    <n v="839.04332353215386"/>
    <n v="68917"/>
    <n v="12.174693087803501"/>
    <s v="12.2 per 1000 0-17 yr olds"/>
    <x v="197"/>
  </r>
  <r>
    <s v="E09000012_Modelled prevalence of children in households with all 3 of so called 'toxic trio'_Number"/>
    <s v="E09000012"/>
    <x v="46"/>
    <s v="Single time point"/>
    <n v="2018"/>
    <s v="Children in at risk households with multiple vulnerabilities"/>
    <x v="1"/>
    <s v="Number"/>
    <n v="836.80805385217218"/>
    <n v="63655"/>
    <n v="13.145990948899099"/>
    <s v="13.1 per 1000 0-17 yr olds"/>
    <x v="198"/>
  </r>
  <r>
    <s v="E06000006_Modelled prevalence of children in households with all 3 of so called 'toxic trio'_Number"/>
    <s v="E06000006"/>
    <x v="47"/>
    <s v="Single time point"/>
    <n v="2018"/>
    <s v="Children in at risk households with multiple vulnerabilities"/>
    <x v="1"/>
    <s v="Number"/>
    <n v="315.27080127936944"/>
    <n v="28617"/>
    <n v="11.016906079580998"/>
    <s v="11 per 1000 0-17 yr olds"/>
    <x v="199"/>
  </r>
  <r>
    <s v="E09000013_Modelled prevalence of children in households with all 3 of so called 'toxic trio'_Number"/>
    <s v="E09000013"/>
    <x v="48"/>
    <s v="Single time point"/>
    <n v="2018"/>
    <s v="Children in at risk households with multiple vulnerabilities"/>
    <x v="1"/>
    <s v="Number"/>
    <n v="430.71672239811522"/>
    <n v="36898"/>
    <n v="11.6731725946695"/>
    <s v="11.7 per 1000 0-17 yr olds"/>
    <x v="200"/>
  </r>
  <r>
    <s v="E10000014_Modelled prevalence of children in households with all 3 of so called 'toxic trio'_Number"/>
    <s v="E10000014"/>
    <x v="49"/>
    <s v="Single time point"/>
    <n v="2018"/>
    <s v="Children in at risk households with multiple vulnerabilities"/>
    <x v="1"/>
    <s v="Number"/>
    <n v="2554.9426816552987"/>
    <n v="284002"/>
    <n v="8.9962136944644708"/>
    <s v="9 per 1000 0-17 yr olds"/>
    <x v="201"/>
  </r>
  <r>
    <s v="E09000014_Modelled prevalence of children in households with all 3 of so called 'toxic trio'_Number"/>
    <s v="E09000014"/>
    <x v="50"/>
    <s v="Single time point"/>
    <n v="2018"/>
    <s v="Children in at risk households with multiple vulnerabilities"/>
    <x v="1"/>
    <s v="Number"/>
    <n v="727.9938200178018"/>
    <n v="60398"/>
    <n v="12.0532769299944"/>
    <s v="12.1 per 1000 0-17 yr olds"/>
    <x v="202"/>
  </r>
  <r>
    <s v="E09000015_Modelled prevalence of children in households with all 3 of so called 'toxic trio'_Number"/>
    <s v="E09000015"/>
    <x v="51"/>
    <s v="Single time point"/>
    <n v="2018"/>
    <s v="Children in at risk households with multiple vulnerabilities"/>
    <x v="1"/>
    <s v="Number"/>
    <n v="551.36098402263224"/>
    <n v="58373"/>
    <n v="9.4454796570783124"/>
    <s v="9.4 per 1000 0-17 yr olds"/>
    <x v="203"/>
  </r>
  <r>
    <s v="E06000001_Modelled prevalence of children in households with all 3 of so called 'toxic trio'_Number"/>
    <s v="E06000001"/>
    <x v="52"/>
    <s v="Single time point"/>
    <n v="2018"/>
    <s v="Children in at risk households with multiple vulnerabilities"/>
    <x v="1"/>
    <s v="Number"/>
    <n v="230.18010709902907"/>
    <n v="20006"/>
    <n v="11.505553688844801"/>
    <s v="11.5 per 1000 0-17 yr olds"/>
    <x v="204"/>
  </r>
  <r>
    <s v="E09000016_Modelled prevalence of children in households with all 3 of so called 'toxic trio'_Number"/>
    <s v="E09000016"/>
    <x v="53"/>
    <s v="Single time point"/>
    <n v="2018"/>
    <s v="Children in at risk households with multiple vulnerabilities"/>
    <x v="1"/>
    <s v="Number"/>
    <n v="587.30384519515803"/>
    <n v="57541"/>
    <n v="10.206702094074799"/>
    <s v="10.2 per 1000 0-17 yr olds"/>
    <x v="205"/>
  </r>
  <r>
    <s v="E06000019_Modelled prevalence of children in households with all 3 of so called 'toxic trio'_Number"/>
    <s v="E06000019"/>
    <x v="54"/>
    <s v="Single time point"/>
    <n v="2018"/>
    <s v="Children in at risk households with multiple vulnerabilities"/>
    <x v="1"/>
    <s v="Number"/>
    <n v="311.25748389563444"/>
    <n v="36103"/>
    <n v="8.6213745089226492"/>
    <s v="8.6 per 1000 0-17 yr olds"/>
    <x v="206"/>
  </r>
  <r>
    <s v="E10000015_Modelled prevalence of children in households with all 3 of so called 'toxic trio'_Number"/>
    <s v="E10000015"/>
    <x v="55"/>
    <s v="Single time point"/>
    <n v="2018"/>
    <s v="Children in at risk households with multiple vulnerabilities"/>
    <x v="1"/>
    <s v="Number"/>
    <n v="2642.1406628854083"/>
    <n v="271005"/>
    <n v="9.7494166634763513"/>
    <s v="9.7 per 1000 0-17 yr olds"/>
    <x v="207"/>
  </r>
  <r>
    <s v="E09000017_Modelled prevalence of children in households with all 3 of so called 'toxic trio'_Number"/>
    <s v="E09000017"/>
    <x v="56"/>
    <s v="Single time point"/>
    <n v="2018"/>
    <s v="Children in at risk households with multiple vulnerabilities"/>
    <x v="1"/>
    <s v="Number"/>
    <n v="820.36076817011519"/>
    <n v="73377"/>
    <n v="11.1800805180113"/>
    <s v="11.2 per 1000 0-17 yr olds"/>
    <x v="208"/>
  </r>
  <r>
    <s v="E09000018_Modelled prevalence of children in households with all 3 of so called 'toxic trio'_Number"/>
    <s v="E09000018"/>
    <x v="57"/>
    <s v="Single time point"/>
    <n v="2018"/>
    <s v="Children in at risk households with multiple vulnerabilities"/>
    <x v="1"/>
    <s v="Number"/>
    <n v="730.63421867351167"/>
    <n v="64898"/>
    <n v="11.258193144218799"/>
    <s v="11.3 per 1000 0-17 yr olds"/>
    <x v="209"/>
  </r>
  <r>
    <s v="E06000046_Modelled prevalence of children in households with all 3 of so called 'toxic trio'_Number"/>
    <s v="E06000046"/>
    <x v="58"/>
    <s v="Single time point"/>
    <n v="2018"/>
    <s v="Children in at risk households with multiple vulnerabilities"/>
    <x v="1"/>
    <s v="Number"/>
    <n v="218.11045347097246"/>
    <n v="24869"/>
    <n v="8.7703749033323604"/>
    <s v="8.8 per 1000 0-17 yr olds"/>
    <x v="210"/>
  </r>
  <r>
    <s v="E09000019_Modelled prevalence of children in households with all 3 of so called 'toxic trio'_Number"/>
    <s v="E09000019"/>
    <x v="59"/>
    <s v="Single time point"/>
    <n v="2018"/>
    <s v="Children in at risk households with multiple vulnerabilities"/>
    <x v="1"/>
    <s v="Number"/>
    <n v="538.74328849146525"/>
    <n v="42098"/>
    <n v="12.797360646383801"/>
    <s v="12.8 per 1000 0-17 yr olds"/>
    <x v="211"/>
  </r>
  <r>
    <s v="E09000020_Modelled prevalence of children in households with all 3 of so called 'toxic trio'_Number"/>
    <s v="E09000020"/>
    <x v="60"/>
    <s v="Single time point"/>
    <n v="2018"/>
    <s v="Children in at risk households with multiple vulnerabilities"/>
    <x v="1"/>
    <s v="Number"/>
    <n v="277.86546223995504"/>
    <n v="28678"/>
    <n v="9.689150646487029"/>
    <s v="9.7 per 1000 0-17 yr olds"/>
    <x v="212"/>
  </r>
  <r>
    <s v="E10000016_Modelled prevalence of children in households with all 3 of so called 'toxic trio'_Number"/>
    <s v="E10000016"/>
    <x v="61"/>
    <s v="Single time point"/>
    <n v="2018"/>
    <s v="Children in at risk households with multiple vulnerabilities"/>
    <x v="1"/>
    <s v="Number"/>
    <n v="3361.102763324116"/>
    <n v="340140"/>
    <n v="9.8815274984539201"/>
    <s v="9.9 per 1000 0-17 yr olds"/>
    <x v="213"/>
  </r>
  <r>
    <s v="E06000010_Modelled prevalence of children in households with all 3 of so called 'toxic trio'_Number"/>
    <s v="E06000010"/>
    <x v="62"/>
    <s v="Single time point"/>
    <n v="2018"/>
    <s v="Children in at risk households with multiple vulnerabilities"/>
    <x v="1"/>
    <s v="Number"/>
    <n v="740.62864676988238"/>
    <n v="57023"/>
    <n v="12.9882441605998"/>
    <s v="13 per 1000 0-17 yr olds"/>
    <x v="214"/>
  </r>
  <r>
    <s v="E09000021_Modelled prevalence of children in households with all 3 of so called 'toxic trio'_Number"/>
    <s v="E09000021"/>
    <x v="63"/>
    <s v="Single time point"/>
    <n v="2018"/>
    <s v="Children in at risk households with multiple vulnerabilities"/>
    <x v="1"/>
    <s v="Number"/>
    <n v="386.18224579066134"/>
    <n v="38977"/>
    <n v="9.9079520176170917"/>
    <s v="9.9 per 1000 0-17 yr olds"/>
    <x v="215"/>
  </r>
  <r>
    <s v="E08000034_Modelled prevalence of children in households with all 3 of so called 'toxic trio'_Number"/>
    <s v="E08000034"/>
    <x v="64"/>
    <s v="Single time point"/>
    <n v="2018"/>
    <s v="Children in at risk households with multiple vulnerabilities"/>
    <x v="1"/>
    <s v="Number"/>
    <n v="1106.9845609714255"/>
    <n v="100174"/>
    <n v="11.050617535203003"/>
    <s v="11.1 per 1000 0-17 yr olds"/>
    <x v="216"/>
  </r>
  <r>
    <s v="E08000011_Modelled prevalence of children in households with all 3 of so called 'toxic trio'_Number"/>
    <s v="E08000011"/>
    <x v="65"/>
    <s v="Single time point"/>
    <n v="2018"/>
    <s v="Children in at risk households with multiple vulnerabilities"/>
    <x v="1"/>
    <s v="Number"/>
    <n v="397.33472436597674"/>
    <n v="33477"/>
    <n v="11.868886828747401"/>
    <s v="11.9 per 1000 0-17 yr olds"/>
    <x v="217"/>
  </r>
  <r>
    <s v="E09000022_Modelled prevalence of children in households with all 3 of so called 'toxic trio'_Number"/>
    <s v="E09000022"/>
    <x v="66"/>
    <s v="Single time point"/>
    <n v="2018"/>
    <s v="Children in at risk households with multiple vulnerabilities"/>
    <x v="1"/>
    <s v="Number"/>
    <n v="750.57234175089809"/>
    <n v="62629"/>
    <n v="11.984421621787"/>
    <s v="12 per 1000 0-17 yr olds"/>
    <x v="218"/>
  </r>
  <r>
    <s v="E10000017_Modelled prevalence of children in households with all 3 of so called 'toxic trio'_Number"/>
    <s v="E10000017"/>
    <x v="67"/>
    <s v="Single time point"/>
    <n v="2018"/>
    <s v="Children in at risk households with multiple vulnerabilities"/>
    <x v="1"/>
    <s v="Number"/>
    <n v="2559.8461728353568"/>
    <n v="249727"/>
    <n v="10.250578322870002"/>
    <s v="10.3 per 1000 0-17 yr olds"/>
    <x v="219"/>
  </r>
  <r>
    <s v="E08000035_Modelled prevalence of children in households with all 3 of so called 'toxic trio'_Number"/>
    <s v="E08000035"/>
    <x v="68"/>
    <s v="Single time point"/>
    <n v="2018"/>
    <s v="Children in at risk households with multiple vulnerabilities"/>
    <x v="1"/>
    <s v="Number"/>
    <n v="1994.4658164163723"/>
    <n v="168176"/>
    <n v="11.859396206452599"/>
    <s v="11.9 per 1000 0-17 yr olds"/>
    <x v="220"/>
  </r>
  <r>
    <s v="E06000016_Modelled prevalence of children in households with all 3 of so called 'toxic trio'_Number"/>
    <s v="E06000016"/>
    <x v="69"/>
    <s v="Single time point"/>
    <n v="2018"/>
    <s v="Children in at risk households with multiple vulnerabilities"/>
    <x v="1"/>
    <s v="Number"/>
    <n v="1155.5971161016739"/>
    <n v="83994"/>
    <n v="13.7580912458232"/>
    <s v="13.8 per 1000 0-17 yr olds"/>
    <x v="221"/>
  </r>
  <r>
    <s v="E10000018_Modelled prevalence of children in households with all 3 of so called 'toxic trio'_Number"/>
    <s v="E10000018"/>
    <x v="70"/>
    <s v="Single time point"/>
    <n v="2018"/>
    <s v="Children in at risk households with multiple vulnerabilities"/>
    <x v="1"/>
    <s v="Number"/>
    <n v="1330.8681763463712"/>
    <n v="140307"/>
    <n v="9.4854011299961609"/>
    <s v="9.5 per 1000 0-17 yr olds"/>
    <x v="222"/>
  </r>
  <r>
    <s v="E09000023_Modelled prevalence of children in households with all 3 of so called 'toxic trio'_Number"/>
    <s v="E09000023"/>
    <x v="71"/>
    <s v="Single time point"/>
    <n v="2018"/>
    <s v="Children in at risk households with multiple vulnerabilities"/>
    <x v="1"/>
    <s v="Number"/>
    <n v="815.21731891365289"/>
    <n v="68458"/>
    <n v="11.908284187584401"/>
    <s v="11.9 per 1000 0-17 yr olds"/>
    <x v="223"/>
  </r>
  <r>
    <s v="E10000019_Modelled prevalence of children in households with all 3 of so called 'toxic trio'_Number"/>
    <s v="E10000019"/>
    <x v="72"/>
    <s v="Single time point"/>
    <n v="2018"/>
    <s v="Children in at risk households with multiple vulnerabilities"/>
    <x v="1"/>
    <s v="Number"/>
    <n v="1359.0249433744705"/>
    <n v="145641"/>
    <n v="9.3313348807991598"/>
    <s v="9.3 per 1000 0-17 yr olds"/>
    <x v="224"/>
  </r>
  <r>
    <s v="E08000012_Modelled prevalence of children in households with all 3 of so called 'toxic trio'_Number"/>
    <s v="E08000012"/>
    <x v="73"/>
    <s v="Single time point"/>
    <n v="2018"/>
    <s v="Children in at risk households with multiple vulnerabilities"/>
    <x v="1"/>
    <s v="Number"/>
    <n v="1261.6064743689201"/>
    <n v="94902"/>
    <n v="13.293781736622201"/>
    <s v="13.3 per 1000 0-17 yr olds"/>
    <x v="225"/>
  </r>
  <r>
    <s v="E06000032_Modelled prevalence of children in households with all 3 of so called 'toxic trio'_Number"/>
    <s v="E06000032"/>
    <x v="74"/>
    <s v="Single time point"/>
    <n v="2018"/>
    <s v="Children in at risk households with multiple vulnerabilities"/>
    <x v="1"/>
    <s v="Number"/>
    <n v="685.47798962496711"/>
    <n v="57375"/>
    <n v="11.947328795206399"/>
    <s v="11.9 per 1000 0-17 yr olds"/>
    <x v="226"/>
  </r>
  <r>
    <s v="E08000003_Modelled prevalence of children in households with all 3 of so called 'toxic trio'_Number"/>
    <s v="E08000003"/>
    <x v="75"/>
    <s v="Single time point"/>
    <n v="2018"/>
    <s v="Children in at risk households with multiple vulnerabilities"/>
    <x v="1"/>
    <s v="Number"/>
    <n v="1804.5366257721832"/>
    <n v="121962"/>
    <n v="14.795892374446002"/>
    <s v="14.8 per 1000 0-17 yr olds"/>
    <x v="227"/>
  </r>
  <r>
    <s v="E06000035_Modelled prevalence of children in households with all 3 of so called 'toxic trio'_Number"/>
    <s v="E06000035"/>
    <x v="76"/>
    <s v="Single time point"/>
    <n v="2018"/>
    <s v="Children in at risk households with multiple vulnerabilities"/>
    <x v="1"/>
    <s v="Number"/>
    <n v="681.90681261455825"/>
    <n v="64391"/>
    <n v="10.590095084942899"/>
    <s v="10.6 per 1000 0-17 yr olds"/>
    <x v="228"/>
  </r>
  <r>
    <s v="E09000024_Modelled prevalence of children in households with all 3 of so called 'toxic trio'_Number"/>
    <s v="E09000024"/>
    <x v="77"/>
    <s v="Single time point"/>
    <n v="2018"/>
    <s v="Children in at risk households with multiple vulnerabilities"/>
    <x v="1"/>
    <s v="Number"/>
    <n v="466.47780543496378"/>
    <n v="47266"/>
    <n v="9.869204194028768"/>
    <s v="9.9 per 1000 0-17 yr olds"/>
    <x v="229"/>
  </r>
  <r>
    <s v="E06000002_Modelled prevalence of children in households with all 3 of so called 'toxic trio'_Number"/>
    <s v="E06000002"/>
    <x v="78"/>
    <s v="Single time point"/>
    <n v="2018"/>
    <s v="Children in at risk households with multiple vulnerabilities"/>
    <x v="1"/>
    <s v="Number"/>
    <n v="437.33873368536922"/>
    <n v="32513"/>
    <n v="13.4511959427112"/>
    <s v="13.5 per 1000 0-17 yr olds"/>
    <x v="230"/>
  </r>
  <r>
    <s v="E06000042_Modelled prevalence of children in households with all 3 of so called 'toxic trio'_Number"/>
    <s v="E06000042"/>
    <x v="79"/>
    <s v="Single time point"/>
    <n v="2018"/>
    <s v="Children in at risk households with multiple vulnerabilities"/>
    <x v="1"/>
    <s v="Number"/>
    <n v="707.50165526054991"/>
    <n v="68278"/>
    <n v="10.3620735121203"/>
    <s v="10.4 per 1000 0-17 yr olds"/>
    <x v="231"/>
  </r>
  <r>
    <s v="E08000021_Modelled prevalence of children in households with all 3 of so called 'toxic trio'_Number"/>
    <s v="E08000021"/>
    <x v="80"/>
    <s v="Single time point"/>
    <n v="2018"/>
    <s v="Children in at risk households with multiple vulnerabilities"/>
    <x v="1"/>
    <s v="Number"/>
    <n v="735.35926649096484"/>
    <n v="58056"/>
    <n v="12.6663784361817"/>
    <s v="12.7 per 1000 0-17 yr olds"/>
    <x v="232"/>
  </r>
  <r>
    <s v="E09000025_Modelled prevalence of children in households with all 3 of so called 'toxic trio'_Number"/>
    <s v="E09000025"/>
    <x v="81"/>
    <s v="Single time point"/>
    <n v="2018"/>
    <s v="Children in at risk households with multiple vulnerabilities"/>
    <x v="1"/>
    <s v="Number"/>
    <n v="1112.9750039607397"/>
    <n v="86567"/>
    <n v="12.8568046017621"/>
    <s v="12.9 per 1000 0-17 yr olds"/>
    <x v="233"/>
  </r>
  <r>
    <s v="E10000020_Modelled prevalence of children in households with all 3 of so called 'toxic trio'_Number"/>
    <s v="E10000020"/>
    <x v="82"/>
    <s v="Single time point"/>
    <n v="2018"/>
    <s v="Children in at risk households with multiple vulnerabilities"/>
    <x v="1"/>
    <s v="Number"/>
    <n v="1659.0053637437302"/>
    <n v="170810"/>
    <n v="9.7125775056713906"/>
    <s v="9.7 per 1000 0-17 yr olds"/>
    <x v="234"/>
  </r>
  <r>
    <s v="E06000012_Modelled prevalence of children in households with all 3 of so called 'toxic trio'_Number"/>
    <s v="E06000012"/>
    <x v="83"/>
    <s v="Single time point"/>
    <n v="2018"/>
    <s v="Children in at risk households with multiple vulnerabilities"/>
    <x v="1"/>
    <s v="Number"/>
    <n v="368.48590831704468"/>
    <n v="34503"/>
    <n v="10.679822285512699"/>
    <s v="10.7 per 1000 0-17 yr olds"/>
    <x v="235"/>
  </r>
  <r>
    <s v="E06000013_Modelled prevalence of children in households with all 3 of so called 'toxic trio'_Number"/>
    <s v="E06000013"/>
    <x v="84"/>
    <s v="Single time point"/>
    <n v="2018"/>
    <s v="Children in at risk households with multiple vulnerabilities"/>
    <x v="1"/>
    <s v="Number"/>
    <n v="350.58572253230597"/>
    <n v="35714"/>
    <n v="9.8164787627346684"/>
    <s v="9.8 per 1000 0-17 yr olds"/>
    <x v="236"/>
  </r>
  <r>
    <s v="E06000024_Modelled prevalence of children in households with all 3 of so called 'toxic trio'_Number"/>
    <s v="E06000024"/>
    <x v="85"/>
    <s v="Single time point"/>
    <n v="2018"/>
    <s v="Children in at risk households with multiple vulnerabilities"/>
    <x v="1"/>
    <s v="Number"/>
    <n v="361.10586453079685"/>
    <n v="43435"/>
    <n v="8.31370702269591"/>
    <s v="8.3 per 1000 0-17 yr olds"/>
    <x v="237"/>
  </r>
  <r>
    <s v="E08000022_Modelled prevalence of children in households with all 3 of so called 'toxic trio'_Number"/>
    <s v="E08000022"/>
    <x v="86"/>
    <s v="Single time point"/>
    <n v="2018"/>
    <s v="Children in at risk households with multiple vulnerabilities"/>
    <x v="1"/>
    <s v="Number"/>
    <n v="405.06707853698293"/>
    <n v="41360"/>
    <n v="9.7936914539889486"/>
    <s v="9.8 per 1000 0-17 yr olds"/>
    <x v="238"/>
  </r>
  <r>
    <s v="E10000023_Modelled prevalence of children in households with all 3 of so called 'toxic trio'_Number"/>
    <s v="E10000023"/>
    <x v="87"/>
    <s v="Single time point"/>
    <n v="2018"/>
    <s v="Children in at risk households with multiple vulnerabilities"/>
    <x v="1"/>
    <s v="Number"/>
    <n v="1013.7805870215215"/>
    <n v="117499"/>
    <n v="8.6279933192752409"/>
    <s v="8.6 per 1000 0-17 yr olds"/>
    <x v="239"/>
  </r>
  <r>
    <s v="E10000021_Modelled prevalence of children in households with all 3 of so called 'toxic trio'_Number"/>
    <s v="E10000021"/>
    <x v="88"/>
    <s v="Single time point"/>
    <n v="2018"/>
    <s v="Children in at risk households with multiple vulnerabilities"/>
    <x v="1"/>
    <s v="Number"/>
    <n v="1667.407852787697"/>
    <n v="170235"/>
    <n v="9.794741696993551"/>
    <s v="9.8 per 1000 0-17 yr olds"/>
    <x v="240"/>
  </r>
  <r>
    <s v="E06000048_Modelled prevalence of children in households with all 3 of so called 'toxic trio'_Number"/>
    <s v="E06000048"/>
    <x v="89"/>
    <s v="Single time point"/>
    <n v="2018"/>
    <s v="Children in at risk households with multiple vulnerabilities"/>
    <x v="1"/>
    <s v="Number"/>
    <n v="529.52713839125204"/>
    <n v="59011"/>
    <n v="8.9733632439926794"/>
    <s v="9 per 1000 0-17 yr olds"/>
    <x v="241"/>
  </r>
  <r>
    <s v="E06000018_Modelled prevalence of children in households with all 3 of so called 'toxic trio'_Number"/>
    <s v="E06000018"/>
    <x v="90"/>
    <s v="Single time point"/>
    <n v="2018"/>
    <s v="Children in at risk households with multiple vulnerabilities"/>
    <x v="1"/>
    <s v="Number"/>
    <n v="989.6205872651559"/>
    <n v="68651"/>
    <n v="14.4152392137792"/>
    <s v="14.4 per 1000 0-17 yr olds"/>
    <x v="242"/>
  </r>
  <r>
    <s v="E10000024_Modelled prevalence of children in households with all 3 of so called 'toxic trio'_Number"/>
    <s v="E10000024"/>
    <x v="91"/>
    <s v="Single time point"/>
    <n v="2018"/>
    <s v="Children in at risk households with multiple vulnerabilities"/>
    <x v="1"/>
    <s v="Number"/>
    <n v="1590.6443213361845"/>
    <n v="166542"/>
    <n v="9.5510100835596088"/>
    <s v="9.6 per 1000 0-17 yr olds"/>
    <x v="243"/>
  </r>
  <r>
    <s v="E08000004_Modelled prevalence of children in households with all 3 of so called 'toxic trio'_Number"/>
    <s v="E08000004"/>
    <x v="92"/>
    <s v="Single time point"/>
    <n v="2018"/>
    <s v="Children in at risk households with multiple vulnerabilities"/>
    <x v="1"/>
    <s v="Number"/>
    <n v="719.03758698164336"/>
    <n v="59416"/>
    <n v="12.101750151165399"/>
    <s v="12.1 per 1000 0-17 yr olds"/>
    <x v="244"/>
  </r>
  <r>
    <s v="E10000025_Modelled prevalence of children in households with all 3 of so called 'toxic trio'_Number"/>
    <s v="E10000025"/>
    <x v="93"/>
    <s v="Single time point"/>
    <n v="2018"/>
    <s v="Children in at risk households with multiple vulnerabilities"/>
    <x v="1"/>
    <s v="Number"/>
    <n v="1397.5381339722815"/>
    <n v="144788"/>
    <n v="9.6523063649769423"/>
    <s v="9.7 per 1000 0-17 yr olds"/>
    <x v="245"/>
  </r>
  <r>
    <s v="E06000031_Modelled prevalence of children in households with all 3 of so called 'toxic trio'_Number"/>
    <s v="E06000031"/>
    <x v="94"/>
    <s v="Single time point"/>
    <n v="2018"/>
    <s v="Children in at risk households with multiple vulnerabilities"/>
    <x v="1"/>
    <s v="Number"/>
    <n v="594.22935709049216"/>
    <n v="51137"/>
    <n v="11.620340596642199"/>
    <s v="11.6 per 1000 0-17 yr olds"/>
    <x v="246"/>
  </r>
  <r>
    <s v="E06000026_Modelled prevalence of children in households with all 3 of so called 'toxic trio'_Number"/>
    <s v="E06000026"/>
    <x v="95"/>
    <s v="Single time point"/>
    <n v="2018"/>
    <s v="Children in at risk households with multiple vulnerabilities"/>
    <x v="1"/>
    <s v="Number"/>
    <n v="572.83871233822663"/>
    <n v="52552"/>
    <n v="10.9004169648772"/>
    <s v="10.9 per 1000 0-17 yr olds"/>
    <x v="247"/>
  </r>
  <r>
    <s v="E06000029_Modelled prevalence of children in households with all 3 of so called 'toxic trio'_Number"/>
    <s v="E06000029"/>
    <x v="96"/>
    <s v="Single time point"/>
    <n v="2018"/>
    <s v="Children in at risk households with multiple vulnerabilities"/>
    <x v="1"/>
    <s v="Number"/>
    <n v="269.73137973643924"/>
    <n v="30188"/>
    <n v="8.9350529924618805"/>
    <s v="8.9 per 1000 0-17 yr olds"/>
    <x v="248"/>
  </r>
  <r>
    <s v="E06000044_Modelled prevalence of children in households with all 3 of so called 'toxic trio'_Number"/>
    <s v="E06000044"/>
    <x v="97"/>
    <s v="Single time point"/>
    <n v="2018"/>
    <s v="Children in at risk households with multiple vulnerabilities"/>
    <x v="1"/>
    <s v="Number"/>
    <n v="533.55165146578645"/>
    <n v="44046"/>
    <n v="12.113509773096"/>
    <s v="12.1 per 1000 0-17 yr olds"/>
    <x v="249"/>
  </r>
  <r>
    <s v="E06000038_Modelled prevalence of children in households with all 3 of so called 'toxic trio'_Number"/>
    <s v="E06000038"/>
    <x v="98"/>
    <s v="Single time point"/>
    <n v="2018"/>
    <s v="Children in at risk households with multiple vulnerabilities"/>
    <x v="1"/>
    <s v="Number"/>
    <n v="414.68190089729666"/>
    <n v="37080"/>
    <n v="11.183438535525799"/>
    <s v="11.2 per 1000 0-17 yr olds"/>
    <x v="250"/>
  </r>
  <r>
    <s v="E09000026_Modelled prevalence of children in households with all 3 of so called 'toxic trio'_Number"/>
    <s v="E09000026"/>
    <x v="99"/>
    <s v="Single time point"/>
    <n v="2018"/>
    <s v="Children in at risk households with multiple vulnerabilities"/>
    <x v="1"/>
    <s v="Number"/>
    <n v="822.39124601236881"/>
    <n v="76159"/>
    <n v="10.798346170674101"/>
    <s v="10.8 per 1000 0-17 yr olds"/>
    <x v="251"/>
  </r>
  <r>
    <s v="E06000003_Modelled prevalence of children in households with all 3 of so called 'toxic trio'_Number"/>
    <s v="E06000003"/>
    <x v="100"/>
    <s v="Single time point"/>
    <n v="2018"/>
    <s v="Children in at risk households with multiple vulnerabilities"/>
    <x v="1"/>
    <s v="Number"/>
    <n v="286.53375068561155"/>
    <n v="27626"/>
    <n v="10.371887015333799"/>
    <s v="10.4 per 1000 0-17 yr olds"/>
    <x v="252"/>
  </r>
  <r>
    <s v="E09000027_Modelled prevalence of children in households with all 3 of so called 'toxic trio'_Number"/>
    <s v="E09000027"/>
    <x v="101"/>
    <s v="Single time point"/>
    <n v="2018"/>
    <s v="Children in at risk households with multiple vulnerabilities"/>
    <x v="1"/>
    <s v="Number"/>
    <n v="404.59629944404776"/>
    <n v="45525"/>
    <n v="8.8873432058000592"/>
    <s v="8.9 per 1000 0-17 yr olds"/>
    <x v="253"/>
  </r>
  <r>
    <s v="E08000005_Modelled prevalence of children in households with all 3 of so called 'toxic trio'_Number"/>
    <s v="E08000005"/>
    <x v="102"/>
    <s v="Single time point"/>
    <n v="2018"/>
    <s v="Children in at risk households with multiple vulnerabilities"/>
    <x v="1"/>
    <s v="Number"/>
    <n v="638.00061716006417"/>
    <n v="52689"/>
    <n v="12.108801024123899"/>
    <s v="12.1 per 1000 0-17 yr olds"/>
    <x v="254"/>
  </r>
  <r>
    <s v="E08000018_Modelled prevalence of children in households with all 3 of so called 'toxic trio'_Number"/>
    <s v="E08000018"/>
    <x v="103"/>
    <s v="Single time point"/>
    <n v="2018"/>
    <s v="Children in at risk households with multiple vulnerabilities"/>
    <x v="1"/>
    <s v="Number"/>
    <n v="605.51385972898458"/>
    <n v="57196"/>
    <n v="10.586646963581099"/>
    <s v="10.6 per 1000 0-17 yr olds"/>
    <x v="255"/>
  </r>
  <r>
    <s v="E06000017_Modelled prevalence of children in households with all 3 of so called 'toxic trio'_Number"/>
    <s v="E06000017"/>
    <x v="104"/>
    <s v="Single time point"/>
    <n v="2018"/>
    <s v="Children in at risk households with multiple vulnerabilities"/>
    <x v="1"/>
    <s v="Number"/>
    <n v="66.07636186989798"/>
    <n v="7807"/>
    <n v="8.4637327872291515"/>
    <s v="8.5 per 1000 0-17 yr olds"/>
    <x v="256"/>
  </r>
  <r>
    <s v="E08000006_Modelled prevalence of children in households with all 3 of so called 'toxic trio'_Number"/>
    <s v="E08000006"/>
    <x v="105"/>
    <s v="Single time point"/>
    <n v="2018"/>
    <s v="Children in at risk households with multiple vulnerabilities"/>
    <x v="1"/>
    <s v="Number"/>
    <n v="710.41324434835155"/>
    <n v="56566"/>
    <n v="12.559015032852802"/>
    <s v="12.6 per 1000 0-17 yr olds"/>
    <x v="257"/>
  </r>
  <r>
    <s v="E08000028_Modelled prevalence of children in households with all 3 of so called 'toxic trio'_Number"/>
    <s v="E08000028"/>
    <x v="106"/>
    <s v="Single time point"/>
    <n v="2018"/>
    <s v="Children in at risk households with multiple vulnerabilities"/>
    <x v="1"/>
    <s v="Number"/>
    <n v="1001.2354246710395"/>
    <n v="81920"/>
    <n v="12.2221121175664"/>
    <s v="12.2 per 1000 0-17 yr olds"/>
    <x v="258"/>
  </r>
  <r>
    <s v="E08000014_Modelled prevalence of children in households with all 3 of so called 'toxic trio'_Number"/>
    <s v="E08000014"/>
    <x v="107"/>
    <s v="Single time point"/>
    <n v="2018"/>
    <s v="Children in at risk households with multiple vulnerabilities"/>
    <x v="1"/>
    <s v="Number"/>
    <n v="550.46954619274197"/>
    <n v="53833"/>
    <n v="10.2255038023655"/>
    <s v="10.2 per 1000 0-17 yr olds"/>
    <x v="259"/>
  </r>
  <r>
    <s v="E08000019_Modelled prevalence of children in households with all 3 of so called 'toxic trio'_Number"/>
    <s v="E08000019"/>
    <x v="108"/>
    <s v="Single time point"/>
    <n v="2018"/>
    <s v="Children in at risk households with multiple vulnerabilities"/>
    <x v="1"/>
    <s v="Number"/>
    <n v="1398.2560919712623"/>
    <n v="117497"/>
    <n v="11.900355685432499"/>
    <s v="11.9 per 1000 0-17 yr olds"/>
    <x v="260"/>
  </r>
  <r>
    <s v="E06000051_Modelled prevalence of children in households with all 3 of so called 'toxic trio'_Number"/>
    <s v="E06000051"/>
    <x v="109"/>
    <s v="Single time point"/>
    <n v="2018"/>
    <s v="Children in at risk households with multiple vulnerabilities"/>
    <x v="1"/>
    <s v="Number"/>
    <n v="517.1305098058408"/>
    <n v="59839"/>
    <n v="8.642031280700559"/>
    <s v="8.6 per 1000 0-17 yr olds"/>
    <x v="261"/>
  </r>
  <r>
    <s v="E06000039_Modelled prevalence of children in households with all 3 of so called 'toxic trio'_Number"/>
    <s v="E06000039"/>
    <x v="110"/>
    <s v="Single time point"/>
    <n v="2018"/>
    <s v="Children in at risk households with multiple vulnerabilities"/>
    <x v="1"/>
    <s v="Number"/>
    <n v="478.11778803742732"/>
    <n v="42699"/>
    <n v="11.197400127343199"/>
    <s v="11.2 per 1000 0-17 yr olds"/>
    <x v="262"/>
  </r>
  <r>
    <s v="E08000029_Modelled prevalence of children in households with all 3 of so called 'toxic trio'_Number"/>
    <s v="E08000029"/>
    <x v="111"/>
    <s v="Single time point"/>
    <n v="2018"/>
    <s v="Children in at risk households with multiple vulnerabilities"/>
    <x v="1"/>
    <s v="Number"/>
    <n v="439.06062693819314"/>
    <n v="46946"/>
    <n v="9.3524608473180493"/>
    <s v="9.4 per 1000 0-17 yr olds"/>
    <x v="263"/>
  </r>
  <r>
    <s v="E10000027_Modelled prevalence of children in households with all 3 of so called 'toxic trio'_Number"/>
    <s v="E10000027"/>
    <x v="112"/>
    <s v="Single time point"/>
    <n v="2018"/>
    <s v="Children in at risk households with multiple vulnerabilities"/>
    <x v="1"/>
    <s v="Number"/>
    <n v="979.97744725216194"/>
    <n v="110700"/>
    <n v="8.8525514656925193"/>
    <s v="8.9 per 1000 0-17 yr olds"/>
    <x v="264"/>
  </r>
  <r>
    <s v="E06000025_Modelled prevalence of children in households with all 3 of so called 'toxic trio'_Number"/>
    <s v="E06000025"/>
    <x v="113"/>
    <s v="Single time point"/>
    <n v="2018"/>
    <s v="Children in at risk households with multiple vulnerabilities"/>
    <x v="1"/>
    <s v="Number"/>
    <n v="538.2984457364505"/>
    <n v="58867"/>
    <n v="9.1443159280488313"/>
    <s v="9.1 per 1000 0-17 yr olds"/>
    <x v="265"/>
  </r>
  <r>
    <s v="E08000023_Modelled prevalence of children in households with all 3 of so called 'toxic trio'_Number"/>
    <s v="E08000023"/>
    <x v="114"/>
    <s v="Single time point"/>
    <n v="2018"/>
    <s v="Children in at risk households with multiple vulnerabilities"/>
    <x v="1"/>
    <s v="Number"/>
    <n v="318.83426220861128"/>
    <n v="29920"/>
    <n v="10.656225341196901"/>
    <s v="10.7 per 1000 0-17 yr olds"/>
    <x v="266"/>
  </r>
  <r>
    <s v="E06000045_Modelled prevalence of children in households with all 3 of so called 'toxic trio'_Number"/>
    <s v="E06000045"/>
    <x v="115"/>
    <s v="Single time point"/>
    <n v="2018"/>
    <s v="Children in at risk households with multiple vulnerabilities"/>
    <x v="1"/>
    <s v="Number"/>
    <n v="637.09244868284179"/>
    <n v="50832"/>
    <n v="12.533294945759399"/>
    <s v="12.5 per 1000 0-17 yr olds"/>
    <x v="267"/>
  </r>
  <r>
    <s v="E06000033_Modelled prevalence of children in households with all 3 of so called 'toxic trio'_Number"/>
    <s v="E06000033"/>
    <x v="116"/>
    <s v="Single time point"/>
    <n v="2018"/>
    <s v="Children in at risk households with multiple vulnerabilities"/>
    <x v="1"/>
    <s v="Number"/>
    <n v="391.45623287595072"/>
    <n v="39540"/>
    <n v="9.900258798076651"/>
    <s v="9.9 per 1000 0-17 yr olds"/>
    <x v="268"/>
  </r>
  <r>
    <s v="E09000028_Modelled prevalence of children in households with all 3 of so called 'toxic trio'_Number"/>
    <s v="E09000028"/>
    <x v="117"/>
    <s v="Single time point"/>
    <n v="2018"/>
    <s v="Children in at risk households with multiple vulnerabilities"/>
    <x v="1"/>
    <s v="Number"/>
    <n v="839.6044334889491"/>
    <n v="65121"/>
    <n v="12.89299048677"/>
    <s v="12.9 per 1000 0-17 yr olds"/>
    <x v="269"/>
  </r>
  <r>
    <s v="E08000013_Modelled prevalence of children in households with all 3 of so called 'toxic trio'_Number"/>
    <s v="E08000013"/>
    <x v="118"/>
    <s v="Single time point"/>
    <n v="2018"/>
    <s v="Children in at risk households with multiple vulnerabilities"/>
    <x v="1"/>
    <s v="Number"/>
    <n v="394.9303953482945"/>
    <n v="36785"/>
    <n v="10.7361803819028"/>
    <s v="10.7 per 1000 0-17 yr olds"/>
    <x v="270"/>
  </r>
  <r>
    <s v="E10000028_Modelled prevalence of children in households with all 3 of so called 'toxic trio'_Number"/>
    <s v="E10000028"/>
    <x v="119"/>
    <s v="Single time point"/>
    <n v="2018"/>
    <s v="Children in at risk households with multiple vulnerabilities"/>
    <x v="1"/>
    <s v="Number"/>
    <n v="1569.6773916538657"/>
    <n v="169603"/>
    <n v="9.2550095909498395"/>
    <s v="9.3 per 1000 0-17 yr olds"/>
    <x v="271"/>
  </r>
  <r>
    <s v="E08000007_Modelled prevalence of children in households with all 3 of so called 'toxic trio'_Number"/>
    <s v="E08000007"/>
    <x v="120"/>
    <s v="Single time point"/>
    <n v="2018"/>
    <s v="Children in at risk households with multiple vulnerabilities"/>
    <x v="1"/>
    <s v="Number"/>
    <n v="610.17704760381343"/>
    <n v="63141"/>
    <n v="9.6637216325970989"/>
    <s v="9.7 per 1000 0-17 yr olds"/>
    <x v="272"/>
  </r>
  <r>
    <s v="E06000004_Modelled prevalence of children in households with all 3 of so called 'toxic trio'_Number"/>
    <s v="E06000004"/>
    <x v="121"/>
    <s v="Single time point"/>
    <n v="2018"/>
    <s v="Children in at risk households with multiple vulnerabilities"/>
    <x v="1"/>
    <s v="Number"/>
    <n v="467.8260348973821"/>
    <n v="43521"/>
    <n v="10.749432110874798"/>
    <s v="10.7 per 1000 0-17 yr olds"/>
    <x v="273"/>
  </r>
  <r>
    <s v="E06000021_Modelled prevalence of children in households with all 3 of so called 'toxic trio'_Number"/>
    <s v="E06000021"/>
    <x v="122"/>
    <s v="Single time point"/>
    <n v="2018"/>
    <s v="Children in at risk households with multiple vulnerabilities"/>
    <x v="1"/>
    <s v="Number"/>
    <n v="669.17060067459886"/>
    <n v="57549"/>
    <n v="11.627840634495803"/>
    <s v="11.6 per 1000 0-17 yr olds"/>
    <x v="274"/>
  </r>
  <r>
    <s v="E10000029_Modelled prevalence of children in households with all 3 of so called 'toxic trio'_Number"/>
    <s v="E10000029"/>
    <x v="123"/>
    <s v="Single time point"/>
    <n v="2018"/>
    <s v="Children in at risk households with multiple vulnerabilities"/>
    <x v="1"/>
    <s v="Number"/>
    <n v="1426.5529334266269"/>
    <n v="152752"/>
    <n v="9.3390131286439892"/>
    <s v="9.3 per 1000 0-17 yr olds"/>
    <x v="275"/>
  </r>
  <r>
    <s v="E08000024_Modelled prevalence of children in households with all 3 of so called 'toxic trio'_Number"/>
    <s v="E08000024"/>
    <x v="124"/>
    <s v="Single time point"/>
    <n v="2018"/>
    <s v="Children in at risk households with multiple vulnerabilities"/>
    <x v="1"/>
    <s v="Number"/>
    <n v="620.50713875008842"/>
    <n v="54563"/>
    <n v="11.3723061186168"/>
    <s v="11.4 per 1000 0-17 yr olds"/>
    <x v="276"/>
  </r>
  <r>
    <s v="E10000030_Modelled prevalence of children in households with all 3 of so called 'toxic trio'_Number"/>
    <s v="E10000030"/>
    <x v="125"/>
    <s v="Single time point"/>
    <n v="2018"/>
    <s v="Children in at risk households with multiple vulnerabilities"/>
    <x v="1"/>
    <s v="Number"/>
    <n v="2354.7554115944836"/>
    <n v="261905"/>
    <n v="8.9908761252915514"/>
    <s v="9 per 1000 0-17 yr olds"/>
    <x v="277"/>
  </r>
  <r>
    <s v="E09000029_Modelled prevalence of children in households with all 3 of so called 'toxic trio'_Number"/>
    <s v="E09000029"/>
    <x v="126"/>
    <s v="Single time point"/>
    <n v="2018"/>
    <s v="Children in at risk households with multiple vulnerabilities"/>
    <x v="1"/>
    <s v="Number"/>
    <n v="484.05264867550801"/>
    <n v="47941"/>
    <n v="10.0968408809893"/>
    <s v="10.1 per 1000 0-17 yr olds"/>
    <x v="278"/>
  </r>
  <r>
    <s v="E06000030_Modelled prevalence of children in households with all 3 of so called 'toxic trio'_Number"/>
    <s v="E06000030"/>
    <x v="127"/>
    <s v="Single time point"/>
    <n v="2018"/>
    <s v="Children in at risk households with multiple vulnerabilities"/>
    <x v="1"/>
    <s v="Number"/>
    <n v="498.34590423618994"/>
    <n v="50239"/>
    <n v="9.9195028610479898"/>
    <s v="9.9 per 1000 0-17 yr olds"/>
    <x v="279"/>
  </r>
  <r>
    <s v="E08000008_Modelled prevalence of children in households with all 3 of so called 'toxic trio'_Number"/>
    <s v="E08000008"/>
    <x v="128"/>
    <s v="Single time point"/>
    <n v="2018"/>
    <s v="Children in at risk households with multiple vulnerabilities"/>
    <x v="1"/>
    <s v="Number"/>
    <n v="568.67417978860431"/>
    <n v="50223"/>
    <n v="11.322983091185399"/>
    <s v="11.3 per 1000 0-17 yr olds"/>
    <x v="280"/>
  </r>
  <r>
    <s v="E06000020_Modelled prevalence of children in households with all 3 of so called 'toxic trio'_Number"/>
    <s v="E06000020"/>
    <x v="129"/>
    <s v="Single time point"/>
    <n v="2018"/>
    <s v="Children in at risk households with multiple vulnerabilities"/>
    <x v="1"/>
    <s v="Number"/>
    <n v="437.2017072602514"/>
    <n v="40620"/>
    <n v="10.763212881837799"/>
    <s v="10.8 per 1000 0-17 yr olds"/>
    <x v="281"/>
  </r>
  <r>
    <s v="E06000034_Modelled prevalence of children in households with all 3 of so called 'toxic trio'_Number"/>
    <s v="E06000034"/>
    <x v="130"/>
    <s v="Single time point"/>
    <n v="2018"/>
    <s v="Children in at risk households with multiple vulnerabilities"/>
    <x v="1"/>
    <s v="Number"/>
    <n v="486.11185826334128"/>
    <n v="43762"/>
    <n v="11.108081400834999"/>
    <s v="11.1 per 1000 0-17 yr olds"/>
    <x v="282"/>
  </r>
  <r>
    <s v="E06000027_Modelled prevalence of children in households with all 3 of so called 'toxic trio'_Number"/>
    <s v="E06000027"/>
    <x v="131"/>
    <s v="Single time point"/>
    <n v="2018"/>
    <s v="Children in at risk households with multiple vulnerabilities"/>
    <x v="1"/>
    <s v="Number"/>
    <n v="213.67399424401157"/>
    <n v="25423"/>
    <n v="8.4047513764705801"/>
    <s v="8.4 per 1000 0-17 yr olds"/>
    <x v="283"/>
  </r>
  <r>
    <s v="E09000030_Modelled prevalence of children in households with all 3 of so called 'toxic trio'_Number"/>
    <s v="E09000030"/>
    <x v="132"/>
    <s v="Single time point"/>
    <n v="2018"/>
    <s v="Children in at risk households with multiple vulnerabilities"/>
    <x v="1"/>
    <s v="Number"/>
    <n v="962.86465923498054"/>
    <n v="70973"/>
    <n v="13.566633215941"/>
    <s v="13.6 per 1000 0-17 yr olds"/>
    <x v="284"/>
  </r>
  <r>
    <s v="E08000009_Modelled prevalence of children in households with all 3 of so called 'toxic trio'_Number"/>
    <s v="E08000009"/>
    <x v="133"/>
    <s v="Single time point"/>
    <n v="2018"/>
    <s v="Children in at risk households with multiple vulnerabilities"/>
    <x v="1"/>
    <s v="Number"/>
    <n v="559.28940036013807"/>
    <n v="56087"/>
    <n v="9.9718187879568898"/>
    <s v="10 per 1000 0-17 yr olds"/>
    <x v="285"/>
  </r>
  <r>
    <s v="E08000036_Modelled prevalence of children in households with all 3 of so called 'toxic trio'_Number"/>
    <s v="E08000036"/>
    <x v="134"/>
    <s v="Single time point"/>
    <n v="2018"/>
    <s v="Children in at risk households with multiple vulnerabilities"/>
    <x v="1"/>
    <s v="Number"/>
    <n v="763.61356391362835"/>
    <n v="72893"/>
    <n v="10.475814740971401"/>
    <s v="10.5 per 1000 0-17 yr olds"/>
    <x v="286"/>
  </r>
  <r>
    <s v="E08000030_Modelled prevalence of children in households with all 3 of so called 'toxic trio'_Number"/>
    <s v="E08000030"/>
    <x v="135"/>
    <s v="Single time point"/>
    <n v="2018"/>
    <s v="Children in at risk households with multiple vulnerabilities"/>
    <x v="1"/>
    <s v="Number"/>
    <n v="773.98295616970756"/>
    <n v="68157"/>
    <n v="11.355883565440196"/>
    <s v="11.4 per 1000 0-17 yr olds"/>
    <x v="287"/>
  </r>
  <r>
    <s v="E09000031_Modelled prevalence of children in households with all 3 of so called 'toxic trio'_Number"/>
    <s v="E09000031"/>
    <x v="136"/>
    <s v="Single time point"/>
    <n v="2018"/>
    <s v="Children in at risk households with multiple vulnerabilities"/>
    <x v="1"/>
    <s v="Number"/>
    <n v="775.22850688849121"/>
    <n v="67017"/>
    <n v="11.567639656930201"/>
    <s v="11.6 per 1000 0-17 yr olds"/>
    <x v="288"/>
  </r>
  <r>
    <s v="E09000032_Modelled prevalence of children in households with all 3 of so called 'toxic trio'_Number"/>
    <s v="E09000032"/>
    <x v="137"/>
    <s v="Single time point"/>
    <n v="2018"/>
    <s v="Children in at risk households with multiple vulnerabilities"/>
    <x v="1"/>
    <s v="Number"/>
    <n v="671.89093142306081"/>
    <n v="63840"/>
    <n v="10.5246073217898"/>
    <s v="10.5 per 1000 0-17 yr olds"/>
    <x v="289"/>
  </r>
  <r>
    <s v="E06000007_Modelled prevalence of children in households with all 3 of so called 'toxic trio'_Number"/>
    <s v="E06000007"/>
    <x v="138"/>
    <s v="Single time point"/>
    <n v="2018"/>
    <s v="Children in at risk households with multiple vulnerabilities"/>
    <x v="1"/>
    <s v="Number"/>
    <n v="438.51956332149382"/>
    <n v="44484"/>
    <n v="9.8579166289338591"/>
    <s v="9.9 per 1000 0-17 yr olds"/>
    <x v="290"/>
  </r>
  <r>
    <s v="E10000031_Modelled prevalence of children in households with all 3 of so called 'toxic trio'_Number"/>
    <s v="E10000031"/>
    <x v="139"/>
    <s v="Single time point"/>
    <n v="2018"/>
    <s v="Children in at risk households with multiple vulnerabilities"/>
    <x v="1"/>
    <s v="Number"/>
    <n v="1053.5281033878227"/>
    <n v="115928"/>
    <n v="9.087779513041049"/>
    <s v="9.1 per 1000 0-17 yr olds"/>
    <x v="291"/>
  </r>
  <r>
    <s v="E06000037_Modelled prevalence of children in households with all 3 of so called 'toxic trio'_Number"/>
    <s v="E06000037"/>
    <x v="140"/>
    <s v="Single time point"/>
    <n v="2018"/>
    <s v="Children in at risk households with multiple vulnerabilities"/>
    <x v="1"/>
    <s v="Number"/>
    <n v="316.64622044080738"/>
    <n v="35623"/>
    <n v="8.88881398087773"/>
    <s v="8.9 per 1000 0-17 yr olds"/>
    <x v="292"/>
  </r>
  <r>
    <s v="E10000032_Modelled prevalence of children in households with all 3 of so called 'toxic trio'_Number"/>
    <s v="E10000032"/>
    <x v="141"/>
    <s v="Single time point"/>
    <n v="2018"/>
    <s v="Children in at risk households with multiple vulnerabilities"/>
    <x v="1"/>
    <s v="Number"/>
    <n v="1511.2713102996827"/>
    <n v="174672"/>
    <n v="8.6520524772126191"/>
    <s v="8.7 per 1000 0-17 yr olds"/>
    <x v="293"/>
  </r>
  <r>
    <s v="E09000033_Modelled prevalence of children in households with all 3 of so called 'toxic trio'_Number"/>
    <s v="E09000033"/>
    <x v="142"/>
    <s v="Single time point"/>
    <n v="2018"/>
    <s v="Children in at risk households with multiple vulnerabilities"/>
    <x v="1"/>
    <s v="Number"/>
    <n v="491.74360142529281"/>
    <n v="47445"/>
    <n v="10.364497869644699"/>
    <s v="10.4 per 1000 0-17 yr olds"/>
    <x v="294"/>
  </r>
  <r>
    <s v="E08000010_Modelled prevalence of children in households with all 3 of so called 'toxic trio'_Number"/>
    <s v="E08000010"/>
    <x v="143"/>
    <s v="Single time point"/>
    <n v="2018"/>
    <s v="Children in at risk households with multiple vulnerabilities"/>
    <x v="1"/>
    <s v="Number"/>
    <n v="709.7970280409661"/>
    <n v="68388"/>
    <n v="10.378970404763498"/>
    <s v="10.4 per 1000 0-17 yr olds"/>
    <x v="295"/>
  </r>
  <r>
    <s v="E06000054_Modelled prevalence of children in households with all 3 of so called 'toxic trio'_Number"/>
    <s v="E06000054"/>
    <x v="144"/>
    <s v="Single time point"/>
    <n v="2018"/>
    <s v="Children in at risk households with multiple vulnerabilities"/>
    <x v="1"/>
    <s v="Number"/>
    <n v="926.89127769055051"/>
    <n v="105692"/>
    <n v="8.7697392204760103"/>
    <s v="8.8 per 1000 0-17 yr olds"/>
    <x v="296"/>
  </r>
  <r>
    <s v="E06000040_Modelled prevalence of children in households with all 3 of so called 'toxic trio'_Number"/>
    <s v="E06000040"/>
    <x v="145"/>
    <s v="Single time point"/>
    <n v="2018"/>
    <s v="Children in at risk households with multiple vulnerabilities"/>
    <x v="1"/>
    <s v="Number"/>
    <n v="301.32664751960738"/>
    <n v="34604"/>
    <n v="8.7078559565254707"/>
    <s v="8.7 per 1000 0-17 yr olds"/>
    <x v="297"/>
  </r>
  <r>
    <s v="E08000015_Modelled prevalence of children in households with all 3 of so called 'toxic trio'_Number"/>
    <s v="E08000015"/>
    <x v="146"/>
    <s v="Single time point"/>
    <n v="2018"/>
    <s v="Children in at risk households with multiple vulnerabilities"/>
    <x v="1"/>
    <s v="Number"/>
    <n v="712.76038678220857"/>
    <n v="67576"/>
    <n v="10.547537391710202"/>
    <s v="10.5 per 1000 0-17 yr olds"/>
    <x v="298"/>
  </r>
  <r>
    <s v="E06000041_Modelled prevalence of children in households with all 3 of so called 'toxic trio'_Number"/>
    <s v="E06000041"/>
    <x v="147"/>
    <s v="Single time point"/>
    <n v="2018"/>
    <s v="Children in at risk households with multiple vulnerabilities"/>
    <x v="1"/>
    <s v="Number"/>
    <n v="336.3367746165726"/>
    <n v="39532"/>
    <n v="8.5079625269799806"/>
    <s v="8.5 per 1000 0-17 yr olds"/>
    <x v="299"/>
  </r>
  <r>
    <s v="E08000031_Modelled prevalence of children in households with all 3 of so called 'toxic trio'_Number"/>
    <s v="E08000031"/>
    <x v="148"/>
    <s v="Single time point"/>
    <n v="2018"/>
    <s v="Children in at risk households with multiple vulnerabilities"/>
    <x v="1"/>
    <s v="Number"/>
    <n v="725.70179480351158"/>
    <n v="61244"/>
    <n v="11.849353321199001"/>
    <s v="11.8 per 1000 0-17 yr olds"/>
    <x v="300"/>
  </r>
  <r>
    <s v="E10000034_Modelled prevalence of children in households with all 3 of so called 'toxic trio'_Number"/>
    <s v="E10000034"/>
    <x v="149"/>
    <s v="Single time point"/>
    <n v="2018"/>
    <s v="Children in at risk households with multiple vulnerabilities"/>
    <x v="1"/>
    <s v="Number"/>
    <n v="1057.3186025791381"/>
    <n v="117783"/>
    <n v="8.9768353886311107"/>
    <s v="9 per 1000 0-17 yr olds"/>
    <x v="301"/>
  </r>
  <r>
    <s v="E06000014_Modelled prevalence of children in households with all 3 of so called 'toxic trio'_Number"/>
    <s v="E06000014"/>
    <x v="150"/>
    <s v="Single time point"/>
    <n v="2018"/>
    <s v="Children in at risk households with multiple vulnerabilities"/>
    <x v="1"/>
    <s v="Number"/>
    <n v="377.78972803079972"/>
    <n v="36572"/>
    <n v="10.3300264691786"/>
    <s v="10.3 per 1000 0-17 yr olds"/>
    <x v="302"/>
  </r>
  <r>
    <s v="NA_Modelled prevalence of children in households with all 3 of so called 'toxic trio'_Number"/>
    <s v="NA"/>
    <x v="151"/>
    <s v="Single time point"/>
    <n v="2018"/>
    <s v="Children in at risk households with multiple vulnerabilities"/>
    <x v="1"/>
    <s v="Number"/>
    <n v="104497.27184993148"/>
    <n v="11954618"/>
    <n v="8.7411636114120483"/>
    <s v="8.7 per 1000 0-17 yr olds"/>
    <x v="303"/>
  </r>
  <r>
    <s v="E09000002_Modelled prevalence of children in households where parent suffering domestic abuse_Number"/>
    <s v="E09000002"/>
    <x v="0"/>
    <s v="Single time point"/>
    <n v="2018"/>
    <s v="Children in households suffering domestic abuse"/>
    <x v="2"/>
    <s v="Number"/>
    <n v="4445.4120586002127"/>
    <n v="63401"/>
    <n v="70.115803514143508"/>
    <s v="70.1 per 1000 0-17 yr olds"/>
    <x v="304"/>
  </r>
  <r>
    <s v="E09000003_Modelled prevalence of children in households where parent suffering domestic abuse_Number"/>
    <s v="E09000003"/>
    <x v="1"/>
    <s v="Single time point"/>
    <n v="2018"/>
    <s v="Children in households suffering domestic abuse"/>
    <x v="2"/>
    <s v="Number"/>
    <n v="6057.8153102823007"/>
    <n v="92701"/>
    <n v="65.3478960343718"/>
    <s v="65.3 per 1000 0-17 yr olds"/>
    <x v="305"/>
  </r>
  <r>
    <s v="E08000016_Modelled prevalence of children in households where parent suffering domestic abuse_Number"/>
    <s v="E08000016"/>
    <x v="2"/>
    <s v="Single time point"/>
    <n v="2018"/>
    <s v="Children in households suffering domestic abuse"/>
    <x v="2"/>
    <s v="Number"/>
    <n v="3178.3901884168736"/>
    <n v="50727"/>
    <n v="62.65677427044519"/>
    <s v="62.7 per 1000 0-17 yr olds"/>
    <x v="306"/>
  </r>
  <r>
    <s v="E06000022_Modelled prevalence of children in households where parent suffering domestic abuse_Number"/>
    <s v="E06000022"/>
    <x v="3"/>
    <s v="Single time point"/>
    <n v="2018"/>
    <s v="Children in households suffering domestic abuse"/>
    <x v="2"/>
    <s v="Number"/>
    <n v="2375.1281489188682"/>
    <n v="35946"/>
    <n v="66.074894255796693"/>
    <s v="66.1 per 1000 0-17 yr olds"/>
    <x v="307"/>
  </r>
  <r>
    <s v="E06000055_Modelled prevalence of children in households where parent suffering domestic abuse_Number"/>
    <s v="E06000055"/>
    <x v="4"/>
    <s v="Single time point"/>
    <n v="2018"/>
    <s v="Children in households suffering domestic abuse"/>
    <x v="2"/>
    <s v="Number"/>
    <n v="2444.0078624136331"/>
    <n v="40088"/>
    <n v="60.966071203692707"/>
    <s v="61 per 1000 0-17 yr olds"/>
    <x v="308"/>
  </r>
  <r>
    <s v="E09000004_Modelled prevalence of children in households where parent suffering domestic abuse_Number"/>
    <s v="E09000004"/>
    <x v="5"/>
    <s v="Single time point"/>
    <n v="2018"/>
    <s v="Children in households suffering domestic abuse"/>
    <x v="2"/>
    <s v="Number"/>
    <n v="3539.3708021427469"/>
    <n v="56853"/>
    <n v="62.254776390740098"/>
    <s v="62.3 per 1000 0-17 yr olds"/>
    <x v="309"/>
  </r>
  <r>
    <s v="E08000025_Modelled prevalence of children in households where parent suffering domestic abuse_Number"/>
    <s v="E08000025"/>
    <x v="6"/>
    <s v="Single time point"/>
    <n v="2018"/>
    <s v="Children in households suffering domestic abuse"/>
    <x v="2"/>
    <s v="Number"/>
    <n v="19898.457002184648"/>
    <n v="288388"/>
    <n v="68.998907729117192"/>
    <s v="69 per 1000 0-17 yr olds"/>
    <x v="310"/>
  </r>
  <r>
    <s v="E06000008_Modelled prevalence of children in households where parent suffering domestic abuse_Number"/>
    <s v="E06000008"/>
    <x v="7"/>
    <s v="Single time point"/>
    <n v="2018"/>
    <s v="Children in households suffering domestic abuse"/>
    <x v="2"/>
    <s v="Number"/>
    <n v="2438.2111409668532"/>
    <n v="38481"/>
    <n v="63.361428782174407"/>
    <s v="63.4 per 1000 0-17 yr olds"/>
    <x v="311"/>
  </r>
  <r>
    <s v="E06000009_Modelled prevalence of children in households where parent suffering domestic abuse_Number"/>
    <s v="E06000009"/>
    <x v="8"/>
    <s v="Single time point"/>
    <n v="2018"/>
    <s v="Children in households suffering domestic abuse"/>
    <x v="2"/>
    <s v="Number"/>
    <n v="2424.3072843665918"/>
    <n v="28904"/>
    <n v="83.874456281711588"/>
    <s v="83.9 per 1000 0-17 yr olds"/>
    <x v="312"/>
  </r>
  <r>
    <s v="E08000001_Modelled prevalence of children in households where parent suffering domestic abuse_Number"/>
    <s v="E08000001"/>
    <x v="9"/>
    <s v="Single time point"/>
    <n v="2018"/>
    <s v="Children in households suffering domestic abuse"/>
    <x v="2"/>
    <s v="Number"/>
    <n v="4520.6729953520335"/>
    <n v="67670"/>
    <n v="66.804684429614809"/>
    <s v="66.8 per 1000 0-17 yr olds"/>
    <x v="313"/>
  </r>
  <r>
    <s v="E06000028_Modelled prevalence of children in households where parent suffering domestic abuse_Number"/>
    <s v="E06000028"/>
    <x v="10"/>
    <s v="Single time point"/>
    <n v="2018"/>
    <s v="Children in households suffering domestic abuse"/>
    <x v="2"/>
    <s v="Number"/>
    <n v="2466.7725374112424"/>
    <n v="36373"/>
    <n v="67.818781442587692"/>
    <s v="67.8 per 1000 0-17 yr olds"/>
    <x v="314"/>
  </r>
  <r>
    <s v="E06000036_Modelled prevalence of children in households where parent suffering domestic abuse_Number"/>
    <s v="E06000036"/>
    <x v="11"/>
    <s v="Single time point"/>
    <n v="2018"/>
    <s v="Children in households suffering domestic abuse"/>
    <x v="2"/>
    <s v="Number"/>
    <n v="1588.2829594274031"/>
    <n v="28336"/>
    <n v="56.051770166128001"/>
    <s v="56.1 per 1000 0-17 yr olds"/>
    <x v="315"/>
  </r>
  <r>
    <s v="E08000032_Modelled prevalence of children in households where parent suffering domestic abuse_Number"/>
    <s v="E08000032"/>
    <x v="12"/>
    <s v="Single time point"/>
    <n v="2018"/>
    <s v="Children in households suffering domestic abuse"/>
    <x v="2"/>
    <s v="Number"/>
    <n v="9512.3824881232304"/>
    <n v="142005"/>
    <n v="66.986250400501604"/>
    <s v="67 per 1000 0-17 yr olds"/>
    <x v="316"/>
  </r>
  <r>
    <s v="E09000005_Modelled prevalence of children in households where parent suffering domestic abuse_Number"/>
    <s v="E09000005"/>
    <x v="13"/>
    <s v="Single time point"/>
    <n v="2018"/>
    <s v="Children in households suffering domestic abuse"/>
    <x v="2"/>
    <s v="Number"/>
    <n v="6144.5368353351951"/>
    <n v="77893"/>
    <n v="78.884326387932092"/>
    <s v="78.9 per 1000 0-17 yr olds"/>
    <x v="317"/>
  </r>
  <r>
    <s v="E06000043_Modelled prevalence of children in households where parent suffering domestic abuse_Number"/>
    <s v="E06000043"/>
    <x v="14"/>
    <s v="Single time point"/>
    <n v="2018"/>
    <s v="Children in households suffering domestic abuse"/>
    <x v="2"/>
    <s v="Number"/>
    <n v="3900.9863047552608"/>
    <n v="51005"/>
    <n v="76.482429266841692"/>
    <s v="76.5 per 1000 0-17 yr olds"/>
    <x v="318"/>
  </r>
  <r>
    <s v="E06000023_Modelled prevalence of children in households where parent suffering domestic abuse_Number"/>
    <s v="E06000023"/>
    <x v="15"/>
    <s v="Single time point"/>
    <n v="2018"/>
    <s v="Children in households suffering domestic abuse"/>
    <x v="2"/>
    <s v="Number"/>
    <n v="7284.7252850174582"/>
    <n v="94016"/>
    <n v="77.48388875316391"/>
    <s v="77.5 per 1000 0-17 yr olds"/>
    <x v="319"/>
  </r>
  <r>
    <s v="E09000006_Modelled prevalence of children in households where parent suffering domestic abuse_Number"/>
    <s v="E09000006"/>
    <x v="16"/>
    <s v="Single time point"/>
    <n v="2018"/>
    <s v="Children in households suffering domestic abuse"/>
    <x v="2"/>
    <s v="Number"/>
    <n v="4527.9655732068741"/>
    <n v="75055"/>
    <n v="60.328633311663104"/>
    <s v="60.3 per 1000 0-17 yr olds"/>
    <x v="320"/>
  </r>
  <r>
    <s v="E10000002_Modelled prevalence of children in households where parent suffering domestic abuse_Number"/>
    <s v="E10000002"/>
    <x v="17"/>
    <s v="Single time point"/>
    <n v="2018"/>
    <s v="Children in households suffering domestic abuse"/>
    <x v="2"/>
    <s v="Number"/>
    <n v="6749.9305019936237"/>
    <n v="124321"/>
    <n v="54.294371039435198"/>
    <s v="54.3 per 1000 0-17 yr olds"/>
    <x v="321"/>
  </r>
  <r>
    <s v="E08000002_Modelled prevalence of children in households where parent suffering domestic abuse_Number"/>
    <s v="E08000002"/>
    <x v="18"/>
    <s v="Single time point"/>
    <n v="2018"/>
    <s v="Children in households suffering domestic abuse"/>
    <x v="2"/>
    <s v="Number"/>
    <n v="2856.8332014920575"/>
    <n v="43142"/>
    <n v="66.219303729360192"/>
    <s v="66.2 per 1000 0-17 yr olds"/>
    <x v="322"/>
  </r>
  <r>
    <s v="E08000033_Modelled prevalence of children in households where parent suffering domestic abuse_Number"/>
    <s v="E08000033"/>
    <x v="19"/>
    <s v="Single time point"/>
    <n v="2018"/>
    <s v="Children in households suffering domestic abuse"/>
    <x v="2"/>
    <s v="Number"/>
    <n v="3053.4480956090465"/>
    <n v="46021"/>
    <n v="66.3490166578094"/>
    <s v="66.3 per 1000 0-17 yr olds"/>
    <x v="323"/>
  </r>
  <r>
    <s v="E10000003_Modelled prevalence of children in households where parent suffering domestic abuse_Number"/>
    <s v="E10000003"/>
    <x v="20"/>
    <s v="Single time point"/>
    <n v="2018"/>
    <s v="Children in households suffering domestic abuse"/>
    <x v="2"/>
    <s v="Number"/>
    <n v="8026.500824171666"/>
    <n v="135719"/>
    <n v="59.140583294687296"/>
    <s v="59.1 per 1000 0-17 yr olds"/>
    <x v="324"/>
  </r>
  <r>
    <s v="E09000007_Modelled prevalence of children in households where parent suffering domestic abuse_Number"/>
    <s v="E09000007"/>
    <x v="21"/>
    <s v="Single time point"/>
    <n v="2018"/>
    <s v="Children in households suffering domestic abuse"/>
    <x v="2"/>
    <s v="Number"/>
    <n v="4135.0001174616518"/>
    <n v="50983"/>
    <n v="81.105468831996006"/>
    <s v="81.1 per 1000 0-17 yr olds"/>
    <x v="325"/>
  </r>
  <r>
    <s v="E06000056_Modelled prevalence of children in households where parent suffering domestic abuse_Number"/>
    <s v="E06000056"/>
    <x v="22"/>
    <s v="Single time point"/>
    <n v="2018"/>
    <s v="Children in households suffering domestic abuse"/>
    <x v="2"/>
    <s v="Number"/>
    <n v="3520.4473503965455"/>
    <n v="62515"/>
    <n v="56.313642332185005"/>
    <s v="56.3 per 1000 0-17 yr olds"/>
    <x v="326"/>
  </r>
  <r>
    <s v="E06000049_Modelled prevalence of children in households where parent suffering domestic abuse_Number"/>
    <s v="E06000049"/>
    <x v="23"/>
    <s v="Single time point"/>
    <n v="2018"/>
    <s v="Children in households suffering domestic abuse"/>
    <x v="2"/>
    <s v="Number"/>
    <n v="4420.6819555543079"/>
    <n v="76523"/>
    <n v="57.769323674637796"/>
    <s v="57.8 per 1000 0-17 yr olds"/>
    <x v="327"/>
  </r>
  <r>
    <s v="E06000050_Modelled prevalence of children in households where parent suffering domestic abuse_Number"/>
    <s v="E06000050"/>
    <x v="24"/>
    <s v="Single time point"/>
    <n v="2018"/>
    <s v="Children in households suffering domestic abuse"/>
    <x v="2"/>
    <s v="Number"/>
    <n v="4204.0389241406092"/>
    <n v="68054"/>
    <n v="61.775045172078194"/>
    <s v="61.8 per 1000 0-17 yr olds"/>
    <x v="328"/>
  </r>
  <r>
    <s v="E09000001_Modelled prevalence of children in households where parent suffering domestic abuse_Number"/>
    <s v="E09000001"/>
    <x v="25"/>
    <s v="Single time point"/>
    <n v="2018"/>
    <s v="Children in households suffering domestic abuse"/>
    <x v="2"/>
    <s v="Number"/>
    <n v="96.414065099262388"/>
    <n v="1453"/>
    <n v="66.355172126126902"/>
    <s v="66.4 per 1000 0-17 yr olds"/>
    <x v="329"/>
  </r>
  <r>
    <s v="E06000052_Modelled prevalence of children in households where parent suffering domestic abuse_Number"/>
    <s v="E06000052"/>
    <x v="26"/>
    <s v="Single time point"/>
    <n v="2018"/>
    <s v="Children in households suffering domestic abuse"/>
    <x v="2"/>
    <s v="Number"/>
    <n v="6670.2192616069278"/>
    <n v="107810"/>
    <n v="61.870135067312198"/>
    <s v="61.9 per 1000 0-17 yr olds"/>
    <x v="330"/>
  </r>
  <r>
    <s v="E08000026_Modelled prevalence of children in households where parent suffering domestic abuse_Number"/>
    <s v="E08000026"/>
    <x v="27"/>
    <s v="Single time point"/>
    <n v="2018"/>
    <s v="Children in households suffering domestic abuse"/>
    <x v="2"/>
    <s v="Number"/>
    <n v="5693.8113676711791"/>
    <n v="78994"/>
    <n v="72.079035973253397"/>
    <s v="72.1 per 1000 0-17 yr olds"/>
    <x v="331"/>
  </r>
  <r>
    <s v="E09000008_Modelled prevalence of children in households where parent suffering domestic abuse_Number"/>
    <s v="E09000008"/>
    <x v="28"/>
    <s v="Single time point"/>
    <n v="2018"/>
    <s v="Children in households suffering domestic abuse"/>
    <x v="2"/>
    <s v="Number"/>
    <n v="6899.7933147272533"/>
    <n v="94702"/>
    <n v="72.857947189365106"/>
    <s v="72.9 per 1000 0-17 yr olds"/>
    <x v="332"/>
  </r>
  <r>
    <s v="E10000006_Modelled prevalence of children in households where parent suffering domestic abuse_Number"/>
    <s v="E10000006"/>
    <x v="29"/>
    <s v="Single time point"/>
    <n v="2018"/>
    <s v="Children in households suffering domestic abuse"/>
    <x v="2"/>
    <s v="Number"/>
    <n v="5524.7165606499047"/>
    <n v="92500"/>
    <n v="59.726665520539512"/>
    <s v="59.7 per 1000 0-17 yr olds"/>
    <x v="333"/>
  </r>
  <r>
    <s v="E06000005_Modelled prevalence of children in households where parent suffering domestic abuse_Number"/>
    <s v="E06000005"/>
    <x v="30"/>
    <s v="Single time point"/>
    <n v="2018"/>
    <s v="Children in households suffering domestic abuse"/>
    <x v="2"/>
    <s v="Number"/>
    <n v="1530.6682513046571"/>
    <n v="22454"/>
    <n v="68.169067930197613"/>
    <s v="68.2 per 1000 0-17 yr olds"/>
    <x v="334"/>
  </r>
  <r>
    <s v="E06000015_Modelled prevalence of children in households where parent suffering domestic abuse_Number"/>
    <s v="E06000015"/>
    <x v="31"/>
    <s v="Single time point"/>
    <n v="2018"/>
    <s v="Children in households suffering domestic abuse"/>
    <x v="2"/>
    <s v="Number"/>
    <n v="3967.2891515206361"/>
    <n v="59899"/>
    <n v="66.232978038375208"/>
    <s v="66.2 per 1000 0-17 yr olds"/>
    <x v="335"/>
  </r>
  <r>
    <s v="E10000007_Modelled prevalence of children in households where parent suffering domestic abuse_Number"/>
    <s v="E10000007"/>
    <x v="32"/>
    <s v="Single time point"/>
    <n v="2018"/>
    <s v="Children in households suffering domestic abuse"/>
    <x v="2"/>
    <s v="Number"/>
    <n v="8687.9617224454523"/>
    <n v="153272"/>
    <n v="56.683293246290596"/>
    <s v="56.7 per 1000 0-17 yr olds"/>
    <x v="336"/>
  </r>
  <r>
    <s v="E10000008_Modelled prevalence of children in households where parent suffering domestic abuse_Number"/>
    <s v="E10000008"/>
    <x v="33"/>
    <s v="Single time point"/>
    <n v="2018"/>
    <s v="Children in households suffering domestic abuse"/>
    <x v="2"/>
    <s v="Number"/>
    <n v="9061.5708330680318"/>
    <n v="145878"/>
    <n v="62.117460021854093"/>
    <s v="62.1 per 1000 0-17 yr olds"/>
    <x v="337"/>
  </r>
  <r>
    <s v="E08000017_Modelled prevalence of children in households where parent suffering domestic abuse_Number"/>
    <s v="E08000017"/>
    <x v="34"/>
    <s v="Single time point"/>
    <n v="2018"/>
    <s v="Children in households suffering domestic abuse"/>
    <x v="2"/>
    <s v="Number"/>
    <n v="4080.6693795445776"/>
    <n v="66448"/>
    <n v="61.4114703158045"/>
    <s v="61.4 per 1000 0-17 yr olds"/>
    <x v="338"/>
  </r>
  <r>
    <s v="E10000009_Modelled prevalence of children in households where parent suffering domestic abuse_Number"/>
    <s v="E10000009"/>
    <x v="35"/>
    <s v="Single time point"/>
    <n v="2018"/>
    <s v="Children in households suffering domestic abuse"/>
    <x v="2"/>
    <s v="Number"/>
    <n v="4351.5713354748723"/>
    <n v="76699"/>
    <n v="56.735698450760403"/>
    <s v="56.7 per 1000 0-17 yr olds"/>
    <x v="339"/>
  </r>
  <r>
    <s v="E08000027_Modelled prevalence of children in households where parent suffering domestic abuse_Number"/>
    <s v="E08000027"/>
    <x v="36"/>
    <s v="Single time point"/>
    <n v="2018"/>
    <s v="Children in households suffering domestic abuse"/>
    <x v="2"/>
    <s v="Number"/>
    <n v="3734.2357531815705"/>
    <n v="69265"/>
    <n v="53.912304239970695"/>
    <s v="53.9 per 1000 0-17 yr olds"/>
    <x v="340"/>
  </r>
  <r>
    <s v="E06000047_Modelled prevalence of children in households where parent suffering domestic abuse_Number"/>
    <s v="E06000047"/>
    <x v="37"/>
    <s v="Single time point"/>
    <n v="2018"/>
    <s v="Children in households suffering domestic abuse"/>
    <x v="2"/>
    <s v="Number"/>
    <n v="6744.0881402042451"/>
    <n v="101040"/>
    <n v="66.746715560216202"/>
    <s v="66.7 per 1000 0-17 yr olds"/>
    <x v="341"/>
  </r>
  <r>
    <s v="E09000009_Modelled prevalence of children in households where parent suffering domestic abuse_Number"/>
    <s v="E09000009"/>
    <x v="38"/>
    <s v="Single time point"/>
    <n v="2018"/>
    <s v="Children in households suffering domestic abuse"/>
    <x v="2"/>
    <s v="Number"/>
    <n v="5818.3332763791423"/>
    <n v="81732"/>
    <n v="71.187946904262006"/>
    <s v="71.2 per 1000 0-17 yr olds"/>
    <x v="342"/>
  </r>
  <r>
    <s v="E06000011_Modelled prevalence of children in households where parent suffering domestic abuse_Number"/>
    <s v="E06000011"/>
    <x v="39"/>
    <s v="Single time point"/>
    <n v="2018"/>
    <s v="Children in households suffering domestic abuse"/>
    <x v="2"/>
    <s v="Number"/>
    <n v="3588.4092138792457"/>
    <n v="62942"/>
    <n v="57.011363062489998"/>
    <s v="57 per 1000 0-17 yr olds"/>
    <x v="343"/>
  </r>
  <r>
    <s v="E10000011_Modelled prevalence of children in households where parent suffering domestic abuse_Number"/>
    <s v="E10000011"/>
    <x v="40"/>
    <s v="Single time point"/>
    <n v="2018"/>
    <s v="Children in households suffering domestic abuse"/>
    <x v="2"/>
    <s v="Number"/>
    <n v="6658.2262828400389"/>
    <n v="106378"/>
    <n v="62.590256282690397"/>
    <s v="62.6 per 1000 0-17 yr olds"/>
    <x v="344"/>
  </r>
  <r>
    <s v="E09000010_Modelled prevalence of children in households where parent suffering domestic abuse_Number"/>
    <s v="E09000010"/>
    <x v="41"/>
    <s v="Single time point"/>
    <n v="2018"/>
    <s v="Children in households suffering domestic abuse"/>
    <x v="2"/>
    <s v="Number"/>
    <n v="6132.089891649247"/>
    <n v="84497"/>
    <n v="72.571687653398897"/>
    <s v="72.6 per 1000 0-17 yr olds"/>
    <x v="345"/>
  </r>
  <r>
    <s v="E10000012_Modelled prevalence of children in households where parent suffering domestic abuse_Number"/>
    <s v="E10000012"/>
    <x v="42"/>
    <s v="Single time point"/>
    <n v="2018"/>
    <s v="Children in households suffering domestic abuse"/>
    <x v="2"/>
    <s v="Number"/>
    <n v="18295.309100745068"/>
    <n v="311172"/>
    <n v="58.794843690129795"/>
    <s v="58.8 per 1000 0-17 yr olds"/>
    <x v="346"/>
  </r>
  <r>
    <s v="E08000020_Modelled prevalence of children in households where parent suffering domestic abuse_Number"/>
    <s v="E08000020"/>
    <x v="43"/>
    <s v="Single time point"/>
    <n v="2018"/>
    <s v="Children in households suffering domestic abuse"/>
    <x v="2"/>
    <s v="Number"/>
    <n v="2699.9471206343842"/>
    <n v="39605"/>
    <n v="68.171875284291986"/>
    <s v="68.2 per 1000 0-17 yr olds"/>
    <x v="347"/>
  </r>
  <r>
    <s v="E10000013_Modelled prevalence of children in households where parent suffering domestic abuse_Number"/>
    <s v="E10000013"/>
    <x v="44"/>
    <s v="Single time point"/>
    <n v="2018"/>
    <s v="Children in households suffering domestic abuse"/>
    <x v="2"/>
    <s v="Number"/>
    <n v="7324.5527079004332"/>
    <n v="128136"/>
    <n v="57.162333051604804"/>
    <s v="57.2 per 1000 0-17 yr olds"/>
    <x v="348"/>
  </r>
  <r>
    <s v="E09000011_Modelled prevalence of children in households where parent suffering domestic abuse_Number"/>
    <s v="E09000011"/>
    <x v="45"/>
    <s v="Single time point"/>
    <n v="2018"/>
    <s v="Children in households suffering domestic abuse"/>
    <x v="2"/>
    <s v="Number"/>
    <n v="5160.2421250202287"/>
    <n v="68917"/>
    <n v="74.876186209791896"/>
    <s v="74.9 per 1000 0-17 yr olds"/>
    <x v="349"/>
  </r>
  <r>
    <s v="E09000012_Modelled prevalence of children in households where parent suffering domestic abuse_Number"/>
    <s v="E09000012"/>
    <x v="46"/>
    <s v="Single time point"/>
    <n v="2018"/>
    <s v="Children in households suffering domestic abuse"/>
    <x v="2"/>
    <s v="Number"/>
    <n v="6619.8383389099063"/>
    <n v="63655"/>
    <n v="103.99557519299201"/>
    <s v="104 per 1000 0-17 yr olds"/>
    <x v="350"/>
  </r>
  <r>
    <s v="E06000006_Modelled prevalence of children in households where parent suffering domestic abuse_Number"/>
    <s v="E06000006"/>
    <x v="47"/>
    <s v="Single time point"/>
    <n v="2018"/>
    <s v="Children in households suffering domestic abuse"/>
    <x v="2"/>
    <s v="Number"/>
    <n v="1942.4634936912832"/>
    <n v="28617"/>
    <n v="67.877956937879006"/>
    <s v="67.9 per 1000 0-17 yr olds"/>
    <x v="351"/>
  </r>
  <r>
    <s v="E09000013_Modelled prevalence of children in households where parent suffering domestic abuse_Number"/>
    <s v="E09000013"/>
    <x v="48"/>
    <s v="Single time point"/>
    <n v="2018"/>
    <s v="Children in households suffering domestic abuse"/>
    <x v="2"/>
    <s v="Number"/>
    <n v="2939.4166747762702"/>
    <n v="36898"/>
    <n v="79.663306270699493"/>
    <s v="79.7 per 1000 0-17 yr olds"/>
    <x v="352"/>
  </r>
  <r>
    <s v="E10000014_Modelled prevalence of children in households where parent suffering domestic abuse_Number"/>
    <s v="E10000014"/>
    <x v="49"/>
    <s v="Single time point"/>
    <n v="2018"/>
    <s v="Children in households suffering domestic abuse"/>
    <x v="2"/>
    <s v="Number"/>
    <n v="16293.970258576473"/>
    <n v="284002"/>
    <n v="57.372730679982794"/>
    <s v="57.4 per 1000 0-17 yr olds"/>
    <x v="353"/>
  </r>
  <r>
    <s v="E09000014_Modelled prevalence of children in households where parent suffering domestic abuse_Number"/>
    <s v="E09000014"/>
    <x v="50"/>
    <s v="Single time point"/>
    <n v="2018"/>
    <s v="Children in households suffering domestic abuse"/>
    <x v="2"/>
    <s v="Number"/>
    <n v="5166.8933549300727"/>
    <n v="60398"/>
    <n v="85.547424665221897"/>
    <s v="85.5 per 1000 0-17 yr olds"/>
    <x v="354"/>
  </r>
  <r>
    <s v="E09000015_Modelled prevalence of children in households where parent suffering domestic abuse_Number"/>
    <s v="E09000015"/>
    <x v="51"/>
    <s v="Single time point"/>
    <n v="2018"/>
    <s v="Children in households suffering domestic abuse"/>
    <x v="2"/>
    <s v="Number"/>
    <n v="3532.8503975676804"/>
    <n v="58373"/>
    <n v="60.521994716181801"/>
    <s v="60.5 per 1000 0-17 yr olds"/>
    <x v="355"/>
  </r>
  <r>
    <s v="E06000001_Modelled prevalence of children in households where parent suffering domestic abuse_Number"/>
    <s v="E06000001"/>
    <x v="52"/>
    <s v="Single time point"/>
    <n v="2018"/>
    <s v="Children in households suffering domestic abuse"/>
    <x v="2"/>
    <s v="Number"/>
    <n v="1395.3145260397027"/>
    <n v="20006"/>
    <n v="69.7448028611268"/>
    <s v="69.7 per 1000 0-17 yr olds"/>
    <x v="356"/>
  </r>
  <r>
    <s v="E09000016_Modelled prevalence of children in households where parent suffering domestic abuse_Number"/>
    <s v="E09000016"/>
    <x v="53"/>
    <s v="Single time point"/>
    <n v="2018"/>
    <s v="Children in households suffering domestic abuse"/>
    <x v="2"/>
    <s v="Number"/>
    <n v="3453.5031784348048"/>
    <n v="57541"/>
    <n v="60.018129306664896"/>
    <s v="60 per 1000 0-17 yr olds"/>
    <x v="357"/>
  </r>
  <r>
    <s v="E06000019_Modelled prevalence of children in households where parent suffering domestic abuse_Number"/>
    <s v="E06000019"/>
    <x v="54"/>
    <s v="Single time point"/>
    <n v="2018"/>
    <s v="Children in households suffering domestic abuse"/>
    <x v="2"/>
    <s v="Number"/>
    <n v="2020.5102570615043"/>
    <n v="36103"/>
    <n v="55.965162370481799"/>
    <s v="56 per 1000 0-17 yr olds"/>
    <x v="358"/>
  </r>
  <r>
    <s v="E10000015_Modelled prevalence of children in households where parent suffering domestic abuse_Number"/>
    <s v="E10000015"/>
    <x v="55"/>
    <s v="Single time point"/>
    <n v="2018"/>
    <s v="Children in households suffering domestic abuse"/>
    <x v="2"/>
    <s v="Number"/>
    <n v="16173.83770525412"/>
    <n v="271005"/>
    <n v="59.680956828302506"/>
    <s v="59.7 per 1000 0-17 yr olds"/>
    <x v="359"/>
  </r>
  <r>
    <s v="E09000017_Modelled prevalence of children in households where parent suffering domestic abuse_Number"/>
    <s v="E09000017"/>
    <x v="56"/>
    <s v="Single time point"/>
    <n v="2018"/>
    <s v="Children in households suffering domestic abuse"/>
    <x v="2"/>
    <s v="Number"/>
    <n v="4678.9787648516185"/>
    <n v="73377"/>
    <n v="63.766285959518903"/>
    <s v="63.8 per 1000 0-17 yr olds"/>
    <x v="360"/>
  </r>
  <r>
    <s v="E09000018_Modelled prevalence of children in households where parent suffering domestic abuse_Number"/>
    <s v="E09000018"/>
    <x v="57"/>
    <s v="Single time point"/>
    <n v="2018"/>
    <s v="Children in households suffering domestic abuse"/>
    <x v="2"/>
    <s v="Number"/>
    <n v="4027.0578412682876"/>
    <n v="64898"/>
    <n v="62.052110099976694"/>
    <s v="62.1 per 1000 0-17 yr olds"/>
    <x v="361"/>
  </r>
  <r>
    <s v="E06000046_Modelled prevalence of children in households where parent suffering domestic abuse_Number"/>
    <s v="E06000046"/>
    <x v="58"/>
    <s v="Single time point"/>
    <n v="2018"/>
    <s v="Children in households suffering domestic abuse"/>
    <x v="2"/>
    <s v="Number"/>
    <n v="1608.8671174358562"/>
    <n v="24869"/>
    <n v="64.693679578425204"/>
    <s v="64.7 per 1000 0-17 yr olds"/>
    <x v="362"/>
  </r>
  <r>
    <s v="E09000019_Modelled prevalence of children in households where parent suffering domestic abuse_Number"/>
    <s v="E09000019"/>
    <x v="59"/>
    <s v="Single time point"/>
    <n v="2018"/>
    <s v="Children in households suffering domestic abuse"/>
    <x v="2"/>
    <s v="Number"/>
    <n v="3919.0861998829441"/>
    <n v="42098"/>
    <n v="93.094356023634006"/>
    <s v="93.1 per 1000 0-17 yr olds"/>
    <x v="363"/>
  </r>
  <r>
    <s v="E09000020_Modelled prevalence of children in households where parent suffering domestic abuse_Number"/>
    <s v="E09000020"/>
    <x v="60"/>
    <s v="Single time point"/>
    <n v="2018"/>
    <s v="Children in households suffering domestic abuse"/>
    <x v="2"/>
    <s v="Number"/>
    <n v="2097.5743365295957"/>
    <n v="28678"/>
    <n v="73.142281070144207"/>
    <s v="73.1 per 1000 0-17 yr olds"/>
    <x v="364"/>
  </r>
  <r>
    <s v="E10000016_Modelled prevalence of children in households where parent suffering domestic abuse_Number"/>
    <s v="E10000016"/>
    <x v="61"/>
    <s v="Single time point"/>
    <n v="2018"/>
    <s v="Children in households suffering domestic abuse"/>
    <x v="2"/>
    <s v="Number"/>
    <n v="20615.185065050737"/>
    <n v="340140"/>
    <n v="60.607941039133109"/>
    <s v="60.6 per 1000 0-17 yr olds"/>
    <x v="365"/>
  </r>
  <r>
    <s v="E06000010_Modelled prevalence of children in households where parent suffering domestic abuse_Number"/>
    <s v="E06000010"/>
    <x v="62"/>
    <s v="Single time point"/>
    <n v="2018"/>
    <s v="Children in households suffering domestic abuse"/>
    <x v="2"/>
    <s v="Number"/>
    <n v="4280.9723297936589"/>
    <n v="57023"/>
    <n v="75.074484502633311"/>
    <s v="75.1 per 1000 0-17 yr olds"/>
    <x v="366"/>
  </r>
  <r>
    <s v="E09000021_Modelled prevalence of children in households where parent suffering domestic abuse_Number"/>
    <s v="E09000021"/>
    <x v="63"/>
    <s v="Single time point"/>
    <n v="2018"/>
    <s v="Children in households suffering domestic abuse"/>
    <x v="2"/>
    <s v="Number"/>
    <n v="2394.711454889145"/>
    <n v="38977"/>
    <n v="61.439091127822692"/>
    <s v="61.4 per 1000 0-17 yr olds"/>
    <x v="367"/>
  </r>
  <r>
    <s v="E08000034_Modelled prevalence of children in households where parent suffering domestic abuse_Number"/>
    <s v="E08000034"/>
    <x v="64"/>
    <s v="Single time point"/>
    <n v="2018"/>
    <s v="Children in households suffering domestic abuse"/>
    <x v="2"/>
    <s v="Number"/>
    <n v="6422.9721617558171"/>
    <n v="100174"/>
    <n v="64.118156026072811"/>
    <s v="64.1 per 1000 0-17 yr olds"/>
    <x v="368"/>
  </r>
  <r>
    <s v="E08000011_Modelled prevalence of children in households where parent suffering domestic abuse_Number"/>
    <s v="E08000011"/>
    <x v="65"/>
    <s v="Single time point"/>
    <n v="2018"/>
    <s v="Children in households suffering domestic abuse"/>
    <x v="2"/>
    <s v="Number"/>
    <n v="2502.801627242462"/>
    <n v="33477"/>
    <n v="74.7618253500153"/>
    <s v="74.8 per 1000 0-17 yr olds"/>
    <x v="369"/>
  </r>
  <r>
    <s v="E09000022_Modelled prevalence of children in households where parent suffering domestic abuse_Number"/>
    <s v="E09000022"/>
    <x v="66"/>
    <s v="Single time point"/>
    <n v="2018"/>
    <s v="Children in households suffering domestic abuse"/>
    <x v="2"/>
    <s v="Number"/>
    <n v="5775.7490494690664"/>
    <n v="62629"/>
    <n v="92.221639327932223"/>
    <s v="92.2 per 1000 0-17 yr olds"/>
    <x v="370"/>
  </r>
  <r>
    <s v="E10000017_Modelled prevalence of children in households where parent suffering domestic abuse_Number"/>
    <s v="E10000017"/>
    <x v="67"/>
    <s v="Single time point"/>
    <n v="2018"/>
    <s v="Children in households suffering domestic abuse"/>
    <x v="2"/>
    <s v="Number"/>
    <n v="16762.92901075257"/>
    <n v="249727"/>
    <n v="67.125016561094995"/>
    <s v="67.1 per 1000 0-17 yr olds"/>
    <x v="371"/>
  </r>
  <r>
    <s v="E08000035_Modelled prevalence of children in households where parent suffering domestic abuse_Number"/>
    <s v="E08000035"/>
    <x v="68"/>
    <s v="Single time point"/>
    <n v="2018"/>
    <s v="Children in households suffering domestic abuse"/>
    <x v="2"/>
    <s v="Number"/>
    <n v="12431.697035053014"/>
    <n v="168176"/>
    <n v="73.920755845382303"/>
    <s v="73.9 per 1000 0-17 yr olds"/>
    <x v="372"/>
  </r>
  <r>
    <s v="E06000016_Modelled prevalence of children in households where parent suffering domestic abuse_Number"/>
    <s v="E06000016"/>
    <x v="69"/>
    <s v="Single time point"/>
    <n v="2018"/>
    <s v="Children in households suffering domestic abuse"/>
    <x v="2"/>
    <s v="Number"/>
    <n v="5361.2636647015006"/>
    <n v="83994"/>
    <n v="63.829126660255504"/>
    <s v="63.8 per 1000 0-17 yr olds"/>
    <x v="373"/>
  </r>
  <r>
    <s v="E10000018_Modelled prevalence of children in households where parent suffering domestic abuse_Number"/>
    <s v="E10000018"/>
    <x v="70"/>
    <s v="Single time point"/>
    <n v="2018"/>
    <s v="Children in households suffering domestic abuse"/>
    <x v="2"/>
    <s v="Number"/>
    <n v="7888.3630076317459"/>
    <n v="140307"/>
    <n v="56.222162883047503"/>
    <s v="56.2 per 1000 0-17 yr olds"/>
    <x v="374"/>
  </r>
  <r>
    <s v="E09000023_Modelled prevalence of children in households where parent suffering domestic abuse_Number"/>
    <s v="E09000023"/>
    <x v="71"/>
    <s v="Single time point"/>
    <n v="2018"/>
    <s v="Children in households suffering domestic abuse"/>
    <x v="2"/>
    <s v="Number"/>
    <n v="5537.8134249122704"/>
    <n v="68458"/>
    <n v="80.893590594412203"/>
    <s v="80.9 per 1000 0-17 yr olds"/>
    <x v="375"/>
  </r>
  <r>
    <s v="E10000019_Modelled prevalence of children in households where parent suffering domestic abuse_Number"/>
    <s v="E10000019"/>
    <x v="72"/>
    <s v="Single time point"/>
    <n v="2018"/>
    <s v="Children in households suffering domestic abuse"/>
    <x v="2"/>
    <s v="Number"/>
    <n v="8678.3151073874178"/>
    <n v="145641"/>
    <n v="59.587033235060304"/>
    <s v="59.6 per 1000 0-17 yr olds"/>
    <x v="376"/>
  </r>
  <r>
    <s v="E08000012_Modelled prevalence of children in households where parent suffering domestic abuse_Number"/>
    <s v="E08000012"/>
    <x v="73"/>
    <s v="Single time point"/>
    <n v="2018"/>
    <s v="Children in households suffering domestic abuse"/>
    <x v="2"/>
    <s v="Number"/>
    <n v="7991.3661096576216"/>
    <n v="94902"/>
    <n v="84.206508921388604"/>
    <s v="84.2 per 1000 0-17 yr olds"/>
    <x v="377"/>
  </r>
  <r>
    <s v="E06000032_Modelled prevalence of children in households where parent suffering domestic abuse_Number"/>
    <s v="E06000032"/>
    <x v="74"/>
    <s v="Single time point"/>
    <n v="2018"/>
    <s v="Children in households suffering domestic abuse"/>
    <x v="2"/>
    <s v="Number"/>
    <n v="3822.8088131431573"/>
    <n v="57375"/>
    <n v="66.628476046068101"/>
    <s v="66.6 per 1000 0-17 yr olds"/>
    <x v="378"/>
  </r>
  <r>
    <s v="E08000003_Modelled prevalence of children in households where parent suffering domestic abuse_Number"/>
    <s v="E08000003"/>
    <x v="75"/>
    <s v="Single time point"/>
    <n v="2018"/>
    <s v="Children in households suffering domestic abuse"/>
    <x v="2"/>
    <s v="Number"/>
    <n v="10738.037566019069"/>
    <n v="121962"/>
    <n v="88.044124940711612"/>
    <s v="88 per 1000 0-17 yr olds"/>
    <x v="379"/>
  </r>
  <r>
    <s v="E06000035_Modelled prevalence of children in households where parent suffering domestic abuse_Number"/>
    <s v="E06000035"/>
    <x v="76"/>
    <s v="Single time point"/>
    <n v="2018"/>
    <s v="Children in households suffering domestic abuse"/>
    <x v="2"/>
    <s v="Number"/>
    <n v="4063.7949722738249"/>
    <n v="64391"/>
    <n v="63.111226293640797"/>
    <s v="63.1 per 1000 0-17 yr olds"/>
    <x v="380"/>
  </r>
  <r>
    <s v="E09000024_Modelled prevalence of children in households where parent suffering domestic abuse_Number"/>
    <s v="E09000024"/>
    <x v="77"/>
    <s v="Single time point"/>
    <n v="2018"/>
    <s v="Children in households suffering domestic abuse"/>
    <x v="2"/>
    <s v="Number"/>
    <n v="2871.6653884168063"/>
    <n v="47266"/>
    <n v="60.755413794626293"/>
    <s v="60.8 per 1000 0-17 yr olds"/>
    <x v="381"/>
  </r>
  <r>
    <s v="E06000002_Modelled prevalence of children in households where parent suffering domestic abuse_Number"/>
    <s v="E06000002"/>
    <x v="78"/>
    <s v="Single time point"/>
    <n v="2018"/>
    <s v="Children in households suffering domestic abuse"/>
    <x v="2"/>
    <s v="Number"/>
    <n v="2436.570594998956"/>
    <n v="32513"/>
    <n v="74.941426352503797"/>
    <s v="74.9 per 1000 0-17 yr olds"/>
    <x v="382"/>
  </r>
  <r>
    <s v="E06000042_Modelled prevalence of children in households where parent suffering domestic abuse_Number"/>
    <s v="E06000042"/>
    <x v="79"/>
    <s v="Single time point"/>
    <n v="2018"/>
    <s v="Children in households suffering domestic abuse"/>
    <x v="2"/>
    <s v="Number"/>
    <n v="4175.5711453633376"/>
    <n v="68278"/>
    <n v="61.155440191032802"/>
    <s v="61.2 per 1000 0-17 yr olds"/>
    <x v="383"/>
  </r>
  <r>
    <s v="E08000021_Modelled prevalence of children in households where parent suffering domestic abuse_Number"/>
    <s v="E08000021"/>
    <x v="80"/>
    <s v="Single time point"/>
    <n v="2018"/>
    <s v="Children in households suffering domestic abuse"/>
    <x v="2"/>
    <s v="Number"/>
    <n v="4556.4581581032317"/>
    <n v="58056"/>
    <n v="78.483845909177901"/>
    <s v="78.5 per 1000 0-17 yr olds"/>
    <x v="384"/>
  </r>
  <r>
    <s v="E09000025_Modelled prevalence of children in households where parent suffering domestic abuse_Number"/>
    <s v="E09000025"/>
    <x v="81"/>
    <s v="Single time point"/>
    <n v="2018"/>
    <s v="Children in households suffering domestic abuse"/>
    <x v="2"/>
    <s v="Number"/>
    <n v="6731.1677981534067"/>
    <n v="86567"/>
    <n v="77.756741000074015"/>
    <s v="77.8 per 1000 0-17 yr olds"/>
    <x v="385"/>
  </r>
  <r>
    <s v="E10000020_Modelled prevalence of children in households where parent suffering domestic abuse_Number"/>
    <s v="E10000020"/>
    <x v="82"/>
    <s v="Single time point"/>
    <n v="2018"/>
    <s v="Children in households suffering domestic abuse"/>
    <x v="2"/>
    <s v="Number"/>
    <n v="10820.708366289238"/>
    <n v="170810"/>
    <n v="63.349384499088096"/>
    <s v="63.3 per 1000 0-17 yr olds"/>
    <x v="386"/>
  </r>
  <r>
    <s v="E06000012_Modelled prevalence of children in households where parent suffering domestic abuse_Number"/>
    <s v="E06000012"/>
    <x v="83"/>
    <s v="Single time point"/>
    <n v="2018"/>
    <s v="Children in households suffering domestic abuse"/>
    <x v="2"/>
    <s v="Number"/>
    <n v="2311.8726130384939"/>
    <n v="34503"/>
    <n v="67.004973858461412"/>
    <s v="67 per 1000 0-17 yr olds"/>
    <x v="387"/>
  </r>
  <r>
    <s v="E06000013_Modelled prevalence of children in households where parent suffering domestic abuse_Number"/>
    <s v="E06000013"/>
    <x v="84"/>
    <s v="Single time point"/>
    <n v="2018"/>
    <s v="Children in households suffering domestic abuse"/>
    <x v="2"/>
    <s v="Number"/>
    <n v="2039.1651295145775"/>
    <n v="35714"/>
    <n v="57.097080403051393"/>
    <s v="57.1 per 1000 0-17 yr olds"/>
    <x v="388"/>
  </r>
  <r>
    <s v="E06000024_Modelled prevalence of children in households where parent suffering domestic abuse_Number"/>
    <s v="E06000024"/>
    <x v="85"/>
    <s v="Single time point"/>
    <n v="2018"/>
    <s v="Children in households suffering domestic abuse"/>
    <x v="2"/>
    <s v="Number"/>
    <n v="2570.3105222255235"/>
    <n v="43435"/>
    <n v="59.176022153229511"/>
    <s v="59.2 per 1000 0-17 yr olds"/>
    <x v="389"/>
  </r>
  <r>
    <s v="E08000022_Modelled prevalence of children in households where parent suffering domestic abuse_Number"/>
    <s v="E08000022"/>
    <x v="86"/>
    <s v="Single time point"/>
    <n v="2018"/>
    <s v="Children in households suffering domestic abuse"/>
    <x v="2"/>
    <s v="Number"/>
    <n v="2766.1758214629576"/>
    <n v="41360"/>
    <n v="66.880459899974795"/>
    <s v="66.9 per 1000 0-17 yr olds"/>
    <x v="390"/>
  </r>
  <r>
    <s v="E10000023_Modelled prevalence of children in households where parent suffering domestic abuse_Number"/>
    <s v="E10000023"/>
    <x v="87"/>
    <s v="Single time point"/>
    <n v="2018"/>
    <s v="Children in households suffering domestic abuse"/>
    <x v="2"/>
    <s v="Number"/>
    <n v="6920.6659410924422"/>
    <n v="117499"/>
    <n v="58.899785879815511"/>
    <s v="58.9 per 1000 0-17 yr olds"/>
    <x v="391"/>
  </r>
  <r>
    <s v="E10000021_Modelled prevalence of children in households where parent suffering domestic abuse_Number"/>
    <s v="E10000021"/>
    <x v="88"/>
    <s v="Single time point"/>
    <n v="2018"/>
    <s v="Children in households suffering domestic abuse"/>
    <x v="2"/>
    <s v="Number"/>
    <n v="10029.046548947606"/>
    <n v="170235"/>
    <n v="58.912952970585408"/>
    <s v="58.9 per 1000 0-17 yr olds"/>
    <x v="392"/>
  </r>
  <r>
    <s v="E06000048_Modelled prevalence of children in households where parent suffering domestic abuse_Number"/>
    <s v="E06000048"/>
    <x v="89"/>
    <s v="Single time point"/>
    <n v="2018"/>
    <s v="Children in households suffering domestic abuse"/>
    <x v="2"/>
    <s v="Number"/>
    <n v="3709.5136093809037"/>
    <n v="59011"/>
    <n v="62.861392102843595"/>
    <s v="62.9 per 1000 0-17 yr olds"/>
    <x v="393"/>
  </r>
  <r>
    <s v="E06000018_Modelled prevalence of children in households where parent suffering domestic abuse_Number"/>
    <s v="E06000018"/>
    <x v="90"/>
    <s v="Single time point"/>
    <n v="2018"/>
    <s v="Children in households suffering domestic abuse"/>
    <x v="2"/>
    <s v="Number"/>
    <n v="5381.1433017080672"/>
    <n v="68651"/>
    <n v="78.384048327163001"/>
    <s v="78.4 per 1000 0-17 yr olds"/>
    <x v="394"/>
  </r>
  <r>
    <s v="E10000024_Modelled prevalence of children in households where parent suffering domestic abuse_Number"/>
    <s v="E10000024"/>
    <x v="91"/>
    <s v="Single time point"/>
    <n v="2018"/>
    <s v="Children in households suffering domestic abuse"/>
    <x v="2"/>
    <s v="Number"/>
    <n v="9599.0706741934609"/>
    <n v="166542"/>
    <n v="57.637536922778999"/>
    <s v="57.6 per 1000 0-17 yr olds"/>
    <x v="395"/>
  </r>
  <r>
    <s v="E08000004_Modelled prevalence of children in households where parent suffering domestic abuse_Number"/>
    <s v="E08000004"/>
    <x v="92"/>
    <s v="Single time point"/>
    <n v="2018"/>
    <s v="Children in households suffering domestic abuse"/>
    <x v="2"/>
    <s v="Number"/>
    <n v="3973.3086553351645"/>
    <n v="59416"/>
    <n v="66.872705253385689"/>
    <s v="66.9 per 1000 0-17 yr olds"/>
    <x v="396"/>
  </r>
  <r>
    <s v="E10000025_Modelled prevalence of children in households where parent suffering domestic abuse_Number"/>
    <s v="E10000025"/>
    <x v="93"/>
    <s v="Single time point"/>
    <n v="2018"/>
    <s v="Children in households suffering domestic abuse"/>
    <x v="2"/>
    <s v="Number"/>
    <n v="8784.7248597052694"/>
    <n v="144788"/>
    <n v="60.673017513228096"/>
    <s v="60.7 per 1000 0-17 yr olds"/>
    <x v="397"/>
  </r>
  <r>
    <s v="E06000031_Modelled prevalence of children in households where parent suffering domestic abuse_Number"/>
    <s v="E06000031"/>
    <x v="94"/>
    <s v="Single time point"/>
    <n v="2018"/>
    <s v="Children in households suffering domestic abuse"/>
    <x v="2"/>
    <s v="Number"/>
    <n v="3083.5854730738333"/>
    <n v="51137"/>
    <n v="60.300476623068093"/>
    <s v="60.3 per 1000 0-17 yr olds"/>
    <x v="398"/>
  </r>
  <r>
    <s v="E06000026_Modelled prevalence of children in households where parent suffering domestic abuse_Number"/>
    <s v="E06000026"/>
    <x v="95"/>
    <s v="Single time point"/>
    <n v="2018"/>
    <s v="Children in households suffering domestic abuse"/>
    <x v="2"/>
    <s v="Number"/>
    <n v="3726.8060939070879"/>
    <n v="52552"/>
    <n v="70.916541595126503"/>
    <s v="70.9 per 1000 0-17 yr olds"/>
    <x v="399"/>
  </r>
  <r>
    <s v="E06000029_Modelled prevalence of children in households where parent suffering domestic abuse_Number"/>
    <s v="E06000029"/>
    <x v="96"/>
    <s v="Single time point"/>
    <n v="2018"/>
    <s v="Children in households suffering domestic abuse"/>
    <x v="2"/>
    <s v="Number"/>
    <n v="1764.7424858039451"/>
    <n v="30188"/>
    <n v="58.458410156484206"/>
    <s v="58.5 per 1000 0-17 yr olds"/>
    <x v="400"/>
  </r>
  <r>
    <s v="E06000044_Modelled prevalence of children in households where parent suffering domestic abuse_Number"/>
    <s v="E06000044"/>
    <x v="97"/>
    <s v="Single time point"/>
    <n v="2018"/>
    <s v="Children in households suffering domestic abuse"/>
    <x v="2"/>
    <s v="Number"/>
    <n v="3289.3788994734555"/>
    <n v="44046"/>
    <n v="74.68053624559451"/>
    <s v="74.7 per 1000 0-17 yr olds"/>
    <x v="401"/>
  </r>
  <r>
    <s v="E06000038_Modelled prevalence of children in households where parent suffering domestic abuse_Number"/>
    <s v="E06000038"/>
    <x v="98"/>
    <s v="Single time point"/>
    <n v="2018"/>
    <s v="Children in households suffering domestic abuse"/>
    <x v="2"/>
    <s v="Number"/>
    <n v="2527.9509094134019"/>
    <n v="37080"/>
    <n v="68.175590868754085"/>
    <s v="68.2 per 1000 0-17 yr olds"/>
    <x v="402"/>
  </r>
  <r>
    <s v="E09000026_Modelled prevalence of children in households where parent suffering domestic abuse_Number"/>
    <s v="E09000026"/>
    <x v="99"/>
    <s v="Single time point"/>
    <n v="2018"/>
    <s v="Children in households suffering domestic abuse"/>
    <x v="2"/>
    <s v="Number"/>
    <n v="4876.1554945993166"/>
    <n v="76159"/>
    <n v="64.025991604397589"/>
    <s v="64 per 1000 0-17 yr olds"/>
    <x v="403"/>
  </r>
  <r>
    <s v="E06000003_Modelled prevalence of children in households where parent suffering domestic abuse_Number"/>
    <s v="E06000003"/>
    <x v="100"/>
    <s v="Single time point"/>
    <n v="2018"/>
    <s v="Children in households suffering domestic abuse"/>
    <x v="2"/>
    <s v="Number"/>
    <n v="1895.9797805275005"/>
    <n v="27626"/>
    <n v="68.630267882701105"/>
    <s v="68.6 per 1000 0-17 yr olds"/>
    <x v="404"/>
  </r>
  <r>
    <s v="E09000027_Modelled prevalence of children in households where parent suffering domestic abuse_Number"/>
    <s v="E09000027"/>
    <x v="101"/>
    <s v="Single time point"/>
    <n v="2018"/>
    <s v="Children in households suffering domestic abuse"/>
    <x v="2"/>
    <s v="Number"/>
    <n v="2615.1465836544594"/>
    <n v="45525"/>
    <n v="57.444186351553199"/>
    <s v="57.4 per 1000 0-17 yr olds"/>
    <x v="405"/>
  </r>
  <r>
    <s v="E08000005_Modelled prevalence of children in households where parent suffering domestic abuse_Number"/>
    <s v="E08000005"/>
    <x v="102"/>
    <s v="Single time point"/>
    <n v="2018"/>
    <s v="Children in households suffering domestic abuse"/>
    <x v="2"/>
    <s v="Number"/>
    <n v="3612.6327160052406"/>
    <n v="52689"/>
    <n v="68.565216952404498"/>
    <s v="68.6 per 1000 0-17 yr olds"/>
    <x v="406"/>
  </r>
  <r>
    <s v="E08000018_Modelled prevalence of children in households where parent suffering domestic abuse_Number"/>
    <s v="E08000018"/>
    <x v="103"/>
    <s v="Single time point"/>
    <n v="2018"/>
    <s v="Children in households suffering domestic abuse"/>
    <x v="2"/>
    <s v="Number"/>
    <n v="3464.2094650000877"/>
    <n v="57196"/>
    <n v="60.567338013149303"/>
    <s v="60.6 per 1000 0-17 yr olds"/>
    <x v="407"/>
  </r>
  <r>
    <s v="E06000017_Modelled prevalence of children in households where parent suffering domestic abuse_Number"/>
    <s v="E06000017"/>
    <x v="104"/>
    <s v="Single time point"/>
    <n v="2018"/>
    <s v="Children in households suffering domestic abuse"/>
    <x v="2"/>
    <s v="Number"/>
    <n v="444.7102073182993"/>
    <n v="7807"/>
    <n v="56.963008494722594"/>
    <s v="57 per 1000 0-17 yr olds"/>
    <x v="408"/>
  </r>
  <r>
    <s v="E08000006_Modelled prevalence of children in households where parent suffering domestic abuse_Number"/>
    <s v="E08000006"/>
    <x v="105"/>
    <s v="Single time point"/>
    <n v="2018"/>
    <s v="Children in households suffering domestic abuse"/>
    <x v="2"/>
    <s v="Number"/>
    <n v="4416.809059988097"/>
    <n v="56566"/>
    <n v="78.082400381644391"/>
    <s v="78.1 per 1000 0-17 yr olds"/>
    <x v="409"/>
  </r>
  <r>
    <s v="E08000028_Modelled prevalence of children in households where parent suffering domestic abuse_Number"/>
    <s v="E08000028"/>
    <x v="106"/>
    <s v="Single time point"/>
    <n v="2018"/>
    <s v="Children in households suffering domestic abuse"/>
    <x v="2"/>
    <s v="Number"/>
    <n v="4610.8334302077174"/>
    <n v="81920"/>
    <n v="56.284587771090301"/>
    <s v="56.3 per 1000 0-17 yr olds"/>
    <x v="410"/>
  </r>
  <r>
    <s v="E08000014_Modelled prevalence of children in households where parent suffering domestic abuse_Number"/>
    <s v="E08000014"/>
    <x v="107"/>
    <s v="Single time point"/>
    <n v="2018"/>
    <s v="Children in households suffering domestic abuse"/>
    <x v="2"/>
    <s v="Number"/>
    <n v="3781.8066407787719"/>
    <n v="53833"/>
    <n v="70.250713145817102"/>
    <s v="70.3 per 1000 0-17 yr olds"/>
    <x v="411"/>
  </r>
  <r>
    <s v="E08000019_Modelled prevalence of children in households where parent suffering domestic abuse_Number"/>
    <s v="E08000019"/>
    <x v="108"/>
    <s v="Single time point"/>
    <n v="2018"/>
    <s v="Children in households suffering domestic abuse"/>
    <x v="2"/>
    <s v="Number"/>
    <n v="8327.9560206935548"/>
    <n v="117497"/>
    <n v="70.878031104569104"/>
    <s v="70.9 per 1000 0-17 yr olds"/>
    <x v="412"/>
  </r>
  <r>
    <s v="E06000051_Modelled prevalence of children in households where parent suffering domestic abuse_Number"/>
    <s v="E06000051"/>
    <x v="109"/>
    <s v="Single time point"/>
    <n v="2018"/>
    <s v="Children in households suffering domestic abuse"/>
    <x v="2"/>
    <s v="Number"/>
    <n v="3299.6131400362838"/>
    <n v="59839"/>
    <n v="55.141515400262094"/>
    <s v="55.1 per 1000 0-17 yr olds"/>
    <x v="413"/>
  </r>
  <r>
    <s v="E06000039_Modelled prevalence of children in households where parent suffering domestic abuse_Number"/>
    <s v="E06000039"/>
    <x v="110"/>
    <s v="Single time point"/>
    <n v="2018"/>
    <s v="Children in households suffering domestic abuse"/>
    <x v="2"/>
    <s v="Number"/>
    <n v="2681.9235292353319"/>
    <n v="42699"/>
    <n v="62.809984525055192"/>
    <s v="62.8 per 1000 0-17 yr olds"/>
    <x v="414"/>
  </r>
  <r>
    <s v="E08000029_Modelled prevalence of children in households where parent suffering domestic abuse_Number"/>
    <s v="E08000029"/>
    <x v="111"/>
    <s v="Single time point"/>
    <n v="2018"/>
    <s v="Children in households suffering domestic abuse"/>
    <x v="2"/>
    <s v="Number"/>
    <n v="2702.9954246532188"/>
    <n v="46946"/>
    <n v="57.576692895096897"/>
    <s v="57.6 per 1000 0-17 yr olds"/>
    <x v="415"/>
  </r>
  <r>
    <s v="E10000027_Modelled prevalence of children in households where parent suffering domestic abuse_Number"/>
    <s v="E10000027"/>
    <x v="112"/>
    <s v="Single time point"/>
    <n v="2018"/>
    <s v="Children in households suffering domestic abuse"/>
    <x v="2"/>
    <s v="Number"/>
    <n v="6525.8581091745555"/>
    <n v="110700"/>
    <n v="58.950841094621097"/>
    <s v="59 per 1000 0-17 yr olds"/>
    <x v="416"/>
  </r>
  <r>
    <s v="E06000025_Modelled prevalence of children in households where parent suffering domestic abuse_Number"/>
    <s v="E06000025"/>
    <x v="113"/>
    <s v="Single time point"/>
    <n v="2018"/>
    <s v="Children in households suffering domestic abuse"/>
    <x v="2"/>
    <s v="Number"/>
    <n v="3277.4717558306743"/>
    <n v="58867"/>
    <n v="55.6758753772177"/>
    <s v="55.7 per 1000 0-17 yr olds"/>
    <x v="417"/>
  </r>
  <r>
    <s v="E08000023_Modelled prevalence of children in households where parent suffering domestic abuse_Number"/>
    <s v="E08000023"/>
    <x v="114"/>
    <s v="Single time point"/>
    <n v="2018"/>
    <s v="Children in households suffering domestic abuse"/>
    <x v="2"/>
    <s v="Number"/>
    <n v="2215.1215416355885"/>
    <n v="29920"/>
    <n v="74.034810883542391"/>
    <s v="74 per 1000 0-17 yr olds"/>
    <x v="418"/>
  </r>
  <r>
    <s v="E06000045_Modelled prevalence of children in households where parent suffering domestic abuse_Number"/>
    <s v="E06000045"/>
    <x v="115"/>
    <s v="Single time point"/>
    <n v="2018"/>
    <s v="Children in households suffering domestic abuse"/>
    <x v="2"/>
    <s v="Number"/>
    <n v="3676.1776883860189"/>
    <n v="50832"/>
    <n v="72.320146529469994"/>
    <s v="72.3 per 1000 0-17 yr olds"/>
    <x v="419"/>
  </r>
  <r>
    <s v="E06000033_Modelled prevalence of children in households where parent suffering domestic abuse_Number"/>
    <s v="E06000033"/>
    <x v="116"/>
    <s v="Single time point"/>
    <n v="2018"/>
    <s v="Children in households suffering domestic abuse"/>
    <x v="2"/>
    <s v="Number"/>
    <n v="2560.5003847778971"/>
    <n v="39540"/>
    <n v="64.757217622101592"/>
    <s v="64.8 per 1000 0-17 yr olds"/>
    <x v="420"/>
  </r>
  <r>
    <s v="E09000028_Modelled prevalence of children in households where parent suffering domestic abuse_Number"/>
    <s v="E09000028"/>
    <x v="117"/>
    <s v="Single time point"/>
    <n v="2018"/>
    <s v="Children in households suffering domestic abuse"/>
    <x v="2"/>
    <s v="Number"/>
    <n v="5373.1221023170456"/>
    <n v="65121"/>
    <n v="82.509821752077599"/>
    <s v="82.5 per 1000 0-17 yr olds"/>
    <x v="421"/>
  </r>
  <r>
    <s v="E08000013_Modelled prevalence of children in households where parent suffering domestic abuse_Number"/>
    <s v="E08000013"/>
    <x v="118"/>
    <s v="Single time point"/>
    <n v="2018"/>
    <s v="Children in households suffering domestic abuse"/>
    <x v="2"/>
    <s v="Number"/>
    <n v="2408.9571269793332"/>
    <n v="36785"/>
    <n v="65.487484762249096"/>
    <s v="65.5 per 1000 0-17 yr olds"/>
    <x v="422"/>
  </r>
  <r>
    <s v="E10000028_Modelled prevalence of children in households where parent suffering domestic abuse_Number"/>
    <s v="E10000028"/>
    <x v="119"/>
    <s v="Single time point"/>
    <n v="2018"/>
    <s v="Children in households suffering domestic abuse"/>
    <x v="2"/>
    <s v="Number"/>
    <n v="9394.9743677668339"/>
    <n v="169603"/>
    <n v="55.393916191145408"/>
    <s v="55.4 per 1000 0-17 yr olds"/>
    <x v="423"/>
  </r>
  <r>
    <s v="E08000007_Modelled prevalence of children in households where parent suffering domestic abuse_Number"/>
    <s v="E08000007"/>
    <x v="120"/>
    <s v="Single time point"/>
    <n v="2018"/>
    <s v="Children in households suffering domestic abuse"/>
    <x v="2"/>
    <s v="Number"/>
    <n v="4019.4394771444349"/>
    <n v="63141"/>
    <n v="63.658153610877804"/>
    <s v="63.7 per 1000 0-17 yr olds"/>
    <x v="424"/>
  </r>
  <r>
    <s v="E06000004_Modelled prevalence of children in households where parent suffering domestic abuse_Number"/>
    <s v="E06000004"/>
    <x v="121"/>
    <s v="Single time point"/>
    <n v="2018"/>
    <s v="Children in households suffering domestic abuse"/>
    <x v="2"/>
    <s v="Number"/>
    <n v="2939.7113601997344"/>
    <n v="43521"/>
    <n v="67.546962620338107"/>
    <s v="67.5 per 1000 0-17 yr olds"/>
    <x v="425"/>
  </r>
  <r>
    <s v="E06000021_Modelled prevalence of children in households where parent suffering domestic abuse_Number"/>
    <s v="E06000021"/>
    <x v="122"/>
    <s v="Single time point"/>
    <n v="2018"/>
    <s v="Children in households suffering domestic abuse"/>
    <x v="2"/>
    <s v="Number"/>
    <n v="3674.3330784765317"/>
    <n v="57549"/>
    <n v="63.847036064510796"/>
    <s v="63.8 per 1000 0-17 yr olds"/>
    <x v="426"/>
  </r>
  <r>
    <s v="E10000029_Modelled prevalence of children in households where parent suffering domestic abuse_Number"/>
    <s v="E10000029"/>
    <x v="123"/>
    <s v="Single time point"/>
    <n v="2018"/>
    <s v="Children in households suffering domestic abuse"/>
    <x v="2"/>
    <s v="Number"/>
    <n v="9429.168586639873"/>
    <n v="152752"/>
    <n v="61.728609685240606"/>
    <s v="61.7 per 1000 0-17 yr olds"/>
    <x v="427"/>
  </r>
  <r>
    <s v="E08000024_Modelled prevalence of children in households where parent suffering domestic abuse_Number"/>
    <s v="E08000024"/>
    <x v="124"/>
    <s v="Single time point"/>
    <n v="2018"/>
    <s v="Children in households suffering domestic abuse"/>
    <x v="2"/>
    <s v="Number"/>
    <n v="3788.1555714077799"/>
    <n v="54563"/>
    <n v="69.427186397518099"/>
    <s v="69.4 per 1000 0-17 yr olds"/>
    <x v="428"/>
  </r>
  <r>
    <s v="E10000030_Modelled prevalence of children in households where parent suffering domestic abuse_Number"/>
    <s v="E10000030"/>
    <x v="125"/>
    <s v="Single time point"/>
    <n v="2018"/>
    <s v="Children in households suffering domestic abuse"/>
    <x v="2"/>
    <s v="Number"/>
    <n v="13675.797058453603"/>
    <n v="261905"/>
    <n v="52.216632208066301"/>
    <s v="52.2 per 1000 0-17 yr olds"/>
    <x v="429"/>
  </r>
  <r>
    <s v="E09000029_Modelled prevalence of children in households where parent suffering domestic abuse_Number"/>
    <s v="E09000029"/>
    <x v="126"/>
    <s v="Single time point"/>
    <n v="2018"/>
    <s v="Children in households suffering domestic abuse"/>
    <x v="2"/>
    <s v="Number"/>
    <n v="2865.5070369088444"/>
    <n v="47941"/>
    <n v="59.771532444230296"/>
    <s v="59.8 per 1000 0-17 yr olds"/>
    <x v="430"/>
  </r>
  <r>
    <s v="E06000030_Modelled prevalence of children in households where parent suffering domestic abuse_Number"/>
    <s v="E06000030"/>
    <x v="127"/>
    <s v="Single time point"/>
    <n v="2018"/>
    <s v="Children in households suffering domestic abuse"/>
    <x v="2"/>
    <s v="Number"/>
    <n v="2775.8112821197483"/>
    <n v="50239"/>
    <n v="55.252120506374496"/>
    <s v="55.3 per 1000 0-17 yr olds"/>
    <x v="431"/>
  </r>
  <r>
    <s v="E08000008_Modelled prevalence of children in households where parent suffering domestic abuse_Number"/>
    <s v="E08000008"/>
    <x v="128"/>
    <s v="Single time point"/>
    <n v="2018"/>
    <s v="Children in households suffering domestic abuse"/>
    <x v="2"/>
    <s v="Number"/>
    <n v="3411.9678618572439"/>
    <n v="50223"/>
    <n v="67.936361066787001"/>
    <s v="67.9 per 1000 0-17 yr olds"/>
    <x v="432"/>
  </r>
  <r>
    <s v="E06000020_Modelled prevalence of children in households where parent suffering domestic abuse_Number"/>
    <s v="E06000020"/>
    <x v="129"/>
    <s v="Single time point"/>
    <n v="2018"/>
    <s v="Children in households suffering domestic abuse"/>
    <x v="2"/>
    <s v="Number"/>
    <n v="2518.4273309601776"/>
    <n v="40620"/>
    <n v="61.999688108325394"/>
    <s v="62 per 1000 0-17 yr olds"/>
    <x v="433"/>
  </r>
  <r>
    <s v="E06000034_Modelled prevalence of children in households where parent suffering domestic abuse_Number"/>
    <s v="E06000034"/>
    <x v="130"/>
    <s v="Single time point"/>
    <n v="2018"/>
    <s v="Children in households suffering domestic abuse"/>
    <x v="2"/>
    <s v="Number"/>
    <n v="2479.594087427598"/>
    <n v="43762"/>
    <n v="56.6608950099995"/>
    <s v="56.7 per 1000 0-17 yr olds"/>
    <x v="434"/>
  </r>
  <r>
    <s v="E06000027_Modelled prevalence of children in households where parent suffering domestic abuse_Number"/>
    <s v="E06000027"/>
    <x v="131"/>
    <s v="Single time point"/>
    <n v="2018"/>
    <s v="Children in households suffering domestic abuse"/>
    <x v="2"/>
    <s v="Number"/>
    <n v="1847.2505018137986"/>
    <n v="25423"/>
    <n v="72.6606026752861"/>
    <s v="72.7 per 1000 0-17 yr olds"/>
    <x v="435"/>
  </r>
  <r>
    <s v="E09000030_Modelled prevalence of children in households where parent suffering domestic abuse_Number"/>
    <s v="E09000030"/>
    <x v="132"/>
    <s v="Single time point"/>
    <n v="2018"/>
    <s v="Children in households suffering domestic abuse"/>
    <x v="2"/>
    <s v="Number"/>
    <n v="6370.7888891979319"/>
    <n v="70973"/>
    <n v="89.763556411563997"/>
    <s v="89.8 per 1000 0-17 yr olds"/>
    <x v="436"/>
  </r>
  <r>
    <s v="E08000009_Modelled prevalence of children in households where parent suffering domestic abuse_Number"/>
    <s v="E08000009"/>
    <x v="133"/>
    <s v="Single time point"/>
    <n v="2018"/>
    <s v="Children in households suffering domestic abuse"/>
    <x v="2"/>
    <s v="Number"/>
    <n v="3500.7296770044841"/>
    <n v="56087"/>
    <n v="62.416062135690694"/>
    <s v="62.4 per 1000 0-17 yr olds"/>
    <x v="437"/>
  </r>
  <r>
    <s v="E08000036_Modelled prevalence of children in households where parent suffering domestic abuse_Number"/>
    <s v="E08000036"/>
    <x v="134"/>
    <s v="Single time point"/>
    <n v="2018"/>
    <s v="Children in households suffering domestic abuse"/>
    <x v="2"/>
    <s v="Number"/>
    <n v="4645.0727400069127"/>
    <n v="72893"/>
    <n v="63.72453788439099"/>
    <s v="63.7 per 1000 0-17 yr olds"/>
    <x v="438"/>
  </r>
  <r>
    <s v="E08000030_Modelled prevalence of children in households where parent suffering domestic abuse_Number"/>
    <s v="E08000030"/>
    <x v="135"/>
    <s v="Single time point"/>
    <n v="2018"/>
    <s v="Children in households suffering domestic abuse"/>
    <x v="2"/>
    <s v="Number"/>
    <n v="4198.9451383244896"/>
    <n v="68157"/>
    <n v="61.606953626545909"/>
    <s v="61.6 per 1000 0-17 yr olds"/>
    <x v="439"/>
  </r>
  <r>
    <s v="E09000031_Modelled prevalence of children in households where parent suffering domestic abuse_Number"/>
    <s v="E09000031"/>
    <x v="136"/>
    <s v="Single time point"/>
    <n v="2018"/>
    <s v="Children in households suffering domestic abuse"/>
    <x v="2"/>
    <s v="Number"/>
    <n v="4716.8045461829988"/>
    <n v="67017"/>
    <n v="70.382209680871995"/>
    <s v="70.4 per 1000 0-17 yr olds"/>
    <x v="440"/>
  </r>
  <r>
    <s v="E09000032_Modelled prevalence of children in households where parent suffering domestic abuse_Number"/>
    <s v="E09000032"/>
    <x v="137"/>
    <s v="Single time point"/>
    <n v="2018"/>
    <s v="Children in households suffering domestic abuse"/>
    <x v="2"/>
    <s v="Number"/>
    <n v="5074.0348086743579"/>
    <n v="63840"/>
    <n v="79.480495123345207"/>
    <s v="79.5 per 1000 0-17 yr olds"/>
    <x v="441"/>
  </r>
  <r>
    <s v="E06000007_Modelled prevalence of children in households where parent suffering domestic abuse_Number"/>
    <s v="E06000007"/>
    <x v="138"/>
    <s v="Single time point"/>
    <n v="2018"/>
    <s v="Children in households suffering domestic abuse"/>
    <x v="2"/>
    <s v="Number"/>
    <n v="2682.6288303561914"/>
    <n v="44484"/>
    <n v="60.305476808654603"/>
    <s v="60.3 per 1000 0-17 yr olds"/>
    <x v="442"/>
  </r>
  <r>
    <s v="E10000031_Modelled prevalence of children in households where parent suffering domestic abuse_Number"/>
    <s v="E10000031"/>
    <x v="139"/>
    <s v="Single time point"/>
    <n v="2018"/>
    <s v="Children in households suffering domestic abuse"/>
    <x v="2"/>
    <s v="Number"/>
    <n v="6468.450755599777"/>
    <n v="115928"/>
    <n v="55.797139220893804"/>
    <s v="55.8 per 1000 0-17 yr olds"/>
    <x v="443"/>
  </r>
  <r>
    <s v="E06000037_Modelled prevalence of children in households where parent suffering domestic abuse_Number"/>
    <s v="E06000037"/>
    <x v="140"/>
    <s v="Single time point"/>
    <n v="2018"/>
    <s v="Children in households suffering domestic abuse"/>
    <x v="2"/>
    <s v="Number"/>
    <n v="1922.2695161528397"/>
    <n v="35623"/>
    <n v="53.961471974646706"/>
    <s v="54 per 1000 0-17 yr olds"/>
    <x v="444"/>
  </r>
  <r>
    <s v="E10000032_Modelled prevalence of children in households where parent suffering domestic abuse_Number"/>
    <s v="E10000032"/>
    <x v="141"/>
    <s v="Single time point"/>
    <n v="2018"/>
    <s v="Children in households suffering domestic abuse"/>
    <x v="2"/>
    <s v="Number"/>
    <n v="9875.019204334887"/>
    <n v="174672"/>
    <n v="56.534643241818301"/>
    <s v="56.5 per 1000 0-17 yr olds"/>
    <x v="445"/>
  </r>
  <r>
    <s v="E09000033_Modelled prevalence of children in households where parent suffering domestic abuse_Number"/>
    <s v="E09000033"/>
    <x v="142"/>
    <s v="Single time point"/>
    <n v="2018"/>
    <s v="Children in households suffering domestic abuse"/>
    <x v="2"/>
    <s v="Number"/>
    <n v="3680.2556693527226"/>
    <n v="47445"/>
    <n v="77.568883324959899"/>
    <s v="77.6 per 1000 0-17 yr olds"/>
    <x v="446"/>
  </r>
  <r>
    <s v="E08000010_Modelled prevalence of children in households where parent suffering domestic abuse_Number"/>
    <s v="E08000010"/>
    <x v="143"/>
    <s v="Single time point"/>
    <n v="2018"/>
    <s v="Children in households suffering domestic abuse"/>
    <x v="2"/>
    <s v="Number"/>
    <n v="4408.2997477929684"/>
    <n v="68388"/>
    <n v="64.460135517824298"/>
    <s v="64.5 per 1000 0-17 yr olds"/>
    <x v="447"/>
  </r>
  <r>
    <s v="E06000054_Modelled prevalence of children in households where parent suffering domestic abuse_Number"/>
    <s v="E06000054"/>
    <x v="144"/>
    <s v="Single time point"/>
    <n v="2018"/>
    <s v="Children in households suffering domestic abuse"/>
    <x v="2"/>
    <s v="Number"/>
    <n v="6061.0476320214621"/>
    <n v="105692"/>
    <n v="57.346323581931102"/>
    <s v="57.3 per 1000 0-17 yr olds"/>
    <x v="448"/>
  </r>
  <r>
    <s v="E06000040_Modelled prevalence of children in households where parent suffering domestic abuse_Number"/>
    <s v="E06000040"/>
    <x v="145"/>
    <s v="Single time point"/>
    <n v="2018"/>
    <s v="Children in households suffering domestic abuse"/>
    <x v="2"/>
    <s v="Number"/>
    <n v="1891.8024526765657"/>
    <n v="34604"/>
    <n v="54.670051227504501"/>
    <s v="54.7 per 1000 0-17 yr olds"/>
    <x v="449"/>
  </r>
  <r>
    <s v="E08000015_Modelled prevalence of children in households where parent suffering domestic abuse_Number"/>
    <s v="E08000015"/>
    <x v="146"/>
    <s v="Single time point"/>
    <n v="2018"/>
    <s v="Children in households suffering domestic abuse"/>
    <x v="2"/>
    <s v="Number"/>
    <n v="4991.6894536560994"/>
    <n v="67576"/>
    <n v="73.867785214515493"/>
    <s v="73.9 per 1000 0-17 yr olds"/>
    <x v="450"/>
  </r>
  <r>
    <s v="E06000041_Modelled prevalence of children in households where parent suffering domestic abuse_Number"/>
    <s v="E06000041"/>
    <x v="147"/>
    <s v="Single time point"/>
    <n v="2018"/>
    <s v="Children in households suffering domestic abuse"/>
    <x v="2"/>
    <s v="Number"/>
    <n v="1934.7525932474307"/>
    <n v="39532"/>
    <n v="48.941429557002692"/>
    <s v="48.9 per 1000 0-17 yr olds"/>
    <x v="451"/>
  </r>
  <r>
    <s v="E08000031_Modelled prevalence of children in households where parent suffering domestic abuse_Number"/>
    <s v="E08000031"/>
    <x v="148"/>
    <s v="Single time point"/>
    <n v="2018"/>
    <s v="Children in households suffering domestic abuse"/>
    <x v="2"/>
    <s v="Number"/>
    <n v="3599.1087305166984"/>
    <n v="61244"/>
    <n v="58.766715605066594"/>
    <s v="58.8 per 1000 0-17 yr olds"/>
    <x v="452"/>
  </r>
  <r>
    <s v="E10000034_Modelled prevalence of children in households where parent suffering domestic abuse_Number"/>
    <s v="E10000034"/>
    <x v="149"/>
    <s v="Single time point"/>
    <n v="2018"/>
    <s v="Children in households suffering domestic abuse"/>
    <x v="2"/>
    <s v="Number"/>
    <n v="6710.5507402588837"/>
    <n v="117783"/>
    <n v="56.973848010824"/>
    <s v="57 per 1000 0-17 yr olds"/>
    <x v="453"/>
  </r>
  <r>
    <s v="E06000014_Modelled prevalence of children in households where parent suffering domestic abuse_Number"/>
    <s v="E06000014"/>
    <x v="150"/>
    <s v="Single time point"/>
    <n v="2018"/>
    <s v="Children in households suffering domestic abuse"/>
    <x v="2"/>
    <s v="Number"/>
    <n v="2682.6218508365796"/>
    <n v="36572"/>
    <n v="73.351795112014102"/>
    <s v="73.4 per 1000 0-17 yr olds"/>
    <x v="454"/>
  </r>
  <r>
    <s v="NA_Modelled prevalence of children in households where parent suffering domestic abuse_Number"/>
    <s v="NA"/>
    <x v="151"/>
    <s v="Single time point"/>
    <n v="2018"/>
    <s v="Children in households suffering domestic abuse"/>
    <x v="2"/>
    <s v="Number"/>
    <n v="784160.28649675369"/>
    <n v="11954618"/>
    <n v="65.594758987426758"/>
    <s v="65.6 per 1000 0-17 yr olds"/>
    <x v="455"/>
  </r>
  <r>
    <s v="E09000002_Modelled prevalence of children in households where parent suffering severe mental health problem_Number"/>
    <s v="E09000002"/>
    <x v="0"/>
    <s v="Single time point"/>
    <n v="2018"/>
    <s v="Children in households suffering from mental health problems"/>
    <x v="3"/>
    <s v="Number"/>
    <n v="9951.011373647525"/>
    <n v="63401"/>
    <n v="156.95353974933403"/>
    <s v="157 per 1000 0-17 yr olds"/>
    <x v="456"/>
  </r>
  <r>
    <s v="E09000003_Modelled prevalence of children in households where parent suffering severe mental health problem_Number"/>
    <s v="E09000003"/>
    <x v="1"/>
    <s v="Single time point"/>
    <n v="2018"/>
    <s v="Children in households suffering from mental health problems"/>
    <x v="3"/>
    <s v="Number"/>
    <n v="11893.314110248464"/>
    <n v="92701"/>
    <n v="128.297581582167"/>
    <s v="128.3 per 1000 0-17 yr olds"/>
    <x v="457"/>
  </r>
  <r>
    <s v="E08000016_Modelled prevalence of children in households where parent suffering severe mental health problem_Number"/>
    <s v="E08000016"/>
    <x v="2"/>
    <s v="Single time point"/>
    <n v="2018"/>
    <s v="Children in households suffering from mental health problems"/>
    <x v="3"/>
    <s v="Number"/>
    <n v="6731.3635669092291"/>
    <n v="50727"/>
    <n v="132.69784467658701"/>
    <s v="132.7 per 1000 0-17 yr olds"/>
    <x v="458"/>
  </r>
  <r>
    <s v="E06000022_Modelled prevalence of children in households where parent suffering severe mental health problem_Number"/>
    <s v="E06000022"/>
    <x v="3"/>
    <s v="Single time point"/>
    <n v="2018"/>
    <s v="Children in households suffering from mental health problems"/>
    <x v="3"/>
    <s v="Number"/>
    <n v="4498.109369783142"/>
    <n v="35946"/>
    <n v="125.135185271884"/>
    <s v="125.1 per 1000 0-17 yr olds"/>
    <x v="459"/>
  </r>
  <r>
    <s v="E06000055_Modelled prevalence of children in households where parent suffering severe mental health problem_Number"/>
    <s v="E06000055"/>
    <x v="4"/>
    <s v="Single time point"/>
    <n v="2018"/>
    <s v="Children in households suffering from mental health problems"/>
    <x v="3"/>
    <s v="Number"/>
    <n v="4900.2432847766213"/>
    <n v="40088"/>
    <n v="122.23716036660899"/>
    <s v="122.2 per 1000 0-17 yr olds"/>
    <x v="460"/>
  </r>
  <r>
    <s v="E09000004_Modelled prevalence of children in households where parent suffering severe mental health problem_Number"/>
    <s v="E09000004"/>
    <x v="5"/>
    <s v="Single time point"/>
    <n v="2018"/>
    <s v="Children in households suffering from mental health problems"/>
    <x v="3"/>
    <s v="Number"/>
    <n v="7387.5346846466391"/>
    <n v="56853"/>
    <n v="129.940982615634"/>
    <s v="129.9 per 1000 0-17 yr olds"/>
    <x v="461"/>
  </r>
  <r>
    <s v="E08000025_Modelled prevalence of children in households where parent suffering severe mental health problem_Number"/>
    <s v="E08000025"/>
    <x v="6"/>
    <s v="Single time point"/>
    <n v="2018"/>
    <s v="Children in households suffering from mental health problems"/>
    <x v="3"/>
    <s v="Number"/>
    <n v="41569.268981705558"/>
    <n v="288388"/>
    <n v="144.14354613127301"/>
    <s v="144.1 per 1000 0-17 yr olds"/>
    <x v="462"/>
  </r>
  <r>
    <s v="E06000008_Modelled prevalence of children in households where parent suffering severe mental health problem_Number"/>
    <s v="E06000008"/>
    <x v="7"/>
    <s v="Single time point"/>
    <n v="2018"/>
    <s v="Children in households suffering from mental health problems"/>
    <x v="3"/>
    <s v="Number"/>
    <n v="5527.832760367196"/>
    <n v="38481"/>
    <n v="143.65096438157002"/>
    <s v="143.7 per 1000 0-17 yr olds"/>
    <x v="463"/>
  </r>
  <r>
    <s v="E06000009_Modelled prevalence of children in households where parent suffering severe mental health problem_Number"/>
    <s v="E06000009"/>
    <x v="8"/>
    <s v="Single time point"/>
    <n v="2018"/>
    <s v="Children in households suffering from mental health problems"/>
    <x v="3"/>
    <s v="Number"/>
    <n v="4912.1879328169989"/>
    <n v="28904"/>
    <n v="169.94837852259198"/>
    <s v="169.9 per 1000 0-17 yr olds"/>
    <x v="464"/>
  </r>
  <r>
    <s v="E08000001_Modelled prevalence of children in households where parent suffering severe mental health problem_Number"/>
    <s v="E08000001"/>
    <x v="9"/>
    <s v="Single time point"/>
    <n v="2018"/>
    <s v="Children in households suffering from mental health problems"/>
    <x v="3"/>
    <s v="Number"/>
    <n v="10082.403647612487"/>
    <n v="67670"/>
    <n v="148.99369953616798"/>
    <s v="149 per 1000 0-17 yr olds"/>
    <x v="465"/>
  </r>
  <r>
    <s v="E06000028_Modelled prevalence of children in households where parent suffering severe mental health problem_Number"/>
    <s v="E06000028"/>
    <x v="10"/>
    <s v="Single time point"/>
    <n v="2018"/>
    <s v="Children in households suffering from mental health problems"/>
    <x v="3"/>
    <s v="Number"/>
    <n v="4827.0881504135587"/>
    <n v="36373"/>
    <n v="132.71075111796"/>
    <s v="132.7 per 1000 0-17 yr olds"/>
    <x v="466"/>
  </r>
  <r>
    <s v="E06000036_Modelled prevalence of children in households where parent suffering severe mental health problem_Number"/>
    <s v="E06000036"/>
    <x v="11"/>
    <s v="Single time point"/>
    <n v="2018"/>
    <s v="Children in households suffering from mental health problems"/>
    <x v="3"/>
    <s v="Number"/>
    <n v="3209.6921803220966"/>
    <n v="28336"/>
    <n v="113.27259247325298"/>
    <s v="113.3 per 1000 0-17 yr olds"/>
    <x v="467"/>
  </r>
  <r>
    <s v="E08000032_Modelled prevalence of children in households where parent suffering severe mental health problem_Number"/>
    <s v="E08000032"/>
    <x v="12"/>
    <s v="Single time point"/>
    <n v="2018"/>
    <s v="Children in households suffering from mental health problems"/>
    <x v="3"/>
    <s v="Number"/>
    <n v="19536.792490521286"/>
    <n v="142005"/>
    <n v="137.57820140503"/>
    <s v="137.6 per 1000 0-17 yr olds"/>
    <x v="468"/>
  </r>
  <r>
    <s v="E09000005_Modelled prevalence of children in households where parent suffering severe mental health problem_Number"/>
    <s v="E09000005"/>
    <x v="13"/>
    <s v="Single time point"/>
    <n v="2018"/>
    <s v="Children in households suffering from mental health problems"/>
    <x v="3"/>
    <s v="Number"/>
    <n v="11800.601070881896"/>
    <n v="77893"/>
    <n v="151.497580923599"/>
    <s v="151.5 per 1000 0-17 yr olds"/>
    <x v="469"/>
  </r>
  <r>
    <s v="E06000043_Modelled prevalence of children in households where parent suffering severe mental health problem_Number"/>
    <s v="E06000043"/>
    <x v="14"/>
    <s v="Single time point"/>
    <n v="2018"/>
    <s v="Children in households suffering from mental health problems"/>
    <x v="3"/>
    <s v="Number"/>
    <n v="7281.4557465748021"/>
    <n v="51005"/>
    <n v="142.759646045972"/>
    <s v="142.8 per 1000 0-17 yr olds"/>
    <x v="470"/>
  </r>
  <r>
    <s v="E06000023_Modelled prevalence of children in households where parent suffering severe mental health problem_Number"/>
    <s v="E06000023"/>
    <x v="15"/>
    <s v="Single time point"/>
    <n v="2018"/>
    <s v="Children in households suffering from mental health problems"/>
    <x v="3"/>
    <s v="Number"/>
    <n v="13852.717295982573"/>
    <n v="94016"/>
    <n v="147.34425306312301"/>
    <s v="147.3 per 1000 0-17 yr olds"/>
    <x v="471"/>
  </r>
  <r>
    <s v="E09000006_Modelled prevalence of children in households where parent suffering severe mental health problem_Number"/>
    <s v="E09000006"/>
    <x v="16"/>
    <s v="Single time point"/>
    <n v="2018"/>
    <s v="Children in households suffering from mental health problems"/>
    <x v="3"/>
    <s v="Number"/>
    <n v="9274.4070551974819"/>
    <n v="75055"/>
    <n v="123.56814409696199"/>
    <s v="123.6 per 1000 0-17 yr olds"/>
    <x v="472"/>
  </r>
  <r>
    <s v="E10000002_Modelled prevalence of children in households where parent suffering severe mental health problem_Number"/>
    <s v="E10000002"/>
    <x v="17"/>
    <s v="Single time point"/>
    <n v="2018"/>
    <s v="Children in households suffering from mental health problems"/>
    <x v="3"/>
    <s v="Number"/>
    <n v="12778.061232215592"/>
    <n v="124321"/>
    <n v="102.78280606024398"/>
    <s v="102.8 per 1000 0-17 yr olds"/>
    <x v="473"/>
  </r>
  <r>
    <s v="E08000002_Modelled prevalence of children in households where parent suffering severe mental health problem_Number"/>
    <s v="E08000002"/>
    <x v="18"/>
    <s v="Single time point"/>
    <n v="2018"/>
    <s v="Children in households suffering from mental health problems"/>
    <x v="3"/>
    <s v="Number"/>
    <n v="6121.3572362758014"/>
    <n v="43142"/>
    <n v="141.88858273320201"/>
    <s v="141.9 per 1000 0-17 yr olds"/>
    <x v="474"/>
  </r>
  <r>
    <s v="E08000033_Modelled prevalence of children in households where parent suffering severe mental health problem_Number"/>
    <s v="E08000033"/>
    <x v="19"/>
    <s v="Single time point"/>
    <n v="2018"/>
    <s v="Children in households suffering from mental health problems"/>
    <x v="3"/>
    <s v="Number"/>
    <n v="6363.7057739193433"/>
    <n v="46021"/>
    <n v="138.27830281652601"/>
    <s v="138.3 per 1000 0-17 yr olds"/>
    <x v="475"/>
  </r>
  <r>
    <s v="E10000003_Modelled prevalence of children in households where parent suffering severe mental health problem_Number"/>
    <s v="E10000003"/>
    <x v="20"/>
    <s v="Single time point"/>
    <n v="2018"/>
    <s v="Children in households suffering from mental health problems"/>
    <x v="3"/>
    <s v="Number"/>
    <n v="16005.282016520649"/>
    <n v="135719"/>
    <n v="117.929560463315"/>
    <s v="117.9 per 1000 0-17 yr olds"/>
    <x v="476"/>
  </r>
  <r>
    <s v="E09000007_Modelled prevalence of children in households where parent suffering severe mental health problem_Number"/>
    <s v="E09000007"/>
    <x v="21"/>
    <s v="Single time point"/>
    <n v="2018"/>
    <s v="Children in households suffering from mental health problems"/>
    <x v="3"/>
    <s v="Number"/>
    <n v="8459.9043380499425"/>
    <n v="50983"/>
    <n v="165.93578914638098"/>
    <s v="165.9 per 1000 0-17 yr olds"/>
    <x v="477"/>
  </r>
  <r>
    <s v="E06000056_Modelled prevalence of children in households where parent suffering severe mental health problem_Number"/>
    <s v="E06000056"/>
    <x v="22"/>
    <s v="Single time point"/>
    <n v="2018"/>
    <s v="Children in households suffering from mental health problems"/>
    <x v="3"/>
    <s v="Number"/>
    <n v="7167.4694390443774"/>
    <n v="62515"/>
    <n v="114.65199454601898"/>
    <s v="114.7 per 1000 0-17 yr olds"/>
    <x v="478"/>
  </r>
  <r>
    <s v="E06000049_Modelled prevalence of children in households where parent suffering severe mental health problem_Number"/>
    <s v="E06000049"/>
    <x v="23"/>
    <s v="Single time point"/>
    <n v="2018"/>
    <s v="Children in households suffering from mental health problems"/>
    <x v="3"/>
    <s v="Number"/>
    <n v="9267.8331147162098"/>
    <n v="76523"/>
    <n v="121.11173261262901"/>
    <s v="121.1 per 1000 0-17 yr olds"/>
    <x v="479"/>
  </r>
  <r>
    <s v="E06000050_Modelled prevalence of children in households where parent suffering severe mental health problem_Number"/>
    <s v="E06000050"/>
    <x v="24"/>
    <s v="Single time point"/>
    <n v="2018"/>
    <s v="Children in households suffering from mental health problems"/>
    <x v="3"/>
    <s v="Number"/>
    <n v="8734.9190118728329"/>
    <n v="68054"/>
    <n v="128.35276415600603"/>
    <s v="128.4 per 1000 0-17 yr olds"/>
    <x v="480"/>
  </r>
  <r>
    <s v="E09000001_Modelled prevalence of children in households where parent suffering severe mental health problem_Number"/>
    <s v="E09000001"/>
    <x v="25"/>
    <s v="Single time point"/>
    <n v="2018"/>
    <s v="Children in households suffering from mental health problems"/>
    <x v="3"/>
    <s v="Number"/>
    <n v="205.75021331893353"/>
    <n v="1453"/>
    <n v="141.603725615233"/>
    <s v="141.6 per 1000 0-17 yr olds"/>
    <x v="481"/>
  </r>
  <r>
    <s v="E06000052_Modelled prevalence of children in households where parent suffering severe mental health problem_Number"/>
    <s v="E06000052"/>
    <x v="26"/>
    <s v="Single time point"/>
    <n v="2018"/>
    <s v="Children in households suffering from mental health problems"/>
    <x v="3"/>
    <s v="Number"/>
    <n v="12758.205896813723"/>
    <n v="107810"/>
    <n v="118.33972634091199"/>
    <s v="118.3 per 1000 0-17 yr olds"/>
    <x v="482"/>
  </r>
  <r>
    <s v="E08000026_Modelled prevalence of children in households where parent suffering severe mental health problem_Number"/>
    <s v="E08000026"/>
    <x v="27"/>
    <s v="Single time point"/>
    <n v="2018"/>
    <s v="Children in households suffering from mental health problems"/>
    <x v="3"/>
    <s v="Number"/>
    <n v="10992.598469939399"/>
    <n v="78994"/>
    <n v="139.157384990498"/>
    <s v="139.2 per 1000 0-17 yr olds"/>
    <x v="483"/>
  </r>
  <r>
    <s v="E09000008_Modelled prevalence of children in households where parent suffering severe mental health problem_Number"/>
    <s v="E09000008"/>
    <x v="28"/>
    <s v="Single time point"/>
    <n v="2018"/>
    <s v="Children in households suffering from mental health problems"/>
    <x v="3"/>
    <s v="Number"/>
    <n v="13861.347450016907"/>
    <n v="94702"/>
    <n v="146.36805400115"/>
    <s v="146.4 per 1000 0-17 yr olds"/>
    <x v="484"/>
  </r>
  <r>
    <s v="E10000006_Modelled prevalence of children in households where parent suffering severe mental health problem_Number"/>
    <s v="E10000006"/>
    <x v="29"/>
    <s v="Single time point"/>
    <n v="2018"/>
    <s v="Children in households suffering from mental health problems"/>
    <x v="3"/>
    <s v="Number"/>
    <n v="11346.702026503965"/>
    <n v="92500"/>
    <n v="122.66704893517799"/>
    <s v="122.7 per 1000 0-17 yr olds"/>
    <x v="485"/>
  </r>
  <r>
    <s v="E06000005_Modelled prevalence of children in households where parent suffering severe mental health problem_Number"/>
    <s v="E06000005"/>
    <x v="30"/>
    <s v="Single time point"/>
    <n v="2018"/>
    <s v="Children in households suffering from mental health problems"/>
    <x v="3"/>
    <s v="Number"/>
    <n v="2980.2038616436075"/>
    <n v="22454"/>
    <n v="132.72485355142103"/>
    <s v="132.7 per 1000 0-17 yr olds"/>
    <x v="486"/>
  </r>
  <r>
    <s v="E06000015_Modelled prevalence of children in households where parent suffering severe mental health problem_Number"/>
    <s v="E06000015"/>
    <x v="31"/>
    <s v="Single time point"/>
    <n v="2018"/>
    <s v="Children in households suffering from mental health problems"/>
    <x v="3"/>
    <s v="Number"/>
    <n v="8114.6403079382326"/>
    <n v="59899"/>
    <n v="135.47204974938202"/>
    <s v="135.5 per 1000 0-17 yr olds"/>
    <x v="487"/>
  </r>
  <r>
    <s v="E10000007_Modelled prevalence of children in households where parent suffering severe mental health problem_Number"/>
    <s v="E10000007"/>
    <x v="32"/>
    <s v="Single time point"/>
    <n v="2018"/>
    <s v="Children in households suffering from mental health problems"/>
    <x v="3"/>
    <s v="Number"/>
    <n v="17389.643037082031"/>
    <n v="153272"/>
    <n v="113.45609789839"/>
    <s v="113.5 per 1000 0-17 yr olds"/>
    <x v="488"/>
  </r>
  <r>
    <s v="E10000008_Modelled prevalence of children in households where parent suffering severe mental health problem_Number"/>
    <s v="E10000008"/>
    <x v="33"/>
    <s v="Single time point"/>
    <n v="2018"/>
    <s v="Children in households suffering from mental health problems"/>
    <x v="3"/>
    <s v="Number"/>
    <n v="17066.014345075157"/>
    <n v="145878"/>
    <n v="116.98826653145201"/>
    <s v="117 per 1000 0-17 yr olds"/>
    <x v="489"/>
  </r>
  <r>
    <s v="E08000017_Modelled prevalence of children in households where parent suffering severe mental health problem_Number"/>
    <s v="E08000017"/>
    <x v="34"/>
    <s v="Single time point"/>
    <n v="2018"/>
    <s v="Children in households suffering from mental health problems"/>
    <x v="3"/>
    <s v="Number"/>
    <n v="8741.7980188871916"/>
    <n v="66448"/>
    <n v="131.55848210461099"/>
    <s v="131.6 per 1000 0-17 yr olds"/>
    <x v="490"/>
  </r>
  <r>
    <s v="E10000009_Modelled prevalence of children in households where parent suffering severe mental health problem_Number"/>
    <s v="E10000009"/>
    <x v="35"/>
    <s v="Single time point"/>
    <n v="2018"/>
    <s v="Children in households suffering from mental health problems"/>
    <x v="3"/>
    <s v="Number"/>
    <n v="8537.242875739903"/>
    <n v="76699"/>
    <n v="111.308398750178"/>
    <s v="111.3 per 1000 0-17 yr olds"/>
    <x v="491"/>
  </r>
  <r>
    <s v="E08000027_Modelled prevalence of children in households where parent suffering severe mental health problem_Number"/>
    <s v="E08000027"/>
    <x v="36"/>
    <s v="Single time point"/>
    <n v="2018"/>
    <s v="Children in households suffering from mental health problems"/>
    <x v="3"/>
    <s v="Number"/>
    <n v="8266.173260098436"/>
    <n v="69265"/>
    <n v="119.341272794318"/>
    <s v="119.3 per 1000 0-17 yr olds"/>
    <x v="492"/>
  </r>
  <r>
    <s v="E06000047_Modelled prevalence of children in households where parent suffering severe mental health problem_Number"/>
    <s v="E06000047"/>
    <x v="37"/>
    <s v="Single time point"/>
    <n v="2018"/>
    <s v="Children in households suffering from mental health problems"/>
    <x v="3"/>
    <s v="Number"/>
    <n v="13646.705283839414"/>
    <n v="101040"/>
    <n v="135.06240383847401"/>
    <s v="135.1 per 1000 0-17 yr olds"/>
    <x v="493"/>
  </r>
  <r>
    <s v="E09000009_Modelled prevalence of children in households where parent suffering severe mental health problem_Number"/>
    <s v="E09000009"/>
    <x v="38"/>
    <s v="Single time point"/>
    <n v="2018"/>
    <s v="Children in households suffering from mental health problems"/>
    <x v="3"/>
    <s v="Number"/>
    <n v="11335.536543261805"/>
    <n v="81732"/>
    <n v="138.69153505679299"/>
    <s v="138.7 per 1000 0-17 yr olds"/>
    <x v="494"/>
  </r>
  <r>
    <s v="E06000011_Modelled prevalence of children in households where parent suffering severe mental health problem_Number"/>
    <s v="E06000011"/>
    <x v="39"/>
    <s v="Single time point"/>
    <n v="2018"/>
    <s v="Children in households suffering from mental health problems"/>
    <x v="3"/>
    <s v="Number"/>
    <n v="7155.0546914406832"/>
    <n v="62942"/>
    <n v="113.676951660905"/>
    <s v="113.7 per 1000 0-17 yr olds"/>
    <x v="495"/>
  </r>
  <r>
    <s v="E10000011_Modelled prevalence of children in households where parent suffering severe mental health problem_Number"/>
    <s v="E10000011"/>
    <x v="40"/>
    <s v="Single time point"/>
    <n v="2018"/>
    <s v="Children in households suffering from mental health problems"/>
    <x v="3"/>
    <s v="Number"/>
    <n v="12386.290538171104"/>
    <n v="106378"/>
    <n v="116.43658029076599"/>
    <s v="116.4 per 1000 0-17 yr olds"/>
    <x v="496"/>
  </r>
  <r>
    <s v="E09000010_Modelled prevalence of children in households where parent suffering severe mental health problem_Number"/>
    <s v="E09000010"/>
    <x v="41"/>
    <s v="Single time point"/>
    <n v="2018"/>
    <s v="Children in households suffering from mental health problems"/>
    <x v="3"/>
    <s v="Number"/>
    <n v="12099.847768682674"/>
    <n v="84497"/>
    <n v="143.198548690281"/>
    <s v="143.2 per 1000 0-17 yr olds"/>
    <x v="497"/>
  </r>
  <r>
    <s v="E10000012_Modelled prevalence of children in households where parent suffering severe mental health problem_Number"/>
    <s v="E10000012"/>
    <x v="42"/>
    <s v="Single time point"/>
    <n v="2018"/>
    <s v="Children in households suffering from mental health problems"/>
    <x v="3"/>
    <s v="Number"/>
    <n v="37157.431876128438"/>
    <n v="311172"/>
    <n v="119.41123197501202"/>
    <s v="119.4 per 1000 0-17 yr olds"/>
    <x v="498"/>
  </r>
  <r>
    <s v="E08000020_Modelled prevalence of children in households where parent suffering severe mental health problem_Number"/>
    <s v="E08000020"/>
    <x v="43"/>
    <s v="Single time point"/>
    <n v="2018"/>
    <s v="Children in households suffering from mental health problems"/>
    <x v="3"/>
    <s v="Number"/>
    <n v="5765.9148640096737"/>
    <n v="39605"/>
    <n v="145.585528696116"/>
    <s v="145.6 per 1000 0-17 yr olds"/>
    <x v="499"/>
  </r>
  <r>
    <s v="E10000013_Modelled prevalence of children in households where parent suffering severe mental health problem_Number"/>
    <s v="E10000013"/>
    <x v="44"/>
    <s v="Single time point"/>
    <n v="2018"/>
    <s v="Children in households suffering from mental health problems"/>
    <x v="3"/>
    <s v="Number"/>
    <n v="14516.041679429047"/>
    <n v="128136"/>
    <n v="113.28620902345202"/>
    <s v="113.3 per 1000 0-17 yr olds"/>
    <x v="500"/>
  </r>
  <r>
    <s v="E09000011_Modelled prevalence of children in households where parent suffering severe mental health problem_Number"/>
    <s v="E09000011"/>
    <x v="45"/>
    <s v="Single time point"/>
    <n v="2018"/>
    <s v="Children in households suffering from mental health problems"/>
    <x v="3"/>
    <s v="Number"/>
    <n v="10837.600522837141"/>
    <n v="68917"/>
    <n v="157.25583706251203"/>
    <s v="157.3 per 1000 0-17 yr olds"/>
    <x v="501"/>
  </r>
  <r>
    <s v="E09000012_Modelled prevalence of children in households where parent suffering severe mental health problem_Number"/>
    <s v="E09000012"/>
    <x v="46"/>
    <s v="Single time point"/>
    <n v="2018"/>
    <s v="Children in households suffering from mental health problems"/>
    <x v="3"/>
    <s v="Number"/>
    <n v="11441.120252733028"/>
    <n v="63655"/>
    <n v="179.736395455707"/>
    <s v="179.7 per 1000 0-17 yr olds"/>
    <x v="502"/>
  </r>
  <r>
    <s v="E06000006_Modelled prevalence of children in households where parent suffering severe mental health problem_Number"/>
    <s v="E06000006"/>
    <x v="47"/>
    <s v="Single time point"/>
    <n v="2018"/>
    <s v="Children in households suffering from mental health problems"/>
    <x v="3"/>
    <s v="Number"/>
    <n v="4480.9620595020788"/>
    <n v="28617"/>
    <n v="156.58392072900998"/>
    <s v="156.6 per 1000 0-17 yr olds"/>
    <x v="503"/>
  </r>
  <r>
    <s v="E09000013_Modelled prevalence of children in households where parent suffering severe mental health problem_Number"/>
    <s v="E09000013"/>
    <x v="48"/>
    <s v="Single time point"/>
    <n v="2018"/>
    <s v="Children in households suffering from mental health problems"/>
    <x v="3"/>
    <s v="Number"/>
    <n v="6100.032895100765"/>
    <n v="36898"/>
    <n v="165.32150509785799"/>
    <s v="165.3 per 1000 0-17 yr olds"/>
    <x v="504"/>
  </r>
  <r>
    <s v="E10000014_Modelled prevalence of children in households where parent suffering severe mental health problem_Number"/>
    <s v="E10000014"/>
    <x v="49"/>
    <s v="Single time point"/>
    <n v="2018"/>
    <s v="Children in households suffering from mental health problems"/>
    <x v="3"/>
    <s v="Number"/>
    <n v="31126.988331497829"/>
    <n v="284002"/>
    <n v="109.601299749642"/>
    <s v="109.6 per 1000 0-17 yr olds"/>
    <x v="505"/>
  </r>
  <r>
    <s v="E09000014_Modelled prevalence of children in households where parent suffering severe mental health problem_Number"/>
    <s v="E09000014"/>
    <x v="50"/>
    <s v="Single time point"/>
    <n v="2018"/>
    <s v="Children in households suffering from mental health problems"/>
    <x v="3"/>
    <s v="Number"/>
    <n v="9661.5595516201993"/>
    <n v="60398"/>
    <n v="159.964892076231"/>
    <s v="160 per 1000 0-17 yr olds"/>
    <x v="506"/>
  </r>
  <r>
    <s v="E09000015_Modelled prevalence of children in households where parent suffering severe mental health problem_Number"/>
    <s v="E09000015"/>
    <x v="51"/>
    <s v="Single time point"/>
    <n v="2018"/>
    <s v="Children in households suffering from mental health problems"/>
    <x v="3"/>
    <s v="Number"/>
    <n v="7154.9536863067469"/>
    <n v="58373"/>
    <n v="122.572999268613"/>
    <s v="122.6 per 1000 0-17 yr olds"/>
    <x v="507"/>
  </r>
  <r>
    <s v="E06000001_Modelled prevalence of children in households where parent suffering severe mental health problem_Number"/>
    <s v="E06000001"/>
    <x v="52"/>
    <s v="Single time point"/>
    <n v="2018"/>
    <s v="Children in households suffering from mental health problems"/>
    <x v="3"/>
    <s v="Number"/>
    <n v="3092.6395807015647"/>
    <n v="20006"/>
    <n v="154.58560335407202"/>
    <s v="154.6 per 1000 0-17 yr olds"/>
    <x v="508"/>
  </r>
  <r>
    <s v="E09000016_Modelled prevalence of children in households where parent suffering severe mental health problem_Number"/>
    <s v="E09000016"/>
    <x v="53"/>
    <s v="Single time point"/>
    <n v="2018"/>
    <s v="Children in households suffering from mental health problems"/>
    <x v="3"/>
    <s v="Number"/>
    <n v="7378.4731798954444"/>
    <n v="57541"/>
    <n v="128.22983924324299"/>
    <s v="128.2 per 1000 0-17 yr olds"/>
    <x v="509"/>
  </r>
  <r>
    <s v="E06000019_Modelled prevalence of children in households where parent suffering severe mental health problem_Number"/>
    <s v="E06000019"/>
    <x v="54"/>
    <s v="Single time point"/>
    <n v="2018"/>
    <s v="Children in households suffering from mental health problems"/>
    <x v="3"/>
    <s v="Number"/>
    <n v="3825.7197581940313"/>
    <n v="36103"/>
    <n v="105.96681046433901"/>
    <s v="106 per 1000 0-17 yr olds"/>
    <x v="510"/>
  </r>
  <r>
    <s v="E10000015_Modelled prevalence of children in households where parent suffering severe mental health problem_Number"/>
    <s v="E10000015"/>
    <x v="55"/>
    <s v="Single time point"/>
    <n v="2018"/>
    <s v="Children in households suffering from mental health problems"/>
    <x v="3"/>
    <s v="Number"/>
    <n v="33219.002692624163"/>
    <n v="271005"/>
    <n v="122.577084159422"/>
    <s v="122.6 per 1000 0-17 yr olds"/>
    <x v="511"/>
  </r>
  <r>
    <s v="E09000017_Modelled prevalence of children in households where parent suffering severe mental health problem_Number"/>
    <s v="E09000017"/>
    <x v="56"/>
    <s v="Single time point"/>
    <n v="2018"/>
    <s v="Children in households suffering from mental health problems"/>
    <x v="3"/>
    <s v="Number"/>
    <n v="9758.8538387660683"/>
    <n v="73377"/>
    <n v="132.996086495306"/>
    <s v="133 per 1000 0-17 yr olds"/>
    <x v="512"/>
  </r>
  <r>
    <s v="E09000018_Modelled prevalence of children in households where parent suffering severe mental health problem_Number"/>
    <s v="E09000018"/>
    <x v="57"/>
    <s v="Single time point"/>
    <n v="2018"/>
    <s v="Children in households suffering from mental health problems"/>
    <x v="3"/>
    <s v="Number"/>
    <n v="8909.5414371368242"/>
    <n v="64898"/>
    <n v="137.28530058147899"/>
    <s v="137.3 per 1000 0-17 yr olds"/>
    <x v="513"/>
  </r>
  <r>
    <s v="E06000046_Modelled prevalence of children in households where parent suffering severe mental health problem_Number"/>
    <s v="E06000046"/>
    <x v="58"/>
    <s v="Single time point"/>
    <n v="2018"/>
    <s v="Children in households suffering from mental health problems"/>
    <x v="3"/>
    <s v="Number"/>
    <n v="2964.2240653767362"/>
    <n v="24869"/>
    <n v="119.19353674762702"/>
    <s v="119.2 per 1000 0-17 yr olds"/>
    <x v="514"/>
  </r>
  <r>
    <s v="E09000019_Modelled prevalence of children in households where parent suffering severe mental health problem_Number"/>
    <s v="E09000019"/>
    <x v="59"/>
    <s v="Single time point"/>
    <n v="2018"/>
    <s v="Children in households suffering from mental health problems"/>
    <x v="3"/>
    <s v="Number"/>
    <n v="7714.1272747877229"/>
    <n v="42098"/>
    <n v="183.242132043986"/>
    <s v="183.2 per 1000 0-17 yr olds"/>
    <x v="515"/>
  </r>
  <r>
    <s v="E09000020_Modelled prevalence of children in households where parent suffering severe mental health problem_Number"/>
    <s v="E09000020"/>
    <x v="60"/>
    <s v="Single time point"/>
    <n v="2018"/>
    <s v="Children in households suffering from mental health problems"/>
    <x v="3"/>
    <s v="Number"/>
    <n v="4179.407179247678"/>
    <n v="28678"/>
    <n v="145.73565727204402"/>
    <s v="145.7 per 1000 0-17 yr olds"/>
    <x v="516"/>
  </r>
  <r>
    <s v="E10000016_Modelled prevalence of children in households where parent suffering severe mental health problem_Number"/>
    <s v="E10000016"/>
    <x v="61"/>
    <s v="Single time point"/>
    <n v="2018"/>
    <s v="Children in households suffering from mental health problems"/>
    <x v="3"/>
    <s v="Number"/>
    <n v="39550.113775990525"/>
    <n v="340140"/>
    <n v="116.27598569997802"/>
    <s v="116.3 per 1000 0-17 yr olds"/>
    <x v="517"/>
  </r>
  <r>
    <s v="E06000010_Modelled prevalence of children in households where parent suffering severe mental health problem_Number"/>
    <s v="E06000010"/>
    <x v="62"/>
    <s v="Single time point"/>
    <n v="2018"/>
    <s v="Children in households suffering from mental health problems"/>
    <x v="3"/>
    <s v="Number"/>
    <n v="9135.6790395215085"/>
    <n v="57023"/>
    <n v="160.21042455713498"/>
    <s v="160.2 per 1000 0-17 yr olds"/>
    <x v="518"/>
  </r>
  <r>
    <s v="E09000021_Modelled prevalence of children in households where parent suffering severe mental health problem_Number"/>
    <s v="E09000021"/>
    <x v="63"/>
    <s v="Single time point"/>
    <n v="2018"/>
    <s v="Children in households suffering from mental health problems"/>
    <x v="3"/>
    <s v="Number"/>
    <n v="4893.9412960585296"/>
    <n v="38977"/>
    <n v="125.55972229926698"/>
    <s v="125.6 per 1000 0-17 yr olds"/>
    <x v="519"/>
  </r>
  <r>
    <s v="E08000034_Modelled prevalence of children in households where parent suffering severe mental health problem_Number"/>
    <s v="E08000034"/>
    <x v="64"/>
    <s v="Single time point"/>
    <n v="2018"/>
    <s v="Children in households suffering from mental health problems"/>
    <x v="3"/>
    <s v="Number"/>
    <n v="13639.598197971789"/>
    <n v="100174"/>
    <n v="136.15906520625902"/>
    <s v="136.2 per 1000 0-17 yr olds"/>
    <x v="520"/>
  </r>
  <r>
    <s v="E08000011_Modelled prevalence of children in households where parent suffering severe mental health problem_Number"/>
    <s v="E08000011"/>
    <x v="65"/>
    <s v="Single time point"/>
    <n v="2018"/>
    <s v="Children in households suffering from mental health problems"/>
    <x v="3"/>
    <s v="Number"/>
    <n v="5868.1980906391027"/>
    <n v="33477"/>
    <n v="175.29044091881298"/>
    <s v="175.3 per 1000 0-17 yr olds"/>
    <x v="521"/>
  </r>
  <r>
    <s v="E09000022_Modelled prevalence of children in households where parent suffering severe mental health problem_Number"/>
    <s v="E09000022"/>
    <x v="66"/>
    <s v="Single time point"/>
    <n v="2018"/>
    <s v="Children in households suffering from mental health problems"/>
    <x v="3"/>
    <s v="Number"/>
    <n v="11098.828650508178"/>
    <n v="62629"/>
    <n v="177.21548564575801"/>
    <s v="177.2 per 1000 0-17 yr olds"/>
    <x v="522"/>
  </r>
  <r>
    <s v="E10000017_Modelled prevalence of children in households where parent suffering severe mental health problem_Number"/>
    <s v="E10000017"/>
    <x v="67"/>
    <s v="Single time point"/>
    <n v="2018"/>
    <s v="Children in households suffering from mental health problems"/>
    <x v="3"/>
    <s v="Number"/>
    <n v="34220.201190156353"/>
    <n v="249727"/>
    <n v="137.03044200329302"/>
    <s v="137 per 1000 0-17 yr olds"/>
    <x v="523"/>
  </r>
  <r>
    <s v="E08000035_Modelled prevalence of children in households where parent suffering severe mental health problem_Number"/>
    <s v="E08000035"/>
    <x v="68"/>
    <s v="Single time point"/>
    <n v="2018"/>
    <s v="Children in households suffering from mental health problems"/>
    <x v="3"/>
    <s v="Number"/>
    <n v="25274.161996430565"/>
    <n v="168176"/>
    <n v="150.284000073914"/>
    <s v="150.3 per 1000 0-17 yr olds"/>
    <x v="524"/>
  </r>
  <r>
    <s v="E06000016_Modelled prevalence of children in households where parent suffering severe mental health problem_Number"/>
    <s v="E06000016"/>
    <x v="69"/>
    <s v="Single time point"/>
    <n v="2018"/>
    <s v="Children in households suffering from mental health problems"/>
    <x v="3"/>
    <s v="Number"/>
    <n v="12141.192900540529"/>
    <n v="83994"/>
    <n v="144.54833560183499"/>
    <s v="144.5 per 1000 0-17 yr olds"/>
    <x v="525"/>
  </r>
  <r>
    <s v="E10000018_Modelled prevalence of children in households where parent suffering severe mental health problem_Number"/>
    <s v="E10000018"/>
    <x v="70"/>
    <s v="Single time point"/>
    <n v="2018"/>
    <s v="Children in households suffering from mental health problems"/>
    <x v="3"/>
    <s v="Number"/>
    <n v="15427.18781937036"/>
    <n v="140307"/>
    <n v="109.95308729693001"/>
    <s v="110 per 1000 0-17 yr olds"/>
    <x v="526"/>
  </r>
  <r>
    <s v="E09000023_Modelled prevalence of children in households where parent suffering severe mental health problem_Number"/>
    <s v="E09000023"/>
    <x v="71"/>
    <s v="Single time point"/>
    <n v="2018"/>
    <s v="Children in households suffering from mental health problems"/>
    <x v="3"/>
    <s v="Number"/>
    <n v="11104.317882761532"/>
    <n v="68458"/>
    <n v="162.20628535396204"/>
    <s v="162.2 per 1000 0-17 yr olds"/>
    <x v="527"/>
  </r>
  <r>
    <s v="E10000019_Modelled prevalence of children in households where parent suffering severe mental health problem_Number"/>
    <s v="E10000019"/>
    <x v="72"/>
    <s v="Single time point"/>
    <n v="2018"/>
    <s v="Children in households suffering from mental health problems"/>
    <x v="3"/>
    <s v="Number"/>
    <n v="16727.42979165303"/>
    <n v="145641"/>
    <n v="114.853851536676"/>
    <s v="114.9 per 1000 0-17 yr olds"/>
    <x v="528"/>
  </r>
  <r>
    <s v="E08000012_Modelled prevalence of children in households where parent suffering severe mental health problem_Number"/>
    <s v="E08000012"/>
    <x v="73"/>
    <s v="Single time point"/>
    <n v="2018"/>
    <s v="Children in households suffering from mental health problems"/>
    <x v="3"/>
    <s v="Number"/>
    <n v="17327.782340492893"/>
    <n v="94902"/>
    <n v="182.58606078368098"/>
    <s v="182.6 per 1000 0-17 yr olds"/>
    <x v="529"/>
  </r>
  <r>
    <s v="E06000032_Modelled prevalence of children in households where parent suffering severe mental health problem_Number"/>
    <s v="E06000032"/>
    <x v="74"/>
    <s v="Single time point"/>
    <n v="2018"/>
    <s v="Children in households suffering from mental health problems"/>
    <x v="3"/>
    <s v="Number"/>
    <n v="7719.4722633955444"/>
    <n v="57375"/>
    <n v="134.54417888271101"/>
    <s v="134.5 per 1000 0-17 yr olds"/>
    <x v="530"/>
  </r>
  <r>
    <s v="E08000003_Modelled prevalence of children in households where parent suffering severe mental health problem_Number"/>
    <s v="E08000003"/>
    <x v="75"/>
    <s v="Single time point"/>
    <n v="2018"/>
    <s v="Children in households suffering from mental health problems"/>
    <x v="3"/>
    <s v="Number"/>
    <n v="23127.907093770966"/>
    <n v="121962"/>
    <n v="189.632074693519"/>
    <s v="189.6 per 1000 0-17 yr olds"/>
    <x v="531"/>
  </r>
  <r>
    <s v="E06000035_Modelled prevalence of children in households where parent suffering severe mental health problem_Number"/>
    <s v="E06000035"/>
    <x v="76"/>
    <s v="Single time point"/>
    <n v="2018"/>
    <s v="Children in households suffering from mental health problems"/>
    <x v="3"/>
    <s v="Number"/>
    <n v="7930.2533195041224"/>
    <n v="64391"/>
    <n v="123.157790987935"/>
    <s v="123.2 per 1000 0-17 yr olds"/>
    <x v="532"/>
  </r>
  <r>
    <s v="E09000024_Modelled prevalence of children in households where parent suffering severe mental health problem_Number"/>
    <s v="E09000024"/>
    <x v="77"/>
    <s v="Single time point"/>
    <n v="2018"/>
    <s v="Children in households suffering from mental health problems"/>
    <x v="3"/>
    <s v="Number"/>
    <n v="6057.7681060357309"/>
    <n v="47266"/>
    <n v="128.16333317893898"/>
    <s v="128.2 per 1000 0-17 yr olds"/>
    <x v="533"/>
  </r>
  <r>
    <s v="E06000002_Modelled prevalence of children in households where parent suffering severe mental health problem_Number"/>
    <s v="E06000002"/>
    <x v="78"/>
    <s v="Single time point"/>
    <n v="2018"/>
    <s v="Children in households suffering from mental health problems"/>
    <x v="3"/>
    <s v="Number"/>
    <n v="5308.2597969510161"/>
    <n v="32513"/>
    <n v="163.26576436966803"/>
    <s v="163.3 per 1000 0-17 yr olds"/>
    <x v="534"/>
  </r>
  <r>
    <s v="E06000042_Modelled prevalence of children in households where parent suffering severe mental health problem_Number"/>
    <s v="E06000042"/>
    <x v="79"/>
    <s v="Single time point"/>
    <n v="2018"/>
    <s v="Children in households suffering from mental health problems"/>
    <x v="3"/>
    <s v="Number"/>
    <n v="8193.1786144576345"/>
    <n v="68278"/>
    <n v="119.99734342625202"/>
    <s v="120 per 1000 0-17 yr olds"/>
    <x v="535"/>
  </r>
  <r>
    <s v="E08000021_Modelled prevalence of children in households where parent suffering severe mental health problem_Number"/>
    <s v="E08000021"/>
    <x v="80"/>
    <s v="Single time point"/>
    <n v="2018"/>
    <s v="Children in households suffering from mental health problems"/>
    <x v="3"/>
    <s v="Number"/>
    <n v="9969.7008061478191"/>
    <n v="58056"/>
    <n v="171.72558919229397"/>
    <s v="171.7 per 1000 0-17 yr olds"/>
    <x v="536"/>
  </r>
  <r>
    <s v="E09000025_Modelled prevalence of children in households where parent suffering severe mental health problem_Number"/>
    <s v="E09000025"/>
    <x v="81"/>
    <s v="Single time point"/>
    <n v="2018"/>
    <s v="Children in households suffering from mental health problems"/>
    <x v="3"/>
    <s v="Number"/>
    <n v="13871.368982815375"/>
    <n v="86567"/>
    <n v="160.23853180559999"/>
    <s v="160.2 per 1000 0-17 yr olds"/>
    <x v="537"/>
  </r>
  <r>
    <s v="E10000020_Modelled prevalence of children in households where parent suffering severe mental health problem_Number"/>
    <s v="E10000020"/>
    <x v="82"/>
    <s v="Single time point"/>
    <n v="2018"/>
    <s v="Children in households suffering from mental health problems"/>
    <x v="3"/>
    <s v="Number"/>
    <n v="21657.325174562695"/>
    <n v="170810"/>
    <n v="126.79190430632103"/>
    <s v="126.8 per 1000 0-17 yr olds"/>
    <x v="538"/>
  </r>
  <r>
    <s v="E06000012_Modelled prevalence of children in households where parent suffering severe mental health problem_Number"/>
    <s v="E06000012"/>
    <x v="83"/>
    <s v="Single time point"/>
    <n v="2018"/>
    <s v="Children in households suffering from mental health problems"/>
    <x v="3"/>
    <s v="Number"/>
    <n v="4723.6340905324978"/>
    <n v="34503"/>
    <n v="136.90502537554698"/>
    <s v="136.9 per 1000 0-17 yr olds"/>
    <x v="539"/>
  </r>
  <r>
    <s v="E06000013_Modelled prevalence of children in households where parent suffering severe mental health problem_Number"/>
    <s v="E06000013"/>
    <x v="84"/>
    <s v="Single time point"/>
    <n v="2018"/>
    <s v="Children in households suffering from mental health problems"/>
    <x v="3"/>
    <s v="Number"/>
    <n v="4144.5782217531851"/>
    <n v="35714"/>
    <n v="116.04911860203799"/>
    <s v="116 per 1000 0-17 yr olds"/>
    <x v="540"/>
  </r>
  <r>
    <s v="E06000024_Modelled prevalence of children in households where parent suffering severe mental health problem_Number"/>
    <s v="E06000024"/>
    <x v="85"/>
    <s v="Single time point"/>
    <n v="2018"/>
    <s v="Children in households suffering from mental health problems"/>
    <x v="3"/>
    <s v="Number"/>
    <n v="5006.3556256116544"/>
    <n v="43435"/>
    <n v="115.26086394869701"/>
    <s v="115.3 per 1000 0-17 yr olds"/>
    <x v="541"/>
  </r>
  <r>
    <s v="E08000022_Modelled prevalence of children in households where parent suffering severe mental health problem_Number"/>
    <s v="E08000022"/>
    <x v="86"/>
    <s v="Single time point"/>
    <n v="2018"/>
    <s v="Children in households suffering from mental health problems"/>
    <x v="3"/>
    <s v="Number"/>
    <n v="5794.4259210129503"/>
    <n v="41360"/>
    <n v="140.09733851578702"/>
    <s v="140.1 per 1000 0-17 yr olds"/>
    <x v="542"/>
  </r>
  <r>
    <s v="E10000023_Modelled prevalence of children in households where parent suffering severe mental health problem_Number"/>
    <s v="E10000023"/>
    <x v="87"/>
    <s v="Single time point"/>
    <n v="2018"/>
    <s v="Children in households suffering from mental health problems"/>
    <x v="3"/>
    <s v="Number"/>
    <n v="13513.207244949506"/>
    <n v="117499"/>
    <n v="115.006997888914"/>
    <s v="115 per 1000 0-17 yr olds"/>
    <x v="543"/>
  </r>
  <r>
    <s v="E10000021_Modelled prevalence of children in households where parent suffering severe mental health problem_Number"/>
    <s v="E10000021"/>
    <x v="88"/>
    <s v="Single time point"/>
    <n v="2018"/>
    <s v="Children in households suffering from mental health problems"/>
    <x v="3"/>
    <s v="Number"/>
    <n v="19567.087070615438"/>
    <n v="170235"/>
    <n v="114.94162229045402"/>
    <s v="114.9 per 1000 0-17 yr olds"/>
    <x v="544"/>
  </r>
  <r>
    <s v="E06000048_Modelled prevalence of children in households where parent suffering severe mental health problem_Number"/>
    <s v="E06000048"/>
    <x v="89"/>
    <s v="Single time point"/>
    <n v="2018"/>
    <s v="Children in households suffering from mental health problems"/>
    <x v="3"/>
    <s v="Number"/>
    <n v="7541.2350387200595"/>
    <n v="59011"/>
    <n v="127.79371708190099"/>
    <s v="127.8 per 1000 0-17 yr olds"/>
    <x v="545"/>
  </r>
  <r>
    <s v="E06000018_Modelled prevalence of children in households where parent suffering severe mental health problem_Number"/>
    <s v="E06000018"/>
    <x v="90"/>
    <s v="Single time point"/>
    <n v="2018"/>
    <s v="Children in households suffering from mental health problems"/>
    <x v="3"/>
    <s v="Number"/>
    <n v="11460.789408383383"/>
    <n v="68651"/>
    <n v="166.942789010843"/>
    <s v="166.9 per 1000 0-17 yr olds"/>
    <x v="546"/>
  </r>
  <r>
    <s v="E10000024_Modelled prevalence of children in households where parent suffering severe mental health problem_Number"/>
    <s v="E10000024"/>
    <x v="91"/>
    <s v="Single time point"/>
    <n v="2018"/>
    <s v="Children in households suffering from mental health problems"/>
    <x v="3"/>
    <s v="Number"/>
    <n v="19359.925504004044"/>
    <n v="166542"/>
    <n v="116.24650541007101"/>
    <s v="116.2 per 1000 0-17 yr olds"/>
    <x v="547"/>
  </r>
  <r>
    <s v="E08000004_Modelled prevalence of children in households where parent suffering severe mental health problem_Number"/>
    <s v="E08000004"/>
    <x v="92"/>
    <s v="Single time point"/>
    <n v="2018"/>
    <s v="Children in households suffering from mental health problems"/>
    <x v="3"/>
    <s v="Number"/>
    <n v="8939.6803340116167"/>
    <n v="59416"/>
    <n v="150.45914120795101"/>
    <s v="150.5 per 1000 0-17 yr olds"/>
    <x v="548"/>
  </r>
  <r>
    <s v="E10000025_Modelled prevalence of children in households where parent suffering severe mental health problem_Number"/>
    <s v="E10000025"/>
    <x v="93"/>
    <s v="Single time point"/>
    <n v="2018"/>
    <s v="Children in households suffering from mental health problems"/>
    <x v="3"/>
    <s v="Number"/>
    <n v="16503.711582055737"/>
    <n v="144788"/>
    <n v="113.98535501599397"/>
    <s v="114 per 1000 0-17 yr olds"/>
    <x v="549"/>
  </r>
  <r>
    <s v="E06000031_Modelled prevalence of children in households where parent suffering severe mental health problem_Number"/>
    <s v="E06000031"/>
    <x v="94"/>
    <s v="Single time point"/>
    <n v="2018"/>
    <s v="Children in households suffering from mental health problems"/>
    <x v="3"/>
    <s v="Number"/>
    <n v="6475.4263841079155"/>
    <n v="51137"/>
    <n v="126.628984572969"/>
    <s v="126.6 per 1000 0-17 yr olds"/>
    <x v="550"/>
  </r>
  <r>
    <s v="E06000026_Modelled prevalence of children in households where parent suffering severe mental health problem_Number"/>
    <s v="E06000026"/>
    <x v="95"/>
    <s v="Single time point"/>
    <n v="2018"/>
    <s v="Children in households suffering from mental health problems"/>
    <x v="3"/>
    <s v="Number"/>
    <n v="7296.233921249217"/>
    <n v="52552"/>
    <n v="138.83836811632702"/>
    <s v="138.8 per 1000 0-17 yr olds"/>
    <x v="551"/>
  </r>
  <r>
    <s v="E06000029_Modelled prevalence of children in households where parent suffering severe mental health problem_Number"/>
    <s v="E06000029"/>
    <x v="96"/>
    <s v="Single time point"/>
    <n v="2018"/>
    <s v="Children in households suffering from mental health problems"/>
    <x v="3"/>
    <s v="Number"/>
    <n v="3542.0201273143098"/>
    <n v="30188"/>
    <n v="117.33205668856201"/>
    <s v="117.3 per 1000 0-17 yr olds"/>
    <x v="552"/>
  </r>
  <r>
    <s v="E06000044_Modelled prevalence of children in households where parent suffering severe mental health problem_Number"/>
    <s v="E06000044"/>
    <x v="97"/>
    <s v="Single time point"/>
    <n v="2018"/>
    <s v="Children in households suffering from mental health problems"/>
    <x v="3"/>
    <s v="Number"/>
    <n v="6293.4445521643011"/>
    <n v="44046"/>
    <n v="142.88345257604098"/>
    <s v="142.9 per 1000 0-17 yr olds"/>
    <x v="553"/>
  </r>
  <r>
    <s v="E06000038_Modelled prevalence of children in households where parent suffering severe mental health problem_Number"/>
    <s v="E06000038"/>
    <x v="98"/>
    <s v="Single time point"/>
    <n v="2018"/>
    <s v="Children in households suffering from mental health problems"/>
    <x v="3"/>
    <s v="Number"/>
    <n v="4784.2777749883644"/>
    <n v="37080"/>
    <n v="129.02582996192999"/>
    <s v="129 per 1000 0-17 yr olds"/>
    <x v="554"/>
  </r>
  <r>
    <s v="E09000026_Modelled prevalence of children in households where parent suffering severe mental health problem_Number"/>
    <s v="E09000026"/>
    <x v="99"/>
    <s v="Single time point"/>
    <n v="2018"/>
    <s v="Children in households suffering from mental health problems"/>
    <x v="3"/>
    <s v="Number"/>
    <n v="9582.8689749765672"/>
    <n v="76159"/>
    <n v="125.82713763280198"/>
    <s v="125.8 per 1000 0-17 yr olds"/>
    <x v="555"/>
  </r>
  <r>
    <s v="E06000003_Modelled prevalence of children in households where parent suffering severe mental health problem_Number"/>
    <s v="E06000003"/>
    <x v="100"/>
    <s v="Single time point"/>
    <n v="2018"/>
    <s v="Children in households suffering from mental health problems"/>
    <x v="3"/>
    <s v="Number"/>
    <n v="4002.4091144999857"/>
    <n v="27626"/>
    <n v="144.87834339028399"/>
    <s v="144.9 per 1000 0-17 yr olds"/>
    <x v="556"/>
  </r>
  <r>
    <s v="E09000027_Modelled prevalence of children in households where parent suffering severe mental health problem_Number"/>
    <s v="E09000027"/>
    <x v="101"/>
    <s v="Single time point"/>
    <n v="2018"/>
    <s v="Children in households suffering from mental health problems"/>
    <x v="3"/>
    <s v="Number"/>
    <n v="5527.3644318689358"/>
    <n v="45525"/>
    <n v="121.41382607070699"/>
    <s v="121.4 per 1000 0-17 yr olds"/>
    <x v="557"/>
  </r>
  <r>
    <s v="E08000005_Modelled prevalence of children in households where parent suffering severe mental health problem_Number"/>
    <s v="E08000005"/>
    <x v="102"/>
    <s v="Single time point"/>
    <n v="2018"/>
    <s v="Children in households suffering from mental health problems"/>
    <x v="3"/>
    <s v="Number"/>
    <n v="8174.6922441602092"/>
    <n v="52689"/>
    <n v="155.14988411547398"/>
    <s v="155.1 per 1000 0-17 yr olds"/>
    <x v="558"/>
  </r>
  <r>
    <s v="E08000018_Modelled prevalence of children in households where parent suffering severe mental health problem_Number"/>
    <s v="E08000018"/>
    <x v="103"/>
    <s v="Single time point"/>
    <n v="2018"/>
    <s v="Children in households suffering from mental health problems"/>
    <x v="3"/>
    <s v="Number"/>
    <n v="7543.4266593887987"/>
    <n v="57196"/>
    <n v="131.88731133975801"/>
    <s v="131.9 per 1000 0-17 yr olds"/>
    <x v="559"/>
  </r>
  <r>
    <s v="E06000017_Modelled prevalence of children in households where parent suffering severe mental health problem_Number"/>
    <s v="E06000017"/>
    <x v="104"/>
    <s v="Single time point"/>
    <n v="2018"/>
    <s v="Children in households suffering from mental health problems"/>
    <x v="3"/>
    <s v="Number"/>
    <n v="805.2601189404354"/>
    <n v="7807"/>
    <n v="103.14590994497699"/>
    <s v="103.1 per 1000 0-17 yr olds"/>
    <x v="560"/>
  </r>
  <r>
    <s v="E08000006_Modelled prevalence of children in households where parent suffering severe mental health problem_Number"/>
    <s v="E08000006"/>
    <x v="105"/>
    <s v="Single time point"/>
    <n v="2018"/>
    <s v="Children in households suffering from mental health problems"/>
    <x v="3"/>
    <s v="Number"/>
    <n v="9357.8691224242957"/>
    <n v="56566"/>
    <n v="165.43275328685601"/>
    <s v="165.4 per 1000 0-17 yr olds"/>
    <x v="561"/>
  </r>
  <r>
    <s v="E08000028_Modelled prevalence of children in households where parent suffering severe mental health problem_Number"/>
    <s v="E08000028"/>
    <x v="106"/>
    <s v="Single time point"/>
    <n v="2018"/>
    <s v="Children in households suffering from mental health problems"/>
    <x v="3"/>
    <s v="Number"/>
    <n v="11023.600871188972"/>
    <n v="81920"/>
    <n v="134.565440322131"/>
    <s v="134.6 per 1000 0-17 yr olds"/>
    <x v="562"/>
  </r>
  <r>
    <s v="E08000014_Modelled prevalence of children in households where parent suffering severe mental health problem_Number"/>
    <s v="E08000014"/>
    <x v="107"/>
    <s v="Single time point"/>
    <n v="2018"/>
    <s v="Children in households suffering from mental health problems"/>
    <x v="3"/>
    <s v="Number"/>
    <n v="8240.5465789910959"/>
    <n v="53833"/>
    <n v="153.07611648971996"/>
    <s v="153.1 per 1000 0-17 yr olds"/>
    <x v="563"/>
  </r>
  <r>
    <s v="E08000019_Modelled prevalence of children in households where parent suffering severe mental health problem_Number"/>
    <s v="E08000019"/>
    <x v="108"/>
    <s v="Single time point"/>
    <n v="2018"/>
    <s v="Children in households suffering from mental health problems"/>
    <x v="3"/>
    <s v="Number"/>
    <n v="17037.295235600501"/>
    <n v="117497"/>
    <n v="145.00195950194899"/>
    <s v="145 per 1000 0-17 yr olds"/>
    <x v="564"/>
  </r>
  <r>
    <s v="E06000051_Modelled prevalence of children in households where parent suffering severe mental health problem_Number"/>
    <s v="E06000051"/>
    <x v="109"/>
    <s v="Single time point"/>
    <n v="2018"/>
    <s v="Children in households suffering from mental health problems"/>
    <x v="3"/>
    <s v="Number"/>
    <n v="6314.1236946036688"/>
    <n v="59839"/>
    <n v="105.51853631584198"/>
    <s v="105.5 per 1000 0-17 yr olds"/>
    <x v="565"/>
  </r>
  <r>
    <s v="E06000039_Modelled prevalence of children in households where parent suffering severe mental health problem_Number"/>
    <s v="E06000039"/>
    <x v="110"/>
    <s v="Single time point"/>
    <n v="2018"/>
    <s v="Children in households suffering from mental health problems"/>
    <x v="3"/>
    <s v="Number"/>
    <n v="5378.4147876804764"/>
    <n v="42699"/>
    <n v="125.96114165859801"/>
    <s v="126 per 1000 0-17 yr olds"/>
    <x v="566"/>
  </r>
  <r>
    <s v="E08000029_Modelled prevalence of children in households where parent suffering severe mental health problem_Number"/>
    <s v="E08000029"/>
    <x v="111"/>
    <s v="Single time point"/>
    <n v="2018"/>
    <s v="Children in households suffering from mental health problems"/>
    <x v="3"/>
    <s v="Number"/>
    <n v="5489.1027724853029"/>
    <n v="46946"/>
    <n v="116.92375862662001"/>
    <s v="116.9 per 1000 0-17 yr olds"/>
    <x v="567"/>
  </r>
  <r>
    <s v="E10000027_Modelled prevalence of children in households where parent suffering severe mental health problem_Number"/>
    <s v="E10000027"/>
    <x v="112"/>
    <s v="Single time point"/>
    <n v="2018"/>
    <s v="Children in households suffering from mental health problems"/>
    <x v="3"/>
    <s v="Number"/>
    <n v="12820.782510689925"/>
    <n v="110700"/>
    <n v="115.81556016883401"/>
    <s v="115.8 per 1000 0-17 yr olds"/>
    <x v="568"/>
  </r>
  <r>
    <s v="E06000025_Modelled prevalence of children in households where parent suffering severe mental health problem_Number"/>
    <s v="E06000025"/>
    <x v="113"/>
    <s v="Single time point"/>
    <n v="2018"/>
    <s v="Children in households suffering from mental health problems"/>
    <x v="3"/>
    <s v="Number"/>
    <n v="6336.3083645731122"/>
    <n v="58867"/>
    <n v="107.63769793896601"/>
    <s v="107.6 per 1000 0-17 yr olds"/>
    <x v="569"/>
  </r>
  <r>
    <s v="E08000023_Modelled prevalence of children in households where parent suffering severe mental health problem_Number"/>
    <s v="E08000023"/>
    <x v="114"/>
    <s v="Single time point"/>
    <n v="2018"/>
    <s v="Children in households suffering from mental health problems"/>
    <x v="3"/>
    <s v="Number"/>
    <n v="4642.5653223556865"/>
    <n v="29920"/>
    <n v="155.165953287289"/>
    <s v="155.2 per 1000 0-17 yr olds"/>
    <x v="570"/>
  </r>
  <r>
    <s v="E06000045_Modelled prevalence of children in households where parent suffering severe mental health problem_Number"/>
    <s v="E06000045"/>
    <x v="115"/>
    <s v="Single time point"/>
    <n v="2018"/>
    <s v="Children in households suffering from mental health problems"/>
    <x v="3"/>
    <s v="Number"/>
    <n v="7297.8724553366437"/>
    <n v="50832"/>
    <n v="143.56846976976399"/>
    <s v="143.6 per 1000 0-17 yr olds"/>
    <x v="571"/>
  </r>
  <r>
    <s v="E06000033_Modelled prevalence of children in households where parent suffering severe mental health problem_Number"/>
    <s v="E06000033"/>
    <x v="116"/>
    <s v="Single time point"/>
    <n v="2018"/>
    <s v="Children in households suffering from mental health problems"/>
    <x v="3"/>
    <s v="Number"/>
    <n v="5251.5532555378541"/>
    <n v="39540"/>
    <n v="132.81621789423002"/>
    <s v="132.8 per 1000 0-17 yr olds"/>
    <x v="572"/>
  </r>
  <r>
    <s v="E09000028_Modelled prevalence of children in households where parent suffering severe mental health problem_Number"/>
    <s v="E09000028"/>
    <x v="117"/>
    <s v="Single time point"/>
    <n v="2018"/>
    <s v="Children in households suffering from mental health problems"/>
    <x v="3"/>
    <s v="Number"/>
    <n v="11566.485445529222"/>
    <n v="65121"/>
    <n v="177.61529223336899"/>
    <s v="177.6 per 1000 0-17 yr olds"/>
    <x v="573"/>
  </r>
  <r>
    <s v="E08000013_Modelled prevalence of children in households where parent suffering severe mental health problem_Number"/>
    <s v="E08000013"/>
    <x v="118"/>
    <s v="Single time point"/>
    <n v="2018"/>
    <s v="Children in households suffering from mental health problems"/>
    <x v="3"/>
    <s v="Number"/>
    <n v="5495.6336693344392"/>
    <n v="36785"/>
    <n v="149.39876768613399"/>
    <s v="149.4 per 1000 0-17 yr olds"/>
    <x v="574"/>
  </r>
  <r>
    <s v="E10000028_Modelled prevalence of children in households where parent suffering severe mental health problem_Number"/>
    <s v="E10000028"/>
    <x v="119"/>
    <s v="Single time point"/>
    <n v="2018"/>
    <s v="Children in households suffering from mental health problems"/>
    <x v="3"/>
    <s v="Number"/>
    <n v="18464.782284910307"/>
    <n v="169603"/>
    <n v="108.87061127993201"/>
    <s v="108.9 per 1000 0-17 yr olds"/>
    <x v="575"/>
  </r>
  <r>
    <s v="E08000007_Modelled prevalence of children in households where parent suffering severe mental health problem_Number"/>
    <s v="E08000007"/>
    <x v="120"/>
    <s v="Single time point"/>
    <n v="2018"/>
    <s v="Children in households suffering from mental health problems"/>
    <x v="3"/>
    <s v="Number"/>
    <n v="8688.7900451322203"/>
    <n v="63141"/>
    <n v="137.60931954090401"/>
    <s v="137.6 per 1000 0-17 yr olds"/>
    <x v="576"/>
  </r>
  <r>
    <s v="E06000004_Modelled prevalence of children in households where parent suffering severe mental health problem_Number"/>
    <s v="E06000004"/>
    <x v="121"/>
    <s v="Single time point"/>
    <n v="2018"/>
    <s v="Children in households suffering from mental health problems"/>
    <x v="3"/>
    <s v="Number"/>
    <n v="6083.1849451373191"/>
    <n v="43521"/>
    <n v="139.77585407360399"/>
    <s v="139.8 per 1000 0-17 yr olds"/>
    <x v="577"/>
  </r>
  <r>
    <s v="E06000021_Modelled prevalence of children in households where parent suffering severe mental health problem_Number"/>
    <s v="E06000021"/>
    <x v="122"/>
    <s v="Single time point"/>
    <n v="2018"/>
    <s v="Children in households suffering from mental health problems"/>
    <x v="3"/>
    <s v="Number"/>
    <n v="7676.5577933595077"/>
    <n v="57549"/>
    <n v="133.391680018063"/>
    <s v="133.4 per 1000 0-17 yr olds"/>
    <x v="578"/>
  </r>
  <r>
    <s v="E10000029_Modelled prevalence of children in households where parent suffering severe mental health problem_Number"/>
    <s v="E10000029"/>
    <x v="123"/>
    <s v="Single time point"/>
    <n v="2018"/>
    <s v="Children in households suffering from mental health problems"/>
    <x v="3"/>
    <s v="Number"/>
    <n v="18526.462004674693"/>
    <n v="152752"/>
    <n v="121.28457895592001"/>
    <s v="121.3 per 1000 0-17 yr olds"/>
    <x v="579"/>
  </r>
  <r>
    <s v="E08000024_Modelled prevalence of children in households where parent suffering severe mental health problem_Number"/>
    <s v="E08000024"/>
    <x v="124"/>
    <s v="Single time point"/>
    <n v="2018"/>
    <s v="Children in households suffering from mental health problems"/>
    <x v="3"/>
    <s v="Number"/>
    <n v="8270.6382473338981"/>
    <n v="54563"/>
    <n v="151.57960975998199"/>
    <s v="151.6 per 1000 0-17 yr olds"/>
    <x v="580"/>
  </r>
  <r>
    <s v="E10000030_Modelled prevalence of children in households where parent suffering severe mental health problem_Number"/>
    <s v="E10000030"/>
    <x v="125"/>
    <s v="Single time point"/>
    <n v="2018"/>
    <s v="Children in households suffering from mental health problems"/>
    <x v="3"/>
    <s v="Number"/>
    <n v="26896.296080851578"/>
    <n v="261905"/>
    <n v="102.69485531338302"/>
    <s v="102.7 per 1000 0-17 yr olds"/>
    <x v="581"/>
  </r>
  <r>
    <s v="E09000029_Modelled prevalence of children in households where parent suffering severe mental health problem_Number"/>
    <s v="E09000029"/>
    <x v="126"/>
    <s v="Single time point"/>
    <n v="2018"/>
    <s v="Children in households suffering from mental health problems"/>
    <x v="3"/>
    <s v="Number"/>
    <n v="6095.0744813779193"/>
    <n v="47941"/>
    <n v="127.13699091337099"/>
    <s v="127.1 per 1000 0-17 yr olds"/>
    <x v="582"/>
  </r>
  <r>
    <s v="E06000030_Modelled prevalence of children in households where parent suffering severe mental health problem_Number"/>
    <s v="E06000030"/>
    <x v="127"/>
    <s v="Single time point"/>
    <n v="2018"/>
    <s v="Children in households suffering from mental health problems"/>
    <x v="3"/>
    <s v="Number"/>
    <n v="5923.1701769106521"/>
    <n v="50239"/>
    <n v="117.899842292057"/>
    <s v="117.9 per 1000 0-17 yr olds"/>
    <x v="583"/>
  </r>
  <r>
    <s v="E08000008_Modelled prevalence of children in households where parent suffering severe mental health problem_Number"/>
    <s v="E08000008"/>
    <x v="128"/>
    <s v="Single time point"/>
    <n v="2018"/>
    <s v="Children in households suffering from mental health problems"/>
    <x v="3"/>
    <s v="Number"/>
    <n v="7611.9154853602349"/>
    <n v="50223"/>
    <n v="151.56234166338601"/>
    <s v="151.6 per 1000 0-17 yr olds"/>
    <x v="584"/>
  </r>
  <r>
    <s v="E06000020_Modelled prevalence of children in households where parent suffering severe mental health problem_Number"/>
    <s v="E06000020"/>
    <x v="129"/>
    <s v="Single time point"/>
    <n v="2018"/>
    <s v="Children in households suffering from mental health problems"/>
    <x v="3"/>
    <s v="Number"/>
    <n v="5061.1882766020417"/>
    <n v="40620"/>
    <n v="124.59843123097099"/>
    <s v="124.6 per 1000 0-17 yr olds"/>
    <x v="585"/>
  </r>
  <r>
    <s v="E06000034_Modelled prevalence of children in households where parent suffering severe mental health problem_Number"/>
    <s v="E06000034"/>
    <x v="130"/>
    <s v="Single time point"/>
    <n v="2018"/>
    <s v="Children in households suffering from mental health problems"/>
    <x v="3"/>
    <s v="Number"/>
    <n v="5553.3624362491"/>
    <n v="43762"/>
    <n v="126.89919190734197"/>
    <s v="126.9 per 1000 0-17 yr olds"/>
    <x v="586"/>
  </r>
  <r>
    <s v="E06000027_Modelled prevalence of children in households where parent suffering severe mental health problem_Number"/>
    <s v="E06000027"/>
    <x v="131"/>
    <s v="Single time point"/>
    <n v="2018"/>
    <s v="Children in households suffering from mental health problems"/>
    <x v="3"/>
    <s v="Number"/>
    <n v="3450.1067571226235"/>
    <n v="25423"/>
    <n v="135.708089412053"/>
    <s v="135.7 per 1000 0-17 yr olds"/>
    <x v="587"/>
  </r>
  <r>
    <s v="E09000030_Modelled prevalence of children in households where parent suffering severe mental health problem_Number"/>
    <s v="E09000030"/>
    <x v="132"/>
    <s v="Single time point"/>
    <n v="2018"/>
    <s v="Children in households suffering from mental health problems"/>
    <x v="3"/>
    <s v="Number"/>
    <n v="12439.003648325062"/>
    <n v="70973"/>
    <n v="175.263884129529"/>
    <s v="175.3 per 1000 0-17 yr olds"/>
    <x v="588"/>
  </r>
  <r>
    <s v="E08000009_Modelled prevalence of children in households where parent suffering severe mental health problem_Number"/>
    <s v="E08000009"/>
    <x v="133"/>
    <s v="Single time point"/>
    <n v="2018"/>
    <s v="Children in households suffering from mental health problems"/>
    <x v="3"/>
    <s v="Number"/>
    <n v="7819.2315334884115"/>
    <n v="56087"/>
    <n v="139.41254717650099"/>
    <s v="139.4 per 1000 0-17 yr olds"/>
    <x v="589"/>
  </r>
  <r>
    <s v="E08000036_Modelled prevalence of children in households where parent suffering severe mental health problem_Number"/>
    <s v="E08000036"/>
    <x v="134"/>
    <s v="Single time point"/>
    <n v="2018"/>
    <s v="Children in households suffering from mental health problems"/>
    <x v="3"/>
    <s v="Number"/>
    <n v="10241.292372020296"/>
    <n v="72893"/>
    <n v="140.49761118379399"/>
    <s v="140.5 per 1000 0-17 yr olds"/>
    <x v="590"/>
  </r>
  <r>
    <s v="E08000030_Modelled prevalence of children in households where parent suffering severe mental health problem_Number"/>
    <s v="E08000030"/>
    <x v="135"/>
    <s v="Single time point"/>
    <n v="2018"/>
    <s v="Children in households suffering from mental health problems"/>
    <x v="3"/>
    <s v="Number"/>
    <n v="8979.6917299249053"/>
    <n v="68157"/>
    <n v="131.75010240950903"/>
    <s v="131.8 per 1000 0-17 yr olds"/>
    <x v="591"/>
  </r>
  <r>
    <s v="E09000031_Modelled prevalence of children in households where parent suffering severe mental health problem_Number"/>
    <s v="E09000031"/>
    <x v="136"/>
    <s v="Single time point"/>
    <n v="2018"/>
    <s v="Children in households suffering from mental health problems"/>
    <x v="3"/>
    <s v="Number"/>
    <n v="9805.78758225413"/>
    <n v="67017"/>
    <n v="146.31791310046899"/>
    <s v="146.3 per 1000 0-17 yr olds"/>
    <x v="592"/>
  </r>
  <r>
    <s v="E09000032_Modelled prevalence of children in households where parent suffering severe mental health problem_Number"/>
    <s v="E09000032"/>
    <x v="137"/>
    <s v="Single time point"/>
    <n v="2018"/>
    <s v="Children in households suffering from mental health problems"/>
    <x v="3"/>
    <s v="Number"/>
    <n v="9701.1708050231355"/>
    <n v="63840"/>
    <n v="151.960695567405"/>
    <s v="152 per 1000 0-17 yr olds"/>
    <x v="593"/>
  </r>
  <r>
    <s v="E06000007_Modelled prevalence of children in households where parent suffering severe mental health problem_Number"/>
    <s v="E06000007"/>
    <x v="138"/>
    <s v="Single time point"/>
    <n v="2018"/>
    <s v="Children in households suffering from mental health problems"/>
    <x v="3"/>
    <s v="Number"/>
    <n v="5951.7941551816602"/>
    <n v="44484"/>
    <n v="133.79628979367098"/>
    <s v="133.8 per 1000 0-17 yr olds"/>
    <x v="594"/>
  </r>
  <r>
    <s v="E10000031_Modelled prevalence of children in households where parent suffering severe mental health problem_Number"/>
    <s v="E10000031"/>
    <x v="139"/>
    <s v="Single time point"/>
    <n v="2018"/>
    <s v="Children in households suffering from mental health problems"/>
    <x v="3"/>
    <s v="Number"/>
    <n v="12470.326916271388"/>
    <n v="115928"/>
    <n v="107.56958557269502"/>
    <s v="107.6 per 1000 0-17 yr olds"/>
    <x v="595"/>
  </r>
  <r>
    <s v="E06000037_Modelled prevalence of children in households where parent suffering severe mental health problem_Number"/>
    <s v="E06000037"/>
    <x v="140"/>
    <s v="Single time point"/>
    <n v="2018"/>
    <s v="Children in households suffering from mental health problems"/>
    <x v="3"/>
    <s v="Number"/>
    <n v="3700.8256749760617"/>
    <n v="35623"/>
    <n v="103.88865830997001"/>
    <s v="103.9 per 1000 0-17 yr olds"/>
    <x v="596"/>
  </r>
  <r>
    <s v="E10000032_Modelled prevalence of children in households where parent suffering severe mental health problem_Number"/>
    <s v="E10000032"/>
    <x v="141"/>
    <s v="Single time point"/>
    <n v="2018"/>
    <s v="Children in households suffering from mental health problems"/>
    <x v="3"/>
    <s v="Number"/>
    <n v="18931.540560009278"/>
    <n v="174672"/>
    <n v="108.38337317949802"/>
    <s v="108.4 per 1000 0-17 yr olds"/>
    <x v="597"/>
  </r>
  <r>
    <s v="E09000033_Modelled prevalence of children in households where parent suffering severe mental health problem_Number"/>
    <s v="E09000033"/>
    <x v="142"/>
    <s v="Single time point"/>
    <n v="2018"/>
    <s v="Children in households suffering from mental health problems"/>
    <x v="3"/>
    <s v="Number"/>
    <n v="7326.8664058673867"/>
    <n v="47445"/>
    <n v="154.42863117014198"/>
    <s v="154.4 per 1000 0-17 yr olds"/>
    <x v="598"/>
  </r>
  <r>
    <s v="E08000010_Modelled prevalence of children in households where parent suffering severe mental health problem_Number"/>
    <s v="E08000010"/>
    <x v="143"/>
    <s v="Single time point"/>
    <n v="2018"/>
    <s v="Children in households suffering from mental health problems"/>
    <x v="3"/>
    <s v="Number"/>
    <n v="9788.2181094429579"/>
    <n v="68388"/>
    <n v="143.127714064499"/>
    <s v="143.1 per 1000 0-17 yr olds"/>
    <x v="599"/>
  </r>
  <r>
    <s v="E06000054_Modelled prevalence of children in households where parent suffering severe mental health problem_Number"/>
    <s v="E06000054"/>
    <x v="144"/>
    <s v="Single time point"/>
    <n v="2018"/>
    <s v="Children in households suffering from mental health problems"/>
    <x v="3"/>
    <s v="Number"/>
    <n v="11788.034300108377"/>
    <n v="105692"/>
    <n v="111.53194470828801"/>
    <s v="111.5 per 1000 0-17 yr olds"/>
    <x v="600"/>
  </r>
  <r>
    <s v="E06000040_Modelled prevalence of children in households where parent suffering severe mental health problem_Number"/>
    <s v="E06000040"/>
    <x v="145"/>
    <s v="Single time point"/>
    <n v="2018"/>
    <s v="Children in households suffering from mental health problems"/>
    <x v="3"/>
    <s v="Number"/>
    <n v="3740.4906600536056"/>
    <n v="34604"/>
    <n v="108.09417003969499"/>
    <s v="108.1 per 1000 0-17 yr olds"/>
    <x v="601"/>
  </r>
  <r>
    <s v="E08000015_Modelled prevalence of children in households where parent suffering severe mental health problem_Number"/>
    <s v="E08000015"/>
    <x v="146"/>
    <s v="Single time point"/>
    <n v="2018"/>
    <s v="Children in households suffering from mental health problems"/>
    <x v="3"/>
    <s v="Number"/>
    <n v="10597.896216722474"/>
    <n v="67576"/>
    <n v="156.82929171188698"/>
    <s v="156.8 per 1000 0-17 yr olds"/>
    <x v="602"/>
  </r>
  <r>
    <s v="E06000041_Modelled prevalence of children in households where parent suffering severe mental health problem_Number"/>
    <s v="E06000041"/>
    <x v="147"/>
    <s v="Single time point"/>
    <n v="2018"/>
    <s v="Children in households suffering from mental health problems"/>
    <x v="3"/>
    <s v="Number"/>
    <n v="3832.5195942155551"/>
    <n v="39532"/>
    <n v="96.947272948890898"/>
    <s v="96.9 per 1000 0-17 yr olds"/>
    <x v="603"/>
  </r>
  <r>
    <s v="E08000031_Modelled prevalence of children in households where parent suffering severe mental health problem_Number"/>
    <s v="E08000031"/>
    <x v="148"/>
    <s v="Single time point"/>
    <n v="2018"/>
    <s v="Children in households suffering from mental health problems"/>
    <x v="3"/>
    <s v="Number"/>
    <n v="8454.2068681514102"/>
    <n v="61244"/>
    <n v="138.04138965696902"/>
    <s v="138 per 1000 0-17 yr olds"/>
    <x v="604"/>
  </r>
  <r>
    <s v="E10000034_Modelled prevalence of children in households where parent suffering severe mental health problem_Number"/>
    <s v="E10000034"/>
    <x v="149"/>
    <s v="Single time point"/>
    <n v="2018"/>
    <s v="Children in households suffering from mental health problems"/>
    <x v="3"/>
    <s v="Number"/>
    <n v="12898.935274914646"/>
    <n v="117783"/>
    <n v="109.51440594070999"/>
    <s v="109.5 per 1000 0-17 yr olds"/>
    <x v="605"/>
  </r>
  <r>
    <s v="E06000014_Modelled prevalence of children in households where parent suffering severe mental health problem_Number"/>
    <s v="E06000014"/>
    <x v="150"/>
    <s v="Single time point"/>
    <n v="2018"/>
    <s v="Children in households suffering from mental health problems"/>
    <x v="3"/>
    <s v="Number"/>
    <n v="5226.1880414986945"/>
    <n v="36572"/>
    <n v="142.90134642619202"/>
    <s v="142.9 per 1000 0-17 yr olds"/>
    <x v="606"/>
  </r>
  <r>
    <s v="NA_Modelled prevalence of children in households where parent suffering severe mental health problem_Number"/>
    <s v="NA"/>
    <x v="151"/>
    <s v="Single time point"/>
    <n v="2018"/>
    <s v="Children in households suffering from mental health problems"/>
    <x v="3"/>
    <s v="Number"/>
    <n v="1608071.1006648636"/>
    <n v="11954618"/>
    <n v="134.5146369934082"/>
    <s v="134.5 per 1000 0-17 yr olds"/>
    <x v="607"/>
  </r>
  <r>
    <s v="E09000002_Modelled prevalence of children in households where parent suffering alcohol/drug dependency_Number"/>
    <s v="E09000002"/>
    <x v="0"/>
    <s v="Single time point"/>
    <n v="2018"/>
    <s v="Children in households suffering from drug/alcohol problems"/>
    <x v="4"/>
    <s v="Number"/>
    <n v="2848.5524049870319"/>
    <n v="63401"/>
    <n v="44.929139997587292"/>
    <s v="44.9 per 1000 0-17 yr olds"/>
    <x v="608"/>
  </r>
  <r>
    <s v="E09000003_Modelled prevalence of children in households where parent suffering alcohol/drug dependency_Number"/>
    <s v="E09000003"/>
    <x v="1"/>
    <s v="Single time point"/>
    <n v="2018"/>
    <s v="Children in households suffering from drug/alcohol problems"/>
    <x v="4"/>
    <s v="Number"/>
    <n v="3140.6296527444588"/>
    <n v="92701"/>
    <n v="33.879134558898599"/>
    <s v="33.9 per 1000 0-17 yr olds"/>
    <x v="609"/>
  </r>
  <r>
    <s v="E08000016_Modelled prevalence of children in households where parent suffering alcohol/drug dependency_Number"/>
    <s v="E08000016"/>
    <x v="2"/>
    <s v="Single time point"/>
    <n v="2018"/>
    <s v="Children in households suffering from drug/alcohol problems"/>
    <x v="4"/>
    <s v="Number"/>
    <n v="1939.4141340735368"/>
    <n v="50727"/>
    <n v="38.232383820717502"/>
    <s v="38.2 per 1000 0-17 yr olds"/>
    <x v="610"/>
  </r>
  <r>
    <s v="E06000022_Modelled prevalence of children in households where parent suffering alcohol/drug dependency_Number"/>
    <s v="E06000022"/>
    <x v="3"/>
    <s v="Single time point"/>
    <n v="2018"/>
    <s v="Children in households suffering from drug/alcohol problems"/>
    <x v="4"/>
    <s v="Number"/>
    <n v="1688.2060283934632"/>
    <n v="35946"/>
    <n v="46.965059489051995"/>
    <s v="47 per 1000 0-17 yr olds"/>
    <x v="611"/>
  </r>
  <r>
    <s v="E06000055_Modelled prevalence of children in households where parent suffering alcohol/drug dependency_Number"/>
    <s v="E06000055"/>
    <x v="4"/>
    <s v="Single time point"/>
    <n v="2018"/>
    <s v="Children in households suffering from drug/alcohol problems"/>
    <x v="4"/>
    <s v="Number"/>
    <n v="1587.7660077928706"/>
    <n v="40088"/>
    <n v="39.607014762344605"/>
    <s v="39.6 per 1000 0-17 yr olds"/>
    <x v="612"/>
  </r>
  <r>
    <s v="E09000004_Modelled prevalence of children in households where parent suffering alcohol/drug dependency_Number"/>
    <s v="E09000004"/>
    <x v="5"/>
    <s v="Single time point"/>
    <n v="2018"/>
    <s v="Children in households suffering from drug/alcohol problems"/>
    <x v="4"/>
    <s v="Number"/>
    <n v="2124.8131406342495"/>
    <n v="56853"/>
    <n v="37.373808605249501"/>
    <s v="37.4 per 1000 0-17 yr olds"/>
    <x v="613"/>
  </r>
  <r>
    <s v="E08000025_Modelled prevalence of children in households where parent suffering alcohol/drug dependency_Number"/>
    <s v="E08000025"/>
    <x v="6"/>
    <s v="Single time point"/>
    <n v="2018"/>
    <s v="Children in households suffering from drug/alcohol problems"/>
    <x v="4"/>
    <s v="Number"/>
    <n v="13685.083406440359"/>
    <n v="288388"/>
    <n v="47.453720010681302"/>
    <s v="47.5 per 1000 0-17 yr olds"/>
    <x v="614"/>
  </r>
  <r>
    <s v="E06000008_Modelled prevalence of children in households where parent suffering alcohol/drug dependency_Number"/>
    <s v="E06000008"/>
    <x v="7"/>
    <s v="Single time point"/>
    <n v="2018"/>
    <s v="Children in households suffering from drug/alcohol problems"/>
    <x v="4"/>
    <s v="Number"/>
    <n v="1717.0294719082021"/>
    <n v="38481"/>
    <n v="44.620188454255405"/>
    <s v="44.6 per 1000 0-17 yr olds"/>
    <x v="615"/>
  </r>
  <r>
    <s v="E06000009_Modelled prevalence of children in households where parent suffering alcohol/drug dependency_Number"/>
    <s v="E06000009"/>
    <x v="8"/>
    <s v="Single time point"/>
    <n v="2018"/>
    <s v="Children in households suffering from drug/alcohol problems"/>
    <x v="4"/>
    <s v="Number"/>
    <n v="1672.8948256385299"/>
    <n v="28904"/>
    <n v="57.877623361421598"/>
    <s v="57.9 per 1000 0-17 yr olds"/>
    <x v="616"/>
  </r>
  <r>
    <s v="E08000001_Modelled prevalence of children in households where parent suffering alcohol/drug dependency_Number"/>
    <s v="E08000001"/>
    <x v="9"/>
    <s v="Single time point"/>
    <n v="2018"/>
    <s v="Children in households suffering from drug/alcohol problems"/>
    <x v="4"/>
    <s v="Number"/>
    <n v="2847.0824412882862"/>
    <n v="67670"/>
    <n v="42.073037406358594"/>
    <s v="42.1 per 1000 0-17 yr olds"/>
    <x v="617"/>
  </r>
  <r>
    <s v="E06000028_Modelled prevalence of children in households where parent suffering alcohol/drug dependency_Number"/>
    <s v="E06000028"/>
    <x v="10"/>
    <s v="Single time point"/>
    <n v="2018"/>
    <s v="Children in households suffering from drug/alcohol problems"/>
    <x v="4"/>
    <s v="Number"/>
    <n v="1367.5215685722887"/>
    <n v="36373"/>
    <n v="37.5971618665573"/>
    <s v="37.6 per 1000 0-17 yr olds"/>
    <x v="618"/>
  </r>
  <r>
    <s v="E06000036_Modelled prevalence of children in households where parent suffering alcohol/drug dependency_Number"/>
    <s v="E06000036"/>
    <x v="11"/>
    <s v="Single time point"/>
    <n v="2018"/>
    <s v="Children in households suffering from drug/alcohol problems"/>
    <x v="4"/>
    <s v="Number"/>
    <n v="1053.6369166872357"/>
    <n v="28336"/>
    <n v="37.183685653840897"/>
    <s v="37.2 per 1000 0-17 yr olds"/>
    <x v="619"/>
  </r>
  <r>
    <s v="E08000032_Modelled prevalence of children in households where parent suffering alcohol/drug dependency_Number"/>
    <s v="E08000032"/>
    <x v="12"/>
    <s v="Single time point"/>
    <n v="2018"/>
    <s v="Children in households suffering from drug/alcohol problems"/>
    <x v="4"/>
    <s v="Number"/>
    <n v="5837.432094182429"/>
    <n v="142005"/>
    <n v="41.107229281943795"/>
    <s v="41.1 per 1000 0-17 yr olds"/>
    <x v="620"/>
  </r>
  <r>
    <s v="E09000005_Modelled prevalence of children in households where parent suffering alcohol/drug dependency_Number"/>
    <s v="E09000005"/>
    <x v="13"/>
    <s v="Single time point"/>
    <n v="2018"/>
    <s v="Children in households suffering from drug/alcohol problems"/>
    <x v="4"/>
    <s v="Number"/>
    <n v="3094.7280661672767"/>
    <n v="77893"/>
    <n v="39.730502948496998"/>
    <s v="39.7 per 1000 0-17 yr olds"/>
    <x v="621"/>
  </r>
  <r>
    <s v="E06000043_Modelled prevalence of children in households where parent suffering alcohol/drug dependency_Number"/>
    <s v="E06000043"/>
    <x v="14"/>
    <s v="Single time point"/>
    <n v="2018"/>
    <s v="Children in households suffering from drug/alcohol problems"/>
    <x v="4"/>
    <s v="Number"/>
    <n v="2185.7625805769289"/>
    <n v="51005"/>
    <n v="42.853888453620797"/>
    <s v="42.9 per 1000 0-17 yr olds"/>
    <x v="622"/>
  </r>
  <r>
    <s v="E06000023_Modelled prevalence of children in households where parent suffering alcohol/drug dependency_Number"/>
    <s v="E06000023"/>
    <x v="15"/>
    <s v="Single time point"/>
    <n v="2018"/>
    <s v="Children in households suffering from drug/alcohol problems"/>
    <x v="4"/>
    <s v="Number"/>
    <n v="4596.3215159879992"/>
    <n v="94016"/>
    <n v="48.888715920566703"/>
    <s v="48.9 per 1000 0-17 yr olds"/>
    <x v="623"/>
  </r>
  <r>
    <s v="E09000006_Modelled prevalence of children in households where parent suffering alcohol/drug dependency_Number"/>
    <s v="E09000006"/>
    <x v="16"/>
    <s v="Single time point"/>
    <n v="2018"/>
    <s v="Children in households suffering from drug/alcohol problems"/>
    <x v="4"/>
    <s v="Number"/>
    <n v="2434.4663047397607"/>
    <n v="75055"/>
    <n v="32.435764502561597"/>
    <s v="32.4 per 1000 0-17 yr olds"/>
    <x v="624"/>
  </r>
  <r>
    <s v="E10000002_Modelled prevalence of children in households where parent suffering alcohol/drug dependency_Number"/>
    <s v="E10000002"/>
    <x v="17"/>
    <s v="Single time point"/>
    <n v="2018"/>
    <s v="Children in households suffering from drug/alcohol problems"/>
    <x v="4"/>
    <s v="Number"/>
    <n v="4440.237382444353"/>
    <n v="124321"/>
    <n v="35.715907871110694"/>
    <s v="35.7 per 1000 0-17 yr olds"/>
    <x v="625"/>
  </r>
  <r>
    <s v="E08000002_Modelled prevalence of children in households where parent suffering alcohol/drug dependency_Number"/>
    <s v="E08000002"/>
    <x v="18"/>
    <s v="Single time point"/>
    <n v="2018"/>
    <s v="Children in households suffering from drug/alcohol problems"/>
    <x v="4"/>
    <s v="Number"/>
    <n v="1580.6086704759114"/>
    <n v="43142"/>
    <n v="36.637352706780199"/>
    <s v="36.6 per 1000 0-17 yr olds"/>
    <x v="626"/>
  </r>
  <r>
    <s v="E08000033_Modelled prevalence of children in households where parent suffering alcohol/drug dependency_Number"/>
    <s v="E08000033"/>
    <x v="19"/>
    <s v="Single time point"/>
    <n v="2018"/>
    <s v="Children in households suffering from drug/alcohol problems"/>
    <x v="4"/>
    <s v="Number"/>
    <n v="1703.1869988183241"/>
    <n v="46021"/>
    <n v="37.008908950660008"/>
    <s v="37 per 1000 0-17 yr olds"/>
    <x v="627"/>
  </r>
  <r>
    <s v="E10000003_Modelled prevalence of children in households where parent suffering alcohol/drug dependency_Number"/>
    <s v="E10000003"/>
    <x v="20"/>
    <s v="Single time point"/>
    <n v="2018"/>
    <s v="Children in households suffering from drug/alcohol problems"/>
    <x v="4"/>
    <s v="Number"/>
    <n v="5496.9206509382484"/>
    <n v="135719"/>
    <n v="40.50221892983479"/>
    <s v="40.5 per 1000 0-17 yr olds"/>
    <x v="628"/>
  </r>
  <r>
    <s v="E09000007_Modelled prevalence of children in households where parent suffering alcohol/drug dependency_Number"/>
    <s v="E09000007"/>
    <x v="21"/>
    <s v="Single time point"/>
    <n v="2018"/>
    <s v="Children in households suffering from drug/alcohol problems"/>
    <x v="4"/>
    <s v="Number"/>
    <n v="2109.6266311144018"/>
    <n v="50983"/>
    <n v="41.379021068089401"/>
    <s v="41.4 per 1000 0-17 yr olds"/>
    <x v="629"/>
  </r>
  <r>
    <s v="E06000056_Modelled prevalence of children in households where parent suffering alcohol/drug dependency_Number"/>
    <s v="E06000056"/>
    <x v="22"/>
    <s v="Single time point"/>
    <n v="2018"/>
    <s v="Children in households suffering from drug/alcohol problems"/>
    <x v="4"/>
    <s v="Number"/>
    <n v="2233.7822808037249"/>
    <n v="62515"/>
    <n v="35.731940827061102"/>
    <s v="35.7 per 1000 0-17 yr olds"/>
    <x v="630"/>
  </r>
  <r>
    <s v="E06000049_Modelled prevalence of children in households where parent suffering alcohol/drug dependency_Number"/>
    <s v="E06000049"/>
    <x v="23"/>
    <s v="Single time point"/>
    <n v="2018"/>
    <s v="Children in households suffering from drug/alcohol problems"/>
    <x v="4"/>
    <s v="Number"/>
    <n v="2418.3922367814735"/>
    <n v="76523"/>
    <n v="31.6034687189665"/>
    <s v="31.6 per 1000 0-17 yr olds"/>
    <x v="631"/>
  </r>
  <r>
    <s v="E06000050_Modelled prevalence of children in households where parent suffering alcohol/drug dependency_Number"/>
    <s v="E06000050"/>
    <x v="24"/>
    <s v="Single time point"/>
    <n v="2018"/>
    <s v="Children in households suffering from drug/alcohol problems"/>
    <x v="4"/>
    <s v="Number"/>
    <n v="2484.7507229349262"/>
    <n v="68054"/>
    <n v="36.511457415213307"/>
    <s v="36.5 per 1000 0-17 yr olds"/>
    <x v="632"/>
  </r>
  <r>
    <s v="E09000001_Modelled prevalence of children in households where parent suffering alcohol/drug dependency_Number"/>
    <s v="E09000001"/>
    <x v="25"/>
    <s v="Single time point"/>
    <n v="2018"/>
    <s v="Children in households suffering from drug/alcohol problems"/>
    <x v="4"/>
    <s v="Number"/>
    <n v="61.133480711199645"/>
    <n v="1453"/>
    <n v="42.073971583757498"/>
    <s v="42.1 per 1000 0-17 yr olds"/>
    <x v="633"/>
  </r>
  <r>
    <s v="E06000052_Modelled prevalence of children in households where parent suffering alcohol/drug dependency_Number"/>
    <s v="E06000052"/>
    <x v="26"/>
    <s v="Single time point"/>
    <n v="2018"/>
    <s v="Children in households suffering from drug/alcohol problems"/>
    <x v="4"/>
    <s v="Number"/>
    <n v="4006.1973289441089"/>
    <n v="107810"/>
    <n v="37.159793423097199"/>
    <s v="37.2 per 1000 0-17 yr olds"/>
    <x v="634"/>
  </r>
  <r>
    <s v="E08000026_Modelled prevalence of children in households where parent suffering alcohol/drug dependency_Number"/>
    <s v="E08000026"/>
    <x v="27"/>
    <s v="Single time point"/>
    <n v="2018"/>
    <s v="Children in households suffering from drug/alcohol problems"/>
    <x v="4"/>
    <s v="Number"/>
    <n v="3849.7241488995314"/>
    <n v="78994"/>
    <n v="48.734386774938997"/>
    <s v="48.7 per 1000 0-17 yr olds"/>
    <x v="635"/>
  </r>
  <r>
    <s v="E09000008_Modelled prevalence of children in households where parent suffering alcohol/drug dependency_Number"/>
    <s v="E09000008"/>
    <x v="28"/>
    <s v="Single time point"/>
    <n v="2018"/>
    <s v="Children in households suffering from drug/alcohol problems"/>
    <x v="4"/>
    <s v="Number"/>
    <n v="3611.1160223995234"/>
    <n v="94702"/>
    <n v="38.131359658713897"/>
    <s v="38.1 per 1000 0-17 yr olds"/>
    <x v="636"/>
  </r>
  <r>
    <s v="E10000006_Modelled prevalence of children in households where parent suffering alcohol/drug dependency_Number"/>
    <s v="E10000006"/>
    <x v="29"/>
    <s v="Single time point"/>
    <n v="2018"/>
    <s v="Children in households suffering from drug/alcohol problems"/>
    <x v="4"/>
    <s v="Number"/>
    <n v="3303.0003783699635"/>
    <n v="92500"/>
    <n v="35.7081121985942"/>
    <s v="35.7 per 1000 0-17 yr olds"/>
    <x v="637"/>
  </r>
  <r>
    <s v="E06000005_Modelled prevalence of children in households where parent suffering alcohol/drug dependency_Number"/>
    <s v="E06000005"/>
    <x v="30"/>
    <s v="Single time point"/>
    <n v="2018"/>
    <s v="Children in households suffering from drug/alcohol problems"/>
    <x v="4"/>
    <s v="Number"/>
    <n v="857.88243341380894"/>
    <n v="22454"/>
    <n v="38.206218643173102"/>
    <s v="38.2 per 1000 0-17 yr olds"/>
    <x v="638"/>
  </r>
  <r>
    <s v="E06000015_Modelled prevalence of children in households where parent suffering alcohol/drug dependency_Number"/>
    <s v="E06000015"/>
    <x v="31"/>
    <s v="Single time point"/>
    <n v="2018"/>
    <s v="Children in households suffering from drug/alcohol problems"/>
    <x v="4"/>
    <s v="Number"/>
    <n v="2719.2532746852021"/>
    <n v="59899"/>
    <n v="45.397306711050298"/>
    <s v="45.4 per 1000 0-17 yr olds"/>
    <x v="639"/>
  </r>
  <r>
    <s v="E10000007_Modelled prevalence of children in households where parent suffering alcohol/drug dependency_Number"/>
    <s v="E10000007"/>
    <x v="32"/>
    <s v="Single time point"/>
    <n v="2018"/>
    <s v="Children in households suffering from drug/alcohol problems"/>
    <x v="4"/>
    <s v="Number"/>
    <n v="5638.9539632892938"/>
    <n v="153272"/>
    <n v="36.7905029182714"/>
    <s v="36.8 per 1000 0-17 yr olds"/>
    <x v="640"/>
  </r>
  <r>
    <s v="E10000008_Modelled prevalence of children in households where parent suffering alcohol/drug dependency_Number"/>
    <s v="E10000008"/>
    <x v="33"/>
    <s v="Single time point"/>
    <n v="2018"/>
    <s v="Children in households suffering from drug/alcohol problems"/>
    <x v="4"/>
    <s v="Number"/>
    <n v="5564.0522965401096"/>
    <n v="145878"/>
    <n v="38.141819167661396"/>
    <s v="38.1 per 1000 0-17 yr olds"/>
    <x v="641"/>
  </r>
  <r>
    <s v="E08000017_Modelled prevalence of children in households where parent suffering alcohol/drug dependency_Number"/>
    <s v="E08000017"/>
    <x v="34"/>
    <s v="Single time point"/>
    <n v="2018"/>
    <s v="Children in households suffering from drug/alcohol problems"/>
    <x v="4"/>
    <s v="Number"/>
    <n v="2758.2105245179687"/>
    <n v="66448"/>
    <n v="41.509308399319295"/>
    <s v="41.5 per 1000 0-17 yr olds"/>
    <x v="642"/>
  </r>
  <r>
    <s v="E10000009_Modelled prevalence of children in households where parent suffering alcohol/drug dependency_Number"/>
    <s v="E10000009"/>
    <x v="35"/>
    <s v="Single time point"/>
    <n v="2018"/>
    <s v="Children in households suffering from drug/alcohol problems"/>
    <x v="4"/>
    <s v="Number"/>
    <n v="2797.6592117912346"/>
    <n v="76699"/>
    <n v="36.475823828097298"/>
    <s v="36.5 per 1000 0-17 yr olds"/>
    <x v="643"/>
  </r>
  <r>
    <s v="E08000027_Modelled prevalence of children in households where parent suffering alcohol/drug dependency_Number"/>
    <s v="E08000027"/>
    <x v="36"/>
    <s v="Single time point"/>
    <n v="2018"/>
    <s v="Children in households suffering from drug/alcohol problems"/>
    <x v="4"/>
    <s v="Number"/>
    <n v="2767.566358302578"/>
    <n v="69265"/>
    <n v="39.956202386523898"/>
    <s v="40 per 1000 0-17 yr olds"/>
    <x v="644"/>
  </r>
  <r>
    <s v="E06000047_Modelled prevalence of children in households where parent suffering alcohol/drug dependency_Number"/>
    <s v="E06000047"/>
    <x v="37"/>
    <s v="Single time point"/>
    <n v="2018"/>
    <s v="Children in households suffering from drug/alcohol problems"/>
    <x v="4"/>
    <s v="Number"/>
    <n v="4077.6262155862846"/>
    <n v="101040"/>
    <n v="40.356553994321899"/>
    <s v="40.4 per 1000 0-17 yr olds"/>
    <x v="645"/>
  </r>
  <r>
    <s v="E09000009_Modelled prevalence of children in households where parent suffering alcohol/drug dependency_Number"/>
    <s v="E09000009"/>
    <x v="38"/>
    <s v="Single time point"/>
    <n v="2018"/>
    <s v="Children in households suffering from drug/alcohol problems"/>
    <x v="4"/>
    <s v="Number"/>
    <n v="3008.081709805886"/>
    <n v="81732"/>
    <n v="36.804210221282801"/>
    <s v="36.8 per 1000 0-17 yr olds"/>
    <x v="646"/>
  </r>
  <r>
    <s v="E06000011_Modelled prevalence of children in households where parent suffering alcohol/drug dependency_Number"/>
    <s v="E06000011"/>
    <x v="39"/>
    <s v="Single time point"/>
    <n v="2018"/>
    <s v="Children in households suffering from drug/alcohol problems"/>
    <x v="4"/>
    <s v="Number"/>
    <n v="2046.9368373826408"/>
    <n v="62942"/>
    <n v="32.521000879899596"/>
    <s v="32.5 per 1000 0-17 yr olds"/>
    <x v="647"/>
  </r>
  <r>
    <s v="E10000011_Modelled prevalence of children in households where parent suffering alcohol/drug dependency_Number"/>
    <s v="E10000011"/>
    <x v="40"/>
    <s v="Single time point"/>
    <n v="2018"/>
    <s v="Children in households suffering from drug/alcohol problems"/>
    <x v="4"/>
    <s v="Number"/>
    <n v="3715.0703501573043"/>
    <n v="106378"/>
    <n v="34.923295701717507"/>
    <s v="34.9 per 1000 0-17 yr olds"/>
    <x v="648"/>
  </r>
  <r>
    <s v="E09000010_Modelled prevalence of children in households where parent suffering alcohol/drug dependency_Number"/>
    <s v="E09000010"/>
    <x v="41"/>
    <s v="Single time point"/>
    <n v="2018"/>
    <s v="Children in households suffering from drug/alcohol problems"/>
    <x v="4"/>
    <s v="Number"/>
    <n v="3075.253706721689"/>
    <n v="84497"/>
    <n v="36.3948271148288"/>
    <s v="36.4 per 1000 0-17 yr olds"/>
    <x v="649"/>
  </r>
  <r>
    <s v="E10000012_Modelled prevalence of children in households where parent suffering alcohol/drug dependency_Number"/>
    <s v="E10000012"/>
    <x v="42"/>
    <s v="Single time point"/>
    <n v="2018"/>
    <s v="Children in households suffering from drug/alcohol problems"/>
    <x v="4"/>
    <s v="Number"/>
    <n v="11847.237275988697"/>
    <n v="311172"/>
    <n v="38.072954108945204"/>
    <s v="38.1 per 1000 0-17 yr olds"/>
    <x v="650"/>
  </r>
  <r>
    <s v="E08000020_Modelled prevalence of children in households where parent suffering alcohol/drug dependency_Number"/>
    <s v="E08000020"/>
    <x v="43"/>
    <s v="Single time point"/>
    <n v="2018"/>
    <s v="Children in households suffering from drug/alcohol problems"/>
    <x v="4"/>
    <s v="Number"/>
    <n v="1639.5893103032338"/>
    <n v="39605"/>
    <n v="41.398543373393103"/>
    <s v="41.4 per 1000 0-17 yr olds"/>
    <x v="651"/>
  </r>
  <r>
    <s v="E10000013_Modelled prevalence of children in households where parent suffering alcohol/drug dependency_Number"/>
    <s v="E10000013"/>
    <x v="44"/>
    <s v="Single time point"/>
    <n v="2018"/>
    <s v="Children in households suffering from drug/alcohol problems"/>
    <x v="4"/>
    <s v="Number"/>
    <n v="4738.7784992900988"/>
    <n v="128136"/>
    <n v="36.982413211666504"/>
    <s v="37 per 1000 0-17 yr olds"/>
    <x v="652"/>
  </r>
  <r>
    <s v="E09000011_Modelled prevalence of children in households where parent suffering alcohol/drug dependency_Number"/>
    <s v="E09000011"/>
    <x v="45"/>
    <s v="Single time point"/>
    <n v="2018"/>
    <s v="Children in households suffering from drug/alcohol problems"/>
    <x v="4"/>
    <s v="Number"/>
    <n v="3025.2844294733604"/>
    <n v="68917"/>
    <n v="43.8975061229212"/>
    <s v="43.9 per 1000 0-17 yr olds"/>
    <x v="653"/>
  </r>
  <r>
    <s v="E09000012_Modelled prevalence of children in households where parent suffering alcohol/drug dependency_Number"/>
    <s v="E09000012"/>
    <x v="46"/>
    <s v="Single time point"/>
    <n v="2018"/>
    <s v="Children in households suffering from drug/alcohol problems"/>
    <x v="4"/>
    <s v="Number"/>
    <n v="2664.4848517677442"/>
    <n v="63655"/>
    <n v="41.85821776400509"/>
    <s v="41.9 per 1000 0-17 yr olds"/>
    <x v="654"/>
  </r>
  <r>
    <s v="E06000006_Modelled prevalence of children in households where parent suffering alcohol/drug dependency_Number"/>
    <s v="E06000006"/>
    <x v="47"/>
    <s v="Single time point"/>
    <n v="2018"/>
    <s v="Children in households suffering from drug/alcohol problems"/>
    <x v="4"/>
    <s v="Number"/>
    <n v="1181.9877055699401"/>
    <n v="28617"/>
    <n v="41.303690308905196"/>
    <s v="41.3 per 1000 0-17 yr olds"/>
    <x v="655"/>
  </r>
  <r>
    <s v="E09000013_Modelled prevalence of children in households where parent suffering alcohol/drug dependency_Number"/>
    <s v="E09000013"/>
    <x v="48"/>
    <s v="Single time point"/>
    <n v="2018"/>
    <s v="Children in households suffering from drug/alcohol problems"/>
    <x v="4"/>
    <s v="Number"/>
    <n v="1570.1923446965384"/>
    <n v="36898"/>
    <n v="42.554944568717502"/>
    <s v="42.6 per 1000 0-17 yr olds"/>
    <x v="656"/>
  </r>
  <r>
    <s v="E10000014_Modelled prevalence of children in households where parent suffering alcohol/drug dependency_Number"/>
    <s v="E10000014"/>
    <x v="49"/>
    <s v="Single time point"/>
    <n v="2018"/>
    <s v="Children in households suffering from drug/alcohol problems"/>
    <x v="4"/>
    <s v="Number"/>
    <n v="10793.76368682953"/>
    <n v="284002"/>
    <n v="38.005942517410197"/>
    <s v="38 per 1000 0-17 yr olds"/>
    <x v="657"/>
  </r>
  <r>
    <s v="E09000014_Modelled prevalence of children in households where parent suffering alcohol/drug dependency_Number"/>
    <s v="E09000014"/>
    <x v="50"/>
    <s v="Single time point"/>
    <n v="2018"/>
    <s v="Children in households suffering from drug/alcohol problems"/>
    <x v="4"/>
    <s v="Number"/>
    <n v="2455.4460222552907"/>
    <n v="60398"/>
    <n v="40.654426011710498"/>
    <s v="40.7 per 1000 0-17 yr olds"/>
    <x v="658"/>
  </r>
  <r>
    <s v="E09000015_Modelled prevalence of children in households where parent suffering alcohol/drug dependency_Number"/>
    <s v="E09000015"/>
    <x v="51"/>
    <s v="Single time point"/>
    <n v="2018"/>
    <s v="Children in households suffering from drug/alcohol problems"/>
    <x v="4"/>
    <s v="Number"/>
    <n v="1942.1416454183809"/>
    <n v="58373"/>
    <n v="33.271232340609195"/>
    <s v="33.3 per 1000 0-17 yr olds"/>
    <x v="659"/>
  </r>
  <r>
    <s v="E06000001_Modelled prevalence of children in households where parent suffering alcohol/drug dependency_Number"/>
    <s v="E06000001"/>
    <x v="52"/>
    <s v="Single time point"/>
    <n v="2018"/>
    <s v="Children in households suffering from drug/alcohol problems"/>
    <x v="4"/>
    <s v="Number"/>
    <n v="798.19999350491503"/>
    <n v="20006"/>
    <n v="39.898030266165904"/>
    <s v="39.9 per 1000 0-17 yr olds"/>
    <x v="660"/>
  </r>
  <r>
    <s v="E09000016_Modelled prevalence of children in households where parent suffering alcohol/drug dependency_Number"/>
    <s v="E09000016"/>
    <x v="53"/>
    <s v="Single time point"/>
    <n v="2018"/>
    <s v="Children in households suffering from drug/alcohol problems"/>
    <x v="4"/>
    <s v="Number"/>
    <n v="2196.5211938749235"/>
    <n v="57541"/>
    <n v="38.173149473852099"/>
    <s v="38.2 per 1000 0-17 yr olds"/>
    <x v="661"/>
  </r>
  <r>
    <s v="E06000019_Modelled prevalence of children in households where parent suffering alcohol/drug dependency_Number"/>
    <s v="E06000019"/>
    <x v="54"/>
    <s v="Single time point"/>
    <n v="2018"/>
    <s v="Children in households suffering from drug/alcohol problems"/>
    <x v="4"/>
    <s v="Number"/>
    <n v="1292.3614932591006"/>
    <n v="36103"/>
    <n v="35.796512568459697"/>
    <s v="35.8 per 1000 0-17 yr olds"/>
    <x v="662"/>
  </r>
  <r>
    <s v="E10000015_Modelled prevalence of children in households where parent suffering alcohol/drug dependency_Number"/>
    <s v="E10000015"/>
    <x v="55"/>
    <s v="Single time point"/>
    <n v="2018"/>
    <s v="Children in households suffering from drug/alcohol problems"/>
    <x v="4"/>
    <s v="Number"/>
    <n v="10230.991103319351"/>
    <n v="271005"/>
    <n v="37.752038166525899"/>
    <s v="37.8 per 1000 0-17 yr olds"/>
    <x v="663"/>
  </r>
  <r>
    <s v="E09000017_Modelled prevalence of children in households where parent suffering alcohol/drug dependency_Number"/>
    <s v="E09000017"/>
    <x v="56"/>
    <s v="Single time point"/>
    <n v="2018"/>
    <s v="Children in households suffering from drug/alcohol problems"/>
    <x v="4"/>
    <s v="Number"/>
    <n v="2961.3013023876561"/>
    <n v="73377"/>
    <n v="40.357350428440192"/>
    <s v="40.4 per 1000 0-17 yr olds"/>
    <x v="664"/>
  </r>
  <r>
    <s v="E09000018_Modelled prevalence of children in households where parent suffering alcohol/drug dependency_Number"/>
    <s v="E09000018"/>
    <x v="57"/>
    <s v="Single time point"/>
    <n v="2018"/>
    <s v="Children in households suffering from drug/alcohol problems"/>
    <x v="4"/>
    <s v="Number"/>
    <n v="2569.5313092681154"/>
    <n v="64898"/>
    <n v="39.593382065211799"/>
    <s v="39.6 per 1000 0-17 yr olds"/>
    <x v="665"/>
  </r>
  <r>
    <s v="E06000046_Modelled prevalence of children in households where parent suffering alcohol/drug dependency_Number"/>
    <s v="E06000046"/>
    <x v="58"/>
    <s v="Single time point"/>
    <n v="2018"/>
    <s v="Children in households suffering from drug/alcohol problems"/>
    <x v="4"/>
    <s v="Number"/>
    <n v="874.80747105494072"/>
    <n v="24869"/>
    <n v="35.176624353811604"/>
    <s v="35.2 per 1000 0-17 yr olds"/>
    <x v="666"/>
  </r>
  <r>
    <s v="E09000019_Modelled prevalence of children in households where parent suffering alcohol/drug dependency_Number"/>
    <s v="E09000019"/>
    <x v="59"/>
    <s v="Single time point"/>
    <n v="2018"/>
    <s v="Children in households suffering from drug/alcohol problems"/>
    <x v="4"/>
    <s v="Number"/>
    <n v="2158.9542502248796"/>
    <n v="42098"/>
    <n v="51.284009934554597"/>
    <s v="51.3 per 1000 0-17 yr olds"/>
    <x v="667"/>
  </r>
  <r>
    <s v="E09000020_Modelled prevalence of children in households where parent suffering alcohol/drug dependency_Number"/>
    <s v="E09000020"/>
    <x v="60"/>
    <s v="Single time point"/>
    <n v="2018"/>
    <s v="Children in households suffering from drug/alcohol problems"/>
    <x v="4"/>
    <s v="Number"/>
    <n v="1008.5671868944668"/>
    <n v="28678"/>
    <n v="35.168672393279408"/>
    <s v="35.2 per 1000 0-17 yr olds"/>
    <x v="668"/>
  </r>
  <r>
    <s v="E10000016_Modelled prevalence of children in households where parent suffering alcohol/drug dependency_Number"/>
    <s v="E10000016"/>
    <x v="61"/>
    <s v="Single time point"/>
    <n v="2018"/>
    <s v="Children in households suffering from drug/alcohol problems"/>
    <x v="4"/>
    <s v="Number"/>
    <n v="13425.658163433434"/>
    <n v="340140"/>
    <n v="39.470977137159501"/>
    <s v="39.5 per 1000 0-17 yr olds"/>
    <x v="669"/>
  </r>
  <r>
    <s v="E06000010_Modelled prevalence of children in households where parent suffering alcohol/drug dependency_Number"/>
    <s v="E06000010"/>
    <x v="62"/>
    <s v="Single time point"/>
    <n v="2018"/>
    <s v="Children in households suffering from drug/alcohol problems"/>
    <x v="4"/>
    <s v="Number"/>
    <n v="2852.1279417730152"/>
    <n v="57023"/>
    <n v="50.0171499530543"/>
    <s v="50 per 1000 0-17 yr olds"/>
    <x v="670"/>
  </r>
  <r>
    <s v="E09000021_Modelled prevalence of children in households where parent suffering alcohol/drug dependency_Number"/>
    <s v="E09000021"/>
    <x v="63"/>
    <s v="Single time point"/>
    <n v="2018"/>
    <s v="Children in households suffering from drug/alcohol problems"/>
    <x v="4"/>
    <s v="Number"/>
    <n v="1371.138818338113"/>
    <n v="38977"/>
    <n v="35.178151687870098"/>
    <s v="35.2 per 1000 0-17 yr olds"/>
    <x v="671"/>
  </r>
  <r>
    <s v="E08000034_Modelled prevalence of children in households where parent suffering alcohol/drug dependency_Number"/>
    <s v="E08000034"/>
    <x v="64"/>
    <s v="Single time point"/>
    <n v="2018"/>
    <s v="Children in households suffering from drug/alcohol problems"/>
    <x v="4"/>
    <s v="Number"/>
    <n v="4080.8734208957267"/>
    <n v="100174"/>
    <n v="40.737850349349394"/>
    <s v="40.7 per 1000 0-17 yr olds"/>
    <x v="672"/>
  </r>
  <r>
    <s v="E08000011_Modelled prevalence of children in households where parent suffering alcohol/drug dependency_Number"/>
    <s v="E08000011"/>
    <x v="65"/>
    <s v="Single time point"/>
    <n v="2018"/>
    <s v="Children in households suffering from drug/alcohol problems"/>
    <x v="4"/>
    <s v="Number"/>
    <n v="1400.7530994030813"/>
    <n v="33477"/>
    <n v="41.842252872213201"/>
    <s v="41.8 per 1000 0-17 yr olds"/>
    <x v="673"/>
  </r>
  <r>
    <s v="E09000022_Modelled prevalence of children in households where parent suffering alcohol/drug dependency_Number"/>
    <s v="E09000022"/>
    <x v="66"/>
    <s v="Single time point"/>
    <n v="2018"/>
    <s v="Children in households suffering from drug/alcohol problems"/>
    <x v="4"/>
    <s v="Number"/>
    <n v="2622.2028364266221"/>
    <n v="62629"/>
    <n v="41.868828121583007"/>
    <s v="41.9 per 1000 0-17 yr olds"/>
    <x v="674"/>
  </r>
  <r>
    <s v="E10000017_Modelled prevalence of children in households where parent suffering alcohol/drug dependency_Number"/>
    <s v="E10000017"/>
    <x v="67"/>
    <s v="Single time point"/>
    <n v="2018"/>
    <s v="Children in households suffering from drug/alcohol problems"/>
    <x v="4"/>
    <s v="Number"/>
    <n v="10063.614002940662"/>
    <n v="249727"/>
    <n v="40.298461932192602"/>
    <s v="40.3 per 1000 0-17 yr olds"/>
    <x v="675"/>
  </r>
  <r>
    <s v="E08000035_Modelled prevalence of children in households where parent suffering alcohol/drug dependency_Number"/>
    <s v="E08000035"/>
    <x v="68"/>
    <s v="Single time point"/>
    <n v="2018"/>
    <s v="Children in households suffering from drug/alcohol problems"/>
    <x v="4"/>
    <s v="Number"/>
    <n v="8476.8401111227886"/>
    <n v="168176"/>
    <n v="50.404576819063294"/>
    <s v="50.4 per 1000 0-17 yr olds"/>
    <x v="676"/>
  </r>
  <r>
    <s v="E06000016_Modelled prevalence of children in households where parent suffering alcohol/drug dependency_Number"/>
    <s v="E06000016"/>
    <x v="69"/>
    <s v="Single time point"/>
    <n v="2018"/>
    <s v="Children in households suffering from drug/alcohol problems"/>
    <x v="4"/>
    <s v="Number"/>
    <n v="4063.1329662895255"/>
    <n v="83994"/>
    <n v="48.374085842911704"/>
    <s v="48.4 per 1000 0-17 yr olds"/>
    <x v="677"/>
  </r>
  <r>
    <s v="E10000018_Modelled prevalence of children in households where parent suffering alcohol/drug dependency_Number"/>
    <s v="E10000018"/>
    <x v="70"/>
    <s v="Single time point"/>
    <n v="2018"/>
    <s v="Children in households suffering from drug/alcohol problems"/>
    <x v="4"/>
    <s v="Number"/>
    <n v="5149.5675411826724"/>
    <n v="140307"/>
    <n v="36.702142738300104"/>
    <s v="36.7 per 1000 0-17 yr olds"/>
    <x v="678"/>
  </r>
  <r>
    <s v="E09000023_Modelled prevalence of children in households where parent suffering alcohol/drug dependency_Number"/>
    <s v="E09000023"/>
    <x v="71"/>
    <s v="Single time point"/>
    <n v="2018"/>
    <s v="Children in households suffering from drug/alcohol problems"/>
    <x v="4"/>
    <s v="Number"/>
    <n v="2961.2214054581623"/>
    <n v="68458"/>
    <n v="43.256031515062702"/>
    <s v="43.3 per 1000 0-17 yr olds"/>
    <x v="679"/>
  </r>
  <r>
    <s v="E10000019_Modelled prevalence of children in households where parent suffering alcohol/drug dependency_Number"/>
    <s v="E10000019"/>
    <x v="72"/>
    <s v="Single time point"/>
    <n v="2018"/>
    <s v="Children in households suffering from drug/alcohol problems"/>
    <x v="4"/>
    <s v="Number"/>
    <n v="5470.1746473931262"/>
    <n v="145641"/>
    <n v="37.5593043675416"/>
    <s v="37.6 per 1000 0-17 yr olds"/>
    <x v="680"/>
  </r>
  <r>
    <s v="E08000012_Modelled prevalence of children in households where parent suffering alcohol/drug dependency_Number"/>
    <s v="E08000012"/>
    <x v="73"/>
    <s v="Single time point"/>
    <n v="2018"/>
    <s v="Children in households suffering from drug/alcohol problems"/>
    <x v="4"/>
    <s v="Number"/>
    <n v="4626.0259481363555"/>
    <n v="94902"/>
    <n v="48.745294600075404"/>
    <s v="48.7 per 1000 0-17 yr olds"/>
    <x v="681"/>
  </r>
  <r>
    <s v="E06000032_Modelled prevalence of children in households where parent suffering alcohol/drug dependency_Number"/>
    <s v="E06000032"/>
    <x v="74"/>
    <s v="Single time point"/>
    <n v="2018"/>
    <s v="Children in households suffering from drug/alcohol problems"/>
    <x v="4"/>
    <s v="Number"/>
    <n v="2327.6072923495444"/>
    <n v="57375"/>
    <n v="40.568318820907095"/>
    <s v="40.6 per 1000 0-17 yr olds"/>
    <x v="682"/>
  </r>
  <r>
    <s v="E08000003_Modelled prevalence of children in households where parent suffering alcohol/drug dependency_Number"/>
    <s v="E08000003"/>
    <x v="75"/>
    <s v="Single time point"/>
    <n v="2018"/>
    <s v="Children in households suffering from drug/alcohol problems"/>
    <x v="4"/>
    <s v="Number"/>
    <n v="6575.6345472720859"/>
    <n v="121962"/>
    <n v="53.915437162985896"/>
    <s v="53.9 per 1000 0-17 yr olds"/>
    <x v="683"/>
  </r>
  <r>
    <s v="E06000035_Modelled prevalence of children in households where parent suffering alcohol/drug dependency_Number"/>
    <s v="E06000035"/>
    <x v="76"/>
    <s v="Single time point"/>
    <n v="2018"/>
    <s v="Children in households suffering from drug/alcohol problems"/>
    <x v="4"/>
    <s v="Number"/>
    <n v="2476.6653019158575"/>
    <n v="64391"/>
    <n v="38.462910995571704"/>
    <s v="38.5 per 1000 0-17 yr olds"/>
    <x v="684"/>
  </r>
  <r>
    <s v="E09000024_Modelled prevalence of children in households where parent suffering alcohol/drug dependency_Number"/>
    <s v="E09000024"/>
    <x v="77"/>
    <s v="Single time point"/>
    <n v="2018"/>
    <s v="Children in households suffering from drug/alcohol problems"/>
    <x v="4"/>
    <s v="Number"/>
    <n v="1528.2125259207307"/>
    <n v="47266"/>
    <n v="32.332173780745791"/>
    <s v="32.3 per 1000 0-17 yr olds"/>
    <x v="685"/>
  </r>
  <r>
    <s v="E06000002_Modelled prevalence of children in households where parent suffering alcohol/drug dependency_Number"/>
    <s v="E06000002"/>
    <x v="78"/>
    <s v="Single time point"/>
    <n v="2018"/>
    <s v="Children in households suffering from drug/alcohol problems"/>
    <x v="4"/>
    <s v="Number"/>
    <n v="1592.3257971555352"/>
    <n v="32513"/>
    <n v="48.975049892520993"/>
    <s v="49 per 1000 0-17 yr olds"/>
    <x v="686"/>
  </r>
  <r>
    <s v="E06000042_Modelled prevalence of children in households where parent suffering alcohol/drug dependency_Number"/>
    <s v="E06000042"/>
    <x v="79"/>
    <s v="Single time point"/>
    <n v="2018"/>
    <s v="Children in households suffering from drug/alcohol problems"/>
    <x v="4"/>
    <s v="Number"/>
    <n v="2260.7026204803724"/>
    <n v="68278"/>
    <n v="33.110264220984391"/>
    <s v="33.1 per 1000 0-17 yr olds"/>
    <x v="687"/>
  </r>
  <r>
    <s v="E08000021_Modelled prevalence of children in households where parent suffering alcohol/drug dependency_Number"/>
    <s v="E08000021"/>
    <x v="80"/>
    <s v="Single time point"/>
    <n v="2018"/>
    <s v="Children in households suffering from drug/alcohol problems"/>
    <x v="4"/>
    <s v="Number"/>
    <n v="3238.3300276174773"/>
    <n v="58056"/>
    <n v="55.779420346173993"/>
    <s v="55.8 per 1000 0-17 yr olds"/>
    <x v="688"/>
  </r>
  <r>
    <s v="E09000025_Modelled prevalence of children in households where parent suffering alcohol/drug dependency_Number"/>
    <s v="E09000025"/>
    <x v="81"/>
    <s v="Single time point"/>
    <n v="2018"/>
    <s v="Children in households suffering from drug/alcohol problems"/>
    <x v="4"/>
    <s v="Number"/>
    <n v="3663.7630164035504"/>
    <n v="86567"/>
    <n v="42.322859939740901"/>
    <s v="42.3 per 1000 0-17 yr olds"/>
    <x v="689"/>
  </r>
  <r>
    <s v="E10000020_Modelled prevalence of children in households where parent suffering alcohol/drug dependency_Number"/>
    <s v="E10000020"/>
    <x v="82"/>
    <s v="Single time point"/>
    <n v="2018"/>
    <s v="Children in households suffering from drug/alcohol problems"/>
    <x v="4"/>
    <s v="Number"/>
    <n v="6887.7745917729972"/>
    <n v="170810"/>
    <n v="40.324188231210094"/>
    <s v="40.3 per 1000 0-17 yr olds"/>
    <x v="690"/>
  </r>
  <r>
    <s v="E06000012_Modelled prevalence of children in households where parent suffering alcohol/drug dependency_Number"/>
    <s v="E06000012"/>
    <x v="83"/>
    <s v="Single time point"/>
    <n v="2018"/>
    <s v="Children in households suffering from drug/alcohol problems"/>
    <x v="4"/>
    <s v="Number"/>
    <n v="1342.7174801405754"/>
    <n v="34503"/>
    <n v="38.915963253646794"/>
    <s v="38.9 per 1000 0-17 yr olds"/>
    <x v="691"/>
  </r>
  <r>
    <s v="E06000013_Modelled prevalence of children in households where parent suffering alcohol/drug dependency_Number"/>
    <s v="E06000013"/>
    <x v="84"/>
    <s v="Single time point"/>
    <n v="2018"/>
    <s v="Children in households suffering from drug/alcohol problems"/>
    <x v="4"/>
    <s v="Number"/>
    <n v="1335.5293916511564"/>
    <n v="35714"/>
    <n v="37.395122127209397"/>
    <s v="37.4 per 1000 0-17 yr olds"/>
    <x v="692"/>
  </r>
  <r>
    <s v="E06000024_Modelled prevalence of children in households where parent suffering alcohol/drug dependency_Number"/>
    <s v="E06000024"/>
    <x v="85"/>
    <s v="Single time point"/>
    <n v="2018"/>
    <s v="Children in households suffering from drug/alcohol problems"/>
    <x v="4"/>
    <s v="Number"/>
    <n v="1351.7272884029819"/>
    <n v="43435"/>
    <n v="31.120692722527497"/>
    <s v="31.1 per 1000 0-17 yr olds"/>
    <x v="693"/>
  </r>
  <r>
    <s v="E08000022_Modelled prevalence of children in households where parent suffering alcohol/drug dependency_Number"/>
    <s v="E08000022"/>
    <x v="86"/>
    <s v="Single time point"/>
    <n v="2018"/>
    <s v="Children in households suffering from drug/alcohol problems"/>
    <x v="4"/>
    <s v="Number"/>
    <n v="1439.7219427646801"/>
    <n v="41360"/>
    <n v="34.809524728352997"/>
    <s v="34.8 per 1000 0-17 yr olds"/>
    <x v="694"/>
  </r>
  <r>
    <s v="E10000023_Modelled prevalence of children in households where parent suffering alcohol/drug dependency_Number"/>
    <s v="E10000023"/>
    <x v="87"/>
    <s v="Single time point"/>
    <n v="2018"/>
    <s v="Children in households suffering from drug/alcohol problems"/>
    <x v="4"/>
    <s v="Number"/>
    <n v="4173.6890097283494"/>
    <n v="117499"/>
    <n v="35.521059836495198"/>
    <s v="35.5 per 1000 0-17 yr olds"/>
    <x v="695"/>
  </r>
  <r>
    <s v="E10000021_Modelled prevalence of children in households where parent suffering alcohol/drug dependency_Number"/>
    <s v="E10000021"/>
    <x v="88"/>
    <s v="Single time point"/>
    <n v="2018"/>
    <s v="Children in households suffering from drug/alcohol problems"/>
    <x v="4"/>
    <s v="Number"/>
    <n v="6432.4776366029619"/>
    <n v="170235"/>
    <n v="37.785870335729797"/>
    <s v="37.8 per 1000 0-17 yr olds"/>
    <x v="696"/>
  </r>
  <r>
    <s v="E06000048_Modelled prevalence of children in households where parent suffering alcohol/drug dependency_Number"/>
    <s v="E06000048"/>
    <x v="89"/>
    <s v="Single time point"/>
    <n v="2018"/>
    <s v="Children in households suffering from drug/alcohol problems"/>
    <x v="4"/>
    <s v="Number"/>
    <n v="2087.5106856148791"/>
    <n v="59011"/>
    <n v="35.374941716203402"/>
    <s v="35.4 per 1000 0-17 yr olds"/>
    <x v="697"/>
  </r>
  <r>
    <s v="E06000018_Modelled prevalence of children in households where parent suffering alcohol/drug dependency_Number"/>
    <s v="E06000018"/>
    <x v="90"/>
    <s v="Single time point"/>
    <n v="2018"/>
    <s v="Children in households suffering from drug/alcohol problems"/>
    <x v="4"/>
    <s v="Number"/>
    <n v="3706.4106290234158"/>
    <n v="68651"/>
    <n v="53.989171738553203"/>
    <s v="54 per 1000 0-17 yr olds"/>
    <x v="698"/>
  </r>
  <r>
    <s v="E10000024_Modelled prevalence of children in households where parent suffering alcohol/drug dependency_Number"/>
    <s v="E10000024"/>
    <x v="91"/>
    <s v="Single time point"/>
    <n v="2018"/>
    <s v="Children in households suffering from drug/alcohol problems"/>
    <x v="4"/>
    <s v="Number"/>
    <n v="5986.0223758333841"/>
    <n v="166542"/>
    <n v="35.943019633686305"/>
    <s v="35.9 per 1000 0-17 yr olds"/>
    <x v="699"/>
  </r>
  <r>
    <s v="E08000004_Modelled prevalence of children in households where parent suffering alcohol/drug dependency_Number"/>
    <s v="E08000004"/>
    <x v="92"/>
    <s v="Single time point"/>
    <n v="2018"/>
    <s v="Children in households suffering from drug/alcohol problems"/>
    <x v="4"/>
    <s v="Number"/>
    <n v="2478.4902650336012"/>
    <n v="59416"/>
    <n v="41.714189192029103"/>
    <s v="41.7 per 1000 0-17 yr olds"/>
    <x v="700"/>
  </r>
  <r>
    <s v="E10000025_Modelled prevalence of children in households where parent suffering alcohol/drug dependency_Number"/>
    <s v="E10000025"/>
    <x v="93"/>
    <s v="Single time point"/>
    <n v="2018"/>
    <s v="Children in households suffering from drug/alcohol problems"/>
    <x v="4"/>
    <s v="Number"/>
    <n v="6160.7761110343899"/>
    <n v="144788"/>
    <n v="42.550322616752702"/>
    <s v="42.6 per 1000 0-17 yr olds"/>
    <x v="701"/>
  </r>
  <r>
    <s v="E06000031_Modelled prevalence of children in households where parent suffering alcohol/drug dependency_Number"/>
    <s v="E06000031"/>
    <x v="94"/>
    <s v="Single time point"/>
    <n v="2018"/>
    <s v="Children in households suffering from drug/alcohol problems"/>
    <x v="4"/>
    <s v="Number"/>
    <n v="2045.7248957514144"/>
    <n v="51137"/>
    <n v="40.004789012875499"/>
    <s v="40 per 1000 0-17 yr olds"/>
    <x v="702"/>
  </r>
  <r>
    <s v="E06000026_Modelled prevalence of children in households where parent suffering alcohol/drug dependency_Number"/>
    <s v="E06000026"/>
    <x v="95"/>
    <s v="Single time point"/>
    <n v="2018"/>
    <s v="Children in households suffering from drug/alcohol problems"/>
    <x v="4"/>
    <s v="Number"/>
    <n v="2388.8940598652566"/>
    <n v="52552"/>
    <n v="45.457719208883709"/>
    <s v="45.5 per 1000 0-17 yr olds"/>
    <x v="703"/>
  </r>
  <r>
    <s v="E06000029_Modelled prevalence of children in households where parent suffering alcohol/drug dependency_Number"/>
    <s v="E06000029"/>
    <x v="96"/>
    <s v="Single time point"/>
    <n v="2018"/>
    <s v="Children in households suffering from drug/alcohol problems"/>
    <x v="4"/>
    <s v="Number"/>
    <n v="1019.0309063839799"/>
    <n v="30188"/>
    <n v="33.756158287530802"/>
    <s v="33.8 per 1000 0-17 yr olds"/>
    <x v="704"/>
  </r>
  <r>
    <s v="E06000044_Modelled prevalence of children in households where parent suffering alcohol/drug dependency_Number"/>
    <s v="E06000044"/>
    <x v="97"/>
    <s v="Single time point"/>
    <n v="2018"/>
    <s v="Children in households suffering from drug/alcohol problems"/>
    <x v="4"/>
    <s v="Number"/>
    <n v="2049.7027363829079"/>
    <n v="44046"/>
    <n v="46.535502347157696"/>
    <s v="46.5 per 1000 0-17 yr olds"/>
    <x v="705"/>
  </r>
  <r>
    <s v="E06000038_Modelled prevalence of children in households where parent suffering alcohol/drug dependency_Number"/>
    <s v="E06000038"/>
    <x v="98"/>
    <s v="Single time point"/>
    <n v="2018"/>
    <s v="Children in households suffering from drug/alcohol problems"/>
    <x v="4"/>
    <s v="Number"/>
    <n v="1508.3703435963002"/>
    <n v="37080"/>
    <n v="40.678811855347902"/>
    <s v="40.7 per 1000 0-17 yr olds"/>
    <x v="706"/>
  </r>
  <r>
    <s v="E09000026_Modelled prevalence of children in households where parent suffering alcohol/drug dependency_Number"/>
    <s v="E09000026"/>
    <x v="99"/>
    <s v="Single time point"/>
    <n v="2018"/>
    <s v="Children in households suffering from drug/alcohol problems"/>
    <x v="4"/>
    <s v="Number"/>
    <n v="2658.4833642746439"/>
    <n v="76159"/>
    <n v="34.907015116724793"/>
    <s v="34.9 per 1000 0-17 yr olds"/>
    <x v="707"/>
  </r>
  <r>
    <s v="E06000003_Modelled prevalence of children in households where parent suffering alcohol/drug dependency_Number"/>
    <s v="E06000003"/>
    <x v="100"/>
    <s v="Single time point"/>
    <n v="2018"/>
    <s v="Children in households suffering from drug/alcohol problems"/>
    <x v="4"/>
    <s v="Number"/>
    <n v="1012.2240686961968"/>
    <n v="27626"/>
    <n v="36.640268902345504"/>
    <s v="36.6 per 1000 0-17 yr olds"/>
    <x v="708"/>
  </r>
  <r>
    <s v="E09000027_Modelled prevalence of children in households where parent suffering alcohol/drug dependency_Number"/>
    <s v="E09000027"/>
    <x v="101"/>
    <s v="Single time point"/>
    <n v="2018"/>
    <s v="Children in households suffering from drug/alcohol problems"/>
    <x v="4"/>
    <s v="Number"/>
    <n v="1424.2298205913776"/>
    <n v="45525"/>
    <n v="31.284564977295496"/>
    <s v="31.3 per 1000 0-17 yr olds"/>
    <x v="709"/>
  </r>
  <r>
    <s v="E08000005_Modelled prevalence of children in households where parent suffering alcohol/drug dependency_Number"/>
    <s v="E08000005"/>
    <x v="102"/>
    <s v="Single time point"/>
    <n v="2018"/>
    <s v="Children in households suffering from drug/alcohol problems"/>
    <x v="4"/>
    <s v="Number"/>
    <n v="2350.1366727153522"/>
    <n v="52689"/>
    <n v="44.603933889718014"/>
    <s v="44.6 per 1000 0-17 yr olds"/>
    <x v="710"/>
  </r>
  <r>
    <s v="E08000018_Modelled prevalence of children in households where parent suffering alcohol/drug dependency_Number"/>
    <s v="E08000018"/>
    <x v="103"/>
    <s v="Single time point"/>
    <n v="2018"/>
    <s v="Children in households suffering from drug/alcohol problems"/>
    <x v="4"/>
    <s v="Number"/>
    <n v="2441.3313405550198"/>
    <n v="57196"/>
    <n v="42.683602709193295"/>
    <s v="42.7 per 1000 0-17 yr olds"/>
    <x v="711"/>
  </r>
  <r>
    <s v="E06000017_Modelled prevalence of children in households where parent suffering alcohol/drug dependency_Number"/>
    <s v="E06000017"/>
    <x v="104"/>
    <s v="Single time point"/>
    <n v="2018"/>
    <s v="Children in households suffering from drug/alcohol problems"/>
    <x v="4"/>
    <s v="Number"/>
    <n v="286.91891052764748"/>
    <n v="7807"/>
    <n v="36.751493599032599"/>
    <s v="36.8 per 1000 0-17 yr olds"/>
    <x v="712"/>
  </r>
  <r>
    <s v="E08000006_Modelled prevalence of children in households where parent suffering alcohol/drug dependency_Number"/>
    <s v="E08000006"/>
    <x v="105"/>
    <s v="Single time point"/>
    <n v="2018"/>
    <s v="Children in households suffering from drug/alcohol problems"/>
    <x v="4"/>
    <s v="Number"/>
    <n v="2725.6532714416076"/>
    <n v="56566"/>
    <n v="48.185363494707204"/>
    <s v="48.2 per 1000 0-17 yr olds"/>
    <x v="713"/>
  </r>
  <r>
    <s v="E08000028_Modelled prevalence of children in households where parent suffering alcohol/drug dependency_Number"/>
    <s v="E08000028"/>
    <x v="106"/>
    <s v="Single time point"/>
    <n v="2018"/>
    <s v="Children in households suffering from drug/alcohol problems"/>
    <x v="4"/>
    <s v="Number"/>
    <n v="3918.2138723131643"/>
    <n v="81920"/>
    <n v="47.829759183510305"/>
    <s v="47.8 per 1000 0-17 yr olds"/>
    <x v="714"/>
  </r>
  <r>
    <s v="E08000014_Modelled prevalence of children in households where parent suffering alcohol/drug dependency_Number"/>
    <s v="E08000014"/>
    <x v="107"/>
    <s v="Single time point"/>
    <n v="2018"/>
    <s v="Children in households suffering from drug/alcohol problems"/>
    <x v="4"/>
    <s v="Number"/>
    <n v="2071.3605821479696"/>
    <n v="53833"/>
    <n v="38.477524606616193"/>
    <s v="38.5 per 1000 0-17 yr olds"/>
    <x v="715"/>
  </r>
  <r>
    <s v="E08000019_Modelled prevalence of children in households where parent suffering alcohol/drug dependency_Number"/>
    <s v="E08000019"/>
    <x v="108"/>
    <s v="Single time point"/>
    <n v="2018"/>
    <s v="Children in households suffering from drug/alcohol problems"/>
    <x v="4"/>
    <s v="Number"/>
    <n v="6046.3878388487919"/>
    <n v="117497"/>
    <n v="51.459933775745696"/>
    <s v="51.5 per 1000 0-17 yr olds"/>
    <x v="716"/>
  </r>
  <r>
    <s v="E06000051_Modelled prevalence of children in households where parent suffering alcohol/drug dependency_Number"/>
    <s v="E06000051"/>
    <x v="109"/>
    <s v="Single time point"/>
    <n v="2018"/>
    <s v="Children in households suffering from drug/alcohol problems"/>
    <x v="4"/>
    <s v="Number"/>
    <n v="2233.6843198342631"/>
    <n v="59839"/>
    <n v="37.328236097432494"/>
    <s v="37.3 per 1000 0-17 yr olds"/>
    <x v="717"/>
  </r>
  <r>
    <s v="E06000039_Modelled prevalence of children in households where parent suffering alcohol/drug dependency_Number"/>
    <s v="E06000039"/>
    <x v="110"/>
    <s v="Single time point"/>
    <n v="2018"/>
    <s v="Children in households suffering from drug/alcohol problems"/>
    <x v="4"/>
    <s v="Number"/>
    <n v="1686.2875125882606"/>
    <n v="42699"/>
    <n v="39.492435714847204"/>
    <s v="39.5 per 1000 0-17 yr olds"/>
    <x v="718"/>
  </r>
  <r>
    <s v="E08000029_Modelled prevalence of children in households where parent suffering alcohol/drug dependency_Number"/>
    <s v="E08000029"/>
    <x v="111"/>
    <s v="Single time point"/>
    <n v="2018"/>
    <s v="Children in households suffering from drug/alcohol problems"/>
    <x v="4"/>
    <s v="Number"/>
    <n v="1706.1664597174854"/>
    <n v="46946"/>
    <n v="36.343170019117395"/>
    <s v="36.3 per 1000 0-17 yr olds"/>
    <x v="719"/>
  </r>
  <r>
    <s v="E10000027_Modelled prevalence of children in households where parent suffering alcohol/drug dependency_Number"/>
    <s v="E10000027"/>
    <x v="112"/>
    <s v="Single time point"/>
    <n v="2018"/>
    <s v="Children in households suffering from drug/alcohol problems"/>
    <x v="4"/>
    <s v="Number"/>
    <n v="4368.8385815961219"/>
    <n v="110700"/>
    <n v="39.465569842783395"/>
    <s v="39.5 per 1000 0-17 yr olds"/>
    <x v="720"/>
  </r>
  <r>
    <s v="E06000025_Modelled prevalence of children in households where parent suffering alcohol/drug dependency_Number"/>
    <s v="E06000025"/>
    <x v="113"/>
    <s v="Single time point"/>
    <n v="2018"/>
    <s v="Children in households suffering from drug/alcohol problems"/>
    <x v="4"/>
    <s v="Number"/>
    <n v="2089.7046983155242"/>
    <n v="58867"/>
    <n v="35.498746297849799"/>
    <s v="35.5 per 1000 0-17 yr olds"/>
    <x v="721"/>
  </r>
  <r>
    <s v="E08000023_Modelled prevalence of children in households where parent suffering alcohol/drug dependency_Number"/>
    <s v="E08000023"/>
    <x v="114"/>
    <s v="Single time point"/>
    <n v="2018"/>
    <s v="Children in households suffering from drug/alcohol problems"/>
    <x v="4"/>
    <s v="Number"/>
    <n v="1212.7343453065487"/>
    <n v="29920"/>
    <n v="40.5325650169301"/>
    <s v="40.5 per 1000 0-17 yr olds"/>
    <x v="722"/>
  </r>
  <r>
    <s v="E06000045_Modelled prevalence of children in households where parent suffering alcohol/drug dependency_Number"/>
    <s v="E06000045"/>
    <x v="115"/>
    <s v="Single time point"/>
    <n v="2018"/>
    <s v="Children in households suffering from drug/alcohol problems"/>
    <x v="4"/>
    <s v="Number"/>
    <n v="2784.8226210547687"/>
    <n v="50832"/>
    <n v="54.784832803249309"/>
    <s v="54.8 per 1000 0-17 yr olds"/>
    <x v="723"/>
  </r>
  <r>
    <s v="E06000033_Modelled prevalence of children in households where parent suffering alcohol/drug dependency_Number"/>
    <s v="E06000033"/>
    <x v="116"/>
    <s v="Single time point"/>
    <n v="2018"/>
    <s v="Children in households suffering from drug/alcohol problems"/>
    <x v="4"/>
    <s v="Number"/>
    <n v="1394.1452501521617"/>
    <n v="39540"/>
    <n v="35.259111030656591"/>
    <s v="35.3 per 1000 0-17 yr olds"/>
    <x v="724"/>
  </r>
  <r>
    <s v="E09000028_Modelled prevalence of children in households where parent suffering alcohol/drug dependency_Number"/>
    <s v="E09000028"/>
    <x v="117"/>
    <s v="Single time point"/>
    <n v="2018"/>
    <s v="Children in households suffering from drug/alcohol problems"/>
    <x v="4"/>
    <s v="Number"/>
    <n v="3169.5940587325317"/>
    <n v="65121"/>
    <n v="48.672380011555894"/>
    <s v="48.7 per 1000 0-17 yr olds"/>
    <x v="725"/>
  </r>
  <r>
    <s v="E08000013_Modelled prevalence of children in households where parent suffering alcohol/drug dependency_Number"/>
    <s v="E08000013"/>
    <x v="118"/>
    <s v="Single time point"/>
    <n v="2018"/>
    <s v="Children in households suffering from drug/alcohol problems"/>
    <x v="4"/>
    <s v="Number"/>
    <n v="1400.3344487993477"/>
    <n v="36785"/>
    <n v="38.068083425291498"/>
    <s v="38.1 per 1000 0-17 yr olds"/>
    <x v="726"/>
  </r>
  <r>
    <s v="E10000028_Modelled prevalence of children in households where parent suffering alcohol/drug dependency_Number"/>
    <s v="E10000028"/>
    <x v="119"/>
    <s v="Single time point"/>
    <n v="2018"/>
    <s v="Children in households suffering from drug/alcohol problems"/>
    <x v="4"/>
    <s v="Number"/>
    <n v="6509.3354449685094"/>
    <n v="169603"/>
    <n v="38.379836706712204"/>
    <s v="38.4 per 1000 0-17 yr olds"/>
    <x v="727"/>
  </r>
  <r>
    <s v="E08000007_Modelled prevalence of children in households where parent suffering alcohol/drug dependency_Number"/>
    <s v="E08000007"/>
    <x v="120"/>
    <s v="Single time point"/>
    <n v="2018"/>
    <s v="Children in households suffering from drug/alcohol problems"/>
    <x v="4"/>
    <s v="Number"/>
    <n v="2238.1758018438782"/>
    <n v="63141"/>
    <n v="35.4472656727622"/>
    <s v="35.4 per 1000 0-17 yr olds"/>
    <x v="728"/>
  </r>
  <r>
    <s v="E06000004_Modelled prevalence of children in households where parent suffering alcohol/drug dependency_Number"/>
    <s v="E06000004"/>
    <x v="121"/>
    <s v="Single time point"/>
    <n v="2018"/>
    <s v="Children in households suffering from drug/alcohol problems"/>
    <x v="4"/>
    <s v="Number"/>
    <n v="1623.3584710379969"/>
    <n v="43521"/>
    <n v="37.300578365340797"/>
    <s v="37.3 per 1000 0-17 yr olds"/>
    <x v="729"/>
  </r>
  <r>
    <s v="E06000021_Modelled prevalence of children in households where parent suffering alcohol/drug dependency_Number"/>
    <s v="E06000021"/>
    <x v="122"/>
    <s v="Single time point"/>
    <n v="2018"/>
    <s v="Children in households suffering from drug/alcohol problems"/>
    <x v="4"/>
    <s v="Number"/>
    <n v="2549.7474935062924"/>
    <n v="57549"/>
    <n v="44.305678526234907"/>
    <s v="44.3 per 1000 0-17 yr olds"/>
    <x v="730"/>
  </r>
  <r>
    <s v="E10000029_Modelled prevalence of children in households where parent suffering alcohol/drug dependency_Number"/>
    <s v="E10000029"/>
    <x v="123"/>
    <s v="Single time point"/>
    <n v="2018"/>
    <s v="Children in households suffering from drug/alcohol problems"/>
    <x v="4"/>
    <s v="Number"/>
    <n v="5952.7231243072019"/>
    <n v="152752"/>
    <n v="38.969853908997607"/>
    <s v="39 per 1000 0-17 yr olds"/>
    <x v="731"/>
  </r>
  <r>
    <s v="E08000024_Modelled prevalence of children in households where parent suffering alcohol/drug dependency_Number"/>
    <s v="E08000024"/>
    <x v="124"/>
    <s v="Single time point"/>
    <n v="2018"/>
    <s v="Children in households suffering from drug/alcohol problems"/>
    <x v="4"/>
    <s v="Number"/>
    <n v="2457.7656338924357"/>
    <n v="54563"/>
    <n v="45.044547291982404"/>
    <s v="45 per 1000 0-17 yr olds"/>
    <x v="732"/>
  </r>
  <r>
    <s v="E10000030_Modelled prevalence of children in households where parent suffering alcohol/drug dependency_Number"/>
    <s v="E10000030"/>
    <x v="125"/>
    <s v="Single time point"/>
    <n v="2018"/>
    <s v="Children in households suffering from drug/alcohol problems"/>
    <x v="4"/>
    <s v="Number"/>
    <n v="8871.7650757182764"/>
    <n v="261905"/>
    <n v="33.873981312759497"/>
    <s v="33.9 per 1000 0-17 yr olds"/>
    <x v="733"/>
  </r>
  <r>
    <s v="E09000029_Modelled prevalence of children in households where parent suffering alcohol/drug dependency_Number"/>
    <s v="E09000029"/>
    <x v="126"/>
    <s v="Single time point"/>
    <n v="2018"/>
    <s v="Children in households suffering from drug/alcohol problems"/>
    <x v="4"/>
    <s v="Number"/>
    <n v="1760.4330571480696"/>
    <n v="47941"/>
    <n v="36.7208247042838"/>
    <s v="36.7 per 1000 0-17 yr olds"/>
    <x v="734"/>
  </r>
  <r>
    <s v="E06000030_Modelled prevalence of children in households where parent suffering alcohol/drug dependency_Number"/>
    <s v="E06000030"/>
    <x v="127"/>
    <s v="Single time point"/>
    <n v="2018"/>
    <s v="Children in households suffering from drug/alcohol problems"/>
    <x v="4"/>
    <s v="Number"/>
    <n v="1870.9695357369167"/>
    <n v="50239"/>
    <n v="37.241376932998598"/>
    <s v="37.2 per 1000 0-17 yr olds"/>
    <x v="735"/>
  </r>
  <r>
    <s v="E08000008_Modelled prevalence of children in households where parent suffering alcohol/drug dependency_Number"/>
    <s v="E08000008"/>
    <x v="128"/>
    <s v="Single time point"/>
    <n v="2018"/>
    <s v="Children in households suffering from drug/alcohol problems"/>
    <x v="4"/>
    <s v="Number"/>
    <n v="2032.182660624615"/>
    <n v="50223"/>
    <n v="40.463187396702999"/>
    <s v="40.5 per 1000 0-17 yr olds"/>
    <x v="736"/>
  </r>
  <r>
    <s v="E06000020_Modelled prevalence of children in households where parent suffering alcohol/drug dependency_Number"/>
    <s v="E06000020"/>
    <x v="129"/>
    <s v="Single time point"/>
    <n v="2018"/>
    <s v="Children in households suffering from drug/alcohol problems"/>
    <x v="4"/>
    <s v="Number"/>
    <n v="1621.6968909393231"/>
    <n v="40620"/>
    <n v="39.9236063746756"/>
    <s v="39.9 per 1000 0-17 yr olds"/>
    <x v="737"/>
  </r>
  <r>
    <s v="E06000034_Modelled prevalence of children in households where parent suffering alcohol/drug dependency_Number"/>
    <s v="E06000034"/>
    <x v="130"/>
    <s v="Single time point"/>
    <n v="2018"/>
    <s v="Children in households suffering from drug/alcohol problems"/>
    <x v="4"/>
    <s v="Number"/>
    <n v="1637.9111051937771"/>
    <n v="43762"/>
    <n v="37.42770223467339"/>
    <s v="37.4 per 1000 0-17 yr olds"/>
    <x v="738"/>
  </r>
  <r>
    <s v="E06000027_Modelled prevalence of children in households where parent suffering alcohol/drug dependency_Number"/>
    <s v="E06000027"/>
    <x v="131"/>
    <s v="Single time point"/>
    <n v="2018"/>
    <s v="Children in households suffering from drug/alcohol problems"/>
    <x v="4"/>
    <s v="Number"/>
    <n v="863.44490818161637"/>
    <n v="25423"/>
    <n v="33.963139998490206"/>
    <s v="34 per 1000 0-17 yr olds"/>
    <x v="739"/>
  </r>
  <r>
    <s v="E09000030_Modelled prevalence of children in households where parent suffering alcohol/drug dependency_Number"/>
    <s v="E09000030"/>
    <x v="132"/>
    <s v="Single time point"/>
    <n v="2018"/>
    <s v="Children in households suffering from drug/alcohol problems"/>
    <x v="4"/>
    <s v="Number"/>
    <n v="3442.6991267418762"/>
    <n v="70973"/>
    <n v="48.507166482209797"/>
    <s v="48.5 per 1000 0-17 yr olds"/>
    <x v="740"/>
  </r>
  <r>
    <s v="E08000009_Modelled prevalence of children in households where parent suffering alcohol/drug dependency_Number"/>
    <s v="E08000009"/>
    <x v="133"/>
    <s v="Single time point"/>
    <n v="2018"/>
    <s v="Children in households suffering from drug/alcohol problems"/>
    <x v="4"/>
    <s v="Number"/>
    <n v="1995.3804087183491"/>
    <n v="56087"/>
    <n v="35.576522344185804"/>
    <s v="35.6 per 1000 0-17 yr olds"/>
    <x v="741"/>
  </r>
  <r>
    <s v="E08000036_Modelled prevalence of children in households where parent suffering alcohol/drug dependency_Number"/>
    <s v="E08000036"/>
    <x v="134"/>
    <s v="Single time point"/>
    <n v="2018"/>
    <s v="Children in households suffering from drug/alcohol problems"/>
    <x v="4"/>
    <s v="Number"/>
    <n v="2912.8453756511917"/>
    <n v="72893"/>
    <n v="39.960563780489096"/>
    <s v="40 per 1000 0-17 yr olds"/>
    <x v="742"/>
  </r>
  <r>
    <s v="E08000030_Modelled prevalence of children in households where parent suffering alcohol/drug dependency_Number"/>
    <s v="E08000030"/>
    <x v="135"/>
    <s v="Single time point"/>
    <n v="2018"/>
    <s v="Children in households suffering from drug/alcohol problems"/>
    <x v="4"/>
    <s v="Number"/>
    <n v="3010.9571895529607"/>
    <n v="68157"/>
    <n v="44.176785796806797"/>
    <s v="44.2 per 1000 0-17 yr olds"/>
    <x v="743"/>
  </r>
  <r>
    <s v="E09000031_Modelled prevalence of children in households where parent suffering alcohol/drug dependency_Number"/>
    <s v="E09000031"/>
    <x v="136"/>
    <s v="Single time point"/>
    <n v="2018"/>
    <s v="Children in households suffering from drug/alcohol problems"/>
    <x v="4"/>
    <s v="Number"/>
    <n v="2751.7716723997401"/>
    <n v="67017"/>
    <n v="41.060800578953696"/>
    <s v="41.1 per 1000 0-17 yr olds"/>
    <x v="744"/>
  </r>
  <r>
    <s v="E09000032_Modelled prevalence of children in households where parent suffering alcohol/drug dependency_Number"/>
    <s v="E09000032"/>
    <x v="137"/>
    <s v="Single time point"/>
    <n v="2018"/>
    <s v="Children in households suffering from drug/alcohol problems"/>
    <x v="4"/>
    <s v="Number"/>
    <n v="2293.5613192071432"/>
    <n v="63840"/>
    <n v="35.926712393595601"/>
    <s v="35.9 per 1000 0-17 yr olds"/>
    <x v="745"/>
  </r>
  <r>
    <s v="E06000007_Modelled prevalence of children in households where parent suffering alcohol/drug dependency_Number"/>
    <s v="E06000007"/>
    <x v="138"/>
    <s v="Single time point"/>
    <n v="2018"/>
    <s v="Children in households suffering from drug/alcohol problems"/>
    <x v="4"/>
    <s v="Number"/>
    <n v="1545.6803410002688"/>
    <n v="44484"/>
    <n v="34.746882946683492"/>
    <s v="34.7 per 1000 0-17 yr olds"/>
    <x v="746"/>
  </r>
  <r>
    <s v="E10000031_Modelled prevalence of children in households where parent suffering alcohol/drug dependency_Number"/>
    <s v="E10000031"/>
    <x v="139"/>
    <s v="Single time point"/>
    <n v="2018"/>
    <s v="Children in households suffering from drug/alcohol problems"/>
    <x v="4"/>
    <s v="Number"/>
    <n v="4175.9905369956487"/>
    <n v="115928"/>
    <n v="36.022277077113799"/>
    <s v="36 per 1000 0-17 yr olds"/>
    <x v="747"/>
  </r>
  <r>
    <s v="E06000037_Modelled prevalence of children in households where parent suffering alcohol/drug dependency_Number"/>
    <s v="E06000037"/>
    <x v="140"/>
    <s v="Single time point"/>
    <n v="2018"/>
    <s v="Children in households suffering from drug/alcohol problems"/>
    <x v="4"/>
    <s v="Number"/>
    <n v="1332.1680729668378"/>
    <n v="35623"/>
    <n v="37.396290962772305"/>
    <s v="37.4 per 1000 0-17 yr olds"/>
    <x v="748"/>
  </r>
  <r>
    <s v="E10000032_Modelled prevalence of children in households where parent suffering alcohol/drug dependency_Number"/>
    <s v="E10000032"/>
    <x v="141"/>
    <s v="Single time point"/>
    <n v="2018"/>
    <s v="Children in households suffering from drug/alcohol problems"/>
    <x v="4"/>
    <s v="Number"/>
    <n v="6035.168896798813"/>
    <n v="174672"/>
    <n v="34.551438678201507"/>
    <s v="34.6 per 1000 0-17 yr olds"/>
    <x v="749"/>
  </r>
  <r>
    <s v="E09000033_Modelled prevalence of children in households where parent suffering alcohol/drug dependency_Number"/>
    <s v="E09000033"/>
    <x v="142"/>
    <s v="Single time point"/>
    <n v="2018"/>
    <s v="Children in households suffering from drug/alcohol problems"/>
    <x v="4"/>
    <s v="Number"/>
    <n v="1864.1440247368964"/>
    <n v="47445"/>
    <n v="39.290631778625702"/>
    <s v="39.3 per 1000 0-17 yr olds"/>
    <x v="750"/>
  </r>
  <r>
    <s v="E08000010_Modelled prevalence of children in households where parent suffering alcohol/drug dependency_Number"/>
    <s v="E08000010"/>
    <x v="143"/>
    <s v="Single time point"/>
    <n v="2018"/>
    <s v="Children in households suffering from drug/alcohol problems"/>
    <x v="4"/>
    <s v="Number"/>
    <n v="2528.3199659945044"/>
    <n v="68388"/>
    <n v="36.970228197849096"/>
    <s v="37 per 1000 0-17 yr olds"/>
    <x v="751"/>
  </r>
  <r>
    <s v="E06000054_Modelled prevalence of children in households where parent suffering alcohol/drug dependency_Number"/>
    <s v="E06000054"/>
    <x v="144"/>
    <s v="Single time point"/>
    <n v="2018"/>
    <s v="Children in households suffering from drug/alcohol problems"/>
    <x v="4"/>
    <s v="Number"/>
    <n v="3956.2880344171163"/>
    <n v="105692"/>
    <n v="37.432237391828302"/>
    <s v="37.4 per 1000 0-17 yr olds"/>
    <x v="752"/>
  </r>
  <r>
    <s v="E06000040_Modelled prevalence of children in households where parent suffering alcohol/drug dependency_Number"/>
    <s v="E06000040"/>
    <x v="145"/>
    <s v="Single time point"/>
    <n v="2018"/>
    <s v="Children in households suffering from drug/alcohol problems"/>
    <x v="4"/>
    <s v="Number"/>
    <n v="1185.2844457164938"/>
    <n v="34604"/>
    <n v="34.252816024635699"/>
    <s v="34.3 per 1000 0-17 yr olds"/>
    <x v="753"/>
  </r>
  <r>
    <s v="E08000015_Modelled prevalence of children in households where parent suffering alcohol/drug dependency_Number"/>
    <s v="E08000015"/>
    <x v="146"/>
    <s v="Single time point"/>
    <n v="2018"/>
    <s v="Children in households suffering from drug/alcohol problems"/>
    <x v="4"/>
    <s v="Number"/>
    <n v="2688.2308947069587"/>
    <n v="67576"/>
    <n v="39.780852591259602"/>
    <s v="39.8 per 1000 0-17 yr olds"/>
    <x v="754"/>
  </r>
  <r>
    <s v="E06000041_Modelled prevalence of children in households where parent suffering alcohol/drug dependency_Number"/>
    <s v="E06000041"/>
    <x v="147"/>
    <s v="Single time point"/>
    <n v="2018"/>
    <s v="Children in households suffering from drug/alcohol problems"/>
    <x v="4"/>
    <s v="Number"/>
    <n v="1164.0867276028946"/>
    <n v="39532"/>
    <n v="29.446694515908497"/>
    <s v="29.4 per 1000 0-17 yr olds"/>
    <x v="755"/>
  </r>
  <r>
    <s v="E08000031_Modelled prevalence of children in households where parent suffering alcohol/drug dependency_Number"/>
    <s v="E08000031"/>
    <x v="148"/>
    <s v="Single time point"/>
    <n v="2018"/>
    <s v="Children in households suffering from drug/alcohol problems"/>
    <x v="4"/>
    <s v="Number"/>
    <n v="2745.2609408432404"/>
    <n v="61244"/>
    <n v="44.824977807511601"/>
    <s v="44.8 per 1000 0-17 yr olds"/>
    <x v="756"/>
  </r>
  <r>
    <s v="E10000034_Modelled prevalence of children in households where parent suffering alcohol/drug dependency_Number"/>
    <s v="E10000034"/>
    <x v="149"/>
    <s v="Single time point"/>
    <n v="2018"/>
    <s v="Children in households suffering from drug/alcohol problems"/>
    <x v="4"/>
    <s v="Number"/>
    <n v="4339.262456310933"/>
    <n v="117783"/>
    <n v="36.841160917203105"/>
    <s v="36.8 per 1000 0-17 yr olds"/>
    <x v="757"/>
  </r>
  <r>
    <s v="E06000014_Modelled prevalence of children in households where parent suffering alcohol/drug dependency_Number"/>
    <s v="E06000014"/>
    <x v="150"/>
    <s v="Single time point"/>
    <n v="2018"/>
    <s v="Children in households suffering from drug/alcohol problems"/>
    <x v="4"/>
    <s v="Number"/>
    <n v="1672.2009642866024"/>
    <n v="36572"/>
    <n v="45.7235306870448"/>
    <s v="45.7 per 1000 0-17 yr olds"/>
    <x v="758"/>
  </r>
  <r>
    <s v="NA_Modelled prevalence of children in households where parent suffering alcohol/drug dependency_Number"/>
    <s v="NA"/>
    <x v="151"/>
    <s v="Single time point"/>
    <n v="2018"/>
    <s v="Children in households suffering from drug/alcohol problems"/>
    <x v="4"/>
    <s v="Number"/>
    <n v="475278.62448117731"/>
    <n v="11954618"/>
    <n v="39.756906032562256"/>
    <s v="39.8 per 1000 0-17 yr olds"/>
    <x v="759"/>
  </r>
  <r>
    <s v="E08000020_Children eligible for free school meals_percentage"/>
    <s v="E08000020"/>
    <x v="43"/>
    <s v="Single time point"/>
    <n v="2019"/>
    <s v="Children in poverty"/>
    <x v="5"/>
    <s v="percentage"/>
    <n v="19"/>
    <n v="39605"/>
    <m/>
    <s v="19%"/>
    <x v="760"/>
  </r>
  <r>
    <s v="E08000021_Children eligible for free school meals_percentage"/>
    <s v="E08000021"/>
    <x v="80"/>
    <s v="Single time point"/>
    <n v="2019"/>
    <s v="Children in poverty"/>
    <x v="5"/>
    <s v="percentage"/>
    <n v="28.2"/>
    <n v="58056"/>
    <m/>
    <s v="28.2%"/>
    <x v="761"/>
  </r>
  <r>
    <s v="E08000022_Children eligible for free school meals_percentage"/>
    <s v="E08000022"/>
    <x v="86"/>
    <s v="Single time point"/>
    <n v="2019"/>
    <s v="Children in poverty"/>
    <x v="5"/>
    <s v="percentage"/>
    <n v="16.399999999999999"/>
    <n v="41360"/>
    <m/>
    <s v="16.4%"/>
    <x v="762"/>
  </r>
  <r>
    <s v="E08000023_Children eligible for free school meals_percentage"/>
    <s v="E08000023"/>
    <x v="114"/>
    <s v="Single time point"/>
    <n v="2019"/>
    <s v="Children in poverty"/>
    <x v="5"/>
    <s v="percentage"/>
    <n v="24.2"/>
    <n v="29920"/>
    <m/>
    <s v="24.2%"/>
    <x v="763"/>
  </r>
  <r>
    <s v="E08000024_Children eligible for free school meals_percentage"/>
    <s v="E08000024"/>
    <x v="124"/>
    <s v="Single time point"/>
    <n v="2019"/>
    <s v="Children in poverty"/>
    <x v="5"/>
    <s v="percentage"/>
    <n v="23.7"/>
    <n v="54563"/>
    <m/>
    <s v="23.7%"/>
    <x v="764"/>
  </r>
  <r>
    <s v="E06000001_Children eligible for free school meals_percentage"/>
    <s v="E06000001"/>
    <x v="52"/>
    <s v="Single time point"/>
    <n v="2019"/>
    <s v="Children in poverty"/>
    <x v="5"/>
    <s v="percentage"/>
    <n v="31.2"/>
    <n v="20006"/>
    <m/>
    <s v="31.2%"/>
    <x v="765"/>
  </r>
  <r>
    <s v="E06000002_Children eligible for free school meals_percentage"/>
    <s v="E06000002"/>
    <x v="78"/>
    <s v="Single time point"/>
    <n v="2019"/>
    <s v="Children in poverty"/>
    <x v="5"/>
    <s v="percentage"/>
    <n v="29.7"/>
    <n v="32513"/>
    <m/>
    <s v="29.7%"/>
    <x v="766"/>
  </r>
  <r>
    <s v="E06000003_Children eligible for free school meals_percentage"/>
    <s v="E06000003"/>
    <x v="100"/>
    <s v="Single time point"/>
    <n v="2019"/>
    <s v="Children in poverty"/>
    <x v="5"/>
    <s v="percentage"/>
    <n v="21.9"/>
    <n v="27626"/>
    <m/>
    <s v="21.9%"/>
    <x v="767"/>
  </r>
  <r>
    <s v="E06000004_Children eligible for free school meals_percentage"/>
    <s v="E06000004"/>
    <x v="121"/>
    <s v="Single time point"/>
    <n v="2019"/>
    <s v="Children in poverty"/>
    <x v="5"/>
    <s v="percentage"/>
    <n v="18.2"/>
    <n v="43521"/>
    <m/>
    <s v="18.2%"/>
    <x v="768"/>
  </r>
  <r>
    <s v="E06000047_Children eligible for free school meals_percentage"/>
    <s v="E06000047"/>
    <x v="37"/>
    <s v="Single time point"/>
    <n v="2019"/>
    <s v="Children in poverty"/>
    <x v="5"/>
    <s v="percentage"/>
    <n v="21.8"/>
    <n v="101040"/>
    <m/>
    <s v="21.8%"/>
    <x v="769"/>
  </r>
  <r>
    <s v="E06000005_Children eligible for free school meals_percentage"/>
    <s v="E06000005"/>
    <x v="30"/>
    <s v="Single time point"/>
    <n v="2019"/>
    <s v="Children in poverty"/>
    <x v="5"/>
    <s v="percentage"/>
    <n v="20.399999999999999"/>
    <n v="22454"/>
    <m/>
    <s v="20.4%"/>
    <x v="770"/>
  </r>
  <r>
    <s v="E06000048_Children eligible for free school meals_percentage"/>
    <s v="E06000048"/>
    <x v="89"/>
    <s v="Single time point"/>
    <n v="2019"/>
    <s v="Children in poverty"/>
    <x v="5"/>
    <s v="percentage"/>
    <n v="15.2"/>
    <n v="59011"/>
    <m/>
    <s v="15.2%"/>
    <x v="771"/>
  </r>
  <r>
    <s v="E08000011_Children eligible for free school meals_percentage"/>
    <s v="E08000011"/>
    <x v="65"/>
    <s v="Single time point"/>
    <n v="2019"/>
    <s v="Children in poverty"/>
    <x v="5"/>
    <s v="percentage"/>
    <n v="33.299999999999997"/>
    <n v="33477"/>
    <m/>
    <s v="33.3%"/>
    <x v="772"/>
  </r>
  <r>
    <s v="E08000012_Children eligible for free school meals_percentage"/>
    <s v="E08000012"/>
    <x v="73"/>
    <s v="Single time point"/>
    <n v="2019"/>
    <s v="Children in poverty"/>
    <x v="5"/>
    <s v="percentage"/>
    <n v="26.9"/>
    <n v="94902"/>
    <m/>
    <s v="26.9%"/>
    <x v="773"/>
  </r>
  <r>
    <s v="E08000013_Children eligible for free school meals_percentage"/>
    <s v="E08000013"/>
    <x v="152"/>
    <s v="Single time point"/>
    <n v="2019"/>
    <s v="Children in poverty"/>
    <x v="5"/>
    <s v="percentage"/>
    <n v="17.8"/>
    <n v="36785"/>
    <m/>
    <s v="17.8%"/>
    <x v="774"/>
  </r>
  <r>
    <s v="E08000014_Children eligible for free school meals_percentage"/>
    <s v="E08000014"/>
    <x v="107"/>
    <s v="Single time point"/>
    <n v="2019"/>
    <s v="Children in poverty"/>
    <x v="5"/>
    <s v="percentage"/>
    <n v="16.7"/>
    <n v="53833"/>
    <m/>
    <s v="16.7%"/>
    <x v="775"/>
  </r>
  <r>
    <s v="E08000015_Children eligible for free school meals_percentage"/>
    <s v="E08000015"/>
    <x v="146"/>
    <s v="Single time point"/>
    <n v="2019"/>
    <s v="Children in poverty"/>
    <x v="5"/>
    <s v="percentage"/>
    <n v="20.3"/>
    <n v="67576"/>
    <m/>
    <s v="20.3%"/>
    <x v="776"/>
  </r>
  <r>
    <s v="E08000001_Children eligible for free school meals_percentage"/>
    <s v="E08000001"/>
    <x v="9"/>
    <s v="Single time point"/>
    <n v="2019"/>
    <s v="Children in poverty"/>
    <x v="5"/>
    <s v="percentage"/>
    <n v="18.100000000000001"/>
    <n v="67670"/>
    <m/>
    <s v="18.1%"/>
    <x v="777"/>
  </r>
  <r>
    <s v="E08000002_Children eligible for free school meals_percentage"/>
    <s v="E08000002"/>
    <x v="18"/>
    <s v="Single time point"/>
    <n v="2019"/>
    <s v="Children in poverty"/>
    <x v="5"/>
    <s v="percentage"/>
    <n v="15.5"/>
    <n v="43142"/>
    <m/>
    <s v="15.5%"/>
    <x v="778"/>
  </r>
  <r>
    <s v="E08000003_Children eligible for free school meals_percentage"/>
    <s v="E08000003"/>
    <x v="75"/>
    <s v="Single time point"/>
    <n v="2019"/>
    <s v="Children in poverty"/>
    <x v="5"/>
    <s v="percentage"/>
    <n v="26.8"/>
    <n v="121962"/>
    <m/>
    <s v="26.8%"/>
    <x v="779"/>
  </r>
  <r>
    <s v="E08000004_Children eligible for free school meals_percentage"/>
    <s v="E08000004"/>
    <x v="92"/>
    <s v="Single time point"/>
    <n v="2019"/>
    <s v="Children in poverty"/>
    <x v="5"/>
    <s v="percentage"/>
    <n v="19.899999999999999"/>
    <n v="59416"/>
    <m/>
    <s v="19.9%"/>
    <x v="780"/>
  </r>
  <r>
    <s v="E08000005_Children eligible for free school meals_percentage"/>
    <s v="E08000005"/>
    <x v="102"/>
    <s v="Single time point"/>
    <n v="2019"/>
    <s v="Children in poverty"/>
    <x v="5"/>
    <s v="percentage"/>
    <n v="21.1"/>
    <n v="52689"/>
    <m/>
    <s v="21.1%"/>
    <x v="781"/>
  </r>
  <r>
    <s v="E08000006_Children eligible for free school meals_percentage"/>
    <s v="E08000006"/>
    <x v="105"/>
    <s v="Single time point"/>
    <n v="2019"/>
    <s v="Children in poverty"/>
    <x v="5"/>
    <s v="percentage"/>
    <n v="21.6"/>
    <n v="56566"/>
    <m/>
    <s v="21.6%"/>
    <x v="782"/>
  </r>
  <r>
    <s v="E08000007_Children eligible for free school meals_percentage"/>
    <s v="E08000007"/>
    <x v="120"/>
    <s v="Single time point"/>
    <n v="2019"/>
    <s v="Children in poverty"/>
    <x v="5"/>
    <s v="percentage"/>
    <n v="12"/>
    <n v="63141"/>
    <m/>
    <s v="12%"/>
    <x v="783"/>
  </r>
  <r>
    <s v="E08000008_Children eligible for free school meals_percentage"/>
    <s v="E08000008"/>
    <x v="128"/>
    <s v="Single time point"/>
    <n v="2019"/>
    <s v="Children in poverty"/>
    <x v="5"/>
    <s v="percentage"/>
    <n v="20"/>
    <n v="50223"/>
    <m/>
    <s v="20%"/>
    <x v="784"/>
  </r>
  <r>
    <s v="E08000009_Children eligible for free school meals_percentage"/>
    <s v="E08000009"/>
    <x v="133"/>
    <s v="Single time point"/>
    <n v="2019"/>
    <s v="Children in poverty"/>
    <x v="5"/>
    <s v="percentage"/>
    <n v="9.3000000000000007"/>
    <n v="56087"/>
    <m/>
    <s v="9.3%"/>
    <x v="785"/>
  </r>
  <r>
    <s v="E08000010_Children eligible for free school meals_percentage"/>
    <s v="E08000010"/>
    <x v="143"/>
    <s v="Single time point"/>
    <n v="2019"/>
    <s v="Children in poverty"/>
    <x v="5"/>
    <s v="percentage"/>
    <n v="17.100000000000001"/>
    <n v="68388"/>
    <m/>
    <s v="17.1%"/>
    <x v="786"/>
  </r>
  <r>
    <s v="E06000006_Children eligible for free school meals_percentage"/>
    <s v="E06000006"/>
    <x v="47"/>
    <s v="Single time point"/>
    <n v="2019"/>
    <s v="Children in poverty"/>
    <x v="5"/>
    <s v="percentage"/>
    <n v="28.2"/>
    <n v="28617"/>
    <m/>
    <s v="28.2%"/>
    <x v="761"/>
  </r>
  <r>
    <s v="E06000007_Children eligible for free school meals_percentage"/>
    <s v="E06000007"/>
    <x v="138"/>
    <s v="Single time point"/>
    <n v="2019"/>
    <s v="Children in poverty"/>
    <x v="5"/>
    <s v="percentage"/>
    <n v="13.7"/>
    <n v="44484"/>
    <m/>
    <s v="13.7%"/>
    <x v="787"/>
  </r>
  <r>
    <s v="E10000017_Children eligible for free school meals_percentage"/>
    <s v="E10000017"/>
    <x v="67"/>
    <s v="Single time point"/>
    <n v="2019"/>
    <s v="Children in poverty"/>
    <x v="5"/>
    <s v="percentage"/>
    <n v="15.3"/>
    <n v="249727"/>
    <m/>
    <s v="15.3%"/>
    <x v="788"/>
  </r>
  <r>
    <s v="E06000008_Children eligible for free school meals_percentage"/>
    <s v="E06000008"/>
    <x v="7"/>
    <s v="Single time point"/>
    <n v="2019"/>
    <s v="Children in poverty"/>
    <x v="5"/>
    <s v="percentage"/>
    <n v="16.7"/>
    <n v="38481"/>
    <m/>
    <s v="16.7%"/>
    <x v="775"/>
  </r>
  <r>
    <s v="E06000009_Children eligible for free school meals_percentage"/>
    <s v="E06000009"/>
    <x v="8"/>
    <s v="Single time point"/>
    <n v="2019"/>
    <s v="Children in poverty"/>
    <x v="5"/>
    <s v="percentage"/>
    <n v="28.8"/>
    <n v="28904"/>
    <m/>
    <s v="28.8%"/>
    <x v="789"/>
  </r>
  <r>
    <s v="E06000049_Children eligible for free school meals_percentage"/>
    <s v="E06000049"/>
    <x v="23"/>
    <s v="Single time point"/>
    <n v="2019"/>
    <s v="Children in poverty"/>
    <x v="5"/>
    <s v="percentage"/>
    <n v="9.8000000000000007"/>
    <n v="76523"/>
    <m/>
    <s v="9.8%"/>
    <x v="790"/>
  </r>
  <r>
    <s v="E06000050_Children eligible for free school meals_percentage"/>
    <s v="E06000050"/>
    <x v="153"/>
    <s v="Single time point"/>
    <n v="2019"/>
    <s v="Children in poverty"/>
    <x v="5"/>
    <s v="percentage"/>
    <n v="13"/>
    <n v="68054"/>
    <m/>
    <s v="13%"/>
    <x v="791"/>
  </r>
  <r>
    <s v="E10000006_Children eligible for free school meals_percentage"/>
    <s v="E10000006"/>
    <x v="29"/>
    <s v="Single time point"/>
    <n v="2019"/>
    <s v="Children in poverty"/>
    <x v="5"/>
    <s v="percentage"/>
    <n v="11.6"/>
    <n v="92500"/>
    <m/>
    <s v="11.6%"/>
    <x v="792"/>
  </r>
  <r>
    <s v="E08000016_Children eligible for free school meals_percentage"/>
    <s v="E08000016"/>
    <x v="2"/>
    <s v="Single time point"/>
    <n v="2019"/>
    <s v="Children in poverty"/>
    <x v="5"/>
    <s v="percentage"/>
    <n v="20.8"/>
    <n v="50727"/>
    <m/>
    <s v="20.8%"/>
    <x v="793"/>
  </r>
  <r>
    <s v="E08000017_Children eligible for free school meals_percentage"/>
    <s v="E08000017"/>
    <x v="34"/>
    <s v="Single time point"/>
    <n v="2019"/>
    <s v="Children in poverty"/>
    <x v="5"/>
    <s v="percentage"/>
    <n v="18.7"/>
    <n v="66448"/>
    <m/>
    <s v="18.7%"/>
    <x v="794"/>
  </r>
  <r>
    <s v="E08000018_Children eligible for free school meals_percentage"/>
    <s v="E08000018"/>
    <x v="103"/>
    <s v="Single time point"/>
    <n v="2019"/>
    <s v="Children in poverty"/>
    <x v="5"/>
    <s v="percentage"/>
    <n v="17.899999999999999"/>
    <n v="57196"/>
    <m/>
    <s v="17.9%"/>
    <x v="795"/>
  </r>
  <r>
    <s v="E08000019_Children eligible for free school meals_percentage"/>
    <s v="E08000019"/>
    <x v="108"/>
    <s v="Single time point"/>
    <n v="2019"/>
    <s v="Children in poverty"/>
    <x v="5"/>
    <s v="percentage"/>
    <n v="22.6"/>
    <n v="117497"/>
    <m/>
    <s v="22.6%"/>
    <x v="796"/>
  </r>
  <r>
    <s v="E08000032_Children eligible for free school meals_percentage"/>
    <s v="E08000032"/>
    <x v="12"/>
    <s v="Single time point"/>
    <n v="2019"/>
    <s v="Children in poverty"/>
    <x v="5"/>
    <s v="percentage"/>
    <n v="19.100000000000001"/>
    <n v="142005"/>
    <m/>
    <s v="19.1%"/>
    <x v="797"/>
  </r>
  <r>
    <s v="E08000033_Children eligible for free school meals_percentage"/>
    <s v="E08000033"/>
    <x v="19"/>
    <s v="Single time point"/>
    <n v="2019"/>
    <s v="Children in poverty"/>
    <x v="5"/>
    <s v="percentage"/>
    <n v="17"/>
    <n v="46021"/>
    <m/>
    <s v="17%"/>
    <x v="798"/>
  </r>
  <r>
    <s v="E08000034_Children eligible for free school meals_percentage"/>
    <s v="E08000034"/>
    <x v="64"/>
    <s v="Single time point"/>
    <n v="2019"/>
    <s v="Children in poverty"/>
    <x v="5"/>
    <s v="percentage"/>
    <n v="20.3"/>
    <n v="100174"/>
    <m/>
    <s v="20.3%"/>
    <x v="776"/>
  </r>
  <r>
    <s v="E08000035_Children eligible for free school meals_percentage"/>
    <s v="E08000035"/>
    <x v="68"/>
    <s v="Single time point"/>
    <n v="2019"/>
    <s v="Children in poverty"/>
    <x v="5"/>
    <s v="percentage"/>
    <n v="18.600000000000001"/>
    <n v="168176"/>
    <m/>
    <s v="18.6%"/>
    <x v="799"/>
  </r>
  <r>
    <s v="E08000036_Children eligible for free school meals_percentage"/>
    <s v="E08000036"/>
    <x v="134"/>
    <s v="Single time point"/>
    <n v="2019"/>
    <s v="Children in poverty"/>
    <x v="5"/>
    <s v="percentage"/>
    <n v="15.4"/>
    <n v="72893"/>
    <m/>
    <s v="15.4%"/>
    <x v="800"/>
  </r>
  <r>
    <s v="E06000010_Children eligible for free school meals_percentage"/>
    <s v="E06000010"/>
    <x v="154"/>
    <s v="Single time point"/>
    <n v="2019"/>
    <s v="Children in poverty"/>
    <x v="5"/>
    <s v="percentage"/>
    <n v="23.8"/>
    <n v="57023"/>
    <m/>
    <s v="23.8%"/>
    <x v="801"/>
  </r>
  <r>
    <s v="E06000011_Children eligible for free school meals_percentage"/>
    <s v="E06000011"/>
    <x v="39"/>
    <s v="Single time point"/>
    <n v="2019"/>
    <s v="Children in poverty"/>
    <x v="5"/>
    <s v="percentage"/>
    <n v="13.6"/>
    <n v="62942"/>
    <m/>
    <s v="13.6%"/>
    <x v="802"/>
  </r>
  <r>
    <s v="E06000012_Children eligible for free school meals_percentage"/>
    <s v="E06000012"/>
    <x v="83"/>
    <s v="Single time point"/>
    <n v="2019"/>
    <s v="Children in poverty"/>
    <x v="5"/>
    <s v="percentage"/>
    <n v="19.7"/>
    <n v="34503"/>
    <m/>
    <s v="19.7%"/>
    <x v="803"/>
  </r>
  <r>
    <s v="E06000013_Children eligible for free school meals_percentage"/>
    <s v="E06000013"/>
    <x v="84"/>
    <s v="Single time point"/>
    <n v="2019"/>
    <s v="Children in poverty"/>
    <x v="5"/>
    <s v="percentage"/>
    <n v="16.7"/>
    <n v="35714"/>
    <m/>
    <s v="16.7%"/>
    <x v="775"/>
  </r>
  <r>
    <s v="E10000023_Children eligible for free school meals_percentage"/>
    <s v="E10000023"/>
    <x v="87"/>
    <s v="Single time point"/>
    <n v="2019"/>
    <s v="Children in poverty"/>
    <x v="5"/>
    <s v="percentage"/>
    <n v="9.6999999999999993"/>
    <n v="117499"/>
    <m/>
    <s v="9.7%"/>
    <x v="804"/>
  </r>
  <r>
    <s v="E06000014_Children eligible for free school meals_percentage"/>
    <s v="E06000014"/>
    <x v="150"/>
    <s v="Single time point"/>
    <n v="2019"/>
    <s v="Children in poverty"/>
    <x v="5"/>
    <s v="percentage"/>
    <n v="8.8000000000000007"/>
    <n v="36572"/>
    <m/>
    <s v="8.8%"/>
    <x v="805"/>
  </r>
  <r>
    <s v="E10000007_Children eligible for free school meals_percentage"/>
    <s v="E10000007"/>
    <x v="32"/>
    <s v="Single time point"/>
    <n v="2019"/>
    <s v="Children in poverty"/>
    <x v="5"/>
    <s v="percentage"/>
    <n v="15.8"/>
    <n v="153272"/>
    <m/>
    <s v="15.8%"/>
    <x v="806"/>
  </r>
  <r>
    <s v="E06000015_Children eligible for free school meals_percentage"/>
    <s v="E06000015"/>
    <x v="31"/>
    <s v="Single time point"/>
    <n v="2019"/>
    <s v="Children in poverty"/>
    <x v="5"/>
    <s v="percentage"/>
    <n v="19.2"/>
    <n v="59899"/>
    <m/>
    <s v="19.2%"/>
    <x v="807"/>
  </r>
  <r>
    <s v="E10000018_Children eligible for free school meals_percentage"/>
    <s v="E10000018"/>
    <x v="70"/>
    <s v="Single time point"/>
    <n v="2019"/>
    <s v="Children in poverty"/>
    <x v="5"/>
    <s v="percentage"/>
    <n v="8.8000000000000007"/>
    <n v="140307"/>
    <m/>
    <s v="8.8%"/>
    <x v="805"/>
  </r>
  <r>
    <s v="E06000016_Children eligible for free school meals_percentage"/>
    <s v="E06000016"/>
    <x v="69"/>
    <s v="Single time point"/>
    <n v="2019"/>
    <s v="Children in poverty"/>
    <x v="5"/>
    <s v="percentage"/>
    <n v="17.399999999999999"/>
    <n v="83994"/>
    <m/>
    <s v="17.4%"/>
    <x v="808"/>
  </r>
  <r>
    <s v="E06000017_Children eligible for free school meals_percentage"/>
    <s v="E06000017"/>
    <x v="104"/>
    <s v="Single time point"/>
    <n v="2019"/>
    <s v="Children in poverty"/>
    <x v="5"/>
    <s v="percentage"/>
    <n v="4.9000000000000004"/>
    <n v="7807"/>
    <m/>
    <s v="4.9%"/>
    <x v="809"/>
  </r>
  <r>
    <s v="E10000024_Children eligible for free school meals_percentage"/>
    <s v="E10000024"/>
    <x v="91"/>
    <s v="Single time point"/>
    <n v="2019"/>
    <s v="Children in poverty"/>
    <x v="5"/>
    <s v="percentage"/>
    <n v="13.6"/>
    <n v="166542"/>
    <m/>
    <s v="13.6%"/>
    <x v="802"/>
  </r>
  <r>
    <s v="E06000018_Children eligible for free school meals_percentage"/>
    <s v="E06000018"/>
    <x v="90"/>
    <s v="Single time point"/>
    <n v="2019"/>
    <s v="Children in poverty"/>
    <x v="5"/>
    <s v="percentage"/>
    <n v="25.8"/>
    <n v="68651"/>
    <m/>
    <s v="25.8%"/>
    <x v="810"/>
  </r>
  <r>
    <s v="E10000019_Children eligible for free school meals_percentage"/>
    <s v="E10000019"/>
    <x v="72"/>
    <s v="Single time point"/>
    <n v="2019"/>
    <s v="Children in poverty"/>
    <x v="5"/>
    <s v="percentage"/>
    <n v="14.4"/>
    <n v="145641"/>
    <m/>
    <s v="14.4%"/>
    <x v="811"/>
  </r>
  <r>
    <s v="E10000021_Children eligible for free school meals_percentage"/>
    <s v="E10000021"/>
    <x v="88"/>
    <s v="Single time point"/>
    <n v="2019"/>
    <s v="Children in poverty"/>
    <x v="5"/>
    <s v="percentage"/>
    <n v="10.4"/>
    <n v="170235"/>
    <m/>
    <s v="10.4%"/>
    <x v="812"/>
  </r>
  <r>
    <s v="E08000025_Children eligible for free school meals_percentage"/>
    <s v="E08000025"/>
    <x v="6"/>
    <s v="Single time point"/>
    <n v="2019"/>
    <s v="Children in poverty"/>
    <x v="5"/>
    <s v="percentage"/>
    <n v="27.1"/>
    <n v="288388"/>
    <m/>
    <s v="27.1%"/>
    <x v="813"/>
  </r>
  <r>
    <s v="E08000026_Children eligible for free school meals_percentage"/>
    <s v="E08000026"/>
    <x v="27"/>
    <s v="Single time point"/>
    <n v="2019"/>
    <s v="Children in poverty"/>
    <x v="5"/>
    <s v="percentage"/>
    <n v="17.7"/>
    <n v="78994"/>
    <m/>
    <s v="17.7%"/>
    <x v="814"/>
  </r>
  <r>
    <s v="E08000027_Children eligible for free school meals_percentage"/>
    <s v="E08000027"/>
    <x v="36"/>
    <s v="Single time point"/>
    <n v="2019"/>
    <s v="Children in poverty"/>
    <x v="5"/>
    <s v="percentage"/>
    <n v="17.3"/>
    <n v="69265"/>
    <m/>
    <s v="17.3%"/>
    <x v="815"/>
  </r>
  <r>
    <s v="E08000028_Children eligible for free school meals_percentage"/>
    <s v="E08000028"/>
    <x v="106"/>
    <s v="Single time point"/>
    <n v="2019"/>
    <s v="Children in poverty"/>
    <x v="5"/>
    <s v="percentage"/>
    <n v="22.2"/>
    <n v="81920"/>
    <m/>
    <s v="22.2%"/>
    <x v="816"/>
  </r>
  <r>
    <s v="E08000029_Children eligible for free school meals_percentage"/>
    <s v="E08000029"/>
    <x v="111"/>
    <s v="Single time point"/>
    <n v="2019"/>
    <s v="Children in poverty"/>
    <x v="5"/>
    <s v="percentage"/>
    <n v="15.3"/>
    <n v="46946"/>
    <m/>
    <s v="15.3%"/>
    <x v="788"/>
  </r>
  <r>
    <s v="E08000030_Children eligible for free school meals_percentage"/>
    <s v="E08000030"/>
    <x v="135"/>
    <s v="Single time point"/>
    <n v="2019"/>
    <s v="Children in poverty"/>
    <x v="5"/>
    <s v="percentage"/>
    <n v="23.8"/>
    <n v="68157"/>
    <m/>
    <s v="23.8%"/>
    <x v="801"/>
  </r>
  <r>
    <s v="E08000031_Children eligible for free school meals_percentage"/>
    <s v="E08000031"/>
    <x v="148"/>
    <s v="Single time point"/>
    <n v="2019"/>
    <s v="Children in poverty"/>
    <x v="5"/>
    <s v="percentage"/>
    <n v="25.7"/>
    <n v="61244"/>
    <m/>
    <s v="25.7%"/>
    <x v="817"/>
  </r>
  <r>
    <s v="E10000028_Children eligible for free school meals_percentage"/>
    <s v="E10000028"/>
    <x v="119"/>
    <s v="Single time point"/>
    <n v="2019"/>
    <s v="Children in poverty"/>
    <x v="5"/>
    <s v="percentage"/>
    <n v="10.8"/>
    <n v="169603"/>
    <m/>
    <s v="10.8%"/>
    <x v="818"/>
  </r>
  <r>
    <s v="E06000021_Children eligible for free school meals_percentage"/>
    <s v="E06000021"/>
    <x v="122"/>
    <s v="Single time point"/>
    <n v="2019"/>
    <s v="Children in poverty"/>
    <x v="5"/>
    <s v="percentage"/>
    <n v="23.9"/>
    <n v="57549"/>
    <m/>
    <s v="23.9%"/>
    <x v="819"/>
  </r>
  <r>
    <s v="E06000019_Children eligible for free school meals_percentage"/>
    <s v="E06000019"/>
    <x v="54"/>
    <s v="Single time point"/>
    <n v="2019"/>
    <s v="Children in poverty"/>
    <x v="5"/>
    <s v="percentage"/>
    <n v="9.6"/>
    <n v="36103"/>
    <m/>
    <s v="9.6%"/>
    <x v="820"/>
  </r>
  <r>
    <s v="E10000034_Children eligible for free school meals_percentage"/>
    <s v="E10000034"/>
    <x v="149"/>
    <s v="Single time point"/>
    <n v="2019"/>
    <s v="Children in poverty"/>
    <x v="5"/>
    <s v="percentage"/>
    <n v="11.3"/>
    <n v="117783"/>
    <m/>
    <s v="11.3%"/>
    <x v="821"/>
  </r>
  <r>
    <s v="E06000051_Children eligible for free school meals_percentage"/>
    <s v="E06000051"/>
    <x v="109"/>
    <s v="Single time point"/>
    <n v="2019"/>
    <s v="Children in poverty"/>
    <x v="5"/>
    <s v="percentage"/>
    <n v="9.5"/>
    <n v="59839"/>
    <m/>
    <s v="9.5%"/>
    <x v="822"/>
  </r>
  <r>
    <s v="E06000020_Children eligible for free school meals_percentage"/>
    <s v="E06000020"/>
    <x v="129"/>
    <s v="Single time point"/>
    <n v="2019"/>
    <s v="Children in poverty"/>
    <x v="5"/>
    <s v="percentage"/>
    <n v="17.8"/>
    <n v="40620"/>
    <m/>
    <s v="17.8%"/>
    <x v="774"/>
  </r>
  <r>
    <s v="E10000031_Children eligible for free school meals_percentage"/>
    <s v="E10000031"/>
    <x v="139"/>
    <s v="Single time point"/>
    <n v="2019"/>
    <s v="Children in poverty"/>
    <x v="5"/>
    <s v="percentage"/>
    <n v="11.1"/>
    <n v="115928"/>
    <m/>
    <s v="11.1%"/>
    <x v="823"/>
  </r>
  <r>
    <s v="E06000032_Children eligible for free school meals_percentage"/>
    <s v="E06000032"/>
    <x v="74"/>
    <s v="Single time point"/>
    <n v="2019"/>
    <s v="Children in poverty"/>
    <x v="5"/>
    <s v="percentage"/>
    <n v="16.3"/>
    <n v="57375"/>
    <m/>
    <s v="16.3%"/>
    <x v="824"/>
  </r>
  <r>
    <s v="E06000055_Children eligible for free school meals_percentage"/>
    <s v="E06000055"/>
    <x v="155"/>
    <s v="Single time point"/>
    <n v="2019"/>
    <s v="Children in poverty"/>
    <x v="5"/>
    <s v="percentage"/>
    <n v="12.1"/>
    <n v="40088"/>
    <m/>
    <s v="12.1%"/>
    <x v="825"/>
  </r>
  <r>
    <s v="E06000056_Children eligible for free school meals_percentage"/>
    <s v="E06000056"/>
    <x v="22"/>
    <s v="Single time point"/>
    <n v="2019"/>
    <s v="Children in poverty"/>
    <x v="5"/>
    <s v="percentage"/>
    <n v="8.6999999999999993"/>
    <n v="62515"/>
    <m/>
    <s v="8.7%"/>
    <x v="826"/>
  </r>
  <r>
    <s v="E10000003_Children eligible for free school meals_percentage"/>
    <s v="E10000003"/>
    <x v="20"/>
    <s v="Single time point"/>
    <n v="2019"/>
    <s v="Children in poverty"/>
    <x v="5"/>
    <s v="percentage"/>
    <n v="11.3"/>
    <n v="135719"/>
    <m/>
    <s v="11.3%"/>
    <x v="821"/>
  </r>
  <r>
    <s v="E06000031_Children eligible for free school meals_percentage"/>
    <s v="E06000031"/>
    <x v="94"/>
    <s v="Single time point"/>
    <n v="2019"/>
    <s v="Children in poverty"/>
    <x v="5"/>
    <s v="percentage"/>
    <n v="17.3"/>
    <n v="51137"/>
    <m/>
    <s v="17.3%"/>
    <x v="815"/>
  </r>
  <r>
    <s v="E10000012_Children eligible for free school meals_percentage"/>
    <s v="E10000012"/>
    <x v="42"/>
    <s v="Single time point"/>
    <n v="2019"/>
    <s v="Children in poverty"/>
    <x v="5"/>
    <s v="percentage"/>
    <n v="11.4"/>
    <n v="311172"/>
    <m/>
    <s v="11.4%"/>
    <x v="827"/>
  </r>
  <r>
    <s v="E06000033_Children eligible for free school meals_percentage"/>
    <s v="E06000033"/>
    <x v="116"/>
    <s v="Single time point"/>
    <n v="2019"/>
    <s v="Children in poverty"/>
    <x v="5"/>
    <s v="percentage"/>
    <n v="14.3"/>
    <n v="39540"/>
    <m/>
    <s v="14.3%"/>
    <x v="828"/>
  </r>
  <r>
    <s v="E06000034_Children eligible for free school meals_percentage"/>
    <s v="E06000034"/>
    <x v="130"/>
    <s v="Single time point"/>
    <n v="2019"/>
    <s v="Children in poverty"/>
    <x v="5"/>
    <s v="percentage"/>
    <n v="13.9"/>
    <n v="43762"/>
    <m/>
    <s v="13.9%"/>
    <x v="829"/>
  </r>
  <r>
    <s v="E10000015_Children eligible for free school meals_percentage"/>
    <s v="E10000015"/>
    <x v="55"/>
    <s v="Single time point"/>
    <n v="2019"/>
    <s v="Children in poverty"/>
    <x v="5"/>
    <s v="percentage"/>
    <n v="8.5"/>
    <n v="271005"/>
    <m/>
    <s v="8.5%"/>
    <x v="830"/>
  </r>
  <r>
    <s v="E10000020_Children eligible for free school meals_percentage"/>
    <s v="E10000020"/>
    <x v="82"/>
    <s v="Single time point"/>
    <n v="2019"/>
    <s v="Children in poverty"/>
    <x v="5"/>
    <s v="percentage"/>
    <n v="14.4"/>
    <n v="170810"/>
    <m/>
    <s v="14.4%"/>
    <x v="811"/>
  </r>
  <r>
    <s v="E10000029_Children eligible for free school meals_percentage"/>
    <s v="E10000029"/>
    <x v="123"/>
    <s v="Single time point"/>
    <n v="2019"/>
    <s v="Children in poverty"/>
    <x v="5"/>
    <s v="percentage"/>
    <n v="12.5"/>
    <n v="152752"/>
    <m/>
    <s v="12.5%"/>
    <x v="831"/>
  </r>
  <r>
    <s v="E09000001_Children eligible for free school meals_percentage"/>
    <s v="E09000001"/>
    <x v="25"/>
    <s v="Single time point"/>
    <n v="2019"/>
    <s v="Children in poverty"/>
    <x v="5"/>
    <s v="percentage"/>
    <n v="1.6"/>
    <n v="1453"/>
    <m/>
    <s v="1.6%"/>
    <x v="832"/>
  </r>
  <r>
    <s v="E09000007_Children eligible for free school meals_percentage"/>
    <s v="E09000007"/>
    <x v="21"/>
    <s v="Single time point"/>
    <n v="2019"/>
    <s v="Children in poverty"/>
    <x v="5"/>
    <s v="percentage"/>
    <n v="20.2"/>
    <n v="50983"/>
    <m/>
    <s v="20.2%"/>
    <x v="833"/>
  </r>
  <r>
    <s v="E09000011_Children eligible for free school meals_percentage"/>
    <s v="E09000011"/>
    <x v="45"/>
    <s v="Single time point"/>
    <n v="2019"/>
    <s v="Children in poverty"/>
    <x v="5"/>
    <s v="percentage"/>
    <n v="17"/>
    <n v="68917"/>
    <m/>
    <s v="17%"/>
    <x v="798"/>
  </r>
  <r>
    <s v="E09000012_Children eligible for free school meals_percentage"/>
    <s v="E09000012"/>
    <x v="46"/>
    <s v="Single time point"/>
    <n v="2019"/>
    <s v="Children in poverty"/>
    <x v="5"/>
    <s v="percentage"/>
    <n v="23.8"/>
    <n v="63655"/>
    <m/>
    <s v="23.8%"/>
    <x v="801"/>
  </r>
  <r>
    <s v="E09000013_Children eligible for free school meals_percentage"/>
    <s v="E09000013"/>
    <x v="48"/>
    <s v="Single time point"/>
    <n v="2019"/>
    <s v="Children in poverty"/>
    <x v="5"/>
    <s v="percentage"/>
    <n v="17"/>
    <n v="36898"/>
    <m/>
    <s v="17%"/>
    <x v="798"/>
  </r>
  <r>
    <s v="E09000019_Children eligible for free school meals_percentage"/>
    <s v="E09000019"/>
    <x v="59"/>
    <s v="Single time point"/>
    <n v="2019"/>
    <s v="Children in poverty"/>
    <x v="5"/>
    <s v="percentage"/>
    <n v="29.4"/>
    <n v="42098"/>
    <m/>
    <s v="29.4%"/>
    <x v="834"/>
  </r>
  <r>
    <s v="E09000020_Children eligible for free school meals_percentage"/>
    <s v="E09000020"/>
    <x v="60"/>
    <s v="Single time point"/>
    <n v="2019"/>
    <s v="Children in poverty"/>
    <x v="5"/>
    <s v="percentage"/>
    <n v="12.3"/>
    <n v="28678"/>
    <m/>
    <s v="12.3%"/>
    <x v="835"/>
  </r>
  <r>
    <s v="E09000022_Children eligible for free school meals_percentage"/>
    <s v="E09000022"/>
    <x v="66"/>
    <s v="Single time point"/>
    <n v="2019"/>
    <s v="Children in poverty"/>
    <x v="5"/>
    <s v="percentage"/>
    <n v="24.7"/>
    <n v="62629"/>
    <m/>
    <s v="24.7%"/>
    <x v="836"/>
  </r>
  <r>
    <s v="E09000023_Children eligible for free school meals_percentage"/>
    <s v="E09000023"/>
    <x v="71"/>
    <s v="Single time point"/>
    <n v="2019"/>
    <s v="Children in poverty"/>
    <x v="5"/>
    <s v="percentage"/>
    <n v="17.399999999999999"/>
    <n v="68458"/>
    <m/>
    <s v="17.4%"/>
    <x v="808"/>
  </r>
  <r>
    <s v="E09000028_Children eligible for free school meals_percentage"/>
    <s v="E09000028"/>
    <x v="117"/>
    <s v="Single time point"/>
    <n v="2019"/>
    <s v="Children in poverty"/>
    <x v="5"/>
    <s v="percentage"/>
    <n v="22.5"/>
    <n v="65121"/>
    <m/>
    <s v="22.5%"/>
    <x v="837"/>
  </r>
  <r>
    <s v="E09000030_Children eligible for free school meals_percentage"/>
    <s v="E09000030"/>
    <x v="132"/>
    <s v="Single time point"/>
    <n v="2019"/>
    <s v="Children in poverty"/>
    <x v="5"/>
    <s v="percentage"/>
    <n v="32.6"/>
    <n v="70973"/>
    <m/>
    <s v="32.6%"/>
    <x v="838"/>
  </r>
  <r>
    <s v="E09000032_Children eligible for free school meals_percentage"/>
    <s v="E09000032"/>
    <x v="137"/>
    <s v="Single time point"/>
    <n v="2019"/>
    <s v="Children in poverty"/>
    <x v="5"/>
    <s v="percentage"/>
    <n v="13.7"/>
    <n v="63840"/>
    <m/>
    <s v="13.7%"/>
    <x v="787"/>
  </r>
  <r>
    <s v="E09000033_Children eligible for free school meals_percentage"/>
    <s v="E09000033"/>
    <x v="142"/>
    <s v="Single time point"/>
    <n v="2019"/>
    <s v="Children in poverty"/>
    <x v="5"/>
    <s v="percentage"/>
    <n v="17.7"/>
    <n v="47445"/>
    <m/>
    <s v="17.7%"/>
    <x v="814"/>
  </r>
  <r>
    <s v="E09000002_Children eligible for free school meals_percentage"/>
    <s v="E09000002"/>
    <x v="0"/>
    <s v="Single time point"/>
    <n v="2019"/>
    <s v="Children in poverty"/>
    <x v="5"/>
    <s v="percentage"/>
    <n v="17.399999999999999"/>
    <n v="63401"/>
    <m/>
    <s v="17.4%"/>
    <x v="808"/>
  </r>
  <r>
    <s v="E09000003_Children eligible for free school meals_percentage"/>
    <s v="E09000003"/>
    <x v="1"/>
    <s v="Single time point"/>
    <n v="2019"/>
    <s v="Children in poverty"/>
    <x v="5"/>
    <s v="percentage"/>
    <n v="11.9"/>
    <n v="92701"/>
    <m/>
    <s v="11.9%"/>
    <x v="839"/>
  </r>
  <r>
    <s v="E09000004_Children eligible for free school meals_percentage"/>
    <s v="E09000004"/>
    <x v="5"/>
    <s v="Single time point"/>
    <n v="2019"/>
    <s v="Children in poverty"/>
    <x v="5"/>
    <s v="percentage"/>
    <n v="12.9"/>
    <n v="56853"/>
    <m/>
    <s v="12.9%"/>
    <x v="840"/>
  </r>
  <r>
    <s v="E09000005_Children eligible for free school meals_percentage"/>
    <s v="E09000005"/>
    <x v="13"/>
    <s v="Single time point"/>
    <n v="2019"/>
    <s v="Children in poverty"/>
    <x v="5"/>
    <s v="percentage"/>
    <n v="12.1"/>
    <n v="77893"/>
    <m/>
    <s v="12.1%"/>
    <x v="825"/>
  </r>
  <r>
    <s v="E09000006_Children eligible for free school meals_percentage"/>
    <s v="E09000006"/>
    <x v="16"/>
    <s v="Single time point"/>
    <n v="2019"/>
    <s v="Children in poverty"/>
    <x v="5"/>
    <s v="percentage"/>
    <n v="9.9"/>
    <n v="75055"/>
    <m/>
    <s v="9.9%"/>
    <x v="841"/>
  </r>
  <r>
    <s v="E09000008_Children eligible for free school meals_percentage"/>
    <s v="E09000008"/>
    <x v="28"/>
    <s v="Single time point"/>
    <n v="2019"/>
    <s v="Children in poverty"/>
    <x v="5"/>
    <s v="percentage"/>
    <n v="20.7"/>
    <n v="94702"/>
    <m/>
    <s v="20.7%"/>
    <x v="842"/>
  </r>
  <r>
    <s v="E09000009_Children eligible for free school meals_percentage"/>
    <s v="E09000009"/>
    <x v="38"/>
    <s v="Single time point"/>
    <n v="2019"/>
    <s v="Children in poverty"/>
    <x v="5"/>
    <s v="percentage"/>
    <n v="14.5"/>
    <n v="81732"/>
    <m/>
    <s v="14.5%"/>
    <x v="843"/>
  </r>
  <r>
    <s v="E09000010_Children eligible for free school meals_percentage"/>
    <s v="E09000010"/>
    <x v="41"/>
    <s v="Single time point"/>
    <n v="2019"/>
    <s v="Children in poverty"/>
    <x v="5"/>
    <s v="percentage"/>
    <n v="16.899999999999999"/>
    <n v="84497"/>
    <m/>
    <s v="16.9%"/>
    <x v="844"/>
  </r>
  <r>
    <s v="E09000014_Children eligible for free school meals_percentage"/>
    <s v="E09000014"/>
    <x v="50"/>
    <s v="Single time point"/>
    <n v="2019"/>
    <s v="Children in poverty"/>
    <x v="5"/>
    <s v="percentage"/>
    <n v="17.600000000000001"/>
    <n v="60398"/>
    <m/>
    <s v="17.6%"/>
    <x v="845"/>
  </r>
  <r>
    <s v="E09000015_Children eligible for free school meals_percentage"/>
    <s v="E09000015"/>
    <x v="51"/>
    <s v="Single time point"/>
    <n v="2019"/>
    <s v="Children in poverty"/>
    <x v="5"/>
    <s v="percentage"/>
    <n v="9.3000000000000007"/>
    <n v="58373"/>
    <m/>
    <s v="9.3%"/>
    <x v="785"/>
  </r>
  <r>
    <s v="E09000016_Children eligible for free school meals_percentage"/>
    <s v="E09000016"/>
    <x v="53"/>
    <s v="Single time point"/>
    <n v="2019"/>
    <s v="Children in poverty"/>
    <x v="5"/>
    <s v="percentage"/>
    <n v="12.7"/>
    <n v="57541"/>
    <m/>
    <s v="12.7%"/>
    <x v="846"/>
  </r>
  <r>
    <s v="E09000017_Children eligible for free school meals_percentage"/>
    <s v="E09000017"/>
    <x v="56"/>
    <s v="Single time point"/>
    <n v="2019"/>
    <s v="Children in poverty"/>
    <x v="5"/>
    <s v="percentage"/>
    <n v="13.1"/>
    <n v="73377"/>
    <m/>
    <s v="13.1%"/>
    <x v="847"/>
  </r>
  <r>
    <s v="E09000018_Children eligible for free school meals_percentage"/>
    <s v="E09000018"/>
    <x v="57"/>
    <s v="Single time point"/>
    <n v="2019"/>
    <s v="Children in poverty"/>
    <x v="5"/>
    <s v="percentage"/>
    <n v="16.2"/>
    <n v="64898"/>
    <m/>
    <s v="16.2%"/>
    <x v="848"/>
  </r>
  <r>
    <s v="E09000021_Children eligible for free school meals_percentage"/>
    <s v="E09000021"/>
    <x v="63"/>
    <s v="Single time point"/>
    <n v="2019"/>
    <s v="Children in poverty"/>
    <x v="5"/>
    <s v="percentage"/>
    <n v="8.1"/>
    <n v="38977"/>
    <m/>
    <s v="8.1%"/>
    <x v="849"/>
  </r>
  <r>
    <s v="E09000024_Children eligible for free school meals_percentage"/>
    <s v="E09000024"/>
    <x v="77"/>
    <s v="Single time point"/>
    <n v="2019"/>
    <s v="Children in poverty"/>
    <x v="5"/>
    <s v="percentage"/>
    <n v="14.1"/>
    <n v="47266"/>
    <m/>
    <s v="14.1%"/>
    <x v="850"/>
  </r>
  <r>
    <s v="E09000025_Children eligible for free school meals_percentage"/>
    <s v="E09000025"/>
    <x v="81"/>
    <s v="Single time point"/>
    <n v="2019"/>
    <s v="Children in poverty"/>
    <x v="5"/>
    <s v="percentage"/>
    <n v="18.399999999999999"/>
    <n v="86567"/>
    <m/>
    <s v="18.4%"/>
    <x v="851"/>
  </r>
  <r>
    <s v="E09000026_Children eligible for free school meals_percentage"/>
    <s v="E09000026"/>
    <x v="99"/>
    <s v="Single time point"/>
    <n v="2019"/>
    <s v="Children in poverty"/>
    <x v="5"/>
    <s v="percentage"/>
    <n v="12.2"/>
    <n v="76159"/>
    <m/>
    <s v="12.2%"/>
    <x v="852"/>
  </r>
  <r>
    <s v="E09000027_Children eligible for free school meals_percentage"/>
    <s v="E09000027"/>
    <x v="101"/>
    <s v="Single time point"/>
    <n v="2019"/>
    <s v="Children in poverty"/>
    <x v="5"/>
    <s v="percentage"/>
    <n v="6.8"/>
    <n v="45525"/>
    <m/>
    <s v="6.8%"/>
    <x v="853"/>
  </r>
  <r>
    <s v="E09000029_Children eligible for free school meals_percentage"/>
    <s v="E09000029"/>
    <x v="126"/>
    <s v="Single time point"/>
    <n v="2019"/>
    <s v="Children in poverty"/>
    <x v="5"/>
    <s v="percentage"/>
    <n v="12.3"/>
    <n v="47941"/>
    <m/>
    <s v="12.3%"/>
    <x v="835"/>
  </r>
  <r>
    <s v="E09000031_Children eligible for free school meals_percentage"/>
    <s v="E09000031"/>
    <x v="136"/>
    <s v="Single time point"/>
    <n v="2019"/>
    <s v="Children in poverty"/>
    <x v="5"/>
    <s v="percentage"/>
    <n v="16"/>
    <n v="67017"/>
    <m/>
    <s v="16%"/>
    <x v="854"/>
  </r>
  <r>
    <s v="E10000002_Children eligible for free school meals_percentage"/>
    <s v="E10000002"/>
    <x v="17"/>
    <s v="Single time point"/>
    <n v="2019"/>
    <s v="Children in poverty"/>
    <x v="5"/>
    <s v="percentage"/>
    <n v="7.2"/>
    <n v="124321"/>
    <m/>
    <s v="7.2%"/>
    <x v="855"/>
  </r>
  <r>
    <s v="E06000042_Children eligible for free school meals_percentage"/>
    <s v="E06000042"/>
    <x v="79"/>
    <s v="Single time point"/>
    <n v="2019"/>
    <s v="Children in poverty"/>
    <x v="5"/>
    <s v="percentage"/>
    <n v="13"/>
    <n v="68278"/>
    <m/>
    <s v="13%"/>
    <x v="791"/>
  </r>
  <r>
    <s v="E10000011_Children eligible for free school meals_percentage"/>
    <s v="E10000011"/>
    <x v="40"/>
    <s v="Single time point"/>
    <n v="2019"/>
    <s v="Children in poverty"/>
    <x v="5"/>
    <s v="percentage"/>
    <n v="13.9"/>
    <n v="106378"/>
    <m/>
    <s v="13.9%"/>
    <x v="829"/>
  </r>
  <r>
    <s v="E06000043_Children eligible for free school meals_percentage"/>
    <s v="E06000043"/>
    <x v="14"/>
    <s v="Single time point"/>
    <n v="2019"/>
    <s v="Children in poverty"/>
    <x v="5"/>
    <s v="percentage"/>
    <n v="14"/>
    <n v="51005"/>
    <m/>
    <s v="14%"/>
    <x v="856"/>
  </r>
  <r>
    <s v="E10000014_Children eligible for free school meals_percentage"/>
    <s v="E10000014"/>
    <x v="49"/>
    <s v="Single time point"/>
    <n v="2019"/>
    <s v="Children in poverty"/>
    <x v="5"/>
    <s v="percentage"/>
    <n v="9.8000000000000007"/>
    <n v="284002"/>
    <m/>
    <s v="9.8%"/>
    <x v="790"/>
  </r>
  <r>
    <s v="E06000044_Children eligible for free school meals_percentage"/>
    <s v="E06000044"/>
    <x v="97"/>
    <s v="Single time point"/>
    <n v="2019"/>
    <s v="Children in poverty"/>
    <x v="5"/>
    <s v="percentage"/>
    <n v="19.8"/>
    <n v="44046"/>
    <m/>
    <s v="19.8%"/>
    <x v="857"/>
  </r>
  <r>
    <s v="E06000045_Children eligible for free school meals_percentage"/>
    <s v="E06000045"/>
    <x v="115"/>
    <s v="Single time point"/>
    <n v="2019"/>
    <s v="Children in poverty"/>
    <x v="5"/>
    <s v="percentage"/>
    <n v="21.1"/>
    <n v="50832"/>
    <m/>
    <s v="21.1%"/>
    <x v="781"/>
  </r>
  <r>
    <s v="E06000036_Children eligible for free school meals_percentage"/>
    <s v="E06000036"/>
    <x v="11"/>
    <s v="Single time point"/>
    <n v="2019"/>
    <s v="Children in poverty"/>
    <x v="5"/>
    <s v="percentage"/>
    <n v="7.5"/>
    <n v="28336"/>
    <m/>
    <s v="7.5%"/>
    <x v="858"/>
  </r>
  <r>
    <s v="E06000040_Children eligible for free school meals_percentage"/>
    <s v="E06000040"/>
    <x v="145"/>
    <s v="Single time point"/>
    <n v="2019"/>
    <s v="Children in poverty"/>
    <x v="5"/>
    <s v="percentage"/>
    <n v="6.3"/>
    <n v="34604"/>
    <m/>
    <s v="6.3%"/>
    <x v="859"/>
  </r>
  <r>
    <s v="E06000037_Children eligible for free school meals_percentage"/>
    <s v="E06000037"/>
    <x v="140"/>
    <s v="Single time point"/>
    <n v="2019"/>
    <s v="Children in poverty"/>
    <x v="5"/>
    <s v="percentage"/>
    <n v="7.3"/>
    <n v="35623"/>
    <m/>
    <s v="7.3%"/>
    <x v="860"/>
  </r>
  <r>
    <s v="E06000038_Children eligible for free school meals_percentage"/>
    <s v="E06000038"/>
    <x v="98"/>
    <s v="Single time point"/>
    <n v="2019"/>
    <s v="Children in poverty"/>
    <x v="5"/>
    <s v="percentage"/>
    <n v="13.2"/>
    <n v="37080"/>
    <m/>
    <s v="13.2%"/>
    <x v="861"/>
  </r>
  <r>
    <s v="E06000039_Children eligible for free school meals_percentage"/>
    <s v="E06000039"/>
    <x v="110"/>
    <s v="Single time point"/>
    <n v="2019"/>
    <s v="Children in poverty"/>
    <x v="5"/>
    <s v="percentage"/>
    <n v="11.4"/>
    <n v="42699"/>
    <m/>
    <s v="11.4%"/>
    <x v="827"/>
  </r>
  <r>
    <s v="E06000041_Children eligible for free school meals_percentage"/>
    <s v="E06000041"/>
    <x v="147"/>
    <s v="Single time point"/>
    <n v="2019"/>
    <s v="Children in poverty"/>
    <x v="5"/>
    <s v="percentage"/>
    <n v="5.8"/>
    <n v="39532"/>
    <m/>
    <s v="5.8%"/>
    <x v="862"/>
  </r>
  <r>
    <s v="E10000016_Children eligible for free school meals_percentage"/>
    <s v="E10000016"/>
    <x v="61"/>
    <s v="Single time point"/>
    <n v="2019"/>
    <s v="Children in poverty"/>
    <x v="5"/>
    <s v="percentage"/>
    <n v="13"/>
    <n v="340140"/>
    <m/>
    <s v="13%"/>
    <x v="791"/>
  </r>
  <r>
    <s v="E06000035_Children eligible for free school meals_percentage"/>
    <s v="E06000035"/>
    <x v="76"/>
    <s v="Single time point"/>
    <n v="2019"/>
    <s v="Children in poverty"/>
    <x v="5"/>
    <s v="percentage"/>
    <n v="14.1"/>
    <n v="64391"/>
    <m/>
    <s v="14.1%"/>
    <x v="850"/>
  </r>
  <r>
    <s v="E06000046_Children eligible for free school meals_percentage"/>
    <s v="E06000046"/>
    <x v="58"/>
    <s v="Single time point"/>
    <n v="2019"/>
    <s v="Children in poverty"/>
    <x v="5"/>
    <s v="percentage"/>
    <n v="15.4"/>
    <n v="24869"/>
    <m/>
    <s v="15.4%"/>
    <x v="800"/>
  </r>
  <r>
    <s v="E10000025_Children eligible for free school meals_percentage"/>
    <s v="E10000025"/>
    <x v="93"/>
    <s v="Single time point"/>
    <n v="2019"/>
    <s v="Children in poverty"/>
    <x v="5"/>
    <s v="percentage"/>
    <n v="8.4"/>
    <n v="144788"/>
    <m/>
    <s v="8.4%"/>
    <x v="863"/>
  </r>
  <r>
    <s v="E10000030_Children eligible for free school meals_percentage"/>
    <s v="E10000030"/>
    <x v="125"/>
    <s v="Single time point"/>
    <n v="2019"/>
    <s v="Children in poverty"/>
    <x v="5"/>
    <s v="percentage"/>
    <n v="7.1"/>
    <n v="261905"/>
    <m/>
    <s v="7.1%"/>
    <x v="864"/>
  </r>
  <r>
    <s v="E10000032_Children eligible for free school meals_percentage"/>
    <s v="E10000032"/>
    <x v="141"/>
    <s v="Single time point"/>
    <n v="2019"/>
    <s v="Children in poverty"/>
    <x v="5"/>
    <s v="percentage"/>
    <n v="8.1"/>
    <n v="174672"/>
    <m/>
    <s v="8.1%"/>
    <x v="849"/>
  </r>
  <r>
    <s v="E06000053_Children eligible for free school meals_percentage"/>
    <s v="E06000053"/>
    <x v="156"/>
    <s v="Single time point"/>
    <n v="2019"/>
    <s v="Children in poverty"/>
    <x v="5"/>
    <s v="percentage"/>
    <n v="1.1000000000000001"/>
    <n v="368"/>
    <m/>
    <s v="1.1%"/>
    <x v="865"/>
  </r>
  <r>
    <s v="E06000022_Children eligible for free school meals_percentage"/>
    <s v="E06000022"/>
    <x v="3"/>
    <s v="Single time point"/>
    <n v="2019"/>
    <s v="Children in poverty"/>
    <x v="5"/>
    <s v="percentage"/>
    <n v="10.8"/>
    <n v="35946"/>
    <m/>
    <s v="10.8%"/>
    <x v="818"/>
  </r>
  <r>
    <s v="E06000023_Children eligible for free school meals_percentage"/>
    <s v="E06000023"/>
    <x v="157"/>
    <s v="Single time point"/>
    <n v="2019"/>
    <s v="Children in poverty"/>
    <x v="5"/>
    <s v="percentage"/>
    <n v="18.7"/>
    <n v="94016"/>
    <m/>
    <s v="18.7%"/>
    <x v="794"/>
  </r>
  <r>
    <s v="E06000024_Children eligible for free school meals_percentage"/>
    <s v="E06000024"/>
    <x v="85"/>
    <s v="Single time point"/>
    <n v="2019"/>
    <s v="Children in poverty"/>
    <x v="5"/>
    <s v="percentage"/>
    <n v="10"/>
    <n v="43435"/>
    <m/>
    <s v="10%"/>
    <x v="866"/>
  </r>
  <r>
    <s v="E06000025_Children eligible for free school meals_percentage"/>
    <s v="E06000025"/>
    <x v="113"/>
    <s v="Single time point"/>
    <n v="2019"/>
    <s v="Children in poverty"/>
    <x v="5"/>
    <s v="percentage"/>
    <n v="9.4"/>
    <n v="58867"/>
    <m/>
    <s v="9.4%"/>
    <x v="867"/>
  </r>
  <r>
    <s v="E10000009_Children eligible for free school meals_percentage"/>
    <s v="E10000009"/>
    <x v="35"/>
    <s v="Single time point"/>
    <n v="2019"/>
    <s v="Children in poverty"/>
    <x v="5"/>
    <s v="percentage"/>
    <n v="13.6"/>
    <n v="76699"/>
    <m/>
    <s v="13.6%"/>
    <x v="802"/>
  </r>
  <r>
    <s v="E06000029_Children eligible for free school meals_percentage"/>
    <s v="E06000029"/>
    <x v="96"/>
    <s v="Single time point"/>
    <n v="2019"/>
    <s v="Children in poverty"/>
    <x v="5"/>
    <s v="percentage"/>
    <n v="12"/>
    <n v="30188"/>
    <m/>
    <s v="12%"/>
    <x v="783"/>
  </r>
  <r>
    <s v="E06000028_Children eligible for free school meals_percentage"/>
    <s v="E06000028"/>
    <x v="10"/>
    <s v="Single time point"/>
    <n v="2019"/>
    <s v="Children in poverty"/>
    <x v="5"/>
    <s v="percentage"/>
    <n v="12.5"/>
    <n v="36373"/>
    <m/>
    <s v="12.5%"/>
    <x v="831"/>
  </r>
  <r>
    <s v="E06000054_Children eligible for free school meals_percentage"/>
    <s v="E06000054"/>
    <x v="144"/>
    <s v="Single time point"/>
    <n v="2019"/>
    <s v="Children in poverty"/>
    <x v="5"/>
    <s v="percentage"/>
    <n v="9.1"/>
    <n v="105692"/>
    <m/>
    <s v="9.1%"/>
    <x v="868"/>
  </r>
  <r>
    <s v="E06000030_Children eligible for free school meals_percentage"/>
    <s v="E06000030"/>
    <x v="127"/>
    <s v="Single time point"/>
    <n v="2019"/>
    <s v="Children in poverty"/>
    <x v="5"/>
    <s v="percentage"/>
    <n v="14.3"/>
    <n v="50239"/>
    <m/>
    <s v="14.3%"/>
    <x v="828"/>
  </r>
  <r>
    <s v="E10000008_Children eligible for free school meals_percentage"/>
    <s v="E10000008"/>
    <x v="33"/>
    <s v="Single time point"/>
    <n v="2019"/>
    <s v="Children in poverty"/>
    <x v="5"/>
    <s v="percentage"/>
    <n v="10.6"/>
    <n v="145878"/>
    <m/>
    <s v="10.6%"/>
    <x v="869"/>
  </r>
  <r>
    <s v="E06000026_Children eligible for free school meals_percentage"/>
    <s v="E06000026"/>
    <x v="95"/>
    <s v="Single time point"/>
    <n v="2019"/>
    <s v="Children in poverty"/>
    <x v="5"/>
    <s v="percentage"/>
    <n v="17.5"/>
    <n v="52552"/>
    <m/>
    <s v="17.5%"/>
    <x v="870"/>
  </r>
  <r>
    <s v="E06000027_Children eligible for free school meals_percentage"/>
    <s v="E06000027"/>
    <x v="131"/>
    <s v="Single time point"/>
    <n v="2019"/>
    <s v="Children in poverty"/>
    <x v="5"/>
    <s v="percentage"/>
    <n v="18.8"/>
    <n v="25423"/>
    <m/>
    <s v="18.8%"/>
    <x v="871"/>
  </r>
  <r>
    <s v="E06000052_Children eligible for free school meals_percentage"/>
    <s v="E06000052"/>
    <x v="26"/>
    <s v="Single time point"/>
    <n v="2019"/>
    <s v="Children in poverty"/>
    <x v="5"/>
    <s v="percentage"/>
    <n v="13.3"/>
    <n v="107810"/>
    <m/>
    <s v="13.3%"/>
    <x v="872"/>
  </r>
  <r>
    <s v="E10000013_Children eligible for free school meals_percentage"/>
    <s v="E10000013"/>
    <x v="44"/>
    <s v="Single time point"/>
    <n v="2019"/>
    <s v="Children in poverty"/>
    <x v="5"/>
    <s v="percentage"/>
    <n v="10.7"/>
    <n v="128136"/>
    <m/>
    <s v="10.7%"/>
    <x v="873"/>
  </r>
  <r>
    <s v="E10000027_Children eligible for free school meals_percentage"/>
    <s v="E10000027"/>
    <x v="112"/>
    <s v="Single time point"/>
    <n v="2019"/>
    <s v="Children in poverty"/>
    <x v="5"/>
    <s v="percentage"/>
    <n v="12.7"/>
    <n v="110700"/>
    <m/>
    <s v="12.7%"/>
    <x v="846"/>
  </r>
  <r>
    <s v="E09000001_Estimated local unemployment rate (%)_percentage"/>
    <s v="E09000001"/>
    <x v="25"/>
    <s v="Single time point"/>
    <d v="2019-09-01T00:00:00"/>
    <s v="Children in poverty"/>
    <x v="6"/>
    <s v="percentage"/>
    <s v="*"/>
    <n v="1453"/>
    <m/>
    <s v="N/A"/>
    <x v="874"/>
  </r>
  <r>
    <s v="E09000007_Estimated local unemployment rate (%)_percentage"/>
    <s v="E09000007"/>
    <x v="21"/>
    <s v="Single time point"/>
    <d v="2019-09-01T00:00:00"/>
    <s v="Children in poverty"/>
    <x v="6"/>
    <s v="percentage"/>
    <n v="4.2"/>
    <n v="50983"/>
    <m/>
    <s v="4.2%"/>
    <x v="875"/>
  </r>
  <r>
    <s v="E09000011_Estimated local unemployment rate (%)_percentage"/>
    <s v="E09000011"/>
    <x v="45"/>
    <s v="Single time point"/>
    <d v="2019-09-01T00:00:00"/>
    <s v="Children in poverty"/>
    <x v="6"/>
    <s v="percentage"/>
    <n v="4.8"/>
    <n v="68917"/>
    <m/>
    <s v="4.8%"/>
    <x v="876"/>
  </r>
  <r>
    <s v="E09000012_Estimated local unemployment rate (%)_percentage"/>
    <s v="E09000012"/>
    <x v="46"/>
    <s v="Single time point"/>
    <d v="2019-09-01T00:00:00"/>
    <s v="Children in poverty"/>
    <x v="6"/>
    <s v="percentage"/>
    <n v="4.5"/>
    <n v="63655"/>
    <m/>
    <s v="4.5%"/>
    <x v="877"/>
  </r>
  <r>
    <s v="E09000013_Estimated local unemployment rate (%)_percentage"/>
    <s v="E09000013"/>
    <x v="48"/>
    <s v="Single time point"/>
    <d v="2019-09-01T00:00:00"/>
    <s v="Children in poverty"/>
    <x v="6"/>
    <s v="percentage"/>
    <n v="5.3"/>
    <n v="36898"/>
    <m/>
    <s v="5.3%"/>
    <x v="878"/>
  </r>
  <r>
    <s v="E09000019_Estimated local unemployment rate (%)_percentage"/>
    <s v="E09000019"/>
    <x v="59"/>
    <s v="Single time point"/>
    <d v="2019-09-01T00:00:00"/>
    <s v="Children in poverty"/>
    <x v="6"/>
    <s v="percentage"/>
    <n v="4.5"/>
    <n v="42098"/>
    <m/>
    <s v="4.5%"/>
    <x v="877"/>
  </r>
  <r>
    <s v="E09000020_Estimated local unemployment rate (%)_percentage"/>
    <s v="E09000020"/>
    <x v="60"/>
    <s v="Single time point"/>
    <d v="2019-09-01T00:00:00"/>
    <s v="Children in poverty"/>
    <x v="6"/>
    <s v="percentage"/>
    <n v="4.9000000000000004"/>
    <n v="28678"/>
    <m/>
    <s v="4.9%"/>
    <x v="809"/>
  </r>
  <r>
    <s v="E09000022_Estimated local unemployment rate (%)_percentage"/>
    <s v="E09000022"/>
    <x v="66"/>
    <s v="Single time point"/>
    <d v="2019-09-01T00:00:00"/>
    <s v="Children in poverty"/>
    <x v="6"/>
    <s v="percentage"/>
    <n v="5.3"/>
    <n v="62629"/>
    <m/>
    <s v="5.3%"/>
    <x v="878"/>
  </r>
  <r>
    <s v="E09000023_Estimated local unemployment rate (%)_percentage"/>
    <s v="E09000023"/>
    <x v="71"/>
    <s v="Single time point"/>
    <d v="2019-09-01T00:00:00"/>
    <s v="Children in poverty"/>
    <x v="6"/>
    <s v="percentage"/>
    <n v="4.4000000000000004"/>
    <n v="68458"/>
    <m/>
    <s v="4.4%"/>
    <x v="879"/>
  </r>
  <r>
    <s v="E09000028_Estimated local unemployment rate (%)_percentage"/>
    <s v="E09000028"/>
    <x v="117"/>
    <s v="Single time point"/>
    <d v="2019-09-01T00:00:00"/>
    <s v="Children in poverty"/>
    <x v="6"/>
    <s v="percentage"/>
    <n v="4.7"/>
    <n v="65121"/>
    <m/>
    <s v="4.7%"/>
    <x v="880"/>
  </r>
  <r>
    <s v="E09000030_Estimated local unemployment rate (%)_percentage"/>
    <s v="E09000030"/>
    <x v="132"/>
    <s v="Single time point"/>
    <d v="2019-09-01T00:00:00"/>
    <s v="Children in poverty"/>
    <x v="6"/>
    <s v="percentage"/>
    <n v="5.0999999999999996"/>
    <n v="70973"/>
    <m/>
    <s v="5.1%"/>
    <x v="881"/>
  </r>
  <r>
    <s v="E09000032_Estimated local unemployment rate (%)_percentage"/>
    <s v="E09000032"/>
    <x v="137"/>
    <s v="Single time point"/>
    <d v="2019-09-01T00:00:00"/>
    <s v="Children in poverty"/>
    <x v="6"/>
    <s v="percentage"/>
    <n v="3.3"/>
    <n v="63840"/>
    <m/>
    <s v="3.3%"/>
    <x v="882"/>
  </r>
  <r>
    <s v="E09000033_Estimated local unemployment rate (%)_percentage"/>
    <s v="E09000033"/>
    <x v="142"/>
    <s v="Single time point"/>
    <d v="2019-09-01T00:00:00"/>
    <s v="Children in poverty"/>
    <x v="6"/>
    <s v="percentage"/>
    <n v="3.8"/>
    <n v="47445"/>
    <m/>
    <s v="3.8%"/>
    <x v="883"/>
  </r>
  <r>
    <s v="E09000002_Estimated local unemployment rate (%)_percentage"/>
    <s v="E09000002"/>
    <x v="0"/>
    <s v="Single time point"/>
    <d v="2019-09-01T00:00:00"/>
    <s v="Children in poverty"/>
    <x v="6"/>
    <s v="percentage"/>
    <n v="6"/>
    <n v="63401"/>
    <m/>
    <s v="6%"/>
    <x v="884"/>
  </r>
  <r>
    <s v="E09000003_Estimated local unemployment rate (%)_percentage"/>
    <s v="E09000003"/>
    <x v="1"/>
    <s v="Single time point"/>
    <d v="2019-09-01T00:00:00"/>
    <s v="Children in poverty"/>
    <x v="6"/>
    <s v="percentage"/>
    <n v="5.0999999999999996"/>
    <n v="92701"/>
    <m/>
    <s v="5.1%"/>
    <x v="881"/>
  </r>
  <r>
    <s v="E09000004_Estimated local unemployment rate (%)_percentage"/>
    <s v="E09000004"/>
    <x v="5"/>
    <s v="Single time point"/>
    <d v="2019-09-01T00:00:00"/>
    <s v="Children in poverty"/>
    <x v="6"/>
    <s v="percentage"/>
    <n v="4.2"/>
    <n v="56853"/>
    <m/>
    <s v="4.2%"/>
    <x v="875"/>
  </r>
  <r>
    <s v="E09000005_Estimated local unemployment rate (%)_percentage"/>
    <s v="E09000005"/>
    <x v="13"/>
    <s v="Single time point"/>
    <d v="2019-09-01T00:00:00"/>
    <s v="Children in poverty"/>
    <x v="6"/>
    <s v="percentage"/>
    <n v="4"/>
    <n v="77893"/>
    <m/>
    <s v="4%"/>
    <x v="885"/>
  </r>
  <r>
    <s v="E09000006_Estimated local unemployment rate (%)_percentage"/>
    <s v="E09000006"/>
    <x v="16"/>
    <s v="Single time point"/>
    <d v="2019-09-01T00:00:00"/>
    <s v="Children in poverty"/>
    <x v="6"/>
    <s v="percentage"/>
    <n v="3.4"/>
    <n v="75055"/>
    <m/>
    <s v="3.4%"/>
    <x v="886"/>
  </r>
  <r>
    <s v="E09000008_Estimated local unemployment rate (%)_percentage"/>
    <s v="E09000008"/>
    <x v="28"/>
    <s v="Single time point"/>
    <d v="2019-09-01T00:00:00"/>
    <s v="Children in poverty"/>
    <x v="6"/>
    <s v="percentage"/>
    <n v="5.6"/>
    <n v="94702"/>
    <m/>
    <s v="5.6%"/>
    <x v="887"/>
  </r>
  <r>
    <s v="E09000009_Estimated local unemployment rate (%)_percentage"/>
    <s v="E09000009"/>
    <x v="38"/>
    <s v="Single time point"/>
    <d v="2019-09-01T00:00:00"/>
    <s v="Children in poverty"/>
    <x v="6"/>
    <s v="percentage"/>
    <n v="5.6"/>
    <n v="81732"/>
    <m/>
    <s v="5.6%"/>
    <x v="887"/>
  </r>
  <r>
    <s v="E09000010_Estimated local unemployment rate (%)_percentage"/>
    <s v="E09000010"/>
    <x v="41"/>
    <s v="Single time point"/>
    <d v="2019-09-01T00:00:00"/>
    <s v="Children in poverty"/>
    <x v="6"/>
    <s v="percentage"/>
    <n v="5.9"/>
    <n v="84497"/>
    <m/>
    <s v="5.9%"/>
    <x v="888"/>
  </r>
  <r>
    <s v="E09000014_Estimated local unemployment rate (%)_percentage"/>
    <s v="E09000014"/>
    <x v="50"/>
    <s v="Single time point"/>
    <d v="2019-09-01T00:00:00"/>
    <s v="Children in poverty"/>
    <x v="6"/>
    <s v="percentage"/>
    <n v="4"/>
    <n v="60398"/>
    <m/>
    <s v="4%"/>
    <x v="885"/>
  </r>
  <r>
    <s v="E09000015_Estimated local unemployment rate (%)_percentage"/>
    <s v="E09000015"/>
    <x v="51"/>
    <s v="Single time point"/>
    <d v="2019-09-01T00:00:00"/>
    <s v="Children in poverty"/>
    <x v="6"/>
    <s v="percentage"/>
    <n v="4.5"/>
    <n v="58373"/>
    <m/>
    <s v="4.5%"/>
    <x v="877"/>
  </r>
  <r>
    <s v="E09000016_Estimated local unemployment rate (%)_percentage"/>
    <s v="E09000016"/>
    <x v="53"/>
    <s v="Single time point"/>
    <d v="2019-09-01T00:00:00"/>
    <s v="Children in poverty"/>
    <x v="6"/>
    <s v="percentage"/>
    <n v="5"/>
    <n v="57541"/>
    <m/>
    <s v="5%"/>
    <x v="889"/>
  </r>
  <r>
    <s v="E09000017_Estimated local unemployment rate (%)_percentage"/>
    <s v="E09000017"/>
    <x v="56"/>
    <s v="Single time point"/>
    <d v="2019-09-01T00:00:00"/>
    <s v="Children in poverty"/>
    <x v="6"/>
    <s v="percentage"/>
    <n v="4.4000000000000004"/>
    <n v="73377"/>
    <m/>
    <s v="4.4%"/>
    <x v="879"/>
  </r>
  <r>
    <s v="E09000018_Estimated local unemployment rate (%)_percentage"/>
    <s v="E09000018"/>
    <x v="57"/>
    <s v="Single time point"/>
    <d v="2019-09-01T00:00:00"/>
    <s v="Children in poverty"/>
    <x v="6"/>
    <s v="percentage"/>
    <n v="5.3"/>
    <n v="64898"/>
    <m/>
    <s v="5.3%"/>
    <x v="878"/>
  </r>
  <r>
    <s v="E09000021_Estimated local unemployment rate (%)_percentage"/>
    <s v="E09000021"/>
    <x v="63"/>
    <s v="Single time point"/>
    <d v="2019-09-01T00:00:00"/>
    <s v="Children in poverty"/>
    <x v="6"/>
    <s v="percentage"/>
    <n v="3.4"/>
    <n v="38977"/>
    <m/>
    <s v="3.4%"/>
    <x v="886"/>
  </r>
  <r>
    <s v="E09000024_Estimated local unemployment rate (%)_percentage"/>
    <s v="E09000024"/>
    <x v="77"/>
    <s v="Single time point"/>
    <d v="2019-09-01T00:00:00"/>
    <s v="Children in poverty"/>
    <x v="6"/>
    <s v="percentage"/>
    <n v="4.5"/>
    <n v="47266"/>
    <m/>
    <s v="4.5%"/>
    <x v="877"/>
  </r>
  <r>
    <s v="E09000025_Estimated local unemployment rate (%)_percentage"/>
    <s v="E09000025"/>
    <x v="81"/>
    <s v="Single time point"/>
    <d v="2019-09-01T00:00:00"/>
    <s v="Children in poverty"/>
    <x v="6"/>
    <s v="percentage"/>
    <n v="4.8"/>
    <n v="86567"/>
    <m/>
    <s v="4.8%"/>
    <x v="876"/>
  </r>
  <r>
    <s v="E09000026_Estimated local unemployment rate (%)_percentage"/>
    <s v="E09000026"/>
    <x v="99"/>
    <s v="Single time point"/>
    <d v="2019-09-01T00:00:00"/>
    <s v="Children in poverty"/>
    <x v="6"/>
    <s v="percentage"/>
    <n v="4.7"/>
    <n v="76159"/>
    <m/>
    <s v="4.7%"/>
    <x v="880"/>
  </r>
  <r>
    <s v="E09000027_Estimated local unemployment rate (%)_percentage"/>
    <s v="E09000027"/>
    <x v="101"/>
    <s v="Single time point"/>
    <d v="2019-09-01T00:00:00"/>
    <s v="Children in poverty"/>
    <x v="6"/>
    <s v="percentage"/>
    <n v="3.2"/>
    <n v="45525"/>
    <m/>
    <s v="3.2%"/>
    <x v="890"/>
  </r>
  <r>
    <s v="E09000029_Estimated local unemployment rate (%)_percentage"/>
    <s v="E09000029"/>
    <x v="126"/>
    <s v="Single time point"/>
    <d v="2019-09-01T00:00:00"/>
    <s v="Children in poverty"/>
    <x v="6"/>
    <s v="percentage"/>
    <n v="4.7"/>
    <n v="47941"/>
    <m/>
    <s v="4.7%"/>
    <x v="880"/>
  </r>
  <r>
    <s v="E09000031_Estimated local unemployment rate (%)_percentage"/>
    <s v="E09000031"/>
    <x v="136"/>
    <s v="Single time point"/>
    <d v="2019-09-01T00:00:00"/>
    <s v="Children in poverty"/>
    <x v="6"/>
    <s v="percentage"/>
    <n v="5"/>
    <n v="67017"/>
    <m/>
    <s v="5%"/>
    <x v="889"/>
  </r>
  <r>
    <s v="E08000025_Estimated local unemployment rate (%)_percentage"/>
    <s v="E08000025"/>
    <x v="6"/>
    <s v="Single time point"/>
    <d v="2019-09-01T00:00:00"/>
    <s v="Children in poverty"/>
    <x v="6"/>
    <s v="percentage"/>
    <n v="7.8"/>
    <n v="288388"/>
    <m/>
    <s v="7.8%"/>
    <x v="891"/>
  </r>
  <r>
    <s v="E08000026_Estimated local unemployment rate (%)_percentage"/>
    <s v="E08000026"/>
    <x v="27"/>
    <s v="Single time point"/>
    <d v="2019-09-01T00:00:00"/>
    <s v="Children in poverty"/>
    <x v="6"/>
    <s v="percentage"/>
    <n v="4.5"/>
    <n v="78994"/>
    <m/>
    <s v="4.5%"/>
    <x v="877"/>
  </r>
  <r>
    <s v="E08000027_Estimated local unemployment rate (%)_percentage"/>
    <s v="E08000027"/>
    <x v="36"/>
    <s v="Single time point"/>
    <d v="2019-09-01T00:00:00"/>
    <s v="Children in poverty"/>
    <x v="6"/>
    <s v="percentage"/>
    <n v="4.7"/>
    <n v="69265"/>
    <m/>
    <s v="4.7%"/>
    <x v="880"/>
  </r>
  <r>
    <s v="E08000028_Estimated local unemployment rate (%)_percentage"/>
    <s v="E08000028"/>
    <x v="106"/>
    <s v="Single time point"/>
    <d v="2019-09-01T00:00:00"/>
    <s v="Children in poverty"/>
    <x v="6"/>
    <s v="percentage"/>
    <n v="5.0999999999999996"/>
    <n v="81920"/>
    <m/>
    <s v="5.1%"/>
    <x v="881"/>
  </r>
  <r>
    <s v="E08000029_Estimated local unemployment rate (%)_percentage"/>
    <s v="E08000029"/>
    <x v="111"/>
    <s v="Single time point"/>
    <d v="2019-09-01T00:00:00"/>
    <s v="Children in poverty"/>
    <x v="6"/>
    <s v="percentage"/>
    <n v="3.7"/>
    <n v="46946"/>
    <m/>
    <s v="3.7%"/>
    <x v="892"/>
  </r>
  <r>
    <s v="E08000030_Estimated local unemployment rate (%)_percentage"/>
    <s v="E08000030"/>
    <x v="135"/>
    <s v="Single time point"/>
    <d v="2019-09-01T00:00:00"/>
    <s v="Children in poverty"/>
    <x v="6"/>
    <s v="percentage"/>
    <n v="5.4"/>
    <n v="68157"/>
    <m/>
    <s v="5.4%"/>
    <x v="893"/>
  </r>
  <r>
    <s v="E08000031_Estimated local unemployment rate (%)_percentage"/>
    <s v="E08000031"/>
    <x v="148"/>
    <s v="Single time point"/>
    <d v="2019-09-01T00:00:00"/>
    <s v="Children in poverty"/>
    <x v="6"/>
    <s v="percentage"/>
    <n v="6.5"/>
    <n v="61244"/>
    <m/>
    <s v="6.5%"/>
    <x v="894"/>
  </r>
  <r>
    <s v="E08000011_Estimated local unemployment rate (%)_percentage"/>
    <s v="E08000011"/>
    <x v="65"/>
    <s v="Single time point"/>
    <d v="2019-09-01T00:00:00"/>
    <s v="Children in poverty"/>
    <x v="6"/>
    <s v="percentage"/>
    <n v="3.8"/>
    <n v="33477"/>
    <m/>
    <s v="3.8%"/>
    <x v="883"/>
  </r>
  <r>
    <s v="E08000012_Estimated local unemployment rate (%)_percentage"/>
    <s v="E08000012"/>
    <x v="73"/>
    <s v="Single time point"/>
    <d v="2019-09-01T00:00:00"/>
    <s v="Children in poverty"/>
    <x v="6"/>
    <s v="percentage"/>
    <n v="4.2"/>
    <n v="94902"/>
    <m/>
    <s v="4.2%"/>
    <x v="875"/>
  </r>
  <r>
    <s v="E08000013_Estimated local unemployment rate (%)_percentage"/>
    <s v="E08000013"/>
    <x v="152"/>
    <s v="Single time point"/>
    <d v="2019-09-01T00:00:00"/>
    <s v="Children in poverty"/>
    <x v="6"/>
    <s v="percentage"/>
    <n v="3.8"/>
    <n v="36785"/>
    <m/>
    <s v="3.8%"/>
    <x v="883"/>
  </r>
  <r>
    <s v="E08000014_Estimated local unemployment rate (%)_percentage"/>
    <s v="E08000014"/>
    <x v="107"/>
    <s v="Single time point"/>
    <d v="2019-09-01T00:00:00"/>
    <s v="Children in poverty"/>
    <x v="6"/>
    <s v="percentage"/>
    <n v="3"/>
    <n v="53833"/>
    <m/>
    <s v="3%"/>
    <x v="895"/>
  </r>
  <r>
    <s v="E08000015_Estimated local unemployment rate (%)_percentage"/>
    <s v="E08000015"/>
    <x v="146"/>
    <s v="Single time point"/>
    <d v="2019-09-01T00:00:00"/>
    <s v="Children in poverty"/>
    <x v="6"/>
    <s v="percentage"/>
    <n v="3.7"/>
    <n v="67576"/>
    <m/>
    <s v="3.7%"/>
    <x v="892"/>
  </r>
  <r>
    <s v="E08000001_Estimated local unemployment rate (%)_percentage"/>
    <s v="E08000001"/>
    <x v="9"/>
    <s v="Single time point"/>
    <d v="2019-09-01T00:00:00"/>
    <s v="Children in poverty"/>
    <x v="6"/>
    <s v="percentage"/>
    <n v="4.9000000000000004"/>
    <n v="67670"/>
    <m/>
    <s v="4.9%"/>
    <x v="809"/>
  </r>
  <r>
    <s v="E08000002_Estimated local unemployment rate (%)_percentage"/>
    <s v="E08000002"/>
    <x v="18"/>
    <s v="Single time point"/>
    <d v="2019-09-01T00:00:00"/>
    <s v="Children in poverty"/>
    <x v="6"/>
    <s v="percentage"/>
    <n v="4.5"/>
    <n v="43142"/>
    <m/>
    <s v="4.5%"/>
    <x v="877"/>
  </r>
  <r>
    <s v="E08000003_Estimated local unemployment rate (%)_percentage"/>
    <s v="E08000003"/>
    <x v="75"/>
    <s v="Single time point"/>
    <d v="2019-09-01T00:00:00"/>
    <s v="Children in poverty"/>
    <x v="6"/>
    <s v="percentage"/>
    <n v="5.5"/>
    <n v="121962"/>
    <m/>
    <s v="5.5%"/>
    <x v="896"/>
  </r>
  <r>
    <s v="E08000004_Estimated local unemployment rate (%)_percentage"/>
    <s v="E08000004"/>
    <x v="92"/>
    <s v="Single time point"/>
    <d v="2019-09-01T00:00:00"/>
    <s v="Children in poverty"/>
    <x v="6"/>
    <s v="percentage"/>
    <n v="4.8"/>
    <n v="59416"/>
    <m/>
    <s v="4.8%"/>
    <x v="876"/>
  </r>
  <r>
    <s v="E08000005_Estimated local unemployment rate (%)_percentage"/>
    <s v="E08000005"/>
    <x v="102"/>
    <s v="Single time point"/>
    <d v="2019-09-01T00:00:00"/>
    <s v="Children in poverty"/>
    <x v="6"/>
    <s v="percentage"/>
    <n v="5.7"/>
    <n v="52689"/>
    <m/>
    <s v="5.7%"/>
    <x v="897"/>
  </r>
  <r>
    <s v="E08000006_Estimated local unemployment rate (%)_percentage"/>
    <s v="E08000006"/>
    <x v="105"/>
    <s v="Single time point"/>
    <d v="2019-09-01T00:00:00"/>
    <s v="Children in poverty"/>
    <x v="6"/>
    <s v="percentage"/>
    <n v="4.2"/>
    <n v="56566"/>
    <m/>
    <s v="4.2%"/>
    <x v="875"/>
  </r>
  <r>
    <s v="E08000007_Estimated local unemployment rate (%)_percentage"/>
    <s v="E08000007"/>
    <x v="120"/>
    <s v="Single time point"/>
    <d v="2019-09-01T00:00:00"/>
    <s v="Children in poverty"/>
    <x v="6"/>
    <s v="percentage"/>
    <n v="3.4"/>
    <n v="63141"/>
    <m/>
    <s v="3.4%"/>
    <x v="886"/>
  </r>
  <r>
    <s v="E08000008_Estimated local unemployment rate (%)_percentage"/>
    <s v="E08000008"/>
    <x v="128"/>
    <s v="Single time point"/>
    <d v="2019-09-01T00:00:00"/>
    <s v="Children in poverty"/>
    <x v="6"/>
    <s v="percentage"/>
    <n v="4.2"/>
    <n v="50223"/>
    <m/>
    <s v="4.2%"/>
    <x v="875"/>
  </r>
  <r>
    <s v="E08000009_Estimated local unemployment rate (%)_percentage"/>
    <s v="E08000009"/>
    <x v="133"/>
    <s v="Single time point"/>
    <d v="2019-09-01T00:00:00"/>
    <s v="Children in poverty"/>
    <x v="6"/>
    <s v="percentage"/>
    <n v="3.5"/>
    <n v="56087"/>
    <m/>
    <s v="3.5%"/>
    <x v="898"/>
  </r>
  <r>
    <s v="E08000010_Estimated local unemployment rate (%)_percentage"/>
    <s v="E08000010"/>
    <x v="143"/>
    <s v="Single time point"/>
    <d v="2019-09-01T00:00:00"/>
    <s v="Children in poverty"/>
    <x v="6"/>
    <s v="percentage"/>
    <n v="3.4"/>
    <n v="68388"/>
    <m/>
    <s v="3.4%"/>
    <x v="886"/>
  </r>
  <r>
    <s v="E08000016_Estimated local unemployment rate (%)_percentage"/>
    <s v="E08000016"/>
    <x v="2"/>
    <s v="Single time point"/>
    <d v="2019-09-01T00:00:00"/>
    <s v="Children in poverty"/>
    <x v="6"/>
    <s v="percentage"/>
    <n v="4.2"/>
    <n v="50727"/>
    <m/>
    <s v="4.2%"/>
    <x v="875"/>
  </r>
  <r>
    <s v="E08000017_Estimated local unemployment rate (%)_percentage"/>
    <s v="E08000017"/>
    <x v="34"/>
    <s v="Single time point"/>
    <d v="2019-09-01T00:00:00"/>
    <s v="Children in poverty"/>
    <x v="6"/>
    <s v="percentage"/>
    <n v="5.6"/>
    <n v="66448"/>
    <m/>
    <s v="5.6%"/>
    <x v="887"/>
  </r>
  <r>
    <s v="E08000018_Estimated local unemployment rate (%)_percentage"/>
    <s v="E08000018"/>
    <x v="103"/>
    <s v="Single time point"/>
    <d v="2019-09-01T00:00:00"/>
    <s v="Children in poverty"/>
    <x v="6"/>
    <s v="percentage"/>
    <n v="5"/>
    <n v="57196"/>
    <m/>
    <s v="5%"/>
    <x v="889"/>
  </r>
  <r>
    <s v="E08000019_Estimated local unemployment rate (%)_percentage"/>
    <s v="E08000019"/>
    <x v="108"/>
    <s v="Single time point"/>
    <d v="2019-09-01T00:00:00"/>
    <s v="Children in poverty"/>
    <x v="6"/>
    <s v="percentage"/>
    <n v="4.2"/>
    <n v="117497"/>
    <m/>
    <s v="4.2%"/>
    <x v="875"/>
  </r>
  <r>
    <s v="E08000032_Estimated local unemployment rate (%)_percentage"/>
    <s v="E08000032"/>
    <x v="12"/>
    <s v="Single time point"/>
    <d v="2019-09-01T00:00:00"/>
    <s v="Children in poverty"/>
    <x v="6"/>
    <s v="percentage"/>
    <n v="5.9"/>
    <n v="142005"/>
    <m/>
    <s v="5.9%"/>
    <x v="888"/>
  </r>
  <r>
    <s v="E08000033_Estimated local unemployment rate (%)_percentage"/>
    <s v="E08000033"/>
    <x v="19"/>
    <s v="Single time point"/>
    <d v="2019-09-01T00:00:00"/>
    <s v="Children in poverty"/>
    <x v="6"/>
    <s v="percentage"/>
    <n v="3.9"/>
    <n v="46021"/>
    <m/>
    <s v="3.9%"/>
    <x v="899"/>
  </r>
  <r>
    <s v="E08000034_Estimated local unemployment rate (%)_percentage"/>
    <s v="E08000034"/>
    <x v="64"/>
    <s v="Single time point"/>
    <d v="2019-09-01T00:00:00"/>
    <s v="Children in poverty"/>
    <x v="6"/>
    <s v="percentage"/>
    <n v="4.0999999999999996"/>
    <n v="100174"/>
    <m/>
    <s v="4.1%"/>
    <x v="900"/>
  </r>
  <r>
    <s v="E08000035_Estimated local unemployment rate (%)_percentage"/>
    <s v="E08000035"/>
    <x v="68"/>
    <s v="Single time point"/>
    <d v="2019-09-01T00:00:00"/>
    <s v="Children in poverty"/>
    <x v="6"/>
    <s v="percentage"/>
    <n v="4.0999999999999996"/>
    <n v="168176"/>
    <m/>
    <s v="4.1%"/>
    <x v="900"/>
  </r>
  <r>
    <s v="E08000036_Estimated local unemployment rate (%)_percentage"/>
    <s v="E08000036"/>
    <x v="134"/>
    <s v="Single time point"/>
    <d v="2019-09-01T00:00:00"/>
    <s v="Children in poverty"/>
    <x v="6"/>
    <s v="percentage"/>
    <n v="4.3"/>
    <n v="72893"/>
    <m/>
    <s v="4.3%"/>
    <x v="901"/>
  </r>
  <r>
    <s v="E08000020_Estimated local unemployment rate (%)_percentage"/>
    <s v="E08000020"/>
    <x v="43"/>
    <s v="Single time point"/>
    <d v="2019-09-01T00:00:00"/>
    <s v="Children in poverty"/>
    <x v="6"/>
    <s v="percentage"/>
    <n v="5.2049862199999994"/>
    <n v="39605"/>
    <m/>
    <s v="5.20498622%"/>
    <x v="902"/>
  </r>
  <r>
    <s v="E08000021_Estimated local unemployment rate (%)_percentage"/>
    <s v="E08000021"/>
    <x v="80"/>
    <s v="Single time point"/>
    <d v="2019-09-01T00:00:00"/>
    <s v="Children in poverty"/>
    <x v="6"/>
    <s v="percentage"/>
    <n v="5.4"/>
    <n v="58056"/>
    <m/>
    <s v="5.4%"/>
    <x v="893"/>
  </r>
  <r>
    <s v="E08000022_Estimated local unemployment rate (%)_percentage"/>
    <s v="E08000022"/>
    <x v="86"/>
    <s v="Single time point"/>
    <d v="2019-09-01T00:00:00"/>
    <s v="Children in poverty"/>
    <x v="6"/>
    <s v="percentage"/>
    <n v="4.3"/>
    <n v="41360"/>
    <m/>
    <s v="4.3%"/>
    <x v="901"/>
  </r>
  <r>
    <s v="E08000023_Estimated local unemployment rate (%)_percentage"/>
    <s v="E08000023"/>
    <x v="114"/>
    <s v="Single time point"/>
    <d v="2019-09-01T00:00:00"/>
    <s v="Children in poverty"/>
    <x v="6"/>
    <s v="percentage"/>
    <n v="7"/>
    <n v="29920"/>
    <m/>
    <s v="7%"/>
    <x v="903"/>
  </r>
  <r>
    <s v="E08000024_Estimated local unemployment rate (%)_percentage"/>
    <s v="E08000024"/>
    <x v="124"/>
    <s v="Single time point"/>
    <d v="2019-09-01T00:00:00"/>
    <s v="Children in poverty"/>
    <x v="6"/>
    <s v="percentage"/>
    <n v="7"/>
    <n v="54563"/>
    <m/>
    <s v="7%"/>
    <x v="903"/>
  </r>
  <r>
    <s v="E06000053_Estimated local unemployment rate (%)_percentage"/>
    <s v="E06000053"/>
    <x v="156"/>
    <s v="Single time point"/>
    <d v="2019-09-01T00:00:00"/>
    <s v="Children in poverty"/>
    <x v="6"/>
    <s v="percentage"/>
    <s v="NA"/>
    <n v="368"/>
    <m/>
    <s v="NA%"/>
    <x v="904"/>
  </r>
  <r>
    <s v="E06000022_Estimated local unemployment rate (%)_percentage"/>
    <s v="E06000022"/>
    <x v="3"/>
    <s v="Single time point"/>
    <d v="2019-09-01T00:00:00"/>
    <s v="Children in poverty"/>
    <x v="6"/>
    <s v="percentage"/>
    <n v="3.3"/>
    <n v="35946"/>
    <m/>
    <s v="3.3%"/>
    <x v="882"/>
  </r>
  <r>
    <s v="E06000023_Estimated local unemployment rate (%)_percentage"/>
    <s v="E06000023"/>
    <x v="157"/>
    <s v="Single time point"/>
    <d v="2019-09-01T00:00:00"/>
    <s v="Children in poverty"/>
    <x v="6"/>
    <s v="percentage"/>
    <n v="4.2"/>
    <n v="94016"/>
    <m/>
    <s v="4.2%"/>
    <x v="875"/>
  </r>
  <r>
    <s v="E06000024_Estimated local unemployment rate (%)_percentage"/>
    <s v="E06000024"/>
    <x v="85"/>
    <s v="Single time point"/>
    <d v="2019-09-01T00:00:00"/>
    <s v="Children in poverty"/>
    <x v="6"/>
    <s v="percentage"/>
    <n v="3.3"/>
    <n v="43435"/>
    <m/>
    <s v="3.3%"/>
    <x v="882"/>
  </r>
  <r>
    <s v="E06000025_Estimated local unemployment rate (%)_percentage"/>
    <s v="E06000025"/>
    <x v="113"/>
    <s v="Single time point"/>
    <d v="2019-09-01T00:00:00"/>
    <s v="Children in poverty"/>
    <x v="6"/>
    <s v="percentage"/>
    <n v="3"/>
    <n v="58867"/>
    <m/>
    <s v="3%"/>
    <x v="895"/>
  </r>
  <r>
    <s v="E06000001_Estimated local unemployment rate (%)_percentage"/>
    <s v="E06000001"/>
    <x v="52"/>
    <s v="Single time point"/>
    <d v="2019-09-01T00:00:00"/>
    <s v="Children in poverty"/>
    <x v="6"/>
    <s v="percentage"/>
    <n v="8.4"/>
    <n v="20006"/>
    <m/>
    <s v="8.4%"/>
    <x v="863"/>
  </r>
  <r>
    <s v="E06000002_Estimated local unemployment rate (%)_percentage"/>
    <s v="E06000002"/>
    <x v="78"/>
    <s v="Single time point"/>
    <d v="2019-09-01T00:00:00"/>
    <s v="Children in poverty"/>
    <x v="6"/>
    <s v="percentage"/>
    <n v="7.1"/>
    <n v="32513"/>
    <m/>
    <s v="7.1%"/>
    <x v="864"/>
  </r>
  <r>
    <s v="E06000003_Estimated local unemployment rate (%)_percentage"/>
    <s v="E06000003"/>
    <x v="100"/>
    <s v="Single time point"/>
    <d v="2019-09-01T00:00:00"/>
    <s v="Children in poverty"/>
    <x v="6"/>
    <s v="percentage"/>
    <n v="5.6"/>
    <n v="27626"/>
    <m/>
    <s v="5.6%"/>
    <x v="887"/>
  </r>
  <r>
    <s v="E06000004_Estimated local unemployment rate (%)_percentage"/>
    <s v="E06000004"/>
    <x v="121"/>
    <s v="Single time point"/>
    <d v="2019-09-01T00:00:00"/>
    <s v="Children in poverty"/>
    <x v="6"/>
    <s v="percentage"/>
    <n v="6.2"/>
    <n v="43521"/>
    <m/>
    <s v="6.2%"/>
    <x v="905"/>
  </r>
  <r>
    <s v="E06000010_Estimated local unemployment rate (%)_percentage"/>
    <s v="E06000010"/>
    <x v="154"/>
    <s v="Single time point"/>
    <d v="2019-09-01T00:00:00"/>
    <s v="Children in poverty"/>
    <x v="6"/>
    <s v="percentage"/>
    <n v="6.6"/>
    <n v="57023"/>
    <m/>
    <s v="6.6%"/>
    <x v="906"/>
  </r>
  <r>
    <s v="E06000011_Estimated local unemployment rate (%)_percentage"/>
    <s v="E06000011"/>
    <x v="39"/>
    <s v="Single time point"/>
    <d v="2019-09-01T00:00:00"/>
    <s v="Children in poverty"/>
    <x v="6"/>
    <s v="percentage"/>
    <n v="3.3"/>
    <n v="62942"/>
    <m/>
    <s v="3.3%"/>
    <x v="882"/>
  </r>
  <r>
    <s v="E06000012_Estimated local unemployment rate (%)_percentage"/>
    <s v="E06000012"/>
    <x v="83"/>
    <s v="Single time point"/>
    <d v="2019-09-01T00:00:00"/>
    <s v="Children in poverty"/>
    <x v="6"/>
    <s v="percentage"/>
    <n v="5.6"/>
    <n v="34503"/>
    <m/>
    <s v="5.6%"/>
    <x v="887"/>
  </r>
  <r>
    <s v="E06000013_Estimated local unemployment rate (%)_percentage"/>
    <s v="E06000013"/>
    <x v="84"/>
    <s v="Single time point"/>
    <d v="2019-09-01T00:00:00"/>
    <s v="Children in poverty"/>
    <x v="6"/>
    <s v="percentage"/>
    <n v="4.5999999999999996"/>
    <n v="35714"/>
    <m/>
    <s v="4.6%"/>
    <x v="907"/>
  </r>
  <r>
    <s v="E10000023_Estimated local unemployment rate (%)_percentage"/>
    <s v="E10000023"/>
    <x v="87"/>
    <s v="Single time point"/>
    <d v="2019-09-01T00:00:00"/>
    <s v="Children in poverty"/>
    <x v="6"/>
    <s v="percentage"/>
    <n v="2.1"/>
    <n v="117499"/>
    <m/>
    <s v="2.1%"/>
    <x v="908"/>
  </r>
  <r>
    <s v="E06000014_Estimated local unemployment rate (%)_percentage"/>
    <s v="E06000014"/>
    <x v="150"/>
    <s v="Single time point"/>
    <d v="2019-09-01T00:00:00"/>
    <s v="Children in poverty"/>
    <x v="6"/>
    <s v="percentage"/>
    <n v="2.9"/>
    <n v="36572"/>
    <m/>
    <s v="2.9%"/>
    <x v="909"/>
  </r>
  <r>
    <s v="E06000032_Estimated local unemployment rate (%)_percentage"/>
    <s v="E06000032"/>
    <x v="74"/>
    <s v="Single time point"/>
    <d v="2019-09-01T00:00:00"/>
    <s v="Children in poverty"/>
    <x v="6"/>
    <s v="percentage"/>
    <n v="4.2"/>
    <n v="57375"/>
    <m/>
    <s v="4.2%"/>
    <x v="875"/>
  </r>
  <r>
    <s v="E06000055_Estimated local unemployment rate (%)_percentage"/>
    <s v="E06000055"/>
    <x v="155"/>
    <s v="Single time point"/>
    <d v="2019-09-01T00:00:00"/>
    <s v="Children in poverty"/>
    <x v="6"/>
    <s v="percentage"/>
    <n v="3.7"/>
    <n v="40088"/>
    <m/>
    <s v="3.7%"/>
    <x v="892"/>
  </r>
  <r>
    <s v="E06000056_Estimated local unemployment rate (%)_percentage"/>
    <s v="E06000056"/>
    <x v="22"/>
    <s v="Single time point"/>
    <d v="2019-09-01T00:00:00"/>
    <s v="Children in poverty"/>
    <x v="6"/>
    <s v="percentage"/>
    <n v="2.1"/>
    <n v="62515"/>
    <m/>
    <s v="2.1%"/>
    <x v="908"/>
  </r>
  <r>
    <s v="E10000002_Estimated local unemployment rate (%)_percentage"/>
    <s v="E10000002"/>
    <x v="17"/>
    <s v="Single time point"/>
    <d v="2019-09-01T00:00:00"/>
    <s v="Children in poverty"/>
    <x v="6"/>
    <s v="percentage"/>
    <n v="3"/>
    <n v="124321"/>
    <m/>
    <s v="3%"/>
    <x v="895"/>
  </r>
  <r>
    <s v="E06000042_Estimated local unemployment rate (%)_percentage"/>
    <s v="E06000042"/>
    <x v="79"/>
    <s v="Single time point"/>
    <d v="2019-09-01T00:00:00"/>
    <s v="Children in poverty"/>
    <x v="6"/>
    <s v="percentage"/>
    <n v="3.7"/>
    <n v="68278"/>
    <m/>
    <s v="3.7%"/>
    <x v="892"/>
  </r>
  <r>
    <s v="E10000007_Estimated local unemployment rate (%)_percentage"/>
    <s v="E10000007"/>
    <x v="32"/>
    <s v="Single time point"/>
    <d v="2019-09-01T00:00:00"/>
    <s v="Children in poverty"/>
    <x v="6"/>
    <s v="percentage"/>
    <n v="3.3"/>
    <n v="153272"/>
    <m/>
    <s v="3.3%"/>
    <x v="882"/>
  </r>
  <r>
    <s v="E06000015_Estimated local unemployment rate (%)_percentage"/>
    <s v="E06000015"/>
    <x v="31"/>
    <s v="Single time point"/>
    <d v="2019-09-01T00:00:00"/>
    <s v="Children in poverty"/>
    <x v="6"/>
    <s v="percentage"/>
    <n v="4.7"/>
    <n v="59899"/>
    <m/>
    <s v="4.7%"/>
    <x v="880"/>
  </r>
  <r>
    <s v="E10000009_Estimated local unemployment rate (%)_percentage"/>
    <s v="E10000009"/>
    <x v="35"/>
    <s v="Single time point"/>
    <d v="2019-09-01T00:00:00"/>
    <s v="Children in poverty"/>
    <x v="6"/>
    <s v="percentage"/>
    <n v="2.2000000000000002"/>
    <n v="76699"/>
    <m/>
    <s v="2.2%"/>
    <x v="910"/>
  </r>
  <r>
    <s v="E06000029_Estimated local unemployment rate (%)_percentage"/>
    <s v="E06000029"/>
    <x v="96"/>
    <s v="Single time point"/>
    <d v="2019-09-01T00:00:00"/>
    <s v="Children in poverty"/>
    <x v="6"/>
    <s v="percentage"/>
    <n v="2.6"/>
    <n v="30188"/>
    <m/>
    <s v="2.6%"/>
    <x v="911"/>
  </r>
  <r>
    <s v="E06000028_Estimated local unemployment rate (%)_percentage"/>
    <s v="E06000028"/>
    <x v="10"/>
    <s v="Single time point"/>
    <d v="2019-09-01T00:00:00"/>
    <s v="Children in poverty"/>
    <x v="6"/>
    <s v="percentage"/>
    <n v="2.6"/>
    <n v="36373"/>
    <m/>
    <s v="2.6%"/>
    <x v="911"/>
  </r>
  <r>
    <s v="E06000047_Estimated local unemployment rate (%)_percentage"/>
    <s v="E06000047"/>
    <x v="37"/>
    <s v="Single time point"/>
    <d v="2019-09-01T00:00:00"/>
    <s v="Children in poverty"/>
    <x v="6"/>
    <s v="percentage"/>
    <n v="5.4"/>
    <n v="101040"/>
    <m/>
    <s v="5.4%"/>
    <x v="893"/>
  </r>
  <r>
    <s v="E06000005_Estimated local unemployment rate (%)_percentage"/>
    <s v="E06000005"/>
    <x v="30"/>
    <s v="Single time point"/>
    <d v="2019-09-01T00:00:00"/>
    <s v="Children in poverty"/>
    <x v="6"/>
    <s v="percentage"/>
    <n v="6"/>
    <n v="22454"/>
    <m/>
    <s v="6%"/>
    <x v="884"/>
  </r>
  <r>
    <s v="E10000011_Estimated local unemployment rate (%)_percentage"/>
    <s v="E10000011"/>
    <x v="40"/>
    <s v="Single time point"/>
    <d v="2019-09-01T00:00:00"/>
    <s v="Children in poverty"/>
    <x v="6"/>
    <s v="percentage"/>
    <n v="3.1"/>
    <n v="106378"/>
    <m/>
    <s v="3.1%"/>
    <x v="912"/>
  </r>
  <r>
    <s v="E06000043_Estimated local unemployment rate (%)_percentage"/>
    <s v="E06000043"/>
    <x v="14"/>
    <s v="Single time point"/>
    <d v="2019-09-01T00:00:00"/>
    <s v="Children in poverty"/>
    <x v="6"/>
    <s v="percentage"/>
    <n v="4.2"/>
    <n v="51005"/>
    <m/>
    <s v="4.2%"/>
    <x v="875"/>
  </r>
  <r>
    <s v="E10000014_Estimated local unemployment rate (%)_percentage"/>
    <s v="E10000014"/>
    <x v="49"/>
    <s v="Single time point"/>
    <d v="2019-09-01T00:00:00"/>
    <s v="Children in poverty"/>
    <x v="6"/>
    <s v="percentage"/>
    <n v="2.7"/>
    <n v="284002"/>
    <m/>
    <s v="2.7%"/>
    <x v="913"/>
  </r>
  <r>
    <s v="E06000044_Estimated local unemployment rate (%)_percentage"/>
    <s v="E06000044"/>
    <x v="97"/>
    <s v="Single time point"/>
    <d v="2019-09-01T00:00:00"/>
    <s v="Children in poverty"/>
    <x v="6"/>
    <s v="percentage"/>
    <n v="3.8"/>
    <n v="44046"/>
    <m/>
    <s v="3.8%"/>
    <x v="883"/>
  </r>
  <r>
    <s v="E06000045_Estimated local unemployment rate (%)_percentage"/>
    <s v="E06000045"/>
    <x v="115"/>
    <s v="Single time point"/>
    <d v="2019-09-01T00:00:00"/>
    <s v="Children in poverty"/>
    <x v="6"/>
    <s v="percentage"/>
    <n v="4.3"/>
    <n v="50832"/>
    <m/>
    <s v="4.3%"/>
    <x v="901"/>
  </r>
  <r>
    <s v="E10000018_Estimated local unemployment rate (%)_percentage"/>
    <s v="E10000018"/>
    <x v="70"/>
    <s v="Single time point"/>
    <d v="2019-09-01T00:00:00"/>
    <s v="Children in poverty"/>
    <x v="6"/>
    <s v="percentage"/>
    <n v="4.7"/>
    <n v="140307"/>
    <m/>
    <s v="4.7%"/>
    <x v="880"/>
  </r>
  <r>
    <s v="E06000016_Estimated local unemployment rate (%)_percentage"/>
    <s v="E06000016"/>
    <x v="69"/>
    <s v="Single time point"/>
    <d v="2019-09-01T00:00:00"/>
    <s v="Children in poverty"/>
    <x v="6"/>
    <s v="percentage"/>
    <n v="5.4"/>
    <n v="83994"/>
    <m/>
    <s v="5.4%"/>
    <x v="893"/>
  </r>
  <r>
    <s v="E06000017_Estimated local unemployment rate (%)_percentage"/>
    <s v="E06000017"/>
    <x v="104"/>
    <s v="Single time point"/>
    <d v="2019-09-01T00:00:00"/>
    <s v="Children in poverty"/>
    <x v="6"/>
    <s v="percentage"/>
    <n v="3"/>
    <n v="7807"/>
    <m/>
    <s v="3%"/>
    <x v="895"/>
  </r>
  <r>
    <s v="E10000028_Estimated local unemployment rate (%)_percentage"/>
    <s v="E10000028"/>
    <x v="119"/>
    <s v="Single time point"/>
    <d v="2019-09-01T00:00:00"/>
    <s v="Children in poverty"/>
    <x v="6"/>
    <s v="percentage"/>
    <n v="3.3"/>
    <n v="169603"/>
    <m/>
    <s v="3.3%"/>
    <x v="882"/>
  </r>
  <r>
    <s v="E06000021_Estimated local unemployment rate (%)_percentage"/>
    <s v="E06000021"/>
    <x v="122"/>
    <s v="Single time point"/>
    <d v="2019-09-01T00:00:00"/>
    <s v="Children in poverty"/>
    <x v="6"/>
    <s v="percentage"/>
    <n v="4.9000000000000004"/>
    <n v="57549"/>
    <m/>
    <s v="4.9%"/>
    <x v="809"/>
  </r>
  <r>
    <s v="E06000054_Estimated local unemployment rate (%)_percentage"/>
    <s v="E06000054"/>
    <x v="144"/>
    <s v="Single time point"/>
    <d v="2019-09-01T00:00:00"/>
    <s v="Children in poverty"/>
    <x v="6"/>
    <s v="percentage"/>
    <n v="2.9"/>
    <n v="105692"/>
    <m/>
    <s v="2.9%"/>
    <x v="909"/>
  </r>
  <r>
    <s v="E06000030_Estimated local unemployment rate (%)_percentage"/>
    <s v="E06000030"/>
    <x v="127"/>
    <s v="Single time point"/>
    <d v="2019-09-01T00:00:00"/>
    <s v="Children in poverty"/>
    <x v="6"/>
    <s v="percentage"/>
    <n v="3.7"/>
    <n v="50239"/>
    <m/>
    <s v="3.7%"/>
    <x v="892"/>
  </r>
  <r>
    <s v="E06000036_Estimated local unemployment rate (%)_percentage"/>
    <s v="E06000036"/>
    <x v="11"/>
    <s v="Single time point"/>
    <d v="2019-09-01T00:00:00"/>
    <s v="Children in poverty"/>
    <x v="6"/>
    <s v="percentage"/>
    <n v="2.5"/>
    <n v="28336"/>
    <m/>
    <s v="2.5%"/>
    <x v="914"/>
  </r>
  <r>
    <s v="E06000040_Estimated local unemployment rate (%)_percentage"/>
    <s v="E06000040"/>
    <x v="145"/>
    <s v="Single time point"/>
    <d v="2019-09-01T00:00:00"/>
    <s v="Children in poverty"/>
    <x v="6"/>
    <s v="percentage"/>
    <n v="2.6"/>
    <n v="34604"/>
    <m/>
    <s v="2.6%"/>
    <x v="911"/>
  </r>
  <r>
    <s v="E06000037_Estimated local unemployment rate (%)_percentage"/>
    <s v="E06000037"/>
    <x v="140"/>
    <s v="Single time point"/>
    <d v="2019-09-01T00:00:00"/>
    <s v="Children in poverty"/>
    <x v="6"/>
    <s v="percentage"/>
    <n v="2.5"/>
    <n v="35623"/>
    <m/>
    <s v="2.5%"/>
    <x v="914"/>
  </r>
  <r>
    <s v="E06000038_Estimated local unemployment rate (%)_percentage"/>
    <s v="E06000038"/>
    <x v="98"/>
    <s v="Single time point"/>
    <d v="2019-09-01T00:00:00"/>
    <s v="Children in poverty"/>
    <x v="6"/>
    <s v="percentage"/>
    <n v="3.8"/>
    <n v="37080"/>
    <m/>
    <s v="3.8%"/>
    <x v="883"/>
  </r>
  <r>
    <s v="E06000039_Estimated local unemployment rate (%)_percentage"/>
    <s v="E06000039"/>
    <x v="110"/>
    <s v="Single time point"/>
    <d v="2019-09-01T00:00:00"/>
    <s v="Children in poverty"/>
    <x v="6"/>
    <s v="percentage"/>
    <n v="4.5"/>
    <n v="42699"/>
    <m/>
    <s v="4.5%"/>
    <x v="877"/>
  </r>
  <r>
    <s v="E06000041_Estimated local unemployment rate (%)_percentage"/>
    <s v="E06000041"/>
    <x v="147"/>
    <s v="Single time point"/>
    <d v="2019-09-01T00:00:00"/>
    <s v="Children in poverty"/>
    <x v="6"/>
    <s v="percentage"/>
    <n v="2.4"/>
    <n v="39532"/>
    <m/>
    <s v="2.4%"/>
    <x v="915"/>
  </r>
  <r>
    <s v="E10000003_Estimated local unemployment rate (%)_percentage"/>
    <s v="E10000003"/>
    <x v="20"/>
    <s v="Single time point"/>
    <d v="2019-09-01T00:00:00"/>
    <s v="Children in poverty"/>
    <x v="6"/>
    <s v="percentage"/>
    <n v="2.6"/>
    <n v="135719"/>
    <m/>
    <s v="2.6%"/>
    <x v="911"/>
  </r>
  <r>
    <s v="E06000031_Estimated local unemployment rate (%)_percentage"/>
    <s v="E06000031"/>
    <x v="94"/>
    <s v="Single time point"/>
    <d v="2019-09-01T00:00:00"/>
    <s v="Children in poverty"/>
    <x v="6"/>
    <s v="percentage"/>
    <n v="4.9000000000000004"/>
    <n v="51137"/>
    <m/>
    <s v="4.9%"/>
    <x v="809"/>
  </r>
  <r>
    <s v="E06000006_Estimated local unemployment rate (%)_percentage"/>
    <s v="E06000006"/>
    <x v="47"/>
    <s v="Single time point"/>
    <d v="2019-09-01T00:00:00"/>
    <s v="Children in poverty"/>
    <x v="6"/>
    <s v="percentage"/>
    <n v="3.7"/>
    <n v="28617"/>
    <m/>
    <s v="3.7%"/>
    <x v="892"/>
  </r>
  <r>
    <s v="E06000007_Estimated local unemployment rate (%)_percentage"/>
    <s v="E06000007"/>
    <x v="138"/>
    <s v="Single time point"/>
    <d v="2019-09-01T00:00:00"/>
    <s v="Children in poverty"/>
    <x v="6"/>
    <s v="percentage"/>
    <n v="3.4"/>
    <n v="44484"/>
    <m/>
    <s v="3.4%"/>
    <x v="886"/>
  </r>
  <r>
    <s v="E10000008_Estimated local unemployment rate (%)_percentage"/>
    <s v="E10000008"/>
    <x v="33"/>
    <s v="Single time point"/>
    <d v="2019-09-01T00:00:00"/>
    <s v="Children in poverty"/>
    <x v="6"/>
    <s v="percentage"/>
    <n v="3.2"/>
    <n v="145878"/>
    <m/>
    <s v="3.2%"/>
    <x v="890"/>
  </r>
  <r>
    <s v="E06000026_Estimated local unemployment rate (%)_percentage"/>
    <s v="E06000026"/>
    <x v="95"/>
    <s v="Single time point"/>
    <d v="2019-09-01T00:00:00"/>
    <s v="Children in poverty"/>
    <x v="6"/>
    <s v="percentage"/>
    <n v="4.5999999999999996"/>
    <n v="52552"/>
    <m/>
    <s v="4.6%"/>
    <x v="907"/>
  </r>
  <r>
    <s v="E06000027_Estimated local unemployment rate (%)_percentage"/>
    <s v="E06000027"/>
    <x v="131"/>
    <s v="Single time point"/>
    <d v="2019-09-01T00:00:00"/>
    <s v="Children in poverty"/>
    <x v="6"/>
    <s v="percentage"/>
    <n v="4.3"/>
    <n v="25423"/>
    <m/>
    <s v="4.3%"/>
    <x v="901"/>
  </r>
  <r>
    <s v="E10000012_Estimated local unemployment rate (%)_percentage"/>
    <s v="E10000012"/>
    <x v="42"/>
    <s v="Single time point"/>
    <d v="2019-09-01T00:00:00"/>
    <s v="Children in poverty"/>
    <x v="6"/>
    <s v="percentage"/>
    <n v="2.2999999999999998"/>
    <n v="311172"/>
    <m/>
    <s v="2.3%"/>
    <x v="916"/>
  </r>
  <r>
    <s v="E06000033_Estimated local unemployment rate (%)_percentage"/>
    <s v="E06000033"/>
    <x v="116"/>
    <s v="Single time point"/>
    <d v="2019-09-01T00:00:00"/>
    <s v="Children in poverty"/>
    <x v="6"/>
    <s v="percentage"/>
    <n v="3.6"/>
    <n v="39540"/>
    <m/>
    <s v="3.6%"/>
    <x v="917"/>
  </r>
  <r>
    <s v="E06000034_Estimated local unemployment rate (%)_percentage"/>
    <s v="E06000034"/>
    <x v="130"/>
    <s v="Single time point"/>
    <d v="2019-09-01T00:00:00"/>
    <s v="Children in poverty"/>
    <x v="6"/>
    <s v="percentage"/>
    <n v="4.0999999999999996"/>
    <n v="43762"/>
    <m/>
    <s v="4.1%"/>
    <x v="900"/>
  </r>
  <r>
    <s v="E06000019_Estimated local unemployment rate (%)_percentage"/>
    <s v="E06000019"/>
    <x v="54"/>
    <s v="Single time point"/>
    <d v="2019-09-01T00:00:00"/>
    <s v="Children in poverty"/>
    <x v="6"/>
    <s v="percentage"/>
    <n v="2.2000000000000002"/>
    <n v="36103"/>
    <m/>
    <s v="2.2%"/>
    <x v="910"/>
  </r>
  <r>
    <s v="E10000034_Estimated local unemployment rate (%)_percentage"/>
    <s v="E10000034"/>
    <x v="149"/>
    <s v="Single time point"/>
    <d v="2019-09-01T00:00:00"/>
    <s v="Children in poverty"/>
    <x v="6"/>
    <s v="percentage"/>
    <n v="2.2000000000000002"/>
    <n v="117783"/>
    <m/>
    <s v="2.2%"/>
    <x v="910"/>
  </r>
  <r>
    <s v="E10000016_Estimated local unemployment rate (%)_percentage"/>
    <s v="E10000016"/>
    <x v="61"/>
    <s v="Single time point"/>
    <d v="2019-09-01T00:00:00"/>
    <s v="Children in poverty"/>
    <x v="6"/>
    <s v="percentage"/>
    <n v="4.0999999999999996"/>
    <n v="340140"/>
    <m/>
    <s v="4.1%"/>
    <x v="900"/>
  </r>
  <r>
    <s v="E06000035_Estimated local unemployment rate (%)_percentage"/>
    <s v="E06000035"/>
    <x v="76"/>
    <s v="Single time point"/>
    <d v="2019-09-01T00:00:00"/>
    <s v="Children in poverty"/>
    <x v="6"/>
    <s v="percentage"/>
    <n v="4.0999999999999996"/>
    <n v="64391"/>
    <m/>
    <s v="4.1%"/>
    <x v="900"/>
  </r>
  <r>
    <s v="E10000017_Estimated local unemployment rate (%)_percentage"/>
    <s v="E10000017"/>
    <x v="67"/>
    <s v="Single time point"/>
    <d v="2019-09-01T00:00:00"/>
    <s v="Children in poverty"/>
    <x v="6"/>
    <s v="percentage"/>
    <n v="3.1"/>
    <n v="249727"/>
    <m/>
    <s v="3.1%"/>
    <x v="912"/>
  </r>
  <r>
    <s v="E06000008_Estimated local unemployment rate (%)_percentage"/>
    <s v="E06000008"/>
    <x v="7"/>
    <s v="Single time point"/>
    <d v="2019-09-01T00:00:00"/>
    <s v="Children in poverty"/>
    <x v="6"/>
    <s v="percentage"/>
    <n v="4.8"/>
    <n v="38481"/>
    <m/>
    <s v="4.8%"/>
    <x v="876"/>
  </r>
  <r>
    <s v="E06000009_Estimated local unemployment rate (%)_percentage"/>
    <s v="E06000009"/>
    <x v="8"/>
    <s v="Single time point"/>
    <d v="2019-09-01T00:00:00"/>
    <s v="Children in poverty"/>
    <x v="6"/>
    <s v="percentage"/>
    <n v="5.6"/>
    <n v="28904"/>
    <m/>
    <s v="5.6%"/>
    <x v="887"/>
  </r>
  <r>
    <s v="E10000024_Estimated local unemployment rate (%)_percentage"/>
    <s v="E10000024"/>
    <x v="91"/>
    <s v="Single time point"/>
    <d v="2019-09-01T00:00:00"/>
    <s v="Children in poverty"/>
    <x v="6"/>
    <s v="percentage"/>
    <n v="4.3"/>
    <n v="166542"/>
    <m/>
    <s v="4.3%"/>
    <x v="901"/>
  </r>
  <r>
    <s v="E06000018_Estimated local unemployment rate (%)_percentage"/>
    <s v="E06000018"/>
    <x v="90"/>
    <s v="Single time point"/>
    <d v="2019-09-01T00:00:00"/>
    <s v="Children in poverty"/>
    <x v="6"/>
    <s v="percentage"/>
    <n v="6.9"/>
    <n v="68651"/>
    <m/>
    <s v="6.9%"/>
    <x v="918"/>
  </r>
  <r>
    <s v="E06000051_Estimated local unemployment rate (%)_percentage"/>
    <s v="E06000051"/>
    <x v="109"/>
    <s v="Single time point"/>
    <d v="2019-09-01T00:00:00"/>
    <s v="Children in poverty"/>
    <x v="6"/>
    <s v="percentage"/>
    <n v="2.9"/>
    <n v="59839"/>
    <m/>
    <s v="2.9%"/>
    <x v="909"/>
  </r>
  <r>
    <s v="E06000020_Estimated local unemployment rate (%)_percentage"/>
    <s v="E06000020"/>
    <x v="129"/>
    <s v="Single time point"/>
    <d v="2019-09-01T00:00:00"/>
    <s v="Children in poverty"/>
    <x v="6"/>
    <s v="percentage"/>
    <n v="3.6"/>
    <n v="40620"/>
    <m/>
    <s v="3.6%"/>
    <x v="917"/>
  </r>
  <r>
    <s v="E06000049_Estimated local unemployment rate (%)_percentage"/>
    <s v="E06000049"/>
    <x v="23"/>
    <s v="Single time point"/>
    <d v="2019-09-01T00:00:00"/>
    <s v="Children in poverty"/>
    <x v="6"/>
    <s v="percentage"/>
    <n v="2.9"/>
    <n v="76523"/>
    <m/>
    <s v="2.9%"/>
    <x v="909"/>
  </r>
  <r>
    <s v="E06000050_Estimated local unemployment rate (%)_percentage"/>
    <s v="E06000050"/>
    <x v="153"/>
    <s v="Single time point"/>
    <d v="2019-09-01T00:00:00"/>
    <s v="Children in poverty"/>
    <x v="6"/>
    <s v="percentage"/>
    <n v="3.2"/>
    <n v="68054"/>
    <m/>
    <s v="3.2%"/>
    <x v="890"/>
  </r>
  <r>
    <s v="E06000052_Estimated local unemployment rate (%)_percentage"/>
    <s v="E06000052"/>
    <x v="26"/>
    <s v="Single time point"/>
    <d v="2019-09-01T00:00:00"/>
    <s v="Children in poverty"/>
    <x v="6"/>
    <s v="percentage"/>
    <n v="3.3"/>
    <n v="107810"/>
    <m/>
    <s v="3.3%"/>
    <x v="882"/>
  </r>
  <r>
    <s v="E10000006_Estimated local unemployment rate (%)_percentage"/>
    <s v="E10000006"/>
    <x v="29"/>
    <s v="Single time point"/>
    <d v="2019-09-01T00:00:00"/>
    <s v="Children in poverty"/>
    <x v="6"/>
    <s v="percentage"/>
    <n v="2.1"/>
    <n v="92500"/>
    <m/>
    <s v="2.1%"/>
    <x v="908"/>
  </r>
  <r>
    <s v="E10000013_Estimated local unemployment rate (%)_percentage"/>
    <s v="E10000013"/>
    <x v="44"/>
    <s v="Single time point"/>
    <d v="2019-09-01T00:00:00"/>
    <s v="Children in poverty"/>
    <x v="6"/>
    <s v="percentage"/>
    <n v="3.1"/>
    <n v="128136"/>
    <m/>
    <s v="3.1%"/>
    <x v="912"/>
  </r>
  <r>
    <s v="E10000015_Estimated local unemployment rate (%)_percentage"/>
    <s v="E10000015"/>
    <x v="55"/>
    <s v="Single time point"/>
    <d v="2019-09-01T00:00:00"/>
    <s v="Children in poverty"/>
    <x v="6"/>
    <s v="percentage"/>
    <n v="3.4"/>
    <n v="271005"/>
    <m/>
    <s v="3.4%"/>
    <x v="886"/>
  </r>
  <r>
    <s v="E06000046_Estimated local unemployment rate (%)_percentage"/>
    <s v="E06000046"/>
    <x v="58"/>
    <s v="Single time point"/>
    <d v="2019-09-01T00:00:00"/>
    <s v="Children in poverty"/>
    <x v="6"/>
    <s v="percentage"/>
    <n v="4.0999999999999996"/>
    <n v="24869"/>
    <m/>
    <s v="4.1%"/>
    <x v="900"/>
  </r>
  <r>
    <s v="E10000019_Estimated local unemployment rate (%)_percentage"/>
    <s v="E10000019"/>
    <x v="72"/>
    <s v="Single time point"/>
    <d v="2019-09-01T00:00:00"/>
    <s v="Children in poverty"/>
    <x v="6"/>
    <s v="percentage"/>
    <n v="3.7"/>
    <n v="145641"/>
    <m/>
    <s v="3.7%"/>
    <x v="892"/>
  </r>
  <r>
    <s v="E10000020_Estimated local unemployment rate (%)_percentage"/>
    <s v="E10000020"/>
    <x v="82"/>
    <s v="Single time point"/>
    <d v="2019-09-01T00:00:00"/>
    <s v="Children in poverty"/>
    <x v="6"/>
    <s v="percentage"/>
    <n v="3.4"/>
    <n v="170810"/>
    <m/>
    <s v="3.4%"/>
    <x v="886"/>
  </r>
  <r>
    <s v="E10000021_Estimated local unemployment rate (%)_percentage"/>
    <s v="E10000021"/>
    <x v="88"/>
    <s v="Single time point"/>
    <d v="2019-09-01T00:00:00"/>
    <s v="Children in poverty"/>
    <x v="6"/>
    <s v="percentage"/>
    <n v="3"/>
    <n v="170235"/>
    <m/>
    <s v="3%"/>
    <x v="895"/>
  </r>
  <r>
    <s v="E06000048_Estimated local unemployment rate (%)_percentage"/>
    <s v="E06000048"/>
    <x v="89"/>
    <s v="Single time point"/>
    <d v="2019-09-01T00:00:00"/>
    <s v="Children in poverty"/>
    <x v="6"/>
    <s v="percentage"/>
    <n v="4.8"/>
    <n v="59011"/>
    <m/>
    <s v="4.8%"/>
    <x v="876"/>
  </r>
  <r>
    <s v="E10000025_Estimated local unemployment rate (%)_percentage"/>
    <s v="E10000025"/>
    <x v="93"/>
    <s v="Single time point"/>
    <d v="2019-09-01T00:00:00"/>
    <s v="Children in poverty"/>
    <x v="6"/>
    <s v="percentage"/>
    <n v="1.6"/>
    <n v="144788"/>
    <m/>
    <s v="1.6%"/>
    <x v="832"/>
  </r>
  <r>
    <s v="E10000027_Estimated local unemployment rate (%)_percentage"/>
    <s v="E10000027"/>
    <x v="112"/>
    <s v="Single time point"/>
    <d v="2019-09-01T00:00:00"/>
    <s v="Children in poverty"/>
    <x v="6"/>
    <s v="percentage"/>
    <n v="2.4"/>
    <n v="110700"/>
    <m/>
    <s v="2.4%"/>
    <x v="915"/>
  </r>
  <r>
    <s v="E10000029_Estimated local unemployment rate (%)_percentage"/>
    <s v="E10000029"/>
    <x v="123"/>
    <s v="Single time point"/>
    <d v="2019-09-01T00:00:00"/>
    <s v="Children in poverty"/>
    <x v="6"/>
    <s v="percentage"/>
    <n v="2.2999999999999998"/>
    <n v="152752"/>
    <m/>
    <s v="2.3%"/>
    <x v="916"/>
  </r>
  <r>
    <s v="E10000030_Estimated local unemployment rate (%)_percentage"/>
    <s v="E10000030"/>
    <x v="125"/>
    <s v="Single time point"/>
    <d v="2019-09-01T00:00:00"/>
    <s v="Children in poverty"/>
    <x v="6"/>
    <s v="percentage"/>
    <n v="2.2999999999999998"/>
    <n v="261905"/>
    <m/>
    <s v="2.3%"/>
    <x v="916"/>
  </r>
  <r>
    <s v="E10000031_Estimated local unemployment rate (%)_percentage"/>
    <s v="E10000031"/>
    <x v="139"/>
    <s v="Single time point"/>
    <d v="2019-09-01T00:00:00"/>
    <s v="Children in poverty"/>
    <x v="6"/>
    <s v="percentage"/>
    <n v="2.7"/>
    <n v="115928"/>
    <m/>
    <s v="2.7%"/>
    <x v="913"/>
  </r>
  <r>
    <s v="E10000032_Estimated local unemployment rate (%)_percentage"/>
    <s v="E10000032"/>
    <x v="141"/>
    <s v="Single time point"/>
    <d v="2019-09-01T00:00:00"/>
    <s v="Children in poverty"/>
    <x v="6"/>
    <s v="percentage"/>
    <n v="3"/>
    <n v="174672"/>
    <m/>
    <s v="3%"/>
    <x v="895"/>
  </r>
  <r>
    <s v="E09000001_Number of live births_number"/>
    <s v="E09000001"/>
    <x v="25"/>
    <s v="Calendar year"/>
    <n v="2018"/>
    <s v="Children in households at risk from additional pressure"/>
    <x v="7"/>
    <s v="Number"/>
    <n v="51"/>
    <n v="1453"/>
    <m/>
    <s v="35.1 per 1000 0-17 yr olds"/>
    <x v="919"/>
  </r>
  <r>
    <s v="E09000007_Number of live births_number"/>
    <s v="E09000007"/>
    <x v="21"/>
    <s v="Calendar year"/>
    <n v="2018"/>
    <s v="Children in households at risk from additional pressure"/>
    <x v="7"/>
    <s v="Number"/>
    <n v="2519"/>
    <n v="50983"/>
    <m/>
    <s v="49.4 per 1000 0-17 yr olds"/>
    <x v="920"/>
  </r>
  <r>
    <s v="E09000011_Number of live births_number"/>
    <s v="E09000011"/>
    <x v="45"/>
    <s v="Calendar year"/>
    <n v="2018"/>
    <s v="Children in households at risk from additional pressure"/>
    <x v="7"/>
    <s v="Number"/>
    <n v="4228"/>
    <n v="68917"/>
    <m/>
    <s v="61.3 per 1000 0-17 yr olds"/>
    <x v="921"/>
  </r>
  <r>
    <s v="E09000012_Number of live births_number"/>
    <s v="E09000012"/>
    <x v="46"/>
    <s v="Calendar year"/>
    <n v="2018"/>
    <s v="Children in households at risk from additional pressure"/>
    <x v="7"/>
    <s v="Number"/>
    <n v="4384"/>
    <n v="63655"/>
    <m/>
    <s v="68.9 per 1000 0-17 yr olds"/>
    <x v="922"/>
  </r>
  <r>
    <s v="E09000013_Number of live births_number"/>
    <s v="E09000013"/>
    <x v="48"/>
    <s v="Calendar year"/>
    <n v="2018"/>
    <s v="Children in households at risk from additional pressure"/>
    <x v="7"/>
    <s v="Number"/>
    <n v="2314"/>
    <n v="36898"/>
    <m/>
    <s v="62.7 per 1000 0-17 yr olds"/>
    <x v="923"/>
  </r>
  <r>
    <s v="E09000019_Number of live births_number"/>
    <s v="E09000019"/>
    <x v="59"/>
    <s v="Calendar year"/>
    <n v="2018"/>
    <s v="Children in households at risk from additional pressure"/>
    <x v="7"/>
    <s v="Number"/>
    <n v="2793"/>
    <n v="42098"/>
    <m/>
    <s v="66.3 per 1000 0-17 yr olds"/>
    <x v="924"/>
  </r>
  <r>
    <s v="E09000020_Number of live births_number"/>
    <s v="E09000020"/>
    <x v="60"/>
    <s v="Calendar year"/>
    <n v="2018"/>
    <s v="Children in households at risk from additional pressure"/>
    <x v="7"/>
    <s v="Number"/>
    <n v="1637"/>
    <n v="28678"/>
    <m/>
    <s v="57.1 per 1000 0-17 yr olds"/>
    <x v="925"/>
  </r>
  <r>
    <s v="E09000022_Number of live births_number"/>
    <s v="E09000022"/>
    <x v="66"/>
    <s v="Calendar year"/>
    <n v="2018"/>
    <s v="Children in households at risk from additional pressure"/>
    <x v="7"/>
    <s v="Number"/>
    <n v="3917"/>
    <n v="62629"/>
    <m/>
    <s v="62.5 per 1000 0-17 yr olds"/>
    <x v="926"/>
  </r>
  <r>
    <s v="E09000023_Number of live births_number"/>
    <s v="E09000023"/>
    <x v="71"/>
    <s v="Calendar year"/>
    <n v="2018"/>
    <s v="Children in households at risk from additional pressure"/>
    <x v="7"/>
    <s v="Number"/>
    <n v="4504"/>
    <n v="68458"/>
    <m/>
    <s v="65.8 per 1000 0-17 yr olds"/>
    <x v="927"/>
  </r>
  <r>
    <s v="E09000028_Number of live births_number"/>
    <s v="E09000028"/>
    <x v="117"/>
    <s v="Calendar year"/>
    <n v="2018"/>
    <s v="Children in households at risk from additional pressure"/>
    <x v="7"/>
    <s v="Number"/>
    <n v="4181"/>
    <n v="65121"/>
    <m/>
    <s v="64.2 per 1000 0-17 yr olds"/>
    <x v="928"/>
  </r>
  <r>
    <s v="E09000030_Number of live births_number"/>
    <s v="E09000030"/>
    <x v="132"/>
    <s v="Calendar year"/>
    <n v="2018"/>
    <s v="Children in households at risk from additional pressure"/>
    <x v="7"/>
    <s v="Number"/>
    <n v="4381"/>
    <n v="70973"/>
    <m/>
    <s v="61.7 per 1000 0-17 yr olds"/>
    <x v="929"/>
  </r>
  <r>
    <s v="E09000032_Number of live births_number"/>
    <s v="E09000032"/>
    <x v="137"/>
    <s v="Calendar year"/>
    <n v="2018"/>
    <s v="Children in households at risk from additional pressure"/>
    <x v="7"/>
    <s v="Number"/>
    <n v="4697"/>
    <n v="63840"/>
    <m/>
    <s v="73.6 per 1000 0-17 yr olds"/>
    <x v="930"/>
  </r>
  <r>
    <s v="E09000033_Number of live births_number"/>
    <s v="E09000033"/>
    <x v="142"/>
    <s v="Calendar year"/>
    <n v="2018"/>
    <s v="Children in households at risk from additional pressure"/>
    <x v="7"/>
    <s v="Number"/>
    <n v="2510"/>
    <n v="47445"/>
    <m/>
    <s v="52.9 per 1000 0-17 yr olds"/>
    <x v="931"/>
  </r>
  <r>
    <s v="E09000002_Number of live births_number"/>
    <s v="E09000002"/>
    <x v="0"/>
    <s v="Calendar year"/>
    <n v="2018"/>
    <s v="Children in households at risk from additional pressure"/>
    <x v="7"/>
    <s v="Number"/>
    <n v="3700"/>
    <n v="63401"/>
    <m/>
    <s v="58.4 per 1000 0-17 yr olds"/>
    <x v="932"/>
  </r>
  <r>
    <s v="E09000003_Number of live births_number"/>
    <s v="E09000003"/>
    <x v="1"/>
    <s v="Calendar year"/>
    <n v="2018"/>
    <s v="Children in households at risk from additional pressure"/>
    <x v="7"/>
    <s v="Number"/>
    <n v="5111"/>
    <n v="92701"/>
    <m/>
    <s v="55.1 per 1000 0-17 yr olds"/>
    <x v="933"/>
  </r>
  <r>
    <s v="E09000004_Number of live births_number"/>
    <s v="E09000004"/>
    <x v="5"/>
    <s v="Calendar year"/>
    <n v="2018"/>
    <s v="Children in households at risk from additional pressure"/>
    <x v="7"/>
    <s v="Number"/>
    <n v="3030"/>
    <n v="56853"/>
    <m/>
    <s v="53.3 per 1000 0-17 yr olds"/>
    <x v="934"/>
  </r>
  <r>
    <s v="E09000005_Number of live births_number"/>
    <s v="E09000005"/>
    <x v="13"/>
    <s v="Calendar year"/>
    <n v="2018"/>
    <s v="Children in households at risk from additional pressure"/>
    <x v="7"/>
    <s v="Number"/>
    <n v="4705"/>
    <n v="77893"/>
    <m/>
    <s v="60.4 per 1000 0-17 yr olds"/>
    <x v="935"/>
  </r>
  <r>
    <s v="E09000006_Number of live births_number"/>
    <s v="E09000006"/>
    <x v="16"/>
    <s v="Calendar year"/>
    <n v="2018"/>
    <s v="Children in households at risk from additional pressure"/>
    <x v="7"/>
    <s v="Number"/>
    <n v="4005"/>
    <n v="75055"/>
    <m/>
    <s v="53.4 per 1000 0-17 yr olds"/>
    <x v="936"/>
  </r>
  <r>
    <s v="E09000008_Number of live births_number"/>
    <s v="E09000008"/>
    <x v="28"/>
    <s v="Calendar year"/>
    <n v="2018"/>
    <s v="Children in households at risk from additional pressure"/>
    <x v="7"/>
    <s v="Number"/>
    <n v="5425"/>
    <n v="94702"/>
    <m/>
    <s v="57.3 per 1000 0-17 yr olds"/>
    <x v="937"/>
  </r>
  <r>
    <s v="E09000009_Number of live births_number"/>
    <s v="E09000009"/>
    <x v="38"/>
    <s v="Calendar year"/>
    <n v="2018"/>
    <s v="Children in households at risk from additional pressure"/>
    <x v="7"/>
    <s v="Number"/>
    <n v="4732"/>
    <n v="81732"/>
    <m/>
    <s v="57.9 per 1000 0-17 yr olds"/>
    <x v="938"/>
  </r>
  <r>
    <s v="E09000010_Number of live births_number"/>
    <s v="E09000010"/>
    <x v="41"/>
    <s v="Calendar year"/>
    <n v="2018"/>
    <s v="Children in households at risk from additional pressure"/>
    <x v="7"/>
    <s v="Number"/>
    <n v="4672"/>
    <n v="84497"/>
    <m/>
    <s v="55.3 per 1000 0-17 yr olds"/>
    <x v="939"/>
  </r>
  <r>
    <s v="E09000014_Number of live births_number"/>
    <s v="E09000014"/>
    <x v="50"/>
    <s v="Calendar year"/>
    <n v="2018"/>
    <s v="Children in households at risk from additional pressure"/>
    <x v="7"/>
    <s v="Number"/>
    <n v="3756"/>
    <n v="60398"/>
    <m/>
    <s v="62.2 per 1000 0-17 yr olds"/>
    <x v="940"/>
  </r>
  <r>
    <s v="E09000015_Number of live births_number"/>
    <s v="E09000015"/>
    <x v="51"/>
    <s v="Calendar year"/>
    <n v="2018"/>
    <s v="Children in households at risk from additional pressure"/>
    <x v="7"/>
    <s v="Number"/>
    <n v="3582"/>
    <n v="58373"/>
    <m/>
    <s v="61.4 per 1000 0-17 yr olds"/>
    <x v="941"/>
  </r>
  <r>
    <s v="E09000016_Number of live births_number"/>
    <s v="E09000016"/>
    <x v="53"/>
    <s v="Calendar year"/>
    <n v="2018"/>
    <s v="Children in households at risk from additional pressure"/>
    <x v="7"/>
    <s v="Number"/>
    <n v="3307"/>
    <n v="57541"/>
    <m/>
    <s v="57.5 per 1000 0-17 yr olds"/>
    <x v="942"/>
  </r>
  <r>
    <s v="E09000017_Number of live births_number"/>
    <s v="E09000017"/>
    <x v="56"/>
    <s v="Calendar year"/>
    <n v="2018"/>
    <s v="Children in households at risk from additional pressure"/>
    <x v="7"/>
    <s v="Number"/>
    <n v="4075"/>
    <n v="73377"/>
    <m/>
    <s v="55.5 per 1000 0-17 yr olds"/>
    <x v="943"/>
  </r>
  <r>
    <s v="E09000018_Number of live births_number"/>
    <s v="E09000018"/>
    <x v="57"/>
    <s v="Calendar year"/>
    <n v="2018"/>
    <s v="Children in households at risk from additional pressure"/>
    <x v="7"/>
    <s v="Number"/>
    <n v="3947"/>
    <n v="64898"/>
    <m/>
    <s v="60.8 per 1000 0-17 yr olds"/>
    <x v="944"/>
  </r>
  <r>
    <s v="E09000021_Number of live births_number"/>
    <s v="E09000021"/>
    <x v="63"/>
    <s v="Calendar year"/>
    <n v="2018"/>
    <s v="Children in households at risk from additional pressure"/>
    <x v="7"/>
    <s v="Number"/>
    <n v="2025"/>
    <n v="38977"/>
    <m/>
    <s v="52 per 1000 0-17 yr olds"/>
    <x v="945"/>
  </r>
  <r>
    <s v="E09000024_Number of live births_number"/>
    <s v="E09000024"/>
    <x v="77"/>
    <s v="Calendar year"/>
    <n v="2018"/>
    <s v="Children in households at risk from additional pressure"/>
    <x v="7"/>
    <s v="Number"/>
    <n v="3018"/>
    <n v="47266"/>
    <m/>
    <s v="63.9 per 1000 0-17 yr olds"/>
    <x v="946"/>
  </r>
  <r>
    <s v="E09000025_Number of live births_number"/>
    <s v="E09000025"/>
    <x v="81"/>
    <s v="Calendar year"/>
    <n v="2018"/>
    <s v="Children in households at risk from additional pressure"/>
    <x v="7"/>
    <s v="Number"/>
    <n v="5678"/>
    <n v="86567"/>
    <m/>
    <s v="65.6 per 1000 0-17 yr olds"/>
    <x v="947"/>
  </r>
  <r>
    <s v="E09000026_Number of live births_number"/>
    <s v="E09000026"/>
    <x v="99"/>
    <s v="Calendar year"/>
    <n v="2018"/>
    <s v="Children in households at risk from additional pressure"/>
    <x v="7"/>
    <s v="Number"/>
    <n v="4539"/>
    <n v="76159"/>
    <m/>
    <s v="59.6 per 1000 0-17 yr olds"/>
    <x v="948"/>
  </r>
  <r>
    <s v="E09000027_Number of live births_number"/>
    <s v="E09000027"/>
    <x v="101"/>
    <s v="Calendar year"/>
    <n v="2018"/>
    <s v="Children in households at risk from additional pressure"/>
    <x v="7"/>
    <s v="Number"/>
    <n v="2310"/>
    <n v="45525"/>
    <m/>
    <s v="50.7 per 1000 0-17 yr olds"/>
    <x v="949"/>
  </r>
  <r>
    <s v="E09000029_Number of live births_number"/>
    <s v="E09000029"/>
    <x v="126"/>
    <s v="Calendar year"/>
    <n v="2018"/>
    <s v="Children in households at risk from additional pressure"/>
    <x v="7"/>
    <s v="Number"/>
    <n v="2472"/>
    <n v="47941"/>
    <m/>
    <s v="51.6 per 1000 0-17 yr olds"/>
    <x v="950"/>
  </r>
  <r>
    <s v="E09000031_Number of live births_number"/>
    <s v="E09000031"/>
    <x v="136"/>
    <s v="Calendar year"/>
    <n v="2018"/>
    <s v="Children in households at risk from additional pressure"/>
    <x v="7"/>
    <s v="Number"/>
    <n v="4468"/>
    <n v="67017"/>
    <m/>
    <s v="66.7 per 1000 0-17 yr olds"/>
    <x v="951"/>
  </r>
  <r>
    <s v="E08000025_Number of live births_number"/>
    <s v="E08000025"/>
    <x v="6"/>
    <s v="Calendar year"/>
    <n v="2018"/>
    <s v="Children in households at risk from additional pressure"/>
    <x v="7"/>
    <s v="Number"/>
    <n v="15916"/>
    <n v="288388"/>
    <m/>
    <s v="55.2 per 1000 0-17 yr olds"/>
    <x v="952"/>
  </r>
  <r>
    <s v="E08000026_Number of live births_number"/>
    <s v="E08000026"/>
    <x v="27"/>
    <s v="Calendar year"/>
    <n v="2018"/>
    <s v="Children in households at risk from additional pressure"/>
    <x v="7"/>
    <s v="Number"/>
    <n v="4300"/>
    <n v="78994"/>
    <m/>
    <s v="54.4 per 1000 0-17 yr olds"/>
    <x v="953"/>
  </r>
  <r>
    <s v="E08000027_Number of live births_number"/>
    <s v="E08000027"/>
    <x v="36"/>
    <s v="Calendar year"/>
    <n v="2018"/>
    <s v="Children in households at risk from additional pressure"/>
    <x v="7"/>
    <s v="Number"/>
    <n v="3569"/>
    <n v="69265"/>
    <m/>
    <s v="51.5 per 1000 0-17 yr olds"/>
    <x v="954"/>
  </r>
  <r>
    <s v="E08000028_Number of live births_number"/>
    <s v="E08000028"/>
    <x v="106"/>
    <s v="Calendar year"/>
    <n v="2018"/>
    <s v="Children in households at risk from additional pressure"/>
    <x v="7"/>
    <s v="Number"/>
    <n v="4535"/>
    <n v="81920"/>
    <m/>
    <s v="55.4 per 1000 0-17 yr olds"/>
    <x v="955"/>
  </r>
  <r>
    <s v="E08000029_Number of live births_number"/>
    <s v="E08000029"/>
    <x v="111"/>
    <s v="Calendar year"/>
    <n v="2018"/>
    <s v="Children in households at risk from additional pressure"/>
    <x v="7"/>
    <s v="Number"/>
    <n v="2189"/>
    <n v="46946"/>
    <m/>
    <s v="46.6 per 1000 0-17 yr olds"/>
    <x v="956"/>
  </r>
  <r>
    <s v="E08000030_Number of live births_number"/>
    <s v="E08000030"/>
    <x v="135"/>
    <s v="Calendar year"/>
    <n v="2018"/>
    <s v="Children in households at risk from additional pressure"/>
    <x v="7"/>
    <s v="Number"/>
    <n v="3715"/>
    <n v="68157"/>
    <m/>
    <s v="54.5 per 1000 0-17 yr olds"/>
    <x v="957"/>
  </r>
  <r>
    <s v="E08000031_Number of live births_number"/>
    <s v="E08000031"/>
    <x v="148"/>
    <s v="Calendar year"/>
    <n v="2018"/>
    <s v="Children in households at risk from additional pressure"/>
    <x v="7"/>
    <s v="Number"/>
    <n v="3326"/>
    <n v="61244"/>
    <m/>
    <s v="54.3 per 1000 0-17 yr olds"/>
    <x v="958"/>
  </r>
  <r>
    <s v="E08000011_Number of live births_number"/>
    <s v="E08000011"/>
    <x v="65"/>
    <s v="Calendar year"/>
    <n v="2018"/>
    <s v="Children in households at risk from additional pressure"/>
    <x v="7"/>
    <s v="Number"/>
    <n v="2009"/>
    <n v="33477"/>
    <m/>
    <s v="60 per 1000 0-17 yr olds"/>
    <x v="959"/>
  </r>
  <r>
    <s v="E08000012_Number of live births_number"/>
    <s v="E08000012"/>
    <x v="73"/>
    <s v="Calendar year"/>
    <n v="2018"/>
    <s v="Children in households at risk from additional pressure"/>
    <x v="7"/>
    <s v="Number"/>
    <n v="5863"/>
    <n v="94902"/>
    <m/>
    <s v="61.8 per 1000 0-17 yr olds"/>
    <x v="960"/>
  </r>
  <r>
    <s v="E08000013_Number of live births_number"/>
    <s v="E08000013"/>
    <x v="152"/>
    <s v="Calendar year"/>
    <n v="2018"/>
    <s v="Children in households at risk from additional pressure"/>
    <x v="7"/>
    <s v="Number"/>
    <n v="1949"/>
    <n v="36785"/>
    <m/>
    <s v="53 per 1000 0-17 yr olds"/>
    <x v="961"/>
  </r>
  <r>
    <s v="E08000014_Number of live births_number"/>
    <s v="E08000014"/>
    <x v="107"/>
    <s v="Calendar year"/>
    <n v="2018"/>
    <s v="Children in households at risk from additional pressure"/>
    <x v="7"/>
    <s v="Number"/>
    <n v="2569"/>
    <n v="53833"/>
    <m/>
    <s v="47.7 per 1000 0-17 yr olds"/>
    <x v="962"/>
  </r>
  <r>
    <s v="E08000015_Number of live births_number"/>
    <s v="E08000015"/>
    <x v="146"/>
    <s v="Calendar year"/>
    <n v="2018"/>
    <s v="Children in households at risk from additional pressure"/>
    <x v="7"/>
    <s v="Number"/>
    <n v="3242"/>
    <n v="67576"/>
    <m/>
    <s v="48 per 1000 0-17 yr olds"/>
    <x v="963"/>
  </r>
  <r>
    <s v="E08000001_Number of live births_number"/>
    <s v="E08000001"/>
    <x v="9"/>
    <s v="Calendar year"/>
    <n v="2018"/>
    <s v="Children in households at risk from additional pressure"/>
    <x v="7"/>
    <s v="Number"/>
    <n v="3607"/>
    <n v="67670"/>
    <m/>
    <s v="53.3 per 1000 0-17 yr olds"/>
    <x v="964"/>
  </r>
  <r>
    <s v="E08000002_Number of live births_number"/>
    <s v="E08000002"/>
    <x v="18"/>
    <s v="Calendar year"/>
    <n v="2018"/>
    <s v="Children in households at risk from additional pressure"/>
    <x v="7"/>
    <s v="Number"/>
    <n v="2219"/>
    <n v="43142"/>
    <m/>
    <s v="51.4 per 1000 0-17 yr olds"/>
    <x v="965"/>
  </r>
  <r>
    <s v="E08000003_Number of live births_number"/>
    <s v="E08000003"/>
    <x v="75"/>
    <s v="Calendar year"/>
    <n v="2018"/>
    <s v="Children in households at risk from additional pressure"/>
    <x v="7"/>
    <s v="Number"/>
    <n v="7237"/>
    <n v="121962"/>
    <m/>
    <s v="59.3 per 1000 0-17 yr olds"/>
    <x v="966"/>
  </r>
  <r>
    <s v="E08000004_Number of live births_number"/>
    <s v="E08000004"/>
    <x v="92"/>
    <s v="Calendar year"/>
    <n v="2018"/>
    <s v="Children in households at risk from additional pressure"/>
    <x v="7"/>
    <s v="Number"/>
    <n v="3187"/>
    <n v="59416"/>
    <m/>
    <s v="53.6 per 1000 0-17 yr olds"/>
    <x v="967"/>
  </r>
  <r>
    <s v="E08000005_Number of live births_number"/>
    <s v="E08000005"/>
    <x v="102"/>
    <s v="Calendar year"/>
    <n v="2018"/>
    <s v="Children in households at risk from additional pressure"/>
    <x v="7"/>
    <s v="Number"/>
    <n v="2832"/>
    <n v="52689"/>
    <m/>
    <s v="53.7 per 1000 0-17 yr olds"/>
    <x v="968"/>
  </r>
  <r>
    <s v="E08000006_Number of live births_number"/>
    <s v="E08000006"/>
    <x v="105"/>
    <s v="Calendar year"/>
    <n v="2018"/>
    <s v="Children in households at risk from additional pressure"/>
    <x v="7"/>
    <s v="Number"/>
    <n v="3553"/>
    <n v="56566"/>
    <m/>
    <s v="62.8 per 1000 0-17 yr olds"/>
    <x v="969"/>
  </r>
  <r>
    <s v="E08000007_Number of live births_number"/>
    <s v="E08000007"/>
    <x v="120"/>
    <s v="Calendar year"/>
    <n v="2018"/>
    <s v="Children in households at risk from additional pressure"/>
    <x v="7"/>
    <s v="Number"/>
    <n v="3302"/>
    <n v="63141"/>
    <m/>
    <s v="52.3 per 1000 0-17 yr olds"/>
    <x v="970"/>
  </r>
  <r>
    <s v="E08000008_Number of live births_number"/>
    <s v="E08000008"/>
    <x v="128"/>
    <s v="Calendar year"/>
    <n v="2018"/>
    <s v="Children in households at risk from additional pressure"/>
    <x v="7"/>
    <s v="Number"/>
    <n v="2784"/>
    <n v="50223"/>
    <m/>
    <s v="55.4 per 1000 0-17 yr olds"/>
    <x v="971"/>
  </r>
  <r>
    <s v="E08000009_Number of live births_number"/>
    <s v="E08000009"/>
    <x v="133"/>
    <s v="Calendar year"/>
    <n v="2018"/>
    <s v="Children in households at risk from additional pressure"/>
    <x v="7"/>
    <s v="Number"/>
    <n v="2641"/>
    <n v="56087"/>
    <m/>
    <s v="47.1 per 1000 0-17 yr olds"/>
    <x v="972"/>
  </r>
  <r>
    <s v="E08000010_Number of live births_number"/>
    <s v="E08000010"/>
    <x v="143"/>
    <s v="Calendar year"/>
    <n v="2018"/>
    <s v="Children in households at risk from additional pressure"/>
    <x v="7"/>
    <s v="Number"/>
    <n v="3414"/>
    <n v="68388"/>
    <m/>
    <s v="49.9 per 1000 0-17 yr olds"/>
    <x v="973"/>
  </r>
  <r>
    <s v="E08000016_Number of live births_number"/>
    <s v="E08000016"/>
    <x v="2"/>
    <s v="Calendar year"/>
    <n v="2018"/>
    <s v="Children in households at risk from additional pressure"/>
    <x v="7"/>
    <s v="Number"/>
    <n v="2630"/>
    <n v="50727"/>
    <m/>
    <s v="51.8 per 1000 0-17 yr olds"/>
    <x v="974"/>
  </r>
  <r>
    <s v="E08000017_Number of live births_number"/>
    <s v="E08000017"/>
    <x v="34"/>
    <s v="Calendar year"/>
    <n v="2018"/>
    <s v="Children in households at risk from additional pressure"/>
    <x v="7"/>
    <s v="Number"/>
    <n v="3402"/>
    <n v="66448"/>
    <m/>
    <s v="51.2 per 1000 0-17 yr olds"/>
    <x v="975"/>
  </r>
  <r>
    <s v="E08000018_Number of live births_number"/>
    <s v="E08000018"/>
    <x v="103"/>
    <s v="Calendar year"/>
    <n v="2018"/>
    <s v="Children in households at risk from additional pressure"/>
    <x v="7"/>
    <s v="Number"/>
    <n v="2940"/>
    <n v="57196"/>
    <m/>
    <s v="51.4 per 1000 0-17 yr olds"/>
    <x v="976"/>
  </r>
  <r>
    <s v="E08000019_Number of live births_number"/>
    <s v="E08000019"/>
    <x v="108"/>
    <s v="Calendar year"/>
    <n v="2018"/>
    <s v="Children in households at risk from additional pressure"/>
    <x v="7"/>
    <s v="Number"/>
    <n v="6080"/>
    <n v="117497"/>
    <m/>
    <s v="51.7 per 1000 0-17 yr olds"/>
    <x v="977"/>
  </r>
  <r>
    <s v="E08000032_Number of live births_number"/>
    <s v="E08000032"/>
    <x v="12"/>
    <s v="Calendar year"/>
    <n v="2018"/>
    <s v="Children in households at risk from additional pressure"/>
    <x v="7"/>
    <s v="Number"/>
    <n v="7244"/>
    <n v="142005"/>
    <m/>
    <s v="51 per 1000 0-17 yr olds"/>
    <x v="978"/>
  </r>
  <r>
    <s v="E08000033_Number of live births_number"/>
    <s v="E08000033"/>
    <x v="19"/>
    <s v="Calendar year"/>
    <n v="2018"/>
    <s v="Children in households at risk from additional pressure"/>
    <x v="7"/>
    <s v="Number"/>
    <n v="2294"/>
    <n v="46021"/>
    <m/>
    <s v="49.8 per 1000 0-17 yr olds"/>
    <x v="979"/>
  </r>
  <r>
    <s v="E08000034_Number of live births_number"/>
    <s v="E08000034"/>
    <x v="64"/>
    <s v="Calendar year"/>
    <n v="2018"/>
    <s v="Children in households at risk from additional pressure"/>
    <x v="7"/>
    <s v="Number"/>
    <n v="4971"/>
    <n v="100174"/>
    <m/>
    <s v="49.6 per 1000 0-17 yr olds"/>
    <x v="980"/>
  </r>
  <r>
    <s v="E08000035_Number of live births_number"/>
    <s v="E08000035"/>
    <x v="68"/>
    <s v="Calendar year"/>
    <n v="2018"/>
    <s v="Children in households at risk from additional pressure"/>
    <x v="7"/>
    <s v="Number"/>
    <n v="9907"/>
    <n v="168176"/>
    <m/>
    <s v="58.9 per 1000 0-17 yr olds"/>
    <x v="981"/>
  </r>
  <r>
    <s v="E08000036_Number of live births_number"/>
    <s v="E08000036"/>
    <x v="134"/>
    <s v="Calendar year"/>
    <n v="2018"/>
    <s v="Children in households at risk from additional pressure"/>
    <x v="7"/>
    <s v="Number"/>
    <n v="3983"/>
    <n v="72893"/>
    <m/>
    <s v="54.6 per 1000 0-17 yr olds"/>
    <x v="982"/>
  </r>
  <r>
    <s v="E08000020_Number of live births_number"/>
    <s v="E08000020"/>
    <x v="43"/>
    <s v="Calendar year"/>
    <n v="2018"/>
    <s v="Children in households at risk from additional pressure"/>
    <x v="7"/>
    <s v="Number"/>
    <n v="2003"/>
    <n v="39605"/>
    <m/>
    <s v="50.6 per 1000 0-17 yr olds"/>
    <x v="983"/>
  </r>
  <r>
    <s v="E08000021_Number of live births_number"/>
    <s v="E08000021"/>
    <x v="80"/>
    <s v="Calendar year"/>
    <n v="2018"/>
    <s v="Children in households at risk from additional pressure"/>
    <x v="7"/>
    <s v="Number"/>
    <n v="3205"/>
    <n v="58056"/>
    <m/>
    <s v="55.2 per 1000 0-17 yr olds"/>
    <x v="984"/>
  </r>
  <r>
    <s v="E08000022_Number of live births_number"/>
    <s v="E08000022"/>
    <x v="86"/>
    <s v="Calendar year"/>
    <n v="2018"/>
    <s v="Children in households at risk from additional pressure"/>
    <x v="7"/>
    <s v="Number"/>
    <n v="2194"/>
    <n v="41360"/>
    <m/>
    <s v="53 per 1000 0-17 yr olds"/>
    <x v="985"/>
  </r>
  <r>
    <s v="E08000023_Number of live births_number"/>
    <s v="E08000023"/>
    <x v="114"/>
    <s v="Calendar year"/>
    <n v="2018"/>
    <s v="Children in households at risk from additional pressure"/>
    <x v="7"/>
    <s v="Number"/>
    <n v="1528"/>
    <n v="29920"/>
    <m/>
    <s v="51.1 per 1000 0-17 yr olds"/>
    <x v="986"/>
  </r>
  <r>
    <s v="E08000024_Number of live births_number"/>
    <s v="E08000024"/>
    <x v="124"/>
    <s v="Calendar year"/>
    <n v="2018"/>
    <s v="Children in households at risk from additional pressure"/>
    <x v="7"/>
    <s v="Number"/>
    <n v="2758"/>
    <n v="54563"/>
    <m/>
    <s v="50.5 per 1000 0-17 yr olds"/>
    <x v="987"/>
  </r>
  <r>
    <s v="E06000053_Number of live births_number"/>
    <s v="E06000053"/>
    <x v="156"/>
    <s v="Calendar year"/>
    <n v="2018"/>
    <s v="Children in households at risk from additional pressure"/>
    <x v="7"/>
    <s v="Number"/>
    <n v="21"/>
    <n v="368"/>
    <m/>
    <s v="57.1 per 1000 0-17 yr olds"/>
    <x v="988"/>
  </r>
  <r>
    <s v="E06000022_Number of live births_number"/>
    <s v="E06000022"/>
    <x v="3"/>
    <s v="Calendar year"/>
    <n v="2018"/>
    <s v="Children in households at risk from additional pressure"/>
    <x v="7"/>
    <s v="Number"/>
    <n v="1678"/>
    <n v="35946"/>
    <m/>
    <s v="46.7 per 1000 0-17 yr olds"/>
    <x v="989"/>
  </r>
  <r>
    <s v="E06000023_Number of live births_number"/>
    <s v="E06000023"/>
    <x v="157"/>
    <s v="Calendar year"/>
    <n v="2018"/>
    <s v="Children in households at risk from additional pressure"/>
    <x v="7"/>
    <s v="Number"/>
    <n v="5820"/>
    <n v="94016"/>
    <m/>
    <s v="61.9 per 1000 0-17 yr olds"/>
    <x v="990"/>
  </r>
  <r>
    <s v="E06000024_Number of live births_number"/>
    <s v="E06000024"/>
    <x v="85"/>
    <s v="Calendar year"/>
    <n v="2018"/>
    <s v="Children in households at risk from additional pressure"/>
    <x v="7"/>
    <s v="Number"/>
    <n v="2073"/>
    <n v="43435"/>
    <m/>
    <s v="47.7 per 1000 0-17 yr olds"/>
    <x v="991"/>
  </r>
  <r>
    <s v="E06000025_Number of live births_number"/>
    <s v="E06000025"/>
    <x v="113"/>
    <s v="Calendar year"/>
    <n v="2018"/>
    <s v="Children in households at risk from additional pressure"/>
    <x v="7"/>
    <s v="Number"/>
    <n v="3196"/>
    <n v="58867"/>
    <m/>
    <s v="54.3 per 1000 0-17 yr olds"/>
    <x v="992"/>
  </r>
  <r>
    <s v="E06000001_Number of live births_number"/>
    <s v="E06000001"/>
    <x v="52"/>
    <s v="Calendar year"/>
    <n v="2018"/>
    <s v="Children in households at risk from additional pressure"/>
    <x v="7"/>
    <s v="Number"/>
    <n v="1032"/>
    <n v="20006"/>
    <m/>
    <s v="51.6 per 1000 0-17 yr olds"/>
    <x v="993"/>
  </r>
  <r>
    <s v="E06000002_Number of live births_number"/>
    <s v="E06000002"/>
    <x v="78"/>
    <s v="Calendar year"/>
    <n v="2018"/>
    <s v="Children in households at risk from additional pressure"/>
    <x v="7"/>
    <s v="Number"/>
    <n v="1868"/>
    <n v="32513"/>
    <m/>
    <s v="57.5 per 1000 0-17 yr olds"/>
    <x v="994"/>
  </r>
  <r>
    <s v="E06000003_Number of live births_number"/>
    <s v="E06000003"/>
    <x v="100"/>
    <s v="Calendar year"/>
    <n v="2018"/>
    <s v="Children in households at risk from additional pressure"/>
    <x v="7"/>
    <s v="Number"/>
    <n v="1366"/>
    <n v="27626"/>
    <m/>
    <s v="49.4 per 1000 0-17 yr olds"/>
    <x v="995"/>
  </r>
  <r>
    <s v="E06000004_Number of live births_number"/>
    <s v="E06000004"/>
    <x v="121"/>
    <s v="Calendar year"/>
    <n v="2018"/>
    <s v="Children in households at risk from additional pressure"/>
    <x v="7"/>
    <s v="Number"/>
    <n v="2112"/>
    <n v="43521"/>
    <m/>
    <s v="48.5 per 1000 0-17 yr olds"/>
    <x v="996"/>
  </r>
  <r>
    <s v="E06000010_Number of live births_number"/>
    <s v="E06000010"/>
    <x v="154"/>
    <s v="Calendar year"/>
    <n v="2018"/>
    <s v="Children in households at risk from additional pressure"/>
    <x v="7"/>
    <s v="Number"/>
    <n v="3300"/>
    <n v="57023"/>
    <m/>
    <s v="57.9 per 1000 0-17 yr olds"/>
    <x v="997"/>
  </r>
  <r>
    <s v="E06000011_Number of live births_number"/>
    <s v="E06000011"/>
    <x v="39"/>
    <s v="Calendar year"/>
    <n v="2018"/>
    <s v="Children in households at risk from additional pressure"/>
    <x v="7"/>
    <s v="Number"/>
    <n v="2730"/>
    <n v="62942"/>
    <m/>
    <s v="43.4 per 1000 0-17 yr olds"/>
    <x v="998"/>
  </r>
  <r>
    <s v="E06000012_Number of live births_number"/>
    <s v="E06000012"/>
    <x v="83"/>
    <s v="Calendar year"/>
    <n v="2018"/>
    <s v="Children in households at risk from additional pressure"/>
    <x v="7"/>
    <s v="Number"/>
    <n v="1705"/>
    <n v="34503"/>
    <m/>
    <s v="49.4 per 1000 0-17 yr olds"/>
    <x v="999"/>
  </r>
  <r>
    <s v="E06000013_Number of live births_number"/>
    <s v="E06000013"/>
    <x v="84"/>
    <s v="Calendar year"/>
    <n v="2018"/>
    <s v="Children in households at risk from additional pressure"/>
    <x v="7"/>
    <s v="Number"/>
    <n v="1673"/>
    <n v="35714"/>
    <m/>
    <s v="46.8 per 1000 0-17 yr olds"/>
    <x v="1000"/>
  </r>
  <r>
    <s v="E10000023_Number of live births_number"/>
    <s v="E10000023"/>
    <x v="87"/>
    <s v="Calendar year"/>
    <n v="2018"/>
    <s v="Children in households at risk from additional pressure"/>
    <x v="7"/>
    <s v="Number"/>
    <n v="5312"/>
    <n v="117499"/>
    <m/>
    <s v="45.2 per 1000 0-17 yr olds"/>
    <x v="1001"/>
  </r>
  <r>
    <s v="E06000014_Number of live births_number"/>
    <s v="E06000014"/>
    <x v="150"/>
    <s v="Calendar year"/>
    <n v="2018"/>
    <s v="Children in households at risk from additional pressure"/>
    <x v="7"/>
    <s v="Number"/>
    <n v="1813"/>
    <n v="36572"/>
    <m/>
    <s v="49.6 per 1000 0-17 yr olds"/>
    <x v="1002"/>
  </r>
  <r>
    <s v="E06000032_Number of live births_number"/>
    <s v="E06000032"/>
    <x v="74"/>
    <s v="Calendar year"/>
    <n v="2018"/>
    <s v="Children in households at risk from additional pressure"/>
    <x v="7"/>
    <s v="Number"/>
    <n v="3239"/>
    <n v="57375"/>
    <m/>
    <s v="56.5 per 1000 0-17 yr olds"/>
    <x v="1003"/>
  </r>
  <r>
    <s v="E06000055_Number of live births_number"/>
    <s v="E06000055"/>
    <x v="155"/>
    <s v="Calendar year"/>
    <n v="2018"/>
    <s v="Children in households at risk from additional pressure"/>
    <x v="7"/>
    <s v="Number"/>
    <n v="2164"/>
    <n v="40088"/>
    <m/>
    <s v="54 per 1000 0-17 yr olds"/>
    <x v="1004"/>
  </r>
  <r>
    <s v="E06000056_Number of live births_number"/>
    <s v="E06000056"/>
    <x v="22"/>
    <s v="Calendar year"/>
    <n v="2018"/>
    <s v="Children in households at risk from additional pressure"/>
    <x v="7"/>
    <s v="Number"/>
    <n v="3363"/>
    <n v="62515"/>
    <m/>
    <s v="53.8 per 1000 0-17 yr olds"/>
    <x v="1005"/>
  </r>
  <r>
    <s v="E10000002_Number of live births_number"/>
    <s v="E10000002"/>
    <x v="17"/>
    <s v="Calendar year"/>
    <n v="2018"/>
    <s v="Children in households at risk from additional pressure"/>
    <x v="7"/>
    <s v="Number"/>
    <n v="5859"/>
    <n v="124321"/>
    <m/>
    <s v="47.1 per 1000 0-17 yr olds"/>
    <x v="1006"/>
  </r>
  <r>
    <s v="E06000042_Number of live births_number"/>
    <s v="E06000042"/>
    <x v="79"/>
    <s v="Calendar year"/>
    <n v="2018"/>
    <s v="Children in households at risk from additional pressure"/>
    <x v="7"/>
    <s v="Number"/>
    <n v="3451"/>
    <n v="68278"/>
    <m/>
    <s v="50.5 per 1000 0-17 yr olds"/>
    <x v="1007"/>
  </r>
  <r>
    <s v="E10000007_Number of live births_number"/>
    <s v="E10000007"/>
    <x v="32"/>
    <s v="Calendar year"/>
    <n v="2018"/>
    <s v="Children in households at risk from additional pressure"/>
    <x v="7"/>
    <s v="Number"/>
    <n v="7416"/>
    <n v="153272"/>
    <m/>
    <s v="48.4 per 1000 0-17 yr olds"/>
    <x v="1008"/>
  </r>
  <r>
    <s v="E06000015_Number of live births_number"/>
    <s v="E06000015"/>
    <x v="31"/>
    <s v="Calendar year"/>
    <n v="2018"/>
    <s v="Children in households at risk from additional pressure"/>
    <x v="7"/>
    <s v="Number"/>
    <n v="3174"/>
    <n v="59899"/>
    <m/>
    <s v="53 per 1000 0-17 yr olds"/>
    <x v="1009"/>
  </r>
  <r>
    <s v="E10000009_Number of live births_number"/>
    <s v="E10000009"/>
    <x v="35"/>
    <s v="Calendar year"/>
    <n v="2018"/>
    <s v="Children in households at risk from additional pressure"/>
    <x v="7"/>
    <s v="Number"/>
    <n v="2841"/>
    <n v="76699"/>
    <m/>
    <s v="37 per 1000 0-17 yr olds"/>
    <x v="1010"/>
  </r>
  <r>
    <s v="E06000029_Number of live births_number"/>
    <s v="E06000029"/>
    <x v="96"/>
    <s v="Calendar year"/>
    <n v="2018"/>
    <s v="Children in households at risk from additional pressure"/>
    <x v="7"/>
    <s v="Number"/>
    <n v="1842.3190172642762"/>
    <n v="30188"/>
    <m/>
    <s v="61 per 1000 0-17 yr olds"/>
    <x v="1011"/>
  </r>
  <r>
    <s v="E06000028_Number of live births_number"/>
    <s v="E06000028"/>
    <x v="10"/>
    <s v="Calendar year"/>
    <n v="2018"/>
    <s v="Children in households at risk from additional pressure"/>
    <x v="7"/>
    <s v="Number"/>
    <n v="1529.0442496679948"/>
    <n v="36373"/>
    <m/>
    <s v="42 per 1000 0-17 yr olds"/>
    <x v="1012"/>
  </r>
  <r>
    <s v="E06000047_Number of live births_number"/>
    <s v="E06000047"/>
    <x v="37"/>
    <s v="Calendar year"/>
    <n v="2018"/>
    <s v="Children in households at risk from additional pressure"/>
    <x v="7"/>
    <s v="Number"/>
    <n v="4868"/>
    <n v="101040"/>
    <m/>
    <s v="48.2 per 1000 0-17 yr olds"/>
    <x v="1013"/>
  </r>
  <r>
    <s v="E06000005_Number of live births_number"/>
    <s v="E06000005"/>
    <x v="30"/>
    <s v="Calendar year"/>
    <n v="2018"/>
    <s v="Children in households at risk from additional pressure"/>
    <x v="7"/>
    <s v="Number"/>
    <n v="1112"/>
    <n v="22454"/>
    <m/>
    <s v="49.5 per 1000 0-17 yr olds"/>
    <x v="1014"/>
  </r>
  <r>
    <s v="E10000011_Number of live births_number"/>
    <s v="E10000011"/>
    <x v="40"/>
    <s v="Calendar year"/>
    <n v="2018"/>
    <s v="Children in households at risk from additional pressure"/>
    <x v="7"/>
    <s v="Number"/>
    <n v="4941"/>
    <n v="106378"/>
    <m/>
    <s v="46.4 per 1000 0-17 yr olds"/>
    <x v="1015"/>
  </r>
  <r>
    <s v="E06000043_Number of live births_number"/>
    <s v="E06000043"/>
    <x v="14"/>
    <s v="Calendar year"/>
    <n v="2018"/>
    <s v="Children in households at risk from additional pressure"/>
    <x v="7"/>
    <s v="Number"/>
    <n v="2521"/>
    <n v="51005"/>
    <m/>
    <s v="49.4 per 1000 0-17 yr olds"/>
    <x v="1016"/>
  </r>
  <r>
    <s v="E10000014_Number of live births_number"/>
    <s v="E10000014"/>
    <x v="49"/>
    <s v="Calendar year"/>
    <n v="2018"/>
    <s v="Children in households at risk from additional pressure"/>
    <x v="7"/>
    <s v="Number"/>
    <n v="13401"/>
    <n v="284002"/>
    <m/>
    <s v="47.2 per 1000 0-17 yr olds"/>
    <x v="1017"/>
  </r>
  <r>
    <s v="E06000044_Number of live births_number"/>
    <s v="E06000044"/>
    <x v="97"/>
    <s v="Calendar year"/>
    <n v="2018"/>
    <s v="Children in households at risk from additional pressure"/>
    <x v="7"/>
    <s v="Number"/>
    <n v="2375"/>
    <n v="44046"/>
    <m/>
    <s v="53.9 per 1000 0-17 yr olds"/>
    <x v="1018"/>
  </r>
  <r>
    <s v="E06000045_Number of live births_number"/>
    <s v="E06000045"/>
    <x v="115"/>
    <s v="Calendar year"/>
    <n v="2018"/>
    <s v="Children in households at risk from additional pressure"/>
    <x v="7"/>
    <s v="Number"/>
    <n v="3017"/>
    <n v="50832"/>
    <m/>
    <s v="59.4 per 1000 0-17 yr olds"/>
    <x v="1019"/>
  </r>
  <r>
    <s v="E10000018_Number of live births_number"/>
    <s v="E10000018"/>
    <x v="70"/>
    <s v="Calendar year"/>
    <n v="2018"/>
    <s v="Children in households at risk from additional pressure"/>
    <x v="7"/>
    <s v="Number"/>
    <n v="6875"/>
    <n v="140307"/>
    <m/>
    <s v="49 per 1000 0-17 yr olds"/>
    <x v="1020"/>
  </r>
  <r>
    <s v="E06000016_Number of live births_number"/>
    <s v="E06000016"/>
    <x v="69"/>
    <s v="Calendar year"/>
    <n v="2018"/>
    <s v="Children in households at risk from additional pressure"/>
    <x v="7"/>
    <s v="Number"/>
    <n v="4611"/>
    <n v="83994"/>
    <m/>
    <s v="54.9 per 1000 0-17 yr olds"/>
    <x v="1021"/>
  </r>
  <r>
    <s v="E06000017_Number of live births_number"/>
    <s v="E06000017"/>
    <x v="104"/>
    <s v="Calendar year"/>
    <n v="2018"/>
    <s v="Children in households at risk from additional pressure"/>
    <x v="7"/>
    <s v="Number"/>
    <n v="326"/>
    <n v="7807"/>
    <m/>
    <s v="41.8 per 1000 0-17 yr olds"/>
    <x v="1022"/>
  </r>
  <r>
    <s v="E10000028_Number of live births_number"/>
    <s v="E10000028"/>
    <x v="119"/>
    <s v="Calendar year"/>
    <n v="2018"/>
    <s v="Children in households at risk from additional pressure"/>
    <x v="7"/>
    <s v="Number"/>
    <n v="8299"/>
    <n v="169603"/>
    <m/>
    <s v="48.9 per 1000 0-17 yr olds"/>
    <x v="1023"/>
  </r>
  <r>
    <s v="E06000021_Number of live births_number"/>
    <s v="E06000021"/>
    <x v="122"/>
    <s v="Calendar year"/>
    <n v="2018"/>
    <s v="Children in households at risk from additional pressure"/>
    <x v="7"/>
    <s v="Number"/>
    <n v="3314"/>
    <n v="57549"/>
    <m/>
    <s v="57.6 per 1000 0-17 yr olds"/>
    <x v="1024"/>
  </r>
  <r>
    <s v="E06000054_Number of live births_number"/>
    <s v="E06000054"/>
    <x v="144"/>
    <s v="Calendar year"/>
    <n v="2018"/>
    <s v="Children in households at risk from additional pressure"/>
    <x v="7"/>
    <s v="Number"/>
    <n v="4814"/>
    <n v="105692"/>
    <m/>
    <s v="45.5 per 1000 0-17 yr olds"/>
    <x v="1025"/>
  </r>
  <r>
    <s v="E06000030_Number of live births_number"/>
    <s v="E06000030"/>
    <x v="127"/>
    <s v="Calendar year"/>
    <n v="2018"/>
    <s v="Children in households at risk from additional pressure"/>
    <x v="7"/>
    <s v="Number"/>
    <n v="2591"/>
    <n v="50239"/>
    <m/>
    <s v="51.6 per 1000 0-17 yr olds"/>
    <x v="1026"/>
  </r>
  <r>
    <s v="E06000036_Number of live births_number"/>
    <s v="E06000036"/>
    <x v="11"/>
    <s v="Calendar year"/>
    <n v="2018"/>
    <s v="Children in households at risk from additional pressure"/>
    <x v="7"/>
    <s v="Number"/>
    <n v="1406"/>
    <n v="28336"/>
    <m/>
    <s v="49.6 per 1000 0-17 yr olds"/>
    <x v="1027"/>
  </r>
  <r>
    <s v="E06000040_Number of live births_number"/>
    <s v="E06000040"/>
    <x v="145"/>
    <s v="Calendar year"/>
    <n v="2018"/>
    <s v="Children in households at risk from additional pressure"/>
    <x v="7"/>
    <s v="Number"/>
    <n v="1574"/>
    <n v="34604"/>
    <m/>
    <s v="45.5 per 1000 0-17 yr olds"/>
    <x v="1028"/>
  </r>
  <r>
    <s v="E06000037_Number of live births_number"/>
    <s v="E06000037"/>
    <x v="140"/>
    <s v="Calendar year"/>
    <n v="2018"/>
    <s v="Children in households at risk from additional pressure"/>
    <x v="7"/>
    <s v="Number"/>
    <n v="1586"/>
    <n v="35623"/>
    <m/>
    <s v="44.5 per 1000 0-17 yr olds"/>
    <x v="1029"/>
  </r>
  <r>
    <s v="E06000038_Number of live births_number"/>
    <s v="E06000038"/>
    <x v="98"/>
    <s v="Calendar year"/>
    <n v="2018"/>
    <s v="Children in households at risk from additional pressure"/>
    <x v="7"/>
    <s v="Number"/>
    <n v="2179"/>
    <n v="37080"/>
    <m/>
    <s v="58.8 per 1000 0-17 yr olds"/>
    <x v="1030"/>
  </r>
  <r>
    <s v="E06000039_Number of live births_number"/>
    <s v="E06000039"/>
    <x v="110"/>
    <s v="Calendar year"/>
    <n v="2018"/>
    <s v="Children in households at risk from additional pressure"/>
    <x v="7"/>
    <s v="Number"/>
    <n v="2449"/>
    <n v="42699"/>
    <m/>
    <s v="57.4 per 1000 0-17 yr olds"/>
    <x v="1031"/>
  </r>
  <r>
    <s v="E06000041_Number of live births_number"/>
    <s v="E06000041"/>
    <x v="147"/>
    <s v="Calendar year"/>
    <n v="2018"/>
    <s v="Children in households at risk from additional pressure"/>
    <x v="7"/>
    <s v="Number"/>
    <n v="1718"/>
    <n v="39532"/>
    <m/>
    <s v="43.5 per 1000 0-17 yr olds"/>
    <x v="1032"/>
  </r>
  <r>
    <s v="E10000003_Number of live births_number"/>
    <s v="E10000003"/>
    <x v="20"/>
    <s v="Calendar year"/>
    <n v="2018"/>
    <s v="Children in households at risk from additional pressure"/>
    <x v="7"/>
    <s v="Number"/>
    <n v="6817"/>
    <n v="135719"/>
    <m/>
    <s v="50.2 per 1000 0-17 yr olds"/>
    <x v="1033"/>
  </r>
  <r>
    <s v="E06000031_Number of live births_number"/>
    <s v="E06000031"/>
    <x v="94"/>
    <s v="Calendar year"/>
    <n v="2018"/>
    <s v="Children in households at risk from additional pressure"/>
    <x v="7"/>
    <s v="Number"/>
    <n v="2851"/>
    <n v="51137"/>
    <m/>
    <s v="55.8 per 1000 0-17 yr olds"/>
    <x v="1034"/>
  </r>
  <r>
    <s v="E06000006_Number of live births_number"/>
    <s v="E06000006"/>
    <x v="47"/>
    <s v="Calendar year"/>
    <n v="2018"/>
    <s v="Children in households at risk from additional pressure"/>
    <x v="7"/>
    <s v="Number"/>
    <n v="1422"/>
    <n v="28617"/>
    <m/>
    <s v="49.7 per 1000 0-17 yr olds"/>
    <x v="1035"/>
  </r>
  <r>
    <s v="E06000007_Number of live births_number"/>
    <s v="E06000007"/>
    <x v="138"/>
    <s v="Calendar year"/>
    <n v="2018"/>
    <s v="Children in households at risk from additional pressure"/>
    <x v="7"/>
    <s v="Number"/>
    <n v="2174"/>
    <n v="44484"/>
    <m/>
    <s v="48.9 per 1000 0-17 yr olds"/>
    <x v="1036"/>
  </r>
  <r>
    <s v="E10000008_Number of live births_number"/>
    <s v="E10000008"/>
    <x v="33"/>
    <s v="Calendar year"/>
    <n v="2018"/>
    <s v="Children in households at risk from additional pressure"/>
    <x v="7"/>
    <s v="Number"/>
    <n v="6712"/>
    <n v="145878"/>
    <m/>
    <s v="46 per 1000 0-17 yr olds"/>
    <x v="1037"/>
  </r>
  <r>
    <s v="E06000026_Number of live births_number"/>
    <s v="E06000026"/>
    <x v="95"/>
    <s v="Calendar year"/>
    <n v="2018"/>
    <s v="Children in households at risk from additional pressure"/>
    <x v="7"/>
    <s v="Number"/>
    <n v="2754"/>
    <n v="52552"/>
    <m/>
    <s v="52.4 per 1000 0-17 yr olds"/>
    <x v="1038"/>
  </r>
  <r>
    <s v="E06000027_Number of live births_number"/>
    <s v="E06000027"/>
    <x v="131"/>
    <s v="Calendar year"/>
    <n v="2018"/>
    <s v="Children in households at risk from additional pressure"/>
    <x v="7"/>
    <s v="Number"/>
    <n v="1220"/>
    <n v="25423"/>
    <m/>
    <s v="48 per 1000 0-17 yr olds"/>
    <x v="1039"/>
  </r>
  <r>
    <s v="E10000012_Number of live births_number"/>
    <s v="E10000012"/>
    <x v="42"/>
    <s v="Calendar year"/>
    <n v="2018"/>
    <s v="Children in households at risk from additional pressure"/>
    <x v="7"/>
    <s v="Number"/>
    <n v="16171"/>
    <n v="311172"/>
    <m/>
    <s v="52 per 1000 0-17 yr olds"/>
    <x v="1040"/>
  </r>
  <r>
    <s v="E06000033_Number of live births_number"/>
    <s v="E06000033"/>
    <x v="116"/>
    <s v="Calendar year"/>
    <n v="2018"/>
    <s v="Children in households at risk from additional pressure"/>
    <x v="7"/>
    <s v="Number"/>
    <n v="2059"/>
    <n v="39540"/>
    <m/>
    <s v="52.1 per 1000 0-17 yr olds"/>
    <x v="1041"/>
  </r>
  <r>
    <s v="E06000034_Number of live births_number"/>
    <s v="E06000034"/>
    <x v="130"/>
    <s v="Calendar year"/>
    <n v="2018"/>
    <s v="Children in households at risk from additional pressure"/>
    <x v="7"/>
    <s v="Number"/>
    <n v="2417"/>
    <n v="43762"/>
    <m/>
    <s v="55.2 per 1000 0-17 yr olds"/>
    <x v="1042"/>
  </r>
  <r>
    <s v="E06000019_Number of live births_number"/>
    <s v="E06000019"/>
    <x v="54"/>
    <s v="Calendar year"/>
    <n v="2018"/>
    <s v="Children in households at risk from additional pressure"/>
    <x v="7"/>
    <s v="Number"/>
    <n v="1683"/>
    <n v="36103"/>
    <m/>
    <s v="46.6 per 1000 0-17 yr olds"/>
    <x v="1043"/>
  </r>
  <r>
    <s v="E10000034_Number of live births_number"/>
    <s v="E10000034"/>
    <x v="149"/>
    <s v="Calendar year"/>
    <n v="2018"/>
    <s v="Children in households at risk from additional pressure"/>
    <x v="7"/>
    <s v="Number"/>
    <n v="5705"/>
    <n v="117783"/>
    <m/>
    <s v="48.4 per 1000 0-17 yr olds"/>
    <x v="1044"/>
  </r>
  <r>
    <s v="E10000016_Number of live births_number"/>
    <s v="E10000016"/>
    <x v="61"/>
    <s v="Calendar year"/>
    <n v="2018"/>
    <s v="Children in households at risk from additional pressure"/>
    <x v="7"/>
    <s v="Number"/>
    <n v="17062"/>
    <n v="340140"/>
    <m/>
    <s v="50.2 per 1000 0-17 yr olds"/>
    <x v="1045"/>
  </r>
  <r>
    <s v="E06000035_Number of live births_number"/>
    <s v="E06000035"/>
    <x v="76"/>
    <s v="Calendar year"/>
    <n v="2018"/>
    <s v="Children in households at risk from additional pressure"/>
    <x v="7"/>
    <s v="Number"/>
    <n v="3475"/>
    <n v="64391"/>
    <m/>
    <s v="54 per 1000 0-17 yr olds"/>
    <x v="1046"/>
  </r>
  <r>
    <s v="E10000017_Number of live births_number"/>
    <s v="E10000017"/>
    <x v="67"/>
    <s v="Calendar year"/>
    <n v="2018"/>
    <s v="Children in households at risk from additional pressure"/>
    <x v="7"/>
    <s v="Number"/>
    <n v="12238"/>
    <n v="249727"/>
    <m/>
    <s v="49 per 1000 0-17 yr olds"/>
    <x v="1047"/>
  </r>
  <r>
    <s v="E06000008_Number of live births_number"/>
    <s v="E06000008"/>
    <x v="7"/>
    <s v="Calendar year"/>
    <n v="2018"/>
    <s v="Children in households at risk from additional pressure"/>
    <x v="7"/>
    <s v="Number"/>
    <n v="2033"/>
    <n v="38481"/>
    <m/>
    <s v="52.8 per 1000 0-17 yr olds"/>
    <x v="1048"/>
  </r>
  <r>
    <s v="E06000009_Number of live births_number"/>
    <s v="E06000009"/>
    <x v="8"/>
    <s v="Calendar year"/>
    <n v="2018"/>
    <s v="Children in households at risk from additional pressure"/>
    <x v="7"/>
    <s v="Number"/>
    <n v="1617"/>
    <n v="28904"/>
    <m/>
    <s v="55.9 per 1000 0-17 yr olds"/>
    <x v="1049"/>
  </r>
  <r>
    <s v="E10000024_Number of live births_number"/>
    <s v="E10000024"/>
    <x v="91"/>
    <s v="Calendar year"/>
    <n v="2018"/>
    <s v="Children in households at risk from additional pressure"/>
    <x v="7"/>
    <s v="Number"/>
    <n v="8061"/>
    <n v="166542"/>
    <m/>
    <s v="48.4 per 1000 0-17 yr olds"/>
    <x v="1050"/>
  </r>
  <r>
    <s v="E06000018_Number of live births_number"/>
    <s v="E06000018"/>
    <x v="90"/>
    <s v="Calendar year"/>
    <n v="2018"/>
    <s v="Children in households at risk from additional pressure"/>
    <x v="7"/>
    <s v="Number"/>
    <n v="3846"/>
    <n v="68651"/>
    <m/>
    <s v="56 per 1000 0-17 yr olds"/>
    <x v="1051"/>
  </r>
  <r>
    <s v="E06000051_Number of live births_number"/>
    <s v="E06000051"/>
    <x v="109"/>
    <s v="Calendar year"/>
    <n v="2018"/>
    <s v="Children in households at risk from additional pressure"/>
    <x v="7"/>
    <s v="Number"/>
    <n v="2713"/>
    <n v="59839"/>
    <m/>
    <s v="45.3 per 1000 0-17 yr olds"/>
    <x v="1052"/>
  </r>
  <r>
    <s v="E06000020_Number of live births_number"/>
    <s v="E06000020"/>
    <x v="129"/>
    <s v="Calendar year"/>
    <n v="2018"/>
    <s v="Children in households at risk from additional pressure"/>
    <x v="7"/>
    <s v="Number"/>
    <n v="2054"/>
    <n v="40620"/>
    <m/>
    <s v="50.6 per 1000 0-17 yr olds"/>
    <x v="1053"/>
  </r>
  <r>
    <s v="E06000049_Number of live births_number"/>
    <s v="E06000049"/>
    <x v="23"/>
    <s v="Calendar year"/>
    <n v="2018"/>
    <s v="Children in households at risk from additional pressure"/>
    <x v="7"/>
    <s v="Number"/>
    <n v="3642"/>
    <n v="76523"/>
    <m/>
    <s v="47.6 per 1000 0-17 yr olds"/>
    <x v="1054"/>
  </r>
  <r>
    <s v="E06000050_Number of live births_number"/>
    <s v="E06000050"/>
    <x v="153"/>
    <s v="Calendar year"/>
    <n v="2018"/>
    <s v="Children in households at risk from additional pressure"/>
    <x v="7"/>
    <s v="Number"/>
    <n v="3314"/>
    <n v="68054"/>
    <m/>
    <s v="48.7 per 1000 0-17 yr olds"/>
    <x v="1055"/>
  </r>
  <r>
    <s v="E06000052_Number of live births_number"/>
    <s v="E06000052"/>
    <x v="26"/>
    <s v="Calendar year"/>
    <n v="2018"/>
    <s v="Children in households at risk from additional pressure"/>
    <x v="7"/>
    <s v="Number"/>
    <n v="4979"/>
    <n v="107810"/>
    <m/>
    <s v="46.2 per 1000 0-17 yr olds"/>
    <x v="1056"/>
  </r>
  <r>
    <s v="E10000006_Number of live births_number"/>
    <s v="E10000006"/>
    <x v="29"/>
    <s v="Calendar year"/>
    <n v="2018"/>
    <s v="Children in households at risk from additional pressure"/>
    <x v="7"/>
    <s v="Number"/>
    <n v="4347"/>
    <n v="92500"/>
    <m/>
    <s v="47 per 1000 0-17 yr olds"/>
    <x v="1057"/>
  </r>
  <r>
    <s v="E10000013_Number of live births_number"/>
    <s v="E10000013"/>
    <x v="44"/>
    <s v="Calendar year"/>
    <n v="2018"/>
    <s v="Children in households at risk from additional pressure"/>
    <x v="7"/>
    <s v="Number"/>
    <n v="6449"/>
    <n v="128136"/>
    <m/>
    <s v="50.3 per 1000 0-17 yr olds"/>
    <x v="1058"/>
  </r>
  <r>
    <s v="E10000015_Number of live births_number"/>
    <s v="E10000015"/>
    <x v="55"/>
    <s v="Calendar year"/>
    <n v="2018"/>
    <s v="Children in households at risk from additional pressure"/>
    <x v="7"/>
    <s v="Number"/>
    <n v="13967"/>
    <n v="271005"/>
    <m/>
    <s v="51.5 per 1000 0-17 yr olds"/>
    <x v="1059"/>
  </r>
  <r>
    <s v="E06000046_Number of live births_number"/>
    <s v="E06000046"/>
    <x v="58"/>
    <s v="Calendar year"/>
    <n v="2018"/>
    <s v="Children in households at risk from additional pressure"/>
    <x v="7"/>
    <s v="Number"/>
    <n v="1080"/>
    <n v="24869"/>
    <m/>
    <s v="43.4 per 1000 0-17 yr olds"/>
    <x v="1060"/>
  </r>
  <r>
    <s v="E10000019_Number of live births_number"/>
    <s v="E10000019"/>
    <x v="72"/>
    <s v="Calendar year"/>
    <n v="2018"/>
    <s v="Children in households at risk from additional pressure"/>
    <x v="7"/>
    <s v="Number"/>
    <n v="7017"/>
    <n v="145641"/>
    <m/>
    <s v="48.2 per 1000 0-17 yr olds"/>
    <x v="1061"/>
  </r>
  <r>
    <s v="E10000020_Number of live births_number"/>
    <s v="E10000020"/>
    <x v="82"/>
    <s v="Calendar year"/>
    <n v="2018"/>
    <s v="Children in households at risk from additional pressure"/>
    <x v="7"/>
    <s v="Number"/>
    <n v="8436"/>
    <n v="170810"/>
    <m/>
    <s v="49.4 per 1000 0-17 yr olds"/>
    <x v="1062"/>
  </r>
  <r>
    <s v="E10000021_Number of live births_number"/>
    <s v="E10000021"/>
    <x v="88"/>
    <s v="Calendar year"/>
    <n v="2018"/>
    <s v="Children in households at risk from additional pressure"/>
    <x v="7"/>
    <s v="Number"/>
    <n v="8692"/>
    <n v="170235"/>
    <m/>
    <s v="51.1 per 1000 0-17 yr olds"/>
    <x v="1063"/>
  </r>
  <r>
    <s v="E06000048_Number of live births_number"/>
    <s v="E06000048"/>
    <x v="89"/>
    <s v="Calendar year"/>
    <n v="2018"/>
    <s v="Children in households at risk from additional pressure"/>
    <x v="7"/>
    <s v="Number"/>
    <n v="2638"/>
    <n v="59011"/>
    <m/>
    <s v="44.7 per 1000 0-17 yr olds"/>
    <x v="1064"/>
  </r>
  <r>
    <s v="E10000025_Number of live births_number"/>
    <s v="E10000025"/>
    <x v="93"/>
    <s v="Calendar year"/>
    <n v="2018"/>
    <s v="Children in households at risk from additional pressure"/>
    <x v="7"/>
    <s v="Number"/>
    <n v="7365"/>
    <n v="144788"/>
    <m/>
    <s v="50.9 per 1000 0-17 yr olds"/>
    <x v="1065"/>
  </r>
  <r>
    <s v="E10000027_Number of live births_number"/>
    <s v="E10000027"/>
    <x v="112"/>
    <s v="Calendar year"/>
    <n v="2018"/>
    <s v="Children in households at risk from additional pressure"/>
    <x v="7"/>
    <s v="Number"/>
    <n v="5224"/>
    <n v="110700"/>
    <m/>
    <s v="47.2 per 1000 0-17 yr olds"/>
    <x v="1066"/>
  </r>
  <r>
    <s v="E10000029_Number of live births_number"/>
    <s v="E10000029"/>
    <x v="123"/>
    <s v="Calendar year"/>
    <n v="2018"/>
    <s v="Children in households at risk from additional pressure"/>
    <x v="7"/>
    <s v="Number"/>
    <n v="7397"/>
    <n v="152752"/>
    <m/>
    <s v="48.4 per 1000 0-17 yr olds"/>
    <x v="1067"/>
  </r>
  <r>
    <s v="E10000030_Number of live births_number"/>
    <s v="E10000030"/>
    <x v="125"/>
    <s v="Calendar year"/>
    <n v="2018"/>
    <s v="Children in households at risk from additional pressure"/>
    <x v="7"/>
    <s v="Number"/>
    <n v="12749"/>
    <n v="261905"/>
    <m/>
    <s v="48.7 per 1000 0-17 yr olds"/>
    <x v="1068"/>
  </r>
  <r>
    <s v="E10000031_Number of live births_number"/>
    <s v="E10000031"/>
    <x v="139"/>
    <s v="Calendar year"/>
    <n v="2018"/>
    <s v="Children in households at risk from additional pressure"/>
    <x v="7"/>
    <s v="Number"/>
    <n v="5964"/>
    <n v="115928"/>
    <m/>
    <s v="51.4 per 1000 0-17 yr olds"/>
    <x v="1069"/>
  </r>
  <r>
    <s v="E10000032_Number of live births_number"/>
    <s v="E10000032"/>
    <x v="141"/>
    <s v="Calendar year"/>
    <n v="2018"/>
    <s v="Children in households at risk from additional pressure"/>
    <x v="7"/>
    <s v="Number"/>
    <n v="8540"/>
    <n v="174672"/>
    <m/>
    <s v="48.9 per 1000 0-17 yr olds"/>
    <x v="1070"/>
  </r>
  <r>
    <s v="E06000005_Live births to mothers under 18_number"/>
    <s v="E06000005"/>
    <x v="30"/>
    <s v="Calendar year"/>
    <n v="2018"/>
    <s v="Children in households at risk from additional pressure"/>
    <x v="8"/>
    <s v="Number"/>
    <n v="15"/>
    <n v="22454"/>
    <m/>
    <s v="0.7 per 1000 0-17 yr olds"/>
    <x v="1071"/>
  </r>
  <r>
    <s v="E06000047_Live births to mothers under 18_number"/>
    <s v="E06000047"/>
    <x v="158"/>
    <s v="Calendar year"/>
    <n v="2018"/>
    <s v="Children in households at risk from additional pressure"/>
    <x v="8"/>
    <s v="Number"/>
    <n v="63"/>
    <n v="101040"/>
    <m/>
    <s v="0.6 per 1000 0-17 yr olds"/>
    <x v="1072"/>
  </r>
  <r>
    <s v="E06000001_Live births to mothers under 18_number"/>
    <s v="E06000001"/>
    <x v="52"/>
    <s v="Calendar year"/>
    <n v="2018"/>
    <s v="Children in households at risk from additional pressure"/>
    <x v="8"/>
    <s v="Number"/>
    <n v="14"/>
    <n v="20006"/>
    <m/>
    <s v="0.7 per 1000 0-17 yr olds"/>
    <x v="1073"/>
  </r>
  <r>
    <s v="E06000002_Live births to mothers under 18_number"/>
    <s v="E06000002"/>
    <x v="78"/>
    <s v="Calendar year"/>
    <n v="2018"/>
    <s v="Children in households at risk from additional pressure"/>
    <x v="8"/>
    <s v="Number"/>
    <n v="34"/>
    <n v="32513"/>
    <m/>
    <s v="1 per 1000 0-17 yr olds"/>
    <x v="1074"/>
  </r>
  <r>
    <s v="E06000048_Live births to mothers under 18_number"/>
    <s v="E06000048"/>
    <x v="89"/>
    <s v="Calendar year"/>
    <n v="2018"/>
    <s v="Children in households at risk from additional pressure"/>
    <x v="8"/>
    <s v="Number"/>
    <n v="26"/>
    <n v="59011"/>
    <m/>
    <s v="0.4 per 1000 0-17 yr olds"/>
    <x v="1075"/>
  </r>
  <r>
    <s v="E06000003_Live births to mothers under 18_number"/>
    <s v="E06000003"/>
    <x v="100"/>
    <s v="Calendar year"/>
    <n v="2018"/>
    <s v="Children in households at risk from additional pressure"/>
    <x v="8"/>
    <s v="Number"/>
    <n v="27"/>
    <n v="27626"/>
    <m/>
    <s v="1 per 1000 0-17 yr olds"/>
    <x v="1076"/>
  </r>
  <r>
    <s v="E06000004_Live births to mothers under 18_number"/>
    <s v="E06000004"/>
    <x v="121"/>
    <s v="Calendar year"/>
    <n v="2018"/>
    <s v="Children in households at risk from additional pressure"/>
    <x v="8"/>
    <s v="Number"/>
    <n v="24"/>
    <n v="43521"/>
    <m/>
    <s v="0.6 per 1000 0-17 yr olds"/>
    <x v="1077"/>
  </r>
  <r>
    <s v="E08000020_Live births to mothers under 18_number"/>
    <s v="E08000020"/>
    <x v="43"/>
    <s v="Calendar year"/>
    <n v="2018"/>
    <s v="Children in households at risk from additional pressure"/>
    <x v="8"/>
    <s v="Number"/>
    <n v="21"/>
    <n v="39605"/>
    <m/>
    <s v="0.5 per 1000 0-17 yr olds"/>
    <x v="1078"/>
  </r>
  <r>
    <s v="E08000021_Live births to mothers under 18_number"/>
    <s v="E08000021"/>
    <x v="80"/>
    <s v="Calendar year"/>
    <n v="2018"/>
    <s v="Children in households at risk from additional pressure"/>
    <x v="8"/>
    <s v="Number"/>
    <n v="31"/>
    <n v="58056"/>
    <m/>
    <s v="0.5 per 1000 0-17 yr olds"/>
    <x v="1079"/>
  </r>
  <r>
    <s v="E08000022_Live births to mothers under 18_number"/>
    <s v="E08000022"/>
    <x v="86"/>
    <s v="Calendar year"/>
    <n v="2018"/>
    <s v="Children in households at risk from additional pressure"/>
    <x v="8"/>
    <s v="Number"/>
    <n v="16"/>
    <n v="41360"/>
    <m/>
    <s v="0.4 per 1000 0-17 yr olds"/>
    <x v="1080"/>
  </r>
  <r>
    <s v="E08000023_Live births to mothers under 18_number"/>
    <s v="E08000023"/>
    <x v="114"/>
    <s v="Calendar year"/>
    <n v="2018"/>
    <s v="Children in households at risk from additional pressure"/>
    <x v="8"/>
    <s v="Number"/>
    <n v="11"/>
    <n v="29920"/>
    <m/>
    <s v="0.4 per 1000 0-17 yr olds"/>
    <x v="1081"/>
  </r>
  <r>
    <s v="E08000024_Live births to mothers under 18_number"/>
    <s v="E08000024"/>
    <x v="124"/>
    <s v="Calendar year"/>
    <n v="2018"/>
    <s v="Children in households at risk from additional pressure"/>
    <x v="8"/>
    <s v="Number"/>
    <n v="37"/>
    <n v="54563"/>
    <m/>
    <s v="0.7 per 1000 0-17 yr olds"/>
    <x v="1082"/>
  </r>
  <r>
    <s v="E06000008_Live births to mothers under 18_number"/>
    <s v="E06000008"/>
    <x v="7"/>
    <s v="Calendar year"/>
    <n v="2018"/>
    <s v="Children in households at risk from additional pressure"/>
    <x v="8"/>
    <s v="Number"/>
    <n v="26"/>
    <n v="38481"/>
    <m/>
    <s v="0.7 per 1000 0-17 yr olds"/>
    <x v="1083"/>
  </r>
  <r>
    <s v="E06000009_Live births to mothers under 18_number"/>
    <s v="E06000009"/>
    <x v="8"/>
    <s v="Calendar year"/>
    <n v="2018"/>
    <s v="Children in households at risk from additional pressure"/>
    <x v="8"/>
    <s v="Number"/>
    <n v="24"/>
    <n v="28904"/>
    <m/>
    <s v="0.8 per 1000 0-17 yr olds"/>
    <x v="1084"/>
  </r>
  <r>
    <s v="E06000049_Live births to mothers under 18_number"/>
    <s v="E06000049"/>
    <x v="23"/>
    <s v="Calendar year"/>
    <n v="2018"/>
    <s v="Children in households at risk from additional pressure"/>
    <x v="8"/>
    <s v="Number"/>
    <n v="22"/>
    <n v="76523"/>
    <m/>
    <s v="0.3 per 1000 0-17 yr olds"/>
    <x v="1085"/>
  </r>
  <r>
    <s v="E06000050_Live births to mothers under 18_number"/>
    <s v="E06000050"/>
    <x v="153"/>
    <s v="Calendar year"/>
    <n v="2018"/>
    <s v="Children in households at risk from additional pressure"/>
    <x v="8"/>
    <s v="Number"/>
    <n v="23"/>
    <n v="68054"/>
    <m/>
    <s v="0.3 per 1000 0-17 yr olds"/>
    <x v="1086"/>
  </r>
  <r>
    <s v="E06000006_Live births to mothers under 18_number"/>
    <s v="E06000006"/>
    <x v="47"/>
    <s v="Calendar year"/>
    <n v="2018"/>
    <s v="Children in households at risk from additional pressure"/>
    <x v="8"/>
    <s v="Number"/>
    <n v="28"/>
    <n v="28617"/>
    <m/>
    <s v="1 per 1000 0-17 yr olds"/>
    <x v="1087"/>
  </r>
  <r>
    <s v="E06000007_Live births to mothers under 18_number"/>
    <s v="E06000007"/>
    <x v="138"/>
    <s v="Calendar year"/>
    <n v="2018"/>
    <s v="Children in households at risk from additional pressure"/>
    <x v="8"/>
    <s v="Number"/>
    <n v="18"/>
    <n v="44484"/>
    <m/>
    <s v="0.4 per 1000 0-17 yr olds"/>
    <x v="1088"/>
  </r>
  <r>
    <s v="E10000006_Live births to mothers under 18_number"/>
    <s v="E10000006"/>
    <x v="29"/>
    <s v="Calendar year"/>
    <n v="2018"/>
    <s v="Children in households at risk from additional pressure"/>
    <x v="8"/>
    <s v="Number"/>
    <n v="37"/>
    <n v="92500"/>
    <m/>
    <s v="0.4 per 1000 0-17 yr olds"/>
    <x v="1089"/>
  </r>
  <r>
    <s v="E08000001_Live births to mothers under 18_number"/>
    <s v="E08000001"/>
    <x v="9"/>
    <s v="Calendar year"/>
    <n v="2018"/>
    <s v="Children in households at risk from additional pressure"/>
    <x v="8"/>
    <s v="Number"/>
    <n v="31"/>
    <n v="67670"/>
    <m/>
    <s v="0.5 per 1000 0-17 yr olds"/>
    <x v="1090"/>
  </r>
  <r>
    <s v="E08000002_Live births to mothers under 18_number"/>
    <s v="E08000002"/>
    <x v="18"/>
    <s v="Calendar year"/>
    <n v="2018"/>
    <s v="Children in households at risk from additional pressure"/>
    <x v="8"/>
    <s v="Number"/>
    <n v="12"/>
    <n v="43142"/>
    <m/>
    <s v="0.3 per 1000 0-17 yr olds"/>
    <x v="1091"/>
  </r>
  <r>
    <s v="E08000003_Live births to mothers under 18_number"/>
    <s v="E08000003"/>
    <x v="75"/>
    <s v="Calendar year"/>
    <n v="2018"/>
    <s v="Children in households at risk from additional pressure"/>
    <x v="8"/>
    <s v="Number"/>
    <n v="42"/>
    <n v="121962"/>
    <m/>
    <s v="0.3 per 1000 0-17 yr olds"/>
    <x v="1092"/>
  </r>
  <r>
    <s v="E08000004_Live births to mothers under 18_number"/>
    <s v="E08000004"/>
    <x v="92"/>
    <s v="Calendar year"/>
    <n v="2018"/>
    <s v="Children in households at risk from additional pressure"/>
    <x v="8"/>
    <s v="Number"/>
    <n v="33"/>
    <n v="59416"/>
    <m/>
    <s v="0.6 per 1000 0-17 yr olds"/>
    <x v="1093"/>
  </r>
  <r>
    <s v="E08000005_Live births to mothers under 18_number"/>
    <s v="E08000005"/>
    <x v="102"/>
    <s v="Calendar year"/>
    <n v="2018"/>
    <s v="Children in households at risk from additional pressure"/>
    <x v="8"/>
    <s v="Number"/>
    <n v="21"/>
    <n v="52689"/>
    <m/>
    <s v="0.4 per 1000 0-17 yr olds"/>
    <x v="1094"/>
  </r>
  <r>
    <s v="E08000006_Live births to mothers under 18_number"/>
    <s v="E08000006"/>
    <x v="105"/>
    <s v="Calendar year"/>
    <n v="2018"/>
    <s v="Children in households at risk from additional pressure"/>
    <x v="8"/>
    <s v="Number"/>
    <n v="33"/>
    <n v="56566"/>
    <m/>
    <s v="0.6 per 1000 0-17 yr olds"/>
    <x v="1095"/>
  </r>
  <r>
    <s v="E08000007_Live births to mothers under 18_number"/>
    <s v="E08000007"/>
    <x v="120"/>
    <s v="Calendar year"/>
    <n v="2018"/>
    <s v="Children in households at risk from additional pressure"/>
    <x v="8"/>
    <s v="Number"/>
    <n v="19"/>
    <n v="63141"/>
    <m/>
    <s v="0.3 per 1000 0-17 yr olds"/>
    <x v="1096"/>
  </r>
  <r>
    <s v="E08000008_Live births to mothers under 18_number"/>
    <s v="E08000008"/>
    <x v="128"/>
    <s v="Calendar year"/>
    <n v="2018"/>
    <s v="Children in households at risk from additional pressure"/>
    <x v="8"/>
    <s v="Number"/>
    <n v="19"/>
    <n v="50223"/>
    <m/>
    <s v="0.4 per 1000 0-17 yr olds"/>
    <x v="1097"/>
  </r>
  <r>
    <s v="E08000009_Live births to mothers under 18_number"/>
    <s v="E08000009"/>
    <x v="133"/>
    <s v="Calendar year"/>
    <n v="2018"/>
    <s v="Children in households at risk from additional pressure"/>
    <x v="8"/>
    <s v="Number"/>
    <n v="5"/>
    <n v="56087"/>
    <m/>
    <s v="0.1 per 1000 0-17 yr olds"/>
    <x v="1098"/>
  </r>
  <r>
    <s v="E08000010_Live births to mothers under 18_number"/>
    <s v="E08000010"/>
    <x v="143"/>
    <s v="Calendar year"/>
    <n v="2018"/>
    <s v="Children in households at risk from additional pressure"/>
    <x v="8"/>
    <s v="Number"/>
    <n v="32"/>
    <n v="68388"/>
    <m/>
    <s v="0.5 per 1000 0-17 yr olds"/>
    <x v="1099"/>
  </r>
  <r>
    <s v="E10000017_Live births to mothers under 18_number"/>
    <s v="E10000017"/>
    <x v="67"/>
    <s v="Calendar year"/>
    <n v="2018"/>
    <s v="Children in households at risk from additional pressure"/>
    <x v="8"/>
    <s v="Number"/>
    <n v="119"/>
    <n v="249727"/>
    <m/>
    <s v="0.5 per 1000 0-17 yr olds"/>
    <x v="1100"/>
  </r>
  <r>
    <s v="E08000011_Live births to mothers under 18_number"/>
    <s v="E08000011"/>
    <x v="65"/>
    <s v="Calendar year"/>
    <n v="2018"/>
    <s v="Children in households at risk from additional pressure"/>
    <x v="8"/>
    <s v="Number"/>
    <n v="20"/>
    <n v="33477"/>
    <m/>
    <s v="0.6 per 1000 0-17 yr olds"/>
    <x v="1101"/>
  </r>
  <r>
    <s v="E08000012_Live births to mothers under 18_number"/>
    <s v="E08000012"/>
    <x v="73"/>
    <s v="Calendar year"/>
    <n v="2018"/>
    <s v="Children in households at risk from additional pressure"/>
    <x v="8"/>
    <s v="Number"/>
    <n v="35"/>
    <n v="94902"/>
    <m/>
    <s v="0.4 per 1000 0-17 yr olds"/>
    <x v="1102"/>
  </r>
  <r>
    <s v="E08000014_Live births to mothers under 18_number"/>
    <s v="E08000014"/>
    <x v="107"/>
    <s v="Calendar year"/>
    <n v="2018"/>
    <s v="Children in households at risk from additional pressure"/>
    <x v="8"/>
    <s v="Number"/>
    <n v="13"/>
    <n v="53833"/>
    <m/>
    <s v="0.2 per 1000 0-17 yr olds"/>
    <x v="1103"/>
  </r>
  <r>
    <s v="E08000013_Live births to mothers under 18_number"/>
    <s v="E08000013"/>
    <x v="152"/>
    <s v="Calendar year"/>
    <n v="2018"/>
    <s v="Children in households at risk from additional pressure"/>
    <x v="8"/>
    <s v="Number"/>
    <n v="24"/>
    <n v="36785"/>
    <m/>
    <s v="0.7 per 1000 0-17 yr olds"/>
    <x v="1104"/>
  </r>
  <r>
    <s v="E08000015_Live births to mothers under 18_number"/>
    <s v="E08000015"/>
    <x v="146"/>
    <s v="Calendar year"/>
    <n v="2018"/>
    <s v="Children in households at risk from additional pressure"/>
    <x v="8"/>
    <s v="Number"/>
    <n v="32"/>
    <n v="67576"/>
    <m/>
    <s v="0.5 per 1000 0-17 yr olds"/>
    <x v="1105"/>
  </r>
  <r>
    <s v="E06000011_Live births to mothers under 18_number"/>
    <s v="E06000011"/>
    <x v="39"/>
    <s v="Calendar year"/>
    <n v="2018"/>
    <s v="Children in households at risk from additional pressure"/>
    <x v="8"/>
    <s v="Number"/>
    <n v="20"/>
    <n v="62942"/>
    <m/>
    <s v="0.3 per 1000 0-17 yr olds"/>
    <x v="1106"/>
  </r>
  <r>
    <s v="E06000010_Live births to mothers under 18_number"/>
    <s v="E06000010"/>
    <x v="62"/>
    <s v="Calendar year"/>
    <n v="2018"/>
    <s v="Children in households at risk from additional pressure"/>
    <x v="8"/>
    <s v="Number"/>
    <n v="44"/>
    <n v="57023"/>
    <m/>
    <s v="0.8 per 1000 0-17 yr olds"/>
    <x v="1107"/>
  </r>
  <r>
    <s v="E06000012_Live births to mothers under 18_number"/>
    <s v="E06000012"/>
    <x v="83"/>
    <s v="Calendar year"/>
    <n v="2018"/>
    <s v="Children in households at risk from additional pressure"/>
    <x v="8"/>
    <s v="Number"/>
    <n v="26"/>
    <n v="34503"/>
    <m/>
    <s v="0.8 per 1000 0-17 yr olds"/>
    <x v="1108"/>
  </r>
  <r>
    <s v="E06000013_Live births to mothers under 18_number"/>
    <s v="E06000013"/>
    <x v="84"/>
    <s v="Calendar year"/>
    <n v="2018"/>
    <s v="Children in households at risk from additional pressure"/>
    <x v="8"/>
    <s v="Number"/>
    <n v="26"/>
    <n v="35714"/>
    <m/>
    <s v="0.7 per 1000 0-17 yr olds"/>
    <x v="1109"/>
  </r>
  <r>
    <s v="E06000014_Live births to mothers under 18_number"/>
    <s v="E06000014"/>
    <x v="150"/>
    <s v="Calendar year"/>
    <n v="2018"/>
    <s v="Children in households at risk from additional pressure"/>
    <x v="8"/>
    <s v="Number"/>
    <n v="14"/>
    <n v="36572"/>
    <m/>
    <s v="0.4 per 1000 0-17 yr olds"/>
    <x v="1110"/>
  </r>
  <r>
    <s v="E10000023_Live births to mothers under 18_number"/>
    <s v="E10000023"/>
    <x v="87"/>
    <s v="Calendar year"/>
    <n v="2018"/>
    <s v="Children in households at risk from additional pressure"/>
    <x v="8"/>
    <s v="Number"/>
    <n v="27"/>
    <n v="117499"/>
    <m/>
    <s v="0.2 per 1000 0-17 yr olds"/>
    <x v="1111"/>
  </r>
  <r>
    <s v="E08000016_Live births to mothers under 18_number"/>
    <s v="E08000016"/>
    <x v="2"/>
    <s v="Calendar year"/>
    <n v="2018"/>
    <s v="Children in households at risk from additional pressure"/>
    <x v="8"/>
    <s v="Number"/>
    <n v="35"/>
    <n v="50727"/>
    <m/>
    <s v="0.7 per 1000 0-17 yr olds"/>
    <x v="1112"/>
  </r>
  <r>
    <s v="E08000017_Live births to mothers under 18_number"/>
    <s v="E08000017"/>
    <x v="34"/>
    <s v="Calendar year"/>
    <n v="2018"/>
    <s v="Children in households at risk from additional pressure"/>
    <x v="8"/>
    <s v="Number"/>
    <n v="30"/>
    <n v="66448"/>
    <m/>
    <s v="0.5 per 1000 0-17 yr olds"/>
    <x v="1113"/>
  </r>
  <r>
    <s v="E08000018_Live births to mothers under 18_number"/>
    <s v="E08000018"/>
    <x v="103"/>
    <s v="Calendar year"/>
    <n v="2018"/>
    <s v="Children in households at risk from additional pressure"/>
    <x v="8"/>
    <s v="Number"/>
    <n v="30"/>
    <n v="57196"/>
    <m/>
    <s v="0.5 per 1000 0-17 yr olds"/>
    <x v="1114"/>
  </r>
  <r>
    <s v="E08000019_Live births to mothers under 18_number"/>
    <s v="E08000019"/>
    <x v="108"/>
    <s v="Calendar year"/>
    <n v="2018"/>
    <s v="Children in households at risk from additional pressure"/>
    <x v="8"/>
    <s v="Number"/>
    <n v="60"/>
    <n v="117497"/>
    <m/>
    <s v="0.5 per 1000 0-17 yr olds"/>
    <x v="1115"/>
  </r>
  <r>
    <s v="E08000032_Live births to mothers under 18_number"/>
    <s v="E08000032"/>
    <x v="12"/>
    <s v="Calendar year"/>
    <n v="2018"/>
    <s v="Children in households at risk from additional pressure"/>
    <x v="8"/>
    <s v="Number"/>
    <n v="71"/>
    <n v="142005"/>
    <m/>
    <s v="0.5 per 1000 0-17 yr olds"/>
    <x v="1116"/>
  </r>
  <r>
    <s v="E08000033_Live births to mothers under 18_number"/>
    <s v="E08000033"/>
    <x v="19"/>
    <s v="Calendar year"/>
    <n v="2018"/>
    <s v="Children in households at risk from additional pressure"/>
    <x v="8"/>
    <s v="Number"/>
    <n v="9"/>
    <n v="46021"/>
    <m/>
    <s v="0.2 per 1000 0-17 yr olds"/>
    <x v="1117"/>
  </r>
  <r>
    <s v="E08000034_Live births to mothers under 18_number"/>
    <s v="E08000034"/>
    <x v="64"/>
    <s v="Calendar year"/>
    <n v="2018"/>
    <s v="Children in households at risk from additional pressure"/>
    <x v="8"/>
    <s v="Number"/>
    <n v="28"/>
    <n v="100174"/>
    <m/>
    <s v="0.3 per 1000 0-17 yr olds"/>
    <x v="1118"/>
  </r>
  <r>
    <s v="E08000035_Live births to mothers under 18_number"/>
    <s v="E08000035"/>
    <x v="68"/>
    <s v="Calendar year"/>
    <n v="2018"/>
    <s v="Children in households at risk from additional pressure"/>
    <x v="8"/>
    <s v="Number"/>
    <n v="105"/>
    <n v="168176"/>
    <m/>
    <s v="0.6 per 1000 0-17 yr olds"/>
    <x v="1119"/>
  </r>
  <r>
    <s v="E08000036_Live births to mothers under 18_number"/>
    <s v="E08000036"/>
    <x v="134"/>
    <s v="Calendar year"/>
    <n v="2018"/>
    <s v="Children in households at risk from additional pressure"/>
    <x v="8"/>
    <s v="Number"/>
    <n v="37"/>
    <n v="72893"/>
    <m/>
    <s v="0.5 per 1000 0-17 yr olds"/>
    <x v="1120"/>
  </r>
  <r>
    <s v="E06000015_Live births to mothers under 18_number"/>
    <s v="E06000015"/>
    <x v="31"/>
    <s v="Calendar year"/>
    <n v="2018"/>
    <s v="Children in households at risk from additional pressure"/>
    <x v="8"/>
    <s v="Number"/>
    <n v="33"/>
    <n v="59899"/>
    <m/>
    <s v="0.6 per 1000 0-17 yr olds"/>
    <x v="1121"/>
  </r>
  <r>
    <s v="E06000016_Live births to mothers under 18_number"/>
    <s v="E06000016"/>
    <x v="69"/>
    <s v="Calendar year"/>
    <n v="2018"/>
    <s v="Children in households at risk from additional pressure"/>
    <x v="8"/>
    <s v="Number"/>
    <n v="45"/>
    <n v="83994"/>
    <m/>
    <s v="0.5 per 1000 0-17 yr olds"/>
    <x v="1122"/>
  </r>
  <r>
    <s v="E06000018_Live births to mothers under 18_number"/>
    <s v="E06000018"/>
    <x v="90"/>
    <s v="Calendar year"/>
    <n v="2018"/>
    <s v="Children in households at risk from additional pressure"/>
    <x v="8"/>
    <s v="Number"/>
    <n v="51"/>
    <n v="68651"/>
    <m/>
    <s v="0.7 per 1000 0-17 yr olds"/>
    <x v="1123"/>
  </r>
  <r>
    <s v="E06000017_Live births to mothers under 18_number"/>
    <s v="E06000017"/>
    <x v="104"/>
    <s v="Calendar year"/>
    <n v="2018"/>
    <s v="Children in households at risk from additional pressure"/>
    <x v="8"/>
    <s v="Number"/>
    <n v="1"/>
    <n v="7807"/>
    <m/>
    <s v="0.1 per 1000 0-17 yr olds"/>
    <x v="1124"/>
  </r>
  <r>
    <s v="E10000007_Live births to mothers under 18_number"/>
    <s v="E10000007"/>
    <x v="32"/>
    <s v="Calendar year"/>
    <n v="2018"/>
    <s v="Children in households at risk from additional pressure"/>
    <x v="8"/>
    <s v="Number"/>
    <n v="50"/>
    <n v="153272"/>
    <m/>
    <s v="0.3 per 1000 0-17 yr olds"/>
    <x v="1125"/>
  </r>
  <r>
    <s v="E10000018_Live births to mothers under 18_number"/>
    <s v="E10000018"/>
    <x v="70"/>
    <s v="Calendar year"/>
    <n v="2018"/>
    <s v="Children in households at risk from additional pressure"/>
    <x v="8"/>
    <s v="Number"/>
    <n v="25"/>
    <n v="140307"/>
    <m/>
    <s v="0.2 per 1000 0-17 yr olds"/>
    <x v="1126"/>
  </r>
  <r>
    <s v="E10000019_Live births to mothers under 18_number"/>
    <s v="E10000019"/>
    <x v="72"/>
    <s v="Calendar year"/>
    <n v="2018"/>
    <s v="Children in households at risk from additional pressure"/>
    <x v="8"/>
    <s v="Number"/>
    <n v="63"/>
    <n v="145641"/>
    <m/>
    <s v="0.4 per 1000 0-17 yr olds"/>
    <x v="1127"/>
  </r>
  <r>
    <s v="E10000021_Live births to mothers under 18_number"/>
    <s v="E10000021"/>
    <x v="88"/>
    <s v="Calendar year"/>
    <n v="2018"/>
    <s v="Children in households at risk from additional pressure"/>
    <x v="8"/>
    <s v="Number"/>
    <n v="48"/>
    <n v="170235"/>
    <m/>
    <s v="0.3 per 1000 0-17 yr olds"/>
    <x v="1128"/>
  </r>
  <r>
    <s v="E10000024_Live births to mothers under 18_number"/>
    <s v="E10000024"/>
    <x v="91"/>
    <s v="Calendar year"/>
    <n v="2018"/>
    <s v="Children in households at risk from additional pressure"/>
    <x v="8"/>
    <s v="Number"/>
    <n v="54"/>
    <n v="166542"/>
    <m/>
    <s v="0.3 per 1000 0-17 yr olds"/>
    <x v="1129"/>
  </r>
  <r>
    <s v="E06000019_Live births to mothers under 18_number"/>
    <s v="E06000019"/>
    <x v="159"/>
    <s v="Calendar year"/>
    <n v="2018"/>
    <s v="Children in households at risk from additional pressure"/>
    <x v="8"/>
    <s v="Number"/>
    <n v="11"/>
    <n v="36103"/>
    <m/>
    <s v="0.3 per 1000 0-17 yr olds"/>
    <x v="1130"/>
  </r>
  <r>
    <s v="E06000051_Live births to mothers under 18_number"/>
    <s v="E06000051"/>
    <x v="109"/>
    <s v="Calendar year"/>
    <n v="2018"/>
    <s v="Children in households at risk from additional pressure"/>
    <x v="8"/>
    <s v="Number"/>
    <n v="14"/>
    <n v="59839"/>
    <m/>
    <s v="0.2 per 1000 0-17 yr olds"/>
    <x v="1131"/>
  </r>
  <r>
    <s v="E06000021_Live births to mothers under 18_number"/>
    <s v="E06000021"/>
    <x v="122"/>
    <s v="Calendar year"/>
    <n v="2018"/>
    <s v="Children in households at risk from additional pressure"/>
    <x v="8"/>
    <s v="Number"/>
    <n v="37"/>
    <n v="57549"/>
    <m/>
    <s v="0.6 per 1000 0-17 yr olds"/>
    <x v="1132"/>
  </r>
  <r>
    <s v="E06000020_Live births to mothers under 18_number"/>
    <s v="E06000020"/>
    <x v="129"/>
    <s v="Calendar year"/>
    <n v="2018"/>
    <s v="Children in households at risk from additional pressure"/>
    <x v="8"/>
    <s v="Number"/>
    <n v="23"/>
    <n v="40620"/>
    <m/>
    <s v="0.6 per 1000 0-17 yr olds"/>
    <x v="1133"/>
  </r>
  <r>
    <s v="E10000028_Live births to mothers under 18_number"/>
    <s v="E10000028"/>
    <x v="119"/>
    <s v="Calendar year"/>
    <n v="2018"/>
    <s v="Children in households at risk from additional pressure"/>
    <x v="8"/>
    <s v="Number"/>
    <n v="57"/>
    <n v="169603"/>
    <m/>
    <s v="0.3 per 1000 0-17 yr olds"/>
    <x v="1134"/>
  </r>
  <r>
    <s v="E10000031_Live births to mothers under 18_number"/>
    <s v="E10000031"/>
    <x v="139"/>
    <s v="Calendar year"/>
    <n v="2018"/>
    <s v="Children in households at risk from additional pressure"/>
    <x v="8"/>
    <s v="Number"/>
    <n v="35"/>
    <n v="115928"/>
    <m/>
    <s v="0.3 per 1000 0-17 yr olds"/>
    <x v="1135"/>
  </r>
  <r>
    <s v="E08000025_Live births to mothers under 18_number"/>
    <s v="E08000025"/>
    <x v="6"/>
    <s v="Calendar year"/>
    <n v="2018"/>
    <s v="Children in households at risk from additional pressure"/>
    <x v="8"/>
    <s v="Number"/>
    <n v="122"/>
    <n v="288388"/>
    <m/>
    <s v="0.4 per 1000 0-17 yr olds"/>
    <x v="1136"/>
  </r>
  <r>
    <s v="E08000026_Live births to mothers under 18_number"/>
    <s v="E08000026"/>
    <x v="27"/>
    <s v="Calendar year"/>
    <n v="2018"/>
    <s v="Children in households at risk from additional pressure"/>
    <x v="8"/>
    <s v="Number"/>
    <n v="45"/>
    <n v="78994"/>
    <m/>
    <s v="0.6 per 1000 0-17 yr olds"/>
    <x v="1137"/>
  </r>
  <r>
    <s v="E08000027_Live births to mothers under 18_number"/>
    <s v="E08000027"/>
    <x v="36"/>
    <s v="Calendar year"/>
    <n v="2018"/>
    <s v="Children in households at risk from additional pressure"/>
    <x v="8"/>
    <s v="Number"/>
    <n v="22"/>
    <n v="69265"/>
    <m/>
    <s v="0.3 per 1000 0-17 yr olds"/>
    <x v="1138"/>
  </r>
  <r>
    <s v="E08000028_Live births to mothers under 18_number"/>
    <s v="E08000028"/>
    <x v="106"/>
    <s v="Calendar year"/>
    <n v="2018"/>
    <s v="Children in households at risk from additional pressure"/>
    <x v="8"/>
    <s v="Number"/>
    <n v="43"/>
    <n v="81920"/>
    <m/>
    <s v="0.5 per 1000 0-17 yr olds"/>
    <x v="1139"/>
  </r>
  <r>
    <s v="E08000029_Live births to mothers under 18_number"/>
    <s v="E08000029"/>
    <x v="111"/>
    <s v="Calendar year"/>
    <n v="2018"/>
    <s v="Children in households at risk from additional pressure"/>
    <x v="8"/>
    <s v="Number"/>
    <n v="11"/>
    <n v="46946"/>
    <m/>
    <s v="0.2 per 1000 0-17 yr olds"/>
    <x v="1140"/>
  </r>
  <r>
    <s v="E08000030_Live births to mothers under 18_number"/>
    <s v="E08000030"/>
    <x v="135"/>
    <s v="Calendar year"/>
    <n v="2018"/>
    <s v="Children in households at risk from additional pressure"/>
    <x v="8"/>
    <s v="Number"/>
    <n v="43"/>
    <n v="68157"/>
    <m/>
    <s v="0.6 per 1000 0-17 yr olds"/>
    <x v="1141"/>
  </r>
  <r>
    <s v="E08000031_Live births to mothers under 18_number"/>
    <s v="E08000031"/>
    <x v="148"/>
    <s v="Calendar year"/>
    <n v="2018"/>
    <s v="Children in households at risk from additional pressure"/>
    <x v="8"/>
    <s v="Number"/>
    <n v="46"/>
    <n v="61244"/>
    <m/>
    <s v="0.8 per 1000 0-17 yr olds"/>
    <x v="1142"/>
  </r>
  <r>
    <s v="E10000034_Live births to mothers under 18_number"/>
    <s v="E10000034"/>
    <x v="149"/>
    <s v="Calendar year"/>
    <n v="2018"/>
    <s v="Children in households at risk from additional pressure"/>
    <x v="8"/>
    <s v="Number"/>
    <n v="27"/>
    <n v="117783"/>
    <m/>
    <s v="0.2 per 1000 0-17 yr olds"/>
    <x v="1143"/>
  </r>
  <r>
    <s v="E06000055_Live births to mothers under 18_number"/>
    <s v="E06000055"/>
    <x v="155"/>
    <s v="Calendar year"/>
    <n v="2018"/>
    <s v="Children in households at risk from additional pressure"/>
    <x v="8"/>
    <s v="Number"/>
    <n v="12"/>
    <n v="40088"/>
    <m/>
    <s v="0.3 per 1000 0-17 yr olds"/>
    <x v="1144"/>
  </r>
  <r>
    <s v="E06000056_Live births to mothers under 18_number"/>
    <s v="E06000056"/>
    <x v="22"/>
    <s v="Calendar year"/>
    <n v="2018"/>
    <s v="Children in households at risk from additional pressure"/>
    <x v="8"/>
    <s v="Number"/>
    <n v="20"/>
    <n v="62515"/>
    <m/>
    <s v="0.3 per 1000 0-17 yr olds"/>
    <x v="1145"/>
  </r>
  <r>
    <s v="E06000032_Live births to mothers under 18_number"/>
    <s v="E06000032"/>
    <x v="74"/>
    <s v="Calendar year"/>
    <n v="2018"/>
    <s v="Children in households at risk from additional pressure"/>
    <x v="8"/>
    <s v="Number"/>
    <n v="17"/>
    <n v="57375"/>
    <m/>
    <s v="0.3 per 1000 0-17 yr olds"/>
    <x v="1146"/>
  </r>
  <r>
    <s v="E06000031_Live births to mothers under 18_number"/>
    <s v="E06000031"/>
    <x v="94"/>
    <s v="Calendar year"/>
    <n v="2018"/>
    <s v="Children in households at risk from additional pressure"/>
    <x v="8"/>
    <s v="Number"/>
    <n v="19"/>
    <n v="51137"/>
    <m/>
    <s v="0.4 per 1000 0-17 yr olds"/>
    <x v="1147"/>
  </r>
  <r>
    <s v="E06000033_Live births to mothers under 18_number"/>
    <s v="E06000033"/>
    <x v="116"/>
    <s v="Calendar year"/>
    <n v="2018"/>
    <s v="Children in households at risk from additional pressure"/>
    <x v="8"/>
    <s v="Number"/>
    <n v="22"/>
    <n v="39540"/>
    <m/>
    <s v="0.6 per 1000 0-17 yr olds"/>
    <x v="1148"/>
  </r>
  <r>
    <s v="E06000034_Live births to mothers under 18_number"/>
    <s v="E06000034"/>
    <x v="130"/>
    <s v="Calendar year"/>
    <n v="2018"/>
    <s v="Children in households at risk from additional pressure"/>
    <x v="8"/>
    <s v="Number"/>
    <n v="9"/>
    <n v="43762"/>
    <m/>
    <s v="0.2 per 1000 0-17 yr olds"/>
    <x v="1149"/>
  </r>
  <r>
    <s v="E10000003_Live births to mothers under 18_number"/>
    <s v="E10000003"/>
    <x v="20"/>
    <s v="Calendar year"/>
    <n v="2018"/>
    <s v="Children in households at risk from additional pressure"/>
    <x v="8"/>
    <s v="Number"/>
    <n v="33"/>
    <n v="135719"/>
    <m/>
    <s v="0.2 per 1000 0-17 yr olds"/>
    <x v="1150"/>
  </r>
  <r>
    <s v="E10000012_Live births to mothers under 18_number"/>
    <s v="E10000012"/>
    <x v="42"/>
    <s v="Calendar year"/>
    <n v="2018"/>
    <s v="Children in households at risk from additional pressure"/>
    <x v="8"/>
    <s v="Number"/>
    <n v="86"/>
    <n v="311172"/>
    <m/>
    <s v="0.3 per 1000 0-17 yr olds"/>
    <x v="1151"/>
  </r>
  <r>
    <s v="E10000015_Live births to mothers under 18_number"/>
    <s v="E10000015"/>
    <x v="55"/>
    <s v="Calendar year"/>
    <n v="2018"/>
    <s v="Children in households at risk from additional pressure"/>
    <x v="8"/>
    <s v="Number"/>
    <n v="25"/>
    <n v="271005"/>
    <m/>
    <s v="0.1 per 1000 0-17 yr olds"/>
    <x v="1152"/>
  </r>
  <r>
    <s v="E10000020_Live births to mothers under 18_number"/>
    <s v="E10000020"/>
    <x v="82"/>
    <s v="Calendar year"/>
    <n v="2018"/>
    <s v="Children in households at risk from additional pressure"/>
    <x v="8"/>
    <s v="Number"/>
    <n v="74"/>
    <n v="170810"/>
    <m/>
    <s v="0.4 per 1000 0-17 yr olds"/>
    <x v="1153"/>
  </r>
  <r>
    <s v="E10000029_Live births to mothers under 18_number"/>
    <s v="E10000029"/>
    <x v="123"/>
    <s v="Calendar year"/>
    <n v="2018"/>
    <s v="Children in households at risk from additional pressure"/>
    <x v="8"/>
    <s v="Number"/>
    <n v="45"/>
    <n v="152752"/>
    <m/>
    <s v="0.3 per 1000 0-17 yr olds"/>
    <x v="1154"/>
  </r>
  <r>
    <s v="E09000007_Live births to mothers under 18_number"/>
    <s v="E09000007"/>
    <x v="21"/>
    <s v="Calendar year"/>
    <n v="2018"/>
    <s v="Children in households at risk from additional pressure"/>
    <x v="8"/>
    <s v="Number"/>
    <n v="7"/>
    <n v="50983"/>
    <m/>
    <s v="0.1 per 1000 0-17 yr olds"/>
    <x v="1155"/>
  </r>
  <r>
    <s v="E09000001_Live births to mothers under 18_number"/>
    <s v="E09000001"/>
    <x v="25"/>
    <s v="Calendar year"/>
    <n v="2018"/>
    <s v="Children in households at risk from additional pressure"/>
    <x v="8"/>
    <s v="Number"/>
    <n v="0"/>
    <n v="1453"/>
    <m/>
    <s v="0 per 1000 0-17 yr olds"/>
    <x v="1156"/>
  </r>
  <r>
    <s v="E09000012_Live births to mothers under 18_number"/>
    <s v="E09000012"/>
    <x v="46"/>
    <s v="Calendar year"/>
    <n v="2018"/>
    <s v="Children in households at risk from additional pressure"/>
    <x v="8"/>
    <s v="Number"/>
    <n v="10"/>
    <n v="63655"/>
    <m/>
    <s v="0.2 per 1000 0-17 yr olds"/>
    <x v="1157"/>
  </r>
  <r>
    <s v="E09000013_Live births to mothers under 18_number"/>
    <s v="E09000013"/>
    <x v="48"/>
    <s v="Calendar year"/>
    <n v="2018"/>
    <s v="Children in households at risk from additional pressure"/>
    <x v="8"/>
    <s v="Number"/>
    <n v="5"/>
    <n v="36898"/>
    <m/>
    <s v="0.1 per 1000 0-17 yr olds"/>
    <x v="1158"/>
  </r>
  <r>
    <s v="E09000014_Live births to mothers under 18_number"/>
    <s v="E09000014"/>
    <x v="50"/>
    <s v="Calendar year"/>
    <n v="2018"/>
    <s v="Children in households at risk from additional pressure"/>
    <x v="8"/>
    <s v="Number"/>
    <n v="15"/>
    <n v="60398"/>
    <m/>
    <s v="0.2 per 1000 0-17 yr olds"/>
    <x v="1159"/>
  </r>
  <r>
    <s v="E09000019_Live births to mothers under 18_number"/>
    <s v="E09000019"/>
    <x v="59"/>
    <s v="Calendar year"/>
    <n v="2018"/>
    <s v="Children in households at risk from additional pressure"/>
    <x v="8"/>
    <s v="Number"/>
    <n v="6"/>
    <n v="42098"/>
    <m/>
    <s v="0.1 per 1000 0-17 yr olds"/>
    <x v="1160"/>
  </r>
  <r>
    <s v="E09000020_Live births to mothers under 18_number"/>
    <s v="E09000020"/>
    <x v="60"/>
    <s v="Calendar year"/>
    <n v="2018"/>
    <s v="Children in households at risk from additional pressure"/>
    <x v="8"/>
    <s v="Number"/>
    <n v="2"/>
    <n v="28678"/>
    <m/>
    <s v="0.1 per 1000 0-17 yr olds"/>
    <x v="1161"/>
  </r>
  <r>
    <s v="E09000022_Live births to mothers under 18_number"/>
    <s v="E09000022"/>
    <x v="66"/>
    <s v="Calendar year"/>
    <n v="2018"/>
    <s v="Children in households at risk from additional pressure"/>
    <x v="8"/>
    <s v="Number"/>
    <n v="13"/>
    <n v="62629"/>
    <m/>
    <s v="0.2 per 1000 0-17 yr olds"/>
    <x v="1162"/>
  </r>
  <r>
    <s v="E09000023_Live births to mothers under 18_number"/>
    <s v="E09000023"/>
    <x v="71"/>
    <s v="Calendar year"/>
    <n v="2018"/>
    <s v="Children in households at risk from additional pressure"/>
    <x v="8"/>
    <s v="Number"/>
    <n v="19"/>
    <n v="68458"/>
    <m/>
    <s v="0.3 per 1000 0-17 yr olds"/>
    <x v="1163"/>
  </r>
  <r>
    <s v="E09000025_Live births to mothers under 18_number"/>
    <s v="E09000025"/>
    <x v="81"/>
    <s v="Calendar year"/>
    <n v="2018"/>
    <s v="Children in households at risk from additional pressure"/>
    <x v="8"/>
    <s v="Number"/>
    <n v="17"/>
    <n v="86567"/>
    <m/>
    <s v="0.2 per 1000 0-17 yr olds"/>
    <x v="1164"/>
  </r>
  <r>
    <s v="E09000028_Live births to mothers under 18_number"/>
    <s v="E09000028"/>
    <x v="117"/>
    <s v="Calendar year"/>
    <n v="2018"/>
    <s v="Children in households at risk from additional pressure"/>
    <x v="8"/>
    <s v="Number"/>
    <n v="13"/>
    <n v="65121"/>
    <m/>
    <s v="0.2 per 1000 0-17 yr olds"/>
    <x v="1165"/>
  </r>
  <r>
    <s v="E09000030_Live births to mothers under 18_number"/>
    <s v="E09000030"/>
    <x v="132"/>
    <s v="Calendar year"/>
    <n v="2018"/>
    <s v="Children in households at risk from additional pressure"/>
    <x v="8"/>
    <s v="Number"/>
    <n v="8"/>
    <n v="70973"/>
    <m/>
    <s v="0.1 per 1000 0-17 yr olds"/>
    <x v="1166"/>
  </r>
  <r>
    <s v="E09000032_Live births to mothers under 18_number"/>
    <s v="E09000032"/>
    <x v="137"/>
    <s v="Calendar year"/>
    <n v="2018"/>
    <s v="Children in households at risk from additional pressure"/>
    <x v="8"/>
    <s v="Number"/>
    <n v="7"/>
    <n v="63840"/>
    <m/>
    <s v="0.1 per 1000 0-17 yr olds"/>
    <x v="1167"/>
  </r>
  <r>
    <s v="E09000033_Live births to mothers under 18_number"/>
    <s v="E09000033"/>
    <x v="142"/>
    <s v="Calendar year"/>
    <n v="2018"/>
    <s v="Children in households at risk from additional pressure"/>
    <x v="8"/>
    <s v="Number"/>
    <n v="1"/>
    <n v="47445"/>
    <m/>
    <s v="0 per 1000 0-17 yr olds"/>
    <x v="1168"/>
  </r>
  <r>
    <s v="E09000002_Live births to mothers under 18_number"/>
    <s v="E09000002"/>
    <x v="0"/>
    <s v="Calendar year"/>
    <n v="2018"/>
    <s v="Children in households at risk from additional pressure"/>
    <x v="8"/>
    <s v="Number"/>
    <n v="22"/>
    <n v="63401"/>
    <m/>
    <s v="0.3 per 1000 0-17 yr olds"/>
    <x v="1169"/>
  </r>
  <r>
    <s v="E09000003_Live births to mothers under 18_number"/>
    <s v="E09000003"/>
    <x v="1"/>
    <s v="Calendar year"/>
    <n v="2018"/>
    <s v="Children in households at risk from additional pressure"/>
    <x v="8"/>
    <s v="Number"/>
    <n v="5"/>
    <n v="92701"/>
    <m/>
    <s v="0.1 per 1000 0-17 yr olds"/>
    <x v="1170"/>
  </r>
  <r>
    <s v="E09000004_Live births to mothers under 18_number"/>
    <s v="E09000004"/>
    <x v="5"/>
    <s v="Calendar year"/>
    <n v="2018"/>
    <s v="Children in households at risk from additional pressure"/>
    <x v="8"/>
    <s v="Number"/>
    <n v="17"/>
    <n v="56853"/>
    <m/>
    <s v="0.3 per 1000 0-17 yr olds"/>
    <x v="1171"/>
  </r>
  <r>
    <s v="E09000005_Live births to mothers under 18_number"/>
    <s v="E09000005"/>
    <x v="13"/>
    <s v="Calendar year"/>
    <n v="2018"/>
    <s v="Children in households at risk from additional pressure"/>
    <x v="8"/>
    <s v="Number"/>
    <n v="12"/>
    <n v="77893"/>
    <m/>
    <s v="0.2 per 1000 0-17 yr olds"/>
    <x v="1172"/>
  </r>
  <r>
    <s v="E09000006_Live births to mothers under 18_number"/>
    <s v="E09000006"/>
    <x v="16"/>
    <s v="Calendar year"/>
    <n v="2018"/>
    <s v="Children in households at risk from additional pressure"/>
    <x v="8"/>
    <s v="Number"/>
    <n v="12"/>
    <n v="75055"/>
    <m/>
    <s v="0.2 per 1000 0-17 yr olds"/>
    <x v="1173"/>
  </r>
  <r>
    <s v="E09000008_Live births to mothers under 18_number"/>
    <s v="E09000008"/>
    <x v="28"/>
    <s v="Calendar year"/>
    <n v="2018"/>
    <s v="Children in households at risk from additional pressure"/>
    <x v="8"/>
    <s v="Number"/>
    <n v="30"/>
    <n v="94702"/>
    <m/>
    <s v="0.3 per 1000 0-17 yr olds"/>
    <x v="1174"/>
  </r>
  <r>
    <s v="E09000009_Live births to mothers under 18_number"/>
    <s v="E09000009"/>
    <x v="38"/>
    <s v="Calendar year"/>
    <n v="2018"/>
    <s v="Children in households at risk from additional pressure"/>
    <x v="8"/>
    <s v="Number"/>
    <n v="13"/>
    <n v="81732"/>
    <m/>
    <s v="0.2 per 1000 0-17 yr olds"/>
    <x v="1175"/>
  </r>
  <r>
    <s v="E09000010_Live births to mothers under 18_number"/>
    <s v="E09000010"/>
    <x v="41"/>
    <s v="Calendar year"/>
    <n v="2018"/>
    <s v="Children in households at risk from additional pressure"/>
    <x v="8"/>
    <s v="Number"/>
    <n v="36"/>
    <n v="84497"/>
    <m/>
    <s v="0.4 per 1000 0-17 yr olds"/>
    <x v="1176"/>
  </r>
  <r>
    <s v="E09000011_Live births to mothers under 18_number"/>
    <s v="E09000011"/>
    <x v="45"/>
    <s v="Calendar year"/>
    <n v="2018"/>
    <s v="Children in households at risk from additional pressure"/>
    <x v="8"/>
    <s v="Number"/>
    <n v="18"/>
    <n v="68917"/>
    <m/>
    <s v="0.3 per 1000 0-17 yr olds"/>
    <x v="1177"/>
  </r>
  <r>
    <s v="E09000015_Live births to mothers under 18_number"/>
    <s v="E09000015"/>
    <x v="51"/>
    <s v="Calendar year"/>
    <n v="2018"/>
    <s v="Children in households at risk from additional pressure"/>
    <x v="8"/>
    <s v="Number"/>
    <n v="10"/>
    <n v="58373"/>
    <m/>
    <s v="0.2 per 1000 0-17 yr olds"/>
    <x v="1178"/>
  </r>
  <r>
    <s v="E09000016_Live births to mothers under 18_number"/>
    <s v="E09000016"/>
    <x v="53"/>
    <s v="Calendar year"/>
    <n v="2018"/>
    <s v="Children in households at risk from additional pressure"/>
    <x v="8"/>
    <s v="Number"/>
    <n v="10"/>
    <n v="57541"/>
    <m/>
    <s v="0.2 per 1000 0-17 yr olds"/>
    <x v="1179"/>
  </r>
  <r>
    <s v="E09000017_Live births to mothers under 18_number"/>
    <s v="E09000017"/>
    <x v="56"/>
    <s v="Calendar year"/>
    <n v="2018"/>
    <s v="Children in households at risk from additional pressure"/>
    <x v="8"/>
    <s v="Number"/>
    <n v="12"/>
    <n v="73377"/>
    <m/>
    <s v="0.2 per 1000 0-17 yr olds"/>
    <x v="1180"/>
  </r>
  <r>
    <s v="E09000018_Live births to mothers under 18_number"/>
    <s v="E09000018"/>
    <x v="57"/>
    <s v="Calendar year"/>
    <n v="2018"/>
    <s v="Children in households at risk from additional pressure"/>
    <x v="8"/>
    <s v="Number"/>
    <n v="11"/>
    <n v="64898"/>
    <m/>
    <s v="0.2 per 1000 0-17 yr olds"/>
    <x v="1181"/>
  </r>
  <r>
    <s v="E09000021_Live births to mothers under 18_number"/>
    <s v="E09000021"/>
    <x v="63"/>
    <s v="Calendar year"/>
    <n v="2018"/>
    <s v="Children in households at risk from additional pressure"/>
    <x v="8"/>
    <s v="Number"/>
    <n v="3"/>
    <n v="38977"/>
    <m/>
    <s v="0.1 per 1000 0-17 yr olds"/>
    <x v="1182"/>
  </r>
  <r>
    <s v="E09000024_Live births to mothers under 18_number"/>
    <s v="E09000024"/>
    <x v="77"/>
    <s v="Calendar year"/>
    <n v="2018"/>
    <s v="Children in households at risk from additional pressure"/>
    <x v="8"/>
    <s v="Number"/>
    <n v="6"/>
    <n v="47266"/>
    <m/>
    <s v="0.1 per 1000 0-17 yr olds"/>
    <x v="1183"/>
  </r>
  <r>
    <s v="E09000026_Live births to mothers under 18_number"/>
    <s v="E09000026"/>
    <x v="99"/>
    <s v="Calendar year"/>
    <n v="2018"/>
    <s v="Children in households at risk from additional pressure"/>
    <x v="8"/>
    <s v="Number"/>
    <n v="11"/>
    <n v="76159"/>
    <m/>
    <s v="0.1 per 1000 0-17 yr olds"/>
    <x v="1184"/>
  </r>
  <r>
    <s v="E09000027_Live births to mothers under 18_number"/>
    <s v="E09000027"/>
    <x v="101"/>
    <s v="Calendar year"/>
    <n v="2018"/>
    <s v="Children in households at risk from additional pressure"/>
    <x v="8"/>
    <s v="Number"/>
    <n v="6"/>
    <n v="45525"/>
    <m/>
    <s v="0.1 per 1000 0-17 yr olds"/>
    <x v="1185"/>
  </r>
  <r>
    <s v="E09000029_Live births to mothers under 18_number"/>
    <s v="E09000029"/>
    <x v="126"/>
    <s v="Calendar year"/>
    <n v="2018"/>
    <s v="Children in households at risk from additional pressure"/>
    <x v="8"/>
    <s v="Number"/>
    <n v="12"/>
    <n v="47941"/>
    <m/>
    <s v="0.3 per 1000 0-17 yr olds"/>
    <x v="1186"/>
  </r>
  <r>
    <s v="E09000031_Live births to mothers under 18_number"/>
    <s v="E09000031"/>
    <x v="136"/>
    <s v="Calendar year"/>
    <n v="2018"/>
    <s v="Children in households at risk from additional pressure"/>
    <x v="8"/>
    <s v="Number"/>
    <n v="13"/>
    <n v="67017"/>
    <m/>
    <s v="0.2 per 1000 0-17 yr olds"/>
    <x v="1187"/>
  </r>
  <r>
    <s v="E06000036_Live births to mothers under 18_number"/>
    <s v="E06000036"/>
    <x v="11"/>
    <s v="Calendar year"/>
    <n v="2018"/>
    <s v="Children in households at risk from additional pressure"/>
    <x v="8"/>
    <s v="Number"/>
    <n v="2"/>
    <n v="28336"/>
    <m/>
    <s v="0.1 per 1000 0-17 yr olds"/>
    <x v="1188"/>
  </r>
  <r>
    <s v="E06000043_Live births to mothers under 18_number"/>
    <s v="E06000043"/>
    <x v="14"/>
    <s v="Calendar year"/>
    <n v="2018"/>
    <s v="Children in households at risk from additional pressure"/>
    <x v="8"/>
    <s v="Number"/>
    <n v="13"/>
    <n v="51005"/>
    <m/>
    <s v="0.3 per 1000 0-17 yr olds"/>
    <x v="1189"/>
  </r>
  <r>
    <s v="E06000046_Live births to mothers under 18_number"/>
    <s v="E06000046"/>
    <x v="58"/>
    <s v="Calendar year"/>
    <n v="2018"/>
    <s v="Children in households at risk from additional pressure"/>
    <x v="8"/>
    <s v="Number"/>
    <n v="13"/>
    <n v="24869"/>
    <m/>
    <s v="0.5 per 1000 0-17 yr olds"/>
    <x v="1190"/>
  </r>
  <r>
    <s v="E06000035_Live births to mothers under 18_number"/>
    <s v="E06000035"/>
    <x v="76"/>
    <s v="Calendar year"/>
    <n v="2018"/>
    <s v="Children in households at risk from additional pressure"/>
    <x v="8"/>
    <s v="Number"/>
    <n v="21"/>
    <n v="64391"/>
    <m/>
    <s v="0.3 per 1000 0-17 yr olds"/>
    <x v="1191"/>
  </r>
  <r>
    <s v="E06000042_Live births to mothers under 18_number"/>
    <s v="E06000042"/>
    <x v="79"/>
    <s v="Calendar year"/>
    <n v="2018"/>
    <s v="Children in households at risk from additional pressure"/>
    <x v="8"/>
    <s v="Number"/>
    <n v="15"/>
    <n v="68278"/>
    <m/>
    <s v="0.2 per 1000 0-17 yr olds"/>
    <x v="1192"/>
  </r>
  <r>
    <s v="E06000044_Live births to mothers under 18_number"/>
    <s v="E06000044"/>
    <x v="97"/>
    <s v="Calendar year"/>
    <n v="2018"/>
    <s v="Children in households at risk from additional pressure"/>
    <x v="8"/>
    <s v="Number"/>
    <n v="14"/>
    <n v="44046"/>
    <m/>
    <s v="0.3 per 1000 0-17 yr olds"/>
    <x v="1193"/>
  </r>
  <r>
    <s v="E06000038_Live births to mothers under 18_number"/>
    <s v="E06000038"/>
    <x v="98"/>
    <s v="Calendar year"/>
    <n v="2018"/>
    <s v="Children in households at risk from additional pressure"/>
    <x v="8"/>
    <s v="Number"/>
    <n v="5"/>
    <n v="37080"/>
    <m/>
    <s v="0.1 per 1000 0-17 yr olds"/>
    <x v="1194"/>
  </r>
  <r>
    <s v="E06000039_Live births to mothers under 18_number"/>
    <s v="E06000039"/>
    <x v="110"/>
    <s v="Calendar year"/>
    <n v="2018"/>
    <s v="Children in households at risk from additional pressure"/>
    <x v="8"/>
    <s v="Number"/>
    <n v="5"/>
    <n v="42699"/>
    <m/>
    <s v="0.1 per 1000 0-17 yr olds"/>
    <x v="1195"/>
  </r>
  <r>
    <s v="E06000045_Live births to mothers under 18_number"/>
    <s v="E06000045"/>
    <x v="115"/>
    <s v="Calendar year"/>
    <n v="2018"/>
    <s v="Children in households at risk from additional pressure"/>
    <x v="8"/>
    <s v="Number"/>
    <n v="21"/>
    <n v="50832"/>
    <m/>
    <s v="0.4 per 1000 0-17 yr olds"/>
    <x v="1196"/>
  </r>
  <r>
    <s v="E06000037_Live births to mothers under 18_number"/>
    <s v="E06000037"/>
    <x v="140"/>
    <s v="Calendar year"/>
    <n v="2018"/>
    <s v="Children in households at risk from additional pressure"/>
    <x v="8"/>
    <s v="Number"/>
    <n v="2"/>
    <n v="35623"/>
    <m/>
    <s v="0.1 per 1000 0-17 yr olds"/>
    <x v="1197"/>
  </r>
  <r>
    <s v="E06000040_Live births to mothers under 18_number"/>
    <s v="E06000040"/>
    <x v="145"/>
    <s v="Calendar year"/>
    <n v="2018"/>
    <s v="Children in households at risk from additional pressure"/>
    <x v="8"/>
    <s v="Number"/>
    <n v="1"/>
    <n v="34604"/>
    <m/>
    <s v="0 per 1000 0-17 yr olds"/>
    <x v="1198"/>
  </r>
  <r>
    <s v="E06000041_Live births to mothers under 18_number"/>
    <s v="E06000041"/>
    <x v="147"/>
    <s v="Calendar year"/>
    <n v="2018"/>
    <s v="Children in households at risk from additional pressure"/>
    <x v="8"/>
    <s v="Number"/>
    <n v="2"/>
    <n v="39532"/>
    <m/>
    <s v="0.1 per 1000 0-17 yr olds"/>
    <x v="1199"/>
  </r>
  <r>
    <s v="E10000002_Live births to mothers under 18_number"/>
    <s v="E10000002"/>
    <x v="17"/>
    <s v="Calendar year"/>
    <n v="2018"/>
    <s v="Children in households at risk from additional pressure"/>
    <x v="8"/>
    <s v="Number"/>
    <n v="21"/>
    <n v="124321"/>
    <m/>
    <s v="0.2 per 1000 0-17 yr olds"/>
    <x v="1200"/>
  </r>
  <r>
    <s v="E10000011_Live births to mothers under 18_number"/>
    <s v="E10000011"/>
    <x v="40"/>
    <s v="Calendar year"/>
    <n v="2018"/>
    <s v="Children in households at risk from additional pressure"/>
    <x v="8"/>
    <s v="Number"/>
    <n v="37"/>
    <n v="106378"/>
    <m/>
    <s v="0.3 per 1000 0-17 yr olds"/>
    <x v="1201"/>
  </r>
  <r>
    <s v="E10000014_Live births to mothers under 18_number"/>
    <s v="E10000014"/>
    <x v="49"/>
    <s v="Calendar year"/>
    <n v="2018"/>
    <s v="Children in households at risk from additional pressure"/>
    <x v="8"/>
    <s v="Number"/>
    <n v="59"/>
    <n v="284002"/>
    <m/>
    <s v="0.2 per 1000 0-17 yr olds"/>
    <x v="1202"/>
  </r>
  <r>
    <s v="E10000016_Live births to mothers under 18_number"/>
    <s v="E10000016"/>
    <x v="61"/>
    <s v="Calendar year"/>
    <n v="2018"/>
    <s v="Children in households at risk from additional pressure"/>
    <x v="8"/>
    <s v="Number"/>
    <n v="117"/>
    <n v="340140"/>
    <m/>
    <s v="0.3 per 1000 0-17 yr olds"/>
    <x v="1203"/>
  </r>
  <r>
    <s v="E10000025_Live births to mothers under 18_number"/>
    <s v="E10000025"/>
    <x v="93"/>
    <s v="Calendar year"/>
    <n v="2018"/>
    <s v="Children in households at risk from additional pressure"/>
    <x v="8"/>
    <s v="Number"/>
    <n v="23"/>
    <n v="144788"/>
    <m/>
    <s v="0.2 per 1000 0-17 yr olds"/>
    <x v="1204"/>
  </r>
  <r>
    <s v="E10000030_Live births to mothers under 18_number"/>
    <s v="E10000030"/>
    <x v="125"/>
    <s v="Calendar year"/>
    <n v="2018"/>
    <s v="Children in households at risk from additional pressure"/>
    <x v="8"/>
    <s v="Number"/>
    <n v="44"/>
    <n v="261905"/>
    <m/>
    <s v="0.2 per 1000 0-17 yr olds"/>
    <x v="1205"/>
  </r>
  <r>
    <s v="E10000032_Live births to mothers under 18_number"/>
    <s v="E10000032"/>
    <x v="141"/>
    <s v="Calendar year"/>
    <n v="2018"/>
    <s v="Children in households at risk from additional pressure"/>
    <x v="8"/>
    <s v="Number"/>
    <n v="41"/>
    <n v="174672"/>
    <m/>
    <s v="0.2 per 1000 0-17 yr olds"/>
    <x v="1206"/>
  </r>
  <r>
    <s v="E06000022_Live births to mothers under 18_number"/>
    <s v="E06000022"/>
    <x v="3"/>
    <s v="Calendar year"/>
    <n v="2018"/>
    <s v="Children in households at risk from additional pressure"/>
    <x v="8"/>
    <s v="Number"/>
    <n v="7"/>
    <n v="35946"/>
    <m/>
    <s v="0.2 per 1000 0-17 yr olds"/>
    <x v="1207"/>
  </r>
  <r>
    <s v="E06000028_Live births to mothers under 18_number"/>
    <s v="E06000028"/>
    <x v="10"/>
    <s v="Calendar year"/>
    <n v="2018"/>
    <s v="Children in households at risk from additional pressure"/>
    <x v="8"/>
    <s v="Number"/>
    <n v="15.074167190446261"/>
    <n v="36373"/>
    <m/>
    <s v="0.4 per 1000 0-17 yr olds"/>
    <x v="1208"/>
  </r>
  <r>
    <s v="E06000029_Live births to mothers under 18_number"/>
    <s v="E06000029"/>
    <x v="96"/>
    <s v="Calendar year"/>
    <n v="2018"/>
    <s v="Children in households at risk from additional pressure"/>
    <x v="8"/>
    <s v="Number"/>
    <n v="5.9008116443808492"/>
    <n v="30188"/>
    <m/>
    <s v="0.2 per 1000 0-17 yr olds"/>
    <x v="1209"/>
  </r>
  <r>
    <s v="E06000023_Live births to mothers under 18_number"/>
    <s v="E06000023"/>
    <x v="15"/>
    <s v="Calendar year"/>
    <n v="2018"/>
    <s v="Children in households at risk from additional pressure"/>
    <x v="8"/>
    <s v="Number"/>
    <n v="23"/>
    <n v="94016"/>
    <m/>
    <s v="0.2 per 1000 0-17 yr olds"/>
    <x v="1210"/>
  </r>
  <r>
    <s v="E06000052_Live births to mothers under 18_number"/>
    <s v="E06000052"/>
    <x v="26"/>
    <s v="Calendar year"/>
    <n v="2018"/>
    <s v="Children in households at risk from additional pressure"/>
    <x v="8"/>
    <s v="Number"/>
    <n v="39"/>
    <n v="107810"/>
    <m/>
    <s v="0.4 per 1000 0-17 yr olds"/>
    <x v="1211"/>
  </r>
  <r>
    <s v="E06000053_Live births to mothers under 18_number"/>
    <s v="E06000053"/>
    <x v="156"/>
    <s v="Calendar year"/>
    <n v="2018"/>
    <s v="Children in households at risk from additional pressure"/>
    <x v="8"/>
    <s v="Number"/>
    <n v="0"/>
    <n v="368"/>
    <m/>
    <s v="0 per 1000 0-17 yr olds"/>
    <x v="1156"/>
  </r>
  <r>
    <s v="E06000024_Live births to mothers under 18_number"/>
    <s v="E06000024"/>
    <x v="85"/>
    <s v="Calendar year"/>
    <n v="2018"/>
    <s v="Children in households at risk from additional pressure"/>
    <x v="8"/>
    <s v="Number"/>
    <n v="13"/>
    <n v="43435"/>
    <m/>
    <s v="0.3 per 1000 0-17 yr olds"/>
    <x v="1212"/>
  </r>
  <r>
    <s v="E06000026_Live births to mothers under 18_number"/>
    <s v="E06000026"/>
    <x v="95"/>
    <s v="Calendar year"/>
    <n v="2018"/>
    <s v="Children in households at risk from additional pressure"/>
    <x v="8"/>
    <s v="Number"/>
    <n v="18"/>
    <n v="52552"/>
    <m/>
    <s v="0.3 per 1000 0-17 yr olds"/>
    <x v="1213"/>
  </r>
  <r>
    <s v="E06000025_Live births to mothers under 18_number"/>
    <s v="E06000025"/>
    <x v="113"/>
    <s v="Calendar year"/>
    <n v="2018"/>
    <s v="Children in households at risk from additional pressure"/>
    <x v="8"/>
    <s v="Number"/>
    <n v="8"/>
    <n v="58867"/>
    <m/>
    <s v="0.1 per 1000 0-17 yr olds"/>
    <x v="1214"/>
  </r>
  <r>
    <s v="E06000030_Live births to mothers under 18_number"/>
    <s v="E06000030"/>
    <x v="127"/>
    <s v="Calendar year"/>
    <n v="2018"/>
    <s v="Children in households at risk from additional pressure"/>
    <x v="8"/>
    <s v="Number"/>
    <n v="12"/>
    <n v="50239"/>
    <m/>
    <s v="0.2 per 1000 0-17 yr olds"/>
    <x v="1215"/>
  </r>
  <r>
    <s v="E06000027_Live births to mothers under 18_number"/>
    <s v="E06000027"/>
    <x v="131"/>
    <s v="Calendar year"/>
    <n v="2018"/>
    <s v="Children in households at risk from additional pressure"/>
    <x v="8"/>
    <s v="Number"/>
    <n v="13"/>
    <n v="25423"/>
    <m/>
    <s v="0.5 per 1000 0-17 yr olds"/>
    <x v="1216"/>
  </r>
  <r>
    <s v="E06000054_Live births to mothers under 18_number"/>
    <s v="E06000054"/>
    <x v="144"/>
    <s v="Calendar year"/>
    <n v="2018"/>
    <s v="Children in households at risk from additional pressure"/>
    <x v="8"/>
    <s v="Number"/>
    <n v="17"/>
    <n v="105692"/>
    <m/>
    <s v="0.2 per 1000 0-17 yr olds"/>
    <x v="1217"/>
  </r>
  <r>
    <s v="E10000008_Live births to mothers under 18_number"/>
    <s v="E10000008"/>
    <x v="33"/>
    <s v="Calendar year"/>
    <n v="2018"/>
    <s v="Children in households at risk from additional pressure"/>
    <x v="8"/>
    <s v="Number"/>
    <n v="45"/>
    <n v="145878"/>
    <m/>
    <s v="0.3 per 1000 0-17 yr olds"/>
    <x v="1218"/>
  </r>
  <r>
    <s v="E10000009_Live births to mothers under 18_number"/>
    <s v="E10000009"/>
    <x v="35"/>
    <s v="Calendar year"/>
    <n v="2018"/>
    <s v="Children in households at risk from additional pressure"/>
    <x v="8"/>
    <s v="Number"/>
    <n v="10"/>
    <n v="76699"/>
    <m/>
    <s v="0.1 per 1000 0-17 yr olds"/>
    <x v="1219"/>
  </r>
  <r>
    <s v="E10000013_Live births to mothers under 18_number"/>
    <s v="E10000013"/>
    <x v="44"/>
    <s v="Calendar year"/>
    <n v="2018"/>
    <s v="Children in households at risk from additional pressure"/>
    <x v="8"/>
    <s v="Number"/>
    <n v="33"/>
    <n v="128136"/>
    <m/>
    <s v="0.3 per 1000 0-17 yr olds"/>
    <x v="1220"/>
  </r>
  <r>
    <s v="E10000027_Live births to mothers under 18_number"/>
    <s v="E10000027"/>
    <x v="112"/>
    <s v="Calendar year"/>
    <n v="2018"/>
    <s v="Children in households at risk from additional pressure"/>
    <x v="8"/>
    <s v="Number"/>
    <n v="30"/>
    <n v="110700"/>
    <m/>
    <s v="0.3 per 1000 0-17 yr olds"/>
    <x v="1221"/>
  </r>
  <r>
    <s v="E09000001_Rate of overcrowded households (occupancy rating for bedrooms of less than -1)_percentage"/>
    <s v="E09000001"/>
    <x v="25"/>
    <s v="Single time point"/>
    <n v="2011"/>
    <s v="Children living in crowded spaces"/>
    <x v="9"/>
    <s v="percentage"/>
    <n v="5.9"/>
    <n v="1453"/>
    <m/>
    <s v="5.9%"/>
    <x v="888"/>
  </r>
  <r>
    <s v="E09000007_Rate of overcrowded households (occupancy rating for bedrooms of less than -1)_percentage"/>
    <s v="E09000007"/>
    <x v="21"/>
    <s v="Single time point"/>
    <n v="2011"/>
    <s v="Children living in crowded spaces"/>
    <x v="9"/>
    <s v="percentage"/>
    <n v="11.7"/>
    <n v="50983"/>
    <m/>
    <s v="11.7%"/>
    <x v="1222"/>
  </r>
  <r>
    <s v="E09000011_Rate of overcrowded households (occupancy rating for bedrooms of less than -1)_percentage"/>
    <s v="E09000011"/>
    <x v="45"/>
    <s v="Single time point"/>
    <n v="2011"/>
    <s v="Children living in crowded spaces"/>
    <x v="9"/>
    <s v="percentage"/>
    <n v="10.9"/>
    <n v="68917"/>
    <m/>
    <s v="10.9%"/>
    <x v="1223"/>
  </r>
  <r>
    <s v="E09000012_Rate of overcrowded households (occupancy rating for bedrooms of less than -1)_percentage"/>
    <s v="E09000012"/>
    <x v="46"/>
    <s v="Single time point"/>
    <n v="2011"/>
    <s v="Children living in crowded spaces"/>
    <x v="9"/>
    <s v="percentage"/>
    <n v="15.2"/>
    <n v="63655"/>
    <m/>
    <s v="15.2%"/>
    <x v="771"/>
  </r>
  <r>
    <s v="E09000013_Rate of overcrowded households (occupancy rating for bedrooms of less than -1)_percentage"/>
    <s v="E09000013"/>
    <x v="48"/>
    <s v="Single time point"/>
    <n v="2011"/>
    <s v="Children living in crowded spaces"/>
    <x v="9"/>
    <s v="percentage"/>
    <n v="12.2"/>
    <n v="36898"/>
    <m/>
    <s v="12.2%"/>
    <x v="852"/>
  </r>
  <r>
    <s v="E09000019_Rate of overcrowded households (occupancy rating for bedrooms of less than -1)_percentage"/>
    <s v="E09000019"/>
    <x v="59"/>
    <s v="Single time point"/>
    <n v="2011"/>
    <s v="Children living in crowded spaces"/>
    <x v="9"/>
    <s v="percentage"/>
    <n v="10.7"/>
    <n v="42098"/>
    <m/>
    <s v="10.7%"/>
    <x v="873"/>
  </r>
  <r>
    <s v="E09000020_Rate of overcrowded households (occupancy rating for bedrooms of less than -1)_percentage"/>
    <s v="E09000020"/>
    <x v="60"/>
    <s v="Single time point"/>
    <n v="2011"/>
    <s v="Children living in crowded spaces"/>
    <x v="9"/>
    <s v="percentage"/>
    <n v="8.3000000000000007"/>
    <n v="28678"/>
    <m/>
    <s v="8.3%"/>
    <x v="1224"/>
  </r>
  <r>
    <s v="E09000022_Rate of overcrowded households (occupancy rating for bedrooms of less than -1)_percentage"/>
    <s v="E09000022"/>
    <x v="66"/>
    <s v="Single time point"/>
    <n v="2011"/>
    <s v="Children living in crowded spaces"/>
    <x v="9"/>
    <s v="percentage"/>
    <n v="13.2"/>
    <n v="62629"/>
    <m/>
    <s v="13.2%"/>
    <x v="861"/>
  </r>
  <r>
    <s v="E09000023_Rate of overcrowded households (occupancy rating for bedrooms of less than -1)_percentage"/>
    <s v="E09000023"/>
    <x v="71"/>
    <s v="Single time point"/>
    <n v="2011"/>
    <s v="Children living in crowded spaces"/>
    <x v="9"/>
    <s v="percentage"/>
    <n v="12.1"/>
    <n v="68458"/>
    <m/>
    <s v="12.1%"/>
    <x v="825"/>
  </r>
  <r>
    <s v="E09000028_Rate of overcrowded households (occupancy rating for bedrooms of less than -1)_percentage"/>
    <s v="E09000028"/>
    <x v="117"/>
    <s v="Single time point"/>
    <n v="2011"/>
    <s v="Children living in crowded spaces"/>
    <x v="9"/>
    <s v="percentage"/>
    <n v="15.3"/>
    <n v="65121"/>
    <m/>
    <s v="15.3%"/>
    <x v="788"/>
  </r>
  <r>
    <s v="E09000030_Rate of overcrowded households (occupancy rating for bedrooms of less than -1)_percentage"/>
    <s v="E09000030"/>
    <x v="132"/>
    <s v="Single time point"/>
    <n v="2011"/>
    <s v="Children living in crowded spaces"/>
    <x v="9"/>
    <s v="percentage"/>
    <n v="16.399999999999999"/>
    <n v="70973"/>
    <m/>
    <s v="16.4%"/>
    <x v="762"/>
  </r>
  <r>
    <s v="E09000032_Rate of overcrowded households (occupancy rating for bedrooms of less than -1)_percentage"/>
    <s v="E09000032"/>
    <x v="137"/>
    <s v="Single time point"/>
    <n v="2011"/>
    <s v="Children living in crowded spaces"/>
    <x v="9"/>
    <s v="percentage"/>
    <n v="8.8000000000000007"/>
    <n v="63840"/>
    <m/>
    <s v="8.8%"/>
    <x v="805"/>
  </r>
  <r>
    <s v="E09000033_Rate of overcrowded households (occupancy rating for bedrooms of less than -1)_percentage"/>
    <s v="E09000033"/>
    <x v="142"/>
    <s v="Single time point"/>
    <n v="2011"/>
    <s v="Children living in crowded spaces"/>
    <x v="9"/>
    <s v="percentage"/>
    <n v="10.9"/>
    <n v="47445"/>
    <m/>
    <s v="10.9%"/>
    <x v="1223"/>
  </r>
  <r>
    <s v="E09000002_Rate of overcrowded households (occupancy rating for bedrooms of less than -1)_percentage"/>
    <s v="E09000002"/>
    <x v="0"/>
    <s v="Single time point"/>
    <n v="2011"/>
    <s v="Children living in crowded spaces"/>
    <x v="9"/>
    <s v="percentage"/>
    <n v="13.5"/>
    <n v="63401"/>
    <m/>
    <s v="13.5%"/>
    <x v="1225"/>
  </r>
  <r>
    <s v="E09000003_Rate of overcrowded households (occupancy rating for bedrooms of less than -1)_percentage"/>
    <s v="E09000003"/>
    <x v="1"/>
    <s v="Single time point"/>
    <n v="2011"/>
    <s v="Children living in crowded spaces"/>
    <x v="9"/>
    <s v="percentage"/>
    <n v="10"/>
    <n v="92701"/>
    <m/>
    <s v="10%"/>
    <x v="866"/>
  </r>
  <r>
    <s v="E09000004_Rate of overcrowded households (occupancy rating for bedrooms of less than -1)_percentage"/>
    <s v="E09000004"/>
    <x v="5"/>
    <s v="Single time point"/>
    <n v="2011"/>
    <s v="Children living in crowded spaces"/>
    <x v="9"/>
    <s v="percentage"/>
    <n v="4.7"/>
    <n v="56853"/>
    <m/>
    <s v="4.7%"/>
    <x v="880"/>
  </r>
  <r>
    <s v="E09000005_Rate of overcrowded households (occupancy rating for bedrooms of less than -1)_percentage"/>
    <s v="E09000005"/>
    <x v="13"/>
    <s v="Single time point"/>
    <n v="2011"/>
    <s v="Children living in crowded spaces"/>
    <x v="9"/>
    <s v="percentage"/>
    <n v="17.7"/>
    <n v="77893"/>
    <m/>
    <s v="17.7%"/>
    <x v="814"/>
  </r>
  <r>
    <s v="E09000006_Rate of overcrowded households (occupancy rating for bedrooms of less than -1)_percentage"/>
    <s v="E09000006"/>
    <x v="16"/>
    <s v="Single time point"/>
    <n v="2011"/>
    <s v="Children living in crowded spaces"/>
    <x v="9"/>
    <s v="percentage"/>
    <n v="4"/>
    <n v="75055"/>
    <m/>
    <s v="4%"/>
    <x v="885"/>
  </r>
  <r>
    <s v="E09000008_Rate of overcrowded households (occupancy rating for bedrooms of less than -1)_percentage"/>
    <s v="E09000008"/>
    <x v="28"/>
    <s v="Single time point"/>
    <n v="2011"/>
    <s v="Children living in crowded spaces"/>
    <x v="9"/>
    <s v="percentage"/>
    <n v="9.6"/>
    <n v="94702"/>
    <m/>
    <s v="9.6%"/>
    <x v="820"/>
  </r>
  <r>
    <s v="E09000009_Rate of overcrowded households (occupancy rating for bedrooms of less than -1)_percentage"/>
    <s v="E09000009"/>
    <x v="38"/>
    <s v="Single time point"/>
    <n v="2011"/>
    <s v="Children living in crowded spaces"/>
    <x v="9"/>
    <s v="percentage"/>
    <n v="13.9"/>
    <n v="81732"/>
    <m/>
    <s v="13.9%"/>
    <x v="829"/>
  </r>
  <r>
    <s v="E09000010_Rate of overcrowded households (occupancy rating for bedrooms of less than -1)_percentage"/>
    <s v="E09000010"/>
    <x v="41"/>
    <s v="Single time point"/>
    <n v="2011"/>
    <s v="Children living in crowded spaces"/>
    <x v="9"/>
    <s v="percentage"/>
    <n v="11.2"/>
    <n v="84497"/>
    <m/>
    <s v="11.2%"/>
    <x v="1226"/>
  </r>
  <r>
    <s v="E09000014_Rate of overcrowded households (occupancy rating for bedrooms of less than -1)_percentage"/>
    <s v="E09000014"/>
    <x v="50"/>
    <s v="Single time point"/>
    <n v="2011"/>
    <s v="Children living in crowded spaces"/>
    <x v="9"/>
    <s v="percentage"/>
    <n v="15.9"/>
    <n v="60398"/>
    <m/>
    <s v="15.9%"/>
    <x v="1227"/>
  </r>
  <r>
    <s v="E09000015_Rate of overcrowded households (occupancy rating for bedrooms of less than -1)_percentage"/>
    <s v="E09000015"/>
    <x v="51"/>
    <s v="Single time point"/>
    <n v="2011"/>
    <s v="Children living in crowded spaces"/>
    <x v="9"/>
    <s v="percentage"/>
    <n v="10.4"/>
    <n v="58373"/>
    <m/>
    <s v="10.4%"/>
    <x v="812"/>
  </r>
  <r>
    <s v="E09000016_Rate of overcrowded households (occupancy rating for bedrooms of less than -1)_percentage"/>
    <s v="E09000016"/>
    <x v="53"/>
    <s v="Single time point"/>
    <n v="2011"/>
    <s v="Children living in crowded spaces"/>
    <x v="9"/>
    <s v="percentage"/>
    <n v="4"/>
    <n v="57541"/>
    <m/>
    <s v="4%"/>
    <x v="885"/>
  </r>
  <r>
    <s v="E09000017_Rate of overcrowded households (occupancy rating for bedrooms of less than -1)_percentage"/>
    <s v="E09000017"/>
    <x v="56"/>
    <s v="Single time point"/>
    <n v="2011"/>
    <s v="Children living in crowded spaces"/>
    <x v="9"/>
    <s v="percentage"/>
    <n v="9.6999999999999993"/>
    <n v="73377"/>
    <m/>
    <s v="9.7%"/>
    <x v="804"/>
  </r>
  <r>
    <s v="E09000018_Rate of overcrowded households (occupancy rating for bedrooms of less than -1)_percentage"/>
    <s v="E09000018"/>
    <x v="57"/>
    <s v="Single time point"/>
    <n v="2011"/>
    <s v="Children living in crowded spaces"/>
    <x v="9"/>
    <s v="percentage"/>
    <n v="12.6"/>
    <n v="64898"/>
    <m/>
    <s v="12.6%"/>
    <x v="1228"/>
  </r>
  <r>
    <s v="E09000021_Rate of overcrowded households (occupancy rating for bedrooms of less than -1)_percentage"/>
    <s v="E09000021"/>
    <x v="63"/>
    <s v="Single time point"/>
    <n v="2011"/>
    <s v="Children living in crowded spaces"/>
    <x v="9"/>
    <s v="percentage"/>
    <n v="5.8"/>
    <n v="38977"/>
    <m/>
    <s v="5.8%"/>
    <x v="862"/>
  </r>
  <r>
    <s v="E09000024_Rate of overcrowded households (occupancy rating for bedrooms of less than -1)_percentage"/>
    <s v="E09000024"/>
    <x v="77"/>
    <s v="Single time point"/>
    <n v="2011"/>
    <s v="Children living in crowded spaces"/>
    <x v="9"/>
    <s v="percentage"/>
    <n v="9.1999999999999993"/>
    <n v="47266"/>
    <m/>
    <s v="9.2%"/>
    <x v="1229"/>
  </r>
  <r>
    <s v="E09000025_Rate of overcrowded households (occupancy rating for bedrooms of less than -1)_percentage"/>
    <s v="E09000025"/>
    <x v="81"/>
    <s v="Single time point"/>
    <n v="2011"/>
    <s v="Children living in crowded spaces"/>
    <x v="9"/>
    <s v="percentage"/>
    <n v="25.2"/>
    <n v="86567"/>
    <m/>
    <s v="25.2%"/>
    <x v="1230"/>
  </r>
  <r>
    <s v="E09000026_Rate of overcrowded households (occupancy rating for bedrooms of less than -1)_percentage"/>
    <s v="E09000026"/>
    <x v="99"/>
    <s v="Single time point"/>
    <n v="2011"/>
    <s v="Children living in crowded spaces"/>
    <x v="9"/>
    <s v="percentage"/>
    <n v="10.8"/>
    <n v="76159"/>
    <m/>
    <s v="10.8%"/>
    <x v="818"/>
  </r>
  <r>
    <s v="E09000027_Rate of overcrowded households (occupancy rating for bedrooms of less than -1)_percentage"/>
    <s v="E09000027"/>
    <x v="101"/>
    <s v="Single time point"/>
    <n v="2011"/>
    <s v="Children living in crowded spaces"/>
    <x v="9"/>
    <s v="percentage"/>
    <n v="3.8"/>
    <n v="45525"/>
    <m/>
    <s v="3.8%"/>
    <x v="883"/>
  </r>
  <r>
    <s v="E09000029_Rate of overcrowded households (occupancy rating for bedrooms of less than -1)_percentage"/>
    <s v="E09000029"/>
    <x v="126"/>
    <s v="Single time point"/>
    <n v="2011"/>
    <s v="Children living in crowded spaces"/>
    <x v="9"/>
    <s v="percentage"/>
    <n v="5.3"/>
    <n v="47941"/>
    <m/>
    <s v="5.3%"/>
    <x v="878"/>
  </r>
  <r>
    <s v="E09000031_Rate of overcrowded households (occupancy rating for bedrooms of less than -1)_percentage"/>
    <s v="E09000031"/>
    <x v="136"/>
    <s v="Single time point"/>
    <n v="2011"/>
    <s v="Children living in crowded spaces"/>
    <x v="9"/>
    <s v="percentage"/>
    <n v="15.4"/>
    <n v="67017"/>
    <m/>
    <s v="15.4%"/>
    <x v="800"/>
  </r>
  <r>
    <s v="E08000025_Rate of overcrowded households (occupancy rating for bedrooms of less than -1)_percentage"/>
    <s v="E08000025"/>
    <x v="6"/>
    <s v="Single time point"/>
    <n v="2011"/>
    <s v="Children living in crowded spaces"/>
    <x v="9"/>
    <s v="percentage"/>
    <n v="8.9"/>
    <n v="288388"/>
    <m/>
    <s v="8.9%"/>
    <x v="1231"/>
  </r>
  <r>
    <s v="E08000026_Rate of overcrowded households (occupancy rating for bedrooms of less than -1)_percentage"/>
    <s v="E08000026"/>
    <x v="27"/>
    <s v="Single time point"/>
    <n v="2011"/>
    <s v="Children living in crowded spaces"/>
    <x v="9"/>
    <s v="percentage"/>
    <n v="5.4"/>
    <n v="78994"/>
    <m/>
    <s v="5.4%"/>
    <x v="893"/>
  </r>
  <r>
    <s v="E08000027_Rate of overcrowded households (occupancy rating for bedrooms of less than -1)_percentage"/>
    <s v="E08000027"/>
    <x v="36"/>
    <s v="Single time point"/>
    <n v="2011"/>
    <s v="Children living in crowded spaces"/>
    <x v="9"/>
    <s v="percentage"/>
    <n v="3.6"/>
    <n v="69265"/>
    <m/>
    <s v="3.6%"/>
    <x v="917"/>
  </r>
  <r>
    <s v="E08000028_Rate of overcrowded households (occupancy rating for bedrooms of less than -1)_percentage"/>
    <s v="E08000028"/>
    <x v="106"/>
    <s v="Single time point"/>
    <n v="2011"/>
    <s v="Children living in crowded spaces"/>
    <x v="9"/>
    <s v="percentage"/>
    <n v="6.7"/>
    <n v="81920"/>
    <m/>
    <s v="6.7%"/>
    <x v="1232"/>
  </r>
  <r>
    <s v="E08000029_Rate of overcrowded households (occupancy rating for bedrooms of less than -1)_percentage"/>
    <s v="E08000029"/>
    <x v="111"/>
    <s v="Single time point"/>
    <n v="2011"/>
    <s v="Children living in crowded spaces"/>
    <x v="9"/>
    <s v="percentage"/>
    <n v="2.6"/>
    <n v="46946"/>
    <m/>
    <s v="2.6%"/>
    <x v="911"/>
  </r>
  <r>
    <s v="E08000030_Rate of overcrowded households (occupancy rating for bedrooms of less than -1)_percentage"/>
    <s v="E08000030"/>
    <x v="135"/>
    <s v="Single time point"/>
    <n v="2011"/>
    <s v="Children living in crowded spaces"/>
    <x v="9"/>
    <s v="percentage"/>
    <n v="5.0999999999999996"/>
    <n v="68157"/>
    <m/>
    <s v="5.1%"/>
    <x v="881"/>
  </r>
  <r>
    <s v="E08000031_Rate of overcrowded households (occupancy rating for bedrooms of less than -1)_percentage"/>
    <s v="E08000031"/>
    <x v="148"/>
    <s v="Single time point"/>
    <n v="2011"/>
    <s v="Children living in crowded spaces"/>
    <x v="9"/>
    <s v="percentage"/>
    <n v="5.9"/>
    <n v="61244"/>
    <m/>
    <s v="5.9%"/>
    <x v="888"/>
  </r>
  <r>
    <s v="E08000011_Rate of overcrowded households (occupancy rating for bedrooms of less than -1)_percentage"/>
    <s v="E08000011"/>
    <x v="65"/>
    <s v="Single time point"/>
    <n v="2011"/>
    <s v="Children living in crowded spaces"/>
    <x v="9"/>
    <s v="percentage"/>
    <n v="4.0999999999999996"/>
    <n v="33477"/>
    <m/>
    <s v="4.1%"/>
    <x v="900"/>
  </r>
  <r>
    <s v="E08000012_Rate of overcrowded households (occupancy rating for bedrooms of less than -1)_percentage"/>
    <s v="E08000012"/>
    <x v="73"/>
    <s v="Single time point"/>
    <n v="2011"/>
    <s v="Children living in crowded spaces"/>
    <x v="9"/>
    <s v="percentage"/>
    <n v="4.3"/>
    <n v="94902"/>
    <m/>
    <s v="4.3%"/>
    <x v="901"/>
  </r>
  <r>
    <s v="E08000013_Rate of overcrowded households (occupancy rating for bedrooms of less than -1)_percentage"/>
    <s v="E08000013"/>
    <x v="152"/>
    <s v="Single time point"/>
    <n v="2011"/>
    <s v="Children living in crowded spaces"/>
    <x v="9"/>
    <s v="percentage"/>
    <n v="2.8"/>
    <n v="36785"/>
    <m/>
    <s v="2.8%"/>
    <x v="1233"/>
  </r>
  <r>
    <s v="E08000014_Rate of overcrowded households (occupancy rating for bedrooms of less than -1)_percentage"/>
    <s v="E08000014"/>
    <x v="107"/>
    <s v="Single time point"/>
    <n v="2011"/>
    <s v="Children living in crowded spaces"/>
    <x v="9"/>
    <s v="percentage"/>
    <n v="2.9"/>
    <n v="53833"/>
    <m/>
    <s v="2.9%"/>
    <x v="909"/>
  </r>
  <r>
    <s v="E08000015_Rate of overcrowded households (occupancy rating for bedrooms of less than -1)_percentage"/>
    <s v="E08000015"/>
    <x v="146"/>
    <s v="Single time point"/>
    <n v="2011"/>
    <s v="Children living in crowded spaces"/>
    <x v="9"/>
    <s v="percentage"/>
    <n v="2.2000000000000002"/>
    <n v="67576"/>
    <m/>
    <s v="2.2%"/>
    <x v="910"/>
  </r>
  <r>
    <s v="E08000001_Rate of overcrowded households (occupancy rating for bedrooms of less than -1)_percentage"/>
    <s v="E08000001"/>
    <x v="9"/>
    <s v="Single time point"/>
    <n v="2011"/>
    <s v="Children living in crowded spaces"/>
    <x v="9"/>
    <s v="percentage"/>
    <n v="4.5999999999999996"/>
    <n v="67670"/>
    <m/>
    <s v="4.6%"/>
    <x v="907"/>
  </r>
  <r>
    <s v="E08000002_Rate of overcrowded households (occupancy rating for bedrooms of less than -1)_percentage"/>
    <s v="E08000002"/>
    <x v="18"/>
    <s v="Single time point"/>
    <n v="2011"/>
    <s v="Children living in crowded spaces"/>
    <x v="9"/>
    <s v="percentage"/>
    <n v="3.5"/>
    <n v="43142"/>
    <m/>
    <s v="3.5%"/>
    <x v="898"/>
  </r>
  <r>
    <s v="E08000003_Rate of overcrowded households (occupancy rating for bedrooms of less than -1)_percentage"/>
    <s v="E08000003"/>
    <x v="75"/>
    <s v="Single time point"/>
    <n v="2011"/>
    <s v="Children living in crowded spaces"/>
    <x v="9"/>
    <s v="percentage"/>
    <n v="7.8"/>
    <n v="121962"/>
    <m/>
    <s v="7.8%"/>
    <x v="891"/>
  </r>
  <r>
    <s v="E08000004_Rate of overcrowded households (occupancy rating for bedrooms of less than -1)_percentage"/>
    <s v="E08000004"/>
    <x v="92"/>
    <s v="Single time point"/>
    <n v="2011"/>
    <s v="Children living in crowded spaces"/>
    <x v="9"/>
    <s v="percentage"/>
    <n v="6.6"/>
    <n v="59416"/>
    <m/>
    <s v="6.6%"/>
    <x v="906"/>
  </r>
  <r>
    <s v="E08000005_Rate of overcrowded households (occupancy rating for bedrooms of less than -1)_percentage"/>
    <s v="E08000005"/>
    <x v="102"/>
    <s v="Single time point"/>
    <n v="2011"/>
    <s v="Children living in crowded spaces"/>
    <x v="9"/>
    <s v="percentage"/>
    <n v="5.4"/>
    <n v="52689"/>
    <m/>
    <s v="5.4%"/>
    <x v="893"/>
  </r>
  <r>
    <s v="E08000006_Rate of overcrowded households (occupancy rating for bedrooms of less than -1)_percentage"/>
    <s v="E08000006"/>
    <x v="105"/>
    <s v="Single time point"/>
    <n v="2011"/>
    <s v="Children living in crowded spaces"/>
    <x v="9"/>
    <s v="percentage"/>
    <n v="4.2"/>
    <n v="56566"/>
    <m/>
    <s v="4.2%"/>
    <x v="875"/>
  </r>
  <r>
    <s v="E08000007_Rate of overcrowded households (occupancy rating for bedrooms of less than -1)_percentage"/>
    <s v="E08000007"/>
    <x v="120"/>
    <s v="Single time point"/>
    <n v="2011"/>
    <s v="Children living in crowded spaces"/>
    <x v="9"/>
    <s v="percentage"/>
    <n v="2.9"/>
    <n v="63141"/>
    <m/>
    <s v="2.9%"/>
    <x v="909"/>
  </r>
  <r>
    <s v="E08000008_Rate of overcrowded households (occupancy rating for bedrooms of less than -1)_percentage"/>
    <s v="E08000008"/>
    <x v="128"/>
    <s v="Single time point"/>
    <n v="2011"/>
    <s v="Children living in crowded spaces"/>
    <x v="9"/>
    <s v="percentage"/>
    <n v="3.9"/>
    <n v="50223"/>
    <m/>
    <s v="3.9%"/>
    <x v="899"/>
  </r>
  <r>
    <s v="E08000009_Rate of overcrowded households (occupancy rating for bedrooms of less than -1)_percentage"/>
    <s v="E08000009"/>
    <x v="133"/>
    <s v="Single time point"/>
    <n v="2011"/>
    <s v="Children living in crowded spaces"/>
    <x v="9"/>
    <s v="percentage"/>
    <n v="3.2"/>
    <n v="56087"/>
    <m/>
    <s v="3.2%"/>
    <x v="890"/>
  </r>
  <r>
    <s v="E08000010_Rate of overcrowded households (occupancy rating for bedrooms of less than -1)_percentage"/>
    <s v="E08000010"/>
    <x v="143"/>
    <s v="Single time point"/>
    <n v="2011"/>
    <s v="Children living in crowded spaces"/>
    <x v="9"/>
    <s v="percentage"/>
    <n v="2.7"/>
    <n v="68388"/>
    <m/>
    <s v="2.7%"/>
    <x v="913"/>
  </r>
  <r>
    <s v="E08000016_Rate of overcrowded households (occupancy rating for bedrooms of less than -1)_percentage"/>
    <s v="E08000016"/>
    <x v="2"/>
    <s v="Single time point"/>
    <n v="2011"/>
    <s v="Children living in crowded spaces"/>
    <x v="9"/>
    <s v="percentage"/>
    <n v="2.4"/>
    <n v="50727"/>
    <m/>
    <s v="2.4%"/>
    <x v="915"/>
  </r>
  <r>
    <s v="E08000017_Rate of overcrowded households (occupancy rating for bedrooms of less than -1)_percentage"/>
    <s v="E08000017"/>
    <x v="34"/>
    <s v="Single time point"/>
    <n v="2011"/>
    <s v="Children living in crowded spaces"/>
    <x v="9"/>
    <s v="percentage"/>
    <n v="3.2"/>
    <n v="66448"/>
    <m/>
    <s v="3.2%"/>
    <x v="890"/>
  </r>
  <r>
    <s v="E08000018_Rate of overcrowded households (occupancy rating for bedrooms of less than -1)_percentage"/>
    <s v="E08000018"/>
    <x v="103"/>
    <s v="Single time point"/>
    <n v="2011"/>
    <s v="Children living in crowded spaces"/>
    <x v="9"/>
    <s v="percentage"/>
    <n v="3.1"/>
    <n v="57196"/>
    <m/>
    <s v="3.1%"/>
    <x v="912"/>
  </r>
  <r>
    <s v="E08000019_Rate of overcrowded households (occupancy rating for bedrooms of less than -1)_percentage"/>
    <s v="E08000019"/>
    <x v="108"/>
    <s v="Single time point"/>
    <n v="2011"/>
    <s v="Children living in crowded spaces"/>
    <x v="9"/>
    <s v="percentage"/>
    <n v="4.7"/>
    <n v="117497"/>
    <m/>
    <s v="4.7%"/>
    <x v="880"/>
  </r>
  <r>
    <s v="E08000032_Rate of overcrowded households (occupancy rating for bedrooms of less than -1)_percentage"/>
    <s v="E08000032"/>
    <x v="12"/>
    <s v="Single time point"/>
    <n v="2011"/>
    <s v="Children living in crowded spaces"/>
    <x v="9"/>
    <s v="percentage"/>
    <n v="6.2"/>
    <n v="142005"/>
    <m/>
    <s v="6.2%"/>
    <x v="905"/>
  </r>
  <r>
    <s v="E08000033_Rate of overcrowded households (occupancy rating for bedrooms of less than -1)_percentage"/>
    <s v="E08000033"/>
    <x v="19"/>
    <s v="Single time point"/>
    <n v="2011"/>
    <s v="Children living in crowded spaces"/>
    <x v="9"/>
    <s v="percentage"/>
    <n v="3.3"/>
    <n v="46021"/>
    <m/>
    <s v="3.3%"/>
    <x v="882"/>
  </r>
  <r>
    <s v="E08000034_Rate of overcrowded households (occupancy rating for bedrooms of less than -1)_percentage"/>
    <s v="E08000034"/>
    <x v="64"/>
    <s v="Single time point"/>
    <n v="2011"/>
    <s v="Children living in crowded spaces"/>
    <x v="9"/>
    <s v="percentage"/>
    <n v="4.8"/>
    <n v="100174"/>
    <m/>
    <s v="4.8%"/>
    <x v="876"/>
  </r>
  <r>
    <s v="E08000035_Rate of overcrowded households (occupancy rating for bedrooms of less than -1)_percentage"/>
    <s v="E08000035"/>
    <x v="68"/>
    <s v="Single time point"/>
    <n v="2011"/>
    <s v="Children living in crowded spaces"/>
    <x v="9"/>
    <s v="percentage"/>
    <n v="3.7"/>
    <n v="168176"/>
    <m/>
    <s v="3.7%"/>
    <x v="892"/>
  </r>
  <r>
    <s v="E08000036_Rate of overcrowded households (occupancy rating for bedrooms of less than -1)_percentage"/>
    <s v="E08000036"/>
    <x v="134"/>
    <s v="Single time point"/>
    <n v="2011"/>
    <s v="Children living in crowded spaces"/>
    <x v="9"/>
    <s v="percentage"/>
    <n v="2.7"/>
    <n v="72893"/>
    <m/>
    <s v="2.7%"/>
    <x v="913"/>
  </r>
  <r>
    <s v="E08000020_Rate of overcrowded households (occupancy rating for bedrooms of less than -1)_percentage"/>
    <s v="E08000020"/>
    <x v="43"/>
    <s v="Single time point"/>
    <n v="2011"/>
    <s v="Children living in crowded spaces"/>
    <x v="9"/>
    <s v="percentage"/>
    <n v="3.5"/>
    <n v="39605"/>
    <m/>
    <s v="3.5%"/>
    <x v="898"/>
  </r>
  <r>
    <s v="E08000021_Rate of overcrowded households (occupancy rating for bedrooms of less than -1)_percentage"/>
    <s v="E08000021"/>
    <x v="80"/>
    <s v="Single time point"/>
    <n v="2011"/>
    <s v="Children living in crowded spaces"/>
    <x v="9"/>
    <s v="percentage"/>
    <n v="4.4000000000000004"/>
    <n v="58056"/>
    <m/>
    <s v="4.4%"/>
    <x v="879"/>
  </r>
  <r>
    <s v="E08000022_Rate of overcrowded households (occupancy rating for bedrooms of less than -1)_percentage"/>
    <s v="E08000022"/>
    <x v="86"/>
    <s v="Single time point"/>
    <n v="2011"/>
    <s v="Children living in crowded spaces"/>
    <x v="9"/>
    <s v="percentage"/>
    <n v="2.2000000000000002"/>
    <n v="41360"/>
    <m/>
    <s v="2.2%"/>
    <x v="910"/>
  </r>
  <r>
    <s v="E08000023_Rate of overcrowded households (occupancy rating for bedrooms of less than -1)_percentage"/>
    <s v="E08000023"/>
    <x v="114"/>
    <s v="Single time point"/>
    <n v="2011"/>
    <s v="Children living in crowded spaces"/>
    <x v="9"/>
    <s v="percentage"/>
    <n v="3.4"/>
    <n v="29920"/>
    <m/>
    <s v="3.4%"/>
    <x v="886"/>
  </r>
  <r>
    <s v="E08000024_Rate of overcrowded households (occupancy rating for bedrooms of less than -1)_percentage"/>
    <s v="E08000024"/>
    <x v="124"/>
    <s v="Single time point"/>
    <n v="2011"/>
    <s v="Children living in crowded spaces"/>
    <x v="9"/>
    <s v="percentage"/>
    <n v="3.4"/>
    <n v="54563"/>
    <m/>
    <s v="3.4%"/>
    <x v="886"/>
  </r>
  <r>
    <s v="E06000053_Rate of overcrowded households (occupancy rating for bedrooms of less than -1)_percentage"/>
    <s v="E06000053"/>
    <x v="156"/>
    <s v="Single time point"/>
    <n v="2011"/>
    <s v="Children living in crowded spaces"/>
    <x v="9"/>
    <s v="percentage"/>
    <n v="1.9"/>
    <n v="368"/>
    <m/>
    <s v="1.9%"/>
    <x v="1234"/>
  </r>
  <r>
    <s v="E06000022_Rate of overcrowded households (occupancy rating for bedrooms of less than -1)_percentage"/>
    <s v="E06000022"/>
    <x v="3"/>
    <s v="Single time point"/>
    <n v="2011"/>
    <s v="Children living in crowded spaces"/>
    <x v="9"/>
    <s v="percentage"/>
    <n v="2.9"/>
    <n v="35946"/>
    <m/>
    <s v="2.9%"/>
    <x v="909"/>
  </r>
  <r>
    <s v="E06000023_Rate of overcrowded households (occupancy rating for bedrooms of less than -1)_percentage"/>
    <s v="E06000023"/>
    <x v="157"/>
    <s v="Single time point"/>
    <n v="2011"/>
    <s v="Children living in crowded spaces"/>
    <x v="9"/>
    <s v="percentage"/>
    <n v="5.2"/>
    <n v="94016"/>
    <m/>
    <s v="5.2%"/>
    <x v="1235"/>
  </r>
  <r>
    <s v="E06000024_Rate of overcrowded households (occupancy rating for bedrooms of less than -1)_percentage"/>
    <s v="E06000024"/>
    <x v="85"/>
    <s v="Single time point"/>
    <n v="2011"/>
    <s v="Children living in crowded spaces"/>
    <x v="9"/>
    <s v="percentage"/>
    <n v="1.7"/>
    <n v="43435"/>
    <m/>
    <s v="1.7%"/>
    <x v="1236"/>
  </r>
  <r>
    <s v="E06000025_Rate of overcrowded households (occupancy rating for bedrooms of less than -1)_percentage"/>
    <s v="E06000025"/>
    <x v="113"/>
    <s v="Single time point"/>
    <n v="2011"/>
    <s v="Children living in crowded spaces"/>
    <x v="9"/>
    <s v="percentage"/>
    <n v="2.4"/>
    <n v="58867"/>
    <m/>
    <s v="2.4%"/>
    <x v="915"/>
  </r>
  <r>
    <s v="E06000001_Rate of overcrowded households (occupancy rating for bedrooms of less than -1)_percentage"/>
    <s v="E06000001"/>
    <x v="52"/>
    <s v="Single time point"/>
    <n v="2011"/>
    <s v="Children living in crowded spaces"/>
    <x v="9"/>
    <s v="percentage"/>
    <n v="2.7"/>
    <n v="20006"/>
    <m/>
    <s v="2.7%"/>
    <x v="913"/>
  </r>
  <r>
    <s v="E06000002_Rate of overcrowded households (occupancy rating for bedrooms of less than -1)_percentage"/>
    <s v="E06000002"/>
    <x v="78"/>
    <s v="Single time point"/>
    <n v="2011"/>
    <s v="Children living in crowded spaces"/>
    <x v="9"/>
    <s v="percentage"/>
    <n v="4.5"/>
    <n v="32513"/>
    <m/>
    <s v="4.5%"/>
    <x v="877"/>
  </r>
  <r>
    <s v="E06000003_Rate of overcrowded households (occupancy rating for bedrooms of less than -1)_percentage"/>
    <s v="E06000003"/>
    <x v="100"/>
    <s v="Single time point"/>
    <n v="2011"/>
    <s v="Children living in crowded spaces"/>
    <x v="9"/>
    <s v="percentage"/>
    <n v="2.2999999999999998"/>
    <n v="27626"/>
    <m/>
    <s v="2.3%"/>
    <x v="916"/>
  </r>
  <r>
    <s v="E06000004_Rate of overcrowded households (occupancy rating for bedrooms of less than -1)_percentage"/>
    <s v="E06000004"/>
    <x v="121"/>
    <s v="Single time point"/>
    <n v="2011"/>
    <s v="Children living in crowded spaces"/>
    <x v="9"/>
    <s v="percentage"/>
    <n v="3"/>
    <n v="43521"/>
    <m/>
    <s v="3%"/>
    <x v="895"/>
  </r>
  <r>
    <s v="E06000010_Rate of overcrowded households (occupancy rating for bedrooms of less than -1)_percentage"/>
    <s v="E06000010"/>
    <x v="154"/>
    <s v="Single time point"/>
    <n v="2011"/>
    <s v="Children living in crowded spaces"/>
    <x v="9"/>
    <s v="percentage"/>
    <n v="4.3"/>
    <n v="57023"/>
    <m/>
    <s v="4.3%"/>
    <x v="901"/>
  </r>
  <r>
    <s v="E06000011_Rate of overcrowded households (occupancy rating for bedrooms of less than -1)_percentage"/>
    <s v="E06000011"/>
    <x v="39"/>
    <s v="Single time point"/>
    <n v="2011"/>
    <s v="Children living in crowded spaces"/>
    <x v="9"/>
    <s v="percentage"/>
    <n v="1.9"/>
    <n v="62942"/>
    <m/>
    <s v="1.9%"/>
    <x v="1234"/>
  </r>
  <r>
    <s v="E06000012_Rate of overcrowded households (occupancy rating for bedrooms of less than -1)_percentage"/>
    <s v="E06000012"/>
    <x v="83"/>
    <s v="Single time point"/>
    <n v="2011"/>
    <s v="Children living in crowded spaces"/>
    <x v="9"/>
    <s v="percentage"/>
    <n v="2.5"/>
    <n v="34503"/>
    <m/>
    <s v="2.5%"/>
    <x v="914"/>
  </r>
  <r>
    <s v="E06000013_Rate of overcrowded households (occupancy rating for bedrooms of less than -1)_percentage"/>
    <s v="E06000013"/>
    <x v="84"/>
    <s v="Single time point"/>
    <n v="2011"/>
    <s v="Children living in crowded spaces"/>
    <x v="9"/>
    <s v="percentage"/>
    <n v="2.8"/>
    <n v="35714"/>
    <m/>
    <s v="2.8%"/>
    <x v="1233"/>
  </r>
  <r>
    <s v="E10000023_Rate of overcrowded households (occupancy rating for bedrooms of less than -1)_percentage"/>
    <s v="E10000023"/>
    <x v="87"/>
    <s v="Single time point"/>
    <n v="2011"/>
    <s v="Children living in crowded spaces"/>
    <x v="9"/>
    <s v="percentage"/>
    <n v="2"/>
    <n v="117499"/>
    <m/>
    <s v="2%"/>
    <x v="1237"/>
  </r>
  <r>
    <s v="E06000014_Rate of overcrowded households (occupancy rating for bedrooms of less than -1)_percentage"/>
    <s v="E06000014"/>
    <x v="150"/>
    <s v="Single time point"/>
    <n v="2011"/>
    <s v="Children living in crowded spaces"/>
    <x v="9"/>
    <s v="percentage"/>
    <n v="3.5"/>
    <n v="36572"/>
    <m/>
    <s v="3.5%"/>
    <x v="898"/>
  </r>
  <r>
    <s v="E06000032_Rate of overcrowded households (occupancy rating for bedrooms of less than -1)_percentage"/>
    <s v="E06000032"/>
    <x v="74"/>
    <s v="Single time point"/>
    <n v="2011"/>
    <s v="Children living in crowded spaces"/>
    <x v="9"/>
    <s v="percentage"/>
    <n v="10.9"/>
    <n v="57375"/>
    <m/>
    <s v="10.9%"/>
    <x v="1223"/>
  </r>
  <r>
    <s v="E06000055_Rate of overcrowded households (occupancy rating for bedrooms of less than -1)_percentage"/>
    <s v="E06000055"/>
    <x v="155"/>
    <s v="Single time point"/>
    <n v="2011"/>
    <s v="Children living in crowded spaces"/>
    <x v="9"/>
    <s v="percentage"/>
    <n v="4.0999999999999996"/>
    <n v="40088"/>
    <m/>
    <s v="4.1%"/>
    <x v="900"/>
  </r>
  <r>
    <s v="E06000056_Rate of overcrowded households (occupancy rating for bedrooms of less than -1)_percentage"/>
    <s v="E06000056"/>
    <x v="22"/>
    <s v="Single time point"/>
    <n v="2011"/>
    <s v="Children living in crowded spaces"/>
    <x v="9"/>
    <s v="percentage"/>
    <n v="2.6"/>
    <n v="62515"/>
    <m/>
    <s v="2.6%"/>
    <x v="911"/>
  </r>
  <r>
    <s v="E10000002_Rate of overcrowded households (occupancy rating for bedrooms of less than -1)_percentage"/>
    <s v="E10000002"/>
    <x v="17"/>
    <s v="Single time point"/>
    <n v="2011"/>
    <s v="Children living in crowded spaces"/>
    <x v="9"/>
    <s v="percentage"/>
    <n v="3.6"/>
    <n v="124321"/>
    <m/>
    <s v="3.6%"/>
    <x v="917"/>
  </r>
  <r>
    <s v="E06000042_Rate of overcrowded households (occupancy rating for bedrooms of less than -1)_percentage"/>
    <s v="E06000042"/>
    <x v="79"/>
    <s v="Single time point"/>
    <n v="2011"/>
    <s v="Children living in crowded spaces"/>
    <x v="9"/>
    <s v="percentage"/>
    <n v="5"/>
    <n v="68278"/>
    <m/>
    <s v="5%"/>
    <x v="889"/>
  </r>
  <r>
    <s v="E10000007_Rate of overcrowded households (occupancy rating for bedrooms of less than -1)_percentage"/>
    <s v="E10000007"/>
    <x v="32"/>
    <s v="Single time point"/>
    <n v="2011"/>
    <s v="Children living in crowded spaces"/>
    <x v="9"/>
    <s v="percentage"/>
    <n v="2.1"/>
    <n v="153272"/>
    <m/>
    <s v="2.1%"/>
    <x v="908"/>
  </r>
  <r>
    <s v="E06000015_Rate of overcrowded households (occupancy rating for bedrooms of less than -1)_percentage"/>
    <s v="E06000015"/>
    <x v="31"/>
    <s v="Single time point"/>
    <n v="2011"/>
    <s v="Children living in crowded spaces"/>
    <x v="9"/>
    <s v="percentage"/>
    <n v="5"/>
    <n v="59899"/>
    <m/>
    <s v="5%"/>
    <x v="889"/>
  </r>
  <r>
    <s v="E10000009_Rate of overcrowded households (occupancy rating for bedrooms of less than -1)_percentage"/>
    <s v="E10000009"/>
    <x v="35"/>
    <s v="Single time point"/>
    <n v="2011"/>
    <s v="Children living in crowded spaces"/>
    <x v="9"/>
    <s v="percentage"/>
    <n v="2.2000000000000002"/>
    <n v="76699"/>
    <m/>
    <s v="2.2%"/>
    <x v="910"/>
  </r>
  <r>
    <s v="E06000029_Rate of overcrowded households (occupancy rating for bedrooms of less than -1)_percentage"/>
    <s v="E06000029"/>
    <x v="96"/>
    <s v="Single time point"/>
    <n v="2011"/>
    <s v="Children living in crowded spaces"/>
    <x v="9"/>
    <s v="percentage"/>
    <n v="2.9"/>
    <n v="30188"/>
    <m/>
    <s v="2.9%"/>
    <x v="909"/>
  </r>
  <r>
    <s v="E06000028_Rate of overcrowded households (occupancy rating for bedrooms of less than -1)_percentage"/>
    <s v="E06000028"/>
    <x v="10"/>
    <s v="Single time point"/>
    <n v="2011"/>
    <s v="Children living in crowded spaces"/>
    <x v="9"/>
    <s v="percentage"/>
    <n v="4.5999999999999996"/>
    <n v="36373"/>
    <m/>
    <s v="4.6%"/>
    <x v="907"/>
  </r>
  <r>
    <s v="E06000047_Rate of overcrowded households (occupancy rating for bedrooms of less than -1)_percentage"/>
    <s v="E06000047"/>
    <x v="37"/>
    <s v="Single time point"/>
    <n v="2011"/>
    <s v="Children living in crowded spaces"/>
    <x v="9"/>
    <s v="percentage"/>
    <n v="2.2999999999999998"/>
    <n v="101040"/>
    <m/>
    <s v="2.3%"/>
    <x v="916"/>
  </r>
  <r>
    <s v="E06000005_Rate of overcrowded households (occupancy rating for bedrooms of less than -1)_percentage"/>
    <s v="E06000005"/>
    <x v="30"/>
    <s v="Single time point"/>
    <n v="2011"/>
    <s v="Children living in crowded spaces"/>
    <x v="9"/>
    <s v="percentage"/>
    <n v="2.7"/>
    <n v="22454"/>
    <m/>
    <s v="2.7%"/>
    <x v="913"/>
  </r>
  <r>
    <s v="E10000011_Rate of overcrowded households (occupancy rating for bedrooms of less than -1)_percentage"/>
    <s v="E10000011"/>
    <x v="40"/>
    <s v="Single time point"/>
    <n v="2011"/>
    <s v="Children living in crowded spaces"/>
    <x v="9"/>
    <s v="percentage"/>
    <n v="2.9"/>
    <n v="106378"/>
    <m/>
    <s v="2.9%"/>
    <x v="909"/>
  </r>
  <r>
    <s v="E06000043_Rate of overcrowded households (occupancy rating for bedrooms of less than -1)_percentage"/>
    <s v="E06000043"/>
    <x v="14"/>
    <s v="Single time point"/>
    <n v="2011"/>
    <s v="Children living in crowded spaces"/>
    <x v="9"/>
    <s v="percentage"/>
    <n v="6.2"/>
    <n v="51005"/>
    <m/>
    <s v="6.2%"/>
    <x v="905"/>
  </r>
  <r>
    <s v="E10000014_Rate of overcrowded households (occupancy rating for bedrooms of less than -1)_percentage"/>
    <s v="E10000014"/>
    <x v="49"/>
    <s v="Single time point"/>
    <n v="2011"/>
    <s v="Children living in crowded spaces"/>
    <x v="9"/>
    <s v="percentage"/>
    <n v="2.7"/>
    <n v="284002"/>
    <m/>
    <s v="2.7%"/>
    <x v="913"/>
  </r>
  <r>
    <s v="E06000044_Rate of overcrowded households (occupancy rating for bedrooms of less than -1)_percentage"/>
    <s v="E06000044"/>
    <x v="97"/>
    <s v="Single time point"/>
    <n v="2011"/>
    <s v="Children living in crowded spaces"/>
    <x v="9"/>
    <s v="percentage"/>
    <n v="5"/>
    <n v="44046"/>
    <m/>
    <s v="5%"/>
    <x v="889"/>
  </r>
  <r>
    <s v="E06000045_Rate of overcrowded households (occupancy rating for bedrooms of less than -1)_percentage"/>
    <s v="E06000045"/>
    <x v="115"/>
    <s v="Single time point"/>
    <n v="2011"/>
    <s v="Children living in crowded spaces"/>
    <x v="9"/>
    <s v="percentage"/>
    <n v="5.8"/>
    <n v="50832"/>
    <m/>
    <s v="5.8%"/>
    <x v="862"/>
  </r>
  <r>
    <s v="E10000018_Rate of overcrowded households (occupancy rating for bedrooms of less than -1)_percentage"/>
    <s v="E10000018"/>
    <x v="70"/>
    <s v="Single time point"/>
    <n v="2011"/>
    <s v="Children living in crowded spaces"/>
    <x v="9"/>
    <s v="percentage"/>
    <n v="2"/>
    <n v="140307"/>
    <m/>
    <s v="2%"/>
    <x v="1237"/>
  </r>
  <r>
    <s v="E06000016_Rate of overcrowded households (occupancy rating for bedrooms of less than -1)_percentage"/>
    <s v="E06000016"/>
    <x v="69"/>
    <s v="Single time point"/>
    <n v="2011"/>
    <s v="Children living in crowded spaces"/>
    <x v="9"/>
    <s v="percentage"/>
    <n v="9.8000000000000007"/>
    <n v="83994"/>
    <m/>
    <s v="9.8%"/>
    <x v="790"/>
  </r>
  <r>
    <s v="E06000017_Rate of overcrowded households (occupancy rating for bedrooms of less than -1)_percentage"/>
    <s v="E06000017"/>
    <x v="104"/>
    <s v="Single time point"/>
    <n v="2011"/>
    <s v="Children living in crowded spaces"/>
    <x v="9"/>
    <s v="percentage"/>
    <n v="1.2"/>
    <n v="7807"/>
    <m/>
    <s v="1.2%"/>
    <x v="1238"/>
  </r>
  <r>
    <s v="E10000028_Rate of overcrowded households (occupancy rating for bedrooms of less than -1)_percentage"/>
    <s v="E10000028"/>
    <x v="119"/>
    <s v="Single time point"/>
    <n v="2011"/>
    <s v="Children living in crowded spaces"/>
    <x v="9"/>
    <s v="percentage"/>
    <n v="2.5"/>
    <n v="169603"/>
    <m/>
    <s v="2.5%"/>
    <x v="914"/>
  </r>
  <r>
    <s v="E06000021_Rate of overcrowded households (occupancy rating for bedrooms of less than -1)_percentage"/>
    <s v="E06000021"/>
    <x v="122"/>
    <s v="Single time point"/>
    <n v="2011"/>
    <s v="Children living in crowded spaces"/>
    <x v="9"/>
    <s v="percentage"/>
    <n v="4.4000000000000004"/>
    <n v="57549"/>
    <m/>
    <s v="4.4%"/>
    <x v="879"/>
  </r>
  <r>
    <s v="E06000054_Rate of overcrowded households (occupancy rating for bedrooms of less than -1)_percentage"/>
    <s v="E06000054"/>
    <x v="144"/>
    <s v="Single time point"/>
    <n v="2011"/>
    <s v="Children living in crowded spaces"/>
    <x v="9"/>
    <s v="percentage"/>
    <n v="2.2999999999999998"/>
    <n v="105692"/>
    <m/>
    <s v="2.3%"/>
    <x v="916"/>
  </r>
  <r>
    <s v="E06000030_Rate of overcrowded households (occupancy rating for bedrooms of less than -1)_percentage"/>
    <s v="E06000030"/>
    <x v="127"/>
    <s v="Single time point"/>
    <n v="2011"/>
    <s v="Children living in crowded spaces"/>
    <x v="9"/>
    <s v="percentage"/>
    <n v="3.3"/>
    <n v="50239"/>
    <m/>
    <s v="3.3%"/>
    <x v="882"/>
  </r>
  <r>
    <s v="E06000036_Rate of overcrowded households (occupancy rating for bedrooms of less than -1)_percentage"/>
    <s v="E06000036"/>
    <x v="11"/>
    <s v="Single time point"/>
    <n v="2011"/>
    <s v="Children living in crowded spaces"/>
    <x v="9"/>
    <s v="percentage"/>
    <n v="2.9"/>
    <n v="28336"/>
    <m/>
    <s v="2.9%"/>
    <x v="909"/>
  </r>
  <r>
    <s v="E06000040_Rate of overcrowded households (occupancy rating for bedrooms of less than -1)_percentage"/>
    <s v="E06000040"/>
    <x v="145"/>
    <s v="Single time point"/>
    <n v="2011"/>
    <s v="Children living in crowded spaces"/>
    <x v="9"/>
    <s v="percentage"/>
    <n v="3.6"/>
    <n v="34604"/>
    <m/>
    <s v="3.6%"/>
    <x v="917"/>
  </r>
  <r>
    <s v="E06000037_Rate of overcrowded households (occupancy rating for bedrooms of less than -1)_percentage"/>
    <s v="E06000037"/>
    <x v="140"/>
    <s v="Single time point"/>
    <n v="2011"/>
    <s v="Children living in crowded spaces"/>
    <x v="9"/>
    <s v="percentage"/>
    <n v="2.2999999999999998"/>
    <n v="35623"/>
    <m/>
    <s v="2.3%"/>
    <x v="916"/>
  </r>
  <r>
    <s v="E06000038_Rate of overcrowded households (occupancy rating for bedrooms of less than -1)_percentage"/>
    <s v="E06000038"/>
    <x v="98"/>
    <s v="Single time point"/>
    <n v="2011"/>
    <s v="Children living in crowded spaces"/>
    <x v="9"/>
    <s v="percentage"/>
    <n v="6"/>
    <n v="37080"/>
    <m/>
    <s v="6%"/>
    <x v="884"/>
  </r>
  <r>
    <s v="E06000039_Rate of overcrowded households (occupancy rating for bedrooms of less than -1)_percentage"/>
    <s v="E06000039"/>
    <x v="110"/>
    <s v="Single time point"/>
    <n v="2011"/>
    <s v="Children living in crowded spaces"/>
    <x v="9"/>
    <s v="percentage"/>
    <n v="12.7"/>
    <n v="42699"/>
    <m/>
    <s v="12.7%"/>
    <x v="846"/>
  </r>
  <r>
    <s v="E06000041_Rate of overcrowded households (occupancy rating for bedrooms of less than -1)_percentage"/>
    <s v="E06000041"/>
    <x v="147"/>
    <s v="Single time point"/>
    <n v="2011"/>
    <s v="Children living in crowded spaces"/>
    <x v="9"/>
    <s v="percentage"/>
    <n v="1.9"/>
    <n v="39532"/>
    <m/>
    <s v="1.9%"/>
    <x v="1234"/>
  </r>
  <r>
    <s v="E10000003_Rate of overcrowded households (occupancy rating for bedrooms of less than -1)_percentage"/>
    <s v="E10000003"/>
    <x v="20"/>
    <s v="Single time point"/>
    <n v="2011"/>
    <s v="Children living in crowded spaces"/>
    <x v="9"/>
    <s v="percentage"/>
    <n v="3"/>
    <n v="135719"/>
    <m/>
    <s v="3%"/>
    <x v="895"/>
  </r>
  <r>
    <s v="E06000031_Rate of overcrowded households (occupancy rating for bedrooms of less than -1)_percentage"/>
    <s v="E06000031"/>
    <x v="94"/>
    <s v="Single time point"/>
    <n v="2011"/>
    <s v="Children living in crowded spaces"/>
    <x v="9"/>
    <s v="percentage"/>
    <n v="5.0999999999999996"/>
    <n v="51137"/>
    <m/>
    <s v="5.1%"/>
    <x v="881"/>
  </r>
  <r>
    <s v="E06000006_Rate of overcrowded households (occupancy rating for bedrooms of less than -1)_percentage"/>
    <s v="E06000006"/>
    <x v="47"/>
    <s v="Single time point"/>
    <n v="2011"/>
    <s v="Children living in crowded spaces"/>
    <x v="9"/>
    <s v="percentage"/>
    <n v="2.9"/>
    <n v="28617"/>
    <m/>
    <s v="2.9%"/>
    <x v="909"/>
  </r>
  <r>
    <s v="E06000007_Rate of overcrowded households (occupancy rating for bedrooms of less than -1)_percentage"/>
    <s v="E06000007"/>
    <x v="138"/>
    <s v="Single time point"/>
    <n v="2011"/>
    <s v="Children living in crowded spaces"/>
    <x v="9"/>
    <s v="percentage"/>
    <n v="2.4"/>
    <n v="44484"/>
    <m/>
    <s v="2.4%"/>
    <x v="915"/>
  </r>
  <r>
    <s v="E10000008_Rate of overcrowded households (occupancy rating for bedrooms of less than -1)_percentage"/>
    <s v="E10000008"/>
    <x v="33"/>
    <s v="Single time point"/>
    <n v="2011"/>
    <s v="Children living in crowded spaces"/>
    <x v="9"/>
    <s v="percentage"/>
    <n v="2"/>
    <n v="145878"/>
    <m/>
    <s v="2%"/>
    <x v="1237"/>
  </r>
  <r>
    <s v="E06000026_Rate of overcrowded households (occupancy rating for bedrooms of less than -1)_percentage"/>
    <s v="E06000026"/>
    <x v="95"/>
    <s v="Single time point"/>
    <n v="2011"/>
    <s v="Children living in crowded spaces"/>
    <x v="9"/>
    <s v="percentage"/>
    <n v="3.9"/>
    <n v="52552"/>
    <m/>
    <s v="3.9%"/>
    <x v="899"/>
  </r>
  <r>
    <s v="E06000027_Rate of overcrowded households (occupancy rating for bedrooms of less than -1)_percentage"/>
    <s v="E06000027"/>
    <x v="131"/>
    <s v="Single time point"/>
    <n v="2011"/>
    <s v="Children living in crowded spaces"/>
    <x v="9"/>
    <s v="percentage"/>
    <n v="2.6"/>
    <n v="25423"/>
    <m/>
    <s v="2.6%"/>
    <x v="911"/>
  </r>
  <r>
    <s v="E10000012_Rate of overcrowded households (occupancy rating for bedrooms of less than -1)_percentage"/>
    <s v="E10000012"/>
    <x v="42"/>
    <s v="Single time point"/>
    <n v="2011"/>
    <s v="Children living in crowded spaces"/>
    <x v="9"/>
    <s v="percentage"/>
    <n v="3"/>
    <n v="311172"/>
    <m/>
    <s v="3%"/>
    <x v="895"/>
  </r>
  <r>
    <s v="E06000033_Rate of overcrowded households (occupancy rating for bedrooms of less than -1)_percentage"/>
    <s v="E06000033"/>
    <x v="116"/>
    <s v="Single time point"/>
    <n v="2011"/>
    <s v="Children living in crowded spaces"/>
    <x v="9"/>
    <s v="percentage"/>
    <n v="4.7"/>
    <n v="39540"/>
    <m/>
    <s v="4.7%"/>
    <x v="880"/>
  </r>
  <r>
    <s v="E06000034_Rate of overcrowded households (occupancy rating for bedrooms of less than -1)_percentage"/>
    <s v="E06000034"/>
    <x v="130"/>
    <s v="Single time point"/>
    <n v="2011"/>
    <s v="Children living in crowded spaces"/>
    <x v="9"/>
    <s v="percentage"/>
    <n v="5.4"/>
    <n v="43762"/>
    <m/>
    <s v="5.4%"/>
    <x v="893"/>
  </r>
  <r>
    <s v="E06000019_Rate of overcrowded households (occupancy rating for bedrooms of less than -1)_percentage"/>
    <s v="E06000019"/>
    <x v="54"/>
    <s v="Single time point"/>
    <n v="2011"/>
    <s v="Children living in crowded spaces"/>
    <x v="9"/>
    <s v="percentage"/>
    <n v="2.9"/>
    <n v="36103"/>
    <m/>
    <s v="2.9%"/>
    <x v="909"/>
  </r>
  <r>
    <s v="E10000034_Rate of overcrowded households (occupancy rating for bedrooms of less than -1)_percentage"/>
    <s v="E10000034"/>
    <x v="149"/>
    <s v="Single time point"/>
    <n v="2011"/>
    <s v="Children living in crowded spaces"/>
    <x v="9"/>
    <s v="percentage"/>
    <n v="2.5"/>
    <n v="117783"/>
    <m/>
    <s v="2.5%"/>
    <x v="914"/>
  </r>
  <r>
    <s v="E10000016_Rate of overcrowded households (occupancy rating for bedrooms of less than -1)_percentage"/>
    <s v="E10000016"/>
    <x v="61"/>
    <s v="Single time point"/>
    <n v="2011"/>
    <s v="Children living in crowded spaces"/>
    <x v="9"/>
    <s v="percentage"/>
    <n v="3.5"/>
    <n v="340140"/>
    <m/>
    <s v="3.5%"/>
    <x v="898"/>
  </r>
  <r>
    <s v="E06000035_Rate of overcrowded households (occupancy rating for bedrooms of less than -1)_percentage"/>
    <s v="E06000035"/>
    <x v="76"/>
    <s v="Single time point"/>
    <n v="2011"/>
    <s v="Children living in crowded spaces"/>
    <x v="9"/>
    <s v="percentage"/>
    <n v="3.9"/>
    <n v="64391"/>
    <m/>
    <s v="3.9%"/>
    <x v="899"/>
  </r>
  <r>
    <s v="E10000017_Rate of overcrowded households (occupancy rating for bedrooms of less than -1)_percentage"/>
    <s v="E10000017"/>
    <x v="67"/>
    <s v="Single time point"/>
    <n v="2011"/>
    <s v="Children living in crowded spaces"/>
    <x v="9"/>
    <s v="percentage"/>
    <n v="3"/>
    <n v="249727"/>
    <m/>
    <s v="3%"/>
    <x v="895"/>
  </r>
  <r>
    <s v="E06000008_Rate of overcrowded households (occupancy rating for bedrooms of less than -1)_percentage"/>
    <s v="E06000008"/>
    <x v="7"/>
    <s v="Single time point"/>
    <n v="2011"/>
    <s v="Children living in crowded spaces"/>
    <x v="9"/>
    <s v="percentage"/>
    <n v="6.2"/>
    <n v="38481"/>
    <m/>
    <s v="6.2%"/>
    <x v="905"/>
  </r>
  <r>
    <s v="E06000009_Rate of overcrowded households (occupancy rating for bedrooms of less than -1)_percentage"/>
    <s v="E06000009"/>
    <x v="8"/>
    <s v="Single time point"/>
    <n v="2011"/>
    <s v="Children living in crowded spaces"/>
    <x v="9"/>
    <s v="percentage"/>
    <n v="2.9"/>
    <n v="28904"/>
    <m/>
    <s v="2.9%"/>
    <x v="909"/>
  </r>
  <r>
    <s v="E10000024_Rate of overcrowded households (occupancy rating for bedrooms of less than -1)_percentage"/>
    <s v="E10000024"/>
    <x v="91"/>
    <s v="Single time point"/>
    <n v="2011"/>
    <s v="Children living in crowded spaces"/>
    <x v="9"/>
    <s v="percentage"/>
    <n v="2.2000000000000002"/>
    <n v="166542"/>
    <m/>
    <s v="2.2%"/>
    <x v="910"/>
  </r>
  <r>
    <s v="E06000018_Rate of overcrowded households (occupancy rating for bedrooms of less than -1)_percentage"/>
    <s v="E06000018"/>
    <x v="90"/>
    <s v="Single time point"/>
    <n v="2011"/>
    <s v="Children living in crowded spaces"/>
    <x v="9"/>
    <s v="percentage"/>
    <n v="6"/>
    <n v="68651"/>
    <m/>
    <s v="6%"/>
    <x v="884"/>
  </r>
  <r>
    <s v="E06000051_Rate of overcrowded households (occupancy rating for bedrooms of less than -1)_percentage"/>
    <s v="E06000051"/>
    <x v="109"/>
    <s v="Single time point"/>
    <n v="2011"/>
    <s v="Children living in crowded spaces"/>
    <x v="9"/>
    <s v="percentage"/>
    <n v="2.2999999999999998"/>
    <n v="59839"/>
    <m/>
    <s v="2.3%"/>
    <x v="916"/>
  </r>
  <r>
    <s v="E06000020_Rate of overcrowded households (occupancy rating for bedrooms of less than -1)_percentage"/>
    <s v="E06000020"/>
    <x v="129"/>
    <s v="Single time point"/>
    <n v="2011"/>
    <s v="Children living in crowded spaces"/>
    <x v="9"/>
    <s v="percentage"/>
    <n v="3.4"/>
    <n v="40620"/>
    <m/>
    <s v="3.4%"/>
    <x v="886"/>
  </r>
  <r>
    <s v="E06000049_Rate of overcrowded households (occupancy rating for bedrooms of less than -1)_percentage"/>
    <s v="E06000049"/>
    <x v="23"/>
    <s v="Single time point"/>
    <n v="2011"/>
    <s v="Children living in crowded spaces"/>
    <x v="9"/>
    <s v="percentage"/>
    <n v="2"/>
    <n v="76523"/>
    <m/>
    <s v="2%"/>
    <x v="1237"/>
  </r>
  <r>
    <s v="E06000050_Rate of overcrowded households (occupancy rating for bedrooms of less than -1)_percentage"/>
    <s v="E06000050"/>
    <x v="153"/>
    <s v="Single time point"/>
    <n v="2011"/>
    <s v="Children living in crowded spaces"/>
    <x v="9"/>
    <s v="percentage"/>
    <n v="2.2999999999999998"/>
    <n v="68054"/>
    <m/>
    <s v="2.3%"/>
    <x v="916"/>
  </r>
  <r>
    <s v="E06000052_Rate of overcrowded households (occupancy rating for bedrooms of less than -1)_percentage"/>
    <s v="E06000052"/>
    <x v="26"/>
    <s v="Single time point"/>
    <n v="2011"/>
    <s v="Children living in crowded spaces"/>
    <x v="9"/>
    <s v="percentage"/>
    <n v="2.5"/>
    <n v="107810"/>
    <m/>
    <s v="2.5%"/>
    <x v="914"/>
  </r>
  <r>
    <s v="E10000006_Rate of overcrowded households (occupancy rating for bedrooms of less than -1)_percentage"/>
    <s v="E10000006"/>
    <x v="29"/>
    <s v="Single time point"/>
    <n v="2011"/>
    <s v="Children living in crowded spaces"/>
    <x v="9"/>
    <s v="percentage"/>
    <n v="1.8"/>
    <n v="92500"/>
    <m/>
    <s v="1.8%"/>
    <x v="1239"/>
  </r>
  <r>
    <s v="E10000013_Rate of overcrowded households (occupancy rating for bedrooms of less than -1)_percentage"/>
    <s v="E10000013"/>
    <x v="44"/>
    <s v="Single time point"/>
    <n v="2011"/>
    <s v="Children living in crowded spaces"/>
    <x v="9"/>
    <s v="percentage"/>
    <n v="2.6"/>
    <n v="128136"/>
    <m/>
    <s v="2.6%"/>
    <x v="911"/>
  </r>
  <r>
    <s v="E10000015_Rate of overcrowded households (occupancy rating for bedrooms of less than -1)_percentage"/>
    <s v="E10000015"/>
    <x v="55"/>
    <s v="Single time point"/>
    <n v="2011"/>
    <s v="Children living in crowded spaces"/>
    <x v="9"/>
    <s v="percentage"/>
    <n v="3.9"/>
    <n v="271005"/>
    <m/>
    <s v="3.9%"/>
    <x v="899"/>
  </r>
  <r>
    <s v="E06000046_Rate of overcrowded households (occupancy rating for bedrooms of less than -1)_percentage"/>
    <s v="E06000046"/>
    <x v="58"/>
    <s v="Single time point"/>
    <n v="2011"/>
    <s v="Children living in crowded spaces"/>
    <x v="9"/>
    <s v="percentage"/>
    <n v="2.5"/>
    <n v="24869"/>
    <m/>
    <s v="2.5%"/>
    <x v="914"/>
  </r>
  <r>
    <s v="E10000019_Rate of overcrowded households (occupancy rating for bedrooms of less than -1)_percentage"/>
    <s v="E10000019"/>
    <x v="72"/>
    <s v="Single time point"/>
    <n v="2011"/>
    <s v="Children living in crowded spaces"/>
    <x v="9"/>
    <s v="percentage"/>
    <n v="2.2000000000000002"/>
    <n v="145641"/>
    <m/>
    <s v="2.2%"/>
    <x v="910"/>
  </r>
  <r>
    <s v="E10000020_Rate of overcrowded households (occupancy rating for bedrooms of less than -1)_percentage"/>
    <s v="E10000020"/>
    <x v="82"/>
    <s v="Single time point"/>
    <n v="2011"/>
    <s v="Children living in crowded spaces"/>
    <x v="9"/>
    <s v="percentage"/>
    <n v="2.2999999999999998"/>
    <n v="170810"/>
    <m/>
    <s v="2.3%"/>
    <x v="916"/>
  </r>
  <r>
    <s v="E10000021_Rate of overcrowded households (occupancy rating for bedrooms of less than -1)_percentage"/>
    <s v="E10000021"/>
    <x v="88"/>
    <s v="Single time point"/>
    <n v="2011"/>
    <s v="Children living in crowded spaces"/>
    <x v="9"/>
    <s v="percentage"/>
    <n v="2.7"/>
    <n v="170235"/>
    <m/>
    <s v="2.7%"/>
    <x v="913"/>
  </r>
  <r>
    <s v="E06000048_Rate of overcrowded households (occupancy rating for bedrooms of less than -1)_percentage"/>
    <s v="E06000048"/>
    <x v="89"/>
    <s v="Single time point"/>
    <n v="2011"/>
    <s v="Children living in crowded spaces"/>
    <x v="9"/>
    <s v="percentage"/>
    <n v="2"/>
    <n v="59011"/>
    <m/>
    <s v="2%"/>
    <x v="1237"/>
  </r>
  <r>
    <s v="E10000025_Rate of overcrowded households (occupancy rating for bedrooms of less than -1)_percentage"/>
    <s v="E10000025"/>
    <x v="93"/>
    <s v="Single time point"/>
    <n v="2011"/>
    <s v="Children living in crowded spaces"/>
    <x v="9"/>
    <s v="percentage"/>
    <n v="3.2"/>
    <n v="144788"/>
    <m/>
    <s v="3.2%"/>
    <x v="890"/>
  </r>
  <r>
    <s v="E10000027_Rate of overcrowded households (occupancy rating for bedrooms of less than -1)_percentage"/>
    <s v="E10000027"/>
    <x v="112"/>
    <s v="Single time point"/>
    <n v="2011"/>
    <s v="Children living in crowded spaces"/>
    <x v="9"/>
    <s v="percentage"/>
    <n v="2.2999999999999998"/>
    <n v="110700"/>
    <m/>
    <s v="2.3%"/>
    <x v="916"/>
  </r>
  <r>
    <s v="E10000029_Rate of overcrowded households (occupancy rating for bedrooms of less than -1)_percentage"/>
    <s v="E10000029"/>
    <x v="123"/>
    <s v="Single time point"/>
    <n v="2011"/>
    <s v="Children living in crowded spaces"/>
    <x v="9"/>
    <s v="percentage"/>
    <n v="2.4"/>
    <n v="152752"/>
    <m/>
    <s v="2.4%"/>
    <x v="915"/>
  </r>
  <r>
    <s v="E10000030_Rate of overcrowded households (occupancy rating for bedrooms of less than -1)_percentage"/>
    <s v="E10000030"/>
    <x v="125"/>
    <s v="Single time point"/>
    <n v="2011"/>
    <s v="Children living in crowded spaces"/>
    <x v="9"/>
    <s v="percentage"/>
    <n v="3.3"/>
    <n v="261905"/>
    <m/>
    <s v="3.3%"/>
    <x v="882"/>
  </r>
  <r>
    <s v="E10000031_Rate of overcrowded households (occupancy rating for bedrooms of less than -1)_percentage"/>
    <s v="E10000031"/>
    <x v="139"/>
    <s v="Single time point"/>
    <n v="2011"/>
    <s v="Children living in crowded spaces"/>
    <x v="9"/>
    <s v="percentage"/>
    <n v="2.4"/>
    <n v="115928"/>
    <m/>
    <s v="2.4%"/>
    <x v="915"/>
  </r>
  <r>
    <s v="E10000032_Rate of overcrowded households (occupancy rating for bedrooms of less than -1)_percentage"/>
    <s v="E10000032"/>
    <x v="141"/>
    <s v="Single time point"/>
    <n v="2011"/>
    <s v="Children living in crowded spaces"/>
    <x v="9"/>
    <s v="percentage"/>
    <n v="3"/>
    <n v="174672"/>
    <m/>
    <s v="3%"/>
    <x v="895"/>
  </r>
  <r>
    <s v="E09000001_Flats/maisonettes as a proportion of housing_percentage"/>
    <s v="E09000001"/>
    <x v="25"/>
    <s v="Single time point"/>
    <n v="2011"/>
    <s v="Children living in crowded spaces"/>
    <x v="10"/>
    <s v="percentage"/>
    <n v="97.999999999999986"/>
    <n v="1453"/>
    <m/>
    <s v="98%"/>
    <x v="1240"/>
  </r>
  <r>
    <s v="E09000007_Flats/maisonettes as a proportion of housing_percentage"/>
    <s v="E09000007"/>
    <x v="21"/>
    <s v="Single time point"/>
    <n v="2011"/>
    <s v="Children living in crowded spaces"/>
    <x v="10"/>
    <s v="percentage"/>
    <n v="85.199999999999989"/>
    <n v="50983"/>
    <m/>
    <s v="85.2%"/>
    <x v="1241"/>
  </r>
  <r>
    <s v="E09000011_Flats/maisonettes as a proportion of housing_percentage"/>
    <s v="E09000011"/>
    <x v="45"/>
    <s v="Single time point"/>
    <n v="2011"/>
    <s v="Children living in crowded spaces"/>
    <x v="10"/>
    <s v="percentage"/>
    <n v="46.4"/>
    <n v="68917"/>
    <m/>
    <s v="46.4%"/>
    <x v="1242"/>
  </r>
  <r>
    <s v="E09000012_Flats/maisonettes as a proportion of housing_percentage"/>
    <s v="E09000012"/>
    <x v="46"/>
    <s v="Single time point"/>
    <n v="2011"/>
    <s v="Children living in crowded spaces"/>
    <x v="10"/>
    <s v="percentage"/>
    <n v="78.599999999999994"/>
    <n v="63655"/>
    <m/>
    <s v="78.6%"/>
    <x v="1243"/>
  </r>
  <r>
    <s v="E09000013_Flats/maisonettes as a proportion of housing_percentage"/>
    <s v="E09000013"/>
    <x v="48"/>
    <s v="Single time point"/>
    <n v="2011"/>
    <s v="Children living in crowded spaces"/>
    <x v="10"/>
    <s v="percentage"/>
    <n v="73"/>
    <n v="36898"/>
    <m/>
    <s v="73%"/>
    <x v="1244"/>
  </r>
  <r>
    <s v="E09000019_Flats/maisonettes as a proportion of housing_percentage"/>
    <s v="E09000019"/>
    <x v="59"/>
    <s v="Single time point"/>
    <n v="2011"/>
    <s v="Children living in crowded spaces"/>
    <x v="10"/>
    <s v="percentage"/>
    <n v="82.3"/>
    <n v="42098"/>
    <m/>
    <s v="82.3%"/>
    <x v="1245"/>
  </r>
  <r>
    <s v="E09000020_Flats/maisonettes as a proportion of housing_percentage"/>
    <s v="E09000020"/>
    <x v="60"/>
    <s v="Single time point"/>
    <n v="2011"/>
    <s v="Children living in crowded spaces"/>
    <x v="10"/>
    <s v="percentage"/>
    <n v="83"/>
    <n v="28678"/>
    <m/>
    <s v="83%"/>
    <x v="1246"/>
  </r>
  <r>
    <s v="E09000022_Flats/maisonettes as a proportion of housing_percentage"/>
    <s v="E09000022"/>
    <x v="66"/>
    <s v="Single time point"/>
    <n v="2011"/>
    <s v="Children living in crowded spaces"/>
    <x v="10"/>
    <s v="percentage"/>
    <n v="73.2"/>
    <n v="62629"/>
    <m/>
    <s v="73.2%"/>
    <x v="1247"/>
  </r>
  <r>
    <s v="E09000023_Flats/maisonettes as a proportion of housing_percentage"/>
    <s v="E09000023"/>
    <x v="71"/>
    <s v="Single time point"/>
    <n v="2011"/>
    <s v="Children living in crowded spaces"/>
    <x v="10"/>
    <s v="percentage"/>
    <n v="55.4"/>
    <n v="68458"/>
    <m/>
    <s v="55.4%"/>
    <x v="1248"/>
  </r>
  <r>
    <s v="E09000028_Flats/maisonettes as a proportion of housing_percentage"/>
    <s v="E09000028"/>
    <x v="117"/>
    <s v="Single time point"/>
    <n v="2011"/>
    <s v="Children living in crowded spaces"/>
    <x v="10"/>
    <s v="percentage"/>
    <n v="75.5"/>
    <n v="65121"/>
    <m/>
    <s v="75.5%"/>
    <x v="1249"/>
  </r>
  <r>
    <s v="E09000030_Flats/maisonettes as a proportion of housing_percentage"/>
    <s v="E09000030"/>
    <x v="132"/>
    <s v="Single time point"/>
    <n v="2011"/>
    <s v="Children living in crowded spaces"/>
    <x v="10"/>
    <s v="percentage"/>
    <n v="85.899999999999991"/>
    <n v="70973"/>
    <m/>
    <s v="85.9%"/>
    <x v="1250"/>
  </r>
  <r>
    <s v="E09000032_Flats/maisonettes as a proportion of housing_percentage"/>
    <s v="E09000032"/>
    <x v="137"/>
    <s v="Single time point"/>
    <n v="2011"/>
    <s v="Children living in crowded spaces"/>
    <x v="10"/>
    <s v="percentage"/>
    <n v="65.899999999999991"/>
    <n v="63840"/>
    <m/>
    <s v="65.9%"/>
    <x v="1251"/>
  </r>
  <r>
    <s v="E09000033_Flats/maisonettes as a proportion of housing_percentage"/>
    <s v="E09000033"/>
    <x v="142"/>
    <s v="Single time point"/>
    <n v="2011"/>
    <s v="Children living in crowded spaces"/>
    <x v="10"/>
    <s v="percentage"/>
    <n v="89.2"/>
    <n v="47445"/>
    <m/>
    <s v="89.2%"/>
    <x v="1252"/>
  </r>
  <r>
    <s v="E09000002_Flats/maisonettes as a proportion of housing_percentage"/>
    <s v="E09000002"/>
    <x v="0"/>
    <s v="Single time point"/>
    <n v="2011"/>
    <s v="Children living in crowded spaces"/>
    <x v="10"/>
    <s v="percentage"/>
    <n v="30.2"/>
    <n v="63401"/>
    <m/>
    <s v="30.2%"/>
    <x v="1253"/>
  </r>
  <r>
    <s v="E09000003_Flats/maisonettes as a proportion of housing_percentage"/>
    <s v="E09000003"/>
    <x v="1"/>
    <s v="Single time point"/>
    <n v="2011"/>
    <s v="Children living in crowded spaces"/>
    <x v="10"/>
    <s v="percentage"/>
    <n v="42.9"/>
    <n v="92701"/>
    <m/>
    <s v="42.9%"/>
    <x v="1254"/>
  </r>
  <r>
    <s v="E09000004_Flats/maisonettes as a proportion of housing_percentage"/>
    <s v="E09000004"/>
    <x v="5"/>
    <s v="Single time point"/>
    <n v="2011"/>
    <s v="Children living in crowded spaces"/>
    <x v="10"/>
    <s v="percentage"/>
    <n v="23.8"/>
    <n v="56853"/>
    <m/>
    <s v="23.8%"/>
    <x v="801"/>
  </r>
  <r>
    <s v="E09000005_Flats/maisonettes as a proportion of housing_percentage"/>
    <s v="E09000005"/>
    <x v="13"/>
    <s v="Single time point"/>
    <n v="2011"/>
    <s v="Children living in crowded spaces"/>
    <x v="10"/>
    <s v="percentage"/>
    <n v="52.699999999999996"/>
    <n v="77893"/>
    <m/>
    <s v="52.7%"/>
    <x v="1255"/>
  </r>
  <r>
    <s v="E09000006_Flats/maisonettes as a proportion of housing_percentage"/>
    <s v="E09000006"/>
    <x v="16"/>
    <s v="Single time point"/>
    <n v="2011"/>
    <s v="Children living in crowded spaces"/>
    <x v="10"/>
    <s v="percentage"/>
    <n v="30.000000000000004"/>
    <n v="75055"/>
    <m/>
    <s v="30%"/>
    <x v="1256"/>
  </r>
  <r>
    <s v="E09000008_Flats/maisonettes as a proportion of housing_percentage"/>
    <s v="E09000008"/>
    <x v="28"/>
    <s v="Single time point"/>
    <n v="2011"/>
    <s v="Children living in crowded spaces"/>
    <x v="10"/>
    <s v="percentage"/>
    <n v="36.300000000000004"/>
    <n v="94702"/>
    <m/>
    <s v="36.3%"/>
    <x v="1257"/>
  </r>
  <r>
    <s v="E09000009_Flats/maisonettes as a proportion of housing_percentage"/>
    <s v="E09000009"/>
    <x v="38"/>
    <s v="Single time point"/>
    <n v="2011"/>
    <s v="Children living in crowded spaces"/>
    <x v="10"/>
    <s v="percentage"/>
    <n v="45.5"/>
    <n v="81732"/>
    <m/>
    <s v="45.5%"/>
    <x v="1258"/>
  </r>
  <r>
    <s v="E09000010_Flats/maisonettes as a proportion of housing_percentage"/>
    <s v="E09000010"/>
    <x v="41"/>
    <s v="Single time point"/>
    <n v="2011"/>
    <s v="Children living in crowded spaces"/>
    <x v="10"/>
    <s v="percentage"/>
    <n v="38.4"/>
    <n v="84497"/>
    <m/>
    <s v="38.4%"/>
    <x v="1259"/>
  </r>
  <r>
    <s v="E09000014_Flats/maisonettes as a proportion of housing_percentage"/>
    <s v="E09000014"/>
    <x v="50"/>
    <s v="Single time point"/>
    <n v="2011"/>
    <s v="Children living in crowded spaces"/>
    <x v="10"/>
    <s v="percentage"/>
    <n v="59"/>
    <n v="60398"/>
    <m/>
    <s v="59%"/>
    <x v="1260"/>
  </r>
  <r>
    <s v="E09000015_Flats/maisonettes as a proportion of housing_percentage"/>
    <s v="E09000015"/>
    <x v="51"/>
    <s v="Single time point"/>
    <n v="2011"/>
    <s v="Children living in crowded spaces"/>
    <x v="10"/>
    <s v="percentage"/>
    <n v="30.7"/>
    <n v="58373"/>
    <m/>
    <s v="30.7%"/>
    <x v="1261"/>
  </r>
  <r>
    <s v="E09000016_Flats/maisonettes as a proportion of housing_percentage"/>
    <s v="E09000016"/>
    <x v="53"/>
    <s v="Single time point"/>
    <n v="2011"/>
    <s v="Children living in crowded spaces"/>
    <x v="10"/>
    <s v="percentage"/>
    <n v="21.8"/>
    <n v="57541"/>
    <m/>
    <s v="21.8%"/>
    <x v="769"/>
  </r>
  <r>
    <s v="E09000017_Flats/maisonettes as a proportion of housing_percentage"/>
    <s v="E09000017"/>
    <x v="56"/>
    <s v="Single time point"/>
    <n v="2011"/>
    <s v="Children living in crowded spaces"/>
    <x v="10"/>
    <s v="percentage"/>
    <n v="26.8"/>
    <n v="73377"/>
    <m/>
    <s v="26.8%"/>
    <x v="779"/>
  </r>
  <r>
    <s v="E09000018_Flats/maisonettes as a proportion of housing_percentage"/>
    <s v="E09000018"/>
    <x v="57"/>
    <s v="Single time point"/>
    <n v="2011"/>
    <s v="Children living in crowded spaces"/>
    <x v="10"/>
    <s v="percentage"/>
    <n v="42.9"/>
    <n v="64898"/>
    <m/>
    <s v="42.9%"/>
    <x v="1254"/>
  </r>
  <r>
    <s v="E09000021_Flats/maisonettes as a proportion of housing_percentage"/>
    <s v="E09000021"/>
    <x v="63"/>
    <s v="Single time point"/>
    <n v="2011"/>
    <s v="Children living in crowded spaces"/>
    <x v="10"/>
    <s v="percentage"/>
    <n v="38"/>
    <n v="38977"/>
    <m/>
    <s v="38%"/>
    <x v="1262"/>
  </r>
  <r>
    <s v="E09000024_Flats/maisonettes as a proportion of housing_percentage"/>
    <s v="E09000024"/>
    <x v="77"/>
    <s v="Single time point"/>
    <n v="2011"/>
    <s v="Children living in crowded spaces"/>
    <x v="10"/>
    <s v="percentage"/>
    <n v="37.6"/>
    <n v="47266"/>
    <m/>
    <s v="37.6%"/>
    <x v="1263"/>
  </r>
  <r>
    <s v="E09000025_Flats/maisonettes as a proportion of housing_percentage"/>
    <s v="E09000025"/>
    <x v="81"/>
    <s v="Single time point"/>
    <n v="2011"/>
    <s v="Children living in crowded spaces"/>
    <x v="10"/>
    <s v="percentage"/>
    <n v="46.7"/>
    <n v="86567"/>
    <m/>
    <s v="46.7%"/>
    <x v="1264"/>
  </r>
  <r>
    <s v="E09000026_Flats/maisonettes as a proportion of housing_percentage"/>
    <s v="E09000026"/>
    <x v="99"/>
    <s v="Single time point"/>
    <n v="2011"/>
    <s v="Children living in crowded spaces"/>
    <x v="10"/>
    <s v="percentage"/>
    <n v="32"/>
    <n v="76159"/>
    <m/>
    <s v="32%"/>
    <x v="1265"/>
  </r>
  <r>
    <s v="E09000027_Flats/maisonettes as a proportion of housing_percentage"/>
    <s v="E09000027"/>
    <x v="101"/>
    <s v="Single time point"/>
    <n v="2011"/>
    <s v="Children living in crowded spaces"/>
    <x v="10"/>
    <s v="percentage"/>
    <n v="40.499999999999993"/>
    <n v="45525"/>
    <m/>
    <s v="40.5%"/>
    <x v="1266"/>
  </r>
  <r>
    <s v="E09000029_Flats/maisonettes as a proportion of housing_percentage"/>
    <s v="E09000029"/>
    <x v="126"/>
    <s v="Single time point"/>
    <n v="2011"/>
    <s v="Children living in crowded spaces"/>
    <x v="10"/>
    <s v="percentage"/>
    <n v="35.4"/>
    <n v="47941"/>
    <m/>
    <s v="35.4%"/>
    <x v="1267"/>
  </r>
  <r>
    <s v="E09000031_Flats/maisonettes as a proportion of housing_percentage"/>
    <s v="E09000031"/>
    <x v="136"/>
    <s v="Single time point"/>
    <n v="2011"/>
    <s v="Children living in crowded spaces"/>
    <x v="10"/>
    <s v="percentage"/>
    <n v="41.199999999999996"/>
    <n v="67017"/>
    <m/>
    <s v="41.2%"/>
    <x v="1268"/>
  </r>
  <r>
    <s v="E08000025_Flats/maisonettes as a proportion of housing_percentage"/>
    <s v="E08000025"/>
    <x v="6"/>
    <s v="Single time point"/>
    <n v="2011"/>
    <s v="Children living in crowded spaces"/>
    <x v="10"/>
    <s v="percentage"/>
    <n v="25"/>
    <n v="288388"/>
    <m/>
    <s v="25%"/>
    <x v="1269"/>
  </r>
  <r>
    <s v="E08000026_Flats/maisonettes as a proportion of housing_percentage"/>
    <s v="E08000026"/>
    <x v="27"/>
    <s v="Single time point"/>
    <n v="2011"/>
    <s v="Children living in crowded spaces"/>
    <x v="10"/>
    <s v="percentage"/>
    <n v="19"/>
    <n v="78994"/>
    <m/>
    <s v="19%"/>
    <x v="760"/>
  </r>
  <r>
    <s v="E08000027_Flats/maisonettes as a proportion of housing_percentage"/>
    <s v="E08000027"/>
    <x v="36"/>
    <s v="Single time point"/>
    <n v="2011"/>
    <s v="Children living in crowded spaces"/>
    <x v="10"/>
    <s v="percentage"/>
    <n v="13.799999999999999"/>
    <n v="69265"/>
    <m/>
    <s v="13.8%"/>
    <x v="1270"/>
  </r>
  <r>
    <s v="E08000028_Flats/maisonettes as a proportion of housing_percentage"/>
    <s v="E08000028"/>
    <x v="106"/>
    <s v="Single time point"/>
    <n v="2011"/>
    <s v="Children living in crowded spaces"/>
    <x v="10"/>
    <s v="percentage"/>
    <n v="19.100000000000001"/>
    <n v="81920"/>
    <m/>
    <s v="19.1%"/>
    <x v="797"/>
  </r>
  <r>
    <s v="E08000029_Flats/maisonettes as a proportion of housing_percentage"/>
    <s v="E08000029"/>
    <x v="111"/>
    <s v="Single time point"/>
    <n v="2011"/>
    <s v="Children living in crowded spaces"/>
    <x v="10"/>
    <s v="percentage"/>
    <n v="18.2"/>
    <n v="46946"/>
    <m/>
    <s v="18.2%"/>
    <x v="768"/>
  </r>
  <r>
    <s v="E08000030_Flats/maisonettes as a proportion of housing_percentage"/>
    <s v="E08000030"/>
    <x v="135"/>
    <s v="Single time point"/>
    <n v="2011"/>
    <s v="Children living in crowded spaces"/>
    <x v="10"/>
    <s v="percentage"/>
    <n v="17.3"/>
    <n v="68157"/>
    <m/>
    <s v="17.3%"/>
    <x v="815"/>
  </r>
  <r>
    <s v="E08000031_Flats/maisonettes as a proportion of housing_percentage"/>
    <s v="E08000031"/>
    <x v="148"/>
    <s v="Single time point"/>
    <n v="2011"/>
    <s v="Children living in crowded spaces"/>
    <x v="10"/>
    <s v="percentage"/>
    <n v="21.8"/>
    <n v="61244"/>
    <m/>
    <s v="21.8%"/>
    <x v="769"/>
  </r>
  <r>
    <s v="E08000011_Flats/maisonettes as a proportion of housing_percentage"/>
    <s v="E08000011"/>
    <x v="65"/>
    <s v="Single time point"/>
    <n v="2011"/>
    <s v="Children living in crowded spaces"/>
    <x v="10"/>
    <s v="percentage"/>
    <n v="10.6"/>
    <n v="33477"/>
    <m/>
    <s v="10.6%"/>
    <x v="869"/>
  </r>
  <r>
    <s v="E08000012_Flats/maisonettes as a proportion of housing_percentage"/>
    <s v="E08000012"/>
    <x v="73"/>
    <s v="Single time point"/>
    <n v="2011"/>
    <s v="Children living in crowded spaces"/>
    <x v="10"/>
    <s v="percentage"/>
    <n v="24.9"/>
    <n v="94902"/>
    <m/>
    <s v="24.9%"/>
    <x v="1271"/>
  </r>
  <r>
    <s v="E08000013_Flats/maisonettes as a proportion of housing_percentage"/>
    <s v="E08000013"/>
    <x v="152"/>
    <s v="Single time point"/>
    <n v="2011"/>
    <s v="Children living in crowded spaces"/>
    <x v="10"/>
    <s v="percentage"/>
    <n v="9"/>
    <n v="36785"/>
    <m/>
    <s v="9%"/>
    <x v="1272"/>
  </r>
  <r>
    <s v="E08000014_Flats/maisonettes as a proportion of housing_percentage"/>
    <s v="E08000014"/>
    <x v="107"/>
    <s v="Single time point"/>
    <n v="2011"/>
    <s v="Children living in crowded spaces"/>
    <x v="10"/>
    <s v="percentage"/>
    <n v="20.3"/>
    <n v="53833"/>
    <m/>
    <s v="20.3%"/>
    <x v="776"/>
  </r>
  <r>
    <s v="E08000015_Flats/maisonettes as a proportion of housing_percentage"/>
    <s v="E08000015"/>
    <x v="146"/>
    <s v="Single time point"/>
    <n v="2011"/>
    <s v="Children living in crowded spaces"/>
    <x v="10"/>
    <s v="percentage"/>
    <n v="17.5"/>
    <n v="67576"/>
    <m/>
    <s v="17.5%"/>
    <x v="870"/>
  </r>
  <r>
    <s v="E08000001_Flats/maisonettes as a proportion of housing_percentage"/>
    <s v="E08000001"/>
    <x v="9"/>
    <s v="Single time point"/>
    <n v="2011"/>
    <s v="Children living in crowded spaces"/>
    <x v="10"/>
    <s v="percentage"/>
    <n v="14.2"/>
    <n v="67670"/>
    <m/>
    <s v="14.2%"/>
    <x v="1273"/>
  </r>
  <r>
    <s v="E08000002_Flats/maisonettes as a proportion of housing_percentage"/>
    <s v="E08000002"/>
    <x v="18"/>
    <s v="Single time point"/>
    <n v="2011"/>
    <s v="Children living in crowded spaces"/>
    <x v="10"/>
    <s v="percentage"/>
    <n v="14.1"/>
    <n v="43142"/>
    <m/>
    <s v="14.1%"/>
    <x v="850"/>
  </r>
  <r>
    <s v="E08000003_Flats/maisonettes as a proportion of housing_percentage"/>
    <s v="E08000003"/>
    <x v="75"/>
    <s v="Single time point"/>
    <n v="2011"/>
    <s v="Children living in crowded spaces"/>
    <x v="10"/>
    <s v="percentage"/>
    <n v="34.5"/>
    <n v="121962"/>
    <m/>
    <s v="34.5%"/>
    <x v="1274"/>
  </r>
  <r>
    <s v="E08000004_Flats/maisonettes as a proportion of housing_percentage"/>
    <s v="E08000004"/>
    <x v="92"/>
    <s v="Single time point"/>
    <n v="2011"/>
    <s v="Children living in crowded spaces"/>
    <x v="10"/>
    <s v="percentage"/>
    <n v="12.599999999999998"/>
    <n v="59416"/>
    <m/>
    <s v="12.6%"/>
    <x v="1275"/>
  </r>
  <r>
    <s v="E08000005_Flats/maisonettes as a proportion of housing_percentage"/>
    <s v="E08000005"/>
    <x v="102"/>
    <s v="Single time point"/>
    <n v="2011"/>
    <s v="Children living in crowded spaces"/>
    <x v="10"/>
    <s v="percentage"/>
    <n v="14.5"/>
    <n v="52689"/>
    <m/>
    <s v="14.5%"/>
    <x v="843"/>
  </r>
  <r>
    <s v="E08000006_Flats/maisonettes as a proportion of housing_percentage"/>
    <s v="E08000006"/>
    <x v="105"/>
    <s v="Single time point"/>
    <n v="2011"/>
    <s v="Children living in crowded spaces"/>
    <x v="10"/>
    <s v="percentage"/>
    <n v="28.799999999999997"/>
    <n v="56566"/>
    <m/>
    <s v="28.8%"/>
    <x v="1276"/>
  </r>
  <r>
    <s v="E08000007_Flats/maisonettes as a proportion of housing_percentage"/>
    <s v="E08000007"/>
    <x v="120"/>
    <s v="Single time point"/>
    <n v="2011"/>
    <s v="Children living in crowded spaces"/>
    <x v="10"/>
    <s v="percentage"/>
    <n v="16"/>
    <n v="63141"/>
    <m/>
    <s v="16%"/>
    <x v="854"/>
  </r>
  <r>
    <s v="E08000008_Flats/maisonettes as a proportion of housing_percentage"/>
    <s v="E08000008"/>
    <x v="128"/>
    <s v="Single time point"/>
    <n v="2011"/>
    <s v="Children living in crowded spaces"/>
    <x v="10"/>
    <s v="percentage"/>
    <n v="15.5"/>
    <n v="50223"/>
    <m/>
    <s v="15.5%"/>
    <x v="778"/>
  </r>
  <r>
    <s v="E08000009_Flats/maisonettes as a proportion of housing_percentage"/>
    <s v="E08000009"/>
    <x v="133"/>
    <s v="Single time point"/>
    <n v="2011"/>
    <s v="Children living in crowded spaces"/>
    <x v="10"/>
    <s v="percentage"/>
    <n v="19.499999999999996"/>
    <n v="56087"/>
    <m/>
    <s v="19.5%"/>
    <x v="1277"/>
  </r>
  <r>
    <s v="E08000010_Flats/maisonettes as a proportion of housing_percentage"/>
    <s v="E08000010"/>
    <x v="143"/>
    <s v="Single time point"/>
    <n v="2011"/>
    <s v="Children living in crowded spaces"/>
    <x v="10"/>
    <s v="percentage"/>
    <n v="9.7999999999999989"/>
    <n v="68388"/>
    <m/>
    <s v="9.8%"/>
    <x v="1278"/>
  </r>
  <r>
    <s v="E08000016_Flats/maisonettes as a proportion of housing_percentage"/>
    <s v="E08000016"/>
    <x v="2"/>
    <s v="Single time point"/>
    <n v="2011"/>
    <s v="Children living in crowded spaces"/>
    <x v="10"/>
    <s v="percentage"/>
    <n v="8"/>
    <n v="50727"/>
    <m/>
    <s v="8%"/>
    <x v="1279"/>
  </r>
  <r>
    <s v="E08000017_Flats/maisonettes as a proportion of housing_percentage"/>
    <s v="E08000017"/>
    <x v="34"/>
    <s v="Single time point"/>
    <n v="2011"/>
    <s v="Children living in crowded spaces"/>
    <x v="10"/>
    <s v="percentage"/>
    <n v="8.1000000000000014"/>
    <n v="66448"/>
    <m/>
    <s v="8.1%"/>
    <x v="1280"/>
  </r>
  <r>
    <s v="E08000018_Flats/maisonettes as a proportion of housing_percentage"/>
    <s v="E08000018"/>
    <x v="103"/>
    <s v="Single time point"/>
    <n v="2011"/>
    <s v="Children living in crowded spaces"/>
    <x v="10"/>
    <s v="percentage"/>
    <n v="10.599999999999998"/>
    <n v="57196"/>
    <m/>
    <s v="10.6%"/>
    <x v="1281"/>
  </r>
  <r>
    <s v="E08000019_Flats/maisonettes as a proportion of housing_percentage"/>
    <s v="E08000019"/>
    <x v="108"/>
    <s v="Single time point"/>
    <n v="2011"/>
    <s v="Children living in crowded spaces"/>
    <x v="10"/>
    <s v="percentage"/>
    <n v="22"/>
    <n v="117497"/>
    <m/>
    <s v="22%"/>
    <x v="1282"/>
  </r>
  <r>
    <s v="E08000032_Flats/maisonettes as a proportion of housing_percentage"/>
    <s v="E08000032"/>
    <x v="12"/>
    <s v="Single time point"/>
    <n v="2011"/>
    <s v="Children living in crowded spaces"/>
    <x v="10"/>
    <s v="percentage"/>
    <n v="15.799999999999999"/>
    <n v="142005"/>
    <m/>
    <s v="15.8%"/>
    <x v="1283"/>
  </r>
  <r>
    <s v="E08000033_Flats/maisonettes as a proportion of housing_percentage"/>
    <s v="E08000033"/>
    <x v="19"/>
    <s v="Single time point"/>
    <n v="2011"/>
    <s v="Children living in crowded spaces"/>
    <x v="10"/>
    <s v="percentage"/>
    <n v="15.400000000000002"/>
    <n v="46021"/>
    <m/>
    <s v="15.4%"/>
    <x v="1284"/>
  </r>
  <r>
    <s v="E08000034_Flats/maisonettes as a proportion of housing_percentage"/>
    <s v="E08000034"/>
    <x v="64"/>
    <s v="Single time point"/>
    <n v="2011"/>
    <s v="Children living in crowded spaces"/>
    <x v="10"/>
    <s v="percentage"/>
    <n v="13"/>
    <n v="100174"/>
    <m/>
    <s v="13%"/>
    <x v="791"/>
  </r>
  <r>
    <s v="E08000035_Flats/maisonettes as a proportion of housing_percentage"/>
    <s v="E08000035"/>
    <x v="68"/>
    <s v="Single time point"/>
    <n v="2011"/>
    <s v="Children living in crowded spaces"/>
    <x v="10"/>
    <s v="percentage"/>
    <n v="21.8"/>
    <n v="168176"/>
    <m/>
    <s v="21.8%"/>
    <x v="769"/>
  </r>
  <r>
    <s v="E08000036_Flats/maisonettes as a proportion of housing_percentage"/>
    <s v="E08000036"/>
    <x v="134"/>
    <s v="Single time point"/>
    <n v="2011"/>
    <s v="Children living in crowded spaces"/>
    <x v="10"/>
    <s v="percentage"/>
    <n v="11.999999999999998"/>
    <n v="72893"/>
    <m/>
    <s v="12%"/>
    <x v="1285"/>
  </r>
  <r>
    <s v="E08000020_Flats/maisonettes as a proportion of housing_percentage"/>
    <s v="E08000020"/>
    <x v="43"/>
    <s v="Single time point"/>
    <n v="2011"/>
    <s v="Children living in crowded spaces"/>
    <x v="10"/>
    <s v="percentage"/>
    <n v="20.8"/>
    <n v="39605"/>
    <m/>
    <s v="20.8%"/>
    <x v="793"/>
  </r>
  <r>
    <s v="E08000021_Flats/maisonettes as a proportion of housing_percentage"/>
    <s v="E08000021"/>
    <x v="80"/>
    <s v="Single time point"/>
    <n v="2011"/>
    <s v="Children living in crowded spaces"/>
    <x v="10"/>
    <s v="percentage"/>
    <n v="32.200000000000003"/>
    <n v="58056"/>
    <m/>
    <s v="32.2%"/>
    <x v="1286"/>
  </r>
  <r>
    <s v="E08000022_Flats/maisonettes as a proportion of housing_percentage"/>
    <s v="E08000022"/>
    <x v="86"/>
    <s v="Single time point"/>
    <n v="2011"/>
    <s v="Children living in crowded spaces"/>
    <x v="10"/>
    <s v="percentage"/>
    <n v="23.1"/>
    <n v="41360"/>
    <m/>
    <s v="23.1%"/>
    <x v="1287"/>
  </r>
  <r>
    <s v="E08000023_Flats/maisonettes as a proportion of housing_percentage"/>
    <s v="E08000023"/>
    <x v="114"/>
    <s v="Single time point"/>
    <n v="2011"/>
    <s v="Children living in crowded spaces"/>
    <x v="10"/>
    <s v="percentage"/>
    <n v="20.999999999999996"/>
    <n v="29920"/>
    <m/>
    <s v="21%"/>
    <x v="1288"/>
  </r>
  <r>
    <s v="E08000024_Flats/maisonettes as a proportion of housing_percentage"/>
    <s v="E08000024"/>
    <x v="124"/>
    <s v="Single time point"/>
    <n v="2011"/>
    <s v="Children living in crowded spaces"/>
    <x v="10"/>
    <s v="percentage"/>
    <n v="13.900000000000002"/>
    <n v="54563"/>
    <m/>
    <s v="13.9%"/>
    <x v="1289"/>
  </r>
  <r>
    <s v="E06000053_Flats/maisonettes as a proportion of housing_percentage"/>
    <s v="E06000053"/>
    <x v="156"/>
    <s v="Single time point"/>
    <n v="2011"/>
    <s v="Children living in crowded spaces"/>
    <x v="10"/>
    <s v="percentage"/>
    <n v="29"/>
    <n v="368"/>
    <m/>
    <s v="29%"/>
    <x v="1290"/>
  </r>
  <r>
    <s v="E06000022_Flats/maisonettes as a proportion of housing_percentage"/>
    <s v="E06000022"/>
    <x v="3"/>
    <s v="Single time point"/>
    <n v="2011"/>
    <s v="Children living in crowded spaces"/>
    <x v="10"/>
    <s v="percentage"/>
    <n v="22"/>
    <n v="35946"/>
    <m/>
    <s v="22%"/>
    <x v="1282"/>
  </r>
  <r>
    <s v="E06000023_Flats/maisonettes as a proportion of housing_percentage"/>
    <s v="E06000023"/>
    <x v="157"/>
    <s v="Single time point"/>
    <n v="2011"/>
    <s v="Children living in crowded spaces"/>
    <x v="10"/>
    <s v="percentage"/>
    <n v="34.400000000000006"/>
    <n v="94016"/>
    <m/>
    <s v="34.4%"/>
    <x v="1291"/>
  </r>
  <r>
    <s v="E06000024_Flats/maisonettes as a proportion of housing_percentage"/>
    <s v="E06000024"/>
    <x v="85"/>
    <s v="Single time point"/>
    <n v="2011"/>
    <s v="Children living in crowded spaces"/>
    <x v="10"/>
    <s v="percentage"/>
    <n v="20.2"/>
    <n v="43435"/>
    <m/>
    <s v="20.2%"/>
    <x v="833"/>
  </r>
  <r>
    <s v="E06000025_Flats/maisonettes as a proportion of housing_percentage"/>
    <s v="E06000025"/>
    <x v="113"/>
    <s v="Single time point"/>
    <n v="2011"/>
    <s v="Children living in crowded spaces"/>
    <x v="10"/>
    <s v="percentage"/>
    <n v="11.4"/>
    <n v="58867"/>
    <m/>
    <s v="11.4%"/>
    <x v="827"/>
  </r>
  <r>
    <s v="E06000001_Flats/maisonettes as a proportion of housing_percentage"/>
    <s v="E06000001"/>
    <x v="52"/>
    <s v="Single time point"/>
    <n v="2011"/>
    <s v="Children living in crowded spaces"/>
    <x v="10"/>
    <s v="percentage"/>
    <n v="13.200000000000001"/>
    <n v="20006"/>
    <m/>
    <s v="13.2%"/>
    <x v="1292"/>
  </r>
  <r>
    <s v="E06000002_Flats/maisonettes as a proportion of housing_percentage"/>
    <s v="E06000002"/>
    <x v="78"/>
    <s v="Single time point"/>
    <n v="2011"/>
    <s v="Children living in crowded spaces"/>
    <x v="10"/>
    <s v="percentage"/>
    <n v="13.600000000000001"/>
    <n v="32513"/>
    <m/>
    <s v="13.6%"/>
    <x v="1293"/>
  </r>
  <r>
    <s v="E06000003_Flats/maisonettes as a proportion of housing_percentage"/>
    <s v="E06000003"/>
    <x v="100"/>
    <s v="Single time point"/>
    <n v="2011"/>
    <s v="Children living in crowded spaces"/>
    <x v="10"/>
    <s v="percentage"/>
    <n v="10"/>
    <n v="27626"/>
    <m/>
    <s v="10%"/>
    <x v="866"/>
  </r>
  <r>
    <s v="E06000004_Flats/maisonettes as a proportion of housing_percentage"/>
    <s v="E06000004"/>
    <x v="121"/>
    <s v="Single time point"/>
    <n v="2011"/>
    <s v="Children living in crowded spaces"/>
    <x v="10"/>
    <s v="percentage"/>
    <n v="11.1"/>
    <n v="43521"/>
    <m/>
    <s v="11.1%"/>
    <x v="823"/>
  </r>
  <r>
    <s v="E06000010_Flats/maisonettes as a proportion of housing_percentage"/>
    <s v="E06000010"/>
    <x v="154"/>
    <s v="Single time point"/>
    <n v="2011"/>
    <s v="Children living in crowded spaces"/>
    <x v="10"/>
    <s v="percentage"/>
    <n v="16.8"/>
    <n v="57023"/>
    <m/>
    <s v="16.8%"/>
    <x v="1294"/>
  </r>
  <r>
    <s v="E06000011_Flats/maisonettes as a proportion of housing_percentage"/>
    <s v="E06000011"/>
    <x v="39"/>
    <s v="Single time point"/>
    <n v="2011"/>
    <s v="Children living in crowded spaces"/>
    <x v="10"/>
    <s v="percentage"/>
    <n v="9.5"/>
    <n v="62942"/>
    <m/>
    <s v="9.5%"/>
    <x v="822"/>
  </r>
  <r>
    <s v="E06000012_Flats/maisonettes as a proportion of housing_percentage"/>
    <s v="E06000012"/>
    <x v="83"/>
    <s v="Single time point"/>
    <n v="2011"/>
    <s v="Children living in crowded spaces"/>
    <x v="10"/>
    <s v="percentage"/>
    <n v="13.299999999999999"/>
    <n v="34503"/>
    <m/>
    <s v="13.3%"/>
    <x v="1295"/>
  </r>
  <r>
    <s v="E06000013_Flats/maisonettes as a proportion of housing_percentage"/>
    <s v="E06000013"/>
    <x v="84"/>
    <s v="Single time point"/>
    <n v="2011"/>
    <s v="Children living in crowded spaces"/>
    <x v="10"/>
    <s v="percentage"/>
    <n v="9.6"/>
    <n v="35714"/>
    <m/>
    <s v="9.6%"/>
    <x v="820"/>
  </r>
  <r>
    <s v="E10000023_Flats/maisonettes as a proportion of housing_percentage"/>
    <s v="E10000023"/>
    <x v="87"/>
    <s v="Single time point"/>
    <n v="2011"/>
    <s v="Children living in crowded spaces"/>
    <x v="10"/>
    <s v="percentage"/>
    <n v="13.9"/>
    <n v="117499"/>
    <m/>
    <s v="13.9%"/>
    <x v="829"/>
  </r>
  <r>
    <s v="E06000014_Flats/maisonettes as a proportion of housing_percentage"/>
    <s v="E06000014"/>
    <x v="150"/>
    <s v="Single time point"/>
    <n v="2011"/>
    <s v="Children living in crowded spaces"/>
    <x v="10"/>
    <s v="percentage"/>
    <n v="18"/>
    <n v="36572"/>
    <m/>
    <s v="18%"/>
    <x v="1296"/>
  </r>
  <r>
    <s v="E06000032_Flats/maisonettes as a proportion of housing_percentage"/>
    <s v="E06000032"/>
    <x v="74"/>
    <s v="Single time point"/>
    <n v="2011"/>
    <s v="Children living in crowded spaces"/>
    <x v="10"/>
    <s v="percentage"/>
    <n v="21.9"/>
    <n v="57375"/>
    <m/>
    <s v="21.9%"/>
    <x v="767"/>
  </r>
  <r>
    <s v="E06000055_Flats/maisonettes as a proportion of housing_percentage"/>
    <s v="E06000055"/>
    <x v="155"/>
    <s v="Single time point"/>
    <n v="2011"/>
    <s v="Children living in crowded spaces"/>
    <x v="10"/>
    <s v="percentage"/>
    <n v="17.600000000000001"/>
    <n v="40088"/>
    <m/>
    <s v="17.6%"/>
    <x v="845"/>
  </r>
  <r>
    <s v="E06000056_Flats/maisonettes as a proportion of housing_percentage"/>
    <s v="E06000056"/>
    <x v="22"/>
    <s v="Single time point"/>
    <n v="2011"/>
    <s v="Children living in crowded spaces"/>
    <x v="10"/>
    <s v="percentage"/>
    <n v="11.700000000000001"/>
    <n v="62515"/>
    <m/>
    <s v="11.7%"/>
    <x v="1297"/>
  </r>
  <r>
    <s v="E10000002_Flats/maisonettes as a proportion of housing_percentage"/>
    <s v="E10000002"/>
    <x v="17"/>
    <s v="Single time point"/>
    <n v="2011"/>
    <s v="Children living in crowded spaces"/>
    <x v="10"/>
    <s v="percentage"/>
    <n v="16"/>
    <n v="124321"/>
    <m/>
    <s v="16%"/>
    <x v="854"/>
  </r>
  <r>
    <s v="E06000042_Flats/maisonettes as a proportion of housing_percentage"/>
    <s v="E06000042"/>
    <x v="79"/>
    <s v="Single time point"/>
    <n v="2011"/>
    <s v="Children living in crowded spaces"/>
    <x v="10"/>
    <s v="percentage"/>
    <n v="16.100000000000001"/>
    <n v="68278"/>
    <m/>
    <s v="16.1%"/>
    <x v="1298"/>
  </r>
  <r>
    <s v="E10000007_Flats/maisonettes as a proportion of housing_percentage"/>
    <s v="E10000007"/>
    <x v="32"/>
    <s v="Single time point"/>
    <n v="2011"/>
    <s v="Children living in crowded spaces"/>
    <x v="10"/>
    <s v="percentage"/>
    <n v="8.6"/>
    <n v="153272"/>
    <m/>
    <s v="8.6%"/>
    <x v="1299"/>
  </r>
  <r>
    <s v="E06000015_Flats/maisonettes as a proportion of housing_percentage"/>
    <s v="E06000015"/>
    <x v="31"/>
    <s v="Single time point"/>
    <n v="2011"/>
    <s v="Children living in crowded spaces"/>
    <x v="10"/>
    <s v="percentage"/>
    <n v="14.700000000000001"/>
    <n v="59899"/>
    <m/>
    <s v="14.7%"/>
    <x v="1300"/>
  </r>
  <r>
    <s v="E10000009_Flats/maisonettes as a proportion of housing_percentage"/>
    <s v="E10000009"/>
    <x v="35"/>
    <s v="Single time point"/>
    <n v="2011"/>
    <s v="Children living in crowded spaces"/>
    <x v="10"/>
    <s v="percentage"/>
    <n v="16.400000000000002"/>
    <n v="76699"/>
    <m/>
    <s v="16.4%"/>
    <x v="1301"/>
  </r>
  <r>
    <s v="E06000029_Flats/maisonettes as a proportion of housing_percentage"/>
    <s v="E06000029"/>
    <x v="96"/>
    <s v="Single time point"/>
    <n v="2011"/>
    <s v="Children living in crowded spaces"/>
    <x v="10"/>
    <s v="percentage"/>
    <n v="28.000000000000004"/>
    <n v="30188"/>
    <m/>
    <s v="28%"/>
    <x v="1302"/>
  </r>
  <r>
    <s v="E06000028_Flats/maisonettes as a proportion of housing_percentage"/>
    <s v="E06000028"/>
    <x v="10"/>
    <s v="Single time point"/>
    <n v="2011"/>
    <s v="Children living in crowded spaces"/>
    <x v="10"/>
    <s v="percentage"/>
    <n v="49.1"/>
    <n v="36373"/>
    <m/>
    <s v="49.1%"/>
    <x v="1303"/>
  </r>
  <r>
    <s v="E06000047_Flats/maisonettes as a proportion of housing_percentage"/>
    <s v="E06000047"/>
    <x v="37"/>
    <s v="Single time point"/>
    <n v="2011"/>
    <s v="Children living in crowded spaces"/>
    <x v="10"/>
    <s v="percentage"/>
    <n v="6"/>
    <n v="101040"/>
    <m/>
    <s v="6%"/>
    <x v="884"/>
  </r>
  <r>
    <s v="E06000005_Flats/maisonettes as a proportion of housing_percentage"/>
    <s v="E06000005"/>
    <x v="30"/>
    <s v="Single time point"/>
    <n v="2011"/>
    <s v="Children living in crowded spaces"/>
    <x v="10"/>
    <s v="percentage"/>
    <n v="14.100000000000001"/>
    <n v="22454"/>
    <m/>
    <s v="14.1%"/>
    <x v="1304"/>
  </r>
  <r>
    <s v="E10000011_Flats/maisonettes as a proportion of housing_percentage"/>
    <s v="E10000011"/>
    <x v="40"/>
    <s v="Single time point"/>
    <n v="2011"/>
    <s v="Children living in crowded spaces"/>
    <x v="10"/>
    <s v="percentage"/>
    <n v="25"/>
    <n v="106378"/>
    <m/>
    <s v="25%"/>
    <x v="1269"/>
  </r>
  <r>
    <s v="E06000043_Flats/maisonettes as a proportion of housing_percentage"/>
    <s v="E06000043"/>
    <x v="14"/>
    <s v="Single time point"/>
    <n v="2011"/>
    <s v="Children living in crowded spaces"/>
    <x v="10"/>
    <s v="percentage"/>
    <n v="50.2"/>
    <n v="51005"/>
    <m/>
    <s v="50.2%"/>
    <x v="1305"/>
  </r>
  <r>
    <s v="E10000014_Flats/maisonettes as a proportion of housing_percentage"/>
    <s v="E10000014"/>
    <x v="49"/>
    <s v="Single time point"/>
    <n v="2011"/>
    <s v="Children living in crowded spaces"/>
    <x v="10"/>
    <s v="percentage"/>
    <n v="16"/>
    <n v="284002"/>
    <m/>
    <s v="16%"/>
    <x v="854"/>
  </r>
  <r>
    <s v="E06000044_Flats/maisonettes as a proportion of housing_percentage"/>
    <s v="E06000044"/>
    <x v="97"/>
    <s v="Single time point"/>
    <n v="2011"/>
    <s v="Children living in crowded spaces"/>
    <x v="10"/>
    <s v="percentage"/>
    <n v="35.4"/>
    <n v="44046"/>
    <m/>
    <s v="35.4%"/>
    <x v="1267"/>
  </r>
  <r>
    <s v="E06000045_Flats/maisonettes as a proportion of housing_percentage"/>
    <s v="E06000045"/>
    <x v="115"/>
    <s v="Single time point"/>
    <n v="2011"/>
    <s v="Children living in crowded spaces"/>
    <x v="10"/>
    <s v="percentage"/>
    <n v="39.900000000000006"/>
    <n v="50832"/>
    <m/>
    <s v="39.9%"/>
    <x v="1306"/>
  </r>
  <r>
    <s v="E10000018_Flats/maisonettes as a proportion of housing_percentage"/>
    <s v="E10000018"/>
    <x v="70"/>
    <s v="Single time point"/>
    <n v="2011"/>
    <s v="Children living in crowded spaces"/>
    <x v="10"/>
    <s v="percentage"/>
    <n v="8.7000000000000011"/>
    <n v="140307"/>
    <m/>
    <s v="8.7%"/>
    <x v="1307"/>
  </r>
  <r>
    <s v="E06000016_Flats/maisonettes as a proportion of housing_percentage"/>
    <s v="E06000016"/>
    <x v="69"/>
    <s v="Single time point"/>
    <n v="2011"/>
    <s v="Children living in crowded spaces"/>
    <x v="10"/>
    <s v="percentage"/>
    <n v="22.5"/>
    <n v="83994"/>
    <m/>
    <s v="22.5%"/>
    <x v="837"/>
  </r>
  <r>
    <s v="E06000017_Flats/maisonettes as a proportion of housing_percentage"/>
    <s v="E06000017"/>
    <x v="104"/>
    <s v="Single time point"/>
    <n v="2011"/>
    <s v="Children living in crowded spaces"/>
    <x v="10"/>
    <s v="percentage"/>
    <n v="7.6"/>
    <n v="7807"/>
    <m/>
    <s v="7.6%"/>
    <x v="1308"/>
  </r>
  <r>
    <s v="E10000028_Flats/maisonettes as a proportion of housing_percentage"/>
    <s v="E10000028"/>
    <x v="119"/>
    <s v="Single time point"/>
    <n v="2011"/>
    <s v="Children living in crowded spaces"/>
    <x v="10"/>
    <s v="percentage"/>
    <n v="11.1"/>
    <n v="169603"/>
    <m/>
    <s v="11.1%"/>
    <x v="823"/>
  </r>
  <r>
    <s v="E06000021_Flats/maisonettes as a proportion of housing_percentage"/>
    <s v="E06000021"/>
    <x v="122"/>
    <s v="Single time point"/>
    <n v="2011"/>
    <s v="Children living in crowded spaces"/>
    <x v="10"/>
    <s v="percentage"/>
    <n v="11.6"/>
    <n v="57549"/>
    <m/>
    <s v="11.6%"/>
    <x v="792"/>
  </r>
  <r>
    <s v="E06000054_Flats/maisonettes as a proportion of housing_percentage"/>
    <s v="E06000054"/>
    <x v="144"/>
    <s v="Single time point"/>
    <n v="2011"/>
    <s v="Children living in crowded spaces"/>
    <x v="10"/>
    <s v="percentage"/>
    <n v="11.4"/>
    <n v="105692"/>
    <m/>
    <s v="11.4%"/>
    <x v="827"/>
  </r>
  <r>
    <s v="E06000030_Flats/maisonettes as a proportion of housing_percentage"/>
    <s v="E06000030"/>
    <x v="127"/>
    <s v="Single time point"/>
    <n v="2011"/>
    <s v="Children living in crowded spaces"/>
    <x v="10"/>
    <s v="percentage"/>
    <n v="17.600000000000001"/>
    <n v="50239"/>
    <m/>
    <s v="17.6%"/>
    <x v="845"/>
  </r>
  <r>
    <s v="E06000036_Flats/maisonettes as a proportion of housing_percentage"/>
    <s v="E06000036"/>
    <x v="11"/>
    <s v="Single time point"/>
    <n v="2011"/>
    <s v="Children living in crowded spaces"/>
    <x v="10"/>
    <s v="percentage"/>
    <n v="18.700000000000003"/>
    <n v="28336"/>
    <m/>
    <s v="18.7%"/>
    <x v="1309"/>
  </r>
  <r>
    <s v="E06000040_Flats/maisonettes as a proportion of housing_percentage"/>
    <s v="E06000040"/>
    <x v="145"/>
    <s v="Single time point"/>
    <n v="2011"/>
    <s v="Children living in crowded spaces"/>
    <x v="10"/>
    <s v="percentage"/>
    <n v="23.599999999999998"/>
    <n v="34604"/>
    <m/>
    <s v="23.6%"/>
    <x v="1310"/>
  </r>
  <r>
    <s v="E06000037_Flats/maisonettes as a proportion of housing_percentage"/>
    <s v="E06000037"/>
    <x v="140"/>
    <s v="Single time point"/>
    <n v="2011"/>
    <s v="Children living in crowded spaces"/>
    <x v="10"/>
    <s v="percentage"/>
    <n v="14.5"/>
    <n v="35623"/>
    <m/>
    <s v="14.5%"/>
    <x v="843"/>
  </r>
  <r>
    <s v="E06000038_Flats/maisonettes as a proportion of housing_percentage"/>
    <s v="E06000038"/>
    <x v="98"/>
    <s v="Single time point"/>
    <n v="2011"/>
    <s v="Children living in crowded spaces"/>
    <x v="10"/>
    <s v="percentage"/>
    <n v="32"/>
    <n v="37080"/>
    <m/>
    <s v="32%"/>
    <x v="1265"/>
  </r>
  <r>
    <s v="E06000039_Flats/maisonettes as a proportion of housing_percentage"/>
    <s v="E06000039"/>
    <x v="110"/>
    <s v="Single time point"/>
    <n v="2011"/>
    <s v="Children living in crowded spaces"/>
    <x v="10"/>
    <s v="percentage"/>
    <n v="33.9"/>
    <n v="42699"/>
    <m/>
    <s v="33.9%"/>
    <x v="1311"/>
  </r>
  <r>
    <s v="E06000041_Flats/maisonettes as a proportion of housing_percentage"/>
    <s v="E06000041"/>
    <x v="147"/>
    <s v="Single time point"/>
    <n v="2011"/>
    <s v="Children living in crowded spaces"/>
    <x v="10"/>
    <s v="percentage"/>
    <n v="10.899999999999999"/>
    <n v="39532"/>
    <m/>
    <s v="10.9%"/>
    <x v="1312"/>
  </r>
  <r>
    <s v="E10000003_Flats/maisonettes as a proportion of housing_percentage"/>
    <s v="E10000003"/>
    <x v="20"/>
    <s v="Single time point"/>
    <n v="2011"/>
    <s v="Children living in crowded spaces"/>
    <x v="10"/>
    <s v="percentage"/>
    <n v="12.999999999999998"/>
    <n v="135719"/>
    <m/>
    <s v="13%"/>
    <x v="1313"/>
  </r>
  <r>
    <s v="E06000031_Flats/maisonettes as a proportion of housing_percentage"/>
    <s v="E06000031"/>
    <x v="94"/>
    <s v="Single time point"/>
    <n v="2011"/>
    <s v="Children living in crowded spaces"/>
    <x v="10"/>
    <s v="percentage"/>
    <n v="15.9"/>
    <n v="51137"/>
    <m/>
    <s v="15.9%"/>
    <x v="1227"/>
  </r>
  <r>
    <s v="E06000006_Flats/maisonettes as a proportion of housing_percentage"/>
    <s v="E06000006"/>
    <x v="47"/>
    <s v="Single time point"/>
    <n v="2011"/>
    <s v="Children living in crowded spaces"/>
    <x v="10"/>
    <s v="percentage"/>
    <n v="10.8"/>
    <n v="28617"/>
    <m/>
    <s v="10.8%"/>
    <x v="818"/>
  </r>
  <r>
    <s v="E06000007_Flats/maisonettes as a proportion of housing_percentage"/>
    <s v="E06000007"/>
    <x v="138"/>
    <s v="Single time point"/>
    <n v="2011"/>
    <s v="Children living in crowded spaces"/>
    <x v="10"/>
    <s v="percentage"/>
    <n v="11.2"/>
    <n v="44484"/>
    <m/>
    <s v="11.2%"/>
    <x v="1226"/>
  </r>
  <r>
    <s v="E10000008_Flats/maisonettes as a proportion of housing_percentage"/>
    <s v="E10000008"/>
    <x v="33"/>
    <s v="Single time point"/>
    <n v="2011"/>
    <s v="Children living in crowded spaces"/>
    <x v="10"/>
    <s v="percentage"/>
    <n v="15.700000000000001"/>
    <n v="145878"/>
    <m/>
    <s v="15.7%"/>
    <x v="1314"/>
  </r>
  <r>
    <s v="E06000026_Flats/maisonettes as a proportion of housing_percentage"/>
    <s v="E06000026"/>
    <x v="95"/>
    <s v="Single time point"/>
    <n v="2011"/>
    <s v="Children living in crowded spaces"/>
    <x v="10"/>
    <s v="percentage"/>
    <n v="26.2"/>
    <n v="52552"/>
    <m/>
    <s v="26.2%"/>
    <x v="1315"/>
  </r>
  <r>
    <s v="E06000027_Flats/maisonettes as a proportion of housing_percentage"/>
    <s v="E06000027"/>
    <x v="131"/>
    <s v="Single time point"/>
    <n v="2011"/>
    <s v="Children living in crowded spaces"/>
    <x v="10"/>
    <s v="percentage"/>
    <n v="30.9"/>
    <n v="25423"/>
    <m/>
    <s v="30.9%"/>
    <x v="1316"/>
  </r>
  <r>
    <s v="E10000012_Flats/maisonettes as a proportion of housing_percentage"/>
    <s v="E10000012"/>
    <x v="42"/>
    <s v="Single time point"/>
    <n v="2011"/>
    <s v="Children living in crowded spaces"/>
    <x v="10"/>
    <s v="percentage"/>
    <n v="16.400000000000002"/>
    <n v="311172"/>
    <m/>
    <s v="16.4%"/>
    <x v="1301"/>
  </r>
  <r>
    <s v="E06000033_Flats/maisonettes as a proportion of housing_percentage"/>
    <s v="E06000033"/>
    <x v="116"/>
    <s v="Single time point"/>
    <n v="2011"/>
    <s v="Children living in crowded spaces"/>
    <x v="10"/>
    <s v="percentage"/>
    <n v="34.900000000000006"/>
    <n v="39540"/>
    <m/>
    <s v="34.9%"/>
    <x v="1317"/>
  </r>
  <r>
    <s v="E06000034_Flats/maisonettes as a proportion of housing_percentage"/>
    <s v="E06000034"/>
    <x v="130"/>
    <s v="Single time point"/>
    <n v="2011"/>
    <s v="Children living in crowded spaces"/>
    <x v="10"/>
    <s v="percentage"/>
    <n v="22.699999999999996"/>
    <n v="43762"/>
    <m/>
    <s v="22.7%"/>
    <x v="1318"/>
  </r>
  <r>
    <s v="E06000019_Flats/maisonettes as a proportion of housing_percentage"/>
    <s v="E06000019"/>
    <x v="54"/>
    <s v="Single time point"/>
    <n v="2011"/>
    <s v="Children living in crowded spaces"/>
    <x v="10"/>
    <s v="percentage"/>
    <n v="12.1"/>
    <n v="36103"/>
    <m/>
    <s v="12.1%"/>
    <x v="825"/>
  </r>
  <r>
    <s v="E10000034_Flats/maisonettes as a proportion of housing_percentage"/>
    <s v="E10000034"/>
    <x v="149"/>
    <s v="Single time point"/>
    <n v="2011"/>
    <s v="Children living in crowded spaces"/>
    <x v="10"/>
    <s v="percentage"/>
    <n v="13.9"/>
    <n v="117783"/>
    <m/>
    <s v="13.9%"/>
    <x v="829"/>
  </r>
  <r>
    <s v="E10000016_Flats/maisonettes as a proportion of housing_percentage"/>
    <s v="E10000016"/>
    <x v="61"/>
    <s v="Single time point"/>
    <n v="2011"/>
    <s v="Children living in crowded spaces"/>
    <x v="10"/>
    <s v="percentage"/>
    <n v="18.600000000000001"/>
    <n v="340140"/>
    <m/>
    <s v="18.6%"/>
    <x v="799"/>
  </r>
  <r>
    <s v="E06000035_Flats/maisonettes as a proportion of housing_percentage"/>
    <s v="E06000035"/>
    <x v="76"/>
    <s v="Single time point"/>
    <n v="2011"/>
    <s v="Children living in crowded spaces"/>
    <x v="10"/>
    <s v="percentage"/>
    <n v="15.3"/>
    <n v="64391"/>
    <m/>
    <s v="15.3%"/>
    <x v="788"/>
  </r>
  <r>
    <s v="E10000017_Flats/maisonettes as a proportion of housing_percentage"/>
    <s v="E10000017"/>
    <x v="67"/>
    <s v="Single time point"/>
    <n v="2011"/>
    <s v="Children living in crowded spaces"/>
    <x v="10"/>
    <s v="percentage"/>
    <n v="12.6"/>
    <n v="249727"/>
    <m/>
    <s v="12.6%"/>
    <x v="1228"/>
  </r>
  <r>
    <s v="E06000008_Flats/maisonettes as a proportion of housing_percentage"/>
    <s v="E06000008"/>
    <x v="7"/>
    <s v="Single time point"/>
    <n v="2011"/>
    <s v="Children living in crowded spaces"/>
    <x v="10"/>
    <s v="percentage"/>
    <n v="12.100000000000001"/>
    <n v="38481"/>
    <m/>
    <s v="12.1%"/>
    <x v="1319"/>
  </r>
  <r>
    <s v="E06000009_Flats/maisonettes as a proportion of housing_percentage"/>
    <s v="E06000009"/>
    <x v="8"/>
    <s v="Single time point"/>
    <n v="2011"/>
    <s v="Children living in crowded spaces"/>
    <x v="10"/>
    <s v="percentage"/>
    <n v="24.9"/>
    <n v="28904"/>
    <m/>
    <s v="24.9%"/>
    <x v="1271"/>
  </r>
  <r>
    <s v="E10000024_Flats/maisonettes as a proportion of housing_percentage"/>
    <s v="E10000024"/>
    <x v="91"/>
    <s v="Single time point"/>
    <n v="2011"/>
    <s v="Children living in crowded spaces"/>
    <x v="10"/>
    <s v="percentage"/>
    <n v="9.6"/>
    <n v="166542"/>
    <m/>
    <s v="9.6%"/>
    <x v="820"/>
  </r>
  <r>
    <s v="E06000018_Flats/maisonettes as a proportion of housing_percentage"/>
    <s v="E06000018"/>
    <x v="90"/>
    <s v="Single time point"/>
    <n v="2011"/>
    <s v="Children living in crowded spaces"/>
    <x v="10"/>
    <s v="percentage"/>
    <n v="25.4"/>
    <n v="68651"/>
    <m/>
    <s v="25.4%"/>
    <x v="1320"/>
  </r>
  <r>
    <s v="E06000051_Flats/maisonettes as a proportion of housing_percentage"/>
    <s v="E06000051"/>
    <x v="109"/>
    <s v="Single time point"/>
    <n v="2011"/>
    <s v="Children living in crowded spaces"/>
    <x v="10"/>
    <s v="percentage"/>
    <n v="9.5"/>
    <n v="59839"/>
    <m/>
    <s v="9.5%"/>
    <x v="822"/>
  </r>
  <r>
    <s v="E06000020_Flats/maisonettes as a proportion of housing_percentage"/>
    <s v="E06000020"/>
    <x v="129"/>
    <s v="Single time point"/>
    <n v="2011"/>
    <s v="Children living in crowded spaces"/>
    <x v="10"/>
    <s v="percentage"/>
    <n v="10.1"/>
    <n v="40620"/>
    <m/>
    <s v="10.1%"/>
    <x v="1321"/>
  </r>
  <r>
    <s v="E06000049_Flats/maisonettes as a proportion of housing_percentage"/>
    <s v="E06000049"/>
    <x v="23"/>
    <s v="Single time point"/>
    <n v="2011"/>
    <s v="Children living in crowded spaces"/>
    <x v="10"/>
    <s v="percentage"/>
    <n v="10.900000000000002"/>
    <n v="76523"/>
    <m/>
    <s v="10.9%"/>
    <x v="1322"/>
  </r>
  <r>
    <s v="E06000050_Flats/maisonettes as a proportion of housing_percentage"/>
    <s v="E06000050"/>
    <x v="153"/>
    <s v="Single time point"/>
    <n v="2011"/>
    <s v="Children living in crowded spaces"/>
    <x v="10"/>
    <s v="percentage"/>
    <n v="12.200000000000001"/>
    <n v="68054"/>
    <m/>
    <s v="12.2%"/>
    <x v="1323"/>
  </r>
  <r>
    <s v="E06000052_Flats/maisonettes as a proportion of housing_percentage"/>
    <s v="E06000052"/>
    <x v="26"/>
    <s v="Single time point"/>
    <n v="2011"/>
    <s v="Children living in crowded spaces"/>
    <x v="10"/>
    <s v="percentage"/>
    <n v="13.399999999999999"/>
    <n v="107810"/>
    <m/>
    <s v="13.4%"/>
    <x v="1324"/>
  </r>
  <r>
    <s v="E10000006_Flats/maisonettes as a proportion of housing_percentage"/>
    <s v="E10000006"/>
    <x v="29"/>
    <s v="Single time point"/>
    <n v="2011"/>
    <s v="Children living in crowded spaces"/>
    <x v="10"/>
    <s v="percentage"/>
    <n v="11.4"/>
    <n v="92500"/>
    <m/>
    <s v="11.4%"/>
    <x v="827"/>
  </r>
  <r>
    <s v="E10000013_Flats/maisonettes as a proportion of housing_percentage"/>
    <s v="E10000013"/>
    <x v="44"/>
    <s v="Single time point"/>
    <n v="2011"/>
    <s v="Children living in crowded spaces"/>
    <x v="10"/>
    <s v="percentage"/>
    <n v="15.100000000000001"/>
    <n v="128136"/>
    <m/>
    <s v="15.1%"/>
    <x v="1325"/>
  </r>
  <r>
    <s v="E10000015_Flats/maisonettes as a proportion of housing_percentage"/>
    <s v="E10000015"/>
    <x v="55"/>
    <s v="Single time point"/>
    <n v="2011"/>
    <s v="Children living in crowded spaces"/>
    <x v="10"/>
    <s v="percentage"/>
    <n v="22.400000000000002"/>
    <n v="271005"/>
    <m/>
    <s v="22.4%"/>
    <x v="1326"/>
  </r>
  <r>
    <s v="E06000046_Flats/maisonettes as a proportion of housing_percentage"/>
    <s v="E06000046"/>
    <x v="58"/>
    <s v="Single time point"/>
    <n v="2011"/>
    <s v="Children living in crowded spaces"/>
    <x v="10"/>
    <s v="percentage"/>
    <n v="21.300000000000004"/>
    <n v="24869"/>
    <m/>
    <s v="21.3%"/>
    <x v="1327"/>
  </r>
  <r>
    <s v="E10000019_Flats/maisonettes as a proportion of housing_percentage"/>
    <s v="E10000019"/>
    <x v="72"/>
    <s v="Single time point"/>
    <n v="2011"/>
    <s v="Children living in crowded spaces"/>
    <x v="10"/>
    <s v="percentage"/>
    <n v="9.1"/>
    <n v="145641"/>
    <m/>
    <s v="9.1%"/>
    <x v="868"/>
  </r>
  <r>
    <s v="E10000020_Flats/maisonettes as a proportion of housing_percentage"/>
    <s v="E10000020"/>
    <x v="82"/>
    <s v="Single time point"/>
    <n v="2011"/>
    <s v="Children living in crowded spaces"/>
    <x v="10"/>
    <s v="percentage"/>
    <n v="12.400000000000002"/>
    <n v="170810"/>
    <m/>
    <s v="12.4%"/>
    <x v="1328"/>
  </r>
  <r>
    <s v="E10000021_Flats/maisonettes as a proportion of housing_percentage"/>
    <s v="E10000021"/>
    <x v="88"/>
    <s v="Single time point"/>
    <n v="2011"/>
    <s v="Children living in crowded spaces"/>
    <x v="10"/>
    <s v="percentage"/>
    <n v="12.2"/>
    <n v="170235"/>
    <m/>
    <s v="12.2%"/>
    <x v="852"/>
  </r>
  <r>
    <s v="E06000048_Flats/maisonettes as a proportion of housing_percentage"/>
    <s v="E06000048"/>
    <x v="89"/>
    <s v="Single time point"/>
    <n v="2011"/>
    <s v="Children living in crowded spaces"/>
    <x v="10"/>
    <s v="percentage"/>
    <n v="11.1"/>
    <n v="59011"/>
    <m/>
    <s v="11.1%"/>
    <x v="823"/>
  </r>
  <r>
    <s v="E10000025_Flats/maisonettes as a proportion of housing_percentage"/>
    <s v="E10000025"/>
    <x v="93"/>
    <s v="Single time point"/>
    <n v="2011"/>
    <s v="Children living in crowded spaces"/>
    <x v="10"/>
    <s v="percentage"/>
    <n v="16"/>
    <n v="144788"/>
    <m/>
    <s v="16%"/>
    <x v="854"/>
  </r>
  <r>
    <s v="E10000027_Flats/maisonettes as a proportion of housing_percentage"/>
    <s v="E10000027"/>
    <x v="112"/>
    <s v="Single time point"/>
    <n v="2011"/>
    <s v="Children living in crowded spaces"/>
    <x v="10"/>
    <s v="percentage"/>
    <n v="12.999999999999998"/>
    <n v="110700"/>
    <m/>
    <s v="13%"/>
    <x v="1313"/>
  </r>
  <r>
    <s v="E10000029_Flats/maisonettes as a proportion of housing_percentage"/>
    <s v="E10000029"/>
    <x v="123"/>
    <s v="Single time point"/>
    <n v="2011"/>
    <s v="Children living in crowded spaces"/>
    <x v="10"/>
    <s v="percentage"/>
    <n v="12.200000000000001"/>
    <n v="152752"/>
    <m/>
    <s v="12.2%"/>
    <x v="1323"/>
  </r>
  <r>
    <s v="E10000030_Flats/maisonettes as a proportion of housing_percentage"/>
    <s v="E10000030"/>
    <x v="125"/>
    <s v="Single time point"/>
    <n v="2011"/>
    <s v="Children living in crowded spaces"/>
    <x v="10"/>
    <s v="percentage"/>
    <n v="21.5"/>
    <n v="261905"/>
    <m/>
    <s v="21.5%"/>
    <x v="1329"/>
  </r>
  <r>
    <s v="E10000031_Flats/maisonettes as a proportion of housing_percentage"/>
    <s v="E10000031"/>
    <x v="139"/>
    <s v="Single time point"/>
    <n v="2011"/>
    <s v="Children living in crowded spaces"/>
    <x v="10"/>
    <s v="percentage"/>
    <n v="14.7"/>
    <n v="115928"/>
    <m/>
    <s v="14.7%"/>
    <x v="1330"/>
  </r>
  <r>
    <s v="E10000032_Flats/maisonettes as a proportion of housing_percentage"/>
    <s v="E10000032"/>
    <x v="141"/>
    <s v="Single time point"/>
    <n v="2011"/>
    <s v="Children living in crowded spaces"/>
    <x v="10"/>
    <s v="percentage"/>
    <n v="21.900000000000002"/>
    <n v="174672"/>
    <m/>
    <s v="21.9%"/>
    <x v="1331"/>
  </r>
  <r>
    <s v="E06000001_Income deprivation affecting children indicator (IDACI) - average score_score"/>
    <s v="E06000001"/>
    <x v="52"/>
    <s v="Single time point"/>
    <n v="2019"/>
    <s v="Children in poverty"/>
    <x v="11"/>
    <s v="score"/>
    <n v="0.28299999999999997"/>
    <n v="20006"/>
    <m/>
    <s v="N/A"/>
    <x v="1332"/>
  </r>
  <r>
    <s v="E06000029_Income deprivation affecting children indicator (IDACI) - average score_score"/>
    <s v="E06000029"/>
    <x v="96"/>
    <s v="Single time point"/>
    <n v="2019"/>
    <s v="Children in poverty"/>
    <x v="11"/>
    <s v="score"/>
    <n v="0.14699999999999999"/>
    <n v="30188"/>
    <m/>
    <s v="N/A"/>
    <x v="1333"/>
  </r>
  <r>
    <s v="E06000028_Income deprivation affecting children indicator (IDACI) - average score_score"/>
    <s v="E06000028"/>
    <x v="10"/>
    <s v="Single time point"/>
    <n v="2019"/>
    <s v="Children in poverty"/>
    <x v="11"/>
    <s v="score"/>
    <n v="0.14699999999999999"/>
    <n v="36373"/>
    <m/>
    <s v="N/A"/>
    <x v="1333"/>
  </r>
  <r>
    <s v="E06000002_Income deprivation affecting children indicator (IDACI) - average score_score"/>
    <s v="E06000002"/>
    <x v="78"/>
    <s v="Single time point"/>
    <n v="2019"/>
    <s v="Children in poverty"/>
    <x v="11"/>
    <s v="score"/>
    <n v="0.32700000000000001"/>
    <n v="32513"/>
    <m/>
    <s v="N/A"/>
    <x v="1334"/>
  </r>
  <r>
    <s v="E06000003_Income deprivation affecting children indicator (IDACI) - average score_score"/>
    <s v="E06000003"/>
    <x v="100"/>
    <s v="Single time point"/>
    <n v="2019"/>
    <s v="Children in poverty"/>
    <x v="11"/>
    <s v="score"/>
    <n v="0.25600000000000001"/>
    <n v="27626"/>
    <m/>
    <s v="N/A"/>
    <x v="1335"/>
  </r>
  <r>
    <s v="E06000004_Income deprivation affecting children indicator (IDACI) - average score_score"/>
    <s v="E06000004"/>
    <x v="121"/>
    <s v="Single time point"/>
    <n v="2019"/>
    <s v="Children in poverty"/>
    <x v="11"/>
    <s v="score"/>
    <n v="0.20899999999999999"/>
    <n v="43521"/>
    <m/>
    <s v="N/A"/>
    <x v="1336"/>
  </r>
  <r>
    <s v="E06000005_Income deprivation affecting children indicator (IDACI) - average score_score"/>
    <s v="E06000005"/>
    <x v="30"/>
    <s v="Single time point"/>
    <n v="2019"/>
    <s v="Children in poverty"/>
    <x v="11"/>
    <s v="score"/>
    <n v="0.20300000000000001"/>
    <n v="22454"/>
    <m/>
    <s v="N/A"/>
    <x v="1337"/>
  </r>
  <r>
    <s v="E06000006_Income deprivation affecting children indicator (IDACI) - average score_score"/>
    <s v="E06000006"/>
    <x v="47"/>
    <s v="Single time point"/>
    <n v="2019"/>
    <s v="Children in poverty"/>
    <x v="11"/>
    <s v="score"/>
    <n v="0.23899999999999999"/>
    <n v="28617"/>
    <m/>
    <s v="N/A"/>
    <x v="1338"/>
  </r>
  <r>
    <s v="E06000007_Income deprivation affecting children indicator (IDACI) - average score_score"/>
    <s v="E06000007"/>
    <x v="138"/>
    <s v="Single time point"/>
    <n v="2019"/>
    <s v="Children in poverty"/>
    <x v="11"/>
    <s v="score"/>
    <n v="0.13200000000000001"/>
    <n v="44484"/>
    <m/>
    <s v="N/A"/>
    <x v="1339"/>
  </r>
  <r>
    <s v="E06000008_Income deprivation affecting children indicator (IDACI) - average score_score"/>
    <s v="E06000008"/>
    <x v="7"/>
    <s v="Single time point"/>
    <n v="2019"/>
    <s v="Children in poverty"/>
    <x v="11"/>
    <s v="score"/>
    <n v="0.22800000000000001"/>
    <n v="38481"/>
    <m/>
    <s v="N/A"/>
    <x v="1340"/>
  </r>
  <r>
    <s v="E06000009_Income deprivation affecting children indicator (IDACI) - average score_score"/>
    <s v="E06000009"/>
    <x v="8"/>
    <s v="Single time point"/>
    <n v="2019"/>
    <s v="Children in poverty"/>
    <x v="11"/>
    <s v="score"/>
    <n v="0.307"/>
    <n v="28904"/>
    <m/>
    <s v="N/A"/>
    <x v="1341"/>
  </r>
  <r>
    <s v="E06000010_Income deprivation affecting children indicator (IDACI) - average score_score"/>
    <s v="E06000010"/>
    <x v="62"/>
    <s v="Single time point"/>
    <n v="2019"/>
    <s v="Children in poverty"/>
    <x v="11"/>
    <s v="score"/>
    <n v="0.29799999999999999"/>
    <n v="57023"/>
    <m/>
    <s v="N/A"/>
    <x v="1342"/>
  </r>
  <r>
    <s v="E06000011_Income deprivation affecting children indicator (IDACI) - average score_score"/>
    <s v="E06000011"/>
    <x v="39"/>
    <s v="Single time point"/>
    <n v="2019"/>
    <s v="Children in poverty"/>
    <x v="11"/>
    <s v="score"/>
    <n v="0.11799999999999999"/>
    <n v="62942"/>
    <m/>
    <s v="N/A"/>
    <x v="1343"/>
  </r>
  <r>
    <s v="E06000012_Income deprivation affecting children indicator (IDACI) - average score_score"/>
    <s v="E06000012"/>
    <x v="83"/>
    <s v="Single time point"/>
    <n v="2019"/>
    <s v="Children in poverty"/>
    <x v="11"/>
    <s v="score"/>
    <n v="0.27400000000000002"/>
    <n v="34503"/>
    <m/>
    <s v="N/A"/>
    <x v="1344"/>
  </r>
  <r>
    <s v="E06000013_Income deprivation affecting children indicator (IDACI) - average score_score"/>
    <s v="E06000013"/>
    <x v="84"/>
    <s v="Single time point"/>
    <n v="2019"/>
    <s v="Children in poverty"/>
    <x v="11"/>
    <s v="score"/>
    <n v="0.183"/>
    <n v="35714"/>
    <m/>
    <s v="N/A"/>
    <x v="1345"/>
  </r>
  <r>
    <s v="E06000014_Income deprivation affecting children indicator (IDACI) - average score_score"/>
    <s v="E06000014"/>
    <x v="150"/>
    <s v="Single time point"/>
    <n v="2019"/>
    <s v="Children in poverty"/>
    <x v="11"/>
    <s v="score"/>
    <n v="0.1"/>
    <n v="36572"/>
    <m/>
    <s v="N/A"/>
    <x v="1346"/>
  </r>
  <r>
    <s v="E06000015_Income deprivation affecting children indicator (IDACI) - average score_score"/>
    <s v="E06000015"/>
    <x v="31"/>
    <s v="Single time point"/>
    <n v="2019"/>
    <s v="Children in poverty"/>
    <x v="11"/>
    <s v="score"/>
    <n v="0.21099999999999999"/>
    <n v="59899"/>
    <m/>
    <s v="N/A"/>
    <x v="1347"/>
  </r>
  <r>
    <s v="E06000016_Income deprivation affecting children indicator (IDACI) - average score_score"/>
    <s v="E06000016"/>
    <x v="69"/>
    <s v="Single time point"/>
    <n v="2019"/>
    <s v="Children in poverty"/>
    <x v="11"/>
    <s v="score"/>
    <n v="0.24199999999999999"/>
    <n v="83994"/>
    <m/>
    <s v="N/A"/>
    <x v="1348"/>
  </r>
  <r>
    <s v="E06000017_Income deprivation affecting children indicator (IDACI) - average score_score"/>
    <s v="E06000017"/>
    <x v="104"/>
    <s v="Single time point"/>
    <n v="2019"/>
    <s v="Children in poverty"/>
    <x v="11"/>
    <s v="score"/>
    <n v="7.1999999999999995E-2"/>
    <n v="7807"/>
    <m/>
    <s v="N/A"/>
    <x v="1349"/>
  </r>
  <r>
    <s v="E06000018_Income deprivation affecting children indicator (IDACI) - average score_score"/>
    <s v="E06000018"/>
    <x v="90"/>
    <s v="Single time point"/>
    <n v="2019"/>
    <s v="Children in poverty"/>
    <x v="11"/>
    <s v="score"/>
    <n v="0.29799999999999999"/>
    <n v="68651"/>
    <m/>
    <s v="N/A"/>
    <x v="1342"/>
  </r>
  <r>
    <s v="E06000019_Income deprivation affecting children indicator (IDACI) - average score_score"/>
    <s v="E06000019"/>
    <x v="159"/>
    <s v="Single time point"/>
    <n v="2019"/>
    <s v="Children in poverty"/>
    <x v="11"/>
    <s v="score"/>
    <n v="0.124"/>
    <n v="36103"/>
    <m/>
    <s v="N/A"/>
    <x v="1350"/>
  </r>
  <r>
    <s v="E06000048_Income deprivation affecting children indicator (IDACI) - average score_score"/>
    <s v="E06000048"/>
    <x v="129"/>
    <s v="Single time point"/>
    <n v="2019"/>
    <s v="Children in poverty"/>
    <x v="11"/>
    <s v="score"/>
    <n v="0.21299999999999999"/>
    <n v="59011"/>
    <m/>
    <s v="N/A"/>
    <x v="1351"/>
  </r>
  <r>
    <s v="E06000021_Income deprivation affecting children indicator (IDACI) - average score_score"/>
    <s v="E06000021"/>
    <x v="122"/>
    <s v="Single time point"/>
    <n v="2019"/>
    <s v="Children in poverty"/>
    <x v="11"/>
    <s v="score"/>
    <n v="0.25700000000000001"/>
    <n v="57549"/>
    <m/>
    <s v="N/A"/>
    <x v="1352"/>
  </r>
  <r>
    <s v="E06000022_Income deprivation affecting children indicator (IDACI) - average score_score"/>
    <s v="E06000022"/>
    <x v="3"/>
    <s v="Single time point"/>
    <n v="2019"/>
    <s v="Children in poverty"/>
    <x v="11"/>
    <s v="score"/>
    <n v="0.104"/>
    <n v="35946"/>
    <m/>
    <s v="N/A"/>
    <x v="1353"/>
  </r>
  <r>
    <s v="E06000023_Income deprivation affecting children indicator (IDACI) - average score_score"/>
    <s v="E06000023"/>
    <x v="15"/>
    <s v="Single time point"/>
    <n v="2019"/>
    <s v="Children in poverty"/>
    <x v="11"/>
    <s v="score"/>
    <n v="0.20599999999999999"/>
    <n v="94016"/>
    <m/>
    <s v="N/A"/>
    <x v="1354"/>
  </r>
  <r>
    <s v="E06000024_Income deprivation affecting children indicator (IDACI) - average score_score"/>
    <s v="E06000024"/>
    <x v="85"/>
    <s v="Single time point"/>
    <n v="2019"/>
    <s v="Children in poverty"/>
    <x v="11"/>
    <s v="score"/>
    <n v="0.124"/>
    <n v="43435"/>
    <m/>
    <s v="N/A"/>
    <x v="1350"/>
  </r>
  <r>
    <s v="E06000025_Income deprivation affecting children indicator (IDACI) - average score_score"/>
    <s v="E06000025"/>
    <x v="113"/>
    <s v="Single time point"/>
    <n v="2019"/>
    <s v="Children in poverty"/>
    <x v="11"/>
    <s v="score"/>
    <n v="0.104"/>
    <n v="58867"/>
    <m/>
    <s v="N/A"/>
    <x v="1353"/>
  </r>
  <r>
    <s v="E06000026_Income deprivation affecting children indicator (IDACI) - average score_score"/>
    <s v="E06000026"/>
    <x v="95"/>
    <s v="Single time point"/>
    <n v="2019"/>
    <s v="Children in poverty"/>
    <x v="11"/>
    <s v="score"/>
    <n v="0.20300000000000001"/>
    <n v="52552"/>
    <m/>
    <s v="N/A"/>
    <x v="1337"/>
  </r>
  <r>
    <s v="E06000027_Income deprivation affecting children indicator (IDACI) - average score_score"/>
    <s v="E06000027"/>
    <x v="131"/>
    <s v="Single time point"/>
    <n v="2019"/>
    <s v="Children in poverty"/>
    <x v="11"/>
    <s v="score"/>
    <n v="0.219"/>
    <n v="25423"/>
    <m/>
    <s v="N/A"/>
    <x v="1355"/>
  </r>
  <r>
    <s v="E06000030_Income deprivation affecting children indicator (IDACI) - average score_score"/>
    <s v="E06000030"/>
    <x v="127"/>
    <s v="Single time point"/>
    <n v="2019"/>
    <s v="Children in poverty"/>
    <x v="11"/>
    <s v="score"/>
    <n v="0.14899999999999999"/>
    <n v="50239"/>
    <m/>
    <s v="N/A"/>
    <x v="1356"/>
  </r>
  <r>
    <s v="E06000031_Income deprivation affecting children indicator (IDACI) - average score_score"/>
    <s v="E06000031"/>
    <x v="94"/>
    <s v="Single time point"/>
    <n v="2019"/>
    <s v="Children in poverty"/>
    <x v="11"/>
    <s v="score"/>
    <n v="0.20799999999999999"/>
    <n v="51137"/>
    <m/>
    <s v="N/A"/>
    <x v="1357"/>
  </r>
  <r>
    <s v="E06000032_Income deprivation affecting children indicator (IDACI) - average score_score"/>
    <s v="E06000032"/>
    <x v="74"/>
    <s v="Single time point"/>
    <n v="2019"/>
    <s v="Children in poverty"/>
    <x v="11"/>
    <s v="score"/>
    <n v="0.19600000000000001"/>
    <n v="57375"/>
    <m/>
    <s v="N/A"/>
    <x v="1358"/>
  </r>
  <r>
    <s v="E06000033_Income deprivation affecting children indicator (IDACI) - average score_score"/>
    <s v="E06000033"/>
    <x v="116"/>
    <s v="Single time point"/>
    <n v="2019"/>
    <s v="Children in poverty"/>
    <x v="11"/>
    <s v="score"/>
    <n v="0.192"/>
    <n v="39540"/>
    <m/>
    <s v="N/A"/>
    <x v="1359"/>
  </r>
  <r>
    <s v="E06000034_Income deprivation affecting children indicator (IDACI) - average score_score"/>
    <s v="E06000034"/>
    <x v="130"/>
    <s v="Single time point"/>
    <n v="2019"/>
    <s v="Children in poverty"/>
    <x v="11"/>
    <s v="score"/>
    <n v="0.186"/>
    <n v="43762"/>
    <m/>
    <s v="N/A"/>
    <x v="1360"/>
  </r>
  <r>
    <s v="E06000035_Income deprivation affecting children indicator (IDACI) - average score_score"/>
    <s v="E06000035"/>
    <x v="76"/>
    <s v="Single time point"/>
    <n v="2019"/>
    <s v="Children in poverty"/>
    <x v="11"/>
    <s v="score"/>
    <n v="0.189"/>
    <n v="64391"/>
    <m/>
    <s v="N/A"/>
    <x v="1361"/>
  </r>
  <r>
    <s v="E06000036_Income deprivation affecting children indicator (IDACI) - average score_score"/>
    <s v="E06000036"/>
    <x v="11"/>
    <s v="Single time point"/>
    <n v="2019"/>
    <s v="Children in poverty"/>
    <x v="11"/>
    <s v="score"/>
    <n v="8.8999999999999996E-2"/>
    <n v="28336"/>
    <m/>
    <s v="N/A"/>
    <x v="1362"/>
  </r>
  <r>
    <s v="E06000037_Income deprivation affecting children indicator (IDACI) - average score_score"/>
    <s v="E06000037"/>
    <x v="140"/>
    <s v="Single time point"/>
    <n v="2019"/>
    <s v="Children in poverty"/>
    <x v="11"/>
    <s v="score"/>
    <n v="8.6999999999999994E-2"/>
    <n v="35623"/>
    <m/>
    <s v="N/A"/>
    <x v="1363"/>
  </r>
  <r>
    <s v="E06000038_Income deprivation affecting children indicator (IDACI) - average score_score"/>
    <s v="E06000038"/>
    <x v="98"/>
    <s v="Single time point"/>
    <n v="2019"/>
    <s v="Children in poverty"/>
    <x v="11"/>
    <s v="score"/>
    <n v="0.16"/>
    <n v="37080"/>
    <m/>
    <s v="N/A"/>
    <x v="1364"/>
  </r>
  <r>
    <s v="E06000039_Income deprivation affecting children indicator (IDACI) - average score_score"/>
    <s v="E06000039"/>
    <x v="110"/>
    <s v="Single time point"/>
    <n v="2019"/>
    <s v="Children in poverty"/>
    <x v="11"/>
    <s v="score"/>
    <n v="0.14699999999999999"/>
    <n v="42699"/>
    <m/>
    <s v="N/A"/>
    <x v="1333"/>
  </r>
  <r>
    <s v="E06000040_Income deprivation affecting children indicator (IDACI) - average score_score"/>
    <s v="E06000040"/>
    <x v="145"/>
    <s v="Single time point"/>
    <n v="2019"/>
    <s v="Children in poverty"/>
    <x v="11"/>
    <s v="score"/>
    <n v="6.7000000000000004E-2"/>
    <n v="34604"/>
    <m/>
    <s v="N/A"/>
    <x v="1365"/>
  </r>
  <r>
    <s v="E06000041_Income deprivation affecting children indicator (IDACI) - average score_score"/>
    <s v="E06000041"/>
    <x v="147"/>
    <s v="Single time point"/>
    <n v="2019"/>
    <s v="Children in poverty"/>
    <x v="11"/>
    <s v="score"/>
    <n v="5.6000000000000001E-2"/>
    <n v="39532"/>
    <m/>
    <s v="N/A"/>
    <x v="1366"/>
  </r>
  <r>
    <s v="E06000042_Income deprivation affecting children indicator (IDACI) - average score_score"/>
    <s v="E06000042"/>
    <x v="79"/>
    <s v="Single time point"/>
    <n v="2019"/>
    <s v="Children in poverty"/>
    <x v="11"/>
    <s v="score"/>
    <n v="0.15"/>
    <n v="68278"/>
    <m/>
    <s v="N/A"/>
    <x v="1367"/>
  </r>
  <r>
    <s v="E06000043_Income deprivation affecting children indicator (IDACI) - average score_score"/>
    <s v="E06000043"/>
    <x v="14"/>
    <s v="Single time point"/>
    <n v="2019"/>
    <s v="Children in poverty"/>
    <x v="11"/>
    <s v="score"/>
    <n v="0.153"/>
    <n v="51005"/>
    <m/>
    <s v="N/A"/>
    <x v="1368"/>
  </r>
  <r>
    <s v="E06000044_Income deprivation affecting children indicator (IDACI) - average score_score"/>
    <s v="E06000044"/>
    <x v="97"/>
    <s v="Single time point"/>
    <n v="2019"/>
    <s v="Children in poverty"/>
    <x v="11"/>
    <s v="score"/>
    <n v="0.20200000000000001"/>
    <n v="44046"/>
    <m/>
    <s v="N/A"/>
    <x v="1369"/>
  </r>
  <r>
    <s v="E06000045_Income deprivation affecting children indicator (IDACI) - average score_score"/>
    <s v="E06000045"/>
    <x v="115"/>
    <s v="Single time point"/>
    <n v="2019"/>
    <s v="Children in poverty"/>
    <x v="11"/>
    <s v="score"/>
    <n v="0.20499999999999999"/>
    <n v="50832"/>
    <m/>
    <s v="N/A"/>
    <x v="1370"/>
  </r>
  <r>
    <s v="E06000046_Income deprivation affecting children indicator (IDACI) - average score_score"/>
    <s v="E06000046"/>
    <x v="58"/>
    <s v="Single time point"/>
    <n v="2019"/>
    <s v="Children in poverty"/>
    <x v="11"/>
    <s v="score"/>
    <n v="0.18"/>
    <n v="24869"/>
    <m/>
    <s v="N/A"/>
    <x v="1371"/>
  </r>
  <r>
    <s v="E06000047_Income deprivation affecting children indicator (IDACI) - average score_score"/>
    <s v="E06000047"/>
    <x v="158"/>
    <s v="Single time point"/>
    <n v="2019"/>
    <s v="Children in poverty"/>
    <x v="11"/>
    <s v="score"/>
    <n v="0.222"/>
    <n v="101040"/>
    <m/>
    <s v="N/A"/>
    <x v="1372"/>
  </r>
  <r>
    <s v="E06000049_Income deprivation affecting children indicator (IDACI) - average score_score"/>
    <s v="E06000049"/>
    <x v="23"/>
    <s v="Single time point"/>
    <n v="2019"/>
    <s v="Children in poverty"/>
    <x v="11"/>
    <s v="score"/>
    <n v="0.107"/>
    <n v="76523"/>
    <m/>
    <s v="N/A"/>
    <x v="1373"/>
  </r>
  <r>
    <s v="E06000050_Income deprivation affecting children indicator (IDACI) - average score_score"/>
    <s v="E06000050"/>
    <x v="153"/>
    <s v="Single time point"/>
    <n v="2019"/>
    <s v="Children in poverty"/>
    <x v="11"/>
    <s v="score"/>
    <n v="0.14499999999999999"/>
    <n v="68054"/>
    <m/>
    <s v="N/A"/>
    <x v="1374"/>
  </r>
  <r>
    <s v="E06000051_Income deprivation affecting children indicator (IDACI) - average score_score"/>
    <s v="E06000051"/>
    <x v="109"/>
    <s v="Single time point"/>
    <n v="2019"/>
    <s v="Children in poverty"/>
    <x v="11"/>
    <s v="score"/>
    <n v="0.12"/>
    <n v="59839"/>
    <m/>
    <s v="N/A"/>
    <x v="1375"/>
  </r>
  <r>
    <s v="E06000052_Income deprivation affecting children indicator (IDACI) - average score_score"/>
    <s v="E06000052"/>
    <x v="26"/>
    <s v="Single time point"/>
    <n v="2019"/>
    <s v="Children in poverty"/>
    <x v="11"/>
    <s v="score"/>
    <n v="0.16400000000000001"/>
    <n v="107810"/>
    <m/>
    <s v="N/A"/>
    <x v="1376"/>
  </r>
  <r>
    <s v="E06000053_Income deprivation affecting children indicator (IDACI) - average score_score"/>
    <s v="E06000053"/>
    <x v="156"/>
    <s v="Single time point"/>
    <n v="2019"/>
    <s v="Children in poverty"/>
    <x v="11"/>
    <s v="score"/>
    <n v="3.2000000000000001E-2"/>
    <n v="368"/>
    <m/>
    <s v="N/A"/>
    <x v="1377"/>
  </r>
  <r>
    <s v="E06000054_Income deprivation affecting children indicator (IDACI) - average score_score"/>
    <s v="E06000054"/>
    <x v="144"/>
    <s v="Single time point"/>
    <n v="2019"/>
    <s v="Children in poverty"/>
    <x v="11"/>
    <s v="score"/>
    <n v="0.10199999999999999"/>
    <n v="105692"/>
    <m/>
    <s v="N/A"/>
    <x v="1378"/>
  </r>
  <r>
    <s v="E06000055_Income deprivation affecting children indicator (IDACI) - average score_score"/>
    <s v="E06000055"/>
    <x v="155"/>
    <s v="Single time point"/>
    <n v="2019"/>
    <s v="Children in poverty"/>
    <x v="11"/>
    <s v="score"/>
    <n v="0.151"/>
    <n v="40088"/>
    <m/>
    <s v="N/A"/>
    <x v="1379"/>
  </r>
  <r>
    <s v="E06000056_Income deprivation affecting children indicator (IDACI) - average score_score"/>
    <s v="E06000056"/>
    <x v="22"/>
    <s v="Single time point"/>
    <n v="2019"/>
    <s v="Children in poverty"/>
    <x v="11"/>
    <s v="score"/>
    <n v="0.114"/>
    <n v="62515"/>
    <m/>
    <s v="N/A"/>
    <x v="1380"/>
  </r>
  <r>
    <s v="E06000048_Income deprivation affecting children indicator (IDACI) - average score_score"/>
    <s v="E06000048"/>
    <x v="89"/>
    <s v="Single time point"/>
    <n v="2019"/>
    <s v="Children in poverty"/>
    <x v="11"/>
    <s v="score"/>
    <n v="0.17399999999999999"/>
    <n v="59011"/>
    <m/>
    <s v="N/A"/>
    <x v="1381"/>
  </r>
  <r>
    <s v="E06000058_Income deprivation affecting children indicator (IDACI) - average score_score"/>
    <s v="E06000058"/>
    <x v="160"/>
    <s v="Single time point"/>
    <n v="2019"/>
    <s v="Children in poverty"/>
    <x v="11"/>
    <s v="score"/>
    <n v="0.14699999999999999"/>
    <e v="#N/A"/>
    <m/>
    <e v="#N/A"/>
    <x v="1333"/>
  </r>
  <r>
    <s v="E10000009_Income deprivation affecting children indicator (IDACI) - average score_score"/>
    <s v="E10000009"/>
    <x v="35"/>
    <s v="Single time point"/>
    <n v="2019"/>
    <s v="Children in poverty"/>
    <x v="11"/>
    <s v="score"/>
    <n v="0.121"/>
    <n v="76699"/>
    <m/>
    <s v="N/A"/>
    <x v="1382"/>
  </r>
  <r>
    <s v="E08000001_Income deprivation affecting children indicator (IDACI) - average score_score"/>
    <s v="E08000001"/>
    <x v="9"/>
    <s v="Single time point"/>
    <n v="2019"/>
    <s v="Children in poverty"/>
    <x v="11"/>
    <s v="score"/>
    <n v="0.219"/>
    <n v="67670"/>
    <m/>
    <s v="N/A"/>
    <x v="1355"/>
  </r>
  <r>
    <s v="E08000002_Income deprivation affecting children indicator (IDACI) - average score_score"/>
    <s v="E08000002"/>
    <x v="18"/>
    <s v="Single time point"/>
    <n v="2019"/>
    <s v="Children in poverty"/>
    <x v="11"/>
    <s v="score"/>
    <n v="0.16900000000000001"/>
    <n v="43142"/>
    <m/>
    <s v="N/A"/>
    <x v="1383"/>
  </r>
  <r>
    <s v="E08000003_Income deprivation affecting children indicator (IDACI) - average score_score"/>
    <s v="E08000003"/>
    <x v="75"/>
    <s v="Single time point"/>
    <n v="2019"/>
    <s v="Children in poverty"/>
    <x v="11"/>
    <s v="score"/>
    <n v="0.29699999999999999"/>
    <n v="121962"/>
    <m/>
    <s v="N/A"/>
    <x v="1384"/>
  </r>
  <r>
    <s v="E08000004_Income deprivation affecting children indicator (IDACI) - average score_score"/>
    <s v="E08000004"/>
    <x v="92"/>
    <s v="Single time point"/>
    <n v="2019"/>
    <s v="Children in poverty"/>
    <x v="11"/>
    <s v="score"/>
    <n v="0.23300000000000001"/>
    <n v="59416"/>
    <m/>
    <s v="N/A"/>
    <x v="1385"/>
  </r>
  <r>
    <s v="E08000005_Income deprivation affecting children indicator (IDACI) - average score_score"/>
    <s v="E08000005"/>
    <x v="102"/>
    <s v="Single time point"/>
    <n v="2019"/>
    <s v="Children in poverty"/>
    <x v="11"/>
    <s v="score"/>
    <n v="0.23499999999999999"/>
    <n v="52689"/>
    <m/>
    <s v="N/A"/>
    <x v="1386"/>
  </r>
  <r>
    <s v="E08000006_Income deprivation affecting children indicator (IDACI) - average score_score"/>
    <s v="E08000006"/>
    <x v="105"/>
    <s v="Single time point"/>
    <n v="2019"/>
    <s v="Children in poverty"/>
    <x v="11"/>
    <s v="score"/>
    <n v="0.24099999999999999"/>
    <n v="56566"/>
    <m/>
    <s v="N/A"/>
    <x v="1387"/>
  </r>
  <r>
    <s v="E08000007_Income deprivation affecting children indicator (IDACI) - average score_score"/>
    <s v="E08000007"/>
    <x v="120"/>
    <s v="Single time point"/>
    <n v="2019"/>
    <s v="Children in poverty"/>
    <x v="11"/>
    <s v="score"/>
    <n v="0.14599999999999999"/>
    <n v="63141"/>
    <m/>
    <s v="N/A"/>
    <x v="1388"/>
  </r>
  <r>
    <s v="E08000008_Income deprivation affecting children indicator (IDACI) - average score_score"/>
    <s v="E08000008"/>
    <x v="128"/>
    <s v="Single time point"/>
    <n v="2019"/>
    <s v="Children in poverty"/>
    <x v="11"/>
    <s v="score"/>
    <n v="0.223"/>
    <n v="50223"/>
    <m/>
    <s v="N/A"/>
    <x v="1389"/>
  </r>
  <r>
    <s v="E08000009_Income deprivation affecting children indicator (IDACI) - average score_score"/>
    <s v="E08000009"/>
    <x v="133"/>
    <s v="Single time point"/>
    <n v="2019"/>
    <s v="Children in poverty"/>
    <x v="11"/>
    <s v="score"/>
    <n v="0.11700000000000001"/>
    <n v="56087"/>
    <m/>
    <s v="N/A"/>
    <x v="1390"/>
  </r>
  <r>
    <s v="E08000010_Income deprivation affecting children indicator (IDACI) - average score_score"/>
    <s v="E08000010"/>
    <x v="143"/>
    <s v="Single time point"/>
    <n v="2019"/>
    <s v="Children in poverty"/>
    <x v="11"/>
    <s v="score"/>
    <n v="0.17399999999999999"/>
    <n v="68388"/>
    <m/>
    <s v="N/A"/>
    <x v="1381"/>
  </r>
  <r>
    <s v="E08000011_Income deprivation affecting children indicator (IDACI) - average score_score"/>
    <s v="E08000011"/>
    <x v="65"/>
    <s v="Single time point"/>
    <n v="2019"/>
    <s v="Children in poverty"/>
    <x v="11"/>
    <s v="score"/>
    <n v="0.30299999999999999"/>
    <n v="33477"/>
    <m/>
    <s v="N/A"/>
    <x v="1391"/>
  </r>
  <r>
    <s v="E08000012_Income deprivation affecting children indicator (IDACI) - average score_score"/>
    <s v="E08000012"/>
    <x v="73"/>
    <s v="Single time point"/>
    <n v="2019"/>
    <s v="Children in poverty"/>
    <x v="11"/>
    <s v="score"/>
    <n v="0.29899999999999999"/>
    <n v="94902"/>
    <m/>
    <s v="N/A"/>
    <x v="1392"/>
  </r>
  <r>
    <s v="E08000013_Income deprivation affecting children indicator (IDACI) - average score_score"/>
    <s v="E08000013"/>
    <x v="152"/>
    <s v="Single time point"/>
    <n v="2019"/>
    <s v="Children in poverty"/>
    <x v="11"/>
    <s v="score"/>
    <n v="0.23699999999999999"/>
    <n v="36785"/>
    <m/>
    <s v="N/A"/>
    <x v="1393"/>
  </r>
  <r>
    <s v="E08000014_Income deprivation affecting children indicator (IDACI) - average score_score"/>
    <s v="E08000014"/>
    <x v="107"/>
    <s v="Single time point"/>
    <n v="2019"/>
    <s v="Children in poverty"/>
    <x v="11"/>
    <s v="score"/>
    <n v="0.188"/>
    <n v="53833"/>
    <m/>
    <s v="N/A"/>
    <x v="1394"/>
  </r>
  <r>
    <s v="E08000015_Income deprivation affecting children indicator (IDACI) - average score_score"/>
    <s v="E08000015"/>
    <x v="146"/>
    <s v="Single time point"/>
    <n v="2019"/>
    <s v="Children in poverty"/>
    <x v="11"/>
    <s v="score"/>
    <n v="0.218"/>
    <n v="67576"/>
    <m/>
    <s v="N/A"/>
    <x v="1395"/>
  </r>
  <r>
    <s v="E08000016_Income deprivation affecting children indicator (IDACI) - average score_score"/>
    <s v="E08000016"/>
    <x v="2"/>
    <s v="Single time point"/>
    <n v="2019"/>
    <s v="Children in poverty"/>
    <x v="11"/>
    <s v="score"/>
    <n v="0.22500000000000001"/>
    <n v="50727"/>
    <m/>
    <s v="N/A"/>
    <x v="1396"/>
  </r>
  <r>
    <s v="E08000017_Income deprivation affecting children indicator (IDACI) - average score_score"/>
    <s v="E08000017"/>
    <x v="34"/>
    <s v="Single time point"/>
    <n v="2019"/>
    <s v="Children in poverty"/>
    <x v="11"/>
    <s v="score"/>
    <n v="0.22700000000000001"/>
    <n v="66448"/>
    <m/>
    <s v="N/A"/>
    <x v="1397"/>
  </r>
  <r>
    <s v="E08000018_Income deprivation affecting children indicator (IDACI) - average score_score"/>
    <s v="E08000018"/>
    <x v="103"/>
    <s v="Single time point"/>
    <n v="2019"/>
    <s v="Children in poverty"/>
    <x v="11"/>
    <s v="score"/>
    <n v="0.221"/>
    <n v="57196"/>
    <m/>
    <s v="N/A"/>
    <x v="1398"/>
  </r>
  <r>
    <s v="E08000019_Income deprivation affecting children indicator (IDACI) - average score_score"/>
    <s v="E08000019"/>
    <x v="108"/>
    <s v="Single time point"/>
    <n v="2019"/>
    <s v="Children in poverty"/>
    <x v="11"/>
    <s v="score"/>
    <n v="0.219"/>
    <n v="117497"/>
    <m/>
    <s v="N/A"/>
    <x v="1355"/>
  </r>
  <r>
    <s v="E08000021_Income deprivation affecting children indicator (IDACI) - average score_score"/>
    <s v="E08000021"/>
    <x v="80"/>
    <s v="Single time point"/>
    <n v="2019"/>
    <s v="Children in poverty"/>
    <x v="11"/>
    <s v="score"/>
    <n v="0.247"/>
    <n v="58056"/>
    <m/>
    <s v="N/A"/>
    <x v="1399"/>
  </r>
  <r>
    <s v="E08000022_Income deprivation affecting children indicator (IDACI) - average score_score"/>
    <s v="E08000022"/>
    <x v="86"/>
    <s v="Single time point"/>
    <n v="2019"/>
    <s v="Children in poverty"/>
    <x v="11"/>
    <s v="score"/>
    <n v="0.17899999999999999"/>
    <n v="41360"/>
    <m/>
    <s v="N/A"/>
    <x v="1400"/>
  </r>
  <r>
    <s v="E08000023_Income deprivation affecting children indicator (IDACI) - average score_score"/>
    <s v="E08000023"/>
    <x v="114"/>
    <s v="Single time point"/>
    <n v="2019"/>
    <s v="Children in poverty"/>
    <x v="11"/>
    <s v="score"/>
    <n v="0.26700000000000002"/>
    <n v="29920"/>
    <m/>
    <s v="N/A"/>
    <x v="1401"/>
  </r>
  <r>
    <s v="E08000024_Income deprivation affecting children indicator (IDACI) - average score_score"/>
    <s v="E08000024"/>
    <x v="124"/>
    <s v="Single time point"/>
    <n v="2019"/>
    <s v="Children in poverty"/>
    <x v="11"/>
    <s v="score"/>
    <n v="0.24299999999999999"/>
    <n v="54563"/>
    <m/>
    <s v="N/A"/>
    <x v="1402"/>
  </r>
  <r>
    <s v="E08000025_Income deprivation affecting children indicator (IDACI) - average score_score"/>
    <s v="E08000025"/>
    <x v="6"/>
    <s v="Single time point"/>
    <n v="2019"/>
    <s v="Children in poverty"/>
    <x v="11"/>
    <s v="score"/>
    <n v="0.27600000000000002"/>
    <n v="288388"/>
    <m/>
    <s v="N/A"/>
    <x v="1403"/>
  </r>
  <r>
    <s v="E08000026_Income deprivation affecting children indicator (IDACI) - average score_score"/>
    <s v="E08000026"/>
    <x v="27"/>
    <s v="Single time point"/>
    <n v="2019"/>
    <s v="Children in poverty"/>
    <x v="11"/>
    <s v="score"/>
    <n v="0.218"/>
    <n v="78994"/>
    <m/>
    <s v="N/A"/>
    <x v="1395"/>
  </r>
  <r>
    <s v="E08000027_Income deprivation affecting children indicator (IDACI) - average score_score"/>
    <s v="E08000027"/>
    <x v="36"/>
    <s v="Single time point"/>
    <n v="2019"/>
    <s v="Children in poverty"/>
    <x v="11"/>
    <s v="score"/>
    <n v="0.20599999999999999"/>
    <n v="69265"/>
    <m/>
    <s v="N/A"/>
    <x v="1354"/>
  </r>
  <r>
    <s v="E08000028_Income deprivation affecting children indicator (IDACI) - average score_score"/>
    <s v="E08000028"/>
    <x v="106"/>
    <s v="Single time point"/>
    <n v="2019"/>
    <s v="Children in poverty"/>
    <x v="11"/>
    <s v="score"/>
    <n v="0.26300000000000001"/>
    <n v="81920"/>
    <m/>
    <s v="N/A"/>
    <x v="1404"/>
  </r>
  <r>
    <s v="E08000029_Income deprivation affecting children indicator (IDACI) - average score_score"/>
    <s v="E08000029"/>
    <x v="111"/>
    <s v="Single time point"/>
    <n v="2019"/>
    <s v="Children in poverty"/>
    <x v="11"/>
    <s v="score"/>
    <n v="0.14799999999999999"/>
    <n v="46946"/>
    <m/>
    <s v="N/A"/>
    <x v="1405"/>
  </r>
  <r>
    <s v="E08000030_Income deprivation affecting children indicator (IDACI) - average score_score"/>
    <s v="E08000030"/>
    <x v="135"/>
    <s v="Single time point"/>
    <n v="2019"/>
    <s v="Children in poverty"/>
    <x v="11"/>
    <s v="score"/>
    <n v="0.26100000000000001"/>
    <n v="68157"/>
    <m/>
    <s v="N/A"/>
    <x v="1406"/>
  </r>
  <r>
    <s v="E08000031_Income deprivation affecting children indicator (IDACI) - average score_score"/>
    <s v="E08000031"/>
    <x v="148"/>
    <s v="Single time point"/>
    <n v="2019"/>
    <s v="Children in poverty"/>
    <x v="11"/>
    <s v="score"/>
    <n v="0.27100000000000002"/>
    <n v="61244"/>
    <m/>
    <s v="N/A"/>
    <x v="1407"/>
  </r>
  <r>
    <s v="E08000032_Income deprivation affecting children indicator (IDACI) - average score_score"/>
    <s v="E08000032"/>
    <x v="12"/>
    <s v="Single time point"/>
    <n v="2019"/>
    <s v="Children in poverty"/>
    <x v="11"/>
    <s v="score"/>
    <n v="0.22500000000000001"/>
    <n v="142005"/>
    <m/>
    <s v="N/A"/>
    <x v="1396"/>
  </r>
  <r>
    <s v="E08000033_Income deprivation affecting children indicator (IDACI) - average score_score"/>
    <s v="E08000033"/>
    <x v="19"/>
    <s v="Single time point"/>
    <n v="2019"/>
    <s v="Children in poverty"/>
    <x v="11"/>
    <s v="score"/>
    <n v="0.19600000000000001"/>
    <n v="46021"/>
    <m/>
    <s v="N/A"/>
    <x v="1358"/>
  </r>
  <r>
    <s v="E08000034_Income deprivation affecting children indicator (IDACI) - average score_score"/>
    <s v="E08000034"/>
    <x v="64"/>
    <s v="Single time point"/>
    <n v="2019"/>
    <s v="Children in poverty"/>
    <x v="11"/>
    <s v="score"/>
    <n v="0.17699999999999999"/>
    <n v="100174"/>
    <m/>
    <s v="N/A"/>
    <x v="1408"/>
  </r>
  <r>
    <s v="E08000035_Income deprivation affecting children indicator (IDACI) - average score_score"/>
    <s v="E08000035"/>
    <x v="68"/>
    <s v="Single time point"/>
    <n v="2019"/>
    <s v="Children in poverty"/>
    <x v="11"/>
    <s v="score"/>
    <n v="0.20300000000000001"/>
    <n v="168176"/>
    <m/>
    <s v="N/A"/>
    <x v="1337"/>
  </r>
  <r>
    <s v="E08000036_Income deprivation affecting children indicator (IDACI) - average score_score"/>
    <s v="E08000036"/>
    <x v="134"/>
    <s v="Single time point"/>
    <n v="2019"/>
    <s v="Children in poverty"/>
    <x v="11"/>
    <s v="score"/>
    <n v="0.19700000000000001"/>
    <n v="72893"/>
    <m/>
    <s v="N/A"/>
    <x v="1409"/>
  </r>
  <r>
    <s v="E08000020_Income deprivation affecting children indicator (IDACI) - average score_score"/>
    <s v="E08000020"/>
    <x v="43"/>
    <s v="Single time point"/>
    <n v="2019"/>
    <s v="Children in poverty"/>
    <x v="11"/>
    <s v="score"/>
    <n v="0.20399999999999999"/>
    <n v="39605"/>
    <m/>
    <s v="N/A"/>
    <x v="1410"/>
  </r>
  <r>
    <s v="E09000001_Income deprivation affecting children indicator (IDACI) - average score_score"/>
    <s v="E09000001"/>
    <x v="25"/>
    <s v="Single time point"/>
    <n v="2019"/>
    <s v="Children in poverty"/>
    <x v="11"/>
    <s v="score"/>
    <n v="7.0999999999999994E-2"/>
    <n v="1453"/>
    <m/>
    <s v="N/A"/>
    <x v="1411"/>
  </r>
  <r>
    <s v="E09000002_Income deprivation affecting children indicator (IDACI) - average score_score"/>
    <s v="E09000002"/>
    <x v="0"/>
    <s v="Single time point"/>
    <n v="2019"/>
    <s v="Children in poverty"/>
    <x v="11"/>
    <s v="score"/>
    <n v="0.23799999999999999"/>
    <n v="63401"/>
    <m/>
    <s v="N/A"/>
    <x v="1412"/>
  </r>
  <r>
    <s v="E09000003_Income deprivation affecting children indicator (IDACI) - average score_score"/>
    <s v="E09000003"/>
    <x v="1"/>
    <s v="Single time point"/>
    <n v="2019"/>
    <s v="Children in poverty"/>
    <x v="11"/>
    <s v="score"/>
    <n v="0.126"/>
    <n v="92701"/>
    <m/>
    <s v="N/A"/>
    <x v="1413"/>
  </r>
  <r>
    <s v="E09000004_Income deprivation affecting children indicator (IDACI) - average score_score"/>
    <s v="E09000004"/>
    <x v="5"/>
    <s v="Single time point"/>
    <n v="2019"/>
    <s v="Children in poverty"/>
    <x v="11"/>
    <s v="score"/>
    <n v="0.16"/>
    <n v="56853"/>
    <m/>
    <s v="N/A"/>
    <x v="1364"/>
  </r>
  <r>
    <s v="E09000005_Income deprivation affecting children indicator (IDACI) - average score_score"/>
    <s v="E09000005"/>
    <x v="13"/>
    <s v="Single time point"/>
    <n v="2019"/>
    <s v="Children in poverty"/>
    <x v="11"/>
    <s v="score"/>
    <n v="0.182"/>
    <n v="77893"/>
    <m/>
    <s v="N/A"/>
    <x v="1414"/>
  </r>
  <r>
    <s v="E09000006_Income deprivation affecting children indicator (IDACI) - average score_score"/>
    <s v="E09000006"/>
    <x v="16"/>
    <s v="Single time point"/>
    <n v="2019"/>
    <s v="Children in poverty"/>
    <x v="11"/>
    <s v="score"/>
    <n v="0.13100000000000001"/>
    <n v="75055"/>
    <m/>
    <s v="N/A"/>
    <x v="1415"/>
  </r>
  <r>
    <s v="E09000007_Income deprivation affecting children indicator (IDACI) - average score_score"/>
    <s v="E09000007"/>
    <x v="21"/>
    <s v="Single time point"/>
    <n v="2019"/>
    <s v="Children in poverty"/>
    <x v="11"/>
    <s v="score"/>
    <n v="0.193"/>
    <n v="50983"/>
    <m/>
    <s v="N/A"/>
    <x v="1416"/>
  </r>
  <r>
    <s v="E09000008_Income deprivation affecting children indicator (IDACI) - average score_score"/>
    <s v="E09000008"/>
    <x v="28"/>
    <s v="Single time point"/>
    <n v="2019"/>
    <s v="Children in poverty"/>
    <x v="11"/>
    <s v="score"/>
    <n v="0.185"/>
    <n v="94702"/>
    <m/>
    <s v="N/A"/>
    <x v="1417"/>
  </r>
  <r>
    <s v="E09000009_Income deprivation affecting children indicator (IDACI) - average score_score"/>
    <s v="E09000009"/>
    <x v="38"/>
    <s v="Single time point"/>
    <n v="2019"/>
    <s v="Children in poverty"/>
    <x v="11"/>
    <s v="score"/>
    <n v="0.16600000000000001"/>
    <n v="81732"/>
    <m/>
    <s v="N/A"/>
    <x v="1418"/>
  </r>
  <r>
    <s v="E09000010_Income deprivation affecting children indicator (IDACI) - average score_score"/>
    <s v="E09000010"/>
    <x v="41"/>
    <s v="Single time point"/>
    <n v="2019"/>
    <s v="Children in poverty"/>
    <x v="11"/>
    <s v="score"/>
    <n v="0.22500000000000001"/>
    <n v="84497"/>
    <m/>
    <s v="N/A"/>
    <x v="1396"/>
  </r>
  <r>
    <s v="E09000011_Income deprivation affecting children indicator (IDACI) - average score_score"/>
    <s v="E09000011"/>
    <x v="45"/>
    <s v="Single time point"/>
    <n v="2019"/>
    <s v="Children in poverty"/>
    <x v="11"/>
    <s v="score"/>
    <n v="0.21199999999999999"/>
    <n v="68917"/>
    <m/>
    <s v="N/A"/>
    <x v="1419"/>
  </r>
  <r>
    <s v="E09000012_Income deprivation affecting children indicator (IDACI) - average score_score"/>
    <s v="E09000012"/>
    <x v="46"/>
    <s v="Single time point"/>
    <n v="2019"/>
    <s v="Children in poverty"/>
    <x v="11"/>
    <s v="score"/>
    <n v="0.249"/>
    <n v="63655"/>
    <m/>
    <s v="N/A"/>
    <x v="1420"/>
  </r>
  <r>
    <s v="E09000013_Income deprivation affecting children indicator (IDACI) - average score_score"/>
    <s v="E09000013"/>
    <x v="48"/>
    <s v="Single time point"/>
    <n v="2019"/>
    <s v="Children in poverty"/>
    <x v="11"/>
    <s v="score"/>
    <n v="0.186"/>
    <n v="36898"/>
    <m/>
    <s v="N/A"/>
    <x v="1360"/>
  </r>
  <r>
    <s v="E09000014_Income deprivation affecting children indicator (IDACI) - average score_score"/>
    <s v="E09000014"/>
    <x v="50"/>
    <s v="Single time point"/>
    <n v="2019"/>
    <s v="Children in poverty"/>
    <x v="11"/>
    <s v="score"/>
    <n v="0.20799999999999999"/>
    <n v="60398"/>
    <m/>
    <s v="N/A"/>
    <x v="1357"/>
  </r>
  <r>
    <s v="E09000015_Income deprivation affecting children indicator (IDACI) - average score_score"/>
    <s v="E09000015"/>
    <x v="51"/>
    <s v="Single time point"/>
    <n v="2019"/>
    <s v="Children in poverty"/>
    <x v="11"/>
    <s v="score"/>
    <n v="0.123"/>
    <n v="58373"/>
    <m/>
    <s v="N/A"/>
    <x v="1421"/>
  </r>
  <r>
    <s v="E09000016_Income deprivation affecting children indicator (IDACI) - average score_score"/>
    <s v="E09000016"/>
    <x v="53"/>
    <s v="Single time point"/>
    <n v="2019"/>
    <s v="Children in poverty"/>
    <x v="11"/>
    <s v="score"/>
    <n v="0.16"/>
    <n v="57541"/>
    <m/>
    <s v="N/A"/>
    <x v="1364"/>
  </r>
  <r>
    <s v="E09000017_Income deprivation affecting children indicator (IDACI) - average score_score"/>
    <s v="E09000017"/>
    <x v="56"/>
    <s v="Single time point"/>
    <n v="2019"/>
    <s v="Children in poverty"/>
    <x v="11"/>
    <s v="score"/>
    <n v="0.157"/>
    <n v="73377"/>
    <m/>
    <s v="N/A"/>
    <x v="1422"/>
  </r>
  <r>
    <s v="E09000018_Income deprivation affecting children indicator (IDACI) - average score_score"/>
    <s v="E09000018"/>
    <x v="57"/>
    <s v="Single time point"/>
    <n v="2019"/>
    <s v="Children in poverty"/>
    <x v="11"/>
    <s v="score"/>
    <n v="0.17"/>
    <n v="64898"/>
    <m/>
    <s v="N/A"/>
    <x v="1423"/>
  </r>
  <r>
    <s v="E09000019_Income deprivation affecting children indicator (IDACI) - average score_score"/>
    <s v="E09000019"/>
    <x v="59"/>
    <s v="Single time point"/>
    <n v="2019"/>
    <s v="Children in poverty"/>
    <x v="11"/>
    <s v="score"/>
    <n v="0.27500000000000002"/>
    <n v="42098"/>
    <m/>
    <s v="N/A"/>
    <x v="1424"/>
  </r>
  <r>
    <s v="E09000020_Income deprivation affecting children indicator (IDACI) - average score_score"/>
    <s v="E09000020"/>
    <x v="60"/>
    <s v="Single time point"/>
    <n v="2019"/>
    <s v="Children in poverty"/>
    <x v="11"/>
    <s v="score"/>
    <n v="0.129"/>
    <n v="28678"/>
    <m/>
    <s v="N/A"/>
    <x v="1425"/>
  </r>
  <r>
    <s v="E09000021_Income deprivation affecting children indicator (IDACI) - average score_score"/>
    <s v="E09000021"/>
    <x v="63"/>
    <s v="Single time point"/>
    <n v="2019"/>
    <s v="Children in poverty"/>
    <x v="11"/>
    <s v="score"/>
    <n v="0.1"/>
    <n v="38977"/>
    <m/>
    <s v="N/A"/>
    <x v="1346"/>
  </r>
  <r>
    <s v="E09000022_Income deprivation affecting children indicator (IDACI) - average score_score"/>
    <s v="E09000022"/>
    <x v="66"/>
    <s v="Single time point"/>
    <n v="2019"/>
    <s v="Children in poverty"/>
    <x v="11"/>
    <s v="score"/>
    <n v="0.22900000000000001"/>
    <n v="62629"/>
    <m/>
    <s v="N/A"/>
    <x v="1426"/>
  </r>
  <r>
    <s v="E09000023_Income deprivation affecting children indicator (IDACI) - average score_score"/>
    <s v="E09000023"/>
    <x v="71"/>
    <s v="Single time point"/>
    <n v="2019"/>
    <s v="Children in poverty"/>
    <x v="11"/>
    <s v="score"/>
    <n v="0.22900000000000001"/>
    <n v="68458"/>
    <m/>
    <s v="N/A"/>
    <x v="1426"/>
  </r>
  <r>
    <s v="E09000024_Income deprivation affecting children indicator (IDACI) - average score_score"/>
    <s v="E09000024"/>
    <x v="77"/>
    <s v="Single time point"/>
    <n v="2019"/>
    <s v="Children in poverty"/>
    <x v="11"/>
    <s v="score"/>
    <n v="0.13400000000000001"/>
    <n v="47266"/>
    <m/>
    <s v="N/A"/>
    <x v="1427"/>
  </r>
  <r>
    <s v="E09000025_Income deprivation affecting children indicator (IDACI) - average score_score"/>
    <s v="E09000025"/>
    <x v="81"/>
    <s v="Single time point"/>
    <n v="2019"/>
    <s v="Children in poverty"/>
    <x v="11"/>
    <s v="score"/>
    <n v="0.20100000000000001"/>
    <n v="86567"/>
    <m/>
    <s v="N/A"/>
    <x v="1428"/>
  </r>
  <r>
    <s v="E09000026_Income deprivation affecting children indicator (IDACI) - average score_score"/>
    <s v="E09000026"/>
    <x v="99"/>
    <s v="Single time point"/>
    <n v="2019"/>
    <s v="Children in poverty"/>
    <x v="11"/>
    <s v="score"/>
    <n v="0.13700000000000001"/>
    <n v="76159"/>
    <m/>
    <s v="N/A"/>
    <x v="1429"/>
  </r>
  <r>
    <s v="E09000027_Income deprivation affecting children indicator (IDACI) - average score_score"/>
    <s v="E09000027"/>
    <x v="101"/>
    <s v="Single time point"/>
    <n v="2019"/>
    <s v="Children in poverty"/>
    <x v="11"/>
    <s v="score"/>
    <n v="7.0000000000000007E-2"/>
    <n v="45525"/>
    <m/>
    <s v="N/A"/>
    <x v="1430"/>
  </r>
  <r>
    <s v="E09000028_Income deprivation affecting children indicator (IDACI) - average score_score"/>
    <s v="E09000028"/>
    <x v="117"/>
    <s v="Single time point"/>
    <n v="2019"/>
    <s v="Children in poverty"/>
    <x v="11"/>
    <s v="score"/>
    <n v="0.24099999999999999"/>
    <n v="65121"/>
    <m/>
    <s v="N/A"/>
    <x v="1387"/>
  </r>
  <r>
    <s v="E09000029_Income deprivation affecting children indicator (IDACI) - average score_score"/>
    <s v="E09000029"/>
    <x v="126"/>
    <s v="Single time point"/>
    <n v="2019"/>
    <s v="Children in poverty"/>
    <x v="11"/>
    <s v="score"/>
    <n v="0.126"/>
    <n v="47941"/>
    <m/>
    <s v="N/A"/>
    <x v="1413"/>
  </r>
  <r>
    <s v="E09000030_Income deprivation affecting children indicator (IDACI) - average score_score"/>
    <s v="E09000030"/>
    <x v="132"/>
    <s v="Single time point"/>
    <n v="2019"/>
    <s v="Children in poverty"/>
    <x v="11"/>
    <s v="score"/>
    <n v="0.26600000000000001"/>
    <n v="70973"/>
    <m/>
    <s v="N/A"/>
    <x v="1431"/>
  </r>
  <r>
    <s v="E09000031_Income deprivation affecting children indicator (IDACI) - average score_score"/>
    <s v="E09000031"/>
    <x v="136"/>
    <s v="Single time point"/>
    <n v="2019"/>
    <s v="Children in poverty"/>
    <x v="11"/>
    <s v="score"/>
    <n v="0.192"/>
    <n v="67017"/>
    <m/>
    <s v="N/A"/>
    <x v="1359"/>
  </r>
  <r>
    <s v="E09000032_Income deprivation affecting children indicator (IDACI) - average score_score"/>
    <s v="E09000032"/>
    <x v="137"/>
    <s v="Single time point"/>
    <n v="2019"/>
    <s v="Children in poverty"/>
    <x v="11"/>
    <s v="score"/>
    <n v="0.154"/>
    <n v="63840"/>
    <m/>
    <s v="N/A"/>
    <x v="1432"/>
  </r>
  <r>
    <s v="E09000033_Income deprivation affecting children indicator (IDACI) - average score_score"/>
    <s v="E09000033"/>
    <x v="142"/>
    <s v="Single time point"/>
    <n v="2019"/>
    <s v="Children in poverty"/>
    <x v="11"/>
    <s v="score"/>
    <n v="0.183"/>
    <n v="47445"/>
    <m/>
    <s v="N/A"/>
    <x v="1345"/>
  </r>
  <r>
    <s v="E10000002_Income deprivation affecting children indicator (IDACI) - average score_score"/>
    <s v="E10000002"/>
    <x v="17"/>
    <s v="Single time point"/>
    <n v="2019"/>
    <s v="Children in poverty"/>
    <x v="11"/>
    <s v="score"/>
    <n v="8.5000000000000006E-2"/>
    <n v="124321"/>
    <m/>
    <s v="N/A"/>
    <x v="1433"/>
  </r>
  <r>
    <s v="E10000003_Income deprivation affecting children indicator (IDACI) - average score_score"/>
    <s v="E10000003"/>
    <x v="20"/>
    <s v="Single time point"/>
    <n v="2019"/>
    <s v="Children in poverty"/>
    <x v="11"/>
    <s v="score"/>
    <n v="0.111"/>
    <n v="135719"/>
    <m/>
    <s v="N/A"/>
    <x v="1434"/>
  </r>
  <r>
    <s v="E10000006_Income deprivation affecting children indicator (IDACI) - average score_score"/>
    <s v="E10000006"/>
    <x v="29"/>
    <s v="Single time point"/>
    <n v="2019"/>
    <s v="Children in poverty"/>
    <x v="11"/>
    <s v="score"/>
    <n v="0.13800000000000001"/>
    <n v="92500"/>
    <m/>
    <s v="N/A"/>
    <x v="1435"/>
  </r>
  <r>
    <s v="E10000007_Income deprivation affecting children indicator (IDACI) - average score_score"/>
    <s v="E10000007"/>
    <x v="32"/>
    <s v="Single time point"/>
    <n v="2019"/>
    <s v="Children in poverty"/>
    <x v="11"/>
    <s v="score"/>
    <n v="0.152"/>
    <n v="153272"/>
    <m/>
    <s v="N/A"/>
    <x v="1436"/>
  </r>
  <r>
    <s v="E10000008_Income deprivation affecting children indicator (IDACI) - average score_score"/>
    <s v="E10000008"/>
    <x v="33"/>
    <s v="Single time point"/>
    <n v="2019"/>
    <s v="Children in poverty"/>
    <x v="11"/>
    <s v="score"/>
    <n v="0.123"/>
    <n v="145878"/>
    <m/>
    <s v="N/A"/>
    <x v="1421"/>
  </r>
  <r>
    <s v="E10000011_Income deprivation affecting children indicator (IDACI) - average score_score"/>
    <s v="E10000011"/>
    <x v="40"/>
    <s v="Single time point"/>
    <n v="2019"/>
    <s v="Children in poverty"/>
    <x v="11"/>
    <s v="score"/>
    <n v="0.161"/>
    <n v="106378"/>
    <m/>
    <s v="N/A"/>
    <x v="1437"/>
  </r>
  <r>
    <s v="E10000012_Income deprivation affecting children indicator (IDACI) - average score_score"/>
    <s v="E10000012"/>
    <x v="42"/>
    <s v="Single time point"/>
    <n v="2019"/>
    <s v="Children in poverty"/>
    <x v="11"/>
    <s v="score"/>
    <n v="0.14399999999999999"/>
    <n v="311172"/>
    <m/>
    <s v="N/A"/>
    <x v="1438"/>
  </r>
  <r>
    <s v="E10000013_Income deprivation affecting children indicator (IDACI) - average score_score"/>
    <s v="E10000013"/>
    <x v="44"/>
    <s v="Single time point"/>
    <n v="2019"/>
    <s v="Children in poverty"/>
    <x v="11"/>
    <s v="score"/>
    <n v="0.126"/>
    <n v="128136"/>
    <m/>
    <s v="N/A"/>
    <x v="1413"/>
  </r>
  <r>
    <s v="E10000014_Income deprivation affecting children indicator (IDACI) - average score_score"/>
    <s v="E10000014"/>
    <x v="49"/>
    <s v="Single time point"/>
    <n v="2019"/>
    <s v="Children in poverty"/>
    <x v="11"/>
    <s v="score"/>
    <n v="0.10100000000000001"/>
    <n v="284002"/>
    <m/>
    <s v="N/A"/>
    <x v="1439"/>
  </r>
  <r>
    <s v="E10000015_Income deprivation affecting children indicator (IDACI) - average score_score"/>
    <s v="E10000015"/>
    <x v="55"/>
    <s v="Single time point"/>
    <n v="2019"/>
    <s v="Children in poverty"/>
    <x v="11"/>
    <s v="score"/>
    <n v="0.111"/>
    <n v="271005"/>
    <m/>
    <s v="N/A"/>
    <x v="1434"/>
  </r>
  <r>
    <s v="E10000016_Income deprivation affecting children indicator (IDACI) - average score_score"/>
    <s v="E10000016"/>
    <x v="61"/>
    <s v="Single time point"/>
    <n v="2019"/>
    <s v="Children in poverty"/>
    <x v="11"/>
    <s v="score"/>
    <n v="0.158"/>
    <n v="340140"/>
    <m/>
    <s v="N/A"/>
    <x v="1440"/>
  </r>
  <r>
    <s v="E10000017_Income deprivation affecting children indicator (IDACI) - average score_score"/>
    <s v="E10000017"/>
    <x v="67"/>
    <s v="Single time point"/>
    <n v="2019"/>
    <s v="Children in poverty"/>
    <x v="11"/>
    <s v="score"/>
    <n v="0.16700000000000001"/>
    <n v="249727"/>
    <m/>
    <s v="N/A"/>
    <x v="1441"/>
  </r>
  <r>
    <s v="E10000018_Income deprivation affecting children indicator (IDACI) - average score_score"/>
    <s v="E10000018"/>
    <x v="70"/>
    <s v="Single time point"/>
    <n v="2019"/>
    <s v="Children in poverty"/>
    <x v="11"/>
    <s v="score"/>
    <n v="0.106"/>
    <n v="140307"/>
    <m/>
    <s v="N/A"/>
    <x v="1442"/>
  </r>
  <r>
    <s v="E10000019_Income deprivation affecting children indicator (IDACI) - average score_score"/>
    <s v="E10000019"/>
    <x v="72"/>
    <s v="Single time point"/>
    <n v="2019"/>
    <s v="Children in poverty"/>
    <x v="11"/>
    <s v="score"/>
    <n v="0.16400000000000001"/>
    <n v="145641"/>
    <m/>
    <s v="N/A"/>
    <x v="1376"/>
  </r>
  <r>
    <s v="E10000020_Income deprivation affecting children indicator (IDACI) - average score_score"/>
    <s v="E10000020"/>
    <x v="82"/>
    <s v="Single time point"/>
    <n v="2019"/>
    <s v="Children in poverty"/>
    <x v="11"/>
    <s v="score"/>
    <n v="0.155"/>
    <n v="170810"/>
    <m/>
    <s v="N/A"/>
    <x v="1443"/>
  </r>
  <r>
    <s v="E10000021_Income deprivation affecting children indicator (IDACI) - average score_score"/>
    <s v="E10000021"/>
    <x v="88"/>
    <s v="Single time point"/>
    <n v="2019"/>
    <s v="Children in poverty"/>
    <x v="11"/>
    <s v="score"/>
    <n v="0.14199999999999999"/>
    <n v="170235"/>
    <m/>
    <s v="N/A"/>
    <x v="1444"/>
  </r>
  <r>
    <s v="E10000023_Income deprivation affecting children indicator (IDACI) - average score_score"/>
    <s v="E10000023"/>
    <x v="87"/>
    <s v="Single time point"/>
    <n v="2019"/>
    <s v="Children in poverty"/>
    <x v="11"/>
    <s v="score"/>
    <n v="9.9000000000000005E-2"/>
    <n v="117499"/>
    <m/>
    <s v="N/A"/>
    <x v="1445"/>
  </r>
  <r>
    <s v="E10000024_Income deprivation affecting children indicator (IDACI) - average score_score"/>
    <s v="E10000024"/>
    <x v="91"/>
    <s v="Single time point"/>
    <n v="2019"/>
    <s v="Children in poverty"/>
    <x v="11"/>
    <s v="score"/>
    <n v="0.155"/>
    <n v="166542"/>
    <m/>
    <s v="N/A"/>
    <x v="1443"/>
  </r>
  <r>
    <s v="E10000025_Income deprivation affecting children indicator (IDACI) - average score_score"/>
    <s v="E10000025"/>
    <x v="93"/>
    <s v="Single time point"/>
    <n v="2019"/>
    <s v="Children in poverty"/>
    <x v="11"/>
    <s v="score"/>
    <n v="0.10100000000000001"/>
    <n v="144788"/>
    <m/>
    <s v="N/A"/>
    <x v="1439"/>
  </r>
  <r>
    <s v="E10000027_Income deprivation affecting children indicator (IDACI) - average score_score"/>
    <s v="E10000027"/>
    <x v="112"/>
    <s v="Single time point"/>
    <n v="2019"/>
    <s v="Children in poverty"/>
    <x v="11"/>
    <s v="score"/>
    <n v="0.13600000000000001"/>
    <n v="110700"/>
    <m/>
    <s v="N/A"/>
    <x v="1446"/>
  </r>
  <r>
    <s v="E10000028_Income deprivation affecting children indicator (IDACI) - average score_score"/>
    <s v="E10000028"/>
    <x v="119"/>
    <s v="Single time point"/>
    <n v="2019"/>
    <s v="Children in poverty"/>
    <x v="11"/>
    <s v="score"/>
    <n v="0.13100000000000001"/>
    <n v="169603"/>
    <m/>
    <s v="N/A"/>
    <x v="1415"/>
  </r>
  <r>
    <s v="E10000029_Income deprivation affecting children indicator (IDACI) - average score_score"/>
    <s v="E10000029"/>
    <x v="123"/>
    <s v="Single time point"/>
    <n v="2019"/>
    <s v="Children in poverty"/>
    <x v="11"/>
    <s v="score"/>
    <n v="0.13500000000000001"/>
    <n v="152752"/>
    <m/>
    <s v="N/A"/>
    <x v="1447"/>
  </r>
  <r>
    <s v="E10000030_Income deprivation affecting children indicator (IDACI) - average score_score"/>
    <s v="E10000030"/>
    <x v="125"/>
    <s v="Single time point"/>
    <n v="2019"/>
    <s v="Children in poverty"/>
    <x v="11"/>
    <s v="score"/>
    <n v="8.3000000000000004E-2"/>
    <n v="261905"/>
    <m/>
    <s v="N/A"/>
    <x v="1448"/>
  </r>
  <r>
    <s v="E10000031_Income deprivation affecting children indicator (IDACI) - average score_score"/>
    <s v="E10000031"/>
    <x v="139"/>
    <s v="Single time point"/>
    <n v="2019"/>
    <s v="Children in poverty"/>
    <x v="11"/>
    <s v="score"/>
    <n v="0.122"/>
    <n v="115928"/>
    <m/>
    <s v="N/A"/>
    <x v="1449"/>
  </r>
  <r>
    <s v="E10000032_Income deprivation affecting children indicator (IDACI) - average score_score"/>
    <s v="E10000032"/>
    <x v="141"/>
    <s v="Single time point"/>
    <n v="2019"/>
    <s v="Children in poverty"/>
    <x v="11"/>
    <s v="score"/>
    <n v="0.11"/>
    <n v="174672"/>
    <m/>
    <s v="N/A"/>
    <x v="1450"/>
  </r>
  <r>
    <s v="E10000034_Income deprivation affecting children indicator (IDACI) - average score_score"/>
    <s v="E10000034"/>
    <x v="149"/>
    <s v="Single time point"/>
    <n v="2019"/>
    <s v="Children in poverty"/>
    <x v="11"/>
    <s v="score"/>
    <n v="0.14199999999999999"/>
    <n v="117783"/>
    <m/>
    <s v="N/A"/>
    <x v="1444"/>
  </r>
  <r>
    <s v="E08000002_Children in households where no home broadband above 2mbps is available at the premises_Number"/>
    <s v="E08000002"/>
    <x v="18"/>
    <s v="Single time point"/>
    <n v="2019"/>
    <s v="Children without internet access"/>
    <x v="12"/>
    <s v="Number"/>
    <n v="5.1638650380940865"/>
    <n v="43142"/>
    <n v="0.11969461402100243"/>
    <s v="0.1 per 1000 0-17 yr olds"/>
    <x v="1451"/>
  </r>
  <r>
    <s v="E06000001_Children in households where no home broadband above 2mbps is available at the premises_Number"/>
    <s v="E06000001"/>
    <x v="52"/>
    <s v="Single time point"/>
    <n v="2019"/>
    <s v="Children without internet access"/>
    <x v="12"/>
    <s v="Number"/>
    <n v="38.751971164676725"/>
    <n v="20006"/>
    <n v="1.9370174529979367"/>
    <s v="1.9 per 1000 0-17 yr olds"/>
    <x v="1452"/>
  </r>
  <r>
    <s v="E08000003_Children in households where no home broadband above 2mbps is available at the premises_Number"/>
    <s v="E08000003"/>
    <x v="75"/>
    <s v="Single time point"/>
    <n v="2019"/>
    <s v="Children without internet access"/>
    <x v="12"/>
    <s v="Number"/>
    <n v="78.784352497528275"/>
    <n v="121962"/>
    <n v="0.64597458632630056"/>
    <s v="0.6 per 1000 0-17 yr olds"/>
    <x v="1453"/>
  </r>
  <r>
    <s v="E08000004_Children in households where no home broadband above 2mbps is available at the premises_Number"/>
    <s v="E08000004"/>
    <x v="92"/>
    <s v="Single time point"/>
    <n v="2019"/>
    <s v="Children without internet access"/>
    <x v="12"/>
    <s v="Number"/>
    <n v="38.825158015603037"/>
    <n v="59416"/>
    <n v="0.65344617637678459"/>
    <s v="0.7 per 1000 0-17 yr olds"/>
    <x v="1454"/>
  </r>
  <r>
    <s v="E06000002_Children in households where no home broadband above 2mbps is available at the premises_Number"/>
    <s v="E06000002"/>
    <x v="78"/>
    <s v="Single time point"/>
    <n v="2019"/>
    <s v="Children without internet access"/>
    <x v="12"/>
    <s v="Number"/>
    <n v="38.412017167381975"/>
    <n v="32513"/>
    <n v="1.1814356462763196"/>
    <s v="1.2 per 1000 0-17 yr olds"/>
    <x v="1455"/>
  </r>
  <r>
    <s v="E06000003_Children in households where no home broadband above 2mbps is available at the premises_Number"/>
    <s v="E06000003"/>
    <x v="100"/>
    <s v="Single time point"/>
    <n v="2019"/>
    <s v="Children without internet access"/>
    <x v="12"/>
    <s v="Number"/>
    <n v="54.514894014380431"/>
    <n v="27626"/>
    <n v="1.973318396234722"/>
    <s v="2 per 1000 0-17 yr olds"/>
    <x v="1456"/>
  </r>
  <r>
    <s v="E08000005_Children in households where no home broadband above 2mbps is available at the premises_Number"/>
    <s v="E08000005"/>
    <x v="102"/>
    <s v="Single time point"/>
    <n v="2019"/>
    <s v="Children without internet access"/>
    <x v="12"/>
    <s v="Number"/>
    <n v="8.4531031509888237"/>
    <n v="52689"/>
    <n v="0.16043392645502522"/>
    <s v="0.2 per 1000 0-17 yr olds"/>
    <x v="1457"/>
  </r>
  <r>
    <s v="E08000006_Children in households where no home broadband above 2mbps is available at the premises_Number"/>
    <s v="E08000006"/>
    <x v="105"/>
    <s v="Single time point"/>
    <n v="2019"/>
    <s v="Children without internet access"/>
    <x v="12"/>
    <s v="Number"/>
    <n v="1.7309469792454415"/>
    <n v="56566"/>
    <n v="3.0600484023007486E-2"/>
    <s v="0 per 1000 0-17 yr olds"/>
    <x v="1458"/>
  </r>
  <r>
    <s v="E06000004_Children in households where no home broadband above 2mbps is available at the premises_Number"/>
    <s v="E06000004"/>
    <x v="121"/>
    <s v="Single time point"/>
    <n v="2019"/>
    <s v="Children without internet access"/>
    <x v="12"/>
    <s v="Number"/>
    <n v="40.734418005086575"/>
    <n v="43521"/>
    <n v="0.93597155407933119"/>
    <s v="0.9 per 1000 0-17 yr olds"/>
    <x v="1459"/>
  </r>
  <r>
    <s v="E08000007_Children in households where no home broadband above 2mbps is available at the premises_Number"/>
    <s v="E08000007"/>
    <x v="120"/>
    <s v="Single time point"/>
    <n v="2019"/>
    <s v="Children without internet access"/>
    <x v="12"/>
    <s v="Number"/>
    <n v="10.494170764140149"/>
    <n v="63141"/>
    <n v="0.16620216284411315"/>
    <s v="0.2 per 1000 0-17 yr olds"/>
    <x v="1460"/>
  </r>
  <r>
    <s v="E08000008_Children in households where no home broadband above 2mbps is available at the premises_Number"/>
    <s v="E08000008"/>
    <x v="128"/>
    <s v="Single time point"/>
    <n v="2019"/>
    <s v="Children without internet access"/>
    <x v="12"/>
    <s v="Number"/>
    <n v="0.8625078038707199"/>
    <n v="50223"/>
    <n v="1.7173561990934831E-2"/>
    <s v="0 per 1000 0-17 yr olds"/>
    <x v="1461"/>
  </r>
  <r>
    <s v="E06000005_Children in households where no home broadband above 2mbps is available at the premises_Number"/>
    <s v="E06000005"/>
    <x v="30"/>
    <s v="Single time point"/>
    <n v="2019"/>
    <s v="Children without internet access"/>
    <x v="12"/>
    <s v="Number"/>
    <n v="128.89799779284252"/>
    <n v="22454"/>
    <n v="5.7405361090604137"/>
    <s v="5.7 per 1000 0-17 yr olds"/>
    <x v="1462"/>
  </r>
  <r>
    <s v="E06000006_Children in households where no home broadband above 2mbps is available at the premises_Number"/>
    <s v="E06000006"/>
    <x v="47"/>
    <s v="Single time point"/>
    <n v="2019"/>
    <s v="Children without internet access"/>
    <x v="12"/>
    <s v="Number"/>
    <n v="0.45583850293039035"/>
    <n v="28617"/>
    <n v="1.5928940941761553E-2"/>
    <s v="0 per 1000 0-17 yr olds"/>
    <x v="1463"/>
  </r>
  <r>
    <s v="E08000009_Children in households where no home broadband above 2mbps is available at the premises_Number"/>
    <s v="E08000009"/>
    <x v="133"/>
    <s v="Single time point"/>
    <n v="2019"/>
    <s v="Children without internet access"/>
    <x v="12"/>
    <s v="Number"/>
    <n v="24.520095980803841"/>
    <n v="56087"/>
    <n v="0.43717966696032662"/>
    <s v="0.4 per 1000 0-17 yr olds"/>
    <x v="1464"/>
  </r>
  <r>
    <s v="E08000010_Children in households where no home broadband above 2mbps is available at the premises_Number"/>
    <s v="E08000010"/>
    <x v="143"/>
    <s v="Single time point"/>
    <n v="2019"/>
    <s v="Children without internet access"/>
    <x v="12"/>
    <s v="Number"/>
    <n v="14.971896467975851"/>
    <n v="68388"/>
    <n v="0.21892578329496185"/>
    <s v="0.2 per 1000 0-17 yr olds"/>
    <x v="1465"/>
  </r>
  <r>
    <s v="E06000007_Children in households where no home broadband above 2mbps is available at the premises_Number"/>
    <s v="E06000007"/>
    <x v="138"/>
    <s v="Single time point"/>
    <n v="2019"/>
    <s v="Children without internet access"/>
    <x v="12"/>
    <s v="Number"/>
    <n v="14.793033985314187"/>
    <n v="44484"/>
    <n v="0.33254729757472773"/>
    <s v="0.3 per 1000 0-17 yr olds"/>
    <x v="1466"/>
  </r>
  <r>
    <s v="E08000011_Children in households where no home broadband above 2mbps is available at the premises_Number"/>
    <s v="E08000011"/>
    <x v="65"/>
    <s v="Single time point"/>
    <n v="2019"/>
    <s v="Children without internet access"/>
    <x v="12"/>
    <s v="Number"/>
    <n v="3.3532236937854751"/>
    <n v="33477"/>
    <n v="0.10016499966500807"/>
    <s v="0.1 per 1000 0-17 yr olds"/>
    <x v="1467"/>
  </r>
  <r>
    <s v="E08000012_Children in households where no home broadband above 2mbps is available at the premises_Number"/>
    <s v="E08000012"/>
    <x v="73"/>
    <s v="Single time point"/>
    <n v="2019"/>
    <s v="Children without internet access"/>
    <x v="12"/>
    <s v="Number"/>
    <n v="0.89103711022689847"/>
    <n v="94902"/>
    <n v="9.3890235213894176E-3"/>
    <s v="0 per 1000 0-17 yr olds"/>
    <x v="1468"/>
  </r>
  <r>
    <s v="E08000013_Children in households where no home broadband above 2mbps is available at the premises_Number"/>
    <s v="E08000013"/>
    <x v="152"/>
    <s v="Single time point"/>
    <n v="2019"/>
    <s v="Children without internet access"/>
    <x v="12"/>
    <s v="Number"/>
    <n v="41.216216216216218"/>
    <n v="36785"/>
    <n v="1.120462585733756"/>
    <s v="1.1 per 1000 0-17 yr olds"/>
    <x v="1469"/>
  </r>
  <r>
    <s v="E06000008_Children in households where no home broadband above 2mbps is available at the premises_Number"/>
    <s v="E06000008"/>
    <x v="7"/>
    <s v="Single time point"/>
    <n v="2019"/>
    <s v="Children without internet access"/>
    <x v="12"/>
    <s v="Number"/>
    <n v="25.951494678844924"/>
    <n v="38481"/>
    <n v="0.67439761645604124"/>
    <s v="0.7 per 1000 0-17 yr olds"/>
    <x v="1470"/>
  </r>
  <r>
    <s v="E06000009_Children in households where no home broadband above 2mbps is available at the premises_Number"/>
    <s v="E06000009"/>
    <x v="8"/>
    <s v="Single time point"/>
    <n v="2019"/>
    <s v="Children without internet access"/>
    <x v="12"/>
    <s v="Number"/>
    <n v="0"/>
    <n v="28904"/>
    <n v="0"/>
    <s v="0 per 1000 0-17 yr olds"/>
    <x v="1156"/>
  </r>
  <r>
    <s v="E08000014_Children in households where no home broadband above 2mbps is available at the premises_Number"/>
    <s v="E08000014"/>
    <x v="107"/>
    <s v="Single time point"/>
    <n v="2019"/>
    <s v="Children without internet access"/>
    <x v="12"/>
    <s v="Number"/>
    <n v="18.385310680990013"/>
    <n v="53833"/>
    <n v="0.34152491373302646"/>
    <s v="0.3 per 1000 0-17 yr olds"/>
    <x v="1471"/>
  </r>
  <r>
    <s v="E08000015_Children in households where no home broadband above 2mbps is available at the premises_Number"/>
    <s v="E08000015"/>
    <x v="146"/>
    <s v="Single time point"/>
    <n v="2019"/>
    <s v="Children without internet access"/>
    <x v="12"/>
    <s v="Number"/>
    <n v="12.496154309180167"/>
    <n v="67576"/>
    <n v="0.18492000575914772"/>
    <s v="0.2 per 1000 0-17 yr olds"/>
    <x v="1472"/>
  </r>
  <r>
    <s v="E06000010_Children in households where no home broadband above 2mbps is available at the premises_Number"/>
    <s v="E06000010"/>
    <x v="62"/>
    <s v="Single time point"/>
    <n v="2019"/>
    <s v="Children without internet access"/>
    <x v="12"/>
    <s v="Number"/>
    <n v="0.44012103328415314"/>
    <n v="57023"/>
    <n v="7.7183072318915726E-3"/>
    <s v="0 per 1000 0-17 yr olds"/>
    <x v="1473"/>
  </r>
  <r>
    <s v="E06000011_Children in households where no home broadband above 2mbps is available at the premises_Number"/>
    <s v="E06000011"/>
    <x v="39"/>
    <s v="Single time point"/>
    <n v="2019"/>
    <s v="Children without internet access"/>
    <x v="12"/>
    <s v="Number"/>
    <n v="273.62097320305696"/>
    <n v="62942"/>
    <n v="4.347192227813812"/>
    <s v="4.3 per 1000 0-17 yr olds"/>
    <x v="1474"/>
  </r>
  <r>
    <s v="E08000016_Children in households where no home broadband above 2mbps is available at the premises_Number"/>
    <s v="E08000016"/>
    <x v="2"/>
    <s v="Single time point"/>
    <n v="2019"/>
    <s v="Children without internet access"/>
    <x v="12"/>
    <s v="Number"/>
    <n v="45.430112375764352"/>
    <n v="50727"/>
    <n v="0.89558050694431668"/>
    <s v="0.9 per 1000 0-17 yr olds"/>
    <x v="1475"/>
  </r>
  <r>
    <s v="E08000017_Children in households where no home broadband above 2mbps is available at the premises_Number"/>
    <s v="E08000017"/>
    <x v="34"/>
    <s v="Single time point"/>
    <n v="2019"/>
    <s v="Children without internet access"/>
    <x v="12"/>
    <s v="Number"/>
    <n v="57.646210227976482"/>
    <n v="66448"/>
    <n v="0.86753868029100178"/>
    <s v="0.9 per 1000 0-17 yr olds"/>
    <x v="1476"/>
  </r>
  <r>
    <s v="E06000012_Children in households where no home broadband above 2mbps is available at the premises_Number"/>
    <s v="E06000012"/>
    <x v="83"/>
    <s v="Single time point"/>
    <n v="2019"/>
    <s v="Children without internet access"/>
    <x v="12"/>
    <s v="Number"/>
    <n v="20.262052989720576"/>
    <n v="34503"/>
    <n v="0.58725481812365821"/>
    <s v="0.6 per 1000 0-17 yr olds"/>
    <x v="1477"/>
  </r>
  <r>
    <s v="E06000013_Children in households where no home broadband above 2mbps is available at the premises_Number"/>
    <s v="E06000013"/>
    <x v="84"/>
    <s v="Single time point"/>
    <n v="2019"/>
    <s v="Children without internet access"/>
    <x v="12"/>
    <s v="Number"/>
    <n v="157.6964578310043"/>
    <n v="35714"/>
    <n v="4.4155361435572686"/>
    <s v="4.4 per 1000 0-17 yr olds"/>
    <x v="1478"/>
  </r>
  <r>
    <s v="E08000018_Children in households where no home broadband above 2mbps is available at the premises_Number"/>
    <s v="E08000018"/>
    <x v="103"/>
    <s v="Single time point"/>
    <n v="2019"/>
    <s v="Children without internet access"/>
    <x v="12"/>
    <s v="Number"/>
    <n v="19.806763285024154"/>
    <n v="57196"/>
    <n v="0.34629630192713046"/>
    <s v="0.3 per 1000 0-17 yr olds"/>
    <x v="1479"/>
  </r>
  <r>
    <s v="E06000014_Children in households where no home broadband above 2mbps is available at the premises_Number"/>
    <s v="E06000014"/>
    <x v="150"/>
    <s v="Single time point"/>
    <n v="2019"/>
    <s v="Children without internet access"/>
    <x v="12"/>
    <s v="Number"/>
    <n v="11.121321542087395"/>
    <n v="36572"/>
    <n v="0.30409388444950769"/>
    <s v="0.3 per 1000 0-17 yr olds"/>
    <x v="1480"/>
  </r>
  <r>
    <s v="E06000015_Children in households where no home broadband above 2mbps is available at the premises_Number"/>
    <s v="E06000015"/>
    <x v="31"/>
    <s v="Single time point"/>
    <n v="2019"/>
    <s v="Children without internet access"/>
    <x v="12"/>
    <s v="Number"/>
    <n v="0.56790480145903688"/>
    <n v="59899"/>
    <n v="9.4810397746045317E-3"/>
    <s v="0 per 1000 0-17 yr olds"/>
    <x v="1481"/>
  </r>
  <r>
    <s v="E08000019_Children in households where no home broadband above 2mbps is available at the premises_Number"/>
    <s v="E08000019"/>
    <x v="108"/>
    <s v="Single time point"/>
    <n v="2019"/>
    <s v="Children without internet access"/>
    <x v="12"/>
    <s v="Number"/>
    <n v="34.02702436137686"/>
    <n v="117497"/>
    <n v="0.28959909071190632"/>
    <s v="0.3 per 1000 0-17 yr olds"/>
    <x v="1482"/>
  </r>
  <r>
    <s v="E08000021_Children in households where no home broadband above 2mbps is available at the premises_Number"/>
    <s v="E08000021"/>
    <x v="80"/>
    <s v="Single time point"/>
    <n v="2019"/>
    <s v="Children without internet access"/>
    <x v="12"/>
    <s v="Number"/>
    <n v="3.2956258323211332"/>
    <n v="58056"/>
    <n v="5.6766326173369387E-2"/>
    <s v="0.1 per 1000 0-17 yr olds"/>
    <x v="1483"/>
  </r>
  <r>
    <s v="E06000016_Children in households where no home broadband above 2mbps is available at the premises_Number"/>
    <s v="E06000016"/>
    <x v="69"/>
    <s v="Single time point"/>
    <n v="2019"/>
    <s v="Children without internet access"/>
    <x v="12"/>
    <s v="Number"/>
    <n v="0"/>
    <n v="83994"/>
    <n v="0"/>
    <s v="0 per 1000 0-17 yr olds"/>
    <x v="1156"/>
  </r>
  <r>
    <s v="E08000022_Children in households where no home broadband above 2mbps is available at the premises_Number"/>
    <s v="E08000022"/>
    <x v="86"/>
    <s v="Single time point"/>
    <n v="2019"/>
    <s v="Children without internet access"/>
    <x v="12"/>
    <s v="Number"/>
    <n v="0.79813359528487238"/>
    <n v="41360"/>
    <n v="1.9297233928551073E-2"/>
    <s v="0 per 1000 0-17 yr olds"/>
    <x v="1484"/>
  </r>
  <r>
    <s v="E08000023_Children in households where no home broadband above 2mbps is available at the premises_Number"/>
    <s v="E08000023"/>
    <x v="114"/>
    <s v="Single time point"/>
    <n v="2019"/>
    <s v="Children without internet access"/>
    <x v="12"/>
    <s v="Number"/>
    <n v="16.319212808539028"/>
    <n v="29920"/>
    <n v="0.54542823557951292"/>
    <s v="0.5 per 1000 0-17 yr olds"/>
    <x v="1485"/>
  </r>
  <r>
    <s v="E06000017_Children in households where no home broadband above 2mbps is available at the premises_Number"/>
    <s v="E06000017"/>
    <x v="104"/>
    <s v="Single time point"/>
    <n v="2019"/>
    <s v="Children without internet access"/>
    <x v="12"/>
    <s v="Number"/>
    <n v="16.506966080771267"/>
    <n v="7807"/>
    <n v="2.1143801819868409"/>
    <s v="2.1 per 1000 0-17 yr olds"/>
    <x v="1486"/>
  </r>
  <r>
    <s v="E06000018_Children in households where no home broadband above 2mbps is available at the premises_Number"/>
    <s v="E06000018"/>
    <x v="90"/>
    <s v="Single time point"/>
    <n v="2019"/>
    <s v="Children without internet access"/>
    <x v="12"/>
    <s v="Number"/>
    <n v="5.0066296180905248"/>
    <n v="68651"/>
    <n v="7.2928720893949459E-2"/>
    <s v="0.1 per 1000 0-17 yr olds"/>
    <x v="1487"/>
  </r>
  <r>
    <s v="E08000024_Children in households where no home broadband above 2mbps is available at the premises_Number"/>
    <s v="E08000024"/>
    <x v="124"/>
    <s v="Single time point"/>
    <n v="2019"/>
    <s v="Children without internet access"/>
    <x v="12"/>
    <s v="Number"/>
    <n v="30.311288853203219"/>
    <n v="54563"/>
    <n v="0.55552826738271754"/>
    <s v="0.6 per 1000 0-17 yr olds"/>
    <x v="1488"/>
  </r>
  <r>
    <s v="E08000025_Children in households where no home broadband above 2mbps is available at the premises_Number"/>
    <s v="E08000025"/>
    <x v="6"/>
    <s v="Single time point"/>
    <n v="2019"/>
    <s v="Children without internet access"/>
    <x v="12"/>
    <s v="Number"/>
    <n v="33.771524897456743"/>
    <n v="288388"/>
    <n v="0.11710447347828877"/>
    <s v="0.1 per 1000 0-17 yr olds"/>
    <x v="1489"/>
  </r>
  <r>
    <s v="E06000019_Children in households where no home broadband above 2mbps is available at the premises_Number"/>
    <s v="E06000019"/>
    <x v="159"/>
    <s v="Single time point"/>
    <n v="2019"/>
    <s v="Children without internet access"/>
    <x v="12"/>
    <s v="Number"/>
    <n v="315.21370420624152"/>
    <n v="36103"/>
    <n v="8.7309559927496743"/>
    <s v="8.7 per 1000 0-17 yr olds"/>
    <x v="1490"/>
  </r>
  <r>
    <s v="E06000020_Children in households where no home broadband above 2mbps is available at the premises_Number"/>
    <s v="E06000020"/>
    <x v="129"/>
    <s v="Single time point"/>
    <n v="2019"/>
    <s v="Children without internet access"/>
    <x v="12"/>
    <s v="Number"/>
    <n v="24.921348898884585"/>
    <n v="40620"/>
    <n v="0.61352409893856685"/>
    <s v="0.6 per 1000 0-17 yr olds"/>
    <x v="1491"/>
  </r>
  <r>
    <s v="E08000026_Children in households where no home broadband above 2mbps is available at the premises_Number"/>
    <s v="E08000026"/>
    <x v="27"/>
    <s v="Single time point"/>
    <n v="2019"/>
    <s v="Children without internet access"/>
    <x v="12"/>
    <s v="Number"/>
    <n v="5.6490776004870389"/>
    <n v="78994"/>
    <n v="7.1512742746120461E-2"/>
    <s v="0.1 per 1000 0-17 yr olds"/>
    <x v="1492"/>
  </r>
  <r>
    <s v="E08000027_Children in households where no home broadband above 2mbps is available at the premises_Number"/>
    <s v="E08000027"/>
    <x v="36"/>
    <s v="Single time point"/>
    <n v="2019"/>
    <s v="Children without internet access"/>
    <x v="12"/>
    <s v="Number"/>
    <n v="0"/>
    <n v="69265"/>
    <n v="0"/>
    <s v="0 per 1000 0-17 yr olds"/>
    <x v="1156"/>
  </r>
  <r>
    <s v="E06000021_Children in households where no home broadband above 2mbps is available at the premises_Number"/>
    <s v="E06000021"/>
    <x v="122"/>
    <s v="Single time point"/>
    <n v="2019"/>
    <s v="Children without internet access"/>
    <x v="12"/>
    <s v="Number"/>
    <n v="0.46301884840228325"/>
    <n v="57549"/>
    <n v="8.0456454222016579E-3"/>
    <s v="0 per 1000 0-17 yr olds"/>
    <x v="1493"/>
  </r>
  <r>
    <s v="E06000022_Children in households where no home broadband above 2mbps is available at the premises_Number"/>
    <s v="E06000022"/>
    <x v="3"/>
    <s v="Single time point"/>
    <n v="2019"/>
    <s v="Children without internet access"/>
    <x v="12"/>
    <s v="Number"/>
    <n v="80.65067041339131"/>
    <n v="35946"/>
    <n v="2.2436618932117987"/>
    <s v="2.2 per 1000 0-17 yr olds"/>
    <x v="1494"/>
  </r>
  <r>
    <s v="E08000028_Children in households where no home broadband above 2mbps is available at the premises_Number"/>
    <s v="E08000028"/>
    <x v="106"/>
    <s v="Single time point"/>
    <n v="2019"/>
    <s v="Children without internet access"/>
    <x v="12"/>
    <s v="Number"/>
    <n v="1.8513604694358734"/>
    <n v="81920"/>
    <n v="2.2599615105418379E-2"/>
    <s v="0 per 1000 0-17 yr olds"/>
    <x v="1495"/>
  </r>
  <r>
    <s v="E08000029_Children in households where no home broadband above 2mbps is available at the premises_Number"/>
    <s v="E08000029"/>
    <x v="111"/>
    <s v="Single time point"/>
    <n v="2019"/>
    <s v="Children without internet access"/>
    <x v="12"/>
    <s v="Number"/>
    <n v="9.9469064904106617"/>
    <n v="46946"/>
    <n v="0.21187974460892647"/>
    <s v="0.2 per 1000 0-17 yr olds"/>
    <x v="1496"/>
  </r>
  <r>
    <s v="E06000023_Children in households where no home broadband above 2mbps is available at the premises_Number"/>
    <s v="E06000023"/>
    <x v="15"/>
    <s v="Single time point"/>
    <n v="2019"/>
    <s v="Children without internet access"/>
    <x v="12"/>
    <s v="Number"/>
    <n v="0"/>
    <n v="94016"/>
    <n v="0"/>
    <s v="0 per 1000 0-17 yr olds"/>
    <x v="1156"/>
  </r>
  <r>
    <s v="E06000024_Children in households where no home broadband above 2mbps is available at the premises_Number"/>
    <s v="E06000024"/>
    <x v="85"/>
    <s v="Single time point"/>
    <n v="2019"/>
    <s v="Children without internet access"/>
    <x v="12"/>
    <s v="Number"/>
    <n v="118.99603264332846"/>
    <n v="43435"/>
    <n v="2.7396346873104287"/>
    <s v="2.7 per 1000 0-17 yr olds"/>
    <x v="1497"/>
  </r>
  <r>
    <s v="E08000030_Children in households where no home broadband above 2mbps is available at the premises_Number"/>
    <s v="E08000030"/>
    <x v="135"/>
    <s v="Single time point"/>
    <n v="2019"/>
    <s v="Children without internet access"/>
    <x v="12"/>
    <s v="Number"/>
    <n v="2.1932927692089996"/>
    <n v="68157"/>
    <n v="3.2180007471118148E-2"/>
    <s v="0 per 1000 0-17 yr olds"/>
    <x v="1498"/>
  </r>
  <r>
    <s v="E08000031_Children in households where no home broadband above 2mbps is available at the premises_Number"/>
    <s v="E08000031"/>
    <x v="148"/>
    <s v="Single time point"/>
    <n v="2019"/>
    <s v="Children without internet access"/>
    <x v="12"/>
    <s v="Number"/>
    <n v="0"/>
    <n v="61244"/>
    <n v="0"/>
    <s v="0 per 1000 0-17 yr olds"/>
    <x v="1156"/>
  </r>
  <r>
    <s v="E06000025_Children in households where no home broadband above 2mbps is available at the premises_Number"/>
    <s v="E06000025"/>
    <x v="113"/>
    <s v="Single time point"/>
    <n v="2019"/>
    <s v="Children without internet access"/>
    <x v="12"/>
    <s v="Number"/>
    <n v="57.475656250263"/>
    <n v="58867"/>
    <n v="0.97636462279822311"/>
    <s v="1 per 1000 0-17 yr olds"/>
    <x v="1499"/>
  </r>
  <r>
    <s v="E06000026_Children in households where no home broadband above 2mbps is available at the premises_Number"/>
    <s v="E06000026"/>
    <x v="95"/>
    <s v="Single time point"/>
    <n v="2019"/>
    <s v="Children without internet access"/>
    <x v="12"/>
    <s v="Number"/>
    <n v="0.85867081774586351"/>
    <n v="52552"/>
    <n v="1.6339450786760988E-2"/>
    <s v="0 per 1000 0-17 yr olds"/>
    <x v="1500"/>
  </r>
  <r>
    <s v="E08000032_Children in households where no home broadband above 2mbps is available at the premises_Number"/>
    <s v="E08000032"/>
    <x v="12"/>
    <s v="Single time point"/>
    <n v="2019"/>
    <s v="Children without internet access"/>
    <x v="12"/>
    <s v="Number"/>
    <n v="114.35612169996455"/>
    <n v="142005"/>
    <n v="0.80529644519534205"/>
    <s v="0.8 per 1000 0-17 yr olds"/>
    <x v="1501"/>
  </r>
  <r>
    <s v="E08000033_Children in households where no home broadband above 2mbps is available at the premises_Number"/>
    <s v="E08000033"/>
    <x v="19"/>
    <s v="Single time point"/>
    <n v="2019"/>
    <s v="Children without internet access"/>
    <x v="12"/>
    <s v="Number"/>
    <n v="46.945786252602872"/>
    <n v="46021"/>
    <n v="1.0200948752222436"/>
    <s v="1 per 1000 0-17 yr olds"/>
    <x v="1502"/>
  </r>
  <r>
    <s v="E06000027_Children in households where no home broadband above 2mbps is available at the premises_Number"/>
    <s v="E06000027"/>
    <x v="131"/>
    <s v="Single time point"/>
    <n v="2019"/>
    <s v="Children without internet access"/>
    <x v="12"/>
    <s v="Number"/>
    <n v="5.1772311400865609"/>
    <n v="25423"/>
    <n v="0.20364359595982226"/>
    <s v="0.2 per 1000 0-17 yr olds"/>
    <x v="1503"/>
  </r>
  <r>
    <s v="E06000030_Children in households where no home broadband above 2mbps is available at the premises_Number"/>
    <s v="E06000030"/>
    <x v="127"/>
    <s v="Single time point"/>
    <n v="2019"/>
    <s v="Children without internet access"/>
    <x v="12"/>
    <s v="Number"/>
    <n v="9.1918709650634174"/>
    <n v="50239"/>
    <n v="0.18296285684554664"/>
    <s v="0.2 per 1000 0-17 yr olds"/>
    <x v="1504"/>
  </r>
  <r>
    <s v="E08000034_Children in households where no home broadband above 2mbps is available at the premises_Number"/>
    <s v="E08000034"/>
    <x v="64"/>
    <s v="Single time point"/>
    <n v="2019"/>
    <s v="Children without internet access"/>
    <x v="12"/>
    <s v="Number"/>
    <n v="39.210907152106024"/>
    <n v="100174"/>
    <n v="0.39142798682398655"/>
    <s v="0.4 per 1000 0-17 yr olds"/>
    <x v="1505"/>
  </r>
  <r>
    <s v="E08000035_Children in households where no home broadband above 2mbps is available at the premises_Number"/>
    <s v="E08000035"/>
    <x v="68"/>
    <s v="Single time point"/>
    <n v="2019"/>
    <s v="Children without internet access"/>
    <x v="12"/>
    <s v="Number"/>
    <n v="78.593058600614796"/>
    <n v="168176"/>
    <n v="0.46732624512781135"/>
    <s v="0.5 per 1000 0-17 yr olds"/>
    <x v="1506"/>
  </r>
  <r>
    <s v="E06000031_Children in households where no home broadband above 2mbps is available at the premises_Number"/>
    <s v="E06000031"/>
    <x v="94"/>
    <s v="Single time point"/>
    <n v="2019"/>
    <s v="Children without internet access"/>
    <x v="12"/>
    <s v="Number"/>
    <n v="38.815413169598564"/>
    <n v="51137"/>
    <n v="0.75904752272520026"/>
    <s v="0.8 per 1000 0-17 yr olds"/>
    <x v="1507"/>
  </r>
  <r>
    <s v="E06000032_Children in households where no home broadband above 2mbps is available at the premises_Number"/>
    <s v="E06000032"/>
    <x v="74"/>
    <s v="Single time point"/>
    <n v="2019"/>
    <s v="Children without internet access"/>
    <x v="12"/>
    <s v="Number"/>
    <n v="0"/>
    <n v="57375"/>
    <n v="0"/>
    <s v="0 per 1000 0-17 yr olds"/>
    <x v="1156"/>
  </r>
  <r>
    <s v="E08000036_Children in households where no home broadband above 2mbps is available at the premises_Number"/>
    <s v="E08000036"/>
    <x v="134"/>
    <s v="Single time point"/>
    <n v="2019"/>
    <s v="Children without internet access"/>
    <x v="12"/>
    <s v="Number"/>
    <n v="28.574255466508358"/>
    <n v="72893"/>
    <n v="0.39200273642885264"/>
    <s v="0.4 per 1000 0-17 yr olds"/>
    <x v="1508"/>
  </r>
  <r>
    <s v="E08000020_Children in households where no home broadband above 2mbps is available at the premises_Number"/>
    <s v="E08000020"/>
    <x v="43"/>
    <s v="Single time point"/>
    <n v="2019"/>
    <s v="Children without internet access"/>
    <x v="12"/>
    <s v="Number"/>
    <n v="15.141851887283821"/>
    <n v="39605"/>
    <n v="0.38232172420865601"/>
    <s v="0.4 per 1000 0-17 yr olds"/>
    <x v="1509"/>
  </r>
  <r>
    <s v="E06000033_Children in households where no home broadband above 2mbps is available at the premises_Number"/>
    <s v="E06000033"/>
    <x v="116"/>
    <s v="Single time point"/>
    <n v="2019"/>
    <s v="Children without internet access"/>
    <x v="12"/>
    <s v="Number"/>
    <n v="0"/>
    <n v="39540"/>
    <n v="0"/>
    <s v="0 per 1000 0-17 yr olds"/>
    <x v="1156"/>
  </r>
  <r>
    <s v="E06000034_Children in households where no home broadband above 2mbps is available at the premises_Number"/>
    <s v="E06000034"/>
    <x v="130"/>
    <s v="Single time point"/>
    <n v="2019"/>
    <s v="Children without internet access"/>
    <x v="12"/>
    <s v="Number"/>
    <n v="11.165476505333686"/>
    <n v="43762"/>
    <n v="0.25514091004372941"/>
    <s v="0.3 per 1000 0-17 yr olds"/>
    <x v="1510"/>
  </r>
  <r>
    <s v="E09000001_Children in households where no home broadband above 2mbps is available at the premises_Number"/>
    <s v="E09000001"/>
    <x v="25"/>
    <s v="Single time point"/>
    <n v="2019"/>
    <s v="Children without internet access"/>
    <x v="12"/>
    <s v="Number"/>
    <n v="0"/>
    <n v="1453"/>
    <n v="0"/>
    <s v="0 per 1000 0-17 yr olds"/>
    <x v="1156"/>
  </r>
  <r>
    <s v="E09000002_Children in households where no home broadband above 2mbps is available at the premises_Number"/>
    <s v="E09000002"/>
    <x v="0"/>
    <s v="Single time point"/>
    <n v="2019"/>
    <s v="Children without internet access"/>
    <x v="12"/>
    <s v="Number"/>
    <n v="9.310331439516494"/>
    <n v="63401"/>
    <n v="0.14684833740030115"/>
    <s v="0.1 per 1000 0-17 yr olds"/>
    <x v="1511"/>
  </r>
  <r>
    <s v="E06000035_Children in households where no home broadband above 2mbps is available at the premises_Number"/>
    <s v="E06000035"/>
    <x v="76"/>
    <s v="Single time point"/>
    <n v="2019"/>
    <s v="Children without internet access"/>
    <x v="12"/>
    <s v="Number"/>
    <n v="14.506380120886501"/>
    <n v="64391"/>
    <n v="0.22528583374829558"/>
    <s v="0.2 per 1000 0-17 yr olds"/>
    <x v="1512"/>
  </r>
  <r>
    <s v="E06000036_Children in households where no home broadband above 2mbps is available at the premises_Number"/>
    <s v="E06000036"/>
    <x v="11"/>
    <s v="Single time point"/>
    <n v="2019"/>
    <s v="Children without internet access"/>
    <x v="12"/>
    <s v="Number"/>
    <n v="32.304212385166373"/>
    <n v="28336"/>
    <n v="1.1400413744059279"/>
    <s v="1.1 per 1000 0-17 yr olds"/>
    <x v="1513"/>
  </r>
  <r>
    <s v="E09000003_Children in households where no home broadband above 2mbps is available at the premises_Number"/>
    <s v="E09000003"/>
    <x v="1"/>
    <s v="Single time point"/>
    <n v="2019"/>
    <s v="Children without internet access"/>
    <x v="12"/>
    <s v="Number"/>
    <n v="0"/>
    <n v="92701"/>
    <n v="0"/>
    <s v="0 per 1000 0-17 yr olds"/>
    <x v="1156"/>
  </r>
  <r>
    <s v="E09000004_Children in households where no home broadband above 2mbps is available at the premises_Number"/>
    <s v="E09000004"/>
    <x v="5"/>
    <s v="Single time point"/>
    <n v="2019"/>
    <s v="Children without internet access"/>
    <x v="12"/>
    <s v="Number"/>
    <n v="14.156556051622614"/>
    <n v="56853"/>
    <n v="0.24900279759419225"/>
    <s v="0.2 per 1000 0-17 yr olds"/>
    <x v="1514"/>
  </r>
  <r>
    <s v="E06000037_Children in households where no home broadband above 2mbps is available at the premises_Number"/>
    <s v="E06000037"/>
    <x v="140"/>
    <s v="Single time point"/>
    <n v="2019"/>
    <s v="Children without internet access"/>
    <x v="12"/>
    <s v="Number"/>
    <n v="19.965183010489355"/>
    <n v="35623"/>
    <n v="0.56045765405747283"/>
    <s v="0.6 per 1000 0-17 yr olds"/>
    <x v="1515"/>
  </r>
  <r>
    <s v="E09000005_Children in households where no home broadband above 2mbps is available at the premises_Number"/>
    <s v="E09000005"/>
    <x v="13"/>
    <s v="Single time point"/>
    <n v="2019"/>
    <s v="Children without internet access"/>
    <x v="12"/>
    <s v="Number"/>
    <n v="3.6940870035302691"/>
    <n v="77893"/>
    <n v="4.7425147362796002E-2"/>
    <s v="0 per 1000 0-17 yr olds"/>
    <x v="1516"/>
  </r>
  <r>
    <s v="E06000038_Children in households where no home broadband above 2mbps is available at the premises_Number"/>
    <s v="E06000038"/>
    <x v="98"/>
    <s v="Single time point"/>
    <n v="2019"/>
    <s v="Children without internet access"/>
    <x v="12"/>
    <s v="Number"/>
    <n v="0.99646682124323727"/>
    <n v="37080"/>
    <n v="2.6873430993614812E-2"/>
    <s v="0 per 1000 0-17 yr olds"/>
    <x v="1517"/>
  </r>
  <r>
    <s v="E09000006_Children in households where no home broadband above 2mbps is available at the premises_Number"/>
    <s v="E09000006"/>
    <x v="16"/>
    <s v="Single time point"/>
    <n v="2019"/>
    <s v="Children without internet access"/>
    <x v="12"/>
    <s v="Number"/>
    <n v="27.807972310024745"/>
    <n v="75055"/>
    <n v="0.37050126320731119"/>
    <s v="0.4 per 1000 0-17 yr olds"/>
    <x v="1518"/>
  </r>
  <r>
    <s v="E06000039_Children in households where no home broadband above 2mbps is available at the premises_Number"/>
    <s v="E06000039"/>
    <x v="110"/>
    <s v="Single time point"/>
    <n v="2019"/>
    <s v="Children without internet access"/>
    <x v="12"/>
    <s v="Number"/>
    <n v="4.5106148331954783"/>
    <n v="42699"/>
    <n v="0.1056374817488812"/>
    <s v="0.1 per 1000 0-17 yr olds"/>
    <x v="1519"/>
  </r>
  <r>
    <s v="E09000007_Children in households where no home broadband above 2mbps is available at the premises_Number"/>
    <s v="E09000007"/>
    <x v="21"/>
    <s v="Single time point"/>
    <n v="2019"/>
    <s v="Children without internet access"/>
    <x v="12"/>
    <s v="Number"/>
    <n v="0"/>
    <n v="50983"/>
    <n v="0"/>
    <s v="0 per 1000 0-17 yr olds"/>
    <x v="1156"/>
  </r>
  <r>
    <s v="E06000040_Children in households where no home broadband above 2mbps is available at the premises_Number"/>
    <s v="E06000040"/>
    <x v="145"/>
    <s v="Single time point"/>
    <n v="2019"/>
    <s v="Children without internet access"/>
    <x v="12"/>
    <s v="Number"/>
    <n v="39.336260044059145"/>
    <n v="34604"/>
    <n v="1.1367547117113381"/>
    <s v="1.1 per 1000 0-17 yr olds"/>
    <x v="1520"/>
  </r>
  <r>
    <s v="E09000008_Children in households where no home broadband above 2mbps is available at the premises_Number"/>
    <s v="E09000008"/>
    <x v="28"/>
    <s v="Single time point"/>
    <n v="2019"/>
    <s v="Children without internet access"/>
    <x v="12"/>
    <s v="Number"/>
    <n v="0"/>
    <n v="94702"/>
    <n v="0"/>
    <s v="0 per 1000 0-17 yr olds"/>
    <x v="1156"/>
  </r>
  <r>
    <s v="E06000041_Children in households where no home broadband above 2mbps is available at the premises_Number"/>
    <s v="E06000041"/>
    <x v="147"/>
    <s v="Single time point"/>
    <n v="2019"/>
    <s v="Children without internet access"/>
    <x v="12"/>
    <s v="Number"/>
    <n v="5.6178220561782197"/>
    <n v="39532"/>
    <n v="0.142108217549788"/>
    <s v="0.1 per 1000 0-17 yr olds"/>
    <x v="1521"/>
  </r>
  <r>
    <s v="E09000009_Children in households where no home broadband above 2mbps is available at the premises_Number"/>
    <s v="E09000009"/>
    <x v="38"/>
    <s v="Single time point"/>
    <n v="2019"/>
    <s v="Children without internet access"/>
    <x v="12"/>
    <s v="Number"/>
    <n v="0"/>
    <n v="81732"/>
    <n v="0"/>
    <s v="0 per 1000 0-17 yr olds"/>
    <x v="1156"/>
  </r>
  <r>
    <s v="E06000042_Children in households where no home broadband above 2mbps is available at the premises_Number"/>
    <s v="E06000042"/>
    <x v="79"/>
    <s v="Single time point"/>
    <n v="2019"/>
    <s v="Children without internet access"/>
    <x v="12"/>
    <s v="Number"/>
    <n v="45.735733892255475"/>
    <n v="68278"/>
    <n v="0.6698458345624575"/>
    <s v="0.7 per 1000 0-17 yr olds"/>
    <x v="1522"/>
  </r>
  <r>
    <s v="E09000010_Children in households where no home broadband above 2mbps is available at the premises_Number"/>
    <s v="E09000010"/>
    <x v="41"/>
    <s v="Single time point"/>
    <n v="2019"/>
    <s v="Children without internet access"/>
    <x v="12"/>
    <s v="Number"/>
    <n v="13.126158806932688"/>
    <n v="84497"/>
    <n v="0.15534467267397289"/>
    <s v="0.2 per 1000 0-17 yr olds"/>
    <x v="1523"/>
  </r>
  <r>
    <s v="E06000043_Children in households where no home broadband above 2mbps is available at the premises_Number"/>
    <s v="E06000043"/>
    <x v="14"/>
    <s v="Single time point"/>
    <n v="2019"/>
    <s v="Children without internet access"/>
    <x v="12"/>
    <s v="Number"/>
    <n v="0.73283392058745156"/>
    <n v="51005"/>
    <n v="1.4367883944465278E-2"/>
    <s v="0 per 1000 0-17 yr olds"/>
    <x v="1524"/>
  </r>
  <r>
    <s v="E09000011_Children in households where no home broadband above 2mbps is available at the premises_Number"/>
    <s v="E09000011"/>
    <x v="45"/>
    <s v="Single time point"/>
    <n v="2019"/>
    <s v="Children without internet access"/>
    <x v="12"/>
    <s v="Number"/>
    <n v="0"/>
    <n v="68917"/>
    <n v="0"/>
    <s v="0 per 1000 0-17 yr olds"/>
    <x v="1156"/>
  </r>
  <r>
    <s v="E06000044_Children in households where no home broadband above 2mbps is available at the premises_Number"/>
    <s v="E06000044"/>
    <x v="97"/>
    <s v="Single time point"/>
    <n v="2019"/>
    <s v="Children without internet access"/>
    <x v="12"/>
    <s v="Number"/>
    <n v="0"/>
    <n v="44046"/>
    <n v="0"/>
    <s v="0 per 1000 0-17 yr olds"/>
    <x v="1156"/>
  </r>
  <r>
    <s v="E09000012_Children in households where no home broadband above 2mbps is available at the premises_Number"/>
    <s v="E09000012"/>
    <x v="46"/>
    <s v="Single time point"/>
    <n v="2019"/>
    <s v="Children without internet access"/>
    <x v="12"/>
    <s v="Number"/>
    <n v="0"/>
    <n v="63655"/>
    <n v="0"/>
    <s v="0 per 1000 0-17 yr olds"/>
    <x v="1156"/>
  </r>
  <r>
    <s v="E06000045_Children in households where no home broadband above 2mbps is available at the premises_Number"/>
    <s v="E06000045"/>
    <x v="115"/>
    <s v="Single time point"/>
    <n v="2019"/>
    <s v="Children without internet access"/>
    <x v="12"/>
    <s v="Number"/>
    <n v="0"/>
    <n v="50832"/>
    <n v="0"/>
    <s v="0 per 1000 0-17 yr olds"/>
    <x v="1156"/>
  </r>
  <r>
    <s v="E09000013_Children in households where no home broadband above 2mbps is available at the premises_Number"/>
    <s v="E09000013"/>
    <x v="48"/>
    <s v="Single time point"/>
    <n v="2019"/>
    <s v="Children without internet access"/>
    <x v="12"/>
    <s v="Number"/>
    <n v="0"/>
    <n v="36898"/>
    <n v="0"/>
    <s v="0 per 1000 0-17 yr olds"/>
    <x v="1156"/>
  </r>
  <r>
    <s v="E06000046_Children in households where no home broadband above 2mbps is available at the premises_Number"/>
    <s v="E06000046"/>
    <x v="58"/>
    <s v="Single time point"/>
    <n v="2019"/>
    <s v="Children without internet access"/>
    <x v="12"/>
    <s v="Number"/>
    <n v="61.050312974864426"/>
    <n v="24869"/>
    <n v="2.4548760695992771"/>
    <s v="2.5 per 1000 0-17 yr olds"/>
    <x v="1525"/>
  </r>
  <r>
    <s v="E09000014_Children in households where no home broadband above 2mbps is available at the premises_Number"/>
    <s v="E09000014"/>
    <x v="50"/>
    <s v="Single time point"/>
    <n v="2019"/>
    <s v="Children without internet access"/>
    <x v="12"/>
    <s v="Number"/>
    <n v="0"/>
    <n v="60398"/>
    <n v="0"/>
    <s v="0 per 1000 0-17 yr olds"/>
    <x v="1156"/>
  </r>
  <r>
    <s v="E06000047_Children in households where no home broadband above 2mbps is available at the premises_Number"/>
    <s v="E06000047"/>
    <x v="158"/>
    <s v="Single time point"/>
    <n v="2019"/>
    <s v="Children without internet access"/>
    <x v="12"/>
    <s v="Number"/>
    <n v="319.86536409161806"/>
    <n v="101040"/>
    <n v="3.1657300484126885"/>
    <s v="3.2 per 1000 0-17 yr olds"/>
    <x v="1526"/>
  </r>
  <r>
    <s v="E09000015_Children in households where no home broadband above 2mbps is available at the premises_Number"/>
    <s v="E09000015"/>
    <x v="51"/>
    <s v="Single time point"/>
    <n v="2019"/>
    <s v="Children without internet access"/>
    <x v="12"/>
    <s v="Number"/>
    <n v="9.2498029774692601"/>
    <n v="58373"/>
    <n v="0.15846029803966322"/>
    <s v="0.2 per 1000 0-17 yr olds"/>
    <x v="1527"/>
  </r>
  <r>
    <s v="E06000049_Children in households where no home broadband above 2mbps is available at the premises_Number"/>
    <s v="E06000049"/>
    <x v="23"/>
    <s v="Single time point"/>
    <n v="2019"/>
    <s v="Children without internet access"/>
    <x v="12"/>
    <s v="Number"/>
    <n v="261.88156998316509"/>
    <n v="76523"/>
    <n v="3.4222595818664336"/>
    <s v="3.4 per 1000 0-17 yr olds"/>
    <x v="1528"/>
  </r>
  <r>
    <s v="E09000016_Children in households where no home broadband above 2mbps is available at the premises_Number"/>
    <s v="E09000016"/>
    <x v="53"/>
    <s v="Single time point"/>
    <n v="2019"/>
    <s v="Children without internet access"/>
    <x v="12"/>
    <s v="Number"/>
    <n v="23.610354479364304"/>
    <n v="57541"/>
    <n v="0.4103222828828888"/>
    <s v="0.4 per 1000 0-17 yr olds"/>
    <x v="1529"/>
  </r>
  <r>
    <s v="E06000050_Children in households where no home broadband above 2mbps is available at the premises_Number"/>
    <s v="E06000050"/>
    <x v="153"/>
    <s v="Single time point"/>
    <n v="2019"/>
    <s v="Children without internet access"/>
    <x v="12"/>
    <s v="Number"/>
    <n v="113.37291224378606"/>
    <n v="68054"/>
    <n v="1.6659257684160527"/>
    <s v="1.7 per 1000 0-17 yr olds"/>
    <x v="1530"/>
  </r>
  <r>
    <s v="E09000017_Children in households where no home broadband above 2mbps is available at the premises_Number"/>
    <s v="E09000017"/>
    <x v="56"/>
    <s v="Single time point"/>
    <n v="2019"/>
    <s v="Children without internet access"/>
    <x v="12"/>
    <s v="Number"/>
    <n v="12.263435455138719"/>
    <n v="73377"/>
    <n v="0.16712914748679722"/>
    <s v="0.2 per 1000 0-17 yr olds"/>
    <x v="1531"/>
  </r>
  <r>
    <s v="E06000051_Children in households where no home broadband above 2mbps is available at the premises_Number"/>
    <s v="E06000051"/>
    <x v="109"/>
    <s v="Single time point"/>
    <n v="2019"/>
    <s v="Children without internet access"/>
    <x v="12"/>
    <s v="Number"/>
    <n v="578.46205833280533"/>
    <n v="59839"/>
    <n v="9.666974019164849"/>
    <s v="9.7 per 1000 0-17 yr olds"/>
    <x v="1532"/>
  </r>
  <r>
    <s v="E09000018_Children in households where no home broadband above 2mbps is available at the premises_Number"/>
    <s v="E09000018"/>
    <x v="57"/>
    <s v="Single time point"/>
    <n v="2019"/>
    <s v="Children without internet access"/>
    <x v="12"/>
    <s v="Number"/>
    <n v="0"/>
    <n v="64898"/>
    <n v="0"/>
    <s v="0 per 1000 0-17 yr olds"/>
    <x v="1156"/>
  </r>
  <r>
    <s v="E06000052_Children in households where no home broadband above 2mbps is available at the premises_Number"/>
    <s v="E06000052"/>
    <x v="26"/>
    <s v="Single time point"/>
    <n v="2019"/>
    <s v="Children without internet access"/>
    <x v="12"/>
    <s v="Number"/>
    <n v="351.80645307063128"/>
    <n v="107810"/>
    <n v="3.2632079869272914"/>
    <s v="3.3 per 1000 0-17 yr olds"/>
    <x v="1533"/>
  </r>
  <r>
    <s v="E09000019_Children in households where no home broadband above 2mbps is available at the premises_Number"/>
    <s v="E09000019"/>
    <x v="59"/>
    <s v="Single time point"/>
    <n v="2019"/>
    <s v="Children without internet access"/>
    <x v="12"/>
    <s v="Number"/>
    <n v="0"/>
    <n v="42098"/>
    <n v="0"/>
    <s v="0 per 1000 0-17 yr olds"/>
    <x v="1156"/>
  </r>
  <r>
    <s v="E06000053_Children in households where no home broadband above 2mbps is available at the premises_Number"/>
    <s v="E06000053"/>
    <x v="156"/>
    <s v="Single time point"/>
    <n v="2019"/>
    <s v="Children without internet access"/>
    <x v="12"/>
    <s v="Number"/>
    <e v="#VALUE!"/>
    <n v="368"/>
    <e v="#VALUE!"/>
    <s v="N/A"/>
    <x v="1534"/>
  </r>
  <r>
    <s v="E09000020_Children in households where no home broadband above 2mbps is available at the premises_Number"/>
    <s v="E09000020"/>
    <x v="60"/>
    <s v="Single time point"/>
    <n v="2019"/>
    <s v="Children without internet access"/>
    <x v="12"/>
    <s v="Number"/>
    <n v="0"/>
    <n v="28678"/>
    <n v="0"/>
    <s v="0 per 1000 0-17 yr olds"/>
    <x v="1156"/>
  </r>
  <r>
    <s v="E06000054_Children in households where no home broadband above 2mbps is available at the premises_Number"/>
    <s v="E06000054"/>
    <x v="144"/>
    <s v="Single time point"/>
    <n v="2019"/>
    <s v="Children without internet access"/>
    <x v="12"/>
    <s v="Number"/>
    <n v="282.86241827520007"/>
    <n v="105692"/>
    <n v="2.6762897690951073"/>
    <s v="2.7 per 1000 0-17 yr olds"/>
    <x v="1535"/>
  </r>
  <r>
    <s v="E06000055_Children in households where no home broadband above 2mbps is available at the premises_Number"/>
    <s v="E06000055"/>
    <x v="155"/>
    <s v="Single time point"/>
    <n v="2019"/>
    <s v="Children without internet access"/>
    <x v="12"/>
    <s v="Number"/>
    <n v="39.498084797252673"/>
    <n v="40088"/>
    <n v="0.9852844940444192"/>
    <s v="1 per 1000 0-17 yr olds"/>
    <x v="1536"/>
  </r>
  <r>
    <s v="E06000056_Children in households where no home broadband above 2mbps is available at the premises_Number"/>
    <s v="E06000056"/>
    <x v="22"/>
    <s v="Single time point"/>
    <n v="2019"/>
    <s v="Children without internet access"/>
    <x v="12"/>
    <s v="Number"/>
    <n v="61.712055725735382"/>
    <n v="62515"/>
    <n v="0.9871559741779633"/>
    <s v="1 per 1000 0-17 yr olds"/>
    <x v="1537"/>
  </r>
  <r>
    <s v="E06000048_Children in households where no home broadband above 2mbps is available at the premises_Number"/>
    <s v="E06000048"/>
    <x v="89"/>
    <s v="Single time point"/>
    <n v="2019"/>
    <s v="Children without internet access"/>
    <x v="12"/>
    <s v="Number"/>
    <n v="549.23369379782889"/>
    <n v="59011"/>
    <n v="9.3073103963299868"/>
    <s v="9.3 per 1000 0-17 yr olds"/>
    <x v="1538"/>
  </r>
  <r>
    <s v="E06000029_Children in households where no home broadband above 2mbps is available at the premises_Number"/>
    <s v="E06000029"/>
    <x v="96"/>
    <s v="Single time point"/>
    <n v="2019"/>
    <s v="Children without internet access"/>
    <x v="12"/>
    <s v="Number"/>
    <n v="56.910608911845713"/>
    <n v="30188"/>
    <n v="1.8852063373474794"/>
    <s v="1.9 per 1000 0-17 yr olds"/>
    <x v="1539"/>
  </r>
  <r>
    <s v="E06000028_Children in households where no home broadband above 2mbps is available at the premises_Number"/>
    <s v="E06000028"/>
    <x v="10"/>
    <s v="Single time point"/>
    <n v="2019"/>
    <s v="Children without internet access"/>
    <x v="12"/>
    <s v="Number"/>
    <n v="47.233317621059534"/>
    <n v="36373"/>
    <n v="1.2985818497528259"/>
    <s v="1.3 per 1000 0-17 yr olds"/>
    <x v="1540"/>
  </r>
  <r>
    <s v="E10000009_Children in households where no home broadband above 2mbps is available at the premises_Number"/>
    <s v="E10000009"/>
    <x v="35"/>
    <s v="Single time point"/>
    <n v="2019"/>
    <s v="Children without internet access"/>
    <x v="12"/>
    <s v="Number"/>
    <n v="256.35501471134347"/>
    <n v="76699"/>
    <n v="3.3423514610535139"/>
    <s v="3.3 per 1000 0-17 yr olds"/>
    <x v="1541"/>
  </r>
  <r>
    <s v="E08000001_Children in households where no home broadband above 2mbps is available at the premises_Number"/>
    <s v="E08000001"/>
    <x v="9"/>
    <s v="Single time point"/>
    <n v="2019"/>
    <s v="Children without internet access"/>
    <x v="12"/>
    <s v="Number"/>
    <n v="11.94092183145535"/>
    <n v="67670"/>
    <n v="0.17645813257655313"/>
    <s v="0.2 per 1000 0-17 yr olds"/>
    <x v="1542"/>
  </r>
  <r>
    <s v="E09000021_Children in households where no home broadband above 2mbps is available at the premises_Number"/>
    <s v="E09000021"/>
    <x v="63"/>
    <s v="Single time point"/>
    <n v="2019"/>
    <s v="Children without internet access"/>
    <x v="12"/>
    <s v="Number"/>
    <n v="6.3184954674604246"/>
    <n v="38977"/>
    <n v="0.16210830662853543"/>
    <s v="0.2 per 1000 0-17 yr olds"/>
    <x v="1543"/>
  </r>
  <r>
    <s v="E09000022_Children in households where no home broadband above 2mbps is available at the premises_Number"/>
    <s v="E09000022"/>
    <x v="66"/>
    <s v="Single time point"/>
    <n v="2019"/>
    <s v="Children without internet access"/>
    <x v="12"/>
    <s v="Number"/>
    <n v="0"/>
    <n v="62629"/>
    <n v="0"/>
    <s v="0 per 1000 0-17 yr olds"/>
    <x v="1156"/>
  </r>
  <r>
    <s v="E10000018_Children in households where no home broadband above 2mbps is available at the premises_Number"/>
    <s v="E10000018"/>
    <x v="70"/>
    <s v="Single time point"/>
    <n v="2019"/>
    <s v="Children without internet access"/>
    <x v="12"/>
    <s v="Number"/>
    <n v="165.60752100612288"/>
    <n v="140307"/>
    <n v="1.1803225855169228"/>
    <s v="1.2 per 1000 0-17 yr olds"/>
    <x v="1544"/>
  </r>
  <r>
    <s v="E10000019_Children in households where no home broadband above 2mbps is available at the premises_Number"/>
    <s v="E10000019"/>
    <x v="72"/>
    <s v="Single time point"/>
    <n v="2019"/>
    <s v="Children without internet access"/>
    <x v="12"/>
    <s v="Number"/>
    <n v="1255.7524707206896"/>
    <n v="145641"/>
    <n v="8.6222455951324797"/>
    <s v="8.6 per 1000 0-17 yr olds"/>
    <x v="1545"/>
  </r>
  <r>
    <s v="E10000020_Children in households where no home broadband above 2mbps is available at the premises_Number"/>
    <s v="E10000020"/>
    <x v="82"/>
    <s v="Single time point"/>
    <n v="2019"/>
    <s v="Children without internet access"/>
    <x v="12"/>
    <s v="Number"/>
    <n v="732.55817085496915"/>
    <n v="170810"/>
    <n v="4.2887311682862199"/>
    <s v="4.3 per 1000 0-17 yr olds"/>
    <x v="1546"/>
  </r>
  <r>
    <s v="E10000021_Children in households where no home broadband above 2mbps is available at the premises_Number"/>
    <s v="E10000021"/>
    <x v="88"/>
    <s v="Single time point"/>
    <n v="2019"/>
    <s v="Children without internet access"/>
    <x v="12"/>
    <s v="Number"/>
    <n v="185.08900822347459"/>
    <n v="170235"/>
    <n v="1.087255900510909"/>
    <s v="1.1 per 1000 0-17 yr olds"/>
    <x v="1547"/>
  </r>
  <r>
    <s v="E10000023_Children in households where no home broadband above 2mbps is available at the premises_Number"/>
    <s v="E10000023"/>
    <x v="87"/>
    <s v="Single time point"/>
    <n v="2019"/>
    <s v="Children without internet access"/>
    <x v="12"/>
    <s v="Number"/>
    <n v="1516.8187909025735"/>
    <n v="117499"/>
    <n v="12.909205958370483"/>
    <s v="12.9 per 1000 0-17 yr olds"/>
    <x v="1548"/>
  </r>
  <r>
    <s v="E10000024_Children in households where no home broadband above 2mbps is available at the premises_Number"/>
    <s v="E10000024"/>
    <x v="91"/>
    <s v="Single time point"/>
    <n v="2019"/>
    <s v="Children without internet access"/>
    <x v="12"/>
    <s v="Number"/>
    <n v="204.39458690433045"/>
    <n v="166542"/>
    <n v="1.2272855310031732"/>
    <s v="1.2 per 1000 0-17 yr olds"/>
    <x v="1549"/>
  </r>
  <r>
    <s v="E10000025_Children in households where no home broadband above 2mbps is available at the premises_Number"/>
    <s v="E10000025"/>
    <x v="93"/>
    <s v="Single time point"/>
    <n v="2019"/>
    <s v="Children without internet access"/>
    <x v="12"/>
    <s v="Number"/>
    <n v="171.70665510093903"/>
    <n v="144788"/>
    <n v="1.1859177217790082"/>
    <s v="1.2 per 1000 0-17 yr olds"/>
    <x v="1550"/>
  </r>
  <r>
    <s v="E10000027_Children in households where no home broadband above 2mbps is available at the premises_Number"/>
    <s v="E10000027"/>
    <x v="112"/>
    <s v="Single time point"/>
    <n v="2019"/>
    <s v="Children without internet access"/>
    <x v="12"/>
    <s v="Number"/>
    <n v="852.5192031512106"/>
    <n v="110700"/>
    <n v="7.701167146804071"/>
    <s v="7.7 per 1000 0-17 yr olds"/>
    <x v="1551"/>
  </r>
  <r>
    <s v="E10000028_Children in households where no home broadband above 2mbps is available at the premises_Number"/>
    <s v="E10000028"/>
    <x v="119"/>
    <s v="Single time point"/>
    <n v="2019"/>
    <s v="Children without internet access"/>
    <x v="12"/>
    <s v="Number"/>
    <n v="399.84341748614531"/>
    <n v="169603"/>
    <n v="2.3575256185689244"/>
    <s v="2.4 per 1000 0-17 yr olds"/>
    <x v="1552"/>
  </r>
  <r>
    <s v="E10000029_Children in households where no home broadband above 2mbps is available at the premises_Number"/>
    <s v="E10000029"/>
    <x v="123"/>
    <s v="Single time point"/>
    <n v="2019"/>
    <s v="Children without internet access"/>
    <x v="12"/>
    <s v="Number"/>
    <n v="460.11554258091792"/>
    <n v="152752"/>
    <n v="3.0121736054579835"/>
    <s v="3 per 1000 0-17 yr olds"/>
    <x v="1553"/>
  </r>
  <r>
    <s v="E10000012_Children in households where no home broadband above 2mbps is available at the premises_Number"/>
    <s v="E10000012"/>
    <x v="42"/>
    <s v="Single time point"/>
    <n v="2019"/>
    <s v="Children without internet access"/>
    <x v="12"/>
    <s v="Number"/>
    <n v="996.52518431082206"/>
    <n v="311172"/>
    <n v="3.2024898908347219"/>
    <s v="3.2 per 1000 0-17 yr olds"/>
    <x v="1554"/>
  </r>
  <r>
    <s v="E10000013_Children in households where no home broadband above 2mbps is available at the premises_Number"/>
    <s v="E10000013"/>
    <x v="44"/>
    <s v="Single time point"/>
    <n v="2019"/>
    <s v="Children without internet access"/>
    <x v="12"/>
    <s v="Number"/>
    <n v="274.93705466673504"/>
    <n v="128136"/>
    <n v="2.145665969491283"/>
    <s v="2.1 per 1000 0-17 yr olds"/>
    <x v="1555"/>
  </r>
  <r>
    <s v="E10000030_Children in households where no home broadband above 2mbps is available at the premises_Number"/>
    <s v="E10000030"/>
    <x v="125"/>
    <s v="Single time point"/>
    <n v="2019"/>
    <s v="Children without internet access"/>
    <x v="12"/>
    <s v="Number"/>
    <n v="96.466526130606809"/>
    <n v="261905"/>
    <n v="0.36832640129286115"/>
    <s v="0.4 per 1000 0-17 yr olds"/>
    <x v="1556"/>
  </r>
  <r>
    <s v="E10000014_Children in households where no home broadband above 2mbps is available at the premises_Number"/>
    <s v="E10000014"/>
    <x v="49"/>
    <s v="Single time point"/>
    <n v="2019"/>
    <s v="Children without internet access"/>
    <x v="12"/>
    <s v="Number"/>
    <n v="647.10594655397222"/>
    <n v="284002"/>
    <n v="2.2785260193730053"/>
    <s v="2.3 per 1000 0-17 yr olds"/>
    <x v="1557"/>
  </r>
  <r>
    <s v="E10000031_Children in households where no home broadband above 2mbps is available at the premises_Number"/>
    <s v="E10000031"/>
    <x v="139"/>
    <s v="Single time point"/>
    <n v="2019"/>
    <s v="Children without internet access"/>
    <x v="12"/>
    <s v="Number"/>
    <n v="194.4612502498214"/>
    <n v="115928"/>
    <n v="1.6774312525862725"/>
    <s v="1.7 per 1000 0-17 yr olds"/>
    <x v="1558"/>
  </r>
  <r>
    <s v="E10000015_Children in households where no home broadband above 2mbps is available at the premises_Number"/>
    <s v="E10000015"/>
    <x v="55"/>
    <s v="Single time point"/>
    <n v="2019"/>
    <s v="Children without internet access"/>
    <x v="12"/>
    <s v="Number"/>
    <n v="202.79779542025017"/>
    <n v="271005"/>
    <n v="0.74831754181749477"/>
    <s v="0.7 per 1000 0-17 yr olds"/>
    <x v="1559"/>
  </r>
  <r>
    <s v="E10000016_Children in households where no home broadband above 2mbps is available at the premises_Number"/>
    <s v="E10000016"/>
    <x v="61"/>
    <s v="Single time point"/>
    <n v="2019"/>
    <s v="Children without internet access"/>
    <x v="12"/>
    <s v="Number"/>
    <n v="855.23073435316223"/>
    <n v="340140"/>
    <n v="2.5143491925476633"/>
    <s v="2.5 per 1000 0-17 yr olds"/>
    <x v="1560"/>
  </r>
  <r>
    <s v="E10000017_Children in households where no home broadband above 2mbps is available at the premises_Number"/>
    <s v="E10000017"/>
    <x v="67"/>
    <s v="Single time point"/>
    <n v="2019"/>
    <s v="Children without internet access"/>
    <x v="12"/>
    <s v="Number"/>
    <n v="379.18942896185956"/>
    <n v="249727"/>
    <n v="1.518415825929353"/>
    <s v="1.5 per 1000 0-17 yr olds"/>
    <x v="1561"/>
  </r>
  <r>
    <s v="E10000032_Children in households where no home broadband above 2mbps is available at the premises_Number"/>
    <s v="E10000032"/>
    <x v="141"/>
    <s v="Single time point"/>
    <n v="2019"/>
    <s v="Children without internet access"/>
    <x v="12"/>
    <s v="Number"/>
    <n v="255.14000623042386"/>
    <n v="174672"/>
    <n v="1.4606806255749283"/>
    <s v="1.5 per 1000 0-17 yr olds"/>
    <x v="1562"/>
  </r>
  <r>
    <s v="E10000034_Children in households where no home broadband above 2mbps is available at the premises_Number"/>
    <s v="E10000034"/>
    <x v="149"/>
    <s v="Single time point"/>
    <n v="2019"/>
    <s v="Children without internet access"/>
    <x v="12"/>
    <s v="Number"/>
    <n v="282.95422129068771"/>
    <n v="117783"/>
    <n v="2.4023349828981071"/>
    <s v="2.4 per 1000 0-17 yr olds"/>
    <x v="1563"/>
  </r>
  <r>
    <s v="E09000023_Children in households where no home broadband above 2mbps is available at the premises_Number"/>
    <s v="E09000023"/>
    <x v="71"/>
    <s v="Single time point"/>
    <n v="2019"/>
    <s v="Children without internet access"/>
    <x v="12"/>
    <s v="Number"/>
    <n v="0"/>
    <n v="68458"/>
    <n v="0"/>
    <s v="0 per 1000 0-17 yr olds"/>
    <x v="1156"/>
  </r>
  <r>
    <s v="E09000024_Children in households where no home broadband above 2mbps is available at the premises_Number"/>
    <s v="E09000024"/>
    <x v="77"/>
    <s v="Single time point"/>
    <n v="2019"/>
    <s v="Children without internet access"/>
    <x v="12"/>
    <s v="Number"/>
    <n v="0"/>
    <n v="47266"/>
    <n v="0"/>
    <s v="0 per 1000 0-17 yr olds"/>
    <x v="1156"/>
  </r>
  <r>
    <s v="E09000025_Children in households where no home broadband above 2mbps is available at the premises_Number"/>
    <s v="E09000025"/>
    <x v="81"/>
    <s v="Single time point"/>
    <n v="2019"/>
    <s v="Children without internet access"/>
    <x v="12"/>
    <s v="Number"/>
    <n v="0.80748976009362206"/>
    <n v="86567"/>
    <n v="9.3279166436820264E-3"/>
    <s v="0 per 1000 0-17 yr olds"/>
    <x v="1564"/>
  </r>
  <r>
    <s v="E09000026_Children in households where no home broadband above 2mbps is available at the premises_Number"/>
    <s v="E09000026"/>
    <x v="99"/>
    <s v="Single time point"/>
    <n v="2019"/>
    <s v="Children without internet access"/>
    <x v="12"/>
    <s v="Number"/>
    <n v="8.7877163424720468"/>
    <n v="76159"/>
    <n v="0.11538644602045782"/>
    <s v="0.1 per 1000 0-17 yr olds"/>
    <x v="1565"/>
  </r>
  <r>
    <s v="E09000027_Children in households where no home broadband above 2mbps is available at the premises_Number"/>
    <s v="E09000027"/>
    <x v="101"/>
    <s v="Single time point"/>
    <n v="2019"/>
    <s v="Children without internet access"/>
    <x v="12"/>
    <s v="Number"/>
    <n v="0"/>
    <n v="45525"/>
    <n v="0"/>
    <s v="0 per 1000 0-17 yr olds"/>
    <x v="1156"/>
  </r>
  <r>
    <s v="E09000028_Children in households where no home broadband above 2mbps is available at the premises_Number"/>
    <s v="E09000028"/>
    <x v="117"/>
    <s v="Single time point"/>
    <n v="2019"/>
    <s v="Children without internet access"/>
    <x v="12"/>
    <s v="Number"/>
    <n v="0.52611280498897561"/>
    <n v="65121"/>
    <n v="8.0790037774139782E-3"/>
    <s v="0 per 1000 0-17 yr olds"/>
    <x v="1566"/>
  </r>
  <r>
    <s v="E09000029_Children in households where no home broadband above 2mbps is available at the premises_Number"/>
    <s v="E09000029"/>
    <x v="126"/>
    <s v="Single time point"/>
    <n v="2019"/>
    <s v="Children without internet access"/>
    <x v="12"/>
    <s v="Number"/>
    <n v="7.1704846184243625"/>
    <n v="47941"/>
    <n v="0.14956894137428012"/>
    <s v="0.1 per 1000 0-17 yr olds"/>
    <x v="1567"/>
  </r>
  <r>
    <s v="E09000030_Children in households where no home broadband above 2mbps is available at the premises_Number"/>
    <s v="E09000030"/>
    <x v="132"/>
    <s v="Single time point"/>
    <n v="2019"/>
    <s v="Children without internet access"/>
    <x v="12"/>
    <s v="Number"/>
    <n v="0"/>
    <n v="70973"/>
    <n v="0"/>
    <s v="0 per 1000 0-17 yr olds"/>
    <x v="1156"/>
  </r>
  <r>
    <s v="E09000031_Children in households where no home broadband above 2mbps is available at the premises_Number"/>
    <s v="E09000031"/>
    <x v="136"/>
    <s v="Single time point"/>
    <n v="2019"/>
    <s v="Children without internet access"/>
    <x v="12"/>
    <s v="Number"/>
    <n v="4.0412617846011329"/>
    <n v="67017"/>
    <n v="6.0302039551175565E-2"/>
    <s v="0.1 per 1000 0-17 yr olds"/>
    <x v="1568"/>
  </r>
  <r>
    <s v="E09000032_Children in households where no home broadband above 2mbps is available at the premises_Number"/>
    <s v="E09000032"/>
    <x v="137"/>
    <s v="Single time point"/>
    <n v="2019"/>
    <s v="Children without internet access"/>
    <x v="12"/>
    <s v="Number"/>
    <n v="0"/>
    <n v="63840"/>
    <n v="0"/>
    <s v="0 per 1000 0-17 yr olds"/>
    <x v="1156"/>
  </r>
  <r>
    <s v="E09000033_Children in households where no home broadband above 2mbps is available at the premises_Number"/>
    <s v="E09000033"/>
    <x v="142"/>
    <s v="Single time point"/>
    <n v="2019"/>
    <s v="Children without internet access"/>
    <x v="12"/>
    <s v="Number"/>
    <n v="0"/>
    <n v="47445"/>
    <n v="0"/>
    <s v="0 per 1000 0-17 yr olds"/>
    <x v="1156"/>
  </r>
  <r>
    <s v="E10000002_Children in households where no home broadband above 2mbps is available at the premises_Number"/>
    <s v="E10000002"/>
    <x v="17"/>
    <s v="Single time point"/>
    <n v="2019"/>
    <s v="Children without internet access"/>
    <x v="12"/>
    <s v="Number"/>
    <n v="257.7847949568598"/>
    <n v="124321"/>
    <n v="2.0735418389239131"/>
    <s v="2.1 per 1000 0-17 yr olds"/>
    <x v="1569"/>
  </r>
  <r>
    <s v="E10000003_Children in households where no home broadband above 2mbps is available at the premises_Number"/>
    <s v="E10000003"/>
    <x v="20"/>
    <s v="Single time point"/>
    <n v="2019"/>
    <s v="Children without internet access"/>
    <x v="12"/>
    <s v="Number"/>
    <n v="324.17036725358741"/>
    <n v="135719"/>
    <n v="2.3885407883464174"/>
    <s v="2.4 per 1000 0-17 yr olds"/>
    <x v="1570"/>
  </r>
  <r>
    <s v="E10000006_Children in households where no home broadband above 2mbps is available at the premises_Number"/>
    <s v="E10000006"/>
    <x v="29"/>
    <s v="Single time point"/>
    <n v="2019"/>
    <s v="Children without internet access"/>
    <x v="12"/>
    <s v="Number"/>
    <n v="762.58584090434886"/>
    <n v="92500"/>
    <n v="8.2441712530199887"/>
    <s v="8.2 per 1000 0-17 yr olds"/>
    <x v="1571"/>
  </r>
  <r>
    <s v="E10000007_Children in households where no home broadband above 2mbps is available at the premises_Number"/>
    <s v="E10000007"/>
    <x v="32"/>
    <s v="Single time point"/>
    <n v="2019"/>
    <s v="Children without internet access"/>
    <x v="12"/>
    <s v="Number"/>
    <n v="511.40408704320822"/>
    <n v="153272"/>
    <n v="3.3365786774049289"/>
    <s v="3.3 per 1000 0-17 yr olds"/>
    <x v="1572"/>
  </r>
  <r>
    <s v="E10000008_Children in households where no home broadband above 2mbps is available at the premises_Number"/>
    <s v="E10000008"/>
    <x v="33"/>
    <s v="Single time point"/>
    <n v="2019"/>
    <s v="Children without internet access"/>
    <x v="12"/>
    <s v="Number"/>
    <n v="1559.7768204748797"/>
    <n v="145878"/>
    <n v="10.692337573005386"/>
    <s v="10.7 per 1000 0-17 yr olds"/>
    <x v="1573"/>
  </r>
  <r>
    <s v="E10000011_Children in households where no home broadband above 2mbps is available at the premises_Number"/>
    <s v="E10000011"/>
    <x v="40"/>
    <s v="Single time point"/>
    <n v="2019"/>
    <s v="Children without internet access"/>
    <x v="12"/>
    <s v="Number"/>
    <n v="118.60851258777411"/>
    <n v="106378"/>
    <n v="1.1149721990239909"/>
    <s v="1.1 per 1000 0-17 yr olds"/>
    <x v="1574"/>
  </r>
  <r>
    <s v="E08000002_Children in households where no internet above 10mbps (neither home broadband nor mobile data) is available at the premises_Number"/>
    <s v="E08000002"/>
    <x v="18"/>
    <s v="Single time point"/>
    <n v="2019"/>
    <s v="Children without internet access"/>
    <x v="13"/>
    <s v="Number"/>
    <n v="141.48990204377796"/>
    <n v="43142"/>
    <n v="3.2796324241754662"/>
    <s v="3.3 per 1000 0-17 yr olds"/>
    <x v="1575"/>
  </r>
  <r>
    <s v="E06000001_Children in households where no internet above 10mbps (neither home broadband nor mobile data) is available at the premises_Number"/>
    <s v="E06000001"/>
    <x v="52"/>
    <s v="Single time point"/>
    <n v="2019"/>
    <s v="Children without internet access"/>
    <x v="13"/>
    <s v="Number"/>
    <n v="176.03289029060599"/>
    <n v="20006"/>
    <n v="8.7990048130863734"/>
    <s v="8.8 per 1000 0-17 yr olds"/>
    <x v="1576"/>
  </r>
  <r>
    <s v="E08000003_Children in households where no internet above 10mbps (neither home broadband nor mobile data) is available at the premises_Number"/>
    <s v="E08000003"/>
    <x v="75"/>
    <s v="Single time point"/>
    <n v="2019"/>
    <s v="Children without internet access"/>
    <x v="13"/>
    <s v="Number"/>
    <n v="1680.1492654843255"/>
    <n v="121962"/>
    <n v="13.77600617802533"/>
    <s v="13.8 per 1000 0-17 yr olds"/>
    <x v="1577"/>
  </r>
  <r>
    <s v="E08000004_Children in households where no internet above 10mbps (neither home broadband nor mobile data) is available at the premises_Number"/>
    <s v="E08000004"/>
    <x v="92"/>
    <s v="Single time point"/>
    <n v="2019"/>
    <s v="Children without internet access"/>
    <x v="13"/>
    <s v="Number"/>
    <n v="231.00969019283806"/>
    <n v="59416"/>
    <n v="3.8880047494418686"/>
    <s v="3.9 per 1000 0-17 yr olds"/>
    <x v="1578"/>
  </r>
  <r>
    <s v="E06000002_Children in households where no internet above 10mbps (neither home broadband nor mobile data) is available at the premises_Number"/>
    <s v="E06000002"/>
    <x v="78"/>
    <s v="Single time point"/>
    <n v="2019"/>
    <s v="Children without internet access"/>
    <x v="13"/>
    <s v="Number"/>
    <n v="316.89914163090128"/>
    <n v="32513"/>
    <n v="9.7468440817796367"/>
    <s v="9.7 per 1000 0-17 yr olds"/>
    <x v="1579"/>
  </r>
  <r>
    <s v="E06000003_Children in households where no internet above 10mbps (neither home broadband nor mobile data) is available at the premises_Number"/>
    <s v="E06000003"/>
    <x v="100"/>
    <s v="Single time point"/>
    <n v="2019"/>
    <s v="Children without internet access"/>
    <x v="13"/>
    <s v="Number"/>
    <n v="368.26967970865627"/>
    <n v="27626"/>
    <n v="13.330546576002906"/>
    <s v="13.3 per 1000 0-17 yr olds"/>
    <x v="1580"/>
  </r>
  <r>
    <s v="E08000005_Children in households where no internet above 10mbps (neither home broadband nor mobile data) is available at the premises_Number"/>
    <s v="E08000005"/>
    <x v="102"/>
    <s v="Single time point"/>
    <n v="2019"/>
    <s v="Children without internet access"/>
    <x v="13"/>
    <s v="Number"/>
    <n v="211.32757877472056"/>
    <n v="52689"/>
    <n v="4.0108481613756295"/>
    <s v="4 per 1000 0-17 yr olds"/>
    <x v="1581"/>
  </r>
  <r>
    <s v="E08000006_Children in households where no internet above 10mbps (neither home broadband nor mobile data) is available at the premises_Number"/>
    <s v="E08000006"/>
    <x v="105"/>
    <s v="Single time point"/>
    <n v="2019"/>
    <s v="Children without internet access"/>
    <x v="13"/>
    <s v="Number"/>
    <n v="944.23157717838842"/>
    <n v="56566"/>
    <n v="16.692564034550585"/>
    <s v="16.7 per 1000 0-17 yr olds"/>
    <x v="1582"/>
  </r>
  <r>
    <s v="E06000004_Children in households where no internet above 10mbps (neither home broadband nor mobile data) is available at the premises_Number"/>
    <s v="E06000004"/>
    <x v="121"/>
    <s v="Single time point"/>
    <n v="2019"/>
    <s v="Children without internet access"/>
    <x v="13"/>
    <s v="Number"/>
    <n v="689.73278054558762"/>
    <n v="43521"/>
    <n v="15.848275098127058"/>
    <s v="15.8 per 1000 0-17 yr olds"/>
    <x v="1583"/>
  </r>
  <r>
    <s v="E08000007_Children in households where no internet above 10mbps (neither home broadband nor mobile data) is available at the premises_Number"/>
    <s v="E08000007"/>
    <x v="120"/>
    <s v="Single time point"/>
    <n v="2019"/>
    <s v="Children without internet access"/>
    <x v="13"/>
    <s v="Number"/>
    <n v="131.17713455175186"/>
    <n v="63141"/>
    <n v="2.0775270355514146"/>
    <s v="2.1 per 1000 0-17 yr olds"/>
    <x v="1584"/>
  </r>
  <r>
    <s v="E08000008_Children in households where no internet above 10mbps (neither home broadband nor mobile data) is available at the premises_Number"/>
    <s v="E08000008"/>
    <x v="128"/>
    <s v="Single time point"/>
    <n v="2019"/>
    <s v="Children without internet access"/>
    <x v="13"/>
    <s v="Number"/>
    <n v="162.5827210296307"/>
    <n v="50223"/>
    <n v="3.2372164352912152"/>
    <s v="3.2 per 1000 0-17 yr olds"/>
    <x v="1585"/>
  </r>
  <r>
    <s v="E06000005_Children in households where no internet above 10mbps (neither home broadband nor mobile data) is available at the premises_Number"/>
    <s v="E06000005"/>
    <x v="30"/>
    <s v="Single time point"/>
    <n v="2019"/>
    <s v="Children without internet access"/>
    <x v="13"/>
    <s v="Number"/>
    <n v="597.25681854012294"/>
    <n v="22454"/>
    <n v="26.599127929995678"/>
    <s v="26.6 per 1000 0-17 yr olds"/>
    <x v="1586"/>
  </r>
  <r>
    <s v="E06000006_Children in households where no internet above 10mbps (neither home broadband nor mobile data) is available at the premises_Number"/>
    <s v="E06000006"/>
    <x v="47"/>
    <s v="Single time point"/>
    <n v="2019"/>
    <s v="Children without internet access"/>
    <x v="13"/>
    <s v="Number"/>
    <n v="81.595092024539881"/>
    <n v="28617"/>
    <n v="2.8512804285753184"/>
    <s v="2.9 per 1000 0-17 yr olds"/>
    <x v="1587"/>
  </r>
  <r>
    <s v="E08000009_Children in households where no internet above 10mbps (neither home broadband nor mobile data) is available at the premises_Number"/>
    <s v="E08000009"/>
    <x v="133"/>
    <s v="Single time point"/>
    <n v="2019"/>
    <s v="Children without internet access"/>
    <x v="13"/>
    <s v="Number"/>
    <n v="380.87882423515293"/>
    <n v="56087"/>
    <n v="6.7908574934504067"/>
    <s v="6.8 per 1000 0-17 yr olds"/>
    <x v="1588"/>
  </r>
  <r>
    <s v="E08000010_Children in households where no internet above 10mbps (neither home broadband nor mobile data) is available at the premises_Number"/>
    <s v="E08000010"/>
    <x v="143"/>
    <s v="Single time point"/>
    <n v="2019"/>
    <s v="Children without internet access"/>
    <x v="13"/>
    <s v="Number"/>
    <n v="190.28797446395114"/>
    <n v="68388"/>
    <n v="2.7824760844585477"/>
    <s v="2.8 per 1000 0-17 yr olds"/>
    <x v="1589"/>
  </r>
  <r>
    <s v="E06000007_Children in households where no internet above 10mbps (neither home broadband nor mobile data) is available at the premises_Number"/>
    <s v="E06000007"/>
    <x v="138"/>
    <s v="Single time point"/>
    <n v="2019"/>
    <s v="Children without internet access"/>
    <x v="13"/>
    <s v="Number"/>
    <n v="110.69270257976477"/>
    <n v="44484"/>
    <n v="2.4883711577143415"/>
    <s v="2.5 per 1000 0-17 yr olds"/>
    <x v="1590"/>
  </r>
  <r>
    <s v="E08000011_Children in households where no internet above 10mbps (neither home broadband nor mobile data) is available at the premises_Number"/>
    <s v="E08000011"/>
    <x v="65"/>
    <s v="Single time point"/>
    <n v="2019"/>
    <s v="Children without internet access"/>
    <x v="13"/>
    <s v="Number"/>
    <n v="69.998544607771791"/>
    <n v="33477"/>
    <n v="2.0909443680070434"/>
    <s v="2.1 per 1000 0-17 yr olds"/>
    <x v="1591"/>
  </r>
  <r>
    <s v="E08000012_Children in households where no internet above 10mbps (neither home broadband nor mobile data) is available at the premises_Number"/>
    <s v="E08000012"/>
    <x v="73"/>
    <s v="Single time point"/>
    <n v="2019"/>
    <s v="Children without internet access"/>
    <x v="13"/>
    <s v="Number"/>
    <n v="361.31554819700733"/>
    <n v="94902"/>
    <n v="3.8072490379234085"/>
    <s v="3.8 per 1000 0-17 yr olds"/>
    <x v="1592"/>
  </r>
  <r>
    <s v="E08000013_Children in households where no internet above 10mbps (neither home broadband nor mobile data) is available at the premises_Number"/>
    <s v="E08000013"/>
    <x v="152"/>
    <s v="Single time point"/>
    <n v="2019"/>
    <s v="Children without internet access"/>
    <x v="13"/>
    <s v="Number"/>
    <n v="290.7294391165359"/>
    <n v="36785"/>
    <n v="7.9034780241004734"/>
    <s v="7.9 per 1000 0-17 yr olds"/>
    <x v="1593"/>
  </r>
  <r>
    <s v="E06000008_Children in households where no internet above 10mbps (neither home broadband nor mobile data) is available at the premises_Number"/>
    <s v="E06000008"/>
    <x v="7"/>
    <s v="Single time point"/>
    <n v="2019"/>
    <s v="Children without internet access"/>
    <x v="13"/>
    <s v="Number"/>
    <n v="197.48454487316138"/>
    <n v="38481"/>
    <n v="5.1320013740069488"/>
    <s v="5.1 per 1000 0-17 yr olds"/>
    <x v="1594"/>
  </r>
  <r>
    <s v="E06000009_Children in households where no internet above 10mbps (neither home broadband nor mobile data) is available at the premises_Number"/>
    <s v="E06000009"/>
    <x v="8"/>
    <s v="Single time point"/>
    <n v="2019"/>
    <s v="Children without internet access"/>
    <x v="13"/>
    <s v="Number"/>
    <n v="13.774886544054628"/>
    <n v="28904"/>
    <n v="0.47657371104534418"/>
    <s v="0.5 per 1000 0-17 yr olds"/>
    <x v="1595"/>
  </r>
  <r>
    <s v="E08000014_Children in households where no internet above 10mbps (neither home broadband nor mobile data) is available at the premises_Number"/>
    <s v="E08000014"/>
    <x v="107"/>
    <s v="Single time point"/>
    <n v="2019"/>
    <s v="Children without internet access"/>
    <x v="13"/>
    <s v="Number"/>
    <n v="178.95035729496948"/>
    <n v="53833"/>
    <n v="3.3241758270014579"/>
    <s v="3.3 per 1000 0-17 yr olds"/>
    <x v="1596"/>
  </r>
  <r>
    <s v="E08000015_Children in households where no internet above 10mbps (neither home broadband nor mobile data) is available at the premises_Number"/>
    <s v="E08000015"/>
    <x v="146"/>
    <s v="Single time point"/>
    <n v="2019"/>
    <s v="Children without internet access"/>
    <x v="13"/>
    <s v="Number"/>
    <n v="120.3333377921053"/>
    <n v="67576"/>
    <n v="1.7807111665695705"/>
    <s v="1.8 per 1000 0-17 yr olds"/>
    <x v="1597"/>
  </r>
  <r>
    <s v="E06000010_Children in households where no internet above 10mbps (neither home broadband nor mobile data) is available at the premises_Number"/>
    <s v="E06000010"/>
    <x v="62"/>
    <s v="Single time point"/>
    <n v="2019"/>
    <s v="Children without internet access"/>
    <x v="13"/>
    <s v="Number"/>
    <n v="334.93210632924058"/>
    <n v="57023"/>
    <n v="5.8736318034694879"/>
    <s v="5.9 per 1000 0-17 yr olds"/>
    <x v="1598"/>
  </r>
  <r>
    <s v="E06000011_Children in households where no internet above 10mbps (neither home broadband nor mobile data) is available at the premises_Number"/>
    <s v="E06000011"/>
    <x v="39"/>
    <s v="Single time point"/>
    <n v="2019"/>
    <s v="Children without internet access"/>
    <x v="13"/>
    <s v="Number"/>
    <n v="1149.9313146947857"/>
    <n v="62942"/>
    <n v="18.269697732750558"/>
    <s v="18.3 per 1000 0-17 yr olds"/>
    <x v="1599"/>
  </r>
  <r>
    <s v="E08000016_Children in households where no internet above 10mbps (neither home broadband nor mobile data) is available at the premises_Number"/>
    <s v="E08000016"/>
    <x v="2"/>
    <s v="Single time point"/>
    <n v="2019"/>
    <s v="Children without internet access"/>
    <x v="13"/>
    <s v="Number"/>
    <n v="240.59416656144592"/>
    <n v="50727"/>
    <n v="4.7429212561642888"/>
    <s v="4.7 per 1000 0-17 yr olds"/>
    <x v="1600"/>
  </r>
  <r>
    <s v="E08000017_Children in households where no internet above 10mbps (neither home broadband nor mobile data) is available at the premises_Number"/>
    <s v="E08000017"/>
    <x v="34"/>
    <s v="Single time point"/>
    <n v="2019"/>
    <s v="Children without internet access"/>
    <x v="13"/>
    <s v="Number"/>
    <n v="458.66332485737809"/>
    <n v="66448"/>
    <n v="6.9025903692718833"/>
    <s v="6.9 per 1000 0-17 yr olds"/>
    <x v="1601"/>
  </r>
  <r>
    <s v="E06000012_Children in households where no internet above 10mbps (neither home broadband nor mobile data) is available at the premises_Number"/>
    <s v="E06000012"/>
    <x v="83"/>
    <s v="Single time point"/>
    <n v="2019"/>
    <s v="Children without internet access"/>
    <x v="13"/>
    <s v="Number"/>
    <n v="334.54900825249746"/>
    <n v="34503"/>
    <n v="9.6962295525750637"/>
    <s v="9.7 per 1000 0-17 yr olds"/>
    <x v="1602"/>
  </r>
  <r>
    <s v="E06000013_Children in households where no internet above 10mbps (neither home broadband nor mobile data) is available at the premises_Number"/>
    <s v="E06000013"/>
    <x v="84"/>
    <s v="Single time point"/>
    <n v="2019"/>
    <s v="Children without internet access"/>
    <x v="13"/>
    <s v="Number"/>
    <n v="520.77477453474899"/>
    <n v="35714"/>
    <n v="14.581810341455704"/>
    <s v="14.6 per 1000 0-17 yr olds"/>
    <x v="1603"/>
  </r>
  <r>
    <s v="E08000018_Children in households where no internet above 10mbps (neither home broadband nor mobile data) is available at the premises_Number"/>
    <s v="E08000018"/>
    <x v="103"/>
    <s v="Single time point"/>
    <n v="2019"/>
    <s v="Children without internet access"/>
    <x v="13"/>
    <s v="Number"/>
    <n v="237.68115942028984"/>
    <n v="57196"/>
    <n v="4.1555556231255659"/>
    <s v="4.2 per 1000 0-17 yr olds"/>
    <x v="1604"/>
  </r>
  <r>
    <s v="E06000014_Children in households where no internet above 10mbps (neither home broadband nor mobile data) is available at the premises_Number"/>
    <s v="E06000014"/>
    <x v="150"/>
    <s v="Single time point"/>
    <n v="2019"/>
    <s v="Children without internet access"/>
    <x v="13"/>
    <s v="Number"/>
    <n v="341.87766221972367"/>
    <n v="36572"/>
    <n v="9.3480712627070908"/>
    <s v="9.3 per 1000 0-17 yr olds"/>
    <x v="1605"/>
  </r>
  <r>
    <s v="E06000015_Children in households where no internet above 10mbps (neither home broadband nor mobile data) is available at the premises_Number"/>
    <s v="E06000015"/>
    <x v="31"/>
    <s v="Single time point"/>
    <n v="2019"/>
    <s v="Children without internet access"/>
    <x v="13"/>
    <s v="Number"/>
    <n v="55.08676574152657"/>
    <n v="59899"/>
    <n v="0.91966085813663956"/>
    <s v="0.9 per 1000 0-17 yr olds"/>
    <x v="1606"/>
  </r>
  <r>
    <s v="E08000019_Children in households where no internet above 10mbps (neither home broadband nor mobile data) is available at the premises_Number"/>
    <s v="E08000019"/>
    <x v="108"/>
    <s v="Single time point"/>
    <n v="2019"/>
    <s v="Children without internet access"/>
    <x v="13"/>
    <s v="Number"/>
    <n v="902.94900877798602"/>
    <n v="117497"/>
    <n v="7.6848686245434861"/>
    <s v="7.7 per 1000 0-17 yr olds"/>
    <x v="1607"/>
  </r>
  <r>
    <s v="E08000021_Children in households where no internet above 10mbps (neither home broadband nor mobile data) is available at the premises_Number"/>
    <s v="E08000021"/>
    <x v="80"/>
    <s v="Single time point"/>
    <n v="2019"/>
    <s v="Children without internet access"/>
    <x v="13"/>
    <s v="Number"/>
    <n v="197.73754993926801"/>
    <n v="58056"/>
    <n v="3.4059795704021636"/>
    <s v="3.4 per 1000 0-17 yr olds"/>
    <x v="1608"/>
  </r>
  <r>
    <s v="E06000016_Children in households where no internet above 10mbps (neither home broadband nor mobile data) is available at the premises_Number"/>
    <s v="E06000016"/>
    <x v="69"/>
    <s v="Single time point"/>
    <n v="2019"/>
    <s v="Children without internet access"/>
    <x v="13"/>
    <s v="Number"/>
    <n v="180.54801768774331"/>
    <n v="83994"/>
    <n v="2.1495347011422639"/>
    <s v="2.1 per 1000 0-17 yr olds"/>
    <x v="1609"/>
  </r>
  <r>
    <s v="E08000022_Children in households where no internet above 10mbps (neither home broadband nor mobile data) is available at the premises_Number"/>
    <s v="E08000022"/>
    <x v="86"/>
    <s v="Single time point"/>
    <n v="2019"/>
    <s v="Children without internet access"/>
    <x v="13"/>
    <s v="Number"/>
    <n v="219.48673870333988"/>
    <n v="41360"/>
    <n v="5.3067393303515447"/>
    <s v="5.3 per 1000 0-17 yr olds"/>
    <x v="1610"/>
  </r>
  <r>
    <s v="E08000023_Children in households where no internet above 10mbps (neither home broadband nor mobile data) is available at the premises_Number"/>
    <s v="E08000023"/>
    <x v="114"/>
    <s v="Single time point"/>
    <n v="2019"/>
    <s v="Children without internet access"/>
    <x v="13"/>
    <s v="Number"/>
    <n v="151.59689793195463"/>
    <n v="29920"/>
    <n v="5.0667412410412647"/>
    <s v="5.1 per 1000 0-17 yr olds"/>
    <x v="1611"/>
  </r>
  <r>
    <s v="E06000017_Children in households where no internet above 10mbps (neither home broadband nor mobile data) is available at the premises_Number"/>
    <s v="E06000017"/>
    <x v="104"/>
    <s v="Single time point"/>
    <n v="2019"/>
    <s v="Children without internet access"/>
    <x v="13"/>
    <s v="Number"/>
    <n v="65.604608782552461"/>
    <n v="7807"/>
    <n v="8.4033058514861612"/>
    <s v="8.4 per 1000 0-17 yr olds"/>
    <x v="1612"/>
  </r>
  <r>
    <s v="E06000018_Children in households where no internet above 10mbps (neither home broadband nor mobile data) is available at the premises_Number"/>
    <s v="E06000018"/>
    <x v="90"/>
    <s v="Single time point"/>
    <n v="2019"/>
    <s v="Children without internet access"/>
    <x v="13"/>
    <s v="Number"/>
    <n v="274.86396603316979"/>
    <n v="68651"/>
    <n v="4.003786777077825"/>
    <s v="4 per 1000 0-17 yr olds"/>
    <x v="1613"/>
  </r>
  <r>
    <s v="E08000024_Children in households where no internet above 10mbps (neither home broadband nor mobile data) is available at the premises_Number"/>
    <s v="E08000024"/>
    <x v="124"/>
    <s v="Single time point"/>
    <n v="2019"/>
    <s v="Children without internet access"/>
    <x v="13"/>
    <s v="Number"/>
    <n v="441.49051155752511"/>
    <n v="54563"/>
    <n v="8.0913899814439283"/>
    <s v="8.1 per 1000 0-17 yr olds"/>
    <x v="1614"/>
  </r>
  <r>
    <s v="E08000025_Children in households where no internet above 10mbps (neither home broadband nor mobile data) is available at the premises_Number"/>
    <s v="E08000025"/>
    <x v="6"/>
    <s v="Single time point"/>
    <n v="2019"/>
    <s v="Children without internet access"/>
    <x v="13"/>
    <s v="Number"/>
    <n v="2905.0265716792292"/>
    <n v="288388"/>
    <n v="10.073326808602401"/>
    <s v="10.1 per 1000 0-17 yr olds"/>
    <x v="1615"/>
  </r>
  <r>
    <s v="E06000019_Children in households where no internet above 10mbps (neither home broadband nor mobile data) is available at the premises_Number"/>
    <s v="E06000019"/>
    <x v="159"/>
    <s v="Single time point"/>
    <n v="2019"/>
    <s v="Children without internet access"/>
    <x v="13"/>
    <s v="Number"/>
    <n v="1839.0010176390774"/>
    <n v="36103"/>
    <n v="50.937623400799858"/>
    <s v="50.9 per 1000 0-17 yr olds"/>
    <x v="1616"/>
  </r>
  <r>
    <s v="E06000020_Children in households where no internet above 10mbps (neither home broadband nor mobile data) is available at the premises_Number"/>
    <s v="E06000020"/>
    <x v="129"/>
    <s v="Single time point"/>
    <n v="2019"/>
    <s v="Children without internet access"/>
    <x v="13"/>
    <s v="Number"/>
    <n v="162.91178076493071"/>
    <n v="40620"/>
    <n v="4.0106297578761874"/>
    <s v="4 per 1000 0-17 yr olds"/>
    <x v="1617"/>
  </r>
  <r>
    <s v="E08000026_Children in households where no internet above 10mbps (neither home broadband nor mobile data) is available at the premises_Number"/>
    <s v="E08000026"/>
    <x v="27"/>
    <s v="Single time point"/>
    <n v="2019"/>
    <s v="Children without internet access"/>
    <x v="13"/>
    <s v="Number"/>
    <n v="1299.2878481120188"/>
    <n v="78994"/>
    <n v="16.447930831607703"/>
    <s v="16.4 per 1000 0-17 yr olds"/>
    <x v="1618"/>
  </r>
  <r>
    <s v="E08000027_Children in households where no internet above 10mbps (neither home broadband nor mobile data) is available at the premises_Number"/>
    <s v="E08000027"/>
    <x v="36"/>
    <s v="Single time point"/>
    <n v="2019"/>
    <s v="Children without internet access"/>
    <x v="13"/>
    <s v="Number"/>
    <n v="73.073856635500476"/>
    <n v="69265"/>
    <n v="1.0549896287519018"/>
    <s v="1.1 per 1000 0-17 yr olds"/>
    <x v="1619"/>
  </r>
  <r>
    <s v="E06000021_Children in households where no internet above 10mbps (neither home broadband nor mobile data) is available at the premises_Number"/>
    <s v="E06000021"/>
    <x v="122"/>
    <s v="Single time point"/>
    <n v="2019"/>
    <s v="Children without internet access"/>
    <x v="13"/>
    <s v="Number"/>
    <n v="73.156978047560742"/>
    <n v="57549"/>
    <n v="1.2712119767078618"/>
    <s v="1.3 per 1000 0-17 yr olds"/>
    <x v="1620"/>
  </r>
  <r>
    <s v="E06000022_Children in households where no internet above 10mbps (neither home broadband nor mobile data) is available at the premises_Number"/>
    <s v="E06000022"/>
    <x v="3"/>
    <s v="Single time point"/>
    <n v="2019"/>
    <s v="Children without internet access"/>
    <x v="13"/>
    <s v="Number"/>
    <n v="753.28544954639608"/>
    <n v="35946"/>
    <n v="20.956029865531523"/>
    <s v="21 per 1000 0-17 yr olds"/>
    <x v="1621"/>
  </r>
  <r>
    <s v="E08000028_Children in households where no internet above 10mbps (neither home broadband nor mobile data) is available at the premises_Number"/>
    <s v="E08000028"/>
    <x v="106"/>
    <s v="Single time point"/>
    <n v="2019"/>
    <s v="Children without internet access"/>
    <x v="13"/>
    <s v="Number"/>
    <n v="146.87459724191262"/>
    <n v="81920"/>
    <n v="1.7929027983631911"/>
    <s v="1.8 per 1000 0-17 yr olds"/>
    <x v="1622"/>
  </r>
  <r>
    <s v="E08000029_Children in households where no internet above 10mbps (neither home broadband nor mobile data) is available at the premises_Number"/>
    <s v="E08000029"/>
    <x v="111"/>
    <s v="Single time point"/>
    <n v="2019"/>
    <s v="Children without internet access"/>
    <x v="13"/>
    <s v="Number"/>
    <n v="462.03380647957522"/>
    <n v="46946"/>
    <n v="9.8418141370846346"/>
    <s v="9.8 per 1000 0-17 yr olds"/>
    <x v="1623"/>
  </r>
  <r>
    <s v="E06000023_Children in households where no internet above 10mbps (neither home broadband nor mobile data) is available at the premises_Number"/>
    <s v="E06000023"/>
    <x v="15"/>
    <s v="Single time point"/>
    <n v="2019"/>
    <s v="Children without internet access"/>
    <x v="13"/>
    <s v="Number"/>
    <n v="574.51782701381103"/>
    <n v="94016"/>
    <n v="6.1108516317840689"/>
    <s v="6.1 per 1000 0-17 yr olds"/>
    <x v="1624"/>
  </r>
  <r>
    <s v="E06000024_Children in households where no internet above 10mbps (neither home broadband nor mobile data) is available at the premises_Number"/>
    <s v="E06000024"/>
    <x v="85"/>
    <s v="Single time point"/>
    <n v="2019"/>
    <s v="Children without internet access"/>
    <x v="13"/>
    <s v="Number"/>
    <n v="1153.107077517627"/>
    <n v="43435"/>
    <n v="26.547877921437252"/>
    <s v="26.5 per 1000 0-17 yr olds"/>
    <x v="1625"/>
  </r>
  <r>
    <s v="E08000030_Children in households where no internet above 10mbps (neither home broadband nor mobile data) is available at the premises_Number"/>
    <s v="E08000030"/>
    <x v="135"/>
    <s v="Single time point"/>
    <n v="2019"/>
    <s v="Children without internet access"/>
    <x v="13"/>
    <s v="Number"/>
    <n v="267.03339465119569"/>
    <n v="68157"/>
    <n v="3.917915909608634"/>
    <s v="3.9 per 1000 0-17 yr olds"/>
    <x v="1626"/>
  </r>
  <r>
    <s v="E08000031_Children in households where no internet above 10mbps (neither home broadband nor mobile data) is available at the premises_Number"/>
    <s v="E08000031"/>
    <x v="148"/>
    <s v="Single time point"/>
    <n v="2019"/>
    <s v="Children without internet access"/>
    <x v="13"/>
    <s v="Number"/>
    <n v="209.29715422634749"/>
    <n v="61244"/>
    <n v="3.4174311642993187"/>
    <s v="3.4 per 1000 0-17 yr olds"/>
    <x v="1627"/>
  </r>
  <r>
    <s v="E06000025_Children in households where no internet above 10mbps (neither home broadband nor mobile data) is available at the premises_Number"/>
    <s v="E06000025"/>
    <x v="113"/>
    <s v="Single time point"/>
    <n v="2019"/>
    <s v="Children without internet access"/>
    <x v="13"/>
    <s v="Number"/>
    <n v="370.85482961479221"/>
    <n v="58867"/>
    <n v="6.2998764947218682"/>
    <s v="6.3 per 1000 0-17 yr olds"/>
    <x v="1628"/>
  </r>
  <r>
    <s v="E06000026_Children in households where no internet above 10mbps (neither home broadband nor mobile data) is available at the premises_Number"/>
    <s v="E06000026"/>
    <x v="95"/>
    <s v="Single time point"/>
    <n v="2019"/>
    <s v="Children without internet access"/>
    <x v="13"/>
    <s v="Number"/>
    <n v="461.9648999472746"/>
    <n v="52552"/>
    <n v="8.7906245232774136"/>
    <s v="8.8 per 1000 0-17 yr olds"/>
    <x v="1629"/>
  </r>
  <r>
    <s v="E08000032_Children in households where no internet above 10mbps (neither home broadband nor mobile data) is available at the premises_Number"/>
    <s v="E08000032"/>
    <x v="12"/>
    <s v="Single time point"/>
    <n v="2019"/>
    <s v="Children without internet access"/>
    <x v="13"/>
    <s v="Number"/>
    <n v="1247.9399589539755"/>
    <n v="142005"/>
    <n v="8.7880001334740019"/>
    <s v="8.8 per 1000 0-17 yr olds"/>
    <x v="1630"/>
  </r>
  <r>
    <s v="E08000033_Children in households where no internet above 10mbps (neither home broadband nor mobile data) is available at the premises_Number"/>
    <s v="E08000033"/>
    <x v="19"/>
    <s v="Single time point"/>
    <n v="2019"/>
    <s v="Children without internet access"/>
    <x v="13"/>
    <s v="Number"/>
    <n v="379.55225300453452"/>
    <n v="46021"/>
    <n v="8.2473708308062523"/>
    <s v="8.2 per 1000 0-17 yr olds"/>
    <x v="1631"/>
  </r>
  <r>
    <s v="E06000027_Children in households where no internet above 10mbps (neither home broadband nor mobile data) is available at the premises_Number"/>
    <s v="E06000027"/>
    <x v="131"/>
    <s v="Single time point"/>
    <n v="2019"/>
    <s v="Children without internet access"/>
    <x v="13"/>
    <s v="Number"/>
    <n v="223.73034569659782"/>
    <n v="25423"/>
    <n v="8.8003125396923192"/>
    <s v="8.8 per 1000 0-17 yr olds"/>
    <x v="1632"/>
  </r>
  <r>
    <s v="E06000030_Children in households where no internet above 10mbps (neither home broadband nor mobile data) is available at the premises_Number"/>
    <s v="E06000030"/>
    <x v="127"/>
    <s v="Single time point"/>
    <n v="2019"/>
    <s v="Children without internet access"/>
    <x v="13"/>
    <s v="Number"/>
    <n v="1333.3319494322545"/>
    <n v="50239"/>
    <n v="26.539778845762346"/>
    <s v="26.5 per 1000 0-17 yr olds"/>
    <x v="1633"/>
  </r>
  <r>
    <s v="E08000034_Children in households where no internet above 10mbps (neither home broadband nor mobile data) is available at the premises_Number"/>
    <s v="E08000034"/>
    <x v="64"/>
    <s v="Single time point"/>
    <n v="2019"/>
    <s v="Children without internet access"/>
    <x v="13"/>
    <s v="Number"/>
    <n v="792.38708203214264"/>
    <n v="100174"/>
    <n v="7.9101072337347276"/>
    <s v="7.9 per 1000 0-17 yr olds"/>
    <x v="1634"/>
  </r>
  <r>
    <s v="E08000035_Children in households where no internet above 10mbps (neither home broadband nor mobile data) is available at the premises_Number"/>
    <s v="E08000035"/>
    <x v="68"/>
    <s v="Single time point"/>
    <n v="2019"/>
    <s v="Children without internet access"/>
    <x v="13"/>
    <s v="Number"/>
    <n v="771.3763158949231"/>
    <n v="168176"/>
    <n v="4.5867205540322225"/>
    <s v="4.6 per 1000 0-17 yr olds"/>
    <x v="1635"/>
  </r>
  <r>
    <s v="E06000031_Children in households where no internet above 10mbps (neither home broadband nor mobile data) is available at the premises_Number"/>
    <s v="E06000031"/>
    <x v="94"/>
    <s v="Single time point"/>
    <n v="2019"/>
    <s v="Children without internet access"/>
    <x v="13"/>
    <s v="Number"/>
    <n v="238.60062801312057"/>
    <n v="51137"/>
    <n v="4.6659097720460831"/>
    <s v="4.7 per 1000 0-17 yr olds"/>
    <x v="1636"/>
  </r>
  <r>
    <s v="E06000032_Children in households where no internet above 10mbps (neither home broadband nor mobile data) is available at the premises_Number"/>
    <s v="E06000032"/>
    <x v="74"/>
    <s v="Single time point"/>
    <n v="2019"/>
    <s v="Children without internet access"/>
    <x v="13"/>
    <s v="Number"/>
    <n v="21.756856482657668"/>
    <n v="57375"/>
    <n v="0.37920447028597237"/>
    <s v="0.4 per 1000 0-17 yr olds"/>
    <x v="1637"/>
  </r>
  <r>
    <s v="E08000036_Children in households where no internet above 10mbps (neither home broadband nor mobile data) is available at the premises_Number"/>
    <s v="E08000036"/>
    <x v="134"/>
    <s v="Single time point"/>
    <n v="2019"/>
    <s v="Children without internet access"/>
    <x v="13"/>
    <s v="Number"/>
    <n v="895.3266712839287"/>
    <n v="72893"/>
    <n v="12.282752408104054"/>
    <s v="12.3 per 1000 0-17 yr olds"/>
    <x v="1638"/>
  </r>
  <r>
    <s v="E08000020_Children in households where no internet above 10mbps (neither home broadband nor mobile data) is available at the premises_Number"/>
    <s v="E08000020"/>
    <x v="43"/>
    <s v="Single time point"/>
    <n v="2019"/>
    <s v="Children without internet access"/>
    <x v="13"/>
    <s v="Number"/>
    <n v="391.5250273711959"/>
    <n v="39605"/>
    <n v="9.8857474402523913"/>
    <s v="9.9 per 1000 0-17 yr olds"/>
    <x v="1639"/>
  </r>
  <r>
    <s v="E06000033_Children in households where no internet above 10mbps (neither home broadband nor mobile data) is available at the premises_Number"/>
    <s v="E06000033"/>
    <x v="116"/>
    <s v="Single time point"/>
    <n v="2019"/>
    <s v="Children without internet access"/>
    <x v="13"/>
    <s v="Number"/>
    <n v="158.88925766124572"/>
    <n v="39540"/>
    <n v="4.0184435422672165"/>
    <s v="4 per 1000 0-17 yr olds"/>
    <x v="1640"/>
  </r>
  <r>
    <s v="E06000034_Children in households where no internet above 10mbps (neither home broadband nor mobile data) is available at the premises_Number"/>
    <s v="E06000034"/>
    <x v="130"/>
    <s v="Single time point"/>
    <n v="2019"/>
    <s v="Children without internet access"/>
    <x v="13"/>
    <s v="Number"/>
    <n v="706.70898351406152"/>
    <n v="43762"/>
    <n v="16.148918776885459"/>
    <s v="16.1 per 1000 0-17 yr olds"/>
    <x v="1641"/>
  </r>
  <r>
    <s v="E09000001_Children in households where no internet above 10mbps (neither home broadband nor mobile data) is available at the premises_Number"/>
    <s v="E09000001"/>
    <x v="25"/>
    <s v="Single time point"/>
    <n v="2019"/>
    <s v="Children without internet access"/>
    <x v="13"/>
    <s v="Number"/>
    <n v="0"/>
    <n v="1453"/>
    <n v="0"/>
    <s v="0 per 1000 0-17 yr olds"/>
    <x v="1156"/>
  </r>
  <r>
    <s v="E09000002_Children in households where no internet above 10mbps (neither home broadband nor mobile data) is available at the premises_Number"/>
    <s v="E09000002"/>
    <x v="0"/>
    <s v="Single time point"/>
    <n v="2019"/>
    <s v="Children without internet access"/>
    <x v="13"/>
    <s v="Number"/>
    <n v="668.65107611072995"/>
    <n v="63401"/>
    <n v="10.546380595112536"/>
    <s v="10.5 per 1000 0-17 yr olds"/>
    <x v="1642"/>
  </r>
  <r>
    <s v="E06000035_Children in households where no internet above 10mbps (neither home broadband nor mobile data) is available at the premises_Number"/>
    <s v="E06000035"/>
    <x v="76"/>
    <s v="Single time point"/>
    <n v="2019"/>
    <s v="Children without internet access"/>
    <x v="13"/>
    <s v="Number"/>
    <n v="331.49764942914709"/>
    <n v="64391"/>
    <n v="5.1481984971369767"/>
    <s v="5.1 per 1000 0-17 yr olds"/>
    <x v="1643"/>
  </r>
  <r>
    <s v="E06000036_Children in households where no internet above 10mbps (neither home broadband nor mobile data) is available at the premises_Number"/>
    <s v="E06000036"/>
    <x v="11"/>
    <s v="Single time point"/>
    <n v="2019"/>
    <s v="Children without internet access"/>
    <x v="13"/>
    <s v="Number"/>
    <n v="350.0426595765789"/>
    <n v="28336"/>
    <n v="12.353284146547814"/>
    <s v="12.4 per 1000 0-17 yr olds"/>
    <x v="1644"/>
  </r>
  <r>
    <s v="E09000003_Children in households where no internet above 10mbps (neither home broadband nor mobile data) is available at the premises_Number"/>
    <s v="E09000003"/>
    <x v="1"/>
    <s v="Single time point"/>
    <n v="2019"/>
    <s v="Children without internet access"/>
    <x v="13"/>
    <s v="Number"/>
    <n v="215.30174272427541"/>
    <n v="92701"/>
    <n v="2.3225395920677818"/>
    <s v="2.3 per 1000 0-17 yr olds"/>
    <x v="1645"/>
  </r>
  <r>
    <s v="E09000004_Children in households where no internet above 10mbps (neither home broadband nor mobile data) is available at the premises_Number"/>
    <s v="E09000004"/>
    <x v="5"/>
    <s v="Single time point"/>
    <n v="2019"/>
    <s v="Children without internet access"/>
    <x v="13"/>
    <s v="Number"/>
    <n v="738.50034069297976"/>
    <n v="56853"/>
    <n v="12.989645941163698"/>
    <s v="13 per 1000 0-17 yr olds"/>
    <x v="1646"/>
  </r>
  <r>
    <s v="E06000037_Children in households where no internet above 10mbps (neither home broadband nor mobile data) is available at the premises_Number"/>
    <s v="E06000037"/>
    <x v="140"/>
    <s v="Single time point"/>
    <n v="2019"/>
    <s v="Children without internet access"/>
    <x v="13"/>
    <s v="Number"/>
    <n v="391.62474366729117"/>
    <n v="35623"/>
    <n v="10.993592444973507"/>
    <s v="11 per 1000 0-17 yr olds"/>
    <x v="1647"/>
  </r>
  <r>
    <s v="E09000005_Children in households where no internet above 10mbps (neither home broadband nor mobile data) is available at the premises_Number"/>
    <s v="E09000005"/>
    <x v="13"/>
    <s v="Single time point"/>
    <n v="2019"/>
    <s v="Children without internet access"/>
    <x v="13"/>
    <s v="Number"/>
    <n v="309.56449089583657"/>
    <n v="77893"/>
    <n v="3.9742273490023057"/>
    <s v="4 per 1000 0-17 yr olds"/>
    <x v="1648"/>
  </r>
  <r>
    <s v="E06000038_Children in households where no internet above 10mbps (neither home broadband nor mobile data) is available at the premises_Number"/>
    <s v="E06000038"/>
    <x v="98"/>
    <s v="Single time point"/>
    <n v="2019"/>
    <s v="Children without internet access"/>
    <x v="13"/>
    <s v="Number"/>
    <n v="152.95765706083694"/>
    <n v="37080"/>
    <n v="4.1250716575198743"/>
    <s v="4.1 per 1000 0-17 yr olds"/>
    <x v="1649"/>
  </r>
  <r>
    <s v="E09000006_Children in households where no internet above 10mbps (neither home broadband nor mobile data) is available at the premises_Number"/>
    <s v="E09000006"/>
    <x v="16"/>
    <s v="Single time point"/>
    <n v="2019"/>
    <s v="Children without internet access"/>
    <x v="13"/>
    <s v="Number"/>
    <n v="346.84125463049043"/>
    <n v="75055"/>
    <n v="4.6211612101857362"/>
    <s v="4.6 per 1000 0-17 yr olds"/>
    <x v="1650"/>
  </r>
  <r>
    <s v="E06000039_Children in households where no internet above 10mbps (neither home broadband nor mobile data) is available at the premises_Number"/>
    <s v="E06000039"/>
    <x v="110"/>
    <s v="Single time point"/>
    <n v="2019"/>
    <s v="Children without internet access"/>
    <x v="13"/>
    <s v="Number"/>
    <n v="76.680452164323128"/>
    <n v="42699"/>
    <n v="1.7958371897309802"/>
    <s v="1.8 per 1000 0-17 yr olds"/>
    <x v="1651"/>
  </r>
  <r>
    <s v="E09000007_Children in households where no internet above 10mbps (neither home broadband nor mobile data) is available at the premises_Number"/>
    <s v="E09000007"/>
    <x v="21"/>
    <s v="Single time point"/>
    <n v="2019"/>
    <s v="Children without internet access"/>
    <x v="13"/>
    <s v="Number"/>
    <n v="133.97230278700806"/>
    <n v="50983"/>
    <n v="2.6277838257263806"/>
    <s v="2.6 per 1000 0-17 yr olds"/>
    <x v="1652"/>
  </r>
  <r>
    <s v="E06000040_Children in households where no internet above 10mbps (neither home broadband nor mobile data) is available at the premises_Number"/>
    <s v="E06000040"/>
    <x v="145"/>
    <s v="Single time point"/>
    <n v="2019"/>
    <s v="Children without internet access"/>
    <x v="13"/>
    <s v="Number"/>
    <n v="351.71244274688178"/>
    <n v="34604"/>
    <n v="10.163924481183729"/>
    <s v="10.2 per 1000 0-17 yr olds"/>
    <x v="1653"/>
  </r>
  <r>
    <s v="E09000008_Children in households where no internet above 10mbps (neither home broadband nor mobile data) is available at the premises_Number"/>
    <s v="E09000008"/>
    <x v="28"/>
    <s v="Single time point"/>
    <n v="2019"/>
    <s v="Children without internet access"/>
    <x v="13"/>
    <s v="Number"/>
    <n v="400.84502980798771"/>
    <n v="94702"/>
    <n v="4.2326986738187964"/>
    <s v="4.2 per 1000 0-17 yr olds"/>
    <x v="1654"/>
  </r>
  <r>
    <s v="E06000041_Children in households where no internet above 10mbps (neither home broadband nor mobile data) is available at the premises_Number"/>
    <s v="E06000041"/>
    <x v="147"/>
    <s v="Single time point"/>
    <n v="2019"/>
    <s v="Children without internet access"/>
    <x v="13"/>
    <s v="Number"/>
    <n v="1134.2382731423827"/>
    <n v="39532"/>
    <n v="28.691649123302206"/>
    <s v="28.7 per 1000 0-17 yr olds"/>
    <x v="1655"/>
  </r>
  <r>
    <s v="E09000009_Children in households where no internet above 10mbps (neither home broadband nor mobile data) is available at the premises_Number"/>
    <s v="E09000009"/>
    <x v="38"/>
    <s v="Single time point"/>
    <n v="2019"/>
    <s v="Children without internet access"/>
    <x v="13"/>
    <s v="Number"/>
    <n v="474.89313736971542"/>
    <n v="81732"/>
    <n v="5.8103697128384901"/>
    <s v="5.8 per 1000 0-17 yr olds"/>
    <x v="1656"/>
  </r>
  <r>
    <s v="E06000042_Children in households where no internet above 10mbps (neither home broadband nor mobile data) is available at the premises_Number"/>
    <s v="E06000042"/>
    <x v="79"/>
    <s v="Single time point"/>
    <n v="2019"/>
    <s v="Children without internet access"/>
    <x v="13"/>
    <s v="Number"/>
    <n v="423.89216778188006"/>
    <n v="68278"/>
    <n v="6.2083272471642408"/>
    <s v="6.2 per 1000 0-17 yr olds"/>
    <x v="1657"/>
  </r>
  <r>
    <s v="E09000010_Children in households where no internet above 10mbps (neither home broadband nor mobile data) is available at the premises_Number"/>
    <s v="E09000010"/>
    <x v="41"/>
    <s v="Single time point"/>
    <n v="2019"/>
    <s v="Children without internet access"/>
    <x v="13"/>
    <s v="Number"/>
    <n v="296.37484885126963"/>
    <n v="84497"/>
    <n v="3.5075191882702303"/>
    <s v="3.5 per 1000 0-17 yr olds"/>
    <x v="1658"/>
  </r>
  <r>
    <s v="E06000043_Children in households where no internet above 10mbps (neither home broadband nor mobile data) is available at the premises_Number"/>
    <s v="E06000043"/>
    <x v="14"/>
    <s v="Single time point"/>
    <n v="2019"/>
    <s v="Children without internet access"/>
    <x v="13"/>
    <s v="Number"/>
    <n v="261.25529268942648"/>
    <n v="51005"/>
    <n v="5.1221506262018721"/>
    <s v="5.1 per 1000 0-17 yr olds"/>
    <x v="1659"/>
  </r>
  <r>
    <s v="E09000011_Children in households where no internet above 10mbps (neither home broadband nor mobile data) is available at the premises_Number"/>
    <s v="E09000011"/>
    <x v="45"/>
    <s v="Single time point"/>
    <n v="2019"/>
    <s v="Children without internet access"/>
    <x v="13"/>
    <s v="Number"/>
    <n v="281.40316670588635"/>
    <n v="68917"/>
    <n v="4.0832184614229625"/>
    <s v="4.1 per 1000 0-17 yr olds"/>
    <x v="1660"/>
  </r>
  <r>
    <s v="E06000044_Children in households where no internet above 10mbps (neither home broadband nor mobile data) is available at the premises_Number"/>
    <s v="E06000044"/>
    <x v="97"/>
    <s v="Single time point"/>
    <n v="2019"/>
    <s v="Children without internet access"/>
    <x v="13"/>
    <s v="Number"/>
    <n v="570.90303203034216"/>
    <n v="44046"/>
    <n v="12.961518231629256"/>
    <s v="13 per 1000 0-17 yr olds"/>
    <x v="1661"/>
  </r>
  <r>
    <s v="E09000012_Children in households where no internet above 10mbps (neither home broadband nor mobile data) is available at the premises_Number"/>
    <s v="E09000012"/>
    <x v="46"/>
    <s v="Single time point"/>
    <n v="2019"/>
    <s v="Children without internet access"/>
    <x v="13"/>
    <s v="Number"/>
    <n v="159.85905479622488"/>
    <n v="63655"/>
    <n v="2.5113353985739515"/>
    <s v="2.5 per 1000 0-17 yr olds"/>
    <x v="1662"/>
  </r>
  <r>
    <s v="E06000045_Children in households where no internet above 10mbps (neither home broadband nor mobile data) is available at the premises_Number"/>
    <s v="E06000045"/>
    <x v="115"/>
    <s v="Single time point"/>
    <n v="2019"/>
    <s v="Children without internet access"/>
    <x v="13"/>
    <s v="Number"/>
    <n v="553.17371786151546"/>
    <n v="50832"/>
    <n v="10.882391364918073"/>
    <s v="10.9 per 1000 0-17 yr olds"/>
    <x v="1663"/>
  </r>
  <r>
    <s v="E09000013_Children in households where no internet above 10mbps (neither home broadband nor mobile data) is available at the premises_Number"/>
    <s v="E09000013"/>
    <x v="48"/>
    <s v="Single time point"/>
    <n v="2019"/>
    <s v="Children without internet access"/>
    <x v="13"/>
    <s v="Number"/>
    <n v="118.38565022421525"/>
    <n v="36898"/>
    <n v="3.2084571040223118"/>
    <s v="3.2 per 1000 0-17 yr olds"/>
    <x v="1664"/>
  </r>
  <r>
    <s v="E06000046_Children in households where no internet above 10mbps (neither home broadband nor mobile data) is available at the premises_Number"/>
    <s v="E06000046"/>
    <x v="58"/>
    <s v="Single time point"/>
    <n v="2019"/>
    <s v="Children without internet access"/>
    <x v="13"/>
    <s v="Number"/>
    <n v="299.6110468277314"/>
    <n v="24869"/>
    <n v="12.047571145913846"/>
    <s v="12 per 1000 0-17 yr olds"/>
    <x v="1665"/>
  </r>
  <r>
    <s v="E09000014_Children in households where no internet above 10mbps (neither home broadband nor mobile data) is available at the premises_Number"/>
    <s v="E09000014"/>
    <x v="50"/>
    <s v="Single time point"/>
    <n v="2019"/>
    <s v="Children without internet access"/>
    <x v="13"/>
    <s v="Number"/>
    <n v="300.99013749210513"/>
    <n v="60398"/>
    <n v="4.983445436804284"/>
    <s v="5 per 1000 0-17 yr olds"/>
    <x v="1666"/>
  </r>
  <r>
    <s v="E06000047_Children in households where no internet above 10mbps (neither home broadband nor mobile data) is available at the premises_Number"/>
    <s v="E06000047"/>
    <x v="158"/>
    <s v="Single time point"/>
    <n v="2019"/>
    <s v="Children without internet access"/>
    <x v="13"/>
    <s v="Number"/>
    <n v="1809.42122978409"/>
    <n v="101040"/>
    <n v="17.907969415915382"/>
    <s v="17.9 per 1000 0-17 yr olds"/>
    <x v="1667"/>
  </r>
  <r>
    <s v="E09000015_Children in households where no internet above 10mbps (neither home broadband nor mobile data) is available at the premises_Number"/>
    <s v="E09000015"/>
    <x v="51"/>
    <s v="Single time point"/>
    <n v="2019"/>
    <s v="Children without internet access"/>
    <x v="13"/>
    <s v="Number"/>
    <n v="350.83181293115547"/>
    <n v="58373"/>
    <n v="6.0101727327900827"/>
    <s v="6 per 1000 0-17 yr olds"/>
    <x v="1668"/>
  </r>
  <r>
    <s v="E06000049_Children in households where no internet above 10mbps (neither home broadband nor mobile data) is available at the premises_Number"/>
    <s v="E06000049"/>
    <x v="23"/>
    <s v="Single time point"/>
    <n v="2019"/>
    <s v="Children without internet access"/>
    <x v="13"/>
    <s v="Number"/>
    <n v="1509.2648375345566"/>
    <n v="76523"/>
    <n v="19.723022327072339"/>
    <s v="19.7 per 1000 0-17 yr olds"/>
    <x v="1669"/>
  </r>
  <r>
    <s v="E09000016_Children in households where no internet above 10mbps (neither home broadband nor mobile data) is available at the premises_Number"/>
    <s v="E09000016"/>
    <x v="53"/>
    <s v="Single time point"/>
    <n v="2019"/>
    <s v="Children without internet access"/>
    <x v="13"/>
    <s v="Number"/>
    <n v="492.92638025285072"/>
    <n v="57541"/>
    <n v="8.5665243956978632"/>
    <s v="8.6 per 1000 0-17 yr olds"/>
    <x v="1670"/>
  </r>
  <r>
    <s v="E06000050_Children in households where no internet above 10mbps (neither home broadband nor mobile data) is available at the premises_Number"/>
    <s v="E06000050"/>
    <x v="153"/>
    <s v="Single time point"/>
    <n v="2019"/>
    <s v="Children without internet access"/>
    <x v="13"/>
    <s v="Number"/>
    <n v="869.65888239677861"/>
    <n v="68054"/>
    <n v="12.778953219454825"/>
    <s v="12.8 per 1000 0-17 yr olds"/>
    <x v="1671"/>
  </r>
  <r>
    <s v="E09000017_Children in households where no internet above 10mbps (neither home broadband nor mobile data) is available at the premises_Number"/>
    <s v="E09000017"/>
    <x v="56"/>
    <s v="Single time point"/>
    <n v="2019"/>
    <s v="Children without internet access"/>
    <x v="13"/>
    <s v="Number"/>
    <n v="1172.2401538000247"/>
    <n v="73377"/>
    <n v="15.975580274473263"/>
    <s v="16 per 1000 0-17 yr olds"/>
    <x v="1672"/>
  </r>
  <r>
    <s v="E06000051_Children in households where no internet above 10mbps (neither home broadband nor mobile data) is available at the premises_Number"/>
    <s v="E06000051"/>
    <x v="109"/>
    <s v="Single time point"/>
    <n v="2019"/>
    <s v="Children without internet access"/>
    <x v="13"/>
    <s v="Number"/>
    <n v="3735.5410533133399"/>
    <n v="59839"/>
    <n v="62.426528740676481"/>
    <s v="62.4 per 1000 0-17 yr olds"/>
    <x v="1673"/>
  </r>
  <r>
    <s v="E09000018_Children in households where no internet above 10mbps (neither home broadband nor mobile data) is available at the premises_Number"/>
    <s v="E09000018"/>
    <x v="57"/>
    <s v="Single time point"/>
    <n v="2019"/>
    <s v="Children without internet access"/>
    <x v="13"/>
    <s v="Number"/>
    <n v="191.83822738517802"/>
    <n v="64898"/>
    <n v="2.9559959842395451"/>
    <s v="3 per 1000 0-17 yr olds"/>
    <x v="1674"/>
  </r>
  <r>
    <s v="E06000052_Children in households where no internet above 10mbps (neither home broadband nor mobile data) is available at the premises_Number"/>
    <s v="E06000052"/>
    <x v="26"/>
    <s v="Single time point"/>
    <n v="2019"/>
    <s v="Children without internet access"/>
    <x v="13"/>
    <s v="Number"/>
    <n v="2613.3644388208536"/>
    <n v="107810"/>
    <n v="24.240464138956067"/>
    <s v="24.2 per 1000 0-17 yr olds"/>
    <x v="1675"/>
  </r>
  <r>
    <s v="E09000019_Children in households where no internet above 10mbps (neither home broadband nor mobile data) is available at the premises_Number"/>
    <s v="E09000019"/>
    <x v="59"/>
    <s v="Single time point"/>
    <n v="2019"/>
    <s v="Children without internet access"/>
    <x v="13"/>
    <s v="Number"/>
    <n v="71.428179799512037"/>
    <n v="42098"/>
    <n v="1.6967119530503121"/>
    <s v="1.7 per 1000 0-17 yr olds"/>
    <x v="1676"/>
  </r>
  <r>
    <s v="E06000053_Children in households where no internet above 10mbps (neither home broadband nor mobile data) is available at the premises_Number"/>
    <s v="E06000053"/>
    <x v="156"/>
    <s v="Single time point"/>
    <n v="2019"/>
    <s v="Children without internet access"/>
    <x v="13"/>
    <s v="Number"/>
    <e v="#VALUE!"/>
    <n v="368"/>
    <e v="#VALUE!"/>
    <s v="N/A"/>
    <x v="1534"/>
  </r>
  <r>
    <s v="E09000020_Children in households where no internet above 10mbps (neither home broadband nor mobile data) is available at the premises_Number"/>
    <s v="E09000020"/>
    <x v="60"/>
    <s v="Single time point"/>
    <n v="2019"/>
    <s v="Children without internet access"/>
    <x v="13"/>
    <s v="Number"/>
    <n v="34.402542511713243"/>
    <n v="28678"/>
    <n v="1.1996144261006083"/>
    <s v="1.2 per 1000 0-17 yr olds"/>
    <x v="1677"/>
  </r>
  <r>
    <s v="E06000054_Children in households where no internet above 10mbps (neither home broadband nor mobile data) is available at the premises_Number"/>
    <s v="E06000054"/>
    <x v="144"/>
    <s v="Single time point"/>
    <n v="2019"/>
    <s v="Children without internet access"/>
    <x v="13"/>
    <s v="Number"/>
    <n v="1837.7663644319009"/>
    <n v="105692"/>
    <n v="17.387941986450258"/>
    <s v="17.4 per 1000 0-17 yr olds"/>
    <x v="1678"/>
  </r>
  <r>
    <s v="E06000055_Children in households where no internet above 10mbps (neither home broadband nor mobile data) is available at the premises_Number"/>
    <s v="E06000055"/>
    <x v="155"/>
    <s v="Single time point"/>
    <n v="2019"/>
    <s v="Children without internet access"/>
    <x v="13"/>
    <s v="Number"/>
    <n v="239.20750231145158"/>
    <n v="40088"/>
    <n v="5.9670600257296833"/>
    <s v="6 per 1000 0-17 yr olds"/>
    <x v="1679"/>
  </r>
  <r>
    <s v="E06000056_Children in households where no internet above 10mbps (neither home broadband nor mobile data) is available at the premises_Number"/>
    <s v="E06000056"/>
    <x v="22"/>
    <s v="Single time point"/>
    <n v="2019"/>
    <s v="Children without internet access"/>
    <x v="13"/>
    <s v="Number"/>
    <n v="659.88166673660351"/>
    <n v="62515"/>
    <n v="10.555573330186412"/>
    <s v="10.6 per 1000 0-17 yr olds"/>
    <x v="1680"/>
  </r>
  <r>
    <s v="E06000048_Children in households where no internet above 10mbps (neither home broadband nor mobile data) is available at the premises_Number"/>
    <s v="E06000048"/>
    <x v="89"/>
    <s v="Single time point"/>
    <n v="2019"/>
    <s v="Children without internet access"/>
    <x v="13"/>
    <s v="Number"/>
    <n v="1769.3171135915773"/>
    <n v="59011"/>
    <n v="29.9828356338916"/>
    <s v="30 per 1000 0-17 yr olds"/>
    <x v="1681"/>
  </r>
  <r>
    <s v="E06000029_Children in households where no internet above 10mbps (neither home broadband nor mobile data) is available at the premises_Number"/>
    <s v="E06000029"/>
    <x v="96"/>
    <s v="Single time point"/>
    <n v="2019"/>
    <s v="Children without internet access"/>
    <x v="13"/>
    <s v="Number"/>
    <n v="116.25489517847429"/>
    <n v="30188"/>
    <n v="3.8510300509631077"/>
    <s v="3.9 per 1000 0-17 yr olds"/>
    <x v="1682"/>
  </r>
  <r>
    <s v="E06000028_Children in households where no internet above 10mbps (neither home broadband nor mobile data) is available at the premises_Number"/>
    <s v="E06000028"/>
    <x v="10"/>
    <s v="Single time point"/>
    <n v="2019"/>
    <s v="Children without internet access"/>
    <x v="13"/>
    <s v="Number"/>
    <n v="96.486481061440685"/>
    <n v="36373"/>
    <n v="2.6526951601858713"/>
    <s v="2.7 per 1000 0-17 yr olds"/>
    <x v="1683"/>
  </r>
  <r>
    <s v="E10000009_Children in households where no internet above 10mbps (neither home broadband nor mobile data) is available at the premises_Number"/>
    <s v="E10000009"/>
    <x v="35"/>
    <s v="Single time point"/>
    <n v="2019"/>
    <s v="Children without internet access"/>
    <x v="13"/>
    <s v="Number"/>
    <n v="1768.0755277515925"/>
    <n v="76699"/>
    <n v="23.052132723393949"/>
    <s v="23.1 per 1000 0-17 yr olds"/>
    <x v="1684"/>
  </r>
  <r>
    <s v="E08000001_Children in households where no internet above 10mbps (neither home broadband nor mobile data) is available at the premises_Number"/>
    <s v="E08000001"/>
    <x v="9"/>
    <s v="Single time point"/>
    <n v="2019"/>
    <s v="Children without internet access"/>
    <x v="13"/>
    <s v="Number"/>
    <n v="253.03381976179193"/>
    <n v="67670"/>
    <n v="3.7392318569793397"/>
    <s v="3.7 per 1000 0-17 yr olds"/>
    <x v="1685"/>
  </r>
  <r>
    <s v="E09000021_Children in households where no internet above 10mbps (neither home broadband nor mobile data) is available at the premises_Number"/>
    <s v="E09000021"/>
    <x v="63"/>
    <s v="Single time point"/>
    <n v="2019"/>
    <s v="Children without internet access"/>
    <x v="13"/>
    <s v="Number"/>
    <n v="143.21923059576963"/>
    <n v="38977"/>
    <n v="3.6744549502468029"/>
    <s v="3.7 per 1000 0-17 yr olds"/>
    <x v="1686"/>
  </r>
  <r>
    <s v="E09000022_Children in households where no internet above 10mbps (neither home broadband nor mobile data) is available at the premises_Number"/>
    <s v="E09000022"/>
    <x v="66"/>
    <s v="Single time point"/>
    <n v="2019"/>
    <s v="Children without internet access"/>
    <x v="13"/>
    <s v="Number"/>
    <n v="78.124809038504637"/>
    <n v="62629"/>
    <n v="1.2474222650609883"/>
    <s v="1.2 per 1000 0-17 yr olds"/>
    <x v="1687"/>
  </r>
  <r>
    <s v="E10000018_Children in households where no internet above 10mbps (neither home broadband nor mobile data) is available at the premises_Number"/>
    <s v="E10000018"/>
    <x v="70"/>
    <s v="Single time point"/>
    <n v="2019"/>
    <s v="Children without internet access"/>
    <x v="13"/>
    <s v="Number"/>
    <n v="1681.6399639614256"/>
    <n v="140307"/>
    <n v="11.985431688806871"/>
    <s v="12 per 1000 0-17 yr olds"/>
    <x v="1688"/>
  </r>
  <r>
    <s v="E10000019_Children in households where no internet above 10mbps (neither home broadband nor mobile data) is available at the premises_Number"/>
    <s v="E10000019"/>
    <x v="72"/>
    <s v="Single time point"/>
    <n v="2019"/>
    <s v="Children without internet access"/>
    <x v="13"/>
    <s v="Number"/>
    <n v="5745.6349402261803"/>
    <n v="145641"/>
    <n v="39.450669387234228"/>
    <s v="39.5 per 1000 0-17 yr olds"/>
    <x v="1689"/>
  </r>
  <r>
    <s v="E10000020_Children in households where no internet above 10mbps (neither home broadband nor mobile data) is available at the premises_Number"/>
    <s v="E10000020"/>
    <x v="82"/>
    <s v="Single time point"/>
    <n v="2019"/>
    <s v="Children without internet access"/>
    <x v="13"/>
    <s v="Number"/>
    <n v="5526.257837101527"/>
    <n v="170810"/>
    <n v="32.353245343372912"/>
    <s v="32.4 per 1000 0-17 yr olds"/>
    <x v="1690"/>
  </r>
  <r>
    <s v="E10000021_Children in households where no internet above 10mbps (neither home broadband nor mobile data) is available at the premises_Number"/>
    <s v="E10000021"/>
    <x v="88"/>
    <s v="Single time point"/>
    <n v="2019"/>
    <s v="Children without internet access"/>
    <x v="13"/>
    <s v="Number"/>
    <n v="3175.3553942997096"/>
    <n v="170235"/>
    <n v="18.652776422590595"/>
    <s v="18.7 per 1000 0-17 yr olds"/>
    <x v="1691"/>
  </r>
  <r>
    <s v="E10000023_Children in households where no internet above 10mbps (neither home broadband nor mobile data) is available at the premises_Number"/>
    <s v="E10000023"/>
    <x v="87"/>
    <s v="Single time point"/>
    <n v="2019"/>
    <s v="Children without internet access"/>
    <x v="13"/>
    <s v="Number"/>
    <n v="5661.4746098771375"/>
    <n v="117499"/>
    <n v="48.183172706807184"/>
    <s v="48.2 per 1000 0-17 yr olds"/>
    <x v="1692"/>
  </r>
  <r>
    <s v="E10000024_Children in households where no internet above 10mbps (neither home broadband nor mobile data) is available at the premises_Number"/>
    <s v="E10000024"/>
    <x v="91"/>
    <s v="Single time point"/>
    <n v="2019"/>
    <s v="Children without internet access"/>
    <x v="13"/>
    <s v="Number"/>
    <n v="1032.6407194956405"/>
    <n v="166542"/>
    <n v="6.2004822777175761"/>
    <s v="6.2 per 1000 0-17 yr olds"/>
    <x v="1693"/>
  </r>
  <r>
    <s v="E10000025_Children in households where no internet above 10mbps (neither home broadband nor mobile data) is available at the premises_Number"/>
    <s v="E10000025"/>
    <x v="93"/>
    <s v="Single time point"/>
    <n v="2019"/>
    <s v="Children without internet access"/>
    <x v="13"/>
    <s v="Number"/>
    <n v="1517.7189316588631"/>
    <n v="144788"/>
    <n v="10.482353037951095"/>
    <s v="10.5 per 1000 0-17 yr olds"/>
    <x v="1694"/>
  </r>
  <r>
    <s v="E10000027_Children in households where no internet above 10mbps (neither home broadband nor mobile data) is available at the premises_Number"/>
    <s v="E10000027"/>
    <x v="112"/>
    <s v="Single time point"/>
    <n v="2019"/>
    <s v="Children without internet access"/>
    <x v="13"/>
    <s v="Number"/>
    <n v="6214.6377926696932"/>
    <n v="110700"/>
    <n v="56.139456121677441"/>
    <s v="56.1 per 1000 0-17 yr olds"/>
    <x v="1695"/>
  </r>
  <r>
    <s v="E10000028_Children in households where no internet above 10mbps (neither home broadband nor mobile data) is available at the premises_Number"/>
    <s v="E10000028"/>
    <x v="119"/>
    <s v="Single time point"/>
    <n v="2019"/>
    <s v="Children without internet access"/>
    <x v="13"/>
    <s v="Number"/>
    <n v="3079.5986734071803"/>
    <n v="169603"/>
    <n v="18.157689860481124"/>
    <s v="18.2 per 1000 0-17 yr olds"/>
    <x v="1696"/>
  </r>
  <r>
    <s v="E10000029_Children in households where no internet above 10mbps (neither home broadband nor mobile data) is available at the premises_Number"/>
    <s v="E10000029"/>
    <x v="123"/>
    <s v="Single time point"/>
    <n v="2019"/>
    <s v="Children without internet access"/>
    <x v="13"/>
    <s v="Number"/>
    <n v="2703.058737903511"/>
    <n v="152752"/>
    <n v="17.69573385555352"/>
    <s v="17.7 per 1000 0-17 yr olds"/>
    <x v="1697"/>
  </r>
  <r>
    <s v="E10000012_Children in households where no internet above 10mbps (neither home broadband nor mobile data) is available at the premises_Number"/>
    <s v="E10000012"/>
    <x v="42"/>
    <s v="Single time point"/>
    <n v="2019"/>
    <s v="Children without internet access"/>
    <x v="13"/>
    <s v="Number"/>
    <n v="7021.3034162522445"/>
    <n v="311172"/>
    <n v="22.564059157804188"/>
    <s v="22.6 per 1000 0-17 yr olds"/>
    <x v="1698"/>
  </r>
  <r>
    <s v="E10000013_Children in households where no internet above 10mbps (neither home broadband nor mobile data) is available at the premises_Number"/>
    <s v="E10000013"/>
    <x v="44"/>
    <s v="Single time point"/>
    <n v="2019"/>
    <s v="Children without internet access"/>
    <x v="13"/>
    <s v="Number"/>
    <n v="4129.4160156779117"/>
    <n v="128136"/>
    <n v="32.226821624507643"/>
    <s v="32.2 per 1000 0-17 yr olds"/>
    <x v="1699"/>
  </r>
  <r>
    <s v="E10000030_Children in households where no internet above 10mbps (neither home broadband nor mobile data) is available at the premises_Number"/>
    <s v="E10000030"/>
    <x v="125"/>
    <s v="Single time point"/>
    <n v="2019"/>
    <s v="Children without internet access"/>
    <x v="13"/>
    <s v="Number"/>
    <n v="1329.183325575802"/>
    <n v="261905"/>
    <n v="5.0750589930539771"/>
    <s v="5.1 per 1000 0-17 yr olds"/>
    <x v="1700"/>
  </r>
  <r>
    <s v="E10000014_Children in households where no internet above 10mbps (neither home broadband nor mobile data) is available at the premises_Number"/>
    <s v="E10000014"/>
    <x v="49"/>
    <s v="Single time point"/>
    <n v="2019"/>
    <s v="Children without internet access"/>
    <x v="13"/>
    <s v="Number"/>
    <n v="4266.5122615592745"/>
    <n v="284002"/>
    <n v="15.022824703907981"/>
    <s v="15 per 1000 0-17 yr olds"/>
    <x v="1701"/>
  </r>
  <r>
    <s v="E10000031_Children in households where no internet above 10mbps (neither home broadband nor mobile data) is available at the premises_Number"/>
    <s v="E10000031"/>
    <x v="139"/>
    <s v="Single time point"/>
    <n v="2019"/>
    <s v="Children without internet access"/>
    <x v="13"/>
    <s v="Number"/>
    <n v="1379.1476744344634"/>
    <n v="115928"/>
    <n v="11.896588179166926"/>
    <s v="11.9 per 1000 0-17 yr olds"/>
    <x v="1702"/>
  </r>
  <r>
    <s v="E10000015_Children in households where no internet above 10mbps (neither home broadband nor mobile data) is available at the premises_Number"/>
    <s v="E10000015"/>
    <x v="55"/>
    <s v="Single time point"/>
    <n v="2019"/>
    <s v="Children without internet access"/>
    <x v="13"/>
    <s v="Number"/>
    <n v="1917.2039124542314"/>
    <n v="271005"/>
    <n v="7.0744226580846528"/>
    <s v="7.1 per 1000 0-17 yr olds"/>
    <x v="1703"/>
  </r>
  <r>
    <s v="E10000016_Children in households where no internet above 10mbps (neither home broadband nor mobile data) is available at the premises_Number"/>
    <s v="E10000016"/>
    <x v="61"/>
    <s v="Single time point"/>
    <n v="2019"/>
    <s v="Children without internet access"/>
    <x v="13"/>
    <s v="Number"/>
    <n v="6734.6160614773644"/>
    <n v="340140"/>
    <n v="19.799541546061516"/>
    <s v="19.8 per 1000 0-17 yr olds"/>
    <x v="1704"/>
  </r>
  <r>
    <s v="E10000017_Children in households where no internet above 10mbps (neither home broadband nor mobile data) is available at the premises_Number"/>
    <s v="E10000017"/>
    <x v="67"/>
    <s v="Single time point"/>
    <n v="2019"/>
    <s v="Children without internet access"/>
    <x v="13"/>
    <s v="Number"/>
    <n v="2945.1316469067287"/>
    <n v="249727"/>
    <n v="11.793404985871486"/>
    <s v="11.8 per 1000 0-17 yr olds"/>
    <x v="1705"/>
  </r>
  <r>
    <s v="E10000032_Children in households where no internet above 10mbps (neither home broadband nor mobile data) is available at the premises_Number"/>
    <s v="E10000032"/>
    <x v="141"/>
    <s v="Single time point"/>
    <n v="2019"/>
    <s v="Children without internet access"/>
    <x v="13"/>
    <s v="Number"/>
    <n v="1502.0457574096565"/>
    <n v="174672"/>
    <n v="8.5992360390311937"/>
    <s v="8.6 per 1000 0-17 yr olds"/>
    <x v="1706"/>
  </r>
  <r>
    <s v="E10000034_Children in households where no internet above 10mbps (neither home broadband nor mobile data) is available at the premises_Number"/>
    <s v="E10000034"/>
    <x v="149"/>
    <s v="Single time point"/>
    <n v="2019"/>
    <s v="Children without internet access"/>
    <x v="13"/>
    <s v="Number"/>
    <n v="2135.0951942278252"/>
    <n v="117783"/>
    <n v="18.127362983009647"/>
    <s v="18.1 per 1000 0-17 yr olds"/>
    <x v="1707"/>
  </r>
  <r>
    <s v="E09000023_Children in households where no internet above 10mbps (neither home broadband nor mobile data) is available at the premises_Number"/>
    <s v="E09000023"/>
    <x v="71"/>
    <s v="Single time point"/>
    <n v="2019"/>
    <s v="Children without internet access"/>
    <x v="13"/>
    <s v="Number"/>
    <n v="252.17285767384001"/>
    <n v="68458"/>
    <n v="3.683614152821292"/>
    <s v="3.7 per 1000 0-17 yr olds"/>
    <x v="1708"/>
  </r>
  <r>
    <s v="E09000024_Children in households where no internet above 10mbps (neither home broadband nor mobile data) is available at the premises_Number"/>
    <s v="E09000024"/>
    <x v="77"/>
    <s v="Single time point"/>
    <n v="2019"/>
    <s v="Children without internet access"/>
    <x v="13"/>
    <s v="Number"/>
    <n v="133.49185982177542"/>
    <n v="47266"/>
    <n v="2.8242681805478655"/>
    <s v="2.8 per 1000 0-17 yr olds"/>
    <x v="1709"/>
  </r>
  <r>
    <s v="E09000025_Children in households where no internet above 10mbps (neither home broadband nor mobile data) is available at the premises_Number"/>
    <s v="E09000025"/>
    <x v="81"/>
    <s v="Single time point"/>
    <n v="2019"/>
    <s v="Children without internet access"/>
    <x v="13"/>
    <s v="Number"/>
    <n v="629.03452311293154"/>
    <n v="86567"/>
    <n v="7.2664470654282987"/>
    <s v="7.3 per 1000 0-17 yr olds"/>
    <x v="1710"/>
  </r>
  <r>
    <s v="E09000026_Children in households where no internet above 10mbps (neither home broadband nor mobile data) is available at the premises_Number"/>
    <s v="E09000026"/>
    <x v="99"/>
    <s v="Single time point"/>
    <n v="2019"/>
    <s v="Children without internet access"/>
    <x v="13"/>
    <s v="Number"/>
    <n v="106.91721550007658"/>
    <n v="76159"/>
    <n v="1.403868426582237"/>
    <s v="1.4 per 1000 0-17 yr olds"/>
    <x v="1711"/>
  </r>
  <r>
    <s v="E09000027_Children in households where no internet above 10mbps (neither home broadband nor mobile data) is available at the premises_Number"/>
    <s v="E09000027"/>
    <x v="101"/>
    <s v="Single time point"/>
    <n v="2019"/>
    <s v="Children without internet access"/>
    <x v="13"/>
    <s v="Number"/>
    <n v="205.00286697247705"/>
    <n v="45525"/>
    <n v="4.5030832942883476"/>
    <s v="4.5 per 1000 0-17 yr olds"/>
    <x v="1712"/>
  </r>
  <r>
    <s v="E09000028_Children in households where no internet above 10mbps (neither home broadband nor mobile data) is available at the premises_Number"/>
    <s v="E09000028"/>
    <x v="117"/>
    <s v="Single time point"/>
    <n v="2019"/>
    <s v="Children without internet access"/>
    <x v="13"/>
    <s v="Number"/>
    <n v="567.67571658310476"/>
    <n v="65121"/>
    <n v="8.7172450758296822"/>
    <s v="8.7 per 1000 0-17 yr olds"/>
    <x v="1713"/>
  </r>
  <r>
    <s v="E09000029_Children in households where no internet above 10mbps (neither home broadband nor mobile data) is available at the premises_Number"/>
    <s v="E09000029"/>
    <x v="126"/>
    <s v="Single time point"/>
    <n v="2019"/>
    <s v="Children without internet access"/>
    <x v="13"/>
    <s v="Number"/>
    <n v="185.237519309296"/>
    <n v="47941"/>
    <n v="3.863864318835569"/>
    <s v="3.9 per 1000 0-17 yr olds"/>
    <x v="1714"/>
  </r>
  <r>
    <s v="E09000030_Children in households where no internet above 10mbps (neither home broadband nor mobile data) is available at the premises_Number"/>
    <s v="E09000030"/>
    <x v="132"/>
    <s v="Single time point"/>
    <n v="2019"/>
    <s v="Children without internet access"/>
    <x v="13"/>
    <s v="Number"/>
    <n v="479.872136387853"/>
    <n v="70973"/>
    <n v="6.7613336957413805"/>
    <s v="6.8 per 1000 0-17 yr olds"/>
    <x v="1715"/>
  </r>
  <r>
    <s v="E09000031_Children in households where no internet above 10mbps (neither home broadband nor mobile data) is available at the premises_Number"/>
    <s v="E09000031"/>
    <x v="136"/>
    <s v="Single time point"/>
    <n v="2019"/>
    <s v="Children without internet access"/>
    <x v="13"/>
    <s v="Number"/>
    <n v="836.54118941243451"/>
    <n v="67017"/>
    <n v="12.482522187093341"/>
    <s v="12.5 per 1000 0-17 yr olds"/>
    <x v="1716"/>
  </r>
  <r>
    <s v="E09000032_Children in households where no internet above 10mbps (neither home broadband nor mobile data) is available at the premises_Number"/>
    <s v="E09000032"/>
    <x v="137"/>
    <s v="Single time point"/>
    <n v="2019"/>
    <s v="Children without internet access"/>
    <x v="13"/>
    <s v="Number"/>
    <n v="197.88643705853366"/>
    <n v="63840"/>
    <n v="3.099724891267758"/>
    <s v="3.1 per 1000 0-17 yr olds"/>
    <x v="1717"/>
  </r>
  <r>
    <s v="E09000033_Children in households where no internet above 10mbps (neither home broadband nor mobile data) is available at the premises_Number"/>
    <s v="E09000033"/>
    <x v="142"/>
    <s v="Single time point"/>
    <n v="2019"/>
    <s v="Children without internet access"/>
    <x v="13"/>
    <s v="Number"/>
    <n v="58.703725889541154"/>
    <n v="47445"/>
    <n v="1.2373005772903605"/>
    <s v="1.2 per 1000 0-17 yr olds"/>
    <x v="1718"/>
  </r>
  <r>
    <s v="E10000002_Children in households where no internet above 10mbps (neither home broadband nor mobile data) is available at the premises_Number"/>
    <s v="E10000002"/>
    <x v="17"/>
    <s v="Single time point"/>
    <n v="2019"/>
    <s v="Children without internet access"/>
    <x v="13"/>
    <s v="Number"/>
    <n v="2497.8993534158399"/>
    <n v="124321"/>
    <n v="20.092336398644154"/>
    <s v="20.1 per 1000 0-17 yr olds"/>
    <x v="1719"/>
  </r>
  <r>
    <s v="E10000003_Children in households where no internet above 10mbps (neither home broadband nor mobile data) is available at the premises_Number"/>
    <s v="E10000003"/>
    <x v="20"/>
    <s v="Single time point"/>
    <n v="2019"/>
    <s v="Children without internet access"/>
    <x v="13"/>
    <s v="Number"/>
    <n v="1900.6587737724776"/>
    <n v="135719"/>
    <n v="14.004367655026028"/>
    <s v="14 per 1000 0-17 yr olds"/>
    <x v="1720"/>
  </r>
  <r>
    <s v="E10000006_Children in households where no internet above 10mbps (neither home broadband nor mobile data) is available at the premises_Number"/>
    <s v="E10000006"/>
    <x v="29"/>
    <s v="Single time point"/>
    <n v="2019"/>
    <s v="Children without internet access"/>
    <x v="13"/>
    <s v="Number"/>
    <n v="2903.576217275056"/>
    <n v="92500"/>
    <n v="31.390013159730334"/>
    <s v="31.4 per 1000 0-17 yr olds"/>
    <x v="1721"/>
  </r>
  <r>
    <s v="E10000007_Children in households where no internet above 10mbps (neither home broadband nor mobile data) is available at the premises_Number"/>
    <s v="E10000007"/>
    <x v="32"/>
    <s v="Single time point"/>
    <n v="2019"/>
    <s v="Children without internet access"/>
    <x v="13"/>
    <s v="Number"/>
    <n v="3578.7552653589846"/>
    <n v="153272"/>
    <n v="23.349047871489798"/>
    <s v="23.3 per 1000 0-17 yr olds"/>
    <x v="1722"/>
  </r>
  <r>
    <s v="E10000008_Children in households where no internet above 10mbps (neither home broadband nor mobile data) is available at the premises_Number"/>
    <s v="E10000008"/>
    <x v="33"/>
    <s v="Single time point"/>
    <n v="2019"/>
    <s v="Children without internet access"/>
    <x v="13"/>
    <s v="Number"/>
    <n v="10874.767710568223"/>
    <n v="145878"/>
    <n v="74.547003047534389"/>
    <s v="74.5 per 1000 0-17 yr olds"/>
    <x v="1723"/>
  </r>
  <r>
    <s v="E10000011_Children in households where no internet above 10mbps (neither home broadband nor mobile data) is available at the premises_Number"/>
    <s v="E10000011"/>
    <x v="40"/>
    <s v="Single time point"/>
    <n v="2019"/>
    <s v="Children without internet access"/>
    <x v="13"/>
    <s v="Number"/>
    <n v="895.75079191226177"/>
    <n v="106378"/>
    <n v="8.4204515211064486"/>
    <s v="8.4 per 1000 0-17 yr olds"/>
    <x v="1724"/>
  </r>
  <r>
    <s v="E06000005_Population-based projected rate of overcrowded households in 2018_percentage"/>
    <s v="E06000005"/>
    <x v="30"/>
    <s v="Single time point"/>
    <n v="2018"/>
    <s v="Children living in crowded spaces"/>
    <x v="14"/>
    <s v="percentage"/>
    <n v="2.7169487893721875"/>
    <n v="22454"/>
    <m/>
    <s v="2.72%"/>
    <x v="1725"/>
  </r>
  <r>
    <s v="E06000047_Population-based projected rate of overcrowded households in 2018_percentage"/>
    <s v="E06000047"/>
    <x v="158"/>
    <s v="Single time point"/>
    <n v="2018"/>
    <s v="Children living in crowded spaces"/>
    <x v="14"/>
    <s v="percentage"/>
    <n v="2.2895135453948336"/>
    <n v="101040"/>
    <m/>
    <s v="2.29%"/>
    <x v="1726"/>
  </r>
  <r>
    <s v="E06000001_Population-based projected rate of overcrowded households in 2018_percentage"/>
    <s v="E06000001"/>
    <x v="52"/>
    <s v="Single time point"/>
    <n v="2018"/>
    <s v="Children living in crowded spaces"/>
    <x v="14"/>
    <s v="percentage"/>
    <n v="2.6512341099075036"/>
    <n v="20006"/>
    <m/>
    <s v="2.65%"/>
    <x v="1727"/>
  </r>
  <r>
    <s v="E06000002_Population-based projected rate of overcrowded households in 2018_percentage"/>
    <s v="E06000002"/>
    <x v="78"/>
    <s v="Single time point"/>
    <n v="2018"/>
    <s v="Children living in crowded spaces"/>
    <x v="14"/>
    <s v="percentage"/>
    <n v="4.5382235197454674"/>
    <n v="32513"/>
    <m/>
    <s v="4.54%"/>
    <x v="1728"/>
  </r>
  <r>
    <s v="E06000048_Population-based projected rate of overcrowded households in 2018_percentage"/>
    <s v="E06000048"/>
    <x v="89"/>
    <s v="Single time point"/>
    <n v="2018"/>
    <s v="Children living in crowded spaces"/>
    <x v="14"/>
    <s v="percentage"/>
    <n v="2.0305484574183956"/>
    <n v="59011"/>
    <m/>
    <s v="2.03%"/>
    <x v="1729"/>
  </r>
  <r>
    <s v="E06000003_Population-based projected rate of overcrowded households in 2018_percentage"/>
    <s v="E06000003"/>
    <x v="100"/>
    <s v="Single time point"/>
    <n v="2018"/>
    <s v="Children living in crowded spaces"/>
    <x v="14"/>
    <s v="percentage"/>
    <n v="2.3420853955205101"/>
    <n v="27626"/>
    <m/>
    <s v="2.34%"/>
    <x v="1730"/>
  </r>
  <r>
    <s v="E06000004_Population-based projected rate of overcrowded households in 2018_percentage"/>
    <s v="E06000004"/>
    <x v="121"/>
    <s v="Single time point"/>
    <n v="2018"/>
    <s v="Children living in crowded spaces"/>
    <x v="14"/>
    <s v="percentage"/>
    <n v="2.9775515102515189"/>
    <n v="43521"/>
    <m/>
    <s v="2.98%"/>
    <x v="1731"/>
  </r>
  <r>
    <s v="E08000020_Population-based projected rate of overcrowded households in 2018_percentage"/>
    <s v="E08000020"/>
    <x v="43"/>
    <s v="Single time point"/>
    <n v="2018"/>
    <s v="Children living in crowded spaces"/>
    <x v="14"/>
    <s v="percentage"/>
    <n v="3.524606401142885"/>
    <n v="39605"/>
    <m/>
    <s v="3.52%"/>
    <x v="1732"/>
  </r>
  <r>
    <s v="E08000021_Population-based projected rate of overcrowded households in 2018_percentage"/>
    <s v="E08000021"/>
    <x v="80"/>
    <s v="Single time point"/>
    <n v="2018"/>
    <s v="Children living in crowded spaces"/>
    <x v="14"/>
    <s v="percentage"/>
    <n v="4.4451404626139324"/>
    <n v="58056"/>
    <m/>
    <s v="4.45%"/>
    <x v="1733"/>
  </r>
  <r>
    <s v="E08000022_Population-based projected rate of overcrowded households in 2018_percentage"/>
    <s v="E08000022"/>
    <x v="86"/>
    <s v="Single time point"/>
    <n v="2018"/>
    <s v="Children living in crowded spaces"/>
    <x v="14"/>
    <s v="percentage"/>
    <n v="2.2071307300509337"/>
    <n v="41360"/>
    <m/>
    <s v="2.21%"/>
    <x v="1734"/>
  </r>
  <r>
    <s v="E08000023_Population-based projected rate of overcrowded households in 2018_percentage"/>
    <s v="E08000023"/>
    <x v="114"/>
    <s v="Single time point"/>
    <n v="2018"/>
    <s v="Children living in crowded spaces"/>
    <x v="14"/>
    <s v="percentage"/>
    <n v="3.3632587431327883"/>
    <n v="29920"/>
    <m/>
    <s v="3.36%"/>
    <x v="1735"/>
  </r>
  <r>
    <s v="E08000024_Population-based projected rate of overcrowded households in 2018_percentage"/>
    <s v="E08000024"/>
    <x v="124"/>
    <s v="Single time point"/>
    <n v="2018"/>
    <s v="Children living in crowded spaces"/>
    <x v="14"/>
    <s v="percentage"/>
    <n v="3.4260759197715394"/>
    <n v="54563"/>
    <m/>
    <s v="3.43%"/>
    <x v="1736"/>
  </r>
  <r>
    <s v="E06000008_Population-based projected rate of overcrowded households in 2018_percentage"/>
    <s v="E06000008"/>
    <x v="7"/>
    <s v="Single time point"/>
    <n v="2018"/>
    <s v="Children living in crowded spaces"/>
    <x v="14"/>
    <s v="percentage"/>
    <n v="6.1810193015186652"/>
    <n v="38481"/>
    <m/>
    <s v="6.18%"/>
    <x v="1737"/>
  </r>
  <r>
    <s v="E06000009_Population-based projected rate of overcrowded households in 2018_percentage"/>
    <s v="E06000009"/>
    <x v="8"/>
    <s v="Single time point"/>
    <n v="2018"/>
    <s v="Children living in crowded spaces"/>
    <x v="14"/>
    <s v="percentage"/>
    <n v="2.9378408190532412"/>
    <n v="28904"/>
    <m/>
    <s v="2.94%"/>
    <x v="1738"/>
  </r>
  <r>
    <s v="E06000049_Population-based projected rate of overcrowded households in 2018_percentage"/>
    <s v="E06000049"/>
    <x v="23"/>
    <s v="Single time point"/>
    <n v="2018"/>
    <s v="Children living in crowded spaces"/>
    <x v="14"/>
    <s v="percentage"/>
    <n v="2.0339812218939919"/>
    <n v="76523"/>
    <m/>
    <s v="2.03%"/>
    <x v="1739"/>
  </r>
  <r>
    <s v="E06000050_Population-based projected rate of overcrowded households in 2018_percentage"/>
    <s v="E06000050"/>
    <x v="153"/>
    <s v="Single time point"/>
    <n v="2018"/>
    <s v="Children living in crowded spaces"/>
    <x v="14"/>
    <s v="percentage"/>
    <n v="2.2807935408153166"/>
    <n v="68054"/>
    <m/>
    <s v="2.28%"/>
    <x v="1740"/>
  </r>
  <r>
    <s v="E06000006_Population-based projected rate of overcrowded households in 2018_percentage"/>
    <s v="E06000006"/>
    <x v="47"/>
    <s v="Single time point"/>
    <n v="2018"/>
    <s v="Children living in crowded spaces"/>
    <x v="14"/>
    <s v="percentage"/>
    <n v="2.853016206482593"/>
    <n v="28617"/>
    <m/>
    <s v="2.85%"/>
    <x v="1741"/>
  </r>
  <r>
    <s v="E06000007_Population-based projected rate of overcrowded households in 2018_percentage"/>
    <s v="E06000007"/>
    <x v="138"/>
    <s v="Single time point"/>
    <n v="2018"/>
    <s v="Children living in crowded spaces"/>
    <x v="14"/>
    <s v="percentage"/>
    <n v="2.4077989194268268"/>
    <n v="44484"/>
    <m/>
    <s v="2.41%"/>
    <x v="1742"/>
  </r>
  <r>
    <s v="E10000006_Population-based projected rate of overcrowded households in 2018_percentage"/>
    <s v="E10000006"/>
    <x v="29"/>
    <s v="Single time point"/>
    <n v="2018"/>
    <s v="Children living in crowded spaces"/>
    <x v="14"/>
    <s v="percentage"/>
    <n v="1.8253303429080985"/>
    <n v="92500"/>
    <m/>
    <s v="1.83%"/>
    <x v="1743"/>
  </r>
  <r>
    <s v="E08000001_Population-based projected rate of overcrowded households in 2018_percentage"/>
    <s v="E08000001"/>
    <x v="9"/>
    <s v="Single time point"/>
    <n v="2018"/>
    <s v="Children living in crowded spaces"/>
    <x v="14"/>
    <s v="percentage"/>
    <n v="4.73864439852525"/>
    <n v="67670"/>
    <m/>
    <s v="4.74%"/>
    <x v="1744"/>
  </r>
  <r>
    <s v="E08000002_Population-based projected rate of overcrowded households in 2018_percentage"/>
    <s v="E08000002"/>
    <x v="18"/>
    <s v="Single time point"/>
    <n v="2018"/>
    <s v="Children living in crowded spaces"/>
    <x v="14"/>
    <s v="percentage"/>
    <n v="3.4898160357430901"/>
    <n v="43142"/>
    <m/>
    <s v="3.49%"/>
    <x v="1745"/>
  </r>
  <r>
    <s v="E08000003_Population-based projected rate of overcrowded households in 2018_percentage"/>
    <s v="E08000003"/>
    <x v="75"/>
    <s v="Single time point"/>
    <n v="2018"/>
    <s v="Children living in crowded spaces"/>
    <x v="14"/>
    <s v="percentage"/>
    <n v="9.0220160806177958"/>
    <n v="121962"/>
    <m/>
    <s v="9.02%"/>
    <x v="1746"/>
  </r>
  <r>
    <s v="E08000004_Population-based projected rate of overcrowded households in 2018_percentage"/>
    <s v="E08000004"/>
    <x v="92"/>
    <s v="Single time point"/>
    <n v="2018"/>
    <s v="Children living in crowded spaces"/>
    <x v="14"/>
    <s v="percentage"/>
    <n v="7.2332791614454699"/>
    <n v="59416"/>
    <m/>
    <s v="7.23%"/>
    <x v="1747"/>
  </r>
  <r>
    <s v="E08000005_Population-based projected rate of overcrowded households in 2018_percentage"/>
    <s v="E08000005"/>
    <x v="102"/>
    <s v="Single time point"/>
    <n v="2018"/>
    <s v="Children living in crowded spaces"/>
    <x v="14"/>
    <s v="percentage"/>
    <n v="5.3602430555555554"/>
    <n v="52689"/>
    <m/>
    <s v="5.36%"/>
    <x v="1748"/>
  </r>
  <r>
    <s v="E08000006_Population-based projected rate of overcrowded households in 2018_percentage"/>
    <s v="E08000006"/>
    <x v="105"/>
    <s v="Single time point"/>
    <n v="2018"/>
    <s v="Children living in crowded spaces"/>
    <x v="14"/>
    <s v="percentage"/>
    <n v="4.4212312340961439"/>
    <n v="56566"/>
    <m/>
    <s v="4.42%"/>
    <x v="1749"/>
  </r>
  <r>
    <s v="E08000007_Population-based projected rate of overcrowded households in 2018_percentage"/>
    <s v="E08000007"/>
    <x v="120"/>
    <s v="Single time point"/>
    <n v="2018"/>
    <s v="Children living in crowded spaces"/>
    <x v="14"/>
    <s v="percentage"/>
    <n v="3.1006024148123981"/>
    <n v="63141"/>
    <m/>
    <s v="3.1%"/>
    <x v="1750"/>
  </r>
  <r>
    <s v="E08000008_Population-based projected rate of overcrowded households in 2018_percentage"/>
    <s v="E08000008"/>
    <x v="128"/>
    <s v="Single time point"/>
    <n v="2018"/>
    <s v="Children living in crowded spaces"/>
    <x v="14"/>
    <s v="percentage"/>
    <n v="3.9356313123334701"/>
    <n v="50223"/>
    <m/>
    <s v="3.94%"/>
    <x v="1751"/>
  </r>
  <r>
    <s v="E08000009_Population-based projected rate of overcrowded households in 2018_percentage"/>
    <s v="E08000009"/>
    <x v="133"/>
    <s v="Single time point"/>
    <n v="2018"/>
    <s v="Children living in crowded spaces"/>
    <x v="14"/>
    <s v="percentage"/>
    <n v="3.8285484344311533"/>
    <n v="56087"/>
    <m/>
    <s v="3.83%"/>
    <x v="1752"/>
  </r>
  <r>
    <s v="E08000010_Population-based projected rate of overcrowded households in 2018_percentage"/>
    <s v="E08000010"/>
    <x v="143"/>
    <s v="Single time point"/>
    <n v="2018"/>
    <s v="Children living in crowded spaces"/>
    <x v="14"/>
    <s v="percentage"/>
    <n v="2.6842931092634141"/>
    <n v="68388"/>
    <m/>
    <s v="2.68%"/>
    <x v="1753"/>
  </r>
  <r>
    <s v="E10000017_Population-based projected rate of overcrowded households in 2018_percentage"/>
    <s v="E10000017"/>
    <x v="67"/>
    <s v="Single time point"/>
    <n v="2018"/>
    <s v="Children living in crowded spaces"/>
    <x v="14"/>
    <s v="percentage"/>
    <n v="2.9544689793854104"/>
    <n v="249727"/>
    <m/>
    <s v="2.95%"/>
    <x v="1754"/>
  </r>
  <r>
    <s v="E08000011_Population-based projected rate of overcrowded households in 2018_percentage"/>
    <s v="E08000011"/>
    <x v="65"/>
    <s v="Single time point"/>
    <n v="2018"/>
    <s v="Children living in crowded spaces"/>
    <x v="14"/>
    <s v="percentage"/>
    <n v="4.1224336708902038"/>
    <n v="33477"/>
    <m/>
    <s v="4.12%"/>
    <x v="1755"/>
  </r>
  <r>
    <s v="E08000012_Population-based projected rate of overcrowded households in 2018_percentage"/>
    <s v="E08000012"/>
    <x v="73"/>
    <s v="Single time point"/>
    <n v="2018"/>
    <s v="Children living in crowded spaces"/>
    <x v="14"/>
    <s v="percentage"/>
    <n v="4.4615773284702023"/>
    <n v="94902"/>
    <m/>
    <s v="4.46%"/>
    <x v="1756"/>
  </r>
  <r>
    <s v="E08000014_Population-based projected rate of overcrowded households in 2018_percentage"/>
    <s v="E08000014"/>
    <x v="107"/>
    <s v="Single time point"/>
    <n v="2018"/>
    <s v="Children living in crowded spaces"/>
    <x v="14"/>
    <s v="percentage"/>
    <n v="2.8576274060883575"/>
    <n v="53833"/>
    <m/>
    <s v="2.86%"/>
    <x v="1757"/>
  </r>
  <r>
    <s v="E08000013_Population-based projected rate of overcrowded households in 2018_percentage"/>
    <s v="E08000013"/>
    <x v="152"/>
    <s v="Single time point"/>
    <n v="2018"/>
    <s v="Children living in crowded spaces"/>
    <x v="14"/>
    <s v="percentage"/>
    <n v="2.8308862364001266"/>
    <n v="36785"/>
    <m/>
    <s v="2.83%"/>
    <x v="1758"/>
  </r>
  <r>
    <s v="E08000015_Population-based projected rate of overcrowded households in 2018_percentage"/>
    <s v="E08000015"/>
    <x v="146"/>
    <s v="Single time point"/>
    <n v="2018"/>
    <s v="Children living in crowded spaces"/>
    <x v="14"/>
    <s v="percentage"/>
    <n v="2.2428031838842535"/>
    <n v="67576"/>
    <m/>
    <s v="2.24%"/>
    <x v="1759"/>
  </r>
  <r>
    <s v="E06000011_Population-based projected rate of overcrowded households in 2018_percentage"/>
    <s v="E06000011"/>
    <x v="39"/>
    <s v="Single time point"/>
    <n v="2018"/>
    <s v="Children living in crowded spaces"/>
    <x v="14"/>
    <s v="percentage"/>
    <n v="1.9051680742770849"/>
    <n v="62942"/>
    <m/>
    <s v="1.91%"/>
    <x v="1760"/>
  </r>
  <r>
    <s v="E06000010_Population-based projected rate of overcrowded households in 2018_percentage"/>
    <s v="E06000010"/>
    <x v="62"/>
    <s v="Single time point"/>
    <n v="2018"/>
    <s v="Children living in crowded spaces"/>
    <x v="14"/>
    <s v="percentage"/>
    <n v="4.2550357028668868"/>
    <n v="57023"/>
    <m/>
    <s v="4.26%"/>
    <x v="1761"/>
  </r>
  <r>
    <s v="E06000012_Population-based projected rate of overcrowded households in 2018_percentage"/>
    <s v="E06000012"/>
    <x v="83"/>
    <s v="Single time point"/>
    <n v="2018"/>
    <s v="Children living in crowded spaces"/>
    <x v="14"/>
    <s v="percentage"/>
    <n v="2.4961625087867789"/>
    <n v="34503"/>
    <m/>
    <s v="2.5%"/>
    <x v="1762"/>
  </r>
  <r>
    <s v="E06000013_Population-based projected rate of overcrowded households in 2018_percentage"/>
    <s v="E06000013"/>
    <x v="84"/>
    <s v="Single time point"/>
    <n v="2018"/>
    <s v="Children living in crowded spaces"/>
    <x v="14"/>
    <s v="percentage"/>
    <n v="2.7658310225793672"/>
    <n v="35714"/>
    <m/>
    <s v="2.77%"/>
    <x v="1763"/>
  </r>
  <r>
    <s v="E06000014_Population-based projected rate of overcrowded households in 2018_percentage"/>
    <s v="E06000014"/>
    <x v="150"/>
    <s v="Single time point"/>
    <n v="2018"/>
    <s v="Children living in crowded spaces"/>
    <x v="14"/>
    <s v="percentage"/>
    <n v="4.0922393195230509"/>
    <n v="36572"/>
    <m/>
    <s v="4.09%"/>
    <x v="1764"/>
  </r>
  <r>
    <s v="E10000023_Population-based projected rate of overcrowded households in 2018_percentage"/>
    <s v="E10000023"/>
    <x v="87"/>
    <s v="Single time point"/>
    <n v="2018"/>
    <s v="Children living in crowded spaces"/>
    <x v="14"/>
    <s v="percentage"/>
    <n v="2.032393586755731"/>
    <n v="117499"/>
    <m/>
    <s v="2.03%"/>
    <x v="1765"/>
  </r>
  <r>
    <s v="E08000016_Population-based projected rate of overcrowded households in 2018_percentage"/>
    <s v="E08000016"/>
    <x v="2"/>
    <s v="Single time point"/>
    <n v="2018"/>
    <s v="Children living in crowded spaces"/>
    <x v="14"/>
    <s v="percentage"/>
    <n v="2.5218875388630062"/>
    <n v="50727"/>
    <m/>
    <s v="2.52%"/>
    <x v="1766"/>
  </r>
  <r>
    <s v="E08000017_Population-based projected rate of overcrowded households in 2018_percentage"/>
    <s v="E08000017"/>
    <x v="34"/>
    <s v="Single time point"/>
    <n v="2018"/>
    <s v="Children living in crowded spaces"/>
    <x v="14"/>
    <s v="percentage"/>
    <n v="3.2129784088483402"/>
    <n v="66448"/>
    <m/>
    <s v="3.21%"/>
    <x v="1767"/>
  </r>
  <r>
    <s v="E08000018_Population-based projected rate of overcrowded households in 2018_percentage"/>
    <s v="E08000018"/>
    <x v="103"/>
    <s v="Single time point"/>
    <n v="2018"/>
    <s v="Children living in crowded spaces"/>
    <x v="14"/>
    <s v="percentage"/>
    <n v="3.0583694236931289"/>
    <n v="57196"/>
    <m/>
    <s v="3.06%"/>
    <x v="1768"/>
  </r>
  <r>
    <s v="E08000019_Population-based projected rate of overcrowded households in 2018_percentage"/>
    <s v="E08000019"/>
    <x v="108"/>
    <s v="Single time point"/>
    <n v="2018"/>
    <s v="Children living in crowded spaces"/>
    <x v="14"/>
    <s v="percentage"/>
    <n v="5.0521971267632679"/>
    <n v="117497"/>
    <m/>
    <s v="5.05%"/>
    <x v="1769"/>
  </r>
  <r>
    <s v="E08000032_Population-based projected rate of overcrowded households in 2018_percentage"/>
    <s v="E08000032"/>
    <x v="12"/>
    <s v="Single time point"/>
    <n v="2018"/>
    <s v="Children living in crowded spaces"/>
    <x v="14"/>
    <s v="percentage"/>
    <n v="6.2078516377649331"/>
    <n v="142005"/>
    <m/>
    <s v="6.21%"/>
    <x v="1770"/>
  </r>
  <r>
    <s v="E08000033_Population-based projected rate of overcrowded households in 2018_percentage"/>
    <s v="E08000033"/>
    <x v="19"/>
    <s v="Single time point"/>
    <n v="2018"/>
    <s v="Children living in crowded spaces"/>
    <x v="14"/>
    <s v="percentage"/>
    <n v="3.3224333034343667"/>
    <n v="46021"/>
    <m/>
    <s v="3.32%"/>
    <x v="1771"/>
  </r>
  <r>
    <s v="E08000034_Population-based projected rate of overcrowded households in 2018_percentage"/>
    <s v="E08000034"/>
    <x v="64"/>
    <s v="Single time point"/>
    <n v="2018"/>
    <s v="Children living in crowded spaces"/>
    <x v="14"/>
    <s v="percentage"/>
    <n v="4.863997241850555"/>
    <n v="100174"/>
    <m/>
    <s v="4.86%"/>
    <x v="1772"/>
  </r>
  <r>
    <s v="E08000035_Population-based projected rate of overcrowded households in 2018_percentage"/>
    <s v="E08000035"/>
    <x v="68"/>
    <s v="Single time point"/>
    <n v="2018"/>
    <s v="Children living in crowded spaces"/>
    <x v="14"/>
    <s v="percentage"/>
    <n v="3.9002083421158953"/>
    <n v="168176"/>
    <m/>
    <s v="3.9%"/>
    <x v="1773"/>
  </r>
  <r>
    <s v="E08000036_Population-based projected rate of overcrowded households in 2018_percentage"/>
    <s v="E08000036"/>
    <x v="134"/>
    <s v="Single time point"/>
    <n v="2018"/>
    <s v="Children living in crowded spaces"/>
    <x v="14"/>
    <s v="percentage"/>
    <n v="2.6899027162533651"/>
    <n v="72893"/>
    <m/>
    <s v="2.69%"/>
    <x v="1774"/>
  </r>
  <r>
    <s v="E06000015_Population-based projected rate of overcrowded households in 2018_percentage"/>
    <s v="E06000015"/>
    <x v="31"/>
    <s v="Single time point"/>
    <n v="2018"/>
    <s v="Children living in crowded spaces"/>
    <x v="14"/>
    <s v="percentage"/>
    <n v="5.1737260384608641"/>
    <n v="59899"/>
    <m/>
    <s v="5.17%"/>
    <x v="1775"/>
  </r>
  <r>
    <s v="E06000016_Population-based projected rate of overcrowded households in 2018_percentage"/>
    <s v="E06000016"/>
    <x v="69"/>
    <s v="Single time point"/>
    <n v="2018"/>
    <s v="Children living in crowded spaces"/>
    <x v="14"/>
    <s v="percentage"/>
    <n v="10.111229380362717"/>
    <n v="83994"/>
    <m/>
    <s v="10.11%"/>
    <x v="1776"/>
  </r>
  <r>
    <s v="E06000018_Population-based projected rate of overcrowded households in 2018_percentage"/>
    <s v="E06000018"/>
    <x v="90"/>
    <s v="Single time point"/>
    <n v="2018"/>
    <s v="Children living in crowded spaces"/>
    <x v="14"/>
    <s v="percentage"/>
    <n v="6.995862659215704"/>
    <n v="68651"/>
    <m/>
    <s v="7%"/>
    <x v="1777"/>
  </r>
  <r>
    <s v="E06000017_Population-based projected rate of overcrowded households in 2018_percentage"/>
    <s v="E06000017"/>
    <x v="104"/>
    <s v="Single time point"/>
    <n v="2018"/>
    <s v="Children living in crowded spaces"/>
    <x v="14"/>
    <s v="percentage"/>
    <n v="1.2331689108118917"/>
    <n v="7807"/>
    <m/>
    <s v="1.23%"/>
    <x v="1778"/>
  </r>
  <r>
    <s v="E10000007_Population-based projected rate of overcrowded households in 2018_percentage"/>
    <s v="E10000007"/>
    <x v="32"/>
    <s v="Single time point"/>
    <n v="2018"/>
    <s v="Children living in crowded spaces"/>
    <x v="14"/>
    <s v="percentage"/>
    <n v="2.1467846330985427"/>
    <n v="153272"/>
    <m/>
    <s v="2.15%"/>
    <x v="1779"/>
  </r>
  <r>
    <s v="E10000018_Population-based projected rate of overcrowded households in 2018_percentage"/>
    <s v="E10000018"/>
    <x v="70"/>
    <s v="Single time point"/>
    <n v="2018"/>
    <s v="Children living in crowded spaces"/>
    <x v="14"/>
    <s v="percentage"/>
    <n v="2.0255464899750963"/>
    <n v="140307"/>
    <m/>
    <s v="2.03%"/>
    <x v="1780"/>
  </r>
  <r>
    <s v="E10000019_Population-based projected rate of overcrowded households in 2018_percentage"/>
    <s v="E10000019"/>
    <x v="72"/>
    <s v="Single time point"/>
    <n v="2018"/>
    <s v="Children living in crowded spaces"/>
    <x v="14"/>
    <s v="percentage"/>
    <n v="2.2896827058745113"/>
    <n v="145641"/>
    <m/>
    <s v="2.29%"/>
    <x v="1781"/>
  </r>
  <r>
    <s v="E10000021_Population-based projected rate of overcrowded households in 2018_percentage"/>
    <s v="E10000021"/>
    <x v="88"/>
    <s v="Single time point"/>
    <n v="2018"/>
    <s v="Children living in crowded spaces"/>
    <x v="14"/>
    <s v="percentage"/>
    <n v="2.7284160807093571"/>
    <n v="170235"/>
    <m/>
    <s v="2.73%"/>
    <x v="1782"/>
  </r>
  <r>
    <s v="E10000024_Population-based projected rate of overcrowded households in 2018_percentage"/>
    <s v="E10000024"/>
    <x v="91"/>
    <s v="Single time point"/>
    <n v="2018"/>
    <s v="Children living in crowded spaces"/>
    <x v="14"/>
    <s v="percentage"/>
    <n v="2.2027920778455474"/>
    <n v="166542"/>
    <m/>
    <s v="2.2%"/>
    <x v="1783"/>
  </r>
  <r>
    <s v="E06000019_Population-based projected rate of overcrowded households in 2018_percentage"/>
    <s v="E06000019"/>
    <x v="159"/>
    <s v="Single time point"/>
    <n v="2018"/>
    <s v="Children living in crowded spaces"/>
    <x v="14"/>
    <s v="percentage"/>
    <n v="3.1229857632990825"/>
    <n v="36103"/>
    <m/>
    <s v="3.12%"/>
    <x v="1784"/>
  </r>
  <r>
    <s v="E06000051_Population-based projected rate of overcrowded households in 2018_percentage"/>
    <s v="E06000051"/>
    <x v="109"/>
    <s v="Single time point"/>
    <n v="2018"/>
    <s v="Children living in crowded spaces"/>
    <x v="14"/>
    <s v="percentage"/>
    <n v="2.2610546447244628"/>
    <n v="59839"/>
    <m/>
    <s v="2.26%"/>
    <x v="1785"/>
  </r>
  <r>
    <s v="E06000021_Population-based projected rate of overcrowded households in 2018_percentage"/>
    <s v="E06000021"/>
    <x v="122"/>
    <s v="Single time point"/>
    <n v="2018"/>
    <s v="Children living in crowded spaces"/>
    <x v="14"/>
    <s v="percentage"/>
    <n v="4.3960027887520337"/>
    <n v="57549"/>
    <m/>
    <s v="4.4%"/>
    <x v="1786"/>
  </r>
  <r>
    <s v="E06000020_Population-based projected rate of overcrowded households in 2018_percentage"/>
    <s v="E06000020"/>
    <x v="129"/>
    <s v="Single time point"/>
    <n v="2018"/>
    <s v="Children living in crowded spaces"/>
    <x v="14"/>
    <s v="percentage"/>
    <n v="3.4245135719433097"/>
    <n v="40620"/>
    <m/>
    <s v="3.42%"/>
    <x v="1787"/>
  </r>
  <r>
    <s v="E10000028_Population-based projected rate of overcrowded households in 2018_percentage"/>
    <s v="E10000028"/>
    <x v="119"/>
    <s v="Single time point"/>
    <n v="2018"/>
    <s v="Children living in crowded spaces"/>
    <x v="14"/>
    <s v="percentage"/>
    <n v="2.4640899840399926"/>
    <n v="169603"/>
    <m/>
    <s v="2.46%"/>
    <x v="1788"/>
  </r>
  <r>
    <s v="E10000031_Population-based projected rate of overcrowded households in 2018_percentage"/>
    <s v="E10000031"/>
    <x v="139"/>
    <s v="Single time point"/>
    <n v="2018"/>
    <s v="Children living in crowded spaces"/>
    <x v="14"/>
    <s v="percentage"/>
    <n v="2.4198610419687885"/>
    <n v="115928"/>
    <m/>
    <s v="2.42%"/>
    <x v="1789"/>
  </r>
  <r>
    <s v="E08000025_Population-based projected rate of overcrowded households in 2018_percentage"/>
    <s v="E08000025"/>
    <x v="6"/>
    <s v="Single time point"/>
    <n v="2018"/>
    <s v="Children living in crowded spaces"/>
    <x v="14"/>
    <s v="percentage"/>
    <n v="9.8508602969572721"/>
    <n v="288388"/>
    <m/>
    <s v="9.85%"/>
    <x v="1790"/>
  </r>
  <r>
    <s v="E08000026_Population-based projected rate of overcrowded households in 2018_percentage"/>
    <s v="E08000026"/>
    <x v="27"/>
    <s v="Single time point"/>
    <n v="2018"/>
    <s v="Children living in crowded spaces"/>
    <x v="14"/>
    <s v="percentage"/>
    <n v="7.8242752739867276"/>
    <n v="78994"/>
    <m/>
    <s v="7.82%"/>
    <x v="1791"/>
  </r>
  <r>
    <s v="E08000027_Population-based projected rate of overcrowded households in 2018_percentage"/>
    <s v="E08000027"/>
    <x v="36"/>
    <s v="Single time point"/>
    <n v="2018"/>
    <s v="Children living in crowded spaces"/>
    <x v="14"/>
    <s v="percentage"/>
    <n v="3.609076978755188"/>
    <n v="69265"/>
    <m/>
    <s v="3.61%"/>
    <x v="1792"/>
  </r>
  <r>
    <s v="E08000028_Population-based projected rate of overcrowded households in 2018_percentage"/>
    <s v="E08000028"/>
    <x v="106"/>
    <s v="Single time point"/>
    <n v="2018"/>
    <s v="Children living in crowded spaces"/>
    <x v="14"/>
    <s v="percentage"/>
    <n v="7.3132710359805762"/>
    <n v="81920"/>
    <m/>
    <s v="7.31%"/>
    <x v="1793"/>
  </r>
  <r>
    <s v="E08000029_Population-based projected rate of overcrowded households in 2018_percentage"/>
    <s v="E08000029"/>
    <x v="111"/>
    <s v="Single time point"/>
    <n v="2018"/>
    <s v="Children living in crowded spaces"/>
    <x v="14"/>
    <s v="percentage"/>
    <n v="2.6273589290694432"/>
    <n v="46946"/>
    <m/>
    <s v="2.63%"/>
    <x v="1794"/>
  </r>
  <r>
    <s v="E08000030_Population-based projected rate of overcrowded households in 2018_percentage"/>
    <s v="E08000030"/>
    <x v="135"/>
    <s v="Single time point"/>
    <n v="2018"/>
    <s v="Children living in crowded spaces"/>
    <x v="14"/>
    <s v="percentage"/>
    <n v="5.2419731979001671"/>
    <n v="68157"/>
    <m/>
    <s v="5.24%"/>
    <x v="1795"/>
  </r>
  <r>
    <s v="E08000031_Population-based projected rate of overcrowded households in 2018_percentage"/>
    <s v="E08000031"/>
    <x v="148"/>
    <s v="Single time point"/>
    <n v="2018"/>
    <s v="Children living in crowded spaces"/>
    <x v="14"/>
    <s v="percentage"/>
    <n v="5.9800656111560002"/>
    <n v="61244"/>
    <m/>
    <s v="5.98%"/>
    <x v="1796"/>
  </r>
  <r>
    <s v="E10000034_Population-based projected rate of overcrowded households in 2018_percentage"/>
    <s v="E10000034"/>
    <x v="149"/>
    <s v="Single time point"/>
    <n v="2018"/>
    <s v="Children living in crowded spaces"/>
    <x v="14"/>
    <s v="percentage"/>
    <n v="2.5238093251625875"/>
    <n v="117783"/>
    <m/>
    <s v="2.52%"/>
    <x v="1797"/>
  </r>
  <r>
    <s v="E06000055_Population-based projected rate of overcrowded households in 2018_percentage"/>
    <s v="E06000055"/>
    <x v="155"/>
    <s v="Single time point"/>
    <n v="2018"/>
    <s v="Children living in crowded spaces"/>
    <x v="14"/>
    <s v="percentage"/>
    <n v="4.1214818529430204"/>
    <n v="40088"/>
    <m/>
    <s v="4.12%"/>
    <x v="1798"/>
  </r>
  <r>
    <s v="E06000056_Population-based projected rate of overcrowded households in 2018_percentage"/>
    <s v="E06000056"/>
    <x v="22"/>
    <s v="Single time point"/>
    <n v="2018"/>
    <s v="Children living in crowded spaces"/>
    <x v="14"/>
    <s v="percentage"/>
    <n v="2.926534541501741"/>
    <n v="62515"/>
    <m/>
    <s v="2.93%"/>
    <x v="1799"/>
  </r>
  <r>
    <s v="E06000032_Population-based projected rate of overcrowded households in 2018_percentage"/>
    <s v="E06000032"/>
    <x v="74"/>
    <s v="Single time point"/>
    <n v="2018"/>
    <s v="Children living in crowded spaces"/>
    <x v="14"/>
    <s v="percentage"/>
    <n v="11.916138587925753"/>
    <n v="57375"/>
    <m/>
    <s v="11.92%"/>
    <x v="1800"/>
  </r>
  <r>
    <s v="E06000031_Population-based projected rate of overcrowded households in 2018_percentage"/>
    <s v="E06000031"/>
    <x v="94"/>
    <s v="Single time point"/>
    <n v="2018"/>
    <s v="Children living in crowded spaces"/>
    <x v="14"/>
    <s v="percentage"/>
    <n v="5.1853912122197077"/>
    <n v="51137"/>
    <m/>
    <s v="5.19%"/>
    <x v="1801"/>
  </r>
  <r>
    <s v="E06000033_Population-based projected rate of overcrowded households in 2018_percentage"/>
    <s v="E06000033"/>
    <x v="116"/>
    <s v="Single time point"/>
    <n v="2018"/>
    <s v="Children living in crowded spaces"/>
    <x v="14"/>
    <s v="percentage"/>
    <n v="5.3088287007099835"/>
    <n v="39540"/>
    <m/>
    <s v="5.31%"/>
    <x v="1802"/>
  </r>
  <r>
    <s v="E06000034_Population-based projected rate of overcrowded households in 2018_percentage"/>
    <s v="E06000034"/>
    <x v="130"/>
    <s v="Single time point"/>
    <n v="2018"/>
    <s v="Children living in crowded spaces"/>
    <x v="14"/>
    <s v="percentage"/>
    <n v="6.3177933227042296"/>
    <n v="43762"/>
    <m/>
    <s v="6.32%"/>
    <x v="1803"/>
  </r>
  <r>
    <s v="E10000003_Population-based projected rate of overcrowded households in 2018_percentage"/>
    <s v="E10000003"/>
    <x v="20"/>
    <s v="Single time point"/>
    <n v="2018"/>
    <s v="Children living in crowded spaces"/>
    <x v="14"/>
    <s v="percentage"/>
    <n v="2.9975203091852047"/>
    <n v="135719"/>
    <m/>
    <s v="3%"/>
    <x v="1804"/>
  </r>
  <r>
    <s v="E10000012_Population-based projected rate of overcrowded households in 2018_percentage"/>
    <s v="E10000012"/>
    <x v="42"/>
    <s v="Single time point"/>
    <n v="2018"/>
    <s v="Children living in crowded spaces"/>
    <x v="14"/>
    <s v="percentage"/>
    <n v="3.1848647267541343"/>
    <n v="311172"/>
    <m/>
    <s v="3.18%"/>
    <x v="1805"/>
  </r>
  <r>
    <s v="E10000015_Population-based projected rate of overcrowded households in 2018_percentage"/>
    <s v="E10000015"/>
    <x v="55"/>
    <s v="Single time point"/>
    <n v="2018"/>
    <s v="Children living in crowded spaces"/>
    <x v="14"/>
    <s v="percentage"/>
    <n v="4.3200313379395476"/>
    <n v="271005"/>
    <m/>
    <s v="4.32%"/>
    <x v="1806"/>
  </r>
  <r>
    <s v="E10000020_Population-based projected rate of overcrowded households in 2018_percentage"/>
    <s v="E10000020"/>
    <x v="82"/>
    <s v="Single time point"/>
    <n v="2018"/>
    <s v="Children living in crowded spaces"/>
    <x v="14"/>
    <s v="percentage"/>
    <n v="2.2897993737989975"/>
    <n v="170810"/>
    <m/>
    <s v="2.29%"/>
    <x v="1807"/>
  </r>
  <r>
    <s v="E10000029_Population-based projected rate of overcrowded households in 2018_percentage"/>
    <s v="E10000029"/>
    <x v="123"/>
    <s v="Single time point"/>
    <n v="2018"/>
    <s v="Children living in crowded spaces"/>
    <x v="14"/>
    <s v="percentage"/>
    <n v="2.3913498205924468"/>
    <n v="152752"/>
    <m/>
    <s v="2.39%"/>
    <x v="1808"/>
  </r>
  <r>
    <s v="E09000007_Population-based projected rate of overcrowded households in 2018_percentage"/>
    <s v="E09000007"/>
    <x v="21"/>
    <s v="Single time point"/>
    <n v="2018"/>
    <s v="Children living in crowded spaces"/>
    <x v="14"/>
    <s v="percentage"/>
    <n v="14.630371630645204"/>
    <n v="50983"/>
    <m/>
    <s v="14.63%"/>
    <x v="1809"/>
  </r>
  <r>
    <s v="E09000001_Population-based projected rate of overcrowded households in 2018_percentage"/>
    <s v="E09000001"/>
    <x v="25"/>
    <s v="Single time point"/>
    <n v="2018"/>
    <s v="Children living in crowded spaces"/>
    <x v="14"/>
    <s v="percentage"/>
    <n v="5.8836944127708097"/>
    <n v="1453"/>
    <m/>
    <s v="5.88%"/>
    <x v="1810"/>
  </r>
  <r>
    <s v="E09000012_Population-based projected rate of overcrowded households in 2018_percentage"/>
    <s v="E09000012"/>
    <x v="46"/>
    <s v="Single time point"/>
    <n v="2018"/>
    <s v="Children living in crowded spaces"/>
    <x v="14"/>
    <s v="percentage"/>
    <n v="16.93691955956486"/>
    <n v="63655"/>
    <m/>
    <s v="16.94%"/>
    <x v="1811"/>
  </r>
  <r>
    <s v="E09000013_Population-based projected rate of overcrowded households in 2018_percentage"/>
    <s v="E09000013"/>
    <x v="48"/>
    <s v="Single time point"/>
    <n v="2018"/>
    <s v="Children living in crowded spaces"/>
    <x v="14"/>
    <s v="percentage"/>
    <n v="12.239731976672044"/>
    <n v="36898"/>
    <m/>
    <s v="12.24%"/>
    <x v="1812"/>
  </r>
  <r>
    <s v="E09000014_Population-based projected rate of overcrowded households in 2018_percentage"/>
    <s v="E09000014"/>
    <x v="50"/>
    <s v="Single time point"/>
    <n v="2018"/>
    <s v="Children living in crowded spaces"/>
    <x v="14"/>
    <s v="percentage"/>
    <n v="17.031185908892812"/>
    <n v="60398"/>
    <m/>
    <s v="17.03%"/>
    <x v="1813"/>
  </r>
  <r>
    <s v="E09000019_Population-based projected rate of overcrowded households in 2018_percentage"/>
    <s v="E09000019"/>
    <x v="59"/>
    <s v="Single time point"/>
    <n v="2018"/>
    <s v="Children living in crowded spaces"/>
    <x v="14"/>
    <s v="percentage"/>
    <n v="12.948229665741955"/>
    <n v="42098"/>
    <m/>
    <s v="12.95%"/>
    <x v="1814"/>
  </r>
  <r>
    <s v="E09000020_Population-based projected rate of overcrowded households in 2018_percentage"/>
    <s v="E09000020"/>
    <x v="60"/>
    <s v="Single time point"/>
    <n v="2018"/>
    <s v="Children living in crowded spaces"/>
    <x v="14"/>
    <s v="percentage"/>
    <n v="8.3324844657227253"/>
    <n v="28678"/>
    <m/>
    <s v="8.33%"/>
    <x v="1815"/>
  </r>
  <r>
    <s v="E09000022_Population-based projected rate of overcrowded households in 2018_percentage"/>
    <s v="E09000022"/>
    <x v="66"/>
    <s v="Single time point"/>
    <n v="2018"/>
    <s v="Children living in crowded spaces"/>
    <x v="14"/>
    <s v="percentage"/>
    <n v="13.65209133398344"/>
    <n v="62629"/>
    <m/>
    <s v="13.65%"/>
    <x v="1816"/>
  </r>
  <r>
    <s v="E09000023_Population-based projected rate of overcrowded households in 2018_percentage"/>
    <s v="E09000023"/>
    <x v="71"/>
    <s v="Single time point"/>
    <n v="2018"/>
    <s v="Children living in crowded spaces"/>
    <x v="14"/>
    <s v="percentage"/>
    <n v="12.907073919133023"/>
    <n v="68458"/>
    <m/>
    <s v="12.91%"/>
    <x v="1817"/>
  </r>
  <r>
    <s v="E09000025_Population-based projected rate of overcrowded households in 2018_percentage"/>
    <s v="E09000025"/>
    <x v="81"/>
    <s v="Single time point"/>
    <n v="2018"/>
    <s v="Children living in crowded spaces"/>
    <x v="14"/>
    <s v="percentage"/>
    <n v="26.261712789785086"/>
    <n v="86567"/>
    <m/>
    <s v="26.26%"/>
    <x v="1818"/>
  </r>
  <r>
    <s v="E09000028_Population-based projected rate of overcrowded households in 2018_percentage"/>
    <s v="E09000028"/>
    <x v="117"/>
    <s v="Single time point"/>
    <n v="2018"/>
    <s v="Children living in crowded spaces"/>
    <x v="14"/>
    <s v="percentage"/>
    <n v="16.055638314928096"/>
    <n v="65121"/>
    <m/>
    <s v="16.06%"/>
    <x v="1819"/>
  </r>
  <r>
    <s v="E09000030_Population-based projected rate of overcrowded households in 2018_percentage"/>
    <s v="E09000030"/>
    <x v="132"/>
    <s v="Single time point"/>
    <n v="2018"/>
    <s v="Children living in crowded spaces"/>
    <x v="14"/>
    <s v="percentage"/>
    <n v="18.656559504551307"/>
    <n v="70973"/>
    <m/>
    <s v="18.66%"/>
    <x v="1820"/>
  </r>
  <r>
    <s v="E09000032_Population-based projected rate of overcrowded households in 2018_percentage"/>
    <s v="E09000032"/>
    <x v="137"/>
    <s v="Single time point"/>
    <n v="2018"/>
    <s v="Children living in crowded spaces"/>
    <x v="14"/>
    <s v="percentage"/>
    <n v="8.7667537722329936"/>
    <n v="63840"/>
    <m/>
    <s v="8.77%"/>
    <x v="1821"/>
  </r>
  <r>
    <s v="E09000033_Population-based projected rate of overcrowded households in 2018_percentage"/>
    <s v="E09000033"/>
    <x v="142"/>
    <s v="Single time point"/>
    <n v="2018"/>
    <s v="Children living in crowded spaces"/>
    <x v="14"/>
    <s v="percentage"/>
    <n v="12.440199518921206"/>
    <n v="47445"/>
    <m/>
    <s v="12.44%"/>
    <x v="1822"/>
  </r>
  <r>
    <s v="E09000002_Population-based projected rate of overcrowded households in 2018_percentage"/>
    <s v="E09000002"/>
    <x v="0"/>
    <s v="Single time point"/>
    <n v="2018"/>
    <s v="Children living in crowded spaces"/>
    <x v="14"/>
    <s v="percentage"/>
    <n v="16.266710593832766"/>
    <n v="63401"/>
    <m/>
    <s v="16.27%"/>
    <x v="1823"/>
  </r>
  <r>
    <s v="E09000003_Population-based projected rate of overcrowded households in 2018_percentage"/>
    <s v="E09000003"/>
    <x v="1"/>
    <s v="Single time point"/>
    <n v="2018"/>
    <s v="Children living in crowded spaces"/>
    <x v="14"/>
    <s v="percentage"/>
    <n v="10.624556600833976"/>
    <n v="92701"/>
    <m/>
    <s v="10.62%"/>
    <x v="1824"/>
  </r>
  <r>
    <s v="E09000004_Population-based projected rate of overcrowded households in 2018_percentage"/>
    <s v="E09000004"/>
    <x v="5"/>
    <s v="Single time point"/>
    <n v="2018"/>
    <s v="Children living in crowded spaces"/>
    <x v="14"/>
    <s v="percentage"/>
    <n v="5.8651551751950546"/>
    <n v="56853"/>
    <m/>
    <s v="5.87%"/>
    <x v="1825"/>
  </r>
  <r>
    <s v="E09000005_Population-based projected rate of overcrowded households in 2018_percentage"/>
    <s v="E09000005"/>
    <x v="13"/>
    <s v="Single time point"/>
    <n v="2018"/>
    <s v="Children living in crowded spaces"/>
    <x v="14"/>
    <s v="percentage"/>
    <n v="17.697622545019314"/>
    <n v="77893"/>
    <m/>
    <s v="17.7%"/>
    <x v="1826"/>
  </r>
  <r>
    <s v="E09000006_Population-based projected rate of overcrowded households in 2018_percentage"/>
    <s v="E09000006"/>
    <x v="16"/>
    <s v="Single time point"/>
    <n v="2018"/>
    <s v="Children living in crowded spaces"/>
    <x v="14"/>
    <s v="percentage"/>
    <n v="5.1604386262869077"/>
    <n v="75055"/>
    <m/>
    <s v="5.16%"/>
    <x v="1827"/>
  </r>
  <r>
    <s v="E09000008_Population-based projected rate of overcrowded households in 2018_percentage"/>
    <s v="E09000008"/>
    <x v="28"/>
    <s v="Single time point"/>
    <n v="2018"/>
    <s v="Children living in crowded spaces"/>
    <x v="14"/>
    <s v="percentage"/>
    <n v="9.6372663954210047"/>
    <n v="94702"/>
    <m/>
    <s v="9.64%"/>
    <x v="1828"/>
  </r>
  <r>
    <s v="E09000009_Population-based projected rate of overcrowded households in 2018_percentage"/>
    <s v="E09000009"/>
    <x v="38"/>
    <s v="Single time point"/>
    <n v="2018"/>
    <s v="Children living in crowded spaces"/>
    <x v="14"/>
    <s v="percentage"/>
    <n v="13.946422527038571"/>
    <n v="81732"/>
    <m/>
    <s v="13.95%"/>
    <x v="1829"/>
  </r>
  <r>
    <s v="E09000010_Population-based projected rate of overcrowded households in 2018_percentage"/>
    <s v="E09000010"/>
    <x v="41"/>
    <s v="Single time point"/>
    <n v="2018"/>
    <s v="Children living in crowded spaces"/>
    <x v="14"/>
    <s v="percentage"/>
    <n v="12.589381587726455"/>
    <n v="84497"/>
    <m/>
    <s v="12.59%"/>
    <x v="1830"/>
  </r>
  <r>
    <s v="E09000011_Population-based projected rate of overcrowded households in 2018_percentage"/>
    <s v="E09000011"/>
    <x v="45"/>
    <s v="Single time point"/>
    <n v="2018"/>
    <s v="Children living in crowded spaces"/>
    <x v="14"/>
    <s v="percentage"/>
    <n v="11.628892211738719"/>
    <n v="68917"/>
    <m/>
    <s v="11.63%"/>
    <x v="1831"/>
  </r>
  <r>
    <s v="E09000015_Population-based projected rate of overcrowded households in 2018_percentage"/>
    <s v="E09000015"/>
    <x v="51"/>
    <s v="Single time point"/>
    <n v="2018"/>
    <s v="Children living in crowded spaces"/>
    <x v="14"/>
    <s v="percentage"/>
    <n v="10.362177813642189"/>
    <n v="58373"/>
    <m/>
    <s v="10.36%"/>
    <x v="1832"/>
  </r>
  <r>
    <s v="E09000016_Population-based projected rate of overcrowded households in 2018_percentage"/>
    <s v="E09000016"/>
    <x v="53"/>
    <s v="Single time point"/>
    <n v="2018"/>
    <s v="Children living in crowded spaces"/>
    <x v="14"/>
    <s v="percentage"/>
    <n v="5.6157059249647263"/>
    <n v="57541"/>
    <m/>
    <s v="5.62%"/>
    <x v="1833"/>
  </r>
  <r>
    <s v="E09000017_Population-based projected rate of overcrowded households in 2018_percentage"/>
    <s v="E09000017"/>
    <x v="56"/>
    <s v="Single time point"/>
    <n v="2018"/>
    <s v="Children living in crowded spaces"/>
    <x v="14"/>
    <s v="percentage"/>
    <n v="11.526378385421639"/>
    <n v="73377"/>
    <m/>
    <s v="11.53%"/>
    <x v="1834"/>
  </r>
  <r>
    <s v="E09000018_Population-based projected rate of overcrowded households in 2018_percentage"/>
    <s v="E09000018"/>
    <x v="57"/>
    <s v="Single time point"/>
    <n v="2018"/>
    <s v="Children living in crowded spaces"/>
    <x v="14"/>
    <s v="percentage"/>
    <n v="13.459069206891808"/>
    <n v="64898"/>
    <m/>
    <s v="13.46%"/>
    <x v="1835"/>
  </r>
  <r>
    <s v="E09000021_Population-based projected rate of overcrowded households in 2018_percentage"/>
    <s v="E09000021"/>
    <x v="63"/>
    <s v="Single time point"/>
    <n v="2018"/>
    <s v="Children living in crowded spaces"/>
    <x v="14"/>
    <s v="percentage"/>
    <n v="8.0177176361171618"/>
    <n v="38977"/>
    <m/>
    <s v="8.02%"/>
    <x v="1836"/>
  </r>
  <r>
    <s v="E09000024_Population-based projected rate of overcrowded households in 2018_percentage"/>
    <s v="E09000024"/>
    <x v="77"/>
    <s v="Single time point"/>
    <n v="2018"/>
    <s v="Children living in crowded spaces"/>
    <x v="14"/>
    <s v="percentage"/>
    <n v="9.1998342970596685"/>
    <n v="47266"/>
    <m/>
    <s v="9.2%"/>
    <x v="1837"/>
  </r>
  <r>
    <s v="E09000026_Population-based projected rate of overcrowded households in 2018_percentage"/>
    <s v="E09000026"/>
    <x v="99"/>
    <s v="Single time point"/>
    <n v="2018"/>
    <s v="Children living in crowded spaces"/>
    <x v="14"/>
    <s v="percentage"/>
    <n v="13.001317231142162"/>
    <n v="76159"/>
    <m/>
    <s v="13%"/>
    <x v="1838"/>
  </r>
  <r>
    <s v="E09000027_Population-based projected rate of overcrowded households in 2018_percentage"/>
    <s v="E09000027"/>
    <x v="101"/>
    <s v="Single time point"/>
    <n v="2018"/>
    <s v="Children living in crowded spaces"/>
    <x v="14"/>
    <s v="percentage"/>
    <n v="4.4460322946687558"/>
    <n v="45525"/>
    <m/>
    <s v="4.45%"/>
    <x v="1839"/>
  </r>
  <r>
    <s v="E09000029_Population-based projected rate of overcrowded households in 2018_percentage"/>
    <s v="E09000029"/>
    <x v="126"/>
    <s v="Single time point"/>
    <n v="2018"/>
    <s v="Children living in crowded spaces"/>
    <x v="14"/>
    <s v="percentage"/>
    <n v="6.202274807999741"/>
    <n v="47941"/>
    <m/>
    <s v="6.2%"/>
    <x v="1840"/>
  </r>
  <r>
    <s v="E09000031_Population-based projected rate of overcrowded households in 2018_percentage"/>
    <s v="E09000031"/>
    <x v="136"/>
    <s v="Single time point"/>
    <n v="2018"/>
    <s v="Children living in crowded spaces"/>
    <x v="14"/>
    <s v="percentage"/>
    <n v="16.157449286778629"/>
    <n v="67017"/>
    <m/>
    <s v="16.16%"/>
    <x v="1841"/>
  </r>
  <r>
    <s v="E06000036_Population-based projected rate of overcrowded households in 2018_percentage"/>
    <s v="E06000036"/>
    <x v="11"/>
    <s v="Single time point"/>
    <n v="2018"/>
    <s v="Children living in crowded spaces"/>
    <x v="14"/>
    <s v="percentage"/>
    <n v="3.3061604343884743"/>
    <n v="28336"/>
    <m/>
    <s v="3.31%"/>
    <x v="1842"/>
  </r>
  <r>
    <s v="E06000043_Population-based projected rate of overcrowded households in 2018_percentage"/>
    <s v="E06000043"/>
    <x v="14"/>
    <s v="Single time point"/>
    <n v="2018"/>
    <s v="Children living in crowded spaces"/>
    <x v="14"/>
    <s v="percentage"/>
    <n v="7.2719153800894443"/>
    <n v="51005"/>
    <m/>
    <s v="7.27%"/>
    <x v="1843"/>
  </r>
  <r>
    <s v="E06000046_Population-based projected rate of overcrowded households in 2018_percentage"/>
    <s v="E06000046"/>
    <x v="58"/>
    <s v="Single time point"/>
    <n v="2018"/>
    <s v="Children living in crowded spaces"/>
    <x v="14"/>
    <s v="percentage"/>
    <n v="2.543996071048539"/>
    <n v="24869"/>
    <m/>
    <s v="2.54%"/>
    <x v="1844"/>
  </r>
  <r>
    <s v="E06000035_Population-based projected rate of overcrowded households in 2018_percentage"/>
    <s v="E06000035"/>
    <x v="76"/>
    <s v="Single time point"/>
    <n v="2018"/>
    <s v="Children living in crowded spaces"/>
    <x v="14"/>
    <s v="percentage"/>
    <n v="4.5065633173840807"/>
    <n v="64391"/>
    <m/>
    <s v="4.51%"/>
    <x v="1845"/>
  </r>
  <r>
    <s v="E06000042_Population-based projected rate of overcrowded households in 2018_percentage"/>
    <s v="E06000042"/>
    <x v="79"/>
    <s v="Single time point"/>
    <n v="2018"/>
    <s v="Children living in crowded spaces"/>
    <x v="14"/>
    <s v="percentage"/>
    <n v="4.9744380426844117"/>
    <n v="68278"/>
    <m/>
    <s v="4.97%"/>
    <x v="1846"/>
  </r>
  <r>
    <s v="E06000044_Population-based projected rate of overcrowded households in 2018_percentage"/>
    <s v="E06000044"/>
    <x v="97"/>
    <s v="Single time point"/>
    <n v="2018"/>
    <s v="Children living in crowded spaces"/>
    <x v="14"/>
    <s v="percentage"/>
    <n v="5.5873962009039211"/>
    <n v="44046"/>
    <m/>
    <s v="5.59%"/>
    <x v="1847"/>
  </r>
  <r>
    <s v="E06000038_Population-based projected rate of overcrowded households in 2018_percentage"/>
    <s v="E06000038"/>
    <x v="98"/>
    <s v="Single time point"/>
    <n v="2018"/>
    <s v="Children living in crowded spaces"/>
    <x v="14"/>
    <s v="percentage"/>
    <n v="6.1942660659921289"/>
    <n v="37080"/>
    <m/>
    <s v="6.19%"/>
    <x v="1848"/>
  </r>
  <r>
    <s v="E06000039_Population-based projected rate of overcrowded households in 2018_percentage"/>
    <s v="E06000039"/>
    <x v="110"/>
    <s v="Single time point"/>
    <n v="2018"/>
    <s v="Children living in crowded spaces"/>
    <x v="14"/>
    <s v="percentage"/>
    <n v="12.654138596698578"/>
    <n v="42699"/>
    <m/>
    <s v="12.65%"/>
    <x v="1849"/>
  </r>
  <r>
    <s v="E06000045_Population-based projected rate of overcrowded households in 2018_percentage"/>
    <s v="E06000045"/>
    <x v="115"/>
    <s v="Single time point"/>
    <n v="2018"/>
    <s v="Children living in crowded spaces"/>
    <x v="14"/>
    <s v="percentage"/>
    <n v="6.3690604728959492"/>
    <n v="50832"/>
    <m/>
    <s v="6.37%"/>
    <x v="1850"/>
  </r>
  <r>
    <s v="E06000037_Population-based projected rate of overcrowded households in 2018_percentage"/>
    <s v="E06000037"/>
    <x v="140"/>
    <s v="Single time point"/>
    <n v="2018"/>
    <s v="Children living in crowded spaces"/>
    <x v="14"/>
    <s v="percentage"/>
    <n v="2.26018607635547"/>
    <n v="35623"/>
    <m/>
    <s v="2.26%"/>
    <x v="1851"/>
  </r>
  <r>
    <s v="E06000040_Population-based projected rate of overcrowded households in 2018_percentage"/>
    <s v="E06000040"/>
    <x v="145"/>
    <s v="Single time point"/>
    <n v="2018"/>
    <s v="Children living in crowded spaces"/>
    <x v="14"/>
    <s v="percentage"/>
    <n v="3.6144578313253009"/>
    <n v="34604"/>
    <m/>
    <s v="3.61%"/>
    <x v="1852"/>
  </r>
  <r>
    <s v="E06000041_Population-based projected rate of overcrowded households in 2018_percentage"/>
    <s v="E06000041"/>
    <x v="147"/>
    <s v="Single time point"/>
    <n v="2018"/>
    <s v="Children living in crowded spaces"/>
    <x v="14"/>
    <s v="percentage"/>
    <n v="1.9309819001524897"/>
    <n v="39532"/>
    <m/>
    <s v="1.93%"/>
    <x v="1853"/>
  </r>
  <r>
    <s v="E10000002_Population-based projected rate of overcrowded households in 2018_percentage"/>
    <s v="E10000002"/>
    <x v="17"/>
    <s v="Single time point"/>
    <n v="2018"/>
    <s v="Children living in crowded spaces"/>
    <x v="14"/>
    <s v="percentage"/>
    <n v="3.6253219546946847"/>
    <n v="124321"/>
    <m/>
    <s v="3.63%"/>
    <x v="1854"/>
  </r>
  <r>
    <s v="E10000011_Population-based projected rate of overcrowded households in 2018_percentage"/>
    <s v="E10000011"/>
    <x v="40"/>
    <s v="Single time point"/>
    <n v="2018"/>
    <s v="Children living in crowded spaces"/>
    <x v="14"/>
    <s v="percentage"/>
    <n v="3.2637419113290238"/>
    <n v="106378"/>
    <m/>
    <s v="3.26%"/>
    <x v="1855"/>
  </r>
  <r>
    <s v="E10000014_Population-based projected rate of overcrowded households in 2018_percentage"/>
    <s v="E10000014"/>
    <x v="49"/>
    <s v="Single time point"/>
    <n v="2018"/>
    <s v="Children living in crowded spaces"/>
    <x v="14"/>
    <s v="percentage"/>
    <n v="2.7198333253859666"/>
    <n v="284002"/>
    <m/>
    <s v="2.72%"/>
    <x v="1856"/>
  </r>
  <r>
    <s v="E10000016_Population-based projected rate of overcrowded households in 2018_percentage"/>
    <s v="E10000016"/>
    <x v="61"/>
    <s v="Single time point"/>
    <n v="2018"/>
    <s v="Children living in crowded spaces"/>
    <x v="14"/>
    <s v="percentage"/>
    <n v="3.6443785792128693"/>
    <n v="340140"/>
    <m/>
    <s v="3.64%"/>
    <x v="1857"/>
  </r>
  <r>
    <s v="E10000025_Population-based projected rate of overcrowded households in 2018_percentage"/>
    <s v="E10000025"/>
    <x v="93"/>
    <s v="Single time point"/>
    <n v="2018"/>
    <s v="Children living in crowded spaces"/>
    <x v="14"/>
    <s v="percentage"/>
    <n v="3.1554345096675749"/>
    <n v="144788"/>
    <m/>
    <s v="3.16%"/>
    <x v="1858"/>
  </r>
  <r>
    <s v="E10000030_Population-based projected rate of overcrowded households in 2018_percentage"/>
    <s v="E10000030"/>
    <x v="125"/>
    <s v="Single time point"/>
    <n v="2018"/>
    <s v="Children living in crowded spaces"/>
    <x v="14"/>
    <s v="percentage"/>
    <n v="3.4716372898519401"/>
    <n v="261905"/>
    <m/>
    <s v="3.47%"/>
    <x v="1859"/>
  </r>
  <r>
    <s v="E10000032_Population-based projected rate of overcrowded households in 2018_percentage"/>
    <s v="E10000032"/>
    <x v="141"/>
    <s v="Single time point"/>
    <n v="2018"/>
    <s v="Children living in crowded spaces"/>
    <x v="14"/>
    <s v="percentage"/>
    <n v="2.961396239735659"/>
    <n v="174672"/>
    <m/>
    <s v="2.96%"/>
    <x v="1860"/>
  </r>
  <r>
    <s v="E06000022_Population-based projected rate of overcrowded households in 2018_percentage"/>
    <s v="E06000022"/>
    <x v="3"/>
    <s v="Single time point"/>
    <n v="2018"/>
    <s v="Children living in crowded spaces"/>
    <x v="14"/>
    <s v="percentage"/>
    <n v="3.2837871244502397"/>
    <n v="35946"/>
    <m/>
    <s v="3.28%"/>
    <x v="1861"/>
  </r>
  <r>
    <s v="E06000028_Population-based projected rate of overcrowded households in 2018_percentage"/>
    <s v="E06000028"/>
    <x v="10"/>
    <s v="Single time point"/>
    <n v="2018"/>
    <s v="Children living in crowded spaces"/>
    <x v="14"/>
    <s v="percentage"/>
    <n v="5.1469894863581525"/>
    <n v="36373"/>
    <m/>
    <s v="5.15%"/>
    <x v="1862"/>
  </r>
  <r>
    <s v="E06000023_Population-based projected rate of overcrowded households in 2018_percentage"/>
    <s v="E06000023"/>
    <x v="15"/>
    <s v="Single time point"/>
    <n v="2018"/>
    <s v="Children living in crowded spaces"/>
    <x v="14"/>
    <s v="percentage"/>
    <n v="5.9829429828975922"/>
    <n v="94016"/>
    <m/>
    <s v="5.98%"/>
    <x v="1863"/>
  </r>
  <r>
    <s v="E06000052_Population-based projected rate of overcrowded households in 2018_percentage"/>
    <s v="E06000052"/>
    <x v="26"/>
    <s v="Single time point"/>
    <n v="2018"/>
    <s v="Children living in crowded spaces"/>
    <x v="14"/>
    <s v="percentage"/>
    <n v="2.50749818784751"/>
    <n v="107810"/>
    <m/>
    <s v="2.51%"/>
    <x v="1864"/>
  </r>
  <r>
    <s v="E06000053_Population-based projected rate of overcrowded households in 2018_percentage"/>
    <s v="E06000053"/>
    <x v="156"/>
    <s v="Single time point"/>
    <n v="2018"/>
    <s v="Children living in crowded spaces"/>
    <x v="14"/>
    <s v="percentage"/>
    <n v="2.1499994400366353"/>
    <n v="368"/>
    <m/>
    <s v="2.15%"/>
    <x v="1865"/>
  </r>
  <r>
    <s v="E06000024_Population-based projected rate of overcrowded households in 2018_percentage"/>
    <s v="E06000024"/>
    <x v="85"/>
    <s v="Single time point"/>
    <n v="2018"/>
    <s v="Children living in crowded spaces"/>
    <x v="14"/>
    <s v="percentage"/>
    <n v="1.9018182018581342"/>
    <n v="43435"/>
    <m/>
    <s v="1.9%"/>
    <x v="1866"/>
  </r>
  <r>
    <s v="E06000026_Population-based projected rate of overcrowded households in 2018_percentage"/>
    <s v="E06000026"/>
    <x v="95"/>
    <s v="Single time point"/>
    <n v="2018"/>
    <s v="Children living in crowded spaces"/>
    <x v="14"/>
    <s v="percentage"/>
    <n v="3.8524522674668598"/>
    <n v="52552"/>
    <m/>
    <s v="3.85%"/>
    <x v="1867"/>
  </r>
  <r>
    <s v="E06000029_Population-based projected rate of overcrowded households in 2018_percentage"/>
    <s v="E06000029"/>
    <x v="96"/>
    <s v="Single time point"/>
    <n v="2018"/>
    <s v="Children living in crowded spaces"/>
    <x v="14"/>
    <s v="percentage"/>
    <n v="2.9183063119785926"/>
    <n v="30188"/>
    <m/>
    <s v="2.92%"/>
    <x v="1868"/>
  </r>
  <r>
    <s v="E06000025_Population-based projected rate of overcrowded households in 2018_percentage"/>
    <s v="E06000025"/>
    <x v="113"/>
    <s v="Single time point"/>
    <n v="2018"/>
    <s v="Children living in crowded spaces"/>
    <x v="14"/>
    <s v="percentage"/>
    <n v="2.3898528892112556"/>
    <n v="58867"/>
    <m/>
    <s v="2.39%"/>
    <x v="1869"/>
  </r>
  <r>
    <s v="E06000030_Population-based projected rate of overcrowded households in 2018_percentage"/>
    <s v="E06000030"/>
    <x v="127"/>
    <s v="Single time point"/>
    <n v="2018"/>
    <s v="Children living in crowded spaces"/>
    <x v="14"/>
    <s v="percentage"/>
    <n v="3.3306926210955186"/>
    <n v="50239"/>
    <m/>
    <s v="3.33%"/>
    <x v="1870"/>
  </r>
  <r>
    <s v="E06000027_Population-based projected rate of overcrowded households in 2018_percentage"/>
    <s v="E06000027"/>
    <x v="131"/>
    <s v="Single time point"/>
    <n v="2018"/>
    <s v="Children living in crowded spaces"/>
    <x v="14"/>
    <s v="percentage"/>
    <n v="2.5741399762752075"/>
    <n v="25423"/>
    <m/>
    <s v="2.57%"/>
    <x v="1871"/>
  </r>
  <r>
    <s v="E06000054_Population-based projected rate of overcrowded households in 2018_percentage"/>
    <s v="E06000054"/>
    <x v="144"/>
    <s v="Single time point"/>
    <n v="2018"/>
    <s v="Children living in crowded spaces"/>
    <x v="14"/>
    <s v="percentage"/>
    <n v="2.3177853074760288"/>
    <n v="105692"/>
    <m/>
    <s v="2.32%"/>
    <x v="1872"/>
  </r>
  <r>
    <s v="E10000008_Population-based projected rate of overcrowded households in 2018_percentage"/>
    <s v="E10000008"/>
    <x v="33"/>
    <s v="Single time point"/>
    <n v="2018"/>
    <s v="Children living in crowded spaces"/>
    <x v="14"/>
    <s v="percentage"/>
    <n v="2.005306157870594"/>
    <n v="145878"/>
    <m/>
    <s v="2.01%"/>
    <x v="1873"/>
  </r>
  <r>
    <s v="E10000009_Population-based projected rate of overcrowded households in 2018_percentage"/>
    <s v="E10000009"/>
    <x v="35"/>
    <s v="Single time point"/>
    <n v="2018"/>
    <s v="Children living in crowded spaces"/>
    <x v="14"/>
    <s v="percentage"/>
    <n v="2.1530078296238342"/>
    <n v="76699"/>
    <m/>
    <s v="2.15%"/>
    <x v="1874"/>
  </r>
  <r>
    <s v="E10000013_Population-based projected rate of overcrowded households in 2018_percentage"/>
    <s v="E10000013"/>
    <x v="44"/>
    <s v="Single time point"/>
    <n v="2018"/>
    <s v="Children living in crowded spaces"/>
    <x v="14"/>
    <s v="percentage"/>
    <n v="2.5819374349508082"/>
    <n v="128136"/>
    <m/>
    <s v="2.58%"/>
    <x v="1875"/>
  </r>
  <r>
    <s v="E10000027_Population-based projected rate of overcrowded households in 2018_percentage"/>
    <s v="E10000027"/>
    <x v="112"/>
    <s v="Single time point"/>
    <n v="2018"/>
    <s v="Children living in crowded spaces"/>
    <x v="14"/>
    <s v="percentage"/>
    <n v="2.254734810937975"/>
    <n v="110700"/>
    <m/>
    <s v="2.25%"/>
    <x v="1876"/>
  </r>
  <r>
    <s v="NA_Children eligible for free school meals_percentage"/>
    <s v="NA"/>
    <x v="151"/>
    <s v="Single time point"/>
    <n v="2019"/>
    <s v="Children in poverty"/>
    <x v="5"/>
    <s v="percentage"/>
    <n v="15.2"/>
    <n v="11954618"/>
    <m/>
    <s v="15.2%"/>
    <x v="771"/>
  </r>
  <r>
    <s v="NA_Estimated local unemployment rate (%)_percentage"/>
    <s v="NA"/>
    <x v="151"/>
    <s v="Single time point"/>
    <d v="2019-09-01T00:00:00"/>
    <s v="Children in poverty"/>
    <x v="6"/>
    <s v="percentage"/>
    <n v="3.8"/>
    <n v="11954618"/>
    <m/>
    <s v="3.8%"/>
    <x v="883"/>
  </r>
  <r>
    <s v="NA_Income deprivation affecting children indicator (IDACI) - average score_score"/>
    <s v="NA"/>
    <x v="151"/>
    <s v="Single time point"/>
    <n v="2019"/>
    <s v="Children in poverty"/>
    <x v="11"/>
    <s v="score"/>
    <n v="0.158"/>
    <n v="11954618"/>
    <m/>
    <s v="N/A"/>
    <x v="1440"/>
  </r>
  <r>
    <s v="NA_Rate of overcrowded households (occupancy rating for bedrooms of less than -1)_percentage"/>
    <s v="NA"/>
    <x v="151"/>
    <s v="Single time point"/>
    <n v="2011"/>
    <s v="Children living in crowded spaces"/>
    <x v="9"/>
    <s v="percentage"/>
    <n v="4.6433210015805377"/>
    <n v="11954618"/>
    <m/>
    <s v="4.64%"/>
    <x v="1877"/>
  </r>
  <r>
    <s v="NA_Flats/maisonettes as a proportion of housing_percentage"/>
    <s v="NA"/>
    <x v="151"/>
    <s v="Single time point"/>
    <n v="2011"/>
    <s v="Children living in crowded spaces"/>
    <x v="10"/>
    <s v="percentage"/>
    <n v="22.113919239274164"/>
    <n v="11954618"/>
    <m/>
    <s v="22.11%"/>
    <x v="1878"/>
  </r>
  <r>
    <s v="NA_Population-based projected rate of overcrowded households in 2018_percentage"/>
    <s v="NA"/>
    <x v="151"/>
    <s v="Single time point"/>
    <n v="2018"/>
    <s v="Children living in crowded spaces"/>
    <x v="14"/>
    <s v="percentage"/>
    <n v="4.6433210015805377"/>
    <n v="11954618"/>
    <m/>
    <s v="4.64%"/>
    <x v="1877"/>
  </r>
  <r>
    <s v="NA_Number of live births_number"/>
    <s v="NA"/>
    <x v="151"/>
    <s v="Calendar year"/>
    <n v="2018"/>
    <s v="Children in households at risk from additional pressure"/>
    <x v="7"/>
    <s v="Number"/>
    <n v="625651"/>
    <n v="11954618"/>
    <n v="52.335507500114183"/>
    <s v="52.3 per 1000 0-17 yr olds"/>
    <x v="1879"/>
  </r>
  <r>
    <s v="NA_Live births to mothers under 18_number"/>
    <s v="NA"/>
    <x v="151"/>
    <s v="Calendar year"/>
    <n v="2018"/>
    <s v="Children in households at risk from additional pressure"/>
    <x v="8"/>
    <s v="Number"/>
    <n v="3952"/>
    <n v="11954618"/>
    <n v="0.33058354520403749"/>
    <s v="0.3 per 1000 0-17 yr olds"/>
    <x v="1880"/>
  </r>
  <r>
    <s v="NA_Children in households where no home broadband above 2mbps is available at the premises_number"/>
    <s v="NA"/>
    <x v="151"/>
    <s v="Single time point"/>
    <n v="2019"/>
    <s v="Children without internet access"/>
    <x v="12"/>
    <s v="Number"/>
    <n v="19308.657609593301"/>
    <n v="11954618"/>
    <n v="1.6151630783679831"/>
    <s v="1.6 per 1000 0-17 yr olds"/>
    <x v="1881"/>
  </r>
  <r>
    <s v="NA_Children in households where no internet above 10mbps (neither home broadband nor mobile data) is available at the premises_number"/>
    <s v="NA"/>
    <x v="151"/>
    <s v="Single time point"/>
    <n v="2019"/>
    <s v="Children without internet access"/>
    <x v="13"/>
    <s v="Number"/>
    <n v="156852.12545053248"/>
    <n v="11954618"/>
    <n v="13.120630491959883"/>
    <s v="13.1 per 1000 0-17 yr olds"/>
    <x v="1882"/>
  </r>
  <r>
    <s v="E09000002_Households with children claiming universal credit_Number"/>
    <s v="E09000002"/>
    <x v="0"/>
    <s v="Single time point"/>
    <d v="2020-11-19T00:00:00"/>
    <s v="Children in poverty"/>
    <x v="15"/>
    <s v="Number"/>
    <n v="5943"/>
    <n v="33900"/>
    <n v="175.30973449999999"/>
    <s v="175.31 per 1000 households with children"/>
    <x v="1883"/>
  </r>
  <r>
    <s v="E09000003_Households with children claiming universal credit_Number"/>
    <s v="E09000003"/>
    <x v="1"/>
    <s v="Single time point"/>
    <d v="2020-11-19T00:00:00"/>
    <s v="Children in poverty"/>
    <x v="15"/>
    <s v="Number"/>
    <n v="5090"/>
    <n v="50300"/>
    <n v="101.1928429"/>
    <s v="101.19 per 1000 households with children"/>
    <x v="1884"/>
  </r>
  <r>
    <s v="E06000022_Households with children claiming universal credit_Number"/>
    <s v="E06000022"/>
    <x v="3"/>
    <s v="Single time point"/>
    <d v="2020-11-19T00:00:00"/>
    <s v="Children in poverty"/>
    <x v="15"/>
    <s v="Number"/>
    <n v="2961"/>
    <n v="19900"/>
    <n v="148.79396980000001"/>
    <s v="148.79 per 1000 households with children"/>
    <x v="1885"/>
  </r>
  <r>
    <s v="E06000055_Households with children claiming universal credit_Number"/>
    <s v="E06000055"/>
    <x v="4"/>
    <s v="Single time point"/>
    <d v="2020-11-19T00:00:00"/>
    <s v="Children in poverty"/>
    <x v="15"/>
    <s v="Number"/>
    <n v="3628"/>
    <n v="20900"/>
    <n v="173.58851670000001"/>
    <s v="173.59 per 1000 households with children"/>
    <x v="1886"/>
  </r>
  <r>
    <s v="E09000004_Households with children claiming universal credit_Number"/>
    <s v="E09000004"/>
    <x v="5"/>
    <s v="Single time point"/>
    <d v="2020-11-19T00:00:00"/>
    <s v="Children in poverty"/>
    <x v="15"/>
    <s v="Number"/>
    <n v="2991"/>
    <n v="35500"/>
    <n v="84.253521129999996"/>
    <s v="84.25 per 1000 households with children"/>
    <x v="1887"/>
  </r>
  <r>
    <s v="E08000025_Households with children claiming universal credit_Number"/>
    <s v="E08000025"/>
    <x v="6"/>
    <s v="Single time point"/>
    <d v="2020-11-19T00:00:00"/>
    <s v="Children in poverty"/>
    <x v="15"/>
    <s v="Number"/>
    <n v="28423"/>
    <n v="144800"/>
    <n v="196.2914365"/>
    <s v="196.29 per 1000 households with children"/>
    <x v="1888"/>
  </r>
  <r>
    <s v="E06000008_Households with children claiming universal credit_Number"/>
    <s v="E06000008"/>
    <x v="7"/>
    <s v="Single time point"/>
    <d v="2020-11-19T00:00:00"/>
    <s v="Children in poverty"/>
    <x v="15"/>
    <s v="Number"/>
    <n v="4030"/>
    <n v="19400"/>
    <n v="207.7319588"/>
    <s v="207.73 per 1000 households with children"/>
    <x v="1889"/>
  </r>
  <r>
    <s v="E06000009_Households with children claiming universal credit_Number"/>
    <s v="E06000009"/>
    <x v="8"/>
    <s v="Single time point"/>
    <d v="2020-11-19T00:00:00"/>
    <s v="Children in poverty"/>
    <x v="15"/>
    <s v="Number"/>
    <n v="3621"/>
    <n v="15000"/>
    <n v="241.4"/>
    <s v="241.4 per 1000 households with children"/>
    <x v="1890"/>
  </r>
  <r>
    <s v="E08000001_Households with children claiming universal credit_Number"/>
    <s v="E08000001"/>
    <x v="9"/>
    <s v="Single time point"/>
    <d v="2020-11-19T00:00:00"/>
    <s v="Children in poverty"/>
    <x v="15"/>
    <s v="Number"/>
    <n v="5828"/>
    <n v="37600"/>
    <n v="155"/>
    <s v="155 per 1000 households with children"/>
    <x v="1891"/>
  </r>
  <r>
    <s v="E06000028_Households with children claiming universal credit_Number"/>
    <s v="E06000028"/>
    <x v="10"/>
    <s v="Single time point"/>
    <d v="2020-11-19T00:00:00"/>
    <s v="Children in poverty"/>
    <x v="15"/>
    <s v="Number"/>
    <n v="3434"/>
    <n v="19900"/>
    <n v="172.5628141"/>
    <s v="172.56 per 1000 households with children"/>
    <x v="1892"/>
  </r>
  <r>
    <s v="E06000036_Households with children claiming universal credit_Number"/>
    <s v="E06000036"/>
    <x v="11"/>
    <s v="Single time point"/>
    <d v="2020-11-19T00:00:00"/>
    <s v="Children in poverty"/>
    <x v="15"/>
    <s v="Number"/>
    <n v="1265"/>
    <n v="14800"/>
    <n v="85.472972970000001"/>
    <s v="85.47 per 1000 households with children"/>
    <x v="1893"/>
  </r>
  <r>
    <s v="E09000005_Households with children claiming universal credit_Number"/>
    <s v="E09000005"/>
    <x v="13"/>
    <s v="Single time point"/>
    <d v="2020-11-19T00:00:00"/>
    <s v="Children in poverty"/>
    <x v="15"/>
    <s v="Number"/>
    <n v="4473"/>
    <n v="40900"/>
    <n v="109.36430319999999"/>
    <s v="109.36 per 1000 households with children"/>
    <x v="1894"/>
  </r>
  <r>
    <s v="E06000043_Households with children claiming universal credit_Number"/>
    <s v="E06000043"/>
    <x v="14"/>
    <s v="Single time point"/>
    <d v="2020-11-19T00:00:00"/>
    <s v="Children in poverty"/>
    <x v="15"/>
    <s v="Number"/>
    <n v="3778"/>
    <n v="29300"/>
    <n v="128.9419795"/>
    <s v="128.94 per 1000 households with children"/>
    <x v="1895"/>
  </r>
  <r>
    <s v="E06000023_Households with children claiming universal credit_Number"/>
    <s v="E06000023"/>
    <x v="15"/>
    <s v="Single time point"/>
    <d v="2020-11-19T00:00:00"/>
    <s v="Children in poverty"/>
    <x v="15"/>
    <s v="Number"/>
    <n v="6019"/>
    <n v="52500"/>
    <n v="114.64761900000001"/>
    <s v="114.65 per 1000 households with children"/>
    <x v="1896"/>
  </r>
  <r>
    <s v="E09000006_Households with children claiming universal credit_Number"/>
    <s v="E09000006"/>
    <x v="16"/>
    <s v="Single time point"/>
    <d v="2020-11-19T00:00:00"/>
    <s v="Children in poverty"/>
    <x v="15"/>
    <s v="Number"/>
    <n v="3502"/>
    <n v="41000"/>
    <n v="85.414634149999998"/>
    <s v="85.41 per 1000 households with children"/>
    <x v="1897"/>
  </r>
  <r>
    <s v="E10000002_Households with children claiming universal credit_Number"/>
    <s v="E10000002"/>
    <x v="17"/>
    <s v="Single time point"/>
    <d v="2020-11-19T00:00:00"/>
    <s v="Children in poverty"/>
    <x v="15"/>
    <s v="Number"/>
    <n v="4506"/>
    <n v="71100"/>
    <n v="63.375527429999998"/>
    <s v="63.38 per 1000 households with children"/>
    <x v="1898"/>
  </r>
  <r>
    <s v="E08000002_Households with children claiming universal credit_Number"/>
    <s v="E08000002"/>
    <x v="18"/>
    <s v="Single time point"/>
    <d v="2020-11-19T00:00:00"/>
    <s v="Children in poverty"/>
    <x v="15"/>
    <s v="Number"/>
    <n v="3466"/>
    <n v="22600"/>
    <n v="153.3628319"/>
    <s v="153.36 per 1000 households with children"/>
    <x v="1899"/>
  </r>
  <r>
    <s v="E10000003_Households with children claiming universal credit_Number"/>
    <s v="E10000003"/>
    <x v="20"/>
    <s v="Single time point"/>
    <d v="2020-11-19T00:00:00"/>
    <s v="Children in poverty"/>
    <x v="15"/>
    <s v="Number"/>
    <n v="6125"/>
    <n v="74900"/>
    <n v="81.775700929999999"/>
    <s v="81.78 per 1000 households with children"/>
    <x v="1900"/>
  </r>
  <r>
    <s v="E09000007_Households with children claiming universal credit_Number"/>
    <s v="E09000007"/>
    <x v="21"/>
    <s v="Single time point"/>
    <d v="2020-11-19T00:00:00"/>
    <s v="Children in poverty"/>
    <x v="15"/>
    <s v="Number"/>
    <n v="2063"/>
    <n v="29300"/>
    <n v="70.409556309999999"/>
    <s v="70.41 per 1000 households with children"/>
    <x v="1901"/>
  </r>
  <r>
    <s v="E06000056_Households with children claiming universal credit_Number"/>
    <s v="E06000056"/>
    <x v="22"/>
    <s v="Single time point"/>
    <d v="2020-11-19T00:00:00"/>
    <s v="Children in poverty"/>
    <x v="15"/>
    <s v="Number"/>
    <n v="2832"/>
    <n v="34400"/>
    <n v="82.325581400000004"/>
    <s v="82.33 per 1000 households with children"/>
    <x v="1902"/>
  </r>
  <r>
    <s v="E06000049_Households with children claiming universal credit_Number"/>
    <s v="E06000049"/>
    <x v="23"/>
    <s v="Single time point"/>
    <d v="2020-11-19T00:00:00"/>
    <s v="Children in poverty"/>
    <x v="15"/>
    <s v="Number"/>
    <n v="5190"/>
    <n v="46600"/>
    <n v="111.37339059999999"/>
    <s v="111.37 per 1000 households with children"/>
    <x v="1903"/>
  </r>
  <r>
    <s v="E06000050_Households with children claiming universal credit_Number"/>
    <s v="E06000050"/>
    <x v="153"/>
    <s v="Single time point"/>
    <d v="2020-11-19T00:00:00"/>
    <s v="Children in poverty"/>
    <x v="15"/>
    <s v="Number"/>
    <n v="6045"/>
    <n v="41700"/>
    <n v="144.96402879999999"/>
    <s v="144.96 per 1000 households with children"/>
    <x v="1904"/>
  </r>
  <r>
    <s v="E09000001_Households with children claiming universal credit_Number"/>
    <s v="E09000001"/>
    <x v="25"/>
    <s v="Single time point"/>
    <d v="2020-11-19T00:00:00"/>
    <s v="Children in poverty"/>
    <x v="15"/>
    <s v="Number"/>
    <n v="43"/>
    <s v="NA"/>
    <s v="NA"/>
    <s v="N/A"/>
    <x v="1534"/>
  </r>
  <r>
    <s v="E06000052_Households with children claiming universal credit_Number"/>
    <s v="E06000052"/>
    <x v="26"/>
    <s v="Single time point"/>
    <d v="2020-11-19T00:00:00"/>
    <s v="Children in poverty"/>
    <x v="15"/>
    <s v="Number"/>
    <n v="8483"/>
    <n v="56300"/>
    <n v="150.6749556"/>
    <s v="150.67 per 1000 households with children"/>
    <x v="1905"/>
  </r>
  <r>
    <s v="E06000047_Households with children claiming universal credit_Number"/>
    <s v="E06000047"/>
    <x v="37"/>
    <s v="Single time point"/>
    <d v="2020-11-19T00:00:00"/>
    <s v="Children in poverty"/>
    <x v="15"/>
    <s v="Number"/>
    <n v="10682"/>
    <n v="66300"/>
    <n v="161.11613879999999"/>
    <s v="161.12 per 1000 households with children"/>
    <x v="1906"/>
  </r>
  <r>
    <s v="E08000026_Households with children claiming universal credit_Number"/>
    <s v="E08000026"/>
    <x v="27"/>
    <s v="Single time point"/>
    <d v="2020-11-19T00:00:00"/>
    <s v="Children in poverty"/>
    <x v="15"/>
    <s v="Number"/>
    <n v="6172"/>
    <n v="42200"/>
    <n v="146.25592420000001"/>
    <s v="146.26 per 1000 households with children"/>
    <x v="1907"/>
  </r>
  <r>
    <s v="E09000008_Households with children claiming universal credit_Number"/>
    <s v="E09000008"/>
    <x v="28"/>
    <s v="Single time point"/>
    <d v="2020-11-19T00:00:00"/>
    <s v="Children in poverty"/>
    <x v="15"/>
    <s v="Number"/>
    <n v="12862"/>
    <n v="55300"/>
    <n v="232.58589509999999"/>
    <s v="232.59 per 1000 households with children"/>
    <x v="1908"/>
  </r>
  <r>
    <s v="E10000006_Households with children claiming universal credit_Number"/>
    <s v="E10000006"/>
    <x v="29"/>
    <s v="Single time point"/>
    <d v="2020-11-19T00:00:00"/>
    <s v="Children in poverty"/>
    <x v="15"/>
    <s v="Number"/>
    <n v="7076"/>
    <n v="53800"/>
    <n v="131.52416360000001"/>
    <s v="131.52 per 1000 households with children"/>
    <x v="1909"/>
  </r>
  <r>
    <s v="E06000005_Households with children claiming universal credit_Number"/>
    <s v="E06000005"/>
    <x v="30"/>
    <s v="Single time point"/>
    <d v="2020-11-19T00:00:00"/>
    <s v="Children in poverty"/>
    <x v="15"/>
    <s v="Number"/>
    <n v="2068"/>
    <n v="12300"/>
    <n v="168.1300813"/>
    <s v="168.13 per 1000 households with children"/>
    <x v="1910"/>
  </r>
  <r>
    <s v="E06000015_Households with children claiming universal credit_Number"/>
    <s v="E06000015"/>
    <x v="31"/>
    <s v="Single time point"/>
    <d v="2020-11-19T00:00:00"/>
    <s v="Children in poverty"/>
    <x v="15"/>
    <s v="Number"/>
    <n v="4529"/>
    <n v="32400"/>
    <n v="139.7839506"/>
    <s v="139.78 per 1000 households with children"/>
    <x v="1911"/>
  </r>
  <r>
    <s v="E10000007_Households with children claiming universal credit_Number"/>
    <s v="E10000007"/>
    <x v="32"/>
    <s v="Single time point"/>
    <d v="2020-11-19T00:00:00"/>
    <s v="Children in poverty"/>
    <x v="15"/>
    <s v="Number"/>
    <n v="10877"/>
    <n v="92300"/>
    <n v="117.843987"/>
    <s v="117.84 per 1000 households with children"/>
    <x v="1912"/>
  </r>
  <r>
    <s v="E10000008_Households with children claiming universal credit_Number"/>
    <s v="E10000008"/>
    <x v="33"/>
    <s v="Single time point"/>
    <d v="2020-11-19T00:00:00"/>
    <s v="Children in poverty"/>
    <x v="15"/>
    <s v="Number"/>
    <n v="8559"/>
    <n v="84800"/>
    <n v="100.9316038"/>
    <s v="100.93 per 1000 households with children"/>
    <x v="1913"/>
  </r>
  <r>
    <s v="E10000009_Households with children claiming universal credit_Number"/>
    <s v="E10000009"/>
    <x v="35"/>
    <s v="Single time point"/>
    <d v="2020-11-19T00:00:00"/>
    <s v="Children in poverty"/>
    <x v="15"/>
    <s v="Number"/>
    <n v="5379"/>
    <n v="48700"/>
    <n v="110.45174539999999"/>
    <s v="110.45 per 1000 households with children"/>
    <x v="1914"/>
  </r>
  <r>
    <s v="E08000027_Households with children claiming universal credit_Number"/>
    <s v="E08000027"/>
    <x v="36"/>
    <s v="Single time point"/>
    <d v="2020-11-19T00:00:00"/>
    <s v="Children in poverty"/>
    <x v="15"/>
    <s v="Number"/>
    <n v="6798"/>
    <n v="37400"/>
    <n v="181.7647059"/>
    <s v="181.76 per 1000 households with children"/>
    <x v="1915"/>
  </r>
  <r>
    <s v="E09000009_Households with children claiming universal credit_Number"/>
    <s v="E09000009"/>
    <x v="38"/>
    <s v="Single time point"/>
    <d v="2020-11-19T00:00:00"/>
    <s v="Children in poverty"/>
    <x v="15"/>
    <s v="Number"/>
    <n v="6134"/>
    <n v="46000"/>
    <n v="133.34782609999999"/>
    <s v="133.35 per 1000 households with children"/>
    <x v="1916"/>
  </r>
  <r>
    <s v="E06000011_Households with children claiming universal credit_Number"/>
    <s v="E06000011"/>
    <x v="39"/>
    <s v="Single time point"/>
    <d v="2020-11-19T00:00:00"/>
    <s v="Children in poverty"/>
    <x v="15"/>
    <s v="Number"/>
    <n v="3732"/>
    <n v="38900"/>
    <n v="95.938303340000004"/>
    <s v="95.94 per 1000 households with children"/>
    <x v="1917"/>
  </r>
  <r>
    <s v="E10000011_Households with children claiming universal credit_Number"/>
    <s v="E10000011"/>
    <x v="40"/>
    <s v="Single time point"/>
    <d v="2020-11-19T00:00:00"/>
    <s v="Children in poverty"/>
    <x v="15"/>
    <s v="Number"/>
    <n v="9283"/>
    <n v="61500"/>
    <n v="150.94308939999999"/>
    <s v="150.94 per 1000 households with children"/>
    <x v="1918"/>
  </r>
  <r>
    <s v="E09000010_Households with children claiming universal credit_Number"/>
    <s v="E09000010"/>
    <x v="41"/>
    <s v="Single time point"/>
    <d v="2020-11-19T00:00:00"/>
    <s v="Children in poverty"/>
    <x v="15"/>
    <s v="Number"/>
    <n v="8825"/>
    <n v="43000"/>
    <n v="205.23255810000001"/>
    <s v="205.23 per 1000 households with children"/>
    <x v="1919"/>
  </r>
  <r>
    <s v="E10000012_Households with children claiming universal credit_Number"/>
    <s v="E10000012"/>
    <x v="42"/>
    <s v="Single time point"/>
    <d v="2020-11-19T00:00:00"/>
    <s v="Children in poverty"/>
    <x v="15"/>
    <s v="Number"/>
    <n v="20473"/>
    <n v="181700"/>
    <n v="112.6747386"/>
    <s v="112.67 per 1000 households with children"/>
    <x v="1920"/>
  </r>
  <r>
    <s v="E08000020_Households with children claiming universal credit_Number"/>
    <s v="E08000020"/>
    <x v="43"/>
    <s v="Single time point"/>
    <d v="2020-11-19T00:00:00"/>
    <s v="Children in poverty"/>
    <x v="15"/>
    <s v="Number"/>
    <n v="4297"/>
    <n v="23600"/>
    <n v="182.07627120000001"/>
    <s v="182.08 per 1000 households with children"/>
    <x v="1921"/>
  </r>
  <r>
    <s v="E10000013_Households with children claiming universal credit_Number"/>
    <s v="E10000013"/>
    <x v="44"/>
    <s v="Single time point"/>
    <d v="2020-11-19T00:00:00"/>
    <s v="Children in poverty"/>
    <x v="15"/>
    <s v="Number"/>
    <n v="8664"/>
    <n v="72100"/>
    <n v="120.16643550000001"/>
    <s v="120.17 per 1000 households with children"/>
    <x v="1922"/>
  </r>
  <r>
    <s v="E09000011_Households with children claiming universal credit_Number"/>
    <s v="E09000011"/>
    <x v="45"/>
    <s v="Single time point"/>
    <d v="2020-11-19T00:00:00"/>
    <s v="Children in poverty"/>
    <x v="15"/>
    <s v="Number"/>
    <n v="4391"/>
    <n v="34800"/>
    <n v="126.17816089999999"/>
    <s v="126.18 per 1000 households with children"/>
    <x v="1923"/>
  </r>
  <r>
    <s v="E09000012_Households with children claiming universal credit_Number"/>
    <s v="E09000012"/>
    <x v="46"/>
    <s v="Single time point"/>
    <d v="2020-11-19T00:00:00"/>
    <s v="Children in poverty"/>
    <x v="15"/>
    <s v="Number"/>
    <n v="3929"/>
    <n v="33700"/>
    <n v="116.58753710000001"/>
    <s v="116.59 per 1000 households with children"/>
    <x v="1924"/>
  </r>
  <r>
    <s v="E06000006_Households with children claiming universal credit_Number"/>
    <s v="E06000006"/>
    <x v="47"/>
    <s v="Single time point"/>
    <d v="2020-11-19T00:00:00"/>
    <s v="Children in poverty"/>
    <x v="15"/>
    <s v="Number"/>
    <n v="4451"/>
    <n v="14500"/>
    <n v="306.96551720000002"/>
    <s v="306.97 per 1000 households with children"/>
    <x v="1925"/>
  </r>
  <r>
    <s v="E09000013_Households with children claiming universal credit_Number"/>
    <s v="E09000013"/>
    <x v="48"/>
    <s v="Single time point"/>
    <d v="2020-11-19T00:00:00"/>
    <s v="Children in poverty"/>
    <x v="15"/>
    <s v="Number"/>
    <n v="3408"/>
    <n v="20300"/>
    <n v="167.88177339999999"/>
    <s v="167.88 per 1000 households with children"/>
    <x v="1926"/>
  </r>
  <r>
    <s v="E10000014_Households with children claiming universal credit_Number"/>
    <s v="E10000014"/>
    <x v="49"/>
    <s v="Single time point"/>
    <d v="2020-11-19T00:00:00"/>
    <s v="Children in poverty"/>
    <x v="15"/>
    <s v="Number"/>
    <n v="14347"/>
    <n v="169500"/>
    <n v="84.643067849999994"/>
    <s v="84.64 per 1000 households with children"/>
    <x v="1927"/>
  </r>
  <r>
    <s v="E09000014_Households with children claiming universal credit_Number"/>
    <s v="E09000014"/>
    <x v="50"/>
    <s v="Single time point"/>
    <d v="2020-11-19T00:00:00"/>
    <s v="Children in poverty"/>
    <x v="15"/>
    <s v="Number"/>
    <n v="4432"/>
    <n v="34800"/>
    <n v="127.3563218"/>
    <s v="127.36 per 1000 households with children"/>
    <x v="1928"/>
  </r>
  <r>
    <s v="E09000015_Households with children claiming universal credit_Number"/>
    <s v="E09000015"/>
    <x v="51"/>
    <s v="Single time point"/>
    <d v="2020-11-19T00:00:00"/>
    <s v="Children in poverty"/>
    <x v="15"/>
    <s v="Number"/>
    <n v="2950"/>
    <n v="31300"/>
    <n v="94.249201279999994"/>
    <s v="94.25 per 1000 households with children"/>
    <x v="1929"/>
  </r>
  <r>
    <s v="E06000001_Households with children claiming universal credit_Number"/>
    <s v="E06000001"/>
    <x v="52"/>
    <s v="Single time point"/>
    <d v="2020-11-19T00:00:00"/>
    <s v="Children in poverty"/>
    <x v="15"/>
    <s v="Number"/>
    <n v="3335"/>
    <n v="10200"/>
    <n v="326.9607843"/>
    <s v="326.96 per 1000 households with children"/>
    <x v="1930"/>
  </r>
  <r>
    <s v="E09000016_Households with children claiming universal credit_Number"/>
    <s v="E09000016"/>
    <x v="53"/>
    <s v="Single time point"/>
    <d v="2020-11-19T00:00:00"/>
    <s v="Children in poverty"/>
    <x v="15"/>
    <s v="Number"/>
    <n v="3704"/>
    <n v="32200"/>
    <n v="115.0310559"/>
    <s v="115.03 per 1000 households with children"/>
    <x v="1931"/>
  </r>
  <r>
    <s v="E06000019_Households with children claiming universal credit_Number"/>
    <s v="E06000019"/>
    <x v="54"/>
    <s v="Single time point"/>
    <d v="2020-11-19T00:00:00"/>
    <s v="Children in poverty"/>
    <x v="15"/>
    <s v="Number"/>
    <n v="2098"/>
    <n v="18400"/>
    <n v="114.0217391"/>
    <s v="114.02 per 1000 households with children"/>
    <x v="1932"/>
  </r>
  <r>
    <s v="E10000015_Households with children claiming universal credit_Number"/>
    <s v="E10000015"/>
    <x v="55"/>
    <s v="Single time point"/>
    <d v="2020-11-19T00:00:00"/>
    <s v="Children in poverty"/>
    <x v="15"/>
    <s v="Number"/>
    <n v="13875"/>
    <n v="157400"/>
    <n v="88.151207119999995"/>
    <s v="88.15 per 1000 households with children"/>
    <x v="1933"/>
  </r>
  <r>
    <s v="E09000017_Households with children claiming universal credit_Number"/>
    <s v="E09000017"/>
    <x v="56"/>
    <s v="Single time point"/>
    <d v="2020-11-19T00:00:00"/>
    <s v="Children in poverty"/>
    <x v="15"/>
    <s v="Number"/>
    <n v="3897"/>
    <n v="42400"/>
    <n v="91.910377359999998"/>
    <s v="91.91 per 1000 households with children"/>
    <x v="1934"/>
  </r>
  <r>
    <s v="E09000018_Households with children claiming universal credit_Number"/>
    <s v="E09000018"/>
    <x v="57"/>
    <s v="Single time point"/>
    <d v="2020-11-19T00:00:00"/>
    <s v="Children in poverty"/>
    <x v="15"/>
    <s v="Number"/>
    <n v="8342"/>
    <n v="33800"/>
    <n v="246.80473370000001"/>
    <s v="246.8 per 1000 households with children"/>
    <x v="1935"/>
  </r>
  <r>
    <s v="E06000046_Households with children claiming universal credit_Number"/>
    <s v="E06000046"/>
    <x v="58"/>
    <s v="Single time point"/>
    <d v="2020-11-19T00:00:00"/>
    <s v="Children in poverty"/>
    <x v="15"/>
    <s v="Number"/>
    <n v="1939"/>
    <n v="13300"/>
    <n v="145.7894737"/>
    <s v="145.79 per 1000 households with children"/>
    <x v="1936"/>
  </r>
  <r>
    <s v="E06000053_Households with children claiming universal credit_Number"/>
    <s v="E06000053"/>
    <x v="156"/>
    <s v="Single time point"/>
    <d v="2020-11-19T00:00:00"/>
    <s v="Children in poverty"/>
    <x v="15"/>
    <s v="Number"/>
    <n v="9"/>
    <s v="NA"/>
    <s v="NA"/>
    <s v="N/A"/>
    <x v="1534"/>
  </r>
  <r>
    <s v="E09000019_Households with children claiming universal credit_Number"/>
    <s v="E09000019"/>
    <x v="59"/>
    <s v="Single time point"/>
    <d v="2020-11-19T00:00:00"/>
    <s v="Children in poverty"/>
    <x v="15"/>
    <s v="Number"/>
    <n v="3218"/>
    <n v="22700"/>
    <n v="141.7621145"/>
    <s v="141.76 per 1000 households with children"/>
    <x v="1937"/>
  </r>
  <r>
    <s v="E09000020_Households with children claiming universal credit_Number"/>
    <s v="E09000020"/>
    <x v="60"/>
    <s v="Single time point"/>
    <d v="2020-11-19T00:00:00"/>
    <s v="Children in poverty"/>
    <x v="15"/>
    <s v="Number"/>
    <n v="1081"/>
    <n v="16100"/>
    <n v="67.142857140000004"/>
    <s v="67.14 per 1000 households with children"/>
    <x v="1938"/>
  </r>
  <r>
    <s v="E10000016_Households with children claiming universal credit_Number"/>
    <s v="E10000016"/>
    <x v="61"/>
    <s v="Single time point"/>
    <d v="2020-11-19T00:00:00"/>
    <s v="Children in poverty"/>
    <x v="15"/>
    <s v="Number"/>
    <n v="23745"/>
    <n v="196400"/>
    <n v="120.901222"/>
    <s v="120.9 per 1000 households with children"/>
    <x v="1939"/>
  </r>
  <r>
    <s v="E06000010_Households with children claiming universal credit_Number"/>
    <s v="E06000010"/>
    <x v="62"/>
    <s v="Single time point"/>
    <d v="2020-11-19T00:00:00"/>
    <s v="Children in poverty"/>
    <x v="15"/>
    <s v="Number"/>
    <n v="5472"/>
    <n v="31600"/>
    <n v="173.164557"/>
    <s v="173.16 per 1000 households with children"/>
    <x v="1940"/>
  </r>
  <r>
    <s v="E09000021_Households with children claiming universal credit_Number"/>
    <s v="E09000021"/>
    <x v="63"/>
    <s v="Single time point"/>
    <d v="2020-11-19T00:00:00"/>
    <s v="Children in poverty"/>
    <x v="15"/>
    <s v="Number"/>
    <n v="1726"/>
    <n v="25700"/>
    <n v="67.159533069999995"/>
    <s v="67.16 per 1000 households with children"/>
    <x v="1941"/>
  </r>
  <r>
    <s v="E08000011_Households with children claiming universal credit_Number"/>
    <s v="E08000011"/>
    <x v="65"/>
    <s v="Single time point"/>
    <d v="2020-11-19T00:00:00"/>
    <s v="Children in poverty"/>
    <x v="15"/>
    <s v="Number"/>
    <n v="4219"/>
    <n v="15900"/>
    <n v="265.34591189999998"/>
    <s v="265.35 per 1000 households with children"/>
    <x v="1942"/>
  </r>
  <r>
    <s v="E09000022_Households with children claiming universal credit_Number"/>
    <s v="E09000022"/>
    <x v="66"/>
    <s v="Single time point"/>
    <d v="2020-11-19T00:00:00"/>
    <s v="Children in poverty"/>
    <x v="15"/>
    <s v="Number"/>
    <n v="5968"/>
    <n v="37100"/>
    <n v="160.8625337"/>
    <s v="160.86 per 1000 households with children"/>
    <x v="1943"/>
  </r>
  <r>
    <s v="E10000017_Households with children claiming universal credit_Number"/>
    <s v="E10000017"/>
    <x v="67"/>
    <s v="Single time point"/>
    <d v="2020-11-19T00:00:00"/>
    <s v="Children in poverty"/>
    <x v="15"/>
    <s v="Number"/>
    <n v="22287"/>
    <n v="152500"/>
    <n v="146.14426230000001"/>
    <s v="146.14 per 1000 households with children"/>
    <x v="1944"/>
  </r>
  <r>
    <s v="E06000016_Households with children claiming universal credit_Number"/>
    <s v="E06000016"/>
    <x v="69"/>
    <s v="Single time point"/>
    <d v="2020-11-19T00:00:00"/>
    <s v="Children in poverty"/>
    <x v="15"/>
    <s v="Number"/>
    <n v="6949"/>
    <n v="45300"/>
    <n v="153.39955850000001"/>
    <s v="153.4 per 1000 households with children"/>
    <x v="1945"/>
  </r>
  <r>
    <s v="E10000018_Households with children claiming universal credit_Number"/>
    <s v="E10000018"/>
    <x v="70"/>
    <s v="Single time point"/>
    <d v="2020-11-19T00:00:00"/>
    <s v="Children in poverty"/>
    <x v="15"/>
    <s v="Number"/>
    <n v="8601"/>
    <n v="77900"/>
    <n v="110.4107831"/>
    <s v="110.41 per 1000 households with children"/>
    <x v="1946"/>
  </r>
  <r>
    <s v="E09000023_Households with children claiming universal credit_Number"/>
    <s v="E09000023"/>
    <x v="71"/>
    <s v="Single time point"/>
    <d v="2020-11-19T00:00:00"/>
    <s v="Children in poverty"/>
    <x v="15"/>
    <s v="Number"/>
    <n v="6032"/>
    <n v="42800"/>
    <n v="140.93457939999999"/>
    <s v="140.93 per 1000 households with children"/>
    <x v="1947"/>
  </r>
  <r>
    <s v="E10000019_Households with children claiming universal credit_Number"/>
    <s v="E10000019"/>
    <x v="72"/>
    <s v="Single time point"/>
    <d v="2020-11-19T00:00:00"/>
    <s v="Children in poverty"/>
    <x v="15"/>
    <s v="Number"/>
    <n v="11858"/>
    <n v="90400"/>
    <n v="131.17256639999999"/>
    <s v="131.17 per 1000 households with children"/>
    <x v="1948"/>
  </r>
  <r>
    <s v="E08000012_Households with children claiming universal credit_Number"/>
    <s v="E08000012"/>
    <x v="73"/>
    <s v="Single time point"/>
    <d v="2020-11-19T00:00:00"/>
    <s v="Children in poverty"/>
    <x v="15"/>
    <s v="Number"/>
    <n v="10331"/>
    <n v="56700"/>
    <n v="182.20458550000001"/>
    <s v="182.2 per 1000 households with children"/>
    <x v="1949"/>
  </r>
  <r>
    <s v="E06000032_Households with children claiming universal credit_Number"/>
    <s v="E06000032"/>
    <x v="74"/>
    <s v="Single time point"/>
    <d v="2020-11-19T00:00:00"/>
    <s v="Children in poverty"/>
    <x v="15"/>
    <s v="Number"/>
    <n v="3281"/>
    <n v="28000"/>
    <n v="117.1785714"/>
    <s v="117.18 per 1000 households with children"/>
    <x v="1950"/>
  </r>
  <r>
    <s v="E08000003_Households with children claiming universal credit_Number"/>
    <s v="E08000003"/>
    <x v="75"/>
    <s v="Single time point"/>
    <d v="2020-11-19T00:00:00"/>
    <s v="Children in poverty"/>
    <x v="15"/>
    <s v="Number"/>
    <n v="14532"/>
    <n v="67500"/>
    <n v="215.28888889999999"/>
    <s v="215.29 per 1000 households with children"/>
    <x v="1951"/>
  </r>
  <r>
    <s v="E06000035_Households with children claiming universal credit_Number"/>
    <s v="E06000035"/>
    <x v="76"/>
    <s v="Single time point"/>
    <d v="2020-11-19T00:00:00"/>
    <s v="Children in poverty"/>
    <x v="15"/>
    <s v="Number"/>
    <n v="4887"/>
    <n v="35500"/>
    <n v="137.6619718"/>
    <s v="137.66 per 1000 households with children"/>
    <x v="1952"/>
  </r>
  <r>
    <s v="E09000024_Households with children claiming universal credit_Number"/>
    <s v="E09000024"/>
    <x v="77"/>
    <s v="Single time point"/>
    <d v="2020-11-19T00:00:00"/>
    <s v="Children in poverty"/>
    <x v="15"/>
    <s v="Number"/>
    <n v="3393"/>
    <n v="24000"/>
    <n v="141.375"/>
    <s v="141.38 per 1000 households with children"/>
    <x v="1953"/>
  </r>
  <r>
    <s v="E06000002_Households with children claiming universal credit_Number"/>
    <s v="E06000002"/>
    <x v="78"/>
    <s v="Single time point"/>
    <d v="2020-11-19T00:00:00"/>
    <s v="Children in poverty"/>
    <x v="15"/>
    <s v="Number"/>
    <n v="3508"/>
    <n v="19700"/>
    <n v="178.071066"/>
    <s v="178.07 per 1000 households with children"/>
    <x v="1954"/>
  </r>
  <r>
    <s v="E06000042_Households with children claiming universal credit_Number"/>
    <s v="E06000042"/>
    <x v="79"/>
    <s v="Single time point"/>
    <d v="2020-11-19T00:00:00"/>
    <s v="Children in poverty"/>
    <x v="15"/>
    <s v="Number"/>
    <n v="3627"/>
    <n v="36100"/>
    <n v="100.4709141"/>
    <s v="100.47 per 1000 households with children"/>
    <x v="1955"/>
  </r>
  <r>
    <s v="E08000021_Households with children claiming universal credit_Number"/>
    <s v="E08000021"/>
    <x v="80"/>
    <s v="Single time point"/>
    <d v="2020-11-19T00:00:00"/>
    <s v="Children in poverty"/>
    <x v="15"/>
    <s v="Number"/>
    <n v="7871"/>
    <n v="32600"/>
    <n v="241.44171779999999"/>
    <s v="241.44 per 1000 households with children"/>
    <x v="1956"/>
  </r>
  <r>
    <s v="E09000025_Households with children claiming universal credit_Number"/>
    <s v="E09000025"/>
    <x v="81"/>
    <s v="Single time point"/>
    <d v="2020-11-19T00:00:00"/>
    <s v="Children in poverty"/>
    <x v="15"/>
    <s v="Number"/>
    <n v="6794"/>
    <n v="47600"/>
    <n v="142.73109239999999"/>
    <s v="142.73 per 1000 households with children"/>
    <x v="1957"/>
  </r>
  <r>
    <s v="E10000020_Households with children claiming universal credit_Number"/>
    <s v="E10000020"/>
    <x v="82"/>
    <s v="Single time point"/>
    <d v="2020-11-19T00:00:00"/>
    <s v="Children in poverty"/>
    <x v="15"/>
    <s v="Number"/>
    <n v="12526"/>
    <n v="103500"/>
    <n v="121.0241546"/>
    <s v="121.02 per 1000 households with children"/>
    <x v="1958"/>
  </r>
  <r>
    <s v="E06000012_Households with children claiming universal credit_Number"/>
    <s v="E06000012"/>
    <x v="83"/>
    <s v="Single time point"/>
    <d v="2020-11-19T00:00:00"/>
    <s v="Children in poverty"/>
    <x v="15"/>
    <s v="Number"/>
    <n v="4113"/>
    <n v="16400"/>
    <n v="250.79268289999999"/>
    <s v="250.79 per 1000 households with children"/>
    <x v="1959"/>
  </r>
  <r>
    <s v="E06000013_Households with children claiming universal credit_Number"/>
    <s v="E06000013"/>
    <x v="84"/>
    <s v="Single time point"/>
    <d v="2020-11-19T00:00:00"/>
    <s v="Children in poverty"/>
    <x v="15"/>
    <s v="Number"/>
    <n v="3418"/>
    <n v="17500"/>
    <n v="195.3142857"/>
    <s v="195.31 per 1000 households with children"/>
    <x v="1960"/>
  </r>
  <r>
    <s v="E06000024_Households with children claiming universal credit_Number"/>
    <s v="E06000024"/>
    <x v="85"/>
    <s v="Single time point"/>
    <d v="2020-11-19T00:00:00"/>
    <s v="Children in poverty"/>
    <x v="15"/>
    <s v="Number"/>
    <n v="3261"/>
    <n v="26000"/>
    <n v="125.4230769"/>
    <s v="125.42 per 1000 households with children"/>
    <x v="1961"/>
  </r>
  <r>
    <s v="E08000022_Households with children claiming universal credit_Number"/>
    <s v="E08000022"/>
    <x v="86"/>
    <s v="Single time point"/>
    <d v="2020-11-19T00:00:00"/>
    <s v="Children in poverty"/>
    <x v="15"/>
    <s v="Number"/>
    <n v="3574"/>
    <n v="23900"/>
    <n v="149.539749"/>
    <s v="149.54 per 1000 households with children"/>
    <x v="1962"/>
  </r>
  <r>
    <s v="E10000023_Households with children claiming universal credit_Number"/>
    <s v="E10000023"/>
    <x v="87"/>
    <s v="Single time point"/>
    <d v="2020-11-19T00:00:00"/>
    <s v="Children in poverty"/>
    <x v="15"/>
    <s v="Number"/>
    <n v="8923"/>
    <n v="67400"/>
    <n v="132.388724"/>
    <s v="132.39 per 1000 households with children"/>
    <x v="1963"/>
  </r>
  <r>
    <s v="E10000021_Households with children claiming universal credit_Number"/>
    <s v="E10000021"/>
    <x v="88"/>
    <s v="Single time point"/>
    <d v="2020-11-19T00:00:00"/>
    <s v="Children in poverty"/>
    <x v="15"/>
    <s v="Number"/>
    <n v="11153"/>
    <n v="95700"/>
    <n v="116.5412748"/>
    <s v="116.54 per 1000 households with children"/>
    <x v="1964"/>
  </r>
  <r>
    <s v="E06000048_Households with children claiming universal credit_Number"/>
    <s v="E06000048"/>
    <x v="89"/>
    <s v="Single time point"/>
    <d v="2020-11-19T00:00:00"/>
    <s v="Children in poverty"/>
    <x v="15"/>
    <s v="Number"/>
    <n v="3869"/>
    <n v="35700"/>
    <n v="108.37535010000001"/>
    <s v="108.38 per 1000 households with children"/>
    <x v="1965"/>
  </r>
  <r>
    <s v="E06000018_Households with children claiming universal credit_Number"/>
    <s v="E06000018"/>
    <x v="90"/>
    <s v="Single time point"/>
    <d v="2020-11-19T00:00:00"/>
    <s v="Children in poverty"/>
    <x v="15"/>
    <s v="Number"/>
    <n v="5974"/>
    <n v="37000"/>
    <n v="161.45945950000001"/>
    <s v="161.46 per 1000 households with children"/>
    <x v="1966"/>
  </r>
  <r>
    <s v="E10000024_Households with children claiming universal credit_Number"/>
    <s v="E10000024"/>
    <x v="91"/>
    <s v="Single time point"/>
    <d v="2020-11-19T00:00:00"/>
    <s v="Children in poverty"/>
    <x v="15"/>
    <s v="Number"/>
    <n v="10615"/>
    <n v="99800"/>
    <n v="106.3627255"/>
    <s v="106.36 per 1000 households with children"/>
    <x v="1967"/>
  </r>
  <r>
    <s v="E08000004_Households with children claiming universal credit_Number"/>
    <s v="E08000004"/>
    <x v="92"/>
    <s v="Single time point"/>
    <d v="2020-11-19T00:00:00"/>
    <s v="Children in poverty"/>
    <x v="15"/>
    <s v="Number"/>
    <n v="7845"/>
    <n v="28900"/>
    <n v="271.45328719999998"/>
    <s v="271.45 per 1000 households with children"/>
    <x v="1968"/>
  </r>
  <r>
    <s v="E10000025_Households with children claiming universal credit_Number"/>
    <s v="E10000025"/>
    <x v="93"/>
    <s v="Single time point"/>
    <d v="2020-11-19T00:00:00"/>
    <s v="Children in poverty"/>
    <x v="15"/>
    <s v="Number"/>
    <n v="8259"/>
    <n v="87100"/>
    <n v="94.822043629999996"/>
    <s v="94.82 per 1000 households with children"/>
    <x v="1969"/>
  </r>
  <r>
    <s v="E06000031_Households with children claiming universal credit_Number"/>
    <s v="E06000031"/>
    <x v="94"/>
    <s v="Single time point"/>
    <d v="2020-11-19T00:00:00"/>
    <s v="Children in poverty"/>
    <x v="15"/>
    <s v="Number"/>
    <n v="5235"/>
    <n v="26600"/>
    <n v="196.8045113"/>
    <s v="196.8 per 1000 households with children"/>
    <x v="1970"/>
  </r>
  <r>
    <s v="E06000026_Households with children claiming universal credit_Number"/>
    <s v="E06000026"/>
    <x v="95"/>
    <s v="Single time point"/>
    <d v="2020-11-19T00:00:00"/>
    <s v="Children in poverty"/>
    <x v="15"/>
    <s v="Number"/>
    <n v="5327"/>
    <n v="30400"/>
    <n v="175.2302632"/>
    <s v="175.23 per 1000 households with children"/>
    <x v="1971"/>
  </r>
  <r>
    <s v="E06000029_Households with children claiming universal credit_Number"/>
    <s v="E06000029"/>
    <x v="96"/>
    <s v="Single time point"/>
    <d v="2020-11-19T00:00:00"/>
    <s v="Children in poverty"/>
    <x v="15"/>
    <s v="Number"/>
    <n v="2356"/>
    <n v="16900"/>
    <n v="139.40828400000001"/>
    <s v="139.41 per 1000 households with children"/>
    <x v="1972"/>
  </r>
  <r>
    <s v="E06000044_Households with children claiming universal credit_Number"/>
    <s v="E06000044"/>
    <x v="97"/>
    <s v="Single time point"/>
    <d v="2020-11-19T00:00:00"/>
    <s v="Children in poverty"/>
    <x v="15"/>
    <s v="Number"/>
    <n v="3261"/>
    <n v="24900"/>
    <n v="130.9638554"/>
    <s v="130.96 per 1000 households with children"/>
    <x v="1973"/>
  </r>
  <r>
    <s v="E06000038_Households with children claiming universal credit_Number"/>
    <s v="E06000038"/>
    <x v="98"/>
    <s v="Single time point"/>
    <d v="2020-11-19T00:00:00"/>
    <s v="Children in poverty"/>
    <x v="15"/>
    <s v="Number"/>
    <n v="2849"/>
    <n v="21200"/>
    <n v="134.38679250000001"/>
    <s v="134.39 per 1000 households with children"/>
    <x v="1974"/>
  </r>
  <r>
    <s v="E09000026_Households with children claiming universal credit_Number"/>
    <s v="E09000026"/>
    <x v="99"/>
    <s v="Single time point"/>
    <d v="2020-11-19T00:00:00"/>
    <s v="Children in poverty"/>
    <x v="15"/>
    <s v="Number"/>
    <n v="4512"/>
    <n v="43400"/>
    <n v="103.96313360000001"/>
    <s v="103.96 per 1000 households with children"/>
    <x v="1975"/>
  </r>
  <r>
    <s v="E06000003_Households with children claiming universal credit_Number"/>
    <s v="E06000003"/>
    <x v="100"/>
    <s v="Single time point"/>
    <d v="2020-11-19T00:00:00"/>
    <s v="Children in poverty"/>
    <x v="15"/>
    <s v="Number"/>
    <n v="2377"/>
    <n v="14600"/>
    <n v="162.8082192"/>
    <s v="162.81 per 1000 households with children"/>
    <x v="1976"/>
  </r>
  <r>
    <s v="E09000027_Households with children claiming universal credit_Number"/>
    <s v="E09000027"/>
    <x v="101"/>
    <s v="Single time point"/>
    <d v="2020-11-19T00:00:00"/>
    <s v="Children in poverty"/>
    <x v="15"/>
    <s v="Number"/>
    <n v="1623"/>
    <n v="25900"/>
    <n v="62.664092660000001"/>
    <s v="62.66 per 1000 households with children"/>
    <x v="1977"/>
  </r>
  <r>
    <s v="E08000005_Households with children claiming universal credit_Number"/>
    <s v="E08000005"/>
    <x v="102"/>
    <s v="Single time point"/>
    <d v="2020-11-19T00:00:00"/>
    <s v="Children in poverty"/>
    <x v="15"/>
    <s v="Number"/>
    <n v="5799"/>
    <n v="27900"/>
    <n v="207.84946239999999"/>
    <s v="207.85 per 1000 households with children"/>
    <x v="1978"/>
  </r>
  <r>
    <s v="E06000017_Households with children claiming universal credit_Number"/>
    <s v="E06000017"/>
    <x v="104"/>
    <s v="Single time point"/>
    <d v="2020-11-19T00:00:00"/>
    <s v="Children in poverty"/>
    <x v="15"/>
    <s v="Number"/>
    <n v="391"/>
    <n v="4200"/>
    <n v="93.095238100000003"/>
    <s v="93.1 per 1000 households with children"/>
    <x v="1979"/>
  </r>
  <r>
    <s v="E08000006_Households with children claiming universal credit_Number"/>
    <s v="E08000006"/>
    <x v="105"/>
    <s v="Single time point"/>
    <d v="2020-11-19T00:00:00"/>
    <s v="Children in poverty"/>
    <x v="15"/>
    <s v="Number"/>
    <n v="5550"/>
    <n v="27600"/>
    <n v="201.08695650000001"/>
    <s v="201.09 per 1000 households with children"/>
    <x v="1980"/>
  </r>
  <r>
    <s v="E08000028_Households with children claiming universal credit_Number"/>
    <s v="E08000028"/>
    <x v="106"/>
    <s v="Single time point"/>
    <d v="2020-11-19T00:00:00"/>
    <s v="Children in poverty"/>
    <x v="15"/>
    <s v="Number"/>
    <n v="7200"/>
    <n v="44000"/>
    <n v="163.63636360000001"/>
    <s v="163.64 per 1000 households with children"/>
    <x v="1981"/>
  </r>
  <r>
    <s v="E08000014_Households with children claiming universal credit_Number"/>
    <s v="E08000014"/>
    <x v="107"/>
    <s v="Single time point"/>
    <d v="2020-11-19T00:00:00"/>
    <s v="Children in poverty"/>
    <x v="15"/>
    <s v="Number"/>
    <n v="5491"/>
    <n v="28800"/>
    <n v="190.6597222"/>
    <s v="190.66 per 1000 households with children"/>
    <x v="1982"/>
  </r>
  <r>
    <s v="E06000051_Households with children claiming universal credit_Number"/>
    <s v="E06000051"/>
    <x v="109"/>
    <s v="Single time point"/>
    <d v="2020-11-19T00:00:00"/>
    <s v="Children in poverty"/>
    <x v="15"/>
    <s v="Number"/>
    <n v="3622"/>
    <n v="31900"/>
    <n v="113.54231969999999"/>
    <s v="113.54 per 1000 households with children"/>
    <x v="1983"/>
  </r>
  <r>
    <s v="E06000039_Households with children claiming universal credit_Number"/>
    <s v="E06000039"/>
    <x v="110"/>
    <s v="Single time point"/>
    <d v="2020-11-19T00:00:00"/>
    <s v="Children in poverty"/>
    <x v="15"/>
    <s v="Number"/>
    <n v="2899"/>
    <n v="21400"/>
    <n v="135.46728970000001"/>
    <s v="135.47 per 1000 households with children"/>
    <x v="1984"/>
  </r>
  <r>
    <s v="E08000029_Households with children claiming universal credit_Number"/>
    <s v="E08000029"/>
    <x v="111"/>
    <s v="Single time point"/>
    <d v="2020-11-19T00:00:00"/>
    <s v="Children in poverty"/>
    <x v="15"/>
    <s v="Number"/>
    <n v="3634"/>
    <n v="26200"/>
    <n v="138.7022901"/>
    <s v="138.7 per 1000 households with children"/>
    <x v="1985"/>
  </r>
  <r>
    <s v="E10000027_Households with children claiming universal credit_Number"/>
    <s v="E10000027"/>
    <x v="112"/>
    <s v="Single time point"/>
    <d v="2020-11-19T00:00:00"/>
    <s v="Children in poverty"/>
    <x v="15"/>
    <s v="Number"/>
    <n v="11476"/>
    <n v="63500"/>
    <n v="180.72440940000001"/>
    <s v="180.72 per 1000 households with children"/>
    <x v="1986"/>
  </r>
  <r>
    <s v="E06000025_Households with children claiming universal credit_Number"/>
    <s v="E06000025"/>
    <x v="113"/>
    <s v="Single time point"/>
    <d v="2020-11-19T00:00:00"/>
    <s v="Children in poverty"/>
    <x v="15"/>
    <s v="Number"/>
    <n v="2714"/>
    <n v="33000"/>
    <n v="82.242424240000005"/>
    <s v="82.24 per 1000 households with children"/>
    <x v="1987"/>
  </r>
  <r>
    <s v="E08000023_Households with children claiming universal credit_Number"/>
    <s v="E08000023"/>
    <x v="114"/>
    <s v="Single time point"/>
    <d v="2020-11-19T00:00:00"/>
    <s v="Children in poverty"/>
    <x v="15"/>
    <s v="Number"/>
    <n v="3326"/>
    <n v="16400"/>
    <n v="202.804878"/>
    <s v="202.8 per 1000 households with children"/>
    <x v="1988"/>
  </r>
  <r>
    <s v="E06000045_Households with children claiming universal credit_Number"/>
    <s v="E06000045"/>
    <x v="115"/>
    <s v="Single time point"/>
    <d v="2020-11-19T00:00:00"/>
    <s v="Children in poverty"/>
    <x v="15"/>
    <s v="Number"/>
    <n v="6129"/>
    <n v="31100"/>
    <n v="197.07395500000001"/>
    <s v="197.07 per 1000 households with children"/>
    <x v="1989"/>
  </r>
  <r>
    <s v="E06000033_Households with children claiming universal credit_Number"/>
    <s v="E06000033"/>
    <x v="116"/>
    <s v="Single time point"/>
    <d v="2020-11-19T00:00:00"/>
    <s v="Children in poverty"/>
    <x v="15"/>
    <s v="Number"/>
    <n v="4049"/>
    <n v="22800"/>
    <n v="177.5877193"/>
    <s v="177.59 per 1000 households with children"/>
    <x v="1990"/>
  </r>
  <r>
    <s v="E09000028_Households with children claiming universal credit_Number"/>
    <s v="E09000028"/>
    <x v="117"/>
    <s v="Single time point"/>
    <d v="2020-11-19T00:00:00"/>
    <s v="Children in poverty"/>
    <x v="15"/>
    <s v="Number"/>
    <n v="8680"/>
    <n v="37900"/>
    <n v="229.0237467"/>
    <s v="229.02 per 1000 households with children"/>
    <x v="1991"/>
  </r>
  <r>
    <s v="E08000013_Households with children claiming universal credit_Number"/>
    <s v="E08000013"/>
    <x v="152"/>
    <s v="Single time point"/>
    <d v="2020-11-19T00:00:00"/>
    <s v="Children in poverty"/>
    <x v="15"/>
    <s v="Number"/>
    <n v="3997"/>
    <n v="21400"/>
    <n v="186.7757009"/>
    <s v="186.78 per 1000 households with children"/>
    <x v="1992"/>
  </r>
  <r>
    <s v="E10000028_Households with children claiming universal credit_Number"/>
    <s v="E10000028"/>
    <x v="119"/>
    <s v="Single time point"/>
    <d v="2020-11-19T00:00:00"/>
    <s v="Children in poverty"/>
    <x v="15"/>
    <s v="Number"/>
    <n v="10154"/>
    <n v="107700"/>
    <n v="94.280408539999996"/>
    <s v="94.28 per 1000 households with children"/>
    <x v="1993"/>
  </r>
  <r>
    <s v="E08000007_Households with children claiming universal credit_Number"/>
    <s v="E08000007"/>
    <x v="120"/>
    <s v="Single time point"/>
    <d v="2020-11-19T00:00:00"/>
    <s v="Children in poverty"/>
    <x v="15"/>
    <s v="Number"/>
    <n v="3772"/>
    <n v="35000"/>
    <n v="107.77142859999999"/>
    <s v="107.77 per 1000 households with children"/>
    <x v="1994"/>
  </r>
  <r>
    <s v="E06000004_Households with children claiming universal credit_Number"/>
    <s v="E06000004"/>
    <x v="121"/>
    <s v="Single time point"/>
    <d v="2020-11-19T00:00:00"/>
    <s v="Children in poverty"/>
    <x v="15"/>
    <s v="Number"/>
    <n v="3586"/>
    <n v="26800"/>
    <n v="133.8059701"/>
    <s v="133.81 per 1000 households with children"/>
    <x v="1995"/>
  </r>
  <r>
    <s v="E06000021_Households with children claiming universal credit_Number"/>
    <s v="E06000021"/>
    <x v="122"/>
    <s v="Single time point"/>
    <d v="2020-11-19T00:00:00"/>
    <s v="Children in poverty"/>
    <x v="15"/>
    <s v="Number"/>
    <n v="5453"/>
    <n v="30000"/>
    <n v="181.7666667"/>
    <s v="181.77 per 1000 households with children"/>
    <x v="1996"/>
  </r>
  <r>
    <s v="E10000029_Households with children claiming universal credit_Number"/>
    <s v="E10000029"/>
    <x v="123"/>
    <s v="Single time point"/>
    <d v="2020-11-19T00:00:00"/>
    <s v="Children in poverty"/>
    <x v="15"/>
    <s v="Number"/>
    <n v="11360"/>
    <n v="93400"/>
    <n v="121.627409"/>
    <s v="121.63 per 1000 households with children"/>
    <x v="1997"/>
  </r>
  <r>
    <s v="E08000024_Households with children claiming universal credit_Number"/>
    <s v="E08000024"/>
    <x v="124"/>
    <s v="Single time point"/>
    <d v="2020-11-19T00:00:00"/>
    <s v="Children in poverty"/>
    <x v="15"/>
    <s v="Number"/>
    <n v="5704"/>
    <n v="32400"/>
    <n v="176.0493827"/>
    <s v="176.05 per 1000 households with children"/>
    <x v="1998"/>
  </r>
  <r>
    <s v="E10000030_Households with children claiming universal credit_Number"/>
    <s v="E10000030"/>
    <x v="125"/>
    <s v="Single time point"/>
    <d v="2020-11-19T00:00:00"/>
    <s v="Children in poverty"/>
    <x v="15"/>
    <s v="Number"/>
    <n v="8690"/>
    <n v="152300"/>
    <n v="57.058437290000001"/>
    <s v="57.06 per 1000 households with children"/>
    <x v="1999"/>
  </r>
  <r>
    <s v="E09000029_Households with children claiming universal credit_Number"/>
    <s v="E09000029"/>
    <x v="126"/>
    <s v="Single time point"/>
    <d v="2020-11-19T00:00:00"/>
    <s v="Children in poverty"/>
    <x v="15"/>
    <s v="Number"/>
    <n v="4747"/>
    <n v="28100"/>
    <n v="168.9323843"/>
    <s v="168.93 per 1000 households with children"/>
    <x v="2000"/>
  </r>
  <r>
    <s v="E06000030_Households with children claiming universal credit_Number"/>
    <s v="E06000030"/>
    <x v="127"/>
    <s v="Single time point"/>
    <d v="2020-11-19T00:00:00"/>
    <s v="Children in poverty"/>
    <x v="15"/>
    <s v="Number"/>
    <n v="4964"/>
    <n v="28900"/>
    <n v="171.7647059"/>
    <s v="171.76 per 1000 households with children"/>
    <x v="2001"/>
  </r>
  <r>
    <s v="E08000008_Households with children claiming universal credit_Number"/>
    <s v="E08000008"/>
    <x v="128"/>
    <s v="Single time point"/>
    <d v="2020-11-19T00:00:00"/>
    <s v="Children in poverty"/>
    <x v="15"/>
    <s v="Number"/>
    <n v="5971"/>
    <n v="26100"/>
    <n v="228.7739464"/>
    <s v="228.77 per 1000 households with children"/>
    <x v="2002"/>
  </r>
  <r>
    <s v="E06000020_Households with children claiming universal credit_Number"/>
    <s v="E06000020"/>
    <x v="129"/>
    <s v="Single time point"/>
    <d v="2020-11-19T00:00:00"/>
    <s v="Children in poverty"/>
    <x v="15"/>
    <s v="Number"/>
    <n v="2890"/>
    <n v="21200"/>
    <n v="136.32075470000001"/>
    <s v="136.32 per 1000 households with children"/>
    <x v="2003"/>
  </r>
  <r>
    <s v="E06000034_Households with children claiming universal credit_Number"/>
    <s v="E06000034"/>
    <x v="130"/>
    <s v="Single time point"/>
    <d v="2020-11-19T00:00:00"/>
    <s v="Children in poverty"/>
    <x v="15"/>
    <s v="Number"/>
    <n v="3933"/>
    <n v="24300"/>
    <n v="161.85185190000001"/>
    <s v="161.85 per 1000 households with children"/>
    <x v="2004"/>
  </r>
  <r>
    <s v="E06000027_Households with children claiming universal credit_Number"/>
    <s v="E06000027"/>
    <x v="131"/>
    <s v="Single time point"/>
    <d v="2020-11-19T00:00:00"/>
    <s v="Children in poverty"/>
    <x v="15"/>
    <s v="Number"/>
    <n v="2184"/>
    <n v="14900"/>
    <n v="146.57718120000001"/>
    <s v="146.58 per 1000 households with children"/>
    <x v="2005"/>
  </r>
  <r>
    <s v="E09000030_Households with children claiming universal credit_Number"/>
    <s v="E09000030"/>
    <x v="132"/>
    <s v="Single time point"/>
    <d v="2020-11-19T00:00:00"/>
    <s v="Children in poverty"/>
    <x v="15"/>
    <s v="Number"/>
    <n v="6802"/>
    <n v="33200"/>
    <n v="204.87951810000001"/>
    <s v="204.88 per 1000 households with children"/>
    <x v="2006"/>
  </r>
  <r>
    <s v="E08000009_Households with children claiming universal credit_Number"/>
    <s v="E08000009"/>
    <x v="133"/>
    <s v="Single time point"/>
    <d v="2020-11-19T00:00:00"/>
    <s v="Children in poverty"/>
    <x v="15"/>
    <s v="Number"/>
    <n v="3545"/>
    <n v="29000"/>
    <n v="122.24137930000001"/>
    <s v="122.24 per 1000 households with children"/>
    <x v="2007"/>
  </r>
  <r>
    <s v="E08000030_Households with children claiming universal credit_Number"/>
    <s v="E08000030"/>
    <x v="135"/>
    <s v="Single time point"/>
    <d v="2020-11-19T00:00:00"/>
    <s v="Children in poverty"/>
    <x v="15"/>
    <s v="Number"/>
    <n v="5986"/>
    <n v="33900"/>
    <n v="176.57817109999999"/>
    <s v="176.58 per 1000 households with children"/>
    <x v="2008"/>
  </r>
  <r>
    <s v="E09000031_Households with children claiming universal credit_Number"/>
    <s v="E09000031"/>
    <x v="136"/>
    <s v="Single time point"/>
    <d v="2020-11-19T00:00:00"/>
    <s v="Children in poverty"/>
    <x v="15"/>
    <s v="Number"/>
    <n v="4516"/>
    <n v="39800"/>
    <n v="113.4673367"/>
    <s v="113.47 per 1000 households with children"/>
    <x v="2009"/>
  </r>
  <r>
    <s v="E09000032_Households with children claiming universal credit_Number"/>
    <s v="E09000032"/>
    <x v="137"/>
    <s v="Single time point"/>
    <d v="2020-11-19T00:00:00"/>
    <s v="Children in poverty"/>
    <x v="15"/>
    <s v="Number"/>
    <n v="3325"/>
    <n v="39700"/>
    <n v="83.753148609999997"/>
    <s v="83.75 per 1000 households with children"/>
    <x v="2010"/>
  </r>
  <r>
    <s v="E06000007_Households with children claiming universal credit_Number"/>
    <s v="E06000007"/>
    <x v="138"/>
    <s v="Single time point"/>
    <d v="2020-11-19T00:00:00"/>
    <s v="Children in poverty"/>
    <x v="15"/>
    <s v="Number"/>
    <n v="4304"/>
    <n v="26100"/>
    <n v="164.90421459999999"/>
    <s v="164.9 per 1000 households with children"/>
    <x v="2011"/>
  </r>
  <r>
    <s v="E10000031_Households with children claiming universal credit_Number"/>
    <s v="E10000031"/>
    <x v="139"/>
    <s v="Single time point"/>
    <d v="2020-11-19T00:00:00"/>
    <s v="Children in poverty"/>
    <x v="15"/>
    <s v="Number"/>
    <n v="8881"/>
    <n v="65800"/>
    <n v="134.96960490000001"/>
    <s v="134.97 per 1000 households with children"/>
    <x v="2012"/>
  </r>
  <r>
    <s v="E06000037_Households with children claiming universal credit_Number"/>
    <s v="E06000037"/>
    <x v="140"/>
    <s v="Single time point"/>
    <d v="2020-11-19T00:00:00"/>
    <s v="Children in poverty"/>
    <x v="15"/>
    <s v="Number"/>
    <n v="1844"/>
    <n v="20400"/>
    <n v="90.39215686"/>
    <s v="90.39 per 1000 households with children"/>
    <x v="2013"/>
  </r>
  <r>
    <s v="E10000032_Households with children claiming universal credit_Number"/>
    <s v="E10000032"/>
    <x v="141"/>
    <s v="Single time point"/>
    <d v="2020-11-19T00:00:00"/>
    <s v="Children in poverty"/>
    <x v="15"/>
    <s v="Number"/>
    <n v="9904"/>
    <n v="94300"/>
    <n v="105.02651109999999"/>
    <s v="105.03 per 1000 households with children"/>
    <x v="2014"/>
  </r>
  <r>
    <s v="E09000033_Households with children claiming universal credit_Number"/>
    <s v="E09000033"/>
    <x v="142"/>
    <s v="Single time point"/>
    <d v="2020-11-19T00:00:00"/>
    <s v="Children in poverty"/>
    <x v="15"/>
    <s v="Number"/>
    <n v="1786"/>
    <n v="22700"/>
    <n v="78.678414099999998"/>
    <s v="78.68 per 1000 households with children"/>
    <x v="2015"/>
  </r>
  <r>
    <s v="E08000010_Households with children claiming universal credit_Number"/>
    <s v="E08000010"/>
    <x v="143"/>
    <s v="Single time point"/>
    <d v="2020-11-19T00:00:00"/>
    <s v="Children in poverty"/>
    <x v="15"/>
    <s v="Number"/>
    <n v="6808"/>
    <n v="40700"/>
    <n v="167.27272730000001"/>
    <s v="167.27 per 1000 households with children"/>
    <x v="2016"/>
  </r>
  <r>
    <s v="E06000054_Households with children claiming universal credit_Number"/>
    <s v="E06000054"/>
    <x v="144"/>
    <s v="Single time point"/>
    <d v="2020-11-19T00:00:00"/>
    <s v="Children in poverty"/>
    <x v="15"/>
    <s v="Number"/>
    <n v="7206"/>
    <n v="53100"/>
    <n v="135.7062147"/>
    <s v="135.71 per 1000 households with children"/>
    <x v="2017"/>
  </r>
  <r>
    <s v="E06000040_Households with children claiming universal credit_Number"/>
    <s v="E06000040"/>
    <x v="145"/>
    <s v="Single time point"/>
    <d v="2020-11-19T00:00:00"/>
    <s v="Children in poverty"/>
    <x v="15"/>
    <s v="Number"/>
    <n v="1220"/>
    <n v="17400"/>
    <n v="70.114942529999993"/>
    <s v="70.11 per 1000 households with children"/>
    <x v="2018"/>
  </r>
  <r>
    <s v="E08000015_Households with children claiming universal credit_Number"/>
    <s v="E08000015"/>
    <x v="146"/>
    <s v="Single time point"/>
    <d v="2020-11-19T00:00:00"/>
    <s v="Children in poverty"/>
    <x v="15"/>
    <s v="Number"/>
    <n v="6874"/>
    <n v="39200"/>
    <n v="175.35714290000001"/>
    <s v="175.36 per 1000 households with children"/>
    <x v="2019"/>
  </r>
  <r>
    <s v="E06000041_Households with children claiming universal credit_Number"/>
    <s v="E06000041"/>
    <x v="147"/>
    <s v="Single time point"/>
    <d v="2020-11-19T00:00:00"/>
    <s v="Children in poverty"/>
    <x v="15"/>
    <s v="Number"/>
    <n v="1385"/>
    <n v="22700"/>
    <n v="61.013215860000003"/>
    <s v="61.01 per 1000 households with children"/>
    <x v="2020"/>
  </r>
  <r>
    <s v="E08000031_Households with children claiming universal credit_Number"/>
    <s v="E08000031"/>
    <x v="148"/>
    <s v="Single time point"/>
    <d v="2020-11-19T00:00:00"/>
    <s v="Children in poverty"/>
    <x v="15"/>
    <s v="Number"/>
    <n v="7212"/>
    <n v="31400"/>
    <n v="229.6815287"/>
    <s v="229.68 per 1000 households with children"/>
    <x v="2021"/>
  </r>
  <r>
    <s v="E10000034_Households with children claiming universal credit_Number"/>
    <s v="E10000034"/>
    <x v="149"/>
    <s v="Single time point"/>
    <d v="2020-11-19T00:00:00"/>
    <s v="Children in poverty"/>
    <x v="15"/>
    <s v="Number"/>
    <n v="7373"/>
    <n v="74400"/>
    <n v="99.099462369999998"/>
    <s v="99.1 per 1000 households with children"/>
    <x v="2022"/>
  </r>
  <r>
    <s v="E06000014_Households with children claiming universal credit_Number"/>
    <s v="E06000014"/>
    <x v="150"/>
    <s v="Single time point"/>
    <d v="2020-11-19T00:00:00"/>
    <s v="Children in poverty"/>
    <x v="15"/>
    <s v="Number"/>
    <n v="2431"/>
    <n v="22100"/>
    <n v="110"/>
    <s v="110 per 1000 households with children"/>
    <x v="2023"/>
  </r>
  <r>
    <s v="E08000016_Households with children claiming universal credit_Number"/>
    <s v="E08000016"/>
    <x v="2"/>
    <s v="Single time point"/>
    <d v="2020-11-19T00:00:00"/>
    <s v="Children in poverty"/>
    <x v="15"/>
    <s v="Number"/>
    <n v="5889"/>
    <n v="29300"/>
    <n v="200.98976110000001"/>
    <s v="200.99 per 1000 households with children"/>
    <x v="2024"/>
  </r>
  <r>
    <s v="E08000017_Households with children claiming universal credit_Number"/>
    <s v="E08000017"/>
    <x v="34"/>
    <s v="Single time point"/>
    <d v="2020-11-19T00:00:00"/>
    <s v="Children in poverty"/>
    <x v="15"/>
    <s v="Number"/>
    <n v="7535"/>
    <n v="39900"/>
    <n v="188.84711780000001"/>
    <s v="188.85 per 1000 households with children"/>
    <x v="2025"/>
  </r>
  <r>
    <s v="E08000018_Households with children claiming universal credit_Number"/>
    <s v="E08000018"/>
    <x v="103"/>
    <s v="Single time point"/>
    <d v="2020-11-19T00:00:00"/>
    <s v="Children in poverty"/>
    <x v="15"/>
    <s v="Number"/>
    <n v="4969"/>
    <n v="32500"/>
    <n v="152.8923077"/>
    <s v="152.89 per 1000 households with children"/>
    <x v="2026"/>
  </r>
  <r>
    <s v="E08000019_Households with children claiming universal credit_Number"/>
    <s v="E08000019"/>
    <x v="108"/>
    <s v="Single time point"/>
    <d v="2020-11-19T00:00:00"/>
    <s v="Children in poverty"/>
    <x v="15"/>
    <s v="Number"/>
    <n v="6917"/>
    <n v="68600"/>
    <n v="100.8309038"/>
    <s v="100.83 per 1000 households with children"/>
    <x v="2027"/>
  </r>
  <r>
    <s v="E08000032_Households with children claiming universal credit_Number"/>
    <s v="E08000032"/>
    <x v="12"/>
    <s v="Single time point"/>
    <d v="2020-11-19T00:00:00"/>
    <s v="Children in poverty"/>
    <x v="15"/>
    <s v="Number"/>
    <n v="11102"/>
    <n v="75100"/>
    <n v="147.82956060000001"/>
    <s v="147.83 per 1000 households with children"/>
    <x v="2028"/>
  </r>
  <r>
    <s v="E08000033_Households with children claiming universal credit_Number"/>
    <s v="E08000033"/>
    <x v="19"/>
    <s v="Single time point"/>
    <d v="2020-11-19T00:00:00"/>
    <s v="Children in poverty"/>
    <x v="15"/>
    <s v="Number"/>
    <n v="4838"/>
    <n v="23600"/>
    <n v="205"/>
    <s v="205 per 1000 households with children"/>
    <x v="2029"/>
  </r>
  <r>
    <s v="E08000034_Households with children claiming universal credit_Number"/>
    <s v="E08000034"/>
    <x v="64"/>
    <s v="Single time point"/>
    <d v="2020-11-19T00:00:00"/>
    <s v="Children in poverty"/>
    <x v="15"/>
    <s v="Number"/>
    <n v="8631"/>
    <n v="55900"/>
    <n v="154.40071560000001"/>
    <s v="154.4 per 1000 households with children"/>
    <x v="2030"/>
  </r>
  <r>
    <s v="E08000035_Households with children claiming universal credit_Number"/>
    <s v="E08000035"/>
    <x v="68"/>
    <s v="Single time point"/>
    <d v="2020-11-19T00:00:00"/>
    <s v="Children in poverty"/>
    <x v="15"/>
    <s v="Number"/>
    <n v="11410"/>
    <n v="93700"/>
    <n v="121.77161150000001"/>
    <s v="121.77 per 1000 households with children"/>
    <x v="2031"/>
  </r>
  <r>
    <s v="E08000036_Households with children claiming universal credit_Number"/>
    <s v="E08000036"/>
    <x v="134"/>
    <s v="Single time point"/>
    <d v="2020-11-19T00:00:00"/>
    <s v="Children in poverty"/>
    <x v="15"/>
    <s v="Number"/>
    <n v="5097"/>
    <n v="42500"/>
    <n v="119.9294118"/>
    <s v="119.93 per 1000 households with children"/>
    <x v="2032"/>
  </r>
  <r>
    <s v="NA_Households with children claiming universal credit_Number"/>
    <s v="NA"/>
    <x v="151"/>
    <s v="Single time point"/>
    <d v="2020-11-19T00:00:00"/>
    <s v="Children in poverty"/>
    <x v="15"/>
    <s v="Number"/>
    <n v="911861"/>
    <n v="6763600"/>
    <n v="134.81888343485718"/>
    <s v="134.82 per 1000 households with children"/>
    <x v="203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45">
  <r>
    <s v="E09000002_Children with EHC plan_Number"/>
    <s v="E09000002"/>
    <x v="0"/>
    <s v="Single time point"/>
    <n v="2019"/>
    <s v="Children with SEND"/>
    <x v="0"/>
    <s v="Number"/>
    <n v="1178"/>
    <n v="63401"/>
    <n v="18.580148578098136"/>
    <s v="18.6 per 1000 0-17 yr olds"/>
    <x v="0"/>
    <n v="0"/>
  </r>
  <r>
    <s v="E09000003_Children with EHC plan_Number"/>
    <s v="E09000003"/>
    <x v="1"/>
    <s v="Single time point"/>
    <n v="2019"/>
    <s v="Children with SEND"/>
    <x v="0"/>
    <s v="Number"/>
    <n v="2016"/>
    <n v="92701"/>
    <n v="21.747338216416221"/>
    <s v="21.7 per 1000 0-17 yr olds"/>
    <x v="1"/>
    <n v="0"/>
  </r>
  <r>
    <s v="E08000016_Children with EHC plan_Number"/>
    <s v="E08000016"/>
    <x v="2"/>
    <s v="Single time point"/>
    <n v="2019"/>
    <s v="Children with SEND"/>
    <x v="0"/>
    <s v="Number"/>
    <n v="1379"/>
    <n v="50727"/>
    <n v="27.184733968103771"/>
    <s v="27.2 per 1000 0-17 yr olds"/>
    <x v="2"/>
    <n v="0"/>
  </r>
  <r>
    <s v="E06000022_Children with EHC plan_Number"/>
    <s v="E06000022"/>
    <x v="3"/>
    <s v="Single time point"/>
    <n v="2019"/>
    <s v="Children with SEND"/>
    <x v="0"/>
    <s v="Number"/>
    <n v="1015"/>
    <n v="35946"/>
    <n v="28.236799643910309"/>
    <s v="28.2 per 1000 0-17 yr olds"/>
    <x v="3"/>
    <n v="0"/>
  </r>
  <r>
    <s v="E06000055_Children with EHC plan_Number"/>
    <s v="E06000055"/>
    <x v="4"/>
    <s v="Single time point"/>
    <n v="2019"/>
    <s v="Children with SEND"/>
    <x v="0"/>
    <s v="Number"/>
    <n v="949"/>
    <n v="40088"/>
    <n v="23.672919576930752"/>
    <s v="23.7 per 1000 0-17 yr olds"/>
    <x v="4"/>
    <n v="0"/>
  </r>
  <r>
    <s v="E09000004_Children with EHC plan_Number"/>
    <s v="E09000004"/>
    <x v="5"/>
    <s v="Single time point"/>
    <n v="2019"/>
    <s v="Children with SEND"/>
    <x v="0"/>
    <s v="Number"/>
    <n v="1334"/>
    <n v="56853"/>
    <n v="23.46402124777936"/>
    <s v="23.5 per 1000 0-17 yr olds"/>
    <x v="5"/>
    <n v="0"/>
  </r>
  <r>
    <s v="E08000025_Children with EHC plan_Number"/>
    <s v="E08000025"/>
    <x v="6"/>
    <s v="Single time point"/>
    <n v="2019"/>
    <s v="Children with SEND"/>
    <x v="0"/>
    <s v="Number"/>
    <n v="6873"/>
    <n v="288388"/>
    <n v="23.832475692469867"/>
    <s v="23.8 per 1000 0-17 yr olds"/>
    <x v="6"/>
    <n v="0"/>
  </r>
  <r>
    <s v="E06000008_Children with EHC plan_Number"/>
    <s v="E06000008"/>
    <x v="7"/>
    <s v="Single time point"/>
    <n v="2019"/>
    <s v="Children with SEND"/>
    <x v="0"/>
    <s v="Number"/>
    <n v="770"/>
    <n v="38481"/>
    <n v="20.009875003248357"/>
    <s v="20 per 1000 0-17 yr olds"/>
    <x v="7"/>
    <n v="0"/>
  </r>
  <r>
    <s v="E06000009_Children with EHC plan_Number"/>
    <s v="E06000009"/>
    <x v="8"/>
    <s v="Single time point"/>
    <n v="2019"/>
    <s v="Children with SEND"/>
    <x v="0"/>
    <s v="Number"/>
    <n v="642"/>
    <n v="28904"/>
    <n v="22.211458621644063"/>
    <s v="22.2 per 1000 0-17 yr olds"/>
    <x v="8"/>
    <n v="0"/>
  </r>
  <r>
    <s v="E08000001_Children with EHC plan_Number"/>
    <s v="E08000001"/>
    <x v="9"/>
    <s v="Single time point"/>
    <n v="2019"/>
    <s v="Children with SEND"/>
    <x v="0"/>
    <s v="Number"/>
    <n v="1720"/>
    <n v="67670"/>
    <n v="25.417467119846311"/>
    <s v="25.4 per 1000 0-17 yr olds"/>
    <x v="9"/>
    <n v="0"/>
  </r>
  <r>
    <s v="E06000028_Children with EHC plan_Number"/>
    <s v="E06000028"/>
    <x v="10"/>
    <s v="Single time point"/>
    <n v="2019"/>
    <s v="Children with SEND"/>
    <x v="0"/>
    <s v="Number"/>
    <n v="779"/>
    <n v="36373"/>
    <n v="21.416985126329969"/>
    <s v="21.4 per 1000 0-17 yr olds"/>
    <x v="10"/>
    <n v="0"/>
  </r>
  <r>
    <s v="E06000036_Children with EHC plan_Number"/>
    <s v="E06000036"/>
    <x v="11"/>
    <s v="Single time point"/>
    <n v="2019"/>
    <s v="Children with SEND"/>
    <x v="0"/>
    <s v="Number"/>
    <n v="453"/>
    <n v="28336"/>
    <n v="15.986730660643705"/>
    <s v="16 per 1000 0-17 yr olds"/>
    <x v="11"/>
    <n v="0"/>
  </r>
  <r>
    <s v="E08000032_Children with EHC plan_Number"/>
    <s v="E08000032"/>
    <x v="12"/>
    <s v="Single time point"/>
    <n v="2019"/>
    <s v="Children with SEND"/>
    <x v="0"/>
    <s v="Number"/>
    <n v="2927"/>
    <n v="142005"/>
    <n v="20.611950283440724"/>
    <s v="20.6 per 1000 0-17 yr olds"/>
    <x v="12"/>
    <n v="0"/>
  </r>
  <r>
    <s v="E09000005_Children with EHC plan_Number"/>
    <s v="E09000005"/>
    <x v="13"/>
    <s v="Single time point"/>
    <n v="2019"/>
    <s v="Children with SEND"/>
    <x v="0"/>
    <s v="Number"/>
    <n v="1639"/>
    <n v="77893"/>
    <n v="21.041685388930969"/>
    <s v="21 per 1000 0-17 yr olds"/>
    <x v="13"/>
    <n v="0"/>
  </r>
  <r>
    <s v="E06000043_Children with EHC plan_Number"/>
    <s v="E06000043"/>
    <x v="14"/>
    <s v="Single time point"/>
    <n v="2019"/>
    <s v="Children with SEND"/>
    <x v="0"/>
    <s v="Number"/>
    <n v="1213"/>
    <n v="51005"/>
    <n v="23.7819821586119"/>
    <s v="23.8 per 1000 0-17 yr olds"/>
    <x v="14"/>
    <n v="0"/>
  </r>
  <r>
    <s v="E06000023_Children with EHC plan_Number"/>
    <s v="E06000023"/>
    <x v="15"/>
    <s v="Single time point"/>
    <n v="2019"/>
    <s v="Children with SEND"/>
    <x v="0"/>
    <s v="Number"/>
    <n v="1676"/>
    <n v="94016"/>
    <n v="17.826752893124574"/>
    <s v="17.8 per 1000 0-17 yr olds"/>
    <x v="15"/>
    <n v="0"/>
  </r>
  <r>
    <s v="E09000006_Children with EHC plan_Number"/>
    <s v="E09000006"/>
    <x v="16"/>
    <s v="Single time point"/>
    <n v="2019"/>
    <s v="Children with SEND"/>
    <x v="0"/>
    <s v="Number"/>
    <n v="1802"/>
    <n v="75055"/>
    <n v="24.009060022650058"/>
    <s v="24 per 1000 0-17 yr olds"/>
    <x v="16"/>
    <n v="0"/>
  </r>
  <r>
    <s v="E10000002_Children with EHC plan_Number"/>
    <s v="E10000002"/>
    <x v="17"/>
    <s v="Single time point"/>
    <n v="2019"/>
    <s v="Children with SEND"/>
    <x v="0"/>
    <s v="Number"/>
    <n v="3101"/>
    <n v="124321"/>
    <n v="24.9434930542708"/>
    <s v="24.9 per 1000 0-17 yr olds"/>
    <x v="17"/>
    <n v="0"/>
  </r>
  <r>
    <s v="E08000002_Children with EHC plan_Number"/>
    <s v="E08000002"/>
    <x v="18"/>
    <s v="Single time point"/>
    <n v="2019"/>
    <s v="Children with SEND"/>
    <x v="0"/>
    <s v="Number"/>
    <n v="1075"/>
    <n v="43142"/>
    <n v="24.91771359695888"/>
    <s v="24.9 per 1000 0-17 yr olds"/>
    <x v="18"/>
    <n v="0"/>
  </r>
  <r>
    <s v="E08000033_Children with EHC plan_Number"/>
    <s v="E08000033"/>
    <x v="19"/>
    <s v="Single time point"/>
    <n v="2019"/>
    <s v="Children with SEND"/>
    <x v="0"/>
    <s v="Number"/>
    <n v="1068"/>
    <n v="46021"/>
    <n v="23.206796897068731"/>
    <s v="23.2 per 1000 0-17 yr olds"/>
    <x v="19"/>
    <n v="0"/>
  </r>
  <r>
    <s v="E10000003_Children with EHC plan_Number"/>
    <s v="E10000003"/>
    <x v="20"/>
    <s v="Single time point"/>
    <n v="2019"/>
    <s v="Children with SEND"/>
    <x v="0"/>
    <s v="Number"/>
    <n v="3142"/>
    <n v="135719"/>
    <n v="23.150774762560879"/>
    <s v="23.2 per 1000 0-17 yr olds"/>
    <x v="20"/>
    <n v="0"/>
  </r>
  <r>
    <s v="E09000007_Children with EHC plan_Number"/>
    <s v="E09000007"/>
    <x v="21"/>
    <s v="Single time point"/>
    <n v="2019"/>
    <s v="Children with SEND"/>
    <x v="0"/>
    <s v="Number"/>
    <n v="1172"/>
    <n v="50983"/>
    <n v="22.988054841810015"/>
    <s v="23 per 1000 0-17 yr olds"/>
    <x v="21"/>
    <n v="0"/>
  </r>
  <r>
    <s v="E06000056_Children with EHC plan_Number"/>
    <s v="E06000056"/>
    <x v="22"/>
    <s v="Single time point"/>
    <n v="2019"/>
    <s v="Children with SEND"/>
    <x v="0"/>
    <s v="Number"/>
    <n v="1431"/>
    <n v="62515"/>
    <n v="22.890506278493159"/>
    <s v="22.9 per 1000 0-17 yr olds"/>
    <x v="22"/>
    <n v="0"/>
  </r>
  <r>
    <s v="E06000049_Children with EHC plan_Number"/>
    <s v="E06000049"/>
    <x v="23"/>
    <s v="Single time point"/>
    <n v="2019"/>
    <s v="Children with SEND"/>
    <x v="0"/>
    <s v="Number"/>
    <n v="1411"/>
    <n v="76523"/>
    <n v="18.438900722658548"/>
    <s v="18.4 per 1000 0-17 yr olds"/>
    <x v="23"/>
    <n v="0"/>
  </r>
  <r>
    <s v="E06000050_Children with EHC plan_Number"/>
    <s v="E06000050"/>
    <x v="24"/>
    <s v="Single time point"/>
    <n v="2019"/>
    <s v="Children with SEND"/>
    <x v="0"/>
    <s v="Number"/>
    <n v="1703"/>
    <n v="68054"/>
    <n v="25.024245452140946"/>
    <s v="25 per 1000 0-17 yr olds"/>
    <x v="24"/>
    <n v="0"/>
  </r>
  <r>
    <s v="E09000001_Children with EHC plan_Number"/>
    <s v="E09000001"/>
    <x v="25"/>
    <s v="Single time point"/>
    <n v="2019"/>
    <s v="Children with SEND"/>
    <x v="0"/>
    <s v="Number"/>
    <n v="6"/>
    <n v="1453"/>
    <n v="4.1293874741913283"/>
    <s v="4.1 per 1000 0-17 yr olds"/>
    <x v="25"/>
    <n v="1"/>
  </r>
  <r>
    <s v="E06000052_Children with EHC plan_Number"/>
    <s v="E06000052"/>
    <x v="26"/>
    <s v="Single time point"/>
    <n v="2019"/>
    <s v="Children with SEND"/>
    <x v="0"/>
    <s v="Number"/>
    <n v="1813"/>
    <n v="107810"/>
    <n v="16.816621834709213"/>
    <s v="16.8 per 1000 0-17 yr olds"/>
    <x v="26"/>
    <n v="0"/>
  </r>
  <r>
    <s v="E08000026_Children with EHC plan_Number"/>
    <s v="E08000026"/>
    <x v="27"/>
    <s v="Single time point"/>
    <n v="2019"/>
    <s v="Children with SEND"/>
    <x v="0"/>
    <s v="Number"/>
    <n v="1539"/>
    <n v="78994"/>
    <n v="19.482492341190468"/>
    <s v="19.5 per 1000 0-17 yr olds"/>
    <x v="27"/>
    <n v="0"/>
  </r>
  <r>
    <s v="E09000008_Children with EHC plan_Number"/>
    <s v="E09000008"/>
    <x v="28"/>
    <s v="Single time point"/>
    <n v="2019"/>
    <s v="Children with SEND"/>
    <x v="0"/>
    <s v="Number"/>
    <n v="2294"/>
    <n v="94702"/>
    <n v="24.223353255475068"/>
    <s v="24.2 per 1000 0-17 yr olds"/>
    <x v="28"/>
    <n v="0"/>
  </r>
  <r>
    <s v="E10000006_Children with EHC plan_Number"/>
    <s v="E10000006"/>
    <x v="29"/>
    <s v="Single time point"/>
    <n v="2019"/>
    <s v="Children with SEND"/>
    <x v="0"/>
    <s v="Number"/>
    <n v="2332"/>
    <n v="92500"/>
    <n v="25.210810810810813"/>
    <s v="25.2 per 1000 0-17 yr olds"/>
    <x v="29"/>
    <n v="0"/>
  </r>
  <r>
    <s v="E06000005_Children with EHC plan_Number"/>
    <s v="E06000005"/>
    <x v="30"/>
    <s v="Single time point"/>
    <n v="2019"/>
    <s v="Children with SEND"/>
    <x v="0"/>
    <s v="Number"/>
    <n v="648"/>
    <n v="22454"/>
    <n v="28.859000623496925"/>
    <s v="28.9 per 1000 0-17 yr olds"/>
    <x v="30"/>
    <n v="0"/>
  </r>
  <r>
    <s v="E06000015_Children with EHC plan_Number"/>
    <s v="E06000015"/>
    <x v="31"/>
    <s v="Single time point"/>
    <n v="2019"/>
    <s v="Children with SEND"/>
    <x v="0"/>
    <s v="Number"/>
    <n v="1653"/>
    <n v="59899"/>
    <n v="27.596454030952103"/>
    <s v="27.6 per 1000 0-17 yr olds"/>
    <x v="31"/>
    <n v="0"/>
  </r>
  <r>
    <s v="E10000007_Children with EHC plan_Number"/>
    <s v="E10000007"/>
    <x v="32"/>
    <s v="Single time point"/>
    <n v="2019"/>
    <s v="Children with SEND"/>
    <x v="0"/>
    <s v="Number"/>
    <n v="2916"/>
    <n v="153272"/>
    <n v="19.025001304869775"/>
    <s v="19 per 1000 0-17 yr olds"/>
    <x v="32"/>
    <n v="0"/>
  </r>
  <r>
    <s v="E10000008_Children with EHC plan_Number"/>
    <s v="E10000008"/>
    <x v="33"/>
    <s v="Single time point"/>
    <n v="2019"/>
    <s v="Children with SEND"/>
    <x v="0"/>
    <s v="Number"/>
    <n v="3680"/>
    <n v="145878"/>
    <n v="25.226559179588424"/>
    <s v="25.2 per 1000 0-17 yr olds"/>
    <x v="33"/>
    <n v="0"/>
  </r>
  <r>
    <s v="E08000017_Children with EHC plan_Number"/>
    <s v="E08000017"/>
    <x v="34"/>
    <s v="Single time point"/>
    <n v="2019"/>
    <s v="Children with SEND"/>
    <x v="0"/>
    <s v="Number"/>
    <n v="1279"/>
    <n v="66448"/>
    <n v="19.248133879123525"/>
    <s v="19.2 per 1000 0-17 yr olds"/>
    <x v="34"/>
    <n v="0"/>
  </r>
  <r>
    <s v="E10000009_Children with EHC plan_Number"/>
    <s v="E10000009"/>
    <x v="35"/>
    <s v="Single time point"/>
    <n v="2019"/>
    <s v="Children with SEND"/>
    <x v="0"/>
    <s v="Number"/>
    <n v="2078"/>
    <n v="76699"/>
    <n v="27.092921680856335"/>
    <s v="27.1 per 1000 0-17 yr olds"/>
    <x v="35"/>
    <n v="0"/>
  </r>
  <r>
    <s v="E08000027_Children with EHC plan_Number"/>
    <s v="E08000027"/>
    <x v="36"/>
    <s v="Single time point"/>
    <n v="2019"/>
    <s v="Children with SEND"/>
    <x v="0"/>
    <s v="Number"/>
    <n v="1518"/>
    <n v="69265"/>
    <n v="21.915830506027575"/>
    <s v="21.9 per 1000 0-17 yr olds"/>
    <x v="36"/>
    <n v="0"/>
  </r>
  <r>
    <s v="E06000047_Children with EHC plan_Number"/>
    <s v="E06000047"/>
    <x v="37"/>
    <s v="Single time point"/>
    <n v="2019"/>
    <s v="Children with SEND"/>
    <x v="0"/>
    <s v="Number"/>
    <n v="2181"/>
    <n v="101040"/>
    <n v="21.585510688836106"/>
    <s v="21.6 per 1000 0-17 yr olds"/>
    <x v="37"/>
    <n v="0"/>
  </r>
  <r>
    <s v="E09000009_Children with EHC plan_Number"/>
    <s v="E09000009"/>
    <x v="38"/>
    <s v="Single time point"/>
    <n v="2019"/>
    <s v="Children with SEND"/>
    <x v="0"/>
    <s v="Number"/>
    <n v="2023"/>
    <n v="81732"/>
    <n v="24.751627269612882"/>
    <s v="24.8 per 1000 0-17 yr olds"/>
    <x v="38"/>
    <n v="0"/>
  </r>
  <r>
    <s v="E06000011_Children with EHC plan_Number"/>
    <s v="E06000011"/>
    <x v="39"/>
    <s v="Single time point"/>
    <n v="2019"/>
    <s v="Children with SEND"/>
    <x v="0"/>
    <s v="Number"/>
    <n v="1321"/>
    <n v="62942"/>
    <n v="20.987575863493376"/>
    <s v="21 per 1000 0-17 yr olds"/>
    <x v="39"/>
    <n v="0"/>
  </r>
  <r>
    <s v="E10000011_Children with EHC plan_Number"/>
    <s v="E10000011"/>
    <x v="40"/>
    <s v="Single time point"/>
    <n v="2019"/>
    <s v="Children with SEND"/>
    <x v="0"/>
    <s v="Number"/>
    <n v="2561"/>
    <n v="106378"/>
    <n v="24.074526687848991"/>
    <s v="24.1 per 1000 0-17 yr olds"/>
    <x v="40"/>
    <n v="0"/>
  </r>
  <r>
    <s v="E09000010_Children with EHC plan_Number"/>
    <s v="E09000010"/>
    <x v="41"/>
    <s v="Single time point"/>
    <n v="2019"/>
    <s v="Children with SEND"/>
    <x v="0"/>
    <s v="Number"/>
    <n v="1800"/>
    <n v="84497"/>
    <n v="21.302531450820737"/>
    <s v="21.3 per 1000 0-17 yr olds"/>
    <x v="41"/>
    <n v="0"/>
  </r>
  <r>
    <s v="E10000012_Children with EHC plan_Number"/>
    <s v="E10000012"/>
    <x v="42"/>
    <s v="Single time point"/>
    <n v="2019"/>
    <s v="Children with SEND"/>
    <x v="0"/>
    <s v="Number"/>
    <n v="7520"/>
    <n v="311172"/>
    <n v="24.166698803234222"/>
    <s v="24.2 per 1000 0-17 yr olds"/>
    <x v="42"/>
    <n v="0"/>
  </r>
  <r>
    <s v="E08000020_Children with EHC plan_Number"/>
    <s v="E08000020"/>
    <x v="43"/>
    <s v="Single time point"/>
    <n v="2019"/>
    <s v="Children with SEND"/>
    <x v="0"/>
    <s v="Number"/>
    <n v="1039"/>
    <n v="39605"/>
    <n v="26.234061355889409"/>
    <s v="26.2 per 1000 0-17 yr olds"/>
    <x v="43"/>
    <n v="0"/>
  </r>
  <r>
    <s v="E10000013_Children with EHC plan_Number"/>
    <s v="E10000013"/>
    <x v="44"/>
    <s v="Single time point"/>
    <n v="2019"/>
    <s v="Children with SEND"/>
    <x v="0"/>
    <s v="Number"/>
    <n v="2919"/>
    <n v="128136"/>
    <n v="22.780483236561153"/>
    <s v="22.8 per 1000 0-17 yr olds"/>
    <x v="44"/>
    <n v="0"/>
  </r>
  <r>
    <s v="E09000011_Children with EHC plan_Number"/>
    <s v="E09000011"/>
    <x v="45"/>
    <s v="Single time point"/>
    <n v="2019"/>
    <s v="Children with SEND"/>
    <x v="0"/>
    <s v="Number"/>
    <n v="1400"/>
    <n v="68917"/>
    <n v="20.314291103791518"/>
    <s v="20.3 per 1000 0-17 yr olds"/>
    <x v="45"/>
    <n v="0"/>
  </r>
  <r>
    <s v="E09000012_Children with EHC plan_Number"/>
    <s v="E09000012"/>
    <x v="46"/>
    <s v="Single time point"/>
    <n v="2019"/>
    <s v="Children with SEND"/>
    <x v="0"/>
    <s v="Number"/>
    <n v="1598"/>
    <n v="63655"/>
    <n v="25.104076663262902"/>
    <s v="25.1 per 1000 0-17 yr olds"/>
    <x v="46"/>
    <n v="0"/>
  </r>
  <r>
    <s v="E06000006_Children with EHC plan_Number"/>
    <s v="E06000006"/>
    <x v="47"/>
    <s v="Single time point"/>
    <n v="2019"/>
    <s v="Children with SEND"/>
    <x v="0"/>
    <s v="Number"/>
    <n v="574"/>
    <n v="28617"/>
    <n v="20.058007478072472"/>
    <s v="20.1 per 1000 0-17 yr olds"/>
    <x v="47"/>
    <n v="0"/>
  </r>
  <r>
    <s v="E09000013_Children with EHC plan_Number"/>
    <s v="E09000013"/>
    <x v="48"/>
    <s v="Single time point"/>
    <n v="2019"/>
    <s v="Children with SEND"/>
    <x v="0"/>
    <s v="Number"/>
    <n v="1157"/>
    <n v="36898"/>
    <n v="31.356713100981086"/>
    <s v="31.4 per 1000 0-17 yr olds"/>
    <x v="48"/>
    <n v="0"/>
  </r>
  <r>
    <s v="E10000014_Children with EHC plan_Number"/>
    <s v="E10000014"/>
    <x v="49"/>
    <s v="Single time point"/>
    <n v="2019"/>
    <s v="Children with SEND"/>
    <x v="0"/>
    <s v="Number"/>
    <n v="6125"/>
    <n v="284002"/>
    <n v="21.566749529932888"/>
    <s v="21.6 per 1000 0-17 yr olds"/>
    <x v="49"/>
    <n v="0"/>
  </r>
  <r>
    <s v="E09000014_Children with EHC plan_Number"/>
    <s v="E09000014"/>
    <x v="50"/>
    <s v="Single time point"/>
    <n v="2019"/>
    <s v="Children with SEND"/>
    <x v="0"/>
    <s v="Number"/>
    <n v="1314"/>
    <n v="60398"/>
    <n v="21.755687274413059"/>
    <s v="21.8 per 1000 0-17 yr olds"/>
    <x v="50"/>
    <n v="0"/>
  </r>
  <r>
    <s v="E09000015_Children with EHC plan_Number"/>
    <s v="E09000015"/>
    <x v="51"/>
    <s v="Single time point"/>
    <n v="2019"/>
    <s v="Children with SEND"/>
    <x v="0"/>
    <s v="Number"/>
    <n v="1157"/>
    <n v="58373"/>
    <n v="19.820807565141418"/>
    <s v="19.8 per 1000 0-17 yr olds"/>
    <x v="51"/>
    <n v="0"/>
  </r>
  <r>
    <s v="E06000001_Children with EHC plan_Number"/>
    <s v="E06000001"/>
    <x v="52"/>
    <s v="Single time point"/>
    <n v="2019"/>
    <s v="Children with SEND"/>
    <x v="0"/>
    <s v="Number"/>
    <n v="421"/>
    <n v="20006"/>
    <n v="21.04368689393182"/>
    <s v="21 per 1000 0-17 yr olds"/>
    <x v="52"/>
    <n v="0"/>
  </r>
  <r>
    <s v="E09000016_Children with EHC plan_Number"/>
    <s v="E09000016"/>
    <x v="53"/>
    <s v="Single time point"/>
    <n v="2019"/>
    <s v="Children with SEND"/>
    <x v="0"/>
    <s v="Number"/>
    <n v="1078"/>
    <n v="57541"/>
    <n v="18.73446759701778"/>
    <s v="18.7 per 1000 0-17 yr olds"/>
    <x v="53"/>
    <n v="0"/>
  </r>
  <r>
    <s v="E06000019_Children with EHC plan_Number"/>
    <s v="E06000019"/>
    <x v="54"/>
    <s v="Single time point"/>
    <n v="2019"/>
    <s v="Children with SEND"/>
    <x v="0"/>
    <s v="Number"/>
    <n v="824"/>
    <n v="36103"/>
    <n v="22.823588067473615"/>
    <s v="22.8 per 1000 0-17 yr olds"/>
    <x v="54"/>
    <n v="0"/>
  </r>
  <r>
    <s v="E10000015_Children with EHC plan_Number"/>
    <s v="E10000015"/>
    <x v="55"/>
    <s v="Single time point"/>
    <n v="2019"/>
    <s v="Children with SEND"/>
    <x v="0"/>
    <s v="Number"/>
    <n v="4902"/>
    <n v="271005"/>
    <n v="18.088227154480546"/>
    <s v="18.1 per 1000 0-17 yr olds"/>
    <x v="55"/>
    <n v="0"/>
  </r>
  <r>
    <s v="E09000017_Children with EHC plan_Number"/>
    <s v="E09000017"/>
    <x v="56"/>
    <s v="Single time point"/>
    <n v="2019"/>
    <s v="Children with SEND"/>
    <x v="0"/>
    <s v="Number"/>
    <n v="2074"/>
    <n v="73377"/>
    <n v="28.264987666434987"/>
    <s v="28.3 per 1000 0-17 yr olds"/>
    <x v="56"/>
    <n v="0"/>
  </r>
  <r>
    <s v="E09000018_Children with EHC plan_Number"/>
    <s v="E09000018"/>
    <x v="57"/>
    <s v="Single time point"/>
    <n v="2019"/>
    <s v="Children with SEND"/>
    <x v="0"/>
    <s v="Number"/>
    <n v="1577"/>
    <n v="64898"/>
    <n v="24.299670251779716"/>
    <s v="24.3 per 1000 0-17 yr olds"/>
    <x v="57"/>
    <n v="0"/>
  </r>
  <r>
    <s v="E06000046_Children with EHC plan_Number"/>
    <s v="E06000046"/>
    <x v="58"/>
    <s v="Single time point"/>
    <n v="2019"/>
    <s v="Children with SEND"/>
    <x v="0"/>
    <s v="Number"/>
    <n v="772"/>
    <n v="24869"/>
    <n v="31.042663557038885"/>
    <s v="31 per 1000 0-17 yr olds"/>
    <x v="58"/>
    <n v="0"/>
  </r>
  <r>
    <s v="E06000053_Children with EHC plan_Number"/>
    <s v="E06000053"/>
    <x v="59"/>
    <s v="Single time point"/>
    <n v="2019"/>
    <s v="Children with SEND"/>
    <x v="0"/>
    <s v="Number"/>
    <n v="9"/>
    <n v="368"/>
    <n v="24.456521739130437"/>
    <s v="24.5 per 1000 0-17 yr olds"/>
    <x v="59"/>
    <n v="1"/>
  </r>
  <r>
    <s v="E09000019_Children with EHC plan_Number"/>
    <s v="E09000019"/>
    <x v="60"/>
    <s v="Single time point"/>
    <n v="2019"/>
    <s v="Children with SEND"/>
    <x v="0"/>
    <s v="Number"/>
    <n v="1101"/>
    <n v="42098"/>
    <n v="26.153261437597987"/>
    <s v="26.2 per 1000 0-17 yr olds"/>
    <x v="60"/>
    <n v="0"/>
  </r>
  <r>
    <s v="E09000020_Children with EHC plan_Number"/>
    <s v="E09000020"/>
    <x v="61"/>
    <s v="Single time point"/>
    <n v="2019"/>
    <s v="Children with SEND"/>
    <x v="0"/>
    <s v="Number"/>
    <n v="569"/>
    <n v="28678"/>
    <n v="19.84099309575284"/>
    <s v="19.8 per 1000 0-17 yr olds"/>
    <x v="61"/>
    <n v="0"/>
  </r>
  <r>
    <s v="E10000016_Children with EHC plan_Number"/>
    <s v="E10000016"/>
    <x v="62"/>
    <s v="Single time point"/>
    <n v="2019"/>
    <s v="Children with SEND"/>
    <x v="0"/>
    <s v="Number"/>
    <n v="8726"/>
    <n v="340140"/>
    <n v="25.654142411948023"/>
    <s v="25.7 per 1000 0-17 yr olds"/>
    <x v="62"/>
    <n v="0"/>
  </r>
  <r>
    <s v="E06000010_Children with EHC plan_Number"/>
    <s v="E06000010"/>
    <x v="63"/>
    <s v="Single time point"/>
    <n v="2019"/>
    <s v="Children with SEND"/>
    <x v="0"/>
    <s v="Number"/>
    <n v="1362"/>
    <n v="57023"/>
    <n v="23.885098995142311"/>
    <s v="23.9 per 1000 0-17 yr olds"/>
    <x v="63"/>
    <n v="0"/>
  </r>
  <r>
    <s v="E09000021_Children with EHC plan_Number"/>
    <s v="E09000021"/>
    <x v="64"/>
    <s v="Single time point"/>
    <n v="2019"/>
    <s v="Children with SEND"/>
    <x v="0"/>
    <s v="Number"/>
    <n v="868"/>
    <n v="38977"/>
    <n v="22.269543576981295"/>
    <s v="22.3 per 1000 0-17 yr olds"/>
    <x v="64"/>
    <n v="0"/>
  </r>
  <r>
    <s v="E08000034_Children with EHC plan_Number"/>
    <s v="E08000034"/>
    <x v="65"/>
    <s v="Single time point"/>
    <n v="2019"/>
    <s v="Children with SEND"/>
    <x v="0"/>
    <s v="Number"/>
    <n v="1983"/>
    <n v="100174"/>
    <n v="19.795555733024536"/>
    <s v="19.8 per 1000 0-17 yr olds"/>
    <x v="65"/>
    <n v="0"/>
  </r>
  <r>
    <s v="E08000011_Children with EHC plan_Number"/>
    <s v="E08000011"/>
    <x v="66"/>
    <s v="Single time point"/>
    <n v="2019"/>
    <s v="Children with SEND"/>
    <x v="0"/>
    <s v="Number"/>
    <n v="865"/>
    <n v="33477"/>
    <n v="25.838635481076558"/>
    <s v="25.8 per 1000 0-17 yr olds"/>
    <x v="66"/>
    <n v="0"/>
  </r>
  <r>
    <s v="E09000022_Children with EHC plan_Number"/>
    <s v="E09000022"/>
    <x v="67"/>
    <s v="Single time point"/>
    <n v="2019"/>
    <s v="Children with SEND"/>
    <x v="0"/>
    <s v="Number"/>
    <n v="1766"/>
    <n v="62629"/>
    <n v="28.197799741333885"/>
    <s v="28.2 per 1000 0-17 yr olds"/>
    <x v="67"/>
    <n v="0"/>
  </r>
  <r>
    <s v="E10000017_Children with EHC plan_Number"/>
    <s v="E10000017"/>
    <x v="68"/>
    <s v="Single time point"/>
    <n v="2019"/>
    <s v="Children with SEND"/>
    <x v="0"/>
    <s v="Number"/>
    <n v="5729"/>
    <n v="249727"/>
    <n v="22.94105162837819"/>
    <s v="22.9 per 1000 0-17 yr olds"/>
    <x v="68"/>
    <n v="0"/>
  </r>
  <r>
    <s v="E08000035_Children with EHC plan_Number"/>
    <s v="E08000035"/>
    <x v="69"/>
    <s v="Single time point"/>
    <n v="2019"/>
    <s v="Children with SEND"/>
    <x v="0"/>
    <s v="Number"/>
    <n v="2683"/>
    <n v="168176"/>
    <n v="15.953524878698506"/>
    <s v="16 per 1000 0-17 yr olds"/>
    <x v="69"/>
    <n v="0"/>
  </r>
  <r>
    <s v="E06000016_Children with EHC plan_Number"/>
    <s v="E06000016"/>
    <x v="70"/>
    <s v="Single time point"/>
    <n v="2019"/>
    <s v="Children with SEND"/>
    <x v="0"/>
    <s v="Number"/>
    <n v="1659"/>
    <n v="83994"/>
    <n v="19.751410815058218"/>
    <s v="19.8 per 1000 0-17 yr olds"/>
    <x v="70"/>
    <n v="0"/>
  </r>
  <r>
    <s v="E10000018_Children with EHC plan_Number"/>
    <s v="E10000018"/>
    <x v="71"/>
    <s v="Single time point"/>
    <n v="2019"/>
    <s v="Children with SEND"/>
    <x v="0"/>
    <s v="Number"/>
    <n v="3304"/>
    <n v="140307"/>
    <n v="23.54836180660979"/>
    <s v="23.5 per 1000 0-17 yr olds"/>
    <x v="71"/>
    <n v="0"/>
  </r>
  <r>
    <s v="E09000023_Children with EHC plan_Number"/>
    <s v="E09000023"/>
    <x v="72"/>
    <s v="Single time point"/>
    <n v="2019"/>
    <s v="Children with SEND"/>
    <x v="0"/>
    <s v="Number"/>
    <n v="1494"/>
    <n v="68458"/>
    <n v="21.823599871454029"/>
    <s v="21.8 per 1000 0-17 yr olds"/>
    <x v="72"/>
    <n v="0"/>
  </r>
  <r>
    <s v="E10000019_Children with EHC plan_Number"/>
    <s v="E10000019"/>
    <x v="73"/>
    <s v="Single time point"/>
    <n v="2019"/>
    <s v="Children with SEND"/>
    <x v="0"/>
    <s v="Number"/>
    <n v="3626"/>
    <n v="145641"/>
    <n v="24.896835369161156"/>
    <s v="24.9 per 1000 0-17 yr olds"/>
    <x v="73"/>
    <n v="0"/>
  </r>
  <r>
    <s v="E08000012_Children with EHC plan_Number"/>
    <s v="E08000012"/>
    <x v="74"/>
    <s v="Single time point"/>
    <n v="2019"/>
    <s v="Children with SEND"/>
    <x v="0"/>
    <s v="Number"/>
    <n v="2163"/>
    <n v="94902"/>
    <n v="22.791932730606309"/>
    <s v="22.8 per 1000 0-17 yr olds"/>
    <x v="74"/>
    <n v="0"/>
  </r>
  <r>
    <s v="E06000032_Children with EHC plan_Number"/>
    <s v="E06000032"/>
    <x v="75"/>
    <s v="Single time point"/>
    <n v="2019"/>
    <s v="Children with SEND"/>
    <x v="0"/>
    <s v="Number"/>
    <n v="1122"/>
    <n v="57375"/>
    <n v="19.555555555555554"/>
    <s v="19.6 per 1000 0-17 yr olds"/>
    <x v="75"/>
    <n v="0"/>
  </r>
  <r>
    <s v="E08000003_Children with EHC plan_Number"/>
    <s v="E08000003"/>
    <x v="76"/>
    <s v="Single time point"/>
    <n v="2019"/>
    <s v="Children with SEND"/>
    <x v="0"/>
    <s v="Number"/>
    <n v="3181"/>
    <n v="121962"/>
    <n v="26.081894360538527"/>
    <s v="26.1 per 1000 0-17 yr olds"/>
    <x v="76"/>
    <n v="0"/>
  </r>
  <r>
    <s v="E06000035_Children with EHC plan_Number"/>
    <s v="E06000035"/>
    <x v="77"/>
    <s v="Single time point"/>
    <n v="2019"/>
    <s v="Children with SEND"/>
    <x v="0"/>
    <s v="Number"/>
    <n v="1665"/>
    <n v="64391"/>
    <n v="25.857650913947602"/>
    <s v="25.9 per 1000 0-17 yr olds"/>
    <x v="77"/>
    <n v="0"/>
  </r>
  <r>
    <s v="E09000024_Children with EHC plan_Number"/>
    <s v="E09000024"/>
    <x v="78"/>
    <s v="Single time point"/>
    <n v="2019"/>
    <s v="Children with SEND"/>
    <x v="0"/>
    <s v="Number"/>
    <n v="1358"/>
    <n v="47266"/>
    <n v="28.731011720898746"/>
    <s v="28.7 per 1000 0-17 yr olds"/>
    <x v="78"/>
    <n v="0"/>
  </r>
  <r>
    <s v="E06000002_Children with EHC plan_Number"/>
    <s v="E06000002"/>
    <x v="79"/>
    <s v="Single time point"/>
    <n v="2019"/>
    <s v="Children with SEND"/>
    <x v="0"/>
    <s v="Number"/>
    <n v="886"/>
    <n v="32513"/>
    <n v="27.25063820625596"/>
    <s v="27.3 per 1000 0-17 yr olds"/>
    <x v="79"/>
    <n v="0"/>
  </r>
  <r>
    <s v="E06000042_Children with EHC plan_Number"/>
    <s v="E06000042"/>
    <x v="80"/>
    <s v="Single time point"/>
    <n v="2019"/>
    <s v="Children with SEND"/>
    <x v="0"/>
    <s v="Number"/>
    <n v="1415"/>
    <n v="68278"/>
    <n v="20.724098538328597"/>
    <s v="20.7 per 1000 0-17 yr olds"/>
    <x v="80"/>
    <n v="0"/>
  </r>
  <r>
    <s v="E08000021_Children with EHC plan_Number"/>
    <s v="E08000021"/>
    <x v="81"/>
    <s v="Single time point"/>
    <n v="2019"/>
    <s v="Children with SEND"/>
    <x v="0"/>
    <s v="Number"/>
    <n v="1246"/>
    <n v="58056"/>
    <n v="21.462036654264846"/>
    <s v="21.5 per 1000 0-17 yr olds"/>
    <x v="81"/>
    <n v="0"/>
  </r>
  <r>
    <s v="E09000025_Children with EHC plan_Number"/>
    <s v="E09000025"/>
    <x v="82"/>
    <s v="Single time point"/>
    <n v="2019"/>
    <s v="Children with SEND"/>
    <x v="0"/>
    <s v="Number"/>
    <n v="537"/>
    <n v="86567"/>
    <n v="6.2032876269248103"/>
    <s v="6.2 per 1000 0-17 yr olds"/>
    <x v="82"/>
    <n v="0"/>
  </r>
  <r>
    <s v="E10000020_Children with EHC plan_Number"/>
    <s v="E10000020"/>
    <x v="83"/>
    <s v="Single time point"/>
    <n v="2019"/>
    <s v="Children with SEND"/>
    <x v="0"/>
    <s v="Number"/>
    <n v="3913"/>
    <n v="170810"/>
    <n v="22.90849481880452"/>
    <s v="22.9 per 1000 0-17 yr olds"/>
    <x v="83"/>
    <n v="0"/>
  </r>
  <r>
    <s v="E06000012_Children with EHC plan_Number"/>
    <s v="E06000012"/>
    <x v="84"/>
    <s v="Single time point"/>
    <n v="2019"/>
    <s v="Children with SEND"/>
    <x v="0"/>
    <s v="Number"/>
    <n v="660"/>
    <n v="34503"/>
    <n v="19.128771411181635"/>
    <s v="19.1 per 1000 0-17 yr olds"/>
    <x v="84"/>
    <n v="0"/>
  </r>
  <r>
    <s v="E06000013_Children with EHC plan_Number"/>
    <s v="E06000013"/>
    <x v="85"/>
    <s v="Single time point"/>
    <n v="2019"/>
    <s v="Children with SEND"/>
    <x v="0"/>
    <s v="Number"/>
    <n v="768"/>
    <n v="35714"/>
    <n v="21.504172033376264"/>
    <s v="21.5 per 1000 0-17 yr olds"/>
    <x v="85"/>
    <n v="0"/>
  </r>
  <r>
    <s v="E06000024_Children with EHC plan_Number"/>
    <s v="E06000024"/>
    <x v="86"/>
    <s v="Single time point"/>
    <n v="2019"/>
    <s v="Children with SEND"/>
    <x v="0"/>
    <s v="Number"/>
    <n v="514"/>
    <n v="43435"/>
    <n v="11.833774605732703"/>
    <s v="11.8 per 1000 0-17 yr olds"/>
    <x v="86"/>
    <n v="0"/>
  </r>
  <r>
    <s v="E08000022_Children with EHC plan_Number"/>
    <s v="E08000022"/>
    <x v="87"/>
    <s v="Single time point"/>
    <n v="2019"/>
    <s v="Children with SEND"/>
    <x v="0"/>
    <s v="Number"/>
    <n v="1150"/>
    <n v="41360"/>
    <n v="27.804642166344294"/>
    <s v="27.8 per 1000 0-17 yr olds"/>
    <x v="87"/>
    <n v="0"/>
  </r>
  <r>
    <s v="E10000023_Children with EHC plan_Number"/>
    <s v="E10000023"/>
    <x v="88"/>
    <s v="Single time point"/>
    <n v="2019"/>
    <s v="Children with SEND"/>
    <x v="0"/>
    <s v="Number"/>
    <n v="2227"/>
    <n v="117499"/>
    <n v="18.953352794491867"/>
    <s v="19 per 1000 0-17 yr olds"/>
    <x v="88"/>
    <n v="0"/>
  </r>
  <r>
    <s v="E10000021_Children with EHC plan_Number"/>
    <s v="E10000021"/>
    <x v="89"/>
    <s v="Single time point"/>
    <n v="2019"/>
    <s v="Children with SEND"/>
    <x v="0"/>
    <s v="Number"/>
    <n v="3129"/>
    <n v="170235"/>
    <n v="18.380474050577146"/>
    <s v="18.4 per 1000 0-17 yr olds"/>
    <x v="89"/>
    <n v="0"/>
  </r>
  <r>
    <s v="E06000048_Children with EHC plan_Number"/>
    <s v="E06000048"/>
    <x v="90"/>
    <s v="Single time point"/>
    <n v="2019"/>
    <s v="Children with SEND"/>
    <x v="0"/>
    <s v="Number"/>
    <n v="1558"/>
    <n v="59011"/>
    <n v="26.401857280845945"/>
    <s v="26.4 per 1000 0-17 yr olds"/>
    <x v="90"/>
    <n v="0"/>
  </r>
  <r>
    <s v="E06000018_Children with EHC plan_Number"/>
    <s v="E06000018"/>
    <x v="91"/>
    <s v="Single time point"/>
    <n v="2019"/>
    <s v="Children with SEND"/>
    <x v="0"/>
    <s v="Number"/>
    <n v="838"/>
    <n v="68651"/>
    <n v="12.206668511747827"/>
    <s v="12.2 per 1000 0-17 yr olds"/>
    <x v="91"/>
    <n v="0"/>
  </r>
  <r>
    <s v="E10000024_Children with EHC plan_Number"/>
    <s v="E10000024"/>
    <x v="92"/>
    <s v="Single time point"/>
    <n v="2019"/>
    <s v="Children with SEND"/>
    <x v="0"/>
    <s v="Number"/>
    <n v="1792"/>
    <n v="166542"/>
    <n v="10.760048516290185"/>
    <s v="10.8 per 1000 0-17 yr olds"/>
    <x v="92"/>
    <n v="0"/>
  </r>
  <r>
    <s v="E08000004_Children with EHC plan_Number"/>
    <s v="E08000004"/>
    <x v="93"/>
    <s v="Single time point"/>
    <n v="2019"/>
    <s v="Children with SEND"/>
    <x v="0"/>
    <s v="Number"/>
    <n v="1634"/>
    <n v="59416"/>
    <n v="27.501009829002289"/>
    <s v="27.5 per 1000 0-17 yr olds"/>
    <x v="93"/>
    <n v="0"/>
  </r>
  <r>
    <s v="E10000025_Children with EHC plan_Number"/>
    <s v="E10000025"/>
    <x v="94"/>
    <s v="Single time point"/>
    <n v="2019"/>
    <s v="Children with SEND"/>
    <x v="0"/>
    <s v="Number"/>
    <n v="2812"/>
    <n v="144788"/>
    <n v="19.421499019255741"/>
    <s v="19.4 per 1000 0-17 yr olds"/>
    <x v="94"/>
    <n v="0"/>
  </r>
  <r>
    <s v="E06000031_Children with EHC plan_Number"/>
    <s v="E06000031"/>
    <x v="95"/>
    <s v="Single time point"/>
    <n v="2019"/>
    <s v="Children with SEND"/>
    <x v="0"/>
    <s v="Number"/>
    <n v="1281"/>
    <n v="51137"/>
    <n v="25.050354928916441"/>
    <s v="25.1 per 1000 0-17 yr olds"/>
    <x v="95"/>
    <n v="0"/>
  </r>
  <r>
    <s v="E06000026_Children with EHC plan_Number"/>
    <s v="E06000026"/>
    <x v="96"/>
    <s v="Single time point"/>
    <n v="2019"/>
    <s v="Children with SEND"/>
    <x v="0"/>
    <s v="Number"/>
    <n v="1437"/>
    <n v="52552"/>
    <n v="27.344344649109452"/>
    <s v="27.3 per 1000 0-17 yr olds"/>
    <x v="96"/>
    <n v="0"/>
  </r>
  <r>
    <s v="E06000029_Children with EHC plan_Number"/>
    <s v="E06000029"/>
    <x v="97"/>
    <s v="Single time point"/>
    <n v="2019"/>
    <s v="Children with SEND"/>
    <x v="0"/>
    <s v="Number"/>
    <n v="608"/>
    <n v="30188"/>
    <n v="20.140453160196106"/>
    <s v="20.1 per 1000 0-17 yr olds"/>
    <x v="97"/>
    <n v="0"/>
  </r>
  <r>
    <s v="E06000044_Children with EHC plan_Number"/>
    <s v="E06000044"/>
    <x v="98"/>
    <s v="Single time point"/>
    <n v="2019"/>
    <s v="Children with SEND"/>
    <x v="0"/>
    <s v="Number"/>
    <n v="1063"/>
    <n v="44046"/>
    <n v="24.133860055396632"/>
    <s v="24.1 per 1000 0-17 yr olds"/>
    <x v="98"/>
    <n v="0"/>
  </r>
  <r>
    <s v="E06000038_Children with EHC plan_Number"/>
    <s v="E06000038"/>
    <x v="99"/>
    <s v="Single time point"/>
    <n v="2019"/>
    <s v="Children with SEND"/>
    <x v="0"/>
    <s v="Number"/>
    <n v="716"/>
    <n v="37080"/>
    <n v="19.309600862998924"/>
    <s v="19.3 per 1000 0-17 yr olds"/>
    <x v="99"/>
    <n v="0"/>
  </r>
  <r>
    <s v="E09000026_Children with EHC plan_Number"/>
    <s v="E09000026"/>
    <x v="100"/>
    <s v="Single time point"/>
    <n v="2019"/>
    <s v="Children with SEND"/>
    <x v="0"/>
    <s v="Number"/>
    <n v="1603"/>
    <n v="76159"/>
    <n v="21.04807048411875"/>
    <s v="21 per 1000 0-17 yr olds"/>
    <x v="100"/>
    <n v="0"/>
  </r>
  <r>
    <s v="E06000003_Children with EHC plan_Number"/>
    <s v="E06000003"/>
    <x v="101"/>
    <s v="Single time point"/>
    <n v="2019"/>
    <s v="Children with SEND"/>
    <x v="0"/>
    <s v="Number"/>
    <n v="852"/>
    <n v="27626"/>
    <n v="30.840512560631289"/>
    <s v="30.8 per 1000 0-17 yr olds"/>
    <x v="101"/>
    <n v="0"/>
  </r>
  <r>
    <s v="E09000027_Children with EHC plan_Number"/>
    <s v="E09000027"/>
    <x v="102"/>
    <s v="Single time point"/>
    <n v="2019"/>
    <s v="Children with SEND"/>
    <x v="0"/>
    <s v="Number"/>
    <n v="1032"/>
    <n v="45525"/>
    <n v="22.668863261943986"/>
    <s v="22.7 per 1000 0-17 yr olds"/>
    <x v="102"/>
    <n v="0"/>
  </r>
  <r>
    <s v="E08000005_Children with EHC plan_Number"/>
    <s v="E08000005"/>
    <x v="103"/>
    <s v="Single time point"/>
    <n v="2019"/>
    <s v="Children with SEND"/>
    <x v="0"/>
    <s v="Number"/>
    <n v="1320"/>
    <n v="52689"/>
    <n v="25.052667539714172"/>
    <s v="25.1 per 1000 0-17 yr olds"/>
    <x v="103"/>
    <n v="0"/>
  </r>
  <r>
    <s v="E08000018_Children with EHC plan_Number"/>
    <s v="E08000018"/>
    <x v="104"/>
    <s v="Single time point"/>
    <n v="2019"/>
    <s v="Children with SEND"/>
    <x v="0"/>
    <s v="Number"/>
    <n v="1495"/>
    <n v="57196"/>
    <n v="26.138191481921812"/>
    <s v="26.1 per 1000 0-17 yr olds"/>
    <x v="104"/>
    <n v="0"/>
  </r>
  <r>
    <s v="E06000017_Children with EHC plan_Number"/>
    <s v="E06000017"/>
    <x v="105"/>
    <s v="Single time point"/>
    <n v="2019"/>
    <s v="Children with SEND"/>
    <x v="0"/>
    <s v="Number"/>
    <n v="230"/>
    <n v="7807"/>
    <n v="29.460740361214295"/>
    <s v="29.5 per 1000 0-17 yr olds"/>
    <x v="105"/>
    <n v="0"/>
  </r>
  <r>
    <s v="E08000006_Children with EHC plan_Number"/>
    <s v="E08000006"/>
    <x v="106"/>
    <s v="Single time point"/>
    <n v="2019"/>
    <s v="Children with SEND"/>
    <x v="0"/>
    <s v="Number"/>
    <n v="1530"/>
    <n v="56566"/>
    <n v="27.048050065410315"/>
    <s v="27 per 1000 0-17 yr olds"/>
    <x v="106"/>
    <n v="0"/>
  </r>
  <r>
    <s v="E08000028_Children with EHC plan_Number"/>
    <s v="E08000028"/>
    <x v="107"/>
    <s v="Single time point"/>
    <n v="2019"/>
    <s v="Children with SEND"/>
    <x v="0"/>
    <s v="Number"/>
    <n v="1675"/>
    <n v="81920"/>
    <n v="20.44677734375"/>
    <s v="20.4 per 1000 0-17 yr olds"/>
    <x v="107"/>
    <n v="0"/>
  </r>
  <r>
    <s v="E08000014_Children with EHC plan_Number"/>
    <s v="E08000014"/>
    <x v="108"/>
    <s v="Single time point"/>
    <n v="2019"/>
    <s v="Children with SEND"/>
    <x v="0"/>
    <s v="Number"/>
    <n v="1077"/>
    <n v="53833"/>
    <n v="20.006315828580981"/>
    <s v="20 per 1000 0-17 yr olds"/>
    <x v="108"/>
    <n v="0"/>
  </r>
  <r>
    <s v="E08000019_Children with EHC plan_Number"/>
    <s v="E08000019"/>
    <x v="109"/>
    <s v="Single time point"/>
    <n v="2019"/>
    <s v="Children with SEND"/>
    <x v="0"/>
    <s v="Number"/>
    <n v="2266"/>
    <n v="117497"/>
    <n v="19.285598781245479"/>
    <s v="19.3 per 1000 0-17 yr olds"/>
    <x v="109"/>
    <n v="0"/>
  </r>
  <r>
    <s v="E06000051_Children with EHC plan_Number"/>
    <s v="E06000051"/>
    <x v="110"/>
    <s v="Single time point"/>
    <n v="2019"/>
    <s v="Children with SEND"/>
    <x v="0"/>
    <s v="Number"/>
    <n v="1448"/>
    <n v="59839"/>
    <n v="24.198265345343337"/>
    <s v="24.2 per 1000 0-17 yr olds"/>
    <x v="110"/>
    <n v="0"/>
  </r>
  <r>
    <s v="E06000039_Children with EHC plan_Number"/>
    <s v="E06000039"/>
    <x v="111"/>
    <s v="Single time point"/>
    <n v="2019"/>
    <s v="Children with SEND"/>
    <x v="0"/>
    <s v="Number"/>
    <n v="1021"/>
    <n v="42699"/>
    <n v="23.911567015620975"/>
    <s v="23.9 per 1000 0-17 yr olds"/>
    <x v="111"/>
    <n v="0"/>
  </r>
  <r>
    <s v="E08000029_Children with EHC plan_Number"/>
    <s v="E08000029"/>
    <x v="112"/>
    <s v="Single time point"/>
    <n v="2019"/>
    <s v="Children with SEND"/>
    <x v="0"/>
    <s v="Number"/>
    <n v="1243"/>
    <n v="46946"/>
    <n v="26.477229156903675"/>
    <s v="26.5 per 1000 0-17 yr olds"/>
    <x v="112"/>
    <n v="0"/>
  </r>
  <r>
    <s v="E10000027_Children with EHC plan_Number"/>
    <s v="E10000027"/>
    <x v="113"/>
    <s v="Single time point"/>
    <n v="2019"/>
    <s v="Children with SEND"/>
    <x v="0"/>
    <s v="Number"/>
    <n v="1690"/>
    <n v="110700"/>
    <n v="15.266485998193316"/>
    <s v="15.3 per 1000 0-17 yr olds"/>
    <x v="113"/>
    <n v="0"/>
  </r>
  <r>
    <s v="E06000025_Children with EHC plan_Number"/>
    <s v="E06000025"/>
    <x v="114"/>
    <s v="Single time point"/>
    <n v="2019"/>
    <s v="Children with SEND"/>
    <x v="0"/>
    <s v="Number"/>
    <n v="1394"/>
    <n v="58867"/>
    <n v="23.6805001104184"/>
    <s v="23.7 per 1000 0-17 yr olds"/>
    <x v="114"/>
    <n v="0"/>
  </r>
  <r>
    <s v="E08000023_Children with EHC plan_Number"/>
    <s v="E08000023"/>
    <x v="115"/>
    <s v="Single time point"/>
    <n v="2019"/>
    <s v="Children with SEND"/>
    <x v="0"/>
    <s v="Number"/>
    <n v="899"/>
    <n v="29920"/>
    <n v="30.046791443850267"/>
    <s v="30 per 1000 0-17 yr olds"/>
    <x v="115"/>
    <n v="0"/>
  </r>
  <r>
    <s v="E06000045_Children with EHC plan_Number"/>
    <s v="E06000045"/>
    <x v="116"/>
    <s v="Single time point"/>
    <n v="2019"/>
    <s v="Children with SEND"/>
    <x v="0"/>
    <s v="Number"/>
    <n v="1233"/>
    <n v="50832"/>
    <n v="24.256373937677054"/>
    <s v="24.3 per 1000 0-17 yr olds"/>
    <x v="116"/>
    <n v="0"/>
  </r>
  <r>
    <s v="E06000033_Children with EHC plan_Number"/>
    <s v="E06000033"/>
    <x v="117"/>
    <s v="Single time point"/>
    <n v="2019"/>
    <s v="Children with SEND"/>
    <x v="0"/>
    <s v="Number"/>
    <n v="1104"/>
    <n v="39540"/>
    <n v="27.921092564491651"/>
    <s v="27.9 per 1000 0-17 yr olds"/>
    <x v="117"/>
    <n v="0"/>
  </r>
  <r>
    <s v="E09000028_Children with EHC plan_Number"/>
    <s v="E09000028"/>
    <x v="118"/>
    <s v="Single time point"/>
    <n v="2019"/>
    <s v="Children with SEND"/>
    <x v="0"/>
    <s v="Number"/>
    <n v="1519"/>
    <n v="65121"/>
    <n v="23.325808878856282"/>
    <s v="23.3 per 1000 0-17 yr olds"/>
    <x v="118"/>
    <n v="0"/>
  </r>
  <r>
    <s v="E08000013_Children with EHC plan_Number"/>
    <s v="E08000013"/>
    <x v="119"/>
    <s v="Single time point"/>
    <n v="2019"/>
    <s v="Children with SEND"/>
    <x v="0"/>
    <s v="Number"/>
    <n v="720"/>
    <n v="36785"/>
    <n v="19.573195596030992"/>
    <s v="19.6 per 1000 0-17 yr olds"/>
    <x v="119"/>
    <n v="0"/>
  </r>
  <r>
    <s v="E10000028_Children with EHC plan_Number"/>
    <s v="E10000028"/>
    <x v="120"/>
    <s v="Single time point"/>
    <n v="2019"/>
    <s v="Children with SEND"/>
    <x v="0"/>
    <s v="Number"/>
    <n v="4256"/>
    <n v="169603"/>
    <n v="25.093895744768666"/>
    <s v="25.1 per 1000 0-17 yr olds"/>
    <x v="120"/>
    <n v="0"/>
  </r>
  <r>
    <s v="E08000007_Children with EHC plan_Number"/>
    <s v="E08000007"/>
    <x v="121"/>
    <s v="Single time point"/>
    <n v="2019"/>
    <s v="Children with SEND"/>
    <x v="0"/>
    <s v="Number"/>
    <n v="1859"/>
    <n v="63141"/>
    <n v="29.442042413012146"/>
    <s v="29.4 per 1000 0-17 yr olds"/>
    <x v="121"/>
    <n v="0"/>
  </r>
  <r>
    <s v="E06000004_Children with EHC plan_Number"/>
    <s v="E06000004"/>
    <x v="122"/>
    <s v="Single time point"/>
    <n v="2019"/>
    <s v="Children with SEND"/>
    <x v="0"/>
    <s v="Number"/>
    <n v="1086"/>
    <n v="43521"/>
    <n v="24.953470738264286"/>
    <s v="25 per 1000 0-17 yr olds"/>
    <x v="122"/>
    <n v="0"/>
  </r>
  <r>
    <s v="E06000021_Children with EHC plan_Number"/>
    <s v="E06000021"/>
    <x v="123"/>
    <s v="Single time point"/>
    <n v="2019"/>
    <s v="Children with SEND"/>
    <x v="0"/>
    <s v="Number"/>
    <n v="1507"/>
    <n v="57549"/>
    <n v="26.18638030200351"/>
    <s v="26.2 per 1000 0-17 yr olds"/>
    <x v="123"/>
    <n v="0"/>
  </r>
  <r>
    <s v="E10000029_Children with EHC plan_Number"/>
    <s v="E10000029"/>
    <x v="124"/>
    <s v="Single time point"/>
    <n v="2019"/>
    <s v="Children with SEND"/>
    <x v="0"/>
    <s v="Number"/>
    <n v="3224"/>
    <n v="152752"/>
    <n v="21.106106630355086"/>
    <s v="21.1 per 1000 0-17 yr olds"/>
    <x v="124"/>
    <n v="0"/>
  </r>
  <r>
    <s v="E08000024_Children with EHC plan_Number"/>
    <s v="E08000024"/>
    <x v="125"/>
    <s v="Single time point"/>
    <n v="2019"/>
    <s v="Children with SEND"/>
    <x v="0"/>
    <s v="Number"/>
    <n v="1227"/>
    <n v="54563"/>
    <n v="22.48776643513003"/>
    <s v="22.5 per 1000 0-17 yr olds"/>
    <x v="125"/>
    <n v="0"/>
  </r>
  <r>
    <s v="E10000030_Children with EHC plan_Number"/>
    <s v="E10000030"/>
    <x v="126"/>
    <s v="Single time point"/>
    <n v="2019"/>
    <s v="Children with SEND"/>
    <x v="0"/>
    <s v="Number"/>
    <n v="7052"/>
    <n v="261905"/>
    <n v="26.925793703823906"/>
    <s v="26.9 per 1000 0-17 yr olds"/>
    <x v="126"/>
    <n v="0"/>
  </r>
  <r>
    <s v="E09000029_Children with EHC plan_Number"/>
    <s v="E09000029"/>
    <x v="127"/>
    <s v="Single time point"/>
    <n v="2019"/>
    <s v="Children with SEND"/>
    <x v="0"/>
    <s v="Number"/>
    <n v="1333"/>
    <n v="47941"/>
    <n v="27.805010325191382"/>
    <s v="27.8 per 1000 0-17 yr olds"/>
    <x v="127"/>
    <n v="0"/>
  </r>
  <r>
    <s v="E06000030_Children with EHC plan_Number"/>
    <s v="E06000030"/>
    <x v="128"/>
    <s v="Single time point"/>
    <n v="2019"/>
    <s v="Children with SEND"/>
    <x v="0"/>
    <s v="Number"/>
    <n v="1354"/>
    <n v="50239"/>
    <n v="26.95117339119011"/>
    <s v="27 per 1000 0-17 yr olds"/>
    <x v="128"/>
    <n v="0"/>
  </r>
  <r>
    <s v="E08000008_Children with EHC plan_Number"/>
    <s v="E08000008"/>
    <x v="129"/>
    <s v="Single time point"/>
    <n v="2019"/>
    <s v="Children with SEND"/>
    <x v="0"/>
    <s v="Number"/>
    <n v="885"/>
    <n v="50223"/>
    <n v="17.621408518009677"/>
    <s v="17.6 per 1000 0-17 yr olds"/>
    <x v="129"/>
    <n v="0"/>
  </r>
  <r>
    <s v="E06000020_Children with EHC plan_Number"/>
    <s v="E06000020"/>
    <x v="130"/>
    <s v="Single time point"/>
    <n v="2019"/>
    <s v="Children with SEND"/>
    <x v="0"/>
    <s v="Number"/>
    <n v="1119"/>
    <n v="40620"/>
    <n v="27.548005908419498"/>
    <s v="27.5 per 1000 0-17 yr olds"/>
    <x v="130"/>
    <n v="0"/>
  </r>
  <r>
    <s v="E06000034_Children with EHC plan_Number"/>
    <s v="E06000034"/>
    <x v="131"/>
    <s v="Single time point"/>
    <n v="2019"/>
    <s v="Children with SEND"/>
    <x v="0"/>
    <s v="Number"/>
    <n v="1104"/>
    <n v="43762"/>
    <n v="25.227366208125773"/>
    <s v="25.2 per 1000 0-17 yr olds"/>
    <x v="131"/>
    <n v="0"/>
  </r>
  <r>
    <s v="E06000027_Children with EHC plan_Number"/>
    <s v="E06000027"/>
    <x v="132"/>
    <s v="Single time point"/>
    <n v="2019"/>
    <s v="Children with SEND"/>
    <x v="0"/>
    <s v="Number"/>
    <n v="1039"/>
    <n v="25423"/>
    <n v="40.868504897140383"/>
    <s v="40.9 per 1000 0-17 yr olds"/>
    <x v="132"/>
    <n v="0"/>
  </r>
  <r>
    <s v="E09000030_Children with EHC plan_Number"/>
    <s v="E09000030"/>
    <x v="133"/>
    <s v="Single time point"/>
    <n v="2019"/>
    <s v="Children with SEND"/>
    <x v="0"/>
    <s v="Number"/>
    <n v="2226"/>
    <n v="70973"/>
    <n v="31.36403984613867"/>
    <s v="31.4 per 1000 0-17 yr olds"/>
    <x v="133"/>
    <n v="0"/>
  </r>
  <r>
    <s v="E08000009_Children with EHC plan_Number"/>
    <s v="E08000009"/>
    <x v="134"/>
    <s v="Single time point"/>
    <n v="2019"/>
    <s v="Children with SEND"/>
    <x v="0"/>
    <s v="Number"/>
    <n v="1496"/>
    <n v="56087"/>
    <n v="26.672847540428265"/>
    <s v="26.7 per 1000 0-17 yr olds"/>
    <x v="134"/>
    <n v="0"/>
  </r>
  <r>
    <s v="E08000036_Children with EHC plan_Number"/>
    <s v="E08000036"/>
    <x v="135"/>
    <s v="Single time point"/>
    <n v="2019"/>
    <s v="Children with SEND"/>
    <x v="0"/>
    <s v="Number"/>
    <n v="1833"/>
    <n v="72893"/>
    <n v="25.146447532684896"/>
    <s v="25.1 per 1000 0-17 yr olds"/>
    <x v="135"/>
    <n v="0"/>
  </r>
  <r>
    <s v="E08000030_Children with EHC plan_Number"/>
    <s v="E08000030"/>
    <x v="136"/>
    <s v="Single time point"/>
    <n v="2019"/>
    <s v="Children with SEND"/>
    <x v="0"/>
    <s v="Number"/>
    <n v="1490"/>
    <n v="68157"/>
    <n v="21.861290843200258"/>
    <s v="21.9 per 1000 0-17 yr olds"/>
    <x v="136"/>
    <n v="0"/>
  </r>
  <r>
    <s v="E09000031_Children with EHC plan_Number"/>
    <s v="E09000031"/>
    <x v="137"/>
    <s v="Single time point"/>
    <n v="2019"/>
    <s v="Children with SEND"/>
    <x v="0"/>
    <s v="Number"/>
    <n v="1628"/>
    <n v="67017"/>
    <n v="24.292343733679512"/>
    <s v="24.3 per 1000 0-17 yr olds"/>
    <x v="137"/>
    <n v="0"/>
  </r>
  <r>
    <s v="E09000032_Children with EHC plan_Number"/>
    <s v="E09000032"/>
    <x v="138"/>
    <s v="Single time point"/>
    <n v="2019"/>
    <s v="Children with SEND"/>
    <x v="0"/>
    <s v="Number"/>
    <n v="2007"/>
    <n v="63840"/>
    <n v="31.43796992481203"/>
    <s v="31.4 per 1000 0-17 yr olds"/>
    <x v="138"/>
    <n v="0"/>
  </r>
  <r>
    <s v="E06000007_Children with EHC plan_Number"/>
    <s v="E06000007"/>
    <x v="139"/>
    <s v="Single time point"/>
    <n v="2019"/>
    <s v="Children with SEND"/>
    <x v="0"/>
    <s v="Number"/>
    <n v="1163"/>
    <n v="44484"/>
    <n v="26.144231633845877"/>
    <s v="26.1 per 1000 0-17 yr olds"/>
    <x v="139"/>
    <n v="0"/>
  </r>
  <r>
    <s v="E10000031_Children with EHC plan_Number"/>
    <s v="E10000031"/>
    <x v="140"/>
    <s v="Single time point"/>
    <n v="2019"/>
    <s v="Children with SEND"/>
    <x v="0"/>
    <s v="Number"/>
    <n v="2847"/>
    <n v="115928"/>
    <n v="24.558346559933749"/>
    <s v="24.6 per 1000 0-17 yr olds"/>
    <x v="140"/>
    <n v="0"/>
  </r>
  <r>
    <s v="E06000037_Children with EHC plan_Number"/>
    <s v="E06000037"/>
    <x v="141"/>
    <s v="Single time point"/>
    <n v="2019"/>
    <s v="Children with SEND"/>
    <x v="0"/>
    <s v="Number"/>
    <n v="1172"/>
    <n v="35623"/>
    <n v="32.900092636779604"/>
    <s v="32.9 per 1000 0-17 yr olds"/>
    <x v="141"/>
    <n v="0"/>
  </r>
  <r>
    <s v="E10000032_Children with EHC plan_Number"/>
    <s v="E10000032"/>
    <x v="142"/>
    <s v="Single time point"/>
    <n v="2019"/>
    <s v="Children with SEND"/>
    <x v="0"/>
    <s v="Number"/>
    <n v="4031"/>
    <n v="174672"/>
    <n v="23.077539617110929"/>
    <s v="23.1 per 1000 0-17 yr olds"/>
    <x v="142"/>
    <n v="0"/>
  </r>
  <r>
    <s v="E09000033_Children with EHC plan_Number"/>
    <s v="E09000033"/>
    <x v="143"/>
    <s v="Single time point"/>
    <n v="2019"/>
    <s v="Children with SEND"/>
    <x v="0"/>
    <s v="Number"/>
    <n v="916"/>
    <n v="47445"/>
    <n v="19.306565496891139"/>
    <s v="19.3 per 1000 0-17 yr olds"/>
    <x v="143"/>
    <n v="0"/>
  </r>
  <r>
    <s v="E08000010_Children with EHC plan_Number"/>
    <s v="E08000010"/>
    <x v="144"/>
    <s v="Single time point"/>
    <n v="2019"/>
    <s v="Children with SEND"/>
    <x v="0"/>
    <s v="Number"/>
    <n v="1455"/>
    <n v="68388"/>
    <n v="21.275662396911741"/>
    <s v="21.3 per 1000 0-17 yr olds"/>
    <x v="144"/>
    <n v="0"/>
  </r>
  <r>
    <s v="E06000054_Children with EHC plan_Number"/>
    <s v="E06000054"/>
    <x v="145"/>
    <s v="Single time point"/>
    <n v="2019"/>
    <s v="Children with SEND"/>
    <x v="0"/>
    <s v="Number"/>
    <n v="2469"/>
    <n v="105692"/>
    <n v="23.360330015516784"/>
    <s v="23.4 per 1000 0-17 yr olds"/>
    <x v="145"/>
    <n v="0"/>
  </r>
  <r>
    <s v="E06000040_Children with EHC plan_Number"/>
    <s v="E06000040"/>
    <x v="146"/>
    <s v="Single time point"/>
    <n v="2019"/>
    <s v="Children with SEND"/>
    <x v="0"/>
    <s v="Number"/>
    <n v="872"/>
    <n v="34604"/>
    <n v="25.199398913420413"/>
    <s v="25.2 per 1000 0-17 yr olds"/>
    <x v="146"/>
    <n v="0"/>
  </r>
  <r>
    <s v="E08000015_Children with EHC plan_Number"/>
    <s v="E08000015"/>
    <x v="147"/>
    <s v="Single time point"/>
    <n v="2019"/>
    <s v="Children with SEND"/>
    <x v="0"/>
    <s v="Number"/>
    <n v="1678"/>
    <n v="67576"/>
    <n v="24.831301053628508"/>
    <s v="24.8 per 1000 0-17 yr olds"/>
    <x v="147"/>
    <n v="0"/>
  </r>
  <r>
    <s v="E06000041_Children with EHC plan_Number"/>
    <s v="E06000041"/>
    <x v="148"/>
    <s v="Single time point"/>
    <n v="2019"/>
    <s v="Children with SEND"/>
    <x v="0"/>
    <s v="Number"/>
    <n v="778"/>
    <n v="39532"/>
    <n v="19.680259030658707"/>
    <s v="19.7 per 1000 0-17 yr olds"/>
    <x v="148"/>
    <n v="0"/>
  </r>
  <r>
    <s v="E08000031_Children with EHC plan_Number"/>
    <s v="E08000031"/>
    <x v="149"/>
    <s v="Single time point"/>
    <n v="2019"/>
    <s v="Children with SEND"/>
    <x v="0"/>
    <s v="Number"/>
    <n v="1419"/>
    <n v="61244"/>
    <n v="23.169616615505191"/>
    <s v="23.2 per 1000 0-17 yr olds"/>
    <x v="149"/>
    <n v="0"/>
  </r>
  <r>
    <s v="E10000034_Children with EHC plan_Number"/>
    <s v="E10000034"/>
    <x v="150"/>
    <s v="Single time point"/>
    <n v="2019"/>
    <s v="Children with SEND"/>
    <x v="0"/>
    <s v="Number"/>
    <n v="2643"/>
    <n v="117783"/>
    <n v="22.439571075622119"/>
    <s v="22.4 per 1000 0-17 yr olds"/>
    <x v="150"/>
    <n v="0"/>
  </r>
  <r>
    <s v="E06000014_Children with EHC plan_Number"/>
    <s v="E06000014"/>
    <x v="151"/>
    <s v="Single time point"/>
    <n v="2019"/>
    <s v="Children with SEND"/>
    <x v="0"/>
    <s v="Number"/>
    <n v="668"/>
    <n v="36572"/>
    <n v="18.265339604068686"/>
    <s v="18.3 per 1000 0-17 yr olds"/>
    <x v="151"/>
    <n v="0"/>
  </r>
  <r>
    <s v="E06000005_Children in care_Number"/>
    <s v="E06000005"/>
    <x v="30"/>
    <s v="Financial year"/>
    <n v="2019"/>
    <s v="Children in care"/>
    <x v="1"/>
    <s v="Number"/>
    <n v="264"/>
    <n v="22454"/>
    <n v="11.757370624387637"/>
    <s v="11.8 per 1000 0-17 yr olds"/>
    <x v="152"/>
    <n v="0"/>
  </r>
  <r>
    <s v="E06000047_Children in care_Number"/>
    <s v="E06000047"/>
    <x v="37"/>
    <s v="Financial year"/>
    <n v="2019"/>
    <s v="Children in care"/>
    <x v="1"/>
    <s v="Number"/>
    <n v="840"/>
    <n v="101040"/>
    <n v="8.31353919239905"/>
    <s v="8.3 per 1000 0-17 yr olds"/>
    <x v="153"/>
    <n v="0"/>
  </r>
  <r>
    <s v="E08000020_Children in care_Number"/>
    <s v="E08000020"/>
    <x v="43"/>
    <s v="Financial year"/>
    <n v="2019"/>
    <s v="Children in care"/>
    <x v="1"/>
    <s v="Number"/>
    <n v="380"/>
    <n v="39605"/>
    <n v="9.5947481378613801"/>
    <s v="9.6 per 1000 0-17 yr olds"/>
    <x v="154"/>
    <n v="0"/>
  </r>
  <r>
    <s v="E06000001_Children in care_Number"/>
    <s v="E06000001"/>
    <x v="52"/>
    <s v="Financial year"/>
    <n v="2019"/>
    <s v="Children in care"/>
    <x v="1"/>
    <s v="Number"/>
    <n v="284"/>
    <n v="20006"/>
    <n v="14.195741277616715"/>
    <s v="14.2 per 1000 0-17 yr olds"/>
    <x v="155"/>
    <n v="0"/>
  </r>
  <r>
    <s v="E06000002_Children in care_Number"/>
    <s v="E06000002"/>
    <x v="79"/>
    <s v="Financial year"/>
    <n v="2019"/>
    <s v="Children in care"/>
    <x v="1"/>
    <s v="Number"/>
    <n v="519"/>
    <n v="32513"/>
    <n v="15.962845630978377"/>
    <s v="16 per 1000 0-17 yr olds"/>
    <x v="156"/>
    <n v="0"/>
  </r>
  <r>
    <s v="E08000021_Children in care_Number"/>
    <s v="E08000021"/>
    <x v="81"/>
    <s v="Financial year"/>
    <n v="2019"/>
    <s v="Children in care"/>
    <x v="1"/>
    <s v="Number"/>
    <n v="683"/>
    <n v="58056"/>
    <n v="11.764503238252722"/>
    <s v="11.8 per 1000 0-17 yr olds"/>
    <x v="157"/>
    <n v="0"/>
  </r>
  <r>
    <s v="E08000022_Children in care_Number"/>
    <s v="E08000022"/>
    <x v="87"/>
    <s v="Financial year"/>
    <n v="2019"/>
    <s v="Children in care"/>
    <x v="1"/>
    <s v="Number"/>
    <n v="307"/>
    <n v="41360"/>
    <n v="7.4226305609284333"/>
    <s v="7.4 per 1000 0-17 yr olds"/>
    <x v="158"/>
    <n v="0"/>
  </r>
  <r>
    <s v="E06000048_Children in care_Number"/>
    <s v="E06000048"/>
    <x v="90"/>
    <s v="Financial year"/>
    <n v="2019"/>
    <s v="Children in care"/>
    <x v="1"/>
    <s v="Number"/>
    <n v="370"/>
    <n v="59011"/>
    <n v="6.2700174543729137"/>
    <s v="6.3 per 1000 0-17 yr olds"/>
    <x v="159"/>
    <n v="0"/>
  </r>
  <r>
    <s v="E06000003_Children in care_Number"/>
    <s v="E06000003"/>
    <x v="101"/>
    <s v="Financial year"/>
    <n v="2019"/>
    <s v="Children in care"/>
    <x v="1"/>
    <s v="Number"/>
    <n v="297"/>
    <n v="27626"/>
    <n v="10.75074205458626"/>
    <s v="10.8 per 1000 0-17 yr olds"/>
    <x v="160"/>
    <n v="0"/>
  </r>
  <r>
    <s v="E08000023_Children in care_Number"/>
    <s v="E08000023"/>
    <x v="115"/>
    <s v="Financial year"/>
    <n v="2019"/>
    <s v="Children in care"/>
    <x v="1"/>
    <s v="Number"/>
    <n v="306"/>
    <n v="29920"/>
    <n v="10.227272727272727"/>
    <s v="10.2 per 1000 0-17 yr olds"/>
    <x v="161"/>
    <n v="0"/>
  </r>
  <r>
    <s v="E06000004_Children in care_Number"/>
    <s v="E06000004"/>
    <x v="122"/>
    <s v="Financial year"/>
    <n v="2019"/>
    <s v="Children in care"/>
    <x v="1"/>
    <s v="Number"/>
    <n v="500"/>
    <n v="43521"/>
    <n v="11.488706601410813"/>
    <s v="11.5 per 1000 0-17 yr olds"/>
    <x v="162"/>
    <n v="0"/>
  </r>
  <r>
    <s v="E08000024_Children in care_Number"/>
    <s v="E08000024"/>
    <x v="125"/>
    <s v="Financial year"/>
    <n v="2019"/>
    <s v="Children in care"/>
    <x v="1"/>
    <s v="Number"/>
    <n v="595"/>
    <n v="54563"/>
    <n v="10.904825614427359"/>
    <s v="10.9 per 1000 0-17 yr olds"/>
    <x v="163"/>
    <n v="0"/>
  </r>
  <r>
    <s v="E06000008_Children in care_Number"/>
    <s v="E06000008"/>
    <x v="7"/>
    <s v="Financial year"/>
    <n v="2019"/>
    <s v="Children in care"/>
    <x v="1"/>
    <s v="Number"/>
    <n v="403"/>
    <n v="38481"/>
    <n v="10.472700813388427"/>
    <s v="10.5 per 1000 0-17 yr olds"/>
    <x v="164"/>
    <n v="0"/>
  </r>
  <r>
    <s v="E06000009_Children in care_Number"/>
    <s v="E06000009"/>
    <x v="8"/>
    <s v="Financial year"/>
    <n v="2019"/>
    <s v="Children in care"/>
    <x v="1"/>
    <s v="Number"/>
    <n v="568"/>
    <n v="28904"/>
    <n v="19.651259341267643"/>
    <s v="19.7 per 1000 0-17 yr olds"/>
    <x v="165"/>
    <n v="0"/>
  </r>
  <r>
    <s v="E08000001_Children in care_Number"/>
    <s v="E08000001"/>
    <x v="9"/>
    <s v="Financial year"/>
    <n v="2019"/>
    <s v="Children in care"/>
    <x v="1"/>
    <s v="Number"/>
    <n v="642"/>
    <n v="67670"/>
    <n v="9.4872173784542628"/>
    <s v="9.5 per 1000 0-17 yr olds"/>
    <x v="166"/>
    <n v="0"/>
  </r>
  <r>
    <s v="E08000002_Children in care_Number"/>
    <s v="E08000002"/>
    <x v="18"/>
    <s v="Financial year"/>
    <n v="2019"/>
    <s v="Children in care"/>
    <x v="1"/>
    <s v="Number"/>
    <n v="335"/>
    <n v="43142"/>
    <n v="7.7650549348662556"/>
    <s v="7.8 per 1000 0-17 yr olds"/>
    <x v="167"/>
    <n v="0"/>
  </r>
  <r>
    <s v="E06000049_Children in care_Number"/>
    <s v="E06000049"/>
    <x v="23"/>
    <s v="Financial year"/>
    <n v="2019"/>
    <s v="Children in care"/>
    <x v="1"/>
    <s v="Number"/>
    <n v="485"/>
    <n v="76523"/>
    <n v="6.3379637494609469"/>
    <s v="6.3 per 1000 0-17 yr olds"/>
    <x v="168"/>
    <n v="0"/>
  </r>
  <r>
    <s v="E06000050_Children in care_Number"/>
    <s v="E06000050"/>
    <x v="24"/>
    <s v="Financial year"/>
    <n v="2019"/>
    <s v="Children in care"/>
    <x v="1"/>
    <s v="Number"/>
    <n v="478"/>
    <n v="68054"/>
    <n v="7.0238340141652218"/>
    <s v="7 per 1000 0-17 yr olds"/>
    <x v="169"/>
    <n v="0"/>
  </r>
  <r>
    <s v="E10000006_Children in care_Number"/>
    <s v="E10000006"/>
    <x v="29"/>
    <s v="Financial year"/>
    <n v="2019"/>
    <s v="Children in care"/>
    <x v="1"/>
    <s v="Number"/>
    <n v="683"/>
    <n v="92500"/>
    <n v="7.3837837837837839"/>
    <s v="7.4 per 1000 0-17 yr olds"/>
    <x v="170"/>
    <n v="0"/>
  </r>
  <r>
    <s v="E06000006_Children in care_Number"/>
    <s v="E06000006"/>
    <x v="47"/>
    <s v="Financial year"/>
    <n v="2019"/>
    <s v="Children in care"/>
    <x v="1"/>
    <s v="Number"/>
    <n v="265"/>
    <n v="28617"/>
    <n v="9.2602299332564559"/>
    <s v="9.3 per 1000 0-17 yr olds"/>
    <x v="171"/>
    <n v="0"/>
  </r>
  <r>
    <s v="E08000011_Children in care_Number"/>
    <s v="E08000011"/>
    <x v="66"/>
    <s v="Financial year"/>
    <n v="2019"/>
    <s v="Children in care"/>
    <x v="1"/>
    <s v="Number"/>
    <n v="301"/>
    <n v="33477"/>
    <n v="8.9912477223168157"/>
    <s v="9 per 1000 0-17 yr olds"/>
    <x v="172"/>
    <n v="0"/>
  </r>
  <r>
    <s v="E10000017_Children in care_Number"/>
    <s v="E10000017"/>
    <x v="68"/>
    <s v="Financial year"/>
    <n v="2019"/>
    <s v="Children in care"/>
    <x v="1"/>
    <s v="Number"/>
    <n v="2116"/>
    <n v="249727"/>
    <n v="8.4732527920489158"/>
    <s v="8.5 per 1000 0-17 yr olds"/>
    <x v="173"/>
    <n v="0"/>
  </r>
  <r>
    <s v="E08000012_Children in care_Number"/>
    <s v="E08000012"/>
    <x v="74"/>
    <s v="Financial year"/>
    <n v="2019"/>
    <s v="Children in care"/>
    <x v="1"/>
    <s v="Number"/>
    <n v="1332"/>
    <n v="94902"/>
    <n v="14.035531390276285"/>
    <s v="14 per 1000 0-17 yr olds"/>
    <x v="174"/>
    <n v="0"/>
  </r>
  <r>
    <s v="E08000003_Children in care_Number"/>
    <s v="E08000003"/>
    <x v="76"/>
    <s v="Financial year"/>
    <n v="2019"/>
    <s v="Children in care"/>
    <x v="1"/>
    <s v="Number"/>
    <n v="1290"/>
    <n v="121962"/>
    <n v="10.57706498745511"/>
    <s v="10.6 per 1000 0-17 yr olds"/>
    <x v="175"/>
    <n v="0"/>
  </r>
  <r>
    <s v="E08000004_Children in care_Number"/>
    <s v="E08000004"/>
    <x v="93"/>
    <s v="Financial year"/>
    <n v="2019"/>
    <s v="Children in care"/>
    <x v="1"/>
    <s v="Number"/>
    <n v="512"/>
    <n v="59416"/>
    <n v="8.6172074861990033"/>
    <s v="8.6 per 1000 0-17 yr olds"/>
    <x v="176"/>
    <n v="0"/>
  </r>
  <r>
    <s v="E08000005_Children in care_Number"/>
    <s v="E08000005"/>
    <x v="103"/>
    <s v="Financial year"/>
    <n v="2019"/>
    <s v="Children in care"/>
    <x v="1"/>
    <s v="Number"/>
    <n v="568"/>
    <n v="52689"/>
    <n v="10.780238759513372"/>
    <s v="10.8 per 1000 0-17 yr olds"/>
    <x v="177"/>
    <n v="0"/>
  </r>
  <r>
    <s v="E08000006_Children in care_Number"/>
    <s v="E08000006"/>
    <x v="106"/>
    <s v="Financial year"/>
    <n v="2019"/>
    <s v="Children in care"/>
    <x v="1"/>
    <s v="Number"/>
    <n v="583"/>
    <n v="56566"/>
    <n v="10.306544567407984"/>
    <s v="10.3 per 1000 0-17 yr olds"/>
    <x v="178"/>
    <n v="0"/>
  </r>
  <r>
    <s v="E08000014_Children in care_Number"/>
    <s v="E08000014"/>
    <x v="108"/>
    <s v="Financial year"/>
    <n v="2019"/>
    <s v="Children in care"/>
    <x v="1"/>
    <s v="Number"/>
    <n v="527"/>
    <n v="53833"/>
    <n v="9.7895343005219857"/>
    <s v="9.8 per 1000 0-17 yr olds"/>
    <x v="179"/>
    <n v="0"/>
  </r>
  <r>
    <s v="E08000013_Children in care_Number"/>
    <s v="E08000013"/>
    <x v="119"/>
    <s v="Financial year"/>
    <n v="2019"/>
    <s v="Children in care"/>
    <x v="1"/>
    <s v="Number"/>
    <n v="466"/>
    <n v="36785"/>
    <n v="12.668207149653391"/>
    <s v="12.7 per 1000 0-17 yr olds"/>
    <x v="180"/>
    <n v="0"/>
  </r>
  <r>
    <s v="E08000007_Children in care_Number"/>
    <s v="E08000007"/>
    <x v="121"/>
    <s v="Financial year"/>
    <n v="2019"/>
    <s v="Children in care"/>
    <x v="1"/>
    <s v="Number"/>
    <n v="361"/>
    <n v="63141"/>
    <n v="5.7173627278630361"/>
    <s v="5.7 per 1000 0-17 yr olds"/>
    <x v="181"/>
    <n v="0"/>
  </r>
  <r>
    <s v="E08000008_Children in care_Number"/>
    <s v="E08000008"/>
    <x v="129"/>
    <s v="Financial year"/>
    <n v="2019"/>
    <s v="Children in care"/>
    <x v="1"/>
    <s v="Number"/>
    <n v="664"/>
    <n v="50223"/>
    <n v="13.221034187523644"/>
    <s v="13.2 per 1000 0-17 yr olds"/>
    <x v="182"/>
    <n v="0"/>
  </r>
  <r>
    <s v="E08000009_Children in care_Number"/>
    <s v="E08000009"/>
    <x v="134"/>
    <s v="Financial year"/>
    <n v="2019"/>
    <s v="Children in care"/>
    <x v="1"/>
    <s v="Number"/>
    <n v="417"/>
    <n v="56087"/>
    <n v="7.4348779574589479"/>
    <s v="7.4 per 1000 0-17 yr olds"/>
    <x v="183"/>
    <n v="0"/>
  </r>
  <r>
    <s v="E06000007_Children in care_Number"/>
    <s v="E06000007"/>
    <x v="139"/>
    <s v="Financial year"/>
    <n v="2019"/>
    <s v="Children in care"/>
    <x v="1"/>
    <s v="Number"/>
    <n v="385"/>
    <n v="44484"/>
    <n v="8.6547972304648848"/>
    <s v="8.7 per 1000 0-17 yr olds"/>
    <x v="184"/>
    <n v="0"/>
  </r>
  <r>
    <s v="E08000010_Children in care_Number"/>
    <s v="E08000010"/>
    <x v="144"/>
    <s v="Financial year"/>
    <n v="2019"/>
    <s v="Children in care"/>
    <x v="1"/>
    <s v="Number"/>
    <n v="448"/>
    <n v="68388"/>
    <n v="6.5508568754752297"/>
    <s v="6.6 per 1000 0-17 yr olds"/>
    <x v="185"/>
    <n v="0"/>
  </r>
  <r>
    <s v="E08000015_Children in care_Number"/>
    <s v="E08000015"/>
    <x v="147"/>
    <s v="Financial year"/>
    <n v="2019"/>
    <s v="Children in care"/>
    <x v="1"/>
    <s v="Number"/>
    <n v="831"/>
    <n v="67576"/>
    <n v="12.297265301290398"/>
    <s v="12.3 per 1000 0-17 yr olds"/>
    <x v="186"/>
    <n v="0"/>
  </r>
  <r>
    <s v="E08000016_Children in care_Number"/>
    <s v="E08000016"/>
    <x v="2"/>
    <s v="Financial year"/>
    <n v="2019"/>
    <s v="Children in care"/>
    <x v="1"/>
    <s v="Number"/>
    <n v="301"/>
    <n v="50727"/>
    <n v="5.9337236580124983"/>
    <s v="5.9 per 1000 0-17 yr olds"/>
    <x v="187"/>
    <n v="0"/>
  </r>
  <r>
    <s v="E08000032_Children in care_Number"/>
    <s v="E08000032"/>
    <x v="12"/>
    <s v="Financial year"/>
    <n v="2019"/>
    <s v="Children in care"/>
    <x v="1"/>
    <s v="Number"/>
    <n v="1159"/>
    <n v="142005"/>
    <n v="8.161684447730714"/>
    <s v="8.2 per 1000 0-17 yr olds"/>
    <x v="188"/>
    <n v="0"/>
  </r>
  <r>
    <s v="E08000033_Children in care_Number"/>
    <s v="E08000033"/>
    <x v="19"/>
    <s v="Financial year"/>
    <n v="2019"/>
    <s v="Children in care"/>
    <x v="1"/>
    <s v="Number"/>
    <n v="335"/>
    <n v="46021"/>
    <n v="7.2792855435562025"/>
    <s v="7.3 per 1000 0-17 yr olds"/>
    <x v="189"/>
    <n v="0"/>
  </r>
  <r>
    <s v="E08000017_Children in care_Number"/>
    <s v="E08000017"/>
    <x v="34"/>
    <s v="Financial year"/>
    <n v="2019"/>
    <s v="Children in care"/>
    <x v="1"/>
    <s v="Number"/>
    <n v="533"/>
    <n v="66448"/>
    <n v="8.0213098964603891"/>
    <s v="8 per 1000 0-17 yr olds"/>
    <x v="190"/>
    <n v="0"/>
  </r>
  <r>
    <s v="E06000011_Children in care_Number"/>
    <s v="E06000011"/>
    <x v="39"/>
    <s v="Financial year"/>
    <n v="2019"/>
    <s v="Children in care"/>
    <x v="1"/>
    <s v="Number"/>
    <n v="334"/>
    <n v="62942"/>
    <n v="5.3064726255918151"/>
    <s v="5.3 per 1000 0-17 yr olds"/>
    <x v="191"/>
    <n v="0"/>
  </r>
  <r>
    <s v="E06000010_Children in care_Number"/>
    <s v="E06000010"/>
    <x v="63"/>
    <s v="Financial year"/>
    <n v="2019"/>
    <s v="Children in care"/>
    <x v="1"/>
    <s v="Number"/>
    <n v="796"/>
    <n v="57023"/>
    <n v="13.959279588937797"/>
    <s v="14 per 1000 0-17 yr olds"/>
    <x v="192"/>
    <n v="0"/>
  </r>
  <r>
    <s v="E08000034_Children in care_Number"/>
    <s v="E08000034"/>
    <x v="65"/>
    <s v="Financial year"/>
    <n v="2019"/>
    <s v="Children in care"/>
    <x v="1"/>
    <s v="Number"/>
    <n v="622"/>
    <n v="100174"/>
    <n v="6.209195998961806"/>
    <s v="6.2 per 1000 0-17 yr olds"/>
    <x v="193"/>
    <n v="0"/>
  </r>
  <r>
    <s v="E08000035_Children in care_Number"/>
    <s v="E08000035"/>
    <x v="69"/>
    <s v="Financial year"/>
    <n v="2019"/>
    <s v="Children in care"/>
    <x v="1"/>
    <s v="Number"/>
    <n v="1288"/>
    <n v="168176"/>
    <n v="7.6586433260393871"/>
    <s v="7.7 per 1000 0-17 yr olds"/>
    <x v="194"/>
    <n v="0"/>
  </r>
  <r>
    <s v="E06000012_Children in care_Number"/>
    <s v="E06000012"/>
    <x v="84"/>
    <s v="Financial year"/>
    <n v="2019"/>
    <s v="Children in care"/>
    <x v="1"/>
    <s v="Number"/>
    <n v="448"/>
    <n v="34503"/>
    <n v="12.984378170014201"/>
    <s v="13 per 1000 0-17 yr olds"/>
    <x v="195"/>
    <n v="0"/>
  </r>
  <r>
    <s v="E06000013_Children in care_Number"/>
    <s v="E06000013"/>
    <x v="85"/>
    <s v="Financial year"/>
    <n v="2019"/>
    <s v="Children in care"/>
    <x v="1"/>
    <s v="Number"/>
    <n v="251"/>
    <n v="35714"/>
    <n v="7.0280562244497959"/>
    <s v="7 per 1000 0-17 yr olds"/>
    <x v="196"/>
    <n v="0"/>
  </r>
  <r>
    <s v="E10000023_Children in care_Number"/>
    <s v="E10000023"/>
    <x v="88"/>
    <s v="Financial year"/>
    <n v="2019"/>
    <s v="Children in care"/>
    <x v="1"/>
    <s v="Number"/>
    <n v="428"/>
    <n v="117499"/>
    <n v="3.6425841922058915"/>
    <s v="3.6 per 1000 0-17 yr olds"/>
    <x v="197"/>
    <n v="0"/>
  </r>
  <r>
    <s v="E08000018_Children in care_Number"/>
    <s v="E08000018"/>
    <x v="104"/>
    <s v="Financial year"/>
    <n v="2019"/>
    <s v="Children in care"/>
    <x v="1"/>
    <s v="Number"/>
    <n v="642"/>
    <n v="57196"/>
    <n v="11.224561158122945"/>
    <s v="11.2 per 1000 0-17 yr olds"/>
    <x v="198"/>
    <n v="0"/>
  </r>
  <r>
    <s v="E08000019_Children in care_Number"/>
    <s v="E08000019"/>
    <x v="109"/>
    <s v="Financial year"/>
    <n v="2019"/>
    <s v="Children in care"/>
    <x v="1"/>
    <s v="Number"/>
    <n v="627"/>
    <n v="117497"/>
    <n v="5.3363064588883118"/>
    <s v="5.3 per 1000 0-17 yr olds"/>
    <x v="199"/>
    <n v="0"/>
  </r>
  <r>
    <s v="E08000036_Children in care_Number"/>
    <s v="E08000036"/>
    <x v="135"/>
    <s v="Financial year"/>
    <n v="2019"/>
    <s v="Children in care"/>
    <x v="1"/>
    <s v="Number"/>
    <n v="609"/>
    <n v="72893"/>
    <n v="8.3547117007120022"/>
    <s v="8.4 per 1000 0-17 yr olds"/>
    <x v="200"/>
    <n v="0"/>
  </r>
  <r>
    <s v="E06000014_Children in care_Number"/>
    <s v="E06000014"/>
    <x v="151"/>
    <s v="Financial year"/>
    <n v="2019"/>
    <s v="Children in care"/>
    <x v="1"/>
    <s v="Number"/>
    <n v="207"/>
    <n v="36572"/>
    <n v="5.6600678114404461"/>
    <s v="5.7 per 1000 0-17 yr olds"/>
    <x v="201"/>
    <n v="0"/>
  </r>
  <r>
    <s v="E06000015_Children in care_Number"/>
    <s v="E06000015"/>
    <x v="31"/>
    <s v="Financial year"/>
    <n v="2019"/>
    <s v="Children in care"/>
    <x v="1"/>
    <s v="Number"/>
    <n v="562"/>
    <n v="59899"/>
    <n v="9.3824604751331417"/>
    <s v="9.4 per 1000 0-17 yr olds"/>
    <x v="202"/>
    <n v="0"/>
  </r>
  <r>
    <s v="E10000007_Children in care_Number"/>
    <s v="E10000007"/>
    <x v="32"/>
    <s v="Financial year"/>
    <n v="2019"/>
    <s v="Children in care"/>
    <x v="1"/>
    <s v="Number"/>
    <n v="802"/>
    <n v="153272"/>
    <n v="5.2325277937261863"/>
    <s v="5.2 per 1000 0-17 yr olds"/>
    <x v="203"/>
    <n v="0"/>
  </r>
  <r>
    <s v="E06000016_Children in care_Number"/>
    <s v="E06000016"/>
    <x v="70"/>
    <s v="Financial year"/>
    <n v="2019"/>
    <s v="Children in care"/>
    <x v="1"/>
    <s v="Number"/>
    <n v="611"/>
    <n v="83994"/>
    <n v="7.2743291187465768"/>
    <s v="7.3 per 1000 0-17 yr olds"/>
    <x v="204"/>
    <n v="0"/>
  </r>
  <r>
    <s v="E10000018_Children in care_Number"/>
    <s v="E10000018"/>
    <x v="71"/>
    <s v="Financial year"/>
    <n v="2019"/>
    <s v="Children in care"/>
    <x v="1"/>
    <s v="Number"/>
    <n v="584"/>
    <n v="140307"/>
    <n v="4.1623012394249752"/>
    <s v="4.2 per 1000 0-17 yr olds"/>
    <x v="205"/>
    <n v="0"/>
  </r>
  <r>
    <s v="E10000019_Children in care_Number"/>
    <s v="E10000019"/>
    <x v="73"/>
    <s v="Financial year"/>
    <n v="2019"/>
    <s v="Children in care"/>
    <x v="1"/>
    <s v="Number"/>
    <n v="611"/>
    <n v="145641"/>
    <n v="4.1952472174731019"/>
    <s v="4.2 per 1000 0-17 yr olds"/>
    <x v="206"/>
    <n v="0"/>
  </r>
  <r>
    <s v="E10000021_Children in care_Number"/>
    <s v="E10000021"/>
    <x v="89"/>
    <s v="Financial year"/>
    <n v="2019"/>
    <s v="Children in care"/>
    <x v="1"/>
    <s v="Number"/>
    <n v="1115"/>
    <n v="170235"/>
    <n v="6.5497694363673737"/>
    <s v="6.5 per 1000 0-17 yr olds"/>
    <x v="207"/>
    <n v="0"/>
  </r>
  <r>
    <s v="E06000018_Children in care_Number"/>
    <s v="E06000018"/>
    <x v="91"/>
    <s v="Financial year"/>
    <n v="2019"/>
    <s v="Children in care"/>
    <x v="1"/>
    <s v="Number"/>
    <n v="629"/>
    <n v="68651"/>
    <n v="9.1622845989133435"/>
    <s v="9.2 per 1000 0-17 yr olds"/>
    <x v="208"/>
    <n v="0"/>
  </r>
  <r>
    <s v="E10000024_Children in care_Number"/>
    <s v="E10000024"/>
    <x v="92"/>
    <s v="Financial year"/>
    <n v="2019"/>
    <s v="Children in care"/>
    <x v="1"/>
    <s v="Number"/>
    <n v="869"/>
    <n v="166542"/>
    <n v="5.2179029914375956"/>
    <s v="5.2 per 1000 0-17 yr olds"/>
    <x v="209"/>
    <n v="0"/>
  </r>
  <r>
    <s v="E06000017_Children in care_Number"/>
    <s v="E06000017"/>
    <x v="105"/>
    <s v="Financial year"/>
    <n v="2019"/>
    <s v="Children in care"/>
    <x v="1"/>
    <s v="Number"/>
    <n v="33"/>
    <n v="7807"/>
    <n v="4.2269757909568337"/>
    <s v="4.2 per 1000 0-17 yr olds"/>
    <x v="210"/>
    <n v="0"/>
  </r>
  <r>
    <s v="E08000025_Children in care_Number"/>
    <s v="E08000025"/>
    <x v="6"/>
    <s v="Financial year"/>
    <n v="2019"/>
    <s v="Children in care"/>
    <x v="1"/>
    <s v="Number"/>
    <n v="1946"/>
    <n v="288388"/>
    <n v="6.7478535861408933"/>
    <s v="6.7 per 1000 0-17 yr olds"/>
    <x v="211"/>
    <n v="0"/>
  </r>
  <r>
    <s v="E08000026_Children in care_Number"/>
    <s v="E08000026"/>
    <x v="27"/>
    <s v="Financial year"/>
    <n v="2019"/>
    <s v="Children in care"/>
    <x v="1"/>
    <s v="Number"/>
    <n v="703"/>
    <n v="78994"/>
    <n v="8.8994100817783632"/>
    <s v="8.9 per 1000 0-17 yr olds"/>
    <x v="212"/>
    <n v="0"/>
  </r>
  <r>
    <s v="E08000027_Children in care_Number"/>
    <s v="E08000027"/>
    <x v="36"/>
    <s v="Financial year"/>
    <n v="2019"/>
    <s v="Children in care"/>
    <x v="1"/>
    <s v="Number"/>
    <n v="659"/>
    <n v="69265"/>
    <n v="9.5141846531437242"/>
    <s v="9.5 per 1000 0-17 yr olds"/>
    <x v="213"/>
    <n v="0"/>
  </r>
  <r>
    <s v="E06000019_Children in care_Number"/>
    <s v="E06000019"/>
    <x v="54"/>
    <s v="Financial year"/>
    <n v="2019"/>
    <s v="Children in care"/>
    <x v="1"/>
    <s v="Number"/>
    <n v="333"/>
    <n v="36103"/>
    <n v="9.2236102262969837"/>
    <s v="9.2 per 1000 0-17 yr olds"/>
    <x v="214"/>
    <n v="0"/>
  </r>
  <r>
    <s v="E08000028_Children in care_Number"/>
    <s v="E08000028"/>
    <x v="107"/>
    <s v="Financial year"/>
    <n v="2019"/>
    <s v="Children in care"/>
    <x v="1"/>
    <s v="Number"/>
    <n v="890"/>
    <n v="81920"/>
    <n v="10.8642578125"/>
    <s v="10.9 per 1000 0-17 yr olds"/>
    <x v="215"/>
    <n v="0"/>
  </r>
  <r>
    <s v="E06000051_Children in care_Number"/>
    <s v="E06000051"/>
    <x v="110"/>
    <s v="Financial year"/>
    <n v="2019"/>
    <s v="Children in care"/>
    <x v="1"/>
    <s v="Number"/>
    <n v="396"/>
    <n v="59839"/>
    <n v="6.6177576496933437"/>
    <s v="6.6 per 1000 0-17 yr olds"/>
    <x v="216"/>
    <n v="0"/>
  </r>
  <r>
    <s v="E08000029_Children in care_Number"/>
    <s v="E08000029"/>
    <x v="112"/>
    <s v="Financial year"/>
    <n v="2019"/>
    <s v="Children in care"/>
    <x v="1"/>
    <s v="Number"/>
    <n v="424"/>
    <n v="46946"/>
    <n v="9.0316533890001285"/>
    <s v="9 per 1000 0-17 yr olds"/>
    <x v="217"/>
    <n v="0"/>
  </r>
  <r>
    <s v="E10000028_Children in care_Number"/>
    <s v="E10000028"/>
    <x v="120"/>
    <s v="Financial year"/>
    <n v="2019"/>
    <s v="Children in care"/>
    <x v="1"/>
    <s v="Number"/>
    <n v="1172"/>
    <n v="169603"/>
    <n v="6.9102551252041531"/>
    <s v="6.9 per 1000 0-17 yr olds"/>
    <x v="218"/>
    <n v="0"/>
  </r>
  <r>
    <s v="E06000021_Children in care_Number"/>
    <s v="E06000021"/>
    <x v="123"/>
    <s v="Financial year"/>
    <n v="2019"/>
    <s v="Children in care"/>
    <x v="1"/>
    <s v="Number"/>
    <n v="851"/>
    <n v="57549"/>
    <n v="14.787398564701386"/>
    <s v="14.8 per 1000 0-17 yr olds"/>
    <x v="219"/>
    <n v="0"/>
  </r>
  <r>
    <s v="E06000020_Children in care_Number"/>
    <s v="E06000020"/>
    <x v="130"/>
    <s v="Financial year"/>
    <n v="2019"/>
    <s v="Children in care"/>
    <x v="1"/>
    <s v="Number"/>
    <n v="388"/>
    <n v="40620"/>
    <n v="9.5519448547513548"/>
    <s v="9.6 per 1000 0-17 yr olds"/>
    <x v="220"/>
    <n v="0"/>
  </r>
  <r>
    <s v="E08000030_Children in care_Number"/>
    <s v="E08000030"/>
    <x v="136"/>
    <s v="Financial year"/>
    <n v="2019"/>
    <s v="Children in care"/>
    <x v="1"/>
    <s v="Number"/>
    <n v="614"/>
    <n v="68157"/>
    <n v="9.0086124682717852"/>
    <s v="9 per 1000 0-17 yr olds"/>
    <x v="221"/>
    <n v="0"/>
  </r>
  <r>
    <s v="E10000031_Children in care_Number"/>
    <s v="E10000031"/>
    <x v="140"/>
    <s v="Financial year"/>
    <n v="2019"/>
    <s v="Children in care"/>
    <x v="1"/>
    <s v="Number"/>
    <n v="722"/>
    <n v="115928"/>
    <n v="6.2280035884342011"/>
    <s v="6.2 per 1000 0-17 yr olds"/>
    <x v="222"/>
    <n v="0"/>
  </r>
  <r>
    <s v="E08000031_Children in care_Number"/>
    <s v="E08000031"/>
    <x v="149"/>
    <s v="Financial year"/>
    <n v="2019"/>
    <s v="Children in care"/>
    <x v="1"/>
    <s v="Number"/>
    <n v="625"/>
    <n v="61244"/>
    <n v="10.205081314087911"/>
    <s v="10.2 per 1000 0-17 yr olds"/>
    <x v="223"/>
    <n v="0"/>
  </r>
  <r>
    <s v="E10000034_Children in care_Number"/>
    <s v="E10000034"/>
    <x v="150"/>
    <s v="Financial year"/>
    <n v="2019"/>
    <s v="Children in care"/>
    <x v="1"/>
    <s v="Number"/>
    <n v="833"/>
    <n v="117783"/>
    <n v="7.0723279250825666"/>
    <s v="7.1 per 1000 0-17 yr olds"/>
    <x v="224"/>
    <n v="0"/>
  </r>
  <r>
    <s v="E06000055_Children in care_Number"/>
    <s v="E06000055"/>
    <x v="4"/>
    <s v="Financial year"/>
    <n v="2019"/>
    <s v="Children in care"/>
    <x v="1"/>
    <s v="Number"/>
    <n v="232"/>
    <n v="40088"/>
    <n v="5.7872680103771703"/>
    <s v="5.8 per 1000 0-17 yr olds"/>
    <x v="225"/>
    <n v="0"/>
  </r>
  <r>
    <s v="E06000056_Children in care_Number"/>
    <s v="E06000056"/>
    <x v="22"/>
    <s v="Financial year"/>
    <n v="2019"/>
    <s v="Children in care"/>
    <x v="1"/>
    <s v="Number"/>
    <n v="320"/>
    <n v="62515"/>
    <n v="5.1187714948412379"/>
    <s v="5.1 per 1000 0-17 yr olds"/>
    <x v="226"/>
    <n v="0"/>
  </r>
  <r>
    <s v="E10000003_Children in care_Number"/>
    <s v="E10000003"/>
    <x v="20"/>
    <s v="Financial year"/>
    <n v="2019"/>
    <s v="Children in care"/>
    <x v="1"/>
    <s v="Number"/>
    <n v="772"/>
    <n v="135719"/>
    <n v="5.6882234617113294"/>
    <s v="5.7 per 1000 0-17 yr olds"/>
    <x v="227"/>
    <n v="0"/>
  </r>
  <r>
    <s v="E10000012_Children in care_Number"/>
    <s v="E10000012"/>
    <x v="42"/>
    <s v="Financial year"/>
    <n v="2019"/>
    <s v="Children in care"/>
    <x v="1"/>
    <s v="Number"/>
    <n v="1054"/>
    <n v="311172"/>
    <n v="3.3871942205596905"/>
    <s v="3.4 per 1000 0-17 yr olds"/>
    <x v="228"/>
    <n v="0"/>
  </r>
  <r>
    <s v="E10000015_Children in care_Number"/>
    <s v="E10000015"/>
    <x v="55"/>
    <s v="Financial year"/>
    <n v="2019"/>
    <s v="Children in care"/>
    <x v="1"/>
    <s v="Number"/>
    <n v="930"/>
    <n v="271005"/>
    <n v="3.4316710023800301"/>
    <s v="3.4 per 1000 0-17 yr olds"/>
    <x v="229"/>
    <n v="0"/>
  </r>
  <r>
    <s v="E06000032_Children in care_Number"/>
    <s v="E06000032"/>
    <x v="75"/>
    <s v="Financial year"/>
    <n v="2019"/>
    <s v="Children in care"/>
    <x v="1"/>
    <s v="Number"/>
    <n v="406"/>
    <n v="57375"/>
    <n v="7.0762527233115469"/>
    <s v="7.1 per 1000 0-17 yr olds"/>
    <x v="230"/>
    <n v="0"/>
  </r>
  <r>
    <s v="E10000020_Children in care_Number"/>
    <s v="E10000020"/>
    <x v="83"/>
    <s v="Financial year"/>
    <n v="2019"/>
    <s v="Children in care"/>
    <x v="1"/>
    <s v="Number"/>
    <n v="1188"/>
    <n v="170810"/>
    <n v="6.9550963058368946"/>
    <s v="7 per 1000 0-17 yr olds"/>
    <x v="231"/>
    <n v="0"/>
  </r>
  <r>
    <s v="E06000031_Children in care_Number"/>
    <s v="E06000031"/>
    <x v="95"/>
    <s v="Financial year"/>
    <n v="2019"/>
    <s v="Children in care"/>
    <x v="1"/>
    <s v="Number"/>
    <n v="370"/>
    <n v="51137"/>
    <n v="7.2354655142069335"/>
    <s v="7.2 per 1000 0-17 yr olds"/>
    <x v="232"/>
    <n v="0"/>
  </r>
  <r>
    <s v="E06000033_Children in care_Number"/>
    <s v="E06000033"/>
    <x v="117"/>
    <s v="Financial year"/>
    <n v="2019"/>
    <s v="Children in care"/>
    <x v="1"/>
    <s v="Number"/>
    <n v="308"/>
    <n v="39540"/>
    <n v="7.7895801719777449"/>
    <s v="7.8 per 1000 0-17 yr olds"/>
    <x v="233"/>
    <n v="0"/>
  </r>
  <r>
    <s v="E10000029_Children in care_Number"/>
    <s v="E10000029"/>
    <x v="124"/>
    <s v="Financial year"/>
    <n v="2019"/>
    <s v="Children in care"/>
    <x v="1"/>
    <s v="Number"/>
    <n v="866"/>
    <n v="152752"/>
    <n v="5.6693202053000942"/>
    <s v="5.7 per 1000 0-17 yr olds"/>
    <x v="234"/>
    <n v="0"/>
  </r>
  <r>
    <s v="E06000034_Children in care_Number"/>
    <s v="E06000034"/>
    <x v="131"/>
    <s v="Financial year"/>
    <n v="2019"/>
    <s v="Children in care"/>
    <x v="1"/>
    <s v="Number"/>
    <n v="293"/>
    <n v="43762"/>
    <n v="6.6953064302362781"/>
    <s v="6.7 per 1000 0-17 yr olds"/>
    <x v="235"/>
    <n v="0"/>
  </r>
  <r>
    <s v="E09000007_Children in care_Number"/>
    <s v="E09000007"/>
    <x v="21"/>
    <s v="Financial year"/>
    <n v="2019"/>
    <s v="Children in care"/>
    <x v="1"/>
    <s v="Number"/>
    <n v="191"/>
    <n v="50983"/>
    <n v="3.7463468214895159"/>
    <s v="3.7 per 1000 0-17 yr olds"/>
    <x v="236"/>
    <n v="0"/>
  </r>
  <r>
    <s v="E09000001_Children in care_Number"/>
    <s v="E09000001"/>
    <x v="25"/>
    <s v="Financial year"/>
    <n v="2019"/>
    <s v="Children in care"/>
    <x v="1"/>
    <s v="Number"/>
    <n v="20"/>
    <n v="1453"/>
    <n v="13.764624913971094"/>
    <s v="13.8 per 1000 0-17 yr olds"/>
    <x v="237"/>
    <n v="1"/>
  </r>
  <r>
    <s v="E09000012_Children in care_Number"/>
    <s v="E09000012"/>
    <x v="46"/>
    <s v="Financial year"/>
    <n v="2019"/>
    <s v="Children in care"/>
    <x v="1"/>
    <s v="Number"/>
    <n v="405"/>
    <n v="63655"/>
    <n v="6.3624224334302095"/>
    <s v="6.4 per 1000 0-17 yr olds"/>
    <x v="238"/>
    <n v="0"/>
  </r>
  <r>
    <s v="E09000013_Children in care_Number"/>
    <s v="E09000013"/>
    <x v="48"/>
    <s v="Financial year"/>
    <n v="2019"/>
    <s v="Children in care"/>
    <x v="1"/>
    <s v="Number"/>
    <n v="245"/>
    <n v="36898"/>
    <n v="6.6399262832673864"/>
    <s v="6.6 per 1000 0-17 yr olds"/>
    <x v="239"/>
    <n v="0"/>
  </r>
  <r>
    <s v="E09000014_Children in care_Number"/>
    <s v="E09000014"/>
    <x v="50"/>
    <s v="Financial year"/>
    <n v="2019"/>
    <s v="Children in care"/>
    <x v="1"/>
    <s v="Number"/>
    <n v="429"/>
    <n v="60398"/>
    <n v="7.1028842014636249"/>
    <s v="7.1 per 1000 0-17 yr olds"/>
    <x v="240"/>
    <n v="0"/>
  </r>
  <r>
    <s v="E09000019_Children in care_Number"/>
    <s v="E09000019"/>
    <x v="60"/>
    <s v="Financial year"/>
    <n v="2019"/>
    <s v="Children in care"/>
    <x v="1"/>
    <s v="Number"/>
    <n v="313"/>
    <n v="42098"/>
    <n v="7.435032543113687"/>
    <s v="7.4 per 1000 0-17 yr olds"/>
    <x v="241"/>
    <n v="0"/>
  </r>
  <r>
    <s v="E09000020_Children in care_Number"/>
    <s v="E09000020"/>
    <x v="61"/>
    <s v="Financial year"/>
    <n v="2019"/>
    <s v="Children in care"/>
    <x v="1"/>
    <s v="Number"/>
    <n v="93"/>
    <n v="28678"/>
    <n v="3.2429039681986191"/>
    <s v="3.2 per 1000 0-17 yr olds"/>
    <x v="242"/>
    <n v="0"/>
  </r>
  <r>
    <s v="E09000022_Children in care_Number"/>
    <s v="E09000022"/>
    <x v="67"/>
    <s v="Financial year"/>
    <n v="2019"/>
    <s v="Children in care"/>
    <x v="1"/>
    <s v="Number"/>
    <n v="352"/>
    <n v="62629"/>
    <n v="5.6203994954414087"/>
    <s v="5.6 per 1000 0-17 yr olds"/>
    <x v="243"/>
    <n v="0"/>
  </r>
  <r>
    <s v="E09000023_Children in care_Number"/>
    <s v="E09000023"/>
    <x v="72"/>
    <s v="Financial year"/>
    <n v="2019"/>
    <s v="Children in care"/>
    <x v="1"/>
    <s v="Number"/>
    <n v="487"/>
    <n v="68458"/>
    <n v="7.1138508282450559"/>
    <s v="7.1 per 1000 0-17 yr olds"/>
    <x v="244"/>
    <n v="0"/>
  </r>
  <r>
    <s v="E09000025_Children in care_Number"/>
    <s v="E09000025"/>
    <x v="82"/>
    <s v="Financial year"/>
    <n v="2019"/>
    <s v="Children in care"/>
    <x v="1"/>
    <s v="Number"/>
    <n v="378"/>
    <n v="86567"/>
    <n v="4.3665600055448381"/>
    <s v="4.4 per 1000 0-17 yr olds"/>
    <x v="245"/>
    <n v="0"/>
  </r>
  <r>
    <s v="E09000028_Children in care_Number"/>
    <s v="E09000028"/>
    <x v="118"/>
    <s v="Financial year"/>
    <n v="2019"/>
    <s v="Children in care"/>
    <x v="1"/>
    <s v="Number"/>
    <n v="459"/>
    <n v="65121"/>
    <n v="7.0484175611553876"/>
    <s v="7 per 1000 0-17 yr olds"/>
    <x v="246"/>
    <n v="0"/>
  </r>
  <r>
    <s v="E09000030_Children in care_Number"/>
    <s v="E09000030"/>
    <x v="133"/>
    <s v="Financial year"/>
    <n v="2019"/>
    <s v="Children in care"/>
    <x v="1"/>
    <s v="Number"/>
    <n v="329"/>
    <n v="70973"/>
    <n v="4.6355656376368479"/>
    <s v="4.6 per 1000 0-17 yr olds"/>
    <x v="247"/>
    <n v="0"/>
  </r>
  <r>
    <s v="E09000032_Children in care_Number"/>
    <s v="E09000032"/>
    <x v="138"/>
    <s v="Financial year"/>
    <n v="2019"/>
    <s v="Children in care"/>
    <x v="1"/>
    <s v="Number"/>
    <n v="307"/>
    <n v="63840"/>
    <n v="4.8088972431077694"/>
    <s v="4.8 per 1000 0-17 yr olds"/>
    <x v="248"/>
    <n v="0"/>
  </r>
  <r>
    <s v="E09000033_Children in care_Number"/>
    <s v="E09000033"/>
    <x v="143"/>
    <s v="Financial year"/>
    <n v="2019"/>
    <s v="Children in care"/>
    <x v="1"/>
    <s v="Number"/>
    <n v="209"/>
    <n v="47445"/>
    <n v="4.4051006428496153"/>
    <s v="4.4 per 1000 0-17 yr olds"/>
    <x v="249"/>
    <n v="0"/>
  </r>
  <r>
    <s v="E09000002_Children in care_Number"/>
    <s v="E09000002"/>
    <x v="0"/>
    <s v="Financial year"/>
    <n v="2019"/>
    <s v="Children in care"/>
    <x v="1"/>
    <s v="Number"/>
    <n v="417"/>
    <n v="63401"/>
    <n v="6.5771833251841452"/>
    <s v="6.6 per 1000 0-17 yr olds"/>
    <x v="250"/>
    <n v="0"/>
  </r>
  <r>
    <s v="E09000003_Children in care_Number"/>
    <s v="E09000003"/>
    <x v="1"/>
    <s v="Financial year"/>
    <n v="2019"/>
    <s v="Children in care"/>
    <x v="1"/>
    <s v="Number"/>
    <n v="312"/>
    <n v="92701"/>
    <n v="3.3656594858739388"/>
    <s v="3.4 per 1000 0-17 yr olds"/>
    <x v="251"/>
    <n v="0"/>
  </r>
  <r>
    <s v="E09000004_Children in care_Number"/>
    <s v="E09000004"/>
    <x v="5"/>
    <s v="Financial year"/>
    <n v="2019"/>
    <s v="Children in care"/>
    <x v="1"/>
    <s v="Number"/>
    <n v="227"/>
    <n v="56853"/>
    <n v="3.9927532408140292"/>
    <s v="4 per 1000 0-17 yr olds"/>
    <x v="252"/>
    <n v="0"/>
  </r>
  <r>
    <s v="E09000005_Children in care_Number"/>
    <s v="E09000005"/>
    <x v="13"/>
    <s v="Financial year"/>
    <n v="2019"/>
    <s v="Children in care"/>
    <x v="1"/>
    <s v="Number"/>
    <n v="299"/>
    <n v="77893"/>
    <n v="3.8385991038989382"/>
    <s v="3.8 per 1000 0-17 yr olds"/>
    <x v="253"/>
    <n v="0"/>
  </r>
  <r>
    <s v="E09000006_Children in care_Number"/>
    <s v="E09000006"/>
    <x v="16"/>
    <s v="Financial year"/>
    <n v="2019"/>
    <s v="Children in care"/>
    <x v="1"/>
    <s v="Number"/>
    <n v="348"/>
    <n v="75055"/>
    <n v="4.6365998267936845"/>
    <s v="4.6 per 1000 0-17 yr olds"/>
    <x v="254"/>
    <n v="0"/>
  </r>
  <r>
    <s v="E09000008_Children in care_Number"/>
    <s v="E09000008"/>
    <x v="28"/>
    <s v="Financial year"/>
    <n v="2019"/>
    <s v="Children in care"/>
    <x v="1"/>
    <s v="Number"/>
    <n v="819"/>
    <n v="94702"/>
    <n v="8.6481806086460686"/>
    <s v="8.6 per 1000 0-17 yr olds"/>
    <x v="255"/>
    <n v="0"/>
  </r>
  <r>
    <s v="E09000009_Children in care_Number"/>
    <s v="E09000009"/>
    <x v="38"/>
    <s v="Financial year"/>
    <n v="2019"/>
    <s v="Children in care"/>
    <x v="1"/>
    <s v="Number"/>
    <n v="354"/>
    <n v="81732"/>
    <n v="4.3312288944354718"/>
    <s v="4.3 per 1000 0-17 yr olds"/>
    <x v="256"/>
    <n v="0"/>
  </r>
  <r>
    <s v="E09000010_Children in care_Number"/>
    <s v="E09000010"/>
    <x v="41"/>
    <s v="Financial year"/>
    <n v="2019"/>
    <s v="Children in care"/>
    <x v="1"/>
    <s v="Number"/>
    <n v="379"/>
    <n v="84497"/>
    <n v="4.4853663443672556"/>
    <s v="4.5 per 1000 0-17 yr olds"/>
    <x v="257"/>
    <n v="0"/>
  </r>
  <r>
    <s v="E09000011_Children in care_Number"/>
    <s v="E09000011"/>
    <x v="45"/>
    <s v="Financial year"/>
    <n v="2019"/>
    <s v="Children in care"/>
    <x v="1"/>
    <s v="Number"/>
    <n v="479"/>
    <n v="68917"/>
    <n v="6.9503895990829543"/>
    <s v="7 per 1000 0-17 yr olds"/>
    <x v="258"/>
    <n v="0"/>
  </r>
  <r>
    <s v="E09000015_Children in care_Number"/>
    <s v="E09000015"/>
    <x v="51"/>
    <s v="Financial year"/>
    <n v="2019"/>
    <s v="Children in care"/>
    <x v="1"/>
    <s v="Number"/>
    <n v="169"/>
    <n v="58373"/>
    <n v="2.8951741387285215"/>
    <s v="2.9 per 1000 0-17 yr olds"/>
    <x v="259"/>
    <n v="0"/>
  </r>
  <r>
    <s v="E09000016_Children in care_Number"/>
    <s v="E09000016"/>
    <x v="53"/>
    <s v="Financial year"/>
    <n v="2019"/>
    <s v="Children in care"/>
    <x v="1"/>
    <s v="Number"/>
    <n v="247"/>
    <n v="57541"/>
    <n v="4.2925913696320883"/>
    <s v="4.3 per 1000 0-17 yr olds"/>
    <x v="260"/>
    <n v="0"/>
  </r>
  <r>
    <s v="E09000017_Children in care_Number"/>
    <s v="E09000017"/>
    <x v="56"/>
    <s v="Financial year"/>
    <n v="2019"/>
    <s v="Children in care"/>
    <x v="1"/>
    <s v="Number"/>
    <n v="326"/>
    <n v="73377"/>
    <n v="4.442809054608392"/>
    <s v="4.4 per 1000 0-17 yr olds"/>
    <x v="261"/>
    <n v="0"/>
  </r>
  <r>
    <s v="E09000018_Children in care_Number"/>
    <s v="E09000018"/>
    <x v="57"/>
    <s v="Financial year"/>
    <n v="2019"/>
    <s v="Children in care"/>
    <x v="1"/>
    <s v="Number"/>
    <n v="278"/>
    <n v="64898"/>
    <n v="4.2836451046257205"/>
    <s v="4.3 per 1000 0-17 yr olds"/>
    <x v="262"/>
    <n v="0"/>
  </r>
  <r>
    <s v="E09000021_Children in care_Number"/>
    <s v="E09000021"/>
    <x v="64"/>
    <s v="Financial year"/>
    <n v="2019"/>
    <s v="Children in care"/>
    <x v="1"/>
    <s v="Number"/>
    <n v="129"/>
    <n v="38977"/>
    <n v="3.3096441491135797"/>
    <s v="3.3 per 1000 0-17 yr olds"/>
    <x v="263"/>
    <n v="0"/>
  </r>
  <r>
    <s v="E09000024_Children in care_Number"/>
    <s v="E09000024"/>
    <x v="78"/>
    <s v="Financial year"/>
    <n v="2019"/>
    <s v="Children in care"/>
    <x v="1"/>
    <s v="Number"/>
    <n v="157"/>
    <n v="47266"/>
    <n v="3.321626539161342"/>
    <s v="3.3 per 1000 0-17 yr olds"/>
    <x v="264"/>
    <n v="0"/>
  </r>
  <r>
    <s v="E09000026_Children in care_Number"/>
    <s v="E09000026"/>
    <x v="100"/>
    <s v="Financial year"/>
    <n v="2019"/>
    <s v="Children in care"/>
    <x v="1"/>
    <s v="Number"/>
    <n v="236"/>
    <n v="76159"/>
    <n v="3.0987801835633344"/>
    <s v="3.1 per 1000 0-17 yr olds"/>
    <x v="265"/>
    <n v="0"/>
  </r>
  <r>
    <s v="E09000027_Children in care_Number"/>
    <s v="E09000027"/>
    <x v="102"/>
    <s v="Financial year"/>
    <n v="2019"/>
    <s v="Children in care"/>
    <x v="1"/>
    <s v="Number"/>
    <n v="115"/>
    <n v="45525"/>
    <n v="2.526084568918177"/>
    <s v="2.5 per 1000 0-17 yr olds"/>
    <x v="266"/>
    <n v="0"/>
  </r>
  <r>
    <s v="E09000029_Children in care_Number"/>
    <s v="E09000029"/>
    <x v="127"/>
    <s v="Financial year"/>
    <n v="2019"/>
    <s v="Children in care"/>
    <x v="1"/>
    <s v="Number"/>
    <n v="237"/>
    <n v="47941"/>
    <n v="4.9435764794226236"/>
    <s v="4.9 per 1000 0-17 yr olds"/>
    <x v="267"/>
    <n v="0"/>
  </r>
  <r>
    <s v="E09000031_Children in care_Number"/>
    <s v="E09000031"/>
    <x v="137"/>
    <s v="Financial year"/>
    <n v="2019"/>
    <s v="Children in care"/>
    <x v="1"/>
    <s v="Number"/>
    <n v="288"/>
    <n v="67017"/>
    <n v="4.297417073279914"/>
    <s v="4.3 per 1000 0-17 yr olds"/>
    <x v="268"/>
    <n v="0"/>
  </r>
  <r>
    <s v="E06000036_Children in care_Number"/>
    <s v="E06000036"/>
    <x v="11"/>
    <s v="Financial year"/>
    <n v="2019"/>
    <s v="Children in care"/>
    <x v="1"/>
    <s v="Number"/>
    <n v="158"/>
    <n v="28336"/>
    <n v="5.5759457933370982"/>
    <s v="5.6 per 1000 0-17 yr olds"/>
    <x v="269"/>
    <n v="0"/>
  </r>
  <r>
    <s v="E06000043_Children in care_Number"/>
    <s v="E06000043"/>
    <x v="14"/>
    <s v="Financial year"/>
    <n v="2019"/>
    <s v="Children in care"/>
    <x v="1"/>
    <s v="Number"/>
    <n v="391"/>
    <n v="51005"/>
    <n v="7.6659151063621209"/>
    <s v="7.7 per 1000 0-17 yr olds"/>
    <x v="270"/>
    <n v="0"/>
  </r>
  <r>
    <s v="E10000002_Children in care_Number"/>
    <s v="E10000002"/>
    <x v="17"/>
    <s v="Financial year"/>
    <n v="2019"/>
    <s v="Children in care"/>
    <x v="1"/>
    <s v="Number"/>
    <n v="515"/>
    <n v="124321"/>
    <n v="4.1425020712510356"/>
    <s v="4.1 per 1000 0-17 yr olds"/>
    <x v="271"/>
    <n v="0"/>
  </r>
  <r>
    <s v="E10000011_Children in care_Number"/>
    <s v="E10000011"/>
    <x v="40"/>
    <s v="Financial year"/>
    <n v="2019"/>
    <s v="Children in care"/>
    <x v="1"/>
    <s v="Number"/>
    <n v="600"/>
    <n v="106378"/>
    <n v="5.6402639643535313"/>
    <s v="5.6 per 1000 0-17 yr olds"/>
    <x v="272"/>
    <n v="0"/>
  </r>
  <r>
    <s v="E10000014_Children in care_Number"/>
    <s v="E10000014"/>
    <x v="49"/>
    <s v="Financial year"/>
    <n v="2019"/>
    <s v="Children in care"/>
    <x v="1"/>
    <s v="Number"/>
    <n v="1664"/>
    <n v="284002"/>
    <n v="5.8591136682136042"/>
    <s v="5.9 per 1000 0-17 yr olds"/>
    <x v="273"/>
    <n v="0"/>
  </r>
  <r>
    <s v="E06000046_Children in care_Number"/>
    <s v="E06000046"/>
    <x v="58"/>
    <s v="Financial year"/>
    <n v="2019"/>
    <s v="Children in care"/>
    <x v="1"/>
    <s v="Number"/>
    <n v="243"/>
    <n v="24869"/>
    <n v="9.7712010937311522"/>
    <s v="9.8 per 1000 0-17 yr olds"/>
    <x v="274"/>
    <n v="0"/>
  </r>
  <r>
    <s v="E10000016_Children in care_Number"/>
    <s v="E10000016"/>
    <x v="62"/>
    <s v="Financial year"/>
    <n v="2019"/>
    <s v="Children in care"/>
    <x v="1"/>
    <s v="Number"/>
    <n v="1590"/>
    <n v="340140"/>
    <n v="4.6745457752690065"/>
    <s v="4.7 per 1000 0-17 yr olds"/>
    <x v="275"/>
    <n v="0"/>
  </r>
  <r>
    <s v="E06000035_Children in care_Number"/>
    <s v="E06000035"/>
    <x v="77"/>
    <s v="Financial year"/>
    <n v="2019"/>
    <s v="Children in care"/>
    <x v="1"/>
    <s v="Number"/>
    <n v="424"/>
    <n v="64391"/>
    <n v="6.5847711636719417"/>
    <s v="6.6 per 1000 0-17 yr olds"/>
    <x v="276"/>
    <n v="0"/>
  </r>
  <r>
    <s v="E06000042_Children in care_Number"/>
    <s v="E06000042"/>
    <x v="80"/>
    <s v="Financial year"/>
    <n v="2019"/>
    <s v="Children in care"/>
    <x v="1"/>
    <s v="Number"/>
    <n v="381"/>
    <n v="68278"/>
    <n v="5.5801282990128591"/>
    <s v="5.6 per 1000 0-17 yr olds"/>
    <x v="277"/>
    <n v="0"/>
  </r>
  <r>
    <s v="E10000025_Children in care_Number"/>
    <s v="E10000025"/>
    <x v="94"/>
    <s v="Financial year"/>
    <n v="2019"/>
    <s v="Children in care"/>
    <x v="1"/>
    <s v="Number"/>
    <n v="779"/>
    <n v="144788"/>
    <n v="5.3802801337127386"/>
    <s v="5.4 per 1000 0-17 yr olds"/>
    <x v="278"/>
    <n v="0"/>
  </r>
  <r>
    <s v="E06000044_Children in care_Number"/>
    <s v="E06000044"/>
    <x v="98"/>
    <s v="Financial year"/>
    <n v="2019"/>
    <s v="Children in care"/>
    <x v="1"/>
    <s v="Number"/>
    <n v="486"/>
    <n v="44046"/>
    <n v="11.033919084593379"/>
    <s v="11 per 1000 0-17 yr olds"/>
    <x v="279"/>
    <n v="0"/>
  </r>
  <r>
    <s v="E06000038_Children in care_Number"/>
    <s v="E06000038"/>
    <x v="99"/>
    <s v="Financial year"/>
    <n v="2019"/>
    <s v="Children in care"/>
    <x v="1"/>
    <s v="Number"/>
    <n v="273"/>
    <n v="37080"/>
    <n v="7.3624595469255665"/>
    <s v="7.4 per 1000 0-17 yr olds"/>
    <x v="280"/>
    <n v="0"/>
  </r>
  <r>
    <s v="E06000039_Children in care_Number"/>
    <s v="E06000039"/>
    <x v="111"/>
    <s v="Financial year"/>
    <n v="2019"/>
    <s v="Children in care"/>
    <x v="1"/>
    <s v="Number"/>
    <n v="213"/>
    <n v="42699"/>
    <n v="4.9884072226515839"/>
    <s v="5 per 1000 0-17 yr olds"/>
    <x v="281"/>
    <n v="0"/>
  </r>
  <r>
    <s v="E06000045_Children in care_Number"/>
    <s v="E06000045"/>
    <x v="116"/>
    <s v="Financial year"/>
    <n v="2019"/>
    <s v="Children in care"/>
    <x v="1"/>
    <s v="Number"/>
    <n v="481"/>
    <n v="50832"/>
    <n v="9.4625432798237323"/>
    <s v="9.5 per 1000 0-17 yr olds"/>
    <x v="282"/>
    <n v="0"/>
  </r>
  <r>
    <s v="E10000030_Children in care_Number"/>
    <s v="E10000030"/>
    <x v="126"/>
    <s v="Financial year"/>
    <n v="2019"/>
    <s v="Children in care"/>
    <x v="1"/>
    <s v="Number"/>
    <n v="973"/>
    <n v="261905"/>
    <n v="3.7150875317386074"/>
    <s v="3.7 per 1000 0-17 yr olds"/>
    <x v="283"/>
    <n v="0"/>
  </r>
  <r>
    <s v="E06000037_Children in care_Number"/>
    <s v="E06000037"/>
    <x v="141"/>
    <s v="Financial year"/>
    <n v="2019"/>
    <s v="Children in care"/>
    <x v="1"/>
    <s v="Number"/>
    <n v="172"/>
    <n v="35623"/>
    <n v="4.8283412402099763"/>
    <s v="4.8 per 1000 0-17 yr olds"/>
    <x v="284"/>
    <n v="0"/>
  </r>
  <r>
    <s v="E10000032_Children in care_Number"/>
    <s v="E10000032"/>
    <x v="142"/>
    <s v="Financial year"/>
    <n v="2019"/>
    <s v="Children in care"/>
    <x v="1"/>
    <s v="Number"/>
    <n v="704"/>
    <n v="174672"/>
    <n v="4.0304112851515992"/>
    <s v="4 per 1000 0-17 yr olds"/>
    <x v="285"/>
    <n v="0"/>
  </r>
  <r>
    <s v="E06000040_Children in care_Number"/>
    <s v="E06000040"/>
    <x v="146"/>
    <s v="Financial year"/>
    <n v="2019"/>
    <s v="Children in care"/>
    <x v="1"/>
    <s v="Number"/>
    <n v="124"/>
    <n v="34604"/>
    <n v="3.5834007629175817"/>
    <s v="3.6 per 1000 0-17 yr olds"/>
    <x v="286"/>
    <n v="0"/>
  </r>
  <r>
    <s v="E06000041_Children in care_Number"/>
    <s v="E06000041"/>
    <x v="148"/>
    <s v="Financial year"/>
    <n v="2019"/>
    <s v="Children in care"/>
    <x v="1"/>
    <s v="Number"/>
    <n v="110"/>
    <n v="39532"/>
    <n v="2.7825559040777095"/>
    <s v="2.8 per 1000 0-17 yr olds"/>
    <x v="287"/>
    <n v="0"/>
  </r>
  <r>
    <s v="E06000022_Children in care_Number"/>
    <s v="E06000022"/>
    <x v="3"/>
    <s v="Financial year"/>
    <n v="2019"/>
    <s v="Children in care"/>
    <x v="1"/>
    <s v="Number"/>
    <n v="191"/>
    <n v="35946"/>
    <n v="5.3135258443220392"/>
    <s v="5.3 per 1000 0-17 yr olds"/>
    <x v="288"/>
    <n v="0"/>
  </r>
  <r>
    <s v="E06000028_Children in care_Number"/>
    <s v="E06000028"/>
    <x v="10"/>
    <s v="Financial year"/>
    <n v="2019"/>
    <s v="Children in care"/>
    <x v="1"/>
    <s v="Number"/>
    <n v="251"/>
    <n v="36373"/>
    <n v="6.9007230638110686"/>
    <s v="6.9 per 1000 0-17 yr olds"/>
    <x v="289"/>
    <n v="0"/>
  </r>
  <r>
    <s v="E06000023_Children in care_Number"/>
    <s v="E06000023"/>
    <x v="15"/>
    <s v="Financial year"/>
    <n v="2019"/>
    <s v="Children in care"/>
    <x v="1"/>
    <s v="Number"/>
    <n v="617"/>
    <n v="94016"/>
    <n v="6.562712729748128"/>
    <s v="6.6 per 1000 0-17 yr olds"/>
    <x v="290"/>
    <n v="0"/>
  </r>
  <r>
    <s v="E06000052_Children in care_Number"/>
    <s v="E06000052"/>
    <x v="26"/>
    <s v="Financial year"/>
    <n v="2019"/>
    <s v="Children in care"/>
    <x v="1"/>
    <s v="Number"/>
    <n v="453"/>
    <n v="107810"/>
    <n v="4.20183656432613"/>
    <s v="4.2 per 1000 0-17 yr olds"/>
    <x v="291"/>
    <n v="0"/>
  </r>
  <r>
    <s v="E10000008_Children in care_Number"/>
    <s v="E10000008"/>
    <x v="33"/>
    <s v="Financial year"/>
    <n v="2019"/>
    <s v="Children in care"/>
    <x v="1"/>
    <s v="Number"/>
    <n v="750"/>
    <n v="145878"/>
    <n v="5.1412824414922058"/>
    <s v="5.1 per 1000 0-17 yr olds"/>
    <x v="292"/>
    <n v="0"/>
  </r>
  <r>
    <s v="E10000009_Children in care_Number"/>
    <s v="E10000009"/>
    <x v="35"/>
    <s v="Financial year"/>
    <n v="2019"/>
    <s v="Children in care"/>
    <x v="1"/>
    <s v="Number"/>
    <n v="416"/>
    <n v="76699"/>
    <n v="5.4237995280251372"/>
    <s v="5.4 per 1000 0-17 yr olds"/>
    <x v="293"/>
    <n v="0"/>
  </r>
  <r>
    <s v="E10000013_Children in care_Number"/>
    <s v="E10000013"/>
    <x v="44"/>
    <s v="Financial year"/>
    <n v="2019"/>
    <s v="Children in care"/>
    <x v="1"/>
    <s v="Number"/>
    <n v="718"/>
    <n v="128136"/>
    <n v="5.6034213647999005"/>
    <s v="5.6 per 1000 0-17 yr olds"/>
    <x v="294"/>
    <n v="0"/>
  </r>
  <r>
    <s v="E06000053_Children in care_Number"/>
    <s v="E06000053"/>
    <x v="59"/>
    <s v="Financial year"/>
    <n v="2019"/>
    <s v="Children in care"/>
    <x v="1"/>
    <s v="Number"/>
    <n v="0"/>
    <n v="368"/>
    <n v="0"/>
    <s v="0 per 1000 0-17 yr olds"/>
    <x v="295"/>
    <n v="1"/>
  </r>
  <r>
    <s v="E06000024_Children in care_Number"/>
    <s v="E06000024"/>
    <x v="86"/>
    <s v="Financial year"/>
    <n v="2019"/>
    <s v="Children in care"/>
    <x v="1"/>
    <s v="Number"/>
    <n v="243"/>
    <n v="43435"/>
    <n v="5.594566593760792"/>
    <s v="5.6 per 1000 0-17 yr olds"/>
    <x v="296"/>
    <n v="0"/>
  </r>
  <r>
    <s v="E06000026_Children in care_Number"/>
    <s v="E06000026"/>
    <x v="96"/>
    <s v="Financial year"/>
    <n v="2019"/>
    <s v="Children in care"/>
    <x v="1"/>
    <s v="Number"/>
    <n v="412"/>
    <n v="52552"/>
    <n v="7.8398538590348616"/>
    <s v="7.8 per 1000 0-17 yr olds"/>
    <x v="297"/>
    <n v="0"/>
  </r>
  <r>
    <s v="E06000029_Children in care_Number"/>
    <s v="E06000029"/>
    <x v="97"/>
    <s v="Financial year"/>
    <n v="2019"/>
    <s v="Children in care"/>
    <x v="1"/>
    <s v="Number"/>
    <n v="194"/>
    <n v="30188"/>
    <n v="6.4263945938783626"/>
    <s v="6.4 per 1000 0-17 yr olds"/>
    <x v="298"/>
    <n v="0"/>
  </r>
  <r>
    <s v="E10000027_Children in care_Number"/>
    <s v="E10000027"/>
    <x v="113"/>
    <s v="Financial year"/>
    <n v="2019"/>
    <s v="Children in care"/>
    <x v="1"/>
    <s v="Number"/>
    <n v="534"/>
    <n v="110700"/>
    <n v="4.8238482384823849"/>
    <s v="4.8 per 1000 0-17 yr olds"/>
    <x v="299"/>
    <n v="0"/>
  </r>
  <r>
    <s v="E06000025_Children in care_Number"/>
    <s v="E06000025"/>
    <x v="114"/>
    <s v="Financial year"/>
    <n v="2019"/>
    <s v="Children in care"/>
    <x v="1"/>
    <s v="Number"/>
    <n v="192"/>
    <n v="58867"/>
    <n v="3.2615896852226203"/>
    <s v="3.3 per 1000 0-17 yr olds"/>
    <x v="300"/>
    <n v="0"/>
  </r>
  <r>
    <s v="E06000030_Children in care_Number"/>
    <s v="E06000030"/>
    <x v="128"/>
    <s v="Financial year"/>
    <n v="2019"/>
    <s v="Children in care"/>
    <x v="1"/>
    <s v="Number"/>
    <n v="348"/>
    <n v="50239"/>
    <n v="6.9268894683413285"/>
    <s v="6.9 per 1000 0-17 yr olds"/>
    <x v="301"/>
    <n v="0"/>
  </r>
  <r>
    <s v="E06000027_Children in care_Number"/>
    <s v="E06000027"/>
    <x v="132"/>
    <s v="Financial year"/>
    <n v="2019"/>
    <s v="Children in care"/>
    <x v="1"/>
    <s v="Number"/>
    <n v="362"/>
    <n v="25423"/>
    <n v="14.239074853479133"/>
    <s v="14.2 per 1000 0-17 yr olds"/>
    <x v="302"/>
    <n v="0"/>
  </r>
  <r>
    <s v="E06000054_Children in care_Number"/>
    <s v="E06000054"/>
    <x v="145"/>
    <s v="Financial year"/>
    <n v="2019"/>
    <s v="Children in care"/>
    <x v="1"/>
    <s v="Number"/>
    <n v="462"/>
    <n v="105692"/>
    <n v="4.3711917647504075"/>
    <s v="4.4 per 1000 0-17 yr olds"/>
    <x v="303"/>
    <n v="0"/>
  </r>
  <r>
    <s v="E06000005_Children who had more than one missing from care incident during the year_number"/>
    <s v="E06000005"/>
    <x v="30"/>
    <s v="Financial year"/>
    <n v="2019"/>
    <s v="Children in care"/>
    <x v="2"/>
    <s v="Number"/>
    <n v="22"/>
    <n v="22454"/>
    <n v="0.97978088536563646"/>
    <s v="1 per 1000 0-17 yr olds"/>
    <x v="304"/>
    <n v="0"/>
  </r>
  <r>
    <s v="E06000047_Children who had more than one missing from care incident during the year_number"/>
    <s v="E06000047"/>
    <x v="37"/>
    <s v="Financial year"/>
    <n v="2019"/>
    <s v="Children in care"/>
    <x v="2"/>
    <s v="Number"/>
    <n v="37"/>
    <n v="101040"/>
    <n v="0.36619160728424388"/>
    <s v="0.4 per 1000 0-17 yr olds"/>
    <x v="305"/>
    <n v="0"/>
  </r>
  <r>
    <s v="E08000020_Children who had more than one missing from care incident during the year_number"/>
    <s v="E08000020"/>
    <x v="43"/>
    <s v="Financial year"/>
    <n v="2019"/>
    <s v="Children in care"/>
    <x v="2"/>
    <s v="Number"/>
    <n v="44"/>
    <n v="39605"/>
    <n v="1.1109708370155282"/>
    <s v="1.1 per 1000 0-17 yr olds"/>
    <x v="306"/>
    <n v="0"/>
  </r>
  <r>
    <s v="E06000001_Children who had more than one missing from care incident during the year_number"/>
    <s v="E06000001"/>
    <x v="52"/>
    <s v="Financial year"/>
    <n v="2019"/>
    <s v="Children in care"/>
    <x v="2"/>
    <s v="Number"/>
    <n v="36"/>
    <n v="20006"/>
    <n v="1.7994601619514146"/>
    <s v="1.8 per 1000 0-17 yr olds"/>
    <x v="307"/>
    <n v="0"/>
  </r>
  <r>
    <s v="E06000002_Children who had more than one missing from care incident during the year_number"/>
    <s v="E06000002"/>
    <x v="79"/>
    <s v="Financial year"/>
    <n v="2019"/>
    <s v="Children in care"/>
    <x v="2"/>
    <s v="Number"/>
    <n v="50"/>
    <n v="32513"/>
    <n v="1.5378463999015779"/>
    <s v="1.5 per 1000 0-17 yr olds"/>
    <x v="308"/>
    <n v="0"/>
  </r>
  <r>
    <s v="E08000021_Children who had more than one missing from care incident during the year_number"/>
    <s v="E08000021"/>
    <x v="81"/>
    <s v="Financial year"/>
    <n v="2019"/>
    <s v="Children in care"/>
    <x v="2"/>
    <s v="Number"/>
    <n v="65"/>
    <n v="58056"/>
    <n v="1.1196086537136558"/>
    <s v="1.1 per 1000 0-17 yr olds"/>
    <x v="309"/>
    <n v="0"/>
  </r>
  <r>
    <s v="E08000022_Children who had more than one missing from care incident during the year_number"/>
    <s v="E08000022"/>
    <x v="87"/>
    <s v="Financial year"/>
    <n v="2019"/>
    <s v="Children in care"/>
    <x v="2"/>
    <s v="Number"/>
    <n v="44"/>
    <n v="41360"/>
    <n v="1.0638297872340425"/>
    <s v="1.1 per 1000 0-17 yr olds"/>
    <x v="310"/>
    <n v="0"/>
  </r>
  <r>
    <s v="E06000048_Children who had more than one missing from care incident during the year_number"/>
    <s v="E06000048"/>
    <x v="90"/>
    <s v="Financial year"/>
    <n v="2019"/>
    <s v="Children in care"/>
    <x v="2"/>
    <s v="Number"/>
    <n v="27"/>
    <n v="59011"/>
    <n v="0.45754181423802343"/>
    <s v="0.5 per 1000 0-17 yr olds"/>
    <x v="311"/>
    <n v="0"/>
  </r>
  <r>
    <s v="E06000003_Children who had more than one missing from care incident during the year_number"/>
    <s v="E06000003"/>
    <x v="101"/>
    <s v="Financial year"/>
    <n v="2019"/>
    <s v="Children in care"/>
    <x v="2"/>
    <s v="Number"/>
    <n v="28"/>
    <n v="27626"/>
    <n v="1.0135379714761457"/>
    <s v="1 per 1000 0-17 yr olds"/>
    <x v="312"/>
    <n v="0"/>
  </r>
  <r>
    <s v="E08000023_Children who had more than one missing from care incident during the year_number"/>
    <s v="E08000023"/>
    <x v="115"/>
    <s v="Financial year"/>
    <n v="2019"/>
    <s v="Children in care"/>
    <x v="2"/>
    <s v="Number"/>
    <n v="23"/>
    <n v="29920"/>
    <n v="0.76871657754010692"/>
    <s v="0.8 per 1000 0-17 yr olds"/>
    <x v="313"/>
    <n v="0"/>
  </r>
  <r>
    <s v="E06000004_Children who had more than one missing from care incident during the year_number"/>
    <s v="E06000004"/>
    <x v="122"/>
    <s v="Financial year"/>
    <n v="2019"/>
    <s v="Children in care"/>
    <x v="2"/>
    <s v="Number"/>
    <n v="45"/>
    <n v="43521"/>
    <n v="1.033983594126973"/>
    <s v="1 per 1000 0-17 yr olds"/>
    <x v="314"/>
    <n v="0"/>
  </r>
  <r>
    <s v="E08000024_Children who had more than one missing from care incident during the year_number"/>
    <s v="E08000024"/>
    <x v="125"/>
    <s v="Financial year"/>
    <n v="2019"/>
    <s v="Children in care"/>
    <x v="2"/>
    <s v="Number"/>
    <n v="81"/>
    <n v="54563"/>
    <n v="1.484522478602716"/>
    <s v="1.5 per 1000 0-17 yr olds"/>
    <x v="315"/>
    <n v="0"/>
  </r>
  <r>
    <s v="E06000008_Children who had more than one missing from care incident during the year_number"/>
    <s v="E06000008"/>
    <x v="7"/>
    <s v="Financial year"/>
    <n v="2019"/>
    <s v="Children in care"/>
    <x v="2"/>
    <s v="Number"/>
    <n v="26"/>
    <n v="38481"/>
    <n v="0.67565811699280165"/>
    <s v="0.7 per 1000 0-17 yr olds"/>
    <x v="316"/>
    <n v="0"/>
  </r>
  <r>
    <s v="E06000009_Children who had more than one missing from care incident during the year_number"/>
    <s v="E06000009"/>
    <x v="8"/>
    <s v="Financial year"/>
    <n v="2019"/>
    <s v="Children in care"/>
    <x v="2"/>
    <s v="Number"/>
    <n v="58"/>
    <n v="28904"/>
    <n v="2.0066426792139498"/>
    <s v="2 per 1000 0-17 yr olds"/>
    <x v="317"/>
    <n v="0"/>
  </r>
  <r>
    <s v="E08000001_Children who had more than one missing from care incident during the year_number"/>
    <s v="E08000001"/>
    <x v="9"/>
    <s v="Financial year"/>
    <n v="2019"/>
    <s v="Children in care"/>
    <x v="2"/>
    <s v="Number"/>
    <n v="49"/>
    <n v="67670"/>
    <n v="0.72410226097236596"/>
    <s v="0.7 per 1000 0-17 yr olds"/>
    <x v="318"/>
    <n v="0"/>
  </r>
  <r>
    <s v="E08000002_Children who had more than one missing from care incident during the year_number"/>
    <s v="E08000002"/>
    <x v="18"/>
    <s v="Financial year"/>
    <n v="2019"/>
    <s v="Children in care"/>
    <x v="2"/>
    <s v="Number"/>
    <n v="45"/>
    <n v="43142"/>
    <n v="1.0430670808029299"/>
    <s v="1 per 1000 0-17 yr olds"/>
    <x v="319"/>
    <n v="0"/>
  </r>
  <r>
    <s v="E06000049_Children who had more than one missing from care incident during the year_number"/>
    <s v="E06000049"/>
    <x v="23"/>
    <s v="Financial year"/>
    <n v="2019"/>
    <s v="Children in care"/>
    <x v="2"/>
    <s v="Number"/>
    <n v="59"/>
    <n v="76523"/>
    <n v="0.77101002313030065"/>
    <s v="0.8 per 1000 0-17 yr olds"/>
    <x v="320"/>
    <n v="0"/>
  </r>
  <r>
    <s v="E06000050_Children who had more than one missing from care incident during the year_number"/>
    <s v="E06000050"/>
    <x v="24"/>
    <s v="Financial year"/>
    <n v="2019"/>
    <s v="Children in care"/>
    <x v="2"/>
    <s v="Number"/>
    <n v="37"/>
    <n v="68054"/>
    <n v="0.54368589649396071"/>
    <s v="0.5 per 1000 0-17 yr olds"/>
    <x v="321"/>
    <n v="0"/>
  </r>
  <r>
    <s v="E10000006_Children who had more than one missing from care incident during the year_number"/>
    <s v="E10000006"/>
    <x v="29"/>
    <s v="Financial year"/>
    <n v="2019"/>
    <s v="Children in care"/>
    <x v="2"/>
    <s v="Number"/>
    <n v="51"/>
    <n v="92500"/>
    <n v="0.55135135135135138"/>
    <s v="0.6 per 1000 0-17 yr olds"/>
    <x v="322"/>
    <n v="0"/>
  </r>
  <r>
    <s v="E06000006_Children who had more than one missing from care incident during the year_number"/>
    <s v="E06000006"/>
    <x v="47"/>
    <s v="Financial year"/>
    <n v="2019"/>
    <s v="Children in care"/>
    <x v="2"/>
    <s v="Number"/>
    <n v="26"/>
    <n v="28617"/>
    <n v="0.90855086137610519"/>
    <s v="0.9 per 1000 0-17 yr olds"/>
    <x v="323"/>
    <n v="0"/>
  </r>
  <r>
    <s v="E08000011_Children who had more than one missing from care incident during the year_number"/>
    <s v="E08000011"/>
    <x v="66"/>
    <s v="Financial year"/>
    <n v="2019"/>
    <s v="Children in care"/>
    <x v="2"/>
    <s v="Number"/>
    <n v="27"/>
    <n v="33477"/>
    <n v="0.80652388206828562"/>
    <s v="0.8 per 1000 0-17 yr olds"/>
    <x v="324"/>
    <n v="0"/>
  </r>
  <r>
    <s v="E10000017_Children who had more than one missing from care incident during the year_number"/>
    <s v="E10000017"/>
    <x v="68"/>
    <s v="Financial year"/>
    <n v="2019"/>
    <s v="Children in care"/>
    <x v="2"/>
    <s v="Number"/>
    <n v="166"/>
    <n v="249727"/>
    <n v="0.66472588066168259"/>
    <s v="0.7 per 1000 0-17 yr olds"/>
    <x v="325"/>
    <n v="0"/>
  </r>
  <r>
    <s v="E08000012_Children who had more than one missing from care incident during the year_number"/>
    <s v="E08000012"/>
    <x v="74"/>
    <s v="Financial year"/>
    <n v="2019"/>
    <s v="Children in care"/>
    <x v="2"/>
    <s v="Number"/>
    <n v="103"/>
    <n v="94902"/>
    <n v="1.0853301300288718"/>
    <s v="1.1 per 1000 0-17 yr olds"/>
    <x v="326"/>
    <n v="0"/>
  </r>
  <r>
    <s v="E08000003_Children who had more than one missing from care incident during the year_number"/>
    <s v="E08000003"/>
    <x v="76"/>
    <s v="Financial year"/>
    <n v="2019"/>
    <s v="Children in care"/>
    <x v="2"/>
    <s v="Number"/>
    <n v="102"/>
    <n v="121962"/>
    <n v="0.83632606877552018"/>
    <s v="0.8 per 1000 0-17 yr olds"/>
    <x v="327"/>
    <n v="0"/>
  </r>
  <r>
    <s v="E08000004_Children who had more than one missing from care incident during the year_number"/>
    <s v="E08000004"/>
    <x v="93"/>
    <s v="Financial year"/>
    <n v="2019"/>
    <s v="Children in care"/>
    <x v="2"/>
    <s v="Number"/>
    <n v="69"/>
    <n v="59416"/>
    <n v="1.1613033526322876"/>
    <s v="1.2 per 1000 0-17 yr olds"/>
    <x v="328"/>
    <n v="0"/>
  </r>
  <r>
    <s v="E08000005_Children who had more than one missing from care incident during the year_number"/>
    <s v="E08000005"/>
    <x v="103"/>
    <s v="Financial year"/>
    <n v="2019"/>
    <s v="Children in care"/>
    <x v="2"/>
    <s v="Number"/>
    <n v="43"/>
    <n v="52689"/>
    <n v="0.81610962439977974"/>
    <s v="0.8 per 1000 0-17 yr olds"/>
    <x v="329"/>
    <n v="0"/>
  </r>
  <r>
    <s v="E08000006_Children who had more than one missing from care incident during the year_number"/>
    <s v="E08000006"/>
    <x v="106"/>
    <s v="Financial year"/>
    <n v="2019"/>
    <s v="Children in care"/>
    <x v="2"/>
    <s v="Number"/>
    <n v="45"/>
    <n v="56566"/>
    <n v="0.79553088427677399"/>
    <s v="0.8 per 1000 0-17 yr olds"/>
    <x v="330"/>
    <n v="0"/>
  </r>
  <r>
    <s v="E08000014_Children who had more than one missing from care incident during the year_number"/>
    <s v="E08000014"/>
    <x v="108"/>
    <s v="Financial year"/>
    <n v="2019"/>
    <s v="Children in care"/>
    <x v="2"/>
    <s v="Number"/>
    <n v="50"/>
    <n v="53833"/>
    <n v="0.92879832073263613"/>
    <s v="0.9 per 1000 0-17 yr olds"/>
    <x v="331"/>
    <n v="0"/>
  </r>
  <r>
    <s v="E08000013_Children who had more than one missing from care incident during the year_number"/>
    <s v="E08000013"/>
    <x v="119"/>
    <s v="Financial year"/>
    <n v="2019"/>
    <s v="Children in care"/>
    <x v="2"/>
    <s v="Number"/>
    <n v="51"/>
    <n v="36785"/>
    <n v="1.3864346880521952"/>
    <s v="1.4 per 1000 0-17 yr olds"/>
    <x v="332"/>
    <n v="0"/>
  </r>
  <r>
    <s v="E08000007_Children who had more than one missing from care incident during the year_number"/>
    <s v="E08000007"/>
    <x v="121"/>
    <s v="Financial year"/>
    <n v="2019"/>
    <s v="Children in care"/>
    <x v="2"/>
    <s v="Number"/>
    <n v="51"/>
    <n v="63141"/>
    <n v="0.80771606404713259"/>
    <s v="0.8 per 1000 0-17 yr olds"/>
    <x v="333"/>
    <n v="0"/>
  </r>
  <r>
    <s v="E08000008_Children who had more than one missing from care incident during the year_number"/>
    <s v="E08000008"/>
    <x v="129"/>
    <s v="Financial year"/>
    <n v="2019"/>
    <s v="Children in care"/>
    <x v="2"/>
    <s v="Number"/>
    <n v="98"/>
    <n v="50223"/>
    <n v="1.9512972144236704"/>
    <s v="2 per 1000 0-17 yr olds"/>
    <x v="334"/>
    <n v="0"/>
  </r>
  <r>
    <s v="E08000009_Children who had more than one missing from care incident during the year_number"/>
    <s v="E08000009"/>
    <x v="134"/>
    <s v="Financial year"/>
    <n v="2019"/>
    <s v="Children in care"/>
    <x v="2"/>
    <s v="Number"/>
    <n v="52"/>
    <n v="56087"/>
    <n v="0.9271310642394851"/>
    <s v="0.9 per 1000 0-17 yr olds"/>
    <x v="335"/>
    <n v="0"/>
  </r>
  <r>
    <s v="E06000007_Children who had more than one missing from care incident during the year_number"/>
    <s v="E06000007"/>
    <x v="139"/>
    <s v="Financial year"/>
    <n v="2019"/>
    <s v="Children in care"/>
    <x v="2"/>
    <s v="Number"/>
    <n v="27"/>
    <n v="44484"/>
    <n v="0.60695980577286224"/>
    <s v="0.6 per 1000 0-17 yr olds"/>
    <x v="336"/>
    <n v="0"/>
  </r>
  <r>
    <s v="E08000010_Children who had more than one missing from care incident during the year_number"/>
    <s v="E08000010"/>
    <x v="144"/>
    <s v="Financial year"/>
    <n v="2019"/>
    <s v="Children in care"/>
    <x v="2"/>
    <s v="Number"/>
    <n v="46"/>
    <n v="68388"/>
    <n v="0.67263262560683157"/>
    <s v="0.7 per 1000 0-17 yr olds"/>
    <x v="337"/>
    <n v="0"/>
  </r>
  <r>
    <s v="E08000015_Children who had more than one missing from care incident during the year_number"/>
    <s v="E08000015"/>
    <x v="147"/>
    <s v="Financial year"/>
    <n v="2019"/>
    <s v="Children in care"/>
    <x v="2"/>
    <s v="Number"/>
    <n v="90"/>
    <n v="67576"/>
    <n v="1.3318337871433645"/>
    <s v="1.3 per 1000 0-17 yr olds"/>
    <x v="338"/>
    <n v="0"/>
  </r>
  <r>
    <s v="E08000016_Children who had more than one missing from care incident during the year_number"/>
    <s v="E08000016"/>
    <x v="2"/>
    <s v="Financial year"/>
    <n v="2019"/>
    <s v="Children in care"/>
    <x v="2"/>
    <s v="Number"/>
    <n v="23"/>
    <n v="50727"/>
    <n v="0.45340745559563939"/>
    <s v="0.5 per 1000 0-17 yr olds"/>
    <x v="339"/>
    <n v="0"/>
  </r>
  <r>
    <s v="E08000032_Children who had more than one missing from care incident during the year_number"/>
    <s v="E08000032"/>
    <x v="12"/>
    <s v="Financial year"/>
    <n v="2019"/>
    <s v="Children in care"/>
    <x v="2"/>
    <s v="Number"/>
    <n v="106"/>
    <n v="142005"/>
    <n v="0.74645258969754591"/>
    <s v="0.7 per 1000 0-17 yr olds"/>
    <x v="340"/>
    <n v="0"/>
  </r>
  <r>
    <s v="E08000033_Children who had more than one missing from care incident during the year_number"/>
    <s v="E08000033"/>
    <x v="19"/>
    <s v="Financial year"/>
    <n v="2019"/>
    <s v="Children in care"/>
    <x v="2"/>
    <s v="Number"/>
    <n v="28"/>
    <n v="46021"/>
    <n v="0.60841789617783193"/>
    <s v="0.6 per 1000 0-17 yr olds"/>
    <x v="341"/>
    <n v="0"/>
  </r>
  <r>
    <s v="E08000017_Children who had more than one missing from care incident during the year_number"/>
    <s v="E08000017"/>
    <x v="34"/>
    <s v="Financial year"/>
    <n v="2019"/>
    <s v="Children in care"/>
    <x v="2"/>
    <s v="Number"/>
    <n v="67"/>
    <n v="66448"/>
    <n v="1.0083072477726944"/>
    <s v="1 per 1000 0-17 yr olds"/>
    <x v="342"/>
    <n v="0"/>
  </r>
  <r>
    <s v="E06000011_Children who had more than one missing from care incident during the year_number"/>
    <s v="E06000011"/>
    <x v="39"/>
    <s v="Financial year"/>
    <n v="2019"/>
    <s v="Children in care"/>
    <x v="2"/>
    <s v="Number"/>
    <n v="39"/>
    <n v="62942"/>
    <n v="0.61961806107209816"/>
    <s v="0.6 per 1000 0-17 yr olds"/>
    <x v="343"/>
    <n v="0"/>
  </r>
  <r>
    <s v="E06000010_Children who had more than one missing from care incident during the year_number"/>
    <s v="E06000010"/>
    <x v="63"/>
    <s v="Financial year"/>
    <n v="2019"/>
    <s v="Children in care"/>
    <x v="2"/>
    <s v="Number"/>
    <n v="61"/>
    <n v="57023"/>
    <n v="1.0697437875944793"/>
    <s v="1.1 per 1000 0-17 yr olds"/>
    <x v="344"/>
    <n v="0"/>
  </r>
  <r>
    <s v="E08000034_Children who had more than one missing from care incident during the year_number"/>
    <s v="E08000034"/>
    <x v="65"/>
    <s v="Financial year"/>
    <n v="2019"/>
    <s v="Children in care"/>
    <x v="2"/>
    <s v="Number"/>
    <n v="64"/>
    <n v="100174"/>
    <n v="0.63888833429832093"/>
    <s v="0.6 per 1000 0-17 yr olds"/>
    <x v="345"/>
    <n v="0"/>
  </r>
  <r>
    <s v="E08000035_Children who had more than one missing from care incident during the year_number"/>
    <s v="E08000035"/>
    <x v="69"/>
    <s v="Financial year"/>
    <n v="2019"/>
    <s v="Children in care"/>
    <x v="2"/>
    <s v="Number"/>
    <n v="105"/>
    <n v="168176"/>
    <n v="0.62434592331842831"/>
    <s v="0.6 per 1000 0-17 yr olds"/>
    <x v="346"/>
    <n v="0"/>
  </r>
  <r>
    <s v="E06000012_Children who had more than one missing from care incident during the year_number"/>
    <s v="E06000012"/>
    <x v="84"/>
    <s v="Financial year"/>
    <n v="2019"/>
    <s v="Children in care"/>
    <x v="2"/>
    <s v="Number"/>
    <n v="30"/>
    <n v="34503"/>
    <n v="0.86948960959916533"/>
    <s v="0.9 per 1000 0-17 yr olds"/>
    <x v="347"/>
    <n v="0"/>
  </r>
  <r>
    <s v="E06000013_Children who had more than one missing from care incident during the year_number"/>
    <s v="E06000013"/>
    <x v="85"/>
    <s v="Financial year"/>
    <n v="2019"/>
    <s v="Children in care"/>
    <x v="2"/>
    <s v="Number"/>
    <n v="30"/>
    <n v="35714"/>
    <n v="0.84000672005376043"/>
    <s v="0.8 per 1000 0-17 yr olds"/>
    <x v="348"/>
    <n v="0"/>
  </r>
  <r>
    <s v="E10000023_Children who had more than one missing from care incident during the year_number"/>
    <s v="E10000023"/>
    <x v="88"/>
    <s v="Financial year"/>
    <n v="2019"/>
    <s v="Children in care"/>
    <x v="2"/>
    <s v="Number"/>
    <n v="54"/>
    <n v="117499"/>
    <n v="0.45957837939046287"/>
    <s v="0.5 per 1000 0-17 yr olds"/>
    <x v="349"/>
    <n v="0"/>
  </r>
  <r>
    <s v="E08000018_Children who had more than one missing from care incident during the year_number"/>
    <s v="E08000018"/>
    <x v="104"/>
    <s v="Financial year"/>
    <n v="2019"/>
    <s v="Children in care"/>
    <x v="2"/>
    <s v="Number"/>
    <n v="68"/>
    <n v="57196"/>
    <n v="1.1888943282747044"/>
    <s v="1.2 per 1000 0-17 yr olds"/>
    <x v="350"/>
    <n v="0"/>
  </r>
  <r>
    <s v="E08000019_Children who had more than one missing from care incident during the year_number"/>
    <s v="E08000019"/>
    <x v="109"/>
    <s v="Financial year"/>
    <n v="2019"/>
    <s v="Children in care"/>
    <x v="2"/>
    <s v="Number"/>
    <n v="81"/>
    <n v="117497"/>
    <n v="0.68937930330136088"/>
    <s v="0.7 per 1000 0-17 yr olds"/>
    <x v="351"/>
    <n v="0"/>
  </r>
  <r>
    <s v="E08000036_Children who had more than one missing from care incident during the year_number"/>
    <s v="E08000036"/>
    <x v="135"/>
    <s v="Financial year"/>
    <n v="2019"/>
    <s v="Children in care"/>
    <x v="2"/>
    <s v="Number"/>
    <n v="32"/>
    <n v="72893"/>
    <n v="0.43899962959406252"/>
    <s v="0.4 per 1000 0-17 yr olds"/>
    <x v="352"/>
    <n v="0"/>
  </r>
  <r>
    <s v="E06000014_Children who had more than one missing from care incident during the year_number"/>
    <s v="E06000014"/>
    <x v="151"/>
    <s v="Financial year"/>
    <n v="2019"/>
    <s v="Children in care"/>
    <x v="2"/>
    <s v="Number"/>
    <n v="25"/>
    <n v="36572"/>
    <n v="0.68358306901454668"/>
    <s v="0.7 per 1000 0-17 yr olds"/>
    <x v="353"/>
    <n v="0"/>
  </r>
  <r>
    <s v="E06000015_Children who had more than one missing from care incident during the year_number"/>
    <s v="E06000015"/>
    <x v="31"/>
    <s v="Financial year"/>
    <n v="2019"/>
    <s v="Children in care"/>
    <x v="2"/>
    <s v="Number"/>
    <n v="51"/>
    <n v="59899"/>
    <n v="0.85143324596403946"/>
    <s v="0.9 per 1000 0-17 yr olds"/>
    <x v="354"/>
    <n v="0"/>
  </r>
  <r>
    <s v="E10000007_Children who had more than one missing from care incident during the year_number"/>
    <s v="E10000007"/>
    <x v="32"/>
    <s v="Financial year"/>
    <n v="2019"/>
    <s v="Children in care"/>
    <x v="2"/>
    <s v="Number"/>
    <n v="24"/>
    <n v="153272"/>
    <n v="0.15658437287958663"/>
    <s v="0.2 per 1000 0-17 yr olds"/>
    <x v="355"/>
    <n v="0"/>
  </r>
  <r>
    <s v="E06000016_Children who had more than one missing from care incident during the year_number"/>
    <s v="E06000016"/>
    <x v="70"/>
    <s v="Financial year"/>
    <n v="2019"/>
    <s v="Children in care"/>
    <x v="2"/>
    <s v="Number"/>
    <s v="NA"/>
    <n v="83994"/>
    <e v="#VALUE!"/>
    <s v="N/A"/>
    <x v="356"/>
    <n v="0"/>
  </r>
  <r>
    <s v="E10000018_Children who had more than one missing from care incident during the year_number"/>
    <s v="E10000018"/>
    <x v="71"/>
    <s v="Financial year"/>
    <n v="2019"/>
    <s v="Children in care"/>
    <x v="2"/>
    <s v="Number"/>
    <n v="34"/>
    <n v="140307"/>
    <n v="0.24232575708981019"/>
    <s v="0.2 per 1000 0-17 yr olds"/>
    <x v="357"/>
    <n v="0"/>
  </r>
  <r>
    <s v="E10000019_Children who had more than one missing from care incident during the year_number"/>
    <s v="E10000019"/>
    <x v="73"/>
    <s v="Financial year"/>
    <n v="2019"/>
    <s v="Children in care"/>
    <x v="2"/>
    <s v="Number"/>
    <n v="48"/>
    <n v="145641"/>
    <n v="0.32957752281294417"/>
    <s v="0.3 per 1000 0-17 yr olds"/>
    <x v="358"/>
    <n v="0"/>
  </r>
  <r>
    <s v="E10000021_Children who had more than one missing from care incident during the year_number"/>
    <s v="E10000021"/>
    <x v="89"/>
    <s v="Financial year"/>
    <n v="2019"/>
    <s v="Children in care"/>
    <x v="2"/>
    <s v="Number"/>
    <n v="89"/>
    <n v="170235"/>
    <n v="0.52280670837371868"/>
    <s v="0.5 per 1000 0-17 yr olds"/>
    <x v="359"/>
    <n v="0"/>
  </r>
  <r>
    <s v="E06000018_Children who had more than one missing from care incident during the year_number"/>
    <s v="E06000018"/>
    <x v="91"/>
    <s v="Financial year"/>
    <n v="2019"/>
    <s v="Children in care"/>
    <x v="2"/>
    <s v="Number"/>
    <n v="50"/>
    <n v="68651"/>
    <n v="0.72832151024748371"/>
    <s v="0.7 per 1000 0-17 yr olds"/>
    <x v="360"/>
    <n v="0"/>
  </r>
  <r>
    <s v="E10000024_Children who had more than one missing from care incident during the year_number"/>
    <s v="E10000024"/>
    <x v="92"/>
    <s v="Financial year"/>
    <n v="2019"/>
    <s v="Children in care"/>
    <x v="2"/>
    <s v="Number"/>
    <n v="103"/>
    <n v="166542"/>
    <n v="0.61846261003230418"/>
    <s v="0.6 per 1000 0-17 yr olds"/>
    <x v="361"/>
    <n v="0"/>
  </r>
  <r>
    <s v="E06000017_Children who had more than one missing from care incident during the year_number"/>
    <s v="E06000017"/>
    <x v="105"/>
    <s v="Financial year"/>
    <n v="2019"/>
    <s v="Children in care"/>
    <x v="2"/>
    <s v="Number"/>
    <s v="NA"/>
    <n v="7807"/>
    <e v="#VALUE!"/>
    <s v="N/A"/>
    <x v="356"/>
    <n v="0"/>
  </r>
  <r>
    <s v="E08000025_Children who had more than one missing from care incident during the year_number"/>
    <s v="E08000025"/>
    <x v="6"/>
    <s v="Financial year"/>
    <n v="2019"/>
    <s v="Children in care"/>
    <x v="2"/>
    <s v="Number"/>
    <n v="98"/>
    <n v="288388"/>
    <n v="0.33981996476968529"/>
    <s v="0.3 per 1000 0-17 yr olds"/>
    <x v="362"/>
    <n v="0"/>
  </r>
  <r>
    <s v="E08000026_Children who had more than one missing from care incident during the year_number"/>
    <s v="E08000026"/>
    <x v="27"/>
    <s v="Financial year"/>
    <n v="2019"/>
    <s v="Children in care"/>
    <x v="2"/>
    <s v="Number"/>
    <n v="79"/>
    <n v="78994"/>
    <n v="1.0000759551358331"/>
    <s v="1 per 1000 0-17 yr olds"/>
    <x v="363"/>
    <n v="0"/>
  </r>
  <r>
    <s v="E08000027_Children who had more than one missing from care incident during the year_number"/>
    <s v="E08000027"/>
    <x v="36"/>
    <s v="Financial year"/>
    <n v="2019"/>
    <s v="Children in care"/>
    <x v="2"/>
    <s v="Number"/>
    <n v="49"/>
    <n v="69265"/>
    <n v="0.70742799393633149"/>
    <s v="0.7 per 1000 0-17 yr olds"/>
    <x v="364"/>
    <n v="0"/>
  </r>
  <r>
    <s v="E06000019_Children who had more than one missing from care incident during the year_number"/>
    <s v="E06000019"/>
    <x v="54"/>
    <s v="Financial year"/>
    <n v="2019"/>
    <s v="Children in care"/>
    <x v="2"/>
    <s v="Number"/>
    <n v="24"/>
    <n v="36103"/>
    <n v="0.66476470099437723"/>
    <s v="0.7 per 1000 0-17 yr olds"/>
    <x v="365"/>
    <n v="0"/>
  </r>
  <r>
    <s v="E08000028_Children who had more than one missing from care incident during the year_number"/>
    <s v="E08000028"/>
    <x v="107"/>
    <s v="Financial year"/>
    <n v="2019"/>
    <s v="Children in care"/>
    <x v="2"/>
    <s v="Number"/>
    <n v="54"/>
    <n v="81920"/>
    <n v="0.6591796875"/>
    <s v="0.7 per 1000 0-17 yr olds"/>
    <x v="366"/>
    <n v="0"/>
  </r>
  <r>
    <s v="E06000051_Children who had more than one missing from care incident during the year_number"/>
    <s v="E06000051"/>
    <x v="110"/>
    <s v="Financial year"/>
    <n v="2019"/>
    <s v="Children in care"/>
    <x v="2"/>
    <s v="Number"/>
    <s v="NA"/>
    <n v="59839"/>
    <e v="#VALUE!"/>
    <s v="N/A"/>
    <x v="356"/>
    <n v="0"/>
  </r>
  <r>
    <s v="E08000029_Children who had more than one missing from care incident during the year_number"/>
    <s v="E08000029"/>
    <x v="112"/>
    <s v="Financial year"/>
    <n v="2019"/>
    <s v="Children in care"/>
    <x v="2"/>
    <s v="Number"/>
    <n v="19"/>
    <n v="46946"/>
    <n v="0.4047203169599114"/>
    <s v="0.4 per 1000 0-17 yr olds"/>
    <x v="367"/>
    <n v="0"/>
  </r>
  <r>
    <s v="E10000028_Children who had more than one missing from care incident during the year_number"/>
    <s v="E10000028"/>
    <x v="120"/>
    <s v="Financial year"/>
    <n v="2019"/>
    <s v="Children in care"/>
    <x v="2"/>
    <s v="Number"/>
    <n v="65"/>
    <n v="169603"/>
    <n v="0.38324793783128835"/>
    <s v="0.4 per 1000 0-17 yr olds"/>
    <x v="368"/>
    <n v="0"/>
  </r>
  <r>
    <s v="E06000021_Children who had more than one missing from care incident during the year_number"/>
    <s v="E06000021"/>
    <x v="123"/>
    <s v="Financial year"/>
    <n v="2019"/>
    <s v="Children in care"/>
    <x v="2"/>
    <s v="Number"/>
    <n v="51"/>
    <n v="57549"/>
    <n v="0.88620132408903718"/>
    <s v="0.9 per 1000 0-17 yr olds"/>
    <x v="369"/>
    <n v="0"/>
  </r>
  <r>
    <s v="E06000020_Children who had more than one missing from care incident during the year_number"/>
    <s v="E06000020"/>
    <x v="130"/>
    <s v="Financial year"/>
    <n v="2019"/>
    <s v="Children in care"/>
    <x v="2"/>
    <s v="Number"/>
    <n v="14"/>
    <n v="40620"/>
    <n v="0.34465780403741997"/>
    <s v="0.3 per 1000 0-17 yr olds"/>
    <x v="370"/>
    <n v="0"/>
  </r>
  <r>
    <s v="E08000030_Children who had more than one missing from care incident during the year_number"/>
    <s v="E08000030"/>
    <x v="136"/>
    <s v="Financial year"/>
    <n v="2019"/>
    <s v="Children in care"/>
    <x v="2"/>
    <s v="Number"/>
    <n v="36"/>
    <n v="68157"/>
    <n v="0.52819226198336189"/>
    <s v="0.5 per 1000 0-17 yr olds"/>
    <x v="371"/>
    <n v="0"/>
  </r>
  <r>
    <s v="E10000031_Children who had more than one missing from care incident during the year_number"/>
    <s v="E10000031"/>
    <x v="140"/>
    <s v="Financial year"/>
    <n v="2019"/>
    <s v="Children in care"/>
    <x v="2"/>
    <s v="Number"/>
    <n v="87"/>
    <n v="115928"/>
    <n v="0.75046580636256988"/>
    <s v="0.8 per 1000 0-17 yr olds"/>
    <x v="372"/>
    <n v="0"/>
  </r>
  <r>
    <s v="E08000031_Children who had more than one missing from care incident during the year_number"/>
    <s v="E08000031"/>
    <x v="149"/>
    <s v="Financial year"/>
    <n v="2019"/>
    <s v="Children in care"/>
    <x v="2"/>
    <s v="Number"/>
    <n v="25"/>
    <n v="61244"/>
    <n v="0.40820325256351642"/>
    <s v="0.4 per 1000 0-17 yr olds"/>
    <x v="373"/>
    <n v="0"/>
  </r>
  <r>
    <s v="E10000034_Children who had more than one missing from care incident during the year_number"/>
    <s v="E10000034"/>
    <x v="150"/>
    <s v="Financial year"/>
    <n v="2019"/>
    <s v="Children in care"/>
    <x v="2"/>
    <s v="Number"/>
    <n v="59"/>
    <n v="117783"/>
    <n v="0.50092118557007381"/>
    <s v="0.5 per 1000 0-17 yr olds"/>
    <x v="374"/>
    <n v="0"/>
  </r>
  <r>
    <s v="E06000055_Children who had more than one missing from care incident during the year_number"/>
    <s v="E06000055"/>
    <x v="4"/>
    <s v="Financial year"/>
    <n v="2019"/>
    <s v="Children in care"/>
    <x v="2"/>
    <s v="Number"/>
    <n v="36"/>
    <n v="40088"/>
    <n v="0.89802434643783668"/>
    <s v="0.9 per 1000 0-17 yr olds"/>
    <x v="375"/>
    <n v="0"/>
  </r>
  <r>
    <s v="E06000056_Children who had more than one missing from care incident during the year_number"/>
    <s v="E06000056"/>
    <x v="22"/>
    <s v="Financial year"/>
    <n v="2019"/>
    <s v="Children in care"/>
    <x v="2"/>
    <s v="Number"/>
    <n v="27"/>
    <n v="62515"/>
    <n v="0.43189634487722944"/>
    <s v="0.4 per 1000 0-17 yr olds"/>
    <x v="376"/>
    <n v="0"/>
  </r>
  <r>
    <s v="E10000003_Children who had more than one missing from care incident during the year_number"/>
    <s v="E10000003"/>
    <x v="20"/>
    <s v="Financial year"/>
    <n v="2019"/>
    <s v="Children in care"/>
    <x v="2"/>
    <s v="Number"/>
    <n v="79"/>
    <n v="135719"/>
    <n v="0.58208504336165157"/>
    <s v="0.6 per 1000 0-17 yr olds"/>
    <x v="377"/>
    <n v="0"/>
  </r>
  <r>
    <s v="E10000012_Children who had more than one missing from care incident during the year_number"/>
    <s v="E10000012"/>
    <x v="42"/>
    <s v="Financial year"/>
    <n v="2019"/>
    <s v="Children in care"/>
    <x v="2"/>
    <s v="Number"/>
    <n v="130"/>
    <n v="311172"/>
    <n v="0.41777537824740013"/>
    <s v="0.4 per 1000 0-17 yr olds"/>
    <x v="378"/>
    <n v="0"/>
  </r>
  <r>
    <s v="E10000015_Children who had more than one missing from care incident during the year_number"/>
    <s v="E10000015"/>
    <x v="55"/>
    <s v="Financial year"/>
    <n v="2019"/>
    <s v="Children in care"/>
    <x v="2"/>
    <s v="Number"/>
    <n v="152"/>
    <n v="271005"/>
    <n v="0.5608752606040478"/>
    <s v="0.6 per 1000 0-17 yr olds"/>
    <x v="379"/>
    <n v="0"/>
  </r>
  <r>
    <s v="E06000032_Children who had more than one missing from care incident during the year_number"/>
    <s v="E06000032"/>
    <x v="75"/>
    <s v="Financial year"/>
    <n v="2019"/>
    <s v="Children in care"/>
    <x v="2"/>
    <s v="Number"/>
    <n v="31"/>
    <n v="57375"/>
    <n v="0.54030501089324623"/>
    <s v="0.5 per 1000 0-17 yr olds"/>
    <x v="380"/>
    <n v="0"/>
  </r>
  <r>
    <s v="E10000020_Children who had more than one missing from care incident during the year_number"/>
    <s v="E10000020"/>
    <x v="83"/>
    <s v="Financial year"/>
    <n v="2019"/>
    <s v="Children in care"/>
    <x v="2"/>
    <s v="Number"/>
    <n v="92"/>
    <n v="170810"/>
    <n v="0.53861015163046655"/>
    <s v="0.5 per 1000 0-17 yr olds"/>
    <x v="381"/>
    <n v="0"/>
  </r>
  <r>
    <s v="E06000031_Children who had more than one missing from care incident during the year_number"/>
    <s v="E06000031"/>
    <x v="95"/>
    <s v="Financial year"/>
    <n v="2019"/>
    <s v="Children in care"/>
    <x v="2"/>
    <s v="Number"/>
    <n v="39"/>
    <n v="51137"/>
    <n v="0.76265717582181203"/>
    <s v="0.8 per 1000 0-17 yr olds"/>
    <x v="382"/>
    <n v="0"/>
  </r>
  <r>
    <s v="E06000033_Children who had more than one missing from care incident during the year_number"/>
    <s v="E06000033"/>
    <x v="117"/>
    <s v="Financial year"/>
    <n v="2019"/>
    <s v="Children in care"/>
    <x v="2"/>
    <s v="Number"/>
    <n v="41"/>
    <n v="39540"/>
    <n v="1.0369246332827515"/>
    <s v="1 per 1000 0-17 yr olds"/>
    <x v="383"/>
    <n v="0"/>
  </r>
  <r>
    <s v="E10000029_Children who had more than one missing from care incident during the year_number"/>
    <s v="E10000029"/>
    <x v="124"/>
    <s v="Financial year"/>
    <n v="2019"/>
    <s v="Children in care"/>
    <x v="2"/>
    <s v="Number"/>
    <n v="91"/>
    <n v="152752"/>
    <n v="0.59573688069550645"/>
    <s v="0.6 per 1000 0-17 yr olds"/>
    <x v="384"/>
    <n v="0"/>
  </r>
  <r>
    <s v="E06000034_Children who had more than one missing from care incident during the year_number"/>
    <s v="E06000034"/>
    <x v="131"/>
    <s v="Financial year"/>
    <n v="2019"/>
    <s v="Children in care"/>
    <x v="2"/>
    <s v="Number"/>
    <n v="54"/>
    <n v="43762"/>
    <n v="1.233947260180065"/>
    <s v="1.2 per 1000 0-17 yr olds"/>
    <x v="385"/>
    <n v="0"/>
  </r>
  <r>
    <s v="E09000007_Children who had more than one missing from care incident during the year_number"/>
    <s v="E09000007"/>
    <x v="21"/>
    <s v="Financial year"/>
    <n v="2019"/>
    <s v="Children in care"/>
    <x v="2"/>
    <s v="Number"/>
    <n v="27"/>
    <n v="50983"/>
    <n v="0.52958829413726138"/>
    <s v="0.5 per 1000 0-17 yr olds"/>
    <x v="386"/>
    <n v="0"/>
  </r>
  <r>
    <s v="E09000001_Children who had more than one missing from care incident during the year_number"/>
    <s v="E09000001"/>
    <x v="25"/>
    <s v="Financial year"/>
    <n v="2019"/>
    <s v="Children in care"/>
    <x v="2"/>
    <s v="Number"/>
    <s v="NA"/>
    <n v="1453"/>
    <e v="#VALUE!"/>
    <s v="N/A"/>
    <x v="356"/>
    <n v="1"/>
  </r>
  <r>
    <s v="E09000012_Children who had more than one missing from care incident during the year_number"/>
    <s v="E09000012"/>
    <x v="46"/>
    <s v="Financial year"/>
    <n v="2019"/>
    <s v="Children in care"/>
    <x v="2"/>
    <s v="Number"/>
    <n v="54"/>
    <n v="63655"/>
    <n v="0.84832299112402798"/>
    <s v="0.8 per 1000 0-17 yr olds"/>
    <x v="387"/>
    <n v="0"/>
  </r>
  <r>
    <s v="E09000013_Children who had more than one missing from care incident during the year_number"/>
    <s v="E09000013"/>
    <x v="48"/>
    <s v="Financial year"/>
    <n v="2019"/>
    <s v="Children in care"/>
    <x v="2"/>
    <s v="Number"/>
    <n v="27"/>
    <n v="36898"/>
    <n v="0.73174697815599765"/>
    <s v="0.7 per 1000 0-17 yr olds"/>
    <x v="388"/>
    <n v="0"/>
  </r>
  <r>
    <s v="E09000014_Children who had more than one missing from care incident during the year_number"/>
    <s v="E09000014"/>
    <x v="50"/>
    <s v="Financial year"/>
    <n v="2019"/>
    <s v="Children in care"/>
    <x v="2"/>
    <s v="Number"/>
    <n v="53"/>
    <n v="60398"/>
    <n v="0.87751250041392104"/>
    <s v="0.9 per 1000 0-17 yr olds"/>
    <x v="389"/>
    <n v="0"/>
  </r>
  <r>
    <s v="E09000019_Children who had more than one missing from care incident during the year_number"/>
    <s v="E09000019"/>
    <x v="60"/>
    <s v="Financial year"/>
    <n v="2019"/>
    <s v="Children in care"/>
    <x v="2"/>
    <s v="Number"/>
    <n v="61"/>
    <n v="42098"/>
    <n v="1.4489999524918049"/>
    <s v="1.4 per 1000 0-17 yr olds"/>
    <x v="390"/>
    <n v="0"/>
  </r>
  <r>
    <s v="E09000020_Children who had more than one missing from care incident during the year_number"/>
    <s v="E09000020"/>
    <x v="61"/>
    <s v="Financial year"/>
    <n v="2019"/>
    <s v="Children in care"/>
    <x v="2"/>
    <s v="Number"/>
    <n v="14"/>
    <n v="28678"/>
    <n v="0.48817909198688891"/>
    <s v="0.5 per 1000 0-17 yr olds"/>
    <x v="391"/>
    <n v="0"/>
  </r>
  <r>
    <s v="E09000022_Children who had more than one missing from care incident during the year_number"/>
    <s v="E09000022"/>
    <x v="67"/>
    <s v="Financial year"/>
    <n v="2019"/>
    <s v="Children in care"/>
    <x v="2"/>
    <s v="Number"/>
    <n v="79"/>
    <n v="62629"/>
    <n v="1.261396477670089"/>
    <s v="1.3 per 1000 0-17 yr olds"/>
    <x v="392"/>
    <n v="0"/>
  </r>
  <r>
    <s v="E09000023_Children who had more than one missing from care incident during the year_number"/>
    <s v="E09000023"/>
    <x v="72"/>
    <s v="Financial year"/>
    <n v="2019"/>
    <s v="Children in care"/>
    <x v="2"/>
    <s v="Number"/>
    <n v="53"/>
    <n v="68458"/>
    <n v="0.77419731806363024"/>
    <s v="0.8 per 1000 0-17 yr olds"/>
    <x v="393"/>
    <n v="0"/>
  </r>
  <r>
    <s v="E09000025_Children who had more than one missing from care incident during the year_number"/>
    <s v="E09000025"/>
    <x v="82"/>
    <s v="Financial year"/>
    <n v="2019"/>
    <s v="Children in care"/>
    <x v="2"/>
    <s v="Number"/>
    <n v="50"/>
    <n v="86567"/>
    <n v="0.57758730232074573"/>
    <s v="0.6 per 1000 0-17 yr olds"/>
    <x v="394"/>
    <n v="0"/>
  </r>
  <r>
    <s v="E09000028_Children who had more than one missing from care incident during the year_number"/>
    <s v="E09000028"/>
    <x v="118"/>
    <s v="Financial year"/>
    <n v="2019"/>
    <s v="Children in care"/>
    <x v="2"/>
    <s v="Number"/>
    <n v="67"/>
    <n v="65121"/>
    <n v="1.0288539795150566"/>
    <s v="1 per 1000 0-17 yr olds"/>
    <x v="395"/>
    <n v="0"/>
  </r>
  <r>
    <s v="E09000030_Children who had more than one missing from care incident during the year_number"/>
    <s v="E09000030"/>
    <x v="133"/>
    <s v="Financial year"/>
    <n v="2019"/>
    <s v="Children in care"/>
    <x v="2"/>
    <s v="Number"/>
    <n v="68"/>
    <n v="70973"/>
    <n v="0.95811083087934845"/>
    <s v="1 per 1000 0-17 yr olds"/>
    <x v="396"/>
    <n v="0"/>
  </r>
  <r>
    <s v="E09000032_Children who had more than one missing from care incident during the year_number"/>
    <s v="E09000032"/>
    <x v="138"/>
    <s v="Financial year"/>
    <n v="2019"/>
    <s v="Children in care"/>
    <x v="2"/>
    <s v="Number"/>
    <n v="61"/>
    <n v="63840"/>
    <n v="0.95551378446115287"/>
    <s v="1 per 1000 0-17 yr olds"/>
    <x v="397"/>
    <n v="0"/>
  </r>
  <r>
    <s v="E09000033_Children who had more than one missing from care incident during the year_number"/>
    <s v="E09000033"/>
    <x v="143"/>
    <s v="Financial year"/>
    <n v="2019"/>
    <s v="Children in care"/>
    <x v="2"/>
    <s v="Number"/>
    <n v="25"/>
    <n v="47445"/>
    <n v="0.52692591421646118"/>
    <s v="0.5 per 1000 0-17 yr olds"/>
    <x v="398"/>
    <n v="0"/>
  </r>
  <r>
    <s v="E09000002_Children who had more than one missing from care incident during the year_number"/>
    <s v="E09000002"/>
    <x v="0"/>
    <s v="Financial year"/>
    <n v="2019"/>
    <s v="Children in care"/>
    <x v="2"/>
    <s v="Number"/>
    <n v="28"/>
    <n v="63401"/>
    <n v="0.44163341272219686"/>
    <s v="0.4 per 1000 0-17 yr olds"/>
    <x v="399"/>
    <n v="0"/>
  </r>
  <r>
    <s v="E09000003_Children who had more than one missing from care incident during the year_number"/>
    <s v="E09000003"/>
    <x v="1"/>
    <s v="Financial year"/>
    <n v="2019"/>
    <s v="Children in care"/>
    <x v="2"/>
    <s v="Number"/>
    <n v="57"/>
    <n v="92701"/>
    <n v="0.6148800983808157"/>
    <s v="0.6 per 1000 0-17 yr olds"/>
    <x v="400"/>
    <n v="0"/>
  </r>
  <r>
    <s v="E09000004_Children who had more than one missing from care incident during the year_number"/>
    <s v="E09000004"/>
    <x v="5"/>
    <s v="Financial year"/>
    <n v="2019"/>
    <s v="Children in care"/>
    <x v="2"/>
    <s v="Number"/>
    <n v="41"/>
    <n v="56853"/>
    <n v="0.72115807433204937"/>
    <s v="0.7 per 1000 0-17 yr olds"/>
    <x v="401"/>
    <n v="0"/>
  </r>
  <r>
    <s v="E09000005_Children who had more than one missing from care incident during the year_number"/>
    <s v="E09000005"/>
    <x v="13"/>
    <s v="Financial year"/>
    <n v="2019"/>
    <s v="Children in care"/>
    <x v="2"/>
    <s v="Number"/>
    <n v="58"/>
    <n v="77893"/>
    <n v="0.74461119741183424"/>
    <s v="0.7 per 1000 0-17 yr olds"/>
    <x v="402"/>
    <n v="0"/>
  </r>
  <r>
    <s v="E09000006_Children who had more than one missing from care incident during the year_number"/>
    <s v="E09000006"/>
    <x v="16"/>
    <s v="Financial year"/>
    <n v="2019"/>
    <s v="Children in care"/>
    <x v="2"/>
    <s v="Number"/>
    <n v="43"/>
    <n v="75055"/>
    <n v="0.57291319698887488"/>
    <s v="0.6 per 1000 0-17 yr olds"/>
    <x v="403"/>
    <n v="0"/>
  </r>
  <r>
    <s v="E09000008_Children who had more than one missing from care incident during the year_number"/>
    <s v="E09000008"/>
    <x v="28"/>
    <s v="Financial year"/>
    <n v="2019"/>
    <s v="Children in care"/>
    <x v="2"/>
    <s v="Number"/>
    <n v="169"/>
    <n v="94702"/>
    <n v="1.7845452049587125"/>
    <s v="1.8 per 1000 0-17 yr olds"/>
    <x v="404"/>
    <n v="0"/>
  </r>
  <r>
    <s v="E09000009_Children who had more than one missing from care incident during the year_number"/>
    <s v="E09000009"/>
    <x v="38"/>
    <s v="Financial year"/>
    <n v="2019"/>
    <s v="Children in care"/>
    <x v="2"/>
    <s v="Number"/>
    <n v="32"/>
    <n v="81732"/>
    <n v="0.39152351588117257"/>
    <s v="0.4 per 1000 0-17 yr olds"/>
    <x v="405"/>
    <n v="0"/>
  </r>
  <r>
    <s v="E09000010_Children who had more than one missing from care incident during the year_number"/>
    <s v="E09000010"/>
    <x v="41"/>
    <s v="Financial year"/>
    <n v="2019"/>
    <s v="Children in care"/>
    <x v="2"/>
    <s v="Number"/>
    <n v="24"/>
    <n v="84497"/>
    <n v="0.28403375267760983"/>
    <s v="0.3 per 1000 0-17 yr olds"/>
    <x v="406"/>
    <n v="0"/>
  </r>
  <r>
    <s v="E09000011_Children who had more than one missing from care incident during the year_number"/>
    <s v="E09000011"/>
    <x v="45"/>
    <s v="Financial year"/>
    <n v="2019"/>
    <s v="Children in care"/>
    <x v="2"/>
    <s v="Number"/>
    <n v="61"/>
    <n v="68917"/>
    <n v="0.88512268380805903"/>
    <s v="0.9 per 1000 0-17 yr olds"/>
    <x v="407"/>
    <n v="0"/>
  </r>
  <r>
    <s v="E09000015_Children who had more than one missing from care incident during the year_number"/>
    <s v="E09000015"/>
    <x v="51"/>
    <s v="Financial year"/>
    <n v="2019"/>
    <s v="Children in care"/>
    <x v="2"/>
    <s v="Number"/>
    <n v="17"/>
    <n v="58373"/>
    <n v="0.29123053466499926"/>
    <s v="0.3 per 1000 0-17 yr olds"/>
    <x v="408"/>
    <n v="0"/>
  </r>
  <r>
    <s v="E09000016_Children who had more than one missing from care incident during the year_number"/>
    <s v="E09000016"/>
    <x v="53"/>
    <s v="Financial year"/>
    <n v="2019"/>
    <s v="Children in care"/>
    <x v="2"/>
    <s v="Number"/>
    <n v="26"/>
    <n v="57541"/>
    <n v="0.45185172311916721"/>
    <s v="0.5 per 1000 0-17 yr olds"/>
    <x v="409"/>
    <n v="0"/>
  </r>
  <r>
    <s v="E09000017_Children who had more than one missing from care incident during the year_number"/>
    <s v="E09000017"/>
    <x v="56"/>
    <s v="Financial year"/>
    <n v="2019"/>
    <s v="Children in care"/>
    <x v="2"/>
    <s v="Number"/>
    <n v="43"/>
    <n v="73377"/>
    <n v="0.58601469125202721"/>
    <s v="0.6 per 1000 0-17 yr olds"/>
    <x v="410"/>
    <n v="0"/>
  </r>
  <r>
    <s v="E09000018_Children who had more than one missing from care incident during the year_number"/>
    <s v="E09000018"/>
    <x v="57"/>
    <s v="Financial year"/>
    <n v="2019"/>
    <s v="Children in care"/>
    <x v="2"/>
    <s v="Number"/>
    <n v="24"/>
    <n v="64898"/>
    <n v="0.36981108816912694"/>
    <s v="0.4 per 1000 0-17 yr olds"/>
    <x v="411"/>
    <n v="0"/>
  </r>
  <r>
    <s v="E09000021_Children who had more than one missing from care incident during the year_number"/>
    <s v="E09000021"/>
    <x v="64"/>
    <s v="Financial year"/>
    <n v="2019"/>
    <s v="Children in care"/>
    <x v="2"/>
    <s v="Number"/>
    <n v="25"/>
    <n v="38977"/>
    <n v="0.64140390486697285"/>
    <s v="0.6 per 1000 0-17 yr olds"/>
    <x v="412"/>
    <n v="0"/>
  </r>
  <r>
    <s v="E09000024_Children who had more than one missing from care incident during the year_number"/>
    <s v="E09000024"/>
    <x v="78"/>
    <s v="Financial year"/>
    <n v="2019"/>
    <s v="Children in care"/>
    <x v="2"/>
    <s v="Number"/>
    <n v="11"/>
    <n v="47266"/>
    <n v="0.23272542631066728"/>
    <s v="0.2 per 1000 0-17 yr olds"/>
    <x v="413"/>
    <n v="0"/>
  </r>
  <r>
    <s v="E09000026_Children who had more than one missing from care incident during the year_number"/>
    <s v="E09000026"/>
    <x v="100"/>
    <s v="Financial year"/>
    <n v="2019"/>
    <s v="Children in care"/>
    <x v="2"/>
    <s v="Number"/>
    <n v="36"/>
    <n v="76159"/>
    <n v="0.47269528223847473"/>
    <s v="0.5 per 1000 0-17 yr olds"/>
    <x v="414"/>
    <n v="0"/>
  </r>
  <r>
    <s v="E09000027_Children who had more than one missing from care incident during the year_number"/>
    <s v="E09000027"/>
    <x v="102"/>
    <s v="Financial year"/>
    <n v="2019"/>
    <s v="Children in care"/>
    <x v="2"/>
    <s v="Number"/>
    <n v="19"/>
    <n v="45525"/>
    <n v="0.4173531026908292"/>
    <s v="0.4 per 1000 0-17 yr olds"/>
    <x v="415"/>
    <n v="0"/>
  </r>
  <r>
    <s v="E09000029_Children who had more than one missing from care incident during the year_number"/>
    <s v="E09000029"/>
    <x v="127"/>
    <s v="Financial year"/>
    <n v="2019"/>
    <s v="Children in care"/>
    <x v="2"/>
    <s v="Number"/>
    <n v="30"/>
    <n v="47941"/>
    <n v="0.62576917461045867"/>
    <s v="0.6 per 1000 0-17 yr olds"/>
    <x v="416"/>
    <n v="0"/>
  </r>
  <r>
    <s v="E09000031_Children who had more than one missing from care incident during the year_number"/>
    <s v="E09000031"/>
    <x v="137"/>
    <s v="Financial year"/>
    <n v="2019"/>
    <s v="Children in care"/>
    <x v="2"/>
    <s v="Number"/>
    <n v="60"/>
    <n v="67017"/>
    <n v="0.89529522359998215"/>
    <s v="0.9 per 1000 0-17 yr olds"/>
    <x v="417"/>
    <n v="0"/>
  </r>
  <r>
    <s v="E06000036_Children who had more than one missing from care incident during the year_number"/>
    <s v="E06000036"/>
    <x v="11"/>
    <s v="Financial year"/>
    <n v="2019"/>
    <s v="Children in care"/>
    <x v="2"/>
    <s v="Number"/>
    <n v="23"/>
    <n v="28336"/>
    <n v="0.81168831168831179"/>
    <s v="0.8 per 1000 0-17 yr olds"/>
    <x v="418"/>
    <n v="0"/>
  </r>
  <r>
    <s v="E06000043_Children who had more than one missing from care incident during the year_number"/>
    <s v="E06000043"/>
    <x v="14"/>
    <s v="Financial year"/>
    <n v="2019"/>
    <s v="Children in care"/>
    <x v="2"/>
    <s v="Number"/>
    <n v="40"/>
    <n v="51005"/>
    <n v="0.78423683952553669"/>
    <s v="0.8 per 1000 0-17 yr olds"/>
    <x v="419"/>
    <n v="0"/>
  </r>
  <r>
    <s v="E10000002_Children who had more than one missing from care incident during the year_number"/>
    <s v="E10000002"/>
    <x v="17"/>
    <s v="Financial year"/>
    <n v="2019"/>
    <s v="Children in care"/>
    <x v="2"/>
    <s v="Number"/>
    <n v="66"/>
    <n v="124321"/>
    <n v="0.53088376058751141"/>
    <s v="0.5 per 1000 0-17 yr olds"/>
    <x v="420"/>
    <n v="0"/>
  </r>
  <r>
    <s v="E10000011_Children who had more than one missing from care incident during the year_number"/>
    <s v="E10000011"/>
    <x v="40"/>
    <s v="Financial year"/>
    <n v="2019"/>
    <s v="Children in care"/>
    <x v="2"/>
    <s v="Number"/>
    <n v="45"/>
    <n v="106378"/>
    <n v="0.4230197973265149"/>
    <s v="0.4 per 1000 0-17 yr olds"/>
    <x v="421"/>
    <n v="0"/>
  </r>
  <r>
    <s v="E10000014_Children who had more than one missing from care incident during the year_number"/>
    <s v="E10000014"/>
    <x v="49"/>
    <s v="Financial year"/>
    <n v="2019"/>
    <s v="Children in care"/>
    <x v="2"/>
    <s v="Number"/>
    <n v="138"/>
    <n v="284002"/>
    <n v="0.48591207104175321"/>
    <s v="0.5 per 1000 0-17 yr olds"/>
    <x v="422"/>
    <n v="0"/>
  </r>
  <r>
    <s v="E06000046_Children who had more than one missing from care incident during the year_number"/>
    <s v="E06000046"/>
    <x v="58"/>
    <s v="Financial year"/>
    <n v="2019"/>
    <s v="Children in care"/>
    <x v="2"/>
    <s v="Number"/>
    <n v="20"/>
    <n v="24869"/>
    <n v="0.80421408178857212"/>
    <s v="0.8 per 1000 0-17 yr olds"/>
    <x v="423"/>
    <n v="0"/>
  </r>
  <r>
    <s v="E10000016_Children who had more than one missing from care incident during the year_number"/>
    <s v="E10000016"/>
    <x v="62"/>
    <s v="Financial year"/>
    <n v="2019"/>
    <s v="Children in care"/>
    <x v="2"/>
    <s v="Number"/>
    <n v="232"/>
    <n v="340140"/>
    <n v="0.68207208796377961"/>
    <s v="0.7 per 1000 0-17 yr olds"/>
    <x v="424"/>
    <n v="0"/>
  </r>
  <r>
    <s v="E06000035_Children who had more than one missing from care incident during the year_number"/>
    <s v="E06000035"/>
    <x v="77"/>
    <s v="Financial year"/>
    <n v="2019"/>
    <s v="Children in care"/>
    <x v="2"/>
    <s v="Number"/>
    <n v="52"/>
    <n v="64391"/>
    <n v="0.80756627478995513"/>
    <s v="0.8 per 1000 0-17 yr olds"/>
    <x v="425"/>
    <n v="0"/>
  </r>
  <r>
    <s v="E06000042_Children who had more than one missing from care incident during the year_number"/>
    <s v="E06000042"/>
    <x v="80"/>
    <s v="Financial year"/>
    <n v="2019"/>
    <s v="Children in care"/>
    <x v="2"/>
    <s v="Number"/>
    <n v="29"/>
    <n v="68278"/>
    <n v="0.42473417499048005"/>
    <s v="0.4 per 1000 0-17 yr olds"/>
    <x v="426"/>
    <n v="0"/>
  </r>
  <r>
    <s v="E10000025_Children who had more than one missing from care incident during the year_number"/>
    <s v="E10000025"/>
    <x v="94"/>
    <s v="Financial year"/>
    <n v="2019"/>
    <s v="Children in care"/>
    <x v="2"/>
    <s v="Number"/>
    <n v="57"/>
    <n v="144788"/>
    <n v="0.39367903417410283"/>
    <s v="0.4 per 1000 0-17 yr olds"/>
    <x v="427"/>
    <n v="0"/>
  </r>
  <r>
    <s v="E06000044_Children who had more than one missing from care incident during the year_number"/>
    <s v="E06000044"/>
    <x v="98"/>
    <s v="Financial year"/>
    <n v="2019"/>
    <s v="Children in care"/>
    <x v="2"/>
    <s v="Number"/>
    <n v="50"/>
    <n v="44046"/>
    <n v="1.1351768605548744"/>
    <s v="1.1 per 1000 0-17 yr olds"/>
    <x v="428"/>
    <n v="0"/>
  </r>
  <r>
    <s v="E06000038_Children who had more than one missing from care incident during the year_number"/>
    <s v="E06000038"/>
    <x v="99"/>
    <s v="Financial year"/>
    <n v="2019"/>
    <s v="Children in care"/>
    <x v="2"/>
    <s v="Number"/>
    <n v="39"/>
    <n v="37080"/>
    <n v="1.051779935275081"/>
    <s v="1.1 per 1000 0-17 yr olds"/>
    <x v="429"/>
    <n v="0"/>
  </r>
  <r>
    <s v="E06000039_Children who had more than one missing from care incident during the year_number"/>
    <s v="E06000039"/>
    <x v="111"/>
    <s v="Financial year"/>
    <n v="2019"/>
    <s v="Children in care"/>
    <x v="2"/>
    <s v="Number"/>
    <n v="31"/>
    <n v="42699"/>
    <n v="0.72601231878966721"/>
    <s v="0.7 per 1000 0-17 yr olds"/>
    <x v="430"/>
    <n v="0"/>
  </r>
  <r>
    <s v="E06000045_Children who had more than one missing from care incident during the year_number"/>
    <s v="E06000045"/>
    <x v="116"/>
    <s v="Financial year"/>
    <n v="2019"/>
    <s v="Children in care"/>
    <x v="2"/>
    <s v="Number"/>
    <n v="32"/>
    <n v="50832"/>
    <n v="0.62952470884482215"/>
    <s v="0.6 per 1000 0-17 yr olds"/>
    <x v="431"/>
    <n v="0"/>
  </r>
  <r>
    <s v="E10000030_Children who had more than one missing from care incident during the year_number"/>
    <s v="E10000030"/>
    <x v="126"/>
    <s v="Financial year"/>
    <n v="2019"/>
    <s v="Children in care"/>
    <x v="2"/>
    <s v="Number"/>
    <n v="131"/>
    <n v="261905"/>
    <n v="0.50018136347148778"/>
    <s v="0.5 per 1000 0-17 yr olds"/>
    <x v="432"/>
    <n v="0"/>
  </r>
  <r>
    <s v="E06000037_Children who had more than one missing from care incident during the year_number"/>
    <s v="E06000037"/>
    <x v="141"/>
    <s v="Financial year"/>
    <n v="2019"/>
    <s v="Children in care"/>
    <x v="2"/>
    <s v="Number"/>
    <n v="11"/>
    <n v="35623"/>
    <n v="0.30878926536226597"/>
    <s v="0.3 per 1000 0-17 yr olds"/>
    <x v="433"/>
    <n v="0"/>
  </r>
  <r>
    <s v="E10000032_Children who had more than one missing from care incident during the year_number"/>
    <s v="E10000032"/>
    <x v="142"/>
    <s v="Financial year"/>
    <n v="2019"/>
    <s v="Children in care"/>
    <x v="2"/>
    <s v="Number"/>
    <n v="74"/>
    <n v="174672"/>
    <n v="0.42365118622332143"/>
    <s v="0.4 per 1000 0-17 yr olds"/>
    <x v="434"/>
    <n v="0"/>
  </r>
  <r>
    <s v="E06000040_Children who had more than one missing from care incident during the year_number"/>
    <s v="E06000040"/>
    <x v="146"/>
    <s v="Financial year"/>
    <n v="2019"/>
    <s v="Children in care"/>
    <x v="2"/>
    <s v="Number"/>
    <n v="16"/>
    <n v="34604"/>
    <n v="0.46237429198936542"/>
    <s v="0.5 per 1000 0-17 yr olds"/>
    <x v="435"/>
    <n v="0"/>
  </r>
  <r>
    <s v="E06000041_Children who had more than one missing from care incident during the year_number"/>
    <s v="E06000041"/>
    <x v="148"/>
    <s v="Financial year"/>
    <n v="2019"/>
    <s v="Children in care"/>
    <x v="2"/>
    <s v="Number"/>
    <n v="10"/>
    <n v="39532"/>
    <n v="0.25295962764342811"/>
    <s v="0.3 per 1000 0-17 yr olds"/>
    <x v="436"/>
    <n v="0"/>
  </r>
  <r>
    <s v="E06000022_Children who had more than one missing from care incident during the year_number"/>
    <s v="E06000022"/>
    <x v="3"/>
    <s v="Financial year"/>
    <n v="2019"/>
    <s v="Children in care"/>
    <x v="2"/>
    <s v="Number"/>
    <n v="11"/>
    <n v="35946"/>
    <n v="0.30601457742168808"/>
    <s v="0.3 per 1000 0-17 yr olds"/>
    <x v="437"/>
    <n v="0"/>
  </r>
  <r>
    <s v="E06000028_Children who had more than one missing from care incident during the year_number"/>
    <s v="E06000028"/>
    <x v="10"/>
    <s v="Financial year"/>
    <n v="2019"/>
    <s v="Children in care"/>
    <x v="2"/>
    <s v="Number"/>
    <n v="34"/>
    <n v="36373"/>
    <n v="0.93475929948038383"/>
    <s v="0.9 per 1000 0-17 yr olds"/>
    <x v="438"/>
    <n v="0"/>
  </r>
  <r>
    <s v="E06000023_Children who had more than one missing from care incident during the year_number"/>
    <s v="E06000023"/>
    <x v="15"/>
    <s v="Financial year"/>
    <n v="2019"/>
    <s v="Children in care"/>
    <x v="2"/>
    <s v="Number"/>
    <n v="39"/>
    <n v="94016"/>
    <n v="0.41482300884955753"/>
    <s v="0.4 per 1000 0-17 yr olds"/>
    <x v="439"/>
    <n v="0"/>
  </r>
  <r>
    <s v="E06000052_Children who had more than one missing from care incident during the year_number"/>
    <s v="E06000052"/>
    <x v="26"/>
    <s v="Financial year"/>
    <n v="2019"/>
    <s v="Children in care"/>
    <x v="2"/>
    <s v="Number"/>
    <n v="23"/>
    <n v="107810"/>
    <n v="0.21333828030794916"/>
    <s v="0.2 per 1000 0-17 yr olds"/>
    <x v="440"/>
    <n v="0"/>
  </r>
  <r>
    <s v="E10000008_Children who had more than one missing from care incident during the year_number"/>
    <s v="E10000008"/>
    <x v="33"/>
    <s v="Financial year"/>
    <n v="2019"/>
    <s v="Children in care"/>
    <x v="2"/>
    <s v="Number"/>
    <n v="95"/>
    <n v="145878"/>
    <n v="0.65122910925567945"/>
    <s v="0.7 per 1000 0-17 yr olds"/>
    <x v="441"/>
    <n v="0"/>
  </r>
  <r>
    <s v="E10000009_Children who had more than one missing from care incident during the year_number"/>
    <s v="E10000009"/>
    <x v="35"/>
    <s v="Financial year"/>
    <n v="2019"/>
    <s v="Children in care"/>
    <x v="2"/>
    <s v="Number"/>
    <n v="45"/>
    <n v="76699"/>
    <n v="0.5867090835604114"/>
    <s v="0.6 per 1000 0-17 yr olds"/>
    <x v="442"/>
    <n v="0"/>
  </r>
  <r>
    <s v="E10000013_Children who had more than one missing from care incident during the year_number"/>
    <s v="E10000013"/>
    <x v="44"/>
    <s v="Financial year"/>
    <n v="2019"/>
    <s v="Children in care"/>
    <x v="2"/>
    <s v="Number"/>
    <n v="96"/>
    <n v="128136"/>
    <n v="0.74920397078104506"/>
    <s v="0.7 per 1000 0-17 yr olds"/>
    <x v="443"/>
    <n v="0"/>
  </r>
  <r>
    <s v="E06000053_Children who had more than one missing from care incident during the year_number"/>
    <s v="E06000053"/>
    <x v="59"/>
    <s v="Financial year"/>
    <n v="2019"/>
    <s v="Children in care"/>
    <x v="2"/>
    <s v="Number"/>
    <n v="0"/>
    <n v="368"/>
    <n v="0"/>
    <s v="0 per 1000 0-17 yr olds"/>
    <x v="295"/>
    <n v="1"/>
  </r>
  <r>
    <s v="E06000024_Children who had more than one missing from care incident during the year_number"/>
    <s v="E06000024"/>
    <x v="86"/>
    <s v="Financial year"/>
    <n v="2019"/>
    <s v="Children in care"/>
    <x v="2"/>
    <s v="Number"/>
    <n v="21"/>
    <n v="43435"/>
    <n v="0.48348106365834004"/>
    <s v="0.5 per 1000 0-17 yr olds"/>
    <x v="444"/>
    <n v="0"/>
  </r>
  <r>
    <s v="E06000026_Children who had more than one missing from care incident during the year_number"/>
    <s v="E06000026"/>
    <x v="96"/>
    <s v="Financial year"/>
    <n v="2019"/>
    <s v="Children in care"/>
    <x v="2"/>
    <s v="Number"/>
    <n v="44"/>
    <n v="52552"/>
    <n v="0.83726594611051919"/>
    <s v="0.8 per 1000 0-17 yr olds"/>
    <x v="445"/>
    <n v="0"/>
  </r>
  <r>
    <s v="E06000029_Children who had more than one missing from care incident during the year_number"/>
    <s v="E06000029"/>
    <x v="97"/>
    <s v="Financial year"/>
    <n v="2019"/>
    <s v="Children in care"/>
    <x v="2"/>
    <s v="Number"/>
    <n v="28"/>
    <n v="30188"/>
    <n v="0.92752086921955745"/>
    <s v="0.9 per 1000 0-17 yr olds"/>
    <x v="446"/>
    <n v="0"/>
  </r>
  <r>
    <s v="E10000027_Children who had more than one missing from care incident during the year_number"/>
    <s v="E10000027"/>
    <x v="113"/>
    <s v="Financial year"/>
    <n v="2019"/>
    <s v="Children in care"/>
    <x v="2"/>
    <s v="Number"/>
    <n v="47"/>
    <n v="110700"/>
    <n v="0.42457091237579042"/>
    <s v="0.4 per 1000 0-17 yr olds"/>
    <x v="447"/>
    <n v="0"/>
  </r>
  <r>
    <s v="E06000025_Children who had more than one missing from care incident during the year_number"/>
    <s v="E06000025"/>
    <x v="114"/>
    <s v="Financial year"/>
    <n v="2019"/>
    <s v="Children in care"/>
    <x v="2"/>
    <s v="Number"/>
    <n v="23"/>
    <n v="58867"/>
    <n v="0.39071126437562637"/>
    <s v="0.4 per 1000 0-17 yr olds"/>
    <x v="448"/>
    <n v="0"/>
  </r>
  <r>
    <s v="E06000030_Children who had more than one missing from care incident during the year_number"/>
    <s v="E06000030"/>
    <x v="128"/>
    <s v="Financial year"/>
    <n v="2019"/>
    <s v="Children in care"/>
    <x v="2"/>
    <s v="Number"/>
    <n v="43"/>
    <n v="50239"/>
    <n v="0.85590875614562389"/>
    <s v="0.9 per 1000 0-17 yr olds"/>
    <x v="449"/>
    <n v="0"/>
  </r>
  <r>
    <s v="E06000027_Children who had more than one missing from care incident during the year_number"/>
    <s v="E06000027"/>
    <x v="132"/>
    <s v="Financial year"/>
    <n v="2019"/>
    <s v="Children in care"/>
    <x v="2"/>
    <s v="Number"/>
    <n v="29"/>
    <n v="25423"/>
    <n v="1.140699366715179"/>
    <s v="1.1 per 1000 0-17 yr olds"/>
    <x v="450"/>
    <n v="0"/>
  </r>
  <r>
    <s v="E06000054_Children who had more than one missing from care incident during the year_number"/>
    <s v="E06000054"/>
    <x v="145"/>
    <s v="Financial year"/>
    <n v="2019"/>
    <s v="Children in care"/>
    <x v="2"/>
    <s v="Number"/>
    <n v="25"/>
    <n v="105692"/>
    <n v="0.23653635090640729"/>
    <s v="0.2 per 1000 0-17 yr olds"/>
    <x v="451"/>
    <n v="0"/>
  </r>
  <r>
    <s v="E10000016_CLA in independent or semi-independent accommodation_Number"/>
    <s v="E10000016"/>
    <x v="62"/>
    <s v="Single time point"/>
    <n v="2019"/>
    <s v="Children in care"/>
    <x v="3"/>
    <s v="Number"/>
    <n v="232"/>
    <n v="340140"/>
    <n v="0.68207208796377961"/>
    <s v="0.7 per 1000 0-17 yr olds"/>
    <x v="424"/>
    <n v="0"/>
  </r>
  <r>
    <s v="E08000032_CLA in independent or semi-independent accommodation_Number"/>
    <s v="E08000032"/>
    <x v="12"/>
    <s v="Single time point"/>
    <n v="2019"/>
    <s v="Children in care"/>
    <x v="3"/>
    <s v="Number"/>
    <n v="76"/>
    <n v="142005"/>
    <n v="0.53519242280201396"/>
    <s v="0.5 per 1000 0-17 yr olds"/>
    <x v="452"/>
    <n v="0"/>
  </r>
  <r>
    <s v="E08000025_CLA in independent or semi-independent accommodation_Number"/>
    <s v="E08000025"/>
    <x v="6"/>
    <s v="Single time point"/>
    <n v="2019"/>
    <s v="Children in care"/>
    <x v="3"/>
    <s v="Number"/>
    <n v="184"/>
    <n v="288388"/>
    <n v="0.63802932160838866"/>
    <s v="0.6 per 1000 0-17 yr olds"/>
    <x v="453"/>
    <n v="0"/>
  </r>
  <r>
    <s v="E10000013_CLA in independent or semi-independent accommodation_Number"/>
    <s v="E10000013"/>
    <x v="44"/>
    <s v="Single time point"/>
    <n v="2019"/>
    <s v="Children in care"/>
    <x v="3"/>
    <s v="Number"/>
    <n v="50"/>
    <n v="128136"/>
    <n v="0.39021040144846098"/>
    <s v="0.4 per 1000 0-17 yr olds"/>
    <x v="454"/>
    <n v="0"/>
  </r>
  <r>
    <s v="E06000002_CLA in independent or semi-independent accommodation_Number"/>
    <s v="E06000002"/>
    <x v="79"/>
    <s v="Single time point"/>
    <n v="2019"/>
    <s v="Children in care"/>
    <x v="3"/>
    <s v="Number"/>
    <n v="20"/>
    <n v="32513"/>
    <n v="0.61513855996063116"/>
    <s v="0.6 per 1000 0-17 yr olds"/>
    <x v="455"/>
    <n v="0"/>
  </r>
  <r>
    <s v="E06000036_CLA in independent or semi-independent accommodation_Number"/>
    <s v="E06000036"/>
    <x v="11"/>
    <s v="Single time point"/>
    <n v="2019"/>
    <s v="Children in care"/>
    <x v="3"/>
    <s v="Number"/>
    <n v="10"/>
    <n v="28336"/>
    <n v="0.35290796160361376"/>
    <s v="0.4 per 1000 0-17 yr olds"/>
    <x v="456"/>
    <n v="0"/>
  </r>
  <r>
    <s v="E06000049_CLA in independent or semi-independent accommodation_Number"/>
    <s v="E06000049"/>
    <x v="23"/>
    <s v="Single time point"/>
    <n v="2019"/>
    <s v="Children in care"/>
    <x v="3"/>
    <s v="Number"/>
    <n v="42"/>
    <n v="76523"/>
    <n v="0.54885459273682424"/>
    <s v="0.5 per 1000 0-17 yr olds"/>
    <x v="457"/>
    <n v="0"/>
  </r>
  <r>
    <s v="E10000023_CLA in independent or semi-independent accommodation_Number"/>
    <s v="E10000023"/>
    <x v="88"/>
    <s v="Single time point"/>
    <n v="2019"/>
    <s v="Children in care"/>
    <x v="3"/>
    <s v="Number"/>
    <n v="19"/>
    <n v="117499"/>
    <n v="0.16170350385960733"/>
    <s v="0.2 per 1000 0-17 yr olds"/>
    <x v="458"/>
    <n v="0"/>
  </r>
  <r>
    <s v="E08000021_CLA in independent or semi-independent accommodation_Number"/>
    <s v="E08000021"/>
    <x v="81"/>
    <s v="Single time point"/>
    <n v="2019"/>
    <s v="Children in care"/>
    <x v="3"/>
    <s v="Number"/>
    <n v="13"/>
    <n v="58056"/>
    <n v="0.22392173074273117"/>
    <s v="0.2 per 1000 0-17 yr olds"/>
    <x v="459"/>
    <n v="0"/>
  </r>
  <r>
    <s v="E06000011_CLA in independent or semi-independent accommodation_Number"/>
    <s v="E06000011"/>
    <x v="39"/>
    <s v="Single time point"/>
    <n v="2019"/>
    <s v="Children in care"/>
    <x v="3"/>
    <s v="Number"/>
    <n v="23"/>
    <n v="62942"/>
    <n v="0.36541577960662197"/>
    <s v="0.4 per 1000 0-17 yr olds"/>
    <x v="460"/>
    <n v="0"/>
  </r>
  <r>
    <s v="E09000028_CLA in independent or semi-independent accommodation_Number"/>
    <s v="E09000028"/>
    <x v="118"/>
    <s v="Single time point"/>
    <n v="2019"/>
    <s v="Children in care"/>
    <x v="3"/>
    <s v="Number"/>
    <n v="37"/>
    <n v="65121"/>
    <n v="0.56817309316503128"/>
    <s v="0.6 per 1000 0-17 yr olds"/>
    <x v="461"/>
    <n v="0"/>
  </r>
  <r>
    <s v="E06000031_CLA in independent or semi-independent accommodation_Number"/>
    <s v="E06000031"/>
    <x v="95"/>
    <s v="Single time point"/>
    <n v="2019"/>
    <s v="Children in care"/>
    <x v="3"/>
    <s v="Number"/>
    <n v="48"/>
    <n v="51137"/>
    <n v="0.93865498562684557"/>
    <s v="0.9 per 1000 0-17 yr olds"/>
    <x v="462"/>
    <n v="0"/>
  </r>
  <r>
    <s v="E09000007_CLA in independent or semi-independent accommodation_Number"/>
    <s v="E09000007"/>
    <x v="21"/>
    <s v="Single time point"/>
    <n v="2019"/>
    <s v="Children in care"/>
    <x v="3"/>
    <s v="Number"/>
    <n v="51"/>
    <n v="50983"/>
    <n v="1.000333444481494"/>
    <s v="1 per 1000 0-17 yr olds"/>
    <x v="463"/>
    <n v="0"/>
  </r>
  <r>
    <s v="E10000012_CLA in independent or semi-independent accommodation_Number"/>
    <s v="E10000012"/>
    <x v="42"/>
    <s v="Single time point"/>
    <n v="2019"/>
    <s v="Children in care"/>
    <x v="3"/>
    <s v="Number"/>
    <n v="134"/>
    <n v="311172"/>
    <n v="0.43063000527039708"/>
    <s v="0.4 per 1000 0-17 yr olds"/>
    <x v="464"/>
    <n v="0"/>
  </r>
  <r>
    <s v="E06000003_CLA in independent or semi-independent accommodation_Number"/>
    <s v="E06000003"/>
    <x v="101"/>
    <s v="Single time point"/>
    <n v="2019"/>
    <s v="Children in care"/>
    <x v="3"/>
    <s v="Number"/>
    <n v="23"/>
    <n v="27626"/>
    <n v="0.83254904799826246"/>
    <s v="0.8 per 1000 0-17 yr olds"/>
    <x v="465"/>
    <n v="0"/>
  </r>
  <r>
    <s v="E10000034_CLA in independent or semi-independent accommodation_Number"/>
    <s v="E10000034"/>
    <x v="150"/>
    <s v="Single time point"/>
    <n v="2019"/>
    <s v="Children in care"/>
    <x v="3"/>
    <s v="Number"/>
    <n v="55"/>
    <n v="117783"/>
    <n v="0.46696042722633996"/>
    <s v="0.5 per 1000 0-17 yr olds"/>
    <x v="466"/>
    <n v="0"/>
  </r>
  <r>
    <s v="E08000019_CLA in independent or semi-independent accommodation_Number"/>
    <s v="E08000019"/>
    <x v="109"/>
    <s v="Single time point"/>
    <n v="2019"/>
    <s v="Children in care"/>
    <x v="3"/>
    <s v="Number"/>
    <n v="31"/>
    <n v="117497"/>
    <n v="0.26383652348570602"/>
    <s v="0.3 per 1000 0-17 yr olds"/>
    <x v="467"/>
    <n v="0"/>
  </r>
  <r>
    <s v="E09000011_CLA in independent or semi-independent accommodation_Number"/>
    <s v="E09000011"/>
    <x v="45"/>
    <s v="Single time point"/>
    <n v="2019"/>
    <s v="Children in care"/>
    <x v="3"/>
    <s v="Number"/>
    <n v="45"/>
    <n v="68917"/>
    <n v="0.65295935690758444"/>
    <s v="0.7 per 1000 0-17 yr olds"/>
    <x v="468"/>
    <n v="0"/>
  </r>
  <r>
    <s v="E08000011_CLA in independent or semi-independent accommodation_Number"/>
    <s v="E08000011"/>
    <x v="66"/>
    <s v="Single time point"/>
    <n v="2019"/>
    <s v="Children in care"/>
    <x v="3"/>
    <s v="Number"/>
    <n v="15"/>
    <n v="33477"/>
    <n v="0.44806882337126985"/>
    <s v="0.4 per 1000 0-17 yr olds"/>
    <x v="469"/>
    <n v="0"/>
  </r>
  <r>
    <s v="E08000008_CLA in independent or semi-independent accommodation_Number"/>
    <s v="E08000008"/>
    <x v="129"/>
    <s v="Single time point"/>
    <n v="2019"/>
    <s v="Children in care"/>
    <x v="3"/>
    <s v="Number"/>
    <n v="35"/>
    <n v="50223"/>
    <n v="0.696891862294168"/>
    <s v="0.7 per 1000 0-17 yr olds"/>
    <x v="470"/>
    <n v="0"/>
  </r>
  <r>
    <s v="E06000042_CLA in independent or semi-independent accommodation_Number"/>
    <s v="E06000042"/>
    <x v="80"/>
    <s v="Single time point"/>
    <n v="2019"/>
    <s v="Children in care"/>
    <x v="3"/>
    <s v="Number"/>
    <n v="21"/>
    <n v="68278"/>
    <n v="0.3075661267172442"/>
    <s v="0.3 per 1000 0-17 yr olds"/>
    <x v="471"/>
    <n v="0"/>
  </r>
  <r>
    <s v="E08000009_CLA in independent or semi-independent accommodation_Number"/>
    <s v="E08000009"/>
    <x v="134"/>
    <s v="Single time point"/>
    <n v="2019"/>
    <s v="Children in care"/>
    <x v="3"/>
    <s v="Number"/>
    <n v="15"/>
    <n v="56087"/>
    <n v="0.26744165314600532"/>
    <s v="0.3 per 1000 0-17 yr olds"/>
    <x v="472"/>
    <n v="0"/>
  </r>
  <r>
    <s v="E08000020_CLA in independent or semi-independent accommodation_Number"/>
    <s v="E08000020"/>
    <x v="43"/>
    <s v="Single time point"/>
    <n v="2019"/>
    <s v="Children in care"/>
    <x v="3"/>
    <s v="Number"/>
    <s v="*"/>
    <n v="39605"/>
    <s v="*"/>
    <s v="N/A"/>
    <x v="356"/>
    <n v="0"/>
  </r>
  <r>
    <s v="E09000023_CLA in independent or semi-independent accommodation_Number"/>
    <s v="E09000023"/>
    <x v="72"/>
    <s v="Single time point"/>
    <n v="2019"/>
    <s v="Children in care"/>
    <x v="3"/>
    <s v="Number"/>
    <n v="39"/>
    <n v="68458"/>
    <n v="0.5696923661222939"/>
    <s v="0.6 per 1000 0-17 yr olds"/>
    <x v="473"/>
    <n v="0"/>
  </r>
  <r>
    <s v="E06000050_CLA in independent or semi-independent accommodation_Number"/>
    <s v="E06000050"/>
    <x v="152"/>
    <s v="Single time point"/>
    <n v="2019"/>
    <s v="Children in care"/>
    <x v="3"/>
    <s v="Number"/>
    <n v="23"/>
    <n v="68054"/>
    <n v="0.33796690863138096"/>
    <s v="0.3 per 1000 0-17 yr olds"/>
    <x v="474"/>
    <n v="0"/>
  </r>
  <r>
    <s v="E09000012_CLA in independent or semi-independent accommodation_Number"/>
    <s v="E09000012"/>
    <x v="46"/>
    <s v="Single time point"/>
    <n v="2019"/>
    <s v="Children in care"/>
    <x v="3"/>
    <s v="Number"/>
    <n v="56"/>
    <n v="63655"/>
    <n v="0.87974236116565863"/>
    <s v="0.9 per 1000 0-17 yr olds"/>
    <x v="475"/>
    <n v="0"/>
  </r>
  <r>
    <s v="E06000024_CLA in independent or semi-independent accommodation_Number"/>
    <s v="E06000024"/>
    <x v="86"/>
    <s v="Single time point"/>
    <n v="2019"/>
    <s v="Children in care"/>
    <x v="3"/>
    <s v="Number"/>
    <n v="21"/>
    <n v="43435"/>
    <n v="0.48348106365834004"/>
    <s v="0.5 per 1000 0-17 yr olds"/>
    <x v="444"/>
    <n v="0"/>
  </r>
  <r>
    <s v="E10000019_CLA in independent or semi-independent accommodation_Number"/>
    <s v="E10000019"/>
    <x v="73"/>
    <s v="Single time point"/>
    <n v="2019"/>
    <s v="Children in care"/>
    <x v="3"/>
    <s v="Number"/>
    <n v="55"/>
    <n v="145641"/>
    <n v="0.37764091155649854"/>
    <s v="0.4 per 1000 0-17 yr olds"/>
    <x v="476"/>
    <n v="0"/>
  </r>
  <r>
    <s v="E09000019_CLA in independent or semi-independent accommodation_Number"/>
    <s v="E09000019"/>
    <x v="60"/>
    <s v="Single time point"/>
    <n v="2019"/>
    <s v="Children in care"/>
    <x v="3"/>
    <s v="Number"/>
    <n v="28"/>
    <n v="42098"/>
    <n v="0.66511473229132023"/>
    <s v="0.7 per 1000 0-17 yr olds"/>
    <x v="477"/>
    <n v="0"/>
  </r>
  <r>
    <s v="E06000037_CLA in independent or semi-independent accommodation_Number"/>
    <s v="E06000037"/>
    <x v="141"/>
    <s v="Single time point"/>
    <n v="2019"/>
    <s v="Children in care"/>
    <x v="3"/>
    <s v="Number"/>
    <n v="26"/>
    <n v="35623"/>
    <n v="0.72986553631081041"/>
    <s v="0.7 per 1000 0-17 yr olds"/>
    <x v="478"/>
    <n v="0"/>
  </r>
  <r>
    <s v="E09000016_CLA in independent or semi-independent accommodation_Number"/>
    <s v="E09000016"/>
    <x v="53"/>
    <s v="Single time point"/>
    <n v="2019"/>
    <s v="Children in care"/>
    <x v="3"/>
    <s v="Number"/>
    <n v="43"/>
    <n v="57541"/>
    <n v="0.74729323438939188"/>
    <s v="0.7 per 1000 0-17 yr olds"/>
    <x v="479"/>
    <n v="0"/>
  </r>
  <r>
    <s v="E10000030_CLA in independent or semi-independent accommodation_Number"/>
    <s v="E10000030"/>
    <x v="126"/>
    <s v="Single time point"/>
    <n v="2019"/>
    <s v="Children in care"/>
    <x v="3"/>
    <s v="Number"/>
    <n v="91"/>
    <n v="261905"/>
    <n v="0.34745422958706401"/>
    <s v="0.3 per 1000 0-17 yr olds"/>
    <x v="480"/>
    <n v="0"/>
  </r>
  <r>
    <s v="E08000029_CLA in independent or semi-independent accommodation_Number"/>
    <s v="E08000029"/>
    <x v="112"/>
    <s v="Single time point"/>
    <n v="2019"/>
    <s v="Children in care"/>
    <x v="3"/>
    <s v="Number"/>
    <n v="34"/>
    <n v="46946"/>
    <n v="0.72423635666510466"/>
    <s v="0.7 per 1000 0-17 yr olds"/>
    <x v="481"/>
    <n v="0"/>
  </r>
  <r>
    <s v="E08000035_CLA in independent or semi-independent accommodation_Number"/>
    <s v="E08000035"/>
    <x v="69"/>
    <s v="Single time point"/>
    <n v="2019"/>
    <s v="Children in care"/>
    <x v="3"/>
    <s v="Number"/>
    <n v="66"/>
    <n v="168176"/>
    <n v="0.39244600894301207"/>
    <s v="0.4 per 1000 0-17 yr olds"/>
    <x v="482"/>
    <n v="0"/>
  </r>
  <r>
    <s v="E06000029_CLA in independent or semi-independent accommodation_Number"/>
    <s v="E06000029"/>
    <x v="97"/>
    <s v="Single time point"/>
    <n v="2019"/>
    <s v="Children in care"/>
    <x v="3"/>
    <s v="Number"/>
    <n v="26"/>
    <n v="30188"/>
    <n v="0.8612693785610176"/>
    <s v="0.9 per 1000 0-17 yr olds"/>
    <x v="483"/>
    <n v="0"/>
  </r>
  <r>
    <s v="E09000032_CLA in independent or semi-independent accommodation_Number"/>
    <s v="E09000032"/>
    <x v="138"/>
    <s v="Single time point"/>
    <n v="2019"/>
    <s v="Children in care"/>
    <x v="3"/>
    <s v="Number"/>
    <n v="61"/>
    <n v="63840"/>
    <n v="0.95551378446115287"/>
    <s v="1 per 1000 0-17 yr olds"/>
    <x v="397"/>
    <n v="0"/>
  </r>
  <r>
    <s v="E06000010_CLA in independent or semi-independent accommodation_Number"/>
    <s v="E06000010"/>
    <x v="63"/>
    <s v="Single time point"/>
    <n v="2019"/>
    <s v="Children in care"/>
    <x v="3"/>
    <s v="Number"/>
    <n v="55"/>
    <n v="57023"/>
    <n v="0.96452308717535029"/>
    <s v="1 per 1000 0-17 yr olds"/>
    <x v="484"/>
    <n v="0"/>
  </r>
  <r>
    <s v="E06000035_CLA in independent or semi-independent accommodation_Number"/>
    <s v="E06000035"/>
    <x v="77"/>
    <s v="Single time point"/>
    <n v="2019"/>
    <s v="Children in care"/>
    <x v="3"/>
    <s v="Number"/>
    <n v="21"/>
    <n v="64391"/>
    <n v="0.32613253404978954"/>
    <s v="0.3 per 1000 0-17 yr olds"/>
    <x v="485"/>
    <n v="0"/>
  </r>
  <r>
    <s v="E06000019_CLA in independent or semi-independent accommodation_Number"/>
    <s v="E06000019"/>
    <x v="54"/>
    <s v="Single time point"/>
    <n v="2019"/>
    <s v="Children in care"/>
    <x v="3"/>
    <s v="Number"/>
    <n v="15"/>
    <n v="36103"/>
    <n v="0.41547793812148576"/>
    <s v="0.4 per 1000 0-17 yr olds"/>
    <x v="486"/>
    <n v="0"/>
  </r>
  <r>
    <s v="E06000021_CLA in independent or semi-independent accommodation_Number"/>
    <s v="E06000021"/>
    <x v="123"/>
    <s v="Single time point"/>
    <n v="2019"/>
    <s v="Children in care"/>
    <x v="3"/>
    <s v="Number"/>
    <n v="30"/>
    <n v="57549"/>
    <n v="0.52129489652296301"/>
    <s v="0.5 per 1000 0-17 yr olds"/>
    <x v="487"/>
    <n v="0"/>
  </r>
  <r>
    <s v="E06000054_CLA in independent or semi-independent accommodation_Number"/>
    <s v="E06000054"/>
    <x v="145"/>
    <s v="Single time point"/>
    <n v="2019"/>
    <s v="Children in care"/>
    <x v="3"/>
    <s v="Number"/>
    <n v="36"/>
    <n v="105692"/>
    <n v="0.34061234530522649"/>
    <s v="0.3 per 1000 0-17 yr olds"/>
    <x v="488"/>
    <n v="0"/>
  </r>
  <r>
    <s v="E08000002_CLA in independent or semi-independent accommodation_Number"/>
    <s v="E08000002"/>
    <x v="18"/>
    <s v="Single time point"/>
    <n v="2019"/>
    <s v="Children in care"/>
    <x v="3"/>
    <s v="Number"/>
    <n v="17"/>
    <n v="43142"/>
    <n v="0.39404756385888462"/>
    <s v="0.4 per 1000 0-17 yr olds"/>
    <x v="489"/>
    <n v="0"/>
  </r>
  <r>
    <s v="E09000026_CLA in independent or semi-independent accommodation_Number"/>
    <s v="E09000026"/>
    <x v="100"/>
    <s v="Single time point"/>
    <n v="2019"/>
    <s v="Children in care"/>
    <x v="3"/>
    <s v="Number"/>
    <n v="34"/>
    <n v="76159"/>
    <n v="0.44643443322522613"/>
    <s v="0.4 per 1000 0-17 yr olds"/>
    <x v="490"/>
    <n v="0"/>
  </r>
  <r>
    <s v="E09000022_CLA in independent or semi-independent accommodation_Number"/>
    <s v="E09000022"/>
    <x v="67"/>
    <s v="Single time point"/>
    <n v="2019"/>
    <s v="Children in care"/>
    <x v="3"/>
    <s v="Number"/>
    <n v="43"/>
    <n v="62629"/>
    <n v="0.68658289290903574"/>
    <s v="0.7 per 1000 0-17 yr olds"/>
    <x v="491"/>
    <n v="0"/>
  </r>
  <r>
    <s v="E10000021_CLA in independent or semi-independent accommodation_Number"/>
    <s v="E10000021"/>
    <x v="89"/>
    <s v="Single time point"/>
    <n v="2019"/>
    <s v="Children in care"/>
    <x v="3"/>
    <s v="Number"/>
    <n v="96"/>
    <n v="170235"/>
    <n v="0.56392633712221341"/>
    <s v="0.6 per 1000 0-17 yr olds"/>
    <x v="492"/>
    <n v="0"/>
  </r>
  <r>
    <s v="E06000032_CLA in independent or semi-independent accommodation_Number"/>
    <s v="E06000032"/>
    <x v="75"/>
    <s v="Single time point"/>
    <n v="2019"/>
    <s v="Children in care"/>
    <x v="3"/>
    <s v="Number"/>
    <n v="55"/>
    <n v="57375"/>
    <n v="0.95860566448801743"/>
    <s v="1 per 1000 0-17 yr olds"/>
    <x v="493"/>
    <n v="0"/>
  </r>
  <r>
    <s v="E08000027_CLA in independent or semi-independent accommodation_Number"/>
    <s v="E08000027"/>
    <x v="36"/>
    <s v="Single time point"/>
    <n v="2019"/>
    <s v="Children in care"/>
    <x v="3"/>
    <s v="Number"/>
    <n v="16"/>
    <n v="69265"/>
    <n v="0.23099689597921028"/>
    <s v="0.2 per 1000 0-17 yr olds"/>
    <x v="494"/>
    <n v="0"/>
  </r>
  <r>
    <s v="E09000021_CLA in independent or semi-independent accommodation_Number"/>
    <s v="E09000021"/>
    <x v="64"/>
    <s v="Single time point"/>
    <n v="2019"/>
    <s v="Children in care"/>
    <x v="3"/>
    <s v="Number"/>
    <n v="23"/>
    <n v="38977"/>
    <n v="0.590091592477615"/>
    <s v="0.6 per 1000 0-17 yr olds"/>
    <x v="495"/>
    <n v="0"/>
  </r>
  <r>
    <s v="E10000020_CLA in independent or semi-independent accommodation_Number"/>
    <s v="E10000020"/>
    <x v="83"/>
    <s v="Single time point"/>
    <n v="2019"/>
    <s v="Children in care"/>
    <x v="3"/>
    <s v="Number"/>
    <n v="91"/>
    <n v="170810"/>
    <n v="0.53275569346057017"/>
    <s v="0.5 per 1000 0-17 yr olds"/>
    <x v="496"/>
    <n v="0"/>
  </r>
  <r>
    <s v="E06000030_CLA in independent or semi-independent accommodation_Number"/>
    <s v="E06000030"/>
    <x v="128"/>
    <s v="Single time point"/>
    <n v="2019"/>
    <s v="Children in care"/>
    <x v="3"/>
    <s v="Number"/>
    <n v="20"/>
    <n v="50239"/>
    <n v="0.39809709588168557"/>
    <s v="0.4 per 1000 0-17 yr olds"/>
    <x v="497"/>
    <n v="0"/>
  </r>
  <r>
    <s v="E06000017_CLA in independent or semi-independent accommodation_Number"/>
    <s v="E06000017"/>
    <x v="105"/>
    <s v="Single time point"/>
    <n v="2019"/>
    <s v="Children in care"/>
    <x v="3"/>
    <s v="Number"/>
    <n v="0"/>
    <n v="7807"/>
    <n v="0"/>
    <s v="0 per 1000 0-17 yr olds"/>
    <x v="295"/>
    <n v="0"/>
  </r>
  <r>
    <s v="E06000005_CLA in independent or semi-independent accommodation_Number"/>
    <s v="E06000005"/>
    <x v="30"/>
    <s v="Single time point"/>
    <n v="2019"/>
    <s v="Children in care"/>
    <x v="3"/>
    <s v="Number"/>
    <n v="5"/>
    <n v="22454"/>
    <n v="0.22267747394673554"/>
    <s v="0.2 per 1000 0-17 yr olds"/>
    <x v="498"/>
    <n v="0"/>
  </r>
  <r>
    <s v="E08000003_CLA in independent or semi-independent accommodation_Number"/>
    <s v="E08000003"/>
    <x v="76"/>
    <s v="Single time point"/>
    <n v="2019"/>
    <s v="Children in care"/>
    <x v="3"/>
    <s v="Number"/>
    <n v="105"/>
    <n v="121962"/>
    <n v="0.86092389432774141"/>
    <s v="0.9 per 1000 0-17 yr olds"/>
    <x v="499"/>
    <n v="0"/>
  </r>
  <r>
    <s v="E10000027_CLA in independent or semi-independent accommodation_Number"/>
    <s v="E10000027"/>
    <x v="113"/>
    <s v="Single time point"/>
    <n v="2019"/>
    <s v="Children in care"/>
    <x v="3"/>
    <s v="Number"/>
    <n v="38"/>
    <n v="110700"/>
    <n v="0.34327009936766034"/>
    <s v="0.3 per 1000 0-17 yr olds"/>
    <x v="500"/>
    <n v="0"/>
  </r>
  <r>
    <s v="E06000048_CLA in independent or semi-independent accommodation_Number"/>
    <s v="E06000048"/>
    <x v="90"/>
    <s v="Single time point"/>
    <n v="2019"/>
    <s v="Children in care"/>
    <x v="3"/>
    <s v="Number"/>
    <n v="7"/>
    <n v="59011"/>
    <e v="#N/A"/>
    <s v="0.1 per 1000 0-17 yr olds"/>
    <x v="501"/>
    <n v="0"/>
  </r>
  <r>
    <s v="E09000020_CLA in independent or semi-independent accommodation_Number"/>
    <s v="E09000020"/>
    <x v="61"/>
    <s v="Single time point"/>
    <n v="2019"/>
    <s v="Children in care"/>
    <x v="3"/>
    <s v="Number"/>
    <n v="17"/>
    <n v="28678"/>
    <n v="0.59278889741265084"/>
    <s v="0.6 per 1000 0-17 yr olds"/>
    <x v="502"/>
    <n v="0"/>
  </r>
  <r>
    <s v="E06000025_CLA in independent or semi-independent accommodation_Number"/>
    <s v="E06000025"/>
    <x v="114"/>
    <s v="Single time point"/>
    <n v="2019"/>
    <s v="Children in care"/>
    <x v="3"/>
    <s v="Number"/>
    <n v="8"/>
    <n v="58867"/>
    <n v="0.13589957021760921"/>
    <s v="0.1 per 1000 0-17 yr olds"/>
    <x v="503"/>
    <n v="0"/>
  </r>
  <r>
    <s v="E06000023_CLA in independent or semi-independent accommodation_Number"/>
    <s v="E06000023"/>
    <x v="15"/>
    <s v="Single time point"/>
    <n v="2019"/>
    <s v="Children in care"/>
    <x v="3"/>
    <s v="Number"/>
    <n v="35"/>
    <n v="94016"/>
    <n v="0.37227705922396193"/>
    <s v="0.4 per 1000 0-17 yr olds"/>
    <x v="504"/>
    <n v="0"/>
  </r>
  <r>
    <s v="E06000033_CLA in independent or semi-independent accommodation_Number"/>
    <s v="E06000033"/>
    <x v="117"/>
    <s v="Single time point"/>
    <n v="2019"/>
    <s v="Children in care"/>
    <x v="3"/>
    <s v="Number"/>
    <n v="36"/>
    <n v="39540"/>
    <n v="0.91047040971168447"/>
    <s v="0.9 per 1000 0-17 yr olds"/>
    <x v="505"/>
    <n v="0"/>
  </r>
  <r>
    <s v="E09000003_CLA in independent or semi-independent accommodation_Number"/>
    <s v="E09000003"/>
    <x v="1"/>
    <s v="Single time point"/>
    <n v="2019"/>
    <s v="Children in care"/>
    <x v="3"/>
    <s v="Number"/>
    <n v="49"/>
    <n v="92701"/>
    <n v="0.5285811372045609"/>
    <s v="0.5 per 1000 0-17 yr olds"/>
    <x v="506"/>
    <n v="0"/>
  </r>
  <r>
    <s v="E10000003_CLA in independent or semi-independent accommodation_Number"/>
    <s v="E10000003"/>
    <x v="20"/>
    <s v="Single time point"/>
    <n v="2019"/>
    <s v="Children in care"/>
    <x v="3"/>
    <s v="Number"/>
    <n v="86"/>
    <n v="135719"/>
    <n v="0.6336621991025575"/>
    <s v="0.6 per 1000 0-17 yr olds"/>
    <x v="507"/>
    <n v="0"/>
  </r>
  <r>
    <s v="E06000014_CLA in independent or semi-independent accommodation_Number"/>
    <s v="E06000014"/>
    <x v="151"/>
    <s v="Single time point"/>
    <n v="2019"/>
    <s v="Children in care"/>
    <x v="3"/>
    <s v="Number"/>
    <n v="10"/>
    <n v="36572"/>
    <n v="0.27343322760581862"/>
    <s v="0.3 per 1000 0-17 yr olds"/>
    <x v="508"/>
    <n v="0"/>
  </r>
  <r>
    <s v="E06000020_CLA in independent or semi-independent accommodation_Number"/>
    <s v="E06000020"/>
    <x v="130"/>
    <s v="Single time point"/>
    <n v="2019"/>
    <s v="Children in care"/>
    <x v="3"/>
    <s v="Number"/>
    <n v="10"/>
    <n v="40620"/>
    <n v="0.2461841457410143"/>
    <s v="0.2 per 1000 0-17 yr olds"/>
    <x v="509"/>
    <n v="0"/>
  </r>
  <r>
    <s v="E06000012_CLA in independent or semi-independent accommodation_Number"/>
    <s v="E06000012"/>
    <x v="84"/>
    <s v="Single time point"/>
    <n v="2019"/>
    <s v="Children in care"/>
    <x v="3"/>
    <s v="Number"/>
    <n v="25"/>
    <n v="34503"/>
    <n v="0.72457467466597103"/>
    <s v="0.7 per 1000 0-17 yr olds"/>
    <x v="510"/>
    <n v="0"/>
  </r>
  <r>
    <s v="E08000015_CLA in independent or semi-independent accommodation_Number"/>
    <s v="E08000015"/>
    <x v="147"/>
    <s v="Single time point"/>
    <n v="2019"/>
    <s v="Children in care"/>
    <x v="3"/>
    <s v="Number"/>
    <n v="34"/>
    <n v="67576"/>
    <n v="0.50313720847638221"/>
    <s v="0.5 per 1000 0-17 yr olds"/>
    <x v="511"/>
    <n v="0"/>
  </r>
  <r>
    <s v="E09000017_CLA in independent or semi-independent accommodation_Number"/>
    <s v="E09000017"/>
    <x v="56"/>
    <s v="Single time point"/>
    <n v="2019"/>
    <s v="Children in care"/>
    <x v="3"/>
    <s v="Number"/>
    <n v="90"/>
    <n v="73377"/>
    <n v="1.2265423770391266"/>
    <s v="1.2 per 1000 0-17 yr olds"/>
    <x v="512"/>
    <n v="0"/>
  </r>
  <r>
    <s v="E06000013_CLA in independent or semi-independent accommodation_Number"/>
    <s v="E06000013"/>
    <x v="85"/>
    <s v="Single time point"/>
    <n v="2019"/>
    <s v="Children in care"/>
    <x v="3"/>
    <s v="Number"/>
    <n v="19"/>
    <n v="35714"/>
    <n v="0.53200425603404822"/>
    <s v="0.5 per 1000 0-17 yr olds"/>
    <x v="513"/>
    <n v="0"/>
  </r>
  <r>
    <s v="E09000008_CLA in independent or semi-independent accommodation_Number"/>
    <s v="E09000008"/>
    <x v="28"/>
    <s v="Single time point"/>
    <n v="2019"/>
    <s v="Children in care"/>
    <x v="3"/>
    <s v="Number"/>
    <n v="74"/>
    <n v="94702"/>
    <n v="0.781398492112099"/>
    <s v="0.8 per 1000 0-17 yr olds"/>
    <x v="514"/>
    <n v="0"/>
  </r>
  <r>
    <s v="E06000015_CLA in independent or semi-independent accommodation_Number"/>
    <s v="E06000015"/>
    <x v="31"/>
    <s v="Single time point"/>
    <n v="2019"/>
    <s v="Children in care"/>
    <x v="3"/>
    <s v="Number"/>
    <n v="49"/>
    <n v="59899"/>
    <n v="0.8180437069066262"/>
    <s v="0.8 per 1000 0-17 yr olds"/>
    <x v="515"/>
    <n v="0"/>
  </r>
  <r>
    <s v="E09000027_CLA in independent or semi-independent accommodation_Number"/>
    <s v="E09000027"/>
    <x v="102"/>
    <s v="Single time point"/>
    <n v="2019"/>
    <s v="Children in care"/>
    <x v="3"/>
    <s v="Number"/>
    <n v="29"/>
    <n v="45525"/>
    <n v="0.63701263042284462"/>
    <s v="0.6 per 1000 0-17 yr olds"/>
    <x v="516"/>
    <n v="0"/>
  </r>
  <r>
    <s v="E09000018_CLA in independent or semi-independent accommodation_Number"/>
    <s v="E09000018"/>
    <x v="57"/>
    <s v="Single time point"/>
    <n v="2019"/>
    <s v="Children in care"/>
    <x v="3"/>
    <s v="Number"/>
    <n v="53"/>
    <n v="64898"/>
    <n v="0.81666615304015522"/>
    <s v="0.8 per 1000 0-17 yr olds"/>
    <x v="517"/>
    <n v="0"/>
  </r>
  <r>
    <s v="E06000006_CLA in independent or semi-independent accommodation_Number"/>
    <s v="E06000006"/>
    <x v="47"/>
    <s v="Single time point"/>
    <n v="2019"/>
    <s v="Children in care"/>
    <x v="3"/>
    <s v="Number"/>
    <n v="18"/>
    <n v="28617"/>
    <n v="0.62899675018345735"/>
    <s v="0.6 per 1000 0-17 yr olds"/>
    <x v="518"/>
    <n v="0"/>
  </r>
  <r>
    <s v="E08000034_CLA in independent or semi-independent accommodation_Number"/>
    <s v="E08000034"/>
    <x v="65"/>
    <s v="Single time point"/>
    <n v="2019"/>
    <s v="Children in care"/>
    <x v="3"/>
    <s v="Number"/>
    <n v="35"/>
    <n v="100174"/>
    <n v="0.34939205781939425"/>
    <s v="0.3 per 1000 0-17 yr olds"/>
    <x v="519"/>
    <n v="0"/>
  </r>
  <r>
    <s v="E10000029_CLA in independent or semi-independent accommodation_Number"/>
    <s v="E10000029"/>
    <x v="124"/>
    <s v="Single time point"/>
    <n v="2019"/>
    <s v="Children in care"/>
    <x v="3"/>
    <s v="Number"/>
    <n v="117"/>
    <n v="152752"/>
    <n v="0.76594741803707966"/>
    <s v="0.8 per 1000 0-17 yr olds"/>
    <x v="520"/>
    <n v="0"/>
  </r>
  <r>
    <s v="E06000026_CLA in independent or semi-independent accommodation_Number"/>
    <s v="E06000026"/>
    <x v="96"/>
    <s v="Single time point"/>
    <n v="2019"/>
    <s v="Children in care"/>
    <x v="3"/>
    <s v="Number"/>
    <n v="32"/>
    <n v="52552"/>
    <n v="0.60892068808037747"/>
    <s v="0.6 per 1000 0-17 yr olds"/>
    <x v="521"/>
    <n v="0"/>
  </r>
  <r>
    <s v="E08000022_CLA in independent or semi-independent accommodation_Number"/>
    <s v="E08000022"/>
    <x v="87"/>
    <s v="Single time point"/>
    <n v="2019"/>
    <s v="Children in care"/>
    <x v="3"/>
    <s v="Number"/>
    <n v="11"/>
    <n v="41360"/>
    <n v="0.26595744680851063"/>
    <s v="0.3 per 1000 0-17 yr olds"/>
    <x v="522"/>
    <n v="0"/>
  </r>
  <r>
    <s v="E09000009_CLA in independent or semi-independent accommodation_Number"/>
    <s v="E09000009"/>
    <x v="38"/>
    <s v="Single time point"/>
    <n v="2019"/>
    <s v="Children in care"/>
    <x v="3"/>
    <s v="Number"/>
    <n v="51"/>
    <n v="81732"/>
    <n v="0.62399060343561885"/>
    <s v="0.6 per 1000 0-17 yr olds"/>
    <x v="523"/>
    <n v="0"/>
  </r>
  <r>
    <s v="E10000032_CLA in independent or semi-independent accommodation_Number"/>
    <s v="E10000032"/>
    <x v="142"/>
    <s v="Single time point"/>
    <n v="2019"/>
    <s v="Children in care"/>
    <x v="3"/>
    <s v="Number"/>
    <n v="67"/>
    <n v="174672"/>
    <n v="0.38357607401300725"/>
    <s v="0.4 per 1000 0-17 yr olds"/>
    <x v="524"/>
    <n v="0"/>
  </r>
  <r>
    <s v="E06000044_CLA in independent or semi-independent accommodation_Number"/>
    <s v="E06000044"/>
    <x v="98"/>
    <s v="Single time point"/>
    <n v="2019"/>
    <s v="Children in care"/>
    <x v="3"/>
    <s v="Number"/>
    <n v="61"/>
    <n v="44046"/>
    <n v="1.384915769876947"/>
    <s v="1.4 per 1000 0-17 yr olds"/>
    <x v="525"/>
    <n v="0"/>
  </r>
  <r>
    <s v="E09000031_CLA in independent or semi-independent accommodation_Number"/>
    <s v="E09000031"/>
    <x v="137"/>
    <s v="Single time point"/>
    <n v="2019"/>
    <s v="Children in care"/>
    <x v="3"/>
    <s v="Number"/>
    <n v="44"/>
    <n v="67017"/>
    <n v="0.65654983063998684"/>
    <s v="0.7 per 1000 0-17 yr olds"/>
    <x v="526"/>
    <n v="0"/>
  </r>
  <r>
    <s v="E10000006_CLA in independent or semi-independent accommodation_Number"/>
    <s v="E10000006"/>
    <x v="29"/>
    <s v="Single time point"/>
    <n v="2019"/>
    <s v="Children in care"/>
    <x v="3"/>
    <s v="Number"/>
    <n v="26"/>
    <n v="92500"/>
    <n v="0.28108108108108104"/>
    <s v="0.3 per 1000 0-17 yr olds"/>
    <x v="527"/>
    <n v="0"/>
  </r>
  <r>
    <s v="E06000051_CLA in independent or semi-independent accommodation_Number"/>
    <s v="E06000051"/>
    <x v="110"/>
    <s v="Single time point"/>
    <n v="2019"/>
    <s v="Children in care"/>
    <x v="3"/>
    <s v="Number"/>
    <n v="25"/>
    <n v="59839"/>
    <n v="0.41778773040993328"/>
    <s v="0.4 per 1000 0-17 yr olds"/>
    <x v="528"/>
    <n v="0"/>
  </r>
  <r>
    <s v="E08000024_CLA in independent or semi-independent accommodation_Number"/>
    <s v="E08000024"/>
    <x v="125"/>
    <s v="Single time point"/>
    <n v="2019"/>
    <s v="Children in care"/>
    <x v="3"/>
    <s v="Number"/>
    <n v="34"/>
    <n v="54563"/>
    <n v="0.62313289225299195"/>
    <s v="0.6 per 1000 0-17 yr olds"/>
    <x v="529"/>
    <n v="0"/>
  </r>
  <r>
    <s v="E06000018_CLA in independent or semi-independent accommodation_Number"/>
    <s v="E06000018"/>
    <x v="91"/>
    <s v="Single time point"/>
    <n v="2019"/>
    <s v="Children in care"/>
    <x v="3"/>
    <s v="Number"/>
    <n v="69"/>
    <n v="68651"/>
    <n v="1.0050836841415274"/>
    <s v="1 per 1000 0-17 yr olds"/>
    <x v="530"/>
    <n v="0"/>
  </r>
  <r>
    <s v="E08000017_CLA in independent or semi-independent accommodation_Number"/>
    <s v="E08000017"/>
    <x v="34"/>
    <s v="Single time point"/>
    <n v="2019"/>
    <s v="Children in care"/>
    <x v="3"/>
    <s v="Number"/>
    <n v="31"/>
    <n v="66448"/>
    <n v="0.4665302191187094"/>
    <s v="0.5 per 1000 0-17 yr olds"/>
    <x v="531"/>
    <n v="0"/>
  </r>
  <r>
    <s v="E10000025_CLA in independent or semi-independent accommodation_Number"/>
    <s v="E10000025"/>
    <x v="94"/>
    <s v="Single time point"/>
    <n v="2019"/>
    <s v="Children in care"/>
    <x v="3"/>
    <s v="Number"/>
    <n v="59"/>
    <n v="144788"/>
    <n v="0.40749233361880816"/>
    <s v="0.4 per 1000 0-17 yr olds"/>
    <x v="532"/>
    <n v="0"/>
  </r>
  <r>
    <s v="E08000030_CLA in independent or semi-independent accommodation_Number"/>
    <s v="E08000030"/>
    <x v="136"/>
    <s v="Single time point"/>
    <n v="2019"/>
    <s v="Children in care"/>
    <x v="3"/>
    <s v="Number"/>
    <n v="24"/>
    <n v="68157"/>
    <n v="0.35212817465557461"/>
    <s v="0.4 per 1000 0-17 yr olds"/>
    <x v="533"/>
    <n v="0"/>
  </r>
  <r>
    <s v="E10000002_CLA in independent or semi-independent accommodation_Number"/>
    <s v="E10000002"/>
    <x v="17"/>
    <s v="Single time point"/>
    <n v="2019"/>
    <s v="Children in care"/>
    <x v="3"/>
    <s v="Number"/>
    <n v="38"/>
    <n v="124321"/>
    <n v="0.30566034700493078"/>
    <s v="0.3 per 1000 0-17 yr olds"/>
    <x v="534"/>
    <n v="0"/>
  </r>
  <r>
    <s v="E10000009_CLA in independent or semi-independent accommodation_Number"/>
    <s v="E10000009"/>
    <x v="35"/>
    <s v="Single time point"/>
    <n v="2019"/>
    <s v="Children in care"/>
    <x v="3"/>
    <s v="Number"/>
    <n v="38"/>
    <n v="76699"/>
    <n v="0.49544322611768082"/>
    <s v="0.5 per 1000 0-17 yr olds"/>
    <x v="535"/>
    <n v="0"/>
  </r>
  <r>
    <s v="E06000016_CLA in independent or semi-independent accommodation_Number"/>
    <s v="E06000016"/>
    <x v="70"/>
    <s v="Single time point"/>
    <n v="2019"/>
    <s v="Children in care"/>
    <x v="3"/>
    <s v="Number"/>
    <n v="35"/>
    <n v="83994"/>
    <n v="0.41669643069743079"/>
    <s v="0.4 per 1000 0-17 yr olds"/>
    <x v="536"/>
    <n v="0"/>
  </r>
  <r>
    <s v="E08000036_CLA in independent or semi-independent accommodation_Number"/>
    <s v="E08000036"/>
    <x v="135"/>
    <s v="Single time point"/>
    <n v="2019"/>
    <s v="Children in care"/>
    <x v="3"/>
    <s v="Number"/>
    <n v="44"/>
    <n v="72893"/>
    <n v="0.60362449069183599"/>
    <s v="0.6 per 1000 0-17 yr olds"/>
    <x v="537"/>
    <n v="0"/>
  </r>
  <r>
    <s v="E06000039_CLA in independent or semi-independent accommodation_Number"/>
    <s v="E06000039"/>
    <x v="111"/>
    <s v="Single time point"/>
    <n v="2019"/>
    <s v="Children in care"/>
    <x v="3"/>
    <s v="Number"/>
    <n v="18"/>
    <n v="42699"/>
    <n v="0.42155553994238742"/>
    <s v="0.4 per 1000 0-17 yr olds"/>
    <x v="538"/>
    <n v="0"/>
  </r>
  <r>
    <s v="E06000028_CLA in independent or semi-independent accommodation_Number"/>
    <s v="E06000028"/>
    <x v="10"/>
    <s v="Single time point"/>
    <n v="2019"/>
    <s v="Children in care"/>
    <x v="3"/>
    <s v="Number"/>
    <n v="28"/>
    <n v="36373"/>
    <n v="0.76980177604266897"/>
    <s v="0.8 per 1000 0-17 yr olds"/>
    <x v="539"/>
    <n v="0"/>
  </r>
  <r>
    <s v="E09000001_CLA in independent or semi-independent accommodation_Number"/>
    <s v="E09000001"/>
    <x v="25"/>
    <s v="Single time point"/>
    <n v="2019"/>
    <s v="Children in care"/>
    <x v="3"/>
    <s v="Number"/>
    <n v="6"/>
    <n v="1453"/>
    <n v="4.1293874741913283"/>
    <s v="4.1 per 1000 0-17 yr olds"/>
    <x v="25"/>
    <n v="1"/>
  </r>
  <r>
    <s v="E08000033_CLA in independent or semi-independent accommodation_Number"/>
    <s v="E08000033"/>
    <x v="19"/>
    <s v="Single time point"/>
    <n v="2019"/>
    <s v="Children in care"/>
    <x v="3"/>
    <s v="Number"/>
    <n v="22"/>
    <n v="46021"/>
    <n v="0.4780426327111536"/>
    <s v="0.5 per 1000 0-17 yr olds"/>
    <x v="540"/>
    <n v="0"/>
  </r>
  <r>
    <s v="E06000040_CLA in independent or semi-independent accommodation_Number"/>
    <s v="E06000040"/>
    <x v="146"/>
    <s v="Single time point"/>
    <n v="2019"/>
    <s v="Children in care"/>
    <x v="3"/>
    <s v="Number"/>
    <n v="7"/>
    <n v="34604"/>
    <n v="0.20228875274534736"/>
    <s v="0.2 per 1000 0-17 yr olds"/>
    <x v="541"/>
    <n v="0"/>
  </r>
  <r>
    <s v="E06000022_CLA in independent or semi-independent accommodation_Number"/>
    <s v="E06000022"/>
    <x v="3"/>
    <s v="Single time point"/>
    <n v="2019"/>
    <s v="Children in care"/>
    <x v="3"/>
    <s v="Number"/>
    <n v="9"/>
    <n v="35946"/>
    <n v="0.25037556334501748"/>
    <s v="0.3 per 1000 0-17 yr olds"/>
    <x v="542"/>
    <n v="0"/>
  </r>
  <r>
    <s v="E06000052_CLA in independent or semi-independent accommodation_Number"/>
    <s v="E06000052"/>
    <x v="26"/>
    <s v="Single time point"/>
    <n v="2019"/>
    <s v="Children in care"/>
    <x v="3"/>
    <s v="Number"/>
    <n v="24"/>
    <n v="107810"/>
    <n v="0.22261385771264261"/>
    <s v="0.2 per 1000 0-17 yr olds"/>
    <x v="543"/>
    <n v="0"/>
  </r>
  <r>
    <s v="E06000038_CLA in independent or semi-independent accommodation_Number"/>
    <s v="E06000038"/>
    <x v="99"/>
    <s v="Single time point"/>
    <n v="2019"/>
    <s v="Children in care"/>
    <x v="3"/>
    <s v="Number"/>
    <n v="22"/>
    <n v="37080"/>
    <n v="0.59331175836030203"/>
    <s v="0.6 per 1000 0-17 yr olds"/>
    <x v="544"/>
    <n v="0"/>
  </r>
  <r>
    <s v="E06000007_CLA in independent or semi-independent accommodation_Number"/>
    <s v="E06000007"/>
    <x v="139"/>
    <s v="Single time point"/>
    <n v="2019"/>
    <s v="Children in care"/>
    <x v="3"/>
    <s v="Number"/>
    <n v="19"/>
    <n v="44484"/>
    <n v="0.4271198633216437"/>
    <s v="0.4 per 1000 0-17 yr olds"/>
    <x v="545"/>
    <n v="0"/>
  </r>
  <r>
    <s v="E10000017_CLA in independent or semi-independent accommodation_Number"/>
    <s v="E10000017"/>
    <x v="68"/>
    <s v="Single time point"/>
    <n v="2019"/>
    <s v="Children in care"/>
    <x v="3"/>
    <s v="Number"/>
    <n v="129"/>
    <n v="249727"/>
    <n v="0.5165640879840786"/>
    <s v="0.5 per 1000 0-17 yr olds"/>
    <x v="546"/>
    <n v="0"/>
  </r>
  <r>
    <s v="E09000015_CLA in independent or semi-independent accommodation_Number"/>
    <s v="E09000015"/>
    <x v="51"/>
    <s v="Single time point"/>
    <n v="2019"/>
    <s v="Children in care"/>
    <x v="3"/>
    <s v="Number"/>
    <n v="40"/>
    <n v="58373"/>
    <n v="0.6852483168588217"/>
    <s v="0.7 per 1000 0-17 yr olds"/>
    <x v="547"/>
    <n v="0"/>
  </r>
  <r>
    <s v="E09000013_CLA in independent or semi-independent accommodation_Number"/>
    <s v="E09000013"/>
    <x v="48"/>
    <s v="Single time point"/>
    <n v="2019"/>
    <s v="Children in care"/>
    <x v="3"/>
    <s v="Number"/>
    <n v="31"/>
    <n v="36898"/>
    <n v="0.84015393788281201"/>
    <s v="0.8 per 1000 0-17 yr olds"/>
    <x v="548"/>
    <n v="0"/>
  </r>
  <r>
    <s v="E10000007_CLA in independent or semi-independent accommodation_Number"/>
    <s v="E10000007"/>
    <x v="32"/>
    <s v="Single time point"/>
    <n v="2019"/>
    <s v="Children in care"/>
    <x v="3"/>
    <s v="Number"/>
    <n v="45"/>
    <n v="153272"/>
    <n v="0.2935956991492249"/>
    <s v="0.3 per 1000 0-17 yr olds"/>
    <x v="549"/>
    <n v="0"/>
  </r>
  <r>
    <s v="E08000005_CLA in independent or semi-independent accommodation_Number"/>
    <s v="E08000005"/>
    <x v="103"/>
    <s v="Single time point"/>
    <n v="2019"/>
    <s v="Children in care"/>
    <x v="3"/>
    <s v="Number"/>
    <n v="40"/>
    <n v="52689"/>
    <n v="0.75917174362770212"/>
    <s v="0.8 per 1000 0-17 yr olds"/>
    <x v="550"/>
    <n v="0"/>
  </r>
  <r>
    <s v="E06000047_CLA in independent or semi-independent accommodation_Number"/>
    <s v="E06000047"/>
    <x v="37"/>
    <s v="Single time point"/>
    <n v="2019"/>
    <s v="Children in care"/>
    <x v="3"/>
    <s v="Number"/>
    <n v="25"/>
    <n v="101040"/>
    <n v="0.24742676167854313"/>
    <s v="0.2 per 1000 0-17 yr olds"/>
    <x v="551"/>
    <n v="0"/>
  </r>
  <r>
    <s v="E06000056_CLA in independent or semi-independent accommodation_Number"/>
    <s v="E06000056"/>
    <x v="22"/>
    <s v="Single time point"/>
    <n v="2019"/>
    <s v="Children in care"/>
    <x v="3"/>
    <s v="Number"/>
    <n v="37"/>
    <n v="62515"/>
    <n v="0.59185795409101816"/>
    <s v="0.6 per 1000 0-17 yr olds"/>
    <x v="552"/>
    <n v="0"/>
  </r>
  <r>
    <s v="E10000024_CLA in independent or semi-independent accommodation_Number"/>
    <s v="E10000024"/>
    <x v="92"/>
    <s v="Single time point"/>
    <n v="2019"/>
    <s v="Children in care"/>
    <x v="3"/>
    <s v="Number"/>
    <n v="57"/>
    <n v="166542"/>
    <n v="0.34225600749360524"/>
    <s v="0.3 per 1000 0-17 yr olds"/>
    <x v="553"/>
    <n v="0"/>
  </r>
  <r>
    <s v="E09000006_CLA in independent or semi-independent accommodation_Number"/>
    <s v="E09000006"/>
    <x v="16"/>
    <s v="Single time point"/>
    <n v="2019"/>
    <s v="Children in care"/>
    <x v="3"/>
    <s v="Number"/>
    <n v="39"/>
    <n v="75055"/>
    <n v="0.51961894610618886"/>
    <s v="0.5 per 1000 0-17 yr olds"/>
    <x v="554"/>
    <n v="0"/>
  </r>
  <r>
    <s v="E08000018_CLA in independent or semi-independent accommodation_Number"/>
    <s v="E08000018"/>
    <x v="104"/>
    <s v="Single time point"/>
    <n v="2019"/>
    <s v="Children in care"/>
    <x v="3"/>
    <s v="Number"/>
    <n v="37"/>
    <n v="57196"/>
    <n v="0.64689838450241277"/>
    <s v="0.6 per 1000 0-17 yr olds"/>
    <x v="555"/>
    <n v="0"/>
  </r>
  <r>
    <s v="E10000015_CLA in independent or semi-independent accommodation_Number"/>
    <s v="E10000015"/>
    <x v="55"/>
    <s v="Single time point"/>
    <n v="2019"/>
    <s v="Children in care"/>
    <x v="3"/>
    <s v="Number"/>
    <n v="116"/>
    <n v="271005"/>
    <n v="0.42803638309256287"/>
    <s v="0.4 per 1000 0-17 yr olds"/>
    <x v="556"/>
    <n v="0"/>
  </r>
  <r>
    <s v="E06000043_CLA in independent or semi-independent accommodation_Number"/>
    <s v="E06000043"/>
    <x v="14"/>
    <s v="Single time point"/>
    <n v="2019"/>
    <s v="Children in care"/>
    <x v="3"/>
    <s v="Number"/>
    <n v="27"/>
    <n v="51005"/>
    <n v="0.52935986667973733"/>
    <s v="0.5 per 1000 0-17 yr olds"/>
    <x v="557"/>
    <n v="0"/>
  </r>
  <r>
    <s v="E06000027_CLA in independent or semi-independent accommodation_Number"/>
    <s v="E06000027"/>
    <x v="132"/>
    <s v="Single time point"/>
    <n v="2019"/>
    <s v="Children in care"/>
    <x v="3"/>
    <s v="Number"/>
    <n v="21"/>
    <n v="25423"/>
    <n v="0.8260236793454746"/>
    <s v="0.8 per 1000 0-17 yr olds"/>
    <x v="558"/>
    <n v="0"/>
  </r>
  <r>
    <s v="E08000004_CLA in independent or semi-independent accommodation_Number"/>
    <s v="E08000004"/>
    <x v="93"/>
    <s v="Single time point"/>
    <n v="2019"/>
    <s v="Children in care"/>
    <x v="3"/>
    <s v="Number"/>
    <n v="14"/>
    <n v="59416"/>
    <n v="0.23562676720075401"/>
    <s v="0.2 per 1000 0-17 yr olds"/>
    <x v="559"/>
    <n v="0"/>
  </r>
  <r>
    <s v="E09000004_CLA in independent or semi-independent accommodation_Number"/>
    <s v="E09000004"/>
    <x v="5"/>
    <s v="Single time point"/>
    <n v="2019"/>
    <s v="Children in care"/>
    <x v="3"/>
    <s v="Number"/>
    <n v="42"/>
    <n v="56853"/>
    <n v="0.73874729565722119"/>
    <s v="0.7 per 1000 0-17 yr olds"/>
    <x v="560"/>
    <n v="0"/>
  </r>
  <r>
    <s v="E08000001_CLA in independent or semi-independent accommodation_Number"/>
    <s v="E08000001"/>
    <x v="9"/>
    <s v="Single time point"/>
    <n v="2019"/>
    <s v="Children in care"/>
    <x v="3"/>
    <s v="Number"/>
    <n v="24"/>
    <n v="67670"/>
    <n v="0.35466233190483226"/>
    <s v="0.4 per 1000 0-17 yr olds"/>
    <x v="561"/>
    <n v="0"/>
  </r>
  <r>
    <s v="E09000029_CLA in independent or semi-independent accommodation_Number"/>
    <s v="E09000029"/>
    <x v="127"/>
    <s v="Single time point"/>
    <n v="2019"/>
    <s v="Children in care"/>
    <x v="3"/>
    <s v="Number"/>
    <n v="37"/>
    <n v="47941"/>
    <n v="0.77178198201956572"/>
    <s v="0.8 per 1000 0-17 yr olds"/>
    <x v="562"/>
    <n v="0"/>
  </r>
  <r>
    <s v="E09000002_CLA in independent or semi-independent accommodation_Number"/>
    <s v="E09000002"/>
    <x v="0"/>
    <s v="Single time point"/>
    <n v="2019"/>
    <s v="Children in care"/>
    <x v="3"/>
    <s v="Number"/>
    <n v="60"/>
    <n v="63401"/>
    <n v="0.94635731297613601"/>
    <s v="0.9 per 1000 0-17 yr olds"/>
    <x v="563"/>
    <n v="0"/>
  </r>
  <r>
    <s v="E09000025_CLA in independent or semi-independent accommodation_Number"/>
    <s v="E09000025"/>
    <x v="82"/>
    <s v="Single time point"/>
    <n v="2019"/>
    <s v="Children in care"/>
    <x v="3"/>
    <s v="Number"/>
    <n v="40"/>
    <n v="86567"/>
    <n v="0.46206984185659666"/>
    <s v="0.5 per 1000 0-17 yr olds"/>
    <x v="564"/>
    <n v="0"/>
  </r>
  <r>
    <s v="E08000007_CLA in independent or semi-independent accommodation_Number"/>
    <s v="E08000007"/>
    <x v="121"/>
    <s v="Single time point"/>
    <n v="2019"/>
    <s v="Children in care"/>
    <x v="3"/>
    <s v="Number"/>
    <n v="17"/>
    <n v="63141"/>
    <n v="0.26923868801571083"/>
    <s v="0.3 per 1000 0-17 yr olds"/>
    <x v="565"/>
    <n v="0"/>
  </r>
  <r>
    <s v="E08000014_CLA in independent or semi-independent accommodation_Number"/>
    <s v="E08000014"/>
    <x v="108"/>
    <s v="Single time point"/>
    <n v="2019"/>
    <s v="Children in care"/>
    <x v="3"/>
    <s v="Number"/>
    <n v="20"/>
    <n v="53833"/>
    <n v="0.3715193282930544"/>
    <s v="0.4 per 1000 0-17 yr olds"/>
    <x v="566"/>
    <n v="0"/>
  </r>
  <r>
    <s v="E08000012_CLA in independent or semi-independent accommodation_Number"/>
    <s v="E08000012"/>
    <x v="74"/>
    <s v="Single time point"/>
    <n v="2019"/>
    <s v="Children in care"/>
    <x v="3"/>
    <s v="Number"/>
    <n v="154"/>
    <n v="94902"/>
    <n v="1.6227266021790898"/>
    <s v="1.6 per 1000 0-17 yr olds"/>
    <x v="567"/>
    <n v="0"/>
  </r>
  <r>
    <s v="E06000009_CLA in independent or semi-independent accommodation_Number"/>
    <s v="E06000009"/>
    <x v="8"/>
    <s v="Single time point"/>
    <n v="2019"/>
    <s v="Children in care"/>
    <x v="3"/>
    <s v="Number"/>
    <n v="25"/>
    <n v="28904"/>
    <n v="0.86493218931635762"/>
    <s v="0.9 per 1000 0-17 yr olds"/>
    <x v="568"/>
    <n v="0"/>
  </r>
  <r>
    <s v="E10000028_CLA in independent or semi-independent accommodation_Number"/>
    <s v="E10000028"/>
    <x v="120"/>
    <s v="Single time point"/>
    <n v="2019"/>
    <s v="Children in care"/>
    <x v="3"/>
    <s v="Number"/>
    <n v="97"/>
    <n v="169603"/>
    <n v="0.57192384568669186"/>
    <s v="0.6 per 1000 0-17 yr olds"/>
    <x v="569"/>
    <n v="0"/>
  </r>
  <r>
    <s v="E06000034_CLA in independent or semi-independent accommodation_Number"/>
    <s v="E06000034"/>
    <x v="131"/>
    <s v="Single time point"/>
    <n v="2019"/>
    <s v="Children in care"/>
    <x v="3"/>
    <s v="Number"/>
    <n v="31"/>
    <n v="43762"/>
    <n v="0.70837713084411136"/>
    <s v="0.7 per 1000 0-17 yr olds"/>
    <x v="570"/>
    <n v="0"/>
  </r>
  <r>
    <s v="E08000028_CLA in independent or semi-independent accommodation_Number"/>
    <s v="E08000028"/>
    <x v="107"/>
    <s v="Single time point"/>
    <n v="2019"/>
    <s v="Children in care"/>
    <x v="3"/>
    <s v="Number"/>
    <n v="52"/>
    <n v="81920"/>
    <n v="0.634765625"/>
    <s v="0.6 per 1000 0-17 yr olds"/>
    <x v="571"/>
    <n v="0"/>
  </r>
  <r>
    <s v="E10000018_CLA in independent or semi-independent accommodation_Number"/>
    <s v="E10000018"/>
    <x v="71"/>
    <s v="Single time point"/>
    <n v="2019"/>
    <s v="Children in care"/>
    <x v="3"/>
    <s v="Number"/>
    <n v="39"/>
    <n v="140307"/>
    <n v="0.27796189783831171"/>
    <s v="0.3 per 1000 0-17 yr olds"/>
    <x v="572"/>
    <n v="0"/>
  </r>
  <r>
    <s v="E06000004_CLA in independent or semi-independent accommodation_Number"/>
    <s v="E06000004"/>
    <x v="122"/>
    <s v="Single time point"/>
    <n v="2019"/>
    <s v="Children in care"/>
    <x v="3"/>
    <s v="Number"/>
    <n v="17"/>
    <n v="43521"/>
    <n v="0.39061602444796767"/>
    <s v="0.4 per 1000 0-17 yr olds"/>
    <x v="573"/>
    <n v="0"/>
  </r>
  <r>
    <s v="E09000030_CLA in independent or semi-independent accommodation_Number"/>
    <s v="E09000030"/>
    <x v="133"/>
    <s v="Single time point"/>
    <n v="2019"/>
    <s v="Children in care"/>
    <x v="3"/>
    <s v="Number"/>
    <n v="48"/>
    <n v="70973"/>
    <n v="0.67631352767954012"/>
    <s v="0.7 per 1000 0-17 yr olds"/>
    <x v="574"/>
    <n v="0"/>
  </r>
  <r>
    <s v="E08000013_CLA in independent or semi-independent accommodation_Number"/>
    <s v="E08000013"/>
    <x v="153"/>
    <s v="Single time point"/>
    <n v="2019"/>
    <s v="Children in care"/>
    <x v="3"/>
    <s v="Number"/>
    <n v="23"/>
    <n v="36785"/>
    <n v="0.62525485931765667"/>
    <s v="0.6 per 1000 0-17 yr olds"/>
    <x v="575"/>
    <n v="0"/>
  </r>
  <r>
    <s v="E06000046_CLA in independent or semi-independent accommodation_Number"/>
    <s v="E06000046"/>
    <x v="58"/>
    <s v="Single time point"/>
    <n v="2019"/>
    <s v="Children in care"/>
    <x v="3"/>
    <s v="Number"/>
    <s v="*"/>
    <n v="24869"/>
    <s v="*"/>
    <s v="N/A"/>
    <x v="356"/>
    <n v="0"/>
  </r>
  <r>
    <s v="E10000014_CLA in independent or semi-independent accommodation_Number"/>
    <s v="E10000014"/>
    <x v="49"/>
    <s v="Single time point"/>
    <n v="2019"/>
    <s v="Children in care"/>
    <x v="3"/>
    <s v="Number"/>
    <n v="80"/>
    <n v="284002"/>
    <n v="0.28168815712565404"/>
    <s v="0.3 per 1000 0-17 yr olds"/>
    <x v="576"/>
    <n v="0"/>
  </r>
  <r>
    <s v="E10000008_CLA in independent or semi-independent accommodation_Number"/>
    <s v="E10000008"/>
    <x v="33"/>
    <s v="Single time point"/>
    <n v="2019"/>
    <s v="Children in care"/>
    <x v="3"/>
    <s v="Number"/>
    <n v="55"/>
    <n v="145878"/>
    <n v="0.37702737904276173"/>
    <s v="0.4 per 1000 0-17 yr olds"/>
    <x v="577"/>
    <n v="0"/>
  </r>
  <r>
    <s v="E06000045_CLA in independent or semi-independent accommodation_Number"/>
    <s v="E06000045"/>
    <x v="116"/>
    <s v="Single time point"/>
    <n v="2019"/>
    <s v="Children in care"/>
    <x v="3"/>
    <s v="Number"/>
    <n v="11"/>
    <n v="50832"/>
    <n v="0.21639911866540762"/>
    <s v="0.2 per 1000 0-17 yr olds"/>
    <x v="578"/>
    <n v="0"/>
  </r>
  <r>
    <s v="E09000014_CLA in independent or semi-independent accommodation_Number"/>
    <s v="E09000014"/>
    <x v="50"/>
    <s v="Single time point"/>
    <n v="2019"/>
    <s v="Children in care"/>
    <x v="3"/>
    <s v="Number"/>
    <n v="39"/>
    <n v="60398"/>
    <n v="0.64571674558760228"/>
    <s v="0.6 per 1000 0-17 yr olds"/>
    <x v="579"/>
    <n v="0"/>
  </r>
  <r>
    <s v="E08000010_CLA in independent or semi-independent accommodation_Number"/>
    <s v="E08000010"/>
    <x v="144"/>
    <s v="Single time point"/>
    <n v="2019"/>
    <s v="Children in care"/>
    <x v="3"/>
    <s v="Number"/>
    <n v="23"/>
    <n v="68388"/>
    <n v="0.33631631280341578"/>
    <s v="0.3 per 1000 0-17 yr olds"/>
    <x v="580"/>
    <n v="0"/>
  </r>
  <r>
    <s v="E08000023_CLA in independent or semi-independent accommodation_Number"/>
    <s v="E08000023"/>
    <x v="115"/>
    <s v="Single time point"/>
    <n v="2019"/>
    <s v="Children in care"/>
    <x v="3"/>
    <s v="Number"/>
    <n v="5"/>
    <n v="29920"/>
    <n v="0.16711229946524064"/>
    <s v="0.2 per 1000 0-17 yr olds"/>
    <x v="581"/>
    <n v="0"/>
  </r>
  <r>
    <s v="E06000055_CLA in independent or semi-independent accommodation_Number"/>
    <s v="E06000055"/>
    <x v="4"/>
    <s v="Single time point"/>
    <n v="2019"/>
    <s v="Children in care"/>
    <x v="3"/>
    <s v="Number"/>
    <n v="22"/>
    <n v="40088"/>
    <n v="0.54879265615645578"/>
    <s v="0.5 per 1000 0-17 yr olds"/>
    <x v="582"/>
    <n v="0"/>
  </r>
  <r>
    <s v="E09000033_CLA in independent or semi-independent accommodation_Number"/>
    <s v="E09000033"/>
    <x v="143"/>
    <s v="Single time point"/>
    <n v="2019"/>
    <s v="Children in care"/>
    <x v="3"/>
    <s v="Number"/>
    <n v="56"/>
    <n v="47445"/>
    <n v="1.180314047844873"/>
    <s v="1.2 per 1000 0-17 yr olds"/>
    <x v="583"/>
    <n v="0"/>
  </r>
  <r>
    <s v="E09000024_CLA in independent or semi-independent accommodation_Number"/>
    <s v="E09000024"/>
    <x v="78"/>
    <s v="Single time point"/>
    <n v="2019"/>
    <s v="Children in care"/>
    <x v="3"/>
    <s v="Number"/>
    <n v="14"/>
    <n v="47266"/>
    <n v="0.29619599712266742"/>
    <s v="0.3 per 1000 0-17 yr olds"/>
    <x v="584"/>
    <n v="0"/>
  </r>
  <r>
    <s v="E08000031_CLA in independent or semi-independent accommodation_Number"/>
    <s v="E08000031"/>
    <x v="149"/>
    <s v="Single time point"/>
    <n v="2019"/>
    <s v="Children in care"/>
    <x v="3"/>
    <s v="Number"/>
    <n v="30"/>
    <n v="61244"/>
    <n v="0.48984390307621972"/>
    <s v="0.5 per 1000 0-17 yr olds"/>
    <x v="585"/>
    <n v="0"/>
  </r>
  <r>
    <s v="E08000016_CLA in independent or semi-independent accommodation_Number"/>
    <s v="E08000016"/>
    <x v="2"/>
    <s v="Single time point"/>
    <n v="2019"/>
    <s v="Children in care"/>
    <x v="3"/>
    <s v="Number"/>
    <n v="9"/>
    <n v="50727"/>
    <n v="0.17742030871133715"/>
    <s v="0.2 per 1000 0-17 yr olds"/>
    <x v="586"/>
    <n v="0"/>
  </r>
  <r>
    <s v="E09000010_CLA in independent or semi-independent accommodation_Number"/>
    <s v="E09000010"/>
    <x v="41"/>
    <s v="Single time point"/>
    <n v="2019"/>
    <s v="Children in care"/>
    <x v="3"/>
    <s v="Number"/>
    <n v="75"/>
    <n v="84497"/>
    <n v="0.88760547711753079"/>
    <s v="0.9 per 1000 0-17 yr olds"/>
    <x v="587"/>
    <n v="0"/>
  </r>
  <r>
    <s v="E10000011_CLA in independent or semi-independent accommodation_Number"/>
    <s v="E10000011"/>
    <x v="40"/>
    <s v="Single time point"/>
    <n v="2019"/>
    <s v="Children in care"/>
    <x v="3"/>
    <s v="Number"/>
    <n v="33"/>
    <n v="106378"/>
    <n v="0.31021451803944428"/>
    <s v="0.3 per 1000 0-17 yr olds"/>
    <x v="588"/>
    <n v="0"/>
  </r>
  <r>
    <s v="E10000031_CLA in independent or semi-independent accommodation_Number"/>
    <s v="E10000031"/>
    <x v="140"/>
    <s v="Single time point"/>
    <n v="2019"/>
    <s v="Children in care"/>
    <x v="3"/>
    <s v="Number"/>
    <n v="62"/>
    <n v="115928"/>
    <n v="0.53481471258022228"/>
    <s v="0.5 per 1000 0-17 yr olds"/>
    <x v="589"/>
    <n v="0"/>
  </r>
  <r>
    <s v="E06000008_CLA in independent or semi-independent accommodation_Number"/>
    <s v="E06000008"/>
    <x v="7"/>
    <s v="Single time point"/>
    <n v="2019"/>
    <s v="Children in care"/>
    <x v="3"/>
    <s v="Number"/>
    <n v="17"/>
    <n v="38481"/>
    <n v="0.44177646111067803"/>
    <s v="0.4 per 1000 0-17 yr olds"/>
    <x v="590"/>
    <n v="0"/>
  </r>
  <r>
    <s v="E08000026_CLA in independent or semi-independent accommodation_Number"/>
    <s v="E08000026"/>
    <x v="27"/>
    <s v="Single time point"/>
    <n v="2019"/>
    <s v="Children in care"/>
    <x v="3"/>
    <s v="Number"/>
    <n v="61"/>
    <n v="78994"/>
    <n v="0.77221054763652941"/>
    <s v="0.8 per 1000 0-17 yr olds"/>
    <x v="591"/>
    <n v="0"/>
  </r>
  <r>
    <s v="E06000041_CLA in independent or semi-independent accommodation_Number"/>
    <s v="E06000041"/>
    <x v="148"/>
    <s v="Single time point"/>
    <n v="2019"/>
    <s v="Children in care"/>
    <x v="3"/>
    <s v="Number"/>
    <n v="6"/>
    <n v="39532"/>
    <n v="0.15177577658605687"/>
    <s v="0.2 per 1000 0-17 yr olds"/>
    <x v="592"/>
    <n v="0"/>
  </r>
  <r>
    <s v="E06000001_CLA in independent or semi-independent accommodation_Number"/>
    <s v="E06000001"/>
    <x v="52"/>
    <s v="Single time point"/>
    <n v="2019"/>
    <s v="Children in care"/>
    <x v="3"/>
    <s v="Number"/>
    <n v="5"/>
    <n v="20006"/>
    <n v="0.24992502249325202"/>
    <s v="0.2 per 1000 0-17 yr olds"/>
    <x v="593"/>
    <n v="0"/>
  </r>
  <r>
    <s v="E09000005_CLA in independent or semi-independent accommodation_Number"/>
    <s v="E09000005"/>
    <x v="13"/>
    <s v="Single time point"/>
    <n v="2019"/>
    <s v="Children in care"/>
    <x v="3"/>
    <s v="Number"/>
    <n v="60"/>
    <n v="77893"/>
    <n v="0.77028744559844908"/>
    <s v="0.8 per 1000 0-17 yr olds"/>
    <x v="594"/>
    <n v="0"/>
  </r>
  <r>
    <s v="E08000006_CLA in independent or semi-independent accommodation_Number"/>
    <s v="E08000006"/>
    <x v="106"/>
    <s v="Single time point"/>
    <n v="2019"/>
    <s v="Children in care"/>
    <x v="3"/>
    <s v="Number"/>
    <n v="39"/>
    <n v="56566"/>
    <n v="0.68946009970653754"/>
    <s v="0.7 per 1000 0-17 yr olds"/>
    <x v="595"/>
    <n v="0"/>
  </r>
  <r>
    <s v="E06000053_CLA in independent or semi-independent accommodation_Number"/>
    <s v="E06000053"/>
    <x v="59"/>
    <s v="Single time point"/>
    <n v="2019"/>
    <s v="Children in care"/>
    <x v="3"/>
    <s v="Number"/>
    <n v="0"/>
    <n v="368"/>
    <n v="0"/>
    <s v="0 per 1000 0-17 yr olds"/>
    <x v="295"/>
    <n v="1"/>
  </r>
  <r>
    <s v="E09000001_Children in secure children's homes_number"/>
    <s v="E09000001"/>
    <x v="25"/>
    <s v="Single time point"/>
    <n v="2019"/>
    <s v="Children in care"/>
    <x v="4"/>
    <s v="Number"/>
    <s v="N/A"/>
    <n v="1453"/>
    <e v="#DIV/0!"/>
    <s v="N/A"/>
    <x v="356"/>
    <n v="1"/>
  </r>
  <r>
    <s v="E09000007_Children in secure children's homes_number"/>
    <s v="E09000007"/>
    <x v="21"/>
    <s v="Single time point"/>
    <n v="2019"/>
    <s v="Children in care"/>
    <x v="4"/>
    <s v="Number"/>
    <s v="N/A"/>
    <n v="50983"/>
    <e v="#DIV/0!"/>
    <s v="N/A"/>
    <x v="356"/>
    <n v="0"/>
  </r>
  <r>
    <s v="E09000011_Children in secure children's homes_number"/>
    <s v="E09000011"/>
    <x v="45"/>
    <s v="Single time point"/>
    <n v="2019"/>
    <s v="Children in care"/>
    <x v="4"/>
    <s v="Number"/>
    <s v="N/A"/>
    <n v="68917"/>
    <e v="#DIV/0!"/>
    <s v="N/A"/>
    <x v="356"/>
    <n v="0"/>
  </r>
  <r>
    <s v="E09000012_Children in secure children's homes_number"/>
    <s v="E09000012"/>
    <x v="46"/>
    <s v="Single time point"/>
    <n v="2019"/>
    <s v="Children in care"/>
    <x v="4"/>
    <s v="Number"/>
    <s v="N/A"/>
    <n v="63655"/>
    <e v="#DIV/0!"/>
    <s v="N/A"/>
    <x v="356"/>
    <n v="0"/>
  </r>
  <r>
    <s v="E09000013_Children in secure children's homes_number"/>
    <s v="E09000013"/>
    <x v="48"/>
    <s v="Single time point"/>
    <n v="2019"/>
    <s v="Children in care"/>
    <x v="4"/>
    <s v="Number"/>
    <s v="N/A"/>
    <n v="36898"/>
    <e v="#DIV/0!"/>
    <s v="N/A"/>
    <x v="356"/>
    <n v="0"/>
  </r>
  <r>
    <s v="E09000019_Children in secure children's homes_number"/>
    <s v="E09000019"/>
    <x v="60"/>
    <s v="Single time point"/>
    <n v="2019"/>
    <s v="Children in care"/>
    <x v="4"/>
    <s v="Number"/>
    <s v="N/A"/>
    <n v="42098"/>
    <e v="#DIV/0!"/>
    <s v="N/A"/>
    <x v="356"/>
    <n v="0"/>
  </r>
  <r>
    <s v="E09000020_Children in secure children's homes_number"/>
    <s v="E09000020"/>
    <x v="61"/>
    <s v="Single time point"/>
    <n v="2019"/>
    <s v="Children in care"/>
    <x v="4"/>
    <s v="Number"/>
    <s v="N/A"/>
    <n v="28678"/>
    <e v="#DIV/0!"/>
    <s v="N/A"/>
    <x v="356"/>
    <n v="0"/>
  </r>
  <r>
    <s v="E09000022_Children in secure children's homes_number"/>
    <s v="E09000022"/>
    <x v="67"/>
    <s v="Single time point"/>
    <n v="2019"/>
    <s v="Children in care"/>
    <x v="4"/>
    <s v="Number"/>
    <s v="N/A"/>
    <n v="62629"/>
    <e v="#DIV/0!"/>
    <s v="N/A"/>
    <x v="356"/>
    <n v="0"/>
  </r>
  <r>
    <s v="E09000023_Children in secure children's homes_number"/>
    <s v="E09000023"/>
    <x v="72"/>
    <s v="Single time point"/>
    <n v="2019"/>
    <s v="Children in care"/>
    <x v="4"/>
    <s v="Number"/>
    <s v="N/A"/>
    <n v="68458"/>
    <e v="#DIV/0!"/>
    <s v="N/A"/>
    <x v="356"/>
    <n v="0"/>
  </r>
  <r>
    <s v="E09000028_Children in secure children's homes_number"/>
    <s v="E09000028"/>
    <x v="118"/>
    <s v="Single time point"/>
    <n v="2019"/>
    <s v="Children in care"/>
    <x v="4"/>
    <s v="Number"/>
    <s v="N/A"/>
    <n v="65121"/>
    <e v="#DIV/0!"/>
    <s v="N/A"/>
    <x v="356"/>
    <n v="0"/>
  </r>
  <r>
    <s v="E09000030_Children in secure children's homes_number"/>
    <s v="E09000030"/>
    <x v="133"/>
    <s v="Single time point"/>
    <n v="2019"/>
    <s v="Children in care"/>
    <x v="4"/>
    <s v="Number"/>
    <s v="N/A"/>
    <n v="70973"/>
    <e v="#DIV/0!"/>
    <s v="N/A"/>
    <x v="356"/>
    <n v="0"/>
  </r>
  <r>
    <s v="E09000032_Children in secure children's homes_number"/>
    <s v="E09000032"/>
    <x v="138"/>
    <s v="Single time point"/>
    <n v="2019"/>
    <s v="Children in care"/>
    <x v="4"/>
    <s v="Number"/>
    <s v="N/A"/>
    <n v="63840"/>
    <e v="#DIV/0!"/>
    <s v="N/A"/>
    <x v="356"/>
    <n v="0"/>
  </r>
  <r>
    <s v="E09000033_Children in secure children's homes_number"/>
    <s v="E09000033"/>
    <x v="143"/>
    <s v="Single time point"/>
    <n v="2019"/>
    <s v="Children in care"/>
    <x v="4"/>
    <s v="Number"/>
    <s v="N/A"/>
    <n v="47445"/>
    <e v="#DIV/0!"/>
    <s v="N/A"/>
    <x v="356"/>
    <n v="0"/>
  </r>
  <r>
    <s v="E09000002_Children in secure children's homes_number"/>
    <s v="E09000002"/>
    <x v="0"/>
    <s v="Single time point"/>
    <n v="2019"/>
    <s v="Children in care"/>
    <x v="4"/>
    <s v="Number"/>
    <s v="N/A"/>
    <n v="63401"/>
    <e v="#DIV/0!"/>
    <s v="N/A"/>
    <x v="356"/>
    <n v="0"/>
  </r>
  <r>
    <s v="E09000003_Children in secure children's homes_number"/>
    <s v="E09000003"/>
    <x v="1"/>
    <s v="Single time point"/>
    <n v="2019"/>
    <s v="Children in care"/>
    <x v="4"/>
    <s v="Number"/>
    <s v="N/A"/>
    <n v="92701"/>
    <e v="#DIV/0!"/>
    <s v="N/A"/>
    <x v="356"/>
    <n v="0"/>
  </r>
  <r>
    <s v="E09000004_Children in secure children's homes_number"/>
    <s v="E09000004"/>
    <x v="5"/>
    <s v="Single time point"/>
    <n v="2019"/>
    <s v="Children in care"/>
    <x v="4"/>
    <s v="Number"/>
    <s v="N/A"/>
    <n v="56853"/>
    <e v="#DIV/0!"/>
    <s v="N/A"/>
    <x v="356"/>
    <n v="0"/>
  </r>
  <r>
    <s v="E09000005_Children in secure children's homes_number"/>
    <s v="E09000005"/>
    <x v="13"/>
    <s v="Single time point"/>
    <n v="2019"/>
    <s v="Children in care"/>
    <x v="4"/>
    <s v="Number"/>
    <s v="N/A"/>
    <n v="77893"/>
    <e v="#DIV/0!"/>
    <s v="N/A"/>
    <x v="356"/>
    <n v="0"/>
  </r>
  <r>
    <s v="E09000006_Children in secure children's homes_number"/>
    <s v="E09000006"/>
    <x v="16"/>
    <s v="Single time point"/>
    <n v="2019"/>
    <s v="Children in care"/>
    <x v="4"/>
    <s v="Number"/>
    <s v="N/A"/>
    <n v="75055"/>
    <e v="#DIV/0!"/>
    <s v="N/A"/>
    <x v="356"/>
    <n v="0"/>
  </r>
  <r>
    <s v="E09000008_Children in secure children's homes_number"/>
    <s v="E09000008"/>
    <x v="28"/>
    <s v="Single time point"/>
    <n v="2019"/>
    <s v="Children in care"/>
    <x v="4"/>
    <s v="Number"/>
    <s v="N/A"/>
    <n v="94702"/>
    <e v="#DIV/0!"/>
    <s v="N/A"/>
    <x v="356"/>
    <n v="0"/>
  </r>
  <r>
    <s v="E09000009_Children in secure children's homes_number"/>
    <s v="E09000009"/>
    <x v="38"/>
    <s v="Single time point"/>
    <n v="2019"/>
    <s v="Children in care"/>
    <x v="4"/>
    <s v="Number"/>
    <s v="N/A"/>
    <n v="81732"/>
    <e v="#DIV/0!"/>
    <s v="N/A"/>
    <x v="356"/>
    <n v="0"/>
  </r>
  <r>
    <s v="E09000010_Children in secure children's homes_number"/>
    <s v="E09000010"/>
    <x v="41"/>
    <s v="Single time point"/>
    <n v="2019"/>
    <s v="Children in care"/>
    <x v="4"/>
    <s v="Number"/>
    <s v="N/A"/>
    <n v="84497"/>
    <e v="#DIV/0!"/>
    <s v="N/A"/>
    <x v="356"/>
    <n v="0"/>
  </r>
  <r>
    <s v="E09000014_Children in secure children's homes_number"/>
    <s v="E09000014"/>
    <x v="50"/>
    <s v="Single time point"/>
    <n v="2019"/>
    <s v="Children in care"/>
    <x v="4"/>
    <s v="Number"/>
    <s v="N/A"/>
    <n v="60398"/>
    <e v="#DIV/0!"/>
    <s v="N/A"/>
    <x v="356"/>
    <n v="0"/>
  </r>
  <r>
    <s v="E09000015_Children in secure children's homes_number"/>
    <s v="E09000015"/>
    <x v="51"/>
    <s v="Single time point"/>
    <n v="2019"/>
    <s v="Children in care"/>
    <x v="4"/>
    <s v="Number"/>
    <s v="N/A"/>
    <n v="58373"/>
    <e v="#DIV/0!"/>
    <s v="N/A"/>
    <x v="356"/>
    <n v="0"/>
  </r>
  <r>
    <s v="E09000016_Children in secure children's homes_number"/>
    <s v="E09000016"/>
    <x v="53"/>
    <s v="Single time point"/>
    <n v="2019"/>
    <s v="Children in care"/>
    <x v="4"/>
    <s v="Number"/>
    <s v="N/A"/>
    <n v="57541"/>
    <e v="#DIV/0!"/>
    <s v="N/A"/>
    <x v="356"/>
    <n v="0"/>
  </r>
  <r>
    <s v="E09000017_Children in secure children's homes_number"/>
    <s v="E09000017"/>
    <x v="56"/>
    <s v="Single time point"/>
    <n v="2019"/>
    <s v="Children in care"/>
    <x v="4"/>
    <s v="Number"/>
    <s v="N/A"/>
    <n v="73377"/>
    <e v="#DIV/0!"/>
    <s v="N/A"/>
    <x v="356"/>
    <n v="0"/>
  </r>
  <r>
    <s v="E09000018_Children in secure children's homes_number"/>
    <s v="E09000018"/>
    <x v="57"/>
    <s v="Single time point"/>
    <n v="2019"/>
    <s v="Children in care"/>
    <x v="4"/>
    <s v="Number"/>
    <s v="N/A"/>
    <n v="64898"/>
    <e v="#DIV/0!"/>
    <s v="N/A"/>
    <x v="356"/>
    <n v="0"/>
  </r>
  <r>
    <s v="E09000021_Children in secure children's homes_number"/>
    <s v="E09000021"/>
    <x v="64"/>
    <s v="Single time point"/>
    <n v="2019"/>
    <s v="Children in care"/>
    <x v="4"/>
    <s v="Number"/>
    <s v="N/A"/>
    <n v="38977"/>
    <e v="#DIV/0!"/>
    <s v="N/A"/>
    <x v="356"/>
    <n v="0"/>
  </r>
  <r>
    <s v="E09000024_Children in secure children's homes_number"/>
    <s v="E09000024"/>
    <x v="78"/>
    <s v="Single time point"/>
    <n v="2019"/>
    <s v="Children in care"/>
    <x v="4"/>
    <s v="Number"/>
    <s v="N/A"/>
    <n v="47266"/>
    <e v="#DIV/0!"/>
    <s v="N/A"/>
    <x v="356"/>
    <n v="0"/>
  </r>
  <r>
    <s v="E09000025_Children in secure children's homes_number"/>
    <s v="E09000025"/>
    <x v="82"/>
    <s v="Single time point"/>
    <n v="2019"/>
    <s v="Children in care"/>
    <x v="4"/>
    <s v="Number"/>
    <s v="N/A"/>
    <n v="86567"/>
    <e v="#DIV/0!"/>
    <s v="N/A"/>
    <x v="356"/>
    <n v="0"/>
  </r>
  <r>
    <s v="E09000026_Children in secure children's homes_number"/>
    <s v="E09000026"/>
    <x v="100"/>
    <s v="Single time point"/>
    <n v="2019"/>
    <s v="Children in care"/>
    <x v="4"/>
    <s v="Number"/>
    <s v="N/A"/>
    <n v="76159"/>
    <e v="#DIV/0!"/>
    <s v="N/A"/>
    <x v="356"/>
    <n v="0"/>
  </r>
  <r>
    <s v="E09000027_Children in secure children's homes_number"/>
    <s v="E09000027"/>
    <x v="102"/>
    <s v="Single time point"/>
    <n v="2019"/>
    <s v="Children in care"/>
    <x v="4"/>
    <s v="Number"/>
    <s v="N/A"/>
    <n v="45525"/>
    <e v="#DIV/0!"/>
    <s v="N/A"/>
    <x v="356"/>
    <n v="0"/>
  </r>
  <r>
    <s v="E09000029_Children in secure children's homes_number"/>
    <s v="E09000029"/>
    <x v="127"/>
    <s v="Single time point"/>
    <n v="2019"/>
    <s v="Children in care"/>
    <x v="4"/>
    <s v="Number"/>
    <s v="N/A"/>
    <n v="47941"/>
    <e v="#DIV/0!"/>
    <s v="N/A"/>
    <x v="356"/>
    <n v="0"/>
  </r>
  <r>
    <s v="E09000031_Children in secure children's homes_number"/>
    <s v="E09000031"/>
    <x v="137"/>
    <s v="Single time point"/>
    <n v="2019"/>
    <s v="Children in care"/>
    <x v="4"/>
    <s v="Number"/>
    <s v="N/A"/>
    <n v="67017"/>
    <e v="#DIV/0!"/>
    <s v="N/A"/>
    <x v="356"/>
    <n v="0"/>
  </r>
  <r>
    <s v="E08000025_Children in secure children's homes_number"/>
    <s v="E08000025"/>
    <x v="6"/>
    <s v="Single time point"/>
    <n v="2019"/>
    <s v="Children in care"/>
    <x v="4"/>
    <s v="Number"/>
    <s v="N/A"/>
    <n v="288388"/>
    <e v="#DIV/0!"/>
    <s v="N/A"/>
    <x v="356"/>
    <n v="0"/>
  </r>
  <r>
    <s v="E08000026_Children in secure children's homes_number"/>
    <s v="E08000026"/>
    <x v="27"/>
    <s v="Single time point"/>
    <n v="2019"/>
    <s v="Children in care"/>
    <x v="4"/>
    <s v="Number"/>
    <s v="N/A"/>
    <n v="78994"/>
    <e v="#DIV/0!"/>
    <s v="N/A"/>
    <x v="356"/>
    <n v="0"/>
  </r>
  <r>
    <s v="E08000027_Children in secure children's homes_number"/>
    <s v="E08000027"/>
    <x v="36"/>
    <s v="Single time point"/>
    <n v="2019"/>
    <s v="Children in care"/>
    <x v="4"/>
    <s v="Number"/>
    <s v="N/A"/>
    <n v="69265"/>
    <e v="#DIV/0!"/>
    <s v="N/A"/>
    <x v="356"/>
    <n v="0"/>
  </r>
  <r>
    <s v="E08000028_Children in secure children's homes_number"/>
    <s v="E08000028"/>
    <x v="107"/>
    <s v="Single time point"/>
    <n v="2019"/>
    <s v="Children in care"/>
    <x v="4"/>
    <s v="Number"/>
    <s v="N/A"/>
    <n v="81920"/>
    <e v="#DIV/0!"/>
    <s v="N/A"/>
    <x v="356"/>
    <n v="0"/>
  </r>
  <r>
    <s v="E08000029_Children in secure children's homes_number"/>
    <s v="E08000029"/>
    <x v="112"/>
    <s v="Single time point"/>
    <n v="2019"/>
    <s v="Children in care"/>
    <x v="4"/>
    <s v="Number"/>
    <s v="N/A"/>
    <n v="46946"/>
    <e v="#DIV/0!"/>
    <s v="N/A"/>
    <x v="356"/>
    <n v="0"/>
  </r>
  <r>
    <s v="E08000030_Children in secure children's homes_number"/>
    <s v="E08000030"/>
    <x v="136"/>
    <s v="Single time point"/>
    <n v="2019"/>
    <s v="Children in care"/>
    <x v="4"/>
    <s v="Number"/>
    <s v="N/A"/>
    <n v="68157"/>
    <e v="#DIV/0!"/>
    <s v="N/A"/>
    <x v="356"/>
    <n v="0"/>
  </r>
  <r>
    <s v="E08000031_Children in secure children's homes_number"/>
    <s v="E08000031"/>
    <x v="149"/>
    <s v="Single time point"/>
    <n v="2019"/>
    <s v="Children in care"/>
    <x v="4"/>
    <s v="Number"/>
    <s v="N/A"/>
    <n v="61244"/>
    <e v="#DIV/0!"/>
    <s v="N/A"/>
    <x v="356"/>
    <n v="0"/>
  </r>
  <r>
    <s v="E08000011_Children in secure children's homes_number"/>
    <s v="E08000011"/>
    <x v="66"/>
    <s v="Single time point"/>
    <n v="2019"/>
    <s v="Children in care"/>
    <x v="4"/>
    <s v="Number"/>
    <s v="N/A"/>
    <n v="33477"/>
    <e v="#DIV/0!"/>
    <s v="N/A"/>
    <x v="356"/>
    <n v="0"/>
  </r>
  <r>
    <s v="E08000012_Children in secure children's homes_number"/>
    <s v="E08000012"/>
    <x v="74"/>
    <s v="Single time point"/>
    <n v="2019"/>
    <s v="Children in care"/>
    <x v="4"/>
    <s v="Number"/>
    <s v="N/A"/>
    <n v="94902"/>
    <e v="#DIV/0!"/>
    <s v="N/A"/>
    <x v="356"/>
    <n v="0"/>
  </r>
  <r>
    <s v="E08000013_Children in secure children's homes_number"/>
    <s v="E08000013"/>
    <x v="153"/>
    <s v="Single time point"/>
    <n v="2019"/>
    <s v="Children in care"/>
    <x v="4"/>
    <s v="Number"/>
    <s v="N/A"/>
    <n v="36785"/>
    <e v="#DIV/0!"/>
    <s v="N/A"/>
    <x v="356"/>
    <n v="0"/>
  </r>
  <r>
    <s v="E08000014_Children in secure children's homes_number"/>
    <s v="E08000014"/>
    <x v="108"/>
    <s v="Single time point"/>
    <n v="2019"/>
    <s v="Children in care"/>
    <x v="4"/>
    <s v="Number"/>
    <s v="N/A"/>
    <n v="53833"/>
    <e v="#DIV/0!"/>
    <s v="N/A"/>
    <x v="356"/>
    <n v="0"/>
  </r>
  <r>
    <s v="E08000015_Children in secure children's homes_number"/>
    <s v="E08000015"/>
    <x v="147"/>
    <s v="Single time point"/>
    <n v="2019"/>
    <s v="Children in care"/>
    <x v="4"/>
    <s v="Number"/>
    <s v="N/A"/>
    <n v="67576"/>
    <e v="#DIV/0!"/>
    <s v="N/A"/>
    <x v="356"/>
    <n v="0"/>
  </r>
  <r>
    <s v="E08000001_Children in secure children's homes_number"/>
    <s v="E08000001"/>
    <x v="9"/>
    <s v="Single time point"/>
    <n v="2019"/>
    <s v="Children in care"/>
    <x v="4"/>
    <s v="Number"/>
    <s v="N/A"/>
    <n v="67670"/>
    <e v="#DIV/0!"/>
    <s v="N/A"/>
    <x v="356"/>
    <n v="0"/>
  </r>
  <r>
    <s v="E08000002_Children in secure children's homes_number"/>
    <s v="E08000002"/>
    <x v="18"/>
    <s v="Single time point"/>
    <n v="2019"/>
    <s v="Children in care"/>
    <x v="4"/>
    <s v="Number"/>
    <s v="N/A"/>
    <n v="43142"/>
    <e v="#DIV/0!"/>
    <s v="N/A"/>
    <x v="356"/>
    <n v="0"/>
  </r>
  <r>
    <s v="E08000003_Children in secure children's homes_number"/>
    <s v="E08000003"/>
    <x v="76"/>
    <s v="Single time point"/>
    <n v="2019"/>
    <s v="Children in care"/>
    <x v="4"/>
    <s v="Number"/>
    <s v="N/A"/>
    <n v="121962"/>
    <e v="#DIV/0!"/>
    <s v="N/A"/>
    <x v="356"/>
    <n v="0"/>
  </r>
  <r>
    <s v="E08000004_Children in secure children's homes_number"/>
    <s v="E08000004"/>
    <x v="93"/>
    <s v="Single time point"/>
    <n v="2019"/>
    <s v="Children in care"/>
    <x v="4"/>
    <s v="Number"/>
    <s v="N/A"/>
    <n v="59416"/>
    <e v="#DIV/0!"/>
    <s v="N/A"/>
    <x v="356"/>
    <n v="0"/>
  </r>
  <r>
    <s v="E08000005_Children in secure children's homes_number"/>
    <s v="E08000005"/>
    <x v="103"/>
    <s v="Single time point"/>
    <n v="2019"/>
    <s v="Children in care"/>
    <x v="4"/>
    <s v="Number"/>
    <s v="N/A"/>
    <n v="52689"/>
    <e v="#DIV/0!"/>
    <s v="N/A"/>
    <x v="356"/>
    <n v="0"/>
  </r>
  <r>
    <s v="E08000006_Children in secure children's homes_number"/>
    <s v="E08000006"/>
    <x v="106"/>
    <s v="Single time point"/>
    <n v="2019"/>
    <s v="Children in care"/>
    <x v="4"/>
    <s v="Number"/>
    <s v="N/A"/>
    <n v="56566"/>
    <e v="#DIV/0!"/>
    <s v="N/A"/>
    <x v="356"/>
    <n v="0"/>
  </r>
  <r>
    <s v="E08000007_Children in secure children's homes_number"/>
    <s v="E08000007"/>
    <x v="121"/>
    <s v="Single time point"/>
    <n v="2019"/>
    <s v="Children in care"/>
    <x v="4"/>
    <s v="Number"/>
    <s v="N/A"/>
    <n v="63141"/>
    <e v="#DIV/0!"/>
    <s v="N/A"/>
    <x v="356"/>
    <n v="0"/>
  </r>
  <r>
    <s v="E08000008_Children in secure children's homes_number"/>
    <s v="E08000008"/>
    <x v="129"/>
    <s v="Single time point"/>
    <n v="2019"/>
    <s v="Children in care"/>
    <x v="4"/>
    <s v="Number"/>
    <s v="N/A"/>
    <n v="50223"/>
    <e v="#DIV/0!"/>
    <s v="N/A"/>
    <x v="356"/>
    <n v="0"/>
  </r>
  <r>
    <s v="E08000009_Children in secure children's homes_number"/>
    <s v="E08000009"/>
    <x v="134"/>
    <s v="Single time point"/>
    <n v="2019"/>
    <s v="Children in care"/>
    <x v="4"/>
    <s v="Number"/>
    <s v="N/A"/>
    <n v="56087"/>
    <e v="#DIV/0!"/>
    <s v="N/A"/>
    <x v="356"/>
    <n v="0"/>
  </r>
  <r>
    <s v="E08000010_Children in secure children's homes_number"/>
    <s v="E08000010"/>
    <x v="144"/>
    <s v="Single time point"/>
    <n v="2019"/>
    <s v="Children in care"/>
    <x v="4"/>
    <s v="Number"/>
    <s v="N/A"/>
    <n v="68388"/>
    <e v="#DIV/0!"/>
    <s v="N/A"/>
    <x v="356"/>
    <n v="0"/>
  </r>
  <r>
    <s v="E08000016_Children in secure children's homes_number"/>
    <s v="E08000016"/>
    <x v="2"/>
    <s v="Single time point"/>
    <n v="2019"/>
    <s v="Children in care"/>
    <x v="4"/>
    <s v="Number"/>
    <s v="N/A"/>
    <n v="50727"/>
    <e v="#DIV/0!"/>
    <s v="N/A"/>
    <x v="356"/>
    <n v="0"/>
  </r>
  <r>
    <s v="E08000017_Children in secure children's homes_number"/>
    <s v="E08000017"/>
    <x v="34"/>
    <s v="Single time point"/>
    <n v="2019"/>
    <s v="Children in care"/>
    <x v="4"/>
    <s v="Number"/>
    <s v="N/A"/>
    <n v="66448"/>
    <e v="#DIV/0!"/>
    <s v="N/A"/>
    <x v="356"/>
    <n v="0"/>
  </r>
  <r>
    <s v="E08000018_Children in secure children's homes_number"/>
    <s v="E08000018"/>
    <x v="104"/>
    <s v="Single time point"/>
    <n v="2019"/>
    <s v="Children in care"/>
    <x v="4"/>
    <s v="Number"/>
    <s v="N/A"/>
    <n v="57196"/>
    <e v="#DIV/0!"/>
    <s v="N/A"/>
    <x v="356"/>
    <n v="0"/>
  </r>
  <r>
    <s v="E08000019_Children in secure children's homes_number"/>
    <s v="E08000019"/>
    <x v="109"/>
    <s v="Single time point"/>
    <n v="2019"/>
    <s v="Children in care"/>
    <x v="4"/>
    <s v="Number"/>
    <s v="N/A"/>
    <n v="117497"/>
    <e v="#DIV/0!"/>
    <s v="N/A"/>
    <x v="356"/>
    <n v="0"/>
  </r>
  <r>
    <s v="E08000032_Children in secure children's homes_number"/>
    <s v="E08000032"/>
    <x v="12"/>
    <s v="Single time point"/>
    <n v="2019"/>
    <s v="Children in care"/>
    <x v="4"/>
    <s v="Number"/>
    <s v="N/A"/>
    <n v="142005"/>
    <e v="#DIV/0!"/>
    <s v="N/A"/>
    <x v="356"/>
    <n v="0"/>
  </r>
  <r>
    <s v="E08000033_Children in secure children's homes_number"/>
    <s v="E08000033"/>
    <x v="19"/>
    <s v="Single time point"/>
    <n v="2019"/>
    <s v="Children in care"/>
    <x v="4"/>
    <s v="Number"/>
    <s v="N/A"/>
    <n v="46021"/>
    <e v="#DIV/0!"/>
    <s v="N/A"/>
    <x v="356"/>
    <n v="0"/>
  </r>
  <r>
    <s v="E08000034_Children in secure children's homes_number"/>
    <s v="E08000034"/>
    <x v="65"/>
    <s v="Single time point"/>
    <n v="2019"/>
    <s v="Children in care"/>
    <x v="4"/>
    <s v="Number"/>
    <s v="N/A"/>
    <n v="100174"/>
    <e v="#DIV/0!"/>
    <s v="N/A"/>
    <x v="356"/>
    <n v="0"/>
  </r>
  <r>
    <s v="E08000035_Children in secure children's homes_number"/>
    <s v="E08000035"/>
    <x v="69"/>
    <s v="Single time point"/>
    <n v="2019"/>
    <s v="Children in care"/>
    <x v="4"/>
    <s v="Number"/>
    <s v="N/A"/>
    <n v="168176"/>
    <e v="#DIV/0!"/>
    <s v="N/A"/>
    <x v="356"/>
    <n v="0"/>
  </r>
  <r>
    <s v="E08000036_Children in secure children's homes_number"/>
    <s v="E08000036"/>
    <x v="135"/>
    <s v="Single time point"/>
    <n v="2019"/>
    <s v="Children in care"/>
    <x v="4"/>
    <s v="Number"/>
    <s v="N/A"/>
    <n v="72893"/>
    <e v="#DIV/0!"/>
    <s v="N/A"/>
    <x v="356"/>
    <n v="0"/>
  </r>
  <r>
    <s v="E08000020_Children in secure children's homes_number"/>
    <s v="E08000020"/>
    <x v="43"/>
    <s v="Single time point"/>
    <n v="2019"/>
    <s v="Children in care"/>
    <x v="4"/>
    <s v="Number"/>
    <s v="N/A"/>
    <n v="39605"/>
    <e v="#DIV/0!"/>
    <s v="N/A"/>
    <x v="356"/>
    <n v="0"/>
  </r>
  <r>
    <s v="E08000021_Children in secure children's homes_number"/>
    <s v="E08000021"/>
    <x v="81"/>
    <s v="Single time point"/>
    <n v="2019"/>
    <s v="Children in care"/>
    <x v="4"/>
    <s v="Number"/>
    <s v="N/A"/>
    <n v="58056"/>
    <e v="#DIV/0!"/>
    <s v="N/A"/>
    <x v="356"/>
    <n v="0"/>
  </r>
  <r>
    <s v="E08000022_Children in secure children's homes_number"/>
    <s v="E08000022"/>
    <x v="87"/>
    <s v="Single time point"/>
    <n v="2019"/>
    <s v="Children in care"/>
    <x v="4"/>
    <s v="Number"/>
    <s v="N/A"/>
    <n v="41360"/>
    <e v="#DIV/0!"/>
    <s v="N/A"/>
    <x v="356"/>
    <n v="0"/>
  </r>
  <r>
    <s v="E08000023_Children in secure children's homes_number"/>
    <s v="E08000023"/>
    <x v="115"/>
    <s v="Single time point"/>
    <n v="2019"/>
    <s v="Children in care"/>
    <x v="4"/>
    <s v="Number"/>
    <s v="N/A"/>
    <n v="29920"/>
    <e v="#DIV/0!"/>
    <s v="N/A"/>
    <x v="356"/>
    <n v="0"/>
  </r>
  <r>
    <s v="E08000024_Children in secure children's homes_number"/>
    <s v="E08000024"/>
    <x v="125"/>
    <s v="Single time point"/>
    <n v="2019"/>
    <s v="Children in care"/>
    <x v="4"/>
    <s v="Number"/>
    <s v="N/A"/>
    <n v="54563"/>
    <e v="#DIV/0!"/>
    <s v="N/A"/>
    <x v="356"/>
    <n v="0"/>
  </r>
  <r>
    <s v="E06000053_Children in secure children's homes_number"/>
    <s v="E06000053"/>
    <x v="59"/>
    <s v="Single time point"/>
    <n v="2019"/>
    <s v="Children in care"/>
    <x v="4"/>
    <s v="Number"/>
    <s v="N/A"/>
    <n v="368"/>
    <e v="#DIV/0!"/>
    <s v="N/A"/>
    <x v="356"/>
    <n v="1"/>
  </r>
  <r>
    <s v="E06000022_Children in secure children's homes_number"/>
    <s v="E06000022"/>
    <x v="3"/>
    <s v="Single time point"/>
    <n v="2019"/>
    <s v="Children in care"/>
    <x v="4"/>
    <s v="Number"/>
    <s v="N/A"/>
    <n v="35946"/>
    <e v="#DIV/0!"/>
    <s v="N/A"/>
    <x v="356"/>
    <n v="0"/>
  </r>
  <r>
    <s v="E06000023_Children in secure children's homes_number"/>
    <s v="E06000023"/>
    <x v="15"/>
    <s v="Single time point"/>
    <n v="2019"/>
    <s v="Children in care"/>
    <x v="4"/>
    <s v="Number"/>
    <s v="N/A"/>
    <n v="94016"/>
    <e v="#DIV/0!"/>
    <s v="N/A"/>
    <x v="356"/>
    <n v="0"/>
  </r>
  <r>
    <s v="E06000024_Children in secure children's homes_number"/>
    <s v="E06000024"/>
    <x v="86"/>
    <s v="Single time point"/>
    <n v="2019"/>
    <s v="Children in care"/>
    <x v="4"/>
    <s v="Number"/>
    <s v="N/A"/>
    <n v="43435"/>
    <e v="#DIV/0!"/>
    <s v="N/A"/>
    <x v="356"/>
    <n v="0"/>
  </r>
  <r>
    <s v="E06000025_Children in secure children's homes_number"/>
    <s v="E06000025"/>
    <x v="114"/>
    <s v="Single time point"/>
    <n v="2019"/>
    <s v="Children in care"/>
    <x v="4"/>
    <s v="Number"/>
    <s v="N/A"/>
    <n v="58867"/>
    <e v="#DIV/0!"/>
    <s v="N/A"/>
    <x v="356"/>
    <n v="0"/>
  </r>
  <r>
    <s v="E06000001_Children in secure children's homes_number"/>
    <s v="E06000001"/>
    <x v="52"/>
    <s v="Single time point"/>
    <n v="2019"/>
    <s v="Children in care"/>
    <x v="4"/>
    <s v="Number"/>
    <s v="N/A"/>
    <n v="20006"/>
    <e v="#DIV/0!"/>
    <s v="N/A"/>
    <x v="356"/>
    <n v="0"/>
  </r>
  <r>
    <s v="E06000002_Children in secure children's homes_number"/>
    <s v="E06000002"/>
    <x v="79"/>
    <s v="Single time point"/>
    <n v="2019"/>
    <s v="Children in care"/>
    <x v="4"/>
    <s v="Number"/>
    <s v="N/A"/>
    <n v="32513"/>
    <e v="#DIV/0!"/>
    <s v="N/A"/>
    <x v="356"/>
    <n v="0"/>
  </r>
  <r>
    <s v="E06000003_Children in secure children's homes_number"/>
    <s v="E06000003"/>
    <x v="101"/>
    <s v="Single time point"/>
    <n v="2019"/>
    <s v="Children in care"/>
    <x v="4"/>
    <s v="Number"/>
    <s v="N/A"/>
    <n v="27626"/>
    <e v="#DIV/0!"/>
    <s v="N/A"/>
    <x v="356"/>
    <n v="0"/>
  </r>
  <r>
    <s v="E06000004_Children in secure children's homes_number"/>
    <s v="E06000004"/>
    <x v="122"/>
    <s v="Single time point"/>
    <n v="2019"/>
    <s v="Children in care"/>
    <x v="4"/>
    <s v="Number"/>
    <s v="N/A"/>
    <n v="43521"/>
    <e v="#DIV/0!"/>
    <s v="N/A"/>
    <x v="356"/>
    <n v="0"/>
  </r>
  <r>
    <s v="E06000010_Children in secure children's homes_number"/>
    <s v="E06000010"/>
    <x v="63"/>
    <s v="Single time point"/>
    <n v="2019"/>
    <s v="Children in care"/>
    <x v="4"/>
    <s v="Number"/>
    <s v="N/A"/>
    <n v="57023"/>
    <e v="#DIV/0!"/>
    <s v="N/A"/>
    <x v="356"/>
    <n v="0"/>
  </r>
  <r>
    <s v="E06000011_Children in secure children's homes_number"/>
    <s v="E06000011"/>
    <x v="39"/>
    <s v="Single time point"/>
    <n v="2019"/>
    <s v="Children in care"/>
    <x v="4"/>
    <s v="Number"/>
    <s v="N/A"/>
    <n v="62942"/>
    <e v="#DIV/0!"/>
    <s v="N/A"/>
    <x v="356"/>
    <n v="0"/>
  </r>
  <r>
    <s v="E06000012_Children in secure children's homes_number"/>
    <s v="E06000012"/>
    <x v="84"/>
    <s v="Single time point"/>
    <n v="2019"/>
    <s v="Children in care"/>
    <x v="4"/>
    <s v="Number"/>
    <s v="N/A"/>
    <n v="34503"/>
    <e v="#DIV/0!"/>
    <s v="N/A"/>
    <x v="356"/>
    <n v="0"/>
  </r>
  <r>
    <s v="E06000013_Children in secure children's homes_number"/>
    <s v="E06000013"/>
    <x v="85"/>
    <s v="Single time point"/>
    <n v="2019"/>
    <s v="Children in care"/>
    <x v="4"/>
    <s v="Number"/>
    <s v="N/A"/>
    <n v="35714"/>
    <e v="#DIV/0!"/>
    <s v="N/A"/>
    <x v="356"/>
    <n v="0"/>
  </r>
  <r>
    <s v="E10000023_Children in secure children's homes_number"/>
    <s v="E10000023"/>
    <x v="88"/>
    <s v="Single time point"/>
    <n v="2019"/>
    <s v="Children in care"/>
    <x v="4"/>
    <s v="Number"/>
    <s v="N/A"/>
    <n v="117499"/>
    <e v="#DIV/0!"/>
    <s v="N/A"/>
    <x v="356"/>
    <n v="0"/>
  </r>
  <r>
    <s v="E06000014_Children in secure children's homes_number"/>
    <s v="E06000014"/>
    <x v="151"/>
    <s v="Single time point"/>
    <n v="2019"/>
    <s v="Children in care"/>
    <x v="4"/>
    <s v="Number"/>
    <s v="N/A"/>
    <n v="36572"/>
    <e v="#DIV/0!"/>
    <s v="N/A"/>
    <x v="356"/>
    <n v="0"/>
  </r>
  <r>
    <s v="E06000032_Children in secure children's homes_number"/>
    <s v="E06000032"/>
    <x v="75"/>
    <s v="Single time point"/>
    <n v="2019"/>
    <s v="Children in care"/>
    <x v="4"/>
    <s v="Number"/>
    <s v="N/A"/>
    <n v="57375"/>
    <e v="#DIV/0!"/>
    <s v="N/A"/>
    <x v="356"/>
    <n v="0"/>
  </r>
  <r>
    <s v="E06000055_Children in secure children's homes_number"/>
    <s v="E06000055"/>
    <x v="4"/>
    <s v="Single time point"/>
    <n v="2019"/>
    <s v="Children in care"/>
    <x v="4"/>
    <s v="Number"/>
    <s v="N/A"/>
    <n v="40088"/>
    <e v="#DIV/0!"/>
    <s v="N/A"/>
    <x v="356"/>
    <n v="0"/>
  </r>
  <r>
    <s v="E06000056_Children in secure children's homes_number"/>
    <s v="E06000056"/>
    <x v="22"/>
    <s v="Single time point"/>
    <n v="2019"/>
    <s v="Children in care"/>
    <x v="4"/>
    <s v="Number"/>
    <s v="N/A"/>
    <n v="62515"/>
    <e v="#DIV/0!"/>
    <s v="N/A"/>
    <x v="356"/>
    <n v="0"/>
  </r>
  <r>
    <s v="E10000002_Children in secure children's homes_number"/>
    <s v="E10000002"/>
    <x v="17"/>
    <s v="Single time point"/>
    <n v="2019"/>
    <s v="Children in care"/>
    <x v="4"/>
    <s v="Number"/>
    <s v="N/A"/>
    <n v="124321"/>
    <e v="#DIV/0!"/>
    <s v="N/A"/>
    <x v="356"/>
    <n v="0"/>
  </r>
  <r>
    <s v="E06000042_Children in secure children's homes_number"/>
    <s v="E06000042"/>
    <x v="80"/>
    <s v="Single time point"/>
    <n v="2019"/>
    <s v="Children in care"/>
    <x v="4"/>
    <s v="Number"/>
    <s v="N/A"/>
    <n v="68278"/>
    <e v="#DIV/0!"/>
    <s v="N/A"/>
    <x v="356"/>
    <n v="0"/>
  </r>
  <r>
    <s v="E10000007_Children in secure children's homes_number"/>
    <s v="E10000007"/>
    <x v="32"/>
    <s v="Single time point"/>
    <n v="2019"/>
    <s v="Children in care"/>
    <x v="4"/>
    <s v="Number"/>
    <s v="N/A"/>
    <n v="153272"/>
    <e v="#DIV/0!"/>
    <s v="N/A"/>
    <x v="356"/>
    <n v="0"/>
  </r>
  <r>
    <s v="E06000015_Children in secure children's homes_number"/>
    <s v="E06000015"/>
    <x v="31"/>
    <s v="Single time point"/>
    <n v="2019"/>
    <s v="Children in care"/>
    <x v="4"/>
    <s v="Number"/>
    <s v="N/A"/>
    <n v="59899"/>
    <e v="#DIV/0!"/>
    <s v="N/A"/>
    <x v="356"/>
    <n v="0"/>
  </r>
  <r>
    <s v="E10000009_Children in secure children's homes_number"/>
    <s v="E10000009"/>
    <x v="35"/>
    <s v="Single time point"/>
    <n v="2019"/>
    <s v="Children in care"/>
    <x v="4"/>
    <s v="Number"/>
    <s v="N/A"/>
    <n v="76699"/>
    <e v="#DIV/0!"/>
    <s v="N/A"/>
    <x v="356"/>
    <n v="0"/>
  </r>
  <r>
    <s v="E06000029_Children in secure children's homes_number"/>
    <s v="E06000029"/>
    <x v="97"/>
    <s v="Single time point"/>
    <n v="2019"/>
    <s v="Children in care"/>
    <x v="4"/>
    <s v="Number"/>
    <s v="N/A"/>
    <n v="30188"/>
    <e v="#DIV/0!"/>
    <s v="N/A"/>
    <x v="356"/>
    <n v="0"/>
  </r>
  <r>
    <s v="E06000028_Children in secure children's homes_number"/>
    <s v="E06000028"/>
    <x v="10"/>
    <s v="Single time point"/>
    <n v="2019"/>
    <s v="Children in care"/>
    <x v="4"/>
    <s v="Number"/>
    <s v="N/A"/>
    <n v="36373"/>
    <e v="#DIV/0!"/>
    <s v="N/A"/>
    <x v="356"/>
    <n v="0"/>
  </r>
  <r>
    <s v="E06000047_Children in secure children's homes_number"/>
    <s v="E06000047"/>
    <x v="37"/>
    <s v="Single time point"/>
    <n v="2019"/>
    <s v="Children in care"/>
    <x v="4"/>
    <s v="Number"/>
    <s v="N/A"/>
    <n v="101040"/>
    <e v="#DIV/0!"/>
    <s v="N/A"/>
    <x v="356"/>
    <n v="0"/>
  </r>
  <r>
    <s v="E06000005_Children in secure children's homes_number"/>
    <s v="E06000005"/>
    <x v="30"/>
    <s v="Single time point"/>
    <n v="2019"/>
    <s v="Children in care"/>
    <x v="4"/>
    <s v="Number"/>
    <s v="N/A"/>
    <n v="22454"/>
    <e v="#DIV/0!"/>
    <s v="N/A"/>
    <x v="356"/>
    <n v="0"/>
  </r>
  <r>
    <s v="E10000011_Children in secure children's homes_number"/>
    <s v="E10000011"/>
    <x v="40"/>
    <s v="Single time point"/>
    <n v="2019"/>
    <s v="Children in care"/>
    <x v="4"/>
    <s v="Number"/>
    <s v="N/A"/>
    <n v="106378"/>
    <e v="#DIV/0!"/>
    <s v="N/A"/>
    <x v="356"/>
    <n v="0"/>
  </r>
  <r>
    <s v="E06000043_Children in secure children's homes_number"/>
    <s v="E06000043"/>
    <x v="14"/>
    <s v="Single time point"/>
    <n v="2019"/>
    <s v="Children in care"/>
    <x v="4"/>
    <s v="Number"/>
    <s v="N/A"/>
    <n v="51005"/>
    <e v="#DIV/0!"/>
    <s v="N/A"/>
    <x v="356"/>
    <n v="0"/>
  </r>
  <r>
    <s v="E10000014_Children in secure children's homes_number"/>
    <s v="E10000014"/>
    <x v="49"/>
    <s v="Single time point"/>
    <n v="2019"/>
    <s v="Children in care"/>
    <x v="4"/>
    <s v="Number"/>
    <s v="N/A"/>
    <n v="284002"/>
    <e v="#DIV/0!"/>
    <s v="N/A"/>
    <x v="356"/>
    <n v="0"/>
  </r>
  <r>
    <s v="E06000044_Children in secure children's homes_number"/>
    <s v="E06000044"/>
    <x v="98"/>
    <s v="Single time point"/>
    <n v="2019"/>
    <s v="Children in care"/>
    <x v="4"/>
    <s v="Number"/>
    <s v="N/A"/>
    <n v="44046"/>
    <e v="#DIV/0!"/>
    <s v="N/A"/>
    <x v="356"/>
    <n v="0"/>
  </r>
  <r>
    <s v="E06000045_Children in secure children's homes_number"/>
    <s v="E06000045"/>
    <x v="116"/>
    <s v="Single time point"/>
    <n v="2019"/>
    <s v="Children in care"/>
    <x v="4"/>
    <s v="Number"/>
    <s v="N/A"/>
    <n v="50832"/>
    <e v="#DIV/0!"/>
    <s v="N/A"/>
    <x v="356"/>
    <n v="0"/>
  </r>
  <r>
    <s v="E10000018_Children in secure children's homes_number"/>
    <s v="E10000018"/>
    <x v="71"/>
    <s v="Single time point"/>
    <n v="2019"/>
    <s v="Children in care"/>
    <x v="4"/>
    <s v="Number"/>
    <s v="N/A"/>
    <n v="140307"/>
    <e v="#DIV/0!"/>
    <s v="N/A"/>
    <x v="356"/>
    <n v="0"/>
  </r>
  <r>
    <s v="E06000016_Children in secure children's homes_number"/>
    <s v="E06000016"/>
    <x v="70"/>
    <s v="Single time point"/>
    <n v="2019"/>
    <s v="Children in care"/>
    <x v="4"/>
    <s v="Number"/>
    <s v="N/A"/>
    <n v="83994"/>
    <e v="#DIV/0!"/>
    <s v="N/A"/>
    <x v="356"/>
    <n v="0"/>
  </r>
  <r>
    <s v="E06000017_Children in secure children's homes_number"/>
    <s v="E06000017"/>
    <x v="105"/>
    <s v="Single time point"/>
    <n v="2019"/>
    <s v="Children in care"/>
    <x v="4"/>
    <s v="Number"/>
    <s v="N/A"/>
    <n v="7807"/>
    <e v="#DIV/0!"/>
    <s v="N/A"/>
    <x v="356"/>
    <n v="0"/>
  </r>
  <r>
    <s v="E10000028_Children in secure children's homes_number"/>
    <s v="E10000028"/>
    <x v="120"/>
    <s v="Single time point"/>
    <n v="2019"/>
    <s v="Children in care"/>
    <x v="4"/>
    <s v="Number"/>
    <s v="N/A"/>
    <n v="169603"/>
    <e v="#DIV/0!"/>
    <s v="N/A"/>
    <x v="356"/>
    <n v="0"/>
  </r>
  <r>
    <s v="E06000021_Children in secure children's homes_number"/>
    <s v="E06000021"/>
    <x v="123"/>
    <s v="Single time point"/>
    <n v="2019"/>
    <s v="Children in care"/>
    <x v="4"/>
    <s v="Number"/>
    <s v="N/A"/>
    <n v="57549"/>
    <e v="#DIV/0!"/>
    <s v="N/A"/>
    <x v="356"/>
    <n v="0"/>
  </r>
  <r>
    <s v="E06000054_Children in secure children's homes_number"/>
    <s v="E06000054"/>
    <x v="145"/>
    <s v="Single time point"/>
    <n v="2019"/>
    <s v="Children in care"/>
    <x v="4"/>
    <s v="Number"/>
    <s v="N/A"/>
    <n v="105692"/>
    <e v="#DIV/0!"/>
    <s v="N/A"/>
    <x v="356"/>
    <n v="0"/>
  </r>
  <r>
    <s v="E06000030_Children in secure children's homes_number"/>
    <s v="E06000030"/>
    <x v="128"/>
    <s v="Single time point"/>
    <n v="2019"/>
    <s v="Children in care"/>
    <x v="4"/>
    <s v="Number"/>
    <s v="N/A"/>
    <n v="50239"/>
    <e v="#DIV/0!"/>
    <s v="N/A"/>
    <x v="356"/>
    <n v="0"/>
  </r>
  <r>
    <s v="E06000036_Children in secure children's homes_number"/>
    <s v="E06000036"/>
    <x v="11"/>
    <s v="Single time point"/>
    <n v="2019"/>
    <s v="Children in care"/>
    <x v="4"/>
    <s v="Number"/>
    <s v="N/A"/>
    <n v="28336"/>
    <e v="#DIV/0!"/>
    <s v="N/A"/>
    <x v="356"/>
    <n v="0"/>
  </r>
  <r>
    <s v="E06000040_Children in secure children's homes_number"/>
    <s v="E06000040"/>
    <x v="146"/>
    <s v="Single time point"/>
    <n v="2019"/>
    <s v="Children in care"/>
    <x v="4"/>
    <s v="Number"/>
    <s v="N/A"/>
    <n v="34604"/>
    <e v="#DIV/0!"/>
    <s v="N/A"/>
    <x v="356"/>
    <n v="0"/>
  </r>
  <r>
    <s v="E06000037_Children in secure children's homes_number"/>
    <s v="E06000037"/>
    <x v="141"/>
    <s v="Single time point"/>
    <n v="2019"/>
    <s v="Children in care"/>
    <x v="4"/>
    <s v="Number"/>
    <s v="N/A"/>
    <n v="35623"/>
    <e v="#DIV/0!"/>
    <s v="N/A"/>
    <x v="356"/>
    <n v="0"/>
  </r>
  <r>
    <s v="E06000038_Children in secure children's homes_number"/>
    <s v="E06000038"/>
    <x v="99"/>
    <s v="Single time point"/>
    <n v="2019"/>
    <s v="Children in care"/>
    <x v="4"/>
    <s v="Number"/>
    <s v="N/A"/>
    <n v="37080"/>
    <e v="#DIV/0!"/>
    <s v="N/A"/>
    <x v="356"/>
    <n v="0"/>
  </r>
  <r>
    <s v="E06000039_Children in secure children's homes_number"/>
    <s v="E06000039"/>
    <x v="111"/>
    <s v="Single time point"/>
    <n v="2019"/>
    <s v="Children in care"/>
    <x v="4"/>
    <s v="Number"/>
    <s v="N/A"/>
    <n v="42699"/>
    <e v="#DIV/0!"/>
    <s v="N/A"/>
    <x v="356"/>
    <n v="0"/>
  </r>
  <r>
    <s v="E06000041_Children in secure children's homes_number"/>
    <s v="E06000041"/>
    <x v="148"/>
    <s v="Single time point"/>
    <n v="2019"/>
    <s v="Children in care"/>
    <x v="4"/>
    <s v="Number"/>
    <s v="N/A"/>
    <n v="39532"/>
    <e v="#DIV/0!"/>
    <s v="N/A"/>
    <x v="356"/>
    <n v="0"/>
  </r>
  <r>
    <s v="E10000003_Children in secure children's homes_number"/>
    <s v="E10000003"/>
    <x v="20"/>
    <s v="Single time point"/>
    <n v="2019"/>
    <s v="Children in care"/>
    <x v="4"/>
    <s v="Number"/>
    <s v="N/A"/>
    <n v="135719"/>
    <e v="#DIV/0!"/>
    <s v="N/A"/>
    <x v="356"/>
    <n v="0"/>
  </r>
  <r>
    <s v="E06000031_Children in secure children's homes_number"/>
    <s v="E06000031"/>
    <x v="95"/>
    <s v="Single time point"/>
    <n v="2019"/>
    <s v="Children in care"/>
    <x v="4"/>
    <s v="Number"/>
    <s v="N/A"/>
    <n v="51137"/>
    <e v="#DIV/0!"/>
    <s v="N/A"/>
    <x v="356"/>
    <n v="0"/>
  </r>
  <r>
    <s v="E06000006_Children in secure children's homes_number"/>
    <s v="E06000006"/>
    <x v="47"/>
    <s v="Single time point"/>
    <n v="2019"/>
    <s v="Children in care"/>
    <x v="4"/>
    <s v="Number"/>
    <s v="N/A"/>
    <n v="28617"/>
    <e v="#DIV/0!"/>
    <s v="N/A"/>
    <x v="356"/>
    <n v="0"/>
  </r>
  <r>
    <s v="E06000007_Children in secure children's homes_number"/>
    <s v="E06000007"/>
    <x v="139"/>
    <s v="Single time point"/>
    <n v="2019"/>
    <s v="Children in care"/>
    <x v="4"/>
    <s v="Number"/>
    <s v="N/A"/>
    <n v="44484"/>
    <e v="#DIV/0!"/>
    <s v="N/A"/>
    <x v="356"/>
    <n v="0"/>
  </r>
  <r>
    <s v="E10000008_Children in secure children's homes_number"/>
    <s v="E10000008"/>
    <x v="33"/>
    <s v="Single time point"/>
    <n v="2019"/>
    <s v="Children in care"/>
    <x v="4"/>
    <s v="Number"/>
    <s v="N/A"/>
    <n v="145878"/>
    <e v="#DIV/0!"/>
    <s v="N/A"/>
    <x v="356"/>
    <n v="0"/>
  </r>
  <r>
    <s v="E06000026_Children in secure children's homes_number"/>
    <s v="E06000026"/>
    <x v="96"/>
    <s v="Single time point"/>
    <n v="2019"/>
    <s v="Children in care"/>
    <x v="4"/>
    <s v="Number"/>
    <s v="N/A"/>
    <n v="52552"/>
    <e v="#DIV/0!"/>
    <s v="N/A"/>
    <x v="356"/>
    <n v="0"/>
  </r>
  <r>
    <s v="E06000027_Children in secure children's homes_number"/>
    <s v="E06000027"/>
    <x v="132"/>
    <s v="Single time point"/>
    <n v="2019"/>
    <s v="Children in care"/>
    <x v="4"/>
    <s v="Number"/>
    <s v="N/A"/>
    <n v="25423"/>
    <e v="#DIV/0!"/>
    <s v="N/A"/>
    <x v="356"/>
    <n v="0"/>
  </r>
  <r>
    <s v="E10000012_Children in secure children's homes_number"/>
    <s v="E10000012"/>
    <x v="42"/>
    <s v="Single time point"/>
    <n v="2019"/>
    <s v="Children in care"/>
    <x v="4"/>
    <s v="Number"/>
    <s v="N/A"/>
    <n v="311172"/>
    <e v="#DIV/0!"/>
    <s v="N/A"/>
    <x v="356"/>
    <n v="0"/>
  </r>
  <r>
    <s v="E06000033_Children in secure children's homes_number"/>
    <s v="E06000033"/>
    <x v="117"/>
    <s v="Single time point"/>
    <n v="2019"/>
    <s v="Children in care"/>
    <x v="4"/>
    <s v="Number"/>
    <s v="N/A"/>
    <n v="39540"/>
    <e v="#DIV/0!"/>
    <s v="N/A"/>
    <x v="356"/>
    <n v="0"/>
  </r>
  <r>
    <s v="E06000034_Children in secure children's homes_number"/>
    <s v="E06000034"/>
    <x v="131"/>
    <s v="Single time point"/>
    <n v="2019"/>
    <s v="Children in care"/>
    <x v="4"/>
    <s v="Number"/>
    <s v="N/A"/>
    <n v="43762"/>
    <e v="#DIV/0!"/>
    <s v="N/A"/>
    <x v="356"/>
    <n v="0"/>
  </r>
  <r>
    <s v="E06000019_Children in secure children's homes_number"/>
    <s v="E06000019"/>
    <x v="54"/>
    <s v="Single time point"/>
    <n v="2019"/>
    <s v="Children in care"/>
    <x v="4"/>
    <s v="Number"/>
    <s v="N/A"/>
    <n v="36103"/>
    <e v="#DIV/0!"/>
    <s v="N/A"/>
    <x v="356"/>
    <n v="0"/>
  </r>
  <r>
    <s v="E10000034_Children in secure children's homes_number"/>
    <s v="E10000034"/>
    <x v="150"/>
    <s v="Single time point"/>
    <n v="2019"/>
    <s v="Children in care"/>
    <x v="4"/>
    <s v="Number"/>
    <s v="N/A"/>
    <n v="117783"/>
    <e v="#DIV/0!"/>
    <s v="N/A"/>
    <x v="356"/>
    <n v="0"/>
  </r>
  <r>
    <s v="E10000016_Children in secure children's homes_number"/>
    <s v="E10000016"/>
    <x v="62"/>
    <s v="Single time point"/>
    <n v="2019"/>
    <s v="Children in care"/>
    <x v="4"/>
    <s v="Number"/>
    <s v="N/A"/>
    <n v="340140"/>
    <e v="#DIV/0!"/>
    <s v="N/A"/>
    <x v="356"/>
    <n v="0"/>
  </r>
  <r>
    <s v="E06000035_Children in secure children's homes_number"/>
    <s v="E06000035"/>
    <x v="77"/>
    <s v="Single time point"/>
    <n v="2019"/>
    <s v="Children in care"/>
    <x v="4"/>
    <s v="Number"/>
    <s v="N/A"/>
    <n v="64391"/>
    <e v="#DIV/0!"/>
    <s v="N/A"/>
    <x v="356"/>
    <n v="0"/>
  </r>
  <r>
    <s v="E10000017_Children in secure children's homes_number"/>
    <s v="E10000017"/>
    <x v="68"/>
    <s v="Single time point"/>
    <n v="2019"/>
    <s v="Children in care"/>
    <x v="4"/>
    <s v="Number"/>
    <s v="N/A"/>
    <n v="249727"/>
    <e v="#DIV/0!"/>
    <s v="N/A"/>
    <x v="356"/>
    <n v="0"/>
  </r>
  <r>
    <s v="E06000008_Children in secure children's homes_number"/>
    <s v="E06000008"/>
    <x v="7"/>
    <s v="Single time point"/>
    <n v="2019"/>
    <s v="Children in care"/>
    <x v="4"/>
    <s v="Number"/>
    <s v="N/A"/>
    <n v="38481"/>
    <e v="#DIV/0!"/>
    <s v="N/A"/>
    <x v="356"/>
    <n v="0"/>
  </r>
  <r>
    <s v="E06000009_Children in secure children's homes_number"/>
    <s v="E06000009"/>
    <x v="8"/>
    <s v="Single time point"/>
    <n v="2019"/>
    <s v="Children in care"/>
    <x v="4"/>
    <s v="Number"/>
    <s v="N/A"/>
    <n v="28904"/>
    <e v="#DIV/0!"/>
    <s v="N/A"/>
    <x v="356"/>
    <n v="0"/>
  </r>
  <r>
    <s v="E10000024_Children in secure children's homes_number"/>
    <s v="E10000024"/>
    <x v="92"/>
    <s v="Single time point"/>
    <n v="2019"/>
    <s v="Children in care"/>
    <x v="4"/>
    <s v="Number"/>
    <s v="N/A"/>
    <n v="166542"/>
    <e v="#DIV/0!"/>
    <s v="N/A"/>
    <x v="356"/>
    <n v="0"/>
  </r>
  <r>
    <s v="E06000018_Children in secure children's homes_number"/>
    <s v="E06000018"/>
    <x v="91"/>
    <s v="Single time point"/>
    <n v="2019"/>
    <s v="Children in care"/>
    <x v="4"/>
    <s v="Number"/>
    <s v="N/A"/>
    <n v="68651"/>
    <e v="#DIV/0!"/>
    <s v="N/A"/>
    <x v="356"/>
    <n v="0"/>
  </r>
  <r>
    <s v="E06000051_Children in secure children's homes_number"/>
    <s v="E06000051"/>
    <x v="110"/>
    <s v="Single time point"/>
    <n v="2019"/>
    <s v="Children in care"/>
    <x v="4"/>
    <s v="Number"/>
    <s v="N/A"/>
    <n v="59839"/>
    <e v="#DIV/0!"/>
    <s v="N/A"/>
    <x v="356"/>
    <n v="0"/>
  </r>
  <r>
    <s v="E06000020_Children in secure children's homes_number"/>
    <s v="E06000020"/>
    <x v="130"/>
    <s v="Single time point"/>
    <n v="2019"/>
    <s v="Children in care"/>
    <x v="4"/>
    <s v="Number"/>
    <s v="N/A"/>
    <n v="40620"/>
    <e v="#DIV/0!"/>
    <s v="N/A"/>
    <x v="356"/>
    <n v="0"/>
  </r>
  <r>
    <s v="E06000049_Children in secure children's homes_number"/>
    <s v="E06000049"/>
    <x v="23"/>
    <s v="Single time point"/>
    <n v="2019"/>
    <s v="Children in care"/>
    <x v="4"/>
    <s v="Number"/>
    <s v="N/A"/>
    <n v="76523"/>
    <e v="#DIV/0!"/>
    <s v="N/A"/>
    <x v="356"/>
    <n v="0"/>
  </r>
  <r>
    <s v="E06000050_Children in secure children's homes_number"/>
    <s v="E06000050"/>
    <x v="152"/>
    <s v="Single time point"/>
    <n v="2019"/>
    <s v="Children in care"/>
    <x v="4"/>
    <s v="Number"/>
    <s v="N/A"/>
    <n v="68054"/>
    <e v="#DIV/0!"/>
    <s v="N/A"/>
    <x v="356"/>
    <n v="0"/>
  </r>
  <r>
    <s v="E06000052_Children in secure children's homes_number"/>
    <s v="E06000052"/>
    <x v="26"/>
    <s v="Single time point"/>
    <n v="2019"/>
    <s v="Children in care"/>
    <x v="4"/>
    <s v="Number"/>
    <s v="N/A"/>
    <n v="107810"/>
    <e v="#DIV/0!"/>
    <s v="N/A"/>
    <x v="356"/>
    <n v="0"/>
  </r>
  <r>
    <s v="E10000006_Children in secure children's homes_number"/>
    <s v="E10000006"/>
    <x v="29"/>
    <s v="Single time point"/>
    <n v="2019"/>
    <s v="Children in care"/>
    <x v="4"/>
    <s v="Number"/>
    <s v="N/A"/>
    <n v="92500"/>
    <e v="#DIV/0!"/>
    <s v="N/A"/>
    <x v="356"/>
    <n v="0"/>
  </r>
  <r>
    <s v="E10000013_Children in secure children's homes_number"/>
    <s v="E10000013"/>
    <x v="44"/>
    <s v="Single time point"/>
    <n v="2019"/>
    <s v="Children in care"/>
    <x v="4"/>
    <s v="Number"/>
    <s v="N/A"/>
    <n v="128136"/>
    <e v="#DIV/0!"/>
    <s v="N/A"/>
    <x v="356"/>
    <n v="0"/>
  </r>
  <r>
    <s v="E10000015_Children in secure children's homes_number"/>
    <s v="E10000015"/>
    <x v="55"/>
    <s v="Single time point"/>
    <n v="2019"/>
    <s v="Children in care"/>
    <x v="4"/>
    <s v="Number"/>
    <s v="N/A"/>
    <n v="271005"/>
    <e v="#DIV/0!"/>
    <s v="N/A"/>
    <x v="356"/>
    <n v="0"/>
  </r>
  <r>
    <s v="E06000046_Children in secure children's homes_number"/>
    <s v="E06000046"/>
    <x v="58"/>
    <s v="Single time point"/>
    <n v="2019"/>
    <s v="Children in care"/>
    <x v="4"/>
    <s v="Number"/>
    <s v="N/A"/>
    <n v="24869"/>
    <e v="#DIV/0!"/>
    <s v="N/A"/>
    <x v="356"/>
    <n v="0"/>
  </r>
  <r>
    <s v="E10000019_Children in secure children's homes_number"/>
    <s v="E10000019"/>
    <x v="73"/>
    <s v="Single time point"/>
    <n v="2019"/>
    <s v="Children in care"/>
    <x v="4"/>
    <s v="Number"/>
    <s v="N/A"/>
    <n v="145641"/>
    <e v="#DIV/0!"/>
    <s v="N/A"/>
    <x v="356"/>
    <n v="0"/>
  </r>
  <r>
    <s v="E10000020_Children in secure children's homes_number"/>
    <s v="E10000020"/>
    <x v="83"/>
    <s v="Single time point"/>
    <n v="2019"/>
    <s v="Children in care"/>
    <x v="4"/>
    <s v="Number"/>
    <s v="N/A"/>
    <n v="170810"/>
    <e v="#DIV/0!"/>
    <s v="N/A"/>
    <x v="356"/>
    <n v="0"/>
  </r>
  <r>
    <s v="E10000021_Children in secure children's homes_number"/>
    <s v="E10000021"/>
    <x v="89"/>
    <s v="Single time point"/>
    <n v="2019"/>
    <s v="Children in care"/>
    <x v="4"/>
    <s v="Number"/>
    <s v="N/A"/>
    <n v="170235"/>
    <e v="#DIV/0!"/>
    <s v="N/A"/>
    <x v="356"/>
    <n v="0"/>
  </r>
  <r>
    <s v="E06000048_Children in secure children's homes_number"/>
    <s v="E06000048"/>
    <x v="90"/>
    <s v="Single time point"/>
    <n v="2019"/>
    <s v="Children in care"/>
    <x v="4"/>
    <s v="Number"/>
    <s v="N/A"/>
    <n v="59011"/>
    <e v="#DIV/0!"/>
    <s v="N/A"/>
    <x v="356"/>
    <n v="0"/>
  </r>
  <r>
    <s v="E10000025_Children in secure children's homes_number"/>
    <s v="E10000025"/>
    <x v="94"/>
    <s v="Single time point"/>
    <n v="2019"/>
    <s v="Children in care"/>
    <x v="4"/>
    <s v="Number"/>
    <s v="N/A"/>
    <n v="144788"/>
    <e v="#DIV/0!"/>
    <s v="N/A"/>
    <x v="356"/>
    <n v="0"/>
  </r>
  <r>
    <s v="E10000027_Children in secure children's homes_number"/>
    <s v="E10000027"/>
    <x v="113"/>
    <s v="Single time point"/>
    <n v="2019"/>
    <s v="Children in care"/>
    <x v="4"/>
    <s v="Number"/>
    <s v="N/A"/>
    <n v="110700"/>
    <e v="#DIV/0!"/>
    <s v="N/A"/>
    <x v="356"/>
    <n v="0"/>
  </r>
  <r>
    <s v="E10000029_Children in secure children's homes_number"/>
    <s v="E10000029"/>
    <x v="124"/>
    <s v="Single time point"/>
    <n v="2019"/>
    <s v="Children in care"/>
    <x v="4"/>
    <s v="Number"/>
    <s v="N/A"/>
    <n v="152752"/>
    <e v="#DIV/0!"/>
    <s v="N/A"/>
    <x v="356"/>
    <n v="0"/>
  </r>
  <r>
    <s v="E10000030_Children in secure children's homes_number"/>
    <s v="E10000030"/>
    <x v="126"/>
    <s v="Single time point"/>
    <n v="2019"/>
    <s v="Children in care"/>
    <x v="4"/>
    <s v="Number"/>
    <s v="N/A"/>
    <n v="261905"/>
    <e v="#DIV/0!"/>
    <s v="N/A"/>
    <x v="356"/>
    <n v="0"/>
  </r>
  <r>
    <s v="E10000031_Children in secure children's homes_number"/>
    <s v="E10000031"/>
    <x v="140"/>
    <s v="Single time point"/>
    <n v="2019"/>
    <s v="Children in care"/>
    <x v="4"/>
    <s v="Number"/>
    <s v="N/A"/>
    <n v="115928"/>
    <e v="#DIV/0!"/>
    <s v="N/A"/>
    <x v="356"/>
    <n v="0"/>
  </r>
  <r>
    <s v="E10000032_Children in secure children's homes_number"/>
    <s v="E10000032"/>
    <x v="142"/>
    <s v="Single time point"/>
    <n v="2019"/>
    <s v="Children in care"/>
    <x v="4"/>
    <s v="Number"/>
    <s v="N/A"/>
    <n v="174672"/>
    <e v="#DIV/0!"/>
    <s v="N/A"/>
    <x v="356"/>
    <n v="0"/>
  </r>
  <r>
    <s v="E09000001_Rate of households in TA with children (per 1000 households)_proportion"/>
    <s v="E09000001"/>
    <x v="25"/>
    <s v="Single time point"/>
    <s v="2019Q3"/>
    <s v="Children who are homeless or at risk of homelessness"/>
    <x v="5"/>
    <s v="proportion"/>
    <n v="2.3222"/>
    <n v="1453"/>
    <m/>
    <s v="2.3 per 1000 households"/>
    <x v="596"/>
    <n v="1"/>
  </r>
  <r>
    <s v="E09000007_Rate of households in TA with children (per 1000 households)_proportion"/>
    <s v="E09000007"/>
    <x v="21"/>
    <s v="Single time point"/>
    <s v="2019Q3"/>
    <s v="Children who are homeless or at risk of homelessness"/>
    <x v="5"/>
    <s v="proportion"/>
    <n v="2.9820257712685923"/>
    <n v="50983"/>
    <m/>
    <s v="3 per 1000 households"/>
    <x v="597"/>
    <n v="0"/>
  </r>
  <r>
    <s v="E09000011_Rate of households in TA with children (per 1000 households)_proportion"/>
    <s v="E09000011"/>
    <x v="45"/>
    <s v="Single time point"/>
    <s v="2019Q3"/>
    <s v="Children who are homeless or at risk of homelessness"/>
    <x v="5"/>
    <s v="proportion"/>
    <n v="8.9944380048701156"/>
    <n v="68917"/>
    <m/>
    <s v="9 per 1000 households"/>
    <x v="598"/>
    <n v="0"/>
  </r>
  <r>
    <s v="E09000012_Rate of households in TA with children (per 1000 households)_proportion"/>
    <s v="E09000012"/>
    <x v="46"/>
    <s v="Single time point"/>
    <s v="2019Q3"/>
    <s v="Children who are homeless or at risk of homelessness"/>
    <x v="5"/>
    <s v="proportion"/>
    <n v="18.052360241145948"/>
    <n v="63655"/>
    <m/>
    <s v="18.1 per 1000 households"/>
    <x v="599"/>
    <n v="0"/>
  </r>
  <r>
    <s v="E09000013_Rate of households in TA with children (per 1000 households)_proportion"/>
    <s v="E09000013"/>
    <x v="48"/>
    <s v="Single time point"/>
    <s v="2019Q3"/>
    <s v="Children who are homeless or at risk of homelessness"/>
    <x v="5"/>
    <s v="proportion"/>
    <n v="12.497322902100105"/>
    <n v="36898"/>
    <m/>
    <s v="12.5 per 1000 households"/>
    <x v="600"/>
    <n v="0"/>
  </r>
  <r>
    <s v="E09000019_Rate of households in TA with children (per 1000 households)_proportion"/>
    <s v="E09000019"/>
    <x v="60"/>
    <s v="Single time point"/>
    <s v="2019Q3"/>
    <s v="Children who are homeless or at risk of homelessness"/>
    <x v="5"/>
    <s v="proportion"/>
    <n v="6.0409357822261418"/>
    <n v="42098"/>
    <m/>
    <s v="6 per 1000 households"/>
    <x v="601"/>
    <n v="0"/>
  </r>
  <r>
    <s v="E09000020_Rate of households in TA with children (per 1000 households)_proportion"/>
    <s v="E09000020"/>
    <x v="61"/>
    <s v="Single time point"/>
    <s v="2019Q3"/>
    <s v="Children who are homeless or at risk of homelessness"/>
    <x v="5"/>
    <s v="proportion"/>
    <n v="19.455304137213865"/>
    <n v="28678"/>
    <m/>
    <s v="19.5 per 1000 households"/>
    <x v="602"/>
    <n v="0"/>
  </r>
  <r>
    <s v="E09000022_Rate of households in TA with children (per 1000 households)_proportion"/>
    <s v="E09000022"/>
    <x v="67"/>
    <s v="Single time point"/>
    <s v="2019Q3"/>
    <s v="Children who are homeless or at risk of homelessness"/>
    <x v="5"/>
    <s v="proportion"/>
    <n v="14.305372398371654"/>
    <n v="62629"/>
    <m/>
    <s v="14.3 per 1000 households"/>
    <x v="603"/>
    <n v="0"/>
  </r>
  <r>
    <s v="E09000023_Rate of households in TA with children (per 1000 households)_proportion"/>
    <s v="E09000023"/>
    <x v="72"/>
    <s v="Single time point"/>
    <s v="2019Q3"/>
    <s v="Children who are homeless or at risk of homelessness"/>
    <x v="5"/>
    <s v="proportion"/>
    <s v="*"/>
    <n v="68458"/>
    <m/>
    <s v="N/A"/>
    <x v="604"/>
    <n v="0"/>
  </r>
  <r>
    <s v="E09000028_Rate of households in TA with children (per 1000 households)_proportion"/>
    <s v="E09000028"/>
    <x v="118"/>
    <s v="Single time point"/>
    <s v="2019Q3"/>
    <s v="Children who are homeless or at risk of homelessness"/>
    <x v="5"/>
    <s v="proportion"/>
    <n v="15.040659614469838"/>
    <n v="65121"/>
    <m/>
    <s v="15 per 1000 households"/>
    <x v="605"/>
    <n v="0"/>
  </r>
  <r>
    <s v="E09000030_Rate of households in TA with children (per 1000 households)_proportion"/>
    <s v="E09000030"/>
    <x v="133"/>
    <s v="Single time point"/>
    <s v="2019Q3"/>
    <s v="Children who are homeless or at risk of homelessness"/>
    <x v="5"/>
    <s v="proportion"/>
    <n v="16.866708293826076"/>
    <n v="70973"/>
    <m/>
    <s v="16.9 per 1000 households"/>
    <x v="606"/>
    <n v="0"/>
  </r>
  <r>
    <s v="E09000032_Rate of households in TA with children (per 1000 households)_proportion"/>
    <s v="E09000032"/>
    <x v="138"/>
    <s v="Single time point"/>
    <s v="2019Q3"/>
    <s v="Children who are homeless or at risk of homelessness"/>
    <x v="5"/>
    <s v="proportion"/>
    <s v="*"/>
    <n v="63840"/>
    <m/>
    <s v="N/A"/>
    <x v="604"/>
    <n v="0"/>
  </r>
  <r>
    <s v="E09000033_Rate of households in TA with children (per 1000 households)_proportion"/>
    <s v="E09000033"/>
    <x v="143"/>
    <s v="Single time point"/>
    <s v="2019Q3"/>
    <s v="Children who are homeless or at risk of homelessness"/>
    <x v="5"/>
    <s v="proportion"/>
    <n v="9.736447396614528"/>
    <n v="47445"/>
    <m/>
    <s v="9.7 per 1000 households"/>
    <x v="607"/>
    <n v="0"/>
  </r>
  <r>
    <s v="E09000002_Rate of households in TA with children (per 1000 households)_proportion"/>
    <s v="E09000002"/>
    <x v="0"/>
    <s v="Single time point"/>
    <s v="2019Q3"/>
    <s v="Children who are homeless or at risk of homelessness"/>
    <x v="5"/>
    <s v="proportion"/>
    <n v="19.386800798726082"/>
    <n v="63401"/>
    <m/>
    <s v="19.4 per 1000 households"/>
    <x v="608"/>
    <n v="0"/>
  </r>
  <r>
    <s v="E09000003_Rate of households in TA with children (per 1000 households)_proportion"/>
    <s v="E09000003"/>
    <x v="1"/>
    <s v="Single time point"/>
    <s v="2019Q3"/>
    <s v="Children who are homeless or at risk of homelessness"/>
    <x v="5"/>
    <s v="proportion"/>
    <s v="*"/>
    <n v="92701"/>
    <m/>
    <s v="N/A"/>
    <x v="604"/>
    <n v="0"/>
  </r>
  <r>
    <s v="E09000004_Rate of households in TA with children (per 1000 households)_proportion"/>
    <s v="E09000004"/>
    <x v="5"/>
    <s v="Single time point"/>
    <s v="2019Q3"/>
    <s v="Children who are homeless or at risk of homelessness"/>
    <x v="5"/>
    <s v="proportion"/>
    <s v="*"/>
    <n v="56853"/>
    <m/>
    <s v="N/A"/>
    <x v="604"/>
    <n v="0"/>
  </r>
  <r>
    <s v="E09000005_Rate of households in TA with children (per 1000 households)_proportion"/>
    <s v="E09000005"/>
    <x v="13"/>
    <s v="Single time point"/>
    <s v="2019Q3"/>
    <s v="Children who are homeless or at risk of homelessness"/>
    <x v="5"/>
    <s v="proportion"/>
    <n v="14.765827901136891"/>
    <n v="77893"/>
    <m/>
    <s v="14.8 per 1000 households"/>
    <x v="609"/>
    <n v="0"/>
  </r>
  <r>
    <s v="E09000006_Rate of households in TA with children (per 1000 households)_proportion"/>
    <s v="E09000006"/>
    <x v="16"/>
    <s v="Single time point"/>
    <s v="2019Q3"/>
    <s v="Children who are homeless or at risk of homelessness"/>
    <x v="5"/>
    <s v="proportion"/>
    <n v="9.0191976024201992"/>
    <n v="75055"/>
    <m/>
    <s v="9 per 1000 households"/>
    <x v="610"/>
    <n v="0"/>
  </r>
  <r>
    <s v="E09000008_Rate of households in TA with children (per 1000 households)_proportion"/>
    <s v="E09000008"/>
    <x v="28"/>
    <s v="Single time point"/>
    <s v="2019Q3"/>
    <s v="Children who are homeless or at risk of homelessness"/>
    <x v="5"/>
    <s v="proportion"/>
    <n v="10.571793911370007"/>
    <n v="94702"/>
    <m/>
    <s v="10.6 per 1000 households"/>
    <x v="611"/>
    <n v="0"/>
  </r>
  <r>
    <s v="E09000009_Rate of households in TA with children (per 1000 households)_proportion"/>
    <s v="E09000009"/>
    <x v="38"/>
    <s v="Single time point"/>
    <s v="2019Q3"/>
    <s v="Children who are homeless or at risk of homelessness"/>
    <x v="5"/>
    <s v="proportion"/>
    <n v="13.693058568329718"/>
    <n v="81732"/>
    <m/>
    <s v="13.7 per 1000 households"/>
    <x v="612"/>
    <n v="0"/>
  </r>
  <r>
    <s v="E09000010_Rate of households in TA with children (per 1000 households)_proportion"/>
    <s v="E09000010"/>
    <x v="41"/>
    <s v="Single time point"/>
    <s v="2019Q3"/>
    <s v="Children who are homeless or at risk of homelessness"/>
    <x v="5"/>
    <s v="proportion"/>
    <n v="20.005641834968703"/>
    <n v="84497"/>
    <m/>
    <s v="20 per 1000 households"/>
    <x v="613"/>
    <n v="0"/>
  </r>
  <r>
    <s v="E09000014_Rate of households in TA with children (per 1000 households)_proportion"/>
    <s v="E09000014"/>
    <x v="50"/>
    <s v="Single time point"/>
    <s v="2019Q3"/>
    <s v="Children who are homeless or at risk of homelessness"/>
    <x v="5"/>
    <s v="proportion"/>
    <n v="22.801185228011853"/>
    <n v="60398"/>
    <m/>
    <s v="22.8 per 1000 households"/>
    <x v="614"/>
    <n v="0"/>
  </r>
  <r>
    <s v="E09000015_Rate of households in TA with children (per 1000 households)_proportion"/>
    <s v="E09000015"/>
    <x v="51"/>
    <s v="Single time point"/>
    <s v="2019Q3"/>
    <s v="Children who are homeless or at risk of homelessness"/>
    <x v="5"/>
    <s v="proportion"/>
    <n v="8.5107849217834737"/>
    <n v="58373"/>
    <m/>
    <s v="8.5 per 1000 households"/>
    <x v="615"/>
    <n v="0"/>
  </r>
  <r>
    <s v="E09000016_Rate of households in TA with children (per 1000 households)_proportion"/>
    <s v="E09000016"/>
    <x v="53"/>
    <s v="Single time point"/>
    <s v="2019Q3"/>
    <s v="Children who are homeless or at risk of homelessness"/>
    <x v="5"/>
    <s v="proportion"/>
    <n v="6.0082577950737983"/>
    <n v="57541"/>
    <m/>
    <s v="6 per 1000 households"/>
    <x v="616"/>
    <n v="0"/>
  </r>
  <r>
    <s v="E09000017_Rate of households in TA with children (per 1000 households)_proportion"/>
    <s v="E09000017"/>
    <x v="56"/>
    <s v="Single time point"/>
    <s v="2019Q3"/>
    <s v="Children who are homeless or at risk of homelessness"/>
    <x v="5"/>
    <s v="proportion"/>
    <n v="3.0109009123392521"/>
    <n v="73377"/>
    <m/>
    <s v="3 per 1000 households"/>
    <x v="617"/>
    <n v="0"/>
  </r>
  <r>
    <s v="E09000018_Rate of households in TA with children (per 1000 households)_proportion"/>
    <s v="E09000018"/>
    <x v="57"/>
    <s v="Single time point"/>
    <s v="2019Q3"/>
    <s v="Children who are homeless or at risk of homelessness"/>
    <x v="5"/>
    <s v="proportion"/>
    <n v="3.9196666303734573"/>
    <n v="64898"/>
    <m/>
    <s v="3.9 per 1000 households"/>
    <x v="618"/>
    <n v="0"/>
  </r>
  <r>
    <s v="E09000021_Rate of households in TA with children (per 1000 households)_proportion"/>
    <s v="E09000021"/>
    <x v="64"/>
    <s v="Single time point"/>
    <s v="2019Q3"/>
    <s v="Children who are homeless or at risk of homelessness"/>
    <x v="5"/>
    <s v="proportion"/>
    <n v="9.479151637570336"/>
    <n v="38977"/>
    <m/>
    <s v="9.5 per 1000 households"/>
    <x v="619"/>
    <n v="0"/>
  </r>
  <r>
    <s v="E09000024_Rate of households in TA with children (per 1000 households)_proportion"/>
    <s v="E09000024"/>
    <x v="78"/>
    <s v="Single time point"/>
    <s v="2019Q3"/>
    <s v="Children who are homeless or at risk of homelessness"/>
    <x v="5"/>
    <s v="proportion"/>
    <n v="1.2688776652650959"/>
    <n v="47266"/>
    <m/>
    <s v="1.3 per 1000 households"/>
    <x v="620"/>
    <n v="0"/>
  </r>
  <r>
    <s v="E09000025_Rate of households in TA with children (per 1000 households)_proportion"/>
    <s v="E09000025"/>
    <x v="82"/>
    <s v="Single time point"/>
    <s v="2019Q3"/>
    <s v="Children who are homeless or at risk of homelessness"/>
    <x v="5"/>
    <s v="proportion"/>
    <n v="32.906748198296576"/>
    <n v="86567"/>
    <m/>
    <s v="32.9 per 1000 households"/>
    <x v="621"/>
    <n v="0"/>
  </r>
  <r>
    <s v="E09000026_Rate of households in TA with children (per 1000 households)_proportion"/>
    <s v="E09000026"/>
    <x v="100"/>
    <s v="Single time point"/>
    <s v="2019Q3"/>
    <s v="Children who are homeless or at risk of homelessness"/>
    <x v="5"/>
    <s v="proportion"/>
    <s v="*"/>
    <n v="76159"/>
    <m/>
    <s v="N/A"/>
    <x v="604"/>
    <n v="0"/>
  </r>
  <r>
    <s v="E09000027_Rate of households in TA with children (per 1000 households)_proportion"/>
    <s v="E09000027"/>
    <x v="102"/>
    <s v="Single time point"/>
    <s v="2019Q3"/>
    <s v="Children who are homeless or at risk of homelessness"/>
    <x v="5"/>
    <s v="proportion"/>
    <s v="*"/>
    <n v="45525"/>
    <m/>
    <s v="N/A"/>
    <x v="604"/>
    <n v="0"/>
  </r>
  <r>
    <s v="E09000029_Rate of households in TA with children (per 1000 households)_proportion"/>
    <s v="E09000029"/>
    <x v="127"/>
    <s v="Single time point"/>
    <s v="2019Q3"/>
    <s v="Children who are homeless or at risk of homelessness"/>
    <x v="5"/>
    <s v="proportion"/>
    <n v="6.1040339702760082"/>
    <n v="47941"/>
    <m/>
    <s v="6.1 per 1000 households"/>
    <x v="622"/>
    <n v="0"/>
  </r>
  <r>
    <s v="E09000031_Rate of households in TA with children (per 1000 households)_proportion"/>
    <s v="E09000031"/>
    <x v="137"/>
    <s v="Single time point"/>
    <s v="2019Q3"/>
    <s v="Children who are homeless or at risk of homelessness"/>
    <x v="5"/>
    <s v="proportion"/>
    <n v="16.127782405703325"/>
    <n v="67017"/>
    <m/>
    <s v="16.1 per 1000 households"/>
    <x v="623"/>
    <n v="0"/>
  </r>
  <r>
    <s v="E08000025_Rate of households in TA with children (per 1000 households)_proportion"/>
    <s v="E08000025"/>
    <x v="6"/>
    <s v="Single time point"/>
    <s v="2019Q3"/>
    <s v="Children who are homeless or at risk of homelessness"/>
    <x v="5"/>
    <s v="proportion"/>
    <n v="5.4739477595495192"/>
    <n v="288388"/>
    <m/>
    <s v="5.5 per 1000 households"/>
    <x v="624"/>
    <n v="0"/>
  </r>
  <r>
    <s v="E08000026_Rate of households in TA with children (per 1000 households)_proportion"/>
    <s v="E08000026"/>
    <x v="27"/>
    <s v="Single time point"/>
    <s v="2019Q3"/>
    <s v="Children who are homeless or at risk of homelessness"/>
    <x v="5"/>
    <s v="proportion"/>
    <n v="2.2861808532353542"/>
    <n v="78994"/>
    <m/>
    <s v="2.3 per 1000 households"/>
    <x v="625"/>
    <n v="0"/>
  </r>
  <r>
    <s v="E08000027_Rate of households in TA with children (per 1000 households)_proportion"/>
    <s v="E08000027"/>
    <x v="36"/>
    <s v="Single time point"/>
    <s v="2019Q3"/>
    <s v="Children who are homeless or at risk of homelessness"/>
    <x v="5"/>
    <s v="proportion"/>
    <n v="3.7385693242909801E-2"/>
    <n v="69265"/>
    <m/>
    <s v="0 per 1000 households"/>
    <x v="626"/>
    <n v="0"/>
  </r>
  <r>
    <s v="E08000028_Rate of households in TA with children (per 1000 households)_proportion"/>
    <s v="E08000028"/>
    <x v="107"/>
    <s v="Single time point"/>
    <s v="2019Q3"/>
    <s v="Children who are homeless or at risk of homelessness"/>
    <x v="5"/>
    <s v="proportion"/>
    <n v="0.58146387459238591"/>
    <n v="81920"/>
    <m/>
    <s v="0.6 per 1000 households"/>
    <x v="627"/>
    <n v="0"/>
  </r>
  <r>
    <s v="E08000029_Rate of households in TA with children (per 1000 households)_proportion"/>
    <s v="E08000029"/>
    <x v="112"/>
    <s v="Single time point"/>
    <s v="2019Q3"/>
    <s v="Children who are homeless or at risk of homelessness"/>
    <x v="5"/>
    <s v="proportion"/>
    <n v="0.92959429848830266"/>
    <n v="46946"/>
    <m/>
    <s v="0.9 per 1000 households"/>
    <x v="628"/>
    <n v="0"/>
  </r>
  <r>
    <s v="E08000030_Rate of households in TA with children (per 1000 households)_proportion"/>
    <s v="E08000030"/>
    <x v="136"/>
    <s v="Single time point"/>
    <s v="2019Q3"/>
    <s v="Children who are homeless or at risk of homelessness"/>
    <x v="5"/>
    <s v="proportion"/>
    <n v="0.5955290875961069"/>
    <n v="68157"/>
    <m/>
    <s v="0.6 per 1000 households"/>
    <x v="629"/>
    <n v="0"/>
  </r>
  <r>
    <s v="E08000031_Rate of households in TA with children (per 1000 households)_proportion"/>
    <s v="E08000031"/>
    <x v="149"/>
    <s v="Single time point"/>
    <s v="2019Q3"/>
    <s v="Children who are homeless or at risk of homelessness"/>
    <x v="5"/>
    <s v="proportion"/>
    <n v="0.51005468919723063"/>
    <n v="61244"/>
    <m/>
    <s v="0.5 per 1000 households"/>
    <x v="630"/>
    <n v="0"/>
  </r>
  <r>
    <s v="E08000011_Rate of households in TA with children (per 1000 households)_proportion"/>
    <s v="E08000011"/>
    <x v="66"/>
    <s v="Single time point"/>
    <s v="2019Q3"/>
    <s v="Children who are homeless or at risk of homelessness"/>
    <x v="5"/>
    <s v="proportion"/>
    <n v="0.25400454033115843"/>
    <n v="33477"/>
    <m/>
    <s v="0.3 per 1000 households"/>
    <x v="631"/>
    <n v="0"/>
  </r>
  <r>
    <s v="E08000012_Rate of households in TA with children (per 1000 households)_proportion"/>
    <s v="E08000012"/>
    <x v="74"/>
    <s v="Single time point"/>
    <s v="2019Q3"/>
    <s v="Children who are homeless or at risk of homelessness"/>
    <x v="5"/>
    <s v="proportion"/>
    <n v="0.57120240354775165"/>
    <n v="94902"/>
    <m/>
    <s v="0.6 per 1000 households"/>
    <x v="632"/>
    <n v="0"/>
  </r>
  <r>
    <s v="E08000013_Rate of households in TA with children (per 1000 households)_proportion"/>
    <s v="E08000013"/>
    <x v="153"/>
    <s v="Single time point"/>
    <s v="2019Q3"/>
    <s v="Children who are homeless or at risk of homelessness"/>
    <x v="5"/>
    <s v="proportion"/>
    <n v="0.16376921138825901"/>
    <n v="36785"/>
    <m/>
    <s v="0.2 per 1000 households"/>
    <x v="633"/>
    <n v="0"/>
  </r>
  <r>
    <s v="E08000014_Rate of households in TA with children (per 1000 households)_proportion"/>
    <s v="E08000014"/>
    <x v="108"/>
    <s v="Single time point"/>
    <s v="2019Q3"/>
    <s v="Children who are homeless or at risk of homelessness"/>
    <x v="5"/>
    <s v="proportion"/>
    <n v="7.467640225688682E-2"/>
    <n v="53833"/>
    <m/>
    <s v="0.1 per 1000 households"/>
    <x v="634"/>
    <n v="0"/>
  </r>
  <r>
    <s v="E08000015_Rate of households in TA with children (per 1000 households)_proportion"/>
    <s v="E08000015"/>
    <x v="147"/>
    <s v="Single time point"/>
    <s v="2019Q3"/>
    <s v="Children who are homeless or at risk of homelessness"/>
    <x v="5"/>
    <s v="proportion"/>
    <n v="7.6711717366138049E-2"/>
    <n v="67576"/>
    <m/>
    <s v="0.1 per 1000 households"/>
    <x v="635"/>
    <n v="0"/>
  </r>
  <r>
    <s v="E08000001_Rate of households in TA with children (per 1000 households)_proportion"/>
    <s v="E08000001"/>
    <x v="9"/>
    <s v="Single time point"/>
    <s v="2019Q3"/>
    <s v="Children who are homeless or at risk of homelessness"/>
    <x v="5"/>
    <s v="proportion"/>
    <n v="0.58166589111214517"/>
    <n v="67670"/>
    <m/>
    <s v="0.6 per 1000 households"/>
    <x v="636"/>
    <n v="0"/>
  </r>
  <r>
    <s v="E08000002_Rate of households in TA with children (per 1000 households)_proportion"/>
    <s v="E08000002"/>
    <x v="18"/>
    <s v="Single time point"/>
    <s v="2019Q3"/>
    <s v="Children who are homeless or at risk of homelessness"/>
    <x v="5"/>
    <s v="proportion"/>
    <n v="0.37080984870958172"/>
    <n v="43142"/>
    <m/>
    <s v="0.4 per 1000 households"/>
    <x v="637"/>
    <n v="0"/>
  </r>
  <r>
    <s v="E08000003_Rate of households in TA with children (per 1000 households)_proportion"/>
    <s v="E08000003"/>
    <x v="76"/>
    <s v="Single time point"/>
    <s v="2019Q3"/>
    <s v="Children who are homeless or at risk of homelessness"/>
    <x v="5"/>
    <s v="proportion"/>
    <n v="7.3137994320620159"/>
    <n v="121962"/>
    <m/>
    <s v="7.3 per 1000 households"/>
    <x v="638"/>
    <n v="0"/>
  </r>
  <r>
    <s v="E08000004_Rate of households in TA with children (per 1000 households)_proportion"/>
    <s v="E08000004"/>
    <x v="93"/>
    <s v="Single time point"/>
    <s v="2019Q3"/>
    <s v="Children who are homeless or at risk of homelessness"/>
    <x v="5"/>
    <s v="proportion"/>
    <n v="0.85625602055014438"/>
    <n v="59416"/>
    <m/>
    <s v="0.9 per 1000 households"/>
    <x v="639"/>
    <n v="0"/>
  </r>
  <r>
    <s v="E08000005_Rate of households in TA with children (per 1000 households)_proportion"/>
    <s v="E08000005"/>
    <x v="103"/>
    <s v="Single time point"/>
    <s v="2019Q3"/>
    <s v="Children who are homeless or at risk of homelessness"/>
    <x v="5"/>
    <s v="proportion"/>
    <n v="0.41667123543021306"/>
    <n v="52689"/>
    <m/>
    <s v="0.4 per 1000 households"/>
    <x v="640"/>
    <n v="0"/>
  </r>
  <r>
    <s v="E08000006_Rate of households in TA with children (per 1000 households)_proportion"/>
    <s v="E08000006"/>
    <x v="106"/>
    <s v="Single time point"/>
    <s v="2019Q3"/>
    <s v="Children who are homeless or at risk of homelessness"/>
    <x v="5"/>
    <s v="proportion"/>
    <n v="0.8981719559015181"/>
    <n v="56566"/>
    <m/>
    <s v="0.9 per 1000 households"/>
    <x v="641"/>
    <n v="0"/>
  </r>
  <r>
    <s v="E08000007_Rate of households in TA with children (per 1000 households)_proportion"/>
    <s v="E08000007"/>
    <x v="121"/>
    <s v="Single time point"/>
    <s v="2019Q3"/>
    <s v="Children who are homeless or at risk of homelessness"/>
    <x v="5"/>
    <s v="proportion"/>
    <n v="0.18199946191463434"/>
    <n v="63141"/>
    <m/>
    <s v="0.2 per 1000 households"/>
    <x v="642"/>
    <n v="0"/>
  </r>
  <r>
    <s v="E08000008_Rate of households in TA with children (per 1000 households)_proportion"/>
    <s v="E08000008"/>
    <x v="129"/>
    <s v="Single time point"/>
    <s v="2019Q3"/>
    <s v="Children who are homeless or at risk of homelessness"/>
    <x v="5"/>
    <s v="proportion"/>
    <n v="0.67237848796340627"/>
    <n v="50223"/>
    <m/>
    <s v="0.7 per 1000 households"/>
    <x v="643"/>
    <n v="0"/>
  </r>
  <r>
    <s v="E08000009_Rate of households in TA with children (per 1000 households)_proportion"/>
    <s v="E08000009"/>
    <x v="134"/>
    <s v="Single time point"/>
    <s v="2019Q3"/>
    <s v="Children who are homeless or at risk of homelessness"/>
    <x v="5"/>
    <s v="proportion"/>
    <n v="0.6219095682316359"/>
    <n v="56087"/>
    <m/>
    <s v="0.6 per 1000 households"/>
    <x v="644"/>
    <n v="0"/>
  </r>
  <r>
    <s v="E08000010_Rate of households in TA with children (per 1000 households)_proportion"/>
    <s v="E08000010"/>
    <x v="144"/>
    <s v="Single time point"/>
    <s v="2019Q3"/>
    <s v="Children who are homeless or at risk of homelessness"/>
    <x v="5"/>
    <s v="proportion"/>
    <n v="3.4860453604222297E-2"/>
    <n v="68388"/>
    <m/>
    <s v="0 per 1000 households"/>
    <x v="645"/>
    <n v="0"/>
  </r>
  <r>
    <s v="E08000016_Rate of households in TA with children (per 1000 households)_proportion"/>
    <s v="E08000016"/>
    <x v="2"/>
    <s v="Single time point"/>
    <s v="2019Q3"/>
    <s v="Children who are homeless or at risk of homelessness"/>
    <x v="5"/>
    <s v="proportion"/>
    <n v="0.11927371482572276"/>
    <n v="50727"/>
    <m/>
    <s v="0.1 per 1000 households"/>
    <x v="646"/>
    <n v="0"/>
  </r>
  <r>
    <s v="E08000017_Rate of households in TA with children (per 1000 households)_proportion"/>
    <s v="E08000017"/>
    <x v="34"/>
    <s v="Single time point"/>
    <s v="2019Q3"/>
    <s v="Children who are homeless or at risk of homelessness"/>
    <x v="5"/>
    <s v="proportion"/>
    <n v="0.20711715927309549"/>
    <n v="66448"/>
    <m/>
    <s v="0.2 per 1000 households"/>
    <x v="647"/>
    <n v="0"/>
  </r>
  <r>
    <s v="E08000018_Rate of households in TA with children (per 1000 households)_proportion"/>
    <s v="E08000018"/>
    <x v="104"/>
    <s v="Single time point"/>
    <s v="2019Q3"/>
    <s v="Children who are homeless or at risk of homelessness"/>
    <x v="5"/>
    <s v="proportion"/>
    <n v="2.6844196284763235E-2"/>
    <n v="57196"/>
    <m/>
    <s v="0 per 1000 households"/>
    <x v="648"/>
    <n v="0"/>
  </r>
  <r>
    <s v="E08000019_Rate of households in TA with children (per 1000 households)_proportion"/>
    <s v="E08000019"/>
    <x v="109"/>
    <s v="Single time point"/>
    <s v="2019Q3"/>
    <s v="Children who are homeless or at risk of homelessness"/>
    <x v="5"/>
    <s v="proportion"/>
    <n v="0.10304221845774651"/>
    <n v="117497"/>
    <m/>
    <s v="0.1 per 1000 households"/>
    <x v="649"/>
    <n v="0"/>
  </r>
  <r>
    <s v="E08000032_Rate of households in TA with children (per 1000 households)_proportion"/>
    <s v="E08000032"/>
    <x v="12"/>
    <s v="Single time point"/>
    <s v="2019Q3"/>
    <s v="Children who are homeless or at risk of homelessness"/>
    <x v="5"/>
    <s v="proportion"/>
    <n v="0.23682301919746601"/>
    <n v="142005"/>
    <m/>
    <s v="0.2 per 1000 households"/>
    <x v="650"/>
    <n v="0"/>
  </r>
  <r>
    <s v="E08000033_Rate of households in TA with children (per 1000 households)_proportion"/>
    <s v="E08000033"/>
    <x v="19"/>
    <s v="Single time point"/>
    <s v="2019Q3"/>
    <s v="Children who are homeless or at risk of homelessness"/>
    <x v="5"/>
    <s v="proportion"/>
    <n v="0.12828050670800151"/>
    <n v="46021"/>
    <m/>
    <s v="0.1 per 1000 households"/>
    <x v="651"/>
    <n v="0"/>
  </r>
  <r>
    <s v="E08000034_Rate of households in TA with children (per 1000 households)_proportion"/>
    <s v="E08000034"/>
    <x v="65"/>
    <s v="Single time point"/>
    <s v="2019Q3"/>
    <s v="Children who are homeless or at risk of homelessness"/>
    <x v="5"/>
    <s v="proportion"/>
    <n v="0.37669791043453216"/>
    <n v="100174"/>
    <m/>
    <s v="0.4 per 1000 households"/>
    <x v="652"/>
    <n v="0"/>
  </r>
  <r>
    <s v="E08000035_Rate of households in TA with children (per 1000 households)_proportion"/>
    <s v="E08000035"/>
    <x v="69"/>
    <s v="Single time point"/>
    <s v="2019Q3"/>
    <s v="Children who are homeless or at risk of homelessness"/>
    <x v="5"/>
    <s v="proportion"/>
    <n v="1.79959149273115E-2"/>
    <n v="168176"/>
    <m/>
    <s v="0 per 1000 households"/>
    <x v="653"/>
    <n v="0"/>
  </r>
  <r>
    <s v="E08000036_Rate of households in TA with children (per 1000 households)_proportion"/>
    <s v="E08000036"/>
    <x v="135"/>
    <s v="Single time point"/>
    <s v="2019Q3"/>
    <s v="Children who are homeless or at risk of homelessness"/>
    <x v="5"/>
    <s v="proportion"/>
    <n v="0.57357634976011007"/>
    <n v="72893"/>
    <m/>
    <s v="0.6 per 1000 households"/>
    <x v="654"/>
    <n v="0"/>
  </r>
  <r>
    <s v="E08000020_Rate of households in TA with children (per 1000 households)_proportion"/>
    <s v="E08000020"/>
    <x v="43"/>
    <s v="Single time point"/>
    <s v="2019Q3"/>
    <s v="Children who are homeless or at risk of homelessness"/>
    <x v="5"/>
    <s v="proportion"/>
    <n v="0.27548816502843038"/>
    <n v="39605"/>
    <m/>
    <s v="0.3 per 1000 households"/>
    <x v="655"/>
    <n v="0"/>
  </r>
  <r>
    <s v="E08000021_Rate of households in TA with children (per 1000 households)_proportion"/>
    <s v="E08000021"/>
    <x v="81"/>
    <s v="Single time point"/>
    <s v="2019Q3"/>
    <s v="Children who are homeless or at risk of homelessness"/>
    <x v="5"/>
    <s v="proportion"/>
    <n v="9.7472220417181107E-2"/>
    <n v="58056"/>
    <m/>
    <s v="0.1 per 1000 households"/>
    <x v="656"/>
    <n v="0"/>
  </r>
  <r>
    <s v="E08000022_Rate of households in TA with children (per 1000 households)_proportion"/>
    <s v="E08000022"/>
    <x v="87"/>
    <s v="Single time point"/>
    <s v="2019Q3"/>
    <s v="Children who are homeless or at risk of homelessness"/>
    <x v="5"/>
    <s v="proportion"/>
    <n v="0.24365955463270969"/>
    <n v="41360"/>
    <m/>
    <s v="0.2 per 1000 households"/>
    <x v="657"/>
    <n v="0"/>
  </r>
  <r>
    <s v="E08000023_Rate of households in TA with children (per 1000 households)_proportion"/>
    <s v="E08000023"/>
    <x v="115"/>
    <s v="Single time point"/>
    <s v="2019Q3"/>
    <s v="Children who are homeless or at risk of homelessness"/>
    <x v="5"/>
    <s v="proportion"/>
    <n v="1.4487294642598443E-2"/>
    <n v="29920"/>
    <m/>
    <s v="0 per 1000 households"/>
    <x v="658"/>
    <n v="0"/>
  </r>
  <r>
    <s v="E08000024_Rate of households in TA with children (per 1000 households)_proportion"/>
    <s v="E08000024"/>
    <x v="125"/>
    <s v="Single time point"/>
    <s v="2019Q3"/>
    <s v="Children who are homeless or at risk of homelessness"/>
    <x v="5"/>
    <s v="proportion"/>
    <n v="1.6404872247057375E-2"/>
    <n v="54563"/>
    <m/>
    <s v="0 per 1000 households"/>
    <x v="659"/>
    <n v="0"/>
  </r>
  <r>
    <s v="E06000053_Rate of households in TA with children (per 1000 households)_proportion"/>
    <s v="E06000053"/>
    <x v="59"/>
    <s v="Single time point"/>
    <s v="2019Q3"/>
    <s v="Children who are homeless or at risk of homelessness"/>
    <x v="5"/>
    <s v="proportion"/>
    <n v="0"/>
    <n v="368"/>
    <m/>
    <s v="0 per 1000 households"/>
    <x v="295"/>
    <n v="1"/>
  </r>
  <r>
    <s v="E06000022_Rate of households in TA with children (per 1000 households)_proportion"/>
    <s v="E06000022"/>
    <x v="3"/>
    <s v="Single time point"/>
    <s v="2019Q3"/>
    <s v="Children who are homeless or at risk of homelessness"/>
    <x v="5"/>
    <s v="proportion"/>
    <n v="0.14167954662545079"/>
    <n v="35946"/>
    <m/>
    <s v="0.1 per 1000 households"/>
    <x v="660"/>
    <n v="0"/>
  </r>
  <r>
    <s v="E06000023_Rate of households in TA with children (per 1000 households)_proportion"/>
    <s v="E06000023"/>
    <x v="154"/>
    <s v="Single time point"/>
    <s v="2019Q3"/>
    <s v="Children who are homeless or at risk of homelessness"/>
    <x v="5"/>
    <s v="proportion"/>
    <n v="2.161929547736634"/>
    <n v="94016"/>
    <m/>
    <s v="2.2 per 1000 households"/>
    <x v="661"/>
    <n v="0"/>
  </r>
  <r>
    <s v="E06000024_Rate of households in TA with children (per 1000 households)_proportion"/>
    <s v="E06000024"/>
    <x v="86"/>
    <s v="Single time point"/>
    <s v="2019Q3"/>
    <s v="Children who are homeless or at risk of homelessness"/>
    <x v="5"/>
    <s v="proportion"/>
    <n v="0.28210807873949933"/>
    <n v="43435"/>
    <m/>
    <s v="0.3 per 1000 households"/>
    <x v="662"/>
    <n v="0"/>
  </r>
  <r>
    <s v="E06000025_Rate of households in TA with children (per 1000 households)_proportion"/>
    <s v="E06000025"/>
    <x v="114"/>
    <s v="Single time point"/>
    <s v="2019Q3"/>
    <s v="Children who are homeless or at risk of homelessness"/>
    <x v="5"/>
    <s v="proportion"/>
    <n v="0.44356111333839449"/>
    <n v="58867"/>
    <m/>
    <s v="0.4 per 1000 households"/>
    <x v="663"/>
    <n v="0"/>
  </r>
  <r>
    <s v="E06000001_Rate of households in TA with children (per 1000 households)_proportion"/>
    <s v="E06000001"/>
    <x v="52"/>
    <s v="Single time point"/>
    <s v="2019Q3"/>
    <s v="Children who are homeless or at risk of homelessness"/>
    <x v="5"/>
    <s v="proportion"/>
    <n v="2.3940054104522275E-2"/>
    <n v="20006"/>
    <m/>
    <s v="0 per 1000 households"/>
    <x v="664"/>
    <n v="0"/>
  </r>
  <r>
    <s v="E06000002_Rate of households in TA with children (per 1000 households)_proportion"/>
    <s v="E06000002"/>
    <x v="79"/>
    <s v="Single time point"/>
    <s v="2019Q3"/>
    <s v="Children who are homeless or at risk of homelessness"/>
    <x v="5"/>
    <s v="proportion"/>
    <n v="0"/>
    <n v="32513"/>
    <m/>
    <s v="0 per 1000 households"/>
    <x v="295"/>
    <n v="0"/>
  </r>
  <r>
    <s v="E06000003_Rate of households in TA with children (per 1000 households)_proportion"/>
    <s v="E06000003"/>
    <x v="101"/>
    <s v="Single time point"/>
    <s v="2019Q3"/>
    <s v="Children who are homeless or at risk of homelessness"/>
    <x v="5"/>
    <s v="proportion"/>
    <n v="4.8635766742862699E-2"/>
    <n v="27626"/>
    <m/>
    <s v="0 per 1000 households"/>
    <x v="665"/>
    <n v="0"/>
  </r>
  <r>
    <s v="E06000004_Rate of households in TA with children (per 1000 households)_proportion"/>
    <s v="E06000004"/>
    <x v="122"/>
    <s v="Single time point"/>
    <s v="2019Q3"/>
    <s v="Children who are homeless or at risk of homelessness"/>
    <x v="5"/>
    <s v="proportion"/>
    <n v="0.20599818236897907"/>
    <n v="43521"/>
    <m/>
    <s v="0.2 per 1000 households"/>
    <x v="666"/>
    <n v="0"/>
  </r>
  <r>
    <s v="E06000010_Rate of households in TA with children (per 1000 households)_proportion"/>
    <s v="E06000010"/>
    <x v="155"/>
    <s v="Single time point"/>
    <s v="2019Q3"/>
    <s v="Children who are homeless or at risk of homelessness"/>
    <x v="5"/>
    <s v="proportion"/>
    <n v="0.28063282702494124"/>
    <n v="57023"/>
    <m/>
    <s v="0.3 per 1000 households"/>
    <x v="667"/>
    <n v="0"/>
  </r>
  <r>
    <s v="E06000011_Rate of households in TA with children (per 1000 households)_proportion"/>
    <s v="E06000011"/>
    <x v="39"/>
    <s v="Single time point"/>
    <s v="2019Q3"/>
    <s v="Children who are homeless or at risk of homelessness"/>
    <x v="5"/>
    <s v="proportion"/>
    <n v="0.21696091991430044"/>
    <n v="62942"/>
    <m/>
    <s v="0.2 per 1000 households"/>
    <x v="668"/>
    <n v="0"/>
  </r>
  <r>
    <s v="E06000012_Rate of households in TA with children (per 1000 households)_proportion"/>
    <s v="E06000012"/>
    <x v="84"/>
    <s v="Single time point"/>
    <s v="2019Q3"/>
    <s v="Children who are homeless or at risk of homelessness"/>
    <x v="5"/>
    <s v="proportion"/>
    <n v="0.1415207823268847"/>
    <n v="34503"/>
    <m/>
    <s v="0.1 per 1000 households"/>
    <x v="669"/>
    <n v="0"/>
  </r>
  <r>
    <s v="E06000013_Rate of households in TA with children (per 1000 households)_proportion"/>
    <s v="E06000013"/>
    <x v="85"/>
    <s v="Single time point"/>
    <s v="2019Q3"/>
    <s v="Children who are homeless or at risk of homelessness"/>
    <x v="5"/>
    <s v="proportion"/>
    <n v="8.1801821453891047E-2"/>
    <n v="35714"/>
    <m/>
    <s v="0.1 per 1000 households"/>
    <x v="670"/>
    <n v="0"/>
  </r>
  <r>
    <s v="E10000023_Rate of households in TA with children (per 1000 households)_proportion"/>
    <s v="E10000023"/>
    <x v="88"/>
    <s v="Single time point"/>
    <s v="2019Q3"/>
    <s v="Children who are homeless or at risk of homelessness"/>
    <x v="5"/>
    <s v="proportion"/>
    <n v="0.10034339740445081"/>
    <n v="117499"/>
    <m/>
    <s v="0.1 per 1000 households"/>
    <x v="671"/>
    <n v="0"/>
  </r>
  <r>
    <s v="E06000014_Rate of households in TA with children (per 1000 households)_proportion"/>
    <s v="E06000014"/>
    <x v="151"/>
    <s v="Single time point"/>
    <s v="2019Q3"/>
    <s v="Children who are homeless or at risk of homelessness"/>
    <x v="5"/>
    <s v="proportion"/>
    <n v="0.24035435098602512"/>
    <n v="36572"/>
    <m/>
    <s v="0.2 per 1000 households"/>
    <x v="672"/>
    <n v="0"/>
  </r>
  <r>
    <s v="E06000032_Rate of households in TA with children (per 1000 households)_proportion"/>
    <s v="E06000032"/>
    <x v="75"/>
    <s v="Single time point"/>
    <s v="2019Q3"/>
    <s v="Children who are homeless or at risk of homelessness"/>
    <x v="5"/>
    <s v="proportion"/>
    <n v="13.356554860858777"/>
    <n v="57375"/>
    <m/>
    <s v="13.4 per 1000 households"/>
    <x v="673"/>
    <n v="0"/>
  </r>
  <r>
    <s v="E06000055_Rate of households in TA with children (per 1000 households)_proportion"/>
    <s v="E06000055"/>
    <x v="156"/>
    <s v="Single time point"/>
    <s v="2019Q3"/>
    <s v="Children who are homeless or at risk of homelessness"/>
    <x v="5"/>
    <s v="proportion"/>
    <n v="1.6104187088643047"/>
    <n v="40088"/>
    <m/>
    <s v="1.6 per 1000 households"/>
    <x v="674"/>
    <n v="0"/>
  </r>
  <r>
    <s v="E06000056_Rate of households in TA with children (per 1000 households)_proportion"/>
    <s v="E06000056"/>
    <x v="22"/>
    <s v="Single time point"/>
    <s v="2019Q3"/>
    <s v="Children who are homeless or at risk of homelessness"/>
    <x v="5"/>
    <s v="proportion"/>
    <n v="0.92197861686290428"/>
    <n v="62515"/>
    <m/>
    <s v="0.9 per 1000 households"/>
    <x v="675"/>
    <n v="0"/>
  </r>
  <r>
    <s v="E10000002_Rate of households in TA with children (per 1000 households)_proportion"/>
    <s v="E10000002"/>
    <x v="17"/>
    <s v="Single time point"/>
    <s v="2019Q3"/>
    <s v="Children who are homeless or at risk of homelessness"/>
    <x v="5"/>
    <s v="proportion"/>
    <n v="0.67478254439237217"/>
    <n v="124321"/>
    <m/>
    <s v="0.7 per 1000 households"/>
    <x v="676"/>
    <n v="0"/>
  </r>
  <r>
    <s v="E06000042_Rate of households in TA with children (per 1000 households)_proportion"/>
    <s v="E06000042"/>
    <x v="80"/>
    <s v="Single time point"/>
    <s v="2019Q3"/>
    <s v="Children who are homeless or at risk of homelessness"/>
    <x v="5"/>
    <s v="proportion"/>
    <n v="3.9172367700433495"/>
    <n v="68278"/>
    <m/>
    <s v="3.9 per 1000 households"/>
    <x v="677"/>
    <n v="0"/>
  </r>
  <r>
    <s v="E10000007_Rate of households in TA with children (per 1000 households)_proportion"/>
    <s v="E10000007"/>
    <x v="32"/>
    <s v="Single time point"/>
    <s v="2019Q3"/>
    <s v="Children who are homeless or at risk of homelessness"/>
    <x v="5"/>
    <s v="proportion"/>
    <n v="0.11391240705459538"/>
    <n v="153272"/>
    <m/>
    <s v="0.1 per 1000 households"/>
    <x v="678"/>
    <n v="0"/>
  </r>
  <r>
    <s v="E06000015_Rate of households in TA with children (per 1000 households)_proportion"/>
    <s v="E06000015"/>
    <x v="31"/>
    <s v="Single time point"/>
    <s v="2019Q3"/>
    <s v="Children who are homeless or at risk of homelessness"/>
    <x v="5"/>
    <s v="proportion"/>
    <n v="0.37992116635798073"/>
    <n v="59899"/>
    <m/>
    <s v="0.4 per 1000 households"/>
    <x v="679"/>
    <n v="0"/>
  </r>
  <r>
    <s v="E10000009_Rate of households in TA with children (per 1000 households)_proportion"/>
    <s v="E10000009"/>
    <x v="35"/>
    <s v="Single time point"/>
    <s v="2019Q3"/>
    <s v="Children who are homeless or at risk of homelessness"/>
    <x v="5"/>
    <s v="proportion"/>
    <n v="0.64717162032598274"/>
    <n v="76699"/>
    <m/>
    <s v="0.6 per 1000 households"/>
    <x v="680"/>
    <n v="0"/>
  </r>
  <r>
    <s v="E06000029_Rate of households in TA with children (per 1000 households)_proportion"/>
    <s v="E06000029"/>
    <x v="97"/>
    <s v="Single time point"/>
    <s v="2019Q3"/>
    <s v="Children who are homeless or at risk of homelessness"/>
    <x v="5"/>
    <s v="proportion"/>
    <n v="0.84573556289661589"/>
    <n v="30188"/>
    <m/>
    <s v="0.8 per 1000 households"/>
    <x v="681"/>
    <n v="0"/>
  </r>
  <r>
    <s v="E06000028_Rate of households in TA with children (per 1000 households)_proportion"/>
    <s v="E06000028"/>
    <x v="10"/>
    <s v="Single time point"/>
    <s v="2019Q3"/>
    <s v="Children who are homeless or at risk of homelessness"/>
    <x v="5"/>
    <s v="proportion"/>
    <n v="0.84573556289661589"/>
    <n v="36373"/>
    <m/>
    <s v="0.8 per 1000 households"/>
    <x v="681"/>
    <n v="0"/>
  </r>
  <r>
    <s v="E06000047_Rate of households in TA with children (per 1000 households)_proportion"/>
    <s v="E06000047"/>
    <x v="37"/>
    <s v="Single time point"/>
    <s v="2019Q3"/>
    <s v="Children who are homeless or at risk of homelessness"/>
    <x v="5"/>
    <s v="proportion"/>
    <n v="1.2870454584455923E-2"/>
    <n v="101040"/>
    <m/>
    <s v="0 per 1000 households"/>
    <x v="682"/>
    <n v="0"/>
  </r>
  <r>
    <s v="E06000005_Rate of households in TA with children (per 1000 households)_proportion"/>
    <s v="E06000005"/>
    <x v="30"/>
    <s v="Single time point"/>
    <s v="2019Q3"/>
    <s v="Children who are homeless or at risk of homelessness"/>
    <x v="5"/>
    <s v="proportion"/>
    <n v="6.2620021708274187E-2"/>
    <n v="22454"/>
    <m/>
    <s v="0.1 per 1000 households"/>
    <x v="683"/>
    <n v="0"/>
  </r>
  <r>
    <s v="E10000011_Rate of households in TA with children (per 1000 households)_proportion"/>
    <s v="E10000011"/>
    <x v="40"/>
    <s v="Single time point"/>
    <s v="2019Q3"/>
    <s v="Children who are homeless or at risk of homelessness"/>
    <x v="5"/>
    <s v="proportion"/>
    <n v="1.2469027896944085"/>
    <n v="106378"/>
    <m/>
    <s v="1.2 per 1000 households"/>
    <x v="684"/>
    <n v="0"/>
  </r>
  <r>
    <s v="E06000043_Rate of households in TA with children (per 1000 households)_proportion"/>
    <s v="E06000043"/>
    <x v="14"/>
    <s v="Single time point"/>
    <s v="2019Q3"/>
    <s v="Children who are homeless or at risk of homelessness"/>
    <x v="5"/>
    <s v="proportion"/>
    <n v="6.9757416624211315"/>
    <n v="51005"/>
    <m/>
    <s v="7 per 1000 households"/>
    <x v="685"/>
    <n v="0"/>
  </r>
  <r>
    <s v="E10000014_Rate of households in TA with children (per 1000 households)_proportion"/>
    <s v="E10000014"/>
    <x v="49"/>
    <s v="Single time point"/>
    <s v="2019Q3"/>
    <s v="Children who are homeless or at risk of homelessness"/>
    <x v="5"/>
    <s v="proportion"/>
    <n v="1.0259120513577791"/>
    <n v="284002"/>
    <m/>
    <s v="1 per 1000 households"/>
    <x v="686"/>
    <n v="0"/>
  </r>
  <r>
    <s v="E06000044_Rate of households in TA with children (per 1000 households)_proportion"/>
    <s v="E06000044"/>
    <x v="98"/>
    <s v="Single time point"/>
    <s v="2019Q3"/>
    <s v="Children who are homeless or at risk of homelessness"/>
    <x v="5"/>
    <s v="proportion"/>
    <n v="0.76412806343370354"/>
    <n v="44046"/>
    <m/>
    <s v="0.8 per 1000 households"/>
    <x v="687"/>
    <n v="0"/>
  </r>
  <r>
    <s v="E06000045_Rate of households in TA with children (per 1000 households)_proportion"/>
    <s v="E06000045"/>
    <x v="116"/>
    <s v="Single time point"/>
    <s v="2019Q3"/>
    <s v="Children who are homeless or at risk of homelessness"/>
    <x v="5"/>
    <s v="proportion"/>
    <n v="1.8638597592677975"/>
    <n v="50832"/>
    <m/>
    <s v="1.9 per 1000 households"/>
    <x v="688"/>
    <n v="0"/>
  </r>
  <r>
    <s v="E10000018_Rate of households in TA with children (per 1000 households)_proportion"/>
    <s v="E10000018"/>
    <x v="71"/>
    <s v="Single time point"/>
    <s v="2019Q3"/>
    <s v="Children who are homeless or at risk of homelessness"/>
    <x v="5"/>
    <s v="proportion"/>
    <n v="8.9982211209014826E-2"/>
    <n v="140307"/>
    <m/>
    <s v="0.1 per 1000 households"/>
    <x v="689"/>
    <n v="0"/>
  </r>
  <r>
    <s v="E06000016_Rate of households in TA with children (per 1000 households)_proportion"/>
    <s v="E06000016"/>
    <x v="70"/>
    <s v="Single time point"/>
    <s v="2019Q3"/>
    <s v="Children who are homeless or at risk of homelessness"/>
    <x v="5"/>
    <s v="proportion"/>
    <n v="0.6035290567476137"/>
    <n v="83994"/>
    <m/>
    <s v="0.6 per 1000 households"/>
    <x v="690"/>
    <n v="0"/>
  </r>
  <r>
    <s v="E06000017_Rate of households in TA with children (per 1000 households)_proportion"/>
    <s v="E06000017"/>
    <x v="105"/>
    <s v="Single time point"/>
    <s v="2019Q3"/>
    <s v="Children who are homeless or at risk of homelessness"/>
    <x v="5"/>
    <s v="proportion"/>
    <n v="0"/>
    <n v="7807"/>
    <m/>
    <s v="0 per 1000 households"/>
    <x v="295"/>
    <n v="0"/>
  </r>
  <r>
    <s v="E10000028_Rate of households in TA with children (per 1000 households)_proportion"/>
    <s v="E10000028"/>
    <x v="120"/>
    <s v="Single time point"/>
    <s v="2019Q3"/>
    <s v="Children who are homeless or at risk of homelessness"/>
    <x v="5"/>
    <s v="proportion"/>
    <n v="0.1259520096045107"/>
    <n v="169603"/>
    <m/>
    <s v="0.1 per 1000 households"/>
    <x v="691"/>
    <n v="0"/>
  </r>
  <r>
    <s v="E06000021_Rate of households in TA with children (per 1000 households)_proportion"/>
    <s v="E06000021"/>
    <x v="123"/>
    <s v="Single time point"/>
    <s v="2019Q3"/>
    <s v="Children who are homeless or at risk of homelessness"/>
    <x v="5"/>
    <s v="proportion"/>
    <n v="7.2628234226055369E-2"/>
    <n v="57549"/>
    <m/>
    <s v="0.1 per 1000 households"/>
    <x v="692"/>
    <n v="0"/>
  </r>
  <r>
    <s v="E06000054_Rate of households in TA with children (per 1000 households)_proportion"/>
    <s v="E06000054"/>
    <x v="145"/>
    <s v="Single time point"/>
    <s v="2019Q3"/>
    <s v="Children who are homeless or at risk of homelessness"/>
    <x v="5"/>
    <s v="proportion"/>
    <n v="0.27940236308100302"/>
    <n v="105692"/>
    <m/>
    <s v="0.3 per 1000 households"/>
    <x v="693"/>
    <n v="0"/>
  </r>
  <r>
    <s v="E06000030_Rate of households in TA with children (per 1000 households)_proportion"/>
    <s v="E06000030"/>
    <x v="128"/>
    <s v="Single time point"/>
    <s v="2019Q3"/>
    <s v="Children who are homeless or at risk of homelessness"/>
    <x v="5"/>
    <s v="proportion"/>
    <n v="1.1487650775416427"/>
    <n v="50239"/>
    <m/>
    <s v="1.1 per 1000 households"/>
    <x v="694"/>
    <n v="0"/>
  </r>
  <r>
    <s v="E06000036_Rate of households in TA with children (per 1000 households)_proportion"/>
    <s v="E06000036"/>
    <x v="11"/>
    <s v="Single time point"/>
    <s v="2019Q3"/>
    <s v="Children who are homeless or at risk of homelessness"/>
    <x v="5"/>
    <s v="proportion"/>
    <n v="2.3154673217090163"/>
    <n v="28336"/>
    <m/>
    <s v="2.3 per 1000 households"/>
    <x v="695"/>
    <n v="0"/>
  </r>
  <r>
    <s v="E06000040_Rate of households in TA with children (per 1000 households)_proportion"/>
    <s v="E06000040"/>
    <x v="146"/>
    <s v="Single time point"/>
    <s v="2019Q3"/>
    <s v="Children who are homeless or at risk of homelessness"/>
    <x v="5"/>
    <s v="proportion"/>
    <s v="*"/>
    <n v="34604"/>
    <m/>
    <s v="N/A"/>
    <x v="604"/>
    <n v="0"/>
  </r>
  <r>
    <s v="E06000037_Rate of households in TA with children (per 1000 households)_proportion"/>
    <s v="E06000037"/>
    <x v="141"/>
    <s v="Single time point"/>
    <s v="2019Q3"/>
    <s v="Children who are homeless or at risk of homelessness"/>
    <x v="5"/>
    <s v="proportion"/>
    <n v="0.9088430428065073"/>
    <n v="35623"/>
    <m/>
    <s v="0.9 per 1000 households"/>
    <x v="696"/>
    <n v="0"/>
  </r>
  <r>
    <s v="E06000038_Rate of households in TA with children (per 1000 households)_proportion"/>
    <s v="E06000038"/>
    <x v="99"/>
    <s v="Single time point"/>
    <s v="2019Q3"/>
    <s v="Children who are homeless or at risk of homelessness"/>
    <x v="5"/>
    <s v="proportion"/>
    <n v="1.4627599414896022"/>
    <n v="37080"/>
    <m/>
    <s v="1.5 per 1000 households"/>
    <x v="697"/>
    <n v="0"/>
  </r>
  <r>
    <s v="E06000039_Rate of households in TA with children (per 1000 households)_proportion"/>
    <s v="E06000039"/>
    <x v="111"/>
    <s v="Single time point"/>
    <s v="2019Q3"/>
    <s v="Children who are homeless or at risk of homelessness"/>
    <x v="5"/>
    <s v="proportion"/>
    <n v="6.2419010421419578"/>
    <n v="42699"/>
    <m/>
    <s v="6.2 per 1000 households"/>
    <x v="698"/>
    <n v="0"/>
  </r>
  <r>
    <s v="E06000041_Rate of households in TA with children (per 1000 households)_proportion"/>
    <s v="E06000041"/>
    <x v="148"/>
    <s v="Single time point"/>
    <s v="2019Q3"/>
    <s v="Children who are homeless or at risk of homelessness"/>
    <x v="5"/>
    <s v="proportion"/>
    <n v="0.4321587874859163"/>
    <n v="39532"/>
    <m/>
    <s v="0.4 per 1000 households"/>
    <x v="699"/>
    <n v="0"/>
  </r>
  <r>
    <s v="E10000003_Rate of households in TA with children (per 1000 households)_proportion"/>
    <s v="E10000003"/>
    <x v="20"/>
    <s v="Single time point"/>
    <s v="2019Q3"/>
    <s v="Children who are homeless or at risk of homelessness"/>
    <x v="5"/>
    <s v="proportion"/>
    <n v="0.4190640148597834"/>
    <n v="135719"/>
    <m/>
    <s v="0.4 per 1000 households"/>
    <x v="700"/>
    <n v="0"/>
  </r>
  <r>
    <s v="E06000031_Rate of households in TA with children (per 1000 households)_proportion"/>
    <s v="E06000031"/>
    <x v="95"/>
    <s v="Single time point"/>
    <s v="2019Q3"/>
    <s v="Children who are homeless or at risk of homelessness"/>
    <x v="5"/>
    <s v="proportion"/>
    <n v="3.0412854499835262"/>
    <n v="51137"/>
    <m/>
    <s v="3 per 1000 households"/>
    <x v="701"/>
    <n v="0"/>
  </r>
  <r>
    <s v="E06000006_Rate of households in TA with children (per 1000 households)_proportion"/>
    <s v="E06000006"/>
    <x v="47"/>
    <s v="Single time point"/>
    <s v="2019Q3"/>
    <s v="Children who are homeless or at risk of homelessness"/>
    <x v="5"/>
    <s v="proportion"/>
    <n v="0.18092343320306847"/>
    <n v="28617"/>
    <m/>
    <s v="0.2 per 1000 households"/>
    <x v="702"/>
    <n v="0"/>
  </r>
  <r>
    <s v="E06000007_Rate of households in TA with children (per 1000 households)_proportion"/>
    <s v="E06000007"/>
    <x v="139"/>
    <s v="Single time point"/>
    <s v="2019Q3"/>
    <s v="Children who are homeless or at risk of homelessness"/>
    <x v="5"/>
    <s v="proportion"/>
    <n v="0.21873701248988342"/>
    <n v="44484"/>
    <m/>
    <s v="0.2 per 1000 households"/>
    <x v="703"/>
    <n v="0"/>
  </r>
  <r>
    <s v="E10000008_Rate of households in TA with children (per 1000 households)_proportion"/>
    <s v="E10000008"/>
    <x v="33"/>
    <s v="Single time point"/>
    <s v="2019Q3"/>
    <s v="Children who are homeless or at risk of homelessness"/>
    <x v="5"/>
    <s v="proportion"/>
    <n v="0.24332803225834485"/>
    <n v="145878"/>
    <m/>
    <s v="0.2 per 1000 households"/>
    <x v="704"/>
    <n v="0"/>
  </r>
  <r>
    <s v="E06000026_Rate of households in TA with children (per 1000 households)_proportion"/>
    <s v="E06000026"/>
    <x v="96"/>
    <s v="Single time point"/>
    <s v="2019Q3"/>
    <s v="Children who are homeless or at risk of homelessness"/>
    <x v="5"/>
    <s v="proportion"/>
    <n v="0.5663634075299363"/>
    <n v="52552"/>
    <m/>
    <s v="0.6 per 1000 households"/>
    <x v="705"/>
    <n v="0"/>
  </r>
  <r>
    <s v="E06000027_Rate of households in TA with children (per 1000 households)_proportion"/>
    <s v="E06000027"/>
    <x v="132"/>
    <s v="Single time point"/>
    <s v="2019Q3"/>
    <s v="Children who are homeless or at risk of homelessness"/>
    <x v="5"/>
    <s v="proportion"/>
    <n v="0.56741727866673153"/>
    <n v="25423"/>
    <m/>
    <s v="0.6 per 1000 households"/>
    <x v="706"/>
    <n v="0"/>
  </r>
  <r>
    <s v="E10000012_Rate of households in TA with children (per 1000 households)_proportion"/>
    <s v="E10000012"/>
    <x v="42"/>
    <s v="Single time point"/>
    <s v="2019Q3"/>
    <s v="Children who are homeless or at risk of homelessness"/>
    <x v="5"/>
    <s v="proportion"/>
    <n v="1.8029957715647786"/>
    <n v="311172"/>
    <m/>
    <s v="1.8 per 1000 households"/>
    <x v="707"/>
    <n v="0"/>
  </r>
  <r>
    <s v="E06000033_Rate of households in TA with children (per 1000 households)_proportion"/>
    <s v="E06000033"/>
    <x v="117"/>
    <s v="Single time point"/>
    <s v="2019Q3"/>
    <s v="Children who are homeless or at risk of homelessness"/>
    <x v="5"/>
    <s v="proportion"/>
    <n v="1.9647879184805641"/>
    <n v="39540"/>
    <m/>
    <s v="2 per 1000 households"/>
    <x v="708"/>
    <n v="0"/>
  </r>
  <r>
    <s v="E06000034_Rate of households in TA with children (per 1000 households)_proportion"/>
    <s v="E06000034"/>
    <x v="131"/>
    <s v="Single time point"/>
    <s v="2019Q3"/>
    <s v="Children who are homeless or at risk of homelessness"/>
    <x v="5"/>
    <s v="proportion"/>
    <n v="2.1207323994145586"/>
    <n v="43762"/>
    <m/>
    <s v="2.1 per 1000 households"/>
    <x v="709"/>
    <n v="0"/>
  </r>
  <r>
    <s v="E06000019_Rate of households in TA with children (per 1000 households)_proportion"/>
    <s v="E06000019"/>
    <x v="54"/>
    <s v="Single time point"/>
    <s v="2019Q3"/>
    <s v="Children who are homeless or at risk of homelessness"/>
    <x v="5"/>
    <s v="proportion"/>
    <n v="0.35135331604836562"/>
    <n v="36103"/>
    <m/>
    <s v="0.4 per 1000 households"/>
    <x v="710"/>
    <n v="0"/>
  </r>
  <r>
    <s v="E10000034_Rate of households in TA with children (per 1000 households)_proportion"/>
    <s v="E10000034"/>
    <x v="150"/>
    <s v="Single time point"/>
    <s v="2019Q3"/>
    <s v="Children who are homeless or at risk of homelessness"/>
    <x v="5"/>
    <s v="proportion"/>
    <n v="0.20119136849579863"/>
    <n v="117783"/>
    <m/>
    <s v="0.2 per 1000 households"/>
    <x v="711"/>
    <n v="0"/>
  </r>
  <r>
    <s v="E10000016_Rate of households in TA with children (per 1000 households)_proportion"/>
    <s v="E10000016"/>
    <x v="62"/>
    <s v="Single time point"/>
    <s v="2019Q3"/>
    <s v="Children who are homeless or at risk of homelessness"/>
    <x v="5"/>
    <s v="proportion"/>
    <n v="1.1228657962939359"/>
    <n v="340140"/>
    <m/>
    <s v="1.1 per 1000 households"/>
    <x v="712"/>
    <n v="0"/>
  </r>
  <r>
    <s v="E06000035_Rate of households in TA with children (per 1000 households)_proportion"/>
    <s v="E06000035"/>
    <x v="77"/>
    <s v="Single time point"/>
    <s v="2019Q3"/>
    <s v="Children who are homeless or at risk of homelessness"/>
    <x v="5"/>
    <s v="proportion"/>
    <n v="2.2085889570552149"/>
    <n v="64391"/>
    <m/>
    <s v="2.2 per 1000 households"/>
    <x v="713"/>
    <n v="0"/>
  </r>
  <r>
    <s v="E10000017_Rate of households in TA with children (per 1000 households)_proportion"/>
    <s v="E10000017"/>
    <x v="68"/>
    <s v="Single time point"/>
    <s v="2019Q3"/>
    <s v="Children who are homeless or at risk of homelessness"/>
    <x v="5"/>
    <s v="proportion"/>
    <n v="7.3813926745505118E-2"/>
    <n v="249727"/>
    <m/>
    <s v="0.1 per 1000 households"/>
    <x v="714"/>
    <n v="0"/>
  </r>
  <r>
    <s v="E06000008_Rate of households in TA with children (per 1000 households)_proportion"/>
    <s v="E06000008"/>
    <x v="7"/>
    <s v="Single time point"/>
    <s v="2019Q3"/>
    <s v="Children who are homeless or at risk of homelessness"/>
    <x v="5"/>
    <s v="proportion"/>
    <n v="6.9904405725170829E-2"/>
    <n v="38481"/>
    <m/>
    <s v="0.1 per 1000 households"/>
    <x v="715"/>
    <n v="0"/>
  </r>
  <r>
    <s v="E06000009_Rate of households in TA with children (per 1000 households)_proportion"/>
    <s v="E06000009"/>
    <x v="8"/>
    <s v="Single time point"/>
    <s v="2019Q3"/>
    <s v="Children who are homeless or at risk of homelessness"/>
    <x v="5"/>
    <s v="proportion"/>
    <n v="3.1774275546517537E-2"/>
    <n v="28904"/>
    <m/>
    <s v="0 per 1000 households"/>
    <x v="716"/>
    <n v="0"/>
  </r>
  <r>
    <s v="E10000024_Rate of households in TA with children (per 1000 households)_proportion"/>
    <s v="E10000024"/>
    <x v="92"/>
    <s v="Single time point"/>
    <s v="2019Q3"/>
    <s v="Children who are homeless or at risk of homelessness"/>
    <x v="5"/>
    <s v="proportion"/>
    <n v="0.2091488489747467"/>
    <n v="166542"/>
    <m/>
    <s v="0.2 per 1000 households"/>
    <x v="717"/>
    <n v="0"/>
  </r>
  <r>
    <s v="E06000018_Rate of households in TA with children (per 1000 households)_proportion"/>
    <s v="E06000018"/>
    <x v="91"/>
    <s v="Single time point"/>
    <s v="2019Q3"/>
    <s v="Children who are homeless or at risk of homelessness"/>
    <x v="5"/>
    <s v="proportion"/>
    <n v="2.0614736061890531"/>
    <n v="68651"/>
    <m/>
    <s v="2.1 per 1000 households"/>
    <x v="718"/>
    <n v="0"/>
  </r>
  <r>
    <s v="E06000051_Rate of households in TA with children (per 1000 households)_proportion"/>
    <s v="E06000051"/>
    <x v="110"/>
    <s v="Single time point"/>
    <s v="2019Q3"/>
    <s v="Children who are homeless or at risk of homelessness"/>
    <x v="5"/>
    <s v="proportion"/>
    <n v="0.35336963184653664"/>
    <n v="59839"/>
    <m/>
    <s v="0.4 per 1000 households"/>
    <x v="719"/>
    <n v="0"/>
  </r>
  <r>
    <s v="E06000020_Rate of households in TA with children (per 1000 households)_proportion"/>
    <s v="E06000020"/>
    <x v="130"/>
    <s v="Single time point"/>
    <s v="2019Q3"/>
    <s v="Children who are homeless or at risk of homelessness"/>
    <x v="5"/>
    <s v="proportion"/>
    <n v="0.42602138627359093"/>
    <n v="40620"/>
    <m/>
    <s v="0.4 per 1000 households"/>
    <x v="720"/>
    <n v="0"/>
  </r>
  <r>
    <s v="E06000049_Rate of households in TA with children (per 1000 households)_proportion"/>
    <s v="E06000049"/>
    <x v="23"/>
    <s v="Single time point"/>
    <s v="2019Q3"/>
    <s v="Children who are homeless or at risk of homelessness"/>
    <x v="5"/>
    <s v="proportion"/>
    <n v="0"/>
    <n v="76523"/>
    <m/>
    <s v="0 per 1000 households"/>
    <x v="295"/>
    <n v="0"/>
  </r>
  <r>
    <s v="E06000050_Rate of households in TA with children (per 1000 households)_proportion"/>
    <s v="E06000050"/>
    <x v="152"/>
    <s v="Single time point"/>
    <s v="2019Q3"/>
    <s v="Children who are homeless or at risk of homelessness"/>
    <x v="5"/>
    <s v="proportion"/>
    <n v="0.156128024980484"/>
    <n v="68054"/>
    <m/>
    <s v="0.2 per 1000 households"/>
    <x v="721"/>
    <n v="0"/>
  </r>
  <r>
    <s v="E06000052_Rate of households in TA with children (per 1000 households)_proportion"/>
    <s v="E06000052"/>
    <x v="26"/>
    <s v="Single time point"/>
    <s v="2019Q3"/>
    <s v="Children who are homeless or at risk of homelessness"/>
    <x v="5"/>
    <s v="proportion"/>
    <n v="0.51530159457215652"/>
    <n v="107810"/>
    <m/>
    <s v="0.5 per 1000 households"/>
    <x v="722"/>
    <n v="0"/>
  </r>
  <r>
    <s v="E10000006_Rate of households in TA with children (per 1000 households)_proportion"/>
    <s v="E10000006"/>
    <x v="29"/>
    <s v="Single time point"/>
    <s v="2019Q3"/>
    <s v="Children who are homeless or at risk of homelessness"/>
    <x v="5"/>
    <s v="proportion"/>
    <n v="5.7761604528509806E-2"/>
    <n v="92500"/>
    <m/>
    <s v="0.1 per 1000 households"/>
    <x v="723"/>
    <n v="0"/>
  </r>
  <r>
    <s v="E10000013_Rate of households in TA with children (per 1000 households)_proportion"/>
    <s v="E10000013"/>
    <x v="44"/>
    <s v="Single time point"/>
    <s v="2019Q3"/>
    <s v="Children who are homeless or at risk of homelessness"/>
    <x v="5"/>
    <s v="proportion"/>
    <n v="0.32785919000361008"/>
    <n v="128136"/>
    <m/>
    <s v="0.3 per 1000 households"/>
    <x v="724"/>
    <n v="0"/>
  </r>
  <r>
    <s v="E10000015_Rate of households in TA with children (per 1000 households)_proportion"/>
    <s v="E10000015"/>
    <x v="55"/>
    <s v="Single time point"/>
    <s v="2019Q3"/>
    <s v="Children who are homeless or at risk of homelessness"/>
    <x v="5"/>
    <s v="proportion"/>
    <n v="1.5230830794861536"/>
    <n v="271005"/>
    <m/>
    <s v="1.5 per 1000 households"/>
    <x v="725"/>
    <n v="0"/>
  </r>
  <r>
    <s v="E06000046_Rate of households in TA with children (per 1000 households)_proportion"/>
    <s v="E06000046"/>
    <x v="58"/>
    <s v="Single time point"/>
    <s v="2019Q3"/>
    <s v="Children who are homeless or at risk of homelessness"/>
    <x v="5"/>
    <s v="proportion"/>
    <n v="2.0819414881220579"/>
    <n v="24869"/>
    <m/>
    <s v="2.1 per 1000 households"/>
    <x v="726"/>
    <n v="0"/>
  </r>
  <r>
    <s v="E10000019_Rate of households in TA with children (per 1000 households)_proportion"/>
    <s v="E10000019"/>
    <x v="73"/>
    <s v="Single time point"/>
    <s v="2019Q3"/>
    <s v="Children who are homeless or at risk of homelessness"/>
    <x v="5"/>
    <s v="proportion"/>
    <n v="0.39022248779030411"/>
    <n v="145641"/>
    <m/>
    <s v="0.4 per 1000 households"/>
    <x v="727"/>
    <n v="0"/>
  </r>
  <r>
    <s v="E10000020_Rate of households in TA with children (per 1000 households)_proportion"/>
    <s v="E10000020"/>
    <x v="83"/>
    <s v="Single time point"/>
    <s v="2019Q3"/>
    <s v="Children who are homeless or at risk of homelessness"/>
    <x v="5"/>
    <s v="proportion"/>
    <n v="0.26372846111907089"/>
    <n v="170810"/>
    <m/>
    <s v="0.3 per 1000 households"/>
    <x v="728"/>
    <n v="0"/>
  </r>
  <r>
    <s v="E10000021_Rate of households in TA with children (per 1000 households)_proportion"/>
    <s v="E10000021"/>
    <x v="89"/>
    <s v="Single time point"/>
    <s v="2019Q3"/>
    <s v="Children who are homeless or at risk of homelessness"/>
    <x v="5"/>
    <s v="proportion"/>
    <n v="1.5203733219198867"/>
    <n v="170235"/>
    <m/>
    <s v="1.5 per 1000 households"/>
    <x v="729"/>
    <n v="0"/>
  </r>
  <r>
    <s v="E06000048_Rate of households in TA with children (per 1000 households)_proportion"/>
    <s v="E06000048"/>
    <x v="90"/>
    <s v="Single time point"/>
    <s v="2019Q3"/>
    <s v="Children who are homeless or at risk of homelessness"/>
    <x v="5"/>
    <s v="proportion"/>
    <n v="2.8018856690552742E-2"/>
    <n v="59011"/>
    <m/>
    <s v="0 per 1000 households"/>
    <x v="730"/>
    <n v="0"/>
  </r>
  <r>
    <s v="E10000025_Rate of households in TA with children (per 1000 households)_proportion"/>
    <s v="E10000025"/>
    <x v="94"/>
    <s v="Single time point"/>
    <s v="2019Q3"/>
    <s v="Children who are homeless or at risk of homelessness"/>
    <x v="5"/>
    <s v="proportion"/>
    <n v="0.25654651738102652"/>
    <n v="144788"/>
    <m/>
    <s v="0.3 per 1000 households"/>
    <x v="731"/>
    <n v="0"/>
  </r>
  <r>
    <s v="E10000027_Rate of households in TA with children (per 1000 households)_proportion"/>
    <s v="E10000027"/>
    <x v="113"/>
    <s v="Single time point"/>
    <s v="2019Q3"/>
    <s v="Children who are homeless or at risk of homelessness"/>
    <x v="5"/>
    <s v="proportion"/>
    <n v="0.22960417879605408"/>
    <n v="110700"/>
    <m/>
    <s v="0.2 per 1000 households"/>
    <x v="732"/>
    <n v="0"/>
  </r>
  <r>
    <s v="E10000029_Rate of households in TA with children (per 1000 households)_proportion"/>
    <s v="E10000029"/>
    <x v="124"/>
    <s v="Single time point"/>
    <s v="2019Q3"/>
    <s v="Children who are homeless or at risk of homelessness"/>
    <x v="5"/>
    <s v="proportion"/>
    <n v="0.41318296713980168"/>
    <n v="152752"/>
    <m/>
    <s v="0.4 per 1000 households"/>
    <x v="733"/>
    <n v="0"/>
  </r>
  <r>
    <s v="E10000030_Rate of households in TA with children (per 1000 households)_proportion"/>
    <s v="E10000030"/>
    <x v="126"/>
    <s v="Single time point"/>
    <s v="2019Q3"/>
    <s v="Children who are homeless or at risk of homelessness"/>
    <x v="5"/>
    <s v="proportion"/>
    <n v="1.353111948020393"/>
    <n v="261905"/>
    <m/>
    <s v="1.4 per 1000 households"/>
    <x v="734"/>
    <n v="0"/>
  </r>
  <r>
    <s v="E10000031_Rate of households in TA with children (per 1000 households)_proportion"/>
    <s v="E10000031"/>
    <x v="140"/>
    <s v="Single time point"/>
    <s v="2019Q3"/>
    <s v="Children who are homeless or at risk of homelessness"/>
    <x v="5"/>
    <s v="proportion"/>
    <n v="0.49259860251018306"/>
    <n v="115928"/>
    <m/>
    <s v="0.5 per 1000 households"/>
    <x v="735"/>
    <n v="0"/>
  </r>
  <r>
    <s v="E10000032_Rate of households in TA with children (per 1000 households)_proportion"/>
    <s v="E10000032"/>
    <x v="142"/>
    <s v="Single time point"/>
    <s v="2019Q3"/>
    <s v="Children who are homeless or at risk of homelessness"/>
    <x v="5"/>
    <s v="proportion"/>
    <n v="1.0164131907845204"/>
    <n v="174672"/>
    <m/>
    <s v="1 per 1000 households"/>
    <x v="736"/>
    <n v="0"/>
  </r>
  <r>
    <s v="E09000001_Total number of children in TA_number"/>
    <s v="E09000001"/>
    <x v="25"/>
    <s v="Single time point"/>
    <s v="2019Q3"/>
    <s v="Children who are homeless or at risk of homelessness"/>
    <x v="6"/>
    <s v="Number"/>
    <n v="10"/>
    <n v="1453"/>
    <m/>
    <s v="6.9 per 1000 0-17 yr olds"/>
    <x v="737"/>
    <n v="1"/>
  </r>
  <r>
    <s v="E09000007_Total number of children in TA_number"/>
    <s v="E09000007"/>
    <x v="21"/>
    <s v="Single time point"/>
    <s v="2019Q3"/>
    <s v="Children who are homeless or at risk of homelessness"/>
    <x v="6"/>
    <s v="Number"/>
    <n v="627"/>
    <n v="50983"/>
    <m/>
    <s v="12.3 per 1000 0-17 yr olds"/>
    <x v="738"/>
    <n v="0"/>
  </r>
  <r>
    <s v="E09000011_Total number of children in TA_number"/>
    <s v="E09000011"/>
    <x v="45"/>
    <s v="Single time point"/>
    <s v="2019Q3"/>
    <s v="Children who are homeless or at risk of homelessness"/>
    <x v="6"/>
    <s v="Number"/>
    <n v="1859"/>
    <n v="68917"/>
    <m/>
    <s v="27 per 1000 0-17 yr olds"/>
    <x v="739"/>
    <n v="0"/>
  </r>
  <r>
    <s v="E09000012_Total number of children in TA_number"/>
    <s v="E09000012"/>
    <x v="46"/>
    <s v="Single time point"/>
    <s v="2019Q3"/>
    <s v="Children who are homeless or at risk of homelessness"/>
    <x v="6"/>
    <s v="Number"/>
    <n v="3869"/>
    <n v="63655"/>
    <m/>
    <s v="60.8 per 1000 0-17 yr olds"/>
    <x v="740"/>
    <n v="0"/>
  </r>
  <r>
    <s v="E09000013_Total number of children in TA_number"/>
    <s v="E09000013"/>
    <x v="48"/>
    <s v="Single time point"/>
    <s v="2019Q3"/>
    <s v="Children who are homeless or at risk of homelessness"/>
    <x v="6"/>
    <s v="Number"/>
    <n v="1872"/>
    <n v="36898"/>
    <m/>
    <s v="50.7 per 1000 0-17 yr olds"/>
    <x v="741"/>
    <n v="0"/>
  </r>
  <r>
    <s v="E09000019_Total number of children in TA_number"/>
    <s v="E09000019"/>
    <x v="60"/>
    <s v="Single time point"/>
    <s v="2019Q3"/>
    <s v="Children who are homeless or at risk of homelessness"/>
    <x v="6"/>
    <s v="Number"/>
    <n v="1018"/>
    <n v="42098"/>
    <m/>
    <s v="24.2 per 1000 0-17 yr olds"/>
    <x v="742"/>
    <n v="0"/>
  </r>
  <r>
    <s v="E09000020_Total number of children in TA_number"/>
    <s v="E09000020"/>
    <x v="61"/>
    <s v="Single time point"/>
    <s v="2019Q3"/>
    <s v="Children who are homeless or at risk of homelessness"/>
    <x v="6"/>
    <s v="Number"/>
    <n v="2584"/>
    <n v="28678"/>
    <m/>
    <s v="90.1 per 1000 0-17 yr olds"/>
    <x v="743"/>
    <n v="0"/>
  </r>
  <r>
    <s v="E09000022_Total number of children in TA_number"/>
    <s v="E09000022"/>
    <x v="67"/>
    <s v="Single time point"/>
    <s v="2019Q3"/>
    <s v="Children who are homeless or at risk of homelessness"/>
    <x v="6"/>
    <s v="Number"/>
    <n v="3806"/>
    <n v="62629"/>
    <m/>
    <s v="60.8 per 1000 0-17 yr olds"/>
    <x v="744"/>
    <n v="0"/>
  </r>
  <r>
    <s v="E09000023_Total number of children in TA_number"/>
    <s v="E09000023"/>
    <x v="72"/>
    <s v="Single time point"/>
    <s v="2019Q3"/>
    <s v="Children who are homeless or at risk of homelessness"/>
    <x v="6"/>
    <s v="Number"/>
    <s v="*"/>
    <n v="68458"/>
    <m/>
    <s v="N/A"/>
    <x v="356"/>
    <n v="0"/>
  </r>
  <r>
    <s v="E09000028_Total number of children in TA_number"/>
    <s v="E09000028"/>
    <x v="118"/>
    <s v="Single time point"/>
    <s v="2019Q3"/>
    <s v="Children who are homeless or at risk of homelessness"/>
    <x v="6"/>
    <s v="Number"/>
    <n v="3623"/>
    <n v="65121"/>
    <m/>
    <s v="55.6 per 1000 0-17 yr olds"/>
    <x v="745"/>
    <n v="0"/>
  </r>
  <r>
    <s v="E09000030_Total number of children in TA_number"/>
    <s v="E09000030"/>
    <x v="133"/>
    <s v="Single time point"/>
    <s v="2019Q3"/>
    <s v="Children who are homeless or at risk of homelessness"/>
    <x v="6"/>
    <s v="Number"/>
    <n v="4507"/>
    <n v="70973"/>
    <m/>
    <s v="63.5 per 1000 0-17 yr olds"/>
    <x v="746"/>
    <n v="0"/>
  </r>
  <r>
    <s v="E09000032_Total number of children in TA_number"/>
    <s v="E09000032"/>
    <x v="138"/>
    <s v="Single time point"/>
    <s v="2019Q3"/>
    <s v="Children who are homeless or at risk of homelessness"/>
    <x v="6"/>
    <s v="Number"/>
    <s v="*"/>
    <n v="63840"/>
    <m/>
    <s v="N/A"/>
    <x v="356"/>
    <n v="0"/>
  </r>
  <r>
    <s v="E09000033_Total number of children in TA_number"/>
    <s v="E09000033"/>
    <x v="143"/>
    <s v="Single time point"/>
    <s v="2019Q3"/>
    <s v="Children who are homeless or at risk of homelessness"/>
    <x v="6"/>
    <s v="Number"/>
    <n v="3716"/>
    <n v="47445"/>
    <m/>
    <s v="78.3 per 1000 0-17 yr olds"/>
    <x v="747"/>
    <n v="0"/>
  </r>
  <r>
    <s v="E09000002_Total number of children in TA_number"/>
    <s v="E09000002"/>
    <x v="0"/>
    <s v="Single time point"/>
    <s v="2019Q3"/>
    <s v="Children who are homeless or at risk of homelessness"/>
    <x v="6"/>
    <s v="Number"/>
    <n v="3601"/>
    <n v="63401"/>
    <m/>
    <s v="56.8 per 1000 0-17 yr olds"/>
    <x v="748"/>
    <n v="0"/>
  </r>
  <r>
    <s v="E09000003_Total number of children in TA_number"/>
    <s v="E09000003"/>
    <x v="1"/>
    <s v="Single time point"/>
    <s v="2019Q3"/>
    <s v="Children who are homeless or at risk of homelessness"/>
    <x v="6"/>
    <s v="Number"/>
    <s v="*"/>
    <n v="92701"/>
    <m/>
    <s v="N/A"/>
    <x v="356"/>
    <n v="0"/>
  </r>
  <r>
    <s v="E09000004_Total number of children in TA_number"/>
    <s v="E09000004"/>
    <x v="5"/>
    <s v="Single time point"/>
    <s v="2019Q3"/>
    <s v="Children who are homeless or at risk of homelessness"/>
    <x v="6"/>
    <s v="Number"/>
    <s v="*"/>
    <n v="56853"/>
    <m/>
    <s v="N/A"/>
    <x v="356"/>
    <n v="0"/>
  </r>
  <r>
    <s v="E09000005_Total number of children in TA_number"/>
    <s v="E09000005"/>
    <x v="13"/>
    <s v="Single time point"/>
    <s v="2019Q3"/>
    <s v="Children who are homeless or at risk of homelessness"/>
    <x v="6"/>
    <s v="Number"/>
    <n v="4111"/>
    <n v="77893"/>
    <m/>
    <s v="52.8 per 1000 0-17 yr olds"/>
    <x v="749"/>
    <n v="0"/>
  </r>
  <r>
    <s v="E09000006_Total number of children in TA_number"/>
    <s v="E09000006"/>
    <x v="16"/>
    <s v="Single time point"/>
    <s v="2019Q3"/>
    <s v="Children who are homeless or at risk of homelessness"/>
    <x v="6"/>
    <s v="Number"/>
    <n v="2132"/>
    <n v="75055"/>
    <m/>
    <s v="28.4 per 1000 0-17 yr olds"/>
    <x v="750"/>
    <n v="0"/>
  </r>
  <r>
    <s v="E09000008_Total number of children in TA_number"/>
    <s v="E09000008"/>
    <x v="28"/>
    <s v="Single time point"/>
    <s v="2019Q3"/>
    <s v="Children who are homeless or at risk of homelessness"/>
    <x v="6"/>
    <s v="Number"/>
    <n v="3068"/>
    <n v="94702"/>
    <m/>
    <s v="32.4 per 1000 0-17 yr olds"/>
    <x v="751"/>
    <n v="0"/>
  </r>
  <r>
    <s v="E09000009_Total number of children in TA_number"/>
    <s v="E09000009"/>
    <x v="38"/>
    <s v="Single time point"/>
    <s v="2019Q3"/>
    <s v="Children who are homeless or at risk of homelessness"/>
    <x v="6"/>
    <s v="Number"/>
    <n v="3577"/>
    <n v="81732"/>
    <m/>
    <s v="43.8 per 1000 0-17 yr olds"/>
    <x v="752"/>
    <n v="0"/>
  </r>
  <r>
    <s v="E09000010_Total number of children in TA_number"/>
    <s v="E09000010"/>
    <x v="41"/>
    <s v="Single time point"/>
    <s v="2019Q3"/>
    <s v="Children who are homeless or at risk of homelessness"/>
    <x v="6"/>
    <s v="Number"/>
    <n v="5571"/>
    <n v="84497"/>
    <m/>
    <s v="65.9 per 1000 0-17 yr olds"/>
    <x v="753"/>
    <n v="0"/>
  </r>
  <r>
    <s v="E09000014_Total number of children in TA_number"/>
    <s v="E09000014"/>
    <x v="50"/>
    <s v="Single time point"/>
    <s v="2019Q3"/>
    <s v="Children who are homeless or at risk of homelessness"/>
    <x v="6"/>
    <s v="Number"/>
    <n v="5277"/>
    <n v="60398"/>
    <m/>
    <s v="87.4 per 1000 0-17 yr olds"/>
    <x v="754"/>
    <n v="0"/>
  </r>
  <r>
    <s v="E09000015_Total number of children in TA_number"/>
    <s v="E09000015"/>
    <x v="51"/>
    <s v="Single time point"/>
    <s v="2019Q3"/>
    <s v="Children who are homeless or at risk of homelessness"/>
    <x v="6"/>
    <s v="Number"/>
    <n v="1815"/>
    <n v="58373"/>
    <m/>
    <s v="31.1 per 1000 0-17 yr olds"/>
    <x v="755"/>
    <n v="0"/>
  </r>
  <r>
    <s v="E09000016_Total number of children in TA_number"/>
    <s v="E09000016"/>
    <x v="53"/>
    <s v="Single time point"/>
    <s v="2019Q3"/>
    <s v="Children who are homeless or at risk of homelessness"/>
    <x v="6"/>
    <s v="Number"/>
    <n v="1207"/>
    <n v="57541"/>
    <m/>
    <s v="21 per 1000 0-17 yr olds"/>
    <x v="756"/>
    <n v="0"/>
  </r>
  <r>
    <s v="E09000017_Total number of children in TA_number"/>
    <s v="E09000017"/>
    <x v="56"/>
    <s v="Single time point"/>
    <s v="2019Q3"/>
    <s v="Children who are homeless or at risk of homelessness"/>
    <x v="6"/>
    <s v="Number"/>
    <n v="759"/>
    <n v="73377"/>
    <m/>
    <s v="10.3 per 1000 0-17 yr olds"/>
    <x v="757"/>
    <n v="0"/>
  </r>
  <r>
    <s v="E09000018_Total number of children in TA_number"/>
    <s v="E09000018"/>
    <x v="57"/>
    <s v="Single time point"/>
    <s v="2019Q3"/>
    <s v="Children who are homeless or at risk of homelessness"/>
    <x v="6"/>
    <s v="Number"/>
    <n v="951"/>
    <n v="64898"/>
    <m/>
    <s v="14.7 per 1000 0-17 yr olds"/>
    <x v="758"/>
    <n v="0"/>
  </r>
  <r>
    <s v="E09000021_Total number of children in TA_number"/>
    <s v="E09000021"/>
    <x v="64"/>
    <s v="Single time point"/>
    <s v="2019Q3"/>
    <s v="Children who are homeless or at risk of homelessness"/>
    <x v="6"/>
    <s v="Number"/>
    <n v="1246"/>
    <n v="38977"/>
    <m/>
    <s v="32 per 1000 0-17 yr olds"/>
    <x v="759"/>
    <n v="0"/>
  </r>
  <r>
    <s v="E09000024_Total number of children in TA_number"/>
    <s v="E09000024"/>
    <x v="78"/>
    <s v="Single time point"/>
    <s v="2019Q3"/>
    <s v="Children who are homeless or at risk of homelessness"/>
    <x v="6"/>
    <s v="Number"/>
    <n v="200"/>
    <n v="47266"/>
    <m/>
    <s v="4.2 per 1000 0-17 yr olds"/>
    <x v="760"/>
    <n v="0"/>
  </r>
  <r>
    <s v="E09000025_Total number of children in TA_number"/>
    <s v="E09000025"/>
    <x v="82"/>
    <s v="Single time point"/>
    <s v="2019Q3"/>
    <s v="Children who are homeless or at risk of homelessness"/>
    <x v="6"/>
    <s v="Number"/>
    <n v="7841"/>
    <n v="86567"/>
    <m/>
    <s v="90.6 per 1000 0-17 yr olds"/>
    <x v="761"/>
    <n v="0"/>
  </r>
  <r>
    <s v="E09000026_Total number of children in TA_number"/>
    <s v="E09000026"/>
    <x v="100"/>
    <s v="Single time point"/>
    <s v="2019Q3"/>
    <s v="Children who are homeless or at risk of homelessness"/>
    <x v="6"/>
    <s v="Number"/>
    <s v="*"/>
    <n v="76159"/>
    <m/>
    <s v="N/A"/>
    <x v="356"/>
    <n v="0"/>
  </r>
  <r>
    <s v="E09000027_Total number of children in TA_number"/>
    <s v="E09000027"/>
    <x v="102"/>
    <s v="Single time point"/>
    <s v="2019Q3"/>
    <s v="Children who are homeless or at risk of homelessness"/>
    <x v="6"/>
    <s v="Number"/>
    <s v="*"/>
    <n v="45525"/>
    <m/>
    <s v="N/A"/>
    <x v="356"/>
    <n v="0"/>
  </r>
  <r>
    <s v="E09000029_Total number of children in TA_number"/>
    <s v="E09000029"/>
    <x v="127"/>
    <s v="Single time point"/>
    <s v="2019Q3"/>
    <s v="Children who are homeless or at risk of homelessness"/>
    <x v="6"/>
    <s v="Number"/>
    <n v="869"/>
    <n v="47941"/>
    <m/>
    <s v="18.1 per 1000 0-17 yr olds"/>
    <x v="762"/>
    <n v="0"/>
  </r>
  <r>
    <s v="E09000031_Total number of children in TA_number"/>
    <s v="E09000031"/>
    <x v="137"/>
    <s v="Single time point"/>
    <s v="2019Q3"/>
    <s v="Children who are homeless or at risk of homelessness"/>
    <x v="6"/>
    <s v="Number"/>
    <n v="3632"/>
    <n v="67017"/>
    <m/>
    <s v="54.2 per 1000 0-17 yr olds"/>
    <x v="763"/>
    <n v="0"/>
  </r>
  <r>
    <s v="E08000025_Total number of children in TA_number"/>
    <s v="E08000025"/>
    <x v="6"/>
    <s v="Single time point"/>
    <s v="2019Q3"/>
    <s v="Children who are homeless or at risk of homelessness"/>
    <x v="6"/>
    <s v="Number"/>
    <n v="5586"/>
    <n v="288388"/>
    <m/>
    <s v="19.4 per 1000 0-17 yr olds"/>
    <x v="764"/>
    <n v="0"/>
  </r>
  <r>
    <s v="E08000026_Total number of children in TA_number"/>
    <s v="E08000026"/>
    <x v="27"/>
    <s v="Single time point"/>
    <s v="2019Q3"/>
    <s v="Children who are homeless or at risk of homelessness"/>
    <x v="6"/>
    <s v="Number"/>
    <n v="782"/>
    <n v="78994"/>
    <m/>
    <s v="9.9 per 1000 0-17 yr olds"/>
    <x v="765"/>
    <n v="0"/>
  </r>
  <r>
    <s v="E08000027_Total number of children in TA_number"/>
    <s v="E08000027"/>
    <x v="36"/>
    <s v="Single time point"/>
    <s v="2019Q3"/>
    <s v="Children who are homeless or at risk of homelessness"/>
    <x v="6"/>
    <s v="Number"/>
    <n v="12"/>
    <n v="69265"/>
    <m/>
    <s v="0.2 per 1000 0-17 yr olds"/>
    <x v="766"/>
    <n v="0"/>
  </r>
  <r>
    <s v="E08000028_Total number of children in TA_number"/>
    <s v="E08000028"/>
    <x v="107"/>
    <s v="Single time point"/>
    <s v="2019Q3"/>
    <s v="Children who are homeless or at risk of homelessness"/>
    <x v="6"/>
    <s v="Number"/>
    <n v="207"/>
    <n v="81920"/>
    <m/>
    <s v="2.5 per 1000 0-17 yr olds"/>
    <x v="767"/>
    <n v="0"/>
  </r>
  <r>
    <s v="E08000029_Total number of children in TA_number"/>
    <s v="E08000029"/>
    <x v="112"/>
    <s v="Single time point"/>
    <s v="2019Q3"/>
    <s v="Children who are homeless or at risk of homelessness"/>
    <x v="6"/>
    <s v="Number"/>
    <n v="202"/>
    <n v="46946"/>
    <m/>
    <s v="4.3 per 1000 0-17 yr olds"/>
    <x v="768"/>
    <n v="0"/>
  </r>
  <r>
    <s v="E08000030_Total number of children in TA_number"/>
    <s v="E08000030"/>
    <x v="136"/>
    <s v="Single time point"/>
    <s v="2019Q3"/>
    <s v="Children who are homeless or at risk of homelessness"/>
    <x v="6"/>
    <s v="Number"/>
    <n v="164"/>
    <n v="68157"/>
    <m/>
    <s v="2.4 per 1000 0-17 yr olds"/>
    <x v="769"/>
    <n v="0"/>
  </r>
  <r>
    <s v="E08000031_Total number of children in TA_number"/>
    <s v="E08000031"/>
    <x v="149"/>
    <s v="Single time point"/>
    <s v="2019Q3"/>
    <s v="Children who are homeless or at risk of homelessness"/>
    <x v="6"/>
    <s v="Number"/>
    <n v="135"/>
    <n v="61244"/>
    <m/>
    <s v="2.2 per 1000 0-17 yr olds"/>
    <x v="770"/>
    <n v="0"/>
  </r>
  <r>
    <s v="E08000011_Total number of children in TA_number"/>
    <s v="E08000011"/>
    <x v="66"/>
    <s v="Single time point"/>
    <s v="2019Q3"/>
    <s v="Children who are homeless or at risk of homelessness"/>
    <x v="6"/>
    <s v="Number"/>
    <n v="32"/>
    <n v="33477"/>
    <m/>
    <s v="1 per 1000 0-17 yr olds"/>
    <x v="771"/>
    <n v="0"/>
  </r>
  <r>
    <s v="E08000012_Total number of children in TA_number"/>
    <s v="E08000012"/>
    <x v="74"/>
    <s v="Single time point"/>
    <s v="2019Q3"/>
    <s v="Children who are homeless or at risk of homelessness"/>
    <x v="6"/>
    <s v="Number"/>
    <n v="262"/>
    <n v="94902"/>
    <m/>
    <s v="2.8 per 1000 0-17 yr olds"/>
    <x v="772"/>
    <n v="0"/>
  </r>
  <r>
    <s v="E08000013_Total number of children in TA_number"/>
    <s v="E08000013"/>
    <x v="153"/>
    <s v="Single time point"/>
    <s v="2019Q3"/>
    <s v="Children who are homeless or at risk of homelessness"/>
    <x v="6"/>
    <s v="Number"/>
    <n v="32"/>
    <n v="36785"/>
    <m/>
    <s v="0.9 per 1000 0-17 yr olds"/>
    <x v="773"/>
    <n v="0"/>
  </r>
  <r>
    <s v="E08000014_Total number of children in TA_number"/>
    <s v="E08000014"/>
    <x v="108"/>
    <s v="Single time point"/>
    <s v="2019Q3"/>
    <s v="Children who are homeless or at risk of homelessness"/>
    <x v="6"/>
    <s v="Number"/>
    <n v="17"/>
    <n v="53833"/>
    <m/>
    <s v="0.3 per 1000 0-17 yr olds"/>
    <x v="774"/>
    <n v="0"/>
  </r>
  <r>
    <s v="E08000015_Total number of children in TA_number"/>
    <s v="E08000015"/>
    <x v="147"/>
    <s v="Single time point"/>
    <s v="2019Q3"/>
    <s v="Children who are homeless or at risk of homelessness"/>
    <x v="6"/>
    <s v="Number"/>
    <n v="23"/>
    <n v="67576"/>
    <m/>
    <s v="0.3 per 1000 0-17 yr olds"/>
    <x v="775"/>
    <n v="0"/>
  </r>
  <r>
    <s v="E08000001_Total number of children in TA_number"/>
    <s v="E08000001"/>
    <x v="9"/>
    <s v="Single time point"/>
    <s v="2019Q3"/>
    <s v="Children who are homeless or at risk of homelessness"/>
    <x v="6"/>
    <s v="Number"/>
    <n v="154"/>
    <n v="67670"/>
    <m/>
    <s v="2.3 per 1000 0-17 yr olds"/>
    <x v="776"/>
    <n v="0"/>
  </r>
  <r>
    <s v="E08000002_Total number of children in TA_number"/>
    <s v="E08000002"/>
    <x v="18"/>
    <s v="Single time point"/>
    <s v="2019Q3"/>
    <s v="Children who are homeless or at risk of homelessness"/>
    <x v="6"/>
    <s v="Number"/>
    <n v="60"/>
    <n v="43142"/>
    <m/>
    <s v="1.4 per 1000 0-17 yr olds"/>
    <x v="777"/>
    <n v="0"/>
  </r>
  <r>
    <s v="E08000003_Total number of children in TA_number"/>
    <s v="E08000003"/>
    <x v="76"/>
    <s v="Single time point"/>
    <s v="2019Q3"/>
    <s v="Children who are homeless or at risk of homelessness"/>
    <x v="6"/>
    <s v="Number"/>
    <n v="3246"/>
    <n v="121962"/>
    <m/>
    <s v="26.6 per 1000 0-17 yr olds"/>
    <x v="778"/>
    <n v="0"/>
  </r>
  <r>
    <s v="E08000004_Total number of children in TA_number"/>
    <s v="E08000004"/>
    <x v="93"/>
    <s v="Single time point"/>
    <s v="2019Q3"/>
    <s v="Children who are homeless or at risk of homelessness"/>
    <x v="6"/>
    <s v="Number"/>
    <n v="178"/>
    <n v="59416"/>
    <m/>
    <s v="3 per 1000 0-17 yr olds"/>
    <x v="779"/>
    <n v="0"/>
  </r>
  <r>
    <s v="E08000005_Total number of children in TA_number"/>
    <s v="E08000005"/>
    <x v="103"/>
    <s v="Single time point"/>
    <s v="2019Q3"/>
    <s v="Children who are homeless or at risk of homelessness"/>
    <x v="6"/>
    <s v="Number"/>
    <n v="91"/>
    <n v="52689"/>
    <m/>
    <s v="1.7 per 1000 0-17 yr olds"/>
    <x v="780"/>
    <n v="0"/>
  </r>
  <r>
    <s v="E08000006_Total number of children in TA_number"/>
    <s v="E08000006"/>
    <x v="106"/>
    <s v="Single time point"/>
    <s v="2019Q3"/>
    <s v="Children who are homeless or at risk of homelessness"/>
    <x v="6"/>
    <s v="Number"/>
    <n v="226"/>
    <n v="56566"/>
    <m/>
    <s v="4 per 1000 0-17 yr olds"/>
    <x v="781"/>
    <n v="0"/>
  </r>
  <r>
    <s v="E08000007_Total number of children in TA_number"/>
    <s v="E08000007"/>
    <x v="121"/>
    <s v="Single time point"/>
    <s v="2019Q3"/>
    <s v="Children who are homeless or at risk of homelessness"/>
    <x v="6"/>
    <s v="Number"/>
    <n v="47"/>
    <n v="63141"/>
    <m/>
    <s v="0.7 per 1000 0-17 yr olds"/>
    <x v="782"/>
    <n v="0"/>
  </r>
  <r>
    <s v="E08000008_Total number of children in TA_number"/>
    <s v="E08000008"/>
    <x v="129"/>
    <s v="Single time point"/>
    <s v="2019Q3"/>
    <s v="Children who are homeless or at risk of homelessness"/>
    <x v="6"/>
    <s v="Number"/>
    <n v="156"/>
    <n v="50223"/>
    <m/>
    <s v="3.1 per 1000 0-17 yr olds"/>
    <x v="783"/>
    <n v="0"/>
  </r>
  <r>
    <s v="E08000009_Total number of children in TA_number"/>
    <s v="E08000009"/>
    <x v="134"/>
    <s v="Single time point"/>
    <s v="2019Q3"/>
    <s v="Children who are homeless or at risk of homelessness"/>
    <x v="6"/>
    <s v="Number"/>
    <n v="124"/>
    <n v="56087"/>
    <m/>
    <s v="2.2 per 1000 0-17 yr olds"/>
    <x v="784"/>
    <n v="0"/>
  </r>
  <r>
    <s v="E08000010_Total number of children in TA_number"/>
    <s v="E08000010"/>
    <x v="144"/>
    <s v="Single time point"/>
    <s v="2019Q3"/>
    <s v="Children who are homeless or at risk of homelessness"/>
    <x v="6"/>
    <s v="Number"/>
    <n v="10"/>
    <n v="68388"/>
    <m/>
    <s v="0.1 per 1000 0-17 yr olds"/>
    <x v="785"/>
    <n v="0"/>
  </r>
  <r>
    <s v="E08000016_Total number of children in TA_number"/>
    <s v="E08000016"/>
    <x v="2"/>
    <s v="Single time point"/>
    <s v="2019Q3"/>
    <s v="Children who are homeless or at risk of homelessness"/>
    <x v="6"/>
    <s v="Number"/>
    <n v="42"/>
    <n v="50727"/>
    <m/>
    <s v="0.8 per 1000 0-17 yr olds"/>
    <x v="786"/>
    <n v="0"/>
  </r>
  <r>
    <s v="E08000017_Total number of children in TA_number"/>
    <s v="E08000017"/>
    <x v="34"/>
    <s v="Single time point"/>
    <s v="2019Q3"/>
    <s v="Children who are homeless or at risk of homelessness"/>
    <x v="6"/>
    <s v="Number"/>
    <n v="54"/>
    <n v="66448"/>
    <m/>
    <s v="0.8 per 1000 0-17 yr olds"/>
    <x v="787"/>
    <n v="0"/>
  </r>
  <r>
    <s v="E08000018_Total number of children in TA_number"/>
    <s v="E08000018"/>
    <x v="104"/>
    <s v="Single time point"/>
    <s v="2019Q3"/>
    <s v="Children who are homeless or at risk of homelessness"/>
    <x v="6"/>
    <s v="Number"/>
    <n v="8"/>
    <n v="57196"/>
    <m/>
    <s v="0.1 per 1000 0-17 yr olds"/>
    <x v="788"/>
    <n v="0"/>
  </r>
  <r>
    <s v="E08000019_Total number of children in TA_number"/>
    <s v="E08000019"/>
    <x v="109"/>
    <s v="Single time point"/>
    <s v="2019Q3"/>
    <s v="Children who are homeless or at risk of homelessness"/>
    <x v="6"/>
    <s v="Number"/>
    <n v="46"/>
    <n v="117497"/>
    <m/>
    <s v="0.4 per 1000 0-17 yr olds"/>
    <x v="789"/>
    <n v="0"/>
  </r>
  <r>
    <s v="E08000032_Total number of children in TA_number"/>
    <s v="E08000032"/>
    <x v="12"/>
    <s v="Single time point"/>
    <s v="2019Q3"/>
    <s v="Children who are homeless or at risk of homelessness"/>
    <x v="6"/>
    <s v="Number"/>
    <n v="119"/>
    <n v="142005"/>
    <m/>
    <s v="0.8 per 1000 0-17 yr olds"/>
    <x v="790"/>
    <n v="0"/>
  </r>
  <r>
    <s v="E08000033_Total number of children in TA_number"/>
    <s v="E08000033"/>
    <x v="19"/>
    <s v="Single time point"/>
    <s v="2019Q3"/>
    <s v="Children who are homeless or at risk of homelessness"/>
    <x v="6"/>
    <s v="Number"/>
    <n v="28"/>
    <n v="46021"/>
    <m/>
    <s v="0.6 per 1000 0-17 yr olds"/>
    <x v="341"/>
    <n v="0"/>
  </r>
  <r>
    <s v="E08000034_Total number of children in TA_number"/>
    <s v="E08000034"/>
    <x v="65"/>
    <s v="Single time point"/>
    <s v="2019Q3"/>
    <s v="Children who are homeless or at risk of homelessness"/>
    <x v="6"/>
    <s v="Number"/>
    <n v="152"/>
    <n v="100174"/>
    <m/>
    <s v="1.5 per 1000 0-17 yr olds"/>
    <x v="791"/>
    <n v="0"/>
  </r>
  <r>
    <s v="E08000035_Total number of children in TA_number"/>
    <s v="E08000035"/>
    <x v="69"/>
    <s v="Single time point"/>
    <s v="2019Q3"/>
    <s v="Children who are homeless or at risk of homelessness"/>
    <x v="6"/>
    <s v="Number"/>
    <n v="23"/>
    <n v="168176"/>
    <m/>
    <s v="0.1 per 1000 0-17 yr olds"/>
    <x v="792"/>
    <n v="0"/>
  </r>
  <r>
    <s v="E08000036_Total number of children in TA_number"/>
    <s v="E08000036"/>
    <x v="135"/>
    <s v="Single time point"/>
    <s v="2019Q3"/>
    <s v="Children who are homeless or at risk of homelessness"/>
    <x v="6"/>
    <s v="Number"/>
    <n v="168"/>
    <n v="72893"/>
    <m/>
    <s v="2.3 per 1000 0-17 yr olds"/>
    <x v="793"/>
    <n v="0"/>
  </r>
  <r>
    <s v="E08000020_Total number of children in TA_number"/>
    <s v="E08000020"/>
    <x v="43"/>
    <s v="Single time point"/>
    <s v="2019Q3"/>
    <s v="Children who are homeless or at risk of homelessness"/>
    <x v="6"/>
    <s v="Number"/>
    <n v="68"/>
    <n v="39605"/>
    <m/>
    <s v="1.7 per 1000 0-17 yr olds"/>
    <x v="794"/>
    <n v="0"/>
  </r>
  <r>
    <s v="E08000021_Total number of children in TA_number"/>
    <s v="E08000021"/>
    <x v="81"/>
    <s v="Single time point"/>
    <s v="2019Q3"/>
    <s v="Children who are homeless or at risk of homelessness"/>
    <x v="6"/>
    <s v="Number"/>
    <n v="29"/>
    <n v="58056"/>
    <m/>
    <s v="0.5 per 1000 0-17 yr olds"/>
    <x v="795"/>
    <n v="0"/>
  </r>
  <r>
    <s v="E08000022_Total number of children in TA_number"/>
    <s v="E08000022"/>
    <x v="87"/>
    <s v="Single time point"/>
    <s v="2019Q3"/>
    <s v="Children who are homeless or at risk of homelessness"/>
    <x v="6"/>
    <s v="Number"/>
    <n v="41"/>
    <n v="41360"/>
    <m/>
    <s v="1 per 1000 0-17 yr olds"/>
    <x v="796"/>
    <n v="0"/>
  </r>
  <r>
    <s v="E08000023_Total number of children in TA_number"/>
    <s v="E08000023"/>
    <x v="115"/>
    <s v="Single time point"/>
    <s v="2019Q3"/>
    <s v="Children who are homeless or at risk of homelessness"/>
    <x v="6"/>
    <s v="Number"/>
    <n v="2"/>
    <n v="29920"/>
    <m/>
    <s v="0.1 per 1000 0-17 yr olds"/>
    <x v="797"/>
    <n v="0"/>
  </r>
  <r>
    <s v="E08000024_Total number of children in TA_number"/>
    <s v="E08000024"/>
    <x v="125"/>
    <s v="Single time point"/>
    <s v="2019Q3"/>
    <s v="Children who are homeless or at risk of homelessness"/>
    <x v="6"/>
    <s v="Number"/>
    <n v="4"/>
    <n v="54563"/>
    <m/>
    <s v="0.1 per 1000 0-17 yr olds"/>
    <x v="798"/>
    <n v="0"/>
  </r>
  <r>
    <s v="E06000053_Total number of children in TA_number"/>
    <s v="E06000053"/>
    <x v="59"/>
    <s v="Single time point"/>
    <s v="2019Q3"/>
    <s v="Children who are homeless or at risk of homelessness"/>
    <x v="6"/>
    <s v="Number"/>
    <n v="0"/>
    <n v="368"/>
    <m/>
    <s v="0 per 1000 0-17 yr olds"/>
    <x v="295"/>
    <n v="1"/>
  </r>
  <r>
    <s v="E06000022_Total number of children in TA_number"/>
    <s v="E06000022"/>
    <x v="3"/>
    <s v="Single time point"/>
    <s v="2019Q3"/>
    <s v="Children who are homeless or at risk of homelessness"/>
    <x v="6"/>
    <s v="Number"/>
    <n v="24"/>
    <n v="35946"/>
    <m/>
    <s v="0.7 per 1000 0-17 yr olds"/>
    <x v="799"/>
    <n v="0"/>
  </r>
  <r>
    <s v="E06000023_Total number of children in TA_number"/>
    <s v="E06000023"/>
    <x v="154"/>
    <s v="Single time point"/>
    <s v="2019Q3"/>
    <s v="Children who are homeless or at risk of homelessness"/>
    <x v="6"/>
    <s v="Number"/>
    <n v="888"/>
    <n v="94016"/>
    <m/>
    <s v="9.4 per 1000 0-17 yr olds"/>
    <x v="800"/>
    <n v="0"/>
  </r>
  <r>
    <s v="E06000024_Total number of children in TA_number"/>
    <s v="E06000024"/>
    <x v="86"/>
    <s v="Single time point"/>
    <s v="2019Q3"/>
    <s v="Children who are homeless or at risk of homelessness"/>
    <x v="6"/>
    <s v="Number"/>
    <n v="62"/>
    <n v="43435"/>
    <m/>
    <s v="1.4 per 1000 0-17 yr olds"/>
    <x v="801"/>
    <n v="0"/>
  </r>
  <r>
    <s v="E06000025_Total number of children in TA_number"/>
    <s v="E06000025"/>
    <x v="114"/>
    <s v="Single time point"/>
    <s v="2019Q3"/>
    <s v="Children who are homeless or at risk of homelessness"/>
    <x v="6"/>
    <s v="Number"/>
    <n v="90"/>
    <n v="58867"/>
    <m/>
    <s v="1.5 per 1000 0-17 yr olds"/>
    <x v="802"/>
    <n v="0"/>
  </r>
  <r>
    <s v="E06000001_Total number of children in TA_number"/>
    <s v="E06000001"/>
    <x v="52"/>
    <s v="Single time point"/>
    <s v="2019Q3"/>
    <s v="Children who are homeless or at risk of homelessness"/>
    <x v="6"/>
    <s v="Number"/>
    <n v="3"/>
    <n v="20006"/>
    <m/>
    <s v="0.1 per 1000 0-17 yr olds"/>
    <x v="803"/>
    <n v="0"/>
  </r>
  <r>
    <s v="E06000002_Total number of children in TA_number"/>
    <s v="E06000002"/>
    <x v="79"/>
    <s v="Single time point"/>
    <s v="2019Q3"/>
    <s v="Children who are homeless or at risk of homelessness"/>
    <x v="6"/>
    <s v="Number"/>
    <n v="0"/>
    <n v="32513"/>
    <m/>
    <s v="0 per 1000 0-17 yr olds"/>
    <x v="295"/>
    <n v="0"/>
  </r>
  <r>
    <s v="E06000003_Total number of children in TA_number"/>
    <s v="E06000003"/>
    <x v="101"/>
    <s v="Single time point"/>
    <s v="2019Q3"/>
    <s v="Children who are homeless or at risk of homelessness"/>
    <x v="6"/>
    <s v="Number"/>
    <n v="7"/>
    <n v="27626"/>
    <m/>
    <s v="0.3 per 1000 0-17 yr olds"/>
    <x v="804"/>
    <n v="0"/>
  </r>
  <r>
    <s v="E06000004_Total number of children in TA_number"/>
    <s v="E06000004"/>
    <x v="122"/>
    <s v="Single time point"/>
    <s v="2019Q3"/>
    <s v="Children who are homeless or at risk of homelessness"/>
    <x v="6"/>
    <s v="Number"/>
    <n v="38"/>
    <n v="43521"/>
    <m/>
    <s v="0.9 per 1000 0-17 yr olds"/>
    <x v="805"/>
    <n v="0"/>
  </r>
  <r>
    <s v="E06000010_Total number of children in TA_number"/>
    <s v="E06000010"/>
    <x v="155"/>
    <s v="Single time point"/>
    <s v="2019Q3"/>
    <s v="Children who are homeless or at risk of homelessness"/>
    <x v="6"/>
    <s v="Number"/>
    <n v="71"/>
    <n v="57023"/>
    <m/>
    <s v="1.2 per 1000 0-17 yr olds"/>
    <x v="806"/>
    <n v="0"/>
  </r>
  <r>
    <s v="E06000011_Total number of children in TA_number"/>
    <s v="E06000011"/>
    <x v="39"/>
    <s v="Single time point"/>
    <s v="2019Q3"/>
    <s v="Children who are homeless or at risk of homelessness"/>
    <x v="6"/>
    <s v="Number"/>
    <n v="58"/>
    <n v="62942"/>
    <m/>
    <s v="0.9 per 1000 0-17 yr olds"/>
    <x v="807"/>
    <n v="0"/>
  </r>
  <r>
    <s v="E06000012_Total number of children in TA_number"/>
    <s v="E06000012"/>
    <x v="84"/>
    <s v="Single time point"/>
    <s v="2019Q3"/>
    <s v="Children who are homeless or at risk of homelessness"/>
    <x v="6"/>
    <s v="Number"/>
    <n v="14"/>
    <n v="34503"/>
    <m/>
    <s v="0.4 per 1000 0-17 yr olds"/>
    <x v="808"/>
    <n v="0"/>
  </r>
  <r>
    <s v="E06000013_Total number of children in TA_number"/>
    <s v="E06000013"/>
    <x v="85"/>
    <s v="Single time point"/>
    <s v="2019Q3"/>
    <s v="Children who are homeless or at risk of homelessness"/>
    <x v="6"/>
    <s v="Number"/>
    <n v="15"/>
    <n v="35714"/>
    <m/>
    <s v="0.4 per 1000 0-17 yr olds"/>
    <x v="809"/>
    <n v="0"/>
  </r>
  <r>
    <s v="E10000023_Total number of children in TA_number"/>
    <s v="E10000023"/>
    <x v="88"/>
    <s v="Single time point"/>
    <s v="2019Q3"/>
    <s v="Children who are homeless or at risk of homelessness"/>
    <x v="6"/>
    <s v="Number"/>
    <n v="49"/>
    <n v="117499"/>
    <m/>
    <s v="0.4 per 1000 0-17 yr olds"/>
    <x v="810"/>
    <n v="0"/>
  </r>
  <r>
    <s v="E06000014_Total number of children in TA_number"/>
    <s v="E06000014"/>
    <x v="151"/>
    <s v="Single time point"/>
    <s v="2019Q3"/>
    <s v="Children who are homeless or at risk of homelessness"/>
    <x v="6"/>
    <s v="Number"/>
    <n v="31"/>
    <n v="36572"/>
    <m/>
    <s v="0.8 per 1000 0-17 yr olds"/>
    <x v="811"/>
    <n v="0"/>
  </r>
  <r>
    <s v="E06000032_Total number of children in TA_number"/>
    <s v="E06000032"/>
    <x v="75"/>
    <s v="Single time point"/>
    <s v="2019Q3"/>
    <s v="Children who are homeless or at risk of homelessness"/>
    <x v="6"/>
    <s v="Number"/>
    <n v="2104"/>
    <n v="57375"/>
    <m/>
    <s v="36.7 per 1000 0-17 yr olds"/>
    <x v="812"/>
    <n v="0"/>
  </r>
  <r>
    <s v="E06000055_Total number of children in TA_number"/>
    <s v="E06000055"/>
    <x v="156"/>
    <s v="Single time point"/>
    <s v="2019Q3"/>
    <s v="Children who are homeless or at risk of homelessness"/>
    <x v="6"/>
    <s v="Number"/>
    <n v="224"/>
    <n v="40088"/>
    <m/>
    <s v="5.6 per 1000 0-17 yr olds"/>
    <x v="813"/>
    <n v="0"/>
  </r>
  <r>
    <s v="E06000056_Total number of children in TA_number"/>
    <s v="E06000056"/>
    <x v="22"/>
    <s v="Single time point"/>
    <s v="2019Q3"/>
    <s v="Children who are homeless or at risk of homelessness"/>
    <x v="6"/>
    <s v="Number"/>
    <n v="239"/>
    <n v="62515"/>
    <m/>
    <s v="3.8 per 1000 0-17 yr olds"/>
    <x v="814"/>
    <n v="0"/>
  </r>
  <r>
    <s v="E10000002_Total number of children in TA_number"/>
    <s v="E10000002"/>
    <x v="17"/>
    <s v="Single time point"/>
    <s v="2019Q3"/>
    <s v="Children who are homeless or at risk of homelessness"/>
    <x v="6"/>
    <s v="Number"/>
    <n v="296"/>
    <n v="124321"/>
    <m/>
    <s v="2.4 per 1000 0-17 yr olds"/>
    <x v="815"/>
    <n v="0"/>
  </r>
  <r>
    <s v="E06000042_Total number of children in TA_number"/>
    <s v="E06000042"/>
    <x v="80"/>
    <s v="Single time point"/>
    <s v="2019Q3"/>
    <s v="Children who are homeless or at risk of homelessness"/>
    <x v="6"/>
    <s v="Number"/>
    <n v="815"/>
    <n v="68278"/>
    <m/>
    <s v="11.9 per 1000 0-17 yr olds"/>
    <x v="816"/>
    <n v="0"/>
  </r>
  <r>
    <s v="E10000007_Total number of children in TA_number"/>
    <s v="E10000007"/>
    <x v="32"/>
    <s v="Single time point"/>
    <s v="2019Q3"/>
    <s v="Children who are homeless or at risk of homelessness"/>
    <x v="6"/>
    <s v="Number"/>
    <n v="98"/>
    <n v="153272"/>
    <m/>
    <s v="0.6 per 1000 0-17 yr olds"/>
    <x v="817"/>
    <n v="0"/>
  </r>
  <r>
    <s v="E06000015_Total number of children in TA_number"/>
    <s v="E06000015"/>
    <x v="31"/>
    <s v="Single time point"/>
    <s v="2019Q3"/>
    <s v="Children who are homeless or at risk of homelessness"/>
    <x v="6"/>
    <s v="Number"/>
    <n v="106"/>
    <n v="59899"/>
    <m/>
    <s v="1.8 per 1000 0-17 yr olds"/>
    <x v="818"/>
    <n v="0"/>
  </r>
  <r>
    <s v="E10000009_Total number of children in TA_number"/>
    <s v="E10000009"/>
    <x v="35"/>
    <s v="Single time point"/>
    <s v="2019Q3"/>
    <s v="Children who are homeless or at risk of homelessness"/>
    <x v="6"/>
    <s v="Number"/>
    <n v="211"/>
    <n v="76699"/>
    <m/>
    <s v="2.8 per 1000 0-17 yr olds"/>
    <x v="819"/>
    <n v="0"/>
  </r>
  <r>
    <s v="E06000047_Total number of children in TA_number"/>
    <s v="E06000047"/>
    <x v="37"/>
    <s v="Single time point"/>
    <s v="2019Q3"/>
    <s v="Children who are homeless or at risk of homelessness"/>
    <x v="6"/>
    <s v="Number"/>
    <n v="6"/>
    <n v="101040"/>
    <m/>
    <s v="0.1 per 1000 0-17 yr olds"/>
    <x v="820"/>
    <n v="0"/>
  </r>
  <r>
    <s v="E06000005_Total number of children in TA_number"/>
    <s v="E06000005"/>
    <x v="30"/>
    <s v="Single time point"/>
    <s v="2019Q3"/>
    <s v="Children who are homeless or at risk of homelessness"/>
    <x v="6"/>
    <s v="Number"/>
    <n v="6"/>
    <n v="22454"/>
    <m/>
    <s v="0.3 per 1000 0-17 yr olds"/>
    <x v="821"/>
    <n v="0"/>
  </r>
  <r>
    <s v="E10000011_Total number of children in TA_number"/>
    <s v="E10000011"/>
    <x v="40"/>
    <s v="Single time point"/>
    <s v="2019Q3"/>
    <s v="Children who are homeless or at risk of homelessness"/>
    <x v="6"/>
    <s v="Number"/>
    <n v="620"/>
    <n v="106378"/>
    <m/>
    <s v="5.8 per 1000 0-17 yr olds"/>
    <x v="822"/>
    <n v="0"/>
  </r>
  <r>
    <s v="E06000043_Total number of children in TA_number"/>
    <s v="E06000043"/>
    <x v="14"/>
    <s v="Single time point"/>
    <s v="2019Q3"/>
    <s v="Children who are homeless or at risk of homelessness"/>
    <x v="6"/>
    <s v="Number"/>
    <n v="1598"/>
    <n v="51005"/>
    <m/>
    <s v="31.3 per 1000 0-17 yr olds"/>
    <x v="823"/>
    <n v="0"/>
  </r>
  <r>
    <s v="E10000014_Total number of children in TA_number"/>
    <s v="E10000014"/>
    <x v="49"/>
    <s v="Single time point"/>
    <s v="2019Q3"/>
    <s v="Children who are homeless or at risk of homelessness"/>
    <x v="6"/>
    <s v="Number"/>
    <n v="1104"/>
    <n v="284002"/>
    <m/>
    <s v="3.9 per 1000 0-17 yr olds"/>
    <x v="824"/>
    <n v="0"/>
  </r>
  <r>
    <s v="E06000044_Total number of children in TA_number"/>
    <s v="E06000044"/>
    <x v="98"/>
    <s v="Single time point"/>
    <s v="2019Q3"/>
    <s v="Children who are homeless or at risk of homelessness"/>
    <x v="6"/>
    <s v="Number"/>
    <n v="132"/>
    <n v="44046"/>
    <m/>
    <s v="3 per 1000 0-17 yr olds"/>
    <x v="825"/>
    <n v="0"/>
  </r>
  <r>
    <s v="E06000045_Total number of children in TA_number"/>
    <s v="E06000045"/>
    <x v="116"/>
    <s v="Single time point"/>
    <s v="2019Q3"/>
    <s v="Children who are homeless or at risk of homelessness"/>
    <x v="6"/>
    <s v="Number"/>
    <n v="366"/>
    <n v="50832"/>
    <m/>
    <s v="7.2 per 1000 0-17 yr olds"/>
    <x v="826"/>
    <n v="0"/>
  </r>
  <r>
    <s v="E10000018_Total number of children in TA_number"/>
    <s v="E10000018"/>
    <x v="71"/>
    <s v="Single time point"/>
    <s v="2019Q3"/>
    <s v="Children who are homeless or at risk of homelessness"/>
    <x v="6"/>
    <s v="Number"/>
    <n v="53"/>
    <n v="140307"/>
    <m/>
    <s v="0.4 per 1000 0-17 yr olds"/>
    <x v="827"/>
    <n v="0"/>
  </r>
  <r>
    <s v="E06000016_Total number of children in TA_number"/>
    <s v="E06000016"/>
    <x v="70"/>
    <s v="Single time point"/>
    <s v="2019Q3"/>
    <s v="Children who are homeless or at risk of homelessness"/>
    <x v="6"/>
    <s v="Number"/>
    <n v="174"/>
    <n v="83994"/>
    <m/>
    <s v="2.1 per 1000 0-17 yr olds"/>
    <x v="828"/>
    <n v="0"/>
  </r>
  <r>
    <s v="E06000017_Total number of children in TA_number"/>
    <s v="E06000017"/>
    <x v="105"/>
    <s v="Single time point"/>
    <s v="2019Q3"/>
    <s v="Children who are homeless or at risk of homelessness"/>
    <x v="6"/>
    <s v="Number"/>
    <n v="0"/>
    <n v="7807"/>
    <m/>
    <s v="0 per 1000 0-17 yr olds"/>
    <x v="295"/>
    <n v="0"/>
  </r>
  <r>
    <s v="E10000028_Total number of children in TA_number"/>
    <s v="E10000028"/>
    <x v="120"/>
    <s v="Single time point"/>
    <s v="2019Q3"/>
    <s v="Children who are homeless or at risk of homelessness"/>
    <x v="6"/>
    <s v="Number"/>
    <n v="87"/>
    <n v="169603"/>
    <m/>
    <s v="0.5 per 1000 0-17 yr olds"/>
    <x v="829"/>
    <n v="0"/>
  </r>
  <r>
    <s v="E06000021_Total number of children in TA_number"/>
    <s v="E06000021"/>
    <x v="123"/>
    <s v="Single time point"/>
    <s v="2019Q3"/>
    <s v="Children who are homeless or at risk of homelessness"/>
    <x v="6"/>
    <s v="Number"/>
    <n v="22"/>
    <n v="57549"/>
    <m/>
    <s v="0.4 per 1000 0-17 yr olds"/>
    <x v="830"/>
    <n v="0"/>
  </r>
  <r>
    <s v="E06000054_Total number of children in TA_number"/>
    <s v="E06000054"/>
    <x v="145"/>
    <s v="Single time point"/>
    <s v="2019Q3"/>
    <s v="Children who are homeless or at risk of homelessness"/>
    <x v="6"/>
    <s v="Number"/>
    <n v="122"/>
    <n v="105692"/>
    <m/>
    <s v="1.2 per 1000 0-17 yr olds"/>
    <x v="831"/>
    <n v="0"/>
  </r>
  <r>
    <s v="E06000030_Total number of children in TA_number"/>
    <s v="E06000030"/>
    <x v="128"/>
    <s v="Single time point"/>
    <s v="2019Q3"/>
    <s v="Children who are homeless or at risk of homelessness"/>
    <x v="6"/>
    <s v="Number"/>
    <n v="152"/>
    <n v="50239"/>
    <m/>
    <s v="3 per 1000 0-17 yr olds"/>
    <x v="832"/>
    <n v="0"/>
  </r>
  <r>
    <s v="E06000036_Total number of children in TA_number"/>
    <s v="E06000036"/>
    <x v="11"/>
    <s v="Single time point"/>
    <s v="2019Q3"/>
    <s v="Children who are homeless or at risk of homelessness"/>
    <x v="6"/>
    <s v="Number"/>
    <n v="210"/>
    <n v="28336"/>
    <m/>
    <s v="7.4 per 1000 0-17 yr olds"/>
    <x v="833"/>
    <n v="0"/>
  </r>
  <r>
    <s v="E06000040_Total number of children in TA_number"/>
    <s v="E06000040"/>
    <x v="146"/>
    <s v="Single time point"/>
    <s v="2019Q3"/>
    <s v="Children who are homeless or at risk of homelessness"/>
    <x v="6"/>
    <s v="Number"/>
    <s v="*"/>
    <n v="34604"/>
    <m/>
    <s v="N/A"/>
    <x v="356"/>
    <n v="0"/>
  </r>
  <r>
    <s v="E06000037_Total number of children in TA_number"/>
    <s v="E06000037"/>
    <x v="141"/>
    <s v="Single time point"/>
    <s v="2019Q3"/>
    <s v="Children who are homeless or at risk of homelessness"/>
    <x v="6"/>
    <s v="Number"/>
    <n v="111"/>
    <n v="35623"/>
    <m/>
    <s v="3.1 per 1000 0-17 yr olds"/>
    <x v="834"/>
    <n v="0"/>
  </r>
  <r>
    <s v="E06000038_Total number of children in TA_number"/>
    <s v="E06000038"/>
    <x v="99"/>
    <s v="Single time point"/>
    <s v="2019Q3"/>
    <s v="Children who are homeless or at risk of homelessness"/>
    <x v="6"/>
    <s v="Number"/>
    <n v="190"/>
    <n v="37080"/>
    <m/>
    <s v="5.1 per 1000 0-17 yr olds"/>
    <x v="835"/>
    <n v="0"/>
  </r>
  <r>
    <s v="E06000039_Total number of children in TA_number"/>
    <s v="E06000039"/>
    <x v="111"/>
    <s v="Single time point"/>
    <s v="2019Q3"/>
    <s v="Children who are homeless or at risk of homelessness"/>
    <x v="6"/>
    <s v="Number"/>
    <n v="826"/>
    <n v="42699"/>
    <m/>
    <s v="19.3 per 1000 0-17 yr olds"/>
    <x v="836"/>
    <n v="0"/>
  </r>
  <r>
    <s v="E06000041_Total number of children in TA_number"/>
    <s v="E06000041"/>
    <x v="148"/>
    <s v="Single time point"/>
    <s v="2019Q3"/>
    <s v="Children who are homeless or at risk of homelessness"/>
    <x v="6"/>
    <s v="Number"/>
    <n v="58"/>
    <n v="39532"/>
    <m/>
    <s v="1.5 per 1000 0-17 yr olds"/>
    <x v="837"/>
    <n v="0"/>
  </r>
  <r>
    <s v="E10000003_Total number of children in TA_number"/>
    <s v="E10000003"/>
    <x v="20"/>
    <s v="Single time point"/>
    <s v="2019Q3"/>
    <s v="Children who are homeless or at risk of homelessness"/>
    <x v="6"/>
    <s v="Number"/>
    <n v="208"/>
    <n v="135719"/>
    <m/>
    <s v="1.5 per 1000 0-17 yr olds"/>
    <x v="838"/>
    <n v="0"/>
  </r>
  <r>
    <s v="E06000031_Total number of children in TA_number"/>
    <s v="E06000031"/>
    <x v="95"/>
    <s v="Single time point"/>
    <s v="2019Q3"/>
    <s v="Children who are homeless or at risk of homelessness"/>
    <x v="6"/>
    <s v="Number"/>
    <n v="457"/>
    <n v="51137"/>
    <m/>
    <s v="8.9 per 1000 0-17 yr olds"/>
    <x v="839"/>
    <n v="0"/>
  </r>
  <r>
    <s v="E06000006_Total number of children in TA_number"/>
    <s v="E06000006"/>
    <x v="47"/>
    <s v="Single time point"/>
    <s v="2019Q3"/>
    <s v="Children who are homeless or at risk of homelessness"/>
    <x v="6"/>
    <s v="Number"/>
    <n v="16"/>
    <n v="28617"/>
    <m/>
    <s v="0.6 per 1000 0-17 yr olds"/>
    <x v="840"/>
    <n v="0"/>
  </r>
  <r>
    <s v="E06000007_Total number of children in TA_number"/>
    <s v="E06000007"/>
    <x v="139"/>
    <s v="Single time point"/>
    <s v="2019Q3"/>
    <s v="Children who are homeless or at risk of homelessness"/>
    <x v="6"/>
    <s v="Number"/>
    <n v="41"/>
    <n v="44484"/>
    <m/>
    <s v="0.9 per 1000 0-17 yr olds"/>
    <x v="841"/>
    <n v="0"/>
  </r>
  <r>
    <s v="E10000008_Total number of children in TA_number"/>
    <s v="E10000008"/>
    <x v="33"/>
    <s v="Single time point"/>
    <s v="2019Q3"/>
    <s v="Children who are homeless or at risk of homelessness"/>
    <x v="6"/>
    <s v="Number"/>
    <n v="179"/>
    <n v="145878"/>
    <m/>
    <s v="1.2 per 1000 0-17 yr olds"/>
    <x v="842"/>
    <n v="0"/>
  </r>
  <r>
    <s v="E06000026_Total number of children in TA_number"/>
    <s v="E06000026"/>
    <x v="96"/>
    <s v="Single time point"/>
    <s v="2019Q3"/>
    <s v="Children who are homeless or at risk of homelessness"/>
    <x v="6"/>
    <s v="Number"/>
    <n v="128"/>
    <n v="52552"/>
    <m/>
    <s v="2.4 per 1000 0-17 yr olds"/>
    <x v="843"/>
    <n v="0"/>
  </r>
  <r>
    <s v="E06000027_Total number of children in TA_number"/>
    <s v="E06000027"/>
    <x v="132"/>
    <s v="Single time point"/>
    <s v="2019Q3"/>
    <s v="Children who are homeless or at risk of homelessness"/>
    <x v="6"/>
    <s v="Number"/>
    <n v="75"/>
    <n v="25423"/>
    <m/>
    <s v="3 per 1000 0-17 yr olds"/>
    <x v="844"/>
    <n v="0"/>
  </r>
  <r>
    <s v="E10000012_Total number of children in TA_number"/>
    <s v="E10000012"/>
    <x v="42"/>
    <s v="Single time point"/>
    <s v="2019Q3"/>
    <s v="Children who are homeless or at risk of homelessness"/>
    <x v="6"/>
    <s v="Number"/>
    <n v="2303"/>
    <n v="311172"/>
    <m/>
    <s v="7.4 per 1000 0-17 yr olds"/>
    <x v="845"/>
    <n v="0"/>
  </r>
  <r>
    <s v="E06000033_Total number of children in TA_number"/>
    <s v="E06000033"/>
    <x v="117"/>
    <s v="Single time point"/>
    <s v="2019Q3"/>
    <s v="Children who are homeless or at risk of homelessness"/>
    <x v="6"/>
    <s v="Number"/>
    <n v="280"/>
    <n v="39540"/>
    <m/>
    <s v="7.1 per 1000 0-17 yr olds"/>
    <x v="846"/>
    <n v="0"/>
  </r>
  <r>
    <s v="E06000034_Total number of children in TA_number"/>
    <s v="E06000034"/>
    <x v="131"/>
    <s v="Single time point"/>
    <s v="2019Q3"/>
    <s v="Children who are homeless or at risk of homelessness"/>
    <x v="6"/>
    <s v="Number"/>
    <n v="269"/>
    <n v="43762"/>
    <m/>
    <s v="6.1 per 1000 0-17 yr olds"/>
    <x v="847"/>
    <n v="0"/>
  </r>
  <r>
    <s v="E06000019_Total number of children in TA_number"/>
    <s v="E06000019"/>
    <x v="54"/>
    <s v="Single time point"/>
    <s v="2019Q3"/>
    <s v="Children who are homeless or at risk of homelessness"/>
    <x v="6"/>
    <s v="Number"/>
    <n v="61"/>
    <n v="36103"/>
    <m/>
    <s v="1.7 per 1000 0-17 yr olds"/>
    <x v="848"/>
    <n v="0"/>
  </r>
  <r>
    <s v="E10000034_Total number of children in TA_number"/>
    <s v="E10000034"/>
    <x v="150"/>
    <s v="Single time point"/>
    <s v="2019Q3"/>
    <s v="Children who are homeless or at risk of homelessness"/>
    <x v="6"/>
    <s v="Number"/>
    <n v="91"/>
    <n v="117783"/>
    <m/>
    <s v="0.8 per 1000 0-17 yr olds"/>
    <x v="849"/>
    <n v="0"/>
  </r>
  <r>
    <s v="E10000016_Total number of children in TA_number"/>
    <s v="E10000016"/>
    <x v="62"/>
    <s v="Single time point"/>
    <s v="2019Q3"/>
    <s v="Children who are homeless or at risk of homelessness"/>
    <x v="6"/>
    <s v="Number"/>
    <n v="1481"/>
    <n v="340140"/>
    <m/>
    <s v="4.4 per 1000 0-17 yr olds"/>
    <x v="850"/>
    <n v="0"/>
  </r>
  <r>
    <s v="E06000035_Total number of children in TA_number"/>
    <s v="E06000035"/>
    <x v="77"/>
    <s v="Single time point"/>
    <s v="2019Q3"/>
    <s v="Children who are homeless or at risk of homelessness"/>
    <x v="6"/>
    <s v="Number"/>
    <n v="536"/>
    <n v="64391"/>
    <m/>
    <s v="8.3 per 1000 0-17 yr olds"/>
    <x v="851"/>
    <n v="0"/>
  </r>
  <r>
    <s v="E10000017_Total number of children in TA_number"/>
    <s v="E10000017"/>
    <x v="68"/>
    <s v="Single time point"/>
    <s v="2019Q3"/>
    <s v="Children who are homeless or at risk of homelessness"/>
    <x v="6"/>
    <s v="Number"/>
    <n v="83"/>
    <n v="249727"/>
    <m/>
    <s v="0.3 per 1000 0-17 yr olds"/>
    <x v="852"/>
    <n v="0"/>
  </r>
  <r>
    <s v="E06000008_Total number of children in TA_number"/>
    <s v="E06000008"/>
    <x v="7"/>
    <s v="Single time point"/>
    <s v="2019Q3"/>
    <s v="Children who are homeless or at risk of homelessness"/>
    <x v="6"/>
    <s v="Number"/>
    <n v="13"/>
    <n v="38481"/>
    <m/>
    <s v="0.3 per 1000 0-17 yr olds"/>
    <x v="853"/>
    <n v="0"/>
  </r>
  <r>
    <s v="E06000009_Total number of children in TA_number"/>
    <s v="E06000009"/>
    <x v="8"/>
    <s v="Single time point"/>
    <s v="2019Q3"/>
    <s v="Children who are homeless or at risk of homelessness"/>
    <x v="6"/>
    <s v="Number"/>
    <n v="8"/>
    <n v="28904"/>
    <m/>
    <s v="0.3 per 1000 0-17 yr olds"/>
    <x v="854"/>
    <n v="0"/>
  </r>
  <r>
    <s v="E10000024_Total number of children in TA_number"/>
    <s v="E10000024"/>
    <x v="92"/>
    <s v="Single time point"/>
    <s v="2019Q3"/>
    <s v="Children who are homeless or at risk of homelessness"/>
    <x v="6"/>
    <s v="Number"/>
    <n v="157"/>
    <n v="166542"/>
    <m/>
    <s v="0.9 per 1000 0-17 yr olds"/>
    <x v="855"/>
    <n v="0"/>
  </r>
  <r>
    <s v="E06000018_Total number of children in TA_number"/>
    <s v="E06000018"/>
    <x v="91"/>
    <s v="Single time point"/>
    <s v="2019Q3"/>
    <s v="Children who are homeless or at risk of homelessness"/>
    <x v="6"/>
    <s v="Number"/>
    <n v="555"/>
    <n v="68651"/>
    <m/>
    <s v="8.1 per 1000 0-17 yr olds"/>
    <x v="856"/>
    <n v="0"/>
  </r>
  <r>
    <s v="E06000051_Total number of children in TA_number"/>
    <s v="E06000051"/>
    <x v="110"/>
    <s v="Single time point"/>
    <s v="2019Q3"/>
    <s v="Children who are homeless or at risk of homelessness"/>
    <x v="6"/>
    <s v="Number"/>
    <n v="106"/>
    <n v="59839"/>
    <m/>
    <s v="1.8 per 1000 0-17 yr olds"/>
    <x v="857"/>
    <n v="0"/>
  </r>
  <r>
    <s v="E06000020_Total number of children in TA_number"/>
    <s v="E06000020"/>
    <x v="130"/>
    <s v="Single time point"/>
    <s v="2019Q3"/>
    <s v="Children who are homeless or at risk of homelessness"/>
    <x v="6"/>
    <s v="Number"/>
    <n v="61"/>
    <n v="40620"/>
    <m/>
    <s v="1.5 per 1000 0-17 yr olds"/>
    <x v="858"/>
    <n v="0"/>
  </r>
  <r>
    <s v="E06000049_Total number of children in TA_number"/>
    <s v="E06000049"/>
    <x v="23"/>
    <s v="Single time point"/>
    <s v="2019Q3"/>
    <s v="Children who are homeless or at risk of homelessness"/>
    <x v="6"/>
    <s v="Number"/>
    <n v="0"/>
    <n v="76523"/>
    <m/>
    <s v="0 per 1000 0-17 yr olds"/>
    <x v="295"/>
    <n v="0"/>
  </r>
  <r>
    <s v="E06000050_Total number of children in TA_number"/>
    <s v="E06000050"/>
    <x v="152"/>
    <s v="Single time point"/>
    <s v="2019Q3"/>
    <s v="Children who are homeless or at risk of homelessness"/>
    <x v="6"/>
    <s v="Number"/>
    <n v="34"/>
    <n v="68054"/>
    <m/>
    <s v="0.5 per 1000 0-17 yr olds"/>
    <x v="859"/>
    <n v="0"/>
  </r>
  <r>
    <s v="E06000052_Total number of children in TA_number"/>
    <s v="E06000052"/>
    <x v="26"/>
    <s v="Single time point"/>
    <s v="2019Q3"/>
    <s v="Children who are homeless or at risk of homelessness"/>
    <x v="6"/>
    <s v="Number"/>
    <n v="259"/>
    <n v="107810"/>
    <m/>
    <s v="2.4 per 1000 0-17 yr olds"/>
    <x v="860"/>
    <n v="0"/>
  </r>
  <r>
    <s v="E10000006_Total number of children in TA_number"/>
    <s v="E10000006"/>
    <x v="29"/>
    <s v="Single time point"/>
    <s v="2019Q3"/>
    <s v="Children who are homeless or at risk of homelessness"/>
    <x v="6"/>
    <s v="Number"/>
    <n v="39"/>
    <n v="92500"/>
    <m/>
    <s v="0.4 per 1000 0-17 yr olds"/>
    <x v="861"/>
    <n v="0"/>
  </r>
  <r>
    <s v="E10000013_Total number of children in TA_number"/>
    <s v="E10000013"/>
    <x v="44"/>
    <s v="Single time point"/>
    <s v="2019Q3"/>
    <s v="Children who are homeless or at risk of homelessness"/>
    <x v="6"/>
    <s v="Number"/>
    <n v="194"/>
    <n v="128136"/>
    <m/>
    <s v="1.5 per 1000 0-17 yr olds"/>
    <x v="862"/>
    <n v="0"/>
  </r>
  <r>
    <s v="E10000015_Total number of children in TA_number"/>
    <s v="E10000015"/>
    <x v="55"/>
    <s v="Single time point"/>
    <s v="2019Q3"/>
    <s v="Children who are homeless or at risk of homelessness"/>
    <x v="6"/>
    <s v="Number"/>
    <n v="1428"/>
    <n v="271005"/>
    <m/>
    <s v="5.3 per 1000 0-17 yr olds"/>
    <x v="863"/>
    <n v="0"/>
  </r>
  <r>
    <s v="E06000046_Total number of children in TA_number"/>
    <s v="E06000046"/>
    <x v="58"/>
    <s v="Single time point"/>
    <s v="2019Q3"/>
    <s v="Children who are homeless or at risk of homelessness"/>
    <x v="6"/>
    <s v="Number"/>
    <n v="281"/>
    <n v="24869"/>
    <m/>
    <s v="11.3 per 1000 0-17 yr olds"/>
    <x v="864"/>
    <n v="0"/>
  </r>
  <r>
    <s v="E10000019_Total number of children in TA_number"/>
    <s v="E10000019"/>
    <x v="73"/>
    <s v="Single time point"/>
    <s v="2019Q3"/>
    <s v="Children who are homeless or at risk of homelessness"/>
    <x v="6"/>
    <s v="Number"/>
    <n v="273"/>
    <n v="145641"/>
    <m/>
    <s v="1.9 per 1000 0-17 yr olds"/>
    <x v="865"/>
    <n v="0"/>
  </r>
  <r>
    <s v="E10000020_Total number of children in TA_number"/>
    <s v="E10000020"/>
    <x v="83"/>
    <s v="Single time point"/>
    <s v="2019Q3"/>
    <s v="Children who are homeless or at risk of homelessness"/>
    <x v="6"/>
    <s v="Number"/>
    <n v="214"/>
    <n v="170810"/>
    <m/>
    <s v="1.3 per 1000 0-17 yr olds"/>
    <x v="866"/>
    <n v="0"/>
  </r>
  <r>
    <s v="E10000021_Total number of children in TA_number"/>
    <s v="E10000021"/>
    <x v="89"/>
    <s v="Single time point"/>
    <s v="2019Q3"/>
    <s v="Children who are homeless or at risk of homelessness"/>
    <x v="6"/>
    <s v="Number"/>
    <n v="974"/>
    <n v="170235"/>
    <m/>
    <s v="5.7 per 1000 0-17 yr olds"/>
    <x v="867"/>
    <n v="0"/>
  </r>
  <r>
    <s v="E06000048_Total number of children in TA_number"/>
    <s v="E06000048"/>
    <x v="90"/>
    <s v="Single time point"/>
    <s v="2019Q3"/>
    <s v="Children who are homeless or at risk of homelessness"/>
    <x v="6"/>
    <s v="Number"/>
    <n v="8"/>
    <n v="59011"/>
    <m/>
    <s v="0.1 per 1000 0-17 yr olds"/>
    <x v="868"/>
    <n v="0"/>
  </r>
  <r>
    <s v="E10000025_Total number of children in TA_number"/>
    <s v="E10000025"/>
    <x v="94"/>
    <s v="Single time point"/>
    <s v="2019Q3"/>
    <s v="Children who are homeless or at risk of homelessness"/>
    <x v="6"/>
    <s v="Number"/>
    <n v="137"/>
    <n v="144788"/>
    <m/>
    <s v="0.9 per 1000 0-17 yr olds"/>
    <x v="869"/>
    <n v="0"/>
  </r>
  <r>
    <s v="E10000027_Total number of children in TA_number"/>
    <s v="E10000027"/>
    <x v="113"/>
    <s v="Single time point"/>
    <s v="2019Q3"/>
    <s v="Children who are homeless or at risk of homelessness"/>
    <x v="6"/>
    <s v="Number"/>
    <n v="87"/>
    <n v="110700"/>
    <m/>
    <s v="0.8 per 1000 0-17 yr olds"/>
    <x v="870"/>
    <n v="0"/>
  </r>
  <r>
    <s v="E10000029_Total number of children in TA_number"/>
    <s v="E10000029"/>
    <x v="124"/>
    <s v="Single time point"/>
    <s v="2019Q3"/>
    <s v="Children who are homeless or at risk of homelessness"/>
    <x v="6"/>
    <s v="Number"/>
    <n v="268"/>
    <n v="152752"/>
    <m/>
    <s v="1.8 per 1000 0-17 yr olds"/>
    <x v="871"/>
    <n v="0"/>
  </r>
  <r>
    <s v="E10000030_Total number of children in TA_number"/>
    <s v="E10000030"/>
    <x v="126"/>
    <s v="Single time point"/>
    <s v="2019Q3"/>
    <s v="Children who are homeless or at risk of homelessness"/>
    <x v="6"/>
    <s v="Number"/>
    <n v="1168"/>
    <n v="261905"/>
    <m/>
    <s v="4.5 per 1000 0-17 yr olds"/>
    <x v="872"/>
    <n v="0"/>
  </r>
  <r>
    <s v="E10000031_Total number of children in TA_number"/>
    <s v="E10000031"/>
    <x v="140"/>
    <s v="Single time point"/>
    <s v="2019Q3"/>
    <s v="Children who are homeless or at risk of homelessness"/>
    <x v="6"/>
    <s v="Number"/>
    <n v="264"/>
    <n v="115928"/>
    <m/>
    <s v="2.3 per 1000 0-17 yr olds"/>
    <x v="873"/>
    <n v="0"/>
  </r>
  <r>
    <s v="E10000032_Total number of children in TA_number"/>
    <s v="E10000032"/>
    <x v="142"/>
    <s v="Single time point"/>
    <s v="2019Q3"/>
    <s v="Children who are homeless or at risk of homelessness"/>
    <x v="6"/>
    <s v="Number"/>
    <n v="641"/>
    <n v="174672"/>
    <m/>
    <s v="3.7 per 1000 0-17 yr olds"/>
    <x v="874"/>
    <n v="0"/>
  </r>
  <r>
    <s v="E06000029_Total number of children in TA_number"/>
    <s v="E06000029"/>
    <x v="97"/>
    <s v="Single time point"/>
    <s v="2019Q3"/>
    <s v="Children who are homeless or at risk of homelessness"/>
    <x v="6"/>
    <s v="Number"/>
    <n v="136.34"/>
    <n v="30188"/>
    <m/>
    <s v="4.5 per 1000 0-17 yr olds"/>
    <x v="875"/>
    <n v="0"/>
  </r>
  <r>
    <s v="E06000028_Total number of children in TA_number"/>
    <s v="E06000028"/>
    <x v="10"/>
    <s v="Single time point"/>
    <s v="2019Q3"/>
    <s v="Children who are homeless or at risk of homelessness"/>
    <x v="6"/>
    <s v="Number"/>
    <n v="164.22"/>
    <n v="36373"/>
    <m/>
    <s v="4.5 per 1000 0-17 yr olds"/>
    <x v="876"/>
    <n v="0"/>
  </r>
  <r>
    <s v="E06000005_Number of children in AP/PRUs_Number"/>
    <s v="E06000005"/>
    <x v="30"/>
    <s v="Academic year"/>
    <s v="2018/19"/>
    <s v="Children outside of mainstream education"/>
    <x v="7"/>
    <s v="Number"/>
    <n v="82"/>
    <n v="22454"/>
    <n v="4.9609776759999997"/>
    <s v="3.7 per 1000 0-17 yr olds"/>
    <x v="877"/>
    <n v="0"/>
  </r>
  <r>
    <s v="E06000047_Number of children in AP/PRUs_Number"/>
    <s v="E06000047"/>
    <x v="37"/>
    <s v="Academic year"/>
    <s v="2018/19"/>
    <s v="Children outside of mainstream education"/>
    <x v="7"/>
    <s v="Number"/>
    <n v="244"/>
    <n v="101040"/>
    <n v="3.2290508710000001"/>
    <s v="2.4 per 1000 0-17 yr olds"/>
    <x v="878"/>
    <n v="0"/>
  </r>
  <r>
    <s v="E08000020_Number of children in AP/PRUs_Number"/>
    <s v="E08000020"/>
    <x v="43"/>
    <s v="Academic year"/>
    <s v="2018/19"/>
    <s v="Children outside of mainstream education"/>
    <x v="7"/>
    <s v="Number"/>
    <n v="213"/>
    <n v="39605"/>
    <n v="7.0320237700000003"/>
    <s v="5.4 per 1000 0-17 yr olds"/>
    <x v="879"/>
    <n v="0"/>
  </r>
  <r>
    <s v="E06000001_Number of children in AP/PRUs_Number"/>
    <s v="E06000001"/>
    <x v="52"/>
    <s v="Academic year"/>
    <s v="2018/19"/>
    <s v="Children outside of mainstream education"/>
    <x v="7"/>
    <s v="Number"/>
    <n v="79"/>
    <n v="20006"/>
    <n v="5.1205600210000002"/>
    <s v="3.9 per 1000 0-17 yr olds"/>
    <x v="880"/>
    <n v="0"/>
  </r>
  <r>
    <s v="E06000002_Number of children in AP/PRUs_Number"/>
    <s v="E06000002"/>
    <x v="79"/>
    <s v="Academic year"/>
    <s v="2018/19"/>
    <s v="Children outside of mainstream education"/>
    <x v="7"/>
    <s v="Number"/>
    <n v="181"/>
    <n v="32513"/>
    <n v="7.283116047"/>
    <s v="5.6 per 1000 0-17 yr olds"/>
    <x v="881"/>
    <n v="0"/>
  </r>
  <r>
    <s v="E08000021_Number of children in AP/PRUs_Number"/>
    <s v="E08000021"/>
    <x v="81"/>
    <s v="Academic year"/>
    <s v="2018/19"/>
    <s v="Children outside of mainstream education"/>
    <x v="7"/>
    <s v="Number"/>
    <n v="232"/>
    <n v="58056"/>
    <n v="5.1577332650000001"/>
    <s v="4 per 1000 0-17 yr olds"/>
    <x v="882"/>
    <n v="0"/>
  </r>
  <r>
    <s v="E08000022_Number of children in AP/PRUs_Number"/>
    <s v="E08000022"/>
    <x v="87"/>
    <s v="Academic year"/>
    <s v="2018/19"/>
    <s v="Children outside of mainstream education"/>
    <x v="7"/>
    <s v="Number"/>
    <n v="103"/>
    <n v="41360"/>
    <n v="3.303399615"/>
    <s v="2.5 per 1000 0-17 yr olds"/>
    <x v="883"/>
    <n v="0"/>
  </r>
  <r>
    <s v="E06000048_Number of children in AP/PRUs_Number"/>
    <s v="E06000048"/>
    <x v="90"/>
    <s v="Academic year"/>
    <s v="2018/19"/>
    <s v="Children outside of mainstream education"/>
    <x v="7"/>
    <s v="Number"/>
    <n v="344"/>
    <n v="59011"/>
    <n v="7.4352656379999997"/>
    <s v="5.8 per 1000 0-17 yr olds"/>
    <x v="884"/>
    <n v="0"/>
  </r>
  <r>
    <s v="E06000003_Number of children in AP/PRUs_Number"/>
    <s v="E06000003"/>
    <x v="101"/>
    <s v="Academic year"/>
    <s v="2018/19"/>
    <s v="Children outside of mainstream education"/>
    <x v="7"/>
    <s v="Number"/>
    <n v="126"/>
    <n v="27626"/>
    <n v="5.7000678579999997"/>
    <s v="4.6 per 1000 0-17 yr olds"/>
    <x v="885"/>
    <n v="0"/>
  </r>
  <r>
    <s v="E08000023_Number of children in AP/PRUs_Number"/>
    <s v="E08000023"/>
    <x v="115"/>
    <s v="Academic year"/>
    <s v="2018/19"/>
    <s v="Children outside of mainstream education"/>
    <x v="7"/>
    <s v="Number"/>
    <n v="100"/>
    <n v="29920"/>
    <n v="4.4573211500000003"/>
    <s v="3.3 per 1000 0-17 yr olds"/>
    <x v="886"/>
    <n v="0"/>
  </r>
  <r>
    <s v="E06000004_Number of children in AP/PRUs_Number"/>
    <s v="E06000004"/>
    <x v="122"/>
    <s v="Academic year"/>
    <s v="2018/19"/>
    <s v="Children outside of mainstream education"/>
    <x v="7"/>
    <s v="Number"/>
    <n v="128"/>
    <n v="43521"/>
    <n v="3.791693821"/>
    <s v="2.9 per 1000 0-17 yr olds"/>
    <x v="887"/>
    <n v="0"/>
  </r>
  <r>
    <s v="E08000024_Number of children in AP/PRUs_Number"/>
    <s v="E08000024"/>
    <x v="125"/>
    <s v="Academic year"/>
    <s v="2018/19"/>
    <s v="Children outside of mainstream education"/>
    <x v="7"/>
    <s v="Number"/>
    <n v="160"/>
    <n v="54563"/>
    <n v="3.8385874000000002"/>
    <s v="2.9 per 1000 0-17 yr olds"/>
    <x v="888"/>
    <n v="0"/>
  </r>
  <r>
    <s v="E06000008_Number of children in AP/PRUs_Number"/>
    <s v="E06000008"/>
    <x v="7"/>
    <s v="Academic year"/>
    <s v="2018/19"/>
    <s v="Children outside of mainstream education"/>
    <x v="7"/>
    <s v="Number"/>
    <n v="228"/>
    <n v="38481"/>
    <n v="7.7566850379999996"/>
    <s v="5.9 per 1000 0-17 yr olds"/>
    <x v="889"/>
    <n v="0"/>
  </r>
  <r>
    <s v="E06000009_Number of children in AP/PRUs_Number"/>
    <s v="E06000009"/>
    <x v="8"/>
    <s v="Academic year"/>
    <s v="2018/19"/>
    <s v="Children outside of mainstream education"/>
    <x v="7"/>
    <s v="Number"/>
    <n v="311"/>
    <n v="28904"/>
    <n v="15.91199795"/>
    <s v="10.8 per 1000 0-17 yr olds"/>
    <x v="890"/>
    <n v="0"/>
  </r>
  <r>
    <s v="E08000001_Number of children in AP/PRUs_Number"/>
    <s v="E08000001"/>
    <x v="9"/>
    <s v="Academic year"/>
    <s v="2018/19"/>
    <s v="Children outside of mainstream education"/>
    <x v="7"/>
    <s v="Number"/>
    <n v="305"/>
    <n v="67670"/>
    <n v="5.5880251369999998"/>
    <s v="4.5 per 1000 0-17 yr olds"/>
    <x v="891"/>
    <n v="0"/>
  </r>
  <r>
    <s v="E08000002_Number of children in AP/PRUs_Number"/>
    <s v="E08000002"/>
    <x v="18"/>
    <s v="Academic year"/>
    <s v="2018/19"/>
    <s v="Children outside of mainstream education"/>
    <x v="7"/>
    <s v="Number"/>
    <n v="219"/>
    <n v="43142"/>
    <n v="6.9479695430000001"/>
    <s v="5.1 per 1000 0-17 yr olds"/>
    <x v="892"/>
    <n v="0"/>
  </r>
  <r>
    <s v="E06000049_Number of children in AP/PRUs_Number"/>
    <s v="E06000049"/>
    <x v="23"/>
    <s v="Academic year"/>
    <s v="2018/19"/>
    <s v="Children outside of mainstream education"/>
    <x v="7"/>
    <s v="Number"/>
    <n v="239"/>
    <n v="76523"/>
    <n v="4.1775183089999999"/>
    <s v="3.1 per 1000 0-17 yr olds"/>
    <x v="893"/>
    <n v="0"/>
  </r>
  <r>
    <s v="E06000050_Number of children in AP/PRUs_Number"/>
    <s v="E06000050"/>
    <x v="152"/>
    <s v="Academic year"/>
    <s v="2018/19"/>
    <s v="Children outside of mainstream education"/>
    <x v="7"/>
    <s v="Number"/>
    <n v="92"/>
    <n v="68054"/>
    <n v="1.6941349779999999"/>
    <s v="1.4 per 1000 0-17 yr olds"/>
    <x v="894"/>
    <n v="0"/>
  </r>
  <r>
    <s v="E10000006_Number of children in AP/PRUs_Number"/>
    <s v="E10000006"/>
    <x v="29"/>
    <s v="Academic year"/>
    <s v="2018/19"/>
    <s v="Children outside of mainstream education"/>
    <x v="7"/>
    <s v="Number"/>
    <n v="325"/>
    <n v="92500"/>
    <n v="4.5009486609999998"/>
    <s v="3.5 per 1000 0-17 yr olds"/>
    <x v="895"/>
    <n v="0"/>
  </r>
  <r>
    <s v="E06000006_Number of children in AP/PRUs_Number"/>
    <s v="E06000006"/>
    <x v="47"/>
    <s v="Academic year"/>
    <s v="2018/19"/>
    <s v="Children outside of mainstream education"/>
    <x v="7"/>
    <s v="Number"/>
    <n v="108"/>
    <n v="28617"/>
    <n v="5.5059903139999999"/>
    <s v="3.8 per 1000 0-17 yr olds"/>
    <x v="896"/>
    <n v="0"/>
  </r>
  <r>
    <s v="E08000011_Number of children in AP/PRUs_Number"/>
    <s v="E08000011"/>
    <x v="66"/>
    <s v="Academic year"/>
    <s v="2018/19"/>
    <s v="Children outside of mainstream education"/>
    <x v="7"/>
    <s v="Number"/>
    <n v="156"/>
    <n v="33477"/>
    <n v="7.5717128569999996"/>
    <s v="4.7 per 1000 0-17 yr olds"/>
    <x v="897"/>
    <n v="0"/>
  </r>
  <r>
    <s v="E10000017_Number of children in AP/PRUs_Number"/>
    <s v="E10000017"/>
    <x v="68"/>
    <s v="Academic year"/>
    <s v="2018/19"/>
    <s v="Children outside of mainstream education"/>
    <x v="7"/>
    <s v="Number"/>
    <n v="1126"/>
    <n v="249727"/>
    <n v="6.1463217590000001"/>
    <s v="4.5 per 1000 0-17 yr olds"/>
    <x v="898"/>
    <n v="0"/>
  </r>
  <r>
    <s v="E08000012_Number of children in AP/PRUs_Number"/>
    <s v="E08000012"/>
    <x v="74"/>
    <s v="Academic year"/>
    <s v="2018/19"/>
    <s v="Children outside of mainstream education"/>
    <x v="7"/>
    <s v="Number"/>
    <n v="413"/>
    <n v="94902"/>
    <n v="5.5321884959999998"/>
    <s v="4.4 per 1000 0-17 yr olds"/>
    <x v="899"/>
    <n v="0"/>
  </r>
  <r>
    <s v="E08000003_Number of children in AP/PRUs_Number"/>
    <s v="E08000003"/>
    <x v="76"/>
    <s v="Academic year"/>
    <s v="2018/19"/>
    <s v="Children outside of mainstream education"/>
    <x v="7"/>
    <s v="Number"/>
    <n v="515"/>
    <n v="121962"/>
    <n v="5.4931575520000004"/>
    <s v="4.2 per 1000 0-17 yr olds"/>
    <x v="900"/>
    <n v="0"/>
  </r>
  <r>
    <s v="E08000004_Number of children in AP/PRUs_Number"/>
    <s v="E08000004"/>
    <x v="93"/>
    <s v="Academic year"/>
    <s v="2018/19"/>
    <s v="Children outside of mainstream education"/>
    <x v="7"/>
    <s v="Number"/>
    <n v="185"/>
    <n v="59416"/>
    <n v="4.0560391129999998"/>
    <s v="3.1 per 1000 0-17 yr olds"/>
    <x v="901"/>
    <n v="0"/>
  </r>
  <r>
    <s v="E08000005_Number of children in AP/PRUs_Number"/>
    <s v="E08000005"/>
    <x v="103"/>
    <s v="Academic year"/>
    <s v="2018/19"/>
    <s v="Children outside of mainstream education"/>
    <x v="7"/>
    <s v="Number"/>
    <n v="208"/>
    <n v="52689"/>
    <n v="5.6260312140000002"/>
    <s v="3.9 per 1000 0-17 yr olds"/>
    <x v="902"/>
    <n v="0"/>
  </r>
  <r>
    <s v="E08000006_Number of children in AP/PRUs_Number"/>
    <s v="E08000006"/>
    <x v="106"/>
    <s v="Academic year"/>
    <s v="2018/19"/>
    <s v="Children outside of mainstream education"/>
    <x v="7"/>
    <s v="Number"/>
    <n v="311"/>
    <n v="56566"/>
    <n v="7.5381147439999996"/>
    <s v="5.5 per 1000 0-17 yr olds"/>
    <x v="903"/>
    <n v="0"/>
  </r>
  <r>
    <s v="E08000014_Number of children in AP/PRUs_Number"/>
    <s v="E08000014"/>
    <x v="108"/>
    <s v="Academic year"/>
    <s v="2018/19"/>
    <s v="Children outside of mainstream education"/>
    <x v="7"/>
    <s v="Number"/>
    <n v="178"/>
    <n v="53833"/>
    <n v="4.2045588760000001"/>
    <s v="3.3 per 1000 0-17 yr olds"/>
    <x v="904"/>
    <n v="0"/>
  </r>
  <r>
    <s v="E08000013_Number of children in AP/PRUs_Number"/>
    <s v="E08000013"/>
    <x v="153"/>
    <s v="Academic year"/>
    <s v="2018/19"/>
    <s v="Children outside of mainstream education"/>
    <x v="7"/>
    <s v="Number"/>
    <n v="184"/>
    <n v="36785"/>
    <n v="6.7711783319999999"/>
    <s v="5 per 1000 0-17 yr olds"/>
    <x v="905"/>
    <n v="0"/>
  </r>
  <r>
    <s v="E08000007_Number of children in AP/PRUs_Number"/>
    <s v="E08000007"/>
    <x v="121"/>
    <s v="Academic year"/>
    <s v="2018/19"/>
    <s v="Children outside of mainstream education"/>
    <x v="7"/>
    <s v="Number"/>
    <n v="227"/>
    <n v="63141"/>
    <n v="4.8630004930000004"/>
    <s v="3.6 per 1000 0-17 yr olds"/>
    <x v="906"/>
    <n v="0"/>
  </r>
  <r>
    <s v="E08000008_Number of children in AP/PRUs_Number"/>
    <s v="E08000008"/>
    <x v="129"/>
    <s v="Academic year"/>
    <s v="2018/19"/>
    <s v="Children outside of mainstream education"/>
    <x v="7"/>
    <s v="Number"/>
    <n v="253"/>
    <n v="50223"/>
    <n v="6.8142641670000001"/>
    <s v="5 per 1000 0-17 yr olds"/>
    <x v="907"/>
    <n v="0"/>
  </r>
  <r>
    <s v="E08000009_Number of children in AP/PRUs_Number"/>
    <s v="E08000009"/>
    <x v="134"/>
    <s v="Academic year"/>
    <s v="2018/19"/>
    <s v="Children outside of mainstream education"/>
    <x v="7"/>
    <s v="Number"/>
    <n v="108"/>
    <n v="56087"/>
    <n v="2.4644030670000001"/>
    <s v="1.9 per 1000 0-17 yr olds"/>
    <x v="908"/>
    <n v="0"/>
  </r>
  <r>
    <s v="E06000007_Number of children in AP/PRUs_Number"/>
    <s v="E06000007"/>
    <x v="139"/>
    <s v="Academic year"/>
    <s v="2018/19"/>
    <s v="Children outside of mainstream education"/>
    <x v="7"/>
    <s v="Number"/>
    <n v="109"/>
    <n v="44484"/>
    <n v="3.3550849540000001"/>
    <s v="2.5 per 1000 0-17 yr olds"/>
    <x v="909"/>
    <n v="0"/>
  </r>
  <r>
    <s v="E08000010_Number of children in AP/PRUs_Number"/>
    <s v="E08000010"/>
    <x v="144"/>
    <s v="Academic year"/>
    <s v="2018/19"/>
    <s v="Children outside of mainstream education"/>
    <x v="7"/>
    <s v="Number"/>
    <n v="265"/>
    <n v="68388"/>
    <n v="5.5574196799999998"/>
    <s v="3.9 per 1000 0-17 yr olds"/>
    <x v="910"/>
    <n v="0"/>
  </r>
  <r>
    <s v="E08000015_Number of children in AP/PRUs_Number"/>
    <s v="E08000015"/>
    <x v="147"/>
    <s v="Academic year"/>
    <s v="2018/19"/>
    <s v="Children outside of mainstream education"/>
    <x v="7"/>
    <s v="Number"/>
    <n v="174"/>
    <n v="67576"/>
    <n v="3.3544755259999999"/>
    <s v="2.6 per 1000 0-17 yr olds"/>
    <x v="911"/>
    <n v="0"/>
  </r>
  <r>
    <s v="E08000016_Number of children in AP/PRUs_Number"/>
    <s v="E08000016"/>
    <x v="2"/>
    <s v="Academic year"/>
    <s v="2018/19"/>
    <s v="Children outside of mainstream education"/>
    <x v="7"/>
    <s v="Number"/>
    <n v="219"/>
    <n v="50727"/>
    <n v="6.3292968409999997"/>
    <s v="4.3 per 1000 0-17 yr olds"/>
    <x v="912"/>
    <n v="0"/>
  </r>
  <r>
    <s v="E08000032_Number of children in AP/PRUs_Number"/>
    <s v="E08000032"/>
    <x v="12"/>
    <s v="Academic year"/>
    <s v="2018/19"/>
    <s v="Children outside of mainstream education"/>
    <x v="7"/>
    <s v="Number"/>
    <n v="367"/>
    <n v="142005"/>
    <n v="3.5172460060000001"/>
    <s v="2.6 per 1000 0-17 yr olds"/>
    <x v="913"/>
    <n v="0"/>
  </r>
  <r>
    <s v="E08000033_Number of children in AP/PRUs_Number"/>
    <s v="E08000033"/>
    <x v="19"/>
    <s v="Academic year"/>
    <s v="2018/19"/>
    <s v="Children outside of mainstream education"/>
    <x v="7"/>
    <s v="Number"/>
    <n v="143"/>
    <n v="46021"/>
    <n v="3.7696059050000001"/>
    <s v="3.1 per 1000 0-17 yr olds"/>
    <x v="914"/>
    <n v="0"/>
  </r>
  <r>
    <s v="E08000017_Number of children in AP/PRUs_Number"/>
    <s v="E08000017"/>
    <x v="34"/>
    <s v="Academic year"/>
    <s v="2018/19"/>
    <s v="Children outside of mainstream education"/>
    <x v="7"/>
    <s v="Number"/>
    <n v="207"/>
    <n v="66448"/>
    <n v="4.2837630889999998"/>
    <s v="3.1 per 1000 0-17 yr olds"/>
    <x v="915"/>
    <n v="0"/>
  </r>
  <r>
    <s v="E06000011_Number of children in AP/PRUs_Number"/>
    <s v="E06000011"/>
    <x v="39"/>
    <s v="Academic year"/>
    <s v="2018/19"/>
    <s v="Children outside of mainstream education"/>
    <x v="7"/>
    <s v="Number"/>
    <n v="170"/>
    <n v="62942"/>
    <n v="3.5742068410000001"/>
    <s v="2.7 per 1000 0-17 yr olds"/>
    <x v="916"/>
    <n v="0"/>
  </r>
  <r>
    <s v="E06000010_Number of children in AP/PRUs_Number"/>
    <s v="E06000010"/>
    <x v="63"/>
    <s v="Academic year"/>
    <s v="2018/19"/>
    <s v="Children outside of mainstream education"/>
    <x v="7"/>
    <s v="Number"/>
    <n v="403"/>
    <n v="57023"/>
    <n v="9.4478959089999996"/>
    <s v="7.1 per 1000 0-17 yr olds"/>
    <x v="917"/>
    <n v="0"/>
  </r>
  <r>
    <s v="E08000034_Number of children in AP/PRUs_Number"/>
    <s v="E08000034"/>
    <x v="65"/>
    <s v="Academic year"/>
    <s v="2018/19"/>
    <s v="Children outside of mainstream education"/>
    <x v="7"/>
    <s v="Number"/>
    <n v="171"/>
    <n v="100174"/>
    <n v="2.455520613"/>
    <s v="1.7 per 1000 0-17 yr olds"/>
    <x v="918"/>
    <n v="0"/>
  </r>
  <r>
    <s v="E08000035_Number of children in AP/PRUs_Number"/>
    <s v="E08000035"/>
    <x v="69"/>
    <s v="Academic year"/>
    <s v="2018/19"/>
    <s v="Children outside of mainstream education"/>
    <x v="7"/>
    <s v="Number"/>
    <n v="235"/>
    <n v="168176"/>
    <n v="1.811328899"/>
    <s v="1.4 per 1000 0-17 yr olds"/>
    <x v="919"/>
    <n v="0"/>
  </r>
  <r>
    <s v="E06000012_Number of children in AP/PRUs_Number"/>
    <s v="E06000012"/>
    <x v="84"/>
    <s v="Academic year"/>
    <s v="2018/19"/>
    <s v="Children outside of mainstream education"/>
    <x v="7"/>
    <s v="Number"/>
    <n v="247"/>
    <n v="34503"/>
    <n v="10.08245571"/>
    <s v="7.2 per 1000 0-17 yr olds"/>
    <x v="920"/>
    <n v="0"/>
  </r>
  <r>
    <s v="E06000013_Number of children in AP/PRUs_Number"/>
    <s v="E06000013"/>
    <x v="85"/>
    <s v="Academic year"/>
    <s v="2018/19"/>
    <s v="Children outside of mainstream education"/>
    <x v="7"/>
    <s v="Number"/>
    <n v="124"/>
    <n v="35714"/>
    <n v="4.976322337"/>
    <s v="3.5 per 1000 0-17 yr olds"/>
    <x v="921"/>
    <n v="0"/>
  </r>
  <r>
    <s v="E10000023_Number of children in AP/PRUs_Number"/>
    <s v="E10000023"/>
    <x v="88"/>
    <s v="Academic year"/>
    <s v="2018/19"/>
    <s v="Children outside of mainstream education"/>
    <x v="7"/>
    <s v="Number"/>
    <n v="247"/>
    <n v="117499"/>
    <n v="2.7558659780000001"/>
    <s v="2.1 per 1000 0-17 yr olds"/>
    <x v="922"/>
    <n v="0"/>
  </r>
  <r>
    <s v="E08000018_Number of children in AP/PRUs_Number"/>
    <s v="E08000018"/>
    <x v="104"/>
    <s v="Academic year"/>
    <s v="2018/19"/>
    <s v="Children outside of mainstream education"/>
    <x v="7"/>
    <s v="Number"/>
    <n v="291"/>
    <n v="57196"/>
    <n v="6.4337828869999996"/>
    <s v="5.1 per 1000 0-17 yr olds"/>
    <x v="923"/>
    <n v="0"/>
  </r>
  <r>
    <s v="E08000019_Number of children in AP/PRUs_Number"/>
    <s v="E08000019"/>
    <x v="109"/>
    <s v="Academic year"/>
    <s v="2018/19"/>
    <s v="Children outside of mainstream education"/>
    <x v="7"/>
    <s v="Number"/>
    <n v="362"/>
    <n v="117497"/>
    <n v="4.2817434499999996"/>
    <s v="3.1 per 1000 0-17 yr olds"/>
    <x v="924"/>
    <n v="0"/>
  </r>
  <r>
    <s v="E08000036_Number of children in AP/PRUs_Number"/>
    <s v="E08000036"/>
    <x v="135"/>
    <s v="Academic year"/>
    <s v="2018/19"/>
    <s v="Children outside of mainstream education"/>
    <x v="7"/>
    <s v="Number"/>
    <n v="236"/>
    <n v="72893"/>
    <n v="4.147044352"/>
    <s v="3.2 per 1000 0-17 yr olds"/>
    <x v="925"/>
    <n v="0"/>
  </r>
  <r>
    <s v="E06000014_Number of children in AP/PRUs_Number"/>
    <s v="E06000014"/>
    <x v="151"/>
    <s v="Academic year"/>
    <s v="2018/19"/>
    <s v="Children outside of mainstream education"/>
    <x v="7"/>
    <s v="Number"/>
    <n v="221"/>
    <n v="36572"/>
    <n v="7.8502415460000003"/>
    <s v="6 per 1000 0-17 yr olds"/>
    <x v="926"/>
    <n v="0"/>
  </r>
  <r>
    <s v="E06000015_Number of children in AP/PRUs_Number"/>
    <s v="E06000015"/>
    <x v="31"/>
    <s v="Academic year"/>
    <s v="2018/19"/>
    <s v="Children outside of mainstream education"/>
    <x v="7"/>
    <s v="Number"/>
    <n v="277"/>
    <n v="59899"/>
    <n v="6.1624026699999996"/>
    <s v="4.6 per 1000 0-17 yr olds"/>
    <x v="927"/>
    <n v="0"/>
  </r>
  <r>
    <s v="E10000007_Number of children in AP/PRUs_Number"/>
    <s v="E10000007"/>
    <x v="32"/>
    <s v="Academic year"/>
    <s v="2018/19"/>
    <s v="Children outside of mainstream education"/>
    <x v="7"/>
    <s v="Number"/>
    <n v="396"/>
    <n v="153272"/>
    <n v="3.522316902"/>
    <s v="2.6 per 1000 0-17 yr olds"/>
    <x v="928"/>
    <n v="0"/>
  </r>
  <r>
    <s v="E06000016_Number of children in AP/PRUs_Number"/>
    <s v="E06000016"/>
    <x v="70"/>
    <s v="Academic year"/>
    <s v="2018/19"/>
    <s v="Children outside of mainstream education"/>
    <x v="7"/>
    <s v="Number"/>
    <n v="162"/>
    <n v="83994"/>
    <n v="2.7059078990000001"/>
    <s v="1.9 per 1000 0-17 yr olds"/>
    <x v="929"/>
    <n v="0"/>
  </r>
  <r>
    <s v="E10000018_Number of children in AP/PRUs_Number"/>
    <s v="E10000018"/>
    <x v="71"/>
    <s v="Academic year"/>
    <s v="2018/19"/>
    <s v="Children outside of mainstream education"/>
    <x v="7"/>
    <s v="Number"/>
    <n v="445"/>
    <n v="140307"/>
    <n v="4.2359570880000001"/>
    <s v="3.2 per 1000 0-17 yr olds"/>
    <x v="930"/>
    <n v="0"/>
  </r>
  <r>
    <s v="E10000019_Number of children in AP/PRUs_Number"/>
    <s v="E10000019"/>
    <x v="73"/>
    <s v="Academic year"/>
    <s v="2018/19"/>
    <s v="Children outside of mainstream education"/>
    <x v="7"/>
    <s v="Number"/>
    <n v="360"/>
    <n v="145641"/>
    <n v="3.2506523879999998"/>
    <s v="2.5 per 1000 0-17 yr olds"/>
    <x v="931"/>
    <n v="0"/>
  </r>
  <r>
    <s v="E10000021_Number of children in AP/PRUs_Number"/>
    <s v="E10000021"/>
    <x v="89"/>
    <s v="Academic year"/>
    <s v="2018/19"/>
    <s v="Children outside of mainstream education"/>
    <x v="7"/>
    <s v="Number"/>
    <n v="364"/>
    <n v="170235"/>
    <n v="2.9320788759999998"/>
    <s v="2.1 per 1000 0-17 yr olds"/>
    <x v="932"/>
    <n v="0"/>
  </r>
  <r>
    <s v="E06000018_Number of children in AP/PRUs_Number"/>
    <s v="E06000018"/>
    <x v="91"/>
    <s v="Academic year"/>
    <s v="2018/19"/>
    <s v="Children outside of mainstream education"/>
    <x v="7"/>
    <s v="Number"/>
    <n v="319"/>
    <n v="68651"/>
    <n v="6.4302848270000004"/>
    <s v="4.6 per 1000 0-17 yr olds"/>
    <x v="933"/>
    <n v="0"/>
  </r>
  <r>
    <s v="E10000024_Number of children in AP/PRUs_Number"/>
    <s v="E10000024"/>
    <x v="92"/>
    <s v="Academic year"/>
    <s v="2018/19"/>
    <s v="Children outside of mainstream education"/>
    <x v="7"/>
    <s v="Number"/>
    <n v="450"/>
    <n v="166542"/>
    <n v="3.6297933439999999"/>
    <s v="2.7 per 1000 0-17 yr olds"/>
    <x v="934"/>
    <n v="0"/>
  </r>
  <r>
    <s v="E06000017_Number of children in AP/PRUs_Number"/>
    <s v="E06000017"/>
    <x v="105"/>
    <s v="Academic year"/>
    <s v="2018/19"/>
    <s v="Children outside of mainstream education"/>
    <x v="7"/>
    <s v="Number"/>
    <n v="45"/>
    <n v="7807"/>
    <n v="5.706314989"/>
    <s v="5.8 per 1000 0-17 yr olds"/>
    <x v="935"/>
    <n v="0"/>
  </r>
  <r>
    <s v="E08000025_Number of children in AP/PRUs_Number"/>
    <s v="E08000025"/>
    <x v="6"/>
    <s v="Academic year"/>
    <s v="2018/19"/>
    <s v="Children outside of mainstream education"/>
    <x v="7"/>
    <s v="Number"/>
    <n v="1075"/>
    <n v="288388"/>
    <n v="5.0081528070000001"/>
    <s v="3.7 per 1000 0-17 yr olds"/>
    <x v="936"/>
    <n v="0"/>
  </r>
  <r>
    <s v="E08000026_Number of children in AP/PRUs_Number"/>
    <s v="E08000026"/>
    <x v="27"/>
    <s v="Academic year"/>
    <s v="2018/19"/>
    <s v="Children outside of mainstream education"/>
    <x v="7"/>
    <s v="Number"/>
    <n v="221"/>
    <n v="78994"/>
    <n v="3.7175346519999999"/>
    <s v="2.8 per 1000 0-17 yr olds"/>
    <x v="937"/>
    <n v="0"/>
  </r>
  <r>
    <s v="E08000027_Number of children in AP/PRUs_Number"/>
    <s v="E08000027"/>
    <x v="36"/>
    <s v="Academic year"/>
    <s v="2018/19"/>
    <s v="Children outside of mainstream education"/>
    <x v="7"/>
    <s v="Number"/>
    <n v="384"/>
    <n v="69265"/>
    <n v="7.9002592270000003"/>
    <s v="5.5 per 1000 0-17 yr olds"/>
    <x v="938"/>
    <n v="0"/>
  </r>
  <r>
    <s v="E06000019_Number of children in AP/PRUs_Number"/>
    <s v="E06000019"/>
    <x v="54"/>
    <s v="Academic year"/>
    <s v="2018/19"/>
    <s v="Children outside of mainstream education"/>
    <x v="7"/>
    <s v="Number"/>
    <n v="105"/>
    <n v="36103"/>
    <n v="4.1574279379999997"/>
    <s v="2.9 per 1000 0-17 yr olds"/>
    <x v="939"/>
    <n v="0"/>
  </r>
  <r>
    <s v="E08000028_Number of children in AP/PRUs_Number"/>
    <s v="E08000028"/>
    <x v="107"/>
    <s v="Academic year"/>
    <s v="2018/19"/>
    <s v="Children outside of mainstream education"/>
    <x v="7"/>
    <s v="Number"/>
    <n v="460"/>
    <n v="81920"/>
    <n v="7.5555993560000001"/>
    <s v="5.6 per 1000 0-17 yr olds"/>
    <x v="940"/>
    <n v="0"/>
  </r>
  <r>
    <s v="E06000051_Number of children in AP/PRUs_Number"/>
    <s v="E06000051"/>
    <x v="110"/>
    <s v="Academic year"/>
    <s v="2018/19"/>
    <s v="Children outside of mainstream education"/>
    <x v="7"/>
    <s v="Number"/>
    <n v="181"/>
    <n v="59839"/>
    <n v="4.0650406500000003"/>
    <s v="3 per 1000 0-17 yr olds"/>
    <x v="941"/>
    <n v="0"/>
  </r>
  <r>
    <s v="E08000029_Number of children in AP/PRUs_Number"/>
    <s v="E08000029"/>
    <x v="112"/>
    <s v="Academic year"/>
    <s v="2018/19"/>
    <s v="Children outside of mainstream education"/>
    <x v="7"/>
    <s v="Number"/>
    <n v="297"/>
    <n v="46946"/>
    <n v="7.0709235049999997"/>
    <s v="6.3 per 1000 0-17 yr olds"/>
    <x v="942"/>
    <n v="0"/>
  </r>
  <r>
    <s v="E10000028_Number of children in AP/PRUs_Number"/>
    <s v="E10000028"/>
    <x v="120"/>
    <s v="Academic year"/>
    <s v="2018/19"/>
    <s v="Children outside of mainstream education"/>
    <x v="7"/>
    <s v="Number"/>
    <n v="520"/>
    <n v="169603"/>
    <n v="4.1870651890000001"/>
    <s v="3.1 per 1000 0-17 yr olds"/>
    <x v="943"/>
    <n v="0"/>
  </r>
  <r>
    <s v="E06000021_Number of children in AP/PRUs_Number"/>
    <s v="E06000021"/>
    <x v="123"/>
    <s v="Academic year"/>
    <s v="2018/19"/>
    <s v="Children outside of mainstream education"/>
    <x v="7"/>
    <s v="Number"/>
    <n v="427"/>
    <n v="57549"/>
    <n v="10.39232866"/>
    <s v="7.4 per 1000 0-17 yr olds"/>
    <x v="944"/>
    <n v="0"/>
  </r>
  <r>
    <s v="E06000020_Number of children in AP/PRUs_Number"/>
    <s v="E06000020"/>
    <x v="130"/>
    <s v="Academic year"/>
    <s v="2018/19"/>
    <s v="Children outside of mainstream education"/>
    <x v="7"/>
    <s v="Number"/>
    <n v="135"/>
    <n v="40620"/>
    <n v="4.3886739700000001"/>
    <s v="3.3 per 1000 0-17 yr olds"/>
    <x v="945"/>
    <n v="0"/>
  </r>
  <r>
    <s v="E08000030_Number of children in AP/PRUs_Number"/>
    <s v="E08000030"/>
    <x v="136"/>
    <s v="Academic year"/>
    <s v="2018/19"/>
    <s v="Children outside of mainstream education"/>
    <x v="7"/>
    <s v="Number"/>
    <n v="221"/>
    <n v="68157"/>
    <n v="4.1183705420000001"/>
    <s v="3.2 per 1000 0-17 yr olds"/>
    <x v="946"/>
    <n v="0"/>
  </r>
  <r>
    <s v="E10000031_Number of children in AP/PRUs_Number"/>
    <s v="E10000031"/>
    <x v="140"/>
    <s v="Academic year"/>
    <s v="2018/19"/>
    <s v="Children outside of mainstream education"/>
    <x v="7"/>
    <s v="Number"/>
    <n v="467"/>
    <n v="115928"/>
    <n v="5.1661006450000002"/>
    <s v="4 per 1000 0-17 yr olds"/>
    <x v="947"/>
    <n v="0"/>
  </r>
  <r>
    <s v="E08000031_Number of children in AP/PRUs_Number"/>
    <s v="E08000031"/>
    <x v="149"/>
    <s v="Academic year"/>
    <s v="2018/19"/>
    <s v="Children outside of mainstream education"/>
    <x v="7"/>
    <s v="Number"/>
    <n v="263"/>
    <n v="61244"/>
    <n v="5.5020920499999999"/>
    <s v="4.3 per 1000 0-17 yr olds"/>
    <x v="948"/>
    <n v="0"/>
  </r>
  <r>
    <s v="E10000034_Number of children in AP/PRUs_Number"/>
    <s v="E10000034"/>
    <x v="150"/>
    <s v="Academic year"/>
    <s v="2018/19"/>
    <s v="Children outside of mainstream education"/>
    <x v="7"/>
    <s v="Number"/>
    <n v="385"/>
    <n v="117783"/>
    <n v="4.3697860510000002"/>
    <s v="3.3 per 1000 0-17 yr olds"/>
    <x v="949"/>
    <n v="0"/>
  </r>
  <r>
    <s v="E06000055_Number of children in AP/PRUs_Number"/>
    <s v="E06000055"/>
    <x v="156"/>
    <s v="Academic year"/>
    <s v="2018/19"/>
    <s v="Children outside of mainstream education"/>
    <x v="7"/>
    <s v="Number"/>
    <n v="212"/>
    <n v="40088"/>
    <n v="6.2883754039999999"/>
    <s v="5.3 per 1000 0-17 yr olds"/>
    <x v="950"/>
    <n v="0"/>
  </r>
  <r>
    <s v="E06000056_Number of children in AP/PRUs_Number"/>
    <s v="E06000056"/>
    <x v="22"/>
    <s v="Academic year"/>
    <s v="2018/19"/>
    <s v="Children outside of mainstream education"/>
    <x v="7"/>
    <s v="Number"/>
    <n v="104"/>
    <n v="62515"/>
    <n v="2.276657691"/>
    <s v="1.7 per 1000 0-17 yr olds"/>
    <x v="951"/>
    <n v="0"/>
  </r>
  <r>
    <s v="E10000003_Number of children in AP/PRUs_Number"/>
    <s v="E10000003"/>
    <x v="20"/>
    <s v="Academic year"/>
    <s v="2018/19"/>
    <s v="Children outside of mainstream education"/>
    <x v="7"/>
    <s v="Number"/>
    <n v="246"/>
    <n v="135719"/>
    <n v="2.508284476"/>
    <s v="1.8 per 1000 0-17 yr olds"/>
    <x v="952"/>
    <n v="0"/>
  </r>
  <r>
    <s v="E10000012_Number of children in AP/PRUs_Number"/>
    <s v="E10000012"/>
    <x v="42"/>
    <s v="Academic year"/>
    <s v="2018/19"/>
    <s v="Children outside of mainstream education"/>
    <x v="7"/>
    <s v="Number"/>
    <n v="596"/>
    <n v="311172"/>
    <n v="2.668684598"/>
    <s v="1.9 per 1000 0-17 yr olds"/>
    <x v="953"/>
    <n v="0"/>
  </r>
  <r>
    <s v="E10000015_Number of children in AP/PRUs_Number"/>
    <s v="E10000015"/>
    <x v="55"/>
    <s v="Academic year"/>
    <s v="2018/19"/>
    <s v="Children outside of mainstream education"/>
    <x v="7"/>
    <s v="Number"/>
    <n v="367"/>
    <n v="271005"/>
    <n v="1.672202706"/>
    <s v="1.4 per 1000 0-17 yr olds"/>
    <x v="954"/>
    <n v="0"/>
  </r>
  <r>
    <s v="E06000032_Number of children in AP/PRUs_Number"/>
    <s v="E06000032"/>
    <x v="75"/>
    <s v="Academic year"/>
    <s v="2018/19"/>
    <s v="Children outside of mainstream education"/>
    <x v="7"/>
    <s v="Number"/>
    <n v="249"/>
    <n v="57375"/>
    <n v="6.1626036380000002"/>
    <s v="4.3 per 1000 0-17 yr olds"/>
    <x v="955"/>
    <n v="0"/>
  </r>
  <r>
    <s v="E10000020_Number of children in AP/PRUs_Number"/>
    <s v="E10000020"/>
    <x v="83"/>
    <s v="Academic year"/>
    <s v="2018/19"/>
    <s v="Children outside of mainstream education"/>
    <x v="7"/>
    <s v="Number"/>
    <n v="1134"/>
    <n v="170810"/>
    <n v="9.2913501949999997"/>
    <s v="6.6 per 1000 0-17 yr olds"/>
    <x v="956"/>
    <n v="0"/>
  </r>
  <r>
    <s v="E06000031_Number of children in AP/PRUs_Number"/>
    <s v="E06000031"/>
    <x v="95"/>
    <s v="Academic year"/>
    <s v="2018/19"/>
    <s v="Children outside of mainstream education"/>
    <x v="7"/>
    <s v="Number"/>
    <n v="314"/>
    <n v="51137"/>
    <n v="8.0867392930000008"/>
    <s v="6.1 per 1000 0-17 yr olds"/>
    <x v="957"/>
    <n v="0"/>
  </r>
  <r>
    <s v="E06000033_Number of children in AP/PRUs_Number"/>
    <s v="E06000033"/>
    <x v="117"/>
    <s v="Academic year"/>
    <s v="2018/19"/>
    <s v="Children outside of mainstream education"/>
    <x v="7"/>
    <s v="Number"/>
    <n v="75"/>
    <n v="39540"/>
    <n v="2.4278130259999999"/>
    <s v="1.9 per 1000 0-17 yr olds"/>
    <x v="958"/>
    <n v="0"/>
  </r>
  <r>
    <s v="E10000029_Number of children in AP/PRUs_Number"/>
    <s v="E10000029"/>
    <x v="124"/>
    <s v="Academic year"/>
    <s v="2018/19"/>
    <s v="Children outside of mainstream education"/>
    <x v="7"/>
    <s v="Number"/>
    <n v="497"/>
    <n v="152752"/>
    <n v="4.479737525"/>
    <s v="3.3 per 1000 0-17 yr olds"/>
    <x v="959"/>
    <n v="0"/>
  </r>
  <r>
    <s v="E06000034_Number of children in AP/PRUs_Number"/>
    <s v="E06000034"/>
    <x v="131"/>
    <s v="Academic year"/>
    <s v="2018/19"/>
    <s v="Children outside of mainstream education"/>
    <x v="7"/>
    <s v="Number"/>
    <n v="89"/>
    <n v="43762"/>
    <n v="3.0480495909999998"/>
    <s v="2 per 1000 0-17 yr olds"/>
    <x v="960"/>
    <n v="0"/>
  </r>
  <r>
    <s v="E09000007_Number of children in AP/PRUs_Number"/>
    <s v="E09000007"/>
    <x v="21"/>
    <s v="Academic year"/>
    <s v="2018/19"/>
    <s v="Children outside of mainstream education"/>
    <x v="7"/>
    <s v="Number"/>
    <n v="189"/>
    <n v="50983"/>
    <n v="5.7586837290000004"/>
    <s v="3.7 per 1000 0-17 yr olds"/>
    <x v="961"/>
    <n v="0"/>
  </r>
  <r>
    <s v="E09000001_Number of children in AP/PRUs_Number"/>
    <s v="E09000001"/>
    <x v="25"/>
    <s v="Academic year"/>
    <s v="2018/19"/>
    <s v="Children outside of mainstream education"/>
    <x v="7"/>
    <s v="Number"/>
    <n v="7"/>
    <n v="1453"/>
    <n v="2.8747433259999999"/>
    <s v="4.8 per 1000 0-17 yr olds"/>
    <x v="962"/>
    <n v="1"/>
  </r>
  <r>
    <s v="E09000012_Number of children in AP/PRUs_Number"/>
    <s v="E09000012"/>
    <x v="46"/>
    <s v="Academic year"/>
    <s v="2018/19"/>
    <s v="Children outside of mainstream education"/>
    <x v="7"/>
    <s v="Number"/>
    <n v="348"/>
    <n v="63655"/>
    <n v="7.6770350760000001"/>
    <s v="5.5 per 1000 0-17 yr olds"/>
    <x v="963"/>
    <n v="0"/>
  </r>
  <r>
    <s v="E09000013_Number of children in AP/PRUs_Number"/>
    <s v="E09000013"/>
    <x v="48"/>
    <s v="Academic year"/>
    <s v="2018/19"/>
    <s v="Children outside of mainstream education"/>
    <x v="7"/>
    <s v="Number"/>
    <n v="84"/>
    <n v="36898"/>
    <n v="3.049333866"/>
    <s v="2.3 per 1000 0-17 yr olds"/>
    <x v="964"/>
    <n v="0"/>
  </r>
  <r>
    <s v="E09000014_Number of children in AP/PRUs_Number"/>
    <s v="E09000014"/>
    <x v="50"/>
    <s v="Academic year"/>
    <s v="2018/19"/>
    <s v="Children outside of mainstream education"/>
    <x v="7"/>
    <s v="Number"/>
    <n v="132"/>
    <n v="60398"/>
    <n v="3.1130607050000001"/>
    <s v="2.2 per 1000 0-17 yr olds"/>
    <x v="965"/>
    <n v="0"/>
  </r>
  <r>
    <s v="E09000019_Number of children in AP/PRUs_Number"/>
    <s v="E09000019"/>
    <x v="60"/>
    <s v="Academic year"/>
    <s v="2018/19"/>
    <s v="Children outside of mainstream education"/>
    <x v="7"/>
    <s v="Number"/>
    <n v="210"/>
    <n v="42098"/>
    <n v="8.1820307020000005"/>
    <s v="5 per 1000 0-17 yr olds"/>
    <x v="966"/>
    <n v="0"/>
  </r>
  <r>
    <s v="E09000020_Number of children in AP/PRUs_Number"/>
    <s v="E09000020"/>
    <x v="61"/>
    <s v="Academic year"/>
    <s v="2018/19"/>
    <s v="Children outside of mainstream education"/>
    <x v="7"/>
    <s v="Number"/>
    <n v="121"/>
    <n v="28678"/>
    <n v="4.725639524"/>
    <s v="4.2 per 1000 0-17 yr olds"/>
    <x v="967"/>
    <n v="0"/>
  </r>
  <r>
    <s v="E09000022_Number of children in AP/PRUs_Number"/>
    <s v="E09000022"/>
    <x v="67"/>
    <s v="Academic year"/>
    <s v="2018/19"/>
    <s v="Children outside of mainstream education"/>
    <x v="7"/>
    <s v="Number"/>
    <n v="409"/>
    <n v="62629"/>
    <n v="10.0669489"/>
    <s v="6.5 per 1000 0-17 yr olds"/>
    <x v="968"/>
    <n v="0"/>
  </r>
  <r>
    <s v="E09000023_Number of children in AP/PRUs_Number"/>
    <s v="E09000023"/>
    <x v="72"/>
    <s v="Academic year"/>
    <s v="2018/19"/>
    <s v="Children outside of mainstream education"/>
    <x v="7"/>
    <s v="Number"/>
    <n v="222"/>
    <n v="68458"/>
    <n v="5.2411643879999996"/>
    <s v="3.2 per 1000 0-17 yr olds"/>
    <x v="969"/>
    <n v="0"/>
  </r>
  <r>
    <s v="E09000025_Number of children in AP/PRUs_Number"/>
    <s v="E09000025"/>
    <x v="82"/>
    <s v="Academic year"/>
    <s v="2018/19"/>
    <s v="Children outside of mainstream education"/>
    <x v="7"/>
    <s v="Number"/>
    <n v="238"/>
    <n v="86567"/>
    <n v="3.6713664270000002"/>
    <s v="2.7 per 1000 0-17 yr olds"/>
    <x v="970"/>
    <n v="0"/>
  </r>
  <r>
    <s v="E09000028_Number of children in AP/PRUs_Number"/>
    <s v="E09000028"/>
    <x v="118"/>
    <s v="Academic year"/>
    <s v="2018/19"/>
    <s v="Children outside of mainstream education"/>
    <x v="7"/>
    <s v="Number"/>
    <n v="343"/>
    <n v="65121"/>
    <n v="6.9207643110000001"/>
    <s v="5.3 per 1000 0-17 yr olds"/>
    <x v="971"/>
    <n v="0"/>
  </r>
  <r>
    <s v="E09000030_Number of children in AP/PRUs_Number"/>
    <s v="E09000030"/>
    <x v="133"/>
    <s v="Academic year"/>
    <s v="2018/19"/>
    <s v="Children outside of mainstream education"/>
    <x v="7"/>
    <s v="Number"/>
    <n v="257"/>
    <n v="70973"/>
    <n v="5.3539435859999998"/>
    <s v="3.6 per 1000 0-17 yr olds"/>
    <x v="972"/>
    <n v="0"/>
  </r>
  <r>
    <s v="E09000032_Number of children in AP/PRUs_Number"/>
    <s v="E09000032"/>
    <x v="138"/>
    <s v="Academic year"/>
    <s v="2018/19"/>
    <s v="Children outside of mainstream education"/>
    <x v="7"/>
    <s v="Number"/>
    <n v="298"/>
    <n v="63840"/>
    <n v="6.6012449330000003"/>
    <s v="4.7 per 1000 0-17 yr olds"/>
    <x v="973"/>
    <n v="0"/>
  </r>
  <r>
    <s v="E09000033_Number of children in AP/PRUs_Number"/>
    <s v="E09000033"/>
    <x v="143"/>
    <s v="Academic year"/>
    <s v="2018/19"/>
    <s v="Children outside of mainstream education"/>
    <x v="7"/>
    <s v="Number"/>
    <n v="128"/>
    <n v="47445"/>
    <n v="3.9788622939999998"/>
    <s v="2.7 per 1000 0-17 yr olds"/>
    <x v="974"/>
    <n v="0"/>
  </r>
  <r>
    <s v="E09000002_Number of children in AP/PRUs_Number"/>
    <s v="E09000002"/>
    <x v="0"/>
    <s v="Academic year"/>
    <s v="2018/19"/>
    <s v="Children outside of mainstream education"/>
    <x v="7"/>
    <s v="Number"/>
    <n v="151"/>
    <n v="63401"/>
    <n v="3.4360351339999999"/>
    <s v="2.4 per 1000 0-17 yr olds"/>
    <x v="975"/>
    <n v="0"/>
  </r>
  <r>
    <s v="E09000003_Number of children in AP/PRUs_Number"/>
    <s v="E09000003"/>
    <x v="1"/>
    <s v="Academic year"/>
    <s v="2018/19"/>
    <s v="Children outside of mainstream education"/>
    <x v="7"/>
    <s v="Number"/>
    <n v="198"/>
    <n v="92701"/>
    <n v="2.9518314769999998"/>
    <s v="2.1 per 1000 0-17 yr olds"/>
    <x v="976"/>
    <n v="0"/>
  </r>
  <r>
    <s v="E09000004_Number of children in AP/PRUs_Number"/>
    <s v="E09000004"/>
    <x v="5"/>
    <s v="Academic year"/>
    <s v="2018/19"/>
    <s v="Children outside of mainstream education"/>
    <x v="7"/>
    <s v="Number"/>
    <n v="267"/>
    <n v="56853"/>
    <n v="5.9518502010000001"/>
    <s v="4.7 per 1000 0-17 yr olds"/>
    <x v="977"/>
    <n v="0"/>
  </r>
  <r>
    <s v="E09000005_Number of children in AP/PRUs_Number"/>
    <s v="E09000005"/>
    <x v="13"/>
    <s v="Academic year"/>
    <s v="2018/19"/>
    <s v="Children outside of mainstream education"/>
    <x v="7"/>
    <s v="Number"/>
    <n v="305"/>
    <n v="77893"/>
    <n v="5.9313134459999999"/>
    <s v="3.9 per 1000 0-17 yr olds"/>
    <x v="978"/>
    <n v="0"/>
  </r>
  <r>
    <s v="E09000006_Number of children in AP/PRUs_Number"/>
    <s v="E09000006"/>
    <x v="16"/>
    <s v="Academic year"/>
    <s v="2018/19"/>
    <s v="Children outside of mainstream education"/>
    <x v="7"/>
    <s v="Number"/>
    <n v="418"/>
    <n v="75055"/>
    <n v="7.3226704969999998"/>
    <s v="5.6 per 1000 0-17 yr olds"/>
    <x v="979"/>
    <n v="0"/>
  </r>
  <r>
    <s v="E09000008_Number of children in AP/PRUs_Number"/>
    <s v="E09000008"/>
    <x v="28"/>
    <s v="Academic year"/>
    <s v="2018/19"/>
    <s v="Children outside of mainstream education"/>
    <x v="7"/>
    <s v="Number"/>
    <n v="513"/>
    <n v="94702"/>
    <n v="7.7978932009999999"/>
    <s v="5.4 per 1000 0-17 yr olds"/>
    <x v="980"/>
    <n v="0"/>
  </r>
  <r>
    <s v="E09000009_Number of children in AP/PRUs_Number"/>
    <s v="E09000009"/>
    <x v="38"/>
    <s v="Academic year"/>
    <s v="2018/19"/>
    <s v="Children outside of mainstream education"/>
    <x v="7"/>
    <s v="Number"/>
    <n v="361"/>
    <n v="81732"/>
    <n v="6.0298317990000001"/>
    <s v="4.4 per 1000 0-17 yr olds"/>
    <x v="981"/>
    <n v="0"/>
  </r>
  <r>
    <s v="E09000010_Number of children in AP/PRUs_Number"/>
    <s v="E09000010"/>
    <x v="41"/>
    <s v="Academic year"/>
    <s v="2018/19"/>
    <s v="Children outside of mainstream education"/>
    <x v="7"/>
    <s v="Number"/>
    <n v="281"/>
    <n v="84497"/>
    <n v="4.6976611999999998"/>
    <s v="3.3 per 1000 0-17 yr olds"/>
    <x v="982"/>
    <n v="0"/>
  </r>
  <r>
    <s v="E09000011_Number of children in AP/PRUs_Number"/>
    <s v="E09000011"/>
    <x v="45"/>
    <s v="Academic year"/>
    <s v="2018/19"/>
    <s v="Children outside of mainstream education"/>
    <x v="7"/>
    <s v="Number"/>
    <n v="305"/>
    <n v="68917"/>
    <n v="6.3687617459999997"/>
    <s v="4.4 per 1000 0-17 yr olds"/>
    <x v="983"/>
    <n v="0"/>
  </r>
  <r>
    <s v="E09000015_Number of children in AP/PRUs_Number"/>
    <s v="E09000015"/>
    <x v="51"/>
    <s v="Academic year"/>
    <s v="2018/19"/>
    <s v="Children outside of mainstream education"/>
    <x v="7"/>
    <s v="Number"/>
    <n v="180"/>
    <n v="58373"/>
    <n v="4.34887654"/>
    <s v="3.1 per 1000 0-17 yr olds"/>
    <x v="984"/>
    <n v="0"/>
  </r>
  <r>
    <s v="E09000016_Number of children in AP/PRUs_Number"/>
    <s v="E09000016"/>
    <x v="53"/>
    <s v="Academic year"/>
    <s v="2018/19"/>
    <s v="Children outside of mainstream education"/>
    <x v="7"/>
    <s v="Number"/>
    <n v="153"/>
    <n v="57541"/>
    <n v="3.7839442050000001"/>
    <s v="2.7 per 1000 0-17 yr olds"/>
    <x v="985"/>
    <n v="0"/>
  </r>
  <r>
    <s v="E09000017_Number of children in AP/PRUs_Number"/>
    <s v="E09000017"/>
    <x v="56"/>
    <s v="Academic year"/>
    <s v="2018/19"/>
    <s v="Children outside of mainstream education"/>
    <x v="7"/>
    <s v="Number"/>
    <n v="247"/>
    <n v="73377"/>
    <n v="4.3719135529999997"/>
    <s v="3.4 per 1000 0-17 yr olds"/>
    <x v="986"/>
    <n v="0"/>
  </r>
  <r>
    <s v="E09000018_Number of children in AP/PRUs_Number"/>
    <s v="E09000018"/>
    <x v="57"/>
    <s v="Academic year"/>
    <s v="2018/19"/>
    <s v="Children outside of mainstream education"/>
    <x v="7"/>
    <s v="Number"/>
    <n v="373"/>
    <n v="64898"/>
    <n v="7.9425918830000004"/>
    <s v="5.7 per 1000 0-17 yr olds"/>
    <x v="987"/>
    <n v="0"/>
  </r>
  <r>
    <s v="E09000021_Number of children in AP/PRUs_Number"/>
    <s v="E09000021"/>
    <x v="64"/>
    <s v="Academic year"/>
    <s v="2018/19"/>
    <s v="Children outside of mainstream education"/>
    <x v="7"/>
    <s v="Number"/>
    <n v="158"/>
    <n v="38977"/>
    <n v="5.1975393929999996"/>
    <s v="4.1 per 1000 0-17 yr olds"/>
    <x v="988"/>
    <n v="0"/>
  </r>
  <r>
    <s v="E09000024_Number of children in AP/PRUs_Number"/>
    <s v="E09000024"/>
    <x v="78"/>
    <s v="Academic year"/>
    <s v="2018/19"/>
    <s v="Children outside of mainstream education"/>
    <x v="7"/>
    <s v="Number"/>
    <n v="338"/>
    <n v="47266"/>
    <n v="10.08503655"/>
    <s v="7.2 per 1000 0-17 yr olds"/>
    <x v="989"/>
    <n v="0"/>
  </r>
  <r>
    <s v="E09000026_Number of children in AP/PRUs_Number"/>
    <s v="E09000026"/>
    <x v="100"/>
    <s v="Academic year"/>
    <s v="2018/19"/>
    <s v="Children outside of mainstream education"/>
    <x v="7"/>
    <s v="Number"/>
    <n v="213"/>
    <n v="76159"/>
    <n v="3.4645413139999999"/>
    <s v="2.8 per 1000 0-17 yr olds"/>
    <x v="990"/>
    <n v="0"/>
  </r>
  <r>
    <s v="E09000027_Number of children in AP/PRUs_Number"/>
    <s v="E09000027"/>
    <x v="102"/>
    <s v="Academic year"/>
    <s v="2018/19"/>
    <s v="Children outside of mainstream education"/>
    <x v="7"/>
    <s v="Number"/>
    <n v="166"/>
    <n v="45525"/>
    <n v="4.3014096190000002"/>
    <s v="3.6 per 1000 0-17 yr olds"/>
    <x v="991"/>
    <n v="0"/>
  </r>
  <r>
    <s v="E09000029_Number of children in AP/PRUs_Number"/>
    <s v="E09000029"/>
    <x v="127"/>
    <s v="Academic year"/>
    <s v="2018/19"/>
    <s v="Children outside of mainstream education"/>
    <x v="7"/>
    <s v="Number"/>
    <n v="222"/>
    <n v="47941"/>
    <n v="5.4454474099999999"/>
    <s v="4.6 per 1000 0-17 yr olds"/>
    <x v="992"/>
    <n v="0"/>
  </r>
  <r>
    <s v="E09000031_Number of children in AP/PRUs_Number"/>
    <s v="E09000031"/>
    <x v="137"/>
    <s v="Academic year"/>
    <s v="2018/19"/>
    <s v="Children outside of mainstream education"/>
    <x v="7"/>
    <s v="Number"/>
    <n v="307"/>
    <n v="67017"/>
    <n v="6.7855800899999998"/>
    <s v="4.6 per 1000 0-17 yr olds"/>
    <x v="993"/>
    <n v="0"/>
  </r>
  <r>
    <s v="E06000036_Number of children in AP/PRUs_Number"/>
    <s v="E06000036"/>
    <x v="11"/>
    <s v="Academic year"/>
    <s v="2018/19"/>
    <s v="Children outside of mainstream education"/>
    <x v="7"/>
    <s v="Number"/>
    <n v="151"/>
    <n v="28336"/>
    <n v="7.1421814399999999"/>
    <s v="5.3 per 1000 0-17 yr olds"/>
    <x v="994"/>
    <n v="0"/>
  </r>
  <r>
    <s v="E06000043_Number of children in AP/PRUs_Number"/>
    <s v="E06000043"/>
    <x v="14"/>
    <s v="Academic year"/>
    <s v="2018/19"/>
    <s v="Children outside of mainstream education"/>
    <x v="7"/>
    <s v="Number"/>
    <n v="152"/>
    <n v="51005"/>
    <n v="4.0784566260000004"/>
    <s v="3 per 1000 0-17 yr olds"/>
    <x v="995"/>
    <n v="0"/>
  </r>
  <r>
    <s v="E10000002_Number of children in AP/PRUs_Number"/>
    <s v="E10000002"/>
    <x v="17"/>
    <s v="Academic year"/>
    <s v="2018/19"/>
    <s v="Children outside of mainstream education"/>
    <x v="7"/>
    <s v="Number"/>
    <n v="383"/>
    <n v="124321"/>
    <n v="4.0404679769999996"/>
    <s v="3.1 per 1000 0-17 yr olds"/>
    <x v="996"/>
    <n v="0"/>
  </r>
  <r>
    <s v="E10000011_Number of children in AP/PRUs_Number"/>
    <s v="E10000011"/>
    <x v="40"/>
    <s v="Academic year"/>
    <s v="2018/19"/>
    <s v="Children outside of mainstream education"/>
    <x v="7"/>
    <s v="Number"/>
    <n v="285"/>
    <n v="106378"/>
    <n v="3.8383321439999998"/>
    <s v="2.7 per 1000 0-17 yr olds"/>
    <x v="997"/>
    <n v="0"/>
  </r>
  <r>
    <s v="E10000014_Number of children in AP/PRUs_Number"/>
    <s v="E10000014"/>
    <x v="49"/>
    <s v="Academic year"/>
    <s v="2018/19"/>
    <s v="Children outside of mainstream education"/>
    <x v="7"/>
    <s v="Number"/>
    <n v="629"/>
    <n v="284002"/>
    <n v="3.2501756849999999"/>
    <s v="2.2 per 1000 0-17 yr olds"/>
    <x v="998"/>
    <n v="0"/>
  </r>
  <r>
    <s v="E06000046_Number of children in AP/PRUs_Number"/>
    <s v="E06000046"/>
    <x v="58"/>
    <s v="Academic year"/>
    <s v="2018/19"/>
    <s v="Children outside of mainstream education"/>
    <x v="7"/>
    <s v="Number"/>
    <n v="65"/>
    <n v="24869"/>
    <n v="3.6597038460000002"/>
    <s v="2.6 per 1000 0-17 yr olds"/>
    <x v="999"/>
    <n v="0"/>
  </r>
  <r>
    <s v="E10000016_Number of children in AP/PRUs_Number"/>
    <s v="E10000016"/>
    <x v="62"/>
    <s v="Academic year"/>
    <s v="2018/19"/>
    <s v="Children outside of mainstream education"/>
    <x v="7"/>
    <s v="Number"/>
    <n v="1103"/>
    <n v="340140"/>
    <n v="4.3269834300000003"/>
    <s v="3.2 per 1000 0-17 yr olds"/>
    <x v="1000"/>
    <n v="0"/>
  </r>
  <r>
    <s v="E06000035_Number of children in AP/PRUs_Number"/>
    <s v="E06000035"/>
    <x v="77"/>
    <s v="Academic year"/>
    <s v="2018/19"/>
    <s v="Children outside of mainstream education"/>
    <x v="7"/>
    <s v="Number"/>
    <n v="405"/>
    <n v="64391"/>
    <n v="8.3814490589999995"/>
    <s v="6.3 per 1000 0-17 yr olds"/>
    <x v="1001"/>
    <n v="0"/>
  </r>
  <r>
    <s v="E06000042_Number of children in AP/PRUs_Number"/>
    <s v="E06000042"/>
    <x v="80"/>
    <s v="Academic year"/>
    <s v="2018/19"/>
    <s v="Children outside of mainstream education"/>
    <x v="7"/>
    <s v="Number"/>
    <n v="173"/>
    <n v="68278"/>
    <n v="3.5366751170000001"/>
    <s v="2.5 per 1000 0-17 yr olds"/>
    <x v="1002"/>
    <n v="0"/>
  </r>
  <r>
    <s v="E10000025_Number of children in AP/PRUs_Number"/>
    <s v="E10000025"/>
    <x v="94"/>
    <s v="Academic year"/>
    <s v="2018/19"/>
    <s v="Children outside of mainstream education"/>
    <x v="7"/>
    <s v="Number"/>
    <n v="314"/>
    <n v="144788"/>
    <n v="2.7794497749999998"/>
    <s v="2.2 per 1000 0-17 yr olds"/>
    <x v="1003"/>
    <n v="0"/>
  </r>
  <r>
    <s v="E06000044_Number of children in AP/PRUs_Number"/>
    <s v="E06000044"/>
    <x v="98"/>
    <s v="Academic year"/>
    <s v="2018/19"/>
    <s v="Children outside of mainstream education"/>
    <x v="7"/>
    <s v="Number"/>
    <n v="34"/>
    <n v="44046"/>
    <n v="1.1618767729999999"/>
    <s v="0.8 per 1000 0-17 yr olds"/>
    <x v="1004"/>
    <n v="0"/>
  </r>
  <r>
    <s v="E06000038_Number of children in AP/PRUs_Number"/>
    <s v="E06000038"/>
    <x v="99"/>
    <s v="Academic year"/>
    <s v="2018/19"/>
    <s v="Children outside of mainstream education"/>
    <x v="7"/>
    <s v="Number"/>
    <n v="146"/>
    <n v="37080"/>
    <n v="5.6532176879999998"/>
    <s v="3.9 per 1000 0-17 yr olds"/>
    <x v="1005"/>
    <n v="0"/>
  </r>
  <r>
    <s v="E06000039_Number of children in AP/PRUs_Number"/>
    <s v="E06000039"/>
    <x v="111"/>
    <s v="Academic year"/>
    <s v="2018/19"/>
    <s v="Children outside of mainstream education"/>
    <x v="7"/>
    <s v="Number"/>
    <n v="212"/>
    <n v="42699"/>
    <n v="6.4561318029999999"/>
    <s v="5 per 1000 0-17 yr olds"/>
    <x v="1006"/>
    <n v="0"/>
  </r>
  <r>
    <s v="E06000045_Number of children in AP/PRUs_Number"/>
    <s v="E06000045"/>
    <x v="116"/>
    <s v="Academic year"/>
    <s v="2018/19"/>
    <s v="Children outside of mainstream education"/>
    <x v="7"/>
    <s v="Number"/>
    <n v="168"/>
    <n v="50832"/>
    <n v="4.9305902030000004"/>
    <s v="3.3 per 1000 0-17 yr olds"/>
    <x v="1007"/>
    <n v="0"/>
  </r>
  <r>
    <s v="E10000030_Number of children in AP/PRUs_Number"/>
    <s v="E10000030"/>
    <x v="126"/>
    <s v="Academic year"/>
    <s v="2018/19"/>
    <s v="Children outside of mainstream education"/>
    <x v="7"/>
    <s v="Number"/>
    <n v="1402"/>
    <n v="261905"/>
    <n v="7.0804147239999997"/>
    <s v="5.4 per 1000 0-17 yr olds"/>
    <x v="1008"/>
    <n v="0"/>
  </r>
  <r>
    <s v="E06000037_Number of children in AP/PRUs_Number"/>
    <s v="E06000037"/>
    <x v="141"/>
    <s v="Academic year"/>
    <s v="2018/19"/>
    <s v="Children outside of mainstream education"/>
    <x v="7"/>
    <s v="Number"/>
    <n v="121"/>
    <n v="35623"/>
    <n v="4.0732511950000001"/>
    <s v="3.4 per 1000 0-17 yr olds"/>
    <x v="1009"/>
    <n v="0"/>
  </r>
  <r>
    <s v="E10000032_Number of children in AP/PRUs_Number"/>
    <s v="E10000032"/>
    <x v="142"/>
    <s v="Academic year"/>
    <s v="2018/19"/>
    <s v="Children outside of mainstream education"/>
    <x v="7"/>
    <s v="Number"/>
    <n v="714"/>
    <n v="174672"/>
    <n v="5.6600183910000004"/>
    <s v="4.1 per 1000 0-17 yr olds"/>
    <x v="1010"/>
    <n v="0"/>
  </r>
  <r>
    <s v="E06000040_Number of children in AP/PRUs_Number"/>
    <s v="E06000040"/>
    <x v="146"/>
    <s v="Academic year"/>
    <s v="2018/19"/>
    <s v="Children outside of mainstream education"/>
    <x v="7"/>
    <s v="Number"/>
    <n v="112"/>
    <n v="34604"/>
    <n v="4.0270386880000002"/>
    <s v="3.2 per 1000 0-17 yr olds"/>
    <x v="1011"/>
    <n v="0"/>
  </r>
  <r>
    <s v="E06000041_Number of children in AP/PRUs_Number"/>
    <s v="E06000041"/>
    <x v="148"/>
    <s v="Academic year"/>
    <s v="2018/19"/>
    <s v="Children outside of mainstream education"/>
    <x v="7"/>
    <s v="Number"/>
    <n v="100"/>
    <n v="39532"/>
    <n v="3.2442252790000001"/>
    <s v="2.5 per 1000 0-17 yr olds"/>
    <x v="1012"/>
    <n v="0"/>
  </r>
  <r>
    <s v="E06000022_Number of children in AP/PRUs_Number"/>
    <s v="E06000022"/>
    <x v="3"/>
    <s v="Academic year"/>
    <s v="2018/19"/>
    <s v="Children outside of mainstream education"/>
    <x v="7"/>
    <s v="Number"/>
    <n v="74"/>
    <n v="35946"/>
    <n v="2.3307086610000001"/>
    <s v="2.1 per 1000 0-17 yr olds"/>
    <x v="1013"/>
    <n v="0"/>
  </r>
  <r>
    <s v="E06000028_Number of children in AP/PRUs_Number"/>
    <s v="E06000028"/>
    <x v="10"/>
    <s v="Academic year"/>
    <s v="2018/19"/>
    <s v="Children outside of mainstream education"/>
    <x v="7"/>
    <s v="Number"/>
    <n v="183"/>
    <n v="36373"/>
    <n v="7.0408987730000003"/>
    <s v="5 per 1000 0-17 yr olds"/>
    <x v="1014"/>
    <n v="0"/>
  </r>
  <r>
    <s v="E06000023_Number of children in AP/PRUs_Number"/>
    <s v="E06000023"/>
    <x v="15"/>
    <s v="Academic year"/>
    <s v="2018/19"/>
    <s v="Children outside of mainstream education"/>
    <x v="7"/>
    <s v="Number"/>
    <n v="325"/>
    <n v="94016"/>
    <n v="4.7389909589999997"/>
    <s v="3.5 per 1000 0-17 yr olds"/>
    <x v="1015"/>
    <n v="0"/>
  </r>
  <r>
    <s v="E06000052_Number of children in AP/PRUs_Number"/>
    <s v="E06000052"/>
    <x v="26"/>
    <s v="Academic year"/>
    <s v="2018/19"/>
    <s v="Children outside of mainstream education"/>
    <x v="7"/>
    <s v="Number"/>
    <n v="236"/>
    <n v="107810"/>
    <n v="3.121527961"/>
    <s v="2.2 per 1000 0-17 yr olds"/>
    <x v="1016"/>
    <n v="0"/>
  </r>
  <r>
    <s v="E10000008_Number of children in AP/PRUs_Number"/>
    <s v="E10000008"/>
    <x v="33"/>
    <s v="Academic year"/>
    <s v="2018/19"/>
    <s v="Children outside of mainstream education"/>
    <x v="7"/>
    <s v="Number"/>
    <n v="481"/>
    <n v="145878"/>
    <n v="4.5113487149999996"/>
    <s v="3.3 per 1000 0-17 yr olds"/>
    <x v="1017"/>
    <n v="0"/>
  </r>
  <r>
    <s v="E10000009_Number of children in AP/PRUs_Number"/>
    <s v="E10000009"/>
    <x v="35"/>
    <s v="Academic year"/>
    <s v="2018/19"/>
    <s v="Children outside of mainstream education"/>
    <x v="7"/>
    <s v="Number"/>
    <n v="308"/>
    <n v="76699"/>
    <n v="4.9974850320000002"/>
    <s v="4 per 1000 0-17 yr olds"/>
    <x v="1018"/>
    <n v="0"/>
  </r>
  <r>
    <s v="E10000013_Number of children in AP/PRUs_Number"/>
    <s v="E10000013"/>
    <x v="44"/>
    <s v="Academic year"/>
    <s v="2018/19"/>
    <s v="Children outside of mainstream education"/>
    <x v="7"/>
    <s v="Number"/>
    <n v="396"/>
    <n v="128136"/>
    <n v="4.0990394170000002"/>
    <s v="3.1 per 1000 0-17 yr olds"/>
    <x v="1019"/>
    <n v="0"/>
  </r>
  <r>
    <s v="E06000053_Number of children in AP/PRUs_Number"/>
    <s v="E06000053"/>
    <x v="59"/>
    <s v="Academic year"/>
    <s v="2018/19"/>
    <s v="Children outside of mainstream education"/>
    <x v="7"/>
    <s v="Number"/>
    <n v="0"/>
    <n v="368"/>
    <n v="0"/>
    <s v="0 per 1000 0-17 yr olds"/>
    <x v="295"/>
    <n v="1"/>
  </r>
  <r>
    <s v="E06000024_Number of children in AP/PRUs_Number"/>
    <s v="E06000024"/>
    <x v="86"/>
    <s v="Academic year"/>
    <s v="2018/19"/>
    <s v="Children outside of mainstream education"/>
    <x v="7"/>
    <s v="Number"/>
    <n v="189"/>
    <n v="43435"/>
    <n v="5.9734513270000003"/>
    <s v="4.4 per 1000 0-17 yr olds"/>
    <x v="1020"/>
    <n v="0"/>
  </r>
  <r>
    <s v="E06000026_Number of children in AP/PRUs_Number"/>
    <s v="E06000026"/>
    <x v="96"/>
    <s v="Academic year"/>
    <s v="2018/19"/>
    <s v="Children outside of mainstream education"/>
    <x v="7"/>
    <s v="Number"/>
    <n v="259"/>
    <n v="52552"/>
    <n v="6.4269584850000001"/>
    <s v="4.9 per 1000 0-17 yr olds"/>
    <x v="1021"/>
    <n v="0"/>
  </r>
  <r>
    <s v="E06000029_Number of children in AP/PRUs_Number"/>
    <s v="E06000029"/>
    <x v="97"/>
    <s v="Academic year"/>
    <s v="2018/19"/>
    <s v="Children outside of mainstream education"/>
    <x v="7"/>
    <s v="Number"/>
    <n v="180"/>
    <n v="30188"/>
    <n v="8.6918730990000004"/>
    <s v="6 per 1000 0-17 yr olds"/>
    <x v="1022"/>
    <n v="0"/>
  </r>
  <r>
    <s v="E10000027_Number of children in AP/PRUs_Number"/>
    <s v="E10000027"/>
    <x v="113"/>
    <s v="Academic year"/>
    <s v="2018/19"/>
    <s v="Children outside of mainstream education"/>
    <x v="7"/>
    <s v="Number"/>
    <n v="363"/>
    <n v="110700"/>
    <n v="4.5825811420000004"/>
    <s v="3.3 per 1000 0-17 yr olds"/>
    <x v="1023"/>
    <n v="0"/>
  </r>
  <r>
    <s v="E06000025_Number of children in AP/PRUs_Number"/>
    <s v="E06000025"/>
    <x v="114"/>
    <s v="Academic year"/>
    <s v="2018/19"/>
    <s v="Children outside of mainstream education"/>
    <x v="7"/>
    <s v="Number"/>
    <n v="176"/>
    <n v="58867"/>
    <n v="4.3926423239999997"/>
    <s v="3 per 1000 0-17 yr olds"/>
    <x v="1024"/>
    <n v="0"/>
  </r>
  <r>
    <s v="E06000030_Number of children in AP/PRUs_Number"/>
    <s v="E06000030"/>
    <x v="128"/>
    <s v="Academic year"/>
    <s v="2018/19"/>
    <s v="Children outside of mainstream education"/>
    <x v="7"/>
    <s v="Number"/>
    <n v="153"/>
    <n v="50239"/>
    <n v="4.4023709499999999"/>
    <s v="3 per 1000 0-17 yr olds"/>
    <x v="1025"/>
    <n v="0"/>
  </r>
  <r>
    <s v="E06000027_Number of children in AP/PRUs_Number"/>
    <s v="E06000027"/>
    <x v="132"/>
    <s v="Academic year"/>
    <s v="2018/19"/>
    <s v="Children outside of mainstream education"/>
    <x v="7"/>
    <s v="Number"/>
    <n v="129"/>
    <n v="25423"/>
    <n v="6.2400232190000002"/>
    <s v="5.1 per 1000 0-17 yr olds"/>
    <x v="1026"/>
    <n v="0"/>
  </r>
  <r>
    <s v="E06000054_Number of children in AP/PRUs_Number"/>
    <s v="E06000054"/>
    <x v="145"/>
    <s v="Academic year"/>
    <s v="2018/19"/>
    <s v="Children outside of mainstream education"/>
    <x v="7"/>
    <s v="Number"/>
    <n v="283"/>
    <n v="105692"/>
    <n v="3.766052299"/>
    <s v="2.7 per 1000 0-17 yr olds"/>
    <x v="1027"/>
    <n v="0"/>
  </r>
  <r>
    <s v="E09000007_Number of children fostered with relatives_Number"/>
    <s v="E09000007"/>
    <x v="21"/>
    <s v="Single time point"/>
    <n v="2019"/>
    <s v="Children in kinship care"/>
    <x v="8"/>
    <s v="Number"/>
    <n v="15"/>
    <n v="50983"/>
    <n v="0.29421571896514526"/>
    <s v="0.3 per 1000 0-17 yr olds"/>
    <x v="1028"/>
    <n v="0"/>
  </r>
  <r>
    <s v="E09000001_Number of children fostered with relatives_Number"/>
    <s v="E09000001"/>
    <x v="25"/>
    <s v="Single time point"/>
    <n v="2019"/>
    <s v="Children in kinship care"/>
    <x v="8"/>
    <s v="Number"/>
    <n v="0"/>
    <n v="1453"/>
    <n v="0"/>
    <s v="0 per 1000 0-17 yr olds"/>
    <x v="295"/>
    <n v="1"/>
  </r>
  <r>
    <s v="E09000011_Number of children fostered with relatives_Number"/>
    <s v="E09000011"/>
    <x v="45"/>
    <s v="Single time point"/>
    <n v="2019"/>
    <s v="Children in kinship care"/>
    <x v="8"/>
    <s v="Number"/>
    <n v="32"/>
    <n v="68917"/>
    <n v="0.46432665380094895"/>
    <s v="0.5 per 1000 0-17 yr olds"/>
    <x v="1029"/>
    <n v="0"/>
  </r>
  <r>
    <s v="E09000012_Number of children fostered with relatives_Number"/>
    <s v="E09000012"/>
    <x v="46"/>
    <s v="Single time point"/>
    <n v="2019"/>
    <s v="Children in kinship care"/>
    <x v="8"/>
    <s v="Number"/>
    <n v="43"/>
    <n v="63655"/>
    <n v="0.67551645589505926"/>
    <s v="0.7 per 1000 0-17 yr olds"/>
    <x v="1030"/>
    <n v="0"/>
  </r>
  <r>
    <s v="E09000013_Number of children fostered with relatives_Number"/>
    <s v="E09000013"/>
    <x v="48"/>
    <s v="Single time point"/>
    <n v="2019"/>
    <s v="Children in kinship care"/>
    <x v="8"/>
    <s v="Number"/>
    <n v="41"/>
    <n v="36898"/>
    <n v="1.1111713371998484"/>
    <s v="1.1 per 1000 0-17 yr olds"/>
    <x v="1031"/>
    <n v="0"/>
  </r>
  <r>
    <s v="E09000019_Number of children fostered with relatives_Number"/>
    <s v="E09000019"/>
    <x v="60"/>
    <s v="Single time point"/>
    <n v="2019"/>
    <s v="Children in kinship care"/>
    <x v="8"/>
    <s v="Number"/>
    <n v="49"/>
    <n v="42098"/>
    <n v="1.1639507815098105"/>
    <s v="1.2 per 1000 0-17 yr olds"/>
    <x v="1032"/>
    <n v="0"/>
  </r>
  <r>
    <s v="E09000020_Number of children fostered with relatives_Number"/>
    <s v="E09000020"/>
    <x v="61"/>
    <s v="Single time point"/>
    <n v="2019"/>
    <s v="Children in kinship care"/>
    <x v="8"/>
    <s v="Number"/>
    <n v="10"/>
    <n v="28678"/>
    <n v="0.34869935141920633"/>
    <s v="0.3 per 1000 0-17 yr olds"/>
    <x v="1033"/>
    <n v="0"/>
  </r>
  <r>
    <s v="E09000022_Number of children fostered with relatives_Number"/>
    <s v="E09000022"/>
    <x v="67"/>
    <s v="Single time point"/>
    <n v="2019"/>
    <s v="Children in kinship care"/>
    <x v="8"/>
    <s v="Number"/>
    <n v="23"/>
    <n v="62629"/>
    <n v="0.3672420124862284"/>
    <s v="0.4 per 1000 0-17 yr olds"/>
    <x v="1034"/>
    <n v="0"/>
  </r>
  <r>
    <s v="E09000023_Number of children fostered with relatives_Number"/>
    <s v="E09000023"/>
    <x v="72"/>
    <s v="Single time point"/>
    <n v="2019"/>
    <s v="Children in kinship care"/>
    <x v="8"/>
    <s v="Number"/>
    <n v="35"/>
    <n v="68458"/>
    <n v="0.51126237985334066"/>
    <s v="0.5 per 1000 0-17 yr olds"/>
    <x v="1035"/>
    <n v="0"/>
  </r>
  <r>
    <s v="E09000028_Number of children fostered with relatives_Number"/>
    <s v="E09000028"/>
    <x v="118"/>
    <s v="Single time point"/>
    <n v="2019"/>
    <s v="Children in kinship care"/>
    <x v="8"/>
    <s v="Number"/>
    <n v="47"/>
    <n v="65121"/>
    <n v="0.72173338861503966"/>
    <s v="0.7 per 1000 0-17 yr olds"/>
    <x v="1036"/>
    <n v="0"/>
  </r>
  <r>
    <s v="E09000030_Number of children fostered with relatives_Number"/>
    <s v="E09000030"/>
    <x v="133"/>
    <s v="Single time point"/>
    <n v="2019"/>
    <s v="Children in kinship care"/>
    <x v="8"/>
    <s v="Number"/>
    <n v="27"/>
    <n v="70973"/>
    <n v="0.38042635931974128"/>
    <s v="0.4 per 1000 0-17 yr olds"/>
    <x v="1037"/>
    <n v="0"/>
  </r>
  <r>
    <s v="E09000032_Number of children fostered with relatives_Number"/>
    <s v="E09000032"/>
    <x v="138"/>
    <s v="Single time point"/>
    <n v="2019"/>
    <s v="Children in kinship care"/>
    <x v="8"/>
    <s v="Number"/>
    <n v="15"/>
    <n v="63840"/>
    <n v="0.23496240601503759"/>
    <s v="0.2 per 1000 0-17 yr olds"/>
    <x v="1038"/>
    <n v="0"/>
  </r>
  <r>
    <s v="E09000033_Number of children fostered with relatives_Number"/>
    <s v="E09000033"/>
    <x v="143"/>
    <s v="Single time point"/>
    <n v="2019"/>
    <s v="Children in kinship care"/>
    <x v="8"/>
    <s v="Number"/>
    <n v="16"/>
    <n v="47445"/>
    <n v="0.33723258509853515"/>
    <s v="0.3 per 1000 0-17 yr olds"/>
    <x v="1039"/>
    <n v="0"/>
  </r>
  <r>
    <s v="E09000002_Number of children fostered with relatives_Number"/>
    <s v="E09000002"/>
    <x v="0"/>
    <s v="Single time point"/>
    <n v="2019"/>
    <s v="Children in kinship care"/>
    <x v="8"/>
    <s v="Number"/>
    <n v="22"/>
    <n v="63401"/>
    <n v="0.3469976814245832"/>
    <s v="0.3 per 1000 0-17 yr olds"/>
    <x v="1040"/>
    <n v="0"/>
  </r>
  <r>
    <s v="E09000003_Number of children fostered with relatives_Number"/>
    <s v="E09000003"/>
    <x v="1"/>
    <s v="Single time point"/>
    <n v="2019"/>
    <s v="Children in kinship care"/>
    <x v="8"/>
    <s v="Number"/>
    <n v="21"/>
    <n v="92701"/>
    <n v="0.22653477308766898"/>
    <s v="0.2 per 1000 0-17 yr olds"/>
    <x v="1041"/>
    <n v="0"/>
  </r>
  <r>
    <s v="E09000004_Number of children fostered with relatives_Number"/>
    <s v="E09000004"/>
    <x v="5"/>
    <s v="Single time point"/>
    <n v="2019"/>
    <s v="Children in kinship care"/>
    <x v="8"/>
    <s v="Number"/>
    <n v="26"/>
    <n v="56853"/>
    <n v="0.45731975445447026"/>
    <s v="0.5 per 1000 0-17 yr olds"/>
    <x v="1042"/>
    <n v="0"/>
  </r>
  <r>
    <s v="E09000005_Number of children fostered with relatives_Number"/>
    <s v="E09000005"/>
    <x v="13"/>
    <s v="Single time point"/>
    <n v="2019"/>
    <s v="Children in kinship care"/>
    <x v="8"/>
    <s v="Number"/>
    <n v="36"/>
    <n v="77893"/>
    <n v="0.46217246735906947"/>
    <s v="0.5 per 1000 0-17 yr olds"/>
    <x v="1043"/>
    <n v="0"/>
  </r>
  <r>
    <s v="E09000006_Number of children fostered with relatives_Number"/>
    <s v="E09000006"/>
    <x v="16"/>
    <s v="Single time point"/>
    <n v="2019"/>
    <s v="Children in kinship care"/>
    <x v="8"/>
    <s v="Number"/>
    <n v="51"/>
    <n v="75055"/>
    <n v="0.67950169875424682"/>
    <s v="0.7 per 1000 0-17 yr olds"/>
    <x v="1044"/>
    <n v="0"/>
  </r>
  <r>
    <s v="E09000008_Number of children fostered with relatives_Number"/>
    <s v="E09000008"/>
    <x v="28"/>
    <s v="Single time point"/>
    <n v="2019"/>
    <s v="Children in kinship care"/>
    <x v="8"/>
    <s v="Number"/>
    <n v="107"/>
    <n v="94702"/>
    <n v="1.1298599818377648"/>
    <s v="1.1 per 1000 0-17 yr olds"/>
    <x v="1045"/>
    <n v="0"/>
  </r>
  <r>
    <s v="E09000009_Number of children fostered with relatives_Number"/>
    <s v="E09000009"/>
    <x v="38"/>
    <s v="Single time point"/>
    <n v="2019"/>
    <s v="Children in kinship care"/>
    <x v="8"/>
    <s v="Number"/>
    <n v="49"/>
    <n v="81732"/>
    <n v="0.5995203836930455"/>
    <s v="0.6 per 1000 0-17 yr olds"/>
    <x v="1046"/>
    <n v="0"/>
  </r>
  <r>
    <s v="E09000010_Number of children fostered with relatives_Number"/>
    <s v="E09000010"/>
    <x v="41"/>
    <s v="Single time point"/>
    <n v="2019"/>
    <s v="Children in kinship care"/>
    <x v="8"/>
    <s v="Number"/>
    <n v="44"/>
    <n v="84497"/>
    <n v="0.52072854657561807"/>
    <s v="0.5 per 1000 0-17 yr olds"/>
    <x v="1047"/>
    <n v="0"/>
  </r>
  <r>
    <s v="E09000014_Number of children fostered with relatives_Number"/>
    <s v="E09000014"/>
    <x v="50"/>
    <s v="Single time point"/>
    <n v="2019"/>
    <s v="Children in kinship care"/>
    <x v="8"/>
    <s v="Number"/>
    <n v="47"/>
    <n v="60398"/>
    <n v="0.77817146263121295"/>
    <s v="0.8 per 1000 0-17 yr olds"/>
    <x v="1048"/>
    <n v="0"/>
  </r>
  <r>
    <s v="E09000015_Number of children fostered with relatives_Number"/>
    <s v="E09000015"/>
    <x v="51"/>
    <s v="Single time point"/>
    <n v="2019"/>
    <s v="Children in kinship care"/>
    <x v="8"/>
    <s v="Number"/>
    <n v="16"/>
    <n v="58373"/>
    <n v="0.27409932674352872"/>
    <s v="0.3 per 1000 0-17 yr olds"/>
    <x v="1049"/>
    <n v="0"/>
  </r>
  <r>
    <s v="E09000016_Number of children fostered with relatives_Number"/>
    <s v="E09000016"/>
    <x v="53"/>
    <s v="Single time point"/>
    <n v="2019"/>
    <s v="Children in kinship care"/>
    <x v="8"/>
    <s v="Number"/>
    <n v="20"/>
    <n v="57541"/>
    <n v="0.34757824855320557"/>
    <s v="0.3 per 1000 0-17 yr olds"/>
    <x v="1050"/>
    <n v="0"/>
  </r>
  <r>
    <s v="E09000017_Number of children fostered with relatives_Number"/>
    <s v="E09000017"/>
    <x v="56"/>
    <s v="Single time point"/>
    <n v="2019"/>
    <s v="Children in kinship care"/>
    <x v="8"/>
    <s v="Number"/>
    <n v="25"/>
    <n v="73377"/>
    <n v="0.34070621584420185"/>
    <s v="0.3 per 1000 0-17 yr olds"/>
    <x v="1051"/>
    <n v="0"/>
  </r>
  <r>
    <s v="E09000018_Number of children fostered with relatives_Number"/>
    <s v="E09000018"/>
    <x v="57"/>
    <s v="Single time point"/>
    <n v="2019"/>
    <s v="Children in kinship care"/>
    <x v="8"/>
    <s v="Number"/>
    <s v="*"/>
    <n v="64898"/>
    <s v="*"/>
    <s v="N/A"/>
    <x v="356"/>
    <n v="0"/>
  </r>
  <r>
    <s v="E09000021_Number of children fostered with relatives_Number"/>
    <s v="E09000021"/>
    <x v="64"/>
    <s v="Single time point"/>
    <n v="2019"/>
    <s v="Children in kinship care"/>
    <x v="8"/>
    <s v="Number"/>
    <n v="13"/>
    <n v="38977"/>
    <n v="0.33353003053082586"/>
    <s v="0.3 per 1000 0-17 yr olds"/>
    <x v="1052"/>
    <n v="0"/>
  </r>
  <r>
    <s v="E09000024_Number of children fostered with relatives_Number"/>
    <s v="E09000024"/>
    <x v="78"/>
    <s v="Single time point"/>
    <n v="2019"/>
    <s v="Children in kinship care"/>
    <x v="8"/>
    <s v="Number"/>
    <n v="12"/>
    <n v="47266"/>
    <n v="0.25388228324800066"/>
    <s v="0.3 per 1000 0-17 yr olds"/>
    <x v="1053"/>
    <n v="0"/>
  </r>
  <r>
    <s v="E09000025_Number of children fostered with relatives_Number"/>
    <s v="E09000025"/>
    <x v="82"/>
    <s v="Single time point"/>
    <n v="2019"/>
    <s v="Children in kinship care"/>
    <x v="8"/>
    <s v="Number"/>
    <n v="13"/>
    <n v="86567"/>
    <n v="0.15017269860339388"/>
    <s v="0.2 per 1000 0-17 yr olds"/>
    <x v="1054"/>
    <n v="0"/>
  </r>
  <r>
    <s v="E09000026_Number of children fostered with relatives_Number"/>
    <s v="E09000026"/>
    <x v="100"/>
    <s v="Single time point"/>
    <n v="2019"/>
    <s v="Children in kinship care"/>
    <x v="8"/>
    <s v="Number"/>
    <n v="30"/>
    <n v="76159"/>
    <n v="0.39391273519872899"/>
    <s v="0.4 per 1000 0-17 yr olds"/>
    <x v="1055"/>
    <n v="0"/>
  </r>
  <r>
    <s v="E09000027_Number of children fostered with relatives_Number"/>
    <s v="E09000027"/>
    <x v="102"/>
    <s v="Single time point"/>
    <n v="2019"/>
    <s v="Children in kinship care"/>
    <x v="8"/>
    <s v="Number"/>
    <n v="6"/>
    <n v="45525"/>
    <n v="0.13179571663920922"/>
    <s v="0.1 per 1000 0-17 yr olds"/>
    <x v="1056"/>
    <n v="0"/>
  </r>
  <r>
    <s v="E09000029_Number of children fostered with relatives_Number"/>
    <s v="E09000029"/>
    <x v="127"/>
    <s v="Single time point"/>
    <n v="2019"/>
    <s v="Children in kinship care"/>
    <x v="8"/>
    <s v="Number"/>
    <n v="25"/>
    <n v="47941"/>
    <n v="0.52147431217538232"/>
    <s v="0.5 per 1000 0-17 yr olds"/>
    <x v="1057"/>
    <n v="0"/>
  </r>
  <r>
    <s v="E09000031_Number of children fostered with relatives_Number"/>
    <s v="E09000031"/>
    <x v="137"/>
    <s v="Single time point"/>
    <n v="2019"/>
    <s v="Children in kinship care"/>
    <x v="8"/>
    <s v="Number"/>
    <n v="34"/>
    <n v="67017"/>
    <n v="0.50733396003998987"/>
    <s v="0.5 per 1000 0-17 yr olds"/>
    <x v="1058"/>
    <n v="0"/>
  </r>
  <r>
    <s v="E08000025_Number of children fostered with relatives_Number"/>
    <s v="E08000025"/>
    <x v="6"/>
    <s v="Single time point"/>
    <n v="2019"/>
    <s v="Children in kinship care"/>
    <x v="8"/>
    <s v="Number"/>
    <n v="63"/>
    <n v="288388"/>
    <n v="0.21845569163765483"/>
    <s v="0.2 per 1000 0-17 yr olds"/>
    <x v="1059"/>
    <n v="0"/>
  </r>
  <r>
    <s v="E08000026_Number of children fostered with relatives_Number"/>
    <s v="E08000026"/>
    <x v="27"/>
    <s v="Single time point"/>
    <n v="2019"/>
    <s v="Children in kinship care"/>
    <x v="8"/>
    <s v="Number"/>
    <n v="89"/>
    <n v="78994"/>
    <n v="1.1266678481910017"/>
    <s v="1.1 per 1000 0-17 yr olds"/>
    <x v="1060"/>
    <n v="0"/>
  </r>
  <r>
    <s v="E08000027_Number of children fostered with relatives_Number"/>
    <s v="E08000027"/>
    <x v="36"/>
    <s v="Single time point"/>
    <n v="2019"/>
    <s v="Children in kinship care"/>
    <x v="8"/>
    <s v="Number"/>
    <n v="139"/>
    <n v="69265"/>
    <n v="2.0067855338193894"/>
    <s v="2 per 1000 0-17 yr olds"/>
    <x v="1061"/>
    <n v="0"/>
  </r>
  <r>
    <s v="E08000028_Number of children fostered with relatives_Number"/>
    <s v="E08000028"/>
    <x v="107"/>
    <s v="Single time point"/>
    <n v="2019"/>
    <s v="Children in kinship care"/>
    <x v="8"/>
    <s v="Number"/>
    <n v="189"/>
    <n v="81920"/>
    <n v="2.30712890625"/>
    <s v="2.3 per 1000 0-17 yr olds"/>
    <x v="1062"/>
    <n v="0"/>
  </r>
  <r>
    <s v="E08000029_Number of children fostered with relatives_Number"/>
    <s v="E08000029"/>
    <x v="112"/>
    <s v="Single time point"/>
    <n v="2019"/>
    <s v="Children in kinship care"/>
    <x v="8"/>
    <s v="Number"/>
    <n v="104"/>
    <n v="46946"/>
    <n v="2.2153112086226727"/>
    <s v="2.2 per 1000 0-17 yr olds"/>
    <x v="1063"/>
    <n v="0"/>
  </r>
  <r>
    <s v="E08000030_Number of children fostered with relatives_Number"/>
    <s v="E08000030"/>
    <x v="136"/>
    <s v="Single time point"/>
    <n v="2019"/>
    <s v="Children in kinship care"/>
    <x v="8"/>
    <s v="Number"/>
    <n v="111"/>
    <n v="68157"/>
    <n v="1.6285928077820326"/>
    <s v="1.6 per 1000 0-17 yr olds"/>
    <x v="1064"/>
    <n v="0"/>
  </r>
  <r>
    <s v="E08000031_Number of children fostered with relatives_Number"/>
    <s v="E08000031"/>
    <x v="149"/>
    <s v="Single time point"/>
    <n v="2019"/>
    <s v="Children in kinship care"/>
    <x v="8"/>
    <s v="Number"/>
    <n v="74"/>
    <n v="61244"/>
    <n v="1.2082816275880086"/>
    <s v="1.2 per 1000 0-17 yr olds"/>
    <x v="1065"/>
    <n v="0"/>
  </r>
  <r>
    <s v="E08000011_Number of children fostered with relatives_Number"/>
    <s v="E08000011"/>
    <x v="66"/>
    <s v="Single time point"/>
    <n v="2019"/>
    <s v="Children in kinship care"/>
    <x v="8"/>
    <s v="Number"/>
    <n v="53"/>
    <n v="33477"/>
    <n v="1.5831765092451533"/>
    <s v="1.6 per 1000 0-17 yr olds"/>
    <x v="1066"/>
    <n v="0"/>
  </r>
  <r>
    <s v="E08000012_Number of children fostered with relatives_Number"/>
    <s v="E08000012"/>
    <x v="74"/>
    <s v="Single time point"/>
    <n v="2019"/>
    <s v="Children in kinship care"/>
    <x v="8"/>
    <s v="Number"/>
    <n v="311"/>
    <n v="94902"/>
    <n v="3.2770647615434867"/>
    <s v="3.3 per 1000 0-17 yr olds"/>
    <x v="1067"/>
    <n v="0"/>
  </r>
  <r>
    <s v="E08000013_Number of children fostered with relatives_Number"/>
    <s v="E08000013"/>
    <x v="153"/>
    <s v="Single time point"/>
    <n v="2019"/>
    <s v="Children in kinship care"/>
    <x v="8"/>
    <s v="Number"/>
    <n v="118"/>
    <n v="36785"/>
    <n v="3.2078292782384126"/>
    <s v="3.2 per 1000 0-17 yr olds"/>
    <x v="1068"/>
    <n v="0"/>
  </r>
  <r>
    <s v="E08000014_Number of children fostered with relatives_Number"/>
    <s v="E08000014"/>
    <x v="108"/>
    <s v="Single time point"/>
    <n v="2019"/>
    <s v="Children in kinship care"/>
    <x v="8"/>
    <s v="Number"/>
    <n v="106"/>
    <n v="53833"/>
    <n v="1.9690524399531886"/>
    <s v="2 per 1000 0-17 yr olds"/>
    <x v="1069"/>
    <n v="0"/>
  </r>
  <r>
    <s v="E08000015_Number of children fostered with relatives_Number"/>
    <s v="E08000015"/>
    <x v="147"/>
    <s v="Single time point"/>
    <n v="2019"/>
    <s v="Children in kinship care"/>
    <x v="8"/>
    <s v="Number"/>
    <n v="192"/>
    <n v="67576"/>
    <n v="2.8412454125725111"/>
    <s v="2.8 per 1000 0-17 yr olds"/>
    <x v="1070"/>
    <n v="0"/>
  </r>
  <r>
    <s v="E08000001_Number of children fostered with relatives_Number"/>
    <s v="E08000001"/>
    <x v="9"/>
    <s v="Single time point"/>
    <n v="2019"/>
    <s v="Children in kinship care"/>
    <x v="8"/>
    <s v="Number"/>
    <n v="95"/>
    <n v="67670"/>
    <n v="1.4038717304566277"/>
    <s v="1.4 per 1000 0-17 yr olds"/>
    <x v="1071"/>
    <n v="0"/>
  </r>
  <r>
    <s v="E08000002_Number of children fostered with relatives_Number"/>
    <s v="E08000002"/>
    <x v="18"/>
    <s v="Single time point"/>
    <n v="2019"/>
    <s v="Children in kinship care"/>
    <x v="8"/>
    <s v="Number"/>
    <n v="66"/>
    <n v="43142"/>
    <n v="1.5298317185109638"/>
    <s v="1.5 per 1000 0-17 yr olds"/>
    <x v="1072"/>
    <n v="0"/>
  </r>
  <r>
    <s v="E08000003_Number of children fostered with relatives_Number"/>
    <s v="E08000003"/>
    <x v="76"/>
    <s v="Single time point"/>
    <n v="2019"/>
    <s v="Children in kinship care"/>
    <x v="8"/>
    <s v="Number"/>
    <n v="207"/>
    <n v="121962"/>
    <n v="1.6972499631032618"/>
    <s v="1.7 per 1000 0-17 yr olds"/>
    <x v="1073"/>
    <n v="0"/>
  </r>
  <r>
    <s v="E08000004_Number of children fostered with relatives_Number"/>
    <s v="E08000004"/>
    <x v="93"/>
    <s v="Single time point"/>
    <n v="2019"/>
    <s v="Children in kinship care"/>
    <x v="8"/>
    <s v="Number"/>
    <n v="83"/>
    <n v="59416"/>
    <n v="1.3969301198330417"/>
    <s v="1.4 per 1000 0-17 yr olds"/>
    <x v="1074"/>
    <n v="0"/>
  </r>
  <r>
    <s v="E08000005_Number of children fostered with relatives_Number"/>
    <s v="E08000005"/>
    <x v="103"/>
    <s v="Single time point"/>
    <n v="2019"/>
    <s v="Children in kinship care"/>
    <x v="8"/>
    <s v="Number"/>
    <n v="47"/>
    <n v="52689"/>
    <n v="0.89202679876255009"/>
    <s v="0.9 per 1000 0-17 yr olds"/>
    <x v="1075"/>
    <n v="0"/>
  </r>
  <r>
    <s v="E08000006_Number of children fostered with relatives_Number"/>
    <s v="E08000006"/>
    <x v="106"/>
    <s v="Single time point"/>
    <n v="2019"/>
    <s v="Children in kinship care"/>
    <x v="8"/>
    <s v="Number"/>
    <n v="128"/>
    <n v="56566"/>
    <n v="2.262843404165046"/>
    <s v="2.3 per 1000 0-17 yr olds"/>
    <x v="1076"/>
    <n v="0"/>
  </r>
  <r>
    <s v="E08000007_Number of children fostered with relatives_Number"/>
    <s v="E08000007"/>
    <x v="121"/>
    <s v="Single time point"/>
    <n v="2019"/>
    <s v="Children in kinship care"/>
    <x v="8"/>
    <s v="Number"/>
    <n v="55"/>
    <n v="63141"/>
    <n v="0.87106634358024104"/>
    <s v="0.9 per 1000 0-17 yr olds"/>
    <x v="1077"/>
    <n v="0"/>
  </r>
  <r>
    <s v="E08000008_Number of children fostered with relatives_Number"/>
    <s v="E08000008"/>
    <x v="129"/>
    <s v="Single time point"/>
    <n v="2019"/>
    <s v="Children in kinship care"/>
    <x v="8"/>
    <s v="Number"/>
    <n v="131"/>
    <n v="50223"/>
    <n v="2.608366684586743"/>
    <s v="2.6 per 1000 0-17 yr olds"/>
    <x v="1078"/>
    <n v="0"/>
  </r>
  <r>
    <s v="E08000009_Number of children fostered with relatives_Number"/>
    <s v="E08000009"/>
    <x v="134"/>
    <s v="Single time point"/>
    <n v="2019"/>
    <s v="Children in kinship care"/>
    <x v="8"/>
    <s v="Number"/>
    <n v="117"/>
    <n v="56087"/>
    <n v="2.0860448945388415"/>
    <s v="2.1 per 1000 0-17 yr olds"/>
    <x v="1079"/>
    <n v="0"/>
  </r>
  <r>
    <s v="E08000010_Number of children fostered with relatives_Number"/>
    <s v="E08000010"/>
    <x v="144"/>
    <s v="Single time point"/>
    <n v="2019"/>
    <s v="Children in kinship care"/>
    <x v="8"/>
    <s v="Number"/>
    <n v="39"/>
    <n v="68388"/>
    <n v="0.57027548692753116"/>
    <s v="0.6 per 1000 0-17 yr olds"/>
    <x v="1080"/>
    <n v="0"/>
  </r>
  <r>
    <s v="E08000016_Number of children fostered with relatives_Number"/>
    <s v="E08000016"/>
    <x v="2"/>
    <s v="Single time point"/>
    <n v="2019"/>
    <s v="Children in kinship care"/>
    <x v="8"/>
    <s v="Number"/>
    <n v="32"/>
    <n v="50727"/>
    <n v="0.63082776430697662"/>
    <s v="0.6 per 1000 0-17 yr olds"/>
    <x v="1081"/>
    <n v="0"/>
  </r>
  <r>
    <s v="E08000017_Number of children fostered with relatives_Number"/>
    <s v="E08000017"/>
    <x v="34"/>
    <s v="Single time point"/>
    <n v="2019"/>
    <s v="Children in kinship care"/>
    <x v="8"/>
    <s v="Number"/>
    <n v="67"/>
    <n v="66448"/>
    <n v="1.0083072477726944"/>
    <s v="1 per 1000 0-17 yr olds"/>
    <x v="342"/>
    <n v="0"/>
  </r>
  <r>
    <s v="E08000018_Number of children fostered with relatives_Number"/>
    <s v="E08000018"/>
    <x v="104"/>
    <s v="Single time point"/>
    <n v="2019"/>
    <s v="Children in kinship care"/>
    <x v="8"/>
    <s v="Number"/>
    <n v="32"/>
    <n v="57196"/>
    <n v="0.55947968389397862"/>
    <s v="0.6 per 1000 0-17 yr olds"/>
    <x v="1082"/>
    <n v="0"/>
  </r>
  <r>
    <s v="E08000019_Number of children fostered with relatives_Number"/>
    <s v="E08000019"/>
    <x v="109"/>
    <s v="Single time point"/>
    <n v="2019"/>
    <s v="Children in kinship care"/>
    <x v="8"/>
    <s v="Number"/>
    <n v="49"/>
    <n v="117497"/>
    <n v="0.41703192421934177"/>
    <s v="0.4 per 1000 0-17 yr olds"/>
    <x v="1083"/>
    <n v="0"/>
  </r>
  <r>
    <s v="E08000032_Number of children fostered with relatives_Number"/>
    <s v="E08000032"/>
    <x v="12"/>
    <s v="Single time point"/>
    <n v="2019"/>
    <s v="Children in kinship care"/>
    <x v="8"/>
    <s v="Number"/>
    <n v="339"/>
    <n v="142005"/>
    <n v="2.3872398859195099"/>
    <s v="2.4 per 1000 0-17 yr olds"/>
    <x v="1084"/>
    <n v="0"/>
  </r>
  <r>
    <s v="E08000033_Number of children fostered with relatives_Number"/>
    <s v="E08000033"/>
    <x v="19"/>
    <s v="Single time point"/>
    <n v="2019"/>
    <s v="Children in kinship care"/>
    <x v="8"/>
    <s v="Number"/>
    <n v="62"/>
    <n v="46021"/>
    <n v="1.347211055822342"/>
    <s v="1.3 per 1000 0-17 yr olds"/>
    <x v="1085"/>
    <n v="0"/>
  </r>
  <r>
    <s v="E08000034_Number of children fostered with relatives_Number"/>
    <s v="E08000034"/>
    <x v="65"/>
    <s v="Single time point"/>
    <n v="2019"/>
    <s v="Children in kinship care"/>
    <x v="8"/>
    <s v="Number"/>
    <n v="96"/>
    <n v="100174"/>
    <n v="0.95833250144748139"/>
    <s v="1 per 1000 0-17 yr olds"/>
    <x v="1086"/>
    <n v="0"/>
  </r>
  <r>
    <s v="E08000035_Number of children fostered with relatives_Number"/>
    <s v="E08000035"/>
    <x v="69"/>
    <s v="Single time point"/>
    <n v="2019"/>
    <s v="Children in kinship care"/>
    <x v="8"/>
    <s v="Number"/>
    <n v="295"/>
    <n v="168176"/>
    <n v="1.754114736942251"/>
    <s v="1.8 per 1000 0-17 yr olds"/>
    <x v="1087"/>
    <n v="0"/>
  </r>
  <r>
    <s v="E08000036_Number of children fostered with relatives_Number"/>
    <s v="E08000036"/>
    <x v="135"/>
    <s v="Single time point"/>
    <n v="2019"/>
    <s v="Children in kinship care"/>
    <x v="8"/>
    <s v="Number"/>
    <n v="72"/>
    <n v="72893"/>
    <n v="0.9877491665866408"/>
    <s v="1 per 1000 0-17 yr olds"/>
    <x v="1088"/>
    <n v="0"/>
  </r>
  <r>
    <s v="E08000020_Number of children fostered with relatives_Number"/>
    <s v="E08000020"/>
    <x v="43"/>
    <s v="Single time point"/>
    <n v="2019"/>
    <s v="Children in kinship care"/>
    <x v="8"/>
    <s v="Number"/>
    <n v="56"/>
    <n v="39605"/>
    <e v="#N/A"/>
    <s v="1.4 per 1000 0-17 yr olds"/>
    <x v="1089"/>
    <n v="0"/>
  </r>
  <r>
    <s v="E08000021_Number of children fostered with relatives_Number"/>
    <s v="E08000021"/>
    <x v="81"/>
    <s v="Single time point"/>
    <n v="2019"/>
    <s v="Children in kinship care"/>
    <x v="8"/>
    <s v="Number"/>
    <n v="126"/>
    <n v="58056"/>
    <n v="2.1703183133526252"/>
    <s v="2.2 per 1000 0-17 yr olds"/>
    <x v="1090"/>
    <n v="0"/>
  </r>
  <r>
    <s v="E08000022_Number of children fostered with relatives_Number"/>
    <s v="E08000022"/>
    <x v="87"/>
    <s v="Single time point"/>
    <n v="2019"/>
    <s v="Children in kinship care"/>
    <x v="8"/>
    <s v="Number"/>
    <n v="85"/>
    <n v="41360"/>
    <n v="2.0551257253384914"/>
    <s v="2.1 per 1000 0-17 yr olds"/>
    <x v="1091"/>
    <n v="0"/>
  </r>
  <r>
    <s v="E08000023_Number of children fostered with relatives_Number"/>
    <s v="E08000023"/>
    <x v="115"/>
    <s v="Single time point"/>
    <n v="2019"/>
    <s v="Children in kinship care"/>
    <x v="8"/>
    <s v="Number"/>
    <n v="33"/>
    <n v="29920"/>
    <n v="1.1029411764705883"/>
    <s v="1.1 per 1000 0-17 yr olds"/>
    <x v="1092"/>
    <n v="0"/>
  </r>
  <r>
    <s v="E08000024_Number of children fostered with relatives_Number"/>
    <s v="E08000024"/>
    <x v="125"/>
    <s v="Single time point"/>
    <n v="2019"/>
    <s v="Children in kinship care"/>
    <x v="8"/>
    <s v="Number"/>
    <n v="83"/>
    <n v="54563"/>
    <n v="1.521177354617598"/>
    <s v="1.5 per 1000 0-17 yr olds"/>
    <x v="1093"/>
    <n v="0"/>
  </r>
  <r>
    <s v="E06000022_Number of children fostered with relatives_Number"/>
    <s v="E06000022"/>
    <x v="3"/>
    <s v="Single time point"/>
    <n v="2019"/>
    <s v="Children in kinship care"/>
    <x v="8"/>
    <s v="Number"/>
    <n v="16"/>
    <n v="35946"/>
    <n v="0.44511211261336447"/>
    <s v="0.4 per 1000 0-17 yr olds"/>
    <x v="1094"/>
    <n v="0"/>
  </r>
  <r>
    <s v="E06000023_Number of children fostered with relatives_Number"/>
    <s v="E06000023"/>
    <x v="15"/>
    <s v="Single time point"/>
    <n v="2019"/>
    <s v="Children in kinship care"/>
    <x v="8"/>
    <s v="Number"/>
    <n v="94"/>
    <n v="94016"/>
    <n v="0.99982981620149769"/>
    <s v="1 per 1000 0-17 yr olds"/>
    <x v="1095"/>
    <n v="0"/>
  </r>
  <r>
    <s v="E06000024_Number of children fostered with relatives_Number"/>
    <s v="E06000024"/>
    <x v="86"/>
    <s v="Single time point"/>
    <n v="2019"/>
    <s v="Children in kinship care"/>
    <x v="8"/>
    <s v="Number"/>
    <n v="26"/>
    <n v="43435"/>
    <n v="0.59859560262461153"/>
    <s v="0.6 per 1000 0-17 yr olds"/>
    <x v="1096"/>
    <n v="0"/>
  </r>
  <r>
    <s v="E06000025_Number of children fostered with relatives_Number"/>
    <s v="E06000025"/>
    <x v="114"/>
    <s v="Single time point"/>
    <n v="2019"/>
    <s v="Children in kinship care"/>
    <x v="8"/>
    <s v="Number"/>
    <n v="26"/>
    <n v="58867"/>
    <n v="0.44167360320722981"/>
    <s v="0.4 per 1000 0-17 yr olds"/>
    <x v="1097"/>
    <n v="0"/>
  </r>
  <r>
    <s v="E06000001_Number of children fostered with relatives_Number"/>
    <s v="E06000001"/>
    <x v="52"/>
    <s v="Single time point"/>
    <n v="2019"/>
    <s v="Children in kinship care"/>
    <x v="8"/>
    <s v="Number"/>
    <n v="57"/>
    <n v="20006"/>
    <n v="2.8491452564230735"/>
    <s v="2.8 per 1000 0-17 yr olds"/>
    <x v="1098"/>
    <n v="0"/>
  </r>
  <r>
    <s v="E06000002_Number of children fostered with relatives_Number"/>
    <s v="E06000002"/>
    <x v="79"/>
    <s v="Single time point"/>
    <n v="2019"/>
    <s v="Children in kinship care"/>
    <x v="8"/>
    <s v="Number"/>
    <n v="110"/>
    <n v="32513"/>
    <n v="3.3832620797834712"/>
    <s v="3.4 per 1000 0-17 yr olds"/>
    <x v="1099"/>
    <n v="0"/>
  </r>
  <r>
    <s v="E06000003_Number of children fostered with relatives_Number"/>
    <s v="E06000003"/>
    <x v="101"/>
    <s v="Single time point"/>
    <n v="2019"/>
    <s v="Children in kinship care"/>
    <x v="8"/>
    <s v="Number"/>
    <n v="45"/>
    <n v="27626"/>
    <n v="1.6289003113009484"/>
    <s v="1.6 per 1000 0-17 yr olds"/>
    <x v="1100"/>
    <n v="0"/>
  </r>
  <r>
    <s v="E06000004_Number of children fostered with relatives_Number"/>
    <s v="E06000004"/>
    <x v="122"/>
    <s v="Single time point"/>
    <n v="2019"/>
    <s v="Children in kinship care"/>
    <x v="8"/>
    <s v="Number"/>
    <n v="104"/>
    <n v="43521"/>
    <n v="2.3896509730934494"/>
    <s v="2.4 per 1000 0-17 yr olds"/>
    <x v="1101"/>
    <n v="0"/>
  </r>
  <r>
    <s v="E06000010_Number of children fostered with relatives_Number"/>
    <s v="E06000010"/>
    <x v="63"/>
    <s v="Single time point"/>
    <n v="2019"/>
    <s v="Children in kinship care"/>
    <x v="8"/>
    <s v="Number"/>
    <n v="179"/>
    <n v="57023"/>
    <n v="3.1390842291706855"/>
    <s v="3.1 per 1000 0-17 yr olds"/>
    <x v="1102"/>
    <n v="0"/>
  </r>
  <r>
    <s v="E06000011_Number of children fostered with relatives_Number"/>
    <s v="E06000011"/>
    <x v="39"/>
    <s v="Single time point"/>
    <n v="2019"/>
    <s v="Children in kinship care"/>
    <x v="8"/>
    <s v="Number"/>
    <n v="44"/>
    <n v="62942"/>
    <n v="0.69905627403005932"/>
    <s v="0.7 per 1000 0-17 yr olds"/>
    <x v="1103"/>
    <n v="0"/>
  </r>
  <r>
    <s v="E06000012_Number of children fostered with relatives_Number"/>
    <s v="E06000012"/>
    <x v="84"/>
    <s v="Single time point"/>
    <n v="2019"/>
    <s v="Children in kinship care"/>
    <x v="8"/>
    <s v="Number"/>
    <n v="106"/>
    <n v="34503"/>
    <n v="3.0721966205837172"/>
    <s v="3.1 per 1000 0-17 yr olds"/>
    <x v="1104"/>
    <n v="0"/>
  </r>
  <r>
    <s v="E06000013_Number of children fostered with relatives_Number"/>
    <s v="E06000013"/>
    <x v="85"/>
    <s v="Single time point"/>
    <n v="2019"/>
    <s v="Children in kinship care"/>
    <x v="8"/>
    <s v="Number"/>
    <n v="26"/>
    <n v="35714"/>
    <n v="0.72800582404659231"/>
    <s v="0.7 per 1000 0-17 yr olds"/>
    <x v="1105"/>
    <n v="0"/>
  </r>
  <r>
    <s v="E10000023_Number of children fostered with relatives_Number"/>
    <s v="E10000023"/>
    <x v="88"/>
    <s v="Single time point"/>
    <n v="2019"/>
    <s v="Children in kinship care"/>
    <x v="8"/>
    <s v="Number"/>
    <n v="87"/>
    <n v="117499"/>
    <n v="0.74043183346241237"/>
    <s v="0.7 per 1000 0-17 yr olds"/>
    <x v="1106"/>
    <n v="0"/>
  </r>
  <r>
    <s v="E06000014_Number of children fostered with relatives_Number"/>
    <s v="E06000014"/>
    <x v="151"/>
    <s v="Single time point"/>
    <n v="2019"/>
    <s v="Children in kinship care"/>
    <x v="8"/>
    <s v="Number"/>
    <n v="50"/>
    <n v="36572"/>
    <n v="1.3671661380290934"/>
    <s v="1.4 per 1000 0-17 yr olds"/>
    <x v="1107"/>
    <n v="0"/>
  </r>
  <r>
    <s v="E06000032_Number of children fostered with relatives_Number"/>
    <s v="E06000032"/>
    <x v="75"/>
    <s v="Single time point"/>
    <n v="2019"/>
    <s v="Children in kinship care"/>
    <x v="8"/>
    <s v="Number"/>
    <n v="38"/>
    <n v="57375"/>
    <n v="0.66230936819172115"/>
    <s v="0.7 per 1000 0-17 yr olds"/>
    <x v="1108"/>
    <n v="0"/>
  </r>
  <r>
    <s v="E06000055_Number of children fostered with relatives_Number"/>
    <s v="E06000055"/>
    <x v="4"/>
    <s v="Single time point"/>
    <n v="2019"/>
    <s v="Children in kinship care"/>
    <x v="8"/>
    <s v="Number"/>
    <n v="16"/>
    <n v="40088"/>
    <n v="0.39912193175014971"/>
    <s v="0.4 per 1000 0-17 yr olds"/>
    <x v="1109"/>
    <n v="0"/>
  </r>
  <r>
    <s v="E06000056_Number of children fostered with relatives_Number"/>
    <s v="E06000056"/>
    <x v="22"/>
    <s v="Single time point"/>
    <n v="2019"/>
    <s v="Children in kinship care"/>
    <x v="8"/>
    <s v="Number"/>
    <n v="30"/>
    <n v="62515"/>
    <n v="0.47988482764136609"/>
    <s v="0.5 per 1000 0-17 yr olds"/>
    <x v="1110"/>
    <n v="0"/>
  </r>
  <r>
    <s v="E10000002_Number of children fostered with relatives_Number"/>
    <s v="E10000002"/>
    <x v="17"/>
    <s v="Single time point"/>
    <n v="2019"/>
    <s v="Children in kinship care"/>
    <x v="8"/>
    <s v="Number"/>
    <n v="65"/>
    <n v="124321"/>
    <n v="0.52284006724527632"/>
    <s v="0.5 per 1000 0-17 yr olds"/>
    <x v="1111"/>
    <n v="0"/>
  </r>
  <r>
    <s v="E06000042_Number of children fostered with relatives_Number"/>
    <s v="E06000042"/>
    <x v="80"/>
    <s v="Single time point"/>
    <n v="2019"/>
    <s v="Children in kinship care"/>
    <x v="8"/>
    <s v="Number"/>
    <n v="76"/>
    <n v="68278"/>
    <n v="1.1130964585957408"/>
    <s v="1.1 per 1000 0-17 yr olds"/>
    <x v="1112"/>
    <n v="0"/>
  </r>
  <r>
    <s v="E10000007_Number of children fostered with relatives_Number"/>
    <s v="E10000007"/>
    <x v="32"/>
    <s v="Single time point"/>
    <n v="2019"/>
    <s v="Children in kinship care"/>
    <x v="8"/>
    <s v="Number"/>
    <n v="91"/>
    <n v="153272"/>
    <n v="0.59371574716843256"/>
    <s v="0.6 per 1000 0-17 yr olds"/>
    <x v="1113"/>
    <n v="0"/>
  </r>
  <r>
    <s v="E06000015_Number of children fostered with relatives_Number"/>
    <s v="E06000015"/>
    <x v="31"/>
    <s v="Single time point"/>
    <n v="2019"/>
    <s v="Children in kinship care"/>
    <x v="8"/>
    <s v="Number"/>
    <n v="16"/>
    <n v="59899"/>
    <n v="0.2671163124593065"/>
    <s v="0.3 per 1000 0-17 yr olds"/>
    <x v="1114"/>
    <n v="0"/>
  </r>
  <r>
    <s v="E10000009_Number of children fostered with relatives_Number"/>
    <s v="E10000009"/>
    <x v="35"/>
    <s v="Single time point"/>
    <n v="2019"/>
    <s v="Children in kinship care"/>
    <x v="8"/>
    <s v="Number"/>
    <n v="59"/>
    <n v="76699"/>
    <n v="0.76924079844587279"/>
    <s v="0.8 per 1000 0-17 yr olds"/>
    <x v="1115"/>
    <n v="0"/>
  </r>
  <r>
    <s v="E06000029_Number of children fostered with relatives_Number"/>
    <s v="E06000029"/>
    <x v="97"/>
    <s v="Single time point"/>
    <n v="2019"/>
    <s v="Children in kinship care"/>
    <x v="8"/>
    <s v="Number"/>
    <n v="23"/>
    <n v="30188"/>
    <n v="0.76189214257320792"/>
    <s v="0.8 per 1000 0-17 yr olds"/>
    <x v="1116"/>
    <n v="0"/>
  </r>
  <r>
    <s v="E06000028_Number of children fostered with relatives_Number"/>
    <s v="E06000028"/>
    <x v="10"/>
    <s v="Single time point"/>
    <n v="2019"/>
    <s v="Children in kinship care"/>
    <x v="8"/>
    <s v="Number"/>
    <n v="24"/>
    <n v="36373"/>
    <n v="0.6598300937508591"/>
    <s v="0.7 per 1000 0-17 yr olds"/>
    <x v="1117"/>
    <n v="0"/>
  </r>
  <r>
    <s v="E06000047_Number of children fostered with relatives_Number"/>
    <s v="E06000047"/>
    <x v="37"/>
    <s v="Single time point"/>
    <n v="2019"/>
    <s v="Children in kinship care"/>
    <x v="8"/>
    <s v="Number"/>
    <n v="83"/>
    <n v="101040"/>
    <n v="0.82145684877276326"/>
    <s v="0.8 per 1000 0-17 yr olds"/>
    <x v="1118"/>
    <n v="0"/>
  </r>
  <r>
    <s v="E06000005_Number of children fostered with relatives_Number"/>
    <s v="E06000005"/>
    <x v="30"/>
    <s v="Single time point"/>
    <n v="2019"/>
    <s v="Children in kinship care"/>
    <x v="8"/>
    <s v="Number"/>
    <n v="48"/>
    <n v="22454"/>
    <n v="2.1377037498886611"/>
    <s v="2.1 per 1000 0-17 yr olds"/>
    <x v="1119"/>
    <n v="0"/>
  </r>
  <r>
    <s v="E10000011_Number of children fostered with relatives_Number"/>
    <s v="E10000011"/>
    <x v="40"/>
    <s v="Single time point"/>
    <n v="2019"/>
    <s v="Children in kinship care"/>
    <x v="8"/>
    <s v="Number"/>
    <n v="49"/>
    <n v="106378"/>
    <n v="0.46062155708887176"/>
    <s v="0.5 per 1000 0-17 yr olds"/>
    <x v="1120"/>
    <n v="0"/>
  </r>
  <r>
    <s v="E06000043_Number of children fostered with relatives_Number"/>
    <s v="E06000043"/>
    <x v="14"/>
    <s v="Single time point"/>
    <n v="2019"/>
    <s v="Children in kinship care"/>
    <x v="8"/>
    <s v="Number"/>
    <n v="50"/>
    <n v="51005"/>
    <n v="0.98029604940692094"/>
    <s v="1 per 1000 0-17 yr olds"/>
    <x v="1121"/>
    <n v="0"/>
  </r>
  <r>
    <s v="E10000014_Number of children fostered with relatives_Number"/>
    <s v="E10000014"/>
    <x v="49"/>
    <s v="Single time point"/>
    <n v="2019"/>
    <s v="Children in kinship care"/>
    <x v="8"/>
    <s v="Number"/>
    <n v="250"/>
    <n v="284002"/>
    <n v="0.88027549101766889"/>
    <s v="0.9 per 1000 0-17 yr olds"/>
    <x v="1122"/>
    <n v="0"/>
  </r>
  <r>
    <s v="E06000044_Number of children fostered with relatives_Number"/>
    <s v="E06000044"/>
    <x v="98"/>
    <s v="Single time point"/>
    <n v="2019"/>
    <s v="Children in kinship care"/>
    <x v="8"/>
    <s v="Number"/>
    <n v="43"/>
    <n v="44046"/>
    <n v="0.97625210007719199"/>
    <s v="1 per 1000 0-17 yr olds"/>
    <x v="1123"/>
    <n v="0"/>
  </r>
  <r>
    <s v="E06000045_Number of children fostered with relatives_Number"/>
    <s v="E06000045"/>
    <x v="116"/>
    <s v="Single time point"/>
    <n v="2019"/>
    <s v="Children in kinship care"/>
    <x v="8"/>
    <s v="Number"/>
    <n v="55"/>
    <n v="50832"/>
    <n v="1.081995593327038"/>
    <s v="1.1 per 1000 0-17 yr olds"/>
    <x v="1124"/>
    <n v="0"/>
  </r>
  <r>
    <s v="E10000018_Number of children fostered with relatives_Number"/>
    <s v="E10000018"/>
    <x v="71"/>
    <s v="Single time point"/>
    <n v="2019"/>
    <s v="Children in kinship care"/>
    <x v="8"/>
    <s v="Number"/>
    <n v="114"/>
    <n v="140307"/>
    <n v="0.8125040090658342"/>
    <s v="0.8 per 1000 0-17 yr olds"/>
    <x v="1125"/>
    <n v="0"/>
  </r>
  <r>
    <s v="E06000016_Number of children fostered with relatives_Number"/>
    <s v="E06000016"/>
    <x v="70"/>
    <s v="Single time point"/>
    <n v="2019"/>
    <s v="Children in kinship care"/>
    <x v="8"/>
    <s v="Number"/>
    <n v="139"/>
    <n v="83994"/>
    <n v="1.6548801104840822"/>
    <s v="1.7 per 1000 0-17 yr olds"/>
    <x v="1126"/>
    <n v="0"/>
  </r>
  <r>
    <s v="E06000017_Number of children fostered with relatives_Number"/>
    <s v="E06000017"/>
    <x v="105"/>
    <s v="Single time point"/>
    <n v="2019"/>
    <s v="Children in kinship care"/>
    <x v="8"/>
    <s v="Number"/>
    <n v="7"/>
    <n v="7807"/>
    <n v="0.89663122838478293"/>
    <s v="0.9 per 1000 0-17 yr olds"/>
    <x v="1127"/>
    <n v="0"/>
  </r>
  <r>
    <s v="E10000028_Number of children fostered with relatives_Number"/>
    <s v="E10000028"/>
    <x v="120"/>
    <s v="Single time point"/>
    <n v="2019"/>
    <s v="Children in kinship care"/>
    <x v="8"/>
    <s v="Number"/>
    <n v="157"/>
    <n v="169603"/>
    <n v="0.92569117291557346"/>
    <s v="0.9 per 1000 0-17 yr olds"/>
    <x v="1128"/>
    <n v="0"/>
  </r>
  <r>
    <s v="E06000021_Number of children fostered with relatives_Number"/>
    <s v="E06000021"/>
    <x v="123"/>
    <s v="Single time point"/>
    <n v="2019"/>
    <s v="Children in kinship care"/>
    <x v="8"/>
    <s v="Number"/>
    <n v="156"/>
    <n v="57549"/>
    <n v="2.7107334619194079"/>
    <s v="2.7 per 1000 0-17 yr olds"/>
    <x v="1129"/>
    <n v="0"/>
  </r>
  <r>
    <s v="E06000054_Number of children fostered with relatives_Number"/>
    <s v="E06000054"/>
    <x v="145"/>
    <s v="Single time point"/>
    <n v="2019"/>
    <s v="Children in kinship care"/>
    <x v="8"/>
    <s v="Number"/>
    <n v="48"/>
    <n v="105692"/>
    <n v="0.45414979374030201"/>
    <s v="0.5 per 1000 0-17 yr olds"/>
    <x v="1130"/>
    <n v="0"/>
  </r>
  <r>
    <s v="E06000030_Number of children fostered with relatives_Number"/>
    <s v="E06000030"/>
    <x v="128"/>
    <s v="Single time point"/>
    <n v="2019"/>
    <s v="Children in kinship care"/>
    <x v="8"/>
    <s v="Number"/>
    <n v="34"/>
    <n v="50239"/>
    <n v="0.67676506299886541"/>
    <s v="0.7 per 1000 0-17 yr olds"/>
    <x v="1131"/>
    <n v="0"/>
  </r>
  <r>
    <s v="E06000036_Number of children fostered with relatives_Number"/>
    <s v="E06000036"/>
    <x v="11"/>
    <s v="Single time point"/>
    <n v="2019"/>
    <s v="Children in kinship care"/>
    <x v="8"/>
    <s v="Number"/>
    <n v="29"/>
    <n v="28336"/>
    <n v="1.0234330886504801"/>
    <s v="1 per 1000 0-17 yr olds"/>
    <x v="1132"/>
    <n v="0"/>
  </r>
  <r>
    <s v="E06000040_Number of children fostered with relatives_Number"/>
    <s v="E06000040"/>
    <x v="146"/>
    <s v="Single time point"/>
    <n v="2019"/>
    <s v="Children in kinship care"/>
    <x v="8"/>
    <s v="Number"/>
    <n v="18"/>
    <n v="34604"/>
    <n v="0.52017107848803612"/>
    <s v="0.5 per 1000 0-17 yr olds"/>
    <x v="1133"/>
    <n v="0"/>
  </r>
  <r>
    <s v="E06000037_Number of children fostered with relatives_Number"/>
    <s v="E06000037"/>
    <x v="141"/>
    <s v="Single time point"/>
    <n v="2019"/>
    <s v="Children in kinship care"/>
    <x v="8"/>
    <s v="Number"/>
    <n v="23"/>
    <n v="35623"/>
    <n v="0.64565028212110154"/>
    <s v="0.6 per 1000 0-17 yr olds"/>
    <x v="1134"/>
    <n v="0"/>
  </r>
  <r>
    <s v="E06000038_Number of children fostered with relatives_Number"/>
    <s v="E06000038"/>
    <x v="99"/>
    <s v="Single time point"/>
    <n v="2019"/>
    <s v="Children in kinship care"/>
    <x v="8"/>
    <s v="Number"/>
    <n v="20"/>
    <n v="37080"/>
    <n v="0.53937432578209277"/>
    <s v="0.5 per 1000 0-17 yr olds"/>
    <x v="1135"/>
    <n v="0"/>
  </r>
  <r>
    <s v="E06000039_Number of children fostered with relatives_Number"/>
    <s v="E06000039"/>
    <x v="111"/>
    <s v="Single time point"/>
    <n v="2019"/>
    <s v="Children in kinship care"/>
    <x v="8"/>
    <s v="Number"/>
    <n v="12"/>
    <n v="42699"/>
    <n v="0.2810370266282583"/>
    <s v="0.3 per 1000 0-17 yr olds"/>
    <x v="1136"/>
    <n v="0"/>
  </r>
  <r>
    <s v="E06000041_Number of children fostered with relatives_Number"/>
    <s v="E06000041"/>
    <x v="148"/>
    <s v="Single time point"/>
    <n v="2019"/>
    <s v="Children in kinship care"/>
    <x v="8"/>
    <s v="Number"/>
    <n v="17"/>
    <n v="39532"/>
    <n v="0.43003136699382777"/>
    <s v="0.4 per 1000 0-17 yr olds"/>
    <x v="1137"/>
    <n v="0"/>
  </r>
  <r>
    <s v="E10000003_Number of children fostered with relatives_Number"/>
    <s v="E10000003"/>
    <x v="20"/>
    <s v="Single time point"/>
    <n v="2019"/>
    <s v="Children in kinship care"/>
    <x v="8"/>
    <s v="Number"/>
    <n v="42"/>
    <n v="135719"/>
    <n v="0.3094629344454351"/>
    <s v="0.3 per 1000 0-17 yr olds"/>
    <x v="1138"/>
    <n v="0"/>
  </r>
  <r>
    <s v="E06000031_Number of children fostered with relatives_Number"/>
    <s v="E06000031"/>
    <x v="95"/>
    <s v="Single time point"/>
    <n v="2019"/>
    <s v="Children in kinship care"/>
    <x v="8"/>
    <s v="Number"/>
    <n v="16"/>
    <n v="51137"/>
    <n v="0.31288499520894847"/>
    <s v="0.3 per 1000 0-17 yr olds"/>
    <x v="1139"/>
    <n v="0"/>
  </r>
  <r>
    <s v="E06000006_Number of children fostered with relatives_Number"/>
    <s v="E06000006"/>
    <x v="47"/>
    <s v="Single time point"/>
    <n v="2019"/>
    <s v="Children in kinship care"/>
    <x v="8"/>
    <s v="Number"/>
    <n v="26"/>
    <n v="28617"/>
    <n v="0.90855086137610519"/>
    <s v="0.9 per 1000 0-17 yr olds"/>
    <x v="323"/>
    <n v="0"/>
  </r>
  <r>
    <s v="E06000007_Number of children fostered with relatives_Number"/>
    <s v="E06000007"/>
    <x v="139"/>
    <s v="Single time point"/>
    <n v="2019"/>
    <s v="Children in kinship care"/>
    <x v="8"/>
    <s v="Number"/>
    <n v="74"/>
    <n v="44484"/>
    <n v="1.6635194676737703"/>
    <s v="1.7 per 1000 0-17 yr olds"/>
    <x v="1140"/>
    <n v="0"/>
  </r>
  <r>
    <s v="E10000008_Number of children fostered with relatives_Number"/>
    <s v="E10000008"/>
    <x v="33"/>
    <s v="Single time point"/>
    <n v="2019"/>
    <s v="Children in kinship care"/>
    <x v="8"/>
    <s v="Number"/>
    <n v="93"/>
    <n v="145878"/>
    <n v="0.63751902274503347"/>
    <s v="0.6 per 1000 0-17 yr olds"/>
    <x v="1141"/>
    <n v="0"/>
  </r>
  <r>
    <s v="E06000026_Number of children fostered with relatives_Number"/>
    <s v="E06000026"/>
    <x v="96"/>
    <s v="Single time point"/>
    <n v="2019"/>
    <s v="Children in kinship care"/>
    <x v="8"/>
    <s v="Number"/>
    <n v="25"/>
    <n v="52552"/>
    <n v="0.47571928756279497"/>
    <s v="0.5 per 1000 0-17 yr olds"/>
    <x v="1142"/>
    <n v="0"/>
  </r>
  <r>
    <s v="E06000027_Number of children fostered with relatives_Number"/>
    <s v="E06000027"/>
    <x v="132"/>
    <s v="Single time point"/>
    <n v="2019"/>
    <s v="Children in kinship care"/>
    <x v="8"/>
    <s v="Number"/>
    <n v="40"/>
    <n v="25423"/>
    <n v="1.5733784368485229"/>
    <s v="1.6 per 1000 0-17 yr olds"/>
    <x v="1143"/>
    <n v="0"/>
  </r>
  <r>
    <s v="E10000012_Number of children fostered with relatives_Number"/>
    <s v="E10000012"/>
    <x v="42"/>
    <s v="Single time point"/>
    <n v="2019"/>
    <s v="Children in kinship care"/>
    <x v="8"/>
    <s v="Number"/>
    <n v="57"/>
    <n v="311172"/>
    <n v="0.1831784350777062"/>
    <s v="0.2 per 1000 0-17 yr olds"/>
    <x v="1144"/>
    <n v="0"/>
  </r>
  <r>
    <s v="E06000033_Number of children fostered with relatives_Number"/>
    <s v="E06000033"/>
    <x v="117"/>
    <s v="Single time point"/>
    <n v="2019"/>
    <s v="Children in kinship care"/>
    <x v="8"/>
    <s v="Number"/>
    <n v="31"/>
    <n v="39540"/>
    <n v="0.78401618614061719"/>
    <s v="0.8 per 1000 0-17 yr olds"/>
    <x v="1145"/>
    <n v="0"/>
  </r>
  <r>
    <s v="E06000034_Number of children fostered with relatives_Number"/>
    <s v="E06000034"/>
    <x v="131"/>
    <s v="Single time point"/>
    <n v="2019"/>
    <s v="Children in kinship care"/>
    <x v="8"/>
    <s v="Number"/>
    <n v="27"/>
    <n v="43762"/>
    <n v="0.61697363009003248"/>
    <s v="0.6 per 1000 0-17 yr olds"/>
    <x v="1146"/>
    <n v="0"/>
  </r>
  <r>
    <s v="E06000019_Number of children fostered with relatives_Number"/>
    <s v="E06000019"/>
    <x v="54"/>
    <s v="Single time point"/>
    <n v="2019"/>
    <s v="Children in kinship care"/>
    <x v="8"/>
    <s v="Number"/>
    <n v="64"/>
    <n v="36103"/>
    <n v="1.7727058693183391"/>
    <s v="1.8 per 1000 0-17 yr olds"/>
    <x v="1147"/>
    <n v="0"/>
  </r>
  <r>
    <s v="E10000034_Number of children fostered with relatives_Number"/>
    <s v="E10000034"/>
    <x v="150"/>
    <s v="Single time point"/>
    <n v="2019"/>
    <s v="Children in kinship care"/>
    <x v="8"/>
    <s v="Number"/>
    <n v="172"/>
    <n v="117783"/>
    <n v="1.460312608780554"/>
    <s v="1.5 per 1000 0-17 yr olds"/>
    <x v="1148"/>
    <n v="0"/>
  </r>
  <r>
    <s v="E10000016_Number of children fostered with relatives_Number"/>
    <s v="E10000016"/>
    <x v="62"/>
    <s v="Single time point"/>
    <n v="2019"/>
    <s v="Children in kinship care"/>
    <x v="8"/>
    <s v="Number"/>
    <n v="47"/>
    <n v="340140"/>
    <n v="0.13817839713059327"/>
    <s v="0.1 per 1000 0-17 yr olds"/>
    <x v="1149"/>
    <n v="0"/>
  </r>
  <r>
    <s v="E06000035_Number of children fostered with relatives_Number"/>
    <s v="E06000035"/>
    <x v="77"/>
    <s v="Single time point"/>
    <n v="2019"/>
    <s v="Children in kinship care"/>
    <x v="8"/>
    <s v="Number"/>
    <n v="35"/>
    <n v="64391"/>
    <n v="0.54355422341631598"/>
    <s v="0.5 per 1000 0-17 yr olds"/>
    <x v="1150"/>
    <n v="0"/>
  </r>
  <r>
    <s v="E10000017_Number of children fostered with relatives_Number"/>
    <s v="E10000017"/>
    <x v="68"/>
    <s v="Single time point"/>
    <n v="2019"/>
    <s v="Children in kinship care"/>
    <x v="8"/>
    <s v="Number"/>
    <n v="231"/>
    <n v="249727"/>
    <n v="0.92501011104125697"/>
    <s v="0.9 per 1000 0-17 yr olds"/>
    <x v="1151"/>
    <n v="0"/>
  </r>
  <r>
    <s v="E06000008_Number of children fostered with relatives_Number"/>
    <s v="E06000008"/>
    <x v="7"/>
    <s v="Single time point"/>
    <n v="2019"/>
    <s v="Children in kinship care"/>
    <x v="8"/>
    <s v="Number"/>
    <n v="43"/>
    <n v="38481"/>
    <n v="1.1174345781034796"/>
    <s v="1.1 per 1000 0-17 yr olds"/>
    <x v="1152"/>
    <n v="0"/>
  </r>
  <r>
    <s v="E06000009_Number of children fostered with relatives_Number"/>
    <s v="E06000009"/>
    <x v="8"/>
    <s v="Single time point"/>
    <n v="2019"/>
    <s v="Children in kinship care"/>
    <x v="8"/>
    <s v="Number"/>
    <n v="75"/>
    <n v="28904"/>
    <n v="2.5947965679490728"/>
    <s v="2.6 per 1000 0-17 yr olds"/>
    <x v="1153"/>
    <n v="0"/>
  </r>
  <r>
    <s v="E10000024_Number of children fostered with relatives_Number"/>
    <s v="E10000024"/>
    <x v="92"/>
    <s v="Single time point"/>
    <n v="2019"/>
    <s v="Children in kinship care"/>
    <x v="8"/>
    <s v="Number"/>
    <n v="75"/>
    <n v="166542"/>
    <n v="0.45033685196527001"/>
    <s v="0.5 per 1000 0-17 yr olds"/>
    <x v="1154"/>
    <n v="0"/>
  </r>
  <r>
    <s v="E06000018_Number of children fostered with relatives_Number"/>
    <s v="E06000018"/>
    <x v="91"/>
    <s v="Single time point"/>
    <n v="2019"/>
    <s v="Children in kinship care"/>
    <x v="8"/>
    <s v="Number"/>
    <n v="45"/>
    <n v="68651"/>
    <n v="0.65548935922273532"/>
    <s v="0.7 per 1000 0-17 yr olds"/>
    <x v="1155"/>
    <n v="0"/>
  </r>
  <r>
    <s v="E06000051_Number of children fostered with relatives_Number"/>
    <s v="E06000051"/>
    <x v="110"/>
    <s v="Single time point"/>
    <n v="2019"/>
    <s v="Children in kinship care"/>
    <x v="8"/>
    <s v="Number"/>
    <n v="92"/>
    <n v="59839"/>
    <n v="1.5374588479085545"/>
    <s v="1.5 per 1000 0-17 yr olds"/>
    <x v="1156"/>
    <n v="0"/>
  </r>
  <r>
    <s v="E06000020_Number of children fostered with relatives_Number"/>
    <s v="E06000020"/>
    <x v="130"/>
    <s v="Single time point"/>
    <n v="2019"/>
    <s v="Children in kinship care"/>
    <x v="8"/>
    <s v="Number"/>
    <n v="47"/>
    <n v="40620"/>
    <n v="1.1570654849827671"/>
    <s v="1.2 per 1000 0-17 yr olds"/>
    <x v="1157"/>
    <n v="0"/>
  </r>
  <r>
    <s v="E06000049_Number of children fostered with relatives_Number"/>
    <s v="E06000049"/>
    <x v="23"/>
    <s v="Single time point"/>
    <n v="2019"/>
    <s v="Children in kinship care"/>
    <x v="8"/>
    <s v="Number"/>
    <n v="51"/>
    <n v="76523"/>
    <n v="0.66646629118042933"/>
    <s v="0.7 per 1000 0-17 yr olds"/>
    <x v="1158"/>
    <n v="0"/>
  </r>
  <r>
    <s v="E06000050_Number of children fostered with relatives_Number"/>
    <s v="E06000050"/>
    <x v="152"/>
    <s v="Single time point"/>
    <n v="2019"/>
    <s v="Children in kinship care"/>
    <x v="8"/>
    <s v="Number"/>
    <n v="70"/>
    <n v="68054"/>
    <n v="1.0285949393128986"/>
    <s v="1 per 1000 0-17 yr olds"/>
    <x v="1159"/>
    <n v="0"/>
  </r>
  <r>
    <s v="E06000052_Number of children fostered with relatives_Number"/>
    <s v="E06000052"/>
    <x v="26"/>
    <s v="Single time point"/>
    <n v="2019"/>
    <s v="Children in kinship care"/>
    <x v="8"/>
    <s v="Number"/>
    <n v="38"/>
    <n v="107810"/>
    <n v="0.35247194137835081"/>
    <s v="0.4 per 1000 0-17 yr olds"/>
    <x v="1160"/>
    <n v="0"/>
  </r>
  <r>
    <s v="E10000006_Number of children fostered with relatives_Number"/>
    <s v="E10000006"/>
    <x v="29"/>
    <s v="Single time point"/>
    <n v="2019"/>
    <s v="Children in kinship care"/>
    <x v="8"/>
    <s v="Number"/>
    <n v="62"/>
    <n v="92500"/>
    <n v="0.67027027027027031"/>
    <s v="0.7 per 1000 0-17 yr olds"/>
    <x v="1161"/>
    <n v="0"/>
  </r>
  <r>
    <s v="E10000013_Number of children fostered with relatives_Number"/>
    <s v="E10000013"/>
    <x v="44"/>
    <s v="Single time point"/>
    <n v="2019"/>
    <s v="Children in kinship care"/>
    <x v="8"/>
    <s v="Number"/>
    <n v="96"/>
    <n v="128136"/>
    <n v="0.74920397078104506"/>
    <s v="0.7 per 1000 0-17 yr olds"/>
    <x v="443"/>
    <n v="0"/>
  </r>
  <r>
    <s v="E10000015_Number of children fostered with relatives_Number"/>
    <s v="E10000015"/>
    <x v="55"/>
    <s v="Single time point"/>
    <n v="2019"/>
    <s v="Children in kinship care"/>
    <x v="8"/>
    <s v="Number"/>
    <n v="71"/>
    <n v="271005"/>
    <n v="0.26198778620320656"/>
    <s v="0.3 per 1000 0-17 yr olds"/>
    <x v="1162"/>
    <n v="0"/>
  </r>
  <r>
    <s v="E06000046_Number of children fostered with relatives_Number"/>
    <s v="E06000046"/>
    <x v="58"/>
    <s v="Single time point"/>
    <n v="2019"/>
    <s v="Children in kinship care"/>
    <x v="8"/>
    <s v="Number"/>
    <n v="61"/>
    <n v="24869"/>
    <n v="2.4528529494551448"/>
    <s v="2.5 per 1000 0-17 yr olds"/>
    <x v="1163"/>
    <n v="0"/>
  </r>
  <r>
    <s v="E10000019_Number of children fostered with relatives_Number"/>
    <s v="E10000019"/>
    <x v="73"/>
    <s v="Single time point"/>
    <n v="2019"/>
    <s v="Children in kinship care"/>
    <x v="8"/>
    <s v="Number"/>
    <n v="88"/>
    <n v="145641"/>
    <n v="0.60422545849039766"/>
    <s v="0.6 per 1000 0-17 yr olds"/>
    <x v="1164"/>
    <n v="0"/>
  </r>
  <r>
    <s v="E10000020_Number of children fostered with relatives_Number"/>
    <s v="E10000020"/>
    <x v="83"/>
    <s v="Single time point"/>
    <n v="2019"/>
    <s v="Children in kinship care"/>
    <x v="8"/>
    <s v="Number"/>
    <n v="89"/>
    <n v="170810"/>
    <n v="0.52104677712077752"/>
    <s v="0.5 per 1000 0-17 yr olds"/>
    <x v="1165"/>
    <n v="0"/>
  </r>
  <r>
    <s v="E10000021_Number of children fostered with relatives_Number"/>
    <s v="E10000021"/>
    <x v="89"/>
    <s v="Single time point"/>
    <n v="2019"/>
    <s v="Children in kinship care"/>
    <x v="8"/>
    <s v="Number"/>
    <n v="151"/>
    <n v="170235"/>
    <n v="0.88700913443181484"/>
    <s v="0.9 per 1000 0-17 yr olds"/>
    <x v="1166"/>
    <n v="0"/>
  </r>
  <r>
    <s v="E06000048_Number of children fostered with relatives_Number"/>
    <s v="E06000048"/>
    <x v="90"/>
    <s v="Single time point"/>
    <n v="2019"/>
    <s v="Children in kinship care"/>
    <x v="8"/>
    <s v="Number"/>
    <n v="54"/>
    <n v="59011"/>
    <e v="#N/A"/>
    <s v="0.9 per 1000 0-17 yr olds"/>
    <x v="1167"/>
    <n v="0"/>
  </r>
  <r>
    <s v="E10000025_Number of children fostered with relatives_Number"/>
    <s v="E10000025"/>
    <x v="94"/>
    <s v="Single time point"/>
    <n v="2019"/>
    <s v="Children in kinship care"/>
    <x v="8"/>
    <s v="Number"/>
    <n v="181"/>
    <n v="144788"/>
    <n v="1.2501035997458352"/>
    <s v="1.3 per 1000 0-17 yr olds"/>
    <x v="1168"/>
    <n v="0"/>
  </r>
  <r>
    <s v="E10000027_Number of children fostered with relatives_Number"/>
    <s v="E10000027"/>
    <x v="113"/>
    <s v="Single time point"/>
    <n v="2019"/>
    <s v="Children in kinship care"/>
    <x v="8"/>
    <s v="Number"/>
    <n v="39"/>
    <n v="110700"/>
    <n v="0.35230352303523033"/>
    <s v="0.4 per 1000 0-17 yr olds"/>
    <x v="1169"/>
    <n v="0"/>
  </r>
  <r>
    <s v="E10000029_Number of children fostered with relatives_Number"/>
    <s v="E10000029"/>
    <x v="124"/>
    <s v="Single time point"/>
    <n v="2019"/>
    <s v="Children in kinship care"/>
    <x v="8"/>
    <s v="Number"/>
    <n v="125"/>
    <n v="152752"/>
    <n v="0.81831989106525604"/>
    <s v="0.8 per 1000 0-17 yr olds"/>
    <x v="1170"/>
    <n v="0"/>
  </r>
  <r>
    <s v="E10000030_Number of children fostered with relatives_Number"/>
    <s v="E10000030"/>
    <x v="126"/>
    <s v="Single time point"/>
    <n v="2019"/>
    <s v="Children in kinship care"/>
    <x v="8"/>
    <s v="Number"/>
    <n v="129"/>
    <n v="261905"/>
    <n v="0.49254500677726654"/>
    <s v="0.5 per 1000 0-17 yr olds"/>
    <x v="1171"/>
    <n v="0"/>
  </r>
  <r>
    <s v="E10000031_Number of children fostered with relatives_Number"/>
    <s v="E10000031"/>
    <x v="140"/>
    <s v="Single time point"/>
    <n v="2019"/>
    <s v="Children in kinship care"/>
    <x v="8"/>
    <s v="Number"/>
    <n v="110"/>
    <n v="115928"/>
    <n v="0.94886481264232969"/>
    <s v="0.9 per 1000 0-17 yr olds"/>
    <x v="1172"/>
    <n v="0"/>
  </r>
  <r>
    <s v="E10000032_Number of children fostered with relatives_Number"/>
    <s v="E10000032"/>
    <x v="142"/>
    <s v="Single time point"/>
    <n v="2019"/>
    <s v="Children in kinship care"/>
    <x v="8"/>
    <s v="Number"/>
    <n v="24"/>
    <n v="174672"/>
    <n v="0.13740038472107721"/>
    <s v="0.1 per 1000 0-17 yr olds"/>
    <x v="1173"/>
    <n v="0"/>
  </r>
  <r>
    <s v="E09000001_Children in care in residential homes_Number"/>
    <s v="E09000001"/>
    <x v="25"/>
    <s v="Single time point"/>
    <n v="2019"/>
    <s v="Children in care"/>
    <x v="9"/>
    <s v="Number"/>
    <n v="0"/>
    <n v="1453"/>
    <n v="0"/>
    <s v="0 per 1000 0-17 yr olds"/>
    <x v="295"/>
    <n v="1"/>
  </r>
  <r>
    <s v="E09000007_Children in care in residential homes_Number"/>
    <s v="E09000007"/>
    <x v="21"/>
    <s v="Single time point"/>
    <n v="2019"/>
    <s v="Children in care"/>
    <x v="9"/>
    <s v="Number"/>
    <n v="0"/>
    <n v="50983"/>
    <n v="0"/>
    <s v="0 per 1000 0-17 yr olds"/>
    <x v="295"/>
    <n v="0"/>
  </r>
  <r>
    <s v="E09000011_Children in care in residential homes_Number"/>
    <s v="E09000011"/>
    <x v="45"/>
    <s v="Single time point"/>
    <n v="2019"/>
    <s v="Children in care"/>
    <x v="9"/>
    <s v="Number"/>
    <n v="0"/>
    <n v="68917"/>
    <n v="0"/>
    <s v="0 per 1000 0-17 yr olds"/>
    <x v="295"/>
    <n v="0"/>
  </r>
  <r>
    <s v="E09000012_Children in care in residential homes_Number"/>
    <s v="E09000012"/>
    <x v="46"/>
    <s v="Single time point"/>
    <n v="2019"/>
    <s v="Children in care"/>
    <x v="9"/>
    <s v="Number"/>
    <n v="0"/>
    <n v="63655"/>
    <n v="0"/>
    <s v="0 per 1000 0-17 yr olds"/>
    <x v="295"/>
    <n v="0"/>
  </r>
  <r>
    <s v="E09000013_Children in care in residential homes_Number"/>
    <s v="E09000013"/>
    <x v="48"/>
    <s v="Single time point"/>
    <n v="2019"/>
    <s v="Children in care"/>
    <x v="9"/>
    <s v="Number"/>
    <n v="12"/>
    <n v="36898"/>
    <n v="3.2522087918044338E-4"/>
    <s v="0.3 per 1000 0-17 yr olds"/>
    <x v="1174"/>
    <n v="0"/>
  </r>
  <r>
    <s v="E09000019_Children in care in residential homes_Number"/>
    <s v="E09000019"/>
    <x v="60"/>
    <s v="Single time point"/>
    <n v="2019"/>
    <s v="Children in care"/>
    <x v="9"/>
    <s v="Number"/>
    <s v="*"/>
    <n v="42098"/>
    <s v="*"/>
    <s v="N/A"/>
    <x v="356"/>
    <n v="0"/>
  </r>
  <r>
    <s v="E09000020_Children in care in residential homes_Number"/>
    <s v="E09000020"/>
    <x v="61"/>
    <s v="Single time point"/>
    <n v="2019"/>
    <s v="Children in care"/>
    <x v="9"/>
    <s v="Number"/>
    <n v="0"/>
    <n v="28678"/>
    <n v="0"/>
    <s v="0 per 1000 0-17 yr olds"/>
    <x v="295"/>
    <n v="0"/>
  </r>
  <r>
    <s v="E09000022_Children in care in residential homes_Number"/>
    <s v="E09000022"/>
    <x v="67"/>
    <s v="Single time point"/>
    <n v="2019"/>
    <s v="Children in care"/>
    <x v="9"/>
    <s v="Number"/>
    <n v="0"/>
    <n v="62629"/>
    <n v="0"/>
    <s v="0 per 1000 0-17 yr olds"/>
    <x v="295"/>
    <n v="0"/>
  </r>
  <r>
    <s v="E09000023_Children in care in residential homes_Number"/>
    <s v="E09000023"/>
    <x v="72"/>
    <s v="Single time point"/>
    <n v="2019"/>
    <s v="Children in care"/>
    <x v="9"/>
    <s v="Number"/>
    <s v="*"/>
    <n v="68458"/>
    <s v="*"/>
    <s v="N/A"/>
    <x v="356"/>
    <n v="0"/>
  </r>
  <r>
    <s v="E09000028_Children in care in residential homes_Number"/>
    <s v="E09000028"/>
    <x v="118"/>
    <s v="Single time point"/>
    <n v="2019"/>
    <s v="Children in care"/>
    <x v="9"/>
    <s v="Number"/>
    <s v="*"/>
    <n v="65121"/>
    <s v="*"/>
    <s v="N/A"/>
    <x v="356"/>
    <n v="0"/>
  </r>
  <r>
    <s v="E09000030_Children in care in residential homes_Number"/>
    <s v="E09000030"/>
    <x v="133"/>
    <s v="Single time point"/>
    <n v="2019"/>
    <s v="Children in care"/>
    <x v="9"/>
    <s v="Number"/>
    <s v="*"/>
    <n v="70973"/>
    <s v="*"/>
    <s v="N/A"/>
    <x v="356"/>
    <n v="0"/>
  </r>
  <r>
    <s v="E09000032_Children in care in residential homes_Number"/>
    <s v="E09000032"/>
    <x v="138"/>
    <s v="Single time point"/>
    <n v="2019"/>
    <s v="Children in care"/>
    <x v="9"/>
    <s v="Number"/>
    <s v="*"/>
    <n v="63840"/>
    <s v="*"/>
    <s v="N/A"/>
    <x v="356"/>
    <n v="0"/>
  </r>
  <r>
    <s v="E09000033_Children in care in residential homes_Number"/>
    <s v="E09000033"/>
    <x v="143"/>
    <s v="Single time point"/>
    <n v="2019"/>
    <s v="Children in care"/>
    <x v="9"/>
    <s v="Number"/>
    <s v="*"/>
    <n v="47445"/>
    <s v="*"/>
    <s v="N/A"/>
    <x v="356"/>
    <n v="0"/>
  </r>
  <r>
    <s v="E09000002_Children in care in residential homes_Number"/>
    <s v="E09000002"/>
    <x v="0"/>
    <s v="Single time point"/>
    <n v="2019"/>
    <s v="Children in care"/>
    <x v="9"/>
    <s v="Number"/>
    <s v="*"/>
    <n v="63401"/>
    <s v="*"/>
    <s v="N/A"/>
    <x v="356"/>
    <n v="0"/>
  </r>
  <r>
    <s v="E09000003_Children in care in residential homes_Number"/>
    <s v="E09000003"/>
    <x v="1"/>
    <s v="Single time point"/>
    <n v="2019"/>
    <s v="Children in care"/>
    <x v="9"/>
    <s v="Number"/>
    <n v="0"/>
    <n v="92701"/>
    <n v="0"/>
    <s v="0 per 1000 0-17 yr olds"/>
    <x v="295"/>
    <n v="0"/>
  </r>
  <r>
    <s v="E09000004_Children in care in residential homes_Number"/>
    <s v="E09000004"/>
    <x v="5"/>
    <s v="Single time point"/>
    <n v="2019"/>
    <s v="Children in care"/>
    <x v="9"/>
    <s v="Number"/>
    <n v="0"/>
    <n v="56853"/>
    <n v="0"/>
    <s v="0 per 1000 0-17 yr olds"/>
    <x v="295"/>
    <n v="0"/>
  </r>
  <r>
    <s v="E09000005_Children in care in residential homes_Number"/>
    <s v="E09000005"/>
    <x v="13"/>
    <s v="Single time point"/>
    <n v="2019"/>
    <s v="Children in care"/>
    <x v="9"/>
    <s v="Number"/>
    <n v="0"/>
    <n v="77893"/>
    <n v="0"/>
    <s v="0 per 1000 0-17 yr olds"/>
    <x v="295"/>
    <n v="0"/>
  </r>
  <r>
    <s v="E09000006_Children in care in residential homes_Number"/>
    <s v="E09000006"/>
    <x v="16"/>
    <s v="Single time point"/>
    <n v="2019"/>
    <s v="Children in care"/>
    <x v="9"/>
    <s v="Number"/>
    <n v="0"/>
    <n v="75055"/>
    <n v="0"/>
    <s v="0 per 1000 0-17 yr olds"/>
    <x v="295"/>
    <n v="0"/>
  </r>
  <r>
    <s v="E09000008_Children in care in residential homes_Number"/>
    <s v="E09000008"/>
    <x v="28"/>
    <s v="Single time point"/>
    <n v="2019"/>
    <s v="Children in care"/>
    <x v="9"/>
    <s v="Number"/>
    <s v="*"/>
    <n v="94702"/>
    <s v="*"/>
    <s v="N/A"/>
    <x v="356"/>
    <n v="0"/>
  </r>
  <r>
    <s v="E09000009_Children in care in residential homes_Number"/>
    <s v="E09000009"/>
    <x v="38"/>
    <s v="Single time point"/>
    <n v="2019"/>
    <s v="Children in care"/>
    <x v="9"/>
    <s v="Number"/>
    <n v="0"/>
    <n v="81732"/>
    <n v="0"/>
    <s v="0 per 1000 0-17 yr olds"/>
    <x v="295"/>
    <n v="0"/>
  </r>
  <r>
    <s v="E09000010_Children in care in residential homes_Number"/>
    <s v="E09000010"/>
    <x v="41"/>
    <s v="Single time point"/>
    <n v="2019"/>
    <s v="Children in care"/>
    <x v="9"/>
    <s v="Number"/>
    <n v="0"/>
    <n v="84497"/>
    <n v="0"/>
    <s v="0 per 1000 0-17 yr olds"/>
    <x v="295"/>
    <n v="0"/>
  </r>
  <r>
    <s v="E09000014_Children in care in residential homes_Number"/>
    <s v="E09000014"/>
    <x v="50"/>
    <s v="Single time point"/>
    <n v="2019"/>
    <s v="Children in care"/>
    <x v="9"/>
    <s v="Number"/>
    <s v="*"/>
    <n v="60398"/>
    <s v="*"/>
    <s v="N/A"/>
    <x v="356"/>
    <n v="0"/>
  </r>
  <r>
    <s v="E09000015_Children in care in residential homes_Number"/>
    <s v="E09000015"/>
    <x v="51"/>
    <s v="Single time point"/>
    <n v="2019"/>
    <s v="Children in care"/>
    <x v="9"/>
    <s v="Number"/>
    <n v="0"/>
    <n v="58373"/>
    <n v="0"/>
    <s v="0 per 1000 0-17 yr olds"/>
    <x v="295"/>
    <n v="0"/>
  </r>
  <r>
    <s v="E09000016_Children in care in residential homes_Number"/>
    <s v="E09000016"/>
    <x v="53"/>
    <s v="Single time point"/>
    <n v="2019"/>
    <s v="Children in care"/>
    <x v="9"/>
    <s v="Number"/>
    <n v="0"/>
    <n v="57541"/>
    <n v="0"/>
    <s v="0 per 1000 0-17 yr olds"/>
    <x v="295"/>
    <n v="0"/>
  </r>
  <r>
    <s v="E09000017_Children in care in residential homes_Number"/>
    <s v="E09000017"/>
    <x v="56"/>
    <s v="Single time point"/>
    <n v="2019"/>
    <s v="Children in care"/>
    <x v="9"/>
    <s v="Number"/>
    <n v="0"/>
    <n v="73377"/>
    <n v="0"/>
    <s v="0 per 1000 0-17 yr olds"/>
    <x v="295"/>
    <n v="0"/>
  </r>
  <r>
    <s v="E09000018_Children in care in residential homes_Number"/>
    <s v="E09000018"/>
    <x v="57"/>
    <s v="Single time point"/>
    <n v="2019"/>
    <s v="Children in care"/>
    <x v="9"/>
    <s v="Number"/>
    <s v="*"/>
    <n v="64898"/>
    <s v="*"/>
    <s v="N/A"/>
    <x v="356"/>
    <n v="0"/>
  </r>
  <r>
    <s v="E09000021_Children in care in residential homes_Number"/>
    <s v="E09000021"/>
    <x v="64"/>
    <s v="Single time point"/>
    <n v="2019"/>
    <s v="Children in care"/>
    <x v="9"/>
    <s v="Number"/>
    <s v="*"/>
    <n v="38977"/>
    <s v="*"/>
    <s v="N/A"/>
    <x v="356"/>
    <n v="0"/>
  </r>
  <r>
    <s v="E09000024_Children in care in residential homes_Number"/>
    <s v="E09000024"/>
    <x v="78"/>
    <s v="Single time point"/>
    <n v="2019"/>
    <s v="Children in care"/>
    <x v="9"/>
    <s v="Number"/>
    <n v="7"/>
    <n v="47266"/>
    <n v="1.4809799856133372E-4"/>
    <s v="0.1 per 1000 0-17 yr olds"/>
    <x v="1175"/>
    <n v="0"/>
  </r>
  <r>
    <s v="E09000025_Children in care in residential homes_Number"/>
    <s v="E09000025"/>
    <x v="82"/>
    <s v="Single time point"/>
    <n v="2019"/>
    <s v="Children in care"/>
    <x v="9"/>
    <s v="Number"/>
    <n v="0"/>
    <n v="86567"/>
    <n v="0"/>
    <s v="0 per 1000 0-17 yr olds"/>
    <x v="295"/>
    <n v="0"/>
  </r>
  <r>
    <s v="E09000026_Children in care in residential homes_Number"/>
    <s v="E09000026"/>
    <x v="100"/>
    <s v="Single time point"/>
    <n v="2019"/>
    <s v="Children in care"/>
    <x v="9"/>
    <s v="Number"/>
    <n v="7"/>
    <n v="76159"/>
    <n v="9.1912971546370098E-5"/>
    <s v="0.1 per 1000 0-17 yr olds"/>
    <x v="1176"/>
    <n v="0"/>
  </r>
  <r>
    <s v="E09000027_Children in care in residential homes_Number"/>
    <s v="E09000027"/>
    <x v="102"/>
    <s v="Single time point"/>
    <n v="2019"/>
    <s v="Children in care"/>
    <x v="9"/>
    <s v="Number"/>
    <n v="0"/>
    <n v="45525"/>
    <n v="0"/>
    <s v="0 per 1000 0-17 yr olds"/>
    <x v="295"/>
    <n v="0"/>
  </r>
  <r>
    <s v="E09000029_Children in care in residential homes_Number"/>
    <s v="E09000029"/>
    <x v="127"/>
    <s v="Single time point"/>
    <n v="2019"/>
    <s v="Children in care"/>
    <x v="9"/>
    <s v="Number"/>
    <n v="0"/>
    <n v="47941"/>
    <n v="0"/>
    <s v="0 per 1000 0-17 yr olds"/>
    <x v="295"/>
    <n v="0"/>
  </r>
  <r>
    <s v="E09000031_Children in care in residential homes_Number"/>
    <s v="E09000031"/>
    <x v="137"/>
    <s v="Single time point"/>
    <n v="2019"/>
    <s v="Children in care"/>
    <x v="9"/>
    <s v="Number"/>
    <n v="0"/>
    <n v="67017"/>
    <n v="0"/>
    <s v="0 per 1000 0-17 yr olds"/>
    <x v="295"/>
    <n v="0"/>
  </r>
  <r>
    <s v="E08000025_Children in care in residential homes_Number"/>
    <s v="E08000025"/>
    <x v="6"/>
    <s v="Single time point"/>
    <n v="2019"/>
    <s v="Children in care"/>
    <x v="9"/>
    <s v="Number"/>
    <s v="*"/>
    <n v="288388"/>
    <s v="*"/>
    <s v="N/A"/>
    <x v="356"/>
    <n v="0"/>
  </r>
  <r>
    <s v="E08000026_Children in care in residential homes_Number"/>
    <s v="E08000026"/>
    <x v="27"/>
    <s v="Single time point"/>
    <n v="2019"/>
    <s v="Children in care"/>
    <x v="9"/>
    <s v="Number"/>
    <n v="0"/>
    <n v="78994"/>
    <n v="0"/>
    <s v="0 per 1000 0-17 yr olds"/>
    <x v="295"/>
    <n v="0"/>
  </r>
  <r>
    <s v="E08000027_Children in care in residential homes_Number"/>
    <s v="E08000027"/>
    <x v="36"/>
    <s v="Single time point"/>
    <n v="2019"/>
    <s v="Children in care"/>
    <x v="9"/>
    <s v="Number"/>
    <n v="7"/>
    <n v="69265"/>
    <n v="1.0106114199090449E-4"/>
    <s v="0.1 per 1000 0-17 yr olds"/>
    <x v="1177"/>
    <n v="0"/>
  </r>
  <r>
    <s v="E08000028_Children in care in residential homes_Number"/>
    <s v="E08000028"/>
    <x v="107"/>
    <s v="Single time point"/>
    <n v="2019"/>
    <s v="Children in care"/>
    <x v="9"/>
    <s v="Number"/>
    <n v="42"/>
    <n v="81920"/>
    <n v="5.1269531250000002E-4"/>
    <s v="0.5 per 1000 0-17 yr olds"/>
    <x v="1178"/>
    <n v="0"/>
  </r>
  <r>
    <s v="E08000029_Children in care in residential homes_Number"/>
    <s v="E08000029"/>
    <x v="112"/>
    <s v="Single time point"/>
    <n v="2019"/>
    <s v="Children in care"/>
    <x v="9"/>
    <s v="Number"/>
    <n v="0"/>
    <n v="46946"/>
    <n v="0"/>
    <s v="0 per 1000 0-17 yr olds"/>
    <x v="295"/>
    <n v="0"/>
  </r>
  <r>
    <s v="E08000030_Children in care in residential homes_Number"/>
    <s v="E08000030"/>
    <x v="136"/>
    <s v="Single time point"/>
    <n v="2019"/>
    <s v="Children in care"/>
    <x v="9"/>
    <s v="Number"/>
    <n v="8"/>
    <n v="68157"/>
    <n v="1.1737605821852487E-4"/>
    <s v="0.1 per 1000 0-17 yr olds"/>
    <x v="1179"/>
    <n v="0"/>
  </r>
  <r>
    <s v="E08000031_Children in care in residential homes_Number"/>
    <s v="E08000031"/>
    <x v="149"/>
    <s v="Single time point"/>
    <n v="2019"/>
    <s v="Children in care"/>
    <x v="9"/>
    <s v="Number"/>
    <n v="0"/>
    <n v="61244"/>
    <n v="0"/>
    <s v="0 per 1000 0-17 yr olds"/>
    <x v="295"/>
    <n v="0"/>
  </r>
  <r>
    <s v="E08000011_Children in care in residential homes_Number"/>
    <s v="E08000011"/>
    <x v="66"/>
    <s v="Single time point"/>
    <n v="2019"/>
    <s v="Children in care"/>
    <x v="9"/>
    <s v="Number"/>
    <s v="*"/>
    <n v="33477"/>
    <s v="*"/>
    <s v="N/A"/>
    <x v="356"/>
    <n v="0"/>
  </r>
  <r>
    <s v="E08000012_Children in care in residential homes_Number"/>
    <s v="E08000012"/>
    <x v="74"/>
    <s v="Single time point"/>
    <n v="2019"/>
    <s v="Children in care"/>
    <x v="9"/>
    <s v="Number"/>
    <n v="5"/>
    <n v="94902"/>
    <n v="5.2685928642178246E-5"/>
    <s v="0.1 per 1000 0-17 yr olds"/>
    <x v="1180"/>
    <n v="0"/>
  </r>
  <r>
    <s v="E08000013_Children in care in residential homes_Number"/>
    <s v="E08000013"/>
    <x v="153"/>
    <s v="Single time point"/>
    <n v="2019"/>
    <s v="Children in care"/>
    <x v="9"/>
    <s v="Number"/>
    <n v="0"/>
    <n v="36785"/>
    <n v="0"/>
    <s v="0 per 1000 0-17 yr olds"/>
    <x v="295"/>
    <n v="0"/>
  </r>
  <r>
    <s v="E08000014_Children in care in residential homes_Number"/>
    <s v="E08000014"/>
    <x v="108"/>
    <s v="Single time point"/>
    <n v="2019"/>
    <s v="Children in care"/>
    <x v="9"/>
    <s v="Number"/>
    <n v="0"/>
    <n v="53833"/>
    <n v="0"/>
    <s v="0 per 1000 0-17 yr olds"/>
    <x v="295"/>
    <n v="0"/>
  </r>
  <r>
    <s v="E08000015_Children in care in residential homes_Number"/>
    <s v="E08000015"/>
    <x v="147"/>
    <s v="Single time point"/>
    <n v="2019"/>
    <s v="Children in care"/>
    <x v="9"/>
    <s v="Number"/>
    <s v="*"/>
    <n v="67576"/>
    <s v="*"/>
    <s v="N/A"/>
    <x v="356"/>
    <n v="0"/>
  </r>
  <r>
    <s v="E08000001_Children in care in residential homes_Number"/>
    <s v="E08000001"/>
    <x v="9"/>
    <s v="Single time point"/>
    <n v="2019"/>
    <s v="Children in care"/>
    <x v="9"/>
    <s v="Number"/>
    <n v="0"/>
    <n v="67670"/>
    <n v="0"/>
    <s v="0 per 1000 0-17 yr olds"/>
    <x v="295"/>
    <n v="0"/>
  </r>
  <r>
    <s v="E08000002_Children in care in residential homes_Number"/>
    <s v="E08000002"/>
    <x v="18"/>
    <s v="Single time point"/>
    <n v="2019"/>
    <s v="Children in care"/>
    <x v="9"/>
    <s v="Number"/>
    <s v="*"/>
    <n v="43142"/>
    <s v="*"/>
    <s v="N/A"/>
    <x v="356"/>
    <n v="0"/>
  </r>
  <r>
    <s v="E08000003_Children in care in residential homes_Number"/>
    <s v="E08000003"/>
    <x v="76"/>
    <s v="Single time point"/>
    <n v="2019"/>
    <s v="Children in care"/>
    <x v="9"/>
    <s v="Number"/>
    <s v="*"/>
    <n v="121962"/>
    <s v="*"/>
    <s v="N/A"/>
    <x v="356"/>
    <n v="0"/>
  </r>
  <r>
    <s v="E08000004_Children in care in residential homes_Number"/>
    <s v="E08000004"/>
    <x v="93"/>
    <s v="Single time point"/>
    <n v="2019"/>
    <s v="Children in care"/>
    <x v="9"/>
    <s v="Number"/>
    <s v="*"/>
    <n v="59416"/>
    <s v="*"/>
    <s v="N/A"/>
    <x v="356"/>
    <n v="0"/>
  </r>
  <r>
    <s v="E08000005_Children in care in residential homes_Number"/>
    <s v="E08000005"/>
    <x v="103"/>
    <s v="Single time point"/>
    <n v="2019"/>
    <s v="Children in care"/>
    <x v="9"/>
    <s v="Number"/>
    <n v="0"/>
    <n v="52689"/>
    <n v="0"/>
    <s v="0 per 1000 0-17 yr olds"/>
    <x v="295"/>
    <n v="0"/>
  </r>
  <r>
    <s v="E08000006_Children in care in residential homes_Number"/>
    <s v="E08000006"/>
    <x v="106"/>
    <s v="Single time point"/>
    <n v="2019"/>
    <s v="Children in care"/>
    <x v="9"/>
    <s v="Number"/>
    <s v="*"/>
    <n v="56566"/>
    <s v="*"/>
    <s v="N/A"/>
    <x v="356"/>
    <n v="0"/>
  </r>
  <r>
    <s v="E08000007_Children in care in residential homes_Number"/>
    <s v="E08000007"/>
    <x v="121"/>
    <s v="Single time point"/>
    <n v="2019"/>
    <s v="Children in care"/>
    <x v="9"/>
    <s v="Number"/>
    <n v="0"/>
    <n v="63141"/>
    <n v="0"/>
    <s v="0 per 1000 0-17 yr olds"/>
    <x v="295"/>
    <n v="0"/>
  </r>
  <r>
    <s v="E08000008_Children in care in residential homes_Number"/>
    <s v="E08000008"/>
    <x v="129"/>
    <s v="Single time point"/>
    <n v="2019"/>
    <s v="Children in care"/>
    <x v="9"/>
    <s v="Number"/>
    <n v="0"/>
    <n v="50223"/>
    <n v="0"/>
    <s v="0 per 1000 0-17 yr olds"/>
    <x v="295"/>
    <n v="0"/>
  </r>
  <r>
    <s v="E08000009_Children in care in residential homes_Number"/>
    <s v="E08000009"/>
    <x v="134"/>
    <s v="Single time point"/>
    <n v="2019"/>
    <s v="Children in care"/>
    <x v="9"/>
    <s v="Number"/>
    <s v="*"/>
    <n v="56087"/>
    <s v="*"/>
    <s v="N/A"/>
    <x v="356"/>
    <n v="0"/>
  </r>
  <r>
    <s v="E08000010_Children in care in residential homes_Number"/>
    <s v="E08000010"/>
    <x v="144"/>
    <s v="Single time point"/>
    <n v="2019"/>
    <s v="Children in care"/>
    <x v="9"/>
    <s v="Number"/>
    <s v="*"/>
    <n v="68388"/>
    <s v="*"/>
    <s v="N/A"/>
    <x v="356"/>
    <n v="0"/>
  </r>
  <r>
    <s v="E08000016_Children in care in residential homes_Number"/>
    <s v="E08000016"/>
    <x v="2"/>
    <s v="Single time point"/>
    <n v="2019"/>
    <s v="Children in care"/>
    <x v="9"/>
    <s v="Number"/>
    <s v="*"/>
    <n v="50727"/>
    <s v="*"/>
    <s v="N/A"/>
    <x v="356"/>
    <n v="0"/>
  </r>
  <r>
    <s v="E08000017_Children in care in residential homes_Number"/>
    <s v="E08000017"/>
    <x v="34"/>
    <s v="Single time point"/>
    <n v="2019"/>
    <s v="Children in care"/>
    <x v="9"/>
    <s v="Number"/>
    <n v="0"/>
    <n v="66448"/>
    <n v="0"/>
    <s v="0 per 1000 0-17 yr olds"/>
    <x v="295"/>
    <n v="0"/>
  </r>
  <r>
    <s v="E08000018_Children in care in residential homes_Number"/>
    <s v="E08000018"/>
    <x v="104"/>
    <s v="Single time point"/>
    <n v="2019"/>
    <s v="Children in care"/>
    <x v="9"/>
    <s v="Number"/>
    <n v="0"/>
    <n v="57196"/>
    <n v="0"/>
    <s v="0 per 1000 0-17 yr olds"/>
    <x v="295"/>
    <n v="0"/>
  </r>
  <r>
    <s v="E08000019_Children in care in residential homes_Number"/>
    <s v="E08000019"/>
    <x v="109"/>
    <s v="Single time point"/>
    <n v="2019"/>
    <s v="Children in care"/>
    <x v="9"/>
    <s v="Number"/>
    <n v="0"/>
    <n v="117497"/>
    <n v="0"/>
    <s v="0 per 1000 0-17 yr olds"/>
    <x v="295"/>
    <n v="0"/>
  </r>
  <r>
    <s v="E08000032_Children in care in residential homes_Number"/>
    <s v="E08000032"/>
    <x v="12"/>
    <s v="Single time point"/>
    <n v="2019"/>
    <s v="Children in care"/>
    <x v="9"/>
    <s v="Number"/>
    <n v="0"/>
    <n v="142005"/>
    <n v="0"/>
    <s v="0 per 1000 0-17 yr olds"/>
    <x v="295"/>
    <n v="0"/>
  </r>
  <r>
    <s v="E08000033_Children in care in residential homes_Number"/>
    <s v="E08000033"/>
    <x v="19"/>
    <s v="Single time point"/>
    <n v="2019"/>
    <s v="Children in care"/>
    <x v="9"/>
    <s v="Number"/>
    <s v="*"/>
    <n v="46021"/>
    <s v="*"/>
    <s v="N/A"/>
    <x v="356"/>
    <n v="0"/>
  </r>
  <r>
    <s v="E08000034_Children in care in residential homes_Number"/>
    <s v="E08000034"/>
    <x v="65"/>
    <s v="Single time point"/>
    <n v="2019"/>
    <s v="Children in care"/>
    <x v="9"/>
    <s v="Number"/>
    <s v="*"/>
    <n v="100174"/>
    <s v="*"/>
    <s v="N/A"/>
    <x v="356"/>
    <n v="0"/>
  </r>
  <r>
    <s v="E08000035_Children in care in residential homes_Number"/>
    <s v="E08000035"/>
    <x v="69"/>
    <s v="Single time point"/>
    <n v="2019"/>
    <s v="Children in care"/>
    <x v="9"/>
    <s v="Number"/>
    <n v="0"/>
    <n v="168176"/>
    <n v="0"/>
    <s v="0 per 1000 0-17 yr olds"/>
    <x v="295"/>
    <n v="0"/>
  </r>
  <r>
    <s v="E08000036_Children in care in residential homes_Number"/>
    <s v="E08000036"/>
    <x v="135"/>
    <s v="Single time point"/>
    <n v="2019"/>
    <s v="Children in care"/>
    <x v="9"/>
    <s v="Number"/>
    <n v="20"/>
    <n v="72893"/>
    <n v="2.7437476849628909E-4"/>
    <s v="0.3 per 1000 0-17 yr olds"/>
    <x v="1181"/>
    <n v="0"/>
  </r>
  <r>
    <s v="E08000020_Children in care in residential homes_Number"/>
    <s v="E08000020"/>
    <x v="43"/>
    <s v="Single time point"/>
    <n v="2019"/>
    <s v="Children in care"/>
    <x v="9"/>
    <s v="Number"/>
    <s v="*"/>
    <n v="39605"/>
    <s v="*"/>
    <s v="N/A"/>
    <x v="356"/>
    <n v="0"/>
  </r>
  <r>
    <s v="E08000021_Children in care in residential homes_Number"/>
    <s v="E08000021"/>
    <x v="81"/>
    <s v="Single time point"/>
    <n v="2019"/>
    <s v="Children in care"/>
    <x v="9"/>
    <s v="Number"/>
    <n v="11"/>
    <n v="58056"/>
    <n v="1.8947223370538791E-4"/>
    <s v="0.2 per 1000 0-17 yr olds"/>
    <x v="1182"/>
    <n v="0"/>
  </r>
  <r>
    <s v="E08000022_Children in care in residential homes_Number"/>
    <s v="E08000022"/>
    <x v="87"/>
    <s v="Single time point"/>
    <n v="2019"/>
    <s v="Children in care"/>
    <x v="9"/>
    <s v="Number"/>
    <n v="0"/>
    <n v="41360"/>
    <n v="0"/>
    <s v="0 per 1000 0-17 yr olds"/>
    <x v="295"/>
    <n v="0"/>
  </r>
  <r>
    <s v="E08000023_Children in care in residential homes_Number"/>
    <s v="E08000023"/>
    <x v="115"/>
    <s v="Single time point"/>
    <n v="2019"/>
    <s v="Children in care"/>
    <x v="9"/>
    <s v="Number"/>
    <s v="*"/>
    <n v="29920"/>
    <s v="*"/>
    <s v="N/A"/>
    <x v="356"/>
    <n v="0"/>
  </r>
  <r>
    <s v="E08000024_Children in care in residential homes_Number"/>
    <s v="E08000024"/>
    <x v="125"/>
    <s v="Single time point"/>
    <n v="2019"/>
    <s v="Children in care"/>
    <x v="9"/>
    <s v="Number"/>
    <n v="0"/>
    <n v="54563"/>
    <n v="0"/>
    <s v="0 per 1000 0-17 yr olds"/>
    <x v="295"/>
    <n v="0"/>
  </r>
  <r>
    <s v="E06000053_Children in care in residential homes_Number"/>
    <s v="E06000053"/>
    <x v="59"/>
    <s v="Single time point"/>
    <n v="2019"/>
    <s v="Children in care"/>
    <x v="9"/>
    <s v="Number"/>
    <n v="0"/>
    <n v="368"/>
    <n v="0"/>
    <s v="0 per 1000 0-17 yr olds"/>
    <x v="295"/>
    <n v="1"/>
  </r>
  <r>
    <s v="E06000022_Children in care in residential homes_Number"/>
    <s v="E06000022"/>
    <x v="3"/>
    <s v="Single time point"/>
    <n v="2019"/>
    <s v="Children in care"/>
    <x v="9"/>
    <s v="Number"/>
    <n v="21"/>
    <n v="35946"/>
    <n v="5.8420964780504087E-4"/>
    <s v="0.6 per 1000 0-17 yr olds"/>
    <x v="1183"/>
    <n v="0"/>
  </r>
  <r>
    <s v="E06000023_Children in care in residential homes_Number"/>
    <s v="E06000023"/>
    <x v="15"/>
    <s v="Single time point"/>
    <n v="2019"/>
    <s v="Children in care"/>
    <x v="9"/>
    <s v="Number"/>
    <s v="*"/>
    <n v="94016"/>
    <s v="*"/>
    <s v="N/A"/>
    <x v="356"/>
    <n v="0"/>
  </r>
  <r>
    <s v="E06000024_Children in care in residential homes_Number"/>
    <s v="E06000024"/>
    <x v="86"/>
    <s v="Single time point"/>
    <n v="2019"/>
    <s v="Children in care"/>
    <x v="9"/>
    <s v="Number"/>
    <s v="*"/>
    <n v="43435"/>
    <s v="*"/>
    <s v="N/A"/>
    <x v="356"/>
    <n v="0"/>
  </r>
  <r>
    <s v="E06000025_Children in care in residential homes_Number"/>
    <s v="E06000025"/>
    <x v="114"/>
    <s v="Single time point"/>
    <n v="2019"/>
    <s v="Children in care"/>
    <x v="9"/>
    <s v="Number"/>
    <s v="*"/>
    <n v="58867"/>
    <s v="*"/>
    <s v="N/A"/>
    <x v="356"/>
    <n v="0"/>
  </r>
  <r>
    <s v="E06000001_Children in care in residential homes_Number"/>
    <s v="E06000001"/>
    <x v="52"/>
    <s v="Single time point"/>
    <n v="2019"/>
    <s v="Children in care"/>
    <x v="9"/>
    <s v="Number"/>
    <s v="*"/>
    <n v="20006"/>
    <s v="*"/>
    <s v="N/A"/>
    <x v="356"/>
    <n v="0"/>
  </r>
  <r>
    <s v="E06000002_Children in care in residential homes_Number"/>
    <s v="E06000002"/>
    <x v="79"/>
    <s v="Single time point"/>
    <n v="2019"/>
    <s v="Children in care"/>
    <x v="9"/>
    <s v="Number"/>
    <s v="*"/>
    <n v="32513"/>
    <s v="*"/>
    <s v="N/A"/>
    <x v="356"/>
    <n v="0"/>
  </r>
  <r>
    <s v="E06000003_Children in care in residential homes_Number"/>
    <s v="E06000003"/>
    <x v="101"/>
    <s v="Single time point"/>
    <n v="2019"/>
    <s v="Children in care"/>
    <x v="9"/>
    <s v="Number"/>
    <n v="0"/>
    <n v="27626"/>
    <n v="0"/>
    <s v="0 per 1000 0-17 yr olds"/>
    <x v="295"/>
    <n v="0"/>
  </r>
  <r>
    <s v="E06000004_Children in care in residential homes_Number"/>
    <s v="E06000004"/>
    <x v="122"/>
    <s v="Single time point"/>
    <n v="2019"/>
    <s v="Children in care"/>
    <x v="9"/>
    <s v="Number"/>
    <s v="*"/>
    <n v="43521"/>
    <s v="*"/>
    <s v="N/A"/>
    <x v="356"/>
    <n v="0"/>
  </r>
  <r>
    <s v="E06000010_Children in care in residential homes_Number"/>
    <s v="E06000010"/>
    <x v="63"/>
    <s v="Single time point"/>
    <n v="2019"/>
    <s v="Children in care"/>
    <x v="9"/>
    <s v="Number"/>
    <n v="0"/>
    <n v="57023"/>
    <n v="0"/>
    <s v="0 per 1000 0-17 yr olds"/>
    <x v="295"/>
    <n v="0"/>
  </r>
  <r>
    <s v="E06000011_Children in care in residential homes_Number"/>
    <s v="E06000011"/>
    <x v="39"/>
    <s v="Single time point"/>
    <n v="2019"/>
    <s v="Children in care"/>
    <x v="9"/>
    <s v="Number"/>
    <s v="*"/>
    <n v="62942"/>
    <s v="*"/>
    <s v="N/A"/>
    <x v="356"/>
    <n v="0"/>
  </r>
  <r>
    <s v="E06000012_Children in care in residential homes_Number"/>
    <s v="E06000012"/>
    <x v="84"/>
    <s v="Single time point"/>
    <n v="2019"/>
    <s v="Children in care"/>
    <x v="9"/>
    <s v="Number"/>
    <s v="*"/>
    <n v="34503"/>
    <s v="*"/>
    <s v="N/A"/>
    <x v="356"/>
    <n v="0"/>
  </r>
  <r>
    <s v="E06000013_Children in care in residential homes_Number"/>
    <s v="E06000013"/>
    <x v="85"/>
    <s v="Single time point"/>
    <n v="2019"/>
    <s v="Children in care"/>
    <x v="9"/>
    <s v="Number"/>
    <n v="0"/>
    <n v="35714"/>
    <n v="0"/>
    <s v="0 per 1000 0-17 yr olds"/>
    <x v="295"/>
    <n v="0"/>
  </r>
  <r>
    <s v="E10000023_Children in care in residential homes_Number"/>
    <s v="E10000023"/>
    <x v="88"/>
    <s v="Single time point"/>
    <n v="2019"/>
    <s v="Children in care"/>
    <x v="9"/>
    <s v="Number"/>
    <n v="0"/>
    <n v="117499"/>
    <n v="0"/>
    <s v="0 per 1000 0-17 yr olds"/>
    <x v="295"/>
    <n v="0"/>
  </r>
  <r>
    <s v="E06000014_Children in care in residential homes_Number"/>
    <s v="E06000014"/>
    <x v="151"/>
    <s v="Single time point"/>
    <n v="2019"/>
    <s v="Children in care"/>
    <x v="9"/>
    <s v="Number"/>
    <n v="0"/>
    <n v="36572"/>
    <n v="0"/>
    <s v="0 per 1000 0-17 yr olds"/>
    <x v="295"/>
    <n v="0"/>
  </r>
  <r>
    <s v="E06000032_Children in care in residential homes_Number"/>
    <s v="E06000032"/>
    <x v="75"/>
    <s v="Single time point"/>
    <n v="2019"/>
    <s v="Children in care"/>
    <x v="9"/>
    <s v="Number"/>
    <n v="0"/>
    <n v="57375"/>
    <n v="0"/>
    <s v="0 per 1000 0-17 yr olds"/>
    <x v="295"/>
    <n v="0"/>
  </r>
  <r>
    <s v="E06000055_Children in care in residential homes_Number"/>
    <s v="E06000055"/>
    <x v="4"/>
    <s v="Single time point"/>
    <n v="2019"/>
    <s v="Children in care"/>
    <x v="9"/>
    <s v="Number"/>
    <s v="*"/>
    <n v="40088"/>
    <s v="*"/>
    <s v="N/A"/>
    <x v="356"/>
    <n v="0"/>
  </r>
  <r>
    <s v="E06000056_Children in care in residential homes_Number"/>
    <s v="E06000056"/>
    <x v="22"/>
    <s v="Single time point"/>
    <n v="2019"/>
    <s v="Children in care"/>
    <x v="9"/>
    <s v="Number"/>
    <s v="*"/>
    <n v="62515"/>
    <s v="*"/>
    <s v="N/A"/>
    <x v="356"/>
    <n v="0"/>
  </r>
  <r>
    <s v="E10000002_Children in care in residential homes_Number"/>
    <s v="E10000002"/>
    <x v="17"/>
    <s v="Single time point"/>
    <n v="2019"/>
    <s v="Children in care"/>
    <x v="9"/>
    <s v="Number"/>
    <n v="0"/>
    <n v="124321"/>
    <n v="0"/>
    <s v="0 per 1000 0-17 yr olds"/>
    <x v="295"/>
    <n v="0"/>
  </r>
  <r>
    <s v="E06000042_Children in care in residential homes_Number"/>
    <s v="E06000042"/>
    <x v="80"/>
    <s v="Single time point"/>
    <n v="2019"/>
    <s v="Children in care"/>
    <x v="9"/>
    <s v="Number"/>
    <s v="*"/>
    <n v="68278"/>
    <s v="*"/>
    <s v="N/A"/>
    <x v="356"/>
    <n v="0"/>
  </r>
  <r>
    <s v="E10000007_Children in care in residential homes_Number"/>
    <s v="E10000007"/>
    <x v="32"/>
    <s v="Single time point"/>
    <n v="2019"/>
    <s v="Children in care"/>
    <x v="9"/>
    <s v="Number"/>
    <n v="9"/>
    <n v="153272"/>
    <n v="5.871913982984498E-5"/>
    <s v="0.1 per 1000 0-17 yr olds"/>
    <x v="1184"/>
    <n v="0"/>
  </r>
  <r>
    <s v="E06000015_Children in care in residential homes_Number"/>
    <s v="E06000015"/>
    <x v="31"/>
    <s v="Single time point"/>
    <n v="2019"/>
    <s v="Children in care"/>
    <x v="9"/>
    <s v="Number"/>
    <n v="0"/>
    <n v="59899"/>
    <n v="0"/>
    <s v="0 per 1000 0-17 yr olds"/>
    <x v="295"/>
    <n v="0"/>
  </r>
  <r>
    <s v="E10000009_Children in care in residential homes_Number"/>
    <s v="E10000009"/>
    <x v="35"/>
    <s v="Single time point"/>
    <n v="2019"/>
    <s v="Children in care"/>
    <x v="9"/>
    <s v="Number"/>
    <n v="33"/>
    <n v="76699"/>
    <n v="4.3025332794430178E-4"/>
    <s v="0.4 per 1000 0-17 yr olds"/>
    <x v="1185"/>
    <n v="0"/>
  </r>
  <r>
    <s v="E06000029_Children in care in residential homes_Number"/>
    <s v="E06000029"/>
    <x v="97"/>
    <s v="Single time point"/>
    <n v="2019"/>
    <s v="Children in care"/>
    <x v="9"/>
    <s v="Number"/>
    <s v="*"/>
    <n v="30188"/>
    <s v="*"/>
    <s v="N/A"/>
    <x v="356"/>
    <n v="0"/>
  </r>
  <r>
    <s v="E06000028_Children in care in residential homes_Number"/>
    <s v="E06000028"/>
    <x v="10"/>
    <s v="Single time point"/>
    <n v="2019"/>
    <s v="Children in care"/>
    <x v="9"/>
    <s v="Number"/>
    <n v="8"/>
    <n v="36373"/>
    <n v="2.1994336458361973E-4"/>
    <s v="0.2 per 1000 0-17 yr olds"/>
    <x v="1186"/>
    <n v="0"/>
  </r>
  <r>
    <s v="E06000047_Children in care in residential homes_Number"/>
    <s v="E06000047"/>
    <x v="37"/>
    <s v="Single time point"/>
    <n v="2019"/>
    <s v="Children in care"/>
    <x v="9"/>
    <s v="Number"/>
    <s v="*"/>
    <n v="101040"/>
    <s v="*"/>
    <s v="N/A"/>
    <x v="356"/>
    <n v="0"/>
  </r>
  <r>
    <s v="E06000005_Children in care in residential homes_Number"/>
    <s v="E06000005"/>
    <x v="30"/>
    <s v="Single time point"/>
    <n v="2019"/>
    <s v="Children in care"/>
    <x v="9"/>
    <s v="Number"/>
    <n v="0"/>
    <n v="22454"/>
    <n v="0"/>
    <s v="0 per 1000 0-17 yr olds"/>
    <x v="295"/>
    <n v="0"/>
  </r>
  <r>
    <s v="E10000011_Children in care in residential homes_Number"/>
    <s v="E10000011"/>
    <x v="40"/>
    <s v="Single time point"/>
    <n v="2019"/>
    <s v="Children in care"/>
    <x v="9"/>
    <s v="Number"/>
    <n v="0"/>
    <n v="106378"/>
    <n v="0"/>
    <s v="0 per 1000 0-17 yr olds"/>
    <x v="295"/>
    <n v="0"/>
  </r>
  <r>
    <s v="E06000043_Children in care in residential homes_Number"/>
    <s v="E06000043"/>
    <x v="14"/>
    <s v="Single time point"/>
    <n v="2019"/>
    <s v="Children in care"/>
    <x v="9"/>
    <s v="Number"/>
    <n v="0"/>
    <n v="51005"/>
    <n v="0"/>
    <s v="0 per 1000 0-17 yr olds"/>
    <x v="295"/>
    <n v="0"/>
  </r>
  <r>
    <s v="E10000014_Children in care in residential homes_Number"/>
    <s v="E10000014"/>
    <x v="49"/>
    <s v="Single time point"/>
    <n v="2019"/>
    <s v="Children in care"/>
    <x v="9"/>
    <s v="Number"/>
    <s v="*"/>
    <n v="284002"/>
    <s v="*"/>
    <s v="N/A"/>
    <x v="356"/>
    <n v="0"/>
  </r>
  <r>
    <s v="E06000044_Children in care in residential homes_Number"/>
    <s v="E06000044"/>
    <x v="98"/>
    <s v="Single time point"/>
    <n v="2019"/>
    <s v="Children in care"/>
    <x v="9"/>
    <s v="Number"/>
    <n v="0"/>
    <n v="44046"/>
    <n v="0"/>
    <s v="0 per 1000 0-17 yr olds"/>
    <x v="295"/>
    <n v="0"/>
  </r>
  <r>
    <s v="E06000045_Children in care in residential homes_Number"/>
    <s v="E06000045"/>
    <x v="116"/>
    <s v="Single time point"/>
    <n v="2019"/>
    <s v="Children in care"/>
    <x v="9"/>
    <s v="Number"/>
    <n v="0"/>
    <n v="50832"/>
    <n v="0"/>
    <s v="0 per 1000 0-17 yr olds"/>
    <x v="295"/>
    <n v="0"/>
  </r>
  <r>
    <s v="E10000018_Children in care in residential homes_Number"/>
    <s v="E10000018"/>
    <x v="71"/>
    <s v="Single time point"/>
    <n v="2019"/>
    <s v="Children in care"/>
    <x v="9"/>
    <s v="Number"/>
    <s v="*"/>
    <n v="140307"/>
    <s v="*"/>
    <s v="N/A"/>
    <x v="356"/>
    <n v="0"/>
  </r>
  <r>
    <s v="E06000016_Children in care in residential homes_Number"/>
    <s v="E06000016"/>
    <x v="70"/>
    <s v="Single time point"/>
    <n v="2019"/>
    <s v="Children in care"/>
    <x v="9"/>
    <s v="Number"/>
    <s v="*"/>
    <n v="83994"/>
    <s v="*"/>
    <s v="N/A"/>
    <x v="356"/>
    <n v="0"/>
  </r>
  <r>
    <s v="E06000017_Children in care in residential homes_Number"/>
    <s v="E06000017"/>
    <x v="105"/>
    <s v="Single time point"/>
    <n v="2019"/>
    <s v="Children in care"/>
    <x v="9"/>
    <s v="Number"/>
    <s v="*"/>
    <n v="7807"/>
    <s v="*"/>
    <s v="N/A"/>
    <x v="356"/>
    <n v="0"/>
  </r>
  <r>
    <s v="E10000028_Children in care in residential homes_Number"/>
    <s v="E10000028"/>
    <x v="120"/>
    <s v="Single time point"/>
    <n v="2019"/>
    <s v="Children in care"/>
    <x v="9"/>
    <s v="Number"/>
    <s v="*"/>
    <n v="169603"/>
    <s v="*"/>
    <s v="N/A"/>
    <x v="356"/>
    <n v="0"/>
  </r>
  <r>
    <s v="E06000021_Children in care in residential homes_Number"/>
    <s v="E06000021"/>
    <x v="123"/>
    <s v="Single time point"/>
    <n v="2019"/>
    <s v="Children in care"/>
    <x v="9"/>
    <s v="Number"/>
    <n v="5"/>
    <n v="57549"/>
    <n v="8.6882482753827174E-5"/>
    <s v="0.1 per 1000 0-17 yr olds"/>
    <x v="1187"/>
    <n v="0"/>
  </r>
  <r>
    <s v="E06000054_Children in care in residential homes_Number"/>
    <s v="E06000054"/>
    <x v="145"/>
    <s v="Single time point"/>
    <n v="2019"/>
    <s v="Children in care"/>
    <x v="9"/>
    <s v="Number"/>
    <n v="8"/>
    <n v="105692"/>
    <n v="7.5691632290050332E-5"/>
    <s v="0.1 per 1000 0-17 yr olds"/>
    <x v="1188"/>
    <n v="0"/>
  </r>
  <r>
    <s v="E06000030_Children in care in residential homes_Number"/>
    <s v="E06000030"/>
    <x v="128"/>
    <s v="Single time point"/>
    <n v="2019"/>
    <s v="Children in care"/>
    <x v="9"/>
    <s v="Number"/>
    <n v="35"/>
    <n v="50239"/>
    <n v="6.9666991779294973E-4"/>
    <s v="0.7 per 1000 0-17 yr olds"/>
    <x v="1189"/>
    <n v="0"/>
  </r>
  <r>
    <s v="E06000036_Children in care in residential homes_Number"/>
    <s v="E06000036"/>
    <x v="11"/>
    <s v="Single time point"/>
    <n v="2019"/>
    <s v="Children in care"/>
    <x v="9"/>
    <s v="Number"/>
    <n v="0"/>
    <n v="28336"/>
    <n v="0"/>
    <s v="0 per 1000 0-17 yr olds"/>
    <x v="295"/>
    <n v="0"/>
  </r>
  <r>
    <s v="E06000040_Children in care in residential homes_Number"/>
    <s v="E06000040"/>
    <x v="146"/>
    <s v="Single time point"/>
    <n v="2019"/>
    <s v="Children in care"/>
    <x v="9"/>
    <s v="Number"/>
    <s v="*"/>
    <n v="34604"/>
    <s v="*"/>
    <s v="N/A"/>
    <x v="356"/>
    <n v="0"/>
  </r>
  <r>
    <s v="E06000037_Children in care in residential homes_Number"/>
    <s v="E06000037"/>
    <x v="141"/>
    <s v="Single time point"/>
    <n v="2019"/>
    <s v="Children in care"/>
    <x v="9"/>
    <s v="Number"/>
    <n v="0"/>
    <n v="35623"/>
    <n v="0"/>
    <s v="0 per 1000 0-17 yr olds"/>
    <x v="295"/>
    <n v="0"/>
  </r>
  <r>
    <s v="E06000038_Children in care in residential homes_Number"/>
    <s v="E06000038"/>
    <x v="99"/>
    <s v="Single time point"/>
    <n v="2019"/>
    <s v="Children in care"/>
    <x v="9"/>
    <s v="Number"/>
    <n v="5"/>
    <n v="37080"/>
    <n v="1.3484358144552318E-4"/>
    <s v="0.1 per 1000 0-17 yr olds"/>
    <x v="1190"/>
    <n v="0"/>
  </r>
  <r>
    <s v="E06000039_Children in care in residential homes_Number"/>
    <s v="E06000039"/>
    <x v="111"/>
    <s v="Single time point"/>
    <n v="2019"/>
    <s v="Children in care"/>
    <x v="9"/>
    <s v="Number"/>
    <s v="*"/>
    <n v="42699"/>
    <s v="*"/>
    <s v="N/A"/>
    <x v="356"/>
    <n v="0"/>
  </r>
  <r>
    <s v="E06000041_Children in care in residential homes_Number"/>
    <s v="E06000041"/>
    <x v="148"/>
    <s v="Single time point"/>
    <n v="2019"/>
    <s v="Children in care"/>
    <x v="9"/>
    <s v="Number"/>
    <n v="0"/>
    <n v="39532"/>
    <n v="0"/>
    <s v="0 per 1000 0-17 yr olds"/>
    <x v="295"/>
    <n v="0"/>
  </r>
  <r>
    <s v="E10000003_Children in care in residential homes_Number"/>
    <s v="E10000003"/>
    <x v="20"/>
    <s v="Single time point"/>
    <n v="2019"/>
    <s v="Children in care"/>
    <x v="9"/>
    <s v="Number"/>
    <s v="*"/>
    <n v="135719"/>
    <s v="*"/>
    <s v="N/A"/>
    <x v="356"/>
    <n v="0"/>
  </r>
  <r>
    <s v="E06000031_Children in care in residential homes_Number"/>
    <s v="E06000031"/>
    <x v="95"/>
    <s v="Single time point"/>
    <n v="2019"/>
    <s v="Children in care"/>
    <x v="9"/>
    <s v="Number"/>
    <n v="11"/>
    <n v="51137"/>
    <n v="2.1510843420615211E-4"/>
    <s v="0.2 per 1000 0-17 yr olds"/>
    <x v="1191"/>
    <n v="0"/>
  </r>
  <r>
    <s v="E06000006_Children in care in residential homes_Number"/>
    <s v="E06000006"/>
    <x v="47"/>
    <s v="Single time point"/>
    <n v="2019"/>
    <s v="Children in care"/>
    <x v="9"/>
    <s v="Number"/>
    <s v="*"/>
    <n v="28617"/>
    <s v="*"/>
    <s v="N/A"/>
    <x v="356"/>
    <n v="0"/>
  </r>
  <r>
    <s v="E06000007_Children in care in residential homes_Number"/>
    <s v="E06000007"/>
    <x v="139"/>
    <s v="Single time point"/>
    <n v="2019"/>
    <s v="Children in care"/>
    <x v="9"/>
    <s v="Number"/>
    <n v="0"/>
    <n v="44484"/>
    <n v="0"/>
    <s v="0 per 1000 0-17 yr olds"/>
    <x v="295"/>
    <n v="0"/>
  </r>
  <r>
    <s v="E10000008_Children in care in residential homes_Number"/>
    <s v="E10000008"/>
    <x v="33"/>
    <s v="Single time point"/>
    <n v="2019"/>
    <s v="Children in care"/>
    <x v="9"/>
    <s v="Number"/>
    <s v="*"/>
    <n v="145878"/>
    <s v="*"/>
    <s v="N/A"/>
    <x v="356"/>
    <n v="0"/>
  </r>
  <r>
    <s v="E06000026_Children in care in residential homes_Number"/>
    <s v="E06000026"/>
    <x v="96"/>
    <s v="Single time point"/>
    <n v="2019"/>
    <s v="Children in care"/>
    <x v="9"/>
    <s v="Number"/>
    <s v="*"/>
    <n v="52552"/>
    <s v="*"/>
    <s v="N/A"/>
    <x v="356"/>
    <n v="0"/>
  </r>
  <r>
    <s v="E06000027_Children in care in residential homes_Number"/>
    <s v="E06000027"/>
    <x v="132"/>
    <s v="Single time point"/>
    <n v="2019"/>
    <s v="Children in care"/>
    <x v="9"/>
    <s v="Number"/>
    <n v="0"/>
    <n v="25423"/>
    <n v="0"/>
    <s v="0 per 1000 0-17 yr olds"/>
    <x v="295"/>
    <n v="0"/>
  </r>
  <r>
    <s v="E10000012_Children in care in residential homes_Number"/>
    <s v="E10000012"/>
    <x v="42"/>
    <s v="Single time point"/>
    <n v="2019"/>
    <s v="Children in care"/>
    <x v="9"/>
    <s v="Number"/>
    <n v="12"/>
    <n v="311172"/>
    <n v="3.8563881068990786E-5"/>
    <s v="0 per 1000 0-17 yr olds"/>
    <x v="1192"/>
    <n v="0"/>
  </r>
  <r>
    <s v="E06000033_Children in care in residential homes_Number"/>
    <s v="E06000033"/>
    <x v="117"/>
    <s v="Single time point"/>
    <n v="2019"/>
    <s v="Children in care"/>
    <x v="9"/>
    <s v="Number"/>
    <s v="*"/>
    <n v="39540"/>
    <s v="*"/>
    <s v="N/A"/>
    <x v="356"/>
    <n v="0"/>
  </r>
  <r>
    <s v="E06000034_Children in care in residential homes_Number"/>
    <s v="E06000034"/>
    <x v="131"/>
    <s v="Single time point"/>
    <n v="2019"/>
    <s v="Children in care"/>
    <x v="9"/>
    <s v="Number"/>
    <n v="0"/>
    <n v="43762"/>
    <n v="0"/>
    <s v="0 per 1000 0-17 yr olds"/>
    <x v="295"/>
    <n v="0"/>
  </r>
  <r>
    <s v="E06000019_Children in care in residential homes_Number"/>
    <s v="E06000019"/>
    <x v="54"/>
    <s v="Single time point"/>
    <n v="2019"/>
    <s v="Children in care"/>
    <x v="9"/>
    <s v="Number"/>
    <n v="0"/>
    <n v="36103"/>
    <n v="0"/>
    <s v="0 per 1000 0-17 yr olds"/>
    <x v="295"/>
    <n v="0"/>
  </r>
  <r>
    <s v="E10000034_Children in care in residential homes_Number"/>
    <s v="E10000034"/>
    <x v="150"/>
    <s v="Single time point"/>
    <n v="2019"/>
    <s v="Children in care"/>
    <x v="9"/>
    <s v="Number"/>
    <s v="*"/>
    <n v="117783"/>
    <s v="*"/>
    <s v="N/A"/>
    <x v="356"/>
    <n v="0"/>
  </r>
  <r>
    <s v="E10000016_Children in care in residential homes_Number"/>
    <s v="E10000016"/>
    <x v="62"/>
    <s v="Single time point"/>
    <n v="2019"/>
    <s v="Children in care"/>
    <x v="9"/>
    <s v="Number"/>
    <s v="*"/>
    <n v="340140"/>
    <s v="*"/>
    <s v="N/A"/>
    <x v="356"/>
    <n v="0"/>
  </r>
  <r>
    <s v="E06000035_Children in care in residential homes_Number"/>
    <s v="E06000035"/>
    <x v="77"/>
    <s v="Single time point"/>
    <n v="2019"/>
    <s v="Children in care"/>
    <x v="9"/>
    <s v="Number"/>
    <n v="0"/>
    <n v="64391"/>
    <n v="0"/>
    <s v="0 per 1000 0-17 yr olds"/>
    <x v="295"/>
    <n v="0"/>
  </r>
  <r>
    <s v="E10000017_Children in care in residential homes_Number"/>
    <s v="E10000017"/>
    <x v="68"/>
    <s v="Single time point"/>
    <n v="2019"/>
    <s v="Children in care"/>
    <x v="9"/>
    <s v="Number"/>
    <n v="55"/>
    <n v="249727"/>
    <n v="2.2024050262887073E-4"/>
    <s v="0.2 per 1000 0-17 yr olds"/>
    <x v="1193"/>
    <n v="0"/>
  </r>
  <r>
    <s v="E06000008_Children in care in residential homes_Number"/>
    <s v="E06000008"/>
    <x v="7"/>
    <s v="Single time point"/>
    <n v="2019"/>
    <s v="Children in care"/>
    <x v="9"/>
    <s v="Number"/>
    <n v="0"/>
    <n v="38481"/>
    <n v="0"/>
    <s v="0 per 1000 0-17 yr olds"/>
    <x v="295"/>
    <n v="0"/>
  </r>
  <r>
    <s v="E06000009_Children in care in residential homes_Number"/>
    <s v="E06000009"/>
    <x v="8"/>
    <s v="Single time point"/>
    <n v="2019"/>
    <s v="Children in care"/>
    <x v="9"/>
    <s v="Number"/>
    <n v="0"/>
    <n v="28904"/>
    <n v="0"/>
    <s v="0 per 1000 0-17 yr olds"/>
    <x v="295"/>
    <n v="0"/>
  </r>
  <r>
    <s v="E10000024_Children in care in residential homes_Number"/>
    <s v="E10000024"/>
    <x v="92"/>
    <s v="Single time point"/>
    <n v="2019"/>
    <s v="Children in care"/>
    <x v="9"/>
    <s v="Number"/>
    <s v="*"/>
    <n v="166542"/>
    <s v="*"/>
    <s v="N/A"/>
    <x v="356"/>
    <n v="0"/>
  </r>
  <r>
    <s v="E06000018_Children in care in residential homes_Number"/>
    <s v="E06000018"/>
    <x v="91"/>
    <s v="Single time point"/>
    <n v="2019"/>
    <s v="Children in care"/>
    <x v="9"/>
    <s v="Number"/>
    <n v="0"/>
    <n v="68651"/>
    <n v="0"/>
    <s v="0 per 1000 0-17 yr olds"/>
    <x v="295"/>
    <n v="0"/>
  </r>
  <r>
    <s v="E06000051_Children in care in residential homes_Number"/>
    <s v="E06000051"/>
    <x v="110"/>
    <s v="Single time point"/>
    <n v="2019"/>
    <s v="Children in care"/>
    <x v="9"/>
    <s v="Number"/>
    <s v="*"/>
    <n v="59839"/>
    <s v="*"/>
    <s v="N/A"/>
    <x v="356"/>
    <n v="0"/>
  </r>
  <r>
    <s v="E06000020_Children in care in residential homes_Number"/>
    <s v="E06000020"/>
    <x v="130"/>
    <s v="Single time point"/>
    <n v="2019"/>
    <s v="Children in care"/>
    <x v="9"/>
    <s v="Number"/>
    <n v="0"/>
    <n v="40620"/>
    <n v="0"/>
    <s v="0 per 1000 0-17 yr olds"/>
    <x v="295"/>
    <n v="0"/>
  </r>
  <r>
    <s v="E06000049_Children in care in residential homes_Number"/>
    <s v="E06000049"/>
    <x v="23"/>
    <s v="Single time point"/>
    <n v="2019"/>
    <s v="Children in care"/>
    <x v="9"/>
    <s v="Number"/>
    <n v="0"/>
    <n v="76523"/>
    <n v="0"/>
    <s v="0 per 1000 0-17 yr olds"/>
    <x v="295"/>
    <n v="0"/>
  </r>
  <r>
    <s v="E06000050_Children in care in residential homes_Number"/>
    <s v="E06000050"/>
    <x v="152"/>
    <s v="Single time point"/>
    <n v="2019"/>
    <s v="Children in care"/>
    <x v="9"/>
    <s v="Number"/>
    <n v="0"/>
    <n v="68054"/>
    <n v="0"/>
    <s v="0 per 1000 0-17 yr olds"/>
    <x v="295"/>
    <n v="0"/>
  </r>
  <r>
    <s v="E06000052_Children in care in residential homes_Number"/>
    <s v="E06000052"/>
    <x v="26"/>
    <s v="Single time point"/>
    <n v="2019"/>
    <s v="Children in care"/>
    <x v="9"/>
    <s v="Number"/>
    <s v="*"/>
    <n v="107810"/>
    <s v="*"/>
    <s v="N/A"/>
    <x v="356"/>
    <n v="0"/>
  </r>
  <r>
    <s v="E10000006_Children in care in residential homes_Number"/>
    <s v="E10000006"/>
    <x v="29"/>
    <s v="Single time point"/>
    <n v="2019"/>
    <s v="Children in care"/>
    <x v="9"/>
    <s v="Number"/>
    <s v="*"/>
    <n v="92500"/>
    <s v="*"/>
    <s v="N/A"/>
    <x v="356"/>
    <n v="0"/>
  </r>
  <r>
    <s v="E10000013_Children in care in residential homes_Number"/>
    <s v="E10000013"/>
    <x v="44"/>
    <s v="Single time point"/>
    <n v="2019"/>
    <s v="Children in care"/>
    <x v="9"/>
    <s v="Number"/>
    <s v="*"/>
    <n v="128136"/>
    <s v="*"/>
    <s v="N/A"/>
    <x v="356"/>
    <n v="0"/>
  </r>
  <r>
    <s v="E10000015_Children in care in residential homes_Number"/>
    <s v="E10000015"/>
    <x v="55"/>
    <s v="Single time point"/>
    <n v="2019"/>
    <s v="Children in care"/>
    <x v="9"/>
    <s v="Number"/>
    <s v="*"/>
    <n v="271005"/>
    <s v="*"/>
    <s v="N/A"/>
    <x v="356"/>
    <n v="0"/>
  </r>
  <r>
    <s v="E06000046_Children in care in residential homes_Number"/>
    <s v="E06000046"/>
    <x v="58"/>
    <s v="Single time point"/>
    <n v="2019"/>
    <s v="Children in care"/>
    <x v="9"/>
    <s v="Number"/>
    <n v="0"/>
    <n v="24869"/>
    <n v="0"/>
    <s v="0 per 1000 0-17 yr olds"/>
    <x v="295"/>
    <n v="0"/>
  </r>
  <r>
    <s v="E10000019_Children in care in residential homes_Number"/>
    <s v="E10000019"/>
    <x v="73"/>
    <s v="Single time point"/>
    <n v="2019"/>
    <s v="Children in care"/>
    <x v="9"/>
    <s v="Number"/>
    <s v="*"/>
    <n v="145641"/>
    <s v="*"/>
    <s v="N/A"/>
    <x v="356"/>
    <n v="0"/>
  </r>
  <r>
    <s v="E10000020_Children in care in residential homes_Number"/>
    <s v="E10000020"/>
    <x v="83"/>
    <s v="Single time point"/>
    <n v="2019"/>
    <s v="Children in care"/>
    <x v="9"/>
    <s v="Number"/>
    <s v="*"/>
    <n v="170810"/>
    <s v="*"/>
    <s v="N/A"/>
    <x v="356"/>
    <n v="0"/>
  </r>
  <r>
    <s v="E10000021_Children in care in residential homes_Number"/>
    <s v="E10000021"/>
    <x v="89"/>
    <s v="Single time point"/>
    <n v="2019"/>
    <s v="Children in care"/>
    <x v="9"/>
    <s v="Number"/>
    <n v="8"/>
    <n v="170235"/>
    <n v="4.6993861426851118E-5"/>
    <s v="0 per 1000 0-17 yr olds"/>
    <x v="1194"/>
    <n v="0"/>
  </r>
  <r>
    <s v="E06000048_Children in care in residential homes_Number"/>
    <s v="E06000048"/>
    <x v="90"/>
    <s v="Single time point"/>
    <n v="2019"/>
    <s v="Children in care"/>
    <x v="9"/>
    <s v="Number"/>
    <n v="6"/>
    <n v="59011"/>
    <e v="#N/A"/>
    <s v="0.1 per 1000 0-17 yr olds"/>
    <x v="1195"/>
    <n v="0"/>
  </r>
  <r>
    <s v="E10000025_Children in care in residential homes_Number"/>
    <s v="E10000025"/>
    <x v="94"/>
    <s v="Single time point"/>
    <n v="2019"/>
    <s v="Children in care"/>
    <x v="9"/>
    <s v="Number"/>
    <n v="0"/>
    <n v="144788"/>
    <n v="0"/>
    <s v="0 per 1000 0-17 yr olds"/>
    <x v="295"/>
    <n v="0"/>
  </r>
  <r>
    <s v="E10000027_Children in care in residential homes_Number"/>
    <s v="E10000027"/>
    <x v="113"/>
    <s v="Single time point"/>
    <n v="2019"/>
    <s v="Children in care"/>
    <x v="9"/>
    <s v="Number"/>
    <n v="10"/>
    <n v="110700"/>
    <n v="9.0334236675700095E-5"/>
    <s v="0.1 per 1000 0-17 yr olds"/>
    <x v="1196"/>
    <n v="0"/>
  </r>
  <r>
    <s v="E10000029_Children in care in residential homes_Number"/>
    <s v="E10000029"/>
    <x v="124"/>
    <s v="Single time point"/>
    <n v="2019"/>
    <s v="Children in care"/>
    <x v="9"/>
    <s v="Number"/>
    <n v="16"/>
    <n v="152752"/>
    <n v="1.0474494605635278E-4"/>
    <s v="0.1 per 1000 0-17 yr olds"/>
    <x v="1197"/>
    <n v="0"/>
  </r>
  <r>
    <s v="E10000030_Children in care in residential homes_Number"/>
    <s v="E10000030"/>
    <x v="126"/>
    <s v="Single time point"/>
    <n v="2019"/>
    <s v="Children in care"/>
    <x v="9"/>
    <s v="Number"/>
    <s v="*"/>
    <n v="261905"/>
    <s v="*"/>
    <s v="N/A"/>
    <x v="356"/>
    <n v="0"/>
  </r>
  <r>
    <s v="E10000031_Children in care in residential homes_Number"/>
    <s v="E10000031"/>
    <x v="140"/>
    <s v="Single time point"/>
    <n v="2019"/>
    <s v="Children in care"/>
    <x v="9"/>
    <s v="Number"/>
    <n v="6"/>
    <n v="115928"/>
    <n v="5.1756262507763442E-5"/>
    <s v="0.1 per 1000 0-17 yr olds"/>
    <x v="1198"/>
    <n v="0"/>
  </r>
  <r>
    <s v="E10000032_Children in care in residential homes_Number"/>
    <s v="E10000032"/>
    <x v="142"/>
    <s v="Single time point"/>
    <n v="2019"/>
    <s v="Children in care"/>
    <x v="9"/>
    <s v="Number"/>
    <n v="0"/>
    <n v="174672"/>
    <n v="0"/>
    <s v="0 per 1000 0-17 yr olds"/>
    <x v="295"/>
    <n v="0"/>
  </r>
  <r>
    <s v="E09000001_Children in care in residential homes, NHS trusts or mother &amp; baby units_Number"/>
    <s v="E09000001"/>
    <x v="25"/>
    <s v="Single time point"/>
    <n v="2019"/>
    <s v="Children in care"/>
    <x v="10"/>
    <s v="Number"/>
    <n v="0"/>
    <n v="1453"/>
    <n v="0"/>
    <s v="0 per 1000 0-17 yr olds"/>
    <x v="295"/>
    <n v="1"/>
  </r>
  <r>
    <s v="E09000007_Children in care in residential homes, NHS trusts or mother &amp; baby units_Number"/>
    <s v="E09000007"/>
    <x v="21"/>
    <s v="Single time point"/>
    <n v="2019"/>
    <s v="Children in care"/>
    <x v="10"/>
    <s v="Number"/>
    <n v="5"/>
    <n v="50983"/>
    <n v="9.8071906321715082E-5"/>
    <s v="0.1 per 1000 0-17 yr olds"/>
    <x v="1199"/>
    <n v="0"/>
  </r>
  <r>
    <s v="E09000011_Children in care in residential homes, NHS trusts or mother &amp; baby units_Number"/>
    <s v="E09000011"/>
    <x v="45"/>
    <s v="Single time point"/>
    <n v="2019"/>
    <s v="Children in care"/>
    <x v="10"/>
    <s v="Number"/>
    <s v="*"/>
    <n v="68917"/>
    <s v="*"/>
    <s v="N/A"/>
    <x v="356"/>
    <n v="0"/>
  </r>
  <r>
    <s v="E09000012_Children in care in residential homes, NHS trusts or mother &amp; baby units_Number"/>
    <s v="E09000012"/>
    <x v="46"/>
    <s v="Single time point"/>
    <n v="2019"/>
    <s v="Children in care"/>
    <x v="10"/>
    <s v="Number"/>
    <n v="5"/>
    <n v="63655"/>
    <n v="7.8548425104076663E-5"/>
    <s v="0.1 per 1000 0-17 yr olds"/>
    <x v="1200"/>
    <n v="0"/>
  </r>
  <r>
    <s v="E09000013_Children in care in residential homes, NHS trusts or mother &amp; baby units_Number"/>
    <s v="E09000013"/>
    <x v="48"/>
    <s v="Single time point"/>
    <n v="2019"/>
    <s v="Children in care"/>
    <x v="10"/>
    <s v="Number"/>
    <n v="14"/>
    <n v="36898"/>
    <n v="3.7942435904385059E-4"/>
    <s v="0.4 per 1000 0-17 yr olds"/>
    <x v="1201"/>
    <n v="0"/>
  </r>
  <r>
    <s v="E09000019_Children in care in residential homes, NHS trusts or mother &amp; baby units_Number"/>
    <s v="E09000019"/>
    <x v="60"/>
    <s v="Single time point"/>
    <n v="2019"/>
    <s v="Children in care"/>
    <x v="10"/>
    <s v="Number"/>
    <n v="9"/>
    <n v="42098"/>
    <n v="2.137868782364958E-4"/>
    <s v="0.2 per 1000 0-17 yr olds"/>
    <x v="1202"/>
    <n v="0"/>
  </r>
  <r>
    <s v="E09000020_Children in care in residential homes, NHS trusts or mother &amp; baby units_Number"/>
    <s v="E09000020"/>
    <x v="61"/>
    <s v="Single time point"/>
    <n v="2019"/>
    <s v="Children in care"/>
    <x v="10"/>
    <s v="Number"/>
    <n v="0"/>
    <n v="28678"/>
    <n v="0"/>
    <s v="0 per 1000 0-17 yr olds"/>
    <x v="295"/>
    <n v="0"/>
  </r>
  <r>
    <s v="E09000022_Children in care in residential homes, NHS trusts or mother &amp; baby units_Number"/>
    <s v="E09000022"/>
    <x v="67"/>
    <s v="Single time point"/>
    <n v="2019"/>
    <s v="Children in care"/>
    <x v="10"/>
    <s v="Number"/>
    <n v="6"/>
    <n v="62629"/>
    <n v="9.5802264126842199E-5"/>
    <s v="0.1 per 1000 0-17 yr olds"/>
    <x v="1203"/>
    <n v="0"/>
  </r>
  <r>
    <s v="E09000023_Children in care in residential homes, NHS trusts or mother &amp; baby units_Number"/>
    <s v="E09000023"/>
    <x v="72"/>
    <s v="Single time point"/>
    <n v="2019"/>
    <s v="Children in care"/>
    <x v="10"/>
    <s v="Number"/>
    <n v="5"/>
    <n v="68458"/>
    <n v="7.3037482836191533E-5"/>
    <s v="0.1 per 1000 0-17 yr olds"/>
    <x v="1204"/>
    <n v="0"/>
  </r>
  <r>
    <s v="E09000028_Children in care in residential homes, NHS trusts or mother &amp; baby units_Number"/>
    <s v="E09000028"/>
    <x v="118"/>
    <s v="Single time point"/>
    <n v="2019"/>
    <s v="Children in care"/>
    <x v="10"/>
    <s v="Number"/>
    <s v="*"/>
    <n v="65121"/>
    <s v="*"/>
    <s v="N/A"/>
    <x v="356"/>
    <n v="0"/>
  </r>
  <r>
    <s v="E09000030_Children in care in residential homes, NHS trusts or mother &amp; baby units_Number"/>
    <s v="E09000030"/>
    <x v="133"/>
    <s v="Single time point"/>
    <n v="2019"/>
    <s v="Children in care"/>
    <x v="10"/>
    <s v="Number"/>
    <n v="8"/>
    <n v="70973"/>
    <n v="1.1271892127992335E-4"/>
    <s v="0.1 per 1000 0-17 yr olds"/>
    <x v="1205"/>
    <n v="0"/>
  </r>
  <r>
    <s v="E09000032_Children in care in residential homes, NHS trusts or mother &amp; baby units_Number"/>
    <s v="E09000032"/>
    <x v="138"/>
    <s v="Single time point"/>
    <n v="2019"/>
    <s v="Children in care"/>
    <x v="10"/>
    <s v="Number"/>
    <n v="9"/>
    <n v="63840"/>
    <n v="1.4097744360902256E-4"/>
    <s v="0.1 per 1000 0-17 yr olds"/>
    <x v="1206"/>
    <n v="0"/>
  </r>
  <r>
    <s v="E09000033_Children in care in residential homes, NHS trusts or mother &amp; baby units_Number"/>
    <s v="E09000033"/>
    <x v="143"/>
    <s v="Single time point"/>
    <n v="2019"/>
    <s v="Children in care"/>
    <x v="10"/>
    <s v="Number"/>
    <n v="6"/>
    <n v="47445"/>
    <n v="1.2646221941195067E-4"/>
    <s v="0.1 per 1000 0-17 yr olds"/>
    <x v="1207"/>
    <n v="0"/>
  </r>
  <r>
    <s v="E09000002_Children in care in residential homes, NHS trusts or mother &amp; baby units_Number"/>
    <s v="E09000002"/>
    <x v="0"/>
    <s v="Single time point"/>
    <n v="2019"/>
    <s v="Children in care"/>
    <x v="10"/>
    <s v="Number"/>
    <s v="*"/>
    <n v="63401"/>
    <s v="*"/>
    <s v="N/A"/>
    <x v="356"/>
    <n v="0"/>
  </r>
  <r>
    <s v="E09000003_Children in care in residential homes, NHS trusts or mother &amp; baby units_Number"/>
    <s v="E09000003"/>
    <x v="1"/>
    <s v="Single time point"/>
    <n v="2019"/>
    <s v="Children in care"/>
    <x v="10"/>
    <s v="Number"/>
    <s v="*"/>
    <n v="92701"/>
    <s v="*"/>
    <s v="N/A"/>
    <x v="356"/>
    <n v="0"/>
  </r>
  <r>
    <s v="E09000004_Children in care in residential homes, NHS trusts or mother &amp; baby units_Number"/>
    <s v="E09000004"/>
    <x v="5"/>
    <s v="Single time point"/>
    <n v="2019"/>
    <s v="Children in care"/>
    <x v="10"/>
    <s v="Number"/>
    <s v="*"/>
    <n v="56853"/>
    <s v="*"/>
    <s v="N/A"/>
    <x v="356"/>
    <n v="0"/>
  </r>
  <r>
    <s v="E09000005_Children in care in residential homes, NHS trusts or mother &amp; baby units_Number"/>
    <s v="E09000005"/>
    <x v="13"/>
    <s v="Single time point"/>
    <n v="2019"/>
    <s v="Children in care"/>
    <x v="10"/>
    <s v="Number"/>
    <s v="*"/>
    <n v="77893"/>
    <s v="*"/>
    <s v="N/A"/>
    <x v="356"/>
    <n v="0"/>
  </r>
  <r>
    <s v="E09000006_Children in care in residential homes, NHS trusts or mother &amp; baby units_Number"/>
    <s v="E09000006"/>
    <x v="16"/>
    <s v="Single time point"/>
    <n v="2019"/>
    <s v="Children in care"/>
    <x v="10"/>
    <s v="Number"/>
    <s v="*"/>
    <n v="75055"/>
    <s v="*"/>
    <s v="N/A"/>
    <x v="356"/>
    <n v="0"/>
  </r>
  <r>
    <s v="E09000008_Children in care in residential homes, NHS trusts or mother &amp; baby units_Number"/>
    <s v="E09000008"/>
    <x v="28"/>
    <s v="Single time point"/>
    <n v="2019"/>
    <s v="Children in care"/>
    <x v="10"/>
    <s v="Number"/>
    <n v="7"/>
    <n v="94702"/>
    <n v="7.3916073578171525E-5"/>
    <s v="0.1 per 1000 0-17 yr olds"/>
    <x v="1208"/>
    <n v="0"/>
  </r>
  <r>
    <s v="E09000009_Children in care in residential homes, NHS trusts or mother &amp; baby units_Number"/>
    <s v="E09000009"/>
    <x v="38"/>
    <s v="Single time point"/>
    <n v="2019"/>
    <s v="Children in care"/>
    <x v="10"/>
    <s v="Number"/>
    <s v="*"/>
    <n v="81732"/>
    <s v="*"/>
    <s v="N/A"/>
    <x v="356"/>
    <n v="0"/>
  </r>
  <r>
    <s v="E09000010_Children in care in residential homes, NHS trusts or mother &amp; baby units_Number"/>
    <s v="E09000010"/>
    <x v="41"/>
    <s v="Single time point"/>
    <n v="2019"/>
    <s v="Children in care"/>
    <x v="10"/>
    <s v="Number"/>
    <s v="*"/>
    <n v="84497"/>
    <s v="*"/>
    <s v="N/A"/>
    <x v="356"/>
    <n v="0"/>
  </r>
  <r>
    <s v="E09000014_Children in care in residential homes, NHS trusts or mother &amp; baby units_Number"/>
    <s v="E09000014"/>
    <x v="50"/>
    <s v="Single time point"/>
    <n v="2019"/>
    <s v="Children in care"/>
    <x v="10"/>
    <s v="Number"/>
    <n v="6"/>
    <n v="60398"/>
    <n v="9.9341037782708043E-5"/>
    <s v="0.1 per 1000 0-17 yr olds"/>
    <x v="1209"/>
    <n v="0"/>
  </r>
  <r>
    <s v="E09000015_Children in care in residential homes, NHS trusts or mother &amp; baby units_Number"/>
    <s v="E09000015"/>
    <x v="51"/>
    <s v="Single time point"/>
    <n v="2019"/>
    <s v="Children in care"/>
    <x v="10"/>
    <s v="Number"/>
    <n v="0"/>
    <n v="58373"/>
    <n v="0"/>
    <s v="0 per 1000 0-17 yr olds"/>
    <x v="295"/>
    <n v="0"/>
  </r>
  <r>
    <s v="E09000016_Children in care in residential homes, NHS trusts or mother &amp; baby units_Number"/>
    <s v="E09000016"/>
    <x v="53"/>
    <s v="Single time point"/>
    <n v="2019"/>
    <s v="Children in care"/>
    <x v="10"/>
    <s v="Number"/>
    <s v="*"/>
    <n v="57541"/>
    <s v="*"/>
    <s v="N/A"/>
    <x v="356"/>
    <n v="0"/>
  </r>
  <r>
    <s v="E09000017_Children in care in residential homes, NHS trusts or mother &amp; baby units_Number"/>
    <s v="E09000017"/>
    <x v="56"/>
    <s v="Single time point"/>
    <n v="2019"/>
    <s v="Children in care"/>
    <x v="10"/>
    <s v="Number"/>
    <s v="*"/>
    <n v="73377"/>
    <s v="*"/>
    <s v="N/A"/>
    <x v="356"/>
    <n v="0"/>
  </r>
  <r>
    <s v="E09000018_Children in care in residential homes, NHS trusts or mother &amp; baby units_Number"/>
    <s v="E09000018"/>
    <x v="57"/>
    <s v="Single time point"/>
    <n v="2019"/>
    <s v="Children in care"/>
    <x v="10"/>
    <s v="Number"/>
    <s v="*"/>
    <n v="64898"/>
    <s v="*"/>
    <s v="N/A"/>
    <x v="356"/>
    <n v="0"/>
  </r>
  <r>
    <s v="E09000021_Children in care in residential homes, NHS trusts or mother &amp; baby units_Number"/>
    <s v="E09000021"/>
    <x v="64"/>
    <s v="Single time point"/>
    <n v="2019"/>
    <s v="Children in care"/>
    <x v="10"/>
    <s v="Number"/>
    <s v="*"/>
    <n v="38977"/>
    <s v="*"/>
    <s v="N/A"/>
    <x v="356"/>
    <n v="0"/>
  </r>
  <r>
    <s v="E09000024_Children in care in residential homes, NHS trusts or mother &amp; baby units_Number"/>
    <s v="E09000024"/>
    <x v="78"/>
    <s v="Single time point"/>
    <n v="2019"/>
    <s v="Children in care"/>
    <x v="10"/>
    <s v="Number"/>
    <n v="10"/>
    <n v="47266"/>
    <n v="2.1156856937333389E-4"/>
    <s v="0.2 per 1000 0-17 yr olds"/>
    <x v="1210"/>
    <n v="0"/>
  </r>
  <r>
    <s v="E09000025_Children in care in residential homes, NHS trusts or mother &amp; baby units_Number"/>
    <s v="E09000025"/>
    <x v="82"/>
    <s v="Single time point"/>
    <n v="2019"/>
    <s v="Children in care"/>
    <x v="10"/>
    <s v="Number"/>
    <n v="5"/>
    <n v="86567"/>
    <n v="5.7758730232074581E-5"/>
    <s v="0.1 per 1000 0-17 yr olds"/>
    <x v="1211"/>
    <n v="0"/>
  </r>
  <r>
    <s v="E09000026_Children in care in residential homes, NHS trusts or mother &amp; baby units_Number"/>
    <s v="E09000026"/>
    <x v="100"/>
    <s v="Single time point"/>
    <n v="2019"/>
    <s v="Children in care"/>
    <x v="10"/>
    <s v="Number"/>
    <n v="8"/>
    <n v="76159"/>
    <n v="1.050433960529944E-4"/>
    <s v="0.1 per 1000 0-17 yr olds"/>
    <x v="1212"/>
    <n v="0"/>
  </r>
  <r>
    <s v="E09000027_Children in care in residential homes, NHS trusts or mother &amp; baby units_Number"/>
    <s v="E09000027"/>
    <x v="102"/>
    <s v="Single time point"/>
    <n v="2019"/>
    <s v="Children in care"/>
    <x v="10"/>
    <s v="Number"/>
    <s v="*"/>
    <n v="45525"/>
    <s v="*"/>
    <s v="N/A"/>
    <x v="356"/>
    <n v="0"/>
  </r>
  <r>
    <s v="E09000029_Children in care in residential homes, NHS trusts or mother &amp; baby units_Number"/>
    <s v="E09000029"/>
    <x v="127"/>
    <s v="Single time point"/>
    <n v="2019"/>
    <s v="Children in care"/>
    <x v="10"/>
    <s v="Number"/>
    <s v="*"/>
    <n v="47941"/>
    <s v="*"/>
    <s v="N/A"/>
    <x v="356"/>
    <n v="0"/>
  </r>
  <r>
    <s v="E09000031_Children in care in residential homes, NHS trusts or mother &amp; baby units_Number"/>
    <s v="E09000031"/>
    <x v="137"/>
    <s v="Single time point"/>
    <n v="2019"/>
    <s v="Children in care"/>
    <x v="10"/>
    <s v="Number"/>
    <s v="*"/>
    <n v="67017"/>
    <s v="*"/>
    <s v="N/A"/>
    <x v="356"/>
    <n v="0"/>
  </r>
  <r>
    <s v="E08000025_Children in care in residential homes, NHS trusts or mother &amp; baby units_Number"/>
    <s v="E08000025"/>
    <x v="6"/>
    <s v="Single time point"/>
    <n v="2019"/>
    <s v="Children in care"/>
    <x v="10"/>
    <s v="Number"/>
    <n v="7"/>
    <n v="288388"/>
    <n v="2.4272854626406093E-5"/>
    <s v="0 per 1000 0-17 yr olds"/>
    <x v="1213"/>
    <n v="0"/>
  </r>
  <r>
    <s v="E08000026_Children in care in residential homes, NHS trusts or mother &amp; baby units_Number"/>
    <s v="E08000026"/>
    <x v="27"/>
    <s v="Single time point"/>
    <n v="2019"/>
    <s v="Children in care"/>
    <x v="10"/>
    <s v="Number"/>
    <n v="9"/>
    <n v="78994"/>
    <n v="1.1393270374965188E-4"/>
    <s v="0.1 per 1000 0-17 yr olds"/>
    <x v="1214"/>
    <n v="0"/>
  </r>
  <r>
    <s v="E08000027_Children in care in residential homes, NHS trusts or mother &amp; baby units_Number"/>
    <s v="E08000027"/>
    <x v="36"/>
    <s v="Single time point"/>
    <n v="2019"/>
    <s v="Children in care"/>
    <x v="10"/>
    <s v="Number"/>
    <n v="7"/>
    <n v="69265"/>
    <n v="1.0106114199090449E-4"/>
    <s v="0.1 per 1000 0-17 yr olds"/>
    <x v="1177"/>
    <n v="0"/>
  </r>
  <r>
    <s v="E08000028_Children in care in residential homes, NHS trusts or mother &amp; baby units_Number"/>
    <s v="E08000028"/>
    <x v="107"/>
    <s v="Single time point"/>
    <n v="2019"/>
    <s v="Children in care"/>
    <x v="10"/>
    <s v="Number"/>
    <n v="50"/>
    <n v="81920"/>
    <n v="6.103515625E-4"/>
    <s v="0.6 per 1000 0-17 yr olds"/>
    <x v="1215"/>
    <n v="0"/>
  </r>
  <r>
    <s v="E08000029_Children in care in residential homes, NHS trusts or mother &amp; baby units_Number"/>
    <s v="E08000029"/>
    <x v="112"/>
    <s v="Single time point"/>
    <n v="2019"/>
    <s v="Children in care"/>
    <x v="10"/>
    <s v="Number"/>
    <s v="*"/>
    <n v="46946"/>
    <s v="*"/>
    <s v="N/A"/>
    <x v="356"/>
    <n v="0"/>
  </r>
  <r>
    <s v="E08000030_Children in care in residential homes, NHS trusts or mother &amp; baby units_Number"/>
    <s v="E08000030"/>
    <x v="136"/>
    <s v="Single time point"/>
    <n v="2019"/>
    <s v="Children in care"/>
    <x v="10"/>
    <s v="Number"/>
    <n v="10"/>
    <n v="68157"/>
    <n v="1.467200727731561E-4"/>
    <s v="0.1 per 1000 0-17 yr olds"/>
    <x v="1216"/>
    <n v="0"/>
  </r>
  <r>
    <s v="E08000031_Children in care in residential homes, NHS trusts or mother &amp; baby units_Number"/>
    <s v="E08000031"/>
    <x v="149"/>
    <s v="Single time point"/>
    <n v="2019"/>
    <s v="Children in care"/>
    <x v="10"/>
    <s v="Number"/>
    <s v="*"/>
    <n v="61244"/>
    <s v="*"/>
    <s v="N/A"/>
    <x v="356"/>
    <n v="0"/>
  </r>
  <r>
    <s v="E08000011_Children in care in residential homes, NHS trusts or mother &amp; baby units_Number"/>
    <s v="E08000011"/>
    <x v="66"/>
    <s v="Single time point"/>
    <n v="2019"/>
    <s v="Children in care"/>
    <x v="10"/>
    <s v="Number"/>
    <s v="*"/>
    <n v="33477"/>
    <s v="*"/>
    <s v="N/A"/>
    <x v="356"/>
    <n v="0"/>
  </r>
  <r>
    <s v="E08000012_Children in care in residential homes, NHS trusts or mother &amp; baby units_Number"/>
    <s v="E08000012"/>
    <x v="74"/>
    <s v="Single time point"/>
    <n v="2019"/>
    <s v="Children in care"/>
    <x v="10"/>
    <s v="Number"/>
    <n v="18"/>
    <n v="94902"/>
    <n v="1.8966934311184168E-4"/>
    <s v="0.2 per 1000 0-17 yr olds"/>
    <x v="1217"/>
    <n v="0"/>
  </r>
  <r>
    <s v="E08000013_Children in care in residential homes, NHS trusts or mother &amp; baby units_Number"/>
    <s v="E08000013"/>
    <x v="153"/>
    <s v="Single time point"/>
    <n v="2019"/>
    <s v="Children in care"/>
    <x v="10"/>
    <s v="Number"/>
    <s v="*"/>
    <n v="36785"/>
    <s v="*"/>
    <s v="N/A"/>
    <x v="356"/>
    <n v="0"/>
  </r>
  <r>
    <s v="E08000014_Children in care in residential homes, NHS trusts or mother &amp; baby units_Number"/>
    <s v="E08000014"/>
    <x v="108"/>
    <s v="Single time point"/>
    <n v="2019"/>
    <s v="Children in care"/>
    <x v="10"/>
    <s v="Number"/>
    <s v="*"/>
    <n v="53833"/>
    <s v="*"/>
    <s v="N/A"/>
    <x v="356"/>
    <n v="0"/>
  </r>
  <r>
    <s v="E08000015_Children in care in residential homes, NHS trusts or mother &amp; baby units_Number"/>
    <s v="E08000015"/>
    <x v="147"/>
    <s v="Single time point"/>
    <n v="2019"/>
    <s v="Children in care"/>
    <x v="10"/>
    <s v="Number"/>
    <n v="6"/>
    <n v="67576"/>
    <n v="8.8788919142890967E-5"/>
    <s v="0.1 per 1000 0-17 yr olds"/>
    <x v="1218"/>
    <n v="0"/>
  </r>
  <r>
    <s v="E08000001_Children in care in residential homes, NHS trusts or mother &amp; baby units_Number"/>
    <s v="E08000001"/>
    <x v="9"/>
    <s v="Single time point"/>
    <n v="2019"/>
    <s v="Children in care"/>
    <x v="10"/>
    <s v="Number"/>
    <s v="*"/>
    <n v="67670"/>
    <s v="*"/>
    <s v="N/A"/>
    <x v="356"/>
    <n v="0"/>
  </r>
  <r>
    <s v="E08000002_Children in care in residential homes, NHS trusts or mother &amp; baby units_Number"/>
    <s v="E08000002"/>
    <x v="18"/>
    <s v="Single time point"/>
    <n v="2019"/>
    <s v="Children in care"/>
    <x v="10"/>
    <s v="Number"/>
    <s v="*"/>
    <n v="43142"/>
    <s v="*"/>
    <s v="N/A"/>
    <x v="356"/>
    <n v="0"/>
  </r>
  <r>
    <s v="E08000003_Children in care in residential homes, NHS trusts or mother &amp; baby units_Number"/>
    <s v="E08000003"/>
    <x v="76"/>
    <s v="Single time point"/>
    <n v="2019"/>
    <s v="Children in care"/>
    <x v="10"/>
    <s v="Number"/>
    <s v="*"/>
    <n v="121962"/>
    <s v="*"/>
    <s v="N/A"/>
    <x v="356"/>
    <n v="0"/>
  </r>
  <r>
    <s v="E08000004_Children in care in residential homes, NHS trusts or mother &amp; baby units_Number"/>
    <s v="E08000004"/>
    <x v="93"/>
    <s v="Single time point"/>
    <n v="2019"/>
    <s v="Children in care"/>
    <x v="10"/>
    <s v="Number"/>
    <s v="*"/>
    <n v="59416"/>
    <s v="*"/>
    <s v="N/A"/>
    <x v="356"/>
    <n v="0"/>
  </r>
  <r>
    <s v="E08000005_Children in care in residential homes, NHS trusts or mother &amp; baby units_Number"/>
    <s v="E08000005"/>
    <x v="103"/>
    <s v="Single time point"/>
    <n v="2019"/>
    <s v="Children in care"/>
    <x v="10"/>
    <s v="Number"/>
    <s v="*"/>
    <n v="52689"/>
    <s v="*"/>
    <s v="N/A"/>
    <x v="356"/>
    <n v="0"/>
  </r>
  <r>
    <s v="E08000006_Children in care in residential homes, NHS trusts or mother &amp; baby units_Number"/>
    <s v="E08000006"/>
    <x v="106"/>
    <s v="Single time point"/>
    <n v="2019"/>
    <s v="Children in care"/>
    <x v="10"/>
    <s v="Number"/>
    <n v="5"/>
    <n v="56566"/>
    <n v="8.839232047519711E-5"/>
    <s v="0.1 per 1000 0-17 yr olds"/>
    <x v="1219"/>
    <n v="0"/>
  </r>
  <r>
    <s v="E08000007_Children in care in residential homes, NHS trusts or mother &amp; baby units_Number"/>
    <s v="E08000007"/>
    <x v="121"/>
    <s v="Single time point"/>
    <n v="2019"/>
    <s v="Children in care"/>
    <x v="10"/>
    <s v="Number"/>
    <s v="*"/>
    <n v="63141"/>
    <s v="*"/>
    <s v="N/A"/>
    <x v="356"/>
    <n v="0"/>
  </r>
  <r>
    <s v="E08000008_Children in care in residential homes, NHS trusts or mother &amp; baby units_Number"/>
    <s v="E08000008"/>
    <x v="129"/>
    <s v="Single time point"/>
    <n v="2019"/>
    <s v="Children in care"/>
    <x v="10"/>
    <s v="Number"/>
    <n v="0"/>
    <n v="50223"/>
    <n v="0"/>
    <s v="0 per 1000 0-17 yr olds"/>
    <x v="295"/>
    <n v="0"/>
  </r>
  <r>
    <s v="E08000009_Children in care in residential homes, NHS trusts or mother &amp; baby units_Number"/>
    <s v="E08000009"/>
    <x v="134"/>
    <s v="Single time point"/>
    <n v="2019"/>
    <s v="Children in care"/>
    <x v="10"/>
    <s v="Number"/>
    <s v="*"/>
    <n v="56087"/>
    <s v="*"/>
    <s v="N/A"/>
    <x v="356"/>
    <n v="0"/>
  </r>
  <r>
    <s v="E08000010_Children in care in residential homes, NHS trusts or mother &amp; baby units_Number"/>
    <s v="E08000010"/>
    <x v="144"/>
    <s v="Single time point"/>
    <n v="2019"/>
    <s v="Children in care"/>
    <x v="10"/>
    <s v="Number"/>
    <s v="*"/>
    <n v="68388"/>
    <s v="*"/>
    <s v="N/A"/>
    <x v="356"/>
    <n v="0"/>
  </r>
  <r>
    <s v="E08000016_Children in care in residential homes, NHS trusts or mother &amp; baby units_Number"/>
    <s v="E08000016"/>
    <x v="2"/>
    <s v="Single time point"/>
    <n v="2019"/>
    <s v="Children in care"/>
    <x v="10"/>
    <s v="Number"/>
    <s v="*"/>
    <n v="50727"/>
    <s v="*"/>
    <s v="N/A"/>
    <x v="356"/>
    <n v="0"/>
  </r>
  <r>
    <s v="E08000017_Children in care in residential homes, NHS trusts or mother &amp; baby units_Number"/>
    <s v="E08000017"/>
    <x v="34"/>
    <s v="Single time point"/>
    <n v="2019"/>
    <s v="Children in care"/>
    <x v="10"/>
    <s v="Number"/>
    <s v="*"/>
    <n v="66448"/>
    <s v="*"/>
    <s v="N/A"/>
    <x v="356"/>
    <n v="0"/>
  </r>
  <r>
    <s v="E08000018_Children in care in residential homes, NHS trusts or mother &amp; baby units_Number"/>
    <s v="E08000018"/>
    <x v="104"/>
    <s v="Single time point"/>
    <n v="2019"/>
    <s v="Children in care"/>
    <x v="10"/>
    <s v="Number"/>
    <s v="*"/>
    <n v="57196"/>
    <s v="*"/>
    <s v="N/A"/>
    <x v="356"/>
    <n v="0"/>
  </r>
  <r>
    <s v="E08000019_Children in care in residential homes, NHS trusts or mother &amp; baby units_Number"/>
    <s v="E08000019"/>
    <x v="109"/>
    <s v="Single time point"/>
    <n v="2019"/>
    <s v="Children in care"/>
    <x v="10"/>
    <s v="Number"/>
    <n v="6"/>
    <n v="117497"/>
    <n v="5.1065133577878583E-5"/>
    <s v="0.1 per 1000 0-17 yr olds"/>
    <x v="1220"/>
    <n v="0"/>
  </r>
  <r>
    <s v="E08000032_Children in care in residential homes, NHS trusts or mother &amp; baby units_Number"/>
    <s v="E08000032"/>
    <x v="12"/>
    <s v="Single time point"/>
    <n v="2019"/>
    <s v="Children in care"/>
    <x v="10"/>
    <s v="Number"/>
    <s v="*"/>
    <n v="142005"/>
    <s v="*"/>
    <s v="N/A"/>
    <x v="356"/>
    <n v="0"/>
  </r>
  <r>
    <s v="E08000033_Children in care in residential homes, NHS trusts or mother &amp; baby units_Number"/>
    <s v="E08000033"/>
    <x v="19"/>
    <s v="Single time point"/>
    <n v="2019"/>
    <s v="Children in care"/>
    <x v="10"/>
    <s v="Number"/>
    <s v="*"/>
    <n v="46021"/>
    <s v="*"/>
    <s v="N/A"/>
    <x v="356"/>
    <n v="0"/>
  </r>
  <r>
    <s v="E08000034_Children in care in residential homes, NHS trusts or mother &amp; baby units_Number"/>
    <s v="E08000034"/>
    <x v="65"/>
    <s v="Single time point"/>
    <n v="2019"/>
    <s v="Children in care"/>
    <x v="10"/>
    <s v="Number"/>
    <s v="*"/>
    <n v="100174"/>
    <s v="*"/>
    <s v="N/A"/>
    <x v="356"/>
    <n v="0"/>
  </r>
  <r>
    <s v="E08000035_Children in care in residential homes, NHS trusts or mother &amp; baby units_Number"/>
    <s v="E08000035"/>
    <x v="69"/>
    <s v="Single time point"/>
    <n v="2019"/>
    <s v="Children in care"/>
    <x v="10"/>
    <s v="Number"/>
    <s v="*"/>
    <n v="168176"/>
    <s v="*"/>
    <s v="N/A"/>
    <x v="356"/>
    <n v="0"/>
  </r>
  <r>
    <s v="E08000036_Children in care in residential homes, NHS trusts or mother &amp; baby units_Number"/>
    <s v="E08000036"/>
    <x v="135"/>
    <s v="Single time point"/>
    <n v="2019"/>
    <s v="Children in care"/>
    <x v="10"/>
    <s v="Number"/>
    <n v="22"/>
    <n v="72893"/>
    <n v="3.01812245345918E-4"/>
    <s v="0.3 per 1000 0-17 yr olds"/>
    <x v="1221"/>
    <n v="0"/>
  </r>
  <r>
    <s v="E08000020_Children in care in residential homes, NHS trusts or mother &amp; baby units_Number"/>
    <s v="E08000020"/>
    <x v="43"/>
    <s v="Single time point"/>
    <n v="2019"/>
    <s v="Children in care"/>
    <x v="10"/>
    <s v="Number"/>
    <s v="*"/>
    <n v="39605"/>
    <s v="*"/>
    <s v="N/A"/>
    <x v="356"/>
    <n v="0"/>
  </r>
  <r>
    <s v="E08000021_Children in care in residential homes, NHS trusts or mother &amp; baby units_Number"/>
    <s v="E08000021"/>
    <x v="81"/>
    <s v="Single time point"/>
    <n v="2019"/>
    <s v="Children in care"/>
    <x v="10"/>
    <s v="Number"/>
    <n v="11"/>
    <n v="58056"/>
    <n v="1.8947223370538791E-4"/>
    <s v="0.2 per 1000 0-17 yr olds"/>
    <x v="1182"/>
    <n v="0"/>
  </r>
  <r>
    <s v="E08000022_Children in care in residential homes, NHS trusts or mother &amp; baby units_Number"/>
    <s v="E08000022"/>
    <x v="87"/>
    <s v="Single time point"/>
    <n v="2019"/>
    <s v="Children in care"/>
    <x v="10"/>
    <s v="Number"/>
    <s v="*"/>
    <n v="41360"/>
    <s v="*"/>
    <s v="N/A"/>
    <x v="356"/>
    <n v="0"/>
  </r>
  <r>
    <s v="E08000023_Children in care in residential homes, NHS trusts or mother &amp; baby units_Number"/>
    <s v="E08000023"/>
    <x v="115"/>
    <s v="Single time point"/>
    <n v="2019"/>
    <s v="Children in care"/>
    <x v="10"/>
    <s v="Number"/>
    <s v="*"/>
    <n v="29920"/>
    <s v="*"/>
    <s v="N/A"/>
    <x v="356"/>
    <n v="0"/>
  </r>
  <r>
    <s v="E08000024_Children in care in residential homes, NHS trusts or mother &amp; baby units_Number"/>
    <s v="E08000024"/>
    <x v="125"/>
    <s v="Single time point"/>
    <n v="2019"/>
    <s v="Children in care"/>
    <x v="10"/>
    <s v="Number"/>
    <n v="0"/>
    <n v="54563"/>
    <n v="0"/>
    <s v="0 per 1000 0-17 yr olds"/>
    <x v="295"/>
    <n v="0"/>
  </r>
  <r>
    <s v="E06000053_Children in care in residential homes, NHS trusts or mother &amp; baby units_Number"/>
    <s v="E06000053"/>
    <x v="59"/>
    <s v="Single time point"/>
    <n v="2019"/>
    <s v="Children in care"/>
    <x v="10"/>
    <s v="Number"/>
    <n v="0"/>
    <n v="368"/>
    <n v="0"/>
    <s v="0 per 1000 0-17 yr olds"/>
    <x v="295"/>
    <n v="1"/>
  </r>
  <r>
    <s v="E06000022_Children in care in residential homes, NHS trusts or mother &amp; baby units_Number"/>
    <s v="E06000022"/>
    <x v="3"/>
    <s v="Single time point"/>
    <n v="2019"/>
    <s v="Children in care"/>
    <x v="10"/>
    <s v="Number"/>
    <n v="23"/>
    <n v="35946"/>
    <n v="6.3984866188171148E-4"/>
    <s v="0.6 per 1000 0-17 yr olds"/>
    <x v="1222"/>
    <n v="0"/>
  </r>
  <r>
    <s v="E06000023_Children in care in residential homes, NHS trusts or mother &amp; baby units_Number"/>
    <s v="E06000023"/>
    <x v="15"/>
    <s v="Single time point"/>
    <n v="2019"/>
    <s v="Children in care"/>
    <x v="10"/>
    <s v="Number"/>
    <s v="*"/>
    <n v="94016"/>
    <s v="*"/>
    <s v="N/A"/>
    <x v="356"/>
    <n v="0"/>
  </r>
  <r>
    <s v="E06000024_Children in care in residential homes, NHS trusts or mother &amp; baby units_Number"/>
    <s v="E06000024"/>
    <x v="86"/>
    <s v="Single time point"/>
    <n v="2019"/>
    <s v="Children in care"/>
    <x v="10"/>
    <s v="Number"/>
    <s v="*"/>
    <n v="43435"/>
    <s v="*"/>
    <s v="N/A"/>
    <x v="356"/>
    <n v="0"/>
  </r>
  <r>
    <s v="E06000025_Children in care in residential homes, NHS trusts or mother &amp; baby units_Number"/>
    <s v="E06000025"/>
    <x v="114"/>
    <s v="Single time point"/>
    <n v="2019"/>
    <s v="Children in care"/>
    <x v="10"/>
    <s v="Number"/>
    <n v="5"/>
    <n v="58867"/>
    <n v="8.4937231386005737E-5"/>
    <s v="0.1 per 1000 0-17 yr olds"/>
    <x v="1223"/>
    <n v="0"/>
  </r>
  <r>
    <s v="E06000001_Children in care in residential homes, NHS trusts or mother &amp; baby units_Number"/>
    <s v="E06000001"/>
    <x v="52"/>
    <s v="Single time point"/>
    <n v="2019"/>
    <s v="Children in care"/>
    <x v="10"/>
    <s v="Number"/>
    <s v="*"/>
    <n v="20006"/>
    <s v="*"/>
    <s v="N/A"/>
    <x v="356"/>
    <n v="0"/>
  </r>
  <r>
    <s v="E06000002_Children in care in residential homes, NHS trusts or mother &amp; baby units_Number"/>
    <s v="E06000002"/>
    <x v="79"/>
    <s v="Single time point"/>
    <n v="2019"/>
    <s v="Children in care"/>
    <x v="10"/>
    <s v="Number"/>
    <s v="*"/>
    <n v="32513"/>
    <s v="*"/>
    <s v="N/A"/>
    <x v="356"/>
    <n v="0"/>
  </r>
  <r>
    <s v="E06000003_Children in care in residential homes, NHS trusts or mother &amp; baby units_Number"/>
    <s v="E06000003"/>
    <x v="101"/>
    <s v="Single time point"/>
    <n v="2019"/>
    <s v="Children in care"/>
    <x v="10"/>
    <s v="Number"/>
    <s v="*"/>
    <n v="27626"/>
    <s v="*"/>
    <s v="N/A"/>
    <x v="356"/>
    <n v="0"/>
  </r>
  <r>
    <s v="E06000004_Children in care in residential homes, NHS trusts or mother &amp; baby units_Number"/>
    <s v="E06000004"/>
    <x v="122"/>
    <s v="Single time point"/>
    <n v="2019"/>
    <s v="Children in care"/>
    <x v="10"/>
    <s v="Number"/>
    <s v="*"/>
    <n v="43521"/>
    <s v="*"/>
    <s v="N/A"/>
    <x v="356"/>
    <n v="0"/>
  </r>
  <r>
    <s v="E06000010_Children in care in residential homes, NHS trusts or mother &amp; baby units_Number"/>
    <s v="E06000010"/>
    <x v="63"/>
    <s v="Single time point"/>
    <n v="2019"/>
    <s v="Children in care"/>
    <x v="10"/>
    <s v="Number"/>
    <s v="*"/>
    <n v="57023"/>
    <s v="*"/>
    <s v="N/A"/>
    <x v="356"/>
    <n v="0"/>
  </r>
  <r>
    <s v="E06000011_Children in care in residential homes, NHS trusts or mother &amp; baby units_Number"/>
    <s v="E06000011"/>
    <x v="39"/>
    <s v="Single time point"/>
    <n v="2019"/>
    <s v="Children in care"/>
    <x v="10"/>
    <s v="Number"/>
    <s v="*"/>
    <n v="62942"/>
    <s v="*"/>
    <s v="N/A"/>
    <x v="356"/>
    <n v="0"/>
  </r>
  <r>
    <s v="E06000012_Children in care in residential homes, NHS trusts or mother &amp; baby units_Number"/>
    <s v="E06000012"/>
    <x v="84"/>
    <s v="Single time point"/>
    <n v="2019"/>
    <s v="Children in care"/>
    <x v="10"/>
    <s v="Number"/>
    <s v="*"/>
    <n v="34503"/>
    <s v="*"/>
    <s v="N/A"/>
    <x v="356"/>
    <n v="0"/>
  </r>
  <r>
    <s v="E06000013_Children in care in residential homes, NHS trusts or mother &amp; baby units_Number"/>
    <s v="E06000013"/>
    <x v="85"/>
    <s v="Single time point"/>
    <n v="2019"/>
    <s v="Children in care"/>
    <x v="10"/>
    <s v="Number"/>
    <s v="*"/>
    <n v="35714"/>
    <s v="*"/>
    <s v="N/A"/>
    <x v="356"/>
    <n v="0"/>
  </r>
  <r>
    <s v="E10000023_Children in care in residential homes, NHS trusts or mother &amp; baby units_Number"/>
    <s v="E10000023"/>
    <x v="88"/>
    <s v="Single time point"/>
    <n v="2019"/>
    <s v="Children in care"/>
    <x v="10"/>
    <s v="Number"/>
    <s v="*"/>
    <n v="117499"/>
    <s v="*"/>
    <s v="N/A"/>
    <x v="356"/>
    <n v="0"/>
  </r>
  <r>
    <s v="E06000014_Children in care in residential homes, NHS trusts or mother &amp; baby units_Number"/>
    <s v="E06000014"/>
    <x v="151"/>
    <s v="Single time point"/>
    <n v="2019"/>
    <s v="Children in care"/>
    <x v="10"/>
    <s v="Number"/>
    <s v="*"/>
    <n v="36572"/>
    <s v="*"/>
    <s v="N/A"/>
    <x v="356"/>
    <n v="0"/>
  </r>
  <r>
    <s v="E06000032_Children in care in residential homes, NHS trusts or mother &amp; baby units_Number"/>
    <s v="E06000032"/>
    <x v="75"/>
    <s v="Single time point"/>
    <n v="2019"/>
    <s v="Children in care"/>
    <x v="10"/>
    <s v="Number"/>
    <s v="*"/>
    <n v="57375"/>
    <s v="*"/>
    <s v="N/A"/>
    <x v="356"/>
    <n v="0"/>
  </r>
  <r>
    <s v="E06000055_Children in care in residential homes, NHS trusts or mother &amp; baby units_Number"/>
    <s v="E06000055"/>
    <x v="4"/>
    <s v="Single time point"/>
    <n v="2019"/>
    <s v="Children in care"/>
    <x v="10"/>
    <s v="Number"/>
    <s v="*"/>
    <n v="40088"/>
    <s v="*"/>
    <s v="N/A"/>
    <x v="356"/>
    <n v="0"/>
  </r>
  <r>
    <s v="E06000056_Children in care in residential homes, NHS trusts or mother &amp; baby units_Number"/>
    <s v="E06000056"/>
    <x v="22"/>
    <s v="Single time point"/>
    <n v="2019"/>
    <s v="Children in care"/>
    <x v="10"/>
    <s v="Number"/>
    <s v="*"/>
    <n v="62515"/>
    <s v="*"/>
    <s v="N/A"/>
    <x v="356"/>
    <n v="0"/>
  </r>
  <r>
    <s v="E10000002_Children in care in residential homes, NHS trusts or mother &amp; baby units_Number"/>
    <s v="E10000002"/>
    <x v="17"/>
    <s v="Single time point"/>
    <n v="2019"/>
    <s v="Children in care"/>
    <x v="10"/>
    <s v="Number"/>
    <n v="5"/>
    <n v="124321"/>
    <n v="4.0218466711175105E-5"/>
    <s v="0 per 1000 0-17 yr olds"/>
    <x v="1224"/>
    <n v="0"/>
  </r>
  <r>
    <s v="E06000042_Children in care in residential homes, NHS trusts or mother &amp; baby units_Number"/>
    <s v="E06000042"/>
    <x v="80"/>
    <s v="Single time point"/>
    <n v="2019"/>
    <s v="Children in care"/>
    <x v="10"/>
    <s v="Number"/>
    <s v="*"/>
    <n v="68278"/>
    <s v="*"/>
    <s v="N/A"/>
    <x v="356"/>
    <n v="0"/>
  </r>
  <r>
    <s v="E10000007_Children in care in residential homes, NHS trusts or mother &amp; baby units_Number"/>
    <s v="E10000007"/>
    <x v="32"/>
    <s v="Single time point"/>
    <n v="2019"/>
    <s v="Children in care"/>
    <x v="10"/>
    <s v="Number"/>
    <n v="11"/>
    <n v="153272"/>
    <n v="7.1767837569810538E-5"/>
    <s v="0.1 per 1000 0-17 yr olds"/>
    <x v="1225"/>
    <n v="0"/>
  </r>
  <r>
    <s v="E06000015_Children in care in residential homes, NHS trusts or mother &amp; baby units_Number"/>
    <s v="E06000015"/>
    <x v="31"/>
    <s v="Single time point"/>
    <n v="2019"/>
    <s v="Children in care"/>
    <x v="10"/>
    <s v="Number"/>
    <n v="0"/>
    <n v="59899"/>
    <n v="0"/>
    <s v="0 per 1000 0-17 yr olds"/>
    <x v="295"/>
    <n v="0"/>
  </r>
  <r>
    <s v="E10000009_Children in care in residential homes, NHS trusts or mother &amp; baby units_Number"/>
    <s v="E10000009"/>
    <x v="35"/>
    <s v="Single time point"/>
    <n v="2019"/>
    <s v="Children in care"/>
    <x v="10"/>
    <s v="Number"/>
    <n v="34"/>
    <n v="76699"/>
    <n v="4.4329130757897754E-4"/>
    <s v="0.4 per 1000 0-17 yr olds"/>
    <x v="1226"/>
    <n v="0"/>
  </r>
  <r>
    <s v="E06000029_Children in care in residential homes, NHS trusts or mother &amp; baby units_Number"/>
    <s v="E06000029"/>
    <x v="97"/>
    <s v="Single time point"/>
    <n v="2019"/>
    <s v="Children in care"/>
    <x v="10"/>
    <s v="Number"/>
    <s v="*"/>
    <n v="30188"/>
    <s v="*"/>
    <s v="N/A"/>
    <x v="356"/>
    <n v="0"/>
  </r>
  <r>
    <s v="E06000028_Children in care in residential homes, NHS trusts or mother &amp; baby units_Number"/>
    <s v="E06000028"/>
    <x v="10"/>
    <s v="Single time point"/>
    <n v="2019"/>
    <s v="Children in care"/>
    <x v="10"/>
    <s v="Number"/>
    <n v="9"/>
    <n v="36373"/>
    <n v="2.474362851565722E-4"/>
    <s v="0.2 per 1000 0-17 yr olds"/>
    <x v="1227"/>
    <n v="0"/>
  </r>
  <r>
    <s v="E06000047_Children in care in residential homes, NHS trusts or mother &amp; baby units_Number"/>
    <s v="E06000047"/>
    <x v="37"/>
    <s v="Single time point"/>
    <n v="2019"/>
    <s v="Children in care"/>
    <x v="10"/>
    <s v="Number"/>
    <s v="*"/>
    <n v="101040"/>
    <s v="*"/>
    <s v="N/A"/>
    <x v="356"/>
    <n v="0"/>
  </r>
  <r>
    <s v="E06000005_Children in care in residential homes, NHS trusts or mother &amp; baby units_Number"/>
    <s v="E06000005"/>
    <x v="30"/>
    <s v="Single time point"/>
    <n v="2019"/>
    <s v="Children in care"/>
    <x v="10"/>
    <s v="Number"/>
    <s v="*"/>
    <n v="22454"/>
    <s v="*"/>
    <s v="N/A"/>
    <x v="356"/>
    <n v="0"/>
  </r>
  <r>
    <s v="E10000011_Children in care in residential homes, NHS trusts or mother &amp; baby units_Number"/>
    <s v="E10000011"/>
    <x v="40"/>
    <s v="Single time point"/>
    <n v="2019"/>
    <s v="Children in care"/>
    <x v="10"/>
    <s v="Number"/>
    <s v="*"/>
    <n v="106378"/>
    <s v="*"/>
    <s v="N/A"/>
    <x v="356"/>
    <n v="0"/>
  </r>
  <r>
    <s v="E06000043_Children in care in residential homes, NHS trusts or mother &amp; baby units_Number"/>
    <s v="E06000043"/>
    <x v="14"/>
    <s v="Single time point"/>
    <n v="2019"/>
    <s v="Children in care"/>
    <x v="10"/>
    <s v="Number"/>
    <n v="0"/>
    <n v="51005"/>
    <n v="0"/>
    <s v="0 per 1000 0-17 yr olds"/>
    <x v="295"/>
    <n v="0"/>
  </r>
  <r>
    <s v="E10000014_Children in care in residential homes, NHS trusts or mother &amp; baby units_Number"/>
    <s v="E10000014"/>
    <x v="49"/>
    <s v="Single time point"/>
    <n v="2019"/>
    <s v="Children in care"/>
    <x v="10"/>
    <s v="Number"/>
    <n v="9"/>
    <n v="284002"/>
    <n v="3.1689917676636077E-5"/>
    <s v="0 per 1000 0-17 yr olds"/>
    <x v="1228"/>
    <n v="0"/>
  </r>
  <r>
    <s v="E06000044_Children in care in residential homes, NHS trusts or mother &amp; baby units_Number"/>
    <s v="E06000044"/>
    <x v="98"/>
    <s v="Single time point"/>
    <n v="2019"/>
    <s v="Children in care"/>
    <x v="10"/>
    <s v="Number"/>
    <s v="*"/>
    <n v="44046"/>
    <s v="*"/>
    <s v="N/A"/>
    <x v="356"/>
    <n v="0"/>
  </r>
  <r>
    <s v="E06000045_Children in care in residential homes, NHS trusts or mother &amp; baby units_Number"/>
    <s v="E06000045"/>
    <x v="116"/>
    <s v="Single time point"/>
    <n v="2019"/>
    <s v="Children in care"/>
    <x v="10"/>
    <s v="Number"/>
    <s v="*"/>
    <n v="50832"/>
    <s v="*"/>
    <s v="N/A"/>
    <x v="356"/>
    <n v="0"/>
  </r>
  <r>
    <s v="E10000018_Children in care in residential homes, NHS trusts or mother &amp; baby units_Number"/>
    <s v="E10000018"/>
    <x v="71"/>
    <s v="Single time point"/>
    <n v="2019"/>
    <s v="Children in care"/>
    <x v="10"/>
    <s v="Number"/>
    <s v="*"/>
    <n v="140307"/>
    <s v="*"/>
    <s v="N/A"/>
    <x v="356"/>
    <n v="0"/>
  </r>
  <r>
    <s v="E06000016_Children in care in residential homes, NHS trusts or mother &amp; baby units_Number"/>
    <s v="E06000016"/>
    <x v="70"/>
    <s v="Single time point"/>
    <n v="2019"/>
    <s v="Children in care"/>
    <x v="10"/>
    <s v="Number"/>
    <s v="*"/>
    <n v="83994"/>
    <s v="*"/>
    <s v="N/A"/>
    <x v="356"/>
    <n v="0"/>
  </r>
  <r>
    <s v="E06000017_Children in care in residential homes, NHS trusts or mother &amp; baby units_Number"/>
    <s v="E06000017"/>
    <x v="105"/>
    <s v="Single time point"/>
    <n v="2019"/>
    <s v="Children in care"/>
    <x v="10"/>
    <s v="Number"/>
    <s v="*"/>
    <n v="7807"/>
    <s v="*"/>
    <s v="N/A"/>
    <x v="356"/>
    <n v="0"/>
  </r>
  <r>
    <s v="E10000028_Children in care in residential homes, NHS trusts or mother &amp; baby units_Number"/>
    <s v="E10000028"/>
    <x v="120"/>
    <s v="Single time point"/>
    <n v="2019"/>
    <s v="Children in care"/>
    <x v="10"/>
    <s v="Number"/>
    <n v="5"/>
    <n v="169603"/>
    <n v="2.9480610602406797E-5"/>
    <s v="0 per 1000 0-17 yr olds"/>
    <x v="1229"/>
    <n v="0"/>
  </r>
  <r>
    <s v="E06000021_Children in care in residential homes, NHS trusts or mother &amp; baby units_Number"/>
    <s v="E06000021"/>
    <x v="123"/>
    <s v="Single time point"/>
    <n v="2019"/>
    <s v="Children in care"/>
    <x v="10"/>
    <s v="Number"/>
    <n v="5"/>
    <n v="57549"/>
    <n v="8.6882482753827174E-5"/>
    <s v="0.1 per 1000 0-17 yr olds"/>
    <x v="1187"/>
    <n v="0"/>
  </r>
  <r>
    <s v="E06000054_Children in care in residential homes, NHS trusts or mother &amp; baby units_Number"/>
    <s v="E06000054"/>
    <x v="145"/>
    <s v="Single time point"/>
    <n v="2019"/>
    <s v="Children in care"/>
    <x v="10"/>
    <s v="Number"/>
    <n v="9"/>
    <n v="105692"/>
    <n v="8.515308632630662E-5"/>
    <s v="0.1 per 1000 0-17 yr olds"/>
    <x v="1230"/>
    <n v="0"/>
  </r>
  <r>
    <s v="E06000030_Children in care in residential homes, NHS trusts or mother &amp; baby units_Number"/>
    <s v="E06000030"/>
    <x v="128"/>
    <s v="Single time point"/>
    <n v="2019"/>
    <s v="Children in care"/>
    <x v="10"/>
    <s v="Number"/>
    <n v="35"/>
    <n v="50239"/>
    <n v="6.9666991779294973E-4"/>
    <s v="0.7 per 1000 0-17 yr olds"/>
    <x v="1189"/>
    <n v="0"/>
  </r>
  <r>
    <s v="E06000036_Children in care in residential homes, NHS trusts or mother &amp; baby units_Number"/>
    <s v="E06000036"/>
    <x v="11"/>
    <s v="Single time point"/>
    <n v="2019"/>
    <s v="Children in care"/>
    <x v="10"/>
    <s v="Number"/>
    <s v="*"/>
    <n v="28336"/>
    <s v="*"/>
    <s v="N/A"/>
    <x v="356"/>
    <n v="0"/>
  </r>
  <r>
    <s v="E06000040_Children in care in residential homes, NHS trusts or mother &amp; baby units_Number"/>
    <s v="E06000040"/>
    <x v="146"/>
    <s v="Single time point"/>
    <n v="2019"/>
    <s v="Children in care"/>
    <x v="10"/>
    <s v="Number"/>
    <s v="*"/>
    <n v="34604"/>
    <s v="*"/>
    <s v="N/A"/>
    <x v="356"/>
    <n v="0"/>
  </r>
  <r>
    <s v="E06000037_Children in care in residential homes, NHS trusts or mother &amp; baby units_Number"/>
    <s v="E06000037"/>
    <x v="141"/>
    <s v="Single time point"/>
    <n v="2019"/>
    <s v="Children in care"/>
    <x v="10"/>
    <s v="Number"/>
    <s v="*"/>
    <n v="35623"/>
    <s v="*"/>
    <s v="N/A"/>
    <x v="356"/>
    <n v="0"/>
  </r>
  <r>
    <s v="E06000038_Children in care in residential homes, NHS trusts or mother &amp; baby units_Number"/>
    <s v="E06000038"/>
    <x v="99"/>
    <s v="Single time point"/>
    <n v="2019"/>
    <s v="Children in care"/>
    <x v="10"/>
    <s v="Number"/>
    <n v="10"/>
    <n v="37080"/>
    <n v="2.6968716289104636E-4"/>
    <s v="0.3 per 1000 0-17 yr olds"/>
    <x v="1231"/>
    <n v="0"/>
  </r>
  <r>
    <s v="E06000039_Children in care in residential homes, NHS trusts or mother &amp; baby units_Number"/>
    <s v="E06000039"/>
    <x v="111"/>
    <s v="Single time point"/>
    <n v="2019"/>
    <s v="Children in care"/>
    <x v="10"/>
    <s v="Number"/>
    <s v="*"/>
    <n v="42699"/>
    <s v="*"/>
    <s v="N/A"/>
    <x v="356"/>
    <n v="0"/>
  </r>
  <r>
    <s v="E06000041_Children in care in residential homes, NHS trusts or mother &amp; baby units_Number"/>
    <s v="E06000041"/>
    <x v="148"/>
    <s v="Single time point"/>
    <n v="2019"/>
    <s v="Children in care"/>
    <x v="10"/>
    <s v="Number"/>
    <s v="*"/>
    <n v="39532"/>
    <s v="*"/>
    <s v="N/A"/>
    <x v="356"/>
    <n v="0"/>
  </r>
  <r>
    <s v="E10000003_Children in care in residential homes, NHS trusts or mother &amp; baby units_Number"/>
    <s v="E10000003"/>
    <x v="20"/>
    <s v="Single time point"/>
    <n v="2019"/>
    <s v="Children in care"/>
    <x v="10"/>
    <s v="Number"/>
    <s v="*"/>
    <n v="135719"/>
    <s v="*"/>
    <s v="N/A"/>
    <x v="356"/>
    <n v="0"/>
  </r>
  <r>
    <s v="E06000031_Children in care in residential homes, NHS trusts or mother &amp; baby units_Number"/>
    <s v="E06000031"/>
    <x v="95"/>
    <s v="Single time point"/>
    <n v="2019"/>
    <s v="Children in care"/>
    <x v="10"/>
    <s v="Number"/>
    <n v="11"/>
    <n v="51137"/>
    <n v="2.1510843420615211E-4"/>
    <s v="0.2 per 1000 0-17 yr olds"/>
    <x v="1191"/>
    <n v="0"/>
  </r>
  <r>
    <s v="E06000006_Children in care in residential homes, NHS trusts or mother &amp; baby units_Number"/>
    <s v="E06000006"/>
    <x v="47"/>
    <s v="Single time point"/>
    <n v="2019"/>
    <s v="Children in care"/>
    <x v="10"/>
    <s v="Number"/>
    <s v="*"/>
    <n v="28617"/>
    <s v="*"/>
    <s v="N/A"/>
    <x v="356"/>
    <n v="0"/>
  </r>
  <r>
    <s v="E06000007_Children in care in residential homes, NHS trusts or mother &amp; baby units_Number"/>
    <s v="E06000007"/>
    <x v="139"/>
    <s v="Single time point"/>
    <n v="2019"/>
    <s v="Children in care"/>
    <x v="10"/>
    <s v="Number"/>
    <s v="*"/>
    <n v="44484"/>
    <s v="*"/>
    <s v="N/A"/>
    <x v="356"/>
    <n v="0"/>
  </r>
  <r>
    <s v="E10000008_Children in care in residential homes, NHS trusts or mother &amp; baby units_Number"/>
    <s v="E10000008"/>
    <x v="33"/>
    <s v="Single time point"/>
    <n v="2019"/>
    <s v="Children in care"/>
    <x v="10"/>
    <s v="Number"/>
    <s v="*"/>
    <n v="145878"/>
    <s v="*"/>
    <s v="N/A"/>
    <x v="356"/>
    <n v="0"/>
  </r>
  <r>
    <s v="E06000026_Children in care in residential homes, NHS trusts or mother &amp; baby units_Number"/>
    <s v="E06000026"/>
    <x v="96"/>
    <s v="Single time point"/>
    <n v="2019"/>
    <s v="Children in care"/>
    <x v="10"/>
    <s v="Number"/>
    <n v="8"/>
    <n v="52552"/>
    <n v="1.5223017202009437E-4"/>
    <s v="0.2 per 1000 0-17 yr olds"/>
    <x v="1232"/>
    <n v="0"/>
  </r>
  <r>
    <s v="E06000027_Children in care in residential homes, NHS trusts or mother &amp; baby units_Number"/>
    <s v="E06000027"/>
    <x v="132"/>
    <s v="Single time point"/>
    <n v="2019"/>
    <s v="Children in care"/>
    <x v="10"/>
    <s v="Number"/>
    <s v="*"/>
    <n v="25423"/>
    <s v="*"/>
    <s v="N/A"/>
    <x v="356"/>
    <n v="0"/>
  </r>
  <r>
    <s v="E10000012_Children in care in residential homes, NHS trusts or mother &amp; baby units_Number"/>
    <s v="E10000012"/>
    <x v="42"/>
    <s v="Single time point"/>
    <n v="2019"/>
    <s v="Children in care"/>
    <x v="10"/>
    <s v="Number"/>
    <n v="14"/>
    <n v="311172"/>
    <n v="4.499119458048925E-5"/>
    <s v="0 per 1000 0-17 yr olds"/>
    <x v="1233"/>
    <n v="0"/>
  </r>
  <r>
    <s v="E06000033_Children in care in residential homes, NHS trusts or mother &amp; baby units_Number"/>
    <s v="E06000033"/>
    <x v="117"/>
    <s v="Single time point"/>
    <n v="2019"/>
    <s v="Children in care"/>
    <x v="10"/>
    <s v="Number"/>
    <s v="*"/>
    <n v="39540"/>
    <s v="*"/>
    <s v="N/A"/>
    <x v="356"/>
    <n v="0"/>
  </r>
  <r>
    <s v="E06000034_Children in care in residential homes, NHS trusts or mother &amp; baby units_Number"/>
    <s v="E06000034"/>
    <x v="131"/>
    <s v="Single time point"/>
    <n v="2019"/>
    <s v="Children in care"/>
    <x v="10"/>
    <s v="Number"/>
    <n v="0"/>
    <n v="43762"/>
    <n v="0"/>
    <s v="0 per 1000 0-17 yr olds"/>
    <x v="295"/>
    <n v="0"/>
  </r>
  <r>
    <s v="E06000019_Children in care in residential homes, NHS trusts or mother &amp; baby units_Number"/>
    <s v="E06000019"/>
    <x v="54"/>
    <s v="Single time point"/>
    <n v="2019"/>
    <s v="Children in care"/>
    <x v="10"/>
    <s v="Number"/>
    <s v="*"/>
    <n v="36103"/>
    <s v="*"/>
    <s v="N/A"/>
    <x v="356"/>
    <n v="0"/>
  </r>
  <r>
    <s v="E10000034_Children in care in residential homes, NHS trusts or mother &amp; baby units_Number"/>
    <s v="E10000034"/>
    <x v="150"/>
    <s v="Single time point"/>
    <n v="2019"/>
    <s v="Children in care"/>
    <x v="10"/>
    <s v="Number"/>
    <s v="*"/>
    <n v="117783"/>
    <s v="*"/>
    <s v="N/A"/>
    <x v="356"/>
    <n v="0"/>
  </r>
  <r>
    <s v="E10000016_Children in care in residential homes, NHS trusts or mother &amp; baby units_Number"/>
    <s v="E10000016"/>
    <x v="62"/>
    <s v="Single time point"/>
    <n v="2019"/>
    <s v="Children in care"/>
    <x v="10"/>
    <s v="Number"/>
    <n v="11"/>
    <n v="340140"/>
    <n v="3.2339624860351622E-5"/>
    <s v="0 per 1000 0-17 yr olds"/>
    <x v="1234"/>
    <n v="0"/>
  </r>
  <r>
    <s v="E06000035_Children in care in residential homes, NHS trusts or mother &amp; baby units_Number"/>
    <s v="E06000035"/>
    <x v="77"/>
    <s v="Single time point"/>
    <n v="2019"/>
    <s v="Children in care"/>
    <x v="10"/>
    <s v="Number"/>
    <n v="0"/>
    <n v="64391"/>
    <n v="0"/>
    <s v="0 per 1000 0-17 yr olds"/>
    <x v="295"/>
    <n v="0"/>
  </r>
  <r>
    <s v="E10000017_Children in care in residential homes, NHS trusts or mother &amp; baby units_Number"/>
    <s v="E10000017"/>
    <x v="68"/>
    <s v="Single time point"/>
    <n v="2019"/>
    <s v="Children in care"/>
    <x v="10"/>
    <s v="Number"/>
    <n v="73"/>
    <n v="249727"/>
    <n v="2.923192125801375E-4"/>
    <s v="0.3 per 1000 0-17 yr olds"/>
    <x v="1235"/>
    <n v="0"/>
  </r>
  <r>
    <s v="E06000008_Children in care in residential homes, NHS trusts or mother &amp; baby units_Number"/>
    <s v="E06000008"/>
    <x v="7"/>
    <s v="Single time point"/>
    <n v="2019"/>
    <s v="Children in care"/>
    <x v="10"/>
    <s v="Number"/>
    <n v="0"/>
    <n v="38481"/>
    <n v="0"/>
    <s v="0 per 1000 0-17 yr olds"/>
    <x v="295"/>
    <n v="0"/>
  </r>
  <r>
    <s v="E06000009_Children in care in residential homes, NHS trusts or mother &amp; baby units_Number"/>
    <s v="E06000009"/>
    <x v="8"/>
    <s v="Single time point"/>
    <n v="2019"/>
    <s v="Children in care"/>
    <x v="10"/>
    <s v="Number"/>
    <s v="*"/>
    <n v="28904"/>
    <s v="*"/>
    <s v="N/A"/>
    <x v="356"/>
    <n v="0"/>
  </r>
  <r>
    <s v="E10000024_Children in care in residential homes, NHS trusts or mother &amp; baby units_Number"/>
    <s v="E10000024"/>
    <x v="92"/>
    <s v="Single time point"/>
    <n v="2019"/>
    <s v="Children in care"/>
    <x v="10"/>
    <s v="Number"/>
    <s v="*"/>
    <n v="166542"/>
    <s v="*"/>
    <s v="N/A"/>
    <x v="356"/>
    <n v="0"/>
  </r>
  <r>
    <s v="E06000018_Children in care in residential homes, NHS trusts or mother &amp; baby units_Number"/>
    <s v="E06000018"/>
    <x v="91"/>
    <s v="Single time point"/>
    <n v="2019"/>
    <s v="Children in care"/>
    <x v="10"/>
    <s v="Number"/>
    <s v="*"/>
    <n v="68651"/>
    <s v="*"/>
    <s v="N/A"/>
    <x v="356"/>
    <n v="0"/>
  </r>
  <r>
    <s v="E06000051_Children in care in residential homes, NHS trusts or mother &amp; baby units_Number"/>
    <s v="E06000051"/>
    <x v="110"/>
    <s v="Single time point"/>
    <n v="2019"/>
    <s v="Children in care"/>
    <x v="10"/>
    <s v="Number"/>
    <s v="*"/>
    <n v="59839"/>
    <s v="*"/>
    <s v="N/A"/>
    <x v="356"/>
    <n v="0"/>
  </r>
  <r>
    <s v="E06000020_Children in care in residential homes, NHS trusts or mother &amp; baby units_Number"/>
    <s v="E06000020"/>
    <x v="130"/>
    <s v="Single time point"/>
    <n v="2019"/>
    <s v="Children in care"/>
    <x v="10"/>
    <s v="Number"/>
    <s v="*"/>
    <n v="40620"/>
    <s v="*"/>
    <s v="N/A"/>
    <x v="356"/>
    <n v="0"/>
  </r>
  <r>
    <s v="E06000049_Children in care in residential homes, NHS trusts or mother &amp; baby units_Number"/>
    <s v="E06000049"/>
    <x v="23"/>
    <s v="Single time point"/>
    <n v="2019"/>
    <s v="Children in care"/>
    <x v="10"/>
    <s v="Number"/>
    <s v="*"/>
    <n v="76523"/>
    <s v="*"/>
    <s v="N/A"/>
    <x v="356"/>
    <n v="0"/>
  </r>
  <r>
    <s v="E06000050_Children in care in residential homes, NHS trusts or mother &amp; baby units_Number"/>
    <s v="E06000050"/>
    <x v="152"/>
    <s v="Single time point"/>
    <n v="2019"/>
    <s v="Children in care"/>
    <x v="10"/>
    <s v="Number"/>
    <n v="0"/>
    <n v="68054"/>
    <n v="0"/>
    <s v="0 per 1000 0-17 yr olds"/>
    <x v="295"/>
    <n v="0"/>
  </r>
  <r>
    <s v="E06000052_Children in care in residential homes, NHS trusts or mother &amp; baby units_Number"/>
    <s v="E06000052"/>
    <x v="26"/>
    <s v="Single time point"/>
    <n v="2019"/>
    <s v="Children in care"/>
    <x v="10"/>
    <s v="Number"/>
    <n v="9"/>
    <n v="107810"/>
    <n v="8.3480196642240977E-5"/>
    <s v="0.1 per 1000 0-17 yr olds"/>
    <x v="1236"/>
    <n v="0"/>
  </r>
  <r>
    <s v="E10000006_Children in care in residential homes, NHS trusts or mother &amp; baby units_Number"/>
    <s v="E10000006"/>
    <x v="29"/>
    <s v="Single time point"/>
    <n v="2019"/>
    <s v="Children in care"/>
    <x v="10"/>
    <s v="Number"/>
    <n v="5"/>
    <n v="92500"/>
    <n v="5.4054054054054054E-5"/>
    <s v="0.1 per 1000 0-17 yr olds"/>
    <x v="1237"/>
    <n v="0"/>
  </r>
  <r>
    <s v="E10000013_Children in care in residential homes, NHS trusts or mother &amp; baby units_Number"/>
    <s v="E10000013"/>
    <x v="44"/>
    <s v="Single time point"/>
    <n v="2019"/>
    <s v="Children in care"/>
    <x v="10"/>
    <s v="Number"/>
    <n v="6"/>
    <n v="128136"/>
    <n v="4.682524817381532E-5"/>
    <s v="0 per 1000 0-17 yr olds"/>
    <x v="1238"/>
    <n v="0"/>
  </r>
  <r>
    <s v="E10000015_Children in care in residential homes, NHS trusts or mother &amp; baby units_Number"/>
    <s v="E10000015"/>
    <x v="55"/>
    <s v="Single time point"/>
    <n v="2019"/>
    <s v="Children in care"/>
    <x v="10"/>
    <s v="Number"/>
    <n v="7"/>
    <n v="271005"/>
    <n v="2.5829781738344311E-5"/>
    <s v="0 per 1000 0-17 yr olds"/>
    <x v="1239"/>
    <n v="0"/>
  </r>
  <r>
    <s v="E06000046_Children in care in residential homes, NHS trusts or mother &amp; baby units_Number"/>
    <s v="E06000046"/>
    <x v="58"/>
    <s v="Single time point"/>
    <n v="2019"/>
    <s v="Children in care"/>
    <x v="10"/>
    <s v="Number"/>
    <s v="*"/>
    <n v="24869"/>
    <s v="*"/>
    <s v="N/A"/>
    <x v="356"/>
    <n v="0"/>
  </r>
  <r>
    <s v="E10000019_Children in care in residential homes, NHS trusts or mother &amp; baby units_Number"/>
    <s v="E10000019"/>
    <x v="73"/>
    <s v="Single time point"/>
    <n v="2019"/>
    <s v="Children in care"/>
    <x v="10"/>
    <s v="Number"/>
    <n v="7"/>
    <n v="145641"/>
    <n v="4.8063388743554359E-5"/>
    <s v="0 per 1000 0-17 yr olds"/>
    <x v="1240"/>
    <n v="0"/>
  </r>
  <r>
    <s v="E10000020_Children in care in residential homes, NHS trusts or mother &amp; baby units_Number"/>
    <s v="E10000020"/>
    <x v="83"/>
    <s v="Single time point"/>
    <n v="2019"/>
    <s v="Children in care"/>
    <x v="10"/>
    <s v="Number"/>
    <n v="15"/>
    <n v="170810"/>
    <n v="8.7816872548445647E-5"/>
    <s v="0.1 per 1000 0-17 yr olds"/>
    <x v="1241"/>
    <n v="0"/>
  </r>
  <r>
    <s v="E10000021_Children in care in residential homes, NHS trusts or mother &amp; baby units_Number"/>
    <s v="E10000021"/>
    <x v="89"/>
    <s v="Single time point"/>
    <n v="2019"/>
    <s v="Children in care"/>
    <x v="10"/>
    <s v="Number"/>
    <n v="16"/>
    <n v="170235"/>
    <n v="9.3987722853702236E-5"/>
    <s v="0.1 per 1000 0-17 yr olds"/>
    <x v="1242"/>
    <n v="0"/>
  </r>
  <r>
    <s v="E06000048_Children in care in residential homes, NHS trusts or mother &amp; baby units_Number"/>
    <s v="E06000048"/>
    <x v="90"/>
    <s v="Single time point"/>
    <n v="2019"/>
    <s v="Children in care"/>
    <x v="10"/>
    <s v="Number"/>
    <n v="7"/>
    <n v="59011"/>
    <e v="#N/A"/>
    <s v="0.1 per 1000 0-17 yr olds"/>
    <x v="1195"/>
    <n v="0"/>
  </r>
  <r>
    <s v="E10000025_Children in care in residential homes, NHS trusts or mother &amp; baby units_Number"/>
    <s v="E10000025"/>
    <x v="94"/>
    <s v="Single time point"/>
    <n v="2019"/>
    <s v="Children in care"/>
    <x v="10"/>
    <s v="Number"/>
    <s v="*"/>
    <n v="144788"/>
    <s v="*"/>
    <s v="N/A"/>
    <x v="356"/>
    <n v="0"/>
  </r>
  <r>
    <s v="E10000027_Children in care in residential homes, NHS trusts or mother &amp; baby units_Number"/>
    <s v="E10000027"/>
    <x v="113"/>
    <s v="Single time point"/>
    <n v="2019"/>
    <s v="Children in care"/>
    <x v="10"/>
    <s v="Number"/>
    <n v="14"/>
    <n v="110700"/>
    <n v="1.2646793134598014E-4"/>
    <s v="0.1 per 1000 0-17 yr olds"/>
    <x v="1243"/>
    <n v="0"/>
  </r>
  <r>
    <s v="E10000029_Children in care in residential homes, NHS trusts or mother &amp; baby units_Number"/>
    <s v="E10000029"/>
    <x v="124"/>
    <s v="Single time point"/>
    <n v="2019"/>
    <s v="Children in care"/>
    <x v="10"/>
    <s v="Number"/>
    <n v="17"/>
    <n v="152752"/>
    <n v="1.1129150518487482E-4"/>
    <s v="0.1 per 1000 0-17 yr olds"/>
    <x v="1244"/>
    <n v="0"/>
  </r>
  <r>
    <s v="E10000030_Children in care in residential homes, NHS trusts or mother &amp; baby units_Number"/>
    <s v="E10000030"/>
    <x v="126"/>
    <s v="Single time point"/>
    <n v="2019"/>
    <s v="Children in care"/>
    <x v="10"/>
    <s v="Number"/>
    <n v="7"/>
    <n v="261905"/>
    <n v="2.6727248429774155E-5"/>
    <s v="0 per 1000 0-17 yr olds"/>
    <x v="1245"/>
    <n v="0"/>
  </r>
  <r>
    <s v="E10000031_Children in care in residential homes, NHS trusts or mother &amp; baby units_Number"/>
    <s v="E10000031"/>
    <x v="140"/>
    <s v="Single time point"/>
    <n v="2019"/>
    <s v="Children in care"/>
    <x v="10"/>
    <s v="Number"/>
    <n v="9"/>
    <n v="115928"/>
    <n v="7.7634393761645152E-5"/>
    <s v="0.1 per 1000 0-17 yr olds"/>
    <x v="1246"/>
    <n v="0"/>
  </r>
  <r>
    <s v="E10000032_Children in care in residential homes, NHS trusts or mother &amp; baby units_Number"/>
    <s v="E10000032"/>
    <x v="142"/>
    <s v="Single time point"/>
    <n v="2019"/>
    <s v="Children in care"/>
    <x v="10"/>
    <s v="Number"/>
    <n v="5"/>
    <n v="174672"/>
    <n v="2.862508015022442E-5"/>
    <s v="0 per 1000 0-17 yr olds"/>
    <x v="1247"/>
    <n v="0"/>
  </r>
  <r>
    <s v="E09000001_Children in the care of LA in secure children's homes_Number"/>
    <s v="E09000001"/>
    <x v="25"/>
    <s v="Single time point"/>
    <n v="2019"/>
    <s v="Children in care"/>
    <x v="11"/>
    <s v="Number"/>
    <n v="0"/>
    <n v="1453"/>
    <n v="0"/>
    <s v="0 per 1000 0-17 yr olds"/>
    <x v="295"/>
    <n v="1"/>
  </r>
  <r>
    <s v="E09000007_Children in the care of LA in secure children's homes_Number"/>
    <s v="E09000007"/>
    <x v="21"/>
    <s v="Single time point"/>
    <n v="2019"/>
    <s v="Children in care"/>
    <x v="11"/>
    <s v="Number"/>
    <s v="*"/>
    <n v="50983"/>
    <s v="*"/>
    <s v="N/A"/>
    <x v="356"/>
    <n v="0"/>
  </r>
  <r>
    <s v="E09000011_Children in the care of LA in secure children's homes_Number"/>
    <s v="E09000011"/>
    <x v="45"/>
    <s v="Single time point"/>
    <n v="2019"/>
    <s v="Children in care"/>
    <x v="11"/>
    <s v="Number"/>
    <n v="0"/>
    <n v="68917"/>
    <n v="0"/>
    <s v="0 per 1000 0-17 yr olds"/>
    <x v="295"/>
    <n v="0"/>
  </r>
  <r>
    <s v="E09000012_Children in the care of LA in secure children's homes_Number"/>
    <s v="E09000012"/>
    <x v="46"/>
    <s v="Single time point"/>
    <n v="2019"/>
    <s v="Children in care"/>
    <x v="11"/>
    <s v="Number"/>
    <n v="0"/>
    <n v="63655"/>
    <n v="0"/>
    <s v="0 per 1000 0-17 yr olds"/>
    <x v="295"/>
    <n v="0"/>
  </r>
  <r>
    <s v="E09000013_Children in the care of LA in secure children's homes_Number"/>
    <s v="E09000013"/>
    <x v="48"/>
    <s v="Single time point"/>
    <n v="2019"/>
    <s v="Children in care"/>
    <x v="11"/>
    <s v="Number"/>
    <n v="0"/>
    <n v="36898"/>
    <n v="0"/>
    <s v="0 per 1000 0-17 yr olds"/>
    <x v="295"/>
    <n v="0"/>
  </r>
  <r>
    <s v="E09000019_Children in the care of LA in secure children's homes_Number"/>
    <s v="E09000019"/>
    <x v="60"/>
    <s v="Single time point"/>
    <n v="2019"/>
    <s v="Children in care"/>
    <x v="11"/>
    <s v="Number"/>
    <s v="*"/>
    <n v="42098"/>
    <s v="*"/>
    <s v="N/A"/>
    <x v="356"/>
    <n v="0"/>
  </r>
  <r>
    <s v="E09000020_Children in the care of LA in secure children's homes_Number"/>
    <s v="E09000020"/>
    <x v="61"/>
    <s v="Single time point"/>
    <n v="2019"/>
    <s v="Children in care"/>
    <x v="11"/>
    <s v="Number"/>
    <n v="0"/>
    <n v="28678"/>
    <n v="0"/>
    <s v="0 per 1000 0-17 yr olds"/>
    <x v="295"/>
    <n v="0"/>
  </r>
  <r>
    <s v="E09000022_Children in the care of LA in secure children's homes_Number"/>
    <s v="E09000022"/>
    <x v="67"/>
    <s v="Single time point"/>
    <n v="2019"/>
    <s v="Children in care"/>
    <x v="11"/>
    <s v="Number"/>
    <n v="0"/>
    <n v="62629"/>
    <n v="0"/>
    <s v="0 per 1000 0-17 yr olds"/>
    <x v="295"/>
    <n v="0"/>
  </r>
  <r>
    <s v="E09000023_Children in the care of LA in secure children's homes_Number"/>
    <s v="E09000023"/>
    <x v="72"/>
    <s v="Single time point"/>
    <n v="2019"/>
    <s v="Children in care"/>
    <x v="11"/>
    <s v="Number"/>
    <s v="*"/>
    <n v="68458"/>
    <s v="*"/>
    <s v="N/A"/>
    <x v="356"/>
    <n v="0"/>
  </r>
  <r>
    <s v="E09000028_Children in the care of LA in secure children's homes_Number"/>
    <s v="E09000028"/>
    <x v="118"/>
    <s v="Single time point"/>
    <n v="2019"/>
    <s v="Children in care"/>
    <x v="11"/>
    <s v="Number"/>
    <n v="0"/>
    <n v="65121"/>
    <n v="0"/>
    <s v="0 per 1000 0-17 yr olds"/>
    <x v="295"/>
    <n v="0"/>
  </r>
  <r>
    <s v="E09000030_Children in the care of LA in secure children's homes_Number"/>
    <s v="E09000030"/>
    <x v="133"/>
    <s v="Single time point"/>
    <n v="2019"/>
    <s v="Children in care"/>
    <x v="11"/>
    <s v="Number"/>
    <s v="*"/>
    <n v="70973"/>
    <s v="*"/>
    <s v="N/A"/>
    <x v="356"/>
    <n v="0"/>
  </r>
  <r>
    <s v="E09000032_Children in the care of LA in secure children's homes_Number"/>
    <s v="E09000032"/>
    <x v="138"/>
    <s v="Single time point"/>
    <n v="2019"/>
    <s v="Children in care"/>
    <x v="11"/>
    <s v="Number"/>
    <s v="*"/>
    <n v="63840"/>
    <s v="*"/>
    <s v="N/A"/>
    <x v="356"/>
    <n v="0"/>
  </r>
  <r>
    <s v="E09000033_Children in the care of LA in secure children's homes_Number"/>
    <s v="E09000033"/>
    <x v="143"/>
    <s v="Single time point"/>
    <n v="2019"/>
    <s v="Children in care"/>
    <x v="11"/>
    <s v="Number"/>
    <n v="0"/>
    <n v="47445"/>
    <n v="0"/>
    <s v="0 per 1000 0-17 yr olds"/>
    <x v="295"/>
    <n v="0"/>
  </r>
  <r>
    <s v="E09000002_Children in the care of LA in secure children's homes_Number"/>
    <s v="E09000002"/>
    <x v="0"/>
    <s v="Single time point"/>
    <n v="2019"/>
    <s v="Children in care"/>
    <x v="11"/>
    <s v="Number"/>
    <s v="*"/>
    <n v="63401"/>
    <s v="*"/>
    <s v="N/A"/>
    <x v="356"/>
    <n v="0"/>
  </r>
  <r>
    <s v="E09000003_Children in the care of LA in secure children's homes_Number"/>
    <s v="E09000003"/>
    <x v="1"/>
    <s v="Single time point"/>
    <n v="2019"/>
    <s v="Children in care"/>
    <x v="11"/>
    <s v="Number"/>
    <s v="*"/>
    <n v="92701"/>
    <s v="*"/>
    <s v="N/A"/>
    <x v="356"/>
    <n v="0"/>
  </r>
  <r>
    <s v="E09000004_Children in the care of LA in secure children's homes_Number"/>
    <s v="E09000004"/>
    <x v="5"/>
    <s v="Single time point"/>
    <n v="2019"/>
    <s v="Children in care"/>
    <x v="11"/>
    <s v="Number"/>
    <n v="0"/>
    <n v="56853"/>
    <n v="0"/>
    <s v="0 per 1000 0-17 yr olds"/>
    <x v="295"/>
    <n v="0"/>
  </r>
  <r>
    <s v="E09000005_Children in the care of LA in secure children's homes_Number"/>
    <s v="E09000005"/>
    <x v="13"/>
    <s v="Single time point"/>
    <n v="2019"/>
    <s v="Children in care"/>
    <x v="11"/>
    <s v="Number"/>
    <s v="*"/>
    <n v="77893"/>
    <s v="*"/>
    <s v="N/A"/>
    <x v="356"/>
    <n v="0"/>
  </r>
  <r>
    <s v="E09000006_Children in the care of LA in secure children's homes_Number"/>
    <s v="E09000006"/>
    <x v="16"/>
    <s v="Single time point"/>
    <n v="2019"/>
    <s v="Children in care"/>
    <x v="11"/>
    <s v="Number"/>
    <n v="0"/>
    <n v="75055"/>
    <n v="0"/>
    <s v="0 per 1000 0-17 yr olds"/>
    <x v="295"/>
    <n v="0"/>
  </r>
  <r>
    <s v="E09000008_Children in the care of LA in secure children's homes_Number"/>
    <s v="E09000008"/>
    <x v="28"/>
    <s v="Single time point"/>
    <n v="2019"/>
    <s v="Children in care"/>
    <x v="11"/>
    <s v="Number"/>
    <n v="0"/>
    <n v="94702"/>
    <n v="0"/>
    <s v="0 per 1000 0-17 yr olds"/>
    <x v="295"/>
    <n v="0"/>
  </r>
  <r>
    <s v="E09000009_Children in the care of LA in secure children's homes_Number"/>
    <s v="E09000009"/>
    <x v="38"/>
    <s v="Single time point"/>
    <n v="2019"/>
    <s v="Children in care"/>
    <x v="11"/>
    <s v="Number"/>
    <s v="*"/>
    <n v="81732"/>
    <s v="*"/>
    <s v="N/A"/>
    <x v="356"/>
    <n v="0"/>
  </r>
  <r>
    <s v="E09000010_Children in the care of LA in secure children's homes_Number"/>
    <s v="E09000010"/>
    <x v="41"/>
    <s v="Single time point"/>
    <n v="2019"/>
    <s v="Children in care"/>
    <x v="11"/>
    <s v="Number"/>
    <n v="0"/>
    <n v="84497"/>
    <n v="0"/>
    <s v="0 per 1000 0-17 yr olds"/>
    <x v="295"/>
    <n v="0"/>
  </r>
  <r>
    <s v="E09000014_Children in the care of LA in secure children's homes_Number"/>
    <s v="E09000014"/>
    <x v="50"/>
    <s v="Single time point"/>
    <n v="2019"/>
    <s v="Children in care"/>
    <x v="11"/>
    <s v="Number"/>
    <n v="0"/>
    <n v="60398"/>
    <n v="0"/>
    <s v="0 per 1000 0-17 yr olds"/>
    <x v="295"/>
    <n v="0"/>
  </r>
  <r>
    <s v="E09000015_Children in the care of LA in secure children's homes_Number"/>
    <s v="E09000015"/>
    <x v="51"/>
    <s v="Single time point"/>
    <n v="2019"/>
    <s v="Children in care"/>
    <x v="11"/>
    <s v="Number"/>
    <n v="0"/>
    <n v="58373"/>
    <n v="0"/>
    <s v="0 per 1000 0-17 yr olds"/>
    <x v="295"/>
    <n v="0"/>
  </r>
  <r>
    <s v="E09000016_Children in the care of LA in secure children's homes_Number"/>
    <s v="E09000016"/>
    <x v="53"/>
    <s v="Single time point"/>
    <n v="2019"/>
    <s v="Children in care"/>
    <x v="11"/>
    <s v="Number"/>
    <n v="0"/>
    <n v="57541"/>
    <n v="0"/>
    <s v="0 per 1000 0-17 yr olds"/>
    <x v="295"/>
    <n v="0"/>
  </r>
  <r>
    <s v="E09000017_Children in the care of LA in secure children's homes_Number"/>
    <s v="E09000017"/>
    <x v="56"/>
    <s v="Single time point"/>
    <n v="2019"/>
    <s v="Children in care"/>
    <x v="11"/>
    <s v="Number"/>
    <s v="*"/>
    <n v="73377"/>
    <s v="*"/>
    <s v="N/A"/>
    <x v="356"/>
    <n v="0"/>
  </r>
  <r>
    <s v="E09000018_Children in the care of LA in secure children's homes_Number"/>
    <s v="E09000018"/>
    <x v="57"/>
    <s v="Single time point"/>
    <n v="2019"/>
    <s v="Children in care"/>
    <x v="11"/>
    <s v="Number"/>
    <n v="0"/>
    <n v="64898"/>
    <n v="0"/>
    <s v="0 per 1000 0-17 yr olds"/>
    <x v="295"/>
    <n v="0"/>
  </r>
  <r>
    <s v="E09000021_Children in the care of LA in secure children's homes_Number"/>
    <s v="E09000021"/>
    <x v="64"/>
    <s v="Single time point"/>
    <n v="2019"/>
    <s v="Children in care"/>
    <x v="11"/>
    <s v="Number"/>
    <s v="*"/>
    <n v="38977"/>
    <s v="*"/>
    <s v="N/A"/>
    <x v="356"/>
    <n v="0"/>
  </r>
  <r>
    <s v="E09000024_Children in the care of LA in secure children's homes_Number"/>
    <s v="E09000024"/>
    <x v="78"/>
    <s v="Single time point"/>
    <n v="2019"/>
    <s v="Children in care"/>
    <x v="11"/>
    <s v="Number"/>
    <s v="*"/>
    <n v="47266"/>
    <s v="*"/>
    <s v="N/A"/>
    <x v="356"/>
    <n v="0"/>
  </r>
  <r>
    <s v="E09000025_Children in the care of LA in secure children's homes_Number"/>
    <s v="E09000025"/>
    <x v="82"/>
    <s v="Single time point"/>
    <n v="2019"/>
    <s v="Children in care"/>
    <x v="11"/>
    <s v="Number"/>
    <s v="*"/>
    <n v="86567"/>
    <s v="*"/>
    <s v="N/A"/>
    <x v="356"/>
    <n v="0"/>
  </r>
  <r>
    <s v="E09000026_Children in the care of LA in secure children's homes_Number"/>
    <s v="E09000026"/>
    <x v="100"/>
    <s v="Single time point"/>
    <n v="2019"/>
    <s v="Children in care"/>
    <x v="11"/>
    <s v="Number"/>
    <n v="0"/>
    <n v="76159"/>
    <n v="0"/>
    <s v="0 per 1000 0-17 yr olds"/>
    <x v="295"/>
    <n v="0"/>
  </r>
  <r>
    <s v="E09000027_Children in the care of LA in secure children's homes_Number"/>
    <s v="E09000027"/>
    <x v="102"/>
    <s v="Single time point"/>
    <n v="2019"/>
    <s v="Children in care"/>
    <x v="11"/>
    <s v="Number"/>
    <n v="0"/>
    <n v="45525"/>
    <n v="0"/>
    <s v="0 per 1000 0-17 yr olds"/>
    <x v="295"/>
    <n v="0"/>
  </r>
  <r>
    <s v="E09000029_Children in the care of LA in secure children's homes_Number"/>
    <s v="E09000029"/>
    <x v="127"/>
    <s v="Single time point"/>
    <n v="2019"/>
    <s v="Children in care"/>
    <x v="11"/>
    <s v="Number"/>
    <s v="*"/>
    <n v="47941"/>
    <s v="*"/>
    <s v="N/A"/>
    <x v="356"/>
    <n v="0"/>
  </r>
  <r>
    <s v="E09000031_Children in the care of LA in secure children's homes_Number"/>
    <s v="E09000031"/>
    <x v="137"/>
    <s v="Single time point"/>
    <n v="2019"/>
    <s v="Children in care"/>
    <x v="11"/>
    <s v="Number"/>
    <n v="0"/>
    <n v="67017"/>
    <n v="0"/>
    <s v="0 per 1000 0-17 yr olds"/>
    <x v="295"/>
    <n v="0"/>
  </r>
  <r>
    <s v="E08000025_Children in the care of LA in secure children's homes_Number"/>
    <s v="E08000025"/>
    <x v="6"/>
    <s v="Single time point"/>
    <n v="2019"/>
    <s v="Children in care"/>
    <x v="11"/>
    <s v="Number"/>
    <n v="7"/>
    <n v="288388"/>
    <n v="2.4272854626406093E-5"/>
    <s v="0 per 1000 0-17 yr olds"/>
    <x v="1213"/>
    <n v="0"/>
  </r>
  <r>
    <s v="E08000026_Children in the care of LA in secure children's homes_Number"/>
    <s v="E08000026"/>
    <x v="27"/>
    <s v="Single time point"/>
    <n v="2019"/>
    <s v="Children in care"/>
    <x v="11"/>
    <s v="Number"/>
    <s v="*"/>
    <n v="78994"/>
    <s v="*"/>
    <s v="N/A"/>
    <x v="356"/>
    <n v="0"/>
  </r>
  <r>
    <s v="E08000027_Children in the care of LA in secure children's homes_Number"/>
    <s v="E08000027"/>
    <x v="36"/>
    <s v="Single time point"/>
    <n v="2019"/>
    <s v="Children in care"/>
    <x v="11"/>
    <s v="Number"/>
    <n v="0"/>
    <n v="69265"/>
    <n v="0"/>
    <s v="0 per 1000 0-17 yr olds"/>
    <x v="295"/>
    <n v="0"/>
  </r>
  <r>
    <s v="E08000028_Children in the care of LA in secure children's homes_Number"/>
    <s v="E08000028"/>
    <x v="107"/>
    <s v="Single time point"/>
    <n v="2019"/>
    <s v="Children in care"/>
    <x v="11"/>
    <s v="Number"/>
    <n v="0"/>
    <n v="81920"/>
    <n v="0"/>
    <s v="0 per 1000 0-17 yr olds"/>
    <x v="295"/>
    <n v="0"/>
  </r>
  <r>
    <s v="E08000029_Children in the care of LA in secure children's homes_Number"/>
    <s v="E08000029"/>
    <x v="112"/>
    <s v="Single time point"/>
    <n v="2019"/>
    <s v="Children in care"/>
    <x v="11"/>
    <s v="Number"/>
    <s v="*"/>
    <n v="46946"/>
    <s v="*"/>
    <s v="N/A"/>
    <x v="356"/>
    <n v="0"/>
  </r>
  <r>
    <s v="E08000030_Children in the care of LA in secure children's homes_Number"/>
    <s v="E08000030"/>
    <x v="136"/>
    <s v="Single time point"/>
    <n v="2019"/>
    <s v="Children in care"/>
    <x v="11"/>
    <s v="Number"/>
    <n v="0"/>
    <n v="68157"/>
    <n v="0"/>
    <s v="0 per 1000 0-17 yr olds"/>
    <x v="295"/>
    <n v="0"/>
  </r>
  <r>
    <s v="E08000031_Children in the care of LA in secure children's homes_Number"/>
    <s v="E08000031"/>
    <x v="149"/>
    <s v="Single time point"/>
    <n v="2019"/>
    <s v="Children in care"/>
    <x v="11"/>
    <s v="Number"/>
    <s v="*"/>
    <n v="61244"/>
    <s v="*"/>
    <s v="N/A"/>
    <x v="356"/>
    <n v="0"/>
  </r>
  <r>
    <s v="E08000011_Children in the care of LA in secure children's homes_Number"/>
    <s v="E08000011"/>
    <x v="66"/>
    <s v="Single time point"/>
    <n v="2019"/>
    <s v="Children in care"/>
    <x v="11"/>
    <s v="Number"/>
    <s v="*"/>
    <n v="33477"/>
    <s v="*"/>
    <s v="N/A"/>
    <x v="356"/>
    <n v="0"/>
  </r>
  <r>
    <s v="E08000012_Children in the care of LA in secure children's homes_Number"/>
    <s v="E08000012"/>
    <x v="74"/>
    <s v="Single time point"/>
    <n v="2019"/>
    <s v="Children in care"/>
    <x v="11"/>
    <s v="Number"/>
    <n v="5"/>
    <n v="94902"/>
    <n v="5.2685928642178246E-5"/>
    <s v="0.1 per 1000 0-17 yr olds"/>
    <x v="1180"/>
    <n v="0"/>
  </r>
  <r>
    <s v="E08000013_Children in the care of LA in secure children's homes_Number"/>
    <s v="E08000013"/>
    <x v="153"/>
    <s v="Single time point"/>
    <n v="2019"/>
    <s v="Children in care"/>
    <x v="11"/>
    <s v="Number"/>
    <n v="0"/>
    <n v="36785"/>
    <n v="0"/>
    <s v="0 per 1000 0-17 yr olds"/>
    <x v="295"/>
    <n v="0"/>
  </r>
  <r>
    <s v="E08000014_Children in the care of LA in secure children's homes_Number"/>
    <s v="E08000014"/>
    <x v="108"/>
    <s v="Single time point"/>
    <n v="2019"/>
    <s v="Children in care"/>
    <x v="11"/>
    <s v="Number"/>
    <n v="0"/>
    <n v="53833"/>
    <n v="0"/>
    <s v="0 per 1000 0-17 yr olds"/>
    <x v="295"/>
    <n v="0"/>
  </r>
  <r>
    <s v="E08000015_Children in the care of LA in secure children's homes_Number"/>
    <s v="E08000015"/>
    <x v="147"/>
    <s v="Single time point"/>
    <n v="2019"/>
    <s v="Children in care"/>
    <x v="11"/>
    <s v="Number"/>
    <s v="*"/>
    <n v="67576"/>
    <s v="*"/>
    <s v="N/A"/>
    <x v="356"/>
    <n v="0"/>
  </r>
  <r>
    <s v="E08000001_Children in the care of LA in secure children's homes_Number"/>
    <s v="E08000001"/>
    <x v="9"/>
    <s v="Single time point"/>
    <n v="2019"/>
    <s v="Children in care"/>
    <x v="11"/>
    <s v="Number"/>
    <n v="0"/>
    <n v="67670"/>
    <n v="0"/>
    <s v="0 per 1000 0-17 yr olds"/>
    <x v="295"/>
    <n v="0"/>
  </r>
  <r>
    <s v="E08000002_Children in the care of LA in secure children's homes_Number"/>
    <s v="E08000002"/>
    <x v="18"/>
    <s v="Single time point"/>
    <n v="2019"/>
    <s v="Children in care"/>
    <x v="11"/>
    <s v="Number"/>
    <n v="0"/>
    <n v="43142"/>
    <n v="0"/>
    <s v="0 per 1000 0-17 yr olds"/>
    <x v="295"/>
    <n v="0"/>
  </r>
  <r>
    <s v="E08000003_Children in the care of LA in secure children's homes_Number"/>
    <s v="E08000003"/>
    <x v="76"/>
    <s v="Single time point"/>
    <n v="2019"/>
    <s v="Children in care"/>
    <x v="11"/>
    <s v="Number"/>
    <s v="*"/>
    <n v="121962"/>
    <s v="*"/>
    <s v="N/A"/>
    <x v="356"/>
    <n v="0"/>
  </r>
  <r>
    <s v="E08000004_Children in the care of LA in secure children's homes_Number"/>
    <s v="E08000004"/>
    <x v="93"/>
    <s v="Single time point"/>
    <n v="2019"/>
    <s v="Children in care"/>
    <x v="11"/>
    <s v="Number"/>
    <s v="*"/>
    <n v="59416"/>
    <s v="*"/>
    <s v="N/A"/>
    <x v="356"/>
    <n v="0"/>
  </r>
  <r>
    <s v="E08000005_Children in the care of LA in secure children's homes_Number"/>
    <s v="E08000005"/>
    <x v="103"/>
    <s v="Single time point"/>
    <n v="2019"/>
    <s v="Children in care"/>
    <x v="11"/>
    <s v="Number"/>
    <n v="0"/>
    <n v="52689"/>
    <n v="0"/>
    <s v="0 per 1000 0-17 yr olds"/>
    <x v="295"/>
    <n v="0"/>
  </r>
  <r>
    <s v="E08000006_Children in the care of LA in secure children's homes_Number"/>
    <s v="E08000006"/>
    <x v="106"/>
    <s v="Single time point"/>
    <n v="2019"/>
    <s v="Children in care"/>
    <x v="11"/>
    <s v="Number"/>
    <s v="*"/>
    <n v="56566"/>
    <s v="*"/>
    <s v="N/A"/>
    <x v="356"/>
    <n v="0"/>
  </r>
  <r>
    <s v="E08000007_Children in the care of LA in secure children's homes_Number"/>
    <s v="E08000007"/>
    <x v="121"/>
    <s v="Single time point"/>
    <n v="2019"/>
    <s v="Children in care"/>
    <x v="11"/>
    <s v="Number"/>
    <s v="*"/>
    <n v="63141"/>
    <s v="*"/>
    <s v="N/A"/>
    <x v="356"/>
    <n v="0"/>
  </r>
  <r>
    <s v="E08000008_Children in the care of LA in secure children's homes_Number"/>
    <s v="E08000008"/>
    <x v="129"/>
    <s v="Single time point"/>
    <n v="2019"/>
    <s v="Children in care"/>
    <x v="11"/>
    <s v="Number"/>
    <s v="*"/>
    <n v="50223"/>
    <s v="*"/>
    <s v="N/A"/>
    <x v="356"/>
    <n v="0"/>
  </r>
  <r>
    <s v="E08000009_Children in the care of LA in secure children's homes_Number"/>
    <s v="E08000009"/>
    <x v="134"/>
    <s v="Single time point"/>
    <n v="2019"/>
    <s v="Children in care"/>
    <x v="11"/>
    <s v="Number"/>
    <n v="0"/>
    <n v="56087"/>
    <n v="0"/>
    <s v="0 per 1000 0-17 yr olds"/>
    <x v="295"/>
    <n v="0"/>
  </r>
  <r>
    <s v="E08000010_Children in the care of LA in secure children's homes_Number"/>
    <s v="E08000010"/>
    <x v="144"/>
    <s v="Single time point"/>
    <n v="2019"/>
    <s v="Children in care"/>
    <x v="11"/>
    <s v="Number"/>
    <s v="*"/>
    <n v="68388"/>
    <s v="*"/>
    <s v="N/A"/>
    <x v="356"/>
    <n v="0"/>
  </r>
  <r>
    <s v="E08000016_Children in the care of LA in secure children's homes_Number"/>
    <s v="E08000016"/>
    <x v="2"/>
    <s v="Single time point"/>
    <n v="2019"/>
    <s v="Children in care"/>
    <x v="11"/>
    <s v="Number"/>
    <s v="*"/>
    <n v="50727"/>
    <s v="*"/>
    <s v="N/A"/>
    <x v="356"/>
    <n v="0"/>
  </r>
  <r>
    <s v="E08000017_Children in the care of LA in secure children's homes_Number"/>
    <s v="E08000017"/>
    <x v="34"/>
    <s v="Single time point"/>
    <n v="2019"/>
    <s v="Children in care"/>
    <x v="11"/>
    <s v="Number"/>
    <s v="*"/>
    <n v="66448"/>
    <s v="*"/>
    <s v="N/A"/>
    <x v="356"/>
    <n v="0"/>
  </r>
  <r>
    <s v="E08000018_Children in the care of LA in secure children's homes_Number"/>
    <s v="E08000018"/>
    <x v="104"/>
    <s v="Single time point"/>
    <n v="2019"/>
    <s v="Children in care"/>
    <x v="11"/>
    <s v="Number"/>
    <s v="*"/>
    <n v="57196"/>
    <s v="*"/>
    <s v="N/A"/>
    <x v="356"/>
    <n v="0"/>
  </r>
  <r>
    <s v="E08000019_Children in the care of LA in secure children's homes_Number"/>
    <s v="E08000019"/>
    <x v="109"/>
    <s v="Single time point"/>
    <n v="2019"/>
    <s v="Children in care"/>
    <x v="11"/>
    <s v="Number"/>
    <s v="*"/>
    <n v="117497"/>
    <s v="*"/>
    <s v="N/A"/>
    <x v="356"/>
    <n v="0"/>
  </r>
  <r>
    <s v="E08000032_Children in the care of LA in secure children's homes_Number"/>
    <s v="E08000032"/>
    <x v="12"/>
    <s v="Single time point"/>
    <n v="2019"/>
    <s v="Children in care"/>
    <x v="11"/>
    <s v="Number"/>
    <s v="*"/>
    <n v="142005"/>
    <s v="*"/>
    <s v="N/A"/>
    <x v="356"/>
    <n v="0"/>
  </r>
  <r>
    <s v="E08000033_Children in the care of LA in secure children's homes_Number"/>
    <s v="E08000033"/>
    <x v="19"/>
    <s v="Single time point"/>
    <n v="2019"/>
    <s v="Children in care"/>
    <x v="11"/>
    <s v="Number"/>
    <s v="*"/>
    <n v="46021"/>
    <s v="*"/>
    <s v="N/A"/>
    <x v="356"/>
    <n v="0"/>
  </r>
  <r>
    <s v="E08000034_Children in the care of LA in secure children's homes_Number"/>
    <s v="E08000034"/>
    <x v="65"/>
    <s v="Single time point"/>
    <n v="2019"/>
    <s v="Children in care"/>
    <x v="11"/>
    <s v="Number"/>
    <s v="*"/>
    <n v="100174"/>
    <s v="*"/>
    <s v="N/A"/>
    <x v="356"/>
    <n v="0"/>
  </r>
  <r>
    <s v="E08000035_Children in the care of LA in secure children's homes_Number"/>
    <s v="E08000035"/>
    <x v="69"/>
    <s v="Single time point"/>
    <n v="2019"/>
    <s v="Children in care"/>
    <x v="11"/>
    <s v="Number"/>
    <s v="*"/>
    <n v="168176"/>
    <s v="*"/>
    <s v="N/A"/>
    <x v="356"/>
    <n v="0"/>
  </r>
  <r>
    <s v="E08000036_Children in the care of LA in secure children's homes_Number"/>
    <s v="E08000036"/>
    <x v="135"/>
    <s v="Single time point"/>
    <n v="2019"/>
    <s v="Children in care"/>
    <x v="11"/>
    <s v="Number"/>
    <n v="0"/>
    <n v="72893"/>
    <n v="0"/>
    <s v="0 per 1000 0-17 yr olds"/>
    <x v="295"/>
    <n v="0"/>
  </r>
  <r>
    <s v="E08000020_Children in the care of LA in secure children's homes_Number"/>
    <s v="E08000020"/>
    <x v="43"/>
    <s v="Single time point"/>
    <n v="2019"/>
    <s v="Children in care"/>
    <x v="11"/>
    <s v="Number"/>
    <s v="*"/>
    <n v="39605"/>
    <s v="*"/>
    <s v="N/A"/>
    <x v="356"/>
    <n v="0"/>
  </r>
  <r>
    <s v="E08000021_Children in the care of LA in secure children's homes_Number"/>
    <s v="E08000021"/>
    <x v="81"/>
    <s v="Single time point"/>
    <n v="2019"/>
    <s v="Children in care"/>
    <x v="11"/>
    <s v="Number"/>
    <s v="*"/>
    <n v="58056"/>
    <s v="*"/>
    <s v="N/A"/>
    <x v="356"/>
    <n v="0"/>
  </r>
  <r>
    <s v="E08000022_Children in the care of LA in secure children's homes_Number"/>
    <s v="E08000022"/>
    <x v="87"/>
    <s v="Single time point"/>
    <n v="2019"/>
    <s v="Children in care"/>
    <x v="11"/>
    <s v="Number"/>
    <n v="0"/>
    <n v="41360"/>
    <n v="0"/>
    <s v="0 per 1000 0-17 yr olds"/>
    <x v="295"/>
    <n v="0"/>
  </r>
  <r>
    <s v="E08000023_Children in the care of LA in secure children's homes_Number"/>
    <s v="E08000023"/>
    <x v="115"/>
    <s v="Single time point"/>
    <n v="2019"/>
    <s v="Children in care"/>
    <x v="11"/>
    <s v="Number"/>
    <s v="*"/>
    <n v="29920"/>
    <s v="*"/>
    <s v="N/A"/>
    <x v="356"/>
    <n v="0"/>
  </r>
  <r>
    <s v="E08000024_Children in the care of LA in secure children's homes_Number"/>
    <s v="E08000024"/>
    <x v="125"/>
    <s v="Single time point"/>
    <n v="2019"/>
    <s v="Children in care"/>
    <x v="11"/>
    <s v="Number"/>
    <s v="*"/>
    <n v="54563"/>
    <s v="*"/>
    <s v="N/A"/>
    <x v="356"/>
    <n v="0"/>
  </r>
  <r>
    <s v="E06000053_Children in the care of LA in secure children's homes_Number"/>
    <s v="E06000053"/>
    <x v="59"/>
    <s v="Single time point"/>
    <n v="2019"/>
    <s v="Children in care"/>
    <x v="11"/>
    <s v="Number"/>
    <n v="0"/>
    <n v="368"/>
    <n v="0"/>
    <s v="0 per 1000 0-17 yr olds"/>
    <x v="295"/>
    <n v="1"/>
  </r>
  <r>
    <s v="E06000022_Children in the care of LA in secure children's homes_Number"/>
    <s v="E06000022"/>
    <x v="3"/>
    <s v="Single time point"/>
    <n v="2019"/>
    <s v="Children in care"/>
    <x v="11"/>
    <s v="Number"/>
    <n v="0"/>
    <n v="35946"/>
    <n v="0"/>
    <s v="0 per 1000 0-17 yr olds"/>
    <x v="295"/>
    <n v="0"/>
  </r>
  <r>
    <s v="E06000023_Children in the care of LA in secure children's homes_Number"/>
    <s v="E06000023"/>
    <x v="15"/>
    <s v="Single time point"/>
    <n v="2019"/>
    <s v="Children in care"/>
    <x v="11"/>
    <s v="Number"/>
    <n v="0"/>
    <n v="94016"/>
    <n v="0"/>
    <s v="0 per 1000 0-17 yr olds"/>
    <x v="295"/>
    <n v="0"/>
  </r>
  <r>
    <s v="E06000024_Children in the care of LA in secure children's homes_Number"/>
    <s v="E06000024"/>
    <x v="86"/>
    <s v="Single time point"/>
    <n v="2019"/>
    <s v="Children in care"/>
    <x v="11"/>
    <s v="Number"/>
    <n v="0"/>
    <n v="43435"/>
    <n v="0"/>
    <s v="0 per 1000 0-17 yr olds"/>
    <x v="295"/>
    <n v="0"/>
  </r>
  <r>
    <s v="E06000025_Children in the care of LA in secure children's homes_Number"/>
    <s v="E06000025"/>
    <x v="114"/>
    <s v="Single time point"/>
    <n v="2019"/>
    <s v="Children in care"/>
    <x v="11"/>
    <s v="Number"/>
    <n v="0"/>
    <n v="58867"/>
    <n v="0"/>
    <s v="0 per 1000 0-17 yr olds"/>
    <x v="295"/>
    <n v="0"/>
  </r>
  <r>
    <s v="E06000001_Children in the care of LA in secure children's homes_Number"/>
    <s v="E06000001"/>
    <x v="52"/>
    <s v="Single time point"/>
    <n v="2019"/>
    <s v="Children in care"/>
    <x v="11"/>
    <s v="Number"/>
    <n v="0"/>
    <n v="20006"/>
    <n v="0"/>
    <s v="0 per 1000 0-17 yr olds"/>
    <x v="295"/>
    <n v="0"/>
  </r>
  <r>
    <s v="E06000002_Children in the care of LA in secure children's homes_Number"/>
    <s v="E06000002"/>
    <x v="79"/>
    <s v="Single time point"/>
    <n v="2019"/>
    <s v="Children in care"/>
    <x v="11"/>
    <s v="Number"/>
    <n v="0"/>
    <n v="32513"/>
    <n v="0"/>
    <s v="0 per 1000 0-17 yr olds"/>
    <x v="295"/>
    <n v="0"/>
  </r>
  <r>
    <s v="E06000003_Children in the care of LA in secure children's homes_Number"/>
    <s v="E06000003"/>
    <x v="101"/>
    <s v="Single time point"/>
    <n v="2019"/>
    <s v="Children in care"/>
    <x v="11"/>
    <s v="Number"/>
    <n v="0"/>
    <n v="27626"/>
    <n v="0"/>
    <s v="0 per 1000 0-17 yr olds"/>
    <x v="295"/>
    <n v="0"/>
  </r>
  <r>
    <s v="E06000004_Children in the care of LA in secure children's homes_Number"/>
    <s v="E06000004"/>
    <x v="122"/>
    <s v="Single time point"/>
    <n v="2019"/>
    <s v="Children in care"/>
    <x v="11"/>
    <s v="Number"/>
    <s v="*"/>
    <n v="43521"/>
    <s v="*"/>
    <s v="N/A"/>
    <x v="356"/>
    <n v="0"/>
  </r>
  <r>
    <s v="E06000010_Children in the care of LA in secure children's homes_Number"/>
    <s v="E06000010"/>
    <x v="63"/>
    <s v="Single time point"/>
    <n v="2019"/>
    <s v="Children in care"/>
    <x v="11"/>
    <s v="Number"/>
    <s v="*"/>
    <n v="57023"/>
    <s v="*"/>
    <s v="N/A"/>
    <x v="356"/>
    <n v="0"/>
  </r>
  <r>
    <s v="E06000011_Children in the care of LA in secure children's homes_Number"/>
    <s v="E06000011"/>
    <x v="39"/>
    <s v="Single time point"/>
    <n v="2019"/>
    <s v="Children in care"/>
    <x v="11"/>
    <s v="Number"/>
    <n v="0"/>
    <n v="62942"/>
    <n v="0"/>
    <s v="0 per 1000 0-17 yr olds"/>
    <x v="295"/>
    <n v="0"/>
  </r>
  <r>
    <s v="E06000012_Children in the care of LA in secure children's homes_Number"/>
    <s v="E06000012"/>
    <x v="84"/>
    <s v="Single time point"/>
    <n v="2019"/>
    <s v="Children in care"/>
    <x v="11"/>
    <s v="Number"/>
    <s v="*"/>
    <n v="34503"/>
    <s v="*"/>
    <s v="N/A"/>
    <x v="356"/>
    <n v="0"/>
  </r>
  <r>
    <s v="E06000013_Children in the care of LA in secure children's homes_Number"/>
    <s v="E06000013"/>
    <x v="85"/>
    <s v="Single time point"/>
    <n v="2019"/>
    <s v="Children in care"/>
    <x v="11"/>
    <s v="Number"/>
    <n v="0"/>
    <n v="35714"/>
    <n v="0"/>
    <s v="0 per 1000 0-17 yr olds"/>
    <x v="295"/>
    <n v="0"/>
  </r>
  <r>
    <s v="E10000023_Children in the care of LA in secure children's homes_Number"/>
    <s v="E10000023"/>
    <x v="88"/>
    <s v="Single time point"/>
    <n v="2019"/>
    <s v="Children in care"/>
    <x v="11"/>
    <s v="Number"/>
    <n v="0"/>
    <n v="117499"/>
    <n v="0"/>
    <s v="0 per 1000 0-17 yr olds"/>
    <x v="295"/>
    <n v="0"/>
  </r>
  <r>
    <s v="E06000014_Children in the care of LA in secure children's homes_Number"/>
    <s v="E06000014"/>
    <x v="151"/>
    <s v="Single time point"/>
    <n v="2019"/>
    <s v="Children in care"/>
    <x v="11"/>
    <s v="Number"/>
    <s v="*"/>
    <n v="36572"/>
    <s v="*"/>
    <s v="N/A"/>
    <x v="356"/>
    <n v="0"/>
  </r>
  <r>
    <s v="E06000032_Children in the care of LA in secure children's homes_Number"/>
    <s v="E06000032"/>
    <x v="75"/>
    <s v="Single time point"/>
    <n v="2019"/>
    <s v="Children in care"/>
    <x v="11"/>
    <s v="Number"/>
    <n v="0"/>
    <n v="57375"/>
    <n v="0"/>
    <s v="0 per 1000 0-17 yr olds"/>
    <x v="295"/>
    <n v="0"/>
  </r>
  <r>
    <s v="E06000055_Children in the care of LA in secure children's homes_Number"/>
    <s v="E06000055"/>
    <x v="4"/>
    <s v="Single time point"/>
    <n v="2019"/>
    <s v="Children in care"/>
    <x v="11"/>
    <s v="Number"/>
    <s v="*"/>
    <n v="40088"/>
    <s v="*"/>
    <s v="N/A"/>
    <x v="356"/>
    <n v="0"/>
  </r>
  <r>
    <s v="E06000056_Children in the care of LA in secure children's homes_Number"/>
    <s v="E06000056"/>
    <x v="22"/>
    <s v="Single time point"/>
    <n v="2019"/>
    <s v="Children in care"/>
    <x v="11"/>
    <s v="Number"/>
    <n v="0"/>
    <n v="62515"/>
    <n v="0"/>
    <s v="0 per 1000 0-17 yr olds"/>
    <x v="295"/>
    <n v="0"/>
  </r>
  <r>
    <s v="E10000002_Children in the care of LA in secure children's homes_Number"/>
    <s v="E10000002"/>
    <x v="17"/>
    <s v="Single time point"/>
    <n v="2019"/>
    <s v="Children in care"/>
    <x v="11"/>
    <s v="Number"/>
    <s v="*"/>
    <n v="124321"/>
    <s v="*"/>
    <s v="N/A"/>
    <x v="356"/>
    <n v="0"/>
  </r>
  <r>
    <s v="E06000042_Children in the care of LA in secure children's homes_Number"/>
    <s v="E06000042"/>
    <x v="80"/>
    <s v="Single time point"/>
    <n v="2019"/>
    <s v="Children in care"/>
    <x v="11"/>
    <s v="Number"/>
    <s v="*"/>
    <n v="68278"/>
    <s v="*"/>
    <s v="N/A"/>
    <x v="356"/>
    <n v="0"/>
  </r>
  <r>
    <s v="E10000007_Children in the care of LA in secure children's homes_Number"/>
    <s v="E10000007"/>
    <x v="32"/>
    <s v="Single time point"/>
    <n v="2019"/>
    <s v="Children in care"/>
    <x v="11"/>
    <s v="Number"/>
    <s v="*"/>
    <n v="153272"/>
    <s v="*"/>
    <s v="N/A"/>
    <x v="356"/>
    <n v="0"/>
  </r>
  <r>
    <s v="E06000015_Children in the care of LA in secure children's homes_Number"/>
    <s v="E06000015"/>
    <x v="31"/>
    <s v="Single time point"/>
    <n v="2019"/>
    <s v="Children in care"/>
    <x v="11"/>
    <s v="Number"/>
    <s v="*"/>
    <n v="59899"/>
    <s v="*"/>
    <s v="N/A"/>
    <x v="356"/>
    <n v="0"/>
  </r>
  <r>
    <s v="E10000009_Children in the care of LA in secure children's homes_Number"/>
    <s v="E10000009"/>
    <x v="35"/>
    <s v="Single time point"/>
    <n v="2019"/>
    <s v="Children in care"/>
    <x v="11"/>
    <s v="Number"/>
    <n v="0"/>
    <n v="76699"/>
    <n v="0"/>
    <s v="0 per 1000 0-17 yr olds"/>
    <x v="295"/>
    <n v="0"/>
  </r>
  <r>
    <s v="E06000029_Children in the care of LA in secure children's homes_Number"/>
    <s v="E06000029"/>
    <x v="97"/>
    <s v="Single time point"/>
    <n v="2019"/>
    <s v="Children in care"/>
    <x v="11"/>
    <s v="Number"/>
    <n v="0"/>
    <n v="30188"/>
    <n v="0"/>
    <s v="0 per 1000 0-17 yr olds"/>
    <x v="295"/>
    <n v="0"/>
  </r>
  <r>
    <s v="E06000028_Children in the care of LA in secure children's homes_Number"/>
    <s v="E06000028"/>
    <x v="10"/>
    <s v="Single time point"/>
    <n v="2019"/>
    <s v="Children in care"/>
    <x v="11"/>
    <s v="Number"/>
    <n v="0"/>
    <n v="36373"/>
    <n v="0"/>
    <s v="0 per 1000 0-17 yr olds"/>
    <x v="295"/>
    <n v="0"/>
  </r>
  <r>
    <s v="E06000047_Children in the care of LA in secure children's homes_Number"/>
    <s v="E06000047"/>
    <x v="37"/>
    <s v="Single time point"/>
    <n v="2019"/>
    <s v="Children in care"/>
    <x v="11"/>
    <s v="Number"/>
    <s v="*"/>
    <n v="101040"/>
    <s v="*"/>
    <s v="N/A"/>
    <x v="356"/>
    <n v="0"/>
  </r>
  <r>
    <s v="E06000005_Children in the care of LA in secure children's homes_Number"/>
    <s v="E06000005"/>
    <x v="30"/>
    <s v="Single time point"/>
    <n v="2019"/>
    <s v="Children in care"/>
    <x v="11"/>
    <s v="Number"/>
    <n v="0"/>
    <n v="22454"/>
    <n v="0"/>
    <s v="0 per 1000 0-17 yr olds"/>
    <x v="295"/>
    <n v="0"/>
  </r>
  <r>
    <s v="E10000011_Children in the care of LA in secure children's homes_Number"/>
    <s v="E10000011"/>
    <x v="40"/>
    <s v="Single time point"/>
    <n v="2019"/>
    <s v="Children in care"/>
    <x v="11"/>
    <s v="Number"/>
    <s v="*"/>
    <n v="106378"/>
    <s v="*"/>
    <s v="N/A"/>
    <x v="356"/>
    <n v="0"/>
  </r>
  <r>
    <s v="E06000043_Children in the care of LA in secure children's homes_Number"/>
    <s v="E06000043"/>
    <x v="14"/>
    <s v="Single time point"/>
    <n v="2019"/>
    <s v="Children in care"/>
    <x v="11"/>
    <s v="Number"/>
    <s v="*"/>
    <n v="51005"/>
    <s v="*"/>
    <s v="N/A"/>
    <x v="356"/>
    <n v="0"/>
  </r>
  <r>
    <s v="E10000014_Children in the care of LA in secure children's homes_Number"/>
    <s v="E10000014"/>
    <x v="49"/>
    <s v="Single time point"/>
    <n v="2019"/>
    <s v="Children in care"/>
    <x v="11"/>
    <s v="Number"/>
    <s v="*"/>
    <n v="284002"/>
    <s v="*"/>
    <s v="N/A"/>
    <x v="356"/>
    <n v="0"/>
  </r>
  <r>
    <s v="E06000044_Children in the care of LA in secure children's homes_Number"/>
    <s v="E06000044"/>
    <x v="98"/>
    <s v="Single time point"/>
    <n v="2019"/>
    <s v="Children in care"/>
    <x v="11"/>
    <s v="Number"/>
    <n v="0"/>
    <n v="44046"/>
    <n v="0"/>
    <s v="0 per 1000 0-17 yr olds"/>
    <x v="295"/>
    <n v="0"/>
  </r>
  <r>
    <s v="E06000045_Children in the care of LA in secure children's homes_Number"/>
    <s v="E06000045"/>
    <x v="116"/>
    <s v="Single time point"/>
    <n v="2019"/>
    <s v="Children in care"/>
    <x v="11"/>
    <s v="Number"/>
    <n v="0"/>
    <n v="50832"/>
    <n v="0"/>
    <s v="0 per 1000 0-17 yr olds"/>
    <x v="295"/>
    <n v="0"/>
  </r>
  <r>
    <s v="E10000018_Children in the care of LA in secure children's homes_Number"/>
    <s v="E10000018"/>
    <x v="71"/>
    <s v="Single time point"/>
    <n v="2019"/>
    <s v="Children in care"/>
    <x v="11"/>
    <s v="Number"/>
    <n v="0"/>
    <n v="140307"/>
    <n v="0"/>
    <s v="0 per 1000 0-17 yr olds"/>
    <x v="295"/>
    <n v="0"/>
  </r>
  <r>
    <s v="E06000016_Children in the care of LA in secure children's homes_Number"/>
    <s v="E06000016"/>
    <x v="70"/>
    <s v="Single time point"/>
    <n v="2019"/>
    <s v="Children in care"/>
    <x v="11"/>
    <s v="Number"/>
    <n v="0"/>
    <n v="83994"/>
    <n v="0"/>
    <s v="0 per 1000 0-17 yr olds"/>
    <x v="295"/>
    <n v="0"/>
  </r>
  <r>
    <s v="E06000017_Children in the care of LA in secure children's homes_Number"/>
    <s v="E06000017"/>
    <x v="105"/>
    <s v="Single time point"/>
    <n v="2019"/>
    <s v="Children in care"/>
    <x v="11"/>
    <s v="Number"/>
    <n v="0"/>
    <n v="7807"/>
    <n v="0"/>
    <s v="0 per 1000 0-17 yr olds"/>
    <x v="295"/>
    <n v="0"/>
  </r>
  <r>
    <s v="E10000028_Children in the care of LA in secure children's homes_Number"/>
    <s v="E10000028"/>
    <x v="120"/>
    <s v="Single time point"/>
    <n v="2019"/>
    <s v="Children in care"/>
    <x v="11"/>
    <s v="Number"/>
    <s v="*"/>
    <n v="169603"/>
    <s v="*"/>
    <s v="N/A"/>
    <x v="356"/>
    <n v="0"/>
  </r>
  <r>
    <s v="E06000021_Children in the care of LA in secure children's homes_Number"/>
    <s v="E06000021"/>
    <x v="123"/>
    <s v="Single time point"/>
    <n v="2019"/>
    <s v="Children in care"/>
    <x v="11"/>
    <s v="Number"/>
    <s v="*"/>
    <n v="57549"/>
    <s v="*"/>
    <s v="N/A"/>
    <x v="356"/>
    <n v="0"/>
  </r>
  <r>
    <s v="E06000054_Children in the care of LA in secure children's homes_Number"/>
    <s v="E06000054"/>
    <x v="145"/>
    <s v="Single time point"/>
    <n v="2019"/>
    <s v="Children in care"/>
    <x v="11"/>
    <s v="Number"/>
    <n v="0"/>
    <n v="105692"/>
    <n v="0"/>
    <s v="0 per 1000 0-17 yr olds"/>
    <x v="295"/>
    <n v="0"/>
  </r>
  <r>
    <s v="E06000030_Children in the care of LA in secure children's homes_Number"/>
    <s v="E06000030"/>
    <x v="128"/>
    <s v="Single time point"/>
    <n v="2019"/>
    <s v="Children in care"/>
    <x v="11"/>
    <s v="Number"/>
    <n v="0"/>
    <n v="50239"/>
    <n v="0"/>
    <s v="0 per 1000 0-17 yr olds"/>
    <x v="295"/>
    <n v="0"/>
  </r>
  <r>
    <s v="E06000036_Children in the care of LA in secure children's homes_Number"/>
    <s v="E06000036"/>
    <x v="11"/>
    <s v="Single time point"/>
    <n v="2019"/>
    <s v="Children in care"/>
    <x v="11"/>
    <s v="Number"/>
    <s v="*"/>
    <n v="28336"/>
    <s v="*"/>
    <s v="N/A"/>
    <x v="356"/>
    <n v="0"/>
  </r>
  <r>
    <s v="E06000040_Children in the care of LA in secure children's homes_Number"/>
    <s v="E06000040"/>
    <x v="146"/>
    <s v="Single time point"/>
    <n v="2019"/>
    <s v="Children in care"/>
    <x v="11"/>
    <s v="Number"/>
    <n v="0"/>
    <n v="34604"/>
    <n v="0"/>
    <s v="0 per 1000 0-17 yr olds"/>
    <x v="295"/>
    <n v="0"/>
  </r>
  <r>
    <s v="E06000037_Children in the care of LA in secure children's homes_Number"/>
    <s v="E06000037"/>
    <x v="141"/>
    <s v="Single time point"/>
    <n v="2019"/>
    <s v="Children in care"/>
    <x v="11"/>
    <s v="Number"/>
    <n v="0"/>
    <n v="35623"/>
    <n v="0"/>
    <s v="0 per 1000 0-17 yr olds"/>
    <x v="295"/>
    <n v="0"/>
  </r>
  <r>
    <s v="E06000038_Children in the care of LA in secure children's homes_Number"/>
    <s v="E06000038"/>
    <x v="99"/>
    <s v="Single time point"/>
    <n v="2019"/>
    <s v="Children in care"/>
    <x v="11"/>
    <s v="Number"/>
    <n v="0"/>
    <n v="37080"/>
    <n v="0"/>
    <s v="0 per 1000 0-17 yr olds"/>
    <x v="295"/>
    <n v="0"/>
  </r>
  <r>
    <s v="E06000039_Children in the care of LA in secure children's homes_Number"/>
    <s v="E06000039"/>
    <x v="111"/>
    <s v="Single time point"/>
    <n v="2019"/>
    <s v="Children in care"/>
    <x v="11"/>
    <s v="Number"/>
    <s v="*"/>
    <n v="42699"/>
    <s v="*"/>
    <s v="N/A"/>
    <x v="356"/>
    <n v="0"/>
  </r>
  <r>
    <s v="E06000041_Children in the care of LA in secure children's homes_Number"/>
    <s v="E06000041"/>
    <x v="148"/>
    <s v="Single time point"/>
    <n v="2019"/>
    <s v="Children in care"/>
    <x v="11"/>
    <s v="Number"/>
    <n v="0"/>
    <n v="39532"/>
    <n v="0"/>
    <s v="0 per 1000 0-17 yr olds"/>
    <x v="295"/>
    <n v="0"/>
  </r>
  <r>
    <s v="E10000003_Children in the care of LA in secure children's homes_Number"/>
    <s v="E10000003"/>
    <x v="20"/>
    <s v="Single time point"/>
    <n v="2019"/>
    <s v="Children in care"/>
    <x v="11"/>
    <s v="Number"/>
    <s v="*"/>
    <n v="135719"/>
    <s v="*"/>
    <s v="N/A"/>
    <x v="356"/>
    <n v="0"/>
  </r>
  <r>
    <s v="E06000031_Children in the care of LA in secure children's homes_Number"/>
    <s v="E06000031"/>
    <x v="95"/>
    <s v="Single time point"/>
    <n v="2019"/>
    <s v="Children in care"/>
    <x v="11"/>
    <s v="Number"/>
    <n v="0"/>
    <n v="51137"/>
    <n v="0"/>
    <s v="0 per 1000 0-17 yr olds"/>
    <x v="295"/>
    <n v="0"/>
  </r>
  <r>
    <s v="E06000006_Children in the care of LA in secure children's homes_Number"/>
    <s v="E06000006"/>
    <x v="47"/>
    <s v="Single time point"/>
    <n v="2019"/>
    <s v="Children in care"/>
    <x v="11"/>
    <s v="Number"/>
    <n v="0"/>
    <n v="28617"/>
    <n v="0"/>
    <s v="0 per 1000 0-17 yr olds"/>
    <x v="295"/>
    <n v="0"/>
  </r>
  <r>
    <s v="E06000007_Children in the care of LA in secure children's homes_Number"/>
    <s v="E06000007"/>
    <x v="139"/>
    <s v="Single time point"/>
    <n v="2019"/>
    <s v="Children in care"/>
    <x v="11"/>
    <s v="Number"/>
    <s v="*"/>
    <n v="44484"/>
    <s v="*"/>
    <s v="N/A"/>
    <x v="356"/>
    <n v="0"/>
  </r>
  <r>
    <s v="E10000008_Children in the care of LA in secure children's homes_Number"/>
    <s v="E10000008"/>
    <x v="33"/>
    <s v="Single time point"/>
    <n v="2019"/>
    <s v="Children in care"/>
    <x v="11"/>
    <s v="Number"/>
    <s v="*"/>
    <n v="145878"/>
    <s v="*"/>
    <s v="N/A"/>
    <x v="356"/>
    <n v="0"/>
  </r>
  <r>
    <s v="E06000026_Children in the care of LA in secure children's homes_Number"/>
    <s v="E06000026"/>
    <x v="96"/>
    <s v="Single time point"/>
    <n v="2019"/>
    <s v="Children in care"/>
    <x v="11"/>
    <s v="Number"/>
    <s v="*"/>
    <n v="52552"/>
    <s v="*"/>
    <s v="N/A"/>
    <x v="356"/>
    <n v="0"/>
  </r>
  <r>
    <s v="E06000027_Children in the care of LA in secure children's homes_Number"/>
    <s v="E06000027"/>
    <x v="132"/>
    <s v="Single time point"/>
    <n v="2019"/>
    <s v="Children in care"/>
    <x v="11"/>
    <s v="Number"/>
    <n v="0"/>
    <n v="25423"/>
    <n v="0"/>
    <s v="0 per 1000 0-17 yr olds"/>
    <x v="295"/>
    <n v="0"/>
  </r>
  <r>
    <s v="E10000012_Children in the care of LA in secure children's homes_Number"/>
    <s v="E10000012"/>
    <x v="42"/>
    <s v="Single time point"/>
    <n v="2019"/>
    <s v="Children in care"/>
    <x v="11"/>
    <s v="Number"/>
    <s v="*"/>
    <n v="311172"/>
    <s v="*"/>
    <s v="N/A"/>
    <x v="356"/>
    <n v="0"/>
  </r>
  <r>
    <s v="E06000033_Children in the care of LA in secure children's homes_Number"/>
    <s v="E06000033"/>
    <x v="117"/>
    <s v="Single time point"/>
    <n v="2019"/>
    <s v="Children in care"/>
    <x v="11"/>
    <s v="Number"/>
    <s v="*"/>
    <n v="39540"/>
    <s v="*"/>
    <s v="N/A"/>
    <x v="356"/>
    <n v="0"/>
  </r>
  <r>
    <s v="E06000034_Children in the care of LA in secure children's homes_Number"/>
    <s v="E06000034"/>
    <x v="131"/>
    <s v="Single time point"/>
    <n v="2019"/>
    <s v="Children in care"/>
    <x v="11"/>
    <s v="Number"/>
    <n v="0"/>
    <n v="43762"/>
    <n v="0"/>
    <s v="0 per 1000 0-17 yr olds"/>
    <x v="295"/>
    <n v="0"/>
  </r>
  <r>
    <s v="E06000019_Children in the care of LA in secure children's homes_Number"/>
    <s v="E06000019"/>
    <x v="54"/>
    <s v="Single time point"/>
    <n v="2019"/>
    <s v="Children in care"/>
    <x v="11"/>
    <s v="Number"/>
    <s v="*"/>
    <n v="36103"/>
    <s v="*"/>
    <s v="N/A"/>
    <x v="356"/>
    <n v="0"/>
  </r>
  <r>
    <s v="E10000034_Children in the care of LA in secure children's homes_Number"/>
    <s v="E10000034"/>
    <x v="150"/>
    <s v="Single time point"/>
    <n v="2019"/>
    <s v="Children in care"/>
    <x v="11"/>
    <s v="Number"/>
    <s v="*"/>
    <n v="117783"/>
    <s v="*"/>
    <s v="N/A"/>
    <x v="356"/>
    <n v="0"/>
  </r>
  <r>
    <s v="E10000016_Children in the care of LA in secure children's homes_Number"/>
    <s v="E10000016"/>
    <x v="62"/>
    <s v="Single time point"/>
    <n v="2019"/>
    <s v="Children in care"/>
    <x v="11"/>
    <s v="Number"/>
    <n v="0"/>
    <n v="340140"/>
    <n v="0"/>
    <s v="0 per 1000 0-17 yr olds"/>
    <x v="295"/>
    <n v="0"/>
  </r>
  <r>
    <s v="E06000035_Children in the care of LA in secure children's homes_Number"/>
    <s v="E06000035"/>
    <x v="77"/>
    <s v="Single time point"/>
    <n v="2019"/>
    <s v="Children in care"/>
    <x v="11"/>
    <s v="Number"/>
    <n v="0"/>
    <n v="64391"/>
    <n v="0"/>
    <s v="0 per 1000 0-17 yr olds"/>
    <x v="295"/>
    <n v="0"/>
  </r>
  <r>
    <s v="E10000017_Children in the care of LA in secure children's homes_Number"/>
    <s v="E10000017"/>
    <x v="68"/>
    <s v="Single time point"/>
    <n v="2019"/>
    <s v="Children in care"/>
    <x v="11"/>
    <s v="Number"/>
    <s v="*"/>
    <n v="249727"/>
    <s v="*"/>
    <s v="N/A"/>
    <x v="356"/>
    <n v="0"/>
  </r>
  <r>
    <s v="E06000008_Children in the care of LA in secure children's homes_Number"/>
    <s v="E06000008"/>
    <x v="7"/>
    <s v="Single time point"/>
    <n v="2019"/>
    <s v="Children in care"/>
    <x v="11"/>
    <s v="Number"/>
    <s v="*"/>
    <n v="38481"/>
    <s v="*"/>
    <s v="N/A"/>
    <x v="356"/>
    <n v="0"/>
  </r>
  <r>
    <s v="E06000009_Children in the care of LA in secure children's homes_Number"/>
    <s v="E06000009"/>
    <x v="8"/>
    <s v="Single time point"/>
    <n v="2019"/>
    <s v="Children in care"/>
    <x v="11"/>
    <s v="Number"/>
    <n v="0"/>
    <n v="28904"/>
    <n v="0"/>
    <s v="0 per 1000 0-17 yr olds"/>
    <x v="295"/>
    <n v="0"/>
  </r>
  <r>
    <s v="E10000024_Children in the care of LA in secure children's homes_Number"/>
    <s v="E10000024"/>
    <x v="92"/>
    <s v="Single time point"/>
    <n v="2019"/>
    <s v="Children in care"/>
    <x v="11"/>
    <s v="Number"/>
    <s v="*"/>
    <n v="166542"/>
    <s v="*"/>
    <s v="N/A"/>
    <x v="356"/>
    <n v="0"/>
  </r>
  <r>
    <s v="E06000018_Children in the care of LA in secure children's homes_Number"/>
    <s v="E06000018"/>
    <x v="91"/>
    <s v="Single time point"/>
    <n v="2019"/>
    <s v="Children in care"/>
    <x v="11"/>
    <s v="Number"/>
    <s v="*"/>
    <n v="68651"/>
    <s v="*"/>
    <s v="N/A"/>
    <x v="356"/>
    <n v="0"/>
  </r>
  <r>
    <s v="E06000051_Children in the care of LA in secure children's homes_Number"/>
    <s v="E06000051"/>
    <x v="110"/>
    <s v="Single time point"/>
    <n v="2019"/>
    <s v="Children in care"/>
    <x v="11"/>
    <s v="Number"/>
    <n v="0"/>
    <n v="59839"/>
    <n v="0"/>
    <s v="0 per 1000 0-17 yr olds"/>
    <x v="295"/>
    <n v="0"/>
  </r>
  <r>
    <s v="E06000020_Children in the care of LA in secure children's homes_Number"/>
    <s v="E06000020"/>
    <x v="130"/>
    <s v="Single time point"/>
    <n v="2019"/>
    <s v="Children in care"/>
    <x v="11"/>
    <s v="Number"/>
    <n v="0"/>
    <n v="40620"/>
    <n v="0"/>
    <s v="0 per 1000 0-17 yr olds"/>
    <x v="295"/>
    <n v="0"/>
  </r>
  <r>
    <s v="E06000049_Children in the care of LA in secure children's homes_Number"/>
    <s v="E06000049"/>
    <x v="23"/>
    <s v="Single time point"/>
    <n v="2019"/>
    <s v="Children in care"/>
    <x v="11"/>
    <s v="Number"/>
    <n v="0"/>
    <n v="76523"/>
    <n v="0"/>
    <s v="0 per 1000 0-17 yr olds"/>
    <x v="295"/>
    <n v="0"/>
  </r>
  <r>
    <s v="E06000050_Children in the care of LA in secure children's homes_Number"/>
    <s v="E06000050"/>
    <x v="152"/>
    <s v="Single time point"/>
    <n v="2019"/>
    <s v="Children in care"/>
    <x v="11"/>
    <s v="Number"/>
    <n v="0"/>
    <n v="68054"/>
    <n v="0"/>
    <s v="0 per 1000 0-17 yr olds"/>
    <x v="295"/>
    <n v="0"/>
  </r>
  <r>
    <s v="E06000052_Children in the care of LA in secure children's homes_Number"/>
    <s v="E06000052"/>
    <x v="26"/>
    <s v="Single time point"/>
    <n v="2019"/>
    <s v="Children in care"/>
    <x v="11"/>
    <s v="Number"/>
    <n v="0"/>
    <n v="107810"/>
    <n v="0"/>
    <s v="0 per 1000 0-17 yr olds"/>
    <x v="295"/>
    <n v="0"/>
  </r>
  <r>
    <s v="E10000006_Children in the care of LA in secure children's homes_Number"/>
    <s v="E10000006"/>
    <x v="29"/>
    <s v="Single time point"/>
    <n v="2019"/>
    <s v="Children in care"/>
    <x v="11"/>
    <s v="Number"/>
    <n v="0"/>
    <n v="92500"/>
    <n v="0"/>
    <s v="0 per 1000 0-17 yr olds"/>
    <x v="295"/>
    <n v="0"/>
  </r>
  <r>
    <s v="E10000013_Children in the care of LA in secure children's homes_Number"/>
    <s v="E10000013"/>
    <x v="44"/>
    <s v="Single time point"/>
    <n v="2019"/>
    <s v="Children in care"/>
    <x v="11"/>
    <s v="Number"/>
    <s v="*"/>
    <n v="128136"/>
    <s v="*"/>
    <s v="N/A"/>
    <x v="356"/>
    <n v="0"/>
  </r>
  <r>
    <s v="E10000015_Children in the care of LA in secure children's homes_Number"/>
    <s v="E10000015"/>
    <x v="55"/>
    <s v="Single time point"/>
    <n v="2019"/>
    <s v="Children in care"/>
    <x v="11"/>
    <s v="Number"/>
    <s v="*"/>
    <n v="271005"/>
    <s v="*"/>
    <s v="N/A"/>
    <x v="356"/>
    <n v="0"/>
  </r>
  <r>
    <s v="E06000046_Children in the care of LA in secure children's homes_Number"/>
    <s v="E06000046"/>
    <x v="58"/>
    <s v="Single time point"/>
    <n v="2019"/>
    <s v="Children in care"/>
    <x v="11"/>
    <s v="Number"/>
    <s v="*"/>
    <n v="24869"/>
    <s v="*"/>
    <s v="N/A"/>
    <x v="356"/>
    <n v="0"/>
  </r>
  <r>
    <s v="E10000019_Children in the care of LA in secure children's homes_Number"/>
    <s v="E10000019"/>
    <x v="73"/>
    <s v="Single time point"/>
    <n v="2019"/>
    <s v="Children in care"/>
    <x v="11"/>
    <s v="Number"/>
    <s v="*"/>
    <n v="145641"/>
    <s v="*"/>
    <s v="N/A"/>
    <x v="356"/>
    <n v="0"/>
  </r>
  <r>
    <s v="E10000020_Children in the care of LA in secure children's homes_Number"/>
    <s v="E10000020"/>
    <x v="83"/>
    <s v="Single time point"/>
    <n v="2019"/>
    <s v="Children in care"/>
    <x v="11"/>
    <s v="Number"/>
    <s v="*"/>
    <n v="170810"/>
    <s v="*"/>
    <s v="N/A"/>
    <x v="356"/>
    <n v="0"/>
  </r>
  <r>
    <s v="E10000021_Children in the care of LA in secure children's homes_Number"/>
    <s v="E10000021"/>
    <x v="89"/>
    <s v="Single time point"/>
    <n v="2019"/>
    <s v="Children in care"/>
    <x v="11"/>
    <s v="Number"/>
    <n v="5"/>
    <n v="170235"/>
    <n v="2.9371163391781947E-5"/>
    <s v="0 per 1000 0-17 yr olds"/>
    <x v="1248"/>
    <n v="0"/>
  </r>
  <r>
    <s v="E06000048_Children in the care of LA in secure children's homes_Number"/>
    <s v="E06000048"/>
    <x v="90"/>
    <s v="Single time point"/>
    <n v="2019"/>
    <s v="Children in care"/>
    <x v="11"/>
    <s v="Number"/>
    <s v="*"/>
    <n v="59011"/>
    <s v="*"/>
    <s v="N/A"/>
    <x v="356"/>
    <n v="0"/>
  </r>
  <r>
    <s v="E10000025_Children in the care of LA in secure children's homes_Number"/>
    <s v="E10000025"/>
    <x v="94"/>
    <s v="Single time point"/>
    <n v="2019"/>
    <s v="Children in care"/>
    <x v="11"/>
    <s v="Number"/>
    <n v="0"/>
    <n v="144788"/>
    <n v="0"/>
    <s v="0 per 1000 0-17 yr olds"/>
    <x v="295"/>
    <n v="0"/>
  </r>
  <r>
    <s v="E10000027_Children in the care of LA in secure children's homes_Number"/>
    <s v="E10000027"/>
    <x v="113"/>
    <s v="Single time point"/>
    <n v="2019"/>
    <s v="Children in care"/>
    <x v="11"/>
    <s v="Number"/>
    <s v="*"/>
    <n v="110700"/>
    <s v="*"/>
    <s v="N/A"/>
    <x v="356"/>
    <n v="0"/>
  </r>
  <r>
    <s v="E10000029_Children in the care of LA in secure children's homes_Number"/>
    <s v="E10000029"/>
    <x v="124"/>
    <s v="Single time point"/>
    <n v="2019"/>
    <s v="Children in care"/>
    <x v="11"/>
    <s v="Number"/>
    <s v="*"/>
    <n v="152752"/>
    <s v="*"/>
    <s v="N/A"/>
    <x v="356"/>
    <n v="0"/>
  </r>
  <r>
    <s v="E10000030_Children in the care of LA in secure children's homes_Number"/>
    <s v="E10000030"/>
    <x v="126"/>
    <s v="Single time point"/>
    <n v="2019"/>
    <s v="Children in care"/>
    <x v="11"/>
    <s v="Number"/>
    <n v="5"/>
    <n v="261905"/>
    <n v="1.9090891735552968E-5"/>
    <s v="0 per 1000 0-17 yr olds"/>
    <x v="1249"/>
    <n v="0"/>
  </r>
  <r>
    <s v="E10000031_Children in the care of LA in secure children's homes_Number"/>
    <s v="E10000031"/>
    <x v="140"/>
    <s v="Single time point"/>
    <n v="2019"/>
    <s v="Children in care"/>
    <x v="11"/>
    <s v="Number"/>
    <s v="*"/>
    <n v="115928"/>
    <s v="*"/>
    <s v="N/A"/>
    <x v="356"/>
    <n v="0"/>
  </r>
  <r>
    <s v="E10000032_Children in the care of LA in secure children's homes_Number"/>
    <s v="E10000032"/>
    <x v="142"/>
    <s v="Single time point"/>
    <n v="2019"/>
    <s v="Children in care"/>
    <x v="11"/>
    <s v="Number"/>
    <n v="0"/>
    <n v="174672"/>
    <n v="0"/>
    <s v="0 per 1000 0-17 yr olds"/>
    <x v="295"/>
    <n v="0"/>
  </r>
  <r>
    <s v="E09000001_Children placed in secure children's homes within LA_Number"/>
    <s v="E09000001"/>
    <x v="25"/>
    <s v="Single time point"/>
    <n v="2019"/>
    <s v="Children in care"/>
    <x v="12"/>
    <s v="Number"/>
    <n v="0"/>
    <n v="1453"/>
    <n v="0"/>
    <s v="0 per 1000 0-17 yr olds"/>
    <x v="295"/>
    <n v="1"/>
  </r>
  <r>
    <s v="E09000007_Children placed in secure children's homes within LA_Number"/>
    <s v="E09000007"/>
    <x v="21"/>
    <s v="Single time point"/>
    <n v="2019"/>
    <s v="Children in care"/>
    <x v="12"/>
    <s v="Number"/>
    <n v="0"/>
    <n v="50983"/>
    <n v="0"/>
    <s v="0 per 1000 0-17 yr olds"/>
    <x v="295"/>
    <n v="0"/>
  </r>
  <r>
    <s v="E09000011_Children placed in secure children's homes within LA_Number"/>
    <s v="E09000011"/>
    <x v="45"/>
    <s v="Single time point"/>
    <n v="2019"/>
    <s v="Children in care"/>
    <x v="12"/>
    <s v="Number"/>
    <n v="0"/>
    <n v="68917"/>
    <n v="0"/>
    <s v="0 per 1000 0-17 yr olds"/>
    <x v="295"/>
    <n v="0"/>
  </r>
  <r>
    <s v="E09000012_Children placed in secure children's homes within LA_Number"/>
    <s v="E09000012"/>
    <x v="46"/>
    <s v="Single time point"/>
    <n v="2019"/>
    <s v="Children in care"/>
    <x v="12"/>
    <s v="Number"/>
    <n v="0"/>
    <n v="63655"/>
    <n v="0"/>
    <s v="0 per 1000 0-17 yr olds"/>
    <x v="295"/>
    <n v="0"/>
  </r>
  <r>
    <s v="E09000013_Children placed in secure children's homes within LA_Number"/>
    <s v="E09000013"/>
    <x v="48"/>
    <s v="Single time point"/>
    <n v="2019"/>
    <s v="Children in care"/>
    <x v="12"/>
    <s v="Number"/>
    <n v="0"/>
    <n v="36898"/>
    <n v="0"/>
    <s v="0 per 1000 0-17 yr olds"/>
    <x v="295"/>
    <n v="0"/>
  </r>
  <r>
    <s v="E09000019_Children placed in secure children's homes within LA_Number"/>
    <s v="E09000019"/>
    <x v="60"/>
    <s v="Single time point"/>
    <n v="2019"/>
    <s v="Children in care"/>
    <x v="12"/>
    <s v="Number"/>
    <n v="0"/>
    <n v="42098"/>
    <n v="0"/>
    <s v="0 per 1000 0-17 yr olds"/>
    <x v="295"/>
    <n v="0"/>
  </r>
  <r>
    <s v="E09000020_Children placed in secure children's homes within LA_Number"/>
    <s v="E09000020"/>
    <x v="61"/>
    <s v="Single time point"/>
    <n v="2019"/>
    <s v="Children in care"/>
    <x v="12"/>
    <s v="Number"/>
    <n v="0"/>
    <n v="28678"/>
    <n v="0"/>
    <s v="0 per 1000 0-17 yr olds"/>
    <x v="295"/>
    <n v="0"/>
  </r>
  <r>
    <s v="E09000022_Children placed in secure children's homes within LA_Number"/>
    <s v="E09000022"/>
    <x v="67"/>
    <s v="Single time point"/>
    <n v="2019"/>
    <s v="Children in care"/>
    <x v="12"/>
    <s v="Number"/>
    <n v="0"/>
    <n v="62629"/>
    <n v="0"/>
    <s v="0 per 1000 0-17 yr olds"/>
    <x v="295"/>
    <n v="0"/>
  </r>
  <r>
    <s v="E09000023_Children placed in secure children's homes within LA_Number"/>
    <s v="E09000023"/>
    <x v="72"/>
    <s v="Single time point"/>
    <n v="2019"/>
    <s v="Children in care"/>
    <x v="12"/>
    <s v="Number"/>
    <n v="0"/>
    <n v="68458"/>
    <n v="0"/>
    <s v="0 per 1000 0-17 yr olds"/>
    <x v="295"/>
    <n v="0"/>
  </r>
  <r>
    <s v="E09000028_Children placed in secure children's homes within LA_Number"/>
    <s v="E09000028"/>
    <x v="118"/>
    <s v="Single time point"/>
    <n v="2019"/>
    <s v="Children in care"/>
    <x v="12"/>
    <s v="Number"/>
    <n v="0"/>
    <n v="65121"/>
    <n v="0"/>
    <s v="0 per 1000 0-17 yr olds"/>
    <x v="295"/>
    <n v="0"/>
  </r>
  <r>
    <s v="E09000030_Children placed in secure children's homes within LA_Number"/>
    <s v="E09000030"/>
    <x v="133"/>
    <s v="Single time point"/>
    <n v="2019"/>
    <s v="Children in care"/>
    <x v="12"/>
    <s v="Number"/>
    <n v="0"/>
    <n v="70973"/>
    <n v="0"/>
    <s v="0 per 1000 0-17 yr olds"/>
    <x v="295"/>
    <n v="0"/>
  </r>
  <r>
    <s v="E09000032_Children placed in secure children's homes within LA_Number"/>
    <s v="E09000032"/>
    <x v="138"/>
    <s v="Single time point"/>
    <n v="2019"/>
    <s v="Children in care"/>
    <x v="12"/>
    <s v="Number"/>
    <n v="0"/>
    <n v="63840"/>
    <n v="0"/>
    <s v="0 per 1000 0-17 yr olds"/>
    <x v="295"/>
    <n v="0"/>
  </r>
  <r>
    <s v="E09000033_Children placed in secure children's homes within LA_Number"/>
    <s v="E09000033"/>
    <x v="143"/>
    <s v="Single time point"/>
    <n v="2019"/>
    <s v="Children in care"/>
    <x v="12"/>
    <s v="Number"/>
    <n v="0"/>
    <n v="47445"/>
    <n v="0"/>
    <s v="0 per 1000 0-17 yr olds"/>
    <x v="295"/>
    <n v="0"/>
  </r>
  <r>
    <s v="E09000002_Children placed in secure children's homes within LA_Number"/>
    <s v="E09000002"/>
    <x v="0"/>
    <s v="Single time point"/>
    <n v="2019"/>
    <s v="Children in care"/>
    <x v="12"/>
    <s v="Number"/>
    <n v="0"/>
    <n v="63401"/>
    <n v="0"/>
    <s v="0 per 1000 0-17 yr olds"/>
    <x v="295"/>
    <n v="0"/>
  </r>
  <r>
    <s v="E09000003_Children placed in secure children's homes within LA_Number"/>
    <s v="E09000003"/>
    <x v="1"/>
    <s v="Single time point"/>
    <n v="2019"/>
    <s v="Children in care"/>
    <x v="12"/>
    <s v="Number"/>
    <n v="0"/>
    <n v="92701"/>
    <n v="0"/>
    <s v="0 per 1000 0-17 yr olds"/>
    <x v="295"/>
    <n v="0"/>
  </r>
  <r>
    <s v="E09000004_Children placed in secure children's homes within LA_Number"/>
    <s v="E09000004"/>
    <x v="5"/>
    <s v="Single time point"/>
    <n v="2019"/>
    <s v="Children in care"/>
    <x v="12"/>
    <s v="Number"/>
    <n v="0"/>
    <n v="56853"/>
    <n v="0"/>
    <s v="0 per 1000 0-17 yr olds"/>
    <x v="295"/>
    <n v="0"/>
  </r>
  <r>
    <s v="E09000005_Children placed in secure children's homes within LA_Number"/>
    <s v="E09000005"/>
    <x v="13"/>
    <s v="Single time point"/>
    <n v="2019"/>
    <s v="Children in care"/>
    <x v="12"/>
    <s v="Number"/>
    <n v="0"/>
    <n v="77893"/>
    <n v="0"/>
    <s v="0 per 1000 0-17 yr olds"/>
    <x v="295"/>
    <n v="0"/>
  </r>
  <r>
    <s v="E09000006_Children placed in secure children's homes within LA_Number"/>
    <s v="E09000006"/>
    <x v="16"/>
    <s v="Single time point"/>
    <n v="2019"/>
    <s v="Children in care"/>
    <x v="12"/>
    <s v="Number"/>
    <n v="0"/>
    <n v="75055"/>
    <n v="0"/>
    <s v="0 per 1000 0-17 yr olds"/>
    <x v="295"/>
    <n v="0"/>
  </r>
  <r>
    <s v="E09000008_Children placed in secure children's homes within LA_Number"/>
    <s v="E09000008"/>
    <x v="28"/>
    <s v="Single time point"/>
    <n v="2019"/>
    <s v="Children in care"/>
    <x v="12"/>
    <s v="Number"/>
    <n v="0"/>
    <n v="94702"/>
    <n v="0"/>
    <s v="0 per 1000 0-17 yr olds"/>
    <x v="295"/>
    <n v="0"/>
  </r>
  <r>
    <s v="E09000009_Children placed in secure children's homes within LA_Number"/>
    <s v="E09000009"/>
    <x v="38"/>
    <s v="Single time point"/>
    <n v="2019"/>
    <s v="Children in care"/>
    <x v="12"/>
    <s v="Number"/>
    <n v="0"/>
    <n v="81732"/>
    <n v="0"/>
    <s v="0 per 1000 0-17 yr olds"/>
    <x v="295"/>
    <n v="0"/>
  </r>
  <r>
    <s v="E09000010_Children placed in secure children's homes within LA_Number"/>
    <s v="E09000010"/>
    <x v="41"/>
    <s v="Single time point"/>
    <n v="2019"/>
    <s v="Children in care"/>
    <x v="12"/>
    <s v="Number"/>
    <n v="0"/>
    <n v="84497"/>
    <n v="0"/>
    <s v="0 per 1000 0-17 yr olds"/>
    <x v="295"/>
    <n v="0"/>
  </r>
  <r>
    <s v="E09000014_Children placed in secure children's homes within LA_Number"/>
    <s v="E09000014"/>
    <x v="50"/>
    <s v="Single time point"/>
    <n v="2019"/>
    <s v="Children in care"/>
    <x v="12"/>
    <s v="Number"/>
    <n v="0"/>
    <n v="60398"/>
    <n v="0"/>
    <s v="0 per 1000 0-17 yr olds"/>
    <x v="295"/>
    <n v="0"/>
  </r>
  <r>
    <s v="E09000015_Children placed in secure children's homes within LA_Number"/>
    <s v="E09000015"/>
    <x v="51"/>
    <s v="Single time point"/>
    <n v="2019"/>
    <s v="Children in care"/>
    <x v="12"/>
    <s v="Number"/>
    <n v="0"/>
    <n v="58373"/>
    <n v="0"/>
    <s v="0 per 1000 0-17 yr olds"/>
    <x v="295"/>
    <n v="0"/>
  </r>
  <r>
    <s v="E09000016_Children placed in secure children's homes within LA_Number"/>
    <s v="E09000016"/>
    <x v="53"/>
    <s v="Single time point"/>
    <n v="2019"/>
    <s v="Children in care"/>
    <x v="12"/>
    <s v="Number"/>
    <n v="0"/>
    <n v="57541"/>
    <n v="0"/>
    <s v="0 per 1000 0-17 yr olds"/>
    <x v="295"/>
    <n v="0"/>
  </r>
  <r>
    <s v="E09000017_Children placed in secure children's homes within LA_Number"/>
    <s v="E09000017"/>
    <x v="56"/>
    <s v="Single time point"/>
    <n v="2019"/>
    <s v="Children in care"/>
    <x v="12"/>
    <s v="Number"/>
    <n v="0"/>
    <n v="73377"/>
    <n v="0"/>
    <s v="0 per 1000 0-17 yr olds"/>
    <x v="295"/>
    <n v="0"/>
  </r>
  <r>
    <s v="E09000018_Children placed in secure children's homes within LA_Number"/>
    <s v="E09000018"/>
    <x v="57"/>
    <s v="Single time point"/>
    <n v="2019"/>
    <s v="Children in care"/>
    <x v="12"/>
    <s v="Number"/>
    <n v="0"/>
    <n v="64898"/>
    <n v="0"/>
    <s v="0 per 1000 0-17 yr olds"/>
    <x v="295"/>
    <n v="0"/>
  </r>
  <r>
    <s v="E09000021_Children placed in secure children's homes within LA_Number"/>
    <s v="E09000021"/>
    <x v="64"/>
    <s v="Single time point"/>
    <n v="2019"/>
    <s v="Children in care"/>
    <x v="12"/>
    <s v="Number"/>
    <n v="0"/>
    <n v="38977"/>
    <n v="0"/>
    <s v="0 per 1000 0-17 yr olds"/>
    <x v="295"/>
    <n v="0"/>
  </r>
  <r>
    <s v="E09000024_Children placed in secure children's homes within LA_Number"/>
    <s v="E09000024"/>
    <x v="78"/>
    <s v="Single time point"/>
    <n v="2019"/>
    <s v="Children in care"/>
    <x v="12"/>
    <s v="Number"/>
    <n v="0"/>
    <n v="47266"/>
    <n v="0"/>
    <s v="0 per 1000 0-17 yr olds"/>
    <x v="295"/>
    <n v="0"/>
  </r>
  <r>
    <s v="E09000025_Children placed in secure children's homes within LA_Number"/>
    <s v="E09000025"/>
    <x v="82"/>
    <s v="Single time point"/>
    <n v="2019"/>
    <s v="Children in care"/>
    <x v="12"/>
    <s v="Number"/>
    <n v="0"/>
    <n v="86567"/>
    <n v="0"/>
    <s v="0 per 1000 0-17 yr olds"/>
    <x v="295"/>
    <n v="0"/>
  </r>
  <r>
    <s v="E09000026_Children placed in secure children's homes within LA_Number"/>
    <s v="E09000026"/>
    <x v="100"/>
    <s v="Single time point"/>
    <n v="2019"/>
    <s v="Children in care"/>
    <x v="12"/>
    <s v="Number"/>
    <n v="0"/>
    <n v="76159"/>
    <n v="0"/>
    <s v="0 per 1000 0-17 yr olds"/>
    <x v="295"/>
    <n v="0"/>
  </r>
  <r>
    <s v="E09000027_Children placed in secure children's homes within LA_Number"/>
    <s v="E09000027"/>
    <x v="102"/>
    <s v="Single time point"/>
    <n v="2019"/>
    <s v="Children in care"/>
    <x v="12"/>
    <s v="Number"/>
    <n v="0"/>
    <n v="45525"/>
    <n v="0"/>
    <s v="0 per 1000 0-17 yr olds"/>
    <x v="295"/>
    <n v="0"/>
  </r>
  <r>
    <s v="E09000029_Children placed in secure children's homes within LA_Number"/>
    <s v="E09000029"/>
    <x v="127"/>
    <s v="Single time point"/>
    <n v="2019"/>
    <s v="Children in care"/>
    <x v="12"/>
    <s v="Number"/>
    <n v="0"/>
    <n v="47941"/>
    <n v="0"/>
    <s v="0 per 1000 0-17 yr olds"/>
    <x v="295"/>
    <n v="0"/>
  </r>
  <r>
    <s v="E09000031_Children placed in secure children's homes within LA_Number"/>
    <s v="E09000031"/>
    <x v="137"/>
    <s v="Single time point"/>
    <n v="2019"/>
    <s v="Children in care"/>
    <x v="12"/>
    <s v="Number"/>
    <n v="0"/>
    <n v="67017"/>
    <n v="0"/>
    <s v="0 per 1000 0-17 yr olds"/>
    <x v="295"/>
    <n v="0"/>
  </r>
  <r>
    <s v="E08000025_Children placed in secure children's homes within LA_Number"/>
    <s v="E08000025"/>
    <x v="6"/>
    <s v="Single time point"/>
    <n v="2019"/>
    <s v="Children in care"/>
    <x v="12"/>
    <s v="Number"/>
    <n v="0"/>
    <n v="288388"/>
    <n v="0"/>
    <s v="0 per 1000 0-17 yr olds"/>
    <x v="295"/>
    <n v="0"/>
  </r>
  <r>
    <s v="E08000026_Children placed in secure children's homes within LA_Number"/>
    <s v="E08000026"/>
    <x v="27"/>
    <s v="Single time point"/>
    <n v="2019"/>
    <s v="Children in care"/>
    <x v="12"/>
    <s v="Number"/>
    <n v="0"/>
    <n v="78994"/>
    <n v="0"/>
    <s v="0 per 1000 0-17 yr olds"/>
    <x v="295"/>
    <n v="0"/>
  </r>
  <r>
    <s v="E08000027_Children placed in secure children's homes within LA_Number"/>
    <s v="E08000027"/>
    <x v="36"/>
    <s v="Single time point"/>
    <n v="2019"/>
    <s v="Children in care"/>
    <x v="12"/>
    <s v="Number"/>
    <n v="0"/>
    <n v="69265"/>
    <n v="0"/>
    <s v="0 per 1000 0-17 yr olds"/>
    <x v="295"/>
    <n v="0"/>
  </r>
  <r>
    <s v="E08000028_Children placed in secure children's homes within LA_Number"/>
    <s v="E08000028"/>
    <x v="107"/>
    <s v="Single time point"/>
    <n v="2019"/>
    <s v="Children in care"/>
    <x v="12"/>
    <s v="Number"/>
    <n v="0"/>
    <n v="81920"/>
    <n v="0"/>
    <s v="0 per 1000 0-17 yr olds"/>
    <x v="295"/>
    <n v="0"/>
  </r>
  <r>
    <s v="E08000029_Children placed in secure children's homes within LA_Number"/>
    <s v="E08000029"/>
    <x v="112"/>
    <s v="Single time point"/>
    <n v="2019"/>
    <s v="Children in care"/>
    <x v="12"/>
    <s v="Number"/>
    <n v="0"/>
    <n v="46946"/>
    <n v="0"/>
    <s v="0 per 1000 0-17 yr olds"/>
    <x v="295"/>
    <n v="0"/>
  </r>
  <r>
    <s v="E08000030_Children placed in secure children's homes within LA_Number"/>
    <s v="E08000030"/>
    <x v="136"/>
    <s v="Single time point"/>
    <n v="2019"/>
    <s v="Children in care"/>
    <x v="12"/>
    <s v="Number"/>
    <n v="0"/>
    <n v="68157"/>
    <n v="0"/>
    <s v="0 per 1000 0-17 yr olds"/>
    <x v="295"/>
    <n v="0"/>
  </r>
  <r>
    <s v="E08000031_Children placed in secure children's homes within LA_Number"/>
    <s v="E08000031"/>
    <x v="149"/>
    <s v="Single time point"/>
    <n v="2019"/>
    <s v="Children in care"/>
    <x v="12"/>
    <s v="Number"/>
    <n v="0"/>
    <n v="61244"/>
    <n v="0"/>
    <s v="0 per 1000 0-17 yr olds"/>
    <x v="295"/>
    <n v="0"/>
  </r>
  <r>
    <s v="E08000011_Children placed in secure children's homes within LA_Number"/>
    <s v="E08000011"/>
    <x v="66"/>
    <s v="Single time point"/>
    <n v="2019"/>
    <s v="Children in care"/>
    <x v="12"/>
    <s v="Number"/>
    <n v="0"/>
    <n v="33477"/>
    <n v="0"/>
    <s v="0 per 1000 0-17 yr olds"/>
    <x v="295"/>
    <n v="0"/>
  </r>
  <r>
    <s v="E08000012_Children placed in secure children's homes within LA_Number"/>
    <s v="E08000012"/>
    <x v="74"/>
    <s v="Single time point"/>
    <n v="2019"/>
    <s v="Children in care"/>
    <x v="12"/>
    <s v="Number"/>
    <n v="0"/>
    <n v="94902"/>
    <n v="0"/>
    <s v="0 per 1000 0-17 yr olds"/>
    <x v="295"/>
    <n v="0"/>
  </r>
  <r>
    <s v="E08000013_Children placed in secure children's homes within LA_Number"/>
    <s v="E08000013"/>
    <x v="153"/>
    <s v="Single time point"/>
    <n v="2019"/>
    <s v="Children in care"/>
    <x v="12"/>
    <s v="Number"/>
    <n v="6"/>
    <n v="36785"/>
    <n v="1.6310996330025826E-4"/>
    <s v="0.2 per 1000 0-17 yr olds"/>
    <x v="1250"/>
    <n v="0"/>
  </r>
  <r>
    <s v="E08000014_Children placed in secure children's homes within LA_Number"/>
    <s v="E08000014"/>
    <x v="108"/>
    <s v="Single time point"/>
    <n v="2019"/>
    <s v="Children in care"/>
    <x v="12"/>
    <s v="Number"/>
    <n v="0"/>
    <n v="53833"/>
    <n v="0"/>
    <s v="0 per 1000 0-17 yr olds"/>
    <x v="295"/>
    <n v="0"/>
  </r>
  <r>
    <s v="E08000015_Children placed in secure children's homes within LA_Number"/>
    <s v="E08000015"/>
    <x v="147"/>
    <s v="Single time point"/>
    <n v="2019"/>
    <s v="Children in care"/>
    <x v="12"/>
    <s v="Number"/>
    <n v="0"/>
    <n v="67576"/>
    <n v="0"/>
    <s v="0 per 1000 0-17 yr olds"/>
    <x v="295"/>
    <n v="0"/>
  </r>
  <r>
    <s v="E08000001_Children placed in secure children's homes within LA_Number"/>
    <s v="E08000001"/>
    <x v="9"/>
    <s v="Single time point"/>
    <n v="2019"/>
    <s v="Children in care"/>
    <x v="12"/>
    <s v="Number"/>
    <n v="0"/>
    <n v="67670"/>
    <n v="0"/>
    <s v="0 per 1000 0-17 yr olds"/>
    <x v="295"/>
    <n v="0"/>
  </r>
  <r>
    <s v="E08000002_Children placed in secure children's homes within LA_Number"/>
    <s v="E08000002"/>
    <x v="18"/>
    <s v="Single time point"/>
    <n v="2019"/>
    <s v="Children in care"/>
    <x v="12"/>
    <s v="Number"/>
    <n v="0"/>
    <n v="43142"/>
    <n v="0"/>
    <s v="0 per 1000 0-17 yr olds"/>
    <x v="295"/>
    <n v="0"/>
  </r>
  <r>
    <s v="E08000003_Children placed in secure children's homes within LA_Number"/>
    <s v="E08000003"/>
    <x v="76"/>
    <s v="Single time point"/>
    <n v="2019"/>
    <s v="Children in care"/>
    <x v="12"/>
    <s v="Number"/>
    <n v="0"/>
    <n v="121962"/>
    <n v="0"/>
    <s v="0 per 1000 0-17 yr olds"/>
    <x v="295"/>
    <n v="0"/>
  </r>
  <r>
    <s v="E08000004_Children placed in secure children's homes within LA_Number"/>
    <s v="E08000004"/>
    <x v="93"/>
    <s v="Single time point"/>
    <n v="2019"/>
    <s v="Children in care"/>
    <x v="12"/>
    <s v="Number"/>
    <n v="0"/>
    <n v="59416"/>
    <n v="0"/>
    <s v="0 per 1000 0-17 yr olds"/>
    <x v="295"/>
    <n v="0"/>
  </r>
  <r>
    <s v="E08000005_Children placed in secure children's homes within LA_Number"/>
    <s v="E08000005"/>
    <x v="103"/>
    <s v="Single time point"/>
    <n v="2019"/>
    <s v="Children in care"/>
    <x v="12"/>
    <s v="Number"/>
    <n v="0"/>
    <n v="52689"/>
    <n v="0"/>
    <s v="0 per 1000 0-17 yr olds"/>
    <x v="295"/>
    <n v="0"/>
  </r>
  <r>
    <s v="E08000006_Children placed in secure children's homes within LA_Number"/>
    <s v="E08000006"/>
    <x v="106"/>
    <s v="Single time point"/>
    <n v="2019"/>
    <s v="Children in care"/>
    <x v="12"/>
    <s v="Number"/>
    <n v="8"/>
    <n v="56566"/>
    <n v="1.4142771276031538E-4"/>
    <s v="0.1 per 1000 0-17 yr olds"/>
    <x v="1251"/>
    <n v="0"/>
  </r>
  <r>
    <s v="E08000007_Children placed in secure children's homes within LA_Number"/>
    <s v="E08000007"/>
    <x v="121"/>
    <s v="Single time point"/>
    <n v="2019"/>
    <s v="Children in care"/>
    <x v="12"/>
    <s v="Number"/>
    <n v="0"/>
    <n v="63141"/>
    <n v="0"/>
    <s v="0 per 1000 0-17 yr olds"/>
    <x v="295"/>
    <n v="0"/>
  </r>
  <r>
    <s v="E08000008_Children placed in secure children's homes within LA_Number"/>
    <s v="E08000008"/>
    <x v="129"/>
    <s v="Single time point"/>
    <n v="2019"/>
    <s v="Children in care"/>
    <x v="12"/>
    <s v="Number"/>
    <s v="*"/>
    <n v="50223"/>
    <s v="*"/>
    <s v="N/A"/>
    <x v="356"/>
    <n v="0"/>
  </r>
  <r>
    <s v="E08000009_Children placed in secure children's homes within LA_Number"/>
    <s v="E08000009"/>
    <x v="134"/>
    <s v="Single time point"/>
    <n v="2019"/>
    <s v="Children in care"/>
    <x v="12"/>
    <s v="Number"/>
    <n v="0"/>
    <n v="56087"/>
    <n v="0"/>
    <s v="0 per 1000 0-17 yr olds"/>
    <x v="295"/>
    <n v="0"/>
  </r>
  <r>
    <s v="E08000010_Children placed in secure children's homes within LA_Number"/>
    <s v="E08000010"/>
    <x v="144"/>
    <s v="Single time point"/>
    <n v="2019"/>
    <s v="Children in care"/>
    <x v="12"/>
    <s v="Number"/>
    <n v="0"/>
    <n v="68388"/>
    <n v="0"/>
    <s v="0 per 1000 0-17 yr olds"/>
    <x v="295"/>
    <n v="0"/>
  </r>
  <r>
    <s v="E08000016_Children placed in secure children's homes within LA_Number"/>
    <s v="E08000016"/>
    <x v="2"/>
    <s v="Single time point"/>
    <n v="2019"/>
    <s v="Children in care"/>
    <x v="12"/>
    <s v="Number"/>
    <n v="0"/>
    <n v="50727"/>
    <n v="0"/>
    <s v="0 per 1000 0-17 yr olds"/>
    <x v="295"/>
    <n v="0"/>
  </r>
  <r>
    <s v="E08000017_Children placed in secure children's homes within LA_Number"/>
    <s v="E08000017"/>
    <x v="34"/>
    <s v="Single time point"/>
    <n v="2019"/>
    <s v="Children in care"/>
    <x v="12"/>
    <s v="Number"/>
    <n v="0"/>
    <n v="66448"/>
    <n v="0"/>
    <s v="0 per 1000 0-17 yr olds"/>
    <x v="295"/>
    <n v="0"/>
  </r>
  <r>
    <s v="E08000018_Children placed in secure children's homes within LA_Number"/>
    <s v="E08000018"/>
    <x v="104"/>
    <s v="Single time point"/>
    <n v="2019"/>
    <s v="Children in care"/>
    <x v="12"/>
    <s v="Number"/>
    <n v="0"/>
    <n v="57196"/>
    <n v="0"/>
    <s v="0 per 1000 0-17 yr olds"/>
    <x v="295"/>
    <n v="0"/>
  </r>
  <r>
    <s v="E08000019_Children placed in secure children's homes within LA_Number"/>
    <s v="E08000019"/>
    <x v="109"/>
    <s v="Single time point"/>
    <n v="2019"/>
    <s v="Children in care"/>
    <x v="12"/>
    <s v="Number"/>
    <s v="*"/>
    <n v="117497"/>
    <s v="*"/>
    <s v="N/A"/>
    <x v="356"/>
    <n v="0"/>
  </r>
  <r>
    <s v="E08000032_Children placed in secure children's homes within LA_Number"/>
    <s v="E08000032"/>
    <x v="12"/>
    <s v="Single time point"/>
    <n v="2019"/>
    <s v="Children in care"/>
    <x v="12"/>
    <s v="Number"/>
    <n v="0"/>
    <n v="142005"/>
    <n v="0"/>
    <s v="0 per 1000 0-17 yr olds"/>
    <x v="295"/>
    <n v="0"/>
  </r>
  <r>
    <s v="E08000033_Children placed in secure children's homes within LA_Number"/>
    <s v="E08000033"/>
    <x v="19"/>
    <s v="Single time point"/>
    <n v="2019"/>
    <s v="Children in care"/>
    <x v="12"/>
    <s v="Number"/>
    <n v="0"/>
    <n v="46021"/>
    <n v="0"/>
    <s v="0 per 1000 0-17 yr olds"/>
    <x v="295"/>
    <n v="0"/>
  </r>
  <r>
    <s v="E08000034_Children placed in secure children's homes within LA_Number"/>
    <s v="E08000034"/>
    <x v="65"/>
    <s v="Single time point"/>
    <n v="2019"/>
    <s v="Children in care"/>
    <x v="12"/>
    <s v="Number"/>
    <n v="0"/>
    <n v="100174"/>
    <n v="0"/>
    <s v="0 per 1000 0-17 yr olds"/>
    <x v="295"/>
    <n v="0"/>
  </r>
  <r>
    <s v="E08000035_Children placed in secure children's homes within LA_Number"/>
    <s v="E08000035"/>
    <x v="69"/>
    <s v="Single time point"/>
    <n v="2019"/>
    <s v="Children in care"/>
    <x v="12"/>
    <s v="Number"/>
    <n v="11"/>
    <n v="168176"/>
    <n v="6.5407668157168677E-5"/>
    <s v="0.1 per 1000 0-17 yr olds"/>
    <x v="1252"/>
    <n v="0"/>
  </r>
  <r>
    <s v="E08000036_Children placed in secure children's homes within LA_Number"/>
    <s v="E08000036"/>
    <x v="135"/>
    <s v="Single time point"/>
    <n v="2019"/>
    <s v="Children in care"/>
    <x v="12"/>
    <s v="Number"/>
    <n v="0"/>
    <n v="72893"/>
    <n v="0"/>
    <s v="0 per 1000 0-17 yr olds"/>
    <x v="295"/>
    <n v="0"/>
  </r>
  <r>
    <s v="E08000020_Children placed in secure children's homes within LA_Number"/>
    <s v="E08000020"/>
    <x v="43"/>
    <s v="Single time point"/>
    <n v="2019"/>
    <s v="Children in care"/>
    <x v="12"/>
    <s v="Number"/>
    <n v="0"/>
    <n v="39605"/>
    <e v="#N/A"/>
    <s v="0 per 1000 0-17 yr olds"/>
    <x v="1195"/>
    <n v="0"/>
  </r>
  <r>
    <s v="E08000021_Children placed in secure children's homes within LA_Number"/>
    <s v="E08000021"/>
    <x v="81"/>
    <s v="Single time point"/>
    <n v="2019"/>
    <s v="Children in care"/>
    <x v="12"/>
    <s v="Number"/>
    <n v="0"/>
    <n v="58056"/>
    <n v="0"/>
    <s v="0 per 1000 0-17 yr olds"/>
    <x v="295"/>
    <n v="0"/>
  </r>
  <r>
    <s v="E08000022_Children placed in secure children's homes within LA_Number"/>
    <s v="E08000022"/>
    <x v="87"/>
    <s v="Single time point"/>
    <n v="2019"/>
    <s v="Children in care"/>
    <x v="12"/>
    <s v="Number"/>
    <n v="0"/>
    <n v="41360"/>
    <n v="0"/>
    <s v="0 per 1000 0-17 yr olds"/>
    <x v="295"/>
    <n v="0"/>
  </r>
  <r>
    <s v="E08000023_Children placed in secure children's homes within LA_Number"/>
    <s v="E08000023"/>
    <x v="115"/>
    <s v="Single time point"/>
    <n v="2019"/>
    <s v="Children in care"/>
    <x v="12"/>
    <s v="Number"/>
    <n v="0"/>
    <n v="29920"/>
    <n v="0"/>
    <s v="0 per 1000 0-17 yr olds"/>
    <x v="295"/>
    <n v="0"/>
  </r>
  <r>
    <s v="E08000024_Children placed in secure children's homes within LA_Number"/>
    <s v="E08000024"/>
    <x v="125"/>
    <s v="Single time point"/>
    <n v="2019"/>
    <s v="Children in care"/>
    <x v="12"/>
    <s v="Number"/>
    <n v="0"/>
    <n v="54563"/>
    <n v="0"/>
    <s v="0 per 1000 0-17 yr olds"/>
    <x v="295"/>
    <n v="0"/>
  </r>
  <r>
    <s v="E06000053_Children placed in secure children's homes within LA_Number"/>
    <s v="E06000053"/>
    <x v="59"/>
    <s v="Single time point"/>
    <n v="2019"/>
    <s v="Children in care"/>
    <x v="12"/>
    <s v="Number"/>
    <n v="0"/>
    <n v="368"/>
    <n v="0"/>
    <s v="0 per 1000 0-17 yr olds"/>
    <x v="295"/>
    <n v="1"/>
  </r>
  <r>
    <s v="E06000022_Children placed in secure children's homes within LA_Number"/>
    <s v="E06000022"/>
    <x v="3"/>
    <s v="Single time point"/>
    <n v="2019"/>
    <s v="Children in care"/>
    <x v="12"/>
    <s v="Number"/>
    <n v="0"/>
    <n v="35946"/>
    <n v="0"/>
    <s v="0 per 1000 0-17 yr olds"/>
    <x v="295"/>
    <n v="0"/>
  </r>
  <r>
    <s v="E06000023_Children placed in secure children's homes within LA_Number"/>
    <s v="E06000023"/>
    <x v="15"/>
    <s v="Single time point"/>
    <n v="2019"/>
    <s v="Children in care"/>
    <x v="12"/>
    <s v="Number"/>
    <n v="0"/>
    <n v="94016"/>
    <n v="0"/>
    <s v="0 per 1000 0-17 yr olds"/>
    <x v="295"/>
    <n v="0"/>
  </r>
  <r>
    <s v="E06000024_Children placed in secure children's homes within LA_Number"/>
    <s v="E06000024"/>
    <x v="86"/>
    <s v="Single time point"/>
    <n v="2019"/>
    <s v="Children in care"/>
    <x v="12"/>
    <s v="Number"/>
    <n v="0"/>
    <n v="43435"/>
    <n v="0"/>
    <s v="0 per 1000 0-17 yr olds"/>
    <x v="295"/>
    <n v="0"/>
  </r>
  <r>
    <s v="E06000025_Children placed in secure children's homes within LA_Number"/>
    <s v="E06000025"/>
    <x v="114"/>
    <s v="Single time point"/>
    <n v="2019"/>
    <s v="Children in care"/>
    <x v="12"/>
    <s v="Number"/>
    <n v="5"/>
    <n v="58867"/>
    <n v="8.4937231386005737E-5"/>
    <s v="0.1 per 1000 0-17 yr olds"/>
    <x v="1223"/>
    <n v="0"/>
  </r>
  <r>
    <s v="E06000001_Children placed in secure children's homes within LA_Number"/>
    <s v="E06000001"/>
    <x v="52"/>
    <s v="Single time point"/>
    <n v="2019"/>
    <s v="Children in care"/>
    <x v="12"/>
    <s v="Number"/>
    <n v="0"/>
    <n v="20006"/>
    <n v="0"/>
    <s v="0 per 1000 0-17 yr olds"/>
    <x v="295"/>
    <n v="0"/>
  </r>
  <r>
    <s v="E06000002_Children placed in secure children's homes within LA_Number"/>
    <s v="E06000002"/>
    <x v="79"/>
    <s v="Single time point"/>
    <n v="2019"/>
    <s v="Children in care"/>
    <x v="12"/>
    <s v="Number"/>
    <n v="0"/>
    <n v="32513"/>
    <n v="0"/>
    <s v="0 per 1000 0-17 yr olds"/>
    <x v="295"/>
    <n v="0"/>
  </r>
  <r>
    <s v="E06000003_Children placed in secure children's homes within LA_Number"/>
    <s v="E06000003"/>
    <x v="101"/>
    <s v="Single time point"/>
    <n v="2019"/>
    <s v="Children in care"/>
    <x v="12"/>
    <s v="Number"/>
    <n v="0"/>
    <n v="27626"/>
    <n v="0"/>
    <s v="0 per 1000 0-17 yr olds"/>
    <x v="295"/>
    <n v="0"/>
  </r>
  <r>
    <s v="E06000004_Children placed in secure children's homes within LA_Number"/>
    <s v="E06000004"/>
    <x v="122"/>
    <s v="Single time point"/>
    <n v="2019"/>
    <s v="Children in care"/>
    <x v="12"/>
    <s v="Number"/>
    <n v="0"/>
    <n v="43521"/>
    <n v="0"/>
    <s v="0 per 1000 0-17 yr olds"/>
    <x v="295"/>
    <n v="0"/>
  </r>
  <r>
    <s v="E06000010_Children placed in secure children's homes within LA_Number"/>
    <s v="E06000010"/>
    <x v="63"/>
    <s v="Single time point"/>
    <n v="2019"/>
    <s v="Children in care"/>
    <x v="12"/>
    <s v="Number"/>
    <n v="0"/>
    <n v="57023"/>
    <n v="0"/>
    <s v="0 per 1000 0-17 yr olds"/>
    <x v="295"/>
    <n v="0"/>
  </r>
  <r>
    <s v="E06000011_Children placed in secure children's homes within LA_Number"/>
    <s v="E06000011"/>
    <x v="39"/>
    <s v="Single time point"/>
    <n v="2019"/>
    <s v="Children in care"/>
    <x v="12"/>
    <s v="Number"/>
    <n v="0"/>
    <n v="62942"/>
    <n v="0"/>
    <s v="0 per 1000 0-17 yr olds"/>
    <x v="295"/>
    <n v="0"/>
  </r>
  <r>
    <s v="E06000012_Children placed in secure children's homes within LA_Number"/>
    <s v="E06000012"/>
    <x v="84"/>
    <s v="Single time point"/>
    <n v="2019"/>
    <s v="Children in care"/>
    <x v="12"/>
    <s v="Number"/>
    <n v="0"/>
    <n v="34503"/>
    <n v="0"/>
    <s v="0 per 1000 0-17 yr olds"/>
    <x v="295"/>
    <n v="0"/>
  </r>
  <r>
    <s v="E06000013_Children placed in secure children's homes within LA_Number"/>
    <s v="E06000013"/>
    <x v="85"/>
    <s v="Single time point"/>
    <n v="2019"/>
    <s v="Children in care"/>
    <x v="12"/>
    <s v="Number"/>
    <n v="0"/>
    <n v="35714"/>
    <n v="0"/>
    <s v="0 per 1000 0-17 yr olds"/>
    <x v="295"/>
    <n v="0"/>
  </r>
  <r>
    <s v="E10000023_Children placed in secure children's homes within LA_Number"/>
    <s v="E10000023"/>
    <x v="88"/>
    <s v="Single time point"/>
    <n v="2019"/>
    <s v="Children in care"/>
    <x v="12"/>
    <s v="Number"/>
    <n v="0"/>
    <n v="117499"/>
    <n v="0"/>
    <s v="0 per 1000 0-17 yr olds"/>
    <x v="295"/>
    <n v="0"/>
  </r>
  <r>
    <s v="E06000014_Children placed in secure children's homes within LA_Number"/>
    <s v="E06000014"/>
    <x v="151"/>
    <s v="Single time point"/>
    <n v="2019"/>
    <s v="Children in care"/>
    <x v="12"/>
    <s v="Number"/>
    <n v="0"/>
    <n v="36572"/>
    <n v="0"/>
    <s v="0 per 1000 0-17 yr olds"/>
    <x v="295"/>
    <n v="0"/>
  </r>
  <r>
    <s v="E06000032_Children placed in secure children's homes within LA_Number"/>
    <s v="E06000032"/>
    <x v="75"/>
    <s v="Single time point"/>
    <n v="2019"/>
    <s v="Children in care"/>
    <x v="12"/>
    <s v="Number"/>
    <n v="0"/>
    <n v="57375"/>
    <n v="0"/>
    <s v="0 per 1000 0-17 yr olds"/>
    <x v="295"/>
    <n v="0"/>
  </r>
  <r>
    <s v="E06000055_Children placed in secure children's homes within LA_Number"/>
    <s v="E06000055"/>
    <x v="4"/>
    <s v="Single time point"/>
    <n v="2019"/>
    <s v="Children in care"/>
    <x v="12"/>
    <s v="Number"/>
    <n v="0"/>
    <n v="40088"/>
    <n v="0"/>
    <s v="0 per 1000 0-17 yr olds"/>
    <x v="295"/>
    <n v="0"/>
  </r>
  <r>
    <s v="E06000056_Children placed in secure children's homes within LA_Number"/>
    <s v="E06000056"/>
    <x v="22"/>
    <s v="Single time point"/>
    <n v="2019"/>
    <s v="Children in care"/>
    <x v="12"/>
    <s v="Number"/>
    <n v="0"/>
    <n v="62515"/>
    <n v="0"/>
    <s v="0 per 1000 0-17 yr olds"/>
    <x v="295"/>
    <n v="0"/>
  </r>
  <r>
    <s v="E10000002_Children placed in secure children's homes within LA_Number"/>
    <s v="E10000002"/>
    <x v="17"/>
    <s v="Single time point"/>
    <n v="2019"/>
    <s v="Children in care"/>
    <x v="12"/>
    <s v="Number"/>
    <n v="0"/>
    <n v="124321"/>
    <n v="0"/>
    <s v="0 per 1000 0-17 yr olds"/>
    <x v="295"/>
    <n v="0"/>
  </r>
  <r>
    <s v="E06000042_Children placed in secure children's homes within LA_Number"/>
    <s v="E06000042"/>
    <x v="80"/>
    <s v="Single time point"/>
    <n v="2019"/>
    <s v="Children in care"/>
    <x v="12"/>
    <s v="Number"/>
    <s v="*"/>
    <n v="68278"/>
    <s v="*"/>
    <s v="N/A"/>
    <x v="356"/>
    <n v="0"/>
  </r>
  <r>
    <s v="E10000007_Children placed in secure children's homes within LA_Number"/>
    <s v="E10000007"/>
    <x v="32"/>
    <s v="Single time point"/>
    <n v="2019"/>
    <s v="Children in care"/>
    <x v="12"/>
    <s v="Number"/>
    <n v="0"/>
    <n v="153272"/>
    <n v="0"/>
    <s v="0 per 1000 0-17 yr olds"/>
    <x v="295"/>
    <n v="0"/>
  </r>
  <r>
    <s v="E06000015_Children placed in secure children's homes within LA_Number"/>
    <s v="E06000015"/>
    <x v="31"/>
    <s v="Single time point"/>
    <n v="2019"/>
    <s v="Children in care"/>
    <x v="12"/>
    <s v="Number"/>
    <n v="0"/>
    <n v="59899"/>
    <n v="0"/>
    <s v="0 per 1000 0-17 yr olds"/>
    <x v="295"/>
    <n v="0"/>
  </r>
  <r>
    <s v="E10000009_Children placed in secure children's homes within LA_Number"/>
    <s v="E10000009"/>
    <x v="35"/>
    <s v="Single time point"/>
    <n v="2019"/>
    <s v="Children in care"/>
    <x v="12"/>
    <s v="Number"/>
    <n v="0"/>
    <n v="76699"/>
    <n v="0"/>
    <s v="0 per 1000 0-17 yr olds"/>
    <x v="295"/>
    <n v="0"/>
  </r>
  <r>
    <s v="E06000029_Children placed in secure children's homes within LA_Number"/>
    <s v="E06000029"/>
    <x v="97"/>
    <s v="Single time point"/>
    <n v="2019"/>
    <s v="Children in care"/>
    <x v="12"/>
    <s v="Number"/>
    <n v="0"/>
    <n v="30188"/>
    <n v="0"/>
    <s v="0 per 1000 0-17 yr olds"/>
    <x v="295"/>
    <n v="0"/>
  </r>
  <r>
    <s v="E06000028_Children placed in secure children's homes within LA_Number"/>
    <s v="E06000028"/>
    <x v="10"/>
    <s v="Single time point"/>
    <n v="2019"/>
    <s v="Children in care"/>
    <x v="12"/>
    <s v="Number"/>
    <n v="0"/>
    <n v="36373"/>
    <n v="0"/>
    <s v="0 per 1000 0-17 yr olds"/>
    <x v="295"/>
    <n v="0"/>
  </r>
  <r>
    <s v="E06000047_Children placed in secure children's homes within LA_Number"/>
    <s v="E06000047"/>
    <x v="37"/>
    <s v="Single time point"/>
    <n v="2019"/>
    <s v="Children in care"/>
    <x v="12"/>
    <s v="Number"/>
    <n v="17"/>
    <n v="101040"/>
    <n v="1.6825019794140935E-4"/>
    <s v="0.2 per 1000 0-17 yr olds"/>
    <x v="1253"/>
    <n v="0"/>
  </r>
  <r>
    <s v="E06000005_Children placed in secure children's homes within LA_Number"/>
    <s v="E06000005"/>
    <x v="30"/>
    <s v="Single time point"/>
    <n v="2019"/>
    <s v="Children in care"/>
    <x v="12"/>
    <s v="Number"/>
    <n v="0"/>
    <n v="22454"/>
    <n v="0"/>
    <s v="0 per 1000 0-17 yr olds"/>
    <x v="295"/>
    <n v="0"/>
  </r>
  <r>
    <s v="E10000011_Children placed in secure children's homes within LA_Number"/>
    <s v="E10000011"/>
    <x v="40"/>
    <s v="Single time point"/>
    <n v="2019"/>
    <s v="Children in care"/>
    <x v="12"/>
    <s v="Number"/>
    <n v="5"/>
    <n v="106378"/>
    <n v="4.7002199702946096E-5"/>
    <s v="0 per 1000 0-17 yr olds"/>
    <x v="1254"/>
    <n v="0"/>
  </r>
  <r>
    <s v="E06000043_Children placed in secure children's homes within LA_Number"/>
    <s v="E06000043"/>
    <x v="14"/>
    <s v="Single time point"/>
    <n v="2019"/>
    <s v="Children in care"/>
    <x v="12"/>
    <s v="Number"/>
    <n v="0"/>
    <n v="51005"/>
    <n v="0"/>
    <s v="0 per 1000 0-17 yr olds"/>
    <x v="295"/>
    <n v="0"/>
  </r>
  <r>
    <s v="E10000014_Children placed in secure children's homes within LA_Number"/>
    <s v="E10000014"/>
    <x v="49"/>
    <s v="Single time point"/>
    <n v="2019"/>
    <s v="Children in care"/>
    <x v="12"/>
    <s v="Number"/>
    <s v="*"/>
    <n v="284002"/>
    <s v="*"/>
    <s v="N/A"/>
    <x v="356"/>
    <n v="0"/>
  </r>
  <r>
    <s v="E06000044_Children placed in secure children's homes within LA_Number"/>
    <s v="E06000044"/>
    <x v="98"/>
    <s v="Single time point"/>
    <n v="2019"/>
    <s v="Children in care"/>
    <x v="12"/>
    <s v="Number"/>
    <n v="0"/>
    <n v="44046"/>
    <n v="0"/>
    <s v="0 per 1000 0-17 yr olds"/>
    <x v="295"/>
    <n v="0"/>
  </r>
  <r>
    <s v="E06000045_Children placed in secure children's homes within LA_Number"/>
    <s v="E06000045"/>
    <x v="116"/>
    <s v="Single time point"/>
    <n v="2019"/>
    <s v="Children in care"/>
    <x v="12"/>
    <s v="Number"/>
    <n v="0"/>
    <n v="50832"/>
    <n v="0"/>
    <s v="0 per 1000 0-17 yr olds"/>
    <x v="295"/>
    <n v="0"/>
  </r>
  <r>
    <s v="E10000018_Children placed in secure children's homes within LA_Number"/>
    <s v="E10000018"/>
    <x v="71"/>
    <s v="Single time point"/>
    <n v="2019"/>
    <s v="Children in care"/>
    <x v="12"/>
    <s v="Number"/>
    <n v="0"/>
    <n v="140307"/>
    <n v="0"/>
    <s v="0 per 1000 0-17 yr olds"/>
    <x v="295"/>
    <n v="0"/>
  </r>
  <r>
    <s v="E06000016_Children placed in secure children's homes within LA_Number"/>
    <s v="E06000016"/>
    <x v="70"/>
    <s v="Single time point"/>
    <n v="2019"/>
    <s v="Children in care"/>
    <x v="12"/>
    <s v="Number"/>
    <n v="0"/>
    <n v="83994"/>
    <n v="0"/>
    <s v="0 per 1000 0-17 yr olds"/>
    <x v="295"/>
    <n v="0"/>
  </r>
  <r>
    <s v="E06000017_Children placed in secure children's homes within LA_Number"/>
    <s v="E06000017"/>
    <x v="105"/>
    <s v="Single time point"/>
    <n v="2019"/>
    <s v="Children in care"/>
    <x v="12"/>
    <s v="Number"/>
    <n v="0"/>
    <n v="7807"/>
    <n v="0"/>
    <s v="0 per 1000 0-17 yr olds"/>
    <x v="295"/>
    <n v="0"/>
  </r>
  <r>
    <s v="E10000028_Children placed in secure children's homes within LA_Number"/>
    <s v="E10000028"/>
    <x v="120"/>
    <s v="Single time point"/>
    <n v="2019"/>
    <s v="Children in care"/>
    <x v="12"/>
    <s v="Number"/>
    <n v="0"/>
    <n v="169603"/>
    <n v="0"/>
    <s v="0 per 1000 0-17 yr olds"/>
    <x v="295"/>
    <n v="0"/>
  </r>
  <r>
    <s v="E06000021_Children placed in secure children's homes within LA_Number"/>
    <s v="E06000021"/>
    <x v="123"/>
    <s v="Single time point"/>
    <n v="2019"/>
    <s v="Children in care"/>
    <x v="12"/>
    <s v="Number"/>
    <n v="0"/>
    <n v="57549"/>
    <n v="0"/>
    <s v="0 per 1000 0-17 yr olds"/>
    <x v="295"/>
    <n v="0"/>
  </r>
  <r>
    <s v="E06000054_Children placed in secure children's homes within LA_Number"/>
    <s v="E06000054"/>
    <x v="145"/>
    <s v="Single time point"/>
    <n v="2019"/>
    <s v="Children in care"/>
    <x v="12"/>
    <s v="Number"/>
    <n v="0"/>
    <n v="105692"/>
    <n v="0"/>
    <s v="0 per 1000 0-17 yr olds"/>
    <x v="295"/>
    <n v="0"/>
  </r>
  <r>
    <s v="E06000030_Children placed in secure children's homes within LA_Number"/>
    <s v="E06000030"/>
    <x v="128"/>
    <s v="Single time point"/>
    <n v="2019"/>
    <s v="Children in care"/>
    <x v="12"/>
    <s v="Number"/>
    <n v="0"/>
    <n v="50239"/>
    <n v="0"/>
    <s v="0 per 1000 0-17 yr olds"/>
    <x v="295"/>
    <n v="0"/>
  </r>
  <r>
    <s v="E06000036_Children placed in secure children's homes within LA_Number"/>
    <s v="E06000036"/>
    <x v="11"/>
    <s v="Single time point"/>
    <n v="2019"/>
    <s v="Children in care"/>
    <x v="12"/>
    <s v="Number"/>
    <n v="0"/>
    <n v="28336"/>
    <n v="0"/>
    <s v="0 per 1000 0-17 yr olds"/>
    <x v="295"/>
    <n v="0"/>
  </r>
  <r>
    <s v="E06000040_Children placed in secure children's homes within LA_Number"/>
    <s v="E06000040"/>
    <x v="146"/>
    <s v="Single time point"/>
    <n v="2019"/>
    <s v="Children in care"/>
    <x v="12"/>
    <s v="Number"/>
    <n v="0"/>
    <n v="34604"/>
    <n v="0"/>
    <s v="0 per 1000 0-17 yr olds"/>
    <x v="295"/>
    <n v="0"/>
  </r>
  <r>
    <s v="E06000037_Children placed in secure children's homes within LA_Number"/>
    <s v="E06000037"/>
    <x v="141"/>
    <s v="Single time point"/>
    <n v="2019"/>
    <s v="Children in care"/>
    <x v="12"/>
    <s v="Number"/>
    <n v="0"/>
    <n v="35623"/>
    <n v="0"/>
    <s v="0 per 1000 0-17 yr olds"/>
    <x v="295"/>
    <n v="0"/>
  </r>
  <r>
    <s v="E06000038_Children placed in secure children's homes within LA_Number"/>
    <s v="E06000038"/>
    <x v="99"/>
    <s v="Single time point"/>
    <n v="2019"/>
    <s v="Children in care"/>
    <x v="12"/>
    <s v="Number"/>
    <n v="0"/>
    <n v="37080"/>
    <n v="0"/>
    <s v="0 per 1000 0-17 yr olds"/>
    <x v="295"/>
    <n v="0"/>
  </r>
  <r>
    <s v="E06000039_Children placed in secure children's homes within LA_Number"/>
    <s v="E06000039"/>
    <x v="111"/>
    <s v="Single time point"/>
    <n v="2019"/>
    <s v="Children in care"/>
    <x v="12"/>
    <s v="Number"/>
    <n v="0"/>
    <n v="42699"/>
    <n v="0"/>
    <s v="0 per 1000 0-17 yr olds"/>
    <x v="295"/>
    <n v="0"/>
  </r>
  <r>
    <s v="E06000041_Children placed in secure children's homes within LA_Number"/>
    <s v="E06000041"/>
    <x v="148"/>
    <s v="Single time point"/>
    <n v="2019"/>
    <s v="Children in care"/>
    <x v="12"/>
    <s v="Number"/>
    <n v="0"/>
    <n v="39532"/>
    <n v="0"/>
    <s v="0 per 1000 0-17 yr olds"/>
    <x v="295"/>
    <n v="0"/>
  </r>
  <r>
    <s v="E10000003_Children placed in secure children's homes within LA_Number"/>
    <s v="E10000003"/>
    <x v="20"/>
    <s v="Single time point"/>
    <n v="2019"/>
    <s v="Children in care"/>
    <x v="12"/>
    <s v="Number"/>
    <n v="0"/>
    <n v="135719"/>
    <n v="0"/>
    <s v="0 per 1000 0-17 yr olds"/>
    <x v="295"/>
    <n v="0"/>
  </r>
  <r>
    <s v="E06000031_Children placed in secure children's homes within LA_Number"/>
    <s v="E06000031"/>
    <x v="95"/>
    <s v="Single time point"/>
    <n v="2019"/>
    <s v="Children in care"/>
    <x v="12"/>
    <s v="Number"/>
    <n v="12"/>
    <n v="51137"/>
    <n v="2.3466374640671139E-4"/>
    <s v="0.2 per 1000 0-17 yr olds"/>
    <x v="1255"/>
    <n v="0"/>
  </r>
  <r>
    <s v="E06000006_Children placed in secure children's homes within LA_Number"/>
    <s v="E06000006"/>
    <x v="47"/>
    <s v="Single time point"/>
    <n v="2019"/>
    <s v="Children in care"/>
    <x v="12"/>
    <s v="Number"/>
    <n v="0"/>
    <n v="28617"/>
    <n v="0"/>
    <s v="0 per 1000 0-17 yr olds"/>
    <x v="295"/>
    <n v="0"/>
  </r>
  <r>
    <s v="E06000007_Children placed in secure children's homes within LA_Number"/>
    <s v="E06000007"/>
    <x v="139"/>
    <s v="Single time point"/>
    <n v="2019"/>
    <s v="Children in care"/>
    <x v="12"/>
    <s v="Number"/>
    <n v="0"/>
    <n v="44484"/>
    <n v="0"/>
    <s v="0 per 1000 0-17 yr olds"/>
    <x v="295"/>
    <n v="0"/>
  </r>
  <r>
    <s v="E10000008_Children placed in secure children's homes within LA_Number"/>
    <s v="E10000008"/>
    <x v="33"/>
    <s v="Single time point"/>
    <n v="2019"/>
    <s v="Children in care"/>
    <x v="12"/>
    <s v="Number"/>
    <n v="6"/>
    <n v="145878"/>
    <n v="4.1130259531937649E-5"/>
    <s v="0 per 1000 0-17 yr olds"/>
    <x v="1256"/>
    <n v="0"/>
  </r>
  <r>
    <s v="E06000026_Children placed in secure children's homes within LA_Number"/>
    <s v="E06000026"/>
    <x v="96"/>
    <s v="Single time point"/>
    <n v="2019"/>
    <s v="Children in care"/>
    <x v="12"/>
    <s v="Number"/>
    <n v="0"/>
    <n v="52552"/>
    <n v="0"/>
    <s v="0 per 1000 0-17 yr olds"/>
    <x v="295"/>
    <n v="0"/>
  </r>
  <r>
    <s v="E06000027_Children placed in secure children's homes within LA_Number"/>
    <s v="E06000027"/>
    <x v="132"/>
    <s v="Single time point"/>
    <n v="2019"/>
    <s v="Children in care"/>
    <x v="12"/>
    <s v="Number"/>
    <n v="0"/>
    <n v="25423"/>
    <n v="0"/>
    <s v="0 per 1000 0-17 yr olds"/>
    <x v="295"/>
    <n v="0"/>
  </r>
  <r>
    <s v="E10000012_Children placed in secure children's homes within LA_Number"/>
    <s v="E10000012"/>
    <x v="42"/>
    <s v="Single time point"/>
    <n v="2019"/>
    <s v="Children in care"/>
    <x v="12"/>
    <s v="Number"/>
    <n v="0"/>
    <n v="311172"/>
    <n v="0"/>
    <s v="0 per 1000 0-17 yr olds"/>
    <x v="295"/>
    <n v="0"/>
  </r>
  <r>
    <s v="E06000033_Children placed in secure children's homes within LA_Number"/>
    <s v="E06000033"/>
    <x v="117"/>
    <s v="Single time point"/>
    <n v="2019"/>
    <s v="Children in care"/>
    <x v="12"/>
    <s v="Number"/>
    <n v="0"/>
    <n v="39540"/>
    <n v="0"/>
    <s v="0 per 1000 0-17 yr olds"/>
    <x v="295"/>
    <n v="0"/>
  </r>
  <r>
    <s v="E06000034_Children placed in secure children's homes within LA_Number"/>
    <s v="E06000034"/>
    <x v="131"/>
    <s v="Single time point"/>
    <n v="2019"/>
    <s v="Children in care"/>
    <x v="12"/>
    <s v="Number"/>
    <n v="0"/>
    <n v="43762"/>
    <n v="0"/>
    <s v="0 per 1000 0-17 yr olds"/>
    <x v="295"/>
    <n v="0"/>
  </r>
  <r>
    <s v="E06000019_Children placed in secure children's homes within LA_Number"/>
    <s v="E06000019"/>
    <x v="54"/>
    <s v="Single time point"/>
    <n v="2019"/>
    <s v="Children in care"/>
    <x v="12"/>
    <s v="Number"/>
    <n v="0"/>
    <n v="36103"/>
    <n v="0"/>
    <s v="0 per 1000 0-17 yr olds"/>
    <x v="295"/>
    <n v="0"/>
  </r>
  <r>
    <s v="E10000034_Children placed in secure children's homes within LA_Number"/>
    <s v="E10000034"/>
    <x v="150"/>
    <s v="Single time point"/>
    <n v="2019"/>
    <s v="Children in care"/>
    <x v="12"/>
    <s v="Number"/>
    <n v="0"/>
    <n v="117783"/>
    <n v="0"/>
    <s v="0 per 1000 0-17 yr olds"/>
    <x v="295"/>
    <n v="0"/>
  </r>
  <r>
    <s v="E10000016_Children placed in secure children's homes within LA_Number"/>
    <s v="E10000016"/>
    <x v="62"/>
    <s v="Single time point"/>
    <n v="2019"/>
    <s v="Children in care"/>
    <x v="12"/>
    <s v="Number"/>
    <n v="0"/>
    <n v="340140"/>
    <n v="0"/>
    <s v="0 per 1000 0-17 yr olds"/>
    <x v="295"/>
    <n v="0"/>
  </r>
  <r>
    <s v="E06000035_Children placed in secure children's homes within LA_Number"/>
    <s v="E06000035"/>
    <x v="77"/>
    <s v="Single time point"/>
    <n v="2019"/>
    <s v="Children in care"/>
    <x v="12"/>
    <s v="Number"/>
    <n v="0"/>
    <n v="64391"/>
    <n v="0"/>
    <s v="0 per 1000 0-17 yr olds"/>
    <x v="295"/>
    <n v="0"/>
  </r>
  <r>
    <s v="E10000017_Children placed in secure children's homes within LA_Number"/>
    <s v="E10000017"/>
    <x v="68"/>
    <s v="Single time point"/>
    <n v="2019"/>
    <s v="Children in care"/>
    <x v="12"/>
    <s v="Number"/>
    <n v="0"/>
    <n v="249727"/>
    <n v="0"/>
    <s v="0 per 1000 0-17 yr olds"/>
    <x v="295"/>
    <n v="0"/>
  </r>
  <r>
    <s v="E06000008_Children placed in secure children's homes within LA_Number"/>
    <s v="E06000008"/>
    <x v="7"/>
    <s v="Single time point"/>
    <n v="2019"/>
    <s v="Children in care"/>
    <x v="12"/>
    <s v="Number"/>
    <n v="0"/>
    <n v="38481"/>
    <n v="0"/>
    <s v="0 per 1000 0-17 yr olds"/>
    <x v="295"/>
    <n v="0"/>
  </r>
  <r>
    <s v="E06000009_Children placed in secure children's homes within LA_Number"/>
    <s v="E06000009"/>
    <x v="8"/>
    <s v="Single time point"/>
    <n v="2019"/>
    <s v="Children in care"/>
    <x v="12"/>
    <s v="Number"/>
    <n v="0"/>
    <n v="28904"/>
    <n v="0"/>
    <s v="0 per 1000 0-17 yr olds"/>
    <x v="295"/>
    <n v="0"/>
  </r>
  <r>
    <s v="E10000024_Children placed in secure children's homes within LA_Number"/>
    <s v="E10000024"/>
    <x v="92"/>
    <s v="Single time point"/>
    <n v="2019"/>
    <s v="Children in care"/>
    <x v="12"/>
    <s v="Number"/>
    <n v="10"/>
    <n v="166542"/>
    <n v="6.0044913595369335E-5"/>
    <s v="0.1 per 1000 0-17 yr olds"/>
    <x v="1257"/>
    <n v="0"/>
  </r>
  <r>
    <s v="E06000018_Children placed in secure children's homes within LA_Number"/>
    <s v="E06000018"/>
    <x v="91"/>
    <s v="Single time point"/>
    <n v="2019"/>
    <s v="Children in care"/>
    <x v="12"/>
    <s v="Number"/>
    <n v="0"/>
    <n v="68651"/>
    <n v="0"/>
    <s v="0 per 1000 0-17 yr olds"/>
    <x v="295"/>
    <n v="0"/>
  </r>
  <r>
    <s v="E06000051_Children placed in secure children's homes within LA_Number"/>
    <s v="E06000051"/>
    <x v="110"/>
    <s v="Single time point"/>
    <n v="2019"/>
    <s v="Children in care"/>
    <x v="12"/>
    <s v="Number"/>
    <n v="0"/>
    <n v="59839"/>
    <n v="0"/>
    <s v="0 per 1000 0-17 yr olds"/>
    <x v="295"/>
    <n v="0"/>
  </r>
  <r>
    <s v="E06000020_Children placed in secure children's homes within LA_Number"/>
    <s v="E06000020"/>
    <x v="130"/>
    <s v="Single time point"/>
    <n v="2019"/>
    <s v="Children in care"/>
    <x v="12"/>
    <s v="Number"/>
    <n v="0"/>
    <n v="40620"/>
    <n v="0"/>
    <s v="0 per 1000 0-17 yr olds"/>
    <x v="295"/>
    <n v="0"/>
  </r>
  <r>
    <s v="E06000049_Children placed in secure children's homes within LA_Number"/>
    <s v="E06000049"/>
    <x v="23"/>
    <s v="Single time point"/>
    <n v="2019"/>
    <s v="Children in care"/>
    <x v="12"/>
    <s v="Number"/>
    <n v="0"/>
    <n v="76523"/>
    <n v="0"/>
    <s v="0 per 1000 0-17 yr olds"/>
    <x v="295"/>
    <n v="0"/>
  </r>
  <r>
    <s v="E06000050_Children placed in secure children's homes within LA_Number"/>
    <s v="E06000050"/>
    <x v="152"/>
    <s v="Single time point"/>
    <n v="2019"/>
    <s v="Children in care"/>
    <x v="12"/>
    <s v="Number"/>
    <n v="0"/>
    <n v="68054"/>
    <n v="0"/>
    <s v="0 per 1000 0-17 yr olds"/>
    <x v="295"/>
    <n v="0"/>
  </r>
  <r>
    <s v="E06000052_Children placed in secure children's homes within LA_Number"/>
    <s v="E06000052"/>
    <x v="26"/>
    <s v="Single time point"/>
    <n v="2019"/>
    <s v="Children in care"/>
    <x v="12"/>
    <s v="Number"/>
    <n v="0"/>
    <n v="107810"/>
    <n v="0"/>
    <s v="0 per 1000 0-17 yr olds"/>
    <x v="295"/>
    <n v="0"/>
  </r>
  <r>
    <s v="E10000006_Children placed in secure children's homes within LA_Number"/>
    <s v="E10000006"/>
    <x v="29"/>
    <s v="Single time point"/>
    <n v="2019"/>
    <s v="Children in care"/>
    <x v="12"/>
    <s v="Number"/>
    <n v="0"/>
    <n v="92500"/>
    <n v="0"/>
    <s v="0 per 1000 0-17 yr olds"/>
    <x v="295"/>
    <n v="0"/>
  </r>
  <r>
    <s v="E10000013_Children placed in secure children's homes within LA_Number"/>
    <s v="E10000013"/>
    <x v="44"/>
    <s v="Single time point"/>
    <n v="2019"/>
    <s v="Children in care"/>
    <x v="12"/>
    <s v="Number"/>
    <n v="0"/>
    <n v="128136"/>
    <n v="0"/>
    <s v="0 per 1000 0-17 yr olds"/>
    <x v="295"/>
    <n v="0"/>
  </r>
  <r>
    <s v="E10000015_Children placed in secure children's homes within LA_Number"/>
    <s v="E10000015"/>
    <x v="55"/>
    <s v="Single time point"/>
    <n v="2019"/>
    <s v="Children in care"/>
    <x v="12"/>
    <s v="Number"/>
    <n v="0"/>
    <n v="271005"/>
    <n v="0"/>
    <s v="0 per 1000 0-17 yr olds"/>
    <x v="295"/>
    <n v="0"/>
  </r>
  <r>
    <s v="E06000046_Children placed in secure children's homes within LA_Number"/>
    <s v="E06000046"/>
    <x v="58"/>
    <s v="Single time point"/>
    <n v="2019"/>
    <s v="Children in care"/>
    <x v="12"/>
    <s v="Number"/>
    <n v="0"/>
    <n v="24869"/>
    <n v="0"/>
    <s v="0 per 1000 0-17 yr olds"/>
    <x v="295"/>
    <n v="0"/>
  </r>
  <r>
    <s v="E10000019_Children placed in secure children's homes within LA_Number"/>
    <s v="E10000019"/>
    <x v="73"/>
    <s v="Single time point"/>
    <n v="2019"/>
    <s v="Children in care"/>
    <x v="12"/>
    <s v="Number"/>
    <s v="*"/>
    <n v="145641"/>
    <s v="*"/>
    <s v="N/A"/>
    <x v="356"/>
    <n v="0"/>
  </r>
  <r>
    <s v="E10000020_Children placed in secure children's homes within LA_Number"/>
    <s v="E10000020"/>
    <x v="83"/>
    <s v="Single time point"/>
    <n v="2019"/>
    <s v="Children in care"/>
    <x v="12"/>
    <s v="Number"/>
    <n v="0"/>
    <n v="170810"/>
    <n v="0"/>
    <s v="0 per 1000 0-17 yr olds"/>
    <x v="295"/>
    <n v="0"/>
  </r>
  <r>
    <s v="E10000021_Children placed in secure children's homes within LA_Number"/>
    <s v="E10000021"/>
    <x v="89"/>
    <s v="Single time point"/>
    <n v="2019"/>
    <s v="Children in care"/>
    <x v="12"/>
    <s v="Number"/>
    <n v="11"/>
    <n v="170235"/>
    <n v="6.4616559461920292E-5"/>
    <s v="0.1 per 1000 0-17 yr olds"/>
    <x v="1258"/>
    <n v="0"/>
  </r>
  <r>
    <s v="E06000048_Children placed in secure children's homes within LA_Number"/>
    <s v="E06000048"/>
    <x v="90"/>
    <s v="Single time point"/>
    <n v="2019"/>
    <s v="Children in care"/>
    <x v="12"/>
    <s v="Number"/>
    <n v="12"/>
    <n v="59011"/>
    <e v="#N/A"/>
    <s v="0.2 per 1000 0-17 yr olds"/>
    <x v="1195"/>
    <n v="0"/>
  </r>
  <r>
    <s v="E10000025_Children placed in secure children's homes within LA_Number"/>
    <s v="E10000025"/>
    <x v="94"/>
    <s v="Single time point"/>
    <n v="2019"/>
    <s v="Children in care"/>
    <x v="12"/>
    <s v="Number"/>
    <n v="0"/>
    <n v="144788"/>
    <n v="0"/>
    <s v="0 per 1000 0-17 yr olds"/>
    <x v="295"/>
    <n v="0"/>
  </r>
  <r>
    <s v="E10000027_Children placed in secure children's homes within LA_Number"/>
    <s v="E10000027"/>
    <x v="113"/>
    <s v="Single time point"/>
    <n v="2019"/>
    <s v="Children in care"/>
    <x v="12"/>
    <s v="Number"/>
    <n v="0"/>
    <n v="110700"/>
    <n v="0"/>
    <s v="0 per 1000 0-17 yr olds"/>
    <x v="295"/>
    <n v="0"/>
  </r>
  <r>
    <s v="E10000029_Children placed in secure children's homes within LA_Number"/>
    <s v="E10000029"/>
    <x v="124"/>
    <s v="Single time point"/>
    <n v="2019"/>
    <s v="Children in care"/>
    <x v="12"/>
    <s v="Number"/>
    <n v="0"/>
    <n v="152752"/>
    <n v="0"/>
    <s v="0 per 1000 0-17 yr olds"/>
    <x v="295"/>
    <n v="0"/>
  </r>
  <r>
    <s v="E10000030_Children placed in secure children's homes within LA_Number"/>
    <s v="E10000030"/>
    <x v="126"/>
    <s v="Single time point"/>
    <n v="2019"/>
    <s v="Children in care"/>
    <x v="12"/>
    <s v="Number"/>
    <n v="0"/>
    <n v="261905"/>
    <n v="0"/>
    <s v="0 per 1000 0-17 yr olds"/>
    <x v="295"/>
    <n v="0"/>
  </r>
  <r>
    <s v="E10000031_Children placed in secure children's homes within LA_Number"/>
    <s v="E10000031"/>
    <x v="140"/>
    <s v="Single time point"/>
    <n v="2019"/>
    <s v="Children in care"/>
    <x v="12"/>
    <s v="Number"/>
    <n v="0"/>
    <n v="115928"/>
    <n v="0"/>
    <s v="0 per 1000 0-17 yr olds"/>
    <x v="295"/>
    <n v="0"/>
  </r>
  <r>
    <s v="E10000032_Children placed in secure children's homes within LA_Number"/>
    <s v="E10000032"/>
    <x v="142"/>
    <s v="Single time point"/>
    <n v="2019"/>
    <s v="Children in care"/>
    <x v="12"/>
    <s v="Number"/>
    <n v="0"/>
    <n v="174672"/>
    <n v="0"/>
    <s v="0 per 1000 0-17 yr olds"/>
    <x v="295"/>
    <n v="0"/>
  </r>
  <r>
    <s v="E06000001_Hospital admissions caused by unintentional and deliberate injuries in children (aged 0-14 years)_Number"/>
    <s v="E06000001"/>
    <x v="52"/>
    <s v="Financial year"/>
    <s v="2018/19"/>
    <s v="Hospital admissions for unintentional and deliberate injuries"/>
    <x v="13"/>
    <s v="Number"/>
    <n v="190"/>
    <n v="20006"/>
    <n v="112.73"/>
    <s v="112.73 per 10000 0-14 yr olds"/>
    <x v="1259"/>
    <n v="0"/>
  </r>
  <r>
    <s v="E09000001_Hospital admissions caused by unintentional and deliberate injuries in children (aged 0-14 years)_Number"/>
    <s v="E09000001"/>
    <x v="25"/>
    <s v="Financial year"/>
    <s v="2018/19"/>
    <s v="Hospital admissions for unintentional and deliberate injuries"/>
    <x v="13"/>
    <s v="Number"/>
    <s v="*"/>
    <m/>
    <s v="N/A"/>
    <s v="N/A"/>
    <x v="356"/>
    <n v="1"/>
  </r>
  <r>
    <s v="E09000001_Hospital admissions caused by unintentional and deliberate injuries in children (aged 0-4 years)_Number"/>
    <s v="E09000001"/>
    <x v="25"/>
    <s v="Financial year"/>
    <s v="2018/19"/>
    <s v="Hospital admissions for unintentional and deliberate injuries"/>
    <x v="14"/>
    <s v="Number"/>
    <s v="*"/>
    <m/>
    <s v="N/A"/>
    <s v="N/A"/>
    <x v="356"/>
    <n v="1"/>
  </r>
  <r>
    <s v="E06000028_Hospital admissions caused by unintentional and deliberate injuries in children (aged 0-14 years)_Number"/>
    <s v="E06000028"/>
    <x v="10"/>
    <s v="Financial year"/>
    <s v="2018/19"/>
    <s v="Hospital admissions for unintentional and deliberate injuries"/>
    <x v="13"/>
    <s v="Number"/>
    <n v="332"/>
    <m/>
    <n v="106.28"/>
    <s v="106.28 per 10000 0-14 yr olds"/>
    <x v="1260"/>
    <n v="0"/>
  </r>
  <r>
    <s v="E06000029_Hospital admissions caused by unintentional and deliberate injuries in children (aged 0-14 years)_Number"/>
    <s v="E06000029"/>
    <x v="97"/>
    <s v="Financial year"/>
    <s v="2018/19"/>
    <s v="Hospital admissions for unintentional and deliberate injuries"/>
    <x v="13"/>
    <s v="Number"/>
    <n v="270"/>
    <m/>
    <n v="106.28"/>
    <s v="106.28 per 10000 0-14 yr olds"/>
    <x v="1260"/>
    <n v="0"/>
  </r>
  <r>
    <s v="E06000002_Hospital admissions caused by unintentional and deliberate injuries in children (aged 0-14 years)_Number"/>
    <s v="E06000002"/>
    <x v="79"/>
    <s v="Financial year"/>
    <s v="2018/19"/>
    <s v="Hospital admissions for unintentional and deliberate injuries"/>
    <x v="13"/>
    <s v="Number"/>
    <n v="330"/>
    <n v="32513"/>
    <n v="118.53"/>
    <s v="118.53 per 10000 0-14 yr olds"/>
    <x v="1261"/>
    <n v="0"/>
  </r>
  <r>
    <s v="E06000003_Hospital admissions caused by unintentional and deliberate injuries in children (aged 0-14 years)_Number"/>
    <s v="E06000003"/>
    <x v="101"/>
    <s v="Financial year"/>
    <s v="2018/19"/>
    <s v="Hospital admissions for unintentional and deliberate injuries"/>
    <x v="13"/>
    <s v="Number"/>
    <n v="285"/>
    <n v="27626"/>
    <n v="121.93"/>
    <s v="121.93 per 10000 0-14 yr olds"/>
    <x v="1262"/>
    <n v="0"/>
  </r>
  <r>
    <s v="E06000004_Hospital admissions caused by unintentional and deliberate injuries in children (aged 0-14 years)_Number"/>
    <s v="E06000004"/>
    <x v="122"/>
    <s v="Financial year"/>
    <s v="2018/19"/>
    <s v="Hospital admissions for unintentional and deliberate injuries"/>
    <x v="13"/>
    <s v="Number"/>
    <n v="405"/>
    <n v="43521"/>
    <n v="109.47"/>
    <s v="109.47 per 10000 0-14 yr olds"/>
    <x v="1263"/>
    <n v="0"/>
  </r>
  <r>
    <s v="E06000005_Hospital admissions caused by unintentional and deliberate injuries in children (aged 0-14 years)_Number"/>
    <s v="E06000005"/>
    <x v="30"/>
    <s v="Financial year"/>
    <s v="2018/19"/>
    <s v="Hospital admissions for unintentional and deliberate injuries"/>
    <x v="13"/>
    <s v="Number"/>
    <n v="280"/>
    <n v="22454"/>
    <n v="147.55000000000001"/>
    <s v="147.55 per 10000 0-14 yr olds"/>
    <x v="1264"/>
    <n v="0"/>
  </r>
  <r>
    <s v="E06000006_Hospital admissions caused by unintentional and deliberate injuries in children (aged 0-14 years)_Number"/>
    <s v="E06000006"/>
    <x v="47"/>
    <s v="Financial year"/>
    <s v="2018/19"/>
    <s v="Hospital admissions for unintentional and deliberate injuries"/>
    <x v="13"/>
    <s v="Number"/>
    <n v="285"/>
    <n v="28617"/>
    <n v="117.23"/>
    <s v="117.23 per 10000 0-14 yr olds"/>
    <x v="1265"/>
    <n v="0"/>
  </r>
  <r>
    <s v="E06000007_Hospital admissions caused by unintentional and deliberate injuries in children (aged 0-14 years)_Number"/>
    <s v="E06000007"/>
    <x v="139"/>
    <s v="Financial year"/>
    <s v="2018/19"/>
    <s v="Hospital admissions for unintentional and deliberate injuries"/>
    <x v="13"/>
    <s v="Number"/>
    <n v="420"/>
    <n v="44484"/>
    <n v="112.34"/>
    <s v="112.34 per 10000 0-14 yr olds"/>
    <x v="1266"/>
    <n v="0"/>
  </r>
  <r>
    <s v="E06000008_Hospital admissions caused by unintentional and deliberate injuries in children (aged 0-14 years)_Number"/>
    <s v="E06000008"/>
    <x v="7"/>
    <s v="Financial year"/>
    <s v="2018/19"/>
    <s v="Hospital admissions for unintentional and deliberate injuries"/>
    <x v="13"/>
    <s v="Number"/>
    <n v="475"/>
    <n v="38481"/>
    <n v="146.54"/>
    <s v="146.54 per 10000 0-14 yr olds"/>
    <x v="1267"/>
    <n v="0"/>
  </r>
  <r>
    <s v="E06000009_Hospital admissions caused by unintentional and deliberate injuries in children (aged 0-14 years)_Number"/>
    <s v="E06000009"/>
    <x v="8"/>
    <s v="Financial year"/>
    <s v="2018/19"/>
    <s v="Hospital admissions for unintentional and deliberate injuries"/>
    <x v="13"/>
    <s v="Number"/>
    <n v="370"/>
    <n v="28904"/>
    <n v="150.97999999999999"/>
    <s v="150.98 per 10000 0-14 yr olds"/>
    <x v="1268"/>
    <n v="0"/>
  </r>
  <r>
    <s v="E06000010_Hospital admissions caused by unintentional and deliberate injuries in children (aged 0-14 years)_Number"/>
    <s v="E06000010"/>
    <x v="157"/>
    <s v="Financial year"/>
    <s v="2018/19"/>
    <s v="Hospital admissions for unintentional and deliberate injuries"/>
    <x v="13"/>
    <s v="Number"/>
    <n v="570"/>
    <n v="57023"/>
    <n v="115.62"/>
    <s v="115.62 per 10000 0-14 yr olds"/>
    <x v="1269"/>
    <n v="0"/>
  </r>
  <r>
    <s v="E06000011_Hospital admissions caused by unintentional and deliberate injuries in children (aged 0-14 years)_Number"/>
    <s v="E06000011"/>
    <x v="39"/>
    <s v="Financial year"/>
    <s v="2018/19"/>
    <s v="Hospital admissions for unintentional and deliberate injuries"/>
    <x v="13"/>
    <s v="Number"/>
    <n v="540"/>
    <n v="62942"/>
    <n v="103.45"/>
    <s v="103.45 per 10000 0-14 yr olds"/>
    <x v="1270"/>
    <n v="0"/>
  </r>
  <r>
    <s v="E06000012_Hospital admissions caused by unintentional and deliberate injuries in children (aged 0-14 years)_Number"/>
    <s v="E06000012"/>
    <x v="84"/>
    <s v="Financial year"/>
    <s v="2018/19"/>
    <s v="Hospital admissions for unintentional and deliberate injuries"/>
    <x v="13"/>
    <s v="Number"/>
    <n v="325"/>
    <n v="34503"/>
    <n v="110.76"/>
    <s v="110.76 per 10000 0-14 yr olds"/>
    <x v="1271"/>
    <n v="0"/>
  </r>
  <r>
    <s v="E06000013_Hospital admissions caused by unintentional and deliberate injuries in children (aged 0-14 years)_Number"/>
    <s v="E06000013"/>
    <x v="85"/>
    <s v="Financial year"/>
    <s v="2018/19"/>
    <s v="Hospital admissions for unintentional and deliberate injuries"/>
    <x v="13"/>
    <s v="Number"/>
    <n v="290"/>
    <n v="35714"/>
    <n v="96.34"/>
    <s v="96.34 per 10000 0-14 yr olds"/>
    <x v="1272"/>
    <n v="0"/>
  </r>
  <r>
    <s v="E06000014_Hospital admissions caused by unintentional and deliberate injuries in children (aged 0-14 years)_Number"/>
    <s v="E06000014"/>
    <x v="151"/>
    <s v="Financial year"/>
    <s v="2018/19"/>
    <s v="Hospital admissions for unintentional and deliberate injuries"/>
    <x v="13"/>
    <s v="Number"/>
    <n v="360"/>
    <n v="36572"/>
    <n v="116.58"/>
    <s v="116.58 per 10000 0-14 yr olds"/>
    <x v="1273"/>
    <n v="0"/>
  </r>
  <r>
    <s v="E06000015_Hospital admissions caused by unintentional and deliberate injuries in children (aged 0-14 years)_Number"/>
    <s v="E06000015"/>
    <x v="31"/>
    <s v="Financial year"/>
    <s v="2018/19"/>
    <s v="Hospital admissions for unintentional and deliberate injuries"/>
    <x v="13"/>
    <s v="Number"/>
    <n v="230"/>
    <n v="59899"/>
    <n v="45.06"/>
    <s v="45.06 per 10000 0-14 yr olds"/>
    <x v="1274"/>
    <n v="0"/>
  </r>
  <r>
    <s v="E06000016_Hospital admissions caused by unintentional and deliberate injuries in children (aged 0-14 years)_Number"/>
    <s v="E06000016"/>
    <x v="70"/>
    <s v="Financial year"/>
    <s v="2018/19"/>
    <s v="Hospital admissions for unintentional and deliberate injuries"/>
    <x v="13"/>
    <s v="Number"/>
    <n v="500"/>
    <n v="83994"/>
    <n v="69.400000000000006"/>
    <s v="69.4 per 10000 0-14 yr olds"/>
    <x v="1275"/>
    <n v="0"/>
  </r>
  <r>
    <s v="E06000017_Hospital admissions caused by unintentional and deliberate injuries in children (aged 0-14 years)_Number"/>
    <s v="E06000017"/>
    <x v="105"/>
    <s v="Financial year"/>
    <s v="2018/19"/>
    <s v="Hospital admissions for unintentional and deliberate injuries"/>
    <x v="13"/>
    <s v="Number"/>
    <n v="45"/>
    <n v="7807"/>
    <n v="73.53"/>
    <s v="73.53 per 10000 0-14 yr olds"/>
    <x v="1276"/>
    <n v="0"/>
  </r>
  <r>
    <s v="E06000018_Hospital admissions caused by unintentional and deliberate injuries in children (aged 0-14 years)_Number"/>
    <s v="E06000018"/>
    <x v="91"/>
    <s v="Financial year"/>
    <s v="2018/19"/>
    <s v="Hospital admissions for unintentional and deliberate injuries"/>
    <x v="13"/>
    <s v="Number"/>
    <n v="400"/>
    <n v="68651"/>
    <n v="67.89"/>
    <s v="67.89 per 10000 0-14 yr olds"/>
    <x v="1277"/>
    <n v="0"/>
  </r>
  <r>
    <s v="E06000019_Hospital admissions caused by unintentional and deliberate injuries in children (aged 0-14 years)_Number"/>
    <s v="E06000019"/>
    <x v="54"/>
    <s v="Financial year"/>
    <s v="2018/19"/>
    <s v="Hospital admissions for unintentional and deliberate injuries"/>
    <x v="13"/>
    <s v="Number"/>
    <n v="315"/>
    <n v="36103"/>
    <n v="103.81"/>
    <s v="103.81 per 10000 0-14 yr olds"/>
    <x v="1278"/>
    <n v="0"/>
  </r>
  <r>
    <s v="E06000020_Hospital admissions caused by unintentional and deliberate injuries in children (aged 0-14 years)_Number"/>
    <s v="E06000020"/>
    <x v="130"/>
    <s v="Financial year"/>
    <s v="2018/19"/>
    <s v="Hospital admissions for unintentional and deliberate injuries"/>
    <x v="13"/>
    <s v="Number"/>
    <n v="470"/>
    <n v="40620"/>
    <n v="136.09"/>
    <s v="136.09 per 10000 0-14 yr olds"/>
    <x v="1279"/>
    <n v="0"/>
  </r>
  <r>
    <s v="E06000021_Hospital admissions caused by unintentional and deliberate injuries in children (aged 0-14 years)_Number"/>
    <s v="E06000021"/>
    <x v="123"/>
    <s v="Financial year"/>
    <s v="2018/19"/>
    <s v="Hospital admissions for unintentional and deliberate injuries"/>
    <x v="13"/>
    <s v="Number"/>
    <n v="560"/>
    <n v="57549"/>
    <n v="112.95"/>
    <s v="112.95 per 10000 0-14 yr olds"/>
    <x v="1280"/>
    <n v="0"/>
  </r>
  <r>
    <s v="E06000022_Hospital admissions caused by unintentional and deliberate injuries in children (aged 0-14 years)_Number"/>
    <s v="E06000022"/>
    <x v="3"/>
    <s v="Financial year"/>
    <s v="2018/19"/>
    <s v="Hospital admissions for unintentional and deliberate injuries"/>
    <x v="13"/>
    <s v="Number"/>
    <n v="325"/>
    <n v="35946"/>
    <n v="108.07"/>
    <s v="108.07 per 10000 0-14 yr olds"/>
    <x v="1281"/>
    <n v="0"/>
  </r>
  <r>
    <s v="E06000023_Hospital admissions caused by unintentional and deliberate injuries in children (aged 0-14 years)_Number"/>
    <s v="E06000023"/>
    <x v="158"/>
    <s v="Financial year"/>
    <s v="2018/19"/>
    <s v="Hospital admissions for unintentional and deliberate injuries"/>
    <x v="13"/>
    <s v="Number"/>
    <n v="835"/>
    <n v="94016"/>
    <n v="102.54"/>
    <s v="102.54 per 10000 0-14 yr olds"/>
    <x v="1282"/>
    <n v="0"/>
  </r>
  <r>
    <s v="E06000024_Hospital admissions caused by unintentional and deliberate injuries in children (aged 0-14 years)_Number"/>
    <s v="E06000024"/>
    <x v="86"/>
    <s v="Financial year"/>
    <s v="2018/19"/>
    <s v="Hospital admissions for unintentional and deliberate injuries"/>
    <x v="13"/>
    <s v="Number"/>
    <n v="350"/>
    <n v="43435"/>
    <n v="95.69"/>
    <s v="95.69 per 10000 0-14 yr olds"/>
    <x v="1283"/>
    <n v="0"/>
  </r>
  <r>
    <s v="E06000025_Hospital admissions caused by unintentional and deliberate injuries in children (aged 0-14 years)_Number"/>
    <s v="E06000025"/>
    <x v="114"/>
    <s v="Financial year"/>
    <s v="2018/19"/>
    <s v="Hospital admissions for unintentional and deliberate injuries"/>
    <x v="13"/>
    <s v="Number"/>
    <n v="415"/>
    <n v="58867"/>
    <n v="82.94"/>
    <s v="82.94 per 10000 0-14 yr olds"/>
    <x v="1284"/>
    <n v="0"/>
  </r>
  <r>
    <s v="E06000026_Hospital admissions caused by unintentional and deliberate injuries in children (aged 0-14 years)_Number"/>
    <s v="E06000026"/>
    <x v="96"/>
    <s v="Financial year"/>
    <s v="2018/19"/>
    <s v="Hospital admissions for unintentional and deliberate injuries"/>
    <x v="13"/>
    <s v="Number"/>
    <n v="560"/>
    <n v="52552"/>
    <n v="124.86"/>
    <s v="124.86 per 10000 0-14 yr olds"/>
    <x v="1285"/>
    <n v="0"/>
  </r>
  <r>
    <s v="E06000027_Hospital admissions caused by unintentional and deliberate injuries in children (aged 0-14 years)_Number"/>
    <s v="E06000027"/>
    <x v="132"/>
    <s v="Financial year"/>
    <s v="2018/19"/>
    <s v="Hospital admissions for unintentional and deliberate injuries"/>
    <x v="13"/>
    <s v="Number"/>
    <n v="225"/>
    <n v="25423"/>
    <n v="104.89"/>
    <s v="104.89 per 10000 0-14 yr olds"/>
    <x v="1286"/>
    <n v="0"/>
  </r>
  <r>
    <s v="E06000030_Hospital admissions caused by unintentional and deliberate injuries in children (aged 0-14 years)_Number"/>
    <s v="E06000030"/>
    <x v="128"/>
    <s v="Financial year"/>
    <s v="2018/19"/>
    <s v="Hospital admissions for unintentional and deliberate injuries"/>
    <x v="13"/>
    <s v="Number"/>
    <n v="380"/>
    <n v="50239"/>
    <n v="88.48"/>
    <s v="88.48 per 10000 0-14 yr olds"/>
    <x v="1287"/>
    <n v="0"/>
  </r>
  <r>
    <s v="E06000031_Hospital admissions caused by unintentional and deliberate injuries in children (aged 0-14 years)_Number"/>
    <s v="E06000031"/>
    <x v="95"/>
    <s v="Financial year"/>
    <s v="2018/19"/>
    <s v="Hospital admissions for unintentional and deliberate injuries"/>
    <x v="13"/>
    <s v="Number"/>
    <n v="455"/>
    <n v="51137"/>
    <n v="102.34"/>
    <s v="102.34 per 10000 0-14 yr olds"/>
    <x v="1288"/>
    <n v="0"/>
  </r>
  <r>
    <s v="E06000032_Hospital admissions caused by unintentional and deliberate injuries in children (aged 0-14 years)_Number"/>
    <s v="E06000032"/>
    <x v="75"/>
    <s v="Financial year"/>
    <s v="2018/19"/>
    <s v="Hospital admissions for unintentional and deliberate injuries"/>
    <x v="13"/>
    <s v="Number"/>
    <n v="470"/>
    <n v="57375"/>
    <n v="95.1"/>
    <s v="95.1 per 10000 0-14 yr olds"/>
    <x v="1289"/>
    <n v="0"/>
  </r>
  <r>
    <s v="E06000033_Hospital admissions caused by unintentional and deliberate injuries in children (aged 0-14 years)_Number"/>
    <s v="E06000033"/>
    <x v="117"/>
    <s v="Financial year"/>
    <s v="2018/19"/>
    <s v="Hospital admissions for unintentional and deliberate injuries"/>
    <x v="13"/>
    <s v="Number"/>
    <n v="260"/>
    <n v="39540"/>
    <n v="77.069999999999993"/>
    <s v="77.07 per 10000 0-14 yr olds"/>
    <x v="1290"/>
    <n v="0"/>
  </r>
  <r>
    <s v="E06000034_Hospital admissions caused by unintentional and deliberate injuries in children (aged 0-14 years)_Number"/>
    <s v="E06000034"/>
    <x v="131"/>
    <s v="Financial year"/>
    <s v="2018/19"/>
    <s v="Hospital admissions for unintentional and deliberate injuries"/>
    <x v="13"/>
    <s v="Number"/>
    <n v="240"/>
    <n v="43762"/>
    <n v="63.4"/>
    <s v="63.4 per 10000 0-14 yr olds"/>
    <x v="1291"/>
    <n v="0"/>
  </r>
  <r>
    <s v="E06000035_Hospital admissions caused by unintentional and deliberate injuries in children (aged 0-14 years)_Number"/>
    <s v="E06000035"/>
    <x v="77"/>
    <s v="Financial year"/>
    <s v="2018/19"/>
    <s v="Hospital admissions for unintentional and deliberate injuries"/>
    <x v="13"/>
    <s v="Number"/>
    <n v="530"/>
    <n v="64391"/>
    <n v="97"/>
    <s v="97 per 10000 0-14 yr olds"/>
    <x v="1292"/>
    <n v="0"/>
  </r>
  <r>
    <s v="E06000036_Hospital admissions caused by unintentional and deliberate injuries in children (aged 0-14 years)_Number"/>
    <s v="E06000036"/>
    <x v="11"/>
    <s v="Financial year"/>
    <s v="2018/19"/>
    <s v="Hospital admissions for unintentional and deliberate injuries"/>
    <x v="13"/>
    <s v="Number"/>
    <n v="165"/>
    <n v="28336"/>
    <n v="69.53"/>
    <s v="69.53 per 10000 0-14 yr olds"/>
    <x v="1293"/>
    <n v="0"/>
  </r>
  <r>
    <s v="E06000037_Hospital admissions caused by unintentional and deliberate injuries in children (aged 0-14 years)_Number"/>
    <s v="E06000037"/>
    <x v="141"/>
    <s v="Financial year"/>
    <s v="2018/19"/>
    <s v="Hospital admissions for unintentional and deliberate injuries"/>
    <x v="13"/>
    <s v="Number"/>
    <n v="190"/>
    <n v="35623"/>
    <n v="64.349999999999994"/>
    <s v="64.35 per 10000 0-14 yr olds"/>
    <x v="1294"/>
    <n v="0"/>
  </r>
  <r>
    <s v="E06000038_Hospital admissions caused by unintentional and deliberate injuries in children (aged 0-14 years)_Number"/>
    <s v="E06000038"/>
    <x v="99"/>
    <s v="Financial year"/>
    <s v="2018/19"/>
    <s v="Hospital admissions for unintentional and deliberate injuries"/>
    <x v="13"/>
    <s v="Number"/>
    <n v="235"/>
    <n v="37080"/>
    <n v="72.89"/>
    <s v="72.89 per 10000 0-14 yr olds"/>
    <x v="1295"/>
    <n v="0"/>
  </r>
  <r>
    <s v="E06000039_Hospital admissions caused by unintentional and deliberate injuries in children (aged 0-14 years)_Number"/>
    <s v="E06000039"/>
    <x v="111"/>
    <s v="Financial year"/>
    <s v="2018/19"/>
    <s v="Hospital admissions for unintentional and deliberate injuries"/>
    <x v="13"/>
    <s v="Number"/>
    <n v="360"/>
    <n v="42699"/>
    <n v="96.87"/>
    <s v="96.87 per 10000 0-14 yr olds"/>
    <x v="1296"/>
    <n v="0"/>
  </r>
  <r>
    <s v="E06000040_Hospital admissions caused by unintentional and deliberate injuries in children (aged 0-14 years)_Number"/>
    <s v="E06000040"/>
    <x v="146"/>
    <s v="Financial year"/>
    <s v="2018/19"/>
    <s v="Hospital admissions for unintentional and deliberate injuries"/>
    <x v="13"/>
    <s v="Number"/>
    <n v="275"/>
    <n v="34604"/>
    <n v="96.23"/>
    <s v="96.23 per 10000 0-14 yr olds"/>
    <x v="1297"/>
    <n v="0"/>
  </r>
  <r>
    <s v="E06000041_Hospital admissions caused by unintentional and deliberate injuries in children (aged 0-14 years)_Number"/>
    <s v="E06000041"/>
    <x v="148"/>
    <s v="Financial year"/>
    <s v="2018/19"/>
    <s v="Hospital admissions for unintentional and deliberate injuries"/>
    <x v="13"/>
    <s v="Number"/>
    <n v="210"/>
    <n v="39532"/>
    <n v="62.86"/>
    <s v="62.86 per 10000 0-14 yr olds"/>
    <x v="1298"/>
    <n v="0"/>
  </r>
  <r>
    <s v="E06000042_Hospital admissions caused by unintentional and deliberate injuries in children (aged 0-14 years)_Number"/>
    <s v="E06000042"/>
    <x v="80"/>
    <s v="Financial year"/>
    <s v="2018/19"/>
    <s v="Hospital admissions for unintentional and deliberate injuries"/>
    <x v="13"/>
    <s v="Number"/>
    <n v="520"/>
    <n v="68278"/>
    <n v="88.34"/>
    <s v="88.34 per 10000 0-14 yr olds"/>
    <x v="1299"/>
    <n v="0"/>
  </r>
  <r>
    <s v="E06000043_Hospital admissions caused by unintentional and deliberate injuries in children (aged 0-14 years)_Number"/>
    <s v="E06000043"/>
    <x v="14"/>
    <s v="Financial year"/>
    <s v="2018/19"/>
    <s v="Hospital admissions for unintentional and deliberate injuries"/>
    <x v="13"/>
    <s v="Number"/>
    <n v="395"/>
    <n v="51005"/>
    <n v="92.53"/>
    <s v="92.53 per 10000 0-14 yr olds"/>
    <x v="1300"/>
    <n v="0"/>
  </r>
  <r>
    <s v="E06000044_Hospital admissions caused by unintentional and deliberate injuries in children (aged 0-14 years)_Number"/>
    <s v="E06000044"/>
    <x v="98"/>
    <s v="Financial year"/>
    <s v="2018/19"/>
    <s v="Hospital admissions for unintentional and deliberate injuries"/>
    <x v="13"/>
    <s v="Number"/>
    <n v="270"/>
    <n v="44046"/>
    <n v="71.34"/>
    <s v="71.34 per 10000 0-14 yr olds"/>
    <x v="1301"/>
    <n v="0"/>
  </r>
  <r>
    <s v="E06000045_Hospital admissions caused by unintentional and deliberate injuries in children (aged 0-14 years)_Number"/>
    <s v="E06000045"/>
    <x v="116"/>
    <s v="Financial year"/>
    <s v="2018/19"/>
    <s v="Hospital admissions for unintentional and deliberate injuries"/>
    <x v="13"/>
    <s v="Number"/>
    <n v="495"/>
    <n v="50832"/>
    <n v="112.19"/>
    <s v="112.19 per 10000 0-14 yr olds"/>
    <x v="1302"/>
    <n v="0"/>
  </r>
  <r>
    <s v="E06000046_Hospital admissions caused by unintentional and deliberate injuries in children (aged 0-14 years)_Number"/>
    <s v="E06000046"/>
    <x v="58"/>
    <s v="Financial year"/>
    <s v="2018/19"/>
    <s v="Hospital admissions for unintentional and deliberate injuries"/>
    <x v="13"/>
    <s v="Number"/>
    <n v="275"/>
    <n v="24869"/>
    <n v="133"/>
    <s v="133 per 10000 0-14 yr olds"/>
    <x v="1303"/>
    <n v="0"/>
  </r>
  <r>
    <s v="E06000047_Hospital admissions caused by unintentional and deliberate injuries in children (aged 0-14 years)_Number"/>
    <s v="E06000047"/>
    <x v="159"/>
    <s v="Financial year"/>
    <s v="2018/19"/>
    <s v="Hospital admissions for unintentional and deliberate injuries"/>
    <x v="13"/>
    <s v="Number"/>
    <n v="1255"/>
    <n v="101040"/>
    <n v="146.66999999999999"/>
    <s v="146.67 per 10000 0-14 yr olds"/>
    <x v="1304"/>
    <n v="0"/>
  </r>
  <r>
    <s v="E06000049_Hospital admissions caused by unintentional and deliberate injuries in children (aged 0-14 years)_Number"/>
    <s v="E06000049"/>
    <x v="23"/>
    <s v="Financial year"/>
    <s v="2018/19"/>
    <s v="Hospital admissions for unintentional and deliberate injuries"/>
    <x v="13"/>
    <s v="Number"/>
    <n v="755"/>
    <n v="76523"/>
    <n v="117.39"/>
    <s v="117.39 per 10000 0-14 yr olds"/>
    <x v="1305"/>
    <n v="0"/>
  </r>
  <r>
    <s v="E06000050_Hospital admissions caused by unintentional and deliberate injuries in children (aged 0-14 years)_Number"/>
    <s v="E06000050"/>
    <x v="152"/>
    <s v="Financial year"/>
    <s v="2018/19"/>
    <s v="Hospital admissions for unintentional and deliberate injuries"/>
    <x v="13"/>
    <s v="Number"/>
    <n v="695"/>
    <n v="68054"/>
    <n v="120.87"/>
    <s v="120.87 per 10000 0-14 yr olds"/>
    <x v="1306"/>
    <n v="0"/>
  </r>
  <r>
    <s v="E06000051_Hospital admissions caused by unintentional and deliberate injuries in children (aged 0-14 years)_Number"/>
    <s v="E06000051"/>
    <x v="110"/>
    <s v="Financial year"/>
    <s v="2018/19"/>
    <s v="Hospital admissions for unintentional and deliberate injuries"/>
    <x v="13"/>
    <s v="Number"/>
    <n v="445"/>
    <n v="59839"/>
    <n v="90.22"/>
    <s v="90.22 per 10000 0-14 yr olds"/>
    <x v="1307"/>
    <n v="0"/>
  </r>
  <r>
    <s v="E06000052_Hospital admissions caused by unintentional and deliberate injuries in children (aged 0-14 years)_Number"/>
    <s v="E06000052"/>
    <x v="26"/>
    <s v="Financial year"/>
    <s v="2018/19"/>
    <s v="Hospital admissions for unintentional and deliberate injuries"/>
    <x v="13"/>
    <s v="Number"/>
    <n v="850"/>
    <n v="107810"/>
    <n v="93.66"/>
    <s v="93.66 per 10000 0-14 yr olds"/>
    <x v="1308"/>
    <n v="0"/>
  </r>
  <r>
    <s v="E06000054_Hospital admissions caused by unintentional and deliberate injuries in children (aged 0-14 years)_Number"/>
    <s v="E06000054"/>
    <x v="145"/>
    <s v="Financial year"/>
    <s v="2018/19"/>
    <s v="Hospital admissions for unintentional and deliberate injuries"/>
    <x v="13"/>
    <s v="Number"/>
    <n v="915"/>
    <n v="105692"/>
    <n v="103.12"/>
    <s v="103.12 per 10000 0-14 yr olds"/>
    <x v="1309"/>
    <n v="0"/>
  </r>
  <r>
    <s v="E06000055_Hospital admissions caused by unintentional and deliberate injuries in children (aged 0-14 years)_Number"/>
    <s v="E06000055"/>
    <x v="156"/>
    <s v="Financial year"/>
    <s v="2018/19"/>
    <s v="Hospital admissions for unintentional and deliberate injuries"/>
    <x v="13"/>
    <s v="Number"/>
    <n v="260"/>
    <n v="40088"/>
    <n v="76.56"/>
    <s v="76.56 per 10000 0-14 yr olds"/>
    <x v="1310"/>
    <n v="0"/>
  </r>
  <r>
    <s v="E06000056_Hospital admissions caused by unintentional and deliberate injuries in children (aged 0-14 years)_Number"/>
    <s v="E06000056"/>
    <x v="22"/>
    <s v="Financial year"/>
    <s v="2018/19"/>
    <s v="Hospital admissions for unintentional and deliberate injuries"/>
    <x v="13"/>
    <s v="Number"/>
    <n v="450"/>
    <n v="62515"/>
    <n v="84.59"/>
    <s v="84.59 per 10000 0-14 yr olds"/>
    <x v="1311"/>
    <n v="0"/>
  </r>
  <r>
    <s v="E06000048_Hospital admissions caused by unintentional and deliberate injuries in children (aged 0-14 years)_Number"/>
    <s v="E06000048"/>
    <x v="90"/>
    <s v="Financial year"/>
    <s v="2018/19"/>
    <s v="Hospital admissions for unintentional and deliberate injuries"/>
    <x v="13"/>
    <s v="Number"/>
    <n v="590"/>
    <n v="59011"/>
    <n v="120.2"/>
    <s v="120.2 per 10000 0-14 yr olds"/>
    <x v="1312"/>
    <n v="0"/>
  </r>
  <r>
    <s v="E06000058_Hospital admissions caused by unintentional and deliberate injuries in children (aged 0-14 years)_Number"/>
    <s v="E06000058"/>
    <x v="160"/>
    <s v="Financial year"/>
    <s v="2018/19"/>
    <s v="Hospital admissions for unintentional and deliberate injuries"/>
    <x v="13"/>
    <s v="Number"/>
    <n v="680"/>
    <e v="#N/A"/>
    <n v="106.28"/>
    <s v="106.28 per 10000 0-14 yr olds"/>
    <x v="1260"/>
    <n v="0"/>
  </r>
  <r>
    <s v="E06000059_Hospital admissions caused by unintentional and deliberate injuries in children (aged 0-14 years)_Number"/>
    <s v="E06000059"/>
    <x v="35"/>
    <s v="Financial year"/>
    <s v="2018/19"/>
    <s v="Hospital admissions for unintentional and deliberate injuries"/>
    <x v="13"/>
    <s v="Number"/>
    <n v="720"/>
    <e v="#N/A"/>
    <n v="129.1"/>
    <s v="129.1 per 10000 0-14 yr olds"/>
    <x v="1313"/>
    <n v="0"/>
  </r>
  <r>
    <s v="E08000001_Hospital admissions caused by unintentional and deliberate injuries in children (aged 0-14 years)_Number"/>
    <s v="E08000001"/>
    <x v="9"/>
    <s v="Financial year"/>
    <s v="2018/19"/>
    <s v="Hospital admissions for unintentional and deliberate injuries"/>
    <x v="13"/>
    <s v="Number"/>
    <n v="630"/>
    <n v="67670"/>
    <n v="109.34"/>
    <s v="109.34 per 10000 0-14 yr olds"/>
    <x v="1314"/>
    <n v="0"/>
  </r>
  <r>
    <s v="E08000002_Hospital admissions caused by unintentional and deliberate injuries in children (aged 0-14 years)_Number"/>
    <s v="E08000002"/>
    <x v="18"/>
    <s v="Financial year"/>
    <s v="2018/19"/>
    <s v="Hospital admissions for unintentional and deliberate injuries"/>
    <x v="13"/>
    <s v="Number"/>
    <n v="525"/>
    <n v="43142"/>
    <n v="143.38999999999999"/>
    <s v="143.39 per 10000 0-14 yr olds"/>
    <x v="1315"/>
    <n v="0"/>
  </r>
  <r>
    <s v="E08000003_Hospital admissions caused by unintentional and deliberate injuries in children (aged 0-14 years)_Number"/>
    <s v="E08000003"/>
    <x v="76"/>
    <s v="Financial year"/>
    <s v="2018/19"/>
    <s v="Hospital admissions for unintentional and deliberate injuries"/>
    <x v="13"/>
    <s v="Number"/>
    <n v="1690"/>
    <n v="121962"/>
    <n v="160.26"/>
    <s v="160.26 per 10000 0-14 yr olds"/>
    <x v="1316"/>
    <n v="0"/>
  </r>
  <r>
    <s v="E08000004_Hospital admissions caused by unintentional and deliberate injuries in children (aged 0-14 years)_Number"/>
    <s v="E08000004"/>
    <x v="93"/>
    <s v="Financial year"/>
    <s v="2018/19"/>
    <s v="Hospital admissions for unintentional and deliberate injuries"/>
    <x v="13"/>
    <s v="Number"/>
    <n v="815"/>
    <n v="59416"/>
    <n v="162.47999999999999"/>
    <s v="162.48 per 10000 0-14 yr olds"/>
    <x v="1317"/>
    <n v="0"/>
  </r>
  <r>
    <s v="E08000005_Hospital admissions caused by unintentional and deliberate injuries in children (aged 0-14 years)_Number"/>
    <s v="E08000005"/>
    <x v="103"/>
    <s v="Financial year"/>
    <s v="2018/19"/>
    <s v="Hospital admissions for unintentional and deliberate injuries"/>
    <x v="13"/>
    <s v="Number"/>
    <n v="715"/>
    <n v="52689"/>
    <n v="159.22999999999999"/>
    <s v="159.23 per 10000 0-14 yr olds"/>
    <x v="1318"/>
    <n v="0"/>
  </r>
  <r>
    <s v="E08000006_Hospital admissions caused by unintentional and deliberate injuries in children (aged 0-14 years)_Number"/>
    <s v="E08000006"/>
    <x v="106"/>
    <s v="Financial year"/>
    <s v="2018/19"/>
    <s v="Hospital admissions for unintentional and deliberate injuries"/>
    <x v="13"/>
    <s v="Number"/>
    <n v="830"/>
    <n v="56566"/>
    <n v="169.38"/>
    <s v="169.38 per 10000 0-14 yr olds"/>
    <x v="1319"/>
    <n v="0"/>
  </r>
  <r>
    <s v="E08000007_Hospital admissions caused by unintentional and deliberate injuries in children (aged 0-14 years)_Number"/>
    <s v="E08000007"/>
    <x v="121"/>
    <s v="Financial year"/>
    <s v="2018/19"/>
    <s v="Hospital admissions for unintentional and deliberate injuries"/>
    <x v="13"/>
    <s v="Number"/>
    <n v="605"/>
    <n v="63141"/>
    <n v="112.71"/>
    <s v="112.71 per 10000 0-14 yr olds"/>
    <x v="1320"/>
    <n v="0"/>
  </r>
  <r>
    <s v="E08000008_Hospital admissions caused by unintentional and deliberate injuries in children (aged 0-14 years)_Number"/>
    <s v="E08000008"/>
    <x v="129"/>
    <s v="Financial year"/>
    <s v="2018/19"/>
    <s v="Hospital admissions for unintentional and deliberate injuries"/>
    <x v="13"/>
    <s v="Number"/>
    <n v="575"/>
    <n v="50223"/>
    <n v="134"/>
    <s v="134 per 10000 0-14 yr olds"/>
    <x v="1321"/>
    <n v="0"/>
  </r>
  <r>
    <s v="E08000009_Hospital admissions caused by unintentional and deliberate injuries in children (aged 0-14 years)_Number"/>
    <s v="E08000009"/>
    <x v="134"/>
    <s v="Financial year"/>
    <s v="2018/19"/>
    <s v="Hospital admissions for unintentional and deliberate injuries"/>
    <x v="13"/>
    <s v="Number"/>
    <n v="550"/>
    <n v="56087"/>
    <n v="115.7"/>
    <s v="115.7 per 10000 0-14 yr olds"/>
    <x v="1322"/>
    <n v="0"/>
  </r>
  <r>
    <s v="E08000010_Hospital admissions caused by unintentional and deliberate injuries in children (aged 0-14 years)_Number"/>
    <s v="E08000010"/>
    <x v="144"/>
    <s v="Financial year"/>
    <s v="2018/19"/>
    <s v="Hospital admissions for unintentional and deliberate injuries"/>
    <x v="13"/>
    <s v="Number"/>
    <n v="650"/>
    <n v="68388"/>
    <n v="112.68"/>
    <s v="112.68 per 10000 0-14 yr olds"/>
    <x v="1323"/>
    <n v="0"/>
  </r>
  <r>
    <s v="E08000011_Hospital admissions caused by unintentional and deliberate injuries in children (aged 0-14 years)_Number"/>
    <s v="E08000011"/>
    <x v="66"/>
    <s v="Financial year"/>
    <s v="2018/19"/>
    <s v="Hospital admissions for unintentional and deliberate injuries"/>
    <x v="13"/>
    <s v="Number"/>
    <n v="330"/>
    <n v="33477"/>
    <n v="115.83"/>
    <s v="115.83 per 10000 0-14 yr olds"/>
    <x v="1324"/>
    <n v="0"/>
  </r>
  <r>
    <s v="E08000012_Hospital admissions caused by unintentional and deliberate injuries in children (aged 0-14 years)_Number"/>
    <s v="E08000012"/>
    <x v="74"/>
    <s v="Financial year"/>
    <s v="2018/19"/>
    <s v="Hospital admissions for unintentional and deliberate injuries"/>
    <x v="13"/>
    <s v="Number"/>
    <n v="985"/>
    <n v="94902"/>
    <n v="121.24"/>
    <s v="121.24 per 10000 0-14 yr olds"/>
    <x v="1325"/>
    <n v="0"/>
  </r>
  <r>
    <s v="E08000013_Hospital admissions caused by unintentional and deliberate injuries in children (aged 0-14 years)_Number"/>
    <s v="E08000013"/>
    <x v="153"/>
    <s v="Financial year"/>
    <s v="2018/19"/>
    <s v="Hospital admissions for unintentional and deliberate injuries"/>
    <x v="13"/>
    <s v="Number"/>
    <n v="340"/>
    <n v="36785"/>
    <n v="108.96"/>
    <s v="108.96 per 10000 0-14 yr olds"/>
    <x v="1326"/>
    <n v="0"/>
  </r>
  <r>
    <s v="E08000014_Hospital admissions caused by unintentional and deliberate injuries in children (aged 0-14 years)_Number"/>
    <s v="E08000014"/>
    <x v="108"/>
    <s v="Financial year"/>
    <s v="2018/19"/>
    <s v="Hospital admissions for unintentional and deliberate injuries"/>
    <x v="13"/>
    <s v="Number"/>
    <n v="510"/>
    <n v="53833"/>
    <n v="113.26"/>
    <s v="113.26 per 10000 0-14 yr olds"/>
    <x v="1327"/>
    <n v="0"/>
  </r>
  <r>
    <s v="E08000015_Hospital admissions caused by unintentional and deliberate injuries in children (aged 0-14 years)_Number"/>
    <s v="E08000015"/>
    <x v="147"/>
    <s v="Financial year"/>
    <s v="2018/19"/>
    <s v="Hospital admissions for unintentional and deliberate injuries"/>
    <x v="13"/>
    <s v="Number"/>
    <n v="530"/>
    <n v="67576"/>
    <n v="93.27"/>
    <s v="93.27 per 10000 0-14 yr olds"/>
    <x v="1328"/>
    <n v="0"/>
  </r>
  <r>
    <s v="E08000016_Hospital admissions caused by unintentional and deliberate injuries in children (aged 0-14 years)_Number"/>
    <s v="E08000016"/>
    <x v="2"/>
    <s v="Financial year"/>
    <s v="2018/19"/>
    <s v="Hospital admissions for unintentional and deliberate injuries"/>
    <x v="13"/>
    <s v="Number"/>
    <n v="375"/>
    <n v="50727"/>
    <n v="86.87"/>
    <s v="86.87 per 10000 0-14 yr olds"/>
    <x v="1329"/>
    <n v="0"/>
  </r>
  <r>
    <s v="E08000017_Hospital admissions caused by unintentional and deliberate injuries in children (aged 0-14 years)_Number"/>
    <s v="E08000017"/>
    <x v="34"/>
    <s v="Financial year"/>
    <s v="2018/19"/>
    <s v="Hospital admissions for unintentional and deliberate injuries"/>
    <x v="13"/>
    <s v="Number"/>
    <n v="495"/>
    <n v="66448"/>
    <n v="87.61"/>
    <s v="87.61 per 10000 0-14 yr olds"/>
    <x v="1330"/>
    <n v="0"/>
  </r>
  <r>
    <s v="E08000018_Hospital admissions caused by unintentional and deliberate injuries in children (aged 0-14 years)_Number"/>
    <s v="E08000018"/>
    <x v="104"/>
    <s v="Financial year"/>
    <s v="2018/19"/>
    <s v="Hospital admissions for unintentional and deliberate injuries"/>
    <x v="13"/>
    <s v="Number"/>
    <n v="345"/>
    <n v="57196"/>
    <n v="71.39"/>
    <s v="71.39 per 10000 0-14 yr olds"/>
    <x v="1331"/>
    <n v="0"/>
  </r>
  <r>
    <s v="E08000019_Hospital admissions caused by unintentional and deliberate injuries in children (aged 0-14 years)_Number"/>
    <s v="E08000019"/>
    <x v="109"/>
    <s v="Financial year"/>
    <s v="2018/19"/>
    <s v="Hospital admissions for unintentional and deliberate injuries"/>
    <x v="13"/>
    <s v="Number"/>
    <n v="720"/>
    <n v="117497"/>
    <n v="72.14"/>
    <s v="72.14 per 10000 0-14 yr olds"/>
    <x v="1332"/>
    <n v="0"/>
  </r>
  <r>
    <s v="E08000021_Hospital admissions caused by unintentional and deliberate injuries in children (aged 0-14 years)_Number"/>
    <s v="E08000021"/>
    <x v="81"/>
    <s v="Financial year"/>
    <s v="2018/19"/>
    <s v="Hospital admissions for unintentional and deliberate injuries"/>
    <x v="13"/>
    <s v="Number"/>
    <n v="575"/>
    <n v="58056"/>
    <n v="116.59"/>
    <s v="116.59 per 10000 0-14 yr olds"/>
    <x v="1333"/>
    <n v="0"/>
  </r>
  <r>
    <s v="E08000022_Hospital admissions caused by unintentional and deliberate injuries in children (aged 0-14 years)_Number"/>
    <s v="E08000022"/>
    <x v="87"/>
    <s v="Financial year"/>
    <s v="2018/19"/>
    <s v="Hospital admissions for unintentional and deliberate injuries"/>
    <x v="13"/>
    <s v="Number"/>
    <n v="390"/>
    <n v="41360"/>
    <n v="111.3"/>
    <s v="111.3 per 10000 0-14 yr olds"/>
    <x v="1334"/>
    <n v="0"/>
  </r>
  <r>
    <s v="E08000023_Hospital admissions caused by unintentional and deliberate injuries in children (aged 0-14 years)_Number"/>
    <s v="E08000023"/>
    <x v="115"/>
    <s v="Financial year"/>
    <s v="2018/19"/>
    <s v="Hospital admissions for unintentional and deliberate injuries"/>
    <x v="13"/>
    <s v="Number"/>
    <n v="365"/>
    <n v="29920"/>
    <n v="144.08000000000001"/>
    <s v="144.08 per 10000 0-14 yr olds"/>
    <x v="1335"/>
    <n v="0"/>
  </r>
  <r>
    <s v="E08000024_Hospital admissions caused by unintentional and deliberate injuries in children (aged 0-14 years)_Number"/>
    <s v="E08000024"/>
    <x v="125"/>
    <s v="Financial year"/>
    <s v="2018/19"/>
    <s v="Hospital admissions for unintentional and deliberate injuries"/>
    <x v="13"/>
    <s v="Number"/>
    <n v="680"/>
    <n v="54563"/>
    <n v="147.38"/>
    <s v="147.38 per 10000 0-14 yr olds"/>
    <x v="1336"/>
    <n v="0"/>
  </r>
  <r>
    <s v="E08000025_Hospital admissions caused by unintentional and deliberate injuries in children (aged 0-14 years)_Number"/>
    <s v="E08000025"/>
    <x v="6"/>
    <s v="Financial year"/>
    <s v="2018/19"/>
    <s v="Hospital admissions for unintentional and deliberate injuries"/>
    <x v="13"/>
    <s v="Number"/>
    <n v="2835"/>
    <n v="288388"/>
    <n v="115.57"/>
    <s v="115.57 per 10000 0-14 yr olds"/>
    <x v="1337"/>
    <n v="0"/>
  </r>
  <r>
    <s v="E08000026_Hospital admissions caused by unintentional and deliberate injuries in children (aged 0-14 years)_Number"/>
    <s v="E08000026"/>
    <x v="27"/>
    <s v="Financial year"/>
    <s v="2018/19"/>
    <s v="Hospital admissions for unintentional and deliberate injuries"/>
    <x v="13"/>
    <s v="Number"/>
    <n v="1255"/>
    <n v="78994"/>
    <n v="184.86"/>
    <s v="184.86 per 10000 0-14 yr olds"/>
    <x v="1338"/>
    <n v="0"/>
  </r>
  <r>
    <s v="E08000027_Hospital admissions caused by unintentional and deliberate injuries in children (aged 0-14 years)_Number"/>
    <s v="E08000027"/>
    <x v="36"/>
    <s v="Financial year"/>
    <s v="2018/19"/>
    <s v="Hospital admissions for unintentional and deliberate injuries"/>
    <x v="13"/>
    <s v="Number"/>
    <n v="500"/>
    <n v="69265"/>
    <n v="85.53"/>
    <s v="85.53 per 10000 0-14 yr olds"/>
    <x v="1339"/>
    <n v="0"/>
  </r>
  <r>
    <s v="E08000028_Hospital admissions caused by unintentional and deliberate injuries in children (aged 0-14 years)_Number"/>
    <s v="E08000028"/>
    <x v="107"/>
    <s v="Financial year"/>
    <s v="2018/19"/>
    <s v="Hospital admissions for unintentional and deliberate injuries"/>
    <x v="13"/>
    <s v="Number"/>
    <n v="740"/>
    <n v="81920"/>
    <n v="105.63"/>
    <s v="105.63 per 10000 0-14 yr olds"/>
    <x v="1340"/>
    <n v="0"/>
  </r>
  <r>
    <s v="E08000029_Hospital admissions caused by unintentional and deliberate injuries in children (aged 0-14 years)_Number"/>
    <s v="E08000029"/>
    <x v="112"/>
    <s v="Financial year"/>
    <s v="2018/19"/>
    <s v="Hospital admissions for unintentional and deliberate injuries"/>
    <x v="13"/>
    <s v="Number"/>
    <n v="410"/>
    <n v="46946"/>
    <n v="103.78"/>
    <s v="103.78 per 10000 0-14 yr olds"/>
    <x v="1341"/>
    <n v="0"/>
  </r>
  <r>
    <s v="E08000030_Hospital admissions caused by unintentional and deliberate injuries in children (aged 0-14 years)_Number"/>
    <s v="E08000030"/>
    <x v="136"/>
    <s v="Financial year"/>
    <s v="2018/19"/>
    <s v="Hospital admissions for unintentional and deliberate injuries"/>
    <x v="13"/>
    <s v="Number"/>
    <n v="540"/>
    <n v="68157"/>
    <n v="93.3"/>
    <s v="93.3 per 10000 0-14 yr olds"/>
    <x v="1342"/>
    <n v="0"/>
  </r>
  <r>
    <s v="E08000031_Hospital admissions caused by unintentional and deliberate injuries in children (aged 0-14 years)_Number"/>
    <s v="E08000031"/>
    <x v="149"/>
    <s v="Financial year"/>
    <s v="2018/19"/>
    <s v="Hospital admissions for unintentional and deliberate injuries"/>
    <x v="13"/>
    <s v="Number"/>
    <n v="435"/>
    <n v="61244"/>
    <n v="82.7"/>
    <s v="82.7 per 10000 0-14 yr olds"/>
    <x v="1343"/>
    <n v="0"/>
  </r>
  <r>
    <s v="E08000032_Hospital admissions caused by unintentional and deliberate injuries in children (aged 0-14 years)_Number"/>
    <s v="E08000032"/>
    <x v="12"/>
    <s v="Financial year"/>
    <s v="2018/19"/>
    <s v="Hospital admissions for unintentional and deliberate injuries"/>
    <x v="13"/>
    <s v="Number"/>
    <n v="1505"/>
    <n v="142005"/>
    <n v="125.24"/>
    <s v="125.24 per 10000 0-14 yr olds"/>
    <x v="1344"/>
    <n v="0"/>
  </r>
  <r>
    <s v="E08000033_Hospital admissions caused by unintentional and deliberate injuries in children (aged 0-14 years)_Number"/>
    <s v="E08000033"/>
    <x v="19"/>
    <s v="Financial year"/>
    <s v="2018/19"/>
    <s v="Hospital admissions for unintentional and deliberate injuries"/>
    <x v="13"/>
    <s v="Number"/>
    <n v="470"/>
    <n v="46021"/>
    <n v="120.75"/>
    <s v="120.75 per 10000 0-14 yr olds"/>
    <x v="1345"/>
    <n v="0"/>
  </r>
  <r>
    <s v="E08000034_Hospital admissions caused by unintentional and deliberate injuries in children (aged 0-14 years)_Number"/>
    <s v="E08000034"/>
    <x v="65"/>
    <s v="Financial year"/>
    <s v="2018/19"/>
    <s v="Hospital admissions for unintentional and deliberate injuries"/>
    <x v="13"/>
    <s v="Number"/>
    <n v="785"/>
    <n v="100174"/>
    <n v="92.81"/>
    <s v="92.81 per 10000 0-14 yr olds"/>
    <x v="1346"/>
    <n v="0"/>
  </r>
  <r>
    <s v="E08000035_Hospital admissions caused by unintentional and deliberate injuries in children (aged 0-14 years)_Number"/>
    <s v="E08000035"/>
    <x v="69"/>
    <s v="Financial year"/>
    <s v="2018/19"/>
    <s v="Hospital admissions for unintentional and deliberate injuries"/>
    <x v="13"/>
    <s v="Number"/>
    <n v="1650"/>
    <n v="168176"/>
    <n v="114.18"/>
    <s v="114.18 per 10000 0-14 yr olds"/>
    <x v="1347"/>
    <n v="0"/>
  </r>
  <r>
    <s v="E08000036_Hospital admissions caused by unintentional and deliberate injuries in children (aged 0-14 years)_Number"/>
    <s v="E08000036"/>
    <x v="135"/>
    <s v="Financial year"/>
    <s v="2018/19"/>
    <s v="Hospital admissions for unintentional and deliberate injuries"/>
    <x v="13"/>
    <s v="Number"/>
    <n v="700"/>
    <n v="72893"/>
    <n v="112.46"/>
    <s v="112.46 per 10000 0-14 yr olds"/>
    <x v="1348"/>
    <n v="0"/>
  </r>
  <r>
    <s v="E08000020_Hospital admissions caused by unintentional and deliberate injuries in children (aged 0-14 years)_Number"/>
    <s v="E08000020"/>
    <x v="43"/>
    <s v="Financial year"/>
    <s v="2018/19"/>
    <s v="Hospital admissions for unintentional and deliberate injuries"/>
    <x v="13"/>
    <s v="Number"/>
    <n v="365"/>
    <n v="39605"/>
    <n v="109.88"/>
    <s v="109.88 per 10000 0-14 yr olds"/>
    <x v="1349"/>
    <n v="0"/>
  </r>
  <r>
    <s v="E09000002_Hospital admissions caused by unintentional and deliberate injuries in children (aged 0-14 years)_Number"/>
    <s v="E09000002"/>
    <x v="0"/>
    <s v="Financial year"/>
    <s v="2018/19"/>
    <s v="Hospital admissions for unintentional and deliberate injuries"/>
    <x v="13"/>
    <s v="Number"/>
    <n v="310"/>
    <n v="63401"/>
    <n v="56.27"/>
    <s v="56.27 per 10000 0-14 yr olds"/>
    <x v="1350"/>
    <n v="0"/>
  </r>
  <r>
    <s v="E09000003_Hospital admissions caused by unintentional and deliberate injuries in children (aged 0-14 years)_Number"/>
    <s v="E09000003"/>
    <x v="1"/>
    <s v="Financial year"/>
    <s v="2018/19"/>
    <s v="Hospital admissions for unintentional and deliberate injuries"/>
    <x v="13"/>
    <s v="Number"/>
    <n v="475"/>
    <n v="92701"/>
    <n v="59.81"/>
    <s v="59.81 per 10000 0-14 yr olds"/>
    <x v="1351"/>
    <n v="0"/>
  </r>
  <r>
    <s v="E09000004_Hospital admissions caused by unintentional and deliberate injuries in children (aged 0-14 years)_Number"/>
    <s v="E09000004"/>
    <x v="5"/>
    <s v="Financial year"/>
    <s v="2018/19"/>
    <s v="Hospital admissions for unintentional and deliberate injuries"/>
    <x v="13"/>
    <s v="Number"/>
    <n v="350"/>
    <n v="56853"/>
    <n v="72.73"/>
    <s v="72.73 per 10000 0-14 yr olds"/>
    <x v="1352"/>
    <n v="0"/>
  </r>
  <r>
    <s v="E09000005_Hospital admissions caused by unintentional and deliberate injuries in children (aged 0-14 years)_Number"/>
    <s v="E09000005"/>
    <x v="13"/>
    <s v="Financial year"/>
    <s v="2018/19"/>
    <s v="Hospital admissions for unintentional and deliberate injuries"/>
    <x v="13"/>
    <s v="Number"/>
    <n v="425"/>
    <n v="77893"/>
    <n v="63.71"/>
    <s v="63.71 per 10000 0-14 yr olds"/>
    <x v="1353"/>
    <n v="0"/>
  </r>
  <r>
    <s v="E09000006_Hospital admissions caused by unintentional and deliberate injuries in children (aged 0-14 years)_Number"/>
    <s v="E09000006"/>
    <x v="16"/>
    <s v="Financial year"/>
    <s v="2018/19"/>
    <s v="Hospital admissions for unintentional and deliberate injuries"/>
    <x v="13"/>
    <s v="Number"/>
    <n v="345"/>
    <n v="75055"/>
    <n v="53.83"/>
    <s v="53.83 per 10000 0-14 yr olds"/>
    <x v="1354"/>
    <n v="0"/>
  </r>
  <r>
    <s v="E09000007_Hospital admissions caused by unintentional and deliberate injuries in children (aged 0-14 years)_Number"/>
    <s v="E09000007"/>
    <x v="21"/>
    <s v="Financial year"/>
    <s v="2018/19"/>
    <s v="Hospital admissions for unintentional and deliberate injuries"/>
    <x v="13"/>
    <s v="Number"/>
    <n v="235"/>
    <n v="50983"/>
    <n v="54.26"/>
    <s v="54.26 per 10000 0-14 yr olds"/>
    <x v="1355"/>
    <n v="0"/>
  </r>
  <r>
    <s v="E09000008_Hospital admissions caused by unintentional and deliberate injuries in children (aged 0-14 years)_Number"/>
    <s v="E09000008"/>
    <x v="28"/>
    <s v="Financial year"/>
    <s v="2018/19"/>
    <s v="Hospital admissions for unintentional and deliberate injuries"/>
    <x v="13"/>
    <s v="Number"/>
    <n v="595"/>
    <n v="94702"/>
    <n v="73.64"/>
    <s v="73.64 per 10000 0-14 yr olds"/>
    <x v="1356"/>
    <n v="0"/>
  </r>
  <r>
    <s v="E09000009_Hospital admissions caused by unintentional and deliberate injuries in children (aged 0-14 years)_Number"/>
    <s v="E09000009"/>
    <x v="38"/>
    <s v="Financial year"/>
    <s v="2018/19"/>
    <s v="Hospital admissions for unintentional and deliberate injuries"/>
    <x v="13"/>
    <s v="Number"/>
    <n v="440"/>
    <n v="81732"/>
    <n v="62.57"/>
    <s v="62.57 per 10000 0-14 yr olds"/>
    <x v="1357"/>
    <n v="0"/>
  </r>
  <r>
    <s v="E09000010_Hospital admissions caused by unintentional and deliberate injuries in children (aged 0-14 years)_Number"/>
    <s v="E09000010"/>
    <x v="41"/>
    <s v="Financial year"/>
    <s v="2018/19"/>
    <s v="Hospital admissions for unintentional and deliberate injuries"/>
    <x v="13"/>
    <s v="Number"/>
    <n v="535"/>
    <n v="84497"/>
    <n v="74.08"/>
    <s v="74.08 per 10000 0-14 yr olds"/>
    <x v="1358"/>
    <n v="0"/>
  </r>
  <r>
    <s v="E09000011_Hospital admissions caused by unintentional and deliberate injuries in children (aged 0-14 years)_Number"/>
    <s v="E09000011"/>
    <x v="45"/>
    <s v="Financial year"/>
    <s v="2018/19"/>
    <s v="Hospital admissions for unintentional and deliberate injuries"/>
    <x v="13"/>
    <s v="Number"/>
    <n v="415"/>
    <n v="68917"/>
    <n v="69.17"/>
    <s v="69.17 per 10000 0-14 yr olds"/>
    <x v="1359"/>
    <n v="0"/>
  </r>
  <r>
    <s v="E09000012_Hospital admissions caused by unintentional and deliberate injuries in children (aged 0-14 years)_Number"/>
    <s v="E09000012"/>
    <x v="46"/>
    <s v="Financial year"/>
    <s v="2018/19"/>
    <s v="Hospital admissions for unintentional and deliberate injuries"/>
    <x v="13"/>
    <s v="Number"/>
    <n v="420"/>
    <n v="63655"/>
    <n v="74.56"/>
    <s v="74.56 per 10000 0-14 yr olds"/>
    <x v="1360"/>
    <n v="0"/>
  </r>
  <r>
    <s v="E09000013_Hospital admissions caused by unintentional and deliberate injuries in children (aged 0-14 years)_Number"/>
    <s v="E09000013"/>
    <x v="48"/>
    <s v="Financial year"/>
    <s v="2018/19"/>
    <s v="Hospital admissions for unintentional and deliberate injuries"/>
    <x v="13"/>
    <s v="Number"/>
    <n v="145"/>
    <n v="36898"/>
    <n v="45.11"/>
    <s v="45.11 per 10000 0-14 yr olds"/>
    <x v="1361"/>
    <n v="0"/>
  </r>
  <r>
    <s v="E09000014_Hospital admissions caused by unintentional and deliberate injuries in children (aged 0-14 years)_Number"/>
    <s v="E09000014"/>
    <x v="50"/>
    <s v="Financial year"/>
    <s v="2018/19"/>
    <s v="Hospital admissions for unintentional and deliberate injuries"/>
    <x v="13"/>
    <s v="Number"/>
    <n v="385"/>
    <n v="60398"/>
    <n v="74.790000000000006"/>
    <s v="74.79 per 10000 0-14 yr olds"/>
    <x v="1362"/>
    <n v="0"/>
  </r>
  <r>
    <s v="E09000015_Hospital admissions caused by unintentional and deliberate injuries in children (aged 0-14 years)_Number"/>
    <s v="E09000015"/>
    <x v="51"/>
    <s v="Financial year"/>
    <s v="2018/19"/>
    <s v="Hospital admissions for unintentional and deliberate injuries"/>
    <x v="13"/>
    <s v="Number"/>
    <n v="300"/>
    <n v="58373"/>
    <n v="60.47"/>
    <s v="60.47 per 10000 0-14 yr olds"/>
    <x v="1363"/>
    <n v="0"/>
  </r>
  <r>
    <s v="E09000016_Hospital admissions caused by unintentional and deliberate injuries in children (aged 0-14 years)_Number"/>
    <s v="E09000016"/>
    <x v="53"/>
    <s v="Financial year"/>
    <s v="2018/19"/>
    <s v="Hospital admissions for unintentional and deliberate injuries"/>
    <x v="13"/>
    <s v="Number"/>
    <n v="270"/>
    <n v="57541"/>
    <n v="55.13"/>
    <s v="55.13 per 10000 0-14 yr olds"/>
    <x v="1364"/>
    <n v="0"/>
  </r>
  <r>
    <s v="E09000017_Hospital admissions caused by unintentional and deliberate injuries in children (aged 0-14 years)_Number"/>
    <s v="E09000017"/>
    <x v="56"/>
    <s v="Financial year"/>
    <s v="2018/19"/>
    <s v="Hospital admissions for unintentional and deliberate injuries"/>
    <x v="13"/>
    <s v="Number"/>
    <n v="470"/>
    <n v="73377"/>
    <n v="74.400000000000006"/>
    <s v="74.4 per 10000 0-14 yr olds"/>
    <x v="1365"/>
    <n v="0"/>
  </r>
  <r>
    <s v="E09000018_Hospital admissions caused by unintentional and deliberate injuries in children (aged 0-14 years)_Number"/>
    <s v="E09000018"/>
    <x v="57"/>
    <s v="Financial year"/>
    <s v="2018/19"/>
    <s v="Hospital admissions for unintentional and deliberate injuries"/>
    <x v="13"/>
    <s v="Number"/>
    <n v="400"/>
    <n v="64898"/>
    <n v="70.84"/>
    <s v="70.84 per 10000 0-14 yr olds"/>
    <x v="1366"/>
    <n v="0"/>
  </r>
  <r>
    <s v="E09000019_Hospital admissions caused by unintentional and deliberate injuries in children (aged 0-14 years)_Number"/>
    <s v="E09000019"/>
    <x v="60"/>
    <s v="Financial year"/>
    <s v="2018/19"/>
    <s v="Hospital admissions for unintentional and deliberate injuries"/>
    <x v="13"/>
    <s v="Number"/>
    <n v="280"/>
    <n v="42098"/>
    <n v="77.400000000000006"/>
    <s v="77.4 per 10000 0-14 yr olds"/>
    <x v="1367"/>
    <n v="0"/>
  </r>
  <r>
    <s v="E09000020_Hospital admissions caused by unintentional and deliberate injuries in children (aged 0-14 years)_Number"/>
    <s v="E09000020"/>
    <x v="61"/>
    <s v="Financial year"/>
    <s v="2018/19"/>
    <s v="Hospital admissions for unintentional and deliberate injuries"/>
    <x v="13"/>
    <s v="Number"/>
    <n v="120"/>
    <n v="28678"/>
    <n v="48.57"/>
    <s v="48.57 per 10000 0-14 yr olds"/>
    <x v="1368"/>
    <n v="0"/>
  </r>
  <r>
    <s v="E09000021_Hospital admissions caused by unintentional and deliberate injuries in children (aged 0-14 years)_Number"/>
    <s v="E09000021"/>
    <x v="64"/>
    <s v="Financial year"/>
    <s v="2018/19"/>
    <s v="Hospital admissions for unintentional and deliberate injuries"/>
    <x v="13"/>
    <s v="Number"/>
    <n v="280"/>
    <n v="38977"/>
    <n v="83.17"/>
    <s v="83.17 per 10000 0-14 yr olds"/>
    <x v="1369"/>
    <n v="0"/>
  </r>
  <r>
    <s v="E09000022_Hospital admissions caused by unintentional and deliberate injuries in children (aged 0-14 years)_Number"/>
    <s v="E09000022"/>
    <x v="67"/>
    <s v="Financial year"/>
    <s v="2018/19"/>
    <s v="Hospital admissions for unintentional and deliberate injuries"/>
    <x v="13"/>
    <s v="Number"/>
    <n v="435"/>
    <n v="62629"/>
    <n v="80.63"/>
    <s v="80.63 per 10000 0-14 yr olds"/>
    <x v="1370"/>
    <n v="0"/>
  </r>
  <r>
    <s v="E09000023_Hospital admissions caused by unintentional and deliberate injuries in children (aged 0-14 years)_Number"/>
    <s v="E09000023"/>
    <x v="72"/>
    <s v="Financial year"/>
    <s v="2018/19"/>
    <s v="Hospital admissions for unintentional and deliberate injuries"/>
    <x v="13"/>
    <s v="Number"/>
    <n v="550"/>
    <n v="68458"/>
    <n v="92.32"/>
    <s v="92.32 per 10000 0-14 yr olds"/>
    <x v="1371"/>
    <n v="0"/>
  </r>
  <r>
    <s v="E09000024_Hospital admissions caused by unintentional and deliberate injuries in children (aged 0-14 years)_Number"/>
    <s v="E09000024"/>
    <x v="78"/>
    <s v="Financial year"/>
    <s v="2018/19"/>
    <s v="Hospital admissions for unintentional and deliberate injuries"/>
    <x v="13"/>
    <s v="Number"/>
    <n v="410"/>
    <n v="47266"/>
    <n v="99.46"/>
    <s v="99.46 per 10000 0-14 yr olds"/>
    <x v="1372"/>
    <n v="0"/>
  </r>
  <r>
    <s v="E09000025_Hospital admissions caused by unintentional and deliberate injuries in children (aged 0-14 years)_Number"/>
    <s v="E09000025"/>
    <x v="82"/>
    <s v="Financial year"/>
    <s v="2018/19"/>
    <s v="Hospital admissions for unintentional and deliberate injuries"/>
    <x v="13"/>
    <s v="Number"/>
    <n v="480"/>
    <n v="86567"/>
    <n v="64.349999999999994"/>
    <s v="64.35 per 10000 0-14 yr olds"/>
    <x v="1294"/>
    <n v="0"/>
  </r>
  <r>
    <s v="E09000026_Hospital admissions caused by unintentional and deliberate injuries in children (aged 0-14 years)_Number"/>
    <s v="E09000026"/>
    <x v="100"/>
    <s v="Financial year"/>
    <s v="2018/19"/>
    <s v="Hospital admissions for unintentional and deliberate injuries"/>
    <x v="13"/>
    <s v="Number"/>
    <n v="445"/>
    <n v="76159"/>
    <n v="68.86"/>
    <s v="68.86 per 10000 0-14 yr olds"/>
    <x v="1373"/>
    <n v="0"/>
  </r>
  <r>
    <s v="E09000027_Hospital admissions caused by unintentional and deliberate injuries in children (aged 0-14 years)_Number"/>
    <s v="E09000027"/>
    <x v="102"/>
    <s v="Financial year"/>
    <s v="2018/19"/>
    <s v="Hospital admissions for unintentional and deliberate injuries"/>
    <x v="13"/>
    <s v="Number"/>
    <n v="275"/>
    <n v="45525"/>
    <n v="70.13"/>
    <s v="70.13 per 10000 0-14 yr olds"/>
    <x v="1374"/>
    <n v="0"/>
  </r>
  <r>
    <s v="E09000028_Hospital admissions caused by unintentional and deliberate injuries in children (aged 0-14 years)_Number"/>
    <s v="E09000028"/>
    <x v="118"/>
    <s v="Financial year"/>
    <s v="2018/19"/>
    <s v="Hospital admissions for unintentional and deliberate injuries"/>
    <x v="13"/>
    <s v="Number"/>
    <n v="465"/>
    <n v="65121"/>
    <n v="82.2"/>
    <s v="82.2 per 10000 0-14 yr olds"/>
    <x v="1375"/>
    <n v="0"/>
  </r>
  <r>
    <s v="E09000029_Hospital admissions caused by unintentional and deliberate injuries in children (aged 0-14 years)_Number"/>
    <s v="E09000029"/>
    <x v="127"/>
    <s v="Financial year"/>
    <s v="2018/19"/>
    <s v="Hospital admissions for unintentional and deliberate injuries"/>
    <x v="13"/>
    <s v="Number"/>
    <n v="300"/>
    <n v="47941"/>
    <n v="73.09"/>
    <s v="73.09 per 10000 0-14 yr olds"/>
    <x v="1376"/>
    <n v="0"/>
  </r>
  <r>
    <s v="E09000030_Hospital admissions caused by unintentional and deliberate injuries in children (aged 0-14 years)_Number"/>
    <s v="E09000030"/>
    <x v="133"/>
    <s v="Financial year"/>
    <s v="2018/19"/>
    <s v="Hospital admissions for unintentional and deliberate injuries"/>
    <x v="13"/>
    <s v="Number"/>
    <n v="485"/>
    <n v="70973"/>
    <n v="79.17"/>
    <s v="79.17 per 10000 0-14 yr olds"/>
    <x v="1377"/>
    <n v="0"/>
  </r>
  <r>
    <s v="E09000031_Hospital admissions caused by unintentional and deliberate injuries in children (aged 0-14 years)_Number"/>
    <s v="E09000031"/>
    <x v="137"/>
    <s v="Financial year"/>
    <s v="2018/19"/>
    <s v="Hospital admissions for unintentional and deliberate injuries"/>
    <x v="13"/>
    <s v="Number"/>
    <n v="475"/>
    <n v="67017"/>
    <n v="81.96"/>
    <s v="81.96 per 10000 0-14 yr olds"/>
    <x v="1378"/>
    <n v="0"/>
  </r>
  <r>
    <s v="E09000032_Hospital admissions caused by unintentional and deliberate injuries in children (aged 0-14 years)_Number"/>
    <s v="E09000032"/>
    <x v="138"/>
    <s v="Financial year"/>
    <s v="2018/19"/>
    <s v="Hospital admissions for unintentional and deliberate injuries"/>
    <x v="13"/>
    <s v="Number"/>
    <n v="535"/>
    <n v="63840"/>
    <n v="94.83"/>
    <s v="94.83 per 10000 0-14 yr olds"/>
    <x v="1379"/>
    <n v="0"/>
  </r>
  <r>
    <s v="E09000033_Hospital admissions caused by unintentional and deliberate injuries in children (aged 0-14 years)_Number"/>
    <s v="E09000033"/>
    <x v="143"/>
    <s v="Financial year"/>
    <s v="2018/19"/>
    <s v="Hospital admissions for unintentional and deliberate injuries"/>
    <x v="13"/>
    <s v="Number"/>
    <n v="210"/>
    <n v="47445"/>
    <n v="51.68"/>
    <s v="51.68 per 10000 0-14 yr olds"/>
    <x v="1380"/>
    <n v="0"/>
  </r>
  <r>
    <s v="E10000002_Hospital admissions caused by unintentional and deliberate injuries in children (aged 0-14 years)_Number"/>
    <s v="E10000002"/>
    <x v="17"/>
    <s v="Financial year"/>
    <s v="2018/19"/>
    <s v="Hospital admissions for unintentional and deliberate injuries"/>
    <x v="13"/>
    <s v="Number"/>
    <n v="1180"/>
    <n v="124321"/>
    <n v="112.58"/>
    <s v="112.58 per 10000 0-14 yr olds"/>
    <x v="1381"/>
    <n v="0"/>
  </r>
  <r>
    <s v="E10000003_Hospital admissions caused by unintentional and deliberate injuries in children (aged 0-14 years)_Number"/>
    <s v="E10000003"/>
    <x v="20"/>
    <s v="Financial year"/>
    <s v="2018/19"/>
    <s v="Hospital admissions for unintentional and deliberate injuries"/>
    <x v="13"/>
    <s v="Number"/>
    <n v="845"/>
    <n v="135719"/>
    <n v="73.599999999999994"/>
    <s v="73.6 per 10000 0-14 yr olds"/>
    <x v="1382"/>
    <n v="0"/>
  </r>
  <r>
    <s v="E10000006_Hospital admissions caused by unintentional and deliberate injuries in children (aged 0-14 years)_Number"/>
    <s v="E10000006"/>
    <x v="29"/>
    <s v="Financial year"/>
    <s v="2018/19"/>
    <s v="Hospital admissions for unintentional and deliberate injuries"/>
    <x v="13"/>
    <s v="Number"/>
    <n v="910"/>
    <n v="92500"/>
    <n v="118"/>
    <s v="118 per 10000 0-14 yr olds"/>
    <x v="1383"/>
    <n v="0"/>
  </r>
  <r>
    <s v="E10000007_Hospital admissions caused by unintentional and deliberate injuries in children (aged 0-14 years)_Number"/>
    <s v="E10000007"/>
    <x v="32"/>
    <s v="Financial year"/>
    <s v="2018/19"/>
    <s v="Hospital admissions for unintentional and deliberate injuries"/>
    <x v="13"/>
    <s v="Number"/>
    <n v="1090"/>
    <n v="153272"/>
    <n v="84.87"/>
    <s v="84.87 per 10000 0-14 yr olds"/>
    <x v="1384"/>
    <n v="0"/>
  </r>
  <r>
    <s v="E10000008_Hospital admissions caused by unintentional and deliberate injuries in children (aged 0-14 years)_Number"/>
    <s v="E10000008"/>
    <x v="33"/>
    <s v="Financial year"/>
    <s v="2018/19"/>
    <s v="Hospital admissions for unintentional and deliberate injuries"/>
    <x v="13"/>
    <s v="Number"/>
    <n v="1285"/>
    <n v="145878"/>
    <n v="105.19"/>
    <s v="105.19 per 10000 0-14 yr olds"/>
    <x v="1385"/>
    <n v="0"/>
  </r>
  <r>
    <s v="E10000012_Hospital admissions caused by unintentional and deliberate injuries in children (aged 0-14 years)_Number"/>
    <s v="E10000012"/>
    <x v="42"/>
    <s v="Financial year"/>
    <s v="2018/19"/>
    <s v="Hospital admissions for unintentional and deliberate injuries"/>
    <x v="13"/>
    <s v="Number"/>
    <n v="2155"/>
    <n v="311172"/>
    <n v="81.93"/>
    <s v="81.93 per 10000 0-14 yr olds"/>
    <x v="1386"/>
    <n v="0"/>
  </r>
  <r>
    <s v="E10000013_Hospital admissions caused by unintentional and deliberate injuries in children (aged 0-14 years)_Number"/>
    <s v="E10000013"/>
    <x v="44"/>
    <s v="Financial year"/>
    <s v="2018/19"/>
    <s v="Hospital admissions for unintentional and deliberate injuries"/>
    <x v="13"/>
    <s v="Number"/>
    <n v="875"/>
    <n v="128136"/>
    <n v="81.47"/>
    <s v="81.47 per 10000 0-14 yr olds"/>
    <x v="1387"/>
    <n v="0"/>
  </r>
  <r>
    <s v="E10000014_Hospital admissions caused by unintentional and deliberate injuries in children (aged 0-14 years)_Number"/>
    <s v="E10000014"/>
    <x v="49"/>
    <s v="Financial year"/>
    <s v="2018/19"/>
    <s v="Hospital admissions for unintentional and deliberate injuries"/>
    <x v="13"/>
    <s v="Number"/>
    <n v="2075"/>
    <n v="284002"/>
    <n v="86.89"/>
    <s v="86.89 per 10000 0-14 yr olds"/>
    <x v="1388"/>
    <n v="0"/>
  </r>
  <r>
    <s v="E10000015_Hospital admissions caused by unintentional and deliberate injuries in children (aged 0-14 years)_Number"/>
    <s v="E10000015"/>
    <x v="55"/>
    <s v="Financial year"/>
    <s v="2018/19"/>
    <s v="Hospital admissions for unintentional and deliberate injuries"/>
    <x v="13"/>
    <s v="Number"/>
    <n v="1915"/>
    <n v="271005"/>
    <n v="83.25"/>
    <s v="83.25 per 10000 0-14 yr olds"/>
    <x v="1389"/>
    <n v="0"/>
  </r>
  <r>
    <s v="E10000016_Hospital admissions caused by unintentional and deliberate injuries in children (aged 0-14 years)_Number"/>
    <s v="E10000016"/>
    <x v="62"/>
    <s v="Financial year"/>
    <s v="2018/19"/>
    <s v="Hospital admissions for unintentional and deliberate injuries"/>
    <x v="13"/>
    <s v="Number"/>
    <n v="2355"/>
    <n v="340140"/>
    <n v="82.13"/>
    <s v="82.13 per 10000 0-14 yr olds"/>
    <x v="1390"/>
    <n v="0"/>
  </r>
  <r>
    <s v="E10000017_Hospital admissions caused by unintentional and deliberate injuries in children (aged 0-14 years)_Number"/>
    <s v="E10000017"/>
    <x v="68"/>
    <s v="Financial year"/>
    <s v="2018/19"/>
    <s v="Hospital admissions for unintentional and deliberate injuries"/>
    <x v="13"/>
    <s v="Number"/>
    <n v="2865"/>
    <n v="249727"/>
    <n v="136.13"/>
    <s v="136.13 per 10000 0-14 yr olds"/>
    <x v="1391"/>
    <n v="0"/>
  </r>
  <r>
    <s v="E10000018_Hospital admissions caused by unintentional and deliberate injuries in children (aged 0-14 years)_Number"/>
    <s v="E10000018"/>
    <x v="71"/>
    <s v="Financial year"/>
    <s v="2018/19"/>
    <s v="Hospital admissions for unintentional and deliberate injuries"/>
    <x v="13"/>
    <s v="Number"/>
    <n v="885"/>
    <n v="140307"/>
    <n v="75.16"/>
    <s v="75.16 per 10000 0-14 yr olds"/>
    <x v="1392"/>
    <n v="0"/>
  </r>
  <r>
    <s v="E10000019_Hospital admissions caused by unintentional and deliberate injuries in children (aged 0-14 years)_Number"/>
    <s v="E10000019"/>
    <x v="73"/>
    <s v="Financial year"/>
    <s v="2018/19"/>
    <s v="Hospital admissions for unintentional and deliberate injuries"/>
    <x v="13"/>
    <s v="Number"/>
    <n v="1095"/>
    <n v="145641"/>
    <n v="89.27"/>
    <s v="89.27 per 10000 0-14 yr olds"/>
    <x v="1393"/>
    <n v="0"/>
  </r>
  <r>
    <s v="E10000020_Hospital admissions caused by unintentional and deliberate injuries in children (aged 0-14 years)_Number"/>
    <s v="E10000020"/>
    <x v="83"/>
    <s v="Financial year"/>
    <s v="2018/19"/>
    <s v="Hospital admissions for unintentional and deliberate injuries"/>
    <x v="13"/>
    <s v="Number"/>
    <n v="1395"/>
    <n v="170810"/>
    <n v="96.71"/>
    <s v="96.71 per 10000 0-14 yr olds"/>
    <x v="1394"/>
    <n v="0"/>
  </r>
  <r>
    <s v="E10000021_Hospital admissions caused by unintentional and deliberate injuries in children (aged 0-14 years)_Number"/>
    <s v="E10000021"/>
    <x v="89"/>
    <s v="Financial year"/>
    <s v="2018/19"/>
    <s v="Hospital admissions for unintentional and deliberate injuries"/>
    <x v="13"/>
    <s v="Number"/>
    <n v="1295"/>
    <n v="170235"/>
    <n v="89.5"/>
    <s v="89.5 per 10000 0-14 yr olds"/>
    <x v="1395"/>
    <n v="0"/>
  </r>
  <r>
    <s v="E10000023_Hospital admissions caused by unintentional and deliberate injuries in children (aged 0-14 years)_Number"/>
    <s v="E10000023"/>
    <x v="88"/>
    <s v="Financial year"/>
    <s v="2018/19"/>
    <s v="Hospital admissions for unintentional and deliberate injuries"/>
    <x v="13"/>
    <s v="Number"/>
    <n v="1055"/>
    <n v="117499"/>
    <n v="108.6"/>
    <s v="108.6 per 10000 0-14 yr olds"/>
    <x v="1396"/>
    <n v="0"/>
  </r>
  <r>
    <s v="E10000024_Hospital admissions caused by unintentional and deliberate injuries in children (aged 0-14 years)_Number"/>
    <s v="E10000024"/>
    <x v="92"/>
    <s v="Financial year"/>
    <s v="2018/19"/>
    <s v="Hospital admissions for unintentional and deliberate injuries"/>
    <x v="13"/>
    <s v="Number"/>
    <n v="1180"/>
    <n v="166542"/>
    <n v="83.69"/>
    <s v="83.69 per 10000 0-14 yr olds"/>
    <x v="1397"/>
    <n v="0"/>
  </r>
  <r>
    <s v="E10000025_Hospital admissions caused by unintentional and deliberate injuries in children (aged 0-14 years)_Number"/>
    <s v="E10000025"/>
    <x v="94"/>
    <s v="Financial year"/>
    <s v="2018/19"/>
    <s v="Hospital admissions for unintentional and deliberate injuries"/>
    <x v="13"/>
    <s v="Number"/>
    <n v="1135"/>
    <n v="144788"/>
    <n v="92.55"/>
    <s v="92.55 per 10000 0-14 yr olds"/>
    <x v="1398"/>
    <n v="0"/>
  </r>
  <r>
    <s v="E10000027_Hospital admissions caused by unintentional and deliberate injuries in children (aged 0-14 years)_Number"/>
    <s v="E10000027"/>
    <x v="113"/>
    <s v="Financial year"/>
    <s v="2018/19"/>
    <s v="Hospital admissions for unintentional and deliberate injuries"/>
    <x v="13"/>
    <s v="Number"/>
    <n v="1080"/>
    <n v="110700"/>
    <n v="116.76"/>
    <s v="116.76 per 10000 0-14 yr olds"/>
    <x v="1399"/>
    <n v="0"/>
  </r>
  <r>
    <s v="E10000028_Hospital admissions caused by unintentional and deliberate injuries in children (aged 0-14 years)_Number"/>
    <s v="E10000028"/>
    <x v="120"/>
    <s v="Financial year"/>
    <s v="2018/19"/>
    <s v="Hospital admissions for unintentional and deliberate injuries"/>
    <x v="13"/>
    <s v="Number"/>
    <n v="1320"/>
    <n v="169603"/>
    <n v="92.93"/>
    <s v="92.93 per 10000 0-14 yr olds"/>
    <x v="1400"/>
    <n v="0"/>
  </r>
  <r>
    <s v="E10000029_Hospital admissions caused by unintentional and deliberate injuries in children (aged 0-14 years)_Number"/>
    <s v="E10000029"/>
    <x v="124"/>
    <s v="Financial year"/>
    <s v="2018/19"/>
    <s v="Hospital admissions for unintentional and deliberate injuries"/>
    <x v="13"/>
    <s v="Number"/>
    <n v="1145"/>
    <n v="152752"/>
    <n v="88.78"/>
    <s v="88.78 per 10000 0-14 yr olds"/>
    <x v="1401"/>
    <n v="0"/>
  </r>
  <r>
    <s v="E10000030_Hospital admissions caused by unintentional and deliberate injuries in children (aged 0-14 years)_Number"/>
    <s v="E10000030"/>
    <x v="126"/>
    <s v="Financial year"/>
    <s v="2018/19"/>
    <s v="Hospital admissions for unintentional and deliberate injuries"/>
    <x v="13"/>
    <s v="Number"/>
    <n v="1760"/>
    <n v="261905"/>
    <n v="79.58"/>
    <s v="79.58 per 10000 0-14 yr olds"/>
    <x v="1402"/>
    <n v="0"/>
  </r>
  <r>
    <s v="E10000031_Hospital admissions caused by unintentional and deliberate injuries in children (aged 0-14 years)_Number"/>
    <s v="E10000031"/>
    <x v="140"/>
    <s v="Financial year"/>
    <s v="2018/19"/>
    <s v="Hospital admissions for unintentional and deliberate injuries"/>
    <x v="13"/>
    <s v="Number"/>
    <n v="1220"/>
    <n v="115928"/>
    <n v="124.92"/>
    <s v="124.92 per 10000 0-14 yr olds"/>
    <x v="1403"/>
    <n v="0"/>
  </r>
  <r>
    <s v="E10000032_Hospital admissions caused by unintentional and deliberate injuries in children (aged 0-14 years)_Number"/>
    <s v="E10000032"/>
    <x v="142"/>
    <s v="Financial year"/>
    <s v="2018/19"/>
    <s v="Hospital admissions for unintentional and deliberate injuries"/>
    <x v="13"/>
    <s v="Number"/>
    <n v="1445"/>
    <n v="174672"/>
    <n v="97.77"/>
    <s v="97.77 per 10000 0-14 yr olds"/>
    <x v="1404"/>
    <n v="0"/>
  </r>
  <r>
    <s v="E10000034_Hospital admissions caused by unintentional and deliberate injuries in children (aged 0-14 years)_Number"/>
    <s v="E10000034"/>
    <x v="150"/>
    <s v="Financial year"/>
    <s v="2018/19"/>
    <s v="Hospital admissions for unintentional and deliberate injuries"/>
    <x v="13"/>
    <s v="Number"/>
    <n v="860"/>
    <n v="117783"/>
    <n v="86.73"/>
    <s v="86.73 per 10000 0-14 yr olds"/>
    <x v="1405"/>
    <n v="0"/>
  </r>
  <r>
    <s v="E06000001_Hospital admissions caused by unintentional and deliberate injuries in children (aged 0-4 years)_Number"/>
    <s v="E06000001"/>
    <x v="52"/>
    <s v="Financial year"/>
    <s v="2018/19"/>
    <s v="Hospital admissions for unintentional and deliberate injuries"/>
    <x v="14"/>
    <s v="Number"/>
    <n v="80"/>
    <n v="20006"/>
    <n v="151.03"/>
    <s v="151.03 per 10000 0-4 yr olds"/>
    <x v="1406"/>
    <n v="0"/>
  </r>
  <r>
    <s v="E06000002_Hospital admissions caused by unintentional and deliberate injuries in children (aged 0-4 years)_Number"/>
    <s v="E06000002"/>
    <x v="79"/>
    <s v="Financial year"/>
    <s v="2018/19"/>
    <s v="Hospital admissions for unintentional and deliberate injuries"/>
    <x v="14"/>
    <s v="Number"/>
    <n v="140"/>
    <n v="32513"/>
    <n v="144.97"/>
    <s v="144.97 per 10000 0-4 yr olds"/>
    <x v="1407"/>
    <n v="0"/>
  </r>
  <r>
    <s v="E06000003_Hospital admissions caused by unintentional and deliberate injuries in children (aged 0-4 years)_Number"/>
    <s v="E06000003"/>
    <x v="101"/>
    <s v="Financial year"/>
    <s v="2018/19"/>
    <s v="Hospital admissions for unintentional and deliberate injuries"/>
    <x v="14"/>
    <s v="Number"/>
    <n v="115"/>
    <n v="27626"/>
    <n v="156.51"/>
    <s v="156.51 per 10000 0-4 yr olds"/>
    <x v="1408"/>
    <n v="0"/>
  </r>
  <r>
    <s v="E06000004_Hospital admissions caused by unintentional and deliberate injuries in children (aged 0-4 years)_Number"/>
    <s v="E06000004"/>
    <x v="122"/>
    <s v="Financial year"/>
    <s v="2018/19"/>
    <s v="Hospital admissions for unintentional and deliberate injuries"/>
    <x v="14"/>
    <s v="Number"/>
    <n v="175"/>
    <n v="43521"/>
    <n v="150.24"/>
    <s v="150.24 per 10000 0-4 yr olds"/>
    <x v="1409"/>
    <n v="0"/>
  </r>
  <r>
    <s v="E06000005_Hospital admissions caused by unintentional and deliberate injuries in children (aged 0-4 years)_Number"/>
    <s v="E06000005"/>
    <x v="30"/>
    <s v="Financial year"/>
    <s v="2018/19"/>
    <s v="Hospital admissions for unintentional and deliberate injuries"/>
    <x v="14"/>
    <s v="Number"/>
    <n v="145"/>
    <n v="22454"/>
    <n v="245.06"/>
    <s v="245.06 per 10000 0-4 yr olds"/>
    <x v="1410"/>
    <n v="0"/>
  </r>
  <r>
    <s v="E06000006_Hospital admissions caused by unintentional and deliberate injuries in children (aged 0-4 years)_Number"/>
    <s v="E06000006"/>
    <x v="47"/>
    <s v="Financial year"/>
    <s v="2018/19"/>
    <s v="Hospital admissions for unintentional and deliberate injuries"/>
    <x v="14"/>
    <s v="Number"/>
    <n v="115"/>
    <n v="28617"/>
    <n v="149.82"/>
    <s v="149.82 per 10000 0-4 yr olds"/>
    <x v="1411"/>
    <n v="0"/>
  </r>
  <r>
    <s v="E06000007_Hospital admissions caused by unintentional and deliberate injuries in children (aged 0-4 years)_Number"/>
    <s v="E06000007"/>
    <x v="139"/>
    <s v="Financial year"/>
    <s v="2018/19"/>
    <s v="Hospital admissions for unintentional and deliberate injuries"/>
    <x v="14"/>
    <s v="Number"/>
    <n v="160"/>
    <n v="44484"/>
    <n v="134.08000000000001"/>
    <s v="134.08 per 10000 0-4 yr olds"/>
    <x v="1412"/>
    <n v="0"/>
  </r>
  <r>
    <s v="E06000008_Hospital admissions caused by unintentional and deliberate injuries in children (aged 0-4 years)_Number"/>
    <s v="E06000008"/>
    <x v="7"/>
    <s v="Financial year"/>
    <s v="2018/19"/>
    <s v="Hospital admissions for unintentional and deliberate injuries"/>
    <x v="14"/>
    <s v="Number"/>
    <n v="200"/>
    <n v="38481"/>
    <n v="189.11"/>
    <s v="189.11 per 10000 0-4 yr olds"/>
    <x v="1413"/>
    <n v="0"/>
  </r>
  <r>
    <s v="E06000009_Hospital admissions caused by unintentional and deliberate injuries in children (aged 0-4 years)_Number"/>
    <s v="E06000009"/>
    <x v="8"/>
    <s v="Financial year"/>
    <s v="2018/19"/>
    <s v="Hospital admissions for unintentional and deliberate injuries"/>
    <x v="14"/>
    <s v="Number"/>
    <n v="150"/>
    <n v="28904"/>
    <n v="179.32"/>
    <s v="179.32 per 10000 0-4 yr olds"/>
    <x v="1414"/>
    <n v="0"/>
  </r>
  <r>
    <s v="E06000010_Hospital admissions caused by unintentional and deliberate injuries in children (aged 0-4 years)_Number"/>
    <s v="E06000010"/>
    <x v="157"/>
    <s v="Financial year"/>
    <s v="2018/19"/>
    <s v="Hospital admissions for unintentional and deliberate injuries"/>
    <x v="14"/>
    <s v="Number"/>
    <n v="235"/>
    <n v="57023"/>
    <n v="136.57"/>
    <s v="136.57 per 10000 0-4 yr olds"/>
    <x v="1415"/>
    <n v="0"/>
  </r>
  <r>
    <s v="E06000011_Hospital admissions caused by unintentional and deliberate injuries in children (aged 0-4 years)_Number"/>
    <s v="E06000011"/>
    <x v="39"/>
    <s v="Financial year"/>
    <s v="2018/19"/>
    <s v="Hospital admissions for unintentional and deliberate injuries"/>
    <x v="14"/>
    <s v="Number"/>
    <n v="185"/>
    <n v="62942"/>
    <n v="118.8"/>
    <s v="118.8 per 10000 0-4 yr olds"/>
    <x v="1416"/>
    <n v="0"/>
  </r>
  <r>
    <s v="E06000012_Hospital admissions caused by unintentional and deliberate injuries in children (aged 0-4 years)_Number"/>
    <s v="E06000012"/>
    <x v="84"/>
    <s v="Financial year"/>
    <s v="2018/19"/>
    <s v="Hospital admissions for unintentional and deliberate injuries"/>
    <x v="14"/>
    <s v="Number"/>
    <n v="155"/>
    <n v="34503"/>
    <n v="162.88"/>
    <s v="162.88 per 10000 0-4 yr olds"/>
    <x v="1417"/>
    <n v="0"/>
  </r>
  <r>
    <s v="E06000013_Hospital admissions caused by unintentional and deliberate injuries in children (aged 0-4 years)_Number"/>
    <s v="E06000013"/>
    <x v="85"/>
    <s v="Financial year"/>
    <s v="2018/19"/>
    <s v="Hospital admissions for unintentional and deliberate injuries"/>
    <x v="14"/>
    <s v="Number"/>
    <n v="125"/>
    <n v="35714"/>
    <n v="135.81"/>
    <s v="135.81 per 10000 0-4 yr olds"/>
    <x v="1418"/>
    <n v="0"/>
  </r>
  <r>
    <s v="E06000014_Hospital admissions caused by unintentional and deliberate injuries in children (aged 0-4 years)_Number"/>
    <s v="E06000014"/>
    <x v="151"/>
    <s v="Financial year"/>
    <s v="2018/19"/>
    <s v="Hospital admissions for unintentional and deliberate injuries"/>
    <x v="14"/>
    <s v="Number"/>
    <n v="175"/>
    <n v="36572"/>
    <n v="178.17"/>
    <s v="178.17 per 10000 0-4 yr olds"/>
    <x v="1419"/>
    <n v="0"/>
  </r>
  <r>
    <s v="E06000015_Hospital admissions caused by unintentional and deliberate injuries in children (aged 0-4 years)_Number"/>
    <s v="E06000015"/>
    <x v="31"/>
    <s v="Financial year"/>
    <s v="2018/19"/>
    <s v="Hospital admissions for unintentional and deliberate injuries"/>
    <x v="14"/>
    <s v="Number"/>
    <n v="90"/>
    <n v="59899"/>
    <n v="53.98"/>
    <s v="53.98 per 10000 0-4 yr olds"/>
    <x v="1420"/>
    <n v="0"/>
  </r>
  <r>
    <s v="E06000016_Hospital admissions caused by unintentional and deliberate injuries in children (aged 0-4 years)_Number"/>
    <s v="E06000016"/>
    <x v="70"/>
    <s v="Financial year"/>
    <s v="2018/19"/>
    <s v="Hospital admissions for unintentional and deliberate injuries"/>
    <x v="14"/>
    <s v="Number"/>
    <n v="195"/>
    <n v="83994"/>
    <n v="77.849999999999994"/>
    <s v="77.85 per 10000 0-4 yr olds"/>
    <x v="1421"/>
    <n v="0"/>
  </r>
  <r>
    <s v="E06000017_Hospital admissions caused by unintentional and deliberate injuries in children (aged 0-4 years)_Number"/>
    <s v="E06000017"/>
    <x v="105"/>
    <s v="Financial year"/>
    <s v="2018/19"/>
    <s v="Hospital admissions for unintentional and deliberate injuries"/>
    <x v="14"/>
    <s v="Number"/>
    <n v="20"/>
    <n v="7807"/>
    <n v="107.82"/>
    <s v="107.82 per 10000 0-4 yr olds"/>
    <x v="1422"/>
    <n v="0"/>
  </r>
  <r>
    <s v="E06000018_Hospital admissions caused by unintentional and deliberate injuries in children (aged 0-4 years)_Number"/>
    <s v="E06000018"/>
    <x v="91"/>
    <s v="Financial year"/>
    <s v="2018/19"/>
    <s v="Hospital admissions for unintentional and deliberate injuries"/>
    <x v="14"/>
    <s v="Number"/>
    <n v="175"/>
    <n v="68651"/>
    <n v="84.32"/>
    <s v="84.32 per 10000 0-4 yr olds"/>
    <x v="1423"/>
    <n v="0"/>
  </r>
  <r>
    <s v="E06000019_Hospital admissions caused by unintentional and deliberate injuries in children (aged 0-4 years)_Number"/>
    <s v="E06000019"/>
    <x v="54"/>
    <s v="Financial year"/>
    <s v="2018/19"/>
    <s v="Hospital admissions for unintentional and deliberate injuries"/>
    <x v="14"/>
    <s v="Number"/>
    <n v="145"/>
    <n v="36103"/>
    <n v="155.30000000000001"/>
    <s v="155.3 per 10000 0-4 yr olds"/>
    <x v="1424"/>
    <n v="0"/>
  </r>
  <r>
    <s v="E06000020_Hospital admissions caused by unintentional and deliberate injuries in children (aged 0-4 years)_Number"/>
    <s v="E06000020"/>
    <x v="130"/>
    <s v="Financial year"/>
    <s v="2018/19"/>
    <s v="Hospital admissions for unintentional and deliberate injuries"/>
    <x v="14"/>
    <s v="Number"/>
    <n v="215"/>
    <n v="40620"/>
    <n v="195.06"/>
    <s v="195.06 per 10000 0-4 yr olds"/>
    <x v="1425"/>
    <n v="0"/>
  </r>
  <r>
    <s v="E06000021_Hospital admissions caused by unintentional and deliberate injuries in children (aged 0-4 years)_Number"/>
    <s v="E06000021"/>
    <x v="123"/>
    <s v="Financial year"/>
    <s v="2018/19"/>
    <s v="Hospital admissions for unintentional and deliberate injuries"/>
    <x v="14"/>
    <s v="Number"/>
    <n v="240"/>
    <n v="57549"/>
    <n v="140.06"/>
    <s v="140.06 per 10000 0-4 yr olds"/>
    <x v="1426"/>
    <n v="0"/>
  </r>
  <r>
    <s v="E06000022_Hospital admissions caused by unintentional and deliberate injuries in children (aged 0-4 years)_Number"/>
    <s v="E06000022"/>
    <x v="3"/>
    <s v="Financial year"/>
    <s v="2018/19"/>
    <s v="Hospital admissions for unintentional and deliberate injuries"/>
    <x v="14"/>
    <s v="Number"/>
    <n v="130"/>
    <n v="35946"/>
    <n v="137.91999999999999"/>
    <s v="137.92 per 10000 0-4 yr olds"/>
    <x v="1427"/>
    <n v="0"/>
  </r>
  <r>
    <s v="E06000023_Hospital admissions caused by unintentional and deliberate injuries in children (aged 0-4 years)_Number"/>
    <s v="E06000023"/>
    <x v="158"/>
    <s v="Financial year"/>
    <s v="2018/19"/>
    <s v="Hospital admissions for unintentional and deliberate injuries"/>
    <x v="14"/>
    <s v="Number"/>
    <n v="390"/>
    <n v="94016"/>
    <n v="134.51"/>
    <s v="134.51 per 10000 0-4 yr olds"/>
    <x v="1428"/>
    <n v="0"/>
  </r>
  <r>
    <s v="E06000024_Hospital admissions caused by unintentional and deliberate injuries in children (aged 0-4 years)_Number"/>
    <s v="E06000024"/>
    <x v="86"/>
    <s v="Financial year"/>
    <s v="2018/19"/>
    <s v="Hospital admissions for unintentional and deliberate injuries"/>
    <x v="14"/>
    <s v="Number"/>
    <n v="130"/>
    <n v="43435"/>
    <n v="113.13"/>
    <s v="113.13 per 10000 0-4 yr olds"/>
    <x v="1429"/>
    <n v="0"/>
  </r>
  <r>
    <s v="E06000025_Hospital admissions caused by unintentional and deliberate injuries in children (aged 0-4 years)_Number"/>
    <s v="E06000025"/>
    <x v="114"/>
    <s v="Financial year"/>
    <s v="2018/19"/>
    <s v="Hospital admissions for unintentional and deliberate injuries"/>
    <x v="14"/>
    <s v="Number"/>
    <n v="200"/>
    <n v="58867"/>
    <n v="122.51"/>
    <s v="122.51 per 10000 0-4 yr olds"/>
    <x v="1430"/>
    <n v="0"/>
  </r>
  <r>
    <s v="E06000026_Hospital admissions caused by unintentional and deliberate injuries in children (aged 0-4 years)_Number"/>
    <s v="E06000026"/>
    <x v="96"/>
    <s v="Financial year"/>
    <s v="2018/19"/>
    <s v="Hospital admissions for unintentional and deliberate injuries"/>
    <x v="14"/>
    <s v="Number"/>
    <n v="265"/>
    <n v="52552"/>
    <n v="177.03"/>
    <s v="177.03 per 10000 0-4 yr olds"/>
    <x v="1431"/>
    <n v="0"/>
  </r>
  <r>
    <s v="E06000027_Hospital admissions caused by unintentional and deliberate injuries in children (aged 0-4 years)_Number"/>
    <s v="E06000027"/>
    <x v="132"/>
    <s v="Financial year"/>
    <s v="2018/19"/>
    <s v="Hospital admissions for unintentional and deliberate injuries"/>
    <x v="14"/>
    <s v="Number"/>
    <n v="85"/>
    <n v="25423"/>
    <n v="122.87"/>
    <s v="122.87 per 10000 0-4 yr olds"/>
    <x v="1432"/>
    <n v="0"/>
  </r>
  <r>
    <s v="E06000030_Hospital admissions caused by unintentional and deliberate injuries in children (aged 0-4 years)_Number"/>
    <s v="E06000030"/>
    <x v="128"/>
    <s v="Financial year"/>
    <s v="2018/19"/>
    <s v="Hospital admissions for unintentional and deliberate injuries"/>
    <x v="14"/>
    <s v="Number"/>
    <n v="130"/>
    <n v="50239"/>
    <n v="89.79"/>
    <s v="89.79 per 10000 0-4 yr olds"/>
    <x v="1433"/>
    <n v="0"/>
  </r>
  <r>
    <s v="E06000031_Hospital admissions caused by unintentional and deliberate injuries in children (aged 0-4 years)_Number"/>
    <s v="E06000031"/>
    <x v="95"/>
    <s v="Financial year"/>
    <s v="2018/19"/>
    <s v="Hospital admissions for unintentional and deliberate injuries"/>
    <x v="14"/>
    <s v="Number"/>
    <n v="200"/>
    <n v="51137"/>
    <n v="125.54"/>
    <s v="125.54 per 10000 0-4 yr olds"/>
    <x v="1434"/>
    <n v="0"/>
  </r>
  <r>
    <s v="E06000032_Hospital admissions caused by unintentional and deliberate injuries in children (aged 0-4 years)_Number"/>
    <s v="E06000032"/>
    <x v="75"/>
    <s v="Financial year"/>
    <s v="2018/19"/>
    <s v="Hospital admissions for unintentional and deliberate injuries"/>
    <x v="14"/>
    <s v="Number"/>
    <n v="245"/>
    <n v="57375"/>
    <n v="139.63"/>
    <s v="139.63 per 10000 0-4 yr olds"/>
    <x v="1435"/>
    <n v="0"/>
  </r>
  <r>
    <s v="E06000033_Hospital admissions caused by unintentional and deliberate injuries in children (aged 0-4 years)_Number"/>
    <s v="E06000033"/>
    <x v="117"/>
    <s v="Financial year"/>
    <s v="2018/19"/>
    <s v="Hospital admissions for unintentional and deliberate injuries"/>
    <x v="14"/>
    <s v="Number"/>
    <n v="105"/>
    <n v="39540"/>
    <n v="92.89"/>
    <s v="92.89 per 10000 0-4 yr olds"/>
    <x v="1436"/>
    <n v="0"/>
  </r>
  <r>
    <s v="E06000034_Hospital admissions caused by unintentional and deliberate injuries in children (aged 0-4 years)_Number"/>
    <s v="E06000034"/>
    <x v="131"/>
    <s v="Financial year"/>
    <s v="2018/19"/>
    <s v="Hospital admissions for unintentional and deliberate injuries"/>
    <x v="14"/>
    <s v="Number"/>
    <n v="85"/>
    <n v="43762"/>
    <n v="64.42"/>
    <s v="64.42 per 10000 0-4 yr olds"/>
    <x v="1437"/>
    <n v="0"/>
  </r>
  <r>
    <s v="E06000035_Hospital admissions caused by unintentional and deliberate injuries in children (aged 0-4 years)_Number"/>
    <s v="E06000035"/>
    <x v="77"/>
    <s v="Financial year"/>
    <s v="2018/19"/>
    <s v="Hospital admissions for unintentional and deliberate injuries"/>
    <x v="14"/>
    <s v="Number"/>
    <n v="225"/>
    <n v="64391"/>
    <n v="121.66"/>
    <s v="121.66 per 10000 0-4 yr olds"/>
    <x v="1438"/>
    <n v="0"/>
  </r>
  <r>
    <s v="E06000036_Hospital admissions caused by unintentional and deliberate injuries in children (aged 0-4 years)_Number"/>
    <s v="E06000036"/>
    <x v="11"/>
    <s v="Financial year"/>
    <s v="2018/19"/>
    <s v="Hospital admissions for unintentional and deliberate injuries"/>
    <x v="14"/>
    <s v="Number"/>
    <n v="50"/>
    <n v="28336"/>
    <n v="67.41"/>
    <s v="67.41 per 10000 0-4 yr olds"/>
    <x v="1439"/>
    <n v="0"/>
  </r>
  <r>
    <s v="E06000037_Hospital admissions caused by unintentional and deliberate injuries in children (aged 0-4 years)_Number"/>
    <s v="E06000037"/>
    <x v="141"/>
    <s v="Financial year"/>
    <s v="2018/19"/>
    <s v="Hospital admissions for unintentional and deliberate injuries"/>
    <x v="14"/>
    <s v="Number"/>
    <n v="70"/>
    <n v="35623"/>
    <n v="77.95"/>
    <s v="77.95 per 10000 0-4 yr olds"/>
    <x v="1440"/>
    <n v="0"/>
  </r>
  <r>
    <s v="E06000038_Hospital admissions caused by unintentional and deliberate injuries in children (aged 0-4 years)_Number"/>
    <s v="E06000038"/>
    <x v="99"/>
    <s v="Financial year"/>
    <s v="2018/19"/>
    <s v="Hospital admissions for unintentional and deliberate injuries"/>
    <x v="14"/>
    <s v="Number"/>
    <n v="105"/>
    <n v="37080"/>
    <n v="90.27"/>
    <s v="90.27 per 10000 0-4 yr olds"/>
    <x v="1441"/>
    <n v="0"/>
  </r>
  <r>
    <s v="E06000039_Hospital admissions caused by unintentional and deliberate injuries in children (aged 0-4 years)_Number"/>
    <s v="E06000039"/>
    <x v="111"/>
    <s v="Financial year"/>
    <s v="2018/19"/>
    <s v="Hospital admissions for unintentional and deliberate injuries"/>
    <x v="14"/>
    <s v="Number"/>
    <n v="160"/>
    <n v="42699"/>
    <n v="124.74"/>
    <s v="124.74 per 10000 0-4 yr olds"/>
    <x v="1442"/>
    <n v="0"/>
  </r>
  <r>
    <s v="E06000040_Hospital admissions caused by unintentional and deliberate injuries in children (aged 0-4 years)_Number"/>
    <s v="E06000040"/>
    <x v="146"/>
    <s v="Financial year"/>
    <s v="2018/19"/>
    <s v="Hospital admissions for unintentional and deliberate injuries"/>
    <x v="14"/>
    <s v="Number"/>
    <n v="115"/>
    <n v="34604"/>
    <n v="132.52000000000001"/>
    <s v="132.52 per 10000 0-4 yr olds"/>
    <x v="1443"/>
    <n v="0"/>
  </r>
  <r>
    <s v="E06000041_Hospital admissions caused by unintentional and deliberate injuries in children (aged 0-4 years)_Number"/>
    <s v="E06000041"/>
    <x v="148"/>
    <s v="Financial year"/>
    <s v="2018/19"/>
    <s v="Hospital admissions for unintentional and deliberate injuries"/>
    <x v="14"/>
    <s v="Number"/>
    <n v="80"/>
    <n v="39532"/>
    <n v="81.45"/>
    <s v="81.45 per 10000 0-4 yr olds"/>
    <x v="1444"/>
    <n v="0"/>
  </r>
  <r>
    <s v="E06000042_Hospital admissions caused by unintentional and deliberate injuries in children (aged 0-4 years)_Number"/>
    <s v="E06000042"/>
    <x v="80"/>
    <s v="Financial year"/>
    <s v="2018/19"/>
    <s v="Hospital admissions for unintentional and deliberate injuries"/>
    <x v="14"/>
    <s v="Number"/>
    <n v="230"/>
    <n v="68278"/>
    <n v="120.75"/>
    <s v="120.75 per 10000 0-4 yr olds"/>
    <x v="1345"/>
    <n v="0"/>
  </r>
  <r>
    <s v="E06000043_Hospital admissions caused by unintentional and deliberate injuries in children (aged 0-4 years)_Number"/>
    <s v="E06000043"/>
    <x v="14"/>
    <s v="Financial year"/>
    <s v="2018/19"/>
    <s v="Hospital admissions for unintentional and deliberate injuries"/>
    <x v="14"/>
    <s v="Number"/>
    <n v="150"/>
    <n v="51005"/>
    <n v="108.95"/>
    <s v="108.95 per 10000 0-4 yr olds"/>
    <x v="1445"/>
    <n v="0"/>
  </r>
  <r>
    <s v="E06000044_Hospital admissions caused by unintentional and deliberate injuries in children (aged 0-4 years)_Number"/>
    <s v="E06000044"/>
    <x v="98"/>
    <s v="Financial year"/>
    <s v="2018/19"/>
    <s v="Hospital admissions for unintentional and deliberate injuries"/>
    <x v="14"/>
    <s v="Number"/>
    <n v="105"/>
    <n v="44046"/>
    <n v="82.45"/>
    <s v="82.45 per 10000 0-4 yr olds"/>
    <x v="1446"/>
    <n v="0"/>
  </r>
  <r>
    <s v="E06000045_Hospital admissions caused by unintentional and deliberate injuries in children (aged 0-4 years)_Number"/>
    <s v="E06000045"/>
    <x v="116"/>
    <s v="Financial year"/>
    <s v="2018/19"/>
    <s v="Hospital admissions for unintentional and deliberate injuries"/>
    <x v="14"/>
    <s v="Number"/>
    <n v="220"/>
    <n v="50832"/>
    <n v="139.54"/>
    <s v="139.54 per 10000 0-4 yr olds"/>
    <x v="1447"/>
    <n v="0"/>
  </r>
  <r>
    <s v="E06000046_Hospital admissions caused by unintentional and deliberate injuries in children (aged 0-4 years)_Number"/>
    <s v="E06000046"/>
    <x v="58"/>
    <s v="Financial year"/>
    <s v="2018/19"/>
    <s v="Hospital admissions for unintentional and deliberate injuries"/>
    <x v="14"/>
    <s v="Number"/>
    <n v="120"/>
    <n v="24869"/>
    <n v="185.7"/>
    <s v="185.7 per 10000 0-4 yr olds"/>
    <x v="1448"/>
    <n v="0"/>
  </r>
  <r>
    <s v="E06000047_Hospital admissions caused by unintentional and deliberate injuries in children (aged 0-4 years)_Number"/>
    <s v="E06000047"/>
    <x v="159"/>
    <s v="Financial year"/>
    <s v="2018/19"/>
    <s v="Hospital admissions for unintentional and deliberate injuries"/>
    <x v="14"/>
    <s v="Number"/>
    <n v="520"/>
    <n v="101040"/>
    <n v="192.44"/>
    <s v="192.44 per 10000 0-4 yr olds"/>
    <x v="1449"/>
    <n v="0"/>
  </r>
  <r>
    <s v="E06000049_Hospital admissions caused by unintentional and deliberate injuries in children (aged 0-4 years)_Number"/>
    <s v="E06000049"/>
    <x v="23"/>
    <s v="Financial year"/>
    <s v="2018/19"/>
    <s v="Hospital admissions for unintentional and deliberate injuries"/>
    <x v="14"/>
    <s v="Number"/>
    <n v="320"/>
    <n v="76523"/>
    <n v="157.93"/>
    <s v="157.93 per 10000 0-4 yr olds"/>
    <x v="1450"/>
    <n v="0"/>
  </r>
  <r>
    <s v="E06000050_Hospital admissions caused by unintentional and deliberate injuries in children (aged 0-4 years)_Number"/>
    <s v="E06000050"/>
    <x v="152"/>
    <s v="Financial year"/>
    <s v="2018/19"/>
    <s v="Hospital admissions for unintentional and deliberate injuries"/>
    <x v="14"/>
    <s v="Number"/>
    <n v="285"/>
    <n v="68054"/>
    <n v="153.47"/>
    <s v="153.47 per 10000 0-4 yr olds"/>
    <x v="1451"/>
    <n v="0"/>
  </r>
  <r>
    <s v="E06000051_Hospital admissions caused by unintentional and deliberate injuries in children (aged 0-4 years)_Number"/>
    <s v="E06000051"/>
    <x v="110"/>
    <s v="Financial year"/>
    <s v="2018/19"/>
    <s v="Hospital admissions for unintentional and deliberate injuries"/>
    <x v="14"/>
    <s v="Number"/>
    <n v="180"/>
    <n v="59839"/>
    <n v="119.73"/>
    <s v="119.73 per 10000 0-4 yr olds"/>
    <x v="1452"/>
    <n v="0"/>
  </r>
  <r>
    <s v="E06000052_Hospital admissions caused by unintentional and deliberate injuries in children (aged 0-4 years)_Number"/>
    <s v="E06000052"/>
    <x v="26"/>
    <s v="Financial year"/>
    <s v="2018/19"/>
    <s v="Hospital admissions for unintentional and deliberate injuries"/>
    <x v="14"/>
    <s v="Number"/>
    <n v="360"/>
    <n v="107810"/>
    <n v="126.89"/>
    <s v="126.89 per 10000 0-4 yr olds"/>
    <x v="1453"/>
    <n v="0"/>
  </r>
  <r>
    <s v="E06000054_Hospital admissions caused by unintentional and deliberate injuries in children (aged 0-4 years)_Number"/>
    <s v="E06000054"/>
    <x v="145"/>
    <s v="Financial year"/>
    <s v="2018/19"/>
    <s v="Hospital admissions for unintentional and deliberate injuries"/>
    <x v="14"/>
    <s v="Number"/>
    <n v="380"/>
    <n v="105692"/>
    <n v="139.16"/>
    <s v="139.16 per 10000 0-4 yr olds"/>
    <x v="1454"/>
    <n v="0"/>
  </r>
  <r>
    <s v="E06000055_Hospital admissions caused by unintentional and deliberate injuries in children (aged 0-4 years)_Number"/>
    <s v="E06000055"/>
    <x v="156"/>
    <s v="Financial year"/>
    <s v="2018/19"/>
    <s v="Hospital admissions for unintentional and deliberate injuries"/>
    <x v="14"/>
    <s v="Number"/>
    <n v="130"/>
    <n v="40088"/>
    <n v="112.96"/>
    <s v="112.96 per 10000 0-4 yr olds"/>
    <x v="1455"/>
    <n v="0"/>
  </r>
  <r>
    <s v="E06000056_Hospital admissions caused by unintentional and deliberate injuries in children (aged 0-4 years)_Number"/>
    <s v="E06000056"/>
    <x v="22"/>
    <s v="Financial year"/>
    <s v="2018/19"/>
    <s v="Hospital admissions for unintentional and deliberate injuries"/>
    <x v="14"/>
    <s v="Number"/>
    <n v="215"/>
    <n v="62515"/>
    <n v="121.12"/>
    <s v="121.12 per 10000 0-4 yr olds"/>
    <x v="1456"/>
    <n v="0"/>
  </r>
  <r>
    <s v="E06000048_Hospital admissions caused by unintentional and deliberate injuries in children (aged 0-4 years)_Number"/>
    <s v="E06000048"/>
    <x v="90"/>
    <s v="Financial year"/>
    <s v="2018/19"/>
    <s v="Hospital admissions for unintentional and deliberate injuries"/>
    <x v="14"/>
    <s v="Number"/>
    <n v="250"/>
    <n v="59011"/>
    <n v="167.67"/>
    <s v="167.67 per 10000 0-4 yr olds"/>
    <x v="1457"/>
    <n v="0"/>
  </r>
  <r>
    <s v="E06000058_Hospital admissions caused by unintentional and deliberate injuries in children (aged 0-4 years)_Number"/>
    <s v="E06000058"/>
    <x v="160"/>
    <s v="Financial year"/>
    <s v="2018/19"/>
    <s v="Hospital admissions for unintentional and deliberate injuries"/>
    <x v="14"/>
    <s v="Number"/>
    <n v="275"/>
    <e v="#N/A"/>
    <n v="131.81"/>
    <s v="131.81 per 10000 0-4 yr olds"/>
    <x v="1458"/>
    <n v="0"/>
  </r>
  <r>
    <s v="E06000059_Hospital admissions caused by unintentional and deliberate injuries in children (aged 0-4 years)_Number"/>
    <s v="E06000059"/>
    <x v="35"/>
    <s v="Financial year"/>
    <s v="2018/19"/>
    <s v="Hospital admissions for unintentional and deliberate injuries"/>
    <x v="14"/>
    <s v="Number"/>
    <n v="310"/>
    <e v="#N/A"/>
    <n v="190.43"/>
    <s v="190.43 per 10000 0-4 yr olds"/>
    <x v="1459"/>
    <n v="0"/>
  </r>
  <r>
    <s v="E08000001_Hospital admissions caused by unintentional and deliberate injuries in children (aged 0-4 years)_Number"/>
    <s v="E08000001"/>
    <x v="9"/>
    <s v="Financial year"/>
    <s v="2018/19"/>
    <s v="Hospital admissions for unintentional and deliberate injuries"/>
    <x v="14"/>
    <s v="Number"/>
    <n v="295"/>
    <n v="67670"/>
    <n v="152.9"/>
    <s v="152.9 per 10000 0-4 yr olds"/>
    <x v="1460"/>
    <n v="0"/>
  </r>
  <r>
    <s v="E08000002_Hospital admissions caused by unintentional and deliberate injuries in children (aged 0-4 years)_Number"/>
    <s v="E08000002"/>
    <x v="18"/>
    <s v="Financial year"/>
    <s v="2018/19"/>
    <s v="Hospital admissions for unintentional and deliberate injuries"/>
    <x v="14"/>
    <s v="Number"/>
    <n v="275"/>
    <n v="43142"/>
    <n v="232.68"/>
    <s v="232.68 per 10000 0-4 yr olds"/>
    <x v="1461"/>
    <n v="0"/>
  </r>
  <r>
    <s v="E08000003_Hospital admissions caused by unintentional and deliberate injuries in children (aged 0-4 years)_Number"/>
    <s v="E08000003"/>
    <x v="76"/>
    <s v="Financial year"/>
    <s v="2018/19"/>
    <s v="Hospital admissions for unintentional and deliberate injuries"/>
    <x v="14"/>
    <s v="Number"/>
    <n v="860"/>
    <n v="121962"/>
    <n v="227.71"/>
    <s v="227.71 per 10000 0-4 yr olds"/>
    <x v="1462"/>
    <n v="0"/>
  </r>
  <r>
    <s v="E08000004_Hospital admissions caused by unintentional and deliberate injuries in children (aged 0-4 years)_Number"/>
    <s v="E08000004"/>
    <x v="93"/>
    <s v="Financial year"/>
    <s v="2018/19"/>
    <s v="Hospital admissions for unintentional and deliberate injuries"/>
    <x v="14"/>
    <s v="Number"/>
    <n v="475"/>
    <n v="59416"/>
    <n v="282.87"/>
    <s v="282.87 per 10000 0-4 yr olds"/>
    <x v="1463"/>
    <n v="0"/>
  </r>
  <r>
    <s v="E08000005_Hospital admissions caused by unintentional and deliberate injuries in children (aged 0-4 years)_Number"/>
    <s v="E08000005"/>
    <x v="103"/>
    <s v="Financial year"/>
    <s v="2018/19"/>
    <s v="Hospital admissions for unintentional and deliberate injuries"/>
    <x v="14"/>
    <s v="Number"/>
    <n v="430"/>
    <n v="52689"/>
    <n v="284.33999999999997"/>
    <s v="284.34 per 10000 0-4 yr olds"/>
    <x v="1464"/>
    <n v="0"/>
  </r>
  <r>
    <s v="E08000006_Hospital admissions caused by unintentional and deliberate injuries in children (aged 0-4 years)_Number"/>
    <s v="E08000006"/>
    <x v="106"/>
    <s v="Financial year"/>
    <s v="2018/19"/>
    <s v="Hospital admissions for unintentional and deliberate injuries"/>
    <x v="14"/>
    <s v="Number"/>
    <n v="365"/>
    <n v="56566"/>
    <n v="207.22"/>
    <s v="207.22 per 10000 0-4 yr olds"/>
    <x v="1465"/>
    <n v="0"/>
  </r>
  <r>
    <s v="E08000007_Hospital admissions caused by unintentional and deliberate injuries in children (aged 0-4 years)_Number"/>
    <s v="E08000007"/>
    <x v="121"/>
    <s v="Financial year"/>
    <s v="2018/19"/>
    <s v="Hospital admissions for unintentional and deliberate injuries"/>
    <x v="14"/>
    <s v="Number"/>
    <n v="245"/>
    <n v="63141"/>
    <n v="138.96"/>
    <s v="138.96 per 10000 0-4 yr olds"/>
    <x v="1466"/>
    <n v="0"/>
  </r>
  <r>
    <s v="E08000008_Hospital admissions caused by unintentional and deliberate injuries in children (aged 0-4 years)_Number"/>
    <s v="E08000008"/>
    <x v="129"/>
    <s v="Financial year"/>
    <s v="2018/19"/>
    <s v="Hospital admissions for unintentional and deliberate injuries"/>
    <x v="14"/>
    <s v="Number"/>
    <n v="275"/>
    <n v="50223"/>
    <n v="189.66"/>
    <s v="189.66 per 10000 0-4 yr olds"/>
    <x v="1467"/>
    <n v="0"/>
  </r>
  <r>
    <s v="E08000009_Hospital admissions caused by unintentional and deliberate injuries in children (aged 0-4 years)_Number"/>
    <s v="E08000009"/>
    <x v="134"/>
    <s v="Financial year"/>
    <s v="2018/19"/>
    <s v="Hospital admissions for unintentional and deliberate injuries"/>
    <x v="14"/>
    <s v="Number"/>
    <n v="250"/>
    <n v="56087"/>
    <n v="170.06"/>
    <s v="170.06 per 10000 0-4 yr olds"/>
    <x v="1468"/>
    <n v="0"/>
  </r>
  <r>
    <s v="E08000010_Hospital admissions caused by unintentional and deliberate injuries in children (aged 0-4 years)_Number"/>
    <s v="E08000010"/>
    <x v="144"/>
    <s v="Financial year"/>
    <s v="2018/19"/>
    <s v="Hospital admissions for unintentional and deliberate injuries"/>
    <x v="14"/>
    <s v="Number"/>
    <n v="235"/>
    <n v="68388"/>
    <n v="127.37"/>
    <s v="127.37 per 10000 0-4 yr olds"/>
    <x v="1469"/>
    <n v="0"/>
  </r>
  <r>
    <s v="E08000011_Hospital admissions caused by unintentional and deliberate injuries in children (aged 0-4 years)_Number"/>
    <s v="E08000011"/>
    <x v="66"/>
    <s v="Financial year"/>
    <s v="2018/19"/>
    <s v="Hospital admissions for unintentional and deliberate injuries"/>
    <x v="14"/>
    <s v="Number"/>
    <n v="150"/>
    <n v="33477"/>
    <n v="148.87"/>
    <s v="148.87 per 10000 0-4 yr olds"/>
    <x v="1470"/>
    <n v="0"/>
  </r>
  <r>
    <s v="E08000012_Hospital admissions caused by unintentional and deliberate injuries in children (aged 0-4 years)_Number"/>
    <s v="E08000012"/>
    <x v="74"/>
    <s v="Financial year"/>
    <s v="2018/19"/>
    <s v="Hospital admissions for unintentional and deliberate injuries"/>
    <x v="14"/>
    <s v="Number"/>
    <n v="445"/>
    <n v="94902"/>
    <n v="149.94999999999999"/>
    <s v="149.95 per 10000 0-4 yr olds"/>
    <x v="1471"/>
    <n v="0"/>
  </r>
  <r>
    <s v="E08000013_Hospital admissions caused by unintentional and deliberate injuries in children (aged 0-4 years)_Number"/>
    <s v="E08000013"/>
    <x v="153"/>
    <s v="Financial year"/>
    <s v="2018/19"/>
    <s v="Hospital admissions for unintentional and deliberate injuries"/>
    <x v="14"/>
    <s v="Number"/>
    <n v="130"/>
    <n v="36785"/>
    <n v="126.43"/>
    <s v="126.43 per 10000 0-4 yr olds"/>
    <x v="1472"/>
    <n v="0"/>
  </r>
  <r>
    <s v="E08000014_Hospital admissions caused by unintentional and deliberate injuries in children (aged 0-4 years)_Number"/>
    <s v="E08000014"/>
    <x v="108"/>
    <s v="Financial year"/>
    <s v="2018/19"/>
    <s v="Hospital admissions for unintentional and deliberate injuries"/>
    <x v="14"/>
    <s v="Number"/>
    <n v="200"/>
    <n v="53833"/>
    <n v="138.49"/>
    <s v="138.49 per 10000 0-4 yr olds"/>
    <x v="1473"/>
    <n v="0"/>
  </r>
  <r>
    <s v="E08000015_Hospital admissions caused by unintentional and deliberate injuries in children (aged 0-4 years)_Number"/>
    <s v="E08000015"/>
    <x v="147"/>
    <s v="Financial year"/>
    <s v="2018/19"/>
    <s v="Hospital admissions for unintentional and deliberate injuries"/>
    <x v="14"/>
    <s v="Number"/>
    <n v="210"/>
    <n v="67576"/>
    <n v="116.34"/>
    <s v="116.34 per 10000 0-4 yr olds"/>
    <x v="1474"/>
    <n v="0"/>
  </r>
  <r>
    <s v="E08000016_Hospital admissions caused by unintentional and deliberate injuries in children (aged 0-4 years)_Number"/>
    <s v="E08000016"/>
    <x v="2"/>
    <s v="Financial year"/>
    <s v="2018/19"/>
    <s v="Hospital admissions for unintentional and deliberate injuries"/>
    <x v="14"/>
    <s v="Number"/>
    <n v="140"/>
    <n v="50727"/>
    <n v="98.4"/>
    <s v="98.4 per 10000 0-4 yr olds"/>
    <x v="1475"/>
    <n v="0"/>
  </r>
  <r>
    <s v="E08000017_Hospital admissions caused by unintentional and deliberate injuries in children (aged 0-4 years)_Number"/>
    <s v="E08000017"/>
    <x v="34"/>
    <s v="Financial year"/>
    <s v="2018/19"/>
    <s v="Hospital admissions for unintentional and deliberate injuries"/>
    <x v="14"/>
    <s v="Number"/>
    <n v="170"/>
    <n v="66448"/>
    <n v="93.06"/>
    <s v="93.06 per 10000 0-4 yr olds"/>
    <x v="1476"/>
    <n v="0"/>
  </r>
  <r>
    <s v="E08000018_Hospital admissions caused by unintentional and deliberate injuries in children (aged 0-4 years)_Number"/>
    <s v="E08000018"/>
    <x v="104"/>
    <s v="Financial year"/>
    <s v="2018/19"/>
    <s v="Hospital admissions for unintentional and deliberate injuries"/>
    <x v="14"/>
    <s v="Number"/>
    <n v="140"/>
    <n v="57196"/>
    <n v="88.43"/>
    <s v="88.43 per 10000 0-4 yr olds"/>
    <x v="1477"/>
    <n v="0"/>
  </r>
  <r>
    <s v="E08000019_Hospital admissions caused by unintentional and deliberate injuries in children (aged 0-4 years)_Number"/>
    <s v="E08000019"/>
    <x v="109"/>
    <s v="Financial year"/>
    <s v="2018/19"/>
    <s v="Hospital admissions for unintentional and deliberate injuries"/>
    <x v="14"/>
    <s v="Number"/>
    <n v="310"/>
    <n v="117497"/>
    <n v="94.8"/>
    <s v="94.8 per 10000 0-4 yr olds"/>
    <x v="1478"/>
    <n v="0"/>
  </r>
  <r>
    <s v="E08000021_Hospital admissions caused by unintentional and deliberate injuries in children (aged 0-4 years)_Number"/>
    <s v="E08000021"/>
    <x v="81"/>
    <s v="Financial year"/>
    <s v="2018/19"/>
    <s v="Hospital admissions for unintentional and deliberate injuries"/>
    <x v="14"/>
    <s v="Number"/>
    <n v="225"/>
    <n v="58056"/>
    <n v="135.30000000000001"/>
    <s v="135.3 per 10000 0-4 yr olds"/>
    <x v="1479"/>
    <n v="0"/>
  </r>
  <r>
    <s v="E08000022_Hospital admissions caused by unintentional and deliberate injuries in children (aged 0-4 years)_Number"/>
    <s v="E08000022"/>
    <x v="87"/>
    <s v="Financial year"/>
    <s v="2018/19"/>
    <s v="Hospital admissions for unintentional and deliberate injuries"/>
    <x v="14"/>
    <s v="Number"/>
    <n v="160"/>
    <n v="41360"/>
    <n v="139.47999999999999"/>
    <s v="139.48 per 10000 0-4 yr olds"/>
    <x v="1480"/>
    <n v="0"/>
  </r>
  <r>
    <s v="E08000023_Hospital admissions caused by unintentional and deliberate injuries in children (aged 0-4 years)_Number"/>
    <s v="E08000023"/>
    <x v="115"/>
    <s v="Financial year"/>
    <s v="2018/19"/>
    <s v="Hospital admissions for unintentional and deliberate injuries"/>
    <x v="14"/>
    <s v="Number"/>
    <n v="145"/>
    <n v="29920"/>
    <n v="173.47"/>
    <s v="173.47 per 10000 0-4 yr olds"/>
    <x v="1481"/>
    <n v="0"/>
  </r>
  <r>
    <s v="E08000024_Hospital admissions caused by unintentional and deliberate injuries in children (aged 0-4 years)_Number"/>
    <s v="E08000024"/>
    <x v="125"/>
    <s v="Financial year"/>
    <s v="2018/19"/>
    <s v="Hospital admissions for unintentional and deliberate injuries"/>
    <x v="14"/>
    <s v="Number"/>
    <n v="305"/>
    <n v="54563"/>
    <n v="203.96"/>
    <s v="203.96 per 10000 0-4 yr olds"/>
    <x v="1482"/>
    <n v="0"/>
  </r>
  <r>
    <s v="E08000025_Hospital admissions caused by unintentional and deliberate injuries in children (aged 0-4 years)_Number"/>
    <s v="E08000025"/>
    <x v="6"/>
    <s v="Financial year"/>
    <s v="2018/19"/>
    <s v="Hospital admissions for unintentional and deliberate injuries"/>
    <x v="14"/>
    <s v="Number"/>
    <n v="1195"/>
    <n v="288388"/>
    <n v="143.05000000000001"/>
    <s v="143.05 per 10000 0-4 yr olds"/>
    <x v="1483"/>
    <n v="0"/>
  </r>
  <r>
    <s v="E08000026_Hospital admissions caused by unintentional and deliberate injuries in children (aged 0-4 years)_Number"/>
    <s v="E08000026"/>
    <x v="27"/>
    <s v="Financial year"/>
    <s v="2018/19"/>
    <s v="Hospital admissions for unintentional and deliberate injuries"/>
    <x v="14"/>
    <s v="Number"/>
    <n v="550"/>
    <n v="78994"/>
    <n v="238.43"/>
    <s v="238.43 per 10000 0-4 yr olds"/>
    <x v="1484"/>
    <n v="0"/>
  </r>
  <r>
    <s v="E08000027_Hospital admissions caused by unintentional and deliberate injuries in children (aged 0-4 years)_Number"/>
    <s v="E08000027"/>
    <x v="36"/>
    <s v="Financial year"/>
    <s v="2018/19"/>
    <s v="Hospital admissions for unintentional and deliberate injuries"/>
    <x v="14"/>
    <s v="Number"/>
    <n v="185"/>
    <n v="69265"/>
    <n v="96.85"/>
    <s v="96.85 per 10000 0-4 yr olds"/>
    <x v="1485"/>
    <n v="0"/>
  </r>
  <r>
    <s v="E08000028_Hospital admissions caused by unintentional and deliberate injuries in children (aged 0-4 years)_Number"/>
    <s v="E08000028"/>
    <x v="107"/>
    <s v="Financial year"/>
    <s v="2018/19"/>
    <s v="Hospital admissions for unintentional and deliberate injuries"/>
    <x v="14"/>
    <s v="Number"/>
    <n v="305"/>
    <n v="81920"/>
    <n v="128.30000000000001"/>
    <s v="128.3 per 10000 0-4 yr olds"/>
    <x v="1486"/>
    <n v="0"/>
  </r>
  <r>
    <s v="E08000029_Hospital admissions caused by unintentional and deliberate injuries in children (aged 0-4 years)_Number"/>
    <s v="E08000029"/>
    <x v="112"/>
    <s v="Financial year"/>
    <s v="2018/19"/>
    <s v="Hospital admissions for unintentional and deliberate injuries"/>
    <x v="14"/>
    <s v="Number"/>
    <n v="175"/>
    <n v="46946"/>
    <n v="141.21"/>
    <s v="141.21 per 10000 0-4 yr olds"/>
    <x v="1487"/>
    <n v="0"/>
  </r>
  <r>
    <s v="E08000030_Hospital admissions caused by unintentional and deliberate injuries in children (aged 0-4 years)_Number"/>
    <s v="E08000030"/>
    <x v="136"/>
    <s v="Financial year"/>
    <s v="2018/19"/>
    <s v="Hospital admissions for unintentional and deliberate injuries"/>
    <x v="14"/>
    <s v="Number"/>
    <n v="195"/>
    <n v="68157"/>
    <n v="99.24"/>
    <s v="99.24 per 10000 0-4 yr olds"/>
    <x v="1488"/>
    <n v="0"/>
  </r>
  <r>
    <s v="E08000031_Hospital admissions caused by unintentional and deliberate injuries in children (aged 0-4 years)_Number"/>
    <s v="E08000031"/>
    <x v="149"/>
    <s v="Financial year"/>
    <s v="2018/19"/>
    <s v="Hospital admissions for unintentional and deliberate injuries"/>
    <x v="14"/>
    <s v="Number"/>
    <n v="180"/>
    <n v="61244"/>
    <n v="99.86"/>
    <s v="99.86 per 10000 0-4 yr olds"/>
    <x v="1489"/>
    <n v="0"/>
  </r>
  <r>
    <s v="E08000032_Hospital admissions caused by unintentional and deliberate injuries in children (aged 0-4 years)_Number"/>
    <s v="E08000032"/>
    <x v="12"/>
    <s v="Financial year"/>
    <s v="2018/19"/>
    <s v="Hospital admissions for unintentional and deliberate injuries"/>
    <x v="14"/>
    <s v="Number"/>
    <n v="645"/>
    <n v="142005"/>
    <n v="162.44999999999999"/>
    <s v="162.45 per 10000 0-4 yr olds"/>
    <x v="1490"/>
    <n v="0"/>
  </r>
  <r>
    <s v="E08000033_Hospital admissions caused by unintentional and deliberate injuries in children (aged 0-4 years)_Number"/>
    <s v="E08000033"/>
    <x v="19"/>
    <s v="Financial year"/>
    <s v="2018/19"/>
    <s v="Hospital admissions for unintentional and deliberate injuries"/>
    <x v="14"/>
    <s v="Number"/>
    <n v="200"/>
    <n v="46021"/>
    <n v="160.66999999999999"/>
    <s v="160.67 per 10000 0-4 yr olds"/>
    <x v="1491"/>
    <n v="0"/>
  </r>
  <r>
    <s v="E08000034_Hospital admissions caused by unintentional and deliberate injuries in children (aged 0-4 years)_Number"/>
    <s v="E08000034"/>
    <x v="65"/>
    <s v="Financial year"/>
    <s v="2018/19"/>
    <s v="Hospital admissions for unintentional and deliberate injuries"/>
    <x v="14"/>
    <s v="Number"/>
    <n v="330"/>
    <n v="100174"/>
    <n v="120.24"/>
    <s v="120.24 per 10000 0-4 yr olds"/>
    <x v="1492"/>
    <n v="0"/>
  </r>
  <r>
    <s v="E08000035_Hospital admissions caused by unintentional and deliberate injuries in children (aged 0-4 years)_Number"/>
    <s v="E08000035"/>
    <x v="69"/>
    <s v="Financial year"/>
    <s v="2018/19"/>
    <s v="Hospital admissions for unintentional and deliberate injuries"/>
    <x v="14"/>
    <s v="Number"/>
    <n v="550"/>
    <n v="168176"/>
    <n v="108.92"/>
    <s v="108.92 per 10000 0-4 yr olds"/>
    <x v="1493"/>
    <n v="0"/>
  </r>
  <r>
    <s v="E08000036_Hospital admissions caused by unintentional and deliberate injuries in children (aged 0-4 years)_Number"/>
    <s v="E08000036"/>
    <x v="135"/>
    <s v="Financial year"/>
    <s v="2018/19"/>
    <s v="Hospital admissions for unintentional and deliberate injuries"/>
    <x v="14"/>
    <s v="Number"/>
    <n v="320"/>
    <n v="72893"/>
    <n v="151.31"/>
    <s v="151.31 per 10000 0-4 yr olds"/>
    <x v="1494"/>
    <n v="0"/>
  </r>
  <r>
    <s v="E08000020_Hospital admissions caused by unintentional and deliberate injuries in children (aged 0-4 years)_Number"/>
    <s v="E08000020"/>
    <x v="43"/>
    <s v="Financial year"/>
    <s v="2018/19"/>
    <s v="Hospital admissions for unintentional and deliberate injuries"/>
    <x v="14"/>
    <s v="Number"/>
    <n v="150"/>
    <n v="39605"/>
    <n v="138.16"/>
    <s v="138.16 per 10000 0-4 yr olds"/>
    <x v="1495"/>
    <n v="0"/>
  </r>
  <r>
    <s v="E09000002_Hospital admissions caused by unintentional and deliberate injuries in children (aged 0-4 years)_Number"/>
    <s v="E09000002"/>
    <x v="0"/>
    <s v="Financial year"/>
    <s v="2018/19"/>
    <s v="Hospital admissions for unintentional and deliberate injuries"/>
    <x v="14"/>
    <s v="Number"/>
    <n v="130"/>
    <n v="63401"/>
    <n v="66.599999999999994"/>
    <s v="66.6 per 10000 0-4 yr olds"/>
    <x v="1496"/>
    <n v="0"/>
  </r>
  <r>
    <s v="E09000003_Hospital admissions caused by unintentional and deliberate injuries in children (aged 0-4 years)_Number"/>
    <s v="E09000003"/>
    <x v="1"/>
    <s v="Financial year"/>
    <s v="2018/19"/>
    <s v="Hospital admissions for unintentional and deliberate injuries"/>
    <x v="14"/>
    <s v="Number"/>
    <n v="175"/>
    <n v="92701"/>
    <n v="66.010000000000005"/>
    <s v="66.01 per 10000 0-4 yr olds"/>
    <x v="1497"/>
    <n v="0"/>
  </r>
  <r>
    <s v="E09000004_Hospital admissions caused by unintentional and deliberate injuries in children (aged 0-4 years)_Number"/>
    <s v="E09000004"/>
    <x v="5"/>
    <s v="Financial year"/>
    <s v="2018/19"/>
    <s v="Hospital admissions for unintentional and deliberate injuries"/>
    <x v="14"/>
    <s v="Number"/>
    <n v="150"/>
    <n v="56853"/>
    <n v="93.81"/>
    <s v="93.81 per 10000 0-4 yr olds"/>
    <x v="1498"/>
    <n v="0"/>
  </r>
  <r>
    <s v="E09000005_Hospital admissions caused by unintentional and deliberate injuries in children (aged 0-4 years)_Number"/>
    <s v="E09000005"/>
    <x v="13"/>
    <s v="Financial year"/>
    <s v="2018/19"/>
    <s v="Hospital admissions for unintentional and deliberate injuries"/>
    <x v="14"/>
    <s v="Number"/>
    <n v="170"/>
    <n v="77893"/>
    <n v="69.16"/>
    <s v="69.16 per 10000 0-4 yr olds"/>
    <x v="1499"/>
    <n v="0"/>
  </r>
  <r>
    <s v="E09000006_Hospital admissions caused by unintentional and deliberate injuries in children (aged 0-4 years)_Number"/>
    <s v="E09000006"/>
    <x v="16"/>
    <s v="Financial year"/>
    <s v="2018/19"/>
    <s v="Hospital admissions for unintentional and deliberate injuries"/>
    <x v="14"/>
    <s v="Number"/>
    <n v="130"/>
    <n v="75055"/>
    <n v="60.3"/>
    <s v="60.3 per 10000 0-4 yr olds"/>
    <x v="1500"/>
    <n v="0"/>
  </r>
  <r>
    <s v="E09000007_Hospital admissions caused by unintentional and deliberate injuries in children (aged 0-4 years)_Number"/>
    <s v="E09000007"/>
    <x v="21"/>
    <s v="Financial year"/>
    <s v="2018/19"/>
    <s v="Hospital admissions for unintentional and deliberate injuries"/>
    <x v="14"/>
    <s v="Number"/>
    <n v="105"/>
    <n v="50983"/>
    <n v="74.790000000000006"/>
    <s v="74.79 per 10000 0-4 yr olds"/>
    <x v="1362"/>
    <n v="0"/>
  </r>
  <r>
    <s v="E09000008_Hospital admissions caused by unintentional and deliberate injuries in children (aged 0-4 years)_Number"/>
    <s v="E09000008"/>
    <x v="28"/>
    <s v="Financial year"/>
    <s v="2018/19"/>
    <s v="Hospital admissions for unintentional and deliberate injuries"/>
    <x v="14"/>
    <s v="Number"/>
    <n v="225"/>
    <n v="94702"/>
    <n v="80.430000000000007"/>
    <s v="80.43 per 10000 0-4 yr olds"/>
    <x v="1501"/>
    <n v="0"/>
  </r>
  <r>
    <s v="E09000009_Hospital admissions caused by unintentional and deliberate injuries in children (aged 0-4 years)_Number"/>
    <s v="E09000009"/>
    <x v="38"/>
    <s v="Financial year"/>
    <s v="2018/19"/>
    <s v="Hospital admissions for unintentional and deliberate injuries"/>
    <x v="14"/>
    <s v="Number"/>
    <n v="190"/>
    <n v="81732"/>
    <n v="77.239999999999995"/>
    <s v="77.24 per 10000 0-4 yr olds"/>
    <x v="1502"/>
    <n v="0"/>
  </r>
  <r>
    <s v="E09000010_Hospital admissions caused by unintentional and deliberate injuries in children (aged 0-4 years)_Number"/>
    <s v="E09000010"/>
    <x v="41"/>
    <s v="Financial year"/>
    <s v="2018/19"/>
    <s v="Hospital admissions for unintentional and deliberate injuries"/>
    <x v="14"/>
    <s v="Number"/>
    <n v="250"/>
    <n v="84497"/>
    <n v="102.79"/>
    <s v="102.79 per 10000 0-4 yr olds"/>
    <x v="1503"/>
    <n v="0"/>
  </r>
  <r>
    <s v="E09000011_Hospital admissions caused by unintentional and deliberate injuries in children (aged 0-4 years)_Number"/>
    <s v="E09000011"/>
    <x v="45"/>
    <s v="Financial year"/>
    <s v="2018/19"/>
    <s v="Hospital admissions for unintentional and deliberate injuries"/>
    <x v="14"/>
    <s v="Number"/>
    <n v="175"/>
    <n v="68917"/>
    <n v="79.72"/>
    <s v="79.72 per 10000 0-4 yr olds"/>
    <x v="1504"/>
    <n v="0"/>
  </r>
  <r>
    <s v="E09000012_Hospital admissions caused by unintentional and deliberate injuries in children (aged 0-4 years)_Number"/>
    <s v="E09000012"/>
    <x v="46"/>
    <s v="Financial year"/>
    <s v="2018/19"/>
    <s v="Hospital admissions for unintentional and deliberate injuries"/>
    <x v="14"/>
    <s v="Number"/>
    <n v="215"/>
    <n v="63655"/>
    <n v="103.56"/>
    <s v="103.56 per 10000 0-4 yr olds"/>
    <x v="1505"/>
    <n v="0"/>
  </r>
  <r>
    <s v="E09000013_Hospital admissions caused by unintentional and deliberate injuries in children (aged 0-4 years)_Number"/>
    <s v="E09000013"/>
    <x v="48"/>
    <s v="Financial year"/>
    <s v="2018/19"/>
    <s v="Hospital admissions for unintentional and deliberate injuries"/>
    <x v="14"/>
    <s v="Number"/>
    <n v="60"/>
    <n v="36898"/>
    <n v="52.61"/>
    <s v="52.61 per 10000 0-4 yr olds"/>
    <x v="1506"/>
    <n v="0"/>
  </r>
  <r>
    <s v="E09000014_Hospital admissions caused by unintentional and deliberate injuries in children (aged 0-4 years)_Number"/>
    <s v="E09000014"/>
    <x v="50"/>
    <s v="Financial year"/>
    <s v="2018/19"/>
    <s v="Hospital admissions for unintentional and deliberate injuries"/>
    <x v="14"/>
    <s v="Number"/>
    <n v="175"/>
    <n v="60398"/>
    <n v="94.16"/>
    <s v="94.16 per 10000 0-4 yr olds"/>
    <x v="1507"/>
    <n v="0"/>
  </r>
  <r>
    <s v="E09000015_Hospital admissions caused by unintentional and deliberate injuries in children (aged 0-4 years)_Number"/>
    <s v="E09000015"/>
    <x v="51"/>
    <s v="Financial year"/>
    <s v="2018/19"/>
    <s v="Hospital admissions for unintentional and deliberate injuries"/>
    <x v="14"/>
    <s v="Number"/>
    <n v="145"/>
    <n v="58373"/>
    <n v="81.709999999999994"/>
    <s v="81.71 per 10000 0-4 yr olds"/>
    <x v="1508"/>
    <n v="0"/>
  </r>
  <r>
    <s v="E09000016_Hospital admissions caused by unintentional and deliberate injuries in children (aged 0-4 years)_Number"/>
    <s v="E09000016"/>
    <x v="53"/>
    <s v="Financial year"/>
    <s v="2018/19"/>
    <s v="Hospital admissions for unintentional and deliberate injuries"/>
    <x v="14"/>
    <s v="Number"/>
    <n v="140"/>
    <n v="57541"/>
    <n v="80.599999999999994"/>
    <s v="80.6 per 10000 0-4 yr olds"/>
    <x v="1509"/>
    <n v="0"/>
  </r>
  <r>
    <s v="E09000017_Hospital admissions caused by unintentional and deliberate injuries in children (aged 0-4 years)_Number"/>
    <s v="E09000017"/>
    <x v="56"/>
    <s v="Financial year"/>
    <s v="2018/19"/>
    <s v="Hospital admissions for unintentional and deliberate injuries"/>
    <x v="14"/>
    <s v="Number"/>
    <n v="180"/>
    <n v="73377"/>
    <n v="80.040000000000006"/>
    <s v="80.04 per 10000 0-4 yr olds"/>
    <x v="1510"/>
    <n v="0"/>
  </r>
  <r>
    <s v="E09000018_Hospital admissions caused by unintentional and deliberate injuries in children (aged 0-4 years)_Number"/>
    <s v="E09000018"/>
    <x v="57"/>
    <s v="Financial year"/>
    <s v="2018/19"/>
    <s v="Hospital admissions for unintentional and deliberate injuries"/>
    <x v="14"/>
    <s v="Number"/>
    <n v="175"/>
    <n v="64898"/>
    <n v="85.94"/>
    <s v="85.94 per 10000 0-4 yr olds"/>
    <x v="1511"/>
    <n v="0"/>
  </r>
  <r>
    <s v="E09000019_Hospital admissions caused by unintentional and deliberate injuries in children (aged 0-4 years)_Number"/>
    <s v="E09000019"/>
    <x v="60"/>
    <s v="Financial year"/>
    <s v="2018/19"/>
    <s v="Hospital admissions for unintentional and deliberate injuries"/>
    <x v="14"/>
    <s v="Number"/>
    <n v="130"/>
    <n v="42098"/>
    <n v="99.03"/>
    <s v="99.03 per 10000 0-4 yr olds"/>
    <x v="1512"/>
    <n v="0"/>
  </r>
  <r>
    <s v="E09000020_Hospital admissions caused by unintentional and deliberate injuries in children (aged 0-4 years)_Number"/>
    <s v="E09000020"/>
    <x v="61"/>
    <s v="Financial year"/>
    <s v="2018/19"/>
    <s v="Hospital admissions for unintentional and deliberate injuries"/>
    <x v="14"/>
    <s v="Number"/>
    <n v="55"/>
    <n v="28678"/>
    <n v="66.89"/>
    <s v="66.89 per 10000 0-4 yr olds"/>
    <x v="1513"/>
    <n v="0"/>
  </r>
  <r>
    <s v="E09000021_Hospital admissions caused by unintentional and deliberate injuries in children (aged 0-4 years)_Number"/>
    <s v="E09000021"/>
    <x v="64"/>
    <s v="Financial year"/>
    <s v="2018/19"/>
    <s v="Hospital admissions for unintentional and deliberate injuries"/>
    <x v="14"/>
    <s v="Number"/>
    <n v="120"/>
    <n v="38977"/>
    <n v="106.28"/>
    <s v="106.28 per 10000 0-4 yr olds"/>
    <x v="1260"/>
    <n v="0"/>
  </r>
  <r>
    <s v="E09000022_Hospital admissions caused by unintentional and deliberate injuries in children (aged 0-4 years)_Number"/>
    <s v="E09000022"/>
    <x v="67"/>
    <s v="Financial year"/>
    <s v="2018/19"/>
    <s v="Hospital admissions for unintentional and deliberate injuries"/>
    <x v="14"/>
    <s v="Number"/>
    <n v="175"/>
    <n v="62629"/>
    <n v="91.08"/>
    <s v="91.08 per 10000 0-4 yr olds"/>
    <x v="1514"/>
    <n v="0"/>
  </r>
  <r>
    <s v="E09000023_Hospital admissions caused by unintentional and deliberate injuries in children (aged 0-4 years)_Number"/>
    <s v="E09000023"/>
    <x v="72"/>
    <s v="Financial year"/>
    <s v="2018/19"/>
    <s v="Hospital admissions for unintentional and deliberate injuries"/>
    <x v="14"/>
    <s v="Number"/>
    <n v="215"/>
    <n v="68458"/>
    <n v="98.56"/>
    <s v="98.56 per 10000 0-4 yr olds"/>
    <x v="1515"/>
    <n v="0"/>
  </r>
  <r>
    <s v="E09000024_Hospital admissions caused by unintentional and deliberate injuries in children (aged 0-4 years)_Number"/>
    <s v="E09000024"/>
    <x v="78"/>
    <s v="Financial year"/>
    <s v="2018/19"/>
    <s v="Hospital admissions for unintentional and deliberate injuries"/>
    <x v="14"/>
    <s v="Number"/>
    <n v="185"/>
    <n v="47266"/>
    <n v="123.38"/>
    <s v="123.38 per 10000 0-4 yr olds"/>
    <x v="1516"/>
    <n v="0"/>
  </r>
  <r>
    <s v="E09000025_Hospital admissions caused by unintentional and deliberate injuries in children (aged 0-4 years)_Number"/>
    <s v="E09000025"/>
    <x v="82"/>
    <s v="Financial year"/>
    <s v="2018/19"/>
    <s v="Hospital admissions for unintentional and deliberate injuries"/>
    <x v="14"/>
    <s v="Number"/>
    <n v="205"/>
    <n v="86567"/>
    <n v="72.56"/>
    <s v="72.56 per 10000 0-4 yr olds"/>
    <x v="1517"/>
    <n v="0"/>
  </r>
  <r>
    <s v="E09000026_Hospital admissions caused by unintentional and deliberate injuries in children (aged 0-4 years)_Number"/>
    <s v="E09000026"/>
    <x v="100"/>
    <s v="Financial year"/>
    <s v="2018/19"/>
    <s v="Hospital admissions for unintentional and deliberate injuries"/>
    <x v="14"/>
    <s v="Number"/>
    <n v="220"/>
    <n v="76159"/>
    <n v="96.73"/>
    <s v="96.73 per 10000 0-4 yr olds"/>
    <x v="1518"/>
    <n v="0"/>
  </r>
  <r>
    <s v="E09000027_Hospital admissions caused by unintentional and deliberate injuries in children (aged 0-4 years)_Number"/>
    <s v="E09000027"/>
    <x v="102"/>
    <s v="Financial year"/>
    <s v="2018/19"/>
    <s v="Hospital admissions for unintentional and deliberate injuries"/>
    <x v="14"/>
    <s v="Number"/>
    <n v="110"/>
    <n v="45525"/>
    <n v="87.14"/>
    <s v="87.14 per 10000 0-4 yr olds"/>
    <x v="1519"/>
    <n v="0"/>
  </r>
  <r>
    <s v="E09000028_Hospital admissions caused by unintentional and deliberate injuries in children (aged 0-4 years)_Number"/>
    <s v="E09000028"/>
    <x v="118"/>
    <s v="Financial year"/>
    <s v="2018/19"/>
    <s v="Hospital admissions for unintentional and deliberate injuries"/>
    <x v="14"/>
    <s v="Number"/>
    <n v="200"/>
    <n v="65121"/>
    <n v="97.56"/>
    <s v="97.56 per 10000 0-4 yr olds"/>
    <x v="1520"/>
    <n v="0"/>
  </r>
  <r>
    <s v="E09000029_Hospital admissions caused by unintentional and deliberate injuries in children (aged 0-4 years)_Number"/>
    <s v="E09000029"/>
    <x v="127"/>
    <s v="Financial year"/>
    <s v="2018/19"/>
    <s v="Hospital admissions for unintentional and deliberate injuries"/>
    <x v="14"/>
    <s v="Number"/>
    <n v="125"/>
    <n v="47941"/>
    <n v="90.88"/>
    <s v="90.88 per 10000 0-4 yr olds"/>
    <x v="1521"/>
    <n v="0"/>
  </r>
  <r>
    <s v="E09000030_Hospital admissions caused by unintentional and deliberate injuries in children (aged 0-4 years)_Number"/>
    <s v="E09000030"/>
    <x v="133"/>
    <s v="Financial year"/>
    <s v="2018/19"/>
    <s v="Hospital admissions for unintentional and deliberate injuries"/>
    <x v="14"/>
    <s v="Number"/>
    <n v="235"/>
    <n v="70973"/>
    <n v="105.82"/>
    <s v="105.82 per 10000 0-4 yr olds"/>
    <x v="1522"/>
    <n v="0"/>
  </r>
  <r>
    <s v="E09000031_Hospital admissions caused by unintentional and deliberate injuries in children (aged 0-4 years)_Number"/>
    <s v="E09000031"/>
    <x v="137"/>
    <s v="Financial year"/>
    <s v="2018/19"/>
    <s v="Hospital admissions for unintentional and deliberate injuries"/>
    <x v="14"/>
    <s v="Number"/>
    <n v="250"/>
    <n v="67017"/>
    <n v="114.67"/>
    <s v="114.67 per 10000 0-4 yr olds"/>
    <x v="1523"/>
    <n v="0"/>
  </r>
  <r>
    <s v="E09000032_Hospital admissions caused by unintentional and deliberate injuries in children (aged 0-4 years)_Number"/>
    <s v="E09000032"/>
    <x v="138"/>
    <s v="Financial year"/>
    <s v="2018/19"/>
    <s v="Hospital admissions for unintentional and deliberate injuries"/>
    <x v="14"/>
    <s v="Number"/>
    <n v="250"/>
    <n v="63840"/>
    <n v="114.29"/>
    <s v="114.29 per 10000 0-4 yr olds"/>
    <x v="1524"/>
    <n v="0"/>
  </r>
  <r>
    <s v="E09000033_Hospital admissions caused by unintentional and deliberate injuries in children (aged 0-4 years)_Number"/>
    <s v="E09000033"/>
    <x v="143"/>
    <s v="Financial year"/>
    <s v="2018/19"/>
    <s v="Hospital admissions for unintentional and deliberate injuries"/>
    <x v="14"/>
    <s v="Number"/>
    <n v="105"/>
    <n v="47445"/>
    <n v="76.69"/>
    <s v="76.69 per 10000 0-4 yr olds"/>
    <x v="1525"/>
    <n v="0"/>
  </r>
  <r>
    <s v="E10000002_Hospital admissions caused by unintentional and deliberate injuries in children (aged 0-4 years)_Number"/>
    <s v="E10000002"/>
    <x v="17"/>
    <s v="Financial year"/>
    <s v="2018/19"/>
    <s v="Hospital admissions for unintentional and deliberate injuries"/>
    <x v="14"/>
    <s v="Number"/>
    <n v="485"/>
    <n v="124321"/>
    <n v="149.66999999999999"/>
    <s v="149.67 per 10000 0-4 yr olds"/>
    <x v="1526"/>
    <n v="0"/>
  </r>
  <r>
    <s v="E10000003_Hospital admissions caused by unintentional and deliberate injuries in children (aged 0-4 years)_Number"/>
    <s v="E10000003"/>
    <x v="20"/>
    <s v="Financial year"/>
    <s v="2018/19"/>
    <s v="Hospital admissions for unintentional and deliberate injuries"/>
    <x v="14"/>
    <s v="Number"/>
    <n v="340"/>
    <n v="135719"/>
    <n v="91.17"/>
    <s v="91.17 per 10000 0-4 yr olds"/>
    <x v="1527"/>
    <n v="0"/>
  </r>
  <r>
    <s v="E10000006_Hospital admissions caused by unintentional and deliberate injuries in children (aged 0-4 years)_Number"/>
    <s v="E10000006"/>
    <x v="29"/>
    <s v="Financial year"/>
    <s v="2018/19"/>
    <s v="Hospital admissions for unintentional and deliberate injuries"/>
    <x v="14"/>
    <s v="Number"/>
    <n v="405"/>
    <n v="92500"/>
    <n v="168.29"/>
    <s v="168.29 per 10000 0-4 yr olds"/>
    <x v="1528"/>
    <n v="0"/>
  </r>
  <r>
    <s v="E10000007_Hospital admissions caused by unintentional and deliberate injuries in children (aged 0-4 years)_Number"/>
    <s v="E10000007"/>
    <x v="32"/>
    <s v="Financial year"/>
    <s v="2018/19"/>
    <s v="Hospital admissions for unintentional and deliberate injuries"/>
    <x v="14"/>
    <s v="Number"/>
    <n v="430"/>
    <n v="153272"/>
    <n v="106.94"/>
    <s v="106.94 per 10000 0-4 yr olds"/>
    <x v="1529"/>
    <n v="0"/>
  </r>
  <r>
    <s v="E10000008_Hospital admissions caused by unintentional and deliberate injuries in children (aged 0-4 years)_Number"/>
    <s v="E10000008"/>
    <x v="33"/>
    <s v="Financial year"/>
    <s v="2018/19"/>
    <s v="Hospital admissions for unintentional and deliberate injuries"/>
    <x v="14"/>
    <s v="Number"/>
    <n v="510"/>
    <n v="145878"/>
    <n v="136.68"/>
    <s v="136.68 per 10000 0-4 yr olds"/>
    <x v="1530"/>
    <n v="0"/>
  </r>
  <r>
    <s v="E10000012_Hospital admissions caused by unintentional and deliberate injuries in children (aged 0-4 years)_Number"/>
    <s v="E10000012"/>
    <x v="42"/>
    <s v="Financial year"/>
    <s v="2018/19"/>
    <s v="Hospital admissions for unintentional and deliberate injuries"/>
    <x v="14"/>
    <s v="Number"/>
    <n v="960"/>
    <n v="311172"/>
    <n v="111.65"/>
    <s v="111.65 per 10000 0-4 yr olds"/>
    <x v="1531"/>
    <n v="0"/>
  </r>
  <r>
    <s v="E10000013_Hospital admissions caused by unintentional and deliberate injuries in children (aged 0-4 years)_Number"/>
    <s v="E10000013"/>
    <x v="44"/>
    <s v="Financial year"/>
    <s v="2018/19"/>
    <s v="Hospital admissions for unintentional and deliberate injuries"/>
    <x v="14"/>
    <s v="Number"/>
    <n v="415"/>
    <n v="128136"/>
    <n v="119.88"/>
    <s v="119.88 per 10000 0-4 yr olds"/>
    <x v="1532"/>
    <n v="0"/>
  </r>
  <r>
    <s v="E10000014_Hospital admissions caused by unintentional and deliberate injuries in children (aged 0-4 years)_Number"/>
    <s v="E10000014"/>
    <x v="49"/>
    <s v="Financial year"/>
    <s v="2018/19"/>
    <s v="Hospital admissions for unintentional and deliberate injuries"/>
    <x v="14"/>
    <s v="Number"/>
    <n v="795"/>
    <n v="284002"/>
    <n v="106.87"/>
    <s v="106.87 per 10000 0-4 yr olds"/>
    <x v="1533"/>
    <n v="0"/>
  </r>
  <r>
    <s v="E10000015_Hospital admissions caused by unintentional and deliberate injuries in children (aged 0-4 years)_Number"/>
    <s v="E10000015"/>
    <x v="55"/>
    <s v="Financial year"/>
    <s v="2018/19"/>
    <s v="Hospital admissions for unintentional and deliberate injuries"/>
    <x v="14"/>
    <s v="Number"/>
    <n v="780"/>
    <n v="271005"/>
    <n v="104.33"/>
    <s v="104.33 per 10000 0-4 yr olds"/>
    <x v="1534"/>
    <n v="0"/>
  </r>
  <r>
    <s v="E10000016_Hospital admissions caused by unintentional and deliberate injuries in children (aged 0-4 years)_Number"/>
    <s v="E10000016"/>
    <x v="62"/>
    <s v="Financial year"/>
    <s v="2018/19"/>
    <s v="Hospital admissions for unintentional and deliberate injuries"/>
    <x v="14"/>
    <s v="Number"/>
    <n v="985"/>
    <n v="340140"/>
    <n v="107.74"/>
    <s v="107.74 per 10000 0-4 yr olds"/>
    <x v="1535"/>
    <n v="0"/>
  </r>
  <r>
    <s v="E10000017_Hospital admissions caused by unintentional and deliberate injuries in children (aged 0-4 years)_Number"/>
    <s v="E10000017"/>
    <x v="68"/>
    <s v="Financial year"/>
    <s v="2018/19"/>
    <s v="Hospital admissions for unintentional and deliberate injuries"/>
    <x v="14"/>
    <s v="Number"/>
    <n v="1195"/>
    <n v="249727"/>
    <n v="178.08"/>
    <s v="178.08 per 10000 0-4 yr olds"/>
    <x v="1536"/>
    <n v="0"/>
  </r>
  <r>
    <s v="E10000018_Hospital admissions caused by unintentional and deliberate injuries in children (aged 0-4 years)_Number"/>
    <s v="E10000018"/>
    <x v="71"/>
    <s v="Financial year"/>
    <s v="2018/19"/>
    <s v="Hospital admissions for unintentional and deliberate injuries"/>
    <x v="14"/>
    <s v="Number"/>
    <n v="330"/>
    <n v="140307"/>
    <n v="89.39"/>
    <s v="89.39 per 10000 0-4 yr olds"/>
    <x v="1537"/>
    <n v="0"/>
  </r>
  <r>
    <s v="E10000019_Hospital admissions caused by unintentional and deliberate injuries in children (aged 0-4 years)_Number"/>
    <s v="E10000019"/>
    <x v="73"/>
    <s v="Financial year"/>
    <s v="2018/19"/>
    <s v="Hospital admissions for unintentional and deliberate injuries"/>
    <x v="14"/>
    <s v="Number"/>
    <n v="495"/>
    <n v="145641"/>
    <n v="124.14"/>
    <s v="124.14 per 10000 0-4 yr olds"/>
    <x v="1538"/>
    <n v="0"/>
  </r>
  <r>
    <s v="E10000020_Hospital admissions caused by unintentional and deliberate injuries in children (aged 0-4 years)_Number"/>
    <s v="E10000020"/>
    <x v="83"/>
    <s v="Financial year"/>
    <s v="2018/19"/>
    <s v="Hospital admissions for unintentional and deliberate injuries"/>
    <x v="14"/>
    <s v="Number"/>
    <n v="615"/>
    <n v="170810"/>
    <n v="132.96"/>
    <s v="132.96 per 10000 0-4 yr olds"/>
    <x v="1539"/>
    <n v="0"/>
  </r>
  <r>
    <s v="E10000021_Hospital admissions caused by unintentional and deliberate injuries in children (aged 0-4 years)_Number"/>
    <s v="E10000021"/>
    <x v="89"/>
    <s v="Financial year"/>
    <s v="2018/19"/>
    <s v="Hospital admissions for unintentional and deliberate injuries"/>
    <x v="14"/>
    <s v="Number"/>
    <n v="505"/>
    <n v="170235"/>
    <n v="106.68"/>
    <s v="106.68 per 10000 0-4 yr olds"/>
    <x v="1540"/>
    <n v="0"/>
  </r>
  <r>
    <s v="E10000023_Hospital admissions caused by unintentional and deliberate injuries in children (aged 0-4 years)_Number"/>
    <s v="E10000023"/>
    <x v="88"/>
    <s v="Financial year"/>
    <s v="2018/19"/>
    <s v="Hospital admissions for unintentional and deliberate injuries"/>
    <x v="14"/>
    <s v="Number"/>
    <n v="430"/>
    <n v="117499"/>
    <n v="144.75"/>
    <s v="144.75 per 10000 0-4 yr olds"/>
    <x v="1541"/>
    <n v="0"/>
  </r>
  <r>
    <s v="E10000024_Hospital admissions caused by unintentional and deliberate injuries in children (aged 0-4 years)_Number"/>
    <s v="E10000024"/>
    <x v="92"/>
    <s v="Financial year"/>
    <s v="2018/19"/>
    <s v="Hospital admissions for unintentional and deliberate injuries"/>
    <x v="14"/>
    <s v="Number"/>
    <n v="485"/>
    <n v="166542"/>
    <n v="108.05"/>
    <s v="108.05 per 10000 0-4 yr olds"/>
    <x v="1542"/>
    <n v="0"/>
  </r>
  <r>
    <s v="E10000025_Hospital admissions caused by unintentional and deliberate injuries in children (aged 0-4 years)_Number"/>
    <s v="E10000025"/>
    <x v="94"/>
    <s v="Financial year"/>
    <s v="2018/19"/>
    <s v="Hospital admissions for unintentional and deliberate injuries"/>
    <x v="14"/>
    <s v="Number"/>
    <n v="480"/>
    <n v="144788"/>
    <n v="121.83"/>
    <s v="121.83 per 10000 0-4 yr olds"/>
    <x v="1543"/>
    <n v="0"/>
  </r>
  <r>
    <s v="E10000027_Hospital admissions caused by unintentional and deliberate injuries in children (aged 0-4 years)_Number"/>
    <s v="E10000027"/>
    <x v="113"/>
    <s v="Financial year"/>
    <s v="2018/19"/>
    <s v="Hospital admissions for unintentional and deliberate injuries"/>
    <x v="14"/>
    <s v="Number"/>
    <n v="490"/>
    <n v="110700"/>
    <n v="168.94"/>
    <s v="168.94 per 10000 0-4 yr olds"/>
    <x v="1544"/>
    <n v="0"/>
  </r>
  <r>
    <s v="E10000028_Hospital admissions caused by unintentional and deliberate injuries in children (aged 0-4 years)_Number"/>
    <s v="E10000028"/>
    <x v="120"/>
    <s v="Financial year"/>
    <s v="2018/19"/>
    <s v="Hospital admissions for unintentional and deliberate injuries"/>
    <x v="14"/>
    <s v="Number"/>
    <n v="525"/>
    <n v="169603"/>
    <n v="118.27"/>
    <s v="118.27 per 10000 0-4 yr olds"/>
    <x v="1545"/>
    <n v="0"/>
  </r>
  <r>
    <s v="E10000029_Hospital admissions caused by unintentional and deliberate injuries in children (aged 0-4 years)_Number"/>
    <s v="E10000029"/>
    <x v="124"/>
    <s v="Financial year"/>
    <s v="2018/19"/>
    <s v="Hospital admissions for unintentional and deliberate injuries"/>
    <x v="14"/>
    <s v="Number"/>
    <n v="450"/>
    <n v="152752"/>
    <n v="110.77"/>
    <s v="110.77 per 10000 0-4 yr olds"/>
    <x v="1546"/>
    <n v="0"/>
  </r>
  <r>
    <s v="E10000030_Hospital admissions caused by unintentional and deliberate injuries in children (aged 0-4 years)_Number"/>
    <s v="E10000030"/>
    <x v="126"/>
    <s v="Financial year"/>
    <s v="2018/19"/>
    <s v="Hospital admissions for unintentional and deliberate injuries"/>
    <x v="14"/>
    <s v="Number"/>
    <n v="640"/>
    <n v="261905"/>
    <n v="91.33"/>
    <s v="91.33 per 10000 0-4 yr olds"/>
    <x v="1547"/>
    <n v="0"/>
  </r>
  <r>
    <s v="E10000031_Hospital admissions caused by unintentional and deliberate injuries in children (aged 0-4 years)_Number"/>
    <s v="E10000031"/>
    <x v="140"/>
    <s v="Financial year"/>
    <s v="2018/19"/>
    <s v="Hospital admissions for unintentional and deliberate injuries"/>
    <x v="14"/>
    <s v="Number"/>
    <n v="465"/>
    <n v="115928"/>
    <n v="147.22999999999999"/>
    <s v="147.23 per 10000 0-4 yr olds"/>
    <x v="1548"/>
    <n v="0"/>
  </r>
  <r>
    <s v="E10000032_Hospital admissions caused by unintentional and deliberate injuries in children (aged 0-4 years)_Number"/>
    <s v="E10000032"/>
    <x v="142"/>
    <s v="Financial year"/>
    <s v="2018/19"/>
    <s v="Hospital admissions for unintentional and deliberate injuries"/>
    <x v="14"/>
    <s v="Number"/>
    <n v="545"/>
    <n v="174672"/>
    <n v="116.4"/>
    <s v="116.4 per 10000 0-4 yr olds"/>
    <x v="1549"/>
    <n v="0"/>
  </r>
  <r>
    <s v="E10000034_Hospital admissions caused by unintentional and deliberate injuries in children (aged 0-4 years)_Number"/>
    <s v="E10000034"/>
    <x v="150"/>
    <s v="Financial year"/>
    <s v="2018/19"/>
    <s v="Hospital admissions for unintentional and deliberate injuries"/>
    <x v="14"/>
    <s v="Number"/>
    <n v="340"/>
    <n v="117783"/>
    <n v="108.46"/>
    <s v="108.46 per 10000 0-4 yr olds"/>
    <x v="1550"/>
    <n v="0"/>
  </r>
  <r>
    <s v="E06000005_Children with SEND but no EHC plan_Number"/>
    <s v="E06000005"/>
    <x v="30"/>
    <s v="Single time point"/>
    <n v="2019"/>
    <s v="Children with SEND"/>
    <x v="15"/>
    <s v="Number"/>
    <n v="2039"/>
    <n v="22454"/>
    <n v="90.807873875478762"/>
    <s v="90.8 per 1000 0-17 yr olds"/>
    <x v="1551"/>
    <n v="0"/>
  </r>
  <r>
    <s v="E06000047_Children with SEND but no EHC plan_Number"/>
    <s v="E06000047"/>
    <x v="37"/>
    <s v="Single time point"/>
    <n v="2019"/>
    <s v="Children with SEND"/>
    <x v="15"/>
    <s v="Number"/>
    <n v="9093"/>
    <n v="101040"/>
    <n v="89.99406175771972"/>
    <s v="90 per 1000 0-17 yr olds"/>
    <x v="1552"/>
    <n v="0"/>
  </r>
  <r>
    <s v="E08000020_Children with SEND but no EHC plan_Number"/>
    <s v="E08000020"/>
    <x v="43"/>
    <s v="Single time point"/>
    <n v="2019"/>
    <s v="Children with SEND"/>
    <x v="15"/>
    <s v="Number"/>
    <n v="3471"/>
    <n v="39605"/>
    <n v="87.640449438202253"/>
    <s v="87.6 per 1000 0-17 yr olds"/>
    <x v="1553"/>
    <n v="0"/>
  </r>
  <r>
    <s v="E06000001_Children with SEND but no EHC plan_Number"/>
    <s v="E06000001"/>
    <x v="52"/>
    <s v="Single time point"/>
    <n v="2019"/>
    <s v="Children with SEND"/>
    <x v="15"/>
    <s v="Number"/>
    <n v="2042"/>
    <n v="20006"/>
    <n v="102.06937918624413"/>
    <s v="102.1 per 1000 0-17 yr olds"/>
    <x v="1554"/>
    <n v="0"/>
  </r>
  <r>
    <s v="E06000002_Children with SEND but no EHC plan_Number"/>
    <s v="E06000002"/>
    <x v="79"/>
    <s v="Single time point"/>
    <n v="2019"/>
    <s v="Children with SEND"/>
    <x v="15"/>
    <s v="Number"/>
    <n v="3374"/>
    <n v="32513"/>
    <n v="103.77387506535847"/>
    <s v="103.8 per 1000 0-17 yr olds"/>
    <x v="1555"/>
    <n v="0"/>
  </r>
  <r>
    <s v="E08000021_Children with SEND but no EHC plan_Number"/>
    <s v="E08000021"/>
    <x v="81"/>
    <s v="Single time point"/>
    <n v="2019"/>
    <s v="Children with SEND"/>
    <x v="15"/>
    <s v="Number"/>
    <n v="5934"/>
    <n v="58056"/>
    <n v="102.21165770979744"/>
    <s v="102.2 per 1000 0-17 yr olds"/>
    <x v="1556"/>
    <n v="0"/>
  </r>
  <r>
    <s v="E08000022_Children with SEND but no EHC plan_Number"/>
    <s v="E08000022"/>
    <x v="87"/>
    <s v="Single time point"/>
    <n v="2019"/>
    <s v="Children with SEND"/>
    <x v="15"/>
    <s v="Number"/>
    <n v="3646"/>
    <n v="41360"/>
    <n v="88.152804642166345"/>
    <s v="88.2 per 1000 0-17 yr olds"/>
    <x v="1557"/>
    <n v="0"/>
  </r>
  <r>
    <s v="E06000048_Children with SEND but no EHC plan_Number"/>
    <s v="E06000048"/>
    <x v="90"/>
    <s v="Single time point"/>
    <n v="2019"/>
    <s v="Children with SEND"/>
    <x v="15"/>
    <s v="Number"/>
    <n v="5119"/>
    <n v="59011"/>
    <n v="86.746538780905254"/>
    <s v="86.7 per 1000 0-17 yr olds"/>
    <x v="1558"/>
    <n v="0"/>
  </r>
  <r>
    <s v="E06000003_Children with SEND but no EHC plan_Number"/>
    <s v="E06000003"/>
    <x v="101"/>
    <s v="Single time point"/>
    <n v="2019"/>
    <s v="Children with SEND"/>
    <x v="15"/>
    <s v="Number"/>
    <n v="2797"/>
    <n v="27626"/>
    <n v="101.24520379352784"/>
    <s v="101.2 per 1000 0-17 yr olds"/>
    <x v="1559"/>
    <n v="0"/>
  </r>
  <r>
    <s v="E08000023_Children with SEND but no EHC plan_Number"/>
    <s v="E08000023"/>
    <x v="115"/>
    <s v="Single time point"/>
    <n v="2019"/>
    <s v="Children with SEND"/>
    <x v="15"/>
    <s v="Number"/>
    <n v="3699"/>
    <n v="29920"/>
    <n v="123.62967914438502"/>
    <s v="123.6 per 1000 0-17 yr olds"/>
    <x v="1560"/>
    <n v="0"/>
  </r>
  <r>
    <s v="E06000004_Children with SEND but no EHC plan_Number"/>
    <s v="E06000004"/>
    <x v="122"/>
    <s v="Single time point"/>
    <n v="2019"/>
    <s v="Children with SEND"/>
    <x v="15"/>
    <s v="Number"/>
    <n v="4027"/>
    <n v="43521"/>
    <n v="92.530042967762682"/>
    <s v="92.5 per 1000 0-17 yr olds"/>
    <x v="1561"/>
    <n v="0"/>
  </r>
  <r>
    <s v="E08000024_Children with SEND but no EHC plan_Number"/>
    <s v="E08000024"/>
    <x v="125"/>
    <s v="Single time point"/>
    <n v="2019"/>
    <s v="Children with SEND"/>
    <x v="15"/>
    <s v="Number"/>
    <n v="5477"/>
    <n v="54563"/>
    <n v="100.37937796675403"/>
    <s v="100.4 per 1000 0-17 yr olds"/>
    <x v="1562"/>
    <n v="0"/>
  </r>
  <r>
    <s v="E06000008_Children with SEND but no EHC plan_Number"/>
    <s v="E06000008"/>
    <x v="7"/>
    <s v="Single time point"/>
    <n v="2019"/>
    <s v="Children with SEND"/>
    <x v="15"/>
    <s v="Number"/>
    <n v="4342"/>
    <n v="38481"/>
    <n v="112.83490553779788"/>
    <s v="112.8 per 1000 0-17 yr olds"/>
    <x v="1563"/>
    <n v="0"/>
  </r>
  <r>
    <s v="E06000009_Children with SEND but no EHC plan_Number"/>
    <s v="E06000009"/>
    <x v="8"/>
    <s v="Single time point"/>
    <n v="2019"/>
    <s v="Children with SEND"/>
    <x v="15"/>
    <s v="Number"/>
    <n v="3315"/>
    <n v="28904"/>
    <n v="114.69000830334902"/>
    <s v="114.7 per 1000 0-17 yr olds"/>
    <x v="1564"/>
    <n v="0"/>
  </r>
  <r>
    <s v="E08000001_Children with SEND but no EHC plan_Number"/>
    <s v="E08000001"/>
    <x v="9"/>
    <s v="Single time point"/>
    <n v="2019"/>
    <s v="Children with SEND"/>
    <x v="15"/>
    <s v="Number"/>
    <n v="5850"/>
    <n v="67670"/>
    <n v="86.448943401802865"/>
    <s v="86.4 per 1000 0-17 yr olds"/>
    <x v="1565"/>
    <n v="0"/>
  </r>
  <r>
    <s v="E08000002_Children with SEND but no EHC plan_Number"/>
    <s v="E08000002"/>
    <x v="18"/>
    <s v="Single time point"/>
    <n v="2019"/>
    <s v="Children with SEND"/>
    <x v="15"/>
    <s v="Number"/>
    <n v="4003"/>
    <n v="43142"/>
    <n v="92.786611654536173"/>
    <s v="92.8 per 1000 0-17 yr olds"/>
    <x v="1566"/>
    <n v="0"/>
  </r>
  <r>
    <s v="E06000049_Children with SEND but no EHC plan_Number"/>
    <s v="E06000049"/>
    <x v="23"/>
    <s v="Single time point"/>
    <n v="2019"/>
    <s v="Children with SEND"/>
    <x v="15"/>
    <s v="Number"/>
    <n v="4748"/>
    <n v="76523"/>
    <n v="62.046704912248607"/>
    <s v="62 per 1000 0-17 yr olds"/>
    <x v="1567"/>
    <n v="0"/>
  </r>
  <r>
    <s v="E06000050_Children with SEND but no EHC plan_Number"/>
    <s v="E06000050"/>
    <x v="152"/>
    <s v="Single time point"/>
    <n v="2019"/>
    <s v="Children with SEND"/>
    <x v="15"/>
    <s v="Number"/>
    <n v="6769"/>
    <n v="68054"/>
    <n v="99.465130631557287"/>
    <s v="99.5 per 1000 0-17 yr olds"/>
    <x v="1568"/>
    <n v="0"/>
  </r>
  <r>
    <s v="E10000006_Children with SEND but no EHC plan_Number"/>
    <s v="E10000006"/>
    <x v="29"/>
    <s v="Single time point"/>
    <n v="2019"/>
    <s v="Children with SEND"/>
    <x v="15"/>
    <s v="Number"/>
    <n v="8407"/>
    <n v="92500"/>
    <n v="90.88648648648649"/>
    <s v="90.9 per 1000 0-17 yr olds"/>
    <x v="1569"/>
    <n v="0"/>
  </r>
  <r>
    <s v="E06000006_Children with SEND but no EHC plan_Number"/>
    <s v="E06000006"/>
    <x v="47"/>
    <s v="Single time point"/>
    <n v="2019"/>
    <s v="Children with SEND"/>
    <x v="15"/>
    <s v="Number"/>
    <n v="2875"/>
    <n v="28617"/>
    <n v="100.46475870985778"/>
    <s v="100.5 per 1000 0-17 yr olds"/>
    <x v="1570"/>
    <n v="0"/>
  </r>
  <r>
    <s v="E08000011_Children with SEND but no EHC plan_Number"/>
    <s v="E08000011"/>
    <x v="66"/>
    <s v="Single time point"/>
    <n v="2019"/>
    <s v="Children with SEND"/>
    <x v="15"/>
    <s v="Number"/>
    <n v="3014"/>
    <n v="33477"/>
    <n v="90.031962242733812"/>
    <s v="90 per 1000 0-17 yr olds"/>
    <x v="1571"/>
    <n v="0"/>
  </r>
  <r>
    <s v="E10000017_Children with SEND but no EHC plan_Number"/>
    <s v="E10000017"/>
    <x v="68"/>
    <s v="Single time point"/>
    <n v="2019"/>
    <s v="Children with SEND"/>
    <x v="15"/>
    <s v="Number"/>
    <n v="18318"/>
    <n v="249727"/>
    <n v="73.352100493739158"/>
    <s v="73.4 per 1000 0-17 yr olds"/>
    <x v="1572"/>
    <n v="0"/>
  </r>
  <r>
    <s v="E08000012_Children with SEND but no EHC plan_Number"/>
    <s v="E08000012"/>
    <x v="74"/>
    <s v="Single time point"/>
    <n v="2019"/>
    <s v="Children with SEND"/>
    <x v="15"/>
    <s v="Number"/>
    <n v="11847"/>
    <n v="94902"/>
    <n v="124.83403932477714"/>
    <s v="124.8 per 1000 0-17 yr olds"/>
    <x v="1573"/>
    <n v="0"/>
  </r>
  <r>
    <s v="E08000003_Children with SEND but no EHC plan_Number"/>
    <s v="E08000003"/>
    <x v="76"/>
    <s v="Single time point"/>
    <n v="2019"/>
    <s v="Children with SEND"/>
    <x v="15"/>
    <s v="Number"/>
    <n v="11825"/>
    <n v="121962"/>
    <n v="96.956429051671833"/>
    <s v="97 per 1000 0-17 yr olds"/>
    <x v="1574"/>
    <n v="0"/>
  </r>
  <r>
    <s v="E08000004_Children with SEND but no EHC plan_Number"/>
    <s v="E08000004"/>
    <x v="93"/>
    <s v="Single time point"/>
    <n v="2019"/>
    <s v="Children with SEND"/>
    <x v="15"/>
    <s v="Number"/>
    <n v="5216"/>
    <n v="59416"/>
    <n v="87.787801265652348"/>
    <s v="87.8 per 1000 0-17 yr olds"/>
    <x v="1575"/>
    <n v="0"/>
  </r>
  <r>
    <s v="E08000005_Children with SEND but no EHC plan_Number"/>
    <s v="E08000005"/>
    <x v="103"/>
    <s v="Single time point"/>
    <n v="2019"/>
    <s v="Children with SEND"/>
    <x v="15"/>
    <s v="Number"/>
    <n v="4306"/>
    <n v="52689"/>
    <n v="81.724838201522147"/>
    <s v="81.7 per 1000 0-17 yr olds"/>
    <x v="1576"/>
    <n v="0"/>
  </r>
  <r>
    <s v="E08000006_Children with SEND but no EHC plan_Number"/>
    <s v="E08000006"/>
    <x v="106"/>
    <s v="Single time point"/>
    <n v="2019"/>
    <s v="Children with SEND"/>
    <x v="15"/>
    <s v="Number"/>
    <n v="6474"/>
    <n v="56566"/>
    <n v="114.45037655128522"/>
    <s v="114.5 per 1000 0-17 yr olds"/>
    <x v="1577"/>
    <n v="0"/>
  </r>
  <r>
    <s v="E08000014_Children with SEND but no EHC plan_Number"/>
    <s v="E08000014"/>
    <x v="108"/>
    <s v="Single time point"/>
    <n v="2019"/>
    <s v="Children with SEND"/>
    <x v="15"/>
    <s v="Number"/>
    <n v="4422"/>
    <n v="53833"/>
    <n v="82.142923485594338"/>
    <s v="82.1 per 1000 0-17 yr olds"/>
    <x v="1578"/>
    <n v="0"/>
  </r>
  <r>
    <s v="E08000013_Children with SEND but no EHC plan_Number"/>
    <s v="E08000013"/>
    <x v="153"/>
    <s v="Single time point"/>
    <n v="2019"/>
    <s v="Children with SEND"/>
    <x v="15"/>
    <s v="Number"/>
    <n v="3895"/>
    <n v="36785"/>
    <n v="105.88555117575099"/>
    <s v="105.9 per 1000 0-17 yr olds"/>
    <x v="1579"/>
    <n v="0"/>
  </r>
  <r>
    <s v="E08000007_Children with SEND but no EHC plan_Number"/>
    <s v="E08000007"/>
    <x v="121"/>
    <s v="Single time point"/>
    <n v="2019"/>
    <s v="Children with SEND"/>
    <x v="15"/>
    <s v="Number"/>
    <n v="4968"/>
    <n v="63141"/>
    <n v="78.681047180120686"/>
    <s v="78.7 per 1000 0-17 yr olds"/>
    <x v="1580"/>
    <n v="0"/>
  </r>
  <r>
    <s v="E08000008_Children with SEND but no EHC plan_Number"/>
    <s v="E08000008"/>
    <x v="129"/>
    <s v="Single time point"/>
    <n v="2019"/>
    <s v="Children with SEND"/>
    <x v="15"/>
    <s v="Number"/>
    <n v="4700"/>
    <n v="50223"/>
    <n v="93.582621508073984"/>
    <s v="93.6 per 1000 0-17 yr olds"/>
    <x v="1581"/>
    <n v="0"/>
  </r>
  <r>
    <s v="E08000009_Children with SEND but no EHC plan_Number"/>
    <s v="E08000009"/>
    <x v="134"/>
    <s v="Single time point"/>
    <n v="2019"/>
    <s v="Children with SEND"/>
    <x v="15"/>
    <s v="Number"/>
    <n v="4099"/>
    <n v="56087"/>
    <n v="73.082889083031716"/>
    <s v="73.1 per 1000 0-17 yr olds"/>
    <x v="1582"/>
    <n v="0"/>
  </r>
  <r>
    <s v="E06000007_Children with SEND but no EHC plan_Number"/>
    <s v="E06000007"/>
    <x v="139"/>
    <s v="Single time point"/>
    <n v="2019"/>
    <s v="Children with SEND"/>
    <x v="15"/>
    <s v="Number"/>
    <n v="2690"/>
    <n v="44484"/>
    <n v="60.471180649222191"/>
    <s v="60.5 per 1000 0-17 yr olds"/>
    <x v="1583"/>
    <n v="0"/>
  </r>
  <r>
    <s v="E08000010_Children with SEND but no EHC plan_Number"/>
    <s v="E08000010"/>
    <x v="144"/>
    <s v="Single time point"/>
    <n v="2019"/>
    <s v="Children with SEND"/>
    <x v="15"/>
    <s v="Number"/>
    <n v="6309"/>
    <n v="68388"/>
    <n v="92.253026846815231"/>
    <s v="92.3 per 1000 0-17 yr olds"/>
    <x v="1584"/>
    <n v="0"/>
  </r>
  <r>
    <s v="E08000015_Children with SEND but no EHC plan_Number"/>
    <s v="E08000015"/>
    <x v="147"/>
    <s v="Single time point"/>
    <n v="2019"/>
    <s v="Children with SEND"/>
    <x v="15"/>
    <s v="Number"/>
    <n v="7529"/>
    <n v="67576"/>
    <n v="111.41529537113769"/>
    <s v="111.4 per 1000 0-17 yr olds"/>
    <x v="1585"/>
    <n v="0"/>
  </r>
  <r>
    <s v="E08000016_Children with SEND but no EHC plan_Number"/>
    <s v="E08000016"/>
    <x v="2"/>
    <s v="Single time point"/>
    <n v="2019"/>
    <s v="Children with SEND"/>
    <x v="15"/>
    <s v="Number"/>
    <n v="3750"/>
    <n v="50727"/>
    <n v="73.925128629723815"/>
    <s v="73.9 per 1000 0-17 yr olds"/>
    <x v="1586"/>
    <n v="0"/>
  </r>
  <r>
    <s v="E08000032_Children with SEND but no EHC plan_Number"/>
    <s v="E08000032"/>
    <x v="12"/>
    <s v="Single time point"/>
    <n v="2019"/>
    <s v="Children with SEND"/>
    <x v="15"/>
    <s v="Number"/>
    <n v="14339"/>
    <n v="142005"/>
    <n v="100.97531777050104"/>
    <s v="101 per 1000 0-17 yr olds"/>
    <x v="1587"/>
    <n v="0"/>
  </r>
  <r>
    <s v="E08000033_Children with SEND but no EHC plan_Number"/>
    <s v="E08000033"/>
    <x v="19"/>
    <s v="Single time point"/>
    <n v="2019"/>
    <s v="Children with SEND"/>
    <x v="15"/>
    <s v="Number"/>
    <n v="4629"/>
    <n v="46021"/>
    <n v="100.58451576454227"/>
    <s v="100.6 per 1000 0-17 yr olds"/>
    <x v="1588"/>
    <n v="0"/>
  </r>
  <r>
    <s v="E08000017_Children with SEND but no EHC plan_Number"/>
    <s v="E08000017"/>
    <x v="34"/>
    <s v="Single time point"/>
    <n v="2019"/>
    <s v="Children with SEND"/>
    <x v="15"/>
    <s v="Number"/>
    <n v="5584"/>
    <n v="66448"/>
    <n v="84.035636888995896"/>
    <s v="84 per 1000 0-17 yr olds"/>
    <x v="1589"/>
    <n v="0"/>
  </r>
  <r>
    <s v="E06000011_Children with SEND but no EHC plan_Number"/>
    <s v="E06000011"/>
    <x v="39"/>
    <s v="Single time point"/>
    <n v="2019"/>
    <s v="Children with SEND"/>
    <x v="15"/>
    <s v="Number"/>
    <n v="5082"/>
    <n v="62942"/>
    <n v="80.740999650471863"/>
    <s v="80.7 per 1000 0-17 yr olds"/>
    <x v="1590"/>
    <n v="0"/>
  </r>
  <r>
    <s v="E06000010_Children with SEND but no EHC plan_Number"/>
    <s v="E06000010"/>
    <x v="63"/>
    <s v="Single time point"/>
    <n v="2019"/>
    <s v="Children with SEND"/>
    <x v="15"/>
    <s v="Number"/>
    <n v="6113"/>
    <n v="57023"/>
    <n v="107.2023569436894"/>
    <s v="107.2 per 1000 0-17 yr olds"/>
    <x v="1591"/>
    <n v="0"/>
  </r>
  <r>
    <s v="E08000034_Children with SEND but no EHC plan_Number"/>
    <s v="E08000034"/>
    <x v="65"/>
    <s v="Single time point"/>
    <n v="2019"/>
    <s v="Children with SEND"/>
    <x v="15"/>
    <s v="Number"/>
    <n v="7255"/>
    <n v="100174"/>
    <n v="72.423982270848711"/>
    <s v="72.4 per 1000 0-17 yr olds"/>
    <x v="1592"/>
    <n v="0"/>
  </r>
  <r>
    <s v="E08000035_Children with SEND but no EHC plan_Number"/>
    <s v="E08000035"/>
    <x v="69"/>
    <s v="Single time point"/>
    <n v="2019"/>
    <s v="Children with SEND"/>
    <x v="15"/>
    <s v="Number"/>
    <n v="16261"/>
    <n v="168176"/>
    <n v="96.690371991247261"/>
    <s v="96.7 per 1000 0-17 yr olds"/>
    <x v="1593"/>
    <n v="0"/>
  </r>
  <r>
    <s v="E06000012_Children with SEND but no EHC plan_Number"/>
    <s v="E06000012"/>
    <x v="84"/>
    <s v="Single time point"/>
    <n v="2019"/>
    <s v="Children with SEND"/>
    <x v="15"/>
    <s v="Number"/>
    <n v="2863"/>
    <n v="34503"/>
    <n v="82.978291742747018"/>
    <s v="83 per 1000 0-17 yr olds"/>
    <x v="1594"/>
    <n v="0"/>
  </r>
  <r>
    <s v="E06000013_Children with SEND but no EHC plan_Number"/>
    <s v="E06000013"/>
    <x v="85"/>
    <s v="Single time point"/>
    <n v="2019"/>
    <s v="Children with SEND"/>
    <x v="15"/>
    <s v="Number"/>
    <n v="3135"/>
    <n v="35714"/>
    <n v="87.78070224561796"/>
    <s v="87.8 per 1000 0-17 yr olds"/>
    <x v="1595"/>
    <n v="0"/>
  </r>
  <r>
    <s v="E10000023_Children with SEND but no EHC plan_Number"/>
    <s v="E10000023"/>
    <x v="88"/>
    <s v="Single time point"/>
    <n v="2019"/>
    <s v="Children with SEND"/>
    <x v="15"/>
    <s v="Number"/>
    <n v="9740"/>
    <n v="117499"/>
    <n v="82.894322504872392"/>
    <s v="82.9 per 1000 0-17 yr olds"/>
    <x v="1596"/>
    <n v="0"/>
  </r>
  <r>
    <s v="E08000018_Children with SEND but no EHC plan_Number"/>
    <s v="E08000018"/>
    <x v="104"/>
    <s v="Single time point"/>
    <n v="2019"/>
    <s v="Children with SEND"/>
    <x v="15"/>
    <s v="Number"/>
    <n v="6260"/>
    <n v="57196"/>
    <n v="109.44821316175957"/>
    <s v="109.4 per 1000 0-17 yr olds"/>
    <x v="1597"/>
    <n v="0"/>
  </r>
  <r>
    <s v="E08000019_Children with SEND but no EHC plan_Number"/>
    <s v="E08000019"/>
    <x v="109"/>
    <s v="Single time point"/>
    <n v="2019"/>
    <s v="Children with SEND"/>
    <x v="15"/>
    <s v="Number"/>
    <n v="11476"/>
    <n v="117497"/>
    <n v="97.670578823289105"/>
    <s v="97.7 per 1000 0-17 yr olds"/>
    <x v="1598"/>
    <n v="0"/>
  </r>
  <r>
    <s v="E08000036_Children with SEND but no EHC plan_Number"/>
    <s v="E08000036"/>
    <x v="135"/>
    <s v="Single time point"/>
    <n v="2019"/>
    <s v="Children with SEND"/>
    <x v="15"/>
    <s v="Number"/>
    <n v="6527"/>
    <n v="72893"/>
    <n v="89.542205698763937"/>
    <s v="89.5 per 1000 0-17 yr olds"/>
    <x v="1599"/>
    <n v="0"/>
  </r>
  <r>
    <s v="E06000014_Children with SEND but no EHC plan_Number"/>
    <s v="E06000014"/>
    <x v="151"/>
    <s v="Single time point"/>
    <n v="2019"/>
    <s v="Children with SEND"/>
    <x v="15"/>
    <s v="Number"/>
    <n v="2741"/>
    <n v="36572"/>
    <n v="74.94804768675489"/>
    <s v="74.9 per 1000 0-17 yr olds"/>
    <x v="1600"/>
    <n v="0"/>
  </r>
  <r>
    <s v="E06000015_Children with SEND but no EHC plan_Number"/>
    <s v="E06000015"/>
    <x v="31"/>
    <s v="Single time point"/>
    <n v="2019"/>
    <s v="Children with SEND"/>
    <x v="15"/>
    <s v="Number"/>
    <n v="5886"/>
    <n v="59899"/>
    <n v="98.265413445967383"/>
    <s v="98.3 per 1000 0-17 yr olds"/>
    <x v="1601"/>
    <n v="0"/>
  </r>
  <r>
    <s v="E10000007_Children with SEND but no EHC plan_Number"/>
    <s v="E10000007"/>
    <x v="32"/>
    <s v="Single time point"/>
    <n v="2019"/>
    <s v="Children with SEND"/>
    <x v="15"/>
    <s v="Number"/>
    <n v="13963"/>
    <n v="153272"/>
    <n v="91.099483271569497"/>
    <s v="91.1 per 1000 0-17 yr olds"/>
    <x v="1602"/>
    <n v="0"/>
  </r>
  <r>
    <s v="E06000016_Children with SEND but no EHC plan_Number"/>
    <s v="E06000016"/>
    <x v="70"/>
    <s v="Single time point"/>
    <n v="2019"/>
    <s v="Children with SEND"/>
    <x v="15"/>
    <s v="Number"/>
    <n v="6830"/>
    <n v="83994"/>
    <n v="81.315332047527207"/>
    <s v="81.3 per 1000 0-17 yr olds"/>
    <x v="1603"/>
    <n v="0"/>
  </r>
  <r>
    <s v="E10000018_Children with SEND but no EHC plan_Number"/>
    <s v="E10000018"/>
    <x v="71"/>
    <s v="Single time point"/>
    <n v="2019"/>
    <s v="Children with SEND"/>
    <x v="15"/>
    <s v="Number"/>
    <n v="10872"/>
    <n v="140307"/>
    <n v="77.487224443541663"/>
    <s v="77.5 per 1000 0-17 yr olds"/>
    <x v="1604"/>
    <n v="0"/>
  </r>
  <r>
    <s v="E10000019_Children with SEND but no EHC plan_Number"/>
    <s v="E10000019"/>
    <x v="73"/>
    <s v="Single time point"/>
    <n v="2019"/>
    <s v="Children with SEND"/>
    <x v="15"/>
    <s v="Number"/>
    <n v="14437"/>
    <n v="145641"/>
    <n v="99.127306184384892"/>
    <s v="99.1 per 1000 0-17 yr olds"/>
    <x v="1605"/>
    <n v="0"/>
  </r>
  <r>
    <s v="E10000021_Children with SEND but no EHC plan_Number"/>
    <s v="E10000021"/>
    <x v="89"/>
    <s v="Single time point"/>
    <n v="2019"/>
    <s v="Children with SEND"/>
    <x v="15"/>
    <s v="Number"/>
    <n v="13037"/>
    <n v="170235"/>
    <n v="76.582371427732255"/>
    <s v="76.6 per 1000 0-17 yr olds"/>
    <x v="1606"/>
    <n v="0"/>
  </r>
  <r>
    <s v="E06000018_Children with SEND but no EHC plan_Number"/>
    <s v="E06000018"/>
    <x v="91"/>
    <s v="Single time point"/>
    <n v="2019"/>
    <s v="Children with SEND"/>
    <x v="15"/>
    <s v="Number"/>
    <n v="6714"/>
    <n v="68651"/>
    <n v="97.799012396032097"/>
    <s v="97.8 per 1000 0-17 yr olds"/>
    <x v="1607"/>
    <n v="0"/>
  </r>
  <r>
    <s v="E10000024_Children with SEND but no EHC plan_Number"/>
    <s v="E10000024"/>
    <x v="92"/>
    <s v="Single time point"/>
    <n v="2019"/>
    <s v="Children with SEND"/>
    <x v="15"/>
    <s v="Number"/>
    <n v="11460"/>
    <n v="166542"/>
    <n v="68.811470980293265"/>
    <s v="68.8 per 1000 0-17 yr olds"/>
    <x v="1608"/>
    <n v="0"/>
  </r>
  <r>
    <s v="E06000017_Children with SEND but no EHC plan_Number"/>
    <s v="E06000017"/>
    <x v="105"/>
    <s v="Single time point"/>
    <n v="2019"/>
    <s v="Children with SEND"/>
    <x v="15"/>
    <s v="Number"/>
    <n v="853"/>
    <n v="7807"/>
    <n v="109.26091968745997"/>
    <s v="109.3 per 1000 0-17 yr olds"/>
    <x v="1609"/>
    <n v="0"/>
  </r>
  <r>
    <s v="E08000025_Children with SEND but no EHC plan_Number"/>
    <s v="E08000025"/>
    <x v="6"/>
    <s v="Single time point"/>
    <n v="2019"/>
    <s v="Children with SEND"/>
    <x v="15"/>
    <s v="Number"/>
    <n v="29109"/>
    <n v="288388"/>
    <n v="100.93693218857928"/>
    <s v="100.9 per 1000 0-17 yr olds"/>
    <x v="1610"/>
    <n v="0"/>
  </r>
  <r>
    <s v="E08000026_Children with SEND but no EHC plan_Number"/>
    <s v="E08000026"/>
    <x v="27"/>
    <s v="Single time point"/>
    <n v="2019"/>
    <s v="Children with SEND"/>
    <x v="15"/>
    <s v="Number"/>
    <n v="8149"/>
    <n v="78994"/>
    <n v="103.15973365065702"/>
    <s v="103.2 per 1000 0-17 yr olds"/>
    <x v="1611"/>
    <n v="0"/>
  </r>
  <r>
    <s v="E08000027_Children with SEND but no EHC plan_Number"/>
    <s v="E08000027"/>
    <x v="36"/>
    <s v="Single time point"/>
    <n v="2019"/>
    <s v="Children with SEND"/>
    <x v="15"/>
    <s v="Number"/>
    <n v="6899"/>
    <n v="69265"/>
    <n v="99.60297408503574"/>
    <s v="99.6 per 1000 0-17 yr olds"/>
    <x v="1612"/>
    <n v="0"/>
  </r>
  <r>
    <s v="E06000019_Children with SEND but no EHC plan_Number"/>
    <s v="E06000019"/>
    <x v="54"/>
    <s v="Single time point"/>
    <n v="2019"/>
    <s v="Children with SEND"/>
    <x v="15"/>
    <s v="Number"/>
    <n v="3461"/>
    <n v="36103"/>
    <n v="95.86460958923081"/>
    <s v="95.9 per 1000 0-17 yr olds"/>
    <x v="1613"/>
    <n v="0"/>
  </r>
  <r>
    <s v="E08000028_Children with SEND but no EHC plan_Number"/>
    <s v="E08000028"/>
    <x v="107"/>
    <s v="Single time point"/>
    <n v="2019"/>
    <s v="Children with SEND"/>
    <x v="15"/>
    <s v="Number"/>
    <n v="7261"/>
    <n v="81920"/>
    <n v="88.63525390625"/>
    <s v="88.6 per 1000 0-17 yr olds"/>
    <x v="1614"/>
    <n v="0"/>
  </r>
  <r>
    <s v="E06000051_Children with SEND but no EHC plan_Number"/>
    <s v="E06000051"/>
    <x v="110"/>
    <s v="Single time point"/>
    <n v="2019"/>
    <s v="Children with SEND"/>
    <x v="15"/>
    <s v="Number"/>
    <n v="5036"/>
    <n v="59839"/>
    <n v="84.159160413776974"/>
    <s v="84.2 per 1000 0-17 yr olds"/>
    <x v="1615"/>
    <n v="0"/>
  </r>
  <r>
    <s v="E08000029_Children with SEND but no EHC plan_Number"/>
    <s v="E08000029"/>
    <x v="112"/>
    <s v="Single time point"/>
    <n v="2019"/>
    <s v="Children with SEND"/>
    <x v="15"/>
    <s v="Number"/>
    <n v="5368"/>
    <n v="46946"/>
    <n v="114.34414007583182"/>
    <s v="114.3 per 1000 0-17 yr olds"/>
    <x v="1616"/>
    <n v="0"/>
  </r>
  <r>
    <s v="E10000028_Children with SEND but no EHC plan_Number"/>
    <s v="E10000028"/>
    <x v="120"/>
    <s v="Single time point"/>
    <n v="2019"/>
    <s v="Children with SEND"/>
    <x v="15"/>
    <s v="Number"/>
    <n v="12067"/>
    <n v="169603"/>
    <n v="71.148505627848564"/>
    <s v="71.1 per 1000 0-17 yr olds"/>
    <x v="1617"/>
    <n v="0"/>
  </r>
  <r>
    <s v="E06000021_Children with SEND but no EHC plan_Number"/>
    <s v="E06000021"/>
    <x v="123"/>
    <s v="Single time point"/>
    <n v="2019"/>
    <s v="Children with SEND"/>
    <x v="15"/>
    <s v="Number"/>
    <n v="5333"/>
    <n v="57549"/>
    <n v="92.668856105232067"/>
    <s v="92.7 per 1000 0-17 yr olds"/>
    <x v="1618"/>
    <n v="0"/>
  </r>
  <r>
    <s v="E06000020_Children with SEND but no EHC plan_Number"/>
    <s v="E06000020"/>
    <x v="130"/>
    <s v="Single time point"/>
    <n v="2019"/>
    <s v="Children with SEND"/>
    <x v="15"/>
    <s v="Number"/>
    <n v="4755"/>
    <n v="40620"/>
    <n v="117.0605612998523"/>
    <s v="117.1 per 1000 0-17 yr olds"/>
    <x v="1619"/>
    <n v="0"/>
  </r>
  <r>
    <s v="E08000030_Children with SEND but no EHC plan_Number"/>
    <s v="E08000030"/>
    <x v="136"/>
    <s v="Single time point"/>
    <n v="2019"/>
    <s v="Children with SEND"/>
    <x v="15"/>
    <s v="Number"/>
    <n v="5827"/>
    <n v="68157"/>
    <n v="85.493786404918055"/>
    <s v="85.5 per 1000 0-17 yr olds"/>
    <x v="1620"/>
    <n v="0"/>
  </r>
  <r>
    <s v="E10000031_Children with SEND but no EHC plan_Number"/>
    <s v="E10000031"/>
    <x v="140"/>
    <s v="Single time point"/>
    <n v="2019"/>
    <s v="Children with SEND"/>
    <x v="15"/>
    <s v="Number"/>
    <n v="10515"/>
    <n v="115928"/>
    <n v="90.702850044855424"/>
    <s v="90.7 per 1000 0-17 yr olds"/>
    <x v="1621"/>
    <n v="0"/>
  </r>
  <r>
    <s v="E08000031_Children with SEND but no EHC plan_Number"/>
    <s v="E08000031"/>
    <x v="149"/>
    <s v="Single time point"/>
    <n v="2019"/>
    <s v="Children with SEND"/>
    <x v="15"/>
    <s v="Number"/>
    <n v="6693"/>
    <n v="61244"/>
    <n v="109.28417477630461"/>
    <s v="109.3 per 1000 0-17 yr olds"/>
    <x v="1622"/>
    <n v="0"/>
  </r>
  <r>
    <s v="E10000034_Children with SEND but no EHC plan_Number"/>
    <s v="E10000034"/>
    <x v="150"/>
    <s v="Single time point"/>
    <n v="2019"/>
    <s v="Children with SEND"/>
    <x v="15"/>
    <s v="Number"/>
    <n v="11308"/>
    <n v="117783"/>
    <n v="96.007063837735501"/>
    <s v="96 per 1000 0-17 yr olds"/>
    <x v="1623"/>
    <n v="0"/>
  </r>
  <r>
    <s v="E06000055_Children with SEND but no EHC plan_Number"/>
    <s v="E06000055"/>
    <x v="156"/>
    <s v="Single time point"/>
    <n v="2019"/>
    <s v="Children with SEND"/>
    <x v="15"/>
    <s v="Number"/>
    <n v="4307"/>
    <n v="40088"/>
    <n v="107.43863500299342"/>
    <s v="107.4 per 1000 0-17 yr olds"/>
    <x v="1624"/>
    <n v="0"/>
  </r>
  <r>
    <s v="E06000056_Children with SEND but no EHC plan_Number"/>
    <s v="E06000056"/>
    <x v="22"/>
    <s v="Single time point"/>
    <n v="2019"/>
    <s v="Children with SEND"/>
    <x v="15"/>
    <s v="Number"/>
    <n v="5128"/>
    <n v="62515"/>
    <n v="82.028313204830837"/>
    <s v="82 per 1000 0-17 yr olds"/>
    <x v="1625"/>
    <n v="0"/>
  </r>
  <r>
    <s v="E10000003_Children with SEND but no EHC plan_Number"/>
    <s v="E10000003"/>
    <x v="20"/>
    <s v="Single time point"/>
    <n v="2019"/>
    <s v="Children with SEND"/>
    <x v="15"/>
    <s v="Number"/>
    <n v="10735"/>
    <n v="135719"/>
    <n v="79.097252411232034"/>
    <s v="79.1 per 1000 0-17 yr olds"/>
    <x v="1626"/>
    <n v="0"/>
  </r>
  <r>
    <s v="E10000012_Children with SEND but no EHC plan_Number"/>
    <s v="E10000012"/>
    <x v="42"/>
    <s v="Single time point"/>
    <n v="2019"/>
    <s v="Children with SEND"/>
    <x v="15"/>
    <s v="Number"/>
    <n v="22570"/>
    <n v="311172"/>
    <n v="72.532232977260165"/>
    <s v="72.5 per 1000 0-17 yr olds"/>
    <x v="1627"/>
    <n v="0"/>
  </r>
  <r>
    <s v="E10000015_Children with SEND but no EHC plan_Number"/>
    <s v="E10000015"/>
    <x v="55"/>
    <s v="Single time point"/>
    <n v="2019"/>
    <s v="Children with SEND"/>
    <x v="15"/>
    <s v="Number"/>
    <n v="26893"/>
    <n v="271005"/>
    <n v="99.234331469899075"/>
    <s v="99.2 per 1000 0-17 yr olds"/>
    <x v="1628"/>
    <n v="0"/>
  </r>
  <r>
    <s v="E06000032_Children with SEND but no EHC plan_Number"/>
    <s v="E06000032"/>
    <x v="75"/>
    <s v="Single time point"/>
    <n v="2019"/>
    <s v="Children with SEND"/>
    <x v="15"/>
    <s v="Number"/>
    <n v="4840"/>
    <n v="57375"/>
    <n v="84.357298474945537"/>
    <s v="84.4 per 1000 0-17 yr olds"/>
    <x v="1629"/>
    <n v="0"/>
  </r>
  <r>
    <s v="E10000020_Children with SEND but no EHC plan_Number"/>
    <s v="E10000020"/>
    <x v="83"/>
    <s v="Single time point"/>
    <n v="2019"/>
    <s v="Children with SEND"/>
    <x v="15"/>
    <s v="Number"/>
    <n v="15081"/>
    <n v="170810"/>
    <n v="88.291083660207249"/>
    <s v="88.3 per 1000 0-17 yr olds"/>
    <x v="1630"/>
    <n v="0"/>
  </r>
  <r>
    <s v="E06000031_Children with SEND but no EHC plan_Number"/>
    <s v="E06000031"/>
    <x v="95"/>
    <s v="Single time point"/>
    <n v="2019"/>
    <s v="Children with SEND"/>
    <x v="15"/>
    <s v="Number"/>
    <n v="4225"/>
    <n v="51137"/>
    <n v="82.621194047362977"/>
    <s v="82.6 per 1000 0-17 yr olds"/>
    <x v="1631"/>
    <n v="0"/>
  </r>
  <r>
    <s v="E06000033_Children with SEND but no EHC plan_Number"/>
    <s v="E06000033"/>
    <x v="117"/>
    <s v="Single time point"/>
    <n v="2019"/>
    <s v="Children with SEND"/>
    <x v="15"/>
    <s v="Number"/>
    <n v="2544"/>
    <n v="39540"/>
    <n v="64.339908952959036"/>
    <s v="64.3 per 1000 0-17 yr olds"/>
    <x v="1632"/>
    <n v="0"/>
  </r>
  <r>
    <s v="E10000029_Children with SEND but no EHC plan_Number"/>
    <s v="E10000029"/>
    <x v="124"/>
    <s v="Single time point"/>
    <n v="2019"/>
    <s v="Children with SEND"/>
    <x v="15"/>
    <s v="Number"/>
    <n v="11369"/>
    <n v="152752"/>
    <n v="74.42783073216718"/>
    <s v="74.4 per 1000 0-17 yr olds"/>
    <x v="1633"/>
    <n v="0"/>
  </r>
  <r>
    <s v="E06000034_Children with SEND but no EHC plan_Number"/>
    <s v="E06000034"/>
    <x v="131"/>
    <s v="Single time point"/>
    <n v="2019"/>
    <s v="Children with SEND"/>
    <x v="15"/>
    <s v="Number"/>
    <n v="3271"/>
    <n v="43762"/>
    <n v="74.745212741648004"/>
    <s v="74.7 per 1000 0-17 yr olds"/>
    <x v="1634"/>
    <n v="0"/>
  </r>
  <r>
    <s v="E09000007_Children with SEND but no EHC plan_Number"/>
    <s v="E09000007"/>
    <x v="21"/>
    <s v="Single time point"/>
    <n v="2019"/>
    <s v="Children with SEND"/>
    <x v="15"/>
    <s v="Number"/>
    <n v="3910"/>
    <n v="50983"/>
    <n v="76.692230743581192"/>
    <s v="76.7 per 1000 0-17 yr olds"/>
    <x v="1635"/>
    <n v="0"/>
  </r>
  <r>
    <s v="E09000001_Children with SEND but no EHC plan_Number"/>
    <s v="E09000001"/>
    <x v="25"/>
    <s v="Single time point"/>
    <n v="2019"/>
    <s v="Children with SEND"/>
    <x v="15"/>
    <s v="Number"/>
    <n v="259"/>
    <n v="1453"/>
    <n v="178.25189263592566"/>
    <s v="178.3 per 1000 0-17 yr olds"/>
    <x v="1636"/>
    <n v="1"/>
  </r>
  <r>
    <s v="E09000012_Children with SEND but no EHC plan_Number"/>
    <s v="E09000012"/>
    <x v="46"/>
    <s v="Single time point"/>
    <n v="2019"/>
    <s v="Children with SEND"/>
    <x v="15"/>
    <s v="Number"/>
    <n v="5979"/>
    <n v="63655"/>
    <n v="93.928206739454879"/>
    <s v="93.9 per 1000 0-17 yr olds"/>
    <x v="1637"/>
    <n v="0"/>
  </r>
  <r>
    <s v="E09000013_Children with SEND but no EHC plan_Number"/>
    <s v="E09000013"/>
    <x v="48"/>
    <s v="Single time point"/>
    <n v="2019"/>
    <s v="Children with SEND"/>
    <x v="15"/>
    <s v="Number"/>
    <n v="3053"/>
    <n v="36898"/>
    <n v="82.741612011491128"/>
    <s v="82.7 per 1000 0-17 yr olds"/>
    <x v="1638"/>
    <n v="0"/>
  </r>
  <r>
    <s v="E09000014_Children with SEND but no EHC plan_Number"/>
    <s v="E09000014"/>
    <x v="50"/>
    <s v="Single time point"/>
    <n v="2019"/>
    <s v="Children with SEND"/>
    <x v="15"/>
    <s v="Number"/>
    <n v="5083"/>
    <n v="60398"/>
    <n v="84.158415841584159"/>
    <s v="84.2 per 1000 0-17 yr olds"/>
    <x v="1639"/>
    <n v="0"/>
  </r>
  <r>
    <s v="E09000019_Children with SEND but no EHC plan_Number"/>
    <s v="E09000019"/>
    <x v="60"/>
    <s v="Single time point"/>
    <n v="2019"/>
    <s v="Children with SEND"/>
    <x v="15"/>
    <s v="Number"/>
    <n v="3629"/>
    <n v="42098"/>
    <n v="86.20362012447147"/>
    <s v="86.2 per 1000 0-17 yr olds"/>
    <x v="1640"/>
    <n v="0"/>
  </r>
  <r>
    <s v="E09000020_Children with SEND but no EHC plan_Number"/>
    <s v="E09000020"/>
    <x v="61"/>
    <s v="Single time point"/>
    <n v="2019"/>
    <s v="Children with SEND"/>
    <x v="15"/>
    <s v="Number"/>
    <n v="2668"/>
    <n v="28678"/>
    <n v="93.032986958644258"/>
    <s v="93 per 1000 0-17 yr olds"/>
    <x v="1641"/>
    <n v="0"/>
  </r>
  <r>
    <s v="E09000022_Children with SEND but no EHC plan_Number"/>
    <s v="E09000022"/>
    <x v="67"/>
    <s v="Single time point"/>
    <n v="2019"/>
    <s v="Children with SEND"/>
    <x v="15"/>
    <s v="Number"/>
    <n v="5114"/>
    <n v="62629"/>
    <n v="81.655463124111833"/>
    <s v="81.7 per 1000 0-17 yr olds"/>
    <x v="1642"/>
    <n v="0"/>
  </r>
  <r>
    <s v="E09000023_Children with SEND but no EHC plan_Number"/>
    <s v="E09000023"/>
    <x v="72"/>
    <s v="Single time point"/>
    <n v="2019"/>
    <s v="Children with SEND"/>
    <x v="15"/>
    <s v="Number"/>
    <n v="5387"/>
    <n v="68458"/>
    <n v="78.690584007712758"/>
    <s v="78.7 per 1000 0-17 yr olds"/>
    <x v="1643"/>
    <n v="0"/>
  </r>
  <r>
    <s v="E09000025_Children with SEND but no EHC plan_Number"/>
    <s v="E09000025"/>
    <x v="82"/>
    <s v="Single time point"/>
    <n v="2019"/>
    <s v="Children with SEND"/>
    <x v="15"/>
    <s v="Number"/>
    <n v="7190"/>
    <n v="86567"/>
    <n v="83.057054073723236"/>
    <s v="83.1 per 1000 0-17 yr olds"/>
    <x v="1644"/>
    <n v="0"/>
  </r>
  <r>
    <s v="E09000028_Children with SEND but no EHC plan_Number"/>
    <s v="E09000028"/>
    <x v="118"/>
    <s v="Single time point"/>
    <n v="2019"/>
    <s v="Children with SEND"/>
    <x v="15"/>
    <s v="Number"/>
    <n v="7137"/>
    <n v="65121"/>
    <n v="109.59598286267102"/>
    <s v="109.6 per 1000 0-17 yr olds"/>
    <x v="1645"/>
    <n v="0"/>
  </r>
  <r>
    <s v="E09000030_Children with SEND but no EHC plan_Number"/>
    <s v="E09000030"/>
    <x v="133"/>
    <s v="Single time point"/>
    <n v="2019"/>
    <s v="Children with SEND"/>
    <x v="15"/>
    <s v="Number"/>
    <n v="5944"/>
    <n v="70973"/>
    <n v="83.750158510983056"/>
    <s v="83.8 per 1000 0-17 yr olds"/>
    <x v="1646"/>
    <n v="0"/>
  </r>
  <r>
    <s v="E09000032_Children with SEND but no EHC plan_Number"/>
    <s v="E09000032"/>
    <x v="138"/>
    <s v="Single time point"/>
    <n v="2019"/>
    <s v="Children with SEND"/>
    <x v="15"/>
    <s v="Number"/>
    <n v="5741"/>
    <n v="63840"/>
    <n v="89.927944862155385"/>
    <s v="89.9 per 1000 0-17 yr olds"/>
    <x v="1647"/>
    <n v="0"/>
  </r>
  <r>
    <s v="E09000033_Children with SEND but no EHC plan_Number"/>
    <s v="E09000033"/>
    <x v="143"/>
    <s v="Single time point"/>
    <n v="2019"/>
    <s v="Children with SEND"/>
    <x v="15"/>
    <s v="Number"/>
    <n v="4144"/>
    <n v="47445"/>
    <n v="87.343239540520599"/>
    <s v="87.3 per 1000 0-17 yr olds"/>
    <x v="1648"/>
    <n v="0"/>
  </r>
  <r>
    <s v="E09000002_Children with SEND but no EHC plan_Number"/>
    <s v="E09000002"/>
    <x v="0"/>
    <s v="Single time point"/>
    <n v="2019"/>
    <s v="Children with SEND"/>
    <x v="15"/>
    <s v="Number"/>
    <n v="5000"/>
    <n v="63401"/>
    <n v="78.863109414678007"/>
    <s v="78.9 per 1000 0-17 yr olds"/>
    <x v="1649"/>
    <n v="0"/>
  </r>
  <r>
    <s v="E09000003_Children with SEND but no EHC plan_Number"/>
    <s v="E09000003"/>
    <x v="1"/>
    <s v="Single time point"/>
    <n v="2019"/>
    <s v="Children with SEND"/>
    <x v="15"/>
    <s v="Number"/>
    <n v="7147"/>
    <n v="92701"/>
    <n v="77.097334440836661"/>
    <s v="77.1 per 1000 0-17 yr olds"/>
    <x v="1650"/>
    <n v="0"/>
  </r>
  <r>
    <s v="E09000004_Children with SEND but no EHC plan_Number"/>
    <s v="E09000004"/>
    <x v="5"/>
    <s v="Single time point"/>
    <n v="2019"/>
    <s v="Children with SEND"/>
    <x v="15"/>
    <s v="Number"/>
    <n v="4971"/>
    <n v="56853"/>
    <n v="87.436019207429695"/>
    <s v="87.4 per 1000 0-17 yr olds"/>
    <x v="1651"/>
    <n v="0"/>
  </r>
  <r>
    <s v="E09000005_Children with SEND but no EHC plan_Number"/>
    <s v="E09000005"/>
    <x v="13"/>
    <s v="Single time point"/>
    <n v="2019"/>
    <s v="Children with SEND"/>
    <x v="15"/>
    <s v="Number"/>
    <n v="5071"/>
    <n v="77893"/>
    <n v="65.102127277162268"/>
    <s v="65.1 per 1000 0-17 yr olds"/>
    <x v="1652"/>
    <n v="0"/>
  </r>
  <r>
    <s v="E09000006_Children with SEND but no EHC plan_Number"/>
    <s v="E09000006"/>
    <x v="16"/>
    <s v="Single time point"/>
    <n v="2019"/>
    <s v="Children with SEND"/>
    <x v="15"/>
    <s v="Number"/>
    <n v="6433"/>
    <n v="75055"/>
    <n v="85.710478982079806"/>
    <s v="85.7 per 1000 0-17 yr olds"/>
    <x v="1653"/>
    <n v="0"/>
  </r>
  <r>
    <s v="E09000008_Children with SEND but no EHC plan_Number"/>
    <s v="E09000008"/>
    <x v="28"/>
    <s v="Single time point"/>
    <n v="2019"/>
    <s v="Children with SEND"/>
    <x v="15"/>
    <s v="Number"/>
    <n v="7582"/>
    <n v="94702"/>
    <n v="80.061667124242362"/>
    <s v="80.1 per 1000 0-17 yr olds"/>
    <x v="1654"/>
    <n v="0"/>
  </r>
  <r>
    <s v="E09000009_Children with SEND but no EHC plan_Number"/>
    <s v="E09000009"/>
    <x v="38"/>
    <s v="Single time point"/>
    <n v="2019"/>
    <s v="Children with SEND"/>
    <x v="15"/>
    <s v="Number"/>
    <n v="6358"/>
    <n v="81732"/>
    <n v="77.790828561640495"/>
    <s v="77.8 per 1000 0-17 yr olds"/>
    <x v="1655"/>
    <n v="0"/>
  </r>
  <r>
    <s v="E09000010_Children with SEND but no EHC plan_Number"/>
    <s v="E09000010"/>
    <x v="41"/>
    <s v="Single time point"/>
    <n v="2019"/>
    <s v="Children with SEND"/>
    <x v="15"/>
    <s v="Number"/>
    <n v="6133"/>
    <n v="84497"/>
    <n v="72.582458548824221"/>
    <s v="72.6 per 1000 0-17 yr olds"/>
    <x v="1656"/>
    <n v="0"/>
  </r>
  <r>
    <s v="E09000011_Children with SEND but no EHC plan_Number"/>
    <s v="E09000011"/>
    <x v="45"/>
    <s v="Single time point"/>
    <n v="2019"/>
    <s v="Children with SEND"/>
    <x v="15"/>
    <s v="Number"/>
    <n v="6167"/>
    <n v="68917"/>
    <n v="89.484452312201626"/>
    <s v="89.5 per 1000 0-17 yr olds"/>
    <x v="1657"/>
    <n v="0"/>
  </r>
  <r>
    <s v="E09000015_Children with SEND but no EHC plan_Number"/>
    <s v="E09000015"/>
    <x v="51"/>
    <s v="Single time point"/>
    <n v="2019"/>
    <s v="Children with SEND"/>
    <x v="15"/>
    <s v="Number"/>
    <n v="3974"/>
    <n v="58373"/>
    <n v="68.079420279923937"/>
    <s v="68.1 per 1000 0-17 yr olds"/>
    <x v="1658"/>
    <n v="0"/>
  </r>
  <r>
    <s v="E09000016_Children with SEND but no EHC plan_Number"/>
    <s v="E09000016"/>
    <x v="53"/>
    <s v="Single time point"/>
    <n v="2019"/>
    <s v="Children with SEND"/>
    <x v="15"/>
    <s v="Number"/>
    <n v="2927"/>
    <n v="57541"/>
    <n v="50.868076675761635"/>
    <s v="50.9 per 1000 0-17 yr olds"/>
    <x v="1659"/>
    <n v="0"/>
  </r>
  <r>
    <s v="E09000017_Children with SEND but no EHC plan_Number"/>
    <s v="E09000017"/>
    <x v="56"/>
    <s v="Single time point"/>
    <n v="2019"/>
    <s v="Children with SEND"/>
    <x v="15"/>
    <s v="Number"/>
    <n v="6053"/>
    <n v="73377"/>
    <n v="82.491788980198152"/>
    <s v="82.5 per 1000 0-17 yr olds"/>
    <x v="1660"/>
    <n v="0"/>
  </r>
  <r>
    <s v="E09000018_Children with SEND but no EHC plan_Number"/>
    <s v="E09000018"/>
    <x v="57"/>
    <s v="Single time point"/>
    <n v="2019"/>
    <s v="Children with SEND"/>
    <x v="15"/>
    <s v="Number"/>
    <n v="6345"/>
    <n v="64898"/>
    <n v="97.768806434712928"/>
    <s v="97.8 per 1000 0-17 yr olds"/>
    <x v="1661"/>
    <n v="0"/>
  </r>
  <r>
    <s v="E09000021_Children with SEND but no EHC plan_Number"/>
    <s v="E09000021"/>
    <x v="64"/>
    <s v="Single time point"/>
    <n v="2019"/>
    <s v="Children with SEND"/>
    <x v="15"/>
    <s v="Number"/>
    <n v="2823"/>
    <n v="38977"/>
    <n v="72.427328937578565"/>
    <s v="72.4 per 1000 0-17 yr olds"/>
    <x v="1662"/>
    <n v="0"/>
  </r>
  <r>
    <s v="E09000024_Children with SEND but no EHC plan_Number"/>
    <s v="E09000024"/>
    <x v="78"/>
    <s v="Single time point"/>
    <n v="2019"/>
    <s v="Children with SEND"/>
    <x v="15"/>
    <s v="Number"/>
    <n v="4157"/>
    <n v="47266"/>
    <n v="87.949054288494906"/>
    <s v="87.9 per 1000 0-17 yr olds"/>
    <x v="1663"/>
    <n v="0"/>
  </r>
  <r>
    <s v="E09000026_Children with SEND but no EHC plan_Number"/>
    <s v="E09000026"/>
    <x v="100"/>
    <s v="Single time point"/>
    <n v="2019"/>
    <s v="Children with SEND"/>
    <x v="15"/>
    <s v="Number"/>
    <n v="5526"/>
    <n v="76159"/>
    <n v="72.558725823605883"/>
    <s v="72.6 per 1000 0-17 yr olds"/>
    <x v="1664"/>
    <n v="0"/>
  </r>
  <r>
    <s v="E09000027_Children with SEND but no EHC plan_Number"/>
    <s v="E09000027"/>
    <x v="102"/>
    <s v="Single time point"/>
    <n v="2019"/>
    <s v="Children with SEND"/>
    <x v="15"/>
    <s v="Number"/>
    <n v="3625"/>
    <n v="45525"/>
    <n v="79.626578802855576"/>
    <s v="79.6 per 1000 0-17 yr olds"/>
    <x v="1665"/>
    <n v="0"/>
  </r>
  <r>
    <s v="E09000029_Children with SEND but no EHC plan_Number"/>
    <s v="E09000029"/>
    <x v="127"/>
    <s v="Single time point"/>
    <n v="2019"/>
    <s v="Children with SEND"/>
    <x v="15"/>
    <s v="Number"/>
    <n v="3937"/>
    <n v="47941"/>
    <n v="82.121774681379193"/>
    <s v="82.1 per 1000 0-17 yr olds"/>
    <x v="1666"/>
    <n v="0"/>
  </r>
  <r>
    <s v="E09000031_Children with SEND but no EHC plan_Number"/>
    <s v="E09000031"/>
    <x v="137"/>
    <s v="Single time point"/>
    <n v="2019"/>
    <s v="Children with SEND"/>
    <x v="15"/>
    <s v="Number"/>
    <n v="5729"/>
    <n v="67017"/>
    <n v="85.48577226673828"/>
    <s v="85.5 per 1000 0-17 yr olds"/>
    <x v="1667"/>
    <n v="0"/>
  </r>
  <r>
    <s v="E06000036_Children with SEND but no EHC plan_Number"/>
    <s v="E06000036"/>
    <x v="11"/>
    <s v="Single time point"/>
    <n v="2019"/>
    <s v="Children with SEND"/>
    <x v="15"/>
    <s v="Number"/>
    <n v="2446"/>
    <n v="28336"/>
    <n v="86.321287408243933"/>
    <s v="86.3 per 1000 0-17 yr olds"/>
    <x v="1668"/>
    <n v="0"/>
  </r>
  <r>
    <s v="E06000043_Children with SEND but no EHC plan_Number"/>
    <s v="E06000043"/>
    <x v="14"/>
    <s v="Single time point"/>
    <n v="2019"/>
    <s v="Children with SEND"/>
    <x v="15"/>
    <s v="Number"/>
    <n v="4887"/>
    <n v="51005"/>
    <n v="95.814135869032455"/>
    <s v="95.8 per 1000 0-17 yr olds"/>
    <x v="1669"/>
    <n v="0"/>
  </r>
  <r>
    <s v="E10000002_Children with SEND but no EHC plan_Number"/>
    <s v="E10000002"/>
    <x v="17"/>
    <s v="Single time point"/>
    <n v="2019"/>
    <s v="Children with SEND"/>
    <x v="15"/>
    <s v="Number"/>
    <n v="8910"/>
    <n v="124321"/>
    <n v="71.669307679314031"/>
    <s v="71.7 per 1000 0-17 yr olds"/>
    <x v="1670"/>
    <n v="0"/>
  </r>
  <r>
    <s v="E10000011_Children with SEND but no EHC plan_Number"/>
    <s v="E10000011"/>
    <x v="40"/>
    <s v="Single time point"/>
    <n v="2019"/>
    <s v="Children with SEND"/>
    <x v="15"/>
    <s v="Number"/>
    <n v="7877"/>
    <n v="106378"/>
    <n v="74.047265412021275"/>
    <s v="74 per 1000 0-17 yr olds"/>
    <x v="1671"/>
    <n v="0"/>
  </r>
  <r>
    <s v="E10000014_Children with SEND but no EHC plan_Number"/>
    <s v="E10000014"/>
    <x v="49"/>
    <s v="Single time point"/>
    <n v="2019"/>
    <s v="Children with SEND"/>
    <x v="15"/>
    <s v="Number"/>
    <n v="21400"/>
    <n v="284002"/>
    <n v="75.351582031112457"/>
    <s v="75.4 per 1000 0-17 yr olds"/>
    <x v="1672"/>
    <n v="0"/>
  </r>
  <r>
    <s v="E06000046_Children with SEND but no EHC plan_Number"/>
    <s v="E06000046"/>
    <x v="58"/>
    <s v="Single time point"/>
    <n v="2019"/>
    <s v="Children with SEND"/>
    <x v="15"/>
    <s v="Number"/>
    <n v="2249"/>
    <n v="24869"/>
    <n v="90.433873497124935"/>
    <s v="90.4 per 1000 0-17 yr olds"/>
    <x v="1673"/>
    <n v="0"/>
  </r>
  <r>
    <s v="E10000016_Children with SEND but no EHC plan_Number"/>
    <s v="E10000016"/>
    <x v="62"/>
    <s v="Single time point"/>
    <n v="2019"/>
    <s v="Children with SEND"/>
    <x v="15"/>
    <s v="Number"/>
    <n v="25460"/>
    <n v="340140"/>
    <n v="74.851531722232025"/>
    <s v="74.9 per 1000 0-17 yr olds"/>
    <x v="1674"/>
    <n v="0"/>
  </r>
  <r>
    <s v="E06000035_Children with SEND but no EHC plan_Number"/>
    <s v="E06000035"/>
    <x v="77"/>
    <s v="Single time point"/>
    <n v="2019"/>
    <s v="Children with SEND"/>
    <x v="15"/>
    <s v="Number"/>
    <n v="6485"/>
    <n v="64391"/>
    <n v="100.71283253870882"/>
    <s v="100.7 per 1000 0-17 yr olds"/>
    <x v="1675"/>
    <n v="0"/>
  </r>
  <r>
    <s v="E06000042_Children with SEND but no EHC plan_Number"/>
    <s v="E06000042"/>
    <x v="80"/>
    <s v="Single time point"/>
    <n v="2019"/>
    <s v="Children with SEND"/>
    <x v="15"/>
    <s v="Number"/>
    <n v="5394"/>
    <n v="68278"/>
    <n v="79.000556548229298"/>
    <s v="79 per 1000 0-17 yr olds"/>
    <x v="1676"/>
    <n v="0"/>
  </r>
  <r>
    <s v="E10000025_Children with SEND but no EHC plan_Number"/>
    <s v="E10000025"/>
    <x v="94"/>
    <s v="Single time point"/>
    <n v="2019"/>
    <s v="Children with SEND"/>
    <x v="15"/>
    <s v="Number"/>
    <n v="15079"/>
    <n v="144788"/>
    <n v="104.14537116335607"/>
    <s v="104.1 per 1000 0-17 yr olds"/>
    <x v="1677"/>
    <n v="0"/>
  </r>
  <r>
    <s v="E06000044_Children with SEND but no EHC plan_Number"/>
    <s v="E06000044"/>
    <x v="98"/>
    <s v="Single time point"/>
    <n v="2019"/>
    <s v="Children with SEND"/>
    <x v="15"/>
    <s v="Number"/>
    <n v="3847"/>
    <n v="44046"/>
    <n v="87.34050765109204"/>
    <s v="87.3 per 1000 0-17 yr olds"/>
    <x v="1678"/>
    <n v="0"/>
  </r>
  <r>
    <s v="E06000038_Children with SEND but no EHC plan_Number"/>
    <s v="E06000038"/>
    <x v="99"/>
    <s v="Single time point"/>
    <n v="2019"/>
    <s v="Children with SEND"/>
    <x v="15"/>
    <s v="Number"/>
    <n v="3050"/>
    <n v="37080"/>
    <n v="82.254584681769146"/>
    <s v="82.3 per 1000 0-17 yr olds"/>
    <x v="1679"/>
    <n v="0"/>
  </r>
  <r>
    <s v="E06000039_Children with SEND but no EHC plan_Number"/>
    <s v="E06000039"/>
    <x v="111"/>
    <s v="Single time point"/>
    <n v="2019"/>
    <s v="Children with SEND"/>
    <x v="15"/>
    <s v="Number"/>
    <n v="3335"/>
    <n v="42699"/>
    <n v="78.104873650436772"/>
    <s v="78.1 per 1000 0-17 yr olds"/>
    <x v="1680"/>
    <n v="0"/>
  </r>
  <r>
    <s v="E06000045_Children with SEND but no EHC plan_Number"/>
    <s v="E06000045"/>
    <x v="116"/>
    <s v="Single time point"/>
    <n v="2019"/>
    <s v="Children with SEND"/>
    <x v="15"/>
    <s v="Number"/>
    <n v="5239"/>
    <n v="50832"/>
    <n v="103.06499842618823"/>
    <s v="103.1 per 1000 0-17 yr olds"/>
    <x v="1681"/>
    <n v="0"/>
  </r>
  <r>
    <s v="E10000030_Children with SEND but no EHC plan_Number"/>
    <s v="E10000030"/>
    <x v="126"/>
    <s v="Single time point"/>
    <n v="2019"/>
    <s v="Children with SEND"/>
    <x v="15"/>
    <s v="Number"/>
    <n v="23326"/>
    <n v="261905"/>
    <n v="89.06282812470171"/>
    <s v="89.1 per 1000 0-17 yr olds"/>
    <x v="1682"/>
    <n v="0"/>
  </r>
  <r>
    <s v="E06000037_Children with SEND but no EHC plan_Number"/>
    <s v="E06000037"/>
    <x v="141"/>
    <s v="Single time point"/>
    <n v="2019"/>
    <s v="Children with SEND"/>
    <x v="15"/>
    <s v="Number"/>
    <n v="3381"/>
    <n v="35623"/>
    <n v="94.910591471801922"/>
    <s v="94.9 per 1000 0-17 yr olds"/>
    <x v="1683"/>
    <n v="0"/>
  </r>
  <r>
    <s v="E10000032_Children with SEND but no EHC plan_Number"/>
    <s v="E10000032"/>
    <x v="142"/>
    <s v="Single time point"/>
    <n v="2019"/>
    <s v="Children with SEND"/>
    <x v="15"/>
    <s v="Number"/>
    <n v="17783"/>
    <n v="174672"/>
    <n v="101.80796006228817"/>
    <s v="101.8 per 1000 0-17 yr olds"/>
    <x v="1684"/>
    <n v="0"/>
  </r>
  <r>
    <s v="E06000040_Children with SEND but no EHC plan_Number"/>
    <s v="E06000040"/>
    <x v="146"/>
    <s v="Single time point"/>
    <n v="2019"/>
    <s v="Children with SEND"/>
    <x v="15"/>
    <s v="Number"/>
    <n v="3522"/>
    <n v="34604"/>
    <n v="101.78014102415905"/>
    <s v="101.8 per 1000 0-17 yr olds"/>
    <x v="1685"/>
    <n v="0"/>
  </r>
  <r>
    <s v="E06000041_Children with SEND but no EHC plan_Number"/>
    <s v="E06000041"/>
    <x v="148"/>
    <s v="Single time point"/>
    <n v="2019"/>
    <s v="Children with SEND"/>
    <x v="15"/>
    <s v="Number"/>
    <n v="2716"/>
    <n v="39532"/>
    <n v="68.703834867955081"/>
    <s v="68.7 per 1000 0-17 yr olds"/>
    <x v="1686"/>
    <n v="0"/>
  </r>
  <r>
    <s v="E06000022_Children with SEND but no EHC plan_Number"/>
    <s v="E06000022"/>
    <x v="3"/>
    <s v="Single time point"/>
    <n v="2019"/>
    <s v="Children with SEND"/>
    <x v="15"/>
    <s v="Number"/>
    <n v="3630"/>
    <n v="35946"/>
    <n v="100.98481054915707"/>
    <s v="101 per 1000 0-17 yr olds"/>
    <x v="1687"/>
    <n v="0"/>
  </r>
  <r>
    <s v="E06000028_Children with SEND but no EHC plan_Number"/>
    <s v="E06000028"/>
    <x v="10"/>
    <s v="Single time point"/>
    <n v="2019"/>
    <s v="Children with SEND"/>
    <x v="15"/>
    <s v="Number"/>
    <n v="2964"/>
    <n v="36373"/>
    <n v="81.489016578231102"/>
    <s v="81.5 per 1000 0-17 yr olds"/>
    <x v="1688"/>
    <n v="0"/>
  </r>
  <r>
    <s v="E06000023_Children with SEND but no EHC plan_Number"/>
    <s v="E06000023"/>
    <x v="15"/>
    <s v="Single time point"/>
    <n v="2019"/>
    <s v="Children with SEND"/>
    <x v="15"/>
    <s v="Number"/>
    <n v="8930"/>
    <n v="94016"/>
    <n v="94.98383253914227"/>
    <s v="95 per 1000 0-17 yr olds"/>
    <x v="1689"/>
    <n v="0"/>
  </r>
  <r>
    <s v="E06000052_Children with SEND but no EHC plan_Number"/>
    <s v="E06000052"/>
    <x v="26"/>
    <s v="Single time point"/>
    <n v="2019"/>
    <s v="Children with SEND"/>
    <x v="15"/>
    <s v="Number"/>
    <n v="8933"/>
    <n v="107810"/>
    <n v="82.858732956126516"/>
    <s v="82.9 per 1000 0-17 yr olds"/>
    <x v="1690"/>
    <n v="0"/>
  </r>
  <r>
    <s v="E10000008_Children with SEND but no EHC plan_Number"/>
    <s v="E10000008"/>
    <x v="33"/>
    <s v="Single time point"/>
    <n v="2019"/>
    <s v="Children with SEND"/>
    <x v="15"/>
    <s v="Number"/>
    <n v="14843"/>
    <n v="145878"/>
    <n v="101.74940703875842"/>
    <s v="101.7 per 1000 0-17 yr olds"/>
    <x v="1691"/>
    <n v="0"/>
  </r>
  <r>
    <s v="E10000009_Children with SEND but no EHC plan_Number"/>
    <s v="E10000009"/>
    <x v="35"/>
    <s v="Single time point"/>
    <n v="2019"/>
    <s v="Children with SEND"/>
    <x v="15"/>
    <s v="Number"/>
    <n v="8103"/>
    <n v="76699"/>
    <n v="105.6467489797781"/>
    <s v="105.6 per 1000 0-17 yr olds"/>
    <x v="1692"/>
    <n v="0"/>
  </r>
  <r>
    <s v="E10000013_Children with SEND but no EHC plan_Number"/>
    <s v="E10000013"/>
    <x v="44"/>
    <s v="Single time point"/>
    <n v="2019"/>
    <s v="Children with SEND"/>
    <x v="15"/>
    <s v="Number"/>
    <n v="12372"/>
    <n v="128136"/>
    <n v="96.553661734407186"/>
    <s v="96.6 per 1000 0-17 yr olds"/>
    <x v="1693"/>
    <n v="0"/>
  </r>
  <r>
    <s v="E06000053_Children with SEND but no EHC plan_Number"/>
    <s v="E06000053"/>
    <x v="59"/>
    <s v="Single time point"/>
    <n v="2019"/>
    <s v="Children with SEND"/>
    <x v="15"/>
    <s v="Number"/>
    <n v="28"/>
    <n v="368"/>
    <n v="76.08695652173914"/>
    <s v="76.1 per 1000 0-17 yr olds"/>
    <x v="1694"/>
    <n v="1"/>
  </r>
  <r>
    <s v="E06000024_Children with SEND but no EHC plan_Number"/>
    <s v="E06000024"/>
    <x v="86"/>
    <s v="Single time point"/>
    <n v="2019"/>
    <s v="Children with SEND"/>
    <x v="15"/>
    <s v="Number"/>
    <n v="3487"/>
    <n v="43435"/>
    <n v="80.280879475077697"/>
    <s v="80.3 per 1000 0-17 yr olds"/>
    <x v="1695"/>
    <n v="0"/>
  </r>
  <r>
    <s v="E06000026_Children with SEND but no EHC plan_Number"/>
    <s v="E06000026"/>
    <x v="96"/>
    <s v="Single time point"/>
    <n v="2019"/>
    <s v="Children with SEND"/>
    <x v="15"/>
    <s v="Number"/>
    <n v="5433"/>
    <n v="52552"/>
    <n v="103.3833155731466"/>
    <s v="103.4 per 1000 0-17 yr olds"/>
    <x v="1696"/>
    <n v="0"/>
  </r>
  <r>
    <s v="E06000029_Children with SEND but no EHC plan_Number"/>
    <s v="E06000029"/>
    <x v="97"/>
    <s v="Single time point"/>
    <n v="2019"/>
    <s v="Children with SEND"/>
    <x v="15"/>
    <s v="Number"/>
    <n v="2820"/>
    <n v="30188"/>
    <n v="93.414601828541137"/>
    <s v="93.4 per 1000 0-17 yr olds"/>
    <x v="1697"/>
    <n v="0"/>
  </r>
  <r>
    <s v="E10000027_Children with SEND but no EHC plan_Number"/>
    <s v="E10000027"/>
    <x v="113"/>
    <s v="Single time point"/>
    <n v="2019"/>
    <s v="Children with SEND"/>
    <x v="15"/>
    <s v="Number"/>
    <n v="10406"/>
    <n v="110700"/>
    <n v="94.001806684733509"/>
    <s v="94 per 1000 0-17 yr olds"/>
    <x v="1698"/>
    <n v="0"/>
  </r>
  <r>
    <s v="E06000025_Children with SEND but no EHC plan_Number"/>
    <s v="E06000025"/>
    <x v="114"/>
    <s v="Single time point"/>
    <n v="2019"/>
    <s v="Children with SEND"/>
    <x v="15"/>
    <s v="Number"/>
    <n v="4224"/>
    <n v="58867"/>
    <n v="71.754973074897663"/>
    <s v="71.8 per 1000 0-17 yr olds"/>
    <x v="1699"/>
    <n v="0"/>
  </r>
  <r>
    <s v="E06000030_Children with SEND but no EHC plan_Number"/>
    <s v="E06000030"/>
    <x v="128"/>
    <s v="Single time point"/>
    <n v="2019"/>
    <s v="Children with SEND"/>
    <x v="15"/>
    <s v="Number"/>
    <n v="4574"/>
    <n v="50239"/>
    <n v="91.044805828141477"/>
    <s v="91 per 1000 0-17 yr olds"/>
    <x v="1700"/>
    <n v="0"/>
  </r>
  <r>
    <s v="E06000027_Children with SEND but no EHC plan_Number"/>
    <s v="E06000027"/>
    <x v="132"/>
    <s v="Single time point"/>
    <n v="2019"/>
    <s v="Children with SEND"/>
    <x v="15"/>
    <s v="Number"/>
    <n v="2533"/>
    <n v="25423"/>
    <n v="99.63418951343273"/>
    <s v="99.6 per 1000 0-17 yr olds"/>
    <x v="1701"/>
    <n v="0"/>
  </r>
  <r>
    <s v="E06000054_Children with SEND but no EHC plan_Number"/>
    <s v="E06000054"/>
    <x v="145"/>
    <s v="Single time point"/>
    <n v="2019"/>
    <s v="Children with SEND"/>
    <x v="15"/>
    <s v="Number"/>
    <n v="9111"/>
    <n v="105692"/>
    <n v="86.203307724331069"/>
    <s v="86.2 per 1000 0-17 yr olds"/>
    <x v="1702"/>
    <n v="0"/>
  </r>
  <r>
    <s v="E09000001_Rate of households assessed as threatened with homelessness (per 1000 households)_proportion"/>
    <s v="E09000001"/>
    <x v="25"/>
    <s v="Single time point"/>
    <s v="2019Q3"/>
    <s v="Children who are homeless or at risk of homelessness"/>
    <x v="16"/>
    <s v="proportion"/>
    <n v="0.58055152394775034"/>
    <n v="1453"/>
    <m/>
    <s v="0.6 per 1000 households"/>
    <x v="1703"/>
    <n v="1"/>
  </r>
  <r>
    <s v="E09000007_Rate of households assessed as threatened with homelessness (per 1000 households)_proportion"/>
    <s v="E09000007"/>
    <x v="21"/>
    <s v="Single time point"/>
    <s v="2019Q3"/>
    <s v="Children who are homeless or at risk of homelessness"/>
    <x v="16"/>
    <s v="proportion"/>
    <n v="1.0396053147541882"/>
    <n v="50983"/>
    <m/>
    <s v="1 per 1000 households"/>
    <x v="1704"/>
    <n v="0"/>
  </r>
  <r>
    <s v="E09000011_Rate of households assessed as threatened with homelessness (per 1000 households)_proportion"/>
    <s v="E09000011"/>
    <x v="45"/>
    <s v="Single time point"/>
    <s v="2019Q3"/>
    <s v="Children who are homeless or at risk of homelessness"/>
    <x v="16"/>
    <s v="proportion"/>
    <n v="2.1205668023470001"/>
    <n v="68917"/>
    <m/>
    <s v="2.1 per 1000 households"/>
    <x v="1705"/>
    <n v="0"/>
  </r>
  <r>
    <s v="E09000012_Rate of households assessed as threatened with homelessness (per 1000 households)_proportion"/>
    <s v="E09000012"/>
    <x v="46"/>
    <s v="Single time point"/>
    <s v="2019Q3"/>
    <s v="Children who are homeless or at risk of homelessness"/>
    <x v="16"/>
    <s v="proportion"/>
    <n v="1.9899578498379487"/>
    <n v="63655"/>
    <m/>
    <s v="2 per 1000 households"/>
    <x v="1706"/>
    <n v="0"/>
  </r>
  <r>
    <s v="E09000013_Rate of households assessed as threatened with homelessness (per 1000 households)_proportion"/>
    <s v="E09000013"/>
    <x v="48"/>
    <s v="Single time point"/>
    <s v="2019Q3"/>
    <s v="Children who are homeless or at risk of homelessness"/>
    <x v="16"/>
    <s v="proportion"/>
    <n v="1.9149123801604999"/>
    <n v="36898"/>
    <m/>
    <s v="1.9 per 1000 households"/>
    <x v="1707"/>
    <n v="0"/>
  </r>
  <r>
    <s v="E09000019_Rate of households assessed as threatened with homelessness (per 1000 households)_proportion"/>
    <s v="E09000019"/>
    <x v="60"/>
    <s v="Single time point"/>
    <s v="2019Q3"/>
    <s v="Children who are homeless or at risk of homelessness"/>
    <x v="16"/>
    <s v="proportion"/>
    <n v="2.2231394105397446"/>
    <n v="42098"/>
    <m/>
    <s v="2.2 per 1000 households"/>
    <x v="1708"/>
    <n v="0"/>
  </r>
  <r>
    <s v="E09000020_Rate of households assessed as threatened with homelessness (per 1000 households)_proportion"/>
    <s v="E09000020"/>
    <x v="61"/>
    <s v="Single time point"/>
    <s v="2019Q3"/>
    <s v="Children who are homeless or at risk of homelessness"/>
    <x v="16"/>
    <s v="proportion"/>
    <n v="0.76346930985007044"/>
    <n v="28678"/>
    <m/>
    <s v="0.8 per 1000 households"/>
    <x v="1709"/>
    <n v="0"/>
  </r>
  <r>
    <s v="E09000022_Rate of households assessed as threatened with homelessness (per 1000 households)_proportion"/>
    <s v="E09000022"/>
    <x v="67"/>
    <s v="Single time point"/>
    <s v="2019Q3"/>
    <s v="Children who are homeless or at risk of homelessness"/>
    <x v="16"/>
    <s v="proportion"/>
    <n v="2.5012900636431397"/>
    <n v="62629"/>
    <m/>
    <s v="2.5 per 1000 households"/>
    <x v="1710"/>
    <n v="0"/>
  </r>
  <r>
    <s v="E09000023_Rate of households assessed as threatened with homelessness (per 1000 households)_proportion"/>
    <s v="E09000023"/>
    <x v="72"/>
    <s v="Single time point"/>
    <s v="2019Q3"/>
    <s v="Children who are homeless or at risk of homelessness"/>
    <x v="16"/>
    <s v="proportion"/>
    <n v="3.1653330880775008"/>
    <n v="68458"/>
    <m/>
    <s v="3.2 per 1000 households"/>
    <x v="1711"/>
    <n v="0"/>
  </r>
  <r>
    <s v="E09000028_Rate of households assessed as threatened with homelessness (per 1000 households)_proportion"/>
    <s v="E09000028"/>
    <x v="118"/>
    <s v="Single time point"/>
    <s v="2019Q3"/>
    <s v="Children who are homeless or at risk of homelessness"/>
    <x v="16"/>
    <s v="proportion"/>
    <n v="1.9404867072885283"/>
    <n v="65121"/>
    <m/>
    <s v="1.9 per 1000 households"/>
    <x v="1712"/>
    <n v="0"/>
  </r>
  <r>
    <s v="E09000030_Rate of households assessed as threatened with homelessness (per 1000 households)_proportion"/>
    <s v="E09000030"/>
    <x v="133"/>
    <s v="Single time point"/>
    <s v="2019Q3"/>
    <s v="Children who are homeless or at risk of homelessness"/>
    <x v="16"/>
    <s v="proportion"/>
    <n v="2.38199856617562"/>
    <n v="70973"/>
    <m/>
    <s v="2.4 per 1000 households"/>
    <x v="1713"/>
    <n v="0"/>
  </r>
  <r>
    <s v="E09000032_Rate of households assessed as threatened with homelessness (per 1000 households)_proportion"/>
    <s v="E09000032"/>
    <x v="138"/>
    <s v="Single time point"/>
    <s v="2019Q3"/>
    <s v="Children who are homeless or at risk of homelessness"/>
    <x v="16"/>
    <s v="proportion"/>
    <n v="0"/>
    <n v="63840"/>
    <m/>
    <s v="0 per 1000 households"/>
    <x v="295"/>
    <n v="0"/>
  </r>
  <r>
    <s v="E09000033_Rate of households assessed as threatened with homelessness (per 1000 households)_proportion"/>
    <s v="E09000033"/>
    <x v="143"/>
    <s v="Single time point"/>
    <s v="2019Q3"/>
    <s v="Children who are homeless or at risk of homelessness"/>
    <x v="16"/>
    <s v="proportion"/>
    <n v="0.6256695950289265"/>
    <n v="47445"/>
    <m/>
    <s v="0.6 per 1000 households"/>
    <x v="1714"/>
    <n v="0"/>
  </r>
  <r>
    <s v="E09000002_Rate of households assessed as threatened with homelessness (per 1000 households)_proportion"/>
    <s v="E09000002"/>
    <x v="0"/>
    <s v="Single time point"/>
    <s v="2019Q3"/>
    <s v="Children who are homeless or at risk of homelessness"/>
    <x v="16"/>
    <s v="proportion"/>
    <n v="3.2858984404620477"/>
    <n v="63401"/>
    <m/>
    <s v="3.3 per 1000 households"/>
    <x v="1715"/>
    <n v="0"/>
  </r>
  <r>
    <s v="E09000003_Rate of households assessed as threatened with homelessness (per 1000 households)_proportion"/>
    <s v="E09000003"/>
    <x v="1"/>
    <s v="Single time point"/>
    <s v="2019Q3"/>
    <s v="Children who are homeless or at risk of homelessness"/>
    <x v="16"/>
    <s v="proportion"/>
    <n v="2.6363618206874513"/>
    <n v="92701"/>
    <m/>
    <s v="2.6 per 1000 households"/>
    <x v="1716"/>
    <n v="0"/>
  </r>
  <r>
    <s v="E09000004_Rate of households assessed as threatened with homelessness (per 1000 households)_proportion"/>
    <s v="E09000004"/>
    <x v="5"/>
    <s v="Single time point"/>
    <s v="2019Q3"/>
    <s v="Children who are homeless or at risk of homelessness"/>
    <x v="16"/>
    <s v="proportion"/>
    <n v="1.0133033689828841"/>
    <n v="56853"/>
    <m/>
    <s v="1 per 1000 households"/>
    <x v="1717"/>
    <n v="0"/>
  </r>
  <r>
    <s v="E09000005_Rate of households assessed as threatened with homelessness (per 1000 households)_proportion"/>
    <s v="E09000005"/>
    <x v="13"/>
    <s v="Single time point"/>
    <s v="2019Q3"/>
    <s v="Children who are homeless or at risk of homelessness"/>
    <x v="16"/>
    <s v="proportion"/>
    <n v="2.2875423539326811"/>
    <n v="77893"/>
    <m/>
    <s v="2.3 per 1000 households"/>
    <x v="1718"/>
    <n v="0"/>
  </r>
  <r>
    <s v="E09000006_Rate of households assessed as threatened with homelessness (per 1000 households)_proportion"/>
    <s v="E09000006"/>
    <x v="16"/>
    <s v="Single time point"/>
    <s v="2019Q3"/>
    <s v="Children who are homeless or at risk of homelessness"/>
    <x v="16"/>
    <s v="proportion"/>
    <n v="1.4914190392716786"/>
    <n v="75055"/>
    <m/>
    <s v="1.5 per 1000 households"/>
    <x v="1719"/>
    <n v="0"/>
  </r>
  <r>
    <s v="E09000008_Rate of households assessed as threatened with homelessness (per 1000 households)_proportion"/>
    <s v="E09000008"/>
    <x v="28"/>
    <s v="Single time point"/>
    <s v="2019Q3"/>
    <s v="Children who are homeless or at risk of homelessness"/>
    <x v="16"/>
    <s v="proportion"/>
    <n v="1.1947354145408986"/>
    <n v="94702"/>
    <m/>
    <s v="1.2 per 1000 households"/>
    <x v="1720"/>
    <n v="0"/>
  </r>
  <r>
    <s v="E09000009_Rate of households assessed as threatened with homelessness (per 1000 households)_proportion"/>
    <s v="E09000009"/>
    <x v="38"/>
    <s v="Single time point"/>
    <s v="2019Q3"/>
    <s v="Children who are homeless or at risk of homelessness"/>
    <x v="16"/>
    <s v="proportion"/>
    <n v="3.4531708561949728"/>
    <n v="81732"/>
    <m/>
    <s v="3.5 per 1000 households"/>
    <x v="1721"/>
    <n v="0"/>
  </r>
  <r>
    <s v="E09000010_Rate of households assessed as threatened with homelessness (per 1000 households)_proportion"/>
    <s v="E09000010"/>
    <x v="41"/>
    <s v="Single time point"/>
    <s v="2019Q3"/>
    <s v="Children who are homeless or at risk of homelessness"/>
    <x v="16"/>
    <s v="proportion"/>
    <n v="1.8374084154830248"/>
    <n v="84497"/>
    <m/>
    <s v="1.8 per 1000 households"/>
    <x v="1722"/>
    <n v="0"/>
  </r>
  <r>
    <s v="E09000014_Rate of households assessed as threatened with homelessness (per 1000 households)_proportion"/>
    <s v="E09000014"/>
    <x v="50"/>
    <s v="Single time point"/>
    <s v="2019Q3"/>
    <s v="Children who are homeless or at risk of homelessness"/>
    <x v="16"/>
    <s v="proportion"/>
    <n v="5.763532557635326"/>
    <n v="60398"/>
    <m/>
    <s v="5.8 per 1000 households"/>
    <x v="1723"/>
    <n v="0"/>
  </r>
  <r>
    <s v="E09000015_Rate of households assessed as threatened with homelessness (per 1000 households)_proportion"/>
    <s v="E09000015"/>
    <x v="51"/>
    <s v="Single time point"/>
    <s v="2019Q3"/>
    <s v="Children who are homeless or at risk of homelessness"/>
    <x v="16"/>
    <s v="proportion"/>
    <n v="0.95329979555739319"/>
    <n v="58373"/>
    <m/>
    <s v="1 per 1000 households"/>
    <x v="1724"/>
    <n v="0"/>
  </r>
  <r>
    <s v="E09000016_Rate of households assessed as threatened with homelessness (per 1000 households)_proportion"/>
    <s v="E09000016"/>
    <x v="53"/>
    <s v="Single time point"/>
    <s v="2019Q3"/>
    <s v="Children who are homeless or at risk of homelessness"/>
    <x v="16"/>
    <s v="proportion"/>
    <n v="2.8949741350671538"/>
    <n v="57541"/>
    <m/>
    <s v="2.9 per 1000 households"/>
    <x v="1725"/>
    <n v="0"/>
  </r>
  <r>
    <s v="E09000017_Rate of households assessed as threatened with homelessness (per 1000 households)_proportion"/>
    <s v="E09000017"/>
    <x v="56"/>
    <s v="Single time point"/>
    <s v="2019Q3"/>
    <s v="Children who are homeless or at risk of homelessness"/>
    <x v="16"/>
    <s v="proportion"/>
    <n v="2.6753487022291549"/>
    <n v="73377"/>
    <m/>
    <s v="2.7 per 1000 households"/>
    <x v="1726"/>
    <n v="0"/>
  </r>
  <r>
    <s v="E09000018_Rate of households assessed as threatened with homelessness (per 1000 households)_proportion"/>
    <s v="E09000018"/>
    <x v="57"/>
    <s v="Single time point"/>
    <s v="2019Q3"/>
    <s v="Children who are homeless or at risk of homelessness"/>
    <x v="16"/>
    <s v="proportion"/>
    <n v="0"/>
    <n v="64898"/>
    <m/>
    <s v="0 per 1000 households"/>
    <x v="295"/>
    <n v="0"/>
  </r>
  <r>
    <s v="E09000021_Rate of households assessed as threatened with homelessness (per 1000 households)_proportion"/>
    <s v="E09000021"/>
    <x v="64"/>
    <s v="Single time point"/>
    <s v="2019Q3"/>
    <s v="Children who are homeless or at risk of homelessness"/>
    <x v="16"/>
    <s v="proportion"/>
    <n v="0.92338767854566439"/>
    <n v="38977"/>
    <m/>
    <s v="0.9 per 1000 households"/>
    <x v="1727"/>
    <n v="0"/>
  </r>
  <r>
    <s v="E09000024_Rate of households assessed as threatened with homelessness (per 1000 households)_proportion"/>
    <s v="E09000024"/>
    <x v="78"/>
    <s v="Single time point"/>
    <s v="2019Q3"/>
    <s v="Children who are homeless or at risk of homelessness"/>
    <x v="16"/>
    <s v="proportion"/>
    <n v="1.9530764063394124"/>
    <n v="47266"/>
    <m/>
    <s v="2 per 1000 households"/>
    <x v="1728"/>
    <n v="0"/>
  </r>
  <r>
    <s v="E09000025_Rate of households assessed as threatened with homelessness (per 1000 households)_proportion"/>
    <s v="E09000025"/>
    <x v="82"/>
    <s v="Single time point"/>
    <s v="2019Q3"/>
    <s v="Children who are homeless or at risk of homelessness"/>
    <x v="16"/>
    <s v="proportion"/>
    <n v="1.5986023149159205"/>
    <n v="86567"/>
    <m/>
    <s v="1.6 per 1000 households"/>
    <x v="1729"/>
    <n v="0"/>
  </r>
  <r>
    <s v="E09000026_Rate of households assessed as threatened with homelessness (per 1000 households)_proportion"/>
    <s v="E09000026"/>
    <x v="100"/>
    <s v="Single time point"/>
    <s v="2019Q3"/>
    <s v="Children who are homeless or at risk of homelessness"/>
    <x v="16"/>
    <s v="proportion"/>
    <n v="0"/>
    <n v="76159"/>
    <m/>
    <s v="0 per 1000 households"/>
    <x v="295"/>
    <n v="0"/>
  </r>
  <r>
    <s v="E09000027_Rate of households assessed as threatened with homelessness (per 1000 households)_proportion"/>
    <s v="E09000027"/>
    <x v="102"/>
    <s v="Single time point"/>
    <s v="2019Q3"/>
    <s v="Children who are homeless or at risk of homelessness"/>
    <x v="16"/>
    <s v="proportion"/>
    <n v="0"/>
    <n v="45525"/>
    <m/>
    <s v="0 per 1000 households"/>
    <x v="295"/>
    <n v="0"/>
  </r>
  <r>
    <s v="E09000029_Rate of households assessed as threatened with homelessness (per 1000 households)_proportion"/>
    <s v="E09000029"/>
    <x v="127"/>
    <s v="Single time point"/>
    <s v="2019Q3"/>
    <s v="Children who are homeless or at risk of homelessness"/>
    <x v="16"/>
    <s v="proportion"/>
    <n v="1.2183941324068712"/>
    <n v="47941"/>
    <m/>
    <s v="1.2 per 1000 households"/>
    <x v="1730"/>
    <n v="0"/>
  </r>
  <r>
    <s v="E09000031_Rate of households assessed as threatened with homelessness (per 1000 households)_proportion"/>
    <s v="E09000031"/>
    <x v="137"/>
    <s v="Single time point"/>
    <s v="2019Q3"/>
    <s v="Children who are homeless or at risk of homelessness"/>
    <x v="16"/>
    <s v="proportion"/>
    <n v="1.7629167554582614"/>
    <n v="67017"/>
    <m/>
    <s v="1.8 per 1000 households"/>
    <x v="1731"/>
    <n v="0"/>
  </r>
  <r>
    <s v="E08000025_Rate of households assessed as threatened with homelessness (per 1000 households)_proportion"/>
    <s v="E08000025"/>
    <x v="6"/>
    <s v="Single time point"/>
    <s v="2019Q3"/>
    <s v="Children who are homeless or at risk of homelessness"/>
    <x v="16"/>
    <s v="proportion"/>
    <n v="1.0666579146017263"/>
    <n v="288388"/>
    <m/>
    <s v="1.1 per 1000 households"/>
    <x v="1732"/>
    <n v="0"/>
  </r>
  <r>
    <s v="E08000026_Rate of households assessed as threatened with homelessness (per 1000 households)_proportion"/>
    <s v="E08000026"/>
    <x v="27"/>
    <s v="Single time point"/>
    <s v="2019Q3"/>
    <s v="Children who are homeless or at risk of homelessness"/>
    <x v="16"/>
    <s v="proportion"/>
    <n v="0.76886439409403284"/>
    <n v="78994"/>
    <m/>
    <s v="0.8 per 1000 households"/>
    <x v="1733"/>
    <n v="0"/>
  </r>
  <r>
    <s v="E08000027_Rate of households assessed as threatened with homelessness (per 1000 households)_proportion"/>
    <s v="E08000027"/>
    <x v="36"/>
    <s v="Single time point"/>
    <s v="2019Q3"/>
    <s v="Children who are homeless or at risk of homelessness"/>
    <x v="16"/>
    <s v="proportion"/>
    <n v="0.41124262567200781"/>
    <n v="69265"/>
    <m/>
    <s v="0.4 per 1000 households"/>
    <x v="1734"/>
    <n v="0"/>
  </r>
  <r>
    <s v="E08000028_Rate of households assessed as threatened with homelessness (per 1000 households)_proportion"/>
    <s v="E08000028"/>
    <x v="107"/>
    <s v="Single time point"/>
    <s v="2019Q3"/>
    <s v="Children who are homeless or at risk of homelessness"/>
    <x v="16"/>
    <s v="proportion"/>
    <n v="1.5558087455309786"/>
    <n v="81920"/>
    <m/>
    <s v="1.6 per 1000 households"/>
    <x v="1735"/>
    <n v="0"/>
  </r>
  <r>
    <s v="E08000029_Rate of households assessed as threatened with homelessness (per 1000 households)_proportion"/>
    <s v="E08000029"/>
    <x v="112"/>
    <s v="Single time point"/>
    <s v="2019Q3"/>
    <s v="Children who are homeless or at risk of homelessness"/>
    <x v="16"/>
    <s v="proportion"/>
    <n v="1.6489232199375845"/>
    <n v="46946"/>
    <m/>
    <s v="1.6 per 1000 households"/>
    <x v="1736"/>
    <n v="0"/>
  </r>
  <r>
    <s v="E08000030_Rate of households assessed as threatened with homelessness (per 1000 households)_proportion"/>
    <s v="E08000030"/>
    <x v="136"/>
    <s v="Single time point"/>
    <s v="2019Q3"/>
    <s v="Children who are homeless or at risk of homelessness"/>
    <x v="16"/>
    <s v="proportion"/>
    <n v="1.2443891382605219"/>
    <n v="68157"/>
    <m/>
    <s v="1.2 per 1000 households"/>
    <x v="1737"/>
    <n v="0"/>
  </r>
  <r>
    <s v="E08000031_Rate of households assessed as threatened with homelessness (per 1000 households)_proportion"/>
    <s v="E08000031"/>
    <x v="149"/>
    <s v="Single time point"/>
    <s v="2019Q3"/>
    <s v="Children who are homeless or at risk of homelessness"/>
    <x v="16"/>
    <s v="proportion"/>
    <n v="1.8229732410197317"/>
    <n v="61244"/>
    <m/>
    <s v="1.8 per 1000 households"/>
    <x v="1738"/>
    <n v="0"/>
  </r>
  <r>
    <s v="E08000011_Rate of households assessed as threatened with homelessness (per 1000 households)_proportion"/>
    <s v="E08000011"/>
    <x v="66"/>
    <s v="Single time point"/>
    <s v="2019Q3"/>
    <s v="Children who are homeless or at risk of homelessness"/>
    <x v="16"/>
    <s v="proportion"/>
    <n v="2.1590385928148468"/>
    <n v="33477"/>
    <m/>
    <s v="2.2 per 1000 households"/>
    <x v="1739"/>
    <n v="0"/>
  </r>
  <r>
    <s v="E08000012_Rate of households assessed as threatened with homelessness (per 1000 households)_proportion"/>
    <s v="E08000012"/>
    <x v="74"/>
    <s v="Single time point"/>
    <s v="2019Q3"/>
    <s v="Children who are homeless or at risk of homelessness"/>
    <x v="16"/>
    <s v="proportion"/>
    <n v="1.056949329399383"/>
    <n v="94902"/>
    <m/>
    <s v="1.1 per 1000 households"/>
    <x v="1740"/>
    <n v="0"/>
  </r>
  <r>
    <s v="E08000013_Rate of households assessed as threatened with homelessness (per 1000 households)_proportion"/>
    <s v="E08000013"/>
    <x v="153"/>
    <s v="Single time point"/>
    <s v="2019Q3"/>
    <s v="Children who are homeless or at risk of homelessness"/>
    <x v="16"/>
    <s v="proportion"/>
    <n v="1.6502897455278409"/>
    <n v="36785"/>
    <m/>
    <s v="1.7 per 1000 households"/>
    <x v="1741"/>
    <n v="0"/>
  </r>
  <r>
    <s v="E08000014_Rate of households assessed as threatened with homelessness (per 1000 households)_proportion"/>
    <s v="E08000014"/>
    <x v="108"/>
    <s v="Single time point"/>
    <s v="2019Q3"/>
    <s v="Children who are homeless or at risk of homelessness"/>
    <x v="16"/>
    <s v="proportion"/>
    <n v="0.95419847328244278"/>
    <n v="53833"/>
    <m/>
    <s v="1 per 1000 households"/>
    <x v="1742"/>
    <n v="0"/>
  </r>
  <r>
    <s v="E08000015_Rate of households assessed as threatened with homelessness (per 1000 households)_proportion"/>
    <s v="E08000015"/>
    <x v="147"/>
    <s v="Single time point"/>
    <s v="2019Q3"/>
    <s v="Children who are homeless or at risk of homelessness"/>
    <x v="16"/>
    <s v="proportion"/>
    <n v="0.75316958868571904"/>
    <n v="67576"/>
    <m/>
    <s v="0.8 per 1000 households"/>
    <x v="1743"/>
    <n v="0"/>
  </r>
  <r>
    <s v="E08000001_Rate of households assessed as threatened with homelessness (per 1000 households)_proportion"/>
    <s v="E08000001"/>
    <x v="9"/>
    <s v="Single time point"/>
    <s v="2019Q3"/>
    <s v="Children who are homeless or at risk of homelessness"/>
    <x v="16"/>
    <s v="proportion"/>
    <n v="1.1633317822242903"/>
    <n v="67670"/>
    <m/>
    <s v="1.2 per 1000 households"/>
    <x v="1744"/>
    <n v="0"/>
  </r>
  <r>
    <s v="E08000002_Rate of households assessed as threatened with homelessness (per 1000 households)_proportion"/>
    <s v="E08000002"/>
    <x v="18"/>
    <s v="Single time point"/>
    <s v="2019Q3"/>
    <s v="Children who are homeless or at risk of homelessness"/>
    <x v="16"/>
    <s v="proportion"/>
    <n v="0.48205280332245626"/>
    <n v="43142"/>
    <m/>
    <s v="0.5 per 1000 households"/>
    <x v="1745"/>
    <n v="0"/>
  </r>
  <r>
    <s v="E08000003_Rate of households assessed as threatened with homelessness (per 1000 households)_proportion"/>
    <s v="E08000003"/>
    <x v="76"/>
    <s v="Single time point"/>
    <s v="2019Q3"/>
    <s v="Children who are homeless or at risk of homelessness"/>
    <x v="16"/>
    <s v="proportion"/>
    <n v="2.6799002912736603"/>
    <n v="121962"/>
    <m/>
    <s v="2.7 per 1000 households"/>
    <x v="1746"/>
    <n v="0"/>
  </r>
  <r>
    <s v="E08000004_Rate of households assessed as threatened with homelessness (per 1000 households)_proportion"/>
    <s v="E08000004"/>
    <x v="93"/>
    <s v="Single time point"/>
    <s v="2019Q3"/>
    <s v="Children who are homeless or at risk of homelessness"/>
    <x v="16"/>
    <s v="proportion"/>
    <n v="1.6161832387883976"/>
    <n v="59416"/>
    <m/>
    <s v="1.6 per 1000 households"/>
    <x v="1747"/>
    <n v="0"/>
  </r>
  <r>
    <s v="E08000005_Rate of households assessed as threatened with homelessness (per 1000 households)_proportion"/>
    <s v="E08000005"/>
    <x v="103"/>
    <s v="Single time point"/>
    <s v="2019Q3"/>
    <s v="Children who are homeless or at risk of homelessness"/>
    <x v="16"/>
    <s v="proportion"/>
    <n v="1.7544052018114233"/>
    <n v="52689"/>
    <m/>
    <s v="1.8 per 1000 households"/>
    <x v="1748"/>
    <n v="0"/>
  </r>
  <r>
    <s v="E08000006_Rate of households assessed as threatened with homelessness (per 1000 households)_proportion"/>
    <s v="E08000006"/>
    <x v="106"/>
    <s v="Single time point"/>
    <s v="2019Q3"/>
    <s v="Children who are homeless or at risk of homelessness"/>
    <x v="16"/>
    <s v="proportion"/>
    <n v="1.2856186819766828"/>
    <n v="56566"/>
    <m/>
    <s v="1.3 per 1000 households"/>
    <x v="1749"/>
    <n v="0"/>
  </r>
  <r>
    <s v="E08000007_Rate of households assessed as threatened with homelessness (per 1000 households)_proportion"/>
    <s v="E08000007"/>
    <x v="121"/>
    <s v="Single time point"/>
    <s v="2019Q3"/>
    <s v="Children who are homeless or at risk of homelessness"/>
    <x v="16"/>
    <s v="proportion"/>
    <n v="1.0603446911548262"/>
    <n v="63141"/>
    <m/>
    <s v="1.1 per 1000 households"/>
    <x v="1750"/>
    <n v="0"/>
  </r>
  <r>
    <s v="E08000008_Rate of households assessed as threatened with homelessness (per 1000 households)_proportion"/>
    <s v="E08000008"/>
    <x v="129"/>
    <s v="Single time point"/>
    <s v="2019Q3"/>
    <s v="Children who are homeless or at risk of homelessness"/>
    <x v="16"/>
    <s v="proportion"/>
    <n v="1.843947065475402"/>
    <n v="50223"/>
    <m/>
    <s v="1.8 per 1000 households"/>
    <x v="1751"/>
    <n v="0"/>
  </r>
  <r>
    <s v="E08000009_Rate of households assessed as threatened with homelessness (per 1000 households)_proportion"/>
    <s v="E08000009"/>
    <x v="134"/>
    <s v="Single time point"/>
    <s v="2019Q3"/>
    <s v="Children who are homeless or at risk of homelessness"/>
    <x v="16"/>
    <s v="proportion"/>
    <n v="2.1002191976347047"/>
    <n v="56087"/>
    <m/>
    <s v="2.1 per 1000 households"/>
    <x v="1752"/>
    <n v="0"/>
  </r>
  <r>
    <s v="E08000010_Rate of households assessed as threatened with homelessness (per 1000 households)_proportion"/>
    <s v="E08000010"/>
    <x v="144"/>
    <s v="Single time point"/>
    <s v="2019Q3"/>
    <s v="Children who are homeless or at risk of homelessness"/>
    <x v="16"/>
    <s v="proportion"/>
    <n v="0"/>
    <n v="68388"/>
    <m/>
    <s v="0 per 1000 households"/>
    <x v="295"/>
    <n v="0"/>
  </r>
  <r>
    <s v="E08000016_Rate of households assessed as threatened with homelessness (per 1000 households)_proportion"/>
    <s v="E08000016"/>
    <x v="2"/>
    <s v="Single time point"/>
    <s v="2019Q3"/>
    <s v="Children who are homeless or at risk of homelessness"/>
    <x v="16"/>
    <s v="proportion"/>
    <n v="1.0275889277293038"/>
    <n v="50727"/>
    <m/>
    <s v="1 per 1000 households"/>
    <x v="1753"/>
    <n v="0"/>
  </r>
  <r>
    <s v="E08000017_Rate of households assessed as threatened with homelessness (per 1000 households)_proportion"/>
    <s v="E08000017"/>
    <x v="34"/>
    <s v="Single time point"/>
    <s v="2019Q3"/>
    <s v="Children who are homeless or at risk of homelessness"/>
    <x v="16"/>
    <s v="proportion"/>
    <n v="1.1353088730525234"/>
    <n v="66448"/>
    <m/>
    <s v="1.1 per 1000 households"/>
    <x v="1754"/>
    <n v="0"/>
  </r>
  <r>
    <s v="E08000018_Rate of households assessed as threatened with homelessness (per 1000 households)_proportion"/>
    <s v="E08000018"/>
    <x v="104"/>
    <s v="Single time point"/>
    <s v="2019Q3"/>
    <s v="Children who are homeless or at risk of homelessness"/>
    <x v="16"/>
    <s v="proportion"/>
    <n v="1.2437810945273631"/>
    <n v="57196"/>
    <m/>
    <s v="1.2 per 1000 households"/>
    <x v="1755"/>
    <n v="0"/>
  </r>
  <r>
    <s v="E08000019_Rate of households assessed as threatened with homelessness (per 1000 households)_proportion"/>
    <s v="E08000019"/>
    <x v="109"/>
    <s v="Single time point"/>
    <s v="2019Q3"/>
    <s v="Children who are homeless or at risk of homelessness"/>
    <x v="16"/>
    <s v="proportion"/>
    <n v="0.73778228415746505"/>
    <n v="117497"/>
    <m/>
    <s v="0.7 per 1000 households"/>
    <x v="1756"/>
    <n v="0"/>
  </r>
  <r>
    <s v="E08000032_Rate of households assessed as threatened with homelessness (per 1000 households)_proportion"/>
    <s v="E08000032"/>
    <x v="12"/>
    <s v="Single time point"/>
    <s v="2019Q3"/>
    <s v="Children who are homeless or at risk of homelessness"/>
    <x v="16"/>
    <s v="proportion"/>
    <n v="1.6972316375818397"/>
    <n v="142005"/>
    <m/>
    <s v="1.7 per 1000 households"/>
    <x v="1757"/>
    <n v="0"/>
  </r>
  <r>
    <s v="E08000033_Rate of households assessed as threatened with homelessness (per 1000 households)_proportion"/>
    <s v="E08000033"/>
    <x v="19"/>
    <s v="Single time point"/>
    <s v="2019Q3"/>
    <s v="Children who are homeless or at risk of homelessness"/>
    <x v="16"/>
    <s v="proportion"/>
    <n v="1.9883478539740231"/>
    <n v="46021"/>
    <m/>
    <s v="2 per 1000 households"/>
    <x v="1758"/>
    <n v="0"/>
  </r>
  <r>
    <s v="E08000034_Rate of households assessed as threatened with homelessness (per 1000 households)_proportion"/>
    <s v="E08000034"/>
    <x v="65"/>
    <s v="Single time point"/>
    <s v="2019Q3"/>
    <s v="Children who are homeless or at risk of homelessness"/>
    <x v="16"/>
    <s v="proportion"/>
    <n v="1.9388863037071506"/>
    <n v="100174"/>
    <m/>
    <s v="1.9 per 1000 households"/>
    <x v="1759"/>
    <n v="0"/>
  </r>
  <r>
    <s v="E08000035_Rate of households assessed as threatened with homelessness (per 1000 households)_proportion"/>
    <s v="E08000035"/>
    <x v="69"/>
    <s v="Single time point"/>
    <s v="2019Q3"/>
    <s v="Children who are homeless or at risk of homelessness"/>
    <x v="16"/>
    <s v="proportion"/>
    <n v="3.5841863896895405"/>
    <n v="168176"/>
    <m/>
    <s v="3.6 per 1000 households"/>
    <x v="1760"/>
    <n v="0"/>
  </r>
  <r>
    <s v="E08000036_Rate of households assessed as threatened with homelessness (per 1000 households)_proportion"/>
    <s v="E08000036"/>
    <x v="135"/>
    <s v="Single time point"/>
    <s v="2019Q3"/>
    <s v="Children who are homeless or at risk of homelessness"/>
    <x v="16"/>
    <s v="proportion"/>
    <n v="1.2821118406402461"/>
    <n v="72893"/>
    <m/>
    <s v="1.3 per 1000 households"/>
    <x v="1761"/>
    <n v="0"/>
  </r>
  <r>
    <s v="E08000020_Rate of households assessed as threatened with homelessness (per 1000 households)_proportion"/>
    <s v="E08000020"/>
    <x v="43"/>
    <s v="Single time point"/>
    <s v="2019Q3"/>
    <s v="Children who are homeless or at risk of homelessness"/>
    <x v="16"/>
    <s v="proportion"/>
    <n v="4.13"/>
    <n v="39605"/>
    <m/>
    <s v="4.1 per 1000 households"/>
    <x v="1762"/>
    <n v="0"/>
  </r>
  <r>
    <s v="E08000021_Rate of households assessed as threatened with homelessness (per 1000 households)_proportion"/>
    <s v="E08000021"/>
    <x v="81"/>
    <s v="Single time point"/>
    <s v="2019Q3"/>
    <s v="Children who are homeless or at risk of homelessness"/>
    <x v="16"/>
    <s v="proportion"/>
    <n v="1.3239976606667101"/>
    <n v="58056"/>
    <m/>
    <s v="1.3 per 1000 households"/>
    <x v="1763"/>
    <n v="0"/>
  </r>
  <r>
    <s v="E08000022_Rate of households assessed as threatened with homelessness (per 1000 households)_proportion"/>
    <s v="E08000022"/>
    <x v="87"/>
    <s v="Single time point"/>
    <s v="2019Q3"/>
    <s v="Children who are homeless or at risk of homelessness"/>
    <x v="16"/>
    <s v="proportion"/>
    <n v="1.1759221984448163"/>
    <n v="41360"/>
    <m/>
    <s v="1.2 per 1000 households"/>
    <x v="1764"/>
    <n v="0"/>
  </r>
  <r>
    <s v="E08000023_Rate of households assessed as threatened with homelessness (per 1000 households)_proportion"/>
    <s v="E08000023"/>
    <x v="115"/>
    <s v="Single time point"/>
    <s v="2019Q3"/>
    <s v="Children who are homeless or at risk of homelessness"/>
    <x v="16"/>
    <s v="proportion"/>
    <n v="3.1002810535160665"/>
    <n v="29920"/>
    <m/>
    <s v="3.1 per 1000 households"/>
    <x v="1765"/>
    <n v="0"/>
  </r>
  <r>
    <s v="E08000024_Rate of households assessed as threatened with homelessness (per 1000 households)_proportion"/>
    <s v="E08000024"/>
    <x v="125"/>
    <s v="Single time point"/>
    <s v="2019Q3"/>
    <s v="Children who are homeless or at risk of homelessness"/>
    <x v="16"/>
    <s v="proportion"/>
    <n v="0.86125579297051225"/>
    <n v="54563"/>
    <m/>
    <s v="0.9 per 1000 households"/>
    <x v="1766"/>
    <n v="0"/>
  </r>
  <r>
    <s v="E06000053_Rate of households assessed as threatened with homelessness (per 1000 households)_proportion"/>
    <s v="E06000053"/>
    <x v="59"/>
    <s v="Single time point"/>
    <s v="2019Q3"/>
    <s v="Children who are homeless or at risk of homelessness"/>
    <x v="16"/>
    <s v="proportion"/>
    <n v="0"/>
    <n v="368"/>
    <m/>
    <s v="0 per 1000 households"/>
    <x v="295"/>
    <n v="1"/>
  </r>
  <r>
    <s v="E06000022_Rate of households assessed as threatened with homelessness (per 1000 households)_proportion"/>
    <s v="E06000022"/>
    <x v="3"/>
    <s v="Single time point"/>
    <s v="2019Q3"/>
    <s v="Children who are homeless or at risk of homelessness"/>
    <x v="16"/>
    <s v="proportion"/>
    <n v="0.65687789799072638"/>
    <n v="35946"/>
    <m/>
    <s v="0.7 per 1000 households"/>
    <x v="1767"/>
    <n v="0"/>
  </r>
  <r>
    <s v="E06000023_Rate of households assessed as threatened with homelessness (per 1000 households)_proportion"/>
    <s v="E06000023"/>
    <x v="154"/>
    <s v="Single time point"/>
    <s v="2019Q3"/>
    <s v="Children who are homeless or at risk of homelessness"/>
    <x v="16"/>
    <s v="proportion"/>
    <n v="0.55841308223529174"/>
    <n v="94016"/>
    <m/>
    <s v="0.6 per 1000 households"/>
    <x v="1768"/>
    <n v="0"/>
  </r>
  <r>
    <s v="E06000024_Rate of households assessed as threatened with homelessness (per 1000 households)_proportion"/>
    <s v="E06000024"/>
    <x v="86"/>
    <s v="Single time point"/>
    <s v="2019Q3"/>
    <s v="Children who are homeless or at risk of homelessness"/>
    <x v="16"/>
    <s v="proportion"/>
    <n v="1.8807205249299954"/>
    <n v="43435"/>
    <m/>
    <s v="1.9 per 1000 households"/>
    <x v="1769"/>
    <n v="0"/>
  </r>
  <r>
    <s v="E06000025_Rate of households assessed as threatened with homelessness (per 1000 households)_proportion"/>
    <s v="E06000025"/>
    <x v="114"/>
    <s v="Single time point"/>
    <s v="2019Q3"/>
    <s v="Children who are homeless or at risk of homelessness"/>
    <x v="16"/>
    <s v="proportion"/>
    <n v="1.7145343034811016"/>
    <n v="58867"/>
    <m/>
    <s v="1.7 per 1000 households"/>
    <x v="1770"/>
    <n v="0"/>
  </r>
  <r>
    <s v="E06000001_Rate of households assessed as threatened with homelessness (per 1000 households)_proportion"/>
    <s v="E06000001"/>
    <x v="52"/>
    <s v="Single time point"/>
    <s v="2019Q3"/>
    <s v="Children who are homeless or at risk of homelessness"/>
    <x v="16"/>
    <s v="proportion"/>
    <n v="1.4842833544803811"/>
    <n v="20006"/>
    <m/>
    <s v="1.5 per 1000 households"/>
    <x v="1771"/>
    <n v="0"/>
  </r>
  <r>
    <s v="E06000002_Rate of households assessed as threatened with homelessness (per 1000 households)_proportion"/>
    <s v="E06000002"/>
    <x v="79"/>
    <s v="Single time point"/>
    <s v="2019Q3"/>
    <s v="Children who are homeless or at risk of homelessness"/>
    <x v="16"/>
    <s v="proportion"/>
    <n v="3.4354073660714284"/>
    <n v="32513"/>
    <m/>
    <s v="3.4 per 1000 households"/>
    <x v="1772"/>
    <n v="0"/>
  </r>
  <r>
    <s v="E06000003_Rate of households assessed as threatened with homelessness (per 1000 households)_proportion"/>
    <s v="E06000003"/>
    <x v="101"/>
    <s v="Single time point"/>
    <s v="2019Q3"/>
    <s v="Children who are homeless or at risk of homelessness"/>
    <x v="16"/>
    <s v="proportion"/>
    <n v="0.59984112316197336"/>
    <n v="27626"/>
    <m/>
    <s v="0.6 per 1000 households"/>
    <x v="1773"/>
    <n v="0"/>
  </r>
  <r>
    <s v="E06000004_Rate of households assessed as threatened with homelessness (per 1000 households)_proportion"/>
    <s v="E06000004"/>
    <x v="122"/>
    <s v="Single time point"/>
    <s v="2019Q3"/>
    <s v="Children who are homeless or at risk of homelessness"/>
    <x v="16"/>
    <s v="proportion"/>
    <n v="4.2532565889124507"/>
    <n v="43521"/>
    <m/>
    <s v="4.3 per 1000 households"/>
    <x v="1774"/>
    <n v="0"/>
  </r>
  <r>
    <s v="E06000010_Rate of households assessed as threatened with homelessness (per 1000 households)_proportion"/>
    <s v="E06000010"/>
    <x v="155"/>
    <s v="Single time point"/>
    <s v="2019Q3"/>
    <s v="Children who are homeless or at risk of homelessness"/>
    <x v="16"/>
    <s v="proportion"/>
    <n v="2.5520047707580593"/>
    <n v="57023"/>
    <m/>
    <s v="2.6 per 1000 households"/>
    <x v="1775"/>
    <n v="0"/>
  </r>
  <r>
    <s v="E06000011_Rate of households assessed as threatened with homelessness (per 1000 households)_proportion"/>
    <s v="E06000011"/>
    <x v="39"/>
    <s v="Single time point"/>
    <s v="2019Q3"/>
    <s v="Children who are homeless or at risk of homelessness"/>
    <x v="16"/>
    <s v="proportion"/>
    <n v="0.62376264475361376"/>
    <n v="62942"/>
    <m/>
    <s v="0.6 per 1000 households"/>
    <x v="1776"/>
    <n v="0"/>
  </r>
  <r>
    <s v="E06000012_Rate of households assessed as threatened with homelessness (per 1000 households)_proportion"/>
    <s v="E06000012"/>
    <x v="84"/>
    <s v="Single time point"/>
    <s v="2019Q3"/>
    <s v="Children who are homeless or at risk of homelessness"/>
    <x v="16"/>
    <s v="proportion"/>
    <n v="1.5284244491303547"/>
    <n v="34503"/>
    <m/>
    <s v="1.5 per 1000 households"/>
    <x v="1777"/>
    <n v="0"/>
  </r>
  <r>
    <s v="E06000013_Rate of households assessed as threatened with homelessness (per 1000 households)_proportion"/>
    <s v="E06000013"/>
    <x v="85"/>
    <s v="Single time point"/>
    <s v="2019Q3"/>
    <s v="Children who are homeless or at risk of homelessness"/>
    <x v="16"/>
    <s v="proportion"/>
    <n v="0.39537547036047338"/>
    <n v="35714"/>
    <m/>
    <s v="0.4 per 1000 households"/>
    <x v="1778"/>
    <n v="0"/>
  </r>
  <r>
    <s v="E10000023_Rate of households assessed as threatened with homelessness (per 1000 households)_proportion"/>
    <s v="E10000023"/>
    <x v="88"/>
    <s v="Single time point"/>
    <s v="2019Q3"/>
    <s v="Children who are homeless or at risk of homelessness"/>
    <x v="16"/>
    <s v="proportion"/>
    <n v="0.9179562651444203"/>
    <n v="117499"/>
    <m/>
    <s v="0.9 per 1000 households"/>
    <x v="1779"/>
    <n v="0"/>
  </r>
  <r>
    <s v="E06000014_Rate of households assessed as threatened with homelessness (per 1000 households)_proportion"/>
    <s v="E06000014"/>
    <x v="151"/>
    <s v="Single time point"/>
    <s v="2019Q3"/>
    <s v="Children who are homeless or at risk of homelessness"/>
    <x v="16"/>
    <s v="proportion"/>
    <n v="1.9342802531732499"/>
    <n v="36572"/>
    <m/>
    <s v="1.9 per 1000 households"/>
    <x v="1780"/>
    <n v="0"/>
  </r>
  <r>
    <s v="E06000032_Rate of households assessed as threatened with homelessness (per 1000 households)_proportion"/>
    <s v="E06000032"/>
    <x v="75"/>
    <s v="Single time point"/>
    <s v="2019Q3"/>
    <s v="Children who are homeless or at risk of homelessness"/>
    <x v="16"/>
    <s v="proportion"/>
    <n v="2.2929170164513661"/>
    <n v="57375"/>
    <m/>
    <s v="2.3 per 1000 households"/>
    <x v="1781"/>
    <n v="0"/>
  </r>
  <r>
    <s v="E06000055_Rate of households assessed as threatened with homelessness (per 1000 households)_proportion"/>
    <s v="E06000055"/>
    <x v="156"/>
    <s v="Single time point"/>
    <s v="2019Q3"/>
    <s v="Children who are homeless or at risk of homelessness"/>
    <x v="16"/>
    <s v="proportion"/>
    <n v="1.4563786584511973"/>
    <n v="40088"/>
    <m/>
    <s v="1.5 per 1000 households"/>
    <x v="1782"/>
    <n v="0"/>
  </r>
  <r>
    <s v="E06000056_Rate of households assessed as threatened with homelessness (per 1000 households)_proportion"/>
    <s v="E06000056"/>
    <x v="22"/>
    <s v="Single time point"/>
    <s v="2019Q3"/>
    <s v="Children who are homeless or at risk of homelessness"/>
    <x v="16"/>
    <s v="proportion"/>
    <n v="1.1334416023819189"/>
    <n v="62515"/>
    <m/>
    <s v="1.1 per 1000 households"/>
    <x v="1783"/>
    <n v="0"/>
  </r>
  <r>
    <s v="E10000002_Rate of households assessed as threatened with homelessness (per 1000 households)_proportion"/>
    <s v="E10000002"/>
    <x v="17"/>
    <s v="Single time point"/>
    <s v="2019Q3"/>
    <s v="Children who are homeless or at risk of homelessness"/>
    <x v="16"/>
    <s v="proportion"/>
    <n v="1.7609051329691356"/>
    <n v="124321"/>
    <m/>
    <s v="1.8 per 1000 households"/>
    <x v="1784"/>
    <n v="0"/>
  </r>
  <r>
    <s v="E06000042_Rate of households assessed as threatened with homelessness (per 1000 households)_proportion"/>
    <s v="E06000042"/>
    <x v="80"/>
    <s v="Single time point"/>
    <s v="2019Q3"/>
    <s v="Children who are homeless or at risk of homelessness"/>
    <x v="16"/>
    <s v="proportion"/>
    <n v="2.8404607858608175"/>
    <n v="68278"/>
    <m/>
    <s v="2.8 per 1000 households"/>
    <x v="1785"/>
    <n v="0"/>
  </r>
  <r>
    <s v="E10000007_Rate of households assessed as threatened with homelessness (per 1000 households)_proportion"/>
    <s v="E10000007"/>
    <x v="32"/>
    <s v="Single time point"/>
    <s v="2019Q3"/>
    <s v="Children who are homeless or at risk of homelessness"/>
    <x v="16"/>
    <s v="proportion"/>
    <n v="1.3213839218333063"/>
    <n v="153272"/>
    <m/>
    <s v="1.3 per 1000 households"/>
    <x v="1786"/>
    <n v="0"/>
  </r>
  <r>
    <s v="E06000015_Rate of households assessed as threatened with homelessness (per 1000 households)_proportion"/>
    <s v="E06000015"/>
    <x v="31"/>
    <s v="Single time point"/>
    <s v="2019Q3"/>
    <s v="Children who are homeless or at risk of homelessness"/>
    <x v="16"/>
    <s v="proportion"/>
    <n v="1.500688607114024"/>
    <n v="59899"/>
    <m/>
    <s v="1.5 per 1000 households"/>
    <x v="1787"/>
    <n v="0"/>
  </r>
  <r>
    <s v="E10000009_Rate of households assessed as threatened with homelessness (per 1000 households)_proportion"/>
    <s v="E10000009"/>
    <x v="35"/>
    <s v="Single time point"/>
    <s v="2019Q3"/>
    <s v="Children who are homeless or at risk of homelessness"/>
    <x v="16"/>
    <s v="proportion"/>
    <n v="0.99"/>
    <n v="76699"/>
    <m/>
    <s v="1 per 1000 households"/>
    <x v="1788"/>
    <n v="0"/>
  </r>
  <r>
    <s v="E06000029_Rate of households assessed as threatened with homelessness (per 1000 households)_proportion"/>
    <s v="E06000029"/>
    <x v="97"/>
    <s v="Single time point"/>
    <s v="2019Q3"/>
    <s v="Children who are homeless or at risk of homelessness"/>
    <x v="16"/>
    <s v="proportion"/>
    <n v="2.2799999999999998"/>
    <n v="30188"/>
    <m/>
    <s v="2.3 per 1000 households"/>
    <x v="1789"/>
    <n v="0"/>
  </r>
  <r>
    <s v="E06000028_Rate of households assessed as threatened with homelessness (per 1000 households)_proportion"/>
    <s v="E06000028"/>
    <x v="10"/>
    <s v="Single time point"/>
    <s v="2019Q3"/>
    <s v="Children who are homeless or at risk of homelessness"/>
    <x v="16"/>
    <s v="proportion"/>
    <n v="2.2799999999999998"/>
    <n v="36373"/>
    <m/>
    <s v="2.3 per 1000 households"/>
    <x v="1789"/>
    <n v="0"/>
  </r>
  <r>
    <s v="E06000047_Rate of households assessed as threatened with homelessness (per 1000 households)_proportion"/>
    <s v="E06000047"/>
    <x v="37"/>
    <s v="Single time point"/>
    <s v="2019Q3"/>
    <s v="Children who are homeless or at risk of homelessness"/>
    <x v="16"/>
    <s v="proportion"/>
    <n v="1.4929727317968871"/>
    <n v="101040"/>
    <m/>
    <s v="1.5 per 1000 households"/>
    <x v="1790"/>
    <n v="0"/>
  </r>
  <r>
    <s v="E06000005_Rate of households assessed as threatened with homelessness (per 1000 households)_proportion"/>
    <s v="E06000005"/>
    <x v="30"/>
    <s v="Single time point"/>
    <s v="2019Q3"/>
    <s v="Children who are homeless or at risk of homelessness"/>
    <x v="16"/>
    <s v="proportion"/>
    <n v="1.2941471153043334"/>
    <n v="22454"/>
    <m/>
    <s v="1.3 per 1000 households"/>
    <x v="1791"/>
    <n v="0"/>
  </r>
  <r>
    <s v="E10000011_Rate of households assessed as threatened with homelessness (per 1000 households)_proportion"/>
    <s v="E10000011"/>
    <x v="40"/>
    <s v="Single time point"/>
    <s v="2019Q3"/>
    <s v="Children who are homeless or at risk of homelessness"/>
    <x v="16"/>
    <s v="proportion"/>
    <n v="1.2108187861341202"/>
    <n v="106378"/>
    <m/>
    <s v="1.2 per 1000 households"/>
    <x v="1792"/>
    <n v="0"/>
  </r>
  <r>
    <s v="E06000043_Rate of households assessed as threatened with homelessness (per 1000 households)_proportion"/>
    <s v="E06000043"/>
    <x v="14"/>
    <s v="Single time point"/>
    <s v="2019Q3"/>
    <s v="Children who are homeless or at risk of homelessness"/>
    <x v="16"/>
    <s v="proportion"/>
    <n v="0.97190108555080934"/>
    <n v="51005"/>
    <m/>
    <s v="1 per 1000 households"/>
    <x v="1793"/>
    <n v="0"/>
  </r>
  <r>
    <s v="E10000014_Rate of households assessed as threatened with homelessness (per 1000 households)_proportion"/>
    <s v="E10000014"/>
    <x v="49"/>
    <s v="Single time point"/>
    <s v="2019Q3"/>
    <s v="Children who are homeless or at risk of homelessness"/>
    <x v="16"/>
    <s v="proportion"/>
    <n v="1.2970706238547005"/>
    <n v="284002"/>
    <m/>
    <s v="1.3 per 1000 households"/>
    <x v="1794"/>
    <n v="0"/>
  </r>
  <r>
    <s v="E06000044_Rate of households assessed as threatened with homelessness (per 1000 households)_proportion"/>
    <s v="E06000044"/>
    <x v="98"/>
    <s v="Single time point"/>
    <s v="2019Q3"/>
    <s v="Children who are homeless or at risk of homelessness"/>
    <x v="16"/>
    <s v="proportion"/>
    <n v="2.2370125915015668"/>
    <n v="44046"/>
    <m/>
    <s v="2.2 per 1000 households"/>
    <x v="1795"/>
    <n v="0"/>
  </r>
  <r>
    <s v="E06000045_Rate of households assessed as threatened with homelessness (per 1000 households)_proportion"/>
    <s v="E06000045"/>
    <x v="116"/>
    <s v="Single time point"/>
    <s v="2019Q3"/>
    <s v="Children who are homeless or at risk of homelessness"/>
    <x v="16"/>
    <s v="proportion"/>
    <n v="1.030027761700625"/>
    <n v="50832"/>
    <m/>
    <s v="1 per 1000 households"/>
    <x v="1796"/>
    <n v="0"/>
  </r>
  <r>
    <s v="E10000018_Rate of households assessed as threatened with homelessness (per 1000 households)_proportion"/>
    <s v="E10000018"/>
    <x v="71"/>
    <s v="Single time point"/>
    <s v="2019Q3"/>
    <s v="Children who are homeless or at risk of homelessness"/>
    <x v="16"/>
    <s v="proportion"/>
    <n v="0.82022246371294283"/>
    <n v="140307"/>
    <m/>
    <s v="0.8 per 1000 households"/>
    <x v="1797"/>
    <n v="0"/>
  </r>
  <r>
    <s v="E06000016_Rate of households assessed as threatened with homelessness (per 1000 households)_proportion"/>
    <s v="E06000016"/>
    <x v="70"/>
    <s v="Single time point"/>
    <s v="2019Q3"/>
    <s v="Children who are homeless or at risk of homelessness"/>
    <x v="16"/>
    <s v="proportion"/>
    <n v="3.8197036354684495"/>
    <n v="83994"/>
    <m/>
    <s v="3.8 per 1000 households"/>
    <x v="1798"/>
    <n v="0"/>
  </r>
  <r>
    <s v="E06000017_Rate of households assessed as threatened with homelessness (per 1000 households)_proportion"/>
    <s v="E06000017"/>
    <x v="105"/>
    <s v="Single time point"/>
    <s v="2019Q3"/>
    <s v="Children who are homeless or at risk of homelessness"/>
    <x v="16"/>
    <s v="proportion"/>
    <n v="0.66453210898326587"/>
    <n v="7807"/>
    <m/>
    <s v="0.7 per 1000 households"/>
    <x v="1799"/>
    <n v="0"/>
  </r>
  <r>
    <s v="E10000028_Rate of households assessed as threatened with homelessness (per 1000 households)_proportion"/>
    <s v="E10000028"/>
    <x v="120"/>
    <s v="Single time point"/>
    <s v="2019Q3"/>
    <s v="Children who are homeless or at risk of homelessness"/>
    <x v="16"/>
    <s v="proportion"/>
    <n v="0.60832140808987079"/>
    <n v="169603"/>
    <m/>
    <s v="0.6 per 1000 households"/>
    <x v="1800"/>
    <n v="0"/>
  </r>
  <r>
    <s v="E06000021_Rate of households assessed as threatened with homelessness (per 1000 households)_proportion"/>
    <s v="E06000021"/>
    <x v="123"/>
    <s v="Single time point"/>
    <s v="2019Q3"/>
    <s v="Children who are homeless or at risk of homelessness"/>
    <x v="16"/>
    <s v="proportion"/>
    <n v="1.398093508851566"/>
    <n v="57549"/>
    <m/>
    <s v="1.4 per 1000 households"/>
    <x v="1801"/>
    <n v="0"/>
  </r>
  <r>
    <s v="E06000054_Rate of households assessed as threatened with homelessness (per 1000 households)_proportion"/>
    <s v="E06000054"/>
    <x v="145"/>
    <s v="Single time point"/>
    <s v="2019Q3"/>
    <s v="Children who are homeless or at risk of homelessness"/>
    <x v="16"/>
    <s v="proportion"/>
    <n v="1.3117704164989463"/>
    <n v="105692"/>
    <m/>
    <s v="1.3 per 1000 households"/>
    <x v="1802"/>
    <n v="0"/>
  </r>
  <r>
    <s v="E06000030_Rate of households assessed as threatened with homelessness (per 1000 households)_proportion"/>
    <s v="E06000030"/>
    <x v="128"/>
    <s v="Single time point"/>
    <s v="2019Q3"/>
    <s v="Children who are homeless or at risk of homelessness"/>
    <x v="16"/>
    <s v="proportion"/>
    <n v="0.234007700980705"/>
    <n v="50239"/>
    <m/>
    <s v="0.2 per 1000 households"/>
    <x v="1803"/>
    <n v="0"/>
  </r>
  <r>
    <s v="E06000036_Rate of households assessed as threatened with homelessness (per 1000 households)_proportion"/>
    <s v="E06000036"/>
    <x v="11"/>
    <s v="Single time point"/>
    <s v="2019Q3"/>
    <s v="Children who are homeless or at risk of homelessness"/>
    <x v="16"/>
    <s v="proportion"/>
    <n v="1.2282044054282608"/>
    <n v="28336"/>
    <m/>
    <s v="1.2 per 1000 households"/>
    <x v="1804"/>
    <n v="0"/>
  </r>
  <r>
    <s v="E06000040_Rate of households assessed as threatened with homelessness (per 1000 households)_proportion"/>
    <s v="E06000040"/>
    <x v="146"/>
    <s v="Single time point"/>
    <s v="2019Q3"/>
    <s v="Children who are homeless or at risk of homelessness"/>
    <x v="16"/>
    <s v="proportion"/>
    <n v="0"/>
    <n v="34604"/>
    <m/>
    <s v="0 per 1000 households"/>
    <x v="295"/>
    <n v="0"/>
  </r>
  <r>
    <s v="E06000037_Rate of households assessed as threatened with homelessness (per 1000 households)_proportion"/>
    <s v="E06000037"/>
    <x v="141"/>
    <s v="Single time point"/>
    <s v="2019Q3"/>
    <s v="Children who are homeless or at risk of homelessness"/>
    <x v="16"/>
    <s v="proportion"/>
    <n v="0.75736920233875604"/>
    <n v="35623"/>
    <m/>
    <s v="0.8 per 1000 households"/>
    <x v="1805"/>
    <n v="0"/>
  </r>
  <r>
    <s v="E06000038_Rate of households assessed as threatened with homelessness (per 1000 households)_proportion"/>
    <s v="E06000038"/>
    <x v="99"/>
    <s v="Single time point"/>
    <s v="2019Q3"/>
    <s v="Children who are homeless or at risk of homelessness"/>
    <x v="16"/>
    <s v="proportion"/>
    <n v="0.9952799601888016"/>
    <n v="37080"/>
    <m/>
    <s v="1 per 1000 households"/>
    <x v="1806"/>
    <n v="0"/>
  </r>
  <r>
    <s v="E06000039_Rate of households assessed as threatened with homelessness (per 1000 households)_proportion"/>
    <s v="E06000039"/>
    <x v="111"/>
    <s v="Single time point"/>
    <s v="2019Q3"/>
    <s v="Children who are homeless or at risk of homelessness"/>
    <x v="16"/>
    <s v="proportion"/>
    <n v="2.5186618240221934"/>
    <n v="42699"/>
    <m/>
    <s v="2.5 per 1000 households"/>
    <x v="1807"/>
    <n v="0"/>
  </r>
  <r>
    <s v="E06000041_Rate of households assessed as threatened with homelessness (per 1000 households)_proportion"/>
    <s v="E06000041"/>
    <x v="148"/>
    <s v="Single time point"/>
    <s v="2019Q3"/>
    <s v="Children who are homeless or at risk of homelessness"/>
    <x v="16"/>
    <s v="proportion"/>
    <n v="0.33955333302464852"/>
    <n v="39532"/>
    <m/>
    <s v="0.3 per 1000 households"/>
    <x v="1808"/>
    <n v="0"/>
  </r>
  <r>
    <s v="E10000003_Rate of households assessed as threatened with homelessness (per 1000 households)_proportion"/>
    <s v="E10000003"/>
    <x v="20"/>
    <s v="Single time point"/>
    <s v="2019Q3"/>
    <s v="Children who are homeless or at risk of homelessness"/>
    <x v="16"/>
    <s v="proportion"/>
    <n v="1.5856476237937751"/>
    <n v="135719"/>
    <m/>
    <s v="1.6 per 1000 households"/>
    <x v="1809"/>
    <n v="0"/>
  </r>
  <r>
    <s v="E06000031_Rate of households assessed as threatened with homelessness (per 1000 households)_proportion"/>
    <s v="E06000031"/>
    <x v="95"/>
    <s v="Single time point"/>
    <s v="2019Q3"/>
    <s v="Children who are homeless or at risk of homelessness"/>
    <x v="16"/>
    <s v="proportion"/>
    <n v="2.6737967914438503"/>
    <n v="51137"/>
    <m/>
    <s v="2.7 per 1000 households"/>
    <x v="1810"/>
    <n v="0"/>
  </r>
  <r>
    <s v="E06000006_Rate of households assessed as threatened with homelessness (per 1000 households)_proportion"/>
    <s v="E06000006"/>
    <x v="47"/>
    <s v="Single time point"/>
    <s v="2019Q3"/>
    <s v="Children who are homeless or at risk of homelessness"/>
    <x v="16"/>
    <s v="proportion"/>
    <n v="3.2928064842958462"/>
    <n v="28617"/>
    <m/>
    <s v="3.3 per 1000 households"/>
    <x v="1811"/>
    <n v="0"/>
  </r>
  <r>
    <s v="E06000007_Rate of households assessed as threatened with homelessness (per 1000 households)_proportion"/>
    <s v="E06000007"/>
    <x v="139"/>
    <s v="Single time point"/>
    <s v="2019Q3"/>
    <s v="Children who are homeless or at risk of homelessness"/>
    <x v="16"/>
    <s v="proportion"/>
    <n v="2.8545180129929788"/>
    <n v="44484"/>
    <m/>
    <s v="2.9 per 1000 households"/>
    <x v="1812"/>
    <n v="0"/>
  </r>
  <r>
    <s v="E10000008_Rate of households assessed as threatened with homelessness (per 1000 households)_proportion"/>
    <s v="E10000008"/>
    <x v="33"/>
    <s v="Single time point"/>
    <s v="2019Q3"/>
    <s v="Children who are homeless or at risk of homelessness"/>
    <x v="16"/>
    <s v="proportion"/>
    <n v="2.4767317569152958"/>
    <n v="145878"/>
    <m/>
    <s v="2.5 per 1000 households"/>
    <x v="1813"/>
    <n v="0"/>
  </r>
  <r>
    <s v="E06000026_Rate of households assessed as threatened with homelessness (per 1000 households)_proportion"/>
    <s v="E06000026"/>
    <x v="96"/>
    <s v="Single time point"/>
    <s v="2019Q3"/>
    <s v="Children who are homeless or at risk of homelessness"/>
    <x v="16"/>
    <s v="proportion"/>
    <n v="1.4114135711460318"/>
    <n v="52552"/>
    <m/>
    <s v="1.4 per 1000 households"/>
    <x v="1814"/>
    <n v="0"/>
  </r>
  <r>
    <s v="E06000027_Rate of households assessed as threatened with homelessness (per 1000 households)_proportion"/>
    <s v="E06000027"/>
    <x v="132"/>
    <s v="Single time point"/>
    <s v="2019Q3"/>
    <s v="Children who are homeless or at risk of homelessness"/>
    <x v="16"/>
    <s v="proportion"/>
    <n v="1.4266491577906393"/>
    <n v="25423"/>
    <m/>
    <s v="1.4 per 1000 households"/>
    <x v="1815"/>
    <n v="0"/>
  </r>
  <r>
    <s v="E10000012_Rate of households assessed as threatened with homelessness (per 1000 households)_proportion"/>
    <s v="E10000012"/>
    <x v="42"/>
    <s v="Single time point"/>
    <s v="2019Q3"/>
    <s v="Children who are homeless or at risk of homelessness"/>
    <x v="16"/>
    <s v="proportion"/>
    <n v="1.0647486179981118"/>
    <n v="311172"/>
    <m/>
    <s v="1.1 per 1000 households"/>
    <x v="1816"/>
    <n v="0"/>
  </r>
  <r>
    <s v="E06000033_Rate of households assessed as threatened with homelessness (per 1000 households)_proportion"/>
    <s v="E06000033"/>
    <x v="117"/>
    <s v="Single time point"/>
    <s v="2019Q3"/>
    <s v="Children who are homeless or at risk of homelessness"/>
    <x v="16"/>
    <s v="proportion"/>
    <n v="1.2970168612191959"/>
    <n v="39540"/>
    <m/>
    <s v="1.3 per 1000 households"/>
    <x v="1817"/>
    <n v="0"/>
  </r>
  <r>
    <s v="E06000034_Rate of households assessed as threatened with homelessness (per 1000 households)_proportion"/>
    <s v="E06000034"/>
    <x v="131"/>
    <s v="Single time point"/>
    <s v="2019Q3"/>
    <s v="Children who are homeless or at risk of homelessness"/>
    <x v="16"/>
    <s v="proportion"/>
    <n v="1.5980166671644913"/>
    <n v="43762"/>
    <m/>
    <s v="1.6 per 1000 households"/>
    <x v="1818"/>
    <n v="0"/>
  </r>
  <r>
    <s v="E06000019_Rate of households assessed as threatened with homelessness (per 1000 households)_proportion"/>
    <s v="E06000019"/>
    <x v="54"/>
    <s v="Single time point"/>
    <s v="2019Q3"/>
    <s v="Children who are homeless or at risk of homelessness"/>
    <x v="16"/>
    <s v="proportion"/>
    <n v="0.81174731638760333"/>
    <n v="36103"/>
    <m/>
    <s v="0.8 per 1000 households"/>
    <x v="1819"/>
    <n v="0"/>
  </r>
  <r>
    <s v="E10000034_Rate of households assessed as threatened with homelessness (per 1000 households)_proportion"/>
    <s v="E10000034"/>
    <x v="150"/>
    <s v="Single time point"/>
    <s v="2019Q3"/>
    <s v="Children who are homeless or at risk of homelessness"/>
    <x v="16"/>
    <s v="proportion"/>
    <n v="1.2150380685628623"/>
    <n v="117783"/>
    <m/>
    <s v="1.2 per 1000 households"/>
    <x v="1820"/>
    <n v="0"/>
  </r>
  <r>
    <s v="E10000016_Rate of households assessed as threatened with homelessness (per 1000 households)_proportion"/>
    <s v="E10000016"/>
    <x v="62"/>
    <s v="Single time point"/>
    <s v="2019Q3"/>
    <s v="Children who are homeless or at risk of homelessness"/>
    <x v="16"/>
    <s v="proportion"/>
    <n v="1.5249731422640616"/>
    <n v="340140"/>
    <m/>
    <s v="1.5 per 1000 households"/>
    <x v="1821"/>
    <n v="0"/>
  </r>
  <r>
    <s v="E06000035_Rate of households assessed as threatened with homelessness (per 1000 households)_proportion"/>
    <s v="E06000035"/>
    <x v="77"/>
    <s v="Single time point"/>
    <s v="2019Q3"/>
    <s v="Children who are homeless or at risk of homelessness"/>
    <x v="16"/>
    <s v="proportion"/>
    <n v="2.0946538124452236"/>
    <n v="64391"/>
    <m/>
    <s v="2.1 per 1000 households"/>
    <x v="1822"/>
    <n v="0"/>
  </r>
  <r>
    <s v="E10000017_Rate of households assessed as threatened with homelessness (per 1000 households)_proportion"/>
    <s v="E10000017"/>
    <x v="68"/>
    <s v="Single time point"/>
    <s v="2019Q3"/>
    <s v="Children who are homeless or at risk of homelessness"/>
    <x v="16"/>
    <s v="proportion"/>
    <n v="1.5753445944895961"/>
    <n v="249727"/>
    <m/>
    <s v="1.6 per 1000 households"/>
    <x v="1823"/>
    <n v="0"/>
  </r>
  <r>
    <s v="E06000008_Rate of households assessed as threatened with homelessness (per 1000 households)_proportion"/>
    <s v="E06000008"/>
    <x v="7"/>
    <s v="Single time point"/>
    <s v="2019Q3"/>
    <s v="Children who are homeless or at risk of homelessness"/>
    <x v="16"/>
    <s v="proportion"/>
    <n v="5.260306530819105"/>
    <n v="38481"/>
    <m/>
    <s v="5.3 per 1000 households"/>
    <x v="1824"/>
    <n v="0"/>
  </r>
  <r>
    <s v="E06000009_Rate of households assessed as threatened with homelessness (per 1000 households)_proportion"/>
    <s v="E06000009"/>
    <x v="8"/>
    <s v="Single time point"/>
    <s v="2019Q3"/>
    <s v="Children who are homeless or at risk of homelessness"/>
    <x v="16"/>
    <s v="proportion"/>
    <n v="1.7158108795119471"/>
    <n v="28904"/>
    <m/>
    <s v="1.7 per 1000 households"/>
    <x v="1825"/>
    <n v="0"/>
  </r>
  <r>
    <s v="E10000024_Rate of households assessed as threatened with homelessness (per 1000 households)_proportion"/>
    <s v="E10000024"/>
    <x v="92"/>
    <s v="Single time point"/>
    <s v="2019Q3"/>
    <s v="Children who are homeless or at risk of homelessness"/>
    <x v="16"/>
    <s v="proportion"/>
    <n v="0.94399615618331612"/>
    <n v="166542"/>
    <m/>
    <s v="0.9 per 1000 households"/>
    <x v="1826"/>
    <n v="0"/>
  </r>
  <r>
    <s v="E06000018_Rate of households assessed as threatened with homelessness (per 1000 households)_proportion"/>
    <s v="E06000018"/>
    <x v="91"/>
    <s v="Single time point"/>
    <s v="2019Q3"/>
    <s v="Children who are homeless or at risk of homelessness"/>
    <x v="16"/>
    <s v="proportion"/>
    <n v="2.5092843521027803"/>
    <n v="68651"/>
    <m/>
    <s v="2.5 per 1000 households"/>
    <x v="1827"/>
    <n v="0"/>
  </r>
  <r>
    <s v="E06000051_Rate of households assessed as threatened with homelessness (per 1000 households)_proportion"/>
    <s v="E06000051"/>
    <x v="110"/>
    <s v="Single time point"/>
    <s v="2019Q3"/>
    <s v="Children who are homeless or at risk of homelessness"/>
    <x v="16"/>
    <s v="proportion"/>
    <n v="0.7716438899506004"/>
    <n v="59839"/>
    <m/>
    <s v="0.8 per 1000 households"/>
    <x v="1828"/>
    <n v="0"/>
  </r>
  <r>
    <s v="E06000020_Rate of households assessed as threatened with homelessness (per 1000 households)_proportion"/>
    <s v="E06000020"/>
    <x v="130"/>
    <s v="Single time point"/>
    <s v="2019Q3"/>
    <s v="Children who are homeless or at risk of homelessness"/>
    <x v="16"/>
    <s v="proportion"/>
    <n v="0.71003564378931827"/>
    <n v="40620"/>
    <m/>
    <s v="0.7 per 1000 households"/>
    <x v="1829"/>
    <n v="0"/>
  </r>
  <r>
    <s v="E06000049_Rate of households assessed as threatened with homelessness (per 1000 households)_proportion"/>
    <s v="E06000049"/>
    <x v="23"/>
    <s v="Single time point"/>
    <s v="2019Q3"/>
    <s v="Children who are homeless or at risk of homelessness"/>
    <x v="16"/>
    <s v="proportion"/>
    <n v="1.7953321364452424"/>
    <n v="76523"/>
    <m/>
    <s v="1.8 per 1000 households"/>
    <x v="1830"/>
    <n v="0"/>
  </r>
  <r>
    <s v="E06000050_Rate of households assessed as threatened with homelessness (per 1000 households)_proportion"/>
    <s v="E06000050"/>
    <x v="152"/>
    <s v="Single time point"/>
    <s v="2019Q3"/>
    <s v="Children who are homeless or at risk of homelessness"/>
    <x v="16"/>
    <s v="proportion"/>
    <n v="1.6155856497980519"/>
    <n v="68054"/>
    <m/>
    <s v="1.6 per 1000 households"/>
    <x v="1831"/>
    <n v="0"/>
  </r>
  <r>
    <s v="E06000052_Rate of households assessed as threatened with homelessness (per 1000 households)_proportion"/>
    <s v="E06000052"/>
    <x v="26"/>
    <s v="Single time point"/>
    <s v="2019Q3"/>
    <s v="Children who are homeless or at risk of homelessness"/>
    <x v="16"/>
    <s v="proportion"/>
    <n v="1.7544792386623425"/>
    <n v="107810"/>
    <m/>
    <s v="1.8 per 1000 households"/>
    <x v="1832"/>
    <n v="0"/>
  </r>
  <r>
    <s v="E10000006_Rate of households assessed as threatened with homelessness (per 1000 households)_proportion"/>
    <s v="E10000006"/>
    <x v="29"/>
    <s v="Single time point"/>
    <s v="2019Q3"/>
    <s v="Children who are homeless or at risk of homelessness"/>
    <x v="16"/>
    <s v="proportion"/>
    <n v="1.1419024895251553"/>
    <n v="92500"/>
    <m/>
    <s v="1.1 per 1000 households"/>
    <x v="1833"/>
    <n v="0"/>
  </r>
  <r>
    <s v="E10000013_Rate of households assessed as threatened with homelessness (per 1000 households)_proportion"/>
    <s v="E10000013"/>
    <x v="44"/>
    <s v="Single time point"/>
    <s v="2019Q3"/>
    <s v="Children who are homeless or at risk of homelessness"/>
    <x v="16"/>
    <s v="proportion"/>
    <n v="1.3519586823744372"/>
    <n v="128136"/>
    <m/>
    <s v="1.4 per 1000 households"/>
    <x v="1834"/>
    <n v="0"/>
  </r>
  <r>
    <s v="E10000015_Rate of households assessed as threatened with homelessness (per 1000 households)_proportion"/>
    <s v="E10000015"/>
    <x v="55"/>
    <s v="Single time point"/>
    <s v="2019Q3"/>
    <s v="Children who are homeless or at risk of homelessness"/>
    <x v="16"/>
    <s v="proportion"/>
    <n v="1.3842497692917053"/>
    <n v="271005"/>
    <m/>
    <s v="1.4 per 1000 households"/>
    <x v="1835"/>
    <n v="0"/>
  </r>
  <r>
    <s v="E06000046_Rate of households assessed as threatened with homelessness (per 1000 households)_proportion"/>
    <s v="E06000046"/>
    <x v="58"/>
    <s v="Single time point"/>
    <s v="2019Q3"/>
    <s v="Children who are homeless or at risk of homelessness"/>
    <x v="16"/>
    <s v="proportion"/>
    <n v="1.1497288815002409"/>
    <n v="24869"/>
    <m/>
    <s v="1.1 per 1000 households"/>
    <x v="1836"/>
    <n v="0"/>
  </r>
  <r>
    <s v="E10000019_Rate of households assessed as threatened with homelessness (per 1000 households)_proportion"/>
    <s v="E10000019"/>
    <x v="73"/>
    <s v="Single time point"/>
    <s v="2019Q3"/>
    <s v="Children who are homeless or at risk of homelessness"/>
    <x v="16"/>
    <s v="proportion"/>
    <n v="1.6675914126663776"/>
    <n v="145641"/>
    <m/>
    <s v="1.7 per 1000 households"/>
    <x v="1837"/>
    <n v="0"/>
  </r>
  <r>
    <s v="E10000020_Rate of households assessed as threatened with homelessness (per 1000 households)_proportion"/>
    <s v="E10000020"/>
    <x v="83"/>
    <s v="Single time point"/>
    <s v="2019Q3"/>
    <s v="Children who are homeless or at risk of homelessness"/>
    <x v="16"/>
    <s v="proportion"/>
    <n v="1.0929516032915341"/>
    <n v="170810"/>
    <m/>
    <s v="1.1 per 1000 households"/>
    <x v="1838"/>
    <n v="0"/>
  </r>
  <r>
    <s v="E10000021_Rate of households assessed as threatened with homelessness (per 1000 households)_proportion"/>
    <s v="E10000021"/>
    <x v="89"/>
    <s v="Single time point"/>
    <s v="2019Q3"/>
    <s v="Children who are homeless or at risk of homelessness"/>
    <x v="16"/>
    <s v="proportion"/>
    <n v="1.3734464882889734"/>
    <n v="170235"/>
    <m/>
    <s v="1.4 per 1000 households"/>
    <x v="1839"/>
    <n v="0"/>
  </r>
  <r>
    <s v="E06000048_Rate of households assessed as threatened with homelessness (per 1000 households)_proportion"/>
    <s v="E06000048"/>
    <x v="90"/>
    <s v="Single time point"/>
    <s v="2019Q3"/>
    <s v="Children who are homeless or at risk of homelessness"/>
    <x v="16"/>
    <s v="proportion"/>
    <n v="0.52"/>
    <n v="59011"/>
    <m/>
    <s v="0.5 per 1000 households"/>
    <x v="1840"/>
    <n v="0"/>
  </r>
  <r>
    <s v="E10000025_Rate of households assessed as threatened with homelessness (per 1000 households)_proportion"/>
    <s v="E10000025"/>
    <x v="94"/>
    <s v="Single time point"/>
    <s v="2019Q3"/>
    <s v="Children who are homeless or at risk of homelessness"/>
    <x v="16"/>
    <s v="proportion"/>
    <n v="1.4000109948507449"/>
    <n v="144788"/>
    <m/>
    <s v="1.4 per 1000 households"/>
    <x v="1841"/>
    <n v="0"/>
  </r>
  <r>
    <s v="E10000027_Rate of households assessed as threatened with homelessness (per 1000 households)_proportion"/>
    <s v="E10000027"/>
    <x v="113"/>
    <s v="Single time point"/>
    <s v="2019Q3"/>
    <s v="Children who are homeless or at risk of homelessness"/>
    <x v="16"/>
    <s v="proportion"/>
    <n v="1.3776250727763244"/>
    <n v="110700"/>
    <m/>
    <s v="1.4 per 1000 households"/>
    <x v="1842"/>
    <n v="0"/>
  </r>
  <r>
    <s v="E10000029_Rate of households assessed as threatened with homelessness (per 1000 households)_proportion"/>
    <s v="E10000029"/>
    <x v="124"/>
    <s v="Single time point"/>
    <s v="2019Q3"/>
    <s v="Children who are homeless or at risk of homelessness"/>
    <x v="16"/>
    <s v="proportion"/>
    <n v="2.0233812949640289"/>
    <n v="152752"/>
    <m/>
    <s v="2 per 1000 households"/>
    <x v="1843"/>
    <n v="0"/>
  </r>
  <r>
    <s v="E10000030_Rate of households assessed as threatened with homelessness (per 1000 households)_proportion"/>
    <s v="E10000030"/>
    <x v="126"/>
    <s v="Single time point"/>
    <s v="2019Q3"/>
    <s v="Children who are homeless or at risk of homelessness"/>
    <x v="16"/>
    <s v="proportion"/>
    <n v="1.0912868806789857"/>
    <n v="261905"/>
    <m/>
    <s v="1.1 per 1000 households"/>
    <x v="1844"/>
    <n v="0"/>
  </r>
  <r>
    <s v="E10000031_Rate of households assessed as threatened with homelessness (per 1000 households)_proportion"/>
    <s v="E10000031"/>
    <x v="140"/>
    <s v="Single time point"/>
    <s v="2019Q3"/>
    <s v="Children who are homeless or at risk of homelessness"/>
    <x v="16"/>
    <s v="proportion"/>
    <n v="1.3080769612875449"/>
    <n v="115928"/>
    <m/>
    <s v="1.3 per 1000 households"/>
    <x v="1845"/>
    <n v="0"/>
  </r>
  <r>
    <s v="E10000032_Rate of households assessed as threatened with homelessness (per 1000 households)_proportion"/>
    <s v="E10000032"/>
    <x v="142"/>
    <s v="Single time point"/>
    <s v="2019Q3"/>
    <s v="Children who are homeless or at risk of homelessness"/>
    <x v="16"/>
    <s v="proportion"/>
    <n v="1.1347258373308668"/>
    <n v="174672"/>
    <m/>
    <s v="1.1 per 1000 households"/>
    <x v="1846"/>
    <n v="0"/>
  </r>
  <r>
    <s v="E09000001_Rate of households assessed as homeless (per 1000 households)_proportion"/>
    <s v="E09000001"/>
    <x v="25"/>
    <s v="Single time point"/>
    <s v="2019Q3"/>
    <s v="Children who are homeless or at risk of homelessness"/>
    <x v="17"/>
    <s v="proportion"/>
    <n v="0.58055152394775034"/>
    <n v="1453"/>
    <m/>
    <s v="0.6 per 1000 households"/>
    <x v="1703"/>
    <n v="1"/>
  </r>
  <r>
    <s v="E09000007_Rate of households assessed as homeless (per 1000 households)_proportion"/>
    <s v="E09000007"/>
    <x v="21"/>
    <s v="Single time point"/>
    <s v="2019Q3"/>
    <s v="Children who are homeless or at risk of homelessness"/>
    <x v="17"/>
    <s v="proportion"/>
    <n v="1.2767082812770731"/>
    <n v="50983"/>
    <m/>
    <s v="1.3 per 1000 households"/>
    <x v="1847"/>
    <n v="0"/>
  </r>
  <r>
    <s v="E09000011_Rate of households assessed as homeless (per 1000 households)_proportion"/>
    <s v="E09000011"/>
    <x v="45"/>
    <s v="Single time point"/>
    <s v="2019Q3"/>
    <s v="Children who are homeless or at risk of homelessness"/>
    <x v="17"/>
    <s v="proportion"/>
    <n v="1.2220215471152205"/>
    <n v="68917"/>
    <m/>
    <s v="1.2 per 1000 households"/>
    <x v="1848"/>
    <n v="0"/>
  </r>
  <r>
    <s v="E09000012_Rate of households assessed as homeless (per 1000 households)_proportion"/>
    <s v="E09000012"/>
    <x v="46"/>
    <s v="Single time point"/>
    <s v="2019Q3"/>
    <s v="Children who are homeless or at risk of homelessness"/>
    <x v="17"/>
    <s v="proportion"/>
    <n v="3.1486674839208049"/>
    <n v="63655"/>
    <m/>
    <s v="3.1 per 1000 households"/>
    <x v="1849"/>
    <n v="0"/>
  </r>
  <r>
    <s v="E09000013_Rate of households assessed as homeless (per 1000 households)_proportion"/>
    <s v="E09000013"/>
    <x v="48"/>
    <s v="Single time point"/>
    <s v="2019Q3"/>
    <s v="Children who are homeless or at risk of homelessness"/>
    <x v="17"/>
    <s v="proportion"/>
    <n v="1.9149123801604999"/>
    <n v="36898"/>
    <m/>
    <s v="1.9 per 1000 households"/>
    <x v="1707"/>
    <n v="0"/>
  </r>
  <r>
    <s v="E09000019_Rate of households assessed as homeless (per 1000 households)_proportion"/>
    <s v="E09000019"/>
    <x v="60"/>
    <s v="Single time point"/>
    <s v="2019Q3"/>
    <s v="Children who are homeless or at risk of homelessness"/>
    <x v="17"/>
    <s v="proportion"/>
    <n v="0.62848244939309239"/>
    <n v="42098"/>
    <m/>
    <s v="0.6 per 1000 households"/>
    <x v="1850"/>
    <n v="0"/>
  </r>
  <r>
    <s v="E09000020_Rate of households assessed as homeless (per 1000 households)_proportion"/>
    <s v="E09000020"/>
    <x v="61"/>
    <s v="Single time point"/>
    <s v="2019Q3"/>
    <s v="Children who are homeless or at risk of homelessness"/>
    <x v="17"/>
    <s v="proportion"/>
    <n v="2.7774486961787046"/>
    <n v="28678"/>
    <m/>
    <s v="2.8 per 1000 households"/>
    <x v="1851"/>
    <n v="0"/>
  </r>
  <r>
    <s v="E09000022_Rate of households assessed as homeless (per 1000 households)_proportion"/>
    <s v="E09000022"/>
    <x v="67"/>
    <s v="Single time point"/>
    <s v="2019Q3"/>
    <s v="Children who are homeless or at risk of homelessness"/>
    <x v="17"/>
    <s v="proportion"/>
    <n v="2.0784358695028957"/>
    <n v="62629"/>
    <m/>
    <s v="2.1 per 1000 households"/>
    <x v="1852"/>
    <n v="0"/>
  </r>
  <r>
    <s v="E09000023_Rate of households assessed as homeless (per 1000 households)_proportion"/>
    <s v="E09000023"/>
    <x v="72"/>
    <s v="Single time point"/>
    <s v="2019Q3"/>
    <s v="Children who are homeless or at risk of homelessness"/>
    <x v="17"/>
    <s v="proportion"/>
    <n v="1.885404212268923"/>
    <n v="68458"/>
    <m/>
    <s v="1.9 per 1000 households"/>
    <x v="1853"/>
    <n v="0"/>
  </r>
  <r>
    <s v="E09000028_Rate of households assessed as homeless (per 1000 households)_proportion"/>
    <s v="E09000028"/>
    <x v="118"/>
    <s v="Single time point"/>
    <s v="2019Q3"/>
    <s v="Children who are homeless or at risk of homelessness"/>
    <x v="17"/>
    <s v="proportion"/>
    <n v="2.9673590504451037"/>
    <n v="65121"/>
    <m/>
    <s v="3 per 1000 households"/>
    <x v="1854"/>
    <n v="0"/>
  </r>
  <r>
    <s v="E09000030_Rate of households assessed as homeless (per 1000 households)_proportion"/>
    <s v="E09000030"/>
    <x v="133"/>
    <s v="Single time point"/>
    <s v="2019Q3"/>
    <s v="Children who are homeless or at risk of homelessness"/>
    <x v="17"/>
    <s v="proportion"/>
    <n v="1.8655134401763755"/>
    <n v="70973"/>
    <m/>
    <s v="1.9 per 1000 households"/>
    <x v="1855"/>
    <n v="0"/>
  </r>
  <r>
    <s v="E09000032_Rate of households assessed as homeless (per 1000 households)_proportion"/>
    <s v="E09000032"/>
    <x v="138"/>
    <s v="Single time point"/>
    <s v="2019Q3"/>
    <s v="Children who are homeless or at risk of homelessness"/>
    <x v="17"/>
    <s v="proportion"/>
    <n v="0"/>
    <n v="63840"/>
    <m/>
    <s v="0 per 1000 households"/>
    <x v="295"/>
    <n v="0"/>
  </r>
  <r>
    <s v="E09000033_Rate of households assessed as homeless (per 1000 households)_proportion"/>
    <s v="E09000033"/>
    <x v="143"/>
    <s v="Single time point"/>
    <s v="2019Q3"/>
    <s v="Children who are homeless or at risk of homelessness"/>
    <x v="17"/>
    <s v="proportion"/>
    <n v="2.888365116777373"/>
    <n v="47445"/>
    <m/>
    <s v="2.9 per 1000 households"/>
    <x v="1856"/>
    <n v="0"/>
  </r>
  <r>
    <s v="E09000002_Rate of households assessed as homeless (per 1000 households)_proportion"/>
    <s v="E09000002"/>
    <x v="0"/>
    <s v="Single time point"/>
    <s v="2019Q3"/>
    <s v="Children who are homeless or at risk of homelessness"/>
    <x v="17"/>
    <s v="proportion"/>
    <n v="1.7819680004044183"/>
    <n v="63401"/>
    <m/>
    <s v="1.8 per 1000 households"/>
    <x v="1857"/>
    <n v="0"/>
  </r>
  <r>
    <s v="E09000003_Rate of households assessed as homeless (per 1000 households)_proportion"/>
    <s v="E09000003"/>
    <x v="1"/>
    <s v="Single time point"/>
    <s v="2019Q3"/>
    <s v="Children who are homeless or at risk of homelessness"/>
    <x v="17"/>
    <s v="proportion"/>
    <n v="1.724287150399116"/>
    <n v="92701"/>
    <m/>
    <s v="1.7 per 1000 households"/>
    <x v="1858"/>
    <n v="0"/>
  </r>
  <r>
    <s v="E09000004_Rate of households assessed as homeless (per 1000 households)_proportion"/>
    <s v="E09000004"/>
    <x v="5"/>
    <s v="Single time point"/>
    <s v="2019Q3"/>
    <s v="Children who are homeless or at risk of homelessness"/>
    <x v="17"/>
    <s v="proportion"/>
    <n v="1.6252984730220519"/>
    <n v="56853"/>
    <m/>
    <s v="1.6 per 1000 households"/>
    <x v="1859"/>
    <n v="0"/>
  </r>
  <r>
    <s v="E09000005_Rate of households assessed as homeless (per 1000 households)_proportion"/>
    <s v="E09000005"/>
    <x v="13"/>
    <s v="Single time point"/>
    <s v="2019Q3"/>
    <s v="Children who are homeless or at risk of homelessness"/>
    <x v="17"/>
    <s v="proportion"/>
    <n v="2.7949295677748922"/>
    <n v="77893"/>
    <m/>
    <s v="2.8 per 1000 households"/>
    <x v="1860"/>
    <n v="0"/>
  </r>
  <r>
    <s v="E09000006_Rate of households assessed as homeless (per 1000 households)_proportion"/>
    <s v="E09000006"/>
    <x v="16"/>
    <s v="Single time point"/>
    <s v="2019Q3"/>
    <s v="Children who are homeless or at risk of homelessness"/>
    <x v="17"/>
    <s v="proportion"/>
    <n v="0.62201362775311719"/>
    <n v="75055"/>
    <m/>
    <s v="0.6 per 1000 households"/>
    <x v="1861"/>
    <n v="0"/>
  </r>
  <r>
    <s v="E09000008_Rate of households assessed as homeless (per 1000 households)_proportion"/>
    <s v="E09000008"/>
    <x v="28"/>
    <s v="Single time point"/>
    <s v="2019Q3"/>
    <s v="Children who are homeless or at risk of homelessness"/>
    <x v="17"/>
    <s v="proportion"/>
    <n v="2.9771514924505635"/>
    <n v="94702"/>
    <m/>
    <s v="3 per 1000 households"/>
    <x v="1862"/>
    <n v="0"/>
  </r>
  <r>
    <s v="E09000009_Rate of households assessed as homeless (per 1000 households)_proportion"/>
    <s v="E09000009"/>
    <x v="38"/>
    <s v="Single time point"/>
    <s v="2019Q3"/>
    <s v="Children who are homeless or at risk of homelessness"/>
    <x v="17"/>
    <s v="proportion"/>
    <n v="2.4243970907234913"/>
    <n v="81732"/>
    <m/>
    <s v="2.4 per 1000 households"/>
    <x v="1863"/>
    <n v="0"/>
  </r>
  <r>
    <s v="E09000010_Rate of households assessed as homeless (per 1000 households)_proportion"/>
    <s v="E09000010"/>
    <x v="41"/>
    <s v="Single time point"/>
    <s v="2019Q3"/>
    <s v="Children who are homeless or at risk of homelessness"/>
    <x v="17"/>
    <s v="proportion"/>
    <n v="1.3799623369395331"/>
    <n v="84497"/>
    <m/>
    <s v="1.4 per 1000 households"/>
    <x v="1864"/>
    <n v="0"/>
  </r>
  <r>
    <s v="E09000014_Rate of households assessed as homeless (per 1000 households)_proportion"/>
    <s v="E09000014"/>
    <x v="50"/>
    <s v="Single time point"/>
    <s v="2019Q3"/>
    <s v="Children who are homeless or at risk of homelessness"/>
    <x v="17"/>
    <s v="proportion"/>
    <n v="0.92144250921442505"/>
    <n v="60398"/>
    <m/>
    <s v="0.9 per 1000 households"/>
    <x v="1865"/>
    <n v="0"/>
  </r>
  <r>
    <s v="E09000015_Rate of households assessed as homeless (per 1000 households)_proportion"/>
    <s v="E09000015"/>
    <x v="51"/>
    <s v="Single time point"/>
    <s v="2019Q3"/>
    <s v="Children who are homeless or at risk of homelessness"/>
    <x v="17"/>
    <s v="proportion"/>
    <n v="1.2404382881951623"/>
    <n v="58373"/>
    <m/>
    <s v="1.2 per 1000 households"/>
    <x v="1866"/>
    <n v="0"/>
  </r>
  <r>
    <s v="E09000016_Rate of households assessed as homeless (per 1000 households)_proportion"/>
    <s v="E09000016"/>
    <x v="53"/>
    <s v="Single time point"/>
    <s v="2019Q3"/>
    <s v="Children who are homeless or at risk of homelessness"/>
    <x v="17"/>
    <s v="proportion"/>
    <n v="1.2244316833562716"/>
    <n v="57541"/>
    <m/>
    <s v="1.2 per 1000 households"/>
    <x v="1867"/>
    <n v="0"/>
  </r>
  <r>
    <s v="E09000017_Rate of households assessed as homeless (per 1000 households)_proportion"/>
    <s v="E09000017"/>
    <x v="56"/>
    <s v="Single time point"/>
    <s v="2019Q3"/>
    <s v="Children who are homeless or at risk of homelessness"/>
    <x v="17"/>
    <s v="proportion"/>
    <n v="0.94317377976892236"/>
    <n v="73377"/>
    <m/>
    <s v="0.9 per 1000 households"/>
    <x v="1868"/>
    <n v="0"/>
  </r>
  <r>
    <s v="E09000018_Rate of households assessed as homeless (per 1000 households)_proportion"/>
    <s v="E09000018"/>
    <x v="57"/>
    <s v="Single time point"/>
    <s v="2019Q3"/>
    <s v="Children who are homeless or at risk of homelessness"/>
    <x v="17"/>
    <s v="proportion"/>
    <n v="0"/>
    <n v="64898"/>
    <m/>
    <s v="0 per 1000 households"/>
    <x v="295"/>
    <n v="0"/>
  </r>
  <r>
    <s v="E09000021_Rate of households assessed as homeless (per 1000 households)_proportion"/>
    <s v="E09000021"/>
    <x v="64"/>
    <s v="Single time point"/>
    <s v="2019Q3"/>
    <s v="Children who are homeless or at risk of homelessness"/>
    <x v="17"/>
    <s v="proportion"/>
    <n v="8.6567594863656033E-2"/>
    <n v="38977"/>
    <m/>
    <s v="0.1 per 1000 households"/>
    <x v="1869"/>
    <n v="0"/>
  </r>
  <r>
    <s v="E09000024_Rate of households assessed as homeless (per 1000 households)_proportion"/>
    <s v="E09000024"/>
    <x v="78"/>
    <s v="Single time point"/>
    <s v="2019Q3"/>
    <s v="Children who are homeless or at risk of homelessness"/>
    <x v="17"/>
    <s v="proportion"/>
    <n v="0.60955887841166378"/>
    <n v="47266"/>
    <m/>
    <s v="0.6 per 1000 households"/>
    <x v="1870"/>
    <n v="0"/>
  </r>
  <r>
    <s v="E09000025_Rate of households assessed as homeless (per 1000 households)_proportion"/>
    <s v="E09000025"/>
    <x v="82"/>
    <s v="Single time point"/>
    <s v="2019Q3"/>
    <s v="Children who are homeless or at risk of homelessness"/>
    <x v="17"/>
    <s v="proportion"/>
    <n v="2.201354007425202"/>
    <n v="86567"/>
    <m/>
    <s v="2.2 per 1000 households"/>
    <x v="1871"/>
    <n v="0"/>
  </r>
  <r>
    <s v="E09000026_Rate of households assessed as homeless (per 1000 households)_proportion"/>
    <s v="E09000026"/>
    <x v="100"/>
    <s v="Single time point"/>
    <s v="2019Q3"/>
    <s v="Children who are homeless or at risk of homelessness"/>
    <x v="17"/>
    <s v="proportion"/>
    <n v="0"/>
    <n v="76159"/>
    <m/>
    <s v="0 per 1000 households"/>
    <x v="295"/>
    <n v="0"/>
  </r>
  <r>
    <s v="E09000027_Rate of households assessed as homeless (per 1000 households)_proportion"/>
    <s v="E09000027"/>
    <x v="102"/>
    <s v="Single time point"/>
    <s v="2019Q3"/>
    <s v="Children who are homeless or at risk of homelessness"/>
    <x v="17"/>
    <s v="proportion"/>
    <n v="0"/>
    <n v="45525"/>
    <m/>
    <s v="0 per 1000 households"/>
    <x v="295"/>
    <n v="0"/>
  </r>
  <r>
    <s v="E09000029_Rate of households assessed as homeless (per 1000 households)_proportion"/>
    <s v="E09000029"/>
    <x v="127"/>
    <s v="Single time point"/>
    <s v="2019Q3"/>
    <s v="Children who are homeless or at risk of homelessness"/>
    <x v="17"/>
    <s v="proportion"/>
    <n v="1.4958502219648717"/>
    <n v="47941"/>
    <m/>
    <s v="1.5 per 1000 households"/>
    <x v="1872"/>
    <n v="0"/>
  </r>
  <r>
    <s v="E09000031_Rate of households assessed as homeless (per 1000 households)_proportion"/>
    <s v="E09000031"/>
    <x v="137"/>
    <s v="Single time point"/>
    <s v="2019Q3"/>
    <s v="Children who are homeless or at risk of homelessness"/>
    <x v="17"/>
    <s v="proportion"/>
    <n v="2.3537844592107557"/>
    <n v="67017"/>
    <m/>
    <s v="2.4 per 1000 households"/>
    <x v="1873"/>
    <n v="0"/>
  </r>
  <r>
    <s v="E08000025_Rate of households assessed as homeless (per 1000 households)_proportion"/>
    <s v="E08000025"/>
    <x v="6"/>
    <s v="Single time point"/>
    <s v="2019Q3"/>
    <s v="Children who are homeless or at risk of homelessness"/>
    <x v="17"/>
    <s v="proportion"/>
    <n v="2.834262458798873"/>
    <n v="288388"/>
    <m/>
    <s v="2.8 per 1000 households"/>
    <x v="1874"/>
    <n v="0"/>
  </r>
  <r>
    <s v="E08000026_Rate of households assessed as homeless (per 1000 households)_proportion"/>
    <s v="E08000026"/>
    <x v="27"/>
    <s v="Single time point"/>
    <s v="2019Q3"/>
    <s v="Children who are homeless or at risk of homelessness"/>
    <x v="17"/>
    <s v="proportion"/>
    <n v="2.3610260597400829"/>
    <n v="78994"/>
    <m/>
    <s v="2.4 per 1000 households"/>
    <x v="1875"/>
    <n v="0"/>
  </r>
  <r>
    <s v="E08000027_Rate of households assessed as homeless (per 1000 households)_proportion"/>
    <s v="E08000027"/>
    <x v="36"/>
    <s v="Single time point"/>
    <s v="2019Q3"/>
    <s v="Children who are homeless or at risk of homelessness"/>
    <x v="17"/>
    <s v="proportion"/>
    <n v="2.9983325980813658"/>
    <n v="69265"/>
    <m/>
    <s v="3 per 1000 households"/>
    <x v="1876"/>
    <n v="0"/>
  </r>
  <r>
    <s v="E08000028_Rate of households assessed as homeless (per 1000 households)_proportion"/>
    <s v="E08000028"/>
    <x v="107"/>
    <s v="Single time point"/>
    <s v="2019Q3"/>
    <s v="Children who are homeless or at risk of homelessness"/>
    <x v="17"/>
    <s v="proportion"/>
    <n v="1.107924409696303"/>
    <n v="81920"/>
    <m/>
    <s v="1.1 per 1000 households"/>
    <x v="1877"/>
    <n v="0"/>
  </r>
  <r>
    <s v="E08000029_Rate of households assessed as homeless (per 1000 households)_proportion"/>
    <s v="E08000029"/>
    <x v="112"/>
    <s v="Single time point"/>
    <s v="2019Q3"/>
    <s v="Children who are homeless or at risk of homelessness"/>
    <x v="17"/>
    <s v="proportion"/>
    <n v="1.1730594719019056"/>
    <n v="46946"/>
    <m/>
    <s v="1.2 per 1000 households"/>
    <x v="1878"/>
    <n v="0"/>
  </r>
  <r>
    <s v="E08000030_Rate of households assessed as homeless (per 1000 households)_proportion"/>
    <s v="E08000030"/>
    <x v="136"/>
    <s v="Single time point"/>
    <s v="2019Q3"/>
    <s v="Children who are homeless or at risk of homelessness"/>
    <x v="17"/>
    <s v="proportion"/>
    <n v="1.3954935336207279"/>
    <n v="68157"/>
    <m/>
    <s v="1.4 per 1000 households"/>
    <x v="1879"/>
    <n v="0"/>
  </r>
  <r>
    <s v="E08000031_Rate of households assessed as homeless (per 1000 households)_proportion"/>
    <s v="E08000031"/>
    <x v="149"/>
    <s v="Single time point"/>
    <s v="2019Q3"/>
    <s v="Children who are homeless or at risk of homelessness"/>
    <x v="17"/>
    <s v="proportion"/>
    <n v="2.7958553333774123"/>
    <n v="61244"/>
    <m/>
    <s v="2.8 per 1000 households"/>
    <x v="1880"/>
    <n v="0"/>
  </r>
  <r>
    <s v="E08000011_Rate of households assessed as homeless (per 1000 households)_proportion"/>
    <s v="E08000011"/>
    <x v="66"/>
    <s v="Single time point"/>
    <s v="2019Q3"/>
    <s v="Children who are homeless or at risk of homelessness"/>
    <x v="17"/>
    <s v="proportion"/>
    <n v="1.6510295121525298"/>
    <n v="33477"/>
    <m/>
    <s v="1.7 per 1000 households"/>
    <x v="1881"/>
    <n v="0"/>
  </r>
  <r>
    <s v="E08000012_Rate of households assessed as homeless (per 1000 households)_proportion"/>
    <s v="E08000012"/>
    <x v="74"/>
    <s v="Single time point"/>
    <s v="2019Q3"/>
    <s v="Children who are homeless or at risk of homelessness"/>
    <x v="17"/>
    <s v="proportion"/>
    <n v="1.7091095539224064"/>
    <n v="94902"/>
    <m/>
    <s v="1.7 per 1000 households"/>
    <x v="1882"/>
    <n v="0"/>
  </r>
  <r>
    <s v="E08000013_Rate of households assessed as homeless (per 1000 households)_proportion"/>
    <s v="E08000013"/>
    <x v="153"/>
    <s v="Single time point"/>
    <s v="2019Q3"/>
    <s v="Children who are homeless or at risk of homelessness"/>
    <x v="17"/>
    <s v="proportion"/>
    <n v="1.0204081632653061"/>
    <n v="36785"/>
    <m/>
    <s v="1 per 1000 households"/>
    <x v="1883"/>
    <n v="0"/>
  </r>
  <r>
    <s v="E08000014_Rate of households assessed as homeless (per 1000 households)_proportion"/>
    <s v="E08000014"/>
    <x v="108"/>
    <s v="Single time point"/>
    <s v="2019Q3"/>
    <s v="Children who are homeless or at risk of homelessness"/>
    <x v="17"/>
    <s v="proportion"/>
    <n v="0.53932957185529373"/>
    <n v="53833"/>
    <m/>
    <s v="0.5 per 1000 households"/>
    <x v="1884"/>
    <n v="0"/>
  </r>
  <r>
    <s v="E08000015_Rate of households assessed as homeless (per 1000 households)_proportion"/>
    <s v="E08000015"/>
    <x v="147"/>
    <s v="Single time point"/>
    <s v="2019Q3"/>
    <s v="Children who are homeless or at risk of homelessness"/>
    <x v="17"/>
    <s v="proportion"/>
    <n v="1.4226536675174692"/>
    <n v="67576"/>
    <m/>
    <s v="1.4 per 1000 households"/>
    <x v="1885"/>
    <n v="0"/>
  </r>
  <r>
    <s v="E08000001_Rate of households assessed as homeless (per 1000 households)_proportion"/>
    <s v="E08000001"/>
    <x v="9"/>
    <s v="Single time point"/>
    <s v="2019Q3"/>
    <s v="Children who are homeless or at risk of homelessness"/>
    <x v="17"/>
    <s v="proportion"/>
    <n v="2.2352589244166725"/>
    <n v="67670"/>
    <m/>
    <s v="2.2 per 1000 households"/>
    <x v="1886"/>
    <n v="0"/>
  </r>
  <r>
    <s v="E08000002_Rate of households assessed as homeless (per 1000 households)_proportion"/>
    <s v="E08000002"/>
    <x v="18"/>
    <s v="Single time point"/>
    <s v="2019Q3"/>
    <s v="Children who are homeless or at risk of homelessness"/>
    <x v="17"/>
    <s v="proportion"/>
    <n v="2.1506971225155742"/>
    <n v="43142"/>
    <m/>
    <s v="2.2 per 1000 households"/>
    <x v="1887"/>
    <n v="0"/>
  </r>
  <r>
    <s v="E08000003_Rate of households assessed as homeless (per 1000 households)_proportion"/>
    <s v="E08000003"/>
    <x v="76"/>
    <s v="Single time point"/>
    <s v="2019Q3"/>
    <s v="Children who are homeless or at risk of homelessness"/>
    <x v="17"/>
    <s v="proportion"/>
    <n v="3.1820962572704277"/>
    <n v="121962"/>
    <m/>
    <s v="3.2 per 1000 households"/>
    <x v="1888"/>
    <n v="0"/>
  </r>
  <r>
    <s v="E08000004_Rate of households assessed as homeless (per 1000 households)_proportion"/>
    <s v="E08000004"/>
    <x v="93"/>
    <s v="Single time point"/>
    <s v="2019Q3"/>
    <s v="Children who are homeless or at risk of homelessness"/>
    <x v="17"/>
    <s v="proportion"/>
    <n v="1.2736808305683398"/>
    <n v="59416"/>
    <m/>
    <s v="1.3 per 1000 households"/>
    <x v="1889"/>
    <n v="0"/>
  </r>
  <r>
    <s v="E08000005_Rate of households assessed as homeless (per 1000 households)_proportion"/>
    <s v="E08000005"/>
    <x v="103"/>
    <s v="Single time point"/>
    <s v="2019Q3"/>
    <s v="Children who are homeless or at risk of homelessness"/>
    <x v="17"/>
    <s v="proportion"/>
    <n v="1.8311604293906731"/>
    <n v="52689"/>
    <m/>
    <s v="1.8 per 1000 households"/>
    <x v="1890"/>
    <n v="0"/>
  </r>
  <r>
    <s v="E08000006_Rate of households assessed as homeless (per 1000 households)_proportion"/>
    <s v="E08000006"/>
    <x v="106"/>
    <s v="Single time point"/>
    <s v="2019Q3"/>
    <s v="Children who are homeless or at risk of homelessness"/>
    <x v="17"/>
    <s v="proportion"/>
    <n v="4.8430840759395588"/>
    <n v="56566"/>
    <m/>
    <s v="4.8 per 1000 households"/>
    <x v="1891"/>
    <n v="0"/>
  </r>
  <r>
    <s v="E08000007_Rate of households assessed as homeless (per 1000 households)_proportion"/>
    <s v="E08000007"/>
    <x v="121"/>
    <s v="Single time point"/>
    <s v="2019Q3"/>
    <s v="Children who are homeless or at risk of homelessness"/>
    <x v="17"/>
    <s v="proportion"/>
    <n v="0.88625824932343678"/>
    <n v="63141"/>
    <m/>
    <s v="0.9 per 1000 households"/>
    <x v="1892"/>
    <n v="0"/>
  </r>
  <r>
    <s v="E08000008_Rate of households assessed as homeless (per 1000 households)_proportion"/>
    <s v="E08000008"/>
    <x v="129"/>
    <s v="Single time point"/>
    <s v="2019Q3"/>
    <s v="Children who are homeless or at risk of homelessness"/>
    <x v="17"/>
    <s v="proportion"/>
    <n v="1.9152599354109148"/>
    <n v="50223"/>
    <m/>
    <s v="1.9 per 1000 households"/>
    <x v="1893"/>
    <n v="0"/>
  </r>
  <r>
    <s v="E08000009_Rate of households assessed as homeless (per 1000 households)_proportion"/>
    <s v="E08000009"/>
    <x v="134"/>
    <s v="Single time point"/>
    <s v="2019Q3"/>
    <s v="Children who are homeless or at risk of homelessness"/>
    <x v="17"/>
    <s v="proportion"/>
    <n v="1.5700667788142939"/>
    <n v="56087"/>
    <m/>
    <s v="1.6 per 1000 households"/>
    <x v="1894"/>
    <n v="0"/>
  </r>
  <r>
    <s v="E08000010_Rate of households assessed as homeless (per 1000 households)_proportion"/>
    <s v="E08000010"/>
    <x v="144"/>
    <s v="Single time point"/>
    <s v="2019Q3"/>
    <s v="Children who are homeless or at risk of homelessness"/>
    <x v="17"/>
    <s v="proportion"/>
    <n v="0"/>
    <n v="68388"/>
    <m/>
    <s v="0 per 1000 households"/>
    <x v="295"/>
    <n v="0"/>
  </r>
  <r>
    <s v="E08000016_Rate of households assessed as homeless (per 1000 households)_proportion"/>
    <s v="E08000016"/>
    <x v="2"/>
    <s v="Single time point"/>
    <s v="2019Q3"/>
    <s v="Children who are homeless or at risk of homelessness"/>
    <x v="17"/>
    <s v="proportion"/>
    <n v="0.97253952088666251"/>
    <n v="50727"/>
    <m/>
    <s v="1 per 1000 households"/>
    <x v="1895"/>
    <n v="0"/>
  </r>
  <r>
    <s v="E08000017_Rate of households assessed as homeless (per 1000 households)_proportion"/>
    <s v="E08000017"/>
    <x v="34"/>
    <s v="Single time point"/>
    <s v="2019Q3"/>
    <s v="Children who are homeless or at risk of homelessness"/>
    <x v="17"/>
    <s v="proportion"/>
    <n v="2.2092496989130188"/>
    <n v="66448"/>
    <m/>
    <s v="2.2 per 1000 households"/>
    <x v="1896"/>
    <n v="0"/>
  </r>
  <r>
    <s v="E08000018_Rate of households assessed as homeless (per 1000 households)_proportion"/>
    <s v="E08000018"/>
    <x v="104"/>
    <s v="Single time point"/>
    <s v="2019Q3"/>
    <s v="Children who are homeless or at risk of homelessness"/>
    <x v="17"/>
    <s v="proportion"/>
    <n v="2.4965102544829807"/>
    <n v="57196"/>
    <m/>
    <s v="2.5 per 1000 households"/>
    <x v="1897"/>
    <n v="0"/>
  </r>
  <r>
    <s v="E08000019_Rate of households assessed as homeless (per 1000 households)_proportion"/>
    <s v="E08000019"/>
    <x v="109"/>
    <s v="Single time point"/>
    <s v="2019Q3"/>
    <s v="Children who are homeless or at risk of homelessness"/>
    <x v="17"/>
    <s v="proportion"/>
    <n v="2.7203145672845079"/>
    <n v="117497"/>
    <m/>
    <s v="2.7 per 1000 households"/>
    <x v="1898"/>
    <n v="0"/>
  </r>
  <r>
    <s v="E08000032_Rate of households assessed as homeless (per 1000 households)_proportion"/>
    <s v="E08000032"/>
    <x v="12"/>
    <s v="Single time point"/>
    <s v="2019Q3"/>
    <s v="Children who are homeless or at risk of homelessness"/>
    <x v="17"/>
    <s v="proportion"/>
    <n v="1.9587237212790418"/>
    <n v="142005"/>
    <m/>
    <s v="2 per 1000 households"/>
    <x v="1899"/>
    <n v="0"/>
  </r>
  <r>
    <s v="E08000033_Rate of households assessed as homeless (per 1000 households)_proportion"/>
    <s v="E08000033"/>
    <x v="19"/>
    <s v="Single time point"/>
    <s v="2019Q3"/>
    <s v="Children who are homeless or at risk of homelessness"/>
    <x v="17"/>
    <s v="proportion"/>
    <n v="0.35277139344700409"/>
    <n v="46021"/>
    <m/>
    <s v="0.4 per 1000 households"/>
    <x v="1900"/>
    <n v="0"/>
  </r>
  <r>
    <s v="E08000034_Rate of households assessed as homeless (per 1000 households)_proportion"/>
    <s v="E08000034"/>
    <x v="65"/>
    <s v="Single time point"/>
    <s v="2019Q3"/>
    <s v="Children who are homeless or at risk of homelessness"/>
    <x v="17"/>
    <s v="proportion"/>
    <n v="0.69245939418112523"/>
    <n v="100174"/>
    <m/>
    <s v="0.7 per 1000 households"/>
    <x v="1901"/>
    <n v="0"/>
  </r>
  <r>
    <s v="E08000035_Rate of households assessed as homeless (per 1000 households)_proportion"/>
    <s v="E08000035"/>
    <x v="69"/>
    <s v="Single time point"/>
    <s v="2019Q3"/>
    <s v="Children who are homeless or at risk of homelessness"/>
    <x v="17"/>
    <s v="proportion"/>
    <n v="1.1697344702752475"/>
    <n v="168176"/>
    <m/>
    <s v="1.2 per 1000 households"/>
    <x v="1902"/>
    <n v="0"/>
  </r>
  <r>
    <s v="E08000036_Rate of households assessed as homeless (per 1000 households)_proportion"/>
    <s v="E08000036"/>
    <x v="135"/>
    <s v="Single time point"/>
    <s v="2019Q3"/>
    <s v="Children who are homeless or at risk of homelessness"/>
    <x v="17"/>
    <s v="proportion"/>
    <n v="0.58707226387211264"/>
    <n v="72893"/>
    <m/>
    <s v="0.6 per 1000 households"/>
    <x v="1903"/>
    <n v="0"/>
  </r>
  <r>
    <s v="E08000020_Rate of households assessed as homeless (per 1000 households)_proportion"/>
    <s v="E08000020"/>
    <x v="43"/>
    <s v="Single time point"/>
    <s v="2019Q3"/>
    <s v="Children who are homeless or at risk of homelessness"/>
    <x v="17"/>
    <s v="proportion"/>
    <n v="1.51"/>
    <n v="39605"/>
    <m/>
    <s v="1.5 per 1000 households"/>
    <x v="1904"/>
    <n v="0"/>
  </r>
  <r>
    <s v="E08000021_Rate of households assessed as homeless (per 1000 households)_proportion"/>
    <s v="E08000021"/>
    <x v="81"/>
    <s v="Single time point"/>
    <s v="2019Q3"/>
    <s v="Children who are homeless or at risk of homelessness"/>
    <x v="17"/>
    <s v="proportion"/>
    <n v="2.9891480927935539"/>
    <n v="58056"/>
    <m/>
    <s v="3 per 1000 households"/>
    <x v="1905"/>
    <n v="0"/>
  </r>
  <r>
    <s v="E08000022_Rate of households assessed as homeless (per 1000 households)_proportion"/>
    <s v="E08000022"/>
    <x v="87"/>
    <s v="Single time point"/>
    <s v="2019Q3"/>
    <s v="Children who are homeless or at risk of homelessness"/>
    <x v="17"/>
    <s v="proportion"/>
    <n v="0.85810538805432546"/>
    <n v="41360"/>
    <m/>
    <s v="0.9 per 1000 households"/>
    <x v="1906"/>
    <n v="0"/>
  </r>
  <r>
    <s v="E08000023_Rate of households assessed as homeless (per 1000 households)_proportion"/>
    <s v="E08000023"/>
    <x v="115"/>
    <s v="Single time point"/>
    <s v="2019Q3"/>
    <s v="Children who are homeless or at risk of homelessness"/>
    <x v="17"/>
    <s v="proportion"/>
    <n v="3.0713064642308696"/>
    <n v="29920"/>
    <m/>
    <s v="3.1 per 1000 households"/>
    <x v="1907"/>
    <n v="0"/>
  </r>
  <r>
    <s v="E08000024_Rate of households assessed as homeless (per 1000 households)_proportion"/>
    <s v="E08000024"/>
    <x v="125"/>
    <s v="Single time point"/>
    <s v="2019Q3"/>
    <s v="Children who are homeless or at risk of homelessness"/>
    <x v="17"/>
    <s v="proportion"/>
    <n v="2.0916212114998154"/>
    <n v="54563"/>
    <m/>
    <s v="2.1 per 1000 households"/>
    <x v="1908"/>
    <n v="0"/>
  </r>
  <r>
    <s v="E06000053_Rate of households assessed as homeless (per 1000 households)_proportion"/>
    <s v="E06000053"/>
    <x v="59"/>
    <s v="Single time point"/>
    <s v="2019Q3"/>
    <s v="Children who are homeless or at risk of homelessness"/>
    <x v="17"/>
    <s v="proportion"/>
    <n v="0"/>
    <n v="368"/>
    <m/>
    <s v="0 per 1000 households"/>
    <x v="295"/>
    <n v="1"/>
  </r>
  <r>
    <s v="E06000022_Rate of households assessed as homeless (per 1000 households)_proportion"/>
    <s v="E06000022"/>
    <x v="3"/>
    <s v="Single time point"/>
    <s v="2019Q3"/>
    <s v="Children who are homeless or at risk of homelessness"/>
    <x v="17"/>
    <s v="proportion"/>
    <n v="0.38639876352395675"/>
    <n v="35946"/>
    <m/>
    <s v="0.4 per 1000 households"/>
    <x v="1909"/>
    <n v="0"/>
  </r>
  <r>
    <s v="E06000023_Rate of households assessed as homeless (per 1000 households)_proportion"/>
    <s v="E06000023"/>
    <x v="154"/>
    <s v="Single time point"/>
    <s v="2019Q3"/>
    <s v="Children who are homeless or at risk of homelessness"/>
    <x v="17"/>
    <s v="proportion"/>
    <n v="1.8750384229185024"/>
    <n v="94016"/>
    <m/>
    <s v="1.9 per 1000 households"/>
    <x v="1910"/>
    <n v="0"/>
  </r>
  <r>
    <s v="E06000024_Rate of households assessed as homeless (per 1000 households)_proportion"/>
    <s v="E06000024"/>
    <x v="86"/>
    <s v="Single time point"/>
    <s v="2019Q3"/>
    <s v="Children who are homeless or at risk of homelessness"/>
    <x v="17"/>
    <s v="proportion"/>
    <n v="1.1179838675972751"/>
    <n v="43435"/>
    <m/>
    <s v="1.1 per 1000 households"/>
    <x v="1911"/>
    <n v="0"/>
  </r>
  <r>
    <s v="E06000025_Rate of households assessed as homeless (per 1000 households)_proportion"/>
    <s v="E06000025"/>
    <x v="114"/>
    <s v="Single time point"/>
    <s v="2019Q3"/>
    <s v="Children who are homeless or at risk of homelessness"/>
    <x v="17"/>
    <s v="proportion"/>
    <n v="0.53739134885228557"/>
    <n v="58867"/>
    <m/>
    <s v="0.5 per 1000 households"/>
    <x v="1912"/>
    <n v="0"/>
  </r>
  <r>
    <s v="E06000001_Rate of households assessed as homeless (per 1000 households)_proportion"/>
    <s v="E06000001"/>
    <x v="52"/>
    <s v="Single time point"/>
    <s v="2019Q3"/>
    <s v="Children who are homeless or at risk of homelessness"/>
    <x v="17"/>
    <s v="proportion"/>
    <n v="1.3645830839577697"/>
    <n v="20006"/>
    <m/>
    <s v="1.4 per 1000 households"/>
    <x v="1913"/>
    <n v="0"/>
  </r>
  <r>
    <s v="E06000002_Rate of households assessed as homeless (per 1000 households)_proportion"/>
    <s v="E06000002"/>
    <x v="79"/>
    <s v="Single time point"/>
    <s v="2019Q3"/>
    <s v="Children who are homeless or at risk of homelessness"/>
    <x v="17"/>
    <s v="proportion"/>
    <n v="2.4937220982142856"/>
    <n v="32513"/>
    <m/>
    <s v="2.5 per 1000 households"/>
    <x v="1914"/>
    <n v="0"/>
  </r>
  <r>
    <s v="E06000003_Rate of households assessed as homeless (per 1000 households)_proportion"/>
    <s v="E06000003"/>
    <x v="101"/>
    <s v="Single time point"/>
    <s v="2019Q3"/>
    <s v="Children who are homeless or at risk of homelessness"/>
    <x v="17"/>
    <s v="proportion"/>
    <n v="1.1024107128382212"/>
    <n v="27626"/>
    <m/>
    <s v="1.1 per 1000 households"/>
    <x v="1915"/>
    <n v="0"/>
  </r>
  <r>
    <s v="E06000004_Rate of households assessed as homeless (per 1000 households)_proportion"/>
    <s v="E06000004"/>
    <x v="122"/>
    <s v="Single time point"/>
    <s v="2019Q3"/>
    <s v="Children who are homeless or at risk of homelessness"/>
    <x v="17"/>
    <s v="proportion"/>
    <n v="2.7385640714934865"/>
    <n v="43521"/>
    <m/>
    <s v="2.7 per 1000 households"/>
    <x v="1916"/>
    <n v="0"/>
  </r>
  <r>
    <s v="E06000010_Rate of households assessed as homeless (per 1000 households)_proportion"/>
    <s v="E06000010"/>
    <x v="155"/>
    <s v="Single time point"/>
    <s v="2019Q3"/>
    <s v="Children who are homeless or at risk of homelessness"/>
    <x v="17"/>
    <s v="proportion"/>
    <n v="4.4024274739537654"/>
    <n v="57023"/>
    <m/>
    <s v="4.4 per 1000 households"/>
    <x v="1917"/>
    <n v="0"/>
  </r>
  <r>
    <s v="E06000011_Rate of households assessed as homeless (per 1000 households)_proportion"/>
    <s v="E06000011"/>
    <x v="39"/>
    <s v="Single time point"/>
    <s v="2019Q3"/>
    <s v="Children who are homeless or at risk of homelessness"/>
    <x v="17"/>
    <s v="proportion"/>
    <n v="0.4813820410598541"/>
    <n v="62942"/>
    <m/>
    <s v="0.5 per 1000 households"/>
    <x v="1918"/>
    <n v="0"/>
  </r>
  <r>
    <s v="E06000012_Rate of households assessed as homeless (per 1000 households)_proportion"/>
    <s v="E06000012"/>
    <x v="84"/>
    <s v="Single time point"/>
    <s v="2019Q3"/>
    <s v="Children who are homeless or at risk of homelessness"/>
    <x v="17"/>
    <s v="proportion"/>
    <n v="3.2974342282164133"/>
    <n v="34503"/>
    <m/>
    <s v="3.3 per 1000 households"/>
    <x v="1919"/>
    <n v="0"/>
  </r>
  <r>
    <s v="E06000013_Rate of households assessed as homeless (per 1000 households)_proportion"/>
    <s v="E06000013"/>
    <x v="85"/>
    <s v="Single time point"/>
    <s v="2019Q3"/>
    <s v="Children who are homeless or at risk of homelessness"/>
    <x v="17"/>
    <s v="proportion"/>
    <n v="0.55897911326825545"/>
    <n v="35714"/>
    <m/>
    <s v="0.6 per 1000 households"/>
    <x v="1920"/>
    <n v="0"/>
  </r>
  <r>
    <s v="E10000023_Rate of households assessed as homeless (per 1000 households)_proportion"/>
    <s v="E10000023"/>
    <x v="88"/>
    <s v="Single time point"/>
    <s v="2019Q3"/>
    <s v="Children who are homeless or at risk of homelessness"/>
    <x v="17"/>
    <s v="proportion"/>
    <n v="0.80646360136169715"/>
    <n v="117499"/>
    <m/>
    <s v="0.8 per 1000 households"/>
    <x v="1921"/>
    <n v="0"/>
  </r>
  <r>
    <s v="E06000014_Rate of households assessed as homeless (per 1000 households)_proportion"/>
    <s v="E06000014"/>
    <x v="151"/>
    <s v="Single time point"/>
    <s v="2019Q3"/>
    <s v="Children who are homeless or at risk of homelessness"/>
    <x v="17"/>
    <s v="proportion"/>
    <n v="0.74395394352817301"/>
    <n v="36572"/>
    <m/>
    <s v="0.7 per 1000 households"/>
    <x v="1922"/>
    <n v="0"/>
  </r>
  <r>
    <s v="E06000032_Rate of households assessed as homeless (per 1000 households)_proportion"/>
    <s v="E06000032"/>
    <x v="75"/>
    <s v="Single time point"/>
    <s v="2019Q3"/>
    <s v="Children who are homeless or at risk of homelessness"/>
    <x v="17"/>
    <s v="proportion"/>
    <n v="3.0697522897846157"/>
    <n v="57375"/>
    <m/>
    <s v="3.1 per 1000 households"/>
    <x v="1923"/>
    <n v="0"/>
  </r>
  <r>
    <s v="E06000055_Rate of households assessed as homeless (per 1000 households)_proportion"/>
    <s v="E06000055"/>
    <x v="156"/>
    <s v="Single time point"/>
    <s v="2019Q3"/>
    <s v="Children who are homeless or at risk of homelessness"/>
    <x v="17"/>
    <s v="proportion"/>
    <n v="1.9605097325304579"/>
    <n v="40088"/>
    <m/>
    <s v="2 per 1000 households"/>
    <x v="1924"/>
    <n v="0"/>
  </r>
  <r>
    <s v="E06000056_Rate of households assessed as homeless (per 1000 households)_proportion"/>
    <s v="E06000056"/>
    <x v="22"/>
    <s v="Single time point"/>
    <s v="2019Q3"/>
    <s v="Children who are homeless or at risk of homelessness"/>
    <x v="17"/>
    <s v="proportion"/>
    <n v="0.77818378670997423"/>
    <n v="62515"/>
    <m/>
    <s v="0.8 per 1000 households"/>
    <x v="1925"/>
    <n v="0"/>
  </r>
  <r>
    <s v="E10000002_Rate of households assessed as homeless (per 1000 households)_proportion"/>
    <s v="E10000002"/>
    <x v="17"/>
    <s v="Single time point"/>
    <s v="2019Q3"/>
    <s v="Children who are homeless or at risk of homelessness"/>
    <x v="17"/>
    <s v="proportion"/>
    <n v="0.67016074614310939"/>
    <n v="124321"/>
    <m/>
    <s v="0.7 per 1000 households"/>
    <x v="1926"/>
    <n v="0"/>
  </r>
  <r>
    <s v="E06000042_Rate of households assessed as homeless (per 1000 households)_proportion"/>
    <s v="E06000042"/>
    <x v="80"/>
    <s v="Single time point"/>
    <s v="2019Q3"/>
    <s v="Children who are homeless or at risk of homelessness"/>
    <x v="17"/>
    <s v="proportion"/>
    <n v="3.1467849882575725"/>
    <n v="68278"/>
    <m/>
    <s v="3.1 per 1000 households"/>
    <x v="1927"/>
    <n v="0"/>
  </r>
  <r>
    <s v="E10000007_Rate of households assessed as homeless (per 1000 households)_proportion"/>
    <s v="E10000007"/>
    <x v="32"/>
    <s v="Single time point"/>
    <s v="2019Q3"/>
    <s v="Children who are homeless or at risk of homelessness"/>
    <x v="17"/>
    <s v="proportion"/>
    <n v="0.79453903920580271"/>
    <n v="153272"/>
    <m/>
    <s v="0.8 per 1000 households"/>
    <x v="1928"/>
    <n v="0"/>
  </r>
  <r>
    <s v="E06000015_Rate of households assessed as homeless (per 1000 households)_proportion"/>
    <s v="E06000015"/>
    <x v="31"/>
    <s v="Single time point"/>
    <s v="2019Q3"/>
    <s v="Children who are homeless or at risk of homelessness"/>
    <x v="17"/>
    <s v="proportion"/>
    <n v="4.4260815880704758"/>
    <n v="59899"/>
    <m/>
    <s v="4.4 per 1000 households"/>
    <x v="1929"/>
    <n v="0"/>
  </r>
  <r>
    <s v="E10000009_Rate of households assessed as homeless (per 1000 households)_proportion"/>
    <s v="E10000009"/>
    <x v="35"/>
    <s v="Single time point"/>
    <s v="2019Q3"/>
    <s v="Children who are homeless or at risk of homelessness"/>
    <x v="17"/>
    <s v="proportion"/>
    <n v="1.0900000000000001"/>
    <n v="76699"/>
    <m/>
    <s v="1.1 per 1000 households"/>
    <x v="1930"/>
    <n v="0"/>
  </r>
  <r>
    <s v="E06000029_Rate of households assessed as homeless (per 1000 households)_proportion"/>
    <s v="E06000029"/>
    <x v="97"/>
    <s v="Single time point"/>
    <s v="2019Q3"/>
    <s v="Children who are homeless or at risk of homelessness"/>
    <x v="17"/>
    <s v="proportion"/>
    <n v="2.09"/>
    <n v="30188"/>
    <m/>
    <s v="2.1 per 1000 households"/>
    <x v="1931"/>
    <n v="0"/>
  </r>
  <r>
    <s v="E06000028_Rate of households assessed as homeless (per 1000 households)_proportion"/>
    <s v="E06000028"/>
    <x v="10"/>
    <s v="Single time point"/>
    <s v="2019Q3"/>
    <s v="Children who are homeless or at risk of homelessness"/>
    <x v="17"/>
    <s v="proportion"/>
    <n v="2.09"/>
    <n v="36373"/>
    <m/>
    <s v="2.1 per 1000 households"/>
    <x v="1931"/>
    <n v="0"/>
  </r>
  <r>
    <s v="E06000047_Rate of households assessed as homeless (per 1000 households)_proportion"/>
    <s v="E06000047"/>
    <x v="37"/>
    <s v="Single time point"/>
    <s v="2019Q3"/>
    <s v="Children who are homeless or at risk of homelessness"/>
    <x v="17"/>
    <s v="proportion"/>
    <n v="1.4243303073464555"/>
    <n v="101040"/>
    <m/>
    <s v="1.4 per 1000 households"/>
    <x v="1932"/>
    <n v="0"/>
  </r>
  <r>
    <s v="E06000005_Rate of households assessed as homeless (per 1000 households)_proportion"/>
    <s v="E06000005"/>
    <x v="30"/>
    <s v="Single time point"/>
    <s v="2019Q3"/>
    <s v="Children who are homeless or at risk of homelessness"/>
    <x v="17"/>
    <s v="proportion"/>
    <n v="3.1310010854137094"/>
    <n v="22454"/>
    <m/>
    <s v="3.1 per 1000 households"/>
    <x v="1933"/>
    <n v="0"/>
  </r>
  <r>
    <s v="E10000011_Rate of households assessed as homeless (per 1000 households)_proportion"/>
    <s v="E10000011"/>
    <x v="40"/>
    <s v="Single time point"/>
    <s v="2019Q3"/>
    <s v="Children who are homeless or at risk of homelessness"/>
    <x v="17"/>
    <s v="proportion"/>
    <n v="1.7641068407252083"/>
    <n v="106378"/>
    <m/>
    <s v="1.8 per 1000 households"/>
    <x v="1934"/>
    <n v="0"/>
  </r>
  <r>
    <s v="E06000043_Rate of households assessed as homeless (per 1000 households)_proportion"/>
    <s v="E06000043"/>
    <x v="14"/>
    <s v="Single time point"/>
    <s v="2019Q3"/>
    <s v="Children who are homeless or at risk of homelessness"/>
    <x v="17"/>
    <s v="proportion"/>
    <n v="1.8497472273386371"/>
    <n v="51005"/>
    <m/>
    <s v="1.8 per 1000 households"/>
    <x v="1935"/>
    <n v="0"/>
  </r>
  <r>
    <s v="E10000014_Rate of households assessed as homeless (per 1000 households)_proportion"/>
    <s v="E10000014"/>
    <x v="49"/>
    <s v="Single time point"/>
    <s v="2019Q3"/>
    <s v="Children who are homeless or at risk of homelessness"/>
    <x v="17"/>
    <s v="proportion"/>
    <n v="0.82038421615310619"/>
    <n v="284002"/>
    <m/>
    <s v="0.8 per 1000 households"/>
    <x v="1936"/>
    <n v="0"/>
  </r>
  <r>
    <s v="E06000044_Rate of households assessed as homeless (per 1000 households)_proportion"/>
    <s v="E06000044"/>
    <x v="98"/>
    <s v="Single time point"/>
    <s v="2019Q3"/>
    <s v="Children who are homeless or at risk of homelessness"/>
    <x v="17"/>
    <s v="proportion"/>
    <n v="2.6910597016578253"/>
    <n v="44046"/>
    <m/>
    <s v="2.7 per 1000 households"/>
    <x v="1937"/>
    <n v="0"/>
  </r>
  <r>
    <s v="E06000045_Rate of households assessed as homeless (per 1000 households)_proportion"/>
    <s v="E06000045"/>
    <x v="116"/>
    <s v="Single time point"/>
    <s v="2019Q3"/>
    <s v="Children who are homeless or at risk of homelessness"/>
    <x v="17"/>
    <s v="proportion"/>
    <n v="1.9129087003011607"/>
    <n v="50832"/>
    <m/>
    <s v="1.9 per 1000 households"/>
    <x v="1938"/>
    <n v="0"/>
  </r>
  <r>
    <s v="E10000018_Rate of households assessed as homeless (per 1000 households)_proportion"/>
    <s v="E10000018"/>
    <x v="71"/>
    <s v="Single time point"/>
    <s v="2019Q3"/>
    <s v="Children who are homeless or at risk of homelessness"/>
    <x v="17"/>
    <s v="proportion"/>
    <n v="0.97942176046735363"/>
    <n v="140307"/>
    <m/>
    <s v="1 per 1000 households"/>
    <x v="1939"/>
    <n v="0"/>
  </r>
  <r>
    <s v="E06000016_Rate of households assessed as homeless (per 1000 households)_proportion"/>
    <s v="E06000016"/>
    <x v="70"/>
    <s v="Single time point"/>
    <s v="2019Q3"/>
    <s v="Children who are homeless or at risk of homelessness"/>
    <x v="17"/>
    <s v="proportion"/>
    <n v="2.1838222448104441"/>
    <n v="83994"/>
    <m/>
    <s v="2.2 per 1000 households"/>
    <x v="1940"/>
    <n v="0"/>
  </r>
  <r>
    <s v="E06000017_Rate of households assessed as homeless (per 1000 households)_proportion"/>
    <s v="E06000017"/>
    <x v="105"/>
    <s v="Single time point"/>
    <s v="2019Q3"/>
    <s v="Children who are homeless or at risk of homelessness"/>
    <x v="17"/>
    <s v="proportion"/>
    <n v="0.72494411889083543"/>
    <n v="7807"/>
    <m/>
    <s v="0.7 per 1000 households"/>
    <x v="1941"/>
    <n v="0"/>
  </r>
  <r>
    <s v="E10000028_Rate of households assessed as homeless (per 1000 households)_proportion"/>
    <s v="E10000028"/>
    <x v="120"/>
    <s v="Single time point"/>
    <s v="2019Q3"/>
    <s v="Children who are homeless or at risk of homelessness"/>
    <x v="17"/>
    <s v="proportion"/>
    <n v="0.81198848745035612"/>
    <n v="169603"/>
    <m/>
    <s v="0.8 per 1000 households"/>
    <x v="1942"/>
    <n v="0"/>
  </r>
  <r>
    <s v="E06000021_Rate of households assessed as homeless (per 1000 households)_proportion"/>
    <s v="E06000021"/>
    <x v="123"/>
    <s v="Single time point"/>
    <s v="2019Q3"/>
    <s v="Children who are homeless or at risk of homelessness"/>
    <x v="17"/>
    <s v="proportion"/>
    <n v="2.4784384929641399"/>
    <n v="57549"/>
    <m/>
    <s v="2.5 per 1000 households"/>
    <x v="1943"/>
    <n v="0"/>
  </r>
  <r>
    <s v="E06000054_Rate of households assessed as homeless (per 1000 households)_proportion"/>
    <s v="E06000054"/>
    <x v="145"/>
    <s v="Single time point"/>
    <s v="2019Q3"/>
    <s v="Children who are homeless or at risk of homelessness"/>
    <x v="17"/>
    <s v="proportion"/>
    <n v="0.61089669216015918"/>
    <n v="105692"/>
    <m/>
    <s v="0.6 per 1000 households"/>
    <x v="1944"/>
    <n v="0"/>
  </r>
  <r>
    <s v="E06000030_Rate of households assessed as homeless (per 1000 households)_proportion"/>
    <s v="E06000030"/>
    <x v="128"/>
    <s v="Single time point"/>
    <s v="2019Q3"/>
    <s v="Children who are homeless or at risk of homelessness"/>
    <x v="17"/>
    <s v="proportion"/>
    <n v="1.4572297742889357"/>
    <n v="50239"/>
    <m/>
    <s v="1.5 per 1000 households"/>
    <x v="1945"/>
    <n v="0"/>
  </r>
  <r>
    <s v="E06000036_Rate of households assessed as homeless (per 1000 households)_proportion"/>
    <s v="E06000036"/>
    <x v="11"/>
    <s v="Single time point"/>
    <s v="2019Q3"/>
    <s v="Children who are homeless or at risk of homelessness"/>
    <x v="17"/>
    <s v="proportion"/>
    <n v="0.60403495348930858"/>
    <n v="28336"/>
    <m/>
    <s v="0.6 per 1000 households"/>
    <x v="1946"/>
    <n v="0"/>
  </r>
  <r>
    <s v="E06000040_Rate of households assessed as homeless (per 1000 households)_proportion"/>
    <s v="E06000040"/>
    <x v="146"/>
    <s v="Single time point"/>
    <s v="2019Q3"/>
    <s v="Children who are homeless or at risk of homelessness"/>
    <x v="17"/>
    <s v="proportion"/>
    <n v="0"/>
    <n v="34604"/>
    <m/>
    <s v="0 per 1000 households"/>
    <x v="295"/>
    <n v="0"/>
  </r>
  <r>
    <s v="E06000037_Rate of households assessed as homeless (per 1000 households)_proportion"/>
    <s v="E06000037"/>
    <x v="141"/>
    <s v="Single time point"/>
    <s v="2019Q3"/>
    <s v="Children who are homeless or at risk of homelessness"/>
    <x v="17"/>
    <s v="proportion"/>
    <n v="1.5298857887242874"/>
    <n v="35623"/>
    <m/>
    <s v="1.5 per 1000 households"/>
    <x v="1947"/>
    <n v="0"/>
  </r>
  <r>
    <s v="E06000038_Rate of households assessed as homeless (per 1000 households)_proportion"/>
    <s v="E06000038"/>
    <x v="99"/>
    <s v="Single time point"/>
    <s v="2019Q3"/>
    <s v="Children who are homeless or at risk of homelessness"/>
    <x v="17"/>
    <s v="proportion"/>
    <n v="2.3524799059008035"/>
    <n v="37080"/>
    <m/>
    <s v="2.4 per 1000 households"/>
    <x v="1948"/>
    <n v="0"/>
  </r>
  <r>
    <s v="E06000039_Rate of households assessed as homeless (per 1000 households)_proportion"/>
    <s v="E06000039"/>
    <x v="111"/>
    <s v="Single time point"/>
    <s v="2019Q3"/>
    <s v="Children who are homeless or at risk of homelessness"/>
    <x v="17"/>
    <s v="proportion"/>
    <n v="2.2448942344545637"/>
    <n v="42699"/>
    <m/>
    <s v="2.2 per 1000 households"/>
    <x v="1949"/>
    <n v="0"/>
  </r>
  <r>
    <s v="E06000041_Rate of households assessed as homeless (per 1000 households)_proportion"/>
    <s v="E06000041"/>
    <x v="148"/>
    <s v="Single time point"/>
    <s v="2019Q3"/>
    <s v="Children who are homeless or at risk of homelessness"/>
    <x v="17"/>
    <s v="proportion"/>
    <n v="0.60193545399824055"/>
    <n v="39532"/>
    <m/>
    <s v="0.6 per 1000 households"/>
    <x v="1950"/>
    <n v="0"/>
  </r>
  <r>
    <s v="E10000003_Rate of households assessed as homeless (per 1000 households)_proportion"/>
    <s v="E10000003"/>
    <x v="20"/>
    <s v="Single time point"/>
    <s v="2019Q3"/>
    <s v="Children who are homeless or at risk of homelessness"/>
    <x v="17"/>
    <s v="proportion"/>
    <n v="1.1892357178453312"/>
    <n v="135719"/>
    <m/>
    <s v="1.2 per 1000 households"/>
    <x v="1951"/>
    <n v="0"/>
  </r>
  <r>
    <s v="E06000031_Rate of households assessed as homeless (per 1000 households)_proportion"/>
    <s v="E06000031"/>
    <x v="95"/>
    <s v="Single time point"/>
    <s v="2019Q3"/>
    <s v="Children who are homeless or at risk of homelessness"/>
    <x v="17"/>
    <s v="proportion"/>
    <n v="2.0782117241554094"/>
    <n v="51137"/>
    <m/>
    <s v="2.1 per 1000 households"/>
    <x v="1952"/>
    <n v="0"/>
  </r>
  <r>
    <s v="E06000006_Rate of households assessed as homeless (per 1000 households)_proportion"/>
    <s v="E06000006"/>
    <x v="47"/>
    <s v="Single time point"/>
    <s v="2019Q3"/>
    <s v="Children who are homeless or at risk of homelessness"/>
    <x v="17"/>
    <s v="proportion"/>
    <n v="3.6546533507019832"/>
    <n v="28617"/>
    <m/>
    <s v="3.7 per 1000 households"/>
    <x v="1953"/>
    <n v="0"/>
  </r>
  <r>
    <s v="E06000007_Rate of households assessed as homeless (per 1000 households)_proportion"/>
    <s v="E06000007"/>
    <x v="139"/>
    <s v="Single time point"/>
    <s v="2019Q3"/>
    <s v="Children who are homeless or at risk of homelessness"/>
    <x v="17"/>
    <s v="proportion"/>
    <n v="1.5530327886781723"/>
    <n v="44484"/>
    <m/>
    <s v="1.6 per 1000 households"/>
    <x v="1954"/>
    <n v="0"/>
  </r>
  <r>
    <s v="E10000008_Rate of households assessed as homeless (per 1000 households)_proportion"/>
    <s v="E10000008"/>
    <x v="33"/>
    <s v="Single time point"/>
    <s v="2019Q3"/>
    <s v="Children who are homeless or at risk of homelessness"/>
    <x v="17"/>
    <s v="proportion"/>
    <n v="1.202156349847775"/>
    <n v="145878"/>
    <m/>
    <s v="1.2 per 1000 households"/>
    <x v="1955"/>
    <n v="0"/>
  </r>
  <r>
    <s v="E06000026_Rate of households assessed as homeless (per 1000 households)_proportion"/>
    <s v="E06000026"/>
    <x v="96"/>
    <s v="Single time point"/>
    <s v="2019Q3"/>
    <s v="Children who are homeless or at risk of homelessness"/>
    <x v="17"/>
    <s v="proportion"/>
    <n v="2.0407062461792944"/>
    <n v="52552"/>
    <m/>
    <s v="2 per 1000 households"/>
    <x v="1956"/>
    <n v="0"/>
  </r>
  <r>
    <s v="E06000027_Rate of households assessed as homeless (per 1000 households)_proportion"/>
    <s v="E06000027"/>
    <x v="132"/>
    <s v="Single time point"/>
    <s v="2019Q3"/>
    <s v="Children who are homeless or at risk of homelessness"/>
    <x v="17"/>
    <s v="proportion"/>
    <n v="3.3072321385146637"/>
    <n v="25423"/>
    <m/>
    <s v="3.3 per 1000 households"/>
    <x v="1957"/>
    <n v="0"/>
  </r>
  <r>
    <s v="E10000012_Rate of households assessed as homeless (per 1000 households)_proportion"/>
    <s v="E10000012"/>
    <x v="42"/>
    <s v="Single time point"/>
    <s v="2019Q3"/>
    <s v="Children who are homeless or at risk of homelessness"/>
    <x v="17"/>
    <s v="proportion"/>
    <n v="1.0470564204180828"/>
    <n v="311172"/>
    <m/>
    <s v="1 per 1000 households"/>
    <x v="1958"/>
    <n v="0"/>
  </r>
  <r>
    <s v="E06000033_Rate of households assessed as homeless (per 1000 households)_proportion"/>
    <s v="E06000033"/>
    <x v="117"/>
    <s v="Single time point"/>
    <s v="2019Q3"/>
    <s v="Children who are homeless or at risk of homelessness"/>
    <x v="17"/>
    <s v="proportion"/>
    <n v="1.2199663546121149"/>
    <n v="39540"/>
    <m/>
    <s v="1.2 per 1000 households"/>
    <x v="1959"/>
    <n v="0"/>
  </r>
  <r>
    <s v="E06000034_Rate of households assessed as homeless (per 1000 households)_proportion"/>
    <s v="E06000034"/>
    <x v="131"/>
    <s v="Single time point"/>
    <s v="2019Q3"/>
    <s v="Children who are homeless or at risk of homelessness"/>
    <x v="17"/>
    <s v="proportion"/>
    <n v="2.4791660443860333"/>
    <n v="43762"/>
    <m/>
    <s v="2.5 per 1000 households"/>
    <x v="1960"/>
    <n v="0"/>
  </r>
  <r>
    <s v="E06000019_Rate of households assessed as homeless (per 1000 households)_proportion"/>
    <s v="E06000019"/>
    <x v="54"/>
    <s v="Single time point"/>
    <s v="2019Q3"/>
    <s v="Children who are homeless or at risk of homelessness"/>
    <x v="17"/>
    <s v="proportion"/>
    <n v="0.65424410574523251"/>
    <n v="36103"/>
    <m/>
    <s v="0.7 per 1000 households"/>
    <x v="1961"/>
    <n v="0"/>
  </r>
  <r>
    <s v="E10000034_Rate of households assessed as homeless (per 1000 households)_proportion"/>
    <s v="E10000034"/>
    <x v="150"/>
    <s v="Single time point"/>
    <s v="2019Q3"/>
    <s v="Children who are homeless or at risk of homelessness"/>
    <x v="17"/>
    <s v="proportion"/>
    <n v="1.4241192946467316"/>
    <n v="117783"/>
    <m/>
    <s v="1.4 per 1000 households"/>
    <x v="1962"/>
    <n v="0"/>
  </r>
  <r>
    <s v="E10000016_Rate of households assessed as homeless (per 1000 households)_proportion"/>
    <s v="E10000016"/>
    <x v="62"/>
    <s v="Single time point"/>
    <s v="2019Q3"/>
    <s v="Children who are homeless or at risk of homelessness"/>
    <x v="17"/>
    <s v="proportion"/>
    <n v="1.625120632203791"/>
    <n v="340140"/>
    <m/>
    <s v="1.6 per 1000 households"/>
    <x v="1963"/>
    <n v="0"/>
  </r>
  <r>
    <s v="E06000035_Rate of households assessed as homeless (per 1000 households)_proportion"/>
    <s v="E06000035"/>
    <x v="77"/>
    <s v="Single time point"/>
    <s v="2019Q3"/>
    <s v="Children who are homeless or at risk of homelessness"/>
    <x v="17"/>
    <s v="proportion"/>
    <n v="1.4460999123575811"/>
    <n v="64391"/>
    <m/>
    <s v="1.4 per 1000 households"/>
    <x v="1964"/>
    <n v="0"/>
  </r>
  <r>
    <s v="E10000017_Rate of households assessed as homeless (per 1000 households)_proportion"/>
    <s v="E10000017"/>
    <x v="68"/>
    <s v="Single time point"/>
    <s v="2019Q3"/>
    <s v="Children who are homeless or at risk of homelessness"/>
    <x v="17"/>
    <s v="proportion"/>
    <n v="0.97706329349971255"/>
    <n v="249727"/>
    <m/>
    <s v="1 per 1000 households"/>
    <x v="1965"/>
    <n v="0"/>
  </r>
  <r>
    <s v="E06000008_Rate of households assessed as homeless (per 1000 households)_proportion"/>
    <s v="E06000008"/>
    <x v="7"/>
    <s v="Single time point"/>
    <s v="2019Q3"/>
    <s v="Children who are homeless or at risk of homelessness"/>
    <x v="17"/>
    <s v="proportion"/>
    <n v="0.48933084007619582"/>
    <n v="38481"/>
    <m/>
    <s v="0.5 per 1000 households"/>
    <x v="1966"/>
    <n v="0"/>
  </r>
  <r>
    <s v="E06000009_Rate of households assessed as homeless (per 1000 households)_proportion"/>
    <s v="E06000009"/>
    <x v="8"/>
    <s v="Single time point"/>
    <s v="2019Q3"/>
    <s v="Children who are homeless or at risk of homelessness"/>
    <x v="17"/>
    <s v="proportion"/>
    <n v="2.7484748347737669"/>
    <n v="28904"/>
    <m/>
    <s v="2.7 per 1000 households"/>
    <x v="1967"/>
    <n v="0"/>
  </r>
  <r>
    <s v="E10000024_Rate of households assessed as homeless (per 1000 households)_proportion"/>
    <s v="E10000024"/>
    <x v="92"/>
    <s v="Single time point"/>
    <s v="2019Q3"/>
    <s v="Children who are homeless or at risk of homelessness"/>
    <x v="17"/>
    <s v="proportion"/>
    <n v="0.74897898619334968"/>
    <n v="166542"/>
    <m/>
    <s v="0.7 per 1000 households"/>
    <x v="1968"/>
    <n v="0"/>
  </r>
  <r>
    <s v="E06000018_Rate of households assessed as homeless (per 1000 households)_proportion"/>
    <s v="E06000018"/>
    <x v="91"/>
    <s v="Single time point"/>
    <s v="2019Q3"/>
    <s v="Children who are homeless or at risk of homelessness"/>
    <x v="17"/>
    <s v="proportion"/>
    <n v="2.9570950980165072"/>
    <n v="68651"/>
    <m/>
    <s v="3 per 1000 households"/>
    <x v="1969"/>
    <n v="0"/>
  </r>
  <r>
    <s v="E06000051_Rate of households assessed as homeless (per 1000 households)_proportion"/>
    <s v="E06000051"/>
    <x v="110"/>
    <s v="Single time point"/>
    <s v="2019Q3"/>
    <s v="Children who are homeless or at risk of homelessness"/>
    <x v="17"/>
    <s v="proportion"/>
    <n v="1.0096275195615332"/>
    <n v="59839"/>
    <m/>
    <s v="1 per 1000 households"/>
    <x v="1970"/>
    <n v="0"/>
  </r>
  <r>
    <s v="E06000020_Rate of households assessed as homeless (per 1000 households)_proportion"/>
    <s v="E06000020"/>
    <x v="130"/>
    <s v="Single time point"/>
    <s v="2019Q3"/>
    <s v="Children who are homeless or at risk of homelessness"/>
    <x v="17"/>
    <s v="proportion"/>
    <n v="0.5396270892798819"/>
    <n v="40620"/>
    <m/>
    <s v="0.5 per 1000 households"/>
    <x v="1971"/>
    <n v="0"/>
  </r>
  <r>
    <s v="E06000049_Rate of households assessed as homeless (per 1000 households)_proportion"/>
    <s v="E06000049"/>
    <x v="23"/>
    <s v="Single time point"/>
    <s v="2019Q3"/>
    <s v="Children who are homeless or at risk of homelessness"/>
    <x v="17"/>
    <s v="proportion"/>
    <n v="0.60442848593656495"/>
    <n v="76523"/>
    <m/>
    <s v="0.6 per 1000 households"/>
    <x v="1972"/>
    <n v="0"/>
  </r>
  <r>
    <s v="E06000050_Rate of households assessed as homeless (per 1000 households)_proportion"/>
    <s v="E06000050"/>
    <x v="152"/>
    <s v="Single time point"/>
    <s v="2019Q3"/>
    <s v="Children who are homeless or at risk of homelessness"/>
    <x v="17"/>
    <s v="proportion"/>
    <n v="1.3779995248277501"/>
    <n v="68054"/>
    <m/>
    <s v="1.4 per 1000 households"/>
    <x v="1973"/>
    <n v="0"/>
  </r>
  <r>
    <s v="E06000052_Rate of households assessed as homeless (per 1000 households)_proportion"/>
    <s v="E06000052"/>
    <x v="26"/>
    <s v="Single time point"/>
    <s v="2019Q3"/>
    <s v="Children who are homeless or at risk of homelessness"/>
    <x v="17"/>
    <s v="proportion"/>
    <n v="1.0183341035592617"/>
    <n v="107810"/>
    <m/>
    <s v="1 per 1000 households"/>
    <x v="1974"/>
    <n v="0"/>
  </r>
  <r>
    <s v="E10000006_Rate of households assessed as homeless (per 1000 households)_proportion"/>
    <s v="E10000006"/>
    <x v="29"/>
    <s v="Single time point"/>
    <s v="2019Q3"/>
    <s v="Children who are homeless or at risk of homelessness"/>
    <x v="17"/>
    <s v="proportion"/>
    <n v="1.3196305034590317"/>
    <n v="92500"/>
    <m/>
    <s v="1.3 per 1000 households"/>
    <x v="1975"/>
    <n v="0"/>
  </r>
  <r>
    <s v="E10000013_Rate of households assessed as homeless (per 1000 households)_proportion"/>
    <s v="E10000013"/>
    <x v="44"/>
    <s v="Single time point"/>
    <s v="2019Q3"/>
    <s v="Children who are homeless or at risk of homelessness"/>
    <x v="17"/>
    <s v="proportion"/>
    <n v="1.5950902165344176"/>
    <n v="128136"/>
    <m/>
    <s v="1.6 per 1000 households"/>
    <x v="1976"/>
    <n v="0"/>
  </r>
  <r>
    <s v="E10000015_Rate of households assessed as homeless (per 1000 households)_proportion"/>
    <s v="E10000015"/>
    <x v="55"/>
    <s v="Single time point"/>
    <s v="2019Q3"/>
    <s v="Children who are homeless or at risk of homelessness"/>
    <x v="17"/>
    <s v="proportion"/>
    <n v="1.1841664693055887"/>
    <n v="271005"/>
    <m/>
    <s v="1.2 per 1000 households"/>
    <x v="1977"/>
    <n v="0"/>
  </r>
  <r>
    <s v="E06000046_Rate of households assessed as homeless (per 1000 households)_proportion"/>
    <s v="E06000046"/>
    <x v="58"/>
    <s v="Single time point"/>
    <s v="2019Q3"/>
    <s v="Children who are homeless or at risk of homelessness"/>
    <x v="17"/>
    <s v="proportion"/>
    <n v="1.0098969905069684"/>
    <n v="24869"/>
    <m/>
    <s v="1 per 1000 households"/>
    <x v="1978"/>
    <n v="0"/>
  </r>
  <r>
    <s v="E10000019_Rate of households assessed as homeless (per 1000 households)_proportion"/>
    <s v="E10000019"/>
    <x v="73"/>
    <s v="Single time point"/>
    <s v="2019Q3"/>
    <s v="Children who are homeless or at risk of homelessness"/>
    <x v="17"/>
    <s v="proportion"/>
    <n v="1.51516075337329"/>
    <n v="145641"/>
    <m/>
    <s v="1.5 per 1000 households"/>
    <x v="1979"/>
    <n v="0"/>
  </r>
  <r>
    <s v="E10000020_Rate of households assessed as homeless (per 1000 households)_proportion"/>
    <s v="E10000020"/>
    <x v="83"/>
    <s v="Single time point"/>
    <s v="2019Q3"/>
    <s v="Children who are homeless or at risk of homelessness"/>
    <x v="17"/>
    <s v="proportion"/>
    <n v="1.1715629715097187"/>
    <n v="170810"/>
    <m/>
    <s v="1.2 per 1000 households"/>
    <x v="1980"/>
    <n v="0"/>
  </r>
  <r>
    <s v="E10000021_Rate of households assessed as homeless (per 1000 households)_proportion"/>
    <s v="E10000021"/>
    <x v="89"/>
    <s v="Single time point"/>
    <s v="2019Q3"/>
    <s v="Children who are homeless or at risk of homelessness"/>
    <x v="17"/>
    <s v="proportion"/>
    <n v="1.2105493466546997"/>
    <n v="170235"/>
    <m/>
    <s v="1.2 per 1000 households"/>
    <x v="1981"/>
    <n v="0"/>
  </r>
  <r>
    <s v="E06000048_Rate of households assessed as homeless (per 1000 households)_proportion"/>
    <s v="E06000048"/>
    <x v="90"/>
    <s v="Single time point"/>
    <s v="2019Q3"/>
    <s v="Children who are homeless or at risk of homelessness"/>
    <x v="17"/>
    <s v="proportion"/>
    <n v="0.64"/>
    <n v="59011"/>
    <m/>
    <s v="0.6 per 1000 households"/>
    <x v="1982"/>
    <n v="0"/>
  </r>
  <r>
    <s v="E10000025_Rate of households assessed as homeless (per 1000 households)_proportion"/>
    <s v="E10000025"/>
    <x v="94"/>
    <s v="Single time point"/>
    <s v="2019Q3"/>
    <s v="Children who are homeless or at risk of homelessness"/>
    <x v="17"/>
    <s v="proportion"/>
    <n v="0.45078888054094662"/>
    <n v="144788"/>
    <m/>
    <s v="0.5 per 1000 households"/>
    <x v="1983"/>
    <n v="0"/>
  </r>
  <r>
    <s v="E10000027_Rate of households assessed as homeless (per 1000 households)_proportion"/>
    <s v="E10000027"/>
    <x v="113"/>
    <s v="Single time point"/>
    <s v="2019Q3"/>
    <s v="Children who are homeless or at risk of homelessness"/>
    <x v="17"/>
    <s v="proportion"/>
    <n v="1.0824197000385405"/>
    <n v="110700"/>
    <m/>
    <s v="1.1 per 1000 households"/>
    <x v="1984"/>
    <n v="0"/>
  </r>
  <r>
    <s v="E10000029_Rate of households assessed as homeless (per 1000 households)_proportion"/>
    <s v="E10000029"/>
    <x v="124"/>
    <s v="Single time point"/>
    <s v="2019Q3"/>
    <s v="Children who are homeless or at risk of homelessness"/>
    <x v="17"/>
    <s v="proportion"/>
    <n v="1.272968111996889"/>
    <n v="152752"/>
    <m/>
    <s v="1.3 per 1000 households"/>
    <x v="1985"/>
    <n v="0"/>
  </r>
  <r>
    <s v="E10000030_Rate of households assessed as homeless (per 1000 households)_proportion"/>
    <s v="E10000030"/>
    <x v="126"/>
    <s v="Single time point"/>
    <s v="2019Q3"/>
    <s v="Children who are homeless or at risk of homelessness"/>
    <x v="17"/>
    <s v="proportion"/>
    <n v="0.68493437616512154"/>
    <n v="261905"/>
    <m/>
    <s v="0.7 per 1000 households"/>
    <x v="1986"/>
    <n v="0"/>
  </r>
  <r>
    <s v="E10000031_Rate of households assessed as homeless (per 1000 households)_proportion"/>
    <s v="E10000031"/>
    <x v="140"/>
    <s v="Single time point"/>
    <s v="2019Q3"/>
    <s v="Children who are homeless or at risk of homelessness"/>
    <x v="17"/>
    <s v="proportion"/>
    <n v="1.3163559293969598"/>
    <n v="115928"/>
    <m/>
    <s v="1.3 per 1000 households"/>
    <x v="1987"/>
    <n v="0"/>
  </r>
  <r>
    <s v="E10000032_Rate of households assessed as homeless (per 1000 households)_proportion"/>
    <s v="E10000032"/>
    <x v="142"/>
    <s v="Single time point"/>
    <s v="2019Q3"/>
    <s v="Children who are homeless or at risk of homelessness"/>
    <x v="17"/>
    <s v="proportion"/>
    <n v="1.0110353432142321"/>
    <n v="174672"/>
    <m/>
    <s v="1 per 1000 households"/>
    <x v="1988"/>
    <n v="0"/>
  </r>
  <r>
    <s v="E09000001_Number of children receiving treatment for substance misuse_Number"/>
    <s v="E09000001"/>
    <x v="25"/>
    <s v="Financial year"/>
    <s v="2018/19"/>
    <s v="Children receiving treatment for substance misuse"/>
    <x v="18"/>
    <s v="Number"/>
    <s v="*"/>
    <n v="1453"/>
    <m/>
    <s v="N/A"/>
    <x v="356"/>
    <n v="1"/>
  </r>
  <r>
    <s v="E06000038_Number of children receiving treatment for substance misuse_Number"/>
    <s v="E06000038"/>
    <x v="99"/>
    <s v="Financial year"/>
    <s v="2018/19"/>
    <s v="Children receiving treatment for substance misuse"/>
    <x v="18"/>
    <s v="Number"/>
    <n v="12"/>
    <n v="37080"/>
    <m/>
    <s v="0.3 per 1000 0-17 yr olds"/>
    <x v="1989"/>
    <n v="0"/>
  </r>
  <r>
    <s v="E09000013_Number of children receiving treatment for substance misuse_Number"/>
    <s v="E09000013"/>
    <x v="48"/>
    <s v="Financial year"/>
    <s v="2018/19"/>
    <s v="Children receiving treatment for substance misuse"/>
    <x v="18"/>
    <s v="Number"/>
    <n v="13"/>
    <n v="36898"/>
    <m/>
    <s v="0.4 per 1000 0-17 yr olds"/>
    <x v="1990"/>
    <n v="0"/>
  </r>
  <r>
    <s v="E09000021_Number of children receiving treatment for substance misuse_Number"/>
    <s v="E09000021"/>
    <x v="64"/>
    <s v="Financial year"/>
    <s v="2018/19"/>
    <s v="Children receiving treatment for substance misuse"/>
    <x v="18"/>
    <s v="Number"/>
    <n v="7"/>
    <n v="38977"/>
    <m/>
    <s v="0.2 per 1000 0-17 yr olds"/>
    <x v="1991"/>
    <n v="0"/>
  </r>
  <r>
    <s v="E06000041_Number of children receiving treatment for substance misuse_Number"/>
    <s v="E06000041"/>
    <x v="148"/>
    <s v="Financial year"/>
    <s v="2018/19"/>
    <s v="Children receiving treatment for substance misuse"/>
    <x v="18"/>
    <s v="Number"/>
    <n v="17"/>
    <n v="39532"/>
    <m/>
    <s v="0.4 per 1000 0-17 yr olds"/>
    <x v="1137"/>
    <n v="0"/>
  </r>
  <r>
    <s v="E06000039_Number of children receiving treatment for substance misuse_Number"/>
    <s v="E06000039"/>
    <x v="111"/>
    <s v="Financial year"/>
    <s v="2018/19"/>
    <s v="Children receiving treatment for substance misuse"/>
    <x v="18"/>
    <s v="Number"/>
    <n v="14"/>
    <n v="42699"/>
    <m/>
    <s v="0.3 per 1000 0-17 yr olds"/>
    <x v="1992"/>
    <n v="0"/>
  </r>
  <r>
    <s v="E08000029_Number of children receiving treatment for substance misuse_Number"/>
    <s v="E08000029"/>
    <x v="112"/>
    <s v="Financial year"/>
    <s v="2018/19"/>
    <s v="Children receiving treatment for substance misuse"/>
    <x v="18"/>
    <s v="Number"/>
    <n v="21"/>
    <n v="46946"/>
    <m/>
    <s v="0.4 per 1000 0-17 yr olds"/>
    <x v="1993"/>
    <n v="0"/>
  </r>
  <r>
    <s v="E09000020_Number of children receiving treatment for substance misuse_Number"/>
    <s v="E09000020"/>
    <x v="61"/>
    <s v="Financial year"/>
    <s v="2018/19"/>
    <s v="Children receiving treatment for substance misuse"/>
    <x v="18"/>
    <s v="Number"/>
    <n v="56"/>
    <n v="28678"/>
    <m/>
    <s v="2 per 1000 0-17 yr olds"/>
    <x v="1994"/>
    <n v="0"/>
  </r>
  <r>
    <s v="E09000019_Number of children receiving treatment for substance misuse_Number"/>
    <s v="E09000019"/>
    <x v="60"/>
    <s v="Financial year"/>
    <s v="2018/19"/>
    <s v="Children receiving treatment for substance misuse"/>
    <x v="18"/>
    <s v="Number"/>
    <n v="49"/>
    <n v="42098"/>
    <m/>
    <s v="1.2 per 1000 0-17 yr olds"/>
    <x v="1032"/>
    <n v="0"/>
  </r>
  <r>
    <s v="E06000049_Number of children receiving treatment for substance misuse_Number"/>
    <s v="E06000049"/>
    <x v="23"/>
    <s v="Financial year"/>
    <s v="2018/19"/>
    <s v="Children receiving treatment for substance misuse"/>
    <x v="18"/>
    <s v="Number"/>
    <n v="13"/>
    <n v="76523"/>
    <m/>
    <s v="0.2 per 1000 0-17 yr olds"/>
    <x v="1995"/>
    <n v="0"/>
  </r>
  <r>
    <s v="E06000050_Number of children receiving treatment for substance misuse_Number"/>
    <s v="E06000050"/>
    <x v="152"/>
    <s v="Financial year"/>
    <s v="2018/19"/>
    <s v="Children receiving treatment for substance misuse"/>
    <x v="18"/>
    <s v="Number"/>
    <n v="49"/>
    <n v="68054"/>
    <m/>
    <s v="0.7 per 1000 0-17 yr olds"/>
    <x v="1996"/>
    <n v="0"/>
  </r>
  <r>
    <s v="E06000046_Number of children receiving treatment for substance misuse_Number"/>
    <s v="E06000046"/>
    <x v="58"/>
    <s v="Financial year"/>
    <s v="2018/19"/>
    <s v="Children receiving treatment for substance misuse"/>
    <x v="18"/>
    <s v="Number"/>
    <n v="49"/>
    <n v="24869"/>
    <m/>
    <s v="2 per 1000 0-17 yr olds"/>
    <x v="1997"/>
    <n v="0"/>
  </r>
  <r>
    <s v="E06000015_Number of children receiving treatment for substance misuse_Number"/>
    <s v="E06000015"/>
    <x v="31"/>
    <s v="Financial year"/>
    <s v="2018/19"/>
    <s v="Children receiving treatment for substance misuse"/>
    <x v="18"/>
    <s v="Number"/>
    <n v="40"/>
    <n v="59899"/>
    <m/>
    <s v="0.7 per 1000 0-17 yr olds"/>
    <x v="1998"/>
    <n v="0"/>
  </r>
  <r>
    <s v="E09000029_Number of children receiving treatment for substance misuse_Number"/>
    <s v="E09000029"/>
    <x v="127"/>
    <s v="Financial year"/>
    <s v="2018/19"/>
    <s v="Children receiving treatment for substance misuse"/>
    <x v="18"/>
    <s v="Number"/>
    <n v="41"/>
    <n v="47941"/>
    <m/>
    <s v="0.9 per 1000 0-17 yr olds"/>
    <x v="1999"/>
    <n v="0"/>
  </r>
  <r>
    <s v="E09000027_Number of children receiving treatment for substance misuse_Number"/>
    <s v="E09000027"/>
    <x v="102"/>
    <s v="Financial year"/>
    <s v="2018/19"/>
    <s v="Children receiving treatment for substance misuse"/>
    <x v="18"/>
    <s v="Number"/>
    <n v="25"/>
    <n v="45525"/>
    <m/>
    <s v="0.5 per 1000 0-17 yr olds"/>
    <x v="2000"/>
    <n v="0"/>
  </r>
  <r>
    <s v="E09000012_Number of children receiving treatment for substance misuse_Number"/>
    <s v="E09000012"/>
    <x v="46"/>
    <s v="Financial year"/>
    <s v="2018/19"/>
    <s v="Children receiving treatment for substance misuse"/>
    <x v="18"/>
    <s v="Number"/>
    <n v="110"/>
    <n v="63655"/>
    <m/>
    <s v="1.7 per 1000 0-17 yr olds"/>
    <x v="2001"/>
    <n v="0"/>
  </r>
  <r>
    <s v="E09000018_Number of children receiving treatment for substance misuse_Number"/>
    <s v="E09000018"/>
    <x v="57"/>
    <s v="Financial year"/>
    <s v="2018/19"/>
    <s v="Children receiving treatment for substance misuse"/>
    <x v="18"/>
    <s v="Number"/>
    <n v="185"/>
    <n v="64898"/>
    <m/>
    <s v="2.9 per 1000 0-17 yr olds"/>
    <x v="2002"/>
    <n v="0"/>
  </r>
  <r>
    <s v="E06000055_Number of children receiving treatment for substance misuse_Number"/>
    <s v="E06000055"/>
    <x v="4"/>
    <s v="Financial year"/>
    <s v="2018/19"/>
    <s v="Children receiving treatment for substance misuse"/>
    <x v="18"/>
    <s v="Number"/>
    <n v="31"/>
    <n v="40088"/>
    <m/>
    <s v="0.8 per 1000 0-17 yr olds"/>
    <x v="2003"/>
    <n v="0"/>
  </r>
  <r>
    <s v="E09000016_Number of children receiving treatment for substance misuse_Number"/>
    <s v="E09000016"/>
    <x v="53"/>
    <s v="Financial year"/>
    <s v="2018/19"/>
    <s v="Children receiving treatment for substance misuse"/>
    <x v="18"/>
    <s v="Number"/>
    <n v="26"/>
    <n v="57541"/>
    <m/>
    <s v="0.5 per 1000 0-17 yr olds"/>
    <x v="409"/>
    <n v="0"/>
  </r>
  <r>
    <s v="E06000008_Number of children receiving treatment for substance misuse_Number"/>
    <s v="E06000008"/>
    <x v="7"/>
    <s v="Financial year"/>
    <s v="2018/19"/>
    <s v="Children receiving treatment for substance misuse"/>
    <x v="18"/>
    <s v="Number"/>
    <n v="85"/>
    <n v="38481"/>
    <m/>
    <s v="2.2 per 1000 0-17 yr olds"/>
    <x v="2004"/>
    <n v="0"/>
  </r>
  <r>
    <s v="E10000034_Number of children receiving treatment for substance misuse_Number"/>
    <s v="E10000034"/>
    <x v="150"/>
    <s v="Financial year"/>
    <s v="2018/19"/>
    <s v="Children receiving treatment for substance misuse"/>
    <x v="18"/>
    <s v="Number"/>
    <n v="81"/>
    <n v="117783"/>
    <m/>
    <s v="0.7 per 1000 0-17 yr olds"/>
    <x v="2005"/>
    <n v="0"/>
  </r>
  <r>
    <s v="E10000025_Number of children receiving treatment for substance misuse_Number"/>
    <s v="E10000025"/>
    <x v="94"/>
    <s v="Financial year"/>
    <s v="2018/19"/>
    <s v="Children receiving treatment for substance misuse"/>
    <x v="18"/>
    <s v="Number"/>
    <n v="185"/>
    <n v="144788"/>
    <m/>
    <s v="1.3 per 1000 0-17 yr olds"/>
    <x v="2006"/>
    <n v="0"/>
  </r>
  <r>
    <s v="E06000030_Number of children receiving treatment for substance misuse_Number"/>
    <s v="E06000030"/>
    <x v="128"/>
    <s v="Financial year"/>
    <s v="2018/19"/>
    <s v="Children receiving treatment for substance misuse"/>
    <x v="18"/>
    <s v="Number"/>
    <n v="90"/>
    <n v="50239"/>
    <m/>
    <s v="1.8 per 1000 0-17 yr olds"/>
    <x v="2007"/>
    <n v="0"/>
  </r>
  <r>
    <s v="E08000018_Number of children receiving treatment for substance misuse_Number"/>
    <s v="E08000018"/>
    <x v="104"/>
    <s v="Financial year"/>
    <s v="2018/19"/>
    <s v="Children receiving treatment for substance misuse"/>
    <x v="18"/>
    <s v="Number"/>
    <n v="46"/>
    <n v="57196"/>
    <m/>
    <s v="0.8 per 1000 0-17 yr olds"/>
    <x v="2008"/>
    <n v="0"/>
  </r>
  <r>
    <s v="E06000032_Number of children receiving treatment for substance misuse_Number"/>
    <s v="E06000032"/>
    <x v="75"/>
    <s v="Financial year"/>
    <s v="2018/19"/>
    <s v="Children receiving treatment for substance misuse"/>
    <x v="18"/>
    <s v="Number"/>
    <n v="16"/>
    <n v="57375"/>
    <m/>
    <s v="0.3 per 1000 0-17 yr olds"/>
    <x v="2009"/>
    <n v="0"/>
  </r>
  <r>
    <s v="E06000029_Number of children receiving treatment for substance misuse_Number"/>
    <s v="E06000029"/>
    <x v="97"/>
    <s v="Financial year"/>
    <s v="2018/19"/>
    <s v="Children receiving treatment for substance misuse"/>
    <x v="18"/>
    <s v="Number"/>
    <n v="86"/>
    <n v="30188"/>
    <m/>
    <s v="2.8 per 1000 0-17 yr olds"/>
    <x v="2010"/>
    <n v="0"/>
  </r>
  <r>
    <s v="E06000012_Number of children receiving treatment for substance misuse_Number"/>
    <s v="E06000012"/>
    <x v="84"/>
    <s v="Financial year"/>
    <s v="2018/19"/>
    <s v="Children receiving treatment for substance misuse"/>
    <x v="18"/>
    <s v="Number"/>
    <n v="44"/>
    <n v="34503"/>
    <m/>
    <s v="1.3 per 1000 0-17 yr olds"/>
    <x v="2011"/>
    <n v="0"/>
  </r>
  <r>
    <s v="E08000030_Number of children receiving treatment for substance misuse_Number"/>
    <s v="E08000030"/>
    <x v="136"/>
    <s v="Financial year"/>
    <s v="2018/19"/>
    <s v="Children receiving treatment for substance misuse"/>
    <x v="18"/>
    <s v="Number"/>
    <n v="113"/>
    <n v="68157"/>
    <m/>
    <s v="1.7 per 1000 0-17 yr olds"/>
    <x v="2012"/>
    <n v="0"/>
  </r>
  <r>
    <s v="E06000011_Number of children receiving treatment for substance misuse_Number"/>
    <s v="E06000011"/>
    <x v="39"/>
    <s v="Financial year"/>
    <s v="2018/19"/>
    <s v="Children receiving treatment for substance misuse"/>
    <x v="18"/>
    <s v="Number"/>
    <n v="8"/>
    <n v="62942"/>
    <m/>
    <s v="0.1 per 1000 0-17 yr olds"/>
    <x v="2013"/>
    <n v="0"/>
  </r>
  <r>
    <s v="E06000044_Number of children receiving treatment for substance misuse_Number"/>
    <s v="E06000044"/>
    <x v="98"/>
    <s v="Financial year"/>
    <s v="2018/19"/>
    <s v="Children receiving treatment for substance misuse"/>
    <x v="18"/>
    <s v="Number"/>
    <n v="27"/>
    <n v="44046"/>
    <m/>
    <s v="0.6 per 1000 0-17 yr olds"/>
    <x v="2014"/>
    <n v="0"/>
  </r>
  <r>
    <s v="E06000034_Number of children receiving treatment for substance misuse_Number"/>
    <s v="E06000034"/>
    <x v="131"/>
    <s v="Financial year"/>
    <s v="2018/19"/>
    <s v="Children receiving treatment for substance misuse"/>
    <x v="18"/>
    <s v="Number"/>
    <n v="88"/>
    <n v="43762"/>
    <m/>
    <s v="2 per 1000 0-17 yr olds"/>
    <x v="2015"/>
    <n v="0"/>
  </r>
  <r>
    <s v="E06000003_Number of children receiving treatment for substance misuse_Number"/>
    <s v="E06000003"/>
    <x v="101"/>
    <s v="Financial year"/>
    <s v="2018/19"/>
    <s v="Children receiving treatment for substance misuse"/>
    <x v="18"/>
    <s v="Number"/>
    <n v="79"/>
    <n v="27626"/>
    <m/>
    <s v="2.9 per 1000 0-17 yr olds"/>
    <x v="2016"/>
    <n v="0"/>
  </r>
  <r>
    <s v="E06000024_Number of children receiving treatment for substance misuse_Number"/>
    <s v="E06000024"/>
    <x v="86"/>
    <s v="Financial year"/>
    <s v="2018/19"/>
    <s v="Children receiving treatment for substance misuse"/>
    <x v="18"/>
    <s v="Number"/>
    <n v="99"/>
    <n v="43435"/>
    <m/>
    <s v="2.3 per 1000 0-17 yr olds"/>
    <x v="2017"/>
    <n v="0"/>
  </r>
  <r>
    <s v="E06000028_Number of children receiving treatment for substance misuse_Number"/>
    <s v="E06000028"/>
    <x v="10"/>
    <s v="Financial year"/>
    <s v="2018/19"/>
    <s v="Children receiving treatment for substance misuse"/>
    <x v="18"/>
    <s v="Number"/>
    <n v="57"/>
    <n v="36373"/>
    <m/>
    <s v="1.6 per 1000 0-17 yr olds"/>
    <x v="2018"/>
    <n v="0"/>
  </r>
  <r>
    <s v="E06000010_Number of children receiving treatment for substance misuse_Number"/>
    <s v="E06000010"/>
    <x v="63"/>
    <s v="Financial year"/>
    <s v="2018/19"/>
    <s v="Children receiving treatment for substance misuse"/>
    <x v="18"/>
    <s v="Number"/>
    <n v="116"/>
    <n v="57023"/>
    <m/>
    <s v="2 per 1000 0-17 yr olds"/>
    <x v="2019"/>
    <n v="0"/>
  </r>
  <r>
    <s v="E06000014_Number of children receiving treatment for substance misuse_Number"/>
    <s v="E06000014"/>
    <x v="151"/>
    <s v="Financial year"/>
    <s v="2018/19"/>
    <s v="Children receiving treatment for substance misuse"/>
    <x v="18"/>
    <s v="Number"/>
    <n v="63"/>
    <n v="36572"/>
    <m/>
    <s v="1.7 per 1000 0-17 yr olds"/>
    <x v="2020"/>
    <n v="0"/>
  </r>
  <r>
    <s v="E09000007_Number of children receiving treatment for substance misuse_Number"/>
    <s v="E09000007"/>
    <x v="21"/>
    <s v="Financial year"/>
    <s v="2018/19"/>
    <s v="Children receiving treatment for substance misuse"/>
    <x v="18"/>
    <s v="Number"/>
    <n v="53"/>
    <n v="50983"/>
    <m/>
    <s v="1 per 1000 0-17 yr olds"/>
    <x v="2021"/>
    <n v="0"/>
  </r>
  <r>
    <s v="E06000020_Number of children receiving treatment for substance misuse_Number"/>
    <s v="E06000020"/>
    <x v="130"/>
    <s v="Financial year"/>
    <s v="2018/19"/>
    <s v="Children receiving treatment for substance misuse"/>
    <x v="18"/>
    <s v="Number"/>
    <n v="54"/>
    <n v="40620"/>
    <m/>
    <s v="1.3 per 1000 0-17 yr olds"/>
    <x v="2022"/>
    <n v="0"/>
  </r>
  <r>
    <s v="E06000019_Number of children receiving treatment for substance misuse_Number"/>
    <s v="E06000019"/>
    <x v="54"/>
    <s v="Financial year"/>
    <s v="2018/19"/>
    <s v="Children receiving treatment for substance misuse"/>
    <x v="18"/>
    <s v="Number"/>
    <n v="22"/>
    <n v="36103"/>
    <m/>
    <s v="0.6 per 1000 0-17 yr olds"/>
    <x v="2023"/>
    <n v="0"/>
  </r>
  <r>
    <s v="E09000003_Number of children receiving treatment for substance misuse_Number"/>
    <s v="E09000003"/>
    <x v="1"/>
    <s v="Financial year"/>
    <s v="2018/19"/>
    <s v="Children receiving treatment for substance misuse"/>
    <x v="18"/>
    <s v="Number"/>
    <n v="57"/>
    <n v="92701"/>
    <m/>
    <s v="0.6 per 1000 0-17 yr olds"/>
    <x v="400"/>
    <n v="0"/>
  </r>
  <r>
    <s v="E06000040_Number of children receiving treatment for substance misuse_Number"/>
    <s v="E06000040"/>
    <x v="146"/>
    <s v="Financial year"/>
    <s v="2018/19"/>
    <s v="Children receiving treatment for substance misuse"/>
    <x v="18"/>
    <s v="Number"/>
    <n v="58"/>
    <n v="34604"/>
    <m/>
    <s v="1.7 per 1000 0-17 yr olds"/>
    <x v="2024"/>
    <n v="0"/>
  </r>
  <r>
    <s v="E06000036_Number of children receiving treatment for substance misuse_Number"/>
    <s v="E06000036"/>
    <x v="11"/>
    <s v="Financial year"/>
    <s v="2018/19"/>
    <s v="Children receiving treatment for substance misuse"/>
    <x v="18"/>
    <s v="Number"/>
    <n v="26"/>
    <n v="28336"/>
    <m/>
    <s v="0.9 per 1000 0-17 yr olds"/>
    <x v="2025"/>
    <n v="0"/>
  </r>
  <r>
    <s v="E09000031_Number of children receiving treatment for substance misuse_Number"/>
    <s v="E09000031"/>
    <x v="137"/>
    <s v="Financial year"/>
    <s v="2018/19"/>
    <s v="Children receiving treatment for substance misuse"/>
    <x v="18"/>
    <s v="Number"/>
    <n v="23"/>
    <n v="67017"/>
    <m/>
    <s v="0.3 per 1000 0-17 yr olds"/>
    <x v="2026"/>
    <n v="0"/>
  </r>
  <r>
    <s v="E06000051_Number of children receiving treatment for substance misuse_Number"/>
    <s v="E06000051"/>
    <x v="110"/>
    <s v="Financial year"/>
    <s v="2018/19"/>
    <s v="Children receiving treatment for substance misuse"/>
    <x v="18"/>
    <s v="Number"/>
    <n v="108"/>
    <n v="59839"/>
    <m/>
    <s v="1.8 per 1000 0-17 yr olds"/>
    <x v="2027"/>
    <n v="0"/>
  </r>
  <r>
    <s v="E09000024_Number of children receiving treatment for substance misuse_Number"/>
    <s v="E09000024"/>
    <x v="78"/>
    <s v="Financial year"/>
    <s v="2018/19"/>
    <s v="Children receiving treatment for substance misuse"/>
    <x v="18"/>
    <s v="Number"/>
    <n v="89"/>
    <n v="47266"/>
    <m/>
    <s v="1.9 per 1000 0-17 yr olds"/>
    <x v="2028"/>
    <n v="0"/>
  </r>
  <r>
    <s v="E06000037_Number of children receiving treatment for substance misuse_Number"/>
    <s v="E06000037"/>
    <x v="141"/>
    <s v="Financial year"/>
    <s v="2018/19"/>
    <s v="Children receiving treatment for substance misuse"/>
    <x v="18"/>
    <s v="Number"/>
    <n v="71"/>
    <n v="35623"/>
    <m/>
    <s v="2 per 1000 0-17 yr olds"/>
    <x v="2029"/>
    <n v="0"/>
  </r>
  <r>
    <s v="E10000027_Number of children receiving treatment for substance misuse_Number"/>
    <s v="E10000027"/>
    <x v="113"/>
    <s v="Financial year"/>
    <s v="2018/19"/>
    <s v="Children receiving treatment for substance misuse"/>
    <x v="18"/>
    <s v="Number"/>
    <n v="74"/>
    <n v="110700"/>
    <m/>
    <s v="0.7 per 1000 0-17 yr olds"/>
    <x v="2030"/>
    <n v="0"/>
  </r>
  <r>
    <s v="E06000007_Number of children receiving treatment for substance misuse_Number"/>
    <s v="E06000007"/>
    <x v="139"/>
    <s v="Financial year"/>
    <s v="2018/19"/>
    <s v="Children receiving treatment for substance misuse"/>
    <x v="18"/>
    <s v="Number"/>
    <n v="53"/>
    <n v="44484"/>
    <m/>
    <s v="1.2 per 1000 0-17 yr olds"/>
    <x v="2031"/>
    <n v="0"/>
  </r>
  <r>
    <s v="E09000006_Number of children receiving treatment for substance misuse_Number"/>
    <s v="E09000006"/>
    <x v="16"/>
    <s v="Financial year"/>
    <s v="2018/19"/>
    <s v="Children receiving treatment for substance misuse"/>
    <x v="18"/>
    <s v="Number"/>
    <n v="76"/>
    <n v="75055"/>
    <m/>
    <s v="1 per 1000 0-17 yr olds"/>
    <x v="2032"/>
    <n v="0"/>
  </r>
  <r>
    <s v="E06000013_Number of children receiving treatment for substance misuse_Number"/>
    <s v="E06000013"/>
    <x v="85"/>
    <s v="Financial year"/>
    <s v="2018/19"/>
    <s v="Children receiving treatment for substance misuse"/>
    <x v="18"/>
    <s v="Number"/>
    <n v="97"/>
    <n v="35714"/>
    <m/>
    <s v="2.7 per 1000 0-17 yr olds"/>
    <x v="2033"/>
    <n v="0"/>
  </r>
  <r>
    <s v="E08000019_Number of children receiving treatment for substance misuse_Number"/>
    <s v="E08000019"/>
    <x v="109"/>
    <s v="Financial year"/>
    <s v="2018/19"/>
    <s v="Children receiving treatment for substance misuse"/>
    <x v="18"/>
    <s v="Number"/>
    <n v="86"/>
    <n v="117497"/>
    <m/>
    <s v="0.7 per 1000 0-17 yr olds"/>
    <x v="2034"/>
    <n v="0"/>
  </r>
  <r>
    <s v="E09000004_Number of children receiving treatment for substance misuse_Number"/>
    <s v="E09000004"/>
    <x v="5"/>
    <s v="Financial year"/>
    <s v="2018/19"/>
    <s v="Children receiving treatment for substance misuse"/>
    <x v="18"/>
    <s v="Number"/>
    <n v="77"/>
    <n v="56853"/>
    <m/>
    <s v="1.4 per 1000 0-17 yr olds"/>
    <x v="2035"/>
    <n v="0"/>
  </r>
  <r>
    <s v="E06000045_Number of children receiving treatment for substance misuse_Number"/>
    <s v="E06000045"/>
    <x v="116"/>
    <s v="Financial year"/>
    <s v="2018/19"/>
    <s v="Children receiving treatment for substance misuse"/>
    <x v="18"/>
    <s v="Number"/>
    <n v="60"/>
    <n v="50832"/>
    <m/>
    <s v="1.2 per 1000 0-17 yr olds"/>
    <x v="2036"/>
    <n v="0"/>
  </r>
  <r>
    <s v="E06000027_Number of children receiving treatment for substance misuse_Number"/>
    <s v="E06000027"/>
    <x v="132"/>
    <s v="Financial year"/>
    <s v="2018/19"/>
    <s v="Children receiving treatment for substance misuse"/>
    <x v="18"/>
    <s v="Number"/>
    <n v="53"/>
    <n v="25423"/>
    <m/>
    <s v="2.1 per 1000 0-17 yr olds"/>
    <x v="2037"/>
    <n v="0"/>
  </r>
  <r>
    <s v="E08000031_Number of children receiving treatment for substance misuse_Number"/>
    <s v="E08000031"/>
    <x v="149"/>
    <s v="Financial year"/>
    <s v="2018/19"/>
    <s v="Children receiving treatment for substance misuse"/>
    <x v="18"/>
    <s v="Number"/>
    <n v="27"/>
    <n v="61244"/>
    <m/>
    <s v="0.4 per 1000 0-17 yr olds"/>
    <x v="2038"/>
    <n v="0"/>
  </r>
  <r>
    <s v="E09000009_Number of children receiving treatment for substance misuse_Number"/>
    <s v="E09000009"/>
    <x v="38"/>
    <s v="Financial year"/>
    <s v="2018/19"/>
    <s v="Children receiving treatment for substance misuse"/>
    <x v="18"/>
    <s v="Number"/>
    <n v="89"/>
    <n v="81732"/>
    <m/>
    <s v="1.1 per 1000 0-17 yr olds"/>
    <x v="2039"/>
    <n v="0"/>
  </r>
  <r>
    <s v="E06000009_Number of children receiving treatment for substance misuse_Number"/>
    <s v="E06000009"/>
    <x v="8"/>
    <s v="Financial year"/>
    <s v="2018/19"/>
    <s v="Children receiving treatment for substance misuse"/>
    <x v="18"/>
    <s v="Number"/>
    <n v="15"/>
    <n v="28904"/>
    <m/>
    <s v="0.5 per 1000 0-17 yr olds"/>
    <x v="2040"/>
    <n v="0"/>
  </r>
  <r>
    <s v="E08000010_Number of children receiving treatment for substance misuse_Number"/>
    <s v="E08000010"/>
    <x v="144"/>
    <s v="Financial year"/>
    <s v="2018/19"/>
    <s v="Children receiving treatment for substance misuse"/>
    <x v="18"/>
    <s v="Number"/>
    <n v="107"/>
    <n v="68388"/>
    <m/>
    <s v="1.6 per 1000 0-17 yr olds"/>
    <x v="2041"/>
    <n v="0"/>
  </r>
  <r>
    <s v="E06000026_Number of children receiving treatment for substance misuse_Number"/>
    <s v="E06000026"/>
    <x v="96"/>
    <s v="Financial year"/>
    <s v="2018/19"/>
    <s v="Children receiving treatment for substance misuse"/>
    <x v="18"/>
    <s v="Number"/>
    <n v="59"/>
    <n v="52552"/>
    <m/>
    <s v="1.1 per 1000 0-17 yr olds"/>
    <x v="2042"/>
    <n v="0"/>
  </r>
  <r>
    <s v="E09000017_Number of children receiving treatment for substance misuse_Number"/>
    <s v="E09000017"/>
    <x v="56"/>
    <s v="Financial year"/>
    <s v="2018/19"/>
    <s v="Children receiving treatment for substance misuse"/>
    <x v="18"/>
    <s v="Number"/>
    <n v="48"/>
    <n v="73377"/>
    <m/>
    <s v="0.7 per 1000 0-17 yr olds"/>
    <x v="2043"/>
    <n v="0"/>
  </r>
  <r>
    <s v="E10000006_Number of children receiving treatment for substance misuse_Number"/>
    <s v="E10000006"/>
    <x v="29"/>
    <s v="Financial year"/>
    <s v="2018/19"/>
    <s v="Children receiving treatment for substance misuse"/>
    <x v="18"/>
    <s v="Number"/>
    <n v="5"/>
    <n v="92500"/>
    <m/>
    <s v="0.1 per 1000 0-17 yr olds"/>
    <x v="1237"/>
    <n v="0"/>
  </r>
  <r>
    <s v="E09000033_Number of children receiving treatment for substance misuse_Number"/>
    <s v="E09000033"/>
    <x v="143"/>
    <s v="Financial year"/>
    <s v="2018/19"/>
    <s v="Children receiving treatment for substance misuse"/>
    <x v="18"/>
    <s v="Number"/>
    <n v="59"/>
    <n v="47445"/>
    <m/>
    <s v="1.2 per 1000 0-17 yr olds"/>
    <x v="2044"/>
    <n v="0"/>
  </r>
  <r>
    <s v="E06000035_Number of children receiving treatment for substance misuse_Number"/>
    <s v="E06000035"/>
    <x v="77"/>
    <s v="Financial year"/>
    <s v="2018/19"/>
    <s v="Children receiving treatment for substance misuse"/>
    <x v="18"/>
    <s v="Number"/>
    <n v="123"/>
    <n v="64391"/>
    <m/>
    <s v="1.9 per 1000 0-17 yr olds"/>
    <x v="2045"/>
    <n v="0"/>
  </r>
  <r>
    <s v="E06000001_Number of children receiving treatment for substance misuse_Number"/>
    <s v="E06000001"/>
    <x v="52"/>
    <s v="Financial year"/>
    <s v="2018/19"/>
    <s v="Children receiving treatment for substance misuse"/>
    <x v="18"/>
    <s v="Number"/>
    <n v="80"/>
    <n v="20006"/>
    <m/>
    <s v="4 per 1000 0-17 yr olds"/>
    <x v="2046"/>
    <n v="0"/>
  </r>
  <r>
    <s v="E08000016_Number of children receiving treatment for substance misuse_Number"/>
    <s v="E08000016"/>
    <x v="2"/>
    <s v="Financial year"/>
    <s v="2018/19"/>
    <s v="Children receiving treatment for substance misuse"/>
    <x v="18"/>
    <s v="Number"/>
    <n v="43"/>
    <n v="50727"/>
    <m/>
    <s v="0.8 per 1000 0-17 yr olds"/>
    <x v="2047"/>
    <n v="0"/>
  </r>
  <r>
    <s v="E08000006_Number of children receiving treatment for substance misuse_Number"/>
    <s v="E08000006"/>
    <x v="106"/>
    <s v="Financial year"/>
    <s v="2018/19"/>
    <s v="Children receiving treatment for substance misuse"/>
    <x v="18"/>
    <s v="Number"/>
    <n v="79"/>
    <n v="56566"/>
    <m/>
    <s v="1.4 per 1000 0-17 yr olds"/>
    <x v="2048"/>
    <n v="0"/>
  </r>
  <r>
    <s v="E08000002_Number of children receiving treatment for substance misuse_Number"/>
    <s v="E08000002"/>
    <x v="18"/>
    <s v="Financial year"/>
    <s v="2018/19"/>
    <s v="Children receiving treatment for substance misuse"/>
    <x v="18"/>
    <s v="Number"/>
    <n v="119"/>
    <n v="43142"/>
    <m/>
    <s v="2.8 per 1000 0-17 yr olds"/>
    <x v="2049"/>
    <n v="0"/>
  </r>
  <r>
    <s v="E09000028_Number of children receiving treatment for substance misuse_Number"/>
    <s v="E09000028"/>
    <x v="118"/>
    <s v="Financial year"/>
    <s v="2018/19"/>
    <s v="Children receiving treatment for substance misuse"/>
    <x v="18"/>
    <s v="Number"/>
    <n v="49"/>
    <n v="65121"/>
    <m/>
    <s v="0.8 per 1000 0-17 yr olds"/>
    <x v="2050"/>
    <n v="0"/>
  </r>
  <r>
    <s v="E06000004_Number of children receiving treatment for substance misuse_Number"/>
    <s v="E06000004"/>
    <x v="122"/>
    <s v="Financial year"/>
    <s v="2018/19"/>
    <s v="Children receiving treatment for substance misuse"/>
    <x v="18"/>
    <s v="Number"/>
    <n v="64"/>
    <n v="43521"/>
    <m/>
    <s v="1.5 per 1000 0-17 yr olds"/>
    <x v="2051"/>
    <n v="0"/>
  </r>
  <r>
    <s v="E06000025_Number of children receiving treatment for substance misuse_Number"/>
    <s v="E06000025"/>
    <x v="114"/>
    <s v="Financial year"/>
    <s v="2018/19"/>
    <s v="Children receiving treatment for substance misuse"/>
    <x v="18"/>
    <s v="Number"/>
    <n v="91"/>
    <n v="58867"/>
    <m/>
    <s v="1.5 per 1000 0-17 yr olds"/>
    <x v="2052"/>
    <n v="0"/>
  </r>
  <r>
    <s v="E08000009_Number of children receiving treatment for substance misuse_Number"/>
    <s v="E08000009"/>
    <x v="134"/>
    <s v="Financial year"/>
    <s v="2018/19"/>
    <s v="Children receiving treatment for substance misuse"/>
    <x v="18"/>
    <s v="Number"/>
    <n v="50"/>
    <n v="56087"/>
    <m/>
    <s v="0.9 per 1000 0-17 yr olds"/>
    <x v="2053"/>
    <n v="0"/>
  </r>
  <r>
    <s v="E10000013_Number of children receiving treatment for substance misuse_Number"/>
    <s v="E10000013"/>
    <x v="44"/>
    <s v="Financial year"/>
    <s v="2018/19"/>
    <s v="Children receiving treatment for substance misuse"/>
    <x v="18"/>
    <s v="Number"/>
    <n v="85"/>
    <n v="128136"/>
    <m/>
    <s v="0.7 per 1000 0-17 yr olds"/>
    <x v="2054"/>
    <n v="0"/>
  </r>
  <r>
    <s v="E08000015_Number of children receiving treatment for substance misuse_Number"/>
    <s v="E08000015"/>
    <x v="147"/>
    <s v="Financial year"/>
    <s v="2018/19"/>
    <s v="Children receiving treatment for substance misuse"/>
    <x v="18"/>
    <s v="Number"/>
    <n v="56"/>
    <n v="67576"/>
    <m/>
    <s v="0.8 per 1000 0-17 yr olds"/>
    <x v="2055"/>
    <n v="0"/>
  </r>
  <r>
    <s v="E08000021_Number of children receiving treatment for substance misuse_Number"/>
    <s v="E08000021"/>
    <x v="81"/>
    <s v="Financial year"/>
    <s v="2018/19"/>
    <s v="Children receiving treatment for substance misuse"/>
    <x v="18"/>
    <s v="Number"/>
    <n v="70"/>
    <n v="58056"/>
    <m/>
    <s v="1.2 per 1000 0-17 yr olds"/>
    <x v="2056"/>
    <n v="0"/>
  </r>
  <r>
    <s v="E09000011_Number of children receiving treatment for substance misuse_Number"/>
    <s v="E09000011"/>
    <x v="45"/>
    <s v="Financial year"/>
    <s v="2018/19"/>
    <s v="Children receiving treatment for substance misuse"/>
    <x v="18"/>
    <s v="Number"/>
    <n v="92"/>
    <n v="68917"/>
    <m/>
    <s v="1.3 per 1000 0-17 yr olds"/>
    <x v="2057"/>
    <n v="0"/>
  </r>
  <r>
    <s v="E08000013_Number of children receiving treatment for substance misuse_Number"/>
    <s v="E08000013"/>
    <x v="153"/>
    <s v="Financial year"/>
    <s v="2018/19"/>
    <s v="Children receiving treatment for substance misuse"/>
    <x v="18"/>
    <s v="Number"/>
    <n v="105"/>
    <n v="36785"/>
    <m/>
    <s v="2.9 per 1000 0-17 yr olds"/>
    <x v="2058"/>
    <n v="0"/>
  </r>
  <r>
    <s v="E06000016_Number of children receiving treatment for substance misuse_Number"/>
    <s v="E06000016"/>
    <x v="70"/>
    <s v="Financial year"/>
    <s v="2018/19"/>
    <s v="Children receiving treatment for substance misuse"/>
    <x v="18"/>
    <s v="Number"/>
    <n v="87"/>
    <n v="83994"/>
    <m/>
    <s v="1 per 1000 0-17 yr olds"/>
    <x v="2059"/>
    <n v="0"/>
  </r>
  <r>
    <s v="E08000022_Number of children receiving treatment for substance misuse_Number"/>
    <s v="E08000022"/>
    <x v="87"/>
    <s v="Financial year"/>
    <s v="2018/19"/>
    <s v="Children receiving treatment for substance misuse"/>
    <x v="18"/>
    <s v="Number"/>
    <n v="12"/>
    <n v="41360"/>
    <m/>
    <s v="0.3 per 1000 0-17 yr olds"/>
    <x v="2060"/>
    <n v="0"/>
  </r>
  <r>
    <s v="E08000011_Number of children receiving treatment for substance misuse_Number"/>
    <s v="E08000011"/>
    <x v="66"/>
    <s v="Financial year"/>
    <s v="2018/19"/>
    <s v="Children receiving treatment for substance misuse"/>
    <x v="18"/>
    <s v="Number"/>
    <n v="41"/>
    <n v="33477"/>
    <m/>
    <s v="1.2 per 1000 0-17 yr olds"/>
    <x v="2061"/>
    <n v="0"/>
  </r>
  <r>
    <s v="E08000014_Number of children receiving treatment for substance misuse_Number"/>
    <s v="E08000014"/>
    <x v="108"/>
    <s v="Financial year"/>
    <s v="2018/19"/>
    <s v="Children receiving treatment for substance misuse"/>
    <x v="18"/>
    <s v="Number"/>
    <n v="93"/>
    <n v="53833"/>
    <m/>
    <s v="1.7 per 1000 0-17 yr olds"/>
    <x v="2062"/>
    <n v="0"/>
  </r>
  <r>
    <s v="E08000017_Number of children receiving treatment for substance misuse_Number"/>
    <s v="E08000017"/>
    <x v="34"/>
    <s v="Financial year"/>
    <s v="2018/19"/>
    <s v="Children receiving treatment for substance misuse"/>
    <x v="18"/>
    <s v="Number"/>
    <n v="72"/>
    <n v="66448"/>
    <m/>
    <s v="1.1 per 1000 0-17 yr olds"/>
    <x v="2063"/>
    <n v="0"/>
  </r>
  <r>
    <s v="E08000008_Number of children receiving treatment for substance misuse_Number"/>
    <s v="E08000008"/>
    <x v="129"/>
    <s v="Financial year"/>
    <s v="2018/19"/>
    <s v="Children receiving treatment for substance misuse"/>
    <x v="18"/>
    <s v="Number"/>
    <n v="57"/>
    <n v="50223"/>
    <m/>
    <s v="1.1 per 1000 0-17 yr olds"/>
    <x v="2064"/>
    <n v="0"/>
  </r>
  <r>
    <s v="E10000032_Number of children receiving treatment for substance misuse_Number"/>
    <s v="E10000032"/>
    <x v="142"/>
    <s v="Financial year"/>
    <s v="2018/19"/>
    <s v="Children receiving treatment for substance misuse"/>
    <x v="18"/>
    <s v="Number"/>
    <n v="72"/>
    <n v="174672"/>
    <m/>
    <s v="0.4 per 1000 0-17 yr olds"/>
    <x v="2065"/>
    <n v="0"/>
  </r>
  <r>
    <s v="E08000024_Number of children receiving treatment for substance misuse_Number"/>
    <s v="E08000024"/>
    <x v="125"/>
    <s v="Financial year"/>
    <s v="2018/19"/>
    <s v="Children receiving treatment for substance misuse"/>
    <x v="18"/>
    <s v="Number"/>
    <n v="116"/>
    <n v="54563"/>
    <m/>
    <s v="2.1 per 1000 0-17 yr olds"/>
    <x v="2066"/>
    <n v="0"/>
  </r>
  <r>
    <s v="E06000005_Number of children receiving treatment for substance misuse_Number"/>
    <s v="E06000005"/>
    <x v="30"/>
    <s v="Financial year"/>
    <s v="2018/19"/>
    <s v="Children receiving treatment for substance misuse"/>
    <x v="18"/>
    <s v="Number"/>
    <n v="91"/>
    <n v="22454"/>
    <m/>
    <s v="4.1 per 1000 0-17 yr olds"/>
    <x v="2067"/>
    <n v="0"/>
  </r>
  <r>
    <s v="E06000042_Number of children receiving treatment for substance misuse_Number"/>
    <s v="E06000042"/>
    <x v="80"/>
    <s v="Financial year"/>
    <s v="2018/19"/>
    <s v="Children receiving treatment for substance misuse"/>
    <x v="18"/>
    <s v="Number"/>
    <n v="79"/>
    <n v="68278"/>
    <m/>
    <s v="1.2 per 1000 0-17 yr olds"/>
    <x v="2068"/>
    <n v="0"/>
  </r>
  <r>
    <s v="E06000006_Number of children receiving treatment for substance misuse_Number"/>
    <s v="E06000006"/>
    <x v="47"/>
    <s v="Financial year"/>
    <s v="2018/19"/>
    <s v="Children receiving treatment for substance misuse"/>
    <x v="18"/>
    <s v="Number"/>
    <n v="73"/>
    <n v="28617"/>
    <m/>
    <s v="2.6 per 1000 0-17 yr olds"/>
    <x v="2069"/>
    <n v="0"/>
  </r>
  <r>
    <s v="E09000015_Number of children receiving treatment for substance misuse_Number"/>
    <s v="E09000015"/>
    <x v="51"/>
    <s v="Financial year"/>
    <s v="2018/19"/>
    <s v="Children receiving treatment for substance misuse"/>
    <x v="18"/>
    <s v="Number"/>
    <n v="92"/>
    <n v="58373"/>
    <m/>
    <s v="1.6 per 1000 0-17 yr olds"/>
    <x v="2070"/>
    <n v="0"/>
  </r>
  <r>
    <s v="E08000004_Number of children receiving treatment for substance misuse_Number"/>
    <s v="E08000004"/>
    <x v="93"/>
    <s v="Financial year"/>
    <s v="2018/19"/>
    <s v="Children receiving treatment for substance misuse"/>
    <x v="18"/>
    <s v="Number"/>
    <n v="59"/>
    <n v="59416"/>
    <m/>
    <s v="1 per 1000 0-17 yr olds"/>
    <x v="2071"/>
    <n v="0"/>
  </r>
  <r>
    <s v="E10000015_Number of children receiving treatment for substance misuse_Number"/>
    <s v="E10000015"/>
    <x v="55"/>
    <s v="Financial year"/>
    <s v="2018/19"/>
    <s v="Children receiving treatment for substance misuse"/>
    <x v="18"/>
    <s v="Number"/>
    <n v="111"/>
    <n v="271005"/>
    <m/>
    <s v="0.4 per 1000 0-17 yr olds"/>
    <x v="2072"/>
    <n v="0"/>
  </r>
  <r>
    <s v="E09000008_Number of children receiving treatment for substance misuse_Number"/>
    <s v="E09000008"/>
    <x v="28"/>
    <s v="Financial year"/>
    <s v="2018/19"/>
    <s v="Children receiving treatment for substance misuse"/>
    <x v="18"/>
    <s v="Number"/>
    <n v="153"/>
    <n v="94702"/>
    <m/>
    <s v="1.6 per 1000 0-17 yr olds"/>
    <x v="2073"/>
    <n v="0"/>
  </r>
  <r>
    <s v="E06000002_Number of children receiving treatment for substance misuse_Number"/>
    <s v="E06000002"/>
    <x v="79"/>
    <s v="Financial year"/>
    <s v="2018/19"/>
    <s v="Children receiving treatment for substance misuse"/>
    <x v="18"/>
    <s v="Number"/>
    <n v="71"/>
    <n v="32513"/>
    <m/>
    <s v="2.2 per 1000 0-17 yr olds"/>
    <x v="2074"/>
    <n v="0"/>
  </r>
  <r>
    <s v="E08000028_Number of children receiving treatment for substance misuse_Number"/>
    <s v="E08000028"/>
    <x v="107"/>
    <s v="Financial year"/>
    <s v="2018/19"/>
    <s v="Children receiving treatment for substance misuse"/>
    <x v="18"/>
    <s v="Number"/>
    <n v="96"/>
    <n v="81920"/>
    <m/>
    <s v="1.2 per 1000 0-17 yr olds"/>
    <x v="2075"/>
    <n v="0"/>
  </r>
  <r>
    <s v="E06000052_Number of children receiving treatment for substance misuse_Number"/>
    <s v="E06000052"/>
    <x v="26"/>
    <s v="Financial year"/>
    <s v="2018/19"/>
    <s v="Children receiving treatment for substance misuse"/>
    <x v="18"/>
    <s v="Number"/>
    <n v="102"/>
    <n v="107810"/>
    <m/>
    <s v="0.9 per 1000 0-17 yr olds"/>
    <x v="2076"/>
    <n v="0"/>
  </r>
  <r>
    <s v="E06000048_Number of children receiving treatment for substance misuse_Number"/>
    <s v="E06000048"/>
    <x v="90"/>
    <s v="Financial year"/>
    <s v="2018/19"/>
    <s v="Children receiving treatment for substance misuse"/>
    <x v="18"/>
    <s v="Number"/>
    <n v="98"/>
    <n v="59011"/>
    <m/>
    <s v="1.7 per 1000 0-17 yr olds"/>
    <x v="2077"/>
    <n v="0"/>
  </r>
  <r>
    <s v="E08000001_Number of children receiving treatment for substance misuse_Number"/>
    <s v="E08000001"/>
    <x v="9"/>
    <s v="Financial year"/>
    <s v="2018/19"/>
    <s v="Children receiving treatment for substance misuse"/>
    <x v="18"/>
    <s v="Number"/>
    <n v="146"/>
    <n v="67670"/>
    <m/>
    <s v="2.2 per 1000 0-17 yr olds"/>
    <x v="2078"/>
    <n v="0"/>
  </r>
  <r>
    <s v="E06000022_Number of children receiving treatment for substance misuse_Number"/>
    <s v="E06000022"/>
    <x v="3"/>
    <s v="Financial year"/>
    <s v="2018/19"/>
    <s v="Children receiving treatment for substance misuse"/>
    <x v="18"/>
    <s v="Number"/>
    <n v="168"/>
    <n v="35946"/>
    <m/>
    <s v="4.7 per 1000 0-17 yr olds"/>
    <x v="2079"/>
    <n v="0"/>
  </r>
  <r>
    <s v="E06000054_Number of children receiving treatment for substance misuse_Number"/>
    <s v="E06000054"/>
    <x v="145"/>
    <s v="Financial year"/>
    <s v="2018/19"/>
    <s v="Children receiving treatment for substance misuse"/>
    <x v="18"/>
    <s v="Number"/>
    <n v="199"/>
    <n v="105692"/>
    <m/>
    <s v="1.9 per 1000 0-17 yr olds"/>
    <x v="2080"/>
    <n v="0"/>
  </r>
  <r>
    <s v="E06000033_Number of children receiving treatment for substance misuse_Number"/>
    <s v="E06000033"/>
    <x v="117"/>
    <s v="Financial year"/>
    <s v="2018/19"/>
    <s v="Children receiving treatment for substance misuse"/>
    <x v="18"/>
    <s v="Number"/>
    <n v="167"/>
    <n v="39540"/>
    <m/>
    <s v="4.2 per 1000 0-17 yr olds"/>
    <x v="2081"/>
    <n v="0"/>
  </r>
  <r>
    <s v="E09000025_Number of children receiving treatment for substance misuse_Number"/>
    <s v="E09000025"/>
    <x v="82"/>
    <s v="Financial year"/>
    <s v="2018/19"/>
    <s v="Children receiving treatment for substance misuse"/>
    <x v="18"/>
    <s v="Number"/>
    <n v="44"/>
    <n v="86567"/>
    <m/>
    <s v="0.5 per 1000 0-17 yr olds"/>
    <x v="2082"/>
    <n v="0"/>
  </r>
  <r>
    <s v="E08000027_Number of children receiving treatment for substance misuse_Number"/>
    <s v="E08000027"/>
    <x v="36"/>
    <s v="Financial year"/>
    <s v="2018/19"/>
    <s v="Children receiving treatment for substance misuse"/>
    <x v="18"/>
    <s v="Number"/>
    <n v="123"/>
    <n v="69265"/>
    <m/>
    <s v="1.8 per 1000 0-17 yr olds"/>
    <x v="2083"/>
    <n v="0"/>
  </r>
  <r>
    <s v="E06000031_Number of children receiving treatment for substance misuse_Number"/>
    <s v="E06000031"/>
    <x v="95"/>
    <s v="Financial year"/>
    <s v="2018/19"/>
    <s v="Children receiving treatment for substance misuse"/>
    <x v="18"/>
    <s v="Number"/>
    <n v="130"/>
    <n v="51137"/>
    <m/>
    <s v="2.5 per 1000 0-17 yr olds"/>
    <x v="2084"/>
    <n v="0"/>
  </r>
  <r>
    <s v="E06000021_Number of children receiving treatment for substance misuse_Number"/>
    <s v="E06000021"/>
    <x v="123"/>
    <s v="Financial year"/>
    <s v="2018/19"/>
    <s v="Children receiving treatment for substance misuse"/>
    <x v="18"/>
    <s v="Number"/>
    <n v="92"/>
    <n v="57549"/>
    <m/>
    <s v="1.6 per 1000 0-17 yr olds"/>
    <x v="2085"/>
    <n v="0"/>
  </r>
  <r>
    <s v="E08000036_Number of children receiving treatment for substance misuse_Number"/>
    <s v="E08000036"/>
    <x v="135"/>
    <s v="Financial year"/>
    <s v="2018/19"/>
    <s v="Children receiving treatment for substance misuse"/>
    <x v="18"/>
    <s v="Number"/>
    <n v="98"/>
    <n v="72893"/>
    <m/>
    <s v="1.3 per 1000 0-17 yr olds"/>
    <x v="2086"/>
    <n v="0"/>
  </r>
  <r>
    <s v="E10000018_Number of children receiving treatment for substance misuse_Number"/>
    <s v="E10000018"/>
    <x v="71"/>
    <s v="Financial year"/>
    <s v="2018/19"/>
    <s v="Children receiving treatment for substance misuse"/>
    <x v="18"/>
    <s v="Number"/>
    <n v="150"/>
    <n v="140307"/>
    <m/>
    <s v="1.1 per 1000 0-17 yr olds"/>
    <x v="2087"/>
    <n v="0"/>
  </r>
  <r>
    <s v="E10000021_Number of children receiving treatment for substance misuse_Number"/>
    <s v="E10000021"/>
    <x v="89"/>
    <s v="Financial year"/>
    <s v="2018/19"/>
    <s v="Children receiving treatment for substance misuse"/>
    <x v="18"/>
    <s v="Number"/>
    <n v="92"/>
    <n v="170235"/>
    <m/>
    <s v="0.5 per 1000 0-17 yr olds"/>
    <x v="2088"/>
    <n v="0"/>
  </r>
  <r>
    <s v="E09000026_Number of children receiving treatment for substance misuse_Number"/>
    <s v="E09000026"/>
    <x v="100"/>
    <s v="Financial year"/>
    <s v="2018/19"/>
    <s v="Children receiving treatment for substance misuse"/>
    <x v="18"/>
    <s v="Number"/>
    <n v="107"/>
    <n v="76159"/>
    <m/>
    <s v="1.4 per 1000 0-17 yr olds"/>
    <x v="2089"/>
    <n v="0"/>
  </r>
  <r>
    <s v="E08000023_Number of children receiving treatment for substance misuse_Number"/>
    <s v="E08000023"/>
    <x v="115"/>
    <s v="Financial year"/>
    <s v="2018/19"/>
    <s v="Children receiving treatment for substance misuse"/>
    <x v="18"/>
    <s v="Number"/>
    <n v="108"/>
    <n v="29920"/>
    <m/>
    <s v="3.6 per 1000 0-17 yr olds"/>
    <x v="2090"/>
    <n v="0"/>
  </r>
  <r>
    <s v="E08000026_Number of children receiving treatment for substance misuse_Number"/>
    <s v="E08000026"/>
    <x v="27"/>
    <s v="Financial year"/>
    <s v="2018/19"/>
    <s v="Children receiving treatment for substance misuse"/>
    <x v="18"/>
    <s v="Number"/>
    <n v="61"/>
    <n v="78994"/>
    <m/>
    <s v="0.8 per 1000 0-17 yr olds"/>
    <x v="591"/>
    <n v="0"/>
  </r>
  <r>
    <s v="E10000002_Number of children receiving treatment for substance misuse_Number"/>
    <s v="E10000002"/>
    <x v="17"/>
    <s v="Financial year"/>
    <s v="2018/19"/>
    <s v="Children receiving treatment for substance misuse"/>
    <x v="18"/>
    <s v="Number"/>
    <n v="29"/>
    <n v="124321"/>
    <m/>
    <s v="0.2 per 1000 0-17 yr olds"/>
    <x v="2091"/>
    <n v="0"/>
  </r>
  <r>
    <s v="E09000005_Number of children receiving treatment for substance misuse_Number"/>
    <s v="E09000005"/>
    <x v="13"/>
    <s v="Financial year"/>
    <s v="2018/19"/>
    <s v="Children receiving treatment for substance misuse"/>
    <x v="18"/>
    <s v="Number"/>
    <n v="93"/>
    <n v="77893"/>
    <m/>
    <s v="1.2 per 1000 0-17 yr olds"/>
    <x v="2092"/>
    <n v="0"/>
  </r>
  <r>
    <s v="E10000011_Number of children receiving treatment for substance misuse_Number"/>
    <s v="E10000011"/>
    <x v="40"/>
    <s v="Financial year"/>
    <s v="2018/19"/>
    <s v="Children receiving treatment for substance misuse"/>
    <x v="18"/>
    <s v="Number"/>
    <n v="166"/>
    <n v="106378"/>
    <m/>
    <s v="1.6 per 1000 0-17 yr olds"/>
    <x v="2093"/>
    <n v="0"/>
  </r>
  <r>
    <s v="E06000043_Number of children receiving treatment for substance misuse_Number"/>
    <s v="E06000043"/>
    <x v="14"/>
    <s v="Financial year"/>
    <s v="2018/19"/>
    <s v="Children receiving treatment for substance misuse"/>
    <x v="18"/>
    <s v="Number"/>
    <n v="114"/>
    <n v="51005"/>
    <m/>
    <s v="2.2 per 1000 0-17 yr olds"/>
    <x v="2094"/>
    <n v="0"/>
  </r>
  <r>
    <s v="E08000007_Number of children receiving treatment for substance misuse_Number"/>
    <s v="E08000007"/>
    <x v="121"/>
    <s v="Financial year"/>
    <s v="2018/19"/>
    <s v="Children receiving treatment for substance misuse"/>
    <x v="18"/>
    <s v="Number"/>
    <n v="54"/>
    <n v="63141"/>
    <m/>
    <s v="0.9 per 1000 0-17 yr olds"/>
    <x v="2095"/>
    <n v="0"/>
  </r>
  <r>
    <s v="E10000007_Number of children receiving treatment for substance misuse_Number"/>
    <s v="E10000007"/>
    <x v="32"/>
    <s v="Financial year"/>
    <s v="2018/19"/>
    <s v="Children receiving treatment for substance misuse"/>
    <x v="18"/>
    <s v="Number"/>
    <n v="92"/>
    <n v="153272"/>
    <m/>
    <s v="0.6 per 1000 0-17 yr olds"/>
    <x v="2096"/>
    <n v="0"/>
  </r>
  <r>
    <s v="E06000023_Number of children receiving treatment for substance misuse_Number"/>
    <s v="E06000023"/>
    <x v="15"/>
    <s v="Financial year"/>
    <s v="2018/19"/>
    <s v="Children receiving treatment for substance misuse"/>
    <x v="18"/>
    <s v="Number"/>
    <n v="107"/>
    <n v="94016"/>
    <m/>
    <s v="1.1 per 1000 0-17 yr olds"/>
    <x v="2097"/>
    <n v="0"/>
  </r>
  <r>
    <s v="E08000032_Number of children receiving treatment for substance misuse_Number"/>
    <s v="E08000032"/>
    <x v="12"/>
    <s v="Financial year"/>
    <s v="2018/19"/>
    <s v="Children receiving treatment for substance misuse"/>
    <x v="18"/>
    <s v="Number"/>
    <n v="96"/>
    <n v="142005"/>
    <m/>
    <s v="0.7 per 1000 0-17 yr olds"/>
    <x v="2098"/>
    <n v="0"/>
  </r>
  <r>
    <s v="E10000024_Number of children receiving treatment for substance misuse_Number"/>
    <s v="E10000024"/>
    <x v="92"/>
    <s v="Financial year"/>
    <s v="2018/19"/>
    <s v="Children receiving treatment for substance misuse"/>
    <x v="18"/>
    <s v="Number"/>
    <n v="65"/>
    <n v="166542"/>
    <m/>
    <s v="0.4 per 1000 0-17 yr olds"/>
    <x v="2099"/>
    <n v="0"/>
  </r>
  <r>
    <s v="E08000020_Number of children receiving treatment for substance misuse_Number"/>
    <s v="E08000020"/>
    <x v="43"/>
    <s v="Financial year"/>
    <s v="2018/19"/>
    <s v="Children receiving treatment for substance misuse"/>
    <x v="18"/>
    <s v="Number"/>
    <n v="148"/>
    <n v="39605"/>
    <m/>
    <s v="3.7 per 1000 0-17 yr olds"/>
    <x v="2100"/>
    <n v="0"/>
  </r>
  <r>
    <s v="E10000008_Number of children receiving treatment for substance misuse_Number"/>
    <s v="E10000008"/>
    <x v="33"/>
    <s v="Financial year"/>
    <s v="2018/19"/>
    <s v="Children receiving treatment for substance misuse"/>
    <x v="18"/>
    <s v="Number"/>
    <n v="239"/>
    <n v="145878"/>
    <m/>
    <s v="1.6 per 1000 0-17 yr olds"/>
    <x v="2101"/>
    <n v="0"/>
  </r>
  <r>
    <s v="E10000029_Number of children receiving treatment for substance misuse_Number"/>
    <s v="E10000029"/>
    <x v="124"/>
    <s v="Financial year"/>
    <s v="2018/19"/>
    <s v="Children receiving treatment for substance misuse"/>
    <x v="18"/>
    <s v="Number"/>
    <n v="106"/>
    <n v="152752"/>
    <m/>
    <s v="0.7 per 1000 0-17 yr olds"/>
    <x v="2102"/>
    <n v="0"/>
  </r>
  <r>
    <s v="E08000033_Number of children receiving treatment for substance misuse_Number"/>
    <s v="E08000033"/>
    <x v="19"/>
    <s v="Financial year"/>
    <s v="2018/19"/>
    <s v="Children receiving treatment for substance misuse"/>
    <x v="18"/>
    <s v="Number"/>
    <n v="98"/>
    <n v="46021"/>
    <m/>
    <s v="2.1 per 1000 0-17 yr olds"/>
    <x v="2103"/>
    <n v="0"/>
  </r>
  <r>
    <s v="E09000032_Number of children receiving treatment for substance misuse_Number"/>
    <s v="E09000032"/>
    <x v="138"/>
    <s v="Financial year"/>
    <s v="2018/19"/>
    <s v="Children receiving treatment for substance misuse"/>
    <x v="18"/>
    <s v="Number"/>
    <n v="238"/>
    <n v="63840"/>
    <m/>
    <s v="3.7 per 1000 0-17 yr olds"/>
    <x v="2104"/>
    <n v="0"/>
  </r>
  <r>
    <s v="E06000018_Number of children receiving treatment for substance misuse_Number"/>
    <s v="E06000018"/>
    <x v="91"/>
    <s v="Financial year"/>
    <s v="2018/19"/>
    <s v="Children receiving treatment for substance misuse"/>
    <x v="18"/>
    <s v="Number"/>
    <n v="100"/>
    <n v="68651"/>
    <m/>
    <s v="1.5 per 1000 0-17 yr olds"/>
    <x v="2105"/>
    <n v="0"/>
  </r>
  <r>
    <s v="E09000010_Number of children receiving treatment for substance misuse_Number"/>
    <s v="E09000010"/>
    <x v="41"/>
    <s v="Financial year"/>
    <s v="2018/19"/>
    <s v="Children receiving treatment for substance misuse"/>
    <x v="18"/>
    <s v="Number"/>
    <n v="237"/>
    <n v="84497"/>
    <m/>
    <s v="2.8 per 1000 0-17 yr olds"/>
    <x v="2106"/>
    <n v="0"/>
  </r>
  <r>
    <s v="E08000034_Number of children receiving treatment for substance misuse_Number"/>
    <s v="E08000034"/>
    <x v="65"/>
    <s v="Financial year"/>
    <s v="2018/19"/>
    <s v="Children receiving treatment for substance misuse"/>
    <x v="18"/>
    <s v="Number"/>
    <n v="101"/>
    <n v="100174"/>
    <m/>
    <s v="1 per 1000 0-17 yr olds"/>
    <x v="2107"/>
    <n v="0"/>
  </r>
  <r>
    <s v="E10000030_Number of children receiving treatment for substance misuse_Number"/>
    <s v="E10000030"/>
    <x v="126"/>
    <s v="Financial year"/>
    <s v="2018/19"/>
    <s v="Children receiving treatment for substance misuse"/>
    <x v="18"/>
    <s v="Number"/>
    <n v="125"/>
    <n v="261905"/>
    <m/>
    <s v="0.5 per 1000 0-17 yr olds"/>
    <x v="2108"/>
    <n v="0"/>
  </r>
  <r>
    <s v="E09000023_Number of children receiving treatment for substance misuse_Number"/>
    <s v="E09000023"/>
    <x v="72"/>
    <s v="Financial year"/>
    <s v="2018/19"/>
    <s v="Children receiving treatment for substance misuse"/>
    <x v="18"/>
    <s v="Number"/>
    <n v="60"/>
    <n v="68458"/>
    <m/>
    <s v="0.9 per 1000 0-17 yr olds"/>
    <x v="2109"/>
    <n v="0"/>
  </r>
  <r>
    <s v="E10000003_Number of children receiving treatment for substance misuse_Number"/>
    <s v="E10000003"/>
    <x v="20"/>
    <s v="Financial year"/>
    <s v="2018/19"/>
    <s v="Children receiving treatment for substance misuse"/>
    <x v="18"/>
    <s v="Number"/>
    <n v="186"/>
    <n v="135719"/>
    <m/>
    <s v="1.4 per 1000 0-17 yr olds"/>
    <x v="2110"/>
    <n v="0"/>
  </r>
  <r>
    <s v="E09000014_Number of children receiving treatment for substance misuse_Number"/>
    <s v="E09000014"/>
    <x v="50"/>
    <s v="Financial year"/>
    <s v="2018/19"/>
    <s v="Children receiving treatment for substance misuse"/>
    <x v="18"/>
    <s v="Number"/>
    <n v="213"/>
    <n v="60398"/>
    <m/>
    <s v="3.5 per 1000 0-17 yr olds"/>
    <x v="2111"/>
    <n v="0"/>
  </r>
  <r>
    <s v="E10000031_Number of children receiving treatment for substance misuse_Number"/>
    <s v="E10000031"/>
    <x v="140"/>
    <s v="Financial year"/>
    <s v="2018/19"/>
    <s v="Children receiving treatment for substance misuse"/>
    <x v="18"/>
    <s v="Number"/>
    <n v="59"/>
    <n v="115928"/>
    <m/>
    <s v="0.5 per 1000 0-17 yr olds"/>
    <x v="2112"/>
    <n v="0"/>
  </r>
  <r>
    <s v="E09000030_Number of children receiving treatment for substance misuse_Number"/>
    <s v="E09000030"/>
    <x v="133"/>
    <s v="Financial year"/>
    <s v="2018/19"/>
    <s v="Children receiving treatment for substance misuse"/>
    <x v="18"/>
    <s v="Number"/>
    <n v="60"/>
    <n v="70973"/>
    <m/>
    <s v="0.8 per 1000 0-17 yr olds"/>
    <x v="2113"/>
    <n v="0"/>
  </r>
  <r>
    <s v="E10000019_Number of children receiving treatment for substance misuse_Number"/>
    <s v="E10000019"/>
    <x v="73"/>
    <s v="Financial year"/>
    <s v="2018/19"/>
    <s v="Children receiving treatment for substance misuse"/>
    <x v="18"/>
    <s v="Number"/>
    <n v="177"/>
    <n v="145641"/>
    <m/>
    <s v="1.2 per 1000 0-17 yr olds"/>
    <x v="2114"/>
    <n v="0"/>
  </r>
  <r>
    <s v="E08000005_Number of children receiving treatment for substance misuse_Number"/>
    <s v="E08000005"/>
    <x v="103"/>
    <s v="Financial year"/>
    <s v="2018/19"/>
    <s v="Children receiving treatment for substance misuse"/>
    <x v="18"/>
    <s v="Number"/>
    <n v="140"/>
    <n v="52689"/>
    <m/>
    <s v="2.7 per 1000 0-17 yr olds"/>
    <x v="2115"/>
    <n v="0"/>
  </r>
  <r>
    <s v="E08000003_Number of children receiving treatment for substance misuse_Number"/>
    <s v="E08000003"/>
    <x v="76"/>
    <s v="Financial year"/>
    <s v="2018/19"/>
    <s v="Children receiving treatment for substance misuse"/>
    <x v="18"/>
    <s v="Number"/>
    <n v="128"/>
    <n v="121962"/>
    <m/>
    <s v="1 per 1000 0-17 yr olds"/>
    <x v="2116"/>
    <n v="0"/>
  </r>
  <r>
    <s v="E08000035_Number of children receiving treatment for substance misuse_Number"/>
    <s v="E08000035"/>
    <x v="69"/>
    <s v="Financial year"/>
    <s v="2018/19"/>
    <s v="Children receiving treatment for substance misuse"/>
    <x v="18"/>
    <s v="Number"/>
    <n v="245"/>
    <n v="168176"/>
    <m/>
    <s v="1.5 per 1000 0-17 yr olds"/>
    <x v="2117"/>
    <n v="0"/>
  </r>
  <r>
    <s v="E10000020_Number of children receiving treatment for substance misuse_Number"/>
    <s v="E10000020"/>
    <x v="83"/>
    <s v="Financial year"/>
    <s v="2018/19"/>
    <s v="Children receiving treatment for substance misuse"/>
    <x v="18"/>
    <s v="Number"/>
    <n v="165"/>
    <n v="170810"/>
    <m/>
    <s v="1 per 1000 0-17 yr olds"/>
    <x v="2118"/>
    <n v="0"/>
  </r>
  <r>
    <s v="E06000047_Number of children receiving treatment for substance misuse_Number"/>
    <s v="E06000047"/>
    <x v="37"/>
    <s v="Financial year"/>
    <s v="2018/19"/>
    <s v="Children receiving treatment for substance misuse"/>
    <x v="18"/>
    <s v="Number"/>
    <n v="257"/>
    <n v="101040"/>
    <m/>
    <s v="2.5 per 1000 0-17 yr olds"/>
    <x v="2119"/>
    <n v="0"/>
  </r>
  <r>
    <s v="E10000023_Number of children receiving treatment for substance misuse_Number"/>
    <s v="E10000023"/>
    <x v="88"/>
    <s v="Financial year"/>
    <s v="2018/19"/>
    <s v="Children receiving treatment for substance misuse"/>
    <x v="18"/>
    <s v="Number"/>
    <n v="134"/>
    <n v="117499"/>
    <m/>
    <s v="1.1 per 1000 0-17 yr olds"/>
    <x v="2120"/>
    <n v="0"/>
  </r>
  <r>
    <s v="E10000014_Number of children receiving treatment for substance misuse_Number"/>
    <s v="E10000014"/>
    <x v="49"/>
    <s v="Financial year"/>
    <s v="2018/19"/>
    <s v="Children receiving treatment for substance misuse"/>
    <x v="18"/>
    <s v="Number"/>
    <n v="298"/>
    <n v="284002"/>
    <m/>
    <s v="1 per 1000 0-17 yr olds"/>
    <x v="2121"/>
    <n v="0"/>
  </r>
  <r>
    <s v="E10000009_Number of children receiving treatment for substance misuse_Number"/>
    <s v="E10000009"/>
    <x v="35"/>
    <s v="Financial year"/>
    <s v="2018/19"/>
    <s v="Children receiving treatment for substance misuse"/>
    <x v="18"/>
    <s v="Number"/>
    <n v="143"/>
    <n v="76699"/>
    <m/>
    <s v="1.9 per 1000 0-17 yr olds"/>
    <x v="2122"/>
    <n v="0"/>
  </r>
  <r>
    <s v="E10000028_Number of children receiving treatment for substance misuse_Number"/>
    <s v="E10000028"/>
    <x v="120"/>
    <s v="Financial year"/>
    <s v="2018/19"/>
    <s v="Children receiving treatment for substance misuse"/>
    <x v="18"/>
    <s v="Number"/>
    <n v="322"/>
    <n v="169603"/>
    <m/>
    <s v="1.9 per 1000 0-17 yr olds"/>
    <x v="2123"/>
    <n v="0"/>
  </r>
  <r>
    <s v="E09000002_Number of children receiving treatment for substance misuse_Number"/>
    <s v="E09000002"/>
    <x v="0"/>
    <s v="Financial year"/>
    <s v="2018/19"/>
    <s v="Children receiving treatment for substance misuse"/>
    <x v="18"/>
    <s v="Number"/>
    <n v="153"/>
    <n v="63401"/>
    <m/>
    <s v="2.4 per 1000 0-17 yr olds"/>
    <x v="2124"/>
    <n v="0"/>
  </r>
  <r>
    <s v="E10000016_Number of children receiving treatment for substance misuse_Number"/>
    <s v="E10000016"/>
    <x v="62"/>
    <s v="Financial year"/>
    <s v="2018/19"/>
    <s v="Children receiving treatment for substance misuse"/>
    <x v="18"/>
    <s v="Number"/>
    <n v="362"/>
    <n v="340140"/>
    <m/>
    <s v="1.1 per 1000 0-17 yr olds"/>
    <x v="2125"/>
    <n v="0"/>
  </r>
  <r>
    <s v="E08000025_Number of children receiving treatment for substance misuse_Number"/>
    <s v="E08000025"/>
    <x v="6"/>
    <s v="Financial year"/>
    <s v="2018/19"/>
    <s v="Children receiving treatment for substance misuse"/>
    <x v="18"/>
    <s v="Number"/>
    <n v="336"/>
    <n v="288388"/>
    <m/>
    <s v="1.2 per 1000 0-17 yr olds"/>
    <x v="2126"/>
    <n v="0"/>
  </r>
  <r>
    <s v="E10000017_Number of children receiving treatment for substance misuse_Number"/>
    <s v="E10000017"/>
    <x v="68"/>
    <s v="Financial year"/>
    <s v="2018/19"/>
    <s v="Children receiving treatment for substance misuse"/>
    <x v="18"/>
    <s v="Number"/>
    <n v="363"/>
    <n v="249727"/>
    <m/>
    <s v="1.5 per 1000 0-17 yr olds"/>
    <x v="2127"/>
    <n v="0"/>
  </r>
  <r>
    <s v="E08000012_Number of children receiving treatment for substance misuse_Number"/>
    <s v="E08000012"/>
    <x v="74"/>
    <s v="Financial year"/>
    <s v="2018/19"/>
    <s v="Children receiving treatment for substance misuse"/>
    <x v="18"/>
    <s v="Number"/>
    <n v="453"/>
    <n v="94902"/>
    <m/>
    <s v="4.8 per 1000 0-17 yr olds"/>
    <x v="2128"/>
    <n v="0"/>
  </r>
  <r>
    <s v="E10000012_Number of children receiving treatment for substance misuse_Number"/>
    <s v="E10000012"/>
    <x v="42"/>
    <s v="Financial year"/>
    <s v="2018/19"/>
    <s v="Children receiving treatment for substance misuse"/>
    <x v="18"/>
    <s v="Number"/>
    <n v="334"/>
    <n v="311172"/>
    <m/>
    <s v="1.1 per 1000 0-17 yr olds"/>
    <x v="2129"/>
    <n v="0"/>
  </r>
  <r>
    <s v="E06000056_Number of children receiving treatment for substance misuse_Number"/>
    <s v="E06000056"/>
    <x v="22"/>
    <s v="Financial year"/>
    <s v="2018/19"/>
    <s v="Children receiving treatment for substance misuse"/>
    <x v="18"/>
    <s v="Number"/>
    <n v="36"/>
    <n v="62515"/>
    <m/>
    <s v="0.6 per 1000 0-17 yr olds"/>
    <x v="2130"/>
    <n v="0"/>
  </r>
  <r>
    <s v="E06000017_Number of children receiving treatment for substance misuse_Number"/>
    <s v="E06000017"/>
    <x v="105"/>
    <s v="Financial year"/>
    <s v="2018/19"/>
    <s v="Children receiving treatment for substance misuse"/>
    <x v="18"/>
    <s v="Number"/>
    <s v="*"/>
    <n v="7807"/>
    <m/>
    <s v="N/A"/>
    <x v="356"/>
    <n v="0"/>
  </r>
  <r>
    <s v="E09000022_Number of children receiving treatment for substance misuse_Number"/>
    <s v="E09000022"/>
    <x v="67"/>
    <s v="Financial year"/>
    <s v="2018/19"/>
    <s v="Children receiving treatment for substance misuse"/>
    <x v="18"/>
    <s v="Number"/>
    <n v="41"/>
    <n v="62629"/>
    <m/>
    <s v="0.7 per 1000 0-17 yr olds"/>
    <x v="2131"/>
    <n v="0"/>
  </r>
  <r>
    <s v="E06000001_Number of children who are persistently absent during the year_Number"/>
    <s v="E06000001"/>
    <x v="52"/>
    <s v="Academic year"/>
    <s v="2018/19"/>
    <s v="Children outside of mainstream education"/>
    <x v="19"/>
    <s v="Number"/>
    <n v="1797"/>
    <n v="20006"/>
    <n v="13.76062486"/>
    <s v="89.8 per 1000 0-17 yr olds"/>
    <x v="2132"/>
    <n v="0"/>
  </r>
  <r>
    <s v="E06000002_Number of children who are persistently absent during the year_Number"/>
    <s v="E06000002"/>
    <x v="79"/>
    <s v="Academic year"/>
    <s v="2018/19"/>
    <s v="Children outside of mainstream education"/>
    <x v="19"/>
    <s v="Number"/>
    <n v="3302"/>
    <n v="32513"/>
    <n v="16.071254750000001"/>
    <s v="101.6 per 1000 0-17 yr olds"/>
    <x v="2133"/>
    <n v="0"/>
  </r>
  <r>
    <s v="E06000003_Number of children who are persistently absent during the year_Number"/>
    <s v="E06000003"/>
    <x v="101"/>
    <s v="Academic year"/>
    <s v="2018/19"/>
    <s v="Children outside of mainstream education"/>
    <x v="19"/>
    <s v="Number"/>
    <n v="2415"/>
    <n v="27626"/>
    <n v="12.82391674"/>
    <s v="87.4 per 1000 0-17 yr olds"/>
    <x v="2134"/>
    <n v="0"/>
  </r>
  <r>
    <s v="E06000004_Number of children who are persistently absent during the year_Number"/>
    <s v="E06000004"/>
    <x v="122"/>
    <s v="Academic year"/>
    <s v="2018/19"/>
    <s v="Children outside of mainstream education"/>
    <x v="19"/>
    <s v="Number"/>
    <n v="2913"/>
    <n v="43521"/>
    <n v="10.807702300000001"/>
    <s v="66.9 per 1000 0-17 yr olds"/>
    <x v="2135"/>
    <n v="0"/>
  </r>
  <r>
    <s v="E06000005_Number of children who are persistently absent during the year_Number"/>
    <s v="E06000005"/>
    <x v="30"/>
    <s v="Academic year"/>
    <s v="2018/19"/>
    <s v="Children outside of mainstream education"/>
    <x v="19"/>
    <s v="Number"/>
    <n v="1596"/>
    <n v="22454"/>
    <n v="11.06565902"/>
    <s v="71.1 per 1000 0-17 yr olds"/>
    <x v="2136"/>
    <n v="0"/>
  </r>
  <r>
    <s v="E06000006_Number of children who are persistently absent during the year_Number"/>
    <s v="E06000006"/>
    <x v="47"/>
    <s v="Academic year"/>
    <s v="2018/19"/>
    <s v="Children outside of mainstream education"/>
    <x v="19"/>
    <s v="Number"/>
    <n v="2161"/>
    <n v="28617"/>
    <n v="12.38466388"/>
    <s v="75.5 per 1000 0-17 yr olds"/>
    <x v="2137"/>
    <n v="0"/>
  </r>
  <r>
    <s v="E06000007_Number of children who are persistently absent during the year_Number"/>
    <s v="E06000007"/>
    <x v="139"/>
    <s v="Academic year"/>
    <s v="2018/19"/>
    <s v="Children outside of mainstream education"/>
    <x v="19"/>
    <s v="Number"/>
    <n v="2699"/>
    <n v="44484"/>
    <n v="9.5055293370000005"/>
    <s v="60.7 per 1000 0-17 yr olds"/>
    <x v="2138"/>
    <n v="0"/>
  </r>
  <r>
    <s v="E06000008_Number of children who are persistently absent during the year_Number"/>
    <s v="E06000008"/>
    <x v="7"/>
    <s v="Academic year"/>
    <s v="2018/19"/>
    <s v="Children outside of mainstream education"/>
    <x v="19"/>
    <s v="Number"/>
    <n v="2815"/>
    <n v="38481"/>
    <n v="11.600593419999999"/>
    <s v="73.2 per 1000 0-17 yr olds"/>
    <x v="2139"/>
    <n v="0"/>
  </r>
  <r>
    <s v="E06000009_Number of children who are persistently absent during the year_Number"/>
    <s v="E06000009"/>
    <x v="8"/>
    <s v="Academic year"/>
    <s v="2018/19"/>
    <s v="Children outside of mainstream education"/>
    <x v="19"/>
    <s v="Number"/>
    <n v="2241"/>
    <n v="28904"/>
    <n v="12.880790899999999"/>
    <s v="77.5 per 1000 0-17 yr olds"/>
    <x v="2140"/>
    <n v="0"/>
  </r>
  <r>
    <s v="E06000010_Number of children who are persistently absent during the year_Number"/>
    <s v="E06000010"/>
    <x v="155"/>
    <s v="Academic year"/>
    <s v="2018/19"/>
    <s v="Children outside of mainstream education"/>
    <x v="19"/>
    <s v="Number"/>
    <n v="4287"/>
    <n v="57023"/>
    <n v="12.16342744"/>
    <s v="75.2 per 1000 0-17 yr olds"/>
    <x v="2141"/>
    <n v="0"/>
  </r>
  <r>
    <s v="E06000011_Number of children who are persistently absent during the year_Number"/>
    <s v="E06000011"/>
    <x v="39"/>
    <s v="Academic year"/>
    <s v="2018/19"/>
    <s v="Children outside of mainstream education"/>
    <x v="19"/>
    <s v="Number"/>
    <n v="3948"/>
    <n v="62942"/>
    <n v="9.9997467140000005"/>
    <s v="62.7 per 1000 0-17 yr olds"/>
    <x v="2142"/>
    <n v="0"/>
  </r>
  <r>
    <s v="E06000012_Number of children who are persistently absent during the year_Number"/>
    <s v="E06000012"/>
    <x v="84"/>
    <s v="Academic year"/>
    <s v="2018/19"/>
    <s v="Children outside of mainstream education"/>
    <x v="19"/>
    <s v="Number"/>
    <n v="2426"/>
    <n v="34503"/>
    <n v="11.482393030000001"/>
    <s v="70.3 per 1000 0-17 yr olds"/>
    <x v="2143"/>
    <n v="0"/>
  </r>
  <r>
    <s v="E06000013_Number of children who are persistently absent during the year_Number"/>
    <s v="E06000013"/>
    <x v="85"/>
    <s v="Academic year"/>
    <s v="2018/19"/>
    <s v="Children outside of mainstream education"/>
    <x v="19"/>
    <s v="Number"/>
    <n v="2533"/>
    <n v="35714"/>
    <n v="11.266791209999999"/>
    <s v="70.9 per 1000 0-17 yr olds"/>
    <x v="2144"/>
    <n v="0"/>
  </r>
  <r>
    <s v="E06000014_Number of children who are persistently absent during the year_Number"/>
    <s v="E06000014"/>
    <x v="151"/>
    <s v="Academic year"/>
    <s v="2018/19"/>
    <s v="Children outside of mainstream education"/>
    <x v="19"/>
    <s v="Number"/>
    <n v="2124"/>
    <n v="36572"/>
    <n v="9.7785553150000002"/>
    <s v="58.1 per 1000 0-17 yr olds"/>
    <x v="2145"/>
    <n v="0"/>
  </r>
  <r>
    <s v="E06000015_Number of children who are persistently absent during the year_Number"/>
    <s v="E06000015"/>
    <x v="31"/>
    <s v="Academic year"/>
    <s v="2018/19"/>
    <s v="Children outside of mainstream education"/>
    <x v="19"/>
    <s v="Number"/>
    <n v="4609"/>
    <n v="59899"/>
    <n v="12.217038649999999"/>
    <s v="76.9 per 1000 0-17 yr olds"/>
    <x v="2146"/>
    <n v="0"/>
  </r>
  <r>
    <s v="E06000016_Number of children who are persistently absent during the year_Number"/>
    <s v="E06000016"/>
    <x v="70"/>
    <s v="Academic year"/>
    <s v="2018/19"/>
    <s v="Children outside of mainstream education"/>
    <x v="19"/>
    <s v="Number"/>
    <n v="6227"/>
    <n v="83994"/>
    <n v="12.087272159999999"/>
    <s v="74.1 per 1000 0-17 yr olds"/>
    <x v="2147"/>
    <n v="0"/>
  </r>
  <r>
    <s v="E06000017_Number of children who are persistently absent during the year_Number"/>
    <s v="E06000017"/>
    <x v="105"/>
    <s v="Academic year"/>
    <s v="2018/19"/>
    <s v="Children outside of mainstream education"/>
    <x v="19"/>
    <s v="Number"/>
    <n v="275"/>
    <n v="7807"/>
    <n v="5.3554040900000004"/>
    <s v="35.2 per 1000 0-17 yr olds"/>
    <x v="2148"/>
    <n v="0"/>
  </r>
  <r>
    <s v="E06000018_Number of children who are persistently absent during the year_Number"/>
    <s v="E06000018"/>
    <x v="91"/>
    <s v="Academic year"/>
    <s v="2018/19"/>
    <s v="Children outside of mainstream education"/>
    <x v="19"/>
    <s v="Number"/>
    <n v="4777"/>
    <n v="68651"/>
    <n v="12.03729369"/>
    <s v="69.6 per 1000 0-17 yr olds"/>
    <x v="2149"/>
    <n v="0"/>
  </r>
  <r>
    <s v="E06000019_Number of children who are persistently absent during the year_Number"/>
    <s v="E06000019"/>
    <x v="54"/>
    <s v="Academic year"/>
    <s v="2018/19"/>
    <s v="Children outside of mainstream education"/>
    <x v="19"/>
    <s v="Number"/>
    <n v="2205"/>
    <n v="36103"/>
    <n v="10.29411765"/>
    <s v="61.1 per 1000 0-17 yr olds"/>
    <x v="2150"/>
    <n v="0"/>
  </r>
  <r>
    <s v="E06000020_Number of children who are persistently absent during the year_Number"/>
    <s v="E06000020"/>
    <x v="130"/>
    <s v="Academic year"/>
    <s v="2018/19"/>
    <s v="Children outside of mainstream education"/>
    <x v="19"/>
    <s v="Number"/>
    <n v="2660"/>
    <n v="40620"/>
    <n v="10.350194549999999"/>
    <s v="65.5 per 1000 0-17 yr olds"/>
    <x v="2151"/>
    <n v="0"/>
  </r>
  <r>
    <s v="E06000021_Number of children who are persistently absent during the year_Number"/>
    <s v="E06000021"/>
    <x v="123"/>
    <s v="Academic year"/>
    <s v="2018/19"/>
    <s v="Children outside of mainstream education"/>
    <x v="19"/>
    <s v="Number"/>
    <n v="4178"/>
    <n v="57549"/>
    <n v="12.00781744"/>
    <s v="72.6 per 1000 0-17 yr olds"/>
    <x v="2152"/>
    <n v="0"/>
  </r>
  <r>
    <s v="E06000022_Number of children who are persistently absent during the year_Number"/>
    <s v="E06000022"/>
    <x v="3"/>
    <s v="Academic year"/>
    <s v="2018/19"/>
    <s v="Children outside of mainstream education"/>
    <x v="19"/>
    <s v="Number"/>
    <n v="2786"/>
    <n v="35946"/>
    <n v="11.303606930000001"/>
    <s v="77.5 per 1000 0-17 yr olds"/>
    <x v="2153"/>
    <n v="0"/>
  </r>
  <r>
    <s v="E06000023_Number of children who are persistently absent during the year_Number"/>
    <s v="E06000023"/>
    <x v="154"/>
    <s v="Academic year"/>
    <s v="2018/19"/>
    <s v="Children outside of mainstream education"/>
    <x v="19"/>
    <s v="Number"/>
    <n v="7153"/>
    <n v="94016"/>
    <n v="13.6651065"/>
    <s v="76.1 per 1000 0-17 yr olds"/>
    <x v="2154"/>
    <n v="0"/>
  </r>
  <r>
    <s v="E06000024_Number of children who are persistently absent during the year_Number"/>
    <s v="E06000024"/>
    <x v="86"/>
    <s v="Academic year"/>
    <s v="2018/19"/>
    <s v="Children outside of mainstream education"/>
    <x v="19"/>
    <s v="Number"/>
    <n v="2905"/>
    <n v="43435"/>
    <n v="10.774023659999999"/>
    <s v="66.9 per 1000 0-17 yr olds"/>
    <x v="2155"/>
    <n v="0"/>
  </r>
  <r>
    <s v="E06000025_Number of children who are persistently absent during the year_Number"/>
    <s v="E06000025"/>
    <x v="114"/>
    <s v="Academic year"/>
    <s v="2018/19"/>
    <s v="Children outside of mainstream education"/>
    <x v="19"/>
    <s v="Number"/>
    <n v="3419"/>
    <n v="58867"/>
    <n v="9.7948776710000001"/>
    <s v="58.1 per 1000 0-17 yr olds"/>
    <x v="2156"/>
    <n v="0"/>
  </r>
  <r>
    <s v="E06000026_Number of children who are persistently absent during the year_Number"/>
    <s v="E06000026"/>
    <x v="96"/>
    <s v="Academic year"/>
    <s v="2018/19"/>
    <s v="Children outside of mainstream education"/>
    <x v="19"/>
    <s v="Number"/>
    <n v="4086"/>
    <n v="52552"/>
    <n v="12.24012941"/>
    <s v="77.8 per 1000 0-17 yr olds"/>
    <x v="2157"/>
    <n v="0"/>
  </r>
  <r>
    <s v="E06000027_Number of children who are persistently absent during the year_Number"/>
    <s v="E06000027"/>
    <x v="132"/>
    <s v="Academic year"/>
    <s v="2018/19"/>
    <s v="Children outside of mainstream education"/>
    <x v="19"/>
    <s v="Number"/>
    <n v="2052"/>
    <n v="25423"/>
    <n v="12.09477779"/>
    <s v="80.7 per 1000 0-17 yr olds"/>
    <x v="2158"/>
    <n v="0"/>
  </r>
  <r>
    <s v="E06000028_Number of children who are persistently absent during the year_Number"/>
    <s v="E06000028"/>
    <x v="161"/>
    <s v="Academic year"/>
    <s v="2018/19"/>
    <s v="Children outside of mainstream education"/>
    <x v="19"/>
    <s v="Number"/>
    <n v="2579"/>
    <n v="36373"/>
    <n v="11.93981481"/>
    <s v="70.9 per 1000 0-17 yr olds"/>
    <x v="2159"/>
    <n v="0"/>
  </r>
  <r>
    <s v="E06000029_Number of children who are persistently absent during the year_Number"/>
    <s v="E06000029"/>
    <x v="162"/>
    <s v="Academic year"/>
    <s v="2018/19"/>
    <s v="Children outside of mainstream education"/>
    <x v="19"/>
    <s v="Number"/>
    <n v="1684"/>
    <n v="30188"/>
    <n v="9.8954048649999997"/>
    <s v="55.8 per 1000 0-17 yr olds"/>
    <x v="2160"/>
    <n v="0"/>
  </r>
  <r>
    <s v="E06000030_Number of children who are persistently absent during the year_Number"/>
    <s v="E06000030"/>
    <x v="128"/>
    <s v="Academic year"/>
    <s v="2018/19"/>
    <s v="Children outside of mainstream education"/>
    <x v="19"/>
    <s v="Number"/>
    <n v="3158"/>
    <n v="50239"/>
    <n v="10.210151959999999"/>
    <s v="62.9 per 1000 0-17 yr olds"/>
    <x v="2161"/>
    <n v="0"/>
  </r>
  <r>
    <s v="E06000031_Number of children who are persistently absent during the year_Number"/>
    <s v="E06000031"/>
    <x v="95"/>
    <s v="Academic year"/>
    <s v="2018/19"/>
    <s v="Children outside of mainstream education"/>
    <x v="19"/>
    <s v="Number"/>
    <n v="3833"/>
    <n v="51137"/>
    <n v="11.404343949999999"/>
    <s v="75 per 1000 0-17 yr olds"/>
    <x v="2162"/>
    <n v="0"/>
  </r>
  <r>
    <s v="E06000032_Number of children who are persistently absent during the year_Number"/>
    <s v="E06000032"/>
    <x v="75"/>
    <s v="Academic year"/>
    <s v="2018/19"/>
    <s v="Children outside of mainstream education"/>
    <x v="19"/>
    <s v="Number"/>
    <n v="3876"/>
    <n v="57375"/>
    <n v="10.855622459999999"/>
    <s v="67.6 per 1000 0-17 yr olds"/>
    <x v="2163"/>
    <n v="0"/>
  </r>
  <r>
    <s v="E06000033_Number of children who are persistently absent during the year_Number"/>
    <s v="E06000033"/>
    <x v="117"/>
    <s v="Academic year"/>
    <s v="2018/19"/>
    <s v="Children outside of mainstream education"/>
    <x v="19"/>
    <s v="Number"/>
    <n v="2732"/>
    <n v="39540"/>
    <n v="10.531996919999999"/>
    <s v="69.1 per 1000 0-17 yr olds"/>
    <x v="2164"/>
    <n v="0"/>
  </r>
  <r>
    <s v="E06000034_Number of children who are persistently absent during the year_Number"/>
    <s v="E06000034"/>
    <x v="131"/>
    <s v="Academic year"/>
    <s v="2018/19"/>
    <s v="Children outside of mainstream education"/>
    <x v="19"/>
    <s v="Number"/>
    <n v="3077"/>
    <n v="43762"/>
    <n v="11.29298638"/>
    <s v="70.3 per 1000 0-17 yr olds"/>
    <x v="2165"/>
    <n v="0"/>
  </r>
  <r>
    <s v="E06000035_Number of children who are persistently absent during the year_Number"/>
    <s v="E06000035"/>
    <x v="77"/>
    <s v="Academic year"/>
    <s v="2018/19"/>
    <s v="Children outside of mainstream education"/>
    <x v="19"/>
    <s v="Number"/>
    <n v="4486"/>
    <n v="64391"/>
    <n v="11.39880574"/>
    <s v="69.7 per 1000 0-17 yr olds"/>
    <x v="2166"/>
    <n v="0"/>
  </r>
  <r>
    <s v="E06000036_Number of children who are persistently absent during the year_Number"/>
    <s v="E06000036"/>
    <x v="11"/>
    <s v="Academic year"/>
    <s v="2018/19"/>
    <s v="Children outside of mainstream education"/>
    <x v="19"/>
    <s v="Number"/>
    <n v="1237"/>
    <n v="28336"/>
    <n v="8.0544341710000005"/>
    <s v="43.7 per 1000 0-17 yr olds"/>
    <x v="2167"/>
    <n v="0"/>
  </r>
  <r>
    <s v="E06000037_Number of children who are persistently absent during the year_Number"/>
    <s v="E06000037"/>
    <x v="141"/>
    <s v="Academic year"/>
    <s v="2018/19"/>
    <s v="Children outside of mainstream education"/>
    <x v="19"/>
    <s v="Number"/>
    <n v="1931"/>
    <n v="35623"/>
    <n v="8.8936993369999993"/>
    <s v="54.2 per 1000 0-17 yr olds"/>
    <x v="2168"/>
    <n v="0"/>
  </r>
  <r>
    <s v="E06000038_Number of children who are persistently absent during the year_Number"/>
    <s v="E06000038"/>
    <x v="99"/>
    <s v="Academic year"/>
    <s v="2018/19"/>
    <s v="Children outside of mainstream education"/>
    <x v="19"/>
    <s v="Number"/>
    <n v="2016"/>
    <n v="37080"/>
    <n v="10.53842133"/>
    <s v="54.4 per 1000 0-17 yr olds"/>
    <x v="2169"/>
    <n v="0"/>
  </r>
  <r>
    <s v="E06000039_Number of children who are persistently absent during the year_Number"/>
    <s v="E06000039"/>
    <x v="111"/>
    <s v="Academic year"/>
    <s v="2018/19"/>
    <s v="Children outside of mainstream education"/>
    <x v="19"/>
    <s v="Number"/>
    <n v="2476"/>
    <n v="42699"/>
    <n v="9.4130170320000008"/>
    <s v="58 per 1000 0-17 yr olds"/>
    <x v="2170"/>
    <n v="0"/>
  </r>
  <r>
    <s v="E06000040_Number of children who are persistently absent during the year_Number"/>
    <s v="E06000040"/>
    <x v="146"/>
    <s v="Academic year"/>
    <s v="2018/19"/>
    <s v="Children outside of mainstream education"/>
    <x v="19"/>
    <s v="Number"/>
    <n v="1738"/>
    <n v="34604"/>
    <n v="9.3561584839999998"/>
    <s v="50.2 per 1000 0-17 yr olds"/>
    <x v="2171"/>
    <n v="0"/>
  </r>
  <r>
    <s v="E06000041_Number of children who are persistently absent during the year_Number"/>
    <s v="E06000041"/>
    <x v="148"/>
    <s v="Academic year"/>
    <s v="2018/19"/>
    <s v="Children outside of mainstream education"/>
    <x v="19"/>
    <s v="Number"/>
    <n v="1903"/>
    <n v="39532"/>
    <n v="8.2581149109999998"/>
    <s v="48.1 per 1000 0-17 yr olds"/>
    <x v="2172"/>
    <n v="0"/>
  </r>
  <r>
    <s v="E06000042_Number of children who are persistently absent during the year_Number"/>
    <s v="E06000042"/>
    <x v="80"/>
    <s v="Academic year"/>
    <s v="2018/19"/>
    <s v="Children outside of mainstream education"/>
    <x v="19"/>
    <s v="Number"/>
    <n v="4338"/>
    <n v="68278"/>
    <n v="10.5820364"/>
    <s v="63.5 per 1000 0-17 yr olds"/>
    <x v="2173"/>
    <n v="0"/>
  </r>
  <r>
    <s v="E06000043_Number of children who are persistently absent during the year_Number"/>
    <s v="E06000043"/>
    <x v="14"/>
    <s v="Academic year"/>
    <s v="2018/19"/>
    <s v="Children outside of mainstream education"/>
    <x v="19"/>
    <s v="Number"/>
    <n v="3322"/>
    <n v="51005"/>
    <n v="11.4816991"/>
    <s v="65.1 per 1000 0-17 yr olds"/>
    <x v="2174"/>
    <n v="0"/>
  </r>
  <r>
    <s v="E06000044_Number of children who are persistently absent during the year_Number"/>
    <s v="E06000044"/>
    <x v="98"/>
    <s v="Academic year"/>
    <s v="2018/19"/>
    <s v="Children outside of mainstream education"/>
    <x v="19"/>
    <s v="Number"/>
    <n v="3296"/>
    <n v="44046"/>
    <n v="13.35169732"/>
    <s v="74.8 per 1000 0-17 yr olds"/>
    <x v="2175"/>
    <n v="0"/>
  </r>
  <r>
    <s v="E06000045_Number of children who are persistently absent during the year_Number"/>
    <s v="E06000045"/>
    <x v="116"/>
    <s v="Academic year"/>
    <s v="2018/19"/>
    <s v="Children outside of mainstream education"/>
    <x v="19"/>
    <s v="Number"/>
    <n v="3771"/>
    <n v="50832"/>
    <n v="12.72095534"/>
    <s v="74.2 per 1000 0-17 yr olds"/>
    <x v="2176"/>
    <n v="0"/>
  </r>
  <r>
    <s v="E06000046_Number of children who are persistently absent during the year_Number"/>
    <s v="E06000046"/>
    <x v="58"/>
    <s v="Academic year"/>
    <s v="2018/19"/>
    <s v="Children outside of mainstream education"/>
    <x v="19"/>
    <s v="Number"/>
    <n v="1854"/>
    <n v="24869"/>
    <n v="12.457165890000001"/>
    <s v="74.6 per 1000 0-17 yr olds"/>
    <x v="2177"/>
    <n v="0"/>
  </r>
  <r>
    <s v="E06000047_Number of children who are persistently absent during the year_Number"/>
    <s v="E06000047"/>
    <x v="37"/>
    <s v="Academic year"/>
    <s v="2018/19"/>
    <s v="Children outside of mainstream education"/>
    <x v="19"/>
    <s v="Number"/>
    <n v="6791"/>
    <n v="101040"/>
    <n v="10.90433219"/>
    <s v="67.2 per 1000 0-17 yr olds"/>
    <x v="2178"/>
    <n v="0"/>
  </r>
  <r>
    <s v="E06000049_Number of children who are persistently absent during the year_Number"/>
    <s v="E06000049"/>
    <x v="23"/>
    <s v="Academic year"/>
    <s v="2018/19"/>
    <s v="Children outside of mainstream education"/>
    <x v="19"/>
    <s v="Number"/>
    <n v="4475"/>
    <n v="76523"/>
    <n v="9.5999141909999999"/>
    <s v="58.5 per 1000 0-17 yr olds"/>
    <x v="2179"/>
    <n v="0"/>
  </r>
  <r>
    <s v="E06000050_Number of children who are persistently absent during the year_Number"/>
    <s v="E06000050"/>
    <x v="152"/>
    <s v="Academic year"/>
    <s v="2018/19"/>
    <s v="Children outside of mainstream education"/>
    <x v="19"/>
    <s v="Number"/>
    <n v="4681"/>
    <n v="68054"/>
    <n v="10.75597426"/>
    <s v="68.8 per 1000 0-17 yr olds"/>
    <x v="2180"/>
    <n v="0"/>
  </r>
  <r>
    <s v="E06000051_Number of children who are persistently absent during the year_Number"/>
    <s v="E06000051"/>
    <x v="110"/>
    <s v="Academic year"/>
    <s v="2018/19"/>
    <s v="Children outside of mainstream education"/>
    <x v="19"/>
    <s v="Number"/>
    <n v="3591"/>
    <n v="59839"/>
    <n v="10.36034736"/>
    <s v="60 per 1000 0-17 yr olds"/>
    <x v="2181"/>
    <n v="0"/>
  </r>
  <r>
    <s v="E06000052_Number of children who are persistently absent during the year_Number"/>
    <s v="E06000052"/>
    <x v="26"/>
    <s v="Academic year"/>
    <s v="2018/19"/>
    <s v="Children outside of mainstream education"/>
    <x v="19"/>
    <s v="Number"/>
    <n v="7628"/>
    <n v="107810"/>
    <n v="11.61565403"/>
    <s v="70.8 per 1000 0-17 yr olds"/>
    <x v="2182"/>
    <n v="0"/>
  </r>
  <r>
    <s v="E06000053_Number of children who are persistently absent during the year_Number"/>
    <s v="E06000053"/>
    <x v="59"/>
    <s v="Academic year"/>
    <s v="2018/19"/>
    <s v="Children outside of mainstream education"/>
    <x v="19"/>
    <s v="Number"/>
    <n v="15"/>
    <n v="368"/>
    <n v="7.6142131979999998"/>
    <s v="40.8 per 1000 0-17 yr olds"/>
    <x v="2183"/>
    <n v="1"/>
  </r>
  <r>
    <s v="E06000054_Number of children who are persistently absent during the year_Number"/>
    <s v="E06000054"/>
    <x v="145"/>
    <s v="Academic year"/>
    <s v="2018/19"/>
    <s v="Children outside of mainstream education"/>
    <x v="19"/>
    <s v="Number"/>
    <n v="6111"/>
    <n v="105692"/>
    <n v="10.093485729999999"/>
    <s v="57.8 per 1000 0-17 yr olds"/>
    <x v="2184"/>
    <n v="0"/>
  </r>
  <r>
    <s v="E06000055_Number of children who are persistently absent during the year_Number"/>
    <s v="E06000055"/>
    <x v="156"/>
    <s v="Academic year"/>
    <s v="2018/19"/>
    <s v="Children outside of mainstream education"/>
    <x v="19"/>
    <s v="Number"/>
    <n v="2431"/>
    <n v="40088"/>
    <n v="9.9006271889999997"/>
    <s v="60.6 per 1000 0-17 yr olds"/>
    <x v="2185"/>
    <n v="0"/>
  </r>
  <r>
    <s v="E06000056_Number of children who are persistently absent during the year_Number"/>
    <s v="E06000056"/>
    <x v="22"/>
    <s v="Academic year"/>
    <s v="2018/19"/>
    <s v="Children outside of mainstream education"/>
    <x v="19"/>
    <s v="Number"/>
    <n v="3681"/>
    <n v="62515"/>
    <n v="9.8570051410000001"/>
    <s v="58.9 per 1000 0-17 yr olds"/>
    <x v="2186"/>
    <n v="0"/>
  </r>
  <r>
    <s v="E06000048_Number of children who are persistently absent during the year_Number"/>
    <s v="E06000048"/>
    <x v="90"/>
    <s v="Academic year"/>
    <s v="2018/19"/>
    <s v="Children outside of mainstream education"/>
    <x v="19"/>
    <s v="Number"/>
    <n v="3912"/>
    <n v="59011"/>
    <n v="10.374456350000001"/>
    <s v="66.3 per 1000 0-17 yr olds"/>
    <x v="2187"/>
    <n v="0"/>
  </r>
  <r>
    <s v="E08000001_Number of children who are persistently absent during the year_Number"/>
    <s v="E08000001"/>
    <x v="9"/>
    <s v="Academic year"/>
    <s v="2018/19"/>
    <s v="Children outside of mainstream education"/>
    <x v="19"/>
    <s v="Number"/>
    <n v="4842"/>
    <n v="67670"/>
    <n v="10.963432579999999"/>
    <s v="71.6 per 1000 0-17 yr olds"/>
    <x v="2188"/>
    <n v="0"/>
  </r>
  <r>
    <s v="E08000002_Number of children who are persistently absent during the year_Number"/>
    <s v="E08000002"/>
    <x v="18"/>
    <s v="Academic year"/>
    <s v="2018/19"/>
    <s v="Children outside of mainstream education"/>
    <x v="19"/>
    <s v="Number"/>
    <n v="3091"/>
    <n v="43142"/>
    <n v="11.17579001"/>
    <s v="71.6 per 1000 0-17 yr olds"/>
    <x v="2189"/>
    <n v="0"/>
  </r>
  <r>
    <s v="E08000003_Number of children who are persistently absent during the year_Number"/>
    <s v="E08000003"/>
    <x v="76"/>
    <s v="Academic year"/>
    <s v="2018/19"/>
    <s v="Children outside of mainstream education"/>
    <x v="19"/>
    <s v="Number"/>
    <n v="8100"/>
    <n v="121962"/>
    <n v="10.72563559"/>
    <s v="66.4 per 1000 0-17 yr olds"/>
    <x v="2190"/>
    <n v="0"/>
  </r>
  <r>
    <s v="E08000004_Number of children who are persistently absent during the year_Number"/>
    <s v="E08000004"/>
    <x v="93"/>
    <s v="Academic year"/>
    <s v="2018/19"/>
    <s v="Children outside of mainstream education"/>
    <x v="19"/>
    <s v="Number"/>
    <n v="4651"/>
    <n v="59416"/>
    <n v="12.001341800000001"/>
    <s v="78.3 per 1000 0-17 yr olds"/>
    <x v="2191"/>
    <n v="0"/>
  </r>
  <r>
    <s v="E08000005_Number of children who are persistently absent during the year_Number"/>
    <s v="E08000005"/>
    <x v="103"/>
    <s v="Academic year"/>
    <s v="2018/19"/>
    <s v="Children outside of mainstream education"/>
    <x v="19"/>
    <s v="Number"/>
    <n v="3955"/>
    <n v="52689"/>
    <n v="12.12743775"/>
    <s v="75.1 per 1000 0-17 yr olds"/>
    <x v="2192"/>
    <n v="0"/>
  </r>
  <r>
    <s v="E08000006_Number of children who are persistently absent during the year_Number"/>
    <s v="E08000006"/>
    <x v="106"/>
    <s v="Academic year"/>
    <s v="2018/19"/>
    <s v="Children outside of mainstream education"/>
    <x v="19"/>
    <s v="Number"/>
    <n v="4543"/>
    <n v="56566"/>
    <n v="13.82405745"/>
    <s v="80.3 per 1000 0-17 yr olds"/>
    <x v="2193"/>
    <n v="0"/>
  </r>
  <r>
    <s v="E08000007_Number of children who are persistently absent during the year_Number"/>
    <s v="E08000007"/>
    <x v="121"/>
    <s v="Academic year"/>
    <s v="2018/19"/>
    <s v="Children outside of mainstream education"/>
    <x v="19"/>
    <s v="Number"/>
    <n v="3778"/>
    <n v="63141"/>
    <n v="10.261285239999999"/>
    <s v="59.8 per 1000 0-17 yr olds"/>
    <x v="2194"/>
    <n v="0"/>
  </r>
  <r>
    <s v="E08000008_Number of children who are persistently absent during the year_Number"/>
    <s v="E08000008"/>
    <x v="129"/>
    <s v="Academic year"/>
    <s v="2018/19"/>
    <s v="Children outside of mainstream education"/>
    <x v="19"/>
    <s v="Number"/>
    <n v="3264"/>
    <n v="50223"/>
    <n v="9.9185608359999993"/>
    <s v="65 per 1000 0-17 yr olds"/>
    <x v="2195"/>
    <n v="0"/>
  </r>
  <r>
    <s v="E08000009_Number of children who are persistently absent during the year_Number"/>
    <s v="E08000009"/>
    <x v="134"/>
    <s v="Academic year"/>
    <s v="2018/19"/>
    <s v="Children outside of mainstream education"/>
    <x v="19"/>
    <s v="Number"/>
    <n v="2783"/>
    <n v="56087"/>
    <n v="7.8986206509999999"/>
    <s v="49.6 per 1000 0-17 yr olds"/>
    <x v="2196"/>
    <n v="0"/>
  </r>
  <r>
    <s v="E08000010_Number of children who are persistently absent during the year_Number"/>
    <s v="E08000010"/>
    <x v="144"/>
    <s v="Academic year"/>
    <s v="2018/19"/>
    <s v="Children outside of mainstream education"/>
    <x v="19"/>
    <s v="Number"/>
    <n v="4710"/>
    <n v="68388"/>
    <n v="10.9242723"/>
    <s v="68.9 per 1000 0-17 yr olds"/>
    <x v="2197"/>
    <n v="0"/>
  </r>
  <r>
    <s v="E08000011_Number of children who are persistently absent during the year_Number"/>
    <s v="E08000011"/>
    <x v="66"/>
    <s v="Academic year"/>
    <s v="2018/19"/>
    <s v="Children outside of mainstream education"/>
    <x v="19"/>
    <s v="Number"/>
    <n v="2572"/>
    <n v="33477"/>
    <n v="14.82335312"/>
    <s v="76.8 per 1000 0-17 yr olds"/>
    <x v="2198"/>
    <n v="0"/>
  </r>
  <r>
    <s v="E08000012_Number of children who are persistently absent during the year_Number"/>
    <s v="E08000012"/>
    <x v="74"/>
    <s v="Academic year"/>
    <s v="2018/19"/>
    <s v="Children outside of mainstream education"/>
    <x v="19"/>
    <s v="Number"/>
    <n v="7799"/>
    <n v="94902"/>
    <n v="13.06737262"/>
    <s v="82.2 per 1000 0-17 yr olds"/>
    <x v="2199"/>
    <n v="0"/>
  </r>
  <r>
    <s v="E08000013_Number of children who are persistently absent during the year_Number"/>
    <s v="E08000013"/>
    <x v="153"/>
    <s v="Academic year"/>
    <s v="2018/19"/>
    <s v="Children outside of mainstream education"/>
    <x v="19"/>
    <s v="Number"/>
    <n v="2565"/>
    <n v="36785"/>
    <n v="11.19500698"/>
    <s v="69.7 per 1000 0-17 yr olds"/>
    <x v="2200"/>
    <n v="0"/>
  </r>
  <r>
    <s v="E08000014_Number of children who are persistently absent during the year_Number"/>
    <s v="E08000014"/>
    <x v="108"/>
    <s v="Academic year"/>
    <s v="2018/19"/>
    <s v="Children outside of mainstream education"/>
    <x v="19"/>
    <s v="Number"/>
    <n v="3965"/>
    <n v="53833"/>
    <n v="11.70583373"/>
    <s v="73.7 per 1000 0-17 yr olds"/>
    <x v="2201"/>
    <n v="0"/>
  </r>
  <r>
    <s v="E08000015_Number of children who are persistently absent during the year_Number"/>
    <s v="E08000015"/>
    <x v="147"/>
    <s v="Academic year"/>
    <s v="2018/19"/>
    <s v="Children outside of mainstream education"/>
    <x v="19"/>
    <s v="Number"/>
    <n v="5404"/>
    <n v="67576"/>
    <n v="12.57358245"/>
    <s v="80 per 1000 0-17 yr olds"/>
    <x v="2202"/>
    <n v="0"/>
  </r>
  <r>
    <s v="E08000016_Number of children who are persistently absent during the year_Number"/>
    <s v="E08000016"/>
    <x v="2"/>
    <s v="Academic year"/>
    <s v="2018/19"/>
    <s v="Children outside of mainstream education"/>
    <x v="19"/>
    <s v="Number"/>
    <n v="3938"/>
    <n v="50727"/>
    <n v="13.107006159999999"/>
    <s v="77.6 per 1000 0-17 yr olds"/>
    <x v="2203"/>
    <n v="0"/>
  </r>
  <r>
    <s v="E08000017_Number of children who are persistently absent during the year_Number"/>
    <s v="E08000017"/>
    <x v="34"/>
    <s v="Academic year"/>
    <s v="2018/19"/>
    <s v="Children outside of mainstream education"/>
    <x v="19"/>
    <s v="Number"/>
    <n v="5185"/>
    <n v="66448"/>
    <n v="12.864408879999999"/>
    <s v="78 per 1000 0-17 yr olds"/>
    <x v="2204"/>
    <n v="0"/>
  </r>
  <r>
    <s v="E08000018_Number of children who are persistently absent during the year_Number"/>
    <s v="E08000018"/>
    <x v="104"/>
    <s v="Academic year"/>
    <s v="2018/19"/>
    <s v="Children outside of mainstream education"/>
    <x v="19"/>
    <s v="Number"/>
    <n v="5037"/>
    <n v="57196"/>
    <n v="12.657369020000001"/>
    <s v="88.1 per 1000 0-17 yr olds"/>
    <x v="2205"/>
    <n v="0"/>
  </r>
  <r>
    <s v="E08000019_Number of children who are persistently absent during the year_Number"/>
    <s v="E08000019"/>
    <x v="109"/>
    <s v="Academic year"/>
    <s v="2018/19"/>
    <s v="Children outside of mainstream education"/>
    <x v="19"/>
    <s v="Number"/>
    <n v="9026"/>
    <n v="117497"/>
    <n v="12.977713870000001"/>
    <s v="76.8 per 1000 0-17 yr olds"/>
    <x v="2206"/>
    <n v="0"/>
  </r>
  <r>
    <s v="E08000021_Number of children who are persistently absent during the year_Number"/>
    <s v="E08000021"/>
    <x v="81"/>
    <s v="Academic year"/>
    <s v="2018/19"/>
    <s v="Children outside of mainstream education"/>
    <x v="19"/>
    <s v="Number"/>
    <n v="4556"/>
    <n v="58056"/>
    <n v="13.494461230000001"/>
    <s v="78.5 per 1000 0-17 yr olds"/>
    <x v="2207"/>
    <n v="0"/>
  </r>
  <r>
    <s v="E08000022_Number of children who are persistently absent during the year_Number"/>
    <s v="E08000022"/>
    <x v="87"/>
    <s v="Academic year"/>
    <s v="2018/19"/>
    <s v="Children outside of mainstream education"/>
    <x v="19"/>
    <s v="Number"/>
    <n v="2549"/>
    <n v="41360"/>
    <n v="9.9167444759999999"/>
    <s v="61.6 per 1000 0-17 yr olds"/>
    <x v="2208"/>
    <n v="0"/>
  </r>
  <r>
    <s v="E08000023_Number of children who are persistently absent during the year_Number"/>
    <s v="E08000023"/>
    <x v="115"/>
    <s v="Academic year"/>
    <s v="2018/19"/>
    <s v="Children outside of mainstream education"/>
    <x v="19"/>
    <s v="Number"/>
    <n v="2368"/>
    <n v="29920"/>
    <n v="12.501319820000001"/>
    <s v="79.1 per 1000 0-17 yr olds"/>
    <x v="2209"/>
    <n v="0"/>
  </r>
  <r>
    <s v="E08000024_Number of children who are persistently absent during the year_Number"/>
    <s v="E08000024"/>
    <x v="125"/>
    <s v="Academic year"/>
    <s v="2018/19"/>
    <s v="Children outside of mainstream education"/>
    <x v="19"/>
    <s v="Number"/>
    <n v="4943"/>
    <n v="54563"/>
    <n v="13.929829509999999"/>
    <s v="90.6 per 1000 0-17 yr olds"/>
    <x v="2210"/>
    <n v="0"/>
  </r>
  <r>
    <s v="E08000025_Number of children who are persistently absent during the year_Number"/>
    <s v="E08000025"/>
    <x v="6"/>
    <s v="Academic year"/>
    <s v="2018/19"/>
    <s v="Children outside of mainstream education"/>
    <x v="19"/>
    <s v="Number"/>
    <n v="22006"/>
    <n v="288388"/>
    <n v="12.310360259999999"/>
    <s v="76.3 per 1000 0-17 yr olds"/>
    <x v="2211"/>
    <n v="0"/>
  </r>
  <r>
    <s v="E08000026_Number of children who are persistently absent during the year_Number"/>
    <s v="E08000026"/>
    <x v="27"/>
    <s v="Academic year"/>
    <s v="2018/19"/>
    <s v="Children outside of mainstream education"/>
    <x v="19"/>
    <s v="Number"/>
    <n v="5586"/>
    <n v="78994"/>
    <n v="11.53512576"/>
    <s v="70.7 per 1000 0-17 yr olds"/>
    <x v="2212"/>
    <n v="0"/>
  </r>
  <r>
    <s v="E08000027_Number of children who are persistently absent during the year_Number"/>
    <s v="E08000027"/>
    <x v="36"/>
    <s v="Academic year"/>
    <s v="2018/19"/>
    <s v="Children outside of mainstream education"/>
    <x v="19"/>
    <s v="Number"/>
    <n v="5188"/>
    <n v="69265"/>
    <n v="12.38511304"/>
    <s v="74.9 per 1000 0-17 yr olds"/>
    <x v="2213"/>
    <n v="0"/>
  </r>
  <r>
    <s v="E08000028_Number of children who are persistently absent during the year_Number"/>
    <s v="E08000028"/>
    <x v="107"/>
    <s v="Academic year"/>
    <s v="2018/19"/>
    <s v="Children outside of mainstream education"/>
    <x v="19"/>
    <s v="Number"/>
    <n v="5277"/>
    <n v="81920"/>
    <n v="10.291765809999999"/>
    <s v="64.4 per 1000 0-17 yr olds"/>
    <x v="2214"/>
    <n v="0"/>
  </r>
  <r>
    <s v="E08000029_Number of children who are persistently absent during the year_Number"/>
    <s v="E08000029"/>
    <x v="112"/>
    <s v="Academic year"/>
    <s v="2018/19"/>
    <s v="Children outside of mainstream education"/>
    <x v="19"/>
    <s v="Number"/>
    <n v="3422"/>
    <n v="46946"/>
    <n v="10.254105239999999"/>
    <s v="72.9 per 1000 0-17 yr olds"/>
    <x v="2215"/>
    <n v="0"/>
  </r>
  <r>
    <s v="E08000030_Number of children who are persistently absent during the year_Number"/>
    <s v="E08000030"/>
    <x v="136"/>
    <s v="Academic year"/>
    <s v="2018/19"/>
    <s v="Children outside of mainstream education"/>
    <x v="19"/>
    <s v="Number"/>
    <n v="4937"/>
    <n v="68157"/>
    <n v="11.68797348"/>
    <s v="72.4 per 1000 0-17 yr olds"/>
    <x v="2216"/>
    <n v="0"/>
  </r>
  <r>
    <s v="E08000031_Number of children who are persistently absent during the year_Number"/>
    <s v="E08000031"/>
    <x v="149"/>
    <s v="Academic year"/>
    <s v="2018/19"/>
    <s v="Children outside of mainstream education"/>
    <x v="19"/>
    <s v="Number"/>
    <n v="3931"/>
    <n v="61244"/>
    <n v="10.28572924"/>
    <s v="64.2 per 1000 0-17 yr olds"/>
    <x v="2217"/>
    <n v="0"/>
  </r>
  <r>
    <s v="E08000032_Number of children who are persistently absent during the year_Number"/>
    <s v="E08000032"/>
    <x v="12"/>
    <s v="Academic year"/>
    <s v="2018/19"/>
    <s v="Children outside of mainstream education"/>
    <x v="19"/>
    <s v="Number"/>
    <n v="11819"/>
    <n v="142005"/>
    <n v="14.11257582"/>
    <s v="83.2 per 1000 0-17 yr olds"/>
    <x v="2218"/>
    <n v="0"/>
  </r>
  <r>
    <s v="E08000033_Number of children who are persistently absent during the year_Number"/>
    <s v="E08000033"/>
    <x v="19"/>
    <s v="Academic year"/>
    <s v="2018/19"/>
    <s v="Children outside of mainstream education"/>
    <x v="19"/>
    <s v="Number"/>
    <n v="3222"/>
    <n v="46021"/>
    <n v="10.15955099"/>
    <s v="70 per 1000 0-17 yr olds"/>
    <x v="2219"/>
    <n v="0"/>
  </r>
  <r>
    <s v="E08000034_Number of children who are persistently absent during the year_Number"/>
    <s v="E08000034"/>
    <x v="65"/>
    <s v="Academic year"/>
    <s v="2018/19"/>
    <s v="Children outside of mainstream education"/>
    <x v="19"/>
    <s v="Number"/>
    <n v="6687"/>
    <n v="100174"/>
    <n v="11.146672000000001"/>
    <s v="66.8 per 1000 0-17 yr olds"/>
    <x v="2220"/>
    <n v="0"/>
  </r>
  <r>
    <s v="E08000035_Number of children who are persistently absent during the year_Number"/>
    <s v="E08000035"/>
    <x v="69"/>
    <s v="Academic year"/>
    <s v="2018/19"/>
    <s v="Children outside of mainstream education"/>
    <x v="19"/>
    <s v="Number"/>
    <n v="12139"/>
    <n v="168176"/>
    <n v="11.49232677"/>
    <s v="72.2 per 1000 0-17 yr olds"/>
    <x v="2221"/>
    <n v="0"/>
  </r>
  <r>
    <s v="E08000036_Number of children who are persistently absent during the year_Number"/>
    <s v="E08000036"/>
    <x v="135"/>
    <s v="Academic year"/>
    <s v="2018/19"/>
    <s v="Children outside of mainstream education"/>
    <x v="19"/>
    <s v="Number"/>
    <n v="5945"/>
    <n v="72893"/>
    <n v="13.1100183"/>
    <s v="81.6 per 1000 0-17 yr olds"/>
    <x v="2222"/>
    <n v="0"/>
  </r>
  <r>
    <s v="E08000020_Number of children who are persistently absent during the year_Number"/>
    <s v="E08000020"/>
    <x v="43"/>
    <s v="Academic year"/>
    <s v="2018/19"/>
    <s v="Children outside of mainstream education"/>
    <x v="19"/>
    <s v="Number"/>
    <n v="3019"/>
    <n v="39605"/>
    <n v="12.05959895"/>
    <s v="76.2 per 1000 0-17 yr olds"/>
    <x v="2223"/>
    <n v="0"/>
  </r>
  <r>
    <s v="E09000001_Number of children who are persistently absent during the year_Number"/>
    <s v="E09000001"/>
    <x v="25"/>
    <s v="Academic year"/>
    <s v="2018/19"/>
    <s v="Children outside of mainstream education"/>
    <x v="19"/>
    <s v="Number"/>
    <n v="7"/>
    <n v="1453"/>
    <n v="3.381642512"/>
    <s v="4.8 per 1000 0-17 yr olds"/>
    <x v="962"/>
    <n v="1"/>
  </r>
  <r>
    <s v="E09000002_Number of children who are persistently absent during the year_Number"/>
    <s v="E09000002"/>
    <x v="0"/>
    <s v="Academic year"/>
    <s v="2018/19"/>
    <s v="Children outside of mainstream education"/>
    <x v="19"/>
    <s v="Number"/>
    <n v="4251"/>
    <n v="63401"/>
    <n v="11.228209189999999"/>
    <s v="67 per 1000 0-17 yr olds"/>
    <x v="2224"/>
    <n v="0"/>
  </r>
  <r>
    <s v="E09000003_Number of children who are persistently absent during the year_Number"/>
    <s v="E09000003"/>
    <x v="1"/>
    <s v="Academic year"/>
    <s v="2018/19"/>
    <s v="Children outside of mainstream education"/>
    <x v="19"/>
    <s v="Number"/>
    <n v="4046"/>
    <n v="92701"/>
    <n v="8.185643765"/>
    <s v="43.6 per 1000 0-17 yr olds"/>
    <x v="2225"/>
    <n v="0"/>
  </r>
  <r>
    <s v="E09000004_Number of children who are persistently absent during the year_Number"/>
    <s v="E09000004"/>
    <x v="5"/>
    <s v="Academic year"/>
    <s v="2018/19"/>
    <s v="Children outside of mainstream education"/>
    <x v="19"/>
    <s v="Number"/>
    <n v="3816"/>
    <n v="56853"/>
    <n v="10.186594059999999"/>
    <s v="67.1 per 1000 0-17 yr olds"/>
    <x v="2226"/>
    <n v="0"/>
  </r>
  <r>
    <s v="E09000005_Number of children who are persistently absent during the year_Number"/>
    <s v="E09000005"/>
    <x v="13"/>
    <s v="Academic year"/>
    <s v="2018/19"/>
    <s v="Children outside of mainstream education"/>
    <x v="19"/>
    <s v="Number"/>
    <n v="3795"/>
    <n v="77893"/>
    <n v="9.3076300490000001"/>
    <s v="48.7 per 1000 0-17 yr olds"/>
    <x v="2227"/>
    <n v="0"/>
  </r>
  <r>
    <s v="E09000006_Number of children who are persistently absent during the year_Number"/>
    <s v="E09000006"/>
    <x v="16"/>
    <s v="Academic year"/>
    <s v="2018/19"/>
    <s v="Children outside of mainstream education"/>
    <x v="19"/>
    <s v="Number"/>
    <n v="4034"/>
    <n v="75055"/>
    <n v="9.4741539259999996"/>
    <s v="53.7 per 1000 0-17 yr olds"/>
    <x v="2228"/>
    <n v="0"/>
  </r>
  <r>
    <s v="E09000007_Number of children who are persistently absent during the year_Number"/>
    <s v="E09000007"/>
    <x v="21"/>
    <s v="Academic year"/>
    <s v="2018/19"/>
    <s v="Children outside of mainstream education"/>
    <x v="19"/>
    <s v="Number"/>
    <n v="2181"/>
    <n v="50983"/>
    <n v="11.895931060000001"/>
    <s v="42.8 per 1000 0-17 yr olds"/>
    <x v="2229"/>
    <n v="0"/>
  </r>
  <r>
    <s v="E09000008_Number of children who are persistently absent during the year_Number"/>
    <s v="E09000008"/>
    <x v="28"/>
    <s v="Academic year"/>
    <s v="2018/19"/>
    <s v="Children outside of mainstream education"/>
    <x v="19"/>
    <s v="Number"/>
    <n v="5320"/>
    <n v="94702"/>
    <n v="10.74986361"/>
    <s v="56.2 per 1000 0-17 yr olds"/>
    <x v="2230"/>
    <n v="0"/>
  </r>
  <r>
    <s v="E09000009_Number of children who are persistently absent during the year_Number"/>
    <s v="E09000009"/>
    <x v="38"/>
    <s v="Academic year"/>
    <s v="2018/19"/>
    <s v="Children outside of mainstream education"/>
    <x v="19"/>
    <s v="Number"/>
    <n v="4423"/>
    <n v="81732"/>
    <n v="9.8639607490000003"/>
    <s v="54.1 per 1000 0-17 yr olds"/>
    <x v="2231"/>
    <n v="0"/>
  </r>
  <r>
    <s v="E09000010_Number of children who are persistently absent during the year_Number"/>
    <s v="E09000010"/>
    <x v="41"/>
    <s v="Academic year"/>
    <s v="2018/19"/>
    <s v="Children outside of mainstream education"/>
    <x v="19"/>
    <s v="Number"/>
    <n v="6241"/>
    <n v="84497"/>
    <n v="12.51780091"/>
    <s v="73.9 per 1000 0-17 yr olds"/>
    <x v="2232"/>
    <n v="0"/>
  </r>
  <r>
    <s v="E09000011_Number of children who are persistently absent during the year_Number"/>
    <s v="E09000011"/>
    <x v="45"/>
    <s v="Academic year"/>
    <s v="2018/19"/>
    <s v="Children outside of mainstream education"/>
    <x v="19"/>
    <s v="Number"/>
    <n v="3557"/>
    <n v="68917"/>
    <n v="9.7727834710000003"/>
    <s v="51.6 per 1000 0-17 yr olds"/>
    <x v="2233"/>
    <n v="0"/>
  </r>
  <r>
    <s v="E09000012_Number of children who are persistently absent during the year_Number"/>
    <s v="E09000012"/>
    <x v="46"/>
    <s v="Academic year"/>
    <s v="2018/19"/>
    <s v="Children outside of mainstream education"/>
    <x v="19"/>
    <s v="Number"/>
    <n v="2754"/>
    <n v="63655"/>
    <n v="9.4681472820000003"/>
    <s v="43.3 per 1000 0-17 yr olds"/>
    <x v="2234"/>
    <n v="0"/>
  </r>
  <r>
    <s v="E09000013_Number of children who are persistently absent during the year_Number"/>
    <s v="E09000013"/>
    <x v="48"/>
    <s v="Academic year"/>
    <s v="2018/19"/>
    <s v="Children outside of mainstream education"/>
    <x v="19"/>
    <s v="Number"/>
    <n v="1919"/>
    <n v="36898"/>
    <n v="11.42193917"/>
    <s v="52 per 1000 0-17 yr olds"/>
    <x v="2235"/>
    <n v="0"/>
  </r>
  <r>
    <s v="E09000014_Number of children who are persistently absent during the year_Number"/>
    <s v="E09000014"/>
    <x v="50"/>
    <s v="Academic year"/>
    <s v="2018/19"/>
    <s v="Children outside of mainstream education"/>
    <x v="19"/>
    <s v="Number"/>
    <n v="3470"/>
    <n v="60398"/>
    <n v="10.5779783"/>
    <s v="57.5 per 1000 0-17 yr olds"/>
    <x v="2236"/>
    <n v="0"/>
  </r>
  <r>
    <s v="E09000015_Number of children who are persistently absent during the year_Number"/>
    <s v="E09000015"/>
    <x v="51"/>
    <s v="Academic year"/>
    <s v="2018/19"/>
    <s v="Children outside of mainstream education"/>
    <x v="19"/>
    <s v="Number"/>
    <n v="2989"/>
    <n v="58373"/>
    <n v="8.9343894779999999"/>
    <s v="51.2 per 1000 0-17 yr olds"/>
    <x v="2237"/>
    <n v="0"/>
  </r>
  <r>
    <s v="E09000016_Number of children who are persistently absent during the year_Number"/>
    <s v="E09000016"/>
    <x v="53"/>
    <s v="Academic year"/>
    <s v="2018/19"/>
    <s v="Children outside of mainstream education"/>
    <x v="19"/>
    <s v="Number"/>
    <n v="3741"/>
    <n v="57541"/>
    <n v="10.68307727"/>
    <s v="65 per 1000 0-17 yr olds"/>
    <x v="2238"/>
    <n v="0"/>
  </r>
  <r>
    <s v="E09000017_Number of children who are persistently absent during the year_Number"/>
    <s v="E09000017"/>
    <x v="56"/>
    <s v="Academic year"/>
    <s v="2018/19"/>
    <s v="Children outside of mainstream education"/>
    <x v="19"/>
    <s v="Number"/>
    <n v="4804"/>
    <n v="73377"/>
    <n v="11.125005789999999"/>
    <s v="65.5 per 1000 0-17 yr olds"/>
    <x v="2239"/>
    <n v="0"/>
  </r>
  <r>
    <s v="E09000018_Number of children who are persistently absent during the year_Number"/>
    <s v="E09000018"/>
    <x v="57"/>
    <s v="Academic year"/>
    <s v="2018/19"/>
    <s v="Children outside of mainstream education"/>
    <x v="19"/>
    <s v="Number"/>
    <n v="3252"/>
    <n v="64898"/>
    <n v="8.8617598169999994"/>
    <s v="50.1 per 1000 0-17 yr olds"/>
    <x v="2240"/>
    <n v="0"/>
  </r>
  <r>
    <s v="E09000019_Number of children who are persistently absent during the year_Number"/>
    <s v="E09000019"/>
    <x v="60"/>
    <s v="Academic year"/>
    <s v="2018/19"/>
    <s v="Children outside of mainstream education"/>
    <x v="19"/>
    <s v="Number"/>
    <n v="2394"/>
    <n v="42098"/>
    <n v="11.77049019"/>
    <s v="56.9 per 1000 0-17 yr olds"/>
    <x v="2241"/>
    <n v="0"/>
  </r>
  <r>
    <s v="E09000020_Number of children who are persistently absent during the year_Number"/>
    <s v="E09000020"/>
    <x v="61"/>
    <s v="Academic year"/>
    <s v="2018/19"/>
    <s v="Children outside of mainstream education"/>
    <x v="19"/>
    <s v="Number"/>
    <n v="1226"/>
    <n v="28678"/>
    <n v="11.0639834"/>
    <s v="42.8 per 1000 0-17 yr olds"/>
    <x v="2242"/>
    <n v="0"/>
  </r>
  <r>
    <s v="E09000021_Number of children who are persistently absent during the year_Number"/>
    <s v="E09000021"/>
    <x v="64"/>
    <s v="Academic year"/>
    <s v="2018/19"/>
    <s v="Children outside of mainstream education"/>
    <x v="19"/>
    <s v="Number"/>
    <n v="1737"/>
    <n v="38977"/>
    <n v="8.1579936130000004"/>
    <s v="44.6 per 1000 0-17 yr olds"/>
    <x v="2243"/>
    <n v="0"/>
  </r>
  <r>
    <s v="E09000022_Number of children who are persistently absent during the year_Number"/>
    <s v="E09000022"/>
    <x v="67"/>
    <s v="Academic year"/>
    <s v="2018/19"/>
    <s v="Children outside of mainstream education"/>
    <x v="19"/>
    <s v="Number"/>
    <n v="3386"/>
    <n v="62629"/>
    <n v="10.764926559999999"/>
    <s v="54.1 per 1000 0-17 yr olds"/>
    <x v="2244"/>
    <n v="0"/>
  </r>
  <r>
    <s v="E09000023_Number of children who are persistently absent during the year_Number"/>
    <s v="E09000023"/>
    <x v="72"/>
    <s v="Academic year"/>
    <s v="2018/19"/>
    <s v="Children outside of mainstream education"/>
    <x v="19"/>
    <s v="Number"/>
    <n v="3341"/>
    <n v="68458"/>
    <n v="9.6096873469999995"/>
    <s v="48.8 per 1000 0-17 yr olds"/>
    <x v="2245"/>
    <n v="0"/>
  </r>
  <r>
    <s v="E09000024_Number of children who are persistently absent during the year_Number"/>
    <s v="E09000024"/>
    <x v="78"/>
    <s v="Academic year"/>
    <s v="2018/19"/>
    <s v="Children outside of mainstream education"/>
    <x v="19"/>
    <s v="Number"/>
    <n v="2036"/>
    <n v="47266"/>
    <n v="8.6908268240000002"/>
    <s v="43.1 per 1000 0-17 yr olds"/>
    <x v="2246"/>
    <n v="0"/>
  </r>
  <r>
    <s v="E09000025_Number of children who are persistently absent during the year_Number"/>
    <s v="E09000025"/>
    <x v="82"/>
    <s v="Academic year"/>
    <s v="2018/19"/>
    <s v="Children outside of mainstream education"/>
    <x v="19"/>
    <s v="Number"/>
    <n v="5761"/>
    <n v="86567"/>
    <n v="10.663384300000001"/>
    <s v="66.5 per 1000 0-17 yr olds"/>
    <x v="2247"/>
    <n v="0"/>
  </r>
  <r>
    <s v="E09000026_Number of children who are persistently absent during the year_Number"/>
    <s v="E09000026"/>
    <x v="100"/>
    <s v="Academic year"/>
    <s v="2018/19"/>
    <s v="Children outside of mainstream education"/>
    <x v="19"/>
    <s v="Number"/>
    <n v="4684"/>
    <n v="76159"/>
    <n v="9.8812311459999993"/>
    <s v="61.5 per 1000 0-17 yr olds"/>
    <x v="2248"/>
    <n v="0"/>
  </r>
  <r>
    <s v="E09000027_Number of children who are persistently absent during the year_Number"/>
    <s v="E09000027"/>
    <x v="102"/>
    <s v="Academic year"/>
    <s v="2018/19"/>
    <s v="Children outside of mainstream education"/>
    <x v="19"/>
    <s v="Number"/>
    <n v="1796"/>
    <n v="45525"/>
    <n v="7.4643614149999999"/>
    <s v="39.5 per 1000 0-17 yr olds"/>
    <x v="2249"/>
    <n v="0"/>
  </r>
  <r>
    <s v="E09000028_Number of children who are persistently absent during the year_Number"/>
    <s v="E09000028"/>
    <x v="118"/>
    <s v="Academic year"/>
    <s v="2018/19"/>
    <s v="Children outside of mainstream education"/>
    <x v="19"/>
    <s v="Number"/>
    <n v="3492"/>
    <n v="65121"/>
    <n v="9.6052812539999994"/>
    <s v="53.6 per 1000 0-17 yr olds"/>
    <x v="2250"/>
    <n v="0"/>
  </r>
  <r>
    <s v="E09000029_Number of children who are persistently absent during the year_Number"/>
    <s v="E09000029"/>
    <x v="127"/>
    <s v="Academic year"/>
    <s v="2018/19"/>
    <s v="Children outside of mainstream education"/>
    <x v="19"/>
    <s v="Number"/>
    <n v="2906"/>
    <n v="47941"/>
    <n v="9.1816745659999999"/>
    <s v="60.6 per 1000 0-17 yr olds"/>
    <x v="2251"/>
    <n v="0"/>
  </r>
  <r>
    <s v="E09000030_Number of children who are persistently absent during the year_Number"/>
    <s v="E09000030"/>
    <x v="133"/>
    <s v="Academic year"/>
    <s v="2018/19"/>
    <s v="Children outside of mainstream education"/>
    <x v="19"/>
    <s v="Number"/>
    <n v="3510"/>
    <n v="70973"/>
    <n v="9.665959849"/>
    <s v="49.5 per 1000 0-17 yr olds"/>
    <x v="2252"/>
    <n v="0"/>
  </r>
  <r>
    <s v="E09000031_Number of children who are persistently absent during the year_Number"/>
    <s v="E09000031"/>
    <x v="137"/>
    <s v="Academic year"/>
    <s v="2018/19"/>
    <s v="Children outside of mainstream education"/>
    <x v="19"/>
    <s v="Number"/>
    <n v="4064"/>
    <n v="67017"/>
    <n v="10.897487460000001"/>
    <s v="60.6 per 1000 0-17 yr olds"/>
    <x v="2253"/>
    <n v="0"/>
  </r>
  <r>
    <s v="E09000032_Number of children who are persistently absent during the year_Number"/>
    <s v="E09000032"/>
    <x v="138"/>
    <s v="Academic year"/>
    <s v="2018/19"/>
    <s v="Children outside of mainstream education"/>
    <x v="19"/>
    <s v="Number"/>
    <n v="2641"/>
    <n v="63840"/>
    <n v="9.7493447520000007"/>
    <s v="41.4 per 1000 0-17 yr olds"/>
    <x v="2254"/>
    <n v="0"/>
  </r>
  <r>
    <s v="E09000033_Number of children who are persistently absent during the year_Number"/>
    <s v="E09000033"/>
    <x v="143"/>
    <s v="Academic year"/>
    <s v="2018/19"/>
    <s v="Children outside of mainstream education"/>
    <x v="19"/>
    <s v="Number"/>
    <n v="1905"/>
    <n v="47445"/>
    <n v="10.517888689999999"/>
    <s v="40.2 per 1000 0-17 yr olds"/>
    <x v="2255"/>
    <n v="0"/>
  </r>
  <r>
    <s v="E10000002_Number of children who are persistently absent during the year_Number"/>
    <s v="E10000002"/>
    <x v="17"/>
    <s v="Academic year"/>
    <s v="2018/19"/>
    <s v="Children outside of mainstream education"/>
    <x v="19"/>
    <s v="Number"/>
    <n v="7214"/>
    <n v="124321"/>
    <n v="10.13444221"/>
    <s v="58 per 1000 0-17 yr olds"/>
    <x v="2256"/>
    <n v="0"/>
  </r>
  <r>
    <s v="E10000003_Number of children who are persistently absent during the year_Number"/>
    <s v="E10000003"/>
    <x v="20"/>
    <s v="Academic year"/>
    <s v="2018/19"/>
    <s v="Children outside of mainstream education"/>
    <x v="19"/>
    <s v="Number"/>
    <n v="6949"/>
    <n v="135719"/>
    <n v="9.0077127489999995"/>
    <s v="51.2 per 1000 0-17 yr olds"/>
    <x v="2257"/>
    <n v="0"/>
  </r>
  <r>
    <s v="E10000006_Number of children who are persistently absent during the year_Number"/>
    <s v="E10000006"/>
    <x v="29"/>
    <s v="Academic year"/>
    <s v="2018/19"/>
    <s v="Children outside of mainstream education"/>
    <x v="19"/>
    <s v="Number"/>
    <n v="6176"/>
    <n v="92500"/>
    <n v="10.509478270000001"/>
    <s v="66.8 per 1000 0-17 yr olds"/>
    <x v="2258"/>
    <n v="0"/>
  </r>
  <r>
    <s v="E10000007_Number of children who are persistently absent during the year_Number"/>
    <s v="E10000007"/>
    <x v="32"/>
    <s v="Academic year"/>
    <s v="2018/19"/>
    <s v="Children outside of mainstream education"/>
    <x v="19"/>
    <s v="Number"/>
    <n v="9260"/>
    <n v="153272"/>
    <n v="9.9611665110000001"/>
    <s v="60.4 per 1000 0-17 yr olds"/>
    <x v="2259"/>
    <n v="0"/>
  </r>
  <r>
    <s v="E10000008_Number of children who are persistently absent during the year_Number"/>
    <s v="E10000008"/>
    <x v="33"/>
    <s v="Academic year"/>
    <s v="2018/19"/>
    <s v="Children outside of mainstream education"/>
    <x v="19"/>
    <s v="Number"/>
    <n v="9114"/>
    <n v="145878"/>
    <n v="10.407792710000001"/>
    <s v="62.5 per 1000 0-17 yr olds"/>
    <x v="2260"/>
    <n v="0"/>
  </r>
  <r>
    <s v="E10000009_Number of children who are persistently absent during the year_Number"/>
    <s v="E10000009"/>
    <x v="163"/>
    <s v="Academic year"/>
    <s v="2018/19"/>
    <s v="Children outside of mainstream education"/>
    <x v="19"/>
    <s v="Number"/>
    <n v="5192"/>
    <n v="76699"/>
    <n v="10.698536989999999"/>
    <s v="67.7 per 1000 0-17 yr olds"/>
    <x v="2261"/>
    <n v="0"/>
  </r>
  <r>
    <s v="E10000011_Number of children who are persistently absent during the year_Number"/>
    <s v="E10000011"/>
    <x v="40"/>
    <s v="Academic year"/>
    <s v="2018/19"/>
    <s v="Children outside of mainstream education"/>
    <x v="19"/>
    <s v="Number"/>
    <n v="7239"/>
    <n v="106378"/>
    <n v="11.898617659999999"/>
    <s v="68 per 1000 0-17 yr olds"/>
    <x v="2262"/>
    <n v="0"/>
  </r>
  <r>
    <s v="E10000012_Number of children who are persistently absent during the year_Number"/>
    <s v="E10000012"/>
    <x v="42"/>
    <s v="Academic year"/>
    <s v="2018/19"/>
    <s v="Children outside of mainstream education"/>
    <x v="19"/>
    <s v="Number"/>
    <n v="19950"/>
    <n v="311172"/>
    <n v="10.7262678"/>
    <s v="64.1 per 1000 0-17 yr olds"/>
    <x v="2263"/>
    <n v="0"/>
  </r>
  <r>
    <s v="E10000013_Number of children who are persistently absent during the year_Number"/>
    <s v="E10000013"/>
    <x v="44"/>
    <s v="Academic year"/>
    <s v="2018/19"/>
    <s v="Children outside of mainstream education"/>
    <x v="19"/>
    <s v="Number"/>
    <n v="7824"/>
    <n v="128136"/>
    <n v="10.19892067"/>
    <s v="61.1 per 1000 0-17 yr olds"/>
    <x v="2264"/>
    <n v="0"/>
  </r>
  <r>
    <s v="E10000014_Number of children who are persistently absent during the year_Number"/>
    <s v="E10000014"/>
    <x v="49"/>
    <s v="Academic year"/>
    <s v="2018/19"/>
    <s v="Children outside of mainstream education"/>
    <x v="19"/>
    <s v="Number"/>
    <n v="16008"/>
    <n v="284002"/>
    <n v="9.6797015300000009"/>
    <s v="56.4 per 1000 0-17 yr olds"/>
    <x v="2265"/>
    <n v="0"/>
  </r>
  <r>
    <s v="E10000015_Number of children who are persistently absent during the year_Number"/>
    <s v="E10000015"/>
    <x v="55"/>
    <s v="Academic year"/>
    <s v="2018/19"/>
    <s v="Children outside of mainstream education"/>
    <x v="19"/>
    <s v="Number"/>
    <n v="15855"/>
    <n v="271005"/>
    <n v="9.7870974509999993"/>
    <s v="58.5 per 1000 0-17 yr olds"/>
    <x v="2266"/>
    <n v="0"/>
  </r>
  <r>
    <s v="E10000016_Number of children who are persistently absent during the year_Number"/>
    <s v="E10000016"/>
    <x v="62"/>
    <s v="Academic year"/>
    <s v="2018/19"/>
    <s v="Children outside of mainstream education"/>
    <x v="19"/>
    <s v="Number"/>
    <n v="24416"/>
    <n v="340140"/>
    <n v="12.090959509999999"/>
    <s v="71.8 per 1000 0-17 yr olds"/>
    <x v="2267"/>
    <n v="0"/>
  </r>
  <r>
    <s v="E10000017_Number of children who are persistently absent during the year_Number"/>
    <s v="E10000017"/>
    <x v="68"/>
    <s v="Academic year"/>
    <s v="2018/19"/>
    <s v="Children outside of mainstream education"/>
    <x v="19"/>
    <s v="Number"/>
    <n v="15647"/>
    <n v="249727"/>
    <n v="9.9892108610000001"/>
    <s v="62.7 per 1000 0-17 yr olds"/>
    <x v="2268"/>
    <n v="0"/>
  </r>
  <r>
    <s v="E10000018_Number of children who are persistently absent during the year_Number"/>
    <s v="E10000018"/>
    <x v="71"/>
    <s v="Academic year"/>
    <s v="2018/19"/>
    <s v="Children outside of mainstream education"/>
    <x v="19"/>
    <s v="Number"/>
    <n v="8378"/>
    <n v="140307"/>
    <n v="9.6084592979999996"/>
    <s v="59.7 per 1000 0-17 yr olds"/>
    <x v="2269"/>
    <n v="0"/>
  </r>
  <r>
    <s v="E10000019_Number of children who are persistently absent during the year_Number"/>
    <s v="E10000019"/>
    <x v="73"/>
    <s v="Academic year"/>
    <s v="2018/19"/>
    <s v="Children outside of mainstream education"/>
    <x v="19"/>
    <s v="Number"/>
    <n v="10617"/>
    <n v="145641"/>
    <n v="11.397378509999999"/>
    <s v="72.9 per 1000 0-17 yr olds"/>
    <x v="2270"/>
    <n v="0"/>
  </r>
  <r>
    <s v="E10000020_Number of children who are persistently absent during the year_Number"/>
    <s v="E10000020"/>
    <x v="83"/>
    <s v="Academic year"/>
    <s v="2018/19"/>
    <s v="Children outside of mainstream education"/>
    <x v="19"/>
    <s v="Number"/>
    <n v="11887"/>
    <n v="170810"/>
    <n v="11.82562501"/>
    <s v="69.6 per 1000 0-17 yr olds"/>
    <x v="2271"/>
    <n v="0"/>
  </r>
  <r>
    <s v="E10000021_Number of children who are persistently absent during the year_Number"/>
    <s v="E10000021"/>
    <x v="89"/>
    <s v="Academic year"/>
    <s v="2018/19"/>
    <s v="Children outside of mainstream education"/>
    <x v="19"/>
    <s v="Number"/>
    <n v="10286"/>
    <n v="170235"/>
    <n v="10.030326970000001"/>
    <s v="60.4 per 1000 0-17 yr olds"/>
    <x v="2272"/>
    <n v="0"/>
  </r>
  <r>
    <s v="E10000023_Number of children who are persistently absent during the year_Number"/>
    <s v="E10000023"/>
    <x v="88"/>
    <s v="Academic year"/>
    <s v="2018/19"/>
    <s v="Children outside of mainstream education"/>
    <x v="19"/>
    <s v="Number"/>
    <n v="7759"/>
    <n v="117499"/>
    <n v="10.671306169999999"/>
    <s v="66 per 1000 0-17 yr olds"/>
    <x v="2273"/>
    <n v="0"/>
  </r>
  <r>
    <s v="E10000024_Number of children who are persistently absent during the year_Number"/>
    <s v="E10000024"/>
    <x v="92"/>
    <s v="Academic year"/>
    <s v="2018/19"/>
    <s v="Children outside of mainstream education"/>
    <x v="19"/>
    <s v="Number"/>
    <n v="9703"/>
    <n v="166542"/>
    <n v="9.3861244389999996"/>
    <s v="58.3 per 1000 0-17 yr olds"/>
    <x v="2274"/>
    <n v="0"/>
  </r>
  <r>
    <s v="E10000025_Number of children who are persistently absent during the year_Number"/>
    <s v="E10000025"/>
    <x v="94"/>
    <s v="Academic year"/>
    <s v="2018/19"/>
    <s v="Children outside of mainstream education"/>
    <x v="19"/>
    <s v="Number"/>
    <n v="8565"/>
    <n v="144788"/>
    <n v="10.46260215"/>
    <s v="59.2 per 1000 0-17 yr olds"/>
    <x v="2275"/>
    <n v="0"/>
  </r>
  <r>
    <s v="E10000027_Number of children who are persistently absent during the year_Number"/>
    <s v="E10000027"/>
    <x v="113"/>
    <s v="Academic year"/>
    <s v="2018/19"/>
    <s v="Children outside of mainstream education"/>
    <x v="19"/>
    <s v="Number"/>
    <n v="7295"/>
    <n v="110700"/>
    <n v="11.43381085"/>
    <s v="65.9 per 1000 0-17 yr olds"/>
    <x v="2276"/>
    <n v="0"/>
  </r>
  <r>
    <s v="E10000028_Number of children who are persistently absent during the year_Number"/>
    <s v="E10000028"/>
    <x v="120"/>
    <s v="Academic year"/>
    <s v="2018/19"/>
    <s v="Children outside of mainstream education"/>
    <x v="19"/>
    <s v="Number"/>
    <n v="10838"/>
    <n v="169603"/>
    <n v="10.18925043"/>
    <s v="63.9 per 1000 0-17 yr olds"/>
    <x v="2277"/>
    <n v="0"/>
  </r>
  <r>
    <s v="E10000029_Number of children who are persistently absent during the year_Number"/>
    <s v="E10000029"/>
    <x v="124"/>
    <s v="Academic year"/>
    <s v="2018/19"/>
    <s v="Children outside of mainstream education"/>
    <x v="19"/>
    <s v="Number"/>
    <n v="9896"/>
    <n v="152752"/>
    <n v="11.05834237"/>
    <s v="64.8 per 1000 0-17 yr olds"/>
    <x v="2278"/>
    <n v="0"/>
  </r>
  <r>
    <s v="E10000030_Number of children who are persistently absent during the year_Number"/>
    <s v="E10000030"/>
    <x v="126"/>
    <s v="Academic year"/>
    <s v="2018/19"/>
    <s v="Children outside of mainstream education"/>
    <x v="19"/>
    <s v="Number"/>
    <n v="12719"/>
    <n v="261905"/>
    <n v="9.3250535209999992"/>
    <s v="48.6 per 1000 0-17 yr olds"/>
    <x v="2279"/>
    <n v="0"/>
  </r>
  <r>
    <s v="E10000031_Number of children who are persistently absent during the year_Number"/>
    <s v="E10000031"/>
    <x v="140"/>
    <s v="Academic year"/>
    <s v="2018/19"/>
    <s v="Children outside of mainstream education"/>
    <x v="19"/>
    <s v="Number"/>
    <n v="7245"/>
    <n v="115928"/>
    <n v="10.05523788"/>
    <s v="62.5 per 1000 0-17 yr olds"/>
    <x v="2280"/>
    <n v="0"/>
  </r>
  <r>
    <s v="E10000032_Number of children who are persistently absent during the year_Number"/>
    <s v="E10000032"/>
    <x v="142"/>
    <s v="Academic year"/>
    <s v="2018/19"/>
    <s v="Children outside of mainstream education"/>
    <x v="19"/>
    <s v="Number"/>
    <n v="10661"/>
    <n v="174672"/>
    <n v="10.429465860000001"/>
    <s v="61 per 1000 0-17 yr olds"/>
    <x v="2281"/>
    <n v="0"/>
  </r>
  <r>
    <s v="E10000034_Number of children who are persistently absent during the year_Number"/>
    <s v="E10000034"/>
    <x v="150"/>
    <s v="Academic year"/>
    <s v="2018/19"/>
    <s v="Children outside of mainstream education"/>
    <x v="19"/>
    <s v="Number"/>
    <n v="7677"/>
    <n v="117783"/>
    <n v="11.015453490000001"/>
    <s v="65.2 per 1000 0-17 yr olds"/>
    <x v="2282"/>
    <n v="0"/>
  </r>
  <r>
    <s v="E06000015_Children withdrawn from school to be home educated_Number"/>
    <s v="E06000015"/>
    <x v="31"/>
    <s v="Academic year"/>
    <s v="2017/18"/>
    <s v="Children outside of mainstream education"/>
    <x v="20"/>
    <s v="Number"/>
    <n v="112"/>
    <n v="59899"/>
    <n v="2.6"/>
    <s v="1.9 per 1000 0-17 yr olds"/>
    <x v="2283"/>
    <n v="0"/>
  </r>
  <r>
    <s v="E10000007_Children withdrawn from school to be home educated_Number"/>
    <s v="E10000007"/>
    <x v="32"/>
    <s v="Academic year"/>
    <s v="2017/18"/>
    <s v="Children outside of mainstream education"/>
    <x v="20"/>
    <s v="Number"/>
    <n v="309"/>
    <n v="153272"/>
    <n v="2.9"/>
    <s v="2 per 1000 0-17 yr olds"/>
    <x v="2284"/>
    <n v="0"/>
  </r>
  <r>
    <s v="E06000016_Children withdrawn from school to be home educated_Number"/>
    <s v="E06000016"/>
    <x v="70"/>
    <s v="Academic year"/>
    <s v="2017/18"/>
    <s v="Children outside of mainstream education"/>
    <x v="20"/>
    <s v="Number"/>
    <n v="112"/>
    <n v="83994"/>
    <n v="2"/>
    <s v="1.3 per 1000 0-17 yr olds"/>
    <x v="2285"/>
    <n v="0"/>
  </r>
  <r>
    <s v="E10000018_Children withdrawn from school to be home educated_Number"/>
    <s v="E10000018"/>
    <x v="71"/>
    <s v="Academic year"/>
    <s v="2017/18"/>
    <s v="Children outside of mainstream education"/>
    <x v="20"/>
    <s v="Number"/>
    <n v="212"/>
    <n v="140307"/>
    <n v="2.2000000000000002"/>
    <s v="1.5 per 1000 0-17 yr olds"/>
    <x v="2286"/>
    <n v="0"/>
  </r>
  <r>
    <s v="E10000019_Children withdrawn from school to be home educated_Number"/>
    <s v="E10000019"/>
    <x v="73"/>
    <s v="Academic year"/>
    <s v="2017/18"/>
    <s v="Children outside of mainstream education"/>
    <x v="20"/>
    <s v="Number"/>
    <n v="501"/>
    <n v="145641"/>
    <n v="4.7"/>
    <s v="3.4 per 1000 0-17 yr olds"/>
    <x v="2287"/>
    <n v="0"/>
  </r>
  <r>
    <s v="E10000021_Children withdrawn from school to be home educated_Number"/>
    <s v="E10000021"/>
    <x v="89"/>
    <s v="Academic year"/>
    <s v="2017/18"/>
    <s v="Children outside of mainstream education"/>
    <x v="20"/>
    <s v="Number"/>
    <n v="275"/>
    <n v="170235"/>
    <n v="2.4"/>
    <s v="1.6 per 1000 0-17 yr olds"/>
    <x v="2288"/>
    <n v="0"/>
  </r>
  <r>
    <s v="E06000018_Children withdrawn from school to be home educated_Number"/>
    <s v="E06000018"/>
    <x v="91"/>
    <s v="Academic year"/>
    <s v="2017/18"/>
    <s v="Children outside of mainstream education"/>
    <x v="20"/>
    <s v="Number"/>
    <n v="112"/>
    <n v="68651"/>
    <n v="2.4"/>
    <s v="1.6 per 1000 0-17 yr olds"/>
    <x v="2289"/>
    <n v="0"/>
  </r>
  <r>
    <s v="E10000024_Children withdrawn from school to be home educated_Number"/>
    <s v="E10000024"/>
    <x v="92"/>
    <s v="Academic year"/>
    <s v="2017/18"/>
    <s v="Children outside of mainstream education"/>
    <x v="20"/>
    <s v="Number"/>
    <n v="341"/>
    <n v="166542"/>
    <n v="2.8"/>
    <s v="2 per 1000 0-17 yr olds"/>
    <x v="2290"/>
    <n v="0"/>
  </r>
  <r>
    <s v="E06000017_Children withdrawn from school to be home educated_Number"/>
    <s v="E06000017"/>
    <x v="105"/>
    <s v="Academic year"/>
    <s v="2017/18"/>
    <s v="Children outside of mainstream education"/>
    <x v="20"/>
    <s v="Number"/>
    <n v="9"/>
    <n v="7807"/>
    <n v="1.7"/>
    <s v="1.2 per 1000 0-17 yr olds"/>
    <x v="2291"/>
    <n v="0"/>
  </r>
  <r>
    <s v="E06000055_Children withdrawn from school to be home educated_Number"/>
    <s v="E06000055"/>
    <x v="156"/>
    <s v="Academic year"/>
    <s v="2017/18"/>
    <s v="Children outside of mainstream education"/>
    <x v="20"/>
    <s v="Number"/>
    <n v="38"/>
    <n v="40088"/>
    <n v="1.4"/>
    <s v="0.9 per 1000 0-17 yr olds"/>
    <x v="2292"/>
    <n v="0"/>
  </r>
  <r>
    <s v="E10000003_Children withdrawn from school to be home educated_Number"/>
    <s v="E10000003"/>
    <x v="20"/>
    <s v="Academic year"/>
    <s v="2017/18"/>
    <s v="Children outside of mainstream education"/>
    <x v="20"/>
    <s v="Number"/>
    <n v="361"/>
    <n v="135719"/>
    <n v="4.2"/>
    <s v="2.7 per 1000 0-17 yr olds"/>
    <x v="2293"/>
    <n v="0"/>
  </r>
  <r>
    <s v="E06000056_Children withdrawn from school to be home educated_Number"/>
    <s v="E06000056"/>
    <x v="22"/>
    <s v="Academic year"/>
    <s v="2017/18"/>
    <s v="Children outside of mainstream education"/>
    <x v="20"/>
    <s v="Number"/>
    <n v="169"/>
    <n v="62515"/>
    <n v="3.8"/>
    <s v="2.7 per 1000 0-17 yr olds"/>
    <x v="2294"/>
    <n v="0"/>
  </r>
  <r>
    <s v="E10000012_Children withdrawn from school to be home educated_Number"/>
    <s v="E10000012"/>
    <x v="42"/>
    <s v="Academic year"/>
    <s v="2017/18"/>
    <s v="Children outside of mainstream education"/>
    <x v="20"/>
    <s v="Number"/>
    <n v="971"/>
    <n v="311172"/>
    <n v="4.7"/>
    <s v="3.1 per 1000 0-17 yr olds"/>
    <x v="2295"/>
    <n v="0"/>
  </r>
  <r>
    <s v="E10000015_Children withdrawn from school to be home educated_Number"/>
    <s v="E10000015"/>
    <x v="55"/>
    <s v="Academic year"/>
    <s v="2017/18"/>
    <s v="Children outside of mainstream education"/>
    <x v="20"/>
    <s v="Number"/>
    <n v="715"/>
    <n v="271005"/>
    <n v="3.7"/>
    <s v="2.6 per 1000 0-17 yr olds"/>
    <x v="2296"/>
    <n v="0"/>
  </r>
  <r>
    <s v="E06000032_Children withdrawn from school to be home educated_Number"/>
    <s v="E06000032"/>
    <x v="75"/>
    <s v="Academic year"/>
    <s v="2017/18"/>
    <s v="Children outside of mainstream education"/>
    <x v="20"/>
    <s v="Number"/>
    <n v="58"/>
    <n v="57375"/>
    <n v="1.5"/>
    <s v="1 per 1000 0-17 yr olds"/>
    <x v="2297"/>
    <n v="0"/>
  </r>
  <r>
    <s v="E10000020_Children withdrawn from school to be home educated_Number"/>
    <s v="E10000020"/>
    <x v="83"/>
    <s v="Academic year"/>
    <s v="2017/18"/>
    <s v="Children outside of mainstream education"/>
    <x v="20"/>
    <s v="Number"/>
    <n v="694"/>
    <n v="170810"/>
    <n v="6.1"/>
    <s v="4.1 per 1000 0-17 yr olds"/>
    <x v="2298"/>
    <n v="0"/>
  </r>
  <r>
    <s v="E06000031_Children withdrawn from school to be home educated_Number"/>
    <s v="E06000031"/>
    <x v="95"/>
    <s v="Academic year"/>
    <s v="2017/18"/>
    <s v="Children outside of mainstream education"/>
    <x v="20"/>
    <s v="Number"/>
    <n v="160"/>
    <n v="51137"/>
    <n v="4.3"/>
    <s v="3.1 per 1000 0-17 yr olds"/>
    <x v="2299"/>
    <n v="0"/>
  </r>
  <r>
    <s v="E06000033_Children withdrawn from school to be home educated_Number"/>
    <s v="E06000033"/>
    <x v="117"/>
    <s v="Academic year"/>
    <s v="2017/18"/>
    <s v="Children outside of mainstream education"/>
    <x v="20"/>
    <s v="Number"/>
    <n v="95"/>
    <n v="39540"/>
    <n v="3.2"/>
    <s v="2.4 per 1000 0-17 yr olds"/>
    <x v="2300"/>
    <n v="0"/>
  </r>
  <r>
    <s v="E10000029_Children withdrawn from school to be home educated_Number"/>
    <s v="E10000029"/>
    <x v="124"/>
    <s v="Academic year"/>
    <s v="2017/18"/>
    <s v="Children outside of mainstream education"/>
    <x v="20"/>
    <s v="Number"/>
    <n v="427"/>
    <n v="152752"/>
    <n v="4.3"/>
    <s v="2.8 per 1000 0-17 yr olds"/>
    <x v="2301"/>
    <n v="0"/>
  </r>
  <r>
    <s v="E06000034_Children withdrawn from school to be home educated_Number"/>
    <s v="E06000034"/>
    <x v="131"/>
    <s v="Academic year"/>
    <s v="2017/18"/>
    <s v="Children outside of mainstream education"/>
    <x v="20"/>
    <s v="Number"/>
    <n v="85"/>
    <n v="43762"/>
    <n v="3"/>
    <s v="1.9 per 1000 0-17 yr olds"/>
    <x v="2302"/>
    <n v="0"/>
  </r>
  <r>
    <s v="E09000002_Children withdrawn from school to be home educated_Number"/>
    <s v="E09000002"/>
    <x v="0"/>
    <s v="Academic year"/>
    <s v="2017/18"/>
    <s v="Children outside of mainstream education"/>
    <x v="20"/>
    <s v="Number"/>
    <n v="84"/>
    <n v="63401"/>
    <n v="1.9"/>
    <s v="1.3 per 1000 0-17 yr olds"/>
    <x v="2303"/>
    <n v="0"/>
  </r>
  <r>
    <s v="E09000003_Children withdrawn from school to be home educated_Number"/>
    <s v="E09000003"/>
    <x v="1"/>
    <s v="Academic year"/>
    <s v="2017/18"/>
    <s v="Children outside of mainstream education"/>
    <x v="20"/>
    <s v="Number"/>
    <n v="75"/>
    <n v="92701"/>
    <n v="1.3"/>
    <s v="0.8 per 1000 0-17 yr olds"/>
    <x v="2304"/>
    <n v="0"/>
  </r>
  <r>
    <s v="E09000004_Children withdrawn from school to be home educated_Number"/>
    <s v="E09000004"/>
    <x v="5"/>
    <s v="Academic year"/>
    <s v="2017/18"/>
    <s v="Children outside of mainstream education"/>
    <x v="20"/>
    <s v="Number"/>
    <n v="60"/>
    <n v="56853"/>
    <n v="1.4"/>
    <s v="1.1 per 1000 0-17 yr olds"/>
    <x v="2305"/>
    <n v="0"/>
  </r>
  <r>
    <s v="E09000005_Children withdrawn from school to be home educated_Number"/>
    <s v="E09000005"/>
    <x v="13"/>
    <s v="Academic year"/>
    <s v="2017/18"/>
    <s v="Children outside of mainstream education"/>
    <x v="20"/>
    <s v="Number"/>
    <n v="86"/>
    <n v="77893"/>
    <n v="1.8"/>
    <s v="1.1 per 1000 0-17 yr olds"/>
    <x v="2306"/>
    <n v="0"/>
  </r>
  <r>
    <s v="E09000006_Children withdrawn from school to be home educated_Number"/>
    <s v="E09000006"/>
    <x v="16"/>
    <s v="Academic year"/>
    <s v="2017/18"/>
    <s v="Children outside of mainstream education"/>
    <x v="20"/>
    <s v="Number"/>
    <n v="165"/>
    <n v="75055"/>
    <n v="3.2"/>
    <s v="2.2 per 1000 0-17 yr olds"/>
    <x v="2307"/>
    <n v="0"/>
  </r>
  <r>
    <s v="E09000007_Children withdrawn from school to be home educated_Number"/>
    <s v="E09000007"/>
    <x v="21"/>
    <s v="Academic year"/>
    <s v="2017/18"/>
    <s v="Children outside of mainstream education"/>
    <x v="20"/>
    <s v="Number"/>
    <n v="61"/>
    <n v="50983"/>
    <n v="2.7"/>
    <s v="1.2 per 1000 0-17 yr olds"/>
    <x v="2308"/>
    <n v="0"/>
  </r>
  <r>
    <s v="E09000001_Children withdrawn from school to be home educated_Number"/>
    <s v="E09000001"/>
    <x v="25"/>
    <s v="Academic year"/>
    <s v="2017/18"/>
    <s v="Children outside of mainstream education"/>
    <x v="20"/>
    <s v="Number"/>
    <n v="0"/>
    <n v="1453"/>
    <n v="0"/>
    <s v="0 per 1000 0-17 yr olds"/>
    <x v="295"/>
    <n v="1"/>
  </r>
  <r>
    <s v="E09000008_Children withdrawn from school to be home educated_Number"/>
    <s v="E09000008"/>
    <x v="28"/>
    <s v="Academic year"/>
    <s v="2017/18"/>
    <s v="Children outside of mainstream education"/>
    <x v="20"/>
    <s v="Number"/>
    <n v="60"/>
    <n v="94702"/>
    <n v="1"/>
    <s v="0.6 per 1000 0-17 yr olds"/>
    <x v="2309"/>
    <n v="0"/>
  </r>
  <r>
    <s v="E09000009_Children withdrawn from school to be home educated_Number"/>
    <s v="E09000009"/>
    <x v="38"/>
    <s v="Academic year"/>
    <s v="2017/18"/>
    <s v="Children outside of mainstream education"/>
    <x v="20"/>
    <s v="Number"/>
    <n v="38"/>
    <n v="81732"/>
    <n v="0.7"/>
    <s v="0.5 per 1000 0-17 yr olds"/>
    <x v="2310"/>
    <n v="0"/>
  </r>
  <r>
    <s v="E09000010_Children withdrawn from school to be home educated_Number"/>
    <s v="E09000010"/>
    <x v="41"/>
    <s v="Academic year"/>
    <s v="2017/18"/>
    <s v="Children outside of mainstream education"/>
    <x v="20"/>
    <s v="Number"/>
    <n v="77"/>
    <n v="84497"/>
    <n v="1.3"/>
    <s v="0.9 per 1000 0-17 yr olds"/>
    <x v="2311"/>
    <n v="0"/>
  </r>
  <r>
    <s v="E09000011_Children withdrawn from school to be home educated_Number"/>
    <s v="E09000011"/>
    <x v="45"/>
    <s v="Academic year"/>
    <s v="2017/18"/>
    <s v="Children outside of mainstream education"/>
    <x v="20"/>
    <s v="Number"/>
    <n v="121"/>
    <n v="68917"/>
    <n v="2.8"/>
    <s v="1.8 per 1000 0-17 yr olds"/>
    <x v="2312"/>
    <n v="0"/>
  </r>
  <r>
    <s v="E09000012_Children withdrawn from school to be home educated_Number"/>
    <s v="E09000012"/>
    <x v="46"/>
    <s v="Academic year"/>
    <s v="2017/18"/>
    <s v="Children outside of mainstream education"/>
    <x v="20"/>
    <s v="Number"/>
    <n v="68"/>
    <n v="63655"/>
    <n v="2"/>
    <s v="1.1 per 1000 0-17 yr olds"/>
    <x v="2313"/>
    <n v="0"/>
  </r>
  <r>
    <s v="E09000013_Children withdrawn from school to be home educated_Number"/>
    <s v="E09000013"/>
    <x v="48"/>
    <s v="Academic year"/>
    <s v="2017/18"/>
    <s v="Children outside of mainstream education"/>
    <x v="20"/>
    <s v="Number"/>
    <n v="32"/>
    <n v="36898"/>
    <n v="1.6"/>
    <s v="0.9 per 1000 0-17 yr olds"/>
    <x v="2314"/>
    <n v="0"/>
  </r>
  <r>
    <s v="E09000014_Children withdrawn from school to be home educated_Number"/>
    <s v="E09000014"/>
    <x v="50"/>
    <s v="Academic year"/>
    <s v="2017/18"/>
    <s v="Children outside of mainstream education"/>
    <x v="20"/>
    <s v="Number"/>
    <n v="60"/>
    <n v="60398"/>
    <n v="1.6"/>
    <s v="1 per 1000 0-17 yr olds"/>
    <x v="2315"/>
    <n v="0"/>
  </r>
  <r>
    <s v="E09000015_Children withdrawn from school to be home educated_Number"/>
    <s v="E09000015"/>
    <x v="51"/>
    <s v="Academic year"/>
    <s v="2017/18"/>
    <s v="Children outside of mainstream education"/>
    <x v="20"/>
    <s v="Number"/>
    <n v="42"/>
    <n v="58373"/>
    <n v="1.2"/>
    <s v="0.7 per 1000 0-17 yr olds"/>
    <x v="2316"/>
    <n v="0"/>
  </r>
  <r>
    <s v="E09000016_Children withdrawn from school to be home educated_Number"/>
    <s v="E09000016"/>
    <x v="53"/>
    <s v="Academic year"/>
    <s v="2017/18"/>
    <s v="Children outside of mainstream education"/>
    <x v="20"/>
    <s v="Number"/>
    <n v="119"/>
    <n v="57541"/>
    <n v="3"/>
    <s v="2.1 per 1000 0-17 yr olds"/>
    <x v="2317"/>
    <n v="0"/>
  </r>
  <r>
    <s v="E09000017_Children withdrawn from school to be home educated_Number"/>
    <s v="E09000017"/>
    <x v="56"/>
    <s v="Academic year"/>
    <s v="2017/18"/>
    <s v="Children outside of mainstream education"/>
    <x v="20"/>
    <s v="Number"/>
    <n v="143"/>
    <n v="73377"/>
    <n v="2.7"/>
    <s v="1.9 per 1000 0-17 yr olds"/>
    <x v="2318"/>
    <n v="0"/>
  </r>
  <r>
    <s v="E09000018_Children withdrawn from school to be home educated_Number"/>
    <s v="E09000018"/>
    <x v="57"/>
    <s v="Academic year"/>
    <s v="2017/18"/>
    <s v="Children outside of mainstream education"/>
    <x v="20"/>
    <s v="Number"/>
    <n v="100"/>
    <n v="64898"/>
    <n v="2.2999999999999998"/>
    <s v="1.5 per 1000 0-17 yr olds"/>
    <x v="2319"/>
    <n v="0"/>
  </r>
  <r>
    <s v="E09000019_Children withdrawn from school to be home educated_Number"/>
    <s v="E09000019"/>
    <x v="60"/>
    <s v="Academic year"/>
    <s v="2017/18"/>
    <s v="Children outside of mainstream education"/>
    <x v="20"/>
    <s v="Number"/>
    <n v="107"/>
    <n v="42098"/>
    <n v="4.4000000000000004"/>
    <s v="2.5 per 1000 0-17 yr olds"/>
    <x v="2320"/>
    <n v="0"/>
  </r>
  <r>
    <s v="E09000020_Children withdrawn from school to be home educated_Number"/>
    <s v="E09000020"/>
    <x v="61"/>
    <s v="Academic year"/>
    <s v="2017/18"/>
    <s v="Children outside of mainstream education"/>
    <x v="20"/>
    <s v="Number"/>
    <n v="15"/>
    <n v="28678"/>
    <n v="1.1000000000000001"/>
    <s v="0.5 per 1000 0-17 yr olds"/>
    <x v="2321"/>
    <n v="0"/>
  </r>
  <r>
    <s v="E09000021_Children withdrawn from school to be home educated_Number"/>
    <s v="E09000021"/>
    <x v="64"/>
    <s v="Academic year"/>
    <s v="2017/18"/>
    <s v="Children outside of mainstream education"/>
    <x v="20"/>
    <s v="Number"/>
    <n v="22"/>
    <n v="38977"/>
    <n v="0.9"/>
    <s v="0.6 per 1000 0-17 yr olds"/>
    <x v="2322"/>
    <n v="0"/>
  </r>
  <r>
    <s v="E09000022_Children withdrawn from school to be home educated_Number"/>
    <s v="E09000022"/>
    <x v="67"/>
    <s v="Academic year"/>
    <s v="2017/18"/>
    <s v="Children outside of mainstream education"/>
    <x v="20"/>
    <s v="Number"/>
    <n v="26"/>
    <n v="62629"/>
    <n v="0.7"/>
    <s v="0.4 per 1000 0-17 yr olds"/>
    <x v="2323"/>
    <n v="0"/>
  </r>
  <r>
    <s v="E09000023_Children withdrawn from school to be home educated_Number"/>
    <s v="E09000023"/>
    <x v="72"/>
    <s v="Academic year"/>
    <s v="2017/18"/>
    <s v="Children outside of mainstream education"/>
    <x v="20"/>
    <s v="Number"/>
    <n v="52"/>
    <n v="68458"/>
    <n v="1.3"/>
    <s v="0.8 per 1000 0-17 yr olds"/>
    <x v="2324"/>
    <n v="0"/>
  </r>
  <r>
    <s v="E09000024_Children withdrawn from school to be home educated_Number"/>
    <s v="E09000024"/>
    <x v="78"/>
    <s v="Academic year"/>
    <s v="2017/18"/>
    <s v="Children outside of mainstream education"/>
    <x v="20"/>
    <s v="Number"/>
    <n v="61"/>
    <n v="47266"/>
    <n v="2.1"/>
    <s v="1.3 per 1000 0-17 yr olds"/>
    <x v="2325"/>
    <n v="0"/>
  </r>
  <r>
    <s v="E09000025_Children withdrawn from school to be home educated_Number"/>
    <s v="E09000025"/>
    <x v="82"/>
    <s v="Academic year"/>
    <s v="2017/18"/>
    <s v="Children outside of mainstream education"/>
    <x v="20"/>
    <s v="Number"/>
    <n v="113"/>
    <n v="86567"/>
    <n v="1.9"/>
    <s v="1.3 per 1000 0-17 yr olds"/>
    <x v="2326"/>
    <n v="0"/>
  </r>
  <r>
    <s v="E09000026_Children withdrawn from school to be home educated_Number"/>
    <s v="E09000026"/>
    <x v="100"/>
    <s v="Academic year"/>
    <s v="2017/18"/>
    <s v="Children outside of mainstream education"/>
    <x v="20"/>
    <s v="Number"/>
    <n v="80"/>
    <n v="76159"/>
    <n v="1.4"/>
    <s v="1.1 per 1000 0-17 yr olds"/>
    <x v="2327"/>
    <n v="0"/>
  </r>
  <r>
    <s v="E09000027_Children withdrawn from school to be home educated_Number"/>
    <s v="E09000027"/>
    <x v="102"/>
    <s v="Academic year"/>
    <s v="2017/18"/>
    <s v="Children outside of mainstream education"/>
    <x v="20"/>
    <s v="Number"/>
    <n v="28"/>
    <n v="45525"/>
    <n v="1"/>
    <s v="0.6 per 1000 0-17 yr olds"/>
    <x v="2328"/>
    <n v="0"/>
  </r>
  <r>
    <s v="E09000028_Children withdrawn from school to be home educated_Number"/>
    <s v="E09000028"/>
    <x v="118"/>
    <s v="Academic year"/>
    <s v="2017/18"/>
    <s v="Children outside of mainstream education"/>
    <x v="20"/>
    <s v="Number"/>
    <n v="92"/>
    <n v="65121"/>
    <n v="2.2000000000000002"/>
    <s v="1.4 per 1000 0-17 yr olds"/>
    <x v="2329"/>
    <n v="0"/>
  </r>
  <r>
    <s v="E09000029_Children withdrawn from school to be home educated_Number"/>
    <s v="E09000029"/>
    <x v="127"/>
    <s v="Academic year"/>
    <s v="2017/18"/>
    <s v="Children outside of mainstream education"/>
    <x v="20"/>
    <s v="Number"/>
    <n v="28"/>
    <n v="47941"/>
    <n v="0.7"/>
    <s v="0.6 per 1000 0-17 yr olds"/>
    <x v="2330"/>
    <n v="0"/>
  </r>
  <r>
    <s v="E09000030_Children withdrawn from school to be home educated_Number"/>
    <s v="E09000030"/>
    <x v="133"/>
    <s v="Academic year"/>
    <s v="2017/18"/>
    <s v="Children outside of mainstream education"/>
    <x v="20"/>
    <s v="Number"/>
    <n v="55"/>
    <n v="70973"/>
    <n v="1.2"/>
    <s v="0.8 per 1000 0-17 yr olds"/>
    <x v="2331"/>
    <n v="0"/>
  </r>
  <r>
    <s v="E09000031_Children withdrawn from school to be home educated_Number"/>
    <s v="E09000031"/>
    <x v="137"/>
    <s v="Academic year"/>
    <s v="2017/18"/>
    <s v="Children outside of mainstream education"/>
    <x v="20"/>
    <s v="Number"/>
    <n v="101"/>
    <n v="67017"/>
    <n v="2.4"/>
    <s v="1.5 per 1000 0-17 yr olds"/>
    <x v="2332"/>
    <n v="0"/>
  </r>
  <r>
    <s v="E09000032_Children withdrawn from school to be home educated_Number"/>
    <s v="E09000032"/>
    <x v="138"/>
    <s v="Academic year"/>
    <s v="2017/18"/>
    <s v="Children outside of mainstream education"/>
    <x v="20"/>
    <s v="Number"/>
    <n v="51"/>
    <n v="63840"/>
    <n v="1.5"/>
    <s v="0.8 per 1000 0-17 yr olds"/>
    <x v="2333"/>
    <n v="0"/>
  </r>
  <r>
    <s v="E09000033_Children withdrawn from school to be home educated_Number"/>
    <s v="E09000033"/>
    <x v="143"/>
    <s v="Academic year"/>
    <s v="2017/18"/>
    <s v="Children outside of mainstream education"/>
    <x v="20"/>
    <s v="Number"/>
    <n v="18"/>
    <n v="47445"/>
    <n v="0.8"/>
    <s v="0.4 per 1000 0-17 yr olds"/>
    <x v="2334"/>
    <n v="0"/>
  </r>
  <r>
    <s v="E06000005_Children withdrawn from school to be home educated_Number"/>
    <s v="E06000005"/>
    <x v="30"/>
    <s v="Academic year"/>
    <s v="2017/18"/>
    <s v="Children outside of mainstream education"/>
    <x v="20"/>
    <s v="Number"/>
    <n v="80"/>
    <n v="22454"/>
    <n v="4.9000000000000004"/>
    <s v="3.6 per 1000 0-17 yr olds"/>
    <x v="2335"/>
    <n v="0"/>
  </r>
  <r>
    <s v="E06000047_Children withdrawn from school to be home educated_Number"/>
    <s v="E06000047"/>
    <x v="37"/>
    <s v="Academic year"/>
    <s v="2017/18"/>
    <s v="Children outside of mainstream education"/>
    <x v="20"/>
    <s v="Number"/>
    <n v="194"/>
    <n v="101040"/>
    <n v="2.7"/>
    <s v="1.9 per 1000 0-17 yr olds"/>
    <x v="2336"/>
    <n v="0"/>
  </r>
  <r>
    <s v="E08000020_Children withdrawn from school to be home educated_Number"/>
    <s v="E08000020"/>
    <x v="43"/>
    <s v="Academic year"/>
    <s v="2017/18"/>
    <s v="Children outside of mainstream education"/>
    <x v="20"/>
    <s v="Number"/>
    <n v="58"/>
    <n v="39605"/>
    <n v="2"/>
    <s v="1.5 per 1000 0-17 yr olds"/>
    <x v="2337"/>
    <n v="0"/>
  </r>
  <r>
    <s v="E06000001_Children withdrawn from school to be home educated_Number"/>
    <s v="E06000001"/>
    <x v="52"/>
    <s v="Academic year"/>
    <s v="2017/18"/>
    <s v="Children outside of mainstream education"/>
    <x v="20"/>
    <s v="Number"/>
    <n v="31"/>
    <n v="20006"/>
    <n v="2"/>
    <s v="1.5 per 1000 0-17 yr olds"/>
    <x v="2338"/>
    <n v="0"/>
  </r>
  <r>
    <s v="E06000002_Children withdrawn from school to be home educated_Number"/>
    <s v="E06000002"/>
    <x v="79"/>
    <s v="Academic year"/>
    <s v="2017/18"/>
    <s v="Children outside of mainstream education"/>
    <x v="20"/>
    <s v="Number"/>
    <n v="35"/>
    <n v="32513"/>
    <n v="1.4"/>
    <s v="1.1 per 1000 0-17 yr olds"/>
    <x v="2339"/>
    <n v="0"/>
  </r>
  <r>
    <s v="E08000021_Children withdrawn from school to be home educated_Number"/>
    <s v="E08000021"/>
    <x v="81"/>
    <s v="Academic year"/>
    <s v="2017/18"/>
    <s v="Children outside of mainstream education"/>
    <x v="20"/>
    <s v="Number"/>
    <n v="81"/>
    <n v="58056"/>
    <n v="2"/>
    <s v="1.4 per 1000 0-17 yr olds"/>
    <x v="2340"/>
    <n v="0"/>
  </r>
  <r>
    <s v="E08000022_Children withdrawn from school to be home educated_Number"/>
    <s v="E08000022"/>
    <x v="87"/>
    <s v="Academic year"/>
    <s v="2017/18"/>
    <s v="Children outside of mainstream education"/>
    <x v="20"/>
    <s v="Number"/>
    <n v="47"/>
    <n v="41360"/>
    <n v="1.5"/>
    <s v="1.1 per 1000 0-17 yr olds"/>
    <x v="2341"/>
    <n v="0"/>
  </r>
  <r>
    <s v="E06000048_Children withdrawn from school to be home educated_Number"/>
    <s v="E06000048"/>
    <x v="90"/>
    <s v="Academic year"/>
    <s v="2017/18"/>
    <s v="Children outside of mainstream education"/>
    <x v="20"/>
    <s v="Number"/>
    <n v="147"/>
    <n v="59011"/>
    <n v="3.2"/>
    <s v="2.5 per 1000 0-17 yr olds"/>
    <x v="2342"/>
    <n v="0"/>
  </r>
  <r>
    <s v="E06000003_Children withdrawn from school to be home educated_Number"/>
    <s v="E06000003"/>
    <x v="101"/>
    <s v="Academic year"/>
    <s v="2017/18"/>
    <s v="Children outside of mainstream education"/>
    <x v="20"/>
    <s v="Number"/>
    <n v="56"/>
    <n v="27626"/>
    <n v="2.5"/>
    <s v="2 per 1000 0-17 yr olds"/>
    <x v="2343"/>
    <n v="0"/>
  </r>
  <r>
    <s v="E08000023_Children withdrawn from school to be home educated_Number"/>
    <s v="E08000023"/>
    <x v="115"/>
    <s v="Academic year"/>
    <s v="2017/18"/>
    <s v="Children outside of mainstream education"/>
    <x v="20"/>
    <s v="Number"/>
    <n v="28"/>
    <n v="29920"/>
    <n v="1.3"/>
    <s v="0.9 per 1000 0-17 yr olds"/>
    <x v="2344"/>
    <n v="0"/>
  </r>
  <r>
    <s v="E06000004_Children withdrawn from school to be home educated_Number"/>
    <s v="E06000004"/>
    <x v="122"/>
    <s v="Academic year"/>
    <s v="2017/18"/>
    <s v="Children outside of mainstream education"/>
    <x v="20"/>
    <s v="Number"/>
    <n v="59"/>
    <n v="43521"/>
    <n v="1.9"/>
    <s v="1.4 per 1000 0-17 yr olds"/>
    <x v="2345"/>
    <n v="0"/>
  </r>
  <r>
    <s v="E08000024_Children withdrawn from school to be home educated_Number"/>
    <s v="E08000024"/>
    <x v="125"/>
    <s v="Academic year"/>
    <s v="2017/18"/>
    <s v="Children outside of mainstream education"/>
    <x v="20"/>
    <s v="Number"/>
    <n v="102"/>
    <n v="54563"/>
    <n v="2.5"/>
    <s v="1.9 per 1000 0-17 yr olds"/>
    <x v="2346"/>
    <n v="0"/>
  </r>
  <r>
    <s v="E06000008_Children withdrawn from school to be home educated_Number"/>
    <s v="E06000008"/>
    <x v="7"/>
    <s v="Academic year"/>
    <s v="2017/18"/>
    <s v="Children outside of mainstream education"/>
    <x v="20"/>
    <s v="Number"/>
    <n v="73"/>
    <n v="38481"/>
    <n v="2.7"/>
    <s v="1.9 per 1000 0-17 yr olds"/>
    <x v="2347"/>
    <n v="0"/>
  </r>
  <r>
    <s v="E06000009_Children withdrawn from school to be home educated_Number"/>
    <s v="E06000009"/>
    <x v="8"/>
    <s v="Academic year"/>
    <s v="2017/18"/>
    <s v="Children outside of mainstream education"/>
    <x v="20"/>
    <s v="Number"/>
    <n v="94"/>
    <n v="28904"/>
    <n v="4.9000000000000004"/>
    <s v="3.3 per 1000 0-17 yr olds"/>
    <x v="2348"/>
    <n v="0"/>
  </r>
  <r>
    <s v="E08000001_Children withdrawn from school to be home educated_Number"/>
    <s v="E08000001"/>
    <x v="9"/>
    <s v="Academic year"/>
    <s v="2017/18"/>
    <s v="Children outside of mainstream education"/>
    <x v="20"/>
    <s v="Number"/>
    <n v="131"/>
    <n v="67670"/>
    <n v="2.6"/>
    <s v="1.9 per 1000 0-17 yr olds"/>
    <x v="2349"/>
    <n v="0"/>
  </r>
  <r>
    <s v="E08000002_Children withdrawn from school to be home educated_Number"/>
    <s v="E08000002"/>
    <x v="18"/>
    <s v="Academic year"/>
    <s v="2017/18"/>
    <s v="Children outside of mainstream education"/>
    <x v="20"/>
    <s v="Number"/>
    <n v="35"/>
    <n v="43142"/>
    <n v="1.2"/>
    <s v="0.8 per 1000 0-17 yr olds"/>
    <x v="2350"/>
    <n v="0"/>
  </r>
  <r>
    <s v="E06000049_Children withdrawn from school to be home educated_Number"/>
    <s v="E06000049"/>
    <x v="23"/>
    <s v="Academic year"/>
    <s v="2017/18"/>
    <s v="Children outside of mainstream education"/>
    <x v="20"/>
    <s v="Number"/>
    <n v="128"/>
    <n v="76523"/>
    <n v="2.4"/>
    <s v="1.7 per 1000 0-17 yr olds"/>
    <x v="2351"/>
    <n v="0"/>
  </r>
  <r>
    <s v="E06000050_Children withdrawn from school to be home educated_Number"/>
    <s v="E06000050"/>
    <x v="152"/>
    <s v="Academic year"/>
    <s v="2017/18"/>
    <s v="Children outside of mainstream education"/>
    <x v="20"/>
    <s v="Number"/>
    <n v="118"/>
    <n v="68054"/>
    <n v="2.4"/>
    <s v="1.7 per 1000 0-17 yr olds"/>
    <x v="2352"/>
    <n v="0"/>
  </r>
  <r>
    <s v="E10000006_Children withdrawn from school to be home educated_Number"/>
    <s v="E10000006"/>
    <x v="29"/>
    <s v="Academic year"/>
    <s v="2017/18"/>
    <s v="Children outside of mainstream education"/>
    <x v="20"/>
    <s v="Number"/>
    <n v="255"/>
    <n v="92500"/>
    <n v="3.7"/>
    <s v="2.8 per 1000 0-17 yr olds"/>
    <x v="2353"/>
    <n v="0"/>
  </r>
  <r>
    <s v="E06000006_Children withdrawn from school to be home educated_Number"/>
    <s v="E06000006"/>
    <x v="47"/>
    <s v="Academic year"/>
    <s v="2017/18"/>
    <s v="Children outside of mainstream education"/>
    <x v="20"/>
    <s v="Number"/>
    <n v="51"/>
    <n v="28617"/>
    <n v="2.7"/>
    <s v="1.8 per 1000 0-17 yr olds"/>
    <x v="2354"/>
    <n v="0"/>
  </r>
  <r>
    <s v="E08000011_Children withdrawn from school to be home educated_Number"/>
    <s v="E08000011"/>
    <x v="66"/>
    <s v="Academic year"/>
    <s v="2017/18"/>
    <s v="Children outside of mainstream education"/>
    <x v="20"/>
    <s v="Number"/>
    <n v="42"/>
    <n v="33477"/>
    <n v="2.1"/>
    <s v="1.3 per 1000 0-17 yr olds"/>
    <x v="2355"/>
    <n v="0"/>
  </r>
  <r>
    <s v="E10000017_Children withdrawn from school to be home educated_Number"/>
    <s v="E10000017"/>
    <x v="68"/>
    <s v="Academic year"/>
    <s v="2017/18"/>
    <s v="Children outside of mainstream education"/>
    <x v="20"/>
    <s v="Number"/>
    <n v="702"/>
    <n v="249727"/>
    <n v="4.0999999999999996"/>
    <s v="2.8 per 1000 0-17 yr olds"/>
    <x v="2356"/>
    <n v="0"/>
  </r>
  <r>
    <s v="E08000012_Children withdrawn from school to be home educated_Number"/>
    <s v="E08000012"/>
    <x v="74"/>
    <s v="Academic year"/>
    <s v="2017/18"/>
    <s v="Children outside of mainstream education"/>
    <x v="20"/>
    <s v="Number"/>
    <n v="146"/>
    <n v="94902"/>
    <n v="2"/>
    <s v="1.5 per 1000 0-17 yr olds"/>
    <x v="2357"/>
    <n v="0"/>
  </r>
  <r>
    <s v="E08000003_Children withdrawn from school to be home educated_Number"/>
    <s v="E08000003"/>
    <x v="76"/>
    <s v="Academic year"/>
    <s v="2017/18"/>
    <s v="Children outside of mainstream education"/>
    <x v="20"/>
    <s v="Number"/>
    <n v="103"/>
    <n v="121962"/>
    <n v="1.2"/>
    <s v="0.8 per 1000 0-17 yr olds"/>
    <x v="2358"/>
    <n v="0"/>
  </r>
  <r>
    <s v="E08000004_Children withdrawn from school to be home educated_Number"/>
    <s v="E08000004"/>
    <x v="93"/>
    <s v="Academic year"/>
    <s v="2017/18"/>
    <s v="Children outside of mainstream education"/>
    <x v="20"/>
    <s v="Number"/>
    <n v="38"/>
    <n v="59416"/>
    <n v="0.9"/>
    <s v="0.6 per 1000 0-17 yr olds"/>
    <x v="2359"/>
    <n v="0"/>
  </r>
  <r>
    <s v="E08000005_Children withdrawn from school to be home educated_Number"/>
    <s v="E08000005"/>
    <x v="103"/>
    <s v="Academic year"/>
    <s v="2017/18"/>
    <s v="Children outside of mainstream education"/>
    <x v="20"/>
    <s v="Number"/>
    <n v="95"/>
    <n v="52689"/>
    <n v="2.7"/>
    <s v="1.8 per 1000 0-17 yr olds"/>
    <x v="2360"/>
    <n v="0"/>
  </r>
  <r>
    <s v="E08000006_Children withdrawn from school to be home educated_Number"/>
    <s v="E08000006"/>
    <x v="106"/>
    <s v="Academic year"/>
    <s v="2017/18"/>
    <s v="Children outside of mainstream education"/>
    <x v="20"/>
    <s v="Number"/>
    <n v="124"/>
    <n v="56566"/>
    <n v="3.5"/>
    <s v="2.2 per 1000 0-17 yr olds"/>
    <x v="2361"/>
    <n v="0"/>
  </r>
  <r>
    <s v="E08000014_Children withdrawn from school to be home educated_Number"/>
    <s v="E08000014"/>
    <x v="108"/>
    <s v="Academic year"/>
    <s v="2017/18"/>
    <s v="Children outside of mainstream education"/>
    <x v="20"/>
    <s v="Number"/>
    <n v="49"/>
    <n v="53833"/>
    <n v="1.2"/>
    <s v="0.9 per 1000 0-17 yr olds"/>
    <x v="2362"/>
    <n v="0"/>
  </r>
  <r>
    <s v="E08000013_Children withdrawn from school to be home educated_Number"/>
    <s v="E08000013"/>
    <x v="153"/>
    <s v="Academic year"/>
    <s v="2017/18"/>
    <s v="Children outside of mainstream education"/>
    <x v="20"/>
    <s v="Number"/>
    <n v="47"/>
    <n v="36785"/>
    <n v="1.8"/>
    <s v="1.3 per 1000 0-17 yr olds"/>
    <x v="2363"/>
    <n v="0"/>
  </r>
  <r>
    <s v="E08000007_Children withdrawn from school to be home educated_Number"/>
    <s v="E08000007"/>
    <x v="121"/>
    <s v="Academic year"/>
    <s v="2017/18"/>
    <s v="Children outside of mainstream education"/>
    <x v="20"/>
    <s v="Number"/>
    <n v="78"/>
    <n v="63141"/>
    <n v="1.9"/>
    <s v="1.2 per 1000 0-17 yr olds"/>
    <x v="2364"/>
    <n v="0"/>
  </r>
  <r>
    <s v="E08000008_Children withdrawn from school to be home educated_Number"/>
    <s v="E08000008"/>
    <x v="129"/>
    <s v="Academic year"/>
    <s v="2017/18"/>
    <s v="Children outside of mainstream education"/>
    <x v="20"/>
    <s v="Number"/>
    <n v="83"/>
    <n v="50223"/>
    <n v="2.2999999999999998"/>
    <s v="1.7 per 1000 0-17 yr olds"/>
    <x v="2365"/>
    <n v="0"/>
  </r>
  <r>
    <s v="E08000009_Children withdrawn from school to be home educated_Number"/>
    <s v="E08000009"/>
    <x v="134"/>
    <s v="Academic year"/>
    <s v="2017/18"/>
    <s v="Children outside of mainstream education"/>
    <x v="20"/>
    <s v="Number"/>
    <n v="36"/>
    <n v="56087"/>
    <n v="0.9"/>
    <s v="0.6 per 1000 0-17 yr olds"/>
    <x v="2366"/>
    <n v="0"/>
  </r>
  <r>
    <s v="E06000007_Children withdrawn from school to be home educated_Number"/>
    <s v="E06000007"/>
    <x v="139"/>
    <s v="Academic year"/>
    <s v="2017/18"/>
    <s v="Children outside of mainstream education"/>
    <x v="20"/>
    <s v="Number"/>
    <n v="60"/>
    <n v="44484"/>
    <n v="1.9"/>
    <s v="1.3 per 1000 0-17 yr olds"/>
    <x v="2367"/>
    <n v="0"/>
  </r>
  <r>
    <s v="E08000010_Children withdrawn from school to be home educated_Number"/>
    <s v="E08000010"/>
    <x v="144"/>
    <s v="Academic year"/>
    <s v="2017/18"/>
    <s v="Children outside of mainstream education"/>
    <x v="20"/>
    <s v="Number"/>
    <n v="125"/>
    <n v="68388"/>
    <n v="2.7"/>
    <s v="1.8 per 1000 0-17 yr olds"/>
    <x v="2368"/>
    <n v="0"/>
  </r>
  <r>
    <s v="E08000015_Children withdrawn from school to be home educated_Number"/>
    <s v="E08000015"/>
    <x v="147"/>
    <s v="Academic year"/>
    <s v="2017/18"/>
    <s v="Children outside of mainstream education"/>
    <x v="20"/>
    <s v="Number"/>
    <n v="48"/>
    <n v="67576"/>
    <n v="1"/>
    <s v="0.7 per 1000 0-17 yr olds"/>
    <x v="2369"/>
    <n v="0"/>
  </r>
  <r>
    <s v="E06000036_Children withdrawn from school to be home educated_Number"/>
    <s v="E06000036"/>
    <x v="11"/>
    <s v="Academic year"/>
    <s v="2017/18"/>
    <s v="Children outside of mainstream education"/>
    <x v="20"/>
    <s v="Number"/>
    <n v="39"/>
    <n v="28336"/>
    <n v="2.2000000000000002"/>
    <s v="1.4 per 1000 0-17 yr olds"/>
    <x v="2370"/>
    <n v="0"/>
  </r>
  <r>
    <s v="E06000043_Children withdrawn from school to be home educated_Number"/>
    <s v="E06000043"/>
    <x v="14"/>
    <s v="Academic year"/>
    <s v="2017/18"/>
    <s v="Children outside of mainstream education"/>
    <x v="20"/>
    <s v="Number"/>
    <n v="91"/>
    <n v="51005"/>
    <n v="2.8"/>
    <s v="1.8 per 1000 0-17 yr olds"/>
    <x v="2371"/>
    <n v="0"/>
  </r>
  <r>
    <s v="E10000002_Children withdrawn from school to be home educated_Number"/>
    <s v="E10000002"/>
    <x v="17"/>
    <s v="Academic year"/>
    <s v="2017/18"/>
    <s v="Children outside of mainstream education"/>
    <x v="20"/>
    <s v="Number"/>
    <n v="243"/>
    <n v="124321"/>
    <n v="2.9"/>
    <s v="2 per 1000 0-17 yr olds"/>
    <x v="2372"/>
    <n v="0"/>
  </r>
  <r>
    <s v="E10000011_Children withdrawn from school to be home educated_Number"/>
    <s v="E10000011"/>
    <x v="40"/>
    <s v="Academic year"/>
    <s v="2017/18"/>
    <s v="Children outside of mainstream education"/>
    <x v="20"/>
    <s v="Number"/>
    <n v="272"/>
    <n v="106378"/>
    <n v="4.0999999999999996"/>
    <s v="2.6 per 1000 0-17 yr olds"/>
    <x v="2373"/>
    <n v="0"/>
  </r>
  <r>
    <s v="E10000014_Children withdrawn from school to be home educated_Number"/>
    <s v="E10000014"/>
    <x v="49"/>
    <s v="Academic year"/>
    <s v="2017/18"/>
    <s v="Children outside of mainstream education"/>
    <x v="20"/>
    <s v="Number"/>
    <n v="602"/>
    <n v="284002"/>
    <n v="3.4"/>
    <s v="2.1 per 1000 0-17 yr olds"/>
    <x v="2374"/>
    <n v="0"/>
  </r>
  <r>
    <s v="E06000046_Children withdrawn from school to be home educated_Number"/>
    <s v="E06000046"/>
    <x v="58"/>
    <s v="Academic year"/>
    <s v="2017/18"/>
    <s v="Children outside of mainstream education"/>
    <x v="20"/>
    <s v="Number"/>
    <n v="218"/>
    <n v="24869"/>
    <n v="13"/>
    <s v="8.8 per 1000 0-17 yr olds"/>
    <x v="2375"/>
    <n v="0"/>
  </r>
  <r>
    <s v="E10000016_Children withdrawn from school to be home educated_Number"/>
    <s v="E10000016"/>
    <x v="62"/>
    <s v="Academic year"/>
    <s v="2017/18"/>
    <s v="Children outside of mainstream education"/>
    <x v="20"/>
    <s v="Number"/>
    <n v="1160"/>
    <n v="340140"/>
    <n v="5"/>
    <s v="3.4 per 1000 0-17 yr olds"/>
    <x v="2376"/>
    <n v="0"/>
  </r>
  <r>
    <s v="E06000035_Children withdrawn from school to be home educated_Number"/>
    <s v="E06000035"/>
    <x v="77"/>
    <s v="Academic year"/>
    <s v="2017/18"/>
    <s v="Children outside of mainstream education"/>
    <x v="20"/>
    <s v="Number"/>
    <n v="183"/>
    <n v="64391"/>
    <n v="4"/>
    <s v="2.8 per 1000 0-17 yr olds"/>
    <x v="2377"/>
    <n v="0"/>
  </r>
  <r>
    <s v="E06000042_Children withdrawn from school to be home educated_Number"/>
    <s v="E06000042"/>
    <x v="80"/>
    <s v="Academic year"/>
    <s v="2017/18"/>
    <s v="Children outside of mainstream education"/>
    <x v="20"/>
    <s v="Number"/>
    <n v="164"/>
    <n v="68278"/>
    <n v="3.5"/>
    <s v="2.4 per 1000 0-17 yr olds"/>
    <x v="2378"/>
    <n v="0"/>
  </r>
  <r>
    <s v="E10000025_Children withdrawn from school to be home educated_Number"/>
    <s v="E10000025"/>
    <x v="94"/>
    <s v="Academic year"/>
    <s v="2017/18"/>
    <s v="Children outside of mainstream education"/>
    <x v="20"/>
    <s v="Number"/>
    <n v="231"/>
    <n v="144788"/>
    <n v="2.5"/>
    <s v="1.6 per 1000 0-17 yr olds"/>
    <x v="2379"/>
    <n v="0"/>
  </r>
  <r>
    <s v="E06000044_Children withdrawn from school to be home educated_Number"/>
    <s v="E06000044"/>
    <x v="98"/>
    <s v="Academic year"/>
    <s v="2017/18"/>
    <s v="Children outside of mainstream education"/>
    <x v="20"/>
    <s v="Number"/>
    <n v="139"/>
    <n v="44046"/>
    <n v="5.4"/>
    <s v="3.2 per 1000 0-17 yr olds"/>
    <x v="2380"/>
    <n v="0"/>
  </r>
  <r>
    <s v="E06000038_Children withdrawn from school to be home educated_Number"/>
    <s v="E06000038"/>
    <x v="99"/>
    <s v="Academic year"/>
    <s v="2017/18"/>
    <s v="Children outside of mainstream education"/>
    <x v="20"/>
    <s v="Number"/>
    <n v="33"/>
    <n v="37080"/>
    <n v="1.5"/>
    <s v="0.9 per 1000 0-17 yr olds"/>
    <x v="2381"/>
    <n v="0"/>
  </r>
  <r>
    <s v="E06000039_Children withdrawn from school to be home educated_Number"/>
    <s v="E06000039"/>
    <x v="111"/>
    <s v="Academic year"/>
    <s v="2017/18"/>
    <s v="Children outside of mainstream education"/>
    <x v="20"/>
    <s v="Number"/>
    <n v="64"/>
    <n v="42699"/>
    <n v="2.1"/>
    <s v="1.5 per 1000 0-17 yr olds"/>
    <x v="2382"/>
    <n v="0"/>
  </r>
  <r>
    <s v="E06000045_Children withdrawn from school to be home educated_Number"/>
    <s v="E06000045"/>
    <x v="116"/>
    <s v="Academic year"/>
    <s v="2017/18"/>
    <s v="Children outside of mainstream education"/>
    <x v="20"/>
    <s v="Number"/>
    <n v="116"/>
    <n v="50832"/>
    <n v="3.7"/>
    <s v="2.3 per 1000 0-17 yr olds"/>
    <x v="2383"/>
    <n v="0"/>
  </r>
  <r>
    <s v="E10000030_Children withdrawn from school to be home educated_Number"/>
    <s v="E10000030"/>
    <x v="126"/>
    <s v="Academic year"/>
    <s v="2017/18"/>
    <s v="Children outside of mainstream education"/>
    <x v="20"/>
    <s v="Number"/>
    <n v="367"/>
    <n v="261905"/>
    <n v="2.4"/>
    <s v="1.4 per 1000 0-17 yr olds"/>
    <x v="2384"/>
    <n v="0"/>
  </r>
  <r>
    <s v="E06000037_Children withdrawn from school to be home educated_Number"/>
    <s v="E06000037"/>
    <x v="141"/>
    <s v="Academic year"/>
    <s v="2017/18"/>
    <s v="Children outside of mainstream education"/>
    <x v="20"/>
    <s v="Number"/>
    <n v="48"/>
    <n v="35623"/>
    <n v="1.9"/>
    <s v="1.3 per 1000 0-17 yr olds"/>
    <x v="2385"/>
    <n v="0"/>
  </r>
  <r>
    <s v="E10000032_Children withdrawn from school to be home educated_Number"/>
    <s v="E10000032"/>
    <x v="142"/>
    <s v="Academic year"/>
    <s v="2017/18"/>
    <s v="Children outside of mainstream education"/>
    <x v="20"/>
    <s v="Number"/>
    <n v="342"/>
    <n v="174672"/>
    <n v="3"/>
    <s v="2 per 1000 0-17 yr olds"/>
    <x v="2386"/>
    <n v="0"/>
  </r>
  <r>
    <s v="E06000040_Children withdrawn from school to be home educated_Number"/>
    <s v="E06000040"/>
    <x v="146"/>
    <s v="Academic year"/>
    <s v="2017/18"/>
    <s v="Children outside of mainstream education"/>
    <x v="20"/>
    <s v="Number"/>
    <n v="31"/>
    <n v="34604"/>
    <n v="1.4"/>
    <s v="0.9 per 1000 0-17 yr olds"/>
    <x v="2387"/>
    <n v="0"/>
  </r>
  <r>
    <s v="E06000041_Children withdrawn from school to be home educated_Number"/>
    <s v="E06000041"/>
    <x v="148"/>
    <s v="Academic year"/>
    <s v="2017/18"/>
    <s v="Children outside of mainstream education"/>
    <x v="20"/>
    <s v="Number"/>
    <n v="38"/>
    <n v="39532"/>
    <n v="1.4"/>
    <s v="1 per 1000 0-17 yr olds"/>
    <x v="2388"/>
    <n v="0"/>
  </r>
  <r>
    <s v="E06000022_Children withdrawn from school to be home educated_Number"/>
    <s v="E06000022"/>
    <x v="3"/>
    <s v="Academic year"/>
    <s v="2017/18"/>
    <s v="Children outside of mainstream education"/>
    <x v="20"/>
    <s v="Number"/>
    <n v="78"/>
    <n v="35946"/>
    <n v="2.9"/>
    <s v="2.2 per 1000 0-17 yr olds"/>
    <x v="2389"/>
    <n v="0"/>
  </r>
  <r>
    <s v="E06000028_Children withdrawn from school to be home educated_Number"/>
    <s v="E06000028"/>
    <x v="10"/>
    <s v="Academic year"/>
    <s v="2017/18"/>
    <s v="Children outside of mainstream education"/>
    <x v="20"/>
    <s v="Number"/>
    <n v="117"/>
    <n v="36373"/>
    <n v="5"/>
    <s v="3.2 per 1000 0-17 yr olds"/>
    <x v="2390"/>
    <n v="0"/>
  </r>
  <r>
    <s v="E06000023_Children withdrawn from school to be home educated_Number"/>
    <s v="E06000023"/>
    <x v="154"/>
    <s v="Academic year"/>
    <s v="2017/18"/>
    <s v="Children outside of mainstream education"/>
    <x v="20"/>
    <s v="Number"/>
    <n v="153"/>
    <n v="94016"/>
    <n v="2.6"/>
    <s v="1.6 per 1000 0-17 yr olds"/>
    <x v="2391"/>
    <n v="0"/>
  </r>
  <r>
    <s v="E06000052_Children withdrawn from school to be home educated_Number"/>
    <s v="E06000052"/>
    <x v="26"/>
    <s v="Academic year"/>
    <s v="2017/18"/>
    <s v="Children outside of mainstream education"/>
    <x v="20"/>
    <s v="Number"/>
    <n v="480"/>
    <n v="107810"/>
    <n v="6.6"/>
    <s v="4.5 per 1000 0-17 yr olds"/>
    <x v="2392"/>
    <n v="0"/>
  </r>
  <r>
    <s v="E10000008_Children withdrawn from school to be home educated_Number"/>
    <s v="E10000008"/>
    <x v="33"/>
    <s v="Academic year"/>
    <s v="2017/18"/>
    <s v="Children outside of mainstream education"/>
    <x v="20"/>
    <s v="Number"/>
    <n v="627"/>
    <n v="145878"/>
    <n v="6.3"/>
    <s v="4.3 per 1000 0-17 yr olds"/>
    <x v="2393"/>
    <n v="0"/>
  </r>
  <r>
    <s v="E10000009_Children withdrawn from school to be home educated_Number"/>
    <s v="E10000009"/>
    <x v="35"/>
    <s v="Academic year"/>
    <s v="2017/18"/>
    <s v="Children outside of mainstream education"/>
    <x v="20"/>
    <s v="Number"/>
    <n v="215"/>
    <n v="76699"/>
    <n v="3.8"/>
    <s v="2.8 per 1000 0-17 yr olds"/>
    <x v="2394"/>
    <n v="0"/>
  </r>
  <r>
    <s v="E10000013_Children withdrawn from school to be home educated_Number"/>
    <s v="E10000013"/>
    <x v="44"/>
    <s v="Academic year"/>
    <s v="2017/18"/>
    <s v="Children outside of mainstream education"/>
    <x v="20"/>
    <s v="Number"/>
    <n v="353"/>
    <n v="128136"/>
    <n v="4.0999999999999996"/>
    <s v="2.8 per 1000 0-17 yr olds"/>
    <x v="2395"/>
    <n v="0"/>
  </r>
  <r>
    <s v="E06000053_Children withdrawn from school to be home educated_Number"/>
    <s v="E06000053"/>
    <x v="59"/>
    <s v="Academic year"/>
    <s v="2017/18"/>
    <s v="Children outside of mainstream education"/>
    <x v="20"/>
    <s v="Number"/>
    <n v="0"/>
    <n v="368"/>
    <n v="0"/>
    <s v="0 per 1000 0-17 yr olds"/>
    <x v="295"/>
    <n v="1"/>
  </r>
  <r>
    <s v="E06000024_Children withdrawn from school to be home educated_Number"/>
    <s v="E06000024"/>
    <x v="86"/>
    <s v="Academic year"/>
    <s v="2017/18"/>
    <s v="Children outside of mainstream education"/>
    <x v="20"/>
    <s v="Number"/>
    <n v="92"/>
    <n v="43435"/>
    <n v="3"/>
    <s v="2.1 per 1000 0-17 yr olds"/>
    <x v="2396"/>
    <n v="0"/>
  </r>
  <r>
    <s v="E06000026_Children withdrawn from school to be home educated_Number"/>
    <s v="E06000026"/>
    <x v="96"/>
    <s v="Academic year"/>
    <s v="2017/18"/>
    <s v="Children outside of mainstream education"/>
    <x v="20"/>
    <s v="Number"/>
    <n v="195"/>
    <n v="52552"/>
    <n v="5"/>
    <s v="3.7 per 1000 0-17 yr olds"/>
    <x v="2397"/>
    <n v="0"/>
  </r>
  <r>
    <s v="E06000029_Children withdrawn from school to be home educated_Number"/>
    <s v="E06000029"/>
    <x v="97"/>
    <s v="Academic year"/>
    <s v="2017/18"/>
    <s v="Children outside of mainstream education"/>
    <x v="20"/>
    <s v="Number"/>
    <n v="51"/>
    <n v="30188"/>
    <n v="2.6"/>
    <s v="1.7 per 1000 0-17 yr olds"/>
    <x v="2398"/>
    <n v="0"/>
  </r>
  <r>
    <s v="E10000027_Children withdrawn from school to be home educated_Number"/>
    <s v="E10000027"/>
    <x v="113"/>
    <s v="Academic year"/>
    <s v="2017/18"/>
    <s v="Children outside of mainstream education"/>
    <x v="20"/>
    <s v="Number"/>
    <n v="450"/>
    <n v="110700"/>
    <n v="6.4"/>
    <s v="4.1 per 1000 0-17 yr olds"/>
    <x v="2399"/>
    <n v="0"/>
  </r>
  <r>
    <s v="E06000025_Children withdrawn from school to be home educated_Number"/>
    <s v="E06000025"/>
    <x v="114"/>
    <s v="Academic year"/>
    <s v="2017/18"/>
    <s v="Children outside of mainstream education"/>
    <x v="20"/>
    <s v="Number"/>
    <n v="114"/>
    <n v="58867"/>
    <n v="2.9"/>
    <s v="1.9 per 1000 0-17 yr olds"/>
    <x v="2400"/>
    <n v="0"/>
  </r>
  <r>
    <s v="E06000030_Children withdrawn from school to be home educated_Number"/>
    <s v="E06000030"/>
    <x v="128"/>
    <s v="Academic year"/>
    <s v="2017/18"/>
    <s v="Children outside of mainstream education"/>
    <x v="20"/>
    <s v="Number"/>
    <n v="142"/>
    <n v="50239"/>
    <n v="4.2"/>
    <s v="2.8 per 1000 0-17 yr olds"/>
    <x v="2401"/>
    <n v="0"/>
  </r>
  <r>
    <s v="E06000027_Children withdrawn from school to be home educated_Number"/>
    <s v="E06000027"/>
    <x v="132"/>
    <s v="Academic year"/>
    <s v="2017/18"/>
    <s v="Children outside of mainstream education"/>
    <x v="20"/>
    <s v="Number"/>
    <n v="93"/>
    <n v="25423"/>
    <n v="4.7"/>
    <s v="3.7 per 1000 0-17 yr olds"/>
    <x v="2402"/>
    <n v="0"/>
  </r>
  <r>
    <s v="E06000054_Children withdrawn from school to be home educated_Number"/>
    <s v="E06000054"/>
    <x v="145"/>
    <s v="Academic year"/>
    <s v="2017/18"/>
    <s v="Children outside of mainstream education"/>
    <x v="20"/>
    <s v="Number"/>
    <n v="242"/>
    <n v="105692"/>
    <n v="3.6"/>
    <s v="2.3 per 1000 0-17 yr olds"/>
    <x v="2403"/>
    <n v="0"/>
  </r>
  <r>
    <s v="E08000025_Children withdrawn from school to be home educated_Number"/>
    <s v="E08000025"/>
    <x v="6"/>
    <s v="Academic year"/>
    <s v="2017/18"/>
    <s v="Children outside of mainstream education"/>
    <x v="20"/>
    <s v="Number"/>
    <n v="423"/>
    <n v="288388"/>
    <n v="2.1"/>
    <s v="1.5 per 1000 0-17 yr olds"/>
    <x v="2404"/>
    <n v="0"/>
  </r>
  <r>
    <s v="E08000026_Children withdrawn from school to be home educated_Number"/>
    <s v="E08000026"/>
    <x v="27"/>
    <s v="Academic year"/>
    <s v="2017/18"/>
    <s v="Children outside of mainstream education"/>
    <x v="20"/>
    <s v="Number"/>
    <n v="94"/>
    <n v="78994"/>
    <n v="1.7"/>
    <s v="1.2 per 1000 0-17 yr olds"/>
    <x v="2405"/>
    <n v="0"/>
  </r>
  <r>
    <s v="E08000027_Children withdrawn from school to be home educated_Number"/>
    <s v="E08000027"/>
    <x v="36"/>
    <s v="Academic year"/>
    <s v="2017/18"/>
    <s v="Children outside of mainstream education"/>
    <x v="20"/>
    <s v="Number"/>
    <n v="157"/>
    <n v="69265"/>
    <n v="3.3"/>
    <s v="2.3 per 1000 0-17 yr olds"/>
    <x v="2406"/>
    <n v="0"/>
  </r>
  <r>
    <s v="E06000019_Children withdrawn from school to be home educated_Number"/>
    <s v="E06000019"/>
    <x v="54"/>
    <s v="Academic year"/>
    <s v="2017/18"/>
    <s v="Children outside of mainstream education"/>
    <x v="20"/>
    <s v="Number"/>
    <n v="120"/>
    <n v="36103"/>
    <n v="5.0999999999999996"/>
    <s v="3.3 per 1000 0-17 yr olds"/>
    <x v="2407"/>
    <n v="0"/>
  </r>
  <r>
    <s v="E08000028_Children withdrawn from school to be home educated_Number"/>
    <s v="E08000028"/>
    <x v="107"/>
    <s v="Academic year"/>
    <s v="2017/18"/>
    <s v="Children outside of mainstream education"/>
    <x v="20"/>
    <s v="Number"/>
    <n v="164"/>
    <n v="81920"/>
    <n v="2.8"/>
    <s v="2 per 1000 0-17 yr olds"/>
    <x v="2408"/>
    <n v="0"/>
  </r>
  <r>
    <s v="E06000051_Children withdrawn from school to be home educated_Number"/>
    <s v="E06000051"/>
    <x v="110"/>
    <s v="Academic year"/>
    <s v="2017/18"/>
    <s v="Children outside of mainstream education"/>
    <x v="20"/>
    <s v="Number"/>
    <n v="112"/>
    <n v="59839"/>
    <n v="2.9"/>
    <s v="1.9 per 1000 0-17 yr olds"/>
    <x v="2409"/>
    <n v="0"/>
  </r>
  <r>
    <s v="E08000029_Children withdrawn from school to be home educated_Number"/>
    <s v="E08000029"/>
    <x v="112"/>
    <s v="Academic year"/>
    <s v="2017/18"/>
    <s v="Children outside of mainstream education"/>
    <x v="20"/>
    <s v="Number"/>
    <n v="71"/>
    <n v="46946"/>
    <n v="1.8"/>
    <s v="1.5 per 1000 0-17 yr olds"/>
    <x v="2410"/>
    <n v="0"/>
  </r>
  <r>
    <s v="E10000028_Children withdrawn from school to be home educated_Number"/>
    <s v="E10000028"/>
    <x v="120"/>
    <s v="Academic year"/>
    <s v="2017/18"/>
    <s v="Children outside of mainstream education"/>
    <x v="20"/>
    <s v="Number"/>
    <n v="315"/>
    <n v="169603"/>
    <n v="2.7"/>
    <s v="1.9 per 1000 0-17 yr olds"/>
    <x v="2411"/>
    <n v="0"/>
  </r>
  <r>
    <s v="E06000021_Children withdrawn from school to be home educated_Number"/>
    <s v="E06000021"/>
    <x v="123"/>
    <s v="Academic year"/>
    <s v="2017/18"/>
    <s v="Children outside of mainstream education"/>
    <x v="20"/>
    <s v="Number"/>
    <n v="56"/>
    <n v="57549"/>
    <n v="1.4"/>
    <s v="1 per 1000 0-17 yr olds"/>
    <x v="2412"/>
    <n v="0"/>
  </r>
  <r>
    <s v="E06000020_Children withdrawn from school to be home educated_Number"/>
    <s v="E06000020"/>
    <x v="130"/>
    <s v="Academic year"/>
    <s v="2017/18"/>
    <s v="Children outside of mainstream education"/>
    <x v="20"/>
    <s v="Number"/>
    <n v="130"/>
    <n v="40620"/>
    <n v="4.5"/>
    <s v="3.2 per 1000 0-17 yr olds"/>
    <x v="2413"/>
    <n v="0"/>
  </r>
  <r>
    <s v="E08000030_Children withdrawn from school to be home educated_Number"/>
    <s v="E08000030"/>
    <x v="136"/>
    <s v="Academic year"/>
    <s v="2017/18"/>
    <s v="Children outside of mainstream education"/>
    <x v="20"/>
    <s v="Number"/>
    <n v="112"/>
    <n v="68157"/>
    <n v="2.2000000000000002"/>
    <s v="1.6 per 1000 0-17 yr olds"/>
    <x v="2414"/>
    <n v="0"/>
  </r>
  <r>
    <s v="E10000031_Children withdrawn from school to be home educated_Number"/>
    <s v="E10000031"/>
    <x v="140"/>
    <s v="Academic year"/>
    <s v="2017/18"/>
    <s v="Children outside of mainstream education"/>
    <x v="20"/>
    <s v="Number"/>
    <n v="193"/>
    <n v="115928"/>
    <n v="2.4"/>
    <s v="1.7 per 1000 0-17 yr olds"/>
    <x v="2415"/>
    <n v="0"/>
  </r>
  <r>
    <s v="E08000031_Children withdrawn from school to be home educated_Number"/>
    <s v="E08000031"/>
    <x v="149"/>
    <s v="Academic year"/>
    <s v="2017/18"/>
    <s v="Children outside of mainstream education"/>
    <x v="20"/>
    <s v="Number"/>
    <n v="155"/>
    <n v="61244"/>
    <n v="3.5"/>
    <s v="2.5 per 1000 0-17 yr olds"/>
    <x v="2416"/>
    <n v="0"/>
  </r>
  <r>
    <s v="E10000034_Children withdrawn from school to be home educated_Number"/>
    <s v="E10000034"/>
    <x v="150"/>
    <s v="Academic year"/>
    <s v="2017/18"/>
    <s v="Children outside of mainstream education"/>
    <x v="20"/>
    <s v="Number"/>
    <n v="402"/>
    <n v="117783"/>
    <n v="5.0999999999999996"/>
    <s v="3.4 per 1000 0-17 yr olds"/>
    <x v="2417"/>
    <n v="0"/>
  </r>
  <r>
    <s v="E08000016_Children withdrawn from school to be home educated_Number"/>
    <s v="E08000016"/>
    <x v="2"/>
    <s v="Academic year"/>
    <s v="2017/18"/>
    <s v="Children outside of mainstream education"/>
    <x v="20"/>
    <s v="Number"/>
    <n v="184"/>
    <n v="50727"/>
    <n v="5.4"/>
    <s v="3.6 per 1000 0-17 yr olds"/>
    <x v="2418"/>
    <n v="0"/>
  </r>
  <r>
    <s v="E08000032_Children withdrawn from school to be home educated_Number"/>
    <s v="E08000032"/>
    <x v="12"/>
    <s v="Academic year"/>
    <s v="2017/18"/>
    <s v="Children outside of mainstream education"/>
    <x v="20"/>
    <s v="Number"/>
    <n v="257"/>
    <n v="142005"/>
    <n v="2.6"/>
    <s v="1.8 per 1000 0-17 yr olds"/>
    <x v="2419"/>
    <n v="0"/>
  </r>
  <r>
    <s v="E08000033_Children withdrawn from school to be home educated_Number"/>
    <s v="E08000033"/>
    <x v="19"/>
    <s v="Academic year"/>
    <s v="2017/18"/>
    <s v="Children outside of mainstream education"/>
    <x v="20"/>
    <s v="Number"/>
    <n v="109"/>
    <n v="46021"/>
    <n v="3"/>
    <s v="2.4 per 1000 0-17 yr olds"/>
    <x v="2420"/>
    <n v="0"/>
  </r>
  <r>
    <s v="E08000017_Children withdrawn from school to be home educated_Number"/>
    <s v="E08000017"/>
    <x v="34"/>
    <s v="Academic year"/>
    <s v="2017/18"/>
    <s v="Children outside of mainstream education"/>
    <x v="20"/>
    <s v="Number"/>
    <n v="176"/>
    <n v="66448"/>
    <n v="3.7"/>
    <s v="2.6 per 1000 0-17 yr olds"/>
    <x v="2421"/>
    <n v="0"/>
  </r>
  <r>
    <s v="E06000011_Children withdrawn from school to be home educated_Number"/>
    <s v="E06000011"/>
    <x v="39"/>
    <s v="Academic year"/>
    <s v="2017/18"/>
    <s v="Children outside of mainstream education"/>
    <x v="20"/>
    <s v="Number"/>
    <n v="197"/>
    <n v="62942"/>
    <n v="4.4000000000000004"/>
    <s v="3.1 per 1000 0-17 yr olds"/>
    <x v="2422"/>
    <n v="0"/>
  </r>
  <r>
    <s v="E06000010_Children withdrawn from school to be home educated_Number"/>
    <s v="E06000010"/>
    <x v="155"/>
    <s v="Academic year"/>
    <s v="2017/18"/>
    <s v="Children outside of mainstream education"/>
    <x v="20"/>
    <s v="Number"/>
    <n v="203"/>
    <n v="57023"/>
    <n v="5"/>
    <s v="3.6 per 1000 0-17 yr olds"/>
    <x v="2423"/>
    <n v="0"/>
  </r>
  <r>
    <s v="E08000034_Children withdrawn from school to be home educated_Number"/>
    <s v="E08000034"/>
    <x v="65"/>
    <s v="Academic year"/>
    <s v="2017/18"/>
    <s v="Children outside of mainstream education"/>
    <x v="20"/>
    <s v="Number"/>
    <n v="162"/>
    <n v="100174"/>
    <n v="2.4"/>
    <s v="1.6 per 1000 0-17 yr olds"/>
    <x v="2424"/>
    <n v="0"/>
  </r>
  <r>
    <s v="E08000035_Children withdrawn from school to be home educated_Number"/>
    <s v="E08000035"/>
    <x v="69"/>
    <s v="Academic year"/>
    <s v="2017/18"/>
    <s v="Children outside of mainstream education"/>
    <x v="20"/>
    <s v="Number"/>
    <n v="293"/>
    <n v="168176"/>
    <n v="2.4"/>
    <s v="1.7 per 1000 0-17 yr olds"/>
    <x v="2425"/>
    <n v="0"/>
  </r>
  <r>
    <s v="E06000012_Children withdrawn from school to be home educated_Number"/>
    <s v="E06000012"/>
    <x v="84"/>
    <s v="Academic year"/>
    <s v="2017/18"/>
    <s v="Children outside of mainstream education"/>
    <x v="20"/>
    <s v="Number"/>
    <n v="73"/>
    <n v="34503"/>
    <n v="3.1"/>
    <s v="2.1 per 1000 0-17 yr olds"/>
    <x v="2426"/>
    <n v="0"/>
  </r>
  <r>
    <s v="E06000013_Children withdrawn from school to be home educated_Number"/>
    <s v="E06000013"/>
    <x v="85"/>
    <s v="Academic year"/>
    <s v="2017/18"/>
    <s v="Children outside of mainstream education"/>
    <x v="20"/>
    <s v="Number"/>
    <n v="65"/>
    <n v="35714"/>
    <n v="2.7"/>
    <s v="1.8 per 1000 0-17 yr olds"/>
    <x v="2427"/>
    <n v="0"/>
  </r>
  <r>
    <s v="E10000023_Children withdrawn from school to be home educated_Number"/>
    <s v="E10000023"/>
    <x v="88"/>
    <s v="Academic year"/>
    <s v="2017/18"/>
    <s v="Children outside of mainstream education"/>
    <x v="20"/>
    <s v="Number"/>
    <n v="324"/>
    <n v="117499"/>
    <n v="3.9"/>
    <s v="2.8 per 1000 0-17 yr olds"/>
    <x v="2428"/>
    <n v="0"/>
  </r>
  <r>
    <s v="E08000018_Children withdrawn from school to be home educated_Number"/>
    <s v="E08000018"/>
    <x v="104"/>
    <s v="Academic year"/>
    <s v="2017/18"/>
    <s v="Children outside of mainstream education"/>
    <x v="20"/>
    <s v="Number"/>
    <n v="106"/>
    <n v="57196"/>
    <n v="2.4"/>
    <s v="1.9 per 1000 0-17 yr olds"/>
    <x v="2429"/>
    <n v="0"/>
  </r>
  <r>
    <s v="E08000019_Children withdrawn from school to be home educated_Number"/>
    <s v="E08000019"/>
    <x v="109"/>
    <s v="Academic year"/>
    <s v="2017/18"/>
    <s v="Children outside of mainstream education"/>
    <x v="20"/>
    <s v="Number"/>
    <n v="216"/>
    <n v="117497"/>
    <n v="2.7"/>
    <s v="1.8 per 1000 0-17 yr olds"/>
    <x v="2430"/>
    <n v="0"/>
  </r>
  <r>
    <s v="E08000036_Children withdrawn from school to be home educated_Number"/>
    <s v="E08000036"/>
    <x v="135"/>
    <s v="Academic year"/>
    <s v="2017/18"/>
    <s v="Children outside of mainstream education"/>
    <x v="20"/>
    <s v="Number"/>
    <n v="187"/>
    <n v="72893"/>
    <n v="3.6"/>
    <s v="2.6 per 1000 0-17 yr olds"/>
    <x v="2431"/>
    <n v="0"/>
  </r>
  <r>
    <s v="E06000014_Children withdrawn from school to be home educated_Number"/>
    <s v="E06000014"/>
    <x v="151"/>
    <s v="Academic year"/>
    <s v="2017/18"/>
    <s v="Children outside of mainstream education"/>
    <x v="20"/>
    <s v="Number"/>
    <n v="46"/>
    <n v="36572"/>
    <n v="1.8"/>
    <s v="1.3 per 1000 0-17 yr olds"/>
    <x v="2432"/>
    <n v="0"/>
  </r>
  <r>
    <s v="E06000005_Number of children with at least one fixed period exclusion during the year_Number"/>
    <s v="E06000005"/>
    <x v="30"/>
    <s v="Academic year"/>
    <s v="2017/18"/>
    <s v="Children outside of mainstream education"/>
    <x v="21"/>
    <s v="Number"/>
    <n v="423"/>
    <n v="22454"/>
    <n v="26.1"/>
    <s v="18.8 per 1000 0-17 yr olds"/>
    <x v="2433"/>
    <n v="0"/>
  </r>
  <r>
    <s v="E06000047_Number of children with at least one fixed period exclusion during the year_Number"/>
    <s v="E06000047"/>
    <x v="37"/>
    <s v="Academic year"/>
    <s v="2017/18"/>
    <s v="Children outside of mainstream education"/>
    <x v="21"/>
    <s v="Number"/>
    <n v="1546"/>
    <n v="101040"/>
    <n v="21.6"/>
    <s v="15.3 per 1000 0-17 yr olds"/>
    <x v="2434"/>
    <n v="0"/>
  </r>
  <r>
    <s v="E08000020_Number of children with at least one fixed period exclusion during the year_Number"/>
    <s v="E08000020"/>
    <x v="43"/>
    <s v="Academic year"/>
    <s v="2017/18"/>
    <s v="Children outside of mainstream education"/>
    <x v="21"/>
    <s v="Number"/>
    <n v="659"/>
    <n v="39605"/>
    <n v="23.2"/>
    <s v="16.6 per 1000 0-17 yr olds"/>
    <x v="2435"/>
    <n v="0"/>
  </r>
  <r>
    <s v="E06000001_Number of children with at least one fixed period exclusion during the year_Number"/>
    <s v="E06000001"/>
    <x v="52"/>
    <s v="Academic year"/>
    <s v="2017/18"/>
    <s v="Children outside of mainstream education"/>
    <x v="21"/>
    <s v="Number"/>
    <n v="1002"/>
    <n v="20006"/>
    <n v="66"/>
    <s v="50.1 per 1000 0-17 yr olds"/>
    <x v="2436"/>
    <n v="0"/>
  </r>
  <r>
    <s v="E06000002_Number of children with at least one fixed period exclusion during the year_Number"/>
    <s v="E06000002"/>
    <x v="79"/>
    <s v="Academic year"/>
    <s v="2017/18"/>
    <s v="Children outside of mainstream education"/>
    <x v="21"/>
    <s v="Number"/>
    <n v="969"/>
    <n v="32513"/>
    <n v="40"/>
    <s v="29.8 per 1000 0-17 yr olds"/>
    <x v="2437"/>
    <n v="0"/>
  </r>
  <r>
    <s v="E08000021_Number of children with at least one fixed period exclusion during the year_Number"/>
    <s v="E08000021"/>
    <x v="81"/>
    <s v="Academic year"/>
    <s v="2017/18"/>
    <s v="Children outside of mainstream education"/>
    <x v="21"/>
    <s v="Number"/>
    <n v="1009"/>
    <n v="58056"/>
    <n v="25.4"/>
    <s v="17.4 per 1000 0-17 yr olds"/>
    <x v="2438"/>
    <n v="0"/>
  </r>
  <r>
    <s v="E08000022_Number of children with at least one fixed period exclusion during the year_Number"/>
    <s v="E08000022"/>
    <x v="87"/>
    <s v="Academic year"/>
    <s v="2017/18"/>
    <s v="Children outside of mainstream education"/>
    <x v="21"/>
    <s v="Number"/>
    <n v="447"/>
    <n v="41360"/>
    <n v="14.6"/>
    <s v="10.8 per 1000 0-17 yr olds"/>
    <x v="2439"/>
    <n v="0"/>
  </r>
  <r>
    <s v="E06000048_Number of children with at least one fixed period exclusion during the year_Number"/>
    <s v="E06000048"/>
    <x v="90"/>
    <s v="Academic year"/>
    <s v="2017/18"/>
    <s v="Children outside of mainstream education"/>
    <x v="21"/>
    <s v="Number"/>
    <n v="1173"/>
    <n v="59011"/>
    <n v="25.9"/>
    <s v="19.9 per 1000 0-17 yr olds"/>
    <x v="2440"/>
    <n v="0"/>
  </r>
  <r>
    <s v="E06000003_Number of children with at least one fixed period exclusion during the year_Number"/>
    <s v="E06000003"/>
    <x v="101"/>
    <s v="Academic year"/>
    <s v="2017/18"/>
    <s v="Children outside of mainstream education"/>
    <x v="21"/>
    <s v="Number"/>
    <n v="1018"/>
    <n v="27626"/>
    <n v="46.4"/>
    <s v="36.8 per 1000 0-17 yr olds"/>
    <x v="2441"/>
    <n v="0"/>
  </r>
  <r>
    <s v="E08000023_Number of children with at least one fixed period exclusion during the year_Number"/>
    <s v="E08000023"/>
    <x v="115"/>
    <s v="Academic year"/>
    <s v="2017/18"/>
    <s v="Children outside of mainstream education"/>
    <x v="21"/>
    <s v="Number"/>
    <n v="336"/>
    <n v="29920"/>
    <n v="15.5"/>
    <s v="11.2 per 1000 0-17 yr olds"/>
    <x v="2442"/>
    <n v="0"/>
  </r>
  <r>
    <s v="E06000004_Number of children with at least one fixed period exclusion during the year_Number"/>
    <s v="E06000004"/>
    <x v="122"/>
    <s v="Academic year"/>
    <s v="2017/18"/>
    <s v="Children outside of mainstream education"/>
    <x v="21"/>
    <s v="Number"/>
    <n v="1134"/>
    <n v="43521"/>
    <n v="36.1"/>
    <s v="26.1 per 1000 0-17 yr olds"/>
    <x v="2443"/>
    <n v="0"/>
  </r>
  <r>
    <s v="E08000024_Number of children with at least one fixed period exclusion during the year_Number"/>
    <s v="E08000024"/>
    <x v="125"/>
    <s v="Academic year"/>
    <s v="2017/18"/>
    <s v="Children outside of mainstream education"/>
    <x v="21"/>
    <s v="Number"/>
    <n v="1130"/>
    <n v="54563"/>
    <n v="28.1"/>
    <s v="20.7 per 1000 0-17 yr olds"/>
    <x v="2444"/>
    <n v="0"/>
  </r>
  <r>
    <s v="E06000008_Number of children with at least one fixed period exclusion during the year_Number"/>
    <s v="E06000008"/>
    <x v="7"/>
    <s v="Academic year"/>
    <s v="2017/18"/>
    <s v="Children outside of mainstream education"/>
    <x v="21"/>
    <s v="Number"/>
    <n v="413"/>
    <n v="38481"/>
    <n v="15.5"/>
    <s v="10.7 per 1000 0-17 yr olds"/>
    <x v="2445"/>
    <n v="0"/>
  </r>
  <r>
    <s v="E06000009_Number of children with at least one fixed period exclusion during the year_Number"/>
    <s v="E06000009"/>
    <x v="8"/>
    <s v="Academic year"/>
    <s v="2017/18"/>
    <s v="Children outside of mainstream education"/>
    <x v="21"/>
    <s v="Number"/>
    <n v="697"/>
    <n v="28904"/>
    <n v="37.1"/>
    <s v="24.1 per 1000 0-17 yr olds"/>
    <x v="2446"/>
    <n v="0"/>
  </r>
  <r>
    <s v="E08000001_Number of children with at least one fixed period exclusion during the year_Number"/>
    <s v="E08000001"/>
    <x v="9"/>
    <s v="Academic year"/>
    <s v="2017/18"/>
    <s v="Children outside of mainstream education"/>
    <x v="21"/>
    <s v="Number"/>
    <n v="1378"/>
    <n v="67670"/>
    <n v="27.6"/>
    <s v="20.4 per 1000 0-17 yr olds"/>
    <x v="2447"/>
    <n v="0"/>
  </r>
  <r>
    <s v="E08000002_Number of children with at least one fixed period exclusion during the year_Number"/>
    <s v="E08000002"/>
    <x v="18"/>
    <s v="Academic year"/>
    <s v="2017/18"/>
    <s v="Children outside of mainstream education"/>
    <x v="21"/>
    <s v="Number"/>
    <n v="947"/>
    <n v="43142"/>
    <n v="32.200000000000003"/>
    <s v="22 per 1000 0-17 yr olds"/>
    <x v="2448"/>
    <n v="0"/>
  </r>
  <r>
    <s v="E06000049_Number of children with at least one fixed period exclusion during the year_Number"/>
    <s v="E06000049"/>
    <x v="23"/>
    <s v="Academic year"/>
    <s v="2017/18"/>
    <s v="Children outside of mainstream education"/>
    <x v="21"/>
    <s v="Number"/>
    <n v="1079"/>
    <n v="76523"/>
    <n v="20.2"/>
    <s v="14.1 per 1000 0-17 yr olds"/>
    <x v="2449"/>
    <n v="0"/>
  </r>
  <r>
    <s v="E06000050_Number of children with at least one fixed period exclusion during the year_Number"/>
    <s v="E06000050"/>
    <x v="152"/>
    <s v="Academic year"/>
    <s v="2017/18"/>
    <s v="Children outside of mainstream education"/>
    <x v="21"/>
    <s v="Number"/>
    <n v="824"/>
    <n v="68054"/>
    <n v="16.7"/>
    <s v="12.1 per 1000 0-17 yr olds"/>
    <x v="2450"/>
    <n v="0"/>
  </r>
  <r>
    <s v="E10000006_Number of children with at least one fixed period exclusion during the year_Number"/>
    <s v="E10000006"/>
    <x v="29"/>
    <s v="Academic year"/>
    <s v="2017/18"/>
    <s v="Children outside of mainstream education"/>
    <x v="21"/>
    <s v="Number"/>
    <n v="1556"/>
    <n v="92500"/>
    <n v="22.5"/>
    <s v="16.8 per 1000 0-17 yr olds"/>
    <x v="2451"/>
    <n v="0"/>
  </r>
  <r>
    <s v="E06000006_Number of children with at least one fixed period exclusion during the year_Number"/>
    <s v="E06000006"/>
    <x v="47"/>
    <s v="Academic year"/>
    <s v="2017/18"/>
    <s v="Children outside of mainstream education"/>
    <x v="21"/>
    <s v="Number"/>
    <n v="444"/>
    <n v="28617"/>
    <n v="23.2"/>
    <s v="15.5 per 1000 0-17 yr olds"/>
    <x v="2452"/>
    <n v="0"/>
  </r>
  <r>
    <s v="E08000011_Number of children with at least one fixed period exclusion during the year_Number"/>
    <s v="E08000011"/>
    <x v="66"/>
    <s v="Academic year"/>
    <s v="2017/18"/>
    <s v="Children outside of mainstream education"/>
    <x v="21"/>
    <s v="Number"/>
    <n v="477"/>
    <n v="33477"/>
    <n v="23.7"/>
    <s v="14.2 per 1000 0-17 yr olds"/>
    <x v="2453"/>
    <n v="0"/>
  </r>
  <r>
    <s v="E10000017_Number of children with at least one fixed period exclusion during the year_Number"/>
    <s v="E10000017"/>
    <x v="68"/>
    <s v="Academic year"/>
    <s v="2017/18"/>
    <s v="Children outside of mainstream education"/>
    <x v="21"/>
    <s v="Number"/>
    <n v="3792"/>
    <n v="249727"/>
    <n v="22.2"/>
    <s v="15.2 per 1000 0-17 yr olds"/>
    <x v="2454"/>
    <n v="0"/>
  </r>
  <r>
    <s v="E08000012_Number of children with at least one fixed period exclusion during the year_Number"/>
    <s v="E08000012"/>
    <x v="74"/>
    <s v="Academic year"/>
    <s v="2017/18"/>
    <s v="Children outside of mainstream education"/>
    <x v="21"/>
    <s v="Number"/>
    <n v="1493"/>
    <n v="94902"/>
    <n v="20.8"/>
    <s v="15.7 per 1000 0-17 yr olds"/>
    <x v="2455"/>
    <n v="0"/>
  </r>
  <r>
    <s v="E08000003_Number of children with at least one fixed period exclusion during the year_Number"/>
    <s v="E08000003"/>
    <x v="76"/>
    <s v="Academic year"/>
    <s v="2017/18"/>
    <s v="Children outside of mainstream education"/>
    <x v="21"/>
    <s v="Number"/>
    <n v="2475"/>
    <n v="121962"/>
    <n v="29.1"/>
    <s v="20.3 per 1000 0-17 yr olds"/>
    <x v="2456"/>
    <n v="0"/>
  </r>
  <r>
    <s v="E08000004_Number of children with at least one fixed period exclusion during the year_Number"/>
    <s v="E08000004"/>
    <x v="93"/>
    <s v="Academic year"/>
    <s v="2017/18"/>
    <s v="Children outside of mainstream education"/>
    <x v="21"/>
    <s v="Number"/>
    <n v="863"/>
    <n v="59416"/>
    <n v="19.8"/>
    <s v="14.5 per 1000 0-17 yr olds"/>
    <x v="2457"/>
    <n v="0"/>
  </r>
  <r>
    <s v="E08000005_Number of children with at least one fixed period exclusion during the year_Number"/>
    <s v="E08000005"/>
    <x v="103"/>
    <s v="Academic year"/>
    <s v="2017/18"/>
    <s v="Children outside of mainstream education"/>
    <x v="21"/>
    <s v="Number"/>
    <n v="851"/>
    <n v="52689"/>
    <n v="23.9"/>
    <s v="16.2 per 1000 0-17 yr olds"/>
    <x v="2458"/>
    <n v="0"/>
  </r>
  <r>
    <s v="E08000006_Number of children with at least one fixed period exclusion during the year_Number"/>
    <s v="E08000006"/>
    <x v="106"/>
    <s v="Academic year"/>
    <s v="2017/18"/>
    <s v="Children outside of mainstream education"/>
    <x v="21"/>
    <s v="Number"/>
    <n v="745"/>
    <n v="56566"/>
    <n v="20.9"/>
    <s v="13.2 per 1000 0-17 yr olds"/>
    <x v="2459"/>
    <n v="0"/>
  </r>
  <r>
    <s v="E08000014_Number of children with at least one fixed period exclusion during the year_Number"/>
    <s v="E08000014"/>
    <x v="108"/>
    <s v="Academic year"/>
    <s v="2017/18"/>
    <s v="Children outside of mainstream education"/>
    <x v="21"/>
    <s v="Number"/>
    <n v="667"/>
    <n v="53833"/>
    <n v="16.899999999999999"/>
    <s v="12.4 per 1000 0-17 yr olds"/>
    <x v="2460"/>
    <n v="0"/>
  </r>
  <r>
    <s v="E08000013_Number of children with at least one fixed period exclusion during the year_Number"/>
    <s v="E08000013"/>
    <x v="153"/>
    <s v="Academic year"/>
    <s v="2017/18"/>
    <s v="Children outside of mainstream education"/>
    <x v="21"/>
    <s v="Number"/>
    <n v="736"/>
    <n v="36785"/>
    <n v="27.8"/>
    <s v="20 per 1000 0-17 yr olds"/>
    <x v="2461"/>
    <n v="0"/>
  </r>
  <r>
    <s v="E08000007_Number of children with at least one fixed period exclusion during the year_Number"/>
    <s v="E08000007"/>
    <x v="121"/>
    <s v="Academic year"/>
    <s v="2017/18"/>
    <s v="Children outside of mainstream education"/>
    <x v="21"/>
    <s v="Number"/>
    <n v="920"/>
    <n v="63141"/>
    <n v="22.4"/>
    <s v="14.6 per 1000 0-17 yr olds"/>
    <x v="2462"/>
    <n v="0"/>
  </r>
  <r>
    <s v="E08000008_Number of children with at least one fixed period exclusion during the year_Number"/>
    <s v="E08000008"/>
    <x v="129"/>
    <s v="Academic year"/>
    <s v="2017/18"/>
    <s v="Children outside of mainstream education"/>
    <x v="21"/>
    <s v="Number"/>
    <n v="1245"/>
    <n v="50223"/>
    <n v="34.299999999999997"/>
    <s v="24.8 per 1000 0-17 yr olds"/>
    <x v="2463"/>
    <n v="0"/>
  </r>
  <r>
    <s v="E08000009_Number of children with at least one fixed period exclusion during the year_Number"/>
    <s v="E08000009"/>
    <x v="134"/>
    <s v="Academic year"/>
    <s v="2017/18"/>
    <s v="Children outside of mainstream education"/>
    <x v="21"/>
    <s v="Number"/>
    <n v="709"/>
    <n v="56087"/>
    <n v="17.2"/>
    <s v="12.6 per 1000 0-17 yr olds"/>
    <x v="2464"/>
    <n v="0"/>
  </r>
  <r>
    <s v="E06000007_Number of children with at least one fixed period exclusion during the year_Number"/>
    <s v="E06000007"/>
    <x v="139"/>
    <s v="Academic year"/>
    <s v="2017/18"/>
    <s v="Children outside of mainstream education"/>
    <x v="21"/>
    <s v="Number"/>
    <n v="477"/>
    <n v="44484"/>
    <n v="14.8"/>
    <s v="10.7 per 1000 0-17 yr olds"/>
    <x v="2465"/>
    <n v="0"/>
  </r>
  <r>
    <s v="E08000010_Number of children with at least one fixed period exclusion during the year_Number"/>
    <s v="E08000010"/>
    <x v="144"/>
    <s v="Academic year"/>
    <s v="2017/18"/>
    <s v="Children outside of mainstream education"/>
    <x v="21"/>
    <s v="Number"/>
    <n v="1005"/>
    <n v="68388"/>
    <n v="21.6"/>
    <s v="14.7 per 1000 0-17 yr olds"/>
    <x v="2466"/>
    <n v="0"/>
  </r>
  <r>
    <s v="E08000015_Number of children with at least one fixed period exclusion during the year_Number"/>
    <s v="E08000015"/>
    <x v="147"/>
    <s v="Academic year"/>
    <s v="2017/18"/>
    <s v="Children outside of mainstream education"/>
    <x v="21"/>
    <s v="Number"/>
    <n v="1183"/>
    <n v="67576"/>
    <n v="23.8"/>
    <s v="17.5 per 1000 0-17 yr olds"/>
    <x v="2467"/>
    <n v="0"/>
  </r>
  <r>
    <s v="E08000016_Number of children with at least one fixed period exclusion during the year_Number"/>
    <s v="E08000016"/>
    <x v="2"/>
    <s v="Academic year"/>
    <s v="2017/18"/>
    <s v="Children outside of mainstream education"/>
    <x v="21"/>
    <s v="Number"/>
    <n v="1483"/>
    <n v="50727"/>
    <n v="44"/>
    <s v="29.2 per 1000 0-17 yr olds"/>
    <x v="2468"/>
    <n v="0"/>
  </r>
  <r>
    <s v="E08000032_Number of children with at least one fixed period exclusion during the year_Number"/>
    <s v="E08000032"/>
    <x v="12"/>
    <s v="Academic year"/>
    <s v="2017/18"/>
    <s v="Children outside of mainstream education"/>
    <x v="21"/>
    <s v="Number"/>
    <n v="2578"/>
    <n v="142005"/>
    <n v="26"/>
    <s v="18.2 per 1000 0-17 yr olds"/>
    <x v="2469"/>
    <n v="0"/>
  </r>
  <r>
    <s v="E08000033_Number of children with at least one fixed period exclusion during the year_Number"/>
    <s v="E08000033"/>
    <x v="19"/>
    <s v="Academic year"/>
    <s v="2017/18"/>
    <s v="Children outside of mainstream education"/>
    <x v="21"/>
    <s v="Number"/>
    <n v="719"/>
    <n v="46021"/>
    <n v="19.7"/>
    <s v="15.6 per 1000 0-17 yr olds"/>
    <x v="2470"/>
    <n v="0"/>
  </r>
  <r>
    <s v="E08000017_Number of children with at least one fixed period exclusion during the year_Number"/>
    <s v="E08000017"/>
    <x v="34"/>
    <s v="Academic year"/>
    <s v="2017/18"/>
    <s v="Children outside of mainstream education"/>
    <x v="21"/>
    <s v="Number"/>
    <n v="2411"/>
    <n v="66448"/>
    <n v="50.9"/>
    <s v="36.3 per 1000 0-17 yr olds"/>
    <x v="2471"/>
    <n v="0"/>
  </r>
  <r>
    <s v="E06000011_Number of children with at least one fixed period exclusion during the year_Number"/>
    <s v="E06000011"/>
    <x v="39"/>
    <s v="Academic year"/>
    <s v="2017/18"/>
    <s v="Children outside of mainstream education"/>
    <x v="21"/>
    <s v="Number"/>
    <n v="833"/>
    <n v="62942"/>
    <n v="18.399999999999999"/>
    <s v="13.2 per 1000 0-17 yr olds"/>
    <x v="2472"/>
    <n v="0"/>
  </r>
  <r>
    <s v="E06000010_Number of children with at least one fixed period exclusion during the year_Number"/>
    <s v="E06000010"/>
    <x v="63"/>
    <s v="Academic year"/>
    <s v="2017/18"/>
    <s v="Children outside of mainstream education"/>
    <x v="21"/>
    <s v="Number"/>
    <n v="619"/>
    <n v="57023"/>
    <n v="15.4"/>
    <s v="10.9 per 1000 0-17 yr olds"/>
    <x v="2473"/>
    <n v="0"/>
  </r>
  <r>
    <s v="E08000034_Number of children with at least one fixed period exclusion during the year_Number"/>
    <s v="E08000034"/>
    <x v="65"/>
    <s v="Academic year"/>
    <s v="2017/18"/>
    <s v="Children outside of mainstream education"/>
    <x v="21"/>
    <s v="Number"/>
    <n v="1542"/>
    <n v="100174"/>
    <n v="22.9"/>
    <s v="15.4 per 1000 0-17 yr olds"/>
    <x v="2474"/>
    <n v="0"/>
  </r>
  <r>
    <s v="E08000035_Number of children with at least one fixed period exclusion during the year_Number"/>
    <s v="E08000035"/>
    <x v="69"/>
    <s v="Academic year"/>
    <s v="2017/18"/>
    <s v="Children outside of mainstream education"/>
    <x v="21"/>
    <s v="Number"/>
    <n v="2528"/>
    <n v="168176"/>
    <n v="20.6"/>
    <s v="15 per 1000 0-17 yr olds"/>
    <x v="2475"/>
    <n v="0"/>
  </r>
  <r>
    <s v="E06000012_Number of children with at least one fixed period exclusion during the year_Number"/>
    <s v="E06000012"/>
    <x v="84"/>
    <s v="Academic year"/>
    <s v="2017/18"/>
    <s v="Children outside of mainstream education"/>
    <x v="21"/>
    <s v="Number"/>
    <n v="709"/>
    <n v="34503"/>
    <n v="30"/>
    <s v="20.5 per 1000 0-17 yr olds"/>
    <x v="2476"/>
    <n v="0"/>
  </r>
  <r>
    <s v="E06000013_Number of children with at least one fixed period exclusion during the year_Number"/>
    <s v="E06000013"/>
    <x v="85"/>
    <s v="Academic year"/>
    <s v="2017/18"/>
    <s v="Children outside of mainstream education"/>
    <x v="21"/>
    <s v="Number"/>
    <n v="744"/>
    <n v="35714"/>
    <n v="30.6"/>
    <s v="20.8 per 1000 0-17 yr olds"/>
    <x v="2477"/>
    <n v="0"/>
  </r>
  <r>
    <s v="E10000023_Number of children with at least one fixed period exclusion during the year_Number"/>
    <s v="E10000023"/>
    <x v="88"/>
    <s v="Academic year"/>
    <s v="2017/18"/>
    <s v="Children outside of mainstream education"/>
    <x v="21"/>
    <s v="Number"/>
    <n v="2041"/>
    <n v="117499"/>
    <n v="24.8"/>
    <s v="17.4 per 1000 0-17 yr olds"/>
    <x v="2478"/>
    <n v="0"/>
  </r>
  <r>
    <s v="E08000018_Number of children with at least one fixed period exclusion during the year_Number"/>
    <s v="E08000018"/>
    <x v="104"/>
    <s v="Academic year"/>
    <s v="2017/18"/>
    <s v="Children outside of mainstream education"/>
    <x v="21"/>
    <s v="Number"/>
    <n v="1251"/>
    <n v="57196"/>
    <n v="28.2"/>
    <s v="21.9 per 1000 0-17 yr olds"/>
    <x v="2479"/>
    <n v="0"/>
  </r>
  <r>
    <s v="E08000019_Number of children with at least one fixed period exclusion during the year_Number"/>
    <s v="E08000019"/>
    <x v="109"/>
    <s v="Academic year"/>
    <s v="2017/18"/>
    <s v="Children outside of mainstream education"/>
    <x v="21"/>
    <s v="Number"/>
    <n v="2397"/>
    <n v="117497"/>
    <n v="29.9"/>
    <s v="20.4 per 1000 0-17 yr olds"/>
    <x v="2480"/>
    <n v="0"/>
  </r>
  <r>
    <s v="E08000036_Number of children with at least one fixed period exclusion during the year_Number"/>
    <s v="E08000036"/>
    <x v="135"/>
    <s v="Academic year"/>
    <s v="2017/18"/>
    <s v="Children outside of mainstream education"/>
    <x v="21"/>
    <s v="Number"/>
    <n v="1641"/>
    <n v="72893"/>
    <n v="31.3"/>
    <s v="22.5 per 1000 0-17 yr olds"/>
    <x v="2481"/>
    <n v="0"/>
  </r>
  <r>
    <s v="E06000014_Number of children with at least one fixed period exclusion during the year_Number"/>
    <s v="E06000014"/>
    <x v="151"/>
    <s v="Academic year"/>
    <s v="2017/18"/>
    <s v="Children outside of mainstream education"/>
    <x v="21"/>
    <s v="Number"/>
    <n v="472"/>
    <n v="36572"/>
    <n v="18.8"/>
    <s v="12.9 per 1000 0-17 yr olds"/>
    <x v="2482"/>
    <n v="0"/>
  </r>
  <r>
    <s v="E06000015_Number of children with at least one fixed period exclusion during the year_Number"/>
    <s v="E06000015"/>
    <x v="31"/>
    <s v="Academic year"/>
    <s v="2017/18"/>
    <s v="Children outside of mainstream education"/>
    <x v="21"/>
    <s v="Number"/>
    <n v="1097"/>
    <n v="59899"/>
    <n v="25.8"/>
    <s v="18.3 per 1000 0-17 yr olds"/>
    <x v="2483"/>
    <n v="0"/>
  </r>
  <r>
    <s v="E10000007_Number of children with at least one fixed period exclusion during the year_Number"/>
    <s v="E10000007"/>
    <x v="32"/>
    <s v="Academic year"/>
    <s v="2017/18"/>
    <s v="Children outside of mainstream education"/>
    <x v="21"/>
    <s v="Number"/>
    <n v="2309"/>
    <n v="153272"/>
    <n v="21.7"/>
    <s v="15.1 per 1000 0-17 yr olds"/>
    <x v="2484"/>
    <n v="0"/>
  </r>
  <r>
    <s v="E06000016_Number of children with at least one fixed period exclusion during the year_Number"/>
    <s v="E06000016"/>
    <x v="70"/>
    <s v="Academic year"/>
    <s v="2017/18"/>
    <s v="Children outside of mainstream education"/>
    <x v="21"/>
    <s v="Number"/>
    <n v="1148"/>
    <n v="83994"/>
    <n v="20.5"/>
    <s v="13.7 per 1000 0-17 yr olds"/>
    <x v="2485"/>
    <n v="0"/>
  </r>
  <r>
    <s v="E10000018_Number of children with at least one fixed period exclusion during the year_Number"/>
    <s v="E10000018"/>
    <x v="71"/>
    <s v="Academic year"/>
    <s v="2017/18"/>
    <s v="Children outside of mainstream education"/>
    <x v="21"/>
    <s v="Number"/>
    <n v="1713"/>
    <n v="140307"/>
    <n v="17.600000000000001"/>
    <s v="12.2 per 1000 0-17 yr olds"/>
    <x v="2486"/>
    <n v="0"/>
  </r>
  <r>
    <s v="E10000019_Number of children with at least one fixed period exclusion during the year_Number"/>
    <s v="E10000019"/>
    <x v="73"/>
    <s v="Academic year"/>
    <s v="2017/18"/>
    <s v="Children outside of mainstream education"/>
    <x v="21"/>
    <s v="Number"/>
    <n v="2292"/>
    <n v="145641"/>
    <n v="21.7"/>
    <s v="15.7 per 1000 0-17 yr olds"/>
    <x v="2487"/>
    <n v="0"/>
  </r>
  <r>
    <s v="E10000021_Number of children with at least one fixed period exclusion during the year_Number"/>
    <s v="E10000021"/>
    <x v="89"/>
    <s v="Academic year"/>
    <s v="2017/18"/>
    <s v="Children outside of mainstream education"/>
    <x v="21"/>
    <s v="Number"/>
    <n v="2588"/>
    <n v="170235"/>
    <n v="22.3"/>
    <s v="15.2 per 1000 0-17 yr olds"/>
    <x v="2488"/>
    <n v="0"/>
  </r>
  <r>
    <s v="E06000018_Number of children with at least one fixed period exclusion during the year_Number"/>
    <s v="E06000018"/>
    <x v="91"/>
    <s v="Academic year"/>
    <s v="2017/18"/>
    <s v="Children outside of mainstream education"/>
    <x v="21"/>
    <s v="Number"/>
    <n v="1331"/>
    <n v="68651"/>
    <n v="29.2"/>
    <s v="19.4 per 1000 0-17 yr olds"/>
    <x v="2489"/>
    <n v="0"/>
  </r>
  <r>
    <s v="E10000024_Number of children with at least one fixed period exclusion during the year_Number"/>
    <s v="E10000024"/>
    <x v="92"/>
    <s v="Academic year"/>
    <s v="2017/18"/>
    <s v="Children outside of mainstream education"/>
    <x v="21"/>
    <s v="Number"/>
    <n v="2540"/>
    <n v="166542"/>
    <n v="21.1"/>
    <s v="15.3 per 1000 0-17 yr olds"/>
    <x v="2490"/>
    <n v="0"/>
  </r>
  <r>
    <s v="E06000017_Number of children with at least one fixed period exclusion during the year_Number"/>
    <s v="E06000017"/>
    <x v="105"/>
    <s v="Academic year"/>
    <s v="2017/18"/>
    <s v="Children outside of mainstream education"/>
    <x v="21"/>
    <s v="Number"/>
    <n v="50"/>
    <n v="7807"/>
    <n v="8.9"/>
    <s v="6.4 per 1000 0-17 yr olds"/>
    <x v="2491"/>
    <n v="0"/>
  </r>
  <r>
    <s v="E08000025_Number of children with at least one fixed period exclusion during the year_Number"/>
    <s v="E08000025"/>
    <x v="6"/>
    <s v="Academic year"/>
    <s v="2017/18"/>
    <s v="Children outside of mainstream education"/>
    <x v="21"/>
    <s v="Number"/>
    <n v="5069"/>
    <n v="288388"/>
    <n v="25.4"/>
    <s v="17.6 per 1000 0-17 yr olds"/>
    <x v="2492"/>
    <n v="0"/>
  </r>
  <r>
    <s v="E08000026_Number of children with at least one fixed period exclusion during the year_Number"/>
    <s v="E08000026"/>
    <x v="27"/>
    <s v="Academic year"/>
    <s v="2017/18"/>
    <s v="Children outside of mainstream education"/>
    <x v="21"/>
    <s v="Number"/>
    <n v="1527"/>
    <n v="78994"/>
    <n v="27.4"/>
    <s v="19.3 per 1000 0-17 yr olds"/>
    <x v="2493"/>
    <n v="0"/>
  </r>
  <r>
    <s v="E08000027_Number of children with at least one fixed period exclusion during the year_Number"/>
    <s v="E08000027"/>
    <x v="36"/>
    <s v="Academic year"/>
    <s v="2017/18"/>
    <s v="Children outside of mainstream education"/>
    <x v="21"/>
    <s v="Number"/>
    <n v="1242"/>
    <n v="69265"/>
    <n v="26.2"/>
    <s v="17.9 per 1000 0-17 yr olds"/>
    <x v="2494"/>
    <n v="0"/>
  </r>
  <r>
    <s v="E06000019_Number of children with at least one fixed period exclusion during the year_Number"/>
    <s v="E06000019"/>
    <x v="54"/>
    <s v="Academic year"/>
    <s v="2017/18"/>
    <s v="Children outside of mainstream education"/>
    <x v="21"/>
    <s v="Number"/>
    <n v="483"/>
    <n v="36103"/>
    <n v="20.6"/>
    <s v="13.4 per 1000 0-17 yr olds"/>
    <x v="2495"/>
    <n v="0"/>
  </r>
  <r>
    <s v="E08000028_Number of children with at least one fixed period exclusion during the year_Number"/>
    <s v="E08000028"/>
    <x v="107"/>
    <s v="Academic year"/>
    <s v="2017/18"/>
    <s v="Children outside of mainstream education"/>
    <x v="21"/>
    <s v="Number"/>
    <n v="1308"/>
    <n v="81920"/>
    <n v="22"/>
    <s v="16 per 1000 0-17 yr olds"/>
    <x v="2496"/>
    <n v="0"/>
  </r>
  <r>
    <s v="E06000051_Number of children with at least one fixed period exclusion during the year_Number"/>
    <s v="E06000051"/>
    <x v="110"/>
    <s v="Academic year"/>
    <s v="2017/18"/>
    <s v="Children outside of mainstream education"/>
    <x v="21"/>
    <s v="Number"/>
    <n v="862"/>
    <n v="59839"/>
    <n v="22.1"/>
    <s v="14.4 per 1000 0-17 yr olds"/>
    <x v="2497"/>
    <n v="0"/>
  </r>
  <r>
    <s v="E08000029_Number of children with at least one fixed period exclusion during the year_Number"/>
    <s v="E08000029"/>
    <x v="112"/>
    <s v="Academic year"/>
    <s v="2017/18"/>
    <s v="Children outside of mainstream education"/>
    <x v="21"/>
    <s v="Number"/>
    <n v="919"/>
    <n v="46946"/>
    <n v="23.4"/>
    <s v="19.6 per 1000 0-17 yr olds"/>
    <x v="2498"/>
    <n v="0"/>
  </r>
  <r>
    <s v="E10000028_Number of children with at least one fixed period exclusion during the year_Number"/>
    <s v="E10000028"/>
    <x v="120"/>
    <s v="Academic year"/>
    <s v="2017/18"/>
    <s v="Children outside of mainstream education"/>
    <x v="21"/>
    <s v="Number"/>
    <n v="2832"/>
    <n v="169603"/>
    <n v="24"/>
    <s v="16.7 per 1000 0-17 yr olds"/>
    <x v="2499"/>
    <n v="0"/>
  </r>
  <r>
    <s v="E06000021_Number of children with at least one fixed period exclusion during the year_Number"/>
    <s v="E06000021"/>
    <x v="123"/>
    <s v="Academic year"/>
    <s v="2017/18"/>
    <s v="Children outside of mainstream education"/>
    <x v="21"/>
    <s v="Number"/>
    <n v="1418"/>
    <n v="57549"/>
    <n v="36.1"/>
    <s v="24.6 per 1000 0-17 yr olds"/>
    <x v="2500"/>
    <n v="0"/>
  </r>
  <r>
    <s v="E06000020_Number of children with at least one fixed period exclusion during the year_Number"/>
    <s v="E06000020"/>
    <x v="130"/>
    <s v="Academic year"/>
    <s v="2017/18"/>
    <s v="Children outside of mainstream education"/>
    <x v="21"/>
    <s v="Number"/>
    <n v="840"/>
    <n v="40620"/>
    <n v="28.8"/>
    <s v="20.7 per 1000 0-17 yr olds"/>
    <x v="2501"/>
    <n v="0"/>
  </r>
  <r>
    <s v="E08000030_Number of children with at least one fixed period exclusion during the year_Number"/>
    <s v="E08000030"/>
    <x v="136"/>
    <s v="Academic year"/>
    <s v="2017/18"/>
    <s v="Children outside of mainstream education"/>
    <x v="21"/>
    <s v="Number"/>
    <n v="1075"/>
    <n v="68157"/>
    <n v="21.4"/>
    <s v="15.8 per 1000 0-17 yr olds"/>
    <x v="2502"/>
    <n v="0"/>
  </r>
  <r>
    <s v="E10000031_Number of children with at least one fixed period exclusion during the year_Number"/>
    <s v="E10000031"/>
    <x v="140"/>
    <s v="Academic year"/>
    <s v="2017/18"/>
    <s v="Children outside of mainstream education"/>
    <x v="21"/>
    <s v="Number"/>
    <n v="1521"/>
    <n v="115928"/>
    <n v="18.600000000000001"/>
    <s v="13.1 per 1000 0-17 yr olds"/>
    <x v="2503"/>
    <n v="0"/>
  </r>
  <r>
    <s v="E08000031_Number of children with at least one fixed period exclusion during the year_Number"/>
    <s v="E08000031"/>
    <x v="149"/>
    <s v="Academic year"/>
    <s v="2017/18"/>
    <s v="Children outside of mainstream education"/>
    <x v="21"/>
    <s v="Number"/>
    <n v="1139"/>
    <n v="61244"/>
    <n v="25.8"/>
    <s v="18.6 per 1000 0-17 yr olds"/>
    <x v="2504"/>
    <n v="0"/>
  </r>
  <r>
    <s v="E10000034_Number of children with at least one fixed period exclusion during the year_Number"/>
    <s v="E10000034"/>
    <x v="150"/>
    <s v="Academic year"/>
    <s v="2017/18"/>
    <s v="Children outside of mainstream education"/>
    <x v="21"/>
    <s v="Number"/>
    <n v="1600"/>
    <n v="117783"/>
    <n v="20.2"/>
    <s v="13.6 per 1000 0-17 yr olds"/>
    <x v="2505"/>
    <n v="0"/>
  </r>
  <r>
    <s v="E06000055_Number of children with at least one fixed period exclusion during the year_Number"/>
    <s v="E06000055"/>
    <x v="156"/>
    <s v="Academic year"/>
    <s v="2017/18"/>
    <s v="Children outside of mainstream education"/>
    <x v="21"/>
    <s v="Number"/>
    <n v="594"/>
    <n v="40088"/>
    <n v="21"/>
    <s v="14.8 per 1000 0-17 yr olds"/>
    <x v="2506"/>
    <n v="0"/>
  </r>
  <r>
    <s v="E10000003_Number of children with at least one fixed period exclusion during the year_Number"/>
    <s v="E10000003"/>
    <x v="20"/>
    <s v="Academic year"/>
    <s v="2017/18"/>
    <s v="Children outside of mainstream education"/>
    <x v="21"/>
    <s v="Number"/>
    <n v="1574"/>
    <n v="135719"/>
    <n v="18.5"/>
    <s v="11.6 per 1000 0-17 yr olds"/>
    <x v="2507"/>
    <n v="0"/>
  </r>
  <r>
    <s v="E06000056_Number of children with at least one fixed period exclusion during the year_Number"/>
    <s v="E06000056"/>
    <x v="22"/>
    <s v="Academic year"/>
    <s v="2017/18"/>
    <s v="Children outside of mainstream education"/>
    <x v="21"/>
    <s v="Number"/>
    <n v="952"/>
    <n v="62515"/>
    <n v="21.5"/>
    <s v="15.2 per 1000 0-17 yr olds"/>
    <x v="2508"/>
    <n v="0"/>
  </r>
  <r>
    <s v="E10000012_Number of children with at least one fixed period exclusion during the year_Number"/>
    <s v="E10000012"/>
    <x v="42"/>
    <s v="Academic year"/>
    <s v="2017/18"/>
    <s v="Children outside of mainstream education"/>
    <x v="21"/>
    <s v="Number"/>
    <n v="4417"/>
    <n v="311172"/>
    <n v="21.2"/>
    <s v="14.2 per 1000 0-17 yr olds"/>
    <x v="2509"/>
    <n v="0"/>
  </r>
  <r>
    <s v="E10000015_Number of children with at least one fixed period exclusion during the year_Number"/>
    <s v="E10000015"/>
    <x v="55"/>
    <s v="Academic year"/>
    <s v="2017/18"/>
    <s v="Children outside of mainstream education"/>
    <x v="21"/>
    <s v="Number"/>
    <n v="4017"/>
    <n v="271005"/>
    <n v="20.9"/>
    <s v="14.8 per 1000 0-17 yr olds"/>
    <x v="2510"/>
    <n v="0"/>
  </r>
  <r>
    <s v="E06000032_Number of children with at least one fixed period exclusion during the year_Number"/>
    <s v="E06000032"/>
    <x v="75"/>
    <s v="Academic year"/>
    <s v="2017/18"/>
    <s v="Children outside of mainstream education"/>
    <x v="21"/>
    <s v="Number"/>
    <n v="1104"/>
    <n v="57375"/>
    <n v="29.2"/>
    <s v="19.2 per 1000 0-17 yr olds"/>
    <x v="2511"/>
    <n v="0"/>
  </r>
  <r>
    <s v="E10000020_Number of children with at least one fixed period exclusion during the year_Number"/>
    <s v="E10000020"/>
    <x v="83"/>
    <s v="Academic year"/>
    <s v="2017/18"/>
    <s v="Children outside of mainstream education"/>
    <x v="21"/>
    <s v="Number"/>
    <n v="2817"/>
    <n v="170810"/>
    <n v="24.8"/>
    <s v="16.5 per 1000 0-17 yr olds"/>
    <x v="2512"/>
    <n v="0"/>
  </r>
  <r>
    <s v="E06000031_Number of children with at least one fixed period exclusion during the year_Number"/>
    <s v="E06000031"/>
    <x v="95"/>
    <s v="Academic year"/>
    <s v="2017/18"/>
    <s v="Children outside of mainstream education"/>
    <x v="21"/>
    <s v="Number"/>
    <n v="987"/>
    <n v="51137"/>
    <n v="26.8"/>
    <s v="19.3 per 1000 0-17 yr olds"/>
    <x v="2513"/>
    <n v="0"/>
  </r>
  <r>
    <s v="E06000033_Number of children with at least one fixed period exclusion during the year_Number"/>
    <s v="E06000033"/>
    <x v="117"/>
    <s v="Academic year"/>
    <s v="2017/18"/>
    <s v="Children outside of mainstream education"/>
    <x v="21"/>
    <s v="Number"/>
    <n v="591"/>
    <n v="39540"/>
    <n v="20.100000000000001"/>
    <s v="14.9 per 1000 0-17 yr olds"/>
    <x v="2514"/>
    <n v="0"/>
  </r>
  <r>
    <s v="E10000029_Number of children with at least one fixed period exclusion during the year_Number"/>
    <s v="E10000029"/>
    <x v="124"/>
    <s v="Academic year"/>
    <s v="2017/18"/>
    <s v="Children outside of mainstream education"/>
    <x v="21"/>
    <s v="Number"/>
    <n v="2339"/>
    <n v="152752"/>
    <n v="23"/>
    <s v="15.3 per 1000 0-17 yr olds"/>
    <x v="2515"/>
    <n v="0"/>
  </r>
  <r>
    <s v="E06000034_Number of children with at least one fixed period exclusion during the year_Number"/>
    <s v="E06000034"/>
    <x v="131"/>
    <s v="Academic year"/>
    <s v="2017/18"/>
    <s v="Children outside of mainstream education"/>
    <x v="21"/>
    <s v="Number"/>
    <n v="323"/>
    <n v="43762"/>
    <n v="11.4"/>
    <s v="7.4 per 1000 0-17 yr olds"/>
    <x v="2516"/>
    <n v="0"/>
  </r>
  <r>
    <s v="E09000001_Number of children with at least one fixed period exclusion during the year_Number"/>
    <s v="E09000001"/>
    <x v="25"/>
    <s v="Academic year"/>
    <s v="2017/18"/>
    <s v="Children outside of mainstream education"/>
    <x v="21"/>
    <s v="Number"/>
    <n v="1"/>
    <n v="1453"/>
    <n v="3.5"/>
    <s v="0.7 per 1000 0-17 yr olds"/>
    <x v="2517"/>
    <n v="1"/>
  </r>
  <r>
    <s v="E09000007_Number of children with at least one fixed period exclusion during the year_Number"/>
    <s v="E09000007"/>
    <x v="21"/>
    <s v="Academic year"/>
    <s v="2017/18"/>
    <s v="Children outside of mainstream education"/>
    <x v="21"/>
    <s v="Number"/>
    <n v="655"/>
    <n v="50983"/>
    <n v="29.4"/>
    <s v="12.8 per 1000 0-17 yr olds"/>
    <x v="2518"/>
    <n v="0"/>
  </r>
  <r>
    <s v="E09000012_Number of children with at least one fixed period exclusion during the year_Number"/>
    <s v="E09000012"/>
    <x v="46"/>
    <s v="Academic year"/>
    <s v="2017/18"/>
    <s v="Children outside of mainstream education"/>
    <x v="21"/>
    <s v="Number"/>
    <n v="1183"/>
    <n v="63655"/>
    <n v="34.299999999999997"/>
    <s v="18.6 per 1000 0-17 yr olds"/>
    <x v="2519"/>
    <n v="0"/>
  </r>
  <r>
    <s v="E09000013_Number of children with at least one fixed period exclusion during the year_Number"/>
    <s v="E09000013"/>
    <x v="48"/>
    <s v="Academic year"/>
    <s v="2017/18"/>
    <s v="Children outside of mainstream education"/>
    <x v="21"/>
    <s v="Number"/>
    <n v="615"/>
    <n v="36898"/>
    <n v="30.1"/>
    <s v="16.7 per 1000 0-17 yr olds"/>
    <x v="2520"/>
    <n v="0"/>
  </r>
  <r>
    <s v="E09000014_Number of children with at least one fixed period exclusion during the year_Number"/>
    <s v="E09000014"/>
    <x v="50"/>
    <s v="Academic year"/>
    <s v="2017/18"/>
    <s v="Children outside of mainstream education"/>
    <x v="21"/>
    <s v="Number"/>
    <n v="1050"/>
    <n v="60398"/>
    <n v="27.6"/>
    <s v="17.4 per 1000 0-17 yr olds"/>
    <x v="2521"/>
    <n v="0"/>
  </r>
  <r>
    <s v="E09000019_Number of children with at least one fixed period exclusion during the year_Number"/>
    <s v="E09000019"/>
    <x v="60"/>
    <s v="Academic year"/>
    <s v="2017/18"/>
    <s v="Children outside of mainstream education"/>
    <x v="21"/>
    <s v="Number"/>
    <n v="882"/>
    <n v="42098"/>
    <n v="36"/>
    <s v="21 per 1000 0-17 yr olds"/>
    <x v="2522"/>
    <n v="0"/>
  </r>
  <r>
    <s v="E09000020_Number of children with at least one fixed period exclusion during the year_Number"/>
    <s v="E09000020"/>
    <x v="61"/>
    <s v="Academic year"/>
    <s v="2017/18"/>
    <s v="Children outside of mainstream education"/>
    <x v="21"/>
    <s v="Number"/>
    <n v="452"/>
    <n v="28678"/>
    <n v="35.200000000000003"/>
    <s v="15.8 per 1000 0-17 yr olds"/>
    <x v="2523"/>
    <n v="0"/>
  </r>
  <r>
    <s v="E09000022_Number of children with at least one fixed period exclusion during the year_Number"/>
    <s v="E09000022"/>
    <x v="67"/>
    <s v="Academic year"/>
    <s v="2017/18"/>
    <s v="Children outside of mainstream education"/>
    <x v="21"/>
    <s v="Number"/>
    <n v="911"/>
    <n v="62629"/>
    <n v="24.3"/>
    <s v="14.5 per 1000 0-17 yr olds"/>
    <x v="2524"/>
    <n v="0"/>
  </r>
  <r>
    <s v="E09000023_Number of children with at least one fixed period exclusion during the year_Number"/>
    <s v="E09000023"/>
    <x v="72"/>
    <s v="Academic year"/>
    <s v="2017/18"/>
    <s v="Children outside of mainstream education"/>
    <x v="21"/>
    <s v="Number"/>
    <n v="989"/>
    <n v="68458"/>
    <n v="24.4"/>
    <s v="14.4 per 1000 0-17 yr olds"/>
    <x v="2525"/>
    <n v="0"/>
  </r>
  <r>
    <s v="E09000025_Number of children with at least one fixed period exclusion during the year_Number"/>
    <s v="E09000025"/>
    <x v="82"/>
    <s v="Academic year"/>
    <s v="2017/18"/>
    <s v="Children outside of mainstream education"/>
    <x v="21"/>
    <s v="Number"/>
    <n v="1133"/>
    <n v="86567"/>
    <n v="18.600000000000001"/>
    <s v="13.1 per 1000 0-17 yr olds"/>
    <x v="2526"/>
    <n v="0"/>
  </r>
  <r>
    <s v="E09000028_Number of children with at least one fixed period exclusion during the year_Number"/>
    <s v="E09000028"/>
    <x v="118"/>
    <s v="Academic year"/>
    <s v="2017/18"/>
    <s v="Children outside of mainstream education"/>
    <x v="21"/>
    <s v="Number"/>
    <n v="1066"/>
    <n v="65121"/>
    <n v="25.3"/>
    <s v="16.4 per 1000 0-17 yr olds"/>
    <x v="2527"/>
    <n v="0"/>
  </r>
  <r>
    <s v="E09000030_Number of children with at least one fixed period exclusion during the year_Number"/>
    <s v="E09000030"/>
    <x v="133"/>
    <s v="Academic year"/>
    <s v="2017/18"/>
    <s v="Children outside of mainstream education"/>
    <x v="21"/>
    <s v="Number"/>
    <n v="781"/>
    <n v="70973"/>
    <n v="17.7"/>
    <s v="11 per 1000 0-17 yr olds"/>
    <x v="2528"/>
    <n v="0"/>
  </r>
  <r>
    <s v="E09000032_Number of children with at least one fixed period exclusion during the year_Number"/>
    <s v="E09000032"/>
    <x v="138"/>
    <s v="Academic year"/>
    <s v="2017/18"/>
    <s v="Children outside of mainstream education"/>
    <x v="21"/>
    <s v="Number"/>
    <n v="544"/>
    <n v="63840"/>
    <n v="16.2"/>
    <s v="8.5 per 1000 0-17 yr olds"/>
    <x v="2529"/>
    <n v="0"/>
  </r>
  <r>
    <s v="E09000033_Number of children with at least one fixed period exclusion during the year_Number"/>
    <s v="E09000033"/>
    <x v="143"/>
    <s v="Academic year"/>
    <s v="2017/18"/>
    <s v="Children outside of mainstream education"/>
    <x v="21"/>
    <s v="Number"/>
    <n v="835"/>
    <n v="47445"/>
    <n v="37.299999999999997"/>
    <s v="17.6 per 1000 0-17 yr olds"/>
    <x v="2530"/>
    <n v="0"/>
  </r>
  <r>
    <s v="E09000002_Number of children with at least one fixed period exclusion during the year_Number"/>
    <s v="E09000002"/>
    <x v="0"/>
    <s v="Academic year"/>
    <s v="2017/18"/>
    <s v="Children outside of mainstream education"/>
    <x v="21"/>
    <s v="Number"/>
    <n v="458"/>
    <n v="63401"/>
    <n v="10.6"/>
    <s v="7.2 per 1000 0-17 yr olds"/>
    <x v="2531"/>
    <n v="0"/>
  </r>
  <r>
    <s v="E09000003_Number of children with at least one fixed period exclusion during the year_Number"/>
    <s v="E09000003"/>
    <x v="1"/>
    <s v="Academic year"/>
    <s v="2017/18"/>
    <s v="Children outside of mainstream education"/>
    <x v="21"/>
    <s v="Number"/>
    <n v="1020"/>
    <n v="92701"/>
    <n v="17.600000000000001"/>
    <s v="11 per 1000 0-17 yr olds"/>
    <x v="2532"/>
    <n v="0"/>
  </r>
  <r>
    <s v="E09000004_Number of children with at least one fixed period exclusion during the year_Number"/>
    <s v="E09000004"/>
    <x v="5"/>
    <s v="Academic year"/>
    <s v="2017/18"/>
    <s v="Children outside of mainstream education"/>
    <x v="21"/>
    <s v="Number"/>
    <n v="1005"/>
    <n v="56853"/>
    <n v="23"/>
    <s v="17.7 per 1000 0-17 yr olds"/>
    <x v="2533"/>
    <n v="0"/>
  </r>
  <r>
    <s v="E09000005_Number of children with at least one fixed period exclusion during the year_Number"/>
    <s v="E09000005"/>
    <x v="13"/>
    <s v="Academic year"/>
    <s v="2017/18"/>
    <s v="Children outside of mainstream education"/>
    <x v="21"/>
    <s v="Number"/>
    <n v="1020"/>
    <n v="77893"/>
    <n v="21.3"/>
    <s v="13.1 per 1000 0-17 yr olds"/>
    <x v="2534"/>
    <n v="0"/>
  </r>
  <r>
    <s v="E09000006_Number of children with at least one fixed period exclusion during the year_Number"/>
    <s v="E09000006"/>
    <x v="16"/>
    <s v="Academic year"/>
    <s v="2017/18"/>
    <s v="Children outside of mainstream education"/>
    <x v="21"/>
    <s v="Number"/>
    <n v="915"/>
    <n v="75055"/>
    <n v="18"/>
    <s v="12.2 per 1000 0-17 yr olds"/>
    <x v="2535"/>
    <n v="0"/>
  </r>
  <r>
    <s v="E09000008_Number of children with at least one fixed period exclusion during the year_Number"/>
    <s v="E09000008"/>
    <x v="28"/>
    <s v="Academic year"/>
    <s v="2017/18"/>
    <s v="Children outside of mainstream education"/>
    <x v="21"/>
    <s v="Number"/>
    <n v="1341"/>
    <n v="94702"/>
    <n v="23.5"/>
    <s v="14.2 per 1000 0-17 yr olds"/>
    <x v="2536"/>
    <n v="0"/>
  </r>
  <r>
    <s v="E09000009_Number of children with at least one fixed period exclusion during the year_Number"/>
    <s v="E09000009"/>
    <x v="38"/>
    <s v="Academic year"/>
    <s v="2017/18"/>
    <s v="Children outside of mainstream education"/>
    <x v="21"/>
    <s v="Number"/>
    <n v="907"/>
    <n v="81732"/>
    <n v="16.899999999999999"/>
    <s v="11.1 per 1000 0-17 yr olds"/>
    <x v="2537"/>
    <n v="0"/>
  </r>
  <r>
    <s v="E09000010_Number of children with at least one fixed period exclusion during the year_Number"/>
    <s v="E09000010"/>
    <x v="41"/>
    <s v="Academic year"/>
    <s v="2017/18"/>
    <s v="Children outside of mainstream education"/>
    <x v="21"/>
    <s v="Number"/>
    <n v="2026"/>
    <n v="84497"/>
    <n v="34.9"/>
    <s v="24 per 1000 0-17 yr olds"/>
    <x v="2538"/>
    <n v="0"/>
  </r>
  <r>
    <s v="E09000011_Number of children with at least one fixed period exclusion during the year_Number"/>
    <s v="E09000011"/>
    <x v="45"/>
    <s v="Academic year"/>
    <s v="2017/18"/>
    <s v="Children outside of mainstream education"/>
    <x v="21"/>
    <s v="Number"/>
    <n v="1032"/>
    <n v="68917"/>
    <n v="24.1"/>
    <s v="15 per 1000 0-17 yr olds"/>
    <x v="2539"/>
    <n v="0"/>
  </r>
  <r>
    <s v="E09000015_Number of children with at least one fixed period exclusion during the year_Number"/>
    <s v="E09000015"/>
    <x v="51"/>
    <s v="Academic year"/>
    <s v="2017/18"/>
    <s v="Children outside of mainstream education"/>
    <x v="21"/>
    <s v="Number"/>
    <n v="590"/>
    <n v="58373"/>
    <n v="16.3"/>
    <s v="10.1 per 1000 0-17 yr olds"/>
    <x v="2540"/>
    <n v="0"/>
  </r>
  <r>
    <s v="E09000016_Number of children with at least one fixed period exclusion during the year_Number"/>
    <s v="E09000016"/>
    <x v="53"/>
    <s v="Academic year"/>
    <s v="2017/18"/>
    <s v="Children outside of mainstream education"/>
    <x v="21"/>
    <s v="Number"/>
    <n v="697"/>
    <n v="57541"/>
    <n v="17.8"/>
    <s v="12.1 per 1000 0-17 yr olds"/>
    <x v="2541"/>
    <n v="0"/>
  </r>
  <r>
    <s v="E09000017_Number of children with at least one fixed period exclusion during the year_Number"/>
    <s v="E09000017"/>
    <x v="56"/>
    <s v="Academic year"/>
    <s v="2017/18"/>
    <s v="Children outside of mainstream education"/>
    <x v="21"/>
    <s v="Number"/>
    <n v="941"/>
    <n v="73377"/>
    <n v="18.100000000000001"/>
    <s v="12.8 per 1000 0-17 yr olds"/>
    <x v="2542"/>
    <n v="0"/>
  </r>
  <r>
    <s v="E09000018_Number of children with at least one fixed period exclusion during the year_Number"/>
    <s v="E09000018"/>
    <x v="57"/>
    <s v="Academic year"/>
    <s v="2017/18"/>
    <s v="Children outside of mainstream education"/>
    <x v="21"/>
    <s v="Number"/>
    <n v="865"/>
    <n v="64898"/>
    <n v="19.899999999999999"/>
    <s v="13.3 per 1000 0-17 yr olds"/>
    <x v="2543"/>
    <n v="0"/>
  </r>
  <r>
    <s v="E09000021_Number of children with at least one fixed period exclusion during the year_Number"/>
    <s v="E09000021"/>
    <x v="64"/>
    <s v="Academic year"/>
    <s v="2017/18"/>
    <s v="Children outside of mainstream education"/>
    <x v="21"/>
    <s v="Number"/>
    <n v="301"/>
    <n v="38977"/>
    <n v="11.8"/>
    <s v="7.7 per 1000 0-17 yr olds"/>
    <x v="2544"/>
    <n v="0"/>
  </r>
  <r>
    <s v="E09000024_Number of children with at least one fixed period exclusion during the year_Number"/>
    <s v="E09000024"/>
    <x v="78"/>
    <s v="Academic year"/>
    <s v="2017/18"/>
    <s v="Children outside of mainstream education"/>
    <x v="21"/>
    <s v="Number"/>
    <n v="522"/>
    <n v="47266"/>
    <n v="18.2"/>
    <s v="11 per 1000 0-17 yr olds"/>
    <x v="2545"/>
    <n v="0"/>
  </r>
  <r>
    <s v="E09000026_Number of children with at least one fixed period exclusion during the year_Number"/>
    <s v="E09000026"/>
    <x v="100"/>
    <s v="Academic year"/>
    <s v="2017/18"/>
    <s v="Children outside of mainstream education"/>
    <x v="21"/>
    <s v="Number"/>
    <n v="984"/>
    <n v="76159"/>
    <n v="17.399999999999999"/>
    <s v="12.9 per 1000 0-17 yr olds"/>
    <x v="2546"/>
    <n v="0"/>
  </r>
  <r>
    <s v="E09000027_Number of children with at least one fixed period exclusion during the year_Number"/>
    <s v="E09000027"/>
    <x v="102"/>
    <s v="Academic year"/>
    <s v="2017/18"/>
    <s v="Children outside of mainstream education"/>
    <x v="21"/>
    <s v="Number"/>
    <n v="425"/>
    <n v="45525"/>
    <n v="15.7"/>
    <s v="9.3 per 1000 0-17 yr olds"/>
    <x v="2547"/>
    <n v="0"/>
  </r>
  <r>
    <s v="E09000029_Number of children with at least one fixed period exclusion during the year_Number"/>
    <s v="E09000029"/>
    <x v="127"/>
    <s v="Academic year"/>
    <s v="2017/18"/>
    <s v="Children outside of mainstream education"/>
    <x v="21"/>
    <s v="Number"/>
    <n v="674"/>
    <n v="47941"/>
    <n v="17.7"/>
    <s v="14.1 per 1000 0-17 yr olds"/>
    <x v="2548"/>
    <n v="0"/>
  </r>
  <r>
    <s v="E09000031_Number of children with at least one fixed period exclusion during the year_Number"/>
    <s v="E09000031"/>
    <x v="137"/>
    <s v="Academic year"/>
    <s v="2017/18"/>
    <s v="Children outside of mainstream education"/>
    <x v="21"/>
    <s v="Number"/>
    <n v="1133"/>
    <n v="67017"/>
    <n v="26.5"/>
    <s v="16.9 per 1000 0-17 yr olds"/>
    <x v="2549"/>
    <n v="0"/>
  </r>
  <r>
    <s v="E06000036_Number of children with at least one fixed period exclusion during the year_Number"/>
    <s v="E06000036"/>
    <x v="11"/>
    <s v="Academic year"/>
    <s v="2017/18"/>
    <s v="Children outside of mainstream education"/>
    <x v="21"/>
    <s v="Number"/>
    <n v="414"/>
    <n v="28336"/>
    <n v="23.1"/>
    <s v="14.6 per 1000 0-17 yr olds"/>
    <x v="2550"/>
    <n v="0"/>
  </r>
  <r>
    <s v="E06000043_Number of children with at least one fixed period exclusion during the year_Number"/>
    <s v="E06000043"/>
    <x v="14"/>
    <s v="Academic year"/>
    <s v="2017/18"/>
    <s v="Children outside of mainstream education"/>
    <x v="21"/>
    <s v="Number"/>
    <n v="749"/>
    <n v="51005"/>
    <n v="23.4"/>
    <s v="14.7 per 1000 0-17 yr olds"/>
    <x v="2551"/>
    <n v="0"/>
  </r>
  <r>
    <s v="E10000002_Number of children with at least one fixed period exclusion during the year_Number"/>
    <s v="E10000002"/>
    <x v="17"/>
    <s v="Academic year"/>
    <s v="2017/18"/>
    <s v="Children outside of mainstream education"/>
    <x v="21"/>
    <s v="Number"/>
    <n v="1502"/>
    <n v="124321"/>
    <n v="17.8"/>
    <s v="12.1 per 1000 0-17 yr olds"/>
    <x v="2552"/>
    <n v="0"/>
  </r>
  <r>
    <s v="E10000011_Number of children with at least one fixed period exclusion during the year_Number"/>
    <s v="E10000011"/>
    <x v="40"/>
    <s v="Academic year"/>
    <s v="2017/18"/>
    <s v="Children outside of mainstream education"/>
    <x v="21"/>
    <s v="Number"/>
    <n v="1707"/>
    <n v="106378"/>
    <n v="25.5"/>
    <s v="16 per 1000 0-17 yr olds"/>
    <x v="2553"/>
    <n v="0"/>
  </r>
  <r>
    <s v="E10000014_Number of children with at least one fixed period exclusion during the year_Number"/>
    <s v="E10000014"/>
    <x v="49"/>
    <s v="Academic year"/>
    <s v="2017/18"/>
    <s v="Children outside of mainstream education"/>
    <x v="21"/>
    <s v="Number"/>
    <n v="3753"/>
    <n v="284002"/>
    <n v="21.3"/>
    <s v="13.2 per 1000 0-17 yr olds"/>
    <x v="2554"/>
    <n v="0"/>
  </r>
  <r>
    <s v="E06000046_Number of children with at least one fixed period exclusion during the year_Number"/>
    <s v="E06000046"/>
    <x v="58"/>
    <s v="Academic year"/>
    <s v="2017/18"/>
    <s v="Children outside of mainstream education"/>
    <x v="21"/>
    <s v="Number"/>
    <n v="443"/>
    <n v="24869"/>
    <n v="26.5"/>
    <s v="17.8 per 1000 0-17 yr olds"/>
    <x v="2555"/>
    <n v="0"/>
  </r>
  <r>
    <s v="E10000016_Number of children with at least one fixed period exclusion during the year_Number"/>
    <s v="E10000016"/>
    <x v="62"/>
    <s v="Academic year"/>
    <s v="2017/18"/>
    <s v="Children outside of mainstream education"/>
    <x v="21"/>
    <s v="Number"/>
    <n v="5286"/>
    <n v="340140"/>
    <n v="22.8"/>
    <s v="15.5 per 1000 0-17 yr olds"/>
    <x v="2556"/>
    <n v="0"/>
  </r>
  <r>
    <s v="E06000035_Number of children with at least one fixed period exclusion during the year_Number"/>
    <s v="E06000035"/>
    <x v="77"/>
    <s v="Academic year"/>
    <s v="2017/18"/>
    <s v="Children outside of mainstream education"/>
    <x v="21"/>
    <s v="Number"/>
    <n v="1240"/>
    <n v="64391"/>
    <n v="27.2"/>
    <s v="19.3 per 1000 0-17 yr olds"/>
    <x v="2557"/>
    <n v="0"/>
  </r>
  <r>
    <s v="E06000042_Number of children with at least one fixed period exclusion during the year_Number"/>
    <s v="E06000042"/>
    <x v="80"/>
    <s v="Academic year"/>
    <s v="2017/18"/>
    <s v="Children outside of mainstream education"/>
    <x v="21"/>
    <s v="Number"/>
    <n v="1237"/>
    <n v="68278"/>
    <n v="26.4"/>
    <s v="18.1 per 1000 0-17 yr olds"/>
    <x v="2558"/>
    <n v="0"/>
  </r>
  <r>
    <s v="E10000025_Number of children with at least one fixed period exclusion during the year_Number"/>
    <s v="E10000025"/>
    <x v="94"/>
    <s v="Academic year"/>
    <s v="2017/18"/>
    <s v="Children outside of mainstream education"/>
    <x v="21"/>
    <s v="Number"/>
    <n v="1984"/>
    <n v="144788"/>
    <n v="21.2"/>
    <s v="13.7 per 1000 0-17 yr olds"/>
    <x v="2559"/>
    <n v="0"/>
  </r>
  <r>
    <s v="E06000044_Number of children with at least one fixed period exclusion during the year_Number"/>
    <s v="E06000044"/>
    <x v="98"/>
    <s v="Academic year"/>
    <s v="2017/18"/>
    <s v="Children outside of mainstream education"/>
    <x v="21"/>
    <s v="Number"/>
    <n v="847"/>
    <n v="44046"/>
    <n v="32.6"/>
    <s v="19.2 per 1000 0-17 yr olds"/>
    <x v="2560"/>
    <n v="0"/>
  </r>
  <r>
    <s v="E06000038_Number of children with at least one fixed period exclusion during the year_Number"/>
    <s v="E06000038"/>
    <x v="99"/>
    <s v="Academic year"/>
    <s v="2017/18"/>
    <s v="Children outside of mainstream education"/>
    <x v="21"/>
    <s v="Number"/>
    <n v="482"/>
    <n v="37080"/>
    <n v="21.9"/>
    <s v="13 per 1000 0-17 yr olds"/>
    <x v="2561"/>
    <n v="0"/>
  </r>
  <r>
    <s v="E06000039_Number of children with at least one fixed period exclusion during the year_Number"/>
    <s v="E06000039"/>
    <x v="111"/>
    <s v="Academic year"/>
    <s v="2017/18"/>
    <s v="Children outside of mainstream education"/>
    <x v="21"/>
    <s v="Number"/>
    <n v="481"/>
    <n v="42699"/>
    <n v="15.9"/>
    <s v="11.3 per 1000 0-17 yr olds"/>
    <x v="2562"/>
    <n v="0"/>
  </r>
  <r>
    <s v="E06000045_Number of children with at least one fixed period exclusion during the year_Number"/>
    <s v="E06000045"/>
    <x v="116"/>
    <s v="Academic year"/>
    <s v="2017/18"/>
    <s v="Children outside of mainstream education"/>
    <x v="21"/>
    <s v="Number"/>
    <n v="686"/>
    <n v="50832"/>
    <n v="21.7"/>
    <s v="13.5 per 1000 0-17 yr olds"/>
    <x v="2563"/>
    <n v="0"/>
  </r>
  <r>
    <s v="E10000030_Number of children with at least one fixed period exclusion during the year_Number"/>
    <s v="E10000030"/>
    <x v="126"/>
    <s v="Academic year"/>
    <s v="2017/18"/>
    <s v="Children outside of mainstream education"/>
    <x v="21"/>
    <s v="Number"/>
    <n v="2694"/>
    <n v="261905"/>
    <n v="17.399999999999999"/>
    <s v="10.3 per 1000 0-17 yr olds"/>
    <x v="2564"/>
    <n v="0"/>
  </r>
  <r>
    <s v="E06000037_Number of children with at least one fixed period exclusion during the year_Number"/>
    <s v="E06000037"/>
    <x v="141"/>
    <s v="Academic year"/>
    <s v="2017/18"/>
    <s v="Children outside of mainstream education"/>
    <x v="21"/>
    <s v="Number"/>
    <n v="546"/>
    <n v="35623"/>
    <n v="21.2"/>
    <s v="15.3 per 1000 0-17 yr olds"/>
    <x v="2565"/>
    <n v="0"/>
  </r>
  <r>
    <s v="E10000032_Number of children with at least one fixed period exclusion during the year_Number"/>
    <s v="E10000032"/>
    <x v="142"/>
    <s v="Academic year"/>
    <s v="2017/18"/>
    <s v="Children outside of mainstream education"/>
    <x v="21"/>
    <s v="Number"/>
    <n v="2341"/>
    <n v="174672"/>
    <n v="20.8"/>
    <s v="13.4 per 1000 0-17 yr olds"/>
    <x v="2566"/>
    <n v="0"/>
  </r>
  <r>
    <s v="E06000040_Number of children with at least one fixed period exclusion during the year_Number"/>
    <s v="E06000040"/>
    <x v="146"/>
    <s v="Academic year"/>
    <s v="2017/18"/>
    <s v="Children outside of mainstream education"/>
    <x v="21"/>
    <s v="Number"/>
    <n v="385"/>
    <n v="34604"/>
    <n v="17.8"/>
    <s v="11.1 per 1000 0-17 yr olds"/>
    <x v="2567"/>
    <n v="0"/>
  </r>
  <r>
    <s v="E06000041_Number of children with at least one fixed period exclusion during the year_Number"/>
    <s v="E06000041"/>
    <x v="148"/>
    <s v="Academic year"/>
    <s v="2017/18"/>
    <s v="Children outside of mainstream education"/>
    <x v="21"/>
    <s v="Number"/>
    <n v="351"/>
    <n v="39532"/>
    <n v="13.3"/>
    <s v="8.9 per 1000 0-17 yr olds"/>
    <x v="2568"/>
    <n v="0"/>
  </r>
  <r>
    <s v="E06000022_Number of children with at least one fixed period exclusion during the year_Number"/>
    <s v="E06000022"/>
    <x v="3"/>
    <s v="Academic year"/>
    <s v="2017/18"/>
    <s v="Children outside of mainstream education"/>
    <x v="21"/>
    <s v="Number"/>
    <n v="762"/>
    <n v="35946"/>
    <n v="28.3"/>
    <s v="21.2 per 1000 0-17 yr olds"/>
    <x v="2569"/>
    <n v="0"/>
  </r>
  <r>
    <s v="E06000028_Number of children with at least one fixed period exclusion during the year_Number"/>
    <s v="E06000028"/>
    <x v="10"/>
    <s v="Academic year"/>
    <s v="2017/18"/>
    <s v="Children outside of mainstream education"/>
    <x v="21"/>
    <s v="Number"/>
    <n v="671"/>
    <n v="36373"/>
    <n v="28.6"/>
    <s v="18.4 per 1000 0-17 yr olds"/>
    <x v="2570"/>
    <n v="0"/>
  </r>
  <r>
    <s v="E06000023_Number of children with at least one fixed period exclusion during the year_Number"/>
    <s v="E06000023"/>
    <x v="15"/>
    <s v="Academic year"/>
    <s v="2017/18"/>
    <s v="Children outside of mainstream education"/>
    <x v="21"/>
    <s v="Number"/>
    <n v="2123"/>
    <n v="94016"/>
    <n v="36.299999999999997"/>
    <s v="22.6 per 1000 0-17 yr olds"/>
    <x v="2571"/>
    <n v="0"/>
  </r>
  <r>
    <s v="E06000052_Number of children with at least one fixed period exclusion during the year_Number"/>
    <s v="E06000052"/>
    <x v="26"/>
    <s v="Academic year"/>
    <s v="2017/18"/>
    <s v="Children outside of mainstream education"/>
    <x v="21"/>
    <s v="Number"/>
    <n v="1330"/>
    <n v="107810"/>
    <n v="18.3"/>
    <s v="12.3 per 1000 0-17 yr olds"/>
    <x v="2572"/>
    <n v="0"/>
  </r>
  <r>
    <s v="E10000008_Number of children with at least one fixed period exclusion during the year_Number"/>
    <s v="E10000008"/>
    <x v="33"/>
    <s v="Academic year"/>
    <s v="2017/18"/>
    <s v="Children outside of mainstream education"/>
    <x v="21"/>
    <s v="Number"/>
    <n v="2062"/>
    <n v="145878"/>
    <n v="20.9"/>
    <s v="14.1 per 1000 0-17 yr olds"/>
    <x v="2573"/>
    <n v="0"/>
  </r>
  <r>
    <s v="E10000009_Number of children with at least one fixed period exclusion during the year_Number"/>
    <s v="E10000009"/>
    <x v="35"/>
    <s v="Academic year"/>
    <s v="2017/18"/>
    <s v="Children outside of mainstream education"/>
    <x v="21"/>
    <s v="Number"/>
    <n v="1524"/>
    <n v="76699"/>
    <n v="27.2"/>
    <s v="19.9 per 1000 0-17 yr olds"/>
    <x v="2574"/>
    <n v="0"/>
  </r>
  <r>
    <s v="E10000013_Number of children with at least one fixed period exclusion during the year_Number"/>
    <s v="E10000013"/>
    <x v="44"/>
    <s v="Academic year"/>
    <s v="2017/18"/>
    <s v="Children outside of mainstream education"/>
    <x v="21"/>
    <s v="Number"/>
    <n v="1807"/>
    <n v="128136"/>
    <n v="20.8"/>
    <s v="14.1 per 1000 0-17 yr olds"/>
    <x v="2575"/>
    <n v="0"/>
  </r>
  <r>
    <s v="E06000053_Number of children with at least one fixed period exclusion during the year_Number"/>
    <s v="E06000053"/>
    <x v="59"/>
    <s v="Academic year"/>
    <s v="2017/18"/>
    <s v="Children outside of mainstream education"/>
    <x v="21"/>
    <s v="Number"/>
    <n v="2"/>
    <n v="368"/>
    <n v="7.4"/>
    <s v="5.4 per 1000 0-17 yr olds"/>
    <x v="2576"/>
    <n v="1"/>
  </r>
  <r>
    <s v="E06000024_Number of children with at least one fixed period exclusion during the year_Number"/>
    <s v="E06000024"/>
    <x v="86"/>
    <s v="Academic year"/>
    <s v="2017/18"/>
    <s v="Children outside of mainstream education"/>
    <x v="21"/>
    <s v="Number"/>
    <n v="712"/>
    <n v="43435"/>
    <n v="23.6"/>
    <s v="16.4 per 1000 0-17 yr olds"/>
    <x v="2577"/>
    <n v="0"/>
  </r>
  <r>
    <s v="E06000026_Number of children with at least one fixed period exclusion during the year_Number"/>
    <s v="E06000026"/>
    <x v="96"/>
    <s v="Academic year"/>
    <s v="2017/18"/>
    <s v="Children outside of mainstream education"/>
    <x v="21"/>
    <s v="Number"/>
    <n v="1185"/>
    <n v="52552"/>
    <n v="30.5"/>
    <s v="22.5 per 1000 0-17 yr olds"/>
    <x v="2578"/>
    <n v="0"/>
  </r>
  <r>
    <s v="E06000029_Number of children with at least one fixed period exclusion during the year_Number"/>
    <s v="E06000029"/>
    <x v="97"/>
    <s v="Academic year"/>
    <s v="2017/18"/>
    <s v="Children outside of mainstream education"/>
    <x v="21"/>
    <s v="Number"/>
    <n v="442"/>
    <n v="30188"/>
    <n v="22.8"/>
    <s v="14.6 per 1000 0-17 yr olds"/>
    <x v="2579"/>
    <n v="0"/>
  </r>
  <r>
    <s v="E10000027_Number of children with at least one fixed period exclusion during the year_Number"/>
    <s v="E10000027"/>
    <x v="113"/>
    <s v="Academic year"/>
    <s v="2017/18"/>
    <s v="Children outside of mainstream education"/>
    <x v="21"/>
    <s v="Number"/>
    <n v="2150"/>
    <n v="110700"/>
    <n v="30.9"/>
    <s v="19.4 per 1000 0-17 yr olds"/>
    <x v="2580"/>
    <n v="0"/>
  </r>
  <r>
    <s v="E06000025_Number of children with at least one fixed period exclusion during the year_Number"/>
    <s v="E06000025"/>
    <x v="114"/>
    <s v="Academic year"/>
    <s v="2017/18"/>
    <s v="Children outside of mainstream education"/>
    <x v="21"/>
    <s v="Number"/>
    <n v="1093"/>
    <n v="58867"/>
    <n v="27.9"/>
    <s v="18.6 per 1000 0-17 yr olds"/>
    <x v="2581"/>
    <n v="0"/>
  </r>
  <r>
    <s v="E06000030_Number of children with at least one fixed period exclusion during the year_Number"/>
    <s v="E06000030"/>
    <x v="128"/>
    <s v="Academic year"/>
    <s v="2017/18"/>
    <s v="Children outside of mainstream education"/>
    <x v="21"/>
    <s v="Number"/>
    <n v="843"/>
    <n v="50239"/>
    <n v="24.8"/>
    <s v="16.8 per 1000 0-17 yr olds"/>
    <x v="2582"/>
    <n v="0"/>
  </r>
  <r>
    <s v="E06000027_Number of children with at least one fixed period exclusion during the year_Number"/>
    <s v="E06000027"/>
    <x v="132"/>
    <s v="Academic year"/>
    <s v="2017/18"/>
    <s v="Children outside of mainstream education"/>
    <x v="21"/>
    <s v="Number"/>
    <n v="626"/>
    <n v="25423"/>
    <n v="31.6"/>
    <s v="24.6 per 1000 0-17 yr olds"/>
    <x v="2583"/>
    <n v="0"/>
  </r>
  <r>
    <s v="E06000054_Number of children with at least one fixed period exclusion during the year_Number"/>
    <s v="E06000054"/>
    <x v="145"/>
    <s v="Academic year"/>
    <s v="2017/18"/>
    <s v="Children outside of mainstream education"/>
    <x v="21"/>
    <s v="Number"/>
    <n v="1682"/>
    <n v="105692"/>
    <n v="24.7"/>
    <s v="15.9 per 1000 0-17 yr olds"/>
    <x v="2584"/>
    <n v="0"/>
  </r>
  <r>
    <s v="E09000001_Estimated number of young carers supported by LAs_Number"/>
    <s v="E09000001"/>
    <x v="25"/>
    <s v="Financial year"/>
    <s v="2018/19"/>
    <s v="Children caring for others"/>
    <x v="22"/>
    <s v="Number"/>
    <n v="0"/>
    <n v="1453"/>
    <n v="0"/>
    <s v="0 per 1000 5-17 yr olds"/>
    <x v="295"/>
    <n v="1"/>
  </r>
  <r>
    <s v="E09000007_Estimated number of young carers supported by LAs_Number"/>
    <s v="E09000007"/>
    <x v="21"/>
    <s v="Financial year"/>
    <s v="2018/19"/>
    <s v="Children caring for others"/>
    <x v="22"/>
    <s v="Number"/>
    <n v="34"/>
    <n v="50983"/>
    <n v="0.92031182330012995"/>
    <s v="0.92 per 1000 5-17 yr olds"/>
    <x v="2585"/>
    <n v="0"/>
  </r>
  <r>
    <s v="E09000011_Estimated number of young carers supported by LAs_Number"/>
    <s v="E09000011"/>
    <x v="45"/>
    <s v="Financial year"/>
    <s v="2018/19"/>
    <s v="Children caring for others"/>
    <x v="22"/>
    <s v="Number"/>
    <n v="191"/>
    <n v="68917"/>
    <n v="4.0669448939613302"/>
    <s v="4.07 per 1000 5-17 yr olds"/>
    <x v="2586"/>
    <n v="0"/>
  </r>
  <r>
    <s v="E09000012_Estimated number of young carers supported by LAs_Number"/>
    <s v="E09000012"/>
    <x v="46"/>
    <s v="Financial year"/>
    <s v="2018/19"/>
    <s v="Children caring for others"/>
    <x v="22"/>
    <s v="Number"/>
    <n v="250"/>
    <n v="63655"/>
    <n v="5.7698077500057696"/>
    <s v="5.77 per 1000 5-17 yr olds"/>
    <x v="2587"/>
    <n v="0"/>
  </r>
  <r>
    <s v="E09000013_Estimated number of young carers supported by LAs_Number"/>
    <s v="E09000013"/>
    <x v="48"/>
    <s v="Financial year"/>
    <s v="2018/19"/>
    <s v="Children caring for others"/>
    <x v="22"/>
    <s v="Number"/>
    <n v="0"/>
    <n v="36898"/>
    <n v="0"/>
    <s v="0 per 1000 5-17 yr olds"/>
    <x v="295"/>
    <n v="0"/>
  </r>
  <r>
    <s v="E09000019_Estimated number of young carers supported by LAs_Number"/>
    <s v="E09000019"/>
    <x v="60"/>
    <s v="Financial year"/>
    <s v="2018/19"/>
    <s v="Children caring for others"/>
    <x v="22"/>
    <s v="Number"/>
    <n v="44"/>
    <n v="42098"/>
    <n v="1.51876013944979"/>
    <s v="1.52 per 1000 5-17 yr olds"/>
    <x v="2588"/>
    <n v="0"/>
  </r>
  <r>
    <s v="E09000020_Estimated number of young carers supported by LAs_Number"/>
    <s v="E09000020"/>
    <x v="61"/>
    <s v="Financial year"/>
    <s v="2018/19"/>
    <s v="Children caring for others"/>
    <x v="22"/>
    <s v="Number"/>
    <s v="NA"/>
    <n v="28678"/>
    <s v="NA"/>
    <s v="NA per 1000 5-17 yr olds"/>
    <x v="2589"/>
    <n v="0"/>
  </r>
  <r>
    <s v="E09000022_Estimated number of young carers supported by LAs_Number"/>
    <s v="E09000022"/>
    <x v="67"/>
    <s v="Financial year"/>
    <s v="2018/19"/>
    <s v="Children caring for others"/>
    <x v="22"/>
    <s v="Number"/>
    <s v="NA"/>
    <n v="62629"/>
    <s v="NA"/>
    <s v="NA per 1000 5-17 yr olds"/>
    <x v="2589"/>
    <n v="0"/>
  </r>
  <r>
    <s v="E09000023_Estimated number of young carers supported by LAs_Number"/>
    <s v="E09000023"/>
    <x v="72"/>
    <s v="Financial year"/>
    <s v="2018/19"/>
    <s v="Children caring for others"/>
    <x v="22"/>
    <s v="Number"/>
    <n v="58"/>
    <n v="68458"/>
    <n v="1.24346110968185"/>
    <s v="1.24 per 1000 5-17 yr olds"/>
    <x v="2590"/>
    <n v="0"/>
  </r>
  <r>
    <s v="E09000028_Estimated number of young carers supported by LAs_Number"/>
    <s v="E09000028"/>
    <x v="118"/>
    <s v="Financial year"/>
    <s v="2018/19"/>
    <s v="Children caring for others"/>
    <x v="22"/>
    <s v="Number"/>
    <s v="NA"/>
    <n v="65121"/>
    <s v="NA"/>
    <s v="NA per 1000 5-17 yr olds"/>
    <x v="2589"/>
    <n v="0"/>
  </r>
  <r>
    <s v="E09000030_Estimated number of young carers supported by LAs_Number"/>
    <s v="E09000030"/>
    <x v="133"/>
    <s v="Financial year"/>
    <s v="2018/19"/>
    <s v="Children caring for others"/>
    <x v="22"/>
    <s v="Number"/>
    <n v="123"/>
    <n v="70973"/>
    <n v="2.5223008305136898"/>
    <s v="2.52 per 1000 5-17 yr olds"/>
    <x v="2591"/>
    <n v="0"/>
  </r>
  <r>
    <s v="E09000032_Estimated number of young carers supported by LAs_Number"/>
    <s v="E09000032"/>
    <x v="138"/>
    <s v="Financial year"/>
    <s v="2018/19"/>
    <s v="Children caring for others"/>
    <x v="22"/>
    <s v="Number"/>
    <n v="45"/>
    <n v="63840"/>
    <n v="1.0723221732396"/>
    <s v="1.07 per 1000 5-17 yr olds"/>
    <x v="2592"/>
    <n v="0"/>
  </r>
  <r>
    <s v="E09000033_Estimated number of young carers supported by LAs_Number"/>
    <s v="E09000033"/>
    <x v="143"/>
    <s v="Financial year"/>
    <s v="2018/19"/>
    <s v="Children caring for others"/>
    <x v="22"/>
    <s v="Number"/>
    <n v="0"/>
    <n v="47445"/>
    <n v="0"/>
    <s v="0 per 1000 5-17 yr olds"/>
    <x v="295"/>
    <n v="0"/>
  </r>
  <r>
    <s v="E09000002_Estimated number of young carers supported by LAs_Number"/>
    <s v="E09000002"/>
    <x v="0"/>
    <s v="Financial year"/>
    <s v="2018/19"/>
    <s v="Children caring for others"/>
    <x v="22"/>
    <s v="Number"/>
    <n v="145"/>
    <n v="63401"/>
    <n v="3.30431612050499"/>
    <s v="3.3 per 1000 5-17 yr olds"/>
    <x v="2593"/>
    <n v="0"/>
  </r>
  <r>
    <s v="E09000003_Estimated number of young carers supported by LAs_Number"/>
    <s v="E09000003"/>
    <x v="1"/>
    <s v="Financial year"/>
    <s v="2018/19"/>
    <s v="Children caring for others"/>
    <x v="22"/>
    <s v="Number"/>
    <n v="131"/>
    <n v="92701"/>
    <n v="1.9791808306516201"/>
    <s v="1.98 per 1000 5-17 yr olds"/>
    <x v="2594"/>
    <n v="0"/>
  </r>
  <r>
    <s v="E09000004_Estimated number of young carers supported by LAs_Number"/>
    <s v="E09000004"/>
    <x v="5"/>
    <s v="Financial year"/>
    <s v="2018/19"/>
    <s v="Children caring for others"/>
    <x v="22"/>
    <s v="Number"/>
    <n v="79"/>
    <n v="56853"/>
    <n v="1.9332419733751001"/>
    <s v="1.93 per 1000 5-17 yr olds"/>
    <x v="2595"/>
    <n v="0"/>
  </r>
  <r>
    <s v="E09000005_Estimated number of young carers supported by LAs_Number"/>
    <s v="E09000005"/>
    <x v="13"/>
    <s v="Financial year"/>
    <s v="2018/19"/>
    <s v="Children caring for others"/>
    <x v="22"/>
    <s v="Number"/>
    <n v="0"/>
    <n v="77893"/>
    <n v="0"/>
    <s v="0 per 1000 5-17 yr olds"/>
    <x v="295"/>
    <n v="0"/>
  </r>
  <r>
    <s v="E09000006_Estimated number of young carers supported by LAs_Number"/>
    <s v="E09000006"/>
    <x v="16"/>
    <s v="Financial year"/>
    <s v="2018/19"/>
    <s v="Children caring for others"/>
    <x v="22"/>
    <s v="Number"/>
    <n v="102"/>
    <n v="75055"/>
    <n v="1.9066846119336001"/>
    <s v="1.91 per 1000 5-17 yr olds"/>
    <x v="2596"/>
    <n v="0"/>
  </r>
  <r>
    <s v="E09000008_Estimated number of young carers supported by LAs_Number"/>
    <s v="E09000008"/>
    <x v="28"/>
    <s v="Financial year"/>
    <s v="2018/19"/>
    <s v="Children caring for others"/>
    <x v="22"/>
    <s v="Number"/>
    <s v="NA"/>
    <n v="94702"/>
    <s v="NA"/>
    <s v="NA per 1000 5-17 yr olds"/>
    <x v="2589"/>
    <n v="0"/>
  </r>
  <r>
    <s v="E09000009_Estimated number of young carers supported by LAs_Number"/>
    <s v="E09000009"/>
    <x v="38"/>
    <s v="Financial year"/>
    <s v="2018/19"/>
    <s v="Children caring for others"/>
    <x v="22"/>
    <s v="Number"/>
    <s v="NA"/>
    <n v="81732"/>
    <s v="NA"/>
    <s v="NA per 1000 5-17 yr olds"/>
    <x v="2589"/>
    <n v="0"/>
  </r>
  <r>
    <s v="E09000010_Estimated number of young carers supported by LAs_Number"/>
    <s v="E09000010"/>
    <x v="41"/>
    <s v="Financial year"/>
    <s v="2018/19"/>
    <s v="Children caring for others"/>
    <x v="22"/>
    <s v="Number"/>
    <n v="719"/>
    <n v="84497"/>
    <n v="11.948285030577001"/>
    <s v="11.95 per 1000 5-17 yr olds"/>
    <x v="2597"/>
    <n v="0"/>
  </r>
  <r>
    <s v="E09000014_Estimated number of young carers supported by LAs_Number"/>
    <s v="E09000014"/>
    <x v="50"/>
    <s v="Financial year"/>
    <s v="2018/19"/>
    <s v="Children caring for others"/>
    <x v="22"/>
    <s v="Number"/>
    <s v="NA"/>
    <n v="60398"/>
    <s v="NA"/>
    <s v="NA per 1000 5-17 yr olds"/>
    <x v="2589"/>
    <n v="0"/>
  </r>
  <r>
    <s v="E09000015_Estimated number of young carers supported by LAs_Number"/>
    <s v="E09000015"/>
    <x v="51"/>
    <s v="Financial year"/>
    <s v="2018/19"/>
    <s v="Children caring for others"/>
    <x v="22"/>
    <s v="Number"/>
    <n v="10"/>
    <n v="58373"/>
    <n v="0.24613566998129399"/>
    <s v="0.25 per 1000 5-17 yr olds"/>
    <x v="2598"/>
    <n v="0"/>
  </r>
  <r>
    <s v="E09000016_Estimated number of young carers supported by LAs_Number"/>
    <s v="E09000016"/>
    <x v="53"/>
    <s v="Financial year"/>
    <s v="2018/19"/>
    <s v="Children caring for others"/>
    <x v="22"/>
    <s v="Number"/>
    <n v="125"/>
    <n v="57541"/>
    <n v="3.1116974932165"/>
    <s v="3.11 per 1000 5-17 yr olds"/>
    <x v="2599"/>
    <n v="0"/>
  </r>
  <r>
    <s v="E09000017_Estimated number of young carers supported by LAs_Number"/>
    <s v="E09000017"/>
    <x v="56"/>
    <s v="Financial year"/>
    <s v="2018/19"/>
    <s v="Children caring for others"/>
    <x v="22"/>
    <s v="Number"/>
    <s v="NA"/>
    <n v="73377"/>
    <s v="NA"/>
    <s v="NA per 1000 5-17 yr olds"/>
    <x v="2589"/>
    <n v="0"/>
  </r>
  <r>
    <s v="E09000018_Estimated number of young carers supported by LAs_Number"/>
    <s v="E09000018"/>
    <x v="57"/>
    <s v="Financial year"/>
    <s v="2018/19"/>
    <s v="Children caring for others"/>
    <x v="22"/>
    <s v="Number"/>
    <n v="78"/>
    <n v="64898"/>
    <n v="1.7514314584035"/>
    <s v="1.75 per 1000 5-17 yr olds"/>
    <x v="2600"/>
    <n v="0"/>
  </r>
  <r>
    <s v="E09000021_Estimated number of young carers supported by LAs_Number"/>
    <s v="E09000021"/>
    <x v="64"/>
    <s v="Financial year"/>
    <s v="2018/19"/>
    <s v="Children caring for others"/>
    <x v="22"/>
    <s v="Number"/>
    <s v="NA"/>
    <n v="38977"/>
    <s v="NA"/>
    <s v="NA per 1000 5-17 yr olds"/>
    <x v="2589"/>
    <n v="0"/>
  </r>
  <r>
    <s v="E09000024_Estimated number of young carers supported by LAs_Number"/>
    <s v="E09000024"/>
    <x v="78"/>
    <s v="Financial year"/>
    <s v="2018/19"/>
    <s v="Children caring for others"/>
    <x v="22"/>
    <s v="Number"/>
    <n v="240"/>
    <n v="47266"/>
    <n v="7.43678730788299"/>
    <s v="7.44 per 1000 5-17 yr olds"/>
    <x v="2601"/>
    <n v="0"/>
  </r>
  <r>
    <s v="E09000025_Estimated number of young carers supported by LAs_Number"/>
    <s v="E09000025"/>
    <x v="82"/>
    <s v="Financial year"/>
    <s v="2018/19"/>
    <s v="Children caring for others"/>
    <x v="22"/>
    <s v="Number"/>
    <n v="113"/>
    <n v="86567"/>
    <n v="1.9378183252448"/>
    <s v="1.94 per 1000 5-17 yr olds"/>
    <x v="2602"/>
    <n v="0"/>
  </r>
  <r>
    <s v="E09000026_Estimated number of young carers supported by LAs_Number"/>
    <s v="E09000026"/>
    <x v="100"/>
    <s v="Financial year"/>
    <s v="2018/19"/>
    <s v="Children caring for others"/>
    <x v="22"/>
    <s v="Number"/>
    <n v="102"/>
    <n v="76159"/>
    <n v="1.90957596180848"/>
    <s v="1.91 per 1000 5-17 yr olds"/>
    <x v="2603"/>
    <n v="0"/>
  </r>
  <r>
    <s v="E09000027_Estimated number of young carers supported by LAs_Number"/>
    <s v="E09000027"/>
    <x v="102"/>
    <s v="Financial year"/>
    <s v="2018/19"/>
    <s v="Children caring for others"/>
    <x v="22"/>
    <s v="Number"/>
    <s v="NA"/>
    <n v="45525"/>
    <s v="NA"/>
    <s v="NA per 1000 5-17 yr olds"/>
    <x v="2589"/>
    <n v="0"/>
  </r>
  <r>
    <s v="E09000029_Estimated number of young carers supported by LAs_Number"/>
    <s v="E09000029"/>
    <x v="127"/>
    <s v="Financial year"/>
    <s v="2018/19"/>
    <s v="Children caring for others"/>
    <x v="22"/>
    <s v="Number"/>
    <n v="53"/>
    <n v="47941"/>
    <n v="1.5502968964811199"/>
    <s v="1.55 per 1000 5-17 yr olds"/>
    <x v="2604"/>
    <n v="0"/>
  </r>
  <r>
    <s v="E09000031_Estimated number of young carers supported by LAs_Number"/>
    <s v="E09000031"/>
    <x v="137"/>
    <s v="Financial year"/>
    <s v="2018/19"/>
    <s v="Children caring for others"/>
    <x v="22"/>
    <s v="Number"/>
    <n v="0"/>
    <n v="67017"/>
    <n v="0"/>
    <s v="0 per 1000 5-17 yr olds"/>
    <x v="295"/>
    <n v="0"/>
  </r>
  <r>
    <s v="E08000025_Estimated number of young carers supported by LAs_Number"/>
    <s v="E08000025"/>
    <x v="6"/>
    <s v="Financial year"/>
    <s v="2018/19"/>
    <s v="Children caring for others"/>
    <x v="22"/>
    <s v="Number"/>
    <n v="491"/>
    <n v="288388"/>
    <n v="2.3968523617050401"/>
    <s v="2.4 per 1000 5-17 yr olds"/>
    <x v="2605"/>
    <n v="0"/>
  </r>
  <r>
    <s v="E08000026_Estimated number of young carers supported by LAs_Number"/>
    <s v="E08000026"/>
    <x v="27"/>
    <s v="Financial year"/>
    <s v="2018/19"/>
    <s v="Children caring for others"/>
    <x v="22"/>
    <s v="Number"/>
    <n v="38"/>
    <n v="78994"/>
    <n v="0.67946929871616102"/>
    <s v="0.68 per 1000 5-17 yr olds"/>
    <x v="2606"/>
    <n v="0"/>
  </r>
  <r>
    <s v="E08000027_Estimated number of young carers supported by LAs_Number"/>
    <s v="E08000027"/>
    <x v="36"/>
    <s v="Financial year"/>
    <s v="2018/19"/>
    <s v="Children caring for others"/>
    <x v="22"/>
    <s v="Number"/>
    <n v="132"/>
    <n v="69265"/>
    <n v="2.6314215656958302"/>
    <s v="2.63 per 1000 5-17 yr olds"/>
    <x v="2607"/>
    <n v="0"/>
  </r>
  <r>
    <s v="E08000028_Estimated number of young carers supported by LAs_Number"/>
    <s v="E08000028"/>
    <x v="107"/>
    <s v="Financial year"/>
    <s v="2018/19"/>
    <s v="Children caring for others"/>
    <x v="22"/>
    <s v="Number"/>
    <s v="NA"/>
    <n v="81920"/>
    <s v="NA"/>
    <s v="NA per 1000 5-17 yr olds"/>
    <x v="2589"/>
    <n v="0"/>
  </r>
  <r>
    <s v="E08000029_Estimated number of young carers supported by LAs_Number"/>
    <s v="E08000029"/>
    <x v="112"/>
    <s v="Financial year"/>
    <s v="2018/19"/>
    <s v="Children caring for others"/>
    <x v="22"/>
    <s v="Number"/>
    <n v="361"/>
    <n v="46946"/>
    <n v="10.4477179984372"/>
    <s v="10.45 per 1000 5-17 yr olds"/>
    <x v="2608"/>
    <n v="0"/>
  </r>
  <r>
    <s v="E08000030_Estimated number of young carers supported by LAs_Number"/>
    <s v="E08000030"/>
    <x v="136"/>
    <s v="Financial year"/>
    <s v="2018/19"/>
    <s v="Children caring for others"/>
    <x v="22"/>
    <s v="Number"/>
    <n v="64"/>
    <n v="68157"/>
    <n v="1.3193972004040699"/>
    <s v="1.32 per 1000 5-17 yr olds"/>
    <x v="2609"/>
    <n v="0"/>
  </r>
  <r>
    <s v="E08000031_Estimated number of young carers supported by LAs_Number"/>
    <s v="E08000031"/>
    <x v="149"/>
    <s v="Financial year"/>
    <s v="2018/19"/>
    <s v="Children caring for others"/>
    <x v="22"/>
    <s v="Number"/>
    <n v="181"/>
    <n v="61244"/>
    <n v="4.1880697857374196"/>
    <s v="4.19 per 1000 5-17 yr olds"/>
    <x v="2610"/>
    <n v="0"/>
  </r>
  <r>
    <s v="E08000011_Estimated number of young carers supported by LAs_Number"/>
    <s v="E08000011"/>
    <x v="66"/>
    <s v="Financial year"/>
    <s v="2018/19"/>
    <s v="Children caring for others"/>
    <x v="22"/>
    <s v="Number"/>
    <n v="54"/>
    <n v="33477"/>
    <n v="2.3075936925772398"/>
    <s v="2.31 per 1000 5-17 yr olds"/>
    <x v="2611"/>
    <n v="0"/>
  </r>
  <r>
    <s v="E08000012_Estimated number of young carers supported by LAs_Number"/>
    <s v="E08000012"/>
    <x v="74"/>
    <s v="Financial year"/>
    <s v="2018/19"/>
    <s v="Children caring for others"/>
    <x v="22"/>
    <s v="Number"/>
    <n v="57"/>
    <n v="94902"/>
    <n v="0.873884647226566"/>
    <s v="0.87 per 1000 5-17 yr olds"/>
    <x v="2612"/>
    <n v="0"/>
  </r>
  <r>
    <s v="E08000013_Estimated number of young carers supported by LAs_Number"/>
    <s v="E08000013"/>
    <x v="153"/>
    <s v="Financial year"/>
    <s v="2018/19"/>
    <s v="Children caring for others"/>
    <x v="22"/>
    <s v="Number"/>
    <n v="455"/>
    <n v="36785"/>
    <n v="17.167867788552201"/>
    <s v="17.17 per 1000 5-17 yr olds"/>
    <x v="2613"/>
    <n v="0"/>
  </r>
  <r>
    <s v="E08000014_Estimated number of young carers supported by LAs_Number"/>
    <s v="E08000014"/>
    <x v="108"/>
    <s v="Financial year"/>
    <s v="2018/19"/>
    <s v="Children caring for others"/>
    <x v="22"/>
    <s v="Number"/>
    <n v="151"/>
    <n v="53833"/>
    <n v="3.8332656376929299"/>
    <s v="3.83 per 1000 5-17 yr olds"/>
    <x v="2614"/>
    <n v="0"/>
  </r>
  <r>
    <s v="E08000015_Estimated number of young carers supported by LAs_Number"/>
    <s v="E08000015"/>
    <x v="147"/>
    <s v="Financial year"/>
    <s v="2018/19"/>
    <s v="Children caring for others"/>
    <x v="22"/>
    <s v="Number"/>
    <n v="145"/>
    <n v="67576"/>
    <n v="2.9278142352347301"/>
    <s v="2.93 per 1000 5-17 yr olds"/>
    <x v="2615"/>
    <n v="0"/>
  </r>
  <r>
    <s v="E08000001_Estimated number of young carers supported by LAs_Number"/>
    <s v="E08000001"/>
    <x v="9"/>
    <s v="Financial year"/>
    <s v="2018/19"/>
    <s v="Children caring for others"/>
    <x v="22"/>
    <s v="Number"/>
    <n v="0"/>
    <n v="67670"/>
    <n v="0"/>
    <s v="0 per 1000 5-17 yr olds"/>
    <x v="295"/>
    <n v="0"/>
  </r>
  <r>
    <s v="E08000002_Estimated number of young carers supported by LAs_Number"/>
    <s v="E08000002"/>
    <x v="18"/>
    <s v="Financial year"/>
    <s v="2018/19"/>
    <s v="Children caring for others"/>
    <x v="22"/>
    <s v="Number"/>
    <n v="144"/>
    <n v="43142"/>
    <n v="4.5972607987740597"/>
    <s v="4.6 per 1000 5-17 yr olds"/>
    <x v="2616"/>
    <n v="0"/>
  </r>
  <r>
    <s v="E08000003_Estimated number of young carers supported by LAs_Number"/>
    <s v="E08000003"/>
    <x v="76"/>
    <s v="Financial year"/>
    <s v="2018/19"/>
    <s v="Children caring for others"/>
    <x v="22"/>
    <s v="Number"/>
    <n v="24"/>
    <n v="121962"/>
    <n v="0.28505594222866198"/>
    <s v="0.29 per 1000 5-17 yr olds"/>
    <x v="2617"/>
    <n v="0"/>
  </r>
  <r>
    <s v="E08000004_Estimated number of young carers supported by LAs_Number"/>
    <s v="E08000004"/>
    <x v="93"/>
    <s v="Financial year"/>
    <s v="2018/19"/>
    <s v="Children caring for others"/>
    <x v="22"/>
    <s v="Number"/>
    <n v="148"/>
    <n v="59416"/>
    <n v="3.4722222222222201"/>
    <s v="3.47 per 1000 5-17 yr olds"/>
    <x v="2618"/>
    <n v="0"/>
  </r>
  <r>
    <s v="E08000005_Estimated number of young carers supported by LAs_Number"/>
    <s v="E08000005"/>
    <x v="103"/>
    <s v="Financial year"/>
    <s v="2018/19"/>
    <s v="Children caring for others"/>
    <x v="22"/>
    <s v="Number"/>
    <n v="104"/>
    <n v="52689"/>
    <n v="2.76846084225097"/>
    <s v="2.77 per 1000 5-17 yr olds"/>
    <x v="2619"/>
    <n v="0"/>
  </r>
  <r>
    <s v="E08000006_Estimated number of young carers supported by LAs_Number"/>
    <s v="E08000006"/>
    <x v="106"/>
    <s v="Financial year"/>
    <s v="2018/19"/>
    <s v="Children caring for others"/>
    <x v="22"/>
    <s v="Number"/>
    <s v="NA"/>
    <n v="56566"/>
    <s v="NA"/>
    <s v="NA per 1000 5-17 yr olds"/>
    <x v="2589"/>
    <n v="0"/>
  </r>
  <r>
    <s v="E08000007_Estimated number of young carers supported by LAs_Number"/>
    <s v="E08000007"/>
    <x v="121"/>
    <s v="Financial year"/>
    <s v="2018/19"/>
    <s v="Children caring for others"/>
    <x v="22"/>
    <s v="Number"/>
    <n v="117"/>
    <n v="63141"/>
    <n v="2.5708635464733001"/>
    <s v="2.57 per 1000 5-17 yr olds"/>
    <x v="2620"/>
    <n v="0"/>
  </r>
  <r>
    <s v="E08000008_Estimated number of young carers supported by LAs_Number"/>
    <s v="E08000008"/>
    <x v="129"/>
    <s v="Financial year"/>
    <s v="2018/19"/>
    <s v="Children caring for others"/>
    <x v="22"/>
    <s v="Number"/>
    <n v="397"/>
    <n v="50223"/>
    <n v="11.1132883576407"/>
    <s v="11.11 per 1000 5-17 yr olds"/>
    <x v="2621"/>
    <n v="0"/>
  </r>
  <r>
    <s v="E08000009_Estimated number of young carers supported by LAs_Number"/>
    <s v="E08000009"/>
    <x v="134"/>
    <s v="Financial year"/>
    <s v="2018/19"/>
    <s v="Children caring for others"/>
    <x v="22"/>
    <s v="Number"/>
    <n v="98"/>
    <n v="56087"/>
    <n v="2.3679505146667998"/>
    <s v="2.37 per 1000 5-17 yr olds"/>
    <x v="2622"/>
    <n v="0"/>
  </r>
  <r>
    <s v="E08000010_Estimated number of young carers supported by LAs_Number"/>
    <s v="E08000010"/>
    <x v="144"/>
    <s v="Financial year"/>
    <s v="2018/19"/>
    <s v="Children caring for others"/>
    <x v="22"/>
    <s v="Number"/>
    <s v="NA"/>
    <n v="68388"/>
    <s v="NA"/>
    <s v="NA per 1000 5-17 yr olds"/>
    <x v="2589"/>
    <n v="0"/>
  </r>
  <r>
    <s v="E08000016_Estimated number of young carers supported by LAs_Number"/>
    <s v="E08000016"/>
    <x v="2"/>
    <s v="Financial year"/>
    <s v="2018/19"/>
    <s v="Children caring for others"/>
    <x v="22"/>
    <s v="Number"/>
    <s v="NA"/>
    <n v="50727"/>
    <s v="NA"/>
    <s v="NA per 1000 5-17 yr olds"/>
    <x v="2589"/>
    <n v="0"/>
  </r>
  <r>
    <s v="E08000017_Estimated number of young carers supported by LAs_Number"/>
    <s v="E08000017"/>
    <x v="34"/>
    <s v="Financial year"/>
    <s v="2018/19"/>
    <s v="Children caring for others"/>
    <x v="22"/>
    <s v="Number"/>
    <n v="162"/>
    <n v="66448"/>
    <n v="3.3623212469645698"/>
    <s v="3.36 per 1000 5-17 yr olds"/>
    <x v="2623"/>
    <n v="0"/>
  </r>
  <r>
    <s v="E08000018_Estimated number of young carers supported by LAs_Number"/>
    <s v="E08000018"/>
    <x v="104"/>
    <s v="Financial year"/>
    <s v="2018/19"/>
    <s v="Children caring for others"/>
    <x v="22"/>
    <s v="Number"/>
    <n v="138"/>
    <n v="57196"/>
    <n v="3.3362344067304899"/>
    <s v="3.34 per 1000 5-17 yr olds"/>
    <x v="2624"/>
    <n v="0"/>
  </r>
  <r>
    <s v="E08000019_Estimated number of young carers supported by LAs_Number"/>
    <s v="E08000019"/>
    <x v="109"/>
    <s v="Financial year"/>
    <s v="2018/19"/>
    <s v="Children caring for others"/>
    <x v="22"/>
    <s v="Number"/>
    <n v="304"/>
    <n v="117497"/>
    <n v="3.5850324893569301"/>
    <s v="3.59 per 1000 5-17 yr olds"/>
    <x v="2625"/>
    <n v="0"/>
  </r>
  <r>
    <s v="E08000032_Estimated number of young carers supported by LAs_Number"/>
    <s v="E08000032"/>
    <x v="12"/>
    <s v="Financial year"/>
    <s v="2018/19"/>
    <s v="Children caring for others"/>
    <x v="22"/>
    <s v="Number"/>
    <n v="468"/>
    <n v="142005"/>
    <n v="4.5747800586510303"/>
    <s v="4.57 per 1000 5-17 yr olds"/>
    <x v="2626"/>
    <n v="0"/>
  </r>
  <r>
    <s v="E08000033_Estimated number of young carers supported by LAs_Number"/>
    <s v="E08000033"/>
    <x v="19"/>
    <s v="Financial year"/>
    <s v="2018/19"/>
    <s v="Children caring for others"/>
    <x v="22"/>
    <s v="Number"/>
    <n v="399"/>
    <n v="46021"/>
    <n v="11.8845500848896"/>
    <s v="11.88 per 1000 5-17 yr olds"/>
    <x v="2627"/>
    <n v="0"/>
  </r>
  <r>
    <s v="E08000034_Estimated number of young carers supported by LAs_Number"/>
    <s v="E08000034"/>
    <x v="65"/>
    <s v="Financial year"/>
    <s v="2018/19"/>
    <s v="Children caring for others"/>
    <x v="22"/>
    <s v="Number"/>
    <n v="122"/>
    <n v="100174"/>
    <n v="1.6774832251677501"/>
    <s v="1.68 per 1000 5-17 yr olds"/>
    <x v="2628"/>
    <n v="0"/>
  </r>
  <r>
    <s v="E08000035_Estimated number of young carers supported by LAs_Number"/>
    <s v="E08000035"/>
    <x v="69"/>
    <s v="Financial year"/>
    <s v="2018/19"/>
    <s v="Children caring for others"/>
    <x v="22"/>
    <s v="Number"/>
    <n v="287"/>
    <n v="168176"/>
    <n v="2.4387964072365098"/>
    <s v="2.44 per 1000 5-17 yr olds"/>
    <x v="2629"/>
    <n v="0"/>
  </r>
  <r>
    <s v="E08000036_Estimated number of young carers supported by LAs_Number"/>
    <s v="E08000036"/>
    <x v="135"/>
    <s v="Financial year"/>
    <s v="2018/19"/>
    <s v="Children caring for others"/>
    <x v="22"/>
    <s v="Number"/>
    <n v="113"/>
    <n v="72893"/>
    <n v="2.1838280766852201"/>
    <s v="2.18 per 1000 5-17 yr olds"/>
    <x v="2630"/>
    <n v="0"/>
  </r>
  <r>
    <s v="E08000020_Estimated number of young carers supported by LAs_Number"/>
    <s v="E08000020"/>
    <x v="43"/>
    <s v="Financial year"/>
    <s v="2018/19"/>
    <s v="Children caring for others"/>
    <x v="22"/>
    <s v="Number"/>
    <n v="168"/>
    <n v="39605"/>
    <n v="5.8438847919855297"/>
    <s v="5.84 per 1000 5-17 yr olds"/>
    <x v="2631"/>
    <n v="0"/>
  </r>
  <r>
    <s v="E08000021_Estimated number of young carers supported by LAs_Number"/>
    <s v="E08000021"/>
    <x v="81"/>
    <s v="Financial year"/>
    <s v="2018/19"/>
    <s v="Children caring for others"/>
    <x v="22"/>
    <s v="Number"/>
    <n v="74"/>
    <n v="58056"/>
    <n v="1.78631777144788"/>
    <s v="1.79 per 1000 5-17 yr olds"/>
    <x v="2632"/>
    <n v="0"/>
  </r>
  <r>
    <s v="E08000022_Estimated number of young carers supported by LAs_Number"/>
    <s v="E08000022"/>
    <x v="87"/>
    <s v="Financial year"/>
    <s v="2018/19"/>
    <s v="Children caring for others"/>
    <x v="22"/>
    <s v="Number"/>
    <n v="0"/>
    <n v="41360"/>
    <n v="0"/>
    <s v="0 per 1000 5-17 yr olds"/>
    <x v="295"/>
    <n v="0"/>
  </r>
  <r>
    <s v="E08000023_Estimated number of young carers supported by LAs_Number"/>
    <s v="E08000023"/>
    <x v="115"/>
    <s v="Financial year"/>
    <s v="2018/19"/>
    <s v="Children caring for others"/>
    <x v="22"/>
    <s v="Number"/>
    <n v="372"/>
    <n v="29920"/>
    <n v="17.253374147766799"/>
    <s v="17.25 per 1000 5-17 yr olds"/>
    <x v="2633"/>
    <n v="0"/>
  </r>
  <r>
    <s v="E08000024_Estimated number of young carers supported by LAs_Number"/>
    <s v="E08000024"/>
    <x v="125"/>
    <s v="Financial year"/>
    <s v="2018/19"/>
    <s v="Children caring for others"/>
    <x v="22"/>
    <s v="Number"/>
    <n v="0"/>
    <n v="54563"/>
    <n v="0"/>
    <s v="0 per 1000 5-17 yr olds"/>
    <x v="295"/>
    <n v="0"/>
  </r>
  <r>
    <s v="E06000053_Estimated number of young carers supported by LAs_Number"/>
    <s v="E06000053"/>
    <x v="59"/>
    <s v="Financial year"/>
    <s v="2018/19"/>
    <s v="Children caring for others"/>
    <x v="22"/>
    <s v="Number"/>
    <n v="15"/>
    <n v="368"/>
    <n v="56.179775280898902"/>
    <s v="56.18 per 1000 5-17 yr olds"/>
    <x v="2634"/>
    <n v="1"/>
  </r>
  <r>
    <s v="E06000022_Estimated number of young carers supported by LAs_Number"/>
    <s v="E06000022"/>
    <x v="3"/>
    <s v="Financial year"/>
    <s v="2018/19"/>
    <s v="Children caring for others"/>
    <x v="22"/>
    <s v="Number"/>
    <n v="220"/>
    <n v="35946"/>
    <n v="8.2956259426847705"/>
    <s v="8.3 per 1000 5-17 yr olds"/>
    <x v="2635"/>
    <n v="0"/>
  </r>
  <r>
    <s v="E06000023_Estimated number of young carers supported by LAs_Number"/>
    <s v="E06000023"/>
    <x v="15"/>
    <s v="Financial year"/>
    <s v="2018/19"/>
    <s v="Children caring for others"/>
    <x v="22"/>
    <s v="Number"/>
    <s v="NA"/>
    <n v="94016"/>
    <s v="NA"/>
    <s v="NA per 1000 5-17 yr olds"/>
    <x v="2589"/>
    <n v="0"/>
  </r>
  <r>
    <s v="E06000024_Estimated number of young carers supported by LAs_Number"/>
    <s v="E06000024"/>
    <x v="86"/>
    <s v="Financial year"/>
    <s v="2018/19"/>
    <s v="Children caring for others"/>
    <x v="22"/>
    <s v="Number"/>
    <n v="415"/>
    <n v="43435"/>
    <n v="12.9914850989231"/>
    <s v="12.99 per 1000 5-17 yr olds"/>
    <x v="2636"/>
    <n v="0"/>
  </r>
  <r>
    <s v="E06000025_Estimated number of young carers supported by LAs_Number"/>
    <s v="E06000025"/>
    <x v="114"/>
    <s v="Financial year"/>
    <s v="2018/19"/>
    <s v="Children caring for others"/>
    <x v="22"/>
    <s v="Number"/>
    <n v="31"/>
    <n v="58867"/>
    <n v="0.72869164590287205"/>
    <s v="0.73 per 1000 5-17 yr olds"/>
    <x v="2637"/>
    <n v="0"/>
  </r>
  <r>
    <s v="E06000001_Estimated number of young carers supported by LAs_Number"/>
    <s v="E06000001"/>
    <x v="52"/>
    <s v="Financial year"/>
    <s v="2018/19"/>
    <s v="Children caring for others"/>
    <x v="22"/>
    <s v="Number"/>
    <n v="97"/>
    <n v="20006"/>
    <n v="6.5946019443877901"/>
    <s v="6.59 per 1000 5-17 yr olds"/>
    <x v="2638"/>
    <n v="0"/>
  </r>
  <r>
    <s v="E06000002_Estimated number of young carers supported by LAs_Number"/>
    <s v="E06000002"/>
    <x v="79"/>
    <s v="Financial year"/>
    <s v="2018/19"/>
    <s v="Children caring for others"/>
    <x v="22"/>
    <s v="Number"/>
    <n v="62"/>
    <n v="32513"/>
    <n v="2.7126356317815898"/>
    <s v="2.71 per 1000 5-17 yr olds"/>
    <x v="2639"/>
    <n v="0"/>
  </r>
  <r>
    <s v="E06000003_Estimated number of young carers supported by LAs_Number"/>
    <s v="E06000003"/>
    <x v="101"/>
    <s v="Financial year"/>
    <s v="2018/19"/>
    <s v="Children caring for others"/>
    <x v="22"/>
    <s v="Number"/>
    <n v="57"/>
    <n v="27626"/>
    <n v="2.8109280994180899"/>
    <s v="2.81 per 1000 5-17 yr olds"/>
    <x v="2640"/>
    <n v="0"/>
  </r>
  <r>
    <s v="E06000004_Estimated number of young carers supported by LAs_Number"/>
    <s v="E06000004"/>
    <x v="122"/>
    <s v="Financial year"/>
    <s v="2018/19"/>
    <s v="Children caring for others"/>
    <x v="22"/>
    <s v="Number"/>
    <s v="NA"/>
    <n v="43521"/>
    <s v="NA"/>
    <s v="NA per 1000 5-17 yr olds"/>
    <x v="2589"/>
    <n v="0"/>
  </r>
  <r>
    <s v="E06000010_Estimated number of young carers supported by LAs_Number"/>
    <s v="E06000010"/>
    <x v="63"/>
    <s v="Financial year"/>
    <s v="2018/19"/>
    <s v="Children caring for others"/>
    <x v="22"/>
    <s v="Number"/>
    <s v="NA"/>
    <n v="57023"/>
    <s v="NA"/>
    <s v="NA per 1000 5-17 yr olds"/>
    <x v="2589"/>
    <n v="0"/>
  </r>
  <r>
    <s v="E06000011_Estimated number of young carers supported by LAs_Number"/>
    <s v="E06000011"/>
    <x v="39"/>
    <s v="Financial year"/>
    <s v="2018/19"/>
    <s v="Children caring for others"/>
    <x v="22"/>
    <s v="Number"/>
    <s v="NA"/>
    <n v="62942"/>
    <s v="NA"/>
    <s v="NA per 1000 5-17 yr olds"/>
    <x v="2589"/>
    <n v="0"/>
  </r>
  <r>
    <s v="E06000012_Estimated number of young carers supported by LAs_Number"/>
    <s v="E06000012"/>
    <x v="84"/>
    <s v="Financial year"/>
    <s v="2018/19"/>
    <s v="Children caring for others"/>
    <x v="22"/>
    <s v="Number"/>
    <n v="237"/>
    <n v="34503"/>
    <n v="9.4849321647256595"/>
    <s v="9.48 per 1000 5-17 yr olds"/>
    <x v="2641"/>
    <n v="0"/>
  </r>
  <r>
    <s v="E06000013_Estimated number of young carers supported by LAs_Number"/>
    <s v="E06000013"/>
    <x v="85"/>
    <s v="Financial year"/>
    <s v="2018/19"/>
    <s v="Children caring for others"/>
    <x v="22"/>
    <s v="Number"/>
    <s v="NA"/>
    <n v="35714"/>
    <s v="NA"/>
    <s v="NA per 1000 5-17 yr olds"/>
    <x v="2589"/>
    <n v="0"/>
  </r>
  <r>
    <s v="E10000023_Estimated number of young carers supported by LAs_Number"/>
    <s v="E10000023"/>
    <x v="88"/>
    <s v="Financial year"/>
    <s v="2018/19"/>
    <s v="Children caring for others"/>
    <x v="22"/>
    <s v="Number"/>
    <n v="357"/>
    <n v="117499"/>
    <n v="4.0663834246466104"/>
    <s v="4.07 per 1000 5-17 yr olds"/>
    <x v="2642"/>
    <n v="0"/>
  </r>
  <r>
    <s v="E06000014_Estimated number of young carers supported by LAs_Number"/>
    <s v="E06000014"/>
    <x v="151"/>
    <s v="Financial year"/>
    <s v="2018/19"/>
    <s v="Children caring for others"/>
    <x v="22"/>
    <s v="Number"/>
    <s v="NA"/>
    <n v="36572"/>
    <s v="NA"/>
    <s v="NA per 1000 5-17 yr olds"/>
    <x v="2589"/>
    <n v="0"/>
  </r>
  <r>
    <s v="E06000032_Estimated number of young carers supported by LAs_Number"/>
    <s v="E06000032"/>
    <x v="75"/>
    <s v="Financial year"/>
    <s v="2018/19"/>
    <s v="Children caring for others"/>
    <x v="22"/>
    <s v="Number"/>
    <n v="99"/>
    <n v="57375"/>
    <n v="2.4856884603796301"/>
    <s v="2.49 per 1000 5-17 yr olds"/>
    <x v="2643"/>
    <n v="0"/>
  </r>
  <r>
    <s v="E06000055_Estimated number of young carers supported by LAs_Number"/>
    <s v="E06000055"/>
    <x v="4"/>
    <s v="Financial year"/>
    <s v="2018/19"/>
    <s v="Children caring for others"/>
    <x v="22"/>
    <s v="Number"/>
    <n v="226"/>
    <n v="40088"/>
    <n v="7.90790440533259"/>
    <s v="7.91 per 1000 5-17 yr olds"/>
    <x v="2644"/>
    <n v="0"/>
  </r>
  <r>
    <s v="E06000056_Estimated number of young carers supported by LAs_Number"/>
    <s v="E06000056"/>
    <x v="22"/>
    <s v="Financial year"/>
    <s v="2018/19"/>
    <s v="Children caring for others"/>
    <x v="22"/>
    <s v="Number"/>
    <s v="NA"/>
    <n v="62515"/>
    <s v="NA"/>
    <s v="NA per 1000 5-17 yr olds"/>
    <x v="2589"/>
    <n v="0"/>
  </r>
  <r>
    <s v="E10000002_Estimated number of young carers supported by LAs_Number"/>
    <s v="E10000002"/>
    <x v="17"/>
    <s v="Financial year"/>
    <s v="2018/19"/>
    <s v="Children caring for others"/>
    <x v="22"/>
    <s v="Number"/>
    <n v="768"/>
    <n v="124321"/>
    <n v="8.3553640784620899"/>
    <s v="8.36 per 1000 5-17 yr olds"/>
    <x v="2645"/>
    <n v="0"/>
  </r>
  <r>
    <s v="E06000042_Estimated number of young carers supported by LAs_Number"/>
    <s v="E06000042"/>
    <x v="80"/>
    <s v="Financial year"/>
    <s v="2018/19"/>
    <s v="Children caring for others"/>
    <x v="22"/>
    <s v="Number"/>
    <n v="542"/>
    <n v="68278"/>
    <n v="11.009547024172299"/>
    <s v="11.01 per 1000 5-17 yr olds"/>
    <x v="2646"/>
    <n v="0"/>
  </r>
  <r>
    <s v="E10000007_Estimated number of young carers supported by LAs_Number"/>
    <s v="E10000007"/>
    <x v="32"/>
    <s v="Financial year"/>
    <s v="2018/19"/>
    <s v="Children caring for others"/>
    <x v="22"/>
    <s v="Number"/>
    <n v="178"/>
    <n v="153272"/>
    <n v="1.57432958324489"/>
    <s v="1.57 per 1000 5-17 yr olds"/>
    <x v="2647"/>
    <n v="0"/>
  </r>
  <r>
    <s v="E06000015_Estimated number of young carers supported by LAs_Number"/>
    <s v="E06000015"/>
    <x v="31"/>
    <s v="Financial year"/>
    <s v="2018/19"/>
    <s v="Children caring for others"/>
    <x v="22"/>
    <s v="Number"/>
    <n v="27"/>
    <n v="59899"/>
    <n v="0.62463851937536097"/>
    <s v="0.62 per 1000 5-17 yr olds"/>
    <x v="2648"/>
    <n v="0"/>
  </r>
  <r>
    <s v="E10000009_Estimated number of young carers supported by LAs_Number"/>
    <s v="E10000009"/>
    <x v="35"/>
    <s v="Financial year"/>
    <s v="2018/19"/>
    <s v="Children caring for others"/>
    <x v="22"/>
    <s v="Number"/>
    <s v="NA"/>
    <n v="76699"/>
    <s v="NA"/>
    <s v="NA per 1000 5-17 yr olds"/>
    <x v="2589"/>
    <n v="0"/>
  </r>
  <r>
    <s v="E06000029_Estimated number of young carers supported by LAs_Number"/>
    <s v="E06000029"/>
    <x v="97"/>
    <s v="Financial year"/>
    <s v="2018/19"/>
    <s v="Children caring for others"/>
    <x v="22"/>
    <s v="Number"/>
    <n v="188"/>
    <n v="30188"/>
    <n v="8.5144927536231894"/>
    <s v="8.51 per 1000 5-17 yr olds"/>
    <x v="2649"/>
    <n v="0"/>
  </r>
  <r>
    <s v="E06000028_Estimated number of young carers supported by LAs_Number"/>
    <s v="E06000028"/>
    <x v="10"/>
    <s v="Financial year"/>
    <s v="2018/19"/>
    <s v="Children caring for others"/>
    <x v="22"/>
    <s v="Number"/>
    <n v="377"/>
    <n v="36373"/>
    <n v="14.760581026584701"/>
    <s v="14.76 per 1000 5-17 yr olds"/>
    <x v="2650"/>
    <n v="0"/>
  </r>
  <r>
    <s v="E06000047_Estimated number of young carers supported by LAs_Number"/>
    <s v="E06000047"/>
    <x v="37"/>
    <s v="Financial year"/>
    <s v="2018/19"/>
    <s v="Children caring for others"/>
    <x v="22"/>
    <s v="Number"/>
    <n v="136"/>
    <n v="101040"/>
    <n v="1.8373660816817301"/>
    <s v="1.84 per 1000 5-17 yr olds"/>
    <x v="2651"/>
    <n v="0"/>
  </r>
  <r>
    <s v="E06000005_Estimated number of young carers supported by LAs_Number"/>
    <s v="E06000005"/>
    <x v="30"/>
    <s v="Financial year"/>
    <s v="2018/19"/>
    <s v="Children caring for others"/>
    <x v="22"/>
    <s v="Number"/>
    <n v="0"/>
    <n v="22454"/>
    <n v="0"/>
    <s v="0 per 1000 5-17 yr olds"/>
    <x v="295"/>
    <n v="0"/>
  </r>
  <r>
    <s v="E10000011_Estimated number of young carers supported by LAs_Number"/>
    <s v="E10000011"/>
    <x v="40"/>
    <s v="Financial year"/>
    <s v="2018/19"/>
    <s v="Children caring for others"/>
    <x v="22"/>
    <s v="Number"/>
    <n v="524"/>
    <n v="106378"/>
    <n v="6.6101523867191396"/>
    <s v="6.61 per 1000 5-17 yr olds"/>
    <x v="2652"/>
    <n v="0"/>
  </r>
  <r>
    <s v="E06000043_Estimated number of young carers supported by LAs_Number"/>
    <s v="E06000043"/>
    <x v="14"/>
    <s v="Financial year"/>
    <s v="2018/19"/>
    <s v="Children caring for others"/>
    <x v="22"/>
    <s v="Number"/>
    <n v="232"/>
    <n v="51005"/>
    <n v="6.2303622740822302"/>
    <s v="6.23 per 1000 5-17 yr olds"/>
    <x v="2653"/>
    <n v="0"/>
  </r>
  <r>
    <s v="E10000014_Estimated number of young carers supported by LAs_Number"/>
    <s v="E10000014"/>
    <x v="49"/>
    <s v="Financial year"/>
    <s v="2018/19"/>
    <s v="Children caring for others"/>
    <x v="22"/>
    <s v="Number"/>
    <n v="330"/>
    <n v="284002"/>
    <n v="1.5743223257988499"/>
    <s v="1.57 per 1000 5-17 yr olds"/>
    <x v="2654"/>
    <n v="0"/>
  </r>
  <r>
    <s v="E06000044_Estimated number of young carers supported by LAs_Number"/>
    <s v="E06000044"/>
    <x v="98"/>
    <s v="Financial year"/>
    <s v="2018/19"/>
    <s v="Children caring for others"/>
    <x v="22"/>
    <s v="Number"/>
    <n v="259"/>
    <n v="44046"/>
    <n v="8.2718533422758806"/>
    <s v="8.27 per 1000 5-17 yr olds"/>
    <x v="2655"/>
    <n v="0"/>
  </r>
  <r>
    <s v="E06000045_Estimated number of young carers supported by LAs_Number"/>
    <s v="E06000045"/>
    <x v="116"/>
    <s v="Financial year"/>
    <s v="2018/19"/>
    <s v="Children caring for others"/>
    <x v="22"/>
    <s v="Number"/>
    <n v="176"/>
    <n v="50832"/>
    <n v="5.0191068271259898"/>
    <s v="5.02 per 1000 5-17 yr olds"/>
    <x v="2656"/>
    <n v="0"/>
  </r>
  <r>
    <s v="E10000018_Estimated number of young carers supported by LAs_Number"/>
    <s v="E10000018"/>
    <x v="71"/>
    <s v="Financial year"/>
    <s v="2018/19"/>
    <s v="Children caring for others"/>
    <x v="22"/>
    <s v="Number"/>
    <s v="NA"/>
    <n v="140307"/>
    <s v="NA"/>
    <s v="NA per 1000 5-17 yr olds"/>
    <x v="2589"/>
    <n v="0"/>
  </r>
  <r>
    <s v="E06000016_Estimated number of young carers supported by LAs_Number"/>
    <s v="E06000016"/>
    <x v="70"/>
    <s v="Financial year"/>
    <s v="2018/19"/>
    <s v="Children caring for others"/>
    <x v="22"/>
    <s v="Number"/>
    <n v="295"/>
    <n v="83994"/>
    <n v="5.0046653660191698"/>
    <s v="5 per 1000 5-17 yr olds"/>
    <x v="2657"/>
    <n v="0"/>
  </r>
  <r>
    <s v="E06000017_Estimated number of young carers supported by LAs_Number"/>
    <s v="E06000017"/>
    <x v="105"/>
    <s v="Financial year"/>
    <s v="2018/19"/>
    <s v="Children caring for others"/>
    <x v="22"/>
    <s v="Number"/>
    <n v="42"/>
    <n v="7807"/>
    <n v="7.0564516129032304"/>
    <s v="7.06 per 1000 5-17 yr olds"/>
    <x v="2658"/>
    <n v="0"/>
  </r>
  <r>
    <s v="E10000028_Estimated number of young carers supported by LAs_Number"/>
    <s v="E10000028"/>
    <x v="120"/>
    <s v="Financial year"/>
    <s v="2018/19"/>
    <s v="Children caring for others"/>
    <x v="22"/>
    <s v="Number"/>
    <n v="192"/>
    <n v="169603"/>
    <n v="1.5333748622358501"/>
    <s v="1.53 per 1000 5-17 yr olds"/>
    <x v="2659"/>
    <n v="0"/>
  </r>
  <r>
    <s v="E06000021_Estimated number of young carers supported by LAs_Number"/>
    <s v="E06000021"/>
    <x v="123"/>
    <s v="Financial year"/>
    <s v="2018/19"/>
    <s v="Children caring for others"/>
    <x v="22"/>
    <s v="Number"/>
    <s v="NA"/>
    <n v="57549"/>
    <s v="NA"/>
    <s v="NA per 1000 5-17 yr olds"/>
    <x v="2589"/>
    <n v="0"/>
  </r>
  <r>
    <s v="E06000054_Estimated number of young carers supported by LAs_Number"/>
    <s v="E06000054"/>
    <x v="145"/>
    <s v="Financial year"/>
    <s v="2018/19"/>
    <s v="Children caring for others"/>
    <x v="22"/>
    <s v="Number"/>
    <n v="328"/>
    <n v="105692"/>
    <n v="4.1844740702940602"/>
    <s v="4.18 per 1000 5-17 yr olds"/>
    <x v="2660"/>
    <n v="0"/>
  </r>
  <r>
    <s v="E06000030_Estimated number of young carers supported by LAs_Number"/>
    <s v="E06000030"/>
    <x v="128"/>
    <s v="Financial year"/>
    <s v="2018/19"/>
    <s v="Children caring for others"/>
    <x v="22"/>
    <s v="Number"/>
    <n v="550"/>
    <n v="50239"/>
    <n v="15.3803131991051"/>
    <s v="15.38 per 1000 5-17 yr olds"/>
    <x v="2661"/>
    <n v="0"/>
  </r>
  <r>
    <s v="E06000036_Estimated number of young carers supported by LAs_Number"/>
    <s v="E06000036"/>
    <x v="11"/>
    <s v="Financial year"/>
    <s v="2018/19"/>
    <s v="Children caring for others"/>
    <x v="22"/>
    <s v="Number"/>
    <n v="20"/>
    <n v="28336"/>
    <n v="0.95606864572876304"/>
    <s v="0.96 per 1000 5-17 yr olds"/>
    <x v="2662"/>
    <n v="0"/>
  </r>
  <r>
    <s v="E06000040_Estimated number of young carers supported by LAs_Number"/>
    <s v="E06000040"/>
    <x v="146"/>
    <s v="Financial year"/>
    <s v="2018/19"/>
    <s v="Children caring for others"/>
    <x v="22"/>
    <s v="Number"/>
    <s v="NA"/>
    <n v="34604"/>
    <s v="NA"/>
    <s v="NA per 1000 5-17 yr olds"/>
    <x v="2589"/>
    <n v="0"/>
  </r>
  <r>
    <s v="E06000037_Estimated number of young carers supported by LAs_Number"/>
    <s v="E06000037"/>
    <x v="141"/>
    <s v="Financial year"/>
    <s v="2018/19"/>
    <s v="Children caring for others"/>
    <x v="22"/>
    <s v="Number"/>
    <n v="86"/>
    <n v="35623"/>
    <n v="3.22786472994783"/>
    <s v="3.23 per 1000 5-17 yr olds"/>
    <x v="2663"/>
    <n v="0"/>
  </r>
  <r>
    <s v="E06000038_Estimated number of young carers supported by LAs_Number"/>
    <s v="E06000038"/>
    <x v="99"/>
    <s v="Financial year"/>
    <s v="2018/19"/>
    <s v="Children caring for others"/>
    <x v="22"/>
    <s v="Number"/>
    <s v="NA"/>
    <n v="37080"/>
    <s v="NA"/>
    <s v="NA per 1000 5-17 yr olds"/>
    <x v="2589"/>
    <n v="0"/>
  </r>
  <r>
    <s v="E06000039_Estimated number of young carers supported by LAs_Number"/>
    <s v="E06000039"/>
    <x v="111"/>
    <s v="Financial year"/>
    <s v="2018/19"/>
    <s v="Children caring for others"/>
    <x v="22"/>
    <s v="Number"/>
    <s v="NA"/>
    <n v="42699"/>
    <s v="NA"/>
    <s v="NA per 1000 5-17 yr olds"/>
    <x v="2589"/>
    <n v="0"/>
  </r>
  <r>
    <s v="E06000041_Estimated number of young carers supported by LAs_Number"/>
    <s v="E06000041"/>
    <x v="148"/>
    <s v="Financial year"/>
    <s v="2018/19"/>
    <s v="Children caring for others"/>
    <x v="22"/>
    <s v="Number"/>
    <s v="NA"/>
    <n v="39532"/>
    <s v="NA"/>
    <s v="NA per 1000 5-17 yr olds"/>
    <x v="2589"/>
    <n v="0"/>
  </r>
  <r>
    <s v="E10000003_Estimated number of young carers supported by LAs_Number"/>
    <s v="E10000003"/>
    <x v="20"/>
    <s v="Financial year"/>
    <s v="2018/19"/>
    <s v="Children caring for others"/>
    <x v="22"/>
    <s v="Number"/>
    <n v="0"/>
    <n v="135719"/>
    <n v="0"/>
    <s v="0 per 1000 5-17 yr olds"/>
    <x v="295"/>
    <n v="0"/>
  </r>
  <r>
    <s v="E06000031_Estimated number of young carers supported by LAs_Number"/>
    <s v="E06000031"/>
    <x v="95"/>
    <s v="Financial year"/>
    <s v="2018/19"/>
    <s v="Children caring for others"/>
    <x v="22"/>
    <s v="Number"/>
    <n v="188"/>
    <n v="51137"/>
    <n v="5.3399988638300302"/>
    <s v="5.34 per 1000 5-17 yr olds"/>
    <x v="2664"/>
    <n v="0"/>
  </r>
  <r>
    <s v="E06000006_Estimated number of young carers supported by LAs_Number"/>
    <s v="E06000006"/>
    <x v="47"/>
    <s v="Financial year"/>
    <s v="2018/19"/>
    <s v="Children caring for others"/>
    <x v="22"/>
    <s v="Number"/>
    <n v="567"/>
    <n v="28617"/>
    <n v="27.076070865765701"/>
    <s v="27.08 per 1000 5-17 yr olds"/>
    <x v="2665"/>
    <n v="0"/>
  </r>
  <r>
    <s v="E06000007_Estimated number of young carers supported by LAs_Number"/>
    <s v="E06000007"/>
    <x v="139"/>
    <s v="Financial year"/>
    <s v="2018/19"/>
    <s v="Children caring for others"/>
    <x v="22"/>
    <s v="Number"/>
    <n v="51"/>
    <n v="44484"/>
    <n v="1.5667721421768901"/>
    <s v="1.57 per 1000 5-17 yr olds"/>
    <x v="2666"/>
    <n v="0"/>
  </r>
  <r>
    <s v="E10000008_Estimated number of young carers supported by LAs_Number"/>
    <s v="E10000008"/>
    <x v="33"/>
    <s v="Financial year"/>
    <s v="2018/19"/>
    <s v="Children caring for others"/>
    <x v="22"/>
    <s v="Number"/>
    <n v="801"/>
    <n v="145878"/>
    <n v="7.3781363988062303"/>
    <s v="7.38 per 1000 5-17 yr olds"/>
    <x v="2667"/>
    <n v="0"/>
  </r>
  <r>
    <s v="E06000026_Estimated number of young carers supported by LAs_Number"/>
    <s v="E06000026"/>
    <x v="96"/>
    <s v="Financial year"/>
    <s v="2018/19"/>
    <s v="Children caring for others"/>
    <x v="22"/>
    <s v="Number"/>
    <s v="NA"/>
    <n v="52552"/>
    <s v="NA"/>
    <s v="NA per 1000 5-17 yr olds"/>
    <x v="2589"/>
    <n v="0"/>
  </r>
  <r>
    <s v="E06000027_Estimated number of young carers supported by LAs_Number"/>
    <s v="E06000027"/>
    <x v="132"/>
    <s v="Financial year"/>
    <s v="2018/19"/>
    <s v="Children caring for others"/>
    <x v="22"/>
    <s v="Number"/>
    <n v="554"/>
    <n v="25423"/>
    <n v="29.937854633882701"/>
    <s v="29.94 per 1000 5-17 yr olds"/>
    <x v="2668"/>
    <n v="0"/>
  </r>
  <r>
    <s v="E10000012_Estimated number of young carers supported by LAs_Number"/>
    <s v="E10000012"/>
    <x v="42"/>
    <s v="Financial year"/>
    <s v="2018/19"/>
    <s v="Children caring for others"/>
    <x v="22"/>
    <s v="Number"/>
    <s v="NA"/>
    <n v="311172"/>
    <s v="NA"/>
    <s v="NA per 1000 5-17 yr olds"/>
    <x v="2589"/>
    <n v="0"/>
  </r>
  <r>
    <s v="E06000033_Estimated number of young carers supported by LAs_Number"/>
    <s v="E06000033"/>
    <x v="117"/>
    <s v="Financial year"/>
    <s v="2018/19"/>
    <s v="Children caring for others"/>
    <x v="22"/>
    <s v="Number"/>
    <n v="260"/>
    <n v="39540"/>
    <n v="9.2081031307550596"/>
    <s v="9.21 per 1000 5-17 yr olds"/>
    <x v="2669"/>
    <n v="0"/>
  </r>
  <r>
    <s v="E06000034_Estimated number of young carers supported by LAs_Number"/>
    <s v="E06000034"/>
    <x v="131"/>
    <s v="Financial year"/>
    <s v="2018/19"/>
    <s v="Children caring for others"/>
    <x v="22"/>
    <s v="Number"/>
    <n v="235"/>
    <n v="43762"/>
    <n v="7.6880295743775999"/>
    <s v="7.69 per 1000 5-17 yr olds"/>
    <x v="2670"/>
    <n v="0"/>
  </r>
  <r>
    <s v="E06000019_Estimated number of young carers supported by LAs_Number"/>
    <s v="E06000019"/>
    <x v="54"/>
    <s v="Financial year"/>
    <s v="2018/19"/>
    <s v="Children caring for others"/>
    <x v="22"/>
    <s v="Number"/>
    <n v="322"/>
    <n v="36103"/>
    <n v="12.0301875513711"/>
    <s v="12.03 per 1000 5-17 yr olds"/>
    <x v="2671"/>
    <n v="0"/>
  </r>
  <r>
    <s v="E10000034_Estimated number of young carers supported by LAs_Number"/>
    <s v="E10000034"/>
    <x v="150"/>
    <s v="Financial year"/>
    <s v="2018/19"/>
    <s v="Children caring for others"/>
    <x v="22"/>
    <s v="Number"/>
    <n v="290"/>
    <n v="117783"/>
    <n v="3.3551223462717701"/>
    <s v="3.36 per 1000 5-17 yr olds"/>
    <x v="2672"/>
    <n v="0"/>
  </r>
  <r>
    <s v="E10000016_Estimated number of young carers supported by LAs_Number"/>
    <s v="E10000016"/>
    <x v="62"/>
    <s v="Financial year"/>
    <s v="2018/19"/>
    <s v="Children caring for others"/>
    <x v="22"/>
    <s v="Number"/>
    <n v="1284"/>
    <n v="340140"/>
    <n v="5.1625354321210999"/>
    <s v="5.16 per 1000 5-17 yr olds"/>
    <x v="2673"/>
    <n v="0"/>
  </r>
  <r>
    <s v="E06000035_Estimated number of young carers supported by LAs_Number"/>
    <s v="E06000035"/>
    <x v="77"/>
    <s v="Financial year"/>
    <s v="2018/19"/>
    <s v="Children caring for others"/>
    <x v="22"/>
    <s v="Number"/>
    <s v="NA"/>
    <n v="64391"/>
    <s v="NA"/>
    <s v="NA per 1000 5-17 yr olds"/>
    <x v="2589"/>
    <n v="0"/>
  </r>
  <r>
    <s v="E10000017_Estimated number of young carers supported by LAs_Number"/>
    <s v="E10000017"/>
    <x v="68"/>
    <s v="Financial year"/>
    <s v="2018/19"/>
    <s v="Children caring for others"/>
    <x v="22"/>
    <s v="Number"/>
    <n v="443"/>
    <n v="249727"/>
    <n v="2.42576236290062"/>
    <s v="2.43 per 1000 5-17 yr olds"/>
    <x v="2674"/>
    <n v="0"/>
  </r>
  <r>
    <s v="E06000008_Estimated number of young carers supported by LAs_Number"/>
    <s v="E06000008"/>
    <x v="7"/>
    <s v="Financial year"/>
    <s v="2018/19"/>
    <s v="Children caring for others"/>
    <x v="22"/>
    <s v="Number"/>
    <n v="42"/>
    <n v="38481"/>
    <n v="1.50510661171833"/>
    <s v="1.51 per 1000 5-17 yr olds"/>
    <x v="2675"/>
    <n v="0"/>
  </r>
  <r>
    <s v="E06000009_Estimated number of young carers supported by LAs_Number"/>
    <s v="E06000009"/>
    <x v="8"/>
    <s v="Financial year"/>
    <s v="2018/19"/>
    <s v="Children caring for others"/>
    <x v="22"/>
    <s v="Number"/>
    <n v="60"/>
    <n v="28904"/>
    <n v="2.9212717269584698"/>
    <s v="2.92 per 1000 5-17 yr olds"/>
    <x v="2676"/>
    <n v="0"/>
  </r>
  <r>
    <s v="E10000024_Estimated number of young carers supported by LAs_Number"/>
    <s v="E10000024"/>
    <x v="92"/>
    <s v="Financial year"/>
    <s v="2018/19"/>
    <s v="Children caring for others"/>
    <x v="22"/>
    <s v="Number"/>
    <n v="507"/>
    <n v="166542"/>
    <n v="4.1675571703355399"/>
    <s v="4.17 per 1000 5-17 yr olds"/>
    <x v="2677"/>
    <n v="0"/>
  </r>
  <r>
    <s v="E06000018_Estimated number of young carers supported by LAs_Number"/>
    <s v="E06000018"/>
    <x v="91"/>
    <s v="Financial year"/>
    <s v="2018/19"/>
    <s v="Children caring for others"/>
    <x v="22"/>
    <s v="Number"/>
    <s v="NA"/>
    <n v="68651"/>
    <s v="NA"/>
    <s v="NA per 1000 5-17 yr olds"/>
    <x v="2589"/>
    <n v="0"/>
  </r>
  <r>
    <s v="E06000051_Estimated number of young carers supported by LAs_Number"/>
    <s v="E06000051"/>
    <x v="110"/>
    <s v="Financial year"/>
    <s v="2018/19"/>
    <s v="Children caring for others"/>
    <x v="22"/>
    <s v="Number"/>
    <s v="NA"/>
    <n v="59839"/>
    <s v="NA"/>
    <s v="NA per 1000 5-17 yr olds"/>
    <x v="2589"/>
    <n v="0"/>
  </r>
  <r>
    <s v="E06000020_Estimated number of young carers supported by LAs_Number"/>
    <s v="E06000020"/>
    <x v="130"/>
    <s v="Financial year"/>
    <s v="2018/19"/>
    <s v="Children caring for others"/>
    <x v="22"/>
    <s v="Number"/>
    <n v="385"/>
    <n v="40620"/>
    <n v="13.0076356510575"/>
    <s v="13.01 per 1000 5-17 yr olds"/>
    <x v="2678"/>
    <n v="0"/>
  </r>
  <r>
    <s v="E06000049_Estimated number of young carers supported by LAs_Number"/>
    <s v="E06000049"/>
    <x v="23"/>
    <s v="Financial year"/>
    <s v="2018/19"/>
    <s v="Children caring for others"/>
    <x v="22"/>
    <s v="Number"/>
    <n v="190"/>
    <n v="76523"/>
    <n v="3.3771173637155401"/>
    <s v="3.38 per 1000 5-17 yr olds"/>
    <x v="2679"/>
    <n v="0"/>
  </r>
  <r>
    <s v="E06000050_Estimated number of young carers supported by LAs_Number"/>
    <s v="E06000050"/>
    <x v="152"/>
    <s v="Financial year"/>
    <s v="2018/19"/>
    <s v="Children caring for others"/>
    <x v="22"/>
    <s v="Number"/>
    <n v="204"/>
    <n v="68054"/>
    <n v="4.1226279732433397"/>
    <s v="4.12 per 1000 5-17 yr olds"/>
    <x v="2680"/>
    <n v="0"/>
  </r>
  <r>
    <s v="E06000052_Estimated number of young carers supported by LAs_Number"/>
    <s v="E06000052"/>
    <x v="26"/>
    <s v="Financial year"/>
    <s v="2018/19"/>
    <s v="Children caring for others"/>
    <x v="22"/>
    <s v="Number"/>
    <n v="466"/>
    <n v="107810"/>
    <n v="5.8586874528539097"/>
    <s v="5.86 per 1000 5-17 yr olds"/>
    <x v="2681"/>
    <n v="0"/>
  </r>
  <r>
    <s v="E10000006_Estimated number of young carers supported by LAs_Number"/>
    <s v="E10000006"/>
    <x v="29"/>
    <s v="Financial year"/>
    <s v="2018/19"/>
    <s v="Children caring for others"/>
    <x v="22"/>
    <s v="Number"/>
    <s v="NA"/>
    <n v="92500"/>
    <s v="NA"/>
    <s v="NA per 1000 5-17 yr olds"/>
    <x v="2589"/>
    <n v="0"/>
  </r>
  <r>
    <s v="E10000013_Estimated number of young carers supported by LAs_Number"/>
    <s v="E10000013"/>
    <x v="44"/>
    <s v="Financial year"/>
    <s v="2018/19"/>
    <s v="Children caring for others"/>
    <x v="22"/>
    <s v="Number"/>
    <n v="1434"/>
    <n v="128136"/>
    <n v="15.333782439932"/>
    <s v="15.33 per 1000 5-17 yr olds"/>
    <x v="2682"/>
    <n v="0"/>
  </r>
  <r>
    <s v="E10000015_Estimated number of young carers supported by LAs_Number"/>
    <s v="E10000015"/>
    <x v="55"/>
    <s v="Financial year"/>
    <s v="2018/19"/>
    <s v="Children caring for others"/>
    <x v="22"/>
    <s v="Number"/>
    <n v="172"/>
    <n v="271005"/>
    <n v="0.87647331597372602"/>
    <s v="0.88 per 1000 5-17 yr olds"/>
    <x v="2683"/>
    <n v="0"/>
  </r>
  <r>
    <s v="E06000046_Estimated number of young carers supported by LAs_Number"/>
    <s v="E06000046"/>
    <x v="58"/>
    <s v="Financial year"/>
    <s v="2018/19"/>
    <s v="Children caring for others"/>
    <x v="22"/>
    <s v="Number"/>
    <n v="328"/>
    <n v="24869"/>
    <n v="17.819307872005201"/>
    <s v="17.82 per 1000 5-17 yr olds"/>
    <x v="2684"/>
    <n v="0"/>
  </r>
  <r>
    <s v="E10000019_Estimated number of young carers supported by LAs_Number"/>
    <s v="E10000019"/>
    <x v="73"/>
    <s v="Financial year"/>
    <s v="2018/19"/>
    <s v="Children caring for others"/>
    <x v="22"/>
    <s v="Number"/>
    <s v="NA"/>
    <n v="145641"/>
    <s v="NA"/>
    <s v="NA per 1000 5-17 yr olds"/>
    <x v="2589"/>
    <n v="0"/>
  </r>
  <r>
    <s v="E10000020_Estimated number of young carers supported by LAs_Number"/>
    <s v="E10000020"/>
    <x v="83"/>
    <s v="Financial year"/>
    <s v="2018/19"/>
    <s v="Children caring for others"/>
    <x v="22"/>
    <s v="Number"/>
    <s v="NA"/>
    <n v="170810"/>
    <s v="NA"/>
    <s v="NA per 1000 5-17 yr olds"/>
    <x v="2589"/>
    <n v="0"/>
  </r>
  <r>
    <s v="E10000021_Estimated number of young carers supported by LAs_Number"/>
    <s v="E10000021"/>
    <x v="89"/>
    <s v="Financial year"/>
    <s v="2018/19"/>
    <s v="Children caring for others"/>
    <x v="22"/>
    <s v="Number"/>
    <n v="871"/>
    <n v="170235"/>
    <n v="7.08717798499569"/>
    <s v="7.09 per 1000 5-17 yr olds"/>
    <x v="2685"/>
    <n v="0"/>
  </r>
  <r>
    <s v="E06000048_Estimated number of young carers supported by LAs_Number"/>
    <s v="E06000048"/>
    <x v="90"/>
    <s v="Financial year"/>
    <s v="2018/19"/>
    <s v="Children caring for others"/>
    <x v="22"/>
    <s v="Number"/>
    <n v="129"/>
    <n v="59011"/>
    <n v="2.92510373914424"/>
    <s v="2.93 per 1000 5-17 yr olds"/>
    <x v="2686"/>
    <n v="0"/>
  </r>
  <r>
    <s v="E10000025_Estimated number of young carers supported by LAs_Number"/>
    <s v="E10000025"/>
    <x v="94"/>
    <s v="Financial year"/>
    <s v="2018/19"/>
    <s v="Children caring for others"/>
    <x v="22"/>
    <s v="Number"/>
    <n v="779"/>
    <n v="144788"/>
    <n v="7.3915931302780198"/>
    <s v="7.39 per 1000 5-17 yr olds"/>
    <x v="2687"/>
    <n v="0"/>
  </r>
  <r>
    <s v="E10000027_Estimated number of young carers supported by LAs_Number"/>
    <s v="E10000027"/>
    <x v="113"/>
    <s v="Financial year"/>
    <s v="2018/19"/>
    <s v="Children caring for others"/>
    <x v="22"/>
    <s v="Number"/>
    <n v="269"/>
    <n v="110700"/>
    <n v="3.29269486878183"/>
    <s v="3.29 per 1000 5-17 yr olds"/>
    <x v="2688"/>
    <n v="0"/>
  </r>
  <r>
    <s v="E10000029_Estimated number of young carers supported by LAs_Number"/>
    <s v="E10000029"/>
    <x v="124"/>
    <s v="Financial year"/>
    <s v="2018/19"/>
    <s v="Children caring for others"/>
    <x v="22"/>
    <s v="Number"/>
    <n v="1907"/>
    <n v="152752"/>
    <n v="17.007348744292202"/>
    <s v="17.01 per 1000 5-17 yr olds"/>
    <x v="2689"/>
    <n v="0"/>
  </r>
  <r>
    <s v="E10000030_Estimated number of young carers supported by LAs_Number"/>
    <s v="E10000030"/>
    <x v="126"/>
    <s v="Financial year"/>
    <s v="2018/19"/>
    <s v="Children caring for others"/>
    <x v="22"/>
    <s v="Number"/>
    <s v="NA"/>
    <n v="261905"/>
    <s v="NA"/>
    <s v="NA per 1000 5-17 yr olds"/>
    <x v="2589"/>
    <n v="0"/>
  </r>
  <r>
    <s v="E10000031_Estimated number of young carers supported by LAs_Number"/>
    <s v="E10000031"/>
    <x v="140"/>
    <s v="Financial year"/>
    <s v="2018/19"/>
    <s v="Children caring for others"/>
    <x v="22"/>
    <s v="Number"/>
    <n v="1647"/>
    <n v="115928"/>
    <n v="19.527174428530799"/>
    <s v="19.53 per 1000 5-17 yr olds"/>
    <x v="2690"/>
    <n v="0"/>
  </r>
  <r>
    <s v="E10000032_Estimated number of young carers supported by LAs_Number"/>
    <s v="E10000032"/>
    <x v="142"/>
    <s v="Financial year"/>
    <s v="2018/19"/>
    <s v="Children caring for others"/>
    <x v="22"/>
    <s v="Number"/>
    <n v="340"/>
    <n v="174672"/>
    <n v="2.65934564453935"/>
    <s v="2.66 per 1000 5-17 yr olds"/>
    <x v="2691"/>
    <n v="0"/>
  </r>
  <r>
    <s v="NA_Children withdrawn from school to be home educated_Number"/>
    <s v="NA"/>
    <x v="164"/>
    <s v="Academic year"/>
    <s v="2017/18"/>
    <s v="Children outside of mainstream education"/>
    <x v="20"/>
    <s v="Number"/>
    <n v="24460"/>
    <n v="11954618"/>
    <m/>
    <s v="2 per 1000 0-17 yr olds"/>
    <x v="2692"/>
    <n v="0"/>
  </r>
  <r>
    <s v="NA_Number of children with at least one fixed period exclusion during the year_Number"/>
    <s v="NA"/>
    <x v="164"/>
    <s v="Academic year"/>
    <s v="2017/18"/>
    <s v="Children outside of mainstream education"/>
    <x v="21"/>
    <s v="Number"/>
    <n v="188503"/>
    <n v="11954618"/>
    <m/>
    <s v="15.8 per 1000 0-17 yr olds"/>
    <x v="2693"/>
    <n v="0"/>
  </r>
  <r>
    <s v="NA_Number of children in AP/PRUs_Number"/>
    <s v="NA"/>
    <x v="164"/>
    <s v="Academic year"/>
    <s v="2018/19"/>
    <s v="Children outside of mainstream education"/>
    <x v="7"/>
    <s v="Number"/>
    <n v="42262"/>
    <n v="11954618"/>
    <m/>
    <s v="3.5 per 1000 0-17 yr olds"/>
    <x v="2694"/>
    <n v="0"/>
  </r>
  <r>
    <s v="NA_Number of children who are persistently absent during the year_Number"/>
    <s v="NA"/>
    <x v="164"/>
    <s v="Academic year"/>
    <s v="2018/19"/>
    <s v="Children outside of mainstream education"/>
    <x v="19"/>
    <s v="Number"/>
    <n v="771863"/>
    <n v="11954618"/>
    <m/>
    <s v="64.6 per 1000 0-17 yr olds"/>
    <x v="2695"/>
    <n v="0"/>
  </r>
  <r>
    <s v="NA_Children in care_Number"/>
    <s v="NA"/>
    <x v="164"/>
    <s v="Financial year"/>
    <n v="2019"/>
    <s v="Children in care"/>
    <x v="1"/>
    <s v="Number"/>
    <n v="78150"/>
    <n v="11954618"/>
    <m/>
    <s v="6.5 per 1000 0-17 yr olds"/>
    <x v="2696"/>
    <n v="0"/>
  </r>
  <r>
    <s v="NA_Children who had more than one missing from care incident during the year_Number"/>
    <s v="NA"/>
    <x v="164"/>
    <s v="Financial year"/>
    <n v="2019"/>
    <s v="Children in care"/>
    <x v="2"/>
    <s v="Number"/>
    <n v="7670"/>
    <n v="11954618"/>
    <m/>
    <s v="0.6 per 1000 0-17 yr olds"/>
    <x v="2697"/>
    <n v="0"/>
  </r>
  <r>
    <s v="NA_Estimated number of young carers supported by LAs_Number"/>
    <s v="NA"/>
    <x v="164"/>
    <s v="Financial year"/>
    <s v="2018/19"/>
    <s v="Children caring for others"/>
    <x v="22"/>
    <s v="Number"/>
    <n v="34988"/>
    <n v="11954618"/>
    <n v="4.0646950000000004"/>
    <s v="4.06 per 1000 5-17 yr olds"/>
    <x v="2698"/>
    <n v="0"/>
  </r>
  <r>
    <s v="NA_Number of children receiving treatment for substance misuse_Number"/>
    <s v="NA"/>
    <x v="164"/>
    <s v="Financial year"/>
    <s v="2018/19"/>
    <s v="Children receiving treatment for substance misuse"/>
    <x v="18"/>
    <s v="Number"/>
    <n v="14831"/>
    <n v="11954618"/>
    <m/>
    <s v="1.2 per 1000 0-17 yr olds"/>
    <x v="2699"/>
    <n v="0"/>
  </r>
  <r>
    <s v="E06000028_Hospital admissions caused by unintentional and deliberate injuries in children (aged 0-4 years)_Number"/>
    <s v="E06000028"/>
    <x v="10"/>
    <s v="Financial year"/>
    <s v="2018/19"/>
    <s v="Hospital admissions for unintentional and deliberate injuries"/>
    <x v="14"/>
    <s v="Number"/>
    <n v="143"/>
    <m/>
    <n v="131.81"/>
    <s v="131.81 per 10000 0-4 yr olds"/>
    <x v="1458"/>
    <n v="0"/>
  </r>
  <r>
    <s v="E06000029_Hospital admissions caused by unintentional and deliberate injuries in children (aged 0-4 years)_Number"/>
    <s v="E06000029"/>
    <x v="97"/>
    <s v="Financial year"/>
    <s v="2018/19"/>
    <s v="Hospital admissions for unintentional and deliberate injuries"/>
    <x v="14"/>
    <s v="Number"/>
    <n v="107"/>
    <m/>
    <n v="131.81"/>
    <s v="131.81 per 10000 0-4 yr olds"/>
    <x v="1458"/>
    <n v="0"/>
  </r>
  <r>
    <s v="NA_Hospital admissions caused by unintentional and deliberate injuries in children (aged 0-14 years)_Number"/>
    <s v="NA"/>
    <x v="164"/>
    <s v="Financial year"/>
    <s v="2018/19"/>
    <s v="Hospital admissions for unintentional and deliberate injuries"/>
    <x v="13"/>
    <s v="Number"/>
    <n v="97479"/>
    <n v="11954618"/>
    <n v="96.09"/>
    <s v="96.09 per 10000 0-14 yr olds"/>
    <x v="2700"/>
    <n v="0"/>
  </r>
  <r>
    <s v="NA_Hospital admissions caused by unintentional and deliberate injuries in children (aged 0-4 years)_Number"/>
    <s v="NA"/>
    <x v="164"/>
    <s v="Financial year"/>
    <s v="2018/19"/>
    <s v="Hospital admissions for unintentional and deliberate injuries"/>
    <x v="14"/>
    <s v="Number"/>
    <n v="41210"/>
    <n v="11954618"/>
    <n v="123.14"/>
    <s v="123.14 per 10000 0-4 yr olds"/>
    <x v="2701"/>
    <n v="0"/>
  </r>
  <r>
    <s v="NA_Children in care in residential homes_Number"/>
    <s v="NA"/>
    <x v="164"/>
    <s v="Single time point"/>
    <n v="2019"/>
    <s v="Children in care"/>
    <x v="9"/>
    <s v="Number"/>
    <n v="465"/>
    <n v="11954618"/>
    <m/>
    <s v="0 per 1000 0-17 yr olds"/>
    <x v="2702"/>
    <n v="0"/>
  </r>
  <r>
    <s v="NA_Children in care in residential homes, NHS trusts or mother &amp; baby units_Number"/>
    <s v="NA"/>
    <x v="164"/>
    <s v="Single time point"/>
    <n v="2019"/>
    <s v="Children in care"/>
    <x v="10"/>
    <s v="Number"/>
    <n v="844"/>
    <n v="11954618"/>
    <m/>
    <s v="0.1 per 1000 0-17 yr olds"/>
    <x v="2703"/>
    <n v="0"/>
  </r>
  <r>
    <s v="NA_Children in secure children's homes_Number"/>
    <s v="NA"/>
    <x v="164"/>
    <s v="Single time point"/>
    <n v="2019"/>
    <s v="Children in care"/>
    <x v="4"/>
    <s v="Number"/>
    <n v="146"/>
    <n v="11954618"/>
    <m/>
    <s v="0 per 1000 0-17 yr olds"/>
    <x v="2704"/>
    <n v="0"/>
  </r>
  <r>
    <s v="NA_Children in the care of LA in secure children's homes_Number"/>
    <s v="NA"/>
    <x v="164"/>
    <s v="Single time point"/>
    <n v="2019"/>
    <s v="Children in care"/>
    <x v="11"/>
    <s v="Number"/>
    <s v="N/A"/>
    <n v="11954618"/>
    <m/>
    <s v="N/A"/>
    <x v="356"/>
    <n v="0"/>
  </r>
  <r>
    <s v="NA_Children placed in secure children's homes within LA_Number"/>
    <s v="NA"/>
    <x v="164"/>
    <s v="Single time point"/>
    <n v="2019"/>
    <s v="Children in care"/>
    <x v="12"/>
    <s v="Number"/>
    <s v="N/A"/>
    <n v="11954618"/>
    <m/>
    <s v="N/A"/>
    <x v="356"/>
    <n v="0"/>
  </r>
  <r>
    <s v="NA_CLA in independent or semi-independent accommodation_Number"/>
    <s v="NA"/>
    <x v="164"/>
    <s v="Single time point"/>
    <n v="2019"/>
    <s v="Children in care"/>
    <x v="3"/>
    <s v="Number"/>
    <n v="6183"/>
    <n v="11954618"/>
    <m/>
    <s v="0.5 per 1000 0-17 yr olds"/>
    <x v="2705"/>
    <n v="0"/>
  </r>
  <r>
    <s v="NA_Number of children fostered with relatives_Number"/>
    <s v="NA"/>
    <x v="164"/>
    <s v="Single time point"/>
    <n v="2019"/>
    <s v="Children in kinship care"/>
    <x v="8"/>
    <s v="Number"/>
    <n v="10451"/>
    <n v="11954618"/>
    <m/>
    <s v="0.9 per 1000 0-17 yr olds"/>
    <x v="2706"/>
    <n v="0"/>
  </r>
  <r>
    <s v="NA_Children with EHC plan_Number"/>
    <s v="NA"/>
    <x v="164"/>
    <s v="Single time point"/>
    <n v="2019"/>
    <s v="Children with SEND"/>
    <x v="0"/>
    <s v="Number"/>
    <n v="271165"/>
    <n v="11954618"/>
    <m/>
    <s v="22.7 per 1000 0-17 yr olds"/>
    <x v="2707"/>
    <n v="0"/>
  </r>
  <r>
    <s v="NA_Children with SEND but no EHC plan_Number"/>
    <s v="NA"/>
    <x v="164"/>
    <s v="Single time point"/>
    <n v="2019"/>
    <s v="Children with SEND"/>
    <x v="15"/>
    <s v="Number"/>
    <n v="1047165"/>
    <n v="11954618"/>
    <m/>
    <s v="87.6 per 1000 0-17 yr olds"/>
    <x v="2708"/>
    <n v="0"/>
  </r>
  <r>
    <s v="NA_Rate of households assessed as homeless (per 1000 households)_proportion"/>
    <s v="NA"/>
    <x v="164"/>
    <s v="Single time point"/>
    <s v="2019Q3"/>
    <s v="Children who are homeless or at risk of homelessness"/>
    <x v="17"/>
    <s v="proportion"/>
    <n v="1.49"/>
    <n v="11954618"/>
    <m/>
    <s v="1.5 per 1000 households"/>
    <x v="2709"/>
    <n v="0"/>
  </r>
  <r>
    <s v="NA_Rate of households assessed as threatened with homelessness (per 1000 households)_proportion"/>
    <s v="NA"/>
    <x v="164"/>
    <s v="Single time point"/>
    <s v="2019Q3"/>
    <s v="Children who are homeless or at risk of homelessness"/>
    <x v="16"/>
    <s v="proportion"/>
    <n v="1.57"/>
    <n v="11954618"/>
    <m/>
    <s v="1.6 per 1000 households"/>
    <x v="2710"/>
    <n v="0"/>
  </r>
  <r>
    <s v="NA_Rate of households in TA with children (per 1000 households)_proportion"/>
    <s v="NA"/>
    <x v="164"/>
    <s v="Single time point"/>
    <s v="2019Q3"/>
    <s v="Children who are homeless or at risk of homelessness"/>
    <x v="5"/>
    <s v="proportion"/>
    <n v="2.7"/>
    <n v="11954618"/>
    <m/>
    <s v="2.7 per 1000 households"/>
    <x v="2711"/>
    <n v="0"/>
  </r>
  <r>
    <s v="NA_Total number of children in TA_Number"/>
    <s v="NA"/>
    <x v="164"/>
    <s v="Single time point"/>
    <s v="2019Q3"/>
    <s v="Children who are homeless or at risk of homelessness"/>
    <x v="6"/>
    <s v="Number"/>
    <n v="127890"/>
    <n v="11954618"/>
    <m/>
    <s v="10.7 per 1000 0-17 yr olds"/>
    <x v="2712"/>
    <n v="0"/>
  </r>
  <r>
    <s v="NA_Children with an open CIN plan (excluding looked after children)_Number"/>
    <s v="NA"/>
    <x v="164"/>
    <s v="Financial year"/>
    <s v="2018/19"/>
    <s v="Children with a social worker"/>
    <x v="23"/>
    <s v="Number"/>
    <n v="323175"/>
    <n v="11954618"/>
    <m/>
    <s v="27 per 1000 0-17 yr olds"/>
    <x v="2713"/>
    <n v="0"/>
  </r>
  <r>
    <s v="E09000001_Children with an open CIN plan (excluding looked after children)_Number"/>
    <s v="E09000001"/>
    <x v="25"/>
    <s v="Financial year"/>
    <s v="2018/19"/>
    <s v="Children with a social worker"/>
    <x v="23"/>
    <s v="Number"/>
    <n v="50"/>
    <n v="1453"/>
    <m/>
    <s v="34.4 per 1000 0-17 yr olds"/>
    <x v="2714"/>
    <n v="1"/>
  </r>
  <r>
    <s v="E09000007_Children with an open CIN plan (excluding looked after children)_Number"/>
    <s v="E09000007"/>
    <x v="21"/>
    <s v="Financial year"/>
    <s v="2018/19"/>
    <s v="Children with a social worker"/>
    <x v="23"/>
    <s v="Number"/>
    <n v="1528"/>
    <n v="50983"/>
    <m/>
    <s v="30 per 1000 0-17 yr olds"/>
    <x v="2715"/>
    <n v="0"/>
  </r>
  <r>
    <s v="E09000011_Children with an open CIN plan (excluding looked after children)_Number"/>
    <s v="E09000011"/>
    <x v="45"/>
    <s v="Financial year"/>
    <s v="2018/19"/>
    <s v="Children with a social worker"/>
    <x v="23"/>
    <s v="Number"/>
    <n v="2079"/>
    <n v="68917"/>
    <m/>
    <s v="30.2 per 1000 0-17 yr olds"/>
    <x v="2716"/>
    <n v="0"/>
  </r>
  <r>
    <s v="E09000012_Children with an open CIN plan (excluding looked after children)_Number"/>
    <s v="E09000012"/>
    <x v="46"/>
    <s v="Financial year"/>
    <s v="2018/19"/>
    <s v="Children with a social worker"/>
    <x v="23"/>
    <s v="Number"/>
    <n v="2499"/>
    <n v="63655"/>
    <m/>
    <s v="39.3 per 1000 0-17 yr olds"/>
    <x v="2717"/>
    <n v="0"/>
  </r>
  <r>
    <s v="E09000013_Children with an open CIN plan (excluding looked after children)_Number"/>
    <s v="E09000013"/>
    <x v="48"/>
    <s v="Financial year"/>
    <s v="2018/19"/>
    <s v="Children with a social worker"/>
    <x v="23"/>
    <s v="Number"/>
    <n v="1646"/>
    <n v="36898"/>
    <m/>
    <s v="44.6 per 1000 0-17 yr olds"/>
    <x v="2718"/>
    <n v="0"/>
  </r>
  <r>
    <s v="E09000019_Children with an open CIN plan (excluding looked after children)_Number"/>
    <s v="E09000019"/>
    <x v="60"/>
    <s v="Financial year"/>
    <s v="2018/19"/>
    <s v="Children with a social worker"/>
    <x v="23"/>
    <s v="Number"/>
    <n v="1908"/>
    <n v="42098"/>
    <m/>
    <s v="45.3 per 1000 0-17 yr olds"/>
    <x v="2719"/>
    <n v="0"/>
  </r>
  <r>
    <s v="E09000020_Children with an open CIN plan (excluding looked after children)_Number"/>
    <s v="E09000020"/>
    <x v="61"/>
    <s v="Financial year"/>
    <s v="2018/19"/>
    <s v="Children with a social worker"/>
    <x v="23"/>
    <s v="Number"/>
    <n v="758"/>
    <n v="28678"/>
    <m/>
    <s v="26.4 per 1000 0-17 yr olds"/>
    <x v="2720"/>
    <n v="0"/>
  </r>
  <r>
    <s v="E09000022_Children with an open CIN plan (excluding looked after children)_Number"/>
    <s v="E09000022"/>
    <x v="67"/>
    <s v="Financial year"/>
    <s v="2018/19"/>
    <s v="Children with a social worker"/>
    <x v="23"/>
    <s v="Number"/>
    <n v="2562"/>
    <n v="62629"/>
    <m/>
    <s v="40.9 per 1000 0-17 yr olds"/>
    <x v="2721"/>
    <n v="0"/>
  </r>
  <r>
    <s v="E09000023_Children with an open CIN plan (excluding looked after children)_Number"/>
    <s v="E09000023"/>
    <x v="72"/>
    <s v="Financial year"/>
    <s v="2018/19"/>
    <s v="Children with a social worker"/>
    <x v="23"/>
    <s v="Number"/>
    <n v="1872"/>
    <n v="68458"/>
    <m/>
    <s v="27.3 per 1000 0-17 yr olds"/>
    <x v="2722"/>
    <n v="0"/>
  </r>
  <r>
    <s v="E09000028_Children with an open CIN plan (excluding looked after children)_Number"/>
    <s v="E09000028"/>
    <x v="118"/>
    <s v="Financial year"/>
    <s v="2018/19"/>
    <s v="Children with a social worker"/>
    <x v="23"/>
    <s v="Number"/>
    <n v="2111"/>
    <n v="65121"/>
    <m/>
    <s v="32.4 per 1000 0-17 yr olds"/>
    <x v="2723"/>
    <n v="0"/>
  </r>
  <r>
    <s v="E09000030_Children with an open CIN plan (excluding looked after children)_Number"/>
    <s v="E09000030"/>
    <x v="133"/>
    <s v="Financial year"/>
    <s v="2018/19"/>
    <s v="Children with a social worker"/>
    <x v="23"/>
    <s v="Number"/>
    <n v="3177"/>
    <n v="70973"/>
    <m/>
    <s v="44.8 per 1000 0-17 yr olds"/>
    <x v="2724"/>
    <n v="0"/>
  </r>
  <r>
    <s v="E09000032_Children with an open CIN plan (excluding looked after children)_Number"/>
    <s v="E09000032"/>
    <x v="138"/>
    <s v="Financial year"/>
    <s v="2018/19"/>
    <s v="Children with a social worker"/>
    <x v="23"/>
    <s v="Number"/>
    <n v="1867"/>
    <n v="63840"/>
    <m/>
    <s v="29.2 per 1000 0-17 yr olds"/>
    <x v="2725"/>
    <n v="0"/>
  </r>
  <r>
    <s v="E09000033_Children with an open CIN plan (excluding looked after children)_Number"/>
    <s v="E09000033"/>
    <x v="143"/>
    <s v="Financial year"/>
    <s v="2018/19"/>
    <s v="Children with a social worker"/>
    <x v="23"/>
    <s v="Number"/>
    <n v="1254"/>
    <n v="47445"/>
    <m/>
    <s v="26.4 per 1000 0-17 yr olds"/>
    <x v="2726"/>
    <n v="0"/>
  </r>
  <r>
    <s v="E09000002_Children with an open CIN plan (excluding looked after children)_Number"/>
    <s v="E09000002"/>
    <x v="0"/>
    <s v="Financial year"/>
    <s v="2018/19"/>
    <s v="Children with a social worker"/>
    <x v="23"/>
    <s v="Number"/>
    <n v="2120"/>
    <n v="63401"/>
    <m/>
    <s v="33.4 per 1000 0-17 yr olds"/>
    <x v="2727"/>
    <n v="0"/>
  </r>
  <r>
    <s v="E09000003_Children with an open CIN plan (excluding looked after children)_Number"/>
    <s v="E09000003"/>
    <x v="1"/>
    <s v="Financial year"/>
    <s v="2018/19"/>
    <s v="Children with a social worker"/>
    <x v="23"/>
    <s v="Number"/>
    <n v="1613"/>
    <n v="92701"/>
    <m/>
    <s v="17.4 per 1000 0-17 yr olds"/>
    <x v="2728"/>
    <n v="0"/>
  </r>
  <r>
    <s v="E09000004_Children with an open CIN plan (excluding looked after children)_Number"/>
    <s v="E09000004"/>
    <x v="5"/>
    <s v="Financial year"/>
    <s v="2018/19"/>
    <s v="Children with a social worker"/>
    <x v="23"/>
    <s v="Number"/>
    <n v="1368"/>
    <n v="56853"/>
    <m/>
    <s v="24.1 per 1000 0-17 yr olds"/>
    <x v="2729"/>
    <n v="0"/>
  </r>
  <r>
    <s v="E09000005_Children with an open CIN plan (excluding looked after children)_Number"/>
    <s v="E09000005"/>
    <x v="13"/>
    <s v="Financial year"/>
    <s v="2018/19"/>
    <s v="Children with a social worker"/>
    <x v="23"/>
    <s v="Number"/>
    <n v="2206"/>
    <n v="77893"/>
    <m/>
    <s v="28.3 per 1000 0-17 yr olds"/>
    <x v="2730"/>
    <n v="0"/>
  </r>
  <r>
    <s v="E09000006_Children with an open CIN plan (excluding looked after children)_Number"/>
    <s v="E09000006"/>
    <x v="16"/>
    <s v="Financial year"/>
    <s v="2018/19"/>
    <s v="Children with a social worker"/>
    <x v="23"/>
    <s v="Number"/>
    <n v="1990"/>
    <n v="75055"/>
    <m/>
    <s v="26.5 per 1000 0-17 yr olds"/>
    <x v="2731"/>
    <n v="0"/>
  </r>
  <r>
    <s v="E09000008_Children with an open CIN plan (excluding looked after children)_Number"/>
    <s v="E09000008"/>
    <x v="28"/>
    <s v="Financial year"/>
    <s v="2018/19"/>
    <s v="Children with a social worker"/>
    <x v="23"/>
    <s v="Number"/>
    <n v="3717"/>
    <n v="94702"/>
    <m/>
    <s v="39.2 per 1000 0-17 yr olds"/>
    <x v="2732"/>
    <n v="0"/>
  </r>
  <r>
    <s v="E09000009_Children with an open CIN plan (excluding looked after children)_Number"/>
    <s v="E09000009"/>
    <x v="38"/>
    <s v="Financial year"/>
    <s v="2018/19"/>
    <s v="Children with a social worker"/>
    <x v="23"/>
    <s v="Number"/>
    <n v="2324"/>
    <n v="81732"/>
    <m/>
    <s v="28.4 per 1000 0-17 yr olds"/>
    <x v="2733"/>
    <n v="0"/>
  </r>
  <r>
    <s v="E09000010_Children with an open CIN plan (excluding looked after children)_Number"/>
    <s v="E09000010"/>
    <x v="41"/>
    <s v="Financial year"/>
    <s v="2018/19"/>
    <s v="Children with a social worker"/>
    <x v="23"/>
    <s v="Number"/>
    <n v="2319"/>
    <n v="84497"/>
    <m/>
    <s v="27.4 per 1000 0-17 yr olds"/>
    <x v="2734"/>
    <n v="0"/>
  </r>
  <r>
    <s v="E09000014_Children with an open CIN plan (excluding looked after children)_Number"/>
    <s v="E09000014"/>
    <x v="50"/>
    <s v="Financial year"/>
    <s v="2018/19"/>
    <s v="Children with a social worker"/>
    <x v="23"/>
    <s v="Number"/>
    <n v="1647"/>
    <n v="60398"/>
    <m/>
    <s v="27.3 per 1000 0-17 yr olds"/>
    <x v="2735"/>
    <n v="0"/>
  </r>
  <r>
    <s v="E09000015_Children with an open CIN plan (excluding looked after children)_Number"/>
    <s v="E09000015"/>
    <x v="51"/>
    <s v="Financial year"/>
    <s v="2018/19"/>
    <s v="Children with a social worker"/>
    <x v="23"/>
    <s v="Number"/>
    <n v="1651"/>
    <n v="58373"/>
    <m/>
    <s v="28.3 per 1000 0-17 yr olds"/>
    <x v="2736"/>
    <n v="0"/>
  </r>
  <r>
    <s v="E09000016_Children with an open CIN plan (excluding looked after children)_Number"/>
    <s v="E09000016"/>
    <x v="53"/>
    <s v="Financial year"/>
    <s v="2018/19"/>
    <s v="Children with a social worker"/>
    <x v="23"/>
    <s v="Number"/>
    <n v="2127"/>
    <n v="57541"/>
    <m/>
    <s v="37 per 1000 0-17 yr olds"/>
    <x v="2737"/>
    <n v="0"/>
  </r>
  <r>
    <s v="E09000017_Children with an open CIN plan (excluding looked after children)_Number"/>
    <s v="E09000017"/>
    <x v="56"/>
    <s v="Financial year"/>
    <s v="2018/19"/>
    <s v="Children with a social worker"/>
    <x v="23"/>
    <s v="Number"/>
    <n v="2209"/>
    <n v="73377"/>
    <m/>
    <s v="30.1 per 1000 0-17 yr olds"/>
    <x v="2738"/>
    <n v="0"/>
  </r>
  <r>
    <s v="E09000018_Children with an open CIN plan (excluding looked after children)_Number"/>
    <s v="E09000018"/>
    <x v="57"/>
    <s v="Financial year"/>
    <s v="2018/19"/>
    <s v="Children with a social worker"/>
    <x v="23"/>
    <s v="Number"/>
    <n v="1713"/>
    <n v="64898"/>
    <m/>
    <s v="26.4 per 1000 0-17 yr olds"/>
    <x v="2739"/>
    <n v="0"/>
  </r>
  <r>
    <s v="E09000021_Children with an open CIN plan (excluding looked after children)_Number"/>
    <s v="E09000021"/>
    <x v="64"/>
    <s v="Financial year"/>
    <s v="2018/19"/>
    <s v="Children with a social worker"/>
    <x v="23"/>
    <s v="Number"/>
    <n v="780"/>
    <n v="38977"/>
    <m/>
    <s v="20 per 1000 0-17 yr olds"/>
    <x v="2740"/>
    <n v="0"/>
  </r>
  <r>
    <s v="E09000024_Children with an open CIN plan (excluding looked after children)_Number"/>
    <s v="E09000024"/>
    <x v="78"/>
    <s v="Financial year"/>
    <s v="2018/19"/>
    <s v="Children with a social worker"/>
    <x v="23"/>
    <s v="Number"/>
    <n v="1207"/>
    <n v="47266"/>
    <m/>
    <s v="25.5 per 1000 0-17 yr olds"/>
    <x v="2741"/>
    <n v="0"/>
  </r>
  <r>
    <s v="E09000025_Children with an open CIN plan (excluding looked after children)_Number"/>
    <s v="E09000025"/>
    <x v="82"/>
    <s v="Financial year"/>
    <s v="2018/19"/>
    <s v="Children with a social worker"/>
    <x v="23"/>
    <s v="Number"/>
    <n v="2994"/>
    <n v="86567"/>
    <m/>
    <s v="34.6 per 1000 0-17 yr olds"/>
    <x v="2742"/>
    <n v="0"/>
  </r>
  <r>
    <s v="E09000026_Children with an open CIN plan (excluding looked after children)_Number"/>
    <s v="E09000026"/>
    <x v="100"/>
    <s v="Financial year"/>
    <s v="2018/19"/>
    <s v="Children with a social worker"/>
    <x v="23"/>
    <s v="Number"/>
    <n v="1846"/>
    <n v="76159"/>
    <m/>
    <s v="24.2 per 1000 0-17 yr olds"/>
    <x v="2743"/>
    <n v="0"/>
  </r>
  <r>
    <s v="E09000027_Children with an open CIN plan (excluding looked after children)_Number"/>
    <s v="E09000027"/>
    <x v="102"/>
    <s v="Financial year"/>
    <s v="2018/19"/>
    <s v="Children with a social worker"/>
    <x v="23"/>
    <s v="Number"/>
    <n v="679"/>
    <n v="45525"/>
    <m/>
    <s v="14.9 per 1000 0-17 yr olds"/>
    <x v="2744"/>
    <n v="0"/>
  </r>
  <r>
    <s v="E09000029_Children with an open CIN plan (excluding looked after children)_Number"/>
    <s v="E09000029"/>
    <x v="127"/>
    <s v="Financial year"/>
    <s v="2018/19"/>
    <s v="Children with a social worker"/>
    <x v="23"/>
    <s v="Number"/>
    <n v="1410"/>
    <n v="47941"/>
    <m/>
    <s v="29.4 per 1000 0-17 yr olds"/>
    <x v="2745"/>
    <n v="0"/>
  </r>
  <r>
    <s v="E09000031_Children with an open CIN plan (excluding looked after children)_Number"/>
    <s v="E09000031"/>
    <x v="137"/>
    <s v="Financial year"/>
    <s v="2018/19"/>
    <s v="Children with a social worker"/>
    <x v="23"/>
    <s v="Number"/>
    <n v="1928"/>
    <n v="67017"/>
    <m/>
    <s v="28.8 per 1000 0-17 yr olds"/>
    <x v="2746"/>
    <n v="0"/>
  </r>
  <r>
    <s v="E08000025_Children with an open CIN plan (excluding looked after children)_Number"/>
    <s v="E08000025"/>
    <x v="6"/>
    <s v="Financial year"/>
    <s v="2018/19"/>
    <s v="Children with a social worker"/>
    <x v="23"/>
    <s v="Number"/>
    <n v="6456"/>
    <n v="288388"/>
    <m/>
    <s v="22.4 per 1000 0-17 yr olds"/>
    <x v="2747"/>
    <n v="0"/>
  </r>
  <r>
    <s v="E08000026_Children with an open CIN plan (excluding looked after children)_Number"/>
    <s v="E08000026"/>
    <x v="27"/>
    <s v="Financial year"/>
    <s v="2018/19"/>
    <s v="Children with a social worker"/>
    <x v="23"/>
    <s v="Number"/>
    <n v="2582"/>
    <n v="78994"/>
    <m/>
    <s v="32.7 per 1000 0-17 yr olds"/>
    <x v="2748"/>
    <n v="0"/>
  </r>
  <r>
    <s v="E08000027_Children with an open CIN plan (excluding looked after children)_Number"/>
    <s v="E08000027"/>
    <x v="36"/>
    <s v="Financial year"/>
    <s v="2018/19"/>
    <s v="Children with a social worker"/>
    <x v="23"/>
    <s v="Number"/>
    <n v="2040"/>
    <n v="69265"/>
    <m/>
    <s v="29.5 per 1000 0-17 yr olds"/>
    <x v="2749"/>
    <n v="0"/>
  </r>
  <r>
    <s v="E08000028_Children with an open CIN plan (excluding looked after children)_Number"/>
    <s v="E08000028"/>
    <x v="107"/>
    <s v="Financial year"/>
    <s v="2018/19"/>
    <s v="Children with a social worker"/>
    <x v="23"/>
    <s v="Number"/>
    <n v="2989"/>
    <n v="81920"/>
    <m/>
    <s v="36.5 per 1000 0-17 yr olds"/>
    <x v="2750"/>
    <n v="0"/>
  </r>
  <r>
    <s v="E08000029_Children with an open CIN plan (excluding looked after children)_Number"/>
    <s v="E08000029"/>
    <x v="112"/>
    <s v="Financial year"/>
    <s v="2018/19"/>
    <s v="Children with a social worker"/>
    <x v="23"/>
    <s v="Number"/>
    <n v="1034"/>
    <n v="46946"/>
    <m/>
    <s v="22 per 1000 0-17 yr olds"/>
    <x v="2751"/>
    <n v="0"/>
  </r>
  <r>
    <s v="E08000030_Children with an open CIN plan (excluding looked after children)_Number"/>
    <s v="E08000030"/>
    <x v="136"/>
    <s v="Financial year"/>
    <s v="2018/19"/>
    <s v="Children with a social worker"/>
    <x v="23"/>
    <s v="Number"/>
    <n v="2410"/>
    <n v="68157"/>
    <m/>
    <s v="35.4 per 1000 0-17 yr olds"/>
    <x v="2752"/>
    <n v="0"/>
  </r>
  <r>
    <s v="E08000031_Children with an open CIN plan (excluding looked after children)_Number"/>
    <s v="E08000031"/>
    <x v="149"/>
    <s v="Financial year"/>
    <s v="2018/19"/>
    <s v="Children with a social worker"/>
    <x v="23"/>
    <s v="Number"/>
    <n v="1534"/>
    <n v="61244"/>
    <m/>
    <s v="25 per 1000 0-17 yr olds"/>
    <x v="2753"/>
    <n v="0"/>
  </r>
  <r>
    <s v="E08000011_Children with an open CIN plan (excluding looked after children)_Number"/>
    <s v="E08000011"/>
    <x v="66"/>
    <s v="Financial year"/>
    <s v="2018/19"/>
    <s v="Children with a social worker"/>
    <x v="23"/>
    <s v="Number"/>
    <n v="872"/>
    <n v="33477"/>
    <m/>
    <s v="26 per 1000 0-17 yr olds"/>
    <x v="2754"/>
    <n v="0"/>
  </r>
  <r>
    <s v="E08000012_Children with an open CIN plan (excluding looked after children)_Number"/>
    <s v="E08000012"/>
    <x v="74"/>
    <s v="Financial year"/>
    <s v="2018/19"/>
    <s v="Children with a social worker"/>
    <x v="23"/>
    <s v="Number"/>
    <n v="2881"/>
    <n v="94902"/>
    <m/>
    <s v="30.4 per 1000 0-17 yr olds"/>
    <x v="2755"/>
    <n v="0"/>
  </r>
  <r>
    <s v="E08000013_Children with an open CIN plan (excluding looked after children)_Number"/>
    <s v="E08000013"/>
    <x v="153"/>
    <s v="Financial year"/>
    <s v="2018/19"/>
    <s v="Children with a social worker"/>
    <x v="23"/>
    <s v="Number"/>
    <n v="1353"/>
    <n v="36785"/>
    <m/>
    <s v="36.8 per 1000 0-17 yr olds"/>
    <x v="2756"/>
    <n v="0"/>
  </r>
  <r>
    <s v="E08000014_Children with an open CIN plan (excluding looked after children)_Number"/>
    <s v="E08000014"/>
    <x v="108"/>
    <s v="Financial year"/>
    <s v="2018/19"/>
    <s v="Children with a social worker"/>
    <x v="23"/>
    <s v="Number"/>
    <n v="1676"/>
    <n v="53833"/>
    <m/>
    <s v="31.1 per 1000 0-17 yr olds"/>
    <x v="2757"/>
    <n v="0"/>
  </r>
  <r>
    <s v="E08000015_Children with an open CIN plan (excluding looked after children)_Number"/>
    <s v="E08000015"/>
    <x v="147"/>
    <s v="Financial year"/>
    <s v="2018/19"/>
    <s v="Children with a social worker"/>
    <x v="23"/>
    <s v="Number"/>
    <n v="1999"/>
    <n v="67576"/>
    <m/>
    <s v="29.6 per 1000 0-17 yr olds"/>
    <x v="2758"/>
    <n v="0"/>
  </r>
  <r>
    <s v="E08000001_Children with an open CIN plan (excluding looked after children)_Number"/>
    <s v="E08000001"/>
    <x v="9"/>
    <s v="Financial year"/>
    <s v="2018/19"/>
    <s v="Children with a social worker"/>
    <x v="23"/>
    <s v="Number"/>
    <n v="1719"/>
    <n v="67670"/>
    <m/>
    <s v="25.4 per 1000 0-17 yr olds"/>
    <x v="2759"/>
    <n v="0"/>
  </r>
  <r>
    <s v="E08000002_Children with an open CIN plan (excluding looked after children)_Number"/>
    <s v="E08000002"/>
    <x v="18"/>
    <s v="Financial year"/>
    <s v="2018/19"/>
    <s v="Children with a social worker"/>
    <x v="23"/>
    <s v="Number"/>
    <n v="1168"/>
    <n v="43142"/>
    <m/>
    <s v="27.1 per 1000 0-17 yr olds"/>
    <x v="2760"/>
    <n v="0"/>
  </r>
  <r>
    <s v="E08000003_Children with an open CIN plan (excluding looked after children)_Number"/>
    <s v="E08000003"/>
    <x v="76"/>
    <s v="Financial year"/>
    <s v="2018/19"/>
    <s v="Children with a social worker"/>
    <x v="23"/>
    <s v="Number"/>
    <n v="3992"/>
    <n v="121962"/>
    <m/>
    <s v="32.7 per 1000 0-17 yr olds"/>
    <x v="2761"/>
    <n v="0"/>
  </r>
  <r>
    <s v="E08000004_Children with an open CIN plan (excluding looked after children)_Number"/>
    <s v="E08000004"/>
    <x v="93"/>
    <s v="Financial year"/>
    <s v="2018/19"/>
    <s v="Children with a social worker"/>
    <x v="23"/>
    <s v="Number"/>
    <n v="2355"/>
    <n v="59416"/>
    <m/>
    <s v="39.6 per 1000 0-17 yr olds"/>
    <x v="2762"/>
    <n v="0"/>
  </r>
  <r>
    <s v="E08000005_Children with an open CIN plan (excluding looked after children)_Number"/>
    <s v="E08000005"/>
    <x v="103"/>
    <s v="Financial year"/>
    <s v="2018/19"/>
    <s v="Children with a social worker"/>
    <x v="23"/>
    <s v="Number"/>
    <n v="2032"/>
    <n v="52689"/>
    <m/>
    <s v="38.6 per 1000 0-17 yr olds"/>
    <x v="2763"/>
    <n v="0"/>
  </r>
  <r>
    <s v="E08000006_Children with an open CIN plan (excluding looked after children)_Number"/>
    <s v="E08000006"/>
    <x v="106"/>
    <s v="Financial year"/>
    <s v="2018/19"/>
    <s v="Children with a social worker"/>
    <x v="23"/>
    <s v="Number"/>
    <n v="1720"/>
    <n v="56566"/>
    <m/>
    <s v="30.4 per 1000 0-17 yr olds"/>
    <x v="2764"/>
    <n v="0"/>
  </r>
  <r>
    <s v="E08000007_Children with an open CIN plan (excluding looked after children)_Number"/>
    <s v="E08000007"/>
    <x v="121"/>
    <s v="Financial year"/>
    <s v="2018/19"/>
    <s v="Children with a social worker"/>
    <x v="23"/>
    <s v="Number"/>
    <n v="1660"/>
    <n v="63141"/>
    <m/>
    <s v="26.3 per 1000 0-17 yr olds"/>
    <x v="2765"/>
    <n v="0"/>
  </r>
  <r>
    <s v="E08000008_Children with an open CIN plan (excluding looked after children)_Number"/>
    <s v="E08000008"/>
    <x v="129"/>
    <s v="Financial year"/>
    <s v="2018/19"/>
    <s v="Children with a social worker"/>
    <x v="23"/>
    <s v="Number"/>
    <n v="1774"/>
    <n v="50223"/>
    <m/>
    <s v="35.3 per 1000 0-17 yr olds"/>
    <x v="2766"/>
    <n v="0"/>
  </r>
  <r>
    <s v="E08000009_Children with an open CIN plan (excluding looked after children)_Number"/>
    <s v="E08000009"/>
    <x v="134"/>
    <s v="Financial year"/>
    <s v="2018/19"/>
    <s v="Children with a social worker"/>
    <x v="23"/>
    <s v="Number"/>
    <n v="1222"/>
    <n v="56087"/>
    <m/>
    <s v="21.8 per 1000 0-17 yr olds"/>
    <x v="2767"/>
    <n v="0"/>
  </r>
  <r>
    <s v="E08000010_Children with an open CIN plan (excluding looked after children)_Number"/>
    <s v="E08000010"/>
    <x v="144"/>
    <s v="Financial year"/>
    <s v="2018/19"/>
    <s v="Children with a social worker"/>
    <x v="23"/>
    <s v="Number"/>
    <n v="1594"/>
    <n v="68388"/>
    <m/>
    <s v="23.3 per 1000 0-17 yr olds"/>
    <x v="2768"/>
    <n v="0"/>
  </r>
  <r>
    <s v="E08000016_Children with an open CIN plan (excluding looked after children)_Number"/>
    <s v="E08000016"/>
    <x v="2"/>
    <s v="Financial year"/>
    <s v="2018/19"/>
    <s v="Children with a social worker"/>
    <x v="23"/>
    <s v="Number"/>
    <n v="1150"/>
    <n v="50727"/>
    <m/>
    <s v="22.7 per 1000 0-17 yr olds"/>
    <x v="2769"/>
    <n v="0"/>
  </r>
  <r>
    <s v="E08000017_Children with an open CIN plan (excluding looked after children)_Number"/>
    <s v="E08000017"/>
    <x v="34"/>
    <s v="Financial year"/>
    <s v="2018/19"/>
    <s v="Children with a social worker"/>
    <x v="23"/>
    <s v="Number"/>
    <n v="2181"/>
    <n v="66448"/>
    <m/>
    <s v="32.8 per 1000 0-17 yr olds"/>
    <x v="2770"/>
    <n v="0"/>
  </r>
  <r>
    <s v="E08000018_Children with an open CIN plan (excluding looked after children)_Number"/>
    <s v="E08000018"/>
    <x v="104"/>
    <s v="Financial year"/>
    <s v="2018/19"/>
    <s v="Children with a social worker"/>
    <x v="23"/>
    <s v="Number"/>
    <n v="2109"/>
    <n v="57196"/>
    <m/>
    <s v="36.9 per 1000 0-17 yr olds"/>
    <x v="2771"/>
    <n v="0"/>
  </r>
  <r>
    <s v="E08000019_Children with an open CIN plan (excluding looked after children)_Number"/>
    <s v="E08000019"/>
    <x v="109"/>
    <s v="Financial year"/>
    <s v="2018/19"/>
    <s v="Children with a social worker"/>
    <x v="23"/>
    <s v="Number"/>
    <n v="3100"/>
    <n v="117497"/>
    <m/>
    <s v="26.4 per 1000 0-17 yr olds"/>
    <x v="2772"/>
    <n v="0"/>
  </r>
  <r>
    <s v="E08000032_Children with an open CIN plan (excluding looked after children)_Number"/>
    <s v="E08000032"/>
    <x v="12"/>
    <s v="Financial year"/>
    <s v="2018/19"/>
    <s v="Children with a social worker"/>
    <x v="23"/>
    <s v="Number"/>
    <n v="4317"/>
    <n v="142005"/>
    <m/>
    <s v="30.4 per 1000 0-17 yr olds"/>
    <x v="2773"/>
    <n v="0"/>
  </r>
  <r>
    <s v="E08000033_Children with an open CIN plan (excluding looked after children)_Number"/>
    <s v="E08000033"/>
    <x v="19"/>
    <s v="Financial year"/>
    <s v="2018/19"/>
    <s v="Children with a social worker"/>
    <x v="23"/>
    <s v="Number"/>
    <n v="1233"/>
    <n v="46021"/>
    <m/>
    <s v="26.8 per 1000 0-17 yr olds"/>
    <x v="2774"/>
    <n v="0"/>
  </r>
  <r>
    <s v="E08000034_Children with an open CIN plan (excluding looked after children)_Number"/>
    <s v="E08000034"/>
    <x v="65"/>
    <s v="Financial year"/>
    <s v="2018/19"/>
    <s v="Children with a social worker"/>
    <x v="23"/>
    <s v="Number"/>
    <n v="1834"/>
    <n v="100174"/>
    <m/>
    <s v="18.3 per 1000 0-17 yr olds"/>
    <x v="2775"/>
    <n v="0"/>
  </r>
  <r>
    <s v="E08000035_Children with an open CIN plan (excluding looked after children)_Number"/>
    <s v="E08000035"/>
    <x v="69"/>
    <s v="Financial year"/>
    <s v="2018/19"/>
    <s v="Children with a social worker"/>
    <x v="23"/>
    <s v="Number"/>
    <n v="4187"/>
    <n v="168176"/>
    <m/>
    <s v="24.9 per 1000 0-17 yr olds"/>
    <x v="2776"/>
    <n v="0"/>
  </r>
  <r>
    <s v="E08000036_Children with an open CIN plan (excluding looked after children)_Number"/>
    <s v="E08000036"/>
    <x v="135"/>
    <s v="Financial year"/>
    <s v="2018/19"/>
    <s v="Children with a social worker"/>
    <x v="23"/>
    <s v="Number"/>
    <n v="2609"/>
    <n v="72893"/>
    <m/>
    <s v="35.8 per 1000 0-17 yr olds"/>
    <x v="2777"/>
    <n v="0"/>
  </r>
  <r>
    <s v="E08000020_Children with an open CIN plan (excluding looked after children)_Number"/>
    <s v="E08000020"/>
    <x v="43"/>
    <s v="Financial year"/>
    <s v="2018/19"/>
    <s v="Children with a social worker"/>
    <x v="23"/>
    <s v="Number"/>
    <n v="1127"/>
    <n v="39605"/>
    <m/>
    <s v="28.5 per 1000 0-17 yr olds"/>
    <x v="2778"/>
    <n v="0"/>
  </r>
  <r>
    <s v="E08000021_Children with an open CIN plan (excluding looked after children)_Number"/>
    <s v="E08000021"/>
    <x v="81"/>
    <s v="Financial year"/>
    <s v="2018/19"/>
    <s v="Children with a social worker"/>
    <x v="23"/>
    <s v="Number"/>
    <n v="2520"/>
    <n v="58056"/>
    <m/>
    <s v="43.4 per 1000 0-17 yr olds"/>
    <x v="2779"/>
    <n v="0"/>
  </r>
  <r>
    <s v="E08000022_Children with an open CIN plan (excluding looked after children)_Number"/>
    <s v="E08000022"/>
    <x v="87"/>
    <s v="Financial year"/>
    <s v="2018/19"/>
    <s v="Children with a social worker"/>
    <x v="23"/>
    <s v="Number"/>
    <n v="1039"/>
    <n v="41360"/>
    <m/>
    <s v="25.1 per 1000 0-17 yr olds"/>
    <x v="2780"/>
    <n v="0"/>
  </r>
  <r>
    <s v="E08000023_Children with an open CIN plan (excluding looked after children)_Number"/>
    <s v="E08000023"/>
    <x v="115"/>
    <s v="Financial year"/>
    <s v="2018/19"/>
    <s v="Children with a social worker"/>
    <x v="23"/>
    <s v="Number"/>
    <n v="1015"/>
    <n v="29920"/>
    <m/>
    <s v="33.9 per 1000 0-17 yr olds"/>
    <x v="2781"/>
    <n v="0"/>
  </r>
  <r>
    <s v="E08000024_Children with an open CIN plan (excluding looked after children)_Number"/>
    <s v="E08000024"/>
    <x v="125"/>
    <s v="Financial year"/>
    <s v="2018/19"/>
    <s v="Children with a social worker"/>
    <x v="23"/>
    <s v="Number"/>
    <n v="1931"/>
    <n v="54563"/>
    <m/>
    <s v="35.4 per 1000 0-17 yr olds"/>
    <x v="2782"/>
    <n v="0"/>
  </r>
  <r>
    <s v="E06000053_Children with an open CIN plan (excluding looked after children)_Number"/>
    <s v="E06000053"/>
    <x v="59"/>
    <s v="Financial year"/>
    <s v="2018/19"/>
    <s v="Children with a social worker"/>
    <x v="23"/>
    <s v="Number"/>
    <n v="28"/>
    <n v="368"/>
    <m/>
    <s v="76.1 per 1000 0-17 yr olds"/>
    <x v="1694"/>
    <n v="1"/>
  </r>
  <r>
    <s v="E06000022_Children with an open CIN plan (excluding looked after children)_Number"/>
    <s v="E06000022"/>
    <x v="3"/>
    <s v="Financial year"/>
    <s v="2018/19"/>
    <s v="Children with a social worker"/>
    <x v="23"/>
    <s v="Number"/>
    <n v="803"/>
    <n v="35946"/>
    <m/>
    <s v="22.3 per 1000 0-17 yr olds"/>
    <x v="2783"/>
    <n v="0"/>
  </r>
  <r>
    <s v="E06000023_Children with an open CIN plan (excluding looked after children)_Number"/>
    <s v="E06000023"/>
    <x v="15"/>
    <s v="Financial year"/>
    <s v="2018/19"/>
    <s v="Children with a social worker"/>
    <x v="23"/>
    <s v="Number"/>
    <n v="2333"/>
    <n v="94016"/>
    <m/>
    <s v="24.8 per 1000 0-17 yr olds"/>
    <x v="2784"/>
    <n v="0"/>
  </r>
  <r>
    <s v="E06000024_Children with an open CIN plan (excluding looked after children)_Number"/>
    <s v="E06000024"/>
    <x v="86"/>
    <s v="Financial year"/>
    <s v="2018/19"/>
    <s v="Children with a social worker"/>
    <x v="23"/>
    <s v="Number"/>
    <n v="947"/>
    <n v="43435"/>
    <m/>
    <s v="21.8 per 1000 0-17 yr olds"/>
    <x v="2785"/>
    <n v="0"/>
  </r>
  <r>
    <s v="E06000025_Children with an open CIN plan (excluding looked after children)_Number"/>
    <s v="E06000025"/>
    <x v="114"/>
    <s v="Financial year"/>
    <s v="2018/19"/>
    <s v="Children with a social worker"/>
    <x v="23"/>
    <s v="Number"/>
    <n v="1493"/>
    <n v="58867"/>
    <m/>
    <s v="25.4 per 1000 0-17 yr olds"/>
    <x v="2786"/>
    <n v="0"/>
  </r>
  <r>
    <s v="E06000001_Children with an open CIN plan (excluding looked after children)_Number"/>
    <s v="E06000001"/>
    <x v="52"/>
    <s v="Financial year"/>
    <s v="2018/19"/>
    <s v="Children with a social worker"/>
    <x v="23"/>
    <s v="Number"/>
    <n v="1112"/>
    <n v="20006"/>
    <m/>
    <s v="55.6 per 1000 0-17 yr olds"/>
    <x v="2787"/>
    <n v="0"/>
  </r>
  <r>
    <s v="E06000002_Children with an open CIN plan (excluding looked after children)_Number"/>
    <s v="E06000002"/>
    <x v="79"/>
    <s v="Financial year"/>
    <s v="2018/19"/>
    <s v="Children with a social worker"/>
    <x v="23"/>
    <s v="Number"/>
    <n v="1650"/>
    <n v="32513"/>
    <m/>
    <s v="50.7 per 1000 0-17 yr olds"/>
    <x v="2788"/>
    <n v="0"/>
  </r>
  <r>
    <s v="E06000003_Children with an open CIN plan (excluding looked after children)_Number"/>
    <s v="E06000003"/>
    <x v="101"/>
    <s v="Financial year"/>
    <s v="2018/19"/>
    <s v="Children with a social worker"/>
    <x v="23"/>
    <s v="Number"/>
    <n v="988"/>
    <n v="27626"/>
    <m/>
    <s v="35.8 per 1000 0-17 yr olds"/>
    <x v="2789"/>
    <n v="0"/>
  </r>
  <r>
    <s v="E06000004_Children with an open CIN plan (excluding looked after children)_Number"/>
    <s v="E06000004"/>
    <x v="122"/>
    <s v="Financial year"/>
    <s v="2018/19"/>
    <s v="Children with a social worker"/>
    <x v="23"/>
    <s v="Number"/>
    <n v="1375"/>
    <n v="43521"/>
    <m/>
    <s v="31.6 per 1000 0-17 yr olds"/>
    <x v="2790"/>
    <n v="0"/>
  </r>
  <r>
    <s v="E06000010_Children with an open CIN plan (excluding looked after children)_Number"/>
    <s v="E06000010"/>
    <x v="63"/>
    <s v="Financial year"/>
    <s v="2018/19"/>
    <s v="Children with a social worker"/>
    <x v="23"/>
    <s v="Number"/>
    <n v="2435"/>
    <n v="57023"/>
    <m/>
    <s v="42.7 per 1000 0-17 yr olds"/>
    <x v="2791"/>
    <n v="0"/>
  </r>
  <r>
    <s v="E06000011_Children with an open CIN plan (excluding looked after children)_Number"/>
    <s v="E06000011"/>
    <x v="39"/>
    <s v="Financial year"/>
    <s v="2018/19"/>
    <s v="Children with a social worker"/>
    <x v="23"/>
    <s v="Number"/>
    <n v="1477"/>
    <n v="62942"/>
    <m/>
    <s v="23.5 per 1000 0-17 yr olds"/>
    <x v="2792"/>
    <n v="0"/>
  </r>
  <r>
    <s v="E06000012_Children with an open CIN plan (excluding looked after children)_Number"/>
    <s v="E06000012"/>
    <x v="84"/>
    <s v="Financial year"/>
    <s v="2018/19"/>
    <s v="Children with a social worker"/>
    <x v="23"/>
    <s v="Number"/>
    <n v="1884"/>
    <n v="34503"/>
    <m/>
    <s v="54.6 per 1000 0-17 yr olds"/>
    <x v="2793"/>
    <n v="0"/>
  </r>
  <r>
    <s v="E06000013_Children with an open CIN plan (excluding looked after children)_Number"/>
    <s v="E06000013"/>
    <x v="85"/>
    <s v="Financial year"/>
    <s v="2018/19"/>
    <s v="Children with a social worker"/>
    <x v="23"/>
    <s v="Number"/>
    <n v="936"/>
    <n v="35714"/>
    <m/>
    <s v="26.2 per 1000 0-17 yr olds"/>
    <x v="2794"/>
    <n v="0"/>
  </r>
  <r>
    <s v="E10000023_Children with an open CIN plan (excluding looked after children)_Number"/>
    <s v="E10000023"/>
    <x v="88"/>
    <s v="Financial year"/>
    <s v="2018/19"/>
    <s v="Children with a social worker"/>
    <x v="23"/>
    <s v="Number"/>
    <n v="2252"/>
    <n v="117499"/>
    <m/>
    <s v="19.2 per 1000 0-17 yr olds"/>
    <x v="2795"/>
    <n v="0"/>
  </r>
  <r>
    <s v="E06000014_Children with an open CIN plan (excluding looked after children)_Number"/>
    <s v="E06000014"/>
    <x v="151"/>
    <s v="Financial year"/>
    <s v="2018/19"/>
    <s v="Children with a social worker"/>
    <x v="23"/>
    <s v="Number"/>
    <n v="1096"/>
    <n v="36572"/>
    <m/>
    <s v="30 per 1000 0-17 yr olds"/>
    <x v="2796"/>
    <n v="0"/>
  </r>
  <r>
    <s v="E06000032_Children with an open CIN plan (excluding looked after children)_Number"/>
    <s v="E06000032"/>
    <x v="75"/>
    <s v="Financial year"/>
    <s v="2018/19"/>
    <s v="Children with a social worker"/>
    <x v="23"/>
    <s v="Number"/>
    <n v="1468"/>
    <n v="57375"/>
    <m/>
    <s v="25.6 per 1000 0-17 yr olds"/>
    <x v="2797"/>
    <n v="0"/>
  </r>
  <r>
    <s v="E06000055_Children with an open CIN plan (excluding looked after children)_Number"/>
    <s v="E06000055"/>
    <x v="4"/>
    <s v="Financial year"/>
    <s v="2018/19"/>
    <s v="Children with a social worker"/>
    <x v="23"/>
    <s v="Number"/>
    <n v="943"/>
    <n v="40088"/>
    <m/>
    <s v="23.5 per 1000 0-17 yr olds"/>
    <x v="2798"/>
    <n v="0"/>
  </r>
  <r>
    <s v="E06000056_Children with an open CIN plan (excluding looked after children)_Number"/>
    <s v="E06000056"/>
    <x v="22"/>
    <s v="Financial year"/>
    <s v="2018/19"/>
    <s v="Children with a social worker"/>
    <x v="23"/>
    <s v="Number"/>
    <n v="1062"/>
    <n v="62515"/>
    <m/>
    <s v="17 per 1000 0-17 yr olds"/>
    <x v="2799"/>
    <n v="0"/>
  </r>
  <r>
    <s v="E10000002_Children with an open CIN plan (excluding looked after children)_Number"/>
    <s v="E10000002"/>
    <x v="17"/>
    <s v="Financial year"/>
    <s v="2018/19"/>
    <s v="Children with a social worker"/>
    <x v="23"/>
    <s v="Number"/>
    <n v="2824"/>
    <n v="124321"/>
    <m/>
    <s v="22.7 per 1000 0-17 yr olds"/>
    <x v="2800"/>
    <n v="0"/>
  </r>
  <r>
    <s v="E06000042_Children with an open CIN plan (excluding looked after children)_Number"/>
    <s v="E06000042"/>
    <x v="80"/>
    <s v="Financial year"/>
    <s v="2018/19"/>
    <s v="Children with a social worker"/>
    <x v="23"/>
    <s v="Number"/>
    <n v="1777"/>
    <n v="68278"/>
    <m/>
    <s v="26 per 1000 0-17 yr olds"/>
    <x v="2801"/>
    <n v="0"/>
  </r>
  <r>
    <s v="E10000007_Children with an open CIN plan (excluding looked after children)_Number"/>
    <s v="E10000007"/>
    <x v="32"/>
    <s v="Financial year"/>
    <s v="2018/19"/>
    <s v="Children with a social worker"/>
    <x v="23"/>
    <s v="Number"/>
    <n v="4890"/>
    <n v="153272"/>
    <m/>
    <s v="31.9 per 1000 0-17 yr olds"/>
    <x v="2802"/>
    <n v="0"/>
  </r>
  <r>
    <s v="E06000015_Children with an open CIN plan (excluding looked after children)_Number"/>
    <s v="E06000015"/>
    <x v="31"/>
    <s v="Financial year"/>
    <s v="2018/19"/>
    <s v="Children with a social worker"/>
    <x v="23"/>
    <s v="Number"/>
    <n v="2360"/>
    <n v="59899"/>
    <m/>
    <s v="39.4 per 1000 0-17 yr olds"/>
    <x v="2803"/>
    <n v="0"/>
  </r>
  <r>
    <s v="E10000009_Children with an open CIN plan (excluding looked after children)_Number"/>
    <s v="E10000009"/>
    <x v="35"/>
    <s v="Financial year"/>
    <s v="2018/19"/>
    <s v="Children with a social worker"/>
    <x v="23"/>
    <s v="Number"/>
    <n v="2296"/>
    <n v="76699"/>
    <m/>
    <s v="29.9 per 1000 0-17 yr olds"/>
    <x v="2804"/>
    <n v="0"/>
  </r>
  <r>
    <s v="E06000029_Children with an open CIN plan (excluding looked after children)_Number"/>
    <s v="E06000029"/>
    <x v="97"/>
    <s v="Financial year"/>
    <s v="2018/19"/>
    <s v="Children with a social worker"/>
    <x v="23"/>
    <s v="Number"/>
    <n v="909"/>
    <n v="30188"/>
    <m/>
    <s v="30.1 per 1000 0-17 yr olds"/>
    <x v="2805"/>
    <n v="0"/>
  </r>
  <r>
    <s v="E06000028_Children with an open CIN plan (excluding looked after children)_Number"/>
    <s v="E06000028"/>
    <x v="10"/>
    <s v="Financial year"/>
    <s v="2018/19"/>
    <s v="Children with a social worker"/>
    <x v="23"/>
    <s v="Number"/>
    <n v="1103"/>
    <n v="36373"/>
    <m/>
    <s v="30.3 per 1000 0-17 yr olds"/>
    <x v="2806"/>
    <n v="0"/>
  </r>
  <r>
    <s v="E06000047_Children with an open CIN plan (excluding looked after children)_Number"/>
    <s v="E06000047"/>
    <x v="37"/>
    <s v="Financial year"/>
    <s v="2018/19"/>
    <s v="Children with a social worker"/>
    <x v="23"/>
    <s v="Number"/>
    <n v="2738"/>
    <n v="101040"/>
    <m/>
    <s v="27.1 per 1000 0-17 yr olds"/>
    <x v="2807"/>
    <n v="0"/>
  </r>
  <r>
    <s v="E06000005_Children with an open CIN plan (excluding looked after children)_Number"/>
    <s v="E06000005"/>
    <x v="30"/>
    <s v="Financial year"/>
    <s v="2018/19"/>
    <s v="Children with a social worker"/>
    <x v="23"/>
    <s v="Number"/>
    <n v="778"/>
    <n v="22454"/>
    <m/>
    <s v="34.6 per 1000 0-17 yr olds"/>
    <x v="2808"/>
    <n v="0"/>
  </r>
  <r>
    <s v="E10000011_Children with an open CIN plan (excluding looked after children)_Number"/>
    <s v="E10000011"/>
    <x v="40"/>
    <s v="Financial year"/>
    <s v="2018/19"/>
    <s v="Children with a social worker"/>
    <x v="23"/>
    <s v="Number"/>
    <n v="2535"/>
    <n v="106378"/>
    <m/>
    <s v="23.8 per 1000 0-17 yr olds"/>
    <x v="2809"/>
    <n v="0"/>
  </r>
  <r>
    <s v="E06000043_Children with an open CIN plan (excluding looked after children)_Number"/>
    <s v="E06000043"/>
    <x v="14"/>
    <s v="Financial year"/>
    <s v="2018/19"/>
    <s v="Children with a social worker"/>
    <x v="23"/>
    <s v="Number"/>
    <n v="1648"/>
    <n v="51005"/>
    <m/>
    <s v="32.3 per 1000 0-17 yr olds"/>
    <x v="2810"/>
    <n v="0"/>
  </r>
  <r>
    <s v="E10000014_Children with an open CIN plan (excluding looked after children)_Number"/>
    <s v="E10000014"/>
    <x v="49"/>
    <s v="Financial year"/>
    <s v="2018/19"/>
    <s v="Children with a social worker"/>
    <x v="23"/>
    <s v="Number"/>
    <n v="6928"/>
    <n v="284002"/>
    <m/>
    <s v="24.4 per 1000 0-17 yr olds"/>
    <x v="2811"/>
    <n v="0"/>
  </r>
  <r>
    <s v="E06000044_Children with an open CIN plan (excluding looked after children)_Number"/>
    <s v="E06000044"/>
    <x v="98"/>
    <s v="Financial year"/>
    <s v="2018/19"/>
    <s v="Children with a social worker"/>
    <x v="23"/>
    <s v="Number"/>
    <n v="1159"/>
    <n v="44046"/>
    <m/>
    <s v="26.3 per 1000 0-17 yr olds"/>
    <x v="2812"/>
    <n v="0"/>
  </r>
  <r>
    <s v="E06000045_Children with an open CIN plan (excluding looked after children)_Number"/>
    <s v="E06000045"/>
    <x v="116"/>
    <s v="Financial year"/>
    <s v="2018/19"/>
    <s v="Children with a social worker"/>
    <x v="23"/>
    <s v="Number"/>
    <n v="2176"/>
    <n v="50832"/>
    <m/>
    <s v="42.8 per 1000 0-17 yr olds"/>
    <x v="2813"/>
    <n v="0"/>
  </r>
  <r>
    <s v="E10000018_Children with an open CIN plan (excluding looked after children)_Number"/>
    <s v="E10000018"/>
    <x v="71"/>
    <s v="Financial year"/>
    <s v="2018/19"/>
    <s v="Children with a social worker"/>
    <x v="23"/>
    <s v="Number"/>
    <n v="2357"/>
    <n v="140307"/>
    <m/>
    <s v="16.8 per 1000 0-17 yr olds"/>
    <x v="2814"/>
    <n v="0"/>
  </r>
  <r>
    <s v="E06000016_Children with an open CIN plan (excluding looked after children)_Number"/>
    <s v="E06000016"/>
    <x v="70"/>
    <s v="Financial year"/>
    <s v="2018/19"/>
    <s v="Children with a social worker"/>
    <x v="23"/>
    <s v="Number"/>
    <n v="1362"/>
    <n v="83994"/>
    <m/>
    <s v="16.2 per 1000 0-17 yr olds"/>
    <x v="2815"/>
    <n v="0"/>
  </r>
  <r>
    <s v="E06000017_Children with an open CIN plan (excluding looked after children)_Number"/>
    <s v="E06000017"/>
    <x v="105"/>
    <s v="Financial year"/>
    <s v="2018/19"/>
    <s v="Children with a social worker"/>
    <x v="23"/>
    <s v="Number"/>
    <n v="195"/>
    <n v="7807"/>
    <m/>
    <s v="25 per 1000 0-17 yr olds"/>
    <x v="2816"/>
    <n v="0"/>
  </r>
  <r>
    <s v="E10000028_Children with an open CIN plan (excluding looked after children)_Number"/>
    <s v="E10000028"/>
    <x v="120"/>
    <s v="Financial year"/>
    <s v="2018/19"/>
    <s v="Children with a social worker"/>
    <x v="23"/>
    <s v="Number"/>
    <n v="4491"/>
    <n v="169603"/>
    <m/>
    <s v="26.5 per 1000 0-17 yr olds"/>
    <x v="2817"/>
    <n v="0"/>
  </r>
  <r>
    <s v="E06000021_Children with an open CIN plan (excluding looked after children)_Number"/>
    <s v="E06000021"/>
    <x v="123"/>
    <s v="Financial year"/>
    <s v="2018/19"/>
    <s v="Children with a social worker"/>
    <x v="23"/>
    <s v="Number"/>
    <n v="2579"/>
    <n v="57549"/>
    <m/>
    <s v="44.8 per 1000 0-17 yr olds"/>
    <x v="2818"/>
    <n v="0"/>
  </r>
  <r>
    <s v="E06000054_Children with an open CIN plan (excluding looked after children)_Number"/>
    <s v="E06000054"/>
    <x v="145"/>
    <s v="Financial year"/>
    <s v="2018/19"/>
    <s v="Children with a social worker"/>
    <x v="23"/>
    <s v="Number"/>
    <n v="2489"/>
    <n v="105692"/>
    <m/>
    <s v="23.5 per 1000 0-17 yr olds"/>
    <x v="2819"/>
    <n v="0"/>
  </r>
  <r>
    <s v="E06000030_Children with an open CIN plan (excluding looked after children)_Number"/>
    <s v="E06000030"/>
    <x v="128"/>
    <s v="Financial year"/>
    <s v="2018/19"/>
    <s v="Children with a social worker"/>
    <x v="23"/>
    <s v="Number"/>
    <n v="1929"/>
    <n v="50239"/>
    <m/>
    <s v="38.4 per 1000 0-17 yr olds"/>
    <x v="2820"/>
    <n v="0"/>
  </r>
  <r>
    <s v="E06000036_Children with an open CIN plan (excluding looked after children)_Number"/>
    <s v="E06000036"/>
    <x v="11"/>
    <s v="Financial year"/>
    <s v="2018/19"/>
    <s v="Children with a social worker"/>
    <x v="23"/>
    <s v="Number"/>
    <n v="885"/>
    <n v="28336"/>
    <m/>
    <s v="31.2 per 1000 0-17 yr olds"/>
    <x v="2821"/>
    <n v="0"/>
  </r>
  <r>
    <s v="E06000040_Children with an open CIN plan (excluding looked after children)_Number"/>
    <s v="E06000040"/>
    <x v="146"/>
    <s v="Financial year"/>
    <s v="2018/19"/>
    <s v="Children with a social worker"/>
    <x v="23"/>
    <s v="Number"/>
    <n v="613"/>
    <n v="34604"/>
    <m/>
    <s v="17.7 per 1000 0-17 yr olds"/>
    <x v="2822"/>
    <n v="0"/>
  </r>
  <r>
    <s v="E06000037_Children with an open CIN plan (excluding looked after children)_Number"/>
    <s v="E06000037"/>
    <x v="141"/>
    <s v="Financial year"/>
    <s v="2018/19"/>
    <s v="Children with a social worker"/>
    <x v="23"/>
    <s v="Number"/>
    <n v="894"/>
    <n v="35623"/>
    <m/>
    <s v="25.1 per 1000 0-17 yr olds"/>
    <x v="2823"/>
    <n v="0"/>
  </r>
  <r>
    <s v="E06000038_Children with an open CIN plan (excluding looked after children)_Number"/>
    <s v="E06000038"/>
    <x v="99"/>
    <s v="Financial year"/>
    <s v="2018/19"/>
    <s v="Children with a social worker"/>
    <x v="23"/>
    <s v="Number"/>
    <n v="1362"/>
    <n v="37080"/>
    <m/>
    <s v="36.7 per 1000 0-17 yr olds"/>
    <x v="2824"/>
    <n v="0"/>
  </r>
  <r>
    <s v="E06000039_Children with an open CIN plan (excluding looked after children)_Number"/>
    <s v="E06000039"/>
    <x v="111"/>
    <s v="Financial year"/>
    <s v="2018/19"/>
    <s v="Children with a social worker"/>
    <x v="23"/>
    <s v="Number"/>
    <n v="1214"/>
    <n v="42699"/>
    <m/>
    <s v="28.4 per 1000 0-17 yr olds"/>
    <x v="2825"/>
    <n v="0"/>
  </r>
  <r>
    <s v="E06000041_Children with an open CIN plan (excluding looked after children)_Number"/>
    <s v="E06000041"/>
    <x v="148"/>
    <s v="Financial year"/>
    <s v="2018/19"/>
    <s v="Children with a social worker"/>
    <x v="23"/>
    <s v="Number"/>
    <n v="788"/>
    <n v="39532"/>
    <m/>
    <s v="19.9 per 1000 0-17 yr olds"/>
    <x v="2826"/>
    <n v="0"/>
  </r>
  <r>
    <s v="E10000003_Children with an open CIN plan (excluding looked after children)_Number"/>
    <s v="E10000003"/>
    <x v="20"/>
    <s v="Financial year"/>
    <s v="2018/19"/>
    <s v="Children with a social worker"/>
    <x v="23"/>
    <s v="Number"/>
    <n v="2618"/>
    <n v="135719"/>
    <m/>
    <s v="19.3 per 1000 0-17 yr olds"/>
    <x v="2827"/>
    <n v="0"/>
  </r>
  <r>
    <s v="E06000031_Children with an open CIN plan (excluding looked after children)_Number"/>
    <s v="E06000031"/>
    <x v="95"/>
    <s v="Financial year"/>
    <s v="2018/19"/>
    <s v="Children with a social worker"/>
    <x v="23"/>
    <s v="Number"/>
    <n v="1486"/>
    <n v="51137"/>
    <m/>
    <s v="29.1 per 1000 0-17 yr olds"/>
    <x v="2828"/>
    <n v="0"/>
  </r>
  <r>
    <s v="E06000006_Children with an open CIN plan (excluding looked after children)_Number"/>
    <s v="E06000006"/>
    <x v="47"/>
    <s v="Financial year"/>
    <s v="2018/19"/>
    <s v="Children with a social worker"/>
    <x v="23"/>
    <s v="Number"/>
    <n v="666"/>
    <n v="28617"/>
    <m/>
    <s v="23.3 per 1000 0-17 yr olds"/>
    <x v="2829"/>
    <n v="0"/>
  </r>
  <r>
    <s v="E06000007_Children with an open CIN plan (excluding looked after children)_Number"/>
    <s v="E06000007"/>
    <x v="139"/>
    <s v="Financial year"/>
    <s v="2018/19"/>
    <s v="Children with a social worker"/>
    <x v="23"/>
    <s v="Number"/>
    <n v="971"/>
    <n v="44484"/>
    <m/>
    <s v="21.8 per 1000 0-17 yr olds"/>
    <x v="2830"/>
    <n v="0"/>
  </r>
  <r>
    <s v="E10000008_Children with an open CIN plan (excluding looked after children)_Number"/>
    <s v="E10000008"/>
    <x v="33"/>
    <s v="Financial year"/>
    <s v="2018/19"/>
    <s v="Children with a social worker"/>
    <x v="23"/>
    <s v="Number"/>
    <n v="3846"/>
    <n v="145878"/>
    <m/>
    <s v="26.4 per 1000 0-17 yr olds"/>
    <x v="2831"/>
    <n v="0"/>
  </r>
  <r>
    <s v="E06000026_Children with an open CIN plan (excluding looked after children)_Number"/>
    <s v="E06000026"/>
    <x v="96"/>
    <s v="Financial year"/>
    <s v="2018/19"/>
    <s v="Children with a social worker"/>
    <x v="23"/>
    <s v="Number"/>
    <n v="1345"/>
    <n v="52552"/>
    <m/>
    <s v="25.6 per 1000 0-17 yr olds"/>
    <x v="2832"/>
    <n v="0"/>
  </r>
  <r>
    <s v="E06000027_Children with an open CIN plan (excluding looked after children)_Number"/>
    <s v="E06000027"/>
    <x v="132"/>
    <s v="Financial year"/>
    <s v="2018/19"/>
    <s v="Children with a social worker"/>
    <x v="23"/>
    <s v="Number"/>
    <n v="708"/>
    <n v="25423"/>
    <m/>
    <s v="27.8 per 1000 0-17 yr olds"/>
    <x v="2833"/>
    <n v="0"/>
  </r>
  <r>
    <s v="E10000012_Children with an open CIN plan (excluding looked after children)_Number"/>
    <s v="E10000012"/>
    <x v="42"/>
    <s v="Financial year"/>
    <s v="2018/19"/>
    <s v="Children with a social worker"/>
    <x v="23"/>
    <s v="Number"/>
    <n v="5436"/>
    <n v="311172"/>
    <m/>
    <s v="17.5 per 1000 0-17 yr olds"/>
    <x v="2834"/>
    <n v="0"/>
  </r>
  <r>
    <s v="E06000033_Children with an open CIN plan (excluding looked after children)_Number"/>
    <s v="E06000033"/>
    <x v="117"/>
    <s v="Financial year"/>
    <s v="2018/19"/>
    <s v="Children with a social worker"/>
    <x v="23"/>
    <s v="Number"/>
    <n v="1112"/>
    <n v="39540"/>
    <m/>
    <s v="28.1 per 1000 0-17 yr olds"/>
    <x v="2835"/>
    <n v="0"/>
  </r>
  <r>
    <s v="E06000034_Children with an open CIN plan (excluding looked after children)_Number"/>
    <s v="E06000034"/>
    <x v="131"/>
    <s v="Financial year"/>
    <s v="2018/19"/>
    <s v="Children with a social worker"/>
    <x v="23"/>
    <s v="Number"/>
    <n v="1557"/>
    <n v="43762"/>
    <m/>
    <s v="35.6 per 1000 0-17 yr olds"/>
    <x v="2836"/>
    <n v="0"/>
  </r>
  <r>
    <s v="E06000019_Children with an open CIN plan (excluding looked after children)_Number"/>
    <s v="E06000019"/>
    <x v="54"/>
    <s v="Financial year"/>
    <s v="2018/19"/>
    <s v="Children with a social worker"/>
    <x v="23"/>
    <s v="Number"/>
    <n v="573"/>
    <n v="36103"/>
    <m/>
    <s v="15.9 per 1000 0-17 yr olds"/>
    <x v="2837"/>
    <n v="0"/>
  </r>
  <r>
    <s v="E10000034_Children with an open CIN plan (excluding looked after children)_Number"/>
    <s v="E10000034"/>
    <x v="150"/>
    <s v="Financial year"/>
    <s v="2018/19"/>
    <s v="Children with a social worker"/>
    <x v="23"/>
    <s v="Number"/>
    <n v="2758"/>
    <n v="117783"/>
    <m/>
    <s v="23.4 per 1000 0-17 yr olds"/>
    <x v="2838"/>
    <n v="0"/>
  </r>
  <r>
    <s v="E10000016_Children with an open CIN plan (excluding looked after children)_Number"/>
    <s v="E10000016"/>
    <x v="62"/>
    <s v="Financial year"/>
    <s v="2018/19"/>
    <s v="Children with a social worker"/>
    <x v="23"/>
    <s v="Number"/>
    <n v="8783"/>
    <n v="340140"/>
    <m/>
    <s v="25.8 per 1000 0-17 yr olds"/>
    <x v="2839"/>
    <n v="0"/>
  </r>
  <r>
    <s v="E06000035_Children with an open CIN plan (excluding looked after children)_Number"/>
    <s v="E06000035"/>
    <x v="77"/>
    <s v="Financial year"/>
    <s v="2018/19"/>
    <s v="Children with a social worker"/>
    <x v="23"/>
    <s v="Number"/>
    <n v="1993"/>
    <n v="64391"/>
    <m/>
    <s v="31 per 1000 0-17 yr olds"/>
    <x v="2840"/>
    <n v="0"/>
  </r>
  <r>
    <s v="E10000017_Children with an open CIN plan (excluding looked after children)_Number"/>
    <s v="E10000017"/>
    <x v="68"/>
    <s v="Financial year"/>
    <s v="2018/19"/>
    <s v="Children with a social worker"/>
    <x v="23"/>
    <s v="Number"/>
    <n v="7534"/>
    <n v="249727"/>
    <m/>
    <s v="30.2 per 1000 0-17 yr olds"/>
    <x v="2841"/>
    <n v="0"/>
  </r>
  <r>
    <s v="E06000008_Children with an open CIN plan (excluding looked after children)_Number"/>
    <s v="E06000008"/>
    <x v="7"/>
    <s v="Financial year"/>
    <s v="2018/19"/>
    <s v="Children with a social worker"/>
    <x v="23"/>
    <s v="Number"/>
    <n v="1450"/>
    <n v="38481"/>
    <m/>
    <s v="37.7 per 1000 0-17 yr olds"/>
    <x v="2842"/>
    <n v="0"/>
  </r>
  <r>
    <s v="E06000009_Children with an open CIN plan (excluding looked after children)_Number"/>
    <s v="E06000009"/>
    <x v="8"/>
    <s v="Financial year"/>
    <s v="2018/19"/>
    <s v="Children with a social worker"/>
    <x v="23"/>
    <s v="Number"/>
    <n v="1720"/>
    <n v="28904"/>
    <m/>
    <s v="59.5 per 1000 0-17 yr olds"/>
    <x v="2843"/>
    <n v="0"/>
  </r>
  <r>
    <s v="E10000024_Children with an open CIN plan (excluding looked after children)_Number"/>
    <s v="E10000024"/>
    <x v="92"/>
    <s v="Financial year"/>
    <s v="2018/19"/>
    <s v="Children with a social worker"/>
    <x v="23"/>
    <s v="Number"/>
    <n v="3867"/>
    <n v="166542"/>
    <m/>
    <s v="23.2 per 1000 0-17 yr olds"/>
    <x v="2844"/>
    <n v="0"/>
  </r>
  <r>
    <s v="E06000018_Children with an open CIN plan (excluding looked after children)_Number"/>
    <s v="E06000018"/>
    <x v="91"/>
    <s v="Financial year"/>
    <s v="2018/19"/>
    <s v="Children with a social worker"/>
    <x v="23"/>
    <s v="Number"/>
    <n v="2599"/>
    <n v="68651"/>
    <m/>
    <s v="37.9 per 1000 0-17 yr olds"/>
    <x v="2845"/>
    <n v="0"/>
  </r>
  <r>
    <s v="E06000051_Children with an open CIN plan (excluding looked after children)_Number"/>
    <s v="E06000051"/>
    <x v="110"/>
    <s v="Financial year"/>
    <s v="2018/19"/>
    <s v="Children with a social worker"/>
    <x v="23"/>
    <s v="Number"/>
    <n v="1215"/>
    <n v="59839"/>
    <m/>
    <s v="20.3 per 1000 0-17 yr olds"/>
    <x v="2846"/>
    <n v="0"/>
  </r>
  <r>
    <s v="E06000020_Children with an open CIN plan (excluding looked after children)_Number"/>
    <s v="E06000020"/>
    <x v="130"/>
    <s v="Financial year"/>
    <s v="2018/19"/>
    <s v="Children with a social worker"/>
    <x v="23"/>
    <s v="Number"/>
    <n v="1210"/>
    <n v="40620"/>
    <m/>
    <s v="29.8 per 1000 0-17 yr olds"/>
    <x v="2847"/>
    <n v="0"/>
  </r>
  <r>
    <s v="E06000049_Children with an open CIN plan (excluding looked after children)_Number"/>
    <s v="E06000049"/>
    <x v="23"/>
    <s v="Financial year"/>
    <s v="2018/19"/>
    <s v="Children with a social worker"/>
    <x v="23"/>
    <s v="Number"/>
    <n v="1623"/>
    <n v="76523"/>
    <m/>
    <s v="21.2 per 1000 0-17 yr olds"/>
    <x v="2848"/>
    <n v="0"/>
  </r>
  <r>
    <s v="E06000050_Children with an open CIN plan (excluding looked after children)_Number"/>
    <s v="E06000050"/>
    <x v="152"/>
    <s v="Financial year"/>
    <s v="2018/19"/>
    <s v="Children with a social worker"/>
    <x v="23"/>
    <s v="Number"/>
    <n v="1400"/>
    <n v="68054"/>
    <m/>
    <s v="20.6 per 1000 0-17 yr olds"/>
    <x v="2849"/>
    <n v="0"/>
  </r>
  <r>
    <s v="E06000052_Children with an open CIN plan (excluding looked after children)_Number"/>
    <s v="E06000052"/>
    <x v="26"/>
    <s v="Financial year"/>
    <s v="2018/19"/>
    <s v="Children with a social worker"/>
    <x v="23"/>
    <s v="Number"/>
    <n v="3700"/>
    <n v="107810"/>
    <m/>
    <s v="34.3 per 1000 0-17 yr olds"/>
    <x v="2850"/>
    <n v="0"/>
  </r>
  <r>
    <s v="E10000006_Children with an open CIN plan (excluding looked after children)_Number"/>
    <s v="E10000006"/>
    <x v="29"/>
    <s v="Financial year"/>
    <s v="2018/19"/>
    <s v="Children with a social worker"/>
    <x v="23"/>
    <s v="Number"/>
    <n v="2453"/>
    <n v="92500"/>
    <m/>
    <s v="26.5 per 1000 0-17 yr olds"/>
    <x v="2851"/>
    <n v="0"/>
  </r>
  <r>
    <s v="E10000013_Children with an open CIN plan (excluding looked after children)_Number"/>
    <s v="E10000013"/>
    <x v="44"/>
    <s v="Financial year"/>
    <s v="2018/19"/>
    <s v="Children with a social worker"/>
    <x v="23"/>
    <s v="Number"/>
    <n v="3479"/>
    <n v="128136"/>
    <m/>
    <s v="27.2 per 1000 0-17 yr olds"/>
    <x v="2852"/>
    <n v="0"/>
  </r>
  <r>
    <s v="E10000015_Children with an open CIN plan (excluding looked after children)_Number"/>
    <s v="E10000015"/>
    <x v="55"/>
    <s v="Financial year"/>
    <s v="2018/19"/>
    <s v="Children with a social worker"/>
    <x v="23"/>
    <s v="Number"/>
    <n v="4140"/>
    <n v="271005"/>
    <m/>
    <s v="15.3 per 1000 0-17 yr olds"/>
    <x v="2853"/>
    <n v="0"/>
  </r>
  <r>
    <s v="E06000046_Children with an open CIN plan (excluding looked after children)_Number"/>
    <s v="E06000046"/>
    <x v="58"/>
    <s v="Financial year"/>
    <s v="2018/19"/>
    <s v="Children with a social worker"/>
    <x v="23"/>
    <s v="Number"/>
    <n v="937"/>
    <n v="24869"/>
    <m/>
    <s v="37.7 per 1000 0-17 yr olds"/>
    <x v="2854"/>
    <n v="0"/>
  </r>
  <r>
    <s v="E10000019_Children with an open CIN plan (excluding looked after children)_Number"/>
    <s v="E10000019"/>
    <x v="73"/>
    <s v="Financial year"/>
    <s v="2018/19"/>
    <s v="Children with a social worker"/>
    <x v="23"/>
    <s v="Number"/>
    <n v="2945"/>
    <n v="145641"/>
    <m/>
    <s v="20.2 per 1000 0-17 yr olds"/>
    <x v="2855"/>
    <n v="0"/>
  </r>
  <r>
    <s v="E10000020_Children with an open CIN plan (excluding looked after children)_Number"/>
    <s v="E10000020"/>
    <x v="83"/>
    <s v="Financial year"/>
    <s v="2018/19"/>
    <s v="Children with a social worker"/>
    <x v="23"/>
    <s v="Number"/>
    <n v="3541"/>
    <n v="170810"/>
    <m/>
    <s v="20.7 per 1000 0-17 yr olds"/>
    <x v="2856"/>
    <n v="0"/>
  </r>
  <r>
    <s v="E10000021_Children with an open CIN plan (excluding looked after children)_Number"/>
    <s v="E10000021"/>
    <x v="89"/>
    <s v="Financial year"/>
    <s v="2018/19"/>
    <s v="Children with a social worker"/>
    <x v="23"/>
    <s v="Number"/>
    <n v="4693"/>
    <n v="170235"/>
    <m/>
    <s v="27.6 per 1000 0-17 yr olds"/>
    <x v="2857"/>
    <n v="0"/>
  </r>
  <r>
    <s v="E06000048_Children with an open CIN plan (excluding looked after children)_Number"/>
    <s v="E06000048"/>
    <x v="90"/>
    <s v="Financial year"/>
    <s v="2018/19"/>
    <s v="Children with a social worker"/>
    <x v="23"/>
    <s v="Number"/>
    <n v="1991"/>
    <n v="59011"/>
    <m/>
    <s v="33.7 per 1000 0-17 yr olds"/>
    <x v="2858"/>
    <n v="0"/>
  </r>
  <r>
    <s v="E10000025_Children with an open CIN plan (excluding looked after children)_Number"/>
    <s v="E10000025"/>
    <x v="94"/>
    <s v="Financial year"/>
    <s v="2018/19"/>
    <s v="Children with a social worker"/>
    <x v="23"/>
    <s v="Number"/>
    <n v="3745"/>
    <n v="144788"/>
    <m/>
    <s v="25.9 per 1000 0-17 yr olds"/>
    <x v="2859"/>
    <n v="0"/>
  </r>
  <r>
    <s v="E10000027_Children with an open CIN plan (excluding looked after children)_Number"/>
    <s v="E10000027"/>
    <x v="113"/>
    <s v="Financial year"/>
    <s v="2018/19"/>
    <s v="Children with a social worker"/>
    <x v="23"/>
    <s v="Number"/>
    <n v="2076"/>
    <n v="110700"/>
    <m/>
    <s v="18.8 per 1000 0-17 yr olds"/>
    <x v="2860"/>
    <n v="0"/>
  </r>
  <r>
    <s v="E10000029_Children with an open CIN plan (excluding looked after children)_Number"/>
    <s v="E10000029"/>
    <x v="124"/>
    <s v="Financial year"/>
    <s v="2018/19"/>
    <s v="Children with a social worker"/>
    <x v="23"/>
    <s v="Number"/>
    <n v="2666"/>
    <n v="152752"/>
    <m/>
    <s v="17.5 per 1000 0-17 yr olds"/>
    <x v="2861"/>
    <n v="0"/>
  </r>
  <r>
    <s v="E10000030_Children with an open CIN plan (excluding looked after children)_Number"/>
    <s v="E10000030"/>
    <x v="126"/>
    <s v="Financial year"/>
    <s v="2018/19"/>
    <s v="Children with a social worker"/>
    <x v="23"/>
    <s v="Number"/>
    <n v="4959"/>
    <n v="261905"/>
    <m/>
    <s v="18.9 per 1000 0-17 yr olds"/>
    <x v="2862"/>
    <n v="0"/>
  </r>
  <r>
    <s v="E10000031_Children with an open CIN plan (excluding looked after children)_Number"/>
    <s v="E10000031"/>
    <x v="140"/>
    <s v="Financial year"/>
    <s v="2018/19"/>
    <s v="Children with a social worker"/>
    <x v="23"/>
    <s v="Number"/>
    <n v="3208"/>
    <n v="115928"/>
    <m/>
    <s v="27.7 per 1000 0-17 yr olds"/>
    <x v="2863"/>
    <n v="0"/>
  </r>
  <r>
    <s v="E10000032_Children with an open CIN plan (excluding looked after children)_Number"/>
    <s v="E10000032"/>
    <x v="142"/>
    <s v="Financial year"/>
    <s v="2018/19"/>
    <s v="Children with a social worker"/>
    <x v="23"/>
    <s v="Number"/>
    <n v="4038"/>
    <n v="174672"/>
    <m/>
    <s v="23.1 per 1000 0-17 yr olds"/>
    <x v="2864"/>
    <n v="0"/>
  </r>
  <r>
    <s v="NA_Children with an open Child Protection Plan_Number"/>
    <s v="NA"/>
    <x v="164"/>
    <s v="Financial year"/>
    <s v="2018/19"/>
    <s v="Children with a social worker"/>
    <x v="24"/>
    <s v="Number"/>
    <n v="51002"/>
    <n v="11954618"/>
    <m/>
    <s v="4.3 per 1000 0-17 yr olds"/>
    <x v="2865"/>
    <n v="0"/>
  </r>
  <r>
    <s v="E09000001_Children with an open Child Protection Plan_Number"/>
    <s v="E09000001"/>
    <x v="25"/>
    <s v="Financial year"/>
    <s v="2018/19"/>
    <s v="Children with a social worker"/>
    <x v="24"/>
    <s v="Number"/>
    <s v="*"/>
    <n v="1453"/>
    <m/>
    <s v="N/A"/>
    <x v="356"/>
    <n v="1"/>
  </r>
  <r>
    <s v="E09000007_Children with an open Child Protection Plan_Number"/>
    <s v="E09000007"/>
    <x v="21"/>
    <s v="Financial year"/>
    <s v="2018/19"/>
    <s v="Children with a social worker"/>
    <x v="24"/>
    <s v="Number"/>
    <n v="313"/>
    <n v="50983"/>
    <m/>
    <s v="6.1 per 1000 0-17 yr olds"/>
    <x v="2866"/>
    <n v="0"/>
  </r>
  <r>
    <s v="E09000011_Children with an open Child Protection Plan_Number"/>
    <s v="E09000011"/>
    <x v="45"/>
    <s v="Financial year"/>
    <s v="2018/19"/>
    <s v="Children with a social worker"/>
    <x v="24"/>
    <s v="Number"/>
    <n v="221"/>
    <n v="68917"/>
    <m/>
    <s v="3.2 per 1000 0-17 yr olds"/>
    <x v="2867"/>
    <n v="0"/>
  </r>
  <r>
    <s v="E09000012_Children with an open Child Protection Plan_Number"/>
    <s v="E09000012"/>
    <x v="46"/>
    <s v="Financial year"/>
    <s v="2018/19"/>
    <s v="Children with a social worker"/>
    <x v="24"/>
    <s v="Number"/>
    <n v="186"/>
    <n v="63655"/>
    <m/>
    <s v="2.9 per 1000 0-17 yr olds"/>
    <x v="2868"/>
    <n v="0"/>
  </r>
  <r>
    <s v="E09000013_Children with an open Child Protection Plan_Number"/>
    <s v="E09000013"/>
    <x v="48"/>
    <s v="Financial year"/>
    <s v="2018/19"/>
    <s v="Children with a social worker"/>
    <x v="24"/>
    <s v="Number"/>
    <n v="138"/>
    <n v="36898"/>
    <m/>
    <s v="3.7 per 1000 0-17 yr olds"/>
    <x v="2869"/>
    <n v="0"/>
  </r>
  <r>
    <s v="E09000019_Children with an open Child Protection Plan_Number"/>
    <s v="E09000019"/>
    <x v="60"/>
    <s v="Financial year"/>
    <s v="2018/19"/>
    <s v="Children with a social worker"/>
    <x v="24"/>
    <s v="Number"/>
    <n v="185"/>
    <n v="42098"/>
    <m/>
    <s v="4.4 per 1000 0-17 yr olds"/>
    <x v="2870"/>
    <n v="0"/>
  </r>
  <r>
    <s v="E09000020_Children with an open Child Protection Plan_Number"/>
    <s v="E09000020"/>
    <x v="61"/>
    <s v="Financial year"/>
    <s v="2018/19"/>
    <s v="Children with a social worker"/>
    <x v="24"/>
    <s v="Number"/>
    <n v="48"/>
    <n v="28678"/>
    <m/>
    <s v="1.7 per 1000 0-17 yr olds"/>
    <x v="2871"/>
    <n v="0"/>
  </r>
  <r>
    <s v="E09000022_Children with an open Child Protection Plan_Number"/>
    <s v="E09000022"/>
    <x v="67"/>
    <s v="Financial year"/>
    <s v="2018/19"/>
    <s v="Children with a social worker"/>
    <x v="24"/>
    <s v="Number"/>
    <n v="247"/>
    <n v="62629"/>
    <m/>
    <s v="3.9 per 1000 0-17 yr olds"/>
    <x v="2872"/>
    <n v="0"/>
  </r>
  <r>
    <s v="E09000023_Children with an open Child Protection Plan_Number"/>
    <s v="E09000023"/>
    <x v="72"/>
    <s v="Financial year"/>
    <s v="2018/19"/>
    <s v="Children with a social worker"/>
    <x v="24"/>
    <s v="Number"/>
    <n v="231"/>
    <n v="68458"/>
    <m/>
    <s v="3.4 per 1000 0-17 yr olds"/>
    <x v="2873"/>
    <n v="0"/>
  </r>
  <r>
    <s v="E09000028_Children with an open Child Protection Plan_Number"/>
    <s v="E09000028"/>
    <x v="118"/>
    <s v="Financial year"/>
    <s v="2018/19"/>
    <s v="Children with a social worker"/>
    <x v="24"/>
    <s v="Number"/>
    <n v="319"/>
    <n v="65121"/>
    <m/>
    <s v="4.9 per 1000 0-17 yr olds"/>
    <x v="2874"/>
    <n v="0"/>
  </r>
  <r>
    <s v="E09000030_Children with an open Child Protection Plan_Number"/>
    <s v="E09000030"/>
    <x v="133"/>
    <s v="Financial year"/>
    <s v="2018/19"/>
    <s v="Children with a social worker"/>
    <x v="24"/>
    <s v="Number"/>
    <n v="282"/>
    <n v="70973"/>
    <m/>
    <s v="4 per 1000 0-17 yr olds"/>
    <x v="2875"/>
    <n v="0"/>
  </r>
  <r>
    <s v="E09000032_Children with an open Child Protection Plan_Number"/>
    <s v="E09000032"/>
    <x v="138"/>
    <s v="Financial year"/>
    <s v="2018/19"/>
    <s v="Children with a social worker"/>
    <x v="24"/>
    <s v="Number"/>
    <n v="179"/>
    <n v="63840"/>
    <m/>
    <s v="2.8 per 1000 0-17 yr olds"/>
    <x v="2876"/>
    <n v="0"/>
  </r>
  <r>
    <s v="E09000033_Children with an open Child Protection Plan_Number"/>
    <s v="E09000033"/>
    <x v="143"/>
    <s v="Financial year"/>
    <s v="2018/19"/>
    <s v="Children with a social worker"/>
    <x v="24"/>
    <s v="Number"/>
    <n v="60"/>
    <n v="47445"/>
    <m/>
    <s v="1.3 per 1000 0-17 yr olds"/>
    <x v="2877"/>
    <n v="0"/>
  </r>
  <r>
    <s v="E09000002_Children with an open Child Protection Plan_Number"/>
    <s v="E09000002"/>
    <x v="0"/>
    <s v="Financial year"/>
    <s v="2018/19"/>
    <s v="Children with a social worker"/>
    <x v="24"/>
    <s v="Number"/>
    <n v="293"/>
    <n v="63401"/>
    <m/>
    <s v="4.6 per 1000 0-17 yr olds"/>
    <x v="2878"/>
    <n v="0"/>
  </r>
  <r>
    <s v="E09000003_Children with an open Child Protection Plan_Number"/>
    <s v="E09000003"/>
    <x v="1"/>
    <s v="Financial year"/>
    <s v="2018/19"/>
    <s v="Children with a social worker"/>
    <x v="24"/>
    <s v="Number"/>
    <n v="165"/>
    <n v="92701"/>
    <m/>
    <s v="1.8 per 1000 0-17 yr olds"/>
    <x v="2879"/>
    <n v="0"/>
  </r>
  <r>
    <s v="E09000004_Children with an open Child Protection Plan_Number"/>
    <s v="E09000004"/>
    <x v="5"/>
    <s v="Financial year"/>
    <s v="2018/19"/>
    <s v="Children with a social worker"/>
    <x v="24"/>
    <s v="Number"/>
    <n v="119"/>
    <n v="56853"/>
    <m/>
    <s v="2.1 per 1000 0-17 yr olds"/>
    <x v="2880"/>
    <n v="0"/>
  </r>
  <r>
    <s v="E09000005_Children with an open Child Protection Plan_Number"/>
    <s v="E09000005"/>
    <x v="13"/>
    <s v="Financial year"/>
    <s v="2018/19"/>
    <s v="Children with a social worker"/>
    <x v="24"/>
    <s v="Number"/>
    <n v="293"/>
    <n v="77893"/>
    <m/>
    <s v="3.8 per 1000 0-17 yr olds"/>
    <x v="2881"/>
    <n v="0"/>
  </r>
  <r>
    <s v="E09000006_Children with an open Child Protection Plan_Number"/>
    <s v="E09000006"/>
    <x v="16"/>
    <s v="Financial year"/>
    <s v="2018/19"/>
    <s v="Children with a social worker"/>
    <x v="24"/>
    <s v="Number"/>
    <n v="241"/>
    <n v="75055"/>
    <m/>
    <s v="3.2 per 1000 0-17 yr olds"/>
    <x v="2882"/>
    <n v="0"/>
  </r>
  <r>
    <s v="E09000008_Children with an open Child Protection Plan_Number"/>
    <s v="E09000008"/>
    <x v="28"/>
    <s v="Financial year"/>
    <s v="2018/19"/>
    <s v="Children with a social worker"/>
    <x v="24"/>
    <s v="Number"/>
    <n v="683"/>
    <n v="94702"/>
    <m/>
    <s v="7.2 per 1000 0-17 yr olds"/>
    <x v="2883"/>
    <n v="0"/>
  </r>
  <r>
    <s v="E09000009_Children with an open Child Protection Plan_Number"/>
    <s v="E09000009"/>
    <x v="38"/>
    <s v="Financial year"/>
    <s v="2018/19"/>
    <s v="Children with a social worker"/>
    <x v="24"/>
    <s v="Number"/>
    <n v="196"/>
    <n v="81732"/>
    <m/>
    <s v="2.4 per 1000 0-17 yr olds"/>
    <x v="2884"/>
    <n v="0"/>
  </r>
  <r>
    <s v="E09000010_Children with an open Child Protection Plan_Number"/>
    <s v="E09000010"/>
    <x v="41"/>
    <s v="Financial year"/>
    <s v="2018/19"/>
    <s v="Children with a social worker"/>
    <x v="24"/>
    <s v="Number"/>
    <n v="272"/>
    <n v="84497"/>
    <m/>
    <s v="3.2 per 1000 0-17 yr olds"/>
    <x v="2885"/>
    <n v="0"/>
  </r>
  <r>
    <s v="E09000014_Children with an open Child Protection Plan_Number"/>
    <s v="E09000014"/>
    <x v="50"/>
    <s v="Financial year"/>
    <s v="2018/19"/>
    <s v="Children with a social worker"/>
    <x v="24"/>
    <s v="Number"/>
    <n v="184"/>
    <n v="60398"/>
    <m/>
    <s v="3 per 1000 0-17 yr olds"/>
    <x v="2886"/>
    <n v="0"/>
  </r>
  <r>
    <s v="E09000015_Children with an open Child Protection Plan_Number"/>
    <s v="E09000015"/>
    <x v="51"/>
    <s v="Financial year"/>
    <s v="2018/19"/>
    <s v="Children with a social worker"/>
    <x v="24"/>
    <s v="Number"/>
    <n v="272"/>
    <n v="58373"/>
    <m/>
    <s v="4.7 per 1000 0-17 yr olds"/>
    <x v="2887"/>
    <n v="0"/>
  </r>
  <r>
    <s v="E09000016_Children with an open Child Protection Plan_Number"/>
    <s v="E09000016"/>
    <x v="53"/>
    <s v="Financial year"/>
    <s v="2018/19"/>
    <s v="Children with a social worker"/>
    <x v="24"/>
    <s v="Number"/>
    <n v="203"/>
    <n v="57541"/>
    <m/>
    <s v="3.5 per 1000 0-17 yr olds"/>
    <x v="2888"/>
    <n v="0"/>
  </r>
  <r>
    <s v="E09000017_Children with an open Child Protection Plan_Number"/>
    <s v="E09000017"/>
    <x v="56"/>
    <s v="Financial year"/>
    <s v="2018/19"/>
    <s v="Children with a social worker"/>
    <x v="24"/>
    <s v="Number"/>
    <n v="364"/>
    <n v="73377"/>
    <m/>
    <s v="5 per 1000 0-17 yr olds"/>
    <x v="2889"/>
    <n v="0"/>
  </r>
  <r>
    <s v="E09000018_Children with an open Child Protection Plan_Number"/>
    <s v="E09000018"/>
    <x v="57"/>
    <s v="Financial year"/>
    <s v="2018/19"/>
    <s v="Children with a social worker"/>
    <x v="24"/>
    <s v="Number"/>
    <n v="240"/>
    <n v="64898"/>
    <m/>
    <s v="3.7 per 1000 0-17 yr olds"/>
    <x v="2890"/>
    <n v="0"/>
  </r>
  <r>
    <s v="E09000021_Children with an open Child Protection Plan_Number"/>
    <s v="E09000021"/>
    <x v="64"/>
    <s v="Financial year"/>
    <s v="2018/19"/>
    <s v="Children with a social worker"/>
    <x v="24"/>
    <s v="Number"/>
    <n v="127"/>
    <n v="38977"/>
    <m/>
    <s v="3.3 per 1000 0-17 yr olds"/>
    <x v="2891"/>
    <n v="0"/>
  </r>
  <r>
    <s v="E09000024_Children with an open Child Protection Plan_Number"/>
    <s v="E09000024"/>
    <x v="78"/>
    <s v="Financial year"/>
    <s v="2018/19"/>
    <s v="Children with a social worker"/>
    <x v="24"/>
    <s v="Number"/>
    <n v="182"/>
    <n v="47266"/>
    <m/>
    <s v="3.9 per 1000 0-17 yr olds"/>
    <x v="2892"/>
    <n v="0"/>
  </r>
  <r>
    <s v="E09000025_Children with an open Child Protection Plan_Number"/>
    <s v="E09000025"/>
    <x v="82"/>
    <s v="Financial year"/>
    <s v="2018/19"/>
    <s v="Children with a social worker"/>
    <x v="24"/>
    <s v="Number"/>
    <n v="276"/>
    <n v="86567"/>
    <m/>
    <s v="3.2 per 1000 0-17 yr olds"/>
    <x v="2893"/>
    <n v="0"/>
  </r>
  <r>
    <s v="E09000026_Children with an open Child Protection Plan_Number"/>
    <s v="E09000026"/>
    <x v="100"/>
    <s v="Financial year"/>
    <s v="2018/19"/>
    <s v="Children with a social worker"/>
    <x v="24"/>
    <s v="Number"/>
    <n v="245"/>
    <n v="76159"/>
    <m/>
    <s v="3.2 per 1000 0-17 yr olds"/>
    <x v="2894"/>
    <n v="0"/>
  </r>
  <r>
    <s v="E09000027_Children with an open Child Protection Plan_Number"/>
    <s v="E09000027"/>
    <x v="102"/>
    <s v="Financial year"/>
    <s v="2018/19"/>
    <s v="Children with a social worker"/>
    <x v="24"/>
    <s v="Number"/>
    <n v="96"/>
    <n v="45525"/>
    <m/>
    <s v="2.1 per 1000 0-17 yr olds"/>
    <x v="2895"/>
    <n v="0"/>
  </r>
  <r>
    <s v="E09000029_Children with an open Child Protection Plan_Number"/>
    <s v="E09000029"/>
    <x v="127"/>
    <s v="Financial year"/>
    <s v="2018/19"/>
    <s v="Children with a social worker"/>
    <x v="24"/>
    <s v="Number"/>
    <n v="179"/>
    <n v="47941"/>
    <m/>
    <s v="3.7 per 1000 0-17 yr olds"/>
    <x v="2896"/>
    <n v="0"/>
  </r>
  <r>
    <s v="E09000031_Children with an open Child Protection Plan_Number"/>
    <s v="E09000031"/>
    <x v="137"/>
    <s v="Financial year"/>
    <s v="2018/19"/>
    <s v="Children with a social worker"/>
    <x v="24"/>
    <s v="Number"/>
    <n v="212"/>
    <n v="67017"/>
    <m/>
    <s v="3.2 per 1000 0-17 yr olds"/>
    <x v="2897"/>
    <n v="0"/>
  </r>
  <r>
    <s v="E08000025_Children with an open Child Protection Plan_Number"/>
    <s v="E08000025"/>
    <x v="6"/>
    <s v="Financial year"/>
    <s v="2018/19"/>
    <s v="Children with a social worker"/>
    <x v="24"/>
    <s v="Number"/>
    <n v="1282"/>
    <n v="288388"/>
    <m/>
    <s v="4.4 per 1000 0-17 yr olds"/>
    <x v="2898"/>
    <n v="0"/>
  </r>
  <r>
    <s v="E08000026_Children with an open Child Protection Plan_Number"/>
    <s v="E08000026"/>
    <x v="27"/>
    <s v="Financial year"/>
    <s v="2018/19"/>
    <s v="Children with a social worker"/>
    <x v="24"/>
    <s v="Number"/>
    <n v="348"/>
    <n v="78994"/>
    <m/>
    <s v="4.4 per 1000 0-17 yr olds"/>
    <x v="2899"/>
    <n v="0"/>
  </r>
  <r>
    <s v="E08000027_Children with an open Child Protection Plan_Number"/>
    <s v="E08000027"/>
    <x v="36"/>
    <s v="Financial year"/>
    <s v="2018/19"/>
    <s v="Children with a social worker"/>
    <x v="24"/>
    <s v="Number"/>
    <n v="414"/>
    <n v="69265"/>
    <m/>
    <s v="6 per 1000 0-17 yr olds"/>
    <x v="2900"/>
    <n v="0"/>
  </r>
  <r>
    <s v="E08000028_Children with an open Child Protection Plan_Number"/>
    <s v="E08000028"/>
    <x v="107"/>
    <s v="Financial year"/>
    <s v="2018/19"/>
    <s v="Children with a social worker"/>
    <x v="24"/>
    <s v="Number"/>
    <n v="576"/>
    <n v="81920"/>
    <m/>
    <s v="7 per 1000 0-17 yr olds"/>
    <x v="2901"/>
    <n v="0"/>
  </r>
  <r>
    <s v="E08000029_Children with an open Child Protection Plan_Number"/>
    <s v="E08000029"/>
    <x v="112"/>
    <s v="Financial year"/>
    <s v="2018/19"/>
    <s v="Children with a social worker"/>
    <x v="24"/>
    <s v="Number"/>
    <n v="203"/>
    <n v="46946"/>
    <m/>
    <s v="4.3 per 1000 0-17 yr olds"/>
    <x v="2902"/>
    <n v="0"/>
  </r>
  <r>
    <s v="E08000030_Children with an open Child Protection Plan_Number"/>
    <s v="E08000030"/>
    <x v="136"/>
    <s v="Financial year"/>
    <s v="2018/19"/>
    <s v="Children with a social worker"/>
    <x v="24"/>
    <s v="Number"/>
    <n v="385"/>
    <n v="68157"/>
    <m/>
    <s v="5.6 per 1000 0-17 yr olds"/>
    <x v="2903"/>
    <n v="0"/>
  </r>
  <r>
    <s v="E08000031_Children with an open Child Protection Plan_Number"/>
    <s v="E08000031"/>
    <x v="149"/>
    <s v="Financial year"/>
    <s v="2018/19"/>
    <s v="Children with a social worker"/>
    <x v="24"/>
    <s v="Number"/>
    <n v="326"/>
    <n v="61244"/>
    <m/>
    <s v="5.3 per 1000 0-17 yr olds"/>
    <x v="2904"/>
    <n v="0"/>
  </r>
  <r>
    <s v="E08000011_Children with an open Child Protection Plan_Number"/>
    <s v="E08000011"/>
    <x v="66"/>
    <s v="Financial year"/>
    <s v="2018/19"/>
    <s v="Children with a social worker"/>
    <x v="24"/>
    <s v="Number"/>
    <n v="208"/>
    <n v="33477"/>
    <m/>
    <s v="6.2 per 1000 0-17 yr olds"/>
    <x v="2905"/>
    <n v="0"/>
  </r>
  <r>
    <s v="E08000012_Children with an open Child Protection Plan_Number"/>
    <s v="E08000012"/>
    <x v="74"/>
    <s v="Financial year"/>
    <s v="2018/19"/>
    <s v="Children with a social worker"/>
    <x v="24"/>
    <s v="Number"/>
    <n v="539"/>
    <n v="94902"/>
    <m/>
    <s v="5.7 per 1000 0-17 yr olds"/>
    <x v="2906"/>
    <n v="0"/>
  </r>
  <r>
    <s v="E08000013_Children with an open Child Protection Plan_Number"/>
    <s v="E08000013"/>
    <x v="153"/>
    <s v="Financial year"/>
    <s v="2018/19"/>
    <s v="Children with a social worker"/>
    <x v="24"/>
    <s v="Number"/>
    <n v="218"/>
    <n v="36785"/>
    <m/>
    <s v="5.9 per 1000 0-17 yr olds"/>
    <x v="2907"/>
    <n v="0"/>
  </r>
  <r>
    <s v="E08000014_Children with an open Child Protection Plan_Number"/>
    <s v="E08000014"/>
    <x v="108"/>
    <s v="Financial year"/>
    <s v="2018/19"/>
    <s v="Children with a social worker"/>
    <x v="24"/>
    <s v="Number"/>
    <n v="258"/>
    <n v="53833"/>
    <m/>
    <s v="4.8 per 1000 0-17 yr olds"/>
    <x v="2908"/>
    <n v="0"/>
  </r>
  <r>
    <s v="E08000015_Children with an open Child Protection Plan_Number"/>
    <s v="E08000015"/>
    <x v="147"/>
    <s v="Financial year"/>
    <s v="2018/19"/>
    <s v="Children with a social worker"/>
    <x v="24"/>
    <s v="Number"/>
    <n v="420"/>
    <n v="67576"/>
    <m/>
    <s v="6.2 per 1000 0-17 yr olds"/>
    <x v="2909"/>
    <n v="0"/>
  </r>
  <r>
    <s v="E08000001_Children with an open Child Protection Plan_Number"/>
    <s v="E08000001"/>
    <x v="9"/>
    <s v="Financial year"/>
    <s v="2018/19"/>
    <s v="Children with a social worker"/>
    <x v="24"/>
    <s v="Number"/>
    <n v="318"/>
    <n v="67670"/>
    <m/>
    <s v="4.7 per 1000 0-17 yr olds"/>
    <x v="2910"/>
    <n v="0"/>
  </r>
  <r>
    <s v="E08000002_Children with an open Child Protection Plan_Number"/>
    <s v="E08000002"/>
    <x v="18"/>
    <s v="Financial year"/>
    <s v="2018/19"/>
    <s v="Children with a social worker"/>
    <x v="24"/>
    <s v="Number"/>
    <n v="203"/>
    <n v="43142"/>
    <m/>
    <s v="4.7 per 1000 0-17 yr olds"/>
    <x v="2911"/>
    <n v="0"/>
  </r>
  <r>
    <s v="E08000003_Children with an open Child Protection Plan_Number"/>
    <s v="E08000003"/>
    <x v="76"/>
    <s v="Financial year"/>
    <s v="2018/19"/>
    <s v="Children with a social worker"/>
    <x v="24"/>
    <s v="Number"/>
    <n v="780"/>
    <n v="121962"/>
    <m/>
    <s v="6.4 per 1000 0-17 yr olds"/>
    <x v="2912"/>
    <n v="0"/>
  </r>
  <r>
    <s v="E08000004_Children with an open Child Protection Plan_Number"/>
    <s v="E08000004"/>
    <x v="93"/>
    <s v="Financial year"/>
    <s v="2018/19"/>
    <s v="Children with a social worker"/>
    <x v="24"/>
    <s v="Number"/>
    <n v="467"/>
    <n v="59416"/>
    <m/>
    <s v="7.9 per 1000 0-17 yr olds"/>
    <x v="2913"/>
    <n v="0"/>
  </r>
  <r>
    <s v="E08000005_Children with an open Child Protection Plan_Number"/>
    <s v="E08000005"/>
    <x v="103"/>
    <s v="Financial year"/>
    <s v="2018/19"/>
    <s v="Children with a social worker"/>
    <x v="24"/>
    <s v="Number"/>
    <n v="377"/>
    <n v="52689"/>
    <m/>
    <s v="7.2 per 1000 0-17 yr olds"/>
    <x v="2914"/>
    <n v="0"/>
  </r>
  <r>
    <s v="E08000006_Children with an open Child Protection Plan_Number"/>
    <s v="E08000006"/>
    <x v="106"/>
    <s v="Financial year"/>
    <s v="2018/19"/>
    <s v="Children with a social worker"/>
    <x v="24"/>
    <s v="Number"/>
    <n v="479"/>
    <n v="56566"/>
    <m/>
    <s v="8.5 per 1000 0-17 yr olds"/>
    <x v="2915"/>
    <n v="0"/>
  </r>
  <r>
    <s v="E08000007_Children with an open Child Protection Plan_Number"/>
    <s v="E08000007"/>
    <x v="121"/>
    <s v="Financial year"/>
    <s v="2018/19"/>
    <s v="Children with a social worker"/>
    <x v="24"/>
    <s v="Number"/>
    <n v="246"/>
    <n v="63141"/>
    <m/>
    <s v="3.9 per 1000 0-17 yr olds"/>
    <x v="2916"/>
    <n v="0"/>
  </r>
  <r>
    <s v="E08000008_Children with an open Child Protection Plan_Number"/>
    <s v="E08000008"/>
    <x v="129"/>
    <s v="Financial year"/>
    <s v="2018/19"/>
    <s v="Children with a social worker"/>
    <x v="24"/>
    <s v="Number"/>
    <n v="353"/>
    <n v="50223"/>
    <m/>
    <s v="7 per 1000 0-17 yr olds"/>
    <x v="2917"/>
    <n v="0"/>
  </r>
  <r>
    <s v="E08000009_Children with an open Child Protection Plan_Number"/>
    <s v="E08000009"/>
    <x v="134"/>
    <s v="Financial year"/>
    <s v="2018/19"/>
    <s v="Children with a social worker"/>
    <x v="24"/>
    <s v="Number"/>
    <n v="189"/>
    <n v="56087"/>
    <m/>
    <s v="3.4 per 1000 0-17 yr olds"/>
    <x v="2918"/>
    <n v="0"/>
  </r>
  <r>
    <s v="E08000010_Children with an open Child Protection Plan_Number"/>
    <s v="E08000010"/>
    <x v="144"/>
    <s v="Financial year"/>
    <s v="2018/19"/>
    <s v="Children with a social worker"/>
    <x v="24"/>
    <s v="Number"/>
    <n v="225"/>
    <n v="68388"/>
    <m/>
    <s v="3.3 per 1000 0-17 yr olds"/>
    <x v="2919"/>
    <n v="0"/>
  </r>
  <r>
    <s v="E08000016_Children with an open Child Protection Plan_Number"/>
    <s v="E08000016"/>
    <x v="2"/>
    <s v="Financial year"/>
    <s v="2018/19"/>
    <s v="Children with a social worker"/>
    <x v="24"/>
    <s v="Number"/>
    <n v="245"/>
    <n v="50727"/>
    <m/>
    <s v="4.8 per 1000 0-17 yr olds"/>
    <x v="2920"/>
    <n v="0"/>
  </r>
  <r>
    <s v="E08000017_Children with an open Child Protection Plan_Number"/>
    <s v="E08000017"/>
    <x v="34"/>
    <s v="Financial year"/>
    <s v="2018/19"/>
    <s v="Children with a social worker"/>
    <x v="24"/>
    <s v="Number"/>
    <n v="291"/>
    <n v="66448"/>
    <m/>
    <s v="4.4 per 1000 0-17 yr olds"/>
    <x v="2921"/>
    <n v="0"/>
  </r>
  <r>
    <s v="E08000018_Children with an open Child Protection Plan_Number"/>
    <s v="E08000018"/>
    <x v="104"/>
    <s v="Financial year"/>
    <s v="2018/19"/>
    <s v="Children with a social worker"/>
    <x v="24"/>
    <s v="Number"/>
    <n v="500"/>
    <n v="57196"/>
    <m/>
    <s v="8.7 per 1000 0-17 yr olds"/>
    <x v="2922"/>
    <n v="0"/>
  </r>
  <r>
    <s v="E08000019_Children with an open Child Protection Plan_Number"/>
    <s v="E08000019"/>
    <x v="109"/>
    <s v="Financial year"/>
    <s v="2018/19"/>
    <s v="Children with a social worker"/>
    <x v="24"/>
    <s v="Number"/>
    <n v="552"/>
    <n v="117497"/>
    <m/>
    <s v="4.7 per 1000 0-17 yr olds"/>
    <x v="2923"/>
    <n v="0"/>
  </r>
  <r>
    <s v="E08000032_Children with an open Child Protection Plan_Number"/>
    <s v="E08000032"/>
    <x v="12"/>
    <s v="Financial year"/>
    <s v="2018/19"/>
    <s v="Children with a social worker"/>
    <x v="24"/>
    <s v="Number"/>
    <n v="840"/>
    <n v="142005"/>
    <m/>
    <s v="5.9 per 1000 0-17 yr olds"/>
    <x v="2924"/>
    <n v="0"/>
  </r>
  <r>
    <s v="E08000033_Children with an open Child Protection Plan_Number"/>
    <s v="E08000033"/>
    <x v="19"/>
    <s v="Financial year"/>
    <s v="2018/19"/>
    <s v="Children with a social worker"/>
    <x v="24"/>
    <s v="Number"/>
    <n v="258"/>
    <n v="46021"/>
    <m/>
    <s v="5.6 per 1000 0-17 yr olds"/>
    <x v="2925"/>
    <n v="0"/>
  </r>
  <r>
    <s v="E08000034_Children with an open Child Protection Plan_Number"/>
    <s v="E08000034"/>
    <x v="65"/>
    <s v="Financial year"/>
    <s v="2018/19"/>
    <s v="Children with a social worker"/>
    <x v="24"/>
    <s v="Number"/>
    <n v="354"/>
    <n v="100174"/>
    <m/>
    <s v="3.5 per 1000 0-17 yr olds"/>
    <x v="2926"/>
    <n v="0"/>
  </r>
  <r>
    <s v="E08000035_Children with an open Child Protection Plan_Number"/>
    <s v="E08000035"/>
    <x v="69"/>
    <s v="Financial year"/>
    <s v="2018/19"/>
    <s v="Children with a social worker"/>
    <x v="24"/>
    <s v="Number"/>
    <n v="394"/>
    <n v="168176"/>
    <m/>
    <s v="2.3 per 1000 0-17 yr olds"/>
    <x v="2927"/>
    <n v="0"/>
  </r>
  <r>
    <s v="E08000036_Children with an open Child Protection Plan_Number"/>
    <s v="E08000036"/>
    <x v="135"/>
    <s v="Financial year"/>
    <s v="2018/19"/>
    <s v="Children with a social worker"/>
    <x v="24"/>
    <s v="Number"/>
    <n v="486"/>
    <n v="72893"/>
    <m/>
    <s v="6.7 per 1000 0-17 yr olds"/>
    <x v="2928"/>
    <n v="0"/>
  </r>
  <r>
    <s v="E08000020_Children with an open Child Protection Plan_Number"/>
    <s v="E08000020"/>
    <x v="43"/>
    <s v="Financial year"/>
    <s v="2018/19"/>
    <s v="Children with a social worker"/>
    <x v="24"/>
    <s v="Number"/>
    <n v="257"/>
    <n v="39605"/>
    <m/>
    <s v="6.5 per 1000 0-17 yr olds"/>
    <x v="2929"/>
    <n v="0"/>
  </r>
  <r>
    <s v="E08000021_Children with an open Child Protection Plan_Number"/>
    <s v="E08000021"/>
    <x v="81"/>
    <s v="Financial year"/>
    <s v="2018/19"/>
    <s v="Children with a social worker"/>
    <x v="24"/>
    <s v="Number"/>
    <n v="568"/>
    <n v="58056"/>
    <m/>
    <s v="9.8 per 1000 0-17 yr olds"/>
    <x v="2930"/>
    <n v="0"/>
  </r>
  <r>
    <s v="E08000022_Children with an open Child Protection Plan_Number"/>
    <s v="E08000022"/>
    <x v="87"/>
    <s v="Financial year"/>
    <s v="2018/19"/>
    <s v="Children with a social worker"/>
    <x v="24"/>
    <s v="Number"/>
    <n v="143"/>
    <n v="41360"/>
    <m/>
    <s v="3.5 per 1000 0-17 yr olds"/>
    <x v="2931"/>
    <n v="0"/>
  </r>
  <r>
    <s v="E08000023_Children with an open Child Protection Plan_Number"/>
    <s v="E08000023"/>
    <x v="115"/>
    <s v="Financial year"/>
    <s v="2018/19"/>
    <s v="Children with a social worker"/>
    <x v="24"/>
    <s v="Number"/>
    <n v="157"/>
    <n v="29920"/>
    <m/>
    <s v="5.2 per 1000 0-17 yr olds"/>
    <x v="2932"/>
    <n v="0"/>
  </r>
  <r>
    <s v="E08000024_Children with an open Child Protection Plan_Number"/>
    <s v="E08000024"/>
    <x v="125"/>
    <s v="Financial year"/>
    <s v="2018/19"/>
    <s v="Children with a social worker"/>
    <x v="24"/>
    <s v="Number"/>
    <n v="456"/>
    <n v="54563"/>
    <m/>
    <s v="8.4 per 1000 0-17 yr olds"/>
    <x v="2933"/>
    <n v="0"/>
  </r>
  <r>
    <s v="E06000053_Children with an open Child Protection Plan_Number"/>
    <s v="E06000053"/>
    <x v="59"/>
    <s v="Financial year"/>
    <s v="2018/19"/>
    <s v="Children with a social worker"/>
    <x v="24"/>
    <s v="Number"/>
    <n v="0"/>
    <n v="368"/>
    <m/>
    <s v="0 per 1000 0-17 yr olds"/>
    <x v="295"/>
    <n v="1"/>
  </r>
  <r>
    <s v="E06000022_Children with an open Child Protection Plan_Number"/>
    <s v="E06000022"/>
    <x v="3"/>
    <s v="Financial year"/>
    <s v="2018/19"/>
    <s v="Children with a social worker"/>
    <x v="24"/>
    <s v="Number"/>
    <n v="90"/>
    <n v="35946"/>
    <m/>
    <s v="2.5 per 1000 0-17 yr olds"/>
    <x v="2934"/>
    <n v="0"/>
  </r>
  <r>
    <s v="E06000023_Children with an open Child Protection Plan_Number"/>
    <s v="E06000023"/>
    <x v="15"/>
    <s v="Financial year"/>
    <s v="2018/19"/>
    <s v="Children with a social worker"/>
    <x v="24"/>
    <s v="Number"/>
    <n v="349"/>
    <n v="94016"/>
    <m/>
    <s v="3.7 per 1000 0-17 yr olds"/>
    <x v="2935"/>
    <n v="0"/>
  </r>
  <r>
    <s v="E06000024_Children with an open Child Protection Plan_Number"/>
    <s v="E06000024"/>
    <x v="86"/>
    <s v="Financial year"/>
    <s v="2018/19"/>
    <s v="Children with a social worker"/>
    <x v="24"/>
    <s v="Number"/>
    <n v="136"/>
    <n v="43435"/>
    <m/>
    <s v="3.1 per 1000 0-17 yr olds"/>
    <x v="2936"/>
    <n v="0"/>
  </r>
  <r>
    <s v="E06000025_Children with an open Child Protection Plan_Number"/>
    <s v="E06000025"/>
    <x v="114"/>
    <s v="Financial year"/>
    <s v="2018/19"/>
    <s v="Children with a social worker"/>
    <x v="24"/>
    <s v="Number"/>
    <n v="194"/>
    <n v="58867"/>
    <m/>
    <s v="3.3 per 1000 0-17 yr olds"/>
    <x v="2937"/>
    <n v="0"/>
  </r>
  <r>
    <s v="E06000001_Children with an open Child Protection Plan_Number"/>
    <s v="E06000001"/>
    <x v="52"/>
    <s v="Financial year"/>
    <s v="2018/19"/>
    <s v="Children with a social worker"/>
    <x v="24"/>
    <s v="Number"/>
    <n v="125"/>
    <n v="20006"/>
    <m/>
    <s v="6.2 per 1000 0-17 yr olds"/>
    <x v="2938"/>
    <n v="0"/>
  </r>
  <r>
    <s v="E06000002_Children with an open Child Protection Plan_Number"/>
    <s v="E06000002"/>
    <x v="79"/>
    <s v="Financial year"/>
    <s v="2018/19"/>
    <s v="Children with a social worker"/>
    <x v="24"/>
    <s v="Number"/>
    <n v="236"/>
    <n v="32513"/>
    <m/>
    <s v="7.3 per 1000 0-17 yr olds"/>
    <x v="2939"/>
    <n v="0"/>
  </r>
  <r>
    <s v="E06000003_Children with an open Child Protection Plan_Number"/>
    <s v="E06000003"/>
    <x v="101"/>
    <s v="Financial year"/>
    <s v="2018/19"/>
    <s v="Children with a social worker"/>
    <x v="24"/>
    <s v="Number"/>
    <n v="154"/>
    <n v="27626"/>
    <m/>
    <s v="5.6 per 1000 0-17 yr olds"/>
    <x v="2940"/>
    <n v="0"/>
  </r>
  <r>
    <s v="E06000004_Children with an open Child Protection Plan_Number"/>
    <s v="E06000004"/>
    <x v="122"/>
    <s v="Financial year"/>
    <s v="2018/19"/>
    <s v="Children with a social worker"/>
    <x v="24"/>
    <s v="Number"/>
    <n v="249"/>
    <n v="43521"/>
    <m/>
    <s v="5.7 per 1000 0-17 yr olds"/>
    <x v="2941"/>
    <n v="0"/>
  </r>
  <r>
    <s v="E06000010_Children with an open Child Protection Plan_Number"/>
    <s v="E06000010"/>
    <x v="63"/>
    <s v="Financial year"/>
    <s v="2018/19"/>
    <s v="Children with a social worker"/>
    <x v="24"/>
    <s v="Number"/>
    <n v="527"/>
    <n v="57023"/>
    <m/>
    <s v="9.2 per 1000 0-17 yr olds"/>
    <x v="2942"/>
    <n v="0"/>
  </r>
  <r>
    <s v="E06000011_Children with an open Child Protection Plan_Number"/>
    <s v="E06000011"/>
    <x v="39"/>
    <s v="Financial year"/>
    <s v="2018/19"/>
    <s v="Children with a social worker"/>
    <x v="24"/>
    <s v="Number"/>
    <n v="229"/>
    <n v="62942"/>
    <m/>
    <s v="3.6 per 1000 0-17 yr olds"/>
    <x v="2943"/>
    <n v="0"/>
  </r>
  <r>
    <s v="E06000012_Children with an open Child Protection Plan_Number"/>
    <s v="E06000012"/>
    <x v="84"/>
    <s v="Financial year"/>
    <s v="2018/19"/>
    <s v="Children with a social worker"/>
    <x v="24"/>
    <s v="Number"/>
    <n v="282"/>
    <n v="34503"/>
    <m/>
    <s v="8.2 per 1000 0-17 yr olds"/>
    <x v="2944"/>
    <n v="0"/>
  </r>
  <r>
    <s v="E06000013_Children with an open Child Protection Plan_Number"/>
    <s v="E06000013"/>
    <x v="85"/>
    <s v="Financial year"/>
    <s v="2018/19"/>
    <s v="Children with a social worker"/>
    <x v="24"/>
    <s v="Number"/>
    <n v="149"/>
    <n v="35714"/>
    <m/>
    <s v="4.2 per 1000 0-17 yr olds"/>
    <x v="2945"/>
    <n v="0"/>
  </r>
  <r>
    <s v="E10000023_Children with an open Child Protection Plan_Number"/>
    <s v="E10000023"/>
    <x v="88"/>
    <s v="Financial year"/>
    <s v="2018/19"/>
    <s v="Children with a social worker"/>
    <x v="24"/>
    <s v="Number"/>
    <n v="360"/>
    <n v="117499"/>
    <m/>
    <s v="3.1 per 1000 0-17 yr olds"/>
    <x v="2946"/>
    <n v="0"/>
  </r>
  <r>
    <s v="E06000014_Children with an open Child Protection Plan_Number"/>
    <s v="E06000014"/>
    <x v="151"/>
    <s v="Financial year"/>
    <s v="2018/19"/>
    <s v="Children with a social worker"/>
    <x v="24"/>
    <s v="Number"/>
    <n v="160"/>
    <n v="36572"/>
    <m/>
    <s v="4.4 per 1000 0-17 yr olds"/>
    <x v="2947"/>
    <n v="0"/>
  </r>
  <r>
    <s v="E06000032_Children with an open Child Protection Plan_Number"/>
    <s v="E06000032"/>
    <x v="75"/>
    <s v="Financial year"/>
    <s v="2018/19"/>
    <s v="Children with a social worker"/>
    <x v="24"/>
    <s v="Number"/>
    <n v="173"/>
    <n v="57375"/>
    <m/>
    <s v="3 per 1000 0-17 yr olds"/>
    <x v="2948"/>
    <n v="0"/>
  </r>
  <r>
    <s v="E06000055_Children with an open Child Protection Plan_Number"/>
    <s v="E06000055"/>
    <x v="4"/>
    <s v="Financial year"/>
    <s v="2018/19"/>
    <s v="Children with a social worker"/>
    <x v="24"/>
    <s v="Number"/>
    <n v="58"/>
    <n v="40088"/>
    <m/>
    <s v="1.4 per 1000 0-17 yr olds"/>
    <x v="2949"/>
    <n v="0"/>
  </r>
  <r>
    <s v="E06000056_Children with an open Child Protection Plan_Number"/>
    <s v="E06000056"/>
    <x v="22"/>
    <s v="Financial year"/>
    <s v="2018/19"/>
    <s v="Children with a social worker"/>
    <x v="24"/>
    <s v="Number"/>
    <n v="186"/>
    <n v="62515"/>
    <m/>
    <s v="3 per 1000 0-17 yr olds"/>
    <x v="2950"/>
    <n v="0"/>
  </r>
  <r>
    <s v="E10000002_Children with an open Child Protection Plan_Number"/>
    <s v="E10000002"/>
    <x v="17"/>
    <s v="Financial year"/>
    <s v="2018/19"/>
    <s v="Children with a social worker"/>
    <x v="24"/>
    <s v="Number"/>
    <n v="550"/>
    <n v="124321"/>
    <m/>
    <s v="4.4 per 1000 0-17 yr olds"/>
    <x v="2951"/>
    <n v="0"/>
  </r>
  <r>
    <s v="E06000042_Children with an open Child Protection Plan_Number"/>
    <s v="E06000042"/>
    <x v="80"/>
    <s v="Financial year"/>
    <s v="2018/19"/>
    <s v="Children with a social worker"/>
    <x v="24"/>
    <s v="Number"/>
    <n v="131"/>
    <n v="68278"/>
    <m/>
    <s v="1.9 per 1000 0-17 yr olds"/>
    <x v="2952"/>
    <n v="0"/>
  </r>
  <r>
    <s v="E10000007_Children with an open Child Protection Plan_Number"/>
    <s v="E10000007"/>
    <x v="32"/>
    <s v="Financial year"/>
    <s v="2018/19"/>
    <s v="Children with a social worker"/>
    <x v="24"/>
    <s v="Number"/>
    <n v="875"/>
    <n v="153272"/>
    <m/>
    <s v="5.7 per 1000 0-17 yr olds"/>
    <x v="2953"/>
    <n v="0"/>
  </r>
  <r>
    <s v="E06000015_Children with an open Child Protection Plan_Number"/>
    <s v="E06000015"/>
    <x v="31"/>
    <s v="Financial year"/>
    <s v="2018/19"/>
    <s v="Children with a social worker"/>
    <x v="24"/>
    <s v="Number"/>
    <n v="412"/>
    <n v="59899"/>
    <m/>
    <s v="6.9 per 1000 0-17 yr olds"/>
    <x v="2954"/>
    <n v="0"/>
  </r>
  <r>
    <s v="E10000009_Children with an open Child Protection Plan_Number"/>
    <s v="E10000009"/>
    <x v="35"/>
    <s v="Financial year"/>
    <s v="2018/19"/>
    <s v="Children with a social worker"/>
    <x v="24"/>
    <s v="Number"/>
    <n v="300"/>
    <n v="76699"/>
    <m/>
    <s v="3.9 per 1000 0-17 yr olds"/>
    <x v="2955"/>
    <n v="0"/>
  </r>
  <r>
    <s v="E06000029_Children with an open Child Protection Plan_Number"/>
    <s v="E06000029"/>
    <x v="97"/>
    <s v="Financial year"/>
    <s v="2018/19"/>
    <s v="Children with a social worker"/>
    <x v="24"/>
    <s v="Number"/>
    <n v="73"/>
    <n v="30188"/>
    <m/>
    <s v="2.4 per 1000 0-17 yr olds"/>
    <x v="2956"/>
    <n v="0"/>
  </r>
  <r>
    <s v="E06000028_Children with an open Child Protection Plan_Number"/>
    <s v="E06000028"/>
    <x v="10"/>
    <s v="Financial year"/>
    <s v="2018/19"/>
    <s v="Children with a social worker"/>
    <x v="24"/>
    <s v="Number"/>
    <n v="134"/>
    <n v="36373"/>
    <m/>
    <s v="3.7 per 1000 0-17 yr olds"/>
    <x v="2957"/>
    <n v="0"/>
  </r>
  <r>
    <s v="E06000047_Children with an open Child Protection Plan_Number"/>
    <s v="E06000047"/>
    <x v="37"/>
    <s v="Financial year"/>
    <s v="2018/19"/>
    <s v="Children with a social worker"/>
    <x v="24"/>
    <s v="Number"/>
    <n v="397"/>
    <n v="101040"/>
    <m/>
    <s v="3.9 per 1000 0-17 yr olds"/>
    <x v="2958"/>
    <n v="0"/>
  </r>
  <r>
    <s v="E06000005_Children with an open Child Protection Plan_Number"/>
    <s v="E06000005"/>
    <x v="30"/>
    <s v="Financial year"/>
    <s v="2018/19"/>
    <s v="Children with a social worker"/>
    <x v="24"/>
    <s v="Number"/>
    <n v="98"/>
    <n v="22454"/>
    <m/>
    <s v="4.4 per 1000 0-17 yr olds"/>
    <x v="2959"/>
    <n v="0"/>
  </r>
  <r>
    <s v="E10000011_Children with an open Child Protection Plan_Number"/>
    <s v="E10000011"/>
    <x v="40"/>
    <s v="Financial year"/>
    <s v="2018/19"/>
    <s v="Children with a social worker"/>
    <x v="24"/>
    <s v="Number"/>
    <n v="558"/>
    <n v="106378"/>
    <m/>
    <s v="5.2 per 1000 0-17 yr olds"/>
    <x v="2960"/>
    <n v="0"/>
  </r>
  <r>
    <s v="E06000043_Children with an open Child Protection Plan_Number"/>
    <s v="E06000043"/>
    <x v="14"/>
    <s v="Financial year"/>
    <s v="2018/19"/>
    <s v="Children with a social worker"/>
    <x v="24"/>
    <s v="Number"/>
    <n v="298"/>
    <n v="51005"/>
    <m/>
    <s v="5.8 per 1000 0-17 yr olds"/>
    <x v="2961"/>
    <n v="0"/>
  </r>
  <r>
    <s v="E10000014_Children with an open Child Protection Plan_Number"/>
    <s v="E10000014"/>
    <x v="49"/>
    <s v="Financial year"/>
    <s v="2018/19"/>
    <s v="Children with a social worker"/>
    <x v="24"/>
    <s v="Number"/>
    <n v="1050"/>
    <n v="284002"/>
    <m/>
    <s v="3.7 per 1000 0-17 yr olds"/>
    <x v="2962"/>
    <n v="0"/>
  </r>
  <r>
    <s v="E06000044_Children with an open Child Protection Plan_Number"/>
    <s v="E06000044"/>
    <x v="98"/>
    <s v="Financial year"/>
    <s v="2018/19"/>
    <s v="Children with a social worker"/>
    <x v="24"/>
    <s v="Number"/>
    <n v="188"/>
    <n v="44046"/>
    <m/>
    <s v="4.3 per 1000 0-17 yr olds"/>
    <x v="2963"/>
    <n v="0"/>
  </r>
  <r>
    <s v="E06000045_Children with an open Child Protection Plan_Number"/>
    <s v="E06000045"/>
    <x v="116"/>
    <s v="Financial year"/>
    <s v="2018/19"/>
    <s v="Children with a social worker"/>
    <x v="24"/>
    <s v="Number"/>
    <n v="286"/>
    <n v="50832"/>
    <m/>
    <s v="5.6 per 1000 0-17 yr olds"/>
    <x v="2964"/>
    <n v="0"/>
  </r>
  <r>
    <s v="E10000018_Children with an open Child Protection Plan_Number"/>
    <s v="E10000018"/>
    <x v="71"/>
    <s v="Financial year"/>
    <s v="2018/19"/>
    <s v="Children with a social worker"/>
    <x v="24"/>
    <s v="Number"/>
    <n v="372"/>
    <n v="140307"/>
    <m/>
    <s v="2.7 per 1000 0-17 yr olds"/>
    <x v="2965"/>
    <n v="0"/>
  </r>
  <r>
    <s v="E06000016_Children with an open Child Protection Plan_Number"/>
    <s v="E06000016"/>
    <x v="70"/>
    <s v="Financial year"/>
    <s v="2018/19"/>
    <s v="Children with a social worker"/>
    <x v="24"/>
    <s v="Number"/>
    <n v="345"/>
    <n v="83994"/>
    <m/>
    <s v="4.1 per 1000 0-17 yr olds"/>
    <x v="2966"/>
    <n v="0"/>
  </r>
  <r>
    <s v="E06000017_Children with an open Child Protection Plan_Number"/>
    <s v="E06000017"/>
    <x v="105"/>
    <s v="Financial year"/>
    <s v="2018/19"/>
    <s v="Children with a social worker"/>
    <x v="24"/>
    <s v="Number"/>
    <n v="22"/>
    <n v="7807"/>
    <m/>
    <s v="2.8 per 1000 0-17 yr olds"/>
    <x v="2967"/>
    <n v="0"/>
  </r>
  <r>
    <s v="E10000028_Children with an open Child Protection Plan_Number"/>
    <s v="E10000028"/>
    <x v="120"/>
    <s v="Financial year"/>
    <s v="2018/19"/>
    <s v="Children with a social worker"/>
    <x v="24"/>
    <s v="Number"/>
    <n v="745"/>
    <n v="169603"/>
    <m/>
    <s v="4.4 per 1000 0-17 yr olds"/>
    <x v="2968"/>
    <n v="0"/>
  </r>
  <r>
    <s v="E06000021_Children with an open Child Protection Plan_Number"/>
    <s v="E06000021"/>
    <x v="123"/>
    <s v="Financial year"/>
    <s v="2018/19"/>
    <s v="Children with a social worker"/>
    <x v="24"/>
    <s v="Number"/>
    <n v="304"/>
    <n v="57549"/>
    <m/>
    <s v="5.3 per 1000 0-17 yr olds"/>
    <x v="2969"/>
    <n v="0"/>
  </r>
  <r>
    <s v="E06000054_Children with an open Child Protection Plan_Number"/>
    <s v="E06000054"/>
    <x v="145"/>
    <s v="Financial year"/>
    <s v="2018/19"/>
    <s v="Children with a social worker"/>
    <x v="24"/>
    <s v="Number"/>
    <n v="399"/>
    <n v="105692"/>
    <m/>
    <s v="3.8 per 1000 0-17 yr olds"/>
    <x v="2970"/>
    <n v="0"/>
  </r>
  <r>
    <s v="E06000030_Children with an open Child Protection Plan_Number"/>
    <s v="E06000030"/>
    <x v="128"/>
    <s v="Financial year"/>
    <s v="2018/19"/>
    <s v="Children with a social worker"/>
    <x v="24"/>
    <s v="Number"/>
    <n v="323"/>
    <n v="50239"/>
    <m/>
    <s v="6.4 per 1000 0-17 yr olds"/>
    <x v="2971"/>
    <n v="0"/>
  </r>
  <r>
    <s v="E06000036_Children with an open Child Protection Plan_Number"/>
    <s v="E06000036"/>
    <x v="11"/>
    <s v="Financial year"/>
    <s v="2018/19"/>
    <s v="Children with a social worker"/>
    <x v="24"/>
    <s v="Number"/>
    <n v="129"/>
    <n v="28336"/>
    <m/>
    <s v="4.6 per 1000 0-17 yr olds"/>
    <x v="2972"/>
    <n v="0"/>
  </r>
  <r>
    <s v="E06000040_Children with an open Child Protection Plan_Number"/>
    <s v="E06000040"/>
    <x v="146"/>
    <s v="Financial year"/>
    <s v="2018/19"/>
    <s v="Children with a social worker"/>
    <x v="24"/>
    <s v="Number"/>
    <n v="85"/>
    <n v="34604"/>
    <m/>
    <s v="2.5 per 1000 0-17 yr olds"/>
    <x v="2973"/>
    <n v="0"/>
  </r>
  <r>
    <s v="E06000037_Children with an open Child Protection Plan_Number"/>
    <s v="E06000037"/>
    <x v="141"/>
    <s v="Financial year"/>
    <s v="2018/19"/>
    <s v="Children with a social worker"/>
    <x v="24"/>
    <s v="Number"/>
    <n v="113"/>
    <n v="35623"/>
    <m/>
    <s v="3.2 per 1000 0-17 yr olds"/>
    <x v="2974"/>
    <n v="0"/>
  </r>
  <r>
    <s v="E06000038_Children with an open Child Protection Plan_Number"/>
    <s v="E06000038"/>
    <x v="99"/>
    <s v="Financial year"/>
    <s v="2018/19"/>
    <s v="Children with a social worker"/>
    <x v="24"/>
    <s v="Number"/>
    <n v="246"/>
    <n v="37080"/>
    <m/>
    <s v="6.6 per 1000 0-17 yr olds"/>
    <x v="2975"/>
    <n v="0"/>
  </r>
  <r>
    <s v="E06000039_Children with an open Child Protection Plan_Number"/>
    <s v="E06000039"/>
    <x v="111"/>
    <s v="Financial year"/>
    <s v="2018/19"/>
    <s v="Children with a social worker"/>
    <x v="24"/>
    <s v="Number"/>
    <n v="208"/>
    <n v="42699"/>
    <m/>
    <s v="4.9 per 1000 0-17 yr olds"/>
    <x v="2976"/>
    <n v="0"/>
  </r>
  <r>
    <s v="E06000041_Children with an open Child Protection Plan_Number"/>
    <s v="E06000041"/>
    <x v="148"/>
    <s v="Financial year"/>
    <s v="2018/19"/>
    <s v="Children with a social worker"/>
    <x v="24"/>
    <s v="Number"/>
    <n v="125"/>
    <n v="39532"/>
    <m/>
    <s v="3.2 per 1000 0-17 yr olds"/>
    <x v="2977"/>
    <n v="0"/>
  </r>
  <r>
    <s v="E10000003_Children with an open Child Protection Plan_Number"/>
    <s v="E10000003"/>
    <x v="20"/>
    <s v="Financial year"/>
    <s v="2018/19"/>
    <s v="Children with a social worker"/>
    <x v="24"/>
    <s v="Number"/>
    <n v="503"/>
    <n v="135719"/>
    <m/>
    <s v="3.7 per 1000 0-17 yr olds"/>
    <x v="2978"/>
    <n v="0"/>
  </r>
  <r>
    <s v="E06000031_Children with an open Child Protection Plan_Number"/>
    <s v="E06000031"/>
    <x v="95"/>
    <s v="Financial year"/>
    <s v="2018/19"/>
    <s v="Children with a social worker"/>
    <x v="24"/>
    <s v="Number"/>
    <n v="201"/>
    <n v="51137"/>
    <m/>
    <s v="3.9 per 1000 0-17 yr olds"/>
    <x v="2979"/>
    <n v="0"/>
  </r>
  <r>
    <s v="E06000006_Children with an open Child Protection Plan_Number"/>
    <s v="E06000006"/>
    <x v="47"/>
    <s v="Financial year"/>
    <s v="2018/19"/>
    <s v="Children with a social worker"/>
    <x v="24"/>
    <s v="Number"/>
    <n v="126"/>
    <n v="28617"/>
    <m/>
    <s v="4.4 per 1000 0-17 yr olds"/>
    <x v="2980"/>
    <n v="0"/>
  </r>
  <r>
    <s v="E06000007_Children with an open Child Protection Plan_Number"/>
    <s v="E06000007"/>
    <x v="139"/>
    <s v="Financial year"/>
    <s v="2018/19"/>
    <s v="Children with a social worker"/>
    <x v="24"/>
    <s v="Number"/>
    <n v="211"/>
    <n v="44484"/>
    <m/>
    <s v="4.7 per 1000 0-17 yr olds"/>
    <x v="2981"/>
    <n v="0"/>
  </r>
  <r>
    <s v="E10000008_Children with an open Child Protection Plan_Number"/>
    <s v="E10000008"/>
    <x v="33"/>
    <s v="Financial year"/>
    <s v="2018/19"/>
    <s v="Children with a social worker"/>
    <x v="24"/>
    <s v="Number"/>
    <n v="516"/>
    <n v="145878"/>
    <m/>
    <s v="3.5 per 1000 0-17 yr olds"/>
    <x v="2982"/>
    <n v="0"/>
  </r>
  <r>
    <s v="E06000026_Children with an open Child Protection Plan_Number"/>
    <s v="E06000026"/>
    <x v="96"/>
    <s v="Financial year"/>
    <s v="2018/19"/>
    <s v="Children with a social worker"/>
    <x v="24"/>
    <s v="Number"/>
    <n v="253"/>
    <n v="52552"/>
    <m/>
    <s v="4.8 per 1000 0-17 yr olds"/>
    <x v="2983"/>
    <n v="0"/>
  </r>
  <r>
    <s v="E06000027_Children with an open Child Protection Plan_Number"/>
    <s v="E06000027"/>
    <x v="132"/>
    <s v="Financial year"/>
    <s v="2018/19"/>
    <s v="Children with a social worker"/>
    <x v="24"/>
    <s v="Number"/>
    <n v="166"/>
    <n v="25423"/>
    <m/>
    <s v="6.5 per 1000 0-17 yr olds"/>
    <x v="2984"/>
    <n v="0"/>
  </r>
  <r>
    <s v="E10000012_Children with an open Child Protection Plan_Number"/>
    <s v="E10000012"/>
    <x v="42"/>
    <s v="Financial year"/>
    <s v="2018/19"/>
    <s v="Children with a social worker"/>
    <x v="24"/>
    <s v="Number"/>
    <n v="559"/>
    <n v="311172"/>
    <m/>
    <s v="1.8 per 1000 0-17 yr olds"/>
    <x v="2985"/>
    <n v="0"/>
  </r>
  <r>
    <s v="E06000033_Children with an open Child Protection Plan_Number"/>
    <s v="E06000033"/>
    <x v="117"/>
    <s v="Financial year"/>
    <s v="2018/19"/>
    <s v="Children with a social worker"/>
    <x v="24"/>
    <s v="Number"/>
    <n v="163"/>
    <n v="39540"/>
    <m/>
    <s v="4.1 per 1000 0-17 yr olds"/>
    <x v="2986"/>
    <n v="0"/>
  </r>
  <r>
    <s v="E06000034_Children with an open Child Protection Plan_Number"/>
    <s v="E06000034"/>
    <x v="131"/>
    <s v="Financial year"/>
    <s v="2018/19"/>
    <s v="Children with a social worker"/>
    <x v="24"/>
    <s v="Number"/>
    <n v="152"/>
    <n v="43762"/>
    <m/>
    <s v="3.5 per 1000 0-17 yr olds"/>
    <x v="2987"/>
    <n v="0"/>
  </r>
  <r>
    <s v="E06000019_Children with an open Child Protection Plan_Number"/>
    <s v="E06000019"/>
    <x v="54"/>
    <s v="Financial year"/>
    <s v="2018/19"/>
    <s v="Children with a social worker"/>
    <x v="24"/>
    <s v="Number"/>
    <n v="111"/>
    <n v="36103"/>
    <m/>
    <s v="3.1 per 1000 0-17 yr olds"/>
    <x v="2988"/>
    <n v="0"/>
  </r>
  <r>
    <s v="E10000034_Children with an open Child Protection Plan_Number"/>
    <s v="E10000034"/>
    <x v="150"/>
    <s v="Financial year"/>
    <s v="2018/19"/>
    <s v="Children with a social worker"/>
    <x v="24"/>
    <s v="Number"/>
    <n v="396"/>
    <n v="117783"/>
    <m/>
    <s v="3.4 per 1000 0-17 yr olds"/>
    <x v="2989"/>
    <n v="0"/>
  </r>
  <r>
    <s v="E10000016_Children with an open Child Protection Plan_Number"/>
    <s v="E10000016"/>
    <x v="62"/>
    <s v="Financial year"/>
    <s v="2018/19"/>
    <s v="Children with a social worker"/>
    <x v="24"/>
    <s v="Number"/>
    <n v="1270"/>
    <n v="340140"/>
    <m/>
    <s v="3.7 per 1000 0-17 yr olds"/>
    <x v="2990"/>
    <n v="0"/>
  </r>
  <r>
    <s v="E06000035_Children with an open Child Protection Plan_Number"/>
    <s v="E06000035"/>
    <x v="77"/>
    <s v="Financial year"/>
    <s v="2018/19"/>
    <s v="Children with a social worker"/>
    <x v="24"/>
    <s v="Number"/>
    <n v="351"/>
    <n v="64391"/>
    <m/>
    <s v="5.5 per 1000 0-17 yr olds"/>
    <x v="2991"/>
    <n v="0"/>
  </r>
  <r>
    <s v="E10000017_Children with an open Child Protection Plan_Number"/>
    <s v="E10000017"/>
    <x v="68"/>
    <s v="Financial year"/>
    <s v="2018/19"/>
    <s v="Children with a social worker"/>
    <x v="24"/>
    <s v="Number"/>
    <n v="1302"/>
    <n v="249727"/>
    <m/>
    <s v="5.2 per 1000 0-17 yr olds"/>
    <x v="2992"/>
    <n v="0"/>
  </r>
  <r>
    <s v="E06000008_Children with an open Child Protection Plan_Number"/>
    <s v="E06000008"/>
    <x v="7"/>
    <s v="Financial year"/>
    <s v="2018/19"/>
    <s v="Children with a social worker"/>
    <x v="24"/>
    <s v="Number"/>
    <n v="263"/>
    <n v="38481"/>
    <m/>
    <s v="6.8 per 1000 0-17 yr olds"/>
    <x v="2993"/>
    <n v="0"/>
  </r>
  <r>
    <s v="E06000009_Children with an open Child Protection Plan_Number"/>
    <s v="E06000009"/>
    <x v="8"/>
    <s v="Financial year"/>
    <s v="2018/19"/>
    <s v="Children with a social worker"/>
    <x v="24"/>
    <s v="Number"/>
    <n v="385"/>
    <n v="28904"/>
    <m/>
    <s v="13.3 per 1000 0-17 yr olds"/>
    <x v="2994"/>
    <n v="0"/>
  </r>
  <r>
    <s v="E10000024_Children with an open Child Protection Plan_Number"/>
    <s v="E10000024"/>
    <x v="92"/>
    <s v="Financial year"/>
    <s v="2018/19"/>
    <s v="Children with a social worker"/>
    <x v="24"/>
    <s v="Number"/>
    <n v="810"/>
    <n v="166542"/>
    <m/>
    <s v="4.9 per 1000 0-17 yr olds"/>
    <x v="2995"/>
    <n v="0"/>
  </r>
  <r>
    <s v="E06000018_Children with an open Child Protection Plan_Number"/>
    <s v="E06000018"/>
    <x v="91"/>
    <s v="Financial year"/>
    <s v="2018/19"/>
    <s v="Children with a social worker"/>
    <x v="24"/>
    <s v="Number"/>
    <n v="496"/>
    <n v="68651"/>
    <m/>
    <s v="7.2 per 1000 0-17 yr olds"/>
    <x v="2996"/>
    <n v="0"/>
  </r>
  <r>
    <s v="E06000051_Children with an open Child Protection Plan_Number"/>
    <s v="E06000051"/>
    <x v="110"/>
    <s v="Financial year"/>
    <s v="2018/19"/>
    <s v="Children with a social worker"/>
    <x v="24"/>
    <s v="Number"/>
    <n v="318"/>
    <n v="59839"/>
    <m/>
    <s v="5.3 per 1000 0-17 yr olds"/>
    <x v="2997"/>
    <n v="0"/>
  </r>
  <r>
    <s v="E06000020_Children with an open Child Protection Plan_Number"/>
    <s v="E06000020"/>
    <x v="130"/>
    <s v="Financial year"/>
    <s v="2018/19"/>
    <s v="Children with a social worker"/>
    <x v="24"/>
    <s v="Number"/>
    <n v="252"/>
    <n v="40620"/>
    <m/>
    <s v="6.2 per 1000 0-17 yr olds"/>
    <x v="2998"/>
    <n v="0"/>
  </r>
  <r>
    <s v="E06000049_Children with an open Child Protection Plan_Number"/>
    <s v="E06000049"/>
    <x v="23"/>
    <s v="Financial year"/>
    <s v="2018/19"/>
    <s v="Children with a social worker"/>
    <x v="24"/>
    <s v="Number"/>
    <n v="265"/>
    <n v="76523"/>
    <m/>
    <s v="3.5 per 1000 0-17 yr olds"/>
    <x v="2999"/>
    <n v="0"/>
  </r>
  <r>
    <s v="E06000050_Children with an open Child Protection Plan_Number"/>
    <s v="E06000050"/>
    <x v="152"/>
    <s v="Financial year"/>
    <s v="2018/19"/>
    <s v="Children with a social worker"/>
    <x v="24"/>
    <s v="Number"/>
    <n v="228"/>
    <n v="68054"/>
    <m/>
    <s v="3.4 per 1000 0-17 yr olds"/>
    <x v="3000"/>
    <n v="0"/>
  </r>
  <r>
    <s v="E06000052_Children with an open Child Protection Plan_Number"/>
    <s v="E06000052"/>
    <x v="26"/>
    <s v="Financial year"/>
    <s v="2018/19"/>
    <s v="Children with a social worker"/>
    <x v="24"/>
    <s v="Number"/>
    <n v="436"/>
    <n v="107810"/>
    <m/>
    <s v="4 per 1000 0-17 yr olds"/>
    <x v="3001"/>
    <n v="0"/>
  </r>
  <r>
    <s v="E10000006_Children with an open Child Protection Plan_Number"/>
    <s v="E10000006"/>
    <x v="29"/>
    <s v="Financial year"/>
    <s v="2018/19"/>
    <s v="Children with a social worker"/>
    <x v="24"/>
    <s v="Number"/>
    <n v="551"/>
    <n v="92500"/>
    <m/>
    <s v="6 per 1000 0-17 yr olds"/>
    <x v="3002"/>
    <n v="0"/>
  </r>
  <r>
    <s v="E10000013_Children with an open Child Protection Plan_Number"/>
    <s v="E10000013"/>
    <x v="44"/>
    <s v="Financial year"/>
    <s v="2018/19"/>
    <s v="Children with a social worker"/>
    <x v="24"/>
    <s v="Number"/>
    <n v="744"/>
    <n v="128136"/>
    <m/>
    <s v="5.8 per 1000 0-17 yr olds"/>
    <x v="3003"/>
    <n v="0"/>
  </r>
  <r>
    <s v="E10000015_Children with an open Child Protection Plan_Number"/>
    <s v="E10000015"/>
    <x v="55"/>
    <s v="Financial year"/>
    <s v="2018/19"/>
    <s v="Children with a social worker"/>
    <x v="24"/>
    <s v="Number"/>
    <n v="538"/>
    <n v="271005"/>
    <m/>
    <s v="2 per 1000 0-17 yr olds"/>
    <x v="3004"/>
    <n v="0"/>
  </r>
  <r>
    <s v="E06000046_Children with an open Child Protection Plan_Number"/>
    <s v="E06000046"/>
    <x v="58"/>
    <s v="Financial year"/>
    <s v="2018/19"/>
    <s v="Children with a social worker"/>
    <x v="24"/>
    <s v="Number"/>
    <n v="164"/>
    <n v="24869"/>
    <m/>
    <s v="6.6 per 1000 0-17 yr olds"/>
    <x v="3005"/>
    <n v="0"/>
  </r>
  <r>
    <s v="E10000019_Children with an open Child Protection Plan_Number"/>
    <s v="E10000019"/>
    <x v="73"/>
    <s v="Financial year"/>
    <s v="2018/19"/>
    <s v="Children with a social worker"/>
    <x v="24"/>
    <s v="Number"/>
    <n v="307"/>
    <n v="145641"/>
    <m/>
    <s v="2.1 per 1000 0-17 yr olds"/>
    <x v="3006"/>
    <n v="0"/>
  </r>
  <r>
    <s v="E10000020_Children with an open Child Protection Plan_Number"/>
    <s v="E10000020"/>
    <x v="83"/>
    <s v="Financial year"/>
    <s v="2018/19"/>
    <s v="Children with a social worker"/>
    <x v="24"/>
    <s v="Number"/>
    <n v="603"/>
    <n v="170810"/>
    <m/>
    <s v="3.5 per 1000 0-17 yr olds"/>
    <x v="3007"/>
    <n v="0"/>
  </r>
  <r>
    <s v="E10000021_Children with an open Child Protection Plan_Number"/>
    <s v="E10000021"/>
    <x v="89"/>
    <s v="Financial year"/>
    <s v="2018/19"/>
    <s v="Children with a social worker"/>
    <x v="24"/>
    <s v="Number"/>
    <n v="661"/>
    <n v="170235"/>
    <m/>
    <s v="3.9 per 1000 0-17 yr olds"/>
    <x v="3008"/>
    <n v="0"/>
  </r>
  <r>
    <s v="E06000048_Children with an open Child Protection Plan_Number"/>
    <s v="E06000048"/>
    <x v="90"/>
    <s v="Financial year"/>
    <s v="2018/19"/>
    <s v="Children with a social worker"/>
    <x v="24"/>
    <s v="Number"/>
    <n v="404"/>
    <n v="59011"/>
    <m/>
    <s v="6.8 per 1000 0-17 yr olds"/>
    <x v="3009"/>
    <n v="0"/>
  </r>
  <r>
    <s v="E10000025_Children with an open Child Protection Plan_Number"/>
    <s v="E10000025"/>
    <x v="94"/>
    <s v="Financial year"/>
    <s v="2018/19"/>
    <s v="Children with a social worker"/>
    <x v="24"/>
    <s v="Number"/>
    <n v="578"/>
    <n v="144788"/>
    <m/>
    <s v="4 per 1000 0-17 yr olds"/>
    <x v="3010"/>
    <n v="0"/>
  </r>
  <r>
    <s v="E10000027_Children with an open Child Protection Plan_Number"/>
    <s v="E10000027"/>
    <x v="113"/>
    <s v="Financial year"/>
    <s v="2018/19"/>
    <s v="Children with a social worker"/>
    <x v="24"/>
    <s v="Number"/>
    <n v="397"/>
    <n v="110700"/>
    <m/>
    <s v="3.6 per 1000 0-17 yr olds"/>
    <x v="3011"/>
    <n v="0"/>
  </r>
  <r>
    <s v="E10000029_Children with an open Child Protection Plan_Number"/>
    <s v="E10000029"/>
    <x v="124"/>
    <s v="Financial year"/>
    <s v="2018/19"/>
    <s v="Children with a social worker"/>
    <x v="24"/>
    <s v="Number"/>
    <n v="453"/>
    <n v="152752"/>
    <m/>
    <s v="3 per 1000 0-17 yr olds"/>
    <x v="3012"/>
    <n v="0"/>
  </r>
  <r>
    <s v="E10000030_Children with an open Child Protection Plan_Number"/>
    <s v="E10000030"/>
    <x v="126"/>
    <s v="Financial year"/>
    <s v="2018/19"/>
    <s v="Children with a social worker"/>
    <x v="24"/>
    <s v="Number"/>
    <n v="933"/>
    <n v="261905"/>
    <m/>
    <s v="3.6 per 1000 0-17 yr olds"/>
    <x v="3013"/>
    <n v="0"/>
  </r>
  <r>
    <s v="E10000031_Children with an open Child Protection Plan_Number"/>
    <s v="E10000031"/>
    <x v="140"/>
    <s v="Financial year"/>
    <s v="2018/19"/>
    <s v="Children with a social worker"/>
    <x v="24"/>
    <s v="Number"/>
    <n v="337"/>
    <n v="115928"/>
    <m/>
    <s v="2.9 per 1000 0-17 yr olds"/>
    <x v="3014"/>
    <n v="0"/>
  </r>
  <r>
    <s v="E10000032_Children with an open Child Protection Plan_Number"/>
    <s v="E10000032"/>
    <x v="142"/>
    <s v="Financial year"/>
    <s v="2018/19"/>
    <s v="Children with a social worker"/>
    <x v="24"/>
    <s v="Number"/>
    <n v="607"/>
    <n v="174672"/>
    <m/>
    <s v="3.5 per 1000 0-17 yr olds"/>
    <x v="3015"/>
    <n v="0"/>
  </r>
  <r>
    <s v="NA_Children referred to social services in last year but not meeting thresholds_Number"/>
    <s v="NA"/>
    <x v="164"/>
    <s v="Financial year"/>
    <s v="2018/19"/>
    <s v="Children on the edge of social care involvement"/>
    <x v="25"/>
    <s v="Number"/>
    <n v="193333"/>
    <n v="11954618"/>
    <m/>
    <s v="16.2 per 1000 0-17 yr olds"/>
    <x v="3016"/>
    <n v="0"/>
  </r>
  <r>
    <s v="E09000001_Children referred to social services in last year but not meeting thresholds_Number"/>
    <s v="E09000001"/>
    <x v="25"/>
    <s v="Financial year"/>
    <s v="2018/19"/>
    <s v="Children on the edge of social care involvement"/>
    <x v="25"/>
    <s v="Number"/>
    <n v="11"/>
    <n v="1453"/>
    <m/>
    <s v="7.6 per 1000 0-17 yr olds"/>
    <x v="3017"/>
    <n v="1"/>
  </r>
  <r>
    <s v="E09000007_Children referred to social services in last year but not meeting thresholds_Number"/>
    <s v="E09000007"/>
    <x v="21"/>
    <s v="Financial year"/>
    <s v="2018/19"/>
    <s v="Children on the edge of social care involvement"/>
    <x v="25"/>
    <s v="Number"/>
    <n v="213"/>
    <n v="50983"/>
    <m/>
    <s v="4.2 per 1000 0-17 yr olds"/>
    <x v="3018"/>
    <n v="0"/>
  </r>
  <r>
    <s v="E09000011_Children referred to social services in last year but not meeting thresholds_Number"/>
    <s v="E09000011"/>
    <x v="45"/>
    <s v="Financial year"/>
    <s v="2018/19"/>
    <s v="Children on the edge of social care involvement"/>
    <x v="25"/>
    <s v="Number"/>
    <n v="1316"/>
    <n v="68917"/>
    <m/>
    <s v="19.1 per 1000 0-17 yr olds"/>
    <x v="3019"/>
    <n v="0"/>
  </r>
  <r>
    <s v="E09000012_Children referred to social services in last year but not meeting thresholds_Number"/>
    <s v="E09000012"/>
    <x v="46"/>
    <s v="Financial year"/>
    <s v="2018/19"/>
    <s v="Children on the edge of social care involvement"/>
    <x v="25"/>
    <s v="Number"/>
    <n v="1550"/>
    <n v="63655"/>
    <m/>
    <s v="24.4 per 1000 0-17 yr olds"/>
    <x v="3020"/>
    <n v="0"/>
  </r>
  <r>
    <s v="E09000013_Children referred to social services in last year but not meeting thresholds_Number"/>
    <s v="E09000013"/>
    <x v="48"/>
    <s v="Financial year"/>
    <s v="2018/19"/>
    <s v="Children on the edge of social care involvement"/>
    <x v="25"/>
    <s v="Number"/>
    <n v="540"/>
    <n v="36898"/>
    <m/>
    <s v="14.6 per 1000 0-17 yr olds"/>
    <x v="3021"/>
    <n v="0"/>
  </r>
  <r>
    <s v="E09000019_Children referred to social services in last year but not meeting thresholds_Number"/>
    <s v="E09000019"/>
    <x v="60"/>
    <s v="Financial year"/>
    <s v="2018/19"/>
    <s v="Children on the edge of social care involvement"/>
    <x v="25"/>
    <s v="Number"/>
    <n v="427"/>
    <n v="42098"/>
    <m/>
    <s v="10.1 per 1000 0-17 yr olds"/>
    <x v="3022"/>
    <n v="0"/>
  </r>
  <r>
    <s v="E09000020_Children referred to social services in last year but not meeting thresholds_Number"/>
    <s v="E09000020"/>
    <x v="61"/>
    <s v="Financial year"/>
    <s v="2018/19"/>
    <s v="Children on the edge of social care involvement"/>
    <x v="25"/>
    <s v="Number"/>
    <n v="762"/>
    <n v="28678"/>
    <m/>
    <s v="26.6 per 1000 0-17 yr olds"/>
    <x v="3023"/>
    <n v="0"/>
  </r>
  <r>
    <s v="E09000022_Children referred to social services in last year but not meeting thresholds_Number"/>
    <s v="E09000022"/>
    <x v="67"/>
    <s v="Financial year"/>
    <s v="2018/19"/>
    <s v="Children on the edge of social care involvement"/>
    <x v="25"/>
    <s v="Number"/>
    <n v="1581"/>
    <n v="62629"/>
    <m/>
    <s v="25.2 per 1000 0-17 yr olds"/>
    <x v="3024"/>
    <n v="0"/>
  </r>
  <r>
    <s v="E09000023_Children referred to social services in last year but not meeting thresholds_Number"/>
    <s v="E09000023"/>
    <x v="72"/>
    <s v="Financial year"/>
    <s v="2018/19"/>
    <s v="Children on the edge of social care involvement"/>
    <x v="25"/>
    <s v="Number"/>
    <n v="273"/>
    <n v="68458"/>
    <m/>
    <s v="4 per 1000 0-17 yr olds"/>
    <x v="3025"/>
    <n v="0"/>
  </r>
  <r>
    <s v="E09000028_Children referred to social services in last year but not meeting thresholds_Number"/>
    <s v="E09000028"/>
    <x v="118"/>
    <s v="Financial year"/>
    <s v="2018/19"/>
    <s v="Children on the edge of social care involvement"/>
    <x v="25"/>
    <s v="Number"/>
    <n v="1448"/>
    <n v="65121"/>
    <m/>
    <s v="22.2 per 1000 0-17 yr olds"/>
    <x v="3026"/>
    <n v="0"/>
  </r>
  <r>
    <s v="E09000030_Children referred to social services in last year but not meeting thresholds_Number"/>
    <s v="E09000030"/>
    <x v="133"/>
    <s v="Financial year"/>
    <s v="2018/19"/>
    <s v="Children on the edge of social care involvement"/>
    <x v="25"/>
    <s v="Number"/>
    <n v="480"/>
    <n v="70973"/>
    <m/>
    <s v="6.8 per 1000 0-17 yr olds"/>
    <x v="3027"/>
    <n v="0"/>
  </r>
  <r>
    <s v="E09000032_Children referred to social services in last year but not meeting thresholds_Number"/>
    <s v="E09000032"/>
    <x v="138"/>
    <s v="Financial year"/>
    <s v="2018/19"/>
    <s v="Children on the edge of social care involvement"/>
    <x v="25"/>
    <s v="Number"/>
    <n v="1366"/>
    <n v="63840"/>
    <m/>
    <s v="21.4 per 1000 0-17 yr olds"/>
    <x v="3028"/>
    <n v="0"/>
  </r>
  <r>
    <s v="E09000033_Children referred to social services in last year but not meeting thresholds_Number"/>
    <s v="E09000033"/>
    <x v="143"/>
    <s v="Financial year"/>
    <s v="2018/19"/>
    <s v="Children on the edge of social care involvement"/>
    <x v="25"/>
    <s v="Number"/>
    <n v="513"/>
    <n v="47445"/>
    <m/>
    <s v="10.8 per 1000 0-17 yr olds"/>
    <x v="3029"/>
    <n v="0"/>
  </r>
  <r>
    <s v="E09000002_Children referred to social services in last year but not meeting thresholds_Number"/>
    <s v="E09000002"/>
    <x v="0"/>
    <s v="Financial year"/>
    <s v="2018/19"/>
    <s v="Children on the edge of social care involvement"/>
    <x v="25"/>
    <s v="Number"/>
    <n v="579"/>
    <n v="63401"/>
    <m/>
    <s v="9.1 per 1000 0-17 yr olds"/>
    <x v="3030"/>
    <n v="0"/>
  </r>
  <r>
    <s v="E09000003_Children referred to social services in last year but not meeting thresholds_Number"/>
    <s v="E09000003"/>
    <x v="1"/>
    <s v="Financial year"/>
    <s v="2018/19"/>
    <s v="Children on the edge of social care involvement"/>
    <x v="25"/>
    <s v="Number"/>
    <n v="624"/>
    <n v="92701"/>
    <m/>
    <s v="6.7 per 1000 0-17 yr olds"/>
    <x v="3031"/>
    <n v="0"/>
  </r>
  <r>
    <s v="E09000004_Children referred to social services in last year but not meeting thresholds_Number"/>
    <s v="E09000004"/>
    <x v="5"/>
    <s v="Financial year"/>
    <s v="2018/19"/>
    <s v="Children on the edge of social care involvement"/>
    <x v="25"/>
    <s v="Number"/>
    <n v="1008"/>
    <n v="56853"/>
    <m/>
    <s v="17.7 per 1000 0-17 yr olds"/>
    <x v="3032"/>
    <n v="0"/>
  </r>
  <r>
    <s v="E09000005_Children referred to social services in last year but not meeting thresholds_Number"/>
    <s v="E09000005"/>
    <x v="13"/>
    <s v="Financial year"/>
    <s v="2018/19"/>
    <s v="Children on the edge of social care involvement"/>
    <x v="25"/>
    <s v="Number"/>
    <n v="882"/>
    <n v="77893"/>
    <m/>
    <s v="11.3 per 1000 0-17 yr olds"/>
    <x v="3033"/>
    <n v="0"/>
  </r>
  <r>
    <s v="E09000006_Children referred to social services in last year but not meeting thresholds_Number"/>
    <s v="E09000006"/>
    <x v="16"/>
    <s v="Financial year"/>
    <s v="2018/19"/>
    <s v="Children on the edge of social care involvement"/>
    <x v="25"/>
    <s v="Number"/>
    <n v="1058"/>
    <n v="75055"/>
    <m/>
    <s v="14.1 per 1000 0-17 yr olds"/>
    <x v="3034"/>
    <n v="0"/>
  </r>
  <r>
    <s v="E09000008_Children referred to social services in last year but not meeting thresholds_Number"/>
    <s v="E09000008"/>
    <x v="28"/>
    <s v="Financial year"/>
    <s v="2018/19"/>
    <s v="Children on the edge of social care involvement"/>
    <x v="25"/>
    <s v="Number"/>
    <n v="646"/>
    <n v="94702"/>
    <m/>
    <s v="6.8 per 1000 0-17 yr olds"/>
    <x v="3035"/>
    <n v="0"/>
  </r>
  <r>
    <s v="E09000009_Children referred to social services in last year but not meeting thresholds_Number"/>
    <s v="E09000009"/>
    <x v="38"/>
    <s v="Financial year"/>
    <s v="2018/19"/>
    <s v="Children on the edge of social care involvement"/>
    <x v="25"/>
    <s v="Number"/>
    <n v="803"/>
    <n v="81732"/>
    <m/>
    <s v="9.8 per 1000 0-17 yr olds"/>
    <x v="3036"/>
    <n v="0"/>
  </r>
  <r>
    <s v="E09000010_Children referred to social services in last year but not meeting thresholds_Number"/>
    <s v="E09000010"/>
    <x v="41"/>
    <s v="Financial year"/>
    <s v="2018/19"/>
    <s v="Children on the edge of social care involvement"/>
    <x v="25"/>
    <s v="Number"/>
    <n v="2509"/>
    <n v="84497"/>
    <m/>
    <s v="29.7 per 1000 0-17 yr olds"/>
    <x v="3037"/>
    <n v="0"/>
  </r>
  <r>
    <s v="E09000014_Children referred to social services in last year but not meeting thresholds_Number"/>
    <s v="E09000014"/>
    <x v="50"/>
    <s v="Financial year"/>
    <s v="2018/19"/>
    <s v="Children on the edge of social care involvement"/>
    <x v="25"/>
    <s v="Number"/>
    <n v="1098"/>
    <n v="60398"/>
    <m/>
    <s v="18.2 per 1000 0-17 yr olds"/>
    <x v="3038"/>
    <n v="0"/>
  </r>
  <r>
    <s v="E09000015_Children referred to social services in last year but not meeting thresholds_Number"/>
    <s v="E09000015"/>
    <x v="51"/>
    <s v="Financial year"/>
    <s v="2018/19"/>
    <s v="Children on the edge of social care involvement"/>
    <x v="25"/>
    <s v="Number"/>
    <n v="499"/>
    <n v="58373"/>
    <m/>
    <s v="8.5 per 1000 0-17 yr olds"/>
    <x v="3039"/>
    <n v="0"/>
  </r>
  <r>
    <s v="E09000016_Children referred to social services in last year but not meeting thresholds_Number"/>
    <s v="E09000016"/>
    <x v="53"/>
    <s v="Financial year"/>
    <s v="2018/19"/>
    <s v="Children on the edge of social care involvement"/>
    <x v="25"/>
    <s v="Number"/>
    <n v="874"/>
    <n v="57541"/>
    <m/>
    <s v="15.2 per 1000 0-17 yr olds"/>
    <x v="3040"/>
    <n v="0"/>
  </r>
  <r>
    <s v="E09000017_Children referred to social services in last year but not meeting thresholds_Number"/>
    <s v="E09000017"/>
    <x v="56"/>
    <s v="Financial year"/>
    <s v="2018/19"/>
    <s v="Children on the edge of social care involvement"/>
    <x v="25"/>
    <s v="Number"/>
    <n v="1917"/>
    <n v="73377"/>
    <m/>
    <s v="26.1 per 1000 0-17 yr olds"/>
    <x v="3041"/>
    <n v="0"/>
  </r>
  <r>
    <s v="E09000018_Children referred to social services in last year but not meeting thresholds_Number"/>
    <s v="E09000018"/>
    <x v="57"/>
    <s v="Financial year"/>
    <s v="2018/19"/>
    <s v="Children on the edge of social care involvement"/>
    <x v="25"/>
    <s v="Number"/>
    <n v="303"/>
    <n v="64898"/>
    <m/>
    <s v="4.7 per 1000 0-17 yr olds"/>
    <x v="3042"/>
    <n v="0"/>
  </r>
  <r>
    <s v="E09000021_Children referred to social services in last year but not meeting thresholds_Number"/>
    <s v="E09000021"/>
    <x v="64"/>
    <s v="Financial year"/>
    <s v="2018/19"/>
    <s v="Children on the edge of social care involvement"/>
    <x v="25"/>
    <s v="Number"/>
    <n v="383"/>
    <n v="38977"/>
    <m/>
    <s v="9.8 per 1000 0-17 yr olds"/>
    <x v="3043"/>
    <n v="0"/>
  </r>
  <r>
    <s v="E09000024_Children referred to social services in last year but not meeting thresholds_Number"/>
    <s v="E09000024"/>
    <x v="78"/>
    <s v="Financial year"/>
    <s v="2018/19"/>
    <s v="Children on the edge of social care involvement"/>
    <x v="25"/>
    <s v="Number"/>
    <n v="1008"/>
    <n v="47266"/>
    <m/>
    <s v="21.3 per 1000 0-17 yr olds"/>
    <x v="3044"/>
    <n v="0"/>
  </r>
  <r>
    <s v="E09000025_Children referred to social services in last year but not meeting thresholds_Number"/>
    <s v="E09000025"/>
    <x v="82"/>
    <s v="Financial year"/>
    <s v="2018/19"/>
    <s v="Children on the edge of social care involvement"/>
    <x v="25"/>
    <s v="Number"/>
    <n v="1596"/>
    <n v="86567"/>
    <m/>
    <s v="18.4 per 1000 0-17 yr olds"/>
    <x v="3045"/>
    <n v="0"/>
  </r>
  <r>
    <s v="E09000026_Children referred to social services in last year but not meeting thresholds_Number"/>
    <s v="E09000026"/>
    <x v="100"/>
    <s v="Financial year"/>
    <s v="2018/19"/>
    <s v="Children on the edge of social care involvement"/>
    <x v="25"/>
    <s v="Number"/>
    <n v="618"/>
    <n v="76159"/>
    <m/>
    <s v="8.1 per 1000 0-17 yr olds"/>
    <x v="3046"/>
    <n v="0"/>
  </r>
  <r>
    <s v="E09000027_Children referred to social services in last year but not meeting thresholds_Number"/>
    <s v="E09000027"/>
    <x v="102"/>
    <s v="Financial year"/>
    <s v="2018/19"/>
    <s v="Children on the edge of social care involvement"/>
    <x v="25"/>
    <s v="Number"/>
    <n v="196"/>
    <n v="45525"/>
    <m/>
    <s v="4.3 per 1000 0-17 yr olds"/>
    <x v="3047"/>
    <n v="0"/>
  </r>
  <r>
    <s v="E09000029_Children referred to social services in last year but not meeting thresholds_Number"/>
    <s v="E09000029"/>
    <x v="127"/>
    <s v="Financial year"/>
    <s v="2018/19"/>
    <s v="Children on the edge of social care involvement"/>
    <x v="25"/>
    <s v="Number"/>
    <n v="995"/>
    <n v="47941"/>
    <m/>
    <s v="20.8 per 1000 0-17 yr olds"/>
    <x v="3048"/>
    <n v="0"/>
  </r>
  <r>
    <s v="E09000031_Children referred to social services in last year but not meeting thresholds_Number"/>
    <s v="E09000031"/>
    <x v="137"/>
    <s v="Financial year"/>
    <s v="2018/19"/>
    <s v="Children on the edge of social care involvement"/>
    <x v="25"/>
    <s v="Number"/>
    <n v="1099"/>
    <n v="67017"/>
    <m/>
    <s v="16.4 per 1000 0-17 yr olds"/>
    <x v="3049"/>
    <n v="0"/>
  </r>
  <r>
    <s v="E08000025_Children referred to social services in last year but not meeting thresholds_Number"/>
    <s v="E08000025"/>
    <x v="6"/>
    <s v="Financial year"/>
    <s v="2018/19"/>
    <s v="Children on the edge of social care involvement"/>
    <x v="25"/>
    <s v="Number"/>
    <n v="4509"/>
    <n v="288388"/>
    <m/>
    <s v="15.6 per 1000 0-17 yr olds"/>
    <x v="3050"/>
    <n v="0"/>
  </r>
  <r>
    <s v="E08000026_Children referred to social services in last year but not meeting thresholds_Number"/>
    <s v="E08000026"/>
    <x v="27"/>
    <s v="Financial year"/>
    <s v="2018/19"/>
    <s v="Children on the edge of social care involvement"/>
    <x v="25"/>
    <s v="Number"/>
    <n v="1372"/>
    <n v="78994"/>
    <m/>
    <s v="17.4 per 1000 0-17 yr olds"/>
    <x v="3051"/>
    <n v="0"/>
  </r>
  <r>
    <s v="E08000027_Children referred to social services in last year but not meeting thresholds_Number"/>
    <s v="E08000027"/>
    <x v="36"/>
    <s v="Financial year"/>
    <s v="2018/19"/>
    <s v="Children on the edge of social care involvement"/>
    <x v="25"/>
    <s v="Number"/>
    <n v="1016"/>
    <n v="69265"/>
    <m/>
    <s v="14.7 per 1000 0-17 yr olds"/>
    <x v="3052"/>
    <n v="0"/>
  </r>
  <r>
    <s v="E08000028_Children referred to social services in last year but not meeting thresholds_Number"/>
    <s v="E08000028"/>
    <x v="107"/>
    <s v="Financial year"/>
    <s v="2018/19"/>
    <s v="Children on the edge of social care involvement"/>
    <x v="25"/>
    <s v="Number"/>
    <n v="1192"/>
    <n v="81920"/>
    <m/>
    <s v="14.6 per 1000 0-17 yr olds"/>
    <x v="3053"/>
    <n v="0"/>
  </r>
  <r>
    <s v="E08000029_Children referred to social services in last year but not meeting thresholds_Number"/>
    <s v="E08000029"/>
    <x v="112"/>
    <s v="Financial year"/>
    <s v="2018/19"/>
    <s v="Children on the edge of social care involvement"/>
    <x v="25"/>
    <s v="Number"/>
    <n v="1505"/>
    <n v="46946"/>
    <m/>
    <s v="32.1 per 1000 0-17 yr olds"/>
    <x v="3054"/>
    <n v="0"/>
  </r>
  <r>
    <s v="E08000030_Children referred to social services in last year but not meeting thresholds_Number"/>
    <s v="E08000030"/>
    <x v="136"/>
    <s v="Financial year"/>
    <s v="2018/19"/>
    <s v="Children on the edge of social care involvement"/>
    <x v="25"/>
    <s v="Number"/>
    <n v="1816"/>
    <n v="68157"/>
    <m/>
    <s v="26.6 per 1000 0-17 yr olds"/>
    <x v="3055"/>
    <n v="0"/>
  </r>
  <r>
    <s v="E08000031_Children referred to social services in last year but not meeting thresholds_Number"/>
    <s v="E08000031"/>
    <x v="149"/>
    <s v="Financial year"/>
    <s v="2018/19"/>
    <s v="Children on the edge of social care involvement"/>
    <x v="25"/>
    <s v="Number"/>
    <n v="1216"/>
    <n v="61244"/>
    <m/>
    <s v="19.9 per 1000 0-17 yr olds"/>
    <x v="3056"/>
    <n v="0"/>
  </r>
  <r>
    <s v="E08000011_Children referred to social services in last year but not meeting thresholds_Number"/>
    <s v="E08000011"/>
    <x v="66"/>
    <s v="Financial year"/>
    <s v="2018/19"/>
    <s v="Children on the edge of social care involvement"/>
    <x v="25"/>
    <s v="Number"/>
    <n v="250"/>
    <n v="33477"/>
    <m/>
    <s v="7.5 per 1000 0-17 yr olds"/>
    <x v="3057"/>
    <n v="0"/>
  </r>
  <r>
    <s v="E08000012_Children referred to social services in last year but not meeting thresholds_Number"/>
    <s v="E08000012"/>
    <x v="74"/>
    <s v="Financial year"/>
    <s v="2018/19"/>
    <s v="Children on the edge of social care involvement"/>
    <x v="25"/>
    <s v="Number"/>
    <n v="1195"/>
    <n v="94902"/>
    <m/>
    <s v="12.6 per 1000 0-17 yr olds"/>
    <x v="3058"/>
    <n v="0"/>
  </r>
  <r>
    <s v="E08000013_Children referred to social services in last year but not meeting thresholds_Number"/>
    <s v="E08000013"/>
    <x v="153"/>
    <s v="Financial year"/>
    <s v="2018/19"/>
    <s v="Children on the edge of social care involvement"/>
    <x v="25"/>
    <s v="Number"/>
    <n v="584"/>
    <n v="36785"/>
    <m/>
    <s v="15.9 per 1000 0-17 yr olds"/>
    <x v="3059"/>
    <n v="0"/>
  </r>
  <r>
    <s v="E08000014_Children referred to social services in last year but not meeting thresholds_Number"/>
    <s v="E08000014"/>
    <x v="108"/>
    <s v="Financial year"/>
    <s v="2018/19"/>
    <s v="Children on the edge of social care involvement"/>
    <x v="25"/>
    <s v="Number"/>
    <n v="964"/>
    <n v="53833"/>
    <m/>
    <s v="17.9 per 1000 0-17 yr olds"/>
    <x v="3060"/>
    <n v="0"/>
  </r>
  <r>
    <s v="E08000015_Children referred to social services in last year but not meeting thresholds_Number"/>
    <s v="E08000015"/>
    <x v="147"/>
    <s v="Financial year"/>
    <s v="2018/19"/>
    <s v="Children on the edge of social care involvement"/>
    <x v="25"/>
    <s v="Number"/>
    <n v="1203"/>
    <n v="67576"/>
    <m/>
    <s v="17.8 per 1000 0-17 yr olds"/>
    <x v="3061"/>
    <n v="0"/>
  </r>
  <r>
    <s v="E08000001_Children referred to social services in last year but not meeting thresholds_Number"/>
    <s v="E08000001"/>
    <x v="9"/>
    <s v="Financial year"/>
    <s v="2018/19"/>
    <s v="Children on the edge of social care involvement"/>
    <x v="25"/>
    <s v="Number"/>
    <n v="1375"/>
    <n v="67670"/>
    <m/>
    <s v="20.3 per 1000 0-17 yr olds"/>
    <x v="3062"/>
    <n v="0"/>
  </r>
  <r>
    <s v="E08000002_Children referred to social services in last year but not meeting thresholds_Number"/>
    <s v="E08000002"/>
    <x v="18"/>
    <s v="Financial year"/>
    <s v="2018/19"/>
    <s v="Children on the edge of social care involvement"/>
    <x v="25"/>
    <s v="Number"/>
    <n v="891"/>
    <n v="43142"/>
    <m/>
    <s v="20.7 per 1000 0-17 yr olds"/>
    <x v="3063"/>
    <n v="0"/>
  </r>
  <r>
    <s v="E08000003_Children referred to social services in last year but not meeting thresholds_Number"/>
    <s v="E08000003"/>
    <x v="76"/>
    <s v="Financial year"/>
    <s v="2018/19"/>
    <s v="Children on the edge of social care involvement"/>
    <x v="25"/>
    <s v="Number"/>
    <n v="5245"/>
    <n v="121962"/>
    <m/>
    <s v="43 per 1000 0-17 yr olds"/>
    <x v="3064"/>
    <n v="0"/>
  </r>
  <r>
    <s v="E08000004_Children referred to social services in last year but not meeting thresholds_Number"/>
    <s v="E08000004"/>
    <x v="93"/>
    <s v="Financial year"/>
    <s v="2018/19"/>
    <s v="Children on the edge of social care involvement"/>
    <x v="25"/>
    <s v="Number"/>
    <n v="1594"/>
    <n v="59416"/>
    <m/>
    <s v="26.8 per 1000 0-17 yr olds"/>
    <x v="3065"/>
    <n v="0"/>
  </r>
  <r>
    <s v="E08000005_Children referred to social services in last year but not meeting thresholds_Number"/>
    <s v="E08000005"/>
    <x v="103"/>
    <s v="Financial year"/>
    <s v="2018/19"/>
    <s v="Children on the edge of social care involvement"/>
    <x v="25"/>
    <s v="Number"/>
    <n v="709"/>
    <n v="52689"/>
    <m/>
    <s v="13.5 per 1000 0-17 yr olds"/>
    <x v="3066"/>
    <n v="0"/>
  </r>
  <r>
    <s v="E08000006_Children referred to social services in last year but not meeting thresholds_Number"/>
    <s v="E08000006"/>
    <x v="106"/>
    <s v="Financial year"/>
    <s v="2018/19"/>
    <s v="Children on the edge of social care involvement"/>
    <x v="25"/>
    <s v="Number"/>
    <n v="1691"/>
    <n v="56566"/>
    <m/>
    <s v="29.9 per 1000 0-17 yr olds"/>
    <x v="3067"/>
    <n v="0"/>
  </r>
  <r>
    <s v="E08000007_Children referred to social services in last year but not meeting thresholds_Number"/>
    <s v="E08000007"/>
    <x v="121"/>
    <s v="Financial year"/>
    <s v="2018/19"/>
    <s v="Children on the edge of social care involvement"/>
    <x v="25"/>
    <s v="Number"/>
    <n v="1031"/>
    <n v="63141"/>
    <m/>
    <s v="16.3 per 1000 0-17 yr olds"/>
    <x v="3068"/>
    <n v="0"/>
  </r>
  <r>
    <s v="E08000008_Children referred to social services in last year but not meeting thresholds_Number"/>
    <s v="E08000008"/>
    <x v="129"/>
    <s v="Financial year"/>
    <s v="2018/19"/>
    <s v="Children on the edge of social care involvement"/>
    <x v="25"/>
    <s v="Number"/>
    <n v="1042"/>
    <n v="50223"/>
    <m/>
    <s v="20.7 per 1000 0-17 yr olds"/>
    <x v="3069"/>
    <n v="0"/>
  </r>
  <r>
    <s v="E08000009_Children referred to social services in last year but not meeting thresholds_Number"/>
    <s v="E08000009"/>
    <x v="134"/>
    <s v="Financial year"/>
    <s v="2018/19"/>
    <s v="Children on the edge of social care involvement"/>
    <x v="25"/>
    <s v="Number"/>
    <n v="259"/>
    <n v="56087"/>
    <m/>
    <s v="4.6 per 1000 0-17 yr olds"/>
    <x v="3070"/>
    <n v="0"/>
  </r>
  <r>
    <s v="E08000010_Children referred to social services in last year but not meeting thresholds_Number"/>
    <s v="E08000010"/>
    <x v="144"/>
    <s v="Financial year"/>
    <s v="2018/19"/>
    <s v="Children on the edge of social care involvement"/>
    <x v="25"/>
    <s v="Number"/>
    <n v="485"/>
    <n v="68388"/>
    <m/>
    <s v="7.1 per 1000 0-17 yr olds"/>
    <x v="3071"/>
    <n v="0"/>
  </r>
  <r>
    <s v="E08000016_Children referred to social services in last year but not meeting thresholds_Number"/>
    <s v="E08000016"/>
    <x v="2"/>
    <s v="Financial year"/>
    <s v="2018/19"/>
    <s v="Children on the edge of social care involvement"/>
    <x v="25"/>
    <s v="Number"/>
    <n v="513"/>
    <n v="50727"/>
    <m/>
    <s v="10.1 per 1000 0-17 yr olds"/>
    <x v="3072"/>
    <n v="0"/>
  </r>
  <r>
    <s v="E08000017_Children referred to social services in last year but not meeting thresholds_Number"/>
    <s v="E08000017"/>
    <x v="34"/>
    <s v="Financial year"/>
    <s v="2018/19"/>
    <s v="Children on the edge of social care involvement"/>
    <x v="25"/>
    <s v="Number"/>
    <n v="1643"/>
    <n v="66448"/>
    <m/>
    <s v="24.7 per 1000 0-17 yr olds"/>
    <x v="3073"/>
    <n v="0"/>
  </r>
  <r>
    <s v="E08000018_Children referred to social services in last year but not meeting thresholds_Number"/>
    <s v="E08000018"/>
    <x v="104"/>
    <s v="Financial year"/>
    <s v="2018/19"/>
    <s v="Children on the edge of social care involvement"/>
    <x v="25"/>
    <s v="Number"/>
    <n v="1497"/>
    <n v="57196"/>
    <m/>
    <s v="26.2 per 1000 0-17 yr olds"/>
    <x v="3074"/>
    <n v="0"/>
  </r>
  <r>
    <s v="E08000019_Children referred to social services in last year but not meeting thresholds_Number"/>
    <s v="E08000019"/>
    <x v="109"/>
    <s v="Financial year"/>
    <s v="2018/19"/>
    <s v="Children on the edge of social care involvement"/>
    <x v="25"/>
    <s v="Number"/>
    <n v="4942"/>
    <n v="117497"/>
    <m/>
    <s v="42.1 per 1000 0-17 yr olds"/>
    <x v="3075"/>
    <n v="0"/>
  </r>
  <r>
    <s v="E08000032_Children referred to social services in last year but not meeting thresholds_Number"/>
    <s v="E08000032"/>
    <x v="12"/>
    <s v="Financial year"/>
    <s v="2018/19"/>
    <s v="Children on the edge of social care involvement"/>
    <x v="25"/>
    <s v="Number"/>
    <n v="1914"/>
    <n v="142005"/>
    <m/>
    <s v="13.5 per 1000 0-17 yr olds"/>
    <x v="3076"/>
    <n v="0"/>
  </r>
  <r>
    <s v="E08000033_Children referred to social services in last year but not meeting thresholds_Number"/>
    <s v="E08000033"/>
    <x v="19"/>
    <s v="Financial year"/>
    <s v="2018/19"/>
    <s v="Children on the edge of social care involvement"/>
    <x v="25"/>
    <s v="Number"/>
    <n v="15"/>
    <n v="46021"/>
    <m/>
    <s v="0.3 per 1000 0-17 yr olds"/>
    <x v="3077"/>
    <n v="0"/>
  </r>
  <r>
    <s v="E08000034_Children referred to social services in last year but not meeting thresholds_Number"/>
    <s v="E08000034"/>
    <x v="65"/>
    <s v="Financial year"/>
    <s v="2018/19"/>
    <s v="Children on the edge of social care involvement"/>
    <x v="25"/>
    <s v="Number"/>
    <n v="1388"/>
    <n v="100174"/>
    <m/>
    <s v="13.9 per 1000 0-17 yr olds"/>
    <x v="3078"/>
    <n v="0"/>
  </r>
  <r>
    <s v="E08000035_Children referred to social services in last year but not meeting thresholds_Number"/>
    <s v="E08000035"/>
    <x v="69"/>
    <s v="Financial year"/>
    <s v="2018/19"/>
    <s v="Children on the edge of social care involvement"/>
    <x v="25"/>
    <s v="Number"/>
    <n v="5172"/>
    <n v="168176"/>
    <m/>
    <s v="30.8 per 1000 0-17 yr olds"/>
    <x v="3079"/>
    <n v="0"/>
  </r>
  <r>
    <s v="E08000036_Children referred to social services in last year but not meeting thresholds_Number"/>
    <s v="E08000036"/>
    <x v="135"/>
    <s v="Financial year"/>
    <s v="2018/19"/>
    <s v="Children on the edge of social care involvement"/>
    <x v="25"/>
    <s v="Number"/>
    <n v="1176"/>
    <n v="72893"/>
    <m/>
    <s v="16.1 per 1000 0-17 yr olds"/>
    <x v="3080"/>
    <n v="0"/>
  </r>
  <r>
    <s v="E08000020_Children referred to social services in last year but not meeting thresholds_Number"/>
    <s v="E08000020"/>
    <x v="43"/>
    <s v="Financial year"/>
    <s v="2018/19"/>
    <s v="Children on the edge of social care involvement"/>
    <x v="25"/>
    <s v="Number"/>
    <n v="791"/>
    <n v="39605"/>
    <m/>
    <s v="20 per 1000 0-17 yr olds"/>
    <x v="3081"/>
    <n v="0"/>
  </r>
  <r>
    <s v="E08000021_Children referred to social services in last year but not meeting thresholds_Number"/>
    <s v="E08000021"/>
    <x v="81"/>
    <s v="Financial year"/>
    <s v="2018/19"/>
    <s v="Children on the edge of social care involvement"/>
    <x v="25"/>
    <s v="Number"/>
    <n v="2127"/>
    <n v="58056"/>
    <m/>
    <s v="36.6 per 1000 0-17 yr olds"/>
    <x v="3082"/>
    <n v="0"/>
  </r>
  <r>
    <s v="E08000022_Children referred to social services in last year but not meeting thresholds_Number"/>
    <s v="E08000022"/>
    <x v="87"/>
    <s v="Financial year"/>
    <s v="2018/19"/>
    <s v="Children on the edge of social care involvement"/>
    <x v="25"/>
    <s v="Number"/>
    <n v="543"/>
    <n v="41360"/>
    <m/>
    <s v="13.1 per 1000 0-17 yr olds"/>
    <x v="3083"/>
    <n v="0"/>
  </r>
  <r>
    <s v="E08000023_Children referred to social services in last year but not meeting thresholds_Number"/>
    <s v="E08000023"/>
    <x v="115"/>
    <s v="Financial year"/>
    <s v="2018/19"/>
    <s v="Children on the edge of social care involvement"/>
    <x v="25"/>
    <s v="Number"/>
    <n v="452"/>
    <n v="29920"/>
    <m/>
    <s v="15.1 per 1000 0-17 yr olds"/>
    <x v="3084"/>
    <n v="0"/>
  </r>
  <r>
    <s v="E08000024_Children referred to social services in last year but not meeting thresholds_Number"/>
    <s v="E08000024"/>
    <x v="125"/>
    <s v="Financial year"/>
    <s v="2018/19"/>
    <s v="Children on the edge of social care involvement"/>
    <x v="25"/>
    <s v="Number"/>
    <n v="1634"/>
    <n v="54563"/>
    <m/>
    <s v="29.9 per 1000 0-17 yr olds"/>
    <x v="3085"/>
    <n v="0"/>
  </r>
  <r>
    <s v="E06000053_Children referred to social services in last year but not meeting thresholds_Number"/>
    <s v="E06000053"/>
    <x v="59"/>
    <s v="Financial year"/>
    <s v="2018/19"/>
    <s v="Children on the edge of social care involvement"/>
    <x v="25"/>
    <s v="Number"/>
    <n v="0"/>
    <n v="368"/>
    <m/>
    <s v="0 per 1000 0-17 yr olds"/>
    <x v="295"/>
    <n v="1"/>
  </r>
  <r>
    <s v="E06000022_Children referred to social services in last year but not meeting thresholds_Number"/>
    <s v="E06000022"/>
    <x v="3"/>
    <s v="Financial year"/>
    <s v="2018/19"/>
    <s v="Children on the edge of social care involvement"/>
    <x v="25"/>
    <s v="Number"/>
    <n v="250"/>
    <n v="35946"/>
    <m/>
    <s v="7 per 1000 0-17 yr olds"/>
    <x v="3086"/>
    <n v="0"/>
  </r>
  <r>
    <s v="E06000023_Children referred to social services in last year but not meeting thresholds_Number"/>
    <s v="E06000023"/>
    <x v="15"/>
    <s v="Financial year"/>
    <s v="2018/19"/>
    <s v="Children on the edge of social care involvement"/>
    <x v="25"/>
    <s v="Number"/>
    <n v="1989"/>
    <n v="94016"/>
    <m/>
    <s v="21.2 per 1000 0-17 yr olds"/>
    <x v="3087"/>
    <n v="0"/>
  </r>
  <r>
    <s v="E06000024_Children referred to social services in last year but not meeting thresholds_Number"/>
    <s v="E06000024"/>
    <x v="86"/>
    <s v="Financial year"/>
    <s v="2018/19"/>
    <s v="Children on the edge of social care involvement"/>
    <x v="25"/>
    <s v="Number"/>
    <n v="202"/>
    <n v="43435"/>
    <m/>
    <s v="4.7 per 1000 0-17 yr olds"/>
    <x v="3088"/>
    <n v="0"/>
  </r>
  <r>
    <s v="E06000025_Children referred to social services in last year but not meeting thresholds_Number"/>
    <s v="E06000025"/>
    <x v="114"/>
    <s v="Financial year"/>
    <s v="2018/19"/>
    <s v="Children on the edge of social care involvement"/>
    <x v="25"/>
    <s v="Number"/>
    <n v="717"/>
    <n v="58867"/>
    <m/>
    <s v="12.2 per 1000 0-17 yr olds"/>
    <x v="3089"/>
    <n v="0"/>
  </r>
  <r>
    <s v="E06000001_Children referred to social services in last year but not meeting thresholds_Number"/>
    <s v="E06000001"/>
    <x v="52"/>
    <s v="Financial year"/>
    <s v="2018/19"/>
    <s v="Children on the edge of social care involvement"/>
    <x v="25"/>
    <s v="Number"/>
    <n v="213"/>
    <n v="20006"/>
    <m/>
    <s v="10.6 per 1000 0-17 yr olds"/>
    <x v="3090"/>
    <n v="0"/>
  </r>
  <r>
    <s v="E06000002_Children referred to social services in last year but not meeting thresholds_Number"/>
    <s v="E06000002"/>
    <x v="79"/>
    <s v="Financial year"/>
    <s v="2018/19"/>
    <s v="Children on the edge of social care involvement"/>
    <x v="25"/>
    <s v="Number"/>
    <n v="690"/>
    <n v="32513"/>
    <m/>
    <s v="21.2 per 1000 0-17 yr olds"/>
    <x v="3091"/>
    <n v="0"/>
  </r>
  <r>
    <s v="E06000003_Children referred to social services in last year but not meeting thresholds_Number"/>
    <s v="E06000003"/>
    <x v="101"/>
    <s v="Financial year"/>
    <s v="2018/19"/>
    <s v="Children on the edge of social care involvement"/>
    <x v="25"/>
    <s v="Number"/>
    <n v="124"/>
    <n v="27626"/>
    <m/>
    <s v="4.5 per 1000 0-17 yr olds"/>
    <x v="3092"/>
    <n v="0"/>
  </r>
  <r>
    <s v="E06000004_Children referred to social services in last year but not meeting thresholds_Number"/>
    <s v="E06000004"/>
    <x v="122"/>
    <s v="Financial year"/>
    <s v="2018/19"/>
    <s v="Children on the edge of social care involvement"/>
    <x v="25"/>
    <s v="Number"/>
    <n v="149"/>
    <n v="43521"/>
    <m/>
    <s v="3.4 per 1000 0-17 yr olds"/>
    <x v="3093"/>
    <n v="0"/>
  </r>
  <r>
    <s v="E06000010_Children referred to social services in last year but not meeting thresholds_Number"/>
    <s v="E06000010"/>
    <x v="63"/>
    <s v="Financial year"/>
    <s v="2018/19"/>
    <s v="Children on the edge of social care involvement"/>
    <x v="25"/>
    <s v="Number"/>
    <n v="880"/>
    <n v="57023"/>
    <m/>
    <s v="15.4 per 1000 0-17 yr olds"/>
    <x v="3094"/>
    <n v="0"/>
  </r>
  <r>
    <s v="E06000011_Children referred to social services in last year but not meeting thresholds_Number"/>
    <s v="E06000011"/>
    <x v="39"/>
    <s v="Financial year"/>
    <s v="2018/19"/>
    <s v="Children on the edge of social care involvement"/>
    <x v="25"/>
    <s v="Number"/>
    <n v="40"/>
    <n v="62942"/>
    <m/>
    <s v="0.6 per 1000 0-17 yr olds"/>
    <x v="3095"/>
    <n v="0"/>
  </r>
  <r>
    <s v="E06000012_Children referred to social services in last year but not meeting thresholds_Number"/>
    <s v="E06000012"/>
    <x v="84"/>
    <s v="Financial year"/>
    <s v="2018/19"/>
    <s v="Children on the edge of social care involvement"/>
    <x v="25"/>
    <s v="Number"/>
    <n v="97"/>
    <n v="34503"/>
    <m/>
    <s v="2.8 per 1000 0-17 yr olds"/>
    <x v="3096"/>
    <n v="0"/>
  </r>
  <r>
    <s v="E06000013_Children referred to social services in last year but not meeting thresholds_Number"/>
    <s v="E06000013"/>
    <x v="85"/>
    <s v="Financial year"/>
    <s v="2018/19"/>
    <s v="Children on the edge of social care involvement"/>
    <x v="25"/>
    <s v="Number"/>
    <n v="716"/>
    <n v="35714"/>
    <m/>
    <s v="20 per 1000 0-17 yr olds"/>
    <x v="3097"/>
    <n v="0"/>
  </r>
  <r>
    <s v="E10000023_Children referred to social services in last year but not meeting thresholds_Number"/>
    <s v="E10000023"/>
    <x v="88"/>
    <s v="Financial year"/>
    <s v="2018/19"/>
    <s v="Children on the edge of social care involvement"/>
    <x v="25"/>
    <s v="Number"/>
    <n v="1301"/>
    <n v="117499"/>
    <m/>
    <s v="11.1 per 1000 0-17 yr olds"/>
    <x v="3098"/>
    <n v="0"/>
  </r>
  <r>
    <s v="E06000014_Children referred to social services in last year but not meeting thresholds_Number"/>
    <s v="E06000014"/>
    <x v="151"/>
    <s v="Financial year"/>
    <s v="2018/19"/>
    <s v="Children on the edge of social care involvement"/>
    <x v="25"/>
    <s v="Number"/>
    <n v="46"/>
    <n v="36572"/>
    <m/>
    <s v="1.3 per 1000 0-17 yr olds"/>
    <x v="2432"/>
    <n v="0"/>
  </r>
  <r>
    <s v="E06000032_Children referred to social services in last year but not meeting thresholds_Number"/>
    <s v="E06000032"/>
    <x v="75"/>
    <s v="Financial year"/>
    <s v="2018/19"/>
    <s v="Children on the edge of social care involvement"/>
    <x v="25"/>
    <s v="Number"/>
    <n v="700"/>
    <n v="57375"/>
    <m/>
    <s v="12.2 per 1000 0-17 yr olds"/>
    <x v="3099"/>
    <n v="0"/>
  </r>
  <r>
    <s v="E06000055_Children referred to social services in last year but not meeting thresholds_Number"/>
    <s v="E06000055"/>
    <x v="4"/>
    <s v="Financial year"/>
    <s v="2018/19"/>
    <s v="Children on the edge of social care involvement"/>
    <x v="25"/>
    <s v="Number"/>
    <n v="550"/>
    <n v="40088"/>
    <m/>
    <s v="13.7 per 1000 0-17 yr olds"/>
    <x v="3100"/>
    <n v="0"/>
  </r>
  <r>
    <s v="E06000056_Children referred to social services in last year but not meeting thresholds_Number"/>
    <s v="E06000056"/>
    <x v="22"/>
    <s v="Financial year"/>
    <s v="2018/19"/>
    <s v="Children on the edge of social care involvement"/>
    <x v="25"/>
    <s v="Number"/>
    <n v="520"/>
    <n v="62515"/>
    <m/>
    <s v="8.3 per 1000 0-17 yr olds"/>
    <x v="3101"/>
    <n v="0"/>
  </r>
  <r>
    <s v="E10000002_Children referred to social services in last year but not meeting thresholds_Number"/>
    <s v="E10000002"/>
    <x v="17"/>
    <s v="Financial year"/>
    <s v="2018/19"/>
    <s v="Children on the edge of social care involvement"/>
    <x v="25"/>
    <s v="Number"/>
    <n v="3309"/>
    <n v="124321"/>
    <m/>
    <s v="26.6 per 1000 0-17 yr olds"/>
    <x v="3102"/>
    <n v="0"/>
  </r>
  <r>
    <s v="E06000042_Children referred to social services in last year but not meeting thresholds_Number"/>
    <s v="E06000042"/>
    <x v="80"/>
    <s v="Financial year"/>
    <s v="2018/19"/>
    <s v="Children on the edge of social care involvement"/>
    <x v="25"/>
    <s v="Number"/>
    <n v="746"/>
    <n v="68278"/>
    <m/>
    <s v="10.9 per 1000 0-17 yr olds"/>
    <x v="3103"/>
    <n v="0"/>
  </r>
  <r>
    <s v="E10000007_Children referred to social services in last year but not meeting thresholds_Number"/>
    <s v="E10000007"/>
    <x v="32"/>
    <s v="Financial year"/>
    <s v="2018/19"/>
    <s v="Children on the edge of social care involvement"/>
    <x v="25"/>
    <s v="Number"/>
    <n v="3156"/>
    <n v="153272"/>
    <m/>
    <s v="20.6 per 1000 0-17 yr olds"/>
    <x v="3104"/>
    <n v="0"/>
  </r>
  <r>
    <s v="E06000015_Children referred to social services in last year but not meeting thresholds_Number"/>
    <s v="E06000015"/>
    <x v="31"/>
    <s v="Financial year"/>
    <s v="2018/19"/>
    <s v="Children on the edge of social care involvement"/>
    <x v="25"/>
    <s v="Number"/>
    <n v="1729"/>
    <n v="59899"/>
    <m/>
    <s v="28.9 per 1000 0-17 yr olds"/>
    <x v="3105"/>
    <n v="0"/>
  </r>
  <r>
    <s v="E10000009_Children referred to social services in last year but not meeting thresholds_Number"/>
    <s v="E10000009"/>
    <x v="35"/>
    <s v="Financial year"/>
    <s v="2018/19"/>
    <s v="Children on the edge of social care involvement"/>
    <x v="25"/>
    <s v="Number"/>
    <n v="1806"/>
    <n v="76699"/>
    <m/>
    <s v="23.5 per 1000 0-17 yr olds"/>
    <x v="3106"/>
    <n v="0"/>
  </r>
  <r>
    <s v="E06000029_Children referred to social services in last year but not meeting thresholds_Number"/>
    <s v="E06000029"/>
    <x v="97"/>
    <s v="Financial year"/>
    <s v="2018/19"/>
    <s v="Children on the edge of social care involvement"/>
    <x v="25"/>
    <s v="Number"/>
    <n v="52"/>
    <n v="30188"/>
    <m/>
    <s v="1.7 per 1000 0-17 yr olds"/>
    <x v="3107"/>
    <n v="0"/>
  </r>
  <r>
    <s v="E06000028_Children referred to social services in last year but not meeting thresholds_Number"/>
    <s v="E06000028"/>
    <x v="10"/>
    <s v="Financial year"/>
    <s v="2018/19"/>
    <s v="Children on the edge of social care involvement"/>
    <x v="25"/>
    <s v="Number"/>
    <n v="541"/>
    <n v="36373"/>
    <m/>
    <s v="14.9 per 1000 0-17 yr olds"/>
    <x v="3108"/>
    <n v="0"/>
  </r>
  <r>
    <s v="E06000047_Children referred to social services in last year but not meeting thresholds_Number"/>
    <s v="E06000047"/>
    <x v="37"/>
    <s v="Financial year"/>
    <s v="2018/19"/>
    <s v="Children on the edge of social care involvement"/>
    <x v="25"/>
    <s v="Number"/>
    <n v="2315"/>
    <n v="101040"/>
    <m/>
    <s v="22.9 per 1000 0-17 yr olds"/>
    <x v="3109"/>
    <n v="0"/>
  </r>
  <r>
    <s v="E06000005_Children referred to social services in last year but not meeting thresholds_Number"/>
    <s v="E06000005"/>
    <x v="30"/>
    <s v="Financial year"/>
    <s v="2018/19"/>
    <s v="Children on the edge of social care involvement"/>
    <x v="25"/>
    <s v="Number"/>
    <n v="296"/>
    <n v="22454"/>
    <m/>
    <s v="13.2 per 1000 0-17 yr olds"/>
    <x v="3110"/>
    <n v="0"/>
  </r>
  <r>
    <s v="E10000011_Children referred to social services in last year but not meeting thresholds_Number"/>
    <s v="E10000011"/>
    <x v="40"/>
    <s v="Financial year"/>
    <s v="2018/19"/>
    <s v="Children on the edge of social care involvement"/>
    <x v="25"/>
    <s v="Number"/>
    <n v="966"/>
    <n v="106378"/>
    <m/>
    <s v="9.1 per 1000 0-17 yr olds"/>
    <x v="3111"/>
    <n v="0"/>
  </r>
  <r>
    <s v="E06000043_Children referred to social services in last year but not meeting thresholds_Number"/>
    <s v="E06000043"/>
    <x v="14"/>
    <s v="Financial year"/>
    <s v="2018/19"/>
    <s v="Children on the edge of social care involvement"/>
    <x v="25"/>
    <s v="Number"/>
    <n v="212"/>
    <n v="51005"/>
    <m/>
    <s v="4.2 per 1000 0-17 yr olds"/>
    <x v="3112"/>
    <n v="0"/>
  </r>
  <r>
    <s v="E10000014_Children referred to social services in last year but not meeting thresholds_Number"/>
    <s v="E10000014"/>
    <x v="49"/>
    <s v="Financial year"/>
    <s v="2018/19"/>
    <s v="Children on the edge of social care involvement"/>
    <x v="25"/>
    <s v="Number"/>
    <n v="7012"/>
    <n v="284002"/>
    <m/>
    <s v="24.7 per 1000 0-17 yr olds"/>
    <x v="3113"/>
    <n v="0"/>
  </r>
  <r>
    <s v="E06000044_Children referred to social services in last year but not meeting thresholds_Number"/>
    <s v="E06000044"/>
    <x v="98"/>
    <s v="Financial year"/>
    <s v="2018/19"/>
    <s v="Children on the edge of social care involvement"/>
    <x v="25"/>
    <s v="Number"/>
    <n v="399"/>
    <n v="44046"/>
    <m/>
    <s v="9.1 per 1000 0-17 yr olds"/>
    <x v="3114"/>
    <n v="0"/>
  </r>
  <r>
    <s v="E06000045_Children referred to social services in last year but not meeting thresholds_Number"/>
    <s v="E06000045"/>
    <x v="116"/>
    <s v="Financial year"/>
    <s v="2018/19"/>
    <s v="Children on the edge of social care involvement"/>
    <x v="25"/>
    <s v="Number"/>
    <n v="385"/>
    <n v="50832"/>
    <m/>
    <s v="7.6 per 1000 0-17 yr olds"/>
    <x v="3115"/>
    <n v="0"/>
  </r>
  <r>
    <s v="E10000018_Children referred to social services in last year but not meeting thresholds_Number"/>
    <s v="E10000018"/>
    <x v="71"/>
    <s v="Financial year"/>
    <s v="2018/19"/>
    <s v="Children on the edge of social care involvement"/>
    <x v="25"/>
    <s v="Number"/>
    <n v="1904"/>
    <n v="140307"/>
    <m/>
    <s v="13.6 per 1000 0-17 yr olds"/>
    <x v="3116"/>
    <n v="0"/>
  </r>
  <r>
    <s v="E06000016_Children referred to social services in last year but not meeting thresholds_Number"/>
    <s v="E06000016"/>
    <x v="70"/>
    <s v="Financial year"/>
    <s v="2018/19"/>
    <s v="Children on the edge of social care involvement"/>
    <x v="25"/>
    <s v="Number"/>
    <n v="658"/>
    <n v="83994"/>
    <m/>
    <s v="7.8 per 1000 0-17 yr olds"/>
    <x v="3117"/>
    <n v="0"/>
  </r>
  <r>
    <s v="E06000017_Children referred to social services in last year but not meeting thresholds_Number"/>
    <s v="E06000017"/>
    <x v="105"/>
    <s v="Financial year"/>
    <s v="2018/19"/>
    <s v="Children on the edge of social care involvement"/>
    <x v="25"/>
    <s v="Number"/>
    <n v="95"/>
    <n v="7807"/>
    <m/>
    <s v="12.2 per 1000 0-17 yr olds"/>
    <x v="3118"/>
    <n v="0"/>
  </r>
  <r>
    <s v="E10000028_Children referred to social services in last year but not meeting thresholds_Number"/>
    <s v="E10000028"/>
    <x v="120"/>
    <s v="Financial year"/>
    <s v="2018/19"/>
    <s v="Children on the edge of social care involvement"/>
    <x v="25"/>
    <s v="Number"/>
    <n v="3617"/>
    <n v="169603"/>
    <m/>
    <s v="21.3 per 1000 0-17 yr olds"/>
    <x v="3119"/>
    <n v="0"/>
  </r>
  <r>
    <s v="E06000021_Children referred to social services in last year but not meeting thresholds_Number"/>
    <s v="E06000021"/>
    <x v="123"/>
    <s v="Financial year"/>
    <s v="2018/19"/>
    <s v="Children on the edge of social care involvement"/>
    <x v="25"/>
    <s v="Number"/>
    <n v="1658"/>
    <n v="57549"/>
    <m/>
    <s v="28.8 per 1000 0-17 yr olds"/>
    <x v="3120"/>
    <n v="0"/>
  </r>
  <r>
    <s v="E06000054_Children referred to social services in last year but not meeting thresholds_Number"/>
    <s v="E06000054"/>
    <x v="145"/>
    <s v="Financial year"/>
    <s v="2018/19"/>
    <s v="Children on the edge of social care involvement"/>
    <x v="25"/>
    <s v="Number"/>
    <n v="1150"/>
    <n v="105692"/>
    <m/>
    <s v="10.9 per 1000 0-17 yr olds"/>
    <x v="3121"/>
    <n v="0"/>
  </r>
  <r>
    <s v="E06000030_Children referred to social services in last year but not meeting thresholds_Number"/>
    <s v="E06000030"/>
    <x v="128"/>
    <s v="Financial year"/>
    <s v="2018/19"/>
    <s v="Children on the edge of social care involvement"/>
    <x v="25"/>
    <s v="Number"/>
    <n v="425"/>
    <n v="50239"/>
    <m/>
    <s v="8.5 per 1000 0-17 yr olds"/>
    <x v="3122"/>
    <n v="0"/>
  </r>
  <r>
    <s v="E06000036_Children referred to social services in last year but not meeting thresholds_Number"/>
    <s v="E06000036"/>
    <x v="11"/>
    <s v="Financial year"/>
    <s v="2018/19"/>
    <s v="Children on the edge of social care involvement"/>
    <x v="25"/>
    <s v="Number"/>
    <n v="603"/>
    <n v="28336"/>
    <m/>
    <s v="21.3 per 1000 0-17 yr olds"/>
    <x v="3123"/>
    <n v="0"/>
  </r>
  <r>
    <s v="E06000040_Children referred to social services in last year but not meeting thresholds_Number"/>
    <s v="E06000040"/>
    <x v="146"/>
    <s v="Financial year"/>
    <s v="2018/19"/>
    <s v="Children on the edge of social care involvement"/>
    <x v="25"/>
    <s v="Number"/>
    <n v="363"/>
    <n v="34604"/>
    <m/>
    <s v="10.5 per 1000 0-17 yr olds"/>
    <x v="3124"/>
    <n v="0"/>
  </r>
  <r>
    <s v="E06000037_Children referred to social services in last year but not meeting thresholds_Number"/>
    <s v="E06000037"/>
    <x v="141"/>
    <s v="Financial year"/>
    <s v="2018/19"/>
    <s v="Children on the edge of social care involvement"/>
    <x v="25"/>
    <s v="Number"/>
    <n v="345"/>
    <n v="35623"/>
    <m/>
    <s v="9.7 per 1000 0-17 yr olds"/>
    <x v="3125"/>
    <n v="0"/>
  </r>
  <r>
    <s v="E06000038_Children referred to social services in last year but not meeting thresholds_Number"/>
    <s v="E06000038"/>
    <x v="99"/>
    <s v="Financial year"/>
    <s v="2018/19"/>
    <s v="Children on the edge of social care involvement"/>
    <x v="25"/>
    <s v="Number"/>
    <n v="937"/>
    <n v="37080"/>
    <m/>
    <s v="25.3 per 1000 0-17 yr olds"/>
    <x v="3126"/>
    <n v="0"/>
  </r>
  <r>
    <s v="E06000039_Children referred to social services in last year but not meeting thresholds_Number"/>
    <s v="E06000039"/>
    <x v="111"/>
    <s v="Financial year"/>
    <s v="2018/19"/>
    <s v="Children on the edge of social care involvement"/>
    <x v="25"/>
    <s v="Number"/>
    <n v="203"/>
    <n v="42699"/>
    <m/>
    <s v="4.8 per 1000 0-17 yr olds"/>
    <x v="3127"/>
    <n v="0"/>
  </r>
  <r>
    <s v="E06000041_Children referred to social services in last year but not meeting thresholds_Number"/>
    <s v="E06000041"/>
    <x v="148"/>
    <s v="Financial year"/>
    <s v="2018/19"/>
    <s v="Children on the edge of social care involvement"/>
    <x v="25"/>
    <s v="Number"/>
    <n v="495"/>
    <n v="39532"/>
    <m/>
    <s v="12.5 per 1000 0-17 yr olds"/>
    <x v="3128"/>
    <n v="0"/>
  </r>
  <r>
    <s v="E10000003_Children referred to social services in last year but not meeting thresholds_Number"/>
    <s v="E10000003"/>
    <x v="20"/>
    <s v="Financial year"/>
    <s v="2018/19"/>
    <s v="Children on the edge of social care involvement"/>
    <x v="25"/>
    <s v="Number"/>
    <n v="1604"/>
    <n v="135719"/>
    <m/>
    <s v="11.8 per 1000 0-17 yr olds"/>
    <x v="3129"/>
    <n v="0"/>
  </r>
  <r>
    <s v="E06000031_Children referred to social services in last year but not meeting thresholds_Number"/>
    <s v="E06000031"/>
    <x v="95"/>
    <s v="Financial year"/>
    <s v="2018/19"/>
    <s v="Children on the edge of social care involvement"/>
    <x v="25"/>
    <s v="Number"/>
    <n v="1480"/>
    <n v="51137"/>
    <m/>
    <s v="28.9 per 1000 0-17 yr olds"/>
    <x v="3130"/>
    <n v="0"/>
  </r>
  <r>
    <s v="E06000006_Children referred to social services in last year but not meeting thresholds_Number"/>
    <s v="E06000006"/>
    <x v="47"/>
    <s v="Financial year"/>
    <s v="2018/19"/>
    <s v="Children on the edge of social care involvement"/>
    <x v="25"/>
    <s v="Number"/>
    <n v="382"/>
    <n v="28617"/>
    <m/>
    <s v="13.3 per 1000 0-17 yr olds"/>
    <x v="3131"/>
    <n v="0"/>
  </r>
  <r>
    <s v="E06000007_Children referred to social services in last year but not meeting thresholds_Number"/>
    <s v="E06000007"/>
    <x v="139"/>
    <s v="Financial year"/>
    <s v="2018/19"/>
    <s v="Children on the edge of social care involvement"/>
    <x v="25"/>
    <s v="Number"/>
    <n v="256"/>
    <n v="44484"/>
    <m/>
    <s v="5.8 per 1000 0-17 yr olds"/>
    <x v="3132"/>
    <n v="0"/>
  </r>
  <r>
    <s v="E10000008_Children referred to social services in last year but not meeting thresholds_Number"/>
    <s v="E10000008"/>
    <x v="33"/>
    <s v="Financial year"/>
    <s v="2018/19"/>
    <s v="Children on the edge of social care involvement"/>
    <x v="25"/>
    <s v="Number"/>
    <n v="1343"/>
    <n v="145878"/>
    <m/>
    <s v="9.2 per 1000 0-17 yr olds"/>
    <x v="3133"/>
    <n v="0"/>
  </r>
  <r>
    <s v="E06000026_Children referred to social services in last year but not meeting thresholds_Number"/>
    <s v="E06000026"/>
    <x v="96"/>
    <s v="Financial year"/>
    <s v="2018/19"/>
    <s v="Children on the edge of social care involvement"/>
    <x v="25"/>
    <s v="Number"/>
    <n v="1509"/>
    <n v="52552"/>
    <m/>
    <s v="28.7 per 1000 0-17 yr olds"/>
    <x v="3134"/>
    <n v="0"/>
  </r>
  <r>
    <s v="E06000027_Children referred to social services in last year but not meeting thresholds_Number"/>
    <s v="E06000027"/>
    <x v="132"/>
    <s v="Financial year"/>
    <s v="2018/19"/>
    <s v="Children on the edge of social care involvement"/>
    <x v="25"/>
    <s v="Number"/>
    <n v="410"/>
    <n v="25423"/>
    <m/>
    <s v="16.1 per 1000 0-17 yr olds"/>
    <x v="3135"/>
    <n v="0"/>
  </r>
  <r>
    <s v="E10000012_Children referred to social services in last year but not meeting thresholds_Number"/>
    <s v="E10000012"/>
    <x v="42"/>
    <s v="Financial year"/>
    <s v="2018/19"/>
    <s v="Children on the edge of social care involvement"/>
    <x v="25"/>
    <s v="Number"/>
    <n v="3073"/>
    <n v="311172"/>
    <m/>
    <s v="9.9 per 1000 0-17 yr olds"/>
    <x v="3136"/>
    <n v="0"/>
  </r>
  <r>
    <s v="E06000033_Children referred to social services in last year but not meeting thresholds_Number"/>
    <s v="E06000033"/>
    <x v="117"/>
    <s v="Financial year"/>
    <s v="2018/19"/>
    <s v="Children on the edge of social care involvement"/>
    <x v="25"/>
    <s v="Number"/>
    <n v="1022"/>
    <n v="39540"/>
    <m/>
    <s v="25.8 per 1000 0-17 yr olds"/>
    <x v="3137"/>
    <n v="0"/>
  </r>
  <r>
    <s v="E06000034_Children referred to social services in last year but not meeting thresholds_Number"/>
    <s v="E06000034"/>
    <x v="131"/>
    <s v="Financial year"/>
    <s v="2018/19"/>
    <s v="Children on the edge of social care involvement"/>
    <x v="25"/>
    <s v="Number"/>
    <n v="1090"/>
    <n v="43762"/>
    <m/>
    <s v="24.9 per 1000 0-17 yr olds"/>
    <x v="3138"/>
    <n v="0"/>
  </r>
  <r>
    <s v="E06000019_Children referred to social services in last year but not meeting thresholds_Number"/>
    <s v="E06000019"/>
    <x v="54"/>
    <s v="Financial year"/>
    <s v="2018/19"/>
    <s v="Children on the edge of social care involvement"/>
    <x v="25"/>
    <s v="Number"/>
    <n v="33"/>
    <n v="36103"/>
    <m/>
    <s v="0.9 per 1000 0-17 yr olds"/>
    <x v="3139"/>
    <n v="0"/>
  </r>
  <r>
    <s v="E10000034_Children referred to social services in last year but not meeting thresholds_Number"/>
    <s v="E10000034"/>
    <x v="150"/>
    <s v="Financial year"/>
    <s v="2018/19"/>
    <s v="Children on the edge of social care involvement"/>
    <x v="25"/>
    <s v="Number"/>
    <n v="1909"/>
    <n v="117783"/>
    <m/>
    <s v="16.2 per 1000 0-17 yr olds"/>
    <x v="3140"/>
    <n v="0"/>
  </r>
  <r>
    <s v="E10000016_Children referred to social services in last year but not meeting thresholds_Number"/>
    <s v="E10000016"/>
    <x v="62"/>
    <s v="Financial year"/>
    <s v="2018/19"/>
    <s v="Children on the edge of social care involvement"/>
    <x v="25"/>
    <s v="Number"/>
    <n v="5087"/>
    <n v="340140"/>
    <m/>
    <s v="15 per 1000 0-17 yr olds"/>
    <x v="3141"/>
    <n v="0"/>
  </r>
  <r>
    <s v="E06000035_Children referred to social services in last year but not meeting thresholds_Number"/>
    <s v="E06000035"/>
    <x v="77"/>
    <s v="Financial year"/>
    <s v="2018/19"/>
    <s v="Children on the edge of social care involvement"/>
    <x v="25"/>
    <s v="Number"/>
    <n v="1470"/>
    <n v="64391"/>
    <m/>
    <s v="22.8 per 1000 0-17 yr olds"/>
    <x v="3142"/>
    <n v="0"/>
  </r>
  <r>
    <s v="E10000017_Children referred to social services in last year but not meeting thresholds_Number"/>
    <s v="E10000017"/>
    <x v="68"/>
    <s v="Financial year"/>
    <s v="2018/19"/>
    <s v="Children on the edge of social care involvement"/>
    <x v="25"/>
    <s v="Number"/>
    <n v="3096"/>
    <n v="249727"/>
    <m/>
    <s v="12.4 per 1000 0-17 yr olds"/>
    <x v="3143"/>
    <n v="0"/>
  </r>
  <r>
    <s v="E06000008_Children referred to social services in last year but not meeting thresholds_Number"/>
    <s v="E06000008"/>
    <x v="7"/>
    <s v="Financial year"/>
    <s v="2018/19"/>
    <s v="Children on the edge of social care involvement"/>
    <x v="25"/>
    <s v="Number"/>
    <n v="608"/>
    <n v="38481"/>
    <m/>
    <s v="15.8 per 1000 0-17 yr olds"/>
    <x v="3144"/>
    <n v="0"/>
  </r>
  <r>
    <s v="E06000009_Children referred to social services in last year but not meeting thresholds_Number"/>
    <s v="E06000009"/>
    <x v="8"/>
    <s v="Financial year"/>
    <s v="2018/19"/>
    <s v="Children on the edge of social care involvement"/>
    <x v="25"/>
    <s v="Number"/>
    <n v="597"/>
    <n v="28904"/>
    <m/>
    <s v="20.7 per 1000 0-17 yr olds"/>
    <x v="3145"/>
    <n v="0"/>
  </r>
  <r>
    <s v="E10000024_Children referred to social services in last year but not meeting thresholds_Number"/>
    <s v="E10000024"/>
    <x v="92"/>
    <s v="Financial year"/>
    <s v="2018/19"/>
    <s v="Children on the edge of social care involvement"/>
    <x v="25"/>
    <s v="Number"/>
    <n v="5615"/>
    <n v="166542"/>
    <m/>
    <s v="33.7 per 1000 0-17 yr olds"/>
    <x v="3146"/>
    <n v="0"/>
  </r>
  <r>
    <s v="E06000018_Children referred to social services in last year but not meeting thresholds_Number"/>
    <s v="E06000018"/>
    <x v="91"/>
    <s v="Financial year"/>
    <s v="2018/19"/>
    <s v="Children on the edge of social care involvement"/>
    <x v="25"/>
    <s v="Number"/>
    <n v="539"/>
    <n v="68651"/>
    <m/>
    <s v="7.9 per 1000 0-17 yr olds"/>
    <x v="3147"/>
    <n v="0"/>
  </r>
  <r>
    <s v="E06000051_Children referred to social services in last year but not meeting thresholds_Number"/>
    <s v="E06000051"/>
    <x v="110"/>
    <s v="Financial year"/>
    <s v="2018/19"/>
    <s v="Children on the edge of social care involvement"/>
    <x v="25"/>
    <s v="Number"/>
    <n v="202"/>
    <n v="59839"/>
    <m/>
    <s v="3.4 per 1000 0-17 yr olds"/>
    <x v="3148"/>
    <n v="0"/>
  </r>
  <r>
    <s v="E06000020_Children referred to social services in last year but not meeting thresholds_Number"/>
    <s v="E06000020"/>
    <x v="130"/>
    <s v="Financial year"/>
    <s v="2018/19"/>
    <s v="Children on the edge of social care involvement"/>
    <x v="25"/>
    <s v="Number"/>
    <n v="540"/>
    <n v="40620"/>
    <m/>
    <s v="13.3 per 1000 0-17 yr olds"/>
    <x v="3149"/>
    <n v="0"/>
  </r>
  <r>
    <s v="E06000049_Children referred to social services in last year but not meeting thresholds_Number"/>
    <s v="E06000049"/>
    <x v="23"/>
    <s v="Financial year"/>
    <s v="2018/19"/>
    <s v="Children on the edge of social care involvement"/>
    <x v="25"/>
    <s v="Number"/>
    <n v="771"/>
    <n v="76523"/>
    <m/>
    <s v="10.1 per 1000 0-17 yr olds"/>
    <x v="3150"/>
    <n v="0"/>
  </r>
  <r>
    <s v="E06000050_Children referred to social services in last year but not meeting thresholds_Number"/>
    <s v="E06000050"/>
    <x v="152"/>
    <s v="Financial year"/>
    <s v="2018/19"/>
    <s v="Children on the edge of social care involvement"/>
    <x v="25"/>
    <s v="Number"/>
    <n v="827"/>
    <n v="68054"/>
    <m/>
    <s v="12.2 per 1000 0-17 yr olds"/>
    <x v="3151"/>
    <n v="0"/>
  </r>
  <r>
    <s v="E06000052_Children referred to social services in last year but not meeting thresholds_Number"/>
    <s v="E06000052"/>
    <x v="26"/>
    <s v="Financial year"/>
    <s v="2018/19"/>
    <s v="Children on the edge of social care involvement"/>
    <x v="25"/>
    <s v="Number"/>
    <n v="1393"/>
    <n v="107810"/>
    <m/>
    <s v="12.9 per 1000 0-17 yr olds"/>
    <x v="3152"/>
    <n v="0"/>
  </r>
  <r>
    <s v="E10000006_Children referred to social services in last year but not meeting thresholds_Number"/>
    <s v="E10000006"/>
    <x v="29"/>
    <s v="Financial year"/>
    <s v="2018/19"/>
    <s v="Children on the edge of social care involvement"/>
    <x v="25"/>
    <s v="Number"/>
    <n v="1103"/>
    <n v="92500"/>
    <m/>
    <s v="11.9 per 1000 0-17 yr olds"/>
    <x v="3153"/>
    <n v="0"/>
  </r>
  <r>
    <s v="E10000013_Children referred to social services in last year but not meeting thresholds_Number"/>
    <s v="E10000013"/>
    <x v="44"/>
    <s v="Financial year"/>
    <s v="2018/19"/>
    <s v="Children on the edge of social care involvement"/>
    <x v="25"/>
    <s v="Number"/>
    <n v="2575"/>
    <n v="128136"/>
    <m/>
    <s v="20.1 per 1000 0-17 yr olds"/>
    <x v="3154"/>
    <n v="0"/>
  </r>
  <r>
    <s v="E10000015_Children referred to social services in last year but not meeting thresholds_Number"/>
    <s v="E10000015"/>
    <x v="55"/>
    <s v="Financial year"/>
    <s v="2018/19"/>
    <s v="Children on the edge of social care involvement"/>
    <x v="25"/>
    <s v="Number"/>
    <n v="2132"/>
    <n v="271005"/>
    <m/>
    <s v="7.9 per 1000 0-17 yr olds"/>
    <x v="3155"/>
    <n v="0"/>
  </r>
  <r>
    <s v="E06000046_Children referred to social services in last year but not meeting thresholds_Number"/>
    <s v="E06000046"/>
    <x v="58"/>
    <s v="Financial year"/>
    <s v="2018/19"/>
    <s v="Children on the edge of social care involvement"/>
    <x v="25"/>
    <s v="Number"/>
    <n v="988"/>
    <n v="24869"/>
    <m/>
    <s v="39.7 per 1000 0-17 yr olds"/>
    <x v="3156"/>
    <n v="0"/>
  </r>
  <r>
    <s v="E10000019_Children referred to social services in last year but not meeting thresholds_Number"/>
    <s v="E10000019"/>
    <x v="73"/>
    <s v="Financial year"/>
    <s v="2018/19"/>
    <s v="Children on the edge of social care involvement"/>
    <x v="25"/>
    <s v="Number"/>
    <n v="2860"/>
    <n v="145641"/>
    <m/>
    <s v="19.6 per 1000 0-17 yr olds"/>
    <x v="3157"/>
    <n v="0"/>
  </r>
  <r>
    <s v="E10000020_Children referred to social services in last year but not meeting thresholds_Number"/>
    <s v="E10000020"/>
    <x v="83"/>
    <s v="Financial year"/>
    <s v="2018/19"/>
    <s v="Children on the edge of social care involvement"/>
    <x v="25"/>
    <s v="Number"/>
    <n v="2482"/>
    <n v="170810"/>
    <m/>
    <s v="14.5 per 1000 0-17 yr olds"/>
    <x v="3158"/>
    <n v="0"/>
  </r>
  <r>
    <s v="E10000021_Children referred to social services in last year but not meeting thresholds_Number"/>
    <s v="E10000021"/>
    <x v="89"/>
    <s v="Financial year"/>
    <s v="2018/19"/>
    <s v="Children on the edge of social care involvement"/>
    <x v="25"/>
    <s v="Number"/>
    <n v="5196"/>
    <n v="170235"/>
    <m/>
    <s v="30.5 per 1000 0-17 yr olds"/>
    <x v="3159"/>
    <n v="0"/>
  </r>
  <r>
    <s v="E06000048_Children referred to social services in last year but not meeting thresholds_Number"/>
    <s v="E06000048"/>
    <x v="90"/>
    <s v="Financial year"/>
    <s v="2018/19"/>
    <s v="Children on the edge of social care involvement"/>
    <x v="25"/>
    <s v="Number"/>
    <n v="977"/>
    <n v="59011"/>
    <m/>
    <s v="16.6 per 1000 0-17 yr olds"/>
    <x v="3160"/>
    <n v="0"/>
  </r>
  <r>
    <s v="E10000025_Children referred to social services in last year but not meeting thresholds_Number"/>
    <s v="E10000025"/>
    <x v="94"/>
    <s v="Financial year"/>
    <s v="2018/19"/>
    <s v="Children on the edge of social care involvement"/>
    <x v="25"/>
    <s v="Number"/>
    <n v="2502"/>
    <n v="144788"/>
    <m/>
    <s v="17.3 per 1000 0-17 yr olds"/>
    <x v="3161"/>
    <n v="0"/>
  </r>
  <r>
    <s v="E10000027_Children referred to social services in last year but not meeting thresholds_Number"/>
    <s v="E10000027"/>
    <x v="113"/>
    <s v="Financial year"/>
    <s v="2018/19"/>
    <s v="Children on the edge of social care involvement"/>
    <x v="25"/>
    <s v="Number"/>
    <n v="692"/>
    <n v="110700"/>
    <m/>
    <s v="6.3 per 1000 0-17 yr olds"/>
    <x v="3162"/>
    <n v="0"/>
  </r>
  <r>
    <s v="E10000029_Children referred to social services in last year but not meeting thresholds_Number"/>
    <s v="E10000029"/>
    <x v="124"/>
    <s v="Financial year"/>
    <s v="2018/19"/>
    <s v="Children on the edge of social care involvement"/>
    <x v="25"/>
    <s v="Number"/>
    <n v="1632"/>
    <n v="152752"/>
    <m/>
    <s v="10.7 per 1000 0-17 yr olds"/>
    <x v="3163"/>
    <n v="0"/>
  </r>
  <r>
    <s v="E10000030_Children referred to social services in last year but not meeting thresholds_Number"/>
    <s v="E10000030"/>
    <x v="126"/>
    <s v="Financial year"/>
    <s v="2018/19"/>
    <s v="Children on the edge of social care involvement"/>
    <x v="25"/>
    <s v="Number"/>
    <n v="1000"/>
    <n v="261905"/>
    <m/>
    <s v="3.8 per 1000 0-17 yr olds"/>
    <x v="3164"/>
    <n v="0"/>
  </r>
  <r>
    <s v="E10000031_Children referred to social services in last year but not meeting thresholds_Number"/>
    <s v="E10000031"/>
    <x v="140"/>
    <s v="Financial year"/>
    <s v="2018/19"/>
    <s v="Children on the edge of social care involvement"/>
    <x v="25"/>
    <s v="Number"/>
    <n v="2095"/>
    <n v="115928"/>
    <m/>
    <s v="18.1 per 1000 0-17 yr olds"/>
    <x v="3165"/>
    <n v="0"/>
  </r>
  <r>
    <s v="E10000032_Children referred to social services in last year but not meeting thresholds_Number"/>
    <s v="E10000032"/>
    <x v="142"/>
    <s v="Financial year"/>
    <s v="2018/19"/>
    <s v="Children on the edge of social care involvement"/>
    <x v="25"/>
    <s v="Number"/>
    <n v="3556"/>
    <n v="174672"/>
    <m/>
    <s v="20.4 per 1000 0-17 yr olds"/>
    <x v="3166"/>
    <n v="0"/>
  </r>
  <r>
    <s v="E09000001_CIN episodes where a child has domestic abuse identified as a factor at CIN assessment (excluding looked after children)_Number"/>
    <s v="E09000001"/>
    <x v="25"/>
    <s v="Financial year"/>
    <s v="2018/19"/>
    <s v="Children in households suffering domestic abuse"/>
    <x v="26"/>
    <s v="Number"/>
    <n v="14"/>
    <n v="1453"/>
    <m/>
    <s v="9.6 per 1000 0-17 yr olds"/>
    <x v="3167"/>
    <n v="1"/>
  </r>
  <r>
    <s v="E09000007_CIN episodes where a child has domestic abuse identified as a factor at CIN assessment (excluding looked after children)_Number"/>
    <s v="E09000007"/>
    <x v="21"/>
    <s v="Financial year"/>
    <s v="2018/19"/>
    <s v="Children in households suffering domestic abuse"/>
    <x v="26"/>
    <s v="Number"/>
    <n v="465"/>
    <n v="50983"/>
    <m/>
    <s v="9.1 per 1000 0-17 yr olds"/>
    <x v="3168"/>
    <n v="0"/>
  </r>
  <r>
    <s v="E09000011_CIN episodes where a child has domestic abuse identified as a factor at CIN assessment (excluding looked after children)_Number"/>
    <s v="E09000011"/>
    <x v="45"/>
    <s v="Financial year"/>
    <s v="2018/19"/>
    <s v="Children in households suffering domestic abuse"/>
    <x v="26"/>
    <s v="Number"/>
    <n v="1059"/>
    <n v="68917"/>
    <m/>
    <s v="15.4 per 1000 0-17 yr olds"/>
    <x v="3169"/>
    <n v="0"/>
  </r>
  <r>
    <s v="E09000012_CIN episodes where a child has domestic abuse identified as a factor at CIN assessment (excluding looked after children)_Number"/>
    <s v="E09000012"/>
    <x v="46"/>
    <s v="Financial year"/>
    <s v="2018/19"/>
    <s v="Children in households suffering domestic abuse"/>
    <x v="26"/>
    <s v="Number"/>
    <n v="1207"/>
    <n v="63655"/>
    <m/>
    <s v="19 per 1000 0-17 yr olds"/>
    <x v="3170"/>
    <n v="0"/>
  </r>
  <r>
    <s v="E09000013_CIN episodes where a child has domestic abuse identified as a factor at CIN assessment (excluding looked after children)_Number"/>
    <s v="E09000013"/>
    <x v="48"/>
    <s v="Financial year"/>
    <s v="2018/19"/>
    <s v="Children in households suffering domestic abuse"/>
    <x v="26"/>
    <s v="Number"/>
    <n v="373"/>
    <n v="36898"/>
    <m/>
    <s v="10.1 per 1000 0-17 yr olds"/>
    <x v="3171"/>
    <n v="0"/>
  </r>
  <r>
    <s v="E09000019_CIN episodes where a child has domestic abuse identified as a factor at CIN assessment (excluding looked after children)_Number"/>
    <s v="E09000019"/>
    <x v="60"/>
    <s v="Financial year"/>
    <s v="2018/19"/>
    <s v="Children in households suffering domestic abuse"/>
    <x v="26"/>
    <s v="Number"/>
    <n v="867"/>
    <n v="42098"/>
    <m/>
    <s v="20.6 per 1000 0-17 yr olds"/>
    <x v="3172"/>
    <n v="0"/>
  </r>
  <r>
    <s v="E09000020_CIN episodes where a child has domestic abuse identified as a factor at CIN assessment (excluding looked after children)_Number"/>
    <s v="E09000020"/>
    <x v="61"/>
    <s v="Financial year"/>
    <s v="2018/19"/>
    <s v="Children in households suffering domestic abuse"/>
    <x v="26"/>
    <s v="Number"/>
    <n v="284"/>
    <n v="28678"/>
    <m/>
    <s v="9.9 per 1000 0-17 yr olds"/>
    <x v="3173"/>
    <n v="0"/>
  </r>
  <r>
    <s v="E09000022_CIN episodes where a child has domestic abuse identified as a factor at CIN assessment (excluding looked after children)_Number"/>
    <s v="E09000022"/>
    <x v="67"/>
    <s v="Financial year"/>
    <s v="2018/19"/>
    <s v="Children in households suffering domestic abuse"/>
    <x v="26"/>
    <s v="Number"/>
    <n v="979"/>
    <n v="62629"/>
    <m/>
    <s v="15.6 per 1000 0-17 yr olds"/>
    <x v="3174"/>
    <n v="0"/>
  </r>
  <r>
    <s v="E09000023_CIN episodes where a child has domestic abuse identified as a factor at CIN assessment (excluding looked after children)_Number"/>
    <s v="E09000023"/>
    <x v="72"/>
    <s v="Financial year"/>
    <s v="2018/19"/>
    <s v="Children in households suffering domestic abuse"/>
    <x v="26"/>
    <s v="Number"/>
    <n v="853"/>
    <n v="68458"/>
    <m/>
    <s v="12.5 per 1000 0-17 yr olds"/>
    <x v="3175"/>
    <n v="0"/>
  </r>
  <r>
    <s v="E09000028_CIN episodes where a child has domestic abuse identified as a factor at CIN assessment (excluding looked after children)_Number"/>
    <s v="E09000028"/>
    <x v="118"/>
    <s v="Financial year"/>
    <s v="2018/19"/>
    <s v="Children in households suffering domestic abuse"/>
    <x v="26"/>
    <s v="Number"/>
    <n v="1019"/>
    <n v="65121"/>
    <m/>
    <s v="15.6 per 1000 0-17 yr olds"/>
    <x v="3176"/>
    <n v="0"/>
  </r>
  <r>
    <s v="E09000030_CIN episodes where a child has domestic abuse identified as a factor at CIN assessment (excluding looked after children)_Number"/>
    <s v="E09000030"/>
    <x v="133"/>
    <s v="Financial year"/>
    <s v="2018/19"/>
    <s v="Children in households suffering domestic abuse"/>
    <x v="26"/>
    <s v="Number"/>
    <n v="1350"/>
    <n v="70973"/>
    <m/>
    <s v="19 per 1000 0-17 yr olds"/>
    <x v="3177"/>
    <n v="0"/>
  </r>
  <r>
    <s v="E09000032_CIN episodes where a child has domestic abuse identified as a factor at CIN assessment (excluding looked after children)_Number"/>
    <s v="E09000032"/>
    <x v="138"/>
    <s v="Financial year"/>
    <s v="2018/19"/>
    <s v="Children in households suffering domestic abuse"/>
    <x v="26"/>
    <s v="Number"/>
    <n v="669"/>
    <n v="63840"/>
    <m/>
    <s v="10.5 per 1000 0-17 yr olds"/>
    <x v="3178"/>
    <n v="0"/>
  </r>
  <r>
    <s v="E09000033_CIN episodes where a child has domestic abuse identified as a factor at CIN assessment (excluding looked after children)_Number"/>
    <s v="E09000033"/>
    <x v="143"/>
    <s v="Financial year"/>
    <s v="2018/19"/>
    <s v="Children in households suffering domestic abuse"/>
    <x v="26"/>
    <s v="Number"/>
    <n v="396"/>
    <n v="47445"/>
    <m/>
    <s v="8.3 per 1000 0-17 yr olds"/>
    <x v="3179"/>
    <n v="0"/>
  </r>
  <r>
    <s v="E09000002_CIN episodes where a child has domestic abuse identified as a factor at CIN assessment (excluding looked after children)_Number"/>
    <s v="E09000002"/>
    <x v="0"/>
    <s v="Financial year"/>
    <s v="2018/19"/>
    <s v="Children in households suffering domestic abuse"/>
    <x v="26"/>
    <s v="Number"/>
    <n v="933"/>
    <n v="63401"/>
    <m/>
    <s v="14.7 per 1000 0-17 yr olds"/>
    <x v="3180"/>
    <n v="0"/>
  </r>
  <r>
    <s v="E09000003_CIN episodes where a child has domestic abuse identified as a factor at CIN assessment (excluding looked after children)_Number"/>
    <s v="E09000003"/>
    <x v="1"/>
    <s v="Financial year"/>
    <s v="2018/19"/>
    <s v="Children in households suffering domestic abuse"/>
    <x v="26"/>
    <s v="Number"/>
    <n v="924"/>
    <n v="92701"/>
    <m/>
    <s v="10 per 1000 0-17 yr olds"/>
    <x v="3181"/>
    <n v="0"/>
  </r>
  <r>
    <s v="E09000004_CIN episodes where a child has domestic abuse identified as a factor at CIN assessment (excluding looked after children)_Number"/>
    <s v="E09000004"/>
    <x v="5"/>
    <s v="Financial year"/>
    <s v="2018/19"/>
    <s v="Children in households suffering domestic abuse"/>
    <x v="26"/>
    <s v="Number"/>
    <n v="612"/>
    <n v="56853"/>
    <m/>
    <s v="10.8 per 1000 0-17 yr olds"/>
    <x v="3182"/>
    <n v="0"/>
  </r>
  <r>
    <s v="E09000005_CIN episodes where a child has domestic abuse identified as a factor at CIN assessment (excluding looked after children)_Number"/>
    <s v="E09000005"/>
    <x v="13"/>
    <s v="Financial year"/>
    <s v="2018/19"/>
    <s v="Children in households suffering domestic abuse"/>
    <x v="26"/>
    <s v="Number"/>
    <n v="913"/>
    <n v="77893"/>
    <m/>
    <s v="11.7 per 1000 0-17 yr olds"/>
    <x v="3183"/>
    <n v="0"/>
  </r>
  <r>
    <s v="E09000006_CIN episodes where a child has domestic abuse identified as a factor at CIN assessment (excluding looked after children)_Number"/>
    <s v="E09000006"/>
    <x v="16"/>
    <s v="Financial year"/>
    <s v="2018/19"/>
    <s v="Children in households suffering domestic abuse"/>
    <x v="26"/>
    <s v="Number"/>
    <n v="1105"/>
    <n v="75055"/>
    <m/>
    <s v="14.7 per 1000 0-17 yr olds"/>
    <x v="3184"/>
    <n v="0"/>
  </r>
  <r>
    <s v="E09000008_CIN episodes where a child has domestic abuse identified as a factor at CIN assessment (excluding looked after children)_Number"/>
    <s v="E09000008"/>
    <x v="28"/>
    <s v="Financial year"/>
    <s v="2018/19"/>
    <s v="Children in households suffering domestic abuse"/>
    <x v="26"/>
    <s v="Number"/>
    <n v="1138"/>
    <n v="94702"/>
    <m/>
    <s v="12 per 1000 0-17 yr olds"/>
    <x v="3185"/>
    <n v="0"/>
  </r>
  <r>
    <s v="E09000009_CIN episodes where a child has domestic abuse identified as a factor at CIN assessment (excluding looked after children)_Number"/>
    <s v="E09000009"/>
    <x v="38"/>
    <s v="Financial year"/>
    <s v="2018/19"/>
    <s v="Children in households suffering domestic abuse"/>
    <x v="26"/>
    <s v="Number"/>
    <n v="855"/>
    <n v="81732"/>
    <m/>
    <s v="10.5 per 1000 0-17 yr olds"/>
    <x v="3186"/>
    <n v="0"/>
  </r>
  <r>
    <s v="E09000010_CIN episodes where a child has domestic abuse identified as a factor at CIN assessment (excluding looked after children)_Number"/>
    <s v="E09000010"/>
    <x v="41"/>
    <s v="Financial year"/>
    <s v="2018/19"/>
    <s v="Children in households suffering domestic abuse"/>
    <x v="26"/>
    <s v="Number"/>
    <n v="1425"/>
    <n v="84497"/>
    <m/>
    <s v="16.9 per 1000 0-17 yr olds"/>
    <x v="3187"/>
    <n v="0"/>
  </r>
  <r>
    <s v="E09000014_CIN episodes where a child has domestic abuse identified as a factor at CIN assessment (excluding looked after children)_Number"/>
    <s v="E09000014"/>
    <x v="50"/>
    <s v="Financial year"/>
    <s v="2018/19"/>
    <s v="Children in households suffering domestic abuse"/>
    <x v="26"/>
    <s v="Number"/>
    <n v="787"/>
    <n v="60398"/>
    <m/>
    <s v="13 per 1000 0-17 yr olds"/>
    <x v="3188"/>
    <n v="0"/>
  </r>
  <r>
    <s v="E09000015_CIN episodes where a child has domestic abuse identified as a factor at CIN assessment (excluding looked after children)_Number"/>
    <s v="E09000015"/>
    <x v="51"/>
    <s v="Financial year"/>
    <s v="2018/19"/>
    <s v="Children in households suffering domestic abuse"/>
    <x v="26"/>
    <s v="Number"/>
    <n v="777"/>
    <n v="58373"/>
    <m/>
    <s v="13.3 per 1000 0-17 yr olds"/>
    <x v="3189"/>
    <n v="0"/>
  </r>
  <r>
    <s v="E09000016_CIN episodes where a child has domestic abuse identified as a factor at CIN assessment (excluding looked after children)_Number"/>
    <s v="E09000016"/>
    <x v="53"/>
    <s v="Financial year"/>
    <s v="2018/19"/>
    <s v="Children in households suffering domestic abuse"/>
    <x v="26"/>
    <s v="Number"/>
    <n v="441"/>
    <n v="57541"/>
    <m/>
    <s v="7.7 per 1000 0-17 yr olds"/>
    <x v="3190"/>
    <n v="0"/>
  </r>
  <r>
    <s v="E09000017_CIN episodes where a child has domestic abuse identified as a factor at CIN assessment (excluding looked after children)_Number"/>
    <s v="E09000017"/>
    <x v="56"/>
    <s v="Financial year"/>
    <s v="2018/19"/>
    <s v="Children in households suffering domestic abuse"/>
    <x v="26"/>
    <s v="Number"/>
    <n v="1100"/>
    <n v="73377"/>
    <m/>
    <s v="15 per 1000 0-17 yr olds"/>
    <x v="3191"/>
    <n v="0"/>
  </r>
  <r>
    <s v="E09000018_CIN episodes where a child has domestic abuse identified as a factor at CIN assessment (excluding looked after children)_Number"/>
    <s v="E09000018"/>
    <x v="57"/>
    <s v="Financial year"/>
    <s v="2018/19"/>
    <s v="Children in households suffering domestic abuse"/>
    <x v="26"/>
    <s v="Number"/>
    <n v="1057"/>
    <n v="64898"/>
    <m/>
    <s v="16.3 per 1000 0-17 yr olds"/>
    <x v="3192"/>
    <n v="0"/>
  </r>
  <r>
    <s v="E09000021_CIN episodes where a child has domestic abuse identified as a factor at CIN assessment (excluding looked after children)_Number"/>
    <s v="E09000021"/>
    <x v="64"/>
    <s v="Financial year"/>
    <s v="2018/19"/>
    <s v="Children in households suffering domestic abuse"/>
    <x v="26"/>
    <s v="Number"/>
    <n v="542"/>
    <n v="38977"/>
    <m/>
    <s v="13.9 per 1000 0-17 yr olds"/>
    <x v="3193"/>
    <n v="0"/>
  </r>
  <r>
    <s v="E09000024_CIN episodes where a child has domestic abuse identified as a factor at CIN assessment (excluding looked after children)_Number"/>
    <s v="E09000024"/>
    <x v="78"/>
    <s v="Financial year"/>
    <s v="2018/19"/>
    <s v="Children in households suffering domestic abuse"/>
    <x v="26"/>
    <s v="Number"/>
    <n v="634"/>
    <n v="47266"/>
    <m/>
    <s v="13.4 per 1000 0-17 yr olds"/>
    <x v="3194"/>
    <n v="0"/>
  </r>
  <r>
    <s v="E09000025_CIN episodes where a child has domestic abuse identified as a factor at CIN assessment (excluding looked after children)_Number"/>
    <s v="E09000025"/>
    <x v="82"/>
    <s v="Financial year"/>
    <s v="2018/19"/>
    <s v="Children in households suffering domestic abuse"/>
    <x v="26"/>
    <s v="Number"/>
    <n v="1260"/>
    <n v="86567"/>
    <m/>
    <s v="14.6 per 1000 0-17 yr olds"/>
    <x v="3195"/>
    <n v="0"/>
  </r>
  <r>
    <s v="E09000026_CIN episodes where a child has domestic abuse identified as a factor at CIN assessment (excluding looked after children)_Number"/>
    <s v="E09000026"/>
    <x v="100"/>
    <s v="Financial year"/>
    <s v="2018/19"/>
    <s v="Children in households suffering domestic abuse"/>
    <x v="26"/>
    <s v="Number"/>
    <n v="1023"/>
    <n v="76159"/>
    <m/>
    <s v="13.4 per 1000 0-17 yr olds"/>
    <x v="3196"/>
    <n v="0"/>
  </r>
  <r>
    <s v="E09000027_CIN episodes where a child has domestic abuse identified as a factor at CIN assessment (excluding looked after children)_Number"/>
    <s v="E09000027"/>
    <x v="102"/>
    <s v="Financial year"/>
    <s v="2018/19"/>
    <s v="Children in households suffering domestic abuse"/>
    <x v="26"/>
    <s v="Number"/>
    <n v="459"/>
    <n v="45525"/>
    <m/>
    <s v="10.1 per 1000 0-17 yr olds"/>
    <x v="3197"/>
    <n v="0"/>
  </r>
  <r>
    <s v="E09000029_CIN episodes where a child has domestic abuse identified as a factor at CIN assessment (excluding looked after children)_Number"/>
    <s v="E09000029"/>
    <x v="127"/>
    <s v="Financial year"/>
    <s v="2018/19"/>
    <s v="Children in households suffering domestic abuse"/>
    <x v="26"/>
    <s v="Number"/>
    <n v="547"/>
    <n v="47941"/>
    <m/>
    <s v="11.4 per 1000 0-17 yr olds"/>
    <x v="3198"/>
    <n v="0"/>
  </r>
  <r>
    <s v="E09000031_CIN episodes where a child has domestic abuse identified as a factor at CIN assessment (excluding looked after children)_Number"/>
    <s v="E09000031"/>
    <x v="137"/>
    <s v="Financial year"/>
    <s v="2018/19"/>
    <s v="Children in households suffering domestic abuse"/>
    <x v="26"/>
    <s v="Number"/>
    <n v="411"/>
    <n v="67017"/>
    <m/>
    <s v="6.1 per 1000 0-17 yr olds"/>
    <x v="3199"/>
    <n v="0"/>
  </r>
  <r>
    <s v="E08000025_CIN episodes where a child has domestic abuse identified as a factor at CIN assessment (excluding looked after children)_Number"/>
    <s v="E08000025"/>
    <x v="6"/>
    <s v="Financial year"/>
    <s v="2018/19"/>
    <s v="Children in households suffering domestic abuse"/>
    <x v="26"/>
    <s v="Number"/>
    <n v="3912"/>
    <n v="288388"/>
    <m/>
    <s v="13.6 per 1000 0-17 yr olds"/>
    <x v="3200"/>
    <n v="0"/>
  </r>
  <r>
    <s v="E08000026_CIN episodes where a child has domestic abuse identified as a factor at CIN assessment (excluding looked after children)_Number"/>
    <s v="E08000026"/>
    <x v="27"/>
    <s v="Financial year"/>
    <s v="2018/19"/>
    <s v="Children in households suffering domestic abuse"/>
    <x v="26"/>
    <s v="Number"/>
    <n v="1784"/>
    <n v="78994"/>
    <m/>
    <s v="22.6 per 1000 0-17 yr olds"/>
    <x v="3201"/>
    <n v="0"/>
  </r>
  <r>
    <s v="E08000027_CIN episodes where a child has domestic abuse identified as a factor at CIN assessment (excluding looked after children)_Number"/>
    <s v="E08000027"/>
    <x v="36"/>
    <s v="Financial year"/>
    <s v="2018/19"/>
    <s v="Children in households suffering domestic abuse"/>
    <x v="26"/>
    <s v="Number"/>
    <n v="904"/>
    <n v="69265"/>
    <m/>
    <s v="13.1 per 1000 0-17 yr olds"/>
    <x v="3202"/>
    <n v="0"/>
  </r>
  <r>
    <s v="E08000028_CIN episodes where a child has domestic abuse identified as a factor at CIN assessment (excluding looked after children)_Number"/>
    <s v="E08000028"/>
    <x v="107"/>
    <s v="Financial year"/>
    <s v="2018/19"/>
    <s v="Children in households suffering domestic abuse"/>
    <x v="26"/>
    <s v="Number"/>
    <n v="2350"/>
    <n v="81920"/>
    <m/>
    <s v="28.7 per 1000 0-17 yr olds"/>
    <x v="3203"/>
    <n v="0"/>
  </r>
  <r>
    <s v="E08000029_CIN episodes where a child has domestic abuse identified as a factor at CIN assessment (excluding looked after children)_Number"/>
    <s v="E08000029"/>
    <x v="112"/>
    <s v="Financial year"/>
    <s v="2018/19"/>
    <s v="Children in households suffering domestic abuse"/>
    <x v="26"/>
    <s v="Number"/>
    <n v="655"/>
    <n v="46946"/>
    <m/>
    <s v="14 per 1000 0-17 yr olds"/>
    <x v="3204"/>
    <n v="0"/>
  </r>
  <r>
    <s v="E08000030_CIN episodes where a child has domestic abuse identified as a factor at CIN assessment (excluding looked after children)_Number"/>
    <s v="E08000030"/>
    <x v="136"/>
    <s v="Financial year"/>
    <s v="2018/19"/>
    <s v="Children in households suffering domestic abuse"/>
    <x v="26"/>
    <s v="Number"/>
    <n v="1546"/>
    <n v="68157"/>
    <m/>
    <s v="22.7 per 1000 0-17 yr olds"/>
    <x v="3205"/>
    <n v="0"/>
  </r>
  <r>
    <s v="E08000031_CIN episodes where a child has domestic abuse identified as a factor at CIN assessment (excluding looked after children)_Number"/>
    <s v="E08000031"/>
    <x v="149"/>
    <s v="Financial year"/>
    <s v="2018/19"/>
    <s v="Children in households suffering domestic abuse"/>
    <x v="26"/>
    <s v="Number"/>
    <n v="603"/>
    <n v="61244"/>
    <m/>
    <s v="9.8 per 1000 0-17 yr olds"/>
    <x v="3206"/>
    <n v="0"/>
  </r>
  <r>
    <s v="E08000011_CIN episodes where a child has domestic abuse identified as a factor at CIN assessment (excluding looked after children)_Number"/>
    <s v="E08000011"/>
    <x v="66"/>
    <s v="Financial year"/>
    <s v="2018/19"/>
    <s v="Children in households suffering domestic abuse"/>
    <x v="26"/>
    <s v="Number"/>
    <n v="587"/>
    <n v="33477"/>
    <m/>
    <s v="17.5 per 1000 0-17 yr olds"/>
    <x v="3207"/>
    <n v="0"/>
  </r>
  <r>
    <s v="E08000012_CIN episodes where a child has domestic abuse identified as a factor at CIN assessment (excluding looked after children)_Number"/>
    <s v="E08000012"/>
    <x v="74"/>
    <s v="Financial year"/>
    <s v="2018/19"/>
    <s v="Children in households suffering domestic abuse"/>
    <x v="26"/>
    <s v="Number"/>
    <n v="1699"/>
    <n v="94902"/>
    <m/>
    <s v="17.9 per 1000 0-17 yr olds"/>
    <x v="3208"/>
    <n v="0"/>
  </r>
  <r>
    <s v="E08000013_CIN episodes where a child has domestic abuse identified as a factor at CIN assessment (excluding looked after children)_Number"/>
    <s v="E08000013"/>
    <x v="153"/>
    <s v="Financial year"/>
    <s v="2018/19"/>
    <s v="Children in households suffering domestic abuse"/>
    <x v="26"/>
    <s v="Number"/>
    <n v="564"/>
    <n v="36785"/>
    <m/>
    <s v="15.3 per 1000 0-17 yr olds"/>
    <x v="3209"/>
    <n v="0"/>
  </r>
  <r>
    <s v="E08000014_CIN episodes where a child has domestic abuse identified as a factor at CIN assessment (excluding looked after children)_Number"/>
    <s v="E08000014"/>
    <x v="108"/>
    <s v="Financial year"/>
    <s v="2018/19"/>
    <s v="Children in households suffering domestic abuse"/>
    <x v="26"/>
    <s v="Number"/>
    <n v="998"/>
    <n v="53833"/>
    <m/>
    <s v="18.5 per 1000 0-17 yr olds"/>
    <x v="3210"/>
    <n v="0"/>
  </r>
  <r>
    <s v="E08000015_CIN episodes where a child has domestic abuse identified as a factor at CIN assessment (excluding looked after children)_Number"/>
    <s v="E08000015"/>
    <x v="147"/>
    <s v="Financial year"/>
    <s v="2018/19"/>
    <s v="Children in households suffering domestic abuse"/>
    <x v="26"/>
    <s v="Number"/>
    <n v="1272"/>
    <n v="67576"/>
    <m/>
    <s v="18.8 per 1000 0-17 yr olds"/>
    <x v="3211"/>
    <n v="0"/>
  </r>
  <r>
    <s v="E08000001_CIN episodes where a child has domestic abuse identified as a factor at CIN assessment (excluding looked after children)_Number"/>
    <s v="E08000001"/>
    <x v="9"/>
    <s v="Financial year"/>
    <s v="2018/19"/>
    <s v="Children in households suffering domestic abuse"/>
    <x v="26"/>
    <s v="Number"/>
    <n v="933"/>
    <n v="67670"/>
    <m/>
    <s v="13.8 per 1000 0-17 yr olds"/>
    <x v="3212"/>
    <n v="0"/>
  </r>
  <r>
    <s v="E08000002_CIN episodes where a child has domestic abuse identified as a factor at CIN assessment (excluding looked after children)_Number"/>
    <s v="E08000002"/>
    <x v="18"/>
    <s v="Financial year"/>
    <s v="2018/19"/>
    <s v="Children in households suffering domestic abuse"/>
    <x v="26"/>
    <s v="Number"/>
    <n v="763"/>
    <n v="43142"/>
    <m/>
    <s v="17.7 per 1000 0-17 yr olds"/>
    <x v="3213"/>
    <n v="0"/>
  </r>
  <r>
    <s v="E08000003_CIN episodes where a child has domestic abuse identified as a factor at CIN assessment (excluding looked after children)_Number"/>
    <s v="E08000003"/>
    <x v="76"/>
    <s v="Financial year"/>
    <s v="2018/19"/>
    <s v="Children in households suffering domestic abuse"/>
    <x v="26"/>
    <s v="Number"/>
    <n v="2271"/>
    <n v="121962"/>
    <m/>
    <s v="18.6 per 1000 0-17 yr olds"/>
    <x v="3214"/>
    <n v="0"/>
  </r>
  <r>
    <s v="E08000004_CIN episodes where a child has domestic abuse identified as a factor at CIN assessment (excluding looked after children)_Number"/>
    <s v="E08000004"/>
    <x v="93"/>
    <s v="Financial year"/>
    <s v="2018/19"/>
    <s v="Children in households suffering domestic abuse"/>
    <x v="26"/>
    <s v="Number"/>
    <n v="1294"/>
    <n v="59416"/>
    <m/>
    <s v="21.8 per 1000 0-17 yr olds"/>
    <x v="3215"/>
    <n v="0"/>
  </r>
  <r>
    <s v="E08000005_CIN episodes where a child has domestic abuse identified as a factor at CIN assessment (excluding looked after children)_Number"/>
    <s v="E08000005"/>
    <x v="103"/>
    <s v="Financial year"/>
    <s v="2018/19"/>
    <s v="Children in households suffering domestic abuse"/>
    <x v="26"/>
    <s v="Number"/>
    <n v="1020"/>
    <n v="52689"/>
    <m/>
    <s v="19.4 per 1000 0-17 yr olds"/>
    <x v="3216"/>
    <n v="0"/>
  </r>
  <r>
    <s v="E08000006_CIN episodes where a child has domestic abuse identified as a factor at CIN assessment (excluding looked after children)_Number"/>
    <s v="E08000006"/>
    <x v="106"/>
    <s v="Financial year"/>
    <s v="2018/19"/>
    <s v="Children in households suffering domestic abuse"/>
    <x v="26"/>
    <s v="Number"/>
    <n v="1585"/>
    <n v="56566"/>
    <m/>
    <s v="28 per 1000 0-17 yr olds"/>
    <x v="3217"/>
    <n v="0"/>
  </r>
  <r>
    <s v="E08000007_CIN episodes where a child has domestic abuse identified as a factor at CIN assessment (excluding looked after children)_Number"/>
    <s v="E08000007"/>
    <x v="121"/>
    <s v="Financial year"/>
    <s v="2018/19"/>
    <s v="Children in households suffering domestic abuse"/>
    <x v="26"/>
    <s v="Number"/>
    <n v="902"/>
    <n v="63141"/>
    <m/>
    <s v="14.3 per 1000 0-17 yr olds"/>
    <x v="3218"/>
    <n v="0"/>
  </r>
  <r>
    <s v="E08000008_CIN episodes where a child has domestic abuse identified as a factor at CIN assessment (excluding looked after children)_Number"/>
    <s v="E08000008"/>
    <x v="129"/>
    <s v="Financial year"/>
    <s v="2018/19"/>
    <s v="Children in households suffering domestic abuse"/>
    <x v="26"/>
    <s v="Number"/>
    <n v="1151"/>
    <n v="50223"/>
    <m/>
    <s v="22.9 per 1000 0-17 yr olds"/>
    <x v="3219"/>
    <n v="0"/>
  </r>
  <r>
    <s v="E08000009_CIN episodes where a child has domestic abuse identified as a factor at CIN assessment (excluding looked after children)_Number"/>
    <s v="E08000009"/>
    <x v="134"/>
    <s v="Financial year"/>
    <s v="2018/19"/>
    <s v="Children in households suffering domestic abuse"/>
    <x v="26"/>
    <s v="Number"/>
    <n v="307"/>
    <n v="56087"/>
    <m/>
    <s v="5.5 per 1000 0-17 yr olds"/>
    <x v="3220"/>
    <n v="0"/>
  </r>
  <r>
    <s v="E08000010_CIN episodes where a child has domestic abuse identified as a factor at CIN assessment (excluding looked after children)_Number"/>
    <s v="E08000010"/>
    <x v="144"/>
    <s v="Financial year"/>
    <s v="2018/19"/>
    <s v="Children in households suffering domestic abuse"/>
    <x v="26"/>
    <s v="Number"/>
    <n v="1133"/>
    <n v="68388"/>
    <m/>
    <s v="16.6 per 1000 0-17 yr olds"/>
    <x v="3221"/>
    <n v="0"/>
  </r>
  <r>
    <s v="E08000016_CIN episodes where a child has domestic abuse identified as a factor at CIN assessment (excluding looked after children)_Number"/>
    <s v="E08000016"/>
    <x v="2"/>
    <s v="Financial year"/>
    <s v="2018/19"/>
    <s v="Children in households suffering domestic abuse"/>
    <x v="26"/>
    <s v="Number"/>
    <n v="479"/>
    <n v="50727"/>
    <m/>
    <s v="9.4 per 1000 0-17 yr olds"/>
    <x v="3222"/>
    <n v="0"/>
  </r>
  <r>
    <s v="E08000017_CIN episodes where a child has domestic abuse identified as a factor at CIN assessment (excluding looked after children)_Number"/>
    <s v="E08000017"/>
    <x v="34"/>
    <s v="Financial year"/>
    <s v="2018/19"/>
    <s v="Children in households suffering domestic abuse"/>
    <x v="26"/>
    <s v="Number"/>
    <n v="1350"/>
    <n v="66448"/>
    <m/>
    <s v="20.3 per 1000 0-17 yr olds"/>
    <x v="3223"/>
    <n v="0"/>
  </r>
  <r>
    <s v="E08000018_CIN episodes where a child has domestic abuse identified as a factor at CIN assessment (excluding looked after children)_Number"/>
    <s v="E08000018"/>
    <x v="104"/>
    <s v="Financial year"/>
    <s v="2018/19"/>
    <s v="Children in households suffering domestic abuse"/>
    <x v="26"/>
    <s v="Number"/>
    <n v="1337"/>
    <n v="57196"/>
    <m/>
    <s v="23.4 per 1000 0-17 yr olds"/>
    <x v="3224"/>
    <n v="0"/>
  </r>
  <r>
    <s v="E08000019_CIN episodes where a child has domestic abuse identified as a factor at CIN assessment (excluding looked after children)_Number"/>
    <s v="E08000019"/>
    <x v="109"/>
    <s v="Financial year"/>
    <s v="2018/19"/>
    <s v="Children in households suffering domestic abuse"/>
    <x v="26"/>
    <s v="Number"/>
    <n v="1738"/>
    <n v="117497"/>
    <m/>
    <s v="14.8 per 1000 0-17 yr olds"/>
    <x v="3225"/>
    <n v="0"/>
  </r>
  <r>
    <s v="E08000032_CIN episodes where a child has domestic abuse identified as a factor at CIN assessment (excluding looked after children)_Number"/>
    <s v="E08000032"/>
    <x v="12"/>
    <s v="Financial year"/>
    <s v="2018/19"/>
    <s v="Children in households suffering domestic abuse"/>
    <x v="26"/>
    <s v="Number"/>
    <n v="2495"/>
    <n v="142005"/>
    <m/>
    <s v="17.6 per 1000 0-17 yr olds"/>
    <x v="3226"/>
    <n v="0"/>
  </r>
  <r>
    <s v="E08000033_CIN episodes where a child has domestic abuse identified as a factor at CIN assessment (excluding looked after children)_Number"/>
    <s v="E08000033"/>
    <x v="19"/>
    <s v="Financial year"/>
    <s v="2018/19"/>
    <s v="Children in households suffering domestic abuse"/>
    <x v="26"/>
    <s v="Number"/>
    <n v="1587"/>
    <n v="46021"/>
    <m/>
    <s v="34.5 per 1000 0-17 yr olds"/>
    <x v="3227"/>
    <n v="0"/>
  </r>
  <r>
    <s v="E08000034_CIN episodes where a child has domestic abuse identified as a factor at CIN assessment (excluding looked after children)_Number"/>
    <s v="E08000034"/>
    <x v="65"/>
    <s v="Financial year"/>
    <s v="2018/19"/>
    <s v="Children in households suffering domestic abuse"/>
    <x v="26"/>
    <s v="Number"/>
    <n v="955"/>
    <n v="100174"/>
    <m/>
    <s v="9.5 per 1000 0-17 yr olds"/>
    <x v="3228"/>
    <n v="0"/>
  </r>
  <r>
    <s v="E08000035_CIN episodes where a child has domestic abuse identified as a factor at CIN assessment (excluding looked after children)_Number"/>
    <s v="E08000035"/>
    <x v="69"/>
    <s v="Financial year"/>
    <s v="2018/19"/>
    <s v="Children in households suffering domestic abuse"/>
    <x v="26"/>
    <s v="Number"/>
    <n v="3270"/>
    <n v="168176"/>
    <m/>
    <s v="19.4 per 1000 0-17 yr olds"/>
    <x v="3229"/>
    <n v="0"/>
  </r>
  <r>
    <s v="E08000036_CIN episodes where a child has domestic abuse identified as a factor at CIN assessment (excluding looked after children)_Number"/>
    <s v="E08000036"/>
    <x v="135"/>
    <s v="Financial year"/>
    <s v="2018/19"/>
    <s v="Children in households suffering domestic abuse"/>
    <x v="26"/>
    <s v="Number"/>
    <n v="895"/>
    <n v="72893"/>
    <m/>
    <s v="12.3 per 1000 0-17 yr olds"/>
    <x v="3230"/>
    <n v="0"/>
  </r>
  <r>
    <s v="E08000020_CIN episodes where a child has domestic abuse identified as a factor at CIN assessment (excluding looked after children)_Number"/>
    <s v="E08000020"/>
    <x v="43"/>
    <s v="Financial year"/>
    <s v="2018/19"/>
    <s v="Children in households suffering domestic abuse"/>
    <x v="26"/>
    <s v="Number"/>
    <n v="628"/>
    <n v="39605"/>
    <m/>
    <s v="15.9 per 1000 0-17 yr olds"/>
    <x v="3231"/>
    <n v="0"/>
  </r>
  <r>
    <s v="E08000021_CIN episodes where a child has domestic abuse identified as a factor at CIN assessment (excluding looked after children)_Number"/>
    <s v="E08000021"/>
    <x v="81"/>
    <s v="Financial year"/>
    <s v="2018/19"/>
    <s v="Children in households suffering domestic abuse"/>
    <x v="26"/>
    <s v="Number"/>
    <n v="1361"/>
    <n v="58056"/>
    <m/>
    <s v="23.4 per 1000 0-17 yr olds"/>
    <x v="3232"/>
    <n v="0"/>
  </r>
  <r>
    <s v="E08000022_CIN episodes where a child has domestic abuse identified as a factor at CIN assessment (excluding looked after children)_Number"/>
    <s v="E08000022"/>
    <x v="87"/>
    <s v="Financial year"/>
    <s v="2018/19"/>
    <s v="Children in households suffering domestic abuse"/>
    <x v="26"/>
    <s v="Number"/>
    <n v="398"/>
    <n v="41360"/>
    <m/>
    <s v="9.6 per 1000 0-17 yr olds"/>
    <x v="3233"/>
    <n v="0"/>
  </r>
  <r>
    <s v="E08000023_CIN episodes where a child has domestic abuse identified as a factor at CIN assessment (excluding looked after children)_Number"/>
    <s v="E08000023"/>
    <x v="115"/>
    <s v="Financial year"/>
    <s v="2018/19"/>
    <s v="Children in households suffering domestic abuse"/>
    <x v="26"/>
    <s v="Number"/>
    <n v="392"/>
    <n v="29920"/>
    <m/>
    <s v="13.1 per 1000 0-17 yr olds"/>
    <x v="3234"/>
    <n v="0"/>
  </r>
  <r>
    <s v="E08000024_CIN episodes where a child has domestic abuse identified as a factor at CIN assessment (excluding looked after children)_Number"/>
    <s v="E08000024"/>
    <x v="125"/>
    <s v="Financial year"/>
    <s v="2018/19"/>
    <s v="Children in households suffering domestic abuse"/>
    <x v="26"/>
    <s v="Number"/>
    <n v="1041"/>
    <n v="54563"/>
    <m/>
    <s v="19.1 per 1000 0-17 yr olds"/>
    <x v="3235"/>
    <n v="0"/>
  </r>
  <r>
    <s v="E06000053_CIN episodes where a child has domestic abuse identified as a factor at CIN assessment (excluding looked after children)_Number"/>
    <s v="E06000053"/>
    <x v="59"/>
    <s v="Financial year"/>
    <s v="2018/19"/>
    <s v="Children in households suffering domestic abuse"/>
    <x v="26"/>
    <s v="Number"/>
    <n v="0"/>
    <n v="368"/>
    <m/>
    <s v="0 per 1000 0-17 yr olds"/>
    <x v="295"/>
    <n v="1"/>
  </r>
  <r>
    <s v="E06000022_CIN episodes where a child has domestic abuse identified as a factor at CIN assessment (excluding looked after children)_Number"/>
    <s v="E06000022"/>
    <x v="3"/>
    <s v="Financial year"/>
    <s v="2018/19"/>
    <s v="Children in households suffering domestic abuse"/>
    <x v="26"/>
    <s v="Number"/>
    <n v="222"/>
    <n v="35946"/>
    <m/>
    <s v="6.2 per 1000 0-17 yr olds"/>
    <x v="3236"/>
    <n v="0"/>
  </r>
  <r>
    <s v="E06000023_CIN episodes where a child has domestic abuse identified as a factor at CIN assessment (excluding looked after children)_Number"/>
    <s v="E06000023"/>
    <x v="15"/>
    <s v="Financial year"/>
    <s v="2018/19"/>
    <s v="Children in households suffering domestic abuse"/>
    <x v="26"/>
    <s v="Number"/>
    <n v="1471"/>
    <n v="94016"/>
    <m/>
    <s v="15.6 per 1000 0-17 yr olds"/>
    <x v="3237"/>
    <n v="0"/>
  </r>
  <r>
    <s v="E06000024_CIN episodes where a child has domestic abuse identified as a factor at CIN assessment (excluding looked after children)_Number"/>
    <s v="E06000024"/>
    <x v="86"/>
    <s v="Financial year"/>
    <s v="2018/19"/>
    <s v="Children in households suffering domestic abuse"/>
    <x v="26"/>
    <s v="Number"/>
    <n v="405"/>
    <n v="43435"/>
    <m/>
    <s v="9.3 per 1000 0-17 yr olds"/>
    <x v="3238"/>
    <n v="0"/>
  </r>
  <r>
    <s v="E06000025_CIN episodes where a child has domestic abuse identified as a factor at CIN assessment (excluding looked after children)_Number"/>
    <s v="E06000025"/>
    <x v="114"/>
    <s v="Financial year"/>
    <s v="2018/19"/>
    <s v="Children in households suffering domestic abuse"/>
    <x v="26"/>
    <s v="Number"/>
    <n v="643"/>
    <n v="58867"/>
    <m/>
    <s v="10.9 per 1000 0-17 yr olds"/>
    <x v="3239"/>
    <n v="0"/>
  </r>
  <r>
    <s v="E06000001_CIN episodes where a child has domestic abuse identified as a factor at CIN assessment (excluding looked after children)_Number"/>
    <s v="E06000001"/>
    <x v="52"/>
    <s v="Financial year"/>
    <s v="2018/19"/>
    <s v="Children in households suffering domestic abuse"/>
    <x v="26"/>
    <s v="Number"/>
    <n v="463"/>
    <n v="20006"/>
    <m/>
    <s v="23.1 per 1000 0-17 yr olds"/>
    <x v="3240"/>
    <n v="0"/>
  </r>
  <r>
    <s v="E06000002_CIN episodes where a child has domestic abuse identified as a factor at CIN assessment (excluding looked after children)_Number"/>
    <s v="E06000002"/>
    <x v="79"/>
    <s v="Financial year"/>
    <s v="2018/19"/>
    <s v="Children in households suffering domestic abuse"/>
    <x v="26"/>
    <s v="Number"/>
    <n v="620"/>
    <n v="32513"/>
    <m/>
    <s v="19.1 per 1000 0-17 yr olds"/>
    <x v="3241"/>
    <n v="0"/>
  </r>
  <r>
    <s v="E06000003_CIN episodes where a child has domestic abuse identified as a factor at CIN assessment (excluding looked after children)_Number"/>
    <s v="E06000003"/>
    <x v="101"/>
    <s v="Financial year"/>
    <s v="2018/19"/>
    <s v="Children in households suffering domestic abuse"/>
    <x v="26"/>
    <s v="Number"/>
    <n v="464"/>
    <n v="27626"/>
    <m/>
    <s v="16.8 per 1000 0-17 yr olds"/>
    <x v="3242"/>
    <n v="0"/>
  </r>
  <r>
    <s v="E06000004_CIN episodes where a child has domestic abuse identified as a factor at CIN assessment (excluding looked after children)_Number"/>
    <s v="E06000004"/>
    <x v="122"/>
    <s v="Financial year"/>
    <s v="2018/19"/>
    <s v="Children in households suffering domestic abuse"/>
    <x v="26"/>
    <s v="Number"/>
    <n v="964"/>
    <n v="43521"/>
    <m/>
    <s v="22.2 per 1000 0-17 yr olds"/>
    <x v="3243"/>
    <n v="0"/>
  </r>
  <r>
    <s v="E06000010_CIN episodes where a child has domestic abuse identified as a factor at CIN assessment (excluding looked after children)_Number"/>
    <s v="E06000010"/>
    <x v="63"/>
    <s v="Financial year"/>
    <s v="2018/19"/>
    <s v="Children in households suffering domestic abuse"/>
    <x v="26"/>
    <s v="Number"/>
    <n v="1114"/>
    <n v="57023"/>
    <m/>
    <s v="19.5 per 1000 0-17 yr olds"/>
    <x v="3244"/>
    <n v="0"/>
  </r>
  <r>
    <s v="E06000011_CIN episodes where a child has domestic abuse identified as a factor at CIN assessment (excluding looked after children)_Number"/>
    <s v="E06000011"/>
    <x v="39"/>
    <s v="Financial year"/>
    <s v="2018/19"/>
    <s v="Children in households suffering domestic abuse"/>
    <x v="26"/>
    <s v="Number"/>
    <n v="549"/>
    <n v="62942"/>
    <m/>
    <s v="8.7 per 1000 0-17 yr olds"/>
    <x v="3245"/>
    <n v="0"/>
  </r>
  <r>
    <s v="E06000012_CIN episodes where a child has domestic abuse identified as a factor at CIN assessment (excluding looked after children)_Number"/>
    <s v="E06000012"/>
    <x v="84"/>
    <s v="Financial year"/>
    <s v="2018/19"/>
    <s v="Children in households suffering domestic abuse"/>
    <x v="26"/>
    <s v="Number"/>
    <n v="507"/>
    <n v="34503"/>
    <m/>
    <s v="14.7 per 1000 0-17 yr olds"/>
    <x v="3246"/>
    <n v="0"/>
  </r>
  <r>
    <s v="E06000013_CIN episodes where a child has domestic abuse identified as a factor at CIN assessment (excluding looked after children)_Number"/>
    <s v="E06000013"/>
    <x v="85"/>
    <s v="Financial year"/>
    <s v="2018/19"/>
    <s v="Children in households suffering domestic abuse"/>
    <x v="26"/>
    <s v="Number"/>
    <n v="650"/>
    <n v="35714"/>
    <m/>
    <s v="18.2 per 1000 0-17 yr olds"/>
    <x v="3247"/>
    <n v="0"/>
  </r>
  <r>
    <s v="E10000023_CIN episodes where a child has domestic abuse identified as a factor at CIN assessment (excluding looked after children)_Number"/>
    <s v="E10000023"/>
    <x v="88"/>
    <s v="Financial year"/>
    <s v="2018/19"/>
    <s v="Children in households suffering domestic abuse"/>
    <x v="26"/>
    <s v="Number"/>
    <n v="952"/>
    <n v="117499"/>
    <m/>
    <s v="8.1 per 1000 0-17 yr olds"/>
    <x v="3248"/>
    <n v="0"/>
  </r>
  <r>
    <s v="E06000014_CIN episodes where a child has domestic abuse identified as a factor at CIN assessment (excluding looked after children)_Number"/>
    <s v="E06000014"/>
    <x v="151"/>
    <s v="Financial year"/>
    <s v="2018/19"/>
    <s v="Children in households suffering domestic abuse"/>
    <x v="26"/>
    <s v="Number"/>
    <n v="203"/>
    <n v="36572"/>
    <m/>
    <s v="5.6 per 1000 0-17 yr olds"/>
    <x v="3249"/>
    <n v="0"/>
  </r>
  <r>
    <s v="E06000032_CIN episodes where a child has domestic abuse identified as a factor at CIN assessment (excluding looked after children)_Number"/>
    <s v="E06000032"/>
    <x v="75"/>
    <s v="Financial year"/>
    <s v="2018/19"/>
    <s v="Children in households suffering domestic abuse"/>
    <x v="26"/>
    <s v="Number"/>
    <n v="357"/>
    <n v="57375"/>
    <m/>
    <s v="6.2 per 1000 0-17 yr olds"/>
    <x v="3250"/>
    <n v="0"/>
  </r>
  <r>
    <s v="E06000055_CIN episodes where a child has domestic abuse identified as a factor at CIN assessment (excluding looked after children)_Number"/>
    <s v="E06000055"/>
    <x v="4"/>
    <s v="Financial year"/>
    <s v="2018/19"/>
    <s v="Children in households suffering domestic abuse"/>
    <x v="26"/>
    <s v="Number"/>
    <n v="607"/>
    <n v="40088"/>
    <m/>
    <s v="15.1 per 1000 0-17 yr olds"/>
    <x v="3251"/>
    <n v="0"/>
  </r>
  <r>
    <s v="E06000056_CIN episodes where a child has domestic abuse identified as a factor at CIN assessment (excluding looked after children)_Number"/>
    <s v="E06000056"/>
    <x v="22"/>
    <s v="Financial year"/>
    <s v="2018/19"/>
    <s v="Children in households suffering domestic abuse"/>
    <x v="26"/>
    <s v="Number"/>
    <n v="568"/>
    <n v="62515"/>
    <m/>
    <s v="9.1 per 1000 0-17 yr olds"/>
    <x v="3252"/>
    <n v="0"/>
  </r>
  <r>
    <s v="E10000002_CIN episodes where a child has domestic abuse identified as a factor at CIN assessment (excluding looked after children)_Number"/>
    <s v="E10000002"/>
    <x v="17"/>
    <s v="Financial year"/>
    <s v="2018/19"/>
    <s v="Children in households suffering domestic abuse"/>
    <x v="26"/>
    <s v="Number"/>
    <n v="1762"/>
    <n v="124321"/>
    <m/>
    <s v="14.2 per 1000 0-17 yr olds"/>
    <x v="3253"/>
    <n v="0"/>
  </r>
  <r>
    <s v="E06000042_CIN episodes where a child has domestic abuse identified as a factor at CIN assessment (excluding looked after children)_Number"/>
    <s v="E06000042"/>
    <x v="80"/>
    <s v="Financial year"/>
    <s v="2018/19"/>
    <s v="Children in households suffering domestic abuse"/>
    <x v="26"/>
    <s v="Number"/>
    <n v="623"/>
    <n v="68278"/>
    <m/>
    <s v="9.1 per 1000 0-17 yr olds"/>
    <x v="3254"/>
    <n v="0"/>
  </r>
  <r>
    <s v="E10000007_CIN episodes where a child has domestic abuse identified as a factor at CIN assessment (excluding looked after children)_Number"/>
    <s v="E10000007"/>
    <x v="32"/>
    <s v="Financial year"/>
    <s v="2018/19"/>
    <s v="Children in households suffering domestic abuse"/>
    <x v="26"/>
    <s v="Number"/>
    <n v="2840"/>
    <n v="153272"/>
    <m/>
    <s v="18.5 per 1000 0-17 yr olds"/>
    <x v="3255"/>
    <n v="0"/>
  </r>
  <r>
    <s v="E06000015_CIN episodes where a child has domestic abuse identified as a factor at CIN assessment (excluding looked after children)_Number"/>
    <s v="E06000015"/>
    <x v="31"/>
    <s v="Financial year"/>
    <s v="2018/19"/>
    <s v="Children in households suffering domestic abuse"/>
    <x v="26"/>
    <s v="Number"/>
    <n v="1008"/>
    <n v="59899"/>
    <m/>
    <s v="16.8 per 1000 0-17 yr olds"/>
    <x v="3256"/>
    <n v="0"/>
  </r>
  <r>
    <s v="E10000009_CIN episodes where a child has domestic abuse identified as a factor at CIN assessment (excluding looked after children)_Number"/>
    <s v="E10000009"/>
    <x v="35"/>
    <s v="Financial year"/>
    <s v="2018/19"/>
    <s v="Children in households suffering domestic abuse"/>
    <x v="26"/>
    <s v="Number"/>
    <n v="1401"/>
    <n v="76699"/>
    <m/>
    <s v="18.3 per 1000 0-17 yr olds"/>
    <x v="3257"/>
    <n v="0"/>
  </r>
  <r>
    <s v="E06000029_CIN episodes where a child has domestic abuse identified as a factor at CIN assessment (excluding looked after children)_Number"/>
    <s v="E06000029"/>
    <x v="97"/>
    <s v="Financial year"/>
    <s v="2018/19"/>
    <s v="Children in households suffering domestic abuse"/>
    <x v="26"/>
    <s v="Number"/>
    <n v="217"/>
    <n v="30188"/>
    <m/>
    <s v="7.2 per 1000 0-17 yr olds"/>
    <x v="3258"/>
    <n v="0"/>
  </r>
  <r>
    <s v="E06000028_CIN episodes where a child has domestic abuse identified as a factor at CIN assessment (excluding looked after children)_Number"/>
    <s v="E06000028"/>
    <x v="10"/>
    <s v="Financial year"/>
    <s v="2018/19"/>
    <s v="Children in households suffering domestic abuse"/>
    <x v="26"/>
    <s v="Number"/>
    <n v="409"/>
    <n v="36373"/>
    <m/>
    <s v="11.2 per 1000 0-17 yr olds"/>
    <x v="3259"/>
    <n v="0"/>
  </r>
  <r>
    <s v="E06000047_CIN episodes where a child has domestic abuse identified as a factor at CIN assessment (excluding looked after children)_Number"/>
    <s v="E06000047"/>
    <x v="37"/>
    <s v="Financial year"/>
    <s v="2018/19"/>
    <s v="Children in households suffering domestic abuse"/>
    <x v="26"/>
    <s v="Number"/>
    <n v="2029"/>
    <n v="101040"/>
    <m/>
    <s v="20.1 per 1000 0-17 yr olds"/>
    <x v="3260"/>
    <n v="0"/>
  </r>
  <r>
    <s v="E06000005_CIN episodes where a child has domestic abuse identified as a factor at CIN assessment (excluding looked after children)_Number"/>
    <s v="E06000005"/>
    <x v="30"/>
    <s v="Financial year"/>
    <s v="2018/19"/>
    <s v="Children in households suffering domestic abuse"/>
    <x v="26"/>
    <s v="Number"/>
    <n v="241"/>
    <n v="22454"/>
    <m/>
    <s v="10.7 per 1000 0-17 yr olds"/>
    <x v="3261"/>
    <n v="0"/>
  </r>
  <r>
    <s v="E10000011_CIN episodes where a child has domestic abuse identified as a factor at CIN assessment (excluding looked after children)_Number"/>
    <s v="E10000011"/>
    <x v="40"/>
    <s v="Financial year"/>
    <s v="2018/19"/>
    <s v="Children in households suffering domestic abuse"/>
    <x v="26"/>
    <s v="Number"/>
    <n v="1054"/>
    <n v="106378"/>
    <m/>
    <s v="9.9 per 1000 0-17 yr olds"/>
    <x v="3262"/>
    <n v="0"/>
  </r>
  <r>
    <s v="E06000043_CIN episodes where a child has domestic abuse identified as a factor at CIN assessment (excluding looked after children)_Number"/>
    <s v="E06000043"/>
    <x v="14"/>
    <s v="Financial year"/>
    <s v="2018/19"/>
    <s v="Children in households suffering domestic abuse"/>
    <x v="26"/>
    <s v="Number"/>
    <n v="761"/>
    <n v="51005"/>
    <m/>
    <s v="14.9 per 1000 0-17 yr olds"/>
    <x v="3263"/>
    <n v="0"/>
  </r>
  <r>
    <s v="E10000014_CIN episodes where a child has domestic abuse identified as a factor at CIN assessment (excluding looked after children)_Number"/>
    <s v="E10000014"/>
    <x v="49"/>
    <s v="Financial year"/>
    <s v="2018/19"/>
    <s v="Children in households suffering domestic abuse"/>
    <x v="26"/>
    <s v="Number"/>
    <n v="1935"/>
    <n v="284002"/>
    <m/>
    <s v="6.8 per 1000 0-17 yr olds"/>
    <x v="3264"/>
    <n v="0"/>
  </r>
  <r>
    <s v="E06000044_CIN episodes where a child has domestic abuse identified as a factor at CIN assessment (excluding looked after children)_Number"/>
    <s v="E06000044"/>
    <x v="98"/>
    <s v="Financial year"/>
    <s v="2018/19"/>
    <s v="Children in households suffering domestic abuse"/>
    <x v="26"/>
    <s v="Number"/>
    <n v="612"/>
    <n v="44046"/>
    <m/>
    <s v="13.9 per 1000 0-17 yr olds"/>
    <x v="3265"/>
    <n v="0"/>
  </r>
  <r>
    <s v="E06000045_CIN episodes where a child has domestic abuse identified as a factor at CIN assessment (excluding looked after children)_Number"/>
    <s v="E06000045"/>
    <x v="116"/>
    <s v="Financial year"/>
    <s v="2018/19"/>
    <s v="Children in households suffering domestic abuse"/>
    <x v="26"/>
    <s v="Number"/>
    <n v="873"/>
    <n v="50832"/>
    <m/>
    <s v="17.2 per 1000 0-17 yr olds"/>
    <x v="3266"/>
    <n v="0"/>
  </r>
  <r>
    <s v="E10000018_CIN episodes where a child has domestic abuse identified as a factor at CIN assessment (excluding looked after children)_Number"/>
    <s v="E10000018"/>
    <x v="71"/>
    <s v="Financial year"/>
    <s v="2018/19"/>
    <s v="Children in households suffering domestic abuse"/>
    <x v="26"/>
    <s v="Number"/>
    <n v="1391"/>
    <n v="140307"/>
    <m/>
    <s v="9.9 per 1000 0-17 yr olds"/>
    <x v="3267"/>
    <n v="0"/>
  </r>
  <r>
    <s v="E06000016_CIN episodes where a child has domestic abuse identified as a factor at CIN assessment (excluding looked after children)_Number"/>
    <s v="E06000016"/>
    <x v="70"/>
    <s v="Financial year"/>
    <s v="2018/19"/>
    <s v="Children in households suffering domestic abuse"/>
    <x v="26"/>
    <s v="Number"/>
    <n v="851"/>
    <n v="83994"/>
    <m/>
    <s v="10.1 per 1000 0-17 yr olds"/>
    <x v="3268"/>
    <n v="0"/>
  </r>
  <r>
    <s v="E06000017_CIN episodes where a child has domestic abuse identified as a factor at CIN assessment (excluding looked after children)_Number"/>
    <s v="E06000017"/>
    <x v="105"/>
    <s v="Financial year"/>
    <s v="2018/19"/>
    <s v="Children in households suffering domestic abuse"/>
    <x v="26"/>
    <s v="Number"/>
    <n v="102"/>
    <n v="7807"/>
    <m/>
    <s v="13.1 per 1000 0-17 yr olds"/>
    <x v="3269"/>
    <n v="0"/>
  </r>
  <r>
    <s v="E10000028_CIN episodes where a child has domestic abuse identified as a factor at CIN assessment (excluding looked after children)_Number"/>
    <s v="E10000028"/>
    <x v="120"/>
    <s v="Financial year"/>
    <s v="2018/19"/>
    <s v="Children in households suffering domestic abuse"/>
    <x v="26"/>
    <s v="Number"/>
    <n v="2743"/>
    <n v="169603"/>
    <m/>
    <s v="16.2 per 1000 0-17 yr olds"/>
    <x v="3270"/>
    <n v="0"/>
  </r>
  <r>
    <s v="E06000021_CIN episodes where a child has domestic abuse identified as a factor at CIN assessment (excluding looked after children)_Number"/>
    <s v="E06000021"/>
    <x v="123"/>
    <s v="Financial year"/>
    <s v="2018/19"/>
    <s v="Children in households suffering domestic abuse"/>
    <x v="26"/>
    <s v="Number"/>
    <n v="1247"/>
    <n v="57549"/>
    <m/>
    <s v="21.7 per 1000 0-17 yr olds"/>
    <x v="3271"/>
    <n v="0"/>
  </r>
  <r>
    <s v="E06000054_CIN episodes where a child has domestic abuse identified as a factor at CIN assessment (excluding looked after children)_Number"/>
    <s v="E06000054"/>
    <x v="145"/>
    <s v="Financial year"/>
    <s v="2018/19"/>
    <s v="Children in households suffering domestic abuse"/>
    <x v="26"/>
    <s v="Number"/>
    <n v="1562"/>
    <n v="105692"/>
    <m/>
    <s v="14.8 per 1000 0-17 yr olds"/>
    <x v="3272"/>
    <n v="0"/>
  </r>
  <r>
    <s v="E06000030_CIN episodes where a child has domestic abuse identified as a factor at CIN assessment (excluding looked after children)_Number"/>
    <s v="E06000030"/>
    <x v="128"/>
    <s v="Financial year"/>
    <s v="2018/19"/>
    <s v="Children in households suffering domestic abuse"/>
    <x v="26"/>
    <s v="Number"/>
    <n v="772"/>
    <n v="50239"/>
    <m/>
    <s v="15.4 per 1000 0-17 yr olds"/>
    <x v="3273"/>
    <n v="0"/>
  </r>
  <r>
    <s v="E06000036_CIN episodes where a child has domestic abuse identified as a factor at CIN assessment (excluding looked after children)_Number"/>
    <s v="E06000036"/>
    <x v="11"/>
    <s v="Financial year"/>
    <s v="2018/19"/>
    <s v="Children in households suffering domestic abuse"/>
    <x v="26"/>
    <s v="Number"/>
    <n v="450"/>
    <n v="28336"/>
    <m/>
    <s v="15.9 per 1000 0-17 yr olds"/>
    <x v="3274"/>
    <n v="0"/>
  </r>
  <r>
    <s v="E06000040_CIN episodes where a child has domestic abuse identified as a factor at CIN assessment (excluding looked after children)_Number"/>
    <s v="E06000040"/>
    <x v="146"/>
    <s v="Financial year"/>
    <s v="2018/19"/>
    <s v="Children in households suffering domestic abuse"/>
    <x v="26"/>
    <s v="Number"/>
    <n v="219"/>
    <n v="34604"/>
    <m/>
    <s v="6.3 per 1000 0-17 yr olds"/>
    <x v="3275"/>
    <n v="0"/>
  </r>
  <r>
    <s v="E06000037_CIN episodes where a child has domestic abuse identified as a factor at CIN assessment (excluding looked after children)_Number"/>
    <s v="E06000037"/>
    <x v="141"/>
    <s v="Financial year"/>
    <s v="2018/19"/>
    <s v="Children in households suffering domestic abuse"/>
    <x v="26"/>
    <s v="Number"/>
    <n v="493"/>
    <n v="35623"/>
    <m/>
    <s v="13.8 per 1000 0-17 yr olds"/>
    <x v="3276"/>
    <n v="0"/>
  </r>
  <r>
    <s v="E06000038_CIN episodes where a child has domestic abuse identified as a factor at CIN assessment (excluding looked after children)_Number"/>
    <s v="E06000038"/>
    <x v="99"/>
    <s v="Financial year"/>
    <s v="2018/19"/>
    <s v="Children in households suffering domestic abuse"/>
    <x v="26"/>
    <s v="Number"/>
    <n v="987"/>
    <n v="37080"/>
    <m/>
    <s v="26.6 per 1000 0-17 yr olds"/>
    <x v="3277"/>
    <n v="0"/>
  </r>
  <r>
    <s v="E06000039_CIN episodes where a child has domestic abuse identified as a factor at CIN assessment (excluding looked after children)_Number"/>
    <s v="E06000039"/>
    <x v="111"/>
    <s v="Financial year"/>
    <s v="2018/19"/>
    <s v="Children in households suffering domestic abuse"/>
    <x v="26"/>
    <s v="Number"/>
    <n v="594"/>
    <n v="42699"/>
    <m/>
    <s v="13.9 per 1000 0-17 yr olds"/>
    <x v="3278"/>
    <n v="0"/>
  </r>
  <r>
    <s v="E06000041_CIN episodes where a child has domestic abuse identified as a factor at CIN assessment (excluding looked after children)_Number"/>
    <s v="E06000041"/>
    <x v="148"/>
    <s v="Financial year"/>
    <s v="2018/19"/>
    <s v="Children in households suffering domestic abuse"/>
    <x v="26"/>
    <s v="Number"/>
    <n v="654"/>
    <n v="39532"/>
    <m/>
    <s v="16.5 per 1000 0-17 yr olds"/>
    <x v="3279"/>
    <n v="0"/>
  </r>
  <r>
    <s v="E10000003_CIN episodes where a child has domestic abuse identified as a factor at CIN assessment (excluding looked after children)_Number"/>
    <s v="E10000003"/>
    <x v="20"/>
    <s v="Financial year"/>
    <s v="2018/19"/>
    <s v="Children in households suffering domestic abuse"/>
    <x v="26"/>
    <s v="Number"/>
    <n v="1815"/>
    <n v="135719"/>
    <m/>
    <s v="13.4 per 1000 0-17 yr olds"/>
    <x v="3280"/>
    <n v="0"/>
  </r>
  <r>
    <s v="E06000031_CIN episodes where a child has domestic abuse identified as a factor at CIN assessment (excluding looked after children)_Number"/>
    <s v="E06000031"/>
    <x v="95"/>
    <s v="Financial year"/>
    <s v="2018/19"/>
    <s v="Children in households suffering domestic abuse"/>
    <x v="26"/>
    <s v="Number"/>
    <n v="997"/>
    <n v="51137"/>
    <m/>
    <s v="19.5 per 1000 0-17 yr olds"/>
    <x v="3281"/>
    <n v="0"/>
  </r>
  <r>
    <s v="E06000006_CIN episodes where a child has domestic abuse identified as a factor at CIN assessment (excluding looked after children)_Number"/>
    <s v="E06000006"/>
    <x v="47"/>
    <s v="Financial year"/>
    <s v="2018/19"/>
    <s v="Children in households suffering domestic abuse"/>
    <x v="26"/>
    <s v="Number"/>
    <n v="590"/>
    <n v="28617"/>
    <m/>
    <s v="20.6 per 1000 0-17 yr olds"/>
    <x v="3282"/>
    <n v="0"/>
  </r>
  <r>
    <s v="E06000007_CIN episodes where a child has domestic abuse identified as a factor at CIN assessment (excluding looked after children)_Number"/>
    <s v="E06000007"/>
    <x v="139"/>
    <s v="Financial year"/>
    <s v="2018/19"/>
    <s v="Children in households suffering domestic abuse"/>
    <x v="26"/>
    <s v="Number"/>
    <n v="549"/>
    <n v="44484"/>
    <m/>
    <s v="12.3 per 1000 0-17 yr olds"/>
    <x v="3283"/>
    <n v="0"/>
  </r>
  <r>
    <s v="E10000008_CIN episodes where a child has domestic abuse identified as a factor at CIN assessment (excluding looked after children)_Number"/>
    <s v="E10000008"/>
    <x v="33"/>
    <s v="Financial year"/>
    <s v="2018/19"/>
    <s v="Children in households suffering domestic abuse"/>
    <x v="26"/>
    <s v="Number"/>
    <n v="1609"/>
    <n v="145878"/>
    <m/>
    <s v="11 per 1000 0-17 yr olds"/>
    <x v="3284"/>
    <n v="0"/>
  </r>
  <r>
    <s v="E06000026_CIN episodes where a child has domestic abuse identified as a factor at CIN assessment (excluding looked after children)_Number"/>
    <s v="E06000026"/>
    <x v="96"/>
    <s v="Financial year"/>
    <s v="2018/19"/>
    <s v="Children in households suffering domestic abuse"/>
    <x v="26"/>
    <s v="Number"/>
    <n v="1080"/>
    <n v="52552"/>
    <m/>
    <s v="20.6 per 1000 0-17 yr olds"/>
    <x v="3285"/>
    <n v="0"/>
  </r>
  <r>
    <s v="E06000027_CIN episodes where a child has domestic abuse identified as a factor at CIN assessment (excluding looked after children)_Number"/>
    <s v="E06000027"/>
    <x v="132"/>
    <s v="Financial year"/>
    <s v="2018/19"/>
    <s v="Children in households suffering domestic abuse"/>
    <x v="26"/>
    <s v="Number"/>
    <n v="500"/>
    <n v="25423"/>
    <m/>
    <s v="19.7 per 1000 0-17 yr olds"/>
    <x v="3286"/>
    <n v="0"/>
  </r>
  <r>
    <s v="E10000012_CIN episodes where a child has domestic abuse identified as a factor at CIN assessment (excluding looked after children)_Number"/>
    <s v="E10000012"/>
    <x v="42"/>
    <s v="Financial year"/>
    <s v="2018/19"/>
    <s v="Children in households suffering domestic abuse"/>
    <x v="26"/>
    <s v="Number"/>
    <n v="2556"/>
    <n v="311172"/>
    <m/>
    <s v="8.2 per 1000 0-17 yr olds"/>
    <x v="3287"/>
    <n v="0"/>
  </r>
  <r>
    <s v="E06000033_CIN episodes where a child has domestic abuse identified as a factor at CIN assessment (excluding looked after children)_Number"/>
    <s v="E06000033"/>
    <x v="117"/>
    <s v="Financial year"/>
    <s v="2018/19"/>
    <s v="Children in households suffering domestic abuse"/>
    <x v="26"/>
    <s v="Number"/>
    <n v="602"/>
    <n v="39540"/>
    <m/>
    <s v="15.2 per 1000 0-17 yr olds"/>
    <x v="3288"/>
    <n v="0"/>
  </r>
  <r>
    <s v="E06000034_CIN episodes where a child has domestic abuse identified as a factor at CIN assessment (excluding looked after children)_Number"/>
    <s v="E06000034"/>
    <x v="131"/>
    <s v="Financial year"/>
    <s v="2018/19"/>
    <s v="Children in households suffering domestic abuse"/>
    <x v="26"/>
    <s v="Number"/>
    <n v="1026"/>
    <n v="43762"/>
    <m/>
    <s v="23.4 per 1000 0-17 yr olds"/>
    <x v="3289"/>
    <n v="0"/>
  </r>
  <r>
    <s v="E06000019_CIN episodes where a child has domestic abuse identified as a factor at CIN assessment (excluding looked after children)_Number"/>
    <s v="E06000019"/>
    <x v="54"/>
    <s v="Financial year"/>
    <s v="2018/19"/>
    <s v="Children in households suffering domestic abuse"/>
    <x v="26"/>
    <s v="Number"/>
    <n v="408"/>
    <n v="36103"/>
    <m/>
    <s v="11.3 per 1000 0-17 yr olds"/>
    <x v="3290"/>
    <n v="0"/>
  </r>
  <r>
    <s v="E10000034_CIN episodes where a child has domestic abuse identified as a factor at CIN assessment (excluding looked after children)_Number"/>
    <s v="E10000034"/>
    <x v="150"/>
    <s v="Financial year"/>
    <s v="2018/19"/>
    <s v="Children in households suffering domestic abuse"/>
    <x v="26"/>
    <s v="Number"/>
    <n v="1439"/>
    <n v="117783"/>
    <m/>
    <s v="12.2 per 1000 0-17 yr olds"/>
    <x v="3291"/>
    <n v="0"/>
  </r>
  <r>
    <s v="E10000016_CIN episodes where a child has domestic abuse identified as a factor at CIN assessment (excluding looked after children)_Number"/>
    <s v="E10000016"/>
    <x v="62"/>
    <s v="Financial year"/>
    <s v="2018/19"/>
    <s v="Children in households suffering domestic abuse"/>
    <x v="26"/>
    <s v="Number"/>
    <n v="7172"/>
    <n v="340140"/>
    <m/>
    <s v="21.1 per 1000 0-17 yr olds"/>
    <x v="3292"/>
    <n v="0"/>
  </r>
  <r>
    <s v="E06000035_CIN episodes where a child has domestic abuse identified as a factor at CIN assessment (excluding looked after children)_Number"/>
    <s v="E06000035"/>
    <x v="77"/>
    <s v="Financial year"/>
    <s v="2018/19"/>
    <s v="Children in households suffering domestic abuse"/>
    <x v="26"/>
    <s v="Number"/>
    <n v="1457"/>
    <n v="64391"/>
    <m/>
    <s v="22.6 per 1000 0-17 yr olds"/>
    <x v="3293"/>
    <n v="0"/>
  </r>
  <r>
    <s v="E10000017_CIN episodes where a child has domestic abuse identified as a factor at CIN assessment (excluding looked after children)_Number"/>
    <s v="E10000017"/>
    <x v="68"/>
    <s v="Financial year"/>
    <s v="2018/19"/>
    <s v="Children in households suffering domestic abuse"/>
    <x v="26"/>
    <s v="Number"/>
    <n v="4166"/>
    <n v="249727"/>
    <m/>
    <s v="16.7 per 1000 0-17 yr olds"/>
    <x v="3294"/>
    <n v="0"/>
  </r>
  <r>
    <s v="E06000008_CIN episodes where a child has domestic abuse identified as a factor at CIN assessment (excluding looked after children)_Number"/>
    <s v="E06000008"/>
    <x v="7"/>
    <s v="Financial year"/>
    <s v="2018/19"/>
    <s v="Children in households suffering domestic abuse"/>
    <x v="26"/>
    <s v="Number"/>
    <n v="961"/>
    <n v="38481"/>
    <m/>
    <s v="25 per 1000 0-17 yr olds"/>
    <x v="3295"/>
    <n v="0"/>
  </r>
  <r>
    <s v="E06000009_CIN episodes where a child has domestic abuse identified as a factor at CIN assessment (excluding looked after children)_Number"/>
    <s v="E06000009"/>
    <x v="8"/>
    <s v="Financial year"/>
    <s v="2018/19"/>
    <s v="Children in households suffering domestic abuse"/>
    <x v="26"/>
    <s v="Number"/>
    <n v="901"/>
    <n v="28904"/>
    <m/>
    <s v="31.2 per 1000 0-17 yr olds"/>
    <x v="3296"/>
    <n v="0"/>
  </r>
  <r>
    <s v="E10000024_CIN episodes where a child has domestic abuse identified as a factor at CIN assessment (excluding looked after children)_Number"/>
    <s v="E10000024"/>
    <x v="92"/>
    <s v="Financial year"/>
    <s v="2018/19"/>
    <s v="Children in households suffering domestic abuse"/>
    <x v="26"/>
    <s v="Number"/>
    <n v="3662"/>
    <n v="166542"/>
    <m/>
    <s v="22 per 1000 0-17 yr olds"/>
    <x v="3297"/>
    <n v="0"/>
  </r>
  <r>
    <s v="E06000018_CIN episodes where a child has domestic abuse identified as a factor at CIN assessment (excluding looked after children)_Number"/>
    <s v="E06000018"/>
    <x v="91"/>
    <s v="Financial year"/>
    <s v="2018/19"/>
    <s v="Children in households suffering domestic abuse"/>
    <x v="26"/>
    <s v="Number"/>
    <n v="1344"/>
    <n v="68651"/>
    <m/>
    <s v="19.6 per 1000 0-17 yr olds"/>
    <x v="3298"/>
    <n v="0"/>
  </r>
  <r>
    <s v="E06000051_CIN episodes where a child has domestic abuse identified as a factor at CIN assessment (excluding looked after children)_Number"/>
    <s v="E06000051"/>
    <x v="110"/>
    <s v="Financial year"/>
    <s v="2018/19"/>
    <s v="Children in households suffering domestic abuse"/>
    <x v="26"/>
    <s v="Number"/>
    <n v="674"/>
    <n v="59839"/>
    <m/>
    <s v="11.3 per 1000 0-17 yr olds"/>
    <x v="3299"/>
    <n v="0"/>
  </r>
  <r>
    <s v="E06000020_CIN episodes where a child has domestic abuse identified as a factor at CIN assessment (excluding looked after children)_Number"/>
    <s v="E06000020"/>
    <x v="130"/>
    <s v="Financial year"/>
    <s v="2018/19"/>
    <s v="Children in households suffering domestic abuse"/>
    <x v="26"/>
    <s v="Number"/>
    <n v="619"/>
    <n v="40620"/>
    <m/>
    <s v="15.2 per 1000 0-17 yr olds"/>
    <x v="3300"/>
    <n v="0"/>
  </r>
  <r>
    <s v="E06000049_CIN episodes where a child has domestic abuse identified as a factor at CIN assessment (excluding looked after children)_Number"/>
    <s v="E06000049"/>
    <x v="23"/>
    <s v="Financial year"/>
    <s v="2018/19"/>
    <s v="Children in households suffering domestic abuse"/>
    <x v="26"/>
    <s v="Number"/>
    <n v="753"/>
    <n v="76523"/>
    <m/>
    <s v="9.8 per 1000 0-17 yr olds"/>
    <x v="3301"/>
    <n v="0"/>
  </r>
  <r>
    <s v="E06000050_CIN episodes where a child has domestic abuse identified as a factor at CIN assessment (excluding looked after children)_Number"/>
    <s v="E06000050"/>
    <x v="152"/>
    <s v="Financial year"/>
    <s v="2018/19"/>
    <s v="Children in households suffering domestic abuse"/>
    <x v="26"/>
    <s v="Number"/>
    <n v="973"/>
    <n v="68054"/>
    <m/>
    <s v="14.3 per 1000 0-17 yr olds"/>
    <x v="3302"/>
    <n v="0"/>
  </r>
  <r>
    <s v="E06000052_CIN episodes where a child has domestic abuse identified as a factor at CIN assessment (excluding looked after children)_Number"/>
    <s v="E06000052"/>
    <x v="26"/>
    <s v="Financial year"/>
    <s v="2018/19"/>
    <s v="Children in households suffering domestic abuse"/>
    <x v="26"/>
    <s v="Number"/>
    <n v="1081"/>
    <n v="107810"/>
    <m/>
    <s v="10 per 1000 0-17 yr olds"/>
    <x v="3303"/>
    <n v="0"/>
  </r>
  <r>
    <s v="E10000006_CIN episodes where a child has domestic abuse identified as a factor at CIN assessment (excluding looked after children)_Number"/>
    <s v="E10000006"/>
    <x v="29"/>
    <s v="Financial year"/>
    <s v="2018/19"/>
    <s v="Children in households suffering domestic abuse"/>
    <x v="26"/>
    <s v="Number"/>
    <n v="1149"/>
    <n v="92500"/>
    <m/>
    <s v="12.4 per 1000 0-17 yr olds"/>
    <x v="3304"/>
    <n v="0"/>
  </r>
  <r>
    <s v="E10000013_CIN episodes where a child has domestic abuse identified as a factor at CIN assessment (excluding looked after children)_Number"/>
    <s v="E10000013"/>
    <x v="44"/>
    <s v="Financial year"/>
    <s v="2018/19"/>
    <s v="Children in households suffering domestic abuse"/>
    <x v="26"/>
    <s v="Number"/>
    <n v="2160"/>
    <n v="128136"/>
    <m/>
    <s v="16.9 per 1000 0-17 yr olds"/>
    <x v="3305"/>
    <n v="0"/>
  </r>
  <r>
    <s v="E10000015_CIN episodes where a child has domestic abuse identified as a factor at CIN assessment (excluding looked after children)_Number"/>
    <s v="E10000015"/>
    <x v="55"/>
    <s v="Financial year"/>
    <s v="2018/19"/>
    <s v="Children in households suffering domestic abuse"/>
    <x v="26"/>
    <s v="Number"/>
    <n v="1964"/>
    <n v="271005"/>
    <m/>
    <s v="7.2 per 1000 0-17 yr olds"/>
    <x v="3306"/>
    <n v="0"/>
  </r>
  <r>
    <s v="E06000046_CIN episodes where a child has domestic abuse identified as a factor at CIN assessment (excluding looked after children)_Number"/>
    <s v="E06000046"/>
    <x v="58"/>
    <s v="Financial year"/>
    <s v="2018/19"/>
    <s v="Children in households suffering domestic abuse"/>
    <x v="26"/>
    <s v="Number"/>
    <n v="345"/>
    <n v="24869"/>
    <m/>
    <s v="13.9 per 1000 0-17 yr olds"/>
    <x v="3307"/>
    <n v="0"/>
  </r>
  <r>
    <s v="E10000019_CIN episodes where a child has domestic abuse identified as a factor at CIN assessment (excluding looked after children)_Number"/>
    <s v="E10000019"/>
    <x v="73"/>
    <s v="Financial year"/>
    <s v="2018/19"/>
    <s v="Children in households suffering domestic abuse"/>
    <x v="26"/>
    <s v="Number"/>
    <n v="2462"/>
    <n v="145641"/>
    <m/>
    <s v="16.9 per 1000 0-17 yr olds"/>
    <x v="3308"/>
    <n v="0"/>
  </r>
  <r>
    <s v="E10000020_CIN episodes where a child has domestic abuse identified as a factor at CIN assessment (excluding looked after children)_Number"/>
    <s v="E10000020"/>
    <x v="83"/>
    <s v="Financial year"/>
    <s v="2018/19"/>
    <s v="Children in households suffering domestic abuse"/>
    <x v="26"/>
    <s v="Number"/>
    <n v="2018"/>
    <n v="170810"/>
    <m/>
    <s v="11.8 per 1000 0-17 yr olds"/>
    <x v="3309"/>
    <n v="0"/>
  </r>
  <r>
    <s v="E10000021_CIN episodes where a child has domestic abuse identified as a factor at CIN assessment (excluding looked after children)_Number"/>
    <s v="E10000021"/>
    <x v="89"/>
    <s v="Financial year"/>
    <s v="2018/19"/>
    <s v="Children in households suffering domestic abuse"/>
    <x v="26"/>
    <s v="Number"/>
    <n v="2060"/>
    <n v="170235"/>
    <m/>
    <s v="12.1 per 1000 0-17 yr olds"/>
    <x v="3310"/>
    <n v="0"/>
  </r>
  <r>
    <s v="E06000048_CIN episodes where a child has domestic abuse identified as a factor at CIN assessment (excluding looked after children)_Number"/>
    <s v="E06000048"/>
    <x v="90"/>
    <s v="Financial year"/>
    <s v="2018/19"/>
    <s v="Children in households suffering domestic abuse"/>
    <x v="26"/>
    <s v="Number"/>
    <n v="1007"/>
    <n v="59011"/>
    <m/>
    <s v="17.1 per 1000 0-17 yr olds"/>
    <x v="3311"/>
    <n v="0"/>
  </r>
  <r>
    <s v="E10000025_CIN episodes where a child has domestic abuse identified as a factor at CIN assessment (excluding looked after children)_Number"/>
    <s v="E10000025"/>
    <x v="94"/>
    <s v="Financial year"/>
    <s v="2018/19"/>
    <s v="Children in households suffering domestic abuse"/>
    <x v="26"/>
    <s v="Number"/>
    <n v="1650"/>
    <n v="144788"/>
    <m/>
    <s v="11.4 per 1000 0-17 yr olds"/>
    <x v="3312"/>
    <n v="0"/>
  </r>
  <r>
    <s v="E10000027_CIN episodes where a child has domestic abuse identified as a factor at CIN assessment (excluding looked after children)_Number"/>
    <s v="E10000027"/>
    <x v="113"/>
    <s v="Financial year"/>
    <s v="2018/19"/>
    <s v="Children in households suffering domestic abuse"/>
    <x v="26"/>
    <s v="Number"/>
    <n v="1210"/>
    <n v="110700"/>
    <m/>
    <s v="10.9 per 1000 0-17 yr olds"/>
    <x v="3313"/>
    <n v="0"/>
  </r>
  <r>
    <s v="E10000029_CIN episodes where a child has domestic abuse identified as a factor at CIN assessment (excluding looked after children)_Number"/>
    <s v="E10000029"/>
    <x v="124"/>
    <s v="Financial year"/>
    <s v="2018/19"/>
    <s v="Children in households suffering domestic abuse"/>
    <x v="26"/>
    <s v="Number"/>
    <n v="1785"/>
    <n v="152752"/>
    <m/>
    <s v="11.7 per 1000 0-17 yr olds"/>
    <x v="3314"/>
    <n v="0"/>
  </r>
  <r>
    <s v="E10000030_CIN episodes where a child has domestic abuse identified as a factor at CIN assessment (excluding looked after children)_Number"/>
    <s v="E10000030"/>
    <x v="126"/>
    <s v="Financial year"/>
    <s v="2018/19"/>
    <s v="Children in households suffering domestic abuse"/>
    <x v="26"/>
    <s v="Number"/>
    <n v="3485"/>
    <n v="261905"/>
    <m/>
    <s v="13.3 per 1000 0-17 yr olds"/>
    <x v="3315"/>
    <n v="0"/>
  </r>
  <r>
    <s v="E10000031_CIN episodes where a child has domestic abuse identified as a factor at CIN assessment (excluding looked after children)_Number"/>
    <s v="E10000031"/>
    <x v="140"/>
    <s v="Financial year"/>
    <s v="2018/19"/>
    <s v="Children in households suffering domestic abuse"/>
    <x v="26"/>
    <s v="Number"/>
    <n v="1416"/>
    <n v="115928"/>
    <m/>
    <s v="12.2 per 1000 0-17 yr olds"/>
    <x v="3316"/>
    <n v="0"/>
  </r>
  <r>
    <s v="E10000032_CIN episodes where a child has domestic abuse identified as a factor at CIN assessment (excluding looked after children)_Number"/>
    <s v="E10000032"/>
    <x v="142"/>
    <s v="Financial year"/>
    <s v="2018/19"/>
    <s v="Children in households suffering domestic abuse"/>
    <x v="26"/>
    <s v="Number"/>
    <n v="3180"/>
    <n v="174672"/>
    <m/>
    <s v="18.2 per 1000 0-17 yr olds"/>
    <x v="3317"/>
    <n v="0"/>
  </r>
  <r>
    <s v="NA_CIN episodes where a child has domestic abuse identified as a factor at CIN assessment (excluding looked after children)_Number"/>
    <s v="NA"/>
    <x v="164"/>
    <s v="Financial year"/>
    <s v="2018/19"/>
    <s v="Children in households suffering domestic abuse"/>
    <x v="26"/>
    <s v="Number"/>
    <n v="174051"/>
    <n v="11954618"/>
    <m/>
    <s v="14.6 per 1000 0-17 yr olds"/>
    <x v="3318"/>
    <n v="0"/>
  </r>
  <r>
    <s v="E09000001_CIN episodes where a child has mental health of parent/someone else in household identified as a factor at CIN assessment (excluding looked after children)_Number"/>
    <s v="E09000001"/>
    <x v="25"/>
    <s v="Financial year"/>
    <s v="2018/19"/>
    <s v="Children in households suffering from mental health problems"/>
    <x v="27"/>
    <s v="Number"/>
    <n v="5"/>
    <n v="1453"/>
    <m/>
    <s v="3.4 per 1000 0-17 yr olds"/>
    <x v="3319"/>
    <n v="1"/>
  </r>
  <r>
    <s v="E09000007_CIN episodes where a child has mental health of parent/someone else in household identified as a factor at CIN assessment (excluding looked after children)_Number"/>
    <s v="E09000007"/>
    <x v="21"/>
    <s v="Financial year"/>
    <s v="2018/19"/>
    <s v="Children in households suffering from mental health problems"/>
    <x v="27"/>
    <s v="Number"/>
    <n v="333"/>
    <n v="50983"/>
    <m/>
    <s v="6.5 per 1000 0-17 yr olds"/>
    <x v="3320"/>
    <n v="0"/>
  </r>
  <r>
    <s v="E09000011_CIN episodes where a child has mental health of parent/someone else in household identified as a factor at CIN assessment (excluding looked after children)_Number"/>
    <s v="E09000011"/>
    <x v="45"/>
    <s v="Financial year"/>
    <s v="2018/19"/>
    <s v="Children in households suffering from mental health problems"/>
    <x v="27"/>
    <s v="Number"/>
    <n v="801"/>
    <n v="68917"/>
    <m/>
    <s v="11.6 per 1000 0-17 yr olds"/>
    <x v="3321"/>
    <n v="0"/>
  </r>
  <r>
    <s v="E09000012_CIN episodes where a child has mental health of parent/someone else in household identified as a factor at CIN assessment (excluding looked after children)_Number"/>
    <s v="E09000012"/>
    <x v="46"/>
    <s v="Financial year"/>
    <s v="2018/19"/>
    <s v="Children in households suffering from mental health problems"/>
    <x v="27"/>
    <s v="Number"/>
    <n v="821"/>
    <n v="63655"/>
    <m/>
    <s v="12.9 per 1000 0-17 yr olds"/>
    <x v="3322"/>
    <n v="0"/>
  </r>
  <r>
    <s v="E09000013_CIN episodes where a child has mental health of parent/someone else in household identified as a factor at CIN assessment (excluding looked after children)_Number"/>
    <s v="E09000013"/>
    <x v="48"/>
    <s v="Financial year"/>
    <s v="2018/19"/>
    <s v="Children in households suffering from mental health problems"/>
    <x v="27"/>
    <s v="Number"/>
    <n v="288"/>
    <n v="36898"/>
    <m/>
    <s v="7.8 per 1000 0-17 yr olds"/>
    <x v="3323"/>
    <n v="0"/>
  </r>
  <r>
    <s v="E09000019_CIN episodes where a child has mental health of parent/someone else in household identified as a factor at CIN assessment (excluding looked after children)_Number"/>
    <s v="E09000019"/>
    <x v="60"/>
    <s v="Financial year"/>
    <s v="2018/19"/>
    <s v="Children in households suffering from mental health problems"/>
    <x v="27"/>
    <s v="Number"/>
    <n v="740"/>
    <n v="42098"/>
    <m/>
    <s v="17.6 per 1000 0-17 yr olds"/>
    <x v="3324"/>
    <n v="0"/>
  </r>
  <r>
    <s v="E09000020_CIN episodes where a child has mental health of parent/someone else in household identified as a factor at CIN assessment (excluding looked after children)_Number"/>
    <s v="E09000020"/>
    <x v="61"/>
    <s v="Financial year"/>
    <s v="2018/19"/>
    <s v="Children in households suffering from mental health problems"/>
    <x v="27"/>
    <s v="Number"/>
    <n v="221"/>
    <n v="28678"/>
    <m/>
    <s v="7.7 per 1000 0-17 yr olds"/>
    <x v="3325"/>
    <n v="0"/>
  </r>
  <r>
    <s v="E09000022_CIN episodes where a child has mental health of parent/someone else in household identified as a factor at CIN assessment (excluding looked after children)_Number"/>
    <s v="E09000022"/>
    <x v="67"/>
    <s v="Financial year"/>
    <s v="2018/19"/>
    <s v="Children in households suffering from mental health problems"/>
    <x v="27"/>
    <s v="Number"/>
    <n v="634"/>
    <n v="62629"/>
    <m/>
    <s v="10.1 per 1000 0-17 yr olds"/>
    <x v="3326"/>
    <n v="0"/>
  </r>
  <r>
    <s v="E09000023_CIN episodes where a child has mental health of parent/someone else in household identified as a factor at CIN assessment (excluding looked after children)_Number"/>
    <s v="E09000023"/>
    <x v="72"/>
    <s v="Financial year"/>
    <s v="2018/19"/>
    <s v="Children in households suffering from mental health problems"/>
    <x v="27"/>
    <s v="Number"/>
    <n v="751"/>
    <n v="68458"/>
    <m/>
    <s v="11 per 1000 0-17 yr olds"/>
    <x v="3327"/>
    <n v="0"/>
  </r>
  <r>
    <s v="E09000028_CIN episodes where a child has mental health of parent/someone else in household identified as a factor at CIN assessment (excluding looked after children)_Number"/>
    <s v="E09000028"/>
    <x v="118"/>
    <s v="Financial year"/>
    <s v="2018/19"/>
    <s v="Children in households suffering from mental health problems"/>
    <x v="27"/>
    <s v="Number"/>
    <n v="687"/>
    <n v="65121"/>
    <m/>
    <s v="10.5 per 1000 0-17 yr olds"/>
    <x v="3328"/>
    <n v="0"/>
  </r>
  <r>
    <s v="E09000030_CIN episodes where a child has mental health of parent/someone else in household identified as a factor at CIN assessment (excluding looked after children)_Number"/>
    <s v="E09000030"/>
    <x v="133"/>
    <s v="Financial year"/>
    <s v="2018/19"/>
    <s v="Children in households suffering from mental health problems"/>
    <x v="27"/>
    <s v="Number"/>
    <n v="745"/>
    <n v="70973"/>
    <m/>
    <s v="10.5 per 1000 0-17 yr olds"/>
    <x v="3329"/>
    <n v="0"/>
  </r>
  <r>
    <s v="E09000032_CIN episodes where a child has mental health of parent/someone else in household identified as a factor at CIN assessment (excluding looked after children)_Number"/>
    <s v="E09000032"/>
    <x v="138"/>
    <s v="Financial year"/>
    <s v="2018/19"/>
    <s v="Children in households suffering from mental health problems"/>
    <x v="27"/>
    <s v="Number"/>
    <n v="313"/>
    <n v="63840"/>
    <m/>
    <s v="4.9 per 1000 0-17 yr olds"/>
    <x v="3330"/>
    <n v="0"/>
  </r>
  <r>
    <s v="E09000033_CIN episodes where a child has mental health of parent/someone else in household identified as a factor at CIN assessment (excluding looked after children)_Number"/>
    <s v="E09000033"/>
    <x v="143"/>
    <s v="Financial year"/>
    <s v="2018/19"/>
    <s v="Children in households suffering from mental health problems"/>
    <x v="27"/>
    <s v="Number"/>
    <n v="213"/>
    <n v="47445"/>
    <m/>
    <s v="4.5 per 1000 0-17 yr olds"/>
    <x v="3331"/>
    <n v="0"/>
  </r>
  <r>
    <s v="E09000002_CIN episodes where a child has mental health of parent/someone else in household identified as a factor at CIN assessment (excluding looked after children)_Number"/>
    <s v="E09000002"/>
    <x v="0"/>
    <s v="Financial year"/>
    <s v="2018/19"/>
    <s v="Children in households suffering from mental health problems"/>
    <x v="27"/>
    <s v="Number"/>
    <n v="705"/>
    <n v="63401"/>
    <m/>
    <s v="11.1 per 1000 0-17 yr olds"/>
    <x v="3332"/>
    <n v="0"/>
  </r>
  <r>
    <s v="E09000003_CIN episodes where a child has mental health of parent/someone else in household identified as a factor at CIN assessment (excluding looked after children)_Number"/>
    <s v="E09000003"/>
    <x v="1"/>
    <s v="Financial year"/>
    <s v="2018/19"/>
    <s v="Children in households suffering from mental health problems"/>
    <x v="27"/>
    <s v="Number"/>
    <n v="663"/>
    <n v="92701"/>
    <m/>
    <s v="7.2 per 1000 0-17 yr olds"/>
    <x v="3333"/>
    <n v="0"/>
  </r>
  <r>
    <s v="E09000004_CIN episodes where a child has mental health of parent/someone else in household identified as a factor at CIN assessment (excluding looked after children)_Number"/>
    <s v="E09000004"/>
    <x v="5"/>
    <s v="Financial year"/>
    <s v="2018/19"/>
    <s v="Children in households suffering from mental health problems"/>
    <x v="27"/>
    <s v="Number"/>
    <n v="589"/>
    <n v="56853"/>
    <m/>
    <s v="10.4 per 1000 0-17 yr olds"/>
    <x v="3334"/>
    <n v="0"/>
  </r>
  <r>
    <s v="E09000005_CIN episodes where a child has mental health of parent/someone else in household identified as a factor at CIN assessment (excluding looked after children)_Number"/>
    <s v="E09000005"/>
    <x v="13"/>
    <s v="Financial year"/>
    <s v="2018/19"/>
    <s v="Children in households suffering from mental health problems"/>
    <x v="27"/>
    <s v="Number"/>
    <n v="490"/>
    <n v="77893"/>
    <m/>
    <s v="6.3 per 1000 0-17 yr olds"/>
    <x v="3335"/>
    <n v="0"/>
  </r>
  <r>
    <s v="E09000006_CIN episodes where a child has mental health of parent/someone else in household identified as a factor at CIN assessment (excluding looked after children)_Number"/>
    <s v="E09000006"/>
    <x v="16"/>
    <s v="Financial year"/>
    <s v="2018/19"/>
    <s v="Children in households suffering from mental health problems"/>
    <x v="27"/>
    <s v="Number"/>
    <n v="927"/>
    <n v="75055"/>
    <m/>
    <s v="12.4 per 1000 0-17 yr olds"/>
    <x v="3336"/>
    <n v="0"/>
  </r>
  <r>
    <s v="E09000008_CIN episodes where a child has mental health of parent/someone else in household identified as a factor at CIN assessment (excluding looked after children)_Number"/>
    <s v="E09000008"/>
    <x v="28"/>
    <s v="Financial year"/>
    <s v="2018/19"/>
    <s v="Children in households suffering from mental health problems"/>
    <x v="27"/>
    <s v="Number"/>
    <n v="705"/>
    <n v="94702"/>
    <m/>
    <s v="7.4 per 1000 0-17 yr olds"/>
    <x v="3337"/>
    <n v="0"/>
  </r>
  <r>
    <s v="E09000009_CIN episodes where a child has mental health of parent/someone else in household identified as a factor at CIN assessment (excluding looked after children)_Number"/>
    <s v="E09000009"/>
    <x v="38"/>
    <s v="Financial year"/>
    <s v="2018/19"/>
    <s v="Children in households suffering from mental health problems"/>
    <x v="27"/>
    <s v="Number"/>
    <n v="455"/>
    <n v="81732"/>
    <m/>
    <s v="5.6 per 1000 0-17 yr olds"/>
    <x v="3338"/>
    <n v="0"/>
  </r>
  <r>
    <s v="E09000010_CIN episodes where a child has mental health of parent/someone else in household identified as a factor at CIN assessment (excluding looked after children)_Number"/>
    <s v="E09000010"/>
    <x v="41"/>
    <s v="Financial year"/>
    <s v="2018/19"/>
    <s v="Children in households suffering from mental health problems"/>
    <x v="27"/>
    <s v="Number"/>
    <n v="1064"/>
    <n v="84497"/>
    <m/>
    <s v="12.6 per 1000 0-17 yr olds"/>
    <x v="3339"/>
    <n v="0"/>
  </r>
  <r>
    <s v="E09000014_CIN episodes where a child has mental health of parent/someone else in household identified as a factor at CIN assessment (excluding looked after children)_Number"/>
    <s v="E09000014"/>
    <x v="50"/>
    <s v="Financial year"/>
    <s v="2018/19"/>
    <s v="Children in households suffering from mental health problems"/>
    <x v="27"/>
    <s v="Number"/>
    <n v="326"/>
    <n v="60398"/>
    <m/>
    <s v="5.4 per 1000 0-17 yr olds"/>
    <x v="3340"/>
    <n v="0"/>
  </r>
  <r>
    <s v="E09000015_CIN episodes where a child has mental health of parent/someone else in household identified as a factor at CIN assessment (excluding looked after children)_Number"/>
    <s v="E09000015"/>
    <x v="51"/>
    <s v="Financial year"/>
    <s v="2018/19"/>
    <s v="Children in households suffering from mental health problems"/>
    <x v="27"/>
    <s v="Number"/>
    <n v="505"/>
    <n v="58373"/>
    <m/>
    <s v="8.7 per 1000 0-17 yr olds"/>
    <x v="3341"/>
    <n v="0"/>
  </r>
  <r>
    <s v="E09000016_CIN episodes where a child has mental health of parent/someone else in household identified as a factor at CIN assessment (excluding looked after children)_Number"/>
    <s v="E09000016"/>
    <x v="53"/>
    <s v="Financial year"/>
    <s v="2018/19"/>
    <s v="Children in households suffering from mental health problems"/>
    <x v="27"/>
    <s v="Number"/>
    <n v="180"/>
    <n v="57541"/>
    <m/>
    <s v="3.1 per 1000 0-17 yr olds"/>
    <x v="3342"/>
    <n v="0"/>
  </r>
  <r>
    <s v="E09000017_CIN episodes where a child has mental health of parent/someone else in household identified as a factor at CIN assessment (excluding looked after children)_Number"/>
    <s v="E09000017"/>
    <x v="56"/>
    <s v="Financial year"/>
    <s v="2018/19"/>
    <s v="Children in households suffering from mental health problems"/>
    <x v="27"/>
    <s v="Number"/>
    <n v="719"/>
    <n v="73377"/>
    <m/>
    <s v="9.8 per 1000 0-17 yr olds"/>
    <x v="3343"/>
    <n v="0"/>
  </r>
  <r>
    <s v="E09000018_CIN episodes where a child has mental health of parent/someone else in household identified as a factor at CIN assessment (excluding looked after children)_Number"/>
    <s v="E09000018"/>
    <x v="57"/>
    <s v="Financial year"/>
    <s v="2018/19"/>
    <s v="Children in households suffering from mental health problems"/>
    <x v="27"/>
    <s v="Number"/>
    <n v="591"/>
    <n v="64898"/>
    <m/>
    <s v="9.1 per 1000 0-17 yr olds"/>
    <x v="3344"/>
    <n v="0"/>
  </r>
  <r>
    <s v="E09000021_CIN episodes where a child has mental health of parent/someone else in household identified as a factor at CIN assessment (excluding looked after children)_Number"/>
    <s v="E09000021"/>
    <x v="64"/>
    <s v="Financial year"/>
    <s v="2018/19"/>
    <s v="Children in households suffering from mental health problems"/>
    <x v="27"/>
    <s v="Number"/>
    <n v="463"/>
    <n v="38977"/>
    <m/>
    <s v="11.9 per 1000 0-17 yr olds"/>
    <x v="3345"/>
    <n v="0"/>
  </r>
  <r>
    <s v="E09000024_CIN episodes where a child has mental health of parent/someone else in household identified as a factor at CIN assessment (excluding looked after children)_Number"/>
    <s v="E09000024"/>
    <x v="78"/>
    <s v="Financial year"/>
    <s v="2018/19"/>
    <s v="Children in households suffering from mental health problems"/>
    <x v="27"/>
    <s v="Number"/>
    <n v="480"/>
    <n v="47266"/>
    <m/>
    <s v="10.2 per 1000 0-17 yr olds"/>
    <x v="3346"/>
    <n v="0"/>
  </r>
  <r>
    <s v="E09000025_CIN episodes where a child has mental health of parent/someone else in household identified as a factor at CIN assessment (excluding looked after children)_Number"/>
    <s v="E09000025"/>
    <x v="82"/>
    <s v="Financial year"/>
    <s v="2018/19"/>
    <s v="Children in households suffering from mental health problems"/>
    <x v="27"/>
    <s v="Number"/>
    <n v="584"/>
    <n v="86567"/>
    <m/>
    <s v="6.7 per 1000 0-17 yr olds"/>
    <x v="3347"/>
    <n v="0"/>
  </r>
  <r>
    <s v="E09000026_CIN episodes where a child has mental health of parent/someone else in household identified as a factor at CIN assessment (excluding looked after children)_Number"/>
    <s v="E09000026"/>
    <x v="100"/>
    <s v="Financial year"/>
    <s v="2018/19"/>
    <s v="Children in households suffering from mental health problems"/>
    <x v="27"/>
    <s v="Number"/>
    <n v="588"/>
    <n v="76159"/>
    <m/>
    <s v="7.7 per 1000 0-17 yr olds"/>
    <x v="3348"/>
    <n v="0"/>
  </r>
  <r>
    <s v="E09000027_CIN episodes where a child has mental health of parent/someone else in household identified as a factor at CIN assessment (excluding looked after children)_Number"/>
    <s v="E09000027"/>
    <x v="102"/>
    <s v="Financial year"/>
    <s v="2018/19"/>
    <s v="Children in households suffering from mental health problems"/>
    <x v="27"/>
    <s v="Number"/>
    <n v="437"/>
    <n v="45525"/>
    <m/>
    <s v="9.6 per 1000 0-17 yr olds"/>
    <x v="3349"/>
    <n v="0"/>
  </r>
  <r>
    <s v="E09000029_CIN episodes where a child has mental health of parent/someone else in household identified as a factor at CIN assessment (excluding looked after children)_Number"/>
    <s v="E09000029"/>
    <x v="127"/>
    <s v="Financial year"/>
    <s v="2018/19"/>
    <s v="Children in households suffering from mental health problems"/>
    <x v="27"/>
    <s v="Number"/>
    <n v="491"/>
    <n v="47941"/>
    <m/>
    <s v="10.2 per 1000 0-17 yr olds"/>
    <x v="3350"/>
    <n v="0"/>
  </r>
  <r>
    <s v="E09000031_CIN episodes where a child has mental health of parent/someone else in household identified as a factor at CIN assessment (excluding looked after children)_Number"/>
    <s v="E09000031"/>
    <x v="137"/>
    <s v="Financial year"/>
    <s v="2018/19"/>
    <s v="Children in households suffering from mental health problems"/>
    <x v="27"/>
    <s v="Number"/>
    <n v="294"/>
    <n v="67017"/>
    <m/>
    <s v="4.4 per 1000 0-17 yr olds"/>
    <x v="3351"/>
    <n v="0"/>
  </r>
  <r>
    <s v="E08000025_CIN episodes where a child has mental health of parent/someone else in household identified as a factor at CIN assessment (excluding looked after children)_Number"/>
    <s v="E08000025"/>
    <x v="6"/>
    <s v="Financial year"/>
    <s v="2018/19"/>
    <s v="Children in households suffering from mental health problems"/>
    <x v="27"/>
    <s v="Number"/>
    <n v="2946"/>
    <n v="288388"/>
    <m/>
    <s v="10.2 per 1000 0-17 yr olds"/>
    <x v="3352"/>
    <n v="0"/>
  </r>
  <r>
    <s v="E08000026_CIN episodes where a child has mental health of parent/someone else in household identified as a factor at CIN assessment (excluding looked after children)_Number"/>
    <s v="E08000026"/>
    <x v="27"/>
    <s v="Financial year"/>
    <s v="2018/19"/>
    <s v="Children in households suffering from mental health problems"/>
    <x v="27"/>
    <s v="Number"/>
    <n v="1347"/>
    <n v="78994"/>
    <m/>
    <s v="17.1 per 1000 0-17 yr olds"/>
    <x v="3353"/>
    <n v="0"/>
  </r>
  <r>
    <s v="E08000027_CIN episodes where a child has mental health of parent/someone else in household identified as a factor at CIN assessment (excluding looked after children)_Number"/>
    <s v="E08000027"/>
    <x v="36"/>
    <s v="Financial year"/>
    <s v="2018/19"/>
    <s v="Children in households suffering from mental health problems"/>
    <x v="27"/>
    <s v="Number"/>
    <n v="298"/>
    <n v="69265"/>
    <m/>
    <s v="4.3 per 1000 0-17 yr olds"/>
    <x v="3354"/>
    <n v="0"/>
  </r>
  <r>
    <s v="E08000028_CIN episodes where a child has mental health of parent/someone else in household identified as a factor at CIN assessment (excluding looked after children)_Number"/>
    <s v="E08000028"/>
    <x v="107"/>
    <s v="Financial year"/>
    <s v="2018/19"/>
    <s v="Children in households suffering from mental health problems"/>
    <x v="27"/>
    <s v="Number"/>
    <n v="1193"/>
    <n v="81920"/>
    <m/>
    <s v="14.6 per 1000 0-17 yr olds"/>
    <x v="3355"/>
    <n v="0"/>
  </r>
  <r>
    <s v="E08000029_CIN episodes where a child has mental health of parent/someone else in household identified as a factor at CIN assessment (excluding looked after children)_Number"/>
    <s v="E08000029"/>
    <x v="112"/>
    <s v="Financial year"/>
    <s v="2018/19"/>
    <s v="Children in households suffering from mental health problems"/>
    <x v="27"/>
    <s v="Number"/>
    <n v="605"/>
    <n v="46946"/>
    <m/>
    <s v="12.9 per 1000 0-17 yr olds"/>
    <x v="3356"/>
    <n v="0"/>
  </r>
  <r>
    <s v="E08000030_CIN episodes where a child has mental health of parent/someone else in household identified as a factor at CIN assessment (excluding looked after children)_Number"/>
    <s v="E08000030"/>
    <x v="136"/>
    <s v="Financial year"/>
    <s v="2018/19"/>
    <s v="Children in households suffering from mental health problems"/>
    <x v="27"/>
    <s v="Number"/>
    <n v="785"/>
    <n v="68157"/>
    <m/>
    <s v="11.5 per 1000 0-17 yr olds"/>
    <x v="3357"/>
    <n v="0"/>
  </r>
  <r>
    <s v="E08000031_CIN episodes where a child has mental health of parent/someone else in household identified as a factor at CIN assessment (excluding looked after children)_Number"/>
    <s v="E08000031"/>
    <x v="149"/>
    <s v="Financial year"/>
    <s v="2018/19"/>
    <s v="Children in households suffering from mental health problems"/>
    <x v="27"/>
    <s v="Number"/>
    <n v="297"/>
    <n v="61244"/>
    <m/>
    <s v="4.8 per 1000 0-17 yr olds"/>
    <x v="3358"/>
    <n v="0"/>
  </r>
  <r>
    <s v="E08000011_CIN episodes where a child has mental health of parent/someone else in household identified as a factor at CIN assessment (excluding looked after children)_Number"/>
    <s v="E08000011"/>
    <x v="66"/>
    <s v="Financial year"/>
    <s v="2018/19"/>
    <s v="Children in households suffering from mental health problems"/>
    <x v="27"/>
    <s v="Number"/>
    <n v="536"/>
    <n v="33477"/>
    <m/>
    <s v="16 per 1000 0-17 yr olds"/>
    <x v="3359"/>
    <n v="0"/>
  </r>
  <r>
    <s v="E08000012_CIN episodes where a child has mental health of parent/someone else in household identified as a factor at CIN assessment (excluding looked after children)_Number"/>
    <s v="E08000012"/>
    <x v="74"/>
    <s v="Financial year"/>
    <s v="2018/19"/>
    <s v="Children in households suffering from mental health problems"/>
    <x v="27"/>
    <s v="Number"/>
    <n v="1082"/>
    <n v="94902"/>
    <m/>
    <s v="11.4 per 1000 0-17 yr olds"/>
    <x v="3360"/>
    <n v="0"/>
  </r>
  <r>
    <s v="E08000013_CIN episodes where a child has mental health of parent/someone else in household identified as a factor at CIN assessment (excluding looked after children)_Number"/>
    <s v="E08000013"/>
    <x v="153"/>
    <s v="Financial year"/>
    <s v="2018/19"/>
    <s v="Children in households suffering from mental health problems"/>
    <x v="27"/>
    <s v="Number"/>
    <n v="636"/>
    <n v="36785"/>
    <m/>
    <s v="17.3 per 1000 0-17 yr olds"/>
    <x v="3361"/>
    <n v="0"/>
  </r>
  <r>
    <s v="E08000014_CIN episodes where a child has mental health of parent/someone else in household identified as a factor at CIN assessment (excluding looked after children)_Number"/>
    <s v="E08000014"/>
    <x v="108"/>
    <s v="Financial year"/>
    <s v="2018/19"/>
    <s v="Children in households suffering from mental health problems"/>
    <x v="27"/>
    <s v="Number"/>
    <n v="798"/>
    <n v="53833"/>
    <m/>
    <s v="14.8 per 1000 0-17 yr olds"/>
    <x v="3362"/>
    <n v="0"/>
  </r>
  <r>
    <s v="E08000015_CIN episodes where a child has mental health of parent/someone else in household identified as a factor at CIN assessment (excluding looked after children)_Number"/>
    <s v="E08000015"/>
    <x v="147"/>
    <s v="Financial year"/>
    <s v="2018/19"/>
    <s v="Children in households suffering from mental health problems"/>
    <x v="27"/>
    <s v="Number"/>
    <n v="1135"/>
    <n v="67576"/>
    <m/>
    <s v="16.8 per 1000 0-17 yr olds"/>
    <x v="3363"/>
    <n v="0"/>
  </r>
  <r>
    <s v="E08000001_CIN episodes where a child has mental health of parent/someone else in household identified as a factor at CIN assessment (excluding looked after children)_Number"/>
    <s v="E08000001"/>
    <x v="9"/>
    <s v="Financial year"/>
    <s v="2018/19"/>
    <s v="Children in households suffering from mental health problems"/>
    <x v="27"/>
    <s v="Number"/>
    <n v="684"/>
    <n v="67670"/>
    <m/>
    <s v="10.1 per 1000 0-17 yr olds"/>
    <x v="3364"/>
    <n v="0"/>
  </r>
  <r>
    <s v="E08000002_CIN episodes where a child has mental health of parent/someone else in household identified as a factor at CIN assessment (excluding looked after children)_Number"/>
    <s v="E08000002"/>
    <x v="18"/>
    <s v="Financial year"/>
    <s v="2018/19"/>
    <s v="Children in households suffering from mental health problems"/>
    <x v="27"/>
    <s v="Number"/>
    <n v="684"/>
    <n v="43142"/>
    <m/>
    <s v="15.9 per 1000 0-17 yr olds"/>
    <x v="3365"/>
    <n v="0"/>
  </r>
  <r>
    <s v="E08000003_CIN episodes where a child has mental health of parent/someone else in household identified as a factor at CIN assessment (excluding looked after children)_Number"/>
    <s v="E08000003"/>
    <x v="76"/>
    <s v="Financial year"/>
    <s v="2018/19"/>
    <s v="Children in households suffering from mental health problems"/>
    <x v="27"/>
    <s v="Number"/>
    <n v="1605"/>
    <n v="121962"/>
    <m/>
    <s v="13.2 per 1000 0-17 yr olds"/>
    <x v="3366"/>
    <n v="0"/>
  </r>
  <r>
    <s v="E08000004_CIN episodes where a child has mental health of parent/someone else in household identified as a factor at CIN assessment (excluding looked after children)_Number"/>
    <s v="E08000004"/>
    <x v="93"/>
    <s v="Financial year"/>
    <s v="2018/19"/>
    <s v="Children in households suffering from mental health problems"/>
    <x v="27"/>
    <s v="Number"/>
    <n v="689"/>
    <n v="59416"/>
    <m/>
    <s v="11.6 per 1000 0-17 yr olds"/>
    <x v="3367"/>
    <n v="0"/>
  </r>
  <r>
    <s v="E08000005_CIN episodes where a child has mental health of parent/someone else in household identified as a factor at CIN assessment (excluding looked after children)_Number"/>
    <s v="E08000005"/>
    <x v="103"/>
    <s v="Financial year"/>
    <s v="2018/19"/>
    <s v="Children in households suffering from mental health problems"/>
    <x v="27"/>
    <s v="Number"/>
    <n v="851"/>
    <n v="52689"/>
    <m/>
    <s v="16.2 per 1000 0-17 yr olds"/>
    <x v="2458"/>
    <n v="0"/>
  </r>
  <r>
    <s v="E08000006_CIN episodes where a child has mental health of parent/someone else in household identified as a factor at CIN assessment (excluding looked after children)_Number"/>
    <s v="E08000006"/>
    <x v="106"/>
    <s v="Financial year"/>
    <s v="2018/19"/>
    <s v="Children in households suffering from mental health problems"/>
    <x v="27"/>
    <s v="Number"/>
    <n v="1317"/>
    <n v="56566"/>
    <m/>
    <s v="23.3 per 1000 0-17 yr olds"/>
    <x v="3368"/>
    <n v="0"/>
  </r>
  <r>
    <s v="E08000007_CIN episodes where a child has mental health of parent/someone else in household identified as a factor at CIN assessment (excluding looked after children)_Number"/>
    <s v="E08000007"/>
    <x v="121"/>
    <s v="Financial year"/>
    <s v="2018/19"/>
    <s v="Children in households suffering from mental health problems"/>
    <x v="27"/>
    <s v="Number"/>
    <n v="512"/>
    <n v="63141"/>
    <m/>
    <s v="8.1 per 1000 0-17 yr olds"/>
    <x v="3369"/>
    <n v="0"/>
  </r>
  <r>
    <s v="E08000008_CIN episodes where a child has mental health of parent/someone else in household identified as a factor at CIN assessment (excluding looked after children)_Number"/>
    <s v="E08000008"/>
    <x v="129"/>
    <s v="Financial year"/>
    <s v="2018/19"/>
    <s v="Children in households suffering from mental health problems"/>
    <x v="27"/>
    <s v="Number"/>
    <n v="975"/>
    <n v="50223"/>
    <m/>
    <s v="19.4 per 1000 0-17 yr olds"/>
    <x v="3370"/>
    <n v="0"/>
  </r>
  <r>
    <s v="E08000009_CIN episodes where a child has mental health of parent/someone else in household identified as a factor at CIN assessment (excluding looked after children)_Number"/>
    <s v="E08000009"/>
    <x v="134"/>
    <s v="Financial year"/>
    <s v="2018/19"/>
    <s v="Children in households suffering from mental health problems"/>
    <x v="27"/>
    <s v="Number"/>
    <n v="310"/>
    <n v="56087"/>
    <m/>
    <s v="5.5 per 1000 0-17 yr olds"/>
    <x v="3371"/>
    <n v="0"/>
  </r>
  <r>
    <s v="E08000010_CIN episodes where a child has mental health of parent/someone else in household identified as a factor at CIN assessment (excluding looked after children)_Number"/>
    <s v="E08000010"/>
    <x v="144"/>
    <s v="Financial year"/>
    <s v="2018/19"/>
    <s v="Children in households suffering from mental health problems"/>
    <x v="27"/>
    <s v="Number"/>
    <n v="957"/>
    <n v="68388"/>
    <m/>
    <s v="14 per 1000 0-17 yr olds"/>
    <x v="3372"/>
    <n v="0"/>
  </r>
  <r>
    <s v="E08000016_CIN episodes where a child has mental health of parent/someone else in household identified as a factor at CIN assessment (excluding looked after children)_Number"/>
    <s v="E08000016"/>
    <x v="2"/>
    <s v="Financial year"/>
    <s v="2018/19"/>
    <s v="Children in households suffering from mental health problems"/>
    <x v="27"/>
    <s v="Number"/>
    <n v="319"/>
    <n v="50727"/>
    <m/>
    <s v="6.3 per 1000 0-17 yr olds"/>
    <x v="3373"/>
    <n v="0"/>
  </r>
  <r>
    <s v="E08000017_CIN episodes where a child has mental health of parent/someone else in household identified as a factor at CIN assessment (excluding looked after children)_Number"/>
    <s v="E08000017"/>
    <x v="34"/>
    <s v="Financial year"/>
    <s v="2018/19"/>
    <s v="Children in households suffering from mental health problems"/>
    <x v="27"/>
    <s v="Number"/>
    <n v="1143"/>
    <n v="66448"/>
    <m/>
    <s v="17.2 per 1000 0-17 yr olds"/>
    <x v="3374"/>
    <n v="0"/>
  </r>
  <r>
    <s v="E08000018_CIN episodes where a child has mental health of parent/someone else in household identified as a factor at CIN assessment (excluding looked after children)_Number"/>
    <s v="E08000018"/>
    <x v="104"/>
    <s v="Financial year"/>
    <s v="2018/19"/>
    <s v="Children in households suffering from mental health problems"/>
    <x v="27"/>
    <s v="Number"/>
    <n v="1169"/>
    <n v="57196"/>
    <m/>
    <s v="20.4 per 1000 0-17 yr olds"/>
    <x v="3375"/>
    <n v="0"/>
  </r>
  <r>
    <s v="E08000019_CIN episodes where a child has mental health of parent/someone else in household identified as a factor at CIN assessment (excluding looked after children)_Number"/>
    <s v="E08000019"/>
    <x v="109"/>
    <s v="Financial year"/>
    <s v="2018/19"/>
    <s v="Children in households suffering from mental health problems"/>
    <x v="27"/>
    <s v="Number"/>
    <n v="1518"/>
    <n v="117497"/>
    <m/>
    <s v="12.9 per 1000 0-17 yr olds"/>
    <x v="3376"/>
    <n v="0"/>
  </r>
  <r>
    <s v="E08000032_CIN episodes where a child has mental health of parent/someone else in household identified as a factor at CIN assessment (excluding looked after children)_Number"/>
    <s v="E08000032"/>
    <x v="12"/>
    <s v="Financial year"/>
    <s v="2018/19"/>
    <s v="Children in households suffering from mental health problems"/>
    <x v="27"/>
    <s v="Number"/>
    <n v="1323"/>
    <n v="142005"/>
    <m/>
    <s v="9.3 per 1000 0-17 yr olds"/>
    <x v="3377"/>
    <n v="0"/>
  </r>
  <r>
    <s v="E08000033_CIN episodes where a child has mental health of parent/someone else in household identified as a factor at CIN assessment (excluding looked after children)_Number"/>
    <s v="E08000033"/>
    <x v="19"/>
    <s v="Financial year"/>
    <s v="2018/19"/>
    <s v="Children in households suffering from mental health problems"/>
    <x v="27"/>
    <s v="Number"/>
    <n v="878"/>
    <n v="46021"/>
    <m/>
    <s v="19.1 per 1000 0-17 yr olds"/>
    <x v="3378"/>
    <n v="0"/>
  </r>
  <r>
    <s v="E08000034_CIN episodes where a child has mental health of parent/someone else in household identified as a factor at CIN assessment (excluding looked after children)_Number"/>
    <s v="E08000034"/>
    <x v="65"/>
    <s v="Financial year"/>
    <s v="2018/19"/>
    <s v="Children in households suffering from mental health problems"/>
    <x v="27"/>
    <s v="Number"/>
    <n v="633"/>
    <n v="100174"/>
    <m/>
    <s v="6.3 per 1000 0-17 yr olds"/>
    <x v="3379"/>
    <n v="0"/>
  </r>
  <r>
    <s v="E08000035_CIN episodes where a child has mental health of parent/someone else in household identified as a factor at CIN assessment (excluding looked after children)_Number"/>
    <s v="E08000035"/>
    <x v="69"/>
    <s v="Financial year"/>
    <s v="2018/19"/>
    <s v="Children in households suffering from mental health problems"/>
    <x v="27"/>
    <s v="Number"/>
    <n v="898"/>
    <n v="168176"/>
    <m/>
    <s v="5.3 per 1000 0-17 yr olds"/>
    <x v="3380"/>
    <n v="0"/>
  </r>
  <r>
    <s v="E08000036_CIN episodes where a child has mental health of parent/someone else in household identified as a factor at CIN assessment (excluding looked after children)_Number"/>
    <s v="E08000036"/>
    <x v="135"/>
    <s v="Financial year"/>
    <s v="2018/19"/>
    <s v="Children in households suffering from mental health problems"/>
    <x v="27"/>
    <s v="Number"/>
    <n v="520"/>
    <n v="72893"/>
    <m/>
    <s v="7.1 per 1000 0-17 yr olds"/>
    <x v="3381"/>
    <n v="0"/>
  </r>
  <r>
    <s v="E08000020_CIN episodes where a child has mental health of parent/someone else in household identified as a factor at CIN assessment (excluding looked after children)_Number"/>
    <s v="E08000020"/>
    <x v="43"/>
    <s v="Financial year"/>
    <s v="2018/19"/>
    <s v="Children in households suffering from mental health problems"/>
    <x v="27"/>
    <s v="Number"/>
    <n v="514"/>
    <n v="39605"/>
    <m/>
    <s v="13 per 1000 0-17 yr olds"/>
    <x v="3382"/>
    <n v="0"/>
  </r>
  <r>
    <s v="E08000021_CIN episodes where a child has mental health of parent/someone else in household identified as a factor at CIN assessment (excluding looked after children)_Number"/>
    <s v="E08000021"/>
    <x v="81"/>
    <s v="Financial year"/>
    <s v="2018/19"/>
    <s v="Children in households suffering from mental health problems"/>
    <x v="27"/>
    <s v="Number"/>
    <n v="1165"/>
    <n v="58056"/>
    <m/>
    <s v="20.1 per 1000 0-17 yr olds"/>
    <x v="3383"/>
    <n v="0"/>
  </r>
  <r>
    <s v="E08000022_CIN episodes where a child has mental health of parent/someone else in household identified as a factor at CIN assessment (excluding looked after children)_Number"/>
    <s v="E08000022"/>
    <x v="87"/>
    <s v="Financial year"/>
    <s v="2018/19"/>
    <s v="Children in households suffering from mental health problems"/>
    <x v="27"/>
    <s v="Number"/>
    <n v="373"/>
    <n v="41360"/>
    <m/>
    <s v="9 per 1000 0-17 yr olds"/>
    <x v="3384"/>
    <n v="0"/>
  </r>
  <r>
    <s v="E08000023_CIN episodes where a child has mental health of parent/someone else in household identified as a factor at CIN assessment (excluding looked after children)_Number"/>
    <s v="E08000023"/>
    <x v="115"/>
    <s v="Financial year"/>
    <s v="2018/19"/>
    <s v="Children in households suffering from mental health problems"/>
    <x v="27"/>
    <s v="Number"/>
    <n v="410"/>
    <n v="29920"/>
    <m/>
    <s v="13.7 per 1000 0-17 yr olds"/>
    <x v="3385"/>
    <n v="0"/>
  </r>
  <r>
    <s v="E08000024_CIN episodes where a child has mental health of parent/someone else in household identified as a factor at CIN assessment (excluding looked after children)_Number"/>
    <s v="E08000024"/>
    <x v="125"/>
    <s v="Financial year"/>
    <s v="2018/19"/>
    <s v="Children in households suffering from mental health problems"/>
    <x v="27"/>
    <s v="Number"/>
    <n v="906"/>
    <n v="54563"/>
    <m/>
    <s v="16.6 per 1000 0-17 yr olds"/>
    <x v="3386"/>
    <n v="0"/>
  </r>
  <r>
    <s v="E06000053_CIN episodes where a child has mental health of parent/someone else in household identified as a factor at CIN assessment (excluding looked after children)_Number"/>
    <s v="E06000053"/>
    <x v="59"/>
    <s v="Financial year"/>
    <s v="2018/19"/>
    <s v="Children in households suffering from mental health problems"/>
    <x v="27"/>
    <s v="Number"/>
    <n v="0"/>
    <n v="368"/>
    <m/>
    <s v="0 per 1000 0-17 yr olds"/>
    <x v="295"/>
    <n v="1"/>
  </r>
  <r>
    <s v="E06000022_CIN episodes where a child has mental health of parent/someone else in household identified as a factor at CIN assessment (excluding looked after children)_Number"/>
    <s v="E06000022"/>
    <x v="3"/>
    <s v="Financial year"/>
    <s v="2018/19"/>
    <s v="Children in households suffering from mental health problems"/>
    <x v="27"/>
    <s v="Number"/>
    <n v="200"/>
    <n v="35946"/>
    <m/>
    <s v="5.6 per 1000 0-17 yr olds"/>
    <x v="3387"/>
    <n v="0"/>
  </r>
  <r>
    <s v="E06000023_CIN episodes where a child has mental health of parent/someone else in household identified as a factor at CIN assessment (excluding looked after children)_Number"/>
    <s v="E06000023"/>
    <x v="15"/>
    <s v="Financial year"/>
    <s v="2018/19"/>
    <s v="Children in households suffering from mental health problems"/>
    <x v="27"/>
    <s v="Number"/>
    <n v="1504"/>
    <n v="94016"/>
    <m/>
    <s v="16 per 1000 0-17 yr olds"/>
    <x v="3388"/>
    <n v="0"/>
  </r>
  <r>
    <s v="E06000024_CIN episodes where a child has mental health of parent/someone else in household identified as a factor at CIN assessment (excluding looked after children)_Number"/>
    <s v="E06000024"/>
    <x v="86"/>
    <s v="Financial year"/>
    <s v="2018/19"/>
    <s v="Children in households suffering from mental health problems"/>
    <x v="27"/>
    <s v="Number"/>
    <n v="467"/>
    <n v="43435"/>
    <m/>
    <s v="10.8 per 1000 0-17 yr olds"/>
    <x v="3389"/>
    <n v="0"/>
  </r>
  <r>
    <s v="E06000025_CIN episodes where a child has mental health of parent/someone else in household identified as a factor at CIN assessment (excluding looked after children)_Number"/>
    <s v="E06000025"/>
    <x v="114"/>
    <s v="Financial year"/>
    <s v="2018/19"/>
    <s v="Children in households suffering from mental health problems"/>
    <x v="27"/>
    <s v="Number"/>
    <n v="556"/>
    <n v="58867"/>
    <m/>
    <s v="9.4 per 1000 0-17 yr olds"/>
    <x v="3390"/>
    <n v="0"/>
  </r>
  <r>
    <s v="E06000001_CIN episodes where a child has mental health of parent/someone else in household identified as a factor at CIN assessment (excluding looked after children)_Number"/>
    <s v="E06000001"/>
    <x v="52"/>
    <s v="Financial year"/>
    <s v="2018/19"/>
    <s v="Children in households suffering from mental health problems"/>
    <x v="27"/>
    <s v="Number"/>
    <n v="367"/>
    <n v="20006"/>
    <m/>
    <s v="18.3 per 1000 0-17 yr olds"/>
    <x v="3391"/>
    <n v="0"/>
  </r>
  <r>
    <s v="E06000002_CIN episodes where a child has mental health of parent/someone else in household identified as a factor at CIN assessment (excluding looked after children)_Number"/>
    <s v="E06000002"/>
    <x v="79"/>
    <s v="Financial year"/>
    <s v="2018/19"/>
    <s v="Children in households suffering from mental health problems"/>
    <x v="27"/>
    <s v="Number"/>
    <n v="564"/>
    <n v="32513"/>
    <m/>
    <s v="17.3 per 1000 0-17 yr olds"/>
    <x v="3392"/>
    <n v="0"/>
  </r>
  <r>
    <s v="E06000003_CIN episodes where a child has mental health of parent/someone else in household identified as a factor at CIN assessment (excluding looked after children)_Number"/>
    <s v="E06000003"/>
    <x v="101"/>
    <s v="Financial year"/>
    <s v="2018/19"/>
    <s v="Children in households suffering from mental health problems"/>
    <x v="27"/>
    <s v="Number"/>
    <n v="444"/>
    <n v="27626"/>
    <m/>
    <s v="16.1 per 1000 0-17 yr olds"/>
    <x v="3393"/>
    <n v="0"/>
  </r>
  <r>
    <s v="E06000004_CIN episodes where a child has mental health of parent/someone else in household identified as a factor at CIN assessment (excluding looked after children)_Number"/>
    <s v="E06000004"/>
    <x v="122"/>
    <s v="Financial year"/>
    <s v="2018/19"/>
    <s v="Children in households suffering from mental health problems"/>
    <x v="27"/>
    <s v="Number"/>
    <n v="664"/>
    <n v="43521"/>
    <m/>
    <s v="15.3 per 1000 0-17 yr olds"/>
    <x v="3394"/>
    <n v="0"/>
  </r>
  <r>
    <s v="E06000010_CIN episodes where a child has mental health of parent/someone else in household identified as a factor at CIN assessment (excluding looked after children)_Number"/>
    <s v="E06000010"/>
    <x v="63"/>
    <s v="Financial year"/>
    <s v="2018/19"/>
    <s v="Children in households suffering from mental health problems"/>
    <x v="27"/>
    <s v="Number"/>
    <n v="598"/>
    <n v="57023"/>
    <m/>
    <s v="10.5 per 1000 0-17 yr olds"/>
    <x v="3395"/>
    <n v="0"/>
  </r>
  <r>
    <s v="E06000011_CIN episodes where a child has mental health of parent/someone else in household identified as a factor at CIN assessment (excluding looked after children)_Number"/>
    <s v="E06000011"/>
    <x v="39"/>
    <s v="Financial year"/>
    <s v="2018/19"/>
    <s v="Children in households suffering from mental health problems"/>
    <x v="27"/>
    <s v="Number"/>
    <n v="177"/>
    <n v="62942"/>
    <m/>
    <s v="2.8 per 1000 0-17 yr olds"/>
    <x v="3396"/>
    <n v="0"/>
  </r>
  <r>
    <s v="E06000012_CIN episodes where a child has mental health of parent/someone else in household identified as a factor at CIN assessment (excluding looked after children)_Number"/>
    <s v="E06000012"/>
    <x v="84"/>
    <s v="Financial year"/>
    <s v="2018/19"/>
    <s v="Children in households suffering from mental health problems"/>
    <x v="27"/>
    <s v="Number"/>
    <n v="204"/>
    <n v="34503"/>
    <m/>
    <s v="5.9 per 1000 0-17 yr olds"/>
    <x v="3397"/>
    <n v="0"/>
  </r>
  <r>
    <s v="E06000013_CIN episodes where a child has mental health of parent/someone else in household identified as a factor at CIN assessment (excluding looked after children)_Number"/>
    <s v="E06000013"/>
    <x v="85"/>
    <s v="Financial year"/>
    <s v="2018/19"/>
    <s v="Children in households suffering from mental health problems"/>
    <x v="27"/>
    <s v="Number"/>
    <n v="440"/>
    <n v="35714"/>
    <m/>
    <s v="12.3 per 1000 0-17 yr olds"/>
    <x v="3398"/>
    <n v="0"/>
  </r>
  <r>
    <s v="E10000023_CIN episodes where a child has mental health of parent/someone else in household identified as a factor at CIN assessment (excluding looked after children)_Number"/>
    <s v="E10000023"/>
    <x v="88"/>
    <s v="Financial year"/>
    <s v="2018/19"/>
    <s v="Children in households suffering from mental health problems"/>
    <x v="27"/>
    <s v="Number"/>
    <n v="850"/>
    <n v="117499"/>
    <m/>
    <s v="7.2 per 1000 0-17 yr olds"/>
    <x v="3399"/>
    <n v="0"/>
  </r>
  <r>
    <s v="E06000014_CIN episodes where a child has mental health of parent/someone else in household identified as a factor at CIN assessment (excluding looked after children)_Number"/>
    <s v="E06000014"/>
    <x v="151"/>
    <s v="Financial year"/>
    <s v="2018/19"/>
    <s v="Children in households suffering from mental health problems"/>
    <x v="27"/>
    <s v="Number"/>
    <n v="220"/>
    <n v="36572"/>
    <m/>
    <s v="6 per 1000 0-17 yr olds"/>
    <x v="3400"/>
    <n v="0"/>
  </r>
  <r>
    <s v="E06000032_CIN episodes where a child has mental health of parent/someone else in household identified as a factor at CIN assessment (excluding looked after children)_Number"/>
    <s v="E06000032"/>
    <x v="75"/>
    <s v="Financial year"/>
    <s v="2018/19"/>
    <s v="Children in households suffering from mental health problems"/>
    <x v="27"/>
    <s v="Number"/>
    <n v="273"/>
    <n v="57375"/>
    <m/>
    <s v="4.8 per 1000 0-17 yr olds"/>
    <x v="3401"/>
    <n v="0"/>
  </r>
  <r>
    <s v="E06000055_CIN episodes where a child has mental health of parent/someone else in household identified as a factor at CIN assessment (excluding looked after children)_Number"/>
    <s v="E06000055"/>
    <x v="4"/>
    <s v="Financial year"/>
    <s v="2018/19"/>
    <s v="Children in households suffering from mental health problems"/>
    <x v="27"/>
    <s v="Number"/>
    <n v="278"/>
    <n v="40088"/>
    <m/>
    <s v="6.9 per 1000 0-17 yr olds"/>
    <x v="3402"/>
    <n v="0"/>
  </r>
  <r>
    <s v="E06000056_CIN episodes where a child has mental health of parent/someone else in household identified as a factor at CIN assessment (excluding looked after children)_Number"/>
    <s v="E06000056"/>
    <x v="22"/>
    <s v="Financial year"/>
    <s v="2018/19"/>
    <s v="Children in households suffering from mental health problems"/>
    <x v="27"/>
    <s v="Number"/>
    <n v="686"/>
    <n v="62515"/>
    <m/>
    <s v="11 per 1000 0-17 yr olds"/>
    <x v="3403"/>
    <n v="0"/>
  </r>
  <r>
    <s v="E10000002_CIN episodes where a child has mental health of parent/someone else in household identified as a factor at CIN assessment (excluding looked after children)_Number"/>
    <s v="E10000002"/>
    <x v="17"/>
    <s v="Financial year"/>
    <s v="2018/19"/>
    <s v="Children in households suffering from mental health problems"/>
    <x v="27"/>
    <s v="Number"/>
    <n v="1390"/>
    <n v="124321"/>
    <m/>
    <s v="11.2 per 1000 0-17 yr olds"/>
    <x v="3404"/>
    <n v="0"/>
  </r>
  <r>
    <s v="E06000042_CIN episodes where a child has mental health of parent/someone else in household identified as a factor at CIN assessment (excluding looked after children)_Number"/>
    <s v="E06000042"/>
    <x v="80"/>
    <s v="Financial year"/>
    <s v="2018/19"/>
    <s v="Children in households suffering from mental health problems"/>
    <x v="27"/>
    <s v="Number"/>
    <n v="776"/>
    <n v="68278"/>
    <m/>
    <s v="11.4 per 1000 0-17 yr olds"/>
    <x v="3405"/>
    <n v="0"/>
  </r>
  <r>
    <s v="E10000007_CIN episodes where a child has mental health of parent/someone else in household identified as a factor at CIN assessment (excluding looked after children)_Number"/>
    <s v="E10000007"/>
    <x v="32"/>
    <s v="Financial year"/>
    <s v="2018/19"/>
    <s v="Children in households suffering from mental health problems"/>
    <x v="27"/>
    <s v="Number"/>
    <n v="2569"/>
    <n v="153272"/>
    <m/>
    <s v="16.8 per 1000 0-17 yr olds"/>
    <x v="3406"/>
    <n v="0"/>
  </r>
  <r>
    <s v="E06000015_CIN episodes where a child has mental health of parent/someone else in household identified as a factor at CIN assessment (excluding looked after children)_Number"/>
    <s v="E06000015"/>
    <x v="31"/>
    <s v="Financial year"/>
    <s v="2018/19"/>
    <s v="Children in households suffering from mental health problems"/>
    <x v="27"/>
    <s v="Number"/>
    <n v="762"/>
    <n v="59899"/>
    <m/>
    <s v="12.7 per 1000 0-17 yr olds"/>
    <x v="3407"/>
    <n v="0"/>
  </r>
  <r>
    <s v="E10000009_CIN episodes where a child has mental health of parent/someone else in household identified as a factor at CIN assessment (excluding looked after children)_Number"/>
    <s v="E10000009"/>
    <x v="35"/>
    <s v="Financial year"/>
    <s v="2018/19"/>
    <s v="Children in households suffering from mental health problems"/>
    <x v="27"/>
    <s v="Number"/>
    <n v="1212"/>
    <n v="76699"/>
    <m/>
    <s v="15.8 per 1000 0-17 yr olds"/>
    <x v="3408"/>
    <n v="0"/>
  </r>
  <r>
    <s v="E06000029_CIN episodes where a child has mental health of parent/someone else in household identified as a factor at CIN assessment (excluding looked after children)_Number"/>
    <s v="E06000029"/>
    <x v="97"/>
    <s v="Financial year"/>
    <s v="2018/19"/>
    <s v="Children in households suffering from mental health problems"/>
    <x v="27"/>
    <s v="Number"/>
    <n v="129"/>
    <n v="30188"/>
    <m/>
    <s v="4.3 per 1000 0-17 yr olds"/>
    <x v="3409"/>
    <n v="0"/>
  </r>
  <r>
    <s v="E06000028_CIN episodes where a child has mental health of parent/someone else in household identified as a factor at CIN assessment (excluding looked after children)_Number"/>
    <s v="E06000028"/>
    <x v="10"/>
    <s v="Financial year"/>
    <s v="2018/19"/>
    <s v="Children in households suffering from mental health problems"/>
    <x v="27"/>
    <s v="Number"/>
    <n v="342"/>
    <n v="36373"/>
    <m/>
    <s v="9.4 per 1000 0-17 yr olds"/>
    <x v="3410"/>
    <n v="0"/>
  </r>
  <r>
    <s v="E06000047_CIN episodes where a child has mental health of parent/someone else in household identified as a factor at CIN assessment (excluding looked after children)_Number"/>
    <s v="E06000047"/>
    <x v="37"/>
    <s v="Financial year"/>
    <s v="2018/19"/>
    <s v="Children in households suffering from mental health problems"/>
    <x v="27"/>
    <s v="Number"/>
    <n v="1370"/>
    <n v="101040"/>
    <m/>
    <s v="13.6 per 1000 0-17 yr olds"/>
    <x v="3411"/>
    <n v="0"/>
  </r>
  <r>
    <s v="E06000005_CIN episodes where a child has mental health of parent/someone else in household identified as a factor at CIN assessment (excluding looked after children)_Number"/>
    <s v="E06000005"/>
    <x v="30"/>
    <s v="Financial year"/>
    <s v="2018/19"/>
    <s v="Children in households suffering from mental health problems"/>
    <x v="27"/>
    <s v="Number"/>
    <n v="236"/>
    <n v="22454"/>
    <m/>
    <s v="10.5 per 1000 0-17 yr olds"/>
    <x v="3412"/>
    <n v="0"/>
  </r>
  <r>
    <s v="E10000011_CIN episodes where a child has mental health of parent/someone else in household identified as a factor at CIN assessment (excluding looked after children)_Number"/>
    <s v="E10000011"/>
    <x v="40"/>
    <s v="Financial year"/>
    <s v="2018/19"/>
    <s v="Children in households suffering from mental health problems"/>
    <x v="27"/>
    <s v="Number"/>
    <n v="1192"/>
    <n v="106378"/>
    <m/>
    <s v="11.2 per 1000 0-17 yr olds"/>
    <x v="3413"/>
    <n v="0"/>
  </r>
  <r>
    <s v="E06000043_CIN episodes where a child has mental health of parent/someone else in household identified as a factor at CIN assessment (excluding looked after children)_Number"/>
    <s v="E06000043"/>
    <x v="14"/>
    <s v="Financial year"/>
    <s v="2018/19"/>
    <s v="Children in households suffering from mental health problems"/>
    <x v="27"/>
    <s v="Number"/>
    <n v="750"/>
    <n v="51005"/>
    <m/>
    <s v="14.7 per 1000 0-17 yr olds"/>
    <x v="3414"/>
    <n v="0"/>
  </r>
  <r>
    <s v="E10000014_CIN episodes where a child has mental health of parent/someone else in household identified as a factor at CIN assessment (excluding looked after children)_Number"/>
    <s v="E10000014"/>
    <x v="49"/>
    <s v="Financial year"/>
    <s v="2018/19"/>
    <s v="Children in households suffering from mental health problems"/>
    <x v="27"/>
    <s v="Number"/>
    <n v="1078"/>
    <n v="284002"/>
    <m/>
    <s v="3.8 per 1000 0-17 yr olds"/>
    <x v="3415"/>
    <n v="0"/>
  </r>
  <r>
    <s v="E06000044_CIN episodes where a child has mental health of parent/someone else in household identified as a factor at CIN assessment (excluding looked after children)_Number"/>
    <s v="E06000044"/>
    <x v="98"/>
    <s v="Financial year"/>
    <s v="2018/19"/>
    <s v="Children in households suffering from mental health problems"/>
    <x v="27"/>
    <s v="Number"/>
    <n v="206"/>
    <n v="44046"/>
    <m/>
    <s v="4.7 per 1000 0-17 yr olds"/>
    <x v="3416"/>
    <n v="0"/>
  </r>
  <r>
    <s v="E06000045_CIN episodes where a child has mental health of parent/someone else in household identified as a factor at CIN assessment (excluding looked after children)_Number"/>
    <s v="E06000045"/>
    <x v="116"/>
    <s v="Financial year"/>
    <s v="2018/19"/>
    <s v="Children in households suffering from mental health problems"/>
    <x v="27"/>
    <s v="Number"/>
    <n v="879"/>
    <n v="50832"/>
    <m/>
    <s v="17.3 per 1000 0-17 yr olds"/>
    <x v="3417"/>
    <n v="0"/>
  </r>
  <r>
    <s v="E10000018_CIN episodes where a child has mental health of parent/someone else in household identified as a factor at CIN assessment (excluding looked after children)_Number"/>
    <s v="E10000018"/>
    <x v="71"/>
    <s v="Financial year"/>
    <s v="2018/19"/>
    <s v="Children in households suffering from mental health problems"/>
    <x v="27"/>
    <s v="Number"/>
    <n v="914"/>
    <n v="140307"/>
    <m/>
    <s v="6.5 per 1000 0-17 yr olds"/>
    <x v="3418"/>
    <n v="0"/>
  </r>
  <r>
    <s v="E06000016_CIN episodes where a child has mental health of parent/someone else in household identified as a factor at CIN assessment (excluding looked after children)_Number"/>
    <s v="E06000016"/>
    <x v="70"/>
    <s v="Financial year"/>
    <s v="2018/19"/>
    <s v="Children in households suffering from mental health problems"/>
    <x v="27"/>
    <s v="Number"/>
    <n v="627"/>
    <n v="83994"/>
    <m/>
    <s v="7.5 per 1000 0-17 yr olds"/>
    <x v="3419"/>
    <n v="0"/>
  </r>
  <r>
    <s v="E06000017_CIN episodes where a child has mental health of parent/someone else in household identified as a factor at CIN assessment (excluding looked after children)_Number"/>
    <s v="E06000017"/>
    <x v="105"/>
    <s v="Financial year"/>
    <s v="2018/19"/>
    <s v="Children in households suffering from mental health problems"/>
    <x v="27"/>
    <s v="Number"/>
    <n v="106"/>
    <n v="7807"/>
    <m/>
    <s v="13.6 per 1000 0-17 yr olds"/>
    <x v="3420"/>
    <n v="0"/>
  </r>
  <r>
    <s v="E10000028_CIN episodes where a child has mental health of parent/someone else in household identified as a factor at CIN assessment (excluding looked after children)_Number"/>
    <s v="E10000028"/>
    <x v="120"/>
    <s v="Financial year"/>
    <s v="2018/19"/>
    <s v="Children in households suffering from mental health problems"/>
    <x v="27"/>
    <s v="Number"/>
    <n v="2393"/>
    <n v="169603"/>
    <m/>
    <s v="14.1 per 1000 0-17 yr olds"/>
    <x v="3421"/>
    <n v="0"/>
  </r>
  <r>
    <s v="E06000021_CIN episodes where a child has mental health of parent/someone else in household identified as a factor at CIN assessment (excluding looked after children)_Number"/>
    <s v="E06000021"/>
    <x v="123"/>
    <s v="Financial year"/>
    <s v="2018/19"/>
    <s v="Children in households suffering from mental health problems"/>
    <x v="27"/>
    <s v="Number"/>
    <n v="1173"/>
    <n v="57549"/>
    <m/>
    <s v="20.4 per 1000 0-17 yr olds"/>
    <x v="3422"/>
    <n v="0"/>
  </r>
  <r>
    <s v="E06000054_CIN episodes where a child has mental health of parent/someone else in household identified as a factor at CIN assessment (excluding looked after children)_Number"/>
    <s v="E06000054"/>
    <x v="145"/>
    <s v="Financial year"/>
    <s v="2018/19"/>
    <s v="Children in households suffering from mental health problems"/>
    <x v="27"/>
    <s v="Number"/>
    <n v="1404"/>
    <n v="105692"/>
    <m/>
    <s v="13.3 per 1000 0-17 yr olds"/>
    <x v="3423"/>
    <n v="0"/>
  </r>
  <r>
    <s v="E06000030_CIN episodes where a child has mental health of parent/someone else in household identified as a factor at CIN assessment (excluding looked after children)_Number"/>
    <s v="E06000030"/>
    <x v="128"/>
    <s v="Financial year"/>
    <s v="2018/19"/>
    <s v="Children in households suffering from mental health problems"/>
    <x v="27"/>
    <s v="Number"/>
    <n v="619"/>
    <n v="50239"/>
    <m/>
    <s v="12.3 per 1000 0-17 yr olds"/>
    <x v="3424"/>
    <n v="0"/>
  </r>
  <r>
    <s v="E06000036_CIN episodes where a child has mental health of parent/someone else in household identified as a factor at CIN assessment (excluding looked after children)_Number"/>
    <s v="E06000036"/>
    <x v="11"/>
    <s v="Financial year"/>
    <s v="2018/19"/>
    <s v="Children in households suffering from mental health problems"/>
    <x v="27"/>
    <s v="Number"/>
    <n v="295"/>
    <n v="28336"/>
    <m/>
    <s v="10.4 per 1000 0-17 yr olds"/>
    <x v="3425"/>
    <n v="0"/>
  </r>
  <r>
    <s v="E06000040_CIN episodes where a child has mental health of parent/someone else in household identified as a factor at CIN assessment (excluding looked after children)_Number"/>
    <s v="E06000040"/>
    <x v="146"/>
    <s v="Financial year"/>
    <s v="2018/19"/>
    <s v="Children in households suffering from mental health problems"/>
    <x v="27"/>
    <s v="Number"/>
    <n v="75"/>
    <n v="34604"/>
    <m/>
    <s v="2.2 per 1000 0-17 yr olds"/>
    <x v="3426"/>
    <n v="0"/>
  </r>
  <r>
    <s v="E06000037_CIN episodes where a child has mental health of parent/someone else in household identified as a factor at CIN assessment (excluding looked after children)_Number"/>
    <s v="E06000037"/>
    <x v="141"/>
    <s v="Financial year"/>
    <s v="2018/19"/>
    <s v="Children in households suffering from mental health problems"/>
    <x v="27"/>
    <s v="Number"/>
    <n v="289"/>
    <n v="35623"/>
    <m/>
    <s v="8.1 per 1000 0-17 yr olds"/>
    <x v="3427"/>
    <n v="0"/>
  </r>
  <r>
    <s v="E06000038_CIN episodes where a child has mental health of parent/someone else in household identified as a factor at CIN assessment (excluding looked after children)_Number"/>
    <s v="E06000038"/>
    <x v="99"/>
    <s v="Financial year"/>
    <s v="2018/19"/>
    <s v="Children in households suffering from mental health problems"/>
    <x v="27"/>
    <s v="Number"/>
    <n v="609"/>
    <n v="37080"/>
    <m/>
    <s v="16.4 per 1000 0-17 yr olds"/>
    <x v="3428"/>
    <n v="0"/>
  </r>
  <r>
    <s v="E06000039_CIN episodes where a child has mental health of parent/someone else in household identified as a factor at CIN assessment (excluding looked after children)_Number"/>
    <s v="E06000039"/>
    <x v="111"/>
    <s v="Financial year"/>
    <s v="2018/19"/>
    <s v="Children in households suffering from mental health problems"/>
    <x v="27"/>
    <s v="Number"/>
    <n v="413"/>
    <n v="42699"/>
    <m/>
    <s v="9.7 per 1000 0-17 yr olds"/>
    <x v="3429"/>
    <n v="0"/>
  </r>
  <r>
    <s v="E06000041_CIN episodes where a child has mental health of parent/someone else in household identified as a factor at CIN assessment (excluding looked after children)_Number"/>
    <s v="E06000041"/>
    <x v="148"/>
    <s v="Financial year"/>
    <s v="2018/19"/>
    <s v="Children in households suffering from mental health problems"/>
    <x v="27"/>
    <s v="Number"/>
    <n v="391"/>
    <n v="39532"/>
    <m/>
    <s v="9.9 per 1000 0-17 yr olds"/>
    <x v="3430"/>
    <n v="0"/>
  </r>
  <r>
    <s v="E10000003_CIN episodes where a child has mental health of parent/someone else in household identified as a factor at CIN assessment (excluding looked after children)_Number"/>
    <s v="E10000003"/>
    <x v="20"/>
    <s v="Financial year"/>
    <s v="2018/19"/>
    <s v="Children in households suffering from mental health problems"/>
    <x v="27"/>
    <s v="Number"/>
    <n v="1855"/>
    <n v="135719"/>
    <m/>
    <s v="13.7 per 1000 0-17 yr olds"/>
    <x v="3431"/>
    <n v="0"/>
  </r>
  <r>
    <s v="E06000031_CIN episodes where a child has mental health of parent/someone else in household identified as a factor at CIN assessment (excluding looked after children)_Number"/>
    <s v="E06000031"/>
    <x v="95"/>
    <s v="Financial year"/>
    <s v="2018/19"/>
    <s v="Children in households suffering from mental health problems"/>
    <x v="27"/>
    <s v="Number"/>
    <n v="793"/>
    <n v="51137"/>
    <m/>
    <s v="15.5 per 1000 0-17 yr olds"/>
    <x v="3432"/>
    <n v="0"/>
  </r>
  <r>
    <s v="E06000006_CIN episodes where a child has mental health of parent/someone else in household identified as a factor at CIN assessment (excluding looked after children)_Number"/>
    <s v="E06000006"/>
    <x v="47"/>
    <s v="Financial year"/>
    <s v="2018/19"/>
    <s v="Children in households suffering from mental health problems"/>
    <x v="27"/>
    <s v="Number"/>
    <n v="434"/>
    <n v="28617"/>
    <m/>
    <s v="15.2 per 1000 0-17 yr olds"/>
    <x v="3433"/>
    <n v="0"/>
  </r>
  <r>
    <s v="E06000007_CIN episodes where a child has mental health of parent/someone else in household identified as a factor at CIN assessment (excluding looked after children)_Number"/>
    <s v="E06000007"/>
    <x v="139"/>
    <s v="Financial year"/>
    <s v="2018/19"/>
    <s v="Children in households suffering from mental health problems"/>
    <x v="27"/>
    <s v="Number"/>
    <n v="499"/>
    <n v="44484"/>
    <m/>
    <s v="11.2 per 1000 0-17 yr olds"/>
    <x v="3434"/>
    <n v="0"/>
  </r>
  <r>
    <s v="E10000008_CIN episodes where a child has mental health of parent/someone else in household identified as a factor at CIN assessment (excluding looked after children)_Number"/>
    <s v="E10000008"/>
    <x v="33"/>
    <s v="Financial year"/>
    <s v="2018/19"/>
    <s v="Children in households suffering from mental health problems"/>
    <x v="27"/>
    <s v="Number"/>
    <n v="1605"/>
    <n v="145878"/>
    <m/>
    <s v="11 per 1000 0-17 yr olds"/>
    <x v="3435"/>
    <n v="0"/>
  </r>
  <r>
    <s v="E06000026_CIN episodes where a child has mental health of parent/someone else in household identified as a factor at CIN assessment (excluding looked after children)_Number"/>
    <s v="E06000026"/>
    <x v="96"/>
    <s v="Financial year"/>
    <s v="2018/19"/>
    <s v="Children in households suffering from mental health problems"/>
    <x v="27"/>
    <s v="Number"/>
    <n v="1135"/>
    <n v="52552"/>
    <m/>
    <s v="21.6 per 1000 0-17 yr olds"/>
    <x v="3436"/>
    <n v="0"/>
  </r>
  <r>
    <s v="E06000027_CIN episodes where a child has mental health of parent/someone else in household identified as a factor at CIN assessment (excluding looked after children)_Number"/>
    <s v="E06000027"/>
    <x v="132"/>
    <s v="Financial year"/>
    <s v="2018/19"/>
    <s v="Children in households suffering from mental health problems"/>
    <x v="27"/>
    <s v="Number"/>
    <n v="532"/>
    <n v="25423"/>
    <m/>
    <s v="20.9 per 1000 0-17 yr olds"/>
    <x v="3437"/>
    <n v="0"/>
  </r>
  <r>
    <s v="E10000012_CIN episodes where a child has mental health of parent/someone else in household identified as a factor at CIN assessment (excluding looked after children)_Number"/>
    <s v="E10000012"/>
    <x v="42"/>
    <s v="Financial year"/>
    <s v="2018/19"/>
    <s v="Children in households suffering from mental health problems"/>
    <x v="27"/>
    <s v="Number"/>
    <n v="2325"/>
    <n v="311172"/>
    <m/>
    <s v="7.5 per 1000 0-17 yr olds"/>
    <x v="3438"/>
    <n v="0"/>
  </r>
  <r>
    <s v="E06000033_CIN episodes where a child has mental health of parent/someone else in household identified as a factor at CIN assessment (excluding looked after children)_Number"/>
    <s v="E06000033"/>
    <x v="117"/>
    <s v="Financial year"/>
    <s v="2018/19"/>
    <s v="Children in households suffering from mental health problems"/>
    <x v="27"/>
    <s v="Number"/>
    <n v="608"/>
    <n v="39540"/>
    <m/>
    <s v="15.4 per 1000 0-17 yr olds"/>
    <x v="3439"/>
    <n v="0"/>
  </r>
  <r>
    <s v="E06000034_CIN episodes where a child has mental health of parent/someone else in household identified as a factor at CIN assessment (excluding looked after children)_Number"/>
    <s v="E06000034"/>
    <x v="131"/>
    <s v="Financial year"/>
    <s v="2018/19"/>
    <s v="Children in households suffering from mental health problems"/>
    <x v="27"/>
    <s v="Number"/>
    <n v="720"/>
    <n v="43762"/>
    <m/>
    <s v="16.5 per 1000 0-17 yr olds"/>
    <x v="3440"/>
    <n v="0"/>
  </r>
  <r>
    <s v="E06000019_CIN episodes where a child has mental health of parent/someone else in household identified as a factor at CIN assessment (excluding looked after children)_Number"/>
    <s v="E06000019"/>
    <x v="54"/>
    <s v="Financial year"/>
    <s v="2018/19"/>
    <s v="Children in households suffering from mental health problems"/>
    <x v="27"/>
    <s v="Number"/>
    <n v="343"/>
    <n v="36103"/>
    <m/>
    <s v="9.5 per 1000 0-17 yr olds"/>
    <x v="3441"/>
    <n v="0"/>
  </r>
  <r>
    <s v="E10000034_CIN episodes where a child has mental health of parent/someone else in household identified as a factor at CIN assessment (excluding looked after children)_Number"/>
    <s v="E10000034"/>
    <x v="150"/>
    <s v="Financial year"/>
    <s v="2018/19"/>
    <s v="Children in households suffering from mental health problems"/>
    <x v="27"/>
    <s v="Number"/>
    <n v="1113"/>
    <n v="117783"/>
    <m/>
    <s v="9.4 per 1000 0-17 yr olds"/>
    <x v="3442"/>
    <n v="0"/>
  </r>
  <r>
    <s v="E10000016_CIN episodes where a child has mental health of parent/someone else in household identified as a factor at CIN assessment (excluding looked after children)_Number"/>
    <s v="E10000016"/>
    <x v="62"/>
    <s v="Financial year"/>
    <s v="2018/19"/>
    <s v="Children in households suffering from mental health problems"/>
    <x v="27"/>
    <s v="Number"/>
    <n v="5428"/>
    <n v="340140"/>
    <m/>
    <s v="16 per 1000 0-17 yr olds"/>
    <x v="3443"/>
    <n v="0"/>
  </r>
  <r>
    <s v="E06000035_CIN episodes where a child has mental health of parent/someone else in household identified as a factor at CIN assessment (excluding looked after children)_Number"/>
    <s v="E06000035"/>
    <x v="77"/>
    <s v="Financial year"/>
    <s v="2018/19"/>
    <s v="Children in households suffering from mental health problems"/>
    <x v="27"/>
    <s v="Number"/>
    <n v="814"/>
    <n v="64391"/>
    <m/>
    <s v="12.6 per 1000 0-17 yr olds"/>
    <x v="3444"/>
    <n v="0"/>
  </r>
  <r>
    <s v="E10000017_CIN episodes where a child has mental health of parent/someone else in household identified as a factor at CIN assessment (excluding looked after children)_Number"/>
    <s v="E10000017"/>
    <x v="68"/>
    <s v="Financial year"/>
    <s v="2018/19"/>
    <s v="Children in households suffering from mental health problems"/>
    <x v="27"/>
    <s v="Number"/>
    <n v="4273"/>
    <n v="249727"/>
    <m/>
    <s v="17.1 per 1000 0-17 yr olds"/>
    <x v="3445"/>
    <n v="0"/>
  </r>
  <r>
    <s v="E06000008_CIN episodes where a child has mental health of parent/someone else in household identified as a factor at CIN assessment (excluding looked after children)_Number"/>
    <s v="E06000008"/>
    <x v="7"/>
    <s v="Financial year"/>
    <s v="2018/19"/>
    <s v="Children in households suffering from mental health problems"/>
    <x v="27"/>
    <s v="Number"/>
    <n v="798"/>
    <n v="38481"/>
    <m/>
    <s v="20.7 per 1000 0-17 yr olds"/>
    <x v="3446"/>
    <n v="0"/>
  </r>
  <r>
    <s v="E06000009_CIN episodes where a child has mental health of parent/someone else in household identified as a factor at CIN assessment (excluding looked after children)_Number"/>
    <s v="E06000009"/>
    <x v="8"/>
    <s v="Financial year"/>
    <s v="2018/19"/>
    <s v="Children in households suffering from mental health problems"/>
    <x v="27"/>
    <s v="Number"/>
    <n v="903"/>
    <n v="28904"/>
    <m/>
    <s v="31.2 per 1000 0-17 yr olds"/>
    <x v="3447"/>
    <n v="0"/>
  </r>
  <r>
    <s v="E10000024_CIN episodes where a child has mental health of parent/someone else in household identified as a factor at CIN assessment (excluding looked after children)_Number"/>
    <s v="E10000024"/>
    <x v="92"/>
    <s v="Financial year"/>
    <s v="2018/19"/>
    <s v="Children in households suffering from mental health problems"/>
    <x v="27"/>
    <s v="Number"/>
    <n v="2549"/>
    <n v="166542"/>
    <m/>
    <s v="15.3 per 1000 0-17 yr olds"/>
    <x v="3448"/>
    <n v="0"/>
  </r>
  <r>
    <s v="E06000018_CIN episodes where a child has mental health of parent/someone else in household identified as a factor at CIN assessment (excluding looked after children)_Number"/>
    <s v="E06000018"/>
    <x v="91"/>
    <s v="Financial year"/>
    <s v="2018/19"/>
    <s v="Children in households suffering from mental health problems"/>
    <x v="27"/>
    <s v="Number"/>
    <n v="1148"/>
    <n v="68651"/>
    <m/>
    <s v="16.7 per 1000 0-17 yr olds"/>
    <x v="3449"/>
    <n v="0"/>
  </r>
  <r>
    <s v="E06000051_CIN episodes where a child has mental health of parent/someone else in household identified as a factor at CIN assessment (excluding looked after children)_Number"/>
    <s v="E06000051"/>
    <x v="110"/>
    <s v="Financial year"/>
    <s v="2018/19"/>
    <s v="Children in households suffering from mental health problems"/>
    <x v="27"/>
    <s v="Number"/>
    <n v="593"/>
    <n v="59839"/>
    <m/>
    <s v="9.9 per 1000 0-17 yr olds"/>
    <x v="3450"/>
    <n v="0"/>
  </r>
  <r>
    <s v="E06000020_CIN episodes where a child has mental health of parent/someone else in household identified as a factor at CIN assessment (excluding looked after children)_Number"/>
    <s v="E06000020"/>
    <x v="130"/>
    <s v="Financial year"/>
    <s v="2018/19"/>
    <s v="Children in households suffering from mental health problems"/>
    <x v="27"/>
    <s v="Number"/>
    <n v="541"/>
    <n v="40620"/>
    <m/>
    <s v="13.3 per 1000 0-17 yr olds"/>
    <x v="3451"/>
    <n v="0"/>
  </r>
  <r>
    <s v="E06000049_CIN episodes where a child has mental health of parent/someone else in household identified as a factor at CIN assessment (excluding looked after children)_Number"/>
    <s v="E06000049"/>
    <x v="23"/>
    <s v="Financial year"/>
    <s v="2018/19"/>
    <s v="Children in households suffering from mental health problems"/>
    <x v="27"/>
    <s v="Number"/>
    <n v="646"/>
    <n v="76523"/>
    <m/>
    <s v="8.4 per 1000 0-17 yr olds"/>
    <x v="3452"/>
    <n v="0"/>
  </r>
  <r>
    <s v="E06000050_CIN episodes where a child has mental health of parent/someone else in household identified as a factor at CIN assessment (excluding looked after children)_Number"/>
    <s v="E06000050"/>
    <x v="152"/>
    <s v="Financial year"/>
    <s v="2018/19"/>
    <s v="Children in households suffering from mental health problems"/>
    <x v="27"/>
    <s v="Number"/>
    <n v="906"/>
    <n v="68054"/>
    <m/>
    <s v="13.3 per 1000 0-17 yr olds"/>
    <x v="3453"/>
    <n v="0"/>
  </r>
  <r>
    <s v="E06000052_CIN episodes where a child has mental health of parent/someone else in household identified as a factor at CIN assessment (excluding looked after children)_Number"/>
    <s v="E06000052"/>
    <x v="26"/>
    <s v="Financial year"/>
    <s v="2018/19"/>
    <s v="Children in households suffering from mental health problems"/>
    <x v="27"/>
    <s v="Number"/>
    <n v="929"/>
    <n v="107810"/>
    <m/>
    <s v="8.6 per 1000 0-17 yr olds"/>
    <x v="3454"/>
    <n v="0"/>
  </r>
  <r>
    <s v="E10000006_CIN episodes where a child has mental health of parent/someone else in household identified as a factor at CIN assessment (excluding looked after children)_Number"/>
    <s v="E10000006"/>
    <x v="29"/>
    <s v="Financial year"/>
    <s v="2018/19"/>
    <s v="Children in households suffering from mental health problems"/>
    <x v="27"/>
    <s v="Number"/>
    <n v="1305"/>
    <n v="92500"/>
    <m/>
    <s v="14.1 per 1000 0-17 yr olds"/>
    <x v="3455"/>
    <n v="0"/>
  </r>
  <r>
    <s v="E10000013_CIN episodes where a child has mental health of parent/someone else in household identified as a factor at CIN assessment (excluding looked after children)_Number"/>
    <s v="E10000013"/>
    <x v="44"/>
    <s v="Financial year"/>
    <s v="2018/19"/>
    <s v="Children in households suffering from mental health problems"/>
    <x v="27"/>
    <s v="Number"/>
    <n v="2133"/>
    <n v="128136"/>
    <m/>
    <s v="16.6 per 1000 0-17 yr olds"/>
    <x v="3456"/>
    <n v="0"/>
  </r>
  <r>
    <s v="E10000015_CIN episodes where a child has mental health of parent/someone else in household identified as a factor at CIN assessment (excluding looked after children)_Number"/>
    <s v="E10000015"/>
    <x v="55"/>
    <s v="Financial year"/>
    <s v="2018/19"/>
    <s v="Children in households suffering from mental health problems"/>
    <x v="27"/>
    <s v="Number"/>
    <n v="1957"/>
    <n v="271005"/>
    <m/>
    <s v="7.2 per 1000 0-17 yr olds"/>
    <x v="3457"/>
    <n v="0"/>
  </r>
  <r>
    <s v="E06000046_CIN episodes where a child has mental health of parent/someone else in household identified as a factor at CIN assessment (excluding looked after children)_Number"/>
    <s v="E06000046"/>
    <x v="58"/>
    <s v="Financial year"/>
    <s v="2018/19"/>
    <s v="Children in households suffering from mental health problems"/>
    <x v="27"/>
    <s v="Number"/>
    <n v="343"/>
    <n v="24869"/>
    <m/>
    <s v="13.8 per 1000 0-17 yr olds"/>
    <x v="3458"/>
    <n v="0"/>
  </r>
  <r>
    <s v="E10000019_CIN episodes where a child has mental health of parent/someone else in household identified as a factor at CIN assessment (excluding looked after children)_Number"/>
    <s v="E10000019"/>
    <x v="73"/>
    <s v="Financial year"/>
    <s v="2018/19"/>
    <s v="Children in households suffering from mental health problems"/>
    <x v="27"/>
    <s v="Number"/>
    <n v="1552"/>
    <n v="145641"/>
    <m/>
    <s v="10.7 per 1000 0-17 yr olds"/>
    <x v="3459"/>
    <n v="0"/>
  </r>
  <r>
    <s v="E10000020_CIN episodes where a child has mental health of parent/someone else in household identified as a factor at CIN assessment (excluding looked after children)_Number"/>
    <s v="E10000020"/>
    <x v="83"/>
    <s v="Financial year"/>
    <s v="2018/19"/>
    <s v="Children in households suffering from mental health problems"/>
    <x v="27"/>
    <s v="Number"/>
    <n v="2091"/>
    <n v="170810"/>
    <m/>
    <s v="12.2 per 1000 0-17 yr olds"/>
    <x v="3460"/>
    <n v="0"/>
  </r>
  <r>
    <s v="E10000021_CIN episodes where a child has mental health of parent/someone else in household identified as a factor at CIN assessment (excluding looked after children)_Number"/>
    <s v="E10000021"/>
    <x v="89"/>
    <s v="Financial year"/>
    <s v="2018/19"/>
    <s v="Children in households suffering from mental health problems"/>
    <x v="27"/>
    <s v="Number"/>
    <n v="1872"/>
    <n v="170235"/>
    <m/>
    <s v="11 per 1000 0-17 yr olds"/>
    <x v="3461"/>
    <n v="0"/>
  </r>
  <r>
    <s v="E06000048_CIN episodes where a child has mental health of parent/someone else in household identified as a factor at CIN assessment (excluding looked after children)_Number"/>
    <s v="E06000048"/>
    <x v="90"/>
    <s v="Financial year"/>
    <s v="2018/19"/>
    <s v="Children in households suffering from mental health problems"/>
    <x v="27"/>
    <s v="Number"/>
    <n v="1252"/>
    <n v="59011"/>
    <m/>
    <s v="21.2 per 1000 0-17 yr olds"/>
    <x v="3462"/>
    <n v="0"/>
  </r>
  <r>
    <s v="E10000025_CIN episodes where a child has mental health of parent/someone else in household identified as a factor at CIN assessment (excluding looked after children)_Number"/>
    <s v="E10000025"/>
    <x v="94"/>
    <s v="Financial year"/>
    <s v="2018/19"/>
    <s v="Children in households suffering from mental health problems"/>
    <x v="27"/>
    <s v="Number"/>
    <n v="1417"/>
    <n v="144788"/>
    <m/>
    <s v="9.8 per 1000 0-17 yr olds"/>
    <x v="3463"/>
    <n v="0"/>
  </r>
  <r>
    <s v="E10000027_CIN episodes where a child has mental health of parent/someone else in household identified as a factor at CIN assessment (excluding looked after children)_Number"/>
    <s v="E10000027"/>
    <x v="113"/>
    <s v="Financial year"/>
    <s v="2018/19"/>
    <s v="Children in households suffering from mental health problems"/>
    <x v="27"/>
    <s v="Number"/>
    <n v="1179"/>
    <n v="110700"/>
    <m/>
    <s v="10.7 per 1000 0-17 yr olds"/>
    <x v="3464"/>
    <n v="0"/>
  </r>
  <r>
    <s v="E10000029_CIN episodes where a child has mental health of parent/someone else in household identified as a factor at CIN assessment (excluding looked after children)_Number"/>
    <s v="E10000029"/>
    <x v="124"/>
    <s v="Financial year"/>
    <s v="2018/19"/>
    <s v="Children in households suffering from mental health problems"/>
    <x v="27"/>
    <s v="Number"/>
    <n v="1741"/>
    <n v="152752"/>
    <m/>
    <s v="11.4 per 1000 0-17 yr olds"/>
    <x v="3465"/>
    <n v="0"/>
  </r>
  <r>
    <s v="E10000030_CIN episodes where a child has mental health of parent/someone else in household identified as a factor at CIN assessment (excluding looked after children)_Number"/>
    <s v="E10000030"/>
    <x v="126"/>
    <s v="Financial year"/>
    <s v="2018/19"/>
    <s v="Children in households suffering from mental health problems"/>
    <x v="27"/>
    <s v="Number"/>
    <n v="3017"/>
    <n v="261905"/>
    <m/>
    <s v="11.5 per 1000 0-17 yr olds"/>
    <x v="3466"/>
    <n v="0"/>
  </r>
  <r>
    <s v="E10000031_CIN episodes where a child has mental health of parent/someone else in household identified as a factor at CIN assessment (excluding looked after children)_Number"/>
    <s v="E10000031"/>
    <x v="140"/>
    <s v="Financial year"/>
    <s v="2018/19"/>
    <s v="Children in households suffering from mental health problems"/>
    <x v="27"/>
    <s v="Number"/>
    <n v="966"/>
    <n v="115928"/>
    <m/>
    <s v="8.3 per 1000 0-17 yr olds"/>
    <x v="3467"/>
    <n v="0"/>
  </r>
  <r>
    <s v="E10000032_CIN episodes where a child has mental health of parent/someone else in household identified as a factor at CIN assessment (excluding looked after children)_Number"/>
    <s v="E10000032"/>
    <x v="142"/>
    <s v="Financial year"/>
    <s v="2018/19"/>
    <s v="Children in households suffering from mental health problems"/>
    <x v="27"/>
    <s v="Number"/>
    <n v="0"/>
    <n v="174672"/>
    <m/>
    <s v="0 per 1000 0-17 yr olds"/>
    <x v="295"/>
    <n v="0"/>
  </r>
  <r>
    <s v="NA_CIN episodes where a child has mental health of parent/someone else in household identified as a factor at CIN assessment (excluding looked after children)_Number"/>
    <s v="NA"/>
    <x v="164"/>
    <s v="Financial year"/>
    <s v="2018/19"/>
    <s v="Children in households suffering from mental health problems"/>
    <x v="27"/>
    <s v="Number"/>
    <n v="132825"/>
    <n v="11954618"/>
    <m/>
    <s v="11.1 per 1000 0-17 yr olds"/>
    <x v="3468"/>
    <n v="0"/>
  </r>
  <r>
    <s v="E09000001_CIN episodes where a child has substance misuse by a parent/someone else in household identified as a factor at CIN assessment (excluding looked after children)_Number"/>
    <s v="E09000001"/>
    <x v="25"/>
    <s v="Financial year"/>
    <s v="2018/19"/>
    <s v="Children in households suffering from drug/alcohol problems"/>
    <x v="28"/>
    <s v="Number"/>
    <s v="*"/>
    <n v="1453"/>
    <m/>
    <s v="N/A"/>
    <x v="356"/>
    <n v="1"/>
  </r>
  <r>
    <s v="E09000007_CIN episodes where a child has substance misuse by a parent/someone else in household identified as a factor at CIN assessment (excluding looked after children)_Number"/>
    <s v="E09000007"/>
    <x v="21"/>
    <s v="Financial year"/>
    <s v="2018/19"/>
    <s v="Children in households suffering from drug/alcohol problems"/>
    <x v="28"/>
    <s v="Number"/>
    <n v="238"/>
    <n v="50983"/>
    <m/>
    <s v="4.7 per 1000 0-17 yr olds"/>
    <x v="3469"/>
    <n v="0"/>
  </r>
  <r>
    <s v="E09000011_CIN episodes where a child has substance misuse by a parent/someone else in household identified as a factor at CIN assessment (excluding looked after children)_Number"/>
    <s v="E09000011"/>
    <x v="45"/>
    <s v="Financial year"/>
    <s v="2018/19"/>
    <s v="Children in households suffering from drug/alcohol problems"/>
    <x v="28"/>
    <s v="Number"/>
    <n v="510"/>
    <n v="68917"/>
    <m/>
    <s v="7.4 per 1000 0-17 yr olds"/>
    <x v="3470"/>
    <n v="0"/>
  </r>
  <r>
    <s v="E09000012_CIN episodes where a child has substance misuse by a parent/someone else in household identified as a factor at CIN assessment (excluding looked after children)_Number"/>
    <s v="E09000012"/>
    <x v="46"/>
    <s v="Financial year"/>
    <s v="2018/19"/>
    <s v="Children in households suffering from drug/alcohol problems"/>
    <x v="28"/>
    <s v="Number"/>
    <n v="391"/>
    <n v="63655"/>
    <m/>
    <s v="6.1 per 1000 0-17 yr olds"/>
    <x v="3471"/>
    <n v="0"/>
  </r>
  <r>
    <s v="E09000013_CIN episodes where a child has substance misuse by a parent/someone else in household identified as a factor at CIN assessment (excluding looked after children)_Number"/>
    <s v="E09000013"/>
    <x v="48"/>
    <s v="Financial year"/>
    <s v="2018/19"/>
    <s v="Children in households suffering from drug/alcohol problems"/>
    <x v="28"/>
    <s v="Number"/>
    <n v="189"/>
    <n v="36898"/>
    <m/>
    <s v="5.1 per 1000 0-17 yr olds"/>
    <x v="3472"/>
    <n v="0"/>
  </r>
  <r>
    <s v="E09000019_CIN episodes where a child has substance misuse by a parent/someone else in household identified as a factor at CIN assessment (excluding looked after children)_Number"/>
    <s v="E09000019"/>
    <x v="60"/>
    <s v="Financial year"/>
    <s v="2018/19"/>
    <s v="Children in households suffering from drug/alcohol problems"/>
    <x v="28"/>
    <s v="Number"/>
    <n v="455"/>
    <n v="42098"/>
    <m/>
    <s v="10.8 per 1000 0-17 yr olds"/>
    <x v="3473"/>
    <n v="0"/>
  </r>
  <r>
    <s v="E09000020_CIN episodes where a child has substance misuse by a parent/someone else in household identified as a factor at CIN assessment (excluding looked after children)_Number"/>
    <s v="E09000020"/>
    <x v="61"/>
    <s v="Financial year"/>
    <s v="2018/19"/>
    <s v="Children in households suffering from drug/alcohol problems"/>
    <x v="28"/>
    <s v="Number"/>
    <n v="93"/>
    <n v="28678"/>
    <m/>
    <s v="3.2 per 1000 0-17 yr olds"/>
    <x v="242"/>
    <n v="0"/>
  </r>
  <r>
    <s v="E09000022_CIN episodes where a child has substance misuse by a parent/someone else in household identified as a factor at CIN assessment (excluding looked after children)_Number"/>
    <s v="E09000022"/>
    <x v="67"/>
    <s v="Financial year"/>
    <s v="2018/19"/>
    <s v="Children in households suffering from drug/alcohol problems"/>
    <x v="28"/>
    <s v="Number"/>
    <n v="403"/>
    <n v="62629"/>
    <m/>
    <s v="6.4 per 1000 0-17 yr olds"/>
    <x v="3474"/>
    <n v="0"/>
  </r>
  <r>
    <s v="E09000023_CIN episodes where a child has substance misuse by a parent/someone else in household identified as a factor at CIN assessment (excluding looked after children)_Number"/>
    <s v="E09000023"/>
    <x v="72"/>
    <s v="Financial year"/>
    <s v="2018/19"/>
    <s v="Children in households suffering from drug/alcohol problems"/>
    <x v="28"/>
    <s v="Number"/>
    <n v="446"/>
    <n v="68458"/>
    <m/>
    <s v="6.5 per 1000 0-17 yr olds"/>
    <x v="3475"/>
    <n v="0"/>
  </r>
  <r>
    <s v="E09000028_CIN episodes where a child has substance misuse by a parent/someone else in household identified as a factor at CIN assessment (excluding looked after children)_Number"/>
    <s v="E09000028"/>
    <x v="118"/>
    <s v="Financial year"/>
    <s v="2018/19"/>
    <s v="Children in households suffering from drug/alcohol problems"/>
    <x v="28"/>
    <s v="Number"/>
    <n v="463"/>
    <n v="65121"/>
    <m/>
    <s v="7.1 per 1000 0-17 yr olds"/>
    <x v="3476"/>
    <n v="0"/>
  </r>
  <r>
    <s v="E09000030_CIN episodes where a child has substance misuse by a parent/someone else in household identified as a factor at CIN assessment (excluding looked after children)_Number"/>
    <s v="E09000030"/>
    <x v="133"/>
    <s v="Financial year"/>
    <s v="2018/19"/>
    <s v="Children in households suffering from drug/alcohol problems"/>
    <x v="28"/>
    <s v="Number"/>
    <n v="536"/>
    <n v="70973"/>
    <m/>
    <s v="7.6 per 1000 0-17 yr olds"/>
    <x v="3477"/>
    <n v="0"/>
  </r>
  <r>
    <s v="E09000032_CIN episodes where a child has substance misuse by a parent/someone else in household identified as a factor at CIN assessment (excluding looked after children)_Number"/>
    <s v="E09000032"/>
    <x v="138"/>
    <s v="Financial year"/>
    <s v="2018/19"/>
    <s v="Children in households suffering from drug/alcohol problems"/>
    <x v="28"/>
    <s v="Number"/>
    <n v="238"/>
    <n v="63840"/>
    <m/>
    <s v="3.7 per 1000 0-17 yr olds"/>
    <x v="2104"/>
    <n v="0"/>
  </r>
  <r>
    <s v="E09000033_CIN episodes where a child has substance misuse by a parent/someone else in household identified as a factor at CIN assessment (excluding looked after children)_Number"/>
    <s v="E09000033"/>
    <x v="143"/>
    <s v="Financial year"/>
    <s v="2018/19"/>
    <s v="Children in households suffering from drug/alcohol problems"/>
    <x v="28"/>
    <s v="Number"/>
    <n v="142"/>
    <n v="47445"/>
    <m/>
    <s v="3 per 1000 0-17 yr olds"/>
    <x v="3478"/>
    <n v="0"/>
  </r>
  <r>
    <s v="E09000002_CIN episodes where a child has substance misuse by a parent/someone else in household identified as a factor at CIN assessment (excluding looked after children)_Number"/>
    <s v="E09000002"/>
    <x v="0"/>
    <s v="Financial year"/>
    <s v="2018/19"/>
    <s v="Children in households suffering from drug/alcohol problems"/>
    <x v="28"/>
    <s v="Number"/>
    <n v="536"/>
    <n v="63401"/>
    <m/>
    <s v="8.5 per 1000 0-17 yr olds"/>
    <x v="3479"/>
    <n v="0"/>
  </r>
  <r>
    <s v="E09000003_CIN episodes where a child has substance misuse by a parent/someone else in household identified as a factor at CIN assessment (excluding looked after children)_Number"/>
    <s v="E09000003"/>
    <x v="1"/>
    <s v="Financial year"/>
    <s v="2018/19"/>
    <s v="Children in households suffering from drug/alcohol problems"/>
    <x v="28"/>
    <s v="Number"/>
    <n v="514"/>
    <n v="92701"/>
    <m/>
    <s v="5.5 per 1000 0-17 yr olds"/>
    <x v="3480"/>
    <n v="0"/>
  </r>
  <r>
    <s v="E09000004_CIN episodes where a child has substance misuse by a parent/someone else in household identified as a factor at CIN assessment (excluding looked after children)_Number"/>
    <s v="E09000004"/>
    <x v="5"/>
    <s v="Financial year"/>
    <s v="2018/19"/>
    <s v="Children in households suffering from drug/alcohol problems"/>
    <x v="28"/>
    <s v="Number"/>
    <n v="342"/>
    <n v="56853"/>
    <m/>
    <s v="6 per 1000 0-17 yr olds"/>
    <x v="3481"/>
    <n v="0"/>
  </r>
  <r>
    <s v="E09000005_CIN episodes where a child has substance misuse by a parent/someone else in household identified as a factor at CIN assessment (excluding looked after children)_Number"/>
    <s v="E09000005"/>
    <x v="13"/>
    <s v="Financial year"/>
    <s v="2018/19"/>
    <s v="Children in households suffering from drug/alcohol problems"/>
    <x v="28"/>
    <s v="Number"/>
    <n v="375"/>
    <n v="77893"/>
    <m/>
    <s v="4.8 per 1000 0-17 yr olds"/>
    <x v="3482"/>
    <n v="0"/>
  </r>
  <r>
    <s v="E09000006_CIN episodes where a child has substance misuse by a parent/someone else in household identified as a factor at CIN assessment (excluding looked after children)_Number"/>
    <s v="E09000006"/>
    <x v="16"/>
    <s v="Financial year"/>
    <s v="2018/19"/>
    <s v="Children in households suffering from drug/alcohol problems"/>
    <x v="28"/>
    <s v="Number"/>
    <n v="697"/>
    <n v="75055"/>
    <m/>
    <s v="9.3 per 1000 0-17 yr olds"/>
    <x v="3483"/>
    <n v="0"/>
  </r>
  <r>
    <s v="E09000008_CIN episodes where a child has substance misuse by a parent/someone else in household identified as a factor at CIN assessment (excluding looked after children)_Number"/>
    <s v="E09000008"/>
    <x v="28"/>
    <s v="Financial year"/>
    <s v="2018/19"/>
    <s v="Children in households suffering from drug/alcohol problems"/>
    <x v="28"/>
    <s v="Number"/>
    <n v="524"/>
    <n v="94702"/>
    <m/>
    <s v="5.5 per 1000 0-17 yr olds"/>
    <x v="3484"/>
    <n v="0"/>
  </r>
  <r>
    <s v="E09000009_CIN episodes where a child has substance misuse by a parent/someone else in household identified as a factor at CIN assessment (excluding looked after children)_Number"/>
    <s v="E09000009"/>
    <x v="38"/>
    <s v="Financial year"/>
    <s v="2018/19"/>
    <s v="Children in households suffering from drug/alcohol problems"/>
    <x v="28"/>
    <s v="Number"/>
    <n v="339"/>
    <n v="81732"/>
    <m/>
    <s v="4.1 per 1000 0-17 yr olds"/>
    <x v="3485"/>
    <n v="0"/>
  </r>
  <r>
    <s v="E09000010_CIN episodes where a child has substance misuse by a parent/someone else in household identified as a factor at CIN assessment (excluding looked after children)_Number"/>
    <s v="E09000010"/>
    <x v="41"/>
    <s v="Financial year"/>
    <s v="2018/19"/>
    <s v="Children in households suffering from drug/alcohol problems"/>
    <x v="28"/>
    <s v="Number"/>
    <n v="703"/>
    <n v="84497"/>
    <m/>
    <s v="8.3 per 1000 0-17 yr olds"/>
    <x v="3486"/>
    <n v="0"/>
  </r>
  <r>
    <s v="E09000014_CIN episodes where a child has substance misuse by a parent/someone else in household identified as a factor at CIN assessment (excluding looked after children)_Number"/>
    <s v="E09000014"/>
    <x v="50"/>
    <s v="Financial year"/>
    <s v="2018/19"/>
    <s v="Children in households suffering from drug/alcohol problems"/>
    <x v="28"/>
    <s v="Number"/>
    <n v="260"/>
    <n v="60398"/>
    <m/>
    <s v="4.3 per 1000 0-17 yr olds"/>
    <x v="3487"/>
    <n v="0"/>
  </r>
  <r>
    <s v="E09000015_CIN episodes where a child has substance misuse by a parent/someone else in household identified as a factor at CIN assessment (excluding looked after children)_Number"/>
    <s v="E09000015"/>
    <x v="51"/>
    <s v="Financial year"/>
    <s v="2018/19"/>
    <s v="Children in households suffering from drug/alcohol problems"/>
    <x v="28"/>
    <s v="Number"/>
    <n v="405"/>
    <n v="58373"/>
    <m/>
    <s v="6.9 per 1000 0-17 yr olds"/>
    <x v="3488"/>
    <n v="0"/>
  </r>
  <r>
    <s v="E09000016_CIN episodes where a child has substance misuse by a parent/someone else in household identified as a factor at CIN assessment (excluding looked after children)_Number"/>
    <s v="E09000016"/>
    <x v="53"/>
    <s v="Financial year"/>
    <s v="2018/19"/>
    <s v="Children in households suffering from drug/alcohol problems"/>
    <x v="28"/>
    <s v="Number"/>
    <n v="174"/>
    <n v="57541"/>
    <m/>
    <s v="3 per 1000 0-17 yr olds"/>
    <x v="3489"/>
    <n v="0"/>
  </r>
  <r>
    <s v="E09000017_CIN episodes where a child has substance misuse by a parent/someone else in household identified as a factor at CIN assessment (excluding looked after children)_Number"/>
    <s v="E09000017"/>
    <x v="56"/>
    <s v="Financial year"/>
    <s v="2018/19"/>
    <s v="Children in households suffering from drug/alcohol problems"/>
    <x v="28"/>
    <s v="Number"/>
    <n v="587"/>
    <n v="73377"/>
    <m/>
    <s v="8 per 1000 0-17 yr olds"/>
    <x v="3490"/>
    <n v="0"/>
  </r>
  <r>
    <s v="E09000018_CIN episodes where a child has substance misuse by a parent/someone else in household identified as a factor at CIN assessment (excluding looked after children)_Number"/>
    <s v="E09000018"/>
    <x v="57"/>
    <s v="Financial year"/>
    <s v="2018/19"/>
    <s v="Children in households suffering from drug/alcohol problems"/>
    <x v="28"/>
    <s v="Number"/>
    <n v="535"/>
    <n v="64898"/>
    <m/>
    <s v="8.2 per 1000 0-17 yr olds"/>
    <x v="3491"/>
    <n v="0"/>
  </r>
  <r>
    <s v="E09000021_CIN episodes where a child has substance misuse by a parent/someone else in household identified as a factor at CIN assessment (excluding looked after children)_Number"/>
    <s v="E09000021"/>
    <x v="64"/>
    <s v="Financial year"/>
    <s v="2018/19"/>
    <s v="Children in households suffering from drug/alcohol problems"/>
    <x v="28"/>
    <s v="Number"/>
    <n v="320"/>
    <n v="38977"/>
    <m/>
    <s v="8.2 per 1000 0-17 yr olds"/>
    <x v="3492"/>
    <n v="0"/>
  </r>
  <r>
    <s v="E09000024_CIN episodes where a child has substance misuse by a parent/someone else in household identified as a factor at CIN assessment (excluding looked after children)_Number"/>
    <s v="E09000024"/>
    <x v="78"/>
    <s v="Financial year"/>
    <s v="2018/19"/>
    <s v="Children in households suffering from drug/alcohol problems"/>
    <x v="28"/>
    <s v="Number"/>
    <n v="333"/>
    <n v="47266"/>
    <m/>
    <s v="7 per 1000 0-17 yr olds"/>
    <x v="3493"/>
    <n v="0"/>
  </r>
  <r>
    <s v="E09000025_CIN episodes where a child has substance misuse by a parent/someone else in household identified as a factor at CIN assessment (excluding looked after children)_Number"/>
    <s v="E09000025"/>
    <x v="82"/>
    <s v="Financial year"/>
    <s v="2018/19"/>
    <s v="Children in households suffering from drug/alcohol problems"/>
    <x v="28"/>
    <s v="Number"/>
    <n v="528"/>
    <n v="86567"/>
    <m/>
    <s v="6.1 per 1000 0-17 yr olds"/>
    <x v="3494"/>
    <n v="0"/>
  </r>
  <r>
    <s v="E09000026_CIN episodes where a child has substance misuse by a parent/someone else in household identified as a factor at CIN assessment (excluding looked after children)_Number"/>
    <s v="E09000026"/>
    <x v="100"/>
    <s v="Financial year"/>
    <s v="2018/19"/>
    <s v="Children in households suffering from drug/alcohol problems"/>
    <x v="28"/>
    <s v="Number"/>
    <n v="437"/>
    <n v="76159"/>
    <m/>
    <s v="5.7 per 1000 0-17 yr olds"/>
    <x v="3495"/>
    <n v="0"/>
  </r>
  <r>
    <s v="E09000027_CIN episodes where a child has substance misuse by a parent/someone else in household identified as a factor at CIN assessment (excluding looked after children)_Number"/>
    <s v="E09000027"/>
    <x v="102"/>
    <s v="Financial year"/>
    <s v="2018/19"/>
    <s v="Children in households suffering from drug/alcohol problems"/>
    <x v="28"/>
    <s v="Number"/>
    <n v="328"/>
    <n v="45525"/>
    <m/>
    <s v="7.2 per 1000 0-17 yr olds"/>
    <x v="3496"/>
    <n v="0"/>
  </r>
  <r>
    <s v="E09000029_CIN episodes where a child has substance misuse by a parent/someone else in household identified as a factor at CIN assessment (excluding looked after children)_Number"/>
    <s v="E09000029"/>
    <x v="127"/>
    <s v="Financial year"/>
    <s v="2018/19"/>
    <s v="Children in households suffering from drug/alcohol problems"/>
    <x v="28"/>
    <s v="Number"/>
    <n v="270"/>
    <n v="47941"/>
    <m/>
    <s v="5.6 per 1000 0-17 yr olds"/>
    <x v="3497"/>
    <n v="0"/>
  </r>
  <r>
    <s v="E09000031_CIN episodes where a child has substance misuse by a parent/someone else in household identified as a factor at CIN assessment (excluding looked after children)_Number"/>
    <s v="E09000031"/>
    <x v="137"/>
    <s v="Financial year"/>
    <s v="2018/19"/>
    <s v="Children in households suffering from drug/alcohol problems"/>
    <x v="28"/>
    <s v="Number"/>
    <n v="196"/>
    <n v="67017"/>
    <m/>
    <s v="2.9 per 1000 0-17 yr olds"/>
    <x v="3498"/>
    <n v="0"/>
  </r>
  <r>
    <s v="E08000025_CIN episodes where a child has substance misuse by a parent/someone else in household identified as a factor at CIN assessment (excluding looked after children)_Number"/>
    <s v="E08000025"/>
    <x v="6"/>
    <s v="Financial year"/>
    <s v="2018/19"/>
    <s v="Children in households suffering from drug/alcohol problems"/>
    <x v="28"/>
    <s v="Number"/>
    <n v="2267"/>
    <n v="288388"/>
    <m/>
    <s v="7.9 per 1000 0-17 yr olds"/>
    <x v="3499"/>
    <n v="0"/>
  </r>
  <r>
    <s v="E08000026_CIN episodes where a child has substance misuse by a parent/someone else in household identified as a factor at CIN assessment (excluding looked after children)_Number"/>
    <s v="E08000026"/>
    <x v="27"/>
    <s v="Financial year"/>
    <s v="2018/19"/>
    <s v="Children in households suffering from drug/alcohol problems"/>
    <x v="28"/>
    <s v="Number"/>
    <n v="1329"/>
    <n v="78994"/>
    <m/>
    <s v="16.8 per 1000 0-17 yr olds"/>
    <x v="3500"/>
    <n v="0"/>
  </r>
  <r>
    <s v="E08000027_CIN episodes where a child has substance misuse by a parent/someone else in household identified as a factor at CIN assessment (excluding looked after children)_Number"/>
    <s v="E08000027"/>
    <x v="36"/>
    <s v="Financial year"/>
    <s v="2018/19"/>
    <s v="Children in households suffering from drug/alcohol problems"/>
    <x v="28"/>
    <s v="Number"/>
    <n v="315"/>
    <n v="69265"/>
    <m/>
    <s v="4.5 per 1000 0-17 yr olds"/>
    <x v="3501"/>
    <n v="0"/>
  </r>
  <r>
    <s v="E08000028_CIN episodes where a child has substance misuse by a parent/someone else in household identified as a factor at CIN assessment (excluding looked after children)_Number"/>
    <s v="E08000028"/>
    <x v="107"/>
    <s v="Financial year"/>
    <s v="2018/19"/>
    <s v="Children in households suffering from drug/alcohol problems"/>
    <x v="28"/>
    <s v="Number"/>
    <n v="1215"/>
    <n v="81920"/>
    <m/>
    <s v="14.8 per 1000 0-17 yr olds"/>
    <x v="3502"/>
    <n v="0"/>
  </r>
  <r>
    <s v="E08000029_CIN episodes where a child has substance misuse by a parent/someone else in household identified as a factor at CIN assessment (excluding looked after children)_Number"/>
    <s v="E08000029"/>
    <x v="112"/>
    <s v="Financial year"/>
    <s v="2018/19"/>
    <s v="Children in households suffering from drug/alcohol problems"/>
    <x v="28"/>
    <s v="Number"/>
    <n v="419"/>
    <n v="46946"/>
    <m/>
    <s v="8.9 per 1000 0-17 yr olds"/>
    <x v="3503"/>
    <n v="0"/>
  </r>
  <r>
    <s v="E08000030_CIN episodes where a child has substance misuse by a parent/someone else in household identified as a factor at CIN assessment (excluding looked after children)_Number"/>
    <s v="E08000030"/>
    <x v="136"/>
    <s v="Financial year"/>
    <s v="2018/19"/>
    <s v="Children in households suffering from drug/alcohol problems"/>
    <x v="28"/>
    <s v="Number"/>
    <n v="684"/>
    <n v="68157"/>
    <m/>
    <s v="10 per 1000 0-17 yr olds"/>
    <x v="3504"/>
    <n v="0"/>
  </r>
  <r>
    <s v="E08000031_CIN episodes where a child has substance misuse by a parent/someone else in household identified as a factor at CIN assessment (excluding looked after children)_Number"/>
    <s v="E08000031"/>
    <x v="149"/>
    <s v="Financial year"/>
    <s v="2018/19"/>
    <s v="Children in households suffering from drug/alcohol problems"/>
    <x v="28"/>
    <s v="Number"/>
    <n v="310"/>
    <n v="61244"/>
    <m/>
    <s v="5.1 per 1000 0-17 yr olds"/>
    <x v="3505"/>
    <n v="0"/>
  </r>
  <r>
    <s v="E08000011_CIN episodes where a child has substance misuse by a parent/someone else in household identified as a factor at CIN assessment (excluding looked after children)_Number"/>
    <s v="E08000011"/>
    <x v="66"/>
    <s v="Financial year"/>
    <s v="2018/19"/>
    <s v="Children in households suffering from drug/alcohol problems"/>
    <x v="28"/>
    <s v="Number"/>
    <n v="459"/>
    <n v="33477"/>
    <m/>
    <s v="13.7 per 1000 0-17 yr olds"/>
    <x v="3506"/>
    <n v="0"/>
  </r>
  <r>
    <s v="E08000012_CIN episodes where a child has substance misuse by a parent/someone else in household identified as a factor at CIN assessment (excluding looked after children)_Number"/>
    <s v="E08000012"/>
    <x v="74"/>
    <s v="Financial year"/>
    <s v="2018/19"/>
    <s v="Children in households suffering from drug/alcohol problems"/>
    <x v="28"/>
    <s v="Number"/>
    <n v="1108"/>
    <n v="94902"/>
    <m/>
    <s v="11.7 per 1000 0-17 yr olds"/>
    <x v="3507"/>
    <n v="0"/>
  </r>
  <r>
    <s v="E08000013_CIN episodes where a child has substance misuse by a parent/someone else in household identified as a factor at CIN assessment (excluding looked after children)_Number"/>
    <s v="E08000013"/>
    <x v="153"/>
    <s v="Financial year"/>
    <s v="2018/19"/>
    <s v="Children in households suffering from drug/alcohol problems"/>
    <x v="28"/>
    <s v="Number"/>
    <n v="451"/>
    <n v="36785"/>
    <m/>
    <s v="12.3 per 1000 0-17 yr olds"/>
    <x v="3508"/>
    <n v="0"/>
  </r>
  <r>
    <s v="E08000014_CIN episodes where a child has substance misuse by a parent/someone else in household identified as a factor at CIN assessment (excluding looked after children)_Number"/>
    <s v="E08000014"/>
    <x v="108"/>
    <s v="Financial year"/>
    <s v="2018/19"/>
    <s v="Children in households suffering from drug/alcohol problems"/>
    <x v="28"/>
    <s v="Number"/>
    <n v="722"/>
    <n v="53833"/>
    <m/>
    <s v="13.4 per 1000 0-17 yr olds"/>
    <x v="3509"/>
    <n v="0"/>
  </r>
  <r>
    <s v="E08000015_CIN episodes where a child has substance misuse by a parent/someone else in household identified as a factor at CIN assessment (excluding looked after children)_Number"/>
    <s v="E08000015"/>
    <x v="147"/>
    <s v="Financial year"/>
    <s v="2018/19"/>
    <s v="Children in households suffering from drug/alcohol problems"/>
    <x v="28"/>
    <s v="Number"/>
    <n v="962"/>
    <n v="67576"/>
    <m/>
    <s v="14.2 per 1000 0-17 yr olds"/>
    <x v="3510"/>
    <n v="0"/>
  </r>
  <r>
    <s v="E08000001_CIN episodes where a child has substance misuse by a parent/someone else in household identified as a factor at CIN assessment (excluding looked after children)_Number"/>
    <s v="E08000001"/>
    <x v="9"/>
    <s v="Financial year"/>
    <s v="2018/19"/>
    <s v="Children in households suffering from drug/alcohol problems"/>
    <x v="28"/>
    <s v="Number"/>
    <n v="640"/>
    <n v="67670"/>
    <m/>
    <s v="9.5 per 1000 0-17 yr olds"/>
    <x v="3511"/>
    <n v="0"/>
  </r>
  <r>
    <s v="E08000002_CIN episodes where a child has substance misuse by a parent/someone else in household identified as a factor at CIN assessment (excluding looked after children)_Number"/>
    <s v="E08000002"/>
    <x v="18"/>
    <s v="Financial year"/>
    <s v="2018/19"/>
    <s v="Children in households suffering from drug/alcohol problems"/>
    <x v="28"/>
    <s v="Number"/>
    <n v="524"/>
    <n v="43142"/>
    <m/>
    <s v="12.1 per 1000 0-17 yr olds"/>
    <x v="3512"/>
    <n v="0"/>
  </r>
  <r>
    <s v="E08000003_CIN episodes where a child has substance misuse by a parent/someone else in household identified as a factor at CIN assessment (excluding looked after children)_Number"/>
    <s v="E08000003"/>
    <x v="76"/>
    <s v="Financial year"/>
    <s v="2018/19"/>
    <s v="Children in households suffering from drug/alcohol problems"/>
    <x v="28"/>
    <s v="Number"/>
    <n v="1138"/>
    <n v="121962"/>
    <m/>
    <s v="9.3 per 1000 0-17 yr olds"/>
    <x v="3513"/>
    <n v="0"/>
  </r>
  <r>
    <s v="E08000004_CIN episodes where a child has substance misuse by a parent/someone else in household identified as a factor at CIN assessment (excluding looked after children)_Number"/>
    <s v="E08000004"/>
    <x v="93"/>
    <s v="Financial year"/>
    <s v="2018/19"/>
    <s v="Children in households suffering from drug/alcohol problems"/>
    <x v="28"/>
    <s v="Number"/>
    <n v="652"/>
    <n v="59416"/>
    <m/>
    <s v="11 per 1000 0-17 yr olds"/>
    <x v="3514"/>
    <n v="0"/>
  </r>
  <r>
    <s v="E08000005_CIN episodes where a child has substance misuse by a parent/someone else in household identified as a factor at CIN assessment (excluding looked after children)_Number"/>
    <s v="E08000005"/>
    <x v="103"/>
    <s v="Financial year"/>
    <s v="2018/19"/>
    <s v="Children in households suffering from drug/alcohol problems"/>
    <x v="28"/>
    <s v="Number"/>
    <n v="693"/>
    <n v="52689"/>
    <m/>
    <s v="13.2 per 1000 0-17 yr olds"/>
    <x v="3515"/>
    <n v="0"/>
  </r>
  <r>
    <s v="E08000006_CIN episodes where a child has substance misuse by a parent/someone else in household identified as a factor at CIN assessment (excluding looked after children)_Number"/>
    <s v="E08000006"/>
    <x v="106"/>
    <s v="Financial year"/>
    <s v="2018/19"/>
    <s v="Children in households suffering from drug/alcohol problems"/>
    <x v="28"/>
    <s v="Number"/>
    <n v="1021"/>
    <n v="56566"/>
    <m/>
    <s v="18 per 1000 0-17 yr olds"/>
    <x v="3516"/>
    <n v="0"/>
  </r>
  <r>
    <s v="E08000007_CIN episodes where a child has substance misuse by a parent/someone else in household identified as a factor at CIN assessment (excluding looked after children)_Number"/>
    <s v="E08000007"/>
    <x v="121"/>
    <s v="Financial year"/>
    <s v="2018/19"/>
    <s v="Children in households suffering from drug/alcohol problems"/>
    <x v="28"/>
    <s v="Number"/>
    <n v="426"/>
    <n v="63141"/>
    <m/>
    <s v="6.7 per 1000 0-17 yr olds"/>
    <x v="3517"/>
    <n v="0"/>
  </r>
  <r>
    <s v="E08000008_CIN episodes where a child has substance misuse by a parent/someone else in household identified as a factor at CIN assessment (excluding looked after children)_Number"/>
    <s v="E08000008"/>
    <x v="129"/>
    <s v="Financial year"/>
    <s v="2018/19"/>
    <s v="Children in households suffering from drug/alcohol problems"/>
    <x v="28"/>
    <s v="Number"/>
    <n v="831"/>
    <n v="50223"/>
    <m/>
    <s v="16.5 per 1000 0-17 yr olds"/>
    <x v="3518"/>
    <n v="0"/>
  </r>
  <r>
    <s v="E08000009_CIN episodes where a child has substance misuse by a parent/someone else in household identified as a factor at CIN assessment (excluding looked after children)_Number"/>
    <s v="E08000009"/>
    <x v="134"/>
    <s v="Financial year"/>
    <s v="2018/19"/>
    <s v="Children in households suffering from drug/alcohol problems"/>
    <x v="28"/>
    <s v="Number"/>
    <n v="231"/>
    <n v="56087"/>
    <m/>
    <s v="4.1 per 1000 0-17 yr olds"/>
    <x v="3519"/>
    <n v="0"/>
  </r>
  <r>
    <s v="E08000010_CIN episodes where a child has substance misuse by a parent/someone else in household identified as a factor at CIN assessment (excluding looked after children)_Number"/>
    <s v="E08000010"/>
    <x v="144"/>
    <s v="Financial year"/>
    <s v="2018/19"/>
    <s v="Children in households suffering from drug/alcohol problems"/>
    <x v="28"/>
    <s v="Number"/>
    <n v="842"/>
    <n v="68388"/>
    <m/>
    <s v="12.3 per 1000 0-17 yr olds"/>
    <x v="3520"/>
    <n v="0"/>
  </r>
  <r>
    <s v="E08000016_CIN episodes where a child has substance misuse by a parent/someone else in household identified as a factor at CIN assessment (excluding looked after children)_Number"/>
    <s v="E08000016"/>
    <x v="2"/>
    <s v="Financial year"/>
    <s v="2018/19"/>
    <s v="Children in households suffering from drug/alcohol problems"/>
    <x v="28"/>
    <s v="Number"/>
    <n v="329"/>
    <n v="50727"/>
    <m/>
    <s v="6.5 per 1000 0-17 yr olds"/>
    <x v="3521"/>
    <n v="0"/>
  </r>
  <r>
    <s v="E08000017_CIN episodes where a child has substance misuse by a parent/someone else in household identified as a factor at CIN assessment (excluding looked after children)_Number"/>
    <s v="E08000017"/>
    <x v="34"/>
    <s v="Financial year"/>
    <s v="2018/19"/>
    <s v="Children in households suffering from drug/alcohol problems"/>
    <x v="28"/>
    <s v="Number"/>
    <n v="1338"/>
    <n v="66448"/>
    <m/>
    <s v="20.1 per 1000 0-17 yr olds"/>
    <x v="3522"/>
    <n v="0"/>
  </r>
  <r>
    <s v="E08000018_CIN episodes where a child has substance misuse by a parent/someone else in household identified as a factor at CIN assessment (excluding looked after children)_Number"/>
    <s v="E08000018"/>
    <x v="104"/>
    <s v="Financial year"/>
    <s v="2018/19"/>
    <s v="Children in households suffering from drug/alcohol problems"/>
    <x v="28"/>
    <s v="Number"/>
    <n v="934"/>
    <n v="57196"/>
    <m/>
    <s v="16.3 per 1000 0-17 yr olds"/>
    <x v="3523"/>
    <n v="0"/>
  </r>
  <r>
    <s v="E08000019_CIN episodes where a child has substance misuse by a parent/someone else in household identified as a factor at CIN assessment (excluding looked after children)_Number"/>
    <s v="E08000019"/>
    <x v="109"/>
    <s v="Financial year"/>
    <s v="2018/19"/>
    <s v="Children in households suffering from drug/alcohol problems"/>
    <x v="28"/>
    <s v="Number"/>
    <n v="1121"/>
    <n v="117497"/>
    <m/>
    <s v="9.5 per 1000 0-17 yr olds"/>
    <x v="3524"/>
    <n v="0"/>
  </r>
  <r>
    <s v="E08000032_CIN episodes where a child has substance misuse by a parent/someone else in household identified as a factor at CIN assessment (excluding looked after children)_Number"/>
    <s v="E08000032"/>
    <x v="12"/>
    <s v="Financial year"/>
    <s v="2018/19"/>
    <s v="Children in households suffering from drug/alcohol problems"/>
    <x v="28"/>
    <s v="Number"/>
    <n v="1194"/>
    <n v="142005"/>
    <m/>
    <s v="8.4 per 1000 0-17 yr olds"/>
    <x v="3525"/>
    <n v="0"/>
  </r>
  <r>
    <s v="E08000033_CIN episodes where a child has substance misuse by a parent/someone else in household identified as a factor at CIN assessment (excluding looked after children)_Number"/>
    <s v="E08000033"/>
    <x v="19"/>
    <s v="Financial year"/>
    <s v="2018/19"/>
    <s v="Children in households suffering from drug/alcohol problems"/>
    <x v="28"/>
    <s v="Number"/>
    <n v="886"/>
    <n v="46021"/>
    <m/>
    <s v="19.3 per 1000 0-17 yr olds"/>
    <x v="3526"/>
    <n v="0"/>
  </r>
  <r>
    <s v="E08000034_CIN episodes where a child has substance misuse by a parent/someone else in household identified as a factor at CIN assessment (excluding looked after children)_Number"/>
    <s v="E08000034"/>
    <x v="65"/>
    <s v="Financial year"/>
    <s v="2018/19"/>
    <s v="Children in households suffering from drug/alcohol problems"/>
    <x v="28"/>
    <s v="Number"/>
    <n v="575"/>
    <n v="100174"/>
    <m/>
    <s v="5.7 per 1000 0-17 yr olds"/>
    <x v="3527"/>
    <n v="0"/>
  </r>
  <r>
    <s v="E08000035_CIN episodes where a child has substance misuse by a parent/someone else in household identified as a factor at CIN assessment (excluding looked after children)_Number"/>
    <s v="E08000035"/>
    <x v="69"/>
    <s v="Financial year"/>
    <s v="2018/19"/>
    <s v="Children in households suffering from drug/alcohol problems"/>
    <x v="28"/>
    <s v="Number"/>
    <n v="928"/>
    <n v="168176"/>
    <m/>
    <s v="5.5 per 1000 0-17 yr olds"/>
    <x v="3528"/>
    <n v="0"/>
  </r>
  <r>
    <s v="E08000036_CIN episodes where a child has substance misuse by a parent/someone else in household identified as a factor at CIN assessment (excluding looked after children)_Number"/>
    <s v="E08000036"/>
    <x v="135"/>
    <s v="Financial year"/>
    <s v="2018/19"/>
    <s v="Children in households suffering from drug/alcohol problems"/>
    <x v="28"/>
    <s v="Number"/>
    <n v="522"/>
    <n v="72893"/>
    <m/>
    <s v="7.2 per 1000 0-17 yr olds"/>
    <x v="3529"/>
    <n v="0"/>
  </r>
  <r>
    <s v="E08000020_CIN episodes where a child has substance misuse by a parent/someone else in household identified as a factor at CIN assessment (excluding looked after children)_Number"/>
    <s v="E08000020"/>
    <x v="43"/>
    <s v="Financial year"/>
    <s v="2018/19"/>
    <s v="Children in households suffering from drug/alcohol problems"/>
    <x v="28"/>
    <s v="Number"/>
    <n v="522"/>
    <n v="39605"/>
    <m/>
    <s v="13.2 per 1000 0-17 yr olds"/>
    <x v="3530"/>
    <n v="0"/>
  </r>
  <r>
    <s v="E08000021_CIN episodes where a child has substance misuse by a parent/someone else in household identified as a factor at CIN assessment (excluding looked after children)_Number"/>
    <s v="E08000021"/>
    <x v="81"/>
    <s v="Financial year"/>
    <s v="2018/19"/>
    <s v="Children in households suffering from drug/alcohol problems"/>
    <x v="28"/>
    <s v="Number"/>
    <n v="838"/>
    <n v="58056"/>
    <m/>
    <s v="14.4 per 1000 0-17 yr olds"/>
    <x v="3531"/>
    <n v="0"/>
  </r>
  <r>
    <s v="E08000022_CIN episodes where a child has substance misuse by a parent/someone else in household identified as a factor at CIN assessment (excluding looked after children)_Number"/>
    <s v="E08000022"/>
    <x v="87"/>
    <s v="Financial year"/>
    <s v="2018/19"/>
    <s v="Children in households suffering from drug/alcohol problems"/>
    <x v="28"/>
    <s v="Number"/>
    <n v="318"/>
    <n v="41360"/>
    <m/>
    <s v="7.7 per 1000 0-17 yr olds"/>
    <x v="3532"/>
    <n v="0"/>
  </r>
  <r>
    <s v="E08000023_CIN episodes where a child has substance misuse by a parent/someone else in household identified as a factor at CIN assessment (excluding looked after children)_Number"/>
    <s v="E08000023"/>
    <x v="115"/>
    <s v="Financial year"/>
    <s v="2018/19"/>
    <s v="Children in households suffering from drug/alcohol problems"/>
    <x v="28"/>
    <s v="Number"/>
    <n v="257"/>
    <n v="29920"/>
    <m/>
    <s v="8.6 per 1000 0-17 yr olds"/>
    <x v="3533"/>
    <n v="0"/>
  </r>
  <r>
    <s v="E08000024_CIN episodes where a child has substance misuse by a parent/someone else in household identified as a factor at CIN assessment (excluding looked after children)_Number"/>
    <s v="E08000024"/>
    <x v="125"/>
    <s v="Financial year"/>
    <s v="2018/19"/>
    <s v="Children in households suffering from drug/alcohol problems"/>
    <x v="28"/>
    <s v="Number"/>
    <n v="779"/>
    <n v="54563"/>
    <m/>
    <s v="14.3 per 1000 0-17 yr olds"/>
    <x v="3534"/>
    <n v="0"/>
  </r>
  <r>
    <s v="E06000053_CIN episodes where a child has substance misuse by a parent/someone else in household identified as a factor at CIN assessment (excluding looked after children)_Number"/>
    <s v="E06000053"/>
    <x v="59"/>
    <s v="Financial year"/>
    <s v="2018/19"/>
    <s v="Children in households suffering from drug/alcohol problems"/>
    <x v="28"/>
    <s v="Number"/>
    <n v="0"/>
    <n v="368"/>
    <m/>
    <s v="0 per 1000 0-17 yr olds"/>
    <x v="295"/>
    <n v="1"/>
  </r>
  <r>
    <s v="E06000022_CIN episodes where a child has substance misuse by a parent/someone else in household identified as a factor at CIN assessment (excluding looked after children)_Number"/>
    <s v="E06000022"/>
    <x v="3"/>
    <s v="Financial year"/>
    <s v="2018/19"/>
    <s v="Children in households suffering from drug/alcohol problems"/>
    <x v="28"/>
    <s v="Number"/>
    <n v="199"/>
    <n v="35946"/>
    <m/>
    <s v="5.5 per 1000 0-17 yr olds"/>
    <x v="3535"/>
    <n v="0"/>
  </r>
  <r>
    <s v="E06000023_CIN episodes where a child has substance misuse by a parent/someone else in household identified as a factor at CIN assessment (excluding looked after children)_Number"/>
    <s v="E06000023"/>
    <x v="15"/>
    <s v="Financial year"/>
    <s v="2018/19"/>
    <s v="Children in households suffering from drug/alcohol problems"/>
    <x v="28"/>
    <s v="Number"/>
    <n v="1142"/>
    <n v="94016"/>
    <m/>
    <s v="12.1 per 1000 0-17 yr olds"/>
    <x v="3536"/>
    <n v="0"/>
  </r>
  <r>
    <s v="E06000024_CIN episodes where a child has substance misuse by a parent/someone else in household identified as a factor at CIN assessment (excluding looked after children)_Number"/>
    <s v="E06000024"/>
    <x v="86"/>
    <s v="Financial year"/>
    <s v="2018/19"/>
    <s v="Children in households suffering from drug/alcohol problems"/>
    <x v="28"/>
    <s v="Number"/>
    <n v="350"/>
    <n v="43435"/>
    <m/>
    <s v="8.1 per 1000 0-17 yr olds"/>
    <x v="3537"/>
    <n v="0"/>
  </r>
  <r>
    <s v="E06000025_CIN episodes where a child has substance misuse by a parent/someone else in household identified as a factor at CIN assessment (excluding looked after children)_Number"/>
    <s v="E06000025"/>
    <x v="114"/>
    <s v="Financial year"/>
    <s v="2018/19"/>
    <s v="Children in households suffering from drug/alcohol problems"/>
    <x v="28"/>
    <s v="Number"/>
    <n v="416"/>
    <n v="58867"/>
    <m/>
    <s v="7.1 per 1000 0-17 yr olds"/>
    <x v="3538"/>
    <n v="0"/>
  </r>
  <r>
    <s v="E06000001_CIN episodes where a child has substance misuse by a parent/someone else in household identified as a factor at CIN assessment (excluding looked after children)_Number"/>
    <s v="E06000001"/>
    <x v="52"/>
    <s v="Financial year"/>
    <s v="2018/19"/>
    <s v="Children in households suffering from drug/alcohol problems"/>
    <x v="28"/>
    <s v="Number"/>
    <n v="373"/>
    <n v="20006"/>
    <m/>
    <s v="18.6 per 1000 0-17 yr olds"/>
    <x v="3539"/>
    <n v="0"/>
  </r>
  <r>
    <s v="E06000002_CIN episodes where a child has substance misuse by a parent/someone else in household identified as a factor at CIN assessment (excluding looked after children)_Number"/>
    <s v="E06000002"/>
    <x v="79"/>
    <s v="Financial year"/>
    <s v="2018/19"/>
    <s v="Children in households suffering from drug/alcohol problems"/>
    <x v="28"/>
    <s v="Number"/>
    <n v="473"/>
    <n v="32513"/>
    <m/>
    <s v="14.5 per 1000 0-17 yr olds"/>
    <x v="3540"/>
    <n v="0"/>
  </r>
  <r>
    <s v="E06000003_CIN episodes where a child has substance misuse by a parent/someone else in household identified as a factor at CIN assessment (excluding looked after children)_Number"/>
    <s v="E06000003"/>
    <x v="101"/>
    <s v="Financial year"/>
    <s v="2018/19"/>
    <s v="Children in households suffering from drug/alcohol problems"/>
    <x v="28"/>
    <s v="Number"/>
    <n v="450"/>
    <n v="27626"/>
    <m/>
    <s v="16.3 per 1000 0-17 yr olds"/>
    <x v="3541"/>
    <n v="0"/>
  </r>
  <r>
    <s v="E06000004_CIN episodes where a child has substance misuse by a parent/someone else in household identified as a factor at CIN assessment (excluding looked after children)_Number"/>
    <s v="E06000004"/>
    <x v="122"/>
    <s v="Financial year"/>
    <s v="2018/19"/>
    <s v="Children in households suffering from drug/alcohol problems"/>
    <x v="28"/>
    <s v="Number"/>
    <n v="709"/>
    <n v="43521"/>
    <m/>
    <s v="16.3 per 1000 0-17 yr olds"/>
    <x v="3542"/>
    <n v="0"/>
  </r>
  <r>
    <s v="E06000010_CIN episodes where a child has substance misuse by a parent/someone else in household identified as a factor at CIN assessment (excluding looked after children)_Number"/>
    <s v="E06000010"/>
    <x v="63"/>
    <s v="Financial year"/>
    <s v="2018/19"/>
    <s v="Children in households suffering from drug/alcohol problems"/>
    <x v="28"/>
    <s v="Number"/>
    <n v="723"/>
    <n v="57023"/>
    <m/>
    <s v="12.7 per 1000 0-17 yr olds"/>
    <x v="3543"/>
    <n v="0"/>
  </r>
  <r>
    <s v="E06000011_CIN episodes where a child has substance misuse by a parent/someone else in household identified as a factor at CIN assessment (excluding looked after children)_Number"/>
    <s v="E06000011"/>
    <x v="39"/>
    <s v="Financial year"/>
    <s v="2018/19"/>
    <s v="Children in households suffering from drug/alcohol problems"/>
    <x v="28"/>
    <s v="Number"/>
    <n v="306"/>
    <n v="62942"/>
    <m/>
    <s v="4.9 per 1000 0-17 yr olds"/>
    <x v="3544"/>
    <n v="0"/>
  </r>
  <r>
    <s v="E06000012_CIN episodes where a child has substance misuse by a parent/someone else in household identified as a factor at CIN assessment (excluding looked after children)_Number"/>
    <s v="E06000012"/>
    <x v="84"/>
    <s v="Financial year"/>
    <s v="2018/19"/>
    <s v="Children in households suffering from drug/alcohol problems"/>
    <x v="28"/>
    <s v="Number"/>
    <n v="210"/>
    <n v="34503"/>
    <m/>
    <s v="6.1 per 1000 0-17 yr olds"/>
    <x v="3545"/>
    <n v="0"/>
  </r>
  <r>
    <s v="E06000013_CIN episodes where a child has substance misuse by a parent/someone else in household identified as a factor at CIN assessment (excluding looked after children)_Number"/>
    <s v="E06000013"/>
    <x v="85"/>
    <s v="Financial year"/>
    <s v="2018/19"/>
    <s v="Children in households suffering from drug/alcohol problems"/>
    <x v="28"/>
    <s v="Number"/>
    <n v="436"/>
    <n v="35714"/>
    <m/>
    <s v="12.2 per 1000 0-17 yr olds"/>
    <x v="3546"/>
    <n v="0"/>
  </r>
  <r>
    <s v="E10000023_CIN episodes where a child has substance misuse by a parent/someone else in household identified as a factor at CIN assessment (excluding looked after children)_Number"/>
    <s v="E10000023"/>
    <x v="88"/>
    <s v="Financial year"/>
    <s v="2018/19"/>
    <s v="Children in households suffering from drug/alcohol problems"/>
    <x v="28"/>
    <s v="Number"/>
    <n v="763"/>
    <n v="117499"/>
    <m/>
    <s v="6.5 per 1000 0-17 yr olds"/>
    <x v="3547"/>
    <n v="0"/>
  </r>
  <r>
    <s v="E06000014_CIN episodes where a child has substance misuse by a parent/someone else in household identified as a factor at CIN assessment (excluding looked after children)_Number"/>
    <s v="E06000014"/>
    <x v="151"/>
    <s v="Financial year"/>
    <s v="2018/19"/>
    <s v="Children in households suffering from drug/alcohol problems"/>
    <x v="28"/>
    <s v="Number"/>
    <n v="171"/>
    <n v="36572"/>
    <m/>
    <s v="4.7 per 1000 0-17 yr olds"/>
    <x v="3548"/>
    <n v="0"/>
  </r>
  <r>
    <s v="E06000032_CIN episodes where a child has substance misuse by a parent/someone else in household identified as a factor at CIN assessment (excluding looked after children)_Number"/>
    <s v="E06000032"/>
    <x v="75"/>
    <s v="Financial year"/>
    <s v="2018/19"/>
    <s v="Children in households suffering from drug/alcohol problems"/>
    <x v="28"/>
    <s v="Number"/>
    <n v="184"/>
    <n v="57375"/>
    <m/>
    <s v="3.2 per 1000 0-17 yr olds"/>
    <x v="3549"/>
    <n v="0"/>
  </r>
  <r>
    <s v="E06000055_CIN episodes where a child has substance misuse by a parent/someone else in household identified as a factor at CIN assessment (excluding looked after children)_Number"/>
    <s v="E06000055"/>
    <x v="4"/>
    <s v="Financial year"/>
    <s v="2018/19"/>
    <s v="Children in households suffering from drug/alcohol problems"/>
    <x v="28"/>
    <s v="Number"/>
    <n v="271"/>
    <n v="40088"/>
    <m/>
    <s v="6.8 per 1000 0-17 yr olds"/>
    <x v="3550"/>
    <n v="0"/>
  </r>
  <r>
    <s v="E06000056_CIN episodes where a child has substance misuse by a parent/someone else in household identified as a factor at CIN assessment (excluding looked after children)_Number"/>
    <s v="E06000056"/>
    <x v="22"/>
    <s v="Financial year"/>
    <s v="2018/19"/>
    <s v="Children in households suffering from drug/alcohol problems"/>
    <x v="28"/>
    <s v="Number"/>
    <n v="484"/>
    <n v="62515"/>
    <m/>
    <s v="7.7 per 1000 0-17 yr olds"/>
    <x v="3551"/>
    <n v="0"/>
  </r>
  <r>
    <s v="E10000002_CIN episodes where a child has substance misuse by a parent/someone else in household identified as a factor at CIN assessment (excluding looked after children)_Number"/>
    <s v="E10000002"/>
    <x v="17"/>
    <s v="Financial year"/>
    <s v="2018/19"/>
    <s v="Children in households suffering from drug/alcohol problems"/>
    <x v="28"/>
    <s v="Number"/>
    <n v="1053"/>
    <n v="124321"/>
    <m/>
    <s v="8.5 per 1000 0-17 yr olds"/>
    <x v="3552"/>
    <n v="0"/>
  </r>
  <r>
    <s v="E06000042_CIN episodes where a child has substance misuse by a parent/someone else in household identified as a factor at CIN assessment (excluding looked after children)_Number"/>
    <s v="E06000042"/>
    <x v="80"/>
    <s v="Financial year"/>
    <s v="2018/19"/>
    <s v="Children in households suffering from drug/alcohol problems"/>
    <x v="28"/>
    <s v="Number"/>
    <n v="533"/>
    <n v="68278"/>
    <m/>
    <s v="7.8 per 1000 0-17 yr olds"/>
    <x v="3553"/>
    <n v="0"/>
  </r>
  <r>
    <s v="E10000007_CIN episodes where a child has substance misuse by a parent/someone else in household identified as a factor at CIN assessment (excluding looked after children)_Number"/>
    <s v="E10000007"/>
    <x v="32"/>
    <s v="Financial year"/>
    <s v="2018/19"/>
    <s v="Children in households suffering from drug/alcohol problems"/>
    <x v="28"/>
    <s v="Number"/>
    <n v="2024"/>
    <n v="153272"/>
    <m/>
    <s v="13.2 per 1000 0-17 yr olds"/>
    <x v="3554"/>
    <n v="0"/>
  </r>
  <r>
    <s v="E06000015_CIN episodes where a child has substance misuse by a parent/someone else in household identified as a factor at CIN assessment (excluding looked after children)_Number"/>
    <s v="E06000015"/>
    <x v="31"/>
    <s v="Financial year"/>
    <s v="2018/19"/>
    <s v="Children in households suffering from drug/alcohol problems"/>
    <x v="28"/>
    <s v="Number"/>
    <n v="705"/>
    <n v="59899"/>
    <m/>
    <s v="11.8 per 1000 0-17 yr olds"/>
    <x v="3555"/>
    <n v="0"/>
  </r>
  <r>
    <s v="E10000009_CIN episodes where a child has substance misuse by a parent/someone else in household identified as a factor at CIN assessment (excluding looked after children)_Number"/>
    <s v="E10000009"/>
    <x v="35"/>
    <s v="Financial year"/>
    <s v="2018/19"/>
    <s v="Children in households suffering from drug/alcohol problems"/>
    <x v="28"/>
    <s v="Number"/>
    <n v="1106"/>
    <n v="76699"/>
    <m/>
    <s v="14.4 per 1000 0-17 yr olds"/>
    <x v="3556"/>
    <n v="0"/>
  </r>
  <r>
    <s v="E06000029_CIN episodes where a child has substance misuse by a parent/someone else in household identified as a factor at CIN assessment (excluding looked after children)_Number"/>
    <s v="E06000029"/>
    <x v="97"/>
    <s v="Financial year"/>
    <s v="2018/19"/>
    <s v="Children in households suffering from drug/alcohol problems"/>
    <x v="28"/>
    <s v="Number"/>
    <n v="119"/>
    <n v="30188"/>
    <m/>
    <s v="3.9 per 1000 0-17 yr olds"/>
    <x v="3557"/>
    <n v="0"/>
  </r>
  <r>
    <s v="E06000028_CIN episodes where a child has substance misuse by a parent/someone else in household identified as a factor at CIN assessment (excluding looked after children)_Number"/>
    <s v="E06000028"/>
    <x v="10"/>
    <s v="Financial year"/>
    <s v="2018/19"/>
    <s v="Children in households suffering from drug/alcohol problems"/>
    <x v="28"/>
    <s v="Number"/>
    <n v="269"/>
    <n v="36373"/>
    <m/>
    <s v="7.4 per 1000 0-17 yr olds"/>
    <x v="3558"/>
    <n v="0"/>
  </r>
  <r>
    <s v="E06000047_CIN episodes where a child has substance misuse by a parent/someone else in household identified as a factor at CIN assessment (excluding looked after children)_Number"/>
    <s v="E06000047"/>
    <x v="37"/>
    <s v="Financial year"/>
    <s v="2018/19"/>
    <s v="Children in households suffering from drug/alcohol problems"/>
    <x v="28"/>
    <s v="Number"/>
    <n v="1262"/>
    <n v="101040"/>
    <m/>
    <s v="12.5 per 1000 0-17 yr olds"/>
    <x v="3559"/>
    <n v="0"/>
  </r>
  <r>
    <s v="E06000005_CIN episodes where a child has substance misuse by a parent/someone else in household identified as a factor at CIN assessment (excluding looked after children)_Number"/>
    <s v="E06000005"/>
    <x v="30"/>
    <s v="Financial year"/>
    <s v="2018/19"/>
    <s v="Children in households suffering from drug/alcohol problems"/>
    <x v="28"/>
    <s v="Number"/>
    <n v="201"/>
    <n v="22454"/>
    <m/>
    <s v="9 per 1000 0-17 yr olds"/>
    <x v="3560"/>
    <n v="0"/>
  </r>
  <r>
    <s v="E10000011_CIN episodes where a child has substance misuse by a parent/someone else in household identified as a factor at CIN assessment (excluding looked after children)_Number"/>
    <s v="E10000011"/>
    <x v="40"/>
    <s v="Financial year"/>
    <s v="2018/19"/>
    <s v="Children in households suffering from drug/alcohol problems"/>
    <x v="28"/>
    <s v="Number"/>
    <n v="862"/>
    <n v="106378"/>
    <m/>
    <s v="8.1 per 1000 0-17 yr olds"/>
    <x v="3561"/>
    <n v="0"/>
  </r>
  <r>
    <s v="E06000043_CIN episodes where a child has substance misuse by a parent/someone else in household identified as a factor at CIN assessment (excluding looked after children)_Number"/>
    <s v="E06000043"/>
    <x v="14"/>
    <s v="Financial year"/>
    <s v="2018/19"/>
    <s v="Children in households suffering from drug/alcohol problems"/>
    <x v="28"/>
    <s v="Number"/>
    <n v="851"/>
    <n v="51005"/>
    <m/>
    <s v="16.7 per 1000 0-17 yr olds"/>
    <x v="3562"/>
    <n v="0"/>
  </r>
  <r>
    <s v="E10000014_CIN episodes where a child has substance misuse by a parent/someone else in household identified as a factor at CIN assessment (excluding looked after children)_Number"/>
    <s v="E10000014"/>
    <x v="49"/>
    <s v="Financial year"/>
    <s v="2018/19"/>
    <s v="Children in households suffering from drug/alcohol problems"/>
    <x v="28"/>
    <s v="Number"/>
    <n v="961"/>
    <n v="284002"/>
    <m/>
    <s v="3.4 per 1000 0-17 yr olds"/>
    <x v="3563"/>
    <n v="0"/>
  </r>
  <r>
    <s v="E06000044_CIN episodes where a child has substance misuse by a parent/someone else in household identified as a factor at CIN assessment (excluding looked after children)_Number"/>
    <s v="E06000044"/>
    <x v="98"/>
    <s v="Financial year"/>
    <s v="2018/19"/>
    <s v="Children in households suffering from drug/alcohol problems"/>
    <x v="28"/>
    <s v="Number"/>
    <n v="278"/>
    <n v="44046"/>
    <m/>
    <s v="6.3 per 1000 0-17 yr olds"/>
    <x v="3564"/>
    <n v="0"/>
  </r>
  <r>
    <s v="E06000045_CIN episodes where a child has substance misuse by a parent/someone else in household identified as a factor at CIN assessment (excluding looked after children)_Number"/>
    <s v="E06000045"/>
    <x v="116"/>
    <s v="Financial year"/>
    <s v="2018/19"/>
    <s v="Children in households suffering from drug/alcohol problems"/>
    <x v="28"/>
    <s v="Number"/>
    <n v="656"/>
    <n v="50832"/>
    <m/>
    <s v="12.9 per 1000 0-17 yr olds"/>
    <x v="3565"/>
    <n v="0"/>
  </r>
  <r>
    <s v="E10000018_CIN episodes where a child has substance misuse by a parent/someone else in household identified as a factor at CIN assessment (excluding looked after children)_Number"/>
    <s v="E10000018"/>
    <x v="71"/>
    <s v="Financial year"/>
    <s v="2018/19"/>
    <s v="Children in households suffering from drug/alcohol problems"/>
    <x v="28"/>
    <s v="Number"/>
    <n v="699"/>
    <n v="140307"/>
    <m/>
    <s v="5 per 1000 0-17 yr olds"/>
    <x v="3566"/>
    <n v="0"/>
  </r>
  <r>
    <s v="E06000016_CIN episodes where a child has substance misuse by a parent/someone else in household identified as a factor at CIN assessment (excluding looked after children)_Number"/>
    <s v="E06000016"/>
    <x v="70"/>
    <s v="Financial year"/>
    <s v="2018/19"/>
    <s v="Children in households suffering from drug/alcohol problems"/>
    <x v="28"/>
    <s v="Number"/>
    <n v="465"/>
    <n v="83994"/>
    <m/>
    <s v="5.5 per 1000 0-17 yr olds"/>
    <x v="3567"/>
    <n v="0"/>
  </r>
  <r>
    <s v="E06000017_CIN episodes where a child has substance misuse by a parent/someone else in household identified as a factor at CIN assessment (excluding looked after children)_Number"/>
    <s v="E06000017"/>
    <x v="105"/>
    <s v="Financial year"/>
    <s v="2018/19"/>
    <s v="Children in households suffering from drug/alcohol problems"/>
    <x v="28"/>
    <s v="Number"/>
    <n v="57"/>
    <n v="7807"/>
    <m/>
    <s v="7.3 per 1000 0-17 yr olds"/>
    <x v="3568"/>
    <n v="0"/>
  </r>
  <r>
    <s v="E10000028_CIN episodes where a child has substance misuse by a parent/someone else in household identified as a factor at CIN assessment (excluding looked after children)_Number"/>
    <s v="E10000028"/>
    <x v="120"/>
    <s v="Financial year"/>
    <s v="2018/19"/>
    <s v="Children in households suffering from drug/alcohol problems"/>
    <x v="28"/>
    <s v="Number"/>
    <n v="2128"/>
    <n v="169603"/>
    <m/>
    <s v="12.5 per 1000 0-17 yr olds"/>
    <x v="3569"/>
    <n v="0"/>
  </r>
  <r>
    <s v="E06000021_CIN episodes where a child has substance misuse by a parent/someone else in household identified as a factor at CIN assessment (excluding looked after children)_Number"/>
    <s v="E06000021"/>
    <x v="123"/>
    <s v="Financial year"/>
    <s v="2018/19"/>
    <s v="Children in households suffering from drug/alcohol problems"/>
    <x v="28"/>
    <s v="Number"/>
    <n v="946"/>
    <n v="57549"/>
    <m/>
    <s v="16.4 per 1000 0-17 yr olds"/>
    <x v="3570"/>
    <n v="0"/>
  </r>
  <r>
    <s v="E06000054_CIN episodes where a child has substance misuse by a parent/someone else in household identified as a factor at CIN assessment (excluding looked after children)_Number"/>
    <s v="E06000054"/>
    <x v="145"/>
    <s v="Financial year"/>
    <s v="2018/19"/>
    <s v="Children in households suffering from drug/alcohol problems"/>
    <x v="28"/>
    <s v="Number"/>
    <n v="1108"/>
    <n v="105692"/>
    <m/>
    <s v="10.5 per 1000 0-17 yr olds"/>
    <x v="3571"/>
    <n v="0"/>
  </r>
  <r>
    <s v="E06000030_CIN episodes where a child has substance misuse by a parent/someone else in household identified as a factor at CIN assessment (excluding looked after children)_Number"/>
    <s v="E06000030"/>
    <x v="128"/>
    <s v="Financial year"/>
    <s v="2018/19"/>
    <s v="Children in households suffering from drug/alcohol problems"/>
    <x v="28"/>
    <s v="Number"/>
    <n v="492"/>
    <n v="50239"/>
    <m/>
    <s v="9.8 per 1000 0-17 yr olds"/>
    <x v="3572"/>
    <n v="0"/>
  </r>
  <r>
    <s v="E06000036_CIN episodes where a child has substance misuse by a parent/someone else in household identified as a factor at CIN assessment (excluding looked after children)_Number"/>
    <s v="E06000036"/>
    <x v="11"/>
    <s v="Financial year"/>
    <s v="2018/19"/>
    <s v="Children in households suffering from drug/alcohol problems"/>
    <x v="28"/>
    <s v="Number"/>
    <n v="335"/>
    <n v="28336"/>
    <m/>
    <s v="11.8 per 1000 0-17 yr olds"/>
    <x v="3573"/>
    <n v="0"/>
  </r>
  <r>
    <s v="E06000040_CIN episodes where a child has substance misuse by a parent/someone else in household identified as a factor at CIN assessment (excluding looked after children)_Number"/>
    <s v="E06000040"/>
    <x v="146"/>
    <s v="Financial year"/>
    <s v="2018/19"/>
    <s v="Children in households suffering from drug/alcohol problems"/>
    <x v="28"/>
    <s v="Number"/>
    <n v="99"/>
    <n v="34604"/>
    <m/>
    <s v="2.9 per 1000 0-17 yr olds"/>
    <x v="3574"/>
    <n v="0"/>
  </r>
  <r>
    <s v="E06000037_CIN episodes where a child has substance misuse by a parent/someone else in household identified as a factor at CIN assessment (excluding looked after children)_Number"/>
    <s v="E06000037"/>
    <x v="141"/>
    <s v="Financial year"/>
    <s v="2018/19"/>
    <s v="Children in households suffering from drug/alcohol problems"/>
    <x v="28"/>
    <s v="Number"/>
    <n v="283"/>
    <n v="35623"/>
    <m/>
    <s v="7.9 per 1000 0-17 yr olds"/>
    <x v="3575"/>
    <n v="0"/>
  </r>
  <r>
    <s v="E06000038_CIN episodes where a child has substance misuse by a parent/someone else in household identified as a factor at CIN assessment (excluding looked after children)_Number"/>
    <s v="E06000038"/>
    <x v="99"/>
    <s v="Financial year"/>
    <s v="2018/19"/>
    <s v="Children in households suffering from drug/alcohol problems"/>
    <x v="28"/>
    <s v="Number"/>
    <n v="502"/>
    <n v="37080"/>
    <m/>
    <s v="13.5 per 1000 0-17 yr olds"/>
    <x v="3576"/>
    <n v="0"/>
  </r>
  <r>
    <s v="E06000039_CIN episodes where a child has substance misuse by a parent/someone else in household identified as a factor at CIN assessment (excluding looked after children)_Number"/>
    <s v="E06000039"/>
    <x v="111"/>
    <s v="Financial year"/>
    <s v="2018/19"/>
    <s v="Children in households suffering from drug/alcohol problems"/>
    <x v="28"/>
    <s v="Number"/>
    <n v="370"/>
    <n v="42699"/>
    <m/>
    <s v="8.7 per 1000 0-17 yr olds"/>
    <x v="3577"/>
    <n v="0"/>
  </r>
  <r>
    <s v="E06000041_CIN episodes where a child has substance misuse by a parent/someone else in household identified as a factor at CIN assessment (excluding looked after children)_Number"/>
    <s v="E06000041"/>
    <x v="148"/>
    <s v="Financial year"/>
    <s v="2018/19"/>
    <s v="Children in households suffering from drug/alcohol problems"/>
    <x v="28"/>
    <s v="Number"/>
    <n v="375"/>
    <n v="39532"/>
    <m/>
    <s v="9.5 per 1000 0-17 yr olds"/>
    <x v="3578"/>
    <n v="0"/>
  </r>
  <r>
    <s v="E10000003_CIN episodes where a child has substance misuse by a parent/someone else in household identified as a factor at CIN assessment (excluding looked after children)_Number"/>
    <s v="E10000003"/>
    <x v="20"/>
    <s v="Financial year"/>
    <s v="2018/19"/>
    <s v="Children in households suffering from drug/alcohol problems"/>
    <x v="28"/>
    <s v="Number"/>
    <n v="1226"/>
    <n v="135719"/>
    <m/>
    <s v="9 per 1000 0-17 yr olds"/>
    <x v="3579"/>
    <n v="0"/>
  </r>
  <r>
    <s v="E06000031_CIN episodes where a child has substance misuse by a parent/someone else in household identified as a factor at CIN assessment (excluding looked after children)_Number"/>
    <s v="E06000031"/>
    <x v="95"/>
    <s v="Financial year"/>
    <s v="2018/19"/>
    <s v="Children in households suffering from drug/alcohol problems"/>
    <x v="28"/>
    <s v="Number"/>
    <n v="588"/>
    <n v="51137"/>
    <m/>
    <s v="11.5 per 1000 0-17 yr olds"/>
    <x v="3580"/>
    <n v="0"/>
  </r>
  <r>
    <s v="E06000006_CIN episodes where a child has substance misuse by a parent/someone else in household identified as a factor at CIN assessment (excluding looked after children)_Number"/>
    <s v="E06000006"/>
    <x v="47"/>
    <s v="Financial year"/>
    <s v="2018/19"/>
    <s v="Children in households suffering from drug/alcohol problems"/>
    <x v="28"/>
    <s v="Number"/>
    <n v="427"/>
    <n v="28617"/>
    <m/>
    <s v="14.9 per 1000 0-17 yr olds"/>
    <x v="3581"/>
    <n v="0"/>
  </r>
  <r>
    <s v="E06000007_CIN episodes where a child has substance misuse by a parent/someone else in household identified as a factor at CIN assessment (excluding looked after children)_Number"/>
    <s v="E06000007"/>
    <x v="139"/>
    <s v="Financial year"/>
    <s v="2018/19"/>
    <s v="Children in households suffering from drug/alcohol problems"/>
    <x v="28"/>
    <s v="Number"/>
    <n v="341"/>
    <n v="44484"/>
    <m/>
    <s v="7.7 per 1000 0-17 yr olds"/>
    <x v="3582"/>
    <n v="0"/>
  </r>
  <r>
    <s v="E10000008_CIN episodes where a child has substance misuse by a parent/someone else in household identified as a factor at CIN assessment (excluding looked after children)_Number"/>
    <s v="E10000008"/>
    <x v="33"/>
    <s v="Financial year"/>
    <s v="2018/19"/>
    <s v="Children in households suffering from drug/alcohol problems"/>
    <x v="28"/>
    <s v="Number"/>
    <n v="1020"/>
    <n v="145878"/>
    <m/>
    <s v="7 per 1000 0-17 yr olds"/>
    <x v="3583"/>
    <n v="0"/>
  </r>
  <r>
    <s v="E06000026_CIN episodes where a child has substance misuse by a parent/someone else in household identified as a factor at CIN assessment (excluding looked after children)_Number"/>
    <s v="E06000026"/>
    <x v="96"/>
    <s v="Financial year"/>
    <s v="2018/19"/>
    <s v="Children in households suffering from drug/alcohol problems"/>
    <x v="28"/>
    <s v="Number"/>
    <n v="770"/>
    <n v="52552"/>
    <m/>
    <s v="14.7 per 1000 0-17 yr olds"/>
    <x v="3584"/>
    <n v="0"/>
  </r>
  <r>
    <s v="E06000027_CIN episodes where a child has substance misuse by a parent/someone else in household identified as a factor at CIN assessment (excluding looked after children)_Number"/>
    <s v="E06000027"/>
    <x v="132"/>
    <s v="Financial year"/>
    <s v="2018/19"/>
    <s v="Children in households suffering from drug/alcohol problems"/>
    <x v="28"/>
    <s v="Number"/>
    <n v="355"/>
    <n v="25423"/>
    <m/>
    <s v="14 per 1000 0-17 yr olds"/>
    <x v="3585"/>
    <n v="0"/>
  </r>
  <r>
    <s v="E10000012_CIN episodes where a child has substance misuse by a parent/someone else in household identified as a factor at CIN assessment (excluding looked after children)_Number"/>
    <s v="E10000012"/>
    <x v="42"/>
    <s v="Financial year"/>
    <s v="2018/19"/>
    <s v="Children in households suffering from drug/alcohol problems"/>
    <x v="28"/>
    <s v="Number"/>
    <n v="1652"/>
    <n v="311172"/>
    <m/>
    <s v="5.3 per 1000 0-17 yr olds"/>
    <x v="3586"/>
    <n v="0"/>
  </r>
  <r>
    <s v="E06000033_CIN episodes where a child has substance misuse by a parent/someone else in household identified as a factor at CIN assessment (excluding looked after children)_Number"/>
    <s v="E06000033"/>
    <x v="117"/>
    <s v="Financial year"/>
    <s v="2018/19"/>
    <s v="Children in households suffering from drug/alcohol problems"/>
    <x v="28"/>
    <s v="Number"/>
    <n v="410"/>
    <n v="39540"/>
    <m/>
    <s v="10.4 per 1000 0-17 yr olds"/>
    <x v="3587"/>
    <n v="0"/>
  </r>
  <r>
    <s v="E06000034_CIN episodes where a child has substance misuse by a parent/someone else in household identified as a factor at CIN assessment (excluding looked after children)_Number"/>
    <s v="E06000034"/>
    <x v="131"/>
    <s v="Financial year"/>
    <s v="2018/19"/>
    <s v="Children in households suffering from drug/alcohol problems"/>
    <x v="28"/>
    <s v="Number"/>
    <n v="516"/>
    <n v="43762"/>
    <m/>
    <s v="11.8 per 1000 0-17 yr olds"/>
    <x v="3588"/>
    <n v="0"/>
  </r>
  <r>
    <s v="E06000019_CIN episodes where a child has substance misuse by a parent/someone else in household identified as a factor at CIN assessment (excluding looked after children)_Number"/>
    <s v="E06000019"/>
    <x v="54"/>
    <s v="Financial year"/>
    <s v="2018/19"/>
    <s v="Children in households suffering from drug/alcohol problems"/>
    <x v="28"/>
    <s v="Number"/>
    <n v="202"/>
    <n v="36103"/>
    <m/>
    <s v="5.6 per 1000 0-17 yr olds"/>
    <x v="3589"/>
    <n v="0"/>
  </r>
  <r>
    <s v="E10000034_CIN episodes where a child has substance misuse by a parent/someone else in household identified as a factor at CIN assessment (excluding looked after children)_Number"/>
    <s v="E10000034"/>
    <x v="150"/>
    <s v="Financial year"/>
    <s v="2018/19"/>
    <s v="Children in households suffering from drug/alcohol problems"/>
    <x v="28"/>
    <s v="Number"/>
    <n v="985"/>
    <n v="117783"/>
    <m/>
    <s v="8.4 per 1000 0-17 yr olds"/>
    <x v="3590"/>
    <n v="0"/>
  </r>
  <r>
    <s v="E10000016_CIN episodes where a child has substance misuse by a parent/someone else in household identified as a factor at CIN assessment (excluding looked after children)_Number"/>
    <s v="E10000016"/>
    <x v="62"/>
    <s v="Financial year"/>
    <s v="2018/19"/>
    <s v="Children in households suffering from drug/alcohol problems"/>
    <x v="28"/>
    <s v="Number"/>
    <n v="3922"/>
    <n v="340140"/>
    <m/>
    <s v="11.5 per 1000 0-17 yr olds"/>
    <x v="3591"/>
    <n v="0"/>
  </r>
  <r>
    <s v="E06000035_CIN episodes where a child has substance misuse by a parent/someone else in household identified as a factor at CIN assessment (excluding looked after children)_Number"/>
    <s v="E06000035"/>
    <x v="77"/>
    <s v="Financial year"/>
    <s v="2018/19"/>
    <s v="Children in households suffering from drug/alcohol problems"/>
    <x v="28"/>
    <s v="Number"/>
    <n v="675"/>
    <n v="64391"/>
    <m/>
    <s v="10.5 per 1000 0-17 yr olds"/>
    <x v="3592"/>
    <n v="0"/>
  </r>
  <r>
    <s v="E10000017_CIN episodes where a child has substance misuse by a parent/someone else in household identified as a factor at CIN assessment (excluding looked after children)_Number"/>
    <s v="E10000017"/>
    <x v="68"/>
    <s v="Financial year"/>
    <s v="2018/19"/>
    <s v="Children in households suffering from drug/alcohol problems"/>
    <x v="28"/>
    <s v="Number"/>
    <n v="3365"/>
    <n v="249727"/>
    <m/>
    <s v="13.5 per 1000 0-17 yr olds"/>
    <x v="3593"/>
    <n v="0"/>
  </r>
  <r>
    <s v="E06000008_CIN episodes where a child has substance misuse by a parent/someone else in household identified as a factor at CIN assessment (excluding looked after children)_Number"/>
    <s v="E06000008"/>
    <x v="7"/>
    <s v="Financial year"/>
    <s v="2018/19"/>
    <s v="Children in households suffering from drug/alcohol problems"/>
    <x v="28"/>
    <s v="Number"/>
    <n v="654"/>
    <n v="38481"/>
    <m/>
    <s v="17 per 1000 0-17 yr olds"/>
    <x v="3594"/>
    <n v="0"/>
  </r>
  <r>
    <s v="E06000009_CIN episodes where a child has substance misuse by a parent/someone else in household identified as a factor at CIN assessment (excluding looked after children)_Number"/>
    <s v="E06000009"/>
    <x v="8"/>
    <s v="Financial year"/>
    <s v="2018/19"/>
    <s v="Children in households suffering from drug/alcohol problems"/>
    <x v="28"/>
    <s v="Number"/>
    <n v="742"/>
    <n v="28904"/>
    <m/>
    <s v="25.7 per 1000 0-17 yr olds"/>
    <x v="3595"/>
    <n v="0"/>
  </r>
  <r>
    <s v="E10000024_CIN episodes where a child has substance misuse by a parent/someone else in household identified as a factor at CIN assessment (excluding looked after children)_Number"/>
    <s v="E10000024"/>
    <x v="92"/>
    <s v="Financial year"/>
    <s v="2018/19"/>
    <s v="Children in households suffering from drug/alcohol problems"/>
    <x v="28"/>
    <s v="Number"/>
    <n v="1978"/>
    <n v="166542"/>
    <m/>
    <s v="11.9 per 1000 0-17 yr olds"/>
    <x v="3596"/>
    <n v="0"/>
  </r>
  <r>
    <s v="E06000018_CIN episodes where a child has substance misuse by a parent/someone else in household identified as a factor at CIN assessment (excluding looked after children)_Number"/>
    <s v="E06000018"/>
    <x v="91"/>
    <s v="Financial year"/>
    <s v="2018/19"/>
    <s v="Children in households suffering from drug/alcohol problems"/>
    <x v="28"/>
    <s v="Number"/>
    <n v="889"/>
    <n v="68651"/>
    <m/>
    <s v="12.9 per 1000 0-17 yr olds"/>
    <x v="3597"/>
    <n v="0"/>
  </r>
  <r>
    <s v="E06000051_CIN episodes where a child has substance misuse by a parent/someone else in household identified as a factor at CIN assessment (excluding looked after children)_Number"/>
    <s v="E06000051"/>
    <x v="110"/>
    <s v="Financial year"/>
    <s v="2018/19"/>
    <s v="Children in households suffering from drug/alcohol problems"/>
    <x v="28"/>
    <s v="Number"/>
    <n v="507"/>
    <n v="59839"/>
    <m/>
    <s v="8.5 per 1000 0-17 yr olds"/>
    <x v="3598"/>
    <n v="0"/>
  </r>
  <r>
    <s v="E06000020_CIN episodes where a child has substance misuse by a parent/someone else in household identified as a factor at CIN assessment (excluding looked after children)_Number"/>
    <s v="E06000020"/>
    <x v="130"/>
    <s v="Financial year"/>
    <s v="2018/19"/>
    <s v="Children in households suffering from drug/alcohol problems"/>
    <x v="28"/>
    <s v="Number"/>
    <n v="465"/>
    <n v="40620"/>
    <m/>
    <s v="11.4 per 1000 0-17 yr olds"/>
    <x v="3599"/>
    <n v="0"/>
  </r>
  <r>
    <s v="E06000049_CIN episodes where a child has substance misuse by a parent/someone else in household identified as a factor at CIN assessment (excluding looked after children)_Number"/>
    <s v="E06000049"/>
    <x v="23"/>
    <s v="Financial year"/>
    <s v="2018/19"/>
    <s v="Children in households suffering from drug/alcohol problems"/>
    <x v="28"/>
    <s v="Number"/>
    <n v="490"/>
    <n v="76523"/>
    <m/>
    <s v="6.4 per 1000 0-17 yr olds"/>
    <x v="3600"/>
    <n v="0"/>
  </r>
  <r>
    <s v="E06000050_CIN episodes where a child has substance misuse by a parent/someone else in household identified as a factor at CIN assessment (excluding looked after children)_Number"/>
    <s v="E06000050"/>
    <x v="152"/>
    <s v="Financial year"/>
    <s v="2018/19"/>
    <s v="Children in households suffering from drug/alcohol problems"/>
    <x v="28"/>
    <s v="Number"/>
    <n v="680"/>
    <n v="68054"/>
    <m/>
    <s v="10 per 1000 0-17 yr olds"/>
    <x v="3601"/>
    <n v="0"/>
  </r>
  <r>
    <s v="E06000052_CIN episodes where a child has substance misuse by a parent/someone else in household identified as a factor at CIN assessment (excluding looked after children)_Number"/>
    <s v="E06000052"/>
    <x v="26"/>
    <s v="Financial year"/>
    <s v="2018/19"/>
    <s v="Children in households suffering from drug/alcohol problems"/>
    <x v="28"/>
    <s v="Number"/>
    <n v="763"/>
    <n v="107810"/>
    <m/>
    <s v="7.1 per 1000 0-17 yr olds"/>
    <x v="3602"/>
    <n v="0"/>
  </r>
  <r>
    <s v="E10000006_CIN episodes where a child has substance misuse by a parent/someone else in household identified as a factor at CIN assessment (excluding looked after children)_Number"/>
    <s v="E10000006"/>
    <x v="29"/>
    <s v="Financial year"/>
    <s v="2018/19"/>
    <s v="Children in households suffering from drug/alcohol problems"/>
    <x v="28"/>
    <s v="Number"/>
    <n v="932"/>
    <n v="92500"/>
    <m/>
    <s v="10.1 per 1000 0-17 yr olds"/>
    <x v="3603"/>
    <n v="0"/>
  </r>
  <r>
    <s v="E10000013_CIN episodes where a child has substance misuse by a parent/someone else in household identified as a factor at CIN assessment (excluding looked after children)_Number"/>
    <s v="E10000013"/>
    <x v="44"/>
    <s v="Financial year"/>
    <s v="2018/19"/>
    <s v="Children in households suffering from drug/alcohol problems"/>
    <x v="28"/>
    <s v="Number"/>
    <n v="1575"/>
    <n v="128136"/>
    <m/>
    <s v="12.3 per 1000 0-17 yr olds"/>
    <x v="3604"/>
    <n v="0"/>
  </r>
  <r>
    <s v="E10000015_CIN episodes where a child has substance misuse by a parent/someone else in household identified as a factor at CIN assessment (excluding looked after children)_Number"/>
    <s v="E10000015"/>
    <x v="55"/>
    <s v="Financial year"/>
    <s v="2018/19"/>
    <s v="Children in households suffering from drug/alcohol problems"/>
    <x v="28"/>
    <s v="Number"/>
    <n v="1495"/>
    <n v="271005"/>
    <m/>
    <s v="5.5 per 1000 0-17 yr olds"/>
    <x v="3605"/>
    <n v="0"/>
  </r>
  <r>
    <s v="E06000046_CIN episodes where a child has substance misuse by a parent/someone else in household identified as a factor at CIN assessment (excluding looked after children)_Number"/>
    <s v="E06000046"/>
    <x v="58"/>
    <s v="Financial year"/>
    <s v="2018/19"/>
    <s v="Children in households suffering from drug/alcohol problems"/>
    <x v="28"/>
    <s v="Number"/>
    <n v="238"/>
    <n v="24869"/>
    <m/>
    <s v="9.6 per 1000 0-17 yr olds"/>
    <x v="3606"/>
    <n v="0"/>
  </r>
  <r>
    <s v="E10000019_CIN episodes where a child has substance misuse by a parent/someone else in household identified as a factor at CIN assessment (excluding looked after children)_Number"/>
    <s v="E10000019"/>
    <x v="73"/>
    <s v="Financial year"/>
    <s v="2018/19"/>
    <s v="Children in households suffering from drug/alcohol problems"/>
    <x v="28"/>
    <s v="Number"/>
    <n v="1532"/>
    <n v="145641"/>
    <m/>
    <s v="10.5 per 1000 0-17 yr olds"/>
    <x v="3607"/>
    <n v="0"/>
  </r>
  <r>
    <s v="E10000020_CIN episodes where a child has substance misuse by a parent/someone else in household identified as a factor at CIN assessment (excluding looked after children)_Number"/>
    <s v="E10000020"/>
    <x v="83"/>
    <s v="Financial year"/>
    <s v="2018/19"/>
    <s v="Children in households suffering from drug/alcohol problems"/>
    <x v="28"/>
    <s v="Number"/>
    <n v="1276"/>
    <n v="170810"/>
    <m/>
    <s v="7.5 per 1000 0-17 yr olds"/>
    <x v="3608"/>
    <n v="0"/>
  </r>
  <r>
    <s v="E10000021_CIN episodes where a child has substance misuse by a parent/someone else in household identified as a factor at CIN assessment (excluding looked after children)_Number"/>
    <s v="E10000021"/>
    <x v="89"/>
    <s v="Financial year"/>
    <s v="2018/19"/>
    <s v="Children in households suffering from drug/alcohol problems"/>
    <x v="28"/>
    <s v="Number"/>
    <n v="1442"/>
    <n v="170235"/>
    <m/>
    <s v="8.5 per 1000 0-17 yr olds"/>
    <x v="3609"/>
    <n v="0"/>
  </r>
  <r>
    <s v="E06000048_CIN episodes where a child has substance misuse by a parent/someone else in household identified as a factor at CIN assessment (excluding looked after children)_Number"/>
    <s v="E06000048"/>
    <x v="90"/>
    <s v="Financial year"/>
    <s v="2018/19"/>
    <s v="Children in households suffering from drug/alcohol problems"/>
    <x v="28"/>
    <s v="Number"/>
    <n v="934"/>
    <n v="59011"/>
    <m/>
    <s v="15.8 per 1000 0-17 yr olds"/>
    <x v="3610"/>
    <n v="0"/>
  </r>
  <r>
    <s v="E10000025_CIN episodes where a child has substance misuse by a parent/someone else in household identified as a factor at CIN assessment (excluding looked after children)_Number"/>
    <s v="E10000025"/>
    <x v="94"/>
    <s v="Financial year"/>
    <s v="2018/19"/>
    <s v="Children in households suffering from drug/alcohol problems"/>
    <x v="28"/>
    <s v="Number"/>
    <n v="1193"/>
    <n v="144788"/>
    <m/>
    <s v="8.2 per 1000 0-17 yr olds"/>
    <x v="3611"/>
    <n v="0"/>
  </r>
  <r>
    <s v="E10000027_CIN episodes where a child has substance misuse by a parent/someone else in household identified as a factor at CIN assessment (excluding looked after children)_Number"/>
    <s v="E10000027"/>
    <x v="113"/>
    <s v="Financial year"/>
    <s v="2018/19"/>
    <s v="Children in households suffering from drug/alcohol problems"/>
    <x v="28"/>
    <s v="Number"/>
    <n v="914"/>
    <n v="110700"/>
    <m/>
    <s v="8.3 per 1000 0-17 yr olds"/>
    <x v="3612"/>
    <n v="0"/>
  </r>
  <r>
    <s v="E10000029_CIN episodes where a child has substance misuse by a parent/someone else in household identified as a factor at CIN assessment (excluding looked after children)_Number"/>
    <s v="E10000029"/>
    <x v="124"/>
    <s v="Financial year"/>
    <s v="2018/19"/>
    <s v="Children in households suffering from drug/alcohol problems"/>
    <x v="28"/>
    <s v="Number"/>
    <n v="1225"/>
    <n v="152752"/>
    <m/>
    <s v="8 per 1000 0-17 yr olds"/>
    <x v="3613"/>
    <n v="0"/>
  </r>
  <r>
    <s v="E10000030_CIN episodes where a child has substance misuse by a parent/someone else in household identified as a factor at CIN assessment (excluding looked after children)_Number"/>
    <s v="E10000030"/>
    <x v="126"/>
    <s v="Financial year"/>
    <s v="2018/19"/>
    <s v="Children in households suffering from drug/alcohol problems"/>
    <x v="28"/>
    <s v="Number"/>
    <n v="2330"/>
    <n v="261905"/>
    <m/>
    <s v="8.9 per 1000 0-17 yr olds"/>
    <x v="3614"/>
    <n v="0"/>
  </r>
  <r>
    <s v="E10000031_CIN episodes where a child has substance misuse by a parent/someone else in household identified as a factor at CIN assessment (excluding looked after children)_Number"/>
    <s v="E10000031"/>
    <x v="140"/>
    <s v="Financial year"/>
    <s v="2018/19"/>
    <s v="Children in households suffering from drug/alcohol problems"/>
    <x v="28"/>
    <s v="Number"/>
    <n v="812"/>
    <n v="115928"/>
    <m/>
    <s v="7 per 1000 0-17 yr olds"/>
    <x v="3615"/>
    <n v="0"/>
  </r>
  <r>
    <s v="E10000032_CIN episodes where a child has substance misuse by a parent/someone else in household identified as a factor at CIN assessment (excluding looked after children)_Number"/>
    <s v="E10000032"/>
    <x v="142"/>
    <s v="Financial year"/>
    <s v="2018/19"/>
    <s v="Children in households suffering from drug/alcohol problems"/>
    <x v="28"/>
    <s v="Number"/>
    <n v="1952"/>
    <n v="174672"/>
    <m/>
    <s v="11.2 per 1000 0-17 yr olds"/>
    <x v="3616"/>
    <n v="0"/>
  </r>
  <r>
    <s v="NA_CIN episodes where a child has substance misuse by a parent/someone else in household identified as a factor at CIN assessment (excluding looked after children)_Number"/>
    <s v="NA"/>
    <x v="164"/>
    <s v="Financial year"/>
    <s v="2018/19"/>
    <s v="Children in households suffering from drug/alcohol problems"/>
    <x v="28"/>
    <s v="Number"/>
    <n v="108159"/>
    <n v="11954618"/>
    <m/>
    <s v="9 per 1000 0-17 yr olds"/>
    <x v="3617"/>
    <n v="0"/>
  </r>
  <r>
    <s v="E09000001_CIN episodes where a child has any of the so called'toxic trio' identified as a factor at CIN assessment (excluding looked after children)_Number"/>
    <s v="E09000001"/>
    <x v="25"/>
    <s v="Financial year"/>
    <s v="2018/19"/>
    <s v="Children in at risk households with multiple vulnerabilities"/>
    <x v="29"/>
    <s v="Number"/>
    <n v="17"/>
    <n v="1453"/>
    <m/>
    <s v="11.7 per 1000 0-17 yr olds"/>
    <x v="3618"/>
    <n v="1"/>
  </r>
  <r>
    <s v="E09000007_CIN episodes where a child has any of the so called'toxic trio' identified as a factor at CIN assessment (excluding looked after children)_Number"/>
    <s v="E09000007"/>
    <x v="21"/>
    <s v="Financial year"/>
    <s v="2018/19"/>
    <s v="Children in at risk households with multiple vulnerabilities"/>
    <x v="29"/>
    <s v="Number"/>
    <n v="711"/>
    <n v="50983"/>
    <m/>
    <s v="13.9 per 1000 0-17 yr olds"/>
    <x v="3619"/>
    <n v="0"/>
  </r>
  <r>
    <s v="E09000011_CIN episodes where a child has any of the so called'toxic trio' identified as a factor at CIN assessment (excluding looked after children)_Number"/>
    <s v="E09000011"/>
    <x v="45"/>
    <s v="Financial year"/>
    <s v="2018/19"/>
    <s v="Children in at risk households with multiple vulnerabilities"/>
    <x v="29"/>
    <s v="Number"/>
    <n v="1571"/>
    <n v="68917"/>
    <m/>
    <s v="22.8 per 1000 0-17 yr olds"/>
    <x v="3620"/>
    <n v="0"/>
  </r>
  <r>
    <s v="E09000012_CIN episodes where a child has any of the so called'toxic trio' identified as a factor at CIN assessment (excluding looked after children)_Number"/>
    <s v="E09000012"/>
    <x v="46"/>
    <s v="Financial year"/>
    <s v="2018/19"/>
    <s v="Children in at risk households with multiple vulnerabilities"/>
    <x v="29"/>
    <s v="Number"/>
    <n v="1893"/>
    <n v="63655"/>
    <m/>
    <s v="29.7 per 1000 0-17 yr olds"/>
    <x v="3621"/>
    <n v="0"/>
  </r>
  <r>
    <s v="E09000013_CIN episodes where a child has any of the so called'toxic trio' identified as a factor at CIN assessment (excluding looked after children)_Number"/>
    <s v="E09000013"/>
    <x v="48"/>
    <s v="Financial year"/>
    <s v="2018/19"/>
    <s v="Children in at risk households with multiple vulnerabilities"/>
    <x v="29"/>
    <s v="Number"/>
    <n v="599"/>
    <n v="36898"/>
    <m/>
    <s v="16.2 per 1000 0-17 yr olds"/>
    <x v="3622"/>
    <n v="0"/>
  </r>
  <r>
    <s v="E09000019_CIN episodes where a child has any of the so called'toxic trio' identified as a factor at CIN assessment (excluding looked after children)_Number"/>
    <s v="E09000019"/>
    <x v="60"/>
    <s v="Financial year"/>
    <s v="2018/19"/>
    <s v="Children in at risk households with multiple vulnerabilities"/>
    <x v="29"/>
    <s v="Number"/>
    <n v="1264"/>
    <n v="42098"/>
    <m/>
    <s v="30 per 1000 0-17 yr olds"/>
    <x v="3623"/>
    <n v="0"/>
  </r>
  <r>
    <s v="E09000020_CIN episodes where a child has any of the so called'toxic trio' identified as a factor at CIN assessment (excluding looked after children)_Number"/>
    <s v="E09000020"/>
    <x v="61"/>
    <s v="Financial year"/>
    <s v="2018/19"/>
    <s v="Children in at risk households with multiple vulnerabilities"/>
    <x v="29"/>
    <s v="Number"/>
    <n v="456"/>
    <n v="28678"/>
    <m/>
    <s v="15.9 per 1000 0-17 yr olds"/>
    <x v="3624"/>
    <n v="0"/>
  </r>
  <r>
    <s v="E09000022_CIN episodes where a child has any of the so called'toxic trio' identified as a factor at CIN assessment (excluding looked after children)_Number"/>
    <s v="E09000022"/>
    <x v="67"/>
    <s v="Financial year"/>
    <s v="2018/19"/>
    <s v="Children in at risk households with multiple vulnerabilities"/>
    <x v="29"/>
    <s v="Number"/>
    <n v="1509"/>
    <n v="62629"/>
    <m/>
    <s v="24.1 per 1000 0-17 yr olds"/>
    <x v="3625"/>
    <n v="0"/>
  </r>
  <r>
    <s v="E09000023_CIN episodes where a child has any of the so called'toxic trio' identified as a factor at CIN assessment (excluding looked after children)_Number"/>
    <s v="E09000023"/>
    <x v="72"/>
    <s v="Financial year"/>
    <s v="2018/19"/>
    <s v="Children in at risk households with multiple vulnerabilities"/>
    <x v="29"/>
    <s v="Number"/>
    <n v="1361"/>
    <n v="68458"/>
    <m/>
    <s v="19.9 per 1000 0-17 yr olds"/>
    <x v="3626"/>
    <n v="0"/>
  </r>
  <r>
    <s v="E09000028_CIN episodes where a child has any of the so called'toxic trio' identified as a factor at CIN assessment (excluding looked after children)_Number"/>
    <s v="E09000028"/>
    <x v="118"/>
    <s v="Financial year"/>
    <s v="2018/19"/>
    <s v="Children in at risk households with multiple vulnerabilities"/>
    <x v="29"/>
    <s v="Number"/>
    <n v="1487"/>
    <n v="65121"/>
    <m/>
    <s v="22.8 per 1000 0-17 yr olds"/>
    <x v="3627"/>
    <n v="0"/>
  </r>
  <r>
    <s v="E09000030_CIN episodes where a child has any of the so called'toxic trio' identified as a factor at CIN assessment (excluding looked after children)_Number"/>
    <s v="E09000030"/>
    <x v="133"/>
    <s v="Financial year"/>
    <s v="2018/19"/>
    <s v="Children in at risk households with multiple vulnerabilities"/>
    <x v="29"/>
    <s v="Number"/>
    <n v="1963"/>
    <n v="70973"/>
    <m/>
    <s v="27.7 per 1000 0-17 yr olds"/>
    <x v="3628"/>
    <n v="0"/>
  </r>
  <r>
    <s v="E09000032_CIN episodes where a child has any of the so called'toxic trio' identified as a factor at CIN assessment (excluding looked after children)_Number"/>
    <s v="E09000032"/>
    <x v="138"/>
    <s v="Financial year"/>
    <s v="2018/19"/>
    <s v="Children in at risk households with multiple vulnerabilities"/>
    <x v="29"/>
    <s v="Number"/>
    <n v="967"/>
    <n v="63840"/>
    <m/>
    <s v="15.1 per 1000 0-17 yr olds"/>
    <x v="3629"/>
    <n v="0"/>
  </r>
  <r>
    <s v="E09000033_CIN episodes where a child has any of the so called'toxic trio' identified as a factor at CIN assessment (excluding looked after children)_Number"/>
    <s v="E09000033"/>
    <x v="143"/>
    <s v="Financial year"/>
    <s v="2018/19"/>
    <s v="Children in at risk households with multiple vulnerabilities"/>
    <x v="29"/>
    <s v="Number"/>
    <n v="586"/>
    <n v="47445"/>
    <m/>
    <s v="12.4 per 1000 0-17 yr olds"/>
    <x v="3630"/>
    <n v="0"/>
  </r>
  <r>
    <s v="E09000002_CIN episodes where a child has any of the so called'toxic trio' identified as a factor at CIN assessment (excluding looked after children)_Number"/>
    <s v="E09000002"/>
    <x v="0"/>
    <s v="Financial year"/>
    <s v="2018/19"/>
    <s v="Children in at risk households with multiple vulnerabilities"/>
    <x v="29"/>
    <s v="Number"/>
    <n v="1457"/>
    <n v="63401"/>
    <m/>
    <s v="23 per 1000 0-17 yr olds"/>
    <x v="3631"/>
    <n v="0"/>
  </r>
  <r>
    <s v="E09000003_CIN episodes where a child has any of the so called'toxic trio' identified as a factor at CIN assessment (excluding looked after children)_Number"/>
    <s v="E09000003"/>
    <x v="1"/>
    <s v="Financial year"/>
    <s v="2018/19"/>
    <s v="Children in at risk households with multiple vulnerabilities"/>
    <x v="29"/>
    <s v="Number"/>
    <n v="1379"/>
    <n v="92701"/>
    <m/>
    <s v="14.9 per 1000 0-17 yr olds"/>
    <x v="3632"/>
    <n v="0"/>
  </r>
  <r>
    <s v="E09000004_CIN episodes where a child has any of the so called'toxic trio' identified as a factor at CIN assessment (excluding looked after children)_Number"/>
    <s v="E09000004"/>
    <x v="5"/>
    <s v="Financial year"/>
    <s v="2018/19"/>
    <s v="Children in at risk households with multiple vulnerabilities"/>
    <x v="29"/>
    <s v="Number"/>
    <n v="926"/>
    <n v="56853"/>
    <m/>
    <s v="16.3 per 1000 0-17 yr olds"/>
    <x v="3633"/>
    <n v="0"/>
  </r>
  <r>
    <s v="E09000005_CIN episodes where a child has any of the so called'toxic trio' identified as a factor at CIN assessment (excluding looked after children)_Number"/>
    <s v="E09000005"/>
    <x v="13"/>
    <s v="Financial year"/>
    <s v="2018/19"/>
    <s v="Children in at risk households with multiple vulnerabilities"/>
    <x v="29"/>
    <s v="Number"/>
    <n v="1377"/>
    <n v="77893"/>
    <m/>
    <s v="17.7 per 1000 0-17 yr olds"/>
    <x v="3634"/>
    <n v="0"/>
  </r>
  <r>
    <s v="E09000006_CIN episodes where a child has any of the so called'toxic trio' identified as a factor at CIN assessment (excluding looked after children)_Number"/>
    <s v="E09000006"/>
    <x v="16"/>
    <s v="Financial year"/>
    <s v="2018/19"/>
    <s v="Children in at risk households with multiple vulnerabilities"/>
    <x v="29"/>
    <s v="Number"/>
    <n v="1711"/>
    <n v="75055"/>
    <m/>
    <s v="22.8 per 1000 0-17 yr olds"/>
    <x v="3635"/>
    <n v="0"/>
  </r>
  <r>
    <s v="E09000008_CIN episodes where a child has any of the so called'toxic trio' identified as a factor at CIN assessment (excluding looked after children)_Number"/>
    <s v="E09000008"/>
    <x v="28"/>
    <s v="Financial year"/>
    <s v="2018/19"/>
    <s v="Children in at risk households with multiple vulnerabilities"/>
    <x v="29"/>
    <s v="Number"/>
    <n v="1560"/>
    <n v="94702"/>
    <m/>
    <s v="16.5 per 1000 0-17 yr olds"/>
    <x v="3636"/>
    <n v="0"/>
  </r>
  <r>
    <s v="E09000009_CIN episodes where a child has any of the so called'toxic trio' identified as a factor at CIN assessment (excluding looked after children)_Number"/>
    <s v="E09000009"/>
    <x v="38"/>
    <s v="Financial year"/>
    <s v="2018/19"/>
    <s v="Children in at risk households with multiple vulnerabilities"/>
    <x v="29"/>
    <s v="Number"/>
    <n v="1214"/>
    <n v="81732"/>
    <m/>
    <s v="14.9 per 1000 0-17 yr olds"/>
    <x v="3637"/>
    <n v="0"/>
  </r>
  <r>
    <s v="E09000010_CIN episodes where a child has any of the so called'toxic trio' identified as a factor at CIN assessment (excluding looked after children)_Number"/>
    <s v="E09000010"/>
    <x v="41"/>
    <s v="Financial year"/>
    <s v="2018/19"/>
    <s v="Children in at risk households with multiple vulnerabilities"/>
    <x v="29"/>
    <s v="Number"/>
    <n v="2102"/>
    <n v="84497"/>
    <m/>
    <s v="24.9 per 1000 0-17 yr olds"/>
    <x v="3638"/>
    <n v="0"/>
  </r>
  <r>
    <s v="E09000014_CIN episodes where a child has any of the so called'toxic trio' identified as a factor at CIN assessment (excluding looked after children)_Number"/>
    <s v="E09000014"/>
    <x v="50"/>
    <s v="Financial year"/>
    <s v="2018/19"/>
    <s v="Children in at risk households with multiple vulnerabilities"/>
    <x v="29"/>
    <s v="Number"/>
    <n v="1065"/>
    <n v="60398"/>
    <m/>
    <s v="17.6 per 1000 0-17 yr olds"/>
    <x v="3639"/>
    <n v="0"/>
  </r>
  <r>
    <s v="E09000015_CIN episodes where a child has any of the so called'toxic trio' identified as a factor at CIN assessment (excluding looked after children)_Number"/>
    <s v="E09000015"/>
    <x v="51"/>
    <s v="Financial year"/>
    <s v="2018/19"/>
    <s v="Children in at risk households with multiple vulnerabilities"/>
    <x v="29"/>
    <s v="Number"/>
    <n v="1173"/>
    <n v="58373"/>
    <m/>
    <s v="20.1 per 1000 0-17 yr olds"/>
    <x v="3640"/>
    <n v="0"/>
  </r>
  <r>
    <s v="E09000016_CIN episodes where a child has any of the so called'toxic trio' identified as a factor at CIN assessment (excluding looked after children)_Number"/>
    <s v="E09000016"/>
    <x v="53"/>
    <s v="Financial year"/>
    <s v="2018/19"/>
    <s v="Children in at risk households with multiple vulnerabilities"/>
    <x v="29"/>
    <s v="Number"/>
    <n v="644"/>
    <n v="57541"/>
    <m/>
    <s v="11.2 per 1000 0-17 yr olds"/>
    <x v="3641"/>
    <n v="0"/>
  </r>
  <r>
    <s v="E09000017_CIN episodes where a child has any of the so called'toxic trio' identified as a factor at CIN assessment (excluding looked after children)_Number"/>
    <s v="E09000017"/>
    <x v="56"/>
    <s v="Financial year"/>
    <s v="2018/19"/>
    <s v="Children in at risk households with multiple vulnerabilities"/>
    <x v="29"/>
    <s v="Number"/>
    <n v="1646"/>
    <n v="73377"/>
    <m/>
    <s v="22.4 per 1000 0-17 yr olds"/>
    <x v="3642"/>
    <n v="0"/>
  </r>
  <r>
    <s v="E09000018_CIN episodes where a child has any of the so called'toxic trio' identified as a factor at CIN assessment (excluding looked after children)_Number"/>
    <s v="E09000018"/>
    <x v="57"/>
    <s v="Financial year"/>
    <s v="2018/19"/>
    <s v="Children in at risk households with multiple vulnerabilities"/>
    <x v="29"/>
    <s v="Number"/>
    <n v="1539"/>
    <n v="64898"/>
    <m/>
    <s v="23.7 per 1000 0-17 yr olds"/>
    <x v="3643"/>
    <n v="0"/>
  </r>
  <r>
    <s v="E09000021_CIN episodes where a child has any of the so called'toxic trio' identified as a factor at CIN assessment (excluding looked after children)_Number"/>
    <s v="E09000021"/>
    <x v="64"/>
    <s v="Financial year"/>
    <s v="2018/19"/>
    <s v="Children in at risk households with multiple vulnerabilities"/>
    <x v="29"/>
    <s v="Number"/>
    <n v="799"/>
    <n v="38977"/>
    <m/>
    <s v="20.5 per 1000 0-17 yr olds"/>
    <x v="3644"/>
    <n v="0"/>
  </r>
  <r>
    <s v="E09000024_CIN episodes where a child has any of the so called'toxic trio' identified as a factor at CIN assessment (excluding looked after children)_Number"/>
    <s v="E09000024"/>
    <x v="78"/>
    <s v="Financial year"/>
    <s v="2018/19"/>
    <s v="Children in at risk households with multiple vulnerabilities"/>
    <x v="29"/>
    <s v="Number"/>
    <n v="989"/>
    <n v="47266"/>
    <m/>
    <s v="20.9 per 1000 0-17 yr olds"/>
    <x v="3645"/>
    <n v="0"/>
  </r>
  <r>
    <s v="E09000025_CIN episodes where a child has any of the so called'toxic trio' identified as a factor at CIN assessment (excluding looked after children)_Number"/>
    <s v="E09000025"/>
    <x v="82"/>
    <s v="Financial year"/>
    <s v="2018/19"/>
    <s v="Children in at risk households with multiple vulnerabilities"/>
    <x v="29"/>
    <s v="Number"/>
    <n v="1768"/>
    <n v="86567"/>
    <m/>
    <s v="20.4 per 1000 0-17 yr olds"/>
    <x v="3646"/>
    <n v="0"/>
  </r>
  <r>
    <s v="E09000026_CIN episodes where a child has any of the so called'toxic trio' identified as a factor at CIN assessment (excluding looked after children)_Number"/>
    <s v="E09000026"/>
    <x v="100"/>
    <s v="Financial year"/>
    <s v="2018/19"/>
    <s v="Children in at risk households with multiple vulnerabilities"/>
    <x v="29"/>
    <s v="Number"/>
    <n v="1456"/>
    <n v="76159"/>
    <m/>
    <s v="19.1 per 1000 0-17 yr olds"/>
    <x v="3647"/>
    <n v="0"/>
  </r>
  <r>
    <s v="E09000027_CIN episodes where a child has any of the so called'toxic trio' identified as a factor at CIN assessment (excluding looked after children)_Number"/>
    <s v="E09000027"/>
    <x v="102"/>
    <s v="Financial year"/>
    <s v="2018/19"/>
    <s v="Children in at risk households with multiple vulnerabilities"/>
    <x v="29"/>
    <s v="Number"/>
    <n v="717"/>
    <n v="45525"/>
    <m/>
    <s v="15.7 per 1000 0-17 yr olds"/>
    <x v="3648"/>
    <n v="0"/>
  </r>
  <r>
    <s v="E09000029_CIN episodes where a child has any of the so called'toxic trio' identified as a factor at CIN assessment (excluding looked after children)_Number"/>
    <s v="E09000029"/>
    <x v="127"/>
    <s v="Financial year"/>
    <s v="2018/19"/>
    <s v="Children in at risk households with multiple vulnerabilities"/>
    <x v="29"/>
    <s v="Number"/>
    <n v="937"/>
    <n v="47941"/>
    <m/>
    <s v="19.5 per 1000 0-17 yr olds"/>
    <x v="3649"/>
    <n v="0"/>
  </r>
  <r>
    <s v="E09000031_CIN episodes where a child has any of the so called'toxic trio' identified as a factor at CIN assessment (excluding looked after children)_Number"/>
    <s v="E09000031"/>
    <x v="137"/>
    <s v="Financial year"/>
    <s v="2018/19"/>
    <s v="Children in at risk households with multiple vulnerabilities"/>
    <x v="29"/>
    <s v="Number"/>
    <n v="619"/>
    <n v="67017"/>
    <m/>
    <s v="9.2 per 1000 0-17 yr olds"/>
    <x v="3650"/>
    <n v="0"/>
  </r>
  <r>
    <s v="E08000025_CIN episodes where a child has any of the so called'toxic trio' identified as a factor at CIN assessment (excluding looked after children)_Number"/>
    <s v="E08000025"/>
    <x v="6"/>
    <s v="Financial year"/>
    <s v="2018/19"/>
    <s v="Children in at risk households with multiple vulnerabilities"/>
    <x v="29"/>
    <s v="Number"/>
    <n v="5597"/>
    <n v="288388"/>
    <m/>
    <s v="19.4 per 1000 0-17 yr olds"/>
    <x v="3651"/>
    <n v="0"/>
  </r>
  <r>
    <s v="E08000026_CIN episodes where a child has any of the so called'toxic trio' identified as a factor at CIN assessment (excluding looked after children)_Number"/>
    <s v="E08000026"/>
    <x v="27"/>
    <s v="Financial year"/>
    <s v="2018/19"/>
    <s v="Children in at risk households with multiple vulnerabilities"/>
    <x v="29"/>
    <s v="Number"/>
    <n v="2743"/>
    <n v="78994"/>
    <m/>
    <s v="34.7 per 1000 0-17 yr olds"/>
    <x v="3652"/>
    <n v="0"/>
  </r>
  <r>
    <s v="E08000027_CIN episodes where a child has any of the so called'toxic trio' identified as a factor at CIN assessment (excluding looked after children)_Number"/>
    <s v="E08000027"/>
    <x v="36"/>
    <s v="Financial year"/>
    <s v="2018/19"/>
    <s v="Children in at risk households with multiple vulnerabilities"/>
    <x v="29"/>
    <s v="Number"/>
    <n v="1301"/>
    <n v="69265"/>
    <m/>
    <s v="18.8 per 1000 0-17 yr olds"/>
    <x v="3653"/>
    <n v="0"/>
  </r>
  <r>
    <s v="E08000028_CIN episodes where a child has any of the so called'toxic trio' identified as a factor at CIN assessment (excluding looked after children)_Number"/>
    <s v="E08000028"/>
    <x v="107"/>
    <s v="Financial year"/>
    <s v="2018/19"/>
    <s v="Children in at risk households with multiple vulnerabilities"/>
    <x v="29"/>
    <s v="Number"/>
    <n v="2994"/>
    <n v="81920"/>
    <m/>
    <s v="36.5 per 1000 0-17 yr olds"/>
    <x v="3654"/>
    <n v="0"/>
  </r>
  <r>
    <s v="E08000029_CIN episodes where a child has any of the so called'toxic trio' identified as a factor at CIN assessment (excluding looked after children)_Number"/>
    <s v="E08000029"/>
    <x v="112"/>
    <s v="Financial year"/>
    <s v="2018/19"/>
    <s v="Children in at risk households with multiple vulnerabilities"/>
    <x v="29"/>
    <s v="Number"/>
    <n v="1014"/>
    <n v="46946"/>
    <m/>
    <s v="21.6 per 1000 0-17 yr olds"/>
    <x v="3655"/>
    <n v="0"/>
  </r>
  <r>
    <s v="E08000030_CIN episodes where a child has any of the so called'toxic trio' identified as a factor at CIN assessment (excluding looked after children)_Number"/>
    <s v="E08000030"/>
    <x v="136"/>
    <s v="Financial year"/>
    <s v="2018/19"/>
    <s v="Children in at risk households with multiple vulnerabilities"/>
    <x v="29"/>
    <s v="Number"/>
    <n v="2144"/>
    <n v="68157"/>
    <m/>
    <s v="31.5 per 1000 0-17 yr olds"/>
    <x v="3656"/>
    <n v="0"/>
  </r>
  <r>
    <s v="E08000031_CIN episodes where a child has any of the so called'toxic trio' identified as a factor at CIN assessment (excluding looked after children)_Number"/>
    <s v="E08000031"/>
    <x v="149"/>
    <s v="Financial year"/>
    <s v="2018/19"/>
    <s v="Children in at risk households with multiple vulnerabilities"/>
    <x v="29"/>
    <s v="Number"/>
    <n v="895"/>
    <n v="61244"/>
    <m/>
    <s v="14.6 per 1000 0-17 yr olds"/>
    <x v="3657"/>
    <n v="0"/>
  </r>
  <r>
    <s v="E08000011_CIN episodes where a child has any of the so called'toxic trio' identified as a factor at CIN assessment (excluding looked after children)_Number"/>
    <s v="E08000011"/>
    <x v="66"/>
    <s v="Financial year"/>
    <s v="2018/19"/>
    <s v="Children in at risk households with multiple vulnerabilities"/>
    <x v="29"/>
    <s v="Number"/>
    <n v="895"/>
    <n v="33477"/>
    <m/>
    <s v="26.7 per 1000 0-17 yr olds"/>
    <x v="3658"/>
    <n v="0"/>
  </r>
  <r>
    <s v="E08000012_CIN episodes where a child has any of the so called'toxic trio' identified as a factor at CIN assessment (excluding looked after children)_Number"/>
    <s v="E08000012"/>
    <x v="74"/>
    <s v="Financial year"/>
    <s v="2018/19"/>
    <s v="Children in at risk households with multiple vulnerabilities"/>
    <x v="29"/>
    <s v="Number"/>
    <n v="2482"/>
    <n v="94902"/>
    <m/>
    <s v="26.2 per 1000 0-17 yr olds"/>
    <x v="3659"/>
    <n v="0"/>
  </r>
  <r>
    <s v="E08000013_CIN episodes where a child has any of the so called'toxic trio' identified as a factor at CIN assessment (excluding looked after children)_Number"/>
    <s v="E08000013"/>
    <x v="153"/>
    <s v="Financial year"/>
    <s v="2018/19"/>
    <s v="Children in at risk households with multiple vulnerabilities"/>
    <x v="29"/>
    <s v="Number"/>
    <n v="916"/>
    <n v="36785"/>
    <m/>
    <s v="24.9 per 1000 0-17 yr olds"/>
    <x v="3660"/>
    <n v="0"/>
  </r>
  <r>
    <s v="E08000014_CIN episodes where a child has any of the so called'toxic trio' identified as a factor at CIN assessment (excluding looked after children)_Number"/>
    <s v="E08000014"/>
    <x v="108"/>
    <s v="Financial year"/>
    <s v="2018/19"/>
    <s v="Children in at risk households with multiple vulnerabilities"/>
    <x v="29"/>
    <s v="Number"/>
    <n v="1480"/>
    <n v="53833"/>
    <m/>
    <s v="27.5 per 1000 0-17 yr olds"/>
    <x v="3661"/>
    <n v="0"/>
  </r>
  <r>
    <s v="E08000015_CIN episodes where a child has any of the so called'toxic trio' identified as a factor at CIN assessment (excluding looked after children)_Number"/>
    <s v="E08000015"/>
    <x v="147"/>
    <s v="Financial year"/>
    <s v="2018/19"/>
    <s v="Children in at risk households with multiple vulnerabilities"/>
    <x v="29"/>
    <s v="Number"/>
    <n v="1900"/>
    <n v="67576"/>
    <m/>
    <s v="28.1 per 1000 0-17 yr olds"/>
    <x v="3662"/>
    <n v="0"/>
  </r>
  <r>
    <s v="E08000001_CIN episodes where a child has any of the so called'toxic trio' identified as a factor at CIN assessment (excluding looked after children)_Number"/>
    <s v="E08000001"/>
    <x v="9"/>
    <s v="Financial year"/>
    <s v="2018/19"/>
    <s v="Children in at risk households with multiple vulnerabilities"/>
    <x v="29"/>
    <s v="Number"/>
    <n v="1393"/>
    <n v="67670"/>
    <m/>
    <s v="20.6 per 1000 0-17 yr olds"/>
    <x v="3663"/>
    <n v="0"/>
  </r>
  <r>
    <s v="E08000002_CIN episodes where a child has any of the so called'toxic trio' identified as a factor at CIN assessment (excluding looked after children)_Number"/>
    <s v="E08000002"/>
    <x v="18"/>
    <s v="Financial year"/>
    <s v="2018/19"/>
    <s v="Children in at risk households with multiple vulnerabilities"/>
    <x v="29"/>
    <s v="Number"/>
    <n v="1231"/>
    <n v="43142"/>
    <m/>
    <s v="28.5 per 1000 0-17 yr olds"/>
    <x v="3664"/>
    <n v="0"/>
  </r>
  <r>
    <s v="E08000003_CIN episodes where a child has any of the so called'toxic trio' identified as a factor at CIN assessment (excluding looked after children)_Number"/>
    <s v="E08000003"/>
    <x v="76"/>
    <s v="Financial year"/>
    <s v="2018/19"/>
    <s v="Children in at risk households with multiple vulnerabilities"/>
    <x v="29"/>
    <s v="Number"/>
    <n v="3380"/>
    <n v="121962"/>
    <m/>
    <s v="27.7 per 1000 0-17 yr olds"/>
    <x v="3665"/>
    <n v="0"/>
  </r>
  <r>
    <s v="E08000004_CIN episodes where a child has any of the so called'toxic trio' identified as a factor at CIN assessment (excluding looked after children)_Number"/>
    <s v="E08000004"/>
    <x v="93"/>
    <s v="Financial year"/>
    <s v="2018/19"/>
    <s v="Children in at risk households with multiple vulnerabilities"/>
    <x v="29"/>
    <s v="Number"/>
    <n v="1849"/>
    <n v="59416"/>
    <m/>
    <s v="31.1 per 1000 0-17 yr olds"/>
    <x v="3666"/>
    <n v="0"/>
  </r>
  <r>
    <s v="E08000005_CIN episodes where a child has any of the so called'toxic trio' identified as a factor at CIN assessment (excluding looked after children)_Number"/>
    <s v="E08000005"/>
    <x v="103"/>
    <s v="Financial year"/>
    <s v="2018/19"/>
    <s v="Children in at risk households with multiple vulnerabilities"/>
    <x v="29"/>
    <s v="Number"/>
    <n v="1494"/>
    <n v="52689"/>
    <m/>
    <s v="28.4 per 1000 0-17 yr olds"/>
    <x v="3667"/>
    <n v="0"/>
  </r>
  <r>
    <s v="E08000006_CIN episodes where a child has any of the so called'toxic trio' identified as a factor at CIN assessment (excluding looked after children)_Number"/>
    <s v="E08000006"/>
    <x v="106"/>
    <s v="Financial year"/>
    <s v="2018/19"/>
    <s v="Children in at risk households with multiple vulnerabilities"/>
    <x v="29"/>
    <s v="Number"/>
    <n v="2266"/>
    <n v="56566"/>
    <m/>
    <s v="40.1 per 1000 0-17 yr olds"/>
    <x v="3668"/>
    <n v="0"/>
  </r>
  <r>
    <s v="E08000007_CIN episodes where a child has any of the so called'toxic trio' identified as a factor at CIN assessment (excluding looked after children)_Number"/>
    <s v="E08000007"/>
    <x v="121"/>
    <s v="Financial year"/>
    <s v="2018/19"/>
    <s v="Children in at risk households with multiple vulnerabilities"/>
    <x v="29"/>
    <s v="Number"/>
    <n v="1413"/>
    <n v="63141"/>
    <m/>
    <s v="22.4 per 1000 0-17 yr olds"/>
    <x v="3669"/>
    <n v="0"/>
  </r>
  <r>
    <s v="E08000008_CIN episodes where a child has any of the so called'toxic trio' identified as a factor at CIN assessment (excluding looked after children)_Number"/>
    <s v="E08000008"/>
    <x v="129"/>
    <s v="Financial year"/>
    <s v="2018/19"/>
    <s v="Children in at risk households with multiple vulnerabilities"/>
    <x v="29"/>
    <s v="Number"/>
    <n v="1773"/>
    <n v="50223"/>
    <m/>
    <s v="35.3 per 1000 0-17 yr olds"/>
    <x v="3670"/>
    <n v="0"/>
  </r>
  <r>
    <s v="E08000009_CIN episodes where a child has any of the so called'toxic trio' identified as a factor at CIN assessment (excluding looked after children)_Number"/>
    <s v="E08000009"/>
    <x v="134"/>
    <s v="Financial year"/>
    <s v="2018/19"/>
    <s v="Children in at risk households with multiple vulnerabilities"/>
    <x v="29"/>
    <s v="Number"/>
    <n v="475"/>
    <n v="56087"/>
    <m/>
    <s v="8.5 per 1000 0-17 yr olds"/>
    <x v="3671"/>
    <n v="0"/>
  </r>
  <r>
    <s v="E08000010_CIN episodes where a child has any of the so called'toxic trio' identified as a factor at CIN assessment (excluding looked after children)_Number"/>
    <s v="E08000010"/>
    <x v="144"/>
    <s v="Financial year"/>
    <s v="2018/19"/>
    <s v="Children in at risk households with multiple vulnerabilities"/>
    <x v="29"/>
    <s v="Number"/>
    <n v="1630"/>
    <n v="68388"/>
    <m/>
    <s v="23.8 per 1000 0-17 yr olds"/>
    <x v="3672"/>
    <n v="0"/>
  </r>
  <r>
    <s v="E08000016_CIN episodes where a child has any of the so called'toxic trio' identified as a factor at CIN assessment (excluding looked after children)_Number"/>
    <s v="E08000016"/>
    <x v="2"/>
    <s v="Financial year"/>
    <s v="2018/19"/>
    <s v="Children in at risk households with multiple vulnerabilities"/>
    <x v="29"/>
    <s v="Number"/>
    <n v="802"/>
    <n v="50727"/>
    <m/>
    <s v="15.8 per 1000 0-17 yr olds"/>
    <x v="3673"/>
    <n v="0"/>
  </r>
  <r>
    <s v="E08000017_CIN episodes where a child has any of the so called'toxic trio' identified as a factor at CIN assessment (excluding looked after children)_Number"/>
    <s v="E08000017"/>
    <x v="34"/>
    <s v="Financial year"/>
    <s v="2018/19"/>
    <s v="Children in at risk households with multiple vulnerabilities"/>
    <x v="29"/>
    <s v="Number"/>
    <n v="2613"/>
    <n v="66448"/>
    <m/>
    <s v="39.3 per 1000 0-17 yr olds"/>
    <x v="3674"/>
    <n v="0"/>
  </r>
  <r>
    <s v="E08000018_CIN episodes where a child has any of the so called'toxic trio' identified as a factor at CIN assessment (excluding looked after children)_Number"/>
    <s v="E08000018"/>
    <x v="104"/>
    <s v="Financial year"/>
    <s v="2018/19"/>
    <s v="Children in at risk households with multiple vulnerabilities"/>
    <x v="29"/>
    <s v="Number"/>
    <n v="2038"/>
    <n v="57196"/>
    <m/>
    <s v="35.6 per 1000 0-17 yr olds"/>
    <x v="3675"/>
    <n v="0"/>
  </r>
  <r>
    <s v="E08000019_CIN episodes where a child has any of the so called'toxic trio' identified as a factor at CIN assessment (excluding looked after children)_Number"/>
    <s v="E08000019"/>
    <x v="109"/>
    <s v="Financial year"/>
    <s v="2018/19"/>
    <s v="Children in at risk households with multiple vulnerabilities"/>
    <x v="29"/>
    <s v="Number"/>
    <n v="2864"/>
    <n v="117497"/>
    <m/>
    <s v="24.4 per 1000 0-17 yr olds"/>
    <x v="3676"/>
    <n v="0"/>
  </r>
  <r>
    <s v="E08000032_CIN episodes where a child has any of the so called'toxic trio' identified as a factor at CIN assessment (excluding looked after children)_Number"/>
    <s v="E08000032"/>
    <x v="12"/>
    <s v="Financial year"/>
    <s v="2018/19"/>
    <s v="Children in at risk households with multiple vulnerabilities"/>
    <x v="29"/>
    <s v="Number"/>
    <n v="3296"/>
    <n v="142005"/>
    <m/>
    <s v="23.2 per 1000 0-17 yr olds"/>
    <x v="3677"/>
    <n v="0"/>
  </r>
  <r>
    <s v="E08000033_CIN episodes where a child has any of the so called'toxic trio' identified as a factor at CIN assessment (excluding looked after children)_Number"/>
    <s v="E08000033"/>
    <x v="19"/>
    <s v="Financial year"/>
    <s v="2018/19"/>
    <s v="Children in at risk households with multiple vulnerabilities"/>
    <x v="29"/>
    <s v="Number"/>
    <n v="2062"/>
    <n v="46021"/>
    <m/>
    <s v="44.8 per 1000 0-17 yr olds"/>
    <x v="3678"/>
    <n v="0"/>
  </r>
  <r>
    <s v="E08000034_CIN episodes where a child has any of the so called'toxic trio' identified as a factor at CIN assessment (excluding looked after children)_Number"/>
    <s v="E08000034"/>
    <x v="65"/>
    <s v="Financial year"/>
    <s v="2018/19"/>
    <s v="Children in at risk households with multiple vulnerabilities"/>
    <x v="29"/>
    <s v="Number"/>
    <n v="1379"/>
    <n v="100174"/>
    <m/>
    <s v="13.8 per 1000 0-17 yr olds"/>
    <x v="3679"/>
    <n v="0"/>
  </r>
  <r>
    <s v="E08000035_CIN episodes where a child has any of the so called'toxic trio' identified as a factor at CIN assessment (excluding looked after children)_Number"/>
    <s v="E08000035"/>
    <x v="69"/>
    <s v="Financial year"/>
    <s v="2018/19"/>
    <s v="Children in at risk households with multiple vulnerabilities"/>
    <x v="29"/>
    <s v="Number"/>
    <n v="3963"/>
    <n v="168176"/>
    <m/>
    <s v="23.6 per 1000 0-17 yr olds"/>
    <x v="3680"/>
    <n v="0"/>
  </r>
  <r>
    <s v="E08000036_CIN episodes where a child has any of the so called'toxic trio' identified as a factor at CIN assessment (excluding looked after children)_Number"/>
    <s v="E08000036"/>
    <x v="135"/>
    <s v="Financial year"/>
    <s v="2018/19"/>
    <s v="Children in at risk households with multiple vulnerabilities"/>
    <x v="29"/>
    <s v="Number"/>
    <n v="1712"/>
    <n v="72893"/>
    <m/>
    <s v="23.5 per 1000 0-17 yr olds"/>
    <x v="3681"/>
    <n v="0"/>
  </r>
  <r>
    <s v="E08000020_CIN episodes where a child has any of the so called'toxic trio' identified as a factor at CIN assessment (excluding looked after children)_Number"/>
    <s v="E08000020"/>
    <x v="43"/>
    <s v="Financial year"/>
    <s v="2018/19"/>
    <s v="Children in at risk households with multiple vulnerabilities"/>
    <x v="29"/>
    <s v="Number"/>
    <n v="944"/>
    <n v="39605"/>
    <m/>
    <s v="23.8 per 1000 0-17 yr olds"/>
    <x v="3682"/>
    <n v="0"/>
  </r>
  <r>
    <s v="E08000021_CIN episodes where a child has any of the so called'toxic trio' identified as a factor at CIN assessment (excluding looked after children)_Number"/>
    <s v="E08000021"/>
    <x v="81"/>
    <s v="Financial year"/>
    <s v="2018/19"/>
    <s v="Children in at risk households with multiple vulnerabilities"/>
    <x v="29"/>
    <s v="Number"/>
    <n v="2061"/>
    <n v="58056"/>
    <m/>
    <s v="35.5 per 1000 0-17 yr olds"/>
    <x v="3683"/>
    <n v="0"/>
  </r>
  <r>
    <s v="E08000022_CIN episodes where a child has any of the so called'toxic trio' identified as a factor at CIN assessment (excluding looked after children)_Number"/>
    <s v="E08000022"/>
    <x v="87"/>
    <s v="Financial year"/>
    <s v="2018/19"/>
    <s v="Children in at risk households with multiple vulnerabilities"/>
    <x v="29"/>
    <s v="Number"/>
    <n v="609"/>
    <n v="41360"/>
    <m/>
    <s v="14.7 per 1000 0-17 yr olds"/>
    <x v="3684"/>
    <n v="0"/>
  </r>
  <r>
    <s v="E08000023_CIN episodes where a child has any of the so called'toxic trio' identified as a factor at CIN assessment (excluding looked after children)_Number"/>
    <s v="E08000023"/>
    <x v="115"/>
    <s v="Financial year"/>
    <s v="2018/19"/>
    <s v="Children in at risk households with multiple vulnerabilities"/>
    <x v="29"/>
    <s v="Number"/>
    <n v="634"/>
    <n v="29920"/>
    <m/>
    <s v="21.2 per 1000 0-17 yr olds"/>
    <x v="3685"/>
    <n v="0"/>
  </r>
  <r>
    <s v="E08000024_CIN episodes where a child has any of the so called'toxic trio' identified as a factor at CIN assessment (excluding looked after children)_Number"/>
    <s v="E08000024"/>
    <x v="125"/>
    <s v="Financial year"/>
    <s v="2018/19"/>
    <s v="Children in at risk households with multiple vulnerabilities"/>
    <x v="29"/>
    <s v="Number"/>
    <n v="1597"/>
    <n v="54563"/>
    <m/>
    <s v="29.3 per 1000 0-17 yr olds"/>
    <x v="3686"/>
    <n v="0"/>
  </r>
  <r>
    <s v="E06000053_CIN episodes where a child has any of the so called'toxic trio' identified as a factor at CIN assessment (excluding looked after children)_Number"/>
    <s v="E06000053"/>
    <x v="59"/>
    <s v="Financial year"/>
    <s v="2018/19"/>
    <s v="Children in at risk households with multiple vulnerabilities"/>
    <x v="29"/>
    <s v="Number"/>
    <n v="0"/>
    <n v="368"/>
    <m/>
    <s v="0 per 1000 0-17 yr olds"/>
    <x v="295"/>
    <n v="1"/>
  </r>
  <r>
    <s v="E06000022_CIN episodes where a child has any of the so called'toxic trio' identified as a factor at CIN assessment (excluding looked after children)_Number"/>
    <s v="E06000022"/>
    <x v="3"/>
    <s v="Financial year"/>
    <s v="2018/19"/>
    <s v="Children in at risk households with multiple vulnerabilities"/>
    <x v="29"/>
    <s v="Number"/>
    <n v="353"/>
    <n v="35946"/>
    <m/>
    <s v="9.8 per 1000 0-17 yr olds"/>
    <x v="3687"/>
    <n v="0"/>
  </r>
  <r>
    <s v="E06000023_CIN episodes where a child has any of the so called'toxic trio' identified as a factor at CIN assessment (excluding looked after children)_Number"/>
    <s v="E06000023"/>
    <x v="15"/>
    <s v="Financial year"/>
    <s v="2018/19"/>
    <s v="Children in at risk households with multiple vulnerabilities"/>
    <x v="29"/>
    <s v="Number"/>
    <n v="2288"/>
    <n v="94016"/>
    <m/>
    <s v="24.3 per 1000 0-17 yr olds"/>
    <x v="3688"/>
    <n v="0"/>
  </r>
  <r>
    <s v="E06000024_CIN episodes where a child has any of the so called'toxic trio' identified as a factor at CIN assessment (excluding looked after children)_Number"/>
    <s v="E06000024"/>
    <x v="86"/>
    <s v="Financial year"/>
    <s v="2018/19"/>
    <s v="Children in at risk households with multiple vulnerabilities"/>
    <x v="29"/>
    <s v="Number"/>
    <n v="679"/>
    <n v="43435"/>
    <m/>
    <s v="15.6 per 1000 0-17 yr olds"/>
    <x v="3689"/>
    <n v="0"/>
  </r>
  <r>
    <s v="E06000025_CIN episodes where a child has any of the so called'toxic trio' identified as a factor at CIN assessment (excluding looked after children)_Number"/>
    <s v="E06000025"/>
    <x v="114"/>
    <s v="Financial year"/>
    <s v="2018/19"/>
    <s v="Children in at risk households with multiple vulnerabilities"/>
    <x v="29"/>
    <s v="Number"/>
    <n v="1032"/>
    <n v="58867"/>
    <m/>
    <s v="17.5 per 1000 0-17 yr olds"/>
    <x v="3690"/>
    <n v="0"/>
  </r>
  <r>
    <s v="E06000001_CIN episodes where a child has any of the so called'toxic trio' identified as a factor at CIN assessment (excluding looked after children)_Number"/>
    <s v="E06000001"/>
    <x v="52"/>
    <s v="Financial year"/>
    <s v="2018/19"/>
    <s v="Children in at risk households with multiple vulnerabilities"/>
    <x v="29"/>
    <s v="Number"/>
    <n v="727"/>
    <n v="20006"/>
    <m/>
    <s v="36.3 per 1000 0-17 yr olds"/>
    <x v="3691"/>
    <n v="0"/>
  </r>
  <r>
    <s v="E06000002_CIN episodes where a child has any of the so called'toxic trio' identified as a factor at CIN assessment (excluding looked after children)_Number"/>
    <s v="E06000002"/>
    <x v="79"/>
    <s v="Financial year"/>
    <s v="2018/19"/>
    <s v="Children in at risk households with multiple vulnerabilities"/>
    <x v="29"/>
    <s v="Number"/>
    <n v="976"/>
    <n v="32513"/>
    <m/>
    <s v="30 per 1000 0-17 yr olds"/>
    <x v="3692"/>
    <n v="0"/>
  </r>
  <r>
    <s v="E06000003_CIN episodes where a child has any of the so called'toxic trio' identified as a factor at CIN assessment (excluding looked after children)_Number"/>
    <s v="E06000003"/>
    <x v="101"/>
    <s v="Financial year"/>
    <s v="2018/19"/>
    <s v="Children in at risk households with multiple vulnerabilities"/>
    <x v="29"/>
    <s v="Number"/>
    <n v="737"/>
    <n v="27626"/>
    <m/>
    <s v="26.7 per 1000 0-17 yr olds"/>
    <x v="3693"/>
    <n v="0"/>
  </r>
  <r>
    <s v="E06000004_CIN episodes where a child has any of the so called'toxic trio' identified as a factor at CIN assessment (excluding looked after children)_Number"/>
    <s v="E06000004"/>
    <x v="122"/>
    <s v="Financial year"/>
    <s v="2018/19"/>
    <s v="Children in at risk households with multiple vulnerabilities"/>
    <x v="29"/>
    <s v="Number"/>
    <n v="1408"/>
    <n v="43521"/>
    <m/>
    <s v="32.4 per 1000 0-17 yr olds"/>
    <x v="3694"/>
    <n v="0"/>
  </r>
  <r>
    <s v="E06000010_CIN episodes where a child has any of the so called'toxic trio' identified as a factor at CIN assessment (excluding looked after children)_Number"/>
    <s v="E06000010"/>
    <x v="63"/>
    <s v="Financial year"/>
    <s v="2018/19"/>
    <s v="Children in at risk households with multiple vulnerabilities"/>
    <x v="29"/>
    <s v="Number"/>
    <n v="1759"/>
    <n v="57023"/>
    <m/>
    <s v="30.8 per 1000 0-17 yr olds"/>
    <x v="3695"/>
    <n v="0"/>
  </r>
  <r>
    <s v="E06000011_CIN episodes where a child has any of the so called'toxic trio' identified as a factor at CIN assessment (excluding looked after children)_Number"/>
    <s v="E06000011"/>
    <x v="39"/>
    <s v="Financial year"/>
    <s v="2018/19"/>
    <s v="Children in at risk households with multiple vulnerabilities"/>
    <x v="29"/>
    <s v="Number"/>
    <n v="842"/>
    <n v="62942"/>
    <m/>
    <s v="13.4 per 1000 0-17 yr olds"/>
    <x v="3696"/>
    <n v="0"/>
  </r>
  <r>
    <s v="E06000012_CIN episodes where a child has any of the so called'toxic trio' identified as a factor at CIN assessment (excluding looked after children)_Number"/>
    <s v="E06000012"/>
    <x v="84"/>
    <s v="Financial year"/>
    <s v="2018/19"/>
    <s v="Children in at risk households with multiple vulnerabilities"/>
    <x v="29"/>
    <s v="Number"/>
    <n v="677"/>
    <n v="34503"/>
    <m/>
    <s v="19.6 per 1000 0-17 yr olds"/>
    <x v="3697"/>
    <n v="0"/>
  </r>
  <r>
    <s v="E06000013_CIN episodes where a child has any of the so called'toxic trio' identified as a factor at CIN assessment (excluding looked after children)_Number"/>
    <s v="E06000013"/>
    <x v="85"/>
    <s v="Financial year"/>
    <s v="2018/19"/>
    <s v="Children in at risk households with multiple vulnerabilities"/>
    <x v="29"/>
    <s v="Number"/>
    <n v="912"/>
    <n v="35714"/>
    <m/>
    <s v="25.5 per 1000 0-17 yr olds"/>
    <x v="3698"/>
    <n v="0"/>
  </r>
  <r>
    <s v="E10000023_CIN episodes where a child has any of the so called'toxic trio' identified as a factor at CIN assessment (excluding looked after children)_Number"/>
    <s v="E10000023"/>
    <x v="88"/>
    <s v="Financial year"/>
    <s v="2018/19"/>
    <s v="Children in at risk households with multiple vulnerabilities"/>
    <x v="29"/>
    <s v="Number"/>
    <n v="1548"/>
    <n v="117499"/>
    <m/>
    <s v="13.2 per 1000 0-17 yr olds"/>
    <x v="3699"/>
    <n v="0"/>
  </r>
  <r>
    <s v="E06000014_CIN episodes where a child has any of the so called'toxic trio' identified as a factor at CIN assessment (excluding looked after children)_Number"/>
    <s v="E06000014"/>
    <x v="151"/>
    <s v="Financial year"/>
    <s v="2018/19"/>
    <s v="Children in at risk households with multiple vulnerabilities"/>
    <x v="29"/>
    <s v="Number"/>
    <n v="352"/>
    <n v="36572"/>
    <m/>
    <s v="9.6 per 1000 0-17 yr olds"/>
    <x v="3700"/>
    <n v="0"/>
  </r>
  <r>
    <s v="E06000032_CIN episodes where a child has any of the so called'toxic trio' identified as a factor at CIN assessment (excluding looked after children)_Number"/>
    <s v="E06000032"/>
    <x v="75"/>
    <s v="Financial year"/>
    <s v="2018/19"/>
    <s v="Children in at risk households with multiple vulnerabilities"/>
    <x v="29"/>
    <s v="Number"/>
    <n v="526"/>
    <n v="57375"/>
    <m/>
    <s v="9.2 per 1000 0-17 yr olds"/>
    <x v="3701"/>
    <n v="0"/>
  </r>
  <r>
    <s v="E06000055_CIN episodes where a child has any of the so called'toxic trio' identified as a factor at CIN assessment (excluding looked after children)_Number"/>
    <s v="E06000055"/>
    <x v="4"/>
    <s v="Financial year"/>
    <s v="2018/19"/>
    <s v="Children in at risk households with multiple vulnerabilities"/>
    <x v="29"/>
    <s v="Number"/>
    <n v="883"/>
    <n v="40088"/>
    <m/>
    <s v="22 per 1000 0-17 yr olds"/>
    <x v="3702"/>
    <n v="0"/>
  </r>
  <r>
    <s v="E06000056_CIN episodes where a child has any of the so called'toxic trio' identified as a factor at CIN assessment (excluding looked after children)_Number"/>
    <s v="E06000056"/>
    <x v="22"/>
    <s v="Financial year"/>
    <s v="2018/19"/>
    <s v="Children in at risk households with multiple vulnerabilities"/>
    <x v="29"/>
    <s v="Number"/>
    <n v="1019"/>
    <n v="62515"/>
    <m/>
    <s v="16.3 per 1000 0-17 yr olds"/>
    <x v="3703"/>
    <n v="0"/>
  </r>
  <r>
    <s v="E10000002_CIN episodes where a child has any of the so called'toxic trio' identified as a factor at CIN assessment (excluding looked after children)_Number"/>
    <s v="E10000002"/>
    <x v="17"/>
    <s v="Financial year"/>
    <s v="2018/19"/>
    <s v="Children in at risk households with multiple vulnerabilities"/>
    <x v="29"/>
    <s v="Number"/>
    <n v="2578"/>
    <n v="124321"/>
    <m/>
    <s v="20.7 per 1000 0-17 yr olds"/>
    <x v="3704"/>
    <n v="0"/>
  </r>
  <r>
    <s v="E06000042_CIN episodes where a child has any of the so called'toxic trio' identified as a factor at CIN assessment (excluding looked after children)_Number"/>
    <s v="E06000042"/>
    <x v="80"/>
    <s v="Financial year"/>
    <s v="2018/19"/>
    <s v="Children in at risk households with multiple vulnerabilities"/>
    <x v="29"/>
    <s v="Number"/>
    <n v="1157"/>
    <n v="68278"/>
    <m/>
    <s v="16.9 per 1000 0-17 yr olds"/>
    <x v="3705"/>
    <n v="0"/>
  </r>
  <r>
    <s v="E10000007_CIN episodes where a child has any of the so called'toxic trio' identified as a factor at CIN assessment (excluding looked after children)_Number"/>
    <s v="E10000007"/>
    <x v="32"/>
    <s v="Financial year"/>
    <s v="2018/19"/>
    <s v="Children in at risk households with multiple vulnerabilities"/>
    <x v="29"/>
    <s v="Number"/>
    <n v="4803"/>
    <n v="153272"/>
    <m/>
    <s v="31.3 per 1000 0-17 yr olds"/>
    <x v="3706"/>
    <n v="0"/>
  </r>
  <r>
    <s v="E06000015_CIN episodes where a child has any of the so called'toxic trio' identified as a factor at CIN assessment (excluding looked after children)_Number"/>
    <s v="E06000015"/>
    <x v="31"/>
    <s v="Financial year"/>
    <s v="2018/19"/>
    <s v="Children in at risk households with multiple vulnerabilities"/>
    <x v="29"/>
    <s v="Number"/>
    <n v="1460"/>
    <n v="59899"/>
    <m/>
    <s v="24.4 per 1000 0-17 yr olds"/>
    <x v="3707"/>
    <n v="0"/>
  </r>
  <r>
    <s v="E10000009_CIN episodes where a child has any of the so called'toxic trio' identified as a factor at CIN assessment (excluding looked after children)_Number"/>
    <s v="E10000009"/>
    <x v="35"/>
    <s v="Financial year"/>
    <s v="2018/19"/>
    <s v="Children in at risk households with multiple vulnerabilities"/>
    <x v="29"/>
    <s v="Number"/>
    <n v="2497"/>
    <n v="76699"/>
    <m/>
    <s v="32.6 per 1000 0-17 yr olds"/>
    <x v="3708"/>
    <n v="0"/>
  </r>
  <r>
    <s v="E06000029_CIN episodes where a child has any of the so called'toxic trio' identified as a factor at CIN assessment (excluding looked after children)_Number"/>
    <s v="E06000029"/>
    <x v="97"/>
    <s v="Financial year"/>
    <s v="2018/19"/>
    <s v="Children in at risk households with multiple vulnerabilities"/>
    <x v="29"/>
    <s v="Number"/>
    <n v="410"/>
    <n v="30188"/>
    <m/>
    <s v="13.6 per 1000 0-17 yr olds"/>
    <x v="3709"/>
    <n v="0"/>
  </r>
  <r>
    <s v="E06000028_CIN episodes where a child has any of the so called'toxic trio' identified as a factor at CIN assessment (excluding looked after children)_Number"/>
    <s v="E06000028"/>
    <x v="10"/>
    <s v="Financial year"/>
    <s v="2018/19"/>
    <s v="Children in at risk households with multiple vulnerabilities"/>
    <x v="29"/>
    <s v="Number"/>
    <n v="662"/>
    <n v="36373"/>
    <m/>
    <s v="18.2 per 1000 0-17 yr olds"/>
    <x v="3710"/>
    <n v="0"/>
  </r>
  <r>
    <s v="E06000047_CIN episodes where a child has any of the so called'toxic trio' identified as a factor at CIN assessment (excluding looked after children)_Number"/>
    <s v="E06000047"/>
    <x v="37"/>
    <s v="Financial year"/>
    <s v="2018/19"/>
    <s v="Children in at risk households with multiple vulnerabilities"/>
    <x v="29"/>
    <s v="Number"/>
    <n v="3202"/>
    <n v="101040"/>
    <m/>
    <s v="31.7 per 1000 0-17 yr olds"/>
    <x v="3711"/>
    <n v="0"/>
  </r>
  <r>
    <s v="E06000005_CIN episodes where a child has any of the so called'toxic trio' identified as a factor at CIN assessment (excluding looked after children)_Number"/>
    <s v="E06000005"/>
    <x v="30"/>
    <s v="Financial year"/>
    <s v="2018/19"/>
    <s v="Children in at risk households with multiple vulnerabilities"/>
    <x v="29"/>
    <s v="Number"/>
    <n v="423"/>
    <n v="22454"/>
    <m/>
    <s v="18.8 per 1000 0-17 yr olds"/>
    <x v="2433"/>
    <n v="0"/>
  </r>
  <r>
    <s v="E10000011_CIN episodes where a child has any of the so called'toxic trio' identified as a factor at CIN assessment (excluding looked after children)_Number"/>
    <s v="E10000011"/>
    <x v="40"/>
    <s v="Financial year"/>
    <s v="2018/19"/>
    <s v="Children in at risk households with multiple vulnerabilities"/>
    <x v="29"/>
    <s v="Number"/>
    <n v="1717"/>
    <n v="106378"/>
    <m/>
    <s v="16.1 per 1000 0-17 yr olds"/>
    <x v="3712"/>
    <n v="0"/>
  </r>
  <r>
    <s v="E06000043_CIN episodes where a child has any of the so called'toxic trio' identified as a factor at CIN assessment (excluding looked after children)_Number"/>
    <s v="E06000043"/>
    <x v="14"/>
    <s v="Financial year"/>
    <s v="2018/19"/>
    <s v="Children in at risk households with multiple vulnerabilities"/>
    <x v="29"/>
    <s v="Number"/>
    <n v="1193"/>
    <n v="51005"/>
    <m/>
    <s v="23.4 per 1000 0-17 yr olds"/>
    <x v="3713"/>
    <n v="0"/>
  </r>
  <r>
    <s v="E10000014_CIN episodes where a child has any of the so called'toxic trio' identified as a factor at CIN assessment (excluding looked after children)_Number"/>
    <s v="E10000014"/>
    <x v="49"/>
    <s v="Financial year"/>
    <s v="2018/19"/>
    <s v="Children in at risk households with multiple vulnerabilities"/>
    <x v="29"/>
    <s v="Number"/>
    <n v="3027"/>
    <n v="284002"/>
    <m/>
    <s v="10.7 per 1000 0-17 yr olds"/>
    <x v="3714"/>
    <n v="0"/>
  </r>
  <r>
    <s v="E06000044_CIN episodes where a child has any of the so called'toxic trio' identified as a factor at CIN assessment (excluding looked after children)_Number"/>
    <s v="E06000044"/>
    <x v="98"/>
    <s v="Financial year"/>
    <s v="2018/19"/>
    <s v="Children in at risk households with multiple vulnerabilities"/>
    <x v="29"/>
    <s v="Number"/>
    <n v="937"/>
    <n v="44046"/>
    <m/>
    <s v="21.3 per 1000 0-17 yr olds"/>
    <x v="3715"/>
    <n v="0"/>
  </r>
  <r>
    <s v="E06000045_CIN episodes where a child has any of the so called'toxic trio' identified as a factor at CIN assessment (excluding looked after children)_Number"/>
    <s v="E06000045"/>
    <x v="116"/>
    <s v="Financial year"/>
    <s v="2018/19"/>
    <s v="Children in at risk households with multiple vulnerabilities"/>
    <x v="29"/>
    <s v="Number"/>
    <n v="1372"/>
    <n v="50832"/>
    <m/>
    <s v="27 per 1000 0-17 yr olds"/>
    <x v="3716"/>
    <n v="0"/>
  </r>
  <r>
    <s v="E10000018_CIN episodes where a child has any of the so called'toxic trio' identified as a factor at CIN assessment (excluding looked after children)_Number"/>
    <s v="E10000018"/>
    <x v="71"/>
    <s v="Financial year"/>
    <s v="2018/19"/>
    <s v="Children in at risk households with multiple vulnerabilities"/>
    <x v="29"/>
    <s v="Number"/>
    <n v="2002"/>
    <n v="140307"/>
    <m/>
    <s v="14.3 per 1000 0-17 yr olds"/>
    <x v="3717"/>
    <n v="0"/>
  </r>
  <r>
    <s v="E06000016_CIN episodes where a child has any of the so called'toxic trio' identified as a factor at CIN assessment (excluding looked after children)_Number"/>
    <s v="E06000016"/>
    <x v="70"/>
    <s v="Financial year"/>
    <s v="2018/19"/>
    <s v="Children in at risk households with multiple vulnerabilities"/>
    <x v="29"/>
    <s v="Number"/>
    <n v="1176"/>
    <n v="83994"/>
    <m/>
    <s v="14 per 1000 0-17 yr olds"/>
    <x v="3718"/>
    <n v="0"/>
  </r>
  <r>
    <s v="E06000017_CIN episodes where a child has any of the so called'toxic trio' identified as a factor at CIN assessment (excluding looked after children)_Number"/>
    <s v="E06000017"/>
    <x v="105"/>
    <s v="Financial year"/>
    <s v="2018/19"/>
    <s v="Children in at risk households with multiple vulnerabilities"/>
    <x v="29"/>
    <s v="Number"/>
    <n v="171"/>
    <n v="7807"/>
    <m/>
    <s v="21.9 per 1000 0-17 yr olds"/>
    <x v="3719"/>
    <n v="0"/>
  </r>
  <r>
    <s v="E10000028_CIN episodes where a child has any of the so called'toxic trio' identified as a factor at CIN assessment (excluding looked after children)_Number"/>
    <s v="E10000028"/>
    <x v="120"/>
    <s v="Financial year"/>
    <s v="2018/19"/>
    <s v="Children in at risk households with multiple vulnerabilities"/>
    <x v="29"/>
    <s v="Number"/>
    <n v="4114"/>
    <n v="169603"/>
    <m/>
    <s v="24.3 per 1000 0-17 yr olds"/>
    <x v="3720"/>
    <n v="0"/>
  </r>
  <r>
    <s v="E06000021_CIN episodes where a child has any of the so called'toxic trio' identified as a factor at CIN assessment (excluding looked after children)_Number"/>
    <s v="E06000021"/>
    <x v="123"/>
    <s v="Financial year"/>
    <s v="2018/19"/>
    <s v="Children in at risk households with multiple vulnerabilities"/>
    <x v="29"/>
    <s v="Number"/>
    <n v="1971"/>
    <n v="57549"/>
    <m/>
    <s v="34.2 per 1000 0-17 yr olds"/>
    <x v="3721"/>
    <n v="0"/>
  </r>
  <r>
    <s v="E06000054_CIN episodes where a child has any of the so called'toxic trio' identified as a factor at CIN assessment (excluding looked after children)_Number"/>
    <s v="E06000054"/>
    <x v="145"/>
    <s v="Financial year"/>
    <s v="2018/19"/>
    <s v="Children in at risk households with multiple vulnerabilities"/>
    <x v="29"/>
    <s v="Number"/>
    <n v="2372"/>
    <n v="105692"/>
    <m/>
    <s v="22.4 per 1000 0-17 yr olds"/>
    <x v="3722"/>
    <n v="0"/>
  </r>
  <r>
    <s v="E06000030_CIN episodes where a child has any of the so called'toxic trio' identified as a factor at CIN assessment (excluding looked after children)_Number"/>
    <s v="E06000030"/>
    <x v="128"/>
    <s v="Financial year"/>
    <s v="2018/19"/>
    <s v="Children in at risk households with multiple vulnerabilities"/>
    <x v="29"/>
    <s v="Number"/>
    <n v="1264"/>
    <n v="50239"/>
    <m/>
    <s v="25.2 per 1000 0-17 yr olds"/>
    <x v="3723"/>
    <n v="0"/>
  </r>
  <r>
    <s v="E06000036_CIN episodes where a child has any of the so called'toxic trio' identified as a factor at CIN assessment (excluding looked after children)_Number"/>
    <s v="E06000036"/>
    <x v="11"/>
    <s v="Financial year"/>
    <s v="2018/19"/>
    <s v="Children in at risk households with multiple vulnerabilities"/>
    <x v="29"/>
    <s v="Number"/>
    <n v="772"/>
    <n v="28336"/>
    <m/>
    <s v="27.2 per 1000 0-17 yr olds"/>
    <x v="3724"/>
    <n v="0"/>
  </r>
  <r>
    <s v="E06000040_CIN episodes where a child has any of the so called'toxic trio' identified as a factor at CIN assessment (excluding looked after children)_Number"/>
    <s v="E06000040"/>
    <x v="146"/>
    <s v="Financial year"/>
    <s v="2018/19"/>
    <s v="Children in at risk households with multiple vulnerabilities"/>
    <x v="29"/>
    <s v="Number"/>
    <n v="308"/>
    <n v="34604"/>
    <m/>
    <s v="8.9 per 1000 0-17 yr olds"/>
    <x v="3725"/>
    <n v="0"/>
  </r>
  <r>
    <s v="E06000037_CIN episodes where a child has any of the so called'toxic trio' identified as a factor at CIN assessment (excluding looked after children)_Number"/>
    <s v="E06000037"/>
    <x v="141"/>
    <s v="Financial year"/>
    <s v="2018/19"/>
    <s v="Children in at risk households with multiple vulnerabilities"/>
    <x v="29"/>
    <s v="Number"/>
    <n v="761"/>
    <n v="35623"/>
    <m/>
    <s v="21.4 per 1000 0-17 yr olds"/>
    <x v="3726"/>
    <n v="0"/>
  </r>
  <r>
    <s v="E06000038_CIN episodes where a child has any of the so called'toxic trio' identified as a factor at CIN assessment (excluding looked after children)_Number"/>
    <s v="E06000038"/>
    <x v="99"/>
    <s v="Financial year"/>
    <s v="2018/19"/>
    <s v="Children in at risk households with multiple vulnerabilities"/>
    <x v="29"/>
    <s v="Number"/>
    <n v="1409"/>
    <n v="37080"/>
    <m/>
    <s v="38 per 1000 0-17 yr olds"/>
    <x v="3727"/>
    <n v="0"/>
  </r>
  <r>
    <s v="E06000039_CIN episodes where a child has any of the so called'toxic trio' identified as a factor at CIN assessment (excluding looked after children)_Number"/>
    <s v="E06000039"/>
    <x v="111"/>
    <s v="Financial year"/>
    <s v="2018/19"/>
    <s v="Children in at risk households with multiple vulnerabilities"/>
    <x v="29"/>
    <s v="Number"/>
    <n v="838"/>
    <n v="42699"/>
    <m/>
    <s v="19.6 per 1000 0-17 yr olds"/>
    <x v="3728"/>
    <n v="0"/>
  </r>
  <r>
    <s v="E06000041_CIN episodes where a child has any of the so called'toxic trio' identified as a factor at CIN assessment (excluding looked after children)_Number"/>
    <s v="E06000041"/>
    <x v="148"/>
    <s v="Financial year"/>
    <s v="2018/19"/>
    <s v="Children in at risk households with multiple vulnerabilities"/>
    <x v="29"/>
    <s v="Number"/>
    <n v="955"/>
    <n v="39532"/>
    <m/>
    <s v="24.2 per 1000 0-17 yr olds"/>
    <x v="3729"/>
    <n v="0"/>
  </r>
  <r>
    <s v="E10000003_CIN episodes where a child has any of the so called'toxic trio' identified as a factor at CIN assessment (excluding looked after children)_Number"/>
    <s v="E10000003"/>
    <x v="20"/>
    <s v="Financial year"/>
    <s v="2018/19"/>
    <s v="Children in at risk households with multiple vulnerabilities"/>
    <x v="29"/>
    <s v="Number"/>
    <n v="2937"/>
    <n v="135719"/>
    <m/>
    <s v="21.6 per 1000 0-17 yr olds"/>
    <x v="3730"/>
    <n v="0"/>
  </r>
  <r>
    <s v="E06000031_CIN episodes where a child has any of the so called'toxic trio' identified as a factor at CIN assessment (excluding looked after children)_Number"/>
    <s v="E06000031"/>
    <x v="95"/>
    <s v="Financial year"/>
    <s v="2018/19"/>
    <s v="Children in at risk households with multiple vulnerabilities"/>
    <x v="29"/>
    <s v="Number"/>
    <n v="1453"/>
    <n v="51137"/>
    <m/>
    <s v="28.4 per 1000 0-17 yr olds"/>
    <x v="3731"/>
    <n v="0"/>
  </r>
  <r>
    <s v="E06000006_CIN episodes where a child has any of the so called'toxic trio' identified as a factor at CIN assessment (excluding looked after children)_Number"/>
    <s v="E06000006"/>
    <x v="47"/>
    <s v="Financial year"/>
    <s v="2018/19"/>
    <s v="Children in at risk households with multiple vulnerabilities"/>
    <x v="29"/>
    <s v="Number"/>
    <n v="858"/>
    <n v="28617"/>
    <m/>
    <s v="30 per 1000 0-17 yr olds"/>
    <x v="3732"/>
    <n v="0"/>
  </r>
  <r>
    <s v="E06000007_CIN episodes where a child has any of the so called'toxic trio' identified as a factor at CIN assessment (excluding looked after children)_Number"/>
    <s v="E06000007"/>
    <x v="139"/>
    <s v="Financial year"/>
    <s v="2018/19"/>
    <s v="Children in at risk households with multiple vulnerabilities"/>
    <x v="29"/>
    <s v="Number"/>
    <n v="848"/>
    <n v="44484"/>
    <m/>
    <s v="19.1 per 1000 0-17 yr olds"/>
    <x v="3733"/>
    <n v="0"/>
  </r>
  <r>
    <s v="E10000008_CIN episodes where a child has any of the so called'toxic trio' identified as a factor at CIN assessment (excluding looked after children)_Number"/>
    <s v="E10000008"/>
    <x v="33"/>
    <s v="Financial year"/>
    <s v="2018/19"/>
    <s v="Children in at risk households with multiple vulnerabilities"/>
    <x v="29"/>
    <s v="Number"/>
    <n v="2603"/>
    <n v="145878"/>
    <m/>
    <s v="17.8 per 1000 0-17 yr olds"/>
    <x v="3734"/>
    <n v="0"/>
  </r>
  <r>
    <s v="E06000026_CIN episodes where a child has any of the so called'toxic trio' identified as a factor at CIN assessment (excluding looked after children)_Number"/>
    <s v="E06000026"/>
    <x v="96"/>
    <s v="Financial year"/>
    <s v="2018/19"/>
    <s v="Children in at risk households with multiple vulnerabilities"/>
    <x v="29"/>
    <s v="Number"/>
    <n v="1796"/>
    <n v="52552"/>
    <m/>
    <s v="34.2 per 1000 0-17 yr olds"/>
    <x v="3735"/>
    <n v="0"/>
  </r>
  <r>
    <s v="E06000027_CIN episodes where a child has any of the so called'toxic trio' identified as a factor at CIN assessment (excluding looked after children)_Number"/>
    <s v="E06000027"/>
    <x v="132"/>
    <s v="Financial year"/>
    <s v="2018/19"/>
    <s v="Children in at risk households with multiple vulnerabilities"/>
    <x v="29"/>
    <s v="Number"/>
    <n v="807"/>
    <n v="25423"/>
    <m/>
    <s v="31.7 per 1000 0-17 yr olds"/>
    <x v="3736"/>
    <n v="0"/>
  </r>
  <r>
    <s v="E10000012_CIN episodes where a child has any of the so called'toxic trio' identified as a factor at CIN assessment (excluding looked after children)_Number"/>
    <s v="E10000012"/>
    <x v="42"/>
    <s v="Financial year"/>
    <s v="2018/19"/>
    <s v="Children in at risk households with multiple vulnerabilities"/>
    <x v="29"/>
    <s v="Number"/>
    <n v="4124"/>
    <n v="311172"/>
    <m/>
    <s v="13.3 per 1000 0-17 yr olds"/>
    <x v="3737"/>
    <n v="0"/>
  </r>
  <r>
    <s v="E06000033_CIN episodes where a child has any of the so called'toxic trio' identified as a factor at CIN assessment (excluding looked after children)_Number"/>
    <s v="E06000033"/>
    <x v="117"/>
    <s v="Financial year"/>
    <s v="2018/19"/>
    <s v="Children in at risk households with multiple vulnerabilities"/>
    <x v="29"/>
    <s v="Number"/>
    <n v="936"/>
    <n v="39540"/>
    <m/>
    <s v="23.7 per 1000 0-17 yr olds"/>
    <x v="3738"/>
    <n v="0"/>
  </r>
  <r>
    <s v="E06000034_CIN episodes where a child has any of the so called'toxic trio' identified as a factor at CIN assessment (excluding looked after children)_Number"/>
    <s v="E06000034"/>
    <x v="131"/>
    <s v="Financial year"/>
    <s v="2018/19"/>
    <s v="Children in at risk households with multiple vulnerabilities"/>
    <x v="29"/>
    <s v="Number"/>
    <n v="1431"/>
    <n v="43762"/>
    <m/>
    <s v="32.7 per 1000 0-17 yr olds"/>
    <x v="3739"/>
    <n v="0"/>
  </r>
  <r>
    <s v="E06000019_CIN episodes where a child has any of the so called'toxic trio' identified as a factor at CIN assessment (excluding looked after children)_Number"/>
    <s v="E06000019"/>
    <x v="54"/>
    <s v="Financial year"/>
    <s v="2018/19"/>
    <s v="Children in at risk households with multiple vulnerabilities"/>
    <x v="29"/>
    <s v="Number"/>
    <n v="632"/>
    <n v="36103"/>
    <m/>
    <s v="17.5 per 1000 0-17 yr olds"/>
    <x v="3740"/>
    <n v="0"/>
  </r>
  <r>
    <s v="E10000034_CIN episodes where a child has any of the so called'toxic trio' identified as a factor at CIN assessment (excluding looked after children)_Number"/>
    <s v="E10000034"/>
    <x v="150"/>
    <s v="Financial year"/>
    <s v="2018/19"/>
    <s v="Children in at risk households with multiple vulnerabilities"/>
    <x v="29"/>
    <s v="Number"/>
    <n v="2223"/>
    <n v="117783"/>
    <m/>
    <s v="18.9 per 1000 0-17 yr olds"/>
    <x v="3741"/>
    <n v="0"/>
  </r>
  <r>
    <s v="E10000016_CIN episodes where a child has any of the so called'toxic trio' identified as a factor at CIN assessment (excluding looked after children)_Number"/>
    <s v="E10000016"/>
    <x v="62"/>
    <s v="Financial year"/>
    <s v="2018/19"/>
    <s v="Children in at risk households with multiple vulnerabilities"/>
    <x v="29"/>
    <s v="Number"/>
    <n v="10179"/>
    <n v="340140"/>
    <m/>
    <s v="29.9 per 1000 0-17 yr olds"/>
    <x v="3742"/>
    <n v="0"/>
  </r>
  <r>
    <s v="E06000035_CIN episodes where a child has any of the so called'toxic trio' identified as a factor at CIN assessment (excluding looked after children)_Number"/>
    <s v="E06000035"/>
    <x v="77"/>
    <s v="Financial year"/>
    <s v="2018/19"/>
    <s v="Children in at risk households with multiple vulnerabilities"/>
    <x v="29"/>
    <s v="Number"/>
    <n v="1905"/>
    <n v="64391"/>
    <m/>
    <s v="29.6 per 1000 0-17 yr olds"/>
    <x v="3743"/>
    <n v="0"/>
  </r>
  <r>
    <s v="E10000017_CIN episodes where a child has any of the so called'toxic trio' identified as a factor at CIN assessment (excluding looked after children)_Number"/>
    <s v="E10000017"/>
    <x v="68"/>
    <s v="Financial year"/>
    <s v="2018/19"/>
    <s v="Children in at risk households with multiple vulnerabilities"/>
    <x v="29"/>
    <s v="Number"/>
    <n v="6946"/>
    <n v="249727"/>
    <m/>
    <s v="27.8 per 1000 0-17 yr olds"/>
    <x v="3744"/>
    <n v="0"/>
  </r>
  <r>
    <s v="E06000008_CIN episodes where a child has any of the so called'toxic trio' identified as a factor at CIN assessment (excluding looked after children)_Number"/>
    <s v="E06000008"/>
    <x v="7"/>
    <s v="Financial year"/>
    <s v="2018/19"/>
    <s v="Children in at risk households with multiple vulnerabilities"/>
    <x v="29"/>
    <s v="Number"/>
    <n v="1536"/>
    <n v="38481"/>
    <m/>
    <s v="39.9 per 1000 0-17 yr olds"/>
    <x v="3745"/>
    <n v="0"/>
  </r>
  <r>
    <s v="E06000009_CIN episodes where a child has any of the so called'toxic trio' identified as a factor at CIN assessment (excluding looked after children)_Number"/>
    <s v="E06000009"/>
    <x v="8"/>
    <s v="Financial year"/>
    <s v="2018/19"/>
    <s v="Children in at risk households with multiple vulnerabilities"/>
    <x v="29"/>
    <s v="Number"/>
    <n v="1552"/>
    <n v="28904"/>
    <m/>
    <s v="53.7 per 1000 0-17 yr olds"/>
    <x v="3746"/>
    <n v="0"/>
  </r>
  <r>
    <s v="E10000024_CIN episodes where a child has any of the so called'toxic trio' identified as a factor at CIN assessment (excluding looked after children)_Number"/>
    <s v="E10000024"/>
    <x v="92"/>
    <s v="Financial year"/>
    <s v="2018/19"/>
    <s v="Children in at risk households with multiple vulnerabilities"/>
    <x v="29"/>
    <s v="Number"/>
    <n v="5654"/>
    <n v="166542"/>
    <m/>
    <s v="33.9 per 1000 0-17 yr olds"/>
    <x v="3747"/>
    <n v="0"/>
  </r>
  <r>
    <s v="E06000018_CIN episodes where a child has any of the so called'toxic trio' identified as a factor at CIN assessment (excluding looked after children)_Number"/>
    <s v="E06000018"/>
    <x v="91"/>
    <s v="Financial year"/>
    <s v="2018/19"/>
    <s v="Children in at risk households with multiple vulnerabilities"/>
    <x v="29"/>
    <s v="Number"/>
    <n v="2182"/>
    <n v="68651"/>
    <m/>
    <s v="31.8 per 1000 0-17 yr olds"/>
    <x v="3748"/>
    <n v="0"/>
  </r>
  <r>
    <s v="E06000051_CIN episodes where a child has any of the so called'toxic trio' identified as a factor at CIN assessment (excluding looked after children)_Number"/>
    <s v="E06000051"/>
    <x v="110"/>
    <s v="Financial year"/>
    <s v="2018/19"/>
    <s v="Children in at risk households with multiple vulnerabilities"/>
    <x v="29"/>
    <s v="Number"/>
    <n v="961"/>
    <n v="59839"/>
    <m/>
    <s v="16.1 per 1000 0-17 yr olds"/>
    <x v="3749"/>
    <n v="0"/>
  </r>
  <r>
    <s v="E06000020_CIN episodes where a child has any of the so called'toxic trio' identified as a factor at CIN assessment (excluding looked after children)_Number"/>
    <s v="E06000020"/>
    <x v="130"/>
    <s v="Financial year"/>
    <s v="2018/19"/>
    <s v="Children in at risk households with multiple vulnerabilities"/>
    <x v="29"/>
    <s v="Number"/>
    <n v="956"/>
    <n v="40620"/>
    <m/>
    <s v="23.5 per 1000 0-17 yr olds"/>
    <x v="3750"/>
    <n v="0"/>
  </r>
  <r>
    <s v="E06000049_CIN episodes where a child has any of the so called'toxic trio' identified as a factor at CIN assessment (excluding looked after children)_Number"/>
    <s v="E06000049"/>
    <x v="23"/>
    <s v="Financial year"/>
    <s v="2018/19"/>
    <s v="Children in at risk households with multiple vulnerabilities"/>
    <x v="29"/>
    <s v="Number"/>
    <n v="1179"/>
    <n v="76523"/>
    <m/>
    <s v="15.4 per 1000 0-17 yr olds"/>
    <x v="3751"/>
    <n v="0"/>
  </r>
  <r>
    <s v="E06000050_CIN episodes where a child has any of the so called'toxic trio' identified as a factor at CIN assessment (excluding looked after children)_Number"/>
    <s v="E06000050"/>
    <x v="152"/>
    <s v="Financial year"/>
    <s v="2018/19"/>
    <s v="Children in at risk households with multiple vulnerabilities"/>
    <x v="29"/>
    <s v="Number"/>
    <n v="1476"/>
    <n v="68054"/>
    <m/>
    <s v="21.7 per 1000 0-17 yr olds"/>
    <x v="3752"/>
    <n v="0"/>
  </r>
  <r>
    <s v="E06000052_CIN episodes where a child has any of the so called'toxic trio' identified as a factor at CIN assessment (excluding looked after children)_Number"/>
    <s v="E06000052"/>
    <x v="26"/>
    <s v="Financial year"/>
    <s v="2018/19"/>
    <s v="Children in at risk households with multiple vulnerabilities"/>
    <x v="29"/>
    <s v="Number"/>
    <n v="1784"/>
    <n v="107810"/>
    <m/>
    <s v="16.5 per 1000 0-17 yr olds"/>
    <x v="3753"/>
    <n v="0"/>
  </r>
  <r>
    <s v="E10000006_CIN episodes where a child has any of the so called'toxic trio' identified as a factor at CIN assessment (excluding looked after children)_Number"/>
    <s v="E10000006"/>
    <x v="29"/>
    <s v="Financial year"/>
    <s v="2018/19"/>
    <s v="Children in at risk households with multiple vulnerabilities"/>
    <x v="29"/>
    <s v="Number"/>
    <n v="1988"/>
    <n v="92500"/>
    <m/>
    <s v="21.5 per 1000 0-17 yr olds"/>
    <x v="3754"/>
    <n v="0"/>
  </r>
  <r>
    <s v="E10000013_CIN episodes where a child has any of the so called'toxic trio' identified as a factor at CIN assessment (excluding looked after children)_Number"/>
    <s v="E10000013"/>
    <x v="44"/>
    <s v="Financial year"/>
    <s v="2018/19"/>
    <s v="Children in at risk households with multiple vulnerabilities"/>
    <x v="29"/>
    <s v="Number"/>
    <n v="3315"/>
    <n v="128136"/>
    <m/>
    <s v="25.9 per 1000 0-17 yr olds"/>
    <x v="3755"/>
    <n v="0"/>
  </r>
  <r>
    <s v="E10000015_CIN episodes where a child has any of the so called'toxic trio' identified as a factor at CIN assessment (excluding looked after children)_Number"/>
    <s v="E10000015"/>
    <x v="55"/>
    <s v="Financial year"/>
    <s v="2018/19"/>
    <s v="Children in at risk households with multiple vulnerabilities"/>
    <x v="29"/>
    <s v="Number"/>
    <n v="3175"/>
    <n v="271005"/>
    <m/>
    <s v="11.7 per 1000 0-17 yr olds"/>
    <x v="3756"/>
    <n v="0"/>
  </r>
  <r>
    <s v="E06000046_CIN episodes where a child has any of the so called'toxic trio' identified as a factor at CIN assessment (excluding looked after children)_Number"/>
    <s v="E06000046"/>
    <x v="58"/>
    <s v="Financial year"/>
    <s v="2018/19"/>
    <s v="Children in at risk households with multiple vulnerabilities"/>
    <x v="29"/>
    <s v="Number"/>
    <n v="701"/>
    <n v="24869"/>
    <m/>
    <s v="28.2 per 1000 0-17 yr olds"/>
    <x v="3757"/>
    <n v="0"/>
  </r>
  <r>
    <s v="E10000019_CIN episodes where a child has any of the so called'toxic trio' identified as a factor at CIN assessment (excluding looked after children)_Number"/>
    <s v="E10000019"/>
    <x v="73"/>
    <s v="Financial year"/>
    <s v="2018/19"/>
    <s v="Children in at risk households with multiple vulnerabilities"/>
    <x v="29"/>
    <s v="Number"/>
    <n v="3624"/>
    <n v="145641"/>
    <m/>
    <s v="24.9 per 1000 0-17 yr olds"/>
    <x v="3758"/>
    <n v="0"/>
  </r>
  <r>
    <s v="E10000020_CIN episodes where a child has any of the so called'toxic trio' identified as a factor at CIN assessment (excluding looked after children)_Number"/>
    <s v="E10000020"/>
    <x v="83"/>
    <s v="Financial year"/>
    <s v="2018/19"/>
    <s v="Children in at risk households with multiple vulnerabilities"/>
    <x v="29"/>
    <s v="Number"/>
    <n v="3238"/>
    <n v="170810"/>
    <m/>
    <s v="19 per 1000 0-17 yr olds"/>
    <x v="3759"/>
    <n v="0"/>
  </r>
  <r>
    <s v="E10000021_CIN episodes where a child has any of the so called'toxic trio' identified as a factor at CIN assessment (excluding looked after children)_Number"/>
    <s v="E10000021"/>
    <x v="89"/>
    <s v="Financial year"/>
    <s v="2018/19"/>
    <s v="Children in at risk households with multiple vulnerabilities"/>
    <x v="29"/>
    <s v="Number"/>
    <n v="3063"/>
    <n v="170235"/>
    <m/>
    <s v="18 per 1000 0-17 yr olds"/>
    <x v="3760"/>
    <n v="0"/>
  </r>
  <r>
    <s v="E06000048_CIN episodes where a child has any of the so called'toxic trio' identified as a factor at CIN assessment (excluding looked after children)_Number"/>
    <s v="E06000048"/>
    <x v="90"/>
    <s v="Financial year"/>
    <s v="2018/19"/>
    <s v="Children in at risk households with multiple vulnerabilities"/>
    <x v="29"/>
    <s v="Number"/>
    <n v="1913"/>
    <n v="59011"/>
    <m/>
    <s v="32.4 per 1000 0-17 yr olds"/>
    <x v="3761"/>
    <n v="0"/>
  </r>
  <r>
    <s v="E10000025_CIN episodes where a child has any of the so called'toxic trio' identified as a factor at CIN assessment (excluding looked after children)_Number"/>
    <s v="E10000025"/>
    <x v="94"/>
    <s v="Financial year"/>
    <s v="2018/19"/>
    <s v="Children in at risk households with multiple vulnerabilities"/>
    <x v="29"/>
    <s v="Number"/>
    <n v="2811"/>
    <n v="144788"/>
    <m/>
    <s v="19.4 per 1000 0-17 yr olds"/>
    <x v="3762"/>
    <n v="0"/>
  </r>
  <r>
    <s v="E10000027_CIN episodes where a child has any of the so called'toxic trio' identified as a factor at CIN assessment (excluding looked after children)_Number"/>
    <s v="E10000027"/>
    <x v="113"/>
    <s v="Financial year"/>
    <s v="2018/19"/>
    <s v="Children in at risk households with multiple vulnerabilities"/>
    <x v="29"/>
    <s v="Number"/>
    <n v="1907"/>
    <n v="110700"/>
    <m/>
    <s v="17.2 per 1000 0-17 yr olds"/>
    <x v="3763"/>
    <n v="0"/>
  </r>
  <r>
    <s v="E10000029_CIN episodes where a child has any of the so called'toxic trio' identified as a factor at CIN assessment (excluding looked after children)_Number"/>
    <s v="E10000029"/>
    <x v="124"/>
    <s v="Financial year"/>
    <s v="2018/19"/>
    <s v="Children in at risk households with multiple vulnerabilities"/>
    <x v="29"/>
    <s v="Number"/>
    <n v="2856"/>
    <n v="152752"/>
    <m/>
    <s v="18.7 per 1000 0-17 yr olds"/>
    <x v="3764"/>
    <n v="0"/>
  </r>
  <r>
    <s v="E10000030_CIN episodes where a child has any of the so called'toxic trio' identified as a factor at CIN assessment (excluding looked after children)_Number"/>
    <s v="E10000030"/>
    <x v="126"/>
    <s v="Financial year"/>
    <s v="2018/19"/>
    <s v="Children in at risk households with multiple vulnerabilities"/>
    <x v="29"/>
    <s v="Number"/>
    <n v="5622"/>
    <n v="261905"/>
    <m/>
    <s v="21.5 per 1000 0-17 yr olds"/>
    <x v="3765"/>
    <n v="0"/>
  </r>
  <r>
    <s v="E10000031_CIN episodes where a child has any of the so called'toxic trio' identified as a factor at CIN assessment (excluding looked after children)_Number"/>
    <s v="E10000031"/>
    <x v="140"/>
    <s v="Financial year"/>
    <s v="2018/19"/>
    <s v="Children in at risk households with multiple vulnerabilities"/>
    <x v="29"/>
    <s v="Number"/>
    <n v="2062"/>
    <n v="115928"/>
    <m/>
    <s v="17.8 per 1000 0-17 yr olds"/>
    <x v="3766"/>
    <n v="0"/>
  </r>
  <r>
    <s v="E10000032_CIN episodes where a child has any of the so called'toxic trio' identified as a factor at CIN assessment (excluding looked after children)_Number"/>
    <s v="E10000032"/>
    <x v="142"/>
    <s v="Financial year"/>
    <s v="2018/19"/>
    <s v="Children in at risk households with multiple vulnerabilities"/>
    <x v="29"/>
    <s v="Number"/>
    <n v="3999"/>
    <n v="174672"/>
    <m/>
    <s v="22.9 per 1000 0-17 yr olds"/>
    <x v="3767"/>
    <n v="0"/>
  </r>
  <r>
    <s v="NA_CIN episodes where a child has any of the so called'toxic trio' identified as a factor at CIN assessment (excluding looked after children)_Number"/>
    <s v="NA"/>
    <x v="164"/>
    <s v="Financial year"/>
    <s v="2018/19"/>
    <s v="Children in at risk households with multiple vulnerabilities"/>
    <x v="29"/>
    <s v="Number"/>
    <n v="264802"/>
    <n v="11954618"/>
    <m/>
    <s v="22.2 per 1000 0-17 yr olds"/>
    <x v="3768"/>
    <n v="0"/>
  </r>
  <r>
    <s v="E09000001_CIN episodes where a child has gangs identified as a factor at CIN assessment (excluding looked after children)_Number"/>
    <s v="E09000001"/>
    <x v="25"/>
    <s v="Financial year"/>
    <s v="2018/19"/>
    <s v="Children at risk outside the home"/>
    <x v="30"/>
    <s v="Number"/>
    <n v="0"/>
    <n v="1453"/>
    <m/>
    <s v="0 per 1000 0-17 yr olds"/>
    <x v="295"/>
    <n v="1"/>
  </r>
  <r>
    <s v="E09000007_CIN episodes where a child has gangs identified as a factor at CIN assessment (excluding looked after children)_Number"/>
    <s v="E09000007"/>
    <x v="21"/>
    <s v="Financial year"/>
    <s v="2018/19"/>
    <s v="Children at risk outside the home"/>
    <x v="30"/>
    <s v="Number"/>
    <n v="63"/>
    <n v="50983"/>
    <m/>
    <s v="1.2 per 1000 0-17 yr olds"/>
    <x v="3769"/>
    <n v="0"/>
  </r>
  <r>
    <s v="E09000011_CIN episodes where a child has gangs identified as a factor at CIN assessment (excluding looked after children)_Number"/>
    <s v="E09000011"/>
    <x v="45"/>
    <s v="Financial year"/>
    <s v="2018/19"/>
    <s v="Children at risk outside the home"/>
    <x v="30"/>
    <s v="Number"/>
    <n v="136"/>
    <n v="68917"/>
    <m/>
    <s v="2 per 1000 0-17 yr olds"/>
    <x v="3770"/>
    <n v="0"/>
  </r>
  <r>
    <s v="E09000012_CIN episodes where a child has gangs identified as a factor at CIN assessment (excluding looked after children)_Number"/>
    <s v="E09000012"/>
    <x v="46"/>
    <s v="Financial year"/>
    <s v="2018/19"/>
    <s v="Children at risk outside the home"/>
    <x v="30"/>
    <s v="Number"/>
    <n v="155"/>
    <n v="63655"/>
    <m/>
    <s v="2.4 per 1000 0-17 yr olds"/>
    <x v="3771"/>
    <n v="0"/>
  </r>
  <r>
    <s v="E09000013_CIN episodes where a child has gangs identified as a factor at CIN assessment (excluding looked after children)_Number"/>
    <s v="E09000013"/>
    <x v="48"/>
    <s v="Financial year"/>
    <s v="2018/19"/>
    <s v="Children at risk outside the home"/>
    <x v="30"/>
    <s v="Number"/>
    <n v="53"/>
    <n v="36898"/>
    <m/>
    <s v="1.4 per 1000 0-17 yr olds"/>
    <x v="3772"/>
    <n v="0"/>
  </r>
  <r>
    <s v="E09000019_CIN episodes where a child has gangs identified as a factor at CIN assessment (excluding looked after children)_Number"/>
    <s v="E09000019"/>
    <x v="60"/>
    <s v="Financial year"/>
    <s v="2018/19"/>
    <s v="Children at risk outside the home"/>
    <x v="30"/>
    <s v="Number"/>
    <n v="155"/>
    <n v="42098"/>
    <m/>
    <s v="3.7 per 1000 0-17 yr olds"/>
    <x v="3773"/>
    <n v="0"/>
  </r>
  <r>
    <s v="E09000020_CIN episodes where a child has gangs identified as a factor at CIN assessment (excluding looked after children)_Number"/>
    <s v="E09000020"/>
    <x v="61"/>
    <s v="Financial year"/>
    <s v="2018/19"/>
    <s v="Children at risk outside the home"/>
    <x v="30"/>
    <s v="Number"/>
    <n v="34"/>
    <n v="28678"/>
    <m/>
    <s v="1.2 per 1000 0-17 yr olds"/>
    <x v="3774"/>
    <n v="0"/>
  </r>
  <r>
    <s v="E09000022_CIN episodes where a child has gangs identified as a factor at CIN assessment (excluding looked after children)_Number"/>
    <s v="E09000022"/>
    <x v="67"/>
    <s v="Financial year"/>
    <s v="2018/19"/>
    <s v="Children at risk outside the home"/>
    <x v="30"/>
    <s v="Number"/>
    <n v="207"/>
    <n v="62629"/>
    <m/>
    <s v="3.3 per 1000 0-17 yr olds"/>
    <x v="3775"/>
    <n v="0"/>
  </r>
  <r>
    <s v="E09000023_CIN episodes where a child has gangs identified as a factor at CIN assessment (excluding looked after children)_Number"/>
    <s v="E09000023"/>
    <x v="72"/>
    <s v="Financial year"/>
    <s v="2018/19"/>
    <s v="Children at risk outside the home"/>
    <x v="30"/>
    <s v="Number"/>
    <n v="117"/>
    <n v="68458"/>
    <m/>
    <s v="1.7 per 1000 0-17 yr olds"/>
    <x v="3776"/>
    <n v="0"/>
  </r>
  <r>
    <s v="E09000028_CIN episodes where a child has gangs identified as a factor at CIN assessment (excluding looked after children)_Number"/>
    <s v="E09000028"/>
    <x v="118"/>
    <s v="Financial year"/>
    <s v="2018/19"/>
    <s v="Children at risk outside the home"/>
    <x v="30"/>
    <s v="Number"/>
    <n v="193"/>
    <n v="65121"/>
    <m/>
    <s v="3 per 1000 0-17 yr olds"/>
    <x v="3777"/>
    <n v="0"/>
  </r>
  <r>
    <s v="E09000030_CIN episodes where a child has gangs identified as a factor at CIN assessment (excluding looked after children)_Number"/>
    <s v="E09000030"/>
    <x v="133"/>
    <s v="Financial year"/>
    <s v="2018/19"/>
    <s v="Children at risk outside the home"/>
    <x v="30"/>
    <s v="Number"/>
    <n v="270"/>
    <n v="70973"/>
    <m/>
    <s v="3.8 per 1000 0-17 yr olds"/>
    <x v="3778"/>
    <n v="0"/>
  </r>
  <r>
    <s v="E09000032_CIN episodes where a child has gangs identified as a factor at CIN assessment (excluding looked after children)_Number"/>
    <s v="E09000032"/>
    <x v="138"/>
    <s v="Financial year"/>
    <s v="2018/19"/>
    <s v="Children at risk outside the home"/>
    <x v="30"/>
    <s v="Number"/>
    <n v="54"/>
    <n v="63840"/>
    <m/>
    <s v="0.8 per 1000 0-17 yr olds"/>
    <x v="3779"/>
    <n v="0"/>
  </r>
  <r>
    <s v="E09000033_CIN episodes where a child has gangs identified as a factor at CIN assessment (excluding looked after children)_Number"/>
    <s v="E09000033"/>
    <x v="143"/>
    <s v="Financial year"/>
    <s v="2018/19"/>
    <s v="Children at risk outside the home"/>
    <x v="30"/>
    <s v="Number"/>
    <n v="54"/>
    <n v="47445"/>
    <m/>
    <s v="1.1 per 1000 0-17 yr olds"/>
    <x v="3780"/>
    <n v="0"/>
  </r>
  <r>
    <s v="E09000002_CIN episodes where a child has gangs identified as a factor at CIN assessment (excluding looked after children)_Number"/>
    <s v="E09000002"/>
    <x v="0"/>
    <s v="Financial year"/>
    <s v="2018/19"/>
    <s v="Children at risk outside the home"/>
    <x v="30"/>
    <s v="Number"/>
    <n v="175"/>
    <n v="63401"/>
    <m/>
    <s v="2.8 per 1000 0-17 yr olds"/>
    <x v="3781"/>
    <n v="0"/>
  </r>
  <r>
    <s v="E09000003_CIN episodes where a child has gangs identified as a factor at CIN assessment (excluding looked after children)_Number"/>
    <s v="E09000003"/>
    <x v="1"/>
    <s v="Financial year"/>
    <s v="2018/19"/>
    <s v="Children at risk outside the home"/>
    <x v="30"/>
    <s v="Number"/>
    <n v="121"/>
    <n v="92701"/>
    <m/>
    <s v="1.3 per 1000 0-17 yr olds"/>
    <x v="3782"/>
    <n v="0"/>
  </r>
  <r>
    <s v="E09000004_CIN episodes where a child has gangs identified as a factor at CIN assessment (excluding looked after children)_Number"/>
    <s v="E09000004"/>
    <x v="5"/>
    <s v="Financial year"/>
    <s v="2018/19"/>
    <s v="Children at risk outside the home"/>
    <x v="30"/>
    <s v="Number"/>
    <n v="102"/>
    <n v="56853"/>
    <m/>
    <s v="1.8 per 1000 0-17 yr olds"/>
    <x v="3783"/>
    <n v="0"/>
  </r>
  <r>
    <s v="E09000005_CIN episodes where a child has gangs identified as a factor at CIN assessment (excluding looked after children)_Number"/>
    <s v="E09000005"/>
    <x v="13"/>
    <s v="Financial year"/>
    <s v="2018/19"/>
    <s v="Children at risk outside the home"/>
    <x v="30"/>
    <s v="Number"/>
    <n v="91"/>
    <n v="77893"/>
    <m/>
    <s v="1.2 per 1000 0-17 yr olds"/>
    <x v="3784"/>
    <n v="0"/>
  </r>
  <r>
    <s v="E09000006_CIN episodes where a child has gangs identified as a factor at CIN assessment (excluding looked after children)_Number"/>
    <s v="E09000006"/>
    <x v="16"/>
    <s v="Financial year"/>
    <s v="2018/19"/>
    <s v="Children at risk outside the home"/>
    <x v="30"/>
    <s v="Number"/>
    <n v="64"/>
    <n v="75055"/>
    <m/>
    <s v="0.9 per 1000 0-17 yr olds"/>
    <x v="3785"/>
    <n v="0"/>
  </r>
  <r>
    <s v="E09000008_CIN episodes where a child has gangs identified as a factor at CIN assessment (excluding looked after children)_Number"/>
    <s v="E09000008"/>
    <x v="28"/>
    <s v="Financial year"/>
    <s v="2018/19"/>
    <s v="Children at risk outside the home"/>
    <x v="30"/>
    <s v="Number"/>
    <n v="142"/>
    <n v="94702"/>
    <m/>
    <s v="1.5 per 1000 0-17 yr olds"/>
    <x v="3786"/>
    <n v="0"/>
  </r>
  <r>
    <s v="E09000009_CIN episodes where a child has gangs identified as a factor at CIN assessment (excluding looked after children)_Number"/>
    <s v="E09000009"/>
    <x v="38"/>
    <s v="Financial year"/>
    <s v="2018/19"/>
    <s v="Children at risk outside the home"/>
    <x v="30"/>
    <s v="Number"/>
    <n v="127"/>
    <n v="81732"/>
    <m/>
    <s v="1.6 per 1000 0-17 yr olds"/>
    <x v="3787"/>
    <n v="0"/>
  </r>
  <r>
    <s v="E09000010_CIN episodes where a child has gangs identified as a factor at CIN assessment (excluding looked after children)_Number"/>
    <s v="E09000010"/>
    <x v="41"/>
    <s v="Financial year"/>
    <s v="2018/19"/>
    <s v="Children at risk outside the home"/>
    <x v="30"/>
    <s v="Number"/>
    <n v="216"/>
    <n v="84497"/>
    <m/>
    <s v="2.6 per 1000 0-17 yr olds"/>
    <x v="3788"/>
    <n v="0"/>
  </r>
  <r>
    <s v="E09000014_CIN episodes where a child has gangs identified as a factor at CIN assessment (excluding looked after children)_Number"/>
    <s v="E09000014"/>
    <x v="50"/>
    <s v="Financial year"/>
    <s v="2018/19"/>
    <s v="Children at risk outside the home"/>
    <x v="30"/>
    <s v="Number"/>
    <n v="100"/>
    <n v="60398"/>
    <m/>
    <s v="1.7 per 1000 0-17 yr olds"/>
    <x v="3789"/>
    <n v="0"/>
  </r>
  <r>
    <s v="E09000015_CIN episodes where a child has gangs identified as a factor at CIN assessment (excluding looked after children)_Number"/>
    <s v="E09000015"/>
    <x v="51"/>
    <s v="Financial year"/>
    <s v="2018/19"/>
    <s v="Children at risk outside the home"/>
    <x v="30"/>
    <s v="Number"/>
    <n v="94"/>
    <n v="58373"/>
    <m/>
    <s v="1.6 per 1000 0-17 yr olds"/>
    <x v="3790"/>
    <n v="0"/>
  </r>
  <r>
    <s v="E09000016_CIN episodes where a child has gangs identified as a factor at CIN assessment (excluding looked after children)_Number"/>
    <s v="E09000016"/>
    <x v="53"/>
    <s v="Financial year"/>
    <s v="2018/19"/>
    <s v="Children at risk outside the home"/>
    <x v="30"/>
    <s v="Number"/>
    <n v="24"/>
    <n v="57541"/>
    <m/>
    <s v="0.4 per 1000 0-17 yr olds"/>
    <x v="3791"/>
    <n v="0"/>
  </r>
  <r>
    <s v="E09000017_CIN episodes where a child has gangs identified as a factor at CIN assessment (excluding looked after children)_Number"/>
    <s v="E09000017"/>
    <x v="56"/>
    <s v="Financial year"/>
    <s v="2018/19"/>
    <s v="Children at risk outside the home"/>
    <x v="30"/>
    <s v="Number"/>
    <n v="98"/>
    <n v="73377"/>
    <m/>
    <s v="1.3 per 1000 0-17 yr olds"/>
    <x v="3792"/>
    <n v="0"/>
  </r>
  <r>
    <s v="E09000018_CIN episodes where a child has gangs identified as a factor at CIN assessment (excluding looked after children)_Number"/>
    <s v="E09000018"/>
    <x v="57"/>
    <s v="Financial year"/>
    <s v="2018/19"/>
    <s v="Children at risk outside the home"/>
    <x v="30"/>
    <s v="Number"/>
    <n v="49"/>
    <n v="64898"/>
    <m/>
    <s v="0.8 per 1000 0-17 yr olds"/>
    <x v="3793"/>
    <n v="0"/>
  </r>
  <r>
    <s v="E09000021_CIN episodes where a child has gangs identified as a factor at CIN assessment (excluding looked after children)_Number"/>
    <s v="E09000021"/>
    <x v="64"/>
    <s v="Financial year"/>
    <s v="2018/19"/>
    <s v="Children at risk outside the home"/>
    <x v="30"/>
    <s v="Number"/>
    <n v="33"/>
    <n v="38977"/>
    <m/>
    <s v="0.8 per 1000 0-17 yr olds"/>
    <x v="3794"/>
    <n v="0"/>
  </r>
  <r>
    <s v="E09000024_CIN episodes where a child has gangs identified as a factor at CIN assessment (excluding looked after children)_Number"/>
    <s v="E09000024"/>
    <x v="78"/>
    <s v="Financial year"/>
    <s v="2018/19"/>
    <s v="Children at risk outside the home"/>
    <x v="30"/>
    <s v="Number"/>
    <n v="41"/>
    <n v="47266"/>
    <m/>
    <s v="0.9 per 1000 0-17 yr olds"/>
    <x v="3795"/>
    <n v="0"/>
  </r>
  <r>
    <s v="E09000025_CIN episodes where a child has gangs identified as a factor at CIN assessment (excluding looked after children)_Number"/>
    <s v="E09000025"/>
    <x v="82"/>
    <s v="Financial year"/>
    <s v="2018/19"/>
    <s v="Children at risk outside the home"/>
    <x v="30"/>
    <s v="Number"/>
    <n v="176"/>
    <n v="86567"/>
    <m/>
    <s v="2 per 1000 0-17 yr olds"/>
    <x v="3796"/>
    <n v="0"/>
  </r>
  <r>
    <s v="E09000026_CIN episodes where a child has gangs identified as a factor at CIN assessment (excluding looked after children)_Number"/>
    <s v="E09000026"/>
    <x v="100"/>
    <s v="Financial year"/>
    <s v="2018/19"/>
    <s v="Children at risk outside the home"/>
    <x v="30"/>
    <s v="Number"/>
    <n v="110"/>
    <n v="76159"/>
    <m/>
    <s v="1.4 per 1000 0-17 yr olds"/>
    <x v="3797"/>
    <n v="0"/>
  </r>
  <r>
    <s v="E09000027_CIN episodes where a child has gangs identified as a factor at CIN assessment (excluding looked after children)_Number"/>
    <s v="E09000027"/>
    <x v="102"/>
    <s v="Financial year"/>
    <s v="2018/19"/>
    <s v="Children at risk outside the home"/>
    <x v="30"/>
    <s v="Number"/>
    <n v="24"/>
    <n v="45525"/>
    <m/>
    <s v="0.5 per 1000 0-17 yr olds"/>
    <x v="3798"/>
    <n v="0"/>
  </r>
  <r>
    <s v="E09000029_CIN episodes where a child has gangs identified as a factor at CIN assessment (excluding looked after children)_Number"/>
    <s v="E09000029"/>
    <x v="127"/>
    <s v="Financial year"/>
    <s v="2018/19"/>
    <s v="Children at risk outside the home"/>
    <x v="30"/>
    <s v="Number"/>
    <n v="16"/>
    <n v="47941"/>
    <m/>
    <s v="0.3 per 1000 0-17 yr olds"/>
    <x v="3799"/>
    <n v="0"/>
  </r>
  <r>
    <s v="E09000031_CIN episodes where a child has gangs identified as a factor at CIN assessment (excluding looked after children)_Number"/>
    <s v="E09000031"/>
    <x v="137"/>
    <s v="Financial year"/>
    <s v="2018/19"/>
    <s v="Children at risk outside the home"/>
    <x v="30"/>
    <s v="Number"/>
    <n v="100"/>
    <n v="67017"/>
    <m/>
    <s v="1.5 per 1000 0-17 yr olds"/>
    <x v="3800"/>
    <n v="0"/>
  </r>
  <r>
    <s v="E08000025_CIN episodes where a child has gangs identified as a factor at CIN assessment (excluding looked after children)_Number"/>
    <s v="E08000025"/>
    <x v="6"/>
    <s v="Financial year"/>
    <s v="2018/19"/>
    <s v="Children at risk outside the home"/>
    <x v="30"/>
    <s v="Number"/>
    <n v="359"/>
    <n v="288388"/>
    <m/>
    <s v="1.2 per 1000 0-17 yr olds"/>
    <x v="3801"/>
    <n v="0"/>
  </r>
  <r>
    <s v="E08000026_CIN episodes where a child has gangs identified as a factor at CIN assessment (excluding looked after children)_Number"/>
    <s v="E08000026"/>
    <x v="27"/>
    <s v="Financial year"/>
    <s v="2018/19"/>
    <s v="Children at risk outside the home"/>
    <x v="30"/>
    <s v="Number"/>
    <n v="112"/>
    <n v="78994"/>
    <m/>
    <s v="1.4 per 1000 0-17 yr olds"/>
    <x v="3802"/>
    <n v="0"/>
  </r>
  <r>
    <s v="E08000027_CIN episodes where a child has gangs identified as a factor at CIN assessment (excluding looked after children)_Number"/>
    <s v="E08000027"/>
    <x v="36"/>
    <s v="Financial year"/>
    <s v="2018/19"/>
    <s v="Children at risk outside the home"/>
    <x v="30"/>
    <s v="Number"/>
    <n v="49"/>
    <n v="69265"/>
    <m/>
    <s v="0.7 per 1000 0-17 yr olds"/>
    <x v="364"/>
    <n v="0"/>
  </r>
  <r>
    <s v="E08000028_CIN episodes where a child has gangs identified as a factor at CIN assessment (excluding looked after children)_Number"/>
    <s v="E08000028"/>
    <x v="107"/>
    <s v="Financial year"/>
    <s v="2018/19"/>
    <s v="Children at risk outside the home"/>
    <x v="30"/>
    <s v="Number"/>
    <n v="101"/>
    <n v="81920"/>
    <m/>
    <s v="1.2 per 1000 0-17 yr olds"/>
    <x v="3803"/>
    <n v="0"/>
  </r>
  <r>
    <s v="E08000029_CIN episodes where a child has gangs identified as a factor at CIN assessment (excluding looked after children)_Number"/>
    <s v="E08000029"/>
    <x v="112"/>
    <s v="Financial year"/>
    <s v="2018/19"/>
    <s v="Children at risk outside the home"/>
    <x v="30"/>
    <s v="Number"/>
    <n v="30"/>
    <n v="46946"/>
    <m/>
    <s v="0.6 per 1000 0-17 yr olds"/>
    <x v="3804"/>
    <n v="0"/>
  </r>
  <r>
    <s v="E08000030_CIN episodes where a child has gangs identified as a factor at CIN assessment (excluding looked after children)_Number"/>
    <s v="E08000030"/>
    <x v="136"/>
    <s v="Financial year"/>
    <s v="2018/19"/>
    <s v="Children at risk outside the home"/>
    <x v="30"/>
    <s v="Number"/>
    <n v="34"/>
    <n v="68157"/>
    <m/>
    <s v="0.5 per 1000 0-17 yr olds"/>
    <x v="3805"/>
    <n v="0"/>
  </r>
  <r>
    <s v="E08000031_CIN episodes where a child has gangs identified as a factor at CIN assessment (excluding looked after children)_Number"/>
    <s v="E08000031"/>
    <x v="149"/>
    <s v="Financial year"/>
    <s v="2018/19"/>
    <s v="Children at risk outside the home"/>
    <x v="30"/>
    <s v="Number"/>
    <n v="48"/>
    <n v="61244"/>
    <m/>
    <s v="0.8 per 1000 0-17 yr olds"/>
    <x v="3806"/>
    <n v="0"/>
  </r>
  <r>
    <s v="E08000011_CIN episodes where a child has gangs identified as a factor at CIN assessment (excluding looked after children)_Number"/>
    <s v="E08000011"/>
    <x v="66"/>
    <s v="Financial year"/>
    <s v="2018/19"/>
    <s v="Children at risk outside the home"/>
    <x v="30"/>
    <s v="Number"/>
    <n v="118"/>
    <n v="33477"/>
    <m/>
    <s v="3.5 per 1000 0-17 yr olds"/>
    <x v="3807"/>
    <n v="0"/>
  </r>
  <r>
    <s v="E08000012_CIN episodes where a child has gangs identified as a factor at CIN assessment (excluding looked after children)_Number"/>
    <s v="E08000012"/>
    <x v="74"/>
    <s v="Financial year"/>
    <s v="2018/19"/>
    <s v="Children at risk outside the home"/>
    <x v="30"/>
    <s v="Number"/>
    <n v="194"/>
    <n v="94902"/>
    <m/>
    <s v="2 per 1000 0-17 yr olds"/>
    <x v="3808"/>
    <n v="0"/>
  </r>
  <r>
    <s v="E08000013_CIN episodes where a child has gangs identified as a factor at CIN assessment (excluding looked after children)_Number"/>
    <s v="E08000013"/>
    <x v="153"/>
    <s v="Financial year"/>
    <s v="2018/19"/>
    <s v="Children at risk outside the home"/>
    <x v="30"/>
    <s v="Number"/>
    <n v="20"/>
    <n v="36785"/>
    <m/>
    <s v="0.5 per 1000 0-17 yr olds"/>
    <x v="3809"/>
    <n v="0"/>
  </r>
  <r>
    <s v="E08000014_CIN episodes where a child has gangs identified as a factor at CIN assessment (excluding looked after children)_Number"/>
    <s v="E08000014"/>
    <x v="108"/>
    <s v="Financial year"/>
    <s v="2018/19"/>
    <s v="Children at risk outside the home"/>
    <x v="30"/>
    <s v="Number"/>
    <n v="87"/>
    <n v="53833"/>
    <m/>
    <s v="1.6 per 1000 0-17 yr olds"/>
    <x v="3810"/>
    <n v="0"/>
  </r>
  <r>
    <s v="E08000015_CIN episodes where a child has gangs identified as a factor at CIN assessment (excluding looked after children)_Number"/>
    <s v="E08000015"/>
    <x v="147"/>
    <s v="Financial year"/>
    <s v="2018/19"/>
    <s v="Children at risk outside the home"/>
    <x v="30"/>
    <s v="Number"/>
    <n v="52"/>
    <n v="67576"/>
    <m/>
    <s v="0.8 per 1000 0-17 yr olds"/>
    <x v="3811"/>
    <n v="0"/>
  </r>
  <r>
    <s v="E08000001_CIN episodes where a child has gangs identified as a factor at CIN assessment (excluding looked after children)_Number"/>
    <s v="E08000001"/>
    <x v="9"/>
    <s v="Financial year"/>
    <s v="2018/19"/>
    <s v="Children at risk outside the home"/>
    <x v="30"/>
    <s v="Number"/>
    <n v="46"/>
    <n v="67670"/>
    <m/>
    <s v="0.7 per 1000 0-17 yr olds"/>
    <x v="3812"/>
    <n v="0"/>
  </r>
  <r>
    <s v="E08000002_CIN episodes where a child has gangs identified as a factor at CIN assessment (excluding looked after children)_Number"/>
    <s v="E08000002"/>
    <x v="18"/>
    <s v="Financial year"/>
    <s v="2018/19"/>
    <s v="Children at risk outside the home"/>
    <x v="30"/>
    <s v="Number"/>
    <n v="31"/>
    <n v="43142"/>
    <m/>
    <s v="0.7 per 1000 0-17 yr olds"/>
    <x v="3813"/>
    <n v="0"/>
  </r>
  <r>
    <s v="E08000003_CIN episodes where a child has gangs identified as a factor at CIN assessment (excluding looked after children)_Number"/>
    <s v="E08000003"/>
    <x v="76"/>
    <s v="Financial year"/>
    <s v="2018/19"/>
    <s v="Children at risk outside the home"/>
    <x v="30"/>
    <s v="Number"/>
    <n v="184"/>
    <n v="121962"/>
    <m/>
    <s v="1.5 per 1000 0-17 yr olds"/>
    <x v="3814"/>
    <n v="0"/>
  </r>
  <r>
    <s v="E08000004_CIN episodes where a child has gangs identified as a factor at CIN assessment (excluding looked after children)_Number"/>
    <s v="E08000004"/>
    <x v="93"/>
    <s v="Financial year"/>
    <s v="2018/19"/>
    <s v="Children at risk outside the home"/>
    <x v="30"/>
    <s v="Number"/>
    <n v="44"/>
    <n v="59416"/>
    <m/>
    <s v="0.7 per 1000 0-17 yr olds"/>
    <x v="3815"/>
    <n v="0"/>
  </r>
  <r>
    <s v="E08000005_CIN episodes where a child has gangs identified as a factor at CIN assessment (excluding looked after children)_Number"/>
    <s v="E08000005"/>
    <x v="103"/>
    <s v="Financial year"/>
    <s v="2018/19"/>
    <s v="Children at risk outside the home"/>
    <x v="30"/>
    <s v="Number"/>
    <n v="63"/>
    <n v="52689"/>
    <m/>
    <s v="1.2 per 1000 0-17 yr olds"/>
    <x v="3816"/>
    <n v="0"/>
  </r>
  <r>
    <s v="E08000006_CIN episodes where a child has gangs identified as a factor at CIN assessment (excluding looked after children)_Number"/>
    <s v="E08000006"/>
    <x v="106"/>
    <s v="Financial year"/>
    <s v="2018/19"/>
    <s v="Children at risk outside the home"/>
    <x v="30"/>
    <s v="Number"/>
    <n v="91"/>
    <n v="56566"/>
    <m/>
    <s v="1.6 per 1000 0-17 yr olds"/>
    <x v="3817"/>
    <n v="0"/>
  </r>
  <r>
    <s v="E08000007_CIN episodes where a child has gangs identified as a factor at CIN assessment (excluding looked after children)_Number"/>
    <s v="E08000007"/>
    <x v="121"/>
    <s v="Financial year"/>
    <s v="2018/19"/>
    <s v="Children at risk outside the home"/>
    <x v="30"/>
    <s v="Number"/>
    <n v="20"/>
    <n v="63141"/>
    <m/>
    <s v="0.3 per 1000 0-17 yr olds"/>
    <x v="3818"/>
    <n v="0"/>
  </r>
  <r>
    <s v="E08000008_CIN episodes where a child has gangs identified as a factor at CIN assessment (excluding looked after children)_Number"/>
    <s v="E08000008"/>
    <x v="129"/>
    <s v="Financial year"/>
    <s v="2018/19"/>
    <s v="Children at risk outside the home"/>
    <x v="30"/>
    <s v="Number"/>
    <n v="47"/>
    <n v="50223"/>
    <m/>
    <s v="0.9 per 1000 0-17 yr olds"/>
    <x v="3819"/>
    <n v="0"/>
  </r>
  <r>
    <s v="E08000009_CIN episodes where a child has gangs identified as a factor at CIN assessment (excluding looked after children)_Number"/>
    <s v="E08000009"/>
    <x v="134"/>
    <s v="Financial year"/>
    <s v="2018/19"/>
    <s v="Children at risk outside the home"/>
    <x v="30"/>
    <s v="Number"/>
    <n v="16"/>
    <n v="56087"/>
    <m/>
    <s v="0.3 per 1000 0-17 yr olds"/>
    <x v="3820"/>
    <n v="0"/>
  </r>
  <r>
    <s v="E08000010_CIN episodes where a child has gangs identified as a factor at CIN assessment (excluding looked after children)_Number"/>
    <s v="E08000010"/>
    <x v="144"/>
    <s v="Financial year"/>
    <s v="2018/19"/>
    <s v="Children at risk outside the home"/>
    <x v="30"/>
    <s v="Number"/>
    <n v="31"/>
    <n v="68388"/>
    <m/>
    <s v="0.5 per 1000 0-17 yr olds"/>
    <x v="3821"/>
    <n v="0"/>
  </r>
  <r>
    <s v="E08000016_CIN episodes where a child has gangs identified as a factor at CIN assessment (excluding looked after children)_Number"/>
    <s v="E08000016"/>
    <x v="2"/>
    <s v="Financial year"/>
    <s v="2018/19"/>
    <s v="Children at risk outside the home"/>
    <x v="30"/>
    <s v="Number"/>
    <n v="10"/>
    <n v="50727"/>
    <m/>
    <s v="0.2 per 1000 0-17 yr olds"/>
    <x v="3822"/>
    <n v="0"/>
  </r>
  <r>
    <s v="E08000017_CIN episodes where a child has gangs identified as a factor at CIN assessment (excluding looked after children)_Number"/>
    <s v="E08000017"/>
    <x v="34"/>
    <s v="Financial year"/>
    <s v="2018/19"/>
    <s v="Children at risk outside the home"/>
    <x v="30"/>
    <s v="Number"/>
    <n v="57"/>
    <n v="66448"/>
    <m/>
    <s v="0.9 per 1000 0-17 yr olds"/>
    <x v="3823"/>
    <n v="0"/>
  </r>
  <r>
    <s v="E08000018_CIN episodes where a child has gangs identified as a factor at CIN assessment (excluding looked after children)_Number"/>
    <s v="E08000018"/>
    <x v="104"/>
    <s v="Financial year"/>
    <s v="2018/19"/>
    <s v="Children at risk outside the home"/>
    <x v="30"/>
    <s v="Number"/>
    <n v="34"/>
    <n v="57196"/>
    <m/>
    <s v="0.6 per 1000 0-17 yr olds"/>
    <x v="3824"/>
    <n v="0"/>
  </r>
  <r>
    <s v="E08000019_CIN episodes where a child has gangs identified as a factor at CIN assessment (excluding looked after children)_Number"/>
    <s v="E08000019"/>
    <x v="109"/>
    <s v="Financial year"/>
    <s v="2018/19"/>
    <s v="Children at risk outside the home"/>
    <x v="30"/>
    <s v="Number"/>
    <n v="160"/>
    <n v="117497"/>
    <m/>
    <s v="1.4 per 1000 0-17 yr olds"/>
    <x v="3825"/>
    <n v="0"/>
  </r>
  <r>
    <s v="E08000032_CIN episodes where a child has gangs identified as a factor at CIN assessment (excluding looked after children)_Number"/>
    <s v="E08000032"/>
    <x v="12"/>
    <s v="Financial year"/>
    <s v="2018/19"/>
    <s v="Children at risk outside the home"/>
    <x v="30"/>
    <s v="Number"/>
    <n v="77"/>
    <n v="142005"/>
    <m/>
    <s v="0.5 per 1000 0-17 yr olds"/>
    <x v="3826"/>
    <n v="0"/>
  </r>
  <r>
    <s v="E08000033_CIN episodes where a child has gangs identified as a factor at CIN assessment (excluding looked after children)_Number"/>
    <s v="E08000033"/>
    <x v="19"/>
    <s v="Financial year"/>
    <s v="2018/19"/>
    <s v="Children at risk outside the home"/>
    <x v="30"/>
    <s v="Number"/>
    <n v="30"/>
    <n v="46021"/>
    <m/>
    <s v="0.7 per 1000 0-17 yr olds"/>
    <x v="3827"/>
    <n v="0"/>
  </r>
  <r>
    <s v="E08000034_CIN episodes where a child has gangs identified as a factor at CIN assessment (excluding looked after children)_Number"/>
    <s v="E08000034"/>
    <x v="65"/>
    <s v="Financial year"/>
    <s v="2018/19"/>
    <s v="Children at risk outside the home"/>
    <x v="30"/>
    <s v="Number"/>
    <n v="109"/>
    <n v="100174"/>
    <m/>
    <s v="1.1 per 1000 0-17 yr olds"/>
    <x v="3828"/>
    <n v="0"/>
  </r>
  <r>
    <s v="E08000035_CIN episodes where a child has gangs identified as a factor at CIN assessment (excluding looked after children)_Number"/>
    <s v="E08000035"/>
    <x v="69"/>
    <s v="Financial year"/>
    <s v="2018/19"/>
    <s v="Children at risk outside the home"/>
    <x v="30"/>
    <s v="Number"/>
    <n v="42"/>
    <n v="168176"/>
    <m/>
    <s v="0.2 per 1000 0-17 yr olds"/>
    <x v="3829"/>
    <n v="0"/>
  </r>
  <r>
    <s v="E08000036_CIN episodes where a child has gangs identified as a factor at CIN assessment (excluding looked after children)_Number"/>
    <s v="E08000036"/>
    <x v="135"/>
    <s v="Financial year"/>
    <s v="2018/19"/>
    <s v="Children at risk outside the home"/>
    <x v="30"/>
    <s v="Number"/>
    <n v="5"/>
    <n v="72893"/>
    <m/>
    <s v="0.1 per 1000 0-17 yr olds"/>
    <x v="3830"/>
    <n v="0"/>
  </r>
  <r>
    <s v="E08000020_CIN episodes where a child has gangs identified as a factor at CIN assessment (excluding looked after children)_Number"/>
    <s v="E08000020"/>
    <x v="43"/>
    <s v="Financial year"/>
    <s v="2018/19"/>
    <s v="Children at risk outside the home"/>
    <x v="30"/>
    <s v="Number"/>
    <n v="9"/>
    <n v="39605"/>
    <m/>
    <s v="0.2 per 1000 0-17 yr olds"/>
    <x v="3831"/>
    <n v="0"/>
  </r>
  <r>
    <s v="E08000021_CIN episodes where a child has gangs identified as a factor at CIN assessment (excluding looked after children)_Number"/>
    <s v="E08000021"/>
    <x v="81"/>
    <s v="Financial year"/>
    <s v="2018/19"/>
    <s v="Children at risk outside the home"/>
    <x v="30"/>
    <s v="Number"/>
    <n v="62"/>
    <n v="58056"/>
    <m/>
    <s v="1.1 per 1000 0-17 yr olds"/>
    <x v="3832"/>
    <n v="0"/>
  </r>
  <r>
    <s v="E08000022_CIN episodes where a child has gangs identified as a factor at CIN assessment (excluding looked after children)_Number"/>
    <s v="E08000022"/>
    <x v="87"/>
    <s v="Financial year"/>
    <s v="2018/19"/>
    <s v="Children at risk outside the home"/>
    <x v="30"/>
    <s v="Number"/>
    <n v="8"/>
    <n v="41360"/>
    <m/>
    <s v="0.2 per 1000 0-17 yr olds"/>
    <x v="3833"/>
    <n v="0"/>
  </r>
  <r>
    <s v="E08000023_CIN episodes where a child has gangs identified as a factor at CIN assessment (excluding looked after children)_Number"/>
    <s v="E08000023"/>
    <x v="115"/>
    <s v="Financial year"/>
    <s v="2018/19"/>
    <s v="Children at risk outside the home"/>
    <x v="30"/>
    <s v="Number"/>
    <n v="28"/>
    <n v="29920"/>
    <m/>
    <s v="0.9 per 1000 0-17 yr olds"/>
    <x v="2344"/>
    <n v="0"/>
  </r>
  <r>
    <s v="E08000024_CIN episodes where a child has gangs identified as a factor at CIN assessment (excluding looked after children)_Number"/>
    <s v="E08000024"/>
    <x v="125"/>
    <s v="Financial year"/>
    <s v="2018/19"/>
    <s v="Children at risk outside the home"/>
    <x v="30"/>
    <s v="Number"/>
    <n v="48"/>
    <n v="54563"/>
    <m/>
    <s v="0.9 per 1000 0-17 yr olds"/>
    <x v="3834"/>
    <n v="0"/>
  </r>
  <r>
    <s v="E06000053_CIN episodes where a child has gangs identified as a factor at CIN assessment (excluding looked after children)_Number"/>
    <s v="E06000053"/>
    <x v="59"/>
    <s v="Financial year"/>
    <s v="2018/19"/>
    <s v="Children at risk outside the home"/>
    <x v="30"/>
    <s v="Number"/>
    <n v="0"/>
    <n v="368"/>
    <m/>
    <s v="0 per 1000 0-17 yr olds"/>
    <x v="295"/>
    <n v="1"/>
  </r>
  <r>
    <s v="E06000022_CIN episodes where a child has gangs identified as a factor at CIN assessment (excluding looked after children)_Number"/>
    <s v="E06000022"/>
    <x v="3"/>
    <s v="Financial year"/>
    <s v="2018/19"/>
    <s v="Children at risk outside the home"/>
    <x v="30"/>
    <s v="Number"/>
    <n v="24"/>
    <n v="35946"/>
    <m/>
    <s v="0.7 per 1000 0-17 yr olds"/>
    <x v="799"/>
    <n v="0"/>
  </r>
  <r>
    <s v="E06000023_CIN episodes where a child has gangs identified as a factor at CIN assessment (excluding looked after children)_Number"/>
    <s v="E06000023"/>
    <x v="15"/>
    <s v="Financial year"/>
    <s v="2018/19"/>
    <s v="Children at risk outside the home"/>
    <x v="30"/>
    <s v="Number"/>
    <n v="87"/>
    <n v="94016"/>
    <m/>
    <s v="0.9 per 1000 0-17 yr olds"/>
    <x v="3835"/>
    <n v="0"/>
  </r>
  <r>
    <s v="E06000024_CIN episodes where a child has gangs identified as a factor at CIN assessment (excluding looked after children)_Number"/>
    <s v="E06000024"/>
    <x v="86"/>
    <s v="Financial year"/>
    <s v="2018/19"/>
    <s v="Children at risk outside the home"/>
    <x v="30"/>
    <s v="Number"/>
    <s v="*"/>
    <n v="43435"/>
    <m/>
    <s v="N/A"/>
    <x v="356"/>
    <n v="0"/>
  </r>
  <r>
    <s v="E06000025_CIN episodes where a child has gangs identified as a factor at CIN assessment (excluding looked after children)_Number"/>
    <s v="E06000025"/>
    <x v="114"/>
    <s v="Financial year"/>
    <s v="2018/19"/>
    <s v="Children at risk outside the home"/>
    <x v="30"/>
    <s v="Number"/>
    <n v="10"/>
    <n v="58867"/>
    <m/>
    <s v="0.2 per 1000 0-17 yr olds"/>
    <x v="3836"/>
    <n v="0"/>
  </r>
  <r>
    <s v="E06000001_CIN episodes where a child has gangs identified as a factor at CIN assessment (excluding looked after children)_Number"/>
    <s v="E06000001"/>
    <x v="52"/>
    <s v="Financial year"/>
    <s v="2018/19"/>
    <s v="Children at risk outside the home"/>
    <x v="30"/>
    <s v="Number"/>
    <s v="*"/>
    <n v="20006"/>
    <m/>
    <s v="N/A"/>
    <x v="356"/>
    <n v="0"/>
  </r>
  <r>
    <s v="E06000002_CIN episodes where a child has gangs identified as a factor at CIN assessment (excluding looked after children)_Number"/>
    <s v="E06000002"/>
    <x v="79"/>
    <s v="Financial year"/>
    <s v="2018/19"/>
    <s v="Children at risk outside the home"/>
    <x v="30"/>
    <s v="Number"/>
    <n v="12"/>
    <n v="32513"/>
    <m/>
    <s v="0.4 per 1000 0-17 yr olds"/>
    <x v="3837"/>
    <n v="0"/>
  </r>
  <r>
    <s v="E06000003_CIN episodes where a child has gangs identified as a factor at CIN assessment (excluding looked after children)_Number"/>
    <s v="E06000003"/>
    <x v="101"/>
    <s v="Financial year"/>
    <s v="2018/19"/>
    <s v="Children at risk outside the home"/>
    <x v="30"/>
    <s v="Number"/>
    <n v="13"/>
    <n v="27626"/>
    <m/>
    <s v="0.5 per 1000 0-17 yr olds"/>
    <x v="3838"/>
    <n v="0"/>
  </r>
  <r>
    <s v="E06000004_CIN episodes where a child has gangs identified as a factor at CIN assessment (excluding looked after children)_Number"/>
    <s v="E06000004"/>
    <x v="122"/>
    <s v="Financial year"/>
    <s v="2018/19"/>
    <s v="Children at risk outside the home"/>
    <x v="30"/>
    <s v="Number"/>
    <n v="24"/>
    <n v="43521"/>
    <m/>
    <s v="0.6 per 1000 0-17 yr olds"/>
    <x v="3839"/>
    <n v="0"/>
  </r>
  <r>
    <s v="E06000010_CIN episodes where a child has gangs identified as a factor at CIN assessment (excluding looked after children)_Number"/>
    <s v="E06000010"/>
    <x v="63"/>
    <s v="Financial year"/>
    <s v="2018/19"/>
    <s v="Children at risk outside the home"/>
    <x v="30"/>
    <s v="Number"/>
    <n v="28"/>
    <n v="57023"/>
    <m/>
    <s v="0.5 per 1000 0-17 yr olds"/>
    <x v="3840"/>
    <n v="0"/>
  </r>
  <r>
    <s v="E06000011_CIN episodes where a child has gangs identified as a factor at CIN assessment (excluding looked after children)_Number"/>
    <s v="E06000011"/>
    <x v="39"/>
    <s v="Financial year"/>
    <s v="2018/19"/>
    <s v="Children at risk outside the home"/>
    <x v="30"/>
    <s v="Number"/>
    <s v="*"/>
    <n v="62942"/>
    <m/>
    <s v="N/A"/>
    <x v="356"/>
    <n v="0"/>
  </r>
  <r>
    <s v="E06000012_CIN episodes where a child has gangs identified as a factor at CIN assessment (excluding looked after children)_Number"/>
    <s v="E06000012"/>
    <x v="84"/>
    <s v="Financial year"/>
    <s v="2018/19"/>
    <s v="Children at risk outside the home"/>
    <x v="30"/>
    <s v="Number"/>
    <n v="12"/>
    <n v="34503"/>
    <m/>
    <s v="0.3 per 1000 0-17 yr olds"/>
    <x v="3841"/>
    <n v="0"/>
  </r>
  <r>
    <s v="E06000013_CIN episodes where a child has gangs identified as a factor at CIN assessment (excluding looked after children)_Number"/>
    <s v="E06000013"/>
    <x v="85"/>
    <s v="Financial year"/>
    <s v="2018/19"/>
    <s v="Children at risk outside the home"/>
    <x v="30"/>
    <s v="Number"/>
    <n v="30"/>
    <n v="35714"/>
    <m/>
    <s v="0.8 per 1000 0-17 yr olds"/>
    <x v="348"/>
    <n v="0"/>
  </r>
  <r>
    <s v="E10000023_CIN episodes where a child has gangs identified as a factor at CIN assessment (excluding looked after children)_Number"/>
    <s v="E10000023"/>
    <x v="88"/>
    <s v="Financial year"/>
    <s v="2018/19"/>
    <s v="Children at risk outside the home"/>
    <x v="30"/>
    <s v="Number"/>
    <n v="33"/>
    <n v="117499"/>
    <m/>
    <s v="0.3 per 1000 0-17 yr olds"/>
    <x v="3842"/>
    <n v="0"/>
  </r>
  <r>
    <s v="E06000014_CIN episodes where a child has gangs identified as a factor at CIN assessment (excluding looked after children)_Number"/>
    <s v="E06000014"/>
    <x v="151"/>
    <s v="Financial year"/>
    <s v="2018/19"/>
    <s v="Children at risk outside the home"/>
    <x v="30"/>
    <s v="Number"/>
    <s v="*"/>
    <n v="36572"/>
    <m/>
    <s v="N/A"/>
    <x v="356"/>
    <n v="0"/>
  </r>
  <r>
    <s v="E06000032_CIN episodes where a child has gangs identified as a factor at CIN assessment (excluding looked after children)_Number"/>
    <s v="E06000032"/>
    <x v="75"/>
    <s v="Financial year"/>
    <s v="2018/19"/>
    <s v="Children at risk outside the home"/>
    <x v="30"/>
    <s v="Number"/>
    <n v="46"/>
    <n v="57375"/>
    <m/>
    <s v="0.8 per 1000 0-17 yr olds"/>
    <x v="3843"/>
    <n v="0"/>
  </r>
  <r>
    <s v="E06000055_CIN episodes where a child has gangs identified as a factor at CIN assessment (excluding looked after children)_Number"/>
    <s v="E06000055"/>
    <x v="4"/>
    <s v="Financial year"/>
    <s v="2018/19"/>
    <s v="Children at risk outside the home"/>
    <x v="30"/>
    <s v="Number"/>
    <n v="82"/>
    <n v="40088"/>
    <m/>
    <s v="2 per 1000 0-17 yr olds"/>
    <x v="3844"/>
    <n v="0"/>
  </r>
  <r>
    <s v="E06000056_CIN episodes where a child has gangs identified as a factor at CIN assessment (excluding looked after children)_Number"/>
    <s v="E06000056"/>
    <x v="22"/>
    <s v="Financial year"/>
    <s v="2018/19"/>
    <s v="Children at risk outside the home"/>
    <x v="30"/>
    <s v="Number"/>
    <n v="56"/>
    <n v="62515"/>
    <m/>
    <s v="0.9 per 1000 0-17 yr olds"/>
    <x v="3845"/>
    <n v="0"/>
  </r>
  <r>
    <s v="E10000002_CIN episodes where a child has gangs identified as a factor at CIN assessment (excluding looked after children)_Number"/>
    <s v="E10000002"/>
    <x v="17"/>
    <s v="Financial year"/>
    <s v="2018/19"/>
    <s v="Children at risk outside the home"/>
    <x v="30"/>
    <s v="Number"/>
    <n v="49"/>
    <n v="124321"/>
    <m/>
    <s v="0.4 per 1000 0-17 yr olds"/>
    <x v="3846"/>
    <n v="0"/>
  </r>
  <r>
    <s v="E06000042_CIN episodes where a child has gangs identified as a factor at CIN assessment (excluding looked after children)_Number"/>
    <s v="E06000042"/>
    <x v="80"/>
    <s v="Financial year"/>
    <s v="2018/19"/>
    <s v="Children at risk outside the home"/>
    <x v="30"/>
    <s v="Number"/>
    <n v="96"/>
    <n v="68278"/>
    <m/>
    <s v="1.4 per 1000 0-17 yr olds"/>
    <x v="3847"/>
    <n v="0"/>
  </r>
  <r>
    <s v="E10000007_CIN episodes where a child has gangs identified as a factor at CIN assessment (excluding looked after children)_Number"/>
    <s v="E10000007"/>
    <x v="32"/>
    <s v="Financial year"/>
    <s v="2018/19"/>
    <s v="Children at risk outside the home"/>
    <x v="30"/>
    <s v="Number"/>
    <n v="47"/>
    <n v="153272"/>
    <m/>
    <s v="0.3 per 1000 0-17 yr olds"/>
    <x v="3848"/>
    <n v="0"/>
  </r>
  <r>
    <s v="E06000015_CIN episodes where a child has gangs identified as a factor at CIN assessment (excluding looked after children)_Number"/>
    <s v="E06000015"/>
    <x v="31"/>
    <s v="Financial year"/>
    <s v="2018/19"/>
    <s v="Children at risk outside the home"/>
    <x v="30"/>
    <s v="Number"/>
    <n v="28"/>
    <n v="59899"/>
    <m/>
    <s v="0.5 per 1000 0-17 yr olds"/>
    <x v="3849"/>
    <n v="0"/>
  </r>
  <r>
    <s v="E10000009_CIN episodes where a child has gangs identified as a factor at CIN assessment (excluding looked after children)_Number"/>
    <s v="E10000009"/>
    <x v="35"/>
    <s v="Financial year"/>
    <s v="2018/19"/>
    <s v="Children at risk outside the home"/>
    <x v="30"/>
    <s v="Number"/>
    <n v="9"/>
    <n v="76699"/>
    <m/>
    <s v="0.1 per 1000 0-17 yr olds"/>
    <x v="3850"/>
    <n v="0"/>
  </r>
  <r>
    <s v="E06000029_CIN episodes where a child has gangs identified as a factor at CIN assessment (excluding looked after children)_Number"/>
    <s v="E06000029"/>
    <x v="97"/>
    <s v="Financial year"/>
    <s v="2018/19"/>
    <s v="Children at risk outside the home"/>
    <x v="30"/>
    <s v="Number"/>
    <n v="8"/>
    <n v="30188"/>
    <m/>
    <s v="0.3 per 1000 0-17 yr olds"/>
    <x v="3851"/>
    <n v="0"/>
  </r>
  <r>
    <s v="E06000028_CIN episodes where a child has gangs identified as a factor at CIN assessment (excluding looked after children)_Number"/>
    <s v="E06000028"/>
    <x v="10"/>
    <s v="Financial year"/>
    <s v="2018/19"/>
    <s v="Children at risk outside the home"/>
    <x v="30"/>
    <s v="Number"/>
    <n v="14"/>
    <n v="36373"/>
    <m/>
    <s v="0.4 per 1000 0-17 yr olds"/>
    <x v="3852"/>
    <n v="0"/>
  </r>
  <r>
    <s v="E06000047_CIN episodes where a child has gangs identified as a factor at CIN assessment (excluding looked after children)_Number"/>
    <s v="E06000047"/>
    <x v="37"/>
    <s v="Financial year"/>
    <s v="2018/19"/>
    <s v="Children at risk outside the home"/>
    <x v="30"/>
    <s v="Number"/>
    <n v="15"/>
    <n v="101040"/>
    <m/>
    <s v="0.1 per 1000 0-17 yr olds"/>
    <x v="3853"/>
    <n v="0"/>
  </r>
  <r>
    <s v="E06000005_CIN episodes where a child has gangs identified as a factor at CIN assessment (excluding looked after children)_Number"/>
    <s v="E06000005"/>
    <x v="30"/>
    <s v="Financial year"/>
    <s v="2018/19"/>
    <s v="Children at risk outside the home"/>
    <x v="30"/>
    <s v="Number"/>
    <s v="*"/>
    <n v="22454"/>
    <m/>
    <s v="N/A"/>
    <x v="356"/>
    <n v="0"/>
  </r>
  <r>
    <s v="E10000011_CIN episodes where a child has gangs identified as a factor at CIN assessment (excluding looked after children)_Number"/>
    <s v="E10000011"/>
    <x v="40"/>
    <s v="Financial year"/>
    <s v="2018/19"/>
    <s v="Children at risk outside the home"/>
    <x v="30"/>
    <s v="Number"/>
    <n v="94"/>
    <n v="106378"/>
    <m/>
    <s v="0.9 per 1000 0-17 yr olds"/>
    <x v="3854"/>
    <n v="0"/>
  </r>
  <r>
    <s v="E06000043_CIN episodes where a child has gangs identified as a factor at CIN assessment (excluding looked after children)_Number"/>
    <s v="E06000043"/>
    <x v="14"/>
    <s v="Financial year"/>
    <s v="2018/19"/>
    <s v="Children at risk outside the home"/>
    <x v="30"/>
    <s v="Number"/>
    <n v="82"/>
    <n v="51005"/>
    <m/>
    <s v="1.6 per 1000 0-17 yr olds"/>
    <x v="3855"/>
    <n v="0"/>
  </r>
  <r>
    <s v="E10000014_CIN episodes where a child has gangs identified as a factor at CIN assessment (excluding looked after children)_Number"/>
    <s v="E10000014"/>
    <x v="49"/>
    <s v="Financial year"/>
    <s v="2018/19"/>
    <s v="Children at risk outside the home"/>
    <x v="30"/>
    <s v="Number"/>
    <n v="30"/>
    <n v="284002"/>
    <m/>
    <s v="0.1 per 1000 0-17 yr olds"/>
    <x v="3856"/>
    <n v="0"/>
  </r>
  <r>
    <s v="E06000044_CIN episodes where a child has gangs identified as a factor at CIN assessment (excluding looked after children)_Number"/>
    <s v="E06000044"/>
    <x v="98"/>
    <s v="Financial year"/>
    <s v="2018/19"/>
    <s v="Children at risk outside the home"/>
    <x v="30"/>
    <s v="Number"/>
    <n v="23"/>
    <n v="44046"/>
    <m/>
    <s v="0.5 per 1000 0-17 yr olds"/>
    <x v="3857"/>
    <n v="0"/>
  </r>
  <r>
    <s v="E06000045_CIN episodes where a child has gangs identified as a factor at CIN assessment (excluding looked after children)_Number"/>
    <s v="E06000045"/>
    <x v="116"/>
    <s v="Financial year"/>
    <s v="2018/19"/>
    <s v="Children at risk outside the home"/>
    <x v="30"/>
    <s v="Number"/>
    <n v="36"/>
    <n v="50832"/>
    <m/>
    <s v="0.7 per 1000 0-17 yr olds"/>
    <x v="3858"/>
    <n v="0"/>
  </r>
  <r>
    <s v="E10000018_CIN episodes where a child has gangs identified as a factor at CIN assessment (excluding looked after children)_Number"/>
    <s v="E10000018"/>
    <x v="71"/>
    <s v="Financial year"/>
    <s v="2018/19"/>
    <s v="Children at risk outside the home"/>
    <x v="30"/>
    <s v="Number"/>
    <n v="38"/>
    <n v="140307"/>
    <m/>
    <s v="0.3 per 1000 0-17 yr olds"/>
    <x v="3859"/>
    <n v="0"/>
  </r>
  <r>
    <s v="E06000016_CIN episodes where a child has gangs identified as a factor at CIN assessment (excluding looked after children)_Number"/>
    <s v="E06000016"/>
    <x v="70"/>
    <s v="Financial year"/>
    <s v="2018/19"/>
    <s v="Children at risk outside the home"/>
    <x v="30"/>
    <s v="Number"/>
    <n v="25"/>
    <n v="83994"/>
    <m/>
    <s v="0.3 per 1000 0-17 yr olds"/>
    <x v="3860"/>
    <n v="0"/>
  </r>
  <r>
    <s v="E06000017_CIN episodes where a child has gangs identified as a factor at CIN assessment (excluding looked after children)_Number"/>
    <s v="E06000017"/>
    <x v="105"/>
    <s v="Financial year"/>
    <s v="2018/19"/>
    <s v="Children at risk outside the home"/>
    <x v="30"/>
    <s v="Number"/>
    <s v="*"/>
    <n v="7807"/>
    <m/>
    <s v="N/A"/>
    <x v="356"/>
    <n v="0"/>
  </r>
  <r>
    <s v="E10000028_CIN episodes where a child has gangs identified as a factor at CIN assessment (excluding looked after children)_Number"/>
    <s v="E10000028"/>
    <x v="120"/>
    <s v="Financial year"/>
    <s v="2018/19"/>
    <s v="Children at risk outside the home"/>
    <x v="30"/>
    <s v="Number"/>
    <n v="64"/>
    <n v="169603"/>
    <m/>
    <s v="0.4 per 1000 0-17 yr olds"/>
    <x v="3861"/>
    <n v="0"/>
  </r>
  <r>
    <s v="E06000021_CIN episodes where a child has gangs identified as a factor at CIN assessment (excluding looked after children)_Number"/>
    <s v="E06000021"/>
    <x v="123"/>
    <s v="Financial year"/>
    <s v="2018/19"/>
    <s v="Children at risk outside the home"/>
    <x v="30"/>
    <s v="Number"/>
    <n v="126"/>
    <n v="57549"/>
    <m/>
    <s v="2.2 per 1000 0-17 yr olds"/>
    <x v="3862"/>
    <n v="0"/>
  </r>
  <r>
    <s v="E06000054_CIN episodes where a child has gangs identified as a factor at CIN assessment (excluding looked after children)_Number"/>
    <s v="E06000054"/>
    <x v="145"/>
    <s v="Financial year"/>
    <s v="2018/19"/>
    <s v="Children at risk outside the home"/>
    <x v="30"/>
    <s v="Number"/>
    <n v="54"/>
    <n v="105692"/>
    <m/>
    <s v="0.5 per 1000 0-17 yr olds"/>
    <x v="3863"/>
    <n v="0"/>
  </r>
  <r>
    <s v="E06000030_CIN episodes where a child has gangs identified as a factor at CIN assessment (excluding looked after children)_Number"/>
    <s v="E06000030"/>
    <x v="128"/>
    <s v="Financial year"/>
    <s v="2018/19"/>
    <s v="Children at risk outside the home"/>
    <x v="30"/>
    <s v="Number"/>
    <n v="82"/>
    <n v="50239"/>
    <m/>
    <s v="1.6 per 1000 0-17 yr olds"/>
    <x v="3864"/>
    <n v="0"/>
  </r>
  <r>
    <s v="E06000036_CIN episodes where a child has gangs identified as a factor at CIN assessment (excluding looked after children)_Number"/>
    <s v="E06000036"/>
    <x v="11"/>
    <s v="Financial year"/>
    <s v="2018/19"/>
    <s v="Children at risk outside the home"/>
    <x v="30"/>
    <s v="Number"/>
    <n v="30"/>
    <n v="28336"/>
    <m/>
    <s v="1.1 per 1000 0-17 yr olds"/>
    <x v="3865"/>
    <n v="0"/>
  </r>
  <r>
    <s v="E06000040_CIN episodes where a child has gangs identified as a factor at CIN assessment (excluding looked after children)_Number"/>
    <s v="E06000040"/>
    <x v="146"/>
    <s v="Financial year"/>
    <s v="2018/19"/>
    <s v="Children at risk outside the home"/>
    <x v="30"/>
    <s v="Number"/>
    <n v="5"/>
    <n v="34604"/>
    <m/>
    <s v="0.1 per 1000 0-17 yr olds"/>
    <x v="3866"/>
    <n v="0"/>
  </r>
  <r>
    <s v="E06000037_CIN episodes where a child has gangs identified as a factor at CIN assessment (excluding looked after children)_Number"/>
    <s v="E06000037"/>
    <x v="141"/>
    <s v="Financial year"/>
    <s v="2018/19"/>
    <s v="Children at risk outside the home"/>
    <x v="30"/>
    <s v="Number"/>
    <n v="11"/>
    <n v="35623"/>
    <m/>
    <s v="0.3 per 1000 0-17 yr olds"/>
    <x v="433"/>
    <n v="0"/>
  </r>
  <r>
    <s v="E06000038_CIN episodes where a child has gangs identified as a factor at CIN assessment (excluding looked after children)_Number"/>
    <s v="E06000038"/>
    <x v="99"/>
    <s v="Financial year"/>
    <s v="2018/19"/>
    <s v="Children at risk outside the home"/>
    <x v="30"/>
    <s v="Number"/>
    <n v="66"/>
    <n v="37080"/>
    <m/>
    <s v="1.8 per 1000 0-17 yr olds"/>
    <x v="3867"/>
    <n v="0"/>
  </r>
  <r>
    <s v="E06000039_CIN episodes where a child has gangs identified as a factor at CIN assessment (excluding looked after children)_Number"/>
    <s v="E06000039"/>
    <x v="111"/>
    <s v="Financial year"/>
    <s v="2018/19"/>
    <s v="Children at risk outside the home"/>
    <x v="30"/>
    <s v="Number"/>
    <n v="64"/>
    <n v="42699"/>
    <m/>
    <s v="1.5 per 1000 0-17 yr olds"/>
    <x v="2382"/>
    <n v="0"/>
  </r>
  <r>
    <s v="E06000041_CIN episodes where a child has gangs identified as a factor at CIN assessment (excluding looked after children)_Number"/>
    <s v="E06000041"/>
    <x v="148"/>
    <s v="Financial year"/>
    <s v="2018/19"/>
    <s v="Children at risk outside the home"/>
    <x v="30"/>
    <s v="Number"/>
    <n v="45"/>
    <n v="39532"/>
    <m/>
    <s v="1.1 per 1000 0-17 yr olds"/>
    <x v="3868"/>
    <n v="0"/>
  </r>
  <r>
    <s v="E10000003_CIN episodes where a child has gangs identified as a factor at CIN assessment (excluding looked after children)_Number"/>
    <s v="E10000003"/>
    <x v="20"/>
    <s v="Financial year"/>
    <s v="2018/19"/>
    <s v="Children at risk outside the home"/>
    <x v="30"/>
    <s v="Number"/>
    <n v="68"/>
    <n v="135719"/>
    <m/>
    <s v="0.5 per 1000 0-17 yr olds"/>
    <x v="3869"/>
    <n v="0"/>
  </r>
  <r>
    <s v="E06000031_CIN episodes where a child has gangs identified as a factor at CIN assessment (excluding looked after children)_Number"/>
    <s v="E06000031"/>
    <x v="95"/>
    <s v="Financial year"/>
    <s v="2018/19"/>
    <s v="Children at risk outside the home"/>
    <x v="30"/>
    <s v="Number"/>
    <n v="50"/>
    <n v="51137"/>
    <m/>
    <s v="1 per 1000 0-17 yr olds"/>
    <x v="3870"/>
    <n v="0"/>
  </r>
  <r>
    <s v="E06000006_CIN episodes where a child has gangs identified as a factor at CIN assessment (excluding looked after children)_Number"/>
    <s v="E06000006"/>
    <x v="47"/>
    <s v="Financial year"/>
    <s v="2018/19"/>
    <s v="Children at risk outside the home"/>
    <x v="30"/>
    <s v="Number"/>
    <n v="10"/>
    <n v="28617"/>
    <m/>
    <s v="0.3 per 1000 0-17 yr olds"/>
    <x v="3871"/>
    <n v="0"/>
  </r>
  <r>
    <s v="E06000007_CIN episodes where a child has gangs identified as a factor at CIN assessment (excluding looked after children)_Number"/>
    <s v="E06000007"/>
    <x v="139"/>
    <s v="Financial year"/>
    <s v="2018/19"/>
    <s v="Children at risk outside the home"/>
    <x v="30"/>
    <s v="Number"/>
    <n v="9"/>
    <n v="44484"/>
    <m/>
    <s v="0.2 per 1000 0-17 yr olds"/>
    <x v="3872"/>
    <n v="0"/>
  </r>
  <r>
    <s v="E10000008_CIN episodes where a child has gangs identified as a factor at CIN assessment (excluding looked after children)_Number"/>
    <s v="E10000008"/>
    <x v="33"/>
    <s v="Financial year"/>
    <s v="2018/19"/>
    <s v="Children at risk outside the home"/>
    <x v="30"/>
    <s v="Number"/>
    <n v="82"/>
    <n v="145878"/>
    <m/>
    <s v="0.6 per 1000 0-17 yr olds"/>
    <x v="3873"/>
    <n v="0"/>
  </r>
  <r>
    <s v="E06000026_CIN episodes where a child has gangs identified as a factor at CIN assessment (excluding looked after children)_Number"/>
    <s v="E06000026"/>
    <x v="96"/>
    <s v="Financial year"/>
    <s v="2018/19"/>
    <s v="Children at risk outside the home"/>
    <x v="30"/>
    <s v="Number"/>
    <n v="17"/>
    <n v="52552"/>
    <m/>
    <s v="0.3 per 1000 0-17 yr olds"/>
    <x v="3874"/>
    <n v="0"/>
  </r>
  <r>
    <s v="E06000027_CIN episodes where a child has gangs identified as a factor at CIN assessment (excluding looked after children)_Number"/>
    <s v="E06000027"/>
    <x v="132"/>
    <s v="Financial year"/>
    <s v="2018/19"/>
    <s v="Children at risk outside the home"/>
    <x v="30"/>
    <s v="Number"/>
    <n v="40"/>
    <n v="25423"/>
    <m/>
    <s v="1.6 per 1000 0-17 yr olds"/>
    <x v="1143"/>
    <n v="0"/>
  </r>
  <r>
    <s v="E10000012_CIN episodes where a child has gangs identified as a factor at CIN assessment (excluding looked after children)_Number"/>
    <s v="E10000012"/>
    <x v="42"/>
    <s v="Financial year"/>
    <s v="2018/19"/>
    <s v="Children at risk outside the home"/>
    <x v="30"/>
    <s v="Number"/>
    <n v="153"/>
    <n v="311172"/>
    <m/>
    <s v="0.5 per 1000 0-17 yr olds"/>
    <x v="3875"/>
    <n v="0"/>
  </r>
  <r>
    <s v="E06000033_CIN episodes where a child has gangs identified as a factor at CIN assessment (excluding looked after children)_Number"/>
    <s v="E06000033"/>
    <x v="117"/>
    <s v="Financial year"/>
    <s v="2018/19"/>
    <s v="Children at risk outside the home"/>
    <x v="30"/>
    <s v="Number"/>
    <n v="81"/>
    <n v="39540"/>
    <m/>
    <s v="2 per 1000 0-17 yr olds"/>
    <x v="3876"/>
    <n v="0"/>
  </r>
  <r>
    <s v="E06000034_CIN episodes where a child has gangs identified as a factor at CIN assessment (excluding looked after children)_Number"/>
    <s v="E06000034"/>
    <x v="131"/>
    <s v="Financial year"/>
    <s v="2018/19"/>
    <s v="Children at risk outside the home"/>
    <x v="30"/>
    <s v="Number"/>
    <n v="107"/>
    <n v="43762"/>
    <m/>
    <s v="2.4 per 1000 0-17 yr olds"/>
    <x v="3877"/>
    <n v="0"/>
  </r>
  <r>
    <s v="E06000019_CIN episodes where a child has gangs identified as a factor at CIN assessment (excluding looked after children)_Number"/>
    <s v="E06000019"/>
    <x v="54"/>
    <s v="Financial year"/>
    <s v="2018/19"/>
    <s v="Children at risk outside the home"/>
    <x v="30"/>
    <s v="Number"/>
    <s v="*"/>
    <n v="36103"/>
    <m/>
    <s v="N/A"/>
    <x v="356"/>
    <n v="0"/>
  </r>
  <r>
    <s v="E10000034_CIN episodes where a child has gangs identified as a factor at CIN assessment (excluding looked after children)_Number"/>
    <s v="E10000034"/>
    <x v="150"/>
    <s v="Financial year"/>
    <s v="2018/19"/>
    <s v="Children at risk outside the home"/>
    <x v="30"/>
    <s v="Number"/>
    <n v="6"/>
    <n v="117783"/>
    <m/>
    <s v="0.1 per 1000 0-17 yr olds"/>
    <x v="3878"/>
    <n v="0"/>
  </r>
  <r>
    <s v="E10000016_CIN episodes where a child has gangs identified as a factor at CIN assessment (excluding looked after children)_Number"/>
    <s v="E10000016"/>
    <x v="62"/>
    <s v="Financial year"/>
    <s v="2018/19"/>
    <s v="Children at risk outside the home"/>
    <x v="30"/>
    <s v="Number"/>
    <n v="233"/>
    <n v="340140"/>
    <m/>
    <s v="0.7 per 1000 0-17 yr olds"/>
    <x v="3879"/>
    <n v="0"/>
  </r>
  <r>
    <s v="E06000035_CIN episodes where a child has gangs identified as a factor at CIN assessment (excluding looked after children)_Number"/>
    <s v="E06000035"/>
    <x v="77"/>
    <s v="Financial year"/>
    <s v="2018/19"/>
    <s v="Children at risk outside the home"/>
    <x v="30"/>
    <s v="Number"/>
    <n v="45"/>
    <n v="64391"/>
    <m/>
    <s v="0.7 per 1000 0-17 yr olds"/>
    <x v="3880"/>
    <n v="0"/>
  </r>
  <r>
    <s v="E10000017_CIN episodes where a child has gangs identified as a factor at CIN assessment (excluding looked after children)_Number"/>
    <s v="E10000017"/>
    <x v="68"/>
    <s v="Financial year"/>
    <s v="2018/19"/>
    <s v="Children at risk outside the home"/>
    <x v="30"/>
    <s v="Number"/>
    <n v="169"/>
    <n v="249727"/>
    <m/>
    <s v="0.7 per 1000 0-17 yr olds"/>
    <x v="3881"/>
    <n v="0"/>
  </r>
  <r>
    <s v="E06000008_CIN episodes where a child has gangs identified as a factor at CIN assessment (excluding looked after children)_Number"/>
    <s v="E06000008"/>
    <x v="7"/>
    <s v="Financial year"/>
    <s v="2018/19"/>
    <s v="Children at risk outside the home"/>
    <x v="30"/>
    <s v="Number"/>
    <n v="14"/>
    <n v="38481"/>
    <m/>
    <s v="0.4 per 1000 0-17 yr olds"/>
    <x v="3882"/>
    <n v="0"/>
  </r>
  <r>
    <s v="E06000009_CIN episodes where a child has gangs identified as a factor at CIN assessment (excluding looked after children)_Number"/>
    <s v="E06000009"/>
    <x v="8"/>
    <s v="Financial year"/>
    <s v="2018/19"/>
    <s v="Children at risk outside the home"/>
    <x v="30"/>
    <s v="Number"/>
    <n v="15"/>
    <n v="28904"/>
    <m/>
    <s v="0.5 per 1000 0-17 yr olds"/>
    <x v="2040"/>
    <n v="0"/>
  </r>
  <r>
    <s v="E10000024_CIN episodes where a child has gangs identified as a factor at CIN assessment (excluding looked after children)_Number"/>
    <s v="E10000024"/>
    <x v="92"/>
    <s v="Financial year"/>
    <s v="2018/19"/>
    <s v="Children at risk outside the home"/>
    <x v="30"/>
    <s v="Number"/>
    <n v="67"/>
    <n v="166542"/>
    <m/>
    <s v="0.4 per 1000 0-17 yr olds"/>
    <x v="3883"/>
    <n v="0"/>
  </r>
  <r>
    <s v="E06000018_CIN episodes where a child has gangs identified as a factor at CIN assessment (excluding looked after children)_Number"/>
    <s v="E06000018"/>
    <x v="91"/>
    <s v="Financial year"/>
    <s v="2018/19"/>
    <s v="Children at risk outside the home"/>
    <x v="30"/>
    <s v="Number"/>
    <n v="204"/>
    <n v="68651"/>
    <m/>
    <s v="3 per 1000 0-17 yr olds"/>
    <x v="3884"/>
    <n v="0"/>
  </r>
  <r>
    <s v="E06000051_CIN episodes where a child has gangs identified as a factor at CIN assessment (excluding looked after children)_Number"/>
    <s v="E06000051"/>
    <x v="110"/>
    <s v="Financial year"/>
    <s v="2018/19"/>
    <s v="Children at risk outside the home"/>
    <x v="30"/>
    <s v="Number"/>
    <n v="46"/>
    <n v="59839"/>
    <m/>
    <s v="0.8 per 1000 0-17 yr olds"/>
    <x v="3885"/>
    <n v="0"/>
  </r>
  <r>
    <s v="E06000020_CIN episodes where a child has gangs identified as a factor at CIN assessment (excluding looked after children)_Number"/>
    <s v="E06000020"/>
    <x v="130"/>
    <s v="Financial year"/>
    <s v="2018/19"/>
    <s v="Children at risk outside the home"/>
    <x v="30"/>
    <s v="Number"/>
    <n v="20"/>
    <n v="40620"/>
    <m/>
    <s v="0.5 per 1000 0-17 yr olds"/>
    <x v="3886"/>
    <n v="0"/>
  </r>
  <r>
    <s v="E06000049_CIN episodes where a child has gangs identified as a factor at CIN assessment (excluding looked after children)_Number"/>
    <s v="E06000049"/>
    <x v="23"/>
    <s v="Financial year"/>
    <s v="2018/19"/>
    <s v="Children at risk outside the home"/>
    <x v="30"/>
    <s v="Number"/>
    <n v="60"/>
    <n v="76523"/>
    <m/>
    <s v="0.8 per 1000 0-17 yr olds"/>
    <x v="3887"/>
    <n v="0"/>
  </r>
  <r>
    <s v="E06000050_CIN episodes where a child has gangs identified as a factor at CIN assessment (excluding looked after children)_Number"/>
    <s v="E06000050"/>
    <x v="152"/>
    <s v="Financial year"/>
    <s v="2018/19"/>
    <s v="Children at risk outside the home"/>
    <x v="30"/>
    <s v="Number"/>
    <n v="41"/>
    <n v="68054"/>
    <m/>
    <s v="0.6 per 1000 0-17 yr olds"/>
    <x v="3888"/>
    <n v="0"/>
  </r>
  <r>
    <s v="E06000052_CIN episodes where a child has gangs identified as a factor at CIN assessment (excluding looked after children)_Number"/>
    <s v="E06000052"/>
    <x v="26"/>
    <s v="Financial year"/>
    <s v="2018/19"/>
    <s v="Children at risk outside the home"/>
    <x v="30"/>
    <s v="Number"/>
    <s v="*"/>
    <n v="107810"/>
    <m/>
    <s v="N/A"/>
    <x v="356"/>
    <n v="0"/>
  </r>
  <r>
    <s v="E10000006_CIN episodes where a child has gangs identified as a factor at CIN assessment (excluding looked after children)_Number"/>
    <s v="E10000006"/>
    <x v="29"/>
    <s v="Financial year"/>
    <s v="2018/19"/>
    <s v="Children at risk outside the home"/>
    <x v="30"/>
    <s v="Number"/>
    <n v="16"/>
    <n v="92500"/>
    <m/>
    <s v="0.2 per 1000 0-17 yr olds"/>
    <x v="3889"/>
    <n v="0"/>
  </r>
  <r>
    <s v="E10000013_CIN episodes where a child has gangs identified as a factor at CIN assessment (excluding looked after children)_Number"/>
    <s v="E10000013"/>
    <x v="44"/>
    <s v="Financial year"/>
    <s v="2018/19"/>
    <s v="Children at risk outside the home"/>
    <x v="30"/>
    <s v="Number"/>
    <n v="149"/>
    <n v="128136"/>
    <m/>
    <s v="1.2 per 1000 0-17 yr olds"/>
    <x v="3890"/>
    <n v="0"/>
  </r>
  <r>
    <s v="E10000015_CIN episodes where a child has gangs identified as a factor at CIN assessment (excluding looked after children)_Number"/>
    <s v="E10000015"/>
    <x v="55"/>
    <s v="Financial year"/>
    <s v="2018/19"/>
    <s v="Children at risk outside the home"/>
    <x v="30"/>
    <s v="Number"/>
    <n v="89"/>
    <n v="271005"/>
    <m/>
    <s v="0.3 per 1000 0-17 yr olds"/>
    <x v="3891"/>
    <n v="0"/>
  </r>
  <r>
    <s v="E06000046_CIN episodes where a child has gangs identified as a factor at CIN assessment (excluding looked after children)_Number"/>
    <s v="E06000046"/>
    <x v="58"/>
    <s v="Financial year"/>
    <s v="2018/19"/>
    <s v="Children at risk outside the home"/>
    <x v="30"/>
    <s v="Number"/>
    <n v="0"/>
    <n v="24869"/>
    <m/>
    <s v="0 per 1000 0-17 yr olds"/>
    <x v="295"/>
    <n v="0"/>
  </r>
  <r>
    <s v="E10000019_CIN episodes where a child has gangs identified as a factor at CIN assessment (excluding looked after children)_Number"/>
    <s v="E10000019"/>
    <x v="73"/>
    <s v="Financial year"/>
    <s v="2018/19"/>
    <s v="Children at risk outside the home"/>
    <x v="30"/>
    <s v="Number"/>
    <n v="20"/>
    <n v="145641"/>
    <m/>
    <s v="0.1 per 1000 0-17 yr olds"/>
    <x v="3892"/>
    <n v="0"/>
  </r>
  <r>
    <s v="E10000020_CIN episodes where a child has gangs identified as a factor at CIN assessment (excluding looked after children)_Number"/>
    <s v="E10000020"/>
    <x v="83"/>
    <s v="Financial year"/>
    <s v="2018/19"/>
    <s v="Children at risk outside the home"/>
    <x v="30"/>
    <s v="Number"/>
    <n v="118"/>
    <n v="170810"/>
    <m/>
    <s v="0.7 per 1000 0-17 yr olds"/>
    <x v="3893"/>
    <n v="0"/>
  </r>
  <r>
    <s v="E10000021_CIN episodes where a child has gangs identified as a factor at CIN assessment (excluding looked after children)_Number"/>
    <s v="E10000021"/>
    <x v="89"/>
    <s v="Financial year"/>
    <s v="2018/19"/>
    <s v="Children at risk outside the home"/>
    <x v="30"/>
    <s v="Number"/>
    <n v="144"/>
    <n v="170235"/>
    <m/>
    <s v="0.8 per 1000 0-17 yr olds"/>
    <x v="3894"/>
    <n v="0"/>
  </r>
  <r>
    <s v="E06000048_CIN episodes where a child has gangs identified as a factor at CIN assessment (excluding looked after children)_Number"/>
    <s v="E06000048"/>
    <x v="90"/>
    <s v="Financial year"/>
    <s v="2018/19"/>
    <s v="Children at risk outside the home"/>
    <x v="30"/>
    <s v="Number"/>
    <n v="7"/>
    <n v="59011"/>
    <m/>
    <s v="0.1 per 1000 0-17 yr olds"/>
    <x v="501"/>
    <n v="0"/>
  </r>
  <r>
    <s v="E10000025_CIN episodes where a child has gangs identified as a factor at CIN assessment (excluding looked after children)_Number"/>
    <s v="E10000025"/>
    <x v="94"/>
    <s v="Financial year"/>
    <s v="2018/19"/>
    <s v="Children at risk outside the home"/>
    <x v="30"/>
    <s v="Number"/>
    <n v="76"/>
    <n v="144788"/>
    <m/>
    <s v="0.5 per 1000 0-17 yr olds"/>
    <x v="3895"/>
    <n v="0"/>
  </r>
  <r>
    <s v="E10000027_CIN episodes where a child has gangs identified as a factor at CIN assessment (excluding looked after children)_Number"/>
    <s v="E10000027"/>
    <x v="113"/>
    <s v="Financial year"/>
    <s v="2018/19"/>
    <s v="Children at risk outside the home"/>
    <x v="30"/>
    <s v="Number"/>
    <n v="59"/>
    <n v="110700"/>
    <m/>
    <s v="0.5 per 1000 0-17 yr olds"/>
    <x v="3896"/>
    <n v="0"/>
  </r>
  <r>
    <s v="E10000029_CIN episodes where a child has gangs identified as a factor at CIN assessment (excluding looked after children)_Number"/>
    <s v="E10000029"/>
    <x v="124"/>
    <s v="Financial year"/>
    <s v="2018/19"/>
    <s v="Children at risk outside the home"/>
    <x v="30"/>
    <s v="Number"/>
    <n v="104"/>
    <n v="152752"/>
    <m/>
    <s v="0.7 per 1000 0-17 yr olds"/>
    <x v="3897"/>
    <n v="0"/>
  </r>
  <r>
    <s v="E10000030_CIN episodes where a child has gangs identified as a factor at CIN assessment (excluding looked after children)_Number"/>
    <s v="E10000030"/>
    <x v="126"/>
    <s v="Financial year"/>
    <s v="2018/19"/>
    <s v="Children at risk outside the home"/>
    <x v="30"/>
    <s v="Number"/>
    <n v="140"/>
    <n v="261905"/>
    <m/>
    <s v="0.5 per 1000 0-17 yr olds"/>
    <x v="3898"/>
    <n v="0"/>
  </r>
  <r>
    <s v="E10000031_CIN episodes where a child has gangs identified as a factor at CIN assessment (excluding looked after children)_Number"/>
    <s v="E10000031"/>
    <x v="140"/>
    <s v="Financial year"/>
    <s v="2018/19"/>
    <s v="Children at risk outside the home"/>
    <x v="30"/>
    <s v="Number"/>
    <n v="49"/>
    <n v="115928"/>
    <m/>
    <s v="0.4 per 1000 0-17 yr olds"/>
    <x v="3899"/>
    <n v="0"/>
  </r>
  <r>
    <s v="E10000032_CIN episodes where a child has gangs identified as a factor at CIN assessment (excluding looked after children)_Number"/>
    <s v="E10000032"/>
    <x v="142"/>
    <s v="Financial year"/>
    <s v="2018/19"/>
    <s v="Children at risk outside the home"/>
    <x v="30"/>
    <s v="Number"/>
    <n v="66"/>
    <n v="174672"/>
    <m/>
    <s v="0.4 per 1000 0-17 yr olds"/>
    <x v="3900"/>
    <n v="0"/>
  </r>
  <r>
    <s v="NA_CIN episodes where a child has gangs identified as a factor at CIN assessment (excluding looked after children)_Number"/>
    <s v="NA"/>
    <x v="164"/>
    <s v="Financial year"/>
    <s v="2018/19"/>
    <s v="Children at risk outside the home"/>
    <x v="30"/>
    <s v="Number"/>
    <n v="10045"/>
    <n v="11954618"/>
    <m/>
    <s v="0.8 per 1000 0-17 yr olds"/>
    <x v="3901"/>
    <n v="0"/>
  </r>
  <r>
    <s v="E09000001_CIN episodes where a child has self-harm identified as a factor at CIN assessment (excluding looked after children)_Number"/>
    <s v="E09000001"/>
    <x v="25"/>
    <s v="Financial year"/>
    <s v="2018/19"/>
    <s v="Children in households suffering from mental health problems"/>
    <x v="31"/>
    <s v="Number"/>
    <n v="0"/>
    <n v="1453"/>
    <m/>
    <s v="0 per 1000 0-17 yr olds"/>
    <x v="295"/>
    <n v="1"/>
  </r>
  <r>
    <s v="E09000007_CIN episodes where a child has self-harm identified as a factor at CIN assessment (excluding looked after children)_Number"/>
    <s v="E09000007"/>
    <x v="21"/>
    <s v="Financial year"/>
    <s v="2018/19"/>
    <s v="Children in households suffering from mental health problems"/>
    <x v="31"/>
    <s v="Number"/>
    <n v="42"/>
    <n v="50983"/>
    <m/>
    <s v="0.8 per 1000 0-17 yr olds"/>
    <x v="3902"/>
    <n v="0"/>
  </r>
  <r>
    <s v="E09000011_CIN episodes where a child has self-harm identified as a factor at CIN assessment (excluding looked after children)_Number"/>
    <s v="E09000011"/>
    <x v="45"/>
    <s v="Financial year"/>
    <s v="2018/19"/>
    <s v="Children in households suffering from mental health problems"/>
    <x v="31"/>
    <s v="Number"/>
    <n v="158"/>
    <n v="68917"/>
    <m/>
    <s v="2.3 per 1000 0-17 yr olds"/>
    <x v="3903"/>
    <n v="0"/>
  </r>
  <r>
    <s v="E09000012_CIN episodes where a child has self-harm identified as a factor at CIN assessment (excluding looked after children)_Number"/>
    <s v="E09000012"/>
    <x v="46"/>
    <s v="Financial year"/>
    <s v="2018/19"/>
    <s v="Children in households suffering from mental health problems"/>
    <x v="31"/>
    <s v="Number"/>
    <n v="143"/>
    <n v="63655"/>
    <m/>
    <s v="2.2 per 1000 0-17 yr olds"/>
    <x v="3904"/>
    <n v="0"/>
  </r>
  <r>
    <s v="E09000013_CIN episodes where a child has self-harm identified as a factor at CIN assessment (excluding looked after children)_Number"/>
    <s v="E09000013"/>
    <x v="48"/>
    <s v="Financial year"/>
    <s v="2018/19"/>
    <s v="Children in households suffering from mental health problems"/>
    <x v="31"/>
    <s v="Number"/>
    <n v="40"/>
    <n v="36898"/>
    <m/>
    <s v="1.1 per 1000 0-17 yr olds"/>
    <x v="3905"/>
    <n v="0"/>
  </r>
  <r>
    <s v="E09000019_CIN episodes where a child has self-harm identified as a factor at CIN assessment (excluding looked after children)_Number"/>
    <s v="E09000019"/>
    <x v="60"/>
    <s v="Financial year"/>
    <s v="2018/19"/>
    <s v="Children in households suffering from mental health problems"/>
    <x v="31"/>
    <s v="Number"/>
    <n v="87"/>
    <n v="42098"/>
    <m/>
    <s v="2.1 per 1000 0-17 yr olds"/>
    <x v="3906"/>
    <n v="0"/>
  </r>
  <r>
    <s v="E09000020_CIN episodes where a child has self-harm identified as a factor at CIN assessment (excluding looked after children)_Number"/>
    <s v="E09000020"/>
    <x v="61"/>
    <s v="Financial year"/>
    <s v="2018/19"/>
    <s v="Children in households suffering from mental health problems"/>
    <x v="31"/>
    <s v="Number"/>
    <n v="72"/>
    <n v="28678"/>
    <m/>
    <s v="2.5 per 1000 0-17 yr olds"/>
    <x v="3907"/>
    <n v="0"/>
  </r>
  <r>
    <s v="E09000022_CIN episodes where a child has self-harm identified as a factor at CIN assessment (excluding looked after children)_Number"/>
    <s v="E09000022"/>
    <x v="67"/>
    <s v="Financial year"/>
    <s v="2018/19"/>
    <s v="Children in households suffering from mental health problems"/>
    <x v="31"/>
    <s v="Number"/>
    <n v="103"/>
    <n v="62629"/>
    <m/>
    <s v="1.6 per 1000 0-17 yr olds"/>
    <x v="3908"/>
    <n v="0"/>
  </r>
  <r>
    <s v="E09000023_CIN episodes where a child has self-harm identified as a factor at CIN assessment (excluding looked after children)_Number"/>
    <s v="E09000023"/>
    <x v="72"/>
    <s v="Financial year"/>
    <s v="2018/19"/>
    <s v="Children in households suffering from mental health problems"/>
    <x v="31"/>
    <s v="Number"/>
    <n v="151"/>
    <n v="68458"/>
    <m/>
    <s v="2.2 per 1000 0-17 yr olds"/>
    <x v="3909"/>
    <n v="0"/>
  </r>
  <r>
    <s v="E09000028_CIN episodes where a child has self-harm identified as a factor at CIN assessment (excluding looked after children)_Number"/>
    <s v="E09000028"/>
    <x v="118"/>
    <s v="Financial year"/>
    <s v="2018/19"/>
    <s v="Children in households suffering from mental health problems"/>
    <x v="31"/>
    <s v="Number"/>
    <n v="172"/>
    <n v="65121"/>
    <m/>
    <s v="2.6 per 1000 0-17 yr olds"/>
    <x v="3910"/>
    <n v="0"/>
  </r>
  <r>
    <s v="E09000030_CIN episodes where a child has self-harm identified as a factor at CIN assessment (excluding looked after children)_Number"/>
    <s v="E09000030"/>
    <x v="133"/>
    <s v="Financial year"/>
    <s v="2018/19"/>
    <s v="Children in households suffering from mental health problems"/>
    <x v="31"/>
    <s v="Number"/>
    <n v="100"/>
    <n v="70973"/>
    <m/>
    <s v="1.4 per 1000 0-17 yr olds"/>
    <x v="3911"/>
    <n v="0"/>
  </r>
  <r>
    <s v="E09000032_CIN episodes where a child has self-harm identified as a factor at CIN assessment (excluding looked after children)_Number"/>
    <s v="E09000032"/>
    <x v="138"/>
    <s v="Financial year"/>
    <s v="2018/19"/>
    <s v="Children in households suffering from mental health problems"/>
    <x v="31"/>
    <s v="Number"/>
    <n v="135"/>
    <n v="63840"/>
    <m/>
    <s v="2.1 per 1000 0-17 yr olds"/>
    <x v="3912"/>
    <n v="0"/>
  </r>
  <r>
    <s v="E09000033_CIN episodes where a child has self-harm identified as a factor at CIN assessment (excluding looked after children)_Number"/>
    <s v="E09000033"/>
    <x v="143"/>
    <s v="Financial year"/>
    <s v="2018/19"/>
    <s v="Children in households suffering from mental health problems"/>
    <x v="31"/>
    <s v="Number"/>
    <n v="44"/>
    <n v="47445"/>
    <m/>
    <s v="0.9 per 1000 0-17 yr olds"/>
    <x v="3913"/>
    <n v="0"/>
  </r>
  <r>
    <s v="E09000002_CIN episodes where a child has self-harm identified as a factor at CIN assessment (excluding looked after children)_Number"/>
    <s v="E09000002"/>
    <x v="0"/>
    <s v="Financial year"/>
    <s v="2018/19"/>
    <s v="Children in households suffering from mental health problems"/>
    <x v="31"/>
    <s v="Number"/>
    <n v="230"/>
    <n v="63401"/>
    <m/>
    <s v="3.6 per 1000 0-17 yr olds"/>
    <x v="3914"/>
    <n v="0"/>
  </r>
  <r>
    <s v="E09000003_CIN episodes where a child has self-harm identified as a factor at CIN assessment (excluding looked after children)_Number"/>
    <s v="E09000003"/>
    <x v="1"/>
    <s v="Financial year"/>
    <s v="2018/19"/>
    <s v="Children in households suffering from mental health problems"/>
    <x v="31"/>
    <s v="Number"/>
    <n v="144"/>
    <n v="92701"/>
    <m/>
    <s v="1.6 per 1000 0-17 yr olds"/>
    <x v="3915"/>
    <n v="0"/>
  </r>
  <r>
    <s v="E09000004_CIN episodes where a child has self-harm identified as a factor at CIN assessment (excluding looked after children)_Number"/>
    <s v="E09000004"/>
    <x v="5"/>
    <s v="Financial year"/>
    <s v="2018/19"/>
    <s v="Children in households suffering from mental health problems"/>
    <x v="31"/>
    <s v="Number"/>
    <n v="83"/>
    <n v="56853"/>
    <m/>
    <s v="1.5 per 1000 0-17 yr olds"/>
    <x v="3916"/>
    <n v="0"/>
  </r>
  <r>
    <s v="E09000005_CIN episodes where a child has self-harm identified as a factor at CIN assessment (excluding looked after children)_Number"/>
    <s v="E09000005"/>
    <x v="13"/>
    <s v="Financial year"/>
    <s v="2018/19"/>
    <s v="Children in households suffering from mental health problems"/>
    <x v="31"/>
    <s v="Number"/>
    <n v="44"/>
    <n v="77893"/>
    <m/>
    <s v="0.6 per 1000 0-17 yr olds"/>
    <x v="3917"/>
    <n v="0"/>
  </r>
  <r>
    <s v="E09000006_CIN episodes where a child has self-harm identified as a factor at CIN assessment (excluding looked after children)_Number"/>
    <s v="E09000006"/>
    <x v="16"/>
    <s v="Financial year"/>
    <s v="2018/19"/>
    <s v="Children in households suffering from mental health problems"/>
    <x v="31"/>
    <s v="Number"/>
    <n v="220"/>
    <n v="75055"/>
    <m/>
    <s v="2.9 per 1000 0-17 yr olds"/>
    <x v="3918"/>
    <n v="0"/>
  </r>
  <r>
    <s v="E09000008_CIN episodes where a child has self-harm identified as a factor at CIN assessment (excluding looked after children)_Number"/>
    <s v="E09000008"/>
    <x v="28"/>
    <s v="Financial year"/>
    <s v="2018/19"/>
    <s v="Children in households suffering from mental health problems"/>
    <x v="31"/>
    <s v="Number"/>
    <n v="167"/>
    <n v="94702"/>
    <m/>
    <s v="1.8 per 1000 0-17 yr olds"/>
    <x v="3919"/>
    <n v="0"/>
  </r>
  <r>
    <s v="E09000009_CIN episodes where a child has self-harm identified as a factor at CIN assessment (excluding looked after children)_Number"/>
    <s v="E09000009"/>
    <x v="38"/>
    <s v="Financial year"/>
    <s v="2018/19"/>
    <s v="Children in households suffering from mental health problems"/>
    <x v="31"/>
    <s v="Number"/>
    <n v="59"/>
    <n v="81732"/>
    <m/>
    <s v="0.7 per 1000 0-17 yr olds"/>
    <x v="3920"/>
    <n v="0"/>
  </r>
  <r>
    <s v="E09000010_CIN episodes where a child has self-harm identified as a factor at CIN assessment (excluding looked after children)_Number"/>
    <s v="E09000010"/>
    <x v="41"/>
    <s v="Financial year"/>
    <s v="2018/19"/>
    <s v="Children in households suffering from mental health problems"/>
    <x v="31"/>
    <s v="Number"/>
    <n v="180"/>
    <n v="84497"/>
    <m/>
    <s v="2.1 per 1000 0-17 yr olds"/>
    <x v="3921"/>
    <n v="0"/>
  </r>
  <r>
    <s v="E09000014_CIN episodes where a child has self-harm identified as a factor at CIN assessment (excluding looked after children)_Number"/>
    <s v="E09000014"/>
    <x v="50"/>
    <s v="Financial year"/>
    <s v="2018/19"/>
    <s v="Children in households suffering from mental health problems"/>
    <x v="31"/>
    <s v="Number"/>
    <n v="62"/>
    <n v="60398"/>
    <m/>
    <s v="1 per 1000 0-17 yr olds"/>
    <x v="3922"/>
    <n v="0"/>
  </r>
  <r>
    <s v="E09000015_CIN episodes where a child has self-harm identified as a factor at CIN assessment (excluding looked after children)_Number"/>
    <s v="E09000015"/>
    <x v="51"/>
    <s v="Financial year"/>
    <s v="2018/19"/>
    <s v="Children in households suffering from mental health problems"/>
    <x v="31"/>
    <s v="Number"/>
    <n v="42"/>
    <n v="58373"/>
    <m/>
    <s v="0.7 per 1000 0-17 yr olds"/>
    <x v="2316"/>
    <n v="0"/>
  </r>
  <r>
    <s v="E09000016_CIN episodes where a child has self-harm identified as a factor at CIN assessment (excluding looked after children)_Number"/>
    <s v="E09000016"/>
    <x v="53"/>
    <s v="Financial year"/>
    <s v="2018/19"/>
    <s v="Children in households suffering from mental health problems"/>
    <x v="31"/>
    <s v="Number"/>
    <n v="21"/>
    <n v="57541"/>
    <m/>
    <s v="0.4 per 1000 0-17 yr olds"/>
    <x v="3923"/>
    <n v="0"/>
  </r>
  <r>
    <s v="E09000017_CIN episodes where a child has self-harm identified as a factor at CIN assessment (excluding looked after children)_Number"/>
    <s v="E09000017"/>
    <x v="56"/>
    <s v="Financial year"/>
    <s v="2018/19"/>
    <s v="Children in households suffering from mental health problems"/>
    <x v="31"/>
    <s v="Number"/>
    <n v="101"/>
    <n v="73377"/>
    <m/>
    <s v="1.4 per 1000 0-17 yr olds"/>
    <x v="3924"/>
    <n v="0"/>
  </r>
  <r>
    <s v="E09000018_CIN episodes where a child has self-harm identified as a factor at CIN assessment (excluding looked after children)_Number"/>
    <s v="E09000018"/>
    <x v="57"/>
    <s v="Financial year"/>
    <s v="2018/19"/>
    <s v="Children in households suffering from mental health problems"/>
    <x v="31"/>
    <s v="Number"/>
    <n v="94"/>
    <n v="64898"/>
    <m/>
    <s v="1.4 per 1000 0-17 yr olds"/>
    <x v="3925"/>
    <n v="0"/>
  </r>
  <r>
    <s v="E09000021_CIN episodes where a child has self-harm identified as a factor at CIN assessment (excluding looked after children)_Number"/>
    <s v="E09000021"/>
    <x v="64"/>
    <s v="Financial year"/>
    <s v="2018/19"/>
    <s v="Children in households suffering from mental health problems"/>
    <x v="31"/>
    <s v="Number"/>
    <n v="85"/>
    <n v="38977"/>
    <m/>
    <s v="2.2 per 1000 0-17 yr olds"/>
    <x v="3926"/>
    <n v="0"/>
  </r>
  <r>
    <s v="E09000024_CIN episodes where a child has self-harm identified as a factor at CIN assessment (excluding looked after children)_Number"/>
    <s v="E09000024"/>
    <x v="78"/>
    <s v="Financial year"/>
    <s v="2018/19"/>
    <s v="Children in households suffering from mental health problems"/>
    <x v="31"/>
    <s v="Number"/>
    <n v="104"/>
    <n v="47266"/>
    <m/>
    <s v="2.2 per 1000 0-17 yr olds"/>
    <x v="3927"/>
    <n v="0"/>
  </r>
  <r>
    <s v="E09000025_CIN episodes where a child has self-harm identified as a factor at CIN assessment (excluding looked after children)_Number"/>
    <s v="E09000025"/>
    <x v="82"/>
    <s v="Financial year"/>
    <s v="2018/19"/>
    <s v="Children in households suffering from mental health problems"/>
    <x v="31"/>
    <s v="Number"/>
    <n v="176"/>
    <n v="86567"/>
    <m/>
    <s v="2 per 1000 0-17 yr olds"/>
    <x v="3796"/>
    <n v="0"/>
  </r>
  <r>
    <s v="E09000026_CIN episodes where a child has self-harm identified as a factor at CIN assessment (excluding looked after children)_Number"/>
    <s v="E09000026"/>
    <x v="100"/>
    <s v="Financial year"/>
    <s v="2018/19"/>
    <s v="Children in households suffering from mental health problems"/>
    <x v="31"/>
    <s v="Number"/>
    <n v="117"/>
    <n v="76159"/>
    <m/>
    <s v="1.5 per 1000 0-17 yr olds"/>
    <x v="3928"/>
    <n v="0"/>
  </r>
  <r>
    <s v="E09000027_CIN episodes where a child has self-harm identified as a factor at CIN assessment (excluding looked after children)_Number"/>
    <s v="E09000027"/>
    <x v="102"/>
    <s v="Financial year"/>
    <s v="2018/19"/>
    <s v="Children in households suffering from mental health problems"/>
    <x v="31"/>
    <s v="Number"/>
    <n v="110"/>
    <n v="45525"/>
    <m/>
    <s v="2.4 per 1000 0-17 yr olds"/>
    <x v="3929"/>
    <n v="0"/>
  </r>
  <r>
    <s v="E09000029_CIN episodes where a child has self-harm identified as a factor at CIN assessment (excluding looked after children)_Number"/>
    <s v="E09000029"/>
    <x v="127"/>
    <s v="Financial year"/>
    <s v="2018/19"/>
    <s v="Children in households suffering from mental health problems"/>
    <x v="31"/>
    <s v="Number"/>
    <n v="155"/>
    <n v="47941"/>
    <m/>
    <s v="3.2 per 1000 0-17 yr olds"/>
    <x v="3930"/>
    <n v="0"/>
  </r>
  <r>
    <s v="E09000031_CIN episodes where a child has self-harm identified as a factor at CIN assessment (excluding looked after children)_Number"/>
    <s v="E09000031"/>
    <x v="137"/>
    <s v="Financial year"/>
    <s v="2018/19"/>
    <s v="Children in households suffering from mental health problems"/>
    <x v="31"/>
    <s v="Number"/>
    <n v="59"/>
    <n v="67017"/>
    <m/>
    <s v="0.9 per 1000 0-17 yr olds"/>
    <x v="3931"/>
    <n v="0"/>
  </r>
  <r>
    <s v="E08000025_CIN episodes where a child has self-harm identified as a factor at CIN assessment (excluding looked after children)_Number"/>
    <s v="E08000025"/>
    <x v="6"/>
    <s v="Financial year"/>
    <s v="2018/19"/>
    <s v="Children in households suffering from mental health problems"/>
    <x v="31"/>
    <s v="Number"/>
    <n v="462"/>
    <n v="288388"/>
    <m/>
    <s v="1.6 per 1000 0-17 yr olds"/>
    <x v="3932"/>
    <n v="0"/>
  </r>
  <r>
    <s v="E08000026_CIN episodes where a child has self-harm identified as a factor at CIN assessment (excluding looked after children)_Number"/>
    <s v="E08000026"/>
    <x v="27"/>
    <s v="Financial year"/>
    <s v="2018/19"/>
    <s v="Children in households suffering from mental health problems"/>
    <x v="31"/>
    <s v="Number"/>
    <n v="278"/>
    <n v="78994"/>
    <m/>
    <s v="3.5 per 1000 0-17 yr olds"/>
    <x v="3933"/>
    <n v="0"/>
  </r>
  <r>
    <s v="E08000027_CIN episodes where a child has self-harm identified as a factor at CIN assessment (excluding looked after children)_Number"/>
    <s v="E08000027"/>
    <x v="36"/>
    <s v="Financial year"/>
    <s v="2018/19"/>
    <s v="Children in households suffering from mental health problems"/>
    <x v="31"/>
    <s v="Number"/>
    <n v="25"/>
    <n v="69265"/>
    <m/>
    <s v="0.4 per 1000 0-17 yr olds"/>
    <x v="3934"/>
    <n v="0"/>
  </r>
  <r>
    <s v="E08000028_CIN episodes where a child has self-harm identified as a factor at CIN assessment (excluding looked after children)_Number"/>
    <s v="E08000028"/>
    <x v="107"/>
    <s v="Financial year"/>
    <s v="2018/19"/>
    <s v="Children in households suffering from mental health problems"/>
    <x v="31"/>
    <s v="Number"/>
    <n v="176"/>
    <n v="81920"/>
    <m/>
    <s v="2.1 per 1000 0-17 yr olds"/>
    <x v="3935"/>
    <n v="0"/>
  </r>
  <r>
    <s v="E08000029_CIN episodes where a child has self-harm identified as a factor at CIN assessment (excluding looked after children)_Number"/>
    <s v="E08000029"/>
    <x v="112"/>
    <s v="Financial year"/>
    <s v="2018/19"/>
    <s v="Children in households suffering from mental health problems"/>
    <x v="31"/>
    <s v="Number"/>
    <n v="108"/>
    <n v="46946"/>
    <m/>
    <s v="2.3 per 1000 0-17 yr olds"/>
    <x v="3936"/>
    <n v="0"/>
  </r>
  <r>
    <s v="E08000030_CIN episodes where a child has self-harm identified as a factor at CIN assessment (excluding looked after children)_Number"/>
    <s v="E08000030"/>
    <x v="136"/>
    <s v="Financial year"/>
    <s v="2018/19"/>
    <s v="Children in households suffering from mental health problems"/>
    <x v="31"/>
    <s v="Number"/>
    <n v="96"/>
    <n v="68157"/>
    <m/>
    <s v="1.4 per 1000 0-17 yr olds"/>
    <x v="3937"/>
    <n v="0"/>
  </r>
  <r>
    <s v="E08000031_CIN episodes where a child has self-harm identified as a factor at CIN assessment (excluding looked after children)_Number"/>
    <s v="E08000031"/>
    <x v="149"/>
    <s v="Financial year"/>
    <s v="2018/19"/>
    <s v="Children in households suffering from mental health problems"/>
    <x v="31"/>
    <s v="Number"/>
    <n v="23"/>
    <n v="61244"/>
    <m/>
    <s v="0.4 per 1000 0-17 yr olds"/>
    <x v="3938"/>
    <n v="0"/>
  </r>
  <r>
    <s v="E08000011_CIN episodes where a child has self-harm identified as a factor at CIN assessment (excluding looked after children)_Number"/>
    <s v="E08000011"/>
    <x v="66"/>
    <s v="Financial year"/>
    <s v="2018/19"/>
    <s v="Children in households suffering from mental health problems"/>
    <x v="31"/>
    <s v="Number"/>
    <n v="60"/>
    <n v="33477"/>
    <m/>
    <s v="1.8 per 1000 0-17 yr olds"/>
    <x v="3939"/>
    <n v="0"/>
  </r>
  <r>
    <s v="E08000012_CIN episodes where a child has self-harm identified as a factor at CIN assessment (excluding looked after children)_Number"/>
    <s v="E08000012"/>
    <x v="74"/>
    <s v="Financial year"/>
    <s v="2018/19"/>
    <s v="Children in households suffering from mental health problems"/>
    <x v="31"/>
    <s v="Number"/>
    <n v="137"/>
    <n v="94902"/>
    <m/>
    <s v="1.4 per 1000 0-17 yr olds"/>
    <x v="3940"/>
    <n v="0"/>
  </r>
  <r>
    <s v="E08000013_CIN episodes where a child has self-harm identified as a factor at CIN assessment (excluding looked after children)_Number"/>
    <s v="E08000013"/>
    <x v="153"/>
    <s v="Financial year"/>
    <s v="2018/19"/>
    <s v="Children in households suffering from mental health problems"/>
    <x v="31"/>
    <s v="Number"/>
    <n v="114"/>
    <n v="36785"/>
    <m/>
    <s v="3.1 per 1000 0-17 yr olds"/>
    <x v="3941"/>
    <n v="0"/>
  </r>
  <r>
    <s v="E08000014_CIN episodes where a child has self-harm identified as a factor at CIN assessment (excluding looked after children)_Number"/>
    <s v="E08000014"/>
    <x v="108"/>
    <s v="Financial year"/>
    <s v="2018/19"/>
    <s v="Children in households suffering from mental health problems"/>
    <x v="31"/>
    <s v="Number"/>
    <n v="192"/>
    <n v="53833"/>
    <m/>
    <s v="3.6 per 1000 0-17 yr olds"/>
    <x v="3942"/>
    <n v="0"/>
  </r>
  <r>
    <s v="E08000015_CIN episodes where a child has self-harm identified as a factor at CIN assessment (excluding looked after children)_Number"/>
    <s v="E08000015"/>
    <x v="147"/>
    <s v="Financial year"/>
    <s v="2018/19"/>
    <s v="Children in households suffering from mental health problems"/>
    <x v="31"/>
    <s v="Number"/>
    <n v="192"/>
    <n v="67576"/>
    <m/>
    <s v="2.8 per 1000 0-17 yr olds"/>
    <x v="1070"/>
    <n v="0"/>
  </r>
  <r>
    <s v="E08000001_CIN episodes where a child has self-harm identified as a factor at CIN assessment (excluding looked after children)_Number"/>
    <s v="E08000001"/>
    <x v="9"/>
    <s v="Financial year"/>
    <s v="2018/19"/>
    <s v="Children in households suffering from mental health problems"/>
    <x v="31"/>
    <s v="Number"/>
    <n v="87"/>
    <n v="67670"/>
    <m/>
    <s v="1.3 per 1000 0-17 yr olds"/>
    <x v="3943"/>
    <n v="0"/>
  </r>
  <r>
    <s v="E08000002_CIN episodes where a child has self-harm identified as a factor at CIN assessment (excluding looked after children)_Number"/>
    <s v="E08000002"/>
    <x v="18"/>
    <s v="Financial year"/>
    <s v="2018/19"/>
    <s v="Children in households suffering from mental health problems"/>
    <x v="31"/>
    <s v="Number"/>
    <n v="124"/>
    <n v="43142"/>
    <m/>
    <s v="2.9 per 1000 0-17 yr olds"/>
    <x v="3944"/>
    <n v="0"/>
  </r>
  <r>
    <s v="E08000003_CIN episodes where a child has self-harm identified as a factor at CIN assessment (excluding looked after children)_Number"/>
    <s v="E08000003"/>
    <x v="76"/>
    <s v="Financial year"/>
    <s v="2018/19"/>
    <s v="Children in households suffering from mental health problems"/>
    <x v="31"/>
    <s v="Number"/>
    <n v="218"/>
    <n v="121962"/>
    <m/>
    <s v="1.8 per 1000 0-17 yr olds"/>
    <x v="3945"/>
    <n v="0"/>
  </r>
  <r>
    <s v="E08000004_CIN episodes where a child has self-harm identified as a factor at CIN assessment (excluding looked after children)_Number"/>
    <s v="E08000004"/>
    <x v="93"/>
    <s v="Financial year"/>
    <s v="2018/19"/>
    <s v="Children in households suffering from mental health problems"/>
    <x v="31"/>
    <s v="Number"/>
    <n v="80"/>
    <n v="59416"/>
    <m/>
    <s v="1.3 per 1000 0-17 yr olds"/>
    <x v="3946"/>
    <n v="0"/>
  </r>
  <r>
    <s v="E08000005_CIN episodes where a child has self-harm identified as a factor at CIN assessment (excluding looked after children)_Number"/>
    <s v="E08000005"/>
    <x v="103"/>
    <s v="Financial year"/>
    <s v="2018/19"/>
    <s v="Children in households suffering from mental health problems"/>
    <x v="31"/>
    <s v="Number"/>
    <n v="96"/>
    <n v="52689"/>
    <m/>
    <s v="1.8 per 1000 0-17 yr olds"/>
    <x v="3947"/>
    <n v="0"/>
  </r>
  <r>
    <s v="E08000006_CIN episodes where a child has self-harm identified as a factor at CIN assessment (excluding looked after children)_Number"/>
    <s v="E08000006"/>
    <x v="106"/>
    <s v="Financial year"/>
    <s v="2018/19"/>
    <s v="Children in households suffering from mental health problems"/>
    <x v="31"/>
    <s v="Number"/>
    <n v="139"/>
    <n v="56566"/>
    <m/>
    <s v="2.5 per 1000 0-17 yr olds"/>
    <x v="3948"/>
    <n v="0"/>
  </r>
  <r>
    <s v="E08000007_CIN episodes where a child has self-harm identified as a factor at CIN assessment (excluding looked after children)_Number"/>
    <s v="E08000007"/>
    <x v="121"/>
    <s v="Financial year"/>
    <s v="2018/19"/>
    <s v="Children in households suffering from mental health problems"/>
    <x v="31"/>
    <s v="Number"/>
    <n v="29"/>
    <n v="63141"/>
    <m/>
    <s v="0.5 per 1000 0-17 yr olds"/>
    <x v="3949"/>
    <n v="0"/>
  </r>
  <r>
    <s v="E08000008_CIN episodes where a child has self-harm identified as a factor at CIN assessment (excluding looked after children)_Number"/>
    <s v="E08000008"/>
    <x v="129"/>
    <s v="Financial year"/>
    <s v="2018/19"/>
    <s v="Children in households suffering from mental health problems"/>
    <x v="31"/>
    <s v="Number"/>
    <n v="161"/>
    <n v="50223"/>
    <m/>
    <s v="3.2 per 1000 0-17 yr olds"/>
    <x v="3950"/>
    <n v="0"/>
  </r>
  <r>
    <s v="E08000009_CIN episodes where a child has self-harm identified as a factor at CIN assessment (excluding looked after children)_Number"/>
    <s v="E08000009"/>
    <x v="134"/>
    <s v="Financial year"/>
    <s v="2018/19"/>
    <s v="Children in households suffering from mental health problems"/>
    <x v="31"/>
    <s v="Number"/>
    <n v="23"/>
    <n v="56087"/>
    <m/>
    <s v="0.4 per 1000 0-17 yr olds"/>
    <x v="3951"/>
    <n v="0"/>
  </r>
  <r>
    <s v="E08000010_CIN episodes where a child has self-harm identified as a factor at CIN assessment (excluding looked after children)_Number"/>
    <s v="E08000010"/>
    <x v="144"/>
    <s v="Financial year"/>
    <s v="2018/19"/>
    <s v="Children in households suffering from mental health problems"/>
    <x v="31"/>
    <s v="Number"/>
    <n v="163"/>
    <n v="68388"/>
    <m/>
    <s v="2.4 per 1000 0-17 yr olds"/>
    <x v="3952"/>
    <n v="0"/>
  </r>
  <r>
    <s v="E08000016_CIN episodes where a child has self-harm identified as a factor at CIN assessment (excluding looked after children)_Number"/>
    <s v="E08000016"/>
    <x v="2"/>
    <s v="Financial year"/>
    <s v="2018/19"/>
    <s v="Children in households suffering from mental health problems"/>
    <x v="31"/>
    <s v="Number"/>
    <n v="22"/>
    <n v="50727"/>
    <m/>
    <s v="0.4 per 1000 0-17 yr olds"/>
    <x v="3953"/>
    <n v="0"/>
  </r>
  <r>
    <s v="E08000017_CIN episodes where a child has self-harm identified as a factor at CIN assessment (excluding looked after children)_Number"/>
    <s v="E08000017"/>
    <x v="34"/>
    <s v="Financial year"/>
    <s v="2018/19"/>
    <s v="Children in households suffering from mental health problems"/>
    <x v="31"/>
    <s v="Number"/>
    <n v="143"/>
    <n v="66448"/>
    <m/>
    <s v="2.2 per 1000 0-17 yr olds"/>
    <x v="3954"/>
    <n v="0"/>
  </r>
  <r>
    <s v="E08000018_CIN episodes where a child has self-harm identified as a factor at CIN assessment (excluding looked after children)_Number"/>
    <s v="E08000018"/>
    <x v="104"/>
    <s v="Financial year"/>
    <s v="2018/19"/>
    <s v="Children in households suffering from mental health problems"/>
    <x v="31"/>
    <s v="Number"/>
    <n v="144"/>
    <n v="57196"/>
    <m/>
    <s v="2.5 per 1000 0-17 yr olds"/>
    <x v="3955"/>
    <n v="0"/>
  </r>
  <r>
    <s v="E08000019_CIN episodes where a child has self-harm identified as a factor at CIN assessment (excluding looked after children)_Number"/>
    <s v="E08000019"/>
    <x v="109"/>
    <s v="Financial year"/>
    <s v="2018/19"/>
    <s v="Children in households suffering from mental health problems"/>
    <x v="31"/>
    <s v="Number"/>
    <n v="120"/>
    <n v="117497"/>
    <m/>
    <s v="1 per 1000 0-17 yr olds"/>
    <x v="3956"/>
    <n v="0"/>
  </r>
  <r>
    <s v="E08000032_CIN episodes where a child has self-harm identified as a factor at CIN assessment (excluding looked after children)_Number"/>
    <s v="E08000032"/>
    <x v="12"/>
    <s v="Financial year"/>
    <s v="2018/19"/>
    <s v="Children in households suffering from mental health problems"/>
    <x v="31"/>
    <s v="Number"/>
    <n v="222"/>
    <n v="142005"/>
    <m/>
    <s v="1.6 per 1000 0-17 yr olds"/>
    <x v="3957"/>
    <n v="0"/>
  </r>
  <r>
    <s v="E08000033_CIN episodes where a child has self-harm identified as a factor at CIN assessment (excluding looked after children)_Number"/>
    <s v="E08000033"/>
    <x v="19"/>
    <s v="Financial year"/>
    <s v="2018/19"/>
    <s v="Children in households suffering from mental health problems"/>
    <x v="31"/>
    <s v="Number"/>
    <n v="48"/>
    <n v="46021"/>
    <m/>
    <s v="1 per 1000 0-17 yr olds"/>
    <x v="3958"/>
    <n v="0"/>
  </r>
  <r>
    <s v="E08000034_CIN episodes where a child has self-harm identified as a factor at CIN assessment (excluding looked after children)_Number"/>
    <s v="E08000034"/>
    <x v="65"/>
    <s v="Financial year"/>
    <s v="2018/19"/>
    <s v="Children in households suffering from mental health problems"/>
    <x v="31"/>
    <s v="Number"/>
    <n v="98"/>
    <n v="100174"/>
    <m/>
    <s v="1 per 1000 0-17 yr olds"/>
    <x v="3959"/>
    <n v="0"/>
  </r>
  <r>
    <s v="E08000035_CIN episodes where a child has self-harm identified as a factor at CIN assessment (excluding looked after children)_Number"/>
    <s v="E08000035"/>
    <x v="69"/>
    <s v="Financial year"/>
    <s v="2018/19"/>
    <s v="Children in households suffering from mental health problems"/>
    <x v="31"/>
    <s v="Number"/>
    <n v="92"/>
    <n v="168176"/>
    <m/>
    <s v="0.5 per 1000 0-17 yr olds"/>
    <x v="3960"/>
    <n v="0"/>
  </r>
  <r>
    <s v="E08000036_CIN episodes where a child has self-harm identified as a factor at CIN assessment (excluding looked after children)_Number"/>
    <s v="E08000036"/>
    <x v="135"/>
    <s v="Financial year"/>
    <s v="2018/19"/>
    <s v="Children in households suffering from mental health problems"/>
    <x v="31"/>
    <s v="Number"/>
    <n v="19"/>
    <n v="72893"/>
    <m/>
    <s v="0.3 per 1000 0-17 yr olds"/>
    <x v="3961"/>
    <n v="0"/>
  </r>
  <r>
    <s v="E08000020_CIN episodes where a child has self-harm identified as a factor at CIN assessment (excluding looked after children)_Number"/>
    <s v="E08000020"/>
    <x v="43"/>
    <s v="Financial year"/>
    <s v="2018/19"/>
    <s v="Children in households suffering from mental health problems"/>
    <x v="31"/>
    <s v="Number"/>
    <n v="95"/>
    <n v="39605"/>
    <m/>
    <s v="2.4 per 1000 0-17 yr olds"/>
    <x v="3962"/>
    <n v="0"/>
  </r>
  <r>
    <s v="E08000021_CIN episodes where a child has self-harm identified as a factor at CIN assessment (excluding looked after children)_Number"/>
    <s v="E08000021"/>
    <x v="81"/>
    <s v="Financial year"/>
    <s v="2018/19"/>
    <s v="Children in households suffering from mental health problems"/>
    <x v="31"/>
    <s v="Number"/>
    <n v="176"/>
    <n v="58056"/>
    <m/>
    <s v="3 per 1000 0-17 yr olds"/>
    <x v="3963"/>
    <n v="0"/>
  </r>
  <r>
    <s v="E08000022_CIN episodes where a child has self-harm identified as a factor at CIN assessment (excluding looked after children)_Number"/>
    <s v="E08000022"/>
    <x v="87"/>
    <s v="Financial year"/>
    <s v="2018/19"/>
    <s v="Children in households suffering from mental health problems"/>
    <x v="31"/>
    <s v="Number"/>
    <n v="38"/>
    <n v="41360"/>
    <m/>
    <s v="0.9 per 1000 0-17 yr olds"/>
    <x v="3964"/>
    <n v="0"/>
  </r>
  <r>
    <s v="E08000023_CIN episodes where a child has self-harm identified as a factor at CIN assessment (excluding looked after children)_Number"/>
    <s v="E08000023"/>
    <x v="115"/>
    <s v="Financial year"/>
    <s v="2018/19"/>
    <s v="Children in households suffering from mental health problems"/>
    <x v="31"/>
    <s v="Number"/>
    <n v="92"/>
    <n v="29920"/>
    <m/>
    <s v="3.1 per 1000 0-17 yr olds"/>
    <x v="3965"/>
    <n v="0"/>
  </r>
  <r>
    <s v="E08000024_CIN episodes where a child has self-harm identified as a factor at CIN assessment (excluding looked after children)_Number"/>
    <s v="E08000024"/>
    <x v="125"/>
    <s v="Financial year"/>
    <s v="2018/19"/>
    <s v="Children in households suffering from mental health problems"/>
    <x v="31"/>
    <s v="Number"/>
    <n v="253"/>
    <n v="54563"/>
    <m/>
    <s v="4.6 per 1000 0-17 yr olds"/>
    <x v="3966"/>
    <n v="0"/>
  </r>
  <r>
    <s v="E06000053_CIN episodes where a child has self-harm identified as a factor at CIN assessment (excluding looked after children)_Number"/>
    <s v="E06000053"/>
    <x v="59"/>
    <s v="Financial year"/>
    <s v="2018/19"/>
    <s v="Children in households suffering from mental health problems"/>
    <x v="31"/>
    <s v="Number"/>
    <n v="0"/>
    <n v="368"/>
    <m/>
    <s v="0 per 1000 0-17 yr olds"/>
    <x v="295"/>
    <n v="1"/>
  </r>
  <r>
    <s v="E06000022_CIN episodes where a child has self-harm identified as a factor at CIN assessment (excluding looked after children)_Number"/>
    <s v="E06000022"/>
    <x v="3"/>
    <s v="Financial year"/>
    <s v="2018/19"/>
    <s v="Children in households suffering from mental health problems"/>
    <x v="31"/>
    <s v="Number"/>
    <n v="37"/>
    <n v="35946"/>
    <m/>
    <s v="1 per 1000 0-17 yr olds"/>
    <x v="3967"/>
    <n v="0"/>
  </r>
  <r>
    <s v="E06000023_CIN episodes where a child has self-harm identified as a factor at CIN assessment (excluding looked after children)_Number"/>
    <s v="E06000023"/>
    <x v="15"/>
    <s v="Financial year"/>
    <s v="2018/19"/>
    <s v="Children in households suffering from mental health problems"/>
    <x v="31"/>
    <s v="Number"/>
    <n v="230"/>
    <n v="94016"/>
    <m/>
    <s v="2.4 per 1000 0-17 yr olds"/>
    <x v="3968"/>
    <n v="0"/>
  </r>
  <r>
    <s v="E06000024_CIN episodes where a child has self-harm identified as a factor at CIN assessment (excluding looked after children)_Number"/>
    <s v="E06000024"/>
    <x v="86"/>
    <s v="Financial year"/>
    <s v="2018/19"/>
    <s v="Children in households suffering from mental health problems"/>
    <x v="31"/>
    <s v="Number"/>
    <n v="64"/>
    <n v="43435"/>
    <m/>
    <s v="1.5 per 1000 0-17 yr olds"/>
    <x v="3969"/>
    <n v="0"/>
  </r>
  <r>
    <s v="E06000025_CIN episodes where a child has self-harm identified as a factor at CIN assessment (excluding looked after children)_Number"/>
    <s v="E06000025"/>
    <x v="114"/>
    <s v="Financial year"/>
    <s v="2018/19"/>
    <s v="Children in households suffering from mental health problems"/>
    <x v="31"/>
    <s v="Number"/>
    <n v="69"/>
    <n v="58867"/>
    <m/>
    <s v="1.2 per 1000 0-17 yr olds"/>
    <x v="3970"/>
    <n v="0"/>
  </r>
  <r>
    <s v="E06000001_CIN episodes where a child has self-harm identified as a factor at CIN assessment (excluding looked after children)_Number"/>
    <s v="E06000001"/>
    <x v="52"/>
    <s v="Financial year"/>
    <s v="2018/19"/>
    <s v="Children in households suffering from mental health problems"/>
    <x v="31"/>
    <s v="Number"/>
    <n v="21"/>
    <n v="20006"/>
    <m/>
    <s v="1 per 1000 0-17 yr olds"/>
    <x v="3971"/>
    <n v="0"/>
  </r>
  <r>
    <s v="E06000002_CIN episodes where a child has self-harm identified as a factor at CIN assessment (excluding looked after children)_Number"/>
    <s v="E06000002"/>
    <x v="79"/>
    <s v="Financial year"/>
    <s v="2018/19"/>
    <s v="Children in households suffering from mental health problems"/>
    <x v="31"/>
    <s v="Number"/>
    <n v="61"/>
    <n v="32513"/>
    <m/>
    <s v="1.9 per 1000 0-17 yr olds"/>
    <x v="3972"/>
    <n v="0"/>
  </r>
  <r>
    <s v="E06000003_CIN episodes where a child has self-harm identified as a factor at CIN assessment (excluding looked after children)_Number"/>
    <s v="E06000003"/>
    <x v="101"/>
    <s v="Financial year"/>
    <s v="2018/19"/>
    <s v="Children in households suffering from mental health problems"/>
    <x v="31"/>
    <s v="Number"/>
    <n v="53"/>
    <n v="27626"/>
    <m/>
    <s v="1.9 per 1000 0-17 yr olds"/>
    <x v="3973"/>
    <n v="0"/>
  </r>
  <r>
    <s v="E06000004_CIN episodes where a child has self-harm identified as a factor at CIN assessment (excluding looked after children)_Number"/>
    <s v="E06000004"/>
    <x v="122"/>
    <s v="Financial year"/>
    <s v="2018/19"/>
    <s v="Children in households suffering from mental health problems"/>
    <x v="31"/>
    <s v="Number"/>
    <n v="44"/>
    <n v="43521"/>
    <m/>
    <s v="1 per 1000 0-17 yr olds"/>
    <x v="3974"/>
    <n v="0"/>
  </r>
  <r>
    <s v="E06000010_CIN episodes where a child has self-harm identified as a factor at CIN assessment (excluding looked after children)_Number"/>
    <s v="E06000010"/>
    <x v="63"/>
    <s v="Financial year"/>
    <s v="2018/19"/>
    <s v="Children in households suffering from mental health problems"/>
    <x v="31"/>
    <s v="Number"/>
    <n v="153"/>
    <n v="57023"/>
    <m/>
    <s v="2.7 per 1000 0-17 yr olds"/>
    <x v="3975"/>
    <n v="0"/>
  </r>
  <r>
    <s v="E06000011_CIN episodes where a child has self-harm identified as a factor at CIN assessment (excluding looked after children)_Number"/>
    <s v="E06000011"/>
    <x v="39"/>
    <s v="Financial year"/>
    <s v="2018/19"/>
    <s v="Children in households suffering from mental health problems"/>
    <x v="31"/>
    <s v="Number"/>
    <n v="12"/>
    <n v="62942"/>
    <m/>
    <s v="0.2 per 1000 0-17 yr olds"/>
    <x v="3976"/>
    <n v="0"/>
  </r>
  <r>
    <s v="E06000012_CIN episodes where a child has self-harm identified as a factor at CIN assessment (excluding looked after children)_Number"/>
    <s v="E06000012"/>
    <x v="84"/>
    <s v="Financial year"/>
    <s v="2018/19"/>
    <s v="Children in households suffering from mental health problems"/>
    <x v="31"/>
    <s v="Number"/>
    <n v="18"/>
    <n v="34503"/>
    <m/>
    <s v="0.5 per 1000 0-17 yr olds"/>
    <x v="3977"/>
    <n v="0"/>
  </r>
  <r>
    <s v="E06000013_CIN episodes where a child has self-harm identified as a factor at CIN assessment (excluding looked after children)_Number"/>
    <s v="E06000013"/>
    <x v="85"/>
    <s v="Financial year"/>
    <s v="2018/19"/>
    <s v="Children in households suffering from mental health problems"/>
    <x v="31"/>
    <s v="Number"/>
    <n v="67"/>
    <n v="35714"/>
    <m/>
    <s v="1.9 per 1000 0-17 yr olds"/>
    <x v="3978"/>
    <n v="0"/>
  </r>
  <r>
    <s v="E10000023_CIN episodes where a child has self-harm identified as a factor at CIN assessment (excluding looked after children)_Number"/>
    <s v="E10000023"/>
    <x v="88"/>
    <s v="Financial year"/>
    <s v="2018/19"/>
    <s v="Children in households suffering from mental health problems"/>
    <x v="31"/>
    <s v="Number"/>
    <n v="182"/>
    <n v="117499"/>
    <m/>
    <s v="1.5 per 1000 0-17 yr olds"/>
    <x v="3979"/>
    <n v="0"/>
  </r>
  <r>
    <s v="E06000014_CIN episodes where a child has self-harm identified as a factor at CIN assessment (excluding looked after children)_Number"/>
    <s v="E06000014"/>
    <x v="151"/>
    <s v="Financial year"/>
    <s v="2018/19"/>
    <s v="Children in households suffering from mental health problems"/>
    <x v="31"/>
    <s v="Number"/>
    <n v="19"/>
    <n v="36572"/>
    <m/>
    <s v="0.5 per 1000 0-17 yr olds"/>
    <x v="3980"/>
    <n v="0"/>
  </r>
  <r>
    <s v="E06000032_CIN episodes where a child has self-harm identified as a factor at CIN assessment (excluding looked after children)_Number"/>
    <s v="E06000032"/>
    <x v="75"/>
    <s v="Financial year"/>
    <s v="2018/19"/>
    <s v="Children in households suffering from mental health problems"/>
    <x v="31"/>
    <s v="Number"/>
    <n v="43"/>
    <n v="57375"/>
    <m/>
    <s v="0.7 per 1000 0-17 yr olds"/>
    <x v="3981"/>
    <n v="0"/>
  </r>
  <r>
    <s v="E06000055_CIN episodes where a child has self-harm identified as a factor at CIN assessment (excluding looked after children)_Number"/>
    <s v="E06000055"/>
    <x v="4"/>
    <s v="Financial year"/>
    <s v="2018/19"/>
    <s v="Children in households suffering from mental health problems"/>
    <x v="31"/>
    <s v="Number"/>
    <n v="63"/>
    <n v="40088"/>
    <m/>
    <s v="1.6 per 1000 0-17 yr olds"/>
    <x v="3982"/>
    <n v="0"/>
  </r>
  <r>
    <s v="E06000056_CIN episodes where a child has self-harm identified as a factor at CIN assessment (excluding looked after children)_Number"/>
    <s v="E06000056"/>
    <x v="22"/>
    <s v="Financial year"/>
    <s v="2018/19"/>
    <s v="Children in households suffering from mental health problems"/>
    <x v="31"/>
    <s v="Number"/>
    <n v="69"/>
    <n v="62515"/>
    <m/>
    <s v="1.1 per 1000 0-17 yr olds"/>
    <x v="3983"/>
    <n v="0"/>
  </r>
  <r>
    <s v="E10000002_CIN episodes where a child has self-harm identified as a factor at CIN assessment (excluding looked after children)_Number"/>
    <s v="E10000002"/>
    <x v="17"/>
    <s v="Financial year"/>
    <s v="2018/19"/>
    <s v="Children in households suffering from mental health problems"/>
    <x v="31"/>
    <s v="Number"/>
    <n v="132"/>
    <n v="124321"/>
    <m/>
    <s v="1.1 per 1000 0-17 yr olds"/>
    <x v="3984"/>
    <n v="0"/>
  </r>
  <r>
    <s v="E06000042_CIN episodes where a child has self-harm identified as a factor at CIN assessment (excluding looked after children)_Number"/>
    <s v="E06000042"/>
    <x v="80"/>
    <s v="Financial year"/>
    <s v="2018/19"/>
    <s v="Children in households suffering from mental health problems"/>
    <x v="31"/>
    <s v="Number"/>
    <n v="144"/>
    <n v="68278"/>
    <m/>
    <s v="2.1 per 1000 0-17 yr olds"/>
    <x v="3985"/>
    <n v="0"/>
  </r>
  <r>
    <s v="E10000007_CIN episodes where a child has self-harm identified as a factor at CIN assessment (excluding looked after children)_Number"/>
    <s v="E10000007"/>
    <x v="32"/>
    <s v="Financial year"/>
    <s v="2018/19"/>
    <s v="Children in households suffering from mental health problems"/>
    <x v="31"/>
    <s v="Number"/>
    <n v="258"/>
    <n v="153272"/>
    <m/>
    <s v="1.7 per 1000 0-17 yr olds"/>
    <x v="3986"/>
    <n v="0"/>
  </r>
  <r>
    <s v="E06000015_CIN episodes where a child has self-harm identified as a factor at CIN assessment (excluding looked after children)_Number"/>
    <s v="E06000015"/>
    <x v="31"/>
    <s v="Financial year"/>
    <s v="2018/19"/>
    <s v="Children in households suffering from mental health problems"/>
    <x v="31"/>
    <s v="Number"/>
    <n v="158"/>
    <n v="59899"/>
    <m/>
    <s v="2.6 per 1000 0-17 yr olds"/>
    <x v="3987"/>
    <n v="0"/>
  </r>
  <r>
    <s v="E10000009_CIN episodes where a child has self-harm identified as a factor at CIN assessment (excluding looked after children)_Number"/>
    <s v="E10000009"/>
    <x v="35"/>
    <s v="Financial year"/>
    <s v="2018/19"/>
    <s v="Children in households suffering from mental health problems"/>
    <x v="31"/>
    <s v="Number"/>
    <n v="82"/>
    <n v="76699"/>
    <m/>
    <s v="1.1 per 1000 0-17 yr olds"/>
    <x v="3988"/>
    <n v="0"/>
  </r>
  <r>
    <s v="E06000029_CIN episodes where a child has self-harm identified as a factor at CIN assessment (excluding looked after children)_Number"/>
    <s v="E06000029"/>
    <x v="97"/>
    <s v="Financial year"/>
    <s v="2018/19"/>
    <s v="Children in households suffering from mental health problems"/>
    <x v="31"/>
    <s v="Number"/>
    <n v="16"/>
    <n v="30188"/>
    <m/>
    <s v="0.5 per 1000 0-17 yr olds"/>
    <x v="3989"/>
    <n v="0"/>
  </r>
  <r>
    <s v="E06000028_CIN episodes where a child has self-harm identified as a factor at CIN assessment (excluding looked after children)_Number"/>
    <s v="E06000028"/>
    <x v="10"/>
    <s v="Financial year"/>
    <s v="2018/19"/>
    <s v="Children in households suffering from mental health problems"/>
    <x v="31"/>
    <s v="Number"/>
    <n v="44"/>
    <n v="36373"/>
    <m/>
    <s v="1.2 per 1000 0-17 yr olds"/>
    <x v="3990"/>
    <n v="0"/>
  </r>
  <r>
    <s v="E06000047_CIN episodes where a child has self-harm identified as a factor at CIN assessment (excluding looked after children)_Number"/>
    <s v="E06000047"/>
    <x v="37"/>
    <s v="Financial year"/>
    <s v="2018/19"/>
    <s v="Children in households suffering from mental health problems"/>
    <x v="31"/>
    <s v="Number"/>
    <n v="96"/>
    <n v="101040"/>
    <m/>
    <s v="1 per 1000 0-17 yr olds"/>
    <x v="3991"/>
    <n v="0"/>
  </r>
  <r>
    <s v="E06000005_CIN episodes where a child has self-harm identified as a factor at CIN assessment (excluding looked after children)_Number"/>
    <s v="E06000005"/>
    <x v="30"/>
    <s v="Financial year"/>
    <s v="2018/19"/>
    <s v="Children in households suffering from mental health problems"/>
    <x v="31"/>
    <s v="Number"/>
    <n v="23"/>
    <n v="22454"/>
    <m/>
    <s v="1 per 1000 0-17 yr olds"/>
    <x v="3992"/>
    <n v="0"/>
  </r>
  <r>
    <s v="E10000011_CIN episodes where a child has self-harm identified as a factor at CIN assessment (excluding looked after children)_Number"/>
    <s v="E10000011"/>
    <x v="40"/>
    <s v="Financial year"/>
    <s v="2018/19"/>
    <s v="Children in households suffering from mental health problems"/>
    <x v="31"/>
    <s v="Number"/>
    <n v="210"/>
    <n v="106378"/>
    <m/>
    <s v="2 per 1000 0-17 yr olds"/>
    <x v="3993"/>
    <n v="0"/>
  </r>
  <r>
    <s v="E06000043_CIN episodes where a child has self-harm identified as a factor at CIN assessment (excluding looked after children)_Number"/>
    <s v="E06000043"/>
    <x v="14"/>
    <s v="Financial year"/>
    <s v="2018/19"/>
    <s v="Children in households suffering from mental health problems"/>
    <x v="31"/>
    <s v="Number"/>
    <n v="162"/>
    <n v="51005"/>
    <m/>
    <s v="3.2 per 1000 0-17 yr olds"/>
    <x v="3994"/>
    <n v="0"/>
  </r>
  <r>
    <s v="E10000014_CIN episodes where a child has self-harm identified as a factor at CIN assessment (excluding looked after children)_Number"/>
    <s v="E10000014"/>
    <x v="49"/>
    <s v="Financial year"/>
    <s v="2018/19"/>
    <s v="Children in households suffering from mental health problems"/>
    <x v="31"/>
    <s v="Number"/>
    <n v="122"/>
    <n v="284002"/>
    <m/>
    <s v="0.4 per 1000 0-17 yr olds"/>
    <x v="3995"/>
    <n v="0"/>
  </r>
  <r>
    <s v="E06000044_CIN episodes where a child has self-harm identified as a factor at CIN assessment (excluding looked after children)_Number"/>
    <s v="E06000044"/>
    <x v="98"/>
    <s v="Financial year"/>
    <s v="2018/19"/>
    <s v="Children in households suffering from mental health problems"/>
    <x v="31"/>
    <s v="Number"/>
    <n v="11"/>
    <n v="44046"/>
    <m/>
    <s v="0.2 per 1000 0-17 yr olds"/>
    <x v="3996"/>
    <n v="0"/>
  </r>
  <r>
    <s v="E06000045_CIN episodes where a child has self-harm identified as a factor at CIN assessment (excluding looked after children)_Number"/>
    <s v="E06000045"/>
    <x v="116"/>
    <s v="Financial year"/>
    <s v="2018/19"/>
    <s v="Children in households suffering from mental health problems"/>
    <x v="31"/>
    <s v="Number"/>
    <n v="98"/>
    <n v="50832"/>
    <m/>
    <s v="1.9 per 1000 0-17 yr olds"/>
    <x v="3997"/>
    <n v="0"/>
  </r>
  <r>
    <s v="E10000018_CIN episodes where a child has self-harm identified as a factor at CIN assessment (excluding looked after children)_Number"/>
    <s v="E10000018"/>
    <x v="71"/>
    <s v="Financial year"/>
    <s v="2018/19"/>
    <s v="Children in households suffering from mental health problems"/>
    <x v="31"/>
    <s v="Number"/>
    <n v="171"/>
    <n v="140307"/>
    <m/>
    <s v="1.2 per 1000 0-17 yr olds"/>
    <x v="3998"/>
    <n v="0"/>
  </r>
  <r>
    <s v="E06000016_CIN episodes where a child has self-harm identified as a factor at CIN assessment (excluding looked after children)_Number"/>
    <s v="E06000016"/>
    <x v="70"/>
    <s v="Financial year"/>
    <s v="2018/19"/>
    <s v="Children in households suffering from mental health problems"/>
    <x v="31"/>
    <s v="Number"/>
    <n v="88"/>
    <n v="83994"/>
    <m/>
    <s v="1 per 1000 0-17 yr olds"/>
    <x v="3999"/>
    <n v="0"/>
  </r>
  <r>
    <s v="E06000017_CIN episodes where a child has self-harm identified as a factor at CIN assessment (excluding looked after children)_Number"/>
    <s v="E06000017"/>
    <x v="105"/>
    <s v="Financial year"/>
    <s v="2018/19"/>
    <s v="Children in households suffering from mental health problems"/>
    <x v="31"/>
    <s v="Number"/>
    <n v="21"/>
    <n v="7807"/>
    <m/>
    <s v="2.7 per 1000 0-17 yr olds"/>
    <x v="4000"/>
    <n v="0"/>
  </r>
  <r>
    <s v="E10000028_CIN episodes where a child has self-harm identified as a factor at CIN assessment (excluding looked after children)_Number"/>
    <s v="E10000028"/>
    <x v="120"/>
    <s v="Financial year"/>
    <s v="2018/19"/>
    <s v="Children in households suffering from mental health problems"/>
    <x v="31"/>
    <s v="Number"/>
    <n v="306"/>
    <n v="169603"/>
    <m/>
    <s v="1.8 per 1000 0-17 yr olds"/>
    <x v="4001"/>
    <n v="0"/>
  </r>
  <r>
    <s v="E06000021_CIN episodes where a child has self-harm identified as a factor at CIN assessment (excluding looked after children)_Number"/>
    <s v="E06000021"/>
    <x v="123"/>
    <s v="Financial year"/>
    <s v="2018/19"/>
    <s v="Children in households suffering from mental health problems"/>
    <x v="31"/>
    <s v="Number"/>
    <n v="160"/>
    <n v="57549"/>
    <m/>
    <s v="2.8 per 1000 0-17 yr olds"/>
    <x v="4002"/>
    <n v="0"/>
  </r>
  <r>
    <s v="E06000054_CIN episodes where a child has self-harm identified as a factor at CIN assessment (excluding looked after children)_Number"/>
    <s v="E06000054"/>
    <x v="145"/>
    <s v="Financial year"/>
    <s v="2018/19"/>
    <s v="Children in households suffering from mental health problems"/>
    <x v="31"/>
    <s v="Number"/>
    <n v="246"/>
    <n v="105692"/>
    <m/>
    <s v="2.3 per 1000 0-17 yr olds"/>
    <x v="4003"/>
    <n v="0"/>
  </r>
  <r>
    <s v="E06000030_CIN episodes where a child has self-harm identified as a factor at CIN assessment (excluding looked after children)_Number"/>
    <s v="E06000030"/>
    <x v="128"/>
    <s v="Financial year"/>
    <s v="2018/19"/>
    <s v="Children in households suffering from mental health problems"/>
    <x v="31"/>
    <s v="Number"/>
    <n v="89"/>
    <n v="50239"/>
    <m/>
    <s v="1.8 per 1000 0-17 yr olds"/>
    <x v="4004"/>
    <n v="0"/>
  </r>
  <r>
    <s v="E06000036_CIN episodes where a child has self-harm identified as a factor at CIN assessment (excluding looked after children)_Number"/>
    <s v="E06000036"/>
    <x v="11"/>
    <s v="Financial year"/>
    <s v="2018/19"/>
    <s v="Children in households suffering from mental health problems"/>
    <x v="31"/>
    <s v="Number"/>
    <n v="19"/>
    <n v="28336"/>
    <m/>
    <s v="0.7 per 1000 0-17 yr olds"/>
    <x v="4005"/>
    <n v="0"/>
  </r>
  <r>
    <s v="E06000040_CIN episodes where a child has self-harm identified as a factor at CIN assessment (excluding looked after children)_Number"/>
    <s v="E06000040"/>
    <x v="146"/>
    <s v="Financial year"/>
    <s v="2018/19"/>
    <s v="Children in households suffering from mental health problems"/>
    <x v="31"/>
    <s v="Number"/>
    <n v="10"/>
    <n v="34604"/>
    <m/>
    <s v="0.3 per 1000 0-17 yr olds"/>
    <x v="4006"/>
    <n v="0"/>
  </r>
  <r>
    <s v="E06000037_CIN episodes where a child has self-harm identified as a factor at CIN assessment (excluding looked after children)_Number"/>
    <s v="E06000037"/>
    <x v="141"/>
    <s v="Financial year"/>
    <s v="2018/19"/>
    <s v="Children in households suffering from mental health problems"/>
    <x v="31"/>
    <s v="Number"/>
    <s v="*"/>
    <n v="35623"/>
    <m/>
    <s v="N/A"/>
    <x v="356"/>
    <n v="0"/>
  </r>
  <r>
    <s v="E06000038_CIN episodes where a child has self-harm identified as a factor at CIN assessment (excluding looked after children)_Number"/>
    <s v="E06000038"/>
    <x v="99"/>
    <s v="Financial year"/>
    <s v="2018/19"/>
    <s v="Children in households suffering from mental health problems"/>
    <x v="31"/>
    <s v="Number"/>
    <n v="113"/>
    <n v="37080"/>
    <m/>
    <s v="3 per 1000 0-17 yr olds"/>
    <x v="4007"/>
    <n v="0"/>
  </r>
  <r>
    <s v="E06000039_CIN episodes where a child has self-harm identified as a factor at CIN assessment (excluding looked after children)_Number"/>
    <s v="E06000039"/>
    <x v="111"/>
    <s v="Financial year"/>
    <s v="2018/19"/>
    <s v="Children in households suffering from mental health problems"/>
    <x v="31"/>
    <s v="Number"/>
    <n v="49"/>
    <n v="42699"/>
    <m/>
    <s v="1.1 per 1000 0-17 yr olds"/>
    <x v="4008"/>
    <n v="0"/>
  </r>
  <r>
    <s v="E06000041_CIN episodes where a child has self-harm identified as a factor at CIN assessment (excluding looked after children)_Number"/>
    <s v="E06000041"/>
    <x v="148"/>
    <s v="Financial year"/>
    <s v="2018/19"/>
    <s v="Children in households suffering from mental health problems"/>
    <x v="31"/>
    <s v="Number"/>
    <n v="54"/>
    <n v="39532"/>
    <m/>
    <s v="1.4 per 1000 0-17 yr olds"/>
    <x v="4009"/>
    <n v="0"/>
  </r>
  <r>
    <s v="E10000003_CIN episodes where a child has self-harm identified as a factor at CIN assessment (excluding looked after children)_Number"/>
    <s v="E10000003"/>
    <x v="20"/>
    <s v="Financial year"/>
    <s v="2018/19"/>
    <s v="Children in households suffering from mental health problems"/>
    <x v="31"/>
    <s v="Number"/>
    <n v="280"/>
    <n v="135719"/>
    <m/>
    <s v="2.1 per 1000 0-17 yr olds"/>
    <x v="4010"/>
    <n v="0"/>
  </r>
  <r>
    <s v="E06000031_CIN episodes where a child has self-harm identified as a factor at CIN assessment (excluding looked after children)_Number"/>
    <s v="E06000031"/>
    <x v="95"/>
    <s v="Financial year"/>
    <s v="2018/19"/>
    <s v="Children in households suffering from mental health problems"/>
    <x v="31"/>
    <s v="Number"/>
    <n v="183"/>
    <n v="51137"/>
    <m/>
    <s v="3.6 per 1000 0-17 yr olds"/>
    <x v="4011"/>
    <n v="0"/>
  </r>
  <r>
    <s v="E06000006_CIN episodes where a child has self-harm identified as a factor at CIN assessment (excluding looked after children)_Number"/>
    <s v="E06000006"/>
    <x v="47"/>
    <s v="Financial year"/>
    <s v="2018/19"/>
    <s v="Children in households suffering from mental health problems"/>
    <x v="31"/>
    <s v="Number"/>
    <n v="36"/>
    <n v="28617"/>
    <m/>
    <s v="1.3 per 1000 0-17 yr olds"/>
    <x v="4012"/>
    <n v="0"/>
  </r>
  <r>
    <s v="E06000007_CIN episodes where a child has self-harm identified as a factor at CIN assessment (excluding looked after children)_Number"/>
    <s v="E06000007"/>
    <x v="139"/>
    <s v="Financial year"/>
    <s v="2018/19"/>
    <s v="Children in households suffering from mental health problems"/>
    <x v="31"/>
    <s v="Number"/>
    <n v="69"/>
    <n v="44484"/>
    <m/>
    <s v="1.6 per 1000 0-17 yr olds"/>
    <x v="4013"/>
    <n v="0"/>
  </r>
  <r>
    <s v="E10000008_CIN episodes where a child has self-harm identified as a factor at CIN assessment (excluding looked after children)_Number"/>
    <s v="E10000008"/>
    <x v="33"/>
    <s v="Financial year"/>
    <s v="2018/19"/>
    <s v="Children in households suffering from mental health problems"/>
    <x v="31"/>
    <s v="Number"/>
    <n v="285"/>
    <n v="145878"/>
    <m/>
    <s v="2 per 1000 0-17 yr olds"/>
    <x v="4014"/>
    <n v="0"/>
  </r>
  <r>
    <s v="E06000026_CIN episodes where a child has self-harm identified as a factor at CIN assessment (excluding looked after children)_Number"/>
    <s v="E06000026"/>
    <x v="96"/>
    <s v="Financial year"/>
    <s v="2018/19"/>
    <s v="Children in households suffering from mental health problems"/>
    <x v="31"/>
    <s v="Number"/>
    <n v="135"/>
    <n v="52552"/>
    <m/>
    <s v="2.6 per 1000 0-17 yr olds"/>
    <x v="4015"/>
    <n v="0"/>
  </r>
  <r>
    <s v="E06000027_CIN episodes where a child has self-harm identified as a factor at CIN assessment (excluding looked after children)_Number"/>
    <s v="E06000027"/>
    <x v="132"/>
    <s v="Financial year"/>
    <s v="2018/19"/>
    <s v="Children in households suffering from mental health problems"/>
    <x v="31"/>
    <s v="Number"/>
    <n v="70"/>
    <n v="25423"/>
    <m/>
    <s v="2.8 per 1000 0-17 yr olds"/>
    <x v="4016"/>
    <n v="0"/>
  </r>
  <r>
    <s v="E10000012_CIN episodes where a child has self-harm identified as a factor at CIN assessment (excluding looked after children)_Number"/>
    <s v="E10000012"/>
    <x v="42"/>
    <s v="Financial year"/>
    <s v="2018/19"/>
    <s v="Children in households suffering from mental health problems"/>
    <x v="31"/>
    <s v="Number"/>
    <n v="185"/>
    <n v="311172"/>
    <m/>
    <s v="0.6 per 1000 0-17 yr olds"/>
    <x v="4017"/>
    <n v="0"/>
  </r>
  <r>
    <s v="E06000033_CIN episodes where a child has self-harm identified as a factor at CIN assessment (excluding looked after children)_Number"/>
    <s v="E06000033"/>
    <x v="117"/>
    <s v="Financial year"/>
    <s v="2018/19"/>
    <s v="Children in households suffering from mental health problems"/>
    <x v="31"/>
    <s v="Number"/>
    <n v="104"/>
    <n v="39540"/>
    <m/>
    <s v="2.6 per 1000 0-17 yr olds"/>
    <x v="4018"/>
    <n v="0"/>
  </r>
  <r>
    <s v="E06000034_CIN episodes where a child has self-harm identified as a factor at CIN assessment (excluding looked after children)_Number"/>
    <s v="E06000034"/>
    <x v="131"/>
    <s v="Financial year"/>
    <s v="2018/19"/>
    <s v="Children in households suffering from mental health problems"/>
    <x v="31"/>
    <s v="Number"/>
    <n v="142"/>
    <n v="43762"/>
    <m/>
    <s v="3.2 per 1000 0-17 yr olds"/>
    <x v="4019"/>
    <n v="0"/>
  </r>
  <r>
    <s v="E06000019_CIN episodes where a child has self-harm identified as a factor at CIN assessment (excluding looked after children)_Number"/>
    <s v="E06000019"/>
    <x v="54"/>
    <s v="Financial year"/>
    <s v="2018/19"/>
    <s v="Children in households suffering from mental health problems"/>
    <x v="31"/>
    <s v="Number"/>
    <n v="37"/>
    <n v="36103"/>
    <m/>
    <s v="1 per 1000 0-17 yr olds"/>
    <x v="4020"/>
    <n v="0"/>
  </r>
  <r>
    <s v="E10000034_CIN episodes where a child has self-harm identified as a factor at CIN assessment (excluding looked after children)_Number"/>
    <s v="E10000034"/>
    <x v="150"/>
    <s v="Financial year"/>
    <s v="2018/19"/>
    <s v="Children in households suffering from mental health problems"/>
    <x v="31"/>
    <s v="Number"/>
    <n v="123"/>
    <n v="117783"/>
    <m/>
    <s v="1 per 1000 0-17 yr olds"/>
    <x v="4021"/>
    <n v="0"/>
  </r>
  <r>
    <s v="E10000016_CIN episodes where a child has self-harm identified as a factor at CIN assessment (excluding looked after children)_Number"/>
    <s v="E10000016"/>
    <x v="62"/>
    <s v="Financial year"/>
    <s v="2018/19"/>
    <s v="Children in households suffering from mental health problems"/>
    <x v="31"/>
    <s v="Number"/>
    <n v="725"/>
    <n v="340140"/>
    <m/>
    <s v="2.1 per 1000 0-17 yr olds"/>
    <x v="4022"/>
    <n v="0"/>
  </r>
  <r>
    <s v="E06000035_CIN episodes where a child has self-harm identified as a factor at CIN assessment (excluding looked after children)_Number"/>
    <s v="E06000035"/>
    <x v="77"/>
    <s v="Financial year"/>
    <s v="2018/19"/>
    <s v="Children in households suffering from mental health problems"/>
    <x v="31"/>
    <s v="Number"/>
    <n v="117"/>
    <n v="64391"/>
    <m/>
    <s v="1.8 per 1000 0-17 yr olds"/>
    <x v="4023"/>
    <n v="0"/>
  </r>
  <r>
    <s v="E10000017_CIN episodes where a child has self-harm identified as a factor at CIN assessment (excluding looked after children)_Number"/>
    <s v="E10000017"/>
    <x v="68"/>
    <s v="Financial year"/>
    <s v="2018/19"/>
    <s v="Children in households suffering from mental health problems"/>
    <x v="31"/>
    <s v="Number"/>
    <n v="703"/>
    <n v="249727"/>
    <m/>
    <s v="2.8 per 1000 0-17 yr olds"/>
    <x v="4024"/>
    <n v="0"/>
  </r>
  <r>
    <s v="E06000008_CIN episodes where a child has self-harm identified as a factor at CIN assessment (excluding looked after children)_Number"/>
    <s v="E06000008"/>
    <x v="7"/>
    <s v="Financial year"/>
    <s v="2018/19"/>
    <s v="Children in households suffering from mental health problems"/>
    <x v="31"/>
    <s v="Number"/>
    <n v="89"/>
    <n v="38481"/>
    <m/>
    <s v="2.3 per 1000 0-17 yr olds"/>
    <x v="4025"/>
    <n v="0"/>
  </r>
  <r>
    <s v="E06000009_CIN episodes where a child has self-harm identified as a factor at CIN assessment (excluding looked after children)_Number"/>
    <s v="E06000009"/>
    <x v="8"/>
    <s v="Financial year"/>
    <s v="2018/19"/>
    <s v="Children in households suffering from mental health problems"/>
    <x v="31"/>
    <s v="Number"/>
    <n v="73"/>
    <n v="28904"/>
    <m/>
    <s v="2.5 per 1000 0-17 yr olds"/>
    <x v="4026"/>
    <n v="0"/>
  </r>
  <r>
    <s v="E10000024_CIN episodes where a child has self-harm identified as a factor at CIN assessment (excluding looked after children)_Number"/>
    <s v="E10000024"/>
    <x v="92"/>
    <s v="Financial year"/>
    <s v="2018/19"/>
    <s v="Children in households suffering from mental health problems"/>
    <x v="31"/>
    <s v="Number"/>
    <n v="367"/>
    <n v="166542"/>
    <m/>
    <s v="2.2 per 1000 0-17 yr olds"/>
    <x v="4027"/>
    <n v="0"/>
  </r>
  <r>
    <s v="E06000018_CIN episodes where a child has self-harm identified as a factor at CIN assessment (excluding looked after children)_Number"/>
    <s v="E06000018"/>
    <x v="91"/>
    <s v="Financial year"/>
    <s v="2018/19"/>
    <s v="Children in households suffering from mental health problems"/>
    <x v="31"/>
    <s v="Number"/>
    <n v="326"/>
    <n v="68651"/>
    <m/>
    <s v="4.7 per 1000 0-17 yr olds"/>
    <x v="4028"/>
    <n v="0"/>
  </r>
  <r>
    <s v="E06000051_CIN episodes where a child has self-harm identified as a factor at CIN assessment (excluding looked after children)_Number"/>
    <s v="E06000051"/>
    <x v="110"/>
    <s v="Financial year"/>
    <s v="2018/19"/>
    <s v="Children in households suffering from mental health problems"/>
    <x v="31"/>
    <s v="Number"/>
    <n v="117"/>
    <n v="59839"/>
    <m/>
    <s v="2 per 1000 0-17 yr olds"/>
    <x v="4029"/>
    <n v="0"/>
  </r>
  <r>
    <s v="E06000020_CIN episodes where a child has self-harm identified as a factor at CIN assessment (excluding looked after children)_Number"/>
    <s v="E06000020"/>
    <x v="130"/>
    <s v="Financial year"/>
    <s v="2018/19"/>
    <s v="Children in households suffering from mental health problems"/>
    <x v="31"/>
    <s v="Number"/>
    <n v="63"/>
    <n v="40620"/>
    <m/>
    <s v="1.6 per 1000 0-17 yr olds"/>
    <x v="4030"/>
    <n v="0"/>
  </r>
  <r>
    <s v="E06000049_CIN episodes where a child has self-harm identified as a factor at CIN assessment (excluding looked after children)_Number"/>
    <s v="E06000049"/>
    <x v="23"/>
    <s v="Financial year"/>
    <s v="2018/19"/>
    <s v="Children in households suffering from mental health problems"/>
    <x v="31"/>
    <s v="Number"/>
    <n v="139"/>
    <n v="76523"/>
    <m/>
    <s v="1.8 per 1000 0-17 yr olds"/>
    <x v="4031"/>
    <n v="0"/>
  </r>
  <r>
    <s v="E06000050_CIN episodes where a child has self-harm identified as a factor at CIN assessment (excluding looked after children)_Number"/>
    <s v="E06000050"/>
    <x v="152"/>
    <s v="Financial year"/>
    <s v="2018/19"/>
    <s v="Children in households suffering from mental health problems"/>
    <x v="31"/>
    <s v="Number"/>
    <n v="135"/>
    <n v="68054"/>
    <m/>
    <s v="2 per 1000 0-17 yr olds"/>
    <x v="4032"/>
    <n v="0"/>
  </r>
  <r>
    <s v="E06000052_CIN episodes where a child has self-harm identified as a factor at CIN assessment (excluding looked after children)_Number"/>
    <s v="E06000052"/>
    <x v="26"/>
    <s v="Financial year"/>
    <s v="2018/19"/>
    <s v="Children in households suffering from mental health problems"/>
    <x v="31"/>
    <s v="Number"/>
    <n v="79"/>
    <n v="107810"/>
    <m/>
    <s v="0.7 per 1000 0-17 yr olds"/>
    <x v="4033"/>
    <n v="0"/>
  </r>
  <r>
    <s v="E10000006_CIN episodes where a child has self-harm identified as a factor at CIN assessment (excluding looked after children)_Number"/>
    <s v="E10000006"/>
    <x v="29"/>
    <s v="Financial year"/>
    <s v="2018/19"/>
    <s v="Children in households suffering from mental health problems"/>
    <x v="31"/>
    <s v="Number"/>
    <n v="204"/>
    <n v="92500"/>
    <m/>
    <s v="2.2 per 1000 0-17 yr olds"/>
    <x v="4034"/>
    <n v="0"/>
  </r>
  <r>
    <s v="E10000013_CIN episodes where a child has self-harm identified as a factor at CIN assessment (excluding looked after children)_Number"/>
    <s v="E10000013"/>
    <x v="44"/>
    <s v="Financial year"/>
    <s v="2018/19"/>
    <s v="Children in households suffering from mental health problems"/>
    <x v="31"/>
    <s v="Number"/>
    <n v="371"/>
    <n v="128136"/>
    <m/>
    <s v="2.9 per 1000 0-17 yr olds"/>
    <x v="4035"/>
    <n v="0"/>
  </r>
  <r>
    <s v="E10000015_CIN episodes where a child has self-harm identified as a factor at CIN assessment (excluding looked after children)_Number"/>
    <s v="E10000015"/>
    <x v="55"/>
    <s v="Financial year"/>
    <s v="2018/19"/>
    <s v="Children in households suffering from mental health problems"/>
    <x v="31"/>
    <s v="Number"/>
    <n v="325"/>
    <n v="271005"/>
    <m/>
    <s v="1.2 per 1000 0-17 yr olds"/>
    <x v="4036"/>
    <n v="0"/>
  </r>
  <r>
    <s v="E06000046_CIN episodes where a child has self-harm identified as a factor at CIN assessment (excluding looked after children)_Number"/>
    <s v="E06000046"/>
    <x v="58"/>
    <s v="Financial year"/>
    <s v="2018/19"/>
    <s v="Children in households suffering from mental health problems"/>
    <x v="31"/>
    <s v="Number"/>
    <n v="23"/>
    <n v="24869"/>
    <m/>
    <s v="0.9 per 1000 0-17 yr olds"/>
    <x v="4037"/>
    <n v="0"/>
  </r>
  <r>
    <s v="E10000019_CIN episodes where a child has self-harm identified as a factor at CIN assessment (excluding looked after children)_Number"/>
    <s v="E10000019"/>
    <x v="73"/>
    <s v="Financial year"/>
    <s v="2018/19"/>
    <s v="Children in households suffering from mental health problems"/>
    <x v="31"/>
    <s v="Number"/>
    <n v="89"/>
    <n v="145641"/>
    <m/>
    <s v="0.6 per 1000 0-17 yr olds"/>
    <x v="4038"/>
    <n v="0"/>
  </r>
  <r>
    <s v="E10000020_CIN episodes where a child has self-harm identified as a factor at CIN assessment (excluding looked after children)_Number"/>
    <s v="E10000020"/>
    <x v="83"/>
    <s v="Financial year"/>
    <s v="2018/19"/>
    <s v="Children in households suffering from mental health problems"/>
    <x v="31"/>
    <s v="Number"/>
    <n v="306"/>
    <n v="170810"/>
    <m/>
    <s v="1.8 per 1000 0-17 yr olds"/>
    <x v="4039"/>
    <n v="0"/>
  </r>
  <r>
    <s v="E10000021_CIN episodes where a child has self-harm identified as a factor at CIN assessment (excluding looked after children)_Number"/>
    <s v="E10000021"/>
    <x v="89"/>
    <s v="Financial year"/>
    <s v="2018/19"/>
    <s v="Children in households suffering from mental health problems"/>
    <x v="31"/>
    <s v="Number"/>
    <n v="360"/>
    <n v="170235"/>
    <m/>
    <s v="2.1 per 1000 0-17 yr olds"/>
    <x v="4040"/>
    <n v="0"/>
  </r>
  <r>
    <s v="E06000048_CIN episodes where a child has self-harm identified as a factor at CIN assessment (excluding looked after children)_Number"/>
    <s v="E06000048"/>
    <x v="90"/>
    <s v="Financial year"/>
    <s v="2018/19"/>
    <s v="Children in households suffering from mental health problems"/>
    <x v="31"/>
    <s v="Number"/>
    <n v="178"/>
    <n v="59011"/>
    <m/>
    <s v="3 per 1000 0-17 yr olds"/>
    <x v="4041"/>
    <n v="0"/>
  </r>
  <r>
    <s v="E10000025_CIN episodes where a child has self-harm identified as a factor at CIN assessment (excluding looked after children)_Number"/>
    <s v="E10000025"/>
    <x v="94"/>
    <s v="Financial year"/>
    <s v="2018/19"/>
    <s v="Children in households suffering from mental health problems"/>
    <x v="31"/>
    <s v="Number"/>
    <n v="225"/>
    <n v="144788"/>
    <m/>
    <s v="1.6 per 1000 0-17 yr olds"/>
    <x v="4042"/>
    <n v="0"/>
  </r>
  <r>
    <s v="E10000027_CIN episodes where a child has self-harm identified as a factor at CIN assessment (excluding looked after children)_Number"/>
    <s v="E10000027"/>
    <x v="113"/>
    <s v="Financial year"/>
    <s v="2018/19"/>
    <s v="Children in households suffering from mental health problems"/>
    <x v="31"/>
    <s v="Number"/>
    <n v="189"/>
    <n v="110700"/>
    <m/>
    <s v="1.7 per 1000 0-17 yr olds"/>
    <x v="4043"/>
    <n v="0"/>
  </r>
  <r>
    <s v="E10000029_CIN episodes where a child has self-harm identified as a factor at CIN assessment (excluding looked after children)_Number"/>
    <s v="E10000029"/>
    <x v="124"/>
    <s v="Financial year"/>
    <s v="2018/19"/>
    <s v="Children in households suffering from mental health problems"/>
    <x v="31"/>
    <s v="Number"/>
    <n v="270"/>
    <n v="152752"/>
    <m/>
    <s v="1.8 per 1000 0-17 yr olds"/>
    <x v="4044"/>
    <n v="0"/>
  </r>
  <r>
    <s v="E10000030_CIN episodes where a child has self-harm identified as a factor at CIN assessment (excluding looked after children)_Number"/>
    <s v="E10000030"/>
    <x v="126"/>
    <s v="Financial year"/>
    <s v="2018/19"/>
    <s v="Children in households suffering from mental health problems"/>
    <x v="31"/>
    <s v="Number"/>
    <n v="534"/>
    <n v="261905"/>
    <m/>
    <s v="2 per 1000 0-17 yr olds"/>
    <x v="4045"/>
    <n v="0"/>
  </r>
  <r>
    <s v="E10000031_CIN episodes where a child has self-harm identified as a factor at CIN assessment (excluding looked after children)_Number"/>
    <s v="E10000031"/>
    <x v="140"/>
    <s v="Financial year"/>
    <s v="2018/19"/>
    <s v="Children in households suffering from mental health problems"/>
    <x v="31"/>
    <s v="Number"/>
    <n v="168"/>
    <n v="115928"/>
    <m/>
    <s v="1.4 per 1000 0-17 yr olds"/>
    <x v="4046"/>
    <n v="0"/>
  </r>
  <r>
    <s v="E10000032_CIN episodes where a child has self-harm identified as a factor at CIN assessment (excluding looked after children)_Number"/>
    <s v="E10000032"/>
    <x v="142"/>
    <s v="Financial year"/>
    <s v="2018/19"/>
    <s v="Children in households suffering from mental health problems"/>
    <x v="31"/>
    <s v="Number"/>
    <n v="391"/>
    <n v="174672"/>
    <m/>
    <s v="2.2 per 1000 0-17 yr olds"/>
    <x v="4047"/>
    <n v="0"/>
  </r>
  <r>
    <s v="NA_CIN episodes where a child has self-harm identified as a factor at CIN assessment (excluding looked after children)_Number"/>
    <s v="NA"/>
    <x v="164"/>
    <s v="Financial year"/>
    <s v="2018/19"/>
    <s v="Children in households suffering from mental health problems"/>
    <x v="31"/>
    <s v="Number"/>
    <n v="20350"/>
    <n v="11954618"/>
    <m/>
    <s v="1.7 per 1000 0-17 yr olds"/>
    <x v="4048"/>
    <n v="0"/>
  </r>
  <r>
    <s v="E09000001_CIN episodes where a child has young carer identified as a factor at CIN assessment (excluding looked after children)_Number"/>
    <s v="E09000001"/>
    <x v="25"/>
    <s v="Financial year"/>
    <s v="2018/19"/>
    <s v="Young carers"/>
    <x v="32"/>
    <s v="Number"/>
    <n v="0"/>
    <n v="1453"/>
    <m/>
    <s v="0 per 1000 0-17 yr olds"/>
    <x v="295"/>
    <n v="1"/>
  </r>
  <r>
    <s v="E09000007_CIN episodes where a child has young carer identified as a factor at CIN assessment (excluding looked after children)_Number"/>
    <s v="E09000007"/>
    <x v="21"/>
    <s v="Financial year"/>
    <s v="2018/19"/>
    <s v="Young carers"/>
    <x v="32"/>
    <s v="Number"/>
    <n v="28"/>
    <n v="50983"/>
    <m/>
    <s v="0.5 per 1000 0-17 yr olds"/>
    <x v="4049"/>
    <n v="0"/>
  </r>
  <r>
    <s v="E09000011_CIN episodes where a child has young carer identified as a factor at CIN assessment (excluding looked after children)_Number"/>
    <s v="E09000011"/>
    <x v="45"/>
    <s v="Financial year"/>
    <s v="2018/19"/>
    <s v="Young carers"/>
    <x v="32"/>
    <s v="Number"/>
    <n v="45"/>
    <n v="68917"/>
    <m/>
    <s v="0.7 per 1000 0-17 yr olds"/>
    <x v="468"/>
    <n v="0"/>
  </r>
  <r>
    <s v="E09000012_CIN episodes where a child has young carer identified as a factor at CIN assessment (excluding looked after children)_Number"/>
    <s v="E09000012"/>
    <x v="46"/>
    <s v="Financial year"/>
    <s v="2018/19"/>
    <s v="Young carers"/>
    <x v="32"/>
    <s v="Number"/>
    <n v="56"/>
    <n v="63655"/>
    <m/>
    <s v="0.9 per 1000 0-17 yr olds"/>
    <x v="475"/>
    <n v="0"/>
  </r>
  <r>
    <s v="E09000013_CIN episodes where a child has young carer identified as a factor at CIN assessment (excluding looked after children)_Number"/>
    <s v="E09000013"/>
    <x v="48"/>
    <s v="Financial year"/>
    <s v="2018/19"/>
    <s v="Young carers"/>
    <x v="32"/>
    <s v="Number"/>
    <n v="6"/>
    <n v="36898"/>
    <m/>
    <s v="0.2 per 1000 0-17 yr olds"/>
    <x v="4050"/>
    <n v="0"/>
  </r>
  <r>
    <s v="E09000019_CIN episodes where a child has young carer identified as a factor at CIN assessment (excluding looked after children)_Number"/>
    <s v="E09000019"/>
    <x v="60"/>
    <s v="Financial year"/>
    <s v="2018/19"/>
    <s v="Young carers"/>
    <x v="32"/>
    <s v="Number"/>
    <n v="114"/>
    <n v="42098"/>
    <m/>
    <s v="2.7 per 1000 0-17 yr olds"/>
    <x v="4051"/>
    <n v="0"/>
  </r>
  <r>
    <s v="E09000020_CIN episodes where a child has young carer identified as a factor at CIN assessment (excluding looked after children)_Number"/>
    <s v="E09000020"/>
    <x v="61"/>
    <s v="Financial year"/>
    <s v="2018/19"/>
    <s v="Young carers"/>
    <x v="32"/>
    <s v="Number"/>
    <n v="30"/>
    <n v="28678"/>
    <m/>
    <s v="1 per 1000 0-17 yr olds"/>
    <x v="4052"/>
    <n v="0"/>
  </r>
  <r>
    <s v="E09000022_CIN episodes where a child has young carer identified as a factor at CIN assessment (excluding looked after children)_Number"/>
    <s v="E09000022"/>
    <x v="67"/>
    <s v="Financial year"/>
    <s v="2018/19"/>
    <s v="Young carers"/>
    <x v="32"/>
    <s v="Number"/>
    <n v="77"/>
    <n v="62629"/>
    <m/>
    <s v="1.2 per 1000 0-17 yr olds"/>
    <x v="4053"/>
    <n v="0"/>
  </r>
  <r>
    <s v="E09000023_CIN episodes where a child has young carer identified as a factor at CIN assessment (excluding looked after children)_Number"/>
    <s v="E09000023"/>
    <x v="72"/>
    <s v="Financial year"/>
    <s v="2018/19"/>
    <s v="Young carers"/>
    <x v="32"/>
    <s v="Number"/>
    <n v="202"/>
    <n v="68458"/>
    <m/>
    <s v="3 per 1000 0-17 yr olds"/>
    <x v="4054"/>
    <n v="0"/>
  </r>
  <r>
    <s v="E09000028_CIN episodes where a child has young carer identified as a factor at CIN assessment (excluding looked after children)_Number"/>
    <s v="E09000028"/>
    <x v="118"/>
    <s v="Financial year"/>
    <s v="2018/19"/>
    <s v="Young carers"/>
    <x v="32"/>
    <s v="Number"/>
    <n v="96"/>
    <n v="65121"/>
    <m/>
    <s v="1.5 per 1000 0-17 yr olds"/>
    <x v="4055"/>
    <n v="0"/>
  </r>
  <r>
    <s v="E09000030_CIN episodes where a child has young carer identified as a factor at CIN assessment (excluding looked after children)_Number"/>
    <s v="E09000030"/>
    <x v="133"/>
    <s v="Financial year"/>
    <s v="2018/19"/>
    <s v="Young carers"/>
    <x v="32"/>
    <s v="Number"/>
    <n v="81"/>
    <n v="70973"/>
    <m/>
    <s v="1.1 per 1000 0-17 yr olds"/>
    <x v="4056"/>
    <n v="0"/>
  </r>
  <r>
    <s v="E09000032_CIN episodes where a child has young carer identified as a factor at CIN assessment (excluding looked after children)_Number"/>
    <s v="E09000032"/>
    <x v="138"/>
    <s v="Financial year"/>
    <s v="2018/19"/>
    <s v="Young carers"/>
    <x v="32"/>
    <s v="Number"/>
    <n v="31"/>
    <n v="63840"/>
    <m/>
    <s v="0.5 per 1000 0-17 yr olds"/>
    <x v="4057"/>
    <n v="0"/>
  </r>
  <r>
    <s v="E09000033_CIN episodes where a child has young carer identified as a factor at CIN assessment (excluding looked after children)_Number"/>
    <s v="E09000033"/>
    <x v="143"/>
    <s v="Financial year"/>
    <s v="2018/19"/>
    <s v="Young carers"/>
    <x v="32"/>
    <s v="Number"/>
    <n v="20"/>
    <n v="47445"/>
    <m/>
    <s v="0.4 per 1000 0-17 yr olds"/>
    <x v="4058"/>
    <n v="0"/>
  </r>
  <r>
    <s v="E09000002_CIN episodes where a child has young carer identified as a factor at CIN assessment (excluding looked after children)_Number"/>
    <s v="E09000002"/>
    <x v="0"/>
    <s v="Financial year"/>
    <s v="2018/19"/>
    <s v="Young carers"/>
    <x v="32"/>
    <s v="Number"/>
    <n v="146"/>
    <n v="63401"/>
    <m/>
    <s v="2.3 per 1000 0-17 yr olds"/>
    <x v="4059"/>
    <n v="0"/>
  </r>
  <r>
    <s v="E09000003_CIN episodes where a child has young carer identified as a factor at CIN assessment (excluding looked after children)_Number"/>
    <s v="E09000003"/>
    <x v="1"/>
    <s v="Financial year"/>
    <s v="2018/19"/>
    <s v="Young carers"/>
    <x v="32"/>
    <s v="Number"/>
    <n v="132"/>
    <n v="92701"/>
    <m/>
    <s v="1.4 per 1000 0-17 yr olds"/>
    <x v="4060"/>
    <n v="0"/>
  </r>
  <r>
    <s v="E09000004_CIN episodes where a child has young carer identified as a factor at CIN assessment (excluding looked after children)_Number"/>
    <s v="E09000004"/>
    <x v="5"/>
    <s v="Financial year"/>
    <s v="2018/19"/>
    <s v="Young carers"/>
    <x v="32"/>
    <s v="Number"/>
    <n v="70"/>
    <n v="56853"/>
    <m/>
    <s v="1.2 per 1000 0-17 yr olds"/>
    <x v="4061"/>
    <n v="0"/>
  </r>
  <r>
    <s v="E09000005_CIN episodes where a child has young carer identified as a factor at CIN assessment (excluding looked after children)_Number"/>
    <s v="E09000005"/>
    <x v="13"/>
    <s v="Financial year"/>
    <s v="2018/19"/>
    <s v="Young carers"/>
    <x v="32"/>
    <s v="Number"/>
    <n v="29"/>
    <n v="77893"/>
    <m/>
    <s v="0.4 per 1000 0-17 yr olds"/>
    <x v="4062"/>
    <n v="0"/>
  </r>
  <r>
    <s v="E09000006_CIN episodes where a child has young carer identified as a factor at CIN assessment (excluding looked after children)_Number"/>
    <s v="E09000006"/>
    <x v="16"/>
    <s v="Financial year"/>
    <s v="2018/19"/>
    <s v="Young carers"/>
    <x v="32"/>
    <s v="Number"/>
    <n v="150"/>
    <n v="75055"/>
    <m/>
    <s v="2 per 1000 0-17 yr olds"/>
    <x v="4063"/>
    <n v="0"/>
  </r>
  <r>
    <s v="E09000008_CIN episodes where a child has young carer identified as a factor at CIN assessment (excluding looked after children)_Number"/>
    <s v="E09000008"/>
    <x v="28"/>
    <s v="Financial year"/>
    <s v="2018/19"/>
    <s v="Young carers"/>
    <x v="32"/>
    <s v="Number"/>
    <n v="175"/>
    <n v="94702"/>
    <m/>
    <s v="1.8 per 1000 0-17 yr olds"/>
    <x v="4064"/>
    <n v="0"/>
  </r>
  <r>
    <s v="E09000009_CIN episodes where a child has young carer identified as a factor at CIN assessment (excluding looked after children)_Number"/>
    <s v="E09000009"/>
    <x v="38"/>
    <s v="Financial year"/>
    <s v="2018/19"/>
    <s v="Young carers"/>
    <x v="32"/>
    <s v="Number"/>
    <n v="21"/>
    <n v="81732"/>
    <m/>
    <s v="0.3 per 1000 0-17 yr olds"/>
    <x v="4065"/>
    <n v="0"/>
  </r>
  <r>
    <s v="E09000010_CIN episodes where a child has young carer identified as a factor at CIN assessment (excluding looked after children)_Number"/>
    <s v="E09000010"/>
    <x v="41"/>
    <s v="Financial year"/>
    <s v="2018/19"/>
    <s v="Young carers"/>
    <x v="32"/>
    <s v="Number"/>
    <n v="165"/>
    <n v="84497"/>
    <m/>
    <s v="2 per 1000 0-17 yr olds"/>
    <x v="4066"/>
    <n v="0"/>
  </r>
  <r>
    <s v="E09000014_CIN episodes where a child has young carer identified as a factor at CIN assessment (excluding looked after children)_Number"/>
    <s v="E09000014"/>
    <x v="50"/>
    <s v="Financial year"/>
    <s v="2018/19"/>
    <s v="Young carers"/>
    <x v="32"/>
    <s v="Number"/>
    <n v="12"/>
    <n v="60398"/>
    <m/>
    <s v="0.2 per 1000 0-17 yr olds"/>
    <x v="4067"/>
    <n v="0"/>
  </r>
  <r>
    <s v="E09000015_CIN episodes where a child has young carer identified as a factor at CIN assessment (excluding looked after children)_Number"/>
    <s v="E09000015"/>
    <x v="51"/>
    <s v="Financial year"/>
    <s v="2018/19"/>
    <s v="Young carers"/>
    <x v="32"/>
    <s v="Number"/>
    <n v="22"/>
    <n v="58373"/>
    <m/>
    <s v="0.4 per 1000 0-17 yr olds"/>
    <x v="4068"/>
    <n v="0"/>
  </r>
  <r>
    <s v="E09000016_CIN episodes where a child has young carer identified as a factor at CIN assessment (excluding looked after children)_Number"/>
    <s v="E09000016"/>
    <x v="53"/>
    <s v="Financial year"/>
    <s v="2018/19"/>
    <s v="Young carers"/>
    <x v="32"/>
    <s v="Number"/>
    <n v="9"/>
    <n v="57541"/>
    <m/>
    <s v="0.2 per 1000 0-17 yr olds"/>
    <x v="4069"/>
    <n v="0"/>
  </r>
  <r>
    <s v="E09000017_CIN episodes where a child has young carer identified as a factor at CIN assessment (excluding looked after children)_Number"/>
    <s v="E09000017"/>
    <x v="56"/>
    <s v="Financial year"/>
    <s v="2018/19"/>
    <s v="Young carers"/>
    <x v="32"/>
    <s v="Number"/>
    <n v="114"/>
    <n v="73377"/>
    <m/>
    <s v="1.6 per 1000 0-17 yr olds"/>
    <x v="4070"/>
    <n v="0"/>
  </r>
  <r>
    <s v="E09000018_CIN episodes where a child has young carer identified as a factor at CIN assessment (excluding looked after children)_Number"/>
    <s v="E09000018"/>
    <x v="57"/>
    <s v="Financial year"/>
    <s v="2018/19"/>
    <s v="Young carers"/>
    <x v="32"/>
    <s v="Number"/>
    <n v="120"/>
    <n v="64898"/>
    <m/>
    <s v="1.8 per 1000 0-17 yr olds"/>
    <x v="4071"/>
    <n v="0"/>
  </r>
  <r>
    <s v="E09000021_CIN episodes where a child has young carer identified as a factor at CIN assessment (excluding looked after children)_Number"/>
    <s v="E09000021"/>
    <x v="64"/>
    <s v="Financial year"/>
    <s v="2018/19"/>
    <s v="Young carers"/>
    <x v="32"/>
    <s v="Number"/>
    <n v="89"/>
    <n v="38977"/>
    <m/>
    <s v="2.3 per 1000 0-17 yr olds"/>
    <x v="4072"/>
    <n v="0"/>
  </r>
  <r>
    <s v="E09000024_CIN episodes where a child has young carer identified as a factor at CIN assessment (excluding looked after children)_Number"/>
    <s v="E09000024"/>
    <x v="78"/>
    <s v="Financial year"/>
    <s v="2018/19"/>
    <s v="Young carers"/>
    <x v="32"/>
    <s v="Number"/>
    <n v="69"/>
    <n v="47266"/>
    <m/>
    <s v="1.5 per 1000 0-17 yr olds"/>
    <x v="4073"/>
    <n v="0"/>
  </r>
  <r>
    <s v="E09000025_CIN episodes where a child has young carer identified as a factor at CIN assessment (excluding looked after children)_Number"/>
    <s v="E09000025"/>
    <x v="82"/>
    <s v="Financial year"/>
    <s v="2018/19"/>
    <s v="Young carers"/>
    <x v="32"/>
    <s v="Number"/>
    <n v="70"/>
    <n v="86567"/>
    <m/>
    <s v="0.8 per 1000 0-17 yr olds"/>
    <x v="4074"/>
    <n v="0"/>
  </r>
  <r>
    <s v="E09000026_CIN episodes where a child has young carer identified as a factor at CIN assessment (excluding looked after children)_Number"/>
    <s v="E09000026"/>
    <x v="100"/>
    <s v="Financial year"/>
    <s v="2018/19"/>
    <s v="Young carers"/>
    <x v="32"/>
    <s v="Number"/>
    <n v="76"/>
    <n v="76159"/>
    <m/>
    <s v="1 per 1000 0-17 yr olds"/>
    <x v="4075"/>
    <n v="0"/>
  </r>
  <r>
    <s v="E09000027_CIN episodes where a child has young carer identified as a factor at CIN assessment (excluding looked after children)_Number"/>
    <s v="E09000027"/>
    <x v="102"/>
    <s v="Financial year"/>
    <s v="2018/19"/>
    <s v="Young carers"/>
    <x v="32"/>
    <s v="Number"/>
    <n v="103"/>
    <n v="45525"/>
    <m/>
    <s v="2.3 per 1000 0-17 yr olds"/>
    <x v="4076"/>
    <n v="0"/>
  </r>
  <r>
    <s v="E09000029_CIN episodes where a child has young carer identified as a factor at CIN assessment (excluding looked after children)_Number"/>
    <s v="E09000029"/>
    <x v="127"/>
    <s v="Financial year"/>
    <s v="2018/19"/>
    <s v="Young carers"/>
    <x v="32"/>
    <s v="Number"/>
    <n v="45"/>
    <n v="47941"/>
    <m/>
    <s v="0.9 per 1000 0-17 yr olds"/>
    <x v="4077"/>
    <n v="0"/>
  </r>
  <r>
    <s v="E09000031_CIN episodes where a child has young carer identified as a factor at CIN assessment (excluding looked after children)_Number"/>
    <s v="E09000031"/>
    <x v="137"/>
    <s v="Financial year"/>
    <s v="2018/19"/>
    <s v="Young carers"/>
    <x v="32"/>
    <s v="Number"/>
    <n v="26"/>
    <n v="67017"/>
    <m/>
    <s v="0.4 per 1000 0-17 yr olds"/>
    <x v="4078"/>
    <n v="0"/>
  </r>
  <r>
    <s v="E08000025_CIN episodes where a child has young carer identified as a factor at CIN assessment (excluding looked after children)_Number"/>
    <s v="E08000025"/>
    <x v="6"/>
    <s v="Financial year"/>
    <s v="2018/19"/>
    <s v="Young carers"/>
    <x v="32"/>
    <s v="Number"/>
    <n v="394"/>
    <n v="288388"/>
    <m/>
    <s v="1.4 per 1000 0-17 yr olds"/>
    <x v="4079"/>
    <n v="0"/>
  </r>
  <r>
    <s v="E08000026_CIN episodes where a child has young carer identified as a factor at CIN assessment (excluding looked after children)_Number"/>
    <s v="E08000026"/>
    <x v="27"/>
    <s v="Financial year"/>
    <s v="2018/19"/>
    <s v="Young carers"/>
    <x v="32"/>
    <s v="Number"/>
    <n v="89"/>
    <n v="78994"/>
    <m/>
    <s v="1.1 per 1000 0-17 yr olds"/>
    <x v="1060"/>
    <n v="0"/>
  </r>
  <r>
    <s v="E08000027_CIN episodes where a child has young carer identified as a factor at CIN assessment (excluding looked after children)_Number"/>
    <s v="E08000027"/>
    <x v="36"/>
    <s v="Financial year"/>
    <s v="2018/19"/>
    <s v="Young carers"/>
    <x v="32"/>
    <s v="Number"/>
    <n v="5"/>
    <n v="69265"/>
    <m/>
    <s v="0.1 per 1000 0-17 yr olds"/>
    <x v="4080"/>
    <n v="0"/>
  </r>
  <r>
    <s v="E08000028_CIN episodes where a child has young carer identified as a factor at CIN assessment (excluding looked after children)_Number"/>
    <s v="E08000028"/>
    <x v="107"/>
    <s v="Financial year"/>
    <s v="2018/19"/>
    <s v="Young carers"/>
    <x v="32"/>
    <s v="Number"/>
    <n v="97"/>
    <n v="81920"/>
    <m/>
    <s v="1.2 per 1000 0-17 yr olds"/>
    <x v="4081"/>
    <n v="0"/>
  </r>
  <r>
    <s v="E08000029_CIN episodes where a child has young carer identified as a factor at CIN assessment (excluding looked after children)_Number"/>
    <s v="E08000029"/>
    <x v="112"/>
    <s v="Financial year"/>
    <s v="2018/19"/>
    <s v="Young carers"/>
    <x v="32"/>
    <s v="Number"/>
    <n v="80"/>
    <n v="46946"/>
    <m/>
    <s v="1.7 per 1000 0-17 yr olds"/>
    <x v="4082"/>
    <n v="0"/>
  </r>
  <r>
    <s v="E08000030_CIN episodes where a child has young carer identified as a factor at CIN assessment (excluding looked after children)_Number"/>
    <s v="E08000030"/>
    <x v="136"/>
    <s v="Financial year"/>
    <s v="2018/19"/>
    <s v="Young carers"/>
    <x v="32"/>
    <s v="Number"/>
    <n v="51"/>
    <n v="68157"/>
    <m/>
    <s v="0.7 per 1000 0-17 yr olds"/>
    <x v="4083"/>
    <n v="0"/>
  </r>
  <r>
    <s v="E08000031_CIN episodes where a child has young carer identified as a factor at CIN assessment (excluding looked after children)_Number"/>
    <s v="E08000031"/>
    <x v="149"/>
    <s v="Financial year"/>
    <s v="2018/19"/>
    <s v="Young carers"/>
    <x v="32"/>
    <s v="Number"/>
    <n v="7"/>
    <n v="61244"/>
    <m/>
    <s v="0.1 per 1000 0-17 yr olds"/>
    <x v="4084"/>
    <n v="0"/>
  </r>
  <r>
    <s v="E08000011_CIN episodes where a child has young carer identified as a factor at CIN assessment (excluding looked after children)_Number"/>
    <s v="E08000011"/>
    <x v="66"/>
    <s v="Financial year"/>
    <s v="2018/19"/>
    <s v="Young carers"/>
    <x v="32"/>
    <s v="Number"/>
    <n v="59"/>
    <n v="33477"/>
    <m/>
    <s v="1.8 per 1000 0-17 yr olds"/>
    <x v="4085"/>
    <n v="0"/>
  </r>
  <r>
    <s v="E08000012_CIN episodes where a child has young carer identified as a factor at CIN assessment (excluding looked after children)_Number"/>
    <s v="E08000012"/>
    <x v="74"/>
    <s v="Financial year"/>
    <s v="2018/19"/>
    <s v="Young carers"/>
    <x v="32"/>
    <s v="Number"/>
    <n v="66"/>
    <n v="94902"/>
    <m/>
    <s v="0.7 per 1000 0-17 yr olds"/>
    <x v="4086"/>
    <n v="0"/>
  </r>
  <r>
    <s v="E08000013_CIN episodes where a child has young carer identified as a factor at CIN assessment (excluding looked after children)_Number"/>
    <s v="E08000013"/>
    <x v="153"/>
    <s v="Financial year"/>
    <s v="2018/19"/>
    <s v="Young carers"/>
    <x v="32"/>
    <s v="Number"/>
    <n v="91"/>
    <n v="36785"/>
    <m/>
    <s v="2.5 per 1000 0-17 yr olds"/>
    <x v="4087"/>
    <n v="0"/>
  </r>
  <r>
    <s v="E08000014_CIN episodes where a child has young carer identified as a factor at CIN assessment (excluding looked after children)_Number"/>
    <s v="E08000014"/>
    <x v="108"/>
    <s v="Financial year"/>
    <s v="2018/19"/>
    <s v="Young carers"/>
    <x v="32"/>
    <s v="Number"/>
    <n v="65"/>
    <n v="53833"/>
    <m/>
    <s v="1.2 per 1000 0-17 yr olds"/>
    <x v="4088"/>
    <n v="0"/>
  </r>
  <r>
    <s v="E08000015_CIN episodes where a child has young carer identified as a factor at CIN assessment (excluding looked after children)_Number"/>
    <s v="E08000015"/>
    <x v="147"/>
    <s v="Financial year"/>
    <s v="2018/19"/>
    <s v="Young carers"/>
    <x v="32"/>
    <s v="Number"/>
    <n v="130"/>
    <n v="67576"/>
    <m/>
    <s v="1.9 per 1000 0-17 yr olds"/>
    <x v="4089"/>
    <n v="0"/>
  </r>
  <r>
    <s v="E08000001_CIN episodes where a child has young carer identified as a factor at CIN assessment (excluding looked after children)_Number"/>
    <s v="E08000001"/>
    <x v="9"/>
    <s v="Financial year"/>
    <s v="2018/19"/>
    <s v="Young carers"/>
    <x v="32"/>
    <s v="Number"/>
    <n v="47"/>
    <n v="67670"/>
    <m/>
    <s v="0.7 per 1000 0-17 yr olds"/>
    <x v="4090"/>
    <n v="0"/>
  </r>
  <r>
    <s v="E08000002_CIN episodes where a child has young carer identified as a factor at CIN assessment (excluding looked after children)_Number"/>
    <s v="E08000002"/>
    <x v="18"/>
    <s v="Financial year"/>
    <s v="2018/19"/>
    <s v="Young carers"/>
    <x v="32"/>
    <s v="Number"/>
    <n v="132"/>
    <n v="43142"/>
    <m/>
    <s v="3.1 per 1000 0-17 yr olds"/>
    <x v="4091"/>
    <n v="0"/>
  </r>
  <r>
    <s v="E08000003_CIN episodes where a child has young carer identified as a factor at CIN assessment (excluding looked after children)_Number"/>
    <s v="E08000003"/>
    <x v="76"/>
    <s v="Financial year"/>
    <s v="2018/19"/>
    <s v="Young carers"/>
    <x v="32"/>
    <s v="Number"/>
    <n v="47"/>
    <n v="121962"/>
    <m/>
    <s v="0.4 per 1000 0-17 yr olds"/>
    <x v="4092"/>
    <n v="0"/>
  </r>
  <r>
    <s v="E08000004_CIN episodes where a child has young carer identified as a factor at CIN assessment (excluding looked after children)_Number"/>
    <s v="E08000004"/>
    <x v="93"/>
    <s v="Financial year"/>
    <s v="2018/19"/>
    <s v="Young carers"/>
    <x v="32"/>
    <s v="Number"/>
    <n v="40"/>
    <n v="59416"/>
    <m/>
    <s v="0.7 per 1000 0-17 yr olds"/>
    <x v="4093"/>
    <n v="0"/>
  </r>
  <r>
    <s v="E08000005_CIN episodes where a child has young carer identified as a factor at CIN assessment (excluding looked after children)_Number"/>
    <s v="E08000005"/>
    <x v="103"/>
    <s v="Financial year"/>
    <s v="2018/19"/>
    <s v="Young carers"/>
    <x v="32"/>
    <s v="Number"/>
    <n v="52"/>
    <n v="52689"/>
    <m/>
    <s v="1 per 1000 0-17 yr olds"/>
    <x v="4094"/>
    <n v="0"/>
  </r>
  <r>
    <s v="E08000006_CIN episodes where a child has young carer identified as a factor at CIN assessment (excluding looked after children)_Number"/>
    <s v="E08000006"/>
    <x v="106"/>
    <s v="Financial year"/>
    <s v="2018/19"/>
    <s v="Young carers"/>
    <x v="32"/>
    <s v="Number"/>
    <n v="85"/>
    <n v="56566"/>
    <m/>
    <s v="1.5 per 1000 0-17 yr olds"/>
    <x v="4095"/>
    <n v="0"/>
  </r>
  <r>
    <s v="E08000007_CIN episodes where a child has young carer identified as a factor at CIN assessment (excluding looked after children)_Number"/>
    <s v="E08000007"/>
    <x v="121"/>
    <s v="Financial year"/>
    <s v="2018/19"/>
    <s v="Young carers"/>
    <x v="32"/>
    <s v="Number"/>
    <n v="40"/>
    <n v="63141"/>
    <m/>
    <s v="0.6 per 1000 0-17 yr olds"/>
    <x v="4096"/>
    <n v="0"/>
  </r>
  <r>
    <s v="E08000008_CIN episodes where a child has young carer identified as a factor at CIN assessment (excluding looked after children)_Number"/>
    <s v="E08000008"/>
    <x v="129"/>
    <s v="Financial year"/>
    <s v="2018/19"/>
    <s v="Young carers"/>
    <x v="32"/>
    <s v="Number"/>
    <n v="106"/>
    <n v="50223"/>
    <m/>
    <s v="2.1 per 1000 0-17 yr olds"/>
    <x v="4097"/>
    <n v="0"/>
  </r>
  <r>
    <s v="E08000009_CIN episodes where a child has young carer identified as a factor at CIN assessment (excluding looked after children)_Number"/>
    <s v="E08000009"/>
    <x v="134"/>
    <s v="Financial year"/>
    <s v="2018/19"/>
    <s v="Young carers"/>
    <x v="32"/>
    <s v="Number"/>
    <n v="59"/>
    <n v="56087"/>
    <m/>
    <s v="1.1 per 1000 0-17 yr olds"/>
    <x v="4098"/>
    <n v="0"/>
  </r>
  <r>
    <s v="E08000010_CIN episodes where a child has young carer identified as a factor at CIN assessment (excluding looked after children)_Number"/>
    <s v="E08000010"/>
    <x v="144"/>
    <s v="Financial year"/>
    <s v="2018/19"/>
    <s v="Young carers"/>
    <x v="32"/>
    <s v="Number"/>
    <n v="131"/>
    <n v="68388"/>
    <m/>
    <s v="1.9 per 1000 0-17 yr olds"/>
    <x v="4099"/>
    <n v="0"/>
  </r>
  <r>
    <s v="E08000016_CIN episodes where a child has young carer identified as a factor at CIN assessment (excluding looked after children)_Number"/>
    <s v="E08000016"/>
    <x v="2"/>
    <s v="Financial year"/>
    <s v="2018/19"/>
    <s v="Young carers"/>
    <x v="32"/>
    <s v="Number"/>
    <n v="12"/>
    <n v="50727"/>
    <m/>
    <s v="0.2 per 1000 0-17 yr olds"/>
    <x v="4100"/>
    <n v="0"/>
  </r>
  <r>
    <s v="E08000017_CIN episodes where a child has young carer identified as a factor at CIN assessment (excluding looked after children)_Number"/>
    <s v="E08000017"/>
    <x v="34"/>
    <s v="Financial year"/>
    <s v="2018/19"/>
    <s v="Young carers"/>
    <x v="32"/>
    <s v="Number"/>
    <n v="78"/>
    <n v="66448"/>
    <m/>
    <s v="1.2 per 1000 0-17 yr olds"/>
    <x v="4101"/>
    <n v="0"/>
  </r>
  <r>
    <s v="E08000018_CIN episodes where a child has young carer identified as a factor at CIN assessment (excluding looked after children)_Number"/>
    <s v="E08000018"/>
    <x v="104"/>
    <s v="Financial year"/>
    <s v="2018/19"/>
    <s v="Young carers"/>
    <x v="32"/>
    <s v="Number"/>
    <n v="51"/>
    <n v="57196"/>
    <m/>
    <s v="0.9 per 1000 0-17 yr olds"/>
    <x v="4102"/>
    <n v="0"/>
  </r>
  <r>
    <s v="E08000019_CIN episodes where a child has young carer identified as a factor at CIN assessment (excluding looked after children)_Number"/>
    <s v="E08000019"/>
    <x v="109"/>
    <s v="Financial year"/>
    <s v="2018/19"/>
    <s v="Young carers"/>
    <x v="32"/>
    <s v="Number"/>
    <n v="81"/>
    <n v="117497"/>
    <m/>
    <s v="0.7 per 1000 0-17 yr olds"/>
    <x v="351"/>
    <n v="0"/>
  </r>
  <r>
    <s v="E08000032_CIN episodes where a child has young carer identified as a factor at CIN assessment (excluding looked after children)_Number"/>
    <s v="E08000032"/>
    <x v="12"/>
    <s v="Financial year"/>
    <s v="2018/19"/>
    <s v="Young carers"/>
    <x v="32"/>
    <s v="Number"/>
    <n v="115"/>
    <n v="142005"/>
    <m/>
    <s v="0.8 per 1000 0-17 yr olds"/>
    <x v="4103"/>
    <n v="0"/>
  </r>
  <r>
    <s v="E08000033_CIN episodes where a child has young carer identified as a factor at CIN assessment (excluding looked after children)_Number"/>
    <s v="E08000033"/>
    <x v="19"/>
    <s v="Financial year"/>
    <s v="2018/19"/>
    <s v="Young carers"/>
    <x v="32"/>
    <s v="Number"/>
    <n v="79"/>
    <n v="46021"/>
    <m/>
    <s v="1.7 per 1000 0-17 yr olds"/>
    <x v="4104"/>
    <n v="0"/>
  </r>
  <r>
    <s v="E08000034_CIN episodes where a child has young carer identified as a factor at CIN assessment (excluding looked after children)_Number"/>
    <s v="E08000034"/>
    <x v="65"/>
    <s v="Financial year"/>
    <s v="2018/19"/>
    <s v="Young carers"/>
    <x v="32"/>
    <s v="Number"/>
    <n v="85"/>
    <n v="100174"/>
    <m/>
    <s v="0.8 per 1000 0-17 yr olds"/>
    <x v="4105"/>
    <n v="0"/>
  </r>
  <r>
    <s v="E08000035_CIN episodes where a child has young carer identified as a factor at CIN assessment (excluding looked after children)_Number"/>
    <s v="E08000035"/>
    <x v="69"/>
    <s v="Financial year"/>
    <s v="2018/19"/>
    <s v="Young carers"/>
    <x v="32"/>
    <s v="Number"/>
    <n v="80"/>
    <n v="168176"/>
    <m/>
    <s v="0.5 per 1000 0-17 yr olds"/>
    <x v="4106"/>
    <n v="0"/>
  </r>
  <r>
    <s v="E08000036_CIN episodes where a child has young carer identified as a factor at CIN assessment (excluding looked after children)_Number"/>
    <s v="E08000036"/>
    <x v="135"/>
    <s v="Financial year"/>
    <s v="2018/19"/>
    <s v="Young carers"/>
    <x v="32"/>
    <s v="Number"/>
    <n v="16"/>
    <n v="72893"/>
    <m/>
    <s v="0.2 per 1000 0-17 yr olds"/>
    <x v="4107"/>
    <n v="0"/>
  </r>
  <r>
    <s v="E08000020_CIN episodes where a child has young carer identified as a factor at CIN assessment (excluding looked after children)_Number"/>
    <s v="E08000020"/>
    <x v="43"/>
    <s v="Financial year"/>
    <s v="2018/19"/>
    <s v="Young carers"/>
    <x v="32"/>
    <s v="Number"/>
    <n v="99"/>
    <n v="39605"/>
    <m/>
    <s v="2.5 per 1000 0-17 yr olds"/>
    <x v="4108"/>
    <n v="0"/>
  </r>
  <r>
    <s v="E08000021_CIN episodes where a child has young carer identified as a factor at CIN assessment (excluding looked after children)_Number"/>
    <s v="E08000021"/>
    <x v="81"/>
    <s v="Financial year"/>
    <s v="2018/19"/>
    <s v="Young carers"/>
    <x v="32"/>
    <s v="Number"/>
    <n v="45"/>
    <n v="58056"/>
    <m/>
    <s v="0.8 per 1000 0-17 yr olds"/>
    <x v="4109"/>
    <n v="0"/>
  </r>
  <r>
    <s v="E08000022_CIN episodes where a child has young carer identified as a factor at CIN assessment (excluding looked after children)_Number"/>
    <s v="E08000022"/>
    <x v="87"/>
    <s v="Financial year"/>
    <s v="2018/19"/>
    <s v="Young carers"/>
    <x v="32"/>
    <s v="Number"/>
    <n v="76"/>
    <n v="41360"/>
    <m/>
    <s v="1.8 per 1000 0-17 yr olds"/>
    <x v="4110"/>
    <n v="0"/>
  </r>
  <r>
    <s v="E08000023_CIN episodes where a child has young carer identified as a factor at CIN assessment (excluding looked after children)_Number"/>
    <s v="E08000023"/>
    <x v="115"/>
    <s v="Financial year"/>
    <s v="2018/19"/>
    <s v="Young carers"/>
    <x v="32"/>
    <s v="Number"/>
    <n v="71"/>
    <n v="29920"/>
    <m/>
    <s v="2.4 per 1000 0-17 yr olds"/>
    <x v="4111"/>
    <n v="0"/>
  </r>
  <r>
    <s v="E08000024_CIN episodes where a child has young carer identified as a factor at CIN assessment (excluding looked after children)_Number"/>
    <s v="E08000024"/>
    <x v="125"/>
    <s v="Financial year"/>
    <s v="2018/19"/>
    <s v="Young carers"/>
    <x v="32"/>
    <s v="Number"/>
    <n v="131"/>
    <n v="54563"/>
    <m/>
    <s v="2.4 per 1000 0-17 yr olds"/>
    <x v="4112"/>
    <n v="0"/>
  </r>
  <r>
    <s v="E06000053_CIN episodes where a child has young carer identified as a factor at CIN assessment (excluding looked after children)_Number"/>
    <s v="E06000053"/>
    <x v="59"/>
    <s v="Financial year"/>
    <s v="2018/19"/>
    <s v="Young carers"/>
    <x v="32"/>
    <s v="Number"/>
    <n v="0"/>
    <n v="368"/>
    <m/>
    <s v="0 per 1000 0-17 yr olds"/>
    <x v="295"/>
    <n v="1"/>
  </r>
  <r>
    <s v="E06000022_CIN episodes where a child has young carer identified as a factor at CIN assessment (excluding looked after children)_Number"/>
    <s v="E06000022"/>
    <x v="3"/>
    <s v="Financial year"/>
    <s v="2018/19"/>
    <s v="Young carers"/>
    <x v="32"/>
    <s v="Number"/>
    <n v="45"/>
    <n v="35946"/>
    <m/>
    <s v="1.3 per 1000 0-17 yr olds"/>
    <x v="4113"/>
    <n v="0"/>
  </r>
  <r>
    <s v="E06000023_CIN episodes where a child has young carer identified as a factor at CIN assessment (excluding looked after children)_Number"/>
    <s v="E06000023"/>
    <x v="15"/>
    <s v="Financial year"/>
    <s v="2018/19"/>
    <s v="Young carers"/>
    <x v="32"/>
    <s v="Number"/>
    <n v="221"/>
    <n v="94016"/>
    <m/>
    <s v="2.4 per 1000 0-17 yr olds"/>
    <x v="4114"/>
    <n v="0"/>
  </r>
  <r>
    <s v="E06000024_CIN episodes where a child has young carer identified as a factor at CIN assessment (excluding looked after children)_Number"/>
    <s v="E06000024"/>
    <x v="86"/>
    <s v="Financial year"/>
    <s v="2018/19"/>
    <s v="Young carers"/>
    <x v="32"/>
    <s v="Number"/>
    <n v="58"/>
    <n v="43435"/>
    <m/>
    <s v="1.3 per 1000 0-17 yr olds"/>
    <x v="4115"/>
    <n v="0"/>
  </r>
  <r>
    <s v="E06000025_CIN episodes where a child has young carer identified as a factor at CIN assessment (excluding looked after children)_Number"/>
    <s v="E06000025"/>
    <x v="114"/>
    <s v="Financial year"/>
    <s v="2018/19"/>
    <s v="Young carers"/>
    <x v="32"/>
    <s v="Number"/>
    <n v="53"/>
    <n v="58867"/>
    <m/>
    <s v="0.9 per 1000 0-17 yr olds"/>
    <x v="4116"/>
    <n v="0"/>
  </r>
  <r>
    <s v="E06000001_CIN episodes where a child has young carer identified as a factor at CIN assessment (excluding looked after children)_Number"/>
    <s v="E06000001"/>
    <x v="52"/>
    <s v="Financial year"/>
    <s v="2018/19"/>
    <s v="Young carers"/>
    <x v="32"/>
    <s v="Number"/>
    <n v="44"/>
    <n v="20006"/>
    <m/>
    <s v="2.2 per 1000 0-17 yr olds"/>
    <x v="4117"/>
    <n v="0"/>
  </r>
  <r>
    <s v="E06000002_CIN episodes where a child has young carer identified as a factor at CIN assessment (excluding looked after children)_Number"/>
    <s v="E06000002"/>
    <x v="79"/>
    <s v="Financial year"/>
    <s v="2018/19"/>
    <s v="Young carers"/>
    <x v="32"/>
    <s v="Number"/>
    <n v="59"/>
    <n v="32513"/>
    <m/>
    <s v="1.8 per 1000 0-17 yr olds"/>
    <x v="4118"/>
    <n v="0"/>
  </r>
  <r>
    <s v="E06000003_CIN episodes where a child has young carer identified as a factor at CIN assessment (excluding looked after children)_Number"/>
    <s v="E06000003"/>
    <x v="101"/>
    <s v="Financial year"/>
    <s v="2018/19"/>
    <s v="Young carers"/>
    <x v="32"/>
    <s v="Number"/>
    <n v="55"/>
    <n v="27626"/>
    <m/>
    <s v="2 per 1000 0-17 yr olds"/>
    <x v="4119"/>
    <n v="0"/>
  </r>
  <r>
    <s v="E06000004_CIN episodes where a child has young carer identified as a factor at CIN assessment (excluding looked after children)_Number"/>
    <s v="E06000004"/>
    <x v="122"/>
    <s v="Financial year"/>
    <s v="2018/19"/>
    <s v="Young carers"/>
    <x v="32"/>
    <s v="Number"/>
    <n v="65"/>
    <n v="43521"/>
    <m/>
    <s v="1.5 per 1000 0-17 yr olds"/>
    <x v="4120"/>
    <n v="0"/>
  </r>
  <r>
    <s v="E06000010_CIN episodes where a child has young carer identified as a factor at CIN assessment (excluding looked after children)_Number"/>
    <s v="E06000010"/>
    <x v="63"/>
    <s v="Financial year"/>
    <s v="2018/19"/>
    <s v="Young carers"/>
    <x v="32"/>
    <s v="Number"/>
    <n v="86"/>
    <n v="57023"/>
    <m/>
    <s v="1.5 per 1000 0-17 yr olds"/>
    <x v="4121"/>
    <n v="0"/>
  </r>
  <r>
    <s v="E06000011_CIN episodes where a child has young carer identified as a factor at CIN assessment (excluding looked after children)_Number"/>
    <s v="E06000011"/>
    <x v="39"/>
    <s v="Financial year"/>
    <s v="2018/19"/>
    <s v="Young carers"/>
    <x v="32"/>
    <s v="Number"/>
    <s v="*"/>
    <n v="62942"/>
    <m/>
    <s v="N/A"/>
    <x v="356"/>
    <n v="0"/>
  </r>
  <r>
    <s v="E06000012_CIN episodes where a child has young carer identified as a factor at CIN assessment (excluding looked after children)_Number"/>
    <s v="E06000012"/>
    <x v="84"/>
    <s v="Financial year"/>
    <s v="2018/19"/>
    <s v="Young carers"/>
    <x v="32"/>
    <s v="Number"/>
    <n v="7"/>
    <n v="34503"/>
    <m/>
    <s v="0.2 per 1000 0-17 yr olds"/>
    <x v="4122"/>
    <n v="0"/>
  </r>
  <r>
    <s v="E06000013_CIN episodes where a child has young carer identified as a factor at CIN assessment (excluding looked after children)_Number"/>
    <s v="E06000013"/>
    <x v="85"/>
    <s v="Financial year"/>
    <s v="2018/19"/>
    <s v="Young carers"/>
    <x v="32"/>
    <s v="Number"/>
    <n v="54"/>
    <n v="35714"/>
    <m/>
    <s v="1.5 per 1000 0-17 yr olds"/>
    <x v="4123"/>
    <n v="0"/>
  </r>
  <r>
    <s v="E10000023_CIN episodes where a child has young carer identified as a factor at CIN assessment (excluding looked after children)_Number"/>
    <s v="E10000023"/>
    <x v="88"/>
    <s v="Financial year"/>
    <s v="2018/19"/>
    <s v="Young carers"/>
    <x v="32"/>
    <s v="Number"/>
    <n v="118"/>
    <n v="117499"/>
    <m/>
    <s v="1 per 1000 0-17 yr olds"/>
    <x v="4124"/>
    <n v="0"/>
  </r>
  <r>
    <s v="E06000014_CIN episodes where a child has young carer identified as a factor at CIN assessment (excluding looked after children)_Number"/>
    <s v="E06000014"/>
    <x v="151"/>
    <s v="Financial year"/>
    <s v="2018/19"/>
    <s v="Young carers"/>
    <x v="32"/>
    <s v="Number"/>
    <n v="13"/>
    <n v="36572"/>
    <m/>
    <s v="0.4 per 1000 0-17 yr olds"/>
    <x v="4125"/>
    <n v="0"/>
  </r>
  <r>
    <s v="E06000032_CIN episodes where a child has young carer identified as a factor at CIN assessment (excluding looked after children)_Number"/>
    <s v="E06000032"/>
    <x v="75"/>
    <s v="Financial year"/>
    <s v="2018/19"/>
    <s v="Young carers"/>
    <x v="32"/>
    <s v="Number"/>
    <n v="0"/>
    <n v="57375"/>
    <m/>
    <s v="0 per 1000 0-17 yr olds"/>
    <x v="295"/>
    <n v="0"/>
  </r>
  <r>
    <s v="E06000055_CIN episodes where a child has young carer identified as a factor at CIN assessment (excluding looked after children)_Number"/>
    <s v="E06000055"/>
    <x v="4"/>
    <s v="Financial year"/>
    <s v="2018/19"/>
    <s v="Young carers"/>
    <x v="32"/>
    <s v="Number"/>
    <n v="87"/>
    <n v="40088"/>
    <m/>
    <s v="2.2 per 1000 0-17 yr olds"/>
    <x v="4126"/>
    <n v="0"/>
  </r>
  <r>
    <s v="E06000056_CIN episodes where a child has young carer identified as a factor at CIN assessment (excluding looked after children)_Number"/>
    <s v="E06000056"/>
    <x v="22"/>
    <s v="Financial year"/>
    <s v="2018/19"/>
    <s v="Young carers"/>
    <x v="32"/>
    <s v="Number"/>
    <n v="58"/>
    <n v="62515"/>
    <m/>
    <s v="0.9 per 1000 0-17 yr olds"/>
    <x v="4127"/>
    <n v="0"/>
  </r>
  <r>
    <s v="E10000002_CIN episodes where a child has young carer identified as a factor at CIN assessment (excluding looked after children)_Number"/>
    <s v="E10000002"/>
    <x v="17"/>
    <s v="Financial year"/>
    <s v="2018/19"/>
    <s v="Young carers"/>
    <x v="32"/>
    <s v="Number"/>
    <n v="228"/>
    <n v="124321"/>
    <m/>
    <s v="1.8 per 1000 0-17 yr olds"/>
    <x v="4128"/>
    <n v="0"/>
  </r>
  <r>
    <s v="E06000042_CIN episodes where a child has young carer identified as a factor at CIN assessment (excluding looked after children)_Number"/>
    <s v="E06000042"/>
    <x v="80"/>
    <s v="Financial year"/>
    <s v="2018/19"/>
    <s v="Young carers"/>
    <x v="32"/>
    <s v="Number"/>
    <n v="177"/>
    <n v="68278"/>
    <m/>
    <s v="2.6 per 1000 0-17 yr olds"/>
    <x v="4129"/>
    <n v="0"/>
  </r>
  <r>
    <s v="E10000007_CIN episodes where a child has young carer identified as a factor at CIN assessment (excluding looked after children)_Number"/>
    <s v="E10000007"/>
    <x v="32"/>
    <s v="Financial year"/>
    <s v="2018/19"/>
    <s v="Young carers"/>
    <x v="32"/>
    <s v="Number"/>
    <n v="135"/>
    <n v="153272"/>
    <m/>
    <s v="0.9 per 1000 0-17 yr olds"/>
    <x v="4130"/>
    <n v="0"/>
  </r>
  <r>
    <s v="E06000015_CIN episodes where a child has young carer identified as a factor at CIN assessment (excluding looked after children)_Number"/>
    <s v="E06000015"/>
    <x v="31"/>
    <s v="Financial year"/>
    <s v="2018/19"/>
    <s v="Young carers"/>
    <x v="32"/>
    <s v="Number"/>
    <n v="91"/>
    <n v="59899"/>
    <m/>
    <s v="1.5 per 1000 0-17 yr olds"/>
    <x v="4131"/>
    <n v="0"/>
  </r>
  <r>
    <s v="E10000009_CIN episodes where a child has young carer identified as a factor at CIN assessment (excluding looked after children)_Number"/>
    <s v="E10000009"/>
    <x v="35"/>
    <s v="Financial year"/>
    <s v="2018/19"/>
    <s v="Young carers"/>
    <x v="32"/>
    <s v="Number"/>
    <n v="43"/>
    <n v="76699"/>
    <m/>
    <s v="0.6 per 1000 0-17 yr olds"/>
    <x v="4132"/>
    <n v="0"/>
  </r>
  <r>
    <s v="E06000029_CIN episodes where a child has young carer identified as a factor at CIN assessment (excluding looked after children)_Number"/>
    <s v="E06000029"/>
    <x v="97"/>
    <s v="Financial year"/>
    <s v="2018/19"/>
    <s v="Young carers"/>
    <x v="32"/>
    <s v="Number"/>
    <s v="*"/>
    <n v="30188"/>
    <m/>
    <s v="N/A"/>
    <x v="356"/>
    <n v="0"/>
  </r>
  <r>
    <s v="E06000028_CIN episodes where a child has young carer identified as a factor at CIN assessment (excluding looked after children)_Number"/>
    <s v="E06000028"/>
    <x v="10"/>
    <s v="Financial year"/>
    <s v="2018/19"/>
    <s v="Young carers"/>
    <x v="32"/>
    <s v="Number"/>
    <n v="27"/>
    <n v="36373"/>
    <m/>
    <s v="0.7 per 1000 0-17 yr olds"/>
    <x v="4133"/>
    <n v="0"/>
  </r>
  <r>
    <s v="E06000047_CIN episodes where a child has young carer identified as a factor at CIN assessment (excluding looked after children)_Number"/>
    <s v="E06000047"/>
    <x v="37"/>
    <s v="Financial year"/>
    <s v="2018/19"/>
    <s v="Young carers"/>
    <x v="32"/>
    <s v="Number"/>
    <n v="63"/>
    <n v="101040"/>
    <m/>
    <s v="0.6 per 1000 0-17 yr olds"/>
    <x v="4134"/>
    <n v="0"/>
  </r>
  <r>
    <s v="E06000005_CIN episodes where a child has young carer identified as a factor at CIN assessment (excluding looked after children)_Number"/>
    <s v="E06000005"/>
    <x v="30"/>
    <s v="Financial year"/>
    <s v="2018/19"/>
    <s v="Young carers"/>
    <x v="32"/>
    <s v="Number"/>
    <n v="42"/>
    <n v="22454"/>
    <m/>
    <s v="1.9 per 1000 0-17 yr olds"/>
    <x v="4135"/>
    <n v="0"/>
  </r>
  <r>
    <s v="E10000011_CIN episodes where a child has young carer identified as a factor at CIN assessment (excluding looked after children)_Number"/>
    <s v="E10000011"/>
    <x v="40"/>
    <s v="Financial year"/>
    <s v="2018/19"/>
    <s v="Young carers"/>
    <x v="32"/>
    <s v="Number"/>
    <n v="274"/>
    <n v="106378"/>
    <m/>
    <s v="2.6 per 1000 0-17 yr olds"/>
    <x v="4136"/>
    <n v="0"/>
  </r>
  <r>
    <s v="E06000043_CIN episodes where a child has young carer identified as a factor at CIN assessment (excluding looked after children)_Number"/>
    <s v="E06000043"/>
    <x v="14"/>
    <s v="Financial year"/>
    <s v="2018/19"/>
    <s v="Young carers"/>
    <x v="32"/>
    <s v="Number"/>
    <n v="139"/>
    <n v="51005"/>
    <m/>
    <s v="2.7 per 1000 0-17 yr olds"/>
    <x v="4137"/>
    <n v="0"/>
  </r>
  <r>
    <s v="E10000014_CIN episodes where a child has young carer identified as a factor at CIN assessment (excluding looked after children)_Number"/>
    <s v="E10000014"/>
    <x v="49"/>
    <s v="Financial year"/>
    <s v="2018/19"/>
    <s v="Young carers"/>
    <x v="32"/>
    <s v="Number"/>
    <n v="96"/>
    <n v="284002"/>
    <m/>
    <s v="0.3 per 1000 0-17 yr olds"/>
    <x v="4138"/>
    <n v="0"/>
  </r>
  <r>
    <s v="E06000044_CIN episodes where a child has young carer identified as a factor at CIN assessment (excluding looked after children)_Number"/>
    <s v="E06000044"/>
    <x v="98"/>
    <s v="Financial year"/>
    <s v="2018/19"/>
    <s v="Young carers"/>
    <x v="32"/>
    <s v="Number"/>
    <n v="9"/>
    <n v="44046"/>
    <m/>
    <s v="0.2 per 1000 0-17 yr olds"/>
    <x v="4139"/>
    <n v="0"/>
  </r>
  <r>
    <s v="E06000045_CIN episodes where a child has young carer identified as a factor at CIN assessment (excluding looked after children)_Number"/>
    <s v="E06000045"/>
    <x v="116"/>
    <s v="Financial year"/>
    <s v="2018/19"/>
    <s v="Young carers"/>
    <x v="32"/>
    <s v="Number"/>
    <n v="130"/>
    <n v="50832"/>
    <m/>
    <s v="2.6 per 1000 0-17 yr olds"/>
    <x v="4140"/>
    <n v="0"/>
  </r>
  <r>
    <s v="E10000018_CIN episodes where a child has young carer identified as a factor at CIN assessment (excluding looked after children)_Number"/>
    <s v="E10000018"/>
    <x v="71"/>
    <s v="Financial year"/>
    <s v="2018/19"/>
    <s v="Young carers"/>
    <x v="32"/>
    <s v="Number"/>
    <n v="38"/>
    <n v="140307"/>
    <m/>
    <s v="0.3 per 1000 0-17 yr olds"/>
    <x v="3859"/>
    <n v="0"/>
  </r>
  <r>
    <s v="E06000016_CIN episodes where a child has young carer identified as a factor at CIN assessment (excluding looked after children)_Number"/>
    <s v="E06000016"/>
    <x v="70"/>
    <s v="Financial year"/>
    <s v="2018/19"/>
    <s v="Young carers"/>
    <x v="32"/>
    <s v="Number"/>
    <n v="90"/>
    <n v="83994"/>
    <m/>
    <s v="1.1 per 1000 0-17 yr olds"/>
    <x v="4141"/>
    <n v="0"/>
  </r>
  <r>
    <s v="E06000017_CIN episodes where a child has young carer identified as a factor at CIN assessment (excluding looked after children)_Number"/>
    <s v="E06000017"/>
    <x v="105"/>
    <s v="Financial year"/>
    <s v="2018/19"/>
    <s v="Young carers"/>
    <x v="32"/>
    <s v="Number"/>
    <n v="28"/>
    <n v="7807"/>
    <m/>
    <s v="3.6 per 1000 0-17 yr olds"/>
    <x v="4142"/>
    <n v="0"/>
  </r>
  <r>
    <s v="E10000028_CIN episodes where a child has young carer identified as a factor at CIN assessment (excluding looked after children)_Number"/>
    <s v="E10000028"/>
    <x v="120"/>
    <s v="Financial year"/>
    <s v="2018/19"/>
    <s v="Young carers"/>
    <x v="32"/>
    <s v="Number"/>
    <n v="112"/>
    <n v="169603"/>
    <m/>
    <s v="0.7 per 1000 0-17 yr olds"/>
    <x v="4143"/>
    <n v="0"/>
  </r>
  <r>
    <s v="E06000021_CIN episodes where a child has young carer identified as a factor at CIN assessment (excluding looked after children)_Number"/>
    <s v="E06000021"/>
    <x v="123"/>
    <s v="Financial year"/>
    <s v="2018/19"/>
    <s v="Young carers"/>
    <x v="32"/>
    <s v="Number"/>
    <n v="201"/>
    <n v="57549"/>
    <m/>
    <s v="3.5 per 1000 0-17 yr olds"/>
    <x v="4144"/>
    <n v="0"/>
  </r>
  <r>
    <s v="E06000054_CIN episodes where a child has young carer identified as a factor at CIN assessment (excluding looked after children)_Number"/>
    <s v="E06000054"/>
    <x v="145"/>
    <s v="Financial year"/>
    <s v="2018/19"/>
    <s v="Young carers"/>
    <x v="32"/>
    <s v="Number"/>
    <n v="236"/>
    <n v="105692"/>
    <m/>
    <s v="2.2 per 1000 0-17 yr olds"/>
    <x v="4145"/>
    <n v="0"/>
  </r>
  <r>
    <s v="E06000030_CIN episodes where a child has young carer identified as a factor at CIN assessment (excluding looked after children)_Number"/>
    <s v="E06000030"/>
    <x v="128"/>
    <s v="Financial year"/>
    <s v="2018/19"/>
    <s v="Young carers"/>
    <x v="32"/>
    <s v="Number"/>
    <n v="120"/>
    <n v="50239"/>
    <m/>
    <s v="2.4 per 1000 0-17 yr olds"/>
    <x v="4146"/>
    <n v="0"/>
  </r>
  <r>
    <s v="E06000036_CIN episodes where a child has young carer identified as a factor at CIN assessment (excluding looked after children)_Number"/>
    <s v="E06000036"/>
    <x v="11"/>
    <s v="Financial year"/>
    <s v="2018/19"/>
    <s v="Young carers"/>
    <x v="32"/>
    <s v="Number"/>
    <n v="23"/>
    <n v="28336"/>
    <m/>
    <s v="0.8 per 1000 0-17 yr olds"/>
    <x v="418"/>
    <n v="0"/>
  </r>
  <r>
    <s v="E06000040_CIN episodes where a child has young carer identified as a factor at CIN assessment (excluding looked after children)_Number"/>
    <s v="E06000040"/>
    <x v="146"/>
    <s v="Financial year"/>
    <s v="2018/19"/>
    <s v="Young carers"/>
    <x v="32"/>
    <s v="Number"/>
    <n v="0"/>
    <n v="34604"/>
    <m/>
    <s v="0 per 1000 0-17 yr olds"/>
    <x v="295"/>
    <n v="0"/>
  </r>
  <r>
    <s v="E06000037_CIN episodes where a child has young carer identified as a factor at CIN assessment (excluding looked after children)_Number"/>
    <s v="E06000037"/>
    <x v="141"/>
    <s v="Financial year"/>
    <s v="2018/19"/>
    <s v="Young carers"/>
    <x v="32"/>
    <s v="Number"/>
    <n v="15"/>
    <n v="35623"/>
    <m/>
    <s v="0.4 per 1000 0-17 yr olds"/>
    <x v="4147"/>
    <n v="0"/>
  </r>
  <r>
    <s v="E06000038_CIN episodes where a child has young carer identified as a factor at CIN assessment (excluding looked after children)_Number"/>
    <s v="E06000038"/>
    <x v="99"/>
    <s v="Financial year"/>
    <s v="2018/19"/>
    <s v="Young carers"/>
    <x v="32"/>
    <s v="Number"/>
    <n v="97"/>
    <n v="37080"/>
    <m/>
    <s v="2.6 per 1000 0-17 yr olds"/>
    <x v="4148"/>
    <n v="0"/>
  </r>
  <r>
    <s v="E06000039_CIN episodes where a child has young carer identified as a factor at CIN assessment (excluding looked after children)_Number"/>
    <s v="E06000039"/>
    <x v="111"/>
    <s v="Financial year"/>
    <s v="2018/19"/>
    <s v="Young carers"/>
    <x v="32"/>
    <s v="Number"/>
    <n v="9"/>
    <n v="42699"/>
    <m/>
    <s v="0.2 per 1000 0-17 yr olds"/>
    <x v="4149"/>
    <n v="0"/>
  </r>
  <r>
    <s v="E06000041_CIN episodes where a child has young carer identified as a factor at CIN assessment (excluding looked after children)_Number"/>
    <s v="E06000041"/>
    <x v="148"/>
    <s v="Financial year"/>
    <s v="2018/19"/>
    <s v="Young carers"/>
    <x v="32"/>
    <s v="Number"/>
    <n v="21"/>
    <n v="39532"/>
    <m/>
    <s v="0.5 per 1000 0-17 yr olds"/>
    <x v="4150"/>
    <n v="0"/>
  </r>
  <r>
    <s v="E10000003_CIN episodes where a child has young carer identified as a factor at CIN assessment (excluding looked after children)_Number"/>
    <s v="E10000003"/>
    <x v="20"/>
    <s v="Financial year"/>
    <s v="2018/19"/>
    <s v="Young carers"/>
    <x v="32"/>
    <s v="Number"/>
    <n v="360"/>
    <n v="135719"/>
    <m/>
    <s v="2.7 per 1000 0-17 yr olds"/>
    <x v="4151"/>
    <n v="0"/>
  </r>
  <r>
    <s v="E06000031_CIN episodes where a child has young carer identified as a factor at CIN assessment (excluding looked after children)_Number"/>
    <s v="E06000031"/>
    <x v="95"/>
    <s v="Financial year"/>
    <s v="2018/19"/>
    <s v="Young carers"/>
    <x v="32"/>
    <s v="Number"/>
    <n v="109"/>
    <n v="51137"/>
    <m/>
    <s v="2.1 per 1000 0-17 yr olds"/>
    <x v="4152"/>
    <n v="0"/>
  </r>
  <r>
    <s v="E06000006_CIN episodes where a child has young carer identified as a factor at CIN assessment (excluding looked after children)_Number"/>
    <s v="E06000006"/>
    <x v="47"/>
    <s v="Financial year"/>
    <s v="2018/19"/>
    <s v="Young carers"/>
    <x v="32"/>
    <s v="Number"/>
    <n v="55"/>
    <n v="28617"/>
    <m/>
    <s v="1.9 per 1000 0-17 yr olds"/>
    <x v="4153"/>
    <n v="0"/>
  </r>
  <r>
    <s v="E06000007_CIN episodes where a child has young carer identified as a factor at CIN assessment (excluding looked after children)_Number"/>
    <s v="E06000007"/>
    <x v="139"/>
    <s v="Financial year"/>
    <s v="2018/19"/>
    <s v="Young carers"/>
    <x v="32"/>
    <s v="Number"/>
    <n v="40"/>
    <n v="44484"/>
    <m/>
    <s v="0.9 per 1000 0-17 yr olds"/>
    <x v="4154"/>
    <n v="0"/>
  </r>
  <r>
    <s v="E10000008_CIN episodes where a child has young carer identified as a factor at CIN assessment (excluding looked after children)_Number"/>
    <s v="E10000008"/>
    <x v="33"/>
    <s v="Financial year"/>
    <s v="2018/19"/>
    <s v="Young carers"/>
    <x v="32"/>
    <s v="Number"/>
    <n v="376"/>
    <n v="145878"/>
    <m/>
    <s v="2.6 per 1000 0-17 yr olds"/>
    <x v="4155"/>
    <n v="0"/>
  </r>
  <r>
    <s v="E06000026_CIN episodes where a child has young carer identified as a factor at CIN assessment (excluding looked after children)_Number"/>
    <s v="E06000026"/>
    <x v="96"/>
    <s v="Financial year"/>
    <s v="2018/19"/>
    <s v="Young carers"/>
    <x v="32"/>
    <s v="Number"/>
    <n v="99"/>
    <n v="52552"/>
    <m/>
    <s v="1.9 per 1000 0-17 yr olds"/>
    <x v="4156"/>
    <n v="0"/>
  </r>
  <r>
    <s v="E06000027_CIN episodes where a child has young carer identified as a factor at CIN assessment (excluding looked after children)_Number"/>
    <s v="E06000027"/>
    <x v="132"/>
    <s v="Financial year"/>
    <s v="2018/19"/>
    <s v="Young carers"/>
    <x v="32"/>
    <s v="Number"/>
    <n v="84"/>
    <n v="25423"/>
    <m/>
    <s v="3.3 per 1000 0-17 yr olds"/>
    <x v="4157"/>
    <n v="0"/>
  </r>
  <r>
    <s v="E10000012_CIN episodes where a child has young carer identified as a factor at CIN assessment (excluding looked after children)_Number"/>
    <s v="E10000012"/>
    <x v="42"/>
    <s v="Financial year"/>
    <s v="2018/19"/>
    <s v="Young carers"/>
    <x v="32"/>
    <s v="Number"/>
    <n v="118"/>
    <n v="311172"/>
    <m/>
    <s v="0.4 per 1000 0-17 yr olds"/>
    <x v="4158"/>
    <n v="0"/>
  </r>
  <r>
    <s v="E06000033_CIN episodes where a child has young carer identified as a factor at CIN assessment (excluding looked after children)_Number"/>
    <s v="E06000033"/>
    <x v="117"/>
    <s v="Financial year"/>
    <s v="2018/19"/>
    <s v="Young carers"/>
    <x v="32"/>
    <s v="Number"/>
    <n v="103"/>
    <n v="39540"/>
    <m/>
    <s v="2.6 per 1000 0-17 yr olds"/>
    <x v="4159"/>
    <n v="0"/>
  </r>
  <r>
    <s v="E06000034_CIN episodes where a child has young carer identified as a factor at CIN assessment (excluding looked after children)_Number"/>
    <s v="E06000034"/>
    <x v="131"/>
    <s v="Financial year"/>
    <s v="2018/19"/>
    <s v="Young carers"/>
    <x v="32"/>
    <s v="Number"/>
    <n v="179"/>
    <n v="43762"/>
    <m/>
    <s v="4.1 per 1000 0-17 yr olds"/>
    <x v="4160"/>
    <n v="0"/>
  </r>
  <r>
    <s v="E06000019_CIN episodes where a child has young carer identified as a factor at CIN assessment (excluding looked after children)_Number"/>
    <s v="E06000019"/>
    <x v="54"/>
    <s v="Financial year"/>
    <s v="2018/19"/>
    <s v="Young carers"/>
    <x v="32"/>
    <s v="Number"/>
    <n v="16"/>
    <n v="36103"/>
    <m/>
    <s v="0.4 per 1000 0-17 yr olds"/>
    <x v="4161"/>
    <n v="0"/>
  </r>
  <r>
    <s v="E10000034_CIN episodes where a child has young carer identified as a factor at CIN assessment (excluding looked after children)_Number"/>
    <s v="E10000034"/>
    <x v="150"/>
    <s v="Financial year"/>
    <s v="2018/19"/>
    <s v="Young carers"/>
    <x v="32"/>
    <s v="Number"/>
    <n v="49"/>
    <n v="117783"/>
    <m/>
    <s v="0.4 per 1000 0-17 yr olds"/>
    <x v="4162"/>
    <n v="0"/>
  </r>
  <r>
    <s v="E10000016_CIN episodes where a child has young carer identified as a factor at CIN assessment (excluding looked after children)_Number"/>
    <s v="E10000016"/>
    <x v="62"/>
    <s v="Financial year"/>
    <s v="2018/19"/>
    <s v="Young carers"/>
    <x v="32"/>
    <s v="Number"/>
    <n v="714"/>
    <n v="340140"/>
    <m/>
    <s v="2.1 per 1000 0-17 yr olds"/>
    <x v="4163"/>
    <n v="0"/>
  </r>
  <r>
    <s v="E06000035_CIN episodes where a child has young carer identified as a factor at CIN assessment (excluding looked after children)_Number"/>
    <s v="E06000035"/>
    <x v="77"/>
    <s v="Financial year"/>
    <s v="2018/19"/>
    <s v="Young carers"/>
    <x v="32"/>
    <s v="Number"/>
    <n v="64"/>
    <n v="64391"/>
    <m/>
    <s v="1 per 1000 0-17 yr olds"/>
    <x v="4164"/>
    <n v="0"/>
  </r>
  <r>
    <s v="E10000017_CIN episodes where a child has young carer identified as a factor at CIN assessment (excluding looked after children)_Number"/>
    <s v="E10000017"/>
    <x v="68"/>
    <s v="Financial year"/>
    <s v="2018/19"/>
    <s v="Young carers"/>
    <x v="32"/>
    <s v="Number"/>
    <n v="452"/>
    <n v="249727"/>
    <m/>
    <s v="1.8 per 1000 0-17 yr olds"/>
    <x v="4165"/>
    <n v="0"/>
  </r>
  <r>
    <s v="E06000008_CIN episodes where a child has young carer identified as a factor at CIN assessment (excluding looked after children)_Number"/>
    <s v="E06000008"/>
    <x v="7"/>
    <s v="Financial year"/>
    <s v="2018/19"/>
    <s v="Young carers"/>
    <x v="32"/>
    <s v="Number"/>
    <n v="56"/>
    <n v="38481"/>
    <m/>
    <s v="1.5 per 1000 0-17 yr olds"/>
    <x v="4166"/>
    <n v="0"/>
  </r>
  <r>
    <s v="E06000009_CIN episodes where a child has young carer identified as a factor at CIN assessment (excluding looked after children)_Number"/>
    <s v="E06000009"/>
    <x v="8"/>
    <s v="Financial year"/>
    <s v="2018/19"/>
    <s v="Young carers"/>
    <x v="32"/>
    <s v="Number"/>
    <n v="77"/>
    <n v="28904"/>
    <m/>
    <s v="2.7 per 1000 0-17 yr olds"/>
    <x v="4167"/>
    <n v="0"/>
  </r>
  <r>
    <s v="E10000024_CIN episodes where a child has young carer identified as a factor at CIN assessment (excluding looked after children)_Number"/>
    <s v="E10000024"/>
    <x v="92"/>
    <s v="Financial year"/>
    <s v="2018/19"/>
    <s v="Young carers"/>
    <x v="32"/>
    <s v="Number"/>
    <n v="0"/>
    <n v="166542"/>
    <m/>
    <s v="0 per 1000 0-17 yr olds"/>
    <x v="295"/>
    <n v="0"/>
  </r>
  <r>
    <s v="E06000018_CIN episodes where a child has young carer identified as a factor at CIN assessment (excluding looked after children)_Number"/>
    <s v="E06000018"/>
    <x v="91"/>
    <s v="Financial year"/>
    <s v="2018/19"/>
    <s v="Young carers"/>
    <x v="32"/>
    <s v="Number"/>
    <n v="97"/>
    <n v="68651"/>
    <m/>
    <s v="1.4 per 1000 0-17 yr olds"/>
    <x v="4168"/>
    <n v="0"/>
  </r>
  <r>
    <s v="E06000051_CIN episodes where a child has young carer identified as a factor at CIN assessment (excluding looked after children)_Number"/>
    <s v="E06000051"/>
    <x v="110"/>
    <s v="Financial year"/>
    <s v="2018/19"/>
    <s v="Young carers"/>
    <x v="32"/>
    <s v="Number"/>
    <n v="63"/>
    <n v="59839"/>
    <m/>
    <s v="1.1 per 1000 0-17 yr olds"/>
    <x v="4169"/>
    <n v="0"/>
  </r>
  <r>
    <s v="E06000020_CIN episodes where a child has young carer identified as a factor at CIN assessment (excluding looked after children)_Number"/>
    <s v="E06000020"/>
    <x v="130"/>
    <s v="Financial year"/>
    <s v="2018/19"/>
    <s v="Young carers"/>
    <x v="32"/>
    <s v="Number"/>
    <n v="27"/>
    <n v="40620"/>
    <m/>
    <s v="0.7 per 1000 0-17 yr olds"/>
    <x v="4170"/>
    <n v="0"/>
  </r>
  <r>
    <s v="E06000049_CIN episodes where a child has young carer identified as a factor at CIN assessment (excluding looked after children)_Number"/>
    <s v="E06000049"/>
    <x v="23"/>
    <s v="Financial year"/>
    <s v="2018/19"/>
    <s v="Young carers"/>
    <x v="32"/>
    <s v="Number"/>
    <n v="112"/>
    <n v="76523"/>
    <m/>
    <s v="1.5 per 1000 0-17 yr olds"/>
    <x v="4171"/>
    <n v="0"/>
  </r>
  <r>
    <s v="E06000050_CIN episodes where a child has young carer identified as a factor at CIN assessment (excluding looked after children)_Number"/>
    <s v="E06000050"/>
    <x v="152"/>
    <s v="Financial year"/>
    <s v="2018/19"/>
    <s v="Young carers"/>
    <x v="32"/>
    <s v="Number"/>
    <n v="138"/>
    <n v="68054"/>
    <m/>
    <s v="2 per 1000 0-17 yr olds"/>
    <x v="4172"/>
    <n v="0"/>
  </r>
  <r>
    <s v="E06000052_CIN episodes where a child has young carer identified as a factor at CIN assessment (excluding looked after children)_Number"/>
    <s v="E06000052"/>
    <x v="26"/>
    <s v="Financial year"/>
    <s v="2018/19"/>
    <s v="Young carers"/>
    <x v="32"/>
    <s v="Number"/>
    <n v="89"/>
    <n v="107810"/>
    <m/>
    <s v="0.8 per 1000 0-17 yr olds"/>
    <x v="4173"/>
    <n v="0"/>
  </r>
  <r>
    <s v="E10000006_CIN episodes where a child has young carer identified as a factor at CIN assessment (excluding looked after children)_Number"/>
    <s v="E10000006"/>
    <x v="29"/>
    <s v="Financial year"/>
    <s v="2018/19"/>
    <s v="Young carers"/>
    <x v="32"/>
    <s v="Number"/>
    <n v="248"/>
    <n v="92500"/>
    <m/>
    <s v="2.7 per 1000 0-17 yr olds"/>
    <x v="4174"/>
    <n v="0"/>
  </r>
  <r>
    <s v="E10000013_CIN episodes where a child has young carer identified as a factor at CIN assessment (excluding looked after children)_Number"/>
    <s v="E10000013"/>
    <x v="44"/>
    <s v="Financial year"/>
    <s v="2018/19"/>
    <s v="Young carers"/>
    <x v="32"/>
    <s v="Number"/>
    <n v="388"/>
    <n v="128136"/>
    <m/>
    <s v="3 per 1000 0-17 yr olds"/>
    <x v="4175"/>
    <n v="0"/>
  </r>
  <r>
    <s v="E10000015_CIN episodes where a child has young carer identified as a factor at CIN assessment (excluding looked after children)_Number"/>
    <s v="E10000015"/>
    <x v="55"/>
    <s v="Financial year"/>
    <s v="2018/19"/>
    <s v="Young carers"/>
    <x v="32"/>
    <s v="Number"/>
    <n v="83"/>
    <n v="271005"/>
    <m/>
    <s v="0.3 per 1000 0-17 yr olds"/>
    <x v="4176"/>
    <n v="0"/>
  </r>
  <r>
    <s v="E06000046_CIN episodes where a child has young carer identified as a factor at CIN assessment (excluding looked after children)_Number"/>
    <s v="E06000046"/>
    <x v="58"/>
    <s v="Financial year"/>
    <s v="2018/19"/>
    <s v="Young carers"/>
    <x v="32"/>
    <s v="Number"/>
    <n v="15"/>
    <n v="24869"/>
    <m/>
    <s v="0.6 per 1000 0-17 yr olds"/>
    <x v="4177"/>
    <n v="0"/>
  </r>
  <r>
    <s v="E10000019_CIN episodes where a child has young carer identified as a factor at CIN assessment (excluding looked after children)_Number"/>
    <s v="E10000019"/>
    <x v="73"/>
    <s v="Financial year"/>
    <s v="2018/19"/>
    <s v="Young carers"/>
    <x v="32"/>
    <s v="Number"/>
    <n v="92"/>
    <n v="145641"/>
    <m/>
    <s v="0.6 per 1000 0-17 yr olds"/>
    <x v="4178"/>
    <n v="0"/>
  </r>
  <r>
    <s v="E10000020_CIN episodes where a child has young carer identified as a factor at CIN assessment (excluding looked after children)_Number"/>
    <s v="E10000020"/>
    <x v="83"/>
    <s v="Financial year"/>
    <s v="2018/19"/>
    <s v="Young carers"/>
    <x v="32"/>
    <s v="Number"/>
    <n v="273"/>
    <n v="170810"/>
    <m/>
    <s v="1.6 per 1000 0-17 yr olds"/>
    <x v="4179"/>
    <n v="0"/>
  </r>
  <r>
    <s v="E10000021_CIN episodes where a child has young carer identified as a factor at CIN assessment (excluding looked after children)_Number"/>
    <s v="E10000021"/>
    <x v="89"/>
    <s v="Financial year"/>
    <s v="2018/19"/>
    <s v="Young carers"/>
    <x v="32"/>
    <s v="Number"/>
    <n v="233"/>
    <n v="170235"/>
    <m/>
    <s v="1.4 per 1000 0-17 yr olds"/>
    <x v="4180"/>
    <n v="0"/>
  </r>
  <r>
    <s v="E06000048_CIN episodes where a child has young carer identified as a factor at CIN assessment (excluding looked after children)_Number"/>
    <s v="E06000048"/>
    <x v="90"/>
    <s v="Financial year"/>
    <s v="2018/19"/>
    <s v="Young carers"/>
    <x v="32"/>
    <s v="Number"/>
    <n v="126"/>
    <n v="59011"/>
    <m/>
    <s v="2.1 per 1000 0-17 yr olds"/>
    <x v="4181"/>
    <n v="0"/>
  </r>
  <r>
    <s v="E10000025_CIN episodes where a child has young carer identified as a factor at CIN assessment (excluding looked after children)_Number"/>
    <s v="E10000025"/>
    <x v="94"/>
    <s v="Financial year"/>
    <s v="2018/19"/>
    <s v="Young carers"/>
    <x v="32"/>
    <s v="Number"/>
    <n v="244"/>
    <n v="144788"/>
    <m/>
    <s v="1.7 per 1000 0-17 yr olds"/>
    <x v="4182"/>
    <n v="0"/>
  </r>
  <r>
    <s v="E10000027_CIN episodes where a child has young carer identified as a factor at CIN assessment (excluding looked after children)_Number"/>
    <s v="E10000027"/>
    <x v="113"/>
    <s v="Financial year"/>
    <s v="2018/19"/>
    <s v="Young carers"/>
    <x v="32"/>
    <s v="Number"/>
    <n v="95"/>
    <n v="110700"/>
    <m/>
    <s v="0.9 per 1000 0-17 yr olds"/>
    <x v="4183"/>
    <n v="0"/>
  </r>
  <r>
    <s v="E10000029_CIN episodes where a child has young carer identified as a factor at CIN assessment (excluding looked after children)_Number"/>
    <s v="E10000029"/>
    <x v="124"/>
    <s v="Financial year"/>
    <s v="2018/19"/>
    <s v="Young carers"/>
    <x v="32"/>
    <s v="Number"/>
    <n v="323"/>
    <n v="152752"/>
    <m/>
    <s v="2.1 per 1000 0-17 yr olds"/>
    <x v="4184"/>
    <n v="0"/>
  </r>
  <r>
    <s v="E10000030_CIN episodes where a child has young carer identified as a factor at CIN assessment (excluding looked after children)_Number"/>
    <s v="E10000030"/>
    <x v="126"/>
    <s v="Financial year"/>
    <s v="2018/19"/>
    <s v="Young carers"/>
    <x v="32"/>
    <s v="Number"/>
    <n v="560"/>
    <n v="261905"/>
    <m/>
    <s v="2.1 per 1000 0-17 yr olds"/>
    <x v="4185"/>
    <n v="0"/>
  </r>
  <r>
    <s v="E10000031_CIN episodes where a child has young carer identified as a factor at CIN assessment (excluding looked after children)_Number"/>
    <s v="E10000031"/>
    <x v="140"/>
    <s v="Financial year"/>
    <s v="2018/19"/>
    <s v="Young carers"/>
    <x v="32"/>
    <s v="Number"/>
    <n v="75"/>
    <n v="115928"/>
    <m/>
    <s v="0.6 per 1000 0-17 yr olds"/>
    <x v="4186"/>
    <n v="0"/>
  </r>
  <r>
    <s v="E10000032_CIN episodes where a child has young carer identified as a factor at CIN assessment (excluding looked after children)_Number"/>
    <s v="E10000032"/>
    <x v="142"/>
    <s v="Financial year"/>
    <s v="2018/19"/>
    <s v="Young carers"/>
    <x v="32"/>
    <s v="Number"/>
    <n v="252"/>
    <n v="174672"/>
    <m/>
    <s v="1.4 per 1000 0-17 yr olds"/>
    <x v="4187"/>
    <n v="0"/>
  </r>
  <r>
    <s v="NA_CIN episodes where a child has young carer identified as a factor at CIN assessment (excluding looked after children)_Number"/>
    <s v="NA"/>
    <x v="164"/>
    <s v="Financial year"/>
    <s v="2018/19"/>
    <s v="Young carers"/>
    <x v="32"/>
    <s v="Number"/>
    <n v="15274"/>
    <n v="11954618"/>
    <m/>
    <s v="1.3 per 1000 0-17 yr olds"/>
    <x v="4188"/>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40">
  <r>
    <s v="E09000002_Modelled prevalence of children aged 0-1 in households with all 3 of so called 'toxic trio'_Number"/>
    <s v="E09000002"/>
    <x v="0"/>
    <s v="Single time point"/>
    <n v="2018"/>
    <s v="Children in at risk households with multiple vulnerabilities"/>
    <x v="0"/>
    <s v="Number"/>
    <n v="74.531188619264142"/>
    <n v="3819"/>
    <n v="19.515891233114466"/>
    <s v="19.52 per 1000 0-1 yr olds"/>
    <n v="19.52"/>
  </r>
  <r>
    <s v="E09000003_Modelled prevalence of children aged 0-1 in households with all 3 of so called 'toxic trio'_Number"/>
    <s v="E09000003"/>
    <x v="1"/>
    <s v="Single time point"/>
    <n v="2018"/>
    <s v="Children in at risk households with multiple vulnerabilities"/>
    <x v="0"/>
    <s v="Number"/>
    <n v="77.802364101647029"/>
    <n v="5250"/>
    <n v="14.819497924123244"/>
    <s v="14.82 per 1000 0-1 yr olds"/>
    <n v="14.82"/>
  </r>
  <r>
    <s v="E08000016_Modelled prevalence of children aged 0-1 in households with all 3 of so called 'toxic trio'_Number"/>
    <s v="E08000016"/>
    <x v="2"/>
    <s v="Single time point"/>
    <n v="2018"/>
    <s v="Children in at risk households with multiple vulnerabilities"/>
    <x v="0"/>
    <s v="Number"/>
    <n v="41.697121522554809"/>
    <n v="2754"/>
    <n v="15.14056700165389"/>
    <s v="15.14 per 1000 0-1 yr olds"/>
    <n v="15.14"/>
  </r>
  <r>
    <s v="E06000022_Modelled prevalence of children aged 0-1 in households with all 3 of so called 'toxic trio'_Number"/>
    <s v="E06000022"/>
    <x v="3"/>
    <s v="Single time point"/>
    <n v="2018"/>
    <s v="Children in at risk households with multiple vulnerabilities"/>
    <x v="0"/>
    <s v="Number"/>
    <n v="25.439723383913687"/>
    <n v="1742"/>
    <n v="14.603744766885011"/>
    <s v="14.6 per 1000 0-1 yr olds"/>
    <n v="14.6"/>
  </r>
  <r>
    <s v="E06000055_Modelled prevalence of children aged 0-1 in households with all 3 of so called 'toxic trio'_Number"/>
    <s v="E06000055"/>
    <x v="4"/>
    <s v="Single time point"/>
    <n v="2018"/>
    <s v="Children in at risk households with multiple vulnerabilities"/>
    <x v="0"/>
    <s v="Number"/>
    <n v="33.348842377431886"/>
    <n v="2310"/>
    <n v="14.436728301918565"/>
    <s v="14.44 per 1000 0-1 yr olds"/>
    <n v="14.44"/>
  </r>
  <r>
    <s v="E09000004_Modelled prevalence of children aged 0-1 in households with all 3 of so called 'toxic trio'_Number"/>
    <s v="E09000004"/>
    <x v="5"/>
    <s v="Single time point"/>
    <n v="2018"/>
    <s v="Children in at risk households with multiple vulnerabilities"/>
    <x v="0"/>
    <s v="Number"/>
    <n v="46.742316985442919"/>
    <n v="3133"/>
    <n v="14.919347904705688"/>
    <s v="14.92 per 1000 0-1 yr olds"/>
    <n v="14.92"/>
  </r>
  <r>
    <s v="E08000025_Modelled prevalence of children aged 0-1 in households with all 3 of so called 'toxic trio'_Number"/>
    <s v="E08000025"/>
    <x v="6"/>
    <s v="Single time point"/>
    <n v="2018"/>
    <s v="Children in at risk households with multiple vulnerabilities"/>
    <x v="0"/>
    <s v="Number"/>
    <n v="310.39580516515264"/>
    <n v="16082"/>
    <n v="19.300821114609665"/>
    <s v="19.3 per 1000 0-1 yr olds"/>
    <n v="19.3"/>
  </r>
  <r>
    <s v="E06000008_Modelled prevalence of children aged 0-1 in households with all 3 of so called 'toxic trio'_Number"/>
    <s v="E06000008"/>
    <x v="7"/>
    <s v="Single time point"/>
    <n v="2018"/>
    <s v="Children in at risk households with multiple vulnerabilities"/>
    <x v="0"/>
    <s v="Number"/>
    <n v="37.314142109890703"/>
    <n v="1998"/>
    <n v="18.675746801747099"/>
    <s v="18.68 per 1000 0-1 yr olds"/>
    <n v="18.68"/>
  </r>
  <r>
    <s v="E06000009_Modelled prevalence of children aged 0-1 in households with all 3 of so called 'toxic trio'_Number"/>
    <s v="E06000009"/>
    <x v="8"/>
    <s v="Single time point"/>
    <n v="2018"/>
    <s v="Children in at risk households with multiple vulnerabilities"/>
    <x v="0"/>
    <s v="Number"/>
    <n v="27.622526519642395"/>
    <n v="1627"/>
    <n v="16.977582372244864"/>
    <s v="16.98 per 1000 0-1 yr olds"/>
    <n v="16.98"/>
  </r>
  <r>
    <s v="E08000001_Modelled prevalence of children aged 0-1 in households with all 3 of so called 'toxic trio'_Number"/>
    <s v="E08000001"/>
    <x v="9"/>
    <s v="Single time point"/>
    <n v="2018"/>
    <s v="Children in at risk households with multiple vulnerabilities"/>
    <x v="0"/>
    <s v="Number"/>
    <n v="59.70099222700761"/>
    <n v="3609"/>
    <n v="16.542253318649934"/>
    <s v="16.54 per 1000 0-1 yr olds"/>
    <n v="16.54"/>
  </r>
  <r>
    <s v="E06000028_Modelled prevalence of children aged 0-1 in households with all 3 of so called 'toxic trio'_Number"/>
    <s v="E06000028"/>
    <x v="10"/>
    <s v="Single time point"/>
    <n v="2018"/>
    <s v="Children in at risk households with multiple vulnerabilities"/>
    <x v="0"/>
    <s v="Number"/>
    <n v="29.034608081469358"/>
    <n v="1996"/>
    <n v="14.546396834403485"/>
    <s v="14.55 per 1000 0-1 yr olds"/>
    <n v="14.55"/>
  </r>
  <r>
    <s v="E06000036_Modelled prevalence of children aged 0-1 in households with all 3 of so called 'toxic trio'_Number"/>
    <s v="E06000036"/>
    <x v="11"/>
    <s v="Single time point"/>
    <n v="2018"/>
    <s v="Children in at risk households with multiple vulnerabilities"/>
    <x v="0"/>
    <s v="Number"/>
    <n v="19.828819120415993"/>
    <n v="1442"/>
    <n v="13.750914785309288"/>
    <s v="13.75 per 1000 0-1 yr olds"/>
    <n v="13.75"/>
  </r>
  <r>
    <s v="E08000032_Modelled prevalence of children aged 0-1 in households with all 3 of so called 'toxic trio'_Number"/>
    <s v="E08000032"/>
    <x v="12"/>
    <s v="Single time point"/>
    <n v="2018"/>
    <s v="Children in at risk households with multiple vulnerabilities"/>
    <x v="0"/>
    <s v="Number"/>
    <n v="128.01007288872106"/>
    <n v="7373"/>
    <n v="17.362006359517302"/>
    <s v="17.36 per 1000 0-1 yr olds"/>
    <n v="17.36"/>
  </r>
  <r>
    <s v="E09000005_Modelled prevalence of children aged 0-1 in households with all 3 of so called 'toxic trio'_Number"/>
    <s v="E09000005"/>
    <x v="13"/>
    <s v="Single time point"/>
    <n v="2018"/>
    <s v="Children in at risk households with multiple vulnerabilities"/>
    <x v="0"/>
    <s v="Number"/>
    <n v="76.677235895478105"/>
    <n v="4825"/>
    <n v="15.891655107871109"/>
    <s v="15.89 per 1000 0-1 yr olds"/>
    <n v="15.89"/>
  </r>
  <r>
    <s v="E06000043_Modelled prevalence of children aged 0-1 in households with all 3 of so called 'toxic trio'_Number"/>
    <s v="E06000043"/>
    <x v="14"/>
    <s v="Single time point"/>
    <n v="2018"/>
    <s v="Children in at risk households with multiple vulnerabilities"/>
    <x v="0"/>
    <s v="Number"/>
    <n v="39.686645006422516"/>
    <n v="2611"/>
    <n v="15.199787440223101"/>
    <s v="15.2 per 1000 0-1 yr olds"/>
    <n v="15.2"/>
  </r>
  <r>
    <s v="E06000023_Modelled prevalence of children aged 0-1 in households with all 3 of so called 'toxic trio'_Number"/>
    <s v="E06000023"/>
    <x v="15"/>
    <s v="Single time point"/>
    <n v="2018"/>
    <s v="Children in at risk households with multiple vulnerabilities"/>
    <x v="0"/>
    <s v="Number"/>
    <n v="95.555166986863128"/>
    <n v="5728"/>
    <n v="16.682117141561299"/>
    <s v="16.68 per 1000 0-1 yr olds"/>
    <n v="16.68"/>
  </r>
  <r>
    <s v="E09000006_Modelled prevalence of children aged 0-1 in households with all 3 of so called 'toxic trio'_Number"/>
    <s v="E09000006"/>
    <x v="16"/>
    <s v="Single time point"/>
    <n v="2018"/>
    <s v="Children in at risk households with multiple vulnerabilities"/>
    <x v="0"/>
    <s v="Number"/>
    <n v="57.883593686672576"/>
    <n v="4232"/>
    <n v="13.677597752049286"/>
    <s v="13.68 per 1000 0-1 yr olds"/>
    <n v="13.68"/>
  </r>
  <r>
    <s v="E10000002_Modelled prevalence of children aged 0-1 in households with all 3 of so called 'toxic trio'_Number"/>
    <s v="E10000002"/>
    <x v="17"/>
    <s v="Single time point"/>
    <n v="2018"/>
    <s v="Children in at risk households with multiple vulnerabilities"/>
    <x v="0"/>
    <s v="Number"/>
    <n v="78.298313173300585"/>
    <n v="6048"/>
    <n v="12.946149664897584"/>
    <s v="12.95 per 1000 0-1 yr olds"/>
    <n v="12.95"/>
  </r>
  <r>
    <s v="E08000002_Modelled prevalence of children aged 0-1 in households with all 3 of so called 'toxic trio'_Number"/>
    <s v="E08000002"/>
    <x v="18"/>
    <s v="Single time point"/>
    <n v="2018"/>
    <s v="Children in at risk households with multiple vulnerabilities"/>
    <x v="0"/>
    <s v="Number"/>
    <n v="33.323702765883887"/>
    <n v="2197"/>
    <n v="15.167821013146968"/>
    <s v="15.17 per 1000 0-1 yr olds"/>
    <n v="15.17"/>
  </r>
  <r>
    <s v="E08000033_Modelled prevalence of children aged 0-1 in households with all 3 of so called 'toxic trio'_Number"/>
    <s v="E08000033"/>
    <x v="19"/>
    <s v="Single time point"/>
    <n v="2018"/>
    <s v="Children in at risk households with multiple vulnerabilities"/>
    <x v="0"/>
    <s v="Number"/>
    <n v="34.32113131959634"/>
    <n v="2340"/>
    <n v="14.667150136579632"/>
    <s v="14.67 per 1000 0-1 yr olds"/>
    <n v="14.67"/>
  </r>
  <r>
    <s v="E10000003_Modelled prevalence of children aged 0-1 in households with all 3 of so called 'toxic trio'_Number"/>
    <s v="E10000003"/>
    <x v="20"/>
    <s v="Single time point"/>
    <n v="2018"/>
    <s v="Children in at risk households with multiple vulnerabilities"/>
    <x v="0"/>
    <s v="Number"/>
    <n v="97.623358925752257"/>
    <n v="6952"/>
    <n v="14.042485461126621"/>
    <s v="14.04 per 1000 0-1 yr olds"/>
    <n v="14.04"/>
  </r>
  <r>
    <s v="E09000007_Modelled prevalence of children aged 0-1 in households with all 3 of so called 'toxic trio'_Number"/>
    <s v="E09000007"/>
    <x v="21"/>
    <s v="Single time point"/>
    <n v="2018"/>
    <s v="Children in at risk households with multiple vulnerabilities"/>
    <x v="0"/>
    <s v="Number"/>
    <n v="42.327229666254965"/>
    <n v="2541"/>
    <n v="16.657705496361654"/>
    <s v="16.66 per 1000 0-1 yr olds"/>
    <n v="16.66"/>
  </r>
  <r>
    <s v="E06000056_Modelled prevalence of children aged 0-1 in households with all 3 of so called 'toxic trio'_Number"/>
    <s v="E06000056"/>
    <x v="22"/>
    <s v="Single time point"/>
    <n v="2018"/>
    <s v="Children in at risk households with multiple vulnerabilities"/>
    <x v="0"/>
    <s v="Number"/>
    <n v="44.115069430424931"/>
    <n v="3291"/>
    <n v="13.40476129760709"/>
    <s v="13.4 per 1000 0-1 yr olds"/>
    <n v="13.4"/>
  </r>
  <r>
    <s v="E06000049_Modelled prevalence of children aged 0-1 in households with all 3 of so called 'toxic trio'_Number"/>
    <s v="E06000049"/>
    <x v="23"/>
    <s v="Single time point"/>
    <n v="2018"/>
    <s v="Children in at risk households with multiple vulnerabilities"/>
    <x v="0"/>
    <s v="Number"/>
    <n v="49.040182391142842"/>
    <n v="3921"/>
    <n v="12.507060033446274"/>
    <s v="12.51 per 1000 0-1 yr olds"/>
    <n v="12.51"/>
  </r>
  <r>
    <s v="E06000050_Modelled prevalence of children aged 0-1 in households with all 3 of so called 'toxic trio'_Number"/>
    <s v="E06000050"/>
    <x v="24"/>
    <s v="Single time point"/>
    <n v="2018"/>
    <s v="Children in at risk households with multiple vulnerabilities"/>
    <x v="0"/>
    <s v="Number"/>
    <n v="47.478387259229322"/>
    <n v="3487"/>
    <n v="13.615826572764359"/>
    <s v="13.62 per 1000 0-1 yr olds"/>
    <n v="13.62"/>
  </r>
  <r>
    <s v="E09000001_Modelled prevalence of children aged 0-1 in households with all 3 of so called 'toxic trio'_Number"/>
    <s v="E09000001"/>
    <x v="25"/>
    <s v="Single time point"/>
    <n v="2018"/>
    <s v="Children in at risk households with multiple vulnerabilities"/>
    <x v="0"/>
    <s v="Number"/>
    <n v="0.65475637952568244"/>
    <n v="73"/>
    <n v="8.9692654729545538"/>
    <s v="8.97 per 1000 0-1 yr olds"/>
    <n v="8.9700000000000006"/>
  </r>
  <r>
    <s v="E06000052_Modelled prevalence of children aged 0-1 in households with all 3 of so called 'toxic trio'_Number"/>
    <s v="E06000052"/>
    <x v="26"/>
    <s v="Single time point"/>
    <n v="2018"/>
    <s v="Children in at risk households with multiple vulnerabilities"/>
    <x v="0"/>
    <s v="Number"/>
    <n v="66.655737893018383"/>
    <n v="5246"/>
    <n v="12.706011798135416"/>
    <s v="12.71 per 1000 0-1 yr olds"/>
    <n v="12.71"/>
  </r>
  <r>
    <s v="E08000026_Modelled prevalence of children aged 0-1 in households with all 3 of so called 'toxic trio'_Number"/>
    <s v="E08000026"/>
    <x v="27"/>
    <s v="Single time point"/>
    <n v="2018"/>
    <s v="Children in at risk households with multiple vulnerabilities"/>
    <x v="0"/>
    <s v="Number"/>
    <n v="82.088562056052069"/>
    <n v="4431"/>
    <n v="18.5259675143426"/>
    <s v="18.53 per 1000 0-1 yr olds"/>
    <n v="18.53"/>
  </r>
  <r>
    <s v="E09000008_Modelled prevalence of children aged 0-1 in households with all 3 of so called 'toxic trio'_Number"/>
    <s v="E09000008"/>
    <x v="28"/>
    <s v="Single time point"/>
    <n v="2018"/>
    <s v="Children in at risk households with multiple vulnerabilities"/>
    <x v="0"/>
    <s v="Number"/>
    <n v="90.236129535564118"/>
    <n v="5591"/>
    <n v="16.139533095253825"/>
    <s v="16.14 per 1000 0-1 yr olds"/>
    <n v="16.14"/>
  </r>
  <r>
    <s v="E10000006_Modelled prevalence of children aged 0-1 in households with all 3 of so called 'toxic trio'_Number"/>
    <s v="E10000006"/>
    <x v="29"/>
    <s v="Single time point"/>
    <n v="2018"/>
    <s v="Children in at risk households with multiple vulnerabilities"/>
    <x v="0"/>
    <s v="Number"/>
    <n v="56.25537055211521"/>
    <n v="4366"/>
    <n v="12.884876443452864"/>
    <s v="12.88 per 1000 0-1 yr olds"/>
    <n v="12.88"/>
  </r>
  <r>
    <s v="E06000005_Modelled prevalence of children aged 0-1 in households with all 3 of so called 'toxic trio'_Number"/>
    <s v="E06000005"/>
    <x v="30"/>
    <s v="Single time point"/>
    <n v="2018"/>
    <s v="Children in at risk households with multiple vulnerabilities"/>
    <x v="0"/>
    <s v="Number"/>
    <n v="16.630600859429848"/>
    <n v="1134"/>
    <n v="14.665432856640077"/>
    <s v="14.67 per 1000 0-1 yr olds"/>
    <n v="14.67"/>
  </r>
  <r>
    <s v="E06000015_Modelled prevalence of children aged 0-1 in households with all 3 of so called 'toxic trio'_Number"/>
    <s v="E06000015"/>
    <x v="31"/>
    <s v="Single time point"/>
    <n v="2018"/>
    <s v="Children in at risk households with multiple vulnerabilities"/>
    <x v="0"/>
    <s v="Number"/>
    <n v="53.343064875892267"/>
    <n v="3169"/>
    <n v="16.832775284282825"/>
    <s v="16.83 per 1000 0-1 yr olds"/>
    <n v="16.829999999999998"/>
  </r>
  <r>
    <s v="E10000007_Modelled prevalence of children aged 0-1 in households with all 3 of so called 'toxic trio'_Number"/>
    <s v="E10000007"/>
    <x v="32"/>
    <s v="Single time point"/>
    <n v="2018"/>
    <s v="Children in at risk households with multiple vulnerabilities"/>
    <x v="0"/>
    <s v="Number"/>
    <n v="101.63037430707918"/>
    <n v="7585"/>
    <n v="13.398862795923426"/>
    <s v="13.4 per 1000 0-1 yr olds"/>
    <n v="13.4"/>
  </r>
  <r>
    <s v="E10000008_Modelled prevalence of children aged 0-1 in households with all 3 of so called 'toxic trio'_Number"/>
    <s v="E10000008"/>
    <x v="33"/>
    <s v="Single time point"/>
    <n v="2018"/>
    <s v="Children in at risk households with multiple vulnerabilities"/>
    <x v="0"/>
    <s v="Number"/>
    <n v="84.699837273068383"/>
    <n v="6781"/>
    <n v="12.490759072860698"/>
    <s v="12.49 per 1000 0-1 yr olds"/>
    <n v="12.49"/>
  </r>
  <r>
    <s v="E08000017_Modelled prevalence of children aged 0-1 in households with all 3 of so called 'toxic trio'_Number"/>
    <s v="E08000017"/>
    <x v="34"/>
    <s v="Single time point"/>
    <n v="2018"/>
    <s v="Children in at risk households with multiple vulnerabilities"/>
    <x v="0"/>
    <s v="Number"/>
    <n v="55.606105932969868"/>
    <n v="3518"/>
    <n v="15.806169963891378"/>
    <s v="15.81 per 1000 0-1 yr olds"/>
    <n v="15.81"/>
  </r>
  <r>
    <s v="E10000009_Modelled prevalence of children aged 0-1 in households with all 3 of so called 'toxic trio'_Number"/>
    <s v="E10000009"/>
    <x v="35"/>
    <s v="Single time point"/>
    <n v="2018"/>
    <s v="Children in at risk households with multiple vulnerabilities"/>
    <x v="0"/>
    <s v="Number"/>
    <n v="38.679487043183499"/>
    <n v="3260"/>
    <n v="11.864873326129908"/>
    <s v="11.86 per 1000 0-1 yr olds"/>
    <n v="11.86"/>
  </r>
  <r>
    <s v="E08000027_Modelled prevalence of children aged 0-1 in households with all 3 of so called 'toxic trio'_Number"/>
    <s v="E08000027"/>
    <x v="36"/>
    <s v="Single time point"/>
    <n v="2018"/>
    <s v="Children in at risk households with multiple vulnerabilities"/>
    <x v="0"/>
    <s v="Number"/>
    <n v="54.559930377790124"/>
    <n v="3702"/>
    <n v="14.737960663908732"/>
    <s v="14.74 per 1000 0-1 yr olds"/>
    <n v="14.74"/>
  </r>
  <r>
    <s v="E06000047_Modelled prevalence of children aged 0-1 in households with all 3 of so called 'toxic trio'_Number"/>
    <s v="E06000047"/>
    <x v="37"/>
    <s v="Single time point"/>
    <n v="2018"/>
    <s v="Children in at risk households with multiple vulnerabilities"/>
    <x v="0"/>
    <s v="Number"/>
    <n v="75.577256107902031"/>
    <n v="4989"/>
    <n v="15.148778534355991"/>
    <s v="15.15 per 1000 0-1 yr olds"/>
    <n v="15.15"/>
  </r>
  <r>
    <s v="E09000009_Modelled prevalence of children aged 0-1 in households with all 3 of so called 'toxic trio'_Number"/>
    <s v="E09000009"/>
    <x v="38"/>
    <s v="Single time point"/>
    <n v="2018"/>
    <s v="Children in at risk households with multiple vulnerabilities"/>
    <x v="0"/>
    <s v="Number"/>
    <n v="72.367709967085261"/>
    <n v="4807"/>
    <n v="15.054651542975924"/>
    <s v="15.05 per 1000 0-1 yr olds"/>
    <n v="15.05"/>
  </r>
  <r>
    <s v="E06000011_Modelled prevalence of children aged 0-1 in households with all 3 of so called 'toxic trio'_Number"/>
    <s v="E06000011"/>
    <x v="39"/>
    <s v="Single time point"/>
    <n v="2018"/>
    <s v="Children in at risk households with multiple vulnerabilities"/>
    <x v="0"/>
    <s v="Number"/>
    <n v="34.799810460633708"/>
    <n v="2830"/>
    <n v="12.296752812944773"/>
    <s v="12.3 per 1000 0-1 yr olds"/>
    <n v="12.3"/>
  </r>
  <r>
    <s v="E10000011_Modelled prevalence of children aged 0-1 in households with all 3 of so called 'toxic trio'_Number"/>
    <s v="E10000011"/>
    <x v="40"/>
    <s v="Single time point"/>
    <n v="2018"/>
    <s v="Children in at risk households with multiple vulnerabilities"/>
    <x v="0"/>
    <s v="Number"/>
    <n v="62.267077098536113"/>
    <n v="5005"/>
    <n v="12.440974445261961"/>
    <s v="12.44 per 1000 0-1 yr olds"/>
    <n v="12.44"/>
  </r>
  <r>
    <s v="E09000010_Modelled prevalence of children aged 0-1 in households with all 3 of so called 'toxic trio'_Number"/>
    <s v="E09000010"/>
    <x v="41"/>
    <s v="Single time point"/>
    <n v="2018"/>
    <s v="Children in at risk households with multiple vulnerabilities"/>
    <x v="0"/>
    <s v="Number"/>
    <n v="77.59713426530152"/>
    <n v="4739"/>
    <n v="16.374157895189182"/>
    <s v="16.37 per 1000 0-1 yr olds"/>
    <n v="16.37"/>
  </r>
  <r>
    <s v="E10000012_Modelled prevalence of children aged 0-1 in households with all 3 of so called 'toxic trio'_Number"/>
    <s v="E10000012"/>
    <x v="42"/>
    <s v="Single time point"/>
    <n v="2018"/>
    <s v="Children in at risk households with multiple vulnerabilities"/>
    <x v="0"/>
    <s v="Number"/>
    <n v="229.58449680757658"/>
    <n v="16488"/>
    <n v="13.924338719527935"/>
    <s v="13.92 per 1000 0-1 yr olds"/>
    <n v="13.92"/>
  </r>
  <r>
    <s v="E08000020_Modelled prevalence of children aged 0-1 in households with all 3 of so called 'toxic trio'_Number"/>
    <s v="E08000020"/>
    <x v="43"/>
    <s v="Single time point"/>
    <n v="2018"/>
    <s v="Children in at risk households with multiple vulnerabilities"/>
    <x v="0"/>
    <s v="Number"/>
    <n v="31.581762819936703"/>
    <n v="2019"/>
    <n v="15.642279752321297"/>
    <s v="15.64 per 1000 0-1 yr olds"/>
    <n v="15.64"/>
  </r>
  <r>
    <s v="E10000013_Modelled prevalence of children aged 0-1 in households with all 3 of so called 'toxic trio'_Number"/>
    <s v="E10000013"/>
    <x v="44"/>
    <s v="Single time point"/>
    <n v="2018"/>
    <s v="Children in at risk households with multiple vulnerabilities"/>
    <x v="0"/>
    <s v="Number"/>
    <n v="85.296039445784771"/>
    <n v="6595"/>
    <n v="12.933440401180405"/>
    <s v="12.93 per 1000 0-1 yr olds"/>
    <n v="12.93"/>
  </r>
  <r>
    <s v="E09000011_Modelled prevalence of children aged 0-1 in households with all 3 of so called 'toxic trio'_Number"/>
    <s v="E09000011"/>
    <x v="45"/>
    <s v="Single time point"/>
    <n v="2018"/>
    <s v="Children in at risk households with multiple vulnerabilities"/>
    <x v="0"/>
    <s v="Number"/>
    <n v="77.253838616818896"/>
    <n v="4393"/>
    <n v="17.585667793493943"/>
    <s v="17.59 per 1000 0-1 yr olds"/>
    <n v="17.59"/>
  </r>
  <r>
    <s v="E09000012_Modelled prevalence of children aged 0-1 in households with all 3 of so called 'toxic trio'_Number"/>
    <s v="E09000012"/>
    <x v="46"/>
    <s v="Single time point"/>
    <n v="2018"/>
    <s v="Children in at risk households with multiple vulnerabilities"/>
    <x v="0"/>
    <s v="Number"/>
    <n v="79.961220279509263"/>
    <n v="4211"/>
    <n v="18.988653592854252"/>
    <s v="18.99 per 1000 0-1 yr olds"/>
    <n v="18.989999999999998"/>
  </r>
  <r>
    <s v="E06000006_Modelled prevalence of children aged 0-1 in households with all 3 of so called 'toxic trio'_Number"/>
    <s v="E06000006"/>
    <x v="47"/>
    <s v="Single time point"/>
    <n v="2018"/>
    <s v="Children in at risk households with multiple vulnerabilities"/>
    <x v="0"/>
    <s v="Number"/>
    <n v="23.090211042126267"/>
    <n v="1451"/>
    <n v="15.913308781617001"/>
    <s v="15.91 per 1000 0-1 yr olds"/>
    <n v="15.91"/>
  </r>
  <r>
    <s v="E09000013_Modelled prevalence of children aged 0-1 in households with all 3 of so called 'toxic trio'_Number"/>
    <s v="E09000013"/>
    <x v="48"/>
    <s v="Single time point"/>
    <n v="2018"/>
    <s v="Children in at risk households with multiple vulnerabilities"/>
    <x v="0"/>
    <s v="Number"/>
    <n v="39.101237134611267"/>
    <n v="2319"/>
    <n v="16.861249303411498"/>
    <s v="16.86 per 1000 0-1 yr olds"/>
    <n v="16.86"/>
  </r>
  <r>
    <s v="E10000014_Modelled prevalence of children aged 0-1 in households with all 3 of so called 'toxic trio'_Number"/>
    <s v="E10000014"/>
    <x v="49"/>
    <s v="Single time point"/>
    <n v="2018"/>
    <s v="Children in at risk households with multiple vulnerabilities"/>
    <x v="0"/>
    <s v="Number"/>
    <n v="175.97193733952136"/>
    <n v="13542"/>
    <n v="12.994530892004235"/>
    <s v="12.99 per 1000 0-1 yr olds"/>
    <n v="12.99"/>
  </r>
  <r>
    <s v="E09000014_Modelled prevalence of children aged 0-1 in households with all 3 of so called 'toxic trio'_Number"/>
    <s v="E09000014"/>
    <x v="50"/>
    <s v="Single time point"/>
    <n v="2018"/>
    <s v="Children in at risk households with multiple vulnerabilities"/>
    <x v="0"/>
    <s v="Number"/>
    <n v="65.584558282083975"/>
    <n v="3767"/>
    <n v="17.4102888988808"/>
    <s v="17.41 per 1000 0-1 yr olds"/>
    <n v="17.41"/>
  </r>
  <r>
    <s v="E09000015_Modelled prevalence of children aged 0-1 in households with all 3 of so called 'toxic trio'_Number"/>
    <s v="E09000015"/>
    <x v="51"/>
    <s v="Single time point"/>
    <n v="2018"/>
    <s v="Children in at risk households with multiple vulnerabilities"/>
    <x v="0"/>
    <s v="Number"/>
    <n v="48.80269439264427"/>
    <n v="3577"/>
    <n v="13.64347061577978"/>
    <s v="13.64 per 1000 0-1 yr olds"/>
    <n v="13.64"/>
  </r>
  <r>
    <s v="E06000001_Modelled prevalence of children aged 0-1 in households with all 3 of so called 'toxic trio'_Number"/>
    <s v="E06000001"/>
    <x v="52"/>
    <s v="Single time point"/>
    <n v="2018"/>
    <s v="Children in at risk households with multiple vulnerabilities"/>
    <x v="0"/>
    <s v="Number"/>
    <n v="16.602513973003045"/>
    <n v="999"/>
    <n v="16.619133106109153"/>
    <s v="16.62 per 1000 0-1 yr olds"/>
    <n v="16.62"/>
  </r>
  <r>
    <s v="E09000016_Modelled prevalence of children aged 0-1 in households with all 3 of so called 'toxic trio'_Number"/>
    <s v="E09000016"/>
    <x v="53"/>
    <s v="Single time point"/>
    <n v="2018"/>
    <s v="Children in at risk households with multiple vulnerabilities"/>
    <x v="0"/>
    <s v="Number"/>
    <n v="49.610242567255789"/>
    <n v="3365"/>
    <n v="14.74301413588582"/>
    <s v="14.74 per 1000 0-1 yr olds"/>
    <n v="14.74"/>
  </r>
  <r>
    <s v="E06000019_Modelled prevalence of children aged 0-1 in households with all 3 of so called 'toxic trio'_Number"/>
    <s v="E06000019"/>
    <x v="54"/>
    <s v="Single time point"/>
    <n v="2018"/>
    <s v="Children in at risk households with multiple vulnerabilities"/>
    <x v="0"/>
    <s v="Number"/>
    <n v="22.129152503402462"/>
    <n v="1777"/>
    <n v="12.453096512888274"/>
    <s v="12.45 per 1000 0-1 yr olds"/>
    <n v="12.45"/>
  </r>
  <r>
    <s v="E10000015_Modelled prevalence of children aged 0-1 in households with all 3 of so called 'toxic trio'_Number"/>
    <s v="E10000015"/>
    <x v="55"/>
    <s v="Single time point"/>
    <n v="2018"/>
    <s v="Children in at risk households with multiple vulnerabilities"/>
    <x v="0"/>
    <s v="Number"/>
    <n v="199.33765636995562"/>
    <n v="14155"/>
    <n v="14.082490736132508"/>
    <s v="14.08 per 1000 0-1 yr olds"/>
    <n v="14.08"/>
  </r>
  <r>
    <s v="E09000017_Modelled prevalence of children aged 0-1 in households with all 3 of so called 'toxic trio'_Number"/>
    <s v="E09000017"/>
    <x v="56"/>
    <s v="Single time point"/>
    <n v="2018"/>
    <s v="Children in at risk households with multiple vulnerabilities"/>
    <x v="0"/>
    <s v="Number"/>
    <n v="70.603450702410029"/>
    <n v="4372"/>
    <n v="16.149005192682989"/>
    <s v="16.15 per 1000 0-1 yr olds"/>
    <n v="16.149999999999999"/>
  </r>
  <r>
    <s v="E09000018_Modelled prevalence of children aged 0-1 in households with all 3 of so called 'toxic trio'_Number"/>
    <s v="E09000018"/>
    <x v="57"/>
    <s v="Single time point"/>
    <n v="2018"/>
    <s v="Children in at risk households with multiple vulnerabilities"/>
    <x v="0"/>
    <s v="Number"/>
    <n v="64.835934317556067"/>
    <n v="3987"/>
    <n v="16.261834541649378"/>
    <s v="16.26 per 1000 0-1 yr olds"/>
    <n v="16.260000000000002"/>
  </r>
  <r>
    <s v="E06000046_Modelled prevalence of children aged 0-1 in households with all 3 of so called 'toxic trio'_Number"/>
    <s v="E06000046"/>
    <x v="58"/>
    <s v="Single time point"/>
    <n v="2018"/>
    <s v="Children in at risk households with multiple vulnerabilities"/>
    <x v="0"/>
    <s v="Number"/>
    <n v="14.492557284706541"/>
    <n v="1144"/>
    <n v="12.66831930481341"/>
    <s v="12.67 per 1000 0-1 yr olds"/>
    <n v="12.67"/>
  </r>
  <r>
    <s v="E09000019_Modelled prevalence of children aged 0-1 in households with all 3 of so called 'toxic trio'_Number"/>
    <s v="E09000019"/>
    <x v="59"/>
    <s v="Single time point"/>
    <n v="2018"/>
    <s v="Children in at risk households with multiple vulnerabilities"/>
    <x v="0"/>
    <s v="Number"/>
    <n v="50.40880358610579"/>
    <n v="2727"/>
    <n v="18.485076489221044"/>
    <s v="18.49 per 1000 0-1 yr olds"/>
    <n v="18.489999999999998"/>
  </r>
  <r>
    <s v="E09000020_Modelled prevalence of children aged 0-1 in households with all 3 of so called 'toxic trio'_Number"/>
    <s v="E09000020"/>
    <x v="60"/>
    <s v="Single time point"/>
    <n v="2018"/>
    <s v="Children in at risk households with multiple vulnerabilities"/>
    <x v="0"/>
    <s v="Number"/>
    <n v="21.94484964199907"/>
    <n v="1568"/>
    <n v="13.995439822703489"/>
    <s v="14 per 1000 0-1 yr olds"/>
    <n v="14"/>
  </r>
  <r>
    <s v="E10000016_Modelled prevalence of children aged 0-1 in households with all 3 of so called 'toxic trio'_Number"/>
    <s v="E10000016"/>
    <x v="61"/>
    <s v="Single time point"/>
    <n v="2018"/>
    <s v="Children in at risk households with multiple vulnerabilities"/>
    <x v="0"/>
    <s v="Number"/>
    <n v="248.79819730357264"/>
    <n v="17431"/>
    <n v="14.273317497766774"/>
    <s v="14.27 per 1000 0-1 yr olds"/>
    <n v="14.27"/>
  </r>
  <r>
    <s v="E06000010_Modelled prevalence of children aged 0-1 in households with all 3 of so called 'toxic trio'_Number"/>
    <s v="E06000010"/>
    <x v="62"/>
    <s v="Single time point"/>
    <n v="2018"/>
    <s v="Children in at risk households with multiple vulnerabilities"/>
    <x v="0"/>
    <s v="Number"/>
    <n v="62.060716875825975"/>
    <n v="3308"/>
    <n v="18.760797120866375"/>
    <s v="18.76 per 1000 0-1 yr olds"/>
    <n v="18.760000000000002"/>
  </r>
  <r>
    <s v="E09000021_Modelled prevalence of children aged 0-1 in households with all 3 of so called 'toxic trio'_Number"/>
    <s v="E09000021"/>
    <x v="63"/>
    <s v="Single time point"/>
    <n v="2018"/>
    <s v="Children in at risk households with multiple vulnerabilities"/>
    <x v="0"/>
    <s v="Number"/>
    <n v="29.86807179888547"/>
    <n v="2087"/>
    <n v="14.311486247669128"/>
    <s v="14.31 per 1000 0-1 yr olds"/>
    <n v="14.31"/>
  </r>
  <r>
    <s v="E08000034_Modelled prevalence of children aged 0-1 in households with all 3 of so called 'toxic trio'_Number"/>
    <s v="E08000034"/>
    <x v="64"/>
    <s v="Single time point"/>
    <n v="2018"/>
    <s v="Children in at risk households with multiple vulnerabilities"/>
    <x v="0"/>
    <s v="Number"/>
    <n v="82.379898032152767"/>
    <n v="5161"/>
    <n v="15.962003106404332"/>
    <s v="15.96 per 1000 0-1 yr olds"/>
    <n v="15.96"/>
  </r>
  <r>
    <s v="E08000011_Modelled prevalence of children aged 0-1 in households with all 3 of so called 'toxic trio'_Number"/>
    <s v="E08000011"/>
    <x v="65"/>
    <s v="Single time point"/>
    <n v="2018"/>
    <s v="Children in at risk households with multiple vulnerabilities"/>
    <x v="0"/>
    <s v="Number"/>
    <n v="33.893584487292991"/>
    <n v="1977"/>
    <n v="17.143947641524022"/>
    <s v="17.14 per 1000 0-1 yr olds"/>
    <n v="17.14"/>
  </r>
  <r>
    <s v="E09000022_Modelled prevalence of children aged 0-1 in households with all 3 of so called 'toxic trio'_Number"/>
    <s v="E09000022"/>
    <x v="66"/>
    <s v="Single time point"/>
    <n v="2018"/>
    <s v="Children in at risk households with multiple vulnerabilities"/>
    <x v="0"/>
    <s v="Number"/>
    <n v="68.118120895834892"/>
    <n v="3935"/>
    <n v="17.310831231470111"/>
    <s v="17.31 per 1000 0-1 yr olds"/>
    <n v="17.309999999999999"/>
  </r>
  <r>
    <s v="E10000017_Modelled prevalence of children aged 0-1 in households with all 3 of so called 'toxic trio'_Number"/>
    <s v="E10000017"/>
    <x v="67"/>
    <s v="Single time point"/>
    <n v="2018"/>
    <s v="Children in at risk households with multiple vulnerabilities"/>
    <x v="0"/>
    <s v="Number"/>
    <n v="183.24389391221209"/>
    <n v="12376"/>
    <n v="14.806390910812224"/>
    <s v="14.81 per 1000 0-1 yr olds"/>
    <n v="14.81"/>
  </r>
  <r>
    <s v="E08000035_Modelled prevalence of children aged 0-1 in households with all 3 of so called 'toxic trio'_Number"/>
    <s v="E08000035"/>
    <x v="68"/>
    <s v="Single time point"/>
    <n v="2018"/>
    <s v="Children in at risk households with multiple vulnerabilities"/>
    <x v="0"/>
    <s v="Number"/>
    <n v="168.23607687404694"/>
    <n v="9821"/>
    <n v="17.130238964875975"/>
    <s v="17.13 per 1000 0-1 yr olds"/>
    <n v="17.13"/>
  </r>
  <r>
    <s v="E06000016_Modelled prevalence of children aged 0-1 in households with all 3 of so called 'toxic trio'_Number"/>
    <s v="E06000016"/>
    <x v="69"/>
    <s v="Single time point"/>
    <n v="2018"/>
    <s v="Children in at risk households with multiple vulnerabilities"/>
    <x v="0"/>
    <s v="Number"/>
    <n v="95.687524614700365"/>
    <n v="4815"/>
    <n v="19.872798466189067"/>
    <s v="19.87 per 1000 0-1 yr olds"/>
    <n v="19.87"/>
  </r>
  <r>
    <s v="E10000018_Modelled prevalence of children aged 0-1 in households with all 3 of so called 'toxic trio'_Number"/>
    <s v="E10000018"/>
    <x v="70"/>
    <s v="Single time point"/>
    <n v="2018"/>
    <s v="Children in at risk households with multiple vulnerabilities"/>
    <x v="0"/>
    <s v="Number"/>
    <n v="95.675025464435734"/>
    <n v="6983"/>
    <n v="13.701134965550011"/>
    <s v="13.7 per 1000 0-1 yr olds"/>
    <n v="13.7"/>
  </r>
  <r>
    <s v="E09000023_Modelled prevalence of children aged 0-1 in households with all 3 of so called 'toxic trio'_Number"/>
    <s v="E09000023"/>
    <x v="71"/>
    <s v="Single time point"/>
    <n v="2018"/>
    <s v="Children in at risk households with multiple vulnerabilities"/>
    <x v="0"/>
    <s v="Number"/>
    <n v="77.489851493986706"/>
    <n v="4505"/>
    <n v="17.200854937621909"/>
    <s v="17.2 per 1000 0-1 yr olds"/>
    <n v="17.2"/>
  </r>
  <r>
    <s v="E10000019_Modelled prevalence of children aged 0-1 in households with all 3 of so called 'toxic trio'_Number"/>
    <s v="E10000019"/>
    <x v="72"/>
    <s v="Single time point"/>
    <n v="2018"/>
    <s v="Children in at risk households with multiple vulnerabilities"/>
    <x v="0"/>
    <s v="Number"/>
    <n v="99.242893717246076"/>
    <n v="7363"/>
    <n v="13.478594827821007"/>
    <s v="13.48 per 1000 0-1 yr olds"/>
    <n v="13.48"/>
  </r>
  <r>
    <s v="E08000012_Modelled prevalence of children aged 0-1 in households with all 3 of so called 'toxic trio'_Number"/>
    <s v="E08000012"/>
    <x v="73"/>
    <s v="Single time point"/>
    <n v="2018"/>
    <s v="Children in at risk households with multiple vulnerabilities"/>
    <x v="0"/>
    <s v="Number"/>
    <n v="113.44617916661463"/>
    <n v="5908"/>
    <n v="19.202129175120959"/>
    <s v="19.2 per 1000 0-1 yr olds"/>
    <n v="19.2"/>
  </r>
  <r>
    <s v="E06000032_Modelled prevalence of children aged 0-1 in households with all 3 of so called 'toxic trio'_Number"/>
    <s v="E06000032"/>
    <x v="74"/>
    <s v="Single time point"/>
    <n v="2018"/>
    <s v="Children in at risk households with multiple vulnerabilities"/>
    <x v="0"/>
    <s v="Number"/>
    <n v="56.655560627846"/>
    <n v="3283"/>
    <n v="17.257252704187025"/>
    <s v="17.26 per 1000 0-1 yr olds"/>
    <n v="17.260000000000002"/>
  </r>
  <r>
    <s v="E08000003_Modelled prevalence of children aged 0-1 in households with all 3 of so called 'toxic trio'_Number"/>
    <s v="E08000003"/>
    <x v="75"/>
    <s v="Single time point"/>
    <n v="2018"/>
    <s v="Children in at risk households with multiple vulnerabilities"/>
    <x v="0"/>
    <s v="Number"/>
    <n v="155.69388748021203"/>
    <n v="7285"/>
    <n v="21.371844540866444"/>
    <s v="21.37 per 1000 0-1 yr olds"/>
    <n v="21.37"/>
  </r>
  <r>
    <s v="E06000035_Modelled prevalence of children aged 0-1 in households with all 3 of so called 'toxic trio'_Number"/>
    <s v="E06000035"/>
    <x v="76"/>
    <s v="Single time point"/>
    <n v="2018"/>
    <s v="Children in at risk households with multiple vulnerabilities"/>
    <x v="0"/>
    <s v="Number"/>
    <n v="53.171690744266641"/>
    <n v="3476"/>
    <n v="15.296804011584189"/>
    <s v="15.3 per 1000 0-1 yr olds"/>
    <n v="15.3"/>
  </r>
  <r>
    <s v="E09000024_Modelled prevalence of children aged 0-1 in households with all 3 of so called 'toxic trio'_Number"/>
    <s v="E09000024"/>
    <x v="77"/>
    <s v="Single time point"/>
    <n v="2018"/>
    <s v="Children in at risk households with multiple vulnerabilities"/>
    <x v="0"/>
    <s v="Number"/>
    <n v="43.265494608378347"/>
    <n v="3035"/>
    <n v="14.255517169152668"/>
    <s v="14.26 per 1000 0-1 yr olds"/>
    <n v="14.26"/>
  </r>
  <r>
    <s v="E06000002_Modelled prevalence of children aged 0-1 in households with all 3 of so called 'toxic trio'_Number"/>
    <s v="E06000002"/>
    <x v="78"/>
    <s v="Single time point"/>
    <n v="2018"/>
    <s v="Children in at risk households with multiple vulnerabilities"/>
    <x v="0"/>
    <s v="Number"/>
    <n v="36.352604323840502"/>
    <n v="1871"/>
    <n v="19.429505250582846"/>
    <s v="19.43 per 1000 0-1 yr olds"/>
    <n v="19.43"/>
  </r>
  <r>
    <s v="E06000042_Modelled prevalence of children aged 0-1 in households with all 3 of so called 'toxic trio'_Number"/>
    <s v="E06000042"/>
    <x v="79"/>
    <s v="Single time point"/>
    <n v="2018"/>
    <s v="Children in at risk households with multiple vulnerabilities"/>
    <x v="0"/>
    <s v="Number"/>
    <n v="53.388856758947824"/>
    <n v="3567"/>
    <n v="14.967439517507099"/>
    <s v="14.97 per 1000 0-1 yr olds"/>
    <n v="14.97"/>
  </r>
  <r>
    <s v="E08000021_Modelled prevalence of children aged 0-1 in households with all 3 of so called 'toxic trio'_Number"/>
    <s v="E08000021"/>
    <x v="80"/>
    <s v="Single time point"/>
    <n v="2018"/>
    <s v="Children in at risk households with multiple vulnerabilities"/>
    <x v="0"/>
    <s v="Number"/>
    <n v="58.638295282612283"/>
    <n v="3205"/>
    <n v="18.295879963373565"/>
    <s v="18.3 per 1000 0-1 yr olds"/>
    <n v="18.3"/>
  </r>
  <r>
    <s v="E09000025_Modelled prevalence of children aged 0-1 in households with all 3 of so called 'toxic trio'_Number"/>
    <s v="E09000025"/>
    <x v="81"/>
    <s v="Single time point"/>
    <n v="2018"/>
    <s v="Children in at risk households with multiple vulnerabilities"/>
    <x v="0"/>
    <s v="Number"/>
    <n v="105.96578352772323"/>
    <n v="5706"/>
    <n v="18.570939980323033"/>
    <s v="18.57 per 1000 0-1 yr olds"/>
    <n v="18.57"/>
  </r>
  <r>
    <s v="E10000020_Modelled prevalence of children aged 0-1 in households with all 3 of so called 'toxic trio'_Number"/>
    <s v="E10000020"/>
    <x v="82"/>
    <s v="Single time point"/>
    <n v="2018"/>
    <s v="Children in at risk households with multiple vulnerabilities"/>
    <x v="0"/>
    <s v="Number"/>
    <n v="119.13663403512209"/>
    <n v="8492"/>
    <n v="14.029278619303119"/>
    <s v="14.03 per 1000 0-1 yr olds"/>
    <n v="14.03"/>
  </r>
  <r>
    <s v="E06000012_Modelled prevalence of children aged 0-1 in households with all 3 of so called 'toxic trio'_Number"/>
    <s v="E06000012"/>
    <x v="83"/>
    <s v="Single time point"/>
    <n v="2018"/>
    <s v="Children in at risk households with multiple vulnerabilities"/>
    <x v="0"/>
    <s v="Number"/>
    <n v="27.705832302461161"/>
    <n v="1796"/>
    <n v="15.426409967962785"/>
    <s v="15.43 per 1000 0-1 yr olds"/>
    <n v="15.43"/>
  </r>
  <r>
    <s v="E06000013_Modelled prevalence of children aged 0-1 in households with all 3 of so called 'toxic trio'_Number"/>
    <s v="E06000013"/>
    <x v="84"/>
    <s v="Single time point"/>
    <n v="2018"/>
    <s v="Children in at risk households with multiple vulnerabilities"/>
    <x v="0"/>
    <s v="Number"/>
    <n v="24.51611034999857"/>
    <n v="1729"/>
    <n v="14.179358212838965"/>
    <s v="14.18 per 1000 0-1 yr olds"/>
    <n v="14.18"/>
  </r>
  <r>
    <s v="E06000024_Modelled prevalence of children aged 0-1 in households with all 3 of so called 'toxic trio'_Number"/>
    <s v="E06000024"/>
    <x v="85"/>
    <s v="Single time point"/>
    <n v="2018"/>
    <s v="Children in at risk households with multiple vulnerabilities"/>
    <x v="0"/>
    <s v="Number"/>
    <n v="24.341610417228882"/>
    <n v="2027"/>
    <n v="12.008687921671871"/>
    <s v="12.01 per 1000 0-1 yr olds"/>
    <n v="12.01"/>
  </r>
  <r>
    <s v="E08000022_Modelled prevalence of children aged 0-1 in households with all 3 of so called 'toxic trio'_Number"/>
    <s v="E08000022"/>
    <x v="86"/>
    <s v="Single time point"/>
    <n v="2018"/>
    <s v="Children in at risk households with multiple vulnerabilities"/>
    <x v="0"/>
    <s v="Number"/>
    <n v="31.23534661058876"/>
    <n v="2208"/>
    <n v="14.146443211317374"/>
    <s v="14.15 per 1000 0-1 yr olds"/>
    <n v="14.15"/>
  </r>
  <r>
    <s v="E10000023_Modelled prevalence of children aged 0-1 in households with all 3 of so called 'toxic trio'_Number"/>
    <s v="E10000023"/>
    <x v="87"/>
    <s v="Single time point"/>
    <n v="2018"/>
    <s v="Children in at risk households with multiple vulnerabilities"/>
    <x v="0"/>
    <s v="Number"/>
    <n v="67.709615571898993"/>
    <n v="5433"/>
    <n v="12.462657016730903"/>
    <s v="12.46 per 1000 0-1 yr olds"/>
    <n v="12.46"/>
  </r>
  <r>
    <s v="E10000021_Modelled prevalence of children aged 0-1 in households with all 3 of so called 'toxic trio'_Number"/>
    <s v="E10000021"/>
    <x v="88"/>
    <s v="Single time point"/>
    <n v="2018"/>
    <s v="Children in at risk households with multiple vulnerabilities"/>
    <x v="0"/>
    <s v="Number"/>
    <n v="125.78951439595618"/>
    <n v="8891"/>
    <n v="14.147960228990685"/>
    <s v="14.15 per 1000 0-1 yr olds"/>
    <n v="14.15"/>
  </r>
  <r>
    <s v="E06000048_Modelled prevalence of children aged 0-1 in households with all 3 of so called 'toxic trio'_Number"/>
    <s v="E06000048"/>
    <x v="89"/>
    <s v="Single time point"/>
    <n v="2018"/>
    <s v="Children in at risk households with multiple vulnerabilities"/>
    <x v="0"/>
    <s v="Number"/>
    <n v="37.251421946894951"/>
    <n v="2874"/>
    <n v="12.961524685767206"/>
    <s v="12.96 per 1000 0-1 yr olds"/>
    <n v="12.96"/>
  </r>
  <r>
    <s v="E06000018_Modelled prevalence of children aged 0-1 in households with all 3 of so called 'toxic trio'_Number"/>
    <s v="E06000018"/>
    <x v="90"/>
    <s v="Single time point"/>
    <n v="2018"/>
    <s v="Children in at risk households with multiple vulnerabilities"/>
    <x v="0"/>
    <s v="Number"/>
    <n v="83.412980863910363"/>
    <n v="4006"/>
    <n v="20.822012197681069"/>
    <s v="20.82 per 1000 0-1 yr olds"/>
    <n v="20.82"/>
  </r>
  <r>
    <s v="E10000024_Modelled prevalence of children aged 0-1 in households with all 3 of so called 'toxic trio'_Number"/>
    <s v="E10000024"/>
    <x v="91"/>
    <s v="Single time point"/>
    <n v="2018"/>
    <s v="Children in at risk households with multiple vulnerabilities"/>
    <x v="0"/>
    <s v="Number"/>
    <n v="113.34714277831497"/>
    <n v="8216"/>
    <n v="13.795903454030547"/>
    <s v="13.8 per 1000 0-1 yr olds"/>
    <n v="13.8"/>
  </r>
  <r>
    <s v="E08000004_Modelled prevalence of children aged 0-1 in households with all 3 of so called 'toxic trio'_Number"/>
    <s v="E08000004"/>
    <x v="92"/>
    <s v="Single time point"/>
    <n v="2018"/>
    <s v="Children in at risk households with multiple vulnerabilities"/>
    <x v="0"/>
    <s v="Number"/>
    <n v="56.723592236323604"/>
    <n v="3245"/>
    <n v="17.480305773905581"/>
    <s v="17.48 per 1000 0-1 yr olds"/>
    <n v="17.48"/>
  </r>
  <r>
    <s v="E10000025_Modelled prevalence of children aged 0-1 in households with all 3 of so called 'toxic trio'_Number"/>
    <s v="E10000025"/>
    <x v="93"/>
    <s v="Single time point"/>
    <n v="2018"/>
    <s v="Children in at risk households with multiple vulnerabilities"/>
    <x v="0"/>
    <s v="Number"/>
    <n v="104.30175010145582"/>
    <n v="7481"/>
    <n v="13.942220304966693"/>
    <s v="13.94 per 1000 0-1 yr olds"/>
    <n v="13.94"/>
  </r>
  <r>
    <s v="E06000031_Modelled prevalence of children aged 0-1 in households with all 3 of so called 'toxic trio'_Number"/>
    <s v="E06000031"/>
    <x v="94"/>
    <s v="Single time point"/>
    <n v="2018"/>
    <s v="Children in at risk households with multiple vulnerabilities"/>
    <x v="0"/>
    <s v="Number"/>
    <n v="50.858357344637362"/>
    <n v="3030"/>
    <n v="16.784936417372069"/>
    <s v="16.78 per 1000 0-1 yr olds"/>
    <n v="16.78"/>
  </r>
  <r>
    <s v="E06000026_Modelled prevalence of children aged 0-1 in households with all 3 of so called 'toxic trio'_Number"/>
    <s v="E06000026"/>
    <x v="95"/>
    <s v="Single time point"/>
    <n v="2018"/>
    <s v="Children in at risk households with multiple vulnerabilities"/>
    <x v="0"/>
    <s v="Number"/>
    <n v="44.511247097355771"/>
    <n v="2827"/>
    <n v="15.745046727044842"/>
    <s v="15.75 per 1000 0-1 yr olds"/>
    <n v="15.75"/>
  </r>
  <r>
    <s v="E06000029_Modelled prevalence of children aged 0-1 in households with all 3 of so called 'toxic trio'_Number"/>
    <s v="E06000029"/>
    <x v="96"/>
    <s v="Single time point"/>
    <n v="2018"/>
    <s v="Children in at risk households with multiple vulnerabilities"/>
    <x v="0"/>
    <s v="Number"/>
    <n v="19.73356092568498"/>
    <n v="1529"/>
    <n v="12.906187655778274"/>
    <s v="12.91 per 1000 0-1 yr olds"/>
    <n v="12.91"/>
  </r>
  <r>
    <s v="E06000044_Modelled prevalence of children aged 0-1 in households with all 3 of so called 'toxic trio'_Number"/>
    <s v="E06000044"/>
    <x v="97"/>
    <s v="Single time point"/>
    <n v="2018"/>
    <s v="Children in at risk households with multiple vulnerabilities"/>
    <x v="0"/>
    <s v="Number"/>
    <n v="42.098484298099628"/>
    <n v="2406"/>
    <n v="17.497291894471999"/>
    <s v="17.5 per 1000 0-1 yr olds"/>
    <n v="17.5"/>
  </r>
  <r>
    <s v="E06000038_Modelled prevalence of children aged 0-1 in households with all 3 of so called 'toxic trio'_Number"/>
    <s v="E06000038"/>
    <x v="98"/>
    <s v="Single time point"/>
    <n v="2018"/>
    <s v="Children in at risk households with multiple vulnerabilities"/>
    <x v="0"/>
    <s v="Number"/>
    <n v="36.330021384796424"/>
    <n v="2249"/>
    <n v="16.153855662426157"/>
    <s v="16.15 per 1000 0-1 yr olds"/>
    <n v="16.149999999999999"/>
  </r>
  <r>
    <s v="E09000026_Modelled prevalence of children aged 0-1 in households with all 3 of so called 'toxic trio'_Number"/>
    <s v="E09000026"/>
    <x v="99"/>
    <s v="Single time point"/>
    <n v="2018"/>
    <s v="Children in at risk households with multiple vulnerabilities"/>
    <x v="0"/>
    <s v="Number"/>
    <n v="71.826999278600553"/>
    <n v="4605"/>
    <n v="15.597611135418145"/>
    <s v="15.6 per 1000 0-1 yr olds"/>
    <n v="15.6"/>
  </r>
  <r>
    <s v="E06000003_Modelled prevalence of children aged 0-1 in households with all 3 of so called 'toxic trio'_Number"/>
    <s v="E06000003"/>
    <x v="100"/>
    <s v="Single time point"/>
    <n v="2018"/>
    <s v="Children in at risk households with multiple vulnerabilities"/>
    <x v="0"/>
    <s v="Number"/>
    <n v="20.689609731809746"/>
    <n v="1381"/>
    <n v="14.981614577704379"/>
    <s v="14.98 per 1000 0-1 yr olds"/>
    <n v="14.98"/>
  </r>
  <r>
    <s v="E09000027_Modelled prevalence of children aged 0-1 in households with all 3 of so called 'toxic trio'_Number"/>
    <s v="E09000027"/>
    <x v="101"/>
    <s v="Single time point"/>
    <n v="2018"/>
    <s v="Children in at risk households with multiple vulnerabilities"/>
    <x v="0"/>
    <s v="Number"/>
    <n v="30.758107352695589"/>
    <n v="2396"/>
    <n v="12.837273519488978"/>
    <s v="12.84 per 1000 0-1 yr olds"/>
    <n v="12.84"/>
  </r>
  <r>
    <s v="E08000005_Modelled prevalence of children aged 0-1 in households with all 3 of so called 'toxic trio'_Number"/>
    <s v="E08000005"/>
    <x v="102"/>
    <s v="Single time point"/>
    <n v="2018"/>
    <s v="Children in at risk households with multiple vulnerabilities"/>
    <x v="0"/>
    <s v="Number"/>
    <n v="50.599988635141756"/>
    <n v="2893"/>
    <n v="17.490490368178968"/>
    <s v="17.49 per 1000 0-1 yr olds"/>
    <n v="17.489999999999998"/>
  </r>
  <r>
    <s v="E08000018_Modelled prevalence of children aged 0-1 in households with all 3 of so called 'toxic trio'_Number"/>
    <s v="E08000018"/>
    <x v="103"/>
    <s v="Single time point"/>
    <n v="2018"/>
    <s v="Children in at risk households with multiple vulnerabilities"/>
    <x v="0"/>
    <s v="Number"/>
    <n v="46.288349407097755"/>
    <n v="3027"/>
    <n v="15.291823391839364"/>
    <s v="15.29 per 1000 0-1 yr olds"/>
    <n v="15.29"/>
  </r>
  <r>
    <s v="E06000017_Modelled prevalence of children aged 0-1 in households with all 3 of so called 'toxic trio'_Number"/>
    <s v="E06000017"/>
    <x v="104"/>
    <s v="Single time point"/>
    <n v="2018"/>
    <s v="Children in at risk households with multiple vulnerabilities"/>
    <x v="0"/>
    <s v="Number"/>
    <n v="4.2666617395176276"/>
    <n v="349"/>
    <n v="12.225391803775437"/>
    <s v="12.23 per 1000 0-1 yr olds"/>
    <n v="12.23"/>
  </r>
  <r>
    <s v="E08000006_Modelled prevalence of children aged 0-1 in households with all 3 of so called 'toxic trio'_Number"/>
    <s v="E08000006"/>
    <x v="105"/>
    <s v="Single time point"/>
    <n v="2018"/>
    <s v="Children in at risk households with multiple vulnerabilities"/>
    <x v="0"/>
    <s v="Number"/>
    <n v="63.964459008434076"/>
    <n v="3526"/>
    <n v="18.140799491898491"/>
    <s v="18.14 per 1000 0-1 yr olds"/>
    <n v="18.14"/>
  </r>
  <r>
    <s v="E08000028_Modelled prevalence of children aged 0-1 in households with all 3 of so called 'toxic trio'_Number"/>
    <s v="E08000028"/>
    <x v="106"/>
    <s v="Single time point"/>
    <n v="2018"/>
    <s v="Children in at risk households with multiple vulnerabilities"/>
    <x v="0"/>
    <s v="Number"/>
    <n v="80.838407558041666"/>
    <n v="4579"/>
    <n v="17.65416194759591"/>
    <s v="17.65 per 1000 0-1 yr olds"/>
    <n v="17.649999999999999"/>
  </r>
  <r>
    <s v="E08000014_Modelled prevalence of children aged 0-1 in households with all 3 of so called 'toxic trio'_Number"/>
    <s v="E08000014"/>
    <x v="107"/>
    <s v="Single time point"/>
    <n v="2018"/>
    <s v="Children in at risk households with multiple vulnerabilities"/>
    <x v="0"/>
    <s v="Number"/>
    <n v="39.554521041728066"/>
    <n v="2678"/>
    <n v="14.770172158972393"/>
    <s v="14.77 per 1000 0-1 yr olds"/>
    <n v="14.77"/>
  </r>
  <r>
    <s v="E08000019_Modelled prevalence of children aged 0-1 in households with all 3 of so called 'toxic trio'_Number"/>
    <s v="E08000019"/>
    <x v="108"/>
    <s v="Single time point"/>
    <n v="2018"/>
    <s v="Children in at risk households with multiple vulnerabilities"/>
    <x v="0"/>
    <s v="Number"/>
    <n v="109.16989627292928"/>
    <n v="6351"/>
    <n v="17.189402656735833"/>
    <s v="17.19 per 1000 0-1 yr olds"/>
    <n v="17.190000000000001"/>
  </r>
  <r>
    <s v="E06000051_Modelled prevalence of children aged 0-1 in households with all 3 of so called 'toxic trio'_Number"/>
    <s v="E06000051"/>
    <x v="109"/>
    <s v="Single time point"/>
    <n v="2018"/>
    <s v="Children in at risk households with multiple vulnerabilities"/>
    <x v="0"/>
    <s v="Number"/>
    <n v="35.027113006377228"/>
    <n v="2806"/>
    <n v="12.482934072123033"/>
    <s v="12.48 per 1000 0-1 yr olds"/>
    <n v="12.48"/>
  </r>
  <r>
    <s v="E06000039_Modelled prevalence of children aged 0-1 in households with all 3 of so called 'toxic trio'_Number"/>
    <s v="E06000039"/>
    <x v="110"/>
    <s v="Single time point"/>
    <n v="2018"/>
    <s v="Children in at risk households with multiple vulnerabilities"/>
    <x v="0"/>
    <s v="Number"/>
    <n v="39.642528917504045"/>
    <n v="2451"/>
    <n v="16.174022406162401"/>
    <s v="16.17 per 1000 0-1 yr olds"/>
    <n v="16.170000000000002"/>
  </r>
  <r>
    <s v="E08000029_Modelled prevalence of children aged 0-1 in households with all 3 of so called 'toxic trio'_Number"/>
    <s v="E08000029"/>
    <x v="111"/>
    <s v="Single time point"/>
    <n v="2018"/>
    <s v="Children in at risk households with multiple vulnerabilities"/>
    <x v="0"/>
    <s v="Number"/>
    <n v="31.070953259423298"/>
    <n v="2300"/>
    <n v="13.509110112792738"/>
    <s v="13.51 per 1000 0-1 yr olds"/>
    <n v="13.51"/>
  </r>
  <r>
    <s v="E10000027_Modelled prevalence of children aged 0-1 in households with all 3 of so called 'toxic trio'_Number"/>
    <s v="E10000027"/>
    <x v="112"/>
    <s v="Single time point"/>
    <n v="2018"/>
    <s v="Children in at risk households with multiple vulnerabilities"/>
    <x v="0"/>
    <s v="Number"/>
    <n v="69.062688451185437"/>
    <n v="5401"/>
    <n v="12.787018783778084"/>
    <s v="12.79 per 1000 0-1 yr olds"/>
    <n v="12.79"/>
  </r>
  <r>
    <s v="E06000025_Modelled prevalence of children aged 0-1 in households with all 3 of so called 'toxic trio'_Number"/>
    <s v="E06000025"/>
    <x v="113"/>
    <s v="Single time point"/>
    <n v="2018"/>
    <s v="Children in at risk households with multiple vulnerabilities"/>
    <x v="0"/>
    <s v="Number"/>
    <n v="42.016099619178142"/>
    <n v="3181"/>
    <n v="13.208456340514978"/>
    <s v="13.21 per 1000 0-1 yr olds"/>
    <n v="13.21"/>
  </r>
  <r>
    <s v="E08000023_Modelled prevalence of children aged 0-1 in households with all 3 of so called 'toxic trio'_Number"/>
    <s v="E08000023"/>
    <x v="114"/>
    <s v="Single time point"/>
    <n v="2018"/>
    <s v="Children in at risk households with multiple vulnerabilities"/>
    <x v="0"/>
    <s v="Number"/>
    <n v="24.766251717979507"/>
    <n v="1609"/>
    <n v="15.392325492839968"/>
    <s v="15.39 per 1000 0-1 yr olds"/>
    <n v="15.39"/>
  </r>
  <r>
    <s v="E06000045_Modelled prevalence of children aged 0-1 in households with all 3 of so called 'toxic trio'_Number"/>
    <s v="E06000045"/>
    <x v="115"/>
    <s v="Single time point"/>
    <n v="2018"/>
    <s v="Children in at risk households with multiple vulnerabilities"/>
    <x v="0"/>
    <s v="Number"/>
    <n v="55.360956363746574"/>
    <n v="3058"/>
    <n v="18.103648254985799"/>
    <s v="18.1 per 1000 0-1 yr olds"/>
    <n v="18.100000000000001"/>
  </r>
  <r>
    <s v="E06000033_Modelled prevalence of children aged 0-1 in households with all 3 of so called 'toxic trio'_Number"/>
    <s v="E06000033"/>
    <x v="116"/>
    <s v="Single time point"/>
    <n v="2018"/>
    <s v="Children in at risk households with multiple vulnerabilities"/>
    <x v="0"/>
    <s v="Number"/>
    <n v="31.503723524235241"/>
    <n v="2203"/>
    <n v="14.300373819444049"/>
    <s v="14.3 per 1000 0-1 yr olds"/>
    <n v="14.3"/>
  </r>
  <r>
    <s v="E09000028_Modelled prevalence of children aged 0-1 in households with all 3 of so called 'toxic trio'_Number"/>
    <s v="E09000028"/>
    <x v="117"/>
    <s v="Single time point"/>
    <n v="2018"/>
    <s v="Children in at risk households with multiple vulnerabilities"/>
    <x v="0"/>
    <s v="Number"/>
    <n v="77.360808029617061"/>
    <n v="4154"/>
    <n v="18.62320848089"/>
    <s v="18.62 per 1000 0-1 yr olds"/>
    <n v="18.62"/>
  </r>
  <r>
    <s v="E08000013_Modelled prevalence of children aged 0-1 in households with all 3 of so called 'toxic trio'_Number"/>
    <s v="E08000013"/>
    <x v="118"/>
    <s v="Single time point"/>
    <n v="2018"/>
    <s v="Children in at risk households with multiple vulnerabilities"/>
    <x v="0"/>
    <s v="Number"/>
    <n v="30.783014972777973"/>
    <n v="1985"/>
    <n v="15.507816107192934"/>
    <s v="15.51 per 1000 0-1 yr olds"/>
    <n v="15.51"/>
  </r>
  <r>
    <s v="E10000028_Modelled prevalence of children aged 0-1 in households with all 3 of so called 'toxic trio'_Number"/>
    <s v="E10000028"/>
    <x v="119"/>
    <s v="Single time point"/>
    <n v="2018"/>
    <s v="Children in at risk households with multiple vulnerabilities"/>
    <x v="0"/>
    <s v="Number"/>
    <n v="112.60158835549073"/>
    <n v="8423"/>
    <n v="13.368347186927547"/>
    <s v="13.37 per 1000 0-1 yr olds"/>
    <n v="13.37"/>
  </r>
  <r>
    <s v="E08000007_Modelled prevalence of children aged 0-1 in households with all 3 of so called 'toxic trio'_Number"/>
    <s v="E08000007"/>
    <x v="120"/>
    <s v="Single time point"/>
    <n v="2018"/>
    <s v="Children in at risk households with multiple vulnerabilities"/>
    <x v="0"/>
    <s v="Number"/>
    <n v="46.594170724990946"/>
    <n v="3338"/>
    <n v="13.958709024862477"/>
    <s v="13.96 per 1000 0-1 yr olds"/>
    <n v="13.96"/>
  </r>
  <r>
    <s v="E06000004_Modelled prevalence of children aged 0-1 in households with all 3 of so called 'toxic trio'_Number"/>
    <s v="E06000004"/>
    <x v="121"/>
    <s v="Single time point"/>
    <n v="2018"/>
    <s v="Children in at risk households with multiple vulnerabilities"/>
    <x v="0"/>
    <s v="Number"/>
    <n v="33.010311631150856"/>
    <n v="2126"/>
    <n v="15.526957493485821"/>
    <s v="15.53 per 1000 0-1 yr olds"/>
    <n v="15.53"/>
  </r>
  <r>
    <s v="E06000021_Modelled prevalence of children aged 0-1 in households with all 3 of so called 'toxic trio'_Number"/>
    <s v="E06000021"/>
    <x v="122"/>
    <s v="Single time point"/>
    <n v="2018"/>
    <s v="Children in at risk households with multiple vulnerabilities"/>
    <x v="0"/>
    <s v="Number"/>
    <n v="54.401498399634967"/>
    <n v="3239"/>
    <n v="16.795769805382825"/>
    <s v="16.8 per 1000 0-1 yr olds"/>
    <n v="16.8"/>
  </r>
  <r>
    <s v="E10000029_Modelled prevalence of children aged 0-1 in households with all 3 of so called 'toxic trio'_Number"/>
    <s v="E10000029"/>
    <x v="123"/>
    <s v="Single time point"/>
    <n v="2018"/>
    <s v="Children in at risk households with multiple vulnerabilities"/>
    <x v="0"/>
    <s v="Number"/>
    <n v="102.58905921815423"/>
    <n v="7605"/>
    <n v="13.489685630263542"/>
    <s v="13.49 per 1000 0-1 yr olds"/>
    <n v="13.49"/>
  </r>
  <r>
    <s v="E08000024_Modelled prevalence of children aged 0-1 in households with all 3 of so called 'toxic trio'_Number"/>
    <s v="E08000024"/>
    <x v="124"/>
    <s v="Single time point"/>
    <n v="2018"/>
    <s v="Children in at risk households with multiple vulnerabilities"/>
    <x v="0"/>
    <s v="Number"/>
    <n v="46.980260165574734"/>
    <n v="2860"/>
    <n v="16.426664393557601"/>
    <s v="16.43 per 1000 0-1 yr olds"/>
    <n v="16.43"/>
  </r>
  <r>
    <s v="E10000030_Modelled prevalence of children aged 0-1 in households with all 3 of so called 'toxic trio'_Number"/>
    <s v="E10000030"/>
    <x v="125"/>
    <s v="Single time point"/>
    <n v="2018"/>
    <s v="Children in at risk households with multiple vulnerabilities"/>
    <x v="0"/>
    <s v="Number"/>
    <n v="168.50400338150578"/>
    <n v="12975"/>
    <n v="12.98682106986557"/>
    <s v="12.99 per 1000 0-1 yr olds"/>
    <n v="12.99"/>
  </r>
  <r>
    <s v="E09000029_Modelled prevalence of children aged 0-1 in households with all 3 of so called 'toxic trio'_Number"/>
    <s v="E09000029"/>
    <x v="126"/>
    <s v="Single time point"/>
    <n v="2018"/>
    <s v="Children in at risk households with multiple vulnerabilities"/>
    <x v="0"/>
    <s v="Number"/>
    <n v="37.175446252593602"/>
    <n v="2549"/>
    <n v="14.584325716984543"/>
    <s v="14.58 per 1000 0-1 yr olds"/>
    <n v="14.58"/>
  </r>
  <r>
    <s v="E06000030_Modelled prevalence of children aged 0-1 in households with all 3 of so called 'toxic trio'_Number"/>
    <s v="E06000030"/>
    <x v="127"/>
    <s v="Single time point"/>
    <n v="2018"/>
    <s v="Children in at risk households with multiple vulnerabilities"/>
    <x v="0"/>
    <s v="Number"/>
    <n v="39.903955676026939"/>
    <n v="2785"/>
    <n v="14.32817079929154"/>
    <s v="14.33 per 1000 0-1 yr olds"/>
    <n v="14.33"/>
  </r>
  <r>
    <s v="E08000008_Modelled prevalence of children aged 0-1 in households with all 3 of so called 'toxic trio'_Number"/>
    <s v="E08000008"/>
    <x v="128"/>
    <s v="Single time point"/>
    <n v="2018"/>
    <s v="Children in at risk households with multiple vulnerabilities"/>
    <x v="0"/>
    <s v="Number"/>
    <n v="45.582555597415357"/>
    <n v="2787"/>
    <n v="16.355420020601134"/>
    <s v="16.36 per 1000 0-1 yr olds"/>
    <n v="16.36"/>
  </r>
  <r>
    <s v="E06000020_Modelled prevalence of children aged 0-1 in households with all 3 of so called 'toxic trio'_Number"/>
    <s v="E06000020"/>
    <x v="129"/>
    <s v="Single time point"/>
    <n v="2018"/>
    <s v="Children in at risk households with multiple vulnerabilities"/>
    <x v="0"/>
    <s v="Number"/>
    <n v="32.25974083195274"/>
    <n v="2075"/>
    <n v="15.54686305154349"/>
    <s v="15.55 per 1000 0-1 yr olds"/>
    <n v="15.55"/>
  </r>
  <r>
    <s v="E06000034_Modelled prevalence of children aged 0-1 in households with all 3 of so called 'toxic trio'_Number"/>
    <s v="E06000034"/>
    <x v="130"/>
    <s v="Single time point"/>
    <n v="2018"/>
    <s v="Children in at risk households with multiple vulnerabilities"/>
    <x v="0"/>
    <s v="Number"/>
    <n v="40.818496454268342"/>
    <n v="2544"/>
    <n v="16.045006467872774"/>
    <s v="16.05 per 1000 0-1 yr olds"/>
    <n v="16.05"/>
  </r>
  <r>
    <s v="E06000027_Modelled prevalence of children aged 0-1 in households with all 3 of so called 'toxic trio'_Number"/>
    <s v="E06000027"/>
    <x v="131"/>
    <s v="Single time point"/>
    <n v="2018"/>
    <s v="Children in at risk households with multiple vulnerabilities"/>
    <x v="0"/>
    <s v="Number"/>
    <n v="15.138824951551619"/>
    <n v="1247"/>
    <n v="12.140196432679726"/>
    <s v="12.14 per 1000 0-1 yr olds"/>
    <n v="12.14"/>
  </r>
  <r>
    <s v="E09000030_Modelled prevalence of children aged 0-1 in households with all 3 of so called 'toxic trio'_Number"/>
    <s v="E09000030"/>
    <x v="132"/>
    <s v="Single time point"/>
    <n v="2018"/>
    <s v="Children in at risk households with multiple vulnerabilities"/>
    <x v="0"/>
    <s v="Number"/>
    <n v="88.751407094995358"/>
    <n v="4529"/>
    <n v="19.596247978581442"/>
    <s v="19.6 per 1000 0-1 yr olds"/>
    <n v="19.600000000000001"/>
  </r>
  <r>
    <s v="E08000009_Modelled prevalence of children aged 0-1 in households with all 3 of so called 'toxic trio'_Number"/>
    <s v="E08000009"/>
    <x v="133"/>
    <s v="Single time point"/>
    <n v="2018"/>
    <s v="Children in at risk households with multiple vulnerabilities"/>
    <x v="0"/>
    <s v="Number"/>
    <n v="38.443577387304465"/>
    <n v="2669"/>
    <n v="14.403738249271063"/>
    <s v="14.4 per 1000 0-1 yr olds"/>
    <n v="14.4"/>
  </r>
  <r>
    <s v="E08000036_Modelled prevalence of children aged 0-1 in households with all 3 of so called 'toxic trio'_Number"/>
    <s v="E08000036"/>
    <x v="134"/>
    <s v="Single time point"/>
    <n v="2018"/>
    <s v="Children in at risk households with multiple vulnerabilities"/>
    <x v="0"/>
    <s v="Number"/>
    <n v="62.161156714092968"/>
    <n v="4108"/>
    <n v="15.131732403625357"/>
    <s v="15.13 per 1000 0-1 yr olds"/>
    <n v="15.13"/>
  </r>
  <r>
    <s v="E08000030_Modelled prevalence of children aged 0-1 in households with all 3 of so called 'toxic trio'_Number"/>
    <s v="E08000030"/>
    <x v="135"/>
    <s v="Single time point"/>
    <n v="2018"/>
    <s v="Children in at risk households with multiple vulnerabilities"/>
    <x v="0"/>
    <s v="Number"/>
    <n v="63.840253875223588"/>
    <n v="3892"/>
    <n v="16.402942927858064"/>
    <s v="16.4 per 1000 0-1 yr olds"/>
    <n v="16.399999999999999"/>
  </r>
  <r>
    <s v="E09000031_Modelled prevalence of children aged 0-1 in households with all 3 of so called 'toxic trio'_Number"/>
    <s v="E09000031"/>
    <x v="136"/>
    <s v="Single time point"/>
    <n v="2018"/>
    <s v="Children in at risk households with multiple vulnerabilities"/>
    <x v="0"/>
    <s v="Number"/>
    <n v="74.320799502481307"/>
    <n v="4448"/>
    <n v="16.708812837788063"/>
    <s v="16.71 per 1000 0-1 yr olds"/>
    <n v="16.71"/>
  </r>
  <r>
    <s v="E09000032_Modelled prevalence of children aged 0-1 in households with all 3 of so called 'toxic trio'_Number"/>
    <s v="E09000032"/>
    <x v="137"/>
    <s v="Single time point"/>
    <n v="2018"/>
    <s v="Children in at risk households with multiple vulnerabilities"/>
    <x v="0"/>
    <s v="Number"/>
    <n v="69.428495700220253"/>
    <n v="4567"/>
    <n v="15.202210575918603"/>
    <s v="15.2 per 1000 0-1 yr olds"/>
    <n v="15.2"/>
  </r>
  <r>
    <s v="E06000007_Modelled prevalence of children aged 0-1 in households with all 3 of so called 'toxic trio'_Number"/>
    <s v="E06000007"/>
    <x v="138"/>
    <s v="Single time point"/>
    <n v="2018"/>
    <s v="Children in at risk households with multiple vulnerabilities"/>
    <x v="0"/>
    <s v="Number"/>
    <n v="31.739205572957385"/>
    <n v="2229"/>
    <n v="14.23921290846002"/>
    <s v="14.24 per 1000 0-1 yr olds"/>
    <n v="14.24"/>
  </r>
  <r>
    <s v="E10000031_Modelled prevalence of children aged 0-1 in households with all 3 of so called 'toxic trio'_Number"/>
    <s v="E10000031"/>
    <x v="139"/>
    <s v="Single time point"/>
    <n v="2018"/>
    <s v="Children in at risk households with multiple vulnerabilities"/>
    <x v="0"/>
    <s v="Number"/>
    <n v="79.797772397455006"/>
    <n v="6079"/>
    <n v="13.126792629948184"/>
    <s v="13.13 per 1000 0-1 yr olds"/>
    <n v="13.13"/>
  </r>
  <r>
    <s v="E06000037_Modelled prevalence of children aged 0-1 in households with all 3 of so called 'toxic trio'_Number"/>
    <s v="E06000037"/>
    <x v="140"/>
    <s v="Single time point"/>
    <n v="2018"/>
    <s v="Children in at risk households with multiple vulnerabilities"/>
    <x v="0"/>
    <s v="Number"/>
    <n v="21.737100767237553"/>
    <n v="1693"/>
    <n v="12.839397972378945"/>
    <s v="12.84 per 1000 0-1 yr olds"/>
    <n v="12.84"/>
  </r>
  <r>
    <s v="E10000032_Modelled prevalence of children aged 0-1 in households with all 3 of so called 'toxic trio'_Number"/>
    <s v="E10000032"/>
    <x v="141"/>
    <s v="Single time point"/>
    <n v="2018"/>
    <s v="Children in at risk households with multiple vulnerabilities"/>
    <x v="0"/>
    <s v="Number"/>
    <n v="107.20277554932089"/>
    <n v="8578"/>
    <n v="12.497409133751562"/>
    <s v="12.5 per 1000 0-1 yr olds"/>
    <n v="12.5"/>
  </r>
  <r>
    <s v="E09000033_Modelled prevalence of children aged 0-1 in households with all 3 of so called 'toxic trio'_Number"/>
    <s v="E09000033"/>
    <x v="142"/>
    <s v="Single time point"/>
    <n v="2018"/>
    <s v="Children in at risk households with multiple vulnerabilities"/>
    <x v="0"/>
    <s v="Number"/>
    <n v="38.759767199847964"/>
    <n v="2589"/>
    <n v="14.970941367264567"/>
    <s v="14.97 per 1000 0-1 yr olds"/>
    <n v="14.97"/>
  </r>
  <r>
    <s v="E08000010_Modelled prevalence of children aged 0-1 in households with all 3 of so called 'toxic trio'_Number"/>
    <s v="E08000010"/>
    <x v="143"/>
    <s v="Single time point"/>
    <n v="2018"/>
    <s v="Children in at risk households with multiple vulnerabilities"/>
    <x v="0"/>
    <s v="Number"/>
    <n v="53.445931489862708"/>
    <n v="3565"/>
    <n v="14.991846140213944"/>
    <s v="14.99 per 1000 0-1 yr olds"/>
    <n v="14.99"/>
  </r>
  <r>
    <s v="E06000054_Modelled prevalence of children aged 0-1 in households with all 3 of so called 'toxic trio'_Number"/>
    <s v="E06000054"/>
    <x v="144"/>
    <s v="Single time point"/>
    <n v="2018"/>
    <s v="Children in at risk households with multiple vulnerabilities"/>
    <x v="0"/>
    <s v="Number"/>
    <n v="63.375007684504361"/>
    <n v="5003"/>
    <n v="12.667401096243127"/>
    <s v="12.67 per 1000 0-1 yr olds"/>
    <n v="12.67"/>
  </r>
  <r>
    <s v="E06000040_Modelled prevalence of children aged 0-1 in households with all 3 of so called 'toxic trio'_Number"/>
    <s v="E06000040"/>
    <x v="145"/>
    <s v="Single time point"/>
    <n v="2018"/>
    <s v="Children in at risk households with multiple vulnerabilities"/>
    <x v="0"/>
    <s v="Number"/>
    <n v="20.728567334733519"/>
    <n v="1648"/>
    <n v="12.578014159425679"/>
    <s v="12.58 per 1000 0-1 yr olds"/>
    <n v="12.58"/>
  </r>
  <r>
    <s v="E08000015_Modelled prevalence of children aged 0-1 in households with all 3 of so called 'toxic trio'_Number"/>
    <s v="E08000015"/>
    <x v="146"/>
    <s v="Single time point"/>
    <n v="2018"/>
    <s v="Children in at risk households with multiple vulnerabilities"/>
    <x v="0"/>
    <s v="Number"/>
    <n v="50.809831513066186"/>
    <n v="3335"/>
    <n v="15.235331788025842"/>
    <s v="15.24 per 1000 0-1 yr olds"/>
    <n v="15.24"/>
  </r>
  <r>
    <s v="E06000041_Modelled prevalence of children aged 0-1 in households with all 3 of so called 'toxic trio'_Number"/>
    <s v="E06000041"/>
    <x v="147"/>
    <s v="Single time point"/>
    <n v="2018"/>
    <s v="Children in at risk households with multiple vulnerabilities"/>
    <x v="0"/>
    <s v="Number"/>
    <n v="21.063824558463104"/>
    <n v="1714"/>
    <n v="12.289279205637751"/>
    <s v="12.29 per 1000 0-1 yr olds"/>
    <n v="12.29"/>
  </r>
  <r>
    <s v="E08000031_Modelled prevalence of children aged 0-1 in households with all 3 of so called 'toxic trio'_Number"/>
    <s v="E08000031"/>
    <x v="148"/>
    <s v="Single time point"/>
    <n v="2018"/>
    <s v="Children in at risk households with multiple vulnerabilities"/>
    <x v="0"/>
    <s v="Number"/>
    <n v="59.579865093802049"/>
    <n v="3481"/>
    <n v="17.115732575065227"/>
    <s v="17.12 per 1000 0-1 yr olds"/>
    <n v="17.12"/>
  </r>
  <r>
    <s v="E10000034_Modelled prevalence of children aged 0-1 in households with all 3 of so called 'toxic trio'_Number"/>
    <s v="E10000034"/>
    <x v="149"/>
    <s v="Single time point"/>
    <n v="2018"/>
    <s v="Children in at risk households with multiple vulnerabilities"/>
    <x v="0"/>
    <s v="Number"/>
    <n v="75.62086131382847"/>
    <n v="5832"/>
    <n v="12.966540005800493"/>
    <s v="12.97 per 1000 0-1 yr olds"/>
    <n v="12.97"/>
  </r>
  <r>
    <s v="E06000014_Modelled prevalence of children aged 0-1 in households with all 3 of so called 'toxic trio'_Number"/>
    <s v="E06000014"/>
    <x v="150"/>
    <s v="Single time point"/>
    <n v="2018"/>
    <s v="Children in at risk households with multiple vulnerabilities"/>
    <x v="0"/>
    <s v="Number"/>
    <n v="27.574283988394072"/>
    <n v="1848"/>
    <n v="14.921149344369088"/>
    <s v="14.92 per 1000 0-1 yr olds"/>
    <n v="14.92"/>
  </r>
  <r>
    <s v="NA_Modelled prevalence of children aged 0-1 in households with all 3 of so called 'toxic trio'_Number"/>
    <s v="NA"/>
    <x v="151"/>
    <s v="Single time point"/>
    <n v="2018"/>
    <s v="Children in at risk households with multiple vulnerabilities"/>
    <x v="0"/>
    <s v="Number"/>
    <n v="8098.0889490222935"/>
    <n v="637834"/>
    <n v="12.696232795715332"/>
    <s v="12.7 per 1000 0-1 yr olds"/>
    <n v="12.7"/>
  </r>
  <r>
    <s v="E09000002_Modelled prevalence of children aged 0-1 in households with any of so called 'toxic trio'_Number"/>
    <s v="E09000002"/>
    <x v="0"/>
    <s v="Single time point"/>
    <n v="2018"/>
    <s v="Children in at risk households with multiple vulnerabilities"/>
    <x v="1"/>
    <s v="Number"/>
    <n v="723.0277911276994"/>
    <n v="3819"/>
    <n v="189.32385208894982"/>
    <s v="189.32 per 1000 0-1 yr olds"/>
    <n v="189.32"/>
  </r>
  <r>
    <s v="E09000003_Modelled prevalence of children aged 0-1 in households with any of so called 'toxic trio'_Number"/>
    <s v="E09000003"/>
    <x v="1"/>
    <s v="Single time point"/>
    <n v="2018"/>
    <s v="Children in at risk households with multiple vulnerabilities"/>
    <x v="1"/>
    <s v="Number"/>
    <n v="849.2140018410621"/>
    <n v="5250"/>
    <n v="161.75504796972612"/>
    <s v="161.76 per 1000 0-1 yr olds"/>
    <n v="161.76"/>
  </r>
  <r>
    <s v="E08000016_Modelled prevalence of children aged 0-1 in households with any of so called 'toxic trio'_Number"/>
    <s v="E08000016"/>
    <x v="2"/>
    <s v="Single time point"/>
    <n v="2018"/>
    <s v="Children in at risk households with multiple vulnerabilities"/>
    <x v="1"/>
    <s v="Number"/>
    <n v="450.60399665000222"/>
    <n v="2754"/>
    <n v="163.6180089506181"/>
    <s v="163.62 per 1000 0-1 yr olds"/>
    <n v="163.62"/>
  </r>
  <r>
    <s v="E06000022_Modelled prevalence of children aged 0-1 in households with any of so called 'toxic trio'_Number"/>
    <s v="E06000022"/>
    <x v="3"/>
    <s v="Single time point"/>
    <n v="2018"/>
    <s v="Children in at risk households with multiple vulnerabilities"/>
    <x v="1"/>
    <s v="Number"/>
    <n v="274.18985639787724"/>
    <n v="1742"/>
    <n v="157.39945832254719"/>
    <s v="157.4 per 1000 0-1 yr olds"/>
    <n v="157.4"/>
  </r>
  <r>
    <s v="E06000055_Modelled prevalence of children aged 0-1 in households with any of so called 'toxic trio'_Number"/>
    <s v="E06000055"/>
    <x v="4"/>
    <s v="Single time point"/>
    <n v="2018"/>
    <s v="Children in at risk households with multiple vulnerabilities"/>
    <x v="1"/>
    <s v="Number"/>
    <n v="357.61838351266056"/>
    <n v="2310"/>
    <n v="154.81315303578381"/>
    <s v="154.81 per 1000 0-1 yr olds"/>
    <n v="154.81"/>
  </r>
  <r>
    <s v="E09000004_Modelled prevalence of children aged 0-1 in households with any of so called 'toxic trio'_Number"/>
    <s v="E09000004"/>
    <x v="5"/>
    <s v="Single time point"/>
    <n v="2018"/>
    <s v="Children in at risk households with multiple vulnerabilities"/>
    <x v="1"/>
    <s v="Number"/>
    <n v="506.98249650200029"/>
    <n v="3133"/>
    <n v="161.82013932397075"/>
    <s v="161.82 per 1000 0-1 yr olds"/>
    <n v="161.82"/>
  </r>
  <r>
    <s v="E08000025_Modelled prevalence of children aged 0-1 in households with any of so called 'toxic trio'_Number"/>
    <s v="E08000025"/>
    <x v="6"/>
    <s v="Single time point"/>
    <n v="2018"/>
    <s v="Children in at risk households with multiple vulnerabilities"/>
    <x v="1"/>
    <s v="Number"/>
    <n v="2873.4507453296483"/>
    <n v="16082"/>
    <n v="178.6749624007989"/>
    <s v="178.67 per 1000 0-1 yr olds"/>
    <n v="178.67"/>
  </r>
  <r>
    <s v="E06000008_Modelled prevalence of children aged 0-1 in households with any of so called 'toxic trio'_Number"/>
    <s v="E06000008"/>
    <x v="7"/>
    <s v="Single time point"/>
    <n v="2018"/>
    <s v="Children in at risk households with multiple vulnerabilities"/>
    <x v="1"/>
    <s v="Number"/>
    <n v="349.05454792255796"/>
    <n v="1998"/>
    <n v="174.70197593721619"/>
    <s v="174.7 per 1000 0-1 yr olds"/>
    <n v="174.7"/>
  </r>
  <r>
    <s v="E06000009_Modelled prevalence of children aged 0-1 in households with any of so called 'toxic trio'_Number"/>
    <s v="E06000009"/>
    <x v="8"/>
    <s v="Single time point"/>
    <n v="2018"/>
    <s v="Children in at risk households with multiple vulnerabilities"/>
    <x v="1"/>
    <s v="Number"/>
    <n v="332.14432321727821"/>
    <n v="1627"/>
    <n v="204.14525090183051"/>
    <s v="204.15 per 1000 0-1 yr olds"/>
    <n v="204.15"/>
  </r>
  <r>
    <s v="E08000001_Modelled prevalence of children aged 0-1 in households with any of so called 'toxic trio'_Number"/>
    <s v="E08000001"/>
    <x v="9"/>
    <s v="Single time point"/>
    <n v="2018"/>
    <s v="Children in at risk households with multiple vulnerabilities"/>
    <x v="1"/>
    <s v="Number"/>
    <n v="638.4203528157459"/>
    <n v="3609"/>
    <n v="176.89674503068602"/>
    <s v="176.9 per 1000 0-1 yr olds"/>
    <n v="176.9"/>
  </r>
  <r>
    <s v="E06000028_Modelled prevalence of children aged 0-1 in households with any of so called 'toxic trio'_Number"/>
    <s v="E06000028"/>
    <x v="10"/>
    <s v="Single time point"/>
    <n v="2018"/>
    <s v="Children in at risk households with multiple vulnerabilities"/>
    <x v="1"/>
    <s v="Number"/>
    <n v="329.39226887414503"/>
    <n v="1996"/>
    <n v="165.0261868106939"/>
    <s v="165.03 per 1000 0-1 yr olds"/>
    <n v="165.03"/>
  </r>
  <r>
    <s v="E06000036_Modelled prevalence of children aged 0-1 in households with any of so called 'toxic trio'_Number"/>
    <s v="E06000036"/>
    <x v="11"/>
    <s v="Single time point"/>
    <n v="2018"/>
    <s v="Children in at risk households with multiple vulnerabilities"/>
    <x v="1"/>
    <s v="Number"/>
    <n v="210.36698744741071"/>
    <n v="1442"/>
    <n v="145.88556688447343"/>
    <s v="145.89 per 1000 0-1 yr olds"/>
    <n v="145.88999999999999"/>
  </r>
  <r>
    <s v="E08000032_Modelled prevalence of children aged 0-1 in households with any of so called 'toxic trio'_Number"/>
    <s v="E08000032"/>
    <x v="12"/>
    <s v="Single time point"/>
    <n v="2018"/>
    <s v="Children in at risk households with multiple vulnerabilities"/>
    <x v="1"/>
    <s v="Number"/>
    <n v="1247.3308521497174"/>
    <n v="7373"/>
    <n v="169.17548516882104"/>
    <s v="169.18 per 1000 0-1 yr olds"/>
    <n v="169.18"/>
  </r>
  <r>
    <s v="E09000005_Modelled prevalence of children aged 0-1 in households with any of so called 'toxic trio'_Number"/>
    <s v="E09000005"/>
    <x v="13"/>
    <s v="Single time point"/>
    <n v="2018"/>
    <s v="Children in at risk households with multiple vulnerabilities"/>
    <x v="1"/>
    <s v="Number"/>
    <n v="928.53574876502"/>
    <n v="4825"/>
    <n v="192.44264223109224"/>
    <s v="192.44 per 1000 0-1 yr olds"/>
    <n v="192.44"/>
  </r>
  <r>
    <s v="E06000043_Modelled prevalence of children aged 0-1 in households with any of so called 'toxic trio'_Number"/>
    <s v="E06000043"/>
    <x v="14"/>
    <s v="Single time point"/>
    <n v="2018"/>
    <s v="Children in at risk households with multiple vulnerabilities"/>
    <x v="1"/>
    <s v="Number"/>
    <n v="458.83304517482333"/>
    <n v="2611"/>
    <n v="175.73077180192391"/>
    <s v="175.73 per 1000 0-1 yr olds"/>
    <n v="175.73"/>
  </r>
  <r>
    <s v="E06000023_Modelled prevalence of children aged 0-1 in households with any of so called 'toxic trio'_Number"/>
    <s v="E06000023"/>
    <x v="15"/>
    <s v="Single time point"/>
    <n v="2018"/>
    <s v="Children in at risk households with multiple vulnerabilities"/>
    <x v="1"/>
    <s v="Number"/>
    <n v="1045.4605074635285"/>
    <n v="5728"/>
    <n v="182.51754669405176"/>
    <s v="182.52 per 1000 0-1 yr olds"/>
    <n v="182.52"/>
  </r>
  <r>
    <s v="E09000006_Modelled prevalence of children aged 0-1 in households with any of so called 'toxic trio'_Number"/>
    <s v="E09000006"/>
    <x v="16"/>
    <s v="Single time point"/>
    <n v="2018"/>
    <s v="Children in at risk households with multiple vulnerabilities"/>
    <x v="1"/>
    <s v="Number"/>
    <n v="652.9617863503662"/>
    <n v="4232"/>
    <n v="154.29153741738332"/>
    <s v="154.29 per 1000 0-1 yr olds"/>
    <n v="154.29"/>
  </r>
  <r>
    <s v="E10000002_Modelled prevalence of children aged 0-1 in households with any of so called 'toxic trio'_Number"/>
    <s v="E10000002"/>
    <x v="17"/>
    <s v="Single time point"/>
    <n v="2018"/>
    <s v="Children in at risk households with multiple vulnerabilities"/>
    <x v="1"/>
    <s v="Number"/>
    <n v="812.86619414617746"/>
    <n v="6048"/>
    <n v="134.40247919083623"/>
    <s v="134.4 per 1000 0-1 yr olds"/>
    <n v="134.4"/>
  </r>
  <r>
    <s v="E08000002_Modelled prevalence of children aged 0-1 in households with any of so called 'toxic trio'_Number"/>
    <s v="E08000002"/>
    <x v="18"/>
    <s v="Single time point"/>
    <n v="2018"/>
    <s v="Children in at risk households with multiple vulnerabilities"/>
    <x v="1"/>
    <s v="Number"/>
    <n v="371.03288101067636"/>
    <n v="2197"/>
    <n v="168.88160264482309"/>
    <s v="168.88 per 1000 0-1 yr olds"/>
    <n v="168.88"/>
  </r>
  <r>
    <s v="E08000033_Modelled prevalence of children aged 0-1 in households with any of so called 'toxic trio'_Number"/>
    <s v="E08000033"/>
    <x v="19"/>
    <s v="Single time point"/>
    <n v="2018"/>
    <s v="Children in at risk households with multiple vulnerabilities"/>
    <x v="1"/>
    <s v="Number"/>
    <n v="388.93121354728532"/>
    <n v="2340"/>
    <n v="166.2099203193527"/>
    <s v="166.21 per 1000 0-1 yr olds"/>
    <n v="166.21"/>
  </r>
  <r>
    <s v="E10000003_Modelled prevalence of children aged 0-1 in households with any of so called 'toxic trio'_Number"/>
    <s v="E10000003"/>
    <x v="20"/>
    <s v="Single time point"/>
    <n v="2018"/>
    <s v="Children in at risk households with multiple vulnerabilities"/>
    <x v="1"/>
    <s v="Number"/>
    <n v="1045.5098076315664"/>
    <n v="6952"/>
    <n v="150.38978820937376"/>
    <s v="150.39 per 1000 0-1 yr olds"/>
    <n v="150.38999999999999"/>
  </r>
  <r>
    <s v="E09000007_Modelled prevalence of children aged 0-1 in households with any of so called 'toxic trio'_Number"/>
    <s v="E09000007"/>
    <x v="21"/>
    <s v="Single time point"/>
    <n v="2018"/>
    <s v="Children in at risk households with multiple vulnerabilities"/>
    <x v="1"/>
    <s v="Number"/>
    <n v="499.66120131492988"/>
    <n v="2541"/>
    <n v="196.63959122980319"/>
    <s v="196.64 per 1000 0-1 yr olds"/>
    <n v="196.64"/>
  </r>
  <r>
    <s v="E06000056_Modelled prevalence of children aged 0-1 in households with any of so called 'toxic trio'_Number"/>
    <s v="E06000056"/>
    <x v="22"/>
    <s v="Single time point"/>
    <n v="2018"/>
    <s v="Children in at risk households with multiple vulnerabilities"/>
    <x v="1"/>
    <s v="Number"/>
    <n v="483.83944931689462"/>
    <n v="3291"/>
    <n v="147.01897578757053"/>
    <s v="147.02 per 1000 0-1 yr olds"/>
    <n v="147.02000000000001"/>
  </r>
  <r>
    <s v="E06000049_Modelled prevalence of children aged 0-1 in households with any of so called 'toxic trio'_Number"/>
    <s v="E06000049"/>
    <x v="23"/>
    <s v="Single time point"/>
    <n v="2018"/>
    <s v="Children in at risk households with multiple vulnerabilities"/>
    <x v="1"/>
    <s v="Number"/>
    <n v="582.63645575704197"/>
    <n v="3921"/>
    <n v="148.59384232518286"/>
    <s v="148.59 per 1000 0-1 yr olds"/>
    <n v="148.59"/>
  </r>
  <r>
    <s v="E06000050_Modelled prevalence of children aged 0-1 in households with any of so called 'toxic trio'_Number"/>
    <s v="E06000050"/>
    <x v="24"/>
    <s v="Single time point"/>
    <n v="2018"/>
    <s v="Children in at risk households with multiple vulnerabilities"/>
    <x v="1"/>
    <s v="Number"/>
    <n v="549.69995225577952"/>
    <n v="3487"/>
    <n v="157.64265909256653"/>
    <s v="157.64 per 1000 0-1 yr olds"/>
    <n v="157.63999999999999"/>
  </r>
  <r>
    <s v="E09000001_Modelled prevalence of children aged 0-1 in households with any of so called 'toxic trio'_Number"/>
    <s v="E09000001"/>
    <x v="25"/>
    <s v="Single time point"/>
    <n v="2018"/>
    <s v="Children in at risk households with multiple vulnerabilities"/>
    <x v="1"/>
    <s v="Number"/>
    <n v="12.615465615773839"/>
    <n v="73"/>
    <n v="172.81459747635398"/>
    <s v="172.81 per 1000 0-1 yr olds"/>
    <n v="172.81"/>
  </r>
  <r>
    <s v="E06000052_Modelled prevalence of children aged 0-1 in households with any of so called 'toxic trio'_Number"/>
    <s v="E06000052"/>
    <x v="26"/>
    <s v="Single time point"/>
    <n v="2018"/>
    <s v="Children in at risk households with multiple vulnerabilities"/>
    <x v="1"/>
    <s v="Number"/>
    <n v="786.57662995859482"/>
    <n v="5246"/>
    <n v="149.93835874163074"/>
    <s v="149.94 per 1000 0-1 yr olds"/>
    <n v="149.94"/>
  </r>
  <r>
    <s v="E08000026_Modelled prevalence of children aged 0-1 in households with any of so called 'toxic trio'_Number"/>
    <s v="E08000026"/>
    <x v="27"/>
    <s v="Single time point"/>
    <n v="2018"/>
    <s v="Children in at risk households with multiple vulnerabilities"/>
    <x v="1"/>
    <s v="Number"/>
    <n v="777.64352171384201"/>
    <n v="4431"/>
    <n v="175.50068194850869"/>
    <s v="175.5 per 1000 0-1 yr olds"/>
    <n v="175.5"/>
  </r>
  <r>
    <s v="E09000008_Modelled prevalence of children aged 0-1 in households with any of so called 'toxic trio'_Number"/>
    <s v="E09000008"/>
    <x v="28"/>
    <s v="Single time point"/>
    <n v="2018"/>
    <s v="Children in at risk households with multiple vulnerabilities"/>
    <x v="1"/>
    <s v="Number"/>
    <n v="996.1716694370682"/>
    <n v="5591"/>
    <n v="178.17414942533864"/>
    <s v="178.17 per 1000 0-1 yr olds"/>
    <n v="178.17"/>
  </r>
  <r>
    <s v="E10000006_Modelled prevalence of children aged 0-1 in households with any of so called 'toxic trio'_Number"/>
    <s v="E10000006"/>
    <x v="29"/>
    <s v="Single time point"/>
    <n v="2018"/>
    <s v="Children in at risk households with multiple vulnerabilities"/>
    <x v="1"/>
    <s v="Number"/>
    <n v="667.28020080083468"/>
    <n v="4366"/>
    <n v="152.83559340376425"/>
    <s v="152.84 per 1000 0-1 yr olds"/>
    <n v="152.84"/>
  </r>
  <r>
    <s v="E06000005_Modelled prevalence of children aged 0-1 in households with any of so called 'toxic trio'_Number"/>
    <s v="E06000005"/>
    <x v="30"/>
    <s v="Single time point"/>
    <n v="2018"/>
    <s v="Children in at risk households with multiple vulnerabilities"/>
    <x v="1"/>
    <s v="Number"/>
    <n v="186.48238946368062"/>
    <n v="1134"/>
    <n v="164.44655155527391"/>
    <s v="164.45 per 1000 0-1 yr olds"/>
    <n v="164.45"/>
  </r>
  <r>
    <s v="E06000015_Modelled prevalence of children aged 0-1 in households with any of so called 'toxic trio'_Number"/>
    <s v="E06000015"/>
    <x v="31"/>
    <s v="Single time point"/>
    <n v="2018"/>
    <s v="Children in at risk households with multiple vulnerabilities"/>
    <x v="1"/>
    <s v="Number"/>
    <n v="534.54857532807318"/>
    <n v="3169"/>
    <n v="168.68052235029131"/>
    <s v="168.68 per 1000 0-1 yr olds"/>
    <n v="168.68"/>
  </r>
  <r>
    <s v="E10000007_Modelled prevalence of children aged 0-1 in households with any of so called 'toxic trio'_Number"/>
    <s v="E10000007"/>
    <x v="32"/>
    <s v="Single time point"/>
    <n v="2018"/>
    <s v="Children in at risk households with multiple vulnerabilities"/>
    <x v="1"/>
    <s v="Number"/>
    <n v="1104.4210503715974"/>
    <n v="7585"/>
    <n v="145.60593940297923"/>
    <s v="145.61 per 1000 0-1 yr olds"/>
    <n v="145.61000000000001"/>
  </r>
  <r>
    <s v="E10000008_Modelled prevalence of children aged 0-1 in households with any of so called 'toxic trio'_Number"/>
    <s v="E10000008"/>
    <x v="33"/>
    <s v="Single time point"/>
    <n v="2018"/>
    <s v="Children in at risk households with multiple vulnerabilities"/>
    <x v="1"/>
    <s v="Number"/>
    <n v="1010.0505269775873"/>
    <n v="6781"/>
    <n v="148.95303450487944"/>
    <s v="148.95 per 1000 0-1 yr olds"/>
    <n v="148.94999999999999"/>
  </r>
  <r>
    <s v="E08000017_Modelled prevalence of children aged 0-1 in households with any of so called 'toxic trio'_Number"/>
    <s v="E08000017"/>
    <x v="34"/>
    <s v="Single time point"/>
    <n v="2018"/>
    <s v="Children in at risk households with multiple vulnerabilities"/>
    <x v="1"/>
    <s v="Number"/>
    <n v="578.11864178315739"/>
    <n v="3518"/>
    <n v="164.33162074563882"/>
    <s v="164.33 per 1000 0-1 yr olds"/>
    <n v="164.33"/>
  </r>
  <r>
    <s v="E10000009_Modelled prevalence of children aged 0-1 in households with any of so called 'toxic trio'_Number"/>
    <s v="E10000009"/>
    <x v="35"/>
    <s v="Single time point"/>
    <n v="2018"/>
    <s v="Children in at risk households with multiple vulnerabilities"/>
    <x v="1"/>
    <s v="Number"/>
    <n v="464.37388389425809"/>
    <n v="3260"/>
    <n v="142.44597665468041"/>
    <s v="142.45 per 1000 0-1 yr olds"/>
    <n v="142.44999999999999"/>
  </r>
  <r>
    <s v="E08000027_Modelled prevalence of children aged 0-1 in households with any of so called 'toxic trio'_Number"/>
    <s v="E08000027"/>
    <x v="36"/>
    <s v="Single time point"/>
    <n v="2018"/>
    <s v="Children in at risk households with multiple vulnerabilities"/>
    <x v="1"/>
    <s v="Number"/>
    <n v="564.08498317934971"/>
    <n v="3702"/>
    <n v="152.37303705546992"/>
    <s v="152.37 per 1000 0-1 yr olds"/>
    <n v="152.37"/>
  </r>
  <r>
    <s v="E06000047_Modelled prevalence of children aged 0-1 in households with any of so called 'toxic trio'_Number"/>
    <s v="E06000047"/>
    <x v="37"/>
    <s v="Single time point"/>
    <n v="2018"/>
    <s v="Children in at risk households with multiple vulnerabilities"/>
    <x v="1"/>
    <s v="Number"/>
    <n v="831.76900847611762"/>
    <n v="4989"/>
    <n v="166.72058698659404"/>
    <s v="166.72 per 1000 0-1 yr olds"/>
    <n v="166.72"/>
  </r>
  <r>
    <s v="E09000009_Modelled prevalence of children aged 0-1 in households with any of so called 'toxic trio'_Number"/>
    <s v="E09000009"/>
    <x v="38"/>
    <s v="Single time point"/>
    <n v="2018"/>
    <s v="Children in at risk households with multiple vulnerabilities"/>
    <x v="1"/>
    <s v="Number"/>
    <n v="849.12623054621031"/>
    <n v="4807"/>
    <n v="176.64369264535267"/>
    <s v="176.64 per 1000 0-1 yr olds"/>
    <n v="176.64"/>
  </r>
  <r>
    <s v="E06000011_Modelled prevalence of children aged 0-1 in households with any of so called 'toxic trio'_Number"/>
    <s v="E06000011"/>
    <x v="39"/>
    <s v="Single time point"/>
    <n v="2018"/>
    <s v="Children in at risk households with multiple vulnerabilities"/>
    <x v="1"/>
    <s v="Number"/>
    <n v="406.89111903920769"/>
    <n v="2830"/>
    <n v="143.77778057922532"/>
    <s v="143.78 per 1000 0-1 yr olds"/>
    <n v="143.78"/>
  </r>
  <r>
    <s v="E10000011_Modelled prevalence of children aged 0-1 in households with any of so called 'toxic trio'_Number"/>
    <s v="E10000011"/>
    <x v="40"/>
    <s v="Single time point"/>
    <n v="2018"/>
    <s v="Children in at risk households with multiple vulnerabilities"/>
    <x v="1"/>
    <s v="Number"/>
    <n v="737.14862072563312"/>
    <n v="5005"/>
    <n v="147.28244170342319"/>
    <s v="147.28 per 1000 0-1 yr olds"/>
    <n v="147.28"/>
  </r>
  <r>
    <s v="E09000010_Modelled prevalence of children aged 0-1 in households with any of so called 'toxic trio'_Number"/>
    <s v="E09000010"/>
    <x v="41"/>
    <s v="Single time point"/>
    <n v="2018"/>
    <s v="Children in at risk households with multiple vulnerabilities"/>
    <x v="1"/>
    <s v="Number"/>
    <n v="844.88211178911763"/>
    <n v="4739"/>
    <n v="178.28278366514405"/>
    <s v="178.28 per 1000 0-1 yr olds"/>
    <n v="178.28"/>
  </r>
  <r>
    <s v="E10000012_Modelled prevalence of children aged 0-1 in households with any of so called 'toxic trio'_Number"/>
    <s v="E10000012"/>
    <x v="42"/>
    <s v="Single time point"/>
    <n v="2018"/>
    <s v="Children in at risk households with multiple vulnerabilities"/>
    <x v="1"/>
    <s v="Number"/>
    <n v="2506.9442035614029"/>
    <n v="16488"/>
    <n v="152.04659167645579"/>
    <s v="152.05 per 1000 0-1 yr olds"/>
    <n v="152.05000000000001"/>
  </r>
  <r>
    <s v="E08000020_Modelled prevalence of children aged 0-1 in households with any of so called 'toxic trio'_Number"/>
    <s v="E08000020"/>
    <x v="43"/>
    <s v="Single time point"/>
    <n v="2018"/>
    <s v="Children in at risk households with multiple vulnerabilities"/>
    <x v="1"/>
    <s v="Number"/>
    <n v="355.93611057950545"/>
    <n v="2019"/>
    <n v="176.29326923204826"/>
    <s v="176.29 per 1000 0-1 yr olds"/>
    <n v="176.29"/>
  </r>
  <r>
    <s v="E10000013_Modelled prevalence of children aged 0-1 in households with any of so called 'toxic trio'_Number"/>
    <s v="E10000013"/>
    <x v="44"/>
    <s v="Single time point"/>
    <n v="2018"/>
    <s v="Children in at risk households with multiple vulnerabilities"/>
    <x v="1"/>
    <s v="Number"/>
    <n v="952.68411449663938"/>
    <n v="6595"/>
    <n v="144.45551394945252"/>
    <s v="144.46 per 1000 0-1 yr olds"/>
    <n v="144.46"/>
  </r>
  <r>
    <s v="E09000011_Modelled prevalence of children aged 0-1 in households with any of so called 'toxic trio'_Number"/>
    <s v="E09000011"/>
    <x v="45"/>
    <s v="Single time point"/>
    <n v="2018"/>
    <s v="Children in at risk households with multiple vulnerabilities"/>
    <x v="1"/>
    <s v="Number"/>
    <n v="833.84600663652748"/>
    <n v="4393"/>
    <n v="189.81243037480706"/>
    <s v="189.81 per 1000 0-1 yr olds"/>
    <n v="189.81"/>
  </r>
  <r>
    <s v="E09000012_Modelled prevalence of children aged 0-1 in households with any of so called 'toxic trio'_Number"/>
    <s v="E09000012"/>
    <x v="46"/>
    <s v="Single time point"/>
    <n v="2018"/>
    <s v="Children in at risk households with multiple vulnerabilities"/>
    <x v="1"/>
    <s v="Number"/>
    <n v="940.49182175509191"/>
    <n v="4211"/>
    <n v="223.34168172763995"/>
    <s v="223.34 per 1000 0-1 yr olds"/>
    <n v="223.34"/>
  </r>
  <r>
    <s v="E06000006_Modelled prevalence of children aged 0-1 in households with any of so called 'toxic trio'_Number"/>
    <s v="E06000006"/>
    <x v="47"/>
    <s v="Single time point"/>
    <n v="2018"/>
    <s v="Children in at risk households with multiple vulnerabilities"/>
    <x v="1"/>
    <s v="Number"/>
    <n v="266.91311572697856"/>
    <n v="1451"/>
    <n v="183.95114798551245"/>
    <s v="183.95 per 1000 0-1 yr olds"/>
    <n v="183.95"/>
  </r>
  <r>
    <s v="E09000013_Modelled prevalence of children aged 0-1 in households with any of so called 'toxic trio'_Number"/>
    <s v="E09000013"/>
    <x v="48"/>
    <s v="Single time point"/>
    <n v="2018"/>
    <s v="Children in at risk households with multiple vulnerabilities"/>
    <x v="1"/>
    <s v="Number"/>
    <n v="457.96807294021397"/>
    <n v="2319"/>
    <n v="197.48515435110565"/>
    <s v="197.49 per 1000 0-1 yr olds"/>
    <n v="197.49"/>
  </r>
  <r>
    <s v="E10000014_Modelled prevalence of children aged 0-1 in households with any of so called 'toxic trio'_Number"/>
    <s v="E10000014"/>
    <x v="49"/>
    <s v="Single time point"/>
    <n v="2018"/>
    <s v="Children in at risk households with multiple vulnerabilities"/>
    <x v="1"/>
    <s v="Number"/>
    <n v="1927.1923338844549"/>
    <n v="13542"/>
    <n v="142.3122385086734"/>
    <s v="142.31 per 1000 0-1 yr olds"/>
    <n v="142.31"/>
  </r>
  <r>
    <s v="E09000014_Modelled prevalence of children aged 0-1 in households with any of so called 'toxic trio'_Number"/>
    <s v="E09000014"/>
    <x v="50"/>
    <s v="Single time point"/>
    <n v="2018"/>
    <s v="Children in at risk households with multiple vulnerabilities"/>
    <x v="1"/>
    <s v="Number"/>
    <n v="748.38675781880181"/>
    <n v="3767"/>
    <n v="198.66916852105172"/>
    <s v="198.67 per 1000 0-1 yr olds"/>
    <n v="198.67"/>
  </r>
  <r>
    <s v="E09000015_Modelled prevalence of children aged 0-1 in households with any of so called 'toxic trio'_Number"/>
    <s v="E09000015"/>
    <x v="51"/>
    <s v="Single time point"/>
    <n v="2018"/>
    <s v="Children in at risk households with multiple vulnerabilities"/>
    <x v="1"/>
    <s v="Number"/>
    <n v="557.64338158182954"/>
    <n v="3577"/>
    <n v="155.89694760464903"/>
    <s v="155.9 per 1000 0-1 yr olds"/>
    <n v="155.9"/>
  </r>
  <r>
    <s v="E06000001_Modelled prevalence of children aged 0-1 in households with any of so called 'toxic trio'_Number"/>
    <s v="E06000001"/>
    <x v="52"/>
    <s v="Single time point"/>
    <n v="2018"/>
    <s v="Children in at risk households with multiple vulnerabilities"/>
    <x v="1"/>
    <s v="Number"/>
    <n v="182.33557889076508"/>
    <n v="999"/>
    <n v="182.51809698775284"/>
    <s v="182.52 per 1000 0-1 yr olds"/>
    <n v="182.52"/>
  </r>
  <r>
    <s v="E09000016_Modelled prevalence of children aged 0-1 in households with any of so called 'toxic trio'_Number"/>
    <s v="E09000016"/>
    <x v="53"/>
    <s v="Single time point"/>
    <n v="2018"/>
    <s v="Children in at risk households with multiple vulnerabilities"/>
    <x v="1"/>
    <s v="Number"/>
    <n v="542.4487845799963"/>
    <n v="3365"/>
    <n v="161.2032049271906"/>
    <s v="161.2 per 1000 0-1 yr olds"/>
    <n v="161.19999999999999"/>
  </r>
  <r>
    <s v="E06000019_Modelled prevalence of children aged 0-1 in households with any of so called 'toxic trio'_Number"/>
    <s v="E06000019"/>
    <x v="54"/>
    <s v="Single time point"/>
    <n v="2018"/>
    <s v="Children in at risk households with multiple vulnerabilities"/>
    <x v="1"/>
    <s v="Number"/>
    <n v="248.55144997641651"/>
    <n v="1777"/>
    <n v="139.87138434238409"/>
    <s v="139.87 per 1000 0-1 yr olds"/>
    <n v="139.87"/>
  </r>
  <r>
    <s v="E10000015_Modelled prevalence of children aged 0-1 in households with any of so called 'toxic trio'_Number"/>
    <s v="E10000015"/>
    <x v="55"/>
    <s v="Single time point"/>
    <n v="2018"/>
    <s v="Children in at risk households with multiple vulnerabilities"/>
    <x v="1"/>
    <s v="Number"/>
    <n v="2179.1786130986329"/>
    <n v="14155"/>
    <n v="153.95115599425171"/>
    <s v="153.95 per 1000 0-1 yr olds"/>
    <n v="153.94999999999999"/>
  </r>
  <r>
    <s v="E09000017_Modelled prevalence of children aged 0-1 in households with any of so called 'toxic trio'_Number"/>
    <s v="E09000017"/>
    <x v="56"/>
    <s v="Single time point"/>
    <n v="2018"/>
    <s v="Children in at risk households with multiple vulnerabilities"/>
    <x v="1"/>
    <s v="Number"/>
    <n v="734.08436303762892"/>
    <n v="4372"/>
    <n v="167.90584698939361"/>
    <s v="167.91 per 1000 0-1 yr olds"/>
    <n v="167.91"/>
  </r>
  <r>
    <s v="E09000018_Modelled prevalence of children aged 0-1 in households with any of so called 'toxic trio'_Number"/>
    <s v="E09000018"/>
    <x v="57"/>
    <s v="Single time point"/>
    <n v="2018"/>
    <s v="Children in at risk households with multiple vulnerabilities"/>
    <x v="1"/>
    <s v="Number"/>
    <n v="681.36244672177565"/>
    <n v="3987"/>
    <n v="170.89602375765631"/>
    <s v="170.9 per 1000 0-1 yr olds"/>
    <n v="170.9"/>
  </r>
  <r>
    <s v="E06000046_Modelled prevalence of children aged 0-1 in households with any of so called 'toxic trio'_Number"/>
    <s v="E06000046"/>
    <x v="58"/>
    <s v="Single time point"/>
    <n v="2018"/>
    <s v="Children in at risk households with multiple vulnerabilities"/>
    <x v="1"/>
    <s v="Number"/>
    <n v="172.97400083763074"/>
    <n v="1144"/>
    <n v="151.20104968324367"/>
    <s v="151.2 per 1000 0-1 yr olds"/>
    <n v="151.19999999999999"/>
  </r>
  <r>
    <s v="E09000019_Modelled prevalence of children aged 0-1 in households with any of so called 'toxic trio'_Number"/>
    <s v="E09000019"/>
    <x v="59"/>
    <s v="Single time point"/>
    <n v="2018"/>
    <s v="Children in at risk households with multiple vulnerabilities"/>
    <x v="1"/>
    <s v="Number"/>
    <n v="599.25557238512863"/>
    <n v="2727"/>
    <n v="219.74901810969146"/>
    <s v="219.75 per 1000 0-1 yr olds"/>
    <n v="219.75"/>
  </r>
  <r>
    <s v="E09000020_Modelled prevalence of children aged 0-1 in households with any of so called 'toxic trio'_Number"/>
    <s v="E09000020"/>
    <x v="60"/>
    <s v="Single time point"/>
    <n v="2018"/>
    <s v="Children in at risk households with multiple vulnerabilities"/>
    <x v="1"/>
    <s v="Number"/>
    <n v="279.33746166182635"/>
    <n v="1568"/>
    <n v="178.14889136596068"/>
    <s v="178.15 per 1000 0-1 yr olds"/>
    <n v="178.15"/>
  </r>
  <r>
    <s v="E10000016_Modelled prevalence of children aged 0-1 in households with any of so called 'toxic trio'_Number"/>
    <s v="E10000016"/>
    <x v="61"/>
    <s v="Single time point"/>
    <n v="2018"/>
    <s v="Children in at risk households with multiple vulnerabilities"/>
    <x v="1"/>
    <s v="Number"/>
    <n v="2615.9625074296323"/>
    <n v="17431"/>
    <n v="150.07529731109128"/>
    <s v="150.08 per 1000 0-1 yr olds"/>
    <n v="150.08000000000001"/>
  </r>
  <r>
    <s v="E06000010_Modelled prevalence of children aged 0-1 in households with any of so called 'toxic trio'_Number"/>
    <s v="E06000010"/>
    <x v="62"/>
    <s v="Single time point"/>
    <n v="2018"/>
    <s v="Children in at risk households with multiple vulnerabilities"/>
    <x v="1"/>
    <s v="Number"/>
    <n v="637.8100776817696"/>
    <n v="3308"/>
    <n v="192.80836689291706"/>
    <s v="192.81 per 1000 0-1 yr olds"/>
    <n v="192.81"/>
  </r>
  <r>
    <s v="E09000021_Modelled prevalence of children aged 0-1 in households with any of so called 'toxic trio'_Number"/>
    <s v="E09000021"/>
    <x v="63"/>
    <s v="Single time point"/>
    <n v="2018"/>
    <s v="Children in at risk households with multiple vulnerabilities"/>
    <x v="1"/>
    <s v="Number"/>
    <n v="328.37616311839548"/>
    <n v="2087"/>
    <n v="157.34363350186655"/>
    <s v="157.34 per 1000 0-1 yr olds"/>
    <n v="157.34"/>
  </r>
  <r>
    <s v="E08000034_Modelled prevalence of children aged 0-1 in households with any of so called 'toxic trio'_Number"/>
    <s v="E08000034"/>
    <x v="64"/>
    <s v="Single time point"/>
    <n v="2018"/>
    <s v="Children in at risk households with multiple vulnerabilities"/>
    <x v="1"/>
    <s v="Number"/>
    <n v="859.55735529752917"/>
    <n v="5161"/>
    <n v="166.54860594798086"/>
    <s v="166.55 per 1000 0-1 yr olds"/>
    <n v="166.55"/>
  </r>
  <r>
    <s v="E08000011_Modelled prevalence of children aged 0-1 in households with any of so called 'toxic trio'_Number"/>
    <s v="E08000011"/>
    <x v="65"/>
    <s v="Single time point"/>
    <n v="2018"/>
    <s v="Children in at risk households with multiple vulnerabilities"/>
    <x v="1"/>
    <s v="Number"/>
    <n v="399.08413734633228"/>
    <n v="1977"/>
    <n v="201.8634989106385"/>
    <s v="201.86 per 1000 0-1 yr olds"/>
    <n v="201.86"/>
  </r>
  <r>
    <s v="E09000022_Modelled prevalence of children aged 0-1 in households with any of so called 'toxic trio'_Number"/>
    <s v="E09000022"/>
    <x v="66"/>
    <s v="Single time point"/>
    <n v="2018"/>
    <s v="Children in at risk households with multiple vulnerabilities"/>
    <x v="1"/>
    <s v="Number"/>
    <n v="843.25497488582334"/>
    <n v="3935"/>
    <n v="214.29605460884966"/>
    <s v="214.3 per 1000 0-1 yr olds"/>
    <n v="214.3"/>
  </r>
  <r>
    <s v="E10000017_Modelled prevalence of children aged 0-1 in households with any of so called 'toxic trio'_Number"/>
    <s v="E10000017"/>
    <x v="67"/>
    <s v="Single time point"/>
    <n v="2018"/>
    <s v="Children in at risk households with multiple vulnerabilities"/>
    <x v="1"/>
    <s v="Number"/>
    <n v="2063.7050433715281"/>
    <n v="12376"/>
    <n v="166.75056911534648"/>
    <s v="166.75 per 1000 0-1 yr olds"/>
    <n v="166.75"/>
  </r>
  <r>
    <s v="E08000035_Modelled prevalence of children aged 0-1 in households with any of so called 'toxic trio'_Number"/>
    <s v="E08000035"/>
    <x v="68"/>
    <s v="Single time point"/>
    <n v="2018"/>
    <s v="Children in at risk households with multiple vulnerabilities"/>
    <x v="1"/>
    <s v="Number"/>
    <n v="1799.3802596915732"/>
    <n v="9821"/>
    <n v="183.21762139207547"/>
    <s v="183.22 per 1000 0-1 yr olds"/>
    <n v="183.22"/>
  </r>
  <r>
    <s v="E06000016_Modelled prevalence of children aged 0-1 in households with any of so called 'toxic trio'_Number"/>
    <s v="E06000016"/>
    <x v="69"/>
    <s v="Single time point"/>
    <n v="2018"/>
    <s v="Children in at risk households with multiple vulnerabilities"/>
    <x v="1"/>
    <s v="Number"/>
    <n v="853.97618498595034"/>
    <n v="4815"/>
    <n v="177.35746313311535"/>
    <s v="177.36 per 1000 0-1 yr olds"/>
    <n v="177.36"/>
  </r>
  <r>
    <s v="E10000018_Modelled prevalence of children aged 0-1 in households with any of so called 'toxic trio'_Number"/>
    <s v="E10000018"/>
    <x v="70"/>
    <s v="Single time point"/>
    <n v="2018"/>
    <s v="Children in at risk households with multiple vulnerabilities"/>
    <x v="1"/>
    <s v="Number"/>
    <n v="994.90656951024573"/>
    <n v="6983"/>
    <n v="142.47552191182095"/>
    <s v="142.48 per 1000 0-1 yr olds"/>
    <n v="142.47999999999999"/>
  </r>
  <r>
    <s v="E09000023_Modelled prevalence of children aged 0-1 in households with any of so called 'toxic trio'_Number"/>
    <s v="E09000023"/>
    <x v="71"/>
    <s v="Single time point"/>
    <n v="2018"/>
    <s v="Children in at risk households with multiple vulnerabilities"/>
    <x v="1"/>
    <s v="Number"/>
    <n v="887.46827982909565"/>
    <n v="4505"/>
    <n v="196.9962885303209"/>
    <s v="197 per 1000 0-1 yr olds"/>
    <n v="197"/>
  </r>
  <r>
    <s v="E10000019_Modelled prevalence of children aged 0-1 in households with any of so called 'toxic trio'_Number"/>
    <s v="E10000019"/>
    <x v="72"/>
    <s v="Single time point"/>
    <n v="2018"/>
    <s v="Children in at risk households with multiple vulnerabilities"/>
    <x v="1"/>
    <s v="Number"/>
    <n v="1090.1122572685895"/>
    <n v="7363"/>
    <n v="148.05273085272162"/>
    <s v="148.05 per 1000 0-1 yr olds"/>
    <n v="148.05000000000001"/>
  </r>
  <r>
    <s v="E08000012_Modelled prevalence of children aged 0-1 in households with any of so called 'toxic trio'_Number"/>
    <s v="E08000012"/>
    <x v="73"/>
    <s v="Single time point"/>
    <n v="2018"/>
    <s v="Children in at risk households with multiple vulnerabilities"/>
    <x v="1"/>
    <s v="Number"/>
    <n v="1248.8974611519857"/>
    <n v="5908"/>
    <n v="211.39090405416141"/>
    <s v="211.39 per 1000 0-1 yr olds"/>
    <n v="211.39"/>
  </r>
  <r>
    <s v="E06000032_Modelled prevalence of children aged 0-1 in households with any of so called 'toxic trio'_Number"/>
    <s v="E06000032"/>
    <x v="74"/>
    <s v="Single time point"/>
    <n v="2018"/>
    <s v="Children in at risk households with multiple vulnerabilities"/>
    <x v="1"/>
    <s v="Number"/>
    <n v="557.23681563056618"/>
    <n v="3283"/>
    <n v="169.73402851981911"/>
    <s v="169.73 per 1000 0-1 yr olds"/>
    <n v="169.73"/>
  </r>
  <r>
    <s v="E08000003_Modelled prevalence of children aged 0-1 in households with any of so called 'toxic trio'_Number"/>
    <s v="E08000003"/>
    <x v="75"/>
    <s v="Single time point"/>
    <n v="2018"/>
    <s v="Children in at risk households with multiple vulnerabilities"/>
    <x v="1"/>
    <s v="Number"/>
    <n v="1587.5080289390969"/>
    <n v="7285"/>
    <n v="217.91462305272435"/>
    <s v="217.91 per 1000 0-1 yr olds"/>
    <n v="217.91"/>
  </r>
  <r>
    <s v="E06000035_Modelled prevalence of children aged 0-1 in households with any of so called 'toxic trio'_Number"/>
    <s v="E06000035"/>
    <x v="76"/>
    <s v="Single time point"/>
    <n v="2018"/>
    <s v="Children in at risk households with multiple vulnerabilities"/>
    <x v="1"/>
    <s v="Number"/>
    <n v="544.69238255973596"/>
    <n v="3476"/>
    <n v="156.70091558105179"/>
    <s v="156.7 per 1000 0-1 yr olds"/>
    <n v="156.69999999999999"/>
  </r>
  <r>
    <s v="E09000024_Modelled prevalence of children aged 0-1 in households with any of so called 'toxic trio'_Number"/>
    <s v="E09000024"/>
    <x v="77"/>
    <s v="Single time point"/>
    <n v="2018"/>
    <s v="Children in at risk households with multiple vulnerabilities"/>
    <x v="1"/>
    <s v="Number"/>
    <n v="477.71998126909784"/>
    <n v="3035"/>
    <n v="157.40361821057587"/>
    <s v="157.4 per 1000 0-1 yr olds"/>
    <n v="157.4"/>
  </r>
  <r>
    <s v="E06000002_Modelled prevalence of children aged 0-1 in households with any of so called 'toxic trio'_Number"/>
    <s v="E06000002"/>
    <x v="78"/>
    <s v="Single time point"/>
    <n v="2018"/>
    <s v="Children in at risk households with multiple vulnerabilities"/>
    <x v="1"/>
    <s v="Number"/>
    <n v="364.06159395486645"/>
    <n v="1871"/>
    <n v="194.58129019501146"/>
    <s v="194.58 per 1000 0-1 yr olds"/>
    <n v="194.58"/>
  </r>
  <r>
    <s v="E06000042_Modelled prevalence of children aged 0-1 in households with any of so called 'toxic trio'_Number"/>
    <s v="E06000042"/>
    <x v="79"/>
    <s v="Single time point"/>
    <n v="2018"/>
    <s v="Children in at risk households with multiple vulnerabilities"/>
    <x v="1"/>
    <s v="Number"/>
    <n v="560.19216482137244"/>
    <n v="3567"/>
    <n v="157.04854634745513"/>
    <s v="157.05 per 1000 0-1 yr olds"/>
    <n v="157.05000000000001"/>
  </r>
  <r>
    <s v="E08000021_Modelled prevalence of children aged 0-1 in households with any of so called 'toxic trio'_Number"/>
    <s v="E08000021"/>
    <x v="80"/>
    <s v="Single time point"/>
    <n v="2018"/>
    <s v="Children in at risk households with multiple vulnerabilities"/>
    <x v="1"/>
    <s v="Number"/>
    <n v="639.4070057955455"/>
    <n v="3205"/>
    <n v="199.50296592684728"/>
    <s v="199.5 per 1000 0-1 yr olds"/>
    <n v="199.5"/>
  </r>
  <r>
    <s v="E09000025_Modelled prevalence of children aged 0-1 in households with any of so called 'toxic trio'_Number"/>
    <s v="E09000025"/>
    <x v="81"/>
    <s v="Single time point"/>
    <n v="2018"/>
    <s v="Children in at risk households with multiple vulnerabilities"/>
    <x v="1"/>
    <s v="Number"/>
    <n v="1128.8427058900972"/>
    <n v="5706"/>
    <n v="197.83433331407244"/>
    <s v="197.83 per 1000 0-1 yr olds"/>
    <n v="197.83"/>
  </r>
  <r>
    <s v="E10000020_Modelled prevalence of children aged 0-1 in households with any of so called 'toxic trio'_Number"/>
    <s v="E10000020"/>
    <x v="82"/>
    <s v="Single time point"/>
    <n v="2018"/>
    <s v="Children in at risk households with multiple vulnerabilities"/>
    <x v="1"/>
    <s v="Number"/>
    <n v="1348.6568880321076"/>
    <n v="8492"/>
    <n v="158.81498917005507"/>
    <s v="158.81 per 1000 0-1 yr olds"/>
    <n v="158.81"/>
  </r>
  <r>
    <s v="E06000012_Modelled prevalence of children aged 0-1 in households with any of so called 'toxic trio'_Number"/>
    <s v="E06000012"/>
    <x v="83"/>
    <s v="Single time point"/>
    <n v="2018"/>
    <s v="Children in at risk households with multiple vulnerabilities"/>
    <x v="1"/>
    <s v="Number"/>
    <n v="303.14373212071217"/>
    <n v="1796"/>
    <n v="168.78826955496223"/>
    <s v="168.79 per 1000 0-1 yr olds"/>
    <n v="168.79"/>
  </r>
  <r>
    <s v="E06000013_Modelled prevalence of children aged 0-1 in households with any of so called 'toxic trio'_Number"/>
    <s v="E06000013"/>
    <x v="84"/>
    <s v="Single time point"/>
    <n v="2018"/>
    <s v="Children in at risk households with multiple vulnerabilities"/>
    <x v="1"/>
    <s v="Number"/>
    <n v="256.48811174957314"/>
    <n v="1729"/>
    <n v="148.34477255614408"/>
    <s v="148.34 per 1000 0-1 yr olds"/>
    <n v="148.34"/>
  </r>
  <r>
    <s v="E06000024_Modelled prevalence of children aged 0-1 in households with any of so called 'toxic trio'_Number"/>
    <s v="E06000024"/>
    <x v="85"/>
    <s v="Single time point"/>
    <n v="2018"/>
    <s v="Children in at risk households with multiple vulnerabilities"/>
    <x v="1"/>
    <s v="Number"/>
    <n v="293.95397343787215"/>
    <n v="2027"/>
    <n v="145.01922715237896"/>
    <s v="145.02 per 1000 0-1 yr olds"/>
    <n v="145.02000000000001"/>
  </r>
  <r>
    <s v="E08000022_Modelled prevalence of children aged 0-1 in households with any of so called 'toxic trio'_Number"/>
    <s v="E08000022"/>
    <x v="86"/>
    <s v="Single time point"/>
    <n v="2018"/>
    <s v="Children in at risk households with multiple vulnerabilities"/>
    <x v="1"/>
    <s v="Number"/>
    <n v="373.22788216418257"/>
    <n v="2208"/>
    <n v="169.03436692218412"/>
    <s v="169.03 per 1000 0-1 yr olds"/>
    <n v="169.03"/>
  </r>
  <r>
    <s v="E10000023_Modelled prevalence of children aged 0-1 in households with any of so called 'toxic trio'_Number"/>
    <s v="E10000023"/>
    <x v="87"/>
    <s v="Single time point"/>
    <n v="2018"/>
    <s v="Children in at risk households with multiple vulnerabilities"/>
    <x v="1"/>
    <s v="Number"/>
    <n v="793.97977015649201"/>
    <n v="5433"/>
    <n v="146.14021169823155"/>
    <s v="146.14 per 1000 0-1 yr olds"/>
    <n v="146.13999999999999"/>
  </r>
  <r>
    <s v="E10000021_Modelled prevalence of children aged 0-1 in households with any of so called 'toxic trio'_Number"/>
    <s v="E10000021"/>
    <x v="88"/>
    <s v="Single time point"/>
    <n v="2018"/>
    <s v="Children in at risk households with multiple vulnerabilities"/>
    <x v="1"/>
    <s v="Number"/>
    <n v="1318.5338186219724"/>
    <n v="8891"/>
    <n v="148.29983338454306"/>
    <s v="148.3 per 1000 0-1 yr olds"/>
    <n v="148.30000000000001"/>
  </r>
  <r>
    <s v="E06000048_Modelled prevalence of children aged 0-1 in households with any of so called 'toxic trio'_Number"/>
    <s v="E06000048"/>
    <x v="89"/>
    <s v="Single time point"/>
    <n v="2018"/>
    <s v="Children in at risk households with multiple vulnerabilities"/>
    <x v="1"/>
    <s v="Number"/>
    <n v="451.61056896003038"/>
    <n v="2874"/>
    <n v="157.13659323591872"/>
    <s v="157.14 per 1000 0-1 yr olds"/>
    <n v="157.13999999999999"/>
  </r>
  <r>
    <s v="E06000018_Modelled prevalence of children aged 0-1 in households with any of so called 'toxic trio'_Number"/>
    <s v="E06000018"/>
    <x v="90"/>
    <s v="Single time point"/>
    <n v="2018"/>
    <s v="Children in at risk households with multiple vulnerabilities"/>
    <x v="1"/>
    <s v="Number"/>
    <n v="783.22042048232936"/>
    <n v="4006"/>
    <n v="195.51183736453552"/>
    <s v="195.51 per 1000 0-1 yr olds"/>
    <n v="195.51"/>
  </r>
  <r>
    <s v="E10000024_Modelled prevalence of children aged 0-1 in households with any of so called 'toxic trio'_Number"/>
    <s v="E10000024"/>
    <x v="91"/>
    <s v="Single time point"/>
    <n v="2018"/>
    <s v="Children in at risk households with multiple vulnerabilities"/>
    <x v="1"/>
    <s v="Number"/>
    <n v="1218.9610092536061"/>
    <n v="8216"/>
    <n v="148.36429031811173"/>
    <s v="148.36 per 1000 0-1 yr olds"/>
    <n v="148.36000000000001"/>
  </r>
  <r>
    <s v="E08000004_Modelled prevalence of children aged 0-1 in households with any of so called 'toxic trio'_Number"/>
    <s v="E08000004"/>
    <x v="92"/>
    <s v="Single time point"/>
    <n v="2018"/>
    <s v="Children in at risk households with multiple vulnerabilities"/>
    <x v="1"/>
    <s v="Number"/>
    <n v="576.39354998400756"/>
    <n v="3245"/>
    <n v="177.62513096579585"/>
    <s v="177.63 per 1000 0-1 yr olds"/>
    <n v="177.63"/>
  </r>
  <r>
    <s v="E10000025_Modelled prevalence of children aged 0-1 in households with any of so called 'toxic trio'_Number"/>
    <s v="E10000025"/>
    <x v="93"/>
    <s v="Single time point"/>
    <n v="2018"/>
    <s v="Children in at risk households with multiple vulnerabilities"/>
    <x v="1"/>
    <s v="Number"/>
    <n v="1106.360151230303"/>
    <n v="7481"/>
    <n v="147.8893398249302"/>
    <s v="147.89 per 1000 0-1 yr olds"/>
    <n v="147.88999999999999"/>
  </r>
  <r>
    <s v="E06000031_Modelled prevalence of children aged 0-1 in households with any of so called 'toxic trio'_Number"/>
    <s v="E06000031"/>
    <x v="94"/>
    <s v="Single time point"/>
    <n v="2018"/>
    <s v="Children in at risk households with multiple vulnerabilities"/>
    <x v="1"/>
    <s v="Number"/>
    <n v="485.58327110893623"/>
    <n v="3030"/>
    <n v="160.25850531648061"/>
    <s v="160.26 per 1000 0-1 yr olds"/>
    <n v="160.26"/>
  </r>
  <r>
    <s v="E06000026_Modelled prevalence of children aged 0-1 in households with any of so called 'toxic trio'_Number"/>
    <s v="E06000026"/>
    <x v="95"/>
    <s v="Single time point"/>
    <n v="2018"/>
    <s v="Children in at risk households with multiple vulnerabilities"/>
    <x v="1"/>
    <s v="Number"/>
    <n v="483.92471983972393"/>
    <n v="2827"/>
    <n v="171.17959668897203"/>
    <s v="171.18 per 1000 0-1 yr olds"/>
    <n v="171.18"/>
  </r>
  <r>
    <s v="E06000029_Modelled prevalence of children aged 0-1 in households with any of so called 'toxic trio'_Number"/>
    <s v="E06000029"/>
    <x v="96"/>
    <s v="Single time point"/>
    <n v="2018"/>
    <s v="Children in at risk households with multiple vulnerabilities"/>
    <x v="1"/>
    <s v="Number"/>
    <n v="226.84508600017682"/>
    <n v="1529"/>
    <n v="148.36173054295409"/>
    <s v="148.36 per 1000 0-1 yr olds"/>
    <n v="148.36000000000001"/>
  </r>
  <r>
    <s v="E06000044_Modelled prevalence of children aged 0-1 in households with any of so called 'toxic trio'_Number"/>
    <s v="E06000044"/>
    <x v="97"/>
    <s v="Single time point"/>
    <n v="2018"/>
    <s v="Children in at risk households with multiple vulnerabilities"/>
    <x v="1"/>
    <s v="Number"/>
    <n v="426.00786859447413"/>
    <n v="2406"/>
    <n v="177.06062701349714"/>
    <s v="177.06 per 1000 0-1 yr olds"/>
    <n v="177.06"/>
  </r>
  <r>
    <s v="E06000038_Modelled prevalence of children aged 0-1 in households with any of so called 'toxic trio'_Number"/>
    <s v="E06000038"/>
    <x v="98"/>
    <s v="Single time point"/>
    <n v="2018"/>
    <s v="Children in at risk households with multiple vulnerabilities"/>
    <x v="1"/>
    <s v="Number"/>
    <n v="370.68598599450712"/>
    <n v="2249"/>
    <n v="164.8225815893762"/>
    <s v="164.82 per 1000 0-1 yr olds"/>
    <n v="164.82"/>
  </r>
  <r>
    <s v="E09000026_Modelled prevalence of children aged 0-1 in households with any of so called 'toxic trio'_Number"/>
    <s v="E09000026"/>
    <x v="99"/>
    <s v="Single time point"/>
    <n v="2018"/>
    <s v="Children in at risk households with multiple vulnerabilities"/>
    <x v="1"/>
    <s v="Number"/>
    <n v="745.53624889837943"/>
    <n v="4605"/>
    <n v="161.89712245350259"/>
    <s v="161.9 per 1000 0-1 yr olds"/>
    <n v="161.9"/>
  </r>
  <r>
    <s v="E06000003_Modelled prevalence of children aged 0-1 in households with any of so called 'toxic trio'_Number"/>
    <s v="E06000003"/>
    <x v="100"/>
    <s v="Single time point"/>
    <n v="2018"/>
    <s v="Children in at risk households with multiple vulnerabilities"/>
    <x v="1"/>
    <s v="Number"/>
    <n v="240.19119494007134"/>
    <n v="1381"/>
    <n v="173.92555752358533"/>
    <s v="173.93 per 1000 0-1 yr olds"/>
    <n v="173.93"/>
  </r>
  <r>
    <s v="E09000027_Modelled prevalence of children aged 0-1 in households with any of so called 'toxic trio'_Number"/>
    <s v="E09000027"/>
    <x v="101"/>
    <s v="Single time point"/>
    <n v="2018"/>
    <s v="Children in at risk households with multiple vulnerabilities"/>
    <x v="1"/>
    <s v="Number"/>
    <n v="359.45434418598705"/>
    <n v="2396"/>
    <n v="150.02268121284936"/>
    <s v="150.02 per 1000 0-1 yr olds"/>
    <n v="150.02000000000001"/>
  </r>
  <r>
    <s v="E08000005_Modelled prevalence of children aged 0-1 in households with any of so called 'toxic trio'_Number"/>
    <s v="E08000005"/>
    <x v="102"/>
    <s v="Single time point"/>
    <n v="2018"/>
    <s v="Children in at risk households with multiple vulnerabilities"/>
    <x v="1"/>
    <s v="Number"/>
    <n v="529.76621131919217"/>
    <n v="2893"/>
    <n v="183.12001773909165"/>
    <s v="183.12 per 1000 0-1 yr olds"/>
    <n v="183.12"/>
  </r>
  <r>
    <s v="E08000018_Modelled prevalence of children aged 0-1 in households with any of so called 'toxic trio'_Number"/>
    <s v="E08000018"/>
    <x v="103"/>
    <s v="Single time point"/>
    <n v="2018"/>
    <s v="Children in at risk households with multiple vulnerabilities"/>
    <x v="1"/>
    <s v="Number"/>
    <n v="497.073349490971"/>
    <n v="3027"/>
    <n v="164.21319771753255"/>
    <s v="164.21 per 1000 0-1 yr olds"/>
    <n v="164.21"/>
  </r>
  <r>
    <s v="E06000017_Modelled prevalence of children aged 0-1 in households with any of so called 'toxic trio'_Number"/>
    <s v="E06000017"/>
    <x v="104"/>
    <s v="Single time point"/>
    <n v="2018"/>
    <s v="Children in at risk households with multiple vulnerabilities"/>
    <x v="1"/>
    <s v="Number"/>
    <n v="47.780275978563559"/>
    <n v="349"/>
    <n v="136.90623489559758"/>
    <s v="136.91 per 1000 0-1 yr olds"/>
    <n v="136.91"/>
  </r>
  <r>
    <s v="E08000006_Modelled prevalence of children aged 0-1 in households with any of so called 'toxic trio'_Number"/>
    <s v="E08000006"/>
    <x v="105"/>
    <s v="Single time point"/>
    <n v="2018"/>
    <s v="Children in at risk households with multiple vulnerabilities"/>
    <x v="1"/>
    <s v="Number"/>
    <n v="695.15759544733999"/>
    <n v="3526"/>
    <n v="197.15189887899604"/>
    <s v="197.15 per 1000 0-1 yr olds"/>
    <n v="197.15"/>
  </r>
  <r>
    <s v="E08000028_Modelled prevalence of children aged 0-1 in households with any of so called 'toxic trio'_Number"/>
    <s v="E08000028"/>
    <x v="106"/>
    <s v="Single time point"/>
    <n v="2018"/>
    <s v="Children in at risk households with multiple vulnerabilities"/>
    <x v="1"/>
    <s v="Number"/>
    <n v="776.60258982742164"/>
    <n v="4579"/>
    <n v="169.60091500926438"/>
    <s v="169.6 per 1000 0-1 yr olds"/>
    <n v="169.6"/>
  </r>
  <r>
    <s v="E08000014_Modelled prevalence of children aged 0-1 in households with any of so called 'toxic trio'_Number"/>
    <s v="E08000014"/>
    <x v="107"/>
    <s v="Single time point"/>
    <n v="2018"/>
    <s v="Children in at risk households with multiple vulnerabilities"/>
    <x v="1"/>
    <s v="Number"/>
    <n v="482.94945203927352"/>
    <n v="2678"/>
    <n v="180.33960120958685"/>
    <s v="180.34 per 1000 0-1 yr olds"/>
    <n v="180.34"/>
  </r>
  <r>
    <s v="E08000019_Modelled prevalence of children aged 0-1 in households with any of so called 'toxic trio'_Number"/>
    <s v="E08000019"/>
    <x v="108"/>
    <s v="Single time point"/>
    <n v="2018"/>
    <s v="Children in at risk households with multiple vulnerabilities"/>
    <x v="1"/>
    <s v="Number"/>
    <n v="1122.4086936798697"/>
    <n v="6351"/>
    <n v="176.72944318687917"/>
    <s v="176.73 per 1000 0-1 yr olds"/>
    <n v="176.73"/>
  </r>
  <r>
    <s v="E06000051_Modelled prevalence of children aged 0-1 in households with any of so called 'toxic trio'_Number"/>
    <s v="E06000051"/>
    <x v="109"/>
    <s v="Single time point"/>
    <n v="2018"/>
    <s v="Children in at risk households with multiple vulnerabilities"/>
    <x v="1"/>
    <s v="Number"/>
    <n v="388.8708567102903"/>
    <n v="2806"/>
    <n v="138.58547993951899"/>
    <s v="138.59 per 1000 0-1 yr olds"/>
    <n v="138.59"/>
  </r>
  <r>
    <s v="E06000039_Modelled prevalence of children aged 0-1 in households with any of so called 'toxic trio'_Number"/>
    <s v="E06000039"/>
    <x v="110"/>
    <s v="Single time point"/>
    <n v="2018"/>
    <s v="Children in at risk households with multiple vulnerabilities"/>
    <x v="1"/>
    <s v="Number"/>
    <n v="400.72442990351061"/>
    <n v="2451"/>
    <n v="163.49425944655675"/>
    <s v="163.49 per 1000 0-1 yr olds"/>
    <n v="163.49"/>
  </r>
  <r>
    <s v="E08000029_Modelled prevalence of children aged 0-1 in households with any of so called 'toxic trio'_Number"/>
    <s v="E08000029"/>
    <x v="111"/>
    <s v="Single time point"/>
    <n v="2018"/>
    <s v="Children in at risk households with multiple vulnerabilities"/>
    <x v="1"/>
    <s v="Number"/>
    <n v="341.38973185707692"/>
    <n v="2300"/>
    <n v="148.43031819872908"/>
    <s v="148.43 per 1000 0-1 yr olds"/>
    <n v="148.43"/>
  </r>
  <r>
    <s v="E10000027_Modelled prevalence of children aged 0-1 in households with any of so called 'toxic trio'_Number"/>
    <s v="E10000027"/>
    <x v="112"/>
    <s v="Single time point"/>
    <n v="2018"/>
    <s v="Children in at risk households with multiple vulnerabilities"/>
    <x v="1"/>
    <s v="Number"/>
    <n v="795.13199446869373"/>
    <n v="5401"/>
    <n v="147.21940278998218"/>
    <s v="147.22 per 1000 0-1 yr olds"/>
    <n v="147.22"/>
  </r>
  <r>
    <s v="E06000025_Modelled prevalence of children aged 0-1 in households with any of so called 'toxic trio'_Number"/>
    <s v="E06000025"/>
    <x v="113"/>
    <s v="Single time point"/>
    <n v="2018"/>
    <s v="Children in at risk households with multiple vulnerabilities"/>
    <x v="1"/>
    <s v="Number"/>
    <n v="447.29274275765124"/>
    <n v="3181"/>
    <n v="140.61387700649206"/>
    <s v="140.61 per 1000 0-1 yr olds"/>
    <n v="140.61000000000001"/>
  </r>
  <r>
    <s v="E08000023_Modelled prevalence of children aged 0-1 in households with any of so called 'toxic trio'_Number"/>
    <s v="E08000023"/>
    <x v="114"/>
    <s v="Single time point"/>
    <n v="2018"/>
    <s v="Children in at risk households with multiple vulnerabilities"/>
    <x v="1"/>
    <s v="Number"/>
    <n v="297.89233379892005"/>
    <n v="1609"/>
    <n v="185.14128887440651"/>
    <s v="185.14 per 1000 0-1 yr olds"/>
    <n v="185.14"/>
  </r>
  <r>
    <s v="E06000045_Modelled prevalence of children aged 0-1 in households with any of so called 'toxic trio'_Number"/>
    <s v="E06000045"/>
    <x v="115"/>
    <s v="Single time point"/>
    <n v="2018"/>
    <s v="Children in at risk households with multiple vulnerabilities"/>
    <x v="1"/>
    <s v="Number"/>
    <n v="545.26630031820571"/>
    <n v="3058"/>
    <n v="178.30814268090441"/>
    <s v="178.31 per 1000 0-1 yr olds"/>
    <n v="178.31"/>
  </r>
  <r>
    <s v="E06000033_Modelled prevalence of children aged 0-1 in households with any of so called 'toxic trio'_Number"/>
    <s v="E06000033"/>
    <x v="116"/>
    <s v="Single time point"/>
    <n v="2018"/>
    <s v="Children in at risk households with multiple vulnerabilities"/>
    <x v="1"/>
    <s v="Number"/>
    <n v="357.52003053651316"/>
    <n v="2203"/>
    <n v="162.28780323945219"/>
    <s v="162.29 per 1000 0-1 yr olds"/>
    <n v="162.29"/>
  </r>
  <r>
    <s v="E09000028_Modelled prevalence of children aged 0-1 in households with any of so called 'toxic trio'_Number"/>
    <s v="E09000028"/>
    <x v="117"/>
    <s v="Single time point"/>
    <n v="2018"/>
    <s v="Children in at risk households with multiple vulnerabilities"/>
    <x v="1"/>
    <s v="Number"/>
    <n v="874.62014498390204"/>
    <n v="4154"/>
    <n v="210.54890346266296"/>
    <s v="210.55 per 1000 0-1 yr olds"/>
    <n v="210.55"/>
  </r>
  <r>
    <s v="E08000013_Modelled prevalence of children aged 0-1 in households with any of so called 'toxic trio'_Number"/>
    <s v="E08000013"/>
    <x v="118"/>
    <s v="Single time point"/>
    <n v="2018"/>
    <s v="Children in at risk households with multiple vulnerabilities"/>
    <x v="1"/>
    <s v="Number"/>
    <n v="352.95947826416989"/>
    <n v="1985"/>
    <n v="177.81333917590422"/>
    <s v="177.81 per 1000 0-1 yr olds"/>
    <n v="177.81"/>
  </r>
  <r>
    <s v="E10000028_Modelled prevalence of children aged 0-1 in households with any of so called 'toxic trio'_Number"/>
    <s v="E10000028"/>
    <x v="119"/>
    <s v="Single time point"/>
    <n v="2018"/>
    <s v="Children in at risk households with multiple vulnerabilities"/>
    <x v="1"/>
    <s v="Number"/>
    <n v="1196.7411289749193"/>
    <n v="8423"/>
    <n v="142.0801530303834"/>
    <s v="142.08 per 1000 0-1 yr olds"/>
    <n v="142.08000000000001"/>
  </r>
  <r>
    <s v="E08000007_Modelled prevalence of children aged 0-1 in households with any of so called 'toxic trio'_Number"/>
    <s v="E08000007"/>
    <x v="120"/>
    <s v="Single time point"/>
    <n v="2018"/>
    <s v="Children in at risk households with multiple vulnerabilities"/>
    <x v="1"/>
    <s v="Number"/>
    <n v="552.2697090966268"/>
    <n v="3338"/>
    <n v="165.44928373176356"/>
    <s v="165.45 per 1000 0-1 yr olds"/>
    <n v="165.45"/>
  </r>
  <r>
    <s v="E06000004_Modelled prevalence of children aged 0-1 in households with any of so called 'toxic trio'_Number"/>
    <s v="E06000004"/>
    <x v="121"/>
    <s v="Single time point"/>
    <n v="2018"/>
    <s v="Children in at risk households with multiple vulnerabilities"/>
    <x v="1"/>
    <s v="Number"/>
    <n v="360.41705390592449"/>
    <n v="2126"/>
    <n v="169.52824736873211"/>
    <s v="169.53 per 1000 0-1 yr olds"/>
    <n v="169.53"/>
  </r>
  <r>
    <s v="E06000021_Modelled prevalence of children aged 0-1 in households with any of so called 'toxic trio'_Number"/>
    <s v="E06000021"/>
    <x v="122"/>
    <s v="Single time point"/>
    <n v="2018"/>
    <s v="Children in at risk households with multiple vulnerabilities"/>
    <x v="1"/>
    <s v="Number"/>
    <n v="541.99695164810055"/>
    <n v="3239"/>
    <n v="167.33465626678003"/>
    <s v="167.33 per 1000 0-1 yr olds"/>
    <n v="167.33"/>
  </r>
  <r>
    <s v="E10000029_Modelled prevalence of children aged 0-1 in households with any of so called 'toxic trio'_Number"/>
    <s v="E10000029"/>
    <x v="123"/>
    <s v="Single time point"/>
    <n v="2018"/>
    <s v="Children in at risk households with multiple vulnerabilities"/>
    <x v="1"/>
    <s v="Number"/>
    <n v="1169.0769292313764"/>
    <n v="7605"/>
    <n v="153.7247770192474"/>
    <s v="153.72 per 1000 0-1 yr olds"/>
    <n v="153.72"/>
  </r>
  <r>
    <s v="E08000024_Modelled prevalence of children aged 0-1 in households with any of so called 'toxic trio'_Number"/>
    <s v="E08000024"/>
    <x v="124"/>
    <s v="Single time point"/>
    <n v="2018"/>
    <s v="Children in at risk households with multiple vulnerabilities"/>
    <x v="1"/>
    <s v="Number"/>
    <n v="522.4966767299843"/>
    <n v="2860"/>
    <n v="182.69114570978473"/>
    <s v="182.69 per 1000 0-1 yr olds"/>
    <n v="182.69"/>
  </r>
  <r>
    <s v="E10000030_Modelled prevalence of children aged 0-1 in households with any of so called 'toxic trio'_Number"/>
    <s v="E10000030"/>
    <x v="125"/>
    <s v="Single time point"/>
    <n v="2018"/>
    <s v="Children in at risk households with multiple vulnerabilities"/>
    <x v="1"/>
    <s v="Number"/>
    <n v="1743.7743295814162"/>
    <n v="12975"/>
    <n v="134.39493869606289"/>
    <s v="134.39 per 1000 0-1 yr olds"/>
    <n v="134.38999999999999"/>
  </r>
  <r>
    <s v="E09000029_Modelled prevalence of children aged 0-1 in households with any of so called 'toxic trio'_Number"/>
    <s v="E09000029"/>
    <x v="126"/>
    <s v="Single time point"/>
    <n v="2018"/>
    <s v="Children in at risk households with multiple vulnerabilities"/>
    <x v="1"/>
    <s v="Number"/>
    <n v="403.64238525652212"/>
    <n v="2549"/>
    <n v="158.35323077933393"/>
    <s v="158.35 per 1000 0-1 yr olds"/>
    <n v="158.35"/>
  </r>
  <r>
    <s v="E06000030_Modelled prevalence of children aged 0-1 in households with any of so called 'toxic trio'_Number"/>
    <s v="E06000030"/>
    <x v="127"/>
    <s v="Single time point"/>
    <n v="2018"/>
    <s v="Children in at risk households with multiple vulnerabilities"/>
    <x v="1"/>
    <s v="Number"/>
    <n v="418.2645387806175"/>
    <n v="2785"/>
    <n v="150.18475360165797"/>
    <s v="150.18 per 1000 0-1 yr olds"/>
    <n v="150.18"/>
  </r>
  <r>
    <s v="E08000008_Modelled prevalence of children aged 0-1 in households with any of so called 'toxic trio'_Number"/>
    <s v="E08000008"/>
    <x v="128"/>
    <s v="Single time point"/>
    <n v="2018"/>
    <s v="Children in at risk households with multiple vulnerabilities"/>
    <x v="1"/>
    <s v="Number"/>
    <n v="500.49499785724652"/>
    <n v="2787"/>
    <n v="179.5819870316636"/>
    <s v="179.58 per 1000 0-1 yr olds"/>
    <n v="179.58"/>
  </r>
  <r>
    <s v="E06000020_Modelled prevalence of children aged 0-1 in households with any of so called 'toxic trio'_Number"/>
    <s v="E06000020"/>
    <x v="129"/>
    <s v="Single time point"/>
    <n v="2018"/>
    <s v="Children in at risk households with multiple vulnerabilities"/>
    <x v="1"/>
    <s v="Number"/>
    <n v="326.46928658961133"/>
    <n v="2075"/>
    <n v="157.33459594680062"/>
    <s v="157.33 per 1000 0-1 yr olds"/>
    <n v="157.33000000000001"/>
  </r>
  <r>
    <s v="E06000034_Modelled prevalence of children aged 0-1 in households with any of so called 'toxic trio'_Number"/>
    <s v="E06000034"/>
    <x v="130"/>
    <s v="Single time point"/>
    <n v="2018"/>
    <s v="Children in at risk households with multiple vulnerabilities"/>
    <x v="1"/>
    <s v="Number"/>
    <n v="403.92737139751449"/>
    <n v="2544"/>
    <n v="158.77648246757644"/>
    <s v="158.78 per 1000 0-1 yr olds"/>
    <n v="158.78"/>
  </r>
  <r>
    <s v="E06000027_Modelled prevalence of children aged 0-1 in households with any of so called 'toxic trio'_Number"/>
    <s v="E06000027"/>
    <x v="131"/>
    <s v="Single time point"/>
    <n v="2018"/>
    <s v="Children in at risk households with multiple vulnerabilities"/>
    <x v="1"/>
    <s v="Number"/>
    <n v="206.93785004858972"/>
    <n v="1247"/>
    <n v="165.94855657465092"/>
    <s v="165.95 per 1000 0-1 yr olds"/>
    <n v="165.95"/>
  </r>
  <r>
    <s v="E09000030_Modelled prevalence of children aged 0-1 in households with any of so called 'toxic trio'_Number"/>
    <s v="E09000030"/>
    <x v="132"/>
    <s v="Single time point"/>
    <n v="2018"/>
    <s v="Children in at risk households with multiple vulnerabilities"/>
    <x v="1"/>
    <s v="Number"/>
    <n v="969.55068211340097"/>
    <n v="4529"/>
    <n v="214.07610556710114"/>
    <s v="214.08 per 1000 0-1 yr olds"/>
    <n v="214.08"/>
  </r>
  <r>
    <s v="E08000009_Modelled prevalence of children aged 0-1 in households with any of so called 'toxic trio'_Number"/>
    <s v="E08000009"/>
    <x v="133"/>
    <s v="Single time point"/>
    <n v="2018"/>
    <s v="Children in at risk households with multiple vulnerabilities"/>
    <x v="1"/>
    <s v="Number"/>
    <n v="441.27002237799161"/>
    <n v="2669"/>
    <n v="165.33159324765515"/>
    <s v="165.33 per 1000 0-1 yr olds"/>
    <n v="165.33"/>
  </r>
  <r>
    <s v="E08000036_Modelled prevalence of children aged 0-1 in households with any of so called 'toxic trio'_Number"/>
    <s v="E08000036"/>
    <x v="134"/>
    <s v="Single time point"/>
    <n v="2018"/>
    <s v="Children in at risk households with multiple vulnerabilities"/>
    <x v="1"/>
    <s v="Number"/>
    <n v="701.26187864351812"/>
    <n v="4108"/>
    <n v="170.70639694340753"/>
    <s v="170.71 per 1000 0-1 yr olds"/>
    <n v="170.71"/>
  </r>
  <r>
    <s v="E08000030_Modelled prevalence of children aged 0-1 in households with any of so called 'toxic trio'_Number"/>
    <s v="E08000030"/>
    <x v="135"/>
    <s v="Single time point"/>
    <n v="2018"/>
    <s v="Children in at risk households with multiple vulnerabilities"/>
    <x v="1"/>
    <s v="Number"/>
    <n v="637.27564731710265"/>
    <n v="3892"/>
    <n v="163.73988882762146"/>
    <s v="163.74 per 1000 0-1 yr olds"/>
    <n v="163.74"/>
  </r>
  <r>
    <s v="E09000031_Modelled prevalence of children aged 0-1 in households with any of so called 'toxic trio'_Number"/>
    <s v="E09000031"/>
    <x v="136"/>
    <s v="Single time point"/>
    <n v="2018"/>
    <s v="Children in at risk households with multiple vulnerabilities"/>
    <x v="1"/>
    <s v="Number"/>
    <n v="808.07228775450506"/>
    <n v="4448"/>
    <n v="181.67092800236176"/>
    <s v="181.67 per 1000 0-1 yr olds"/>
    <n v="181.67"/>
  </r>
  <r>
    <s v="E09000032_Modelled prevalence of children aged 0-1 in households with any of so called 'toxic trio'_Number"/>
    <s v="E09000032"/>
    <x v="137"/>
    <s v="Single time point"/>
    <n v="2018"/>
    <s v="Children in at risk households with multiple vulnerabilities"/>
    <x v="1"/>
    <s v="Number"/>
    <n v="850.59944582769833"/>
    <n v="4567"/>
    <n v="186.2490575493099"/>
    <s v="186.25 per 1000 0-1 yr olds"/>
    <n v="186.25"/>
  </r>
  <r>
    <s v="E06000007_Modelled prevalence of children aged 0-1 in households with any of so called 'toxic trio'_Number"/>
    <s v="E06000007"/>
    <x v="138"/>
    <s v="Single time point"/>
    <n v="2018"/>
    <s v="Children in at risk households with multiple vulnerabilities"/>
    <x v="1"/>
    <s v="Number"/>
    <n v="359.06301837057333"/>
    <n v="2229"/>
    <n v="161.0870427862599"/>
    <s v="161.09 per 1000 0-1 yr olds"/>
    <n v="161.09"/>
  </r>
  <r>
    <s v="E10000031_Modelled prevalence of children aged 0-1 in households with any of so called 'toxic trio'_Number"/>
    <s v="E10000031"/>
    <x v="139"/>
    <s v="Single time point"/>
    <n v="2018"/>
    <s v="Children in at risk households with multiple vulnerabilities"/>
    <x v="1"/>
    <s v="Number"/>
    <n v="856.45584131465478"/>
    <n v="6079"/>
    <n v="140.88761989055021"/>
    <s v="140.89 per 1000 0-1 yr olds"/>
    <n v="140.88999999999999"/>
  </r>
  <r>
    <s v="E06000037_Modelled prevalence of children aged 0-1 in households with any of so called 'toxic trio'_Number"/>
    <s v="E06000037"/>
    <x v="140"/>
    <s v="Single time point"/>
    <n v="2018"/>
    <s v="Children in at risk households with multiple vulnerabilities"/>
    <x v="1"/>
    <s v="Number"/>
    <n v="231.68190518947125"/>
    <n v="1693"/>
    <n v="136.84696112786253"/>
    <s v="136.85 per 1000 0-1 yr olds"/>
    <n v="136.85"/>
  </r>
  <r>
    <s v="E10000032_Modelled prevalence of children aged 0-1 in households with any of so called 'toxic trio'_Number"/>
    <s v="E10000032"/>
    <x v="141"/>
    <s v="Single time point"/>
    <n v="2018"/>
    <s v="Children in at risk households with multiple vulnerabilities"/>
    <x v="1"/>
    <s v="Number"/>
    <n v="1203.247419879214"/>
    <n v="8578"/>
    <n v="140.27132430394195"/>
    <s v="140.27 per 1000 0-1 yr olds"/>
    <n v="140.27000000000001"/>
  </r>
  <r>
    <s v="E09000033_Modelled prevalence of children aged 0-1 in households with any of so called 'toxic trio'_Number"/>
    <s v="E09000033"/>
    <x v="142"/>
    <s v="Single time point"/>
    <n v="2018"/>
    <s v="Children in at risk households with multiple vulnerabilities"/>
    <x v="1"/>
    <s v="Number"/>
    <n v="477.53269449240412"/>
    <n v="2589"/>
    <n v="184.44677268922524"/>
    <s v="184.45 per 1000 0-1 yr olds"/>
    <n v="184.45"/>
  </r>
  <r>
    <s v="E08000010_Modelled prevalence of children aged 0-1 in households with any of so called 'toxic trio'_Number"/>
    <s v="E08000010"/>
    <x v="143"/>
    <s v="Single time point"/>
    <n v="2018"/>
    <s v="Children in at risk households with multiple vulnerabilities"/>
    <x v="1"/>
    <s v="Number"/>
    <n v="607.6316094723727"/>
    <n v="3565"/>
    <n v="170.44364922086191"/>
    <s v="170.44 per 1000 0-1 yr olds"/>
    <n v="170.44"/>
  </r>
  <r>
    <s v="E06000054_Modelled prevalence of children aged 0-1 in households with any of so called 'toxic trio'_Number"/>
    <s v="E06000054"/>
    <x v="144"/>
    <s v="Single time point"/>
    <n v="2018"/>
    <s v="Children in at risk households with multiple vulnerabilities"/>
    <x v="1"/>
    <s v="Number"/>
    <n v="715.32087895701522"/>
    <n v="5003"/>
    <n v="142.97838875814816"/>
    <s v="142.98 per 1000 0-1 yr olds"/>
    <n v="142.97999999999999"/>
  </r>
  <r>
    <s v="E06000040_Modelled prevalence of children aged 0-1 in households with any of so called 'toxic trio'_Number"/>
    <s v="E06000040"/>
    <x v="145"/>
    <s v="Single time point"/>
    <n v="2018"/>
    <s v="Children in at risk households with multiple vulnerabilities"/>
    <x v="1"/>
    <s v="Number"/>
    <n v="228.80697144849896"/>
    <n v="1648"/>
    <n v="138.83918170418627"/>
    <s v="138.84 per 1000 0-1 yr olds"/>
    <n v="138.84"/>
  </r>
  <r>
    <s v="E08000015_Modelled prevalence of children aged 0-1 in households with any of so called 'toxic trio'_Number"/>
    <s v="E08000015"/>
    <x v="146"/>
    <s v="Single time point"/>
    <n v="2018"/>
    <s v="Children in at risk households with multiple vulnerabilities"/>
    <x v="1"/>
    <s v="Number"/>
    <n v="615.89642460412392"/>
    <n v="3335"/>
    <n v="184.67658908669381"/>
    <s v="184.68 per 1000 0-1 yr olds"/>
    <n v="184.68"/>
  </r>
  <r>
    <s v="E06000041_Modelled prevalence of children aged 0-1 in households with any of so called 'toxic trio'_Number"/>
    <s v="E06000041"/>
    <x v="147"/>
    <s v="Single time point"/>
    <n v="2018"/>
    <s v="Children in at risk households with multiple vulnerabilities"/>
    <x v="1"/>
    <s v="Number"/>
    <n v="218.03329338934208"/>
    <n v="1714"/>
    <n v="127.20728902528708"/>
    <s v="127.21 per 1000 0-1 yr olds"/>
    <n v="127.21"/>
  </r>
  <r>
    <s v="E08000031_Modelled prevalence of children aged 0-1 in households with any of so called 'toxic trio'_Number"/>
    <s v="E08000031"/>
    <x v="148"/>
    <s v="Single time point"/>
    <n v="2018"/>
    <s v="Children in at risk households with multiple vulnerabilities"/>
    <x v="1"/>
    <s v="Number"/>
    <n v="596.02652095574251"/>
    <n v="3481"/>
    <n v="171.22278683014724"/>
    <s v="171.22 per 1000 0-1 yr olds"/>
    <n v="171.22"/>
  </r>
  <r>
    <s v="E10000034_Modelled prevalence of children aged 0-1 in households with any of so called 'toxic trio'_Number"/>
    <s v="E10000034"/>
    <x v="149"/>
    <s v="Single time point"/>
    <n v="2018"/>
    <s v="Children in at risk households with multiple vulnerabilities"/>
    <x v="1"/>
    <s v="Number"/>
    <n v="831.96324316415121"/>
    <n v="5832"/>
    <n v="142.65487708575981"/>
    <s v="142.65 per 1000 0-1 yr olds"/>
    <n v="142.65"/>
  </r>
  <r>
    <s v="E06000014_Modelled prevalence of children aged 0-1 in households with any of so called 'toxic trio'_Number"/>
    <s v="E06000014"/>
    <x v="150"/>
    <s v="Single time point"/>
    <n v="2018"/>
    <s v="Children in at risk households with multiple vulnerabilities"/>
    <x v="1"/>
    <s v="Number"/>
    <n v="319.46213223466225"/>
    <n v="1848"/>
    <n v="172.8691191746008"/>
    <s v="172.87 per 1000 0-1 yr olds"/>
    <n v="172.87"/>
  </r>
  <r>
    <s v="NA_Modelled prevalence of children aged 0-1 in households with any of so called 'toxic trio'_Number"/>
    <s v="NA"/>
    <x v="151"/>
    <s v="Single time point"/>
    <n v="2018"/>
    <s v="Children in at risk households with multiple vulnerabilities"/>
    <x v="1"/>
    <s v="Number"/>
    <n v="106253.19186935425"/>
    <n v="637834"/>
    <n v="166.58439636230472"/>
    <s v="166.58 per 1000 0-1 yr olds"/>
    <n v="166.58"/>
  </r>
  <r>
    <s v="E09000002_Modelled prevalence of children aged 0-4 in households with all 3 of so called 'toxic trio'_Number"/>
    <s v="E09000002"/>
    <x v="0"/>
    <s v="Single time point"/>
    <n v="2018"/>
    <s v="Children in at risk households with multiple vulnerabilities"/>
    <x v="2"/>
    <s v="Number"/>
    <n v="380.93068097916125"/>
    <n v="19519"/>
    <n v="19.515891233114466"/>
    <s v="19.52 per 1000 0-4 yr olds"/>
    <n v="19.52"/>
  </r>
  <r>
    <s v="E09000003_Modelled prevalence of children aged 0-4 in households with all 3 of so called 'toxic trio'_Number"/>
    <s v="E09000003"/>
    <x v="1"/>
    <s v="Single time point"/>
    <n v="2018"/>
    <s v="Children in at risk households with multiple vulnerabilities"/>
    <x v="2"/>
    <s v="Number"/>
    <n v="392.8945289643554"/>
    <n v="26512"/>
    <n v="14.819497924123242"/>
    <s v="14.82 per 1000 0-4 yr olds"/>
    <n v="14.82"/>
  </r>
  <r>
    <s v="E08000016_Modelled prevalence of children aged 0-4 in households with all 3 of so called 'toxic trio'_Number"/>
    <s v="E08000016"/>
    <x v="2"/>
    <s v="Single time point"/>
    <n v="2018"/>
    <s v="Children in at risk households with multiple vulnerabilities"/>
    <x v="2"/>
    <s v="Number"/>
    <n v="215.40484673252988"/>
    <n v="14227"/>
    <n v="15.14056700165389"/>
    <s v="15.14 per 1000 0-4 yr olds"/>
    <n v="15.14"/>
  </r>
  <r>
    <s v="E06000022_Modelled prevalence of children aged 0-4 in households with all 3 of so called 'toxic trio'_Number"/>
    <s v="E06000022"/>
    <x v="3"/>
    <s v="Single time point"/>
    <n v="2018"/>
    <s v="Children in at risk households with multiple vulnerabilities"/>
    <x v="2"/>
    <s v="Number"/>
    <n v="137.65489817265811"/>
    <n v="9426"/>
    <n v="14.603744766885011"/>
    <s v="14.6 per 1000 0-4 yr olds"/>
    <n v="14.6"/>
  </r>
  <r>
    <s v="E06000055_Modelled prevalence of children aged 0-4 in households with all 3 of so called 'toxic trio'_Number"/>
    <s v="E06000055"/>
    <x v="4"/>
    <s v="Single time point"/>
    <n v="2018"/>
    <s v="Children in at risk households with multiple vulnerabilities"/>
    <x v="2"/>
    <s v="Number"/>
    <n v="166.15230602678076"/>
    <n v="11509"/>
    <n v="14.436728301918563"/>
    <s v="14.44 per 1000 0-4 yr olds"/>
    <n v="14.44"/>
  </r>
  <r>
    <s v="E09000004_Modelled prevalence of children aged 0-4 in households with all 3 of so called 'toxic trio'_Number"/>
    <s v="E09000004"/>
    <x v="5"/>
    <s v="Single time point"/>
    <n v="2018"/>
    <s v="Children in at risk households with multiple vulnerabilities"/>
    <x v="2"/>
    <s v="Number"/>
    <n v="238.54545364833925"/>
    <n v="15989"/>
    <n v="14.919347904705688"/>
    <s v="14.92 per 1000 0-4 yr olds"/>
    <n v="14.92"/>
  </r>
  <r>
    <s v="E08000025_Modelled prevalence of children aged 0-4 in households with all 3 of so called 'toxic trio'_Number"/>
    <s v="E08000025"/>
    <x v="6"/>
    <s v="Single time point"/>
    <n v="2018"/>
    <s v="Children in at risk households with multiple vulnerabilities"/>
    <x v="2"/>
    <s v="Number"/>
    <n v="1612.3133926300329"/>
    <n v="83536"/>
    <n v="19.300821114609665"/>
    <s v="19.3 per 1000 0-4 yr olds"/>
    <n v="19.3"/>
  </r>
  <r>
    <s v="E06000008_Modelled prevalence of children aged 0-4 in households with all 3 of so called 'toxic trio'_Number"/>
    <s v="E06000008"/>
    <x v="7"/>
    <s v="Single time point"/>
    <n v="2018"/>
    <s v="Children in at risk households with multiple vulnerabilities"/>
    <x v="2"/>
    <s v="Number"/>
    <n v="197.51469817527735"/>
    <n v="10576"/>
    <n v="18.675746801747103"/>
    <s v="18.68 per 1000 0-4 yr olds"/>
    <n v="18.68"/>
  </r>
  <r>
    <s v="E06000009_Modelled prevalence of children aged 0-4 in households with all 3 of so called 'toxic trio'_Number"/>
    <s v="E06000009"/>
    <x v="8"/>
    <s v="Single time point"/>
    <n v="2018"/>
    <s v="Children in at risk households with multiple vulnerabilities"/>
    <x v="2"/>
    <s v="Number"/>
    <n v="142.01747654382831"/>
    <n v="8365"/>
    <n v="16.977582372244864"/>
    <s v="16.98 per 1000 0-4 yr olds"/>
    <n v="16.98"/>
  </r>
  <r>
    <s v="E08000001_Modelled prevalence of children aged 0-4 in households with all 3 of so called 'toxic trio'_Number"/>
    <s v="E08000001"/>
    <x v="9"/>
    <s v="Single time point"/>
    <n v="2018"/>
    <s v="Children in at risk households with multiple vulnerabilities"/>
    <x v="2"/>
    <s v="Number"/>
    <n v="319.16623553003183"/>
    <n v="19294"/>
    <n v="16.542253318649934"/>
    <s v="16.54 per 1000 0-4 yr olds"/>
    <n v="16.54"/>
  </r>
  <r>
    <s v="E06000028_Modelled prevalence of children aged 0-4 in households with all 3 of so called 'toxic trio'_Number"/>
    <s v="E06000028"/>
    <x v="10"/>
    <s v="Single time point"/>
    <n v="2018"/>
    <s v="Children in at risk households with multiple vulnerabilities"/>
    <x v="2"/>
    <s v="Number"/>
    <n v="157.56657051025857"/>
    <n v="10832"/>
    <n v="14.546396834403486"/>
    <s v="14.55 per 1000 0-4 yr olds"/>
    <n v="14.55"/>
  </r>
  <r>
    <s v="E06000036_Modelled prevalence of children aged 0-4 in households with all 3 of so called 'toxic trio'_Number"/>
    <s v="E06000036"/>
    <x v="11"/>
    <s v="Single time point"/>
    <n v="2018"/>
    <s v="Children in at risk households with multiple vulnerabilities"/>
    <x v="2"/>
    <s v="Number"/>
    <n v="101.99053496263899"/>
    <n v="7417"/>
    <n v="13.750914785309288"/>
    <s v="13.75 per 1000 0-4 yr olds"/>
    <n v="13.75"/>
  </r>
  <r>
    <s v="E08000032_Modelled prevalence of children aged 0-4 in households with all 3 of so called 'toxic trio'_Number"/>
    <s v="E08000032"/>
    <x v="12"/>
    <s v="Single time point"/>
    <n v="2018"/>
    <s v="Children in at risk households with multiple vulnerabilities"/>
    <x v="2"/>
    <s v="Number"/>
    <n v="689.35846250463442"/>
    <n v="39705"/>
    <n v="17.362006359517302"/>
    <s v="17.36 per 1000 0-4 yr olds"/>
    <n v="17.36"/>
  </r>
  <r>
    <s v="E09000005_Modelled prevalence of children aged 0-4 in households with all 3 of so called 'toxic trio'_Number"/>
    <s v="E09000005"/>
    <x v="13"/>
    <s v="Single time point"/>
    <n v="2018"/>
    <s v="Children in at risk households with multiple vulnerabilities"/>
    <x v="2"/>
    <s v="Number"/>
    <n v="390.64866586168762"/>
    <n v="24582"/>
    <n v="15.891655107871109"/>
    <s v="15.89 per 1000 0-4 yr olds"/>
    <n v="15.89"/>
  </r>
  <r>
    <s v="E06000043_Modelled prevalence of children aged 0-4 in households with all 3 of so called 'toxic trio'_Number"/>
    <s v="E06000043"/>
    <x v="14"/>
    <s v="Single time point"/>
    <n v="2018"/>
    <s v="Children in at risk households with multiple vulnerabilities"/>
    <x v="2"/>
    <s v="Number"/>
    <n v="209.27067347699165"/>
    <n v="13768"/>
    <n v="15.199787440223101"/>
    <s v="15.2 per 1000 0-4 yr olds"/>
    <n v="15.2"/>
  </r>
  <r>
    <s v="E06000023_Modelled prevalence of children aged 0-4 in households with all 3 of so called 'toxic trio'_Number"/>
    <s v="E06000023"/>
    <x v="15"/>
    <s v="Single time point"/>
    <n v="2018"/>
    <s v="Children in at risk households with multiple vulnerabilities"/>
    <x v="2"/>
    <s v="Number"/>
    <n v="483.68130440242834"/>
    <n v="28994"/>
    <n v="16.682117141561299"/>
    <s v="16.68 per 1000 0-4 yr olds"/>
    <n v="16.68"/>
  </r>
  <r>
    <s v="E09000006_Modelled prevalence of children aged 0-4 in households with all 3 of so called 'toxic trio'_Number"/>
    <s v="E09000006"/>
    <x v="16"/>
    <s v="Single time point"/>
    <n v="2018"/>
    <s v="Children in at risk households with multiple vulnerabilities"/>
    <x v="2"/>
    <s v="Number"/>
    <n v="294.87532993643055"/>
    <n v="21559"/>
    <n v="13.677597752049286"/>
    <s v="13.68 per 1000 0-4 yr olds"/>
    <n v="13.68"/>
  </r>
  <r>
    <s v="E10000002_Modelled prevalence of children aged 0-4 in households with all 3 of so called 'toxic trio'_Number"/>
    <s v="E10000002"/>
    <x v="17"/>
    <s v="Single time point"/>
    <n v="2018"/>
    <s v="Children in at risk households with multiple vulnerabilities"/>
    <x v="2"/>
    <s v="Number"/>
    <n v="419.50703374134127"/>
    <n v="32404"/>
    <n v="12.946149664897582"/>
    <s v="12.95 per 1000 0-4 yr olds"/>
    <n v="12.95"/>
  </r>
  <r>
    <s v="E08000002_Modelled prevalence of children aged 0-4 in households with all 3 of so called 'toxic trio'_Number"/>
    <s v="E08000002"/>
    <x v="18"/>
    <s v="Single time point"/>
    <n v="2018"/>
    <s v="Children in at risk households with multiple vulnerabilities"/>
    <x v="2"/>
    <s v="Number"/>
    <n v="179.26847655438399"/>
    <n v="11819"/>
    <n v="15.167821013146966"/>
    <s v="15.17 per 1000 0-4 yr olds"/>
    <n v="15.17"/>
  </r>
  <r>
    <s v="E08000033_Modelled prevalence of children aged 0-4 in households with all 3 of so called 'toxic trio'_Number"/>
    <s v="E08000033"/>
    <x v="19"/>
    <s v="Single time point"/>
    <n v="2018"/>
    <s v="Children in at risk households with multiple vulnerabilities"/>
    <x v="2"/>
    <s v="Number"/>
    <n v="182.57668490014328"/>
    <n v="12448"/>
    <n v="14.667150136579634"/>
    <s v="14.67 per 1000 0-4 yr olds"/>
    <n v="14.67"/>
  </r>
  <r>
    <s v="E10000003_Modelled prevalence of children aged 0-4 in households with all 3 of so called 'toxic trio'_Number"/>
    <s v="E10000003"/>
    <x v="20"/>
    <s v="Single time point"/>
    <n v="2018"/>
    <s v="Children in at risk households with multiple vulnerabilities"/>
    <x v="2"/>
    <s v="Number"/>
    <n v="523.71449527271727"/>
    <n v="37295"/>
    <n v="14.042485461126621"/>
    <s v="14.04 per 1000 0-4 yr olds"/>
    <n v="14.04"/>
  </r>
  <r>
    <s v="E09000007_Modelled prevalence of children aged 0-4 in households with all 3 of so called 'toxic trio'_Number"/>
    <s v="E09000007"/>
    <x v="21"/>
    <s v="Single time point"/>
    <n v="2018"/>
    <s v="Children in at risk households with multiple vulnerabilities"/>
    <x v="2"/>
    <s v="Number"/>
    <n v="233.85752746342129"/>
    <n v="14039"/>
    <n v="16.657705496361654"/>
    <s v="16.66 per 1000 0-4 yr olds"/>
    <n v="16.66"/>
  </r>
  <r>
    <s v="E06000056_Modelled prevalence of children aged 0-4 in households with all 3 of so called 'toxic trio'_Number"/>
    <s v="E06000056"/>
    <x v="22"/>
    <s v="Single time point"/>
    <n v="2018"/>
    <s v="Children in at risk households with multiple vulnerabilities"/>
    <x v="2"/>
    <s v="Number"/>
    <n v="237.94791779382342"/>
    <n v="17751"/>
    <n v="13.404761297607088"/>
    <s v="13.4 per 1000 0-4 yr olds"/>
    <n v="13.4"/>
  </r>
  <r>
    <s v="E06000049_Modelled prevalence of children aged 0-4 in households with all 3 of so called 'toxic trio'_Number"/>
    <s v="E06000049"/>
    <x v="23"/>
    <s v="Single time point"/>
    <n v="2018"/>
    <s v="Children in at risk households with multiple vulnerabilities"/>
    <x v="2"/>
    <s v="Number"/>
    <n v="253.41805039768843"/>
    <n v="20262"/>
    <n v="12.507060033446276"/>
    <s v="12.51 per 1000 0-4 yr olds"/>
    <n v="12.51"/>
  </r>
  <r>
    <s v="E06000050_Modelled prevalence of children aged 0-4 in households with all 3 of so called 'toxic trio'_Number"/>
    <s v="E06000050"/>
    <x v="24"/>
    <s v="Single time point"/>
    <n v="2018"/>
    <s v="Children in at risk households with multiple vulnerabilities"/>
    <x v="2"/>
    <s v="Number"/>
    <n v="252.85951528280694"/>
    <n v="18571"/>
    <n v="13.615826572764361"/>
    <s v="13.62 per 1000 0-4 yr olds"/>
    <n v="13.62"/>
  </r>
  <r>
    <s v="E09000001_Modelled prevalence of children aged 0-4 in households with all 3 of so called 'toxic trio'_Number"/>
    <s v="E09000001"/>
    <x v="25"/>
    <s v="Single time point"/>
    <n v="2018"/>
    <s v="Children in at risk households with multiple vulnerabilities"/>
    <x v="2"/>
    <s v="Number"/>
    <n v="3.9016304807352316"/>
    <n v="435"/>
    <n v="8.9692654729545538"/>
    <s v="8.97 per 1000 0-4 yr olds"/>
    <n v="8.9700000000000006"/>
  </r>
  <r>
    <s v="E06000052_Modelled prevalence of children aged 0-4 in households with all 3 of so called 'toxic trio'_Number"/>
    <s v="E06000052"/>
    <x v="26"/>
    <s v="Single time point"/>
    <n v="2018"/>
    <s v="Children in at risk households with multiple vulnerabilities"/>
    <x v="2"/>
    <s v="Number"/>
    <n v="359.19895353328815"/>
    <n v="28270"/>
    <n v="12.706011798135414"/>
    <s v="12.71 per 1000 0-4 yr olds"/>
    <n v="12.71"/>
  </r>
  <r>
    <s v="E08000026_Modelled prevalence of children aged 0-4 in households with all 3 of so called 'toxic trio'_Number"/>
    <s v="E08000026"/>
    <x v="27"/>
    <s v="Single time point"/>
    <n v="2018"/>
    <s v="Children in at risk households with multiple vulnerabilities"/>
    <x v="2"/>
    <s v="Number"/>
    <n v="427.35701862085511"/>
    <n v="23068"/>
    <n v="18.5259675143426"/>
    <s v="18.53 per 1000 0-4 yr olds"/>
    <n v="18.53"/>
  </r>
  <r>
    <s v="E09000008_Modelled prevalence of children aged 0-4 in households with all 3 of so called 'toxic trio'_Number"/>
    <s v="E09000008"/>
    <x v="28"/>
    <s v="Single time point"/>
    <n v="2018"/>
    <s v="Children in at risk households with multiple vulnerabilities"/>
    <x v="2"/>
    <s v="Number"/>
    <n v="451.48729880663052"/>
    <n v="27974"/>
    <n v="16.139533095253828"/>
    <s v="16.14 per 1000 0-4 yr olds"/>
    <n v="16.14"/>
  </r>
  <r>
    <s v="E10000006_Modelled prevalence of children aged 0-4 in households with all 3 of so called 'toxic trio'_Number"/>
    <s v="E10000006"/>
    <x v="29"/>
    <s v="Single time point"/>
    <n v="2018"/>
    <s v="Children in at risk households with multiple vulnerabilities"/>
    <x v="2"/>
    <s v="Number"/>
    <n v="310.08743648813669"/>
    <n v="24066"/>
    <n v="12.884876443452866"/>
    <s v="12.88 per 1000 0-4 yr olds"/>
    <n v="12.88"/>
  </r>
  <r>
    <s v="E06000005_Modelled prevalence of children aged 0-4 in households with all 3 of so called 'toxic trio'_Number"/>
    <s v="E06000005"/>
    <x v="30"/>
    <s v="Single time point"/>
    <n v="2018"/>
    <s v="Children in at risk households with multiple vulnerabilities"/>
    <x v="2"/>
    <s v="Number"/>
    <n v="86.775366212739343"/>
    <n v="5917"/>
    <n v="14.665432856640077"/>
    <s v="14.67 per 1000 0-4 yr olds"/>
    <n v="14.67"/>
  </r>
  <r>
    <s v="E06000015_Modelled prevalence of children aged 0-4 in households with all 3 of so called 'toxic trio'_Number"/>
    <s v="E06000015"/>
    <x v="31"/>
    <s v="Single time point"/>
    <n v="2018"/>
    <s v="Children in at risk households with multiple vulnerabilities"/>
    <x v="2"/>
    <s v="Number"/>
    <n v="280.66969509013177"/>
    <n v="16674"/>
    <n v="16.832775284282821"/>
    <s v="16.83 per 1000 0-4 yr olds"/>
    <n v="16.829999999999998"/>
  </r>
  <r>
    <s v="E10000007_Modelled prevalence of children aged 0-4 in households with all 3 of so called 'toxic trio'_Number"/>
    <s v="E10000007"/>
    <x v="32"/>
    <s v="Single time point"/>
    <n v="2018"/>
    <s v="Children in at risk households with multiple vulnerabilities"/>
    <x v="2"/>
    <s v="Number"/>
    <n v="538.74147529848915"/>
    <n v="40208"/>
    <n v="13.398862795923428"/>
    <s v="13.4 per 1000 0-4 yr olds"/>
    <n v="13.4"/>
  </r>
  <r>
    <s v="E10000008_Modelled prevalence of children aged 0-4 in households with all 3 of so called 'toxic trio'_Number"/>
    <s v="E10000008"/>
    <x v="33"/>
    <s v="Single time point"/>
    <n v="2018"/>
    <s v="Children in at risk households with multiple vulnerabilities"/>
    <x v="2"/>
    <s v="Number"/>
    <n v="466.08018404472409"/>
    <n v="37314"/>
    <n v="12.490759072860699"/>
    <s v="12.49 per 1000 0-4 yr olds"/>
    <n v="12.49"/>
  </r>
  <r>
    <s v="E08000017_Modelled prevalence of children aged 0-4 in households with all 3 of so called 'toxic trio'_Number"/>
    <s v="E08000017"/>
    <x v="34"/>
    <s v="Single time point"/>
    <n v="2018"/>
    <s v="Children in at risk households with multiple vulnerabilities"/>
    <x v="2"/>
    <s v="Number"/>
    <n v="288.73130673040379"/>
    <n v="18267"/>
    <n v="15.806169963891378"/>
    <s v="15.81 per 1000 0-4 yr olds"/>
    <n v="15.81"/>
  </r>
  <r>
    <s v="E10000009_Modelled prevalence of children aged 0-4 in households with all 3 of so called 'toxic trio'_Number"/>
    <s v="E10000009"/>
    <x v="35"/>
    <s v="Single time point"/>
    <n v="2018"/>
    <s v="Children in at risk households with multiple vulnerabilities"/>
    <x v="2"/>
    <s v="Number"/>
    <n v="215.96442428221656"/>
    <n v="18202"/>
    <n v="11.864873326129906"/>
    <s v="11.86 per 1000 0-4 yr olds"/>
    <n v="11.86"/>
  </r>
  <r>
    <s v="E08000027_Modelled prevalence of children aged 0-4 in households with all 3 of so called 'toxic trio'_Number"/>
    <s v="E08000027"/>
    <x v="36"/>
    <s v="Single time point"/>
    <n v="2018"/>
    <s v="Children in at risk households with multiple vulnerabilities"/>
    <x v="2"/>
    <s v="Number"/>
    <n v="281.52452460198458"/>
    <n v="19102"/>
    <n v="14.737960663908732"/>
    <s v="14.74 per 1000 0-4 yr olds"/>
    <n v="14.74"/>
  </r>
  <r>
    <s v="E06000047_Modelled prevalence of children aged 0-4 in households with all 3 of so called 'toxic trio'_Number"/>
    <s v="E06000047"/>
    <x v="37"/>
    <s v="Single time point"/>
    <n v="2018"/>
    <s v="Children in at risk households with multiple vulnerabilities"/>
    <x v="2"/>
    <s v="Number"/>
    <n v="409.3351447768332"/>
    <n v="27021"/>
    <n v="15.148778534355991"/>
    <s v="15.15 per 1000 0-4 yr olds"/>
    <n v="15.15"/>
  </r>
  <r>
    <s v="E09000009_Modelled prevalence of children aged 0-4 in households with all 3 of so called 'toxic trio'_Number"/>
    <s v="E09000009"/>
    <x v="38"/>
    <s v="Single time point"/>
    <n v="2018"/>
    <s v="Children in at risk households with multiple vulnerabilities"/>
    <x v="2"/>
    <s v="Number"/>
    <n v="370.34442795720776"/>
    <n v="24600"/>
    <n v="15.054651542975925"/>
    <s v="15.05 per 1000 0-4 yr olds"/>
    <n v="15.05"/>
  </r>
  <r>
    <s v="E06000011_Modelled prevalence of children aged 0-4 in households with all 3 of so called 'toxic trio'_Number"/>
    <s v="E06000011"/>
    <x v="39"/>
    <s v="Single time point"/>
    <n v="2018"/>
    <s v="Children in at risk households with multiple vulnerabilities"/>
    <x v="2"/>
    <s v="Number"/>
    <n v="191.48503480317603"/>
    <n v="15572"/>
    <n v="12.296752812944774"/>
    <s v="12.3 per 1000 0-4 yr olds"/>
    <n v="12.3"/>
  </r>
  <r>
    <s v="E10000011_Modelled prevalence of children aged 0-4 in households with all 3 of so called 'toxic trio'_Number"/>
    <s v="E10000011"/>
    <x v="40"/>
    <s v="Single time point"/>
    <n v="2018"/>
    <s v="Children in at risk households with multiple vulnerabilities"/>
    <x v="2"/>
    <s v="Number"/>
    <n v="337.22505331327068"/>
    <n v="27106"/>
    <n v="12.44097444526196"/>
    <s v="12.44 per 1000 0-4 yr olds"/>
    <n v="12.44"/>
  </r>
  <r>
    <s v="E09000010_Modelled prevalence of children aged 0-4 in households with all 3 of so called 'toxic trio'_Number"/>
    <s v="E09000010"/>
    <x v="41"/>
    <s v="Single time point"/>
    <n v="2018"/>
    <s v="Children in at risk households with multiple vulnerabilities"/>
    <x v="2"/>
    <s v="Number"/>
    <n v="398.23589416889604"/>
    <n v="24321"/>
    <n v="16.374157895189182"/>
    <s v="16.37 per 1000 0-4 yr olds"/>
    <n v="16.37"/>
  </r>
  <r>
    <s v="E10000012_Modelled prevalence of children aged 0-4 in households with all 3 of so called 'toxic trio'_Number"/>
    <s v="E10000012"/>
    <x v="42"/>
    <s v="Single time point"/>
    <n v="2018"/>
    <s v="Children in at risk households with multiple vulnerabilities"/>
    <x v="2"/>
    <s v="Number"/>
    <n v="1197.2285674437312"/>
    <n v="85981"/>
    <n v="13.924338719527933"/>
    <s v="13.92 per 1000 0-4 yr olds"/>
    <n v="13.92"/>
  </r>
  <r>
    <s v="E08000020_Modelled prevalence of children aged 0-4 in households with all 3 of so called 'toxic trio'_Number"/>
    <s v="E08000020"/>
    <x v="43"/>
    <s v="Single time point"/>
    <n v="2018"/>
    <s v="Children in at risk households with multiple vulnerabilities"/>
    <x v="2"/>
    <s v="Number"/>
    <n v="169.82823127095236"/>
    <n v="10857"/>
    <n v="15.642279752321301"/>
    <s v="15.64 per 1000 0-4 yr olds"/>
    <n v="15.64"/>
  </r>
  <r>
    <s v="E10000013_Modelled prevalence of children aged 0-4 in households with all 3 of so called 'toxic trio'_Number"/>
    <s v="E10000013"/>
    <x v="44"/>
    <s v="Single time point"/>
    <n v="2018"/>
    <s v="Children in at risk households with multiple vulnerabilities"/>
    <x v="2"/>
    <s v="Number"/>
    <n v="447.71690636766209"/>
    <n v="34617"/>
    <n v="12.933440401180405"/>
    <s v="12.93 per 1000 0-4 yr olds"/>
    <n v="12.93"/>
  </r>
  <r>
    <s v="E09000011_Modelled prevalence of children aged 0-4 in households with all 3 of so called 'toxic trio'_Number"/>
    <s v="E09000011"/>
    <x v="45"/>
    <s v="Single time point"/>
    <n v="2018"/>
    <s v="Children in at risk households with multiple vulnerabilities"/>
    <x v="2"/>
    <s v="Number"/>
    <n v="386.05816507057256"/>
    <n v="21953"/>
    <n v="17.585667793493943"/>
    <s v="17.59 per 1000 0-4 yr olds"/>
    <n v="17.59"/>
  </r>
  <r>
    <s v="E09000012_Modelled prevalence of children aged 0-4 in households with all 3 of so called 'toxic trio'_Number"/>
    <s v="E09000012"/>
    <x v="46"/>
    <s v="Single time point"/>
    <n v="2018"/>
    <s v="Children in at risk households with multiple vulnerabilities"/>
    <x v="2"/>
    <s v="Number"/>
    <n v="385.96337292835562"/>
    <n v="20326"/>
    <n v="18.988653592854256"/>
    <s v="18.99 per 1000 0-4 yr olds"/>
    <n v="18.989999999999998"/>
  </r>
  <r>
    <s v="E06000006_Modelled prevalence of children aged 0-4 in households with all 3 of so called 'toxic trio'_Number"/>
    <s v="E06000006"/>
    <x v="47"/>
    <s v="Single time point"/>
    <n v="2018"/>
    <s v="Children in at risk households with multiple vulnerabilities"/>
    <x v="2"/>
    <s v="Number"/>
    <n v="122.15055820769209"/>
    <n v="7676"/>
    <n v="15.913308781616998"/>
    <s v="15.91 per 1000 0-4 yr olds"/>
    <n v="15.91"/>
  </r>
  <r>
    <s v="E09000013_Modelled prevalence of children aged 0-4 in households with all 3 of so called 'toxic trio'_Number"/>
    <s v="E09000013"/>
    <x v="48"/>
    <s v="Single time point"/>
    <n v="2018"/>
    <s v="Children in at risk households with multiple vulnerabilities"/>
    <x v="2"/>
    <s v="Number"/>
    <n v="192.28568705610476"/>
    <n v="11404"/>
    <n v="16.861249303411501"/>
    <s v="16.86 per 1000 0-4 yr olds"/>
    <n v="16.86"/>
  </r>
  <r>
    <s v="E10000014_Modelled prevalence of children aged 0-4 in households with all 3 of so called 'toxic trio'_Number"/>
    <s v="E10000014"/>
    <x v="49"/>
    <s v="Single time point"/>
    <n v="2018"/>
    <s v="Children in at risk households with multiple vulnerabilities"/>
    <x v="2"/>
    <s v="Number"/>
    <n v="966.63716399441091"/>
    <n v="74388"/>
    <n v="12.994530892004233"/>
    <s v="12.99 per 1000 0-4 yr olds"/>
    <n v="12.99"/>
  </r>
  <r>
    <s v="E09000014_Modelled prevalence of children aged 0-4 in households with all 3 of so called 'toxic trio'_Number"/>
    <s v="E09000014"/>
    <x v="50"/>
    <s v="Single time point"/>
    <n v="2018"/>
    <s v="Children in at risk households with multiple vulnerabilities"/>
    <x v="2"/>
    <s v="Number"/>
    <n v="323.5876294745986"/>
    <n v="18586"/>
    <n v="17.410288898880804"/>
    <s v="17.41 per 1000 0-4 yr olds"/>
    <n v="17.41"/>
  </r>
  <r>
    <s v="E09000015_Modelled prevalence of children aged 0-4 in households with all 3 of so called 'toxic trio'_Number"/>
    <s v="E09000015"/>
    <x v="51"/>
    <s v="Single time point"/>
    <n v="2018"/>
    <s v="Children in at risk households with multiple vulnerabilities"/>
    <x v="2"/>
    <s v="Number"/>
    <n v="242.10338607701217"/>
    <n v="17745"/>
    <n v="13.64347061577978"/>
    <s v="13.64 per 1000 0-4 yr olds"/>
    <n v="13.64"/>
  </r>
  <r>
    <s v="E06000001_Modelled prevalence of children aged 0-4 in households with all 3 of so called 'toxic trio'_Number"/>
    <s v="E06000001"/>
    <x v="52"/>
    <s v="Single time point"/>
    <n v="2018"/>
    <s v="Children in at risk households with multiple vulnerabilities"/>
    <x v="2"/>
    <s v="Number"/>
    <n v="88.0315480630602"/>
    <n v="5297"/>
    <n v="16.619133106109157"/>
    <s v="16.62 per 1000 0-4 yr olds"/>
    <n v="16.62"/>
  </r>
  <r>
    <s v="E09000016_Modelled prevalence of children aged 0-4 in households with all 3 of so called 'toxic trio'_Number"/>
    <s v="E09000016"/>
    <x v="53"/>
    <s v="Single time point"/>
    <n v="2018"/>
    <s v="Children in at risk households with multiple vulnerabilities"/>
    <x v="2"/>
    <s v="Number"/>
    <n v="256.08615554033673"/>
    <n v="17370"/>
    <n v="14.743014135885822"/>
    <s v="14.74 per 1000 0-4 yr olds"/>
    <n v="14.74"/>
  </r>
  <r>
    <s v="E06000019_Modelled prevalence of children aged 0-4 in households with all 3 of so called 'toxic trio'_Number"/>
    <s v="E06000019"/>
    <x v="54"/>
    <s v="Single time point"/>
    <n v="2018"/>
    <s v="Children in at risk households with multiple vulnerabilities"/>
    <x v="2"/>
    <s v="Number"/>
    <n v="116.2745621408378"/>
    <n v="9337"/>
    <n v="12.453096512888273"/>
    <s v="12.45 per 1000 0-4 yr olds"/>
    <n v="12.45"/>
  </r>
  <r>
    <s v="E10000015_Modelled prevalence of children aged 0-4 in households with all 3 of so called 'toxic trio'_Number"/>
    <s v="E10000015"/>
    <x v="55"/>
    <s v="Single time point"/>
    <n v="2018"/>
    <s v="Children in at risk households with multiple vulnerabilities"/>
    <x v="2"/>
    <s v="Number"/>
    <n v="1052.8633373962105"/>
    <n v="74764"/>
    <n v="14.082490736132504"/>
    <s v="14.08 per 1000 0-4 yr olds"/>
    <n v="14.08"/>
  </r>
  <r>
    <s v="E09000017_Modelled prevalence of children aged 0-4 in households with all 3 of so called 'toxic trio'_Number"/>
    <s v="E09000017"/>
    <x v="56"/>
    <s v="Single time point"/>
    <n v="2018"/>
    <s v="Children in at risk households with multiple vulnerabilities"/>
    <x v="2"/>
    <s v="Number"/>
    <n v="363.17497777824769"/>
    <n v="22489"/>
    <n v="16.149005192682989"/>
    <s v="16.15 per 1000 0-4 yr olds"/>
    <n v="16.149999999999999"/>
  </r>
  <r>
    <s v="E09000018_Modelled prevalence of children aged 0-4 in households with all 3 of so called 'toxic trio'_Number"/>
    <s v="E09000018"/>
    <x v="57"/>
    <s v="Single time point"/>
    <n v="2018"/>
    <s v="Children in at risk households with multiple vulnerabilities"/>
    <x v="2"/>
    <s v="Number"/>
    <n v="331.13973677160624"/>
    <n v="20363"/>
    <n v="16.261834541649378"/>
    <s v="16.26 per 1000 0-4 yr olds"/>
    <n v="16.260000000000002"/>
  </r>
  <r>
    <s v="E06000046_Modelled prevalence of children aged 0-4 in households with all 3 of so called 'toxic trio'_Number"/>
    <s v="E06000046"/>
    <x v="58"/>
    <s v="Single time point"/>
    <n v="2018"/>
    <s v="Children in at risk households with multiple vulnerabilities"/>
    <x v="2"/>
    <s v="Number"/>
    <n v="81.862679347704258"/>
    <n v="6462"/>
    <n v="12.66831930481341"/>
    <s v="12.67 per 1000 0-4 yr olds"/>
    <n v="12.67"/>
  </r>
  <r>
    <s v="E09000019_Modelled prevalence of children aged 0-4 in households with all 3 of so called 'toxic trio'_Number"/>
    <s v="E09000019"/>
    <x v="59"/>
    <s v="Single time point"/>
    <n v="2018"/>
    <s v="Children in at risk households with multiple vulnerabilities"/>
    <x v="2"/>
    <s v="Number"/>
    <n v="242.65359907400463"/>
    <n v="13127"/>
    <n v="18.485076489221044"/>
    <s v="18.49 per 1000 0-4 yr olds"/>
    <n v="18.489999999999998"/>
  </r>
  <r>
    <s v="E09000020_Modelled prevalence of children aged 0-4 in households with all 3 of so called 'toxic trio'_Number"/>
    <s v="E09000020"/>
    <x v="60"/>
    <s v="Single time point"/>
    <n v="2018"/>
    <s v="Children in at risk households with multiple vulnerabilities"/>
    <x v="2"/>
    <s v="Number"/>
    <n v="115.08450166209079"/>
    <n v="8223"/>
    <n v="13.995439822703489"/>
    <s v="14 per 1000 0-4 yr olds"/>
    <n v="14"/>
  </r>
  <r>
    <s v="E10000016_Modelled prevalence of children aged 0-4 in households with all 3 of so called 'toxic trio'_Number"/>
    <s v="E10000016"/>
    <x v="61"/>
    <s v="Single time point"/>
    <n v="2018"/>
    <s v="Children in at risk households with multiple vulnerabilities"/>
    <x v="2"/>
    <s v="Number"/>
    <n v="1304.9380522333272"/>
    <n v="91425"/>
    <n v="14.273317497766772"/>
    <s v="14.27 per 1000 0-4 yr olds"/>
    <n v="14.27"/>
  </r>
  <r>
    <s v="E06000010_Modelled prevalence of children aged 0-4 in households with all 3 of so called 'toxic trio'_Number"/>
    <s v="E06000010"/>
    <x v="62"/>
    <s v="Single time point"/>
    <n v="2018"/>
    <s v="Children in at risk households with multiple vulnerabilities"/>
    <x v="2"/>
    <s v="Number"/>
    <n v="322.81703605874776"/>
    <n v="17207"/>
    <n v="18.760797120866378"/>
    <s v="18.76 per 1000 0-4 yr olds"/>
    <n v="18.760000000000002"/>
  </r>
  <r>
    <s v="E09000021_Modelled prevalence of children aged 0-4 in households with all 3 of so called 'toxic trio'_Number"/>
    <s v="E09000021"/>
    <x v="63"/>
    <s v="Single time point"/>
    <n v="2018"/>
    <s v="Children in at risk households with multiple vulnerabilities"/>
    <x v="2"/>
    <s v="Number"/>
    <n v="161.59099122243214"/>
    <n v="11291"/>
    <n v="14.31148624766913"/>
    <s v="14.31 per 1000 0-4 yr olds"/>
    <n v="14.31"/>
  </r>
  <r>
    <s v="E08000034_Modelled prevalence of children aged 0-4 in households with all 3 of so called 'toxic trio'_Number"/>
    <s v="E08000034"/>
    <x v="64"/>
    <s v="Single time point"/>
    <n v="2018"/>
    <s v="Children in at risk households with multiple vulnerabilities"/>
    <x v="2"/>
    <s v="Number"/>
    <n v="438.0931372583733"/>
    <n v="27446"/>
    <n v="15.962003106404332"/>
    <s v="15.96 per 1000 0-4 yr olds"/>
    <n v="15.96"/>
  </r>
  <r>
    <s v="E08000011_Modelled prevalence of children aged 0-4 in households with all 3 of so called 'toxic trio'_Number"/>
    <s v="E08000011"/>
    <x v="65"/>
    <s v="Single time point"/>
    <n v="2018"/>
    <s v="Children in at risk households with multiple vulnerabilities"/>
    <x v="2"/>
    <s v="Number"/>
    <n v="172.74241643599606"/>
    <n v="10076"/>
    <n v="17.143947641524026"/>
    <s v="17.14 per 1000 0-4 yr olds"/>
    <n v="17.14"/>
  </r>
  <r>
    <s v="E09000022_Modelled prevalence of children aged 0-4 in households with all 3 of so called 'toxic trio'_Number"/>
    <s v="E09000022"/>
    <x v="66"/>
    <s v="Single time point"/>
    <n v="2018"/>
    <s v="Children in at risk households with multiple vulnerabilities"/>
    <x v="2"/>
    <s v="Number"/>
    <n v="332.59300045023525"/>
    <n v="19213"/>
    <n v="17.310831231470111"/>
    <s v="17.31 per 1000 0-4 yr olds"/>
    <n v="17.309999999999999"/>
  </r>
  <r>
    <s v="E10000017_Modelled prevalence of children aged 0-4 in households with all 3 of so called 'toxic trio'_Number"/>
    <s v="E10000017"/>
    <x v="67"/>
    <s v="Single time point"/>
    <n v="2018"/>
    <s v="Children in at risk households with multiple vulnerabilities"/>
    <x v="2"/>
    <s v="Number"/>
    <n v="993.56805567914341"/>
    <n v="67104"/>
    <n v="14.806390910812224"/>
    <s v="14.81 per 1000 0-4 yr olds"/>
    <n v="14.81"/>
  </r>
  <r>
    <s v="E08000035_Modelled prevalence of children aged 0-4 in households with all 3 of so called 'toxic trio'_Number"/>
    <s v="E08000035"/>
    <x v="68"/>
    <s v="Single time point"/>
    <n v="2018"/>
    <s v="Children in at risk households with multiple vulnerabilities"/>
    <x v="2"/>
    <s v="Number"/>
    <n v="864.99141653141237"/>
    <n v="50495"/>
    <n v="17.130238964875979"/>
    <s v="17.13 per 1000 0-4 yr olds"/>
    <n v="17.13"/>
  </r>
  <r>
    <s v="E06000016_Modelled prevalence of children aged 0-4 in households with all 3 of so called 'toxic trio'_Number"/>
    <s v="E06000016"/>
    <x v="69"/>
    <s v="Single time point"/>
    <n v="2018"/>
    <s v="Children in at risk households with multiple vulnerabilities"/>
    <x v="2"/>
    <s v="Number"/>
    <n v="497.79372877956996"/>
    <n v="25049"/>
    <n v="19.872798466189067"/>
    <s v="19.87 per 1000 0-4 yr olds"/>
    <n v="19.87"/>
  </r>
  <r>
    <s v="E10000018_Modelled prevalence of children aged 0-4 in households with all 3 of so called 'toxic trio'_Number"/>
    <s v="E10000018"/>
    <x v="70"/>
    <s v="Single time point"/>
    <n v="2018"/>
    <s v="Children in at risk households with multiple vulnerabilities"/>
    <x v="2"/>
    <s v="Number"/>
    <n v="505.79109838824422"/>
    <n v="36916"/>
    <n v="13.701134965550011"/>
    <s v="13.7 per 1000 0-4 yr olds"/>
    <n v="13.7"/>
  </r>
  <r>
    <s v="E09000023_Modelled prevalence of children aged 0-4 in households with all 3 of so called 'toxic trio'_Number"/>
    <s v="E09000023"/>
    <x v="71"/>
    <s v="Single time point"/>
    <n v="2018"/>
    <s v="Children in at risk households with multiple vulnerabilities"/>
    <x v="2"/>
    <s v="Number"/>
    <n v="375.21944960928437"/>
    <n v="21814"/>
    <n v="17.200854937621912"/>
    <s v="17.2 per 1000 0-4 yr olds"/>
    <n v="17.2"/>
  </r>
  <r>
    <s v="E10000019_Modelled prevalence of children aged 0-4 in households with all 3 of so called 'toxic trio'_Number"/>
    <s v="E10000019"/>
    <x v="72"/>
    <s v="Single time point"/>
    <n v="2018"/>
    <s v="Children in at risk households with multiple vulnerabilities"/>
    <x v="2"/>
    <s v="Number"/>
    <n v="537.43201156970713"/>
    <n v="39873"/>
    <n v="13.478594827821009"/>
    <s v="13.48 per 1000 0-4 yr olds"/>
    <n v="13.48"/>
  </r>
  <r>
    <s v="E08000012_Modelled prevalence of children aged 0-4 in households with all 3 of so called 'toxic trio'_Number"/>
    <s v="E08000012"/>
    <x v="73"/>
    <s v="Single time point"/>
    <n v="2018"/>
    <s v="Children in at risk households with multiple vulnerabilities"/>
    <x v="2"/>
    <s v="Number"/>
    <n v="569.8423854008895"/>
    <n v="29676"/>
    <n v="19.202129175120959"/>
    <s v="19.2 per 1000 0-4 yr olds"/>
    <n v="19.2"/>
  </r>
  <r>
    <s v="E06000032_Modelled prevalence of children aged 0-4 in households with all 3 of so called 'toxic trio'_Number"/>
    <s v="E06000032"/>
    <x v="74"/>
    <s v="Single time point"/>
    <n v="2018"/>
    <s v="Children in at risk households with multiple vulnerabilities"/>
    <x v="2"/>
    <s v="Number"/>
    <n v="302.81301320036965"/>
    <n v="17547"/>
    <n v="17.257252704187021"/>
    <s v="17.26 per 1000 0-4 yr olds"/>
    <n v="17.260000000000002"/>
  </r>
  <r>
    <s v="E08000003_Modelled prevalence of children aged 0-4 in households with all 3 of so called 'toxic trio'_Number"/>
    <s v="E08000003"/>
    <x v="75"/>
    <s v="Single time point"/>
    <n v="2018"/>
    <s v="Children in at risk households with multiple vulnerabilities"/>
    <x v="2"/>
    <s v="Number"/>
    <n v="807.17182461944378"/>
    <n v="37768"/>
    <n v="21.371844540866444"/>
    <s v="21.37 per 1000 0-4 yr olds"/>
    <n v="21.37"/>
  </r>
  <r>
    <s v="E06000035_Modelled prevalence of children aged 0-4 in households with all 3 of so called 'toxic trio'_Number"/>
    <s v="E06000035"/>
    <x v="76"/>
    <s v="Single time point"/>
    <n v="2018"/>
    <s v="Children in at risk households with multiple vulnerabilities"/>
    <x v="2"/>
    <s v="Number"/>
    <n v="282.89909339023802"/>
    <n v="18494"/>
    <n v="15.296804011584191"/>
    <s v="15.3 per 1000 0-4 yr olds"/>
    <n v="15.3"/>
  </r>
  <r>
    <s v="E09000024_Modelled prevalence of children aged 0-4 in households with all 3 of so called 'toxic trio'_Number"/>
    <s v="E09000024"/>
    <x v="77"/>
    <s v="Single time point"/>
    <n v="2018"/>
    <s v="Children in at risk households with multiple vulnerabilities"/>
    <x v="2"/>
    <s v="Number"/>
    <n v="213.7472244342751"/>
    <n v="14994"/>
    <n v="14.255517169152668"/>
    <s v="14.26 per 1000 0-4 yr olds"/>
    <n v="14.26"/>
  </r>
  <r>
    <s v="E06000002_Modelled prevalence of children aged 0-4 in households with all 3 of so called 'toxic trio'_Number"/>
    <s v="E06000002"/>
    <x v="78"/>
    <s v="Single time point"/>
    <n v="2018"/>
    <s v="Children in at risk households with multiple vulnerabilities"/>
    <x v="2"/>
    <s v="Number"/>
    <n v="187.63073220487854"/>
    <n v="9657"/>
    <n v="19.429505250582846"/>
    <s v="19.43 per 1000 0-4 yr olds"/>
    <n v="19.43"/>
  </r>
  <r>
    <s v="E06000042_Modelled prevalence of children aged 0-4 in households with all 3 of so called 'toxic trio'_Number"/>
    <s v="E06000042"/>
    <x v="79"/>
    <s v="Single time point"/>
    <n v="2018"/>
    <s v="Children in at risk households with multiple vulnerabilities"/>
    <x v="2"/>
    <s v="Number"/>
    <n v="285.09978792947527"/>
    <n v="19048"/>
    <n v="14.967439517507103"/>
    <s v="14.97 per 1000 0-4 yr olds"/>
    <n v="14.97"/>
  </r>
  <r>
    <s v="E08000021_Modelled prevalence of children aged 0-4 in households with all 3 of so called 'toxic trio'_Number"/>
    <s v="E08000021"/>
    <x v="80"/>
    <s v="Single time point"/>
    <n v="2018"/>
    <s v="Children in at risk households with multiple vulnerabilities"/>
    <x v="2"/>
    <s v="Number"/>
    <n v="304.26048379090241"/>
    <n v="16630"/>
    <n v="18.295879963373565"/>
    <s v="18.3 per 1000 0-4 yr olds"/>
    <n v="18.3"/>
  </r>
  <r>
    <s v="E09000025_Modelled prevalence of children aged 0-4 in households with all 3 of so called 'toxic trio'_Number"/>
    <s v="E09000025"/>
    <x v="81"/>
    <s v="Single time point"/>
    <n v="2018"/>
    <s v="Children in at risk households with multiple vulnerabilities"/>
    <x v="2"/>
    <s v="Number"/>
    <n v="524.70333820404699"/>
    <n v="28254"/>
    <n v="18.570939980323033"/>
    <s v="18.57 per 1000 0-4 yr olds"/>
    <n v="18.57"/>
  </r>
  <r>
    <s v="E10000020_Modelled prevalence of children aged 0-4 in households with all 3 of so called 'toxic trio'_Number"/>
    <s v="E10000020"/>
    <x v="82"/>
    <s v="Single time point"/>
    <n v="2018"/>
    <s v="Children in at risk households with multiple vulnerabilities"/>
    <x v="2"/>
    <s v="Number"/>
    <n v="648.93831181448502"/>
    <n v="46256"/>
    <n v="14.029278619303119"/>
    <s v="14.03 per 1000 0-4 yr olds"/>
    <n v="14.03"/>
  </r>
  <r>
    <s v="E06000012_Modelled prevalence of children aged 0-4 in households with all 3 of so called 'toxic trio'_Number"/>
    <s v="E06000012"/>
    <x v="83"/>
    <s v="Single time point"/>
    <n v="2018"/>
    <s v="Children in at risk households with multiple vulnerabilities"/>
    <x v="2"/>
    <s v="Number"/>
    <n v="146.79771725513388"/>
    <n v="9516"/>
    <n v="15.426409967962787"/>
    <s v="15.43 per 1000 0-4 yr olds"/>
    <n v="15.43"/>
  </r>
  <r>
    <s v="E06000013_Modelled prevalence of children aged 0-4 in households with all 3 of so called 'toxic trio'_Number"/>
    <s v="E06000013"/>
    <x v="84"/>
    <s v="Single time point"/>
    <n v="2018"/>
    <s v="Children in at risk households with multiple vulnerabilities"/>
    <x v="2"/>
    <s v="Number"/>
    <n v="130.50681299096985"/>
    <n v="9204"/>
    <n v="14.179358212838967"/>
    <s v="14.18 per 1000 0-4 yr olds"/>
    <n v="14.18"/>
  </r>
  <r>
    <s v="E06000024_Modelled prevalence of children aged 0-4 in households with all 3 of so called 'toxic trio'_Number"/>
    <s v="E06000024"/>
    <x v="85"/>
    <s v="Single time point"/>
    <n v="2018"/>
    <s v="Children in at risk households with multiple vulnerabilities"/>
    <x v="2"/>
    <s v="Number"/>
    <n v="137.99183290793147"/>
    <n v="11491"/>
    <n v="12.008687921671871"/>
    <s v="12.01 per 1000 0-4 yr olds"/>
    <n v="12.01"/>
  </r>
  <r>
    <s v="E08000022_Modelled prevalence of children aged 0-4 in households with all 3 of so called 'toxic trio'_Number"/>
    <s v="E08000022"/>
    <x v="86"/>
    <s v="Single time point"/>
    <n v="2018"/>
    <s v="Children in at risk households with multiple vulnerabilities"/>
    <x v="2"/>
    <s v="Number"/>
    <n v="162.27385007702159"/>
    <n v="11471"/>
    <n v="14.146443211317374"/>
    <s v="14.15 per 1000 0-4 yr olds"/>
    <n v="14.15"/>
  </r>
  <r>
    <s v="E10000023_Modelled prevalence of children aged 0-4 in households with all 3 of so called 'toxic trio'_Number"/>
    <s v="E10000023"/>
    <x v="87"/>
    <s v="Single time point"/>
    <n v="2018"/>
    <s v="Children in at risk households with multiple vulnerabilities"/>
    <x v="2"/>
    <s v="Number"/>
    <n v="370.21568933900818"/>
    <n v="29706"/>
    <n v="12.462657016730901"/>
    <s v="12.46 per 1000 0-4 yr olds"/>
    <n v="12.46"/>
  </r>
  <r>
    <s v="E10000021_Modelled prevalence of children aged 0-4 in households with all 3 of so called 'toxic trio'_Number"/>
    <s v="E10000021"/>
    <x v="88"/>
    <s v="Single time point"/>
    <n v="2018"/>
    <s v="Children in at risk households with multiple vulnerabilities"/>
    <x v="2"/>
    <s v="Number"/>
    <n v="669.72199335973198"/>
    <n v="47337"/>
    <n v="14.147960228990684"/>
    <s v="14.15 per 1000 0-4 yr olds"/>
    <n v="14.15"/>
  </r>
  <r>
    <s v="E06000048_Modelled prevalence of children aged 0-4 in households with all 3 of so called 'toxic trio'_Number"/>
    <s v="E06000048"/>
    <x v="89"/>
    <s v="Single time point"/>
    <n v="2018"/>
    <s v="Children in at risk households with multiple vulnerabilities"/>
    <x v="2"/>
    <s v="Number"/>
    <n v="193.25633306478903"/>
    <n v="14910"/>
    <n v="12.961524685767206"/>
    <s v="12.96 per 1000 0-4 yr olds"/>
    <n v="12.96"/>
  </r>
  <r>
    <s v="E06000018_Modelled prevalence of children aged 0-4 in households with all 3 of so called 'toxic trio'_Number"/>
    <s v="E06000018"/>
    <x v="90"/>
    <s v="Single time point"/>
    <n v="2018"/>
    <s v="Children in at risk households with multiple vulnerabilities"/>
    <x v="2"/>
    <s v="Number"/>
    <n v="432.16086316287061"/>
    <n v="20755"/>
    <n v="20.822012197681069"/>
    <s v="20.82 per 1000 0-4 yr olds"/>
    <n v="20.82"/>
  </r>
  <r>
    <s v="E10000024_Modelled prevalence of children aged 0-4 in households with all 3 of so called 'toxic trio'_Number"/>
    <s v="E10000024"/>
    <x v="91"/>
    <s v="Single time point"/>
    <n v="2018"/>
    <s v="Children in at risk households with multiple vulnerabilities"/>
    <x v="2"/>
    <s v="Number"/>
    <n v="619.27051424452327"/>
    <n v="44888"/>
    <n v="13.795903454030549"/>
    <s v="13.8 per 1000 0-4 yr olds"/>
    <n v="13.8"/>
  </r>
  <r>
    <s v="E08000004_Modelled prevalence of children aged 0-4 in households with all 3 of so called 'toxic trio'_Number"/>
    <s v="E08000004"/>
    <x v="92"/>
    <s v="Single time point"/>
    <n v="2018"/>
    <s v="Children in at risk households with multiple vulnerabilities"/>
    <x v="2"/>
    <s v="Number"/>
    <n v="293.52929455542244"/>
    <n v="16792"/>
    <n v="17.480305773905577"/>
    <s v="17.48 per 1000 0-4 yr olds"/>
    <n v="17.48"/>
  </r>
  <r>
    <s v="E10000025_Modelled prevalence of children aged 0-4 in households with all 3 of so called 'toxic trio'_Number"/>
    <s v="E10000025"/>
    <x v="93"/>
    <s v="Single time point"/>
    <n v="2018"/>
    <s v="Children in at risk households with multiple vulnerabilities"/>
    <x v="2"/>
    <s v="Number"/>
    <n v="549.29559557507764"/>
    <n v="39398"/>
    <n v="13.942220304966689"/>
    <s v="13.94 per 1000 0-4 yr olds"/>
    <n v="13.94"/>
  </r>
  <r>
    <s v="E06000031_Modelled prevalence of children aged 0-4 in households with all 3 of so called 'toxic trio'_Number"/>
    <s v="E06000031"/>
    <x v="94"/>
    <s v="Single time point"/>
    <n v="2018"/>
    <s v="Children in at risk households with multiple vulnerabilities"/>
    <x v="2"/>
    <s v="Number"/>
    <n v="267.40082206515439"/>
    <n v="15931"/>
    <n v="16.784936417372069"/>
    <s v="16.78 per 1000 0-4 yr olds"/>
    <n v="16.78"/>
  </r>
  <r>
    <s v="E06000026_Modelled prevalence of children aged 0-4 in households with all 3 of so called 'toxic trio'_Number"/>
    <s v="E06000026"/>
    <x v="95"/>
    <s v="Single time point"/>
    <n v="2018"/>
    <s v="Children in at risk households with multiple vulnerabilities"/>
    <x v="2"/>
    <s v="Number"/>
    <n v="235.68760445713428"/>
    <n v="14969"/>
    <n v="15.745046727044846"/>
    <s v="15.75 per 1000 0-4 yr olds"/>
    <n v="15.75"/>
  </r>
  <r>
    <s v="E06000029_Modelled prevalence of children aged 0-4 in households with all 3 of so called 'toxic trio'_Number"/>
    <s v="E06000029"/>
    <x v="96"/>
    <s v="Single time point"/>
    <n v="2018"/>
    <s v="Children in at risk households with multiple vulnerabilities"/>
    <x v="2"/>
    <s v="Number"/>
    <n v="104.64336951305022"/>
    <n v="8108"/>
    <n v="12.90618765577827"/>
    <s v="12.91 per 1000 0-4 yr olds"/>
    <n v="12.91"/>
  </r>
  <r>
    <s v="E06000044_Modelled prevalence of children aged 0-4 in households with all 3 of so called 'toxic trio'_Number"/>
    <s v="E06000044"/>
    <x v="97"/>
    <s v="Single time point"/>
    <n v="2018"/>
    <s v="Children in at risk households with multiple vulnerabilities"/>
    <x v="2"/>
    <s v="Number"/>
    <n v="222.82801227610094"/>
    <n v="12735"/>
    <n v="17.497291894472003"/>
    <s v="17.5 per 1000 0-4 yr olds"/>
    <n v="17.5"/>
  </r>
  <r>
    <s v="E06000038_Modelled prevalence of children aged 0-4 in households with all 3 of so called 'toxic trio'_Number"/>
    <s v="E06000038"/>
    <x v="98"/>
    <s v="Single time point"/>
    <n v="2018"/>
    <s v="Children in at risk households with multiple vulnerabilities"/>
    <x v="2"/>
    <s v="Number"/>
    <n v="187.90164906534105"/>
    <n v="11632"/>
    <n v="16.153855662426157"/>
    <s v="16.15 per 1000 0-4 yr olds"/>
    <n v="16.149999999999999"/>
  </r>
  <r>
    <s v="E09000026_Modelled prevalence of children aged 0-4 in households with all 3 of so called 'toxic trio'_Number"/>
    <s v="E09000026"/>
    <x v="99"/>
    <s v="Single time point"/>
    <n v="2018"/>
    <s v="Children in at risk households with multiple vulnerabilities"/>
    <x v="2"/>
    <s v="Number"/>
    <n v="354.75206766395024"/>
    <n v="22744"/>
    <n v="15.597611135418143"/>
    <s v="15.6 per 1000 0-4 yr olds"/>
    <n v="15.6"/>
  </r>
  <r>
    <s v="E06000003_Modelled prevalence of children aged 0-4 in households with all 3 of so called 'toxic trio'_Number"/>
    <s v="E06000003"/>
    <x v="100"/>
    <s v="Single time point"/>
    <n v="2018"/>
    <s v="Children in at risk households with multiple vulnerabilities"/>
    <x v="2"/>
    <s v="Number"/>
    <n v="110.08490391697178"/>
    <n v="7348"/>
    <n v="14.981614577704379"/>
    <s v="14.98 per 1000 0-4 yr olds"/>
    <n v="14.98"/>
  </r>
  <r>
    <s v="E09000027_Modelled prevalence of children aged 0-4 in households with all 3 of so called 'toxic trio'_Number"/>
    <s v="E09000027"/>
    <x v="101"/>
    <s v="Single time point"/>
    <n v="2018"/>
    <s v="Children in at risk households with multiple vulnerabilities"/>
    <x v="2"/>
    <s v="Number"/>
    <n v="162.05774091002885"/>
    <n v="12624"/>
    <n v="12.837273519488978"/>
    <s v="12.84 per 1000 0-4 yr olds"/>
    <n v="12.84"/>
  </r>
  <r>
    <s v="E08000005_Modelled prevalence of children aged 0-4 in households with all 3 of so called 'toxic trio'_Number"/>
    <s v="E08000005"/>
    <x v="102"/>
    <s v="Single time point"/>
    <n v="2018"/>
    <s v="Children in at risk households with multiple vulnerabilities"/>
    <x v="2"/>
    <s v="Number"/>
    <n v="264.50868583797057"/>
    <n v="15123"/>
    <n v="17.490490368178971"/>
    <s v="17.49 per 1000 0-4 yr olds"/>
    <n v="17.489999999999998"/>
  </r>
  <r>
    <s v="E08000018_Modelled prevalence of children aged 0-4 in households with all 3 of so called 'toxic trio'_Number"/>
    <s v="E08000018"/>
    <x v="103"/>
    <s v="Single time point"/>
    <n v="2018"/>
    <s v="Children in at risk households with multiple vulnerabilities"/>
    <x v="2"/>
    <s v="Number"/>
    <n v="242.10014793960082"/>
    <n v="15832"/>
    <n v="15.291823391839364"/>
    <s v="15.29 per 1000 0-4 yr olds"/>
    <n v="15.29"/>
  </r>
  <r>
    <s v="E06000017_Modelled prevalence of children aged 0-4 in households with all 3 of so called 'toxic trio'_Number"/>
    <s v="E06000017"/>
    <x v="104"/>
    <s v="Single time point"/>
    <n v="2018"/>
    <s v="Children in at risk households with multiple vulnerabilities"/>
    <x v="2"/>
    <s v="Number"/>
    <n v="22.678101796003439"/>
    <n v="1855"/>
    <n v="12.225391803775439"/>
    <s v="12.23 per 1000 0-4 yr olds"/>
    <n v="12.23"/>
  </r>
  <r>
    <s v="E08000006_Modelled prevalence of children aged 0-4 in households with all 3 of so called 'toxic trio'_Number"/>
    <s v="E08000006"/>
    <x v="105"/>
    <s v="Single time point"/>
    <n v="2018"/>
    <s v="Children in at risk households with multiple vulnerabilities"/>
    <x v="2"/>
    <s v="Number"/>
    <n v="319.53204225029998"/>
    <n v="17614"/>
    <n v="18.140799491898491"/>
    <s v="18.14 per 1000 0-4 yr olds"/>
    <n v="18.14"/>
  </r>
  <r>
    <s v="E08000028_Modelled prevalence of children aged 0-4 in households with all 3 of so called 'toxic trio'_Number"/>
    <s v="E08000028"/>
    <x v="106"/>
    <s v="Single time point"/>
    <n v="2018"/>
    <s v="Children in at risk households with multiple vulnerabilities"/>
    <x v="2"/>
    <s v="Number"/>
    <n v="419.67473781824998"/>
    <n v="23772"/>
    <n v="17.65416194759591"/>
    <s v="17.65 per 1000 0-4 yr olds"/>
    <n v="17.649999999999999"/>
  </r>
  <r>
    <s v="E08000014_Modelled prevalence of children aged 0-4 in households with all 3 of so called 'toxic trio'_Number"/>
    <s v="E08000014"/>
    <x v="107"/>
    <s v="Single time point"/>
    <n v="2018"/>
    <s v="Children in at risk households with multiple vulnerabilities"/>
    <x v="2"/>
    <s v="Number"/>
    <n v="213.29605614772029"/>
    <n v="14441"/>
    <n v="14.770172158972391"/>
    <s v="14.77 per 1000 0-4 yr olds"/>
    <n v="14.77"/>
  </r>
  <r>
    <s v="E08000019_Modelled prevalence of children aged 0-4 in households with all 3 of so called 'toxic trio'_Number"/>
    <s v="E08000019"/>
    <x v="108"/>
    <s v="Single time point"/>
    <n v="2018"/>
    <s v="Children in at risk households with multiple vulnerabilities"/>
    <x v="2"/>
    <s v="Number"/>
    <n v="562.0934668752617"/>
    <n v="32700"/>
    <n v="17.189402656735833"/>
    <s v="17.19 per 1000 0-4 yr olds"/>
    <n v="17.190000000000001"/>
  </r>
  <r>
    <s v="E06000051_Modelled prevalence of children aged 0-4 in households with all 3 of so called 'toxic trio'_Number"/>
    <s v="E06000051"/>
    <x v="109"/>
    <s v="Single time point"/>
    <n v="2018"/>
    <s v="Children in at risk households with multiple vulnerabilities"/>
    <x v="2"/>
    <s v="Number"/>
    <n v="187.66843084029767"/>
    <n v="15034"/>
    <n v="12.482934072123033"/>
    <s v="12.48 per 1000 0-4 yr olds"/>
    <n v="12.48"/>
  </r>
  <r>
    <s v="E06000039_Modelled prevalence of children aged 0-4 in households with all 3 of so called 'toxic trio'_Number"/>
    <s v="E06000039"/>
    <x v="110"/>
    <s v="Single time point"/>
    <n v="2018"/>
    <s v="Children in at risk households with multiple vulnerabilities"/>
    <x v="2"/>
    <s v="Number"/>
    <n v="207.46418540384511"/>
    <n v="12827"/>
    <n v="16.174022406162397"/>
    <s v="16.17 per 1000 0-4 yr olds"/>
    <n v="16.170000000000002"/>
  </r>
  <r>
    <s v="E08000029_Modelled prevalence of children aged 0-4 in households with all 3 of so called 'toxic trio'_Number"/>
    <s v="E08000029"/>
    <x v="111"/>
    <s v="Single time point"/>
    <n v="2018"/>
    <s v="Children in at risk households with multiple vulnerabilities"/>
    <x v="2"/>
    <s v="Number"/>
    <n v="167.41840162784044"/>
    <n v="12393"/>
    <n v="13.509110112792742"/>
    <s v="13.51 per 1000 0-4 yr olds"/>
    <n v="13.51"/>
  </r>
  <r>
    <s v="E10000027_Modelled prevalence of children aged 0-4 in households with all 3 of so called 'toxic trio'_Number"/>
    <s v="E10000027"/>
    <x v="112"/>
    <s v="Single time point"/>
    <n v="2018"/>
    <s v="Children in at risk households with multiple vulnerabilities"/>
    <x v="2"/>
    <s v="Number"/>
    <n v="370.87469280469952"/>
    <n v="29004"/>
    <n v="12.787018783778082"/>
    <s v="12.79 per 1000 0-4 yr olds"/>
    <n v="12.79"/>
  </r>
  <r>
    <s v="E06000025_Modelled prevalence of children aged 0-4 in households with all 3 of so called 'toxic trio'_Number"/>
    <s v="E06000025"/>
    <x v="113"/>
    <s v="Single time point"/>
    <n v="2018"/>
    <s v="Children in at risk households with multiple vulnerabilities"/>
    <x v="2"/>
    <s v="Number"/>
    <n v="215.62804975890697"/>
    <n v="16325"/>
    <n v="13.208456340514974"/>
    <s v="13.21 per 1000 0-4 yr olds"/>
    <n v="13.21"/>
  </r>
  <r>
    <s v="E08000023_Modelled prevalence of children aged 0-4 in households with all 3 of so called 'toxic trio'_Number"/>
    <s v="E08000023"/>
    <x v="114"/>
    <s v="Single time point"/>
    <n v="2018"/>
    <s v="Children in at risk households with multiple vulnerabilities"/>
    <x v="2"/>
    <s v="Number"/>
    <n v="128.6644487946493"/>
    <n v="8359"/>
    <n v="15.392325492839969"/>
    <s v="15.39 per 1000 0-4 yr olds"/>
    <n v="15.39"/>
  </r>
  <r>
    <s v="E06000045_Modelled prevalence of children aged 0-4 in households with all 3 of so called 'toxic trio'_Number"/>
    <s v="E06000045"/>
    <x v="115"/>
    <s v="Single time point"/>
    <n v="2018"/>
    <s v="Children in at risk households with multiple vulnerabilities"/>
    <x v="2"/>
    <s v="Number"/>
    <n v="285.42211838810613"/>
    <n v="15766"/>
    <n v="18.103648254985799"/>
    <s v="18.1 per 1000 0-4 yr olds"/>
    <n v="18.100000000000001"/>
  </r>
  <r>
    <s v="E06000033_Modelled prevalence of children aged 0-4 in households with all 3 of so called 'toxic trio'_Number"/>
    <s v="E06000033"/>
    <x v="116"/>
    <s v="Single time point"/>
    <n v="2018"/>
    <s v="Children in at risk households with multiple vulnerabilities"/>
    <x v="2"/>
    <s v="Number"/>
    <n v="161.65142565499553"/>
    <n v="11304"/>
    <n v="14.300373819444049"/>
    <s v="14.3 per 1000 0-4 yr olds"/>
    <n v="14.3"/>
  </r>
  <r>
    <s v="E09000028_Modelled prevalence of children aged 0-4 in households with all 3 of so called 'toxic trio'_Number"/>
    <s v="E09000028"/>
    <x v="117"/>
    <s v="Single time point"/>
    <n v="2018"/>
    <s v="Children in at risk households with multiple vulnerabilities"/>
    <x v="2"/>
    <s v="Number"/>
    <n v="381.77577385824503"/>
    <n v="20500"/>
    <n v="18.62320848089"/>
    <s v="18.62 per 1000 0-4 yr olds"/>
    <n v="18.62"/>
  </r>
  <r>
    <s v="E08000013_Modelled prevalence of children aged 0-4 in households with all 3 of so called 'toxic trio'_Number"/>
    <s v="E08000013"/>
    <x v="118"/>
    <s v="Single time point"/>
    <n v="2018"/>
    <s v="Children in at risk households with multiple vulnerabilities"/>
    <x v="2"/>
    <s v="Number"/>
    <n v="159.45136521415773"/>
    <n v="10282"/>
    <n v="15.507816107192932"/>
    <s v="15.51 per 1000 0-4 yr olds"/>
    <n v="15.51"/>
  </r>
  <r>
    <s v="E10000028_Modelled prevalence of children aged 0-4 in households with all 3 of so called 'toxic trio'_Number"/>
    <s v="E10000028"/>
    <x v="119"/>
    <s v="Single time point"/>
    <n v="2018"/>
    <s v="Children in at risk households with multiple vulnerabilities"/>
    <x v="2"/>
    <s v="Number"/>
    <n v="593.40756328052692"/>
    <n v="44389"/>
    <n v="13.368347186927547"/>
    <s v="13.37 per 1000 0-4 yr olds"/>
    <n v="13.37"/>
  </r>
  <r>
    <s v="E08000007_Modelled prevalence of children aged 0-4 in households with all 3 of so called 'toxic trio'_Number"/>
    <s v="E08000007"/>
    <x v="120"/>
    <s v="Single time point"/>
    <n v="2018"/>
    <s v="Children in at risk households with multiple vulnerabilities"/>
    <x v="2"/>
    <s v="Number"/>
    <n v="246.10599881735033"/>
    <n v="17631"/>
    <n v="13.958709024862477"/>
    <s v="13.96 per 1000 0-4 yr olds"/>
    <n v="13.96"/>
  </r>
  <r>
    <s v="E06000004_Modelled prevalence of children aged 0-4 in households with all 3 of so called 'toxic trio'_Number"/>
    <s v="E06000004"/>
    <x v="121"/>
    <s v="Single time point"/>
    <n v="2018"/>
    <s v="Children in at risk households with multiple vulnerabilities"/>
    <x v="2"/>
    <s v="Number"/>
    <n v="180.85800088412284"/>
    <n v="11648"/>
    <n v="15.526957493485821"/>
    <s v="15.53 per 1000 0-4 yr olds"/>
    <n v="15.53"/>
  </r>
  <r>
    <s v="E06000021_Modelled prevalence of children aged 0-4 in households with all 3 of so called 'toxic trio'_Number"/>
    <s v="E06000021"/>
    <x v="122"/>
    <s v="Single time point"/>
    <n v="2018"/>
    <s v="Children in at risk households with multiple vulnerabilities"/>
    <x v="2"/>
    <s v="Number"/>
    <n v="287.79551561523471"/>
    <n v="17135"/>
    <n v="16.795769805382825"/>
    <s v="16.8 per 1000 0-4 yr olds"/>
    <n v="16.8"/>
  </r>
  <r>
    <s v="E10000029_Modelled prevalence of children aged 0-4 in households with all 3 of so called 'toxic trio'_Number"/>
    <s v="E10000029"/>
    <x v="123"/>
    <s v="Single time point"/>
    <n v="2018"/>
    <s v="Children in at risk households with multiple vulnerabilities"/>
    <x v="2"/>
    <s v="Number"/>
    <n v="548.00498904382619"/>
    <n v="40624"/>
    <n v="13.489685630263544"/>
    <s v="13.49 per 1000 0-4 yr olds"/>
    <n v="13.49"/>
  </r>
  <r>
    <s v="E08000024_Modelled prevalence of children aged 0-4 in households with all 3 of so called 'toxic trio'_Number"/>
    <s v="E08000024"/>
    <x v="124"/>
    <s v="Single time point"/>
    <n v="2018"/>
    <s v="Children in at risk households with multiple vulnerabilities"/>
    <x v="2"/>
    <s v="Number"/>
    <n v="245.64433934126035"/>
    <n v="14954"/>
    <n v="16.426664393557601"/>
    <s v="16.43 per 1000 0-4 yr olds"/>
    <n v="16.43"/>
  </r>
  <r>
    <s v="E10000030_Modelled prevalence of children aged 0-4 in households with all 3 of so called 'toxic trio'_Number"/>
    <s v="E10000030"/>
    <x v="125"/>
    <s v="Single time point"/>
    <n v="2018"/>
    <s v="Children in at risk households with multiple vulnerabilities"/>
    <x v="2"/>
    <s v="Number"/>
    <n v="910.03849964976018"/>
    <n v="70074"/>
    <n v="12.986821069865572"/>
    <s v="12.99 per 1000 0-4 yr olds"/>
    <n v="12.99"/>
  </r>
  <r>
    <s v="E09000029_Modelled prevalence of children aged 0-4 in households with all 3 of so called 'toxic trio'_Number"/>
    <s v="E09000029"/>
    <x v="126"/>
    <s v="Single time point"/>
    <n v="2018"/>
    <s v="Children in at risk households with multiple vulnerabilities"/>
    <x v="2"/>
    <s v="Number"/>
    <n v="200.59281591140541"/>
    <n v="13754"/>
    <n v="14.584325716984543"/>
    <s v="14.58 per 1000 0-4 yr olds"/>
    <n v="14.58"/>
  </r>
  <r>
    <s v="E06000030_Modelled prevalence of children aged 0-4 in households with all 3 of so called 'toxic trio'_Number"/>
    <s v="E06000030"/>
    <x v="127"/>
    <s v="Single time point"/>
    <n v="2018"/>
    <s v="Children in at risk households with multiple vulnerabilities"/>
    <x v="2"/>
    <s v="Number"/>
    <n v="207.45758500294221"/>
    <n v="14479"/>
    <n v="14.32817079929154"/>
    <s v="14.33 per 1000 0-4 yr olds"/>
    <n v="14.33"/>
  </r>
  <r>
    <s v="E08000008_Modelled prevalence of children aged 0-4 in households with all 3 of so called 'toxic trio'_Number"/>
    <s v="E08000008"/>
    <x v="128"/>
    <s v="Single time point"/>
    <n v="2018"/>
    <s v="Children in at risk households with multiple vulnerabilities"/>
    <x v="2"/>
    <s v="Number"/>
    <n v="237.15359029871641"/>
    <n v="14500"/>
    <n v="16.35542002060113"/>
    <s v="16.36 per 1000 0-4 yr olds"/>
    <n v="16.36"/>
  </r>
  <r>
    <s v="E06000020_Modelled prevalence of children aged 0-4 in households with all 3 of so called 'toxic trio'_Number"/>
    <s v="E06000020"/>
    <x v="129"/>
    <s v="Single time point"/>
    <n v="2018"/>
    <s v="Children in at risk households with multiple vulnerabilities"/>
    <x v="2"/>
    <s v="Number"/>
    <n v="171.35752455411236"/>
    <n v="11022"/>
    <n v="15.546863051543491"/>
    <s v="15.55 per 1000 0-4 yr olds"/>
    <n v="15.55"/>
  </r>
  <r>
    <s v="E06000034_Modelled prevalence of children aged 0-4 in households with all 3 of so called 'toxic trio'_Number"/>
    <s v="E06000034"/>
    <x v="130"/>
    <s v="Single time point"/>
    <n v="2018"/>
    <s v="Children in at risk households with multiple vulnerabilities"/>
    <x v="2"/>
    <s v="Number"/>
    <n v="211.71386034358125"/>
    <n v="13195"/>
    <n v="16.045006467872771"/>
    <s v="16.05 per 1000 0-4 yr olds"/>
    <n v="16.05"/>
  </r>
  <r>
    <s v="E06000027_Modelled prevalence of children aged 0-4 in households with all 3 of so called 'toxic trio'_Number"/>
    <s v="E06000027"/>
    <x v="131"/>
    <s v="Single time point"/>
    <n v="2018"/>
    <s v="Children in at risk households with multiple vulnerabilities"/>
    <x v="2"/>
    <s v="Number"/>
    <n v="83.985878921278342"/>
    <n v="6918"/>
    <n v="12.140196432679726"/>
    <s v="12.14 per 1000 0-4 yr olds"/>
    <n v="12.14"/>
  </r>
  <r>
    <s v="E09000030_Modelled prevalence of children aged 0-4 in households with all 3 of so called 'toxic trio'_Number"/>
    <s v="E09000030"/>
    <x v="132"/>
    <s v="Single time point"/>
    <n v="2018"/>
    <s v="Children in at risk households with multiple vulnerabilities"/>
    <x v="2"/>
    <s v="Number"/>
    <n v="435.19347510833671"/>
    <n v="22208"/>
    <n v="19.596247978581445"/>
    <s v="19.6 per 1000 0-4 yr olds"/>
    <n v="19.600000000000001"/>
  </r>
  <r>
    <s v="E08000009_Modelled prevalence of children aged 0-4 in households with all 3 of so called 'toxic trio'_Number"/>
    <s v="E08000009"/>
    <x v="133"/>
    <s v="Single time point"/>
    <n v="2018"/>
    <s v="Children in at risk households with multiple vulnerabilities"/>
    <x v="2"/>
    <s v="Number"/>
    <n v="211.74935600253389"/>
    <n v="14701"/>
    <n v="14.403738249271063"/>
    <s v="14.4 per 1000 0-4 yr olds"/>
    <n v="14.4"/>
  </r>
  <r>
    <s v="E08000036_Modelled prevalence of children aged 0-4 in households with all 3 of so called 'toxic trio'_Number"/>
    <s v="E08000036"/>
    <x v="134"/>
    <s v="Single time point"/>
    <n v="2018"/>
    <s v="Children in at risk households with multiple vulnerabilities"/>
    <x v="2"/>
    <s v="Number"/>
    <n v="320.02100860427271"/>
    <n v="21149"/>
    <n v="15.131732403625358"/>
    <s v="15.13 per 1000 0-4 yr olds"/>
    <n v="15.13"/>
  </r>
  <r>
    <s v="E08000030_Modelled prevalence of children aged 0-4 in households with all 3 of so called 'toxic trio'_Number"/>
    <s v="E08000030"/>
    <x v="135"/>
    <s v="Single time point"/>
    <n v="2018"/>
    <s v="Children in at risk households with multiple vulnerabilities"/>
    <x v="2"/>
    <s v="Number"/>
    <n v="322.31782853241094"/>
    <n v="19650"/>
    <n v="16.402942927858064"/>
    <s v="16.4 per 1000 0-4 yr olds"/>
    <n v="16.399999999999999"/>
  </r>
  <r>
    <s v="E09000031_Modelled prevalence of children aged 0-4 in households with all 3 of so called 'toxic trio'_Number"/>
    <s v="E09000031"/>
    <x v="136"/>
    <s v="Single time point"/>
    <n v="2018"/>
    <s v="Children in at risk households with multiple vulnerabilities"/>
    <x v="2"/>
    <s v="Number"/>
    <n v="364.28553748945541"/>
    <n v="21802"/>
    <n v="16.708812837788063"/>
    <s v="16.71 per 1000 0-4 yr olds"/>
    <n v="16.71"/>
  </r>
  <r>
    <s v="E09000032_Modelled prevalence of children aged 0-4 in households with all 3 of so called 'toxic trio'_Number"/>
    <s v="E09000032"/>
    <x v="137"/>
    <s v="Single time point"/>
    <n v="2018"/>
    <s v="Children in at risk households with multiple vulnerabilities"/>
    <x v="2"/>
    <s v="Number"/>
    <n v="332.54835634821939"/>
    <n v="21875"/>
    <n v="15.202210575918601"/>
    <s v="15.2 per 1000 0-4 yr olds"/>
    <n v="15.2"/>
  </r>
  <r>
    <s v="E06000007_Modelled prevalence of children aged 0-4 in households with all 3 of so called 'toxic trio'_Number"/>
    <s v="E06000007"/>
    <x v="138"/>
    <s v="Single time point"/>
    <n v="2018"/>
    <s v="Children in at risk households with multiple vulnerabilities"/>
    <x v="2"/>
    <s v="Number"/>
    <n v="169.9165276366534"/>
    <n v="11933"/>
    <n v="14.239212908460019"/>
    <s v="14.24 per 1000 0-4 yr olds"/>
    <n v="14.24"/>
  </r>
  <r>
    <s v="E10000031_Modelled prevalence of children aged 0-4 in households with all 3 of so called 'toxic trio'_Number"/>
    <s v="E10000031"/>
    <x v="139"/>
    <s v="Single time point"/>
    <n v="2018"/>
    <s v="Children in at risk households with multiple vulnerabilities"/>
    <x v="2"/>
    <s v="Number"/>
    <n v="414.59661842428346"/>
    <n v="31584"/>
    <n v="13.126792629948184"/>
    <s v="13.13 per 1000 0-4 yr olds"/>
    <n v="13.13"/>
  </r>
  <r>
    <s v="E06000037_Modelled prevalence of children aged 0-4 in households with all 3 of so called 'toxic trio'_Number"/>
    <s v="E06000037"/>
    <x v="140"/>
    <s v="Single time point"/>
    <n v="2018"/>
    <s v="Children in at risk households with multiple vulnerabilities"/>
    <x v="2"/>
    <s v="Number"/>
    <n v="115.2977937919629"/>
    <n v="8980"/>
    <n v="12.839397972378942"/>
    <s v="12.84 per 1000 0-4 yr olds"/>
    <n v="12.84"/>
  </r>
  <r>
    <s v="E10000032_Modelled prevalence of children aged 0-4 in households with all 3 of so called 'toxic trio'_Number"/>
    <s v="E10000032"/>
    <x v="141"/>
    <s v="Single time point"/>
    <n v="2018"/>
    <s v="Children in at risk households with multiple vulnerabilities"/>
    <x v="2"/>
    <s v="Number"/>
    <n v="585.14119305138183"/>
    <n v="46821"/>
    <n v="12.497409133751562"/>
    <s v="12.5 per 1000 0-4 yr olds"/>
    <n v="12.5"/>
  </r>
  <r>
    <s v="E09000033_Modelled prevalence of children aged 0-4 in households with all 3 of so called 'toxic trio'_Number"/>
    <s v="E09000033"/>
    <x v="142"/>
    <s v="Single time point"/>
    <n v="2018"/>
    <s v="Children in at risk households with multiple vulnerabilities"/>
    <x v="2"/>
    <s v="Number"/>
    <n v="204.98212920058643"/>
    <n v="13692"/>
    <n v="14.970941367264565"/>
    <s v="14.97 per 1000 0-4 yr olds"/>
    <n v="14.97"/>
  </r>
  <r>
    <s v="E08000010_Modelled prevalence of children aged 0-4 in households with all 3 of so called 'toxic trio'_Number"/>
    <s v="E08000010"/>
    <x v="143"/>
    <s v="Single time point"/>
    <n v="2018"/>
    <s v="Children in at risk households with multiple vulnerabilities"/>
    <x v="2"/>
    <s v="Number"/>
    <n v="276.59956128694722"/>
    <n v="18450"/>
    <n v="14.991846140213941"/>
    <s v="14.99 per 1000 0-4 yr olds"/>
    <n v="14.99"/>
  </r>
  <r>
    <s v="E06000054_Modelled prevalence of children aged 0-4 in households with all 3 of so called 'toxic trio'_Number"/>
    <s v="E06000054"/>
    <x v="144"/>
    <s v="Single time point"/>
    <n v="2018"/>
    <s v="Children in at risk households with multiple vulnerabilities"/>
    <x v="2"/>
    <s v="Number"/>
    <n v="345.9087217351111"/>
    <n v="27307"/>
    <n v="12.667401096243129"/>
    <s v="12.67 per 1000 0-4 yr olds"/>
    <n v="12.67"/>
  </r>
  <r>
    <s v="E06000040_Modelled prevalence of children aged 0-4 in households with all 3 of so called 'toxic trio'_Number"/>
    <s v="E06000040"/>
    <x v="145"/>
    <s v="Single time point"/>
    <n v="2018"/>
    <s v="Children in at risk households with multiple vulnerabilities"/>
    <x v="2"/>
    <s v="Number"/>
    <n v="109.15200687549604"/>
    <n v="8678"/>
    <n v="12.578014159425679"/>
    <s v="12.58 per 1000 0-4 yr olds"/>
    <n v="12.58"/>
  </r>
  <r>
    <s v="E08000015_Modelled prevalence of children aged 0-4 in households with all 3 of so called 'toxic trio'_Number"/>
    <s v="E08000015"/>
    <x v="146"/>
    <s v="Single time point"/>
    <n v="2018"/>
    <s v="Children in at risk households with multiple vulnerabilities"/>
    <x v="2"/>
    <s v="Number"/>
    <n v="275.01297410565451"/>
    <n v="18051"/>
    <n v="15.235331788025844"/>
    <s v="15.24 per 1000 0-4 yr olds"/>
    <n v="15.24"/>
  </r>
  <r>
    <s v="E06000041_Modelled prevalence of children aged 0-4 in households with all 3 of so called 'toxic trio'_Number"/>
    <s v="E06000041"/>
    <x v="147"/>
    <s v="Single time point"/>
    <n v="2018"/>
    <s v="Children in at risk households with multiple vulnerabilities"/>
    <x v="2"/>
    <s v="Number"/>
    <n v="120.70530035777398"/>
    <n v="9822"/>
    <n v="12.289279205637751"/>
    <s v="12.29 per 1000 0-4 yr olds"/>
    <n v="12.29"/>
  </r>
  <r>
    <s v="E08000031_Modelled prevalence of children aged 0-4 in households with all 3 of so called 'toxic trio'_Number"/>
    <s v="E08000031"/>
    <x v="148"/>
    <s v="Single time point"/>
    <n v="2018"/>
    <s v="Children in at risk households with multiple vulnerabilities"/>
    <x v="2"/>
    <s v="Number"/>
    <n v="308.52819539812572"/>
    <n v="18026"/>
    <n v="17.115732575065223"/>
    <s v="17.12 per 1000 0-4 yr olds"/>
    <n v="17.12"/>
  </r>
  <r>
    <s v="E10000034_Modelled prevalence of children aged 0-4 in households with all 3 of so called 'toxic trio'_Number"/>
    <s v="E10000034"/>
    <x v="149"/>
    <s v="Single time point"/>
    <n v="2018"/>
    <s v="Children in at risk households with multiple vulnerabilities"/>
    <x v="2"/>
    <s v="Number"/>
    <n v="406.47509610183386"/>
    <n v="31348"/>
    <n v="12.966540005800493"/>
    <s v="12.97 per 1000 0-4 yr olds"/>
    <n v="12.97"/>
  </r>
  <r>
    <s v="E06000014_Modelled prevalence of children aged 0-4 in households with all 3 of so called 'toxic trio'_Number"/>
    <s v="E06000014"/>
    <x v="150"/>
    <s v="Single time point"/>
    <n v="2018"/>
    <s v="Children in at risk households with multiple vulnerabilities"/>
    <x v="2"/>
    <s v="Number"/>
    <n v="146.55552886039317"/>
    <n v="9822"/>
    <n v="14.921149344369088"/>
    <s v="14.92 per 1000 0-4 yr olds"/>
    <n v="14.92"/>
  </r>
  <r>
    <s v="NA_Modelled prevalence of children aged 0-4 in households with all 3 of so called 'toxic trio'_Number"/>
    <s v="NA"/>
    <x v="151"/>
    <s v="Single time point"/>
    <n v="2018"/>
    <s v="Children in at risk households with multiple vulnerabilities"/>
    <x v="2"/>
    <s v="Number"/>
    <n v="42490.825095705986"/>
    <n v="3346727"/>
    <n v="12.696232795715332"/>
    <s v="12.7 per 1000 0-4 yr olds"/>
    <n v="12.7"/>
  </r>
  <r>
    <s v="E09000002_Modelled prevalence of children aged 0-4 in households with any of so called 'toxic trio'_Number"/>
    <s v="E09000002"/>
    <x v="0"/>
    <s v="Single time point"/>
    <n v="2018"/>
    <s v="Children in at risk households with multiple vulnerabilities"/>
    <x v="3"/>
    <s v="Number"/>
    <n v="3695.4122689242122"/>
    <n v="19519"/>
    <n v="189.32385208894985"/>
    <s v="189.32 per 1000 0-4 yr olds"/>
    <n v="189.32"/>
  </r>
  <r>
    <s v="E09000003_Modelled prevalence of children aged 0-4 in households with any of so called 'toxic trio'_Number"/>
    <s v="E09000003"/>
    <x v="1"/>
    <s v="Single time point"/>
    <n v="2018"/>
    <s v="Children in at risk households with multiple vulnerabilities"/>
    <x v="3"/>
    <s v="Number"/>
    <n v="4288.4498317733787"/>
    <n v="26512"/>
    <n v="161.75504796972612"/>
    <s v="161.76 per 1000 0-4 yr olds"/>
    <n v="161.76"/>
  </r>
  <r>
    <s v="E08000016_Modelled prevalence of children aged 0-4 in households with any of so called 'toxic trio'_Number"/>
    <s v="E08000016"/>
    <x v="2"/>
    <s v="Single time point"/>
    <n v="2018"/>
    <s v="Children in at risk households with multiple vulnerabilities"/>
    <x v="3"/>
    <s v="Number"/>
    <n v="2327.7934133404433"/>
    <n v="14227"/>
    <n v="163.61800895061808"/>
    <s v="163.62 per 1000 0-4 yr olds"/>
    <n v="163.62"/>
  </r>
  <r>
    <s v="E06000022_Modelled prevalence of children aged 0-4 in households with any of so called 'toxic trio'_Number"/>
    <s v="E06000022"/>
    <x v="3"/>
    <s v="Single time point"/>
    <n v="2018"/>
    <s v="Children in at risk households with multiple vulnerabilities"/>
    <x v="3"/>
    <s v="Number"/>
    <n v="1483.64729414833"/>
    <n v="9426"/>
    <n v="157.39945832254719"/>
    <s v="157.4 per 1000 0-4 yr olds"/>
    <n v="157.4"/>
  </r>
  <r>
    <s v="E06000055_Modelled prevalence of children aged 0-4 in households with any of so called 'toxic trio'_Number"/>
    <s v="E06000055"/>
    <x v="4"/>
    <s v="Single time point"/>
    <n v="2018"/>
    <s v="Children in at risk households with multiple vulnerabilities"/>
    <x v="3"/>
    <s v="Number"/>
    <n v="1781.7445782888356"/>
    <n v="11509"/>
    <n v="154.81315303578378"/>
    <s v="154.81 per 1000 0-4 yr olds"/>
    <n v="154.81"/>
  </r>
  <r>
    <s v="E09000004_Modelled prevalence of children aged 0-4 in households with any of so called 'toxic trio'_Number"/>
    <s v="E09000004"/>
    <x v="5"/>
    <s v="Single time point"/>
    <n v="2018"/>
    <s v="Children in at risk households with multiple vulnerabilities"/>
    <x v="3"/>
    <s v="Number"/>
    <n v="2587.3422076509682"/>
    <n v="15989"/>
    <n v="161.82013932397075"/>
    <s v="161.82 per 1000 0-4 yr olds"/>
    <n v="161.82"/>
  </r>
  <r>
    <s v="E08000025_Modelled prevalence of children aged 0-4 in households with any of so called 'toxic trio'_Number"/>
    <s v="E08000025"/>
    <x v="6"/>
    <s v="Single time point"/>
    <n v="2018"/>
    <s v="Children in at risk households with multiple vulnerabilities"/>
    <x v="3"/>
    <s v="Number"/>
    <n v="14925.791659113142"/>
    <n v="83536"/>
    <n v="178.67496240079893"/>
    <s v="178.67 per 1000 0-4 yr olds"/>
    <n v="178.67"/>
  </r>
  <r>
    <s v="E06000008_Modelled prevalence of children aged 0-4 in households with any of so called 'toxic trio'_Number"/>
    <s v="E06000008"/>
    <x v="7"/>
    <s v="Single time point"/>
    <n v="2018"/>
    <s v="Children in at risk households with multiple vulnerabilities"/>
    <x v="3"/>
    <s v="Number"/>
    <n v="1847.6480975119987"/>
    <n v="10576"/>
    <n v="174.70197593721619"/>
    <s v="174.7 per 1000 0-4 yr olds"/>
    <n v="174.7"/>
  </r>
  <r>
    <s v="E06000009_Modelled prevalence of children aged 0-4 in households with any of so called 'toxic trio'_Number"/>
    <s v="E06000009"/>
    <x v="8"/>
    <s v="Single time point"/>
    <n v="2018"/>
    <s v="Children in at risk households with multiple vulnerabilities"/>
    <x v="3"/>
    <s v="Number"/>
    <n v="1707.6750237938118"/>
    <n v="8365"/>
    <n v="204.14525090183045"/>
    <s v="204.15 per 1000 0-4 yr olds"/>
    <n v="204.15"/>
  </r>
  <r>
    <s v="E08000001_Modelled prevalence of children aged 0-4 in households with any of so called 'toxic trio'_Number"/>
    <s v="E08000001"/>
    <x v="9"/>
    <s v="Single time point"/>
    <n v="2018"/>
    <s v="Children in at risk households with multiple vulnerabilities"/>
    <x v="3"/>
    <s v="Number"/>
    <n v="3413.0457986220558"/>
    <n v="19294"/>
    <n v="176.89674503068599"/>
    <s v="176.9 per 1000 0-4 yr olds"/>
    <n v="176.9"/>
  </r>
  <r>
    <s v="E06000028_Modelled prevalence of children aged 0-4 in households with any of so called 'toxic trio'_Number"/>
    <s v="E06000028"/>
    <x v="10"/>
    <s v="Single time point"/>
    <n v="2018"/>
    <s v="Children in at risk households with multiple vulnerabilities"/>
    <x v="3"/>
    <s v="Number"/>
    <n v="1787.5636555334363"/>
    <n v="10832"/>
    <n v="165.0261868106939"/>
    <s v="165.03 per 1000 0-4 yr olds"/>
    <n v="165.03"/>
  </r>
  <r>
    <s v="E06000036_Modelled prevalence of children aged 0-4 in households with any of so called 'toxic trio'_Number"/>
    <s v="E06000036"/>
    <x v="11"/>
    <s v="Single time point"/>
    <n v="2018"/>
    <s v="Children in at risk households with multiple vulnerabilities"/>
    <x v="3"/>
    <s v="Number"/>
    <n v="1082.0332495821397"/>
    <n v="7417"/>
    <n v="145.88556688447346"/>
    <s v="145.89 per 1000 0-4 yr olds"/>
    <n v="145.88999999999999"/>
  </r>
  <r>
    <s v="E08000032_Modelled prevalence of children aged 0-4 in households with any of so called 'toxic trio'_Number"/>
    <s v="E08000032"/>
    <x v="12"/>
    <s v="Single time point"/>
    <n v="2018"/>
    <s v="Children in at risk households with multiple vulnerabilities"/>
    <x v="3"/>
    <s v="Number"/>
    <n v="6717.1126386280393"/>
    <n v="39705"/>
    <n v="169.17548516882104"/>
    <s v="169.18 per 1000 0-4 yr olds"/>
    <n v="169.18"/>
  </r>
  <r>
    <s v="E09000005_Modelled prevalence of children aged 0-4 in households with any of so called 'toxic trio'_Number"/>
    <s v="E09000005"/>
    <x v="13"/>
    <s v="Single time point"/>
    <n v="2018"/>
    <s v="Children in at risk households with multiple vulnerabilities"/>
    <x v="3"/>
    <s v="Number"/>
    <n v="4730.6250313247092"/>
    <n v="24582"/>
    <n v="192.44264223109224"/>
    <s v="192.44 per 1000 0-4 yr olds"/>
    <n v="192.44"/>
  </r>
  <r>
    <s v="E06000043_Modelled prevalence of children aged 0-4 in households with any of so called 'toxic trio'_Number"/>
    <s v="E06000043"/>
    <x v="14"/>
    <s v="Single time point"/>
    <n v="2018"/>
    <s v="Children in at risk households with multiple vulnerabilities"/>
    <x v="3"/>
    <s v="Number"/>
    <n v="2419.4612661688884"/>
    <n v="13768"/>
    <n v="175.73077180192394"/>
    <s v="175.73 per 1000 0-4 yr olds"/>
    <n v="175.73"/>
  </r>
  <r>
    <s v="E06000023_Modelled prevalence of children aged 0-4 in households with any of so called 'toxic trio'_Number"/>
    <s v="E06000023"/>
    <x v="15"/>
    <s v="Single time point"/>
    <n v="2018"/>
    <s v="Children in at risk households with multiple vulnerabilities"/>
    <x v="3"/>
    <s v="Number"/>
    <n v="5291.913748847337"/>
    <n v="28994"/>
    <n v="182.51754669405176"/>
    <s v="182.52 per 1000 0-4 yr olds"/>
    <n v="182.52"/>
  </r>
  <r>
    <s v="E09000006_Modelled prevalence of children aged 0-4 in households with any of so called 'toxic trio'_Number"/>
    <s v="E09000006"/>
    <x v="16"/>
    <s v="Single time point"/>
    <n v="2018"/>
    <s v="Children in at risk households with multiple vulnerabilities"/>
    <x v="3"/>
    <s v="Number"/>
    <n v="3326.3712551813674"/>
    <n v="21559"/>
    <n v="154.29153741738332"/>
    <s v="154.29 per 1000 0-4 yr olds"/>
    <n v="154.29"/>
  </r>
  <r>
    <s v="E10000002_Modelled prevalence of children aged 0-4 in households with any of so called 'toxic trio'_Number"/>
    <s v="E10000002"/>
    <x v="17"/>
    <s v="Single time point"/>
    <n v="2018"/>
    <s v="Children in at risk households with multiple vulnerabilities"/>
    <x v="3"/>
    <s v="Number"/>
    <n v="4355.1779356998568"/>
    <n v="32404"/>
    <n v="134.40247919083623"/>
    <s v="134.4 per 1000 0-4 yr olds"/>
    <n v="134.4"/>
  </r>
  <r>
    <s v="E08000002_Modelled prevalence of children aged 0-4 in households with any of so called 'toxic trio'_Number"/>
    <s v="E08000002"/>
    <x v="18"/>
    <s v="Single time point"/>
    <n v="2018"/>
    <s v="Children in at risk households with multiple vulnerabilities"/>
    <x v="3"/>
    <s v="Number"/>
    <n v="1996.0116616591642"/>
    <n v="11819"/>
    <n v="168.88160264482309"/>
    <s v="168.88 per 1000 0-4 yr olds"/>
    <n v="168.88"/>
  </r>
  <r>
    <s v="E08000033_Modelled prevalence of children aged 0-4 in households with any of so called 'toxic trio'_Number"/>
    <s v="E08000033"/>
    <x v="19"/>
    <s v="Single time point"/>
    <n v="2018"/>
    <s v="Children in at risk households with multiple vulnerabilities"/>
    <x v="3"/>
    <s v="Number"/>
    <n v="2068.9810881353023"/>
    <n v="12448"/>
    <n v="166.2099203193527"/>
    <s v="166.21 per 1000 0-4 yr olds"/>
    <n v="166.21"/>
  </r>
  <r>
    <s v="E10000003_Modelled prevalence of children aged 0-4 in households with any of so called 'toxic trio'_Number"/>
    <s v="E10000003"/>
    <x v="20"/>
    <s v="Single time point"/>
    <n v="2018"/>
    <s v="Children in at risk households with multiple vulnerabilities"/>
    <x v="3"/>
    <s v="Number"/>
    <n v="5608.7871512685952"/>
    <n v="37295"/>
    <n v="150.38978820937379"/>
    <s v="150.39 per 1000 0-4 yr olds"/>
    <n v="150.38999999999999"/>
  </r>
  <r>
    <s v="E09000007_Modelled prevalence of children aged 0-4 in households with any of so called 'toxic trio'_Number"/>
    <s v="E09000007"/>
    <x v="21"/>
    <s v="Single time point"/>
    <n v="2018"/>
    <s v="Children in at risk households with multiple vulnerabilities"/>
    <x v="3"/>
    <s v="Number"/>
    <n v="2760.6232212752061"/>
    <n v="14039"/>
    <n v="196.63959122980313"/>
    <s v="196.64 per 1000 0-4 yr olds"/>
    <n v="196.64"/>
  </r>
  <r>
    <s v="E06000056_Modelled prevalence of children aged 0-4 in households with any of so called 'toxic trio'_Number"/>
    <s v="E06000056"/>
    <x v="22"/>
    <s v="Single time point"/>
    <n v="2018"/>
    <s v="Children in at risk households with multiple vulnerabilities"/>
    <x v="3"/>
    <s v="Number"/>
    <n v="2609.7338392051643"/>
    <n v="17751"/>
    <n v="147.0189757875705"/>
    <s v="147.02 per 1000 0-4 yr olds"/>
    <n v="147.02000000000001"/>
  </r>
  <r>
    <s v="E06000049_Modelled prevalence of children aged 0-4 in households with any of so called 'toxic trio'_Number"/>
    <s v="E06000049"/>
    <x v="23"/>
    <s v="Single time point"/>
    <n v="2018"/>
    <s v="Children in at risk households with multiple vulnerabilities"/>
    <x v="3"/>
    <s v="Number"/>
    <n v="3010.8084331928549"/>
    <n v="20262"/>
    <n v="148.59384232518286"/>
    <s v="148.59 per 1000 0-4 yr olds"/>
    <n v="148.59"/>
  </r>
  <r>
    <s v="E06000050_Modelled prevalence of children aged 0-4 in households with any of so called 'toxic trio'_Number"/>
    <s v="E06000050"/>
    <x v="24"/>
    <s v="Single time point"/>
    <n v="2018"/>
    <s v="Children in at risk households with multiple vulnerabilities"/>
    <x v="3"/>
    <s v="Number"/>
    <n v="2927.5818220080532"/>
    <n v="18571"/>
    <n v="157.64265909256653"/>
    <s v="157.64 per 1000 0-4 yr olds"/>
    <n v="157.63999999999999"/>
  </r>
  <r>
    <s v="E09000001_Modelled prevalence of children aged 0-4 in households with any of so called 'toxic trio'_Number"/>
    <s v="E09000001"/>
    <x v="25"/>
    <s v="Single time point"/>
    <n v="2018"/>
    <s v="Children in at risk households with multiple vulnerabilities"/>
    <x v="3"/>
    <s v="Number"/>
    <n v="75.174349902213976"/>
    <n v="435"/>
    <n v="172.81459747635398"/>
    <s v="172.81 per 1000 0-4 yr olds"/>
    <n v="172.81"/>
  </r>
  <r>
    <s v="E06000052_Modelled prevalence of children aged 0-4 in households with any of so called 'toxic trio'_Number"/>
    <s v="E06000052"/>
    <x v="26"/>
    <s v="Single time point"/>
    <n v="2018"/>
    <s v="Children in at risk households with multiple vulnerabilities"/>
    <x v="3"/>
    <s v="Number"/>
    <n v="4238.7574016259005"/>
    <n v="28270"/>
    <n v="149.93835874163074"/>
    <s v="149.94 per 1000 0-4 yr olds"/>
    <n v="149.94"/>
  </r>
  <r>
    <s v="E08000026_Modelled prevalence of children aged 0-4 in households with any of so called 'toxic trio'_Number"/>
    <s v="E08000026"/>
    <x v="27"/>
    <s v="Single time point"/>
    <n v="2018"/>
    <s v="Children in at risk households with multiple vulnerabilities"/>
    <x v="3"/>
    <s v="Number"/>
    <n v="4048.4497311881987"/>
    <n v="23068"/>
    <n v="175.50068194850871"/>
    <s v="175.5 per 1000 0-4 yr olds"/>
    <n v="175.5"/>
  </r>
  <r>
    <s v="E09000008_Modelled prevalence of children aged 0-4 in households with any of so called 'toxic trio'_Number"/>
    <s v="E09000008"/>
    <x v="28"/>
    <s v="Single time point"/>
    <n v="2018"/>
    <s v="Children in at risk households with multiple vulnerabilities"/>
    <x v="3"/>
    <s v="Number"/>
    <n v="4984.2436560244223"/>
    <n v="27974"/>
    <n v="178.17414942533861"/>
    <s v="178.17 per 1000 0-4 yr olds"/>
    <n v="178.17"/>
  </r>
  <r>
    <s v="E10000006_Modelled prevalence of children aged 0-4 in households with any of so called 'toxic trio'_Number"/>
    <s v="E10000006"/>
    <x v="29"/>
    <s v="Single time point"/>
    <n v="2018"/>
    <s v="Children in at risk households with multiple vulnerabilities"/>
    <x v="3"/>
    <s v="Number"/>
    <n v="3678.1413908549903"/>
    <n v="24066"/>
    <n v="152.83559340376425"/>
    <s v="152.84 per 1000 0-4 yr olds"/>
    <n v="152.84"/>
  </r>
  <r>
    <s v="E06000005_Modelled prevalence of children aged 0-4 in households with any of so called 'toxic trio'_Number"/>
    <s v="E06000005"/>
    <x v="30"/>
    <s v="Single time point"/>
    <n v="2018"/>
    <s v="Children in at risk households with multiple vulnerabilities"/>
    <x v="3"/>
    <s v="Number"/>
    <n v="973.03024555255581"/>
    <n v="5917"/>
    <n v="164.44655155527394"/>
    <s v="164.45 per 1000 0-4 yr olds"/>
    <n v="164.45"/>
  </r>
  <r>
    <s v="E06000015_Modelled prevalence of children aged 0-4 in households with any of so called 'toxic trio'_Number"/>
    <s v="E06000015"/>
    <x v="31"/>
    <s v="Single time point"/>
    <n v="2018"/>
    <s v="Children in at risk households with multiple vulnerabilities"/>
    <x v="3"/>
    <s v="Number"/>
    <n v="2812.5790296687574"/>
    <n v="16674"/>
    <n v="168.68052235029131"/>
    <s v="168.68 per 1000 0-4 yr olds"/>
    <n v="168.68"/>
  </r>
  <r>
    <s v="E10000007_Modelled prevalence of children aged 0-4 in households with any of so called 'toxic trio'_Number"/>
    <s v="E10000007"/>
    <x v="32"/>
    <s v="Single time point"/>
    <n v="2018"/>
    <s v="Children in at risk households with multiple vulnerabilities"/>
    <x v="3"/>
    <s v="Number"/>
    <n v="5854.5236115149883"/>
    <n v="40208"/>
    <n v="145.60593940297923"/>
    <s v="145.61 per 1000 0-4 yr olds"/>
    <n v="145.61000000000001"/>
  </r>
  <r>
    <s v="E10000008_Modelled prevalence of children aged 0-4 in households with any of so called 'toxic trio'_Number"/>
    <s v="E10000008"/>
    <x v="33"/>
    <s v="Single time point"/>
    <n v="2018"/>
    <s v="Children in at risk households with multiple vulnerabilities"/>
    <x v="3"/>
    <s v="Number"/>
    <n v="5558.0335295150699"/>
    <n v="37314"/>
    <n v="148.95303450487941"/>
    <s v="148.95 per 1000 0-4 yr olds"/>
    <n v="148.94999999999999"/>
  </r>
  <r>
    <s v="E08000017_Modelled prevalence of children aged 0-4 in households with any of so called 'toxic trio'_Number"/>
    <s v="E08000017"/>
    <x v="34"/>
    <s v="Single time point"/>
    <n v="2018"/>
    <s v="Children in at risk households with multiple vulnerabilities"/>
    <x v="3"/>
    <s v="Number"/>
    <n v="3001.8457161605843"/>
    <n v="18267"/>
    <n v="164.33162074563882"/>
    <s v="164.33 per 1000 0-4 yr olds"/>
    <n v="164.33"/>
  </r>
  <r>
    <s v="E10000009_Modelled prevalence of children aged 0-4 in households with any of so called 'toxic trio'_Number"/>
    <s v="E10000009"/>
    <x v="35"/>
    <s v="Single time point"/>
    <n v="2018"/>
    <s v="Children in at risk households with multiple vulnerabilities"/>
    <x v="3"/>
    <s v="Number"/>
    <n v="2592.8016670684929"/>
    <n v="18202"/>
    <n v="142.44597665468044"/>
    <s v="142.45 per 1000 0-4 yr olds"/>
    <n v="142.44999999999999"/>
  </r>
  <r>
    <s v="E08000027_Modelled prevalence of children aged 0-4 in households with any of so called 'toxic trio'_Number"/>
    <s v="E08000027"/>
    <x v="36"/>
    <s v="Single time point"/>
    <n v="2018"/>
    <s v="Children in at risk households with multiple vulnerabilities"/>
    <x v="3"/>
    <s v="Number"/>
    <n v="2910.6297538335866"/>
    <n v="19102"/>
    <n v="152.37303705546992"/>
    <s v="152.37 per 1000 0-4 yr olds"/>
    <n v="152.37"/>
  </r>
  <r>
    <s v="E06000047_Modelled prevalence of children aged 0-4 in households with any of so called 'toxic trio'_Number"/>
    <s v="E06000047"/>
    <x v="37"/>
    <s v="Single time point"/>
    <n v="2018"/>
    <s v="Children in at risk households with multiple vulnerabilities"/>
    <x v="3"/>
    <s v="Number"/>
    <n v="4504.9569809647564"/>
    <n v="27021"/>
    <n v="166.72058698659401"/>
    <s v="166.72 per 1000 0-4 yr olds"/>
    <n v="166.72"/>
  </r>
  <r>
    <s v="E09000009_Modelled prevalence of children aged 0-4 in households with any of so called 'toxic trio'_Number"/>
    <s v="E09000009"/>
    <x v="38"/>
    <s v="Single time point"/>
    <n v="2018"/>
    <s v="Children in at risk households with multiple vulnerabilities"/>
    <x v="3"/>
    <s v="Number"/>
    <n v="4345.4348390756759"/>
    <n v="24600"/>
    <n v="176.64369264535267"/>
    <s v="176.64 per 1000 0-4 yr olds"/>
    <n v="176.64"/>
  </r>
  <r>
    <s v="E06000011_Modelled prevalence of children aged 0-4 in households with any of so called 'toxic trio'_Number"/>
    <s v="E06000011"/>
    <x v="39"/>
    <s v="Single time point"/>
    <n v="2018"/>
    <s v="Children in at risk households with multiple vulnerabilities"/>
    <x v="3"/>
    <s v="Number"/>
    <n v="2238.9075991796972"/>
    <n v="15572"/>
    <n v="143.77778057922535"/>
    <s v="143.78 per 1000 0-4 yr olds"/>
    <n v="143.78"/>
  </r>
  <r>
    <s v="E10000011_Modelled prevalence of children aged 0-4 in households with any of so called 'toxic trio'_Number"/>
    <s v="E10000011"/>
    <x v="40"/>
    <s v="Single time point"/>
    <n v="2018"/>
    <s v="Children in at risk households with multiple vulnerabilities"/>
    <x v="3"/>
    <s v="Number"/>
    <n v="3992.2378648129893"/>
    <n v="27106"/>
    <n v="147.28244170342319"/>
    <s v="147.28 per 1000 0-4 yr olds"/>
    <n v="147.28"/>
  </r>
  <r>
    <s v="E09000010_Modelled prevalence of children aged 0-4 in households with any of so called 'toxic trio'_Number"/>
    <s v="E09000010"/>
    <x v="41"/>
    <s v="Single time point"/>
    <n v="2018"/>
    <s v="Children in at risk households with multiple vulnerabilities"/>
    <x v="3"/>
    <s v="Number"/>
    <n v="4336.0155815199678"/>
    <n v="24321"/>
    <n v="178.28278366514402"/>
    <s v="178.28 per 1000 0-4 yr olds"/>
    <n v="178.28"/>
  </r>
  <r>
    <s v="E10000012_Modelled prevalence of children aged 0-4 in households with any of so called 'toxic trio'_Number"/>
    <s v="E10000012"/>
    <x v="42"/>
    <s v="Single time point"/>
    <n v="2018"/>
    <s v="Children in at risk households with multiple vulnerabilities"/>
    <x v="3"/>
    <s v="Number"/>
    <n v="13073.117998933343"/>
    <n v="85981"/>
    <n v="152.04659167645576"/>
    <s v="152.05 per 1000 0-4 yr olds"/>
    <n v="152.05000000000001"/>
  </r>
  <r>
    <s v="E08000020_Modelled prevalence of children aged 0-4 in households with any of so called 'toxic trio'_Number"/>
    <s v="E08000020"/>
    <x v="43"/>
    <s v="Single time point"/>
    <n v="2018"/>
    <s v="Children in at risk households with multiple vulnerabilities"/>
    <x v="3"/>
    <s v="Number"/>
    <n v="1914.0160240523483"/>
    <n v="10857"/>
    <n v="176.29326923204829"/>
    <s v="176.29 per 1000 0-4 yr olds"/>
    <n v="176.29"/>
  </r>
  <r>
    <s v="E10000013_Modelled prevalence of children aged 0-4 in households with any of so called 'toxic trio'_Number"/>
    <s v="E10000013"/>
    <x v="44"/>
    <s v="Single time point"/>
    <n v="2018"/>
    <s v="Children in at risk households with multiple vulnerabilities"/>
    <x v="3"/>
    <s v="Number"/>
    <n v="5000.6165263881976"/>
    <n v="34617"/>
    <n v="144.45551394945252"/>
    <s v="144.46 per 1000 0-4 yr olds"/>
    <n v="144.46"/>
  </r>
  <r>
    <s v="E09000011_Modelled prevalence of children aged 0-4 in households with any of so called 'toxic trio'_Number"/>
    <s v="E09000011"/>
    <x v="45"/>
    <s v="Single time point"/>
    <n v="2018"/>
    <s v="Children in at risk households with multiple vulnerabilities"/>
    <x v="3"/>
    <s v="Number"/>
    <n v="4166.9522840181398"/>
    <n v="21953"/>
    <n v="189.81243037480706"/>
    <s v="189.81 per 1000 0-4 yr olds"/>
    <n v="189.81"/>
  </r>
  <r>
    <s v="E09000012_Modelled prevalence of children aged 0-4 in households with any of so called 'toxic trio'_Number"/>
    <s v="E09000012"/>
    <x v="46"/>
    <s v="Single time point"/>
    <n v="2018"/>
    <s v="Children in at risk households with multiple vulnerabilities"/>
    <x v="3"/>
    <s v="Number"/>
    <n v="4539.6430227960109"/>
    <n v="20326"/>
    <n v="223.34168172764001"/>
    <s v="223.34 per 1000 0-4 yr olds"/>
    <n v="223.34"/>
  </r>
  <r>
    <s v="E06000006_Modelled prevalence of children aged 0-4 in households with any of so called 'toxic trio'_Number"/>
    <s v="E06000006"/>
    <x v="47"/>
    <s v="Single time point"/>
    <n v="2018"/>
    <s v="Children in at risk households with multiple vulnerabilities"/>
    <x v="3"/>
    <s v="Number"/>
    <n v="1412.0090119367933"/>
    <n v="7676"/>
    <n v="183.95114798551239"/>
    <s v="183.95 per 1000 0-4 yr olds"/>
    <n v="183.95"/>
  </r>
  <r>
    <s v="E09000013_Modelled prevalence of children aged 0-4 in households with any of so called 'toxic trio'_Number"/>
    <s v="E09000013"/>
    <x v="48"/>
    <s v="Single time point"/>
    <n v="2018"/>
    <s v="Children in at risk households with multiple vulnerabilities"/>
    <x v="3"/>
    <s v="Number"/>
    <n v="2252.1207002200085"/>
    <n v="11404"/>
    <n v="197.48515435110562"/>
    <s v="197.49 per 1000 0-4 yr olds"/>
    <n v="197.49"/>
  </r>
  <r>
    <s v="E10000014_Modelled prevalence of children aged 0-4 in households with any of so called 'toxic trio'_Number"/>
    <s v="E10000014"/>
    <x v="49"/>
    <s v="Single time point"/>
    <n v="2018"/>
    <s v="Children in at risk households with multiple vulnerabilities"/>
    <x v="3"/>
    <s v="Number"/>
    <n v="10586.322798183195"/>
    <n v="74388"/>
    <n v="142.3122385086734"/>
    <s v="142.31 per 1000 0-4 yr olds"/>
    <n v="142.31"/>
  </r>
  <r>
    <s v="E09000014_Modelled prevalence of children aged 0-4 in households with any of so called 'toxic trio'_Number"/>
    <s v="E09000014"/>
    <x v="50"/>
    <s v="Single time point"/>
    <n v="2018"/>
    <s v="Children in at risk households with multiple vulnerabilities"/>
    <x v="3"/>
    <s v="Number"/>
    <n v="3692.4651661322673"/>
    <n v="18586"/>
    <n v="198.66916852105172"/>
    <s v="198.67 per 1000 0-4 yr olds"/>
    <n v="198.67"/>
  </r>
  <r>
    <s v="E09000015_Modelled prevalence of children aged 0-4 in households with any of so called 'toxic trio'_Number"/>
    <s v="E09000015"/>
    <x v="51"/>
    <s v="Single time point"/>
    <n v="2018"/>
    <s v="Children in at risk households with multiple vulnerabilities"/>
    <x v="3"/>
    <s v="Number"/>
    <n v="2766.391335244497"/>
    <n v="17745"/>
    <n v="155.89694760464903"/>
    <s v="155.9 per 1000 0-4 yr olds"/>
    <n v="155.9"/>
  </r>
  <r>
    <s v="E06000001_Modelled prevalence of children aged 0-4 in households with any of so called 'toxic trio'_Number"/>
    <s v="E06000001"/>
    <x v="52"/>
    <s v="Single time point"/>
    <n v="2018"/>
    <s v="Children in at risk households with multiple vulnerabilities"/>
    <x v="3"/>
    <s v="Number"/>
    <n v="966.79835974412674"/>
    <n v="5297"/>
    <n v="182.51809698775284"/>
    <s v="182.52 per 1000 0-4 yr olds"/>
    <n v="182.52"/>
  </r>
  <r>
    <s v="E09000016_Modelled prevalence of children aged 0-4 in households with any of so called 'toxic trio'_Number"/>
    <s v="E09000016"/>
    <x v="53"/>
    <s v="Single time point"/>
    <n v="2018"/>
    <s v="Children in at risk households with multiple vulnerabilities"/>
    <x v="3"/>
    <s v="Number"/>
    <n v="2800.0996695853009"/>
    <n v="17370"/>
    <n v="161.20320492719063"/>
    <s v="161.2 per 1000 0-4 yr olds"/>
    <n v="161.19999999999999"/>
  </r>
  <r>
    <s v="E06000019_Modelled prevalence of children aged 0-4 in households with any of so called 'toxic trio'_Number"/>
    <s v="E06000019"/>
    <x v="54"/>
    <s v="Single time point"/>
    <n v="2018"/>
    <s v="Children in at risk households with multiple vulnerabilities"/>
    <x v="3"/>
    <s v="Number"/>
    <n v="1305.9791156048402"/>
    <n v="9337"/>
    <n v="139.87138434238409"/>
    <s v="139.87 per 1000 0-4 yr olds"/>
    <n v="139.87"/>
  </r>
  <r>
    <s v="E10000015_Modelled prevalence of children aged 0-4 in households with any of so called 'toxic trio'_Number"/>
    <s v="E10000015"/>
    <x v="55"/>
    <s v="Single time point"/>
    <n v="2018"/>
    <s v="Children in at risk households with multiple vulnerabilities"/>
    <x v="3"/>
    <s v="Number"/>
    <n v="11510.004226754236"/>
    <n v="74764"/>
    <n v="153.95115599425171"/>
    <s v="153.95 per 1000 0-4 yr olds"/>
    <n v="153.94999999999999"/>
  </r>
  <r>
    <s v="E09000017_Modelled prevalence of children aged 0-4 in households with any of so called 'toxic trio'_Number"/>
    <s v="E09000017"/>
    <x v="56"/>
    <s v="Single time point"/>
    <n v="2018"/>
    <s v="Children in at risk households with multiple vulnerabilities"/>
    <x v="3"/>
    <s v="Number"/>
    <n v="3776.0345929444734"/>
    <n v="22489"/>
    <n v="167.90584698939361"/>
    <s v="167.91 per 1000 0-4 yr olds"/>
    <n v="167.91"/>
  </r>
  <r>
    <s v="E09000018_Modelled prevalence of children aged 0-4 in households with any of so called 'toxic trio'_Number"/>
    <s v="E09000018"/>
    <x v="57"/>
    <s v="Single time point"/>
    <n v="2018"/>
    <s v="Children in at risk households with multiple vulnerabilities"/>
    <x v="3"/>
    <s v="Number"/>
    <n v="3479.9557317771555"/>
    <n v="20363"/>
    <n v="170.89602375765631"/>
    <s v="170.9 per 1000 0-4 yr olds"/>
    <n v="170.9"/>
  </r>
  <r>
    <s v="E06000046_Modelled prevalence of children aged 0-4 in households with any of so called 'toxic trio'_Number"/>
    <s v="E06000046"/>
    <x v="58"/>
    <s v="Single time point"/>
    <n v="2018"/>
    <s v="Children in at risk households with multiple vulnerabilities"/>
    <x v="3"/>
    <s v="Number"/>
    <n v="977.06118305312043"/>
    <n v="6462"/>
    <n v="151.20104968324364"/>
    <s v="151.2 per 1000 0-4 yr olds"/>
    <n v="151.19999999999999"/>
  </r>
  <r>
    <s v="E09000019_Modelled prevalence of children aged 0-4 in households with any of so called 'toxic trio'_Number"/>
    <s v="E09000019"/>
    <x v="59"/>
    <s v="Single time point"/>
    <n v="2018"/>
    <s v="Children in at risk households with multiple vulnerabilities"/>
    <x v="3"/>
    <s v="Number"/>
    <n v="2884.64536072592"/>
    <n v="13127"/>
    <n v="219.74901810969146"/>
    <s v="219.75 per 1000 0-4 yr olds"/>
    <n v="219.75"/>
  </r>
  <r>
    <s v="E09000020_Modelled prevalence of children aged 0-4 in households with any of so called 'toxic trio'_Number"/>
    <s v="E09000020"/>
    <x v="60"/>
    <s v="Single time point"/>
    <n v="2018"/>
    <s v="Children in at risk households with multiple vulnerabilities"/>
    <x v="3"/>
    <s v="Number"/>
    <n v="1464.9183337022946"/>
    <n v="8223"/>
    <n v="178.14889136596068"/>
    <s v="178.15 per 1000 0-4 yr olds"/>
    <n v="178.15"/>
  </r>
  <r>
    <s v="E10000016_Modelled prevalence of children aged 0-4 in households with any of so called 'toxic trio'_Number"/>
    <s v="E10000016"/>
    <x v="61"/>
    <s v="Single time point"/>
    <n v="2018"/>
    <s v="Children in at risk households with multiple vulnerabilities"/>
    <x v="3"/>
    <s v="Number"/>
    <n v="13720.634056666522"/>
    <n v="91425"/>
    <n v="150.07529731109128"/>
    <s v="150.08 per 1000 0-4 yr olds"/>
    <n v="150.08000000000001"/>
  </r>
  <r>
    <s v="E06000010_Modelled prevalence of children aged 0-4 in households with any of so called 'toxic trio'_Number"/>
    <s v="E06000010"/>
    <x v="62"/>
    <s v="Single time point"/>
    <n v="2018"/>
    <s v="Children in at risk households with multiple vulnerabilities"/>
    <x v="3"/>
    <s v="Number"/>
    <n v="3317.6535691264235"/>
    <n v="17207"/>
    <n v="192.80836689291704"/>
    <s v="192.81 per 1000 0-4 yr olds"/>
    <n v="192.81"/>
  </r>
  <r>
    <s v="E09000021_Modelled prevalence of children aged 0-4 in households with any of so called 'toxic trio'_Number"/>
    <s v="E09000021"/>
    <x v="63"/>
    <s v="Single time point"/>
    <n v="2018"/>
    <s v="Children in at risk households with multiple vulnerabilities"/>
    <x v="3"/>
    <s v="Number"/>
    <n v="1776.5669658695756"/>
    <n v="11291"/>
    <n v="157.34363350186658"/>
    <s v="157.34 per 1000 0-4 yr olds"/>
    <n v="157.34"/>
  </r>
  <r>
    <s v="E08000034_Modelled prevalence of children aged 0-4 in households with any of so called 'toxic trio'_Number"/>
    <s v="E08000034"/>
    <x v="64"/>
    <s v="Single time point"/>
    <n v="2018"/>
    <s v="Children in at risk households with multiple vulnerabilities"/>
    <x v="3"/>
    <s v="Number"/>
    <n v="4571.093038848282"/>
    <n v="27446"/>
    <n v="166.54860594798086"/>
    <s v="166.55 per 1000 0-4 yr olds"/>
    <n v="166.55"/>
  </r>
  <r>
    <s v="E08000011_Modelled prevalence of children aged 0-4 in households with any of so called 'toxic trio'_Number"/>
    <s v="E08000011"/>
    <x v="65"/>
    <s v="Single time point"/>
    <n v="2018"/>
    <s v="Children in at risk households with multiple vulnerabilities"/>
    <x v="3"/>
    <s v="Number"/>
    <n v="2033.9766150235935"/>
    <n v="10076"/>
    <n v="201.8634989106385"/>
    <s v="201.86 per 1000 0-4 yr olds"/>
    <n v="201.86"/>
  </r>
  <r>
    <s v="E09000022_Modelled prevalence of children aged 0-4 in households with any of so called 'toxic trio'_Number"/>
    <s v="E09000022"/>
    <x v="66"/>
    <s v="Single time point"/>
    <n v="2018"/>
    <s v="Children in at risk households with multiple vulnerabilities"/>
    <x v="3"/>
    <s v="Number"/>
    <n v="4117.2700971998283"/>
    <n v="19213"/>
    <n v="214.29605460884966"/>
    <s v="214.3 per 1000 0-4 yr olds"/>
    <n v="214.3"/>
  </r>
  <r>
    <s v="E10000017_Modelled prevalence of children aged 0-4 in households with any of so called 'toxic trio'_Number"/>
    <s v="E10000017"/>
    <x v="67"/>
    <s v="Single time point"/>
    <n v="2018"/>
    <s v="Children in at risk households with multiple vulnerabilities"/>
    <x v="3"/>
    <s v="Number"/>
    <n v="11189.63018991621"/>
    <n v="67104"/>
    <n v="166.75056911534648"/>
    <s v="166.75 per 1000 0-4 yr olds"/>
    <n v="166.75"/>
  </r>
  <r>
    <s v="E08000035_Modelled prevalence of children aged 0-4 in households with any of so called 'toxic trio'_Number"/>
    <s v="E08000035"/>
    <x v="68"/>
    <s v="Single time point"/>
    <n v="2018"/>
    <s v="Children in at risk households with multiple vulnerabilities"/>
    <x v="3"/>
    <s v="Number"/>
    <n v="9251.5737921928503"/>
    <n v="50495"/>
    <n v="183.21762139207544"/>
    <s v="183.22 per 1000 0-4 yr olds"/>
    <n v="183.22"/>
  </r>
  <r>
    <s v="E06000016_Modelled prevalence of children aged 0-4 in households with any of so called 'toxic trio'_Number"/>
    <s v="E06000016"/>
    <x v="69"/>
    <s v="Single time point"/>
    <n v="2018"/>
    <s v="Children in at risk households with multiple vulnerabilities"/>
    <x v="3"/>
    <s v="Number"/>
    <n v="4442.6270940214063"/>
    <n v="25049"/>
    <n v="177.35746313311535"/>
    <s v="177.36 per 1000 0-4 yr olds"/>
    <n v="177.36"/>
  </r>
  <r>
    <s v="E10000018_Modelled prevalence of children aged 0-4 in households with any of so called 'toxic trio'_Number"/>
    <s v="E10000018"/>
    <x v="70"/>
    <s v="Single time point"/>
    <n v="2018"/>
    <s v="Children in at risk households with multiple vulnerabilities"/>
    <x v="3"/>
    <s v="Number"/>
    <n v="5259.6263668967831"/>
    <n v="36916"/>
    <n v="142.47552191182098"/>
    <s v="142.48 per 1000 0-4 yr olds"/>
    <n v="142.47999999999999"/>
  </r>
  <r>
    <s v="E09000023_Modelled prevalence of children aged 0-4 in households with any of so called 'toxic trio'_Number"/>
    <s v="E09000023"/>
    <x v="71"/>
    <s v="Single time point"/>
    <n v="2018"/>
    <s v="Children in at risk households with multiple vulnerabilities"/>
    <x v="3"/>
    <s v="Number"/>
    <n v="4297.2770380004204"/>
    <n v="21814"/>
    <n v="196.99628853032092"/>
    <s v="197 per 1000 0-4 yr olds"/>
    <n v="197"/>
  </r>
  <r>
    <s v="E10000019_Modelled prevalence of children aged 0-4 in households with any of so called 'toxic trio'_Number"/>
    <s v="E10000019"/>
    <x v="72"/>
    <s v="Single time point"/>
    <n v="2018"/>
    <s v="Children in at risk households with multiple vulnerabilities"/>
    <x v="3"/>
    <s v="Number"/>
    <n v="5903.3065372905703"/>
    <n v="39873"/>
    <n v="148.05273085272162"/>
    <s v="148.05 per 1000 0-4 yr olds"/>
    <n v="148.05000000000001"/>
  </r>
  <r>
    <s v="E08000012_Modelled prevalence of children aged 0-4 in households with any of so called 'toxic trio'_Number"/>
    <s v="E08000012"/>
    <x v="73"/>
    <s v="Single time point"/>
    <n v="2018"/>
    <s v="Children in at risk households with multiple vulnerabilities"/>
    <x v="3"/>
    <s v="Number"/>
    <n v="6273.236468711294"/>
    <n v="29676"/>
    <n v="211.39090405416141"/>
    <s v="211.39 per 1000 0-4 yr olds"/>
    <n v="211.39"/>
  </r>
  <r>
    <s v="E06000032_Modelled prevalence of children aged 0-4 in households with any of so called 'toxic trio'_Number"/>
    <s v="E06000032"/>
    <x v="74"/>
    <s v="Single time point"/>
    <n v="2018"/>
    <s v="Children in at risk households with multiple vulnerabilities"/>
    <x v="3"/>
    <s v="Number"/>
    <n v="2978.3229984372661"/>
    <n v="17547"/>
    <n v="169.73402851981911"/>
    <s v="169.73 per 1000 0-4 yr olds"/>
    <n v="169.73"/>
  </r>
  <r>
    <s v="E08000003_Modelled prevalence of children aged 0-4 in households with any of so called 'toxic trio'_Number"/>
    <s v="E08000003"/>
    <x v="75"/>
    <s v="Single time point"/>
    <n v="2018"/>
    <s v="Children in at risk households with multiple vulnerabilities"/>
    <x v="3"/>
    <s v="Number"/>
    <n v="8230.1994834552934"/>
    <n v="37768"/>
    <n v="217.91462305272435"/>
    <s v="217.91 per 1000 0-4 yr olds"/>
    <n v="217.91"/>
  </r>
  <r>
    <s v="E06000035_Modelled prevalence of children aged 0-4 in households with any of so called 'toxic trio'_Number"/>
    <s v="E06000035"/>
    <x v="76"/>
    <s v="Single time point"/>
    <n v="2018"/>
    <s v="Children in at risk households with multiple vulnerabilities"/>
    <x v="3"/>
    <s v="Number"/>
    <n v="2898.0267327559718"/>
    <n v="18494"/>
    <n v="156.70091558105179"/>
    <s v="156.7 per 1000 0-4 yr olds"/>
    <n v="156.69999999999999"/>
  </r>
  <r>
    <s v="E09000024_Modelled prevalence of children aged 0-4 in households with any of so called 'toxic trio'_Number"/>
    <s v="E09000024"/>
    <x v="77"/>
    <s v="Single time point"/>
    <n v="2018"/>
    <s v="Children in at risk households with multiple vulnerabilities"/>
    <x v="3"/>
    <s v="Number"/>
    <n v="2360.1098514493751"/>
    <n v="14994"/>
    <n v="157.4036182105759"/>
    <s v="157.4 per 1000 0-4 yr olds"/>
    <n v="157.4"/>
  </r>
  <r>
    <s v="E06000002_Modelled prevalence of children aged 0-4 in households with any of so called 'toxic trio'_Number"/>
    <s v="E06000002"/>
    <x v="78"/>
    <s v="Single time point"/>
    <n v="2018"/>
    <s v="Children in at risk households with multiple vulnerabilities"/>
    <x v="3"/>
    <s v="Number"/>
    <n v="1879.0715194132258"/>
    <n v="9657"/>
    <n v="194.58129019501146"/>
    <s v="194.58 per 1000 0-4 yr olds"/>
    <n v="194.58"/>
  </r>
  <r>
    <s v="E06000042_Modelled prevalence of children aged 0-4 in households with any of so called 'toxic trio'_Number"/>
    <s v="E06000042"/>
    <x v="79"/>
    <s v="Single time point"/>
    <n v="2018"/>
    <s v="Children in at risk households with multiple vulnerabilities"/>
    <x v="3"/>
    <s v="Number"/>
    <n v="2991.4607108263253"/>
    <n v="19048"/>
    <n v="157.04854634745513"/>
    <s v="157.05 per 1000 0-4 yr olds"/>
    <n v="157.05000000000001"/>
  </r>
  <r>
    <s v="E08000021_Modelled prevalence of children aged 0-4 in households with any of so called 'toxic trio'_Number"/>
    <s v="E08000021"/>
    <x v="80"/>
    <s v="Single time point"/>
    <n v="2018"/>
    <s v="Children in at risk households with multiple vulnerabilities"/>
    <x v="3"/>
    <s v="Number"/>
    <n v="3317.7343233634701"/>
    <n v="16630"/>
    <n v="199.50296592684728"/>
    <s v="199.5 per 1000 0-4 yr olds"/>
    <n v="199.5"/>
  </r>
  <r>
    <s v="E09000025_Modelled prevalence of children aged 0-4 in households with any of so called 'toxic trio'_Number"/>
    <s v="E09000025"/>
    <x v="81"/>
    <s v="Single time point"/>
    <n v="2018"/>
    <s v="Children in at risk households with multiple vulnerabilities"/>
    <x v="3"/>
    <s v="Number"/>
    <n v="5589.6112534558015"/>
    <n v="28254"/>
    <n v="197.83433331407241"/>
    <s v="197.83 per 1000 0-4 yr olds"/>
    <n v="197.83"/>
  </r>
  <r>
    <s v="E10000020_Modelled prevalence of children aged 0-4 in households with any of so called 'toxic trio'_Number"/>
    <s v="E10000020"/>
    <x v="82"/>
    <s v="Single time point"/>
    <n v="2018"/>
    <s v="Children in at risk households with multiple vulnerabilities"/>
    <x v="3"/>
    <s v="Number"/>
    <n v="7346.1461390500681"/>
    <n v="46256"/>
    <n v="158.8149891700551"/>
    <s v="158.81 per 1000 0-4 yr olds"/>
    <n v="158.81"/>
  </r>
  <r>
    <s v="E06000012_Modelled prevalence of children aged 0-4 in households with any of so called 'toxic trio'_Number"/>
    <s v="E06000012"/>
    <x v="83"/>
    <s v="Single time point"/>
    <n v="2018"/>
    <s v="Children in at risk households with multiple vulnerabilities"/>
    <x v="3"/>
    <s v="Number"/>
    <n v="1606.1891730850205"/>
    <n v="9516"/>
    <n v="168.7882695549622"/>
    <s v="168.79 per 1000 0-4 yr olds"/>
    <n v="168.79"/>
  </r>
  <r>
    <s v="E06000013_Modelled prevalence of children aged 0-4 in households with any of so called 'toxic trio'_Number"/>
    <s v="E06000013"/>
    <x v="84"/>
    <s v="Single time point"/>
    <n v="2018"/>
    <s v="Children in at risk households with multiple vulnerabilities"/>
    <x v="3"/>
    <s v="Number"/>
    <n v="1365.3652866067503"/>
    <n v="9204"/>
    <n v="148.34477255614408"/>
    <s v="148.34 per 1000 0-4 yr olds"/>
    <n v="148.34"/>
  </r>
  <r>
    <s v="E06000024_Modelled prevalence of children aged 0-4 in households with any of so called 'toxic trio'_Number"/>
    <s v="E06000024"/>
    <x v="85"/>
    <s v="Single time point"/>
    <n v="2018"/>
    <s v="Children in at risk households with multiple vulnerabilities"/>
    <x v="3"/>
    <s v="Number"/>
    <n v="1666.4159392079864"/>
    <n v="11491"/>
    <n v="145.01922715237893"/>
    <s v="145.02 per 1000 0-4 yr olds"/>
    <n v="145.02000000000001"/>
  </r>
  <r>
    <s v="E08000022_Modelled prevalence of children aged 0-4 in households with any of so called 'toxic trio'_Number"/>
    <s v="E08000022"/>
    <x v="86"/>
    <s v="Single time point"/>
    <n v="2018"/>
    <s v="Children in at risk households with multiple vulnerabilities"/>
    <x v="3"/>
    <s v="Number"/>
    <n v="1938.9932229643744"/>
    <n v="11471"/>
    <n v="169.03436692218415"/>
    <s v="169.03 per 1000 0-4 yr olds"/>
    <n v="169.03"/>
  </r>
  <r>
    <s v="E10000023_Modelled prevalence of children aged 0-4 in households with any of so called 'toxic trio'_Number"/>
    <s v="E10000023"/>
    <x v="87"/>
    <s v="Single time point"/>
    <n v="2018"/>
    <s v="Children in at risk households with multiple vulnerabilities"/>
    <x v="3"/>
    <s v="Number"/>
    <n v="4341.2411287076666"/>
    <n v="29706"/>
    <n v="146.14021169823155"/>
    <s v="146.14 per 1000 0-4 yr olds"/>
    <n v="146.13999999999999"/>
  </r>
  <r>
    <s v="E10000021_Modelled prevalence of children aged 0-4 in households with any of so called 'toxic trio'_Number"/>
    <s v="E10000021"/>
    <x v="88"/>
    <s v="Single time point"/>
    <n v="2018"/>
    <s v="Children in at risk households with multiple vulnerabilities"/>
    <x v="3"/>
    <s v="Number"/>
    <n v="7020.0692129241152"/>
    <n v="47337"/>
    <n v="148.29983338454306"/>
    <s v="148.3 per 1000 0-4 yr olds"/>
    <n v="148.30000000000001"/>
  </r>
  <r>
    <s v="E06000048_Modelled prevalence of children aged 0-4 in households with any of so called 'toxic trio'_Number"/>
    <s v="E06000048"/>
    <x v="89"/>
    <s v="Single time point"/>
    <n v="2018"/>
    <s v="Children in at risk households with multiple vulnerabilities"/>
    <x v="3"/>
    <s v="Number"/>
    <n v="2342.9066051475479"/>
    <n v="14910"/>
    <n v="157.1365932359187"/>
    <s v="157.14 per 1000 0-4 yr olds"/>
    <n v="157.13999999999999"/>
  </r>
  <r>
    <s v="E06000018_Modelled prevalence of children aged 0-4 in households with any of so called 'toxic trio'_Number"/>
    <s v="E06000018"/>
    <x v="90"/>
    <s v="Single time point"/>
    <n v="2018"/>
    <s v="Children in at risk households with multiple vulnerabilities"/>
    <x v="3"/>
    <s v="Number"/>
    <n v="4057.8481845009351"/>
    <n v="20755"/>
    <n v="195.51183736453552"/>
    <s v="195.51 per 1000 0-4 yr olds"/>
    <n v="195.51"/>
  </r>
  <r>
    <s v="E10000024_Modelled prevalence of children aged 0-4 in households with any of so called 'toxic trio'_Number"/>
    <s v="E10000024"/>
    <x v="91"/>
    <s v="Single time point"/>
    <n v="2018"/>
    <s v="Children in at risk households with multiple vulnerabilities"/>
    <x v="3"/>
    <s v="Number"/>
    <n v="6659.7762637993992"/>
    <n v="44888"/>
    <n v="148.36429031811173"/>
    <s v="148.36 per 1000 0-4 yr olds"/>
    <n v="148.36000000000001"/>
  </r>
  <r>
    <s v="E08000004_Modelled prevalence of children aged 0-4 in households with any of so called 'toxic trio'_Number"/>
    <s v="E08000004"/>
    <x v="92"/>
    <s v="Single time point"/>
    <n v="2018"/>
    <s v="Children in at risk households with multiple vulnerabilities"/>
    <x v="3"/>
    <s v="Number"/>
    <n v="2982.681199177644"/>
    <n v="16792"/>
    <n v="177.62513096579585"/>
    <s v="177.63 per 1000 0-4 yr olds"/>
    <n v="177.63"/>
  </r>
  <r>
    <s v="E10000025_Modelled prevalence of children aged 0-4 in households with any of so called 'toxic trio'_Number"/>
    <s v="E10000025"/>
    <x v="93"/>
    <s v="Single time point"/>
    <n v="2018"/>
    <s v="Children in at risk households with multiple vulnerabilities"/>
    <x v="3"/>
    <s v="Number"/>
    <n v="5826.5442104226013"/>
    <n v="39398"/>
    <n v="147.88933982493023"/>
    <s v="147.89 per 1000 0-4 yr olds"/>
    <n v="147.88999999999999"/>
  </r>
  <r>
    <s v="E06000031_Modelled prevalence of children aged 0-4 in households with any of so called 'toxic trio'_Number"/>
    <s v="E06000031"/>
    <x v="94"/>
    <s v="Single time point"/>
    <n v="2018"/>
    <s v="Children in at risk households with multiple vulnerabilities"/>
    <x v="3"/>
    <s v="Number"/>
    <n v="2553.0782481968527"/>
    <n v="15931"/>
    <n v="160.25850531648061"/>
    <s v="160.26 per 1000 0-4 yr olds"/>
    <n v="160.26"/>
  </r>
  <r>
    <s v="E06000026_Modelled prevalence of children aged 0-4 in households with any of so called 'toxic trio'_Number"/>
    <s v="E06000026"/>
    <x v="95"/>
    <s v="Single time point"/>
    <n v="2018"/>
    <s v="Children in at risk households with multiple vulnerabilities"/>
    <x v="3"/>
    <s v="Number"/>
    <n v="2562.387382837222"/>
    <n v="14969"/>
    <n v="171.179596688972"/>
    <s v="171.18 per 1000 0-4 yr olds"/>
    <n v="171.18"/>
  </r>
  <r>
    <s v="E06000029_Modelled prevalence of children aged 0-4 in households with any of so called 'toxic trio'_Number"/>
    <s v="E06000029"/>
    <x v="96"/>
    <s v="Single time point"/>
    <n v="2018"/>
    <s v="Children in at risk households with multiple vulnerabilities"/>
    <x v="3"/>
    <s v="Number"/>
    <n v="1202.9169112422717"/>
    <n v="8108"/>
    <n v="148.36173054295406"/>
    <s v="148.36 per 1000 0-4 yr olds"/>
    <n v="148.36000000000001"/>
  </r>
  <r>
    <s v="E06000044_Modelled prevalence of children aged 0-4 in households with any of so called 'toxic trio'_Number"/>
    <s v="E06000044"/>
    <x v="97"/>
    <s v="Single time point"/>
    <n v="2018"/>
    <s v="Children in at risk households with multiple vulnerabilities"/>
    <x v="3"/>
    <s v="Number"/>
    <n v="2254.867085016886"/>
    <n v="12735"/>
    <n v="177.06062701349714"/>
    <s v="177.06 per 1000 0-4 yr olds"/>
    <n v="177.06"/>
  </r>
  <r>
    <s v="E06000038_Modelled prevalence of children aged 0-4 in households with any of so called 'toxic trio'_Number"/>
    <s v="E06000038"/>
    <x v="98"/>
    <s v="Single time point"/>
    <n v="2018"/>
    <s v="Children in at risk households with multiple vulnerabilities"/>
    <x v="3"/>
    <s v="Number"/>
    <n v="1917.2162690476241"/>
    <n v="11632"/>
    <n v="164.8225815893762"/>
    <s v="164.82 per 1000 0-4 yr olds"/>
    <n v="164.82"/>
  </r>
  <r>
    <s v="E09000026_Modelled prevalence of children aged 0-4 in households with any of so called 'toxic trio'_Number"/>
    <s v="E09000026"/>
    <x v="99"/>
    <s v="Single time point"/>
    <n v="2018"/>
    <s v="Children in at risk households with multiple vulnerabilities"/>
    <x v="3"/>
    <s v="Number"/>
    <n v="3682.1881530824626"/>
    <n v="22744"/>
    <n v="161.89712245350256"/>
    <s v="161.9 per 1000 0-4 yr olds"/>
    <n v="161.9"/>
  </r>
  <r>
    <s v="E06000003_Modelled prevalence of children aged 0-4 in households with any of so called 'toxic trio'_Number"/>
    <s v="E06000003"/>
    <x v="100"/>
    <s v="Single time point"/>
    <n v="2018"/>
    <s v="Children in at risk households with multiple vulnerabilities"/>
    <x v="3"/>
    <s v="Number"/>
    <n v="1278.0049966833049"/>
    <n v="7348"/>
    <n v="173.92555752358533"/>
    <s v="173.93 per 1000 0-4 yr olds"/>
    <n v="173.93"/>
  </r>
  <r>
    <s v="E09000027_Modelled prevalence of children aged 0-4 in households with any of so called 'toxic trio'_Number"/>
    <s v="E09000027"/>
    <x v="101"/>
    <s v="Single time point"/>
    <n v="2018"/>
    <s v="Children in at risk households with multiple vulnerabilities"/>
    <x v="3"/>
    <s v="Number"/>
    <n v="1893.8863276310103"/>
    <n v="12624"/>
    <n v="150.02268121284936"/>
    <s v="150.02 per 1000 0-4 yr olds"/>
    <n v="150.02000000000001"/>
  </r>
  <r>
    <s v="E08000005_Modelled prevalence of children aged 0-4 in households with any of so called 'toxic trio'_Number"/>
    <s v="E08000005"/>
    <x v="102"/>
    <s v="Single time point"/>
    <n v="2018"/>
    <s v="Children in at risk households with multiple vulnerabilities"/>
    <x v="3"/>
    <s v="Number"/>
    <n v="2769.3240282682832"/>
    <n v="15123"/>
    <n v="183.12001773909168"/>
    <s v="183.12 per 1000 0-4 yr olds"/>
    <n v="183.12"/>
  </r>
  <r>
    <s v="E08000018_Modelled prevalence of children aged 0-4 in households with any of so called 'toxic trio'_Number"/>
    <s v="E08000018"/>
    <x v="103"/>
    <s v="Single time point"/>
    <n v="2018"/>
    <s v="Children in at risk households with multiple vulnerabilities"/>
    <x v="3"/>
    <s v="Number"/>
    <n v="2599.8233462639751"/>
    <n v="15832"/>
    <n v="164.21319771753255"/>
    <s v="164.21 per 1000 0-4 yr olds"/>
    <n v="164.21"/>
  </r>
  <r>
    <s v="E06000017_Modelled prevalence of children aged 0-4 in households with any of so called 'toxic trio'_Number"/>
    <s v="E06000017"/>
    <x v="104"/>
    <s v="Single time point"/>
    <n v="2018"/>
    <s v="Children in at risk households with multiple vulnerabilities"/>
    <x v="3"/>
    <s v="Number"/>
    <n v="253.96106573133355"/>
    <n v="1855"/>
    <n v="136.90623489559761"/>
    <s v="136.91 per 1000 0-4 yr olds"/>
    <n v="136.91"/>
  </r>
  <r>
    <s v="E08000006_Modelled prevalence of children aged 0-4 in households with any of so called 'toxic trio'_Number"/>
    <s v="E08000006"/>
    <x v="105"/>
    <s v="Single time point"/>
    <n v="2018"/>
    <s v="Children in at risk households with multiple vulnerabilities"/>
    <x v="3"/>
    <s v="Number"/>
    <n v="3472.6335468546358"/>
    <n v="17614"/>
    <n v="197.15189887899601"/>
    <s v="197.15 per 1000 0-4 yr olds"/>
    <n v="197.15"/>
  </r>
  <r>
    <s v="E08000028_Modelled prevalence of children aged 0-4 in households with any of so called 'toxic trio'_Number"/>
    <s v="E08000028"/>
    <x v="106"/>
    <s v="Single time point"/>
    <n v="2018"/>
    <s v="Children in at risk households with multiple vulnerabilities"/>
    <x v="3"/>
    <s v="Number"/>
    <n v="4031.7529516002332"/>
    <n v="23772"/>
    <n v="169.60091500926438"/>
    <s v="169.6 per 1000 0-4 yr olds"/>
    <n v="169.6"/>
  </r>
  <r>
    <s v="E08000014_Modelled prevalence of children aged 0-4 in households with any of so called 'toxic trio'_Number"/>
    <s v="E08000014"/>
    <x v="107"/>
    <s v="Single time point"/>
    <n v="2018"/>
    <s v="Children in at risk households with multiple vulnerabilities"/>
    <x v="3"/>
    <s v="Number"/>
    <n v="2604.2841810676432"/>
    <n v="14441"/>
    <n v="180.33960120958682"/>
    <s v="180.34 per 1000 0-4 yr olds"/>
    <n v="180.34"/>
  </r>
  <r>
    <s v="E08000019_Modelled prevalence of children aged 0-4 in households with any of so called 'toxic trio'_Number"/>
    <s v="E08000019"/>
    <x v="108"/>
    <s v="Single time point"/>
    <n v="2018"/>
    <s v="Children in at risk households with multiple vulnerabilities"/>
    <x v="3"/>
    <s v="Number"/>
    <n v="5779.0527922109495"/>
    <n v="32700"/>
    <n v="176.72944318687919"/>
    <s v="176.73 per 1000 0-4 yr olds"/>
    <n v="176.73"/>
  </r>
  <r>
    <s v="E06000051_Modelled prevalence of children aged 0-4 in households with any of so called 'toxic trio'_Number"/>
    <s v="E06000051"/>
    <x v="109"/>
    <s v="Single time point"/>
    <n v="2018"/>
    <s v="Children in at risk households with multiple vulnerabilities"/>
    <x v="3"/>
    <s v="Number"/>
    <n v="2083.4941054107285"/>
    <n v="15034"/>
    <n v="138.58547993951899"/>
    <s v="138.59 per 1000 0-4 yr olds"/>
    <n v="138.59"/>
  </r>
  <r>
    <s v="E06000039_Modelled prevalence of children aged 0-4 in households with any of so called 'toxic trio'_Number"/>
    <s v="E06000039"/>
    <x v="110"/>
    <s v="Single time point"/>
    <n v="2018"/>
    <s v="Children in at risk households with multiple vulnerabilities"/>
    <x v="3"/>
    <s v="Number"/>
    <n v="2097.1408659209833"/>
    <n v="12827"/>
    <n v="163.49425944655673"/>
    <s v="163.49 per 1000 0-4 yr olds"/>
    <n v="163.49"/>
  </r>
  <r>
    <s v="E08000029_Modelled prevalence of children aged 0-4 in households with any of so called 'toxic trio'_Number"/>
    <s v="E08000029"/>
    <x v="111"/>
    <s v="Single time point"/>
    <n v="2018"/>
    <s v="Children in at risk households with multiple vulnerabilities"/>
    <x v="3"/>
    <s v="Number"/>
    <n v="1839.4969334368498"/>
    <n v="12393"/>
    <n v="148.43031819872908"/>
    <s v="148.43 per 1000 0-4 yr olds"/>
    <n v="148.43"/>
  </r>
  <r>
    <s v="E10000027_Modelled prevalence of children aged 0-4 in households with any of so called 'toxic trio'_Number"/>
    <s v="E10000027"/>
    <x v="112"/>
    <s v="Single time point"/>
    <n v="2018"/>
    <s v="Children in at risk households with multiple vulnerabilities"/>
    <x v="3"/>
    <s v="Number"/>
    <n v="4269.9515585206427"/>
    <n v="29004"/>
    <n v="147.21940278998215"/>
    <s v="147.22 per 1000 0-4 yr olds"/>
    <n v="147.22"/>
  </r>
  <r>
    <s v="E06000025_Modelled prevalence of children aged 0-4 in households with any of so called 'toxic trio'_Number"/>
    <s v="E06000025"/>
    <x v="113"/>
    <s v="Single time point"/>
    <n v="2018"/>
    <s v="Children in at risk households with multiple vulnerabilities"/>
    <x v="3"/>
    <s v="Number"/>
    <n v="2295.5215421309827"/>
    <n v="16325"/>
    <n v="140.61387700649206"/>
    <s v="140.61 per 1000 0-4 yr olds"/>
    <n v="140.61000000000001"/>
  </r>
  <r>
    <s v="E08000023_Modelled prevalence of children aged 0-4 in households with any of so called 'toxic trio'_Number"/>
    <s v="E08000023"/>
    <x v="114"/>
    <s v="Single time point"/>
    <n v="2018"/>
    <s v="Children in at risk households with multiple vulnerabilities"/>
    <x v="3"/>
    <s v="Number"/>
    <n v="1547.5960337011638"/>
    <n v="8359"/>
    <n v="185.14128887440648"/>
    <s v="185.14 per 1000 0-4 yr olds"/>
    <n v="185.14"/>
  </r>
  <r>
    <s v="E06000045_Modelled prevalence of children aged 0-4 in households with any of so called 'toxic trio'_Number"/>
    <s v="E06000045"/>
    <x v="115"/>
    <s v="Single time point"/>
    <n v="2018"/>
    <s v="Children in at risk households with multiple vulnerabilities"/>
    <x v="3"/>
    <s v="Number"/>
    <n v="2811.2061775071388"/>
    <n v="15766"/>
    <n v="178.30814268090438"/>
    <s v="178.31 per 1000 0-4 yr olds"/>
    <n v="178.31"/>
  </r>
  <r>
    <s v="E06000033_Modelled prevalence of children aged 0-4 in households with any of so called 'toxic trio'_Number"/>
    <s v="E06000033"/>
    <x v="116"/>
    <s v="Single time point"/>
    <n v="2018"/>
    <s v="Children in at risk households with multiple vulnerabilities"/>
    <x v="3"/>
    <s v="Number"/>
    <n v="1834.5013278187678"/>
    <n v="11304"/>
    <n v="162.28780323945222"/>
    <s v="162.29 per 1000 0-4 yr olds"/>
    <n v="162.29"/>
  </r>
  <r>
    <s v="E09000028_Modelled prevalence of children aged 0-4 in households with any of so called 'toxic trio'_Number"/>
    <s v="E09000028"/>
    <x v="117"/>
    <s v="Single time point"/>
    <n v="2018"/>
    <s v="Children in at risk households with multiple vulnerabilities"/>
    <x v="3"/>
    <s v="Number"/>
    <n v="4316.2525209845908"/>
    <n v="20500"/>
    <n v="210.54890346266296"/>
    <s v="210.55 per 1000 0-4 yr olds"/>
    <n v="210.55"/>
  </r>
  <r>
    <s v="E08000013_Modelled prevalence of children aged 0-4 in households with any of so called 'toxic trio'_Number"/>
    <s v="E08000013"/>
    <x v="118"/>
    <s v="Single time point"/>
    <n v="2018"/>
    <s v="Children in at risk households with multiple vulnerabilities"/>
    <x v="3"/>
    <s v="Number"/>
    <n v="1828.2767534066472"/>
    <n v="10282"/>
    <n v="177.81333917590422"/>
    <s v="177.81 per 1000 0-4 yr olds"/>
    <n v="177.81"/>
  </r>
  <r>
    <s v="E10000028_Modelled prevalence of children aged 0-4 in households with any of so called 'toxic trio'_Number"/>
    <s v="E10000028"/>
    <x v="119"/>
    <s v="Single time point"/>
    <n v="2018"/>
    <s v="Children in at risk households with multiple vulnerabilities"/>
    <x v="3"/>
    <s v="Number"/>
    <n v="6306.7959128656876"/>
    <n v="44389"/>
    <n v="142.08015303038337"/>
    <s v="142.08 per 1000 0-4 yr olds"/>
    <n v="142.08000000000001"/>
  </r>
  <r>
    <s v="E08000007_Modelled prevalence of children aged 0-4 in households with any of so called 'toxic trio'_Number"/>
    <s v="E08000007"/>
    <x v="120"/>
    <s v="Single time point"/>
    <n v="2018"/>
    <s v="Children in at risk households with multiple vulnerabilities"/>
    <x v="3"/>
    <s v="Number"/>
    <n v="2917.0363214747235"/>
    <n v="17631"/>
    <n v="165.44928373176356"/>
    <s v="165.45 per 1000 0-4 yr olds"/>
    <n v="165.45"/>
  </r>
  <r>
    <s v="E06000004_Modelled prevalence of children aged 0-4 in households with any of so called 'toxic trio'_Number"/>
    <s v="E06000004"/>
    <x v="121"/>
    <s v="Single time point"/>
    <n v="2018"/>
    <s v="Children in at risk households with multiple vulnerabilities"/>
    <x v="3"/>
    <s v="Number"/>
    <n v="1974.6650253509915"/>
    <n v="11648"/>
    <n v="169.52824736873208"/>
    <s v="169.53 per 1000 0-4 yr olds"/>
    <n v="169.53"/>
  </r>
  <r>
    <s v="E06000021_Modelled prevalence of children aged 0-4 in households with any of so called 'toxic trio'_Number"/>
    <s v="E06000021"/>
    <x v="122"/>
    <s v="Single time point"/>
    <n v="2018"/>
    <s v="Children in at risk households with multiple vulnerabilities"/>
    <x v="3"/>
    <s v="Number"/>
    <n v="2867.2793351312762"/>
    <n v="17135"/>
    <n v="167.33465626678003"/>
    <s v="167.33 per 1000 0-4 yr olds"/>
    <n v="167.33"/>
  </r>
  <r>
    <s v="E10000029_Modelled prevalence of children aged 0-4 in households with any of so called 'toxic trio'_Number"/>
    <s v="E10000029"/>
    <x v="123"/>
    <s v="Single time point"/>
    <n v="2018"/>
    <s v="Children in at risk households with multiple vulnerabilities"/>
    <x v="3"/>
    <s v="Number"/>
    <n v="6244.9153416299059"/>
    <n v="40624"/>
    <n v="153.7247770192474"/>
    <s v="153.72 per 1000 0-4 yr olds"/>
    <n v="153.72"/>
  </r>
  <r>
    <s v="E08000024_Modelled prevalence of children aged 0-4 in households with any of so called 'toxic trio'_Number"/>
    <s v="E08000024"/>
    <x v="124"/>
    <s v="Single time point"/>
    <n v="2018"/>
    <s v="Children in at risk households with multiple vulnerabilities"/>
    <x v="3"/>
    <s v="Number"/>
    <n v="2731.9633929441211"/>
    <n v="14954"/>
    <n v="182.69114570978476"/>
    <s v="182.69 per 1000 0-4 yr olds"/>
    <n v="182.69"/>
  </r>
  <r>
    <s v="E10000030_Modelled prevalence of children aged 0-4 in households with any of so called 'toxic trio'_Number"/>
    <s v="E10000030"/>
    <x v="125"/>
    <s v="Single time point"/>
    <n v="2018"/>
    <s v="Children in at risk households with multiple vulnerabilities"/>
    <x v="3"/>
    <s v="Number"/>
    <n v="9417.5909341879124"/>
    <n v="70074"/>
    <n v="134.39493869606292"/>
    <s v="134.39 per 1000 0-4 yr olds"/>
    <n v="134.38999999999999"/>
  </r>
  <r>
    <s v="E09000029_Modelled prevalence of children aged 0-4 in households with any of so called 'toxic trio'_Number"/>
    <s v="E09000029"/>
    <x v="126"/>
    <s v="Single time point"/>
    <n v="2018"/>
    <s v="Children in at risk households with multiple vulnerabilities"/>
    <x v="3"/>
    <s v="Number"/>
    <n v="2177.9903361389584"/>
    <n v="13754"/>
    <n v="158.3532307793339"/>
    <s v="158.35 per 1000 0-4 yr olds"/>
    <n v="158.35"/>
  </r>
  <r>
    <s v="E06000030_Modelled prevalence of children aged 0-4 in households with any of so called 'toxic trio'_Number"/>
    <s v="E06000030"/>
    <x v="127"/>
    <s v="Single time point"/>
    <n v="2018"/>
    <s v="Children in at risk households with multiple vulnerabilities"/>
    <x v="3"/>
    <s v="Number"/>
    <n v="2174.5250473984061"/>
    <n v="14479"/>
    <n v="150.184753601658"/>
    <s v="150.18 per 1000 0-4 yr olds"/>
    <n v="150.18"/>
  </r>
  <r>
    <s v="E08000008_Modelled prevalence of children aged 0-4 in households with any of so called 'toxic trio'_Number"/>
    <s v="E08000008"/>
    <x v="128"/>
    <s v="Single time point"/>
    <n v="2018"/>
    <s v="Children in at risk households with multiple vulnerabilities"/>
    <x v="3"/>
    <s v="Number"/>
    <n v="2603.9388119591222"/>
    <n v="14500"/>
    <n v="179.58198703166357"/>
    <s v="179.58 per 1000 0-4 yr olds"/>
    <n v="179.58"/>
  </r>
  <r>
    <s v="E06000020_Modelled prevalence of children aged 0-4 in households with any of so called 'toxic trio'_Number"/>
    <s v="E06000020"/>
    <x v="129"/>
    <s v="Single time point"/>
    <n v="2018"/>
    <s v="Children in at risk households with multiple vulnerabilities"/>
    <x v="3"/>
    <s v="Number"/>
    <n v="1734.1419165256366"/>
    <n v="11022"/>
    <n v="157.33459594680062"/>
    <s v="157.33 per 1000 0-4 yr olds"/>
    <n v="157.33000000000001"/>
  </r>
  <r>
    <s v="E06000034_Modelled prevalence of children aged 0-4 in households with any of so called 'toxic trio'_Number"/>
    <s v="E06000034"/>
    <x v="130"/>
    <s v="Single time point"/>
    <n v="2018"/>
    <s v="Children in at risk households with multiple vulnerabilities"/>
    <x v="3"/>
    <s v="Number"/>
    <n v="2095.0556861596715"/>
    <n v="13195"/>
    <n v="158.77648246757647"/>
    <s v="158.78 per 1000 0-4 yr olds"/>
    <n v="158.78"/>
  </r>
  <r>
    <s v="E06000027_Modelled prevalence of children aged 0-4 in households with any of so called 'toxic trio'_Number"/>
    <s v="E06000027"/>
    <x v="131"/>
    <s v="Single time point"/>
    <n v="2018"/>
    <s v="Children in at risk households with multiple vulnerabilities"/>
    <x v="3"/>
    <s v="Number"/>
    <n v="1148.0321143834351"/>
    <n v="6918"/>
    <n v="165.94855657465092"/>
    <s v="165.95 per 1000 0-4 yr olds"/>
    <n v="165.95"/>
  </r>
  <r>
    <s v="E09000030_Modelled prevalence of children aged 0-4 in households with any of so called 'toxic trio'_Number"/>
    <s v="E09000030"/>
    <x v="132"/>
    <s v="Single time point"/>
    <n v="2018"/>
    <s v="Children in at risk households with multiple vulnerabilities"/>
    <x v="3"/>
    <s v="Number"/>
    <n v="4754.2021524341808"/>
    <n v="22208"/>
    <n v="214.07610556710108"/>
    <s v="214.08 per 1000 0-4 yr olds"/>
    <n v="214.08"/>
  </r>
  <r>
    <s v="E08000009_Modelled prevalence of children aged 0-4 in households with any of so called 'toxic trio'_Number"/>
    <s v="E08000009"/>
    <x v="133"/>
    <s v="Single time point"/>
    <n v="2018"/>
    <s v="Children in at risk households with multiple vulnerabilities"/>
    <x v="3"/>
    <s v="Number"/>
    <n v="2430.5397523337788"/>
    <n v="14701"/>
    <n v="165.33159324765518"/>
    <s v="165.33 per 1000 0-4 yr olds"/>
    <n v="165.33"/>
  </r>
  <r>
    <s v="E08000036_Modelled prevalence of children aged 0-4 in households with any of so called 'toxic trio'_Number"/>
    <s v="E08000036"/>
    <x v="134"/>
    <s v="Single time point"/>
    <n v="2018"/>
    <s v="Children in at risk households with multiple vulnerabilities"/>
    <x v="3"/>
    <s v="Number"/>
    <n v="3610.2695889561255"/>
    <n v="21149"/>
    <n v="170.7063969434075"/>
    <s v="170.71 per 1000 0-4 yr olds"/>
    <n v="170.71"/>
  </r>
  <r>
    <s v="E08000030_Modelled prevalence of children aged 0-4 in households with any of so called 'toxic trio'_Number"/>
    <s v="E08000030"/>
    <x v="135"/>
    <s v="Single time point"/>
    <n v="2018"/>
    <s v="Children in at risk households with multiple vulnerabilities"/>
    <x v="3"/>
    <s v="Number"/>
    <n v="3217.4888154627615"/>
    <n v="19650"/>
    <n v="163.73988882762146"/>
    <s v="163.74 per 1000 0-4 yr olds"/>
    <n v="163.74"/>
  </r>
  <r>
    <s v="E09000031_Modelled prevalence of children aged 0-4 in households with any of so called 'toxic trio'_Number"/>
    <s v="E09000031"/>
    <x v="136"/>
    <s v="Single time point"/>
    <n v="2018"/>
    <s v="Children in at risk households with multiple vulnerabilities"/>
    <x v="3"/>
    <s v="Number"/>
    <n v="3960.7895723074912"/>
    <n v="21802"/>
    <n v="181.67092800236176"/>
    <s v="181.67 per 1000 0-4 yr olds"/>
    <n v="181.67"/>
  </r>
  <r>
    <s v="E09000032_Modelled prevalence of children aged 0-4 in households with any of so called 'toxic trio'_Number"/>
    <s v="E09000032"/>
    <x v="137"/>
    <s v="Single time point"/>
    <n v="2018"/>
    <s v="Children in at risk households with multiple vulnerabilities"/>
    <x v="3"/>
    <s v="Number"/>
    <n v="4074.1981338911546"/>
    <n v="21875"/>
    <n v="186.24905754930992"/>
    <s v="186.25 per 1000 0-4 yr olds"/>
    <n v="186.25"/>
  </r>
  <r>
    <s v="E06000007_Modelled prevalence of children aged 0-4 in households with any of so called 'toxic trio'_Number"/>
    <s v="E06000007"/>
    <x v="138"/>
    <s v="Single time point"/>
    <n v="2018"/>
    <s v="Children in at risk households with multiple vulnerabilities"/>
    <x v="3"/>
    <s v="Number"/>
    <n v="1922.2516815684392"/>
    <n v="11933"/>
    <n v="161.08704278625987"/>
    <s v="161.09 per 1000 0-4 yr olds"/>
    <n v="161.09"/>
  </r>
  <r>
    <s v="E10000031_Modelled prevalence of children aged 0-4 in households with any of so called 'toxic trio'_Number"/>
    <s v="E10000031"/>
    <x v="139"/>
    <s v="Single time point"/>
    <n v="2018"/>
    <s v="Children in at risk households with multiple vulnerabilities"/>
    <x v="3"/>
    <s v="Number"/>
    <n v="4449.7945866231385"/>
    <n v="31584"/>
    <n v="140.88761989055024"/>
    <s v="140.89 per 1000 0-4 yr olds"/>
    <n v="140.88999999999999"/>
  </r>
  <r>
    <s v="E06000037_Modelled prevalence of children aged 0-4 in households with any of so called 'toxic trio'_Number"/>
    <s v="E06000037"/>
    <x v="140"/>
    <s v="Single time point"/>
    <n v="2018"/>
    <s v="Children in at risk households with multiple vulnerabilities"/>
    <x v="3"/>
    <s v="Number"/>
    <n v="1228.8857109282053"/>
    <n v="8980"/>
    <n v="136.84696112786253"/>
    <s v="136.85 per 1000 0-4 yr olds"/>
    <n v="136.85"/>
  </r>
  <r>
    <s v="E10000032_Modelled prevalence of children aged 0-4 in households with any of so called 'toxic trio'_Number"/>
    <s v="E10000032"/>
    <x v="141"/>
    <s v="Single time point"/>
    <n v="2018"/>
    <s v="Children in at risk households with multiple vulnerabilities"/>
    <x v="3"/>
    <s v="Number"/>
    <n v="6567.6436752348664"/>
    <n v="46821"/>
    <n v="140.27132430394195"/>
    <s v="140.27 per 1000 0-4 yr olds"/>
    <n v="140.27000000000001"/>
  </r>
  <r>
    <s v="E09000033_Modelled prevalence of children aged 0-4 in households with any of so called 'toxic trio'_Number"/>
    <s v="E09000033"/>
    <x v="142"/>
    <s v="Single time point"/>
    <n v="2018"/>
    <s v="Children in at risk households with multiple vulnerabilities"/>
    <x v="3"/>
    <s v="Number"/>
    <n v="2525.4452116608718"/>
    <n v="13692"/>
    <n v="184.44677268922521"/>
    <s v="184.45 per 1000 0-4 yr olds"/>
    <n v="184.45"/>
  </r>
  <r>
    <s v="E08000010_Modelled prevalence of children aged 0-4 in households with any of so called 'toxic trio'_Number"/>
    <s v="E08000010"/>
    <x v="143"/>
    <s v="Single time point"/>
    <n v="2018"/>
    <s v="Children in at risk households with multiple vulnerabilities"/>
    <x v="3"/>
    <s v="Number"/>
    <n v="3144.6853281249023"/>
    <n v="18450"/>
    <n v="170.44364922086191"/>
    <s v="170.44 per 1000 0-4 yr olds"/>
    <n v="170.44"/>
  </r>
  <r>
    <s v="E06000054_Modelled prevalence of children aged 0-4 in households with any of so called 'toxic trio'_Number"/>
    <s v="E06000054"/>
    <x v="144"/>
    <s v="Single time point"/>
    <n v="2018"/>
    <s v="Children in at risk households with multiple vulnerabilities"/>
    <x v="3"/>
    <s v="Number"/>
    <n v="3904.3108618187516"/>
    <n v="27307"/>
    <n v="142.97838875814813"/>
    <s v="142.98 per 1000 0-4 yr olds"/>
    <n v="142.97999999999999"/>
  </r>
  <r>
    <s v="E06000040_Modelled prevalence of children aged 0-4 in households with any of so called 'toxic trio'_Number"/>
    <s v="E06000040"/>
    <x v="145"/>
    <s v="Single time point"/>
    <n v="2018"/>
    <s v="Children in at risk households with multiple vulnerabilities"/>
    <x v="3"/>
    <s v="Number"/>
    <n v="1204.8464188289283"/>
    <n v="8678"/>
    <n v="138.83918170418625"/>
    <s v="138.84 per 1000 0-4 yr olds"/>
    <n v="138.84"/>
  </r>
  <r>
    <s v="E08000015_Modelled prevalence of children aged 0-4 in households with any of so called 'toxic trio'_Number"/>
    <s v="E08000015"/>
    <x v="146"/>
    <s v="Single time point"/>
    <n v="2018"/>
    <s v="Children in at risk households with multiple vulnerabilities"/>
    <x v="3"/>
    <s v="Number"/>
    <n v="3333.5971096039102"/>
    <n v="18051"/>
    <n v="184.67658908669381"/>
    <s v="184.68 per 1000 0-4 yr olds"/>
    <n v="184.68"/>
  </r>
  <r>
    <s v="E06000041_Modelled prevalence of children aged 0-4 in households with any of so called 'toxic trio'_Number"/>
    <s v="E06000041"/>
    <x v="147"/>
    <s v="Single time point"/>
    <n v="2018"/>
    <s v="Children in at risk households with multiple vulnerabilities"/>
    <x v="3"/>
    <s v="Number"/>
    <n v="1249.4299928063699"/>
    <n v="9822"/>
    <n v="127.20728902528711"/>
    <s v="127.21 per 1000 0-4 yr olds"/>
    <n v="127.21"/>
  </r>
  <r>
    <s v="E08000031_Modelled prevalence of children aged 0-4 in households with any of so called 'toxic trio'_Number"/>
    <s v="E08000031"/>
    <x v="148"/>
    <s v="Single time point"/>
    <n v="2018"/>
    <s v="Children in at risk households with multiple vulnerabilities"/>
    <x v="3"/>
    <s v="Number"/>
    <n v="3086.4619554002338"/>
    <n v="18026"/>
    <n v="171.22278683014721"/>
    <s v="171.22 per 1000 0-4 yr olds"/>
    <n v="171.22"/>
  </r>
  <r>
    <s v="E10000034_Modelled prevalence of children aged 0-4 in households with any of so called 'toxic trio'_Number"/>
    <s v="E10000034"/>
    <x v="149"/>
    <s v="Single time point"/>
    <n v="2018"/>
    <s v="Children in at risk households with multiple vulnerabilities"/>
    <x v="3"/>
    <s v="Number"/>
    <n v="4471.9450868843987"/>
    <n v="31348"/>
    <n v="142.65487708575984"/>
    <s v="142.65 per 1000 0-4 yr olds"/>
    <n v="142.65"/>
  </r>
  <r>
    <s v="E06000014_Modelled prevalence of children aged 0-4 in households with any of so called 'toxic trio'_Number"/>
    <s v="E06000014"/>
    <x v="150"/>
    <s v="Single time point"/>
    <n v="2018"/>
    <s v="Children in at risk households with multiple vulnerabilities"/>
    <x v="3"/>
    <s v="Number"/>
    <n v="1697.9204885329289"/>
    <n v="9822"/>
    <n v="172.86911917460077"/>
    <s v="172.87 per 1000 0-4 yr olds"/>
    <n v="172.87"/>
  </r>
  <r>
    <s v="NA_Modelled prevalence of children aged 0-4 in households with any of so called 'toxic trio'_Number"/>
    <s v="NA"/>
    <x v="151"/>
    <s v="Single time point"/>
    <n v="2018"/>
    <s v="Children in at risk households with multiple vulnerabilities"/>
    <x v="3"/>
    <s v="Number"/>
    <n v="557512.49708442693"/>
    <n v="3346727"/>
    <n v="166.58439636230472"/>
    <s v="166.58 per 1000 0-4 yr olds"/>
    <n v="166.58"/>
  </r>
  <r>
    <s v="E09000002_Modelled prevalence of children aged 0-1 in households where parent suffering domestic abuse_Number"/>
    <s v="E09000002"/>
    <x v="0"/>
    <s v="Single time point"/>
    <n v="2018"/>
    <s v="Children in households suffering domestic abuse"/>
    <x v="4"/>
    <s v="Number"/>
    <n v="288.05803040994692"/>
    <n v="3819"/>
    <n v="75.427606810669531"/>
    <s v="75.43 per 1000 0-1 yr olds"/>
    <n v="75.430000000000007"/>
  </r>
  <r>
    <s v="E09000003_Modelled prevalence of children aged 0-1 in households where parent suffering domestic abuse_Number"/>
    <s v="E09000003"/>
    <x v="1"/>
    <s v="Single time point"/>
    <n v="2018"/>
    <s v="Children in households suffering domestic abuse"/>
    <x v="4"/>
    <s v="Number"/>
    <n v="369.06709464866799"/>
    <n v="5250"/>
    <n v="70.298494218793905"/>
    <s v="70.3 per 1000 0-1 yr olds"/>
    <n v="70.3"/>
  </r>
  <r>
    <s v="E08000016_Modelled prevalence of children aged 0-1 in households where parent suffering domestic abuse_Number"/>
    <s v="E08000016"/>
    <x v="2"/>
    <s v="Single time point"/>
    <n v="2018"/>
    <s v="Children in households suffering domestic abuse"/>
    <x v="4"/>
    <s v="Number"/>
    <n v="185.62923788177622"/>
    <n v="2754"/>
    <n v="67.403499593963772"/>
    <s v="67.4 per 1000 0-1 yr olds"/>
    <n v="67.400000000000006"/>
  </r>
  <r>
    <s v="E06000022_Modelled prevalence of children aged 0-1 in households where parent suffering domestic abuse_Number"/>
    <s v="E06000022"/>
    <x v="3"/>
    <s v="Single time point"/>
    <n v="2018"/>
    <s v="Children in households suffering domestic abuse"/>
    <x v="4"/>
    <s v="Number"/>
    <n v="123.8223495658401"/>
    <n v="1742"/>
    <n v="71.080568063054017"/>
    <s v="71.08 per 1000 0-1 yr olds"/>
    <n v="71.08"/>
  </r>
  <r>
    <s v="E06000055_Modelled prevalence of children aged 0-1 in households where parent suffering domestic abuse_Number"/>
    <s v="E06000055"/>
    <x v="4"/>
    <s v="Single time point"/>
    <n v="2018"/>
    <s v="Children in households suffering domestic abuse"/>
    <x v="4"/>
    <s v="Number"/>
    <n v="151.50068694117633"/>
    <n v="2310"/>
    <n v="65.584712961548192"/>
    <s v="65.58 per 1000 0-1 yr olds"/>
    <n v="65.58"/>
  </r>
  <r>
    <s v="E09000004_Modelled prevalence of children aged 0-1 in households where parent suffering domestic abuse_Number"/>
    <s v="E09000004"/>
    <x v="5"/>
    <s v="Single time point"/>
    <n v="2018"/>
    <s v="Children in households suffering domestic abuse"/>
    <x v="4"/>
    <s v="Number"/>
    <n v="209.82029128311214"/>
    <n v="3133"/>
    <n v="66.971047329432537"/>
    <s v="66.97 per 1000 0-1 yr olds"/>
    <n v="66.97"/>
  </r>
  <r>
    <s v="E08000025_Modelled prevalence of children aged 0-1 in households where parent suffering domestic abuse_Number"/>
    <s v="E08000025"/>
    <x v="6"/>
    <s v="Single time point"/>
    <n v="2018"/>
    <s v="Children in households suffering domestic abuse"/>
    <x v="4"/>
    <s v="Number"/>
    <n v="1193.7041033496371"/>
    <n v="16082"/>
    <n v="74.226097708595773"/>
    <s v="74.23 per 1000 0-1 yr olds"/>
    <n v="74.23"/>
  </r>
  <r>
    <s v="E06000008_Modelled prevalence of children aged 0-1 in households where parent suffering domestic abuse_Number"/>
    <s v="E06000008"/>
    <x v="7"/>
    <s v="Single time point"/>
    <n v="2018"/>
    <s v="Children in households suffering domestic abuse"/>
    <x v="4"/>
    <s v="Number"/>
    <n v="136.18675097244994"/>
    <n v="1998"/>
    <n v="68.161537023248215"/>
    <s v="68.16 per 1000 0-1 yr olds"/>
    <n v="68.16"/>
  </r>
  <r>
    <s v="E06000009_Modelled prevalence of children aged 0-1 in households where parent suffering domestic abuse_Number"/>
    <s v="E06000009"/>
    <x v="8"/>
    <s v="Single time point"/>
    <n v="2018"/>
    <s v="Children in households suffering domestic abuse"/>
    <x v="4"/>
    <s v="Number"/>
    <n v="146.80190251961329"/>
    <n v="1627"/>
    <n v="90.228581757598832"/>
    <s v="90.23 per 1000 0-1 yr olds"/>
    <n v="90.23"/>
  </r>
  <r>
    <s v="E08000001_Modelled prevalence of children aged 0-1 in households where parent suffering domestic abuse_Number"/>
    <s v="E08000001"/>
    <x v="9"/>
    <s v="Single time point"/>
    <n v="2018"/>
    <s v="Children in households suffering domestic abuse"/>
    <x v="4"/>
    <s v="Number"/>
    <n v="259.36311414484948"/>
    <n v="3609"/>
    <n v="71.865645371252285"/>
    <s v="71.87 per 1000 0-1 yr olds"/>
    <n v="71.87"/>
  </r>
  <r>
    <s v="E06000028_Modelled prevalence of children aged 0-1 in households where parent suffering domestic abuse_Number"/>
    <s v="E06000028"/>
    <x v="10"/>
    <s v="Single time point"/>
    <n v="2018"/>
    <s v="Children in households suffering domestic abuse"/>
    <x v="4"/>
    <s v="Number"/>
    <n v="145.62130955935996"/>
    <n v="1996"/>
    <n v="72.956567915511002"/>
    <s v="72.96 per 1000 0-1 yr olds"/>
    <n v="72.959999999999994"/>
  </r>
  <r>
    <s v="E06000036_Modelled prevalence of children aged 0-1 in households where parent suffering domestic abuse_Number"/>
    <s v="E06000036"/>
    <x v="11"/>
    <s v="Single time point"/>
    <n v="2018"/>
    <s v="Children in households suffering domestic abuse"/>
    <x v="4"/>
    <s v="Number"/>
    <n v="86.949883835583591"/>
    <n v="1442"/>
    <n v="60.298116390834672"/>
    <s v="60.3 per 1000 0-1 yr olds"/>
    <n v="60.3"/>
  </r>
  <r>
    <s v="E08000032_Modelled prevalence of children aged 0-1 in households where parent suffering domestic abuse_Number"/>
    <s v="E08000032"/>
    <x v="12"/>
    <s v="Single time point"/>
    <n v="2018"/>
    <s v="Children in households suffering domestic abuse"/>
    <x v="4"/>
    <s v="Number"/>
    <n v="531.30550482433"/>
    <n v="7373"/>
    <n v="72.060966339933543"/>
    <s v="72.06 per 1000 0-1 yr olds"/>
    <n v="72.06"/>
  </r>
  <r>
    <s v="E09000005_Modelled prevalence of children aged 0-1 in households where parent suffering domestic abuse_Number"/>
    <s v="E09000005"/>
    <x v="13"/>
    <s v="Single time point"/>
    <n v="2018"/>
    <s v="Children in households suffering domestic abuse"/>
    <x v="4"/>
    <s v="Number"/>
    <n v="409.45148655069448"/>
    <n v="4825"/>
    <n v="84.860411720351195"/>
    <s v="84.86 per 1000 0-1 yr olds"/>
    <n v="84.86"/>
  </r>
  <r>
    <s v="E06000043_Modelled prevalence of children aged 0-1 in households where parent suffering domestic abuse_Number"/>
    <s v="E06000043"/>
    <x v="14"/>
    <s v="Single time point"/>
    <n v="2018"/>
    <s v="Children in households suffering domestic abuse"/>
    <x v="4"/>
    <s v="Number"/>
    <n v="214.82407908964211"/>
    <n v="2611"/>
    <n v="82.276552696147874"/>
    <s v="82.28 per 1000 0-1 yr olds"/>
    <n v="82.28"/>
  </r>
  <r>
    <s v="E06000023_Modelled prevalence of children aged 0-1 in households where parent suffering domestic abuse_Number"/>
    <s v="E06000023"/>
    <x v="15"/>
    <s v="Single time point"/>
    <n v="2018"/>
    <s v="Children in households suffering domestic abuse"/>
    <x v="4"/>
    <s v="Number"/>
    <n v="477.45102650373826"/>
    <n v="5728"/>
    <n v="83.353880325373297"/>
    <s v="83.35 per 1000 0-1 yr olds"/>
    <n v="83.35"/>
  </r>
  <r>
    <s v="E09000006_Modelled prevalence of children aged 0-1 in households where parent suffering domestic abuse_Number"/>
    <s v="E09000006"/>
    <x v="16"/>
    <s v="Single time point"/>
    <n v="2018"/>
    <s v="Children in households suffering domestic abuse"/>
    <x v="4"/>
    <s v="Number"/>
    <n v="274.65250164275807"/>
    <n v="4232"/>
    <n v="64.898984320122423"/>
    <s v="64.9 per 1000 0-1 yr olds"/>
    <n v="64.900000000000006"/>
  </r>
  <r>
    <s v="E10000002_Modelled prevalence of children aged 0-1 in households where parent suffering domestic abuse_Number"/>
    <s v="E10000002"/>
    <x v="17"/>
    <s v="Single time point"/>
    <n v="2018"/>
    <s v="Children in households suffering domestic abuse"/>
    <x v="4"/>
    <s v="Number"/>
    <n v="353.24904968639072"/>
    <n v="6048"/>
    <n v="58.40758096666513"/>
    <s v="58.41 per 1000 0-1 yr olds"/>
    <n v="58.41"/>
  </r>
  <r>
    <s v="E08000002_Modelled prevalence of children aged 0-1 in households where parent suffering domestic abuse_Number"/>
    <s v="E08000002"/>
    <x v="18"/>
    <s v="Single time point"/>
    <n v="2018"/>
    <s v="Children in households suffering domestic abuse"/>
    <x v="4"/>
    <s v="Number"/>
    <n v="156.50531107320771"/>
    <n v="2197"/>
    <n v="71.235917648251117"/>
    <s v="71.24 per 1000 0-1 yr olds"/>
    <n v="71.239999999999995"/>
  </r>
  <r>
    <s v="E08000033_Modelled prevalence of children aged 0-1 in households where parent suffering domestic abuse_Number"/>
    <s v="E08000033"/>
    <x v="19"/>
    <s v="Single time point"/>
    <n v="2018"/>
    <s v="Children in households suffering domestic abuse"/>
    <x v="4"/>
    <s v="Number"/>
    <n v="167.01857011406747"/>
    <n v="2340"/>
    <n v="71.375457313704047"/>
    <s v="71.38 per 1000 0-1 yr olds"/>
    <n v="71.38"/>
  </r>
  <r>
    <s v="E10000003_Modelled prevalence of children aged 0-1 in households where parent suffering domestic abuse_Number"/>
    <s v="E10000003"/>
    <x v="20"/>
    <s v="Single time point"/>
    <n v="2018"/>
    <s v="Children in households suffering domestic abuse"/>
    <x v="4"/>
    <s v="Number"/>
    <n v="442.29270893320137"/>
    <n v="6952"/>
    <n v="63.620930513981783"/>
    <s v="63.62 per 1000 0-1 yr olds"/>
    <n v="63.62"/>
  </r>
  <r>
    <s v="E09000007_Modelled prevalence of children aged 0-1 in households where parent suffering domestic abuse_Number"/>
    <s v="E09000007"/>
    <x v="21"/>
    <s v="Single time point"/>
    <n v="2018"/>
    <s v="Children in households suffering domestic abuse"/>
    <x v="4"/>
    <s v="Number"/>
    <n v="221.70179905226104"/>
    <n v="2541"/>
    <n v="87.249822531389626"/>
    <s v="87.25 per 1000 0-1 yr olds"/>
    <n v="87.25"/>
  </r>
  <r>
    <s v="E06000056_Modelled prevalence of children aged 0-1 in households where parent suffering domestic abuse_Number"/>
    <s v="E06000056"/>
    <x v="22"/>
    <s v="Single time point"/>
    <n v="2018"/>
    <s v="Children in households suffering domestic abuse"/>
    <x v="4"/>
    <s v="Number"/>
    <n v="199.36821183304059"/>
    <n v="3291"/>
    <n v="60.579827357350524"/>
    <s v="60.58 per 1000 0-1 yr olds"/>
    <n v="60.58"/>
  </r>
  <r>
    <s v="E06000049_Modelled prevalence of children aged 0-1 in households where parent suffering domestic abuse_Number"/>
    <s v="E06000049"/>
    <x v="23"/>
    <s v="Single time point"/>
    <n v="2018"/>
    <s v="Children in households suffering domestic abuse"/>
    <x v="4"/>
    <s v="Number"/>
    <n v="243.67363313797105"/>
    <n v="3921"/>
    <n v="62.145787589383076"/>
    <s v="62.15 per 1000 0-1 yr olds"/>
    <n v="62.15"/>
  </r>
  <r>
    <s v="E06000050_Modelled prevalence of children aged 0-1 in households where parent suffering domestic abuse_Number"/>
    <s v="E06000050"/>
    <x v="24"/>
    <s v="Single time point"/>
    <n v="2018"/>
    <s v="Children in households suffering domestic abuse"/>
    <x v="4"/>
    <s v="Number"/>
    <n v="231.72849028132731"/>
    <n v="3487"/>
    <n v="66.454972836629565"/>
    <s v="66.45 per 1000 0-1 yr olds"/>
    <n v="66.45"/>
  </r>
  <r>
    <s v="E09000001_Modelled prevalence of children aged 0-1 in households where parent suffering domestic abuse_Number"/>
    <s v="E09000001"/>
    <x v="25"/>
    <s v="Single time point"/>
    <n v="2018"/>
    <s v="Children in households suffering domestic abuse"/>
    <x v="4"/>
    <s v="Number"/>
    <n v="5.2108917746926622"/>
    <n v="73"/>
    <n v="71.382079105378935"/>
    <s v="71.38 per 1000 0-1 yr olds"/>
    <n v="71.38"/>
  </r>
  <r>
    <s v="E06000052_Modelled prevalence of children aged 0-1 in households where parent suffering domestic abuse_Number"/>
    <s v="E06000052"/>
    <x v="26"/>
    <s v="Single time point"/>
    <n v="2018"/>
    <s v="Children in households suffering domestic abuse"/>
    <x v="4"/>
    <s v="Number"/>
    <n v="349.15942012093188"/>
    <n v="5246"/>
    <n v="66.557266511805551"/>
    <s v="66.56 per 1000 0-1 yr olds"/>
    <n v="66.56"/>
  </r>
  <r>
    <s v="E08000026_Modelled prevalence of children aged 0-1 in households where parent suffering domestic abuse_Number"/>
    <s v="E08000026"/>
    <x v="27"/>
    <s v="Single time point"/>
    <n v="2018"/>
    <s v="Children in households suffering domestic abuse"/>
    <x v="4"/>
    <s v="Number"/>
    <n v="343.57783024578015"/>
    <n v="4431"/>
    <n v="77.539569001530168"/>
    <s v="77.54 per 1000 0-1 yr olds"/>
    <n v="77.540000000000006"/>
  </r>
  <r>
    <s v="E09000008_Modelled prevalence of children aged 0-1 in households where parent suffering domestic abuse_Number"/>
    <s v="E09000008"/>
    <x v="28"/>
    <s v="Single time point"/>
    <n v="2018"/>
    <s v="Children in households suffering domestic abuse"/>
    <x v="4"/>
    <s v="Number"/>
    <n v="438.20853900359936"/>
    <n v="5591"/>
    <n v="78.377488643104869"/>
    <s v="78.38 per 1000 0-1 yr olds"/>
    <n v="78.38"/>
  </r>
  <r>
    <s v="E10000006_Modelled prevalence of children aged 0-1 in households where parent suffering domestic abuse_Number"/>
    <s v="E10000006"/>
    <x v="29"/>
    <s v="Single time point"/>
    <n v="2018"/>
    <s v="Children in households suffering domestic abuse"/>
    <x v="4"/>
    <s v="Number"/>
    <n v="280.52166875833268"/>
    <n v="4366"/>
    <n v="64.251412908459159"/>
    <s v="64.25 per 1000 0-1 yr olds"/>
    <n v="64.25"/>
  </r>
  <r>
    <s v="E06000005_Modelled prevalence of children aged 0-1 in households where parent suffering domestic abuse_Number"/>
    <s v="E06000005"/>
    <x v="30"/>
    <s v="Single time point"/>
    <n v="2018"/>
    <s v="Children in households suffering domestic abuse"/>
    <x v="4"/>
    <s v="Number"/>
    <n v="83.160065686847432"/>
    <n v="1134"/>
    <n v="73.333391258242884"/>
    <s v="73.33 per 1000 0-1 yr olds"/>
    <n v="73.33"/>
  </r>
  <r>
    <s v="E06000015_Modelled prevalence of children aged 0-1 in households where parent suffering domestic abuse_Number"/>
    <s v="E06000015"/>
    <x v="31"/>
    <s v="Single time point"/>
    <n v="2018"/>
    <s v="Children in households suffering domestic abuse"/>
    <x v="4"/>
    <s v="Number"/>
    <n v="225.79323978267243"/>
    <n v="3169"/>
    <n v="71.250627889767259"/>
    <s v="71.25 per 1000 0-1 yr olds"/>
    <n v="71.25"/>
  </r>
  <r>
    <s v="E10000007_Modelled prevalence of children aged 0-1 in households where parent suffering domestic abuse_Number"/>
    <s v="E10000007"/>
    <x v="32"/>
    <s v="Single time point"/>
    <n v="2018"/>
    <s v="Children in households suffering domestic abuse"/>
    <x v="4"/>
    <s v="Number"/>
    <n v="462.51420194531983"/>
    <n v="7585"/>
    <n v="60.977482128585343"/>
    <s v="60.98 per 1000 0-1 yr olds"/>
    <n v="60.98"/>
  </r>
  <r>
    <s v="E10000008_Modelled prevalence of children aged 0-1 in households where parent suffering domestic abuse_Number"/>
    <s v="E10000008"/>
    <x v="33"/>
    <s v="Single time point"/>
    <n v="2018"/>
    <s v="Children in households suffering domestic abuse"/>
    <x v="4"/>
    <s v="Number"/>
    <n v="453.12898856032842"/>
    <n v="6781"/>
    <n v="66.823328205327897"/>
    <s v="66.82 per 1000 0-1 yr olds"/>
    <n v="66.819999999999993"/>
  </r>
  <r>
    <s v="E08000017_Modelled prevalence of children aged 0-1 in households where parent suffering domestic abuse_Number"/>
    <s v="E08000017"/>
    <x v="34"/>
    <s v="Single time point"/>
    <n v="2018"/>
    <s v="Children in households suffering domestic abuse"/>
    <x v="4"/>
    <s v="Number"/>
    <n v="232.41263988698509"/>
    <n v="3518"/>
    <n v="66.063854430638173"/>
    <s v="66.06 per 1000 0-1 yr olds"/>
    <n v="66.06"/>
  </r>
  <r>
    <s v="E10000009_Modelled prevalence of children aged 0-1 in households where parent suffering domestic abuse_Number"/>
    <s v="E10000009"/>
    <x v="35"/>
    <s v="Single time point"/>
    <n v="2018"/>
    <s v="Children in households suffering domestic abuse"/>
    <x v="4"/>
    <s v="Number"/>
    <n v="198.97037520322726"/>
    <n v="3260"/>
    <n v="61.033857424302838"/>
    <s v="61.03 per 1000 0-1 yr olds"/>
    <n v="61.03"/>
  </r>
  <r>
    <s v="E08000027_Modelled prevalence of children aged 0-1 in households where parent suffering domestic abuse_Number"/>
    <s v="E08000027"/>
    <x v="36"/>
    <s v="Single time point"/>
    <n v="2018"/>
    <s v="Children in households suffering domestic abuse"/>
    <x v="4"/>
    <s v="Number"/>
    <n v="214.70330107639967"/>
    <n v="3702"/>
    <n v="57.996569712695745"/>
    <s v="58 per 1000 0-1 yr olds"/>
    <n v="58"/>
  </r>
  <r>
    <s v="E06000047_Modelled prevalence of children aged 0-1 in households where parent suffering domestic abuse_Number"/>
    <s v="E06000047"/>
    <x v="37"/>
    <s v="Single time point"/>
    <n v="2018"/>
    <s v="Children in households suffering domestic abuse"/>
    <x v="4"/>
    <s v="Number"/>
    <n v="358.22658847006392"/>
    <n v="4989"/>
    <n v="71.803284920838621"/>
    <s v="71.8 per 1000 0-1 yr olds"/>
    <n v="71.8"/>
  </r>
  <r>
    <s v="E09000009_Modelled prevalence of children aged 0-1 in households where parent suffering domestic abuse_Number"/>
    <s v="E09000009"/>
    <x v="38"/>
    <s v="Single time point"/>
    <n v="2018"/>
    <s v="Children in households suffering domestic abuse"/>
    <x v="4"/>
    <s v="Number"/>
    <n v="368.12473809975614"/>
    <n v="4807"/>
    <n v="76.58097318488791"/>
    <s v="76.58 per 1000 0-1 yr olds"/>
    <n v="76.58"/>
  </r>
  <r>
    <s v="E06000011_Modelled prevalence of children aged 0-1 in households where parent suffering domestic abuse_Number"/>
    <s v="E06000011"/>
    <x v="39"/>
    <s v="Single time point"/>
    <n v="2018"/>
    <s v="Children in households suffering domestic abuse"/>
    <x v="4"/>
    <s v="Number"/>
    <n v="173.56504818403207"/>
    <n v="2830"/>
    <n v="61.330405718739243"/>
    <s v="61.33 per 1000 0-1 yr olds"/>
    <n v="61.33"/>
  </r>
  <r>
    <s v="E10000011_Modelled prevalence of children aged 0-1 in households where parent suffering domestic abuse_Number"/>
    <s v="E10000011"/>
    <x v="40"/>
    <s v="Single time point"/>
    <n v="2018"/>
    <s v="Children in households suffering domestic abuse"/>
    <x v="4"/>
    <s v="Number"/>
    <n v="336.99637153538555"/>
    <n v="5005"/>
    <n v="67.33194236471239"/>
    <s v="67.33 per 1000 0-1 yr olds"/>
    <n v="67.33"/>
  </r>
  <r>
    <s v="E09000010_Modelled prevalence of children aged 0-1 in households where parent suffering domestic abuse_Number"/>
    <s v="E09000010"/>
    <x v="41"/>
    <s v="Single time point"/>
    <n v="2018"/>
    <s v="Children in households suffering domestic abuse"/>
    <x v="4"/>
    <s v="Number"/>
    <n v="369.97156322805262"/>
    <n v="4739"/>
    <n v="78.069542778656384"/>
    <s v="78.07 per 1000 0-1 yr olds"/>
    <n v="78.069999999999993"/>
  </r>
  <r>
    <s v="E10000012_Modelled prevalence of children aged 0-1 in households where parent suffering domestic abuse_Number"/>
    <s v="E10000012"/>
    <x v="42"/>
    <s v="Single time point"/>
    <n v="2018"/>
    <s v="Children in households suffering domestic abuse"/>
    <x v="4"/>
    <s v="Number"/>
    <n v="1042.8494875176223"/>
    <n v="16488"/>
    <n v="63.248998515139625"/>
    <s v="63.25 per 1000 0-1 yr olds"/>
    <n v="63.25"/>
  </r>
  <r>
    <s v="E08000020_Modelled prevalence of children aged 0-1 in households where parent suffering domestic abuse_Number"/>
    <s v="E08000020"/>
    <x v="43"/>
    <s v="Single time point"/>
    <n v="2018"/>
    <s v="Children in households suffering domestic abuse"/>
    <x v="4"/>
    <s v="Number"/>
    <n v="148.06621439587838"/>
    <n v="2019"/>
    <n v="73.336411290677745"/>
    <s v="73.34 per 1000 0-1 yr olds"/>
    <n v="73.34"/>
  </r>
  <r>
    <s v="E10000013_Modelled prevalence of children aged 0-1 in households where parent suffering domestic abuse_Number"/>
    <s v="E10000013"/>
    <x v="44"/>
    <s v="Single time point"/>
    <n v="2018"/>
    <s v="Children in households suffering domestic abuse"/>
    <x v="4"/>
    <s v="Number"/>
    <n v="405.54510060225277"/>
    <n v="6595"/>
    <n v="61.492812828241512"/>
    <s v="61.49 per 1000 0-1 yr olds"/>
    <n v="61.49"/>
  </r>
  <r>
    <s v="E09000011_Modelled prevalence of children aged 0-1 in households where parent suffering domestic abuse_Number"/>
    <s v="E09000011"/>
    <x v="45"/>
    <s v="Single time point"/>
    <n v="2018"/>
    <s v="Children in households suffering domestic abuse"/>
    <x v="4"/>
    <s v="Number"/>
    <n v="353.85010768776846"/>
    <n v="4393"/>
    <n v="80.548624559018535"/>
    <s v="80.55 per 1000 0-1 yr olds"/>
    <n v="80.55"/>
  </r>
  <r>
    <s v="E09000012_Modelled prevalence of children aged 0-1 in households where parent suffering domestic abuse_Number"/>
    <s v="E09000012"/>
    <x v="46"/>
    <s v="Single time point"/>
    <n v="2018"/>
    <s v="Children in households suffering domestic abuse"/>
    <x v="4"/>
    <s v="Number"/>
    <n v="471.101531314787"/>
    <n v="4211"/>
    <n v="111.87402785912775"/>
    <s v="111.87 per 1000 0-1 yr olds"/>
    <n v="111.87"/>
  </r>
  <r>
    <s v="E06000006_Modelled prevalence of children aged 0-1 in households where parent suffering domestic abuse_Number"/>
    <s v="E06000006"/>
    <x v="47"/>
    <s v="Single time point"/>
    <n v="2018"/>
    <s v="Children in households suffering domestic abuse"/>
    <x v="4"/>
    <s v="Number"/>
    <n v="105.95234851056412"/>
    <n v="1451"/>
    <n v="73.020226402869824"/>
    <s v="73.02 per 1000 0-1 yr olds"/>
    <n v="73.02"/>
  </r>
  <r>
    <s v="E09000013_Modelled prevalence of children aged 0-1 in households where parent suffering domestic abuse_Number"/>
    <s v="E09000013"/>
    <x v="48"/>
    <s v="Single time point"/>
    <n v="2018"/>
    <s v="Children in households suffering domestic abuse"/>
    <x v="4"/>
    <s v="Number"/>
    <n v="198.73460172976368"/>
    <n v="2319"/>
    <n v="85.698405230600983"/>
    <s v="85.7 per 1000 0-1 yr olds"/>
    <n v="85.7"/>
  </r>
  <r>
    <s v="E10000014_Modelled prevalence of children aged 0-1 in households where parent suffering domestic abuse_Number"/>
    <s v="E10000014"/>
    <x v="49"/>
    <s v="Single time point"/>
    <n v="2018"/>
    <s v="Children in households suffering domestic abuse"/>
    <x v="4"/>
    <s v="Number"/>
    <n v="835.80072484320033"/>
    <n v="13542"/>
    <n v="61.719149670890587"/>
    <s v="61.72 per 1000 0-1 yr olds"/>
    <n v="61.72"/>
  </r>
  <r>
    <s v="E09000014_Modelled prevalence of children aged 0-1 in households where parent suffering domestic abuse_Number"/>
    <s v="E09000014"/>
    <x v="50"/>
    <s v="Single time point"/>
    <n v="2018"/>
    <s v="Children in households suffering domestic abuse"/>
    <x v="4"/>
    <s v="Number"/>
    <n v="346.67056907100385"/>
    <n v="3767"/>
    <n v="92.028290170162947"/>
    <s v="92.03 per 1000 0-1 yr olds"/>
    <n v="92.03"/>
  </r>
  <r>
    <s v="E09000015_Modelled prevalence of children aged 0-1 in households where parent suffering domestic abuse_Number"/>
    <s v="E09000015"/>
    <x v="51"/>
    <s v="Single time point"/>
    <n v="2018"/>
    <s v="Children in households suffering domestic abuse"/>
    <x v="4"/>
    <s v="Number"/>
    <n v="232.88771866794764"/>
    <n v="3577"/>
    <n v="65.10699431589255"/>
    <s v="65.11 per 1000 0-1 yr olds"/>
    <n v="65.11"/>
  </r>
  <r>
    <s v="E06000001_Modelled prevalence of children aged 0-1 in households where parent suffering domestic abuse_Number"/>
    <s v="E06000001"/>
    <x v="52"/>
    <s v="Single time point"/>
    <n v="2018"/>
    <s v="Children in households suffering domestic abuse"/>
    <x v="4"/>
    <s v="Number"/>
    <n v="74.953471547528224"/>
    <n v="999"/>
    <n v="75.028500047575804"/>
    <s v="75.03 per 1000 0-1 yr olds"/>
    <n v="75.03"/>
  </r>
  <r>
    <s v="E09000016_Modelled prevalence of children aged 0-1 in households where parent suffering domestic abuse_Number"/>
    <s v="E09000016"/>
    <x v="53"/>
    <s v="Single time point"/>
    <n v="2018"/>
    <s v="Children in households suffering domestic abuse"/>
    <x v="4"/>
    <s v="Number"/>
    <n v="217.26108126214913"/>
    <n v="3365"/>
    <n v="64.564957284442528"/>
    <s v="64.56 per 1000 0-1 yr olds"/>
    <n v="64.56"/>
  </r>
  <r>
    <s v="E06000019_Modelled prevalence of children aged 0-1 in households where parent suffering domestic abuse_Number"/>
    <s v="E06000019"/>
    <x v="54"/>
    <s v="Single time point"/>
    <n v="2018"/>
    <s v="Children in households suffering domestic abuse"/>
    <x v="4"/>
    <s v="Number"/>
    <n v="106.98419152722084"/>
    <n v="1777"/>
    <n v="60.20494739854859"/>
    <s v="60.2 per 1000 0-1 yr olds"/>
    <n v="60.2"/>
  </r>
  <r>
    <s v="E10000015_Modelled prevalence of children aged 0-1 in households where parent suffering domestic abuse_Number"/>
    <s v="E10000015"/>
    <x v="55"/>
    <s v="Single time point"/>
    <n v="2018"/>
    <s v="Children in households suffering domestic abuse"/>
    <x v="4"/>
    <s v="Number"/>
    <n v="908.78272753375995"/>
    <n v="14155"/>
    <n v="64.202241436507236"/>
    <s v="64.2 per 1000 0-1 yr olds"/>
    <n v="64.2"/>
  </r>
  <r>
    <s v="E09000017_Modelled prevalence of children aged 0-1 in households where parent suffering domestic abuse_Number"/>
    <s v="E09000017"/>
    <x v="56"/>
    <s v="Single time point"/>
    <n v="2018"/>
    <s v="Children in households suffering domestic abuse"/>
    <x v="4"/>
    <s v="Number"/>
    <n v="299.90636904948758"/>
    <n v="4372"/>
    <n v="68.597065198876393"/>
    <s v="68.6 per 1000 0-1 yr olds"/>
    <n v="68.599999999999994"/>
  </r>
  <r>
    <s v="E09000018_Modelled prevalence of children aged 0-1 in households where parent suffering domestic abuse_Number"/>
    <s v="E09000018"/>
    <x v="57"/>
    <s v="Single time point"/>
    <n v="2018"/>
    <s v="Children in households suffering domestic abuse"/>
    <x v="4"/>
    <s v="Number"/>
    <n v="266.14432076925914"/>
    <n v="3987"/>
    <n v="66.753027531793123"/>
    <s v="66.75 per 1000 0-1 yr olds"/>
    <n v="66.75"/>
  </r>
  <r>
    <s v="E06000046_Modelled prevalence of children aged 0-1 in households where parent suffering domestic abuse_Number"/>
    <s v="E06000046"/>
    <x v="58"/>
    <s v="Single time point"/>
    <n v="2018"/>
    <s v="Children in households suffering domestic abuse"/>
    <x v="4"/>
    <s v="Number"/>
    <n v="79.616355001181944"/>
    <n v="1144"/>
    <n v="69.59471591012408"/>
    <s v="69.59 per 1000 0-1 yr olds"/>
    <n v="69.59"/>
  </r>
  <r>
    <s v="E09000019_Modelled prevalence of children aged 0-1 in households where parent suffering domestic abuse_Number"/>
    <s v="E09000019"/>
    <x v="59"/>
    <s v="Single time point"/>
    <n v="2018"/>
    <s v="Children in households suffering domestic abuse"/>
    <x v="4"/>
    <s v="Number"/>
    <n v="273.10075651860518"/>
    <n v="2727"/>
    <n v="100.14695875269716"/>
    <s v="100.15 per 1000 0-1 yr olds"/>
    <n v="100.15"/>
  </r>
  <r>
    <s v="E09000020_Modelled prevalence of children aged 0-1 in households where parent suffering domestic abuse_Number"/>
    <s v="E09000020"/>
    <x v="60"/>
    <s v="Single time point"/>
    <n v="2018"/>
    <s v="Children in households suffering domestic abuse"/>
    <x v="4"/>
    <s v="Number"/>
    <n v="123.37551313601536"/>
    <n v="1568"/>
    <n v="78.68336296939755"/>
    <s v="78.68 per 1000 0-1 yr olds"/>
    <n v="78.680000000000007"/>
  </r>
  <r>
    <s v="E10000016_Modelled prevalence of children aged 0-1 in households where parent suffering domestic abuse_Number"/>
    <s v="E10000016"/>
    <x v="61"/>
    <s v="Single time point"/>
    <n v="2018"/>
    <s v="Children in households suffering domestic abuse"/>
    <x v="4"/>
    <s v="Number"/>
    <n v="1136.4916429995783"/>
    <n v="17431"/>
    <n v="65.199451723915914"/>
    <s v="65.2 per 1000 0-1 yr olds"/>
    <n v="65.2"/>
  </r>
  <r>
    <s v="E06000010_Modelled prevalence of children aged 0-1 in households where parent suffering domestic abuse_Number"/>
    <s v="E06000010"/>
    <x v="62"/>
    <s v="Single time point"/>
    <n v="2018"/>
    <s v="Children in households suffering domestic abuse"/>
    <x v="4"/>
    <s v="Number"/>
    <n v="267.16051554794666"/>
    <n v="3308"/>
    <n v="80.761945449802496"/>
    <s v="80.76 per 1000 0-1 yr olds"/>
    <n v="80.760000000000005"/>
  </r>
  <r>
    <s v="E09000021_Modelled prevalence of children aged 0-1 in households where parent suffering domestic abuse_Number"/>
    <s v="E09000021"/>
    <x v="63"/>
    <s v="Single time point"/>
    <n v="2018"/>
    <s v="Children in households suffering domestic abuse"/>
    <x v="4"/>
    <s v="Number"/>
    <n v="137.93727584920279"/>
    <n v="2087"/>
    <n v="66.093567728415337"/>
    <s v="66.09 per 1000 0-1 yr olds"/>
    <n v="66.09"/>
  </r>
  <r>
    <s v="E08000034_Modelled prevalence of children aged 0-1 in households where parent suffering domestic abuse_Number"/>
    <s v="E08000034"/>
    <x v="64"/>
    <s v="Single time point"/>
    <n v="2018"/>
    <s v="Children in households suffering domestic abuse"/>
    <x v="4"/>
    <s v="Number"/>
    <n v="355.98303076954363"/>
    <n v="5161"/>
    <n v="68.975592088654054"/>
    <s v="68.98 per 1000 0-1 yr olds"/>
    <n v="68.98"/>
  </r>
  <r>
    <s v="E08000011_Modelled prevalence of children aged 0-1 in households where parent suffering domestic abuse_Number"/>
    <s v="E08000011"/>
    <x v="65"/>
    <s v="Single time point"/>
    <n v="2018"/>
    <s v="Children in households suffering domestic abuse"/>
    <x v="4"/>
    <s v="Number"/>
    <n v="159.00141119553936"/>
    <n v="1977"/>
    <n v="80.425599997743731"/>
    <s v="80.43 per 1000 0-1 yr olds"/>
    <n v="80.430000000000007"/>
  </r>
  <r>
    <s v="E09000022_Modelled prevalence of children aged 0-1 in households where parent suffering domestic abuse_Number"/>
    <s v="E09000022"/>
    <x v="66"/>
    <s v="Single time point"/>
    <n v="2018"/>
    <s v="Children in households suffering domestic abuse"/>
    <x v="4"/>
    <s v="Number"/>
    <n v="390.38398035809604"/>
    <n v="3935"/>
    <n v="99.208127155805855"/>
    <s v="99.21 per 1000 0-1 yr olds"/>
    <n v="99.21"/>
  </r>
  <r>
    <s v="E10000017_Modelled prevalence of children aged 0-1 in households where parent suffering domestic abuse_Number"/>
    <s v="E10000017"/>
    <x v="67"/>
    <s v="Single time point"/>
    <n v="2018"/>
    <s v="Children in households suffering domestic abuse"/>
    <x v="4"/>
    <s v="Number"/>
    <n v="893.67399321466553"/>
    <n v="12376"/>
    <n v="72.210245088450677"/>
    <s v="72.21 per 1000 0-1 yr olds"/>
    <n v="72.209999999999994"/>
  </r>
  <r>
    <s v="E08000035_Modelled prevalence of children aged 0-1 in households where parent suffering domestic abuse_Number"/>
    <s v="E08000035"/>
    <x v="68"/>
    <s v="Single time point"/>
    <n v="2018"/>
    <s v="Children in households suffering domestic abuse"/>
    <x v="4"/>
    <s v="Number"/>
    <n v="780.97390551791614"/>
    <n v="9821"/>
    <n v="79.520813106396105"/>
    <s v="79.52 per 1000 0-1 yr olds"/>
    <n v="79.52"/>
  </r>
  <r>
    <s v="E06000016_Modelled prevalence of children aged 0-1 in households where parent suffering domestic abuse_Number"/>
    <s v="E06000016"/>
    <x v="69"/>
    <s v="Single time point"/>
    <n v="2018"/>
    <s v="Children in households suffering domestic abuse"/>
    <x v="4"/>
    <s v="Number"/>
    <n v="330.620369480428"/>
    <n v="4815"/>
    <n v="68.664666558759706"/>
    <s v="68.66 per 1000 0-1 yr olds"/>
    <n v="68.66"/>
  </r>
  <r>
    <s v="E10000018_Modelled prevalence of children aged 0-1 in households where parent suffering domestic abuse_Number"/>
    <s v="E10000018"/>
    <x v="70"/>
    <s v="Single time point"/>
    <n v="2018"/>
    <s v="Children in households suffering domestic abuse"/>
    <x v="4"/>
    <s v="Number"/>
    <n v="422.34173942840556"/>
    <n v="6983"/>
    <n v="60.481417646914736"/>
    <s v="60.48 per 1000 0-1 yr olds"/>
    <n v="60.48"/>
  </r>
  <r>
    <s v="E09000023_Modelled prevalence of children aged 0-1 in households where parent suffering domestic abuse_Number"/>
    <s v="E09000023"/>
    <x v="71"/>
    <s v="Single time point"/>
    <n v="2018"/>
    <s v="Children in households suffering domestic abuse"/>
    <x v="4"/>
    <s v="Number"/>
    <n v="392.03362756932898"/>
    <n v="4505"/>
    <n v="87.021892912170685"/>
    <s v="87.02 per 1000 0-1 yr olds"/>
    <n v="87.02"/>
  </r>
  <r>
    <s v="E10000019_Modelled prevalence of children aged 0-1 in households where parent suffering domestic abuse_Number"/>
    <s v="E10000019"/>
    <x v="72"/>
    <s v="Single time point"/>
    <n v="2018"/>
    <s v="Children in households suffering domestic abuse"/>
    <x v="4"/>
    <s v="Number"/>
    <n v="471.97715341503294"/>
    <n v="7363"/>
    <n v="64.101202419534559"/>
    <s v="64.1 per 1000 0-1 yr olds"/>
    <n v="64.099999999999994"/>
  </r>
  <r>
    <s v="E08000012_Modelled prevalence of children aged 0-1 in households where parent suffering domestic abuse_Number"/>
    <s v="E08000012"/>
    <x v="73"/>
    <s v="Single time point"/>
    <n v="2018"/>
    <s v="Children in households suffering domestic abuse"/>
    <x v="4"/>
    <s v="Number"/>
    <n v="535.18084673086423"/>
    <n v="5908"/>
    <n v="90.585789900281696"/>
    <s v="90.59 per 1000 0-1 yr olds"/>
    <n v="90.59"/>
  </r>
  <r>
    <s v="E06000032_Modelled prevalence of children aged 0-1 in households where parent suffering domestic abuse_Number"/>
    <s v="E06000032"/>
    <x v="74"/>
    <s v="Single time point"/>
    <n v="2018"/>
    <s v="Children in households suffering domestic abuse"/>
    <x v="4"/>
    <s v="Number"/>
    <n v="235.31259646979015"/>
    <n v="3283"/>
    <n v="71.676087867739923"/>
    <s v="71.68 per 1000 0-1 yr olds"/>
    <n v="71.680000000000007"/>
  </r>
  <r>
    <s v="E08000003_Modelled prevalence of children aged 0-1 in households where parent suffering domestic abuse_Number"/>
    <s v="E08000003"/>
    <x v="75"/>
    <s v="Single time point"/>
    <n v="2018"/>
    <s v="Children in households suffering domestic abuse"/>
    <x v="4"/>
    <s v="Number"/>
    <n v="689.99246914710545"/>
    <n v="7285"/>
    <n v="94.714134405917008"/>
    <s v="94.71 per 1000 0-1 yr olds"/>
    <n v="94.71"/>
  </r>
  <r>
    <s v="E06000035_Modelled prevalence of children aged 0-1 in households where parent suffering domestic abuse_Number"/>
    <s v="E06000035"/>
    <x v="76"/>
    <s v="Single time point"/>
    <n v="2018"/>
    <s v="Children in households suffering domestic abuse"/>
    <x v="4"/>
    <s v="Number"/>
    <n v="235.99391218735414"/>
    <n v="3476"/>
    <n v="67.892379800734787"/>
    <s v="67.89 per 1000 0-1 yr olds"/>
    <n v="67.89"/>
  </r>
  <r>
    <s v="E09000024_Modelled prevalence of children aged 0-1 in households where parent suffering domestic abuse_Number"/>
    <s v="E09000024"/>
    <x v="77"/>
    <s v="Single time point"/>
    <n v="2018"/>
    <s v="Children in households suffering domestic abuse"/>
    <x v="4"/>
    <s v="Number"/>
    <n v="198.36182335659163"/>
    <n v="3035"/>
    <n v="65.358096657855569"/>
    <s v="65.36 per 1000 0-1 yr olds"/>
    <n v="65.36"/>
  </r>
  <r>
    <s v="E06000002_Modelled prevalence of children aged 0-1 in households where parent suffering domestic abuse_Number"/>
    <s v="E06000002"/>
    <x v="78"/>
    <s v="Single time point"/>
    <n v="2018"/>
    <s v="Children in households suffering domestic abuse"/>
    <x v="4"/>
    <s v="Number"/>
    <n v="150.83778815292359"/>
    <n v="1871"/>
    <n v="80.618807136784383"/>
    <s v="80.62 per 1000 0-1 yr olds"/>
    <n v="80.62"/>
  </r>
  <r>
    <s v="E06000042_Modelled prevalence of children aged 0-1 in households where parent suffering domestic abuse_Number"/>
    <s v="E06000042"/>
    <x v="79"/>
    <s v="Single time point"/>
    <n v="2018"/>
    <s v="Children in households suffering domestic abuse"/>
    <x v="4"/>
    <s v="Number"/>
    <n v="234.66732297667258"/>
    <n v="3567"/>
    <n v="65.788428084292846"/>
    <s v="65.79 per 1000 0-1 yr olds"/>
    <n v="65.790000000000006"/>
  </r>
  <r>
    <s v="E08000021_Modelled prevalence of children aged 0-1 in households where parent suffering domestic abuse_Number"/>
    <s v="E08000021"/>
    <x v="80"/>
    <s v="Single time point"/>
    <n v="2018"/>
    <s v="Children in households suffering domestic abuse"/>
    <x v="4"/>
    <s v="Number"/>
    <n v="270.59684175549961"/>
    <n v="3205"/>
    <n v="84.429591811388335"/>
    <s v="84.43 per 1000 0-1 yr olds"/>
    <n v="84.43"/>
  </r>
  <r>
    <s v="E09000025_Modelled prevalence of children aged 0-1 in households where parent suffering domestic abuse_Number"/>
    <s v="E09000025"/>
    <x v="81"/>
    <s v="Single time point"/>
    <n v="2018"/>
    <s v="Children in households suffering domestic abuse"/>
    <x v="4"/>
    <s v="Number"/>
    <n v="477.29208264236331"/>
    <n v="5706"/>
    <n v="83.6474031970493"/>
    <s v="83.65 per 1000 0-1 yr olds"/>
    <n v="83.65"/>
  </r>
  <r>
    <s v="E10000020_Modelled prevalence of children aged 0-1 in households where parent suffering domestic abuse_Number"/>
    <s v="E10000020"/>
    <x v="82"/>
    <s v="Single time point"/>
    <n v="2018"/>
    <s v="Children in households suffering domestic abuse"/>
    <x v="4"/>
    <s v="Number"/>
    <n v="578.71774386066943"/>
    <n v="8492"/>
    <n v="68.148580294473561"/>
    <s v="68.15 per 1000 0-1 yr olds"/>
    <n v="68.150000000000006"/>
  </r>
  <r>
    <s v="E06000012_Modelled prevalence of children aged 0-1 in households where parent suffering domestic abuse_Number"/>
    <s v="E06000012"/>
    <x v="83"/>
    <s v="Single time point"/>
    <n v="2018"/>
    <s v="Children in households suffering domestic abuse"/>
    <x v="4"/>
    <s v="Number"/>
    <n v="129.45767040205399"/>
    <n v="1796"/>
    <n v="72.081108241678166"/>
    <s v="72.08 per 1000 0-1 yr olds"/>
    <n v="72.08"/>
  </r>
  <r>
    <s v="E06000013_Modelled prevalence of children aged 0-1 in households where parent suffering domestic abuse_Number"/>
    <s v="E06000013"/>
    <x v="84"/>
    <s v="Single time point"/>
    <n v="2018"/>
    <s v="Children in households suffering domestic abuse"/>
    <x v="4"/>
    <s v="Number"/>
    <n v="106.19970444239677"/>
    <n v="1729"/>
    <n v="61.422616797221956"/>
    <s v="61.42 per 1000 0-1 yr olds"/>
    <n v="61.42"/>
  </r>
  <r>
    <s v="E06000024_Modelled prevalence of children aged 0-1 in households where parent suffering domestic abuse_Number"/>
    <s v="E06000024"/>
    <x v="85"/>
    <s v="Single time point"/>
    <n v="2018"/>
    <s v="Children in households suffering domestic abuse"/>
    <x v="4"/>
    <s v="Number"/>
    <n v="129.03690273070197"/>
    <n v="2027"/>
    <n v="63.659054134534763"/>
    <s v="63.66 per 1000 0-1 yr olds"/>
    <n v="63.66"/>
  </r>
  <r>
    <s v="E08000022_Modelled prevalence of children aged 0-1 in households where parent suffering domestic abuse_Number"/>
    <s v="E08000022"/>
    <x v="86"/>
    <s v="Single time point"/>
    <n v="2018"/>
    <s v="Children in households suffering domestic abuse"/>
    <x v="4"/>
    <s v="Number"/>
    <n v="158.8593323878674"/>
    <n v="2208"/>
    <n v="71.947161407548649"/>
    <s v="71.95 per 1000 0-1 yr olds"/>
    <n v="71.95"/>
  </r>
  <r>
    <s v="E10000023_Modelled prevalence of children aged 0-1 in households where parent suffering domestic abuse_Number"/>
    <s v="E10000023"/>
    <x v="87"/>
    <s v="Single time point"/>
    <n v="2018"/>
    <s v="Children in households suffering domestic abuse"/>
    <x v="4"/>
    <s v="Number"/>
    <n v="344.24515310057075"/>
    <n v="5433"/>
    <n v="63.361890870710603"/>
    <s v="63.36 per 1000 0-1 yr olds"/>
    <n v="63.36"/>
  </r>
  <r>
    <s v="E10000021_Modelled prevalence of children aged 0-1 in households where parent suffering domestic abuse_Number"/>
    <s v="E10000021"/>
    <x v="88"/>
    <s v="Single time point"/>
    <n v="2018"/>
    <s v="Children in households suffering domestic abuse"/>
    <x v="4"/>
    <s v="Number"/>
    <n v="563.47650916916223"/>
    <n v="8891"/>
    <n v="63.376055468357023"/>
    <s v="63.38 per 1000 0-1 yr olds"/>
    <n v="63.38"/>
  </r>
  <r>
    <s v="E06000048_Modelled prevalence of children aged 0-1 in households where parent suffering domestic abuse_Number"/>
    <s v="E06000048"/>
    <x v="89"/>
    <s v="Single time point"/>
    <n v="2018"/>
    <s v="Children in households suffering domestic abuse"/>
    <x v="4"/>
    <s v="Number"/>
    <n v="194.35028036596435"/>
    <n v="2874"/>
    <n v="67.623618777301445"/>
    <s v="67.62 per 1000 0-1 yr olds"/>
    <n v="67.62"/>
  </r>
  <r>
    <s v="E06000018_Modelled prevalence of children aged 0-1 in households where parent suffering domestic abuse_Number"/>
    <s v="E06000018"/>
    <x v="90"/>
    <s v="Single time point"/>
    <n v="2018"/>
    <s v="Children in households suffering domestic abuse"/>
    <x v="4"/>
    <s v="Number"/>
    <n v="337.79486862881305"/>
    <n v="4006"/>
    <n v="84.322233806493514"/>
    <s v="84.32 per 1000 0-1 yr olds"/>
    <n v="84.32"/>
  </r>
  <r>
    <s v="E10000024_Modelled prevalence of children aged 0-1 in households where parent suffering domestic abuse_Number"/>
    <s v="E10000024"/>
    <x v="91"/>
    <s v="Single time point"/>
    <n v="2018"/>
    <s v="Children in households suffering domestic abuse"/>
    <x v="4"/>
    <s v="Number"/>
    <n v="509.42500361191225"/>
    <n v="8216"/>
    <n v="62.004016992686495"/>
    <s v="62 per 1000 0-1 yr olds"/>
    <n v="62"/>
  </r>
  <r>
    <s v="E08000004_Modelled prevalence of children aged 0-1 in households where parent suffering domestic abuse_Number"/>
    <s v="E08000004"/>
    <x v="92"/>
    <s v="Single time point"/>
    <n v="2018"/>
    <s v="Children in households suffering domestic abuse"/>
    <x v="4"/>
    <s v="Number"/>
    <n v="233.44146858869391"/>
    <n v="3245"/>
    <n v="71.938819287733097"/>
    <s v="71.94 per 1000 0-1 yr olds"/>
    <n v="71.94"/>
  </r>
  <r>
    <s v="E10000025_Modelled prevalence of children aged 0-1 in households where parent suffering domestic abuse_Number"/>
    <s v="E10000025"/>
    <x v="93"/>
    <s v="Single time point"/>
    <n v="2018"/>
    <s v="Children in households suffering domestic abuse"/>
    <x v="4"/>
    <s v="Number"/>
    <n v="488.28081704800928"/>
    <n v="7481"/>
    <n v="65.269458233927182"/>
    <s v="65.27 per 1000 0-1 yr olds"/>
    <n v="65.27"/>
  </r>
  <r>
    <s v="E06000031_Modelled prevalence of children aged 0-1 in households where parent suffering domestic abuse_Number"/>
    <s v="E06000031"/>
    <x v="94"/>
    <s v="Single time point"/>
    <n v="2018"/>
    <s v="Children in households suffering domestic abuse"/>
    <x v="4"/>
    <s v="Number"/>
    <n v="196.55214448364603"/>
    <n v="3030"/>
    <n v="64.868694549058091"/>
    <s v="64.87 per 1000 0-1 yr olds"/>
    <n v="64.87"/>
  </r>
  <r>
    <s v="E06000026_Modelled prevalence of children aged 0-1 in households where parent suffering domestic abuse_Number"/>
    <s v="E06000026"/>
    <x v="95"/>
    <s v="Single time point"/>
    <n v="2018"/>
    <s v="Children in households suffering domestic abuse"/>
    <x v="4"/>
    <s v="Number"/>
    <n v="215.6690224143789"/>
    <n v="2827"/>
    <n v="76.289006867484574"/>
    <s v="76.29 per 1000 0-1 yr olds"/>
    <n v="76.290000000000006"/>
  </r>
  <r>
    <s v="E06000029_Modelled prevalence of children aged 0-1 in households where parent suffering domestic abuse_Number"/>
    <s v="E06000029"/>
    <x v="96"/>
    <s v="Single time point"/>
    <n v="2018"/>
    <s v="Children in households suffering domestic abuse"/>
    <x v="4"/>
    <s v="Number"/>
    <n v="96.154341639057094"/>
    <n v="1529"/>
    <n v="62.887077592581484"/>
    <s v="62.89 per 1000 0-1 yr olds"/>
    <n v="62.89"/>
  </r>
  <r>
    <s v="E06000044_Modelled prevalence of children aged 0-1 in households where parent suffering domestic abuse_Number"/>
    <s v="E06000044"/>
    <x v="97"/>
    <s v="Single time point"/>
    <n v="2018"/>
    <s v="Children in households suffering domestic abuse"/>
    <x v="4"/>
    <s v="Number"/>
    <n v="193.29359522257462"/>
    <n v="2406"/>
    <n v="80.338152627836507"/>
    <s v="80.34 per 1000 0-1 yr olds"/>
    <n v="80.34"/>
  </r>
  <r>
    <s v="E06000038_Modelled prevalence of children aged 0-1 in households where parent suffering domestic abuse_Number"/>
    <s v="E06000038"/>
    <x v="98"/>
    <s v="Single time point"/>
    <n v="2018"/>
    <s v="Children in households suffering domestic abuse"/>
    <x v="4"/>
    <s v="Number"/>
    <n v="164.94257839896645"/>
    <n v="2249"/>
    <n v="73.340408358811231"/>
    <s v="73.34 per 1000 0-1 yr olds"/>
    <n v="73.34"/>
  </r>
  <r>
    <s v="E09000026_Modelled prevalence of children aged 0-1 in households where parent suffering domestic abuse_Number"/>
    <s v="E09000026"/>
    <x v="99"/>
    <s v="Single time point"/>
    <n v="2018"/>
    <s v="Children in households suffering domestic abuse"/>
    <x v="4"/>
    <s v="Number"/>
    <n v="317.17603159114873"/>
    <n v="4605"/>
    <n v="68.876445513821665"/>
    <s v="68.88 per 1000 0-1 yr olds"/>
    <n v="68.88"/>
  </r>
  <r>
    <s v="E06000003_Modelled prevalence of children aged 0-1 in households where parent suffering domestic abuse_Number"/>
    <s v="E06000003"/>
    <x v="100"/>
    <s v="Single time point"/>
    <n v="2018"/>
    <s v="Children in households suffering domestic abuse"/>
    <x v="4"/>
    <s v="Number"/>
    <n v="101.95858176010189"/>
    <n v="1381"/>
    <n v="73.829530601087541"/>
    <s v="73.83 per 1000 0-1 yr olds"/>
    <n v="73.83"/>
  </r>
  <r>
    <s v="E09000027_Modelled prevalence of children aged 0-1 in households where parent suffering domestic abuse_Number"/>
    <s v="E09000027"/>
    <x v="101"/>
    <s v="Single time point"/>
    <n v="2018"/>
    <s v="Children in households suffering domestic abuse"/>
    <x v="4"/>
    <s v="Number"/>
    <n v="148.06326068758824"/>
    <n v="2396"/>
    <n v="61.79601865091329"/>
    <s v="61.8 per 1000 0-1 yr olds"/>
    <n v="61.8"/>
  </r>
  <r>
    <s v="E08000005_Modelled prevalence of children aged 0-1 in households where parent suffering domestic abuse_Number"/>
    <s v="E08000005"/>
    <x v="102"/>
    <s v="Single time point"/>
    <n v="2018"/>
    <s v="Children in households suffering domestic abuse"/>
    <x v="4"/>
    <s v="Number"/>
    <n v="213.38638269204151"/>
    <n v="2893"/>
    <n v="73.759551570010899"/>
    <s v="73.76 per 1000 0-1 yr olds"/>
    <n v="73.760000000000005"/>
  </r>
  <r>
    <s v="E08000018_Modelled prevalence of children aged 0-1 in households where parent suffering domestic abuse_Number"/>
    <s v="E08000018"/>
    <x v="103"/>
    <s v="Single time point"/>
    <n v="2018"/>
    <s v="Children in households suffering domestic abuse"/>
    <x v="4"/>
    <s v="Number"/>
    <n v="197.22652399654558"/>
    <n v="3027"/>
    <n v="65.155772711115148"/>
    <s v="65.16 per 1000 0-1 yr olds"/>
    <n v="65.16"/>
  </r>
  <r>
    <s v="E06000017_Modelled prevalence of children aged 0-1 in households where parent suffering domestic abuse_Number"/>
    <s v="E06000017"/>
    <x v="104"/>
    <s v="Single time point"/>
    <n v="2018"/>
    <s v="Children in households suffering domestic abuse"/>
    <x v="4"/>
    <s v="Number"/>
    <n v="21.3861573862232"/>
    <n v="349"/>
    <n v="61.278387926140972"/>
    <s v="61.28 per 1000 0-1 yr olds"/>
    <n v="61.28"/>
  </r>
  <r>
    <s v="E08000006_Modelled prevalence of children aged 0-1 in households where parent suffering domestic abuse_Number"/>
    <s v="E08000006"/>
    <x v="105"/>
    <s v="Single time point"/>
    <n v="2018"/>
    <s v="Children in households suffering domestic abuse"/>
    <x v="4"/>
    <s v="Number"/>
    <n v="296.17600918095684"/>
    <n v="3526"/>
    <n v="83.997733743890208"/>
    <s v="84 per 1000 0-1 yr olds"/>
    <n v="84"/>
  </r>
  <r>
    <s v="E08000028_Modelled prevalence of children aged 0-1 in households where parent suffering domestic abuse_Number"/>
    <s v="E08000028"/>
    <x v="106"/>
    <s v="Single time point"/>
    <n v="2018"/>
    <s v="Children in households suffering domestic abuse"/>
    <x v="4"/>
    <s v="Number"/>
    <n v="277.25190978289987"/>
    <n v="4579"/>
    <n v="60.548571693142577"/>
    <s v="60.55 per 1000 0-1 yr olds"/>
    <n v="60.55"/>
  </r>
  <r>
    <s v="E08000014_Modelled prevalence of children aged 0-1 in households where parent suffering domestic abuse_Number"/>
    <s v="E08000014"/>
    <x v="107"/>
    <s v="Single time point"/>
    <n v="2018"/>
    <s v="Children in households suffering domestic abuse"/>
    <x v="4"/>
    <s v="Number"/>
    <n v="202.38378933514198"/>
    <n v="2678"/>
    <n v="75.572736868985046"/>
    <s v="75.57 per 1000 0-1 yr olds"/>
    <n v="75.569999999999993"/>
  </r>
  <r>
    <s v="E08000019_Modelled prevalence of children aged 0-1 in households where parent suffering domestic abuse_Number"/>
    <s v="E08000019"/>
    <x v="108"/>
    <s v="Single time point"/>
    <n v="2018"/>
    <s v="Children in households suffering domestic abuse"/>
    <x v="4"/>
    <s v="Number"/>
    <n v="484.24837369247581"/>
    <n v="6351"/>
    <n v="76.247578915521302"/>
    <s v="76.25 per 1000 0-1 yr olds"/>
    <n v="76.25"/>
  </r>
  <r>
    <s v="E06000051_Modelled prevalence of children aged 0-1 in households where parent suffering domestic abuse_Number"/>
    <s v="E06000051"/>
    <x v="109"/>
    <s v="Single time point"/>
    <n v="2018"/>
    <s v="Children in households suffering domestic abuse"/>
    <x v="4"/>
    <s v="Number"/>
    <n v="166.44884162322145"/>
    <n v="2806"/>
    <n v="59.318902930584976"/>
    <s v="59.32 per 1000 0-1 yr olds"/>
    <n v="59.32"/>
  </r>
  <r>
    <s v="E06000039_Modelled prevalence of children aged 0-1 in households where parent suffering domestic abuse_Number"/>
    <s v="E06000039"/>
    <x v="110"/>
    <s v="Single time point"/>
    <n v="2018"/>
    <s v="Children in households suffering domestic abuse"/>
    <x v="4"/>
    <s v="Number"/>
    <n v="165.6099441974944"/>
    <n v="2451"/>
    <n v="67.568316686044227"/>
    <s v="67.57 per 1000 0-1 yr olds"/>
    <n v="67.569999999999993"/>
  </r>
  <r>
    <s v="E08000029_Modelled prevalence of children aged 0-1 in households where parent suffering domestic abuse_Number"/>
    <s v="E08000029"/>
    <x v="111"/>
    <s v="Single time point"/>
    <n v="2018"/>
    <s v="Children in households suffering domestic abuse"/>
    <x v="4"/>
    <s v="Number"/>
    <n v="142.45869620862609"/>
    <n v="2300"/>
    <n v="61.938563568967865"/>
    <s v="61.94 per 1000 0-1 yr olds"/>
    <n v="61.94"/>
  </r>
  <r>
    <s v="E10000027_Modelled prevalence of children aged 0-1 in households where parent suffering domestic abuse_Number"/>
    <s v="E10000027"/>
    <x v="112"/>
    <s v="Single time point"/>
    <n v="2018"/>
    <s v="Children in households suffering domestic abuse"/>
    <x v="4"/>
    <s v="Number"/>
    <n v="342.51421189993101"/>
    <n v="5401"/>
    <n v="63.416813904819669"/>
    <s v="63.42 per 1000 0-1 yr olds"/>
    <n v="63.42"/>
  </r>
  <r>
    <s v="E06000025_Modelled prevalence of children aged 0-1 in households where parent suffering domestic abuse_Number"/>
    <s v="E06000025"/>
    <x v="113"/>
    <s v="Single time point"/>
    <n v="2018"/>
    <s v="Children in households suffering domestic abuse"/>
    <x v="4"/>
    <s v="Number"/>
    <n v="190.52200196696961"/>
    <n v="3181"/>
    <n v="59.89374472397661"/>
    <s v="59.89 per 1000 0-1 yr olds"/>
    <n v="59.89"/>
  </r>
  <r>
    <s v="E08000023_Modelled prevalence of children aged 0-1 in households where parent suffering domestic abuse_Number"/>
    <s v="E08000023"/>
    <x v="114"/>
    <s v="Single time point"/>
    <n v="2018"/>
    <s v="Children in households suffering domestic abuse"/>
    <x v="4"/>
    <s v="Number"/>
    <n v="128.14640546249998"/>
    <n v="1609"/>
    <n v="79.643508677750148"/>
    <s v="79.64 per 1000 0-1 yr olds"/>
    <n v="79.64"/>
  </r>
  <r>
    <s v="E06000045_Modelled prevalence of children aged 0-1 in households where parent suffering domestic abuse_Number"/>
    <s v="E06000045"/>
    <x v="115"/>
    <s v="Single time point"/>
    <n v="2018"/>
    <s v="Children in households suffering domestic abuse"/>
    <x v="4"/>
    <s v="Number"/>
    <n v="237.90917536644648"/>
    <n v="3058"/>
    <n v="77.798945508975294"/>
    <s v="77.8 per 1000 0-1 yr olds"/>
    <n v="77.8"/>
  </r>
  <r>
    <s v="E06000033_Modelled prevalence of children aged 0-1 in households where parent suffering domestic abuse_Number"/>
    <s v="E06000033"/>
    <x v="116"/>
    <s v="Single time point"/>
    <n v="2018"/>
    <s v="Children in households suffering domestic abuse"/>
    <x v="4"/>
    <s v="Number"/>
    <n v="153.46773757463296"/>
    <n v="2203"/>
    <n v="69.663067441957764"/>
    <s v="69.66 per 1000 0-1 yr olds"/>
    <n v="69.66"/>
  </r>
  <r>
    <s v="E09000028_Modelled prevalence of children aged 0-1 in households where parent suffering domestic abuse_Number"/>
    <s v="E09000028"/>
    <x v="117"/>
    <s v="Single time point"/>
    <n v="2018"/>
    <s v="Children in households suffering domestic abuse"/>
    <x v="4"/>
    <s v="Number"/>
    <n v="368.7113904337462"/>
    <n v="4154"/>
    <n v="88.760565824204676"/>
    <s v="88.76 per 1000 0-1 yr olds"/>
    <n v="88.76"/>
  </r>
  <r>
    <s v="E08000013_Modelled prevalence of children aged 0-1 in households where parent suffering domestic abuse_Number"/>
    <s v="E08000013"/>
    <x v="118"/>
    <s v="Single time point"/>
    <n v="2018"/>
    <s v="Children in households suffering domestic abuse"/>
    <x v="4"/>
    <s v="Number"/>
    <n v="139.84058583284207"/>
    <n v="1985"/>
    <n v="70.448657850298275"/>
    <s v="70.45 per 1000 0-1 yr olds"/>
    <n v="70.45"/>
  </r>
  <r>
    <s v="E10000028_Modelled prevalence of children aged 0-1 in households where parent suffering domestic abuse_Number"/>
    <s v="E10000028"/>
    <x v="119"/>
    <s v="Single time point"/>
    <n v="2018"/>
    <s v="Children in households suffering domestic abuse"/>
    <x v="4"/>
    <s v="Number"/>
    <n v="501.93014972029175"/>
    <n v="8423"/>
    <n v="59.590424993504897"/>
    <s v="59.59 per 1000 0-1 yr olds"/>
    <n v="59.59"/>
  </r>
  <r>
    <s v="E08000007_Modelled prevalence of children aged 0-1 in households where parent suffering domestic abuse_Number"/>
    <s v="E08000007"/>
    <x v="120"/>
    <s v="Single time point"/>
    <n v="2018"/>
    <s v="Children in households suffering domestic abuse"/>
    <x v="4"/>
    <s v="Number"/>
    <n v="228.58871347683052"/>
    <n v="3338"/>
    <n v="68.480741005641264"/>
    <s v="68.48 per 1000 0-1 yr olds"/>
    <n v="68.48"/>
  </r>
  <r>
    <s v="E06000004_Modelled prevalence of children aged 0-1 in households where parent suffering domestic abuse_Number"/>
    <s v="E06000004"/>
    <x v="121"/>
    <s v="Single time point"/>
    <n v="2018"/>
    <s v="Children in households suffering domestic abuse"/>
    <x v="4"/>
    <s v="Number"/>
    <n v="154.48399726802353"/>
    <n v="2126"/>
    <n v="72.664156758242484"/>
    <s v="72.66 per 1000 0-1 yr olds"/>
    <n v="72.66"/>
  </r>
  <r>
    <s v="E06000021_Modelled prevalence of children aged 0-1 in households where parent suffering domestic abuse_Number"/>
    <s v="E06000021"/>
    <x v="122"/>
    <s v="Single time point"/>
    <n v="2018"/>
    <s v="Children in households suffering domestic abuse"/>
    <x v="4"/>
    <s v="Number"/>
    <n v="222.46725813211336"/>
    <n v="3239"/>
    <n v="68.683932736064648"/>
    <s v="68.68 per 1000 0-1 yr olds"/>
    <n v="68.680000000000007"/>
  </r>
  <r>
    <s v="E10000029_Modelled prevalence of children aged 0-1 in households where parent suffering domestic abuse_Number"/>
    <s v="E10000029"/>
    <x v="123"/>
    <s v="Single time point"/>
    <n v="2018"/>
    <s v="Children in households suffering domestic abuse"/>
    <x v="4"/>
    <s v="Number"/>
    <n v="505.01017337263767"/>
    <n v="7605"/>
    <n v="66.405019509880034"/>
    <s v="66.41 per 1000 0-1 yr olds"/>
    <n v="66.41"/>
  </r>
  <r>
    <s v="E08000024_Modelled prevalence of children aged 0-1 in households where parent suffering domestic abuse_Number"/>
    <s v="E08000024"/>
    <x v="124"/>
    <s v="Single time point"/>
    <n v="2018"/>
    <s v="Children in households suffering domestic abuse"/>
    <x v="4"/>
    <s v="Number"/>
    <n v="213.60431014969734"/>
    <n v="2860"/>
    <n v="74.686821730663411"/>
    <s v="74.69 per 1000 0-1 yr olds"/>
    <n v="74.69"/>
  </r>
  <r>
    <s v="E10000030_Modelled prevalence of children aged 0-1 in households where parent suffering domestic abuse_Number"/>
    <s v="E10000030"/>
    <x v="125"/>
    <s v="Single time point"/>
    <n v="2018"/>
    <s v="Children in households suffering domestic abuse"/>
    <x v="4"/>
    <s v="Number"/>
    <n v="728.83737887690734"/>
    <n v="12975"/>
    <n v="56.172437678374365"/>
    <s v="56.17 per 1000 0-1 yr olds"/>
    <n v="56.17"/>
  </r>
  <r>
    <s v="E09000029_Modelled prevalence of children aged 0-1 in households where parent suffering domestic abuse_Number"/>
    <s v="E09000029"/>
    <x v="126"/>
    <s v="Single time point"/>
    <n v="2018"/>
    <s v="Children in households suffering domestic abuse"/>
    <x v="4"/>
    <s v="Number"/>
    <n v="163.89988136703568"/>
    <n v="2549"/>
    <n v="64.299678841520461"/>
    <s v="64.3 per 1000 0-1 yr olds"/>
    <n v="64.3"/>
  </r>
  <r>
    <s v="E06000030_Modelled prevalence of children aged 0-1 in households where parent suffering domestic abuse_Number"/>
    <s v="E06000030"/>
    <x v="127"/>
    <s v="Single time point"/>
    <n v="2018"/>
    <s v="Children in households suffering domestic abuse"/>
    <x v="4"/>
    <s v="Number"/>
    <n v="165.53451588375697"/>
    <n v="2785"/>
    <n v="59.43788721140286"/>
    <s v="59.44 per 1000 0-1 yr olds"/>
    <n v="59.44"/>
  </r>
  <r>
    <s v="E08000008_Modelled prevalence of children aged 0-1 in households where parent suffering domestic abuse_Number"/>
    <s v="E08000008"/>
    <x v="128"/>
    <s v="Single time point"/>
    <n v="2018"/>
    <s v="Children in households suffering domestic abuse"/>
    <x v="4"/>
    <s v="Number"/>
    <n v="203.6824745274638"/>
    <n v="2787"/>
    <n v="73.083055086998144"/>
    <s v="73.08 per 1000 0-1 yr olds"/>
    <n v="73.08"/>
  </r>
  <r>
    <s v="E06000020_Modelled prevalence of children aged 0-1 in households where parent suffering domestic abuse_Number"/>
    <s v="E06000020"/>
    <x v="129"/>
    <s v="Single time point"/>
    <n v="2018"/>
    <s v="Children in households suffering domestic abuse"/>
    <x v="4"/>
    <s v="Number"/>
    <n v="138.3955159175612"/>
    <n v="2075"/>
    <n v="66.696634177137923"/>
    <s v="66.7 per 1000 0-1 yr olds"/>
    <n v="66.7"/>
  </r>
  <r>
    <s v="E06000034_Modelled prevalence of children aged 0-1 in households where parent suffering domestic abuse_Number"/>
    <s v="E06000034"/>
    <x v="130"/>
    <s v="Single time point"/>
    <n v="2018"/>
    <s v="Children in households suffering domestic abuse"/>
    <x v="4"/>
    <s v="Number"/>
    <n v="155.06541667100228"/>
    <n v="2544"/>
    <n v="60.953387056211589"/>
    <s v="60.95 per 1000 0-1 yr olds"/>
    <n v="60.95"/>
  </r>
  <r>
    <s v="E06000027_Modelled prevalence of children aged 0-1 in households where parent suffering domestic abuse_Number"/>
    <s v="E06000027"/>
    <x v="131"/>
    <s v="Single time point"/>
    <n v="2018"/>
    <s v="Children in households suffering domestic abuse"/>
    <x v="4"/>
    <s v="Number"/>
    <n v="97.471996652451594"/>
    <n v="1247"/>
    <n v="78.1651937870502"/>
    <s v="78.17 per 1000 0-1 yr olds"/>
    <n v="78.17"/>
  </r>
  <r>
    <s v="E09000030_Modelled prevalence of children aged 0-1 in households where parent suffering domestic abuse_Number"/>
    <s v="E09000030"/>
    <x v="132"/>
    <s v="Single time point"/>
    <n v="2018"/>
    <s v="Children in households suffering domestic abuse"/>
    <x v="4"/>
    <s v="Number"/>
    <n v="437.33756721433497"/>
    <n v="4529"/>
    <n v="96.563825836682483"/>
    <s v="96.56 per 1000 0-1 yr olds"/>
    <n v="96.56"/>
  </r>
  <r>
    <s v="E08000009_Modelled prevalence of children aged 0-1 in households where parent suffering domestic abuse_Number"/>
    <s v="E08000009"/>
    <x v="133"/>
    <s v="Single time point"/>
    <n v="2018"/>
    <s v="Children in households suffering domestic abuse"/>
    <x v="4"/>
    <s v="Number"/>
    <n v="179.2088084644129"/>
    <n v="2669"/>
    <n v="67.144551691424851"/>
    <s v="67.14 per 1000 0-1 yr olds"/>
    <n v="67.14"/>
  </r>
  <r>
    <s v="E08000036_Modelled prevalence of children aged 0-1 in households where parent suffering domestic abuse_Number"/>
    <s v="E08000036"/>
    <x v="134"/>
    <s v="Single time point"/>
    <n v="2018"/>
    <s v="Children in households suffering domestic abuse"/>
    <x v="4"/>
    <s v="Number"/>
    <n v="281.6122502373417"/>
    <n v="4108"/>
    <n v="68.552154390784253"/>
    <s v="68.55 per 1000 0-1 yr olds"/>
    <n v="68.55"/>
  </r>
  <r>
    <s v="E08000030_Modelled prevalence of children aged 0-1 in households where parent suffering domestic abuse_Number"/>
    <s v="E08000030"/>
    <x v="135"/>
    <s v="Single time point"/>
    <n v="2018"/>
    <s v="Children in households suffering domestic abuse"/>
    <x v="4"/>
    <s v="Number"/>
    <n v="257.93898044743457"/>
    <n v="3892"/>
    <n v="66.274147083102406"/>
    <s v="66.27 per 1000 0-1 yr olds"/>
    <n v="66.27"/>
  </r>
  <r>
    <s v="E09000031_Modelled prevalence of children aged 0-1 in households where parent suffering domestic abuse_Number"/>
    <s v="E09000031"/>
    <x v="136"/>
    <s v="Single time point"/>
    <n v="2018"/>
    <s v="Children in households suffering domestic abuse"/>
    <x v="4"/>
    <s v="Number"/>
    <n v="336.77674052873977"/>
    <n v="4448"/>
    <n v="75.714195262756249"/>
    <s v="75.71 per 1000 0-1 yr olds"/>
    <n v="75.709999999999994"/>
  </r>
  <r>
    <s v="E09000032_Modelled prevalence of children aged 0-1 in households where parent suffering domestic abuse_Number"/>
    <s v="E09000032"/>
    <x v="137"/>
    <s v="Single time point"/>
    <n v="2018"/>
    <s v="Children in households suffering domestic abuse"/>
    <x v="4"/>
    <s v="Number"/>
    <n v="390.48646829106883"/>
    <n v="4567"/>
    <n v="85.501744753901647"/>
    <s v="85.5 per 1000 0-1 yr olds"/>
    <n v="85.5"/>
  </r>
  <r>
    <s v="E06000007_Modelled prevalence of children aged 0-1 in households where parent suffering domestic abuse_Number"/>
    <s v="E06000007"/>
    <x v="138"/>
    <s v="Single time point"/>
    <n v="2018"/>
    <s v="Children in households suffering domestic abuse"/>
    <x v="4"/>
    <s v="Number"/>
    <n v="144.60430991304347"/>
    <n v="2229"/>
    <n v="64.874073536582983"/>
    <s v="64.87 per 1000 0-1 yr olds"/>
    <n v="64.87"/>
  </r>
  <r>
    <s v="E10000031_Modelled prevalence of children aged 0-1 in households where parent suffering domestic abuse_Number"/>
    <s v="E10000031"/>
    <x v="139"/>
    <s v="Single time point"/>
    <n v="2018"/>
    <s v="Children in households suffering domestic abuse"/>
    <x v="4"/>
    <s v="Number"/>
    <n v="364.88708275743562"/>
    <n v="6079"/>
    <n v="60.024195222476656"/>
    <s v="60.02 per 1000 0-1 yr olds"/>
    <n v="60.02"/>
  </r>
  <r>
    <s v="E06000037_Modelled prevalence of children aged 0-1 in households where parent suffering domestic abuse_Number"/>
    <s v="E06000037"/>
    <x v="140"/>
    <s v="Single time point"/>
    <n v="2018"/>
    <s v="Children in households suffering domestic abuse"/>
    <x v="4"/>
    <s v="Number"/>
    <n v="98.277739632855415"/>
    <n v="1693"/>
    <n v="58.049462275756298"/>
    <s v="58.05 per 1000 0-1 yr olds"/>
    <n v="58.05"/>
  </r>
  <r>
    <s v="E10000032_Modelled prevalence of children aged 0-1 in households where parent suffering domestic abuse_Number"/>
    <s v="E10000032"/>
    <x v="141"/>
    <s v="Single time point"/>
    <n v="2018"/>
    <s v="Children in households suffering domestic abuse"/>
    <x v="4"/>
    <s v="Number"/>
    <n v="521.69312198046271"/>
    <n v="8578"/>
    <n v="60.817570760137876"/>
    <s v="60.82 per 1000 0-1 yr olds"/>
    <n v="60.82"/>
  </r>
  <r>
    <s v="E09000033_Modelled prevalence of children aged 0-1 in households where parent suffering domestic abuse_Number"/>
    <s v="E09000033"/>
    <x v="142"/>
    <s v="Single time point"/>
    <n v="2018"/>
    <s v="Children in households suffering domestic abuse"/>
    <x v="4"/>
    <s v="Number"/>
    <n v="216.03991763501213"/>
    <n v="2589"/>
    <n v="83.445313879881098"/>
    <s v="83.45 per 1000 0-1 yr olds"/>
    <n v="83.45"/>
  </r>
  <r>
    <s v="E08000010_Modelled prevalence of children aged 0-1 in households where parent suffering domestic abuse_Number"/>
    <s v="E08000010"/>
    <x v="143"/>
    <s v="Single time point"/>
    <n v="2018"/>
    <s v="Children in households suffering domestic abuse"/>
    <x v="4"/>
    <s v="Number"/>
    <n v="247.20950305445601"/>
    <n v="3565"/>
    <n v="69.34347911765947"/>
    <s v="69.34 per 1000 0-1 yr olds"/>
    <n v="69.34"/>
  </r>
  <r>
    <s v="E06000054_Modelled prevalence of children aged 0-1 in households where parent suffering domestic abuse_Number"/>
    <s v="E06000054"/>
    <x v="144"/>
    <s v="Single time point"/>
    <n v="2018"/>
    <s v="Children in households suffering domestic abuse"/>
    <x v="4"/>
    <s v="Number"/>
    <n v="308.63878240164382"/>
    <n v="5003"/>
    <n v="61.690742035107704"/>
    <s v="61.69 per 1000 0-1 yr olds"/>
    <n v="61.69"/>
  </r>
  <r>
    <s v="E06000040_Modelled prevalence of children aged 0-1 in households where parent suffering domestic abuse_Number"/>
    <s v="E06000040"/>
    <x v="145"/>
    <s v="Single time point"/>
    <n v="2018"/>
    <s v="Children in households suffering domestic abuse"/>
    <x v="4"/>
    <s v="Number"/>
    <n v="96.921717485270406"/>
    <n v="1648"/>
    <n v="58.81172177504272"/>
    <s v="58.81 per 1000 0-1 yr olds"/>
    <n v="58.81"/>
  </r>
  <r>
    <s v="E08000015_Modelled prevalence of children aged 0-1 in households where parent suffering domestic abuse_Number"/>
    <s v="E08000015"/>
    <x v="146"/>
    <s v="Single time point"/>
    <n v="2018"/>
    <s v="Children in households suffering domestic abuse"/>
    <x v="4"/>
    <s v="Number"/>
    <n v="265.01187154574319"/>
    <n v="3335"/>
    <n v="79.463829548948482"/>
    <s v="79.46 per 1000 0-1 yr olds"/>
    <n v="79.459999999999994"/>
  </r>
  <r>
    <s v="E06000041_Modelled prevalence of children aged 0-1 in households where parent suffering domestic abuse_Number"/>
    <s v="E06000041"/>
    <x v="147"/>
    <s v="Single time point"/>
    <n v="2018"/>
    <s v="Children in households suffering domestic abuse"/>
    <x v="4"/>
    <s v="Number"/>
    <n v="90.240580734998275"/>
    <n v="1714"/>
    <n v="52.649113614351386"/>
    <s v="52.65 per 1000 0-1 yr olds"/>
    <n v="52.65"/>
  </r>
  <r>
    <s v="E08000031_Modelled prevalence of children aged 0-1 in households where parent suffering domestic abuse_Number"/>
    <s v="E08000031"/>
    <x v="148"/>
    <s v="Single time point"/>
    <n v="2018"/>
    <s v="Children in households suffering domestic abuse"/>
    <x v="4"/>
    <s v="Number"/>
    <n v="220.06443225011836"/>
    <n v="3481"/>
    <n v="63.218739514541319"/>
    <s v="63.22 per 1000 0-1 yr olds"/>
    <n v="63.22"/>
  </r>
  <r>
    <s v="E10000034_Modelled prevalence of children aged 0-1 in households where parent suffering domestic abuse_Number"/>
    <s v="E10000034"/>
    <x v="149"/>
    <s v="Single time point"/>
    <n v="2018"/>
    <s v="Children in households suffering domestic abuse"/>
    <x v="4"/>
    <s v="Number"/>
    <n v="357.44356353845325"/>
    <n v="5832"/>
    <n v="61.290048617704599"/>
    <s v="61.29 per 1000 0-1 yr olds"/>
    <n v="61.29"/>
  </r>
  <r>
    <s v="E06000014_Modelled prevalence of children aged 0-1 in households where parent suffering domestic abuse_Number"/>
    <s v="E06000014"/>
    <x v="150"/>
    <s v="Single time point"/>
    <n v="2018"/>
    <s v="Children in households suffering domestic abuse"/>
    <x v="4"/>
    <s v="Number"/>
    <n v="145.82336868268402"/>
    <n v="1848"/>
    <n v="78.908749287166685"/>
    <s v="78.91 per 1000 0-1 yr olds"/>
    <n v="78.91"/>
  </r>
  <r>
    <s v="NA_Modelled prevalence of children aged 0-1 in households where parent suffering domestic abuse_Number"/>
    <s v="NA"/>
    <x v="151"/>
    <s v="Single time point"/>
    <n v="2018"/>
    <s v="Children in households suffering domestic abuse"/>
    <x v="4"/>
    <s v="Number"/>
    <n v="45495.031859674455"/>
    <n v="637834"/>
    <n v="71.327385902404785"/>
    <s v="71.33 per 1000 0-1 yr olds"/>
    <n v="71.33"/>
  </r>
  <r>
    <s v="E09000002_Modelled prevalence of children aged 0-4 in households where parent suffering domestic abuse_Number"/>
    <s v="E09000002"/>
    <x v="0"/>
    <s v="Single time point"/>
    <n v="2018"/>
    <s v="Children in households suffering domestic abuse"/>
    <x v="5"/>
    <s v="Number"/>
    <n v="1472.2714573374585"/>
    <n v="19519"/>
    <n v="75.427606810669531"/>
    <s v="75.43 per 1000 0-4 yr olds"/>
    <n v="75.430000000000007"/>
  </r>
  <r>
    <s v="E09000003_Modelled prevalence of children aged 0-4 in households where parent suffering domestic abuse_Number"/>
    <s v="E09000003"/>
    <x v="1"/>
    <s v="Single time point"/>
    <n v="2018"/>
    <s v="Children in households suffering domestic abuse"/>
    <x v="5"/>
    <s v="Number"/>
    <n v="1863.753678728664"/>
    <n v="26512"/>
    <n v="70.298494218793905"/>
    <s v="70.3 per 1000 0-4 yr olds"/>
    <n v="70.3"/>
  </r>
  <r>
    <s v="E08000016_Modelled prevalence of children aged 0-4 in households where parent suffering domestic abuse_Number"/>
    <s v="E08000016"/>
    <x v="2"/>
    <s v="Single time point"/>
    <n v="2018"/>
    <s v="Children in households suffering domestic abuse"/>
    <x v="5"/>
    <s v="Number"/>
    <n v="958.94958872332256"/>
    <n v="14227"/>
    <n v="67.403499593963772"/>
    <s v="67.4 per 1000 0-4 yr olds"/>
    <n v="67.400000000000006"/>
  </r>
  <r>
    <s v="E06000022_Modelled prevalence of children aged 0-4 in households where parent suffering domestic abuse_Number"/>
    <s v="E06000022"/>
    <x v="3"/>
    <s v="Single time point"/>
    <n v="2018"/>
    <s v="Children in households suffering domestic abuse"/>
    <x v="5"/>
    <s v="Number"/>
    <n v="670.0054345623472"/>
    <n v="9426"/>
    <n v="71.080568063054017"/>
    <s v="71.08 per 1000 0-4 yr olds"/>
    <n v="71.08"/>
  </r>
  <r>
    <s v="E06000055_Modelled prevalence of children aged 0-4 in households where parent suffering domestic abuse_Number"/>
    <s v="E06000055"/>
    <x v="4"/>
    <s v="Single time point"/>
    <n v="2018"/>
    <s v="Children in households suffering domestic abuse"/>
    <x v="5"/>
    <s v="Number"/>
    <n v="754.8144614744582"/>
    <n v="11509"/>
    <n v="65.584712961548192"/>
    <s v="65.58 per 1000 0-4 yr olds"/>
    <n v="65.58"/>
  </r>
  <r>
    <s v="E09000004_Modelled prevalence of children aged 0-4 in households where parent suffering domestic abuse_Number"/>
    <s v="E09000004"/>
    <x v="5"/>
    <s v="Single time point"/>
    <n v="2018"/>
    <s v="Children in households suffering domestic abuse"/>
    <x v="5"/>
    <s v="Number"/>
    <n v="1070.8000757502966"/>
    <n v="15989"/>
    <n v="66.971047329432523"/>
    <s v="66.97 per 1000 0-4 yr olds"/>
    <n v="66.97"/>
  </r>
  <r>
    <s v="E08000025_Modelled prevalence of children aged 0-4 in households where parent suffering domestic abuse_Number"/>
    <s v="E08000025"/>
    <x v="6"/>
    <s v="Single time point"/>
    <n v="2018"/>
    <s v="Children in households suffering domestic abuse"/>
    <x v="5"/>
    <s v="Number"/>
    <n v="6200.5512981852562"/>
    <n v="83536"/>
    <n v="74.226097708595773"/>
    <s v="74.23 per 1000 0-4 yr olds"/>
    <n v="74.23"/>
  </r>
  <r>
    <s v="E06000008_Modelled prevalence of children aged 0-4 in households where parent suffering domestic abuse_Number"/>
    <s v="E06000008"/>
    <x v="7"/>
    <s v="Single time point"/>
    <n v="2018"/>
    <s v="Children in households suffering domestic abuse"/>
    <x v="5"/>
    <s v="Number"/>
    <n v="720.87641555787309"/>
    <n v="10576"/>
    <n v="68.161537023248215"/>
    <s v="68.16 per 1000 0-4 yr olds"/>
    <n v="68.16"/>
  </r>
  <r>
    <s v="E06000009_Modelled prevalence of children aged 0-4 in households where parent suffering domestic abuse_Number"/>
    <s v="E06000009"/>
    <x v="8"/>
    <s v="Single time point"/>
    <n v="2018"/>
    <s v="Children in households suffering domestic abuse"/>
    <x v="5"/>
    <s v="Number"/>
    <n v="754.76208640231414"/>
    <n v="8365"/>
    <n v="90.228581757598818"/>
    <s v="90.23 per 1000 0-4 yr olds"/>
    <n v="90.23"/>
  </r>
  <r>
    <s v="E08000001_Modelled prevalence of children aged 0-4 in households where parent suffering domestic abuse_Number"/>
    <s v="E08000001"/>
    <x v="9"/>
    <s v="Single time point"/>
    <n v="2018"/>
    <s v="Children in households suffering domestic abuse"/>
    <x v="5"/>
    <s v="Number"/>
    <n v="1386.5757617929414"/>
    <n v="19294"/>
    <n v="71.86564537125227"/>
    <s v="71.87 per 1000 0-4 yr olds"/>
    <n v="71.87"/>
  </r>
  <r>
    <s v="E06000028_Modelled prevalence of children aged 0-4 in households where parent suffering domestic abuse_Number"/>
    <s v="E06000028"/>
    <x v="10"/>
    <s v="Single time point"/>
    <n v="2018"/>
    <s v="Children in households suffering domestic abuse"/>
    <x v="5"/>
    <s v="Number"/>
    <n v="790.26554366081518"/>
    <n v="10832"/>
    <n v="72.956567915511002"/>
    <s v="72.96 per 1000 0-4 yr olds"/>
    <n v="72.959999999999994"/>
  </r>
  <r>
    <s v="E06000036_Modelled prevalence of children aged 0-4 in households where parent suffering domestic abuse_Number"/>
    <s v="E06000036"/>
    <x v="11"/>
    <s v="Single time point"/>
    <n v="2018"/>
    <s v="Children in households suffering domestic abuse"/>
    <x v="5"/>
    <s v="Number"/>
    <n v="447.23112927082076"/>
    <n v="7417"/>
    <n v="60.298116390834672"/>
    <s v="60.3 per 1000 0-4 yr olds"/>
    <n v="60.3"/>
  </r>
  <r>
    <s v="E08000032_Modelled prevalence of children aged 0-4 in households where parent suffering domestic abuse_Number"/>
    <s v="E08000032"/>
    <x v="12"/>
    <s v="Single time point"/>
    <n v="2018"/>
    <s v="Children in households suffering domestic abuse"/>
    <x v="5"/>
    <s v="Number"/>
    <n v="2861.1806685270608"/>
    <n v="39705"/>
    <n v="72.060966339933529"/>
    <s v="72.06 per 1000 0-4 yr olds"/>
    <n v="72.06"/>
  </r>
  <r>
    <s v="E09000005_Modelled prevalence of children aged 0-4 in households where parent suffering domestic abuse_Number"/>
    <s v="E09000005"/>
    <x v="13"/>
    <s v="Single time point"/>
    <n v="2018"/>
    <s v="Children in households suffering domestic abuse"/>
    <x v="5"/>
    <s v="Number"/>
    <n v="2086.0386409096727"/>
    <n v="24582"/>
    <n v="84.860411720351181"/>
    <s v="84.86 per 1000 0-4 yr olds"/>
    <n v="84.86"/>
  </r>
  <r>
    <s v="E06000043_Modelled prevalence of children aged 0-4 in households where parent suffering domestic abuse_Number"/>
    <s v="E06000043"/>
    <x v="14"/>
    <s v="Single time point"/>
    <n v="2018"/>
    <s v="Children in households suffering domestic abuse"/>
    <x v="5"/>
    <s v="Number"/>
    <n v="1132.783577520564"/>
    <n v="13768"/>
    <n v="82.276552696147874"/>
    <s v="82.28 per 1000 0-4 yr olds"/>
    <n v="82.28"/>
  </r>
  <r>
    <s v="E06000023_Modelled prevalence of children aged 0-4 in households where parent suffering domestic abuse_Number"/>
    <s v="E06000023"/>
    <x v="15"/>
    <s v="Single time point"/>
    <n v="2018"/>
    <s v="Children in households suffering domestic abuse"/>
    <x v="5"/>
    <s v="Number"/>
    <n v="2416.7624061538731"/>
    <n v="28994"/>
    <n v="83.353880325373282"/>
    <s v="83.35 per 1000 0-4 yr olds"/>
    <n v="83.35"/>
  </r>
  <r>
    <s v="E09000006_Modelled prevalence of children aged 0-4 in households where parent suffering domestic abuse_Number"/>
    <s v="E09000006"/>
    <x v="16"/>
    <s v="Single time point"/>
    <n v="2018"/>
    <s v="Children in households suffering domestic abuse"/>
    <x v="5"/>
    <s v="Number"/>
    <n v="1399.1572029575193"/>
    <n v="21559"/>
    <n v="64.898984320122423"/>
    <s v="64.9 per 1000 0-4 yr olds"/>
    <n v="64.900000000000006"/>
  </r>
  <r>
    <s v="E10000002_Modelled prevalence of children aged 0-4 in households where parent suffering domestic abuse_Number"/>
    <s v="E10000002"/>
    <x v="17"/>
    <s v="Single time point"/>
    <n v="2018"/>
    <s v="Children in households suffering domestic abuse"/>
    <x v="5"/>
    <s v="Number"/>
    <n v="1892.639253643817"/>
    <n v="32404"/>
    <n v="58.407580966665137"/>
    <s v="58.41 per 1000 0-4 yr olds"/>
    <n v="58.41"/>
  </r>
  <r>
    <s v="E08000002_Modelled prevalence of children aged 0-4 in households where parent suffering domestic abuse_Number"/>
    <s v="E08000002"/>
    <x v="18"/>
    <s v="Single time point"/>
    <n v="2018"/>
    <s v="Children in households suffering domestic abuse"/>
    <x v="5"/>
    <s v="Number"/>
    <n v="841.93731068468003"/>
    <n v="11819"/>
    <n v="71.235917648251132"/>
    <s v="71.24 per 1000 0-4 yr olds"/>
    <n v="71.239999999999995"/>
  </r>
  <r>
    <s v="E08000033_Modelled prevalence of children aged 0-4 in households where parent suffering domestic abuse_Number"/>
    <s v="E08000033"/>
    <x v="19"/>
    <s v="Single time point"/>
    <n v="2018"/>
    <s v="Children in households suffering domestic abuse"/>
    <x v="5"/>
    <s v="Number"/>
    <n v="888.48169264098794"/>
    <n v="12448"/>
    <n v="71.375457313704032"/>
    <s v="71.38 per 1000 0-4 yr olds"/>
    <n v="71.38"/>
  </r>
  <r>
    <s v="E10000003_Modelled prevalence of children aged 0-4 in households where parent suffering domestic abuse_Number"/>
    <s v="E10000003"/>
    <x v="20"/>
    <s v="Single time point"/>
    <n v="2018"/>
    <s v="Children in households suffering domestic abuse"/>
    <x v="5"/>
    <s v="Number"/>
    <n v="2372.742603518951"/>
    <n v="37295"/>
    <n v="63.620930513981797"/>
    <s v="63.62 per 1000 0-4 yr olds"/>
    <n v="63.62"/>
  </r>
  <r>
    <s v="E09000007_Modelled prevalence of children aged 0-4 in households where parent suffering domestic abuse_Number"/>
    <s v="E09000007"/>
    <x v="21"/>
    <s v="Single time point"/>
    <n v="2018"/>
    <s v="Children in households suffering domestic abuse"/>
    <x v="5"/>
    <s v="Number"/>
    <n v="1224.900258518179"/>
    <n v="14039"/>
    <n v="87.249822531389626"/>
    <s v="87.25 per 1000 0-4 yr olds"/>
    <n v="87.25"/>
  </r>
  <r>
    <s v="E06000056_Modelled prevalence of children aged 0-4 in households where parent suffering domestic abuse_Number"/>
    <s v="E06000056"/>
    <x v="22"/>
    <s v="Single time point"/>
    <n v="2018"/>
    <s v="Children in households suffering domestic abuse"/>
    <x v="5"/>
    <s v="Number"/>
    <n v="1075.3525154203292"/>
    <n v="17751"/>
    <n v="60.579827357350524"/>
    <s v="60.58 per 1000 0-4 yr olds"/>
    <n v="60.58"/>
  </r>
  <r>
    <s v="E06000049_Modelled prevalence of children aged 0-4 in households where parent suffering domestic abuse_Number"/>
    <s v="E06000049"/>
    <x v="23"/>
    <s v="Single time point"/>
    <n v="2018"/>
    <s v="Children in households suffering domestic abuse"/>
    <x v="5"/>
    <s v="Number"/>
    <n v="1259.19794813608"/>
    <n v="20262"/>
    <n v="62.145787589383076"/>
    <s v="62.15 per 1000 0-4 yr olds"/>
    <n v="62.15"/>
  </r>
  <r>
    <s v="E06000050_Modelled prevalence of children aged 0-4 in households where parent suffering domestic abuse_Number"/>
    <s v="E06000050"/>
    <x v="24"/>
    <s v="Single time point"/>
    <n v="2018"/>
    <s v="Children in households suffering domestic abuse"/>
    <x v="5"/>
    <s v="Number"/>
    <n v="1234.1353005490478"/>
    <n v="18571"/>
    <n v="66.454972836629565"/>
    <s v="66.45 per 1000 0-4 yr olds"/>
    <n v="66.45"/>
  </r>
  <r>
    <s v="E09000001_Modelled prevalence of children aged 0-4 in households where parent suffering domestic abuse_Number"/>
    <s v="E09000001"/>
    <x v="25"/>
    <s v="Single time point"/>
    <n v="2018"/>
    <s v="Children in households suffering domestic abuse"/>
    <x v="5"/>
    <s v="Number"/>
    <n v="31.051204410839837"/>
    <n v="435"/>
    <n v="71.382079105378935"/>
    <s v="71.38 per 1000 0-4 yr olds"/>
    <n v="71.38"/>
  </r>
  <r>
    <s v="E06000052_Modelled prevalence of children aged 0-4 in households where parent suffering domestic abuse_Number"/>
    <s v="E06000052"/>
    <x v="26"/>
    <s v="Single time point"/>
    <n v="2018"/>
    <s v="Children in households suffering domestic abuse"/>
    <x v="5"/>
    <s v="Number"/>
    <n v="1881.5739242887428"/>
    <n v="28270"/>
    <n v="66.557266511805551"/>
    <s v="66.56 per 1000 0-4 yr olds"/>
    <n v="66.56"/>
  </r>
  <r>
    <s v="E08000026_Modelled prevalence of children aged 0-4 in households where parent suffering domestic abuse_Number"/>
    <s v="E08000026"/>
    <x v="27"/>
    <s v="Single time point"/>
    <n v="2018"/>
    <s v="Children in households suffering domestic abuse"/>
    <x v="5"/>
    <s v="Number"/>
    <n v="1788.6827777272979"/>
    <n v="23068"/>
    <n v="77.539569001530168"/>
    <s v="77.54 per 1000 0-4 yr olds"/>
    <n v="77.540000000000006"/>
  </r>
  <r>
    <s v="E09000008_Modelled prevalence of children aged 0-4 in households where parent suffering domestic abuse_Number"/>
    <s v="E09000008"/>
    <x v="28"/>
    <s v="Single time point"/>
    <n v="2018"/>
    <s v="Children in households suffering domestic abuse"/>
    <x v="5"/>
    <s v="Number"/>
    <n v="2192.5318673022157"/>
    <n v="27974"/>
    <n v="78.377488643104869"/>
    <s v="78.38 per 1000 0-4 yr olds"/>
    <n v="78.38"/>
  </r>
  <r>
    <s v="E10000006_Modelled prevalence of children aged 0-4 in households where parent suffering domestic abuse_Number"/>
    <s v="E10000006"/>
    <x v="29"/>
    <s v="Single time point"/>
    <n v="2018"/>
    <s v="Children in households suffering domestic abuse"/>
    <x v="5"/>
    <s v="Number"/>
    <n v="1546.2745030549784"/>
    <n v="24066"/>
    <n v="64.251412908459159"/>
    <s v="64.25 per 1000 0-4 yr olds"/>
    <n v="64.25"/>
  </r>
  <r>
    <s v="E06000005_Modelled prevalence of children aged 0-4 in households where parent suffering domestic abuse_Number"/>
    <s v="E06000005"/>
    <x v="30"/>
    <s v="Single time point"/>
    <n v="2018"/>
    <s v="Children in households suffering domestic abuse"/>
    <x v="5"/>
    <s v="Number"/>
    <n v="433.91367607502309"/>
    <n v="5917"/>
    <n v="73.33339125824287"/>
    <s v="73.33 per 1000 0-4 yr olds"/>
    <n v="73.33"/>
  </r>
  <r>
    <s v="E06000015_Modelled prevalence of children aged 0-4 in households where parent suffering domestic abuse_Number"/>
    <s v="E06000015"/>
    <x v="31"/>
    <s v="Single time point"/>
    <n v="2018"/>
    <s v="Children in households suffering domestic abuse"/>
    <x v="5"/>
    <s v="Number"/>
    <n v="1188.0329694339791"/>
    <n v="16674"/>
    <n v="71.250627889767259"/>
    <s v="71.25 per 1000 0-4 yr olds"/>
    <n v="71.25"/>
  </r>
  <r>
    <s v="E10000007_Modelled prevalence of children aged 0-4 in households where parent suffering domestic abuse_Number"/>
    <s v="E10000007"/>
    <x v="32"/>
    <s v="Single time point"/>
    <n v="2018"/>
    <s v="Children in households suffering domestic abuse"/>
    <x v="5"/>
    <s v="Number"/>
    <n v="2451.7826014261591"/>
    <n v="40208"/>
    <n v="60.977482128585336"/>
    <s v="60.98 per 1000 0-4 yr olds"/>
    <n v="60.98"/>
  </r>
  <r>
    <s v="E10000008_Modelled prevalence of children aged 0-4 in households where parent suffering domestic abuse_Number"/>
    <s v="E10000008"/>
    <x v="33"/>
    <s v="Single time point"/>
    <n v="2018"/>
    <s v="Children in households suffering domestic abuse"/>
    <x v="5"/>
    <s v="Number"/>
    <n v="2493.445668653605"/>
    <n v="37314"/>
    <n v="66.823328205327897"/>
    <s v="66.82 per 1000 0-4 yr olds"/>
    <n v="66.819999999999993"/>
  </r>
  <r>
    <s v="E08000017_Modelled prevalence of children aged 0-4 in households where parent suffering domestic abuse_Number"/>
    <s v="E08000017"/>
    <x v="34"/>
    <s v="Single time point"/>
    <n v="2018"/>
    <s v="Children in households suffering domestic abuse"/>
    <x v="5"/>
    <s v="Number"/>
    <n v="1206.7884288844675"/>
    <n v="18267"/>
    <n v="66.063854430638173"/>
    <s v="66.06 per 1000 0-4 yr olds"/>
    <n v="66.06"/>
  </r>
  <r>
    <s v="E10000009_Modelled prevalence of children aged 0-4 in households where parent suffering domestic abuse_Number"/>
    <s v="E10000009"/>
    <x v="35"/>
    <s v="Single time point"/>
    <n v="2018"/>
    <s v="Children in households suffering domestic abuse"/>
    <x v="5"/>
    <s v="Number"/>
    <n v="1110.9382728371604"/>
    <n v="18202"/>
    <n v="61.033857424302845"/>
    <s v="61.03 per 1000 0-4 yr olds"/>
    <n v="61.03"/>
  </r>
  <r>
    <s v="E08000027_Modelled prevalence of children aged 0-4 in households where parent suffering domestic abuse_Number"/>
    <s v="E08000027"/>
    <x v="36"/>
    <s v="Single time point"/>
    <n v="2018"/>
    <s v="Children in households suffering domestic abuse"/>
    <x v="5"/>
    <s v="Number"/>
    <n v="1107.8504746519141"/>
    <n v="19102"/>
    <n v="57.996569712695738"/>
    <s v="58 per 1000 0-4 yr olds"/>
    <n v="58"/>
  </r>
  <r>
    <s v="E06000047_Modelled prevalence of children aged 0-4 in households where parent suffering domestic abuse_Number"/>
    <s v="E06000047"/>
    <x v="37"/>
    <s v="Single time point"/>
    <n v="2018"/>
    <s v="Children in households suffering domestic abuse"/>
    <x v="5"/>
    <s v="Number"/>
    <n v="1940.1965618459808"/>
    <n v="27021"/>
    <n v="71.803284920838635"/>
    <s v="71.8 per 1000 0-4 yr olds"/>
    <n v="71.8"/>
  </r>
  <r>
    <s v="E09000009_Modelled prevalence of children aged 0-4 in households where parent suffering domestic abuse_Number"/>
    <s v="E09000009"/>
    <x v="38"/>
    <s v="Single time point"/>
    <n v="2018"/>
    <s v="Children in households suffering domestic abuse"/>
    <x v="5"/>
    <s v="Number"/>
    <n v="1883.8919403482423"/>
    <n v="24600"/>
    <n v="76.580973184887895"/>
    <s v="76.58 per 1000 0-4 yr olds"/>
    <n v="76.58"/>
  </r>
  <r>
    <s v="E06000011_Modelled prevalence of children aged 0-4 in households where parent suffering domestic abuse_Number"/>
    <s v="E06000011"/>
    <x v="39"/>
    <s v="Single time point"/>
    <n v="2018"/>
    <s v="Children in households suffering domestic abuse"/>
    <x v="5"/>
    <s v="Number"/>
    <n v="955.03707785220763"/>
    <n v="15572"/>
    <n v="61.33040571873925"/>
    <s v="61.33 per 1000 0-4 yr olds"/>
    <n v="61.33"/>
  </r>
  <r>
    <s v="E10000011_Modelled prevalence of children aged 0-4 in households where parent suffering domestic abuse_Number"/>
    <s v="E10000011"/>
    <x v="40"/>
    <s v="Single time point"/>
    <n v="2018"/>
    <s v="Children in households suffering domestic abuse"/>
    <x v="5"/>
    <s v="Number"/>
    <n v="1825.099629737894"/>
    <n v="27106"/>
    <n v="67.33194236471239"/>
    <s v="67.33 per 1000 0-4 yr olds"/>
    <n v="67.33"/>
  </r>
  <r>
    <s v="E09000010_Modelled prevalence of children aged 0-4 in households where parent suffering domestic abuse_Number"/>
    <s v="E09000010"/>
    <x v="41"/>
    <s v="Single time point"/>
    <n v="2018"/>
    <s v="Children in households suffering domestic abuse"/>
    <x v="5"/>
    <s v="Number"/>
    <n v="1898.7293499197021"/>
    <n v="24321"/>
    <n v="78.069542778656398"/>
    <s v="78.07 per 1000 0-4 yr olds"/>
    <n v="78.069999999999993"/>
  </r>
  <r>
    <s v="E10000012_Modelled prevalence of children aged 0-4 in households where parent suffering domestic abuse_Number"/>
    <s v="E10000012"/>
    <x v="42"/>
    <s v="Single time point"/>
    <n v="2018"/>
    <s v="Children in households suffering domestic abuse"/>
    <x v="5"/>
    <s v="Number"/>
    <n v="5438.2121413302202"/>
    <n v="85981"/>
    <n v="63.248998515139625"/>
    <s v="63.25 per 1000 0-4 yr olds"/>
    <n v="63.25"/>
  </r>
  <r>
    <s v="E08000020_Modelled prevalence of children aged 0-4 in households where parent suffering domestic abuse_Number"/>
    <s v="E08000020"/>
    <x v="43"/>
    <s v="Single time point"/>
    <n v="2018"/>
    <s v="Children in households suffering domestic abuse"/>
    <x v="5"/>
    <s v="Number"/>
    <n v="796.21341738288834"/>
    <n v="10857"/>
    <n v="73.336411290677745"/>
    <s v="73.34 per 1000 0-4 yr olds"/>
    <n v="73.34"/>
  </r>
  <r>
    <s v="E10000013_Modelled prevalence of children aged 0-4 in households where parent suffering domestic abuse_Number"/>
    <s v="E10000013"/>
    <x v="44"/>
    <s v="Single time point"/>
    <n v="2018"/>
    <s v="Children in households suffering domestic abuse"/>
    <x v="5"/>
    <s v="Number"/>
    <n v="2128.6967016752369"/>
    <n v="34617"/>
    <n v="61.492812828241526"/>
    <s v="61.49 per 1000 0-4 yr olds"/>
    <n v="61.49"/>
  </r>
  <r>
    <s v="E09000011_Modelled prevalence of children aged 0-4 in households where parent suffering domestic abuse_Number"/>
    <s v="E09000011"/>
    <x v="45"/>
    <s v="Single time point"/>
    <n v="2018"/>
    <s v="Children in households suffering domestic abuse"/>
    <x v="5"/>
    <s v="Number"/>
    <n v="1768.2839549441342"/>
    <n v="21953"/>
    <n v="80.548624559018549"/>
    <s v="80.55 per 1000 0-4 yr olds"/>
    <n v="80.55"/>
  </r>
  <r>
    <s v="E09000012_Modelled prevalence of children aged 0-4 in households where parent suffering domestic abuse_Number"/>
    <s v="E09000012"/>
    <x v="46"/>
    <s v="Single time point"/>
    <n v="2018"/>
    <s v="Children in households suffering domestic abuse"/>
    <x v="5"/>
    <s v="Number"/>
    <n v="2273.9514902646306"/>
    <n v="20326"/>
    <n v="111.87402785912774"/>
    <s v="111.87 per 1000 0-4 yr olds"/>
    <n v="111.87"/>
  </r>
  <r>
    <s v="E06000006_Modelled prevalence of children aged 0-4 in households where parent suffering domestic abuse_Number"/>
    <s v="E06000006"/>
    <x v="47"/>
    <s v="Single time point"/>
    <n v="2018"/>
    <s v="Children in households suffering domestic abuse"/>
    <x v="5"/>
    <s v="Number"/>
    <n v="560.50325786842882"/>
    <n v="7676"/>
    <n v="73.020226402869824"/>
    <s v="73.02 per 1000 0-4 yr olds"/>
    <n v="73.02"/>
  </r>
  <r>
    <s v="E09000013_Modelled prevalence of children aged 0-4 in households where parent suffering domestic abuse_Number"/>
    <s v="E09000013"/>
    <x v="48"/>
    <s v="Single time point"/>
    <n v="2018"/>
    <s v="Children in households suffering domestic abuse"/>
    <x v="5"/>
    <s v="Number"/>
    <n v="977.30461324977352"/>
    <n v="11404"/>
    <n v="85.698405230600969"/>
    <s v="85.7 per 1000 0-4 yr olds"/>
    <n v="85.7"/>
  </r>
  <r>
    <s v="E10000014_Modelled prevalence of children aged 0-4 in households where parent suffering domestic abuse_Number"/>
    <s v="E10000014"/>
    <x v="49"/>
    <s v="Single time point"/>
    <n v="2018"/>
    <s v="Children in households suffering domestic abuse"/>
    <x v="5"/>
    <s v="Number"/>
    <n v="4591.1641057182096"/>
    <n v="74388"/>
    <n v="61.719149670890594"/>
    <s v="61.72 per 1000 0-4 yr olds"/>
    <n v="61.72"/>
  </r>
  <r>
    <s v="E09000014_Modelled prevalence of children aged 0-4 in households where parent suffering domestic abuse_Number"/>
    <s v="E09000014"/>
    <x v="50"/>
    <s v="Single time point"/>
    <n v="2018"/>
    <s v="Children in households suffering domestic abuse"/>
    <x v="5"/>
    <s v="Number"/>
    <n v="1710.4378011026486"/>
    <n v="18586"/>
    <n v="92.028290170162947"/>
    <s v="92.03 per 1000 0-4 yr olds"/>
    <n v="92.03"/>
  </r>
  <r>
    <s v="E09000015_Modelled prevalence of children aged 0-4 in households where parent suffering domestic abuse_Number"/>
    <s v="E09000015"/>
    <x v="51"/>
    <s v="Single time point"/>
    <n v="2018"/>
    <s v="Children in households suffering domestic abuse"/>
    <x v="5"/>
    <s v="Number"/>
    <n v="1155.323614135513"/>
    <n v="17745"/>
    <n v="65.106994315892535"/>
    <s v="65.11 per 1000 0-4 yr olds"/>
    <n v="65.11"/>
  </r>
  <r>
    <s v="E06000001_Modelled prevalence of children aged 0-4 in households where parent suffering domestic abuse_Number"/>
    <s v="E06000001"/>
    <x v="52"/>
    <s v="Single time point"/>
    <n v="2018"/>
    <s v="Children in households suffering domestic abuse"/>
    <x v="5"/>
    <s v="Number"/>
    <n v="397.42596475200901"/>
    <n v="5297"/>
    <n v="75.028500047575804"/>
    <s v="75.03 per 1000 0-4 yr olds"/>
    <n v="75.03"/>
  </r>
  <r>
    <s v="E09000016_Modelled prevalence of children aged 0-4 in households where parent suffering domestic abuse_Number"/>
    <s v="E09000016"/>
    <x v="53"/>
    <s v="Single time point"/>
    <n v="2018"/>
    <s v="Children in households suffering domestic abuse"/>
    <x v="5"/>
    <s v="Number"/>
    <n v="1121.4933080307669"/>
    <n v="17370"/>
    <n v="64.564957284442542"/>
    <s v="64.56 per 1000 0-4 yr olds"/>
    <n v="64.56"/>
  </r>
  <r>
    <s v="E06000019_Modelled prevalence of children aged 0-4 in households where parent suffering domestic abuse_Number"/>
    <s v="E06000019"/>
    <x v="54"/>
    <s v="Single time point"/>
    <n v="2018"/>
    <s v="Children in households suffering domestic abuse"/>
    <x v="5"/>
    <s v="Number"/>
    <n v="562.1335938602482"/>
    <n v="9337"/>
    <n v="60.20494739854859"/>
    <s v="60.2 per 1000 0-4 yr olds"/>
    <n v="60.2"/>
  </r>
  <r>
    <s v="E10000015_Modelled prevalence of children aged 0-4 in households where parent suffering domestic abuse_Number"/>
    <s v="E10000015"/>
    <x v="55"/>
    <s v="Single time point"/>
    <n v="2018"/>
    <s v="Children in households suffering domestic abuse"/>
    <x v="5"/>
    <s v="Number"/>
    <n v="4800.0163787590272"/>
    <n v="74764"/>
    <n v="64.202241436507236"/>
    <s v="64.2 per 1000 0-4 yr olds"/>
    <n v="64.2"/>
  </r>
  <r>
    <s v="E09000017_Modelled prevalence of children aged 0-4 in households where parent suffering domestic abuse_Number"/>
    <s v="E09000017"/>
    <x v="56"/>
    <s v="Single time point"/>
    <n v="2018"/>
    <s v="Children in households suffering domestic abuse"/>
    <x v="5"/>
    <s v="Number"/>
    <n v="1542.679399257531"/>
    <n v="22489"/>
    <n v="68.597065198876393"/>
    <s v="68.6 per 1000 0-4 yr olds"/>
    <n v="68.599999999999994"/>
  </r>
  <r>
    <s v="E09000018_Modelled prevalence of children aged 0-4 in households where parent suffering domestic abuse_Number"/>
    <s v="E09000018"/>
    <x v="57"/>
    <s v="Single time point"/>
    <n v="2018"/>
    <s v="Children in households suffering domestic abuse"/>
    <x v="5"/>
    <s v="Number"/>
    <n v="1359.2918996299031"/>
    <n v="20363"/>
    <n v="66.753027531793123"/>
    <s v="66.75 per 1000 0-4 yr olds"/>
    <n v="66.75"/>
  </r>
  <r>
    <s v="E06000046_Modelled prevalence of children aged 0-4 in households where parent suffering domestic abuse_Number"/>
    <s v="E06000046"/>
    <x v="58"/>
    <s v="Single time point"/>
    <n v="2018"/>
    <s v="Children in households suffering domestic abuse"/>
    <x v="5"/>
    <s v="Number"/>
    <n v="449.72105421122177"/>
    <n v="6462"/>
    <n v="69.59471591012408"/>
    <s v="69.59 per 1000 0-4 yr olds"/>
    <n v="69.59"/>
  </r>
  <r>
    <s v="E09000019_Modelled prevalence of children aged 0-4 in households where parent suffering domestic abuse_Number"/>
    <s v="E09000019"/>
    <x v="59"/>
    <s v="Single time point"/>
    <n v="2018"/>
    <s v="Children in households suffering domestic abuse"/>
    <x v="5"/>
    <s v="Number"/>
    <n v="1314.629127546656"/>
    <n v="13127"/>
    <n v="100.14695875269719"/>
    <s v="100.15 per 1000 0-4 yr olds"/>
    <n v="100.15"/>
  </r>
  <r>
    <s v="E09000020_Modelled prevalence of children aged 0-4 in households where parent suffering domestic abuse_Number"/>
    <s v="E09000020"/>
    <x v="60"/>
    <s v="Single time point"/>
    <n v="2018"/>
    <s v="Children in households suffering domestic abuse"/>
    <x v="5"/>
    <s v="Number"/>
    <n v="647.01329369735606"/>
    <n v="8223"/>
    <n v="78.68336296939755"/>
    <s v="78.68 per 1000 0-4 yr olds"/>
    <n v="78.680000000000007"/>
  </r>
  <r>
    <s v="E10000016_Modelled prevalence of children aged 0-4 in households where parent suffering domestic abuse_Number"/>
    <s v="E10000016"/>
    <x v="61"/>
    <s v="Single time point"/>
    <n v="2018"/>
    <s v="Children in households suffering domestic abuse"/>
    <x v="5"/>
    <s v="Number"/>
    <n v="5960.8598738590117"/>
    <n v="91425"/>
    <n v="65.199451723915899"/>
    <s v="65.2 per 1000 0-4 yr olds"/>
    <n v="65.2"/>
  </r>
  <r>
    <s v="E06000010_Modelled prevalence of children aged 0-4 in households where parent suffering domestic abuse_Number"/>
    <s v="E06000010"/>
    <x v="62"/>
    <s v="Single time point"/>
    <n v="2018"/>
    <s v="Children in households suffering domestic abuse"/>
    <x v="5"/>
    <s v="Number"/>
    <n v="1389.6707953547514"/>
    <n v="17207"/>
    <n v="80.761945449802482"/>
    <s v="80.76 per 1000 0-4 yr olds"/>
    <n v="80.760000000000005"/>
  </r>
  <r>
    <s v="E09000021_Modelled prevalence of children aged 0-4 in households where parent suffering domestic abuse_Number"/>
    <s v="E09000021"/>
    <x v="63"/>
    <s v="Single time point"/>
    <n v="2018"/>
    <s v="Children in households suffering domestic abuse"/>
    <x v="5"/>
    <s v="Number"/>
    <n v="746.26247322153733"/>
    <n v="11291"/>
    <n v="66.093567728415323"/>
    <s v="66.09 per 1000 0-4 yr olds"/>
    <n v="66.09"/>
  </r>
  <r>
    <s v="E08000034_Modelled prevalence of children aged 0-4 in households where parent suffering domestic abuse_Number"/>
    <s v="E08000034"/>
    <x v="64"/>
    <s v="Single time point"/>
    <n v="2018"/>
    <s v="Children in households suffering domestic abuse"/>
    <x v="5"/>
    <s v="Number"/>
    <n v="1893.1041004651997"/>
    <n v="27446"/>
    <n v="68.975592088654068"/>
    <s v="68.98 per 1000 0-4 yr olds"/>
    <n v="68.98"/>
  </r>
  <r>
    <s v="E08000011_Modelled prevalence of children aged 0-4 in households where parent suffering domestic abuse_Number"/>
    <s v="E08000011"/>
    <x v="65"/>
    <s v="Single time point"/>
    <n v="2018"/>
    <s v="Children in households suffering domestic abuse"/>
    <x v="5"/>
    <s v="Number"/>
    <n v="810.3683455772657"/>
    <n v="10076"/>
    <n v="80.425599997743717"/>
    <s v="80.43 per 1000 0-4 yr olds"/>
    <n v="80.430000000000007"/>
  </r>
  <r>
    <s v="E09000022_Modelled prevalence of children aged 0-4 in households where parent suffering domestic abuse_Number"/>
    <s v="E09000022"/>
    <x v="66"/>
    <s v="Single time point"/>
    <n v="2018"/>
    <s v="Children in households suffering domestic abuse"/>
    <x v="5"/>
    <s v="Number"/>
    <n v="1906.0857470444978"/>
    <n v="19213"/>
    <n v="99.20812715580584"/>
    <s v="99.21 per 1000 0-4 yr olds"/>
    <n v="99.21"/>
  </r>
  <r>
    <s v="E10000017_Modelled prevalence of children aged 0-4 in households where parent suffering domestic abuse_Number"/>
    <s v="E10000017"/>
    <x v="67"/>
    <s v="Single time point"/>
    <n v="2018"/>
    <s v="Children in households suffering domestic abuse"/>
    <x v="5"/>
    <s v="Number"/>
    <n v="4845.5962864153935"/>
    <n v="67104"/>
    <n v="72.210245088450677"/>
    <s v="72.21 per 1000 0-4 yr olds"/>
    <n v="72.209999999999994"/>
  </r>
  <r>
    <s v="E08000035_Modelled prevalence of children aged 0-4 in households where parent suffering domestic abuse_Number"/>
    <s v="E08000035"/>
    <x v="68"/>
    <s v="Single time point"/>
    <n v="2018"/>
    <s v="Children in households suffering domestic abuse"/>
    <x v="5"/>
    <s v="Number"/>
    <n v="4015.4034578074711"/>
    <n v="50495"/>
    <n v="79.520813106396091"/>
    <s v="79.52 per 1000 0-4 yr olds"/>
    <n v="79.52"/>
  </r>
  <r>
    <s v="E06000016_Modelled prevalence of children aged 0-4 in households where parent suffering domestic abuse_Number"/>
    <s v="E06000016"/>
    <x v="69"/>
    <s v="Single time point"/>
    <n v="2018"/>
    <s v="Children in households suffering domestic abuse"/>
    <x v="5"/>
    <s v="Number"/>
    <n v="1719.9812326303718"/>
    <n v="25049"/>
    <n v="68.664666558759706"/>
    <s v="68.66 per 1000 0-4 yr olds"/>
    <n v="68.66"/>
  </r>
  <r>
    <s v="E10000018_Modelled prevalence of children aged 0-4 in households where parent suffering domestic abuse_Number"/>
    <s v="E10000018"/>
    <x v="70"/>
    <s v="Single time point"/>
    <n v="2018"/>
    <s v="Children in households suffering domestic abuse"/>
    <x v="5"/>
    <s v="Number"/>
    <n v="2232.7320138535042"/>
    <n v="36916"/>
    <n v="60.481417646914736"/>
    <s v="60.48 per 1000 0-4 yr olds"/>
    <n v="60.48"/>
  </r>
  <r>
    <s v="E09000023_Modelled prevalence of children aged 0-4 in households where parent suffering domestic abuse_Number"/>
    <s v="E09000023"/>
    <x v="71"/>
    <s v="Single time point"/>
    <n v="2018"/>
    <s v="Children in households suffering domestic abuse"/>
    <x v="5"/>
    <s v="Number"/>
    <n v="1898.2955719860913"/>
    <n v="21814"/>
    <n v="87.021892912170685"/>
    <s v="87.02 per 1000 0-4 yr olds"/>
    <n v="87.02"/>
  </r>
  <r>
    <s v="E10000019_Modelled prevalence of children aged 0-4 in households where parent suffering domestic abuse_Number"/>
    <s v="E10000019"/>
    <x v="72"/>
    <s v="Single time point"/>
    <n v="2018"/>
    <s v="Children in households suffering domestic abuse"/>
    <x v="5"/>
    <s v="Number"/>
    <n v="2555.9072440741015"/>
    <n v="39873"/>
    <n v="64.101202419534559"/>
    <s v="64.1 per 1000 0-4 yr olds"/>
    <n v="64.099999999999994"/>
  </r>
  <r>
    <s v="E08000012_Modelled prevalence of children aged 0-4 in households where parent suffering domestic abuse_Number"/>
    <s v="E08000012"/>
    <x v="73"/>
    <s v="Single time point"/>
    <n v="2018"/>
    <s v="Children in households suffering domestic abuse"/>
    <x v="5"/>
    <s v="Number"/>
    <n v="2688.2239010807593"/>
    <n v="29676"/>
    <n v="90.585789900281682"/>
    <s v="90.59 per 1000 0-4 yr olds"/>
    <n v="90.59"/>
  </r>
  <r>
    <s v="E06000032_Modelled prevalence of children aged 0-4 in households where parent suffering domestic abuse_Number"/>
    <s v="E06000032"/>
    <x v="74"/>
    <s v="Single time point"/>
    <n v="2018"/>
    <s v="Children in households suffering domestic abuse"/>
    <x v="5"/>
    <s v="Number"/>
    <n v="1257.7003138152324"/>
    <n v="17547"/>
    <n v="71.676087867739923"/>
    <s v="71.68 per 1000 0-4 yr olds"/>
    <n v="71.680000000000007"/>
  </r>
  <r>
    <s v="E08000003_Modelled prevalence of children aged 0-4 in households where parent suffering domestic abuse_Number"/>
    <s v="E08000003"/>
    <x v="75"/>
    <s v="Single time point"/>
    <n v="2018"/>
    <s v="Children in households suffering domestic abuse"/>
    <x v="5"/>
    <s v="Number"/>
    <n v="3577.1634282426739"/>
    <n v="37768"/>
    <n v="94.714134405917008"/>
    <s v="94.71 per 1000 0-4 yr olds"/>
    <n v="94.71"/>
  </r>
  <r>
    <s v="E06000035_Modelled prevalence of children aged 0-4 in households where parent suffering domestic abuse_Number"/>
    <s v="E06000035"/>
    <x v="76"/>
    <s v="Single time point"/>
    <n v="2018"/>
    <s v="Children in households suffering domestic abuse"/>
    <x v="5"/>
    <s v="Number"/>
    <n v="1255.6016720347893"/>
    <n v="18494"/>
    <n v="67.892379800734801"/>
    <s v="67.89 per 1000 0-4 yr olds"/>
    <n v="67.89"/>
  </r>
  <r>
    <s v="E09000024_Modelled prevalence of children aged 0-4 in households where parent suffering domestic abuse_Number"/>
    <s v="E09000024"/>
    <x v="77"/>
    <s v="Single time point"/>
    <n v="2018"/>
    <s v="Children in households suffering domestic abuse"/>
    <x v="5"/>
    <s v="Number"/>
    <n v="979.9793012878863"/>
    <n v="14994"/>
    <n v="65.358096657855569"/>
    <s v="65.36 per 1000 0-4 yr olds"/>
    <n v="65.36"/>
  </r>
  <r>
    <s v="E06000002_Modelled prevalence of children aged 0-4 in households where parent suffering domestic abuse_Number"/>
    <s v="E06000002"/>
    <x v="78"/>
    <s v="Single time point"/>
    <n v="2018"/>
    <s v="Children in households suffering domestic abuse"/>
    <x v="5"/>
    <s v="Number"/>
    <n v="778.53582051992692"/>
    <n v="9657"/>
    <n v="80.618807136784383"/>
    <s v="80.62 per 1000 0-4 yr olds"/>
    <n v="80.62"/>
  </r>
  <r>
    <s v="E06000042_Modelled prevalence of children aged 0-4 in households where parent suffering domestic abuse_Number"/>
    <s v="E06000042"/>
    <x v="79"/>
    <s v="Single time point"/>
    <n v="2018"/>
    <s v="Children in households suffering domestic abuse"/>
    <x v="5"/>
    <s v="Number"/>
    <n v="1253.1379781496103"/>
    <n v="19048"/>
    <n v="65.788428084292846"/>
    <s v="65.79 per 1000 0-4 yr olds"/>
    <n v="65.790000000000006"/>
  </r>
  <r>
    <s v="E08000021_Modelled prevalence of children aged 0-4 in households where parent suffering domestic abuse_Number"/>
    <s v="E08000021"/>
    <x v="80"/>
    <s v="Single time point"/>
    <n v="2018"/>
    <s v="Children in households suffering domestic abuse"/>
    <x v="5"/>
    <s v="Number"/>
    <n v="1404.064111823388"/>
    <n v="16630"/>
    <n v="84.429591811388335"/>
    <s v="84.43 per 1000 0-4 yr olds"/>
    <n v="84.43"/>
  </r>
  <r>
    <s v="E09000025_Modelled prevalence of children aged 0-4 in households where parent suffering domestic abuse_Number"/>
    <s v="E09000025"/>
    <x v="81"/>
    <s v="Single time point"/>
    <n v="2018"/>
    <s v="Children in households suffering domestic abuse"/>
    <x v="5"/>
    <s v="Number"/>
    <n v="2363.3737299294312"/>
    <n v="28254"/>
    <n v="83.647403197049314"/>
    <s v="83.65 per 1000 0-4 yr olds"/>
    <n v="83.65"/>
  </r>
  <r>
    <s v="E10000020_Modelled prevalence of children aged 0-4 in households where parent suffering domestic abuse_Number"/>
    <s v="E10000020"/>
    <x v="82"/>
    <s v="Single time point"/>
    <n v="2018"/>
    <s v="Children in households suffering domestic abuse"/>
    <x v="5"/>
    <s v="Number"/>
    <n v="3152.280730101169"/>
    <n v="46256"/>
    <n v="68.148580294473561"/>
    <s v="68.15 per 1000 0-4 yr olds"/>
    <n v="68.150000000000006"/>
  </r>
  <r>
    <s v="E06000012_Modelled prevalence of children aged 0-4 in households where parent suffering domestic abuse_Number"/>
    <s v="E06000012"/>
    <x v="83"/>
    <s v="Single time point"/>
    <n v="2018"/>
    <s v="Children in households suffering domestic abuse"/>
    <x v="5"/>
    <s v="Number"/>
    <n v="685.92382602780935"/>
    <n v="9516"/>
    <n v="72.081108241678152"/>
    <s v="72.08 per 1000 0-4 yr olds"/>
    <n v="72.08"/>
  </r>
  <r>
    <s v="E06000013_Modelled prevalence of children aged 0-4 in households where parent suffering domestic abuse_Number"/>
    <s v="E06000013"/>
    <x v="84"/>
    <s v="Single time point"/>
    <n v="2018"/>
    <s v="Children in households suffering domestic abuse"/>
    <x v="5"/>
    <s v="Number"/>
    <n v="565.33376500163092"/>
    <n v="9204"/>
    <n v="61.422616797221963"/>
    <s v="61.42 per 1000 0-4 yr olds"/>
    <n v="61.42"/>
  </r>
  <r>
    <s v="E06000024_Modelled prevalence of children aged 0-4 in households where parent suffering domestic abuse_Number"/>
    <s v="E06000024"/>
    <x v="85"/>
    <s v="Single time point"/>
    <n v="2018"/>
    <s v="Children in households suffering domestic abuse"/>
    <x v="5"/>
    <s v="Number"/>
    <n v="731.50619105993906"/>
    <n v="11491"/>
    <n v="63.659054134534763"/>
    <s v="63.66 per 1000 0-4 yr olds"/>
    <n v="63.66"/>
  </r>
  <r>
    <s v="E08000022_Modelled prevalence of children aged 0-4 in households where parent suffering domestic abuse_Number"/>
    <s v="E08000022"/>
    <x v="86"/>
    <s v="Single time point"/>
    <n v="2018"/>
    <s v="Children in households suffering domestic abuse"/>
    <x v="5"/>
    <s v="Number"/>
    <n v="825.30588850599042"/>
    <n v="11471"/>
    <n v="71.947161407548649"/>
    <s v="71.95 per 1000 0-4 yr olds"/>
    <n v="71.95"/>
  </r>
  <r>
    <s v="E10000023_Modelled prevalence of children aged 0-4 in households where parent suffering domestic abuse_Number"/>
    <s v="E10000023"/>
    <x v="87"/>
    <s v="Single time point"/>
    <n v="2018"/>
    <s v="Children in households suffering domestic abuse"/>
    <x v="5"/>
    <s v="Number"/>
    <n v="1882.2283302053295"/>
    <n v="29706"/>
    <n v="63.361890870710617"/>
    <s v="63.36 per 1000 0-4 yr olds"/>
    <n v="63.36"/>
  </r>
  <r>
    <s v="E10000021_Modelled prevalence of children aged 0-4 in households where parent suffering domestic abuse_Number"/>
    <s v="E10000021"/>
    <x v="88"/>
    <s v="Single time point"/>
    <n v="2018"/>
    <s v="Children in households suffering domestic abuse"/>
    <x v="5"/>
    <s v="Number"/>
    <n v="3000.0323377056166"/>
    <n v="47337"/>
    <n v="63.376055468357023"/>
    <s v="63.38 per 1000 0-4 yr olds"/>
    <n v="63.38"/>
  </r>
  <r>
    <s v="E06000048_Modelled prevalence of children aged 0-4 in households where parent suffering domestic abuse_Number"/>
    <s v="E06000048"/>
    <x v="89"/>
    <s v="Single time point"/>
    <n v="2018"/>
    <s v="Children in households suffering domestic abuse"/>
    <x v="5"/>
    <s v="Number"/>
    <n v="1008.2681559695645"/>
    <n v="14910"/>
    <n v="67.623618777301445"/>
    <s v="67.62 per 1000 0-4 yr olds"/>
    <n v="67.62"/>
  </r>
  <r>
    <s v="E06000018_Modelled prevalence of children aged 0-4 in households where parent suffering domestic abuse_Number"/>
    <s v="E06000018"/>
    <x v="90"/>
    <s v="Single time point"/>
    <n v="2018"/>
    <s v="Children in households suffering domestic abuse"/>
    <x v="5"/>
    <s v="Number"/>
    <n v="1750.107962653773"/>
    <n v="20755"/>
    <n v="84.322233806493514"/>
    <s v="84.32 per 1000 0-4 yr olds"/>
    <n v="84.32"/>
  </r>
  <r>
    <s v="E10000024_Modelled prevalence of children aged 0-4 in households where parent suffering domestic abuse_Number"/>
    <s v="E10000024"/>
    <x v="91"/>
    <s v="Single time point"/>
    <n v="2018"/>
    <s v="Children in households suffering domestic abuse"/>
    <x v="5"/>
    <s v="Number"/>
    <n v="2783.2363147677115"/>
    <n v="44888"/>
    <n v="62.004016992686495"/>
    <s v="62 per 1000 0-4 yr olds"/>
    <n v="62"/>
  </r>
  <r>
    <s v="E08000004_Modelled prevalence of children aged 0-4 in households where parent suffering domestic abuse_Number"/>
    <s v="E08000004"/>
    <x v="92"/>
    <s v="Single time point"/>
    <n v="2018"/>
    <s v="Children in households suffering domestic abuse"/>
    <x v="5"/>
    <s v="Number"/>
    <n v="1207.996653479614"/>
    <n v="16792"/>
    <n v="71.938819287733082"/>
    <s v="71.94 per 1000 0-4 yr olds"/>
    <n v="71.94"/>
  </r>
  <r>
    <s v="E10000025_Modelled prevalence of children aged 0-4 in households where parent suffering domestic abuse_Number"/>
    <s v="E10000025"/>
    <x v="93"/>
    <s v="Single time point"/>
    <n v="2018"/>
    <s v="Children in households suffering domestic abuse"/>
    <x v="5"/>
    <s v="Number"/>
    <n v="2571.4861155002636"/>
    <n v="39398"/>
    <n v="65.269458233927196"/>
    <s v="65.27 per 1000 0-4 yr olds"/>
    <n v="65.27"/>
  </r>
  <r>
    <s v="E06000031_Modelled prevalence of children aged 0-4 in households where parent suffering domestic abuse_Number"/>
    <s v="E06000031"/>
    <x v="94"/>
    <s v="Single time point"/>
    <n v="2018"/>
    <s v="Children in households suffering domestic abuse"/>
    <x v="5"/>
    <s v="Number"/>
    <n v="1033.4231728610446"/>
    <n v="15931"/>
    <n v="64.868694549058091"/>
    <s v="64.87 per 1000 0-4 yr olds"/>
    <n v="64.87"/>
  </r>
  <r>
    <s v="E06000026_Modelled prevalence of children aged 0-4 in households where parent suffering domestic abuse_Number"/>
    <s v="E06000026"/>
    <x v="95"/>
    <s v="Single time point"/>
    <n v="2018"/>
    <s v="Children in households suffering domestic abuse"/>
    <x v="5"/>
    <s v="Number"/>
    <n v="1141.9701437993765"/>
    <n v="14969"/>
    <n v="76.289006867484559"/>
    <s v="76.29 per 1000 0-4 yr olds"/>
    <n v="76.290000000000006"/>
  </r>
  <r>
    <s v="E06000029_Modelled prevalence of children aged 0-4 in households where parent suffering domestic abuse_Number"/>
    <s v="E06000029"/>
    <x v="96"/>
    <s v="Single time point"/>
    <n v="2018"/>
    <s v="Children in households suffering domestic abuse"/>
    <x v="5"/>
    <s v="Number"/>
    <n v="509.88842512065065"/>
    <n v="8108"/>
    <n v="62.887077592581484"/>
    <s v="62.89 per 1000 0-4 yr olds"/>
    <n v="62.89"/>
  </r>
  <r>
    <s v="E06000044_Modelled prevalence of children aged 0-4 in households where parent suffering domestic abuse_Number"/>
    <s v="E06000044"/>
    <x v="97"/>
    <s v="Single time point"/>
    <n v="2018"/>
    <s v="Children in households suffering domestic abuse"/>
    <x v="5"/>
    <s v="Number"/>
    <n v="1023.1063737154977"/>
    <n v="12735"/>
    <n v="80.338152627836493"/>
    <s v="80.34 per 1000 0-4 yr olds"/>
    <n v="80.34"/>
  </r>
  <r>
    <s v="E06000038_Modelled prevalence of children aged 0-4 in households where parent suffering domestic abuse_Number"/>
    <s v="E06000038"/>
    <x v="98"/>
    <s v="Single time point"/>
    <n v="2018"/>
    <s v="Children in households suffering domestic abuse"/>
    <x v="5"/>
    <s v="Number"/>
    <n v="853.09563002969207"/>
    <n v="11632"/>
    <n v="73.340408358811217"/>
    <s v="73.34 per 1000 0-4 yr olds"/>
    <n v="73.34"/>
  </r>
  <r>
    <s v="E09000026_Modelled prevalence of children aged 0-4 in households where parent suffering domestic abuse_Number"/>
    <s v="E09000026"/>
    <x v="99"/>
    <s v="Single time point"/>
    <n v="2018"/>
    <s v="Children in households suffering domestic abuse"/>
    <x v="5"/>
    <s v="Number"/>
    <n v="1566.5258767663597"/>
    <n v="22744"/>
    <n v="68.876445513821665"/>
    <s v="68.88 per 1000 0-4 yr olds"/>
    <n v="68.88"/>
  </r>
  <r>
    <s v="E06000003_Modelled prevalence of children aged 0-4 in households where parent suffering domestic abuse_Number"/>
    <s v="E06000003"/>
    <x v="100"/>
    <s v="Single time point"/>
    <n v="2018"/>
    <s v="Children in households suffering domestic abuse"/>
    <x v="5"/>
    <s v="Number"/>
    <n v="542.49939085679125"/>
    <n v="7348"/>
    <n v="73.829530601087541"/>
    <s v="73.83 per 1000 0-4 yr olds"/>
    <n v="73.83"/>
  </r>
  <r>
    <s v="E09000027_Modelled prevalence of children aged 0-4 in households where parent suffering domestic abuse_Number"/>
    <s v="E09000027"/>
    <x v="101"/>
    <s v="Single time point"/>
    <n v="2018"/>
    <s v="Children in households suffering domestic abuse"/>
    <x v="5"/>
    <s v="Number"/>
    <n v="780.11293944912939"/>
    <n v="12624"/>
    <n v="61.79601865091329"/>
    <s v="61.8 per 1000 0-4 yr olds"/>
    <n v="61.8"/>
  </r>
  <r>
    <s v="E08000005_Modelled prevalence of children aged 0-4 in households where parent suffering domestic abuse_Number"/>
    <s v="E08000005"/>
    <x v="102"/>
    <s v="Single time point"/>
    <n v="2018"/>
    <s v="Children in households suffering domestic abuse"/>
    <x v="5"/>
    <s v="Number"/>
    <n v="1115.4656983932748"/>
    <n v="15123"/>
    <n v="73.759551570010899"/>
    <s v="73.76 per 1000 0-4 yr olds"/>
    <n v="73.760000000000005"/>
  </r>
  <r>
    <s v="E08000018_Modelled prevalence of children aged 0-4 in households where parent suffering domestic abuse_Number"/>
    <s v="E08000018"/>
    <x v="103"/>
    <s v="Single time point"/>
    <n v="2018"/>
    <s v="Children in households suffering domestic abuse"/>
    <x v="5"/>
    <s v="Number"/>
    <n v="1031.546193562375"/>
    <n v="15832"/>
    <n v="65.155772711115148"/>
    <s v="65.16 per 1000 0-4 yr olds"/>
    <n v="65.16"/>
  </r>
  <r>
    <s v="E06000017_Modelled prevalence of children aged 0-4 in households where parent suffering domestic abuse_Number"/>
    <s v="E06000017"/>
    <x v="104"/>
    <s v="Single time point"/>
    <n v="2018"/>
    <s v="Children in households suffering domestic abuse"/>
    <x v="5"/>
    <s v="Number"/>
    <n v="113.6714096029915"/>
    <n v="1855"/>
    <n v="61.278387926140972"/>
    <s v="61.28 per 1000 0-4 yr olds"/>
    <n v="61.28"/>
  </r>
  <r>
    <s v="E08000006_Modelled prevalence of children aged 0-4 in households where parent suffering domestic abuse_Number"/>
    <s v="E08000006"/>
    <x v="105"/>
    <s v="Single time point"/>
    <n v="2018"/>
    <s v="Children in households suffering domestic abuse"/>
    <x v="5"/>
    <s v="Number"/>
    <n v="1479.5360821648819"/>
    <n v="17614"/>
    <n v="83.997733743890194"/>
    <s v="84 per 1000 0-4 yr olds"/>
    <n v="84"/>
  </r>
  <r>
    <s v="E08000028_Modelled prevalence of children aged 0-4 in households where parent suffering domestic abuse_Number"/>
    <s v="E08000028"/>
    <x v="106"/>
    <s v="Single time point"/>
    <n v="2018"/>
    <s v="Children in households suffering domestic abuse"/>
    <x v="5"/>
    <s v="Number"/>
    <n v="1439.3606462893856"/>
    <n v="23772"/>
    <n v="60.548571693142584"/>
    <s v="60.55 per 1000 0-4 yr olds"/>
    <n v="60.55"/>
  </r>
  <r>
    <s v="E08000014_Modelled prevalence of children aged 0-4 in households where parent suffering domestic abuse_Number"/>
    <s v="E08000014"/>
    <x v="107"/>
    <s v="Single time point"/>
    <n v="2018"/>
    <s v="Children in households suffering domestic abuse"/>
    <x v="5"/>
    <s v="Number"/>
    <n v="1091.3458931250132"/>
    <n v="14441"/>
    <n v="75.572736868985046"/>
    <s v="75.57 per 1000 0-4 yr olds"/>
    <n v="75.569999999999993"/>
  </r>
  <r>
    <s v="E08000019_Modelled prevalence of children aged 0-4 in households where parent suffering domestic abuse_Number"/>
    <s v="E08000019"/>
    <x v="108"/>
    <s v="Single time point"/>
    <n v="2018"/>
    <s v="Children in households suffering domestic abuse"/>
    <x v="5"/>
    <s v="Number"/>
    <n v="2493.2958305375469"/>
    <n v="32700"/>
    <n v="76.247578915521302"/>
    <s v="76.25 per 1000 0-4 yr olds"/>
    <n v="76.25"/>
  </r>
  <r>
    <s v="E06000051_Modelled prevalence of children aged 0-4 in households where parent suffering domestic abuse_Number"/>
    <s v="E06000051"/>
    <x v="109"/>
    <s v="Single time point"/>
    <n v="2018"/>
    <s v="Children in households suffering domestic abuse"/>
    <x v="5"/>
    <s v="Number"/>
    <n v="891.8003866584146"/>
    <n v="15034"/>
    <n v="59.318902930584983"/>
    <s v="59.32 per 1000 0-4 yr olds"/>
    <n v="59.32"/>
  </r>
  <r>
    <s v="E06000039_Modelled prevalence of children aged 0-4 in households where parent suffering domestic abuse_Number"/>
    <s v="E06000039"/>
    <x v="110"/>
    <s v="Single time point"/>
    <n v="2018"/>
    <s v="Children in households suffering domestic abuse"/>
    <x v="5"/>
    <s v="Number"/>
    <n v="866.69879813188936"/>
    <n v="12827"/>
    <n v="67.568316686044241"/>
    <s v="67.57 per 1000 0-4 yr olds"/>
    <n v="67.569999999999993"/>
  </r>
  <r>
    <s v="E08000029_Modelled prevalence of children aged 0-4 in households where parent suffering domestic abuse_Number"/>
    <s v="E08000029"/>
    <x v="111"/>
    <s v="Single time point"/>
    <n v="2018"/>
    <s v="Children in households suffering domestic abuse"/>
    <x v="5"/>
    <s v="Number"/>
    <n v="767.60461831021883"/>
    <n v="12393"/>
    <n v="61.938563568967865"/>
    <s v="61.94 per 1000 0-4 yr olds"/>
    <n v="61.94"/>
  </r>
  <r>
    <s v="E10000027_Modelled prevalence of children aged 0-4 in households where parent suffering domestic abuse_Number"/>
    <s v="E10000027"/>
    <x v="112"/>
    <s v="Single time point"/>
    <n v="2018"/>
    <s v="Children in households suffering domestic abuse"/>
    <x v="5"/>
    <s v="Number"/>
    <n v="1839.3412704953898"/>
    <n v="29004"/>
    <n v="63.416813904819676"/>
    <s v="63.42 per 1000 0-4 yr olds"/>
    <n v="63.42"/>
  </r>
  <r>
    <s v="E06000025_Modelled prevalence of children aged 0-4 in households where parent suffering domestic abuse_Number"/>
    <s v="E06000025"/>
    <x v="113"/>
    <s v="Single time point"/>
    <n v="2018"/>
    <s v="Children in households suffering domestic abuse"/>
    <x v="5"/>
    <s v="Number"/>
    <n v="977.76538261891824"/>
    <n v="16325"/>
    <n v="59.89374472397661"/>
    <s v="59.89 per 1000 0-4 yr olds"/>
    <n v="59.89"/>
  </r>
  <r>
    <s v="E08000023_Modelled prevalence of children aged 0-4 in households where parent suffering domestic abuse_Number"/>
    <s v="E08000023"/>
    <x v="114"/>
    <s v="Single time point"/>
    <n v="2018"/>
    <s v="Children in households suffering domestic abuse"/>
    <x v="5"/>
    <s v="Number"/>
    <n v="665.7400890373134"/>
    <n v="8359"/>
    <n v="79.643508677750134"/>
    <s v="79.64 per 1000 0-4 yr olds"/>
    <n v="79.64"/>
  </r>
  <r>
    <s v="E06000045_Modelled prevalence of children aged 0-4 in households where parent suffering domestic abuse_Number"/>
    <s v="E06000045"/>
    <x v="115"/>
    <s v="Single time point"/>
    <n v="2018"/>
    <s v="Children in households suffering domestic abuse"/>
    <x v="5"/>
    <s v="Number"/>
    <n v="1226.5781748945046"/>
    <n v="15766"/>
    <n v="77.798945508975294"/>
    <s v="77.8 per 1000 0-4 yr olds"/>
    <n v="77.8"/>
  </r>
  <r>
    <s v="E06000033_Modelled prevalence of children aged 0-4 in households where parent suffering domestic abuse_Number"/>
    <s v="E06000033"/>
    <x v="116"/>
    <s v="Single time point"/>
    <n v="2018"/>
    <s v="Children in households suffering domestic abuse"/>
    <x v="5"/>
    <s v="Number"/>
    <n v="787.47131436389066"/>
    <n v="11304"/>
    <n v="69.663067441957764"/>
    <s v="69.66 per 1000 0-4 yr olds"/>
    <n v="69.66"/>
  </r>
  <r>
    <s v="E09000028_Modelled prevalence of children aged 0-4 in households where parent suffering domestic abuse_Number"/>
    <s v="E09000028"/>
    <x v="117"/>
    <s v="Single time point"/>
    <n v="2018"/>
    <s v="Children in households suffering domestic abuse"/>
    <x v="5"/>
    <s v="Number"/>
    <n v="1819.591599396196"/>
    <n v="20500"/>
    <n v="88.760565824204676"/>
    <s v="88.76 per 1000 0-4 yr olds"/>
    <n v="88.76"/>
  </r>
  <r>
    <s v="E08000013_Modelled prevalence of children aged 0-4 in households where parent suffering domestic abuse_Number"/>
    <s v="E08000013"/>
    <x v="118"/>
    <s v="Single time point"/>
    <n v="2018"/>
    <s v="Children in households suffering domestic abuse"/>
    <x v="5"/>
    <s v="Number"/>
    <n v="724.3531000167668"/>
    <n v="10282"/>
    <n v="70.448657850298275"/>
    <s v="70.45 per 1000 0-4 yr olds"/>
    <n v="70.45"/>
  </r>
  <r>
    <s v="E10000028_Modelled prevalence of children aged 0-4 in households where parent suffering domestic abuse_Number"/>
    <s v="E10000028"/>
    <x v="119"/>
    <s v="Single time point"/>
    <n v="2018"/>
    <s v="Children in households suffering domestic abuse"/>
    <x v="5"/>
    <s v="Number"/>
    <n v="2645.1593750366887"/>
    <n v="44389"/>
    <n v="59.59042499350489"/>
    <s v="59.59 per 1000 0-4 yr olds"/>
    <n v="59.59"/>
  </r>
  <r>
    <s v="E08000007_Modelled prevalence of children aged 0-4 in households where parent suffering domestic abuse_Number"/>
    <s v="E08000007"/>
    <x v="120"/>
    <s v="Single time point"/>
    <n v="2018"/>
    <s v="Children in households suffering domestic abuse"/>
    <x v="5"/>
    <s v="Number"/>
    <n v="1207.383944670461"/>
    <n v="17631"/>
    <n v="68.480741005641264"/>
    <s v="68.48 per 1000 0-4 yr olds"/>
    <n v="68.48"/>
  </r>
  <r>
    <s v="E06000004_Modelled prevalence of children aged 0-4 in households where parent suffering domestic abuse_Number"/>
    <s v="E06000004"/>
    <x v="121"/>
    <s v="Single time point"/>
    <n v="2018"/>
    <s v="Children in households suffering domestic abuse"/>
    <x v="5"/>
    <s v="Number"/>
    <n v="846.3920979200085"/>
    <n v="11648"/>
    <n v="72.664156758242484"/>
    <s v="72.66 per 1000 0-4 yr olds"/>
    <n v="72.66"/>
  </r>
  <r>
    <s v="E06000021_Modelled prevalence of children aged 0-4 in households where parent suffering domestic abuse_Number"/>
    <s v="E06000021"/>
    <x v="122"/>
    <s v="Single time point"/>
    <n v="2018"/>
    <s v="Children in households suffering domestic abuse"/>
    <x v="5"/>
    <s v="Number"/>
    <n v="1176.8991874324677"/>
    <n v="17135"/>
    <n v="68.683932736064648"/>
    <s v="68.68 per 1000 0-4 yr olds"/>
    <n v="68.680000000000007"/>
  </r>
  <r>
    <s v="E10000029_Modelled prevalence of children aged 0-4 in households where parent suffering domestic abuse_Number"/>
    <s v="E10000029"/>
    <x v="123"/>
    <s v="Single time point"/>
    <n v="2018"/>
    <s v="Children in households suffering domestic abuse"/>
    <x v="5"/>
    <s v="Number"/>
    <n v="2697.6375125693662"/>
    <n v="40624"/>
    <n v="66.40501950988002"/>
    <s v="66.41 per 1000 0-4 yr olds"/>
    <n v="66.41"/>
  </r>
  <r>
    <s v="E08000024_Modelled prevalence of children aged 0-4 in households where parent suffering domestic abuse_Number"/>
    <s v="E08000024"/>
    <x v="124"/>
    <s v="Single time point"/>
    <n v="2018"/>
    <s v="Children in households suffering domestic abuse"/>
    <x v="5"/>
    <s v="Number"/>
    <n v="1116.8667321603405"/>
    <n v="14954"/>
    <n v="74.686821730663411"/>
    <s v="74.69 per 1000 0-4 yr olds"/>
    <n v="74.69"/>
  </r>
  <r>
    <s v="E10000030_Modelled prevalence of children aged 0-4 in households where parent suffering domestic abuse_Number"/>
    <s v="E10000030"/>
    <x v="125"/>
    <s v="Single time point"/>
    <n v="2018"/>
    <s v="Children in households suffering domestic abuse"/>
    <x v="5"/>
    <s v="Number"/>
    <n v="3936.2273978744047"/>
    <n v="70074"/>
    <n v="56.172437678374358"/>
    <s v="56.17 per 1000 0-4 yr olds"/>
    <n v="56.17"/>
  </r>
  <r>
    <s v="E09000029_Modelled prevalence of children aged 0-4 in households where parent suffering domestic abuse_Number"/>
    <s v="E09000029"/>
    <x v="126"/>
    <s v="Single time point"/>
    <n v="2018"/>
    <s v="Children in households suffering domestic abuse"/>
    <x v="5"/>
    <s v="Number"/>
    <n v="884.37778278627263"/>
    <n v="13754"/>
    <n v="64.299678841520475"/>
    <s v="64.3 per 1000 0-4 yr olds"/>
    <n v="64.3"/>
  </r>
  <r>
    <s v="E06000030_Modelled prevalence of children aged 0-4 in households where parent suffering domestic abuse_Number"/>
    <s v="E06000030"/>
    <x v="127"/>
    <s v="Single time point"/>
    <n v="2018"/>
    <s v="Children in households suffering domestic abuse"/>
    <x v="5"/>
    <s v="Number"/>
    <n v="860.60116893390204"/>
    <n v="14479"/>
    <n v="59.43788721140286"/>
    <s v="59.44 per 1000 0-4 yr olds"/>
    <n v="59.44"/>
  </r>
  <r>
    <s v="E08000008_Modelled prevalence of children aged 0-4 in households where parent suffering domestic abuse_Number"/>
    <s v="E08000008"/>
    <x v="128"/>
    <s v="Single time point"/>
    <n v="2018"/>
    <s v="Children in households suffering domestic abuse"/>
    <x v="5"/>
    <s v="Number"/>
    <n v="1059.704298761473"/>
    <n v="14500"/>
    <n v="73.083055086998144"/>
    <s v="73.08 per 1000 0-4 yr olds"/>
    <n v="73.08"/>
  </r>
  <r>
    <s v="E06000020_Modelled prevalence of children aged 0-4 in households where parent suffering domestic abuse_Number"/>
    <s v="E06000020"/>
    <x v="129"/>
    <s v="Single time point"/>
    <n v="2018"/>
    <s v="Children in households suffering domestic abuse"/>
    <x v="5"/>
    <s v="Number"/>
    <n v="735.13030190041422"/>
    <n v="11022"/>
    <n v="66.696634177137923"/>
    <s v="66.7 per 1000 0-4 yr olds"/>
    <n v="66.7"/>
  </r>
  <r>
    <s v="E06000034_Modelled prevalence of children aged 0-4 in households where parent suffering domestic abuse_Number"/>
    <s v="E06000034"/>
    <x v="130"/>
    <s v="Single time point"/>
    <n v="2018"/>
    <s v="Children in households suffering domestic abuse"/>
    <x v="5"/>
    <s v="Number"/>
    <n v="804.27994220671189"/>
    <n v="13195"/>
    <n v="60.953387056211589"/>
    <s v="60.95 per 1000 0-4 yr olds"/>
    <n v="60.95"/>
  </r>
  <r>
    <s v="E06000027_Modelled prevalence of children aged 0-4 in households where parent suffering domestic abuse_Number"/>
    <s v="E06000027"/>
    <x v="131"/>
    <s v="Single time point"/>
    <n v="2018"/>
    <s v="Children in households suffering domestic abuse"/>
    <x v="5"/>
    <s v="Number"/>
    <n v="540.74681061881324"/>
    <n v="6918"/>
    <n v="78.1651937870502"/>
    <s v="78.17 per 1000 0-4 yr olds"/>
    <n v="78.17"/>
  </r>
  <r>
    <s v="E09000030_Modelled prevalence of children aged 0-4 in households where parent suffering domestic abuse_Number"/>
    <s v="E09000030"/>
    <x v="132"/>
    <s v="Single time point"/>
    <n v="2018"/>
    <s v="Children in households suffering domestic abuse"/>
    <x v="5"/>
    <s v="Number"/>
    <n v="2144.4894441810447"/>
    <n v="22208"/>
    <n v="96.563825836682497"/>
    <s v="96.56 per 1000 0-4 yr olds"/>
    <n v="96.56"/>
  </r>
  <r>
    <s v="E08000009_Modelled prevalence of children aged 0-4 in households where parent suffering domestic abuse_Number"/>
    <s v="E08000009"/>
    <x v="133"/>
    <s v="Single time point"/>
    <n v="2018"/>
    <s v="Children in households suffering domestic abuse"/>
    <x v="5"/>
    <s v="Number"/>
    <n v="987.09205441563654"/>
    <n v="14701"/>
    <n v="67.144551691424837"/>
    <s v="67.14 per 1000 0-4 yr olds"/>
    <n v="67.14"/>
  </r>
  <r>
    <s v="E08000036_Modelled prevalence of children aged 0-4 in households where parent suffering domestic abuse_Number"/>
    <s v="E08000036"/>
    <x v="134"/>
    <s v="Single time point"/>
    <n v="2018"/>
    <s v="Children in households suffering domestic abuse"/>
    <x v="5"/>
    <s v="Number"/>
    <n v="1449.8095132106962"/>
    <n v="21149"/>
    <n v="68.552154390784253"/>
    <s v="68.55 per 1000 0-4 yr olds"/>
    <n v="68.55"/>
  </r>
  <r>
    <s v="E08000030_Modelled prevalence of children aged 0-4 in households where parent suffering domestic abuse_Number"/>
    <s v="E08000030"/>
    <x v="135"/>
    <s v="Single time point"/>
    <n v="2018"/>
    <s v="Children in households suffering domestic abuse"/>
    <x v="5"/>
    <s v="Number"/>
    <n v="1302.2869901829624"/>
    <n v="19650"/>
    <n v="66.27414708310242"/>
    <s v="66.27 per 1000 0-4 yr olds"/>
    <n v="66.27"/>
  </r>
  <r>
    <s v="E09000031_Modelled prevalence of children aged 0-4 in households where parent suffering domestic abuse_Number"/>
    <s v="E09000031"/>
    <x v="136"/>
    <s v="Single time point"/>
    <n v="2018"/>
    <s v="Children in households suffering domestic abuse"/>
    <x v="5"/>
    <s v="Number"/>
    <n v="1650.7208851186112"/>
    <n v="21802"/>
    <n v="75.714195262756235"/>
    <s v="75.71 per 1000 0-4 yr olds"/>
    <n v="75.709999999999994"/>
  </r>
  <r>
    <s v="E09000032_Modelled prevalence of children aged 0-4 in households where parent suffering domestic abuse_Number"/>
    <s v="E09000032"/>
    <x v="137"/>
    <s v="Single time point"/>
    <n v="2018"/>
    <s v="Children in households suffering domestic abuse"/>
    <x v="5"/>
    <s v="Number"/>
    <n v="1870.3506664915985"/>
    <n v="21875"/>
    <n v="85.501744753901647"/>
    <s v="85.5 per 1000 0-4 yr olds"/>
    <n v="85.5"/>
  </r>
  <r>
    <s v="E06000007_Modelled prevalence of children aged 0-4 in households where parent suffering domestic abuse_Number"/>
    <s v="E06000007"/>
    <x v="138"/>
    <s v="Single time point"/>
    <n v="2018"/>
    <s v="Children in households suffering domestic abuse"/>
    <x v="5"/>
    <s v="Number"/>
    <n v="774.14231951204465"/>
    <n v="11933"/>
    <n v="64.874073536582983"/>
    <s v="64.87 per 1000 0-4 yr olds"/>
    <n v="64.87"/>
  </r>
  <r>
    <s v="E10000031_Modelled prevalence of children aged 0-4 in households where parent suffering domestic abuse_Number"/>
    <s v="E10000031"/>
    <x v="139"/>
    <s v="Single time point"/>
    <n v="2018"/>
    <s v="Children in households suffering domestic abuse"/>
    <x v="5"/>
    <s v="Number"/>
    <n v="1895.804181906703"/>
    <n v="31584"/>
    <n v="60.024195222476664"/>
    <s v="60.02 per 1000 0-4 yr olds"/>
    <n v="60.02"/>
  </r>
  <r>
    <s v="E06000037_Modelled prevalence of children aged 0-4 in households where parent suffering domestic abuse_Number"/>
    <s v="E06000037"/>
    <x v="140"/>
    <s v="Single time point"/>
    <n v="2018"/>
    <s v="Children in households suffering domestic abuse"/>
    <x v="5"/>
    <s v="Number"/>
    <n v="521.28417123629151"/>
    <n v="8980"/>
    <n v="58.049462275756298"/>
    <s v="58.05 per 1000 0-4 yr olds"/>
    <n v="58.05"/>
  </r>
  <r>
    <s v="E10000032_Modelled prevalence of children aged 0-4 in households where parent suffering domestic abuse_Number"/>
    <s v="E10000032"/>
    <x v="141"/>
    <s v="Single time point"/>
    <n v="2018"/>
    <s v="Children in households suffering domestic abuse"/>
    <x v="5"/>
    <s v="Number"/>
    <n v="2847.5394805604151"/>
    <n v="46821"/>
    <n v="60.817570760137869"/>
    <s v="60.82 per 1000 0-4 yr olds"/>
    <n v="60.82"/>
  </r>
  <r>
    <s v="E09000033_Modelled prevalence of children aged 0-4 in households where parent suffering domestic abuse_Number"/>
    <s v="E09000033"/>
    <x v="142"/>
    <s v="Single time point"/>
    <n v="2018"/>
    <s v="Children in households suffering domestic abuse"/>
    <x v="5"/>
    <s v="Number"/>
    <n v="1142.5332376433319"/>
    <n v="13692"/>
    <n v="83.445313879881098"/>
    <s v="83.45 per 1000 0-4 yr olds"/>
    <n v="83.45"/>
  </r>
  <r>
    <s v="E08000010_Modelled prevalence of children aged 0-4 in households where parent suffering domestic abuse_Number"/>
    <s v="E08000010"/>
    <x v="143"/>
    <s v="Single time point"/>
    <n v="2018"/>
    <s v="Children in households suffering domestic abuse"/>
    <x v="5"/>
    <s v="Number"/>
    <n v="1279.3871897208173"/>
    <n v="18450"/>
    <n v="69.343479117659484"/>
    <s v="69.34 per 1000 0-4 yr olds"/>
    <n v="69.34"/>
  </r>
  <r>
    <s v="E06000054_Modelled prevalence of children aged 0-4 in households where parent suffering domestic abuse_Number"/>
    <s v="E06000054"/>
    <x v="144"/>
    <s v="Single time point"/>
    <n v="2018"/>
    <s v="Children in households suffering domestic abuse"/>
    <x v="5"/>
    <s v="Number"/>
    <n v="1684.5890927526859"/>
    <n v="27307"/>
    <n v="61.690742035107704"/>
    <s v="61.69 per 1000 0-4 yr olds"/>
    <n v="61.69"/>
  </r>
  <r>
    <s v="E06000040_Modelled prevalence of children aged 0-4 in households where parent suffering domestic abuse_Number"/>
    <s v="E06000040"/>
    <x v="145"/>
    <s v="Single time point"/>
    <n v="2018"/>
    <s v="Children in households suffering domestic abuse"/>
    <x v="5"/>
    <s v="Number"/>
    <n v="510.36812156382075"/>
    <n v="8678"/>
    <n v="58.81172177504272"/>
    <s v="58.81 per 1000 0-4 yr olds"/>
    <n v="58.81"/>
  </r>
  <r>
    <s v="E08000015_Modelled prevalence of children aged 0-4 in households where parent suffering domestic abuse_Number"/>
    <s v="E08000015"/>
    <x v="146"/>
    <s v="Single time point"/>
    <n v="2018"/>
    <s v="Children in households suffering domestic abuse"/>
    <x v="5"/>
    <s v="Number"/>
    <n v="1434.401587188069"/>
    <n v="18051"/>
    <n v="79.463829548948482"/>
    <s v="79.46 per 1000 0-4 yr olds"/>
    <n v="79.459999999999994"/>
  </r>
  <r>
    <s v="E06000041_Modelled prevalence of children aged 0-4 in households where parent suffering domestic abuse_Number"/>
    <s v="E06000041"/>
    <x v="147"/>
    <s v="Single time point"/>
    <n v="2018"/>
    <s v="Children in households suffering domestic abuse"/>
    <x v="5"/>
    <s v="Number"/>
    <n v="517.11959392015933"/>
    <n v="9822"/>
    <n v="52.649113614351386"/>
    <s v="52.65 per 1000 0-4 yr olds"/>
    <n v="52.65"/>
  </r>
  <r>
    <s v="E08000031_Modelled prevalence of children aged 0-4 in households where parent suffering domestic abuse_Number"/>
    <s v="E08000031"/>
    <x v="148"/>
    <s v="Single time point"/>
    <n v="2018"/>
    <s v="Children in households suffering domestic abuse"/>
    <x v="5"/>
    <s v="Number"/>
    <n v="1139.5809984891221"/>
    <n v="18026"/>
    <n v="63.218739514541333"/>
    <s v="63.22 per 1000 0-4 yr olds"/>
    <n v="63.22"/>
  </r>
  <r>
    <s v="E10000034_Modelled prevalence of children aged 0-4 in households where parent suffering domestic abuse_Number"/>
    <s v="E10000034"/>
    <x v="149"/>
    <s v="Single time point"/>
    <n v="2018"/>
    <s v="Children in households suffering domestic abuse"/>
    <x v="5"/>
    <s v="Number"/>
    <n v="1921.3204440678039"/>
    <n v="31348"/>
    <n v="61.290048617704599"/>
    <s v="61.29 per 1000 0-4 yr olds"/>
    <n v="61.29"/>
  </r>
  <r>
    <s v="E06000014_Modelled prevalence of children aged 0-4 in households where parent suffering domestic abuse_Number"/>
    <s v="E06000014"/>
    <x v="150"/>
    <s v="Single time point"/>
    <n v="2018"/>
    <s v="Children in households suffering domestic abuse"/>
    <x v="5"/>
    <s v="Number"/>
    <n v="775.04173549855113"/>
    <n v="9822"/>
    <n v="78.908749287166685"/>
    <s v="78.91 per 1000 0-4 yr olds"/>
    <n v="78.91"/>
  </r>
  <r>
    <s v="NA_Modelled prevalence of children aged 0-4 in households where parent suffering domestic abuse_Number"/>
    <s v="NA"/>
    <x v="151"/>
    <s v="Single time point"/>
    <n v="2018"/>
    <s v="Children in households suffering domestic abuse"/>
    <x v="5"/>
    <s v="Number"/>
    <n v="238713.28823899745"/>
    <n v="3346727"/>
    <n v="71.327385902404785"/>
    <s v="71.33 per 1000 0-4 yr olds"/>
    <n v="71.33"/>
  </r>
  <r>
    <s v="E09000002_Modelled prevalence of children aged 0-1 in households where parent suffering alcohol/drug dependency_Number"/>
    <s v="E09000002"/>
    <x v="0"/>
    <s v="Single time point"/>
    <n v="2018"/>
    <s v="Children in households suffering from drug/alcohol problems"/>
    <x v="6"/>
    <s v="Number"/>
    <n v="188.74282421586449"/>
    <n v="3819"/>
    <n v="49.422053997346033"/>
    <s v="49.42 per 1000 0-1 yr olds"/>
    <n v="49.42"/>
  </r>
  <r>
    <s v="E09000003_Modelled prevalence of children aged 0-1 in households where parent suffering alcohol/drug dependency_Number"/>
    <s v="E09000003"/>
    <x v="1"/>
    <s v="Single time point"/>
    <n v="2018"/>
    <s v="Children in households suffering from drug/alcohol problems"/>
    <x v="6"/>
    <s v="Number"/>
    <n v="195.65200207763939"/>
    <n v="5250"/>
    <n v="37.267048014788458"/>
    <s v="37.27 per 1000 0-1 yr olds"/>
    <n v="37.270000000000003"/>
  </r>
  <r>
    <s v="E08000016_Modelled prevalence of children aged 0-1 in households where parent suffering alcohol/drug dependency_Number"/>
    <s v="E08000016"/>
    <x v="2"/>
    <s v="Single time point"/>
    <n v="2018"/>
    <s v="Children in households suffering from drug/alcohol problems"/>
    <x v="6"/>
    <s v="Number"/>
    <n v="115.82118354648161"/>
    <n v="2754"/>
    <n v="42.055622202789252"/>
    <s v="42.06 per 1000 0-1 yr olds"/>
    <n v="42.06"/>
  </r>
  <r>
    <s v="E06000022_Modelled prevalence of children aged 0-1 in households where parent suffering alcohol/drug dependency_Number"/>
    <s v="E06000022"/>
    <x v="3"/>
    <s v="Single time point"/>
    <n v="2018"/>
    <s v="Children in households suffering from drug/alcohol problems"/>
    <x v="6"/>
    <s v="Number"/>
    <n v="89.994446992921453"/>
    <n v="1742"/>
    <n v="51.661565437957208"/>
    <s v="51.66 per 1000 0-1 yr olds"/>
    <n v="51.66"/>
  </r>
  <r>
    <s v="E06000055_Modelled prevalence of children aged 0-1 in households where parent suffering alcohol/drug dependency_Number"/>
    <s v="E06000055"/>
    <x v="4"/>
    <s v="Single time point"/>
    <n v="2018"/>
    <s v="Children in households suffering from drug/alcohol problems"/>
    <x v="6"/>
    <s v="Number"/>
    <n v="100.64142451111766"/>
    <n v="2310"/>
    <n v="43.567716238579074"/>
    <s v="43.57 per 1000 0-1 yr olds"/>
    <n v="43.57"/>
  </r>
  <r>
    <s v="E09000004_Modelled prevalence of children aged 0-1 in households where parent suffering alcohol/drug dependency_Number"/>
    <s v="E09000004"/>
    <x v="5"/>
    <s v="Single time point"/>
    <n v="2018"/>
    <s v="Children in households suffering from drug/alcohol problems"/>
    <x v="6"/>
    <s v="Number"/>
    <n v="128.80135659627138"/>
    <n v="3133"/>
    <n v="41.111189465774459"/>
    <s v="41.11 per 1000 0-1 yr olds"/>
    <n v="41.11"/>
  </r>
  <r>
    <s v="E08000025_Modelled prevalence of children aged 0-1 in households where parent suffering alcohol/drug dependency_Number"/>
    <s v="E08000025"/>
    <x v="6"/>
    <s v="Single time point"/>
    <n v="2018"/>
    <s v="Children in households suffering from drug/alcohol problems"/>
    <x v="6"/>
    <s v="Number"/>
    <n v="839.46579773295434"/>
    <n v="16082"/>
    <n v="52.199092011749428"/>
    <s v="52.2 per 1000 0-1 yr olds"/>
    <n v="52.2"/>
  </r>
  <r>
    <s v="E06000008_Modelled prevalence of children aged 0-1 in households where parent suffering alcohol/drug dependency_Number"/>
    <s v="E06000008"/>
    <x v="7"/>
    <s v="Single time point"/>
    <n v="2018"/>
    <s v="Children in households suffering from drug/alcohol problems"/>
    <x v="6"/>
    <s v="Number"/>
    <n v="98.066250184762524"/>
    <n v="1998"/>
    <n v="49.082207299680945"/>
    <s v="49.08 per 1000 0-1 yr olds"/>
    <n v="49.08"/>
  </r>
  <r>
    <s v="E06000009_Modelled prevalence of children aged 0-1 in households where parent suffering alcohol/drug dependency_Number"/>
    <s v="E06000009"/>
    <x v="8"/>
    <s v="Single time point"/>
    <n v="2018"/>
    <s v="Children in households suffering from drug/alcohol problems"/>
    <x v="6"/>
    <s v="Number"/>
    <n v="103.58358252993625"/>
    <n v="1627"/>
    <n v="63.665385697563764"/>
    <s v="63.67 per 1000 0-1 yr olds"/>
    <n v="63.67"/>
  </r>
  <r>
    <s v="E08000001_Modelled prevalence of children aged 0-1 in households where parent suffering alcohol/drug dependency_Number"/>
    <s v="E08000001"/>
    <x v="9"/>
    <s v="Single time point"/>
    <n v="2018"/>
    <s v="Children in households suffering from drug/alcohol problems"/>
    <x v="6"/>
    <s v="Number"/>
    <n v="167.02575119950299"/>
    <n v="3609"/>
    <n v="46.280341146994452"/>
    <s v="46.28 per 1000 0-1 yr olds"/>
    <n v="46.28"/>
  </r>
  <r>
    <s v="E06000028_Modelled prevalence of children aged 0-1 in households where parent suffering alcohol/drug dependency_Number"/>
    <s v="E06000028"/>
    <x v="10"/>
    <s v="Single time point"/>
    <n v="2018"/>
    <s v="Children in households suffering from drug/alcohol problems"/>
    <x v="6"/>
    <s v="Number"/>
    <n v="82.548328594213217"/>
    <n v="1996"/>
    <n v="41.356878053213038"/>
    <s v="41.36 per 1000 0-1 yr olds"/>
    <n v="41.36"/>
  </r>
  <r>
    <s v="E06000036_Modelled prevalence of children aged 0-1 in households where parent suffering alcohol/drug dependency_Number"/>
    <s v="E06000036"/>
    <x v="11"/>
    <s v="Single time point"/>
    <n v="2018"/>
    <s v="Children in households suffering from drug/alcohol problems"/>
    <x v="6"/>
    <s v="Number"/>
    <n v="58.980762184122447"/>
    <n v="1442"/>
    <n v="40.902054219225001"/>
    <s v="40.9 per 1000 0-1 yr olds"/>
    <n v="40.9"/>
  </r>
  <r>
    <s v="E08000032_Modelled prevalence of children aged 0-1 in households where parent suffering alcohol/drug dependency_Number"/>
    <s v="E08000032"/>
    <x v="12"/>
    <s v="Single time point"/>
    <n v="2018"/>
    <s v="Children in households suffering from drug/alcohol problems"/>
    <x v="6"/>
    <s v="Number"/>
    <n v="333.39196164534883"/>
    <n v="7373"/>
    <n v="45.217952210138186"/>
    <s v="45.22 per 1000 0-1 yr olds"/>
    <n v="45.22"/>
  </r>
  <r>
    <s v="E09000005_Modelled prevalence of children aged 0-1 in households where parent suffering alcohol/drug dependency_Number"/>
    <s v="E09000005"/>
    <x v="13"/>
    <s v="Single time point"/>
    <n v="2018"/>
    <s v="Children in households suffering from drug/alcohol problems"/>
    <x v="6"/>
    <s v="Number"/>
    <n v="210.86964439914783"/>
    <n v="4825"/>
    <n v="43.703553243346704"/>
    <s v="43.7 per 1000 0-1 yr olds"/>
    <n v="43.7"/>
  </r>
  <r>
    <s v="E06000043_Modelled prevalence of children aged 0-1 in households where parent suffering alcohol/drug dependency_Number"/>
    <s v="E06000043"/>
    <x v="14"/>
    <s v="Single time point"/>
    <n v="2018"/>
    <s v="Children in households suffering from drug/alcohol problems"/>
    <x v="6"/>
    <s v="Number"/>
    <n v="123.08065302764432"/>
    <n v="2611"/>
    <n v="47.13927729898289"/>
    <s v="47.14 per 1000 0-1 yr olds"/>
    <n v="47.14"/>
  </r>
  <r>
    <s v="E06000023_Modelled prevalence of children aged 0-1 in households where parent suffering alcohol/drug dependency_Number"/>
    <s v="E06000023"/>
    <x v="15"/>
    <s v="Single time point"/>
    <n v="2018"/>
    <s v="Children in households suffering from drug/alcohol problems"/>
    <x v="6"/>
    <s v="Number"/>
    <n v="308.03802127230671"/>
    <n v="5728"/>
    <n v="53.777587512623377"/>
    <s v="53.78 per 1000 0-1 yr olds"/>
    <n v="53.78"/>
  </r>
  <r>
    <s v="E09000006_Modelled prevalence of children aged 0-1 in households where parent suffering alcohol/drug dependency_Number"/>
    <s v="E09000006"/>
    <x v="16"/>
    <s v="Single time point"/>
    <n v="2018"/>
    <s v="Children in households suffering from drug/alcohol problems"/>
    <x v="6"/>
    <s v="Number"/>
    <n v="150.99497091232476"/>
    <n v="4232"/>
    <n v="35.679340952817761"/>
    <s v="35.68 per 1000 0-1 yr olds"/>
    <n v="35.68"/>
  </r>
  <r>
    <s v="E10000002_Modelled prevalence of children aged 0-1 in households where parent suffering alcohol/drug dependency_Number"/>
    <s v="E10000002"/>
    <x v="17"/>
    <s v="Single time point"/>
    <n v="2018"/>
    <s v="Children in households suffering from drug/alcohol problems"/>
    <x v="6"/>
    <s v="Number"/>
    <n v="237.61079188492528"/>
    <n v="6048"/>
    <n v="39.287498658221772"/>
    <s v="39.29 per 1000 0-1 yr olds"/>
    <n v="39.29"/>
  </r>
  <r>
    <s v="E08000002_Modelled prevalence of children aged 0-1 in households where parent suffering alcohol/drug dependency_Number"/>
    <s v="E08000002"/>
    <x v="18"/>
    <s v="Single time point"/>
    <n v="2018"/>
    <s v="Children in households suffering from drug/alcohol problems"/>
    <x v="6"/>
    <s v="Number"/>
    <n v="88.541490286475721"/>
    <n v="2197"/>
    <n v="40.301087977458224"/>
    <s v="40.3 per 1000 0-1 yr olds"/>
    <n v="40.299999999999997"/>
  </r>
  <r>
    <s v="E08000033_Modelled prevalence of children aged 0-1 in households where parent suffering alcohol/drug dependency_Number"/>
    <s v="E08000033"/>
    <x v="19"/>
    <s v="Single time point"/>
    <n v="2018"/>
    <s v="Children in households suffering from drug/alcohol problems"/>
    <x v="6"/>
    <s v="Number"/>
    <n v="95.260931638998869"/>
    <n v="2340"/>
    <n v="40.709799845726018"/>
    <s v="40.71 per 1000 0-1 yr olds"/>
    <n v="40.71"/>
  </r>
  <r>
    <s v="E10000003_Modelled prevalence of children aged 0-1 in households where parent suffering alcohol/drug dependency_Number"/>
    <s v="E10000003"/>
    <x v="20"/>
    <s v="Single time point"/>
    <n v="2018"/>
    <s v="Children in households suffering from drug/alcohol problems"/>
    <x v="6"/>
    <s v="Number"/>
    <n v="309.72856860023268"/>
    <n v="6952"/>
    <n v="44.552440822818276"/>
    <s v="44.55 per 1000 0-1 yr olds"/>
    <n v="44.55"/>
  </r>
  <r>
    <s v="E09000007_Modelled prevalence of children aged 0-1 in households where parent suffering alcohol/drug dependency_Number"/>
    <s v="E09000007"/>
    <x v="21"/>
    <s v="Single time point"/>
    <n v="2018"/>
    <s v="Children in households suffering from drug/alcohol problems"/>
    <x v="6"/>
    <s v="Number"/>
    <n v="115.6585017874167"/>
    <n v="2541"/>
    <n v="45.516923174898345"/>
    <s v="45.52 per 1000 0-1 yr olds"/>
    <n v="45.52"/>
  </r>
  <r>
    <s v="E06000056_Modelled prevalence of children aged 0-1 in households where parent suffering alcohol/drug dependency_Number"/>
    <s v="E06000056"/>
    <x v="22"/>
    <s v="Single time point"/>
    <n v="2018"/>
    <s v="Children in households suffering from drug/alcohol problems"/>
    <x v="6"/>
    <s v="Number"/>
    <n v="129.35319898804389"/>
    <n v="3291"/>
    <n v="39.305134909767212"/>
    <s v="39.31 per 1000 0-1 yr olds"/>
    <n v="39.31"/>
  </r>
  <r>
    <s v="E06000049_Modelled prevalence of children aged 0-1 in households where parent suffering alcohol/drug dependency_Number"/>
    <s v="E06000049"/>
    <x v="23"/>
    <s v="Single time point"/>
    <n v="2018"/>
    <s v="Children in households suffering from drug/alcohol problems"/>
    <x v="6"/>
    <s v="Number"/>
    <n v="136.30892093177442"/>
    <n v="3921"/>
    <n v="34.763815590863153"/>
    <s v="34.76 per 1000 0-1 yr olds"/>
    <n v="34.76"/>
  </r>
  <r>
    <s v="E06000050_Modelled prevalence of children aged 0-1 in households where parent suffering alcohol/drug dependency_Number"/>
    <s v="E06000050"/>
    <x v="24"/>
    <s v="Single time point"/>
    <n v="2018"/>
    <s v="Children in households suffering from drug/alcohol problems"/>
    <x v="6"/>
    <s v="Number"/>
    <n v="140.04699720753365"/>
    <n v="3487"/>
    <n v="40.162603156734633"/>
    <s v="40.16 per 1000 0-1 yr olds"/>
    <n v="40.159999999999997"/>
  </r>
  <r>
    <s v="E09000001_Modelled prevalence of children aged 0-1 in households where parent suffering alcohol/drug dependency_Number"/>
    <s v="E09000001"/>
    <x v="25"/>
    <s v="Single time point"/>
    <n v="2018"/>
    <s v="Children in households suffering from drug/alcohol problems"/>
    <x v="6"/>
    <s v="Number"/>
    <n v="3.3785399181757274"/>
    <n v="73"/>
    <n v="46.281368742133253"/>
    <s v="46.28 per 1000 0-1 yr olds"/>
    <n v="46.28"/>
  </r>
  <r>
    <s v="E06000052_Modelled prevalence of children aged 0-1 in households where parent suffering alcohol/drug dependency_Number"/>
    <s v="E06000052"/>
    <x v="26"/>
    <s v="Single time point"/>
    <n v="2018"/>
    <s v="Children in households suffering from drug/alcohol problems"/>
    <x v="6"/>
    <s v="Number"/>
    <n v="214.43430392732472"/>
    <n v="5246"/>
    <n v="40.875772765406921"/>
    <s v="40.88 per 1000 0-1 yr olds"/>
    <n v="40.880000000000003"/>
  </r>
  <r>
    <s v="E08000026_Modelled prevalence of children aged 0-1 in households where parent suffering alcohol/drug dependency_Number"/>
    <s v="E08000026"/>
    <x v="27"/>
    <s v="Single time point"/>
    <n v="2018"/>
    <s v="Children in households suffering from drug/alcohol problems"/>
    <x v="6"/>
    <s v="Number"/>
    <n v="237.53627457973025"/>
    <n v="4431"/>
    <n v="53.607825452432913"/>
    <s v="53.61 per 1000 0-1 yr olds"/>
    <n v="53.61"/>
  </r>
  <r>
    <s v="E09000008_Modelled prevalence of children aged 0-1 in households where parent suffering alcohol/drug dependency_Number"/>
    <s v="E09000008"/>
    <x v="28"/>
    <s v="Single time point"/>
    <n v="2018"/>
    <s v="Children in households suffering from drug/alcohol problems"/>
    <x v="6"/>
    <s v="Number"/>
    <n v="234.51167503705636"/>
    <n v="5591"/>
    <n v="41.944495624585294"/>
    <s v="41.94 per 1000 0-1 yr olds"/>
    <n v="41.94"/>
  </r>
  <r>
    <s v="E10000006_Modelled prevalence of children aged 0-1 in households where parent suffering alcohol/drug dependency_Number"/>
    <s v="E10000006"/>
    <x v="29"/>
    <s v="Single time point"/>
    <n v="2018"/>
    <s v="Children in households suffering from drug/alcohol problems"/>
    <x v="6"/>
    <s v="Number"/>
    <n v="171.49177964496852"/>
    <n v="4366"/>
    <n v="39.27892341845363"/>
    <s v="39.28 per 1000 0-1 yr olds"/>
    <n v="39.28"/>
  </r>
  <r>
    <s v="E06000005_Modelled prevalence of children aged 0-1 in households where parent suffering alcohol/drug dependency_Number"/>
    <s v="E06000005"/>
    <x v="30"/>
    <s v="Single time point"/>
    <n v="2018"/>
    <s v="Children in households suffering from drug/alcohol problems"/>
    <x v="6"/>
    <s v="Number"/>
    <n v="47.658437135494133"/>
    <n v="1134"/>
    <n v="42.026840507490412"/>
    <s v="42.03 per 1000 0-1 yr olds"/>
    <n v="42.03"/>
  </r>
  <r>
    <s v="E06000015_Modelled prevalence of children aged 0-1 in households where parent suffering alcohol/drug dependency_Number"/>
    <s v="E06000015"/>
    <x v="31"/>
    <s v="Single time point"/>
    <n v="2018"/>
    <s v="Children in households suffering from drug/alcohol problems"/>
    <x v="6"/>
    <s v="Number"/>
    <n v="158.25047146405024"/>
    <n v="3169"/>
    <n v="49.937037382155331"/>
    <s v="49.94 per 1000 0-1 yr olds"/>
    <n v="49.94"/>
  </r>
  <r>
    <s v="E10000007_Modelled prevalence of children aged 0-1 in households where parent suffering alcohol/drug dependency_Number"/>
    <s v="E10000007"/>
    <x v="32"/>
    <s v="Single time point"/>
    <n v="2018"/>
    <s v="Children in households suffering from drug/alcohol problems"/>
    <x v="6"/>
    <s v="Number"/>
    <n v="306.96156109859743"/>
    <n v="7585"/>
    <n v="40.469553210098539"/>
    <s v="40.47 per 1000 0-1 yr olds"/>
    <n v="40.47"/>
  </r>
  <r>
    <s v="E10000008_Modelled prevalence of children aged 0-1 in households where parent suffering alcohol/drug dependency_Number"/>
    <s v="E10000008"/>
    <x v="33"/>
    <s v="Single time point"/>
    <n v="2018"/>
    <s v="Children in households suffering from drug/alcohol problems"/>
    <x v="6"/>
    <s v="Number"/>
    <n v="284.50364335350315"/>
    <n v="6781"/>
    <n v="41.956001084427541"/>
    <s v="41.96 per 1000 0-1 yr olds"/>
    <n v="41.96"/>
  </r>
  <r>
    <s v="E08000017_Modelled prevalence of children aged 0-1 in households where parent suffering alcohol/drug dependency_Number"/>
    <s v="E08000017"/>
    <x v="34"/>
    <s v="Single time point"/>
    <n v="2018"/>
    <s v="Children in households suffering from drug/alcohol problems"/>
    <x v="6"/>
    <s v="Number"/>
    <n v="160.63272164368584"/>
    <n v="3518"/>
    <n v="45.660239239251233"/>
    <s v="45.66 per 1000 0-1 yr olds"/>
    <n v="45.66"/>
  </r>
  <r>
    <s v="E10000009_Modelled prevalence of children aged 0-1 in households where parent suffering alcohol/drug dependency_Number"/>
    <s v="E10000009"/>
    <x v="35"/>
    <s v="Single time point"/>
    <n v="2018"/>
    <s v="Children in households suffering from drug/alcohol problems"/>
    <x v="6"/>
    <s v="Number"/>
    <n v="130.80230424755692"/>
    <n v="3260"/>
    <n v="40.123406210907028"/>
    <s v="40.12 per 1000 0-1 yr olds"/>
    <n v="40.119999999999997"/>
  </r>
  <r>
    <s v="E08000027_Modelled prevalence of children aged 0-1 in households where parent suffering alcohol/drug dependency_Number"/>
    <s v="E08000027"/>
    <x v="36"/>
    <s v="Single time point"/>
    <n v="2018"/>
    <s v="Children in households suffering from drug/alcohol problems"/>
    <x v="6"/>
    <s v="Number"/>
    <n v="162.70964735840263"/>
    <n v="3702"/>
    <n v="43.951822625176291"/>
    <s v="43.95 per 1000 0-1 yr olds"/>
    <n v="43.95"/>
  </r>
  <r>
    <s v="E06000047_Modelled prevalence of children aged 0-1 in households where parent suffering alcohol/drug dependency_Number"/>
    <s v="E06000047"/>
    <x v="37"/>
    <s v="Single time point"/>
    <n v="2018"/>
    <s v="Children in households suffering from drug/alcohol problems"/>
    <x v="6"/>
    <s v="Number"/>
    <n v="221.47273266543917"/>
    <n v="4989"/>
    <n v="44.392209393754094"/>
    <s v="44.39 per 1000 0-1 yr olds"/>
    <n v="44.39"/>
  </r>
  <r>
    <s v="E09000009_Modelled prevalence of children aged 0-1 in households where parent suffering alcohol/drug dependency_Number"/>
    <s v="E09000009"/>
    <x v="38"/>
    <s v="Single time point"/>
    <n v="2018"/>
    <s v="Children in households suffering from drug/alcohol problems"/>
    <x v="6"/>
    <s v="Number"/>
    <n v="194.60962238707708"/>
    <n v="4807"/>
    <n v="40.48463124341108"/>
    <s v="40.48 per 1000 0-1 yr olds"/>
    <n v="40.479999999999997"/>
  </r>
  <r>
    <s v="E06000011_Modelled prevalence of children aged 0-1 in households where parent suffering alcohol/drug dependency_Number"/>
    <s v="E06000011"/>
    <x v="39"/>
    <s v="Single time point"/>
    <n v="2018"/>
    <s v="Children in households suffering from drug/alcohol problems"/>
    <x v="6"/>
    <s v="Number"/>
    <n v="101.23787573912746"/>
    <n v="2830"/>
    <n v="35.773100967889562"/>
    <s v="35.77 per 1000 0-1 yr olds"/>
    <n v="35.770000000000003"/>
  </r>
  <r>
    <s v="E10000011_Modelled prevalence of children aged 0-1 in households where parent suffering alcohol/drug dependency_Number"/>
    <s v="E10000011"/>
    <x v="40"/>
    <s v="Single time point"/>
    <n v="2018"/>
    <s v="Children in households suffering from drug/alcohol problems"/>
    <x v="6"/>
    <s v="Number"/>
    <n v="192.27020448580572"/>
    <n v="5005"/>
    <n v="38.415625271889255"/>
    <s v="38.42 per 1000 0-1 yr olds"/>
    <n v="38.42"/>
  </r>
  <r>
    <s v="E09000010_Modelled prevalence of children aged 0-1 in households where parent suffering alcohol/drug dependency_Number"/>
    <s v="E09000010"/>
    <x v="41"/>
    <s v="Single time point"/>
    <n v="2018"/>
    <s v="Children in households suffering from drug/alcohol problems"/>
    <x v="6"/>
    <s v="Number"/>
    <n v="189.72259426689106"/>
    <n v="4739"/>
    <n v="40.034309826311684"/>
    <s v="40.03 per 1000 0-1 yr olds"/>
    <n v="40.03"/>
  </r>
  <r>
    <s v="E10000012_Modelled prevalence of children aged 0-1 in households where parent suffering alcohol/drug dependency_Number"/>
    <s v="E10000012"/>
    <x v="42"/>
    <s v="Single time point"/>
    <n v="2018"/>
    <s v="Children in households suffering from drug/alcohol problems"/>
    <x v="6"/>
    <s v="Number"/>
    <n v="690.52155408311739"/>
    <n v="16488"/>
    <n v="41.88024951983973"/>
    <s v="41.88 per 1000 0-1 yr olds"/>
    <n v="41.88"/>
  </r>
  <r>
    <s v="E08000020_Modelled prevalence of children aged 0-1 in households where parent suffering alcohol/drug dependency_Number"/>
    <s v="E08000020"/>
    <x v="43"/>
    <s v="Single time point"/>
    <n v="2018"/>
    <s v="Children in households suffering from drug/alcohol problems"/>
    <x v="6"/>
    <s v="Number"/>
    <n v="91.942024977968757"/>
    <n v="2019"/>
    <n v="45.538397710732418"/>
    <s v="45.54 per 1000 0-1 yr olds"/>
    <n v="45.54"/>
  </r>
  <r>
    <s v="E10000013_Modelled prevalence of children aged 0-1 in households where parent suffering alcohol/drug dependency_Number"/>
    <s v="E10000013"/>
    <x v="44"/>
    <s v="Single time point"/>
    <n v="2018"/>
    <s v="Children in households suffering from drug/alcohol problems"/>
    <x v="6"/>
    <s v="Number"/>
    <n v="268.28891664403466"/>
    <n v="6595"/>
    <n v="40.680654532833159"/>
    <s v="40.68 per 1000 0-1 yr olds"/>
    <n v="40.68"/>
  </r>
  <r>
    <s v="E09000011_Modelled prevalence of children aged 0-1 in households where parent suffering alcohol/drug dependency_Number"/>
    <s v="E09000011"/>
    <x v="45"/>
    <s v="Single time point"/>
    <n v="2018"/>
    <s v="Children in households suffering from drug/alcohol problems"/>
    <x v="6"/>
    <s v="Number"/>
    <n v="212.12591883779211"/>
    <n v="4393"/>
    <n v="48.287256735213319"/>
    <s v="48.29 per 1000 0-1 yr olds"/>
    <n v="48.29"/>
  </r>
  <r>
    <s v="E09000012_Modelled prevalence of children aged 0-1 in households where parent suffering alcohol/drug dependency_Number"/>
    <s v="E09000012"/>
    <x v="46"/>
    <s v="Single time point"/>
    <n v="2018"/>
    <s v="Children in households suffering from drug/alcohol problems"/>
    <x v="6"/>
    <s v="Number"/>
    <n v="193.89145050464805"/>
    <n v="4211"/>
    <n v="46.04403954040562"/>
    <s v="46.04 per 1000 0-1 yr olds"/>
    <n v="46.04"/>
  </r>
  <r>
    <s v="E06000006_Modelled prevalence of children aged 0-1 in households where parent suffering alcohol/drug dependency_Number"/>
    <s v="E06000006"/>
    <x v="47"/>
    <s v="Single time point"/>
    <n v="2018"/>
    <s v="Children in households suffering from drug/alcohol problems"/>
    <x v="6"/>
    <s v="Number"/>
    <n v="65.924820102043611"/>
    <n v="1451"/>
    <n v="45.434059339795731"/>
    <s v="45.43 per 1000 0-1 yr olds"/>
    <n v="45.43"/>
  </r>
  <r>
    <s v="E09000013_Modelled prevalence of children aged 0-1 in households where parent suffering alcohol/drug dependency_Number"/>
    <s v="E09000013"/>
    <x v="48"/>
    <s v="Single time point"/>
    <n v="2018"/>
    <s v="Children in households suffering from drug/alcohol problems"/>
    <x v="6"/>
    <s v="Number"/>
    <n v="108.55340810034147"/>
    <n v="2319"/>
    <n v="46.810439025589247"/>
    <s v="46.81 per 1000 0-1 yr olds"/>
    <n v="46.81"/>
  </r>
  <r>
    <s v="E10000014_Modelled prevalence of children aged 0-1 in households where parent suffering alcohol/drug dependency_Number"/>
    <s v="E10000014"/>
    <x v="49"/>
    <s v="Single time point"/>
    <n v="2018"/>
    <s v="Children in households suffering from drug/alcohol problems"/>
    <x v="6"/>
    <s v="Number"/>
    <n v="566.14412092784585"/>
    <n v="13542"/>
    <n v="41.806536769151222"/>
    <s v="41.81 per 1000 0-1 yr olds"/>
    <n v="41.81"/>
  </r>
  <r>
    <s v="E09000014_Modelled prevalence of children aged 0-1 in households where parent suffering alcohol/drug dependency_Number"/>
    <s v="E09000014"/>
    <x v="50"/>
    <s v="Single time point"/>
    <n v="2018"/>
    <s v="Children in households suffering from drug/alcohol problems"/>
    <x v="6"/>
    <s v="Number"/>
    <n v="168.45974506472479"/>
    <n v="3767"/>
    <n v="44.719868612881548"/>
    <s v="44.72 per 1000 0-1 yr olds"/>
    <n v="44.72"/>
  </r>
  <r>
    <s v="E09000015_Modelled prevalence of children aged 0-1 in households where parent suffering alcohol/drug dependency_Number"/>
    <s v="E09000015"/>
    <x v="51"/>
    <s v="Single time point"/>
    <n v="2018"/>
    <s v="Children in households suffering from drug/alcohol problems"/>
    <x v="6"/>
    <s v="Number"/>
    <n v="130.91231789059503"/>
    <n v="3577"/>
    <n v="36.598355574670123"/>
    <s v="36.6 per 1000 0-1 yr olds"/>
    <n v="36.6"/>
  </r>
  <r>
    <s v="E06000001_Modelled prevalence of children aged 0-1 in households where parent suffering alcohol/drug dependency_Number"/>
    <s v="E06000001"/>
    <x v="52"/>
    <s v="Single time point"/>
    <n v="2018"/>
    <s v="Children in households suffering from drug/alcohol problems"/>
    <x v="6"/>
    <s v="Number"/>
    <n v="43.843945459489703"/>
    <n v="999"/>
    <n v="43.887833292782489"/>
    <s v="43.89 per 1000 0-1 yr olds"/>
    <n v="43.89"/>
  </r>
  <r>
    <s v="E09000016_Modelled prevalence of children aged 0-1 in households where parent suffering alcohol/drug dependency_Number"/>
    <s v="E09000016"/>
    <x v="53"/>
    <s v="Single time point"/>
    <n v="2018"/>
    <s v="Children in households suffering from drug/alcohol problems"/>
    <x v="6"/>
    <s v="Number"/>
    <n v="141.29791277746358"/>
    <n v="3365"/>
    <n v="41.99046442123732"/>
    <s v="41.99 per 1000 0-1 yr olds"/>
    <n v="41.99"/>
  </r>
  <r>
    <s v="E06000019_Modelled prevalence of children aged 0-1 in households where parent suffering alcohol/drug dependency_Number"/>
    <s v="E06000019"/>
    <x v="54"/>
    <s v="Single time point"/>
    <n v="2018"/>
    <s v="Children in households suffering from drug/alcohol problems"/>
    <x v="6"/>
    <s v="Number"/>
    <n v="69.971443117568185"/>
    <n v="1777"/>
    <n v="39.376163825305674"/>
    <s v="39.38 per 1000 0-1 yr olds"/>
    <n v="39.380000000000003"/>
  </r>
  <r>
    <s v="E10000015_Modelled prevalence of children aged 0-1 in households where parent suffering alcohol/drug dependency_Number"/>
    <s v="E10000015"/>
    <x v="55"/>
    <s v="Single time point"/>
    <n v="2018"/>
    <s v="Children in households suffering from drug/alcohol problems"/>
    <x v="6"/>
    <s v="Number"/>
    <n v="587.81811027189156"/>
    <n v="14155"/>
    <n v="41.527241983178492"/>
    <s v="41.53 per 1000 0-1 yr olds"/>
    <n v="41.53"/>
  </r>
  <r>
    <s v="E09000017_Modelled prevalence of children aged 0-1 in households where parent suffering alcohol/drug dependency_Number"/>
    <s v="E09000017"/>
    <x v="56"/>
    <s v="Single time point"/>
    <n v="2018"/>
    <s v="Children in households suffering from drug/alcohol problems"/>
    <x v="6"/>
    <s v="Number"/>
    <n v="194.08656968045463"/>
    <n v="4372"/>
    <n v="44.393085471284223"/>
    <s v="44.39 per 1000 0-1 yr olds"/>
    <n v="44.39"/>
  </r>
  <r>
    <s v="E09000018_Modelled prevalence of children aged 0-1 in households where parent suffering alcohol/drug dependency_Number"/>
    <s v="E09000018"/>
    <x v="57"/>
    <s v="Single time point"/>
    <n v="2018"/>
    <s v="Children in households suffering from drug/alcohol problems"/>
    <x v="6"/>
    <s v="Number"/>
    <n v="173.64469572339942"/>
    <n v="3987"/>
    <n v="43.552720271732987"/>
    <s v="43.55 per 1000 0-1 yr olds"/>
    <n v="43.55"/>
  </r>
  <r>
    <s v="E06000046_Modelled prevalence of children aged 0-1 in households where parent suffering alcohol/drug dependency_Number"/>
    <s v="E06000046"/>
    <x v="58"/>
    <s v="Single time point"/>
    <n v="2018"/>
    <s v="Children in households suffering from drug/alcohol problems"/>
    <x v="6"/>
    <s v="Number"/>
    <n v="44.266264086836529"/>
    <n v="1144"/>
    <n v="38.694286789192766"/>
    <s v="38.69 per 1000 0-1 yr olds"/>
    <n v="38.69"/>
  </r>
  <r>
    <s v="E09000019_Modelled prevalence of children aged 0-1 in households where parent suffering alcohol/drug dependency_Number"/>
    <s v="E09000019"/>
    <x v="59"/>
    <s v="Single time point"/>
    <n v="2018"/>
    <s v="Children in households suffering from drug/alcohol problems"/>
    <x v="6"/>
    <s v="Number"/>
    <n v="153.83664460068346"/>
    <n v="2727"/>
    <n v="56.412410928010068"/>
    <s v="56.41 per 1000 0-1 yr olds"/>
    <n v="56.41"/>
  </r>
  <r>
    <s v="E09000020_Modelled prevalence of children aged 0-1 in households where parent suffering alcohol/drug dependency_Number"/>
    <s v="E09000020"/>
    <x v="60"/>
    <s v="Single time point"/>
    <n v="2018"/>
    <s v="Children in households suffering from drug/alcohol problems"/>
    <x v="6"/>
    <s v="Number"/>
    <n v="60.658926143928319"/>
    <n v="1568"/>
    <n v="38.685539632607345"/>
    <s v="38.69 per 1000 0-1 yr olds"/>
    <n v="38.69"/>
  </r>
  <r>
    <s v="E10000016_Modelled prevalence of children aged 0-1 in households where parent suffering alcohol/drug dependency_Number"/>
    <s v="E10000016"/>
    <x v="61"/>
    <s v="Single time point"/>
    <n v="2018"/>
    <s v="Children in households suffering from drug/alcohol problems"/>
    <x v="6"/>
    <s v="Number"/>
    <n v="756.82046272561001"/>
    <n v="17431"/>
    <n v="43.418074850875456"/>
    <s v="43.42 per 1000 0-1 yr olds"/>
    <n v="43.42"/>
  </r>
  <r>
    <s v="E06000010_Modelled prevalence of children aged 0-1 in households where parent suffering alcohol/drug dependency_Number"/>
    <s v="E06000010"/>
    <x v="62"/>
    <s v="Single time point"/>
    <n v="2018"/>
    <s v="Children in households suffering from drug/alcohol problems"/>
    <x v="6"/>
    <s v="Number"/>
    <n v="182.00240524917396"/>
    <n v="3308"/>
    <n v="55.018864948359727"/>
    <s v="55.02 per 1000 0-1 yr olds"/>
    <n v="55.02"/>
  </r>
  <r>
    <s v="E09000021_Modelled prevalence of children aged 0-1 in households where parent suffering alcohol/drug dependency_Number"/>
    <s v="E09000021"/>
    <x v="63"/>
    <s v="Single time point"/>
    <n v="2018"/>
    <s v="Children in households suffering from drug/alcohol problems"/>
    <x v="6"/>
    <s v="Number"/>
    <n v="80.758482829843402"/>
    <n v="2087"/>
    <n v="38.695966856657115"/>
    <s v="38.7 per 1000 0-1 yr olds"/>
    <n v="38.700000000000003"/>
  </r>
  <r>
    <s v="E08000034_Modelled prevalence of children aged 0-1 in households where parent suffering alcohol/drug dependency_Number"/>
    <s v="E08000034"/>
    <x v="64"/>
    <s v="Single time point"/>
    <n v="2018"/>
    <s v="Children in households suffering from drug/alcohol problems"/>
    <x v="6"/>
    <s v="Number"/>
    <n v="231.27285021829152"/>
    <n v="5161"/>
    <n v="44.811635384284351"/>
    <s v="44.81 per 1000 0-1 yr olds"/>
    <n v="44.81"/>
  </r>
  <r>
    <s v="E08000011_Modelled prevalence of children aged 0-1 in households where parent suffering alcohol/drug dependency_Number"/>
    <s v="E08000011"/>
    <x v="65"/>
    <s v="Single time point"/>
    <n v="2018"/>
    <s v="Children in households suffering from drug/alcohol problems"/>
    <x v="6"/>
    <s v="Number"/>
    <n v="90.994347321202056"/>
    <n v="1977"/>
    <n v="46.026478159434525"/>
    <s v="46.03 per 1000 0-1 yr olds"/>
    <n v="46.03"/>
  </r>
  <r>
    <s v="E09000022_Modelled prevalence of children aged 0-1 in households where parent suffering alcohol/drug dependency_Number"/>
    <s v="E09000022"/>
    <x v="66"/>
    <s v="Single time point"/>
    <n v="2018"/>
    <s v="Children in households suffering from drug/alcohol problems"/>
    <x v="6"/>
    <s v="Number"/>
    <n v="181.22922252427205"/>
    <n v="3935"/>
    <n v="46.05571093374131"/>
    <s v="46.06 per 1000 0-1 yr olds"/>
    <n v="46.06"/>
  </r>
  <r>
    <s v="E10000017_Modelled prevalence of children aged 0-1 in households where parent suffering alcohol/drug dependency_Number"/>
    <s v="E10000017"/>
    <x v="67"/>
    <s v="Single time point"/>
    <n v="2018"/>
    <s v="Children in households suffering from drug/alcohol problems"/>
    <x v="6"/>
    <s v="Number"/>
    <n v="548.60714136009722"/>
    <n v="12376"/>
    <n v="44.328308125411866"/>
    <s v="44.33 per 1000 0-1 yr olds"/>
    <n v="44.33"/>
  </r>
  <r>
    <s v="E08000035_Modelled prevalence of children aged 0-1 in households where parent suffering alcohol/drug dependency_Number"/>
    <s v="E08000035"/>
    <x v="68"/>
    <s v="Single time point"/>
    <n v="2018"/>
    <s v="Children in households suffering from drug/alcohol problems"/>
    <x v="6"/>
    <s v="Number"/>
    <n v="544.52568383402274"/>
    <n v="9821"/>
    <n v="55.445034500969633"/>
    <s v="55.45 per 1000 0-1 yr olds"/>
    <n v="55.45"/>
  </r>
  <r>
    <s v="E06000016_Modelled prevalence of children aged 0-1 in households where parent suffering alcohol/drug dependency_Number"/>
    <s v="E06000016"/>
    <x v="69"/>
    <s v="Single time point"/>
    <n v="2018"/>
    <s v="Children in households suffering from drug/alcohol problems"/>
    <x v="6"/>
    <s v="Number"/>
    <n v="256.21334566698187"/>
    <n v="4815"/>
    <n v="53.211494427202879"/>
    <s v="53.21 per 1000 0-1 yr olds"/>
    <n v="53.21"/>
  </r>
  <r>
    <s v="E10000018_Modelled prevalence of children aged 0-1 in households where parent suffering alcohol/drug dependency_Number"/>
    <s v="E10000018"/>
    <x v="70"/>
    <s v="Single time point"/>
    <n v="2018"/>
    <s v="Children in households suffering from drug/alcohol problems"/>
    <x v="6"/>
    <s v="Number"/>
    <n v="281.92016901570457"/>
    <n v="6983"/>
    <n v="40.372357012130117"/>
    <s v="40.37 per 1000 0-1 yr olds"/>
    <n v="40.369999999999997"/>
  </r>
  <r>
    <s v="E09000023_Modelled prevalence of children aged 0-1 in households where parent suffering alcohol/drug dependency_Number"/>
    <s v="E09000023"/>
    <x v="71"/>
    <s v="Single time point"/>
    <n v="2018"/>
    <s v="Children in households suffering from drug/alcohol problems"/>
    <x v="6"/>
    <s v="Number"/>
    <n v="214.35526417289319"/>
    <n v="4505"/>
    <n v="47.581634666568966"/>
    <s v="47.58 per 1000 0-1 yr olds"/>
    <n v="47.58"/>
  </r>
  <r>
    <s v="E10000019_Modelled prevalence of children aged 0-1 in households where parent suffering alcohol/drug dependency_Number"/>
    <s v="E10000019"/>
    <x v="72"/>
    <s v="Single time point"/>
    <n v="2018"/>
    <s v="Children in households suffering from drug/alcohol problems"/>
    <x v="6"/>
    <s v="Number"/>
    <n v="304.20407386402974"/>
    <n v="7363"/>
    <n v="41.31523480429577"/>
    <s v="41.32 per 1000 0-1 yr olds"/>
    <n v="41.32"/>
  </r>
  <r>
    <s v="E08000012_Modelled prevalence of children aged 0-1 in households where parent suffering alcohol/drug dependency_Number"/>
    <s v="E08000012"/>
    <x v="73"/>
    <s v="Single time point"/>
    <n v="2018"/>
    <s v="Children in households suffering from drug/alcohol problems"/>
    <x v="6"/>
    <s v="Number"/>
    <n v="316.78592054697003"/>
    <n v="5908"/>
    <n v="53.619824060082941"/>
    <s v="53.62 per 1000 0-1 yr olds"/>
    <n v="53.62"/>
  </r>
  <r>
    <s v="E06000032_Modelled prevalence of children aged 0-1 in households where parent suffering alcohol/drug dependency_Number"/>
    <s v="E06000032"/>
    <x v="74"/>
    <s v="Single time point"/>
    <n v="2018"/>
    <s v="Children in households suffering from drug/alcohol problems"/>
    <x v="6"/>
    <s v="Number"/>
    <n v="146.50436975794182"/>
    <n v="3283"/>
    <n v="44.625150702997814"/>
    <s v="44.63 per 1000 0-1 yr olds"/>
    <n v="44.63"/>
  </r>
  <r>
    <s v="E08000003_Modelled prevalence of children aged 0-1 in households where parent suffering alcohol/drug dependency_Number"/>
    <s v="E08000003"/>
    <x v="75"/>
    <s v="Single time point"/>
    <n v="2018"/>
    <s v="Children in households suffering from drug/alcohol problems"/>
    <x v="6"/>
    <s v="Number"/>
    <n v="432.05135570558747"/>
    <n v="7285"/>
    <n v="59.306980879284488"/>
    <s v="59.31 per 1000 0-1 yr olds"/>
    <n v="59.31"/>
  </r>
  <r>
    <s v="E06000035_Modelled prevalence of children aged 0-1 in households where parent suffering alcohol/drug dependency_Number"/>
    <s v="E06000035"/>
    <x v="76"/>
    <s v="Single time point"/>
    <n v="2018"/>
    <s v="Children in households suffering from drug/alcohol problems"/>
    <x v="6"/>
    <s v="Number"/>
    <n v="147.06678648266796"/>
    <n v="3476"/>
    <n v="42.309202095128875"/>
    <s v="42.31 per 1000 0-1 yr olds"/>
    <n v="42.31"/>
  </r>
  <r>
    <s v="E09000024_Modelled prevalence of children aged 0-1 in households where parent suffering alcohol/drug dependency_Number"/>
    <s v="E09000024"/>
    <x v="77"/>
    <s v="Single time point"/>
    <n v="2018"/>
    <s v="Children in households suffering from drug/alcohol problems"/>
    <x v="6"/>
    <s v="Number"/>
    <n v="107.94096216701986"/>
    <n v="3035"/>
    <n v="35.565391158820383"/>
    <s v="35.57 per 1000 0-1 yr olds"/>
    <n v="35.57"/>
  </r>
  <r>
    <s v="E06000002_Modelled prevalence of children aged 0-1 in households where parent suffering alcohol/drug dependency_Number"/>
    <s v="E06000002"/>
    <x v="78"/>
    <s v="Single time point"/>
    <n v="2018"/>
    <s v="Children in households suffering from drug/alcohol problems"/>
    <x v="6"/>
    <s v="Number"/>
    <n v="100.79555018379747"/>
    <n v="1871"/>
    <n v="53.872554881773105"/>
    <s v="53.87 per 1000 0-1 yr olds"/>
    <n v="53.87"/>
  </r>
  <r>
    <s v="E06000042_Modelled prevalence of children aged 0-1 in households where parent suffering alcohol/drug dependency_Number"/>
    <s v="E06000042"/>
    <x v="79"/>
    <s v="Single time point"/>
    <n v="2018"/>
    <s v="Children in households suffering from drug/alcohol problems"/>
    <x v="6"/>
    <s v="Number"/>
    <n v="129.91474372387648"/>
    <n v="3567"/>
    <n v="36.421290643082841"/>
    <s v="36.42 per 1000 0-1 yr olds"/>
    <n v="36.42"/>
  </r>
  <r>
    <s v="E08000021_Modelled prevalence of children aged 0-1 in households where parent suffering alcohol/drug dependency_Number"/>
    <s v="E08000021"/>
    <x v="80"/>
    <s v="Single time point"/>
    <n v="2018"/>
    <s v="Children in households suffering from drug/alcohol problems"/>
    <x v="6"/>
    <s v="Number"/>
    <n v="196.65034643043643"/>
    <n v="3205"/>
    <n v="61.3573623807914"/>
    <s v="61.36 per 1000 0-1 yr olds"/>
    <n v="61.36"/>
  </r>
  <r>
    <s v="E09000025_Modelled prevalence of children aged 0-1 in households where parent suffering alcohol/drug dependency_Number"/>
    <s v="E09000025"/>
    <x v="81"/>
    <s v="Single time point"/>
    <n v="2018"/>
    <s v="Children in households suffering from drug/alcohol problems"/>
    <x v="6"/>
    <s v="Number"/>
    <n v="265.6436626977777"/>
    <n v="5706"/>
    <n v="46.555145933714989"/>
    <s v="46.56 per 1000 0-1 yr olds"/>
    <n v="46.56"/>
  </r>
  <r>
    <s v="E10000020_Modelled prevalence of children aged 0-1 in households where parent suffering alcohol/drug dependency_Number"/>
    <s v="E10000020"/>
    <x v="82"/>
    <s v="Single time point"/>
    <n v="2018"/>
    <s v="Children in households suffering from drug/alcohol problems"/>
    <x v="6"/>
    <s v="Number"/>
    <n v="376.67630710537981"/>
    <n v="8492"/>
    <n v="44.356607054331114"/>
    <s v="44.36 per 1000 0-1 yr olds"/>
    <n v="44.36"/>
  </r>
  <r>
    <s v="E06000012_Modelled prevalence of children aged 0-1 in households where parent suffering alcohol/drug dependency_Number"/>
    <s v="E06000012"/>
    <x v="83"/>
    <s v="Single time point"/>
    <n v="2018"/>
    <s v="Children in households suffering from drug/alcohol problems"/>
    <x v="6"/>
    <s v="Number"/>
    <n v="76.882377003904608"/>
    <n v="1796"/>
    <n v="42.807559579011475"/>
    <s v="42.81 per 1000 0-1 yr olds"/>
    <n v="42.81"/>
  </r>
  <r>
    <s v="E06000013_Modelled prevalence of children aged 0-1 in households where parent suffering alcohol/drug dependency_Number"/>
    <s v="E06000013"/>
    <x v="84"/>
    <s v="Single time point"/>
    <n v="2018"/>
    <s v="Children in households suffering from drug/alcohol problems"/>
    <x v="6"/>
    <s v="Number"/>
    <n v="71.121782773739554"/>
    <n v="1729"/>
    <n v="41.134634339930336"/>
    <s v="41.13 per 1000 0-1 yr olds"/>
    <n v="41.13"/>
  </r>
  <r>
    <s v="E06000024_Modelled prevalence of children aged 0-1 in households where parent suffering alcohol/drug dependency_Number"/>
    <s v="E06000024"/>
    <x v="85"/>
    <s v="Single time point"/>
    <n v="2018"/>
    <s v="Children in households suffering from drug/alcohol problems"/>
    <x v="6"/>
    <s v="Number"/>
    <n v="69.389808563419578"/>
    <n v="2027"/>
    <n v="34.232761994780262"/>
    <s v="34.23 per 1000 0-1 yr olds"/>
    <n v="34.229999999999997"/>
  </r>
  <r>
    <s v="E08000022_Modelled prevalence of children aged 0-1 in households where parent suffering alcohol/drug dependency_Number"/>
    <s v="E08000022"/>
    <x v="86"/>
    <s v="Single time point"/>
    <n v="2018"/>
    <s v="Children in households suffering from drug/alcohol problems"/>
    <x v="6"/>
    <s v="Number"/>
    <n v="84.545373660223774"/>
    <n v="2208"/>
    <n v="38.290477201188303"/>
    <s v="38.29 per 1000 0-1 yr olds"/>
    <n v="38.29"/>
  </r>
  <r>
    <s v="E10000023_Modelled prevalence of children aged 0-1 in households where parent suffering alcohol/drug dependency_Number"/>
    <s v="E10000023"/>
    <x v="87"/>
    <s v="Single time point"/>
    <n v="2018"/>
    <s v="Children in households suffering from drug/alcohol problems"/>
    <x v="6"/>
    <s v="Number"/>
    <n v="212.28450990084627"/>
    <n v="5433"/>
    <n v="39.073165820144723"/>
    <s v="39.07 per 1000 0-1 yr olds"/>
    <n v="39.07"/>
  </r>
  <r>
    <s v="E10000021_Modelled prevalence of children aged 0-1 in households where parent suffering alcohol/drug dependency_Number"/>
    <s v="E10000021"/>
    <x v="88"/>
    <s v="Single time point"/>
    <n v="2018"/>
    <s v="Children in households suffering from drug/alcohol problems"/>
    <x v="6"/>
    <s v="Number"/>
    <n v="369.549590470471"/>
    <n v="8891"/>
    <n v="41.564457369302772"/>
    <s v="41.56 per 1000 0-1 yr olds"/>
    <n v="41.56"/>
  </r>
  <r>
    <s v="E06000048_Modelled prevalence of children aged 0-1 in households where parent suffering alcohol/drug dependency_Number"/>
    <s v="E06000048"/>
    <x v="89"/>
    <s v="Single time point"/>
    <n v="2018"/>
    <s v="Children in households suffering from drug/alcohol problems"/>
    <x v="6"/>
    <s v="Number"/>
    <n v="111.83434074160543"/>
    <n v="2874"/>
    <n v="38.91243588782374"/>
    <s v="38.91 per 1000 0-1 yr olds"/>
    <n v="38.909999999999997"/>
  </r>
  <r>
    <s v="E06000018_Modelled prevalence of children aged 0-1 in households where parent suffering alcohol/drug dependency_Number"/>
    <s v="E06000018"/>
    <x v="90"/>
    <s v="Single time point"/>
    <n v="2018"/>
    <s v="Children in households suffering from drug/alcohol problems"/>
    <x v="6"/>
    <s v="Number"/>
    <n v="237.90868418310856"/>
    <n v="4006"/>
    <n v="59.388088912408527"/>
    <s v="59.39 per 1000 0-1 yr olds"/>
    <n v="59.39"/>
  </r>
  <r>
    <s v="E10000024_Modelled prevalence of children aged 0-1 in households where parent suffering alcohol/drug dependency_Number"/>
    <s v="E10000024"/>
    <x v="91"/>
    <s v="Single time point"/>
    <n v="2018"/>
    <s v="Children in households suffering from drug/alcohol problems"/>
    <x v="6"/>
    <s v="Number"/>
    <n v="324.83863424140333"/>
    <n v="8216"/>
    <n v="39.537321597054934"/>
    <s v="39.54 per 1000 0-1 yr olds"/>
    <n v="39.54"/>
  </r>
  <r>
    <s v="E08000004_Modelled prevalence of children aged 0-1 in households where parent suffering alcohol/drug dependency_Number"/>
    <s v="E08000004"/>
    <x v="92"/>
    <s v="Single time point"/>
    <n v="2018"/>
    <s v="Children in households suffering from drug/alcohol problems"/>
    <x v="6"/>
    <s v="Number"/>
    <n v="148.89879832094789"/>
    <n v="3245"/>
    <n v="45.885608111232017"/>
    <s v="45.89 per 1000 0-1 yr olds"/>
    <n v="45.89"/>
  </r>
  <r>
    <s v="E10000025_Modelled prevalence of children aged 0-1 in households where parent suffering alcohol/drug dependency_Number"/>
    <s v="E10000025"/>
    <x v="93"/>
    <s v="Single time point"/>
    <n v="2018"/>
    <s v="Children in households suffering from drug/alcohol problems"/>
    <x v="6"/>
    <s v="Number"/>
    <n v="350.15085984551968"/>
    <n v="7481"/>
    <n v="46.805354878427977"/>
    <s v="46.81 per 1000 0-1 yr olds"/>
    <n v="46.81"/>
  </r>
  <r>
    <s v="E06000031_Modelled prevalence of children aged 0-1 in households where parent suffering alcohol/drug dependency_Number"/>
    <s v="E06000031"/>
    <x v="94"/>
    <s v="Single time point"/>
    <n v="2018"/>
    <s v="Children in households suffering from drug/alcohol problems"/>
    <x v="6"/>
    <s v="Number"/>
    <n v="133.33596177991404"/>
    <n v="3030"/>
    <n v="44.005267914163049"/>
    <s v="44.01 per 1000 0-1 yr olds"/>
    <n v="44.01"/>
  </r>
  <r>
    <s v="E06000026_Modelled prevalence of children aged 0-1 in households where parent suffering alcohol/drug dependency_Number"/>
    <s v="E06000026"/>
    <x v="95"/>
    <s v="Single time point"/>
    <n v="2018"/>
    <s v="Children in households suffering from drug/alcohol problems"/>
    <x v="6"/>
    <s v="Number"/>
    <n v="141.35986942386569"/>
    <n v="2827"/>
    <n v="50.003491129772087"/>
    <s v="50 per 1000 0-1 yr olds"/>
    <n v="50"/>
  </r>
  <r>
    <s v="E06000029_Modelled prevalence of children aged 0-1 in households where parent suffering alcohol/drug dependency_Number"/>
    <s v="E06000029"/>
    <x v="96"/>
    <s v="Single time point"/>
    <n v="2018"/>
    <s v="Children in households suffering from drug/alcohol problems"/>
    <x v="6"/>
    <s v="Number"/>
    <n v="56.774482623798065"/>
    <n v="1529"/>
    <n v="37.131774116283886"/>
    <s v="37.13 per 1000 0-1 yr olds"/>
    <n v="37.130000000000003"/>
  </r>
  <r>
    <s v="E06000044_Modelled prevalence of children aged 0-1 in households where parent suffering alcohol/drug dependency_Number"/>
    <s v="E06000044"/>
    <x v="97"/>
    <s v="Single time point"/>
    <n v="2018"/>
    <s v="Children in households suffering from drug/alcohol problems"/>
    <x v="6"/>
    <s v="Number"/>
    <n v="123.16086051198755"/>
    <n v="2406"/>
    <n v="51.189052581873462"/>
    <s v="51.19 per 1000 0-1 yr olds"/>
    <n v="51.19"/>
  </r>
  <r>
    <s v="E06000038_Modelled prevalence of children aged 0-1 in households where parent suffering alcohol/drug dependency_Number"/>
    <s v="E06000038"/>
    <x v="98"/>
    <s v="Single time point"/>
    <n v="2018"/>
    <s v="Children in households suffering from drug/alcohol problems"/>
    <x v="6"/>
    <s v="Number"/>
    <n v="100.63531264894519"/>
    <n v="2249"/>
    <n v="44.746693040882697"/>
    <s v="44.75 per 1000 0-1 yr olds"/>
    <n v="44.75"/>
  </r>
  <r>
    <s v="E09000026_Modelled prevalence of children aged 0-1 in households where parent suffering alcohol/drug dependency_Number"/>
    <s v="E09000026"/>
    <x v="99"/>
    <s v="Single time point"/>
    <n v="2018"/>
    <s v="Children in households suffering from drug/alcohol problems"/>
    <x v="6"/>
    <s v="Number"/>
    <n v="176.82148507376948"/>
    <n v="4605"/>
    <n v="38.397716628397284"/>
    <s v="38.4 per 1000 0-1 yr olds"/>
    <n v="38.4"/>
  </r>
  <r>
    <s v="E06000003_Modelled prevalence of children aged 0-1 in households where parent suffering alcohol/drug dependency_Number"/>
    <s v="E06000003"/>
    <x v="100"/>
    <s v="Single time point"/>
    <n v="2018"/>
    <s v="Children in households suffering from drug/alcohol problems"/>
    <x v="6"/>
    <s v="Number"/>
    <n v="55.660232489553046"/>
    <n v="1381"/>
    <n v="40.304295792580049"/>
    <s v="40.3 per 1000 0-1 yr olds"/>
    <n v="40.299999999999997"/>
  </r>
  <r>
    <s v="E09000027_Modelled prevalence of children aged 0-1 in households where parent suffering alcohol/drug dependency_Number"/>
    <s v="E09000027"/>
    <x v="101"/>
    <s v="Single time point"/>
    <n v="2018"/>
    <s v="Children in households suffering from drug/alcohol problems"/>
    <x v="6"/>
    <s v="Number"/>
    <n v="82.453599454160027"/>
    <n v="2396"/>
    <n v="34.413021475025054"/>
    <s v="34.41 per 1000 0-1 yr olds"/>
    <n v="34.409999999999997"/>
  </r>
  <r>
    <s v="E08000005_Modelled prevalence of children aged 0-1 in households where parent suffering alcohol/drug dependency_Number"/>
    <s v="E08000005"/>
    <x v="102"/>
    <s v="Single time point"/>
    <n v="2018"/>
    <s v="Children in households suffering from drug/alcohol problems"/>
    <x v="6"/>
    <s v="Number"/>
    <n v="141.94309881724962"/>
    <n v="2893"/>
    <n v="49.064327278689809"/>
    <s v="49.06 per 1000 0-1 yr olds"/>
    <n v="49.06"/>
  </r>
  <r>
    <s v="E08000018_Modelled prevalence of children aged 0-1 in households where parent suffering alcohol/drug dependency_Number"/>
    <s v="E08000018"/>
    <x v="103"/>
    <s v="Single time point"/>
    <n v="2018"/>
    <s v="Children in households suffering from drug/alcohol problems"/>
    <x v="6"/>
    <s v="Number"/>
    <n v="142.12359194080096"/>
    <n v="3027"/>
    <n v="46.951962980112647"/>
    <s v="46.95 per 1000 0-1 yr olds"/>
    <n v="46.95"/>
  </r>
  <r>
    <s v="E06000017_Modelled prevalence of children aged 0-1 in households where parent suffering alcohol/drug dependency_Number"/>
    <s v="E06000017"/>
    <x v="104"/>
    <s v="Single time point"/>
    <n v="2018"/>
    <s v="Children in households suffering from drug/alcohol problems"/>
    <x v="6"/>
    <s v="Number"/>
    <n v="14.108898392668616"/>
    <n v="349"/>
    <n v="40.426642958935858"/>
    <s v="40.43 per 1000 0-1 yr olds"/>
    <n v="40.43"/>
  </r>
  <r>
    <s v="E08000006_Modelled prevalence of children aged 0-1 in households where parent suffering alcohol/drug dependency_Number"/>
    <s v="E08000006"/>
    <x v="105"/>
    <s v="Single time point"/>
    <n v="2018"/>
    <s v="Children in households suffering from drug/alcohol problems"/>
    <x v="6"/>
    <s v="Number"/>
    <n v="186.89175085057138"/>
    <n v="3526"/>
    <n v="53.00389984417793"/>
    <s v="53 per 1000 0-1 yr olds"/>
    <n v="53"/>
  </r>
  <r>
    <s v="E08000028_Modelled prevalence of children aged 0-1 in households where parent suffering alcohol/drug dependency_Number"/>
    <s v="E08000028"/>
    <x v="106"/>
    <s v="Single time point"/>
    <n v="2018"/>
    <s v="Children in households suffering from drug/alcohol problems"/>
    <x v="6"/>
    <s v="Number"/>
    <n v="240.91371403142304"/>
    <n v="4579"/>
    <n v="52.612735101861333"/>
    <s v="52.61 per 1000 0-1 yr olds"/>
    <n v="52.61"/>
  </r>
  <r>
    <s v="E08000014_Modelled prevalence of children aged 0-1 in households where parent suffering alcohol/drug dependency_Number"/>
    <s v="E08000014"/>
    <x v="107"/>
    <s v="Single time point"/>
    <n v="2018"/>
    <s v="Children in households suffering from drug/alcohol problems"/>
    <x v="6"/>
    <s v="Number"/>
    <n v="113.34709198617001"/>
    <n v="2678"/>
    <n v="42.325277067277824"/>
    <s v="42.33 per 1000 0-1 yr olds"/>
    <n v="42.33"/>
  </r>
  <r>
    <s v="E08000019_Modelled prevalence of children aged 0-1 in households where parent suffering alcohol/drug dependency_Number"/>
    <s v="E08000019"/>
    <x v="108"/>
    <s v="Single time point"/>
    <n v="2018"/>
    <s v="Children in households suffering from drug/alcohol problems"/>
    <x v="6"/>
    <s v="Number"/>
    <n v="359.504243350737"/>
    <n v="6351"/>
    <n v="56.605927153320266"/>
    <s v="56.61 per 1000 0-1 yr olds"/>
    <n v="56.61"/>
  </r>
  <r>
    <s v="E06000051_Modelled prevalence of children aged 0-1 in households where parent suffering alcohol/drug dependency_Number"/>
    <s v="E06000051"/>
    <x v="109"/>
    <s v="Single time point"/>
    <n v="2018"/>
    <s v="Children in households suffering from drug/alcohol problems"/>
    <x v="6"/>
    <s v="Number"/>
    <n v="115.21733353833515"/>
    <n v="2806"/>
    <n v="41.061059707175751"/>
    <s v="41.06 per 1000 0-1 yr olds"/>
    <n v="41.06"/>
  </r>
  <r>
    <s v="E06000039_Modelled prevalence of children aged 0-1 in households where parent suffering alcohol/drug dependency_Number"/>
    <s v="E06000039"/>
    <x v="110"/>
    <s v="Single time point"/>
    <n v="2018"/>
    <s v="Children in households suffering from drug/alcohol problems"/>
    <x v="6"/>
    <s v="Number"/>
    <n v="106.47555593079954"/>
    <n v="2451"/>
    <n v="43.441679286331919"/>
    <s v="43.44 per 1000 0-1 yr olds"/>
    <n v="43.44"/>
  </r>
  <r>
    <s v="E08000029_Modelled prevalence of children aged 0-1 in households where parent suffering alcohol/drug dependency_Number"/>
    <s v="E08000029"/>
    <x v="111"/>
    <s v="Single time point"/>
    <n v="2018"/>
    <s v="Children in households suffering from drug/alcohol problems"/>
    <x v="6"/>
    <s v="Number"/>
    <n v="91.948220148367014"/>
    <n v="2300"/>
    <n v="39.977487021029134"/>
    <s v="39.98 per 1000 0-1 yr olds"/>
    <n v="39.979999999999997"/>
  </r>
  <r>
    <s v="E10000027_Modelled prevalence of children aged 0-1 in households where parent suffering alcohol/drug dependency_Number"/>
    <s v="E10000027"/>
    <x v="112"/>
    <s v="Single time point"/>
    <n v="2018"/>
    <s v="Children in households suffering from drug/alcohol problems"/>
    <x v="6"/>
    <s v="Number"/>
    <n v="234.46889699296042"/>
    <n v="5401"/>
    <n v="43.412126827061734"/>
    <s v="43.41 per 1000 0-1 yr olds"/>
    <n v="43.41"/>
  </r>
  <r>
    <s v="E06000025_Modelled prevalence of children aged 0-1 in households where parent suffering alcohol/drug dependency_Number"/>
    <s v="E06000025"/>
    <x v="113"/>
    <s v="Single time point"/>
    <n v="2018"/>
    <s v="Children in households suffering from drug/alcohol problems"/>
    <x v="6"/>
    <s v="Number"/>
    <n v="124.21366317080624"/>
    <n v="3181"/>
    <n v="39.048620927634779"/>
    <s v="39.05 per 1000 0-1 yr olds"/>
    <n v="39.049999999999997"/>
  </r>
  <r>
    <s v="E08000023_Modelled prevalence of children aged 0-1 in households where parent suffering alcohol/drug dependency_Number"/>
    <s v="E08000023"/>
    <x v="114"/>
    <s v="Single time point"/>
    <n v="2018"/>
    <s v="Children in households suffering from drug/alcohol problems"/>
    <x v="6"/>
    <s v="Number"/>
    <n v="71.738586823464587"/>
    <n v="1609"/>
    <n v="44.585821518623113"/>
    <s v="44.59 per 1000 0-1 yr olds"/>
    <n v="44.59"/>
  </r>
  <r>
    <s v="E06000045_Modelled prevalence of children aged 0-1 in households where parent suffering alcohol/drug dependency_Number"/>
    <s v="E06000045"/>
    <x v="115"/>
    <s v="Single time point"/>
    <n v="2018"/>
    <s v="Children in households suffering from drug/alcohol problems"/>
    <x v="6"/>
    <s v="Number"/>
    <n v="184.28522058357001"/>
    <n v="3058"/>
    <n v="60.263316083574232"/>
    <s v="60.26 per 1000 0-1 yr olds"/>
    <n v="60.26"/>
  </r>
  <r>
    <s v="E06000033_Modelled prevalence of children aged 0-1 in households where parent suffering alcohol/drug dependency_Number"/>
    <s v="E06000033"/>
    <x v="116"/>
    <s v="Single time point"/>
    <n v="2018"/>
    <s v="Children in households suffering from drug/alcohol problems"/>
    <x v="6"/>
    <s v="Number"/>
    <n v="85.44340376059013"/>
    <n v="2203"/>
    <n v="38.785022133722258"/>
    <s v="38.79 per 1000 0-1 yr olds"/>
    <n v="38.79"/>
  </r>
  <r>
    <s v="E09000028_Modelled prevalence of children aged 0-1 in households where parent suffering alcohol/drug dependency_Number"/>
    <s v="E09000028"/>
    <x v="117"/>
    <s v="Single time point"/>
    <n v="2018"/>
    <s v="Children in households suffering from drug/alcohol problems"/>
    <x v="6"/>
    <s v="Number"/>
    <n v="222.40357322480352"/>
    <n v="4154"/>
    <n v="53.539618012711486"/>
    <s v="53.54 per 1000 0-1 yr olds"/>
    <n v="53.54"/>
  </r>
  <r>
    <s v="E08000013_Modelled prevalence of children aged 0-1 in households where parent suffering alcohol/drug dependency_Number"/>
    <s v="E08000013"/>
    <x v="118"/>
    <s v="Single time point"/>
    <n v="2018"/>
    <s v="Children in households suffering from drug/alcohol problems"/>
    <x v="6"/>
    <s v="Number"/>
    <n v="83.121660159124005"/>
    <n v="1985"/>
    <n v="41.874891767820657"/>
    <s v="41.87 per 1000 0-1 yr olds"/>
    <n v="41.87"/>
  </r>
  <r>
    <s v="E10000028_Modelled prevalence of children aged 0-1 in households where parent suffering alcohol/drug dependency_Number"/>
    <s v="E10000028"/>
    <x v="119"/>
    <s v="Single time point"/>
    <n v="2018"/>
    <s v="Children in households suffering from drug/alcohol problems"/>
    <x v="6"/>
    <s v="Number"/>
    <n v="355.60070103870055"/>
    <n v="8423"/>
    <n v="42.217820377383418"/>
    <s v="42.22 per 1000 0-1 yr olds"/>
    <n v="42.22"/>
  </r>
  <r>
    <s v="E08000007_Modelled prevalence of children aged 0-1 in households where parent suffering alcohol/drug dependency_Number"/>
    <s v="E08000007"/>
    <x v="120"/>
    <s v="Single time point"/>
    <n v="2018"/>
    <s v="Children in households suffering from drug/alcohol problems"/>
    <x v="6"/>
    <s v="Number"/>
    <n v="130.15527009724826"/>
    <n v="3338"/>
    <n v="38.991992240038421"/>
    <s v="38.99 per 1000 0-1 yr olds"/>
    <n v="38.99"/>
  </r>
  <r>
    <s v="E06000004_Modelled prevalence of children aged 0-1 in households where parent suffering alcohol/drug dependency_Number"/>
    <s v="E06000004"/>
    <x v="121"/>
    <s v="Single time point"/>
    <n v="2018"/>
    <s v="Children in households suffering from drug/alcohol problems"/>
    <x v="6"/>
    <s v="Number"/>
    <n v="87.231132565186002"/>
    <n v="2126"/>
    <n v="41.030636201874877"/>
    <s v="41.03 per 1000 0-1 yr olds"/>
    <n v="41.03"/>
  </r>
  <r>
    <s v="E06000021_Modelled prevalence of children aged 0-1 in households where parent suffering alcohol/drug dependency_Number"/>
    <s v="E06000021"/>
    <x v="122"/>
    <s v="Single time point"/>
    <n v="2018"/>
    <s v="Children in households suffering from drug/alcohol problems"/>
    <x v="6"/>
    <s v="Number"/>
    <n v="157.85670202112235"/>
    <n v="3239"/>
    <n v="48.73624637885839"/>
    <s v="48.74 per 1000 0-1 yr olds"/>
    <n v="48.74"/>
  </r>
  <r>
    <s v="E10000029_Modelled prevalence of children aged 0-1 in households where parent suffering alcohol/drug dependency_Number"/>
    <s v="E10000029"/>
    <x v="123"/>
    <s v="Single time point"/>
    <n v="2018"/>
    <s v="Children in households suffering from drug/alcohol problems"/>
    <x v="6"/>
    <s v="Number"/>
    <n v="326.0023128757195"/>
    <n v="7605"/>
    <n v="42.866839299897364"/>
    <s v="42.87 per 1000 0-1 yr olds"/>
    <n v="42.87"/>
  </r>
  <r>
    <s v="E08000024_Modelled prevalence of children aged 0-1 in households where parent suffering alcohol/drug dependency_Number"/>
    <s v="E08000024"/>
    <x v="124"/>
    <s v="Single time point"/>
    <n v="2018"/>
    <s v="Children in households suffering from drug/alcohol problems"/>
    <x v="6"/>
    <s v="Number"/>
    <n v="141.71014578057665"/>
    <n v="2860"/>
    <n v="49.549002021180648"/>
    <s v="49.55 per 1000 0-1 yr olds"/>
    <n v="49.55"/>
  </r>
  <r>
    <s v="E10000030_Modelled prevalence of children aged 0-1 in households where parent suffering alcohol/drug dependency_Number"/>
    <s v="E10000030"/>
    <x v="125"/>
    <s v="Single time point"/>
    <n v="2018"/>
    <s v="Children in households suffering from drug/alcohol problems"/>
    <x v="6"/>
    <s v="Number"/>
    <n v="483.46639828636"/>
    <n v="12975"/>
    <n v="37.261379444035448"/>
    <s v="37.26 per 1000 0-1 yr olds"/>
    <n v="37.26"/>
  </r>
  <r>
    <s v="E09000029_Modelled prevalence of children aged 0-1 in households where parent suffering alcohol/drug dependency_Number"/>
    <s v="E09000029"/>
    <x v="126"/>
    <s v="Single time point"/>
    <n v="2018"/>
    <s v="Children in households suffering from drug/alcohol problems"/>
    <x v="6"/>
    <s v="Number"/>
    <n v="102.96152038834134"/>
    <n v="2549"/>
    <n v="40.392907174712178"/>
    <s v="40.39 per 1000 0-1 yr olds"/>
    <n v="40.39"/>
  </r>
  <r>
    <s v="E06000030_Modelled prevalence of children aged 0-1 in households where parent suffering alcohol/drug dependency_Number"/>
    <s v="E06000030"/>
    <x v="127"/>
    <s v="Single time point"/>
    <n v="2018"/>
    <s v="Children in households suffering from drug/alcohol problems"/>
    <x v="6"/>
    <s v="Number"/>
    <n v="114.08895823424122"/>
    <n v="2785"/>
    <n v="40.965514626298464"/>
    <s v="40.97 per 1000 0-1 yr olds"/>
    <n v="40.97"/>
  </r>
  <r>
    <s v="E08000008_Modelled prevalence of children aged 0-1 in households where parent suffering alcohol/drug dependency_Number"/>
    <s v="E08000008"/>
    <x v="128"/>
    <s v="Single time point"/>
    <n v="2018"/>
    <s v="Children in households suffering from drug/alcohol problems"/>
    <x v="6"/>
    <s v="Number"/>
    <n v="124.04799360207242"/>
    <n v="2787"/>
    <n v="44.509506136373311"/>
    <s v="44.51 per 1000 0-1 yr olds"/>
    <n v="44.51"/>
  </r>
  <r>
    <s v="E06000020_Modelled prevalence of children aged 0-1 in households where parent suffering alcohol/drug dependency_Number"/>
    <s v="E06000020"/>
    <x v="129"/>
    <s v="Single time point"/>
    <n v="2018"/>
    <s v="Children in households suffering from drug/alcohol problems"/>
    <x v="6"/>
    <s v="Number"/>
    <n v="91.12563155019707"/>
    <n v="2075"/>
    <n v="43.91596701214317"/>
    <s v="43.92 per 1000 0-1 yr olds"/>
    <n v="43.92"/>
  </r>
  <r>
    <s v="E06000034_Modelled prevalence of children aged 0-1 in households where parent suffering alcohol/drug dependency_Number"/>
    <s v="E06000034"/>
    <x v="130"/>
    <s v="Single time point"/>
    <n v="2018"/>
    <s v="Children in households suffering from drug/alcohol problems"/>
    <x v="6"/>
    <s v="Number"/>
    <n v="104.73768193351005"/>
    <n v="2544"/>
    <n v="41.170472458140743"/>
    <s v="41.17 per 1000 0-1 yr olds"/>
    <n v="41.17"/>
  </r>
  <r>
    <s v="E06000027_Modelled prevalence of children aged 0-1 in households where parent suffering alcohol/drug dependency_Number"/>
    <s v="E06000027"/>
    <x v="131"/>
    <s v="Single time point"/>
    <n v="2018"/>
    <s v="Children in households suffering from drug/alcohol problems"/>
    <x v="6"/>
    <s v="Number"/>
    <n v="46.587239135929011"/>
    <n v="1247"/>
    <n v="37.359453998339227"/>
    <s v="37.36 per 1000 0-1 yr olds"/>
    <n v="37.36"/>
  </r>
  <r>
    <s v="E09000030_Modelled prevalence of children aged 0-1 in households where parent suffering alcohol/drug dependency_Number"/>
    <s v="E09000030"/>
    <x v="132"/>
    <s v="Single time point"/>
    <n v="2018"/>
    <s v="Children in households suffering from drug/alcohol problems"/>
    <x v="6"/>
    <s v="Number"/>
    <n v="241.65785269772104"/>
    <n v="4529"/>
    <n v="53.357883130430785"/>
    <s v="53.36 per 1000 0-1 yr olds"/>
    <n v="53.36"/>
  </r>
  <r>
    <s v="E08000009_Modelled prevalence of children aged 0-1 in households where parent suffering alcohol/drug dependency_Number"/>
    <s v="E08000009"/>
    <x v="133"/>
    <s v="Single time point"/>
    <n v="2018"/>
    <s v="Children in households suffering from drug/alcohol problems"/>
    <x v="6"/>
    <s v="Number"/>
    <n v="104.44911195029511"/>
    <n v="2669"/>
    <n v="39.134174578604387"/>
    <s v="39.13 per 1000 0-1 yr olds"/>
    <n v="39.130000000000003"/>
  </r>
  <r>
    <s v="E08000036_Modelled prevalence of children aged 0-1 in households where parent suffering alcohol/drug dependency_Number"/>
    <s v="E08000036"/>
    <x v="134"/>
    <s v="Single time point"/>
    <n v="2018"/>
    <s v="Children in households suffering from drug/alcohol problems"/>
    <x v="6"/>
    <s v="Number"/>
    <n v="180.57379561127414"/>
    <n v="4108"/>
    <n v="43.956620158538009"/>
    <s v="43.96 per 1000 0-1 yr olds"/>
    <n v="43.96"/>
  </r>
  <r>
    <s v="E08000030_Modelled prevalence of children aged 0-1 in households where parent suffering alcohol/drug dependency_Number"/>
    <s v="E08000030"/>
    <x v="135"/>
    <s v="Single time point"/>
    <n v="2018"/>
    <s v="Children in households suffering from drug/alcohol problems"/>
    <x v="6"/>
    <s v="Number"/>
    <n v="189.12965535328931"/>
    <n v="3892"/>
    <n v="48.594464376487494"/>
    <s v="48.59 per 1000 0-1 yr olds"/>
    <n v="48.59"/>
  </r>
  <r>
    <s v="E09000031_Modelled prevalence of children aged 0-1 in households where parent suffering alcohol/drug dependency_Number"/>
    <s v="E09000031"/>
    <x v="136"/>
    <s v="Single time point"/>
    <n v="2018"/>
    <s v="Children in households suffering from drug/alcohol problems"/>
    <x v="6"/>
    <s v="Number"/>
    <n v="200.9022850727047"/>
    <n v="4448"/>
    <n v="45.166880636849079"/>
    <s v="45.17 per 1000 0-1 yr olds"/>
    <n v="45.17"/>
  </r>
  <r>
    <s v="E09000032_Modelled prevalence of children aged 0-1 in households where parent suffering alcohol/drug dependency_Number"/>
    <s v="E09000032"/>
    <x v="137"/>
    <s v="Single time point"/>
    <n v="2018"/>
    <s v="Children in households suffering from drug/alcohol problems"/>
    <x v="6"/>
    <s v="Number"/>
    <n v="180.4850250517062"/>
    <n v="4567"/>
    <n v="39.519383632955162"/>
    <s v="39.52 per 1000 0-1 yr olds"/>
    <n v="39.520000000000003"/>
  </r>
  <r>
    <s v="E06000007_Modelled prevalence of children aged 0-1 in households where parent suffering alcohol/drug dependency_Number"/>
    <s v="E06000007"/>
    <x v="138"/>
    <s v="Single time point"/>
    <n v="2018"/>
    <s v="Children in households suffering from drug/alcohol problems"/>
    <x v="6"/>
    <s v="Number"/>
    <n v="85.195882296973281"/>
    <n v="2229"/>
    <n v="38.221571241351853"/>
    <s v="38.22 per 1000 0-1 yr olds"/>
    <n v="38.22"/>
  </r>
  <r>
    <s v="E10000031_Modelled prevalence of children aged 0-1 in households where parent suffering alcohol/drug dependency_Number"/>
    <s v="E10000031"/>
    <x v="139"/>
    <s v="Single time point"/>
    <n v="2018"/>
    <s v="Children in households suffering from drug/alcohol problems"/>
    <x v="6"/>
    <s v="Number"/>
    <n v="240.87736458695227"/>
    <n v="6079"/>
    <n v="39.624504784825184"/>
    <s v="39.62 per 1000 0-1 yr olds"/>
    <n v="39.619999999999997"/>
  </r>
  <r>
    <s v="E06000037_Modelled prevalence of children aged 0-1 in households where parent suffering alcohol/drug dependency_Number"/>
    <s v="E06000037"/>
    <x v="140"/>
    <s v="Single time point"/>
    <n v="2018"/>
    <s v="Children in households suffering from drug/alcohol problems"/>
    <x v="6"/>
    <s v="Number"/>
    <n v="69.643112659970868"/>
    <n v="1693"/>
    <n v="41.135920059049539"/>
    <s v="41.14 per 1000 0-1 yr olds"/>
    <n v="41.14"/>
  </r>
  <r>
    <s v="E10000032_Modelled prevalence of children aged 0-1 in households where parent suffering alcohol/drug dependency_Number"/>
    <s v="E10000032"/>
    <x v="141"/>
    <s v="Single time point"/>
    <n v="2018"/>
    <s v="Children in households suffering from drug/alcohol problems"/>
    <x v="6"/>
    <s v="Number"/>
    <n v="326.02046507977377"/>
    <n v="8578"/>
    <n v="38.006582546021654"/>
    <s v="38.01 per 1000 0-1 yr olds"/>
    <n v="38.01"/>
  </r>
  <r>
    <s v="E09000033_Modelled prevalence of children aged 0-1 in households where parent suffering alcohol/drug dependency_Number"/>
    <s v="E09000033"/>
    <x v="142"/>
    <s v="Single time point"/>
    <n v="2018"/>
    <s v="Children in households suffering from drug/alcohol problems"/>
    <x v="6"/>
    <s v="Number"/>
    <n v="111.89579024234816"/>
    <n v="2589"/>
    <n v="43.219694956488283"/>
    <s v="43.22 per 1000 0-1 yr olds"/>
    <n v="43.22"/>
  </r>
  <r>
    <s v="E08000010_Modelled prevalence of children aged 0-1 in households where parent suffering alcohol/drug dependency_Number"/>
    <s v="E08000010"/>
    <x v="143"/>
    <s v="Single time point"/>
    <n v="2018"/>
    <s v="Children in households suffering from drug/alcohol problems"/>
    <x v="6"/>
    <s v="Number"/>
    <n v="144.97874987786525"/>
    <n v="3565"/>
    <n v="40.667251017634015"/>
    <s v="40.67 per 1000 0-1 yr olds"/>
    <n v="40.67"/>
  </r>
  <r>
    <s v="E06000054_Modelled prevalence of children aged 0-1 in households where parent suffering alcohol/drug dependency_Number"/>
    <s v="E06000054"/>
    <x v="144"/>
    <s v="Single time point"/>
    <n v="2018"/>
    <s v="Children in households suffering from drug/alcohol problems"/>
    <x v="6"/>
    <s v="Number"/>
    <n v="206.00083203844872"/>
    <n v="5003"/>
    <n v="41.175461131011133"/>
    <s v="41.18 per 1000 0-1 yr olds"/>
    <n v="41.18"/>
  </r>
  <r>
    <s v="E06000040_Modelled prevalence of children aged 0-1 in households where parent suffering alcohol/drug dependency_Number"/>
    <s v="E06000040"/>
    <x v="145"/>
    <s v="Single time point"/>
    <n v="2018"/>
    <s v="Children in households suffering from drug/alcohol problems"/>
    <x v="6"/>
    <s v="Number"/>
    <n v="62.093504889459602"/>
    <n v="1648"/>
    <n v="37.678097627099277"/>
    <s v="37.68 per 1000 0-1 yr olds"/>
    <n v="37.68"/>
  </r>
  <r>
    <s v="E08000015_Modelled prevalence of children aged 0-1 in households where parent suffering alcohol/drug dependency_Number"/>
    <s v="E08000015"/>
    <x v="146"/>
    <s v="Single time point"/>
    <n v="2018"/>
    <s v="Children in households suffering from drug/alcohol problems"/>
    <x v="6"/>
    <s v="Number"/>
    <n v="145.93605773103585"/>
    <n v="3335"/>
    <n v="43.758937850385557"/>
    <s v="43.76 per 1000 0-1 yr olds"/>
    <n v="43.76"/>
  </r>
  <r>
    <s v="E06000041_Modelled prevalence of children aged 0-1 in households where parent suffering alcohol/drug dependency_Number"/>
    <s v="E06000041"/>
    <x v="147"/>
    <s v="Single time point"/>
    <n v="2018"/>
    <s v="Children in households suffering from drug/alcohol problems"/>
    <x v="6"/>
    <s v="Number"/>
    <n v="55.518797840293885"/>
    <n v="1714"/>
    <n v="32.391363967499352"/>
    <s v="32.39 per 1000 0-1 yr olds"/>
    <n v="32.39"/>
  </r>
  <r>
    <s v="E08000031_Modelled prevalence of children aged 0-1 in households where parent suffering alcohol/drug dependency_Number"/>
    <s v="E08000031"/>
    <x v="148"/>
    <s v="Single time point"/>
    <n v="2018"/>
    <s v="Children in households suffering from drug/alcohol problems"/>
    <x v="6"/>
    <s v="Number"/>
    <n v="171.63932252274265"/>
    <n v="3481"/>
    <n v="49.307475588262754"/>
    <s v="49.31 per 1000 0-1 yr olds"/>
    <n v="49.31"/>
  </r>
  <r>
    <s v="E10000034_Modelled prevalence of children aged 0-1 in households where parent suffering alcohol/drug dependency_Number"/>
    <s v="E10000034"/>
    <x v="149"/>
    <s v="Single time point"/>
    <n v="2018"/>
    <s v="Children in households suffering from drug/alcohol problems"/>
    <x v="6"/>
    <s v="Number"/>
    <n v="236.34341551604132"/>
    <n v="5832"/>
    <n v="40.52527700892341"/>
    <s v="40.53 per 1000 0-1 yr olds"/>
    <n v="40.53"/>
  </r>
  <r>
    <s v="E06000014_Modelled prevalence of children aged 0-1 in households where parent suffering alcohol/drug dependency_Number"/>
    <s v="E06000014"/>
    <x v="150"/>
    <s v="Single time point"/>
    <n v="2018"/>
    <s v="Children in households suffering from drug/alcohol problems"/>
    <x v="6"/>
    <s v="Number"/>
    <n v="92.946793180624667"/>
    <n v="1848"/>
    <n v="50.295883755749273"/>
    <s v="50.3 per 1000 0-1 yr olds"/>
    <n v="50.3"/>
  </r>
  <r>
    <s v="NA_Modelled prevalence of children aged 0-1 in households where parent suffering alcohol/drug dependency_Number"/>
    <s v="NA"/>
    <x v="151"/>
    <s v="Single time point"/>
    <n v="2018"/>
    <s v="Children in households suffering from drug/alcohol problems"/>
    <x v="6"/>
    <s v="Number"/>
    <n v="27969.843545856475"/>
    <n v="637834"/>
    <n v="43.851289749145501"/>
    <s v="43.85 per 1000 0-1 yr olds"/>
    <n v="43.85"/>
  </r>
  <r>
    <s v="E09000002_Modelled prevalence of children aged 0-4 in households where parent suffering alcohol/drug dependency_Number"/>
    <s v="E09000002"/>
    <x v="0"/>
    <s v="Single time point"/>
    <n v="2018"/>
    <s v="Children in households suffering from drug/alcohol problems"/>
    <x v="7"/>
    <s v="Number"/>
    <n v="964.6690719741971"/>
    <n v="19519"/>
    <n v="49.422053997346026"/>
    <s v="49.42 per 1000 0-4 yr olds"/>
    <n v="49.42"/>
  </r>
  <r>
    <s v="E09000003_Modelled prevalence of children aged 0-4 in households where parent suffering alcohol/drug dependency_Number"/>
    <s v="E09000003"/>
    <x v="1"/>
    <s v="Single time point"/>
    <n v="2018"/>
    <s v="Children in households suffering from drug/alcohol problems"/>
    <x v="7"/>
    <s v="Number"/>
    <n v="988.02397696807168"/>
    <n v="26512"/>
    <n v="37.267048014788458"/>
    <s v="37.27 per 1000 0-4 yr olds"/>
    <n v="37.270000000000003"/>
  </r>
  <r>
    <s v="E08000016_Modelled prevalence of children aged 0-4 in households where parent suffering alcohol/drug dependency_Number"/>
    <s v="E08000016"/>
    <x v="2"/>
    <s v="Single time point"/>
    <n v="2018"/>
    <s v="Children in households suffering from drug/alcohol problems"/>
    <x v="7"/>
    <s v="Number"/>
    <n v="598.32533707908271"/>
    <n v="14227"/>
    <n v="42.055622202789252"/>
    <s v="42.06 per 1000 0-4 yr olds"/>
    <n v="42.06"/>
  </r>
  <r>
    <s v="E06000022_Modelled prevalence of children aged 0-4 in households where parent suffering alcohol/drug dependency_Number"/>
    <s v="E06000022"/>
    <x v="3"/>
    <s v="Single time point"/>
    <n v="2018"/>
    <s v="Children in households suffering from drug/alcohol problems"/>
    <x v="7"/>
    <s v="Number"/>
    <n v="486.96191581818465"/>
    <n v="9426"/>
    <n v="51.661565437957215"/>
    <s v="51.66 per 1000 0-4 yr olds"/>
    <n v="51.66"/>
  </r>
  <r>
    <s v="E06000055_Modelled prevalence of children aged 0-4 in households where parent suffering alcohol/drug dependency_Number"/>
    <s v="E06000055"/>
    <x v="4"/>
    <s v="Single time point"/>
    <n v="2018"/>
    <s v="Children in households suffering from drug/alcohol problems"/>
    <x v="7"/>
    <s v="Number"/>
    <n v="501.42084618980647"/>
    <n v="11509"/>
    <n v="43.567716238579067"/>
    <s v="43.57 per 1000 0-4 yr olds"/>
    <n v="43.57"/>
  </r>
  <r>
    <s v="E09000004_Modelled prevalence of children aged 0-4 in households where parent suffering alcohol/drug dependency_Number"/>
    <s v="E09000004"/>
    <x v="5"/>
    <s v="Single time point"/>
    <n v="2018"/>
    <s v="Children in households suffering from drug/alcohol problems"/>
    <x v="7"/>
    <s v="Number"/>
    <n v="657.32680836826762"/>
    <n v="15989"/>
    <n v="41.111189465774444"/>
    <s v="41.11 per 1000 0-4 yr olds"/>
    <n v="41.11"/>
  </r>
  <r>
    <s v="E08000025_Modelled prevalence of children aged 0-4 in households where parent suffering alcohol/drug dependency_Number"/>
    <s v="E08000025"/>
    <x v="6"/>
    <s v="Single time point"/>
    <n v="2018"/>
    <s v="Children in households suffering from drug/alcohol problems"/>
    <x v="7"/>
    <s v="Number"/>
    <n v="4360.5033502935012"/>
    <n v="83536"/>
    <n v="52.199092011749435"/>
    <s v="52.2 per 1000 0-4 yr olds"/>
    <n v="52.2"/>
  </r>
  <r>
    <s v="E06000008_Modelled prevalence of children aged 0-4 in households where parent suffering alcohol/drug dependency_Number"/>
    <s v="E06000008"/>
    <x v="7"/>
    <s v="Single time point"/>
    <n v="2018"/>
    <s v="Children in households suffering from drug/alcohol problems"/>
    <x v="7"/>
    <s v="Number"/>
    <n v="519.09342440142564"/>
    <n v="10576"/>
    <n v="49.082207299680945"/>
    <s v="49.08 per 1000 0-4 yr olds"/>
    <n v="49.08"/>
  </r>
  <r>
    <s v="E06000009_Modelled prevalence of children aged 0-4 in households where parent suffering alcohol/drug dependency_Number"/>
    <s v="E06000009"/>
    <x v="8"/>
    <s v="Single time point"/>
    <n v="2018"/>
    <s v="Children in households suffering from drug/alcohol problems"/>
    <x v="7"/>
    <s v="Number"/>
    <n v="532.56095136012084"/>
    <n v="8365"/>
    <n v="63.665385697563764"/>
    <s v="63.67 per 1000 0-4 yr olds"/>
    <n v="63.67"/>
  </r>
  <r>
    <s v="E08000001_Modelled prevalence of children aged 0-4 in households where parent suffering alcohol/drug dependency_Number"/>
    <s v="E08000001"/>
    <x v="9"/>
    <s v="Single time point"/>
    <n v="2018"/>
    <s v="Children in households suffering from drug/alcohol problems"/>
    <x v="7"/>
    <s v="Number"/>
    <n v="892.93290209011116"/>
    <n v="19294"/>
    <n v="46.280341146994459"/>
    <s v="46.28 per 1000 0-4 yr olds"/>
    <n v="46.28"/>
  </r>
  <r>
    <s v="E06000028_Modelled prevalence of children aged 0-4 in households where parent suffering alcohol/drug dependency_Number"/>
    <s v="E06000028"/>
    <x v="10"/>
    <s v="Single time point"/>
    <n v="2018"/>
    <s v="Children in households suffering from drug/alcohol problems"/>
    <x v="7"/>
    <s v="Number"/>
    <n v="447.97770307240359"/>
    <n v="10832"/>
    <n v="41.35687805321303"/>
    <s v="41.36 per 1000 0-4 yr olds"/>
    <n v="41.36"/>
  </r>
  <r>
    <s v="E06000036_Modelled prevalence of children aged 0-4 in households where parent suffering alcohol/drug dependency_Number"/>
    <s v="E06000036"/>
    <x v="11"/>
    <s v="Single time point"/>
    <n v="2018"/>
    <s v="Children in households suffering from drug/alcohol problems"/>
    <x v="7"/>
    <s v="Number"/>
    <n v="303.37053614399179"/>
    <n v="7417"/>
    <n v="40.902054219224993"/>
    <s v="40.9 per 1000 0-4 yr olds"/>
    <n v="40.9"/>
  </r>
  <r>
    <s v="E08000032_Modelled prevalence of children aged 0-4 in households where parent suffering alcohol/drug dependency_Number"/>
    <s v="E08000032"/>
    <x v="12"/>
    <s v="Single time point"/>
    <n v="2018"/>
    <s v="Children in households suffering from drug/alcohol problems"/>
    <x v="7"/>
    <s v="Number"/>
    <n v="1795.3787925035367"/>
    <n v="39705"/>
    <n v="45.217952210138193"/>
    <s v="45.22 per 1000 0-4 yr olds"/>
    <n v="45.22"/>
  </r>
  <r>
    <s v="E09000005_Modelled prevalence of children aged 0-4 in households where parent suffering alcohol/drug dependency_Number"/>
    <s v="E09000005"/>
    <x v="13"/>
    <s v="Single time point"/>
    <n v="2018"/>
    <s v="Children in households suffering from drug/alcohol problems"/>
    <x v="7"/>
    <s v="Number"/>
    <n v="1074.3207458279487"/>
    <n v="24582"/>
    <n v="43.703553243346704"/>
    <s v="43.7 per 1000 0-4 yr olds"/>
    <n v="43.7"/>
  </r>
  <r>
    <s v="E06000043_Modelled prevalence of children aged 0-4 in households where parent suffering alcohol/drug dependency_Number"/>
    <s v="E06000043"/>
    <x v="14"/>
    <s v="Single time point"/>
    <n v="2018"/>
    <s v="Children in households suffering from drug/alcohol problems"/>
    <x v="7"/>
    <s v="Number"/>
    <n v="649.01356985239636"/>
    <n v="13768"/>
    <n v="47.13927729898289"/>
    <s v="47.14 per 1000 0-4 yr olds"/>
    <n v="47.14"/>
  </r>
  <r>
    <s v="E06000023_Modelled prevalence of children aged 0-4 in households where parent suffering alcohol/drug dependency_Number"/>
    <s v="E06000023"/>
    <x v="15"/>
    <s v="Single time point"/>
    <n v="2018"/>
    <s v="Children in households suffering from drug/alcohol problems"/>
    <x v="7"/>
    <s v="Number"/>
    <n v="1559.2273723410024"/>
    <n v="28994"/>
    <n v="53.777587512623384"/>
    <s v="53.78 per 1000 0-4 yr olds"/>
    <n v="53.78"/>
  </r>
  <r>
    <s v="E09000006_Modelled prevalence of children aged 0-4 in households where parent suffering alcohol/drug dependency_Number"/>
    <s v="E09000006"/>
    <x v="16"/>
    <s v="Single time point"/>
    <n v="2018"/>
    <s v="Children in households suffering from drug/alcohol problems"/>
    <x v="7"/>
    <s v="Number"/>
    <n v="769.2109116017981"/>
    <n v="21559"/>
    <n v="35.679340952817761"/>
    <s v="35.68 per 1000 0-4 yr olds"/>
    <n v="35.68"/>
  </r>
  <r>
    <s v="E10000002_Modelled prevalence of children aged 0-4 in households where parent suffering alcohol/drug dependency_Number"/>
    <s v="E10000002"/>
    <x v="17"/>
    <s v="Single time point"/>
    <n v="2018"/>
    <s v="Children in households suffering from drug/alcohol problems"/>
    <x v="7"/>
    <s v="Number"/>
    <n v="1273.0721065210182"/>
    <n v="32404"/>
    <n v="39.287498658221772"/>
    <s v="39.29 per 1000 0-4 yr olds"/>
    <n v="39.29"/>
  </r>
  <r>
    <s v="E08000002_Modelled prevalence of children aged 0-4 in households where parent suffering alcohol/drug dependency_Number"/>
    <s v="E08000002"/>
    <x v="18"/>
    <s v="Single time point"/>
    <n v="2018"/>
    <s v="Children in households suffering from drug/alcohol problems"/>
    <x v="7"/>
    <s v="Number"/>
    <n v="476.31855880557879"/>
    <n v="11819"/>
    <n v="40.301087977458224"/>
    <s v="40.3 per 1000 0-4 yr olds"/>
    <n v="40.299999999999997"/>
  </r>
  <r>
    <s v="E08000033_Modelled prevalence of children aged 0-4 in households where parent suffering alcohol/drug dependency_Number"/>
    <s v="E08000033"/>
    <x v="19"/>
    <s v="Single time point"/>
    <n v="2018"/>
    <s v="Children in households suffering from drug/alcohol problems"/>
    <x v="7"/>
    <s v="Number"/>
    <n v="506.75558847959735"/>
    <n v="12448"/>
    <n v="40.70979984572601"/>
    <s v="40.71 per 1000 0-4 yr olds"/>
    <n v="40.71"/>
  </r>
  <r>
    <s v="E10000003_Modelled prevalence of children aged 0-4 in households where parent suffering alcohol/drug dependency_Number"/>
    <s v="E10000003"/>
    <x v="20"/>
    <s v="Single time point"/>
    <n v="2018"/>
    <s v="Children in households suffering from drug/alcohol problems"/>
    <x v="7"/>
    <s v="Number"/>
    <n v="1661.5832804870079"/>
    <n v="37295"/>
    <n v="44.552440822818284"/>
    <s v="44.55 per 1000 0-4 yr olds"/>
    <n v="44.55"/>
  </r>
  <r>
    <s v="E09000007_Modelled prevalence of children aged 0-4 in households where parent suffering alcohol/drug dependency_Number"/>
    <s v="E09000007"/>
    <x v="21"/>
    <s v="Single time point"/>
    <n v="2018"/>
    <s v="Children in households suffering from drug/alcohol problems"/>
    <x v="7"/>
    <s v="Number"/>
    <n v="639.01208445239786"/>
    <n v="14039"/>
    <n v="45.516923174898345"/>
    <s v="45.52 per 1000 0-4 yr olds"/>
    <n v="45.52"/>
  </r>
  <r>
    <s v="E06000056_Modelled prevalence of children aged 0-4 in households where parent suffering alcohol/drug dependency_Number"/>
    <s v="E06000056"/>
    <x v="22"/>
    <s v="Single time point"/>
    <n v="2018"/>
    <s v="Children in households suffering from drug/alcohol problems"/>
    <x v="7"/>
    <s v="Number"/>
    <n v="697.70544978327791"/>
    <n v="17751"/>
    <n v="39.305134909767219"/>
    <s v="39.31 per 1000 0-4 yr olds"/>
    <n v="39.31"/>
  </r>
  <r>
    <s v="E06000049_Modelled prevalence of children aged 0-4 in households where parent suffering alcohol/drug dependency_Number"/>
    <s v="E06000049"/>
    <x v="23"/>
    <s v="Single time point"/>
    <n v="2018"/>
    <s v="Children in households suffering from drug/alcohol problems"/>
    <x v="7"/>
    <s v="Number"/>
    <n v="704.38443150206922"/>
    <n v="20262"/>
    <n v="34.763815590863153"/>
    <s v="34.76 per 1000 0-4 yr olds"/>
    <n v="34.76"/>
  </r>
  <r>
    <s v="E06000050_Modelled prevalence of children aged 0-4 in households where parent suffering alcohol/drug dependency_Number"/>
    <s v="E06000050"/>
    <x v="24"/>
    <s v="Single time point"/>
    <n v="2018"/>
    <s v="Children in households suffering from drug/alcohol problems"/>
    <x v="7"/>
    <s v="Number"/>
    <n v="745.85970322371884"/>
    <n v="18571"/>
    <n v="40.162603156734633"/>
    <s v="40.16 per 1000 0-4 yr olds"/>
    <n v="40.159999999999997"/>
  </r>
  <r>
    <s v="E09000001_Modelled prevalence of children aged 0-4 in households where parent suffering alcohol/drug dependency_Number"/>
    <s v="E09000001"/>
    <x v="25"/>
    <s v="Single time point"/>
    <n v="2018"/>
    <s v="Children in households suffering from drug/alcohol problems"/>
    <x v="7"/>
    <s v="Number"/>
    <n v="20.132395402827964"/>
    <n v="435"/>
    <n v="46.281368742133246"/>
    <s v="46.28 per 1000 0-4 yr olds"/>
    <n v="46.28"/>
  </r>
  <r>
    <s v="E06000052_Modelled prevalence of children aged 0-4 in households where parent suffering alcohol/drug dependency_Number"/>
    <s v="E06000052"/>
    <x v="26"/>
    <s v="Single time point"/>
    <n v="2018"/>
    <s v="Children in households suffering from drug/alcohol problems"/>
    <x v="7"/>
    <s v="Number"/>
    <n v="1155.5580960780537"/>
    <n v="28270"/>
    <n v="40.875772765406921"/>
    <s v="40.88 per 1000 0-4 yr olds"/>
    <n v="40.880000000000003"/>
  </r>
  <r>
    <s v="E08000026_Modelled prevalence of children aged 0-4 in households where parent suffering alcohol/drug dependency_Number"/>
    <s v="E08000026"/>
    <x v="27"/>
    <s v="Single time point"/>
    <n v="2018"/>
    <s v="Children in households suffering from drug/alcohol problems"/>
    <x v="7"/>
    <s v="Number"/>
    <n v="1236.6253175367224"/>
    <n v="23068"/>
    <n v="53.607825452432905"/>
    <s v="53.61 per 1000 0-4 yr olds"/>
    <n v="53.61"/>
  </r>
  <r>
    <s v="E09000008_Modelled prevalence of children aged 0-4 in households where parent suffering alcohol/drug dependency_Number"/>
    <s v="E09000008"/>
    <x v="28"/>
    <s v="Single time point"/>
    <n v="2018"/>
    <s v="Children in households suffering from drug/alcohol problems"/>
    <x v="7"/>
    <s v="Number"/>
    <n v="1173.355320602149"/>
    <n v="27974"/>
    <n v="41.944495624585301"/>
    <s v="41.94 per 1000 0-4 yr olds"/>
    <n v="41.94"/>
  </r>
  <r>
    <s v="E10000006_Modelled prevalence of children aged 0-4 in households where parent suffering alcohol/drug dependency_Number"/>
    <s v="E10000006"/>
    <x v="29"/>
    <s v="Single time point"/>
    <n v="2018"/>
    <s v="Children in households suffering from drug/alcohol problems"/>
    <x v="7"/>
    <s v="Number"/>
    <n v="945.28657098850488"/>
    <n v="24066"/>
    <n v="39.278923418453623"/>
    <s v="39.28 per 1000 0-4 yr olds"/>
    <n v="39.28"/>
  </r>
  <r>
    <s v="E06000005_Modelled prevalence of children aged 0-4 in households where parent suffering alcohol/drug dependency_Number"/>
    <s v="E06000005"/>
    <x v="30"/>
    <s v="Single time point"/>
    <n v="2018"/>
    <s v="Children in households suffering from drug/alcohol problems"/>
    <x v="7"/>
    <s v="Number"/>
    <n v="248.67281528282081"/>
    <n v="5917"/>
    <n v="42.026840507490419"/>
    <s v="42.03 per 1000 0-4 yr olds"/>
    <n v="42.03"/>
  </r>
  <r>
    <s v="E06000015_Modelled prevalence of children aged 0-4 in households where parent suffering alcohol/drug dependency_Number"/>
    <s v="E06000015"/>
    <x v="31"/>
    <s v="Single time point"/>
    <n v="2018"/>
    <s v="Children in households suffering from drug/alcohol problems"/>
    <x v="7"/>
    <s v="Number"/>
    <n v="832.65016131005802"/>
    <n v="16674"/>
    <n v="49.937037382155331"/>
    <s v="49.94 per 1000 0-4 yr olds"/>
    <n v="49.94"/>
  </r>
  <r>
    <s v="E10000007_Modelled prevalence of children aged 0-4 in households where parent suffering alcohol/drug dependency_Number"/>
    <s v="E10000007"/>
    <x v="32"/>
    <s v="Single time point"/>
    <n v="2018"/>
    <s v="Children in households suffering from drug/alcohol problems"/>
    <x v="7"/>
    <s v="Number"/>
    <n v="1627.1997954716419"/>
    <n v="40208"/>
    <n v="40.469553210098532"/>
    <s v="40.47 per 1000 0-4 yr olds"/>
    <n v="40.47"/>
  </r>
  <r>
    <s v="E10000008_Modelled prevalence of children aged 0-4 in households where parent suffering alcohol/drug dependency_Number"/>
    <s v="E10000008"/>
    <x v="33"/>
    <s v="Single time point"/>
    <n v="2018"/>
    <s v="Children in households suffering from drug/alcohol problems"/>
    <x v="7"/>
    <s v="Number"/>
    <n v="1565.546224464329"/>
    <n v="37314"/>
    <n v="41.956001084427534"/>
    <s v="41.96 per 1000 0-4 yr olds"/>
    <n v="41.96"/>
  </r>
  <r>
    <s v="E08000017_Modelled prevalence of children aged 0-4 in households where parent suffering alcohol/drug dependency_Number"/>
    <s v="E08000017"/>
    <x v="34"/>
    <s v="Single time point"/>
    <n v="2018"/>
    <s v="Children in households suffering from drug/alcohol problems"/>
    <x v="7"/>
    <s v="Number"/>
    <n v="834.07559018340226"/>
    <n v="18267"/>
    <n v="45.660239239251233"/>
    <s v="45.66 per 1000 0-4 yr olds"/>
    <n v="45.66"/>
  </r>
  <r>
    <s v="E10000009_Modelled prevalence of children aged 0-4 in households where parent suffering alcohol/drug dependency_Number"/>
    <s v="E10000009"/>
    <x v="35"/>
    <s v="Single time point"/>
    <n v="2018"/>
    <s v="Children in households suffering from drug/alcohol problems"/>
    <x v="7"/>
    <s v="Number"/>
    <n v="730.32623985092982"/>
    <n v="18202"/>
    <n v="40.123406210907035"/>
    <s v="40.12 per 1000 0-4 yr olds"/>
    <n v="40.119999999999997"/>
  </r>
  <r>
    <s v="E08000027_Modelled prevalence of children aged 0-4 in households where parent suffering alcohol/drug dependency_Number"/>
    <s v="E08000027"/>
    <x v="36"/>
    <s v="Single time point"/>
    <n v="2018"/>
    <s v="Children in households suffering from drug/alcohol problems"/>
    <x v="7"/>
    <s v="Number"/>
    <n v="839.56771578611745"/>
    <n v="19102"/>
    <n v="43.951822625176284"/>
    <s v="43.95 per 1000 0-4 yr olds"/>
    <n v="43.95"/>
  </r>
  <r>
    <s v="E06000047_Modelled prevalence of children aged 0-4 in households where parent suffering alcohol/drug dependency_Number"/>
    <s v="E06000047"/>
    <x v="37"/>
    <s v="Single time point"/>
    <n v="2018"/>
    <s v="Children in households suffering from drug/alcohol problems"/>
    <x v="7"/>
    <s v="Number"/>
    <n v="1199.5218900286293"/>
    <n v="27021"/>
    <n v="44.392209393754094"/>
    <s v="44.39 per 1000 0-4 yr olds"/>
    <n v="44.39"/>
  </r>
  <r>
    <s v="E09000009_Modelled prevalence of children aged 0-4 in households where parent suffering alcohol/drug dependency_Number"/>
    <s v="E09000009"/>
    <x v="38"/>
    <s v="Single time point"/>
    <n v="2018"/>
    <s v="Children in households suffering from drug/alcohol problems"/>
    <x v="7"/>
    <s v="Number"/>
    <n v="995.92192858791259"/>
    <n v="24600"/>
    <n v="40.48463124341108"/>
    <s v="40.48 per 1000 0-4 yr olds"/>
    <n v="40.479999999999997"/>
  </r>
  <r>
    <s v="E06000011_Modelled prevalence of children aged 0-4 in households where parent suffering alcohol/drug dependency_Number"/>
    <s v="E06000011"/>
    <x v="39"/>
    <s v="Single time point"/>
    <n v="2018"/>
    <s v="Children in households suffering from drug/alcohol problems"/>
    <x v="7"/>
    <s v="Number"/>
    <n v="557.05872827197641"/>
    <n v="15572"/>
    <n v="35.773100967889569"/>
    <s v="35.77 per 1000 0-4 yr olds"/>
    <n v="35.770000000000003"/>
  </r>
  <r>
    <s v="E10000011_Modelled prevalence of children aged 0-4 in households where parent suffering alcohol/drug dependency_Number"/>
    <s v="E10000011"/>
    <x v="40"/>
    <s v="Single time point"/>
    <n v="2018"/>
    <s v="Children in households suffering from drug/alcohol problems"/>
    <x v="7"/>
    <s v="Number"/>
    <n v="1041.2939386198302"/>
    <n v="27106"/>
    <n v="38.415625271889255"/>
    <s v="38.42 per 1000 0-4 yr olds"/>
    <n v="38.42"/>
  </r>
  <r>
    <s v="E09000010_Modelled prevalence of children aged 0-4 in households where parent suffering alcohol/drug dependency_Number"/>
    <s v="E09000010"/>
    <x v="41"/>
    <s v="Single time point"/>
    <n v="2018"/>
    <s v="Children in households suffering from drug/alcohol problems"/>
    <x v="7"/>
    <s v="Number"/>
    <n v="973.6744492857265"/>
    <n v="24321"/>
    <n v="40.034309826311684"/>
    <s v="40.03 per 1000 0-4 yr olds"/>
    <n v="40.03"/>
  </r>
  <r>
    <s v="E10000012_Modelled prevalence of children aged 0-4 in households where parent suffering alcohol/drug dependency_Number"/>
    <s v="E10000012"/>
    <x v="42"/>
    <s v="Single time point"/>
    <n v="2018"/>
    <s v="Children in households suffering from drug/alcohol problems"/>
    <x v="7"/>
    <s v="Number"/>
    <n v="3600.9057339653391"/>
    <n v="85981"/>
    <n v="41.880249519839722"/>
    <s v="41.88 per 1000 0-4 yr olds"/>
    <n v="41.88"/>
  </r>
  <r>
    <s v="E08000020_Modelled prevalence of children aged 0-4 in households where parent suffering alcohol/drug dependency_Number"/>
    <s v="E08000020"/>
    <x v="43"/>
    <s v="Single time point"/>
    <n v="2018"/>
    <s v="Children in households suffering from drug/alcohol problems"/>
    <x v="7"/>
    <s v="Number"/>
    <n v="494.41038394542187"/>
    <n v="10857"/>
    <n v="45.538397710732418"/>
    <s v="45.54 per 1000 0-4 yr olds"/>
    <n v="45.54"/>
  </r>
  <r>
    <s v="E10000013_Modelled prevalence of children aged 0-4 in households where parent suffering alcohol/drug dependency_Number"/>
    <s v="E10000013"/>
    <x v="44"/>
    <s v="Single time point"/>
    <n v="2018"/>
    <s v="Children in households suffering from drug/alcohol problems"/>
    <x v="7"/>
    <s v="Number"/>
    <n v="1408.2422179630853"/>
    <n v="34617"/>
    <n v="40.680654532833159"/>
    <s v="40.68 per 1000 0-4 yr olds"/>
    <n v="40.68"/>
  </r>
  <r>
    <s v="E09000011_Modelled prevalence of children aged 0-4 in households where parent suffering alcohol/drug dependency_Number"/>
    <s v="E09000011"/>
    <x v="45"/>
    <s v="Single time point"/>
    <n v="2018"/>
    <s v="Children in households suffering from drug/alcohol problems"/>
    <x v="7"/>
    <s v="Number"/>
    <n v="1060.0501471081379"/>
    <n v="21953"/>
    <n v="48.287256735213312"/>
    <s v="48.29 per 1000 0-4 yr olds"/>
    <n v="48.29"/>
  </r>
  <r>
    <s v="E09000012_Modelled prevalence of children aged 0-4 in households where parent suffering alcohol/drug dependency_Number"/>
    <s v="E09000012"/>
    <x v="46"/>
    <s v="Single time point"/>
    <n v="2018"/>
    <s v="Children in households suffering from drug/alcohol problems"/>
    <x v="7"/>
    <s v="Number"/>
    <n v="935.89114769828461"/>
    <n v="20326"/>
    <n v="46.04403954040562"/>
    <s v="46.04 per 1000 0-4 yr olds"/>
    <n v="46.04"/>
  </r>
  <r>
    <s v="E06000006_Modelled prevalence of children aged 0-4 in households where parent suffering alcohol/drug dependency_Number"/>
    <s v="E06000006"/>
    <x v="47"/>
    <s v="Single time point"/>
    <n v="2018"/>
    <s v="Children in households suffering from drug/alcohol problems"/>
    <x v="7"/>
    <s v="Number"/>
    <n v="348.75183949227198"/>
    <n v="7676"/>
    <n v="45.434059339795724"/>
    <s v="45.43 per 1000 0-4 yr olds"/>
    <n v="45.43"/>
  </r>
  <r>
    <s v="E09000013_Modelled prevalence of children aged 0-4 in households where parent suffering alcohol/drug dependency_Number"/>
    <s v="E09000013"/>
    <x v="48"/>
    <s v="Single time point"/>
    <n v="2018"/>
    <s v="Children in households suffering from drug/alcohol problems"/>
    <x v="7"/>
    <s v="Number"/>
    <n v="533.82624664781986"/>
    <n v="11404"/>
    <n v="46.810439025589254"/>
    <s v="46.81 per 1000 0-4 yr olds"/>
    <n v="46.81"/>
  </r>
  <r>
    <s v="E10000014_Modelled prevalence of children aged 0-4 in households where parent suffering alcohol/drug dependency_Number"/>
    <s v="E10000014"/>
    <x v="49"/>
    <s v="Single time point"/>
    <n v="2018"/>
    <s v="Children in households suffering from drug/alcohol problems"/>
    <x v="7"/>
    <s v="Number"/>
    <n v="3109.9046571836211"/>
    <n v="74388"/>
    <n v="41.806536769151222"/>
    <s v="41.81 per 1000 0-4 yr olds"/>
    <n v="41.81"/>
  </r>
  <r>
    <s v="E09000014_Modelled prevalence of children aged 0-4 in households where parent suffering alcohol/drug dependency_Number"/>
    <s v="E09000014"/>
    <x v="50"/>
    <s v="Single time point"/>
    <n v="2018"/>
    <s v="Children in households suffering from drug/alcohol problems"/>
    <x v="7"/>
    <s v="Number"/>
    <n v="831.16347803901647"/>
    <n v="18586"/>
    <n v="44.719868612881548"/>
    <s v="44.72 per 1000 0-4 yr olds"/>
    <n v="44.72"/>
  </r>
  <r>
    <s v="E09000015_Modelled prevalence of children aged 0-4 in households where parent suffering alcohol/drug dependency_Number"/>
    <s v="E09000015"/>
    <x v="51"/>
    <s v="Single time point"/>
    <n v="2018"/>
    <s v="Children in households suffering from drug/alcohol problems"/>
    <x v="7"/>
    <s v="Number"/>
    <n v="649.43781967252141"/>
    <n v="17745"/>
    <n v="36.59835557467013"/>
    <s v="36.6 per 1000 0-4 yr olds"/>
    <n v="36.6"/>
  </r>
  <r>
    <s v="E06000001_Modelled prevalence of children aged 0-4 in households where parent suffering alcohol/drug dependency_Number"/>
    <s v="E06000001"/>
    <x v="52"/>
    <s v="Single time point"/>
    <n v="2018"/>
    <s v="Children in households suffering from drug/alcohol problems"/>
    <x v="7"/>
    <s v="Number"/>
    <n v="232.47385295186888"/>
    <n v="5297"/>
    <n v="43.887833292782496"/>
    <s v="43.89 per 1000 0-4 yr olds"/>
    <n v="43.89"/>
  </r>
  <r>
    <s v="E09000016_Modelled prevalence of children aged 0-4 in households where parent suffering alcohol/drug dependency_Number"/>
    <s v="E09000016"/>
    <x v="53"/>
    <s v="Single time point"/>
    <n v="2018"/>
    <s v="Children in households suffering from drug/alcohol problems"/>
    <x v="7"/>
    <s v="Number"/>
    <n v="729.37436699689215"/>
    <n v="17370"/>
    <n v="41.990464421237313"/>
    <s v="41.99 per 1000 0-4 yr olds"/>
    <n v="41.99"/>
  </r>
  <r>
    <s v="E06000019_Modelled prevalence of children aged 0-4 in households where parent suffering alcohol/drug dependency_Number"/>
    <s v="E06000019"/>
    <x v="54"/>
    <s v="Single time point"/>
    <n v="2018"/>
    <s v="Children in households suffering from drug/alcohol problems"/>
    <x v="7"/>
    <s v="Number"/>
    <n v="367.65524163687905"/>
    <n v="9337"/>
    <n v="39.376163825305667"/>
    <s v="39.38 per 1000 0-4 yr olds"/>
    <n v="39.380000000000003"/>
  </r>
  <r>
    <s v="E10000015_Modelled prevalence of children aged 0-4 in households where parent suffering alcohol/drug dependency_Number"/>
    <s v="E10000015"/>
    <x v="55"/>
    <s v="Single time point"/>
    <n v="2018"/>
    <s v="Children in households suffering from drug/alcohol problems"/>
    <x v="7"/>
    <s v="Number"/>
    <n v="3104.742719630357"/>
    <n v="74764"/>
    <n v="41.527241983178499"/>
    <s v="41.53 per 1000 0-4 yr olds"/>
    <n v="41.53"/>
  </r>
  <r>
    <s v="E09000017_Modelled prevalence of children aged 0-4 in households where parent suffering alcohol/drug dependency_Number"/>
    <s v="E09000017"/>
    <x v="56"/>
    <s v="Single time point"/>
    <n v="2018"/>
    <s v="Children in households suffering from drug/alcohol problems"/>
    <x v="7"/>
    <s v="Number"/>
    <n v="998.35609916371095"/>
    <n v="22489"/>
    <n v="44.393085471284223"/>
    <s v="44.39 per 1000 0-4 yr olds"/>
    <n v="44.39"/>
  </r>
  <r>
    <s v="E09000018_Modelled prevalence of children aged 0-4 in households where parent suffering alcohol/drug dependency_Number"/>
    <s v="E09000018"/>
    <x v="57"/>
    <s v="Single time point"/>
    <n v="2018"/>
    <s v="Children in households suffering from drug/alcohol problems"/>
    <x v="7"/>
    <s v="Number"/>
    <n v="886.8640428932988"/>
    <n v="20363"/>
    <n v="43.552720271732987"/>
    <s v="43.55 per 1000 0-4 yr olds"/>
    <n v="43.55"/>
  </r>
  <r>
    <s v="E06000046_Modelled prevalence of children aged 0-4 in households where parent suffering alcohol/drug dependency_Number"/>
    <s v="E06000046"/>
    <x v="58"/>
    <s v="Single time point"/>
    <n v="2018"/>
    <s v="Children in households suffering from drug/alcohol problems"/>
    <x v="7"/>
    <s v="Number"/>
    <n v="250.04248123176365"/>
    <n v="6462"/>
    <n v="38.694286789192766"/>
    <s v="38.69 per 1000 0-4 yr olds"/>
    <n v="38.69"/>
  </r>
  <r>
    <s v="E09000019_Modelled prevalence of children aged 0-4 in households where parent suffering alcohol/drug dependency_Number"/>
    <s v="E09000019"/>
    <x v="59"/>
    <s v="Single time point"/>
    <n v="2018"/>
    <s v="Children in households suffering from drug/alcohol problems"/>
    <x v="7"/>
    <s v="Number"/>
    <n v="740.52571825198811"/>
    <n v="13127"/>
    <n v="56.412410928010061"/>
    <s v="56.41 per 1000 0-4 yr olds"/>
    <n v="56.41"/>
  </r>
  <r>
    <s v="E09000020_Modelled prevalence of children aged 0-4 in households where parent suffering alcohol/drug dependency_Number"/>
    <s v="E09000020"/>
    <x v="60"/>
    <s v="Single time point"/>
    <n v="2018"/>
    <s v="Children in households suffering from drug/alcohol problems"/>
    <x v="7"/>
    <s v="Number"/>
    <n v="318.1111923989302"/>
    <n v="8223"/>
    <n v="38.685539632607345"/>
    <s v="38.69 per 1000 0-4 yr olds"/>
    <n v="38.69"/>
  </r>
  <r>
    <s v="E10000016_Modelled prevalence of children aged 0-4 in households where parent suffering alcohol/drug dependency_Number"/>
    <s v="E10000016"/>
    <x v="61"/>
    <s v="Single time point"/>
    <n v="2018"/>
    <s v="Children in households suffering from drug/alcohol problems"/>
    <x v="7"/>
    <s v="Number"/>
    <n v="3969.4974932412883"/>
    <n v="91425"/>
    <n v="43.418074850875456"/>
    <s v="43.42 per 1000 0-4 yr olds"/>
    <n v="43.42"/>
  </r>
  <r>
    <s v="E06000010_Modelled prevalence of children aged 0-4 in households where parent suffering alcohol/drug dependency_Number"/>
    <s v="E06000010"/>
    <x v="62"/>
    <s v="Single time point"/>
    <n v="2018"/>
    <s v="Children in households suffering from drug/alcohol problems"/>
    <x v="7"/>
    <s v="Number"/>
    <n v="946.70960916642582"/>
    <n v="17207"/>
    <n v="55.018864948359727"/>
    <s v="55.02 per 1000 0-4 yr olds"/>
    <n v="55.02"/>
  </r>
  <r>
    <s v="E09000021_Modelled prevalence of children aged 0-4 in households where parent suffering alcohol/drug dependency_Number"/>
    <s v="E09000021"/>
    <x v="63"/>
    <s v="Single time point"/>
    <n v="2018"/>
    <s v="Children in households suffering from drug/alcohol problems"/>
    <x v="7"/>
    <s v="Number"/>
    <n v="436.91616177851546"/>
    <n v="11291"/>
    <n v="38.695966856657108"/>
    <s v="38.7 per 1000 0-4 yr olds"/>
    <n v="38.700000000000003"/>
  </r>
  <r>
    <s v="E08000034_Modelled prevalence of children aged 0-4 in households where parent suffering alcohol/drug dependency_Number"/>
    <s v="E08000034"/>
    <x v="64"/>
    <s v="Single time point"/>
    <n v="2018"/>
    <s v="Children in households suffering from drug/alcohol problems"/>
    <x v="7"/>
    <s v="Number"/>
    <n v="1229.9001447570681"/>
    <n v="27446"/>
    <n v="44.811635384284344"/>
    <s v="44.81 per 1000 0-4 yr olds"/>
    <n v="44.81"/>
  </r>
  <r>
    <s v="E08000011_Modelled prevalence of children aged 0-4 in households where parent suffering alcohol/drug dependency_Number"/>
    <s v="E08000011"/>
    <x v="65"/>
    <s v="Single time point"/>
    <n v="2018"/>
    <s v="Children in households suffering from drug/alcohol problems"/>
    <x v="7"/>
    <s v="Number"/>
    <n v="463.76279393446225"/>
    <n v="10076"/>
    <n v="46.026478159434525"/>
    <s v="46.03 per 1000 0-4 yr olds"/>
    <n v="46.03"/>
  </r>
  <r>
    <s v="E09000022_Modelled prevalence of children aged 0-4 in households where parent suffering alcohol/drug dependency_Number"/>
    <s v="E09000022"/>
    <x v="66"/>
    <s v="Single time point"/>
    <n v="2018"/>
    <s v="Children in households suffering from drug/alcohol problems"/>
    <x v="7"/>
    <s v="Number"/>
    <n v="884.86837416997184"/>
    <n v="19213"/>
    <n v="46.055710933741317"/>
    <s v="46.06 per 1000 0-4 yr olds"/>
    <n v="46.06"/>
  </r>
  <r>
    <s v="E10000017_Modelled prevalence of children aged 0-4 in households where parent suffering alcohol/drug dependency_Number"/>
    <s v="E10000017"/>
    <x v="67"/>
    <s v="Single time point"/>
    <n v="2018"/>
    <s v="Children in households suffering from drug/alcohol problems"/>
    <x v="7"/>
    <s v="Number"/>
    <n v="2974.6067884476379"/>
    <n v="67104"/>
    <n v="44.328308125411866"/>
    <s v="44.33 per 1000 0-4 yr olds"/>
    <n v="44.33"/>
  </r>
  <r>
    <s v="E08000035_Modelled prevalence of children aged 0-4 in households where parent suffering alcohol/drug dependency_Number"/>
    <s v="E08000035"/>
    <x v="68"/>
    <s v="Single time point"/>
    <n v="2018"/>
    <s v="Children in households suffering from drug/alcohol problems"/>
    <x v="7"/>
    <s v="Number"/>
    <n v="2799.6970171264616"/>
    <n v="50495"/>
    <n v="55.445034500969633"/>
    <s v="55.45 per 1000 0-4 yr olds"/>
    <n v="55.45"/>
  </r>
  <r>
    <s v="E06000016_Modelled prevalence of children aged 0-4 in households where parent suffering alcohol/drug dependency_Number"/>
    <s v="E06000016"/>
    <x v="69"/>
    <s v="Single time point"/>
    <n v="2018"/>
    <s v="Children in households suffering from drug/alcohol problems"/>
    <x v="7"/>
    <s v="Number"/>
    <n v="1332.8947239070048"/>
    <n v="25049"/>
    <n v="53.211494427202872"/>
    <s v="53.21 per 1000 0-4 yr olds"/>
    <n v="53.21"/>
  </r>
  <r>
    <s v="E10000018_Modelled prevalence of children aged 0-4 in households where parent suffering alcohol/drug dependency_Number"/>
    <s v="E10000018"/>
    <x v="70"/>
    <s v="Single time point"/>
    <n v="2018"/>
    <s v="Children in households suffering from drug/alcohol problems"/>
    <x v="7"/>
    <s v="Number"/>
    <n v="1490.3859314597951"/>
    <n v="36916"/>
    <n v="40.372357012130109"/>
    <s v="40.37 per 1000 0-4 yr olds"/>
    <n v="40.369999999999997"/>
  </r>
  <r>
    <s v="E09000023_Modelled prevalence of children aged 0-4 in households where parent suffering alcohol/drug dependency_Number"/>
    <s v="E09000023"/>
    <x v="71"/>
    <s v="Single time point"/>
    <n v="2018"/>
    <s v="Children in households suffering from drug/alcohol problems"/>
    <x v="7"/>
    <s v="Number"/>
    <n v="1037.9457786165356"/>
    <n v="21814"/>
    <n v="47.581634666568974"/>
    <s v="47.58 per 1000 0-4 yr olds"/>
    <n v="47.58"/>
  </r>
  <r>
    <s v="E10000019_Modelled prevalence of children aged 0-4 in households where parent suffering alcohol/drug dependency_Number"/>
    <s v="E10000019"/>
    <x v="72"/>
    <s v="Single time point"/>
    <n v="2018"/>
    <s v="Children in households suffering from drug/alcohol problems"/>
    <x v="7"/>
    <s v="Number"/>
    <n v="1647.362357351685"/>
    <n v="39873"/>
    <n v="41.315234804295763"/>
    <s v="41.32 per 1000 0-4 yr olds"/>
    <n v="41.32"/>
  </r>
  <r>
    <s v="E08000012_Modelled prevalence of children aged 0-4 in households where parent suffering alcohol/drug dependency_Number"/>
    <s v="E08000012"/>
    <x v="73"/>
    <s v="Single time point"/>
    <n v="2018"/>
    <s v="Children in households suffering from drug/alcohol problems"/>
    <x v="7"/>
    <s v="Number"/>
    <n v="1591.2218988070215"/>
    <n v="29676"/>
    <n v="53.619824060082941"/>
    <s v="53.62 per 1000 0-4 yr olds"/>
    <n v="53.62"/>
  </r>
  <r>
    <s v="E06000032_Modelled prevalence of children aged 0-4 in households where parent suffering alcohol/drug dependency_Number"/>
    <s v="E06000032"/>
    <x v="74"/>
    <s v="Single time point"/>
    <n v="2018"/>
    <s v="Children in households suffering from drug/alcohol problems"/>
    <x v="7"/>
    <s v="Number"/>
    <n v="783.03751938550249"/>
    <n v="17547"/>
    <n v="44.625150702997807"/>
    <s v="44.63 per 1000 0-4 yr olds"/>
    <n v="44.63"/>
  </r>
  <r>
    <s v="E08000003_Modelled prevalence of children aged 0-4 in households where parent suffering alcohol/drug dependency_Number"/>
    <s v="E08000003"/>
    <x v="75"/>
    <s v="Single time point"/>
    <n v="2018"/>
    <s v="Children in households suffering from drug/alcohol problems"/>
    <x v="7"/>
    <s v="Number"/>
    <n v="2239.9060538488166"/>
    <n v="37768"/>
    <n v="59.306980879284488"/>
    <s v="59.31 per 1000 0-4 yr olds"/>
    <n v="59.31"/>
  </r>
  <r>
    <s v="E06000035_Modelled prevalence of children aged 0-4 in households where parent suffering alcohol/drug dependency_Number"/>
    <s v="E06000035"/>
    <x v="76"/>
    <s v="Single time point"/>
    <n v="2018"/>
    <s v="Children in households suffering from drug/alcohol problems"/>
    <x v="7"/>
    <s v="Number"/>
    <n v="782.46638354731328"/>
    <n v="18494"/>
    <n v="42.309202095128867"/>
    <s v="42.31 per 1000 0-4 yr olds"/>
    <n v="42.31"/>
  </r>
  <r>
    <s v="E09000024_Modelled prevalence of children aged 0-4 in households where parent suffering alcohol/drug dependency_Number"/>
    <s v="E09000024"/>
    <x v="77"/>
    <s v="Single time point"/>
    <n v="2018"/>
    <s v="Children in households suffering from drug/alcohol problems"/>
    <x v="7"/>
    <s v="Number"/>
    <n v="533.26747503535273"/>
    <n v="14994"/>
    <n v="35.565391158820375"/>
    <s v="35.57 per 1000 0-4 yr olds"/>
    <n v="35.57"/>
  </r>
  <r>
    <s v="E06000002_Modelled prevalence of children aged 0-4 in households where parent suffering alcohol/drug dependency_Number"/>
    <s v="E06000002"/>
    <x v="78"/>
    <s v="Single time point"/>
    <n v="2018"/>
    <s v="Children in households suffering from drug/alcohol problems"/>
    <x v="7"/>
    <s v="Number"/>
    <n v="520.24726249328296"/>
    <n v="9657"/>
    <n v="53.872554881773112"/>
    <s v="53.87 per 1000 0-4 yr olds"/>
    <n v="53.87"/>
  </r>
  <r>
    <s v="E06000042_Modelled prevalence of children aged 0-4 in households where parent suffering alcohol/drug dependency_Number"/>
    <s v="E06000042"/>
    <x v="79"/>
    <s v="Single time point"/>
    <n v="2018"/>
    <s v="Children in households suffering from drug/alcohol problems"/>
    <x v="7"/>
    <s v="Number"/>
    <n v="693.75274416944205"/>
    <n v="19048"/>
    <n v="36.421290643082848"/>
    <s v="36.42 per 1000 0-4 yr olds"/>
    <n v="36.42"/>
  </r>
  <r>
    <s v="E08000021_Modelled prevalence of children aged 0-4 in households where parent suffering alcohol/drug dependency_Number"/>
    <s v="E08000021"/>
    <x v="80"/>
    <s v="Single time point"/>
    <n v="2018"/>
    <s v="Children in households suffering from drug/alcohol problems"/>
    <x v="7"/>
    <s v="Number"/>
    <n v="1020.372936392561"/>
    <n v="16630"/>
    <n v="61.3573623807914"/>
    <s v="61.36 per 1000 0-4 yr olds"/>
    <n v="61.36"/>
  </r>
  <r>
    <s v="E09000025_Modelled prevalence of children aged 0-4 in households where parent suffering alcohol/drug dependency_Number"/>
    <s v="E09000025"/>
    <x v="81"/>
    <s v="Single time point"/>
    <n v="2018"/>
    <s v="Children in households suffering from drug/alcohol problems"/>
    <x v="7"/>
    <s v="Number"/>
    <n v="1315.3690932111831"/>
    <n v="28254"/>
    <n v="46.555145933714982"/>
    <s v="46.56 per 1000 0-4 yr olds"/>
    <n v="46.56"/>
  </r>
  <r>
    <s v="E10000020_Modelled prevalence of children aged 0-4 in households where parent suffering alcohol/drug dependency_Number"/>
    <s v="E10000020"/>
    <x v="82"/>
    <s v="Single time point"/>
    <n v="2018"/>
    <s v="Children in households suffering from drug/alcohol problems"/>
    <x v="7"/>
    <s v="Number"/>
    <n v="2051.7592159051401"/>
    <n v="46256"/>
    <n v="44.356607054331114"/>
    <s v="44.36 per 1000 0-4 yr olds"/>
    <n v="44.36"/>
  </r>
  <r>
    <s v="E06000012_Modelled prevalence of children aged 0-4 in households where parent suffering alcohol/drug dependency_Number"/>
    <s v="E06000012"/>
    <x v="83"/>
    <s v="Single time point"/>
    <n v="2018"/>
    <s v="Children in households suffering from drug/alcohol problems"/>
    <x v="7"/>
    <s v="Number"/>
    <n v="407.35673695387328"/>
    <n v="9516"/>
    <n v="42.807559579011489"/>
    <s v="42.81 per 1000 0-4 yr olds"/>
    <n v="42.81"/>
  </r>
  <r>
    <s v="E06000013_Modelled prevalence of children aged 0-4 in households where parent suffering alcohol/drug dependency_Number"/>
    <s v="E06000013"/>
    <x v="84"/>
    <s v="Single time point"/>
    <n v="2018"/>
    <s v="Children in households suffering from drug/alcohol problems"/>
    <x v="7"/>
    <s v="Number"/>
    <n v="378.60317446471885"/>
    <n v="9204"/>
    <n v="41.134634339930336"/>
    <s v="41.13 per 1000 0-4 yr olds"/>
    <n v="41.13"/>
  </r>
  <r>
    <s v="E06000024_Modelled prevalence of children aged 0-4 in households where parent suffering alcohol/drug dependency_Number"/>
    <s v="E06000024"/>
    <x v="85"/>
    <s v="Single time point"/>
    <n v="2018"/>
    <s v="Children in households suffering from drug/alcohol problems"/>
    <x v="7"/>
    <s v="Number"/>
    <n v="393.36866808201989"/>
    <n v="11491"/>
    <n v="34.232761994780255"/>
    <s v="34.23 per 1000 0-4 yr olds"/>
    <n v="34.229999999999997"/>
  </r>
  <r>
    <s v="E08000022_Modelled prevalence of children aged 0-4 in households where parent suffering alcohol/drug dependency_Number"/>
    <s v="E08000022"/>
    <x v="86"/>
    <s v="Single time point"/>
    <n v="2018"/>
    <s v="Children in households suffering from drug/alcohol problems"/>
    <x v="7"/>
    <s v="Number"/>
    <n v="439.23006397483107"/>
    <n v="11471"/>
    <n v="38.290477201188303"/>
    <s v="38.29 per 1000 0-4 yr olds"/>
    <n v="38.29"/>
  </r>
  <r>
    <s v="E10000023_Modelled prevalence of children aged 0-4 in households where parent suffering alcohol/drug dependency_Number"/>
    <s v="E10000023"/>
    <x v="87"/>
    <s v="Single time point"/>
    <n v="2018"/>
    <s v="Children in households suffering from drug/alcohol problems"/>
    <x v="7"/>
    <s v="Number"/>
    <n v="1160.7074638532192"/>
    <n v="29706"/>
    <n v="39.073165820144723"/>
    <s v="39.07 per 1000 0-4 yr olds"/>
    <n v="39.07"/>
  </r>
  <r>
    <s v="E10000021_Modelled prevalence of children aged 0-4 in households where parent suffering alcohol/drug dependency_Number"/>
    <s v="E10000021"/>
    <x v="88"/>
    <s v="Single time point"/>
    <n v="2018"/>
    <s v="Children in households suffering from drug/alcohol problems"/>
    <x v="7"/>
    <s v="Number"/>
    <n v="1967.5367184906856"/>
    <n v="47337"/>
    <n v="41.564457369302779"/>
    <s v="41.56 per 1000 0-4 yr olds"/>
    <n v="41.56"/>
  </r>
  <r>
    <s v="E06000048_Modelled prevalence of children aged 0-4 in households where parent suffering alcohol/drug dependency_Number"/>
    <s v="E06000048"/>
    <x v="89"/>
    <s v="Single time point"/>
    <n v="2018"/>
    <s v="Children in households suffering from drug/alcohol problems"/>
    <x v="7"/>
    <s v="Number"/>
    <n v="580.18441908745194"/>
    <n v="14910"/>
    <n v="38.91243588782374"/>
    <s v="38.91 per 1000 0-4 yr olds"/>
    <n v="38.909999999999997"/>
  </r>
  <r>
    <s v="E06000018_Modelled prevalence of children aged 0-4 in households where parent suffering alcohol/drug dependency_Number"/>
    <s v="E06000018"/>
    <x v="90"/>
    <s v="Single time point"/>
    <n v="2018"/>
    <s v="Children in households suffering from drug/alcohol problems"/>
    <x v="7"/>
    <s v="Number"/>
    <n v="1232.5997853770389"/>
    <n v="20755"/>
    <n v="59.38808891240852"/>
    <s v="59.39 per 1000 0-4 yr olds"/>
    <n v="59.39"/>
  </r>
  <r>
    <s v="E10000024_Modelled prevalence of children aged 0-4 in households where parent suffering alcohol/drug dependency_Number"/>
    <s v="E10000024"/>
    <x v="91"/>
    <s v="Single time point"/>
    <n v="2018"/>
    <s v="Children in households suffering from drug/alcohol problems"/>
    <x v="7"/>
    <s v="Number"/>
    <n v="1774.7512918486018"/>
    <n v="44888"/>
    <n v="39.537321597054934"/>
    <s v="39.54 per 1000 0-4 yr olds"/>
    <n v="39.54"/>
  </r>
  <r>
    <s v="E08000004_Modelled prevalence of children aged 0-4 in households where parent suffering alcohol/drug dependency_Number"/>
    <s v="E08000004"/>
    <x v="92"/>
    <s v="Single time point"/>
    <n v="2018"/>
    <s v="Children in households suffering from drug/alcohol problems"/>
    <x v="7"/>
    <s v="Number"/>
    <n v="770.51113140380801"/>
    <n v="16792"/>
    <n v="45.885608111232017"/>
    <s v="45.89 per 1000 0-4 yr olds"/>
    <n v="45.89"/>
  </r>
  <r>
    <s v="E10000025_Modelled prevalence of children aged 0-4 in households where parent suffering alcohol/drug dependency_Number"/>
    <s v="E10000025"/>
    <x v="93"/>
    <s v="Single time point"/>
    <n v="2018"/>
    <s v="Children in households suffering from drug/alcohol problems"/>
    <x v="7"/>
    <s v="Number"/>
    <n v="1844.0373715003052"/>
    <n v="39398"/>
    <n v="46.80535487842797"/>
    <s v="46.81 per 1000 0-4 yr olds"/>
    <n v="46.81"/>
  </r>
  <r>
    <s v="E06000031_Modelled prevalence of children aged 0-4 in households where parent suffering alcohol/drug dependency_Number"/>
    <s v="E06000031"/>
    <x v="94"/>
    <s v="Single time point"/>
    <n v="2018"/>
    <s v="Children in households suffering from drug/alcohol problems"/>
    <x v="7"/>
    <s v="Number"/>
    <n v="701.04792314053145"/>
    <n v="15931"/>
    <n v="44.005267914163042"/>
    <s v="44.01 per 1000 0-4 yr olds"/>
    <n v="44.01"/>
  </r>
  <r>
    <s v="E06000026_Modelled prevalence of children aged 0-4 in households where parent suffering alcohol/drug dependency_Number"/>
    <s v="E06000026"/>
    <x v="95"/>
    <s v="Single time point"/>
    <n v="2018"/>
    <s v="Children in households suffering from drug/alcohol problems"/>
    <x v="7"/>
    <s v="Number"/>
    <n v="748.50225872155829"/>
    <n v="14969"/>
    <n v="50.00349112977208"/>
    <s v="50 per 1000 0-4 yr olds"/>
    <n v="50"/>
  </r>
  <r>
    <s v="E06000029_Modelled prevalence of children aged 0-4 in households where parent suffering alcohol/drug dependency_Number"/>
    <s v="E06000029"/>
    <x v="96"/>
    <s v="Single time point"/>
    <n v="2018"/>
    <s v="Children in households suffering from drug/alcohol problems"/>
    <x v="7"/>
    <s v="Number"/>
    <n v="301.06442453482975"/>
    <n v="8108"/>
    <n v="37.131774116283886"/>
    <s v="37.13 per 1000 0-4 yr olds"/>
    <n v="37.130000000000003"/>
  </r>
  <r>
    <s v="E06000044_Modelled prevalence of children aged 0-4 in households where parent suffering alcohol/drug dependency_Number"/>
    <s v="E06000044"/>
    <x v="97"/>
    <s v="Single time point"/>
    <n v="2018"/>
    <s v="Children in households suffering from drug/alcohol problems"/>
    <x v="7"/>
    <s v="Number"/>
    <n v="651.89258463015858"/>
    <n v="12735"/>
    <n v="51.189052581873462"/>
    <s v="51.19 per 1000 0-4 yr olds"/>
    <n v="51.19"/>
  </r>
  <r>
    <s v="E06000038_Modelled prevalence of children aged 0-4 in households where parent suffering alcohol/drug dependency_Number"/>
    <s v="E06000038"/>
    <x v="98"/>
    <s v="Single time point"/>
    <n v="2018"/>
    <s v="Children in households suffering from drug/alcohol problems"/>
    <x v="7"/>
    <s v="Number"/>
    <n v="520.49353345154759"/>
    <n v="11632"/>
    <n v="44.746693040882704"/>
    <s v="44.75 per 1000 0-4 yr olds"/>
    <n v="44.75"/>
  </r>
  <r>
    <s v="E09000026_Modelled prevalence of children aged 0-4 in households where parent suffering alcohol/drug dependency_Number"/>
    <s v="E09000026"/>
    <x v="99"/>
    <s v="Single time point"/>
    <n v="2018"/>
    <s v="Children in households suffering from drug/alcohol problems"/>
    <x v="7"/>
    <s v="Number"/>
    <n v="873.3176669962678"/>
    <n v="22744"/>
    <n v="38.397716628397284"/>
    <s v="38.4 per 1000 0-4 yr olds"/>
    <n v="38.4"/>
  </r>
  <r>
    <s v="E06000003_Modelled prevalence of children aged 0-4 in households where parent suffering alcohol/drug dependency_Number"/>
    <s v="E06000003"/>
    <x v="100"/>
    <s v="Single time point"/>
    <n v="2018"/>
    <s v="Children in households suffering from drug/alcohol problems"/>
    <x v="7"/>
    <s v="Number"/>
    <n v="296.15596548387822"/>
    <n v="7348"/>
    <n v="40.304295792580056"/>
    <s v="40.3 per 1000 0-4 yr olds"/>
    <n v="40.299999999999997"/>
  </r>
  <r>
    <s v="E09000027_Modelled prevalence of children aged 0-4 in households where parent suffering alcohol/drug dependency_Number"/>
    <s v="E09000027"/>
    <x v="101"/>
    <s v="Single time point"/>
    <n v="2018"/>
    <s v="Children in households suffering from drug/alcohol problems"/>
    <x v="7"/>
    <s v="Number"/>
    <n v="434.4299831007163"/>
    <n v="12624"/>
    <n v="34.413021475025054"/>
    <s v="34.41 per 1000 0-4 yr olds"/>
    <n v="34.409999999999997"/>
  </r>
  <r>
    <s v="E08000005_Modelled prevalence of children aged 0-4 in households where parent suffering alcohol/drug dependency_Number"/>
    <s v="E08000005"/>
    <x v="102"/>
    <s v="Single time point"/>
    <n v="2018"/>
    <s v="Children in households suffering from drug/alcohol problems"/>
    <x v="7"/>
    <s v="Number"/>
    <n v="741.9998214356259"/>
    <n v="15123"/>
    <n v="49.064327278689802"/>
    <s v="49.06 per 1000 0-4 yr olds"/>
    <n v="49.06"/>
  </r>
  <r>
    <s v="E08000018_Modelled prevalence of children aged 0-4 in households where parent suffering alcohol/drug dependency_Number"/>
    <s v="E08000018"/>
    <x v="103"/>
    <s v="Single time point"/>
    <n v="2018"/>
    <s v="Children in households suffering from drug/alcohol problems"/>
    <x v="7"/>
    <s v="Number"/>
    <n v="743.34347790114339"/>
    <n v="15832"/>
    <n v="46.951962980112647"/>
    <s v="46.95 per 1000 0-4 yr olds"/>
    <n v="46.95"/>
  </r>
  <r>
    <s v="E06000017_Modelled prevalence of children aged 0-4 in households where parent suffering alcohol/drug dependency_Number"/>
    <s v="E06000017"/>
    <x v="104"/>
    <s v="Single time point"/>
    <n v="2018"/>
    <s v="Children in households suffering from drug/alcohol problems"/>
    <x v="7"/>
    <s v="Number"/>
    <n v="74.99142268882602"/>
    <n v="1855"/>
    <n v="40.426642958935858"/>
    <s v="40.43 per 1000 0-4 yr olds"/>
    <n v="40.43"/>
  </r>
  <r>
    <s v="E08000006_Modelled prevalence of children aged 0-4 in households where parent suffering alcohol/drug dependency_Number"/>
    <s v="E08000006"/>
    <x v="105"/>
    <s v="Single time point"/>
    <n v="2018"/>
    <s v="Children in households suffering from drug/alcohol problems"/>
    <x v="7"/>
    <s v="Number"/>
    <n v="933.61069185535007"/>
    <n v="17614"/>
    <n v="53.00389984417793"/>
    <s v="53 per 1000 0-4 yr olds"/>
    <n v="53"/>
  </r>
  <r>
    <s v="E08000028_Modelled prevalence of children aged 0-4 in households where parent suffering alcohol/drug dependency_Number"/>
    <s v="E08000028"/>
    <x v="106"/>
    <s v="Single time point"/>
    <n v="2018"/>
    <s v="Children in households suffering from drug/alcohol problems"/>
    <x v="7"/>
    <s v="Number"/>
    <n v="1250.7099388414476"/>
    <n v="23772"/>
    <n v="52.612735101861333"/>
    <s v="52.61 per 1000 0-4 yr olds"/>
    <n v="52.61"/>
  </r>
  <r>
    <s v="E08000014_Modelled prevalence of children aged 0-4 in households where parent suffering alcohol/drug dependency_Number"/>
    <s v="E08000014"/>
    <x v="107"/>
    <s v="Single time point"/>
    <n v="2018"/>
    <s v="Children in households suffering from drug/alcohol problems"/>
    <x v="7"/>
    <s v="Number"/>
    <n v="611.21932612855903"/>
    <n v="14441"/>
    <n v="42.325277067277824"/>
    <s v="42.33 per 1000 0-4 yr olds"/>
    <n v="42.33"/>
  </r>
  <r>
    <s v="E08000019_Modelled prevalence of children aged 0-4 in households where parent suffering alcohol/drug dependency_Number"/>
    <s v="E08000019"/>
    <x v="108"/>
    <s v="Single time point"/>
    <n v="2018"/>
    <s v="Children in households suffering from drug/alcohol problems"/>
    <x v="7"/>
    <s v="Number"/>
    <n v="1851.0138179135727"/>
    <n v="32700"/>
    <n v="56.605927153320266"/>
    <s v="56.61 per 1000 0-4 yr olds"/>
    <n v="56.61"/>
  </r>
  <r>
    <s v="E06000051_Modelled prevalence of children aged 0-4 in households where parent suffering alcohol/drug dependency_Number"/>
    <s v="E06000051"/>
    <x v="109"/>
    <s v="Single time point"/>
    <n v="2018"/>
    <s v="Children in households suffering from drug/alcohol problems"/>
    <x v="7"/>
    <s v="Number"/>
    <n v="617.31197163768024"/>
    <n v="15034"/>
    <n v="41.061059707175751"/>
    <s v="41.06 per 1000 0-4 yr olds"/>
    <n v="41.06"/>
  </r>
  <r>
    <s v="E06000039_Modelled prevalence of children aged 0-4 in households where parent suffering alcohol/drug dependency_Number"/>
    <s v="E06000039"/>
    <x v="110"/>
    <s v="Single time point"/>
    <n v="2018"/>
    <s v="Children in households suffering from drug/alcohol problems"/>
    <x v="7"/>
    <s v="Number"/>
    <n v="557.22642020577962"/>
    <n v="12827"/>
    <n v="43.441679286331926"/>
    <s v="43.44 per 1000 0-4 yr olds"/>
    <n v="43.44"/>
  </r>
  <r>
    <s v="E08000029_Modelled prevalence of children aged 0-4 in households where parent suffering alcohol/drug dependency_Number"/>
    <s v="E08000029"/>
    <x v="111"/>
    <s v="Single time point"/>
    <n v="2018"/>
    <s v="Children in households suffering from drug/alcohol problems"/>
    <x v="7"/>
    <s v="Number"/>
    <n v="495.44099665161411"/>
    <n v="12393"/>
    <n v="39.977487021029134"/>
    <s v="39.98 per 1000 0-4 yr olds"/>
    <n v="39.979999999999997"/>
  </r>
  <r>
    <s v="E10000027_Modelled prevalence of children aged 0-4 in households where parent suffering alcohol/drug dependency_Number"/>
    <s v="E10000027"/>
    <x v="112"/>
    <s v="Single time point"/>
    <n v="2018"/>
    <s v="Children in households suffering from drug/alcohol problems"/>
    <x v="7"/>
    <s v="Number"/>
    <n v="1259.1253264920988"/>
    <n v="29004"/>
    <n v="43.412126827061741"/>
    <s v="43.41 per 1000 0-4 yr olds"/>
    <n v="43.41"/>
  </r>
  <r>
    <s v="E06000025_Modelled prevalence of children aged 0-4 in households where parent suffering alcohol/drug dependency_Number"/>
    <s v="E06000025"/>
    <x v="113"/>
    <s v="Single time point"/>
    <n v="2018"/>
    <s v="Children in households suffering from drug/alcohol problems"/>
    <x v="7"/>
    <s v="Number"/>
    <n v="637.46873664363784"/>
    <n v="16325"/>
    <n v="39.048620927634779"/>
    <s v="39.05 per 1000 0-4 yr olds"/>
    <n v="39.049999999999997"/>
  </r>
  <r>
    <s v="E08000023_Modelled prevalence of children aged 0-4 in households where parent suffering alcohol/drug dependency_Number"/>
    <s v="E08000023"/>
    <x v="114"/>
    <s v="Single time point"/>
    <n v="2018"/>
    <s v="Children in households suffering from drug/alcohol problems"/>
    <x v="7"/>
    <s v="Number"/>
    <n v="372.69288207417054"/>
    <n v="8359"/>
    <n v="44.585821518623106"/>
    <s v="44.59 per 1000 0-4 yr olds"/>
    <n v="44.59"/>
  </r>
  <r>
    <s v="E06000045_Modelled prevalence of children aged 0-4 in households where parent suffering alcohol/drug dependency_Number"/>
    <s v="E06000045"/>
    <x v="115"/>
    <s v="Single time point"/>
    <n v="2018"/>
    <s v="Children in households suffering from drug/alcohol problems"/>
    <x v="7"/>
    <s v="Number"/>
    <n v="950.11144137363135"/>
    <n v="15766"/>
    <n v="60.263316083574232"/>
    <s v="60.26 per 1000 0-4 yr olds"/>
    <n v="60.26"/>
  </r>
  <r>
    <s v="E06000033_Modelled prevalence of children aged 0-4 in households where parent suffering alcohol/drug dependency_Number"/>
    <s v="E06000033"/>
    <x v="116"/>
    <s v="Single time point"/>
    <n v="2018"/>
    <s v="Children in households suffering from drug/alcohol problems"/>
    <x v="7"/>
    <s v="Number"/>
    <n v="438.42589019959649"/>
    <n v="11304"/>
    <n v="38.785022133722265"/>
    <s v="38.79 per 1000 0-4 yr olds"/>
    <n v="38.79"/>
  </r>
  <r>
    <s v="E09000028_Modelled prevalence of children aged 0-4 in households where parent suffering alcohol/drug dependency_Number"/>
    <s v="E09000028"/>
    <x v="117"/>
    <s v="Single time point"/>
    <n v="2018"/>
    <s v="Children in households suffering from drug/alcohol problems"/>
    <x v="7"/>
    <s v="Number"/>
    <n v="1097.5621692605855"/>
    <n v="20500"/>
    <n v="53.539618012711486"/>
    <s v="53.54 per 1000 0-4 yr olds"/>
    <n v="53.54"/>
  </r>
  <r>
    <s v="E08000013_Modelled prevalence of children aged 0-4 in households where parent suffering alcohol/drug dependency_Number"/>
    <s v="E08000013"/>
    <x v="118"/>
    <s v="Single time point"/>
    <n v="2018"/>
    <s v="Children in households suffering from drug/alcohol problems"/>
    <x v="7"/>
    <s v="Number"/>
    <n v="430.55763715673203"/>
    <n v="10282"/>
    <n v="41.874891767820657"/>
    <s v="41.87 per 1000 0-4 yr olds"/>
    <n v="41.87"/>
  </r>
  <r>
    <s v="E10000028_Modelled prevalence of children aged 0-4 in households where parent suffering alcohol/drug dependency_Number"/>
    <s v="E10000028"/>
    <x v="119"/>
    <s v="Single time point"/>
    <n v="2018"/>
    <s v="Children in households suffering from drug/alcohol problems"/>
    <x v="7"/>
    <s v="Number"/>
    <n v="1874.0068287316726"/>
    <n v="44389"/>
    <n v="42.217820377383418"/>
    <s v="42.22 per 1000 0-4 yr olds"/>
    <n v="42.22"/>
  </r>
  <r>
    <s v="E08000007_Modelled prevalence of children aged 0-4 in households where parent suffering alcohol/drug dependency_Number"/>
    <s v="E08000007"/>
    <x v="120"/>
    <s v="Single time point"/>
    <n v="2018"/>
    <s v="Children in households suffering from drug/alcohol problems"/>
    <x v="7"/>
    <s v="Number"/>
    <n v="687.46781518411751"/>
    <n v="17631"/>
    <n v="38.991992240038428"/>
    <s v="38.99 per 1000 0-4 yr olds"/>
    <n v="38.99"/>
  </r>
  <r>
    <s v="E06000004_Modelled prevalence of children aged 0-4 in households where parent suffering alcohol/drug dependency_Number"/>
    <s v="E06000004"/>
    <x v="121"/>
    <s v="Single time point"/>
    <n v="2018"/>
    <s v="Children in households suffering from drug/alcohol problems"/>
    <x v="7"/>
    <s v="Number"/>
    <n v="477.9248504794387"/>
    <n v="11648"/>
    <n v="41.030636201874884"/>
    <s v="41.03 per 1000 0-4 yr olds"/>
    <n v="41.03"/>
  </r>
  <r>
    <s v="E06000021_Modelled prevalence of children aged 0-4 in households where parent suffering alcohol/drug dependency_Number"/>
    <s v="E06000021"/>
    <x v="122"/>
    <s v="Single time point"/>
    <n v="2018"/>
    <s v="Children in households suffering from drug/alcohol problems"/>
    <x v="7"/>
    <s v="Number"/>
    <n v="835.09558170173852"/>
    <n v="17135"/>
    <n v="48.73624637885839"/>
    <s v="48.74 per 1000 0-4 yr olds"/>
    <n v="48.74"/>
  </r>
  <r>
    <s v="E10000029_Modelled prevalence of children aged 0-4 in households where parent suffering alcohol/drug dependency_Number"/>
    <s v="E10000029"/>
    <x v="123"/>
    <s v="Single time point"/>
    <n v="2018"/>
    <s v="Children in households suffering from drug/alcohol problems"/>
    <x v="7"/>
    <s v="Number"/>
    <n v="1741.4224797190307"/>
    <n v="40624"/>
    <n v="42.866839299897364"/>
    <s v="42.87 per 1000 0-4 yr olds"/>
    <n v="42.87"/>
  </r>
  <r>
    <s v="E08000024_Modelled prevalence of children aged 0-4 in households where parent suffering alcohol/drug dependency_Number"/>
    <s v="E08000024"/>
    <x v="124"/>
    <s v="Single time point"/>
    <n v="2018"/>
    <s v="Children in households suffering from drug/alcohol problems"/>
    <x v="7"/>
    <s v="Number"/>
    <n v="740.95577622473547"/>
    <n v="14954"/>
    <n v="49.549002021180648"/>
    <s v="49.55 per 1000 0-4 yr olds"/>
    <n v="49.55"/>
  </r>
  <r>
    <s v="E10000030_Modelled prevalence of children aged 0-4 in households where parent suffering alcohol/drug dependency_Number"/>
    <s v="E10000030"/>
    <x v="125"/>
    <s v="Single time point"/>
    <n v="2018"/>
    <s v="Children in households suffering from drug/alcohol problems"/>
    <x v="7"/>
    <s v="Number"/>
    <n v="2611.0539031613403"/>
    <n v="70074"/>
    <n v="37.261379444035448"/>
    <s v="37.26 per 1000 0-4 yr olds"/>
    <n v="37.26"/>
  </r>
  <r>
    <s v="E09000029_Modelled prevalence of children aged 0-4 in households where parent suffering alcohol/drug dependency_Number"/>
    <s v="E09000029"/>
    <x v="126"/>
    <s v="Single time point"/>
    <n v="2018"/>
    <s v="Children in households suffering from drug/alcohol problems"/>
    <x v="7"/>
    <s v="Number"/>
    <n v="555.56404528099131"/>
    <n v="13754"/>
    <n v="40.392907174712178"/>
    <s v="40.39 per 1000 0-4 yr olds"/>
    <n v="40.39"/>
  </r>
  <r>
    <s v="E06000030_Modelled prevalence of children aged 0-4 in households where parent suffering alcohol/drug dependency_Number"/>
    <s v="E06000030"/>
    <x v="127"/>
    <s v="Single time point"/>
    <n v="2018"/>
    <s v="Children in households suffering from drug/alcohol problems"/>
    <x v="7"/>
    <s v="Number"/>
    <n v="593.13968627417546"/>
    <n v="14479"/>
    <n v="40.965514626298464"/>
    <s v="40.97 per 1000 0-4 yr olds"/>
    <n v="40.97"/>
  </r>
  <r>
    <s v="E08000008_Modelled prevalence of children aged 0-4 in households where parent suffering alcohol/drug dependency_Number"/>
    <s v="E08000008"/>
    <x v="128"/>
    <s v="Single time point"/>
    <n v="2018"/>
    <s v="Children in households suffering from drug/alcohol problems"/>
    <x v="7"/>
    <s v="Number"/>
    <n v="645.38783897741303"/>
    <n v="14500"/>
    <n v="44.509506136373311"/>
    <s v="44.51 per 1000 0-4 yr olds"/>
    <n v="44.51"/>
  </r>
  <r>
    <s v="E06000020_Modelled prevalence of children aged 0-4 in households where parent suffering alcohol/drug dependency_Number"/>
    <s v="E06000020"/>
    <x v="129"/>
    <s v="Single time point"/>
    <n v="2018"/>
    <s v="Children in households suffering from drug/alcohol problems"/>
    <x v="7"/>
    <s v="Number"/>
    <n v="484.04178840784198"/>
    <n v="11022"/>
    <n v="43.91596701214317"/>
    <s v="43.92 per 1000 0-4 yr olds"/>
    <n v="43.92"/>
  </r>
  <r>
    <s v="E06000034_Modelled prevalence of children aged 0-4 in households where parent suffering alcohol/drug dependency_Number"/>
    <s v="E06000034"/>
    <x v="130"/>
    <s v="Single time point"/>
    <n v="2018"/>
    <s v="Children in households suffering from drug/alcohol problems"/>
    <x v="7"/>
    <s v="Number"/>
    <n v="543.2443840851671"/>
    <n v="13195"/>
    <n v="41.170472458140743"/>
    <s v="41.17 per 1000 0-4 yr olds"/>
    <n v="41.17"/>
  </r>
  <r>
    <s v="E06000027_Modelled prevalence of children aged 0-4 in households where parent suffering alcohol/drug dependency_Number"/>
    <s v="E06000027"/>
    <x v="131"/>
    <s v="Single time point"/>
    <n v="2018"/>
    <s v="Children in households suffering from drug/alcohol problems"/>
    <x v="7"/>
    <s v="Number"/>
    <n v="258.45270276051076"/>
    <n v="6918"/>
    <n v="37.359453998339227"/>
    <s v="37.36 per 1000 0-4 yr olds"/>
    <n v="37.36"/>
  </r>
  <r>
    <s v="E09000030_Modelled prevalence of children aged 0-4 in households where parent suffering alcohol/drug dependency_Number"/>
    <s v="E09000030"/>
    <x v="132"/>
    <s v="Single time point"/>
    <n v="2018"/>
    <s v="Children in households suffering from drug/alcohol problems"/>
    <x v="7"/>
    <s v="Number"/>
    <n v="1184.9718685606067"/>
    <n v="22208"/>
    <n v="53.357883130430778"/>
    <s v="53.36 per 1000 0-4 yr olds"/>
    <n v="53.36"/>
  </r>
  <r>
    <s v="E08000009_Modelled prevalence of children aged 0-4 in households where parent suffering alcohol/drug dependency_Number"/>
    <s v="E08000009"/>
    <x v="133"/>
    <s v="Single time point"/>
    <n v="2018"/>
    <s v="Children in households suffering from drug/alcohol problems"/>
    <x v="7"/>
    <s v="Number"/>
    <n v="575.31150048006305"/>
    <n v="14701"/>
    <n v="39.13417457860438"/>
    <s v="39.13 per 1000 0-4 yr olds"/>
    <n v="39.130000000000003"/>
  </r>
  <r>
    <s v="E08000036_Modelled prevalence of children aged 0-4 in households where parent suffering alcohol/drug dependency_Number"/>
    <s v="E08000036"/>
    <x v="134"/>
    <s v="Single time point"/>
    <n v="2018"/>
    <s v="Children in households suffering from drug/alcohol problems"/>
    <x v="7"/>
    <s v="Number"/>
    <n v="929.63855973292027"/>
    <n v="21149"/>
    <n v="43.956620158538001"/>
    <s v="43.96 per 1000 0-4 yr olds"/>
    <n v="43.96"/>
  </r>
  <r>
    <s v="E08000030_Modelled prevalence of children aged 0-4 in households where parent suffering alcohol/drug dependency_Number"/>
    <s v="E08000030"/>
    <x v="135"/>
    <s v="Single time point"/>
    <n v="2018"/>
    <s v="Children in households suffering from drug/alcohol problems"/>
    <x v="7"/>
    <s v="Number"/>
    <n v="954.88122499797919"/>
    <n v="19650"/>
    <n v="48.594464376487494"/>
    <s v="48.59 per 1000 0-4 yr olds"/>
    <n v="48.59"/>
  </r>
  <r>
    <s v="E09000031_Modelled prevalence of children aged 0-4 in households where parent suffering alcohol/drug dependency_Number"/>
    <s v="E09000031"/>
    <x v="136"/>
    <s v="Single time point"/>
    <n v="2018"/>
    <s v="Children in households suffering from drug/alcohol problems"/>
    <x v="7"/>
    <s v="Number"/>
    <n v="984.72833164458348"/>
    <n v="21802"/>
    <n v="45.166880636849072"/>
    <s v="45.17 per 1000 0-4 yr olds"/>
    <n v="45.17"/>
  </r>
  <r>
    <s v="E09000032_Modelled prevalence of children aged 0-4 in households where parent suffering alcohol/drug dependency_Number"/>
    <s v="E09000032"/>
    <x v="137"/>
    <s v="Single time point"/>
    <n v="2018"/>
    <s v="Children in households suffering from drug/alcohol problems"/>
    <x v="7"/>
    <s v="Number"/>
    <n v="864.48651697089417"/>
    <n v="21875"/>
    <n v="39.519383632955162"/>
    <s v="39.52 per 1000 0-4 yr olds"/>
    <n v="39.520000000000003"/>
  </r>
  <r>
    <s v="E06000007_Modelled prevalence of children aged 0-4 in households where parent suffering alcohol/drug dependency_Number"/>
    <s v="E06000007"/>
    <x v="138"/>
    <s v="Single time point"/>
    <n v="2018"/>
    <s v="Children in households suffering from drug/alcohol problems"/>
    <x v="7"/>
    <s v="Number"/>
    <n v="456.09800962305167"/>
    <n v="11933"/>
    <n v="38.221571241351853"/>
    <s v="38.22 per 1000 0-4 yr olds"/>
    <n v="38.22"/>
  </r>
  <r>
    <s v="E10000031_Modelled prevalence of children aged 0-4 in households where parent suffering alcohol/drug dependency_Number"/>
    <s v="E10000031"/>
    <x v="139"/>
    <s v="Single time point"/>
    <n v="2018"/>
    <s v="Children in households suffering from drug/alcohol problems"/>
    <x v="7"/>
    <s v="Number"/>
    <n v="1251.5003591239185"/>
    <n v="31584"/>
    <n v="39.624504784825184"/>
    <s v="39.62 per 1000 0-4 yr olds"/>
    <n v="39.619999999999997"/>
  </r>
  <r>
    <s v="E06000037_Modelled prevalence of children aged 0-4 in households where parent suffering alcohol/drug dependency_Number"/>
    <s v="E06000037"/>
    <x v="140"/>
    <s v="Single time point"/>
    <n v="2018"/>
    <s v="Children in households suffering from drug/alcohol problems"/>
    <x v="7"/>
    <s v="Number"/>
    <n v="369.4005621302648"/>
    <n v="8980"/>
    <n v="41.135920059049539"/>
    <s v="41.14 per 1000 0-4 yr olds"/>
    <n v="41.14"/>
  </r>
  <r>
    <s v="E10000032_Modelled prevalence of children aged 0-4 in households where parent suffering alcohol/drug dependency_Number"/>
    <s v="E10000032"/>
    <x v="141"/>
    <s v="Single time point"/>
    <n v="2018"/>
    <s v="Children in households suffering from drug/alcohol problems"/>
    <x v="7"/>
    <s v="Number"/>
    <n v="1779.50620138728"/>
    <n v="46821"/>
    <n v="38.006582546021654"/>
    <s v="38.01 per 1000 0-4 yr olds"/>
    <n v="38.01"/>
  </r>
  <r>
    <s v="E09000033_Modelled prevalence of children aged 0-4 in households where parent suffering alcohol/drug dependency_Number"/>
    <s v="E09000033"/>
    <x v="142"/>
    <s v="Single time point"/>
    <n v="2018"/>
    <s v="Children in households suffering from drug/alcohol problems"/>
    <x v="7"/>
    <s v="Number"/>
    <n v="591.76406334423746"/>
    <n v="13692"/>
    <n v="43.219694956488276"/>
    <s v="43.22 per 1000 0-4 yr olds"/>
    <n v="43.22"/>
  </r>
  <r>
    <s v="E08000010_Modelled prevalence of children aged 0-4 in households where parent suffering alcohol/drug dependency_Number"/>
    <s v="E08000010"/>
    <x v="143"/>
    <s v="Single time point"/>
    <n v="2018"/>
    <s v="Children in households suffering from drug/alcohol problems"/>
    <x v="7"/>
    <s v="Number"/>
    <n v="750.31078127534749"/>
    <n v="18450"/>
    <n v="40.667251017634015"/>
    <s v="40.67 per 1000 0-4 yr olds"/>
    <n v="40.67"/>
  </r>
  <r>
    <s v="E06000054_Modelled prevalence of children aged 0-4 in households where parent suffering alcohol/drug dependency_Number"/>
    <s v="E06000054"/>
    <x v="144"/>
    <s v="Single time point"/>
    <n v="2018"/>
    <s v="Children in households suffering from drug/alcohol problems"/>
    <x v="7"/>
    <s v="Number"/>
    <n v="1124.3783171045209"/>
    <n v="27307"/>
    <n v="41.175461131011126"/>
    <s v="41.18 per 1000 0-4 yr olds"/>
    <n v="41.18"/>
  </r>
  <r>
    <s v="E06000040_Modelled prevalence of children aged 0-4 in households where parent suffering alcohol/drug dependency_Number"/>
    <s v="E06000040"/>
    <x v="145"/>
    <s v="Single time point"/>
    <n v="2018"/>
    <s v="Children in households suffering from drug/alcohol problems"/>
    <x v="7"/>
    <s v="Number"/>
    <n v="326.9705312079675"/>
    <n v="8678"/>
    <n v="37.678097627099277"/>
    <s v="37.68 per 1000 0-4 yr olds"/>
    <n v="37.68"/>
  </r>
  <r>
    <s v="E08000015_Modelled prevalence of children aged 0-4 in households where parent suffering alcohol/drug dependency_Number"/>
    <s v="E08000015"/>
    <x v="146"/>
    <s v="Single time point"/>
    <n v="2018"/>
    <s v="Children in households suffering from drug/alcohol problems"/>
    <x v="7"/>
    <s v="Number"/>
    <n v="789.89258713730976"/>
    <n v="18051"/>
    <n v="43.758937850385557"/>
    <s v="43.76 per 1000 0-4 yr olds"/>
    <n v="43.76"/>
  </r>
  <r>
    <s v="E06000041_Modelled prevalence of children aged 0-4 in households where parent suffering alcohol/drug dependency_Number"/>
    <s v="E06000041"/>
    <x v="147"/>
    <s v="Single time point"/>
    <n v="2018"/>
    <s v="Children in households suffering from drug/alcohol problems"/>
    <x v="7"/>
    <s v="Number"/>
    <n v="318.1479768887786"/>
    <n v="9822"/>
    <n v="32.391363967499352"/>
    <s v="32.39 per 1000 0-4 yr olds"/>
    <n v="32.39"/>
  </r>
  <r>
    <s v="E08000031_Modelled prevalence of children aged 0-4 in households where parent suffering alcohol/drug dependency_Number"/>
    <s v="E08000031"/>
    <x v="148"/>
    <s v="Single time point"/>
    <n v="2018"/>
    <s v="Children in households suffering from drug/alcohol problems"/>
    <x v="7"/>
    <s v="Number"/>
    <n v="888.81655495402447"/>
    <n v="18026"/>
    <n v="49.307475588262754"/>
    <s v="49.31 per 1000 0-4 yr olds"/>
    <n v="49.31"/>
  </r>
  <r>
    <s v="E10000034_Modelled prevalence of children aged 0-4 in households where parent suffering alcohol/drug dependency_Number"/>
    <s v="E10000034"/>
    <x v="149"/>
    <s v="Single time point"/>
    <n v="2018"/>
    <s v="Children in households suffering from drug/alcohol problems"/>
    <x v="7"/>
    <s v="Number"/>
    <n v="1270.3863836757309"/>
    <n v="31348"/>
    <n v="40.52527700892341"/>
    <s v="40.53 per 1000 0-4 yr olds"/>
    <n v="40.53"/>
  </r>
  <r>
    <s v="E06000014_Modelled prevalence of children aged 0-4 in households where parent suffering alcohol/drug dependency_Number"/>
    <s v="E06000014"/>
    <x v="150"/>
    <s v="Single time point"/>
    <n v="2018"/>
    <s v="Children in households suffering from drug/alcohol problems"/>
    <x v="7"/>
    <s v="Number"/>
    <n v="494.00617024896945"/>
    <n v="9822"/>
    <n v="50.29588375574928"/>
    <s v="50.3 per 1000 0-4 yr olds"/>
    <n v="50.3"/>
  </r>
  <r>
    <s v="NA_Modelled prevalence of children aged 0-4 in households where parent suffering alcohol/drug dependency_Number"/>
    <s v="NA"/>
    <x v="151"/>
    <s v="Single time point"/>
    <n v="2018"/>
    <s v="Children in households suffering from drug/alcohol problems"/>
    <x v="7"/>
    <s v="Number"/>
    <n v="146758.2953882885"/>
    <n v="3346727"/>
    <n v="43.851289749145508"/>
    <s v="43.85 per 1000 0-4 yr olds"/>
    <n v="43.85"/>
  </r>
  <r>
    <s v="E09000002_Modelled prevalence of children aged 0-1 in households where parent suffering severe mental health problem_Number"/>
    <s v="E09000002"/>
    <x v="0"/>
    <s v="Single time point"/>
    <n v="2018"/>
    <s v="Children in households suffering from mental health problems"/>
    <x v="8"/>
    <s v="Number"/>
    <n v="510.60474336897227"/>
    <n v="3819"/>
    <n v="133.7011634901734"/>
    <s v="133.7 per 1000 0-1 yr olds"/>
    <n v="133.69999999999999"/>
  </r>
  <r>
    <s v="E09000003_Modelled prevalence of children aged 0-1 in households where parent suffering severe mental health problem_Number"/>
    <s v="E09000003"/>
    <x v="1"/>
    <s v="Single time point"/>
    <n v="2018"/>
    <s v="Children in households suffering from mental health problems"/>
    <x v="8"/>
    <s v="Number"/>
    <n v="573.77529540913577"/>
    <n v="5250"/>
    <n v="109.29053245888299"/>
    <s v="109.29 per 1000 0-1 yr olds"/>
    <n v="109.29"/>
  </r>
  <r>
    <s v="E08000016_Modelled prevalence of children aged 0-1 in households where parent suffering severe mental health problem_Number"/>
    <s v="E08000016"/>
    <x v="2"/>
    <s v="Single time point"/>
    <n v="2018"/>
    <s v="Children in households suffering from mental health problems"/>
    <x v="8"/>
    <s v="Number"/>
    <n v="311.3091436112731"/>
    <n v="2754"/>
    <n v="113.03890472450004"/>
    <s v="113.04 per 1000 0-1 yr olds"/>
    <n v="113.04"/>
  </r>
  <r>
    <s v="E06000022_Modelled prevalence of children aged 0-1 in households where parent suffering severe mental health problem_Number"/>
    <s v="E06000022"/>
    <x v="3"/>
    <s v="Single time point"/>
    <n v="2018"/>
    <s v="Children in households suffering from mental health problems"/>
    <x v="8"/>
    <s v="Number"/>
    <n v="185.69134567049278"/>
    <n v="1742"/>
    <n v="106.59663930567898"/>
    <s v="106.6 per 1000 0-1 yr olds"/>
    <n v="106.6"/>
  </r>
  <r>
    <s v="E06000055_Modelled prevalence of children aged 0-1 in households where parent suffering severe mental health problem_Number"/>
    <s v="E06000055"/>
    <x v="4"/>
    <s v="Single time point"/>
    <n v="2018"/>
    <s v="Children in households suffering from mental health problems"/>
    <x v="8"/>
    <s v="Number"/>
    <n v="240.53556778807169"/>
    <n v="2310"/>
    <n v="104.12795142340765"/>
    <s v="104.13 per 1000 0-1 yr olds"/>
    <n v="104.13"/>
  </r>
  <r>
    <s v="E09000004_Modelled prevalence of children aged 0-1 in households where parent suffering severe mental health problem_Number"/>
    <s v="E09000004"/>
    <x v="5"/>
    <s v="Single time point"/>
    <n v="2018"/>
    <s v="Children in households suffering from mental health problems"/>
    <x v="8"/>
    <s v="Number"/>
    <n v="346.79323208518406"/>
    <n v="3133"/>
    <n v="110.6904666725771"/>
    <s v="110.69 per 1000 0-1 yr olds"/>
    <n v="110.69"/>
  </r>
  <r>
    <s v="E08000025_Modelled prevalence of children aged 0-1 in households where parent suffering severe mental health problem_Number"/>
    <s v="E08000025"/>
    <x v="6"/>
    <s v="Single time point"/>
    <n v="2018"/>
    <s v="Children in households suffering from mental health problems"/>
    <x v="8"/>
    <s v="Number"/>
    <n v="1974.6918409004461"/>
    <n v="16082"/>
    <n v="122.78894670441774"/>
    <s v="122.79 per 1000 0-1 yr olds"/>
    <n v="122.79"/>
  </r>
  <r>
    <s v="E06000008_Modelled prevalence of children aged 0-1 in households where parent suffering severe mental health problem_Number"/>
    <s v="E06000008"/>
    <x v="7"/>
    <s v="Single time point"/>
    <n v="2018"/>
    <s v="Children in households suffering from mental health problems"/>
    <x v="8"/>
    <s v="Number"/>
    <n v="244.49394137743212"/>
    <n v="1998"/>
    <n v="122.3693400287448"/>
    <s v="122.37 per 1000 0-1 yr olds"/>
    <n v="122.37"/>
  </r>
  <r>
    <s v="E06000009_Modelled prevalence of children aged 0-1 in households where parent suffering severe mental health problem_Number"/>
    <s v="E06000009"/>
    <x v="8"/>
    <s v="Single time point"/>
    <n v="2018"/>
    <s v="Children in households suffering from mental health problems"/>
    <x v="8"/>
    <s v="Number"/>
    <n v="235.54215824792277"/>
    <n v="1627"/>
    <n v="144.77084096368947"/>
    <s v="144.77 per 1000 0-1 yr olds"/>
    <n v="144.77000000000001"/>
  </r>
  <r>
    <s v="E08000001_Modelled prevalence of children aged 0-1 in households where parent suffering severe mental health problem_Number"/>
    <s v="E08000001"/>
    <x v="9"/>
    <s v="Single time point"/>
    <n v="2018"/>
    <s v="Children in households suffering from mental health problems"/>
    <x v="8"/>
    <s v="Number"/>
    <n v="458.0562969406925"/>
    <n v="3609"/>
    <n v="126.9205588641431"/>
    <s v="126.92 per 1000 0-1 yr olds"/>
    <n v="126.92"/>
  </r>
  <r>
    <s v="E06000028_Modelled prevalence of children aged 0-1 in households where parent suffering severe mental health problem_Number"/>
    <s v="E06000028"/>
    <x v="10"/>
    <s v="Single time point"/>
    <n v="2018"/>
    <s v="Children in households suffering from mental health problems"/>
    <x v="8"/>
    <s v="Number"/>
    <n v="225.64759860456695"/>
    <n v="1996"/>
    <n v="113.04989910048445"/>
    <s v="113.05 per 1000 0-1 yr olds"/>
    <n v="113.05"/>
  </r>
  <r>
    <s v="E06000036_Modelled prevalence of children aged 0-1 in households where parent suffering severe mental health problem_Number"/>
    <s v="E06000036"/>
    <x v="11"/>
    <s v="Single time point"/>
    <n v="2018"/>
    <s v="Children in households suffering from mental health problems"/>
    <x v="8"/>
    <s v="Number"/>
    <n v="139.14069636918182"/>
    <n v="1442"/>
    <n v="96.491467662400709"/>
    <s v="96.49 per 1000 0-1 yr olds"/>
    <n v="96.49"/>
  </r>
  <r>
    <s v="E08000032_Modelled prevalence of children aged 0-1 in households where parent suffering severe mental health problem_Number"/>
    <s v="E08000032"/>
    <x v="12"/>
    <s v="Single time point"/>
    <n v="2018"/>
    <s v="Children in households suffering from mental health problems"/>
    <x v="8"/>
    <s v="Number"/>
    <n v="864.087919113466"/>
    <n v="7373"/>
    <n v="117.19624564132185"/>
    <s v="117.2 per 1000 0-1 yr olds"/>
    <n v="117.2"/>
  </r>
  <r>
    <s v="E09000005_Modelled prevalence of children aged 0-1 in households where parent suffering severe mental health problem_Number"/>
    <s v="E09000005"/>
    <x v="13"/>
    <s v="Single time point"/>
    <n v="2018"/>
    <s v="Children in households suffering from mental health problems"/>
    <x v="8"/>
    <s v="Number"/>
    <n v="622.68311270357037"/>
    <n v="4825"/>
    <n v="129.05349486084361"/>
    <s v="129.05 per 1000 0-1 yr olds"/>
    <n v="129.05000000000001"/>
  </r>
  <r>
    <s v="E06000043_Modelled prevalence of children aged 0-1 in households where parent suffering severe mental health problem_Number"/>
    <s v="E06000043"/>
    <x v="14"/>
    <s v="Single time point"/>
    <n v="2018"/>
    <s v="Children in households suffering from mental health problems"/>
    <x v="8"/>
    <s v="Number"/>
    <n v="317.52388977773177"/>
    <n v="2611"/>
    <n v="121.61006885397617"/>
    <s v="121.61 per 1000 0-1 yr olds"/>
    <n v="121.61"/>
  </r>
  <r>
    <s v="E06000023_Modelled prevalence of children aged 0-1 in households where parent suffering severe mental health problem_Number"/>
    <s v="E06000023"/>
    <x v="15"/>
    <s v="Single time point"/>
    <n v="2018"/>
    <s v="Children in households suffering from mental health problems"/>
    <x v="8"/>
    <s v="Number"/>
    <n v="718.95263983511393"/>
    <n v="5728"/>
    <n v="125.51547483154921"/>
    <s v="125.52 per 1000 0-1 yr olds"/>
    <n v="125.52"/>
  </r>
  <r>
    <s v="E09000006_Modelled prevalence of children aged 0-1 in households where parent suffering severe mental health problem_Number"/>
    <s v="E09000006"/>
    <x v="16"/>
    <s v="Single time point"/>
    <n v="2018"/>
    <s v="Children in households suffering from mental health problems"/>
    <x v="8"/>
    <s v="Number"/>
    <n v="445.46773606747757"/>
    <n v="4232"/>
    <n v="105.26175237889358"/>
    <s v="105.26 per 1000 0-1 yr olds"/>
    <n v="105.26"/>
  </r>
  <r>
    <s v="E10000002_Modelled prevalence of children aged 0-1 in households where parent suffering severe mental health problem_Number"/>
    <s v="E10000002"/>
    <x v="17"/>
    <s v="Single time point"/>
    <n v="2018"/>
    <s v="Children in households suffering from mental health problems"/>
    <x v="8"/>
    <s v="Number"/>
    <n v="529.53701682237704"/>
    <n v="6048"/>
    <n v="87.555723680948589"/>
    <s v="87.56 per 1000 0-1 yr olds"/>
    <n v="87.56"/>
  </r>
  <r>
    <s v="E08000002_Modelled prevalence of children aged 0-1 in households where parent suffering severe mental health problem_Number"/>
    <s v="E08000002"/>
    <x v="18"/>
    <s v="Single time point"/>
    <n v="2018"/>
    <s v="Children in households suffering from mental health problems"/>
    <x v="8"/>
    <s v="Number"/>
    <n v="265.54711015153447"/>
    <n v="2197"/>
    <n v="120.86805195791283"/>
    <s v="120.87 per 1000 0-1 yr olds"/>
    <n v="120.87"/>
  </r>
  <r>
    <s v="E08000033_Modelled prevalence of children aged 0-1 in households where parent suffering severe mental health problem_Number"/>
    <s v="E08000033"/>
    <x v="19"/>
    <s v="Single time point"/>
    <n v="2018"/>
    <s v="Children in households suffering from mental health problems"/>
    <x v="8"/>
    <s v="Number"/>
    <n v="275.63475028094183"/>
    <n v="2340"/>
    <n v="117.79262832518882"/>
    <s v="117.79 per 1000 0-1 yr olds"/>
    <n v="117.79"/>
  </r>
  <r>
    <s v="E10000003_Modelled prevalence of children aged 0-1 in households where parent suffering severe mental health problem_Number"/>
    <s v="E10000003"/>
    <x v="20"/>
    <s v="Single time point"/>
    <n v="2018"/>
    <s v="Children in households suffering from mental health problems"/>
    <x v="8"/>
    <s v="Number"/>
    <n v="698.38759258674884"/>
    <n v="6952"/>
    <n v="100.45851446874983"/>
    <s v="100.46 per 1000 0-1 yr olds"/>
    <n v="100.46"/>
  </r>
  <r>
    <s v="E09000007_Modelled prevalence of children aged 0-1 in households where parent suffering severe mental health problem_Number"/>
    <s v="E09000007"/>
    <x v="21"/>
    <s v="Single time point"/>
    <n v="2018"/>
    <s v="Children in households suffering from mental health problems"/>
    <x v="8"/>
    <s v="Number"/>
    <n v="359.17723426229429"/>
    <n v="2541"/>
    <n v="141.3527092728431"/>
    <s v="141.35 per 1000 0-1 yr olds"/>
    <n v="141.35"/>
  </r>
  <r>
    <s v="E06000056_Modelled prevalence of children aged 0-1 in households where parent suffering severe mental health problem_Number"/>
    <s v="E06000056"/>
    <x v="22"/>
    <s v="Single time point"/>
    <n v="2018"/>
    <s v="Children in households suffering from mental health problems"/>
    <x v="8"/>
    <s v="Number"/>
    <n v="321.42049715451168"/>
    <n v="3291"/>
    <n v="97.666513872534694"/>
    <s v="97.67 per 1000 0-1 yr olds"/>
    <n v="97.67"/>
  </r>
  <r>
    <s v="E06000049_Modelled prevalence of children aged 0-1 in households where parent suffering severe mental health problem_Number"/>
    <s v="E06000049"/>
    <x v="23"/>
    <s v="Single time point"/>
    <n v="2018"/>
    <s v="Children in households suffering from mental health problems"/>
    <x v="8"/>
    <s v="Number"/>
    <n v="404.52664378536008"/>
    <n v="3921"/>
    <n v="103.16925370705435"/>
    <s v="103.17 per 1000 0-1 yr olds"/>
    <n v="103.17"/>
  </r>
  <r>
    <s v="E06000050_Modelled prevalence of children aged 0-1 in households where parent suffering severe mental health problem_Number"/>
    <s v="E06000050"/>
    <x v="24"/>
    <s v="Single time point"/>
    <n v="2018"/>
    <s v="Children in households suffering from mental health problems"/>
    <x v="8"/>
    <s v="Number"/>
    <n v="381.2600014102162"/>
    <n v="3487"/>
    <n v="109.3375398365977"/>
    <s v="109.34 per 1000 0-1 yr olds"/>
    <n v="109.34"/>
  </r>
  <r>
    <s v="E09000001_Modelled prevalence of children aged 0-1 in households where parent suffering severe mental health problem_Number"/>
    <s v="E09000001"/>
    <x v="25"/>
    <s v="Single time point"/>
    <n v="2018"/>
    <s v="Children in households suffering from mental health problems"/>
    <x v="8"/>
    <s v="Number"/>
    <n v="8.8056539002954146"/>
    <n v="73"/>
    <n v="120.62539589445774"/>
    <s v="120.63 per 1000 0-1 yr olds"/>
    <n v="120.63"/>
  </r>
  <r>
    <s v="E06000052_Modelled prevalence of children aged 0-1 in households where parent suffering severe mental health problem_Number"/>
    <s v="E06000052"/>
    <x v="26"/>
    <s v="Single time point"/>
    <n v="2018"/>
    <s v="Children in households suffering from mental health problems"/>
    <x v="8"/>
    <s v="Number"/>
    <n v="528.83832225339847"/>
    <n v="5246"/>
    <n v="100.80791503114725"/>
    <s v="100.81 per 1000 0-1 yr olds"/>
    <n v="100.81"/>
  </r>
  <r>
    <s v="E08000026_Modelled prevalence of children aged 0-1 in households where parent suffering severe mental health problem_Number"/>
    <s v="E08000026"/>
    <x v="27"/>
    <s v="Single time point"/>
    <n v="2018"/>
    <s v="Children in households suffering from mental health problems"/>
    <x v="8"/>
    <s v="Number"/>
    <n v="525.25728061246753"/>
    <n v="4431"/>
    <n v="118.54147610301682"/>
    <s v="118.54 per 1000 0-1 yr olds"/>
    <n v="118.54"/>
  </r>
  <r>
    <s v="E09000008_Modelled prevalence of children aged 0-1 in households where parent suffering severe mental health problem_Number"/>
    <s v="E09000008"/>
    <x v="28"/>
    <s v="Single time point"/>
    <n v="2018"/>
    <s v="Children in households suffering from mental health problems"/>
    <x v="8"/>
    <s v="Number"/>
    <n v="697.10767289518071"/>
    <n v="5591"/>
    <n v="124.68389785283146"/>
    <s v="124.68 per 1000 0-1 yr olds"/>
    <n v="124.68"/>
  </r>
  <r>
    <s v="E10000006_Modelled prevalence of children aged 0-1 in households where parent suffering severe mental health problem_Number"/>
    <s v="E10000006"/>
    <x v="29"/>
    <s v="Single time point"/>
    <n v="2018"/>
    <s v="Children in households suffering from mental health problems"/>
    <x v="8"/>
    <s v="Number"/>
    <n v="456.2214711101002"/>
    <n v="4366"/>
    <n v="104.49415279663312"/>
    <s v="104.49 per 1000 0-1 yr olds"/>
    <n v="104.49"/>
  </r>
  <r>
    <s v="E06000005_Modelled prevalence of children aged 0-1 in households where parent suffering severe mental health problem_Number"/>
    <s v="E06000005"/>
    <x v="30"/>
    <s v="Single time point"/>
    <n v="2018"/>
    <s v="Children in households suffering from mental health problems"/>
    <x v="8"/>
    <s v="Number"/>
    <n v="128.21220853067271"/>
    <n v="1134"/>
    <n v="113.06191228454384"/>
    <s v="113.06 per 1000 0-1 yr olds"/>
    <n v="113.06"/>
  </r>
  <r>
    <s v="E06000015_Modelled prevalence of children aged 0-1 in households where parent suffering severe mental health problem_Number"/>
    <s v="E06000015"/>
    <x v="31"/>
    <s v="Single time point"/>
    <n v="2018"/>
    <s v="Children in households suffering from mental health problems"/>
    <x v="8"/>
    <s v="Number"/>
    <n v="365.70930704011874"/>
    <n v="3169"/>
    <n v="115.40211645317726"/>
    <s v="115.4 per 1000 0-1 yr olds"/>
    <n v="115.4"/>
  </r>
  <r>
    <s v="E10000007_Modelled prevalence of children aged 0-1 in households where parent suffering severe mental health problem_Number"/>
    <s v="E10000007"/>
    <x v="32"/>
    <s v="Single time point"/>
    <n v="2018"/>
    <s v="Children in households suffering from mental health problems"/>
    <x v="8"/>
    <s v="Number"/>
    <n v="733.07346514309722"/>
    <n v="7585"/>
    <n v="96.647787098628513"/>
    <s v="96.65 per 1000 0-1 yr olds"/>
    <n v="96.65"/>
  </r>
  <r>
    <s v="E10000008_Modelled prevalence of children aged 0-1 in households where parent suffering severe mental health problem_Number"/>
    <s v="E10000008"/>
    <x v="33"/>
    <s v="Single time point"/>
    <n v="2018"/>
    <s v="Children in households suffering from mental health problems"/>
    <x v="8"/>
    <s v="Number"/>
    <n v="675.77188937203141"/>
    <n v="6781"/>
    <n v="99.656671489755411"/>
    <s v="99.66 per 1000 0-1 yr olds"/>
    <n v="99.66"/>
  </r>
  <r>
    <s v="E08000017_Modelled prevalence of children aged 0-1 in households where parent suffering severe mental health problem_Number"/>
    <s v="E08000017"/>
    <x v="34"/>
    <s v="Single time point"/>
    <n v="2018"/>
    <s v="Children in households suffering from mental health problems"/>
    <x v="8"/>
    <s v="Number"/>
    <n v="394.25640818564796"/>
    <n v="3518"/>
    <n v="112.06833660763161"/>
    <s v="112.07 per 1000 0-1 yr olds"/>
    <n v="112.07"/>
  </r>
  <r>
    <s v="E10000009_Modelled prevalence of children aged 0-1 in households where parent suffering severe mental health problem_Number"/>
    <s v="E10000009"/>
    <x v="35"/>
    <s v="Single time point"/>
    <n v="2018"/>
    <s v="Children in households suffering from mental health problems"/>
    <x v="8"/>
    <s v="Number"/>
    <n v="309.10754586253131"/>
    <n v="3260"/>
    <n v="94.818265602003478"/>
    <s v="94.82 per 1000 0-1 yr olds"/>
    <n v="94.82"/>
  </r>
  <r>
    <s v="E08000027_Modelled prevalence of children aged 0-1 in households where parent suffering severe mental health problem_Number"/>
    <s v="E08000027"/>
    <x v="36"/>
    <s v="Single time point"/>
    <n v="2018"/>
    <s v="Children in households suffering from mental health problems"/>
    <x v="8"/>
    <s v="Number"/>
    <n v="376.34933382759266"/>
    <n v="3702"/>
    <n v="101.66108423219683"/>
    <s v="101.66 per 1000 0-1 yr olds"/>
    <n v="101.66"/>
  </r>
  <r>
    <s v="E06000047_Modelled prevalence of children aged 0-1 in households where parent suffering severe mental health problem_Number"/>
    <s v="E06000047"/>
    <x v="37"/>
    <s v="Single time point"/>
    <n v="2018"/>
    <s v="Children in households suffering from mental health problems"/>
    <x v="8"/>
    <s v="Number"/>
    <n v="574.00020937975466"/>
    <n v="4989"/>
    <n v="115.05315882536674"/>
    <s v="115.05 per 1000 0-1 yr olds"/>
    <n v="115.05"/>
  </r>
  <r>
    <s v="E09000009_Modelled prevalence of children aged 0-1 in households where parent suffering severe mental health problem_Number"/>
    <s v="E09000009"/>
    <x v="38"/>
    <s v="Single time point"/>
    <n v="2018"/>
    <s v="Children in households suffering from mental health problems"/>
    <x v="8"/>
    <s v="Number"/>
    <n v="567.92128916348486"/>
    <n v="4807"/>
    <n v="118.14464097430515"/>
    <s v="118.14 per 1000 0-1 yr olds"/>
    <n v="118.14"/>
  </r>
  <r>
    <s v="E06000011_Modelled prevalence of children aged 0-1 in households where parent suffering severe mental health problem_Number"/>
    <s v="E06000011"/>
    <x v="39"/>
    <s v="Single time point"/>
    <n v="2018"/>
    <s v="Children in households suffering from mental health problems"/>
    <x v="8"/>
    <s v="Number"/>
    <n v="274.04565865215949"/>
    <n v="2830"/>
    <n v="96.835921785215376"/>
    <s v="96.84 per 1000 0-1 yr olds"/>
    <n v="96.84"/>
  </r>
  <r>
    <s v="E10000011_Modelled prevalence of children aged 0-1 in households where parent suffering severe mental health problem_Number"/>
    <s v="E10000011"/>
    <x v="40"/>
    <s v="Single time point"/>
    <n v="2018"/>
    <s v="Children in households suffering from mental health problems"/>
    <x v="8"/>
    <s v="Number"/>
    <n v="496.42951630264923"/>
    <n v="5005"/>
    <n v="99.186716543985867"/>
    <s v="99.19 per 1000 0-1 yr olds"/>
    <n v="99.19"/>
  </r>
  <r>
    <s v="E09000010_Modelled prevalence of children aged 0-1 in households where parent suffering severe mental health problem_Number"/>
    <s v="E09000010"/>
    <x v="41"/>
    <s v="Single time point"/>
    <n v="2018"/>
    <s v="Children in households suffering from mental health problems"/>
    <x v="8"/>
    <s v="Number"/>
    <n v="578.08193376276142"/>
    <n v="4739"/>
    <n v="121.98394888431345"/>
    <s v="121.98 per 1000 0-1 yr olds"/>
    <n v="121.98"/>
  </r>
  <r>
    <s v="E10000012_Modelled prevalence of children aged 0-1 in households where parent suffering severe mental health problem_Number"/>
    <s v="E10000012"/>
    <x v="42"/>
    <s v="Single time point"/>
    <n v="2018"/>
    <s v="Children in households suffering from mental health problems"/>
    <x v="8"/>
    <s v="Number"/>
    <n v="1677.1705568330351"/>
    <n v="16488"/>
    <n v="101.72067908982503"/>
    <s v="101.72 per 1000 0-1 yr olds"/>
    <n v="101.72"/>
  </r>
  <r>
    <s v="E08000020_Modelled prevalence of children aged 0-1 in households where parent suffering severe mental health problem_Number"/>
    <s v="E08000020"/>
    <x v="43"/>
    <s v="Single time point"/>
    <n v="2018"/>
    <s v="Children in households suffering from mental health problems"/>
    <x v="8"/>
    <s v="Number"/>
    <n v="250.39093318746438"/>
    <n v="2019"/>
    <n v="124.01730222261732"/>
    <s v="124.02 per 1000 0-1 yr olds"/>
    <n v="124.02"/>
  </r>
  <r>
    <s v="E10000013_Modelled prevalence of children aged 0-1 in households where parent suffering severe mental health problem_Number"/>
    <s v="E10000013"/>
    <x v="44"/>
    <s v="Single time point"/>
    <n v="2018"/>
    <s v="Children in households suffering from mental health problems"/>
    <x v="8"/>
    <s v="Number"/>
    <n v="636.43772650823394"/>
    <n v="6595"/>
    <n v="96.503066945903555"/>
    <s v="96.5 per 1000 0-1 yr olds"/>
    <n v="96.5"/>
  </r>
  <r>
    <s v="E09000011_Modelled prevalence of children aged 0-1 in households where parent suffering severe mental health problem_Number"/>
    <s v="E09000011"/>
    <x v="45"/>
    <s v="Single time point"/>
    <n v="2018"/>
    <s v="Children in households suffering from mental health problems"/>
    <x v="8"/>
    <s v="Number"/>
    <n v="588.48046373922784"/>
    <n v="4393"/>
    <n v="133.95867601621396"/>
    <s v="133.96 per 1000 0-1 yr olds"/>
    <n v="133.96"/>
  </r>
  <r>
    <s v="E09000012_Modelled prevalence of children aged 0-1 in households where parent suffering severe mental health problem_Number"/>
    <s v="E09000012"/>
    <x v="46"/>
    <s v="Single time point"/>
    <n v="2018"/>
    <s v="Children in households suffering from mental health problems"/>
    <x v="8"/>
    <s v="Number"/>
    <n v="644.74107811376257"/>
    <n v="4211"/>
    <n v="153.10878131412079"/>
    <s v="153.11 per 1000 0-1 yr olds"/>
    <n v="153.11000000000001"/>
  </r>
  <r>
    <s v="E06000006_Modelled prevalence of children aged 0-1 in households where parent suffering severe mental health problem_Number"/>
    <s v="E06000006"/>
    <x v="47"/>
    <s v="Single time point"/>
    <n v="2018"/>
    <s v="Children in households suffering from mental health problems"/>
    <x v="8"/>
    <s v="Number"/>
    <n v="193.5435254255278"/>
    <n v="1451"/>
    <n v="133.38630284323074"/>
    <s v="133.39 per 1000 0-1 yr olds"/>
    <n v="133.38999999999999"/>
  </r>
  <r>
    <s v="E09000013_Modelled prevalence of children aged 0-1 in households where parent suffering severe mental health problem_Number"/>
    <s v="E09000013"/>
    <x v="48"/>
    <s v="Single time point"/>
    <n v="2018"/>
    <s v="Children in households suffering from mental health problems"/>
    <x v="8"/>
    <s v="Number"/>
    <n v="326.58344879275751"/>
    <n v="2319"/>
    <n v="140.82943026854571"/>
    <s v="140.83 per 1000 0-1 yr olds"/>
    <n v="140.83000000000001"/>
  </r>
  <r>
    <s v="E10000014_Modelled prevalence of children aged 0-1 in households where parent suffering severe mental health problem_Number"/>
    <s v="E10000014"/>
    <x v="49"/>
    <s v="Single time point"/>
    <n v="2018"/>
    <s v="Children in households suffering from mental health problems"/>
    <x v="8"/>
    <s v="Number"/>
    <n v="1264.3362380674814"/>
    <n v="13542"/>
    <n v="93.364070157102447"/>
    <s v="93.36 per 1000 0-1 yr olds"/>
    <n v="93.36"/>
  </r>
  <r>
    <s v="E09000014_Modelled prevalence of children aged 0-1 in households where parent suffering severe mental health problem_Number"/>
    <s v="E09000014"/>
    <x v="50"/>
    <s v="Single time point"/>
    <n v="2018"/>
    <s v="Children in households suffering from mental health problems"/>
    <x v="8"/>
    <s v="Number"/>
    <n v="513.31548942136033"/>
    <n v="3767"/>
    <n v="136.26638954641899"/>
    <s v="136.27 per 1000 0-1 yr olds"/>
    <n v="136.27000000000001"/>
  </r>
  <r>
    <s v="E09000015_Modelled prevalence of children aged 0-1 in households where parent suffering severe mental health problem_Number"/>
    <s v="E09000015"/>
    <x v="51"/>
    <s v="Single time point"/>
    <n v="2018"/>
    <s v="Children in households suffering from mental health problems"/>
    <x v="8"/>
    <s v="Number"/>
    <n v="373.48900825289115"/>
    <n v="3577"/>
    <n v="104.41403641400368"/>
    <s v="104.41 per 1000 0-1 yr olds"/>
    <n v="104.41"/>
  </r>
  <r>
    <s v="E06000001_Modelled prevalence of children aged 0-1 in households where parent suffering severe mental health problem_Number"/>
    <s v="E06000001"/>
    <x v="52"/>
    <s v="Single time point"/>
    <n v="2018"/>
    <s v="Children in households suffering from mental health problems"/>
    <x v="8"/>
    <s v="Number"/>
    <n v="131.55234845431528"/>
    <n v="999"/>
    <n v="131.68403248680207"/>
    <s v="131.68 per 1000 0-1 yr olds"/>
    <n v="131.68"/>
  </r>
  <r>
    <s v="E09000016_Modelled prevalence of children aged 0-1 in households where parent suffering severe mental health problem_Number"/>
    <s v="E09000016"/>
    <x v="53"/>
    <s v="Single time point"/>
    <n v="2018"/>
    <s v="Children in households suffering from mental health problems"/>
    <x v="8"/>
    <s v="Number"/>
    <n v="367.56845956410342"/>
    <n v="3365"/>
    <n v="109.23282602202183"/>
    <s v="109.23 per 1000 0-1 yr olds"/>
    <n v="109.23"/>
  </r>
  <r>
    <s v="E06000019_Modelled prevalence of children aged 0-1 in households where parent suffering severe mental health problem_Number"/>
    <s v="E06000019"/>
    <x v="54"/>
    <s v="Single time point"/>
    <n v="2018"/>
    <s v="Children in households suffering from mental health problems"/>
    <x v="8"/>
    <s v="Number"/>
    <n v="160.40627816622222"/>
    <n v="1777"/>
    <n v="90.268023728881388"/>
    <s v="90.27 per 1000 0-1 yr olds"/>
    <n v="90.27"/>
  </r>
  <r>
    <s v="E10000015_Modelled prevalence of children aged 0-1 in households where parent suffering severe mental health problem_Number"/>
    <s v="E10000015"/>
    <x v="55"/>
    <s v="Single time point"/>
    <n v="2018"/>
    <s v="Children in households suffering from mental health problems"/>
    <x v="8"/>
    <s v="Number"/>
    <n v="1478.0299409023046"/>
    <n v="14155"/>
    <n v="104.41751613580392"/>
    <s v="104.42 per 1000 0-1 yr olds"/>
    <n v="104.42"/>
  </r>
  <r>
    <s v="E09000017_Modelled prevalence of children aged 0-1 in households where parent suffering severe mental health problem_Number"/>
    <s v="E09000017"/>
    <x v="56"/>
    <s v="Single time point"/>
    <n v="2018"/>
    <s v="Children in households suffering from mental health problems"/>
    <x v="8"/>
    <s v="Number"/>
    <n v="495.3168323563699"/>
    <n v="4372"/>
    <n v="113.29296257007546"/>
    <s v="113.29 per 1000 0-1 yr olds"/>
    <n v="113.29"/>
  </r>
  <r>
    <s v="E09000018_Modelled prevalence of children aged 0-1 in households where parent suffering severe mental health problem_Number"/>
    <s v="E09000018"/>
    <x v="57"/>
    <s v="Single time point"/>
    <n v="2018"/>
    <s v="Children in households suffering from mental health problems"/>
    <x v="8"/>
    <s v="Number"/>
    <n v="466.2666425415631"/>
    <n v="3987"/>
    <n v="116.94673753237097"/>
    <s v="116.95 per 1000 0-1 yr olds"/>
    <n v="116.95"/>
  </r>
  <r>
    <s v="E06000046_Modelled prevalence of children aged 0-1 in households where parent suffering severe mental health problem_Number"/>
    <s v="E06000046"/>
    <x v="58"/>
    <s v="Single time point"/>
    <n v="2018"/>
    <s v="Children in households suffering from mental health problems"/>
    <x v="8"/>
    <s v="Number"/>
    <n v="116.15630884828008"/>
    <n v="1144"/>
    <n v="101.53523500723782"/>
    <s v="101.54 per 1000 0-1 yr olds"/>
    <n v="101.54"/>
  </r>
  <r>
    <s v="E09000019_Modelled prevalence of children aged 0-1 in households where parent suffering severe mental health problem_Number"/>
    <s v="E09000019"/>
    <x v="59"/>
    <s v="Single time point"/>
    <n v="2018"/>
    <s v="Children in households suffering from mental health problems"/>
    <x v="8"/>
    <s v="Number"/>
    <n v="425.67147273817949"/>
    <n v="2727"/>
    <n v="156.09514951895105"/>
    <s v="156.1 per 1000 0-1 yr olds"/>
    <n v="156.1"/>
  </r>
  <r>
    <s v="E09000020_Modelled prevalence of children aged 0-1 in households where parent suffering severe mental health problem_Number"/>
    <s v="E09000020"/>
    <x v="60"/>
    <s v="Single time point"/>
    <n v="2018"/>
    <s v="Children in households suffering from mental health problems"/>
    <x v="8"/>
    <s v="Number"/>
    <n v="194.65965717996278"/>
    <n v="1568"/>
    <n v="124.14518952803749"/>
    <s v="124.15 per 1000 0-1 yr olds"/>
    <n v="124.15"/>
  </r>
  <r>
    <s v="E10000016_Modelled prevalence of children aged 0-1 in households where parent suffering severe mental health problem_Number"/>
    <s v="E10000016"/>
    <x v="61"/>
    <s v="Single time point"/>
    <n v="2018"/>
    <s v="Children in households suffering from mental health problems"/>
    <x v="8"/>
    <s v="Number"/>
    <n v="1726.5390464790846"/>
    <n v="17431"/>
    <n v="99.049913744425723"/>
    <s v="99.05 per 1000 0-1 yr olds"/>
    <n v="99.05"/>
  </r>
  <r>
    <s v="E06000010_Modelled prevalence of children aged 0-1 in households where parent suffering severe mental health problem_Number"/>
    <s v="E06000010"/>
    <x v="62"/>
    <s v="Single time point"/>
    <n v="2018"/>
    <s v="Children in households suffering from mental health problems"/>
    <x v="8"/>
    <s v="Number"/>
    <n v="451.46110896315031"/>
    <n v="3308"/>
    <n v="136.47554684496686"/>
    <s v="136.48 per 1000 0-1 yr olds"/>
    <n v="136.47999999999999"/>
  </r>
  <r>
    <s v="E09000021_Modelled prevalence of children aged 0-1 in households where parent suffering severe mental health problem_Number"/>
    <s v="E09000021"/>
    <x v="63"/>
    <s v="Single time point"/>
    <n v="2018"/>
    <s v="Children in households suffering from mental health problems"/>
    <x v="8"/>
    <s v="Number"/>
    <n v="223.22193444767095"/>
    <n v="2087"/>
    <n v="106.95828195863486"/>
    <s v="106.96 per 1000 0-1 yr olds"/>
    <n v="106.96"/>
  </r>
  <r>
    <s v="E08000034_Modelled prevalence of children aged 0-1 in households where parent suffering severe mental health problem_Number"/>
    <s v="E08000034"/>
    <x v="64"/>
    <s v="Single time point"/>
    <n v="2018"/>
    <s v="Children in households suffering from mental health problems"/>
    <x v="8"/>
    <s v="Number"/>
    <n v="598.61072285846524"/>
    <n v="5161"/>
    <n v="115.98735184236878"/>
    <s v="115.99 per 1000 0-1 yr olds"/>
    <n v="115.99"/>
  </r>
  <r>
    <s v="E08000011_Modelled prevalence of children aged 0-1 in households where parent suffering severe mental health problem_Number"/>
    <s v="E08000011"/>
    <x v="65"/>
    <s v="Single time point"/>
    <n v="2018"/>
    <s v="Children in households suffering from mental health problems"/>
    <x v="8"/>
    <s v="Number"/>
    <n v="295.20857922293874"/>
    <n v="1977"/>
    <n v="149.32148670861847"/>
    <s v="149.32 per 1000 0-1 yr olds"/>
    <n v="149.32"/>
  </r>
  <r>
    <s v="E09000022_Modelled prevalence of children aged 0-1 in households where parent suffering severe mental health problem_Number"/>
    <s v="E09000022"/>
    <x v="66"/>
    <s v="Single time point"/>
    <n v="2018"/>
    <s v="Children in households suffering from mental health problems"/>
    <x v="8"/>
    <s v="Number"/>
    <n v="594.03287142108627"/>
    <n v="3935"/>
    <n v="150.96133962416425"/>
    <s v="150.96 per 1000 0-1 yr olds"/>
    <n v="150.96"/>
  </r>
  <r>
    <s v="E10000017_Modelled prevalence of children aged 0-1 in households where parent suffering severe mental health problem_Number"/>
    <s v="E10000017"/>
    <x v="67"/>
    <s v="Single time point"/>
    <n v="2018"/>
    <s v="Children in households suffering from mental health problems"/>
    <x v="8"/>
    <s v="Number"/>
    <n v="1444.6459724204944"/>
    <n v="12376"/>
    <n v="116.72963578058294"/>
    <s v="116.73 per 1000 0-1 yr olds"/>
    <n v="116.73"/>
  </r>
  <r>
    <s v="E08000035_Modelled prevalence of children aged 0-1 in households where parent suffering severe mental health problem_Number"/>
    <s v="E08000035"/>
    <x v="68"/>
    <s v="Single time point"/>
    <n v="2018"/>
    <s v="Children in households suffering from mental health problems"/>
    <x v="8"/>
    <s v="Number"/>
    <n v="1257.2815106924413"/>
    <n v="9821"/>
    <n v="128.0197037666675"/>
    <s v="128.02 per 1000 0-1 yr olds"/>
    <n v="128.02000000000001"/>
  </r>
  <r>
    <s v="E06000016_Modelled prevalence of children aged 0-1 in households where parent suffering severe mental health problem_Number"/>
    <s v="E06000016"/>
    <x v="69"/>
    <s v="Single time point"/>
    <n v="2018"/>
    <s v="Children in households suffering from mental health problems"/>
    <x v="8"/>
    <s v="Number"/>
    <n v="592.88908986019317"/>
    <n v="4815"/>
    <n v="123.13376736452609"/>
    <s v="123.13 per 1000 0-1 yr olds"/>
    <n v="123.13"/>
  </r>
  <r>
    <s v="E10000018_Modelled prevalence of children aged 0-1 in households where parent suffering severe mental health problem_Number"/>
    <s v="E10000018"/>
    <x v="70"/>
    <s v="Single time point"/>
    <n v="2018"/>
    <s v="Children in households suffering from mental health problems"/>
    <x v="8"/>
    <s v="Number"/>
    <n v="654.05390361750494"/>
    <n v="6983"/>
    <n v="93.663741030718157"/>
    <s v="93.66 per 1000 0-1 yr olds"/>
    <n v="93.66"/>
  </r>
  <r>
    <s v="E09000023_Modelled prevalence of children aged 0-1 in households where parent suffering severe mental health problem_Number"/>
    <s v="E09000023"/>
    <x v="71"/>
    <s v="Single time point"/>
    <n v="2018"/>
    <s v="Children in households suffering from mental health problems"/>
    <x v="8"/>
    <s v="Number"/>
    <n v="622.48163914632494"/>
    <n v="4505"/>
    <n v="138.17572456078244"/>
    <s v="138.18 per 1000 0-1 yr olds"/>
    <n v="138.18"/>
  </r>
  <r>
    <s v="E10000019_Modelled prevalence of children aged 0-1 in households where parent suffering severe mental health problem_Number"/>
    <s v="E10000019"/>
    <x v="72"/>
    <s v="Single time point"/>
    <n v="2018"/>
    <s v="Children in households suffering from mental health problems"/>
    <x v="8"/>
    <s v="Number"/>
    <n v="720.38462606979795"/>
    <n v="7363"/>
    <n v="97.838466123835104"/>
    <s v="97.84 per 1000 0-1 yr olds"/>
    <n v="97.84"/>
  </r>
  <r>
    <s v="E08000012_Modelled prevalence of children aged 0-1 in households where parent suffering severe mental health problem_Number"/>
    <s v="E08000012"/>
    <x v="73"/>
    <s v="Single time point"/>
    <n v="2018"/>
    <s v="Children in households suffering from mental health problems"/>
    <x v="8"/>
    <s v="Number"/>
    <n v="918.90830679739668"/>
    <n v="5908"/>
    <n v="155.53627400091347"/>
    <s v="155.54 per 1000 0-1 yr olds"/>
    <n v="155.54"/>
  </r>
  <r>
    <s v="E06000032_Modelled prevalence of children aged 0-1 in households where parent suffering severe mental health problem_Number"/>
    <s v="E06000032"/>
    <x v="74"/>
    <s v="Single time point"/>
    <n v="2018"/>
    <s v="Children in households suffering from mental health problems"/>
    <x v="8"/>
    <s v="Number"/>
    <n v="376.27023715757872"/>
    <n v="3283"/>
    <n v="114.61170793712419"/>
    <s v="114.61 per 1000 0-1 yr olds"/>
    <n v="114.61"/>
  </r>
  <r>
    <s v="E08000003_Modelled prevalence of children aged 0-1 in households where parent suffering severe mental health problem_Number"/>
    <s v="E08000003"/>
    <x v="75"/>
    <s v="Single time point"/>
    <n v="2018"/>
    <s v="Children in households suffering from mental health problems"/>
    <x v="8"/>
    <s v="Number"/>
    <n v="1176.8074916767621"/>
    <n v="7285"/>
    <n v="161.53843399818285"/>
    <s v="161.54 per 1000 0-1 yr olds"/>
    <n v="161.54"/>
  </r>
  <r>
    <s v="E06000035_Modelled prevalence of children aged 0-1 in households where parent suffering severe mental health problem_Number"/>
    <s v="E06000035"/>
    <x v="76"/>
    <s v="Single time point"/>
    <n v="2018"/>
    <s v="Children in households suffering from mental health problems"/>
    <x v="8"/>
    <s v="Number"/>
    <n v="364.6747805149418"/>
    <n v="3476"/>
    <n v="104.91219232305575"/>
    <s v="104.91 per 1000 0-1 yr olds"/>
    <n v="104.91"/>
  </r>
  <r>
    <s v="E09000024_Modelled prevalence of children aged 0-1 in households where parent suffering severe mental health problem_Number"/>
    <s v="E09000024"/>
    <x v="77"/>
    <s v="Single time point"/>
    <n v="2018"/>
    <s v="Children in households suffering from mental health problems"/>
    <x v="8"/>
    <s v="Number"/>
    <n v="331.34968416873465"/>
    <n v="3035"/>
    <n v="109.17617270798506"/>
    <s v="109.18 per 1000 0-1 yr olds"/>
    <n v="109.18"/>
  </r>
  <r>
    <s v="E06000002_Modelled prevalence of children aged 0-1 in households where parent suffering severe mental health problem_Number"/>
    <s v="E06000002"/>
    <x v="78"/>
    <s v="Single time point"/>
    <n v="2018"/>
    <s v="Children in households suffering from mental health problems"/>
    <x v="8"/>
    <s v="Number"/>
    <n v="260.21539400444158"/>
    <n v="1871"/>
    <n v="139.07824372230976"/>
    <s v="139.08 per 1000 0-1 yr olds"/>
    <n v="139.08000000000001"/>
  </r>
  <r>
    <s v="E06000042_Modelled prevalence of children aged 0-1 in households where parent suffering severe mental health problem_Number"/>
    <s v="E06000042"/>
    <x v="79"/>
    <s v="Single time point"/>
    <n v="2018"/>
    <s v="Children in households suffering from mental health problems"/>
    <x v="8"/>
    <s v="Number"/>
    <n v="364.61859451974595"/>
    <n v="3567"/>
    <n v="102.21995921495541"/>
    <s v="102.22 per 1000 0-1 yr olds"/>
    <n v="102.22"/>
  </r>
  <r>
    <s v="E08000021_Modelled prevalence of children aged 0-1 in households where parent suffering severe mental health problem_Number"/>
    <s v="E08000021"/>
    <x v="80"/>
    <s v="Single time point"/>
    <n v="2018"/>
    <s v="Children in households suffering from mental health problems"/>
    <x v="8"/>
    <s v="Number"/>
    <n v="468.84265952999817"/>
    <n v="3205"/>
    <n v="146.284761163806"/>
    <s v="146.28 per 1000 0-1 yr olds"/>
    <n v="146.28"/>
  </r>
  <r>
    <s v="E09000025_Modelled prevalence of children aged 0-1 in households where parent suffering severe mental health problem_Number"/>
    <s v="E09000025"/>
    <x v="81"/>
    <s v="Single time point"/>
    <n v="2018"/>
    <s v="Children in households suffering from mental health problems"/>
    <x v="8"/>
    <s v="Number"/>
    <n v="778.86609026308633"/>
    <n v="5706"/>
    <n v="136.49949005662222"/>
    <s v="136.5 per 1000 0-1 yr olds"/>
    <n v="136.5"/>
  </r>
  <r>
    <s v="E10000020_Modelled prevalence of children aged 0-1 in households where parent suffering severe mental health problem_Number"/>
    <s v="E10000020"/>
    <x v="82"/>
    <s v="Single time point"/>
    <n v="2018"/>
    <s v="Children in households suffering from mental health problems"/>
    <x v="8"/>
    <s v="Number"/>
    <n v="917.20324375901464"/>
    <n v="8492"/>
    <n v="108.00791848316236"/>
    <s v="108.01 per 1000 0-1 yr olds"/>
    <n v="108.01"/>
  </r>
  <r>
    <s v="E06000012_Modelled prevalence of children aged 0-1 in households where parent suffering severe mental health problem_Number"/>
    <s v="E06000012"/>
    <x v="83"/>
    <s v="Single time point"/>
    <n v="2018"/>
    <s v="Children in households suffering from mental health problems"/>
    <x v="8"/>
    <s v="Number"/>
    <n v="209.45454771159612"/>
    <n v="1796"/>
    <n v="116.62279939398448"/>
    <s v="116.62 per 1000 0-1 yr olds"/>
    <n v="116.62"/>
  </r>
  <r>
    <s v="E06000013_Modelled prevalence of children aged 0-1 in households where parent suffering severe mental health problem_Number"/>
    <s v="E06000013"/>
    <x v="84"/>
    <s v="Single time point"/>
    <n v="2018"/>
    <s v="Children in households suffering from mental health problems"/>
    <x v="8"/>
    <s v="Number"/>
    <n v="170.92315923878687"/>
    <n v="1729"/>
    <n v="98.856656586921261"/>
    <s v="98.86 per 1000 0-1 yr olds"/>
    <n v="98.86"/>
  </r>
  <r>
    <s v="E06000024_Modelled prevalence of children aged 0-1 in households where parent suffering severe mental health problem_Number"/>
    <s v="E06000024"/>
    <x v="85"/>
    <s v="Single time point"/>
    <n v="2018"/>
    <s v="Children in households suffering from mental health problems"/>
    <x v="8"/>
    <s v="Number"/>
    <n v="199.02136067230384"/>
    <n v="2027"/>
    <n v="98.185180400741913"/>
    <s v="98.19 per 1000 0-1 yr olds"/>
    <n v="98.19"/>
  </r>
  <r>
    <s v="E08000022_Modelled prevalence of children aged 0-1 in households where parent suffering severe mental health problem_Number"/>
    <s v="E08000022"/>
    <x v="86"/>
    <s v="Single time point"/>
    <n v="2018"/>
    <s v="Children in households suffering from mental health problems"/>
    <x v="8"/>
    <s v="Number"/>
    <n v="263.50752737724918"/>
    <n v="2208"/>
    <n v="119.34217725418894"/>
    <s v="119.34 per 1000 0-1 yr olds"/>
    <n v="119.34"/>
  </r>
  <r>
    <s v="E10000023_Modelled prevalence of children aged 0-1 in households where parent suffering severe mental health problem_Number"/>
    <s v="E10000023"/>
    <x v="87"/>
    <s v="Single time point"/>
    <n v="2018"/>
    <s v="Children in households suffering from mental health problems"/>
    <x v="8"/>
    <s v="Number"/>
    <n v="532.26516478521501"/>
    <n v="5433"/>
    <n v="97.968924127593411"/>
    <s v="97.97 per 1000 0-1 yr olds"/>
    <n v="97.97"/>
  </r>
  <r>
    <s v="E10000021_Modelled prevalence of children aged 0-1 in households where parent suffering severe mental health problem_Number"/>
    <s v="E10000021"/>
    <x v="88"/>
    <s v="Single time point"/>
    <n v="2018"/>
    <s v="Children in households suffering from mental health problems"/>
    <x v="8"/>
    <s v="Number"/>
    <n v="870.54656174228933"/>
    <n v="8891"/>
    <n v="97.913233802979335"/>
    <s v="97.91 per 1000 0-1 yr olds"/>
    <n v="97.91"/>
  </r>
  <r>
    <s v="E06000048_Modelled prevalence of children aged 0-1 in households where parent suffering severe mental health problem_Number"/>
    <s v="E06000048"/>
    <x v="89"/>
    <s v="Single time point"/>
    <n v="2018"/>
    <s v="Children in households suffering from mental health problems"/>
    <x v="8"/>
    <s v="Number"/>
    <n v="312.86741802028962"/>
    <n v="2874"/>
    <n v="108.861314551249"/>
    <s v="108.86 per 1000 0-1 yr olds"/>
    <n v="108.86"/>
  </r>
  <r>
    <s v="E06000018_Modelled prevalence of children aged 0-1 in households where parent suffering severe mental health problem_Number"/>
    <s v="E06000018"/>
    <x v="90"/>
    <s v="Single time point"/>
    <n v="2018"/>
    <s v="Children in households suffering from mental health problems"/>
    <x v="8"/>
    <s v="Number"/>
    <n v="569.69535903263159"/>
    <n v="4006"/>
    <n v="142.21052397219961"/>
    <s v="142.21 per 1000 0-1 yr olds"/>
    <n v="142.21"/>
  </r>
  <r>
    <s v="E10000024_Modelled prevalence of children aged 0-1 in households where parent suffering severe mental health problem_Number"/>
    <s v="E10000024"/>
    <x v="91"/>
    <s v="Single time point"/>
    <n v="2018"/>
    <s v="Children in households suffering from mental health problems"/>
    <x v="8"/>
    <s v="Number"/>
    <n v="813.58776423445534"/>
    <n v="8216"/>
    <n v="99.024800904875278"/>
    <s v="99.02 per 1000 0-1 yr olds"/>
    <n v="99.02"/>
  </r>
  <r>
    <s v="E08000004_Modelled prevalence of children aged 0-1 in households where parent suffering severe mental health problem_Number"/>
    <s v="E08000004"/>
    <x v="92"/>
    <s v="Single time point"/>
    <n v="2018"/>
    <s v="Children in households suffering from mental health problems"/>
    <x v="8"/>
    <s v="Number"/>
    <n v="415.90807422427497"/>
    <n v="3245"/>
    <n v="128.16889806603234"/>
    <s v="128.17 per 1000 0-1 yr olds"/>
    <n v="128.16999999999999"/>
  </r>
  <r>
    <s v="E10000025_Modelled prevalence of children aged 0-1 in households where parent suffering severe mental health problem_Number"/>
    <s v="E10000025"/>
    <x v="93"/>
    <s v="Single time point"/>
    <n v="2018"/>
    <s v="Children in households suffering from mental health problems"/>
    <x v="8"/>
    <s v="Number"/>
    <n v="726.39489407840654"/>
    <n v="7481"/>
    <n v="97.098635754365262"/>
    <s v="97.1 per 1000 0-1 yr olds"/>
    <n v="97.1"/>
  </r>
  <r>
    <s v="E06000031_Modelled prevalence of children aged 0-1 in households where parent suffering severe mental health problem_Number"/>
    <s v="E06000031"/>
    <x v="94"/>
    <s v="Single time point"/>
    <n v="2018"/>
    <s v="Children in households suffering from mental health problems"/>
    <x v="8"/>
    <s v="Number"/>
    <n v="326.84347907000779"/>
    <n v="3030"/>
    <n v="107.86913500660323"/>
    <s v="107.87 per 1000 0-1 yr olds"/>
    <n v="107.87"/>
  </r>
  <r>
    <s v="E06000026_Modelled prevalence of children aged 0-1 in households where parent suffering severe mental health problem_Number"/>
    <s v="E06000026"/>
    <x v="95"/>
    <s v="Single time point"/>
    <n v="2018"/>
    <s v="Children in households suffering from mental health problems"/>
    <x v="8"/>
    <s v="Number"/>
    <n v="334.34850123302584"/>
    <n v="2827"/>
    <n v="118.26972098798225"/>
    <s v="118.27 per 1000 0-1 yr olds"/>
    <n v="118.27"/>
  </r>
  <r>
    <s v="E06000029_Modelled prevalence of children aged 0-1 in households where parent suffering severe mental health problem_Number"/>
    <s v="E06000029"/>
    <x v="96"/>
    <s v="Single time point"/>
    <n v="2018"/>
    <s v="Children in households suffering from mental health problems"/>
    <x v="8"/>
    <s v="Number"/>
    <n v="152.82283102098742"/>
    <n v="1529"/>
    <n v="99.949529771738014"/>
    <s v="99.95 per 1000 0-1 yr olds"/>
    <n v="99.95"/>
  </r>
  <r>
    <s v="E06000044_Modelled prevalence of children aged 0-1 in households where parent suffering severe mental health problem_Number"/>
    <s v="E06000044"/>
    <x v="97"/>
    <s v="Single time point"/>
    <n v="2018"/>
    <s v="Children in households suffering from mental health problems"/>
    <x v="8"/>
    <s v="Number"/>
    <n v="292.84757402418359"/>
    <n v="2406"/>
    <n v="121.71553367588677"/>
    <s v="121.72 per 1000 0-1 yr olds"/>
    <n v="121.72"/>
  </r>
  <r>
    <s v="E06000038_Modelled prevalence of children aged 0-1 in households where parent suffering severe mental health problem_Number"/>
    <s v="E06000038"/>
    <x v="98"/>
    <s v="Single time point"/>
    <n v="2018"/>
    <s v="Children in households suffering from mental health problems"/>
    <x v="8"/>
    <s v="Number"/>
    <n v="247.18959653484271"/>
    <n v="2249"/>
    <n v="109.91089218979222"/>
    <s v="109.91 per 1000 0-1 yr olds"/>
    <n v="109.91"/>
  </r>
  <r>
    <s v="E09000026_Modelled prevalence of children aged 0-1 in households where parent suffering severe mental health problem_Number"/>
    <s v="E09000026"/>
    <x v="99"/>
    <s v="Single time point"/>
    <n v="2018"/>
    <s v="Children in households suffering from mental health problems"/>
    <x v="8"/>
    <s v="Number"/>
    <n v="493.59189934734161"/>
    <n v="4605"/>
    <n v="107.18608020572022"/>
    <s v="107.19 per 1000 0-1 yr olds"/>
    <n v="107.19"/>
  </r>
  <r>
    <s v="E06000003_Modelled prevalence of children aged 0-1 in households where parent suffering severe mental health problem_Number"/>
    <s v="E06000003"/>
    <x v="100"/>
    <s v="Single time point"/>
    <n v="2018"/>
    <s v="Children in households suffering from mental health problems"/>
    <x v="8"/>
    <s v="Number"/>
    <n v="170.43595633724411"/>
    <n v="1381"/>
    <n v="123.41488511024193"/>
    <s v="123.41 per 1000 0-1 yr olds"/>
    <n v="123.41"/>
  </r>
  <r>
    <s v="E09000027_Modelled prevalence of children aged 0-1 in households where parent suffering severe mental health problem_Number"/>
    <s v="E09000027"/>
    <x v="101"/>
    <s v="Single time point"/>
    <n v="2018"/>
    <s v="Children in households suffering from mental health problems"/>
    <x v="8"/>
    <s v="Number"/>
    <n v="247.81011581868594"/>
    <n v="2396"/>
    <n v="103.42659257875039"/>
    <s v="103.43 per 1000 0-1 yr olds"/>
    <n v="103.43"/>
  </r>
  <r>
    <s v="E08000005_Modelled prevalence of children aged 0-1 in households where parent suffering severe mental health problem_Number"/>
    <s v="E08000005"/>
    <x v="102"/>
    <s v="Single time point"/>
    <n v="2018"/>
    <s v="Children in households suffering from mental health problems"/>
    <x v="8"/>
    <s v="Number"/>
    <n v="382.35252367257499"/>
    <n v="2893"/>
    <n v="132.16471609836674"/>
    <s v="132.16 per 1000 0-1 yr olds"/>
    <n v="132.16"/>
  </r>
  <r>
    <s v="E08000018_Modelled prevalence of children aged 0-1 in households where parent suffering severe mental health problem_Number"/>
    <s v="E08000018"/>
    <x v="103"/>
    <s v="Single time point"/>
    <n v="2018"/>
    <s v="Children in households suffering from mental health problems"/>
    <x v="8"/>
    <s v="Number"/>
    <n v="340.07875936241823"/>
    <n v="3027"/>
    <n v="112.34845040053459"/>
    <s v="112.35 per 1000 0-1 yr olds"/>
    <n v="112.35"/>
  </r>
  <r>
    <s v="E06000017_Modelled prevalence of children aged 0-1 in households where parent suffering severe mental health problem_Number"/>
    <s v="E06000017"/>
    <x v="104"/>
    <s v="Single time point"/>
    <n v="2018"/>
    <s v="Children in households suffering from mental health problems"/>
    <x v="8"/>
    <s v="Number"/>
    <n v="30.664897004752973"/>
    <n v="349"/>
    <n v="87.865034397572984"/>
    <s v="87.87 per 1000 0-1 yr olds"/>
    <n v="87.87"/>
  </r>
  <r>
    <s v="E08000006_Modelled prevalence of children aged 0-1 in households where parent suffering severe mental health problem_Number"/>
    <s v="E08000006"/>
    <x v="105"/>
    <s v="Single time point"/>
    <n v="2018"/>
    <s v="Children in households suffering from mental health problems"/>
    <x v="8"/>
    <s v="Number"/>
    <n v="496.89871948360917"/>
    <n v="3526"/>
    <n v="140.92419724435882"/>
    <s v="140.92 per 1000 0-1 yr olds"/>
    <n v="140.91999999999999"/>
  </r>
  <r>
    <s v="E08000028_Modelled prevalence of children aged 0-1 in households where parent suffering severe mental health problem_Number"/>
    <s v="E08000028"/>
    <x v="106"/>
    <s v="Single time point"/>
    <n v="2018"/>
    <s v="Children in households suffering from mental health problems"/>
    <x v="8"/>
    <s v="Number"/>
    <n v="524.88994364466191"/>
    <n v="4579"/>
    <n v="114.62981953366716"/>
    <s v="114.63 per 1000 0-1 yr olds"/>
    <n v="114.63"/>
  </r>
  <r>
    <s v="E08000014_Modelled prevalence of children aged 0-1 in households where parent suffering severe mental health problem_Number"/>
    <s v="E08000014"/>
    <x v="107"/>
    <s v="Single time point"/>
    <n v="2018"/>
    <s v="Children in households suffering from mental health problems"/>
    <x v="8"/>
    <s v="Number"/>
    <n v="349.20630811362275"/>
    <n v="2678"/>
    <n v="130.3981733060578"/>
    <s v="130.4 per 1000 0-1 yr olds"/>
    <n v="130.4"/>
  </r>
  <r>
    <s v="E08000019_Modelled prevalence of children aged 0-1 in households where parent suffering severe mental health problem_Number"/>
    <s v="E08000019"/>
    <x v="108"/>
    <s v="Single time point"/>
    <n v="2018"/>
    <s v="Children in households suffering from mental health problems"/>
    <x v="8"/>
    <s v="Number"/>
    <n v="784.4767122343776"/>
    <n v="6351"/>
    <n v="123.52018772388247"/>
    <s v="123.52 per 1000 0-1 yr olds"/>
    <n v="123.52"/>
  </r>
  <r>
    <s v="E06000051_Modelled prevalence of children aged 0-1 in households where parent suffering severe mental health problem_Number"/>
    <s v="E06000051"/>
    <x v="109"/>
    <s v="Single time point"/>
    <n v="2018"/>
    <s v="Children in households suffering from mental health problems"/>
    <x v="8"/>
    <s v="Number"/>
    <n v="252.22056654636336"/>
    <n v="2806"/>
    <n v="89.886160565346884"/>
    <s v="89.89 per 1000 0-1 yr olds"/>
    <n v="89.89"/>
  </r>
  <r>
    <s v="E06000039_Modelled prevalence of children aged 0-1 in households where parent suffering severe mental health problem_Number"/>
    <s v="E06000039"/>
    <x v="110"/>
    <s v="Single time point"/>
    <n v="2018"/>
    <s v="Children in households suffering from mental health problems"/>
    <x v="8"/>
    <s v="Number"/>
    <n v="262.99286810074614"/>
    <n v="2451"/>
    <n v="107.30023178325015"/>
    <s v="107.3 per 1000 0-1 yr olds"/>
    <n v="107.3"/>
  </r>
  <r>
    <s v="E08000029_Modelled prevalence of children aged 0-1 in households where parent suffering severe mental health problem_Number"/>
    <s v="E08000029"/>
    <x v="111"/>
    <s v="Single time point"/>
    <n v="2018"/>
    <s v="Children in households suffering from mental health problems"/>
    <x v="8"/>
    <s v="Number"/>
    <n v="229.08395671659994"/>
    <n v="2300"/>
    <n v="99.601720311565188"/>
    <s v="99.6 per 1000 0-1 yr olds"/>
    <n v="99.6"/>
  </r>
  <r>
    <s v="E10000027_Modelled prevalence of children aged 0-1 in households where parent suffering severe mental health problem_Number"/>
    <s v="E10000027"/>
    <x v="112"/>
    <s v="Single time point"/>
    <n v="2018"/>
    <s v="Children in households suffering from mental health problems"/>
    <x v="8"/>
    <s v="Number"/>
    <n v="532.85023447603953"/>
    <n v="5401"/>
    <n v="98.657699403080827"/>
    <s v="98.66 per 1000 0-1 yr olds"/>
    <n v="98.66"/>
  </r>
  <r>
    <s v="E06000025_Modelled prevalence of children aged 0-1 in households where parent suffering severe mental health problem_Number"/>
    <s v="E06000025"/>
    <x v="113"/>
    <s v="Single time point"/>
    <n v="2018"/>
    <s v="Children in households suffering from mental health problems"/>
    <x v="8"/>
    <s v="Number"/>
    <n v="291.67025534476181"/>
    <n v="3181"/>
    <n v="91.691372318378441"/>
    <s v="91.69 per 1000 0-1 yr olds"/>
    <n v="91.69"/>
  </r>
  <r>
    <s v="E08000023_Modelled prevalence of children aged 0-1 in households where parent suffering severe mental health problem_Number"/>
    <s v="E08000023"/>
    <x v="114"/>
    <s v="Single time point"/>
    <n v="2018"/>
    <s v="Children in households suffering from mental health problems"/>
    <x v="8"/>
    <s v="Number"/>
    <n v="212.67505308528533"/>
    <n v="1609"/>
    <n v="132.17840465213507"/>
    <s v="132.18 per 1000 0-1 yr olds"/>
    <n v="132.18"/>
  </r>
  <r>
    <s v="E06000045_Modelled prevalence of children aged 0-1 in households where parent suffering severe mental health problem_Number"/>
    <s v="E06000045"/>
    <x v="115"/>
    <s v="Single time point"/>
    <n v="2018"/>
    <s v="Children in households suffering from mental health problems"/>
    <x v="8"/>
    <s v="Number"/>
    <n v="373.99054639950299"/>
    <n v="3058"/>
    <n v="122.29906684091006"/>
    <s v="122.3 per 1000 0-1 yr olds"/>
    <n v="122.3"/>
  </r>
  <r>
    <s v="E06000033_Modelled prevalence of children aged 0-1 in households where parent suffering severe mental health problem_Number"/>
    <s v="E06000033"/>
    <x v="116"/>
    <s v="Single time point"/>
    <n v="2018"/>
    <s v="Children in households suffering from mental health problems"/>
    <x v="8"/>
    <s v="Number"/>
    <n v="249.24684979565703"/>
    <n v="2203"/>
    <n v="113.13974116915888"/>
    <s v="113.14 per 1000 0-1 yr olds"/>
    <n v="113.14"/>
  </r>
  <r>
    <s v="E09000028_Modelled prevalence of children aged 0-1 in households where parent suffering severe mental health problem_Number"/>
    <s v="E09000028"/>
    <x v="117"/>
    <s v="Single time point"/>
    <n v="2018"/>
    <s v="Children in households suffering from mental health problems"/>
    <x v="8"/>
    <s v="Number"/>
    <n v="628.50815742816826"/>
    <n v="4154"/>
    <n v="151.30191560620324"/>
    <s v="151.3 per 1000 0-1 yr olds"/>
    <n v="151.30000000000001"/>
  </r>
  <r>
    <s v="E08000013_Modelled prevalence of children aged 0-1 in households where parent suffering severe mental health problem_Number"/>
    <s v="E08000013"/>
    <x v="118"/>
    <s v="Single time point"/>
    <n v="2018"/>
    <s v="Children in households suffering from mental health problems"/>
    <x v="8"/>
    <s v="Number"/>
    <n v="252.62224958186846"/>
    <n v="1985"/>
    <n v="127.26561691781788"/>
    <s v="127.27 per 1000 0-1 yr olds"/>
    <n v="127.27"/>
  </r>
  <r>
    <s v="E10000028_Modelled prevalence of children aged 0-1 in households where parent suffering severe mental health problem_Number"/>
    <s v="E10000028"/>
    <x v="119"/>
    <s v="Single time point"/>
    <n v="2018"/>
    <s v="Children in households suffering from mental health problems"/>
    <x v="8"/>
    <s v="Number"/>
    <n v="781.16276491296082"/>
    <n v="8423"/>
    <n v="92.741631831053155"/>
    <s v="92.74 per 1000 0-1 yr olds"/>
    <n v="92.74"/>
  </r>
  <r>
    <s v="E08000007_Modelled prevalence of children aged 0-1 in households where parent suffering severe mental health problem_Number"/>
    <s v="E08000007"/>
    <x v="120"/>
    <s v="Single time point"/>
    <n v="2018"/>
    <s v="Children in households suffering from mental health problems"/>
    <x v="8"/>
    <s v="Number"/>
    <n v="391.28955179382837"/>
    <n v="3338"/>
    <n v="117.22275368299232"/>
    <s v="117.22 per 1000 0-1 yr olds"/>
    <n v="117.22"/>
  </r>
  <r>
    <s v="E06000004_Modelled prevalence of children aged 0-1 in households where parent suffering severe mental health problem_Number"/>
    <s v="E06000004"/>
    <x v="121"/>
    <s v="Single time point"/>
    <n v="2018"/>
    <s v="Children in households suffering from mental health problems"/>
    <x v="8"/>
    <s v="Number"/>
    <n v="253.13924861078104"/>
    <n v="2126"/>
    <n v="119.06832013677378"/>
    <s v="119.07 per 1000 0-1 yr olds"/>
    <n v="119.07"/>
  </r>
  <r>
    <s v="E06000021_Modelled prevalence of children aged 0-1 in households where parent suffering severe mental health problem_Number"/>
    <s v="E06000021"/>
    <x v="122"/>
    <s v="Single time point"/>
    <n v="2018"/>
    <s v="Children in households suffering from mental health problems"/>
    <x v="8"/>
    <s v="Number"/>
    <n v="368.0474069002089"/>
    <n v="3239"/>
    <n v="113.62994964501665"/>
    <s v="113.63 per 1000 0-1 yr olds"/>
    <n v="113.63"/>
  </r>
  <r>
    <s v="E10000029_Modelled prevalence of children aged 0-1 in households where parent suffering severe mental health problem_Number"/>
    <s v="E10000029"/>
    <x v="123"/>
    <s v="Single time point"/>
    <n v="2018"/>
    <s v="Children in households suffering from mental health problems"/>
    <x v="8"/>
    <s v="Number"/>
    <n v="785.72193066943498"/>
    <n v="7605"/>
    <n v="103.31649318467258"/>
    <s v="103.32 per 1000 0-1 yr olds"/>
    <n v="103.32"/>
  </r>
  <r>
    <s v="E08000024_Modelled prevalence of children aged 0-1 in households where parent suffering severe mental health problem_Number"/>
    <s v="E08000024"/>
    <x v="124"/>
    <s v="Single time point"/>
    <n v="2018"/>
    <s v="Children in households suffering from mental health problems"/>
    <x v="8"/>
    <s v="Number"/>
    <n v="369.29284185228209"/>
    <n v="2860"/>
    <n v="129.1233712770217"/>
    <s v="129.12 per 1000 0-1 yr olds"/>
    <n v="129.12"/>
  </r>
  <r>
    <s v="E10000030_Modelled prevalence of children aged 0-1 in households where parent suffering severe mental health problem_Number"/>
    <s v="E10000030"/>
    <x v="125"/>
    <s v="Single time point"/>
    <n v="2018"/>
    <s v="Children in households suffering from mental health problems"/>
    <x v="8"/>
    <s v="Number"/>
    <n v="1135.0634146998639"/>
    <n v="12975"/>
    <n v="87.480802674363304"/>
    <s v="87.48 per 1000 0-1 yr olds"/>
    <n v="87.48"/>
  </r>
  <r>
    <s v="E09000029_Modelled prevalence of children aged 0-1 in households where parent suffering severe mental health problem_Number"/>
    <s v="E09000029"/>
    <x v="126"/>
    <s v="Single time point"/>
    <n v="2018"/>
    <s v="Children in households suffering from mental health problems"/>
    <x v="8"/>
    <s v="Number"/>
    <n v="276.06149504734077"/>
    <n v="2549"/>
    <n v="108.30188114842713"/>
    <s v="108.3 per 1000 0-1 yr olds"/>
    <n v="108.3"/>
  </r>
  <r>
    <s v="E06000030_Modelled prevalence of children aged 0-1 in households where parent suffering severe mental health problem_Number"/>
    <s v="E06000030"/>
    <x v="127"/>
    <s v="Single time point"/>
    <n v="2018"/>
    <s v="Children in households suffering from mental health problems"/>
    <x v="8"/>
    <s v="Number"/>
    <n v="279.7064591858412"/>
    <n v="2785"/>
    <n v="100.43319898953006"/>
    <s v="100.43 per 1000 0-1 yr olds"/>
    <n v="100.43"/>
  </r>
  <r>
    <s v="E08000008_Modelled prevalence of children aged 0-1 in households where parent suffering severe mental health problem_Number"/>
    <s v="E08000008"/>
    <x v="128"/>
    <s v="Single time point"/>
    <n v="2018"/>
    <s v="Children in households suffering from mental health problems"/>
    <x v="8"/>
    <s v="Number"/>
    <n v="359.8258393690632"/>
    <n v="2787"/>
    <n v="129.10866141695845"/>
    <s v="129.11 per 1000 0-1 yr olds"/>
    <n v="129.11000000000001"/>
  </r>
  <r>
    <s v="E06000020_Modelled prevalence of children aged 0-1 in households where parent suffering severe mental health problem_Number"/>
    <s v="E06000020"/>
    <x v="129"/>
    <s v="Single time point"/>
    <n v="2018"/>
    <s v="Children in households suffering from mental health problems"/>
    <x v="8"/>
    <s v="Number"/>
    <n v="220.23926409252189"/>
    <n v="2075"/>
    <n v="106.13940438193826"/>
    <s v="106.14 per 1000 0-1 yr olds"/>
    <n v="106.14"/>
  </r>
  <r>
    <s v="E06000034_Modelled prevalence of children aged 0-1 in households where parent suffering severe mental health problem_Number"/>
    <s v="E06000034"/>
    <x v="130"/>
    <s v="Single time point"/>
    <n v="2018"/>
    <s v="Children in households suffering from mental health problems"/>
    <x v="8"/>
    <s v="Number"/>
    <n v="275.00464877342205"/>
    <n v="2544"/>
    <n v="108.09931162477282"/>
    <s v="108.1 per 1000 0-1 yr olds"/>
    <n v="108.1"/>
  </r>
  <r>
    <s v="E06000027_Modelled prevalence of children aged 0-1 in households where parent suffering severe mental health problem_Number"/>
    <s v="E06000027"/>
    <x v="131"/>
    <s v="Single time point"/>
    <n v="2018"/>
    <s v="Children in households suffering from mental health problems"/>
    <x v="8"/>
    <s v="Number"/>
    <n v="144.15717453433675"/>
    <n v="1247"/>
    <n v="115.60318727693404"/>
    <s v="115.6 per 1000 0-1 yr olds"/>
    <n v="115.6"/>
  </r>
  <r>
    <s v="E09000030_Modelled prevalence of children aged 0-1 in households where parent suffering severe mental health problem_Number"/>
    <s v="E09000030"/>
    <x v="132"/>
    <s v="Single time point"/>
    <n v="2018"/>
    <s v="Children in households suffering from mental health problems"/>
    <x v="8"/>
    <s v="Number"/>
    <n v="676.17455622669058"/>
    <n v="4529"/>
    <n v="149.29886425848764"/>
    <s v="149.3 per 1000 0-1 yr olds"/>
    <n v="149.30000000000001"/>
  </r>
  <r>
    <s v="E08000009_Modelled prevalence of children aged 0-1 in households where parent suffering severe mental health problem_Number"/>
    <s v="E08000009"/>
    <x v="133"/>
    <s v="Single time point"/>
    <n v="2018"/>
    <s v="Children in households suffering from mental health problems"/>
    <x v="8"/>
    <s v="Number"/>
    <n v="316.96733457495799"/>
    <n v="2669"/>
    <n v="118.75883648368601"/>
    <s v="118.76 per 1000 0-1 yr olds"/>
    <n v="118.76"/>
  </r>
  <r>
    <s v="E08000036_Modelled prevalence of children aged 0-1 in households where parent suffering severe mental health problem_Number"/>
    <s v="E08000036"/>
    <x v="134"/>
    <s v="Single time point"/>
    <n v="2018"/>
    <s v="Children in households suffering from mental health problems"/>
    <x v="8"/>
    <s v="Number"/>
    <n v="491.65838129961458"/>
    <n v="4108"/>
    <n v="119.68315026767638"/>
    <s v="119.68 per 1000 0-1 yr olds"/>
    <n v="119.68"/>
  </r>
  <r>
    <s v="E08000030_Modelled prevalence of children aged 0-1 in households where parent suffering severe mental health problem_Number"/>
    <s v="E08000030"/>
    <x v="135"/>
    <s v="Single time point"/>
    <n v="2018"/>
    <s v="Children in households suffering from mental health problems"/>
    <x v="8"/>
    <s v="Number"/>
    <n v="436.80526545517068"/>
    <n v="3892"/>
    <n v="112.23156871921138"/>
    <s v="112.23 per 1000 0-1 yr olds"/>
    <n v="112.23"/>
  </r>
  <r>
    <s v="E09000031_Modelled prevalence of children aged 0-1 in households where parent suffering severe mental health problem_Number"/>
    <s v="E09000031"/>
    <x v="136"/>
    <s v="Single time point"/>
    <n v="2018"/>
    <s v="Children in households suffering from mental health problems"/>
    <x v="8"/>
    <s v="Number"/>
    <n v="554.40399191964377"/>
    <n v="4448"/>
    <n v="124.64118523373287"/>
    <s v="124.64 per 1000 0-1 yr olds"/>
    <n v="124.64"/>
  </r>
  <r>
    <s v="E09000032_Modelled prevalence of children aged 0-1 in households where parent suffering severe mental health problem_Number"/>
    <s v="E09000032"/>
    <x v="137"/>
    <s v="Single time point"/>
    <n v="2018"/>
    <s v="Children in households suffering from mental health problems"/>
    <x v="8"/>
    <s v="Number"/>
    <n v="591.18901567021442"/>
    <n v="4567"/>
    <n v="129.44799992778943"/>
    <s v="129.45 per 1000 0-1 yr olds"/>
    <n v="129.44999999999999"/>
  </r>
  <r>
    <s v="E06000007_Modelled prevalence of children aged 0-1 in households where parent suffering severe mental health problem_Number"/>
    <s v="E06000007"/>
    <x v="138"/>
    <s v="Single time point"/>
    <n v="2018"/>
    <s v="Children in households suffering from mental health problems"/>
    <x v="8"/>
    <s v="Number"/>
    <n v="254.04942180933821"/>
    <n v="2229"/>
    <n v="113.97461723164568"/>
    <s v="113.97 per 1000 0-1 yr olds"/>
    <n v="113.97"/>
  </r>
  <r>
    <s v="E10000031_Modelled prevalence of children aged 0-1 in households where parent suffering severe mental health problem_Number"/>
    <s v="E10000031"/>
    <x v="139"/>
    <s v="Single time point"/>
    <n v="2018"/>
    <s v="Children in households suffering from mental health problems"/>
    <x v="8"/>
    <s v="Number"/>
    <n v="557.0391387413888"/>
    <n v="6079"/>
    <n v="91.633350673036489"/>
    <s v="91.63 per 1000 0-1 yr olds"/>
    <n v="91.63"/>
  </r>
  <r>
    <s v="E06000037_Modelled prevalence of children aged 0-1 in households where parent suffering severe mental health problem_Number"/>
    <s v="E06000037"/>
    <x v="140"/>
    <s v="Single time point"/>
    <n v="2018"/>
    <s v="Children in households suffering from mental health problems"/>
    <x v="8"/>
    <s v="Number"/>
    <n v="149.82668392340452"/>
    <n v="1693"/>
    <n v="88.497745967752223"/>
    <s v="88.5 per 1000 0-1 yr olds"/>
    <n v="88.5"/>
  </r>
  <r>
    <s v="E10000032_Modelled prevalence of children aged 0-1 in households where parent suffering severe mental health problem_Number"/>
    <s v="E10000032"/>
    <x v="141"/>
    <s v="Single time point"/>
    <n v="2018"/>
    <s v="Children in households suffering from mental health problems"/>
    <x v="8"/>
    <s v="Number"/>
    <n v="791.97737881762509"/>
    <n v="8578"/>
    <n v="92.326577152905699"/>
    <s v="92.33 per 1000 0-1 yr olds"/>
    <n v="92.33"/>
  </r>
  <r>
    <s v="E09000033_Modelled prevalence of children aged 0-1 in households where parent suffering severe mental health problem_Number"/>
    <s v="E09000033"/>
    <x v="142"/>
    <s v="Single time point"/>
    <n v="2018"/>
    <s v="Children in households suffering from mental health problems"/>
    <x v="8"/>
    <s v="Number"/>
    <n v="340.58376667734984"/>
    <n v="2589"/>
    <n v="131.55031544123207"/>
    <s v="131.55 per 1000 0-1 yr olds"/>
    <n v="131.55000000000001"/>
  </r>
  <r>
    <s v="E08000010_Modelled prevalence of children aged 0-1 in households where parent suffering severe mental health problem_Number"/>
    <s v="E08000010"/>
    <x v="143"/>
    <s v="Single time point"/>
    <n v="2018"/>
    <s v="Children in households suffering from mental health problems"/>
    <x v="8"/>
    <s v="Number"/>
    <n v="434.65766350809611"/>
    <n v="3565"/>
    <n v="121.92360827716581"/>
    <s v="121.92 per 1000 0-1 yr olds"/>
    <n v="121.92"/>
  </r>
  <r>
    <s v="E06000054_Modelled prevalence of children aged 0-1 in households where parent suffering severe mental health problem_Number"/>
    <s v="E06000054"/>
    <x v="144"/>
    <s v="Single time point"/>
    <n v="2018"/>
    <s v="Children in households suffering from mental health problems"/>
    <x v="8"/>
    <s v="Number"/>
    <n v="475.32849428288864"/>
    <n v="5003"/>
    <n v="95.008693640393489"/>
    <s v="95.01 per 1000 0-1 yr olds"/>
    <n v="95.01"/>
  </r>
  <r>
    <s v="E06000040_Modelled prevalence of children aged 0-1 in households where parent suffering severe mental health problem_Number"/>
    <s v="E06000040"/>
    <x v="145"/>
    <s v="Single time point"/>
    <n v="2018"/>
    <s v="Children in households suffering from mental health problems"/>
    <x v="8"/>
    <s v="Number"/>
    <n v="151.7482007846148"/>
    <n v="1648"/>
    <n v="92.080218922703153"/>
    <s v="92.08 per 1000 0-1 yr olds"/>
    <n v="92.08"/>
  </r>
  <r>
    <s v="E08000015_Modelled prevalence of children aged 0-1 in households where parent suffering severe mental health problem_Number"/>
    <s v="E08000015"/>
    <x v="146"/>
    <s v="Single time point"/>
    <n v="2018"/>
    <s v="Children in households suffering from mental health problems"/>
    <x v="8"/>
    <s v="Number"/>
    <n v="445.5404007688997"/>
    <n v="3335"/>
    <n v="133.59532256938522"/>
    <s v="133.6 per 1000 0-1 yr olds"/>
    <n v="133.6"/>
  </r>
  <r>
    <s v="E06000041_Modelled prevalence of children aged 0-1 in households where parent suffering severe mental health problem_Number"/>
    <s v="E06000041"/>
    <x v="147"/>
    <s v="Single time point"/>
    <n v="2018"/>
    <s v="Children in households suffering from mental health problems"/>
    <x v="8"/>
    <s v="Number"/>
    <n v="141.55019978485839"/>
    <n v="1714"/>
    <n v="82.584713993499648"/>
    <s v="82.58 per 1000 0-1 yr olds"/>
    <n v="82.58"/>
  </r>
  <r>
    <s v="E08000031_Modelled prevalence of children aged 0-1 in households where parent suffering severe mental health problem_Number"/>
    <s v="E08000031"/>
    <x v="148"/>
    <s v="Single time point"/>
    <n v="2018"/>
    <s v="Children in households suffering from mental health problems"/>
    <x v="8"/>
    <s v="Number"/>
    <n v="409.33362148540408"/>
    <n v="3481"/>
    <n v="117.59081341149212"/>
    <s v="117.59 per 1000 0-1 yr olds"/>
    <n v="117.59"/>
  </r>
  <r>
    <s v="E10000034_Modelled prevalence of children aged 0-1 in households where parent suffering severe mental health problem_Number"/>
    <s v="E10000034"/>
    <x v="149"/>
    <s v="Single time point"/>
    <n v="2018"/>
    <s v="Children in households suffering from mental health problems"/>
    <x v="8"/>
    <s v="Number"/>
    <n v="544.06756871344726"/>
    <n v="5832"/>
    <n v="93.290049505049254"/>
    <s v="93.29 per 1000 0-1 yr olds"/>
    <n v="93.29"/>
  </r>
  <r>
    <s v="E06000014_Modelled prevalence of children aged 0-1 in households where parent suffering severe mental health problem_Number"/>
    <s v="E06000014"/>
    <x v="150"/>
    <s v="Single time point"/>
    <n v="2018"/>
    <s v="Children in households suffering from mental health problems"/>
    <x v="8"/>
    <s v="Number"/>
    <n v="224.95847512958755"/>
    <n v="1848"/>
    <n v="121.73077658527464"/>
    <s v="121.73 per 1000 0-1 yr olds"/>
    <n v="121.73"/>
  </r>
  <r>
    <s v="NA_Modelled prevalence of children aged 0-1 in households where parent suffering severe mental health problem_Number"/>
    <s v="NA"/>
    <x v="151"/>
    <s v="Single time point"/>
    <n v="2018"/>
    <s v="Children in households suffering from mental health problems"/>
    <x v="8"/>
    <s v="Number"/>
    <n v="73219.386421852105"/>
    <n v="637834"/>
    <n v="114.79379653930663"/>
    <s v="114.79 per 1000 0-1 yr olds"/>
    <n v="114.79"/>
  </r>
  <r>
    <s v="E09000002_Modelled prevalence of children aged 0-4 in households where parent suffering severe mental health problem_Number"/>
    <s v="E09000002"/>
    <x v="0"/>
    <s v="Single time point"/>
    <n v="2018"/>
    <s v="Children in households suffering from mental health problems"/>
    <x v="9"/>
    <s v="Number"/>
    <n v="2609.7130101646949"/>
    <n v="19519"/>
    <n v="133.7011634901734"/>
    <s v="133.7 per 1000 0-4 yr olds"/>
    <n v="133.69999999999999"/>
  </r>
  <r>
    <s v="E09000003_Modelled prevalence of children aged 0-4 in households where parent suffering severe mental health problem_Number"/>
    <s v="E09000003"/>
    <x v="1"/>
    <s v="Single time point"/>
    <n v="2018"/>
    <s v="Children in households suffering from mental health problems"/>
    <x v="9"/>
    <s v="Number"/>
    <n v="2897.510596549906"/>
    <n v="26512"/>
    <n v="109.29053245888299"/>
    <s v="109.29 per 1000 0-4 yr olds"/>
    <n v="109.29"/>
  </r>
  <r>
    <s v="E08000016_Modelled prevalence of children aged 0-4 in households where parent suffering severe mental health problem_Number"/>
    <s v="E08000016"/>
    <x v="2"/>
    <s v="Single time point"/>
    <n v="2018"/>
    <s v="Children in households suffering from mental health problems"/>
    <x v="9"/>
    <s v="Number"/>
    <n v="1608.204497515462"/>
    <n v="14227"/>
    <n v="113.03890472450004"/>
    <s v="113.04 per 1000 0-4 yr olds"/>
    <n v="113.04"/>
  </r>
  <r>
    <s v="E06000022_Modelled prevalence of children aged 0-4 in households where parent suffering severe mental health problem_Number"/>
    <s v="E06000022"/>
    <x v="3"/>
    <s v="Single time point"/>
    <n v="2018"/>
    <s v="Children in households suffering from mental health problems"/>
    <x v="9"/>
    <s v="Number"/>
    <n v="1004.77992209533"/>
    <n v="9426"/>
    <n v="106.59663930567898"/>
    <s v="106.6 per 1000 0-4 yr olds"/>
    <n v="106.6"/>
  </r>
  <r>
    <s v="E06000055_Modelled prevalence of children aged 0-4 in households where parent suffering severe mental health problem_Number"/>
    <s v="E06000055"/>
    <x v="4"/>
    <s v="Single time point"/>
    <n v="2018"/>
    <s v="Children in households suffering from mental health problems"/>
    <x v="9"/>
    <s v="Number"/>
    <n v="1198.4085929319988"/>
    <n v="11509"/>
    <n v="104.12795142340767"/>
    <s v="104.13 per 1000 0-4 yr olds"/>
    <n v="104.13"/>
  </r>
  <r>
    <s v="E09000004_Modelled prevalence of children aged 0-4 in households where parent suffering severe mental health problem_Number"/>
    <s v="E09000004"/>
    <x v="5"/>
    <s v="Single time point"/>
    <n v="2018"/>
    <s v="Children in households suffering from mental health problems"/>
    <x v="9"/>
    <s v="Number"/>
    <n v="1769.8298716278355"/>
    <n v="15989"/>
    <n v="110.69046667257712"/>
    <s v="110.69 per 1000 0-4 yr olds"/>
    <n v="110.69"/>
  </r>
  <r>
    <s v="E08000025_Modelled prevalence of children aged 0-4 in households where parent suffering severe mental health problem_Number"/>
    <s v="E08000025"/>
    <x v="6"/>
    <s v="Single time point"/>
    <n v="2018"/>
    <s v="Children in households suffering from mental health problems"/>
    <x v="9"/>
    <s v="Number"/>
    <n v="10257.29745190024"/>
    <n v="83536"/>
    <n v="122.78894670441774"/>
    <s v="122.79 per 1000 0-4 yr olds"/>
    <n v="122.79"/>
  </r>
  <r>
    <s v="E06000008_Modelled prevalence of children aged 0-4 in households where parent suffering severe mental health problem_Number"/>
    <s v="E06000008"/>
    <x v="7"/>
    <s v="Single time point"/>
    <n v="2018"/>
    <s v="Children in households suffering from mental health problems"/>
    <x v="9"/>
    <s v="Number"/>
    <n v="1294.1781401440051"/>
    <n v="10576"/>
    <n v="122.3693400287448"/>
    <s v="122.37 per 1000 0-4 yr olds"/>
    <n v="122.37"/>
  </r>
  <r>
    <s v="E06000009_Modelled prevalence of children aged 0-4 in households where parent suffering severe mental health problem_Number"/>
    <s v="E06000009"/>
    <x v="8"/>
    <s v="Single time point"/>
    <n v="2018"/>
    <s v="Children in households suffering from mental health problems"/>
    <x v="9"/>
    <s v="Number"/>
    <n v="1211.0080846612625"/>
    <n v="8365"/>
    <n v="144.77084096368947"/>
    <s v="144.77 per 1000 0-4 yr olds"/>
    <n v="144.77000000000001"/>
  </r>
  <r>
    <s v="E08000001_Modelled prevalence of children aged 0-4 in households where parent suffering severe mental health problem_Number"/>
    <s v="E08000001"/>
    <x v="9"/>
    <s v="Single time point"/>
    <n v="2018"/>
    <s v="Children in households suffering from mental health problems"/>
    <x v="9"/>
    <s v="Number"/>
    <n v="2448.8052627247771"/>
    <n v="19294"/>
    <n v="126.9205588641431"/>
    <s v="126.92 per 1000 0-4 yr olds"/>
    <n v="126.92"/>
  </r>
  <r>
    <s v="E06000028_Modelled prevalence of children aged 0-4 in households where parent suffering severe mental health problem_Number"/>
    <s v="E06000028"/>
    <x v="10"/>
    <s v="Single time point"/>
    <n v="2018"/>
    <s v="Children in households suffering from mental health problems"/>
    <x v="9"/>
    <s v="Number"/>
    <n v="1224.5565070564473"/>
    <n v="10832"/>
    <n v="113.04989910048444"/>
    <s v="113.05 per 1000 0-4 yr olds"/>
    <n v="113.05"/>
  </r>
  <r>
    <s v="E06000036_Modelled prevalence of children aged 0-4 in households where parent suffering severe mental health problem_Number"/>
    <s v="E06000036"/>
    <x v="11"/>
    <s v="Single time point"/>
    <n v="2018"/>
    <s v="Children in households suffering from mental health problems"/>
    <x v="9"/>
    <s v="Number"/>
    <n v="715.67721565202601"/>
    <n v="7417"/>
    <n v="96.491467662400694"/>
    <s v="96.49 per 1000 0-4 yr olds"/>
    <n v="96.49"/>
  </r>
  <r>
    <s v="E08000032_Modelled prevalence of children aged 0-4 in households where parent suffering severe mental health problem_Number"/>
    <s v="E08000032"/>
    <x v="12"/>
    <s v="Single time point"/>
    <n v="2018"/>
    <s v="Children in households suffering from mental health problems"/>
    <x v="9"/>
    <s v="Number"/>
    <n v="4653.2769331886848"/>
    <n v="39705"/>
    <n v="117.19624564132188"/>
    <s v="117.2 per 1000 0-4 yr olds"/>
    <n v="117.2"/>
  </r>
  <r>
    <s v="E09000005_Modelled prevalence of children aged 0-4 in households where parent suffering severe mental health problem_Number"/>
    <s v="E09000005"/>
    <x v="13"/>
    <s v="Single time point"/>
    <n v="2018"/>
    <s v="Children in households suffering from mental health problems"/>
    <x v="9"/>
    <s v="Number"/>
    <n v="3172.3930106692574"/>
    <n v="24582"/>
    <n v="129.05349486084361"/>
    <s v="129.05 per 1000 0-4 yr olds"/>
    <n v="129.05000000000001"/>
  </r>
  <r>
    <s v="E06000043_Modelled prevalence of children aged 0-4 in households where parent suffering severe mental health problem_Number"/>
    <s v="E06000043"/>
    <x v="14"/>
    <s v="Single time point"/>
    <n v="2018"/>
    <s v="Children in households suffering from mental health problems"/>
    <x v="9"/>
    <s v="Number"/>
    <n v="1674.3274279815437"/>
    <n v="13768"/>
    <n v="121.61006885397616"/>
    <s v="121.61 per 1000 0-4 yr olds"/>
    <n v="121.61"/>
  </r>
  <r>
    <s v="E06000023_Modelled prevalence of children aged 0-4 in households where parent suffering severe mental health problem_Number"/>
    <s v="E06000023"/>
    <x v="15"/>
    <s v="Single time point"/>
    <n v="2018"/>
    <s v="Children in households suffering from mental health problems"/>
    <x v="9"/>
    <s v="Number"/>
    <n v="3639.1956772659382"/>
    <n v="28994"/>
    <n v="125.51547483154923"/>
    <s v="125.52 per 1000 0-4 yr olds"/>
    <n v="125.52"/>
  </r>
  <r>
    <s v="E09000006_Modelled prevalence of children aged 0-4 in households where parent suffering severe mental health problem_Number"/>
    <s v="E09000006"/>
    <x v="16"/>
    <s v="Single time point"/>
    <n v="2018"/>
    <s v="Children in households suffering from mental health problems"/>
    <x v="9"/>
    <s v="Number"/>
    <n v="2269.3381195365664"/>
    <n v="21559"/>
    <n v="105.26175237889358"/>
    <s v="105.26 per 1000 0-4 yr olds"/>
    <n v="105.26"/>
  </r>
  <r>
    <s v="E10000002_Modelled prevalence of children aged 0-4 in households where parent suffering severe mental health problem_Number"/>
    <s v="E10000002"/>
    <x v="17"/>
    <s v="Single time point"/>
    <n v="2018"/>
    <s v="Children in households suffering from mental health problems"/>
    <x v="9"/>
    <s v="Number"/>
    <n v="2837.1556701574577"/>
    <n v="32404"/>
    <n v="87.555723680948574"/>
    <s v="87.56 per 1000 0-4 yr olds"/>
    <n v="87.56"/>
  </r>
  <r>
    <s v="E08000002_Modelled prevalence of children aged 0-4 in households where parent suffering severe mental health problem_Number"/>
    <s v="E08000002"/>
    <x v="18"/>
    <s v="Single time point"/>
    <n v="2018"/>
    <s v="Children in households suffering from mental health problems"/>
    <x v="9"/>
    <s v="Number"/>
    <n v="1428.5395060905714"/>
    <n v="11819"/>
    <n v="120.86805195791281"/>
    <s v="120.87 per 1000 0-4 yr olds"/>
    <n v="120.87"/>
  </r>
  <r>
    <s v="E08000033_Modelled prevalence of children aged 0-4 in households where parent suffering severe mental health problem_Number"/>
    <s v="E08000033"/>
    <x v="19"/>
    <s v="Single time point"/>
    <n v="2018"/>
    <s v="Children in households suffering from mental health problems"/>
    <x v="9"/>
    <s v="Number"/>
    <n v="1466.2826373919504"/>
    <n v="12448"/>
    <n v="117.79262832518882"/>
    <s v="117.79 per 1000 0-4 yr olds"/>
    <n v="117.79"/>
  </r>
  <r>
    <s v="E10000003_Modelled prevalence of children aged 0-4 in households where parent suffering severe mental health problem_Number"/>
    <s v="E10000003"/>
    <x v="20"/>
    <s v="Single time point"/>
    <n v="2018"/>
    <s v="Children in households suffering from mental health problems"/>
    <x v="9"/>
    <s v="Number"/>
    <n v="3746.6002971120247"/>
    <n v="37295"/>
    <n v="100.45851446874983"/>
    <s v="100.46 per 1000 0-4 yr olds"/>
    <n v="100.46"/>
  </r>
  <r>
    <s v="E09000007_Modelled prevalence of children aged 0-4 in households where parent suffering severe mental health problem_Number"/>
    <s v="E09000007"/>
    <x v="21"/>
    <s v="Single time point"/>
    <n v="2018"/>
    <s v="Children in households suffering from mental health problems"/>
    <x v="9"/>
    <s v="Number"/>
    <n v="1984.450685481444"/>
    <n v="14039"/>
    <n v="141.35270927284307"/>
    <s v="141.35 per 1000 0-4 yr olds"/>
    <n v="141.35"/>
  </r>
  <r>
    <s v="E06000056_Modelled prevalence of children aged 0-4 in households where parent suffering severe mental health problem_Number"/>
    <s v="E06000056"/>
    <x v="22"/>
    <s v="Single time point"/>
    <n v="2018"/>
    <s v="Children in households suffering from mental health problems"/>
    <x v="9"/>
    <s v="Number"/>
    <n v="1733.6782877513635"/>
    <n v="17751"/>
    <n v="97.666513872534708"/>
    <s v="97.67 per 1000 0-4 yr olds"/>
    <n v="97.67"/>
  </r>
  <r>
    <s v="E06000049_Modelled prevalence of children aged 0-4 in households where parent suffering severe mental health problem_Number"/>
    <s v="E06000049"/>
    <x v="23"/>
    <s v="Single time point"/>
    <n v="2018"/>
    <s v="Children in households suffering from mental health problems"/>
    <x v="9"/>
    <s v="Number"/>
    <n v="2090.4154186123351"/>
    <n v="20262"/>
    <n v="103.16925370705435"/>
    <s v="103.17 per 1000 0-4 yr olds"/>
    <n v="103.17"/>
  </r>
  <r>
    <s v="E06000050_Modelled prevalence of children aged 0-4 in households where parent suffering severe mental health problem_Number"/>
    <s v="E06000050"/>
    <x v="24"/>
    <s v="Single time point"/>
    <n v="2018"/>
    <s v="Children in households suffering from mental health problems"/>
    <x v="9"/>
    <s v="Number"/>
    <n v="2030.5074523054559"/>
    <n v="18571"/>
    <n v="109.3375398365977"/>
    <s v="109.34 per 1000 0-4 yr olds"/>
    <n v="109.34"/>
  </r>
  <r>
    <s v="E09000001_Modelled prevalence of children aged 0-4 in households where parent suffering severe mental health problem_Number"/>
    <s v="E09000001"/>
    <x v="25"/>
    <s v="Single time point"/>
    <n v="2018"/>
    <s v="Children in households suffering from mental health problems"/>
    <x v="9"/>
    <s v="Number"/>
    <n v="52.472047214089116"/>
    <n v="435"/>
    <n v="120.62539589445774"/>
    <s v="120.63 per 1000 0-4 yr olds"/>
    <n v="120.63"/>
  </r>
  <r>
    <s v="E06000052_Modelled prevalence of children aged 0-4 in households where parent suffering severe mental health problem_Number"/>
    <s v="E06000052"/>
    <x v="26"/>
    <s v="Single time point"/>
    <n v="2018"/>
    <s v="Children in households suffering from mental health problems"/>
    <x v="9"/>
    <s v="Number"/>
    <n v="2849.8397579305333"/>
    <n v="28270"/>
    <n v="100.80791503114726"/>
    <s v="100.81 per 1000 0-4 yr olds"/>
    <n v="100.81"/>
  </r>
  <r>
    <s v="E08000026_Modelled prevalence of children aged 0-4 in households where parent suffering severe mental health problem_Number"/>
    <s v="E08000026"/>
    <x v="27"/>
    <s v="Single time point"/>
    <n v="2018"/>
    <s v="Children in households suffering from mental health problems"/>
    <x v="9"/>
    <s v="Number"/>
    <n v="2734.5147707443921"/>
    <n v="23068"/>
    <n v="118.54147610301682"/>
    <s v="118.54 per 1000 0-4 yr olds"/>
    <n v="118.54"/>
  </r>
  <r>
    <s v="E09000008_Modelled prevalence of children aged 0-4 in households where parent suffering severe mental health problem_Number"/>
    <s v="E09000008"/>
    <x v="28"/>
    <s v="Single time point"/>
    <n v="2018"/>
    <s v="Children in households suffering from mental health problems"/>
    <x v="9"/>
    <s v="Number"/>
    <n v="3487.9073585351075"/>
    <n v="27974"/>
    <n v="124.68389785283148"/>
    <s v="124.68 per 1000 0-4 yr olds"/>
    <n v="124.68"/>
  </r>
  <r>
    <s v="E10000006_Modelled prevalence of children aged 0-4 in households where parent suffering severe mental health problem_Number"/>
    <s v="E10000006"/>
    <x v="29"/>
    <s v="Single time point"/>
    <n v="2018"/>
    <s v="Children in households suffering from mental health problems"/>
    <x v="9"/>
    <s v="Number"/>
    <n v="2514.7562812037727"/>
    <n v="24066"/>
    <n v="104.49415279663313"/>
    <s v="104.49 per 1000 0-4 yr olds"/>
    <n v="104.49"/>
  </r>
  <r>
    <s v="E06000005_Modelled prevalence of children aged 0-4 in households where parent suffering severe mental health problem_Number"/>
    <s v="E06000005"/>
    <x v="30"/>
    <s v="Single time point"/>
    <n v="2018"/>
    <s v="Children in households suffering from mental health problems"/>
    <x v="9"/>
    <s v="Number"/>
    <n v="668.98733498764591"/>
    <n v="5917"/>
    <n v="113.06191228454385"/>
    <s v="113.06 per 1000 0-4 yr olds"/>
    <n v="113.06"/>
  </r>
  <r>
    <s v="E06000015_Modelled prevalence of children aged 0-4 in households where parent suffering severe mental health problem_Number"/>
    <s v="E06000015"/>
    <x v="31"/>
    <s v="Single time point"/>
    <n v="2018"/>
    <s v="Children in households suffering from mental health problems"/>
    <x v="9"/>
    <s v="Number"/>
    <n v="1924.2148897402776"/>
    <n v="16674"/>
    <n v="115.40211645317726"/>
    <s v="115.4 per 1000 0-4 yr olds"/>
    <n v="115.4"/>
  </r>
  <r>
    <s v="E10000007_Modelled prevalence of children aged 0-4 in households where parent suffering severe mental health problem_Number"/>
    <s v="E10000007"/>
    <x v="32"/>
    <s v="Single time point"/>
    <n v="2018"/>
    <s v="Children in households suffering from mental health problems"/>
    <x v="9"/>
    <s v="Number"/>
    <n v="3886.0142236616548"/>
    <n v="40208"/>
    <n v="96.647787098628513"/>
    <s v="96.65 per 1000 0-4 yr olds"/>
    <n v="96.65"/>
  </r>
  <r>
    <s v="E10000008_Modelled prevalence of children aged 0-4 in households where parent suffering severe mental health problem_Number"/>
    <s v="E10000008"/>
    <x v="33"/>
    <s v="Single time point"/>
    <n v="2018"/>
    <s v="Children in households suffering from mental health problems"/>
    <x v="9"/>
    <s v="Number"/>
    <n v="3718.5890399687337"/>
    <n v="37314"/>
    <n v="99.656671489755425"/>
    <s v="99.66 per 1000 0-4 yr olds"/>
    <n v="99.66"/>
  </r>
  <r>
    <s v="E08000017_Modelled prevalence of children aged 0-4 in households where parent suffering severe mental health problem_Number"/>
    <s v="E08000017"/>
    <x v="34"/>
    <s v="Single time point"/>
    <n v="2018"/>
    <s v="Children in households suffering from mental health problems"/>
    <x v="9"/>
    <s v="Number"/>
    <n v="2047.1523048116062"/>
    <n v="18267"/>
    <n v="112.06833660763159"/>
    <s v="112.07 per 1000 0-4 yr olds"/>
    <n v="112.07"/>
  </r>
  <r>
    <s v="E10000009_Modelled prevalence of children aged 0-4 in households where parent suffering severe mental health problem_Number"/>
    <s v="E10000009"/>
    <x v="35"/>
    <s v="Single time point"/>
    <n v="2018"/>
    <s v="Children in households suffering from mental health problems"/>
    <x v="9"/>
    <s v="Number"/>
    <n v="1725.8820704876675"/>
    <n v="18202"/>
    <n v="94.818265602003493"/>
    <s v="94.82 per 1000 0-4 yr olds"/>
    <n v="94.82"/>
  </r>
  <r>
    <s v="E08000027_Modelled prevalence of children aged 0-4 in households where parent suffering severe mental health problem_Number"/>
    <s v="E08000027"/>
    <x v="36"/>
    <s v="Single time point"/>
    <n v="2018"/>
    <s v="Children in households suffering from mental health problems"/>
    <x v="9"/>
    <s v="Number"/>
    <n v="1941.9300310034239"/>
    <n v="19102"/>
    <n v="101.66108423219683"/>
    <s v="101.66 per 1000 0-4 yr olds"/>
    <n v="101.66"/>
  </r>
  <r>
    <s v="E06000047_Modelled prevalence of children aged 0-4 in households where parent suffering severe mental health problem_Number"/>
    <s v="E06000047"/>
    <x v="37"/>
    <s v="Single time point"/>
    <n v="2018"/>
    <s v="Children in households suffering from mental health problems"/>
    <x v="9"/>
    <s v="Number"/>
    <n v="3108.8514046202349"/>
    <n v="27021"/>
    <n v="115.05315882536675"/>
    <s v="115.05 per 1000 0-4 yr olds"/>
    <n v="115.05"/>
  </r>
  <r>
    <s v="E09000009_Modelled prevalence of children aged 0-4 in households where parent suffering severe mental health problem_Number"/>
    <s v="E09000009"/>
    <x v="38"/>
    <s v="Single time point"/>
    <n v="2018"/>
    <s v="Children in households suffering from mental health problems"/>
    <x v="9"/>
    <s v="Number"/>
    <n v="2906.3581679679064"/>
    <n v="24600"/>
    <n v="118.14464097430513"/>
    <s v="118.14 per 1000 0-4 yr olds"/>
    <n v="118.14"/>
  </r>
  <r>
    <s v="E06000011_Modelled prevalence of children aged 0-4 in households where parent suffering severe mental health problem_Number"/>
    <s v="E06000011"/>
    <x v="39"/>
    <s v="Single time point"/>
    <n v="2018"/>
    <s v="Children in households suffering from mental health problems"/>
    <x v="9"/>
    <s v="Number"/>
    <n v="1507.9289740393738"/>
    <n v="15572"/>
    <n v="96.835921785215376"/>
    <s v="96.84 per 1000 0-4 yr olds"/>
    <n v="96.84"/>
  </r>
  <r>
    <s v="E10000011_Modelled prevalence of children aged 0-4 in households where parent suffering severe mental health problem_Number"/>
    <s v="E10000011"/>
    <x v="40"/>
    <s v="Single time point"/>
    <n v="2018"/>
    <s v="Children in households suffering from mental health problems"/>
    <x v="9"/>
    <s v="Number"/>
    <n v="2688.5551386412803"/>
    <n v="27106"/>
    <n v="99.186716543985852"/>
    <s v="99.19 per 1000 0-4 yr olds"/>
    <n v="99.19"/>
  </r>
  <r>
    <s v="E09000010_Modelled prevalence of children aged 0-4 in households where parent suffering severe mental health problem_Number"/>
    <s v="E09000010"/>
    <x v="41"/>
    <s v="Single time point"/>
    <n v="2018"/>
    <s v="Children in households suffering from mental health problems"/>
    <x v="9"/>
    <s v="Number"/>
    <n v="2966.7716208153875"/>
    <n v="24321"/>
    <n v="121.98394888431345"/>
    <s v="121.98 per 1000 0-4 yr olds"/>
    <n v="121.98"/>
  </r>
  <r>
    <s v="E10000012_Modelled prevalence of children aged 0-4 in households where parent suffering severe mental health problem_Number"/>
    <s v="E10000012"/>
    <x v="42"/>
    <s v="Single time point"/>
    <n v="2018"/>
    <s v="Children in households suffering from mental health problems"/>
    <x v="9"/>
    <s v="Number"/>
    <n v="8746.0457088222465"/>
    <n v="85981"/>
    <n v="101.72067908982503"/>
    <s v="101.72 per 1000 0-4 yr olds"/>
    <n v="101.72"/>
  </r>
  <r>
    <s v="E08000020_Modelled prevalence of children aged 0-4 in households where parent suffering severe mental health problem_Number"/>
    <s v="E08000020"/>
    <x v="43"/>
    <s v="Single time point"/>
    <n v="2018"/>
    <s v="Children in households suffering from mental health problems"/>
    <x v="9"/>
    <s v="Number"/>
    <n v="1346.4558502309562"/>
    <n v="10857"/>
    <n v="124.01730222261732"/>
    <s v="124.02 per 1000 0-4 yr olds"/>
    <n v="124.02"/>
  </r>
  <r>
    <s v="E10000013_Modelled prevalence of children aged 0-4 in households where parent suffering severe mental health problem_Number"/>
    <s v="E10000013"/>
    <x v="44"/>
    <s v="Single time point"/>
    <n v="2018"/>
    <s v="Children in households suffering from mental health problems"/>
    <x v="9"/>
    <s v="Number"/>
    <n v="3340.6466684663437"/>
    <n v="34617"/>
    <n v="96.503066945903569"/>
    <s v="96.5 per 1000 0-4 yr olds"/>
    <n v="96.5"/>
  </r>
  <r>
    <s v="E09000011_Modelled prevalence of children aged 0-4 in households where parent suffering severe mental health problem_Number"/>
    <s v="E09000011"/>
    <x v="45"/>
    <s v="Single time point"/>
    <n v="2018"/>
    <s v="Children in households suffering from mental health problems"/>
    <x v="9"/>
    <s v="Number"/>
    <n v="2940.7948145839446"/>
    <n v="21953"/>
    <n v="133.95867601621396"/>
    <s v="133.96 per 1000 0-4 yr olds"/>
    <n v="133.96"/>
  </r>
  <r>
    <s v="E09000012_Modelled prevalence of children aged 0-4 in households where parent suffering severe mental health problem_Number"/>
    <s v="E09000012"/>
    <x v="46"/>
    <s v="Single time point"/>
    <n v="2018"/>
    <s v="Children in households suffering from mental health problems"/>
    <x v="9"/>
    <s v="Number"/>
    <n v="3112.0890889908187"/>
    <n v="20326"/>
    <n v="153.10878131412076"/>
    <s v="153.11 per 1000 0-4 yr olds"/>
    <n v="153.11000000000001"/>
  </r>
  <r>
    <s v="E06000006_Modelled prevalence of children aged 0-4 in households where parent suffering severe mental health problem_Number"/>
    <s v="E06000006"/>
    <x v="47"/>
    <s v="Single time point"/>
    <n v="2018"/>
    <s v="Children in households suffering from mental health problems"/>
    <x v="9"/>
    <s v="Number"/>
    <n v="1023.8732606246391"/>
    <n v="7676"/>
    <n v="133.38630284323071"/>
    <s v="133.39 per 1000 0-4 yr olds"/>
    <n v="133.38999999999999"/>
  </r>
  <r>
    <s v="E09000013_Modelled prevalence of children aged 0-4 in households where parent suffering severe mental health problem_Number"/>
    <s v="E09000013"/>
    <x v="48"/>
    <s v="Single time point"/>
    <n v="2018"/>
    <s v="Children in households suffering from mental health problems"/>
    <x v="9"/>
    <s v="Number"/>
    <n v="1606.0188227824951"/>
    <n v="11404"/>
    <n v="140.82943026854568"/>
    <s v="140.83 per 1000 0-4 yr olds"/>
    <n v="140.83000000000001"/>
  </r>
  <r>
    <s v="E10000014_Modelled prevalence of children aged 0-4 in households where parent suffering severe mental health problem_Number"/>
    <s v="E10000014"/>
    <x v="49"/>
    <s v="Single time point"/>
    <n v="2018"/>
    <s v="Children in households suffering from mental health problems"/>
    <x v="9"/>
    <s v="Number"/>
    <n v="6945.1664508465374"/>
    <n v="74388"/>
    <n v="93.364070157102447"/>
    <s v="93.36 per 1000 0-4 yr olds"/>
    <n v="93.36"/>
  </r>
  <r>
    <s v="E09000014_Modelled prevalence of children aged 0-4 in households where parent suffering severe mental health problem_Number"/>
    <s v="E09000014"/>
    <x v="50"/>
    <s v="Single time point"/>
    <n v="2018"/>
    <s v="Children in households suffering from mental health problems"/>
    <x v="9"/>
    <s v="Number"/>
    <n v="2532.6471161097434"/>
    <n v="18586"/>
    <n v="136.26638954641899"/>
    <s v="136.27 per 1000 0-4 yr olds"/>
    <n v="136.27000000000001"/>
  </r>
  <r>
    <s v="E09000015_Modelled prevalence of children aged 0-4 in households where parent suffering severe mental health problem_Number"/>
    <s v="E09000015"/>
    <x v="51"/>
    <s v="Single time point"/>
    <n v="2018"/>
    <s v="Children in households suffering from mental health problems"/>
    <x v="9"/>
    <s v="Number"/>
    <n v="1852.8270761664951"/>
    <n v="17745"/>
    <n v="104.41403641400366"/>
    <s v="104.41 per 1000 0-4 yr olds"/>
    <n v="104.41"/>
  </r>
  <r>
    <s v="E06000001_Modelled prevalence of children aged 0-4 in households where parent suffering severe mental health problem_Number"/>
    <s v="E06000001"/>
    <x v="52"/>
    <s v="Single time point"/>
    <n v="2018"/>
    <s v="Children in households suffering from mental health problems"/>
    <x v="9"/>
    <s v="Number"/>
    <n v="697.53032008259049"/>
    <n v="5297"/>
    <n v="131.68403248680204"/>
    <s v="131.68 per 1000 0-4 yr olds"/>
    <n v="131.68"/>
  </r>
  <r>
    <s v="E09000016_Modelled prevalence of children aged 0-4 in households where parent suffering severe mental health problem_Number"/>
    <s v="E09000016"/>
    <x v="53"/>
    <s v="Single time point"/>
    <n v="2018"/>
    <s v="Children in households suffering from mental health problems"/>
    <x v="9"/>
    <s v="Number"/>
    <n v="1897.3741880025191"/>
    <n v="17370"/>
    <n v="109.23282602202183"/>
    <s v="109.23 per 1000 0-4 yr olds"/>
    <n v="109.23"/>
  </r>
  <r>
    <s v="E06000019_Modelled prevalence of children aged 0-4 in households where parent suffering severe mental health problem_Number"/>
    <s v="E06000019"/>
    <x v="54"/>
    <s v="Single time point"/>
    <n v="2018"/>
    <s v="Children in households suffering from mental health problems"/>
    <x v="9"/>
    <s v="Number"/>
    <n v="842.83253755656551"/>
    <n v="9337"/>
    <n v="90.268023728881388"/>
    <s v="90.27 per 1000 0-4 yr olds"/>
    <n v="90.27"/>
  </r>
  <r>
    <s v="E10000015_Modelled prevalence of children aged 0-4 in households where parent suffering severe mental health problem_Number"/>
    <s v="E10000015"/>
    <x v="55"/>
    <s v="Single time point"/>
    <n v="2018"/>
    <s v="Children in households suffering from mental health problems"/>
    <x v="9"/>
    <s v="Number"/>
    <n v="7806.6711763772446"/>
    <n v="74764"/>
    <n v="104.41751613580392"/>
    <s v="104.42 per 1000 0-4 yr olds"/>
    <n v="104.42"/>
  </r>
  <r>
    <s v="E09000017_Modelled prevalence of children aged 0-4 in households where parent suffering severe mental health problem_Number"/>
    <s v="E09000017"/>
    <x v="56"/>
    <s v="Single time point"/>
    <n v="2018"/>
    <s v="Children in households suffering from mental health problems"/>
    <x v="9"/>
    <s v="Number"/>
    <n v="2547.8454352384274"/>
    <n v="22489"/>
    <n v="113.29296257007547"/>
    <s v="113.29 per 1000 0-4 yr olds"/>
    <n v="113.29"/>
  </r>
  <r>
    <s v="E09000018_Modelled prevalence of children aged 0-4 in households where parent suffering severe mental health problem_Number"/>
    <s v="E09000018"/>
    <x v="57"/>
    <s v="Single time point"/>
    <n v="2018"/>
    <s v="Children in households suffering from mental health problems"/>
    <x v="9"/>
    <s v="Number"/>
    <n v="2381.3864163716703"/>
    <n v="20363"/>
    <n v="116.94673753237097"/>
    <s v="116.95 per 1000 0-4 yr olds"/>
    <n v="116.95"/>
  </r>
  <r>
    <s v="E06000046_Modelled prevalence of children aged 0-4 in households where parent suffering severe mental health problem_Number"/>
    <s v="E06000046"/>
    <x v="58"/>
    <s v="Single time point"/>
    <n v="2018"/>
    <s v="Children in households suffering from mental health problems"/>
    <x v="9"/>
    <s v="Number"/>
    <n v="656.12068861677074"/>
    <n v="6462"/>
    <n v="101.53523500723782"/>
    <s v="101.54 per 1000 0-4 yr olds"/>
    <n v="101.54"/>
  </r>
  <r>
    <s v="E09000019_Modelled prevalence of children aged 0-4 in households where parent suffering severe mental health problem_Number"/>
    <s v="E09000019"/>
    <x v="59"/>
    <s v="Single time point"/>
    <n v="2018"/>
    <s v="Children in households suffering from mental health problems"/>
    <x v="9"/>
    <s v="Number"/>
    <n v="2049.0610277352703"/>
    <n v="13127"/>
    <n v="156.09514951895105"/>
    <s v="156.1 per 1000 0-4 yr olds"/>
    <n v="156.1"/>
  </r>
  <r>
    <s v="E09000020_Modelled prevalence of children aged 0-4 in households where parent suffering severe mental health problem_Number"/>
    <s v="E09000020"/>
    <x v="60"/>
    <s v="Single time point"/>
    <n v="2018"/>
    <s v="Children in households suffering from mental health problems"/>
    <x v="9"/>
    <s v="Number"/>
    <n v="1020.8458934890523"/>
    <n v="8223"/>
    <n v="124.14518952803749"/>
    <s v="124.15 per 1000 0-4 yr olds"/>
    <n v="124.15"/>
  </r>
  <r>
    <s v="E10000016_Modelled prevalence of children aged 0-4 in households where parent suffering severe mental health problem_Number"/>
    <s v="E10000016"/>
    <x v="61"/>
    <s v="Single time point"/>
    <n v="2018"/>
    <s v="Children in households suffering from mental health problems"/>
    <x v="9"/>
    <s v="Number"/>
    <n v="9055.6383640841213"/>
    <n v="91425"/>
    <n v="99.049913744425723"/>
    <s v="99.05 per 1000 0-4 yr olds"/>
    <n v="99.05"/>
  </r>
  <r>
    <s v="E06000010_Modelled prevalence of children aged 0-4 in households where parent suffering severe mental health problem_Number"/>
    <s v="E06000010"/>
    <x v="62"/>
    <s v="Single time point"/>
    <n v="2018"/>
    <s v="Children in households suffering from mental health problems"/>
    <x v="9"/>
    <s v="Number"/>
    <n v="2348.3347345613447"/>
    <n v="17207"/>
    <n v="136.47554684496686"/>
    <s v="136.48 per 1000 0-4 yr olds"/>
    <n v="136.47999999999999"/>
  </r>
  <r>
    <s v="E09000021_Modelled prevalence of children aged 0-4 in households where parent suffering severe mental health problem_Number"/>
    <s v="E09000021"/>
    <x v="63"/>
    <s v="Single time point"/>
    <n v="2018"/>
    <s v="Children in households suffering from mental health problems"/>
    <x v="9"/>
    <s v="Number"/>
    <n v="1207.6659615949463"/>
    <n v="11291"/>
    <n v="106.95828195863487"/>
    <s v="106.96 per 1000 0-4 yr olds"/>
    <n v="106.96"/>
  </r>
  <r>
    <s v="E08000034_Modelled prevalence of children aged 0-4 in households where parent suffering severe mental health problem_Number"/>
    <s v="E08000034"/>
    <x v="64"/>
    <s v="Single time point"/>
    <n v="2018"/>
    <s v="Children in households suffering from mental health problems"/>
    <x v="9"/>
    <s v="Number"/>
    <n v="3183.3888586656535"/>
    <n v="27446"/>
    <n v="115.98735184236878"/>
    <s v="115.99 per 1000 0-4 yr olds"/>
    <n v="115.99"/>
  </r>
  <r>
    <s v="E08000011_Modelled prevalence of children aged 0-4 in households where parent suffering severe mental health problem_Number"/>
    <s v="E08000011"/>
    <x v="65"/>
    <s v="Single time point"/>
    <n v="2018"/>
    <s v="Children in households suffering from mental health problems"/>
    <x v="9"/>
    <s v="Number"/>
    <n v="1504.5633000760397"/>
    <n v="10076"/>
    <n v="149.32148670861847"/>
    <s v="149.32 per 1000 0-4 yr olds"/>
    <n v="149.32"/>
  </r>
  <r>
    <s v="E09000022_Modelled prevalence of children aged 0-4 in households where parent suffering severe mental health problem_Number"/>
    <s v="E09000022"/>
    <x v="66"/>
    <s v="Single time point"/>
    <n v="2018"/>
    <s v="Children in households suffering from mental health problems"/>
    <x v="9"/>
    <s v="Number"/>
    <n v="2900.4202181990677"/>
    <n v="19213"/>
    <n v="150.96133962416425"/>
    <s v="150.96 per 1000 0-4 yr olds"/>
    <n v="150.96"/>
  </r>
  <r>
    <s v="E10000017_Modelled prevalence of children aged 0-4 in households where parent suffering severe mental health problem_Number"/>
    <s v="E10000017"/>
    <x v="67"/>
    <s v="Single time point"/>
    <n v="2018"/>
    <s v="Children in households suffering from mental health problems"/>
    <x v="9"/>
    <s v="Number"/>
    <n v="7833.0254794202365"/>
    <n v="67104"/>
    <n v="116.72963578058292"/>
    <s v="116.73 per 1000 0-4 yr olds"/>
    <n v="116.73"/>
  </r>
  <r>
    <s v="E08000035_Modelled prevalence of children aged 0-4 in households where parent suffering severe mental health problem_Number"/>
    <s v="E08000035"/>
    <x v="68"/>
    <s v="Single time point"/>
    <n v="2018"/>
    <s v="Children in households suffering from mental health problems"/>
    <x v="9"/>
    <s v="Number"/>
    <n v="6464.3549416978749"/>
    <n v="50495"/>
    <n v="128.0197037666675"/>
    <s v="128.02 per 1000 0-4 yr olds"/>
    <n v="128.02000000000001"/>
  </r>
  <r>
    <s v="E06000016_Modelled prevalence of children aged 0-4 in households where parent suffering severe mental health problem_Number"/>
    <s v="E06000016"/>
    <x v="69"/>
    <s v="Single time point"/>
    <n v="2018"/>
    <s v="Children in households suffering from mental health problems"/>
    <x v="9"/>
    <s v="Number"/>
    <n v="3084.3777387140144"/>
    <n v="25049"/>
    <n v="123.13376736452611"/>
    <s v="123.13 per 1000 0-4 yr olds"/>
    <n v="123.13"/>
  </r>
  <r>
    <s v="E10000018_Modelled prevalence of children aged 0-4 in households where parent suffering severe mental health problem_Number"/>
    <s v="E10000018"/>
    <x v="70"/>
    <s v="Single time point"/>
    <n v="2018"/>
    <s v="Children in households suffering from mental health problems"/>
    <x v="9"/>
    <s v="Number"/>
    <n v="3457.6906638899918"/>
    <n v="36916"/>
    <n v="93.663741030718157"/>
    <s v="93.66 per 1000 0-4 yr olds"/>
    <n v="93.66"/>
  </r>
  <r>
    <s v="E09000023_Modelled prevalence of children aged 0-4 in households where parent suffering severe mental health problem_Number"/>
    <s v="E09000023"/>
    <x v="71"/>
    <s v="Single time point"/>
    <n v="2018"/>
    <s v="Children in households suffering from mental health problems"/>
    <x v="9"/>
    <s v="Number"/>
    <n v="3014.1652555689088"/>
    <n v="21814"/>
    <n v="138.17572456078247"/>
    <s v="138.18 per 1000 0-4 yr olds"/>
    <n v="138.18"/>
  </r>
  <r>
    <s v="E10000019_Modelled prevalence of children aged 0-4 in households where parent suffering severe mental health problem_Number"/>
    <s v="E10000019"/>
    <x v="72"/>
    <s v="Single time point"/>
    <n v="2018"/>
    <s v="Children in households suffering from mental health problems"/>
    <x v="9"/>
    <s v="Number"/>
    <n v="3901.1131597556773"/>
    <n v="39873"/>
    <n v="97.838466123835104"/>
    <s v="97.84 per 1000 0-4 yr olds"/>
    <n v="97.84"/>
  </r>
  <r>
    <s v="E08000012_Modelled prevalence of children aged 0-4 in households where parent suffering severe mental health problem_Number"/>
    <s v="E08000012"/>
    <x v="73"/>
    <s v="Single time point"/>
    <n v="2018"/>
    <s v="Children in households suffering from mental health problems"/>
    <x v="9"/>
    <s v="Number"/>
    <n v="4615.6944672511072"/>
    <n v="29676"/>
    <n v="155.53627400091344"/>
    <s v="155.54 per 1000 0-4 yr olds"/>
    <n v="155.54"/>
  </r>
  <r>
    <s v="E06000032_Modelled prevalence of children aged 0-4 in households where parent suffering severe mental health problem_Number"/>
    <s v="E06000032"/>
    <x v="74"/>
    <s v="Single time point"/>
    <n v="2018"/>
    <s v="Children in households suffering from mental health problems"/>
    <x v="9"/>
    <s v="Number"/>
    <n v="2011.0916391727183"/>
    <n v="17547"/>
    <n v="114.61170793712419"/>
    <s v="114.61 per 1000 0-4 yr olds"/>
    <n v="114.61"/>
  </r>
  <r>
    <s v="E08000003_Modelled prevalence of children aged 0-4 in households where parent suffering severe mental health problem_Number"/>
    <s v="E08000003"/>
    <x v="75"/>
    <s v="Single time point"/>
    <n v="2018"/>
    <s v="Children in households suffering from mental health problems"/>
    <x v="9"/>
    <s v="Number"/>
    <n v="6100.9835752433701"/>
    <n v="37768"/>
    <n v="161.53843399818285"/>
    <s v="161.54 per 1000 0-4 yr olds"/>
    <n v="161.54"/>
  </r>
  <r>
    <s v="E06000035_Modelled prevalence of children aged 0-4 in households where parent suffering severe mental health problem_Number"/>
    <s v="E06000035"/>
    <x v="76"/>
    <s v="Single time point"/>
    <n v="2018"/>
    <s v="Children in households suffering from mental health problems"/>
    <x v="9"/>
    <s v="Number"/>
    <n v="1940.246084822593"/>
    <n v="18494"/>
    <n v="104.91219232305575"/>
    <s v="104.91 per 1000 0-4 yr olds"/>
    <n v="104.91"/>
  </r>
  <r>
    <s v="E09000024_Modelled prevalence of children aged 0-4 in households where parent suffering severe mental health problem_Number"/>
    <s v="E09000024"/>
    <x v="77"/>
    <s v="Single time point"/>
    <n v="2018"/>
    <s v="Children in households suffering from mental health problems"/>
    <x v="9"/>
    <s v="Number"/>
    <n v="1636.9875335835281"/>
    <n v="14994"/>
    <n v="109.17617270798507"/>
    <s v="109.18 per 1000 0-4 yr olds"/>
    <n v="109.18"/>
  </r>
  <r>
    <s v="E06000002_Modelled prevalence of children aged 0-4 in households where parent suffering severe mental health problem_Number"/>
    <s v="E06000002"/>
    <x v="78"/>
    <s v="Single time point"/>
    <n v="2018"/>
    <s v="Children in households suffering from mental health problems"/>
    <x v="9"/>
    <s v="Number"/>
    <n v="1343.0785996263457"/>
    <n v="9657"/>
    <n v="139.07824372230982"/>
    <s v="139.08 per 1000 0-4 yr olds"/>
    <n v="139.08000000000001"/>
  </r>
  <r>
    <s v="E06000042_Modelled prevalence of children aged 0-4 in households where parent suffering severe mental health problem_Number"/>
    <s v="E06000042"/>
    <x v="79"/>
    <s v="Single time point"/>
    <n v="2018"/>
    <s v="Children in households suffering from mental health problems"/>
    <x v="9"/>
    <s v="Number"/>
    <n v="1947.0857831264707"/>
    <n v="19048"/>
    <n v="102.21995921495541"/>
    <s v="102.22 per 1000 0-4 yr olds"/>
    <n v="102.22"/>
  </r>
  <r>
    <s v="E08000021_Modelled prevalence of children aged 0-4 in households where parent suffering severe mental health problem_Number"/>
    <s v="E08000021"/>
    <x v="80"/>
    <s v="Single time point"/>
    <n v="2018"/>
    <s v="Children in households suffering from mental health problems"/>
    <x v="9"/>
    <s v="Number"/>
    <n v="2432.7155781540937"/>
    <n v="16630"/>
    <n v="146.284761163806"/>
    <s v="146.28 per 1000 0-4 yr olds"/>
    <n v="146.28"/>
  </r>
  <r>
    <s v="E09000025_Modelled prevalence of children aged 0-4 in households where parent suffering severe mental health problem_Number"/>
    <s v="E09000025"/>
    <x v="81"/>
    <s v="Single time point"/>
    <n v="2018"/>
    <s v="Children in households suffering from mental health problems"/>
    <x v="9"/>
    <s v="Number"/>
    <n v="3856.6565920598041"/>
    <n v="28254"/>
    <n v="136.49949005662222"/>
    <s v="136.5 per 1000 0-4 yr olds"/>
    <n v="136.5"/>
  </r>
  <r>
    <s v="E10000020_Modelled prevalence of children aged 0-4 in households where parent suffering severe mental health problem_Number"/>
    <s v="E10000020"/>
    <x v="82"/>
    <s v="Single time point"/>
    <n v="2018"/>
    <s v="Children in households suffering from mental health problems"/>
    <x v="9"/>
    <s v="Number"/>
    <n v="4996.014277357157"/>
    <n v="46256"/>
    <n v="108.00791848316234"/>
    <s v="108.01 per 1000 0-4 yr olds"/>
    <n v="108.01"/>
  </r>
  <r>
    <s v="E06000012_Modelled prevalence of children aged 0-4 in households where parent suffering severe mental health problem_Number"/>
    <s v="E06000012"/>
    <x v="83"/>
    <s v="Single time point"/>
    <n v="2018"/>
    <s v="Children in households suffering from mental health problems"/>
    <x v="9"/>
    <s v="Number"/>
    <n v="1109.7825590331565"/>
    <n v="9516"/>
    <n v="116.62279939398449"/>
    <s v="116.62 per 1000 0-4 yr olds"/>
    <n v="116.62"/>
  </r>
  <r>
    <s v="E06000013_Modelled prevalence of children aged 0-4 in households where parent suffering severe mental health problem_Number"/>
    <s v="E06000013"/>
    <x v="84"/>
    <s v="Single time point"/>
    <n v="2018"/>
    <s v="Children in households suffering from mental health problems"/>
    <x v="9"/>
    <s v="Number"/>
    <n v="909.8766672260233"/>
    <n v="9204"/>
    <n v="98.856656586921261"/>
    <s v="98.86 per 1000 0-4 yr olds"/>
    <n v="98.86"/>
  </r>
  <r>
    <s v="E06000024_Modelled prevalence of children aged 0-4 in households where parent suffering severe mental health problem_Number"/>
    <s v="E06000024"/>
    <x v="85"/>
    <s v="Single time point"/>
    <n v="2018"/>
    <s v="Children in households suffering from mental health problems"/>
    <x v="9"/>
    <s v="Number"/>
    <n v="1128.2459079849252"/>
    <n v="11491"/>
    <n v="98.185180400741913"/>
    <s v="98.19 per 1000 0-4 yr olds"/>
    <n v="98.19"/>
  </r>
  <r>
    <s v="E08000022_Modelled prevalence of children aged 0-4 in households where parent suffering severe mental health problem_Number"/>
    <s v="E08000022"/>
    <x v="86"/>
    <s v="Single time point"/>
    <n v="2018"/>
    <s v="Children in households suffering from mental health problems"/>
    <x v="9"/>
    <s v="Number"/>
    <n v="1368.9741152828012"/>
    <n v="11471"/>
    <n v="119.34217725418893"/>
    <s v="119.34 per 1000 0-4 yr olds"/>
    <n v="119.34"/>
  </r>
  <r>
    <s v="E10000023_Modelled prevalence of children aged 0-4 in households where parent suffering severe mental health problem_Number"/>
    <s v="E10000023"/>
    <x v="87"/>
    <s v="Single time point"/>
    <n v="2018"/>
    <s v="Children in households suffering from mental health problems"/>
    <x v="9"/>
    <s v="Number"/>
    <n v="2910.2648601342898"/>
    <n v="29706"/>
    <n v="97.968924127593411"/>
    <s v="97.97 per 1000 0-4 yr olds"/>
    <n v="97.97"/>
  </r>
  <r>
    <s v="E10000021_Modelled prevalence of children aged 0-4 in households where parent suffering severe mental health problem_Number"/>
    <s v="E10000021"/>
    <x v="88"/>
    <s v="Single time point"/>
    <n v="2018"/>
    <s v="Children in households suffering from mental health problems"/>
    <x v="9"/>
    <s v="Number"/>
    <n v="4634.9187485316334"/>
    <n v="47337"/>
    <n v="97.913233802979349"/>
    <s v="97.91 per 1000 0-4 yr olds"/>
    <n v="97.91"/>
  </r>
  <r>
    <s v="E06000048_Modelled prevalence of children aged 0-4 in households where parent suffering severe mental health problem_Number"/>
    <s v="E06000048"/>
    <x v="89"/>
    <s v="Single time point"/>
    <n v="2018"/>
    <s v="Children in households suffering from mental health problems"/>
    <x v="9"/>
    <s v="Number"/>
    <n v="1623.1221999591226"/>
    <n v="14910"/>
    <n v="108.861314551249"/>
    <s v="108.86 per 1000 0-4 yr olds"/>
    <n v="108.86"/>
  </r>
  <r>
    <s v="E06000018_Modelled prevalence of children aged 0-4 in households where parent suffering severe mental health problem_Number"/>
    <s v="E06000018"/>
    <x v="90"/>
    <s v="Single time point"/>
    <n v="2018"/>
    <s v="Children in households suffering from mental health problems"/>
    <x v="9"/>
    <s v="Number"/>
    <n v="2951.5794250430022"/>
    <n v="20755"/>
    <n v="142.21052397219958"/>
    <s v="142.21 per 1000 0-4 yr olds"/>
    <n v="142.21"/>
  </r>
  <r>
    <s v="E10000024_Modelled prevalence of children aged 0-4 in households where parent suffering severe mental health problem_Number"/>
    <s v="E10000024"/>
    <x v="91"/>
    <s v="Single time point"/>
    <n v="2018"/>
    <s v="Children in households suffering from mental health problems"/>
    <x v="9"/>
    <s v="Number"/>
    <n v="4445.0252630180421"/>
    <n v="44888"/>
    <n v="99.024800904875292"/>
    <s v="99.02 per 1000 0-4 yr olds"/>
    <n v="99.02"/>
  </r>
  <r>
    <s v="E08000004_Modelled prevalence of children aged 0-4 in households where parent suffering severe mental health problem_Number"/>
    <s v="E08000004"/>
    <x v="92"/>
    <s v="Single time point"/>
    <n v="2018"/>
    <s v="Children in households suffering from mental health problems"/>
    <x v="9"/>
    <s v="Number"/>
    <n v="2152.2121363248148"/>
    <n v="16792"/>
    <n v="128.16889806603231"/>
    <s v="128.17 per 1000 0-4 yr olds"/>
    <n v="128.16999999999999"/>
  </r>
  <r>
    <s v="E10000025_Modelled prevalence of children aged 0-4 in households where parent suffering severe mental health problem_Number"/>
    <s v="E10000025"/>
    <x v="93"/>
    <s v="Single time point"/>
    <n v="2018"/>
    <s v="Children in households suffering from mental health problems"/>
    <x v="9"/>
    <s v="Number"/>
    <n v="3825.492051450482"/>
    <n v="39398"/>
    <n v="97.098635754365247"/>
    <s v="97.1 per 1000 0-4 yr olds"/>
    <n v="97.1"/>
  </r>
  <r>
    <s v="E06000031_Modelled prevalence of children aged 0-4 in households where parent suffering severe mental health problem_Number"/>
    <s v="E06000031"/>
    <x v="94"/>
    <s v="Single time point"/>
    <n v="2018"/>
    <s v="Children in households suffering from mental health problems"/>
    <x v="9"/>
    <s v="Number"/>
    <n v="1718.4631897901959"/>
    <n v="15931"/>
    <n v="107.86913500660322"/>
    <s v="107.87 per 1000 0-4 yr olds"/>
    <n v="107.87"/>
  </r>
  <r>
    <s v="E06000026_Modelled prevalence of children aged 0-4 in households where parent suffering severe mental health problem_Number"/>
    <s v="E06000026"/>
    <x v="95"/>
    <s v="Single time point"/>
    <n v="2018"/>
    <s v="Children in households suffering from mental health problems"/>
    <x v="9"/>
    <s v="Number"/>
    <n v="1770.3794534691065"/>
    <n v="14969"/>
    <n v="118.26972098798225"/>
    <s v="118.27 per 1000 0-4 yr olds"/>
    <n v="118.27"/>
  </r>
  <r>
    <s v="E06000029_Modelled prevalence of children aged 0-4 in households where parent suffering severe mental health problem_Number"/>
    <s v="E06000029"/>
    <x v="96"/>
    <s v="Single time point"/>
    <n v="2018"/>
    <s v="Children in households suffering from mental health problems"/>
    <x v="9"/>
    <s v="Number"/>
    <n v="810.39078738925173"/>
    <n v="8108"/>
    <n v="99.949529771738"/>
    <s v="99.95 per 1000 0-4 yr olds"/>
    <n v="99.95"/>
  </r>
  <r>
    <s v="E06000044_Modelled prevalence of children aged 0-4 in households where parent suffering severe mental health problem_Number"/>
    <s v="E06000044"/>
    <x v="97"/>
    <s v="Single time point"/>
    <n v="2018"/>
    <s v="Children in households suffering from mental health problems"/>
    <x v="9"/>
    <s v="Number"/>
    <n v="1550.047321362418"/>
    <n v="12735"/>
    <n v="121.71553367588676"/>
    <s v="121.72 per 1000 0-4 yr olds"/>
    <n v="121.72"/>
  </r>
  <r>
    <s v="E06000038_Modelled prevalence of children aged 0-4 in households where parent suffering severe mental health problem_Number"/>
    <s v="E06000038"/>
    <x v="98"/>
    <s v="Single time point"/>
    <n v="2018"/>
    <s v="Children in households suffering from mental health problems"/>
    <x v="9"/>
    <s v="Number"/>
    <n v="1278.4834979516631"/>
    <n v="11632"/>
    <n v="109.91089218979222"/>
    <s v="109.91 per 1000 0-4 yr olds"/>
    <n v="109.91"/>
  </r>
  <r>
    <s v="E09000026_Modelled prevalence of children aged 0-4 in households where parent suffering severe mental health problem_Number"/>
    <s v="E09000026"/>
    <x v="99"/>
    <s v="Single time point"/>
    <n v="2018"/>
    <s v="Children in households suffering from mental health problems"/>
    <x v="9"/>
    <s v="Number"/>
    <n v="2437.8402081989007"/>
    <n v="22744"/>
    <n v="107.18608020572022"/>
    <s v="107.19 per 1000 0-4 yr olds"/>
    <n v="107.19"/>
  </r>
  <r>
    <s v="E06000003_Modelled prevalence of children aged 0-4 in households where parent suffering severe mental health problem_Number"/>
    <s v="E06000003"/>
    <x v="100"/>
    <s v="Single time point"/>
    <n v="2018"/>
    <s v="Children in households suffering from mental health problems"/>
    <x v="9"/>
    <s v="Number"/>
    <n v="906.85257579005759"/>
    <n v="7348"/>
    <n v="123.41488511024191"/>
    <s v="123.41 per 1000 0-4 yr olds"/>
    <n v="123.41"/>
  </r>
  <r>
    <s v="E09000027_Modelled prevalence of children aged 0-4 in households where parent suffering severe mental health problem_Number"/>
    <s v="E09000027"/>
    <x v="101"/>
    <s v="Single time point"/>
    <n v="2018"/>
    <s v="Children in households suffering from mental health problems"/>
    <x v="9"/>
    <s v="Number"/>
    <n v="1305.6573047141451"/>
    <n v="12624"/>
    <n v="103.4265925787504"/>
    <s v="103.43 per 1000 0-4 yr olds"/>
    <n v="103.43"/>
  </r>
  <r>
    <s v="E08000005_Modelled prevalence of children aged 0-4 in households where parent suffering severe mental health problem_Number"/>
    <s v="E08000005"/>
    <x v="102"/>
    <s v="Single time point"/>
    <n v="2018"/>
    <s v="Children in households suffering from mental health problems"/>
    <x v="9"/>
    <s v="Number"/>
    <n v="1998.7270015556001"/>
    <n v="15123"/>
    <n v="132.16471609836671"/>
    <s v="132.16 per 1000 0-4 yr olds"/>
    <n v="132.16"/>
  </r>
  <r>
    <s v="E08000018_Modelled prevalence of children aged 0-4 in households where parent suffering severe mental health problem_Number"/>
    <s v="E08000018"/>
    <x v="103"/>
    <s v="Single time point"/>
    <n v="2018"/>
    <s v="Children in households suffering from mental health problems"/>
    <x v="9"/>
    <s v="Number"/>
    <n v="1778.7006667412636"/>
    <n v="15832"/>
    <n v="112.34845040053459"/>
    <s v="112.35 per 1000 0-4 yr olds"/>
    <n v="112.35"/>
  </r>
  <r>
    <s v="E06000017_Modelled prevalence of children aged 0-4 in households where parent suffering severe mental health problem_Number"/>
    <s v="E06000017"/>
    <x v="104"/>
    <s v="Single time point"/>
    <n v="2018"/>
    <s v="Children in households suffering from mental health problems"/>
    <x v="9"/>
    <s v="Number"/>
    <n v="162.9896388074979"/>
    <n v="1855"/>
    <n v="87.865034397572998"/>
    <s v="87.87 per 1000 0-4 yr olds"/>
    <n v="87.87"/>
  </r>
  <r>
    <s v="E08000006_Modelled prevalence of children aged 0-4 in households where parent suffering severe mental health problem_Number"/>
    <s v="E08000006"/>
    <x v="105"/>
    <s v="Single time point"/>
    <n v="2018"/>
    <s v="Children in households suffering from mental health problems"/>
    <x v="9"/>
    <s v="Number"/>
    <n v="2482.2388102621362"/>
    <n v="17614"/>
    <n v="140.92419724435882"/>
    <s v="140.92 per 1000 0-4 yr olds"/>
    <n v="140.91999999999999"/>
  </r>
  <r>
    <s v="E08000028_Modelled prevalence of children aged 0-4 in households where parent suffering severe mental health problem_Number"/>
    <s v="E08000028"/>
    <x v="106"/>
    <s v="Single time point"/>
    <n v="2018"/>
    <s v="Children in households suffering from mental health problems"/>
    <x v="9"/>
    <s v="Number"/>
    <n v="2724.9800699543357"/>
    <n v="23772"/>
    <n v="114.62981953366716"/>
    <s v="114.63 per 1000 0-4 yr olds"/>
    <n v="114.63"/>
  </r>
  <r>
    <s v="E08000014_Modelled prevalence of children aged 0-4 in households where parent suffering severe mental health problem_Number"/>
    <s v="E08000014"/>
    <x v="107"/>
    <s v="Single time point"/>
    <n v="2018"/>
    <s v="Children in households suffering from mental health problems"/>
    <x v="9"/>
    <s v="Number"/>
    <n v="1883.0800207127802"/>
    <n v="14441"/>
    <n v="130.39817330605777"/>
    <s v="130.4 per 1000 0-4 yr olds"/>
    <n v="130.4"/>
  </r>
  <r>
    <s v="E08000019_Modelled prevalence of children aged 0-4 in households where parent suffering severe mental health problem_Number"/>
    <s v="E08000019"/>
    <x v="108"/>
    <s v="Single time point"/>
    <n v="2018"/>
    <s v="Children in households suffering from mental health problems"/>
    <x v="9"/>
    <s v="Number"/>
    <n v="4039.1101385709571"/>
    <n v="32700"/>
    <n v="123.52018772388249"/>
    <s v="123.52 per 1000 0-4 yr olds"/>
    <n v="123.52"/>
  </r>
  <r>
    <s v="E06000051_Modelled prevalence of children aged 0-4 in households where parent suffering severe mental health problem_Number"/>
    <s v="E06000051"/>
    <x v="109"/>
    <s v="Single time point"/>
    <n v="2018"/>
    <s v="Children in households suffering from mental health problems"/>
    <x v="9"/>
    <s v="Number"/>
    <n v="1351.3485379394251"/>
    <n v="15034"/>
    <n v="89.886160565346884"/>
    <s v="89.89 per 1000 0-4 yr olds"/>
    <n v="89.89"/>
  </r>
  <r>
    <s v="E06000039_Modelled prevalence of children aged 0-4 in households where parent suffering severe mental health problem_Number"/>
    <s v="E06000039"/>
    <x v="110"/>
    <s v="Single time point"/>
    <n v="2018"/>
    <s v="Children in households suffering from mental health problems"/>
    <x v="9"/>
    <s v="Number"/>
    <n v="1376.3400730837498"/>
    <n v="12827"/>
    <n v="107.30023178325015"/>
    <s v="107.3 per 1000 0-4 yr olds"/>
    <n v="107.3"/>
  </r>
  <r>
    <s v="E08000029_Modelled prevalence of children aged 0-4 in households where parent suffering severe mental health problem_Number"/>
    <s v="E08000029"/>
    <x v="111"/>
    <s v="Single time point"/>
    <n v="2018"/>
    <s v="Children in households suffering from mental health problems"/>
    <x v="9"/>
    <s v="Number"/>
    <n v="1234.3641198212274"/>
    <n v="12393"/>
    <n v="99.601720311565188"/>
    <s v="99.6 per 1000 0-4 yr olds"/>
    <n v="99.6"/>
  </r>
  <r>
    <s v="E10000027_Modelled prevalence of children aged 0-4 in households where parent suffering severe mental health problem_Number"/>
    <s v="E10000027"/>
    <x v="112"/>
    <s v="Single time point"/>
    <n v="2018"/>
    <s v="Children in households suffering from mental health problems"/>
    <x v="9"/>
    <s v="Number"/>
    <n v="2861.4679134869566"/>
    <n v="29004"/>
    <n v="98.657699403080841"/>
    <s v="98.66 per 1000 0-4 yr olds"/>
    <n v="98.66"/>
  </r>
  <r>
    <s v="E06000025_Modelled prevalence of children aged 0-4 in households where parent suffering severe mental health problem_Number"/>
    <s v="E06000025"/>
    <x v="113"/>
    <s v="Single time point"/>
    <n v="2018"/>
    <s v="Children in households suffering from mental health problems"/>
    <x v="9"/>
    <s v="Number"/>
    <n v="1496.861653097528"/>
    <n v="16325"/>
    <n v="91.691372318378441"/>
    <s v="91.69 per 1000 0-4 yr olds"/>
    <n v="91.69"/>
  </r>
  <r>
    <s v="E08000023_Modelled prevalence of children aged 0-4 in households where parent suffering severe mental health problem_Number"/>
    <s v="E08000023"/>
    <x v="114"/>
    <s v="Single time point"/>
    <n v="2018"/>
    <s v="Children in households suffering from mental health problems"/>
    <x v="9"/>
    <s v="Number"/>
    <n v="1104.8792844871971"/>
    <n v="8359"/>
    <n v="132.17840465213507"/>
    <s v="132.18 per 1000 0-4 yr olds"/>
    <n v="132.18"/>
  </r>
  <r>
    <s v="E06000045_Modelled prevalence of children aged 0-4 in households where parent suffering severe mental health problem_Number"/>
    <s v="E06000045"/>
    <x v="115"/>
    <s v="Single time point"/>
    <n v="2018"/>
    <s v="Children in households suffering from mental health problems"/>
    <x v="9"/>
    <s v="Number"/>
    <n v="1928.1670878137884"/>
    <n v="15766"/>
    <n v="122.29906684091009"/>
    <s v="122.3 per 1000 0-4 yr olds"/>
    <n v="122.3"/>
  </r>
  <r>
    <s v="E06000033_Modelled prevalence of children aged 0-4 in households where parent suffering severe mental health problem_Number"/>
    <s v="E06000033"/>
    <x v="116"/>
    <s v="Single time point"/>
    <n v="2018"/>
    <s v="Children in households suffering from mental health problems"/>
    <x v="9"/>
    <s v="Number"/>
    <n v="1278.9316341761721"/>
    <n v="11304"/>
    <n v="113.1397411691589"/>
    <s v="113.14 per 1000 0-4 yr olds"/>
    <n v="113.14"/>
  </r>
  <r>
    <s v="E09000028_Modelled prevalence of children aged 0-4 in households where parent suffering severe mental health problem_Number"/>
    <s v="E09000028"/>
    <x v="117"/>
    <s v="Single time point"/>
    <n v="2018"/>
    <s v="Children in households suffering from mental health problems"/>
    <x v="9"/>
    <s v="Number"/>
    <n v="3101.6892699271662"/>
    <n v="20500"/>
    <n v="151.30191560620324"/>
    <s v="151.3 per 1000 0-4 yr olds"/>
    <n v="151.30000000000001"/>
  </r>
  <r>
    <s v="E08000013_Modelled prevalence of children aged 0-4 in households where parent suffering severe mental health problem_Number"/>
    <s v="E08000013"/>
    <x v="118"/>
    <s v="Single time point"/>
    <n v="2018"/>
    <s v="Children in households suffering from mental health problems"/>
    <x v="9"/>
    <s v="Number"/>
    <n v="1308.5450731490032"/>
    <n v="10282"/>
    <n v="127.26561691781785"/>
    <s v="127.27 per 1000 0-4 yr olds"/>
    <n v="127.27"/>
  </r>
  <r>
    <s v="E10000028_Modelled prevalence of children aged 0-4 in households where parent suffering severe mental health problem_Number"/>
    <s v="E10000028"/>
    <x v="119"/>
    <s v="Single time point"/>
    <n v="2018"/>
    <s v="Children in households suffering from mental health problems"/>
    <x v="9"/>
    <s v="Number"/>
    <n v="4116.7082953486197"/>
    <n v="44389"/>
    <n v="92.741631831053169"/>
    <s v="92.74 per 1000 0-4 yr olds"/>
    <n v="92.74"/>
  </r>
  <r>
    <s v="E08000007_Modelled prevalence of children aged 0-4 in households where parent suffering severe mental health problem_Number"/>
    <s v="E08000007"/>
    <x v="120"/>
    <s v="Single time point"/>
    <n v="2018"/>
    <s v="Children in households suffering from mental health problems"/>
    <x v="9"/>
    <s v="Number"/>
    <n v="2066.7543701848372"/>
    <n v="17631"/>
    <n v="117.22275368299231"/>
    <s v="117.22 per 1000 0-4 yr olds"/>
    <n v="117.22"/>
  </r>
  <r>
    <s v="E06000004_Modelled prevalence of children aged 0-4 in households where parent suffering severe mental health problem_Number"/>
    <s v="E06000004"/>
    <x v="121"/>
    <s v="Single time point"/>
    <n v="2018"/>
    <s v="Children in households suffering from mental health problems"/>
    <x v="9"/>
    <s v="Number"/>
    <n v="1386.9077929531406"/>
    <n v="11648"/>
    <n v="119.06832013677375"/>
    <s v="119.07 per 1000 0-4 yr olds"/>
    <n v="119.07"/>
  </r>
  <r>
    <s v="E06000021_Modelled prevalence of children aged 0-4 in households where parent suffering severe mental health problem_Number"/>
    <s v="E06000021"/>
    <x v="122"/>
    <s v="Single time point"/>
    <n v="2018"/>
    <s v="Children in households suffering from mental health problems"/>
    <x v="9"/>
    <s v="Number"/>
    <n v="1947.0491871673598"/>
    <n v="17135"/>
    <n v="113.62994964501662"/>
    <s v="113.63 per 1000 0-4 yr olds"/>
    <n v="113.63"/>
  </r>
  <r>
    <s v="E10000029_Modelled prevalence of children aged 0-4 in households where parent suffering severe mental health problem_Number"/>
    <s v="E10000029"/>
    <x v="123"/>
    <s v="Single time point"/>
    <n v="2018"/>
    <s v="Children in households suffering from mental health problems"/>
    <x v="9"/>
    <s v="Number"/>
    <n v="4197.129219134139"/>
    <n v="40624"/>
    <n v="103.31649318467258"/>
    <s v="103.32 per 1000 0-4 yr olds"/>
    <n v="103.32"/>
  </r>
  <r>
    <s v="E08000024_Modelled prevalence of children aged 0-4 in households where parent suffering severe mental health problem_Number"/>
    <s v="E08000024"/>
    <x v="124"/>
    <s v="Single time point"/>
    <n v="2018"/>
    <s v="Children in households suffering from mental health problems"/>
    <x v="9"/>
    <s v="Number"/>
    <n v="1930.9108940765827"/>
    <n v="14954"/>
    <n v="129.12337127702173"/>
    <s v="129.12 per 1000 0-4 yr olds"/>
    <n v="129.12"/>
  </r>
  <r>
    <s v="E10000030_Modelled prevalence of children aged 0-4 in households where parent suffering severe mental health problem_Number"/>
    <s v="E10000030"/>
    <x v="125"/>
    <s v="Single time point"/>
    <n v="2018"/>
    <s v="Children in households suffering from mental health problems"/>
    <x v="9"/>
    <s v="Number"/>
    <n v="6130.1297666033342"/>
    <n v="70074"/>
    <n v="87.480802674363318"/>
    <s v="87.48 per 1000 0-4 yr olds"/>
    <n v="87.48"/>
  </r>
  <r>
    <s v="E09000029_Modelled prevalence of children aged 0-4 in households where parent suffering severe mental health problem_Number"/>
    <s v="E09000029"/>
    <x v="126"/>
    <s v="Single time point"/>
    <n v="2018"/>
    <s v="Children in households suffering from mental health problems"/>
    <x v="9"/>
    <s v="Number"/>
    <n v="1489.5840733154671"/>
    <n v="13754"/>
    <n v="108.30188114842716"/>
    <s v="108.3 per 1000 0-4 yr olds"/>
    <n v="108.3"/>
  </r>
  <r>
    <s v="E06000030_Modelled prevalence of children aged 0-4 in households where parent suffering severe mental health problem_Number"/>
    <s v="E06000030"/>
    <x v="127"/>
    <s v="Single time point"/>
    <n v="2018"/>
    <s v="Children in households suffering from mental health problems"/>
    <x v="9"/>
    <s v="Number"/>
    <n v="1454.1722881694056"/>
    <n v="14479"/>
    <n v="100.43319898953006"/>
    <s v="100.43 per 1000 0-4 yr olds"/>
    <n v="100.43"/>
  </r>
  <r>
    <s v="E08000008_Modelled prevalence of children aged 0-4 in households where parent suffering severe mental health problem_Number"/>
    <s v="E08000008"/>
    <x v="128"/>
    <s v="Single time point"/>
    <n v="2018"/>
    <s v="Children in households suffering from mental health problems"/>
    <x v="9"/>
    <s v="Number"/>
    <n v="1872.0755905458975"/>
    <n v="14500"/>
    <n v="129.10866141695845"/>
    <s v="129.11 per 1000 0-4 yr olds"/>
    <n v="129.11000000000001"/>
  </r>
  <r>
    <s v="E06000020_Modelled prevalence of children aged 0-4 in households where parent suffering severe mental health problem_Number"/>
    <s v="E06000020"/>
    <x v="129"/>
    <s v="Single time point"/>
    <n v="2018"/>
    <s v="Children in households suffering from mental health problems"/>
    <x v="9"/>
    <s v="Number"/>
    <n v="1169.8685150977235"/>
    <n v="11022"/>
    <n v="106.13940438193826"/>
    <s v="106.14 per 1000 0-4 yr olds"/>
    <n v="106.14"/>
  </r>
  <r>
    <s v="E06000034_Modelled prevalence of children aged 0-4 in households where parent suffering severe mental health problem_Number"/>
    <s v="E06000034"/>
    <x v="130"/>
    <s v="Single time point"/>
    <n v="2018"/>
    <s v="Children in households suffering from mental health problems"/>
    <x v="9"/>
    <s v="Number"/>
    <n v="1426.3704168888771"/>
    <n v="13195"/>
    <n v="108.09931162477281"/>
    <s v="108.1 per 1000 0-4 yr olds"/>
    <n v="108.1"/>
  </r>
  <r>
    <s v="E06000027_Modelled prevalence of children aged 0-4 in households where parent suffering severe mental health problem_Number"/>
    <s v="E06000027"/>
    <x v="131"/>
    <s v="Single time point"/>
    <n v="2018"/>
    <s v="Children in households suffering from mental health problems"/>
    <x v="9"/>
    <s v="Number"/>
    <n v="799.74284958182966"/>
    <n v="6918"/>
    <n v="115.60318727693404"/>
    <s v="115.6 per 1000 0-4 yr olds"/>
    <n v="115.6"/>
  </r>
  <r>
    <s v="E09000030_Modelled prevalence of children aged 0-4 in households where parent suffering severe mental health problem_Number"/>
    <s v="E09000030"/>
    <x v="132"/>
    <s v="Single time point"/>
    <n v="2018"/>
    <s v="Children in households suffering from mental health problems"/>
    <x v="9"/>
    <s v="Number"/>
    <n v="3315.6291774524939"/>
    <n v="22208"/>
    <n v="149.29886425848764"/>
    <s v="149.3 per 1000 0-4 yr olds"/>
    <n v="149.30000000000001"/>
  </r>
  <r>
    <s v="E08000009_Modelled prevalence of children aged 0-4 in households where parent suffering severe mental health problem_Number"/>
    <s v="E08000009"/>
    <x v="133"/>
    <s v="Single time point"/>
    <n v="2018"/>
    <s v="Children in households suffering from mental health problems"/>
    <x v="9"/>
    <s v="Number"/>
    <n v="1745.8736551466684"/>
    <n v="14701"/>
    <n v="118.75883648368603"/>
    <s v="118.76 per 1000 0-4 yr olds"/>
    <n v="118.76"/>
  </r>
  <r>
    <s v="E08000036_Modelled prevalence of children aged 0-4 in households where parent suffering severe mental health problem_Number"/>
    <s v="E08000036"/>
    <x v="134"/>
    <s v="Single time point"/>
    <n v="2018"/>
    <s v="Children in households suffering from mental health problems"/>
    <x v="9"/>
    <s v="Number"/>
    <n v="2531.1789450110878"/>
    <n v="21149"/>
    <n v="119.68315026767638"/>
    <s v="119.68 per 1000 0-4 yr olds"/>
    <n v="119.68"/>
  </r>
  <r>
    <s v="E08000030_Modelled prevalence of children aged 0-4 in households where parent suffering severe mental health problem_Number"/>
    <s v="E08000030"/>
    <x v="135"/>
    <s v="Single time point"/>
    <n v="2018"/>
    <s v="Children in households suffering from mental health problems"/>
    <x v="9"/>
    <s v="Number"/>
    <n v="2205.3503253325034"/>
    <n v="19650"/>
    <n v="112.23156871921138"/>
    <s v="112.23 per 1000 0-4 yr olds"/>
    <n v="112.23"/>
  </r>
  <r>
    <s v="E09000031_Modelled prevalence of children aged 0-4 in households where parent suffering severe mental health problem_Number"/>
    <s v="E09000031"/>
    <x v="136"/>
    <s v="Single time point"/>
    <n v="2018"/>
    <s v="Children in households suffering from mental health problems"/>
    <x v="9"/>
    <s v="Number"/>
    <n v="2717.4271204658435"/>
    <n v="21802"/>
    <n v="124.64118523373284"/>
    <s v="124.64 per 1000 0-4 yr olds"/>
    <n v="124.64"/>
  </r>
  <r>
    <s v="E09000032_Modelled prevalence of children aged 0-4 in households where parent suffering severe mental health problem_Number"/>
    <s v="E09000032"/>
    <x v="137"/>
    <s v="Single time point"/>
    <n v="2018"/>
    <s v="Children in households suffering from mental health problems"/>
    <x v="9"/>
    <s v="Number"/>
    <n v="2831.6749984203943"/>
    <n v="21875"/>
    <n v="129.44799992778945"/>
    <s v="129.45 per 1000 0-4 yr olds"/>
    <n v="129.44999999999999"/>
  </r>
  <r>
    <s v="E06000007_Modelled prevalence of children aged 0-4 in households where parent suffering severe mental health problem_Number"/>
    <s v="E06000007"/>
    <x v="138"/>
    <s v="Single time point"/>
    <n v="2018"/>
    <s v="Children in households suffering from mental health problems"/>
    <x v="9"/>
    <s v="Number"/>
    <n v="1360.0591074252277"/>
    <n v="11933"/>
    <n v="113.97461723164567"/>
    <s v="113.97 per 1000 0-4 yr olds"/>
    <n v="113.97"/>
  </r>
  <r>
    <s v="E10000031_Modelled prevalence of children aged 0-4 in households where parent suffering severe mental health problem_Number"/>
    <s v="E10000031"/>
    <x v="139"/>
    <s v="Single time point"/>
    <n v="2018"/>
    <s v="Children in households suffering from mental health problems"/>
    <x v="9"/>
    <s v="Number"/>
    <n v="2894.1477476571845"/>
    <n v="31584"/>
    <n v="91.633350673036489"/>
    <s v="91.63 per 1000 0-4 yr olds"/>
    <n v="91.63"/>
  </r>
  <r>
    <s v="E06000037_Modelled prevalence of children aged 0-4 in households where parent suffering severe mental health problem_Number"/>
    <s v="E06000037"/>
    <x v="140"/>
    <s v="Single time point"/>
    <n v="2018"/>
    <s v="Children in households suffering from mental health problems"/>
    <x v="9"/>
    <s v="Number"/>
    <n v="794.70975879041509"/>
    <n v="8980"/>
    <n v="88.497745967752238"/>
    <s v="88.5 per 1000 0-4 yr olds"/>
    <n v="88.5"/>
  </r>
  <r>
    <s v="E10000032_Modelled prevalence of children aged 0-4 in households where parent suffering severe mental health problem_Number"/>
    <s v="E10000032"/>
    <x v="141"/>
    <s v="Single time point"/>
    <n v="2018"/>
    <s v="Children in households suffering from mental health problems"/>
    <x v="9"/>
    <s v="Number"/>
    <n v="4322.8226688761988"/>
    <n v="46821"/>
    <n v="92.326577152905728"/>
    <s v="92.33 per 1000 0-4 yr olds"/>
    <n v="92.33"/>
  </r>
  <r>
    <s v="E09000033_Modelled prevalence of children aged 0-4 in households where parent suffering severe mental health problem_Number"/>
    <s v="E09000033"/>
    <x v="142"/>
    <s v="Single time point"/>
    <n v="2018"/>
    <s v="Children in households suffering from mental health problems"/>
    <x v="9"/>
    <s v="Number"/>
    <n v="1801.1869190213497"/>
    <n v="13692"/>
    <n v="131.55031544123207"/>
    <s v="131.55 per 1000 0-4 yr olds"/>
    <n v="131.55000000000001"/>
  </r>
  <r>
    <s v="E08000010_Modelled prevalence of children aged 0-4 in households where parent suffering severe mental health problem_Number"/>
    <s v="E08000010"/>
    <x v="143"/>
    <s v="Single time point"/>
    <n v="2018"/>
    <s v="Children in households suffering from mental health problems"/>
    <x v="9"/>
    <s v="Number"/>
    <n v="2249.4905727137088"/>
    <n v="18450"/>
    <n v="121.9236082771658"/>
    <s v="121.92 per 1000 0-4 yr olds"/>
    <n v="121.92"/>
  </r>
  <r>
    <s v="E06000054_Modelled prevalence of children aged 0-4 in households where parent suffering severe mental health problem_Number"/>
    <s v="E06000054"/>
    <x v="144"/>
    <s v="Single time point"/>
    <n v="2018"/>
    <s v="Children in households suffering from mental health problems"/>
    <x v="9"/>
    <s v="Number"/>
    <n v="2594.4023972382251"/>
    <n v="27307"/>
    <n v="95.008693640393489"/>
    <s v="95.01 per 1000 0-4 yr olds"/>
    <n v="95.01"/>
  </r>
  <r>
    <s v="E06000040_Modelled prevalence of children aged 0-4 in households where parent suffering severe mental health problem_Number"/>
    <s v="E06000040"/>
    <x v="145"/>
    <s v="Single time point"/>
    <n v="2018"/>
    <s v="Children in households suffering from mental health problems"/>
    <x v="9"/>
    <s v="Number"/>
    <n v="799.07213981121788"/>
    <n v="8678"/>
    <n v="92.080218922703139"/>
    <s v="92.08 per 1000 0-4 yr olds"/>
    <n v="92.08"/>
  </r>
  <r>
    <s v="E08000015_Modelled prevalence of children aged 0-4 in households where parent suffering severe mental health problem_Number"/>
    <s v="E08000015"/>
    <x v="146"/>
    <s v="Single time point"/>
    <n v="2018"/>
    <s v="Children in households suffering from mental health problems"/>
    <x v="9"/>
    <s v="Number"/>
    <n v="2411.5291676999723"/>
    <n v="18051"/>
    <n v="133.59532256938519"/>
    <s v="133.6 per 1000 0-4 yr olds"/>
    <n v="133.6"/>
  </r>
  <r>
    <s v="E06000041_Modelled prevalence of children aged 0-4 in households where parent suffering severe mental health problem_Number"/>
    <s v="E06000041"/>
    <x v="147"/>
    <s v="Single time point"/>
    <n v="2018"/>
    <s v="Children in households suffering from mental health problems"/>
    <x v="9"/>
    <s v="Number"/>
    <n v="811.14706084415366"/>
    <n v="9822"/>
    <n v="82.584713993499662"/>
    <s v="82.58 per 1000 0-4 yr olds"/>
    <n v="82.58"/>
  </r>
  <r>
    <s v="E08000031_Modelled prevalence of children aged 0-4 in households where parent suffering severe mental health problem_Number"/>
    <s v="E08000031"/>
    <x v="148"/>
    <s v="Single time point"/>
    <n v="2018"/>
    <s v="Children in households suffering from mental health problems"/>
    <x v="9"/>
    <s v="Number"/>
    <n v="2119.6920025555573"/>
    <n v="18026"/>
    <n v="117.59081341149214"/>
    <s v="117.59 per 1000 0-4 yr olds"/>
    <n v="117.59"/>
  </r>
  <r>
    <s v="E10000034_Modelled prevalence of children aged 0-4 in households where parent suffering severe mental health problem_Number"/>
    <s v="E10000034"/>
    <x v="149"/>
    <s v="Single time point"/>
    <n v="2018"/>
    <s v="Children in households suffering from mental health problems"/>
    <x v="9"/>
    <s v="Number"/>
    <n v="2924.4564718842844"/>
    <n v="31348"/>
    <n v="93.290049505049268"/>
    <s v="93.29 per 1000 0-4 yr olds"/>
    <n v="93.29"/>
  </r>
  <r>
    <s v="E06000014_Modelled prevalence of children aged 0-4 in households where parent suffering severe mental health problem_Number"/>
    <s v="E06000014"/>
    <x v="150"/>
    <s v="Single time point"/>
    <n v="2018"/>
    <s v="Children in households suffering from mental health problems"/>
    <x v="9"/>
    <s v="Number"/>
    <n v="1195.6396876205677"/>
    <n v="9822"/>
    <n v="121.73077658527465"/>
    <s v="121.73 per 1000 0-4 yr olds"/>
    <n v="121.73"/>
  </r>
  <r>
    <s v="NA_Modelled prevalence of children aged 0-4 in households where parent suffering severe mental health problem_Number"/>
    <s v="NA"/>
    <x v="151"/>
    <s v="Single time point"/>
    <n v="2018"/>
    <s v="Children in households suffering from mental health problems"/>
    <x v="9"/>
    <s v="Number"/>
    <n v="384183.49831060407"/>
    <n v="3346727"/>
    <n v="114.79379653930663"/>
    <s v="114.79 per 1000 0-4 yr olds"/>
    <n v="114.79"/>
  </r>
  <r>
    <s v="E09000001_Estimated number of young carers supported by LAs_Number"/>
    <s v="E09000001"/>
    <x v="25"/>
    <s v="Financial year"/>
    <s v="2018/19"/>
    <s v="Children caring for others"/>
    <x v="10"/>
    <s v="Number"/>
    <n v="0"/>
    <n v="1453"/>
    <n v="0"/>
    <s v="0 per 1000 5-17 yr olds"/>
    <n v="0"/>
  </r>
  <r>
    <s v="E09000007_Estimated number of young carers supported by LAs_Number"/>
    <s v="E09000007"/>
    <x v="21"/>
    <s v="Financial year"/>
    <s v="2018/19"/>
    <s v="Children caring for others"/>
    <x v="10"/>
    <s v="Number"/>
    <n v="34"/>
    <n v="50983"/>
    <n v="0.92031182330012995"/>
    <s v="0.92 per 1000 5-17 yr olds"/>
    <n v="0.92031182330012995"/>
  </r>
  <r>
    <s v="E09000011_Estimated number of young carers supported by LAs_Number"/>
    <s v="E09000011"/>
    <x v="45"/>
    <s v="Financial year"/>
    <s v="2018/19"/>
    <s v="Children caring for others"/>
    <x v="10"/>
    <s v="Number"/>
    <n v="191"/>
    <n v="68917"/>
    <n v="4.0669448939613302"/>
    <s v="4.07 per 1000 5-17 yr olds"/>
    <n v="4.0669448939613302"/>
  </r>
  <r>
    <s v="E09000012_Estimated number of young carers supported by LAs_Number"/>
    <s v="E09000012"/>
    <x v="46"/>
    <s v="Financial year"/>
    <s v="2018/19"/>
    <s v="Children caring for others"/>
    <x v="10"/>
    <s v="Number"/>
    <n v="250"/>
    <n v="63655"/>
    <n v="5.7698077500057696"/>
    <s v="5.77 per 1000 5-17 yr olds"/>
    <n v="5.7698077500057696"/>
  </r>
  <r>
    <s v="E09000013_Estimated number of young carers supported by LAs_Number"/>
    <s v="E09000013"/>
    <x v="48"/>
    <s v="Financial year"/>
    <s v="2018/19"/>
    <s v="Children caring for others"/>
    <x v="10"/>
    <s v="Number"/>
    <n v="0"/>
    <n v="36898"/>
    <n v="0"/>
    <s v="0 per 1000 5-17 yr olds"/>
    <n v="0"/>
  </r>
  <r>
    <s v="E09000019_Estimated number of young carers supported by LAs_Number"/>
    <s v="E09000019"/>
    <x v="59"/>
    <s v="Financial year"/>
    <s v="2018/19"/>
    <s v="Children caring for others"/>
    <x v="10"/>
    <s v="Number"/>
    <n v="44"/>
    <n v="42098"/>
    <n v="1.51876013944979"/>
    <s v="1.52 per 1000 5-17 yr olds"/>
    <n v="1.51876013944979"/>
  </r>
  <r>
    <s v="E09000020_Estimated number of young carers supported by LAs_Number"/>
    <s v="E09000020"/>
    <x v="60"/>
    <s v="Financial year"/>
    <s v="2018/19"/>
    <s v="Children caring for others"/>
    <x v="10"/>
    <s v="Number"/>
    <s v="NA"/>
    <n v="28678"/>
    <s v="NA"/>
    <s v="NA per 1000 5-17 yr olds"/>
    <s v="NA"/>
  </r>
  <r>
    <s v="E09000022_Estimated number of young carers supported by LAs_Number"/>
    <s v="E09000022"/>
    <x v="66"/>
    <s v="Financial year"/>
    <s v="2018/19"/>
    <s v="Children caring for others"/>
    <x v="10"/>
    <s v="Number"/>
    <s v="NA"/>
    <n v="62629"/>
    <s v="NA"/>
    <s v="NA per 1000 5-17 yr olds"/>
    <s v="NA"/>
  </r>
  <r>
    <s v="E09000023_Estimated number of young carers supported by LAs_Number"/>
    <s v="E09000023"/>
    <x v="71"/>
    <s v="Financial year"/>
    <s v="2018/19"/>
    <s v="Children caring for others"/>
    <x v="10"/>
    <s v="Number"/>
    <n v="58"/>
    <n v="68458"/>
    <n v="1.24346110968185"/>
    <s v="1.24 per 1000 5-17 yr olds"/>
    <n v="1.24346110968185"/>
  </r>
  <r>
    <s v="E09000028_Estimated number of young carers supported by LAs_Number"/>
    <s v="E09000028"/>
    <x v="117"/>
    <s v="Financial year"/>
    <s v="2018/19"/>
    <s v="Children caring for others"/>
    <x v="10"/>
    <s v="Number"/>
    <s v="NA"/>
    <n v="65121"/>
    <s v="NA"/>
    <s v="NA per 1000 5-17 yr olds"/>
    <s v="NA"/>
  </r>
  <r>
    <s v="E09000030_Estimated number of young carers supported by LAs_Number"/>
    <s v="E09000030"/>
    <x v="132"/>
    <s v="Financial year"/>
    <s v="2018/19"/>
    <s v="Children caring for others"/>
    <x v="10"/>
    <s v="Number"/>
    <n v="123"/>
    <n v="70973"/>
    <n v="2.5223008305136898"/>
    <s v="2.52 per 1000 5-17 yr olds"/>
    <n v="2.5223008305136898"/>
  </r>
  <r>
    <s v="E09000032_Estimated number of young carers supported by LAs_Number"/>
    <s v="E09000032"/>
    <x v="137"/>
    <s v="Financial year"/>
    <s v="2018/19"/>
    <s v="Children caring for others"/>
    <x v="10"/>
    <s v="Number"/>
    <n v="45"/>
    <n v="63840"/>
    <n v="1.0723221732396"/>
    <s v="1.07 per 1000 5-17 yr olds"/>
    <n v="1.0723221732396"/>
  </r>
  <r>
    <s v="E09000033_Estimated number of young carers supported by LAs_Number"/>
    <s v="E09000033"/>
    <x v="142"/>
    <s v="Financial year"/>
    <s v="2018/19"/>
    <s v="Children caring for others"/>
    <x v="10"/>
    <s v="Number"/>
    <n v="0"/>
    <n v="47445"/>
    <n v="0"/>
    <s v="0 per 1000 5-17 yr olds"/>
    <n v="0"/>
  </r>
  <r>
    <s v="E09000002_Estimated number of young carers supported by LAs_Number"/>
    <s v="E09000002"/>
    <x v="0"/>
    <s v="Financial year"/>
    <s v="2018/19"/>
    <s v="Children caring for others"/>
    <x v="10"/>
    <s v="Number"/>
    <n v="145"/>
    <n v="63401"/>
    <n v="3.30431612050499"/>
    <s v="3.3 per 1000 5-17 yr olds"/>
    <n v="3.30431612050499"/>
  </r>
  <r>
    <s v="E09000003_Estimated number of young carers supported by LAs_Number"/>
    <s v="E09000003"/>
    <x v="1"/>
    <s v="Financial year"/>
    <s v="2018/19"/>
    <s v="Children caring for others"/>
    <x v="10"/>
    <s v="Number"/>
    <n v="131"/>
    <n v="92701"/>
    <n v="1.9791808306516201"/>
    <s v="1.98 per 1000 5-17 yr olds"/>
    <n v="1.9791808306516201"/>
  </r>
  <r>
    <s v="E09000004_Estimated number of young carers supported by LAs_Number"/>
    <s v="E09000004"/>
    <x v="5"/>
    <s v="Financial year"/>
    <s v="2018/19"/>
    <s v="Children caring for others"/>
    <x v="10"/>
    <s v="Number"/>
    <n v="79"/>
    <n v="56853"/>
    <n v="1.9332419733751001"/>
    <s v="1.93 per 1000 5-17 yr olds"/>
    <n v="1.9332419733751001"/>
  </r>
  <r>
    <s v="E09000005_Estimated number of young carers supported by LAs_Number"/>
    <s v="E09000005"/>
    <x v="13"/>
    <s v="Financial year"/>
    <s v="2018/19"/>
    <s v="Children caring for others"/>
    <x v="10"/>
    <s v="Number"/>
    <n v="0"/>
    <n v="77893"/>
    <n v="0"/>
    <s v="0 per 1000 5-17 yr olds"/>
    <n v="0"/>
  </r>
  <r>
    <s v="E09000006_Estimated number of young carers supported by LAs_Number"/>
    <s v="E09000006"/>
    <x v="16"/>
    <s v="Financial year"/>
    <s v="2018/19"/>
    <s v="Children caring for others"/>
    <x v="10"/>
    <s v="Number"/>
    <n v="102"/>
    <n v="75055"/>
    <n v="1.9066846119336001"/>
    <s v="1.91 per 1000 5-17 yr olds"/>
    <n v="1.9066846119336001"/>
  </r>
  <r>
    <s v="E09000008_Estimated number of young carers supported by LAs_Number"/>
    <s v="E09000008"/>
    <x v="28"/>
    <s v="Financial year"/>
    <s v="2018/19"/>
    <s v="Children caring for others"/>
    <x v="10"/>
    <s v="Number"/>
    <s v="NA"/>
    <n v="94702"/>
    <s v="NA"/>
    <s v="NA per 1000 5-17 yr olds"/>
    <s v="NA"/>
  </r>
  <r>
    <s v="E09000009_Estimated number of young carers supported by LAs_Number"/>
    <s v="E09000009"/>
    <x v="38"/>
    <s v="Financial year"/>
    <s v="2018/19"/>
    <s v="Children caring for others"/>
    <x v="10"/>
    <s v="Number"/>
    <s v="NA"/>
    <n v="81732"/>
    <s v="NA"/>
    <s v="NA per 1000 5-17 yr olds"/>
    <s v="NA"/>
  </r>
  <r>
    <s v="E09000010_Estimated number of young carers supported by LAs_Number"/>
    <s v="E09000010"/>
    <x v="41"/>
    <s v="Financial year"/>
    <s v="2018/19"/>
    <s v="Children caring for others"/>
    <x v="10"/>
    <s v="Number"/>
    <n v="719"/>
    <n v="84497"/>
    <n v="11.948285030577001"/>
    <s v="11.95 per 1000 5-17 yr olds"/>
    <n v="11.948285030577001"/>
  </r>
  <r>
    <s v="E09000014_Estimated number of young carers supported by LAs_Number"/>
    <s v="E09000014"/>
    <x v="50"/>
    <s v="Financial year"/>
    <s v="2018/19"/>
    <s v="Children caring for others"/>
    <x v="10"/>
    <s v="Number"/>
    <s v="NA"/>
    <n v="60398"/>
    <s v="NA"/>
    <s v="NA per 1000 5-17 yr olds"/>
    <s v="NA"/>
  </r>
  <r>
    <s v="E09000015_Estimated number of young carers supported by LAs_Number"/>
    <s v="E09000015"/>
    <x v="51"/>
    <s v="Financial year"/>
    <s v="2018/19"/>
    <s v="Children caring for others"/>
    <x v="10"/>
    <s v="Number"/>
    <n v="10"/>
    <n v="58373"/>
    <n v="0.24613566998129399"/>
    <s v="0.25 per 1000 5-17 yr olds"/>
    <n v="0.24613566998129399"/>
  </r>
  <r>
    <s v="E09000016_Estimated number of young carers supported by LAs_Number"/>
    <s v="E09000016"/>
    <x v="53"/>
    <s v="Financial year"/>
    <s v="2018/19"/>
    <s v="Children caring for others"/>
    <x v="10"/>
    <s v="Number"/>
    <n v="125"/>
    <n v="57541"/>
    <n v="3.1116974932165"/>
    <s v="3.11 per 1000 5-17 yr olds"/>
    <n v="3.1116974932165"/>
  </r>
  <r>
    <s v="E09000017_Estimated number of young carers supported by LAs_Number"/>
    <s v="E09000017"/>
    <x v="56"/>
    <s v="Financial year"/>
    <s v="2018/19"/>
    <s v="Children caring for others"/>
    <x v="10"/>
    <s v="Number"/>
    <s v="NA"/>
    <n v="73377"/>
    <s v="NA"/>
    <s v="NA per 1000 5-17 yr olds"/>
    <s v="NA"/>
  </r>
  <r>
    <s v="E09000018_Estimated number of young carers supported by LAs_Number"/>
    <s v="E09000018"/>
    <x v="57"/>
    <s v="Financial year"/>
    <s v="2018/19"/>
    <s v="Children caring for others"/>
    <x v="10"/>
    <s v="Number"/>
    <n v="78"/>
    <n v="64898"/>
    <n v="1.7514314584035"/>
    <s v="1.75 per 1000 5-17 yr olds"/>
    <n v="1.7514314584035"/>
  </r>
  <r>
    <s v="E09000021_Estimated number of young carers supported by LAs_Number"/>
    <s v="E09000021"/>
    <x v="63"/>
    <s v="Financial year"/>
    <s v="2018/19"/>
    <s v="Children caring for others"/>
    <x v="10"/>
    <s v="Number"/>
    <s v="NA"/>
    <n v="38977"/>
    <s v="NA"/>
    <s v="NA per 1000 5-17 yr olds"/>
    <s v="NA"/>
  </r>
  <r>
    <s v="E09000024_Estimated number of young carers supported by LAs_Number"/>
    <s v="E09000024"/>
    <x v="77"/>
    <s v="Financial year"/>
    <s v="2018/19"/>
    <s v="Children caring for others"/>
    <x v="10"/>
    <s v="Number"/>
    <n v="240"/>
    <n v="47266"/>
    <n v="7.43678730788299"/>
    <s v="7.44 per 1000 5-17 yr olds"/>
    <n v="7.43678730788299"/>
  </r>
  <r>
    <s v="E09000025_Estimated number of young carers supported by LAs_Number"/>
    <s v="E09000025"/>
    <x v="81"/>
    <s v="Financial year"/>
    <s v="2018/19"/>
    <s v="Children caring for others"/>
    <x v="10"/>
    <s v="Number"/>
    <n v="113"/>
    <n v="86567"/>
    <n v="1.9378183252448"/>
    <s v="1.94 per 1000 5-17 yr olds"/>
    <n v="1.9378183252448"/>
  </r>
  <r>
    <s v="E09000026_Estimated number of young carers supported by LAs_Number"/>
    <s v="E09000026"/>
    <x v="99"/>
    <s v="Financial year"/>
    <s v="2018/19"/>
    <s v="Children caring for others"/>
    <x v="10"/>
    <s v="Number"/>
    <n v="102"/>
    <n v="76159"/>
    <n v="1.90957596180848"/>
    <s v="1.91 per 1000 5-17 yr olds"/>
    <n v="1.90957596180848"/>
  </r>
  <r>
    <s v="E09000027_Estimated number of young carers supported by LAs_Number"/>
    <s v="E09000027"/>
    <x v="101"/>
    <s v="Financial year"/>
    <s v="2018/19"/>
    <s v="Children caring for others"/>
    <x v="10"/>
    <s v="Number"/>
    <s v="NA"/>
    <n v="45525"/>
    <s v="NA"/>
    <s v="NA per 1000 5-17 yr olds"/>
    <s v="NA"/>
  </r>
  <r>
    <s v="E09000029_Estimated number of young carers supported by LAs_Number"/>
    <s v="E09000029"/>
    <x v="126"/>
    <s v="Financial year"/>
    <s v="2018/19"/>
    <s v="Children caring for others"/>
    <x v="10"/>
    <s v="Number"/>
    <n v="53"/>
    <n v="47941"/>
    <n v="1.5502968964811199"/>
    <s v="1.55 per 1000 5-17 yr olds"/>
    <n v="1.5502968964811199"/>
  </r>
  <r>
    <s v="E09000031_Estimated number of young carers supported by LAs_Number"/>
    <s v="E09000031"/>
    <x v="136"/>
    <s v="Financial year"/>
    <s v="2018/19"/>
    <s v="Children caring for others"/>
    <x v="10"/>
    <s v="Number"/>
    <n v="0"/>
    <n v="67017"/>
    <n v="0"/>
    <s v="0 per 1000 5-17 yr olds"/>
    <n v="0"/>
  </r>
  <r>
    <s v="E08000025_Estimated number of young carers supported by LAs_Number"/>
    <s v="E08000025"/>
    <x v="6"/>
    <s v="Financial year"/>
    <s v="2018/19"/>
    <s v="Children caring for others"/>
    <x v="10"/>
    <s v="Number"/>
    <n v="491"/>
    <n v="288388"/>
    <n v="2.3968523617050401"/>
    <s v="2.4 per 1000 5-17 yr olds"/>
    <n v="2.3968523617050401"/>
  </r>
  <r>
    <s v="E08000026_Estimated number of young carers supported by LAs_Number"/>
    <s v="E08000026"/>
    <x v="27"/>
    <s v="Financial year"/>
    <s v="2018/19"/>
    <s v="Children caring for others"/>
    <x v="10"/>
    <s v="Number"/>
    <n v="38"/>
    <n v="78994"/>
    <n v="0.67946929871616102"/>
    <s v="0.68 per 1000 5-17 yr olds"/>
    <n v="0.67946929871616102"/>
  </r>
  <r>
    <s v="E08000027_Estimated number of young carers supported by LAs_Number"/>
    <s v="E08000027"/>
    <x v="36"/>
    <s v="Financial year"/>
    <s v="2018/19"/>
    <s v="Children caring for others"/>
    <x v="10"/>
    <s v="Number"/>
    <n v="132"/>
    <n v="69265"/>
    <n v="2.6314215656958302"/>
    <s v="2.63 per 1000 5-17 yr olds"/>
    <n v="2.6314215656958302"/>
  </r>
  <r>
    <s v="E08000028_Estimated number of young carers supported by LAs_Number"/>
    <s v="E08000028"/>
    <x v="106"/>
    <s v="Financial year"/>
    <s v="2018/19"/>
    <s v="Children caring for others"/>
    <x v="10"/>
    <s v="Number"/>
    <s v="NA"/>
    <n v="81920"/>
    <s v="NA"/>
    <s v="NA per 1000 5-17 yr olds"/>
    <s v="NA"/>
  </r>
  <r>
    <s v="E08000029_Estimated number of young carers supported by LAs_Number"/>
    <s v="E08000029"/>
    <x v="111"/>
    <s v="Financial year"/>
    <s v="2018/19"/>
    <s v="Children caring for others"/>
    <x v="10"/>
    <s v="Number"/>
    <n v="361"/>
    <n v="46946"/>
    <n v="10.4477179984372"/>
    <s v="10.45 per 1000 5-17 yr olds"/>
    <n v="10.4477179984372"/>
  </r>
  <r>
    <s v="E08000030_Estimated number of young carers supported by LAs_Number"/>
    <s v="E08000030"/>
    <x v="135"/>
    <s v="Financial year"/>
    <s v="2018/19"/>
    <s v="Children caring for others"/>
    <x v="10"/>
    <s v="Number"/>
    <n v="64"/>
    <n v="68157"/>
    <n v="1.3193972004040699"/>
    <s v="1.32 per 1000 5-17 yr olds"/>
    <n v="1.3193972004040699"/>
  </r>
  <r>
    <s v="E08000031_Estimated number of young carers supported by LAs_Number"/>
    <s v="E08000031"/>
    <x v="148"/>
    <s v="Financial year"/>
    <s v="2018/19"/>
    <s v="Children caring for others"/>
    <x v="10"/>
    <s v="Number"/>
    <n v="181"/>
    <n v="61244"/>
    <n v="4.1880697857374196"/>
    <s v="4.19 per 1000 5-17 yr olds"/>
    <n v="4.1880697857374196"/>
  </r>
  <r>
    <s v="E08000011_Estimated number of young carers supported by LAs_Number"/>
    <s v="E08000011"/>
    <x v="65"/>
    <s v="Financial year"/>
    <s v="2018/19"/>
    <s v="Children caring for others"/>
    <x v="10"/>
    <s v="Number"/>
    <n v="54"/>
    <n v="33477"/>
    <n v="2.3075936925772398"/>
    <s v="2.31 per 1000 5-17 yr olds"/>
    <n v="2.3075936925772398"/>
  </r>
  <r>
    <s v="E08000012_Estimated number of young carers supported by LAs_Number"/>
    <s v="E08000012"/>
    <x v="73"/>
    <s v="Financial year"/>
    <s v="2018/19"/>
    <s v="Children caring for others"/>
    <x v="10"/>
    <s v="Number"/>
    <n v="57"/>
    <n v="94902"/>
    <n v="0.873884647226566"/>
    <s v="0.87 per 1000 5-17 yr olds"/>
    <n v="0.873884647226566"/>
  </r>
  <r>
    <s v="E08000013_Estimated number of young carers supported by LAs_Number"/>
    <s v="E08000013"/>
    <x v="152"/>
    <s v="Financial year"/>
    <s v="2018/19"/>
    <s v="Children caring for others"/>
    <x v="10"/>
    <s v="Number"/>
    <n v="455"/>
    <n v="36785"/>
    <n v="17.167867788552201"/>
    <s v="17.17 per 1000 5-17 yr olds"/>
    <n v="17.167867788552201"/>
  </r>
  <r>
    <s v="E08000014_Estimated number of young carers supported by LAs_Number"/>
    <s v="E08000014"/>
    <x v="107"/>
    <s v="Financial year"/>
    <s v="2018/19"/>
    <s v="Children caring for others"/>
    <x v="10"/>
    <s v="Number"/>
    <n v="151"/>
    <n v="53833"/>
    <n v="3.8332656376929299"/>
    <s v="3.83 per 1000 5-17 yr olds"/>
    <n v="3.8332656376929299"/>
  </r>
  <r>
    <s v="E08000015_Estimated number of young carers supported by LAs_Number"/>
    <s v="E08000015"/>
    <x v="146"/>
    <s v="Financial year"/>
    <s v="2018/19"/>
    <s v="Children caring for others"/>
    <x v="10"/>
    <s v="Number"/>
    <n v="145"/>
    <n v="67576"/>
    <n v="2.9278142352347301"/>
    <s v="2.93 per 1000 5-17 yr olds"/>
    <n v="2.9278142352347301"/>
  </r>
  <r>
    <s v="E08000001_Estimated number of young carers supported by LAs_Number"/>
    <s v="E08000001"/>
    <x v="9"/>
    <s v="Financial year"/>
    <s v="2018/19"/>
    <s v="Children caring for others"/>
    <x v="10"/>
    <s v="Number"/>
    <n v="0"/>
    <n v="67670"/>
    <n v="0"/>
    <s v="0 per 1000 5-17 yr olds"/>
    <n v="0"/>
  </r>
  <r>
    <s v="E08000002_Estimated number of young carers supported by LAs_Number"/>
    <s v="E08000002"/>
    <x v="18"/>
    <s v="Financial year"/>
    <s v="2018/19"/>
    <s v="Children caring for others"/>
    <x v="10"/>
    <s v="Number"/>
    <n v="144"/>
    <n v="43142"/>
    <n v="4.5972607987740597"/>
    <s v="4.6 per 1000 5-17 yr olds"/>
    <n v="4.5972607987740597"/>
  </r>
  <r>
    <s v="E08000003_Estimated number of young carers supported by LAs_Number"/>
    <s v="E08000003"/>
    <x v="75"/>
    <s v="Financial year"/>
    <s v="2018/19"/>
    <s v="Children caring for others"/>
    <x v="10"/>
    <s v="Number"/>
    <n v="24"/>
    <n v="121962"/>
    <n v="0.28505594222866198"/>
    <s v="0.29 per 1000 5-17 yr olds"/>
    <n v="0.28505594222866198"/>
  </r>
  <r>
    <s v="E08000004_Estimated number of young carers supported by LAs_Number"/>
    <s v="E08000004"/>
    <x v="92"/>
    <s v="Financial year"/>
    <s v="2018/19"/>
    <s v="Children caring for others"/>
    <x v="10"/>
    <s v="Number"/>
    <n v="148"/>
    <n v="59416"/>
    <n v="3.4722222222222201"/>
    <s v="3.47 per 1000 5-17 yr olds"/>
    <n v="3.4722222222222201"/>
  </r>
  <r>
    <s v="E08000005_Estimated number of young carers supported by LAs_Number"/>
    <s v="E08000005"/>
    <x v="102"/>
    <s v="Financial year"/>
    <s v="2018/19"/>
    <s v="Children caring for others"/>
    <x v="10"/>
    <s v="Number"/>
    <n v="104"/>
    <n v="52689"/>
    <n v="2.76846084225097"/>
    <s v="2.77 per 1000 5-17 yr olds"/>
    <n v="2.76846084225097"/>
  </r>
  <r>
    <s v="E08000006_Estimated number of young carers supported by LAs_Number"/>
    <s v="E08000006"/>
    <x v="105"/>
    <s v="Financial year"/>
    <s v="2018/19"/>
    <s v="Children caring for others"/>
    <x v="10"/>
    <s v="Number"/>
    <s v="NA"/>
    <n v="56566"/>
    <s v="NA"/>
    <s v="NA per 1000 5-17 yr olds"/>
    <s v="NA"/>
  </r>
  <r>
    <s v="E08000007_Estimated number of young carers supported by LAs_Number"/>
    <s v="E08000007"/>
    <x v="120"/>
    <s v="Financial year"/>
    <s v="2018/19"/>
    <s v="Children caring for others"/>
    <x v="10"/>
    <s v="Number"/>
    <n v="117"/>
    <n v="63141"/>
    <n v="2.5708635464733001"/>
    <s v="2.57 per 1000 5-17 yr olds"/>
    <n v="2.5708635464733001"/>
  </r>
  <r>
    <s v="E08000008_Estimated number of young carers supported by LAs_Number"/>
    <s v="E08000008"/>
    <x v="128"/>
    <s v="Financial year"/>
    <s v="2018/19"/>
    <s v="Children caring for others"/>
    <x v="10"/>
    <s v="Number"/>
    <n v="397"/>
    <n v="50223"/>
    <n v="11.1132883576407"/>
    <s v="11.11 per 1000 5-17 yr olds"/>
    <n v="11.1132883576407"/>
  </r>
  <r>
    <s v="E08000009_Estimated number of young carers supported by LAs_Number"/>
    <s v="E08000009"/>
    <x v="133"/>
    <s v="Financial year"/>
    <s v="2018/19"/>
    <s v="Children caring for others"/>
    <x v="10"/>
    <s v="Number"/>
    <n v="98"/>
    <n v="56087"/>
    <n v="2.3679505146667998"/>
    <s v="2.37 per 1000 5-17 yr olds"/>
    <n v="2.3679505146667998"/>
  </r>
  <r>
    <s v="E08000010_Estimated number of young carers supported by LAs_Number"/>
    <s v="E08000010"/>
    <x v="143"/>
    <s v="Financial year"/>
    <s v="2018/19"/>
    <s v="Children caring for others"/>
    <x v="10"/>
    <s v="Number"/>
    <s v="NA"/>
    <n v="68388"/>
    <s v="NA"/>
    <s v="NA per 1000 5-17 yr olds"/>
    <s v="NA"/>
  </r>
  <r>
    <s v="E08000016_Estimated number of young carers supported by LAs_Number"/>
    <s v="E08000016"/>
    <x v="2"/>
    <s v="Financial year"/>
    <s v="2018/19"/>
    <s v="Children caring for others"/>
    <x v="10"/>
    <s v="Number"/>
    <s v="NA"/>
    <n v="50727"/>
    <s v="NA"/>
    <s v="NA per 1000 5-17 yr olds"/>
    <s v="NA"/>
  </r>
  <r>
    <s v="E08000017_Estimated number of young carers supported by LAs_Number"/>
    <s v="E08000017"/>
    <x v="34"/>
    <s v="Financial year"/>
    <s v="2018/19"/>
    <s v="Children caring for others"/>
    <x v="10"/>
    <s v="Number"/>
    <n v="162"/>
    <n v="66448"/>
    <n v="3.3623212469645698"/>
    <s v="3.36 per 1000 5-17 yr olds"/>
    <n v="3.3623212469645698"/>
  </r>
  <r>
    <s v="E08000018_Estimated number of young carers supported by LAs_Number"/>
    <s v="E08000018"/>
    <x v="103"/>
    <s v="Financial year"/>
    <s v="2018/19"/>
    <s v="Children caring for others"/>
    <x v="10"/>
    <s v="Number"/>
    <n v="138"/>
    <n v="57196"/>
    <n v="3.3362344067304899"/>
    <s v="3.34 per 1000 5-17 yr olds"/>
    <n v="3.3362344067304899"/>
  </r>
  <r>
    <s v="E08000019_Estimated number of young carers supported by LAs_Number"/>
    <s v="E08000019"/>
    <x v="108"/>
    <s v="Financial year"/>
    <s v="2018/19"/>
    <s v="Children caring for others"/>
    <x v="10"/>
    <s v="Number"/>
    <n v="304"/>
    <n v="117497"/>
    <n v="3.5850324893569301"/>
    <s v="3.59 per 1000 5-17 yr olds"/>
    <n v="3.5850324893569301"/>
  </r>
  <r>
    <s v="E08000032_Estimated number of young carers supported by LAs_Number"/>
    <s v="E08000032"/>
    <x v="12"/>
    <s v="Financial year"/>
    <s v="2018/19"/>
    <s v="Children caring for others"/>
    <x v="10"/>
    <s v="Number"/>
    <n v="468"/>
    <n v="142005"/>
    <n v="4.5747800586510303"/>
    <s v="4.57 per 1000 5-17 yr olds"/>
    <n v="4.5747800586510303"/>
  </r>
  <r>
    <s v="E08000033_Estimated number of young carers supported by LAs_Number"/>
    <s v="E08000033"/>
    <x v="19"/>
    <s v="Financial year"/>
    <s v="2018/19"/>
    <s v="Children caring for others"/>
    <x v="10"/>
    <s v="Number"/>
    <n v="399"/>
    <n v="46021"/>
    <n v="11.8845500848896"/>
    <s v="11.88 per 1000 5-17 yr olds"/>
    <n v="11.8845500848896"/>
  </r>
  <r>
    <s v="E08000034_Estimated number of young carers supported by LAs_Number"/>
    <s v="E08000034"/>
    <x v="64"/>
    <s v="Financial year"/>
    <s v="2018/19"/>
    <s v="Children caring for others"/>
    <x v="10"/>
    <s v="Number"/>
    <n v="122"/>
    <n v="100174"/>
    <n v="1.6774832251677501"/>
    <s v="1.68 per 1000 5-17 yr olds"/>
    <n v="1.6774832251677501"/>
  </r>
  <r>
    <s v="E08000035_Estimated number of young carers supported by LAs_Number"/>
    <s v="E08000035"/>
    <x v="68"/>
    <s v="Financial year"/>
    <s v="2018/19"/>
    <s v="Children caring for others"/>
    <x v="10"/>
    <s v="Number"/>
    <n v="287"/>
    <n v="168176"/>
    <n v="2.4387964072365098"/>
    <s v="2.44 per 1000 5-17 yr olds"/>
    <n v="2.4387964072365098"/>
  </r>
  <r>
    <s v="E08000036_Estimated number of young carers supported by LAs_Number"/>
    <s v="E08000036"/>
    <x v="134"/>
    <s v="Financial year"/>
    <s v="2018/19"/>
    <s v="Children caring for others"/>
    <x v="10"/>
    <s v="Number"/>
    <n v="113"/>
    <n v="72893"/>
    <n v="2.1838280766852201"/>
    <s v="2.18 per 1000 5-17 yr olds"/>
    <n v="2.1838280766852201"/>
  </r>
  <r>
    <s v="E08000020_Estimated number of young carers supported by LAs_Number"/>
    <s v="E08000020"/>
    <x v="43"/>
    <s v="Financial year"/>
    <s v="2018/19"/>
    <s v="Children caring for others"/>
    <x v="10"/>
    <s v="Number"/>
    <n v="168"/>
    <e v="#N/A"/>
    <n v="5.8438847919855297"/>
    <s v="5.84 per 1000 5-17 yr olds"/>
    <n v="5.8438847919855297"/>
  </r>
  <r>
    <s v="E08000021_Estimated number of young carers supported by LAs_Number"/>
    <s v="E08000021"/>
    <x v="80"/>
    <s v="Financial year"/>
    <s v="2018/19"/>
    <s v="Children caring for others"/>
    <x v="10"/>
    <s v="Number"/>
    <n v="74"/>
    <n v="58056"/>
    <n v="1.78631777144788"/>
    <s v="1.79 per 1000 5-17 yr olds"/>
    <n v="1.78631777144788"/>
  </r>
  <r>
    <s v="E08000022_Estimated number of young carers supported by LAs_Number"/>
    <s v="E08000022"/>
    <x v="86"/>
    <s v="Financial year"/>
    <s v="2018/19"/>
    <s v="Children caring for others"/>
    <x v="10"/>
    <s v="Number"/>
    <n v="0"/>
    <n v="41360"/>
    <n v="0"/>
    <s v="0 per 1000 5-17 yr olds"/>
    <n v="0"/>
  </r>
  <r>
    <s v="E08000023_Estimated number of young carers supported by LAs_Number"/>
    <s v="E08000023"/>
    <x v="114"/>
    <s v="Financial year"/>
    <s v="2018/19"/>
    <s v="Children caring for others"/>
    <x v="10"/>
    <s v="Number"/>
    <n v="372"/>
    <n v="29920"/>
    <n v="17.253374147766799"/>
    <s v="17.25 per 1000 5-17 yr olds"/>
    <n v="17.253374147766799"/>
  </r>
  <r>
    <s v="E08000024_Estimated number of young carers supported by LAs_Number"/>
    <s v="E08000024"/>
    <x v="124"/>
    <s v="Financial year"/>
    <s v="2018/19"/>
    <s v="Children caring for others"/>
    <x v="10"/>
    <s v="Number"/>
    <n v="0"/>
    <n v="54563"/>
    <n v="0"/>
    <s v="0 per 1000 5-17 yr olds"/>
    <n v="0"/>
  </r>
  <r>
    <s v="E06000053_Estimated number of young carers supported by LAs_Number"/>
    <s v="E06000053"/>
    <x v="153"/>
    <s v="Financial year"/>
    <s v="2018/19"/>
    <s v="Children caring for others"/>
    <x v="10"/>
    <s v="Number"/>
    <n v="15"/>
    <n v="368"/>
    <n v="56.179775280898902"/>
    <s v="56.18 per 1000 5-17 yr olds"/>
    <n v="56.179775280898902"/>
  </r>
  <r>
    <s v="E06000022_Estimated number of young carers supported by LAs_Number"/>
    <s v="E06000022"/>
    <x v="3"/>
    <s v="Financial year"/>
    <s v="2018/19"/>
    <s v="Children caring for others"/>
    <x v="10"/>
    <s v="Number"/>
    <n v="220"/>
    <n v="35946"/>
    <n v="8.2956259426847705"/>
    <s v="8.3 per 1000 5-17 yr olds"/>
    <n v="8.2956259426847705"/>
  </r>
  <r>
    <s v="E06000023_Estimated number of young carers supported by LAs_Number"/>
    <s v="E06000023"/>
    <x v="15"/>
    <s v="Financial year"/>
    <s v="2018/19"/>
    <s v="Children caring for others"/>
    <x v="10"/>
    <s v="Number"/>
    <s v="NA"/>
    <n v="94016"/>
    <s v="NA"/>
    <s v="NA per 1000 5-17 yr olds"/>
    <s v="NA"/>
  </r>
  <r>
    <s v="E06000024_Estimated number of young carers supported by LAs_Number"/>
    <s v="E06000024"/>
    <x v="85"/>
    <s v="Financial year"/>
    <s v="2018/19"/>
    <s v="Children caring for others"/>
    <x v="10"/>
    <s v="Number"/>
    <n v="415"/>
    <n v="43435"/>
    <n v="12.9914850989231"/>
    <s v="12.99 per 1000 5-17 yr olds"/>
    <n v="12.9914850989231"/>
  </r>
  <r>
    <s v="E06000025_Estimated number of young carers supported by LAs_Number"/>
    <s v="E06000025"/>
    <x v="113"/>
    <s v="Financial year"/>
    <s v="2018/19"/>
    <s v="Children caring for others"/>
    <x v="10"/>
    <s v="Number"/>
    <n v="31"/>
    <n v="58867"/>
    <n v="0.72869164590287205"/>
    <s v="0.73 per 1000 5-17 yr olds"/>
    <n v="0.72869164590287205"/>
  </r>
  <r>
    <s v="E06000001_Estimated number of young carers supported by LAs_Number"/>
    <s v="E06000001"/>
    <x v="52"/>
    <s v="Financial year"/>
    <s v="2018/19"/>
    <s v="Children caring for others"/>
    <x v="10"/>
    <s v="Number"/>
    <n v="97"/>
    <n v="20006"/>
    <n v="6.5946019443877901"/>
    <s v="6.59 per 1000 5-17 yr olds"/>
    <n v="6.5946019443877901"/>
  </r>
  <r>
    <s v="E06000002_Estimated number of young carers supported by LAs_Number"/>
    <s v="E06000002"/>
    <x v="78"/>
    <s v="Financial year"/>
    <s v="2018/19"/>
    <s v="Children caring for others"/>
    <x v="10"/>
    <s v="Number"/>
    <n v="62"/>
    <n v="32513"/>
    <n v="2.7126356317815898"/>
    <s v="2.71 per 1000 5-17 yr olds"/>
    <n v="2.7126356317815898"/>
  </r>
  <r>
    <s v="E06000003_Estimated number of young carers supported by LAs_Number"/>
    <s v="E06000003"/>
    <x v="100"/>
    <s v="Financial year"/>
    <s v="2018/19"/>
    <s v="Children caring for others"/>
    <x v="10"/>
    <s v="Number"/>
    <n v="57"/>
    <n v="27626"/>
    <n v="2.8109280994180899"/>
    <s v="2.81 per 1000 5-17 yr olds"/>
    <n v="2.8109280994180899"/>
  </r>
  <r>
    <s v="E06000004_Estimated number of young carers supported by LAs_Number"/>
    <s v="E06000004"/>
    <x v="121"/>
    <s v="Financial year"/>
    <s v="2018/19"/>
    <s v="Children caring for others"/>
    <x v="10"/>
    <s v="Number"/>
    <s v="NA"/>
    <n v="43521"/>
    <s v="NA"/>
    <s v="NA per 1000 5-17 yr olds"/>
    <s v="NA"/>
  </r>
  <r>
    <s v="E06000010_Estimated number of young carers supported by LAs_Number"/>
    <s v="E06000010"/>
    <x v="62"/>
    <s v="Financial year"/>
    <s v="2018/19"/>
    <s v="Children caring for others"/>
    <x v="10"/>
    <s v="Number"/>
    <s v="NA"/>
    <n v="57023"/>
    <s v="NA"/>
    <s v="NA per 1000 5-17 yr olds"/>
    <s v="NA"/>
  </r>
  <r>
    <s v="E06000011_Estimated number of young carers supported by LAs_Number"/>
    <s v="E06000011"/>
    <x v="39"/>
    <s v="Financial year"/>
    <s v="2018/19"/>
    <s v="Children caring for others"/>
    <x v="10"/>
    <s v="Number"/>
    <s v="NA"/>
    <n v="62942"/>
    <s v="NA"/>
    <s v="NA per 1000 5-17 yr olds"/>
    <s v="NA"/>
  </r>
  <r>
    <s v="E06000012_Estimated number of young carers supported by LAs_Number"/>
    <s v="E06000012"/>
    <x v="83"/>
    <s v="Financial year"/>
    <s v="2018/19"/>
    <s v="Children caring for others"/>
    <x v="10"/>
    <s v="Number"/>
    <n v="237"/>
    <n v="34503"/>
    <n v="9.4849321647256595"/>
    <s v="9.48 per 1000 5-17 yr olds"/>
    <n v="9.4849321647256595"/>
  </r>
  <r>
    <s v="E06000013_Estimated number of young carers supported by LAs_Number"/>
    <s v="E06000013"/>
    <x v="84"/>
    <s v="Financial year"/>
    <s v="2018/19"/>
    <s v="Children caring for others"/>
    <x v="10"/>
    <s v="Number"/>
    <s v="NA"/>
    <n v="35714"/>
    <s v="NA"/>
    <s v="NA per 1000 5-17 yr olds"/>
    <s v="NA"/>
  </r>
  <r>
    <s v="E10000023_Estimated number of young carers supported by LAs_Number"/>
    <s v="E10000023"/>
    <x v="87"/>
    <s v="Financial year"/>
    <s v="2018/19"/>
    <s v="Children caring for others"/>
    <x v="10"/>
    <s v="Number"/>
    <n v="357"/>
    <n v="117499"/>
    <n v="4.0663834246466104"/>
    <s v="4.07 per 1000 5-17 yr olds"/>
    <n v="4.0663834246466104"/>
  </r>
  <r>
    <s v="E06000014_Estimated number of young carers supported by LAs_Number"/>
    <s v="E06000014"/>
    <x v="150"/>
    <s v="Financial year"/>
    <s v="2018/19"/>
    <s v="Children caring for others"/>
    <x v="10"/>
    <s v="Number"/>
    <s v="NA"/>
    <n v="36572"/>
    <s v="NA"/>
    <s v="NA per 1000 5-17 yr olds"/>
    <s v="NA"/>
  </r>
  <r>
    <s v="E06000032_Estimated number of young carers supported by LAs_Number"/>
    <s v="E06000032"/>
    <x v="74"/>
    <s v="Financial year"/>
    <s v="2018/19"/>
    <s v="Children caring for others"/>
    <x v="10"/>
    <s v="Number"/>
    <n v="99"/>
    <n v="57375"/>
    <n v="2.4856884603796301"/>
    <s v="2.49 per 1000 5-17 yr olds"/>
    <n v="2.4856884603796301"/>
  </r>
  <r>
    <s v="E06000055_Estimated number of young carers supported by LAs_Number"/>
    <s v="E06000055"/>
    <x v="4"/>
    <s v="Financial year"/>
    <s v="2018/19"/>
    <s v="Children caring for others"/>
    <x v="10"/>
    <s v="Number"/>
    <n v="226"/>
    <n v="40088"/>
    <n v="7.90790440533259"/>
    <s v="7.91 per 1000 5-17 yr olds"/>
    <n v="7.90790440533259"/>
  </r>
  <r>
    <s v="E06000056_Estimated number of young carers supported by LAs_Number"/>
    <s v="E06000056"/>
    <x v="22"/>
    <s v="Financial year"/>
    <s v="2018/19"/>
    <s v="Children caring for others"/>
    <x v="10"/>
    <s v="Number"/>
    <s v="NA"/>
    <n v="62515"/>
    <s v="NA"/>
    <s v="NA per 1000 5-17 yr olds"/>
    <s v="NA"/>
  </r>
  <r>
    <s v="E10000002_Estimated number of young carers supported by LAs_Number"/>
    <s v="E10000002"/>
    <x v="17"/>
    <s v="Financial year"/>
    <s v="2018/19"/>
    <s v="Children caring for others"/>
    <x v="10"/>
    <s v="Number"/>
    <n v="768"/>
    <n v="124321"/>
    <n v="8.3553640784620899"/>
    <s v="8.36 per 1000 5-17 yr olds"/>
    <n v="8.3553640784620899"/>
  </r>
  <r>
    <s v="E06000042_Estimated number of young carers supported by LAs_Number"/>
    <s v="E06000042"/>
    <x v="79"/>
    <s v="Financial year"/>
    <s v="2018/19"/>
    <s v="Children caring for others"/>
    <x v="10"/>
    <s v="Number"/>
    <n v="542"/>
    <n v="68278"/>
    <n v="11.009547024172299"/>
    <s v="11.01 per 1000 5-17 yr olds"/>
    <n v="11.009547024172299"/>
  </r>
  <r>
    <s v="E10000007_Estimated number of young carers supported by LAs_Number"/>
    <s v="E10000007"/>
    <x v="32"/>
    <s v="Financial year"/>
    <s v="2018/19"/>
    <s v="Children caring for others"/>
    <x v="10"/>
    <s v="Number"/>
    <n v="178"/>
    <n v="153272"/>
    <n v="1.57432958324489"/>
    <s v="1.57 per 1000 5-17 yr olds"/>
    <n v="1.57432958324489"/>
  </r>
  <r>
    <s v="E06000015_Estimated number of young carers supported by LAs_Number"/>
    <s v="E06000015"/>
    <x v="31"/>
    <s v="Financial year"/>
    <s v="2018/19"/>
    <s v="Children caring for others"/>
    <x v="10"/>
    <s v="Number"/>
    <n v="27"/>
    <n v="59899"/>
    <n v="0.62463851937536097"/>
    <s v="0.62 per 1000 5-17 yr olds"/>
    <n v="0.62463851937536097"/>
  </r>
  <r>
    <s v="E10000009_Estimated number of young carers supported by LAs_Number"/>
    <s v="E10000009"/>
    <x v="35"/>
    <s v="Financial year"/>
    <s v="2018/19"/>
    <s v="Children caring for others"/>
    <x v="10"/>
    <s v="Number"/>
    <s v="NA"/>
    <n v="76699"/>
    <s v="NA"/>
    <s v="NA per 1000 5-17 yr olds"/>
    <s v="NA"/>
  </r>
  <r>
    <s v="E06000029_Estimated number of young carers supported by LAs_Number"/>
    <s v="E06000029"/>
    <x v="96"/>
    <s v="Financial year"/>
    <s v="2018/19"/>
    <s v="Children caring for others"/>
    <x v="10"/>
    <s v="Number"/>
    <n v="188"/>
    <n v="30188"/>
    <n v="8.5144927536231894"/>
    <s v="8.51 per 1000 5-17 yr olds"/>
    <n v="8.5144927536231894"/>
  </r>
  <r>
    <s v="E06000028_Estimated number of young carers supported by LAs_Number"/>
    <s v="E06000028"/>
    <x v="10"/>
    <s v="Financial year"/>
    <s v="2018/19"/>
    <s v="Children caring for others"/>
    <x v="10"/>
    <s v="Number"/>
    <n v="377"/>
    <n v="36373"/>
    <n v="14.760581026584701"/>
    <s v="14.76 per 1000 5-17 yr olds"/>
    <n v="14.760581026584701"/>
  </r>
  <r>
    <s v="E06000047_Estimated number of young carers supported by LAs_Number"/>
    <s v="E06000047"/>
    <x v="37"/>
    <s v="Financial year"/>
    <s v="2018/19"/>
    <s v="Children caring for others"/>
    <x v="10"/>
    <s v="Number"/>
    <n v="136"/>
    <n v="101040"/>
    <n v="1.8373660816817301"/>
    <s v="1.84 per 1000 5-17 yr olds"/>
    <n v="1.8373660816817301"/>
  </r>
  <r>
    <s v="E06000005_Estimated number of young carers supported by LAs_Number"/>
    <s v="E06000005"/>
    <x v="30"/>
    <s v="Financial year"/>
    <s v="2018/19"/>
    <s v="Children caring for others"/>
    <x v="10"/>
    <s v="Number"/>
    <n v="0"/>
    <n v="22454"/>
    <n v="0"/>
    <s v="0 per 1000 5-17 yr olds"/>
    <n v="0"/>
  </r>
  <r>
    <s v="E10000011_Estimated number of young carers supported by LAs_Number"/>
    <s v="E10000011"/>
    <x v="40"/>
    <s v="Financial year"/>
    <s v="2018/19"/>
    <s v="Children caring for others"/>
    <x v="10"/>
    <s v="Number"/>
    <n v="524"/>
    <n v="106378"/>
    <n v="6.6101523867191396"/>
    <s v="6.61 per 1000 5-17 yr olds"/>
    <n v="6.6101523867191396"/>
  </r>
  <r>
    <s v="E06000043_Estimated number of young carers supported by LAs_Number"/>
    <s v="E06000043"/>
    <x v="14"/>
    <s v="Financial year"/>
    <s v="2018/19"/>
    <s v="Children caring for others"/>
    <x v="10"/>
    <s v="Number"/>
    <n v="232"/>
    <n v="51005"/>
    <n v="6.2303622740822302"/>
    <s v="6.23 per 1000 5-17 yr olds"/>
    <n v="6.2303622740822302"/>
  </r>
  <r>
    <s v="E10000014_Estimated number of young carers supported by LAs_Number"/>
    <s v="E10000014"/>
    <x v="49"/>
    <s v="Financial year"/>
    <s v="2018/19"/>
    <s v="Children caring for others"/>
    <x v="10"/>
    <s v="Number"/>
    <n v="330"/>
    <n v="284002"/>
    <n v="1.5743223257988499"/>
    <s v="1.57 per 1000 5-17 yr olds"/>
    <n v="1.5743223257988499"/>
  </r>
  <r>
    <s v="E06000044_Estimated number of young carers supported by LAs_Number"/>
    <s v="E06000044"/>
    <x v="97"/>
    <s v="Financial year"/>
    <s v="2018/19"/>
    <s v="Children caring for others"/>
    <x v="10"/>
    <s v="Number"/>
    <n v="259"/>
    <n v="44046"/>
    <n v="8.2718533422758806"/>
    <s v="8.27 per 1000 5-17 yr olds"/>
    <n v="8.2718533422758806"/>
  </r>
  <r>
    <s v="E06000045_Estimated number of young carers supported by LAs_Number"/>
    <s v="E06000045"/>
    <x v="115"/>
    <s v="Financial year"/>
    <s v="2018/19"/>
    <s v="Children caring for others"/>
    <x v="10"/>
    <s v="Number"/>
    <n v="176"/>
    <n v="50832"/>
    <n v="5.0191068271259898"/>
    <s v="5.02 per 1000 5-17 yr olds"/>
    <n v="5.0191068271259898"/>
  </r>
  <r>
    <s v="E10000018_Estimated number of young carers supported by LAs_Number"/>
    <s v="E10000018"/>
    <x v="70"/>
    <s v="Financial year"/>
    <s v="2018/19"/>
    <s v="Children caring for others"/>
    <x v="10"/>
    <s v="Number"/>
    <s v="NA"/>
    <n v="140307"/>
    <s v="NA"/>
    <s v="NA per 1000 5-17 yr olds"/>
    <s v="NA"/>
  </r>
  <r>
    <s v="E06000016_Estimated number of young carers supported by LAs_Number"/>
    <s v="E06000016"/>
    <x v="69"/>
    <s v="Financial year"/>
    <s v="2018/19"/>
    <s v="Children caring for others"/>
    <x v="10"/>
    <s v="Number"/>
    <n v="295"/>
    <n v="83994"/>
    <n v="5.0046653660191698"/>
    <s v="5 per 1000 5-17 yr olds"/>
    <n v="5.0046653660191698"/>
  </r>
  <r>
    <s v="E06000017_Estimated number of young carers supported by LAs_Number"/>
    <s v="E06000017"/>
    <x v="104"/>
    <s v="Financial year"/>
    <s v="2018/19"/>
    <s v="Children caring for others"/>
    <x v="10"/>
    <s v="Number"/>
    <n v="42"/>
    <n v="7807"/>
    <n v="7.0564516129032304"/>
    <s v="7.06 per 1000 5-17 yr olds"/>
    <n v="7.0564516129032304"/>
  </r>
  <r>
    <s v="E10000028_Estimated number of young carers supported by LAs_Number"/>
    <s v="E10000028"/>
    <x v="119"/>
    <s v="Financial year"/>
    <s v="2018/19"/>
    <s v="Children caring for others"/>
    <x v="10"/>
    <s v="Number"/>
    <n v="192"/>
    <n v="169603"/>
    <n v="1.5333748622358501"/>
    <s v="1.53 per 1000 5-17 yr olds"/>
    <n v="1.5333748622358501"/>
  </r>
  <r>
    <s v="E06000021_Estimated number of young carers supported by LAs_Number"/>
    <s v="E06000021"/>
    <x v="122"/>
    <s v="Financial year"/>
    <s v="2018/19"/>
    <s v="Children caring for others"/>
    <x v="10"/>
    <s v="Number"/>
    <s v="NA"/>
    <n v="57549"/>
    <s v="NA"/>
    <s v="NA per 1000 5-17 yr olds"/>
    <s v="NA"/>
  </r>
  <r>
    <s v="E06000054_Estimated number of young carers supported by LAs_Number"/>
    <s v="E06000054"/>
    <x v="144"/>
    <s v="Financial year"/>
    <s v="2018/19"/>
    <s v="Children caring for others"/>
    <x v="10"/>
    <s v="Number"/>
    <n v="328"/>
    <n v="105692"/>
    <n v="4.1844740702940602"/>
    <s v="4.18 per 1000 5-17 yr olds"/>
    <n v="4.1844740702940602"/>
  </r>
  <r>
    <s v="E06000030_Estimated number of young carers supported by LAs_Number"/>
    <s v="E06000030"/>
    <x v="127"/>
    <s v="Financial year"/>
    <s v="2018/19"/>
    <s v="Children caring for others"/>
    <x v="10"/>
    <s v="Number"/>
    <n v="550"/>
    <n v="50239"/>
    <n v="15.3803131991051"/>
    <s v="15.38 per 1000 5-17 yr olds"/>
    <n v="15.3803131991051"/>
  </r>
  <r>
    <s v="E06000036_Estimated number of young carers supported by LAs_Number"/>
    <s v="E06000036"/>
    <x v="11"/>
    <s v="Financial year"/>
    <s v="2018/19"/>
    <s v="Children caring for others"/>
    <x v="10"/>
    <s v="Number"/>
    <n v="20"/>
    <n v="28336"/>
    <n v="0.95606864572876304"/>
    <s v="0.96 per 1000 5-17 yr olds"/>
    <n v="0.95606864572876304"/>
  </r>
  <r>
    <s v="E06000040_Estimated number of young carers supported by LAs_Number"/>
    <s v="E06000040"/>
    <x v="145"/>
    <s v="Financial year"/>
    <s v="2018/19"/>
    <s v="Children caring for others"/>
    <x v="10"/>
    <s v="Number"/>
    <s v="NA"/>
    <n v="34604"/>
    <s v="NA"/>
    <s v="NA per 1000 5-17 yr olds"/>
    <s v="NA"/>
  </r>
  <r>
    <s v="E06000037_Estimated number of young carers supported by LAs_Number"/>
    <s v="E06000037"/>
    <x v="140"/>
    <s v="Financial year"/>
    <s v="2018/19"/>
    <s v="Children caring for others"/>
    <x v="10"/>
    <s v="Number"/>
    <n v="86"/>
    <n v="35623"/>
    <n v="3.22786472994783"/>
    <s v="3.23 per 1000 5-17 yr olds"/>
    <n v="3.22786472994783"/>
  </r>
  <r>
    <s v="E06000038_Estimated number of young carers supported by LAs_Number"/>
    <s v="E06000038"/>
    <x v="98"/>
    <s v="Financial year"/>
    <s v="2018/19"/>
    <s v="Children caring for others"/>
    <x v="10"/>
    <s v="Number"/>
    <s v="NA"/>
    <n v="37080"/>
    <s v="NA"/>
    <s v="NA per 1000 5-17 yr olds"/>
    <s v="NA"/>
  </r>
  <r>
    <s v="E06000039_Estimated number of young carers supported by LAs_Number"/>
    <s v="E06000039"/>
    <x v="110"/>
    <s v="Financial year"/>
    <s v="2018/19"/>
    <s v="Children caring for others"/>
    <x v="10"/>
    <s v="Number"/>
    <s v="NA"/>
    <n v="42699"/>
    <s v="NA"/>
    <s v="NA per 1000 5-17 yr olds"/>
    <s v="NA"/>
  </r>
  <r>
    <s v="E06000041_Estimated number of young carers supported by LAs_Number"/>
    <s v="E06000041"/>
    <x v="147"/>
    <s v="Financial year"/>
    <s v="2018/19"/>
    <s v="Children caring for others"/>
    <x v="10"/>
    <s v="Number"/>
    <s v="NA"/>
    <n v="39532"/>
    <s v="NA"/>
    <s v="NA per 1000 5-17 yr olds"/>
    <s v="NA"/>
  </r>
  <r>
    <s v="E10000003_Estimated number of young carers supported by LAs_Number"/>
    <s v="E10000003"/>
    <x v="20"/>
    <s v="Financial year"/>
    <s v="2018/19"/>
    <s v="Children caring for others"/>
    <x v="10"/>
    <s v="Number"/>
    <n v="0"/>
    <n v="135719"/>
    <n v="0"/>
    <s v="0 per 1000 5-17 yr olds"/>
    <n v="0"/>
  </r>
  <r>
    <s v="E06000031_Estimated number of young carers supported by LAs_Number"/>
    <s v="E06000031"/>
    <x v="94"/>
    <s v="Financial year"/>
    <s v="2018/19"/>
    <s v="Children caring for others"/>
    <x v="10"/>
    <s v="Number"/>
    <n v="188"/>
    <n v="51137"/>
    <n v="5.3399988638300302"/>
    <s v="5.34 per 1000 5-17 yr olds"/>
    <n v="5.3399988638300302"/>
  </r>
  <r>
    <s v="E06000006_Estimated number of young carers supported by LAs_Number"/>
    <s v="E06000006"/>
    <x v="47"/>
    <s v="Financial year"/>
    <s v="2018/19"/>
    <s v="Children caring for others"/>
    <x v="10"/>
    <s v="Number"/>
    <n v="567"/>
    <n v="28617"/>
    <n v="27.076070865765701"/>
    <s v="27.08 per 1000 5-17 yr olds"/>
    <n v="27.076070865765701"/>
  </r>
  <r>
    <s v="E06000007_Estimated number of young carers supported by LAs_Number"/>
    <s v="E06000007"/>
    <x v="138"/>
    <s v="Financial year"/>
    <s v="2018/19"/>
    <s v="Children caring for others"/>
    <x v="10"/>
    <s v="Number"/>
    <n v="51"/>
    <n v="44484"/>
    <n v="1.5667721421768901"/>
    <s v="1.57 per 1000 5-17 yr olds"/>
    <n v="1.5667721421768901"/>
  </r>
  <r>
    <s v="E10000008_Estimated number of young carers supported by LAs_Number"/>
    <s v="E10000008"/>
    <x v="33"/>
    <s v="Financial year"/>
    <s v="2018/19"/>
    <s v="Children caring for others"/>
    <x v="10"/>
    <s v="Number"/>
    <n v="801"/>
    <n v="145878"/>
    <n v="7.3781363988062303"/>
    <s v="7.38 per 1000 5-17 yr olds"/>
    <n v="7.3781363988062303"/>
  </r>
  <r>
    <s v="E06000026_Estimated number of young carers supported by LAs_Number"/>
    <s v="E06000026"/>
    <x v="95"/>
    <s v="Financial year"/>
    <s v="2018/19"/>
    <s v="Children caring for others"/>
    <x v="10"/>
    <s v="Number"/>
    <s v="NA"/>
    <n v="52552"/>
    <s v="NA"/>
    <s v="NA per 1000 5-17 yr olds"/>
    <s v="NA"/>
  </r>
  <r>
    <s v="E06000027_Estimated number of young carers supported by LAs_Number"/>
    <s v="E06000027"/>
    <x v="131"/>
    <s v="Financial year"/>
    <s v="2018/19"/>
    <s v="Children caring for others"/>
    <x v="10"/>
    <s v="Number"/>
    <n v="554"/>
    <n v="25423"/>
    <n v="29.937854633882701"/>
    <s v="29.94 per 1000 5-17 yr olds"/>
    <n v="29.937854633882701"/>
  </r>
  <r>
    <s v="E10000012_Estimated number of young carers supported by LAs_Number"/>
    <s v="E10000012"/>
    <x v="42"/>
    <s v="Financial year"/>
    <s v="2018/19"/>
    <s v="Children caring for others"/>
    <x v="10"/>
    <s v="Number"/>
    <s v="NA"/>
    <n v="311172"/>
    <s v="NA"/>
    <s v="NA per 1000 5-17 yr olds"/>
    <s v="NA"/>
  </r>
  <r>
    <s v="E06000033_Estimated number of young carers supported by LAs_Number"/>
    <s v="E06000033"/>
    <x v="116"/>
    <s v="Financial year"/>
    <s v="2018/19"/>
    <s v="Children caring for others"/>
    <x v="10"/>
    <s v="Number"/>
    <n v="260"/>
    <n v="39540"/>
    <n v="9.2081031307550596"/>
    <s v="9.21 per 1000 5-17 yr olds"/>
    <n v="9.2081031307550596"/>
  </r>
  <r>
    <s v="E06000034_Estimated number of young carers supported by LAs_Number"/>
    <s v="E06000034"/>
    <x v="130"/>
    <s v="Financial year"/>
    <s v="2018/19"/>
    <s v="Children caring for others"/>
    <x v="10"/>
    <s v="Number"/>
    <n v="235"/>
    <n v="43762"/>
    <n v="7.6880295743775999"/>
    <s v="7.69 per 1000 5-17 yr olds"/>
    <n v="7.6880295743775999"/>
  </r>
  <r>
    <s v="E06000019_Estimated number of young carers supported by LAs_Number"/>
    <s v="E06000019"/>
    <x v="54"/>
    <s v="Financial year"/>
    <s v="2018/19"/>
    <s v="Children caring for others"/>
    <x v="10"/>
    <s v="Number"/>
    <n v="322"/>
    <n v="36103"/>
    <n v="12.0301875513711"/>
    <s v="12.03 per 1000 5-17 yr olds"/>
    <n v="12.0301875513711"/>
  </r>
  <r>
    <s v="E10000034_Estimated number of young carers supported by LAs_Number"/>
    <s v="E10000034"/>
    <x v="149"/>
    <s v="Financial year"/>
    <s v="2018/19"/>
    <s v="Children caring for others"/>
    <x v="10"/>
    <s v="Number"/>
    <n v="290"/>
    <n v="117783"/>
    <n v="3.3551223462717701"/>
    <s v="3.36 per 1000 5-17 yr olds"/>
    <n v="3.3551223462717701"/>
  </r>
  <r>
    <s v="E10000016_Estimated number of young carers supported by LAs_Number"/>
    <s v="E10000016"/>
    <x v="61"/>
    <s v="Financial year"/>
    <s v="2018/19"/>
    <s v="Children caring for others"/>
    <x v="10"/>
    <s v="Number"/>
    <n v="1284"/>
    <n v="340140"/>
    <n v="5.1625354321210999"/>
    <s v="5.16 per 1000 5-17 yr olds"/>
    <n v="5.1625354321210999"/>
  </r>
  <r>
    <s v="E06000035_Estimated number of young carers supported by LAs_Number"/>
    <s v="E06000035"/>
    <x v="76"/>
    <s v="Financial year"/>
    <s v="2018/19"/>
    <s v="Children caring for others"/>
    <x v="10"/>
    <s v="Number"/>
    <s v="NA"/>
    <n v="64391"/>
    <s v="NA"/>
    <s v="NA per 1000 5-17 yr olds"/>
    <s v="NA"/>
  </r>
  <r>
    <s v="E10000017_Estimated number of young carers supported by LAs_Number"/>
    <s v="E10000017"/>
    <x v="67"/>
    <s v="Financial year"/>
    <s v="2018/19"/>
    <s v="Children caring for others"/>
    <x v="10"/>
    <s v="Number"/>
    <n v="443"/>
    <n v="249727"/>
    <n v="2.42576236290062"/>
    <s v="2.43 per 1000 5-17 yr olds"/>
    <n v="2.42576236290062"/>
  </r>
  <r>
    <s v="E06000008_Estimated number of young carers supported by LAs_Number"/>
    <s v="E06000008"/>
    <x v="7"/>
    <s v="Financial year"/>
    <s v="2018/19"/>
    <s v="Children caring for others"/>
    <x v="10"/>
    <s v="Number"/>
    <n v="42"/>
    <n v="38481"/>
    <n v="1.50510661171833"/>
    <s v="1.51 per 1000 5-17 yr olds"/>
    <n v="1.50510661171833"/>
  </r>
  <r>
    <s v="E06000009_Estimated number of young carers supported by LAs_Number"/>
    <s v="E06000009"/>
    <x v="8"/>
    <s v="Financial year"/>
    <s v="2018/19"/>
    <s v="Children caring for others"/>
    <x v="10"/>
    <s v="Number"/>
    <n v="60"/>
    <n v="28904"/>
    <n v="2.9212717269584698"/>
    <s v="2.92 per 1000 5-17 yr olds"/>
    <n v="2.9212717269584698"/>
  </r>
  <r>
    <s v="E10000024_Estimated number of young carers supported by LAs_Number"/>
    <s v="E10000024"/>
    <x v="91"/>
    <s v="Financial year"/>
    <s v="2018/19"/>
    <s v="Children caring for others"/>
    <x v="10"/>
    <s v="Number"/>
    <n v="507"/>
    <n v="166542"/>
    <n v="4.1675571703355399"/>
    <s v="4.17 per 1000 5-17 yr olds"/>
    <n v="4.1675571703355399"/>
  </r>
  <r>
    <s v="E06000018_Estimated number of young carers supported by LAs_Number"/>
    <s v="E06000018"/>
    <x v="90"/>
    <s v="Financial year"/>
    <s v="2018/19"/>
    <s v="Children caring for others"/>
    <x v="10"/>
    <s v="Number"/>
    <s v="NA"/>
    <n v="68651"/>
    <s v="NA"/>
    <s v="NA per 1000 5-17 yr olds"/>
    <s v="NA"/>
  </r>
  <r>
    <s v="E06000051_Estimated number of young carers supported by LAs_Number"/>
    <s v="E06000051"/>
    <x v="109"/>
    <s v="Financial year"/>
    <s v="2018/19"/>
    <s v="Children caring for others"/>
    <x v="10"/>
    <s v="Number"/>
    <s v="NA"/>
    <n v="59839"/>
    <s v="NA"/>
    <s v="NA per 1000 5-17 yr olds"/>
    <s v="NA"/>
  </r>
  <r>
    <s v="E06000020_Estimated number of young carers supported by LAs_Number"/>
    <s v="E06000020"/>
    <x v="129"/>
    <s v="Financial year"/>
    <s v="2018/19"/>
    <s v="Children caring for others"/>
    <x v="10"/>
    <s v="Number"/>
    <n v="385"/>
    <n v="40620"/>
    <n v="13.0076356510575"/>
    <s v="13.01 per 1000 5-17 yr olds"/>
    <n v="13.0076356510575"/>
  </r>
  <r>
    <s v="E06000049_Estimated number of young carers supported by LAs_Number"/>
    <s v="E06000049"/>
    <x v="23"/>
    <s v="Financial year"/>
    <s v="2018/19"/>
    <s v="Children caring for others"/>
    <x v="10"/>
    <s v="Number"/>
    <n v="190"/>
    <n v="76523"/>
    <n v="3.3771173637155401"/>
    <s v="3.38 per 1000 5-17 yr olds"/>
    <n v="3.3771173637155401"/>
  </r>
  <r>
    <s v="E06000050_Estimated number of young carers supported by LAs_Number"/>
    <s v="E06000050"/>
    <x v="154"/>
    <s v="Financial year"/>
    <s v="2018/19"/>
    <s v="Children caring for others"/>
    <x v="10"/>
    <s v="Number"/>
    <n v="204"/>
    <n v="68054"/>
    <n v="4.1226279732433397"/>
    <s v="4.12 per 1000 5-17 yr olds"/>
    <n v="4.1226279732433397"/>
  </r>
  <r>
    <s v="E06000052_Estimated number of young carers supported by LAs_Number"/>
    <s v="E06000052"/>
    <x v="26"/>
    <s v="Financial year"/>
    <s v="2018/19"/>
    <s v="Children caring for others"/>
    <x v="10"/>
    <s v="Number"/>
    <n v="466"/>
    <n v="107810"/>
    <n v="5.8586874528539097"/>
    <s v="5.86 per 1000 5-17 yr olds"/>
    <n v="5.8586874528539097"/>
  </r>
  <r>
    <s v="E10000006_Estimated number of young carers supported by LAs_Number"/>
    <s v="E10000006"/>
    <x v="29"/>
    <s v="Financial year"/>
    <s v="2018/19"/>
    <s v="Children caring for others"/>
    <x v="10"/>
    <s v="Number"/>
    <s v="NA"/>
    <n v="92500"/>
    <s v="NA"/>
    <s v="NA per 1000 5-17 yr olds"/>
    <s v="NA"/>
  </r>
  <r>
    <s v="E10000013_Estimated number of young carers supported by LAs_Number"/>
    <s v="E10000013"/>
    <x v="44"/>
    <s v="Financial year"/>
    <s v="2018/19"/>
    <s v="Children caring for others"/>
    <x v="10"/>
    <s v="Number"/>
    <n v="1434"/>
    <n v="128136"/>
    <n v="15.333782439932"/>
    <s v="15.33 per 1000 5-17 yr olds"/>
    <n v="15.333782439932"/>
  </r>
  <r>
    <s v="E10000015_Estimated number of young carers supported by LAs_Number"/>
    <s v="E10000015"/>
    <x v="55"/>
    <s v="Financial year"/>
    <s v="2018/19"/>
    <s v="Children caring for others"/>
    <x v="10"/>
    <s v="Number"/>
    <n v="172"/>
    <n v="271005"/>
    <n v="0.87647331597372602"/>
    <s v="0.88 per 1000 5-17 yr olds"/>
    <n v="0.87647331597372602"/>
  </r>
  <r>
    <s v="E06000046_Estimated number of young carers supported by LAs_Number"/>
    <s v="E06000046"/>
    <x v="58"/>
    <s v="Financial year"/>
    <s v="2018/19"/>
    <s v="Children caring for others"/>
    <x v="10"/>
    <s v="Number"/>
    <n v="328"/>
    <n v="24869"/>
    <n v="17.819307872005201"/>
    <s v="17.82 per 1000 5-17 yr olds"/>
    <n v="17.819307872005201"/>
  </r>
  <r>
    <s v="E10000019_Estimated number of young carers supported by LAs_Number"/>
    <s v="E10000019"/>
    <x v="72"/>
    <s v="Financial year"/>
    <s v="2018/19"/>
    <s v="Children caring for others"/>
    <x v="10"/>
    <s v="Number"/>
    <s v="NA"/>
    <n v="145641"/>
    <s v="NA"/>
    <s v="NA per 1000 5-17 yr olds"/>
    <s v="NA"/>
  </r>
  <r>
    <s v="E10000020_Estimated number of young carers supported by LAs_Number"/>
    <s v="E10000020"/>
    <x v="82"/>
    <s v="Financial year"/>
    <s v="2018/19"/>
    <s v="Children caring for others"/>
    <x v="10"/>
    <s v="Number"/>
    <s v="NA"/>
    <n v="170810"/>
    <s v="NA"/>
    <s v="NA per 1000 5-17 yr olds"/>
    <s v="NA"/>
  </r>
  <r>
    <s v="E10000021_Estimated number of young carers supported by LAs_Number"/>
    <s v="E10000021"/>
    <x v="88"/>
    <s v="Financial year"/>
    <s v="2018/19"/>
    <s v="Children caring for others"/>
    <x v="10"/>
    <s v="Number"/>
    <n v="871"/>
    <n v="170235"/>
    <n v="7.08717798499569"/>
    <s v="7.09 per 1000 5-17 yr olds"/>
    <n v="7.08717798499569"/>
  </r>
  <r>
    <s v="E06000048_Estimated number of young carers supported by LAs_Number"/>
    <s v="E06000048"/>
    <x v="89"/>
    <s v="Financial year"/>
    <s v="2018/19"/>
    <s v="Children caring for others"/>
    <x v="10"/>
    <s v="Number"/>
    <n v="129"/>
    <e v="#N/A"/>
    <n v="2.92510373914424"/>
    <s v="2.93 per 1000 5-17 yr olds"/>
    <n v="2.92510373914424"/>
  </r>
  <r>
    <s v="E10000025_Estimated number of young carers supported by LAs_Number"/>
    <s v="E10000025"/>
    <x v="93"/>
    <s v="Financial year"/>
    <s v="2018/19"/>
    <s v="Children caring for others"/>
    <x v="10"/>
    <s v="Number"/>
    <n v="779"/>
    <n v="144788"/>
    <n v="7.3915931302780198"/>
    <s v="7.39 per 1000 5-17 yr olds"/>
    <n v="7.3915931302780198"/>
  </r>
  <r>
    <s v="E10000027_Estimated number of young carers supported by LAs_Number"/>
    <s v="E10000027"/>
    <x v="112"/>
    <s v="Financial year"/>
    <s v="2018/19"/>
    <s v="Children caring for others"/>
    <x v="10"/>
    <s v="Number"/>
    <n v="269"/>
    <n v="110700"/>
    <n v="3.29269486878183"/>
    <s v="3.29 per 1000 5-17 yr olds"/>
    <n v="3.29269486878183"/>
  </r>
  <r>
    <s v="E10000029_Estimated number of young carers supported by LAs_Number"/>
    <s v="E10000029"/>
    <x v="123"/>
    <s v="Financial year"/>
    <s v="2018/19"/>
    <s v="Children caring for others"/>
    <x v="10"/>
    <s v="Number"/>
    <n v="1907"/>
    <n v="152752"/>
    <n v="17.007348744292202"/>
    <s v="17.01 per 1000 5-17 yr olds"/>
    <n v="17.007348744292202"/>
  </r>
  <r>
    <s v="E10000030_Estimated number of young carers supported by LAs_Number"/>
    <s v="E10000030"/>
    <x v="125"/>
    <s v="Financial year"/>
    <s v="2018/19"/>
    <s v="Children caring for others"/>
    <x v="10"/>
    <s v="Number"/>
    <s v="NA"/>
    <n v="261905"/>
    <s v="NA"/>
    <s v="NA per 1000 5-17 yr olds"/>
    <s v="NA"/>
  </r>
  <r>
    <s v="E10000031_Estimated number of young carers supported by LAs_Number"/>
    <s v="E10000031"/>
    <x v="139"/>
    <s v="Financial year"/>
    <s v="2018/19"/>
    <s v="Children caring for others"/>
    <x v="10"/>
    <s v="Number"/>
    <n v="1647"/>
    <n v="115928"/>
    <n v="19.527174428530799"/>
    <s v="19.53 per 1000 5-17 yr olds"/>
    <n v="19.527174428530799"/>
  </r>
  <r>
    <s v="E10000032_Estimated number of young carers supported by LAs_Number"/>
    <s v="E10000032"/>
    <x v="141"/>
    <s v="Financial year"/>
    <s v="2018/19"/>
    <s v="Children caring for others"/>
    <x v="10"/>
    <s v="Number"/>
    <n v="340"/>
    <n v="174672"/>
    <n v="2.65934564453935"/>
    <s v="2.66 per 1000 5-17 yr olds"/>
    <n v="2.65934564453935"/>
  </r>
  <r>
    <s v="NA_Estimated number of young carers supported by LAs_Number"/>
    <s v="NA"/>
    <x v="151"/>
    <s v="Financial year"/>
    <s v="2018/19"/>
    <s v="Children caring for others"/>
    <x v="10"/>
    <s v="Number"/>
    <n v="34988"/>
    <n v="11954618"/>
    <n v="4.0646950000000004"/>
    <s v="4.06 per 1000 5-17 yr olds"/>
    <n v="4.0646950000000004"/>
  </r>
  <r>
    <s v="NA_CIN episodes for children aged &lt;1 at 31st March 2019 with domestic abuse identified as a factor at CIN assessment (excluding looked after children)_Number"/>
    <s v="NA"/>
    <x v="151"/>
    <s v="Financial year"/>
    <s v="2018/19"/>
    <s v="Children in households suffering domestic abuse"/>
    <x v="11"/>
    <s v="Number"/>
    <n v="11787"/>
    <n v="637834"/>
    <n v="18.479729835662571"/>
    <s v="18.48 per 1000 under 1 yr olds"/>
    <n v="18.479729835662571"/>
  </r>
  <r>
    <s v="E09000001_CIN episodes for children aged &lt;1 at 31st March 2019 with domestic abuse identified as a factor at CIN assessment (excluding looked after children)_Number"/>
    <s v="E09000001"/>
    <x v="25"/>
    <s v="Financial year"/>
    <s v="2018/19"/>
    <s v="Children in households suffering domestic abuse"/>
    <x v="11"/>
    <s v="Number"/>
    <n v="0"/>
    <n v="73"/>
    <n v="0"/>
    <s v="0 per 1000 under 1 yr olds"/>
    <n v="0"/>
  </r>
  <r>
    <s v="E09000007_CIN episodes for children aged &lt;1 at 31st March 2019 with domestic abuse identified as a factor at CIN assessment (excluding looked after children)_Number"/>
    <s v="E09000007"/>
    <x v="21"/>
    <s v="Financial year"/>
    <s v="2018/19"/>
    <s v="Children in households suffering domestic abuse"/>
    <x v="11"/>
    <s v="Number"/>
    <n v="39"/>
    <n v="2541"/>
    <n v="15.3482880755608"/>
    <s v="15.3 per 1000 under 1 yr olds"/>
    <n v="15.3482880755608"/>
  </r>
  <r>
    <s v="E09000011_CIN episodes for children aged &lt;1 at 31st March 2019 with domestic abuse identified as a factor at CIN assessment (excluding looked after children)_Number"/>
    <s v="E09000011"/>
    <x v="45"/>
    <s v="Financial year"/>
    <s v="2018/19"/>
    <s v="Children in households suffering domestic abuse"/>
    <x v="11"/>
    <s v="Number"/>
    <n v="74"/>
    <n v="4393"/>
    <n v="16.844980651035701"/>
    <s v="16.8 per 1000 under 1 yr olds"/>
    <n v="16.844980651035701"/>
  </r>
  <r>
    <s v="E09000012_CIN episodes for children aged &lt;1 at 31st March 2019 with domestic abuse identified as a factor at CIN assessment (excluding looked after children)_Number"/>
    <s v="E09000012"/>
    <x v="46"/>
    <s v="Financial year"/>
    <s v="2018/19"/>
    <s v="Children in households suffering domestic abuse"/>
    <x v="11"/>
    <s v="Number"/>
    <n v="102"/>
    <n v="4211"/>
    <n v="24.222274994063199"/>
    <s v="24.2 per 1000 under 1 yr olds"/>
    <n v="24.222274994063199"/>
  </r>
  <r>
    <s v="E09000013_CIN episodes for children aged &lt;1 at 31st March 2019 with domestic abuse identified as a factor at CIN assessment (excluding looked after children)_Number"/>
    <s v="E09000013"/>
    <x v="48"/>
    <s v="Financial year"/>
    <s v="2018/19"/>
    <s v="Children in households suffering domestic abuse"/>
    <x v="11"/>
    <s v="Number"/>
    <n v="34"/>
    <n v="2319"/>
    <n v="14.6614920224235"/>
    <s v="14.7 per 1000 under 1 yr olds"/>
    <n v="14.6614920224235"/>
  </r>
  <r>
    <s v="E09000019_CIN episodes for children aged &lt;1 at 31st March 2019 with domestic abuse identified as a factor at CIN assessment (excluding looked after children)_Number"/>
    <s v="E09000019"/>
    <x v="59"/>
    <s v="Financial year"/>
    <s v="2018/19"/>
    <s v="Children in households suffering domestic abuse"/>
    <x v="11"/>
    <s v="Number"/>
    <n v="52"/>
    <n v="2727"/>
    <n v="19.068573524019101"/>
    <s v="19.1 per 1000 under 1 yr olds"/>
    <n v="19.068573524019101"/>
  </r>
  <r>
    <s v="E09000020_CIN episodes for children aged &lt;1 at 31st March 2019 with domestic abuse identified as a factor at CIN assessment (excluding looked after children)_Number"/>
    <s v="E09000020"/>
    <x v="60"/>
    <s v="Financial year"/>
    <s v="2018/19"/>
    <s v="Children in households suffering domestic abuse"/>
    <x v="11"/>
    <s v="Number"/>
    <n v="25"/>
    <n v="1568"/>
    <n v="15.9438775510204"/>
    <s v="15.9 per 1000 under 1 yr olds"/>
    <n v="15.9438775510204"/>
  </r>
  <r>
    <s v="E09000022_CIN episodes for children aged &lt;1 at 31st March 2019 with domestic abuse identified as a factor at CIN assessment (excluding looked after children)_Number"/>
    <s v="E09000022"/>
    <x v="66"/>
    <s v="Financial year"/>
    <s v="2018/19"/>
    <s v="Children in households suffering domestic abuse"/>
    <x v="11"/>
    <s v="Number"/>
    <n v="89"/>
    <n v="3935"/>
    <n v="22.6175349428208"/>
    <s v="22.6 per 1000 under 1 yr olds"/>
    <n v="22.6175349428208"/>
  </r>
  <r>
    <s v="E09000023_CIN episodes for children aged &lt;1 at 31st March 2019 with domestic abuse identified as a factor at CIN assessment (excluding looked after children)_Number"/>
    <s v="E09000023"/>
    <x v="71"/>
    <s v="Financial year"/>
    <s v="2018/19"/>
    <s v="Children in households suffering domestic abuse"/>
    <x v="11"/>
    <s v="Number"/>
    <n v="79"/>
    <n v="4505"/>
    <n v="17.536071032186499"/>
    <s v="17.5 per 1000 under 1 yr olds"/>
    <n v="17.536071032186499"/>
  </r>
  <r>
    <s v="E09000028_CIN episodes for children aged &lt;1 at 31st March 2019 with domestic abuse identified as a factor at CIN assessment (excluding looked after children)_Number"/>
    <s v="E09000028"/>
    <x v="117"/>
    <s v="Financial year"/>
    <s v="2018/19"/>
    <s v="Children in households suffering domestic abuse"/>
    <x v="11"/>
    <s v="Number"/>
    <n v="81"/>
    <n v="4154"/>
    <n v="19.4992778045258"/>
    <s v="19.5 per 1000 under 1 yr olds"/>
    <n v="19.4992778045258"/>
  </r>
  <r>
    <s v="E09000030_CIN episodes for children aged &lt;1 at 31st March 2019 with domestic abuse identified as a factor at CIN assessment (excluding looked after children)_Number"/>
    <s v="E09000030"/>
    <x v="132"/>
    <s v="Financial year"/>
    <s v="2018/19"/>
    <s v="Children in households suffering domestic abuse"/>
    <x v="11"/>
    <s v="Number"/>
    <n v="89"/>
    <n v="4529"/>
    <n v="19.651137116361198"/>
    <s v="19.7 per 1000 under 1 yr olds"/>
    <n v="19.651137116361198"/>
  </r>
  <r>
    <s v="E09000032_CIN episodes for children aged &lt;1 at 31st March 2019 with domestic abuse identified as a factor at CIN assessment (excluding looked after children)_Number"/>
    <s v="E09000032"/>
    <x v="137"/>
    <s v="Financial year"/>
    <s v="2018/19"/>
    <s v="Children in households suffering domestic abuse"/>
    <x v="11"/>
    <s v="Number"/>
    <n v="51"/>
    <n v="4567"/>
    <n v="11.1670680972192"/>
    <s v="11.2 per 1000 under 1 yr olds"/>
    <n v="11.1670680972192"/>
  </r>
  <r>
    <s v="E09000033_CIN episodes for children aged &lt;1 at 31st March 2019 with domestic abuse identified as a factor at CIN assessment (excluding looked after children)_Number"/>
    <s v="E09000033"/>
    <x v="142"/>
    <s v="Financial year"/>
    <s v="2018/19"/>
    <s v="Children in households suffering domestic abuse"/>
    <x v="11"/>
    <s v="Number"/>
    <n v="29"/>
    <n v="2589"/>
    <n v="11.201235998454999"/>
    <s v="11.2 per 1000 under 1 yr olds"/>
    <n v="11.201235998454999"/>
  </r>
  <r>
    <s v="E09000002_CIN episodes for children aged &lt;1 at 31st March 2019 with domestic abuse identified as a factor at CIN assessment (excluding looked after children)_Number"/>
    <s v="E09000002"/>
    <x v="0"/>
    <s v="Financial year"/>
    <s v="2018/19"/>
    <s v="Children in households suffering domestic abuse"/>
    <x v="11"/>
    <s v="Number"/>
    <n v="49"/>
    <n v="3819"/>
    <n v="12.830583922492799"/>
    <s v="12.8 per 1000 under 1 yr olds"/>
    <n v="12.830583922492799"/>
  </r>
  <r>
    <s v="E09000003_CIN episodes for children aged &lt;1 at 31st March 2019 with domestic abuse identified as a factor at CIN assessment (excluding looked after children)_Number"/>
    <s v="E09000003"/>
    <x v="1"/>
    <s v="Financial year"/>
    <s v="2018/19"/>
    <s v="Children in households suffering domestic abuse"/>
    <x v="11"/>
    <s v="Number"/>
    <n v="53"/>
    <n v="5250"/>
    <n v="10.0952380952381"/>
    <s v="10.1 per 1000 under 1 yr olds"/>
    <n v="10.0952380952381"/>
  </r>
  <r>
    <s v="E09000004_CIN episodes for children aged &lt;1 at 31st March 2019 with domestic abuse identified as a factor at CIN assessment (excluding looked after children)_Number"/>
    <s v="E09000004"/>
    <x v="5"/>
    <s v="Financial year"/>
    <s v="2018/19"/>
    <s v="Children in households suffering domestic abuse"/>
    <x v="11"/>
    <s v="Number"/>
    <n v="36"/>
    <n v="3133"/>
    <n v="11.490584104691999"/>
    <s v="11.5 per 1000 under 1 yr olds"/>
    <n v="11.490584104691999"/>
  </r>
  <r>
    <s v="E09000005_CIN episodes for children aged &lt;1 at 31st March 2019 with domestic abuse identified as a factor at CIN assessment (excluding looked after children)_Number"/>
    <s v="E09000005"/>
    <x v="13"/>
    <s v="Financial year"/>
    <s v="2018/19"/>
    <s v="Children in households suffering domestic abuse"/>
    <x v="11"/>
    <s v="Number"/>
    <n v="61"/>
    <n v="4825"/>
    <n v="12.6424870466321"/>
    <s v="12.6 per 1000 under 1 yr olds"/>
    <n v="12.6424870466321"/>
  </r>
  <r>
    <s v="E09000006_CIN episodes for children aged &lt;1 at 31st March 2019 with domestic abuse identified as a factor at CIN assessment (excluding looked after children)_Number"/>
    <s v="E09000006"/>
    <x v="16"/>
    <s v="Financial year"/>
    <s v="2018/19"/>
    <s v="Children in households suffering domestic abuse"/>
    <x v="11"/>
    <s v="Number"/>
    <n v="78"/>
    <n v="4232"/>
    <n v="18.431001890359202"/>
    <s v="18.4 per 1000 under 1 yr olds"/>
    <n v="18.431001890359202"/>
  </r>
  <r>
    <s v="E09000008_CIN episodes for children aged &lt;1 at 31st March 2019 with domestic abuse identified as a factor at CIN assessment (excluding looked after children)_Number"/>
    <s v="E09000008"/>
    <x v="28"/>
    <s v="Financial year"/>
    <s v="2018/19"/>
    <s v="Children in households suffering domestic abuse"/>
    <x v="11"/>
    <s v="Number"/>
    <n v="70"/>
    <n v="5591"/>
    <n v="12.5201216240386"/>
    <s v="12.5 per 1000 under 1 yr olds"/>
    <n v="12.5201216240386"/>
  </r>
  <r>
    <s v="E09000009_CIN episodes for children aged &lt;1 at 31st March 2019 with domestic abuse identified as a factor at CIN assessment (excluding looked after children)_Number"/>
    <s v="E09000009"/>
    <x v="38"/>
    <s v="Financial year"/>
    <s v="2018/19"/>
    <s v="Children in households suffering domestic abuse"/>
    <x v="11"/>
    <s v="Number"/>
    <n v="70"/>
    <n v="4807"/>
    <n v="14.5620969419596"/>
    <s v="14.6 per 1000 under 1 yr olds"/>
    <n v="14.5620969419596"/>
  </r>
  <r>
    <s v="E09000010_CIN episodes for children aged &lt;1 at 31st March 2019 with domestic abuse identified as a factor at CIN assessment (excluding looked after children)_Number"/>
    <s v="E09000010"/>
    <x v="41"/>
    <s v="Financial year"/>
    <s v="2018/19"/>
    <s v="Children in households suffering domestic abuse"/>
    <x v="11"/>
    <s v="Number"/>
    <n v="89"/>
    <n v="4739"/>
    <n v="18.780333403671701"/>
    <s v="18.8 per 1000 under 1 yr olds"/>
    <n v="18.780333403671701"/>
  </r>
  <r>
    <s v="E09000014_CIN episodes for children aged &lt;1 at 31st March 2019 with domestic abuse identified as a factor at CIN assessment (excluding looked after children)_Number"/>
    <s v="E09000014"/>
    <x v="50"/>
    <s v="Financial year"/>
    <s v="2018/19"/>
    <s v="Children in households suffering domestic abuse"/>
    <x v="11"/>
    <s v="Number"/>
    <n v="66"/>
    <n v="3767"/>
    <n v="17.520573400583999"/>
    <s v="17.5 per 1000 under 1 yr olds"/>
    <n v="17.520573400583999"/>
  </r>
  <r>
    <s v="E09000015_CIN episodes for children aged &lt;1 at 31st March 2019 with domestic abuse identified as a factor at CIN assessment (excluding looked after children)_Number"/>
    <s v="E09000015"/>
    <x v="51"/>
    <s v="Financial year"/>
    <s v="2018/19"/>
    <s v="Children in households suffering domestic abuse"/>
    <x v="11"/>
    <s v="Number"/>
    <n v="54"/>
    <n v="3577"/>
    <n v="15.0964495387196"/>
    <s v="15.1 per 1000 under 1 yr olds"/>
    <n v="15.0964495387196"/>
  </r>
  <r>
    <s v="E09000016_CIN episodes for children aged &lt;1 at 31st March 2019 with domestic abuse identified as a factor at CIN assessment (excluding looked after children)_Number"/>
    <s v="E09000016"/>
    <x v="53"/>
    <s v="Financial year"/>
    <s v="2018/19"/>
    <s v="Children in households suffering domestic abuse"/>
    <x v="11"/>
    <s v="Number"/>
    <n v="23"/>
    <n v="3365"/>
    <n v="6.8350668647845501"/>
    <s v="6.8 per 1000 under 1 yr olds"/>
    <n v="6.8350668647845501"/>
  </r>
  <r>
    <s v="E09000017_CIN episodes for children aged &lt;1 at 31st March 2019 with domestic abuse identified as a factor at CIN assessment (excluding looked after children)_Number"/>
    <s v="E09000017"/>
    <x v="56"/>
    <s v="Financial year"/>
    <s v="2018/19"/>
    <s v="Children in households suffering domestic abuse"/>
    <x v="11"/>
    <s v="Number"/>
    <n v="72"/>
    <n v="4372"/>
    <n v="16.468435498627599"/>
    <s v="16.5 per 1000 under 1 yr olds"/>
    <n v="16.468435498627599"/>
  </r>
  <r>
    <s v="E09000018_CIN episodes for children aged &lt;1 at 31st March 2019 with domestic abuse identified as a factor at CIN assessment (excluding looked after children)_Number"/>
    <s v="E09000018"/>
    <x v="57"/>
    <s v="Financial year"/>
    <s v="2018/19"/>
    <s v="Children in households suffering domestic abuse"/>
    <x v="11"/>
    <s v="Number"/>
    <n v="54"/>
    <n v="3987"/>
    <n v="13.5440180586907"/>
    <s v="13.5 per 1000 under 1 yr olds"/>
    <n v="13.5440180586907"/>
  </r>
  <r>
    <s v="E09000021_CIN episodes for children aged &lt;1 at 31st March 2019 with domestic abuse identified as a factor at CIN assessment (excluding looked after children)_Number"/>
    <s v="E09000021"/>
    <x v="63"/>
    <s v="Financial year"/>
    <s v="2018/19"/>
    <s v="Children in households suffering domestic abuse"/>
    <x v="11"/>
    <s v="Number"/>
    <n v="25"/>
    <n v="2087"/>
    <n v="11.978917105893601"/>
    <s v="12 per 1000 under 1 yr olds"/>
    <n v="11.978917105893601"/>
  </r>
  <r>
    <s v="E09000024_CIN episodes for children aged &lt;1 at 31st March 2019 with domestic abuse identified as a factor at CIN assessment (excluding looked after children)_Number"/>
    <s v="E09000024"/>
    <x v="77"/>
    <s v="Financial year"/>
    <s v="2018/19"/>
    <s v="Children in households suffering domestic abuse"/>
    <x v="11"/>
    <s v="Number"/>
    <n v="40"/>
    <n v="3035"/>
    <n v="13.1795716639209"/>
    <s v="13.2 per 1000 under 1 yr olds"/>
    <n v="13.1795716639209"/>
  </r>
  <r>
    <s v="E09000025_CIN episodes for children aged &lt;1 at 31st March 2019 with domestic abuse identified as a factor at CIN assessment (excluding looked after children)_Number"/>
    <s v="E09000025"/>
    <x v="81"/>
    <s v="Financial year"/>
    <s v="2018/19"/>
    <s v="Children in households suffering domestic abuse"/>
    <x v="11"/>
    <s v="Number"/>
    <n v="63"/>
    <n v="5706"/>
    <n v="11.0410094637224"/>
    <s v="11 per 1000 under 1 yr olds"/>
    <n v="11.0410094637224"/>
  </r>
  <r>
    <s v="E09000026_CIN episodes for children aged &lt;1 at 31st March 2019 with domestic abuse identified as a factor at CIN assessment (excluding looked after children)_Number"/>
    <s v="E09000026"/>
    <x v="99"/>
    <s v="Financial year"/>
    <s v="2018/19"/>
    <s v="Children in households suffering domestic abuse"/>
    <x v="11"/>
    <s v="Number"/>
    <n v="62"/>
    <n v="4605"/>
    <n v="13.463626492942501"/>
    <s v="13.5 per 1000 under 1 yr olds"/>
    <n v="13.463626492942501"/>
  </r>
  <r>
    <s v="E09000027_CIN episodes for children aged &lt;1 at 31st March 2019 with domestic abuse identified as a factor at CIN assessment (excluding looked after children)_Number"/>
    <s v="E09000027"/>
    <x v="101"/>
    <s v="Financial year"/>
    <s v="2018/19"/>
    <s v="Children in households suffering domestic abuse"/>
    <x v="11"/>
    <s v="Number"/>
    <n v="23"/>
    <n v="2396"/>
    <n v="9.5993322203672804"/>
    <s v="9.6 per 1000 under 1 yr olds"/>
    <n v="9.5993322203672804"/>
  </r>
  <r>
    <s v="E09000029_CIN episodes for children aged &lt;1 at 31st March 2019 with domestic abuse identified as a factor at CIN assessment (excluding looked after children)_Number"/>
    <s v="E09000029"/>
    <x v="126"/>
    <s v="Financial year"/>
    <s v="2018/19"/>
    <s v="Children in households suffering domestic abuse"/>
    <x v="11"/>
    <s v="Number"/>
    <n v="41"/>
    <n v="2549"/>
    <n v="16.0847391133778"/>
    <s v="16.1 per 1000 under 1 yr olds"/>
    <n v="16.0847391133778"/>
  </r>
  <r>
    <s v="E09000031_CIN episodes for children aged &lt;1 at 31st March 2019 with domestic abuse identified as a factor at CIN assessment (excluding looked after children)_Number"/>
    <s v="E09000031"/>
    <x v="136"/>
    <s v="Financial year"/>
    <s v="2018/19"/>
    <s v="Children in households suffering domestic abuse"/>
    <x v="11"/>
    <s v="Number"/>
    <n v="38"/>
    <n v="4448"/>
    <n v="8.5431654676259008"/>
    <s v="8.5 per 1000 under 1 yr olds"/>
    <n v="8.5431654676259008"/>
  </r>
  <r>
    <s v="E08000025_CIN episodes for children aged &lt;1 at 31st March 2019 with domestic abuse identified as a factor at CIN assessment (excluding looked after children)_Number"/>
    <s v="E08000025"/>
    <x v="6"/>
    <s v="Financial year"/>
    <s v="2018/19"/>
    <s v="Children in households suffering domestic abuse"/>
    <x v="11"/>
    <s v="Number"/>
    <n v="266"/>
    <n v="16082"/>
    <n v="16.5402313145131"/>
    <s v="16.5 per 1000 under 1 yr olds"/>
    <n v="16.5402313145131"/>
  </r>
  <r>
    <s v="E08000026_CIN episodes for children aged &lt;1 at 31st March 2019 with domestic abuse identified as a factor at CIN assessment (excluding looked after children)_Number"/>
    <s v="E08000026"/>
    <x v="27"/>
    <s v="Financial year"/>
    <s v="2018/19"/>
    <s v="Children in households suffering domestic abuse"/>
    <x v="11"/>
    <s v="Number"/>
    <n v="91"/>
    <n v="4431"/>
    <n v="20.5371248025276"/>
    <s v="20.5 per 1000 under 1 yr olds"/>
    <n v="20.5371248025276"/>
  </r>
  <r>
    <s v="E08000027_CIN episodes for children aged &lt;1 at 31st March 2019 with domestic abuse identified as a factor at CIN assessment (excluding looked after children)_Number"/>
    <s v="E08000027"/>
    <x v="36"/>
    <s v="Financial year"/>
    <s v="2018/19"/>
    <s v="Children in households suffering domestic abuse"/>
    <x v="11"/>
    <s v="Number"/>
    <n v="39"/>
    <n v="3702"/>
    <n v="10.5348460291734"/>
    <s v="10.5 per 1000 under 1 yr olds"/>
    <n v="10.5348460291734"/>
  </r>
  <r>
    <s v="E08000028_CIN episodes for children aged &lt;1 at 31st March 2019 with domestic abuse identified as a factor at CIN assessment (excluding looked after children)_Number"/>
    <s v="E08000028"/>
    <x v="106"/>
    <s v="Financial year"/>
    <s v="2018/19"/>
    <s v="Children in households suffering domestic abuse"/>
    <x v="11"/>
    <s v="Number"/>
    <n v="119"/>
    <n v="4579"/>
    <n v="25.988207032103102"/>
    <s v="26 per 1000 under 1 yr olds"/>
    <n v="25.988207032103102"/>
  </r>
  <r>
    <s v="E08000029_CIN episodes for children aged &lt;1 at 31st March 2019 with domestic abuse identified as a factor at CIN assessment (excluding looked after children)_Number"/>
    <s v="E08000029"/>
    <x v="111"/>
    <s v="Financial year"/>
    <s v="2018/19"/>
    <s v="Children in households suffering domestic abuse"/>
    <x v="11"/>
    <s v="Number"/>
    <n v="42"/>
    <n v="2300"/>
    <n v="18.260869565217401"/>
    <s v="18.3 per 1000 under 1 yr olds"/>
    <n v="18.260869565217401"/>
  </r>
  <r>
    <s v="E08000030_CIN episodes for children aged &lt;1 at 31st March 2019 with domestic abuse identified as a factor at CIN assessment (excluding looked after children)_Number"/>
    <s v="E08000030"/>
    <x v="135"/>
    <s v="Financial year"/>
    <s v="2018/19"/>
    <s v="Children in households suffering domestic abuse"/>
    <x v="11"/>
    <s v="Number"/>
    <n v="137"/>
    <n v="3892"/>
    <n v="35.200411099691699"/>
    <s v="35.2 per 1000 under 1 yr olds"/>
    <n v="35.200411099691699"/>
  </r>
  <r>
    <s v="E08000031_CIN episodes for children aged &lt;1 at 31st March 2019 with domestic abuse identified as a factor at CIN assessment (excluding looked after children)_Number"/>
    <s v="E08000031"/>
    <x v="148"/>
    <s v="Financial year"/>
    <s v="2018/19"/>
    <s v="Children in households suffering domestic abuse"/>
    <x v="11"/>
    <s v="Number"/>
    <n v="35"/>
    <n v="3481"/>
    <n v="10.0545820166619"/>
    <s v="10.1 per 1000 under 1 yr olds"/>
    <n v="10.0545820166619"/>
  </r>
  <r>
    <s v="E08000011_CIN episodes for children aged &lt;1 at 31st March 2019 with domestic abuse identified as a factor at CIN assessment (excluding looked after children)_Number"/>
    <s v="E08000011"/>
    <x v="65"/>
    <s v="Financial year"/>
    <s v="2018/19"/>
    <s v="Children in households suffering domestic abuse"/>
    <x v="11"/>
    <s v="Number"/>
    <n v="38"/>
    <n v="1977"/>
    <n v="19.221041982802198"/>
    <s v="19.2 per 1000 under 1 yr olds"/>
    <n v="19.221041982802198"/>
  </r>
  <r>
    <s v="E08000012_CIN episodes for children aged &lt;1 at 31st March 2019 with domestic abuse identified as a factor at CIN assessment (excluding looked after children)_Number"/>
    <s v="E08000012"/>
    <x v="73"/>
    <s v="Financial year"/>
    <s v="2018/19"/>
    <s v="Children in households suffering domestic abuse"/>
    <x v="11"/>
    <s v="Number"/>
    <n v="132"/>
    <n v="5908"/>
    <n v="22.342586323629"/>
    <s v="22.3 per 1000 under 1 yr olds"/>
    <n v="22.342586323629"/>
  </r>
  <r>
    <s v="E08000013_CIN episodes for children aged &lt;1 at 31st March 2019 with domestic abuse identified as a factor at CIN assessment (excluding looked after children)_Number"/>
    <s v="E08000013"/>
    <x v="152"/>
    <s v="Financial year"/>
    <s v="2018/19"/>
    <s v="Children in households suffering domestic abuse"/>
    <x v="11"/>
    <s v="Number"/>
    <n v="44"/>
    <n v="1985"/>
    <n v="22.166246851385399"/>
    <s v="22.2 per 1000 under 1 yr olds"/>
    <n v="22.166246851385399"/>
  </r>
  <r>
    <s v="E08000014_CIN episodes for children aged &lt;1 at 31st March 2019 with domestic abuse identified as a factor at CIN assessment (excluding looked after children)_Number"/>
    <s v="E08000014"/>
    <x v="107"/>
    <s v="Financial year"/>
    <s v="2018/19"/>
    <s v="Children in households suffering domestic abuse"/>
    <x v="11"/>
    <s v="Number"/>
    <n v="68"/>
    <n v="2678"/>
    <n v="25.392083644510802"/>
    <s v="25.4 per 1000 under 1 yr olds"/>
    <n v="25.392083644510802"/>
  </r>
  <r>
    <s v="E08000015_CIN episodes for children aged &lt;1 at 31st March 2019 with domestic abuse identified as a factor at CIN assessment (excluding looked after children)_Number"/>
    <s v="E08000015"/>
    <x v="146"/>
    <s v="Financial year"/>
    <s v="2018/19"/>
    <s v="Children in households suffering domestic abuse"/>
    <x v="11"/>
    <s v="Number"/>
    <n v="80"/>
    <n v="3335"/>
    <n v="23.988005997001501"/>
    <s v="24 per 1000 under 1 yr olds"/>
    <n v="23.988005997001501"/>
  </r>
  <r>
    <s v="E08000001_CIN episodes for children aged &lt;1 at 31st March 2019 with domestic abuse identified as a factor at CIN assessment (excluding looked after children)_Number"/>
    <s v="E08000001"/>
    <x v="9"/>
    <s v="Financial year"/>
    <s v="2018/19"/>
    <s v="Children in households suffering domestic abuse"/>
    <x v="11"/>
    <s v="Number"/>
    <n v="65"/>
    <n v="3609"/>
    <n v="18.010529232474401"/>
    <s v="18 per 1000 under 1 yr olds"/>
    <n v="18.010529232474401"/>
  </r>
  <r>
    <s v="E08000002_CIN episodes for children aged &lt;1 at 31st March 2019 with domestic abuse identified as a factor at CIN assessment (excluding looked after children)_Number"/>
    <s v="E08000002"/>
    <x v="18"/>
    <s v="Financial year"/>
    <s v="2018/19"/>
    <s v="Children in households suffering domestic abuse"/>
    <x v="11"/>
    <s v="Number"/>
    <n v="46"/>
    <n v="2197"/>
    <n v="20.9376422394174"/>
    <s v="20.9 per 1000 under 1 yr olds"/>
    <n v="20.9376422394174"/>
  </r>
  <r>
    <s v="E08000003_CIN episodes for children aged &lt;1 at 31st March 2019 with domestic abuse identified as a factor at CIN assessment (excluding looked after children)_Number"/>
    <s v="E08000003"/>
    <x v="75"/>
    <s v="Financial year"/>
    <s v="2018/19"/>
    <s v="Children in households suffering domestic abuse"/>
    <x v="11"/>
    <s v="Number"/>
    <n v="151"/>
    <n v="7285"/>
    <n v="20.727522306108401"/>
    <s v="20.7 per 1000 under 1 yr olds"/>
    <n v="20.727522306108401"/>
  </r>
  <r>
    <s v="E08000004_CIN episodes for children aged &lt;1 at 31st March 2019 with domestic abuse identified as a factor at CIN assessment (excluding looked after children)_Number"/>
    <s v="E08000004"/>
    <x v="92"/>
    <s v="Financial year"/>
    <s v="2018/19"/>
    <s v="Children in households suffering domestic abuse"/>
    <x v="11"/>
    <s v="Number"/>
    <n v="85"/>
    <n v="3245"/>
    <n v="26.194144838212601"/>
    <s v="26.2 per 1000 under 1 yr olds"/>
    <n v="26.194144838212601"/>
  </r>
  <r>
    <s v="E08000005_CIN episodes for children aged &lt;1 at 31st March 2019 with domestic abuse identified as a factor at CIN assessment (excluding looked after children)_Number"/>
    <s v="E08000005"/>
    <x v="102"/>
    <s v="Financial year"/>
    <s v="2018/19"/>
    <s v="Children in households suffering domestic abuse"/>
    <x v="11"/>
    <s v="Number"/>
    <n v="65"/>
    <n v="2893"/>
    <n v="22.4680262703076"/>
    <s v="22.5 per 1000 under 1 yr olds"/>
    <n v="22.4680262703076"/>
  </r>
  <r>
    <s v="E08000006_CIN episodes for children aged &lt;1 at 31st March 2019 with domestic abuse identified as a factor at CIN assessment (excluding looked after children)_Number"/>
    <s v="E08000006"/>
    <x v="105"/>
    <s v="Financial year"/>
    <s v="2018/19"/>
    <s v="Children in households suffering domestic abuse"/>
    <x v="11"/>
    <s v="Number"/>
    <n v="106"/>
    <n v="3526"/>
    <n v="30.062393647192302"/>
    <s v="30.1 per 1000 under 1 yr olds"/>
    <n v="30.062393647192302"/>
  </r>
  <r>
    <s v="E08000007_CIN episodes for children aged &lt;1 at 31st March 2019 with domestic abuse identified as a factor at CIN assessment (excluding looked after children)_Number"/>
    <s v="E08000007"/>
    <x v="120"/>
    <s v="Financial year"/>
    <s v="2018/19"/>
    <s v="Children in households suffering domestic abuse"/>
    <x v="11"/>
    <s v="Number"/>
    <n v="73"/>
    <n v="3338"/>
    <n v="21.869382863990399"/>
    <s v="21.9 per 1000 under 1 yr olds"/>
    <n v="21.869382863990399"/>
  </r>
  <r>
    <s v="E08000008_CIN episodes for children aged &lt;1 at 31st March 2019 with domestic abuse identified as a factor at CIN assessment (excluding looked after children)_Number"/>
    <s v="E08000008"/>
    <x v="128"/>
    <s v="Financial year"/>
    <s v="2018/19"/>
    <s v="Children in households suffering domestic abuse"/>
    <x v="11"/>
    <s v="Number"/>
    <n v="58"/>
    <n v="2787"/>
    <n v="20.81090778615"/>
    <s v="20.8 per 1000 under 1 yr olds"/>
    <n v="20.81090778615"/>
  </r>
  <r>
    <s v="E08000009_CIN episodes for children aged &lt;1 at 31st March 2019 with domestic abuse identified as a factor at CIN assessment (excluding looked after children)_Number"/>
    <s v="E08000009"/>
    <x v="133"/>
    <s v="Financial year"/>
    <s v="2018/19"/>
    <s v="Children in households suffering domestic abuse"/>
    <x v="11"/>
    <s v="Number"/>
    <n v="29"/>
    <n v="2669"/>
    <n v="10.865492693892801"/>
    <s v="10.9 per 1000 under 1 yr olds"/>
    <n v="10.865492693892801"/>
  </r>
  <r>
    <s v="E08000010_CIN episodes for children aged &lt;1 at 31st March 2019 with domestic abuse identified as a factor at CIN assessment (excluding looked after children)_Number"/>
    <s v="E08000010"/>
    <x v="143"/>
    <s v="Financial year"/>
    <s v="2018/19"/>
    <s v="Children in households suffering domestic abuse"/>
    <x v="11"/>
    <s v="Number"/>
    <n v="70"/>
    <n v="3565"/>
    <n v="19.6353436185133"/>
    <s v="19.6 per 1000 under 1 yr olds"/>
    <n v="19.6353436185133"/>
  </r>
  <r>
    <s v="E08000016_CIN episodes for children aged &lt;1 at 31st March 2019 with domestic abuse identified as a factor at CIN assessment (excluding looked after children)_Number"/>
    <s v="E08000016"/>
    <x v="2"/>
    <s v="Financial year"/>
    <s v="2018/19"/>
    <s v="Children in households suffering domestic abuse"/>
    <x v="11"/>
    <s v="Number"/>
    <n v="50"/>
    <n v="2754"/>
    <n v="18.155410312273101"/>
    <s v="18.2 per 1000 under 1 yr olds"/>
    <n v="18.155410312273101"/>
  </r>
  <r>
    <s v="E08000017_CIN episodes for children aged &lt;1 at 31st March 2019 with domestic abuse identified as a factor at CIN assessment (excluding looked after children)_Number"/>
    <s v="E08000017"/>
    <x v="34"/>
    <s v="Financial year"/>
    <s v="2018/19"/>
    <s v="Children in households suffering domestic abuse"/>
    <x v="11"/>
    <s v="Number"/>
    <n v="86"/>
    <n v="3518"/>
    <n v="24.445707788516199"/>
    <s v="24.4 per 1000 under 1 yr olds"/>
    <n v="24.445707788516199"/>
  </r>
  <r>
    <s v="E08000018_CIN episodes for children aged &lt;1 at 31st March 2019 with domestic abuse identified as a factor at CIN assessment (excluding looked after children)_Number"/>
    <s v="E08000018"/>
    <x v="103"/>
    <s v="Financial year"/>
    <s v="2018/19"/>
    <s v="Children in households suffering domestic abuse"/>
    <x v="11"/>
    <s v="Number"/>
    <n v="73"/>
    <n v="3027"/>
    <n v="24.116286752560299"/>
    <s v="24.1 per 1000 under 1 yr olds"/>
    <n v="24.116286752560299"/>
  </r>
  <r>
    <s v="E08000019_CIN episodes for children aged &lt;1 at 31st March 2019 with domestic abuse identified as a factor at CIN assessment (excluding looked after children)_Number"/>
    <s v="E08000019"/>
    <x v="108"/>
    <s v="Financial year"/>
    <s v="2018/19"/>
    <s v="Children in households suffering domestic abuse"/>
    <x v="11"/>
    <s v="Number"/>
    <n v="124"/>
    <n v="6351"/>
    <n v="19.524484333175899"/>
    <s v="19.5 per 1000 under 1 yr olds"/>
    <n v="19.524484333175899"/>
  </r>
  <r>
    <s v="E08000032_CIN episodes for children aged &lt;1 at 31st March 2019 with domestic abuse identified as a factor at CIN assessment (excluding looked after children)_Number"/>
    <s v="E08000032"/>
    <x v="12"/>
    <s v="Financial year"/>
    <s v="2018/19"/>
    <s v="Children in households suffering domestic abuse"/>
    <x v="11"/>
    <s v="Number"/>
    <n v="168"/>
    <n v="7373"/>
    <n v="22.785840227858401"/>
    <s v="22.8 per 1000 under 1 yr olds"/>
    <n v="22.785840227858401"/>
  </r>
  <r>
    <s v="E08000033_CIN episodes for children aged &lt;1 at 31st March 2019 with domestic abuse identified as a factor at CIN assessment (excluding looked after children)_Number"/>
    <s v="E08000033"/>
    <x v="19"/>
    <s v="Financial year"/>
    <s v="2018/19"/>
    <s v="Children in households suffering domestic abuse"/>
    <x v="11"/>
    <s v="Number"/>
    <n v="76"/>
    <n v="2340"/>
    <n v="32.478632478632498"/>
    <s v="32.5 per 1000 under 1 yr olds"/>
    <n v="32.478632478632498"/>
  </r>
  <r>
    <s v="E08000034_CIN episodes for children aged &lt;1 at 31st March 2019 with domestic abuse identified as a factor at CIN assessment (excluding looked after children)_Number"/>
    <s v="E08000034"/>
    <x v="64"/>
    <s v="Financial year"/>
    <s v="2018/19"/>
    <s v="Children in households suffering domestic abuse"/>
    <x v="11"/>
    <s v="Number"/>
    <n v="57"/>
    <n v="5161"/>
    <n v="11.0443712458826"/>
    <s v="11 per 1000 under 1 yr olds"/>
    <n v="11.0443712458826"/>
  </r>
  <r>
    <s v="E08000035_CIN episodes for children aged &lt;1 at 31st March 2019 with domestic abuse identified as a factor at CIN assessment (excluding looked after children)_Number"/>
    <s v="E08000035"/>
    <x v="68"/>
    <s v="Financial year"/>
    <s v="2018/19"/>
    <s v="Children in households suffering domestic abuse"/>
    <x v="11"/>
    <s v="Number"/>
    <n v="219"/>
    <n v="9821"/>
    <n v="22.299154872212601"/>
    <s v="22.3 per 1000 under 1 yr olds"/>
    <n v="22.299154872212601"/>
  </r>
  <r>
    <s v="E08000036_CIN episodes for children aged &lt;1 at 31st March 2019 with domestic abuse identified as a factor at CIN assessment (excluding looked after children)_Number"/>
    <s v="E08000036"/>
    <x v="134"/>
    <s v="Financial year"/>
    <s v="2018/19"/>
    <s v="Children in households suffering domestic abuse"/>
    <x v="11"/>
    <s v="Number"/>
    <n v="52"/>
    <n v="4108"/>
    <n v="12.6582278481013"/>
    <s v="12.7 per 1000 under 1 yr olds"/>
    <n v="12.6582278481013"/>
  </r>
  <r>
    <s v="E08000020_CIN episodes for children aged &lt;1 at 31st March 2019 with domestic abuse identified as a factor at CIN assessment (excluding looked after children)_Number"/>
    <s v="E08000020"/>
    <x v="43"/>
    <s v="Financial year"/>
    <s v="2018/19"/>
    <s v="Children in households suffering domestic abuse"/>
    <x v="11"/>
    <s v="Number"/>
    <n v="47"/>
    <n v="2019"/>
    <n v="23.278850916295202"/>
    <s v="23.3 per 1000 under 1 yr olds"/>
    <n v="23.278850916295202"/>
  </r>
  <r>
    <s v="E08000021_CIN episodes for children aged &lt;1 at 31st March 2019 with domestic abuse identified as a factor at CIN assessment (excluding looked after children)_Number"/>
    <s v="E08000021"/>
    <x v="80"/>
    <s v="Financial year"/>
    <s v="2018/19"/>
    <s v="Children in households suffering domestic abuse"/>
    <x v="11"/>
    <s v="Number"/>
    <n v="88"/>
    <n v="3205"/>
    <n v="27.457098283931401"/>
    <s v="27.5 per 1000 under 1 yr olds"/>
    <n v="27.457098283931401"/>
  </r>
  <r>
    <s v="E08000022_CIN episodes for children aged &lt;1 at 31st March 2019 with domestic abuse identified as a factor at CIN assessment (excluding looked after children)_Number"/>
    <s v="E08000022"/>
    <x v="86"/>
    <s v="Financial year"/>
    <s v="2018/19"/>
    <s v="Children in households suffering domestic abuse"/>
    <x v="11"/>
    <s v="Number"/>
    <n v="37"/>
    <n v="2208"/>
    <n v="16.757246376811601"/>
    <s v="16.8 per 1000 under 1 yr olds"/>
    <n v="16.757246376811601"/>
  </r>
  <r>
    <s v="E08000023_CIN episodes for children aged &lt;1 at 31st March 2019 with domestic abuse identified as a factor at CIN assessment (excluding looked after children)_Number"/>
    <s v="E08000023"/>
    <x v="114"/>
    <s v="Financial year"/>
    <s v="2018/19"/>
    <s v="Children in households suffering domestic abuse"/>
    <x v="11"/>
    <s v="Number"/>
    <n v="37"/>
    <n v="1609"/>
    <n v="22.995649471721599"/>
    <s v="23 per 1000 under 1 yr olds"/>
    <n v="22.995649471721599"/>
  </r>
  <r>
    <s v="E08000024_CIN episodes for children aged &lt;1 at 31st March 2019 with domestic abuse identified as a factor at CIN assessment (excluding looked after children)_Number"/>
    <s v="E08000024"/>
    <x v="124"/>
    <s v="Financial year"/>
    <s v="2018/19"/>
    <s v="Children in households suffering domestic abuse"/>
    <x v="11"/>
    <s v="Number"/>
    <n v="71"/>
    <n v="2860"/>
    <n v="24.825174825174798"/>
    <s v="24.8 per 1000 under 1 yr olds"/>
    <n v="24.825174825174798"/>
  </r>
  <r>
    <s v="E06000053_CIN episodes for children aged &lt;1 at 31st March 2019 with domestic abuse identified as a factor at CIN assessment (excluding looked after children)_Number"/>
    <s v="E06000053"/>
    <x v="153"/>
    <s v="Financial year"/>
    <s v="2018/19"/>
    <s v="Children in households suffering domestic abuse"/>
    <x v="11"/>
    <s v="Number"/>
    <n v="0"/>
    <n v="14"/>
    <n v="0"/>
    <s v="0 per 1000 under 1 yr olds"/>
    <n v="0"/>
  </r>
  <r>
    <s v="E06000022_CIN episodes for children aged &lt;1 at 31st March 2019 with domestic abuse identified as a factor at CIN assessment (excluding looked after children)_Number"/>
    <s v="E06000022"/>
    <x v="3"/>
    <s v="Financial year"/>
    <s v="2018/19"/>
    <s v="Children in households suffering domestic abuse"/>
    <x v="11"/>
    <s v="Number"/>
    <n v="20"/>
    <n v="1742"/>
    <n v="11.4810562571757"/>
    <s v="11.5 per 1000 under 1 yr olds"/>
    <n v="11.4810562571757"/>
  </r>
  <r>
    <s v="E06000023_CIN episodes for children aged &lt;1 at 31st March 2019 with domestic abuse identified as a factor at CIN assessment (excluding looked after children)_Number"/>
    <s v="E06000023"/>
    <x v="15"/>
    <s v="Financial year"/>
    <s v="2018/19"/>
    <s v="Children in households suffering domestic abuse"/>
    <x v="11"/>
    <s v="Number"/>
    <n v="111"/>
    <n v="5728"/>
    <n v="19.378491620111699"/>
    <s v="19.4 per 1000 under 1 yr olds"/>
    <n v="19.378491620111699"/>
  </r>
  <r>
    <s v="E06000024_CIN episodes for children aged &lt;1 at 31st March 2019 with domestic abuse identified as a factor at CIN assessment (excluding looked after children)_Number"/>
    <s v="E06000024"/>
    <x v="85"/>
    <s v="Financial year"/>
    <s v="2018/19"/>
    <s v="Children in households suffering domestic abuse"/>
    <x v="11"/>
    <s v="Number"/>
    <n v="29"/>
    <n v="2027"/>
    <n v="14.306857424765701"/>
    <s v="14.3 per 1000 under 1 yr olds"/>
    <n v="14.306857424765701"/>
  </r>
  <r>
    <s v="E06000025_CIN episodes for children aged &lt;1 at 31st March 2019 with domestic abuse identified as a factor at CIN assessment (excluding looked after children)_Number"/>
    <s v="E06000025"/>
    <x v="113"/>
    <s v="Financial year"/>
    <s v="2018/19"/>
    <s v="Children in households suffering domestic abuse"/>
    <x v="11"/>
    <s v="Number"/>
    <n v="38"/>
    <n v="3181"/>
    <n v="11.945928953159401"/>
    <s v="11.9 per 1000 under 1 yr olds"/>
    <n v="11.945928953159401"/>
  </r>
  <r>
    <s v="E06000001_CIN episodes for children aged &lt;1 at 31st March 2019 with domestic abuse identified as a factor at CIN assessment (excluding looked after children)_Number"/>
    <s v="E06000001"/>
    <x v="52"/>
    <s v="Financial year"/>
    <s v="2018/19"/>
    <s v="Children in households suffering domestic abuse"/>
    <x v="11"/>
    <s v="Number"/>
    <n v="48"/>
    <n v="999"/>
    <n v="48.048048048048003"/>
    <s v="48 per 1000 under 1 yr olds"/>
    <n v="48.048048048048003"/>
  </r>
  <r>
    <s v="E06000002_CIN episodes for children aged &lt;1 at 31st March 2019 with domestic abuse identified as a factor at CIN assessment (excluding looked after children)_Number"/>
    <s v="E06000002"/>
    <x v="78"/>
    <s v="Financial year"/>
    <s v="2018/19"/>
    <s v="Children in households suffering domestic abuse"/>
    <x v="11"/>
    <s v="Number"/>
    <n v="54"/>
    <n v="1871"/>
    <n v="28.8615713522181"/>
    <s v="28.9 per 1000 under 1 yr olds"/>
    <n v="28.8615713522181"/>
  </r>
  <r>
    <s v="E06000003_CIN episodes for children aged &lt;1 at 31st March 2019 with domestic abuse identified as a factor at CIN assessment (excluding looked after children)_Number"/>
    <s v="E06000003"/>
    <x v="100"/>
    <s v="Financial year"/>
    <s v="2018/19"/>
    <s v="Children in households suffering domestic abuse"/>
    <x v="11"/>
    <s v="Number"/>
    <n v="42"/>
    <n v="1381"/>
    <n v="30.412744388124501"/>
    <s v="30.4 per 1000 under 1 yr olds"/>
    <n v="30.412744388124501"/>
  </r>
  <r>
    <s v="E06000004_CIN episodes for children aged &lt;1 at 31st March 2019 with domestic abuse identified as a factor at CIN assessment (excluding looked after children)_Number"/>
    <s v="E06000004"/>
    <x v="121"/>
    <s v="Financial year"/>
    <s v="2018/19"/>
    <s v="Children in households suffering domestic abuse"/>
    <x v="11"/>
    <s v="Number"/>
    <n v="68"/>
    <n v="2126"/>
    <n v="31.984948259642501"/>
    <s v="32 per 1000 under 1 yr olds"/>
    <n v="31.984948259642501"/>
  </r>
  <r>
    <s v="E06000010_CIN episodes for children aged &lt;1 at 31st March 2019 with domestic abuse identified as a factor at CIN assessment (excluding looked after children)_Number"/>
    <s v="E06000010"/>
    <x v="62"/>
    <s v="Financial year"/>
    <s v="2018/19"/>
    <s v="Children in households suffering domestic abuse"/>
    <x v="11"/>
    <s v="Number"/>
    <n v="74"/>
    <n v="3308"/>
    <n v="22.370012091898399"/>
    <s v="22.4 per 1000 under 1 yr olds"/>
    <n v="22.370012091898399"/>
  </r>
  <r>
    <s v="E06000011_CIN episodes for children aged &lt;1 at 31st March 2019 with domestic abuse identified as a factor at CIN assessment (excluding looked after children)_Number"/>
    <s v="E06000011"/>
    <x v="39"/>
    <s v="Financial year"/>
    <s v="2018/19"/>
    <s v="Children in households suffering domestic abuse"/>
    <x v="11"/>
    <s v="Number"/>
    <n v="38"/>
    <n v="2830"/>
    <n v="13.4275618374558"/>
    <s v="13.4 per 1000 under 1 yr olds"/>
    <n v="13.4275618374558"/>
  </r>
  <r>
    <s v="E06000012_CIN episodes for children aged &lt;1 at 31st March 2019 with domestic abuse identified as a factor at CIN assessment (excluding looked after children)_Number"/>
    <s v="E06000012"/>
    <x v="83"/>
    <s v="Financial year"/>
    <s v="2018/19"/>
    <s v="Children in households suffering domestic abuse"/>
    <x v="11"/>
    <s v="Number"/>
    <n v="42"/>
    <n v="1796"/>
    <n v="23.385300668151402"/>
    <s v="23.4 per 1000 under 1 yr olds"/>
    <n v="23.385300668151402"/>
  </r>
  <r>
    <s v="E06000013_CIN episodes for children aged &lt;1 at 31st March 2019 with domestic abuse identified as a factor at CIN assessment (excluding looked after children)_Number"/>
    <s v="E06000013"/>
    <x v="84"/>
    <s v="Financial year"/>
    <s v="2018/19"/>
    <s v="Children in households suffering domestic abuse"/>
    <x v="11"/>
    <s v="Number"/>
    <n v="48"/>
    <n v="1729"/>
    <n v="27.761711972238299"/>
    <s v="27.8 per 1000 under 1 yr olds"/>
    <n v="27.761711972238299"/>
  </r>
  <r>
    <s v="E10000023_CIN episodes for children aged &lt;1 at 31st March 2019 with domestic abuse identified as a factor at CIN assessment (excluding looked after children)_Number"/>
    <s v="E10000023"/>
    <x v="87"/>
    <s v="Financial year"/>
    <s v="2018/19"/>
    <s v="Children in households suffering domestic abuse"/>
    <x v="11"/>
    <s v="Number"/>
    <n v="72"/>
    <n v="5433"/>
    <n v="13.2523467697405"/>
    <s v="13.3 per 1000 under 1 yr olds"/>
    <n v="13.2523467697405"/>
  </r>
  <r>
    <s v="E06000014_CIN episodes for children aged &lt;1 at 31st March 2019 with domestic abuse identified as a factor at CIN assessment (excluding looked after children)_Number"/>
    <s v="E06000014"/>
    <x v="150"/>
    <s v="Financial year"/>
    <s v="2018/19"/>
    <s v="Children in households suffering domestic abuse"/>
    <x v="11"/>
    <s v="Number"/>
    <n v="16"/>
    <n v="1848"/>
    <n v="8.6580086580086597"/>
    <s v="8.7 per 1000 under 1 yr olds"/>
    <n v="8.6580086580086597"/>
  </r>
  <r>
    <s v="E06000032_CIN episodes for children aged &lt;1 at 31st March 2019 with domestic abuse identified as a factor at CIN assessment (excluding looked after children)_Number"/>
    <s v="E06000032"/>
    <x v="74"/>
    <s v="Financial year"/>
    <s v="2018/19"/>
    <s v="Children in households suffering domestic abuse"/>
    <x v="11"/>
    <s v="Number"/>
    <n v="29"/>
    <n v="3283"/>
    <n v="8.8333840999086206"/>
    <s v="8.8 per 1000 under 1 yr olds"/>
    <n v="8.8333840999086206"/>
  </r>
  <r>
    <s v="E06000055_CIN episodes for children aged &lt;1 at 31st March 2019 with domestic abuse identified as a factor at CIN assessment (excluding looked after children)_Number"/>
    <s v="E06000055"/>
    <x v="4"/>
    <s v="Financial year"/>
    <s v="2018/19"/>
    <s v="Children in households suffering domestic abuse"/>
    <x v="11"/>
    <s v="Number"/>
    <n v="41"/>
    <n v="2310"/>
    <n v="17.748917748917801"/>
    <s v="17.7 per 1000 under 1 yr olds"/>
    <n v="17.748917748917801"/>
  </r>
  <r>
    <s v="E06000056_CIN episodes for children aged &lt;1 at 31st March 2019 with domestic abuse identified as a factor at CIN assessment (excluding looked after children)_Number"/>
    <s v="E06000056"/>
    <x v="22"/>
    <s v="Financial year"/>
    <s v="2018/19"/>
    <s v="Children in households suffering domestic abuse"/>
    <x v="11"/>
    <s v="Number"/>
    <n v="27"/>
    <n v="3291"/>
    <n v="8.20419325432999"/>
    <s v="8.2 per 1000 under 1 yr olds"/>
    <n v="8.20419325432999"/>
  </r>
  <r>
    <s v="E10000002_CIN episodes for children aged &lt;1 at 31st March 2019 with domestic abuse identified as a factor at CIN assessment (excluding looked after children)_Number"/>
    <s v="E10000002"/>
    <x v="17"/>
    <s v="Financial year"/>
    <s v="2018/19"/>
    <s v="Children in households suffering domestic abuse"/>
    <x v="11"/>
    <s v="Number"/>
    <n v="85"/>
    <n v="6048"/>
    <n v="14.0542328042328"/>
    <s v="14.1 per 1000 under 1 yr olds"/>
    <n v="14.0542328042328"/>
  </r>
  <r>
    <s v="E06000042_CIN episodes for children aged &lt;1 at 31st March 2019 with domestic abuse identified as a factor at CIN assessment (excluding looked after children)_Number"/>
    <s v="E06000042"/>
    <x v="79"/>
    <s v="Financial year"/>
    <s v="2018/19"/>
    <s v="Children in households suffering domestic abuse"/>
    <x v="11"/>
    <s v="Number"/>
    <n v="51"/>
    <n v="3567"/>
    <n v="14.2977291841884"/>
    <s v="14.3 per 1000 under 1 yr olds"/>
    <n v="14.2977291841884"/>
  </r>
  <r>
    <s v="E10000007_CIN episodes for children aged &lt;1 at 31st March 2019 with domestic abuse identified as a factor at CIN assessment (excluding looked after children)_Number"/>
    <s v="E10000007"/>
    <x v="32"/>
    <s v="Financial year"/>
    <s v="2018/19"/>
    <s v="Children in households suffering domestic abuse"/>
    <x v="11"/>
    <s v="Number"/>
    <n v="189"/>
    <n v="7585"/>
    <n v="24.917600527356601"/>
    <s v="24.9 per 1000 under 1 yr olds"/>
    <n v="24.917600527356601"/>
  </r>
  <r>
    <s v="E06000015_CIN episodes for children aged &lt;1 at 31st March 2019 with domestic abuse identified as a factor at CIN assessment (excluding looked after children)_Number"/>
    <s v="E06000015"/>
    <x v="31"/>
    <s v="Financial year"/>
    <s v="2018/19"/>
    <s v="Children in households suffering domestic abuse"/>
    <x v="11"/>
    <s v="Number"/>
    <n v="101"/>
    <n v="3169"/>
    <n v="31.871252761123401"/>
    <s v="31.9 per 1000 under 1 yr olds"/>
    <n v="31.871252761123401"/>
  </r>
  <r>
    <s v="E10000009_CIN episodes for children aged &lt;1 at 31st March 2019 with domestic abuse identified as a factor at CIN assessment (excluding looked after children)_Number"/>
    <s v="E10000009"/>
    <x v="35"/>
    <s v="Financial year"/>
    <s v="2018/19"/>
    <s v="Children in households suffering domestic abuse"/>
    <x v="11"/>
    <s v="Number"/>
    <n v="74"/>
    <n v="3260"/>
    <n v="22.699386503067501"/>
    <s v="22.7 per 1000 under 1 yr olds"/>
    <n v="22.699386503067501"/>
  </r>
  <r>
    <s v="E06000029_CIN episodes for children aged &lt;1 at 31st March 2019 with domestic abuse identified as a factor at CIN assessment (excluding looked after children)_Number"/>
    <s v="E06000029"/>
    <x v="96"/>
    <s v="Financial year"/>
    <s v="2018/19"/>
    <s v="Children in households suffering domestic abuse"/>
    <x v="11"/>
    <s v="Number"/>
    <n v="13"/>
    <n v="1529"/>
    <n v="8.5022890778286495"/>
    <s v="8.5 per 1000 under 1 yr olds"/>
    <n v="8.5022890778286495"/>
  </r>
  <r>
    <s v="E06000028_CIN episodes for children aged &lt;1 at 31st March 2019 with domestic abuse identified as a factor at CIN assessment (excluding looked after children)_Number"/>
    <s v="E06000028"/>
    <x v="10"/>
    <s v="Financial year"/>
    <s v="2018/19"/>
    <s v="Children in households suffering domestic abuse"/>
    <x v="11"/>
    <s v="Number"/>
    <n v="36"/>
    <n v="1996"/>
    <n v="18.0360721442886"/>
    <s v="18 per 1000 under 1 yr olds"/>
    <n v="18.0360721442886"/>
  </r>
  <r>
    <s v="E06000047_CIN episodes for children aged &lt;1 at 31st March 2019 with domestic abuse identified as a factor at CIN assessment (excluding looked after children)_Number"/>
    <s v="E06000047"/>
    <x v="37"/>
    <s v="Financial year"/>
    <s v="2018/19"/>
    <s v="Children in households suffering domestic abuse"/>
    <x v="11"/>
    <s v="Number"/>
    <n v="172"/>
    <n v="4989"/>
    <n v="34.475846863098802"/>
    <s v="34.5 per 1000 under 1 yr olds"/>
    <n v="34.475846863098802"/>
  </r>
  <r>
    <s v="E06000005_CIN episodes for children aged &lt;1 at 31st March 2019 with domestic abuse identified as a factor at CIN assessment (excluding looked after children)_Number"/>
    <s v="E06000005"/>
    <x v="30"/>
    <s v="Financial year"/>
    <s v="2018/19"/>
    <s v="Children in households suffering domestic abuse"/>
    <x v="11"/>
    <s v="Number"/>
    <n v="18"/>
    <n v="1134"/>
    <n v="15.8730158730159"/>
    <s v="15.9 per 1000 under 1 yr olds"/>
    <n v="15.8730158730159"/>
  </r>
  <r>
    <s v="E10000011_CIN episodes for children aged &lt;1 at 31st March 2019 with domestic abuse identified as a factor at CIN assessment (excluding looked after children)_Number"/>
    <s v="E10000011"/>
    <x v="40"/>
    <s v="Financial year"/>
    <s v="2018/19"/>
    <s v="Children in households suffering domestic abuse"/>
    <x v="11"/>
    <s v="Number"/>
    <n v="86"/>
    <n v="5005"/>
    <n v="17.1828171828172"/>
    <s v="17.2 per 1000 under 1 yr olds"/>
    <n v="17.1828171828172"/>
  </r>
  <r>
    <s v="E06000043_CIN episodes for children aged &lt;1 at 31st March 2019 with domestic abuse identified as a factor at CIN assessment (excluding looked after children)_Number"/>
    <s v="E06000043"/>
    <x v="14"/>
    <s v="Financial year"/>
    <s v="2018/19"/>
    <s v="Children in households suffering domestic abuse"/>
    <x v="11"/>
    <s v="Number"/>
    <n v="59"/>
    <n v="2611"/>
    <n v="22.596706242818801"/>
    <s v="22.6 per 1000 under 1 yr olds"/>
    <n v="22.596706242818801"/>
  </r>
  <r>
    <s v="E10000014_CIN episodes for children aged &lt;1 at 31st March 2019 with domestic abuse identified as a factor at CIN assessment (excluding looked after children)_Number"/>
    <s v="E10000014"/>
    <x v="49"/>
    <s v="Financial year"/>
    <s v="2018/19"/>
    <s v="Children in households suffering domestic abuse"/>
    <x v="11"/>
    <s v="Number"/>
    <n v="122"/>
    <n v="13542"/>
    <n v="9.0090090090090094"/>
    <s v="9 per 1000 under 1 yr olds"/>
    <n v="9.0090090090090094"/>
  </r>
  <r>
    <s v="E06000044_CIN episodes for children aged &lt;1 at 31st March 2019 with domestic abuse identified as a factor at CIN assessment (excluding looked after children)_Number"/>
    <s v="E06000044"/>
    <x v="97"/>
    <s v="Financial year"/>
    <s v="2018/19"/>
    <s v="Children in households suffering domestic abuse"/>
    <x v="11"/>
    <s v="Number"/>
    <n v="44"/>
    <n v="2406"/>
    <n v="18.2876142975894"/>
    <s v="18.3 per 1000 under 1 yr olds"/>
    <n v="18.2876142975894"/>
  </r>
  <r>
    <s v="E06000045_CIN episodes for children aged &lt;1 at 31st March 2019 with domestic abuse identified as a factor at CIN assessment (excluding looked after children)_Number"/>
    <s v="E06000045"/>
    <x v="115"/>
    <s v="Financial year"/>
    <s v="2018/19"/>
    <s v="Children in households suffering domestic abuse"/>
    <x v="11"/>
    <s v="Number"/>
    <n v="76"/>
    <n v="3058"/>
    <n v="24.8528449967299"/>
    <s v="24.9 per 1000 under 1 yr olds"/>
    <n v="24.8528449967299"/>
  </r>
  <r>
    <s v="E10000018_CIN episodes for children aged &lt;1 at 31st March 2019 with domestic abuse identified as a factor at CIN assessment (excluding looked after children)_Number"/>
    <s v="E10000018"/>
    <x v="70"/>
    <s v="Financial year"/>
    <s v="2018/19"/>
    <s v="Children in households suffering domestic abuse"/>
    <x v="11"/>
    <s v="Number"/>
    <n v="115"/>
    <n v="6983"/>
    <n v="16.468566518688199"/>
    <s v="16.5 per 1000 under 1 yr olds"/>
    <n v="16.468566518688199"/>
  </r>
  <r>
    <s v="E06000016_CIN episodes for children aged &lt;1 at 31st March 2019 with domestic abuse identified as a factor at CIN assessment (excluding looked after children)_Number"/>
    <s v="E06000016"/>
    <x v="69"/>
    <s v="Financial year"/>
    <s v="2018/19"/>
    <s v="Children in households suffering domestic abuse"/>
    <x v="11"/>
    <s v="Number"/>
    <n v="83"/>
    <n v="4815"/>
    <n v="17.237798546209799"/>
    <s v="17.2 per 1000 under 1 yr olds"/>
    <n v="17.237798546209799"/>
  </r>
  <r>
    <s v="E06000017_CIN episodes for children aged &lt;1 at 31st March 2019 with domestic abuse identified as a factor at CIN assessment (excluding looked after children)_Number"/>
    <s v="E06000017"/>
    <x v="104"/>
    <s v="Financial year"/>
    <s v="2018/19"/>
    <s v="Children in households suffering domestic abuse"/>
    <x v="11"/>
    <s v="Number"/>
    <n v="6"/>
    <n v="349"/>
    <n v="17.191977077363902"/>
    <s v="17.2 per 1000 under 1 yr olds"/>
    <n v="17.191977077363902"/>
  </r>
  <r>
    <s v="E10000028_CIN episodes for children aged &lt;1 at 31st March 2019 with domestic abuse identified as a factor at CIN assessment (excluding looked after children)_Number"/>
    <s v="E10000028"/>
    <x v="119"/>
    <s v="Financial year"/>
    <s v="2018/19"/>
    <s v="Children in households suffering domestic abuse"/>
    <x v="11"/>
    <s v="Number"/>
    <n v="159"/>
    <n v="8423"/>
    <n v="18.876884720408398"/>
    <s v="18.9 per 1000 under 1 yr olds"/>
    <n v="18.876884720408398"/>
  </r>
  <r>
    <s v="E06000021_CIN episodes for children aged &lt;1 at 31st March 2019 with domestic abuse identified as a factor at CIN assessment (excluding looked after children)_Number"/>
    <s v="E06000021"/>
    <x v="122"/>
    <s v="Financial year"/>
    <s v="2018/19"/>
    <s v="Children in households suffering domestic abuse"/>
    <x v="11"/>
    <s v="Number"/>
    <n v="91"/>
    <n v="3239"/>
    <n v="28.095091077493102"/>
    <s v="28.1 per 1000 under 1 yr olds"/>
    <n v="28.095091077493102"/>
  </r>
  <r>
    <s v="E06000054_CIN episodes for children aged &lt;1 at 31st March 2019 with domestic abuse identified as a factor at CIN assessment (excluding looked after children)_Number"/>
    <s v="E06000054"/>
    <x v="144"/>
    <s v="Financial year"/>
    <s v="2018/19"/>
    <s v="Children in households suffering domestic abuse"/>
    <x v="11"/>
    <s v="Number"/>
    <n v="115"/>
    <n v="5003"/>
    <n v="22.986208275035001"/>
    <s v="23 per 1000 under 1 yr olds"/>
    <n v="22.986208275035001"/>
  </r>
  <r>
    <s v="E06000030_CIN episodes for children aged &lt;1 at 31st March 2019 with domestic abuse identified as a factor at CIN assessment (excluding looked after children)_Number"/>
    <s v="E06000030"/>
    <x v="127"/>
    <s v="Financial year"/>
    <s v="2018/19"/>
    <s v="Children in households suffering domestic abuse"/>
    <x v="11"/>
    <s v="Number"/>
    <n v="50"/>
    <n v="2785"/>
    <n v="17.9533213644524"/>
    <s v="18 per 1000 under 1 yr olds"/>
    <n v="17.9533213644524"/>
  </r>
  <r>
    <s v="E06000036_CIN episodes for children aged &lt;1 at 31st March 2019 with domestic abuse identified as a factor at CIN assessment (excluding looked after children)_Number"/>
    <s v="E06000036"/>
    <x v="11"/>
    <s v="Financial year"/>
    <s v="2018/19"/>
    <s v="Children in households suffering domestic abuse"/>
    <x v="11"/>
    <s v="Number"/>
    <n v="31"/>
    <n v="1442"/>
    <n v="21.497919556172"/>
    <s v="21.5 per 1000 under 1 yr olds"/>
    <n v="21.497919556172"/>
  </r>
  <r>
    <s v="E06000040_CIN episodes for children aged &lt;1 at 31st March 2019 with domestic abuse identified as a factor at CIN assessment (excluding looked after children)_Number"/>
    <s v="E06000040"/>
    <x v="145"/>
    <s v="Financial year"/>
    <s v="2018/19"/>
    <s v="Children in households suffering domestic abuse"/>
    <x v="11"/>
    <s v="Number"/>
    <n v="18"/>
    <n v="1648"/>
    <n v="10.9223300970874"/>
    <s v="10.9 per 1000 under 1 yr olds"/>
    <n v="10.9223300970874"/>
  </r>
  <r>
    <s v="E06000037_CIN episodes for children aged &lt;1 at 31st March 2019 with domestic abuse identified as a factor at CIN assessment (excluding looked after children)_Number"/>
    <s v="E06000037"/>
    <x v="140"/>
    <s v="Financial year"/>
    <s v="2018/19"/>
    <s v="Children in households suffering domestic abuse"/>
    <x v="11"/>
    <s v="Number"/>
    <n v="28"/>
    <n v="1693"/>
    <n v="16.538688718251599"/>
    <s v="16.5 per 1000 under 1 yr olds"/>
    <n v="16.538688718251599"/>
  </r>
  <r>
    <s v="E06000038_CIN episodes for children aged &lt;1 at 31st March 2019 with domestic abuse identified as a factor at CIN assessment (excluding looked after children)_Number"/>
    <s v="E06000038"/>
    <x v="98"/>
    <s v="Financial year"/>
    <s v="2018/19"/>
    <s v="Children in households suffering domestic abuse"/>
    <x v="11"/>
    <s v="Number"/>
    <n v="62"/>
    <n v="2249"/>
    <n v="27.567807914628698"/>
    <s v="27.6 per 1000 under 1 yr olds"/>
    <n v="27.567807914628698"/>
  </r>
  <r>
    <s v="E06000039_CIN episodes for children aged &lt;1 at 31st March 2019 with domestic abuse identified as a factor at CIN assessment (excluding looked after children)_Number"/>
    <s v="E06000039"/>
    <x v="110"/>
    <s v="Financial year"/>
    <s v="2018/19"/>
    <s v="Children in households suffering domestic abuse"/>
    <x v="11"/>
    <s v="Number"/>
    <n v="29"/>
    <n v="2451"/>
    <n v="11.8319053447572"/>
    <s v="11.8 per 1000 under 1 yr olds"/>
    <n v="11.8319053447572"/>
  </r>
  <r>
    <s v="E06000041_CIN episodes for children aged &lt;1 at 31st March 2019 with domestic abuse identified as a factor at CIN assessment (excluding looked after children)_Number"/>
    <s v="E06000041"/>
    <x v="147"/>
    <s v="Financial year"/>
    <s v="2018/19"/>
    <s v="Children in households suffering domestic abuse"/>
    <x v="11"/>
    <s v="Number"/>
    <n v="29"/>
    <n v="1714"/>
    <n v="16.919486581096798"/>
    <s v="16.9 per 1000 under 1 yr olds"/>
    <n v="16.919486581096798"/>
  </r>
  <r>
    <s v="E10000003_CIN episodes for children aged &lt;1 at 31st March 2019 with domestic abuse identified as a factor at CIN assessment (excluding looked after children)_Number"/>
    <s v="E10000003"/>
    <x v="20"/>
    <s v="Financial year"/>
    <s v="2018/19"/>
    <s v="Children in households suffering domestic abuse"/>
    <x v="11"/>
    <s v="Number"/>
    <n v="111"/>
    <n v="6952"/>
    <n v="15.9666283084005"/>
    <s v="16 per 1000 under 1 yr olds"/>
    <n v="15.9666283084005"/>
  </r>
  <r>
    <s v="E06000031_CIN episodes for children aged &lt;1 at 31st March 2019 with domestic abuse identified as a factor at CIN assessment (excluding looked after children)_Number"/>
    <s v="E06000031"/>
    <x v="94"/>
    <s v="Financial year"/>
    <s v="2018/19"/>
    <s v="Children in households suffering domestic abuse"/>
    <x v="11"/>
    <s v="Number"/>
    <n v="52"/>
    <n v="3030"/>
    <n v="17.161716171617201"/>
    <s v="17.2 per 1000 under 1 yr olds"/>
    <n v="17.161716171617201"/>
  </r>
  <r>
    <s v="E06000006_CIN episodes for children aged &lt;1 at 31st March 2019 with domestic abuse identified as a factor at CIN assessment (excluding looked after children)_Number"/>
    <s v="E06000006"/>
    <x v="47"/>
    <s v="Financial year"/>
    <s v="2018/19"/>
    <s v="Children in households suffering domestic abuse"/>
    <x v="11"/>
    <s v="Number"/>
    <n v="45"/>
    <n v="1451"/>
    <n v="31.013094417643"/>
    <s v="31 per 1000 under 1 yr olds"/>
    <n v="31.013094417643"/>
  </r>
  <r>
    <s v="E06000007_CIN episodes for children aged &lt;1 at 31st March 2019 with domestic abuse identified as a factor at CIN assessment (excluding looked after children)_Number"/>
    <s v="E06000007"/>
    <x v="138"/>
    <s v="Financial year"/>
    <s v="2018/19"/>
    <s v="Children in households suffering domestic abuse"/>
    <x v="11"/>
    <s v="Number"/>
    <n v="47"/>
    <n v="2229"/>
    <n v="21.085688649618699"/>
    <s v="21.1 per 1000 under 1 yr olds"/>
    <n v="21.085688649618699"/>
  </r>
  <r>
    <s v="E10000008_CIN episodes for children aged &lt;1 at 31st March 2019 with domestic abuse identified as a factor at CIN assessment (excluding looked after children)_Number"/>
    <s v="E10000008"/>
    <x v="33"/>
    <s v="Financial year"/>
    <s v="2018/19"/>
    <s v="Children in households suffering domestic abuse"/>
    <x v="11"/>
    <s v="Number"/>
    <n v="103"/>
    <n v="6781"/>
    <n v="15.189500073735401"/>
    <s v="15.2 per 1000 under 1 yr olds"/>
    <n v="15.189500073735401"/>
  </r>
  <r>
    <s v="E06000026_CIN episodes for children aged &lt;1 at 31st March 2019 with domestic abuse identified as a factor at CIN assessment (excluding looked after children)_Number"/>
    <s v="E06000026"/>
    <x v="95"/>
    <s v="Financial year"/>
    <s v="2018/19"/>
    <s v="Children in households suffering domestic abuse"/>
    <x v="11"/>
    <s v="Number"/>
    <n v="85"/>
    <n v="2827"/>
    <n v="30.067209055535901"/>
    <s v="30.1 per 1000 under 1 yr olds"/>
    <n v="30.067209055535901"/>
  </r>
  <r>
    <s v="E06000027_CIN episodes for children aged &lt;1 at 31st March 2019 with domestic abuse identified as a factor at CIN assessment (excluding looked after children)_Number"/>
    <s v="E06000027"/>
    <x v="131"/>
    <s v="Financial year"/>
    <s v="2018/19"/>
    <s v="Children in households suffering domestic abuse"/>
    <x v="11"/>
    <s v="Number"/>
    <n v="48"/>
    <n v="1247"/>
    <n v="38.4923817161187"/>
    <s v="38.5 per 1000 under 1 yr olds"/>
    <n v="38.4923817161187"/>
  </r>
  <r>
    <s v="E10000012_CIN episodes for children aged &lt;1 at 31st March 2019 with domestic abuse identified as a factor at CIN assessment (excluding looked after children)_Number"/>
    <s v="E10000012"/>
    <x v="42"/>
    <s v="Financial year"/>
    <s v="2018/19"/>
    <s v="Children in households suffering domestic abuse"/>
    <x v="11"/>
    <s v="Number"/>
    <n v="217"/>
    <n v="16488"/>
    <n v="13.1610868510432"/>
    <s v="13.2 per 1000 under 1 yr olds"/>
    <n v="13.1610868510432"/>
  </r>
  <r>
    <s v="E06000033_CIN episodes for children aged &lt;1 at 31st March 2019 with domestic abuse identified as a factor at CIN assessment (excluding looked after children)_Number"/>
    <s v="E06000033"/>
    <x v="116"/>
    <s v="Financial year"/>
    <s v="2018/19"/>
    <s v="Children in households suffering domestic abuse"/>
    <x v="11"/>
    <s v="Number"/>
    <n v="43"/>
    <n v="2203"/>
    <n v="19.518837948252401"/>
    <s v="19.5 per 1000 under 1 yr olds"/>
    <n v="19.518837948252401"/>
  </r>
  <r>
    <s v="E06000034_CIN episodes for children aged &lt;1 at 31st March 2019 with domestic abuse identified as a factor at CIN assessment (excluding looked after children)_Number"/>
    <s v="E06000034"/>
    <x v="130"/>
    <s v="Financial year"/>
    <s v="2018/19"/>
    <s v="Children in households suffering domestic abuse"/>
    <x v="11"/>
    <s v="Number"/>
    <n v="46"/>
    <n v="2544"/>
    <n v="18.081761006289302"/>
    <s v="18.1 per 1000 under 1 yr olds"/>
    <n v="18.081761006289302"/>
  </r>
  <r>
    <s v="E06000019_CIN episodes for children aged &lt;1 at 31st March 2019 with domestic abuse identified as a factor at CIN assessment (excluding looked after children)_Number"/>
    <s v="E06000019"/>
    <x v="54"/>
    <s v="Financial year"/>
    <s v="2018/19"/>
    <s v="Children in households suffering domestic abuse"/>
    <x v="11"/>
    <s v="Number"/>
    <n v="33"/>
    <n v="1777"/>
    <n v="18.570624648283601"/>
    <s v="18.6 per 1000 under 1 yr olds"/>
    <n v="18.570624648283601"/>
  </r>
  <r>
    <s v="E10000034_CIN episodes for children aged &lt;1 at 31st March 2019 with domestic abuse identified as a factor at CIN assessment (excluding looked after children)_Number"/>
    <s v="E10000034"/>
    <x v="149"/>
    <s v="Financial year"/>
    <s v="2018/19"/>
    <s v="Children in households suffering domestic abuse"/>
    <x v="11"/>
    <s v="Number"/>
    <n v="89"/>
    <n v="5832"/>
    <n v="15.260631001371699"/>
    <s v="15.3 per 1000 under 1 yr olds"/>
    <n v="15.260631001371699"/>
  </r>
  <r>
    <s v="E10000016_CIN episodes for children aged &lt;1 at 31st March 2019 with domestic abuse identified as a factor at CIN assessment (excluding looked after children)_Number"/>
    <s v="E10000016"/>
    <x v="61"/>
    <s v="Financial year"/>
    <s v="2018/19"/>
    <s v="Children in households suffering domestic abuse"/>
    <x v="11"/>
    <s v="Number"/>
    <n v="412"/>
    <n v="17431"/>
    <n v="23.6360507142447"/>
    <s v="23.6 per 1000 under 1 yr olds"/>
    <n v="23.6360507142447"/>
  </r>
  <r>
    <s v="E06000035_CIN episodes for children aged &lt;1 at 31st March 2019 with domestic abuse identified as a factor at CIN assessment (excluding looked after children)_Number"/>
    <s v="E06000035"/>
    <x v="76"/>
    <s v="Financial year"/>
    <s v="2018/19"/>
    <s v="Children in households suffering domestic abuse"/>
    <x v="11"/>
    <s v="Number"/>
    <n v="114"/>
    <n v="3476"/>
    <n v="32.796317606444198"/>
    <s v="32.8 per 1000 under 1 yr olds"/>
    <n v="32.796317606444198"/>
  </r>
  <r>
    <s v="E10000017_CIN episodes for children aged &lt;1 at 31st March 2019 with domestic abuse identified as a factor at CIN assessment (excluding looked after children)_Number"/>
    <s v="E10000017"/>
    <x v="67"/>
    <s v="Financial year"/>
    <s v="2018/19"/>
    <s v="Children in households suffering domestic abuse"/>
    <x v="11"/>
    <s v="Number"/>
    <n v="271"/>
    <n v="12376"/>
    <n v="21.897220426632199"/>
    <s v="21.9 per 1000 under 1 yr olds"/>
    <n v="21.897220426632199"/>
  </r>
  <r>
    <s v="E06000008_CIN episodes for children aged &lt;1 at 31st March 2019 with domestic abuse identified as a factor at CIN assessment (excluding looked after children)_Number"/>
    <s v="E06000008"/>
    <x v="7"/>
    <s v="Financial year"/>
    <s v="2018/19"/>
    <s v="Children in households suffering domestic abuse"/>
    <x v="11"/>
    <s v="Number"/>
    <n v="56"/>
    <n v="1998"/>
    <n v="28.028028028028"/>
    <s v="28 per 1000 under 1 yr olds"/>
    <n v="28.028028028028"/>
  </r>
  <r>
    <s v="E06000009_CIN episodes for children aged &lt;1 at 31st March 2019 with domestic abuse identified as a factor at CIN assessment (excluding looked after children)_Number"/>
    <s v="E06000009"/>
    <x v="8"/>
    <s v="Financial year"/>
    <s v="2018/19"/>
    <s v="Children in households suffering domestic abuse"/>
    <x v="11"/>
    <s v="Number"/>
    <n v="76"/>
    <n v="1627"/>
    <n v="46.711739397664402"/>
    <s v="46.7 per 1000 under 1 yr olds"/>
    <n v="46.711739397664402"/>
  </r>
  <r>
    <s v="E10000024_CIN episodes for children aged &lt;1 at 31st March 2019 with domestic abuse identified as a factor at CIN assessment (excluding looked after children)_Number"/>
    <s v="E10000024"/>
    <x v="91"/>
    <s v="Financial year"/>
    <s v="2018/19"/>
    <s v="Children in households suffering domestic abuse"/>
    <x v="11"/>
    <s v="Number"/>
    <n v="227"/>
    <n v="8216"/>
    <n v="27.629016553067199"/>
    <s v="27.6 per 1000 under 1 yr olds"/>
    <n v="27.629016553067199"/>
  </r>
  <r>
    <s v="E06000018_CIN episodes for children aged &lt;1 at 31st March 2019 with domestic abuse identified as a factor at CIN assessment (excluding looked after children)_Number"/>
    <s v="E06000018"/>
    <x v="90"/>
    <s v="Financial year"/>
    <s v="2018/19"/>
    <s v="Children in households suffering domestic abuse"/>
    <x v="11"/>
    <s v="Number"/>
    <n v="102"/>
    <n v="4006"/>
    <n v="25.4618072890664"/>
    <s v="25.5 per 1000 under 1 yr olds"/>
    <n v="25.4618072890664"/>
  </r>
  <r>
    <s v="E06000051_CIN episodes for children aged &lt;1 at 31st March 2019 with domestic abuse identified as a factor at CIN assessment (excluding looked after children)_Number"/>
    <s v="E06000051"/>
    <x v="109"/>
    <s v="Financial year"/>
    <s v="2018/19"/>
    <s v="Children in households suffering domestic abuse"/>
    <x v="11"/>
    <s v="Number"/>
    <n v="56"/>
    <n v="2806"/>
    <n v="19.957234497505301"/>
    <s v="20 per 1000 under 1 yr olds"/>
    <n v="19.957234497505301"/>
  </r>
  <r>
    <s v="E06000020_CIN episodes for children aged &lt;1 at 31st March 2019 with domestic abuse identified as a factor at CIN assessment (excluding looked after children)_Number"/>
    <s v="E06000020"/>
    <x v="129"/>
    <s v="Financial year"/>
    <s v="2018/19"/>
    <s v="Children in households suffering domestic abuse"/>
    <x v="11"/>
    <s v="Number"/>
    <n v="56"/>
    <n v="2075"/>
    <n v="26.9879518072289"/>
    <s v="27 per 1000 under 1 yr olds"/>
    <n v="26.9879518072289"/>
  </r>
  <r>
    <s v="E06000049_CIN episodes for children aged &lt;1 at 31st March 2019 with domestic abuse identified as a factor at CIN assessment (excluding looked after children)_Number"/>
    <s v="E06000049"/>
    <x v="23"/>
    <s v="Financial year"/>
    <s v="2018/19"/>
    <s v="Children in households suffering domestic abuse"/>
    <x v="11"/>
    <s v="Number"/>
    <n v="48"/>
    <n v="3921"/>
    <n v="12.2417750573833"/>
    <s v="12.2 per 1000 under 1 yr olds"/>
    <n v="12.2417750573833"/>
  </r>
  <r>
    <s v="E06000050_CIN episodes for children aged &lt;1 at 31st March 2019 with domestic abuse identified as a factor at CIN assessment (excluding looked after children)_Number"/>
    <s v="E06000050"/>
    <x v="154"/>
    <s v="Financial year"/>
    <s v="2018/19"/>
    <s v="Children in households suffering domestic abuse"/>
    <x v="11"/>
    <s v="Number"/>
    <n v="71"/>
    <n v="3487"/>
    <n v="20.361342127903601"/>
    <s v="20.4 per 1000 under 1 yr olds"/>
    <n v="20.361342127903601"/>
  </r>
  <r>
    <s v="E06000052_CIN episodes for children aged &lt;1 at 31st March 2019 with domestic abuse identified as a factor at CIN assessment (excluding looked after children)_Number"/>
    <s v="E06000052"/>
    <x v="26"/>
    <s v="Financial year"/>
    <s v="2018/19"/>
    <s v="Children in households suffering domestic abuse"/>
    <x v="11"/>
    <s v="Number"/>
    <n v="80"/>
    <n v="5246"/>
    <n v="15.2497140678612"/>
    <s v="15.2 per 1000 under 1 yr olds"/>
    <n v="15.2497140678612"/>
  </r>
  <r>
    <s v="E10000006_CIN episodes for children aged &lt;1 at 31st March 2019 with domestic abuse identified as a factor at CIN assessment (excluding looked after children)_Number"/>
    <s v="E10000006"/>
    <x v="29"/>
    <s v="Financial year"/>
    <s v="2018/19"/>
    <s v="Children in households suffering domestic abuse"/>
    <x v="11"/>
    <s v="Number"/>
    <n v="93"/>
    <n v="4366"/>
    <n v="21.3009619789281"/>
    <s v="21.3 per 1000 under 1 yr olds"/>
    <n v="21.3009619789281"/>
  </r>
  <r>
    <s v="E10000013_CIN episodes for children aged &lt;1 at 31st March 2019 with domestic abuse identified as a factor at CIN assessment (excluding looked after children)_Number"/>
    <s v="E10000013"/>
    <x v="44"/>
    <s v="Financial year"/>
    <s v="2018/19"/>
    <s v="Children in households suffering domestic abuse"/>
    <x v="11"/>
    <s v="Number"/>
    <n v="132"/>
    <n v="6595"/>
    <n v="20.015163002274502"/>
    <s v="20 per 1000 under 1 yr olds"/>
    <n v="20.015163002274502"/>
  </r>
  <r>
    <s v="E10000015_CIN episodes for children aged &lt;1 at 31st March 2019 with domestic abuse identified as a factor at CIN assessment (excluding looked after children)_Number"/>
    <s v="E10000015"/>
    <x v="55"/>
    <s v="Financial year"/>
    <s v="2018/19"/>
    <s v="Children in households suffering domestic abuse"/>
    <x v="11"/>
    <s v="Number"/>
    <n v="140"/>
    <n v="14155"/>
    <n v="9.8904980572235992"/>
    <s v="9.9 per 1000 under 1 yr olds"/>
    <n v="9.8904980572235992"/>
  </r>
  <r>
    <s v="E06000046_CIN episodes for children aged &lt;1 at 31st March 2019 with domestic abuse identified as a factor at CIN assessment (excluding looked after children)_Number"/>
    <s v="E06000046"/>
    <x v="58"/>
    <s v="Financial year"/>
    <s v="2018/19"/>
    <s v="Children in households suffering domestic abuse"/>
    <x v="11"/>
    <s v="Number"/>
    <n v="16"/>
    <n v="1144"/>
    <n v="13.986013986013999"/>
    <s v="14 per 1000 under 1 yr olds"/>
    <n v="13.986013986013999"/>
  </r>
  <r>
    <s v="E10000019_CIN episodes for children aged &lt;1 at 31st March 2019 with domestic abuse identified as a factor at CIN assessment (excluding looked after children)_Number"/>
    <s v="E10000019"/>
    <x v="72"/>
    <s v="Financial year"/>
    <s v="2018/19"/>
    <s v="Children in households suffering domestic abuse"/>
    <x v="11"/>
    <s v="Number"/>
    <n v="163"/>
    <n v="7363"/>
    <n v="22.1377156050523"/>
    <s v="22.1 per 1000 under 1 yr olds"/>
    <n v="22.1377156050523"/>
  </r>
  <r>
    <s v="E10000020_CIN episodes for children aged &lt;1 at 31st March 2019 with domestic abuse identified as a factor at CIN assessment (excluding looked after children)_Number"/>
    <s v="E10000020"/>
    <x v="82"/>
    <s v="Financial year"/>
    <s v="2018/19"/>
    <s v="Children in households suffering domestic abuse"/>
    <x v="11"/>
    <s v="Number"/>
    <n v="139"/>
    <n v="8492"/>
    <n v="16.3683466792275"/>
    <s v="16.4 per 1000 under 1 yr olds"/>
    <n v="16.3683466792275"/>
  </r>
  <r>
    <s v="E10000021_CIN episodes for children aged &lt;1 at 31st March 2019 with domestic abuse identified as a factor at CIN assessment (excluding looked after children)_Number"/>
    <s v="E10000021"/>
    <x v="88"/>
    <s v="Financial year"/>
    <s v="2018/19"/>
    <s v="Children in households suffering domestic abuse"/>
    <x v="11"/>
    <s v="Number"/>
    <n v="154"/>
    <n v="8891"/>
    <n v="17.320886289506198"/>
    <s v="17.3 per 1000 under 1 yr olds"/>
    <n v="17.320886289506198"/>
  </r>
  <r>
    <s v="E06000048_CIN episodes for children aged &lt;1 at 31st March 2019 with domestic abuse identified as a factor at CIN assessment (excluding looked after children)_Number"/>
    <s v="E06000048"/>
    <x v="89"/>
    <s v="Financial year"/>
    <s v="2018/19"/>
    <s v="Children in households suffering domestic abuse"/>
    <x v="11"/>
    <s v="Number"/>
    <n v="72"/>
    <n v="2874"/>
    <n v="25.052192066805802"/>
    <s v="25.1 per 1000 under 1 yr olds"/>
    <n v="25.052192066805802"/>
  </r>
  <r>
    <s v="E10000025_CIN episodes for children aged &lt;1 at 31st March 2019 with domestic abuse identified as a factor at CIN assessment (excluding looked after children)_Number"/>
    <s v="E10000025"/>
    <x v="93"/>
    <s v="Financial year"/>
    <s v="2018/19"/>
    <s v="Children in households suffering domestic abuse"/>
    <x v="11"/>
    <s v="Number"/>
    <n v="116"/>
    <n v="7481"/>
    <n v="15.50594840262"/>
    <s v="15.5 per 1000 under 1 yr olds"/>
    <n v="15.50594840262"/>
  </r>
  <r>
    <s v="E10000027_CIN episodes for children aged &lt;1 at 31st March 2019 with domestic abuse identified as a factor at CIN assessment (excluding looked after children)_Number"/>
    <s v="E10000027"/>
    <x v="112"/>
    <s v="Financial year"/>
    <s v="2018/19"/>
    <s v="Children in households suffering domestic abuse"/>
    <x v="11"/>
    <s v="Number"/>
    <n v="89"/>
    <n v="5401"/>
    <n v="16.4784299203851"/>
    <s v="16.5 per 1000 under 1 yr olds"/>
    <n v="16.4784299203851"/>
  </r>
  <r>
    <s v="E10000029_CIN episodes for children aged &lt;1 at 31st March 2019 with domestic abuse identified as a factor at CIN assessment (excluding looked after children)_Number"/>
    <s v="E10000029"/>
    <x v="123"/>
    <s v="Financial year"/>
    <s v="2018/19"/>
    <s v="Children in households suffering domestic abuse"/>
    <x v="11"/>
    <s v="Number"/>
    <n v="121"/>
    <n v="7605"/>
    <n v="15.910585141354399"/>
    <s v="15.9 per 1000 under 1 yr olds"/>
    <n v="15.910585141354399"/>
  </r>
  <r>
    <s v="E10000030_CIN episodes for children aged &lt;1 at 31st March 2019 with domestic abuse identified as a factor at CIN assessment (excluding looked after children)_Number"/>
    <s v="E10000030"/>
    <x v="125"/>
    <s v="Financial year"/>
    <s v="2018/19"/>
    <s v="Children in households suffering domestic abuse"/>
    <x v="11"/>
    <s v="Number"/>
    <n v="175"/>
    <n v="12975"/>
    <n v="13.4874759152216"/>
    <s v="13.5 per 1000 under 1 yr olds"/>
    <n v="13.4874759152216"/>
  </r>
  <r>
    <s v="E10000031_CIN episodes for children aged &lt;1 at 31st March 2019 with domestic abuse identified as a factor at CIN assessment (excluding looked after children)_Number"/>
    <s v="E10000031"/>
    <x v="139"/>
    <s v="Financial year"/>
    <s v="2018/19"/>
    <s v="Children in households suffering domestic abuse"/>
    <x v="11"/>
    <s v="Number"/>
    <n v="91"/>
    <n v="6079"/>
    <n v="14.9695673630531"/>
    <s v="15 per 1000 under 1 yr olds"/>
    <n v="14.9695673630531"/>
  </r>
  <r>
    <s v="E10000032_CIN episodes for children aged &lt;1 at 31st March 2019 with domestic abuse identified as a factor at CIN assessment (excluding looked after children)_Number"/>
    <s v="E10000032"/>
    <x v="141"/>
    <s v="Financial year"/>
    <s v="2018/19"/>
    <s v="Children in households suffering domestic abuse"/>
    <x v="11"/>
    <s v="Number"/>
    <n v="224"/>
    <n v="8578"/>
    <n v="26.1133131266029"/>
    <s v="26.1 per 1000 under 1 yr olds"/>
    <n v="26.1133131266029"/>
  </r>
  <r>
    <s v="NA_CIN episodes for children aged &lt;1 at 31st March 2019 with mental health of parent/someone else in household identified as a factor at CIN assessment (excluding looked after children)_Number"/>
    <s v="NA"/>
    <x v="151"/>
    <s v="Financial year"/>
    <s v="2018/19"/>
    <s v="Children in households suffering from mental health problems"/>
    <x v="12"/>
    <s v="Number"/>
    <n v="9632"/>
    <n v="637834"/>
    <n v="15.101107811750394"/>
    <s v="15.1 per 1000 under 1 yr olds"/>
    <n v="15.101107811750394"/>
  </r>
  <r>
    <s v="E09000001_CIN episodes for children aged &lt;1 at 31st March 2019 with mental health of parent/someone else in household identified as a factor at CIN assessment (excluding looked after children)_Number"/>
    <s v="E09000001"/>
    <x v="25"/>
    <s v="Financial year"/>
    <s v="2018/19"/>
    <s v="Children in households suffering from mental health problems"/>
    <x v="12"/>
    <s v="Number"/>
    <n v="0"/>
    <n v="73"/>
    <n v="0"/>
    <s v="0 per 1000 under 1 yr olds"/>
    <n v="0"/>
  </r>
  <r>
    <s v="E09000007_CIN episodes for children aged &lt;1 at 31st March 2019 with mental health of parent/someone else in household identified as a factor at CIN assessment (excluding looked after children)_Number"/>
    <s v="E09000007"/>
    <x v="21"/>
    <s v="Financial year"/>
    <s v="2018/19"/>
    <s v="Children in households suffering from mental health problems"/>
    <x v="12"/>
    <s v="Number"/>
    <n v="46"/>
    <n v="2541"/>
    <n v="18.103109012199901"/>
    <s v="18.1 per 1000 under 1 yr olds"/>
    <n v="18.103109012199901"/>
  </r>
  <r>
    <s v="E09000011_CIN episodes for children aged &lt;1 at 31st March 2019 with mental health of parent/someone else in household identified as a factor at CIN assessment (excluding looked after children)_Number"/>
    <s v="E09000011"/>
    <x v="45"/>
    <s v="Financial year"/>
    <s v="2018/19"/>
    <s v="Children in households suffering from mental health problems"/>
    <x v="12"/>
    <s v="Number"/>
    <n v="63"/>
    <n v="4393"/>
    <n v="14.340997040746601"/>
    <s v="14.3 per 1000 under 1 yr olds"/>
    <n v="14.340997040746601"/>
  </r>
  <r>
    <s v="E09000012_CIN episodes for children aged &lt;1 at 31st March 2019 with mental health of parent/someone else in household identified as a factor at CIN assessment (excluding looked after children)_Number"/>
    <s v="E09000012"/>
    <x v="46"/>
    <s v="Financial year"/>
    <s v="2018/19"/>
    <s v="Children in households suffering from mental health problems"/>
    <x v="12"/>
    <s v="Number"/>
    <n v="72"/>
    <n v="4211"/>
    <n v="17.098076466397501"/>
    <s v="17.1 per 1000 under 1 yr olds"/>
    <n v="17.098076466397501"/>
  </r>
  <r>
    <s v="E09000013_CIN episodes for children aged &lt;1 at 31st March 2019 with mental health of parent/someone else in household identified as a factor at CIN assessment (excluding looked after children)_Number"/>
    <s v="E09000013"/>
    <x v="48"/>
    <s v="Financial year"/>
    <s v="2018/19"/>
    <s v="Children in households suffering from mental health problems"/>
    <x v="12"/>
    <s v="Number"/>
    <n v="25"/>
    <n v="2319"/>
    <n v="10.7805088400172"/>
    <s v="10.8 per 1000 under 1 yr olds"/>
    <n v="10.7805088400172"/>
  </r>
  <r>
    <s v="E09000019_CIN episodes for children aged &lt;1 at 31st March 2019 with mental health of parent/someone else in household identified as a factor at CIN assessment (excluding looked after children)_Number"/>
    <s v="E09000019"/>
    <x v="59"/>
    <s v="Financial year"/>
    <s v="2018/19"/>
    <s v="Children in households suffering from mental health problems"/>
    <x v="12"/>
    <s v="Number"/>
    <n v="47"/>
    <n v="2727"/>
    <n v="17.235056839017201"/>
    <s v="17.2 per 1000 under 1 yr olds"/>
    <n v="17.235056839017201"/>
  </r>
  <r>
    <s v="E09000020_CIN episodes for children aged &lt;1 at 31st March 2019 with mental health of parent/someone else in household identified as a factor at CIN assessment (excluding looked after children)_Number"/>
    <s v="E09000020"/>
    <x v="60"/>
    <s v="Financial year"/>
    <s v="2018/19"/>
    <s v="Children in households suffering from mental health problems"/>
    <x v="12"/>
    <s v="Number"/>
    <n v="20"/>
    <n v="1568"/>
    <n v="12.755102040816301"/>
    <s v="12.8 per 1000 under 1 yr olds"/>
    <n v="12.755102040816301"/>
  </r>
  <r>
    <s v="E09000022_CIN episodes for children aged &lt;1 at 31st March 2019 with mental health of parent/someone else in household identified as a factor at CIN assessment (excluding looked after children)_Number"/>
    <s v="E09000022"/>
    <x v="66"/>
    <s v="Financial year"/>
    <s v="2018/19"/>
    <s v="Children in households suffering from mental health problems"/>
    <x v="12"/>
    <s v="Number"/>
    <n v="53"/>
    <n v="3935"/>
    <n v="13.468869123252899"/>
    <s v="13.5 per 1000 under 1 yr olds"/>
    <n v="13.468869123252899"/>
  </r>
  <r>
    <s v="E09000023_CIN episodes for children aged &lt;1 at 31st March 2019 with mental health of parent/someone else in household identified as a factor at CIN assessment (excluding looked after children)_Number"/>
    <s v="E09000023"/>
    <x v="71"/>
    <s v="Financial year"/>
    <s v="2018/19"/>
    <s v="Children in households suffering from mental health problems"/>
    <x v="12"/>
    <s v="Number"/>
    <n v="71"/>
    <n v="4505"/>
    <n v="15.760266370699201"/>
    <s v="15.8 per 1000 under 1 yr olds"/>
    <n v="15.760266370699201"/>
  </r>
  <r>
    <s v="E09000028_CIN episodes for children aged &lt;1 at 31st March 2019 with mental health of parent/someone else in household identified as a factor at CIN assessment (excluding looked after children)_Number"/>
    <s v="E09000028"/>
    <x v="117"/>
    <s v="Financial year"/>
    <s v="2018/19"/>
    <s v="Children in households suffering from mental health problems"/>
    <x v="12"/>
    <s v="Number"/>
    <n v="63"/>
    <n v="4154"/>
    <n v="15.1661049590756"/>
    <s v="15.2 per 1000 under 1 yr olds"/>
    <n v="15.1661049590756"/>
  </r>
  <r>
    <s v="E09000030_CIN episodes for children aged &lt;1 at 31st March 2019 with mental health of parent/someone else in household identified as a factor at CIN assessment (excluding looked after children)_Number"/>
    <s v="E09000030"/>
    <x v="132"/>
    <s v="Financial year"/>
    <s v="2018/19"/>
    <s v="Children in households suffering from mental health problems"/>
    <x v="12"/>
    <s v="Number"/>
    <n v="50"/>
    <n v="4529"/>
    <n v="11.039964672112999"/>
    <s v="11 per 1000 under 1 yr olds"/>
    <n v="11.039964672112999"/>
  </r>
  <r>
    <s v="E09000032_CIN episodes for children aged &lt;1 at 31st March 2019 with mental health of parent/someone else in household identified as a factor at CIN assessment (excluding looked after children)_Number"/>
    <s v="E09000032"/>
    <x v="137"/>
    <s v="Financial year"/>
    <s v="2018/19"/>
    <s v="Children in households suffering from mental health problems"/>
    <x v="12"/>
    <s v="Number"/>
    <n v="28"/>
    <n v="4567"/>
    <n v="6.1309393474928804"/>
    <s v="6.1 per 1000 under 1 yr olds"/>
    <n v="6.1309393474928804"/>
  </r>
  <r>
    <s v="E09000033_CIN episodes for children aged &lt;1 at 31st March 2019 with mental health of parent/someone else in household identified as a factor at CIN assessment (excluding looked after children)_Number"/>
    <s v="E09000033"/>
    <x v="142"/>
    <s v="Financial year"/>
    <s v="2018/19"/>
    <s v="Children in households suffering from mental health problems"/>
    <x v="12"/>
    <s v="Number"/>
    <n v="30"/>
    <n v="2589"/>
    <n v="11.587485515643101"/>
    <s v="11.6 per 1000 under 1 yr olds"/>
    <n v="11.587485515643101"/>
  </r>
  <r>
    <s v="E09000002_CIN episodes for children aged &lt;1 at 31st March 2019 with mental health of parent/someone else in household identified as a factor at CIN assessment (excluding looked after children)_Number"/>
    <s v="E09000002"/>
    <x v="0"/>
    <s v="Financial year"/>
    <s v="2018/19"/>
    <s v="Children in households suffering from mental health problems"/>
    <x v="12"/>
    <s v="Number"/>
    <n v="54"/>
    <n v="3819"/>
    <n v="14.13982717989"/>
    <s v="14.1 per 1000 under 1 yr olds"/>
    <n v="14.13982717989"/>
  </r>
  <r>
    <s v="E09000003_CIN episodes for children aged &lt;1 at 31st March 2019 with mental health of parent/someone else in household identified as a factor at CIN assessment (excluding looked after children)_Number"/>
    <s v="E09000003"/>
    <x v="1"/>
    <s v="Financial year"/>
    <s v="2018/19"/>
    <s v="Children in households suffering from mental health problems"/>
    <x v="12"/>
    <s v="Number"/>
    <n v="45"/>
    <n v="5250"/>
    <n v="8.5714285714285694"/>
    <s v="8.6 per 1000 under 1 yr olds"/>
    <n v="8.5714285714285694"/>
  </r>
  <r>
    <s v="E09000004_CIN episodes for children aged &lt;1 at 31st March 2019 with mental health of parent/someone else in household identified as a factor at CIN assessment (excluding looked after children)_Number"/>
    <s v="E09000004"/>
    <x v="5"/>
    <s v="Financial year"/>
    <s v="2018/19"/>
    <s v="Children in households suffering from mental health problems"/>
    <x v="12"/>
    <s v="Number"/>
    <n v="30"/>
    <n v="3133"/>
    <n v="9.5754867539099902"/>
    <s v="9.6 per 1000 under 1 yr olds"/>
    <n v="9.5754867539099902"/>
  </r>
  <r>
    <s v="E09000005_CIN episodes for children aged &lt;1 at 31st March 2019 with mental health of parent/someone else in household identified as a factor at CIN assessment (excluding looked after children)_Number"/>
    <s v="E09000005"/>
    <x v="13"/>
    <s v="Financial year"/>
    <s v="2018/19"/>
    <s v="Children in households suffering from mental health problems"/>
    <x v="12"/>
    <s v="Number"/>
    <n v="34"/>
    <n v="4825"/>
    <n v="7.04663212435233"/>
    <s v="7 per 1000 under 1 yr olds"/>
    <n v="7.04663212435233"/>
  </r>
  <r>
    <s v="E09000006_CIN episodes for children aged &lt;1 at 31st March 2019 with mental health of parent/someone else in household identified as a factor at CIN assessment (excluding looked after children)_Number"/>
    <s v="E09000006"/>
    <x v="16"/>
    <s v="Financial year"/>
    <s v="2018/19"/>
    <s v="Children in households suffering from mental health problems"/>
    <x v="12"/>
    <s v="Number"/>
    <n v="70"/>
    <n v="4232"/>
    <n v="16.540642722117202"/>
    <s v="16.5 per 1000 under 1 yr olds"/>
    <n v="16.540642722117202"/>
  </r>
  <r>
    <s v="E09000008_CIN episodes for children aged &lt;1 at 31st March 2019 with mental health of parent/someone else in household identified as a factor at CIN assessment (excluding looked after children)_Number"/>
    <s v="E09000008"/>
    <x v="28"/>
    <s v="Financial year"/>
    <s v="2018/19"/>
    <s v="Children in households suffering from mental health problems"/>
    <x v="12"/>
    <s v="Number"/>
    <n v="47"/>
    <n v="5591"/>
    <n v="8.4063673761402207"/>
    <s v="8.4 per 1000 under 1 yr olds"/>
    <n v="8.4063673761402207"/>
  </r>
  <r>
    <s v="E09000009_CIN episodes for children aged &lt;1 at 31st March 2019 with mental health of parent/someone else in household identified as a factor at CIN assessment (excluding looked after children)_Number"/>
    <s v="E09000009"/>
    <x v="38"/>
    <s v="Financial year"/>
    <s v="2018/19"/>
    <s v="Children in households suffering from mental health problems"/>
    <x v="12"/>
    <s v="Number"/>
    <n v="49"/>
    <n v="4807"/>
    <n v="10.1934678593718"/>
    <s v="10.2 per 1000 under 1 yr olds"/>
    <n v="10.1934678593718"/>
  </r>
  <r>
    <s v="E09000010_CIN episodes for children aged &lt;1 at 31st March 2019 with mental health of parent/someone else in household identified as a factor at CIN assessment (excluding looked after children)_Number"/>
    <s v="E09000010"/>
    <x v="41"/>
    <s v="Financial year"/>
    <s v="2018/19"/>
    <s v="Children in households suffering from mental health problems"/>
    <x v="12"/>
    <s v="Number"/>
    <n v="65"/>
    <n v="4739"/>
    <n v="13.715973834142201"/>
    <s v="13.7 per 1000 under 1 yr olds"/>
    <n v="13.715973834142201"/>
  </r>
  <r>
    <s v="E09000014_CIN episodes for children aged &lt;1 at 31st March 2019 with mental health of parent/someone else in household identified as a factor at CIN assessment (excluding looked after children)_Number"/>
    <s v="E09000014"/>
    <x v="50"/>
    <s v="Financial year"/>
    <s v="2018/19"/>
    <s v="Children in households suffering from mental health problems"/>
    <x v="12"/>
    <s v="Number"/>
    <n v="35"/>
    <n v="3767"/>
    <n v="9.2912131669763696"/>
    <s v="9.3 per 1000 under 1 yr olds"/>
    <n v="9.2912131669763696"/>
  </r>
  <r>
    <s v="E09000015_CIN episodes for children aged &lt;1 at 31st March 2019 with mental health of parent/someone else in household identified as a factor at CIN assessment (excluding looked after children)_Number"/>
    <s v="E09000015"/>
    <x v="51"/>
    <s v="Financial year"/>
    <s v="2018/19"/>
    <s v="Children in households suffering from mental health problems"/>
    <x v="12"/>
    <s v="Number"/>
    <n v="37"/>
    <n v="3577"/>
    <n v="10.3438635728264"/>
    <s v="10.3 per 1000 under 1 yr olds"/>
    <n v="10.3438635728264"/>
  </r>
  <r>
    <s v="E09000016_CIN episodes for children aged &lt;1 at 31st March 2019 with mental health of parent/someone else in household identified as a factor at CIN assessment (excluding looked after children)_Number"/>
    <s v="E09000016"/>
    <x v="53"/>
    <s v="Financial year"/>
    <s v="2018/19"/>
    <s v="Children in households suffering from mental health problems"/>
    <x v="12"/>
    <s v="Number"/>
    <n v="12"/>
    <n v="3365"/>
    <n v="3.5661218424962899"/>
    <s v="3.6 per 1000 under 1 yr olds"/>
    <n v="3.5661218424962899"/>
  </r>
  <r>
    <s v="E09000017_CIN episodes for children aged &lt;1 at 31st March 2019 with mental health of parent/someone else in household identified as a factor at CIN assessment (excluding looked after children)_Number"/>
    <s v="E09000017"/>
    <x v="56"/>
    <s v="Financial year"/>
    <s v="2018/19"/>
    <s v="Children in households suffering from mental health problems"/>
    <x v="12"/>
    <s v="Number"/>
    <n v="34"/>
    <n v="4372"/>
    <n v="7.7767612076852703"/>
    <s v="7.8 per 1000 under 1 yr olds"/>
    <n v="7.7767612076852703"/>
  </r>
  <r>
    <s v="E09000018_CIN episodes for children aged &lt;1 at 31st March 2019 with mental health of parent/someone else in household identified as a factor at CIN assessment (excluding looked after children)_Number"/>
    <s v="E09000018"/>
    <x v="57"/>
    <s v="Financial year"/>
    <s v="2018/19"/>
    <s v="Children in households suffering from mental health problems"/>
    <x v="12"/>
    <s v="Number"/>
    <n v="41"/>
    <n v="3987"/>
    <n v="10.2834211186356"/>
    <s v="10.3 per 1000 under 1 yr olds"/>
    <n v="10.2834211186356"/>
  </r>
  <r>
    <s v="E09000021_CIN episodes for children aged &lt;1 at 31st March 2019 with mental health of parent/someone else in household identified as a factor at CIN assessment (excluding looked after children)_Number"/>
    <s v="E09000021"/>
    <x v="63"/>
    <s v="Financial year"/>
    <s v="2018/19"/>
    <s v="Children in households suffering from mental health problems"/>
    <x v="12"/>
    <s v="Number"/>
    <n v="25"/>
    <n v="2087"/>
    <n v="11.978917105893601"/>
    <s v="12 per 1000 under 1 yr olds"/>
    <n v="11.978917105893601"/>
  </r>
  <r>
    <s v="E09000024_CIN episodes for children aged &lt;1 at 31st March 2019 with mental health of parent/someone else in household identified as a factor at CIN assessment (excluding looked after children)_Number"/>
    <s v="E09000024"/>
    <x v="77"/>
    <s v="Financial year"/>
    <s v="2018/19"/>
    <s v="Children in households suffering from mental health problems"/>
    <x v="12"/>
    <s v="Number"/>
    <n v="28"/>
    <n v="3035"/>
    <n v="9.2257001647446497"/>
    <s v="9.2 per 1000 under 1 yr olds"/>
    <n v="9.2257001647446497"/>
  </r>
  <r>
    <s v="E09000025_CIN episodes for children aged &lt;1 at 31st March 2019 with mental health of parent/someone else in household identified as a factor at CIN assessment (excluding looked after children)_Number"/>
    <s v="E09000025"/>
    <x v="81"/>
    <s v="Financial year"/>
    <s v="2018/19"/>
    <s v="Children in households suffering from mental health problems"/>
    <x v="12"/>
    <s v="Number"/>
    <n v="40"/>
    <n v="5706"/>
    <n v="7.0101647388713602"/>
    <s v="7 per 1000 under 1 yr olds"/>
    <n v="7.0101647388713602"/>
  </r>
  <r>
    <s v="E09000026_CIN episodes for children aged &lt;1 at 31st March 2019 with mental health of parent/someone else in household identified as a factor at CIN assessment (excluding looked after children)_Number"/>
    <s v="E09000026"/>
    <x v="99"/>
    <s v="Financial year"/>
    <s v="2018/19"/>
    <s v="Children in households suffering from mental health problems"/>
    <x v="12"/>
    <s v="Number"/>
    <n v="35"/>
    <n v="4605"/>
    <n v="7.6004343105320302"/>
    <s v="7.6 per 1000 under 1 yr olds"/>
    <n v="7.6004343105320302"/>
  </r>
  <r>
    <s v="E09000027_CIN episodes for children aged &lt;1 at 31st March 2019 with mental health of parent/someone else in household identified as a factor at CIN assessment (excluding looked after children)_Number"/>
    <s v="E09000027"/>
    <x v="101"/>
    <s v="Financial year"/>
    <s v="2018/19"/>
    <s v="Children in households suffering from mental health problems"/>
    <x v="12"/>
    <s v="Number"/>
    <n v="29"/>
    <n v="2396"/>
    <n v="12.103505843071799"/>
    <s v="12.1 per 1000 under 1 yr olds"/>
    <n v="12.103505843071799"/>
  </r>
  <r>
    <s v="E09000029_CIN episodes for children aged &lt;1 at 31st March 2019 with mental health of parent/someone else in household identified as a factor at CIN assessment (excluding looked after children)_Number"/>
    <s v="E09000029"/>
    <x v="126"/>
    <s v="Financial year"/>
    <s v="2018/19"/>
    <s v="Children in households suffering from mental health problems"/>
    <x v="12"/>
    <s v="Number"/>
    <n v="39"/>
    <n v="2549"/>
    <n v="15.300117693213"/>
    <s v="15.3 per 1000 under 1 yr olds"/>
    <n v="15.300117693213"/>
  </r>
  <r>
    <s v="E09000031_CIN episodes for children aged &lt;1 at 31st March 2019 with mental health of parent/someone else in household identified as a factor at CIN assessment (excluding looked after children)_Number"/>
    <s v="E09000031"/>
    <x v="136"/>
    <s v="Financial year"/>
    <s v="2018/19"/>
    <s v="Children in households suffering from mental health problems"/>
    <x v="12"/>
    <s v="Number"/>
    <n v="22"/>
    <n v="4448"/>
    <n v="4.9460431654676302"/>
    <s v="4.9 per 1000 under 1 yr olds"/>
    <n v="4.9460431654676302"/>
  </r>
  <r>
    <s v="E08000025_CIN episodes for children aged &lt;1 at 31st March 2019 with mental health of parent/someone else in household identified as a factor at CIN assessment (excluding looked after children)_Number"/>
    <s v="E08000025"/>
    <x v="6"/>
    <s v="Financial year"/>
    <s v="2018/19"/>
    <s v="Children in households suffering from mental health problems"/>
    <x v="12"/>
    <s v="Number"/>
    <n v="231"/>
    <n v="16082"/>
    <n v="14.3638850889193"/>
    <s v="14.4 per 1000 under 1 yr olds"/>
    <n v="14.3638850889193"/>
  </r>
  <r>
    <s v="E08000026_CIN episodes for children aged &lt;1 at 31st March 2019 with mental health of parent/someone else in household identified as a factor at CIN assessment (excluding looked after children)_Number"/>
    <s v="E08000026"/>
    <x v="27"/>
    <s v="Financial year"/>
    <s v="2018/19"/>
    <s v="Children in households suffering from mental health problems"/>
    <x v="12"/>
    <s v="Number"/>
    <n v="75"/>
    <n v="4431"/>
    <n v="16.926201760325"/>
    <s v="16.9 per 1000 under 1 yr olds"/>
    <n v="16.926201760325"/>
  </r>
  <r>
    <s v="E08000027_CIN episodes for children aged &lt;1 at 31st March 2019 with mental health of parent/someone else in household identified as a factor at CIN assessment (excluding looked after children)_Number"/>
    <s v="E08000027"/>
    <x v="36"/>
    <s v="Financial year"/>
    <s v="2018/19"/>
    <s v="Children in households suffering from mental health problems"/>
    <x v="12"/>
    <s v="Number"/>
    <n v="15"/>
    <n v="3702"/>
    <n v="4.0518638573743901"/>
    <s v="4.1 per 1000 under 1 yr olds"/>
    <n v="4.0518638573743901"/>
  </r>
  <r>
    <s v="E08000028_CIN episodes for children aged &lt;1 at 31st March 2019 with mental health of parent/someone else in household identified as a factor at CIN assessment (excluding looked after children)_Number"/>
    <s v="E08000028"/>
    <x v="106"/>
    <s v="Financial year"/>
    <s v="2018/19"/>
    <s v="Children in households suffering from mental health problems"/>
    <x v="12"/>
    <s v="Number"/>
    <n v="85"/>
    <n v="4579"/>
    <n v="18.563005022930799"/>
    <s v="18.6 per 1000 under 1 yr olds"/>
    <n v="18.563005022930799"/>
  </r>
  <r>
    <s v="E08000029_CIN episodes for children aged &lt;1 at 31st March 2019 with mental health of parent/someone else in household identified as a factor at CIN assessment (excluding looked after children)_Number"/>
    <s v="E08000029"/>
    <x v="111"/>
    <s v="Financial year"/>
    <s v="2018/19"/>
    <s v="Children in households suffering from mental health problems"/>
    <x v="12"/>
    <s v="Number"/>
    <n v="43"/>
    <n v="2300"/>
    <n v="18.695652173913"/>
    <s v="18.7 per 1000 under 1 yr olds"/>
    <n v="18.695652173913"/>
  </r>
  <r>
    <s v="E08000030_CIN episodes for children aged &lt;1 at 31st March 2019 with mental health of parent/someone else in household identified as a factor at CIN assessment (excluding looked after children)_Number"/>
    <s v="E08000030"/>
    <x v="135"/>
    <s v="Financial year"/>
    <s v="2018/19"/>
    <s v="Children in households suffering from mental health problems"/>
    <x v="12"/>
    <s v="Number"/>
    <n v="85"/>
    <n v="3892"/>
    <n v="21.839671120246699"/>
    <s v="21.8 per 1000 under 1 yr olds"/>
    <n v="21.839671120246699"/>
  </r>
  <r>
    <s v="E08000031_CIN episodes for children aged &lt;1 at 31st March 2019 with mental health of parent/someone else in household identified as a factor at CIN assessment (excluding looked after children)_Number"/>
    <s v="E08000031"/>
    <x v="148"/>
    <s v="Financial year"/>
    <s v="2018/19"/>
    <s v="Children in households suffering from mental health problems"/>
    <x v="12"/>
    <s v="Number"/>
    <n v="26"/>
    <n v="3481"/>
    <n v="7.4691180695202499"/>
    <s v="7.5 per 1000 under 1 yr olds"/>
    <n v="7.4691180695202499"/>
  </r>
  <r>
    <s v="E08000011_CIN episodes for children aged &lt;1 at 31st March 2019 with mental health of parent/someone else in household identified as a factor at CIN assessment (excluding looked after children)_Number"/>
    <s v="E08000011"/>
    <x v="65"/>
    <s v="Financial year"/>
    <s v="2018/19"/>
    <s v="Children in households suffering from mental health problems"/>
    <x v="12"/>
    <s v="Number"/>
    <n v="30"/>
    <n v="1977"/>
    <n v="15.1745068285281"/>
    <s v="15.2 per 1000 under 1 yr olds"/>
    <n v="15.1745068285281"/>
  </r>
  <r>
    <s v="E08000012_CIN episodes for children aged &lt;1 at 31st March 2019 with mental health of parent/someone else in household identified as a factor at CIN assessment (excluding looked after children)_Number"/>
    <s v="E08000012"/>
    <x v="73"/>
    <s v="Financial year"/>
    <s v="2018/19"/>
    <s v="Children in households suffering from mental health problems"/>
    <x v="12"/>
    <s v="Number"/>
    <n v="78"/>
    <n v="5908"/>
    <n v="13.202437373053501"/>
    <s v="13.2 per 1000 under 1 yr olds"/>
    <n v="13.202437373053501"/>
  </r>
  <r>
    <s v="E08000013_CIN episodes for children aged &lt;1 at 31st March 2019 with mental health of parent/someone else in household identified as a factor at CIN assessment (excluding looked after children)_Number"/>
    <s v="E08000013"/>
    <x v="152"/>
    <s v="Financial year"/>
    <s v="2018/19"/>
    <s v="Children in households suffering from mental health problems"/>
    <x v="12"/>
    <s v="Number"/>
    <n v="49"/>
    <n v="1985"/>
    <n v="24.6851385390428"/>
    <s v="24.7 per 1000 under 1 yr olds"/>
    <n v="24.6851385390428"/>
  </r>
  <r>
    <s v="E08000014_CIN episodes for children aged &lt;1 at 31st March 2019 with mental health of parent/someone else in household identified as a factor at CIN assessment (excluding looked after children)_Number"/>
    <s v="E08000014"/>
    <x v="107"/>
    <s v="Financial year"/>
    <s v="2018/19"/>
    <s v="Children in households suffering from mental health problems"/>
    <x v="12"/>
    <s v="Number"/>
    <n v="61"/>
    <n v="2678"/>
    <n v="22.778192681105299"/>
    <s v="22.8 per 1000 under 1 yr olds"/>
    <n v="22.778192681105299"/>
  </r>
  <r>
    <s v="E08000015_CIN episodes for children aged &lt;1 at 31st March 2019 with mental health of parent/someone else in household identified as a factor at CIN assessment (excluding looked after children)_Number"/>
    <s v="E08000015"/>
    <x v="146"/>
    <s v="Financial year"/>
    <s v="2018/19"/>
    <s v="Children in households suffering from mental health problems"/>
    <x v="12"/>
    <s v="Number"/>
    <n v="63"/>
    <n v="3335"/>
    <n v="18.890554722638701"/>
    <s v="18.9 per 1000 under 1 yr olds"/>
    <n v="18.890554722638701"/>
  </r>
  <r>
    <s v="E08000001_CIN episodes for children aged &lt;1 at 31st March 2019 with mental health of parent/someone else in household identified as a factor at CIN assessment (excluding looked after children)_Number"/>
    <s v="E08000001"/>
    <x v="9"/>
    <s v="Financial year"/>
    <s v="2018/19"/>
    <s v="Children in households suffering from mental health problems"/>
    <x v="12"/>
    <s v="Number"/>
    <n v="55"/>
    <n v="3609"/>
    <n v="15.239678581324499"/>
    <s v="15.2 per 1000 under 1 yr olds"/>
    <n v="15.239678581324499"/>
  </r>
  <r>
    <s v="E08000002_CIN episodes for children aged &lt;1 at 31st March 2019 with mental health of parent/someone else in household identified as a factor at CIN assessment (excluding looked after children)_Number"/>
    <s v="E08000002"/>
    <x v="18"/>
    <s v="Financial year"/>
    <s v="2018/19"/>
    <s v="Children in households suffering from mental health problems"/>
    <x v="12"/>
    <s v="Number"/>
    <n v="47"/>
    <n v="2197"/>
    <n v="21.392808375056902"/>
    <s v="21.4 per 1000 under 1 yr olds"/>
    <n v="21.392808375056902"/>
  </r>
  <r>
    <s v="E08000003_CIN episodes for children aged &lt;1 at 31st March 2019 with mental health of parent/someone else in household identified as a factor at CIN assessment (excluding looked after children)_Number"/>
    <s v="E08000003"/>
    <x v="75"/>
    <s v="Financial year"/>
    <s v="2018/19"/>
    <s v="Children in households suffering from mental health problems"/>
    <x v="12"/>
    <s v="Number"/>
    <n v="121"/>
    <n v="7285"/>
    <n v="16.6094715168154"/>
    <s v="16.6 per 1000 under 1 yr olds"/>
    <n v="16.6094715168154"/>
  </r>
  <r>
    <s v="E08000004_CIN episodes for children aged &lt;1 at 31st March 2019 with mental health of parent/someone else in household identified as a factor at CIN assessment (excluding looked after children)_Number"/>
    <s v="E08000004"/>
    <x v="92"/>
    <s v="Financial year"/>
    <s v="2018/19"/>
    <s v="Children in households suffering from mental health problems"/>
    <x v="12"/>
    <s v="Number"/>
    <n v="47"/>
    <n v="3245"/>
    <n v="14.4838212634823"/>
    <s v="14.5 per 1000 under 1 yr olds"/>
    <n v="14.4838212634823"/>
  </r>
  <r>
    <s v="E08000005_CIN episodes for children aged &lt;1 at 31st March 2019 with mental health of parent/someone else in household identified as a factor at CIN assessment (excluding looked after children)_Number"/>
    <s v="E08000005"/>
    <x v="102"/>
    <s v="Financial year"/>
    <s v="2018/19"/>
    <s v="Children in households suffering from mental health problems"/>
    <x v="12"/>
    <s v="Number"/>
    <n v="55"/>
    <n v="2893"/>
    <n v="19.011406844106499"/>
    <s v="19 per 1000 under 1 yr olds"/>
    <n v="19.011406844106499"/>
  </r>
  <r>
    <s v="E08000006_CIN episodes for children aged &lt;1 at 31st March 2019 with mental health of parent/someone else in household identified as a factor at CIN assessment (excluding looked after children)_Number"/>
    <s v="E08000006"/>
    <x v="105"/>
    <s v="Financial year"/>
    <s v="2018/19"/>
    <s v="Children in households suffering from mental health problems"/>
    <x v="12"/>
    <s v="Number"/>
    <n v="86"/>
    <n v="3526"/>
    <n v="24.390243902439"/>
    <s v="24.4 per 1000 under 1 yr olds"/>
    <n v="24.390243902439"/>
  </r>
  <r>
    <s v="E08000007_CIN episodes for children aged &lt;1 at 31st March 2019 with mental health of parent/someone else in household identified as a factor at CIN assessment (excluding looked after children)_Number"/>
    <s v="E08000007"/>
    <x v="120"/>
    <s v="Financial year"/>
    <s v="2018/19"/>
    <s v="Children in households suffering from mental health problems"/>
    <x v="12"/>
    <s v="Number"/>
    <n v="44"/>
    <n v="3338"/>
    <n v="13.1815458358298"/>
    <s v="13.2 per 1000 under 1 yr olds"/>
    <n v="13.1815458358298"/>
  </r>
  <r>
    <s v="E08000008_CIN episodes for children aged &lt;1 at 31st March 2019 with mental health of parent/someone else in household identified as a factor at CIN assessment (excluding looked after children)_Number"/>
    <s v="E08000008"/>
    <x v="128"/>
    <s v="Financial year"/>
    <s v="2018/19"/>
    <s v="Children in households suffering from mental health problems"/>
    <x v="12"/>
    <s v="Number"/>
    <n v="50"/>
    <n v="2787"/>
    <n v="17.940437746680999"/>
    <s v="17.9 per 1000 under 1 yr olds"/>
    <n v="17.940437746680999"/>
  </r>
  <r>
    <s v="E08000009_CIN episodes for children aged &lt;1 at 31st March 2019 with mental health of parent/someone else in household identified as a factor at CIN assessment (excluding looked after children)_Number"/>
    <s v="E08000009"/>
    <x v="133"/>
    <s v="Financial year"/>
    <s v="2018/19"/>
    <s v="Children in households suffering from mental health problems"/>
    <x v="12"/>
    <s v="Number"/>
    <n v="26"/>
    <n v="2669"/>
    <n v="9.7414762083177209"/>
    <s v="9.7 per 1000 under 1 yr olds"/>
    <n v="9.7414762083177209"/>
  </r>
  <r>
    <s v="E08000010_CIN episodes for children aged &lt;1 at 31st March 2019 with mental health of parent/someone else in household identified as a factor at CIN assessment (excluding looked after children)_Number"/>
    <s v="E08000010"/>
    <x v="143"/>
    <s v="Financial year"/>
    <s v="2018/19"/>
    <s v="Children in households suffering from mental health problems"/>
    <x v="12"/>
    <s v="Number"/>
    <n v="68"/>
    <n v="3565"/>
    <n v="19.074333800841501"/>
    <s v="19.1 per 1000 under 1 yr olds"/>
    <n v="19.074333800841501"/>
  </r>
  <r>
    <s v="E08000016_CIN episodes for children aged &lt;1 at 31st March 2019 with mental health of parent/someone else in household identified as a factor at CIN assessment (excluding looked after children)_Number"/>
    <s v="E08000016"/>
    <x v="2"/>
    <s v="Financial year"/>
    <s v="2018/19"/>
    <s v="Children in households suffering from mental health problems"/>
    <x v="12"/>
    <s v="Number"/>
    <n v="35"/>
    <n v="2754"/>
    <n v="12.7087872185911"/>
    <s v="12.7 per 1000 under 1 yr olds"/>
    <n v="12.7087872185911"/>
  </r>
  <r>
    <s v="E08000017_CIN episodes for children aged &lt;1 at 31st March 2019 with mental health of parent/someone else in household identified as a factor at CIN assessment (excluding looked after children)_Number"/>
    <s v="E08000017"/>
    <x v="34"/>
    <s v="Financial year"/>
    <s v="2018/19"/>
    <s v="Children in households suffering from mental health problems"/>
    <x v="12"/>
    <s v="Number"/>
    <n v="74"/>
    <n v="3518"/>
    <n v="21.0346787947698"/>
    <s v="21 per 1000 under 1 yr olds"/>
    <n v="21.0346787947698"/>
  </r>
  <r>
    <s v="E08000018_CIN episodes for children aged &lt;1 at 31st March 2019 with mental health of parent/someone else in household identified as a factor at CIN assessment (excluding looked after children)_Number"/>
    <s v="E08000018"/>
    <x v="103"/>
    <s v="Financial year"/>
    <s v="2018/19"/>
    <s v="Children in households suffering from mental health problems"/>
    <x v="12"/>
    <s v="Number"/>
    <n v="68"/>
    <n v="3027"/>
    <n v="22.4644862900562"/>
    <s v="22.5 per 1000 under 1 yr olds"/>
    <n v="22.4644862900562"/>
  </r>
  <r>
    <s v="E08000019_CIN episodes for children aged &lt;1 at 31st March 2019 with mental health of parent/someone else in household identified as a factor at CIN assessment (excluding looked after children)_Number"/>
    <s v="E08000019"/>
    <x v="108"/>
    <s v="Financial year"/>
    <s v="2018/19"/>
    <s v="Children in households suffering from mental health problems"/>
    <x v="12"/>
    <s v="Number"/>
    <n v="102"/>
    <n v="6351"/>
    <n v="16.060462919225301"/>
    <s v="16.1 per 1000 under 1 yr olds"/>
    <n v="16.060462919225301"/>
  </r>
  <r>
    <s v="E08000032_CIN episodes for children aged &lt;1 at 31st March 2019 with mental health of parent/someone else in household identified as a factor at CIN assessment (excluding looked after children)_Number"/>
    <s v="E08000032"/>
    <x v="12"/>
    <s v="Financial year"/>
    <s v="2018/19"/>
    <s v="Children in households suffering from mental health problems"/>
    <x v="12"/>
    <s v="Number"/>
    <n v="113"/>
    <n v="7373"/>
    <n v="15.3261901532619"/>
    <s v="15.3 per 1000 under 1 yr olds"/>
    <n v="15.3261901532619"/>
  </r>
  <r>
    <s v="E08000033_CIN episodes for children aged &lt;1 at 31st March 2019 with mental health of parent/someone else in household identified as a factor at CIN assessment (excluding looked after children)_Number"/>
    <s v="E08000033"/>
    <x v="19"/>
    <s v="Financial year"/>
    <s v="2018/19"/>
    <s v="Children in households suffering from mental health problems"/>
    <x v="12"/>
    <s v="Number"/>
    <n v="51"/>
    <n v="2340"/>
    <n v="21.794871794871799"/>
    <s v="21.8 per 1000 under 1 yr olds"/>
    <n v="21.794871794871799"/>
  </r>
  <r>
    <s v="E08000034_CIN episodes for children aged &lt;1 at 31st March 2019 with mental health of parent/someone else in household identified as a factor at CIN assessment (excluding looked after children)_Number"/>
    <s v="E08000034"/>
    <x v="64"/>
    <s v="Financial year"/>
    <s v="2018/19"/>
    <s v="Children in households suffering from mental health problems"/>
    <x v="12"/>
    <s v="Number"/>
    <n v="47"/>
    <n v="5161"/>
    <n v="9.1067622553768608"/>
    <s v="9.1 per 1000 under 1 yr olds"/>
    <n v="9.1067622553768608"/>
  </r>
  <r>
    <s v="E08000035_CIN episodes for children aged &lt;1 at 31st March 2019 with mental health of parent/someone else in household identified as a factor at CIN assessment (excluding looked after children)_Number"/>
    <s v="E08000035"/>
    <x v="68"/>
    <s v="Financial year"/>
    <s v="2018/19"/>
    <s v="Children in households suffering from mental health problems"/>
    <x v="12"/>
    <s v="Number"/>
    <n v="61"/>
    <n v="9821"/>
    <n v="6.2111801242236"/>
    <s v="6.2 per 1000 under 1 yr olds"/>
    <n v="6.2111801242236"/>
  </r>
  <r>
    <s v="E08000036_CIN episodes for children aged &lt;1 at 31st March 2019 with mental health of parent/someone else in household identified as a factor at CIN assessment (excluding looked after children)_Number"/>
    <s v="E08000036"/>
    <x v="134"/>
    <s v="Financial year"/>
    <s v="2018/19"/>
    <s v="Children in households suffering from mental health problems"/>
    <x v="12"/>
    <s v="Number"/>
    <n v="42"/>
    <n v="4108"/>
    <n v="10.2239532619279"/>
    <s v="10.2 per 1000 under 1 yr olds"/>
    <n v="10.2239532619279"/>
  </r>
  <r>
    <s v="E08000020_CIN episodes for children aged &lt;1 at 31st March 2019 with mental health of parent/someone else in household identified as a factor at CIN assessment (excluding looked after children)_Number"/>
    <s v="E08000020"/>
    <x v="43"/>
    <s v="Financial year"/>
    <s v="2018/19"/>
    <s v="Children in households suffering from mental health problems"/>
    <x v="12"/>
    <s v="Number"/>
    <n v="40"/>
    <n v="2019"/>
    <n v="19.811788013868298"/>
    <s v="19.8 per 1000 under 1 yr olds"/>
    <n v="19.811788013868298"/>
  </r>
  <r>
    <s v="E08000021_CIN episodes for children aged &lt;1 at 31st March 2019 with mental health of parent/someone else in household identified as a factor at CIN assessment (excluding looked after children)_Number"/>
    <s v="E08000021"/>
    <x v="80"/>
    <s v="Financial year"/>
    <s v="2018/19"/>
    <s v="Children in households suffering from mental health problems"/>
    <x v="12"/>
    <s v="Number"/>
    <n v="73"/>
    <n v="3205"/>
    <n v="22.776911076443099"/>
    <s v="22.8 per 1000 under 1 yr olds"/>
    <n v="22.776911076443099"/>
  </r>
  <r>
    <s v="E08000022_CIN episodes for children aged &lt;1 at 31st March 2019 with mental health of parent/someone else in household identified as a factor at CIN assessment (excluding looked after children)_Number"/>
    <s v="E08000022"/>
    <x v="86"/>
    <s v="Financial year"/>
    <s v="2018/19"/>
    <s v="Children in households suffering from mental health problems"/>
    <x v="12"/>
    <s v="Number"/>
    <n v="40"/>
    <n v="2208"/>
    <n v="18.115942028985501"/>
    <s v="18.1 per 1000 under 1 yr olds"/>
    <n v="18.115942028985501"/>
  </r>
  <r>
    <s v="E08000023_CIN episodes for children aged &lt;1 at 31st March 2019 with mental health of parent/someone else in household identified as a factor at CIN assessment (excluding looked after children)_Number"/>
    <s v="E08000023"/>
    <x v="114"/>
    <s v="Financial year"/>
    <s v="2018/19"/>
    <s v="Children in households suffering from mental health problems"/>
    <x v="12"/>
    <s v="Number"/>
    <n v="42"/>
    <n v="1609"/>
    <n v="26.103169670602899"/>
    <s v="26.1 per 1000 under 1 yr olds"/>
    <n v="26.103169670602899"/>
  </r>
  <r>
    <s v="E08000024_CIN episodes for children aged &lt;1 at 31st March 2019 with mental health of parent/someone else in household identified as a factor at CIN assessment (excluding looked after children)_Number"/>
    <s v="E08000024"/>
    <x v="124"/>
    <s v="Financial year"/>
    <s v="2018/19"/>
    <s v="Children in households suffering from mental health problems"/>
    <x v="12"/>
    <s v="Number"/>
    <n v="63"/>
    <n v="2860"/>
    <n v="22.027972027972002"/>
    <s v="22 per 1000 under 1 yr olds"/>
    <n v="22.027972027972002"/>
  </r>
  <r>
    <s v="E06000053_CIN episodes for children aged &lt;1 at 31st March 2019 with mental health of parent/someone else in household identified as a factor at CIN assessment (excluding looked after children)_Number"/>
    <s v="E06000053"/>
    <x v="153"/>
    <s v="Financial year"/>
    <s v="2018/19"/>
    <s v="Children in households suffering from mental health problems"/>
    <x v="12"/>
    <s v="Number"/>
    <n v="0"/>
    <n v="14"/>
    <n v="0"/>
    <s v="0 per 1000 under 1 yr olds"/>
    <n v="0"/>
  </r>
  <r>
    <s v="E06000022_CIN episodes for children aged &lt;1 at 31st March 2019 with mental health of parent/someone else in household identified as a factor at CIN assessment (excluding looked after children)_Number"/>
    <s v="E06000022"/>
    <x v="3"/>
    <s v="Financial year"/>
    <s v="2018/19"/>
    <s v="Children in households suffering from mental health problems"/>
    <x v="12"/>
    <s v="Number"/>
    <n v="12"/>
    <n v="1742"/>
    <n v="6.8886337543053999"/>
    <s v="6.9 per 1000 under 1 yr olds"/>
    <n v="6.8886337543053999"/>
  </r>
  <r>
    <s v="E06000023_CIN episodes for children aged &lt;1 at 31st March 2019 with mental health of parent/someone else in household identified as a factor at CIN assessment (excluding looked after children)_Number"/>
    <s v="E06000023"/>
    <x v="15"/>
    <s v="Financial year"/>
    <s v="2018/19"/>
    <s v="Children in households suffering from mental health problems"/>
    <x v="12"/>
    <s v="Number"/>
    <n v="100"/>
    <n v="5728"/>
    <n v="17.458100558659201"/>
    <s v="17.5 per 1000 under 1 yr olds"/>
    <n v="17.458100558659201"/>
  </r>
  <r>
    <s v="E06000024_CIN episodes for children aged &lt;1 at 31st March 2019 with mental health of parent/someone else in household identified as a factor at CIN assessment (excluding looked after children)_Number"/>
    <s v="E06000024"/>
    <x v="85"/>
    <s v="Financial year"/>
    <s v="2018/19"/>
    <s v="Children in households suffering from mental health problems"/>
    <x v="12"/>
    <s v="Number"/>
    <n v="32"/>
    <n v="2027"/>
    <n v="15.786877158362101"/>
    <s v="15.8 per 1000 under 1 yr olds"/>
    <n v="15.786877158362101"/>
  </r>
  <r>
    <s v="E06000025_CIN episodes for children aged &lt;1 at 31st March 2019 with mental health of parent/someone else in household identified as a factor at CIN assessment (excluding looked after children)_Number"/>
    <s v="E06000025"/>
    <x v="113"/>
    <s v="Financial year"/>
    <s v="2018/19"/>
    <s v="Children in households suffering from mental health problems"/>
    <x v="12"/>
    <s v="Number"/>
    <n v="33"/>
    <n v="3181"/>
    <n v="10.3740961961647"/>
    <s v="10.4 per 1000 under 1 yr olds"/>
    <n v="10.3740961961647"/>
  </r>
  <r>
    <s v="E06000001_CIN episodes for children aged &lt;1 at 31st March 2019 with mental health of parent/someone else in household identified as a factor at CIN assessment (excluding looked after children)_Number"/>
    <s v="E06000001"/>
    <x v="52"/>
    <s v="Financial year"/>
    <s v="2018/19"/>
    <s v="Children in households suffering from mental health problems"/>
    <x v="12"/>
    <s v="Number"/>
    <n v="40"/>
    <n v="999"/>
    <n v="40.040040040039997"/>
    <s v="40 per 1000 under 1 yr olds"/>
    <n v="40.040040040039997"/>
  </r>
  <r>
    <s v="E06000002_CIN episodes for children aged &lt;1 at 31st March 2019 with mental health of parent/someone else in household identified as a factor at CIN assessment (excluding looked after children)_Number"/>
    <s v="E06000002"/>
    <x v="78"/>
    <s v="Financial year"/>
    <s v="2018/19"/>
    <s v="Children in households suffering from mental health problems"/>
    <x v="12"/>
    <s v="Number"/>
    <n v="40"/>
    <n v="1871"/>
    <n v="21.378941742383802"/>
    <s v="21.4 per 1000 under 1 yr olds"/>
    <n v="21.378941742383802"/>
  </r>
  <r>
    <s v="E06000003_CIN episodes for children aged &lt;1 at 31st March 2019 with mental health of parent/someone else in household identified as a factor at CIN assessment (excluding looked after children)_Number"/>
    <s v="E06000003"/>
    <x v="100"/>
    <s v="Financial year"/>
    <s v="2018/19"/>
    <s v="Children in households suffering from mental health problems"/>
    <x v="12"/>
    <s v="Number"/>
    <n v="34"/>
    <n v="1381"/>
    <n v="24.619840695148401"/>
    <s v="24.6 per 1000 under 1 yr olds"/>
    <n v="24.619840695148401"/>
  </r>
  <r>
    <s v="E06000004_CIN episodes for children aged &lt;1 at 31st March 2019 with mental health of parent/someone else in household identified as a factor at CIN assessment (excluding looked after children)_Number"/>
    <s v="E06000004"/>
    <x v="121"/>
    <s v="Financial year"/>
    <s v="2018/19"/>
    <s v="Children in households suffering from mental health problems"/>
    <x v="12"/>
    <s v="Number"/>
    <n v="59"/>
    <n v="2126"/>
    <n v="27.7516462841016"/>
    <s v="27.8 per 1000 under 1 yr olds"/>
    <n v="27.7516462841016"/>
  </r>
  <r>
    <s v="E06000010_CIN episodes for children aged &lt;1 at 31st March 2019 with mental health of parent/someone else in household identified as a factor at CIN assessment (excluding looked after children)_Number"/>
    <s v="E06000010"/>
    <x v="62"/>
    <s v="Financial year"/>
    <s v="2018/19"/>
    <s v="Children in households suffering from mental health problems"/>
    <x v="12"/>
    <s v="Number"/>
    <n v="59"/>
    <n v="3308"/>
    <n v="17.835550181378501"/>
    <s v="17.8 per 1000 under 1 yr olds"/>
    <n v="17.835550181378501"/>
  </r>
  <r>
    <s v="E06000011_CIN episodes for children aged &lt;1 at 31st March 2019 with mental health of parent/someone else in household identified as a factor at CIN assessment (excluding looked after children)_Number"/>
    <s v="E06000011"/>
    <x v="39"/>
    <s v="Financial year"/>
    <s v="2018/19"/>
    <s v="Children in households suffering from mental health problems"/>
    <x v="12"/>
    <s v="Number"/>
    <n v="22"/>
    <n v="2830"/>
    <n v="7.7738515901060099"/>
    <s v="7.8 per 1000 under 1 yr olds"/>
    <n v="7.7738515901060099"/>
  </r>
  <r>
    <s v="E06000012_CIN episodes for children aged &lt;1 at 31st March 2019 with mental health of parent/someone else in household identified as a factor at CIN assessment (excluding looked after children)_Number"/>
    <s v="E06000012"/>
    <x v="83"/>
    <s v="Financial year"/>
    <s v="2018/19"/>
    <s v="Children in households suffering from mental health problems"/>
    <x v="12"/>
    <s v="Number"/>
    <n v="21"/>
    <n v="1796"/>
    <n v="11.692650334075701"/>
    <s v="11.7 per 1000 under 1 yr olds"/>
    <n v="11.692650334075701"/>
  </r>
  <r>
    <s v="E06000013_CIN episodes for children aged &lt;1 at 31st March 2019 with mental health of parent/someone else in household identified as a factor at CIN assessment (excluding looked after children)_Number"/>
    <s v="E06000013"/>
    <x v="84"/>
    <s v="Financial year"/>
    <s v="2018/19"/>
    <s v="Children in households suffering from mental health problems"/>
    <x v="12"/>
    <s v="Number"/>
    <n v="40"/>
    <n v="1729"/>
    <n v="23.134759976865201"/>
    <s v="23.1 per 1000 under 1 yr olds"/>
    <n v="23.134759976865201"/>
  </r>
  <r>
    <s v="E10000023_CIN episodes for children aged &lt;1 at 31st March 2019 with mental health of parent/someone else in household identified as a factor at CIN assessment (excluding looked after children)_Number"/>
    <s v="E10000023"/>
    <x v="87"/>
    <s v="Financial year"/>
    <s v="2018/19"/>
    <s v="Children in households suffering from mental health problems"/>
    <x v="12"/>
    <s v="Number"/>
    <n v="66"/>
    <n v="5433"/>
    <n v="12.147984538928799"/>
    <s v="12.1 per 1000 under 1 yr olds"/>
    <n v="12.147984538928799"/>
  </r>
  <r>
    <s v="E06000014_CIN episodes for children aged &lt;1 at 31st March 2019 with mental health of parent/someone else in household identified as a factor at CIN assessment (excluding looked after children)_Number"/>
    <s v="E06000014"/>
    <x v="150"/>
    <s v="Financial year"/>
    <s v="2018/19"/>
    <s v="Children in households suffering from mental health problems"/>
    <x v="12"/>
    <s v="Number"/>
    <n v="22"/>
    <n v="1848"/>
    <n v="11.9047619047619"/>
    <s v="11.9 per 1000 under 1 yr olds"/>
    <n v="11.9047619047619"/>
  </r>
  <r>
    <s v="E06000032_CIN episodes for children aged &lt;1 at 31st March 2019 with mental health of parent/someone else in household identified as a factor at CIN assessment (excluding looked after children)_Number"/>
    <s v="E06000032"/>
    <x v="74"/>
    <s v="Financial year"/>
    <s v="2018/19"/>
    <s v="Children in households suffering from mental health problems"/>
    <x v="12"/>
    <s v="Number"/>
    <n v="30"/>
    <n v="3283"/>
    <n v="9.1379835516296097"/>
    <s v="9.1 per 1000 under 1 yr olds"/>
    <n v="9.1379835516296097"/>
  </r>
  <r>
    <s v="E06000055_CIN episodes for children aged &lt;1 at 31st March 2019 with mental health of parent/someone else in household identified as a factor at CIN assessment (excluding looked after children)_Number"/>
    <s v="E06000055"/>
    <x v="4"/>
    <s v="Financial year"/>
    <s v="2018/19"/>
    <s v="Children in households suffering from mental health problems"/>
    <x v="12"/>
    <s v="Number"/>
    <n v="28"/>
    <n v="2310"/>
    <n v="12.1212121212121"/>
    <s v="12.1 per 1000 under 1 yr olds"/>
    <n v="12.1212121212121"/>
  </r>
  <r>
    <s v="E06000056_CIN episodes for children aged &lt;1 at 31st March 2019 with mental health of parent/someone else in household identified as a factor at CIN assessment (excluding looked after children)_Number"/>
    <s v="E06000056"/>
    <x v="22"/>
    <s v="Financial year"/>
    <s v="2018/19"/>
    <s v="Children in households suffering from mental health problems"/>
    <x v="12"/>
    <s v="Number"/>
    <n v="31"/>
    <n v="3291"/>
    <n v="9.4196292920085103"/>
    <s v="9.4 per 1000 under 1 yr olds"/>
    <n v="9.4196292920085103"/>
  </r>
  <r>
    <s v="E10000002_CIN episodes for children aged &lt;1 at 31st March 2019 with mental health of parent/someone else in household identified as a factor at CIN assessment (excluding looked after children)_Number"/>
    <s v="E10000002"/>
    <x v="17"/>
    <s v="Financial year"/>
    <s v="2018/19"/>
    <s v="Children in households suffering from mental health problems"/>
    <x v="12"/>
    <s v="Number"/>
    <n v="69"/>
    <n v="6048"/>
    <n v="11.408730158730201"/>
    <s v="11.4 per 1000 under 1 yr olds"/>
    <n v="11.408730158730201"/>
  </r>
  <r>
    <s v="E06000042_CIN episodes for children aged &lt;1 at 31st March 2019 with mental health of parent/someone else in household identified as a factor at CIN assessment (excluding looked after children)_Number"/>
    <s v="E06000042"/>
    <x v="79"/>
    <s v="Financial year"/>
    <s v="2018/19"/>
    <s v="Children in households suffering from mental health problems"/>
    <x v="12"/>
    <s v="Number"/>
    <n v="66"/>
    <n v="3567"/>
    <n v="18.502943650126198"/>
    <s v="18.5 per 1000 under 1 yr olds"/>
    <n v="18.502943650126198"/>
  </r>
  <r>
    <s v="E10000007_CIN episodes for children aged &lt;1 at 31st March 2019 with mental health of parent/someone else in household identified as a factor at CIN assessment (excluding looked after children)_Number"/>
    <s v="E10000007"/>
    <x v="32"/>
    <s v="Financial year"/>
    <s v="2018/19"/>
    <s v="Children in households suffering from mental health problems"/>
    <x v="12"/>
    <s v="Number"/>
    <n v="181"/>
    <n v="7585"/>
    <n v="23.862887277521398"/>
    <s v="23.9 per 1000 under 1 yr olds"/>
    <n v="23.862887277521398"/>
  </r>
  <r>
    <s v="E06000015_CIN episodes for children aged &lt;1 at 31st March 2019 with mental health of parent/someone else in household identified as a factor at CIN assessment (excluding looked after children)_Number"/>
    <s v="E06000015"/>
    <x v="31"/>
    <s v="Financial year"/>
    <s v="2018/19"/>
    <s v="Children in households suffering from mental health problems"/>
    <x v="12"/>
    <s v="Number"/>
    <n v="75"/>
    <n v="3169"/>
    <n v="23.6667718523193"/>
    <s v="23.7 per 1000 under 1 yr olds"/>
    <n v="23.6667718523193"/>
  </r>
  <r>
    <s v="E10000009_CIN episodes for children aged &lt;1 at 31st March 2019 with mental health of parent/someone else in household identified as a factor at CIN assessment (excluding looked after children)_Number"/>
    <s v="E10000009"/>
    <x v="35"/>
    <s v="Financial year"/>
    <s v="2018/19"/>
    <s v="Children in households suffering from mental health problems"/>
    <x v="12"/>
    <s v="Number"/>
    <n v="77"/>
    <n v="3260"/>
    <n v="23.619631901840499"/>
    <s v="23.6 per 1000 under 1 yr olds"/>
    <n v="23.619631901840499"/>
  </r>
  <r>
    <s v="E06000029_CIN episodes for children aged &lt;1 at 31st March 2019 with mental health of parent/someone else in household identified as a factor at CIN assessment (excluding looked after children)_Number"/>
    <s v="E06000029"/>
    <x v="96"/>
    <s v="Financial year"/>
    <s v="2018/19"/>
    <s v="Children in households suffering from mental health problems"/>
    <x v="12"/>
    <s v="Number"/>
    <n v="6"/>
    <n v="1529"/>
    <n v="3.9241334205362999"/>
    <s v="3.9 per 1000 under 1 yr olds"/>
    <n v="3.9241334205362999"/>
  </r>
  <r>
    <s v="E06000028_CIN episodes for children aged &lt;1 at 31st March 2019 with mental health of parent/someone else in household identified as a factor at CIN assessment (excluding looked after children)_Number"/>
    <s v="E06000028"/>
    <x v="10"/>
    <s v="Financial year"/>
    <s v="2018/19"/>
    <s v="Children in households suffering from mental health problems"/>
    <x v="12"/>
    <s v="Number"/>
    <n v="33"/>
    <n v="1996"/>
    <n v="16.533066132264501"/>
    <s v="16.5 per 1000 under 1 yr olds"/>
    <n v="16.533066132264501"/>
  </r>
  <r>
    <s v="E06000047_CIN episodes for children aged &lt;1 at 31st March 2019 with mental health of parent/someone else in household identified as a factor at CIN assessment (excluding looked after children)_Number"/>
    <s v="E06000047"/>
    <x v="37"/>
    <s v="Financial year"/>
    <s v="2018/19"/>
    <s v="Children in households suffering from mental health problems"/>
    <x v="12"/>
    <s v="Number"/>
    <n v="109"/>
    <n v="4989"/>
    <n v="21.848065744638198"/>
    <s v="21.8 per 1000 under 1 yr olds"/>
    <n v="21.848065744638198"/>
  </r>
  <r>
    <s v="E06000005_CIN episodes for children aged &lt;1 at 31st March 2019 with mental health of parent/someone else in household identified as a factor at CIN assessment (excluding looked after children)_Number"/>
    <s v="E06000005"/>
    <x v="30"/>
    <s v="Financial year"/>
    <s v="2018/19"/>
    <s v="Children in households suffering from mental health problems"/>
    <x v="12"/>
    <s v="Number"/>
    <n v="23"/>
    <n v="1134"/>
    <n v="20.2821869488536"/>
    <s v="20.3 per 1000 under 1 yr olds"/>
    <n v="20.2821869488536"/>
  </r>
  <r>
    <s v="E10000011_CIN episodes for children aged &lt;1 at 31st March 2019 with mental health of parent/someone else in household identified as a factor at CIN assessment (excluding looked after children)_Number"/>
    <s v="E10000011"/>
    <x v="40"/>
    <s v="Financial year"/>
    <s v="2018/19"/>
    <s v="Children in households suffering from mental health problems"/>
    <x v="12"/>
    <s v="Number"/>
    <n v="108"/>
    <n v="5005"/>
    <n v="21.578421578421601"/>
    <s v="21.6 per 1000 under 1 yr olds"/>
    <n v="21.578421578421601"/>
  </r>
  <r>
    <s v="E06000043_CIN episodes for children aged &lt;1 at 31st March 2019 with mental health of parent/someone else in household identified as a factor at CIN assessment (excluding looked after children)_Number"/>
    <s v="E06000043"/>
    <x v="14"/>
    <s v="Financial year"/>
    <s v="2018/19"/>
    <s v="Children in households suffering from mental health problems"/>
    <x v="12"/>
    <s v="Number"/>
    <n v="64"/>
    <n v="2611"/>
    <n v="24.511681348142499"/>
    <s v="24.5 per 1000 under 1 yr olds"/>
    <n v="24.511681348142499"/>
  </r>
  <r>
    <s v="E10000014_CIN episodes for children aged &lt;1 at 31st March 2019 with mental health of parent/someone else in household identified as a factor at CIN assessment (excluding looked after children)_Number"/>
    <s v="E10000014"/>
    <x v="49"/>
    <s v="Financial year"/>
    <s v="2018/19"/>
    <s v="Children in households suffering from mental health problems"/>
    <x v="12"/>
    <s v="Number"/>
    <n v="63"/>
    <n v="13542"/>
    <n v="4.6521931767833404"/>
    <s v="4.7 per 1000 under 1 yr olds"/>
    <n v="4.6521931767833404"/>
  </r>
  <r>
    <s v="E06000044_CIN episodes for children aged &lt;1 at 31st March 2019 with mental health of parent/someone else in household identified as a factor at CIN assessment (excluding looked after children)_Number"/>
    <s v="E06000044"/>
    <x v="97"/>
    <s v="Financial year"/>
    <s v="2018/19"/>
    <s v="Children in households suffering from mental health problems"/>
    <x v="12"/>
    <s v="Number"/>
    <n v="17"/>
    <n v="2406"/>
    <n v="7.0656691604322504"/>
    <s v="7.1 per 1000 under 1 yr olds"/>
    <n v="7.0656691604322504"/>
  </r>
  <r>
    <s v="E06000045_CIN episodes for children aged &lt;1 at 31st March 2019 with mental health of parent/someone else in household identified as a factor at CIN assessment (excluding looked after children)_Number"/>
    <s v="E06000045"/>
    <x v="115"/>
    <s v="Financial year"/>
    <s v="2018/19"/>
    <s v="Children in households suffering from mental health problems"/>
    <x v="12"/>
    <s v="Number"/>
    <n v="64"/>
    <n v="3058"/>
    <n v="20.928711576193599"/>
    <s v="20.9 per 1000 under 1 yr olds"/>
    <n v="20.928711576193599"/>
  </r>
  <r>
    <s v="E10000018_CIN episodes for children aged &lt;1 at 31st March 2019 with mental health of parent/someone else in household identified as a factor at CIN assessment (excluding looked after children)_Number"/>
    <s v="E10000018"/>
    <x v="70"/>
    <s v="Financial year"/>
    <s v="2018/19"/>
    <s v="Children in households suffering from mental health problems"/>
    <x v="12"/>
    <s v="Number"/>
    <n v="83"/>
    <n v="6983"/>
    <n v="11.8860088787054"/>
    <s v="11.9 per 1000 under 1 yr olds"/>
    <n v="11.8860088787054"/>
  </r>
  <r>
    <s v="E06000016_CIN episodes for children aged &lt;1 at 31st March 2019 with mental health of parent/someone else in household identified as a factor at CIN assessment (excluding looked after children)_Number"/>
    <s v="E06000016"/>
    <x v="69"/>
    <s v="Financial year"/>
    <s v="2018/19"/>
    <s v="Children in households suffering from mental health problems"/>
    <x v="12"/>
    <s v="Number"/>
    <n v="69"/>
    <n v="4815"/>
    <n v="14.3302180685358"/>
    <s v="14.3 per 1000 under 1 yr olds"/>
    <n v="14.3302180685358"/>
  </r>
  <r>
    <s v="E06000017_CIN episodes for children aged &lt;1 at 31st March 2019 with mental health of parent/someone else in household identified as a factor at CIN assessment (excluding looked after children)_Number"/>
    <s v="E06000017"/>
    <x v="104"/>
    <s v="Financial year"/>
    <s v="2018/19"/>
    <s v="Children in households suffering from mental health problems"/>
    <x v="12"/>
    <s v="Number"/>
    <s v="*"/>
    <n v="349"/>
    <s v="*"/>
    <s v="N/A"/>
    <s v="N/A"/>
  </r>
  <r>
    <s v="E10000028_CIN episodes for children aged &lt;1 at 31st March 2019 with mental health of parent/someone else in household identified as a factor at CIN assessment (excluding looked after children)_Number"/>
    <s v="E10000028"/>
    <x v="119"/>
    <s v="Financial year"/>
    <s v="2018/19"/>
    <s v="Children in households suffering from mental health problems"/>
    <x v="12"/>
    <s v="Number"/>
    <n v="144"/>
    <n v="8423"/>
    <n v="17.0960465392378"/>
    <s v="17.1 per 1000 under 1 yr olds"/>
    <n v="17.0960465392378"/>
  </r>
  <r>
    <s v="E06000021_CIN episodes for children aged &lt;1 at 31st March 2019 with mental health of parent/someone else in household identified as a factor at CIN assessment (excluding looked after children)_Number"/>
    <s v="E06000021"/>
    <x v="122"/>
    <s v="Financial year"/>
    <s v="2018/19"/>
    <s v="Children in households suffering from mental health problems"/>
    <x v="12"/>
    <s v="Number"/>
    <n v="84"/>
    <n v="3239"/>
    <n v="25.933930225378202"/>
    <s v="25.9 per 1000 under 1 yr olds"/>
    <n v="25.933930225378202"/>
  </r>
  <r>
    <s v="E06000054_CIN episodes for children aged &lt;1 at 31st March 2019 with mental health of parent/someone else in household identified as a factor at CIN assessment (excluding looked after children)_Number"/>
    <s v="E06000054"/>
    <x v="144"/>
    <s v="Financial year"/>
    <s v="2018/19"/>
    <s v="Children in households suffering from mental health problems"/>
    <x v="12"/>
    <s v="Number"/>
    <n v="108"/>
    <n v="5003"/>
    <n v="21.5870477713372"/>
    <s v="21.6 per 1000 under 1 yr olds"/>
    <n v="21.5870477713372"/>
  </r>
  <r>
    <s v="E06000030_CIN episodes for children aged &lt;1 at 31st March 2019 with mental health of parent/someone else in household identified as a factor at CIN assessment (excluding looked after children)_Number"/>
    <s v="E06000030"/>
    <x v="127"/>
    <s v="Financial year"/>
    <s v="2018/19"/>
    <s v="Children in households suffering from mental health problems"/>
    <x v="12"/>
    <s v="Number"/>
    <n v="43"/>
    <n v="2785"/>
    <n v="15.4398563734291"/>
    <s v="15.4 per 1000 under 1 yr olds"/>
    <n v="15.4398563734291"/>
  </r>
  <r>
    <s v="E06000036_CIN episodes for children aged &lt;1 at 31st March 2019 with mental health of parent/someone else in household identified as a factor at CIN assessment (excluding looked after children)_Number"/>
    <s v="E06000036"/>
    <x v="11"/>
    <s v="Financial year"/>
    <s v="2018/19"/>
    <s v="Children in households suffering from mental health problems"/>
    <x v="12"/>
    <s v="Number"/>
    <n v="13"/>
    <n v="1442"/>
    <n v="9.0152565880721198"/>
    <s v="9 per 1000 under 1 yr olds"/>
    <n v="9.0152565880721198"/>
  </r>
  <r>
    <s v="E06000040_CIN episodes for children aged &lt;1 at 31st March 2019 with mental health of parent/someone else in household identified as a factor at CIN assessment (excluding looked after children)_Number"/>
    <s v="E06000040"/>
    <x v="145"/>
    <s v="Financial year"/>
    <s v="2018/19"/>
    <s v="Children in households suffering from mental health problems"/>
    <x v="12"/>
    <s v="Number"/>
    <n v="9"/>
    <n v="1648"/>
    <n v="5.4611650485436902"/>
    <s v="5.5 per 1000 under 1 yr olds"/>
    <n v="5.4611650485436902"/>
  </r>
  <r>
    <s v="E06000037_CIN episodes for children aged &lt;1 at 31st March 2019 with mental health of parent/someone else in household identified as a factor at CIN assessment (excluding looked after children)_Number"/>
    <s v="E06000037"/>
    <x v="140"/>
    <s v="Financial year"/>
    <s v="2018/19"/>
    <s v="Children in households suffering from mental health problems"/>
    <x v="12"/>
    <s v="Number"/>
    <n v="30"/>
    <n v="1693"/>
    <n v="17.7200236266982"/>
    <s v="17.7 per 1000 under 1 yr olds"/>
    <n v="17.7200236266982"/>
  </r>
  <r>
    <s v="E06000038_CIN episodes for children aged &lt;1 at 31st March 2019 with mental health of parent/someone else in household identified as a factor at CIN assessment (excluding looked after children)_Number"/>
    <s v="E06000038"/>
    <x v="98"/>
    <s v="Financial year"/>
    <s v="2018/19"/>
    <s v="Children in households suffering from mental health problems"/>
    <x v="12"/>
    <s v="Number"/>
    <n v="44"/>
    <n v="2249"/>
    <n v="19.564250778123601"/>
    <s v="19.6 per 1000 under 1 yr olds"/>
    <n v="19.564250778123601"/>
  </r>
  <r>
    <s v="E06000039_CIN episodes for children aged &lt;1 at 31st March 2019 with mental health of parent/someone else in household identified as a factor at CIN assessment (excluding looked after children)_Number"/>
    <s v="E06000039"/>
    <x v="110"/>
    <s v="Financial year"/>
    <s v="2018/19"/>
    <s v="Children in households suffering from mental health problems"/>
    <x v="12"/>
    <s v="Number"/>
    <n v="31"/>
    <n v="2451"/>
    <n v="12.6478988168095"/>
    <s v="12.6 per 1000 under 1 yr olds"/>
    <n v="12.6478988168095"/>
  </r>
  <r>
    <s v="E06000041_CIN episodes for children aged &lt;1 at 31st March 2019 with mental health of parent/someone else in household identified as a factor at CIN assessment (excluding looked after children)_Number"/>
    <s v="E06000041"/>
    <x v="147"/>
    <s v="Financial year"/>
    <s v="2018/19"/>
    <s v="Children in households suffering from mental health problems"/>
    <x v="12"/>
    <s v="Number"/>
    <n v="18"/>
    <n v="1714"/>
    <n v="10.5017502917153"/>
    <s v="10.5 per 1000 under 1 yr olds"/>
    <n v="10.5017502917153"/>
  </r>
  <r>
    <s v="E10000003_CIN episodes for children aged &lt;1 at 31st March 2019 with mental health of parent/someone else in household identified as a factor at CIN assessment (excluding looked after children)_Number"/>
    <s v="E10000003"/>
    <x v="20"/>
    <s v="Financial year"/>
    <s v="2018/19"/>
    <s v="Children in households suffering from mental health problems"/>
    <x v="12"/>
    <s v="Number"/>
    <n v="105"/>
    <n v="6952"/>
    <n v="15.1035673187572"/>
    <s v="15.1 per 1000 under 1 yr olds"/>
    <n v="15.1035673187572"/>
  </r>
  <r>
    <s v="E06000031_CIN episodes for children aged &lt;1 at 31st March 2019 with mental health of parent/someone else in household identified as a factor at CIN assessment (excluding looked after children)_Number"/>
    <s v="E06000031"/>
    <x v="94"/>
    <s v="Financial year"/>
    <s v="2018/19"/>
    <s v="Children in households suffering from mental health problems"/>
    <x v="12"/>
    <s v="Number"/>
    <n v="64"/>
    <n v="3030"/>
    <n v="21.122112211221101"/>
    <s v="21.1 per 1000 under 1 yr olds"/>
    <n v="21.122112211221101"/>
  </r>
  <r>
    <s v="E06000006_CIN episodes for children aged &lt;1 at 31st March 2019 with mental health of parent/someone else in household identified as a factor at CIN assessment (excluding looked after children)_Number"/>
    <s v="E06000006"/>
    <x v="47"/>
    <s v="Financial year"/>
    <s v="2018/19"/>
    <s v="Children in households suffering from mental health problems"/>
    <x v="12"/>
    <s v="Number"/>
    <n v="35"/>
    <n v="1451"/>
    <n v="24.121295658166801"/>
    <s v="24.1 per 1000 under 1 yr olds"/>
    <n v="24.121295658166801"/>
  </r>
  <r>
    <s v="E06000007_CIN episodes for children aged &lt;1 at 31st March 2019 with mental health of parent/someone else in household identified as a factor at CIN assessment (excluding looked after children)_Number"/>
    <s v="E06000007"/>
    <x v="138"/>
    <s v="Financial year"/>
    <s v="2018/19"/>
    <s v="Children in households suffering from mental health problems"/>
    <x v="12"/>
    <s v="Number"/>
    <n v="32"/>
    <n v="2229"/>
    <n v="14.3562135486765"/>
    <s v="14.4 per 1000 under 1 yr olds"/>
    <n v="14.3562135486765"/>
  </r>
  <r>
    <s v="E10000008_CIN episodes for children aged &lt;1 at 31st March 2019 with mental health of parent/someone else in household identified as a factor at CIN assessment (excluding looked after children)_Number"/>
    <s v="E10000008"/>
    <x v="33"/>
    <s v="Financial year"/>
    <s v="2018/19"/>
    <s v="Children in households suffering from mental health problems"/>
    <x v="12"/>
    <s v="Number"/>
    <n v="107"/>
    <n v="6781"/>
    <n v="15.779383571744599"/>
    <s v="15.8 per 1000 under 1 yr olds"/>
    <n v="15.779383571744599"/>
  </r>
  <r>
    <s v="E06000026_CIN episodes for children aged &lt;1 at 31st March 2019 with mental health of parent/someone else in household identified as a factor at CIN assessment (excluding looked after children)_Number"/>
    <s v="E06000026"/>
    <x v="95"/>
    <s v="Financial year"/>
    <s v="2018/19"/>
    <s v="Children in households suffering from mental health problems"/>
    <x v="12"/>
    <s v="Number"/>
    <n v="101"/>
    <n v="2827"/>
    <n v="35.726918995401498"/>
    <s v="35.7 per 1000 under 1 yr olds"/>
    <n v="35.726918995401498"/>
  </r>
  <r>
    <s v="E06000027_CIN episodes for children aged &lt;1 at 31st March 2019 with mental health of parent/someone else in household identified as a factor at CIN assessment (excluding looked after children)_Number"/>
    <s v="E06000027"/>
    <x v="131"/>
    <s v="Financial year"/>
    <s v="2018/19"/>
    <s v="Children in households suffering from mental health problems"/>
    <x v="12"/>
    <s v="Number"/>
    <n v="47"/>
    <n v="1247"/>
    <n v="37.690457097032898"/>
    <s v="37.7 per 1000 under 1 yr olds"/>
    <n v="37.690457097032898"/>
  </r>
  <r>
    <s v="E10000012_CIN episodes for children aged &lt;1 at 31st March 2019 with mental health of parent/someone else in household identified as a factor at CIN assessment (excluding looked after children)_Number"/>
    <s v="E10000012"/>
    <x v="42"/>
    <s v="Financial year"/>
    <s v="2018/19"/>
    <s v="Children in households suffering from mental health problems"/>
    <x v="12"/>
    <s v="Number"/>
    <n v="179"/>
    <n v="16488"/>
    <n v="10.856380397865101"/>
    <s v="10.9 per 1000 under 1 yr olds"/>
    <n v="10.856380397865101"/>
  </r>
  <r>
    <s v="E06000033_CIN episodes for children aged &lt;1 at 31st March 2019 with mental health of parent/someone else in household identified as a factor at CIN assessment (excluding looked after children)_Number"/>
    <s v="E06000033"/>
    <x v="116"/>
    <s v="Financial year"/>
    <s v="2018/19"/>
    <s v="Children in households suffering from mental health problems"/>
    <x v="12"/>
    <s v="Number"/>
    <n v="37"/>
    <n v="2203"/>
    <n v="16.795279164775302"/>
    <s v="16.8 per 1000 under 1 yr olds"/>
    <n v="16.795279164775302"/>
  </r>
  <r>
    <s v="E06000034_CIN episodes for children aged &lt;1 at 31st March 2019 with mental health of parent/someone else in household identified as a factor at CIN assessment (excluding looked after children)_Number"/>
    <s v="E06000034"/>
    <x v="130"/>
    <s v="Financial year"/>
    <s v="2018/19"/>
    <s v="Children in households suffering from mental health problems"/>
    <x v="12"/>
    <s v="Number"/>
    <n v="38"/>
    <n v="2544"/>
    <n v="14.937106918238999"/>
    <s v="14.9 per 1000 under 1 yr olds"/>
    <n v="14.937106918238999"/>
  </r>
  <r>
    <s v="E06000019_CIN episodes for children aged &lt;1 at 31st March 2019 with mental health of parent/someone else in household identified as a factor at CIN assessment (excluding looked after children)_Number"/>
    <s v="E06000019"/>
    <x v="54"/>
    <s v="Financial year"/>
    <s v="2018/19"/>
    <s v="Children in households suffering from mental health problems"/>
    <x v="12"/>
    <s v="Number"/>
    <n v="28"/>
    <n v="1777"/>
    <n v="15.756893640967901"/>
    <s v="15.8 per 1000 under 1 yr olds"/>
    <n v="15.756893640967901"/>
  </r>
  <r>
    <s v="E10000034_CIN episodes for children aged &lt;1 at 31st March 2019 with mental health of parent/someone else in household identified as a factor at CIN assessment (excluding looked after children)_Number"/>
    <s v="E10000034"/>
    <x v="149"/>
    <s v="Financial year"/>
    <s v="2018/19"/>
    <s v="Children in households suffering from mental health problems"/>
    <x v="12"/>
    <s v="Number"/>
    <n v="69"/>
    <n v="5832"/>
    <n v="11.8312757201646"/>
    <s v="11.8 per 1000 under 1 yr olds"/>
    <n v="11.8312757201646"/>
  </r>
  <r>
    <s v="E10000016_CIN episodes for children aged &lt;1 at 31st March 2019 with mental health of parent/someone else in household identified as a factor at CIN assessment (excluding looked after children)_Number"/>
    <s v="E10000016"/>
    <x v="61"/>
    <s v="Financial year"/>
    <s v="2018/19"/>
    <s v="Children in households suffering from mental health problems"/>
    <x v="12"/>
    <s v="Number"/>
    <n v="371"/>
    <n v="17431"/>
    <n v="21.2839194538466"/>
    <s v="21.3 per 1000 under 1 yr olds"/>
    <n v="21.2839194538466"/>
  </r>
  <r>
    <s v="E06000035_CIN episodes for children aged &lt;1 at 31st March 2019 with mental health of parent/someone else in household identified as a factor at CIN assessment (excluding looked after children)_Number"/>
    <s v="E06000035"/>
    <x v="76"/>
    <s v="Financial year"/>
    <s v="2018/19"/>
    <s v="Children in households suffering from mental health problems"/>
    <x v="12"/>
    <s v="Number"/>
    <n v="66"/>
    <n v="3476"/>
    <n v="18.9873417721519"/>
    <s v="19 per 1000 under 1 yr olds"/>
    <n v="18.9873417721519"/>
  </r>
  <r>
    <s v="E10000017_CIN episodes for children aged &lt;1 at 31st March 2019 with mental health of parent/someone else in household identified as a factor at CIN assessment (excluding looked after children)_Number"/>
    <s v="E10000017"/>
    <x v="67"/>
    <s v="Financial year"/>
    <s v="2018/19"/>
    <s v="Children in households suffering from mental health problems"/>
    <x v="12"/>
    <s v="Number"/>
    <n v="265"/>
    <n v="12376"/>
    <n v="21.412411118293502"/>
    <s v="21.4 per 1000 under 1 yr olds"/>
    <n v="21.412411118293502"/>
  </r>
  <r>
    <s v="E06000008_CIN episodes for children aged &lt;1 at 31st March 2019 with mental health of parent/someone else in household identified as a factor at CIN assessment (excluding looked after children)_Number"/>
    <s v="E06000008"/>
    <x v="7"/>
    <s v="Financial year"/>
    <s v="2018/19"/>
    <s v="Children in households suffering from mental health problems"/>
    <x v="12"/>
    <s v="Number"/>
    <n v="38"/>
    <n v="1998"/>
    <n v="19.019019019019002"/>
    <s v="19 per 1000 under 1 yr olds"/>
    <n v="19.019019019019002"/>
  </r>
  <r>
    <s v="E06000009_CIN episodes for children aged &lt;1 at 31st March 2019 with mental health of parent/someone else in household identified as a factor at CIN assessment (excluding looked after children)_Number"/>
    <s v="E06000009"/>
    <x v="8"/>
    <s v="Financial year"/>
    <s v="2018/19"/>
    <s v="Children in households suffering from mental health problems"/>
    <x v="12"/>
    <s v="Number"/>
    <n v="71"/>
    <n v="1627"/>
    <n v="43.6385986478181"/>
    <s v="43.6 per 1000 under 1 yr olds"/>
    <n v="43.6385986478181"/>
  </r>
  <r>
    <s v="E10000024_CIN episodes for children aged &lt;1 at 31st March 2019 with mental health of parent/someone else in household identified as a factor at CIN assessment (excluding looked after children)_Number"/>
    <s v="E10000024"/>
    <x v="91"/>
    <s v="Financial year"/>
    <s v="2018/19"/>
    <s v="Children in households suffering from mental health problems"/>
    <x v="12"/>
    <s v="Number"/>
    <n v="154"/>
    <n v="8216"/>
    <n v="18.743914313534599"/>
    <s v="18.7 per 1000 under 1 yr olds"/>
    <n v="18.743914313534599"/>
  </r>
  <r>
    <s v="E06000018_CIN episodes for children aged &lt;1 at 31st March 2019 with mental health of parent/someone else in household identified as a factor at CIN assessment (excluding looked after children)_Number"/>
    <s v="E06000018"/>
    <x v="90"/>
    <s v="Financial year"/>
    <s v="2018/19"/>
    <s v="Children in households suffering from mental health problems"/>
    <x v="12"/>
    <s v="Number"/>
    <n v="81"/>
    <n v="4006"/>
    <n v="20.219670494258601"/>
    <s v="20.2 per 1000 under 1 yr olds"/>
    <n v="20.219670494258601"/>
  </r>
  <r>
    <s v="E06000051_CIN episodes for children aged &lt;1 at 31st March 2019 with mental health of parent/someone else in household identified as a factor at CIN assessment (excluding looked after children)_Number"/>
    <s v="E06000051"/>
    <x v="109"/>
    <s v="Financial year"/>
    <s v="2018/19"/>
    <s v="Children in households suffering from mental health problems"/>
    <x v="12"/>
    <s v="Number"/>
    <n v="41"/>
    <n v="2806"/>
    <n v="14.6115466856736"/>
    <s v="14.6 per 1000 under 1 yr olds"/>
    <n v="14.6115466856736"/>
  </r>
  <r>
    <s v="E06000020_CIN episodes for children aged &lt;1 at 31st March 2019 with mental health of parent/someone else in household identified as a factor at CIN assessment (excluding looked after children)_Number"/>
    <s v="E06000020"/>
    <x v="129"/>
    <s v="Financial year"/>
    <s v="2018/19"/>
    <s v="Children in households suffering from mental health problems"/>
    <x v="12"/>
    <s v="Number"/>
    <n v="55"/>
    <n v="2075"/>
    <n v="26.506024096385499"/>
    <s v="26.5 per 1000 under 1 yr olds"/>
    <n v="26.506024096385499"/>
  </r>
  <r>
    <s v="E06000049_CIN episodes for children aged &lt;1 at 31st March 2019 with mental health of parent/someone else in household identified as a factor at CIN assessment (excluding looked after children)_Number"/>
    <s v="E06000049"/>
    <x v="23"/>
    <s v="Financial year"/>
    <s v="2018/19"/>
    <s v="Children in households suffering from mental health problems"/>
    <x v="12"/>
    <s v="Number"/>
    <n v="41"/>
    <n v="3921"/>
    <n v="10.4565161948483"/>
    <s v="10.5 per 1000 under 1 yr olds"/>
    <n v="10.4565161948483"/>
  </r>
  <r>
    <s v="E06000050_CIN episodes for children aged &lt;1 at 31st March 2019 with mental health of parent/someone else in household identified as a factor at CIN assessment (excluding looked after children)_Number"/>
    <s v="E06000050"/>
    <x v="154"/>
    <s v="Financial year"/>
    <s v="2018/19"/>
    <s v="Children in households suffering from mental health problems"/>
    <x v="12"/>
    <s v="Number"/>
    <n v="71"/>
    <n v="3487"/>
    <n v="20.361342127903601"/>
    <s v="20.4 per 1000 under 1 yr olds"/>
    <n v="20.361342127903601"/>
  </r>
  <r>
    <s v="E06000052_CIN episodes for children aged &lt;1 at 31st March 2019 with mental health of parent/someone else in household identified as a factor at CIN assessment (excluding looked after children)_Number"/>
    <s v="E06000052"/>
    <x v="26"/>
    <s v="Financial year"/>
    <s v="2018/19"/>
    <s v="Children in households suffering from mental health problems"/>
    <x v="12"/>
    <s v="Number"/>
    <n v="89"/>
    <n v="5246"/>
    <n v="16.965306900495602"/>
    <s v="17 per 1000 under 1 yr olds"/>
    <n v="16.965306900495602"/>
  </r>
  <r>
    <s v="E10000006_CIN episodes for children aged &lt;1 at 31st March 2019 with mental health of parent/someone else in household identified as a factor at CIN assessment (excluding looked after children)_Number"/>
    <s v="E10000006"/>
    <x v="29"/>
    <s v="Financial year"/>
    <s v="2018/19"/>
    <s v="Children in households suffering from mental health problems"/>
    <x v="12"/>
    <s v="Number"/>
    <n v="100"/>
    <n v="4366"/>
    <n v="22.9042601923958"/>
    <s v="22.9 per 1000 under 1 yr olds"/>
    <n v="22.9042601923958"/>
  </r>
  <r>
    <s v="E10000013_CIN episodes for children aged &lt;1 at 31st March 2019 with mental health of parent/someone else in household identified as a factor at CIN assessment (excluding looked after children)_Number"/>
    <s v="E10000013"/>
    <x v="44"/>
    <s v="Financial year"/>
    <s v="2018/19"/>
    <s v="Children in households suffering from mental health problems"/>
    <x v="12"/>
    <s v="Number"/>
    <n v="144"/>
    <n v="6595"/>
    <n v="21.8347232752085"/>
    <s v="21.8 per 1000 under 1 yr olds"/>
    <n v="21.8347232752085"/>
  </r>
  <r>
    <s v="E10000015_CIN episodes for children aged &lt;1 at 31st March 2019 with mental health of parent/someone else in household identified as a factor at CIN assessment (excluding looked after children)_Number"/>
    <s v="E10000015"/>
    <x v="55"/>
    <s v="Financial year"/>
    <s v="2018/19"/>
    <s v="Children in households suffering from mental health problems"/>
    <x v="12"/>
    <s v="Number"/>
    <n v="160"/>
    <n v="14155"/>
    <n v="11.3034263511127"/>
    <s v="11.3 per 1000 under 1 yr olds"/>
    <n v="11.3034263511127"/>
  </r>
  <r>
    <s v="E06000046_CIN episodes for children aged &lt;1 at 31st March 2019 with mental health of parent/someone else in household identified as a factor at CIN assessment (excluding looked after children)_Number"/>
    <s v="E06000046"/>
    <x v="58"/>
    <s v="Financial year"/>
    <s v="2018/19"/>
    <s v="Children in households suffering from mental health problems"/>
    <x v="12"/>
    <s v="Number"/>
    <n v="23"/>
    <n v="1144"/>
    <n v="20.1048951048951"/>
    <s v="20.1 per 1000 under 1 yr olds"/>
    <n v="20.1048951048951"/>
  </r>
  <r>
    <s v="E10000019_CIN episodes for children aged &lt;1 at 31st March 2019 with mental health of parent/someone else in household identified as a factor at CIN assessment (excluding looked after children)_Number"/>
    <s v="E10000019"/>
    <x v="72"/>
    <s v="Financial year"/>
    <s v="2018/19"/>
    <s v="Children in households suffering from mental health problems"/>
    <x v="12"/>
    <s v="Number"/>
    <n v="127"/>
    <n v="7363"/>
    <n v="17.2484041830776"/>
    <s v="17.2 per 1000 under 1 yr olds"/>
    <n v="17.2484041830776"/>
  </r>
  <r>
    <s v="E10000020_CIN episodes for children aged &lt;1 at 31st March 2019 with mental health of parent/someone else in household identified as a factor at CIN assessment (excluding looked after children)_Number"/>
    <s v="E10000020"/>
    <x v="82"/>
    <s v="Financial year"/>
    <s v="2018/19"/>
    <s v="Children in households suffering from mental health problems"/>
    <x v="12"/>
    <s v="Number"/>
    <n v="144"/>
    <n v="8492"/>
    <n v="16.957136128120599"/>
    <s v="17 per 1000 under 1 yr olds"/>
    <n v="16.957136128120599"/>
  </r>
  <r>
    <s v="E10000021_CIN episodes for children aged &lt;1 at 31st March 2019 with mental health of parent/someone else in household identified as a factor at CIN assessment (excluding looked after children)_Number"/>
    <s v="E10000021"/>
    <x v="88"/>
    <s v="Financial year"/>
    <s v="2018/19"/>
    <s v="Children in households suffering from mental health problems"/>
    <x v="12"/>
    <s v="Number"/>
    <n v="175"/>
    <n v="8891"/>
    <n v="19.6828253289844"/>
    <s v="19.7 per 1000 under 1 yr olds"/>
    <n v="19.6828253289844"/>
  </r>
  <r>
    <s v="E06000048_CIN episodes for children aged &lt;1 at 31st March 2019 with mental health of parent/someone else in household identified as a factor at CIN assessment (excluding looked after children)_Number"/>
    <s v="E06000048"/>
    <x v="89"/>
    <s v="Financial year"/>
    <s v="2018/19"/>
    <s v="Children in households suffering from mental health problems"/>
    <x v="12"/>
    <s v="Number"/>
    <n v="110"/>
    <n v="2874"/>
    <n v="38.274182324286699"/>
    <s v="38.3 per 1000 under 1 yr olds"/>
    <n v="38.274182324286699"/>
  </r>
  <r>
    <s v="E10000025_CIN episodes for children aged &lt;1 at 31st March 2019 with mental health of parent/someone else in household identified as a factor at CIN assessment (excluding looked after children)_Number"/>
    <s v="E10000025"/>
    <x v="93"/>
    <s v="Financial year"/>
    <s v="2018/19"/>
    <s v="Children in households suffering from mental health problems"/>
    <x v="12"/>
    <s v="Number"/>
    <n v="97"/>
    <n v="7481"/>
    <n v="12.966180991846"/>
    <s v="13 per 1000 under 1 yr olds"/>
    <n v="12.966180991846"/>
  </r>
  <r>
    <s v="E10000027_CIN episodes for children aged &lt;1 at 31st March 2019 with mental health of parent/someone else in household identified as a factor at CIN assessment (excluding looked after children)_Number"/>
    <s v="E10000027"/>
    <x v="112"/>
    <s v="Financial year"/>
    <s v="2018/19"/>
    <s v="Children in households suffering from mental health problems"/>
    <x v="12"/>
    <s v="Number"/>
    <n v="104"/>
    <n v="5401"/>
    <n v="19.255693390112899"/>
    <s v="19.3 per 1000 under 1 yr olds"/>
    <n v="19.255693390112899"/>
  </r>
  <r>
    <s v="E10000029_CIN episodes for children aged &lt;1 at 31st March 2019 with mental health of parent/someone else in household identified as a factor at CIN assessment (excluding looked after children)_Number"/>
    <s v="E10000029"/>
    <x v="123"/>
    <s v="Financial year"/>
    <s v="2018/19"/>
    <s v="Children in households suffering from mental health problems"/>
    <x v="12"/>
    <s v="Number"/>
    <n v="115"/>
    <n v="7605"/>
    <n v="15.1216305062459"/>
    <s v="15.1 per 1000 under 1 yr olds"/>
    <n v="15.1216305062459"/>
  </r>
  <r>
    <s v="E10000030_CIN episodes for children aged &lt;1 at 31st March 2019 with mental health of parent/someone else in household identified as a factor at CIN assessment (excluding looked after children)_Number"/>
    <s v="E10000030"/>
    <x v="125"/>
    <s v="Financial year"/>
    <s v="2018/19"/>
    <s v="Children in households suffering from mental health problems"/>
    <x v="12"/>
    <s v="Number"/>
    <n v="151"/>
    <n v="12975"/>
    <n v="11.6377649325626"/>
    <s v="11.6 per 1000 under 1 yr olds"/>
    <n v="11.6377649325626"/>
  </r>
  <r>
    <s v="E10000031_CIN episodes for children aged &lt;1 at 31st March 2019 with mental health of parent/someone else in household identified as a factor at CIN assessment (excluding looked after children)_Number"/>
    <s v="E10000031"/>
    <x v="139"/>
    <s v="Financial year"/>
    <s v="2018/19"/>
    <s v="Children in households suffering from mental health problems"/>
    <x v="12"/>
    <s v="Number"/>
    <n v="63"/>
    <n v="6079"/>
    <n v="10.363546635959899"/>
    <s v="10.4 per 1000 under 1 yr olds"/>
    <n v="10.363546635959899"/>
  </r>
  <r>
    <s v="E10000032_CIN episodes for children aged &lt;1 at 31st March 2019 with mental health of parent/someone else in household identified as a factor at CIN assessment (excluding looked after children)_Number"/>
    <s v="E10000032"/>
    <x v="141"/>
    <s v="Financial year"/>
    <s v="2018/19"/>
    <s v="Children in households suffering from mental health problems"/>
    <x v="12"/>
    <s v="Number"/>
    <n v="0"/>
    <n v="8578"/>
    <n v="0"/>
    <s v="0 per 1000 under 1 yr olds"/>
    <n v="0"/>
  </r>
  <r>
    <s v="NA_CIN episodes for children aged &lt;1 at 31st March 2019 with substance misuse by a parent/someone else in household identified as a factor at CIN assessment (excluding looked after children)_Number"/>
    <s v="NA"/>
    <x v="151"/>
    <s v="Financial year"/>
    <s v="2018/19"/>
    <s v="Children in households suffering from drug/alcohol problems"/>
    <x v="13"/>
    <s v="Number"/>
    <n v="7637"/>
    <n v="637834"/>
    <n v="11.973334754810812"/>
    <s v="11.97 per 1000 under 1 yr olds"/>
    <n v="11.973334754810812"/>
  </r>
  <r>
    <s v="E09000001_CIN episodes for children aged &lt;1 at 31st March 2019 with substance misuse by a parent/someone else in household identified as a factor at CIN assessment (excluding looked after children)_Number"/>
    <s v="E09000001"/>
    <x v="25"/>
    <s v="Financial year"/>
    <s v="2018/19"/>
    <s v="Children in households suffering from drug/alcohol problems"/>
    <x v="13"/>
    <s v="Number"/>
    <n v="0"/>
    <n v="73"/>
    <n v="0"/>
    <s v="0 per 1000 under 1 yr olds"/>
    <n v="0"/>
  </r>
  <r>
    <s v="E09000007_CIN episodes for children aged &lt;1 at 31st March 2019 with substance misuse by a parent/someone else in household identified as a factor at CIN assessment (excluding looked after children)_Number"/>
    <s v="E09000007"/>
    <x v="21"/>
    <s v="Financial year"/>
    <s v="2018/19"/>
    <s v="Children in households suffering from drug/alcohol problems"/>
    <x v="13"/>
    <s v="Number"/>
    <n v="35"/>
    <n v="2541"/>
    <n v="13.774104683195601"/>
    <s v="13.8 per 1000 under 1 yr olds"/>
    <n v="13.774104683195601"/>
  </r>
  <r>
    <s v="E09000011_CIN episodes for children aged &lt;1 at 31st March 2019 with substance misuse by a parent/someone else in household identified as a factor at CIN assessment (excluding looked after children)_Number"/>
    <s v="E09000011"/>
    <x v="45"/>
    <s v="Financial year"/>
    <s v="2018/19"/>
    <s v="Children in households suffering from drug/alcohol problems"/>
    <x v="13"/>
    <s v="Number"/>
    <n v="41"/>
    <n v="4393"/>
    <n v="9.3330298201684503"/>
    <s v="9.3 per 1000 under 1 yr olds"/>
    <n v="9.3330298201684503"/>
  </r>
  <r>
    <s v="E09000012_CIN episodes for children aged &lt;1 at 31st March 2019 with substance misuse by a parent/someone else in household identified as a factor at CIN assessment (excluding looked after children)_Number"/>
    <s v="E09000012"/>
    <x v="46"/>
    <s v="Financial year"/>
    <s v="2018/19"/>
    <s v="Children in households suffering from drug/alcohol problems"/>
    <x v="13"/>
    <s v="Number"/>
    <n v="32"/>
    <n v="4211"/>
    <n v="7.59914509617668"/>
    <s v="7.6 per 1000 under 1 yr olds"/>
    <n v="7.59914509617668"/>
  </r>
  <r>
    <s v="E09000013_CIN episodes for children aged &lt;1 at 31st March 2019 with substance misuse by a parent/someone else in household identified as a factor at CIN assessment (excluding looked after children)_Number"/>
    <s v="E09000013"/>
    <x v="48"/>
    <s v="Financial year"/>
    <s v="2018/19"/>
    <s v="Children in households suffering from drug/alcohol problems"/>
    <x v="13"/>
    <s v="Number"/>
    <n v="18"/>
    <n v="2319"/>
    <n v="7.7619663648124204"/>
    <s v="7.8 per 1000 under 1 yr olds"/>
    <n v="7.7619663648124204"/>
  </r>
  <r>
    <s v="E09000019_CIN episodes for children aged &lt;1 at 31st March 2019 with substance misuse by a parent/someone else in household identified as a factor at CIN assessment (excluding looked after children)_Number"/>
    <s v="E09000019"/>
    <x v="59"/>
    <s v="Financial year"/>
    <s v="2018/19"/>
    <s v="Children in households suffering from drug/alcohol problems"/>
    <x v="13"/>
    <s v="Number"/>
    <n v="35"/>
    <n v="2727"/>
    <n v="12.834616795012799"/>
    <s v="12.8 per 1000 under 1 yr olds"/>
    <n v="12.834616795012799"/>
  </r>
  <r>
    <s v="E09000020_CIN episodes for children aged &lt;1 at 31st March 2019 with substance misuse by a parent/someone else in household identified as a factor at CIN assessment (excluding looked after children)_Number"/>
    <s v="E09000020"/>
    <x v="60"/>
    <s v="Financial year"/>
    <s v="2018/19"/>
    <s v="Children in households suffering from drug/alcohol problems"/>
    <x v="13"/>
    <s v="Number"/>
    <n v="9"/>
    <n v="1568"/>
    <n v="5.7397959183673501"/>
    <s v="5.7 per 1000 under 1 yr olds"/>
    <n v="5.7397959183673501"/>
  </r>
  <r>
    <s v="E09000022_CIN episodes for children aged &lt;1 at 31st March 2019 with substance misuse by a parent/someone else in household identified as a factor at CIN assessment (excluding looked after children)_Number"/>
    <s v="E09000022"/>
    <x v="66"/>
    <s v="Financial year"/>
    <s v="2018/19"/>
    <s v="Children in households suffering from drug/alcohol problems"/>
    <x v="13"/>
    <s v="Number"/>
    <n v="33"/>
    <n v="3935"/>
    <n v="8.3862770012706491"/>
    <s v="8.4 per 1000 under 1 yr olds"/>
    <n v="8.3862770012706491"/>
  </r>
  <r>
    <s v="E09000023_CIN episodes for children aged &lt;1 at 31st March 2019 with substance misuse by a parent/someone else in household identified as a factor at CIN assessment (excluding looked after children)_Number"/>
    <s v="E09000023"/>
    <x v="71"/>
    <s v="Financial year"/>
    <s v="2018/19"/>
    <s v="Children in households suffering from drug/alcohol problems"/>
    <x v="13"/>
    <s v="Number"/>
    <n v="53"/>
    <n v="4505"/>
    <n v="11.764705882352899"/>
    <s v="11.8 per 1000 under 1 yr olds"/>
    <n v="11.764705882352899"/>
  </r>
  <r>
    <s v="E09000028_CIN episodes for children aged &lt;1 at 31st March 2019 with substance misuse by a parent/someone else in household identified as a factor at CIN assessment (excluding looked after children)_Number"/>
    <s v="E09000028"/>
    <x v="117"/>
    <s v="Financial year"/>
    <s v="2018/19"/>
    <s v="Children in households suffering from drug/alcohol problems"/>
    <x v="13"/>
    <s v="Number"/>
    <n v="39"/>
    <n v="4154"/>
    <n v="9.3885411651420299"/>
    <s v="9.4 per 1000 under 1 yr olds"/>
    <n v="9.3885411651420299"/>
  </r>
  <r>
    <s v="E09000030_CIN episodes for children aged &lt;1 at 31st March 2019 with substance misuse by a parent/someone else in household identified as a factor at CIN assessment (excluding looked after children)_Number"/>
    <s v="E09000030"/>
    <x v="132"/>
    <s v="Financial year"/>
    <s v="2018/19"/>
    <s v="Children in households suffering from drug/alcohol problems"/>
    <x v="13"/>
    <s v="Number"/>
    <n v="33"/>
    <n v="4529"/>
    <n v="7.28637668359461"/>
    <s v="7.3 per 1000 under 1 yr olds"/>
    <n v="7.28637668359461"/>
  </r>
  <r>
    <s v="E09000032_CIN episodes for children aged &lt;1 at 31st March 2019 with substance misuse by a parent/someone else in household identified as a factor at CIN assessment (excluding looked after children)_Number"/>
    <s v="E09000032"/>
    <x v="137"/>
    <s v="Financial year"/>
    <s v="2018/19"/>
    <s v="Children in households suffering from drug/alcohol problems"/>
    <x v="13"/>
    <s v="Number"/>
    <n v="20"/>
    <n v="4567"/>
    <n v="4.3792423910663496"/>
    <s v="4.4 per 1000 under 1 yr olds"/>
    <n v="4.3792423910663496"/>
  </r>
  <r>
    <s v="E09000033_CIN episodes for children aged &lt;1 at 31st March 2019 with substance misuse by a parent/someone else in household identified as a factor at CIN assessment (excluding looked after children)_Number"/>
    <s v="E09000033"/>
    <x v="142"/>
    <s v="Financial year"/>
    <s v="2018/19"/>
    <s v="Children in households suffering from drug/alcohol problems"/>
    <x v="13"/>
    <s v="Number"/>
    <n v="17"/>
    <n v="2589"/>
    <n v="6.5662417921977596"/>
    <s v="6.6 per 1000 under 1 yr olds"/>
    <n v="6.5662417921977596"/>
  </r>
  <r>
    <s v="E09000002_CIN episodes for children aged &lt;1 at 31st March 2019 with substance misuse by a parent/someone else in household identified as a factor at CIN assessment (excluding looked after children)_Number"/>
    <s v="E09000002"/>
    <x v="0"/>
    <s v="Financial year"/>
    <s v="2018/19"/>
    <s v="Children in households suffering from drug/alcohol problems"/>
    <x v="13"/>
    <s v="Number"/>
    <n v="35"/>
    <n v="3819"/>
    <n v="9.1647028017805692"/>
    <s v="9.2 per 1000 under 1 yr olds"/>
    <n v="9.1647028017805692"/>
  </r>
  <r>
    <s v="E09000003_CIN episodes for children aged &lt;1 at 31st March 2019 with substance misuse by a parent/someone else in household identified as a factor at CIN assessment (excluding looked after children)_Number"/>
    <s v="E09000003"/>
    <x v="1"/>
    <s v="Financial year"/>
    <s v="2018/19"/>
    <s v="Children in households suffering from drug/alcohol problems"/>
    <x v="13"/>
    <s v="Number"/>
    <n v="28"/>
    <n v="5250"/>
    <n v="5.3333333333333304"/>
    <s v="5.3 per 1000 under 1 yr olds"/>
    <n v="5.3333333333333304"/>
  </r>
  <r>
    <s v="E09000004_CIN episodes for children aged &lt;1 at 31st March 2019 with substance misuse by a parent/someone else in household identified as a factor at CIN assessment (excluding looked after children)_Number"/>
    <s v="E09000004"/>
    <x v="5"/>
    <s v="Financial year"/>
    <s v="2018/19"/>
    <s v="Children in households suffering from drug/alcohol problems"/>
    <x v="13"/>
    <s v="Number"/>
    <n v="21"/>
    <n v="3133"/>
    <n v="6.7028407277369899"/>
    <s v="6.7 per 1000 under 1 yr olds"/>
    <n v="6.7028407277369899"/>
  </r>
  <r>
    <s v="E09000005_CIN episodes for children aged &lt;1 at 31st March 2019 with substance misuse by a parent/someone else in household identified as a factor at CIN assessment (excluding looked after children)_Number"/>
    <s v="E09000005"/>
    <x v="13"/>
    <s v="Financial year"/>
    <s v="2018/19"/>
    <s v="Children in households suffering from drug/alcohol problems"/>
    <x v="13"/>
    <s v="Number"/>
    <n v="27"/>
    <n v="4825"/>
    <n v="5.5958549222797904"/>
    <s v="5.6 per 1000 under 1 yr olds"/>
    <n v="5.5958549222797904"/>
  </r>
  <r>
    <s v="E09000006_CIN episodes for children aged &lt;1 at 31st March 2019 with substance misuse by a parent/someone else in household identified as a factor at CIN assessment (excluding looked after children)_Number"/>
    <s v="E09000006"/>
    <x v="16"/>
    <s v="Financial year"/>
    <s v="2018/19"/>
    <s v="Children in households suffering from drug/alcohol problems"/>
    <x v="13"/>
    <s v="Number"/>
    <n v="54"/>
    <n v="4232"/>
    <n v="12.759924385633299"/>
    <s v="12.8 per 1000 under 1 yr olds"/>
    <n v="12.759924385633299"/>
  </r>
  <r>
    <s v="E09000008_CIN episodes for children aged &lt;1 at 31st March 2019 with substance misuse by a parent/someone else in household identified as a factor at CIN assessment (excluding looked after children)_Number"/>
    <s v="E09000008"/>
    <x v="28"/>
    <s v="Financial year"/>
    <s v="2018/19"/>
    <s v="Children in households suffering from drug/alcohol problems"/>
    <x v="13"/>
    <s v="Number"/>
    <n v="43"/>
    <n v="5591"/>
    <n v="7.6909318547665899"/>
    <s v="7.7 per 1000 under 1 yr olds"/>
    <n v="7.6909318547665899"/>
  </r>
  <r>
    <s v="E09000009_CIN episodes for children aged &lt;1 at 31st March 2019 with substance misuse by a parent/someone else in household identified as a factor at CIN assessment (excluding looked after children)_Number"/>
    <s v="E09000009"/>
    <x v="38"/>
    <s v="Financial year"/>
    <s v="2018/19"/>
    <s v="Children in households suffering from drug/alcohol problems"/>
    <x v="13"/>
    <s v="Number"/>
    <n v="35"/>
    <n v="4807"/>
    <n v="7.2810484709798198"/>
    <s v="7.3 per 1000 under 1 yr olds"/>
    <n v="7.2810484709798198"/>
  </r>
  <r>
    <s v="E09000010_CIN episodes for children aged &lt;1 at 31st March 2019 with substance misuse by a parent/someone else in household identified as a factor at CIN assessment (excluding looked after children)_Number"/>
    <s v="E09000010"/>
    <x v="41"/>
    <s v="Financial year"/>
    <s v="2018/19"/>
    <s v="Children in households suffering from drug/alcohol problems"/>
    <x v="13"/>
    <s v="Number"/>
    <n v="56"/>
    <n v="4739"/>
    <n v="11.8168389955687"/>
    <s v="11.8 per 1000 under 1 yr olds"/>
    <n v="11.8168389955687"/>
  </r>
  <r>
    <s v="E09000014_CIN episodes for children aged &lt;1 at 31st March 2019 with substance misuse by a parent/someone else in household identified as a factor at CIN assessment (excluding looked after children)_Number"/>
    <s v="E09000014"/>
    <x v="50"/>
    <s v="Financial year"/>
    <s v="2018/19"/>
    <s v="Children in households suffering from drug/alcohol problems"/>
    <x v="13"/>
    <s v="Number"/>
    <n v="31"/>
    <n v="3767"/>
    <n v="8.2293602336076503"/>
    <s v="8.2 per 1000 under 1 yr olds"/>
    <n v="8.2293602336076503"/>
  </r>
  <r>
    <s v="E09000015_CIN episodes for children aged &lt;1 at 31st March 2019 with substance misuse by a parent/someone else in household identified as a factor at CIN assessment (excluding looked after children)_Number"/>
    <s v="E09000015"/>
    <x v="51"/>
    <s v="Financial year"/>
    <s v="2018/19"/>
    <s v="Children in households suffering from drug/alcohol problems"/>
    <x v="13"/>
    <s v="Number"/>
    <n v="28"/>
    <n v="3577"/>
    <n v="7.8277886497064602"/>
    <s v="7.8 per 1000 under 1 yr olds"/>
    <n v="7.8277886497064602"/>
  </r>
  <r>
    <s v="E09000016_CIN episodes for children aged &lt;1 at 31st March 2019 with substance misuse by a parent/someone else in household identified as a factor at CIN assessment (excluding looked after children)_Number"/>
    <s v="E09000016"/>
    <x v="53"/>
    <s v="Financial year"/>
    <s v="2018/19"/>
    <s v="Children in households suffering from drug/alcohol problems"/>
    <x v="13"/>
    <s v="Number"/>
    <n v="15"/>
    <n v="3365"/>
    <n v="4.4576523031203603"/>
    <s v="4.5 per 1000 under 1 yr olds"/>
    <n v="4.4576523031203603"/>
  </r>
  <r>
    <s v="E09000017_CIN episodes for children aged &lt;1 at 31st March 2019 with substance misuse by a parent/someone else in household identified as a factor at CIN assessment (excluding looked after children)_Number"/>
    <s v="E09000017"/>
    <x v="56"/>
    <s v="Financial year"/>
    <s v="2018/19"/>
    <s v="Children in households suffering from drug/alcohol problems"/>
    <x v="13"/>
    <s v="Number"/>
    <n v="25"/>
    <n v="4372"/>
    <n v="5.7182067703568196"/>
    <s v="5.7 per 1000 under 1 yr olds"/>
    <n v="5.7182067703568196"/>
  </r>
  <r>
    <s v="E09000018_CIN episodes for children aged &lt;1 at 31st March 2019 with substance misuse by a parent/someone else in household identified as a factor at CIN assessment (excluding looked after children)_Number"/>
    <s v="E09000018"/>
    <x v="57"/>
    <s v="Financial year"/>
    <s v="2018/19"/>
    <s v="Children in households suffering from drug/alcohol problems"/>
    <x v="13"/>
    <s v="Number"/>
    <n v="39"/>
    <n v="3987"/>
    <n v="9.7817908201655399"/>
    <s v="9.8 per 1000 under 1 yr olds"/>
    <n v="9.7817908201655399"/>
  </r>
  <r>
    <s v="E09000021_CIN episodes for children aged &lt;1 at 31st March 2019 with substance misuse by a parent/someone else in household identified as a factor at CIN assessment (excluding looked after children)_Number"/>
    <s v="E09000021"/>
    <x v="63"/>
    <s v="Financial year"/>
    <s v="2018/19"/>
    <s v="Children in households suffering from drug/alcohol problems"/>
    <x v="13"/>
    <s v="Number"/>
    <n v="19"/>
    <n v="2087"/>
    <n v="9.1039770004791603"/>
    <s v="9.1 per 1000 under 1 yr olds"/>
    <n v="9.1039770004791603"/>
  </r>
  <r>
    <s v="E09000024_CIN episodes for children aged &lt;1 at 31st March 2019 with substance misuse by a parent/someone else in household identified as a factor at CIN assessment (excluding looked after children)_Number"/>
    <s v="E09000024"/>
    <x v="77"/>
    <s v="Financial year"/>
    <s v="2018/19"/>
    <s v="Children in households suffering from drug/alcohol problems"/>
    <x v="13"/>
    <s v="Number"/>
    <n v="23"/>
    <n v="3035"/>
    <n v="7.5782537067545297"/>
    <s v="7.6 per 1000 under 1 yr olds"/>
    <n v="7.5782537067545297"/>
  </r>
  <r>
    <s v="E09000025_CIN episodes for children aged &lt;1 at 31st March 2019 with substance misuse by a parent/someone else in household identified as a factor at CIN assessment (excluding looked after children)_Number"/>
    <s v="E09000025"/>
    <x v="81"/>
    <s v="Financial year"/>
    <s v="2018/19"/>
    <s v="Children in households suffering from drug/alcohol problems"/>
    <x v="13"/>
    <s v="Number"/>
    <n v="35"/>
    <n v="5706"/>
    <n v="6.1338941465124401"/>
    <s v="6.1 per 1000 under 1 yr olds"/>
    <n v="6.1338941465124401"/>
  </r>
  <r>
    <s v="E09000026_CIN episodes for children aged &lt;1 at 31st March 2019 with substance misuse by a parent/someone else in household identified as a factor at CIN assessment (excluding looked after children)_Number"/>
    <s v="E09000026"/>
    <x v="99"/>
    <s v="Financial year"/>
    <s v="2018/19"/>
    <s v="Children in households suffering from drug/alcohol problems"/>
    <x v="13"/>
    <s v="Number"/>
    <n v="14"/>
    <n v="4605"/>
    <n v="3.04017372421281"/>
    <s v="3 per 1000 under 1 yr olds"/>
    <n v="3.04017372421281"/>
  </r>
  <r>
    <s v="E09000027_CIN episodes for children aged &lt;1 at 31st March 2019 with substance misuse by a parent/someone else in household identified as a factor at CIN assessment (excluding looked after children)_Number"/>
    <s v="E09000027"/>
    <x v="101"/>
    <s v="Financial year"/>
    <s v="2018/19"/>
    <s v="Children in households suffering from drug/alcohol problems"/>
    <x v="13"/>
    <s v="Number"/>
    <n v="20"/>
    <n v="2396"/>
    <n v="8.3472454090150308"/>
    <s v="8.3 per 1000 under 1 yr olds"/>
    <n v="8.3472454090150308"/>
  </r>
  <r>
    <s v="E09000029_CIN episodes for children aged &lt;1 at 31st March 2019 with substance misuse by a parent/someone else in household identified as a factor at CIN assessment (excluding looked after children)_Number"/>
    <s v="E09000029"/>
    <x v="126"/>
    <s v="Financial year"/>
    <s v="2018/19"/>
    <s v="Children in households suffering from drug/alcohol problems"/>
    <x v="13"/>
    <s v="Number"/>
    <n v="15"/>
    <n v="2549"/>
    <n v="5.8846606512357802"/>
    <s v="5.9 per 1000 under 1 yr olds"/>
    <n v="5.8846606512357802"/>
  </r>
  <r>
    <s v="E09000031_CIN episodes for children aged &lt;1 at 31st March 2019 with substance misuse by a parent/someone else in household identified as a factor at CIN assessment (excluding looked after children)_Number"/>
    <s v="E09000031"/>
    <x v="136"/>
    <s v="Financial year"/>
    <s v="2018/19"/>
    <s v="Children in households suffering from drug/alcohol problems"/>
    <x v="13"/>
    <s v="Number"/>
    <n v="18"/>
    <n v="4448"/>
    <n v="4.0467625899280604"/>
    <s v="4 per 1000 under 1 yr olds"/>
    <n v="4.0467625899280604"/>
  </r>
  <r>
    <s v="E08000025_CIN episodes for children aged &lt;1 at 31st March 2019 with substance misuse by a parent/someone else in household identified as a factor at CIN assessment (excluding looked after children)_Number"/>
    <s v="E08000025"/>
    <x v="6"/>
    <s v="Financial year"/>
    <s v="2018/19"/>
    <s v="Children in households suffering from drug/alcohol problems"/>
    <x v="13"/>
    <s v="Number"/>
    <n v="172"/>
    <n v="16082"/>
    <n v="10.695187165775399"/>
    <s v="10.7 per 1000 under 1 yr olds"/>
    <n v="10.695187165775399"/>
  </r>
  <r>
    <s v="E08000026_CIN episodes for children aged &lt;1 at 31st March 2019 with substance misuse by a parent/someone else in household identified as a factor at CIN assessment (excluding looked after children)_Number"/>
    <s v="E08000026"/>
    <x v="27"/>
    <s v="Financial year"/>
    <s v="2018/19"/>
    <s v="Children in households suffering from drug/alcohol problems"/>
    <x v="13"/>
    <s v="Number"/>
    <n v="69"/>
    <n v="4431"/>
    <n v="15.572105619499"/>
    <s v="15.6 per 1000 under 1 yr olds"/>
    <n v="15.572105619499"/>
  </r>
  <r>
    <s v="E08000027_CIN episodes for children aged &lt;1 at 31st March 2019 with substance misuse by a parent/someone else in household identified as a factor at CIN assessment (excluding looked after children)_Number"/>
    <s v="E08000027"/>
    <x v="36"/>
    <s v="Financial year"/>
    <s v="2018/19"/>
    <s v="Children in households suffering from drug/alcohol problems"/>
    <x v="13"/>
    <s v="Number"/>
    <n v="11"/>
    <n v="3702"/>
    <n v="2.9713668287412198"/>
    <s v="3 per 1000 under 1 yr olds"/>
    <n v="2.9713668287412198"/>
  </r>
  <r>
    <s v="E08000028_CIN episodes for children aged &lt;1 at 31st March 2019 with substance misuse by a parent/someone else in household identified as a factor at CIN assessment (excluding looked after children)_Number"/>
    <s v="E08000028"/>
    <x v="106"/>
    <s v="Financial year"/>
    <s v="2018/19"/>
    <s v="Children in households suffering from drug/alcohol problems"/>
    <x v="13"/>
    <s v="Number"/>
    <n v="66"/>
    <n v="4579"/>
    <n v="14.4136274295698"/>
    <s v="14.4 per 1000 under 1 yr olds"/>
    <n v="14.4136274295698"/>
  </r>
  <r>
    <s v="E08000029_CIN episodes for children aged &lt;1 at 31st March 2019 with substance misuse by a parent/someone else in household identified as a factor at CIN assessment (excluding looked after children)_Number"/>
    <s v="E08000029"/>
    <x v="111"/>
    <s v="Financial year"/>
    <s v="2018/19"/>
    <s v="Children in households suffering from drug/alcohol problems"/>
    <x v="13"/>
    <s v="Number"/>
    <n v="30"/>
    <n v="2300"/>
    <n v="13.0434782608696"/>
    <s v="13 per 1000 under 1 yr olds"/>
    <n v="13.0434782608696"/>
  </r>
  <r>
    <s v="E08000030_CIN episodes for children aged &lt;1 at 31st March 2019 with substance misuse by a parent/someone else in household identified as a factor at CIN assessment (excluding looked after children)_Number"/>
    <s v="E08000030"/>
    <x v="135"/>
    <s v="Financial year"/>
    <s v="2018/19"/>
    <s v="Children in households suffering from drug/alcohol problems"/>
    <x v="13"/>
    <s v="Number"/>
    <n v="58"/>
    <n v="3892"/>
    <n v="14.9023638232271"/>
    <s v="14.9 per 1000 under 1 yr olds"/>
    <n v="14.9023638232271"/>
  </r>
  <r>
    <s v="E08000031_CIN episodes for children aged &lt;1 at 31st March 2019 with substance misuse by a parent/someone else in household identified as a factor at CIN assessment (excluding looked after children)_Number"/>
    <s v="E08000031"/>
    <x v="148"/>
    <s v="Financial year"/>
    <s v="2018/19"/>
    <s v="Children in households suffering from drug/alcohol problems"/>
    <x v="13"/>
    <s v="Number"/>
    <n v="20"/>
    <n v="3481"/>
    <n v="5.7454754380924999"/>
    <s v="5.7 per 1000 under 1 yr olds"/>
    <n v="5.7454754380924999"/>
  </r>
  <r>
    <s v="E08000011_CIN episodes for children aged &lt;1 at 31st March 2019 with substance misuse by a parent/someone else in household identified as a factor at CIN assessment (excluding looked after children)_Number"/>
    <s v="E08000011"/>
    <x v="65"/>
    <s v="Financial year"/>
    <s v="2018/19"/>
    <s v="Children in households suffering from drug/alcohol problems"/>
    <x v="13"/>
    <s v="Number"/>
    <n v="23"/>
    <n v="1977"/>
    <n v="11.633788568538201"/>
    <s v="11.6 per 1000 under 1 yr olds"/>
    <n v="11.633788568538201"/>
  </r>
  <r>
    <s v="E08000012_CIN episodes for children aged &lt;1 at 31st March 2019 with substance misuse by a parent/someone else in household identified as a factor at CIN assessment (excluding looked after children)_Number"/>
    <s v="E08000012"/>
    <x v="73"/>
    <s v="Financial year"/>
    <s v="2018/19"/>
    <s v="Children in households suffering from drug/alcohol problems"/>
    <x v="13"/>
    <s v="Number"/>
    <n v="90"/>
    <n v="5908"/>
    <n v="15.2335815842925"/>
    <s v="15.2 per 1000 under 1 yr olds"/>
    <n v="15.2335815842925"/>
  </r>
  <r>
    <s v="E08000013_CIN episodes for children aged &lt;1 at 31st March 2019 with substance misuse by a parent/someone else in household identified as a factor at CIN assessment (excluding looked after children)_Number"/>
    <s v="E08000013"/>
    <x v="152"/>
    <s v="Financial year"/>
    <s v="2018/19"/>
    <s v="Children in households suffering from drug/alcohol problems"/>
    <x v="13"/>
    <s v="Number"/>
    <n v="42"/>
    <n v="1985"/>
    <n v="21.158690176322398"/>
    <s v="21.2 per 1000 under 1 yr olds"/>
    <n v="21.158690176322398"/>
  </r>
  <r>
    <s v="E08000014_CIN episodes for children aged &lt;1 at 31st March 2019 with substance misuse by a parent/someone else in household identified as a factor at CIN assessment (excluding looked after children)_Number"/>
    <s v="E08000014"/>
    <x v="107"/>
    <s v="Financial year"/>
    <s v="2018/19"/>
    <s v="Children in households suffering from drug/alcohol problems"/>
    <x v="13"/>
    <s v="Number"/>
    <n v="52"/>
    <n v="2678"/>
    <n v="19.417475728155299"/>
    <s v="19.4 per 1000 under 1 yr olds"/>
    <n v="19.417475728155299"/>
  </r>
  <r>
    <s v="E08000015_CIN episodes for children aged &lt;1 at 31st March 2019 with substance misuse by a parent/someone else in household identified as a factor at CIN assessment (excluding looked after children)_Number"/>
    <s v="E08000015"/>
    <x v="146"/>
    <s v="Financial year"/>
    <s v="2018/19"/>
    <s v="Children in households suffering from drug/alcohol problems"/>
    <x v="13"/>
    <s v="Number"/>
    <n v="49"/>
    <n v="3335"/>
    <n v="14.692653673163401"/>
    <s v="14.7 per 1000 under 1 yr olds"/>
    <n v="14.692653673163401"/>
  </r>
  <r>
    <s v="E08000001_CIN episodes for children aged &lt;1 at 31st March 2019 with substance misuse by a parent/someone else in household identified as a factor at CIN assessment (excluding looked after children)_Number"/>
    <s v="E08000001"/>
    <x v="9"/>
    <s v="Financial year"/>
    <s v="2018/19"/>
    <s v="Children in households suffering from drug/alcohol problems"/>
    <x v="13"/>
    <s v="Number"/>
    <n v="55"/>
    <n v="3609"/>
    <n v="15.239678581324499"/>
    <s v="15.2 per 1000 under 1 yr olds"/>
    <n v="15.239678581324499"/>
  </r>
  <r>
    <s v="E08000002_CIN episodes for children aged &lt;1 at 31st March 2019 with substance misuse by a parent/someone else in household identified as a factor at CIN assessment (excluding looked after children)_Number"/>
    <s v="E08000002"/>
    <x v="18"/>
    <s v="Financial year"/>
    <s v="2018/19"/>
    <s v="Children in households suffering from drug/alcohol problems"/>
    <x v="13"/>
    <s v="Number"/>
    <n v="26"/>
    <n v="2197"/>
    <n v="11.834319526627199"/>
    <s v="11.8 per 1000 under 1 yr olds"/>
    <n v="11.834319526627199"/>
  </r>
  <r>
    <s v="E08000003_CIN episodes for children aged &lt;1 at 31st March 2019 with substance misuse by a parent/someone else in household identified as a factor at CIN assessment (excluding looked after children)_Number"/>
    <s v="E08000003"/>
    <x v="75"/>
    <s v="Financial year"/>
    <s v="2018/19"/>
    <s v="Children in households suffering from drug/alcohol problems"/>
    <x v="13"/>
    <s v="Number"/>
    <n v="74"/>
    <n v="7285"/>
    <n v="10.1578586135896"/>
    <s v="10.2 per 1000 under 1 yr olds"/>
    <n v="10.1578586135896"/>
  </r>
  <r>
    <s v="E08000004_CIN episodes for children aged &lt;1 at 31st March 2019 with substance misuse by a parent/someone else in household identified as a factor at CIN assessment (excluding looked after children)_Number"/>
    <s v="E08000004"/>
    <x v="92"/>
    <s v="Financial year"/>
    <s v="2018/19"/>
    <s v="Children in households suffering from drug/alcohol problems"/>
    <x v="13"/>
    <s v="Number"/>
    <n v="37"/>
    <n v="3245"/>
    <n v="11.402157164868999"/>
    <s v="11.4 per 1000 under 1 yr olds"/>
    <n v="11.402157164868999"/>
  </r>
  <r>
    <s v="E08000005_CIN episodes for children aged &lt;1 at 31st March 2019 with substance misuse by a parent/someone else in household identified as a factor at CIN assessment (excluding looked after children)_Number"/>
    <s v="E08000005"/>
    <x v="102"/>
    <s v="Financial year"/>
    <s v="2018/19"/>
    <s v="Children in households suffering from drug/alcohol problems"/>
    <x v="13"/>
    <s v="Number"/>
    <n v="34"/>
    <n v="2893"/>
    <n v="11.752506049083999"/>
    <s v="11.8 per 1000 under 1 yr olds"/>
    <n v="11.752506049083999"/>
  </r>
  <r>
    <s v="E08000006_CIN episodes for children aged &lt;1 at 31st March 2019 with substance misuse by a parent/someone else in household identified as a factor at CIN assessment (excluding looked after children)_Number"/>
    <s v="E08000006"/>
    <x v="105"/>
    <s v="Financial year"/>
    <s v="2018/19"/>
    <s v="Children in households suffering from drug/alcohol problems"/>
    <x v="13"/>
    <s v="Number"/>
    <n v="53"/>
    <n v="3526"/>
    <n v="15.031196823596099"/>
    <s v="15 per 1000 under 1 yr olds"/>
    <n v="15.031196823596099"/>
  </r>
  <r>
    <s v="E08000007_CIN episodes for children aged &lt;1 at 31st March 2019 with substance misuse by a parent/someone else in household identified as a factor at CIN assessment (excluding looked after children)_Number"/>
    <s v="E08000007"/>
    <x v="120"/>
    <s v="Financial year"/>
    <s v="2018/19"/>
    <s v="Children in households suffering from drug/alcohol problems"/>
    <x v="13"/>
    <s v="Number"/>
    <n v="30"/>
    <n v="3338"/>
    <n v="8.9874176153385292"/>
    <s v="9 per 1000 under 1 yr olds"/>
    <n v="8.9874176153385292"/>
  </r>
  <r>
    <s v="E08000008_CIN episodes for children aged &lt;1 at 31st March 2019 with substance misuse by a parent/someone else in household identified as a factor at CIN assessment (excluding looked after children)_Number"/>
    <s v="E08000008"/>
    <x v="128"/>
    <s v="Financial year"/>
    <s v="2018/19"/>
    <s v="Children in households suffering from drug/alcohol problems"/>
    <x v="13"/>
    <s v="Number"/>
    <n v="46"/>
    <n v="2787"/>
    <n v="16.5052027269465"/>
    <s v="16.5 per 1000 under 1 yr olds"/>
    <n v="16.5052027269465"/>
  </r>
  <r>
    <s v="E08000009_CIN episodes for children aged &lt;1 at 31st March 2019 with substance misuse by a parent/someone else in household identified as a factor at CIN assessment (excluding looked after children)_Number"/>
    <s v="E08000009"/>
    <x v="133"/>
    <s v="Financial year"/>
    <s v="2018/19"/>
    <s v="Children in households suffering from drug/alcohol problems"/>
    <x v="13"/>
    <s v="Number"/>
    <n v="18"/>
    <n v="2669"/>
    <n v="6.7440989134507303"/>
    <s v="6.7 per 1000 under 1 yr olds"/>
    <n v="6.7440989134507303"/>
  </r>
  <r>
    <s v="E08000010_CIN episodes for children aged &lt;1 at 31st March 2019 with substance misuse by a parent/someone else in household identified as a factor at CIN assessment (excluding looked after children)_Number"/>
    <s v="E08000010"/>
    <x v="143"/>
    <s v="Financial year"/>
    <s v="2018/19"/>
    <s v="Children in households suffering from drug/alcohol problems"/>
    <x v="13"/>
    <s v="Number"/>
    <n v="55"/>
    <n v="3565"/>
    <n v="15.4277699859748"/>
    <s v="15.4 per 1000 under 1 yr olds"/>
    <n v="15.4277699859748"/>
  </r>
  <r>
    <s v="E08000016_CIN episodes for children aged &lt;1 at 31st March 2019 with substance misuse by a parent/someone else in household identified as a factor at CIN assessment (excluding looked after children)_Number"/>
    <s v="E08000016"/>
    <x v="2"/>
    <s v="Financial year"/>
    <s v="2018/19"/>
    <s v="Children in households suffering from drug/alcohol problems"/>
    <x v="13"/>
    <s v="Number"/>
    <n v="26"/>
    <n v="2754"/>
    <n v="9.4408133623819896"/>
    <s v="9.4 per 1000 under 1 yr olds"/>
    <n v="9.4408133623819896"/>
  </r>
  <r>
    <s v="E08000017_CIN episodes for children aged &lt;1 at 31st March 2019 with substance misuse by a parent/someone else in household identified as a factor at CIN assessment (excluding looked after children)_Number"/>
    <s v="E08000017"/>
    <x v="34"/>
    <s v="Financial year"/>
    <s v="2018/19"/>
    <s v="Children in households suffering from drug/alcohol problems"/>
    <x v="13"/>
    <s v="Number"/>
    <n v="74"/>
    <n v="3518"/>
    <n v="21.0346787947698"/>
    <s v="21 per 1000 under 1 yr olds"/>
    <n v="21.0346787947698"/>
  </r>
  <r>
    <s v="E08000018_CIN episodes for children aged &lt;1 at 31st March 2019 with substance misuse by a parent/someone else in household identified as a factor at CIN assessment (excluding looked after children)_Number"/>
    <s v="E08000018"/>
    <x v="103"/>
    <s v="Financial year"/>
    <s v="2018/19"/>
    <s v="Children in households suffering from drug/alcohol problems"/>
    <x v="13"/>
    <s v="Number"/>
    <n v="62"/>
    <n v="3027"/>
    <n v="20.482325735051202"/>
    <s v="20.5 per 1000 under 1 yr olds"/>
    <n v="20.482325735051202"/>
  </r>
  <r>
    <s v="E08000019_CIN episodes for children aged &lt;1 at 31st March 2019 with substance misuse by a parent/someone else in household identified as a factor at CIN assessment (excluding looked after children)_Number"/>
    <s v="E08000019"/>
    <x v="108"/>
    <s v="Financial year"/>
    <s v="2018/19"/>
    <s v="Children in households suffering from drug/alcohol problems"/>
    <x v="13"/>
    <s v="Number"/>
    <n v="101"/>
    <n v="6351"/>
    <n v="15.9030074004094"/>
    <s v="15.9 per 1000 under 1 yr olds"/>
    <n v="15.9030074004094"/>
  </r>
  <r>
    <s v="E08000032_CIN episodes for children aged &lt;1 at 31st March 2019 with substance misuse by a parent/someone else in household identified as a factor at CIN assessment (excluding looked after children)_Number"/>
    <s v="E08000032"/>
    <x v="12"/>
    <s v="Financial year"/>
    <s v="2018/19"/>
    <s v="Children in households suffering from drug/alcohol problems"/>
    <x v="13"/>
    <s v="Number"/>
    <n v="101"/>
    <n v="7373"/>
    <n v="13.698630136986299"/>
    <s v="13.7 per 1000 under 1 yr olds"/>
    <n v="13.698630136986299"/>
  </r>
  <r>
    <s v="E08000033_CIN episodes for children aged &lt;1 at 31st March 2019 with substance misuse by a parent/someone else in household identified as a factor at CIN assessment (excluding looked after children)_Number"/>
    <s v="E08000033"/>
    <x v="19"/>
    <s v="Financial year"/>
    <s v="2018/19"/>
    <s v="Children in households suffering from drug/alcohol problems"/>
    <x v="13"/>
    <s v="Number"/>
    <n v="48"/>
    <n v="2340"/>
    <n v="20.5128205128205"/>
    <s v="20.5 per 1000 under 1 yr olds"/>
    <n v="20.5128205128205"/>
  </r>
  <r>
    <s v="E08000034_CIN episodes for children aged &lt;1 at 31st March 2019 with substance misuse by a parent/someone else in household identified as a factor at CIN assessment (excluding looked after children)_Number"/>
    <s v="E08000034"/>
    <x v="64"/>
    <s v="Financial year"/>
    <s v="2018/19"/>
    <s v="Children in households suffering from drug/alcohol problems"/>
    <x v="13"/>
    <s v="Number"/>
    <n v="39"/>
    <n v="5161"/>
    <n v="7.5566750629722899"/>
    <s v="7.6 per 1000 under 1 yr olds"/>
    <n v="7.5566750629722899"/>
  </r>
  <r>
    <s v="E08000035_CIN episodes for children aged &lt;1 at 31st March 2019 with substance misuse by a parent/someone else in household identified as a factor at CIN assessment (excluding looked after children)_Number"/>
    <s v="E08000035"/>
    <x v="68"/>
    <s v="Financial year"/>
    <s v="2018/19"/>
    <s v="Children in households suffering from drug/alcohol problems"/>
    <x v="13"/>
    <s v="Number"/>
    <n v="66"/>
    <n v="9821"/>
    <n v="6.7202932491599601"/>
    <s v="6.7 per 1000 under 1 yr olds"/>
    <n v="6.7202932491599601"/>
  </r>
  <r>
    <s v="E08000036_CIN episodes for children aged &lt;1 at 31st March 2019 with substance misuse by a parent/someone else in household identified as a factor at CIN assessment (excluding looked after children)_Number"/>
    <s v="E08000036"/>
    <x v="134"/>
    <s v="Financial year"/>
    <s v="2018/19"/>
    <s v="Children in households suffering from drug/alcohol problems"/>
    <x v="13"/>
    <s v="Number"/>
    <n v="40"/>
    <n v="4108"/>
    <n v="9.7370983446932797"/>
    <s v="9.7 per 1000 under 1 yr olds"/>
    <n v="9.7370983446932797"/>
  </r>
  <r>
    <s v="E08000020_CIN episodes for children aged &lt;1 at 31st March 2019 with substance misuse by a parent/someone else in household identified as a factor at CIN assessment (excluding looked after children)_Number"/>
    <s v="E08000020"/>
    <x v="43"/>
    <s v="Financial year"/>
    <s v="2018/19"/>
    <s v="Children in households suffering from drug/alcohol problems"/>
    <x v="13"/>
    <s v="Number"/>
    <n v="38"/>
    <n v="2019"/>
    <n v="18.821198613174801"/>
    <s v="18.8 per 1000 under 1 yr olds"/>
    <n v="18.821198613174801"/>
  </r>
  <r>
    <s v="E08000021_CIN episodes for children aged &lt;1 at 31st March 2019 with substance misuse by a parent/someone else in household identified as a factor at CIN assessment (excluding looked after children)_Number"/>
    <s v="E08000021"/>
    <x v="80"/>
    <s v="Financial year"/>
    <s v="2018/19"/>
    <s v="Children in households suffering from drug/alcohol problems"/>
    <x v="13"/>
    <s v="Number"/>
    <n v="56"/>
    <n v="3205"/>
    <n v="17.4726989079563"/>
    <s v="17.5 per 1000 under 1 yr olds"/>
    <n v="17.4726989079563"/>
  </r>
  <r>
    <s v="E08000022_CIN episodes for children aged &lt;1 at 31st March 2019 with substance misuse by a parent/someone else in household identified as a factor at CIN assessment (excluding looked after children)_Number"/>
    <s v="E08000022"/>
    <x v="86"/>
    <s v="Financial year"/>
    <s v="2018/19"/>
    <s v="Children in households suffering from drug/alcohol problems"/>
    <x v="13"/>
    <s v="Number"/>
    <n v="38"/>
    <n v="2208"/>
    <n v="17.210144927536199"/>
    <s v="17.2 per 1000 under 1 yr olds"/>
    <n v="17.210144927536199"/>
  </r>
  <r>
    <s v="E08000023_CIN episodes for children aged &lt;1 at 31st March 2019 with substance misuse by a parent/someone else in household identified as a factor at CIN assessment (excluding looked after children)_Number"/>
    <s v="E08000023"/>
    <x v="114"/>
    <s v="Financial year"/>
    <s v="2018/19"/>
    <s v="Children in households suffering from drug/alcohol problems"/>
    <x v="13"/>
    <s v="Number"/>
    <n v="29"/>
    <n v="1609"/>
    <n v="18.023617153511498"/>
    <s v="18 per 1000 under 1 yr olds"/>
    <n v="18.023617153511498"/>
  </r>
  <r>
    <s v="E08000024_CIN episodes for children aged &lt;1 at 31st March 2019 with substance misuse by a parent/someone else in household identified as a factor at CIN assessment (excluding looked after children)_Number"/>
    <s v="E08000024"/>
    <x v="124"/>
    <s v="Financial year"/>
    <s v="2018/19"/>
    <s v="Children in households suffering from drug/alcohol problems"/>
    <x v="13"/>
    <s v="Number"/>
    <n v="60"/>
    <n v="2860"/>
    <n v="20.979020979021001"/>
    <s v="21 per 1000 under 1 yr olds"/>
    <n v="20.979020979021001"/>
  </r>
  <r>
    <s v="E06000053_CIN episodes for children aged &lt;1 at 31st March 2019 with substance misuse by a parent/someone else in household identified as a factor at CIN assessment (excluding looked after children)_Number"/>
    <s v="E06000053"/>
    <x v="153"/>
    <s v="Financial year"/>
    <s v="2018/19"/>
    <s v="Children in households suffering from drug/alcohol problems"/>
    <x v="13"/>
    <s v="Number"/>
    <n v="0"/>
    <n v="14"/>
    <n v="0"/>
    <s v="0 per 1000 under 1 yr olds"/>
    <n v="0"/>
  </r>
  <r>
    <s v="E06000022_CIN episodes for children aged &lt;1 at 31st March 2019 with substance misuse by a parent/someone else in household identified as a factor at CIN assessment (excluding looked after children)_Number"/>
    <s v="E06000022"/>
    <x v="3"/>
    <s v="Financial year"/>
    <s v="2018/19"/>
    <s v="Children in households suffering from drug/alcohol problems"/>
    <x v="13"/>
    <s v="Number"/>
    <n v="14"/>
    <n v="1742"/>
    <n v="8.0367393800229596"/>
    <s v="8 per 1000 under 1 yr olds"/>
    <n v="8.0367393800229596"/>
  </r>
  <r>
    <s v="E06000023_CIN episodes for children aged &lt;1 at 31st March 2019 with substance misuse by a parent/someone else in household identified as a factor at CIN assessment (excluding looked after children)_Number"/>
    <s v="E06000023"/>
    <x v="15"/>
    <s v="Financial year"/>
    <s v="2018/19"/>
    <s v="Children in households suffering from drug/alcohol problems"/>
    <x v="13"/>
    <s v="Number"/>
    <n v="86"/>
    <n v="5728"/>
    <n v="15.0139664804469"/>
    <s v="15 per 1000 under 1 yr olds"/>
    <n v="15.0139664804469"/>
  </r>
  <r>
    <s v="E06000024_CIN episodes for children aged &lt;1 at 31st March 2019 with substance misuse by a parent/someone else in household identified as a factor at CIN assessment (excluding looked after children)_Number"/>
    <s v="E06000024"/>
    <x v="85"/>
    <s v="Financial year"/>
    <s v="2018/19"/>
    <s v="Children in households suffering from drug/alcohol problems"/>
    <x v="13"/>
    <s v="Number"/>
    <n v="18"/>
    <n v="2027"/>
    <n v="8.8801184015786898"/>
    <s v="8.9 per 1000 under 1 yr olds"/>
    <n v="8.8801184015786898"/>
  </r>
  <r>
    <s v="E06000025_CIN episodes for children aged &lt;1 at 31st March 2019 with substance misuse by a parent/someone else in household identified as a factor at CIN assessment (excluding looked after children)_Number"/>
    <s v="E06000025"/>
    <x v="113"/>
    <s v="Financial year"/>
    <s v="2018/19"/>
    <s v="Children in households suffering from drug/alcohol problems"/>
    <x v="13"/>
    <s v="Number"/>
    <n v="33"/>
    <n v="3181"/>
    <n v="10.3740961961647"/>
    <s v="10.4 per 1000 under 1 yr olds"/>
    <n v="10.3740961961647"/>
  </r>
  <r>
    <s v="E06000001_CIN episodes for children aged &lt;1 at 31st March 2019 with substance misuse by a parent/someone else in household identified as a factor at CIN assessment (excluding looked after children)_Number"/>
    <s v="E06000001"/>
    <x v="52"/>
    <s v="Financial year"/>
    <s v="2018/19"/>
    <s v="Children in households suffering from drug/alcohol problems"/>
    <x v="13"/>
    <s v="Number"/>
    <n v="37"/>
    <n v="999"/>
    <n v="37.037037037037003"/>
    <s v="37 per 1000 under 1 yr olds"/>
    <n v="37.037037037037003"/>
  </r>
  <r>
    <s v="E06000002_CIN episodes for children aged &lt;1 at 31st March 2019 with substance misuse by a parent/someone else in household identified as a factor at CIN assessment (excluding looked after children)_Number"/>
    <s v="E06000002"/>
    <x v="78"/>
    <s v="Financial year"/>
    <s v="2018/19"/>
    <s v="Children in households suffering from drug/alcohol problems"/>
    <x v="13"/>
    <s v="Number"/>
    <n v="36"/>
    <n v="1871"/>
    <n v="19.241047568145401"/>
    <s v="19.2 per 1000 under 1 yr olds"/>
    <n v="19.241047568145401"/>
  </r>
  <r>
    <s v="E06000003_CIN episodes for children aged &lt;1 at 31st March 2019 with substance misuse by a parent/someone else in household identified as a factor at CIN assessment (excluding looked after children)_Number"/>
    <s v="E06000003"/>
    <x v="100"/>
    <s v="Financial year"/>
    <s v="2018/19"/>
    <s v="Children in households suffering from drug/alcohol problems"/>
    <x v="13"/>
    <s v="Number"/>
    <n v="41"/>
    <n v="1381"/>
    <n v="29.6886314265025"/>
    <s v="29.7 per 1000 under 1 yr olds"/>
    <n v="29.6886314265025"/>
  </r>
  <r>
    <s v="E06000004_CIN episodes for children aged &lt;1 at 31st March 2019 with substance misuse by a parent/someone else in household identified as a factor at CIN assessment (excluding looked after children)_Number"/>
    <s v="E06000004"/>
    <x v="121"/>
    <s v="Financial year"/>
    <s v="2018/19"/>
    <s v="Children in households suffering from drug/alcohol problems"/>
    <x v="13"/>
    <s v="Number"/>
    <n v="55"/>
    <n v="2126"/>
    <n v="25.870178739416701"/>
    <s v="25.9 per 1000 under 1 yr olds"/>
    <n v="25.870178739416701"/>
  </r>
  <r>
    <s v="E06000010_CIN episodes for children aged &lt;1 at 31st March 2019 with substance misuse by a parent/someone else in household identified as a factor at CIN assessment (excluding looked after children)_Number"/>
    <s v="E06000010"/>
    <x v="62"/>
    <s v="Financial year"/>
    <s v="2018/19"/>
    <s v="Children in households suffering from drug/alcohol problems"/>
    <x v="13"/>
    <s v="Number"/>
    <n v="56"/>
    <n v="3308"/>
    <n v="16.9286577992745"/>
    <s v="16.9 per 1000 under 1 yr olds"/>
    <n v="16.9286577992745"/>
  </r>
  <r>
    <s v="E06000011_CIN episodes for children aged &lt;1 at 31st March 2019 with substance misuse by a parent/someone else in household identified as a factor at CIN assessment (excluding looked after children)_Number"/>
    <s v="E06000011"/>
    <x v="39"/>
    <s v="Financial year"/>
    <s v="2018/19"/>
    <s v="Children in households suffering from drug/alcohol problems"/>
    <x v="13"/>
    <s v="Number"/>
    <n v="21"/>
    <n v="2830"/>
    <n v="7.4204946996466399"/>
    <s v="7.4 per 1000 under 1 yr olds"/>
    <n v="7.4204946996466399"/>
  </r>
  <r>
    <s v="E06000012_CIN episodes for children aged &lt;1 at 31st March 2019 with substance misuse by a parent/someone else in household identified as a factor at CIN assessment (excluding looked after children)_Number"/>
    <s v="E06000012"/>
    <x v="83"/>
    <s v="Financial year"/>
    <s v="2018/19"/>
    <s v="Children in households suffering from drug/alcohol problems"/>
    <x v="13"/>
    <s v="Number"/>
    <n v="15"/>
    <n v="1796"/>
    <n v="8.3518930957683803"/>
    <s v="8.4 per 1000 under 1 yr olds"/>
    <n v="8.3518930957683803"/>
  </r>
  <r>
    <s v="E06000013_CIN episodes for children aged &lt;1 at 31st March 2019 with substance misuse by a parent/someone else in household identified as a factor at CIN assessment (excluding looked after children)_Number"/>
    <s v="E06000013"/>
    <x v="84"/>
    <s v="Financial year"/>
    <s v="2018/19"/>
    <s v="Children in households suffering from drug/alcohol problems"/>
    <x v="13"/>
    <s v="Number"/>
    <n v="34"/>
    <n v="1729"/>
    <n v="19.6645459803355"/>
    <s v="19.7 per 1000 under 1 yr olds"/>
    <n v="19.6645459803355"/>
  </r>
  <r>
    <s v="E10000023_CIN episodes for children aged &lt;1 at 31st March 2019 with substance misuse by a parent/someone else in household identified as a factor at CIN assessment (excluding looked after children)_Number"/>
    <s v="E10000023"/>
    <x v="87"/>
    <s v="Financial year"/>
    <s v="2018/19"/>
    <s v="Children in households suffering from drug/alcohol problems"/>
    <x v="13"/>
    <s v="Number"/>
    <n v="60"/>
    <n v="5433"/>
    <n v="11.043622308117101"/>
    <s v="11 per 1000 under 1 yr olds"/>
    <n v="11.043622308117101"/>
  </r>
  <r>
    <s v="E06000014_CIN episodes for children aged &lt;1 at 31st March 2019 with substance misuse by a parent/someone else in household identified as a factor at CIN assessment (excluding looked after children)_Number"/>
    <s v="E06000014"/>
    <x v="150"/>
    <s v="Financial year"/>
    <s v="2018/19"/>
    <s v="Children in households suffering from drug/alcohol problems"/>
    <x v="13"/>
    <s v="Number"/>
    <n v="18"/>
    <n v="1848"/>
    <n v="9.7402597402597397"/>
    <s v="9.7 per 1000 under 1 yr olds"/>
    <n v="9.7402597402597397"/>
  </r>
  <r>
    <s v="E06000032_CIN episodes for children aged &lt;1 at 31st March 2019 with substance misuse by a parent/someone else in household identified as a factor at CIN assessment (excluding looked after children)_Number"/>
    <s v="E06000032"/>
    <x v="74"/>
    <s v="Financial year"/>
    <s v="2018/19"/>
    <s v="Children in households suffering from drug/alcohol problems"/>
    <x v="13"/>
    <s v="Number"/>
    <n v="19"/>
    <n v="3283"/>
    <n v="5.7873895826987498"/>
    <s v="5.8 per 1000 under 1 yr olds"/>
    <n v="5.7873895826987498"/>
  </r>
  <r>
    <s v="E06000055_CIN episodes for children aged &lt;1 at 31st March 2019 with substance misuse by a parent/someone else in household identified as a factor at CIN assessment (excluding looked after children)_Number"/>
    <s v="E06000055"/>
    <x v="4"/>
    <s v="Financial year"/>
    <s v="2018/19"/>
    <s v="Children in households suffering from drug/alcohol problems"/>
    <x v="13"/>
    <s v="Number"/>
    <n v="23"/>
    <n v="2310"/>
    <n v="9.9567099567099593"/>
    <s v="10 per 1000 under 1 yr olds"/>
    <n v="9.9567099567099593"/>
  </r>
  <r>
    <s v="E06000056_CIN episodes for children aged &lt;1 at 31st March 2019 with substance misuse by a parent/someone else in household identified as a factor at CIN assessment (excluding looked after children)_Number"/>
    <s v="E06000056"/>
    <x v="22"/>
    <s v="Financial year"/>
    <s v="2018/19"/>
    <s v="Children in households suffering from drug/alcohol problems"/>
    <x v="13"/>
    <s v="Number"/>
    <n v="23"/>
    <n v="3291"/>
    <n v="6.9887572166514698"/>
    <s v="7 per 1000 under 1 yr olds"/>
    <n v="6.9887572166514698"/>
  </r>
  <r>
    <s v="E10000002_CIN episodes for children aged &lt;1 at 31st March 2019 with substance misuse by a parent/someone else in household identified as a factor at CIN assessment (excluding looked after children)_Number"/>
    <s v="E10000002"/>
    <x v="17"/>
    <s v="Financial year"/>
    <s v="2018/19"/>
    <s v="Children in households suffering from drug/alcohol problems"/>
    <x v="13"/>
    <s v="Number"/>
    <n v="56"/>
    <n v="6048"/>
    <n v="9.2592592592592595"/>
    <s v="9.3 per 1000 under 1 yr olds"/>
    <n v="9.2592592592592595"/>
  </r>
  <r>
    <s v="E06000042_CIN episodes for children aged &lt;1 at 31st March 2019 with substance misuse by a parent/someone else in household identified as a factor at CIN assessment (excluding looked after children)_Number"/>
    <s v="E06000042"/>
    <x v="79"/>
    <s v="Financial year"/>
    <s v="2018/19"/>
    <s v="Children in households suffering from drug/alcohol problems"/>
    <x v="13"/>
    <s v="Number"/>
    <n v="40"/>
    <n v="3567"/>
    <n v="11.213905242500701"/>
    <s v="11.2 per 1000 under 1 yr olds"/>
    <n v="11.213905242500701"/>
  </r>
  <r>
    <s v="E10000007_CIN episodes for children aged &lt;1 at 31st March 2019 with substance misuse by a parent/someone else in household identified as a factor at CIN assessment (excluding looked after children)_Number"/>
    <s v="E10000007"/>
    <x v="32"/>
    <s v="Financial year"/>
    <s v="2018/19"/>
    <s v="Children in households suffering from drug/alcohol problems"/>
    <x v="13"/>
    <s v="Number"/>
    <n v="135"/>
    <n v="7585"/>
    <n v="17.798286090969"/>
    <s v="17.8 per 1000 under 1 yr olds"/>
    <n v="17.798286090969"/>
  </r>
  <r>
    <s v="E06000015_CIN episodes for children aged &lt;1 at 31st March 2019 with substance misuse by a parent/someone else in household identified as a factor at CIN assessment (excluding looked after children)_Number"/>
    <s v="E06000015"/>
    <x v="31"/>
    <s v="Financial year"/>
    <s v="2018/19"/>
    <s v="Children in households suffering from drug/alcohol problems"/>
    <x v="13"/>
    <s v="Number"/>
    <n v="79"/>
    <n v="3169"/>
    <n v="24.928999684442999"/>
    <s v="24.9 per 1000 under 1 yr olds"/>
    <n v="24.928999684442999"/>
  </r>
  <r>
    <s v="E10000009_CIN episodes for children aged &lt;1 at 31st March 2019 with substance misuse by a parent/someone else in household identified as a factor at CIN assessment (excluding looked after children)_Number"/>
    <s v="E10000009"/>
    <x v="35"/>
    <s v="Financial year"/>
    <s v="2018/19"/>
    <s v="Children in households suffering from drug/alcohol problems"/>
    <x v="13"/>
    <s v="Number"/>
    <n v="54"/>
    <n v="3260"/>
    <n v="16.564417177914098"/>
    <s v="16.6 per 1000 under 1 yr olds"/>
    <n v="16.564417177914098"/>
  </r>
  <r>
    <s v="E06000029_CIN episodes for children aged &lt;1 at 31st March 2019 with substance misuse by a parent/someone else in household identified as a factor at CIN assessment (excluding looked after children)_Number"/>
    <s v="E06000029"/>
    <x v="96"/>
    <s v="Financial year"/>
    <s v="2018/19"/>
    <s v="Children in households suffering from drug/alcohol problems"/>
    <x v="13"/>
    <s v="Number"/>
    <s v="*"/>
    <n v="1529"/>
    <s v="*"/>
    <s v="N/A"/>
    <s v="N/A"/>
  </r>
  <r>
    <s v="E06000028_CIN episodes for children aged &lt;1 at 31st March 2019 with substance misuse by a parent/someone else in household identified as a factor at CIN assessment (excluding looked after children)_Number"/>
    <s v="E06000028"/>
    <x v="10"/>
    <s v="Financial year"/>
    <s v="2018/19"/>
    <s v="Children in households suffering from drug/alcohol problems"/>
    <x v="13"/>
    <s v="Number"/>
    <n v="24"/>
    <n v="1996"/>
    <n v="12.0240480961924"/>
    <s v="12 per 1000 under 1 yr olds"/>
    <n v="12.0240480961924"/>
  </r>
  <r>
    <s v="E06000047_CIN episodes for children aged &lt;1 at 31st March 2019 with substance misuse by a parent/someone else in household identified as a factor at CIN assessment (excluding looked after children)_Number"/>
    <s v="E06000047"/>
    <x v="37"/>
    <s v="Financial year"/>
    <s v="2018/19"/>
    <s v="Children in households suffering from drug/alcohol problems"/>
    <x v="13"/>
    <s v="Number"/>
    <n v="105"/>
    <n v="4989"/>
    <n v="21.046301864101"/>
    <s v="21 per 1000 under 1 yr olds"/>
    <n v="21.046301864101"/>
  </r>
  <r>
    <s v="E06000005_CIN episodes for children aged &lt;1 at 31st March 2019 with substance misuse by a parent/someone else in household identified as a factor at CIN assessment (excluding looked after children)_Number"/>
    <s v="E06000005"/>
    <x v="30"/>
    <s v="Financial year"/>
    <s v="2018/19"/>
    <s v="Children in households suffering from drug/alcohol problems"/>
    <x v="13"/>
    <s v="Number"/>
    <n v="19"/>
    <n v="1134"/>
    <n v="16.754850088183399"/>
    <s v="16.8 per 1000 under 1 yr olds"/>
    <n v="16.754850088183399"/>
  </r>
  <r>
    <s v="E10000011_CIN episodes for children aged &lt;1 at 31st March 2019 with substance misuse by a parent/someone else in household identified as a factor at CIN assessment (excluding looked after children)_Number"/>
    <s v="E10000011"/>
    <x v="40"/>
    <s v="Financial year"/>
    <s v="2018/19"/>
    <s v="Children in households suffering from drug/alcohol problems"/>
    <x v="13"/>
    <s v="Number"/>
    <n v="73"/>
    <n v="5005"/>
    <n v="14.5854145854146"/>
    <s v="14.6 per 1000 under 1 yr olds"/>
    <n v="14.5854145854146"/>
  </r>
  <r>
    <s v="E06000043_CIN episodes for children aged &lt;1 at 31st March 2019 with substance misuse by a parent/someone else in household identified as a factor at CIN assessment (excluding looked after children)_Number"/>
    <s v="E06000043"/>
    <x v="14"/>
    <s v="Financial year"/>
    <s v="2018/19"/>
    <s v="Children in households suffering from drug/alcohol problems"/>
    <x v="13"/>
    <s v="Number"/>
    <n v="63"/>
    <n v="2611"/>
    <n v="24.128686327077698"/>
    <s v="24.1 per 1000 under 1 yr olds"/>
    <n v="24.128686327077698"/>
  </r>
  <r>
    <s v="E10000014_CIN episodes for children aged &lt;1 at 31st March 2019 with substance misuse by a parent/someone else in household identified as a factor at CIN assessment (excluding looked after children)_Number"/>
    <s v="E10000014"/>
    <x v="49"/>
    <s v="Financial year"/>
    <s v="2018/19"/>
    <s v="Children in households suffering from drug/alcohol problems"/>
    <x v="13"/>
    <s v="Number"/>
    <n v="59"/>
    <n v="13542"/>
    <n v="4.3568158322256698"/>
    <s v="4.4 per 1000 under 1 yr olds"/>
    <n v="4.3568158322256698"/>
  </r>
  <r>
    <s v="E06000044_CIN episodes for children aged &lt;1 at 31st March 2019 with substance misuse by a parent/someone else in household identified as a factor at CIN assessment (excluding looked after children)_Number"/>
    <s v="E06000044"/>
    <x v="97"/>
    <s v="Financial year"/>
    <s v="2018/19"/>
    <s v="Children in households suffering from drug/alcohol problems"/>
    <x v="13"/>
    <s v="Number"/>
    <n v="16"/>
    <n v="2406"/>
    <n v="6.6500415627597702"/>
    <s v="6.7 per 1000 under 1 yr olds"/>
    <n v="6.6500415627597702"/>
  </r>
  <r>
    <s v="E06000045_CIN episodes for children aged &lt;1 at 31st March 2019 with substance misuse by a parent/someone else in household identified as a factor at CIN assessment (excluding looked after children)_Number"/>
    <s v="E06000045"/>
    <x v="115"/>
    <s v="Financial year"/>
    <s v="2018/19"/>
    <s v="Children in households suffering from drug/alcohol problems"/>
    <x v="13"/>
    <s v="Number"/>
    <n v="46"/>
    <n v="3058"/>
    <n v="15.042511445389099"/>
    <s v="15 per 1000 under 1 yr olds"/>
    <n v="15.042511445389099"/>
  </r>
  <r>
    <s v="E10000018_CIN episodes for children aged &lt;1 at 31st March 2019 with substance misuse by a parent/someone else in household identified as a factor at CIN assessment (excluding looked after children)_Number"/>
    <s v="E10000018"/>
    <x v="70"/>
    <s v="Financial year"/>
    <s v="2018/19"/>
    <s v="Children in households suffering from drug/alcohol problems"/>
    <x v="13"/>
    <s v="Number"/>
    <n v="60"/>
    <n v="6983"/>
    <n v="8.5922955749677801"/>
    <s v="8.6 per 1000 under 1 yr olds"/>
    <n v="8.5922955749677801"/>
  </r>
  <r>
    <s v="E06000016_CIN episodes for children aged &lt;1 at 31st March 2019 with substance misuse by a parent/someone else in household identified as a factor at CIN assessment (excluding looked after children)_Number"/>
    <s v="E06000016"/>
    <x v="69"/>
    <s v="Financial year"/>
    <s v="2018/19"/>
    <s v="Children in households suffering from drug/alcohol problems"/>
    <x v="13"/>
    <s v="Number"/>
    <n v="58"/>
    <n v="4815"/>
    <n v="12.0456905503634"/>
    <s v="12 per 1000 under 1 yr olds"/>
    <n v="12.0456905503634"/>
  </r>
  <r>
    <s v="E06000017_CIN episodes for children aged &lt;1 at 31st March 2019 with substance misuse by a parent/someone else in household identified as a factor at CIN assessment (excluding looked after children)_Number"/>
    <s v="E06000017"/>
    <x v="104"/>
    <s v="Financial year"/>
    <s v="2018/19"/>
    <s v="Children in households suffering from drug/alcohol problems"/>
    <x v="13"/>
    <s v="Number"/>
    <n v="0"/>
    <n v="349"/>
    <n v="0"/>
    <s v="0 per 1000 under 1 yr olds"/>
    <n v="0"/>
  </r>
  <r>
    <s v="E10000028_CIN episodes for children aged &lt;1 at 31st March 2019 with substance misuse by a parent/someone else in household identified as a factor at CIN assessment (excluding looked after children)_Number"/>
    <s v="E10000028"/>
    <x v="119"/>
    <s v="Financial year"/>
    <s v="2018/19"/>
    <s v="Children in households suffering from drug/alcohol problems"/>
    <x v="13"/>
    <s v="Number"/>
    <n v="130"/>
    <n v="8423"/>
    <n v="15.433930903478601"/>
    <s v="15.4 per 1000 under 1 yr olds"/>
    <n v="15.433930903478601"/>
  </r>
  <r>
    <s v="E06000021_CIN episodes for children aged &lt;1 at 31st March 2019 with substance misuse by a parent/someone else in household identified as a factor at CIN assessment (excluding looked after children)_Number"/>
    <s v="E06000021"/>
    <x v="122"/>
    <s v="Financial year"/>
    <s v="2018/19"/>
    <s v="Children in households suffering from drug/alcohol problems"/>
    <x v="13"/>
    <s v="Number"/>
    <n v="57"/>
    <n v="3239"/>
    <n v="17.598024081506601"/>
    <s v="17.6 per 1000 under 1 yr olds"/>
    <n v="17.598024081506601"/>
  </r>
  <r>
    <s v="E06000054_CIN episodes for children aged &lt;1 at 31st March 2019 with substance misuse by a parent/someone else in household identified as a factor at CIN assessment (excluding looked after children)_Number"/>
    <s v="E06000054"/>
    <x v="144"/>
    <s v="Financial year"/>
    <s v="2018/19"/>
    <s v="Children in households suffering from drug/alcohol problems"/>
    <x v="13"/>
    <s v="Number"/>
    <n v="98"/>
    <n v="5003"/>
    <n v="19.588247051768899"/>
    <s v="19.6 per 1000 under 1 yr olds"/>
    <n v="19.588247051768899"/>
  </r>
  <r>
    <s v="E06000030_CIN episodes for children aged &lt;1 at 31st March 2019 with substance misuse by a parent/someone else in household identified as a factor at CIN assessment (excluding looked after children)_Number"/>
    <s v="E06000030"/>
    <x v="127"/>
    <s v="Financial year"/>
    <s v="2018/19"/>
    <s v="Children in households suffering from drug/alcohol problems"/>
    <x v="13"/>
    <s v="Number"/>
    <n v="34"/>
    <n v="2785"/>
    <n v="12.208258527827599"/>
    <s v="12.2 per 1000 under 1 yr olds"/>
    <n v="12.208258527827599"/>
  </r>
  <r>
    <s v="E06000036_CIN episodes for children aged &lt;1 at 31st March 2019 with substance misuse by a parent/someone else in household identified as a factor at CIN assessment (excluding looked after children)_Number"/>
    <s v="E06000036"/>
    <x v="11"/>
    <s v="Financial year"/>
    <s v="2018/19"/>
    <s v="Children in households suffering from drug/alcohol problems"/>
    <x v="13"/>
    <s v="Number"/>
    <n v="14"/>
    <n v="1442"/>
    <n v="9.7087378640776691"/>
    <s v="9.7 per 1000 under 1 yr olds"/>
    <n v="9.7087378640776691"/>
  </r>
  <r>
    <s v="E06000040_CIN episodes for children aged &lt;1 at 31st March 2019 with substance misuse by a parent/someone else in household identified as a factor at CIN assessment (excluding looked after children)_Number"/>
    <s v="E06000040"/>
    <x v="145"/>
    <s v="Financial year"/>
    <s v="2018/19"/>
    <s v="Children in households suffering from drug/alcohol problems"/>
    <x v="13"/>
    <s v="Number"/>
    <n v="7"/>
    <n v="1648"/>
    <n v="4.2475728155339798"/>
    <s v="4.2 per 1000 under 1 yr olds"/>
    <n v="4.2475728155339798"/>
  </r>
  <r>
    <s v="E06000037_CIN episodes for children aged &lt;1 at 31st March 2019 with substance misuse by a parent/someone else in household identified as a factor at CIN assessment (excluding looked after children)_Number"/>
    <s v="E06000037"/>
    <x v="140"/>
    <s v="Financial year"/>
    <s v="2018/19"/>
    <s v="Children in households suffering from drug/alcohol problems"/>
    <x v="13"/>
    <s v="Number"/>
    <n v="21"/>
    <n v="1693"/>
    <n v="12.404016538688699"/>
    <s v="12.4 per 1000 under 1 yr olds"/>
    <n v="12.404016538688699"/>
  </r>
  <r>
    <s v="E06000038_CIN episodes for children aged &lt;1 at 31st March 2019 with substance misuse by a parent/someone else in household identified as a factor at CIN assessment (excluding looked after children)_Number"/>
    <s v="E06000038"/>
    <x v="98"/>
    <s v="Financial year"/>
    <s v="2018/19"/>
    <s v="Children in households suffering from drug/alcohol problems"/>
    <x v="13"/>
    <s v="Number"/>
    <n v="35"/>
    <n v="2249"/>
    <n v="15.5624722098711"/>
    <s v="15.6 per 1000 under 1 yr olds"/>
    <n v="15.5624722098711"/>
  </r>
  <r>
    <s v="E06000039_CIN episodes for children aged &lt;1 at 31st March 2019 with substance misuse by a parent/someone else in household identified as a factor at CIN assessment (excluding looked after children)_Number"/>
    <s v="E06000039"/>
    <x v="110"/>
    <s v="Financial year"/>
    <s v="2018/19"/>
    <s v="Children in households suffering from drug/alcohol problems"/>
    <x v="13"/>
    <s v="Number"/>
    <n v="26"/>
    <n v="2451"/>
    <n v="10.6079151366789"/>
    <s v="10.6 per 1000 under 1 yr olds"/>
    <n v="10.6079151366789"/>
  </r>
  <r>
    <s v="E06000041_CIN episodes for children aged &lt;1 at 31st March 2019 with substance misuse by a parent/someone else in household identified as a factor at CIN assessment (excluding looked after children)_Number"/>
    <s v="E06000041"/>
    <x v="147"/>
    <s v="Financial year"/>
    <s v="2018/19"/>
    <s v="Children in households suffering from drug/alcohol problems"/>
    <x v="13"/>
    <s v="Number"/>
    <n v="11"/>
    <n v="1714"/>
    <n v="6.4177362893815602"/>
    <s v="6.4 per 1000 under 1 yr olds"/>
    <n v="6.4177362893815602"/>
  </r>
  <r>
    <s v="E10000003_CIN episodes for children aged &lt;1 at 31st March 2019 with substance misuse by a parent/someone else in household identified as a factor at CIN assessment (excluding looked after children)_Number"/>
    <s v="E10000003"/>
    <x v="20"/>
    <s v="Financial year"/>
    <s v="2018/19"/>
    <s v="Children in households suffering from drug/alcohol problems"/>
    <x v="13"/>
    <s v="Number"/>
    <n v="66"/>
    <n v="6952"/>
    <n v="9.4936708860759502"/>
    <s v="9.5 per 1000 under 1 yr olds"/>
    <n v="9.4936708860759502"/>
  </r>
  <r>
    <s v="E06000031_CIN episodes for children aged &lt;1 at 31st March 2019 with substance misuse by a parent/someone else in household identified as a factor at CIN assessment (excluding looked after children)_Number"/>
    <s v="E06000031"/>
    <x v="94"/>
    <s v="Financial year"/>
    <s v="2018/19"/>
    <s v="Children in households suffering from drug/alcohol problems"/>
    <x v="13"/>
    <s v="Number"/>
    <n v="36"/>
    <n v="3030"/>
    <n v="11.881188118811901"/>
    <s v="11.9 per 1000 under 1 yr olds"/>
    <n v="11.881188118811901"/>
  </r>
  <r>
    <s v="E06000006_CIN episodes for children aged &lt;1 at 31st March 2019 with substance misuse by a parent/someone else in household identified as a factor at CIN assessment (excluding looked after children)_Number"/>
    <s v="E06000006"/>
    <x v="47"/>
    <s v="Financial year"/>
    <s v="2018/19"/>
    <s v="Children in households suffering from drug/alcohol problems"/>
    <x v="13"/>
    <s v="Number"/>
    <n v="30"/>
    <n v="1451"/>
    <n v="20.6753962784287"/>
    <s v="20.7 per 1000 under 1 yr olds"/>
    <n v="20.6753962784287"/>
  </r>
  <r>
    <s v="E06000007_CIN episodes for children aged &lt;1 at 31st March 2019 with substance misuse by a parent/someone else in household identified as a factor at CIN assessment (excluding looked after children)_Number"/>
    <s v="E06000007"/>
    <x v="138"/>
    <s v="Financial year"/>
    <s v="2018/19"/>
    <s v="Children in households suffering from drug/alcohol problems"/>
    <x v="13"/>
    <s v="Number"/>
    <n v="27"/>
    <n v="2229"/>
    <n v="12.113055181695801"/>
    <s v="12.1 per 1000 under 1 yr olds"/>
    <n v="12.113055181695801"/>
  </r>
  <r>
    <s v="E10000008_CIN episodes for children aged &lt;1 at 31st March 2019 with substance misuse by a parent/someone else in household identified as a factor at CIN assessment (excluding looked after children)_Number"/>
    <s v="E10000008"/>
    <x v="33"/>
    <s v="Financial year"/>
    <s v="2018/19"/>
    <s v="Children in households suffering from drug/alcohol problems"/>
    <x v="13"/>
    <s v="Number"/>
    <n v="67"/>
    <n v="6781"/>
    <n v="9.8805485916531506"/>
    <s v="9.9 per 1000 under 1 yr olds"/>
    <n v="9.8805485916531506"/>
  </r>
  <r>
    <s v="E06000026_CIN episodes for children aged &lt;1 at 31st March 2019 with substance misuse by a parent/someone else in household identified as a factor at CIN assessment (excluding looked after children)_Number"/>
    <s v="E06000026"/>
    <x v="95"/>
    <s v="Financial year"/>
    <s v="2018/19"/>
    <s v="Children in households suffering from drug/alcohol problems"/>
    <x v="13"/>
    <s v="Number"/>
    <n v="59"/>
    <n v="2827"/>
    <n v="20.870180403254299"/>
    <s v="20.9 per 1000 under 1 yr olds"/>
    <n v="20.870180403254299"/>
  </r>
  <r>
    <s v="E06000027_CIN episodes for children aged &lt;1 at 31st March 2019 with substance misuse by a parent/someone else in household identified as a factor at CIN assessment (excluding looked after children)_Number"/>
    <s v="E06000027"/>
    <x v="131"/>
    <s v="Financial year"/>
    <s v="2018/19"/>
    <s v="Children in households suffering from drug/alcohol problems"/>
    <x v="13"/>
    <s v="Number"/>
    <n v="35"/>
    <n v="1247"/>
    <n v="28.067361668003201"/>
    <s v="28.1 per 1000 under 1 yr olds"/>
    <n v="28.067361668003201"/>
  </r>
  <r>
    <s v="E10000012_CIN episodes for children aged &lt;1 at 31st March 2019 with substance misuse by a parent/someone else in household identified as a factor at CIN assessment (excluding looked after children)_Number"/>
    <s v="E10000012"/>
    <x v="42"/>
    <s v="Financial year"/>
    <s v="2018/19"/>
    <s v="Children in households suffering from drug/alcohol problems"/>
    <x v="13"/>
    <s v="Number"/>
    <n v="155"/>
    <n v="16488"/>
    <n v="9.4007763221736997"/>
    <s v="9.4 per 1000 under 1 yr olds"/>
    <n v="9.4007763221736997"/>
  </r>
  <r>
    <s v="E06000033_CIN episodes for children aged &lt;1 at 31st March 2019 with substance misuse by a parent/someone else in household identified as a factor at CIN assessment (excluding looked after children)_Number"/>
    <s v="E06000033"/>
    <x v="116"/>
    <s v="Financial year"/>
    <s v="2018/19"/>
    <s v="Children in households suffering from drug/alcohol problems"/>
    <x v="13"/>
    <s v="Number"/>
    <n v="33"/>
    <n v="2203"/>
    <n v="14.9795733091239"/>
    <s v="15 per 1000 under 1 yr olds"/>
    <n v="14.9795733091239"/>
  </r>
  <r>
    <s v="E06000034_CIN episodes for children aged &lt;1 at 31st March 2019 with substance misuse by a parent/someone else in household identified as a factor at CIN assessment (excluding looked after children)_Number"/>
    <s v="E06000034"/>
    <x v="130"/>
    <s v="Financial year"/>
    <s v="2018/19"/>
    <s v="Children in households suffering from drug/alcohol problems"/>
    <x v="13"/>
    <s v="Number"/>
    <n v="27"/>
    <n v="2544"/>
    <n v="10.6132075471698"/>
    <s v="10.6 per 1000 under 1 yr olds"/>
    <n v="10.6132075471698"/>
  </r>
  <r>
    <s v="E06000019_CIN episodes for children aged &lt;1 at 31st March 2019 with substance misuse by a parent/someone else in household identified as a factor at CIN assessment (excluding looked after children)_Number"/>
    <s v="E06000019"/>
    <x v="54"/>
    <s v="Financial year"/>
    <s v="2018/19"/>
    <s v="Children in households suffering from drug/alcohol problems"/>
    <x v="13"/>
    <s v="Number"/>
    <n v="12"/>
    <n v="1777"/>
    <n v="6.7529544175576799"/>
    <s v="6.8 per 1000 under 1 yr olds"/>
    <n v="6.7529544175576799"/>
  </r>
  <r>
    <s v="E10000034_CIN episodes for children aged &lt;1 at 31st March 2019 with substance misuse by a parent/someone else in household identified as a factor at CIN assessment (excluding looked after children)_Number"/>
    <s v="E10000034"/>
    <x v="149"/>
    <s v="Financial year"/>
    <s v="2018/19"/>
    <s v="Children in households suffering from drug/alcohol problems"/>
    <x v="13"/>
    <s v="Number"/>
    <n v="56"/>
    <n v="5832"/>
    <n v="9.60219478737997"/>
    <s v="9.6 per 1000 under 1 yr olds"/>
    <n v="9.60219478737997"/>
  </r>
  <r>
    <s v="E10000016_CIN episodes for children aged &lt;1 at 31st March 2019 with substance misuse by a parent/someone else in household identified as a factor at CIN assessment (excluding looked after children)_Number"/>
    <s v="E10000016"/>
    <x v="61"/>
    <s v="Financial year"/>
    <s v="2018/19"/>
    <s v="Children in households suffering from drug/alcohol problems"/>
    <x v="13"/>
    <s v="Number"/>
    <n v="255"/>
    <n v="17431"/>
    <n v="14.6291090585738"/>
    <s v="14.6 per 1000 under 1 yr olds"/>
    <n v="14.6291090585738"/>
  </r>
  <r>
    <s v="E06000035_CIN episodes for children aged &lt;1 at 31st March 2019 with substance misuse by a parent/someone else in household identified as a factor at CIN assessment (excluding looked after children)_Number"/>
    <s v="E06000035"/>
    <x v="76"/>
    <s v="Financial year"/>
    <s v="2018/19"/>
    <s v="Children in households suffering from drug/alcohol problems"/>
    <x v="13"/>
    <s v="Number"/>
    <n v="51"/>
    <n v="3476"/>
    <n v="14.672036823935599"/>
    <s v="14.7 per 1000 under 1 yr olds"/>
    <n v="14.672036823935599"/>
  </r>
  <r>
    <s v="E10000017_CIN episodes for children aged &lt;1 at 31st March 2019 with substance misuse by a parent/someone else in household identified as a factor at CIN assessment (excluding looked after children)_Number"/>
    <s v="E10000017"/>
    <x v="67"/>
    <s v="Financial year"/>
    <s v="2018/19"/>
    <s v="Children in households suffering from drug/alcohol problems"/>
    <x v="13"/>
    <s v="Number"/>
    <n v="217"/>
    <n v="12376"/>
    <n v="17.533936651583701"/>
    <s v="17.5 per 1000 under 1 yr olds"/>
    <n v="17.533936651583701"/>
  </r>
  <r>
    <s v="E06000008_CIN episodes for children aged &lt;1 at 31st March 2019 with substance misuse by a parent/someone else in household identified as a factor at CIN assessment (excluding looked after children)_Number"/>
    <s v="E06000008"/>
    <x v="7"/>
    <s v="Financial year"/>
    <s v="2018/19"/>
    <s v="Children in households suffering from drug/alcohol problems"/>
    <x v="13"/>
    <s v="Number"/>
    <n v="38"/>
    <n v="1998"/>
    <n v="19.019019019019002"/>
    <s v="19 per 1000 under 1 yr olds"/>
    <n v="19.019019019019002"/>
  </r>
  <r>
    <s v="E06000009_CIN episodes for children aged &lt;1 at 31st March 2019 with substance misuse by a parent/someone else in household identified as a factor at CIN assessment (excluding looked after children)_Number"/>
    <s v="E06000009"/>
    <x v="8"/>
    <s v="Financial year"/>
    <s v="2018/19"/>
    <s v="Children in households suffering from drug/alcohol problems"/>
    <x v="13"/>
    <s v="Number"/>
    <n v="60"/>
    <n v="1627"/>
    <n v="36.877688998156103"/>
    <s v="36.9 per 1000 under 1 yr olds"/>
    <n v="36.877688998156103"/>
  </r>
  <r>
    <s v="E10000024_CIN episodes for children aged &lt;1 at 31st March 2019 with substance misuse by a parent/someone else in household identified as a factor at CIN assessment (excluding looked after children)_Number"/>
    <s v="E10000024"/>
    <x v="91"/>
    <s v="Financial year"/>
    <s v="2018/19"/>
    <s v="Children in households suffering from drug/alcohol problems"/>
    <x v="13"/>
    <s v="Number"/>
    <n v="116"/>
    <n v="8216"/>
    <n v="14.1187925998053"/>
    <s v="14.1 per 1000 under 1 yr olds"/>
    <n v="14.1187925998053"/>
  </r>
  <r>
    <s v="E06000018_CIN episodes for children aged &lt;1 at 31st March 2019 with substance misuse by a parent/someone else in household identified as a factor at CIN assessment (excluding looked after children)_Number"/>
    <s v="E06000018"/>
    <x v="90"/>
    <s v="Financial year"/>
    <s v="2018/19"/>
    <s v="Children in households suffering from drug/alcohol problems"/>
    <x v="13"/>
    <s v="Number"/>
    <n v="68"/>
    <n v="4006"/>
    <n v="16.974538192710899"/>
    <s v="17 per 1000 under 1 yr olds"/>
    <n v="16.974538192710899"/>
  </r>
  <r>
    <s v="E06000051_CIN episodes for children aged &lt;1 at 31st March 2019 with substance misuse by a parent/someone else in household identified as a factor at CIN assessment (excluding looked after children)_Number"/>
    <s v="E06000051"/>
    <x v="109"/>
    <s v="Financial year"/>
    <s v="2018/19"/>
    <s v="Children in households suffering from drug/alcohol problems"/>
    <x v="13"/>
    <s v="Number"/>
    <n v="47"/>
    <n v="2806"/>
    <n v="16.749821810406299"/>
    <s v="16.7 per 1000 under 1 yr olds"/>
    <n v="16.749821810406299"/>
  </r>
  <r>
    <s v="E06000020_CIN episodes for children aged &lt;1 at 31st March 2019 with substance misuse by a parent/someone else in household identified as a factor at CIN assessment (excluding looked after children)_Number"/>
    <s v="E06000020"/>
    <x v="129"/>
    <s v="Financial year"/>
    <s v="2018/19"/>
    <s v="Children in households suffering from drug/alcohol problems"/>
    <x v="13"/>
    <s v="Number"/>
    <n v="45"/>
    <n v="2075"/>
    <n v="21.6867469879518"/>
    <s v="21.7 per 1000 under 1 yr olds"/>
    <n v="21.6867469879518"/>
  </r>
  <r>
    <s v="E06000049_CIN episodes for children aged &lt;1 at 31st March 2019 with substance misuse by a parent/someone else in household identified as a factor at CIN assessment (excluding looked after children)_Number"/>
    <s v="E06000049"/>
    <x v="23"/>
    <s v="Financial year"/>
    <s v="2018/19"/>
    <s v="Children in households suffering from drug/alcohol problems"/>
    <x v="13"/>
    <s v="Number"/>
    <n v="26"/>
    <n v="3921"/>
    <n v="6.6309614894159701"/>
    <s v="6.6 per 1000 under 1 yr olds"/>
    <n v="6.6309614894159701"/>
  </r>
  <r>
    <s v="E06000050_CIN episodes for children aged &lt;1 at 31st March 2019 with substance misuse by a parent/someone else in household identified as a factor at CIN assessment (excluding looked after children)_Number"/>
    <s v="E06000050"/>
    <x v="154"/>
    <s v="Financial year"/>
    <s v="2018/19"/>
    <s v="Children in households suffering from drug/alcohol problems"/>
    <x v="13"/>
    <s v="Number"/>
    <n v="48"/>
    <n v="3487"/>
    <n v="13.7654143963292"/>
    <s v="13.8 per 1000 under 1 yr olds"/>
    <n v="13.7654143963292"/>
  </r>
  <r>
    <s v="E06000052_CIN episodes for children aged &lt;1 at 31st March 2019 with substance misuse by a parent/someone else in household identified as a factor at CIN assessment (excluding looked after children)_Number"/>
    <s v="E06000052"/>
    <x v="26"/>
    <s v="Financial year"/>
    <s v="2018/19"/>
    <s v="Children in households suffering from drug/alcohol problems"/>
    <x v="13"/>
    <s v="Number"/>
    <n v="69"/>
    <n v="5246"/>
    <n v="13.1528783835303"/>
    <s v="13.2 per 1000 under 1 yr olds"/>
    <n v="13.1528783835303"/>
  </r>
  <r>
    <s v="E10000006_CIN episodes for children aged &lt;1 at 31st March 2019 with substance misuse by a parent/someone else in household identified as a factor at CIN assessment (excluding looked after children)_Number"/>
    <s v="E10000006"/>
    <x v="29"/>
    <s v="Financial year"/>
    <s v="2018/19"/>
    <s v="Children in households suffering from drug/alcohol problems"/>
    <x v="13"/>
    <s v="Number"/>
    <n v="73"/>
    <n v="4366"/>
    <n v="16.7201099404489"/>
    <s v="16.7 per 1000 under 1 yr olds"/>
    <n v="16.7201099404489"/>
  </r>
  <r>
    <s v="E10000013_CIN episodes for children aged &lt;1 at 31st March 2019 with substance misuse by a parent/someone else in household identified as a factor at CIN assessment (excluding looked after children)_Number"/>
    <s v="E10000013"/>
    <x v="44"/>
    <s v="Financial year"/>
    <s v="2018/19"/>
    <s v="Children in households suffering from drug/alcohol problems"/>
    <x v="13"/>
    <s v="Number"/>
    <n v="107"/>
    <n v="6595"/>
    <n v="16.2244124336619"/>
    <s v="16.2 per 1000 under 1 yr olds"/>
    <n v="16.2244124336619"/>
  </r>
  <r>
    <s v="E10000015_CIN episodes for children aged &lt;1 at 31st March 2019 with substance misuse by a parent/someone else in household identified as a factor at CIN assessment (excluding looked after children)_Number"/>
    <s v="E10000015"/>
    <x v="55"/>
    <s v="Financial year"/>
    <s v="2018/19"/>
    <s v="Children in households suffering from drug/alcohol problems"/>
    <x v="13"/>
    <s v="Number"/>
    <n v="121"/>
    <n v="14155"/>
    <n v="8.5482161780289694"/>
    <s v="8.5 per 1000 under 1 yr olds"/>
    <n v="8.5482161780289694"/>
  </r>
  <r>
    <s v="E06000046_CIN episodes for children aged &lt;1 at 31st March 2019 with substance misuse by a parent/someone else in household identified as a factor at CIN assessment (excluding looked after children)_Number"/>
    <s v="E06000046"/>
    <x v="58"/>
    <s v="Financial year"/>
    <s v="2018/19"/>
    <s v="Children in households suffering from drug/alcohol problems"/>
    <x v="13"/>
    <s v="Number"/>
    <n v="10"/>
    <n v="1144"/>
    <n v="8.7412587412587399"/>
    <s v="8.7 per 1000 under 1 yr olds"/>
    <n v="8.7412587412587399"/>
  </r>
  <r>
    <s v="E10000019_CIN episodes for children aged &lt;1 at 31st March 2019 with substance misuse by a parent/someone else in household identified as a factor at CIN assessment (excluding looked after children)_Number"/>
    <s v="E10000019"/>
    <x v="72"/>
    <s v="Financial year"/>
    <s v="2018/19"/>
    <s v="Children in households suffering from drug/alcohol problems"/>
    <x v="13"/>
    <s v="Number"/>
    <n v="87"/>
    <n v="7363"/>
    <n v="11.815835936439001"/>
    <s v="11.8 per 1000 under 1 yr olds"/>
    <n v="11.815835936439001"/>
  </r>
  <r>
    <s v="E10000020_CIN episodes for children aged &lt;1 at 31st March 2019 with substance misuse by a parent/someone else in household identified as a factor at CIN assessment (excluding looked after children)_Number"/>
    <s v="E10000020"/>
    <x v="82"/>
    <s v="Financial year"/>
    <s v="2018/19"/>
    <s v="Children in households suffering from drug/alcohol problems"/>
    <x v="13"/>
    <s v="Number"/>
    <n v="80"/>
    <n v="8492"/>
    <n v="9.4206311822892097"/>
    <s v="9.4 per 1000 under 1 yr olds"/>
    <n v="9.4206311822892097"/>
  </r>
  <r>
    <s v="E10000021_CIN episodes for children aged &lt;1 at 31st March 2019 with substance misuse by a parent/someone else in household identified as a factor at CIN assessment (excluding looked after children)_Number"/>
    <s v="E10000021"/>
    <x v="88"/>
    <s v="Financial year"/>
    <s v="2018/19"/>
    <s v="Children in households suffering from drug/alcohol problems"/>
    <x v="13"/>
    <s v="Number"/>
    <n v="117"/>
    <n v="8891"/>
    <n v="13.159374648521"/>
    <s v="13.2 per 1000 under 1 yr olds"/>
    <n v="13.159374648521"/>
  </r>
  <r>
    <s v="E06000048_CIN episodes for children aged &lt;1 at 31st March 2019 with substance misuse by a parent/someone else in household identified as a factor at CIN assessment (excluding looked after children)_Number"/>
    <s v="E06000048"/>
    <x v="89"/>
    <s v="Financial year"/>
    <s v="2018/19"/>
    <s v="Children in households suffering from drug/alcohol problems"/>
    <x v="13"/>
    <s v="Number"/>
    <n v="95"/>
    <n v="2874"/>
    <n v="33.0549756437022"/>
    <s v="33.1 per 1000 under 1 yr olds"/>
    <n v="33.0549756437022"/>
  </r>
  <r>
    <s v="E10000025_CIN episodes for children aged &lt;1 at 31st March 2019 with substance misuse by a parent/someone else in household identified as a factor at CIN assessment (excluding looked after children)_Number"/>
    <s v="E10000025"/>
    <x v="93"/>
    <s v="Financial year"/>
    <s v="2018/19"/>
    <s v="Children in households suffering from drug/alcohol problems"/>
    <x v="13"/>
    <s v="Number"/>
    <n v="71"/>
    <n v="7481"/>
    <n v="9.4907097981553292"/>
    <s v="9.5 per 1000 under 1 yr olds"/>
    <n v="9.4907097981553292"/>
  </r>
  <r>
    <s v="E10000027_CIN episodes for children aged &lt;1 at 31st March 2019 with substance misuse by a parent/someone else in household identified as a factor at CIN assessment (excluding looked after children)_Number"/>
    <s v="E10000027"/>
    <x v="112"/>
    <s v="Financial year"/>
    <s v="2018/19"/>
    <s v="Children in households suffering from drug/alcohol problems"/>
    <x v="13"/>
    <s v="Number"/>
    <n v="67"/>
    <n v="5401"/>
    <n v="12.405110164784301"/>
    <s v="12.4 per 1000 under 1 yr olds"/>
    <n v="12.405110164784301"/>
  </r>
  <r>
    <s v="E10000029_CIN episodes for children aged &lt;1 at 31st March 2019 with substance misuse by a parent/someone else in household identified as a factor at CIN assessment (excluding looked after children)_Number"/>
    <s v="E10000029"/>
    <x v="123"/>
    <s v="Financial year"/>
    <s v="2018/19"/>
    <s v="Children in households suffering from drug/alcohol problems"/>
    <x v="13"/>
    <s v="Number"/>
    <n v="90"/>
    <n v="7605"/>
    <n v="11.834319526627199"/>
    <s v="11.8 per 1000 under 1 yr olds"/>
    <n v="11.834319526627199"/>
  </r>
  <r>
    <s v="E10000030_CIN episodes for children aged &lt;1 at 31st March 2019 with substance misuse by a parent/someone else in household identified as a factor at CIN assessment (excluding looked after children)_Number"/>
    <s v="E10000030"/>
    <x v="125"/>
    <s v="Financial year"/>
    <s v="2018/19"/>
    <s v="Children in households suffering from drug/alcohol problems"/>
    <x v="13"/>
    <s v="Number"/>
    <n v="137"/>
    <n v="12975"/>
    <n v="10.5587668593449"/>
    <s v="10.6 per 1000 under 1 yr olds"/>
    <n v="10.5587668593449"/>
  </r>
  <r>
    <s v="E10000031_CIN episodes for children aged &lt;1 at 31st March 2019 with substance misuse by a parent/someone else in household identified as a factor at CIN assessment (excluding looked after children)_Number"/>
    <s v="E10000031"/>
    <x v="139"/>
    <s v="Financial year"/>
    <s v="2018/19"/>
    <s v="Children in households suffering from drug/alcohol problems"/>
    <x v="13"/>
    <s v="Number"/>
    <n v="57"/>
    <n v="6079"/>
    <n v="9.3765421944398799"/>
    <s v="9.4 per 1000 under 1 yr olds"/>
    <n v="9.3765421944398799"/>
  </r>
  <r>
    <s v="E10000032_CIN episodes for children aged &lt;1 at 31st March 2019 with substance misuse by a parent/someone else in household identified as a factor at CIN assessment (excluding looked after children)_Number"/>
    <s v="E10000032"/>
    <x v="141"/>
    <s v="Financial year"/>
    <s v="2018/19"/>
    <s v="Children in households suffering from drug/alcohol problems"/>
    <x v="13"/>
    <s v="Number"/>
    <n v="138"/>
    <n v="8578"/>
    <n v="16.087666122639298"/>
    <s v="16.1 per 1000 under 1 yr olds"/>
    <n v="16.087666122639298"/>
  </r>
  <r>
    <s v="NA_CIN episodes for children aged &lt;1 at 31st March 2019 with neglect identified as a factor at CIN assessment (excluding looked after children)_Number"/>
    <s v="NA"/>
    <x v="151"/>
    <s v="Financial year"/>
    <s v="2018/19"/>
    <s v="Children at risk from abuse in the household"/>
    <x v="14"/>
    <s v="Number"/>
    <n v="5867"/>
    <n v="637834"/>
    <n v="9.1983180576764489"/>
    <s v="9.2 per 1000 under 1 yr olds"/>
    <n v="9.1983180576764489"/>
  </r>
  <r>
    <s v="E09000001_CIN episodes for children aged &lt;1 at 31st March 2019 with neglect identified as a factor at CIN assessment (excluding looked after children)_Number"/>
    <s v="E09000001"/>
    <x v="25"/>
    <s v="Financial year"/>
    <s v="2018/19"/>
    <s v="Children at risk from abuse in the household"/>
    <x v="14"/>
    <s v="Number"/>
    <n v="0"/>
    <n v="73"/>
    <n v="0"/>
    <s v="0 per 1000 under 1 yr olds"/>
    <n v="0"/>
  </r>
  <r>
    <s v="E09000007_CIN episodes for children aged &lt;1 at 31st March 2019 with neglect identified as a factor at CIN assessment (excluding looked after children)_Number"/>
    <s v="E09000007"/>
    <x v="21"/>
    <s v="Financial year"/>
    <s v="2018/19"/>
    <s v="Children at risk from abuse in the household"/>
    <x v="14"/>
    <s v="Number"/>
    <n v="15"/>
    <n v="2541"/>
    <n v="5.9031877213695401"/>
    <s v="5.9 per 1000 under 1 yr olds"/>
    <n v="5.9031877213695401"/>
  </r>
  <r>
    <s v="E09000011_CIN episodes for children aged &lt;1 at 31st March 2019 with neglect identified as a factor at CIN assessment (excluding looked after children)_Number"/>
    <s v="E09000011"/>
    <x v="45"/>
    <s v="Financial year"/>
    <s v="2018/19"/>
    <s v="Children at risk from abuse in the household"/>
    <x v="14"/>
    <s v="Number"/>
    <n v="24"/>
    <n v="4393"/>
    <n v="5.4632369679034802"/>
    <s v="5.5 per 1000 under 1 yr olds"/>
    <n v="5.4632369679034802"/>
  </r>
  <r>
    <s v="E09000012_CIN episodes for children aged &lt;1 at 31st March 2019 with neglect identified as a factor at CIN assessment (excluding looked after children)_Number"/>
    <s v="E09000012"/>
    <x v="46"/>
    <s v="Financial year"/>
    <s v="2018/19"/>
    <s v="Children at risk from abuse in the household"/>
    <x v="14"/>
    <s v="Number"/>
    <n v="109"/>
    <n v="4211"/>
    <n v="25.884587983851802"/>
    <s v="25.9 per 1000 under 1 yr olds"/>
    <n v="25.884587983851802"/>
  </r>
  <r>
    <s v="E09000013_CIN episodes for children aged &lt;1 at 31st March 2019 with neglect identified as a factor at CIN assessment (excluding looked after children)_Number"/>
    <s v="E09000013"/>
    <x v="48"/>
    <s v="Financial year"/>
    <s v="2018/19"/>
    <s v="Children at risk from abuse in the household"/>
    <x v="14"/>
    <s v="Number"/>
    <n v="10"/>
    <n v="2319"/>
    <n v="4.3122035360069004"/>
    <s v="4.3 per 1000 under 1 yr olds"/>
    <n v="4.3122035360069004"/>
  </r>
  <r>
    <s v="E09000019_CIN episodes for children aged &lt;1 at 31st March 2019 with neglect identified as a factor at CIN assessment (excluding looked after children)_Number"/>
    <s v="E09000019"/>
    <x v="59"/>
    <s v="Financial year"/>
    <s v="2018/19"/>
    <s v="Children at risk from abuse in the household"/>
    <x v="14"/>
    <s v="Number"/>
    <n v="20"/>
    <n v="2727"/>
    <n v="7.3340667400073301"/>
    <s v="7.3 per 1000 under 1 yr olds"/>
    <n v="7.3340667400073301"/>
  </r>
  <r>
    <s v="E09000020_CIN episodes for children aged &lt;1 at 31st March 2019 with neglect identified as a factor at CIN assessment (excluding looked after children)_Number"/>
    <s v="E09000020"/>
    <x v="60"/>
    <s v="Financial year"/>
    <s v="2018/19"/>
    <s v="Children at risk from abuse in the household"/>
    <x v="14"/>
    <s v="Number"/>
    <n v="0"/>
    <n v="1568"/>
    <n v="0"/>
    <s v="0 per 1000 under 1 yr olds"/>
    <n v="0"/>
  </r>
  <r>
    <s v="E09000022_CIN episodes for children aged &lt;1 at 31st March 2019 with neglect identified as a factor at CIN assessment (excluding looked after children)_Number"/>
    <s v="E09000022"/>
    <x v="66"/>
    <s v="Financial year"/>
    <s v="2018/19"/>
    <s v="Children at risk from abuse in the household"/>
    <x v="14"/>
    <s v="Number"/>
    <n v="34"/>
    <n v="3935"/>
    <n v="8.6404066073697603"/>
    <s v="8.6 per 1000 under 1 yr olds"/>
    <n v="8.6404066073697603"/>
  </r>
  <r>
    <s v="E09000023_CIN episodes for children aged &lt;1 at 31st March 2019 with neglect identified as a factor at CIN assessment (excluding looked after children)_Number"/>
    <s v="E09000023"/>
    <x v="71"/>
    <s v="Financial year"/>
    <s v="2018/19"/>
    <s v="Children at risk from abuse in the household"/>
    <x v="14"/>
    <s v="Number"/>
    <n v="47"/>
    <n v="4505"/>
    <n v="10.432852386237499"/>
    <s v="10.4 per 1000 under 1 yr olds"/>
    <n v="10.432852386237499"/>
  </r>
  <r>
    <s v="E09000028_CIN episodes for children aged &lt;1 at 31st March 2019 with neglect identified as a factor at CIN assessment (excluding looked after children)_Number"/>
    <s v="E09000028"/>
    <x v="117"/>
    <s v="Financial year"/>
    <s v="2018/19"/>
    <s v="Children at risk from abuse in the household"/>
    <x v="14"/>
    <s v="Number"/>
    <n v="30"/>
    <n v="4154"/>
    <n v="7.2219547424169503"/>
    <s v="7.2 per 1000 under 1 yr olds"/>
    <n v="7.2219547424169503"/>
  </r>
  <r>
    <s v="E09000030_CIN episodes for children aged &lt;1 at 31st March 2019 with neglect identified as a factor at CIN assessment (excluding looked after children)_Number"/>
    <s v="E09000030"/>
    <x v="132"/>
    <s v="Financial year"/>
    <s v="2018/19"/>
    <s v="Children at risk from abuse in the household"/>
    <x v="14"/>
    <s v="Number"/>
    <n v="25"/>
    <n v="4529"/>
    <n v="5.5199823360565201"/>
    <s v="5.5 per 1000 under 1 yr olds"/>
    <n v="5.5199823360565201"/>
  </r>
  <r>
    <s v="E09000032_CIN episodes for children aged &lt;1 at 31st March 2019 with neglect identified as a factor at CIN assessment (excluding looked after children)_Number"/>
    <s v="E09000032"/>
    <x v="137"/>
    <s v="Financial year"/>
    <s v="2018/19"/>
    <s v="Children at risk from abuse in the household"/>
    <x v="14"/>
    <s v="Number"/>
    <n v="18"/>
    <n v="4567"/>
    <n v="3.94131815195971"/>
    <s v="3.9 per 1000 under 1 yr olds"/>
    <n v="3.94131815195971"/>
  </r>
  <r>
    <s v="E09000033_CIN episodes for children aged &lt;1 at 31st March 2019 with neglect identified as a factor at CIN assessment (excluding looked after children)_Number"/>
    <s v="E09000033"/>
    <x v="142"/>
    <s v="Financial year"/>
    <s v="2018/19"/>
    <s v="Children at risk from abuse in the household"/>
    <x v="14"/>
    <s v="Number"/>
    <n v="9"/>
    <n v="2589"/>
    <n v="3.4762456546929301"/>
    <s v="3.5 per 1000 under 1 yr olds"/>
    <n v="3.4762456546929301"/>
  </r>
  <r>
    <s v="E09000002_CIN episodes for children aged &lt;1 at 31st March 2019 with neglect identified as a factor at CIN assessment (excluding looked after children)_Number"/>
    <s v="E09000002"/>
    <x v="0"/>
    <s v="Financial year"/>
    <s v="2018/19"/>
    <s v="Children at risk from abuse in the household"/>
    <x v="14"/>
    <s v="Number"/>
    <n v="27"/>
    <n v="3819"/>
    <n v="7.0699135899450098"/>
    <s v="7.1 per 1000 under 1 yr olds"/>
    <n v="7.0699135899450098"/>
  </r>
  <r>
    <s v="E09000003_CIN episodes for children aged &lt;1 at 31st March 2019 with neglect identified as a factor at CIN assessment (excluding looked after children)_Number"/>
    <s v="E09000003"/>
    <x v="1"/>
    <s v="Financial year"/>
    <s v="2018/19"/>
    <s v="Children at risk from abuse in the household"/>
    <x v="14"/>
    <s v="Number"/>
    <n v="15"/>
    <n v="5250"/>
    <n v="2.8571428571428599"/>
    <s v="2.9 per 1000 under 1 yr olds"/>
    <n v="2.8571428571428599"/>
  </r>
  <r>
    <s v="E09000004_CIN episodes for children aged &lt;1 at 31st March 2019 with neglect identified as a factor at CIN assessment (excluding looked after children)_Number"/>
    <s v="E09000004"/>
    <x v="5"/>
    <s v="Financial year"/>
    <s v="2018/19"/>
    <s v="Children at risk from abuse in the household"/>
    <x v="14"/>
    <s v="Number"/>
    <n v="14"/>
    <n v="3133"/>
    <n v="4.4685604851580001"/>
    <s v="4.5 per 1000 under 1 yr olds"/>
    <n v="4.4685604851580001"/>
  </r>
  <r>
    <s v="E09000005_CIN episodes for children aged &lt;1 at 31st March 2019 with neglect identified as a factor at CIN assessment (excluding looked after children)_Number"/>
    <s v="E09000005"/>
    <x v="13"/>
    <s v="Financial year"/>
    <s v="2018/19"/>
    <s v="Children at risk from abuse in the household"/>
    <x v="14"/>
    <s v="Number"/>
    <n v="28"/>
    <n v="4825"/>
    <n v="5.8031088082901601"/>
    <s v="5.8 per 1000 under 1 yr olds"/>
    <n v="5.8031088082901601"/>
  </r>
  <r>
    <s v="E09000006_CIN episodes for children aged &lt;1 at 31st March 2019 with neglect identified as a factor at CIN assessment (excluding looked after children)_Number"/>
    <s v="E09000006"/>
    <x v="16"/>
    <s v="Financial year"/>
    <s v="2018/19"/>
    <s v="Children at risk from abuse in the household"/>
    <x v="14"/>
    <s v="Number"/>
    <n v="41"/>
    <n v="4232"/>
    <n v="9.6880907372400795"/>
    <s v="9.7 per 1000 under 1 yr olds"/>
    <n v="9.6880907372400795"/>
  </r>
  <r>
    <s v="E09000008_CIN episodes for children aged &lt;1 at 31st March 2019 with neglect identified as a factor at CIN assessment (excluding looked after children)_Number"/>
    <s v="E09000008"/>
    <x v="28"/>
    <s v="Financial year"/>
    <s v="2018/19"/>
    <s v="Children at risk from abuse in the household"/>
    <x v="14"/>
    <s v="Number"/>
    <n v="27"/>
    <n v="5591"/>
    <n v="4.8291897692720402"/>
    <s v="4.8 per 1000 under 1 yr olds"/>
    <n v="4.8291897692720402"/>
  </r>
  <r>
    <s v="E09000009_CIN episodes for children aged &lt;1 at 31st March 2019 with neglect identified as a factor at CIN assessment (excluding looked after children)_Number"/>
    <s v="E09000009"/>
    <x v="38"/>
    <s v="Financial year"/>
    <s v="2018/19"/>
    <s v="Children at risk from abuse in the household"/>
    <x v="14"/>
    <s v="Number"/>
    <n v="19"/>
    <n v="4807"/>
    <n v="3.9525691699604701"/>
    <s v="4 per 1000 under 1 yr olds"/>
    <n v="3.9525691699604701"/>
  </r>
  <r>
    <s v="E09000010_CIN episodes for children aged &lt;1 at 31st March 2019 with neglect identified as a factor at CIN assessment (excluding looked after children)_Number"/>
    <s v="E09000010"/>
    <x v="41"/>
    <s v="Financial year"/>
    <s v="2018/19"/>
    <s v="Children at risk from abuse in the household"/>
    <x v="14"/>
    <s v="Number"/>
    <n v="27"/>
    <n v="4739"/>
    <n v="5.6974045157206197"/>
    <s v="5.7 per 1000 under 1 yr olds"/>
    <n v="5.6974045157206197"/>
  </r>
  <r>
    <s v="E09000014_CIN episodes for children aged &lt;1 at 31st March 2019 with neglect identified as a factor at CIN assessment (excluding looked after children)_Number"/>
    <s v="E09000014"/>
    <x v="50"/>
    <s v="Financial year"/>
    <s v="2018/19"/>
    <s v="Children at risk from abuse in the household"/>
    <x v="14"/>
    <s v="Number"/>
    <n v="19"/>
    <n v="3767"/>
    <n v="5.0438014335014598"/>
    <s v="5 per 1000 under 1 yr olds"/>
    <n v="5.0438014335014598"/>
  </r>
  <r>
    <s v="E09000015_CIN episodes for children aged &lt;1 at 31st March 2019 with neglect identified as a factor at CIN assessment (excluding looked after children)_Number"/>
    <s v="E09000015"/>
    <x v="51"/>
    <s v="Financial year"/>
    <s v="2018/19"/>
    <s v="Children at risk from abuse in the household"/>
    <x v="14"/>
    <s v="Number"/>
    <n v="18"/>
    <n v="3577"/>
    <n v="5.0321498462398697"/>
    <s v="5 per 1000 under 1 yr olds"/>
    <n v="5.0321498462398697"/>
  </r>
  <r>
    <s v="E09000016_CIN episodes for children aged &lt;1 at 31st March 2019 with neglect identified as a factor at CIN assessment (excluding looked after children)_Number"/>
    <s v="E09000016"/>
    <x v="53"/>
    <s v="Financial year"/>
    <s v="2018/19"/>
    <s v="Children at risk from abuse in the household"/>
    <x v="14"/>
    <s v="Number"/>
    <n v="16"/>
    <n v="3365"/>
    <n v="4.7548291233283804"/>
    <s v="4.8 per 1000 under 1 yr olds"/>
    <n v="4.7548291233283804"/>
  </r>
  <r>
    <s v="E09000017_CIN episodes for children aged &lt;1 at 31st March 2019 with neglect identified as a factor at CIN assessment (excluding looked after children)_Number"/>
    <s v="E09000017"/>
    <x v="56"/>
    <s v="Financial year"/>
    <s v="2018/19"/>
    <s v="Children at risk from abuse in the household"/>
    <x v="14"/>
    <s v="Number"/>
    <n v="27"/>
    <n v="4372"/>
    <n v="6.1756633119853603"/>
    <s v="6.2 per 1000 under 1 yr olds"/>
    <n v="6.1756633119853603"/>
  </r>
  <r>
    <s v="E09000018_CIN episodes for children aged &lt;1 at 31st March 2019 with neglect identified as a factor at CIN assessment (excluding looked after children)_Number"/>
    <s v="E09000018"/>
    <x v="57"/>
    <s v="Financial year"/>
    <s v="2018/19"/>
    <s v="Children at risk from abuse in the household"/>
    <x v="14"/>
    <s v="Number"/>
    <n v="14"/>
    <n v="3987"/>
    <n v="3.5114120892901899"/>
    <s v="3.5 per 1000 under 1 yr olds"/>
    <n v="3.5114120892901899"/>
  </r>
  <r>
    <s v="E09000021_CIN episodes for children aged &lt;1 at 31st March 2019 with neglect identified as a factor at CIN assessment (excluding looked after children)_Number"/>
    <s v="E09000021"/>
    <x v="63"/>
    <s v="Financial year"/>
    <s v="2018/19"/>
    <s v="Children at risk from abuse in the household"/>
    <x v="14"/>
    <s v="Number"/>
    <n v="8"/>
    <n v="2087"/>
    <n v="3.8332534738859598"/>
    <s v="3.8 per 1000 under 1 yr olds"/>
    <n v="3.8332534738859598"/>
  </r>
  <r>
    <s v="E09000024_CIN episodes for children aged &lt;1 at 31st March 2019 with neglect identified as a factor at CIN assessment (excluding looked after children)_Number"/>
    <s v="E09000024"/>
    <x v="77"/>
    <s v="Financial year"/>
    <s v="2018/19"/>
    <s v="Children at risk from abuse in the household"/>
    <x v="14"/>
    <s v="Number"/>
    <n v="20"/>
    <n v="3035"/>
    <n v="6.5897858319604596"/>
    <s v="6.6 per 1000 under 1 yr olds"/>
    <n v="6.5897858319604596"/>
  </r>
  <r>
    <s v="E09000025_CIN episodes for children aged &lt;1 at 31st March 2019 with neglect identified as a factor at CIN assessment (excluding looked after children)_Number"/>
    <s v="E09000025"/>
    <x v="81"/>
    <s v="Financial year"/>
    <s v="2018/19"/>
    <s v="Children at risk from abuse in the household"/>
    <x v="14"/>
    <s v="Number"/>
    <n v="11"/>
    <n v="5706"/>
    <n v="1.92779530318963"/>
    <s v="1.9 per 1000 under 1 yr olds"/>
    <n v="1.92779530318963"/>
  </r>
  <r>
    <s v="E09000026_CIN episodes for children aged &lt;1 at 31st March 2019 with neglect identified as a factor at CIN assessment (excluding looked after children)_Number"/>
    <s v="E09000026"/>
    <x v="99"/>
    <s v="Financial year"/>
    <s v="2018/19"/>
    <s v="Children at risk from abuse in the household"/>
    <x v="14"/>
    <s v="Number"/>
    <n v="21"/>
    <n v="4605"/>
    <n v="4.5602605863192203"/>
    <s v="4.6 per 1000 under 1 yr olds"/>
    <n v="4.5602605863192203"/>
  </r>
  <r>
    <s v="E09000027_CIN episodes for children aged &lt;1 at 31st March 2019 with neglect identified as a factor at CIN assessment (excluding looked after children)_Number"/>
    <s v="E09000027"/>
    <x v="101"/>
    <s v="Financial year"/>
    <s v="2018/19"/>
    <s v="Children at risk from abuse in the household"/>
    <x v="14"/>
    <s v="Number"/>
    <n v="17"/>
    <n v="2396"/>
    <n v="7.0951585976627696"/>
    <s v="7.1 per 1000 under 1 yr olds"/>
    <n v="7.0951585976627696"/>
  </r>
  <r>
    <s v="E09000029_CIN episodes for children aged &lt;1 at 31st March 2019 with neglect identified as a factor at CIN assessment (excluding looked after children)_Number"/>
    <s v="E09000029"/>
    <x v="126"/>
    <s v="Financial year"/>
    <s v="2018/19"/>
    <s v="Children at risk from abuse in the household"/>
    <x v="14"/>
    <s v="Number"/>
    <n v="11"/>
    <n v="2549"/>
    <n v="4.31541781090624"/>
    <s v="4.3 per 1000 under 1 yr olds"/>
    <n v="4.31541781090624"/>
  </r>
  <r>
    <s v="E09000031_CIN episodes for children aged &lt;1 at 31st March 2019 with neglect identified as a factor at CIN assessment (excluding looked after children)_Number"/>
    <s v="E09000031"/>
    <x v="136"/>
    <s v="Financial year"/>
    <s v="2018/19"/>
    <s v="Children at risk from abuse in the household"/>
    <x v="14"/>
    <s v="Number"/>
    <n v="19"/>
    <n v="4448"/>
    <n v="4.2715827338129504"/>
    <s v="4.3 per 1000 under 1 yr olds"/>
    <n v="4.2715827338129504"/>
  </r>
  <r>
    <s v="E08000025_CIN episodes for children aged &lt;1 at 31st March 2019 with neglect identified as a factor at CIN assessment (excluding looked after children)_Number"/>
    <s v="E08000025"/>
    <x v="6"/>
    <s v="Financial year"/>
    <s v="2018/19"/>
    <s v="Children at risk from abuse in the household"/>
    <x v="14"/>
    <s v="Number"/>
    <n v="152"/>
    <n v="16082"/>
    <n v="9.4515607511503497"/>
    <s v="9.5 per 1000 under 1 yr olds"/>
    <n v="9.4515607511503497"/>
  </r>
  <r>
    <s v="E08000026_CIN episodes for children aged &lt;1 at 31st March 2019 with neglect identified as a factor at CIN assessment (excluding looked after children)_Number"/>
    <s v="E08000026"/>
    <x v="27"/>
    <s v="Financial year"/>
    <s v="2018/19"/>
    <s v="Children at risk from abuse in the household"/>
    <x v="14"/>
    <s v="Number"/>
    <n v="32"/>
    <n v="4431"/>
    <n v="7.22184608440533"/>
    <s v="7.2 per 1000 under 1 yr olds"/>
    <n v="7.22184608440533"/>
  </r>
  <r>
    <s v="E08000027_CIN episodes for children aged &lt;1 at 31st March 2019 with neglect identified as a factor at CIN assessment (excluding looked after children)_Number"/>
    <s v="E08000027"/>
    <x v="36"/>
    <s v="Financial year"/>
    <s v="2018/19"/>
    <s v="Children at risk from abuse in the household"/>
    <x v="14"/>
    <s v="Number"/>
    <n v="24"/>
    <n v="3702"/>
    <n v="6.4829821717990299"/>
    <s v="6.5 per 1000 under 1 yr olds"/>
    <n v="6.4829821717990299"/>
  </r>
  <r>
    <s v="E08000028_CIN episodes for children aged &lt;1 at 31st March 2019 with neglect identified as a factor at CIN assessment (excluding looked after children)_Number"/>
    <s v="E08000028"/>
    <x v="106"/>
    <s v="Financial year"/>
    <s v="2018/19"/>
    <s v="Children at risk from abuse in the household"/>
    <x v="14"/>
    <s v="Number"/>
    <n v="39"/>
    <n v="4579"/>
    <n v="8.5171434811094109"/>
    <s v="8.5 per 1000 under 1 yr olds"/>
    <n v="8.5171434811094109"/>
  </r>
  <r>
    <s v="E08000029_CIN episodes for children aged &lt;1 at 31st March 2019 with neglect identified as a factor at CIN assessment (excluding looked after children)_Number"/>
    <s v="E08000029"/>
    <x v="111"/>
    <s v="Financial year"/>
    <s v="2018/19"/>
    <s v="Children at risk from abuse in the household"/>
    <x v="14"/>
    <s v="Number"/>
    <n v="16"/>
    <n v="2300"/>
    <n v="6.9565217391304399"/>
    <s v="7 per 1000 under 1 yr olds"/>
    <n v="6.9565217391304399"/>
  </r>
  <r>
    <s v="E08000030_CIN episodes for children aged &lt;1 at 31st March 2019 with neglect identified as a factor at CIN assessment (excluding looked after children)_Number"/>
    <s v="E08000030"/>
    <x v="135"/>
    <s v="Financial year"/>
    <s v="2018/19"/>
    <s v="Children at risk from abuse in the household"/>
    <x v="14"/>
    <s v="Number"/>
    <n v="114"/>
    <n v="3892"/>
    <n v="29.290853031860198"/>
    <s v="29.3 per 1000 under 1 yr olds"/>
    <n v="29.290853031860198"/>
  </r>
  <r>
    <s v="E08000031_CIN episodes for children aged &lt;1 at 31st March 2019 with neglect identified as a factor at CIN assessment (excluding looked after children)_Number"/>
    <s v="E08000031"/>
    <x v="148"/>
    <s v="Financial year"/>
    <s v="2018/19"/>
    <s v="Children at risk from abuse in the household"/>
    <x v="14"/>
    <s v="Number"/>
    <n v="13"/>
    <n v="3481"/>
    <n v="3.7345590347601298"/>
    <s v="3.7 per 1000 under 1 yr olds"/>
    <n v="3.7345590347601298"/>
  </r>
  <r>
    <s v="E08000011_CIN episodes for children aged &lt;1 at 31st March 2019 with neglect identified as a factor at CIN assessment (excluding looked after children)_Number"/>
    <s v="E08000011"/>
    <x v="65"/>
    <s v="Financial year"/>
    <s v="2018/19"/>
    <s v="Children at risk from abuse in the household"/>
    <x v="14"/>
    <s v="Number"/>
    <n v="6"/>
    <n v="1977"/>
    <n v="3.0349013657056099"/>
    <s v="3 per 1000 under 1 yr olds"/>
    <n v="3.0349013657056099"/>
  </r>
  <r>
    <s v="E08000012_CIN episodes for children aged &lt;1 at 31st March 2019 with neglect identified as a factor at CIN assessment (excluding looked after children)_Number"/>
    <s v="E08000012"/>
    <x v="73"/>
    <s v="Financial year"/>
    <s v="2018/19"/>
    <s v="Children at risk from abuse in the household"/>
    <x v="14"/>
    <s v="Number"/>
    <n v="47"/>
    <n v="5908"/>
    <n v="7.9553148273527396"/>
    <s v="8 per 1000 under 1 yr olds"/>
    <n v="7.9553148273527396"/>
  </r>
  <r>
    <s v="E08000013_CIN episodes for children aged &lt;1 at 31st March 2019 with neglect identified as a factor at CIN assessment (excluding looked after children)_Number"/>
    <s v="E08000013"/>
    <x v="152"/>
    <s v="Financial year"/>
    <s v="2018/19"/>
    <s v="Children at risk from abuse in the household"/>
    <x v="14"/>
    <s v="Number"/>
    <n v="21"/>
    <n v="1985"/>
    <n v="10.579345088161199"/>
    <s v="10.6 per 1000 under 1 yr olds"/>
    <n v="10.579345088161199"/>
  </r>
  <r>
    <s v="E08000014_CIN episodes for children aged &lt;1 at 31st March 2019 with neglect identified as a factor at CIN assessment (excluding looked after children)_Number"/>
    <s v="E08000014"/>
    <x v="107"/>
    <s v="Financial year"/>
    <s v="2018/19"/>
    <s v="Children at risk from abuse in the household"/>
    <x v="14"/>
    <s v="Number"/>
    <n v="26"/>
    <n v="2678"/>
    <n v="9.7087378640776691"/>
    <s v="9.7 per 1000 under 1 yr olds"/>
    <n v="9.7087378640776691"/>
  </r>
  <r>
    <s v="E08000015_CIN episodes for children aged &lt;1 at 31st March 2019 with neglect identified as a factor at CIN assessment (excluding looked after children)_Number"/>
    <s v="E08000015"/>
    <x v="146"/>
    <s v="Financial year"/>
    <s v="2018/19"/>
    <s v="Children at risk from abuse in the household"/>
    <x v="14"/>
    <s v="Number"/>
    <n v="25"/>
    <n v="3335"/>
    <n v="7.4962518740629704"/>
    <s v="7.5 per 1000 under 1 yr olds"/>
    <n v="7.4962518740629704"/>
  </r>
  <r>
    <s v="E08000001_CIN episodes for children aged &lt;1 at 31st March 2019 with neglect identified as a factor at CIN assessment (excluding looked after children)_Number"/>
    <s v="E08000001"/>
    <x v="9"/>
    <s v="Financial year"/>
    <s v="2018/19"/>
    <s v="Children at risk from abuse in the household"/>
    <x v="14"/>
    <s v="Number"/>
    <n v="43"/>
    <n v="3609"/>
    <n v="11.9146577999446"/>
    <s v="11.9 per 1000 under 1 yr olds"/>
    <n v="11.9146577999446"/>
  </r>
  <r>
    <s v="E08000002_CIN episodes for children aged &lt;1 at 31st March 2019 with neglect identified as a factor at CIN assessment (excluding looked after children)_Number"/>
    <s v="E08000002"/>
    <x v="18"/>
    <s v="Financial year"/>
    <s v="2018/19"/>
    <s v="Children at risk from abuse in the household"/>
    <x v="14"/>
    <s v="Number"/>
    <n v="20"/>
    <n v="2197"/>
    <n v="9.1033227127901704"/>
    <s v="9.1 per 1000 under 1 yr olds"/>
    <n v="9.1033227127901704"/>
  </r>
  <r>
    <s v="E08000003_CIN episodes for children aged &lt;1 at 31st March 2019 with neglect identified as a factor at CIN assessment (excluding looked after children)_Number"/>
    <s v="E08000003"/>
    <x v="75"/>
    <s v="Financial year"/>
    <s v="2018/19"/>
    <s v="Children at risk from abuse in the household"/>
    <x v="14"/>
    <s v="Number"/>
    <n v="78"/>
    <n v="7285"/>
    <n v="10.706932052161999"/>
    <s v="10.7 per 1000 under 1 yr olds"/>
    <n v="10.706932052161999"/>
  </r>
  <r>
    <s v="E08000004_CIN episodes for children aged &lt;1 at 31st March 2019 with neglect identified as a factor at CIN assessment (excluding looked after children)_Number"/>
    <s v="E08000004"/>
    <x v="92"/>
    <s v="Financial year"/>
    <s v="2018/19"/>
    <s v="Children at risk from abuse in the household"/>
    <x v="14"/>
    <s v="Number"/>
    <n v="19"/>
    <n v="3245"/>
    <n v="5.85516178736518"/>
    <s v="5.9 per 1000 under 1 yr olds"/>
    <n v="5.85516178736518"/>
  </r>
  <r>
    <s v="E08000005_CIN episodes for children aged &lt;1 at 31st March 2019 with neglect identified as a factor at CIN assessment (excluding looked after children)_Number"/>
    <s v="E08000005"/>
    <x v="102"/>
    <s v="Financial year"/>
    <s v="2018/19"/>
    <s v="Children at risk from abuse in the household"/>
    <x v="14"/>
    <s v="Number"/>
    <n v="25"/>
    <n v="2893"/>
    <n v="8.6415485655029407"/>
    <s v="8.6 per 1000 under 1 yr olds"/>
    <n v="8.6415485655029407"/>
  </r>
  <r>
    <s v="E08000006_CIN episodes for children aged &lt;1 at 31st March 2019 with neglect identified as a factor at CIN assessment (excluding looked after children)_Number"/>
    <s v="E08000006"/>
    <x v="105"/>
    <s v="Financial year"/>
    <s v="2018/19"/>
    <s v="Children at risk from abuse in the household"/>
    <x v="14"/>
    <s v="Number"/>
    <n v="37"/>
    <n v="3526"/>
    <n v="10.493477027793499"/>
    <s v="10.5 per 1000 under 1 yr olds"/>
    <n v="10.493477027793499"/>
  </r>
  <r>
    <s v="E08000007_CIN episodes for children aged &lt;1 at 31st March 2019 with neglect identified as a factor at CIN assessment (excluding looked after children)_Number"/>
    <s v="E08000007"/>
    <x v="120"/>
    <s v="Financial year"/>
    <s v="2018/19"/>
    <s v="Children at risk from abuse in the household"/>
    <x v="14"/>
    <s v="Number"/>
    <n v="26"/>
    <n v="3338"/>
    <n v="7.7890952666267204"/>
    <s v="7.8 per 1000 under 1 yr olds"/>
    <n v="7.7890952666267204"/>
  </r>
  <r>
    <s v="E08000008_CIN episodes for children aged &lt;1 at 31st March 2019 with neglect identified as a factor at CIN assessment (excluding looked after children)_Number"/>
    <s v="E08000008"/>
    <x v="128"/>
    <s v="Financial year"/>
    <s v="2018/19"/>
    <s v="Children at risk from abuse in the household"/>
    <x v="14"/>
    <s v="Number"/>
    <n v="24"/>
    <n v="2787"/>
    <n v="8.6114101184068907"/>
    <s v="8.6 per 1000 under 1 yr olds"/>
    <n v="8.6114101184068907"/>
  </r>
  <r>
    <s v="E08000009_CIN episodes for children aged &lt;1 at 31st March 2019 with neglect identified as a factor at CIN assessment (excluding looked after children)_Number"/>
    <s v="E08000009"/>
    <x v="133"/>
    <s v="Financial year"/>
    <s v="2018/19"/>
    <s v="Children at risk from abuse in the household"/>
    <x v="14"/>
    <s v="Number"/>
    <n v="13"/>
    <n v="2669"/>
    <n v="4.8707381041588604"/>
    <s v="4.9 per 1000 under 1 yr olds"/>
    <n v="4.8707381041588604"/>
  </r>
  <r>
    <s v="E08000010_CIN episodes for children aged &lt;1 at 31st March 2019 with neglect identified as a factor at CIN assessment (excluding looked after children)_Number"/>
    <s v="E08000010"/>
    <x v="143"/>
    <s v="Financial year"/>
    <s v="2018/19"/>
    <s v="Children at risk from abuse in the household"/>
    <x v="14"/>
    <s v="Number"/>
    <n v="38"/>
    <n v="3565"/>
    <n v="10.6591865357644"/>
    <s v="10.7 per 1000 under 1 yr olds"/>
    <n v="10.6591865357644"/>
  </r>
  <r>
    <s v="E08000016_CIN episodes for children aged &lt;1 at 31st March 2019 with neglect identified as a factor at CIN assessment (excluding looked after children)_Number"/>
    <s v="E08000016"/>
    <x v="2"/>
    <s v="Financial year"/>
    <s v="2018/19"/>
    <s v="Children at risk from abuse in the household"/>
    <x v="14"/>
    <s v="Number"/>
    <n v="37"/>
    <n v="2754"/>
    <n v="13.4350036310821"/>
    <s v="13.4 per 1000 under 1 yr olds"/>
    <n v="13.4350036310821"/>
  </r>
  <r>
    <s v="E08000017_CIN episodes for children aged &lt;1 at 31st March 2019 with neglect identified as a factor at CIN assessment (excluding looked after children)_Number"/>
    <s v="E08000017"/>
    <x v="34"/>
    <s v="Financial year"/>
    <s v="2018/19"/>
    <s v="Children at risk from abuse in the household"/>
    <x v="14"/>
    <s v="Number"/>
    <n v="36"/>
    <n v="3518"/>
    <n v="10.2330869812393"/>
    <s v="10.2 per 1000 under 1 yr olds"/>
    <n v="10.2330869812393"/>
  </r>
  <r>
    <s v="E08000018_CIN episodes for children aged &lt;1 at 31st March 2019 with neglect identified as a factor at CIN assessment (excluding looked after children)_Number"/>
    <s v="E08000018"/>
    <x v="103"/>
    <s v="Financial year"/>
    <s v="2018/19"/>
    <s v="Children at risk from abuse in the household"/>
    <x v="14"/>
    <s v="Number"/>
    <n v="57"/>
    <n v="3027"/>
    <n v="18.830525272547099"/>
    <s v="18.8 per 1000 under 1 yr olds"/>
    <n v="18.830525272547099"/>
  </r>
  <r>
    <s v="E08000019_CIN episodes for children aged &lt;1 at 31st March 2019 with neglect identified as a factor at CIN assessment (excluding looked after children)_Number"/>
    <s v="E08000019"/>
    <x v="108"/>
    <s v="Financial year"/>
    <s v="2018/19"/>
    <s v="Children at risk from abuse in the household"/>
    <x v="14"/>
    <s v="Number"/>
    <n v="41"/>
    <n v="6351"/>
    <n v="6.45567627145331"/>
    <s v="6.5 per 1000 under 1 yr olds"/>
    <n v="6.45567627145331"/>
  </r>
  <r>
    <s v="E08000032_CIN episodes for children aged &lt;1 at 31st March 2019 with neglect identified as a factor at CIN assessment (excluding looked after children)_Number"/>
    <s v="E08000032"/>
    <x v="12"/>
    <s v="Financial year"/>
    <s v="2018/19"/>
    <s v="Children at risk from abuse in the household"/>
    <x v="14"/>
    <s v="Number"/>
    <n v="59"/>
    <n v="7373"/>
    <n v="8.0021700800217008"/>
    <s v="8 per 1000 under 1 yr olds"/>
    <n v="8.0021700800217008"/>
  </r>
  <r>
    <s v="E08000033_CIN episodes for children aged &lt;1 at 31st March 2019 with neglect identified as a factor at CIN assessment (excluding looked after children)_Number"/>
    <s v="E08000033"/>
    <x v="19"/>
    <s v="Financial year"/>
    <s v="2018/19"/>
    <s v="Children at risk from abuse in the household"/>
    <x v="14"/>
    <s v="Number"/>
    <n v="41"/>
    <n v="2340"/>
    <n v="17.521367521367502"/>
    <s v="17.5 per 1000 under 1 yr olds"/>
    <n v="17.521367521367502"/>
  </r>
  <r>
    <s v="E08000034_CIN episodes for children aged &lt;1 at 31st March 2019 with neglect identified as a factor at CIN assessment (excluding looked after children)_Number"/>
    <s v="E08000034"/>
    <x v="64"/>
    <s v="Financial year"/>
    <s v="2018/19"/>
    <s v="Children at risk from abuse in the household"/>
    <x v="14"/>
    <s v="Number"/>
    <n v="17"/>
    <n v="5161"/>
    <n v="3.29393528385972"/>
    <s v="3.3 per 1000 under 1 yr olds"/>
    <n v="3.29393528385972"/>
  </r>
  <r>
    <s v="E08000035_CIN episodes for children aged &lt;1 at 31st March 2019 with neglect identified as a factor at CIN assessment (excluding looked after children)_Number"/>
    <s v="E08000035"/>
    <x v="68"/>
    <s v="Financial year"/>
    <s v="2018/19"/>
    <s v="Children at risk from abuse in the household"/>
    <x v="14"/>
    <s v="Number"/>
    <n v="117"/>
    <n v="9821"/>
    <n v="11.9132471235108"/>
    <s v="11.9 per 1000 under 1 yr olds"/>
    <n v="11.9132471235108"/>
  </r>
  <r>
    <s v="E08000036_CIN episodes for children aged &lt;1 at 31st March 2019 with neglect identified as a factor at CIN assessment (excluding looked after children)_Number"/>
    <s v="E08000036"/>
    <x v="134"/>
    <s v="Financial year"/>
    <s v="2018/19"/>
    <s v="Children at risk from abuse in the household"/>
    <x v="14"/>
    <s v="Number"/>
    <n v="51"/>
    <n v="4108"/>
    <n v="12.414800389483901"/>
    <s v="12.4 per 1000 under 1 yr olds"/>
    <n v="12.414800389483901"/>
  </r>
  <r>
    <s v="E08000020_CIN episodes for children aged &lt;1 at 31st March 2019 with neglect identified as a factor at CIN assessment (excluding looked after children)_Number"/>
    <s v="E08000020"/>
    <x v="43"/>
    <s v="Financial year"/>
    <s v="2018/19"/>
    <s v="Children at risk from abuse in the household"/>
    <x v="14"/>
    <s v="Number"/>
    <n v="29"/>
    <n v="2019"/>
    <n v="14.363546310054501"/>
    <s v="14.4 per 1000 under 1 yr olds"/>
    <n v="14.363546310054501"/>
  </r>
  <r>
    <s v="E08000021_CIN episodes for children aged &lt;1 at 31st March 2019 with neglect identified as a factor at CIN assessment (excluding looked after children)_Number"/>
    <s v="E08000021"/>
    <x v="80"/>
    <s v="Financial year"/>
    <s v="2018/19"/>
    <s v="Children at risk from abuse in the household"/>
    <x v="14"/>
    <s v="Number"/>
    <n v="70"/>
    <n v="3205"/>
    <n v="21.8408736349454"/>
    <s v="21.8 per 1000 under 1 yr olds"/>
    <n v="21.8408736349454"/>
  </r>
  <r>
    <s v="E08000022_CIN episodes for children aged &lt;1 at 31st March 2019 with neglect identified as a factor at CIN assessment (excluding looked after children)_Number"/>
    <s v="E08000022"/>
    <x v="86"/>
    <s v="Financial year"/>
    <s v="2018/19"/>
    <s v="Children at risk from abuse in the household"/>
    <x v="14"/>
    <s v="Number"/>
    <n v="18"/>
    <n v="2208"/>
    <n v="8.1521739130434803"/>
    <s v="8.2 per 1000 under 1 yr olds"/>
    <n v="8.1521739130434803"/>
  </r>
  <r>
    <s v="E08000023_CIN episodes for children aged &lt;1 at 31st March 2019 with neglect identified as a factor at CIN assessment (excluding looked after children)_Number"/>
    <s v="E08000023"/>
    <x v="114"/>
    <s v="Financial year"/>
    <s v="2018/19"/>
    <s v="Children at risk from abuse in the household"/>
    <x v="14"/>
    <s v="Number"/>
    <n v="25"/>
    <n v="1609"/>
    <n v="15.5376009944065"/>
    <s v="15.5 per 1000 under 1 yr olds"/>
    <n v="15.5376009944065"/>
  </r>
  <r>
    <s v="E08000024_CIN episodes for children aged &lt;1 at 31st March 2019 with neglect identified as a factor at CIN assessment (excluding looked after children)_Number"/>
    <s v="E08000024"/>
    <x v="124"/>
    <s v="Financial year"/>
    <s v="2018/19"/>
    <s v="Children at risk from abuse in the household"/>
    <x v="14"/>
    <s v="Number"/>
    <n v="37"/>
    <n v="2860"/>
    <n v="12.937062937062899"/>
    <s v="12.9 per 1000 under 1 yr olds"/>
    <n v="12.937062937062899"/>
  </r>
  <r>
    <s v="E06000053_CIN episodes for children aged &lt;1 at 31st March 2019 with neglect identified as a factor at CIN assessment (excluding looked after children)_Number"/>
    <s v="E06000053"/>
    <x v="153"/>
    <s v="Financial year"/>
    <s v="2018/19"/>
    <s v="Children at risk from abuse in the household"/>
    <x v="14"/>
    <s v="Number"/>
    <n v="0"/>
    <n v="14"/>
    <n v="0"/>
    <s v="0 per 1000 under 1 yr olds"/>
    <n v="0"/>
  </r>
  <r>
    <s v="E06000022_CIN episodes for children aged &lt;1 at 31st March 2019 with neglect identified as a factor at CIN assessment (excluding looked after children)_Number"/>
    <s v="E06000022"/>
    <x v="3"/>
    <s v="Financial year"/>
    <s v="2018/19"/>
    <s v="Children at risk from abuse in the household"/>
    <x v="14"/>
    <s v="Number"/>
    <n v="12"/>
    <n v="1742"/>
    <n v="6.8886337543053999"/>
    <s v="6.9 per 1000 under 1 yr olds"/>
    <n v="6.8886337543053999"/>
  </r>
  <r>
    <s v="E06000023_CIN episodes for children aged &lt;1 at 31st March 2019 with neglect identified as a factor at CIN assessment (excluding looked after children)_Number"/>
    <s v="E06000023"/>
    <x v="15"/>
    <s v="Financial year"/>
    <s v="2018/19"/>
    <s v="Children at risk from abuse in the household"/>
    <x v="14"/>
    <s v="Number"/>
    <n v="55"/>
    <n v="5728"/>
    <n v="9.6019553072625694"/>
    <s v="9.6 per 1000 under 1 yr olds"/>
    <n v="9.6019553072625694"/>
  </r>
  <r>
    <s v="E06000024_CIN episodes for children aged &lt;1 at 31st March 2019 with neglect identified as a factor at CIN assessment (excluding looked after children)_Number"/>
    <s v="E06000024"/>
    <x v="85"/>
    <s v="Financial year"/>
    <s v="2018/19"/>
    <s v="Children at risk from abuse in the household"/>
    <x v="14"/>
    <s v="Number"/>
    <n v="11"/>
    <n v="2027"/>
    <n v="5.4267390231869799"/>
    <s v="5.4 per 1000 under 1 yr olds"/>
    <n v="5.4267390231869799"/>
  </r>
  <r>
    <s v="E06000025_CIN episodes for children aged &lt;1 at 31st March 2019 with neglect identified as a factor at CIN assessment (excluding looked after children)_Number"/>
    <s v="E06000025"/>
    <x v="113"/>
    <s v="Financial year"/>
    <s v="2018/19"/>
    <s v="Children at risk from abuse in the household"/>
    <x v="14"/>
    <s v="Number"/>
    <n v="16"/>
    <n v="3181"/>
    <n v="5.0298648223829003"/>
    <s v="5 per 1000 under 1 yr olds"/>
    <n v="5.0298648223829003"/>
  </r>
  <r>
    <s v="E06000001_CIN episodes for children aged &lt;1 at 31st March 2019 with neglect identified as a factor at CIN assessment (excluding looked after children)_Number"/>
    <s v="E06000001"/>
    <x v="52"/>
    <s v="Financial year"/>
    <s v="2018/19"/>
    <s v="Children at risk from abuse in the household"/>
    <x v="14"/>
    <s v="Number"/>
    <n v="22"/>
    <n v="999"/>
    <n v="22.022022022022"/>
    <s v="22 per 1000 under 1 yr olds"/>
    <n v="22.022022022022"/>
  </r>
  <r>
    <s v="E06000002_CIN episodes for children aged &lt;1 at 31st March 2019 with neglect identified as a factor at CIN assessment (excluding looked after children)_Number"/>
    <s v="E06000002"/>
    <x v="78"/>
    <s v="Financial year"/>
    <s v="2018/19"/>
    <s v="Children at risk from abuse in the household"/>
    <x v="14"/>
    <s v="Number"/>
    <n v="31"/>
    <n v="1871"/>
    <n v="16.568679850347401"/>
    <s v="16.6 per 1000 under 1 yr olds"/>
    <n v="16.568679850347401"/>
  </r>
  <r>
    <s v="E06000003_CIN episodes for children aged &lt;1 at 31st March 2019 with neglect identified as a factor at CIN assessment (excluding looked after children)_Number"/>
    <s v="E06000003"/>
    <x v="100"/>
    <s v="Financial year"/>
    <s v="2018/19"/>
    <s v="Children at risk from abuse in the household"/>
    <x v="14"/>
    <s v="Number"/>
    <n v="30"/>
    <n v="1381"/>
    <n v="21.723388848660399"/>
    <s v="21.7 per 1000 under 1 yr olds"/>
    <n v="21.723388848660399"/>
  </r>
  <r>
    <s v="E06000004_CIN episodes for children aged &lt;1 at 31st March 2019 with neglect identified as a factor at CIN assessment (excluding looked after children)_Number"/>
    <s v="E06000004"/>
    <x v="121"/>
    <s v="Financial year"/>
    <s v="2018/19"/>
    <s v="Children at risk from abuse in the household"/>
    <x v="14"/>
    <s v="Number"/>
    <n v="37"/>
    <n v="2126"/>
    <n v="17.4035747883349"/>
    <s v="17.4 per 1000 under 1 yr olds"/>
    <n v="17.4035747883349"/>
  </r>
  <r>
    <s v="E06000010_CIN episodes for children aged &lt;1 at 31st March 2019 with neglect identified as a factor at CIN assessment (excluding looked after children)_Number"/>
    <s v="E06000010"/>
    <x v="62"/>
    <s v="Financial year"/>
    <s v="2018/19"/>
    <s v="Children at risk from abuse in the household"/>
    <x v="14"/>
    <s v="Number"/>
    <n v="50"/>
    <n v="3308"/>
    <n v="15.1148730350665"/>
    <s v="15.1 per 1000 under 1 yr olds"/>
    <n v="15.1148730350665"/>
  </r>
  <r>
    <s v="E06000011_CIN episodes for children aged &lt;1 at 31st March 2019 with neglect identified as a factor at CIN assessment (excluding looked after children)_Number"/>
    <s v="E06000011"/>
    <x v="39"/>
    <s v="Financial year"/>
    <s v="2018/19"/>
    <s v="Children at risk from abuse in the household"/>
    <x v="14"/>
    <s v="Number"/>
    <n v="27"/>
    <n v="2830"/>
    <n v="9.5406360424028307"/>
    <s v="9.5 per 1000 under 1 yr olds"/>
    <n v="9.5406360424028307"/>
  </r>
  <r>
    <s v="E06000012_CIN episodes for children aged &lt;1 at 31st March 2019 with neglect identified as a factor at CIN assessment (excluding looked after children)_Number"/>
    <s v="E06000012"/>
    <x v="83"/>
    <s v="Financial year"/>
    <s v="2018/19"/>
    <s v="Children at risk from abuse in the household"/>
    <x v="14"/>
    <s v="Number"/>
    <n v="35"/>
    <n v="1796"/>
    <n v="19.4877505567929"/>
    <s v="19.5 per 1000 under 1 yr olds"/>
    <n v="19.4877505567929"/>
  </r>
  <r>
    <s v="E06000013_CIN episodes for children aged &lt;1 at 31st March 2019 with neglect identified as a factor at CIN assessment (excluding looked after children)_Number"/>
    <s v="E06000013"/>
    <x v="84"/>
    <s v="Financial year"/>
    <s v="2018/19"/>
    <s v="Children at risk from abuse in the household"/>
    <x v="14"/>
    <s v="Number"/>
    <n v="33"/>
    <n v="1729"/>
    <n v="19.086176980913802"/>
    <s v="19.1 per 1000 under 1 yr olds"/>
    <n v="19.086176980913802"/>
  </r>
  <r>
    <s v="E10000023_CIN episodes for children aged &lt;1 at 31st March 2019 with neglect identified as a factor at CIN assessment (excluding looked after children)_Number"/>
    <s v="E10000023"/>
    <x v="87"/>
    <s v="Financial year"/>
    <s v="2018/19"/>
    <s v="Children at risk from abuse in the household"/>
    <x v="14"/>
    <s v="Number"/>
    <n v="37"/>
    <n v="5433"/>
    <n v="6.81023375667219"/>
    <s v="6.8 per 1000 under 1 yr olds"/>
    <n v="6.81023375667219"/>
  </r>
  <r>
    <s v="E06000014_CIN episodes for children aged &lt;1 at 31st March 2019 with neglect identified as a factor at CIN assessment (excluding looked after children)_Number"/>
    <s v="E06000014"/>
    <x v="150"/>
    <s v="Financial year"/>
    <s v="2018/19"/>
    <s v="Children at risk from abuse in the household"/>
    <x v="14"/>
    <s v="Number"/>
    <n v="12"/>
    <n v="1848"/>
    <n v="6.4935064935064899"/>
    <s v="6.5 per 1000 under 1 yr olds"/>
    <n v="6.4935064935064899"/>
  </r>
  <r>
    <s v="E06000032_CIN episodes for children aged &lt;1 at 31st March 2019 with neglect identified as a factor at CIN assessment (excluding looked after children)_Number"/>
    <s v="E06000032"/>
    <x v="74"/>
    <s v="Financial year"/>
    <s v="2018/19"/>
    <s v="Children at risk from abuse in the household"/>
    <x v="14"/>
    <s v="Number"/>
    <n v="17"/>
    <n v="3283"/>
    <n v="5.1781906792567796"/>
    <s v="5.2 per 1000 under 1 yr olds"/>
    <n v="5.1781906792567796"/>
  </r>
  <r>
    <s v="E06000055_CIN episodes for children aged &lt;1 at 31st March 2019 with neglect identified as a factor at CIN assessment (excluding looked after children)_Number"/>
    <s v="E06000055"/>
    <x v="4"/>
    <s v="Financial year"/>
    <s v="2018/19"/>
    <s v="Children at risk from abuse in the household"/>
    <x v="14"/>
    <s v="Number"/>
    <n v="10"/>
    <n v="2310"/>
    <n v="4.3290043290043299"/>
    <s v="4.3 per 1000 under 1 yr olds"/>
    <n v="4.3290043290043299"/>
  </r>
  <r>
    <s v="E06000056_CIN episodes for children aged &lt;1 at 31st March 2019 with neglect identified as a factor at CIN assessment (excluding looked after children)_Number"/>
    <s v="E06000056"/>
    <x v="22"/>
    <s v="Financial year"/>
    <s v="2018/19"/>
    <s v="Children at risk from abuse in the household"/>
    <x v="14"/>
    <s v="Number"/>
    <n v="20"/>
    <n v="3291"/>
    <n v="6.0771801883925898"/>
    <s v="6.1 per 1000 under 1 yr olds"/>
    <n v="6.0771801883925898"/>
  </r>
  <r>
    <s v="E10000002_CIN episodes for children aged &lt;1 at 31st March 2019 with neglect identified as a factor at CIN assessment (excluding looked after children)_Number"/>
    <s v="E10000002"/>
    <x v="17"/>
    <s v="Financial year"/>
    <s v="2018/19"/>
    <s v="Children at risk from abuse in the household"/>
    <x v="14"/>
    <s v="Number"/>
    <n v="38"/>
    <n v="6048"/>
    <n v="6.2830687830687797"/>
    <s v="6.3 per 1000 under 1 yr olds"/>
    <n v="6.2830687830687797"/>
  </r>
  <r>
    <s v="E06000042_CIN episodes for children aged &lt;1 at 31st March 2019 with neglect identified as a factor at CIN assessment (excluding looked after children)_Number"/>
    <s v="E06000042"/>
    <x v="79"/>
    <s v="Financial year"/>
    <s v="2018/19"/>
    <s v="Children at risk from abuse in the household"/>
    <x v="14"/>
    <s v="Number"/>
    <n v="29"/>
    <n v="3567"/>
    <n v="8.1300813008130106"/>
    <s v="8.1 per 1000 under 1 yr olds"/>
    <n v="8.1300813008130106"/>
  </r>
  <r>
    <s v="E10000007_CIN episodes for children aged &lt;1 at 31st March 2019 with neglect identified as a factor at CIN assessment (excluding looked after children)_Number"/>
    <s v="E10000007"/>
    <x v="32"/>
    <s v="Financial year"/>
    <s v="2018/19"/>
    <s v="Children at risk from abuse in the household"/>
    <x v="14"/>
    <s v="Number"/>
    <n v="116"/>
    <n v="7585"/>
    <n v="15.293342122610399"/>
    <s v="15.3 per 1000 under 1 yr olds"/>
    <n v="15.293342122610399"/>
  </r>
  <r>
    <s v="E06000015_CIN episodes for children aged &lt;1 at 31st March 2019 with neglect identified as a factor at CIN assessment (excluding looked after children)_Number"/>
    <s v="E06000015"/>
    <x v="31"/>
    <s v="Financial year"/>
    <s v="2018/19"/>
    <s v="Children at risk from abuse in the household"/>
    <x v="14"/>
    <s v="Number"/>
    <n v="52"/>
    <n v="3169"/>
    <n v="16.408961817608098"/>
    <s v="16.4 per 1000 under 1 yr olds"/>
    <n v="16.408961817608098"/>
  </r>
  <r>
    <s v="E10000009_CIN episodes for children aged &lt;1 at 31st March 2019 with neglect identified as a factor at CIN assessment (excluding looked after children)_Number"/>
    <s v="E10000009"/>
    <x v="35"/>
    <s v="Financial year"/>
    <s v="2018/19"/>
    <s v="Children at risk from abuse in the household"/>
    <x v="14"/>
    <s v="Number"/>
    <n v="45"/>
    <n v="3260"/>
    <n v="13.8036809815951"/>
    <s v="13.8 per 1000 under 1 yr olds"/>
    <n v="13.8036809815951"/>
  </r>
  <r>
    <s v="E06000029_CIN episodes for children aged &lt;1 at 31st March 2019 with neglect identified as a factor at CIN assessment (excluding looked after children)_Number"/>
    <s v="E06000029"/>
    <x v="96"/>
    <s v="Financial year"/>
    <s v="2018/19"/>
    <s v="Children at risk from abuse in the household"/>
    <x v="14"/>
    <s v="Number"/>
    <n v="6"/>
    <n v="1529"/>
    <n v="3.9241334205362999"/>
    <s v="3.9 per 1000 under 1 yr olds"/>
    <n v="3.9241334205362999"/>
  </r>
  <r>
    <s v="E06000028_CIN episodes for children aged &lt;1 at 31st March 2019 with neglect identified as a factor at CIN assessment (excluding looked after children)_Number"/>
    <s v="E06000028"/>
    <x v="10"/>
    <s v="Financial year"/>
    <s v="2018/19"/>
    <s v="Children at risk from abuse in the household"/>
    <x v="14"/>
    <s v="Number"/>
    <n v="9"/>
    <n v="1996"/>
    <n v="4.5090180360721401"/>
    <s v="4.5 per 1000 under 1 yr olds"/>
    <n v="4.5090180360721401"/>
  </r>
  <r>
    <s v="E06000047_CIN episodes for children aged &lt;1 at 31st March 2019 with neglect identified as a factor at CIN assessment (excluding looked after children)_Number"/>
    <s v="E06000047"/>
    <x v="37"/>
    <s v="Financial year"/>
    <s v="2018/19"/>
    <s v="Children at risk from abuse in the household"/>
    <x v="14"/>
    <s v="Number"/>
    <n v="69"/>
    <n v="4989"/>
    <n v="13.830426939266401"/>
    <s v="13.8 per 1000 under 1 yr olds"/>
    <n v="13.830426939266401"/>
  </r>
  <r>
    <s v="E06000005_CIN episodes for children aged &lt;1 at 31st March 2019 with neglect identified as a factor at CIN assessment (excluding looked after children)_Number"/>
    <s v="E06000005"/>
    <x v="30"/>
    <s v="Financial year"/>
    <s v="2018/19"/>
    <s v="Children at risk from abuse in the household"/>
    <x v="14"/>
    <s v="Number"/>
    <n v="18"/>
    <n v="1134"/>
    <n v="15.8730158730159"/>
    <s v="15.9 per 1000 under 1 yr olds"/>
    <n v="15.8730158730159"/>
  </r>
  <r>
    <s v="E10000011_CIN episodes for children aged &lt;1 at 31st March 2019 with neglect identified as a factor at CIN assessment (excluding looked after children)_Number"/>
    <s v="E10000011"/>
    <x v="40"/>
    <s v="Financial year"/>
    <s v="2018/19"/>
    <s v="Children at risk from abuse in the household"/>
    <x v="14"/>
    <s v="Number"/>
    <n v="55"/>
    <n v="5005"/>
    <n v="10.989010989011"/>
    <s v="11 per 1000 under 1 yr olds"/>
    <n v="10.989010989011"/>
  </r>
  <r>
    <s v="E06000043_CIN episodes for children aged &lt;1 at 31st March 2019 with neglect identified as a factor at CIN assessment (excluding looked after children)_Number"/>
    <s v="E06000043"/>
    <x v="14"/>
    <s v="Financial year"/>
    <s v="2018/19"/>
    <s v="Children at risk from abuse in the household"/>
    <x v="14"/>
    <s v="Number"/>
    <n v="44"/>
    <n v="2611"/>
    <n v="16.851780926848001"/>
    <s v="16.9 per 1000 under 1 yr olds"/>
    <n v="16.851780926848001"/>
  </r>
  <r>
    <s v="E10000014_CIN episodes for children aged &lt;1 at 31st March 2019 with neglect identified as a factor at CIN assessment (excluding looked after children)_Number"/>
    <s v="E10000014"/>
    <x v="49"/>
    <s v="Financial year"/>
    <s v="2018/19"/>
    <s v="Children at risk from abuse in the household"/>
    <x v="14"/>
    <s v="Number"/>
    <n v="175"/>
    <n v="13542"/>
    <n v="12.922758824398199"/>
    <s v="12.9 per 1000 under 1 yr olds"/>
    <n v="12.922758824398199"/>
  </r>
  <r>
    <s v="E06000044_CIN episodes for children aged &lt;1 at 31st March 2019 with neglect identified as a factor at CIN assessment (excluding looked after children)_Number"/>
    <s v="E06000044"/>
    <x v="97"/>
    <s v="Financial year"/>
    <s v="2018/19"/>
    <s v="Children at risk from abuse in the household"/>
    <x v="14"/>
    <s v="Number"/>
    <n v="58"/>
    <n v="2406"/>
    <n v="24.106400665004202"/>
    <s v="24.1 per 1000 under 1 yr olds"/>
    <n v="24.106400665004202"/>
  </r>
  <r>
    <s v="E06000045_CIN episodes for children aged &lt;1 at 31st March 2019 with neglect identified as a factor at CIN assessment (excluding looked after children)_Number"/>
    <s v="E06000045"/>
    <x v="115"/>
    <s v="Financial year"/>
    <s v="2018/19"/>
    <s v="Children at risk from abuse in the household"/>
    <x v="14"/>
    <s v="Number"/>
    <n v="56"/>
    <n v="3058"/>
    <n v="18.3126226291694"/>
    <s v="18.3 per 1000 under 1 yr olds"/>
    <n v="18.3126226291694"/>
  </r>
  <r>
    <s v="E10000018_CIN episodes for children aged &lt;1 at 31st March 2019 with neglect identified as a factor at CIN assessment (excluding looked after children)_Number"/>
    <s v="E10000018"/>
    <x v="70"/>
    <s v="Financial year"/>
    <s v="2018/19"/>
    <s v="Children at risk from abuse in the household"/>
    <x v="14"/>
    <s v="Number"/>
    <n v="25"/>
    <n v="6983"/>
    <n v="3.5801231562365698"/>
    <s v="3.6 per 1000 under 1 yr olds"/>
    <n v="3.5801231562365698"/>
  </r>
  <r>
    <s v="E06000016_CIN episodes for children aged &lt;1 at 31st March 2019 with neglect identified as a factor at CIN assessment (excluding looked after children)_Number"/>
    <s v="E06000016"/>
    <x v="69"/>
    <s v="Financial year"/>
    <s v="2018/19"/>
    <s v="Children at risk from abuse in the household"/>
    <x v="14"/>
    <s v="Number"/>
    <n v="40"/>
    <n v="4815"/>
    <n v="8.3073727933540997"/>
    <s v="8.3 per 1000 under 1 yr olds"/>
    <n v="8.3073727933540997"/>
  </r>
  <r>
    <s v="E06000017_CIN episodes for children aged &lt;1 at 31st March 2019 with neglect identified as a factor at CIN assessment (excluding looked after children)_Number"/>
    <s v="E06000017"/>
    <x v="104"/>
    <s v="Financial year"/>
    <s v="2018/19"/>
    <s v="Children at risk from abuse in the household"/>
    <x v="14"/>
    <s v="Number"/>
    <s v="*"/>
    <n v="349"/>
    <s v="*"/>
    <s v="N/A"/>
    <s v="N/A"/>
  </r>
  <r>
    <s v="E10000028_CIN episodes for children aged &lt;1 at 31st March 2019 with neglect identified as a factor at CIN assessment (excluding looked after children)_Number"/>
    <s v="E10000028"/>
    <x v="119"/>
    <s v="Financial year"/>
    <s v="2018/19"/>
    <s v="Children at risk from abuse in the household"/>
    <x v="14"/>
    <s v="Number"/>
    <n v="84"/>
    <n v="8423"/>
    <n v="9.9726938145553792"/>
    <s v="10 per 1000 under 1 yr olds"/>
    <n v="9.9726938145553792"/>
  </r>
  <r>
    <s v="E06000021_CIN episodes for children aged &lt;1 at 31st March 2019 with neglect identified as a factor at CIN assessment (excluding looked after children)_Number"/>
    <s v="E06000021"/>
    <x v="122"/>
    <s v="Financial year"/>
    <s v="2018/19"/>
    <s v="Children at risk from abuse in the household"/>
    <x v="14"/>
    <s v="Number"/>
    <n v="51"/>
    <n v="3239"/>
    <n v="15.7456004939796"/>
    <s v="15.7 per 1000 under 1 yr olds"/>
    <n v="15.7456004939796"/>
  </r>
  <r>
    <s v="E06000054_CIN episodes for children aged &lt;1 at 31st March 2019 with neglect identified as a factor at CIN assessment (excluding looked after children)_Number"/>
    <s v="E06000054"/>
    <x v="144"/>
    <s v="Financial year"/>
    <s v="2018/19"/>
    <s v="Children at risk from abuse in the household"/>
    <x v="14"/>
    <s v="Number"/>
    <n v="71"/>
    <n v="5003"/>
    <n v="14.1914851089346"/>
    <s v="14.2 per 1000 under 1 yr olds"/>
    <n v="14.1914851089346"/>
  </r>
  <r>
    <s v="E06000030_CIN episodes for children aged &lt;1 at 31st March 2019 with neglect identified as a factor at CIN assessment (excluding looked after children)_Number"/>
    <s v="E06000030"/>
    <x v="127"/>
    <s v="Financial year"/>
    <s v="2018/19"/>
    <s v="Children at risk from abuse in the household"/>
    <x v="14"/>
    <s v="Number"/>
    <n v="26"/>
    <n v="2785"/>
    <n v="9.3357271095152594"/>
    <s v="9.3 per 1000 under 1 yr olds"/>
    <n v="9.3357271095152594"/>
  </r>
  <r>
    <s v="E06000036_CIN episodes for children aged &lt;1 at 31st March 2019 with neglect identified as a factor at CIN assessment (excluding looked after children)_Number"/>
    <s v="E06000036"/>
    <x v="11"/>
    <s v="Financial year"/>
    <s v="2018/19"/>
    <s v="Children at risk from abuse in the household"/>
    <x v="14"/>
    <s v="Number"/>
    <n v="13"/>
    <n v="1442"/>
    <n v="9.0152565880721198"/>
    <s v="9 per 1000 under 1 yr olds"/>
    <n v="9.0152565880721198"/>
  </r>
  <r>
    <s v="E06000040_CIN episodes for children aged &lt;1 at 31st March 2019 with neglect identified as a factor at CIN assessment (excluding looked after children)_Number"/>
    <s v="E06000040"/>
    <x v="145"/>
    <s v="Financial year"/>
    <s v="2018/19"/>
    <s v="Children at risk from abuse in the household"/>
    <x v="14"/>
    <s v="Number"/>
    <n v="7"/>
    <n v="1648"/>
    <n v="4.2475728155339798"/>
    <s v="4.2 per 1000 under 1 yr olds"/>
    <n v="4.2475728155339798"/>
  </r>
  <r>
    <s v="E06000037_CIN episodes for children aged &lt;1 at 31st March 2019 with neglect identified as a factor at CIN assessment (excluding looked after children)_Number"/>
    <s v="E06000037"/>
    <x v="140"/>
    <s v="Financial year"/>
    <s v="2018/19"/>
    <s v="Children at risk from abuse in the household"/>
    <x v="14"/>
    <s v="Number"/>
    <n v="12"/>
    <n v="1693"/>
    <n v="7.0880094506792704"/>
    <s v="7.1 per 1000 under 1 yr olds"/>
    <n v="7.0880094506792704"/>
  </r>
  <r>
    <s v="E06000038_CIN episodes for children aged &lt;1 at 31st March 2019 with neglect identified as a factor at CIN assessment (excluding looked after children)_Number"/>
    <s v="E06000038"/>
    <x v="98"/>
    <s v="Financial year"/>
    <s v="2018/19"/>
    <s v="Children at risk from abuse in the household"/>
    <x v="14"/>
    <s v="Number"/>
    <n v="18"/>
    <n v="2249"/>
    <n v="8.0035571365051101"/>
    <s v="8 per 1000 under 1 yr olds"/>
    <n v="8.0035571365051101"/>
  </r>
  <r>
    <s v="E06000039_CIN episodes for children aged &lt;1 at 31st March 2019 with neglect identified as a factor at CIN assessment (excluding looked after children)_Number"/>
    <s v="E06000039"/>
    <x v="110"/>
    <s v="Financial year"/>
    <s v="2018/19"/>
    <s v="Children at risk from abuse in the household"/>
    <x v="14"/>
    <s v="Number"/>
    <n v="18"/>
    <n v="2451"/>
    <n v="7.34394124847001"/>
    <s v="7.3 per 1000 under 1 yr olds"/>
    <n v="7.34394124847001"/>
  </r>
  <r>
    <s v="E06000041_CIN episodes for children aged &lt;1 at 31st March 2019 with neglect identified as a factor at CIN assessment (excluding looked after children)_Number"/>
    <s v="E06000041"/>
    <x v="147"/>
    <s v="Financial year"/>
    <s v="2018/19"/>
    <s v="Children at risk from abuse in the household"/>
    <x v="14"/>
    <s v="Number"/>
    <n v="14"/>
    <n v="1714"/>
    <n v="8.1680280046674394"/>
    <s v="8.2 per 1000 under 1 yr olds"/>
    <n v="8.1680280046674394"/>
  </r>
  <r>
    <s v="E10000003_CIN episodes for children aged &lt;1 at 31st March 2019 with neglect identified as a factor at CIN assessment (excluding looked after children)_Number"/>
    <s v="E10000003"/>
    <x v="20"/>
    <s v="Financial year"/>
    <s v="2018/19"/>
    <s v="Children at risk from abuse in the household"/>
    <x v="14"/>
    <s v="Number"/>
    <n v="64"/>
    <n v="6952"/>
    <n v="9.2059838895281896"/>
    <s v="9.2 per 1000 under 1 yr olds"/>
    <n v="9.2059838895281896"/>
  </r>
  <r>
    <s v="E06000031_CIN episodes for children aged &lt;1 at 31st March 2019 with neglect identified as a factor at CIN assessment (excluding looked after children)_Number"/>
    <s v="E06000031"/>
    <x v="94"/>
    <s v="Financial year"/>
    <s v="2018/19"/>
    <s v="Children at risk from abuse in the household"/>
    <x v="14"/>
    <s v="Number"/>
    <n v="35"/>
    <n v="3030"/>
    <n v="11.5511551155116"/>
    <s v="11.6 per 1000 under 1 yr olds"/>
    <n v="11.5511551155116"/>
  </r>
  <r>
    <s v="E06000006_CIN episodes for children aged &lt;1 at 31st March 2019 with neglect identified as a factor at CIN assessment (excluding looked after children)_Number"/>
    <s v="E06000006"/>
    <x v="47"/>
    <s v="Financial year"/>
    <s v="2018/19"/>
    <s v="Children at risk from abuse in the household"/>
    <x v="14"/>
    <s v="Number"/>
    <n v="24"/>
    <n v="1451"/>
    <n v="16.540317022742901"/>
    <s v="16.5 per 1000 under 1 yr olds"/>
    <n v="16.540317022742901"/>
  </r>
  <r>
    <s v="E06000007_CIN episodes for children aged &lt;1 at 31st March 2019 with neglect identified as a factor at CIN assessment (excluding looked after children)_Number"/>
    <s v="E06000007"/>
    <x v="138"/>
    <s v="Financial year"/>
    <s v="2018/19"/>
    <s v="Children at risk from abuse in the household"/>
    <x v="14"/>
    <s v="Number"/>
    <n v="25"/>
    <n v="2229"/>
    <n v="11.2157918349035"/>
    <s v="11.2 per 1000 under 1 yr olds"/>
    <n v="11.2157918349035"/>
  </r>
  <r>
    <s v="E10000008_CIN episodes for children aged &lt;1 at 31st March 2019 with neglect identified as a factor at CIN assessment (excluding looked after children)_Number"/>
    <s v="E10000008"/>
    <x v="33"/>
    <s v="Financial year"/>
    <s v="2018/19"/>
    <s v="Children at risk from abuse in the household"/>
    <x v="14"/>
    <s v="Number"/>
    <n v="64"/>
    <n v="6781"/>
    <n v="9.4381359681462893"/>
    <s v="9.4 per 1000 under 1 yr olds"/>
    <n v="9.4381359681462893"/>
  </r>
  <r>
    <s v="E06000026_CIN episodes for children aged &lt;1 at 31st March 2019 with neglect identified as a factor at CIN assessment (excluding looked after children)_Number"/>
    <s v="E06000026"/>
    <x v="95"/>
    <s v="Financial year"/>
    <s v="2018/19"/>
    <s v="Children at risk from abuse in the household"/>
    <x v="14"/>
    <s v="Number"/>
    <n v="57"/>
    <n v="2827"/>
    <n v="20.1627166607711"/>
    <s v="20.2 per 1000 under 1 yr olds"/>
    <n v="20.1627166607711"/>
  </r>
  <r>
    <s v="E06000027_CIN episodes for children aged &lt;1 at 31st March 2019 with neglect identified as a factor at CIN assessment (excluding looked after children)_Number"/>
    <s v="E06000027"/>
    <x v="131"/>
    <s v="Financial year"/>
    <s v="2018/19"/>
    <s v="Children at risk from abuse in the household"/>
    <x v="14"/>
    <s v="Number"/>
    <n v="18"/>
    <n v="1247"/>
    <n v="14.4346431435445"/>
    <s v="14.4 per 1000 under 1 yr olds"/>
    <n v="14.4346431435445"/>
  </r>
  <r>
    <s v="E10000012_CIN episodes for children aged &lt;1 at 31st March 2019 with neglect identified as a factor at CIN assessment (excluding looked after children)_Number"/>
    <s v="E10000012"/>
    <x v="42"/>
    <s v="Financial year"/>
    <s v="2018/19"/>
    <s v="Children at risk from abuse in the household"/>
    <x v="14"/>
    <s v="Number"/>
    <n v="103"/>
    <n v="16488"/>
    <n v="6.2469674915089799"/>
    <s v="6.2 per 1000 under 1 yr olds"/>
    <n v="6.2469674915089799"/>
  </r>
  <r>
    <s v="E06000033_CIN episodes for children aged &lt;1 at 31st March 2019 with neglect identified as a factor at CIN assessment (excluding looked after children)_Number"/>
    <s v="E06000033"/>
    <x v="116"/>
    <s v="Financial year"/>
    <s v="2018/19"/>
    <s v="Children at risk from abuse in the household"/>
    <x v="14"/>
    <s v="Number"/>
    <n v="16"/>
    <n v="2203"/>
    <n v="7.2628234226055399"/>
    <s v="7.3 per 1000 under 1 yr olds"/>
    <n v="7.2628234226055399"/>
  </r>
  <r>
    <s v="E06000034_CIN episodes for children aged &lt;1 at 31st March 2019 with neglect identified as a factor at CIN assessment (excluding looked after children)_Number"/>
    <s v="E06000034"/>
    <x v="130"/>
    <s v="Financial year"/>
    <s v="2018/19"/>
    <s v="Children at risk from abuse in the household"/>
    <x v="14"/>
    <s v="Number"/>
    <n v="18"/>
    <n v="2544"/>
    <n v="7.0754716981132102"/>
    <s v="7.1 per 1000 under 1 yr olds"/>
    <n v="7.0754716981132102"/>
  </r>
  <r>
    <s v="E06000019_CIN episodes for children aged &lt;1 at 31st March 2019 with neglect identified as a factor at CIN assessment (excluding looked after children)_Number"/>
    <s v="E06000019"/>
    <x v="54"/>
    <s v="Financial year"/>
    <s v="2018/19"/>
    <s v="Children at risk from abuse in the household"/>
    <x v="14"/>
    <s v="Number"/>
    <n v="17"/>
    <n v="1777"/>
    <n v="9.5666854248733806"/>
    <s v="9.6 per 1000 under 1 yr olds"/>
    <n v="9.5666854248733806"/>
  </r>
  <r>
    <s v="E10000034_CIN episodes for children aged &lt;1 at 31st March 2019 with neglect identified as a factor at CIN assessment (excluding looked after children)_Number"/>
    <s v="E10000034"/>
    <x v="149"/>
    <s v="Financial year"/>
    <s v="2018/19"/>
    <s v="Children at risk from abuse in the household"/>
    <x v="14"/>
    <s v="Number"/>
    <n v="47"/>
    <n v="5832"/>
    <n v="8.0589849108367595"/>
    <s v="8.1 per 1000 under 1 yr olds"/>
    <n v="8.0589849108367595"/>
  </r>
  <r>
    <s v="E10000016_CIN episodes for children aged &lt;1 at 31st March 2019 with neglect identified as a factor at CIN assessment (excluding looked after children)_Number"/>
    <s v="E10000016"/>
    <x v="61"/>
    <s v="Financial year"/>
    <s v="2018/19"/>
    <s v="Children at risk from abuse in the household"/>
    <x v="14"/>
    <s v="Number"/>
    <n v="111"/>
    <n v="17431"/>
    <n v="6.36796511961448"/>
    <s v="6.4 per 1000 under 1 yr olds"/>
    <n v="6.36796511961448"/>
  </r>
  <r>
    <s v="E06000035_CIN episodes for children aged &lt;1 at 31st March 2019 with neglect identified as a factor at CIN assessment (excluding looked after children)_Number"/>
    <s v="E06000035"/>
    <x v="76"/>
    <s v="Financial year"/>
    <s v="2018/19"/>
    <s v="Children at risk from abuse in the household"/>
    <x v="14"/>
    <s v="Number"/>
    <n v="27"/>
    <n v="3476"/>
    <n v="7.7675489067894103"/>
    <s v="7.8 per 1000 under 1 yr olds"/>
    <n v="7.7675489067894103"/>
  </r>
  <r>
    <s v="E10000017_CIN episodes for children aged &lt;1 at 31st March 2019 with neglect identified as a factor at CIN assessment (excluding looked after children)_Number"/>
    <s v="E10000017"/>
    <x v="67"/>
    <s v="Financial year"/>
    <s v="2018/19"/>
    <s v="Children at risk from abuse in the household"/>
    <x v="14"/>
    <s v="Number"/>
    <n v="110"/>
    <n v="12376"/>
    <n v="8.8881706528765392"/>
    <s v="8.9 per 1000 under 1 yr olds"/>
    <n v="8.8881706528765392"/>
  </r>
  <r>
    <s v="E06000008_CIN episodes for children aged &lt;1 at 31st March 2019 with neglect identified as a factor at CIN assessment (excluding looked after children)_Number"/>
    <s v="E06000008"/>
    <x v="7"/>
    <s v="Financial year"/>
    <s v="2018/19"/>
    <s v="Children at risk from abuse in the household"/>
    <x v="14"/>
    <s v="Number"/>
    <n v="11"/>
    <n v="1998"/>
    <n v="5.5055055055055098"/>
    <s v="5.5 per 1000 under 1 yr olds"/>
    <n v="5.5055055055055098"/>
  </r>
  <r>
    <s v="E06000009_CIN episodes for children aged &lt;1 at 31st March 2019 with neglect identified as a factor at CIN assessment (excluding looked after children)_Number"/>
    <s v="E06000009"/>
    <x v="8"/>
    <s v="Financial year"/>
    <s v="2018/19"/>
    <s v="Children at risk from abuse in the household"/>
    <x v="14"/>
    <s v="Number"/>
    <n v="41"/>
    <n v="1627"/>
    <n v="25.199754148739999"/>
    <s v="25.2 per 1000 under 1 yr olds"/>
    <n v="25.199754148739999"/>
  </r>
  <r>
    <s v="E10000024_CIN episodes for children aged &lt;1 at 31st March 2019 with neglect identified as a factor at CIN assessment (excluding looked after children)_Number"/>
    <s v="E10000024"/>
    <x v="91"/>
    <s v="Financial year"/>
    <s v="2018/19"/>
    <s v="Children at risk from abuse in the household"/>
    <x v="14"/>
    <s v="Number"/>
    <n v="87"/>
    <n v="8216"/>
    <n v="10.589094449853899"/>
    <s v="10.6 per 1000 under 1 yr olds"/>
    <n v="10.589094449853899"/>
  </r>
  <r>
    <s v="E06000018_CIN episodes for children aged &lt;1 at 31st March 2019 with neglect identified as a factor at CIN assessment (excluding looked after children)_Number"/>
    <s v="E06000018"/>
    <x v="90"/>
    <s v="Financial year"/>
    <s v="2018/19"/>
    <s v="Children at risk from abuse in the household"/>
    <x v="14"/>
    <s v="Number"/>
    <n v="53"/>
    <n v="4006"/>
    <n v="13.2301547678482"/>
    <s v="13.2 per 1000 under 1 yr olds"/>
    <n v="13.2301547678482"/>
  </r>
  <r>
    <s v="E06000051_CIN episodes for children aged &lt;1 at 31st March 2019 with neglect identified as a factor at CIN assessment (excluding looked after children)_Number"/>
    <s v="E06000051"/>
    <x v="109"/>
    <s v="Financial year"/>
    <s v="2018/19"/>
    <s v="Children at risk from abuse in the household"/>
    <x v="14"/>
    <s v="Number"/>
    <n v="40"/>
    <n v="2806"/>
    <n v="14.2551674982181"/>
    <s v="14.3 per 1000 under 1 yr olds"/>
    <n v="14.2551674982181"/>
  </r>
  <r>
    <s v="E06000020_CIN episodes for children aged &lt;1 at 31st March 2019 with neglect identified as a factor at CIN assessment (excluding looked after children)_Number"/>
    <s v="E06000020"/>
    <x v="129"/>
    <s v="Financial year"/>
    <s v="2018/19"/>
    <s v="Children at risk from abuse in the household"/>
    <x v="14"/>
    <s v="Number"/>
    <n v="13"/>
    <n v="2075"/>
    <n v="6.2650602409638596"/>
    <s v="6.3 per 1000 under 1 yr olds"/>
    <n v="6.2650602409638596"/>
  </r>
  <r>
    <s v="E06000049_CIN episodes for children aged &lt;1 at 31st March 2019 with neglect identified as a factor at CIN assessment (excluding looked after children)_Number"/>
    <s v="E06000049"/>
    <x v="23"/>
    <s v="Financial year"/>
    <s v="2018/19"/>
    <s v="Children at risk from abuse in the household"/>
    <x v="14"/>
    <s v="Number"/>
    <n v="38"/>
    <n v="3921"/>
    <n v="9.6914052537618005"/>
    <s v="9.7 per 1000 under 1 yr olds"/>
    <n v="9.6914052537618005"/>
  </r>
  <r>
    <s v="E06000050_CIN episodes for children aged &lt;1 at 31st March 2019 with neglect identified as a factor at CIN assessment (excluding looked after children)_Number"/>
    <s v="E06000050"/>
    <x v="154"/>
    <s v="Financial year"/>
    <s v="2018/19"/>
    <s v="Children at risk from abuse in the household"/>
    <x v="14"/>
    <s v="Number"/>
    <n v="24"/>
    <n v="3487"/>
    <n v="6.88270719816461"/>
    <s v="6.9 per 1000 under 1 yr olds"/>
    <n v="6.88270719816461"/>
  </r>
  <r>
    <s v="E06000052_CIN episodes for children aged &lt;1 at 31st March 2019 with neglect identified as a factor at CIN assessment (excluding looked after children)_Number"/>
    <s v="E06000052"/>
    <x v="26"/>
    <s v="Financial year"/>
    <s v="2018/19"/>
    <s v="Children at risk from abuse in the household"/>
    <x v="14"/>
    <s v="Number"/>
    <n v="49"/>
    <n v="5246"/>
    <n v="9.3404498665650006"/>
    <s v="9.3 per 1000 under 1 yr olds"/>
    <n v="9.3404498665650006"/>
  </r>
  <r>
    <s v="E10000006_CIN episodes for children aged &lt;1 at 31st March 2019 with neglect identified as a factor at CIN assessment (excluding looked after children)_Number"/>
    <s v="E10000006"/>
    <x v="29"/>
    <s v="Financial year"/>
    <s v="2018/19"/>
    <s v="Children at risk from abuse in the household"/>
    <x v="14"/>
    <s v="Number"/>
    <n v="53"/>
    <n v="4366"/>
    <n v="12.139257901969801"/>
    <s v="12.1 per 1000 under 1 yr olds"/>
    <n v="12.139257901969801"/>
  </r>
  <r>
    <s v="E10000013_CIN episodes for children aged &lt;1 at 31st March 2019 with neglect identified as a factor at CIN assessment (excluding looked after children)_Number"/>
    <s v="E10000013"/>
    <x v="44"/>
    <s v="Financial year"/>
    <s v="2018/19"/>
    <s v="Children at risk from abuse in the household"/>
    <x v="14"/>
    <s v="Number"/>
    <n v="60"/>
    <n v="6595"/>
    <n v="9.0978013646702003"/>
    <s v="9.1 per 1000 under 1 yr olds"/>
    <n v="9.0978013646702003"/>
  </r>
  <r>
    <s v="E10000015_CIN episodes for children aged &lt;1 at 31st March 2019 with neglect identified as a factor at CIN assessment (excluding looked after children)_Number"/>
    <s v="E10000015"/>
    <x v="55"/>
    <s v="Financial year"/>
    <s v="2018/19"/>
    <s v="Children at risk from abuse in the household"/>
    <x v="14"/>
    <s v="Number"/>
    <n v="72"/>
    <n v="14155"/>
    <n v="5.08654185800071"/>
    <s v="5.1 per 1000 under 1 yr olds"/>
    <n v="5.08654185800071"/>
  </r>
  <r>
    <s v="E06000046_CIN episodes for children aged &lt;1 at 31st March 2019 with neglect identified as a factor at CIN assessment (excluding looked after children)_Number"/>
    <s v="E06000046"/>
    <x v="58"/>
    <s v="Financial year"/>
    <s v="2018/19"/>
    <s v="Children at risk from abuse in the household"/>
    <x v="14"/>
    <s v="Number"/>
    <n v="18"/>
    <n v="1144"/>
    <n v="15.7342657342657"/>
    <s v="15.7 per 1000 under 1 yr olds"/>
    <n v="15.7342657342657"/>
  </r>
  <r>
    <s v="E10000019_CIN episodes for children aged &lt;1 at 31st March 2019 with neglect identified as a factor at CIN assessment (excluding looked after children)_Number"/>
    <s v="E10000019"/>
    <x v="72"/>
    <s v="Financial year"/>
    <s v="2018/19"/>
    <s v="Children at risk from abuse in the household"/>
    <x v="14"/>
    <s v="Number"/>
    <n v="107"/>
    <n v="7363"/>
    <n v="14.5321200597583"/>
    <s v="14.5 per 1000 under 1 yr olds"/>
    <n v="14.5321200597583"/>
  </r>
  <r>
    <s v="E10000020_CIN episodes for children aged &lt;1 at 31st March 2019 with neglect identified as a factor at CIN assessment (excluding looked after children)_Number"/>
    <s v="E10000020"/>
    <x v="82"/>
    <s v="Financial year"/>
    <s v="2018/19"/>
    <s v="Children at risk from abuse in the household"/>
    <x v="14"/>
    <s v="Number"/>
    <n v="79"/>
    <n v="8492"/>
    <n v="9.3028732925106006"/>
    <s v="9.3 per 1000 under 1 yr olds"/>
    <n v="9.3028732925106006"/>
  </r>
  <r>
    <s v="E10000021_CIN episodes for children aged &lt;1 at 31st March 2019 with neglect identified as a factor at CIN assessment (excluding looked after children)_Number"/>
    <s v="E10000021"/>
    <x v="88"/>
    <s v="Financial year"/>
    <s v="2018/19"/>
    <s v="Children at risk from abuse in the household"/>
    <x v="14"/>
    <s v="Number"/>
    <n v="133"/>
    <n v="8891"/>
    <n v="14.9589472500281"/>
    <s v="15 per 1000 under 1 yr olds"/>
    <n v="14.9589472500281"/>
  </r>
  <r>
    <s v="E06000048_CIN episodes for children aged &lt;1 at 31st March 2019 with neglect identified as a factor at CIN assessment (excluding looked after children)_Number"/>
    <s v="E06000048"/>
    <x v="89"/>
    <s v="Financial year"/>
    <s v="2018/19"/>
    <s v="Children at risk from abuse in the household"/>
    <x v="14"/>
    <s v="Number"/>
    <n v="47"/>
    <n v="2874"/>
    <n v="16.353514265831599"/>
    <s v="16.4 per 1000 under 1 yr olds"/>
    <n v="16.353514265831599"/>
  </r>
  <r>
    <s v="E10000025_CIN episodes for children aged &lt;1 at 31st March 2019 with neglect identified as a factor at CIN assessment (excluding looked after children)_Number"/>
    <s v="E10000025"/>
    <x v="93"/>
    <s v="Financial year"/>
    <s v="2018/19"/>
    <s v="Children at risk from abuse in the household"/>
    <x v="14"/>
    <s v="Number"/>
    <n v="54"/>
    <n v="7481"/>
    <n v="7.2182863253575702"/>
    <s v="7.2 per 1000 under 1 yr olds"/>
    <n v="7.2182863253575702"/>
  </r>
  <r>
    <s v="E10000027_CIN episodes for children aged &lt;1 at 31st March 2019 with neglect identified as a factor at CIN assessment (excluding looked after children)_Number"/>
    <s v="E10000027"/>
    <x v="112"/>
    <s v="Financial year"/>
    <s v="2018/19"/>
    <s v="Children at risk from abuse in the household"/>
    <x v="14"/>
    <s v="Number"/>
    <n v="33"/>
    <n v="5401"/>
    <n v="6.1099796334012204"/>
    <s v="6.1 per 1000 under 1 yr olds"/>
    <n v="6.1099796334012204"/>
  </r>
  <r>
    <s v="E10000029_CIN episodes for children aged &lt;1 at 31st March 2019 with neglect identified as a factor at CIN assessment (excluding looked after children)_Number"/>
    <s v="E10000029"/>
    <x v="123"/>
    <s v="Financial year"/>
    <s v="2018/19"/>
    <s v="Children at risk from abuse in the household"/>
    <x v="14"/>
    <s v="Number"/>
    <n v="96"/>
    <n v="7605"/>
    <n v="12.623274161735701"/>
    <s v="12.6 per 1000 under 1 yr olds"/>
    <n v="12.623274161735701"/>
  </r>
  <r>
    <s v="E10000030_CIN episodes for children aged &lt;1 at 31st March 2019 with neglect identified as a factor at CIN assessment (excluding looked after children)_Number"/>
    <s v="E10000030"/>
    <x v="125"/>
    <s v="Financial year"/>
    <s v="2018/19"/>
    <s v="Children at risk from abuse in the household"/>
    <x v="14"/>
    <s v="Number"/>
    <n v="70"/>
    <n v="12975"/>
    <n v="5.3949903660886296"/>
    <s v="5.4 per 1000 under 1 yr olds"/>
    <n v="5.3949903660886296"/>
  </r>
  <r>
    <s v="E10000031_CIN episodes for children aged &lt;1 at 31st March 2019 with neglect identified as a factor at CIN assessment (excluding looked after children)_Number"/>
    <s v="E10000031"/>
    <x v="139"/>
    <s v="Financial year"/>
    <s v="2018/19"/>
    <s v="Children at risk from abuse in the household"/>
    <x v="14"/>
    <s v="Number"/>
    <n v="27"/>
    <n v="6079"/>
    <n v="4.44151998683994"/>
    <s v="4.4 per 1000 under 1 yr olds"/>
    <n v="4.44151998683994"/>
  </r>
  <r>
    <s v="E10000032_CIN episodes for children aged &lt;1 at 31st March 2019 with neglect identified as a factor at CIN assessment (excluding looked after children)_Number"/>
    <s v="E10000032"/>
    <x v="141"/>
    <s v="Financial year"/>
    <s v="2018/19"/>
    <s v="Children at risk from abuse in the household"/>
    <x v="14"/>
    <s v="Number"/>
    <n v="107"/>
    <n v="8578"/>
    <n v="12.4737701095827"/>
    <s v="12.5 per 1000 under 1 yr olds"/>
    <n v="12.4737701095827"/>
  </r>
  <r>
    <s v="NA_CIN episodes for children aged &lt;1 at 31st March 2019 with physical abuse identified as a factor at CIN assessment (excluding looked after children)_Number"/>
    <s v="NA"/>
    <x v="151"/>
    <s v="Financial year"/>
    <s v="2018/19"/>
    <s v="Children at risk from abuse in the household"/>
    <x v="15"/>
    <s v="Number"/>
    <n v="3080"/>
    <n v="637834"/>
    <n v="4.8288426142225092"/>
    <s v="4.83 per 1000 under 1 yr olds"/>
    <n v="4.8288426142225092"/>
  </r>
  <r>
    <s v="E09000001_CIN episodes for children aged &lt;1 at 31st March 2019 with physical abuse identified as a factor at CIN assessment (excluding looked after children)_Number"/>
    <s v="E09000001"/>
    <x v="25"/>
    <s v="Financial year"/>
    <s v="2018/19"/>
    <s v="Children at risk from abuse in the household"/>
    <x v="15"/>
    <s v="Number"/>
    <n v="0"/>
    <n v="73"/>
    <n v="0"/>
    <s v="0 per 1000 under 1 yr olds"/>
    <n v="0"/>
  </r>
  <r>
    <s v="E09000007_CIN episodes for children aged &lt;1 at 31st March 2019 with physical abuse identified as a factor at CIN assessment (excluding looked after children)_Number"/>
    <s v="E09000007"/>
    <x v="21"/>
    <s v="Financial year"/>
    <s v="2018/19"/>
    <s v="Children at risk from abuse in the household"/>
    <x v="15"/>
    <s v="Number"/>
    <n v="9"/>
    <n v="2541"/>
    <n v="3.5419126328217199"/>
    <s v="3.5 per 1000 under 1 yr olds"/>
    <n v="3.5419126328217199"/>
  </r>
  <r>
    <s v="E09000011_CIN episodes for children aged &lt;1 at 31st March 2019 with physical abuse identified as a factor at CIN assessment (excluding looked after children)_Number"/>
    <s v="E09000011"/>
    <x v="45"/>
    <s v="Financial year"/>
    <s v="2018/19"/>
    <s v="Children at risk from abuse in the household"/>
    <x v="15"/>
    <s v="Number"/>
    <n v="11"/>
    <n v="4393"/>
    <n v="2.5039836102891"/>
    <s v="2.5 per 1000 under 1 yr olds"/>
    <n v="2.5039836102891"/>
  </r>
  <r>
    <s v="E09000012_CIN episodes for children aged &lt;1 at 31st March 2019 with physical abuse identified as a factor at CIN assessment (excluding looked after children)_Number"/>
    <s v="E09000012"/>
    <x v="46"/>
    <s v="Financial year"/>
    <s v="2018/19"/>
    <s v="Children at risk from abuse in the household"/>
    <x v="15"/>
    <s v="Number"/>
    <n v="17"/>
    <n v="4211"/>
    <n v="4.0370458323438596"/>
    <s v="4 per 1000 under 1 yr olds"/>
    <n v="4.0370458323438596"/>
  </r>
  <r>
    <s v="E09000013_CIN episodes for children aged &lt;1 at 31st March 2019 with physical abuse identified as a factor at CIN assessment (excluding looked after children)_Number"/>
    <s v="E09000013"/>
    <x v="48"/>
    <s v="Financial year"/>
    <s v="2018/19"/>
    <s v="Children at risk from abuse in the household"/>
    <x v="15"/>
    <s v="Number"/>
    <n v="5"/>
    <n v="2319"/>
    <n v="2.1561017680034502"/>
    <s v="2.2 per 1000 under 1 yr olds"/>
    <n v="2.1561017680034502"/>
  </r>
  <r>
    <s v="E09000019_CIN episodes for children aged &lt;1 at 31st March 2019 with physical abuse identified as a factor at CIN assessment (excluding looked after children)_Number"/>
    <s v="E09000019"/>
    <x v="59"/>
    <s v="Financial year"/>
    <s v="2018/19"/>
    <s v="Children at risk from abuse in the household"/>
    <x v="15"/>
    <s v="Number"/>
    <n v="11"/>
    <n v="2727"/>
    <n v="4.0337367070040298"/>
    <s v="4 per 1000 under 1 yr olds"/>
    <n v="4.0337367070040298"/>
  </r>
  <r>
    <s v="E09000020_CIN episodes for children aged &lt;1 at 31st March 2019 with physical abuse identified as a factor at CIN assessment (excluding looked after children)_Number"/>
    <s v="E09000020"/>
    <x v="60"/>
    <s v="Financial year"/>
    <s v="2018/19"/>
    <s v="Children at risk from abuse in the household"/>
    <x v="15"/>
    <s v="Number"/>
    <n v="0"/>
    <n v="1568"/>
    <n v="0"/>
    <s v="0 per 1000 under 1 yr olds"/>
    <n v="0"/>
  </r>
  <r>
    <s v="E09000022_CIN episodes for children aged &lt;1 at 31st March 2019 with physical abuse identified as a factor at CIN assessment (excluding looked after children)_Number"/>
    <s v="E09000022"/>
    <x v="66"/>
    <s v="Financial year"/>
    <s v="2018/19"/>
    <s v="Children at risk from abuse in the household"/>
    <x v="15"/>
    <s v="Number"/>
    <n v="16"/>
    <n v="3935"/>
    <n v="4.0660736975857699"/>
    <s v="4.1 per 1000 under 1 yr olds"/>
    <n v="4.0660736975857699"/>
  </r>
  <r>
    <s v="E09000023_CIN episodes for children aged &lt;1 at 31st March 2019 with physical abuse identified as a factor at CIN assessment (excluding looked after children)_Number"/>
    <s v="E09000023"/>
    <x v="71"/>
    <s v="Financial year"/>
    <s v="2018/19"/>
    <s v="Children at risk from abuse in the household"/>
    <x v="15"/>
    <s v="Number"/>
    <n v="14"/>
    <n v="4505"/>
    <n v="3.1076581576026601"/>
    <s v="3.1 per 1000 under 1 yr olds"/>
    <n v="3.1076581576026601"/>
  </r>
  <r>
    <s v="E09000028_CIN episodes for children aged &lt;1 at 31st March 2019 with physical abuse identified as a factor at CIN assessment (excluding looked after children)_Number"/>
    <s v="E09000028"/>
    <x v="117"/>
    <s v="Financial year"/>
    <s v="2018/19"/>
    <s v="Children at risk from abuse in the household"/>
    <x v="15"/>
    <s v="Number"/>
    <n v="18"/>
    <n v="4154"/>
    <n v="4.3331728454501697"/>
    <s v="4.3 per 1000 under 1 yr olds"/>
    <n v="4.3331728454501697"/>
  </r>
  <r>
    <s v="E09000030_CIN episodes for children aged &lt;1 at 31st March 2019 with physical abuse identified as a factor at CIN assessment (excluding looked after children)_Number"/>
    <s v="E09000030"/>
    <x v="132"/>
    <s v="Financial year"/>
    <s v="2018/19"/>
    <s v="Children at risk from abuse in the household"/>
    <x v="15"/>
    <s v="Number"/>
    <n v="16"/>
    <n v="4529"/>
    <n v="3.5327886950761802"/>
    <s v="3.5 per 1000 under 1 yr olds"/>
    <n v="3.5327886950761802"/>
  </r>
  <r>
    <s v="E09000032_CIN episodes for children aged &lt;1 at 31st March 2019 with physical abuse identified as a factor at CIN assessment (excluding looked after children)_Number"/>
    <s v="E09000032"/>
    <x v="137"/>
    <s v="Financial year"/>
    <s v="2018/19"/>
    <s v="Children at risk from abuse in the household"/>
    <x v="15"/>
    <s v="Number"/>
    <n v="6"/>
    <n v="4567"/>
    <n v="1.3137727173199001"/>
    <s v="1.3 per 1000 under 1 yr olds"/>
    <n v="1.3137727173199001"/>
  </r>
  <r>
    <s v="E09000033_CIN episodes for children aged &lt;1 at 31st March 2019 with physical abuse identified as a factor at CIN assessment (excluding looked after children)_Number"/>
    <s v="E09000033"/>
    <x v="142"/>
    <s v="Financial year"/>
    <s v="2018/19"/>
    <s v="Children at risk from abuse in the household"/>
    <x v="15"/>
    <s v="Number"/>
    <n v="6"/>
    <n v="2589"/>
    <n v="2.3174971031286198"/>
    <s v="2.3 per 1000 under 1 yr olds"/>
    <n v="2.3174971031286198"/>
  </r>
  <r>
    <s v="E09000002_CIN episodes for children aged &lt;1 at 31st March 2019 with physical abuse identified as a factor at CIN assessment (excluding looked after children)_Number"/>
    <s v="E09000002"/>
    <x v="0"/>
    <s v="Financial year"/>
    <s v="2018/19"/>
    <s v="Children at risk from abuse in the household"/>
    <x v="15"/>
    <s v="Number"/>
    <n v="14"/>
    <n v="3819"/>
    <n v="3.6658811207122302"/>
    <s v="3.7 per 1000 under 1 yr olds"/>
    <n v="3.6658811207122302"/>
  </r>
  <r>
    <s v="E09000003_CIN episodes for children aged &lt;1 at 31st March 2019 with physical abuse identified as a factor at CIN assessment (excluding looked after children)_Number"/>
    <s v="E09000003"/>
    <x v="1"/>
    <s v="Financial year"/>
    <s v="2018/19"/>
    <s v="Children at risk from abuse in the household"/>
    <x v="15"/>
    <s v="Number"/>
    <n v="11"/>
    <n v="5250"/>
    <n v="2.0952380952380998"/>
    <s v="2.1 per 1000 under 1 yr olds"/>
    <n v="2.0952380952380998"/>
  </r>
  <r>
    <s v="E09000004_CIN episodes for children aged &lt;1 at 31st March 2019 with physical abuse identified as a factor at CIN assessment (excluding looked after children)_Number"/>
    <s v="E09000004"/>
    <x v="5"/>
    <s v="Financial year"/>
    <s v="2018/19"/>
    <s v="Children at risk from abuse in the household"/>
    <x v="15"/>
    <s v="Number"/>
    <n v="9"/>
    <n v="3133"/>
    <n v="2.8726460261729998"/>
    <s v="2.9 per 1000 under 1 yr olds"/>
    <n v="2.8726460261729998"/>
  </r>
  <r>
    <s v="E09000005_CIN episodes for children aged &lt;1 at 31st March 2019 with physical abuse identified as a factor at CIN assessment (excluding looked after children)_Number"/>
    <s v="E09000005"/>
    <x v="13"/>
    <s v="Financial year"/>
    <s v="2018/19"/>
    <s v="Children at risk from abuse in the household"/>
    <x v="15"/>
    <s v="Number"/>
    <n v="15"/>
    <n v="4825"/>
    <n v="3.1088082901554399"/>
    <s v="3.1 per 1000 under 1 yr olds"/>
    <n v="3.1088082901554399"/>
  </r>
  <r>
    <s v="E09000006_CIN episodes for children aged &lt;1 at 31st March 2019 with physical abuse identified as a factor at CIN assessment (excluding looked after children)_Number"/>
    <s v="E09000006"/>
    <x v="16"/>
    <s v="Financial year"/>
    <s v="2018/19"/>
    <s v="Children at risk from abuse in the household"/>
    <x v="15"/>
    <s v="Number"/>
    <n v="14"/>
    <n v="4232"/>
    <n v="3.3081285444234401"/>
    <s v="3.3 per 1000 under 1 yr olds"/>
    <n v="3.3081285444234401"/>
  </r>
  <r>
    <s v="E09000008_CIN episodes for children aged &lt;1 at 31st March 2019 with physical abuse identified as a factor at CIN assessment (excluding looked after children)_Number"/>
    <s v="E09000008"/>
    <x v="28"/>
    <s v="Financial year"/>
    <s v="2018/19"/>
    <s v="Children at risk from abuse in the household"/>
    <x v="15"/>
    <s v="Number"/>
    <n v="18"/>
    <n v="5591"/>
    <n v="3.2194598461813602"/>
    <s v="3.2 per 1000 under 1 yr olds"/>
    <n v="3.2194598461813602"/>
  </r>
  <r>
    <s v="E09000009_CIN episodes for children aged &lt;1 at 31st March 2019 with physical abuse identified as a factor at CIN assessment (excluding looked after children)_Number"/>
    <s v="E09000009"/>
    <x v="38"/>
    <s v="Financial year"/>
    <s v="2018/19"/>
    <s v="Children at risk from abuse in the household"/>
    <x v="15"/>
    <s v="Number"/>
    <n v="6"/>
    <n v="4807"/>
    <n v="1.2481797378822601"/>
    <s v="1.2 per 1000 under 1 yr olds"/>
    <n v="1.2481797378822601"/>
  </r>
  <r>
    <s v="E09000010_CIN episodes for children aged &lt;1 at 31st March 2019 with physical abuse identified as a factor at CIN assessment (excluding looked after children)_Number"/>
    <s v="E09000010"/>
    <x v="41"/>
    <s v="Financial year"/>
    <s v="2018/19"/>
    <s v="Children at risk from abuse in the household"/>
    <x v="15"/>
    <s v="Number"/>
    <n v="20"/>
    <n v="4739"/>
    <n v="4.2202996412745302"/>
    <s v="4.2 per 1000 under 1 yr olds"/>
    <n v="4.2202996412745302"/>
  </r>
  <r>
    <s v="E09000014_CIN episodes for children aged &lt;1 at 31st March 2019 with physical abuse identified as a factor at CIN assessment (excluding looked after children)_Number"/>
    <s v="E09000014"/>
    <x v="50"/>
    <s v="Financial year"/>
    <s v="2018/19"/>
    <s v="Children at risk from abuse in the household"/>
    <x v="15"/>
    <s v="Number"/>
    <n v="20"/>
    <n v="3767"/>
    <n v="5.3092646668436396"/>
    <s v="5.3 per 1000 under 1 yr olds"/>
    <n v="5.3092646668436396"/>
  </r>
  <r>
    <s v="E09000015_CIN episodes for children aged &lt;1 at 31st March 2019 with physical abuse identified as a factor at CIN assessment (excluding looked after children)_Number"/>
    <s v="E09000015"/>
    <x v="51"/>
    <s v="Financial year"/>
    <s v="2018/19"/>
    <s v="Children at risk from abuse in the household"/>
    <x v="15"/>
    <s v="Number"/>
    <n v="8"/>
    <n v="3577"/>
    <n v="2.23651104277327"/>
    <s v="2.2 per 1000 under 1 yr olds"/>
    <n v="2.23651104277327"/>
  </r>
  <r>
    <s v="E09000016_CIN episodes for children aged &lt;1 at 31st March 2019 with physical abuse identified as a factor at CIN assessment (excluding looked after children)_Number"/>
    <s v="E09000016"/>
    <x v="53"/>
    <s v="Financial year"/>
    <s v="2018/19"/>
    <s v="Children at risk from abuse in the household"/>
    <x v="15"/>
    <s v="Number"/>
    <s v="*"/>
    <n v="3365"/>
    <s v="*"/>
    <s v="N/A"/>
    <s v="N/A"/>
  </r>
  <r>
    <s v="E09000017_CIN episodes for children aged &lt;1 at 31st March 2019 with physical abuse identified as a factor at CIN assessment (excluding looked after children)_Number"/>
    <s v="E09000017"/>
    <x v="56"/>
    <s v="Financial year"/>
    <s v="2018/19"/>
    <s v="Children at risk from abuse in the household"/>
    <x v="15"/>
    <s v="Number"/>
    <n v="12"/>
    <n v="4372"/>
    <n v="2.7447392497712699"/>
    <s v="2.7 per 1000 under 1 yr olds"/>
    <n v="2.7447392497712699"/>
  </r>
  <r>
    <s v="E09000018_CIN episodes for children aged &lt;1 at 31st March 2019 with physical abuse identified as a factor at CIN assessment (excluding looked after children)_Number"/>
    <s v="E09000018"/>
    <x v="57"/>
    <s v="Financial year"/>
    <s v="2018/19"/>
    <s v="Children at risk from abuse in the household"/>
    <x v="15"/>
    <s v="Number"/>
    <s v="*"/>
    <n v="3987"/>
    <s v="*"/>
    <s v="N/A"/>
    <s v="N/A"/>
  </r>
  <r>
    <s v="E09000021_CIN episodes for children aged &lt;1 at 31st March 2019 with physical abuse identified as a factor at CIN assessment (excluding looked after children)_Number"/>
    <s v="E09000021"/>
    <x v="63"/>
    <s v="Financial year"/>
    <s v="2018/19"/>
    <s v="Children at risk from abuse in the household"/>
    <x v="15"/>
    <s v="Number"/>
    <n v="7"/>
    <n v="2087"/>
    <n v="3.3540967896502201"/>
    <s v="3.4 per 1000 under 1 yr olds"/>
    <n v="3.3540967896502201"/>
  </r>
  <r>
    <s v="E09000024_CIN episodes for children aged &lt;1 at 31st March 2019 with physical abuse identified as a factor at CIN assessment (excluding looked after children)_Number"/>
    <s v="E09000024"/>
    <x v="77"/>
    <s v="Financial year"/>
    <s v="2018/19"/>
    <s v="Children at risk from abuse in the household"/>
    <x v="15"/>
    <s v="Number"/>
    <n v="11"/>
    <n v="3035"/>
    <n v="3.6243822075782499"/>
    <s v="3.6 per 1000 under 1 yr olds"/>
    <n v="3.6243822075782499"/>
  </r>
  <r>
    <s v="E09000025_CIN episodes for children aged &lt;1 at 31st March 2019 with physical abuse identified as a factor at CIN assessment (excluding looked after children)_Number"/>
    <s v="E09000025"/>
    <x v="81"/>
    <s v="Financial year"/>
    <s v="2018/19"/>
    <s v="Children at risk from abuse in the household"/>
    <x v="15"/>
    <s v="Number"/>
    <n v="19"/>
    <n v="5706"/>
    <n v="3.3298282509638999"/>
    <s v="3.3 per 1000 under 1 yr olds"/>
    <n v="3.3298282509638999"/>
  </r>
  <r>
    <s v="E09000026_CIN episodes for children aged &lt;1 at 31st March 2019 with physical abuse identified as a factor at CIN assessment (excluding looked after children)_Number"/>
    <s v="E09000026"/>
    <x v="99"/>
    <s v="Financial year"/>
    <s v="2018/19"/>
    <s v="Children at risk from abuse in the household"/>
    <x v="15"/>
    <s v="Number"/>
    <s v="*"/>
    <n v="4605"/>
    <s v="*"/>
    <s v="N/A"/>
    <s v="N/A"/>
  </r>
  <r>
    <s v="E09000027_CIN episodes for children aged &lt;1 at 31st March 2019 with physical abuse identified as a factor at CIN assessment (excluding looked after children)_Number"/>
    <s v="E09000027"/>
    <x v="101"/>
    <s v="Financial year"/>
    <s v="2018/19"/>
    <s v="Children at risk from abuse in the household"/>
    <x v="15"/>
    <s v="Number"/>
    <n v="11"/>
    <n v="2396"/>
    <n v="4.5909849749582596"/>
    <s v="4.6 per 1000 under 1 yr olds"/>
    <n v="4.5909849749582596"/>
  </r>
  <r>
    <s v="E09000029_CIN episodes for children aged &lt;1 at 31st March 2019 with physical abuse identified as a factor at CIN assessment (excluding looked after children)_Number"/>
    <s v="E09000029"/>
    <x v="126"/>
    <s v="Financial year"/>
    <s v="2018/19"/>
    <s v="Children at risk from abuse in the household"/>
    <x v="15"/>
    <s v="Number"/>
    <n v="10"/>
    <n v="2549"/>
    <n v="3.9231071008238501"/>
    <s v="3.9 per 1000 under 1 yr olds"/>
    <n v="3.9231071008238501"/>
  </r>
  <r>
    <s v="E09000031_CIN episodes for children aged &lt;1 at 31st March 2019 with physical abuse identified as a factor at CIN assessment (excluding looked after children)_Number"/>
    <s v="E09000031"/>
    <x v="136"/>
    <s v="Financial year"/>
    <s v="2018/19"/>
    <s v="Children at risk from abuse in the household"/>
    <x v="15"/>
    <s v="Number"/>
    <n v="6"/>
    <n v="4448"/>
    <n v="1.3489208633093499"/>
    <s v="1.3 per 1000 under 1 yr olds"/>
    <n v="1.3489208633093499"/>
  </r>
  <r>
    <s v="E08000025_CIN episodes for children aged &lt;1 at 31st March 2019 with physical abuse identified as a factor at CIN assessment (excluding looked after children)_Number"/>
    <s v="E08000025"/>
    <x v="6"/>
    <s v="Financial year"/>
    <s v="2018/19"/>
    <s v="Children at risk from abuse in the household"/>
    <x v="15"/>
    <s v="Number"/>
    <n v="77"/>
    <n v="16082"/>
    <n v="4.7879616963064304"/>
    <s v="4.8 per 1000 under 1 yr olds"/>
    <n v="4.7879616963064304"/>
  </r>
  <r>
    <s v="E08000026_CIN episodes for children aged &lt;1 at 31st March 2019 with physical abuse identified as a factor at CIN assessment (excluding looked after children)_Number"/>
    <s v="E08000026"/>
    <x v="27"/>
    <s v="Financial year"/>
    <s v="2018/19"/>
    <s v="Children at risk from abuse in the household"/>
    <x v="15"/>
    <s v="Number"/>
    <n v="21"/>
    <n v="4431"/>
    <n v="4.7393364928909998"/>
    <s v="4.7 per 1000 under 1 yr olds"/>
    <n v="4.7393364928909998"/>
  </r>
  <r>
    <s v="E08000027_CIN episodes for children aged &lt;1 at 31st March 2019 with physical abuse identified as a factor at CIN assessment (excluding looked after children)_Number"/>
    <s v="E08000027"/>
    <x v="36"/>
    <s v="Financial year"/>
    <s v="2018/19"/>
    <s v="Children at risk from abuse in the household"/>
    <x v="15"/>
    <s v="Number"/>
    <n v="14"/>
    <n v="3702"/>
    <n v="3.7817396002160999"/>
    <s v="3.8 per 1000 under 1 yr olds"/>
    <n v="3.7817396002160999"/>
  </r>
  <r>
    <s v="E08000028_CIN episodes for children aged &lt;1 at 31st March 2019 with physical abuse identified as a factor at CIN assessment (excluding looked after children)_Number"/>
    <s v="E08000028"/>
    <x v="106"/>
    <s v="Financial year"/>
    <s v="2018/19"/>
    <s v="Children at risk from abuse in the household"/>
    <x v="15"/>
    <s v="Number"/>
    <n v="25"/>
    <n v="4579"/>
    <n v="5.4597073596855203"/>
    <s v="5.5 per 1000 under 1 yr olds"/>
    <n v="5.4597073596855203"/>
  </r>
  <r>
    <s v="E08000029_CIN episodes for children aged &lt;1 at 31st March 2019 with physical abuse identified as a factor at CIN assessment (excluding looked after children)_Number"/>
    <s v="E08000029"/>
    <x v="111"/>
    <s v="Financial year"/>
    <s v="2018/19"/>
    <s v="Children at risk from abuse in the household"/>
    <x v="15"/>
    <s v="Number"/>
    <n v="8"/>
    <n v="2300"/>
    <n v="3.47826086956522"/>
    <s v="3.5 per 1000 under 1 yr olds"/>
    <n v="3.47826086956522"/>
  </r>
  <r>
    <s v="E08000030_CIN episodes for children aged &lt;1 at 31st March 2019 with physical abuse identified as a factor at CIN assessment (excluding looked after children)_Number"/>
    <s v="E08000030"/>
    <x v="135"/>
    <s v="Financial year"/>
    <s v="2018/19"/>
    <s v="Children at risk from abuse in the household"/>
    <x v="15"/>
    <s v="Number"/>
    <n v="26"/>
    <n v="3892"/>
    <n v="6.6803699897225099"/>
    <s v="6.7 per 1000 under 1 yr olds"/>
    <n v="6.6803699897225099"/>
  </r>
  <r>
    <s v="E08000031_CIN episodes for children aged &lt;1 at 31st March 2019 with physical abuse identified as a factor at CIN assessment (excluding looked after children)_Number"/>
    <s v="E08000031"/>
    <x v="148"/>
    <s v="Financial year"/>
    <s v="2018/19"/>
    <s v="Children at risk from abuse in the household"/>
    <x v="15"/>
    <s v="Number"/>
    <s v="*"/>
    <n v="3481"/>
    <s v="*"/>
    <s v="N/A"/>
    <s v="N/A"/>
  </r>
  <r>
    <s v="E08000011_CIN episodes for children aged &lt;1 at 31st March 2019 with physical abuse identified as a factor at CIN assessment (excluding looked after children)_Number"/>
    <s v="E08000011"/>
    <x v="65"/>
    <s v="Financial year"/>
    <s v="2018/19"/>
    <s v="Children at risk from abuse in the household"/>
    <x v="15"/>
    <s v="Number"/>
    <n v="5"/>
    <n v="1977"/>
    <n v="2.5290844714213501"/>
    <s v="2.5 per 1000 under 1 yr olds"/>
    <n v="2.5290844714213501"/>
  </r>
  <r>
    <s v="E08000012_CIN episodes for children aged &lt;1 at 31st March 2019 with physical abuse identified as a factor at CIN assessment (excluding looked after children)_Number"/>
    <s v="E08000012"/>
    <x v="73"/>
    <s v="Financial year"/>
    <s v="2018/19"/>
    <s v="Children at risk from abuse in the household"/>
    <x v="15"/>
    <s v="Number"/>
    <n v="30"/>
    <n v="5908"/>
    <n v="5.0778605280974896"/>
    <s v="5.1 per 1000 under 1 yr olds"/>
    <n v="5.0778605280974896"/>
  </r>
  <r>
    <s v="E08000013_CIN episodes for children aged &lt;1 at 31st March 2019 with physical abuse identified as a factor at CIN assessment (excluding looked after children)_Number"/>
    <s v="E08000013"/>
    <x v="152"/>
    <s v="Financial year"/>
    <s v="2018/19"/>
    <s v="Children at risk from abuse in the household"/>
    <x v="15"/>
    <s v="Number"/>
    <n v="9"/>
    <n v="1985"/>
    <n v="4.5340050377833796"/>
    <s v="4.5 per 1000 under 1 yr olds"/>
    <n v="4.5340050377833796"/>
  </r>
  <r>
    <s v="E08000014_CIN episodes for children aged &lt;1 at 31st March 2019 with physical abuse identified as a factor at CIN assessment (excluding looked after children)_Number"/>
    <s v="E08000014"/>
    <x v="107"/>
    <s v="Financial year"/>
    <s v="2018/19"/>
    <s v="Children at risk from abuse in the household"/>
    <x v="15"/>
    <s v="Number"/>
    <n v="19"/>
    <n v="2678"/>
    <n v="7.09484690067214"/>
    <s v="7.1 per 1000 under 1 yr olds"/>
    <n v="7.09484690067214"/>
  </r>
  <r>
    <s v="E08000015_CIN episodes for children aged &lt;1 at 31st March 2019 with physical abuse identified as a factor at CIN assessment (excluding looked after children)_Number"/>
    <s v="E08000015"/>
    <x v="146"/>
    <s v="Financial year"/>
    <s v="2018/19"/>
    <s v="Children at risk from abuse in the household"/>
    <x v="15"/>
    <s v="Number"/>
    <n v="28"/>
    <n v="3335"/>
    <n v="8.3958020989505204"/>
    <s v="8.4 per 1000 under 1 yr olds"/>
    <n v="8.3958020989505204"/>
  </r>
  <r>
    <s v="E08000001_CIN episodes for children aged &lt;1 at 31st March 2019 with physical abuse identified as a factor at CIN assessment (excluding looked after children)_Number"/>
    <s v="E08000001"/>
    <x v="9"/>
    <s v="Financial year"/>
    <s v="2018/19"/>
    <s v="Children at risk from abuse in the household"/>
    <x v="15"/>
    <s v="Number"/>
    <n v="30"/>
    <n v="3609"/>
    <n v="8.3125519534497094"/>
    <s v="8.3 per 1000 under 1 yr olds"/>
    <n v="8.3125519534497094"/>
  </r>
  <r>
    <s v="E08000002_CIN episodes for children aged &lt;1 at 31st March 2019 with physical abuse identified as a factor at CIN assessment (excluding looked after children)_Number"/>
    <s v="E08000002"/>
    <x v="18"/>
    <s v="Financial year"/>
    <s v="2018/19"/>
    <s v="Children at risk from abuse in the household"/>
    <x v="15"/>
    <s v="Number"/>
    <n v="7"/>
    <n v="2197"/>
    <n v="3.18616294947656"/>
    <s v="3.2 per 1000 under 1 yr olds"/>
    <n v="3.18616294947656"/>
  </r>
  <r>
    <s v="E08000003_CIN episodes for children aged &lt;1 at 31st March 2019 with physical abuse identified as a factor at CIN assessment (excluding looked after children)_Number"/>
    <s v="E08000003"/>
    <x v="75"/>
    <s v="Financial year"/>
    <s v="2018/19"/>
    <s v="Children at risk from abuse in the household"/>
    <x v="15"/>
    <s v="Number"/>
    <n v="41"/>
    <n v="7285"/>
    <n v="5.6280027453671897"/>
    <s v="5.6 per 1000 under 1 yr olds"/>
    <n v="5.6280027453671897"/>
  </r>
  <r>
    <s v="E08000004_CIN episodes for children aged &lt;1 at 31st March 2019 with physical abuse identified as a factor at CIN assessment (excluding looked after children)_Number"/>
    <s v="E08000004"/>
    <x v="92"/>
    <s v="Financial year"/>
    <s v="2018/19"/>
    <s v="Children at risk from abuse in the household"/>
    <x v="15"/>
    <s v="Number"/>
    <n v="16"/>
    <n v="3245"/>
    <n v="4.9306625577811998"/>
    <s v="4.9 per 1000 under 1 yr olds"/>
    <n v="4.9306625577811998"/>
  </r>
  <r>
    <s v="E08000005_CIN episodes for children aged &lt;1 at 31st March 2019 with physical abuse identified as a factor at CIN assessment (excluding looked after children)_Number"/>
    <s v="E08000005"/>
    <x v="102"/>
    <s v="Financial year"/>
    <s v="2018/19"/>
    <s v="Children at risk from abuse in the household"/>
    <x v="15"/>
    <s v="Number"/>
    <n v="12"/>
    <n v="2893"/>
    <n v="4.1479433114414102"/>
    <s v="4.1 per 1000 under 1 yr olds"/>
    <n v="4.1479433114414102"/>
  </r>
  <r>
    <s v="E08000006_CIN episodes for children aged &lt;1 at 31st March 2019 with physical abuse identified as a factor at CIN assessment (excluding looked after children)_Number"/>
    <s v="E08000006"/>
    <x v="105"/>
    <s v="Financial year"/>
    <s v="2018/19"/>
    <s v="Children at risk from abuse in the household"/>
    <x v="15"/>
    <s v="Number"/>
    <n v="20"/>
    <n v="3526"/>
    <n v="5.6721497447532601"/>
    <s v="5.7 per 1000 under 1 yr olds"/>
    <n v="5.6721497447532601"/>
  </r>
  <r>
    <s v="E08000007_CIN episodes for children aged &lt;1 at 31st March 2019 with physical abuse identified as a factor at CIN assessment (excluding looked after children)_Number"/>
    <s v="E08000007"/>
    <x v="120"/>
    <s v="Financial year"/>
    <s v="2018/19"/>
    <s v="Children at risk from abuse in the household"/>
    <x v="15"/>
    <s v="Number"/>
    <n v="14"/>
    <n v="3338"/>
    <n v="4.1941282204913097"/>
    <s v="4.2 per 1000 under 1 yr olds"/>
    <n v="4.1941282204913097"/>
  </r>
  <r>
    <s v="E08000008_CIN episodes for children aged &lt;1 at 31st March 2019 with physical abuse identified as a factor at CIN assessment (excluding looked after children)_Number"/>
    <s v="E08000008"/>
    <x v="128"/>
    <s v="Financial year"/>
    <s v="2018/19"/>
    <s v="Children at risk from abuse in the household"/>
    <x v="15"/>
    <s v="Number"/>
    <n v="11"/>
    <n v="2787"/>
    <n v="3.9468963042698202"/>
    <s v="3.9 per 1000 under 1 yr olds"/>
    <n v="3.9468963042698202"/>
  </r>
  <r>
    <s v="E08000009_CIN episodes for children aged &lt;1 at 31st March 2019 with physical abuse identified as a factor at CIN assessment (excluding looked after children)_Number"/>
    <s v="E08000009"/>
    <x v="133"/>
    <s v="Financial year"/>
    <s v="2018/19"/>
    <s v="Children at risk from abuse in the household"/>
    <x v="15"/>
    <s v="Number"/>
    <n v="7"/>
    <n v="2669"/>
    <n v="2.62270513300862"/>
    <s v="2.6 per 1000 under 1 yr olds"/>
    <n v="2.62270513300862"/>
  </r>
  <r>
    <s v="E08000010_CIN episodes for children aged &lt;1 at 31st March 2019 with physical abuse identified as a factor at CIN assessment (excluding looked after children)_Number"/>
    <s v="E08000010"/>
    <x v="143"/>
    <s v="Financial year"/>
    <s v="2018/19"/>
    <s v="Children at risk from abuse in the household"/>
    <x v="15"/>
    <s v="Number"/>
    <n v="16"/>
    <n v="3565"/>
    <n v="4.4880785413744704"/>
    <s v="4.5 per 1000 under 1 yr olds"/>
    <n v="4.4880785413744704"/>
  </r>
  <r>
    <s v="E08000016_CIN episodes for children aged &lt;1 at 31st March 2019 with physical abuse identified as a factor at CIN assessment (excluding looked after children)_Number"/>
    <s v="E08000016"/>
    <x v="2"/>
    <s v="Financial year"/>
    <s v="2018/19"/>
    <s v="Children at risk from abuse in the household"/>
    <x v="15"/>
    <s v="Number"/>
    <n v="16"/>
    <n v="2754"/>
    <n v="5.80973129992738"/>
    <s v="5.8 per 1000 under 1 yr olds"/>
    <n v="5.80973129992738"/>
  </r>
  <r>
    <s v="E08000017_CIN episodes for children aged &lt;1 at 31st March 2019 with physical abuse identified as a factor at CIN assessment (excluding looked after children)_Number"/>
    <s v="E08000017"/>
    <x v="34"/>
    <s v="Financial year"/>
    <s v="2018/19"/>
    <s v="Children at risk from abuse in the household"/>
    <x v="15"/>
    <s v="Number"/>
    <n v="35"/>
    <n v="3518"/>
    <n v="9.9488345650938008"/>
    <s v="9.9 per 1000 under 1 yr olds"/>
    <n v="9.9488345650938008"/>
  </r>
  <r>
    <s v="E08000018_CIN episodes for children aged &lt;1 at 31st March 2019 with physical abuse identified as a factor at CIN assessment (excluding looked after children)_Number"/>
    <s v="E08000018"/>
    <x v="103"/>
    <s v="Financial year"/>
    <s v="2018/19"/>
    <s v="Children at risk from abuse in the household"/>
    <x v="15"/>
    <s v="Number"/>
    <n v="38"/>
    <n v="3027"/>
    <n v="12.5536835150314"/>
    <s v="12.6 per 1000 under 1 yr olds"/>
    <n v="12.5536835150314"/>
  </r>
  <r>
    <s v="E08000019_CIN episodes for children aged &lt;1 at 31st March 2019 with physical abuse identified as a factor at CIN assessment (excluding looked after children)_Number"/>
    <s v="E08000019"/>
    <x v="108"/>
    <s v="Financial year"/>
    <s v="2018/19"/>
    <s v="Children at risk from abuse in the household"/>
    <x v="15"/>
    <s v="Number"/>
    <n v="22"/>
    <n v="6351"/>
    <n v="3.4640214139505598"/>
    <s v="3.5 per 1000 under 1 yr olds"/>
    <n v="3.4640214139505598"/>
  </r>
  <r>
    <s v="E08000032_CIN episodes for children aged &lt;1 at 31st March 2019 with physical abuse identified as a factor at CIN assessment (excluding looked after children)_Number"/>
    <s v="E08000032"/>
    <x v="12"/>
    <s v="Financial year"/>
    <s v="2018/19"/>
    <s v="Children at risk from abuse in the household"/>
    <x v="15"/>
    <s v="Number"/>
    <n v="52"/>
    <n v="7373"/>
    <n v="7.0527600705275999"/>
    <s v="7.1 per 1000 under 1 yr olds"/>
    <n v="7.0527600705275999"/>
  </r>
  <r>
    <s v="E08000033_CIN episodes for children aged &lt;1 at 31st March 2019 with physical abuse identified as a factor at CIN assessment (excluding looked after children)_Number"/>
    <s v="E08000033"/>
    <x v="19"/>
    <s v="Financial year"/>
    <s v="2018/19"/>
    <s v="Children at risk from abuse in the household"/>
    <x v="15"/>
    <s v="Number"/>
    <n v="16"/>
    <n v="2340"/>
    <n v="6.83760683760684"/>
    <s v="6.8 per 1000 under 1 yr olds"/>
    <n v="6.83760683760684"/>
  </r>
  <r>
    <s v="E08000034_CIN episodes for children aged &lt;1 at 31st March 2019 with physical abuse identified as a factor at CIN assessment (excluding looked after children)_Number"/>
    <s v="E08000034"/>
    <x v="64"/>
    <s v="Financial year"/>
    <s v="2018/19"/>
    <s v="Children at risk from abuse in the household"/>
    <x v="15"/>
    <s v="Number"/>
    <n v="10"/>
    <n v="5161"/>
    <n v="1.9376089905057201"/>
    <s v="1.9 per 1000 under 1 yr olds"/>
    <n v="1.9376089905057201"/>
  </r>
  <r>
    <s v="E08000035_CIN episodes for children aged &lt;1 at 31st March 2019 with physical abuse identified as a factor at CIN assessment (excluding looked after children)_Number"/>
    <s v="E08000035"/>
    <x v="68"/>
    <s v="Financial year"/>
    <s v="2018/19"/>
    <s v="Children at risk from abuse in the household"/>
    <x v="15"/>
    <s v="Number"/>
    <n v="84"/>
    <n v="9821"/>
    <n v="8.5531004989308599"/>
    <s v="8.6 per 1000 under 1 yr olds"/>
    <n v="8.5531004989308599"/>
  </r>
  <r>
    <s v="E08000036_CIN episodes for children aged &lt;1 at 31st March 2019 with physical abuse identified as a factor at CIN assessment (excluding looked after children)_Number"/>
    <s v="E08000036"/>
    <x v="134"/>
    <s v="Financial year"/>
    <s v="2018/19"/>
    <s v="Children at risk from abuse in the household"/>
    <x v="15"/>
    <s v="Number"/>
    <n v="31"/>
    <n v="4108"/>
    <n v="7.5462512171372902"/>
    <s v="7.5 per 1000 under 1 yr olds"/>
    <n v="7.5462512171372902"/>
  </r>
  <r>
    <s v="E08000020_CIN episodes for children aged &lt;1 at 31st March 2019 with physical abuse identified as a factor at CIN assessment (excluding looked after children)_Number"/>
    <s v="E08000020"/>
    <x v="43"/>
    <s v="Financial year"/>
    <s v="2018/19"/>
    <s v="Children at risk from abuse in the household"/>
    <x v="15"/>
    <s v="Number"/>
    <n v="17"/>
    <n v="2019"/>
    <n v="8.4200099058940108"/>
    <s v="8.4 per 1000 under 1 yr olds"/>
    <n v="8.4200099058940108"/>
  </r>
  <r>
    <s v="E08000021_CIN episodes for children aged &lt;1 at 31st March 2019 with physical abuse identified as a factor at CIN assessment (excluding looked after children)_Number"/>
    <s v="E08000021"/>
    <x v="80"/>
    <s v="Financial year"/>
    <s v="2018/19"/>
    <s v="Children at risk from abuse in the household"/>
    <x v="15"/>
    <s v="Number"/>
    <n v="40"/>
    <n v="3205"/>
    <n v="12.480499219968801"/>
    <s v="12.5 per 1000 under 1 yr olds"/>
    <n v="12.480499219968801"/>
  </r>
  <r>
    <s v="E08000022_CIN episodes for children aged &lt;1 at 31st March 2019 with physical abuse identified as a factor at CIN assessment (excluding looked after children)_Number"/>
    <s v="E08000022"/>
    <x v="86"/>
    <s v="Financial year"/>
    <s v="2018/19"/>
    <s v="Children at risk from abuse in the household"/>
    <x v="15"/>
    <s v="Number"/>
    <s v="*"/>
    <n v="2208"/>
    <s v="*"/>
    <s v="N/A"/>
    <s v="N/A"/>
  </r>
  <r>
    <s v="E08000023_CIN episodes for children aged &lt;1 at 31st March 2019 with physical abuse identified as a factor at CIN assessment (excluding looked after children)_Number"/>
    <s v="E08000023"/>
    <x v="114"/>
    <s v="Financial year"/>
    <s v="2018/19"/>
    <s v="Children at risk from abuse in the household"/>
    <x v="15"/>
    <s v="Number"/>
    <n v="8"/>
    <n v="1609"/>
    <n v="4.9720323182100703"/>
    <s v="5 per 1000 under 1 yr olds"/>
    <n v="4.9720323182100703"/>
  </r>
  <r>
    <s v="E08000024_CIN episodes for children aged &lt;1 at 31st March 2019 with physical abuse identified as a factor at CIN assessment (excluding looked after children)_Number"/>
    <s v="E08000024"/>
    <x v="124"/>
    <s v="Financial year"/>
    <s v="2018/19"/>
    <s v="Children at risk from abuse in the household"/>
    <x v="15"/>
    <s v="Number"/>
    <n v="30"/>
    <n v="2860"/>
    <n v="10.489510489510501"/>
    <s v="10.5 per 1000 under 1 yr olds"/>
    <n v="10.489510489510501"/>
  </r>
  <r>
    <s v="E06000053_CIN episodes for children aged &lt;1 at 31st March 2019 with physical abuse identified as a factor at CIN assessment (excluding looked after children)_Number"/>
    <s v="E06000053"/>
    <x v="153"/>
    <s v="Financial year"/>
    <s v="2018/19"/>
    <s v="Children at risk from abuse in the household"/>
    <x v="15"/>
    <s v="Number"/>
    <n v="0"/>
    <n v="14"/>
    <n v="0"/>
    <s v="0 per 1000 under 1 yr olds"/>
    <n v="0"/>
  </r>
  <r>
    <s v="E06000022_CIN episodes for children aged &lt;1 at 31st March 2019 with physical abuse identified as a factor at CIN assessment (excluding looked after children)_Number"/>
    <s v="E06000022"/>
    <x v="3"/>
    <s v="Financial year"/>
    <s v="2018/19"/>
    <s v="Children at risk from abuse in the household"/>
    <x v="15"/>
    <s v="Number"/>
    <n v="6"/>
    <n v="1742"/>
    <n v="3.4443168771527"/>
    <s v="3.4 per 1000 under 1 yr olds"/>
    <n v="3.4443168771527"/>
  </r>
  <r>
    <s v="E06000023_CIN episodes for children aged &lt;1 at 31st March 2019 with physical abuse identified as a factor at CIN assessment (excluding looked after children)_Number"/>
    <s v="E06000023"/>
    <x v="15"/>
    <s v="Financial year"/>
    <s v="2018/19"/>
    <s v="Children at risk from abuse in the household"/>
    <x v="15"/>
    <s v="Number"/>
    <n v="24"/>
    <n v="5728"/>
    <n v="4.1899441340782104"/>
    <s v="4.2 per 1000 under 1 yr olds"/>
    <n v="4.1899441340782104"/>
  </r>
  <r>
    <s v="E06000024_CIN episodes for children aged &lt;1 at 31st March 2019 with physical abuse identified as a factor at CIN assessment (excluding looked after children)_Number"/>
    <s v="E06000024"/>
    <x v="85"/>
    <s v="Financial year"/>
    <s v="2018/19"/>
    <s v="Children at risk from abuse in the household"/>
    <x v="15"/>
    <s v="Number"/>
    <n v="7"/>
    <n v="2027"/>
    <n v="3.4533793783917099"/>
    <s v="3.5 per 1000 under 1 yr olds"/>
    <n v="3.4533793783917099"/>
  </r>
  <r>
    <s v="E06000025_CIN episodes for children aged &lt;1 at 31st March 2019 with physical abuse identified as a factor at CIN assessment (excluding looked after children)_Number"/>
    <s v="E06000025"/>
    <x v="113"/>
    <s v="Financial year"/>
    <s v="2018/19"/>
    <s v="Children at risk from abuse in the household"/>
    <x v="15"/>
    <s v="Number"/>
    <n v="12"/>
    <n v="3181"/>
    <n v="3.7723986167871701"/>
    <s v="3.8 per 1000 under 1 yr olds"/>
    <n v="3.7723986167871701"/>
  </r>
  <r>
    <s v="E06000001_CIN episodes for children aged &lt;1 at 31st March 2019 with physical abuse identified as a factor at CIN assessment (excluding looked after children)_Number"/>
    <s v="E06000001"/>
    <x v="52"/>
    <s v="Financial year"/>
    <s v="2018/19"/>
    <s v="Children at risk from abuse in the household"/>
    <x v="15"/>
    <s v="Number"/>
    <n v="10"/>
    <n v="999"/>
    <n v="10.010010010009999"/>
    <s v="10 per 1000 under 1 yr olds"/>
    <n v="10.010010010009999"/>
  </r>
  <r>
    <s v="E06000002_CIN episodes for children aged &lt;1 at 31st March 2019 with physical abuse identified as a factor at CIN assessment (excluding looked after children)_Number"/>
    <s v="E06000002"/>
    <x v="78"/>
    <s v="Financial year"/>
    <s v="2018/19"/>
    <s v="Children at risk from abuse in the household"/>
    <x v="15"/>
    <s v="Number"/>
    <n v="16"/>
    <n v="1871"/>
    <n v="8.5515766969535001"/>
    <s v="8.6 per 1000 under 1 yr olds"/>
    <n v="8.5515766969535001"/>
  </r>
  <r>
    <s v="E06000003_CIN episodes for children aged &lt;1 at 31st March 2019 with physical abuse identified as a factor at CIN assessment (excluding looked after children)_Number"/>
    <s v="E06000003"/>
    <x v="100"/>
    <s v="Financial year"/>
    <s v="2018/19"/>
    <s v="Children at risk from abuse in the household"/>
    <x v="15"/>
    <s v="Number"/>
    <n v="11"/>
    <n v="1381"/>
    <n v="7.9652425778421403"/>
    <s v="8 per 1000 under 1 yr olds"/>
    <n v="7.9652425778421403"/>
  </r>
  <r>
    <s v="E06000004_CIN episodes for children aged &lt;1 at 31st March 2019 with physical abuse identified as a factor at CIN assessment (excluding looked after children)_Number"/>
    <s v="E06000004"/>
    <x v="121"/>
    <s v="Financial year"/>
    <s v="2018/19"/>
    <s v="Children at risk from abuse in the household"/>
    <x v="15"/>
    <s v="Number"/>
    <n v="25"/>
    <n v="2126"/>
    <n v="11.7591721542803"/>
    <s v="11.8 per 1000 under 1 yr olds"/>
    <n v="11.7591721542803"/>
  </r>
  <r>
    <s v="E06000010_CIN episodes for children aged &lt;1 at 31st March 2019 with physical abuse identified as a factor at CIN assessment (excluding looked after children)_Number"/>
    <s v="E06000010"/>
    <x v="62"/>
    <s v="Financial year"/>
    <s v="2018/19"/>
    <s v="Children at risk from abuse in the household"/>
    <x v="15"/>
    <s v="Number"/>
    <n v="19"/>
    <n v="3308"/>
    <n v="5.7436517533252696"/>
    <s v="5.7 per 1000 under 1 yr olds"/>
    <n v="5.7436517533252696"/>
  </r>
  <r>
    <s v="E06000011_CIN episodes for children aged &lt;1 at 31st March 2019 with physical abuse identified as a factor at CIN assessment (excluding looked after children)_Number"/>
    <s v="E06000011"/>
    <x v="39"/>
    <s v="Financial year"/>
    <s v="2018/19"/>
    <s v="Children at risk from abuse in the household"/>
    <x v="15"/>
    <s v="Number"/>
    <n v="16"/>
    <n v="2830"/>
    <n v="5.65371024734982"/>
    <s v="5.7 per 1000 under 1 yr olds"/>
    <n v="5.65371024734982"/>
  </r>
  <r>
    <s v="E06000012_CIN episodes for children aged &lt;1 at 31st March 2019 with physical abuse identified as a factor at CIN assessment (excluding looked after children)_Number"/>
    <s v="E06000012"/>
    <x v="83"/>
    <s v="Financial year"/>
    <s v="2018/19"/>
    <s v="Children at risk from abuse in the household"/>
    <x v="15"/>
    <s v="Number"/>
    <n v="21"/>
    <n v="1796"/>
    <n v="11.692650334075701"/>
    <s v="11.7 per 1000 under 1 yr olds"/>
    <n v="11.692650334075701"/>
  </r>
  <r>
    <s v="E06000013_CIN episodes for children aged &lt;1 at 31st March 2019 with physical abuse identified as a factor at CIN assessment (excluding looked after children)_Number"/>
    <s v="E06000013"/>
    <x v="84"/>
    <s v="Financial year"/>
    <s v="2018/19"/>
    <s v="Children at risk from abuse in the household"/>
    <x v="15"/>
    <s v="Number"/>
    <n v="36"/>
    <n v="1729"/>
    <n v="20.821283979178698"/>
    <s v="20.8 per 1000 under 1 yr olds"/>
    <n v="20.821283979178698"/>
  </r>
  <r>
    <s v="E10000023_CIN episodes for children aged &lt;1 at 31st March 2019 with physical abuse identified as a factor at CIN assessment (excluding looked after children)_Number"/>
    <s v="E10000023"/>
    <x v="87"/>
    <s v="Financial year"/>
    <s v="2018/19"/>
    <s v="Children at risk from abuse in the household"/>
    <x v="15"/>
    <s v="Number"/>
    <n v="35"/>
    <n v="5433"/>
    <n v="6.4421130130682904"/>
    <s v="6.4 per 1000 under 1 yr olds"/>
    <n v="6.4421130130682904"/>
  </r>
  <r>
    <s v="E06000014_CIN episodes for children aged &lt;1 at 31st March 2019 with physical abuse identified as a factor at CIN assessment (excluding looked after children)_Number"/>
    <s v="E06000014"/>
    <x v="150"/>
    <s v="Financial year"/>
    <s v="2018/19"/>
    <s v="Children at risk from abuse in the household"/>
    <x v="15"/>
    <s v="Number"/>
    <n v="5"/>
    <n v="1848"/>
    <n v="2.7056277056277098"/>
    <s v="2.7 per 1000 under 1 yr olds"/>
    <n v="2.7056277056277098"/>
  </r>
  <r>
    <s v="E06000032_CIN episodes for children aged &lt;1 at 31st March 2019 with physical abuse identified as a factor at CIN assessment (excluding looked after children)_Number"/>
    <s v="E06000032"/>
    <x v="74"/>
    <s v="Financial year"/>
    <s v="2018/19"/>
    <s v="Children at risk from abuse in the household"/>
    <x v="15"/>
    <s v="Number"/>
    <n v="5"/>
    <n v="3283"/>
    <n v="1.5229972586049301"/>
    <s v="1.5 per 1000 under 1 yr olds"/>
    <n v="1.5229972586049301"/>
  </r>
  <r>
    <s v="E06000055_CIN episodes for children aged &lt;1 at 31st March 2019 with physical abuse identified as a factor at CIN assessment (excluding looked after children)_Number"/>
    <s v="E06000055"/>
    <x v="4"/>
    <s v="Financial year"/>
    <s v="2018/19"/>
    <s v="Children at risk from abuse in the household"/>
    <x v="15"/>
    <s v="Number"/>
    <n v="5"/>
    <n v="2310"/>
    <n v="2.16450216450216"/>
    <s v="2.2 per 1000 under 1 yr olds"/>
    <n v="2.16450216450216"/>
  </r>
  <r>
    <s v="E06000056_CIN episodes for children aged &lt;1 at 31st March 2019 with physical abuse identified as a factor at CIN assessment (excluding looked after children)_Number"/>
    <s v="E06000056"/>
    <x v="22"/>
    <s v="Financial year"/>
    <s v="2018/19"/>
    <s v="Children at risk from abuse in the household"/>
    <x v="15"/>
    <s v="Number"/>
    <n v="7"/>
    <n v="3291"/>
    <n v="2.12701306593741"/>
    <s v="2.1 per 1000 under 1 yr olds"/>
    <n v="2.12701306593741"/>
  </r>
  <r>
    <s v="E10000002_CIN episodes for children aged &lt;1 at 31st March 2019 with physical abuse identified as a factor at CIN assessment (excluding looked after children)_Number"/>
    <s v="E10000002"/>
    <x v="17"/>
    <s v="Financial year"/>
    <s v="2018/19"/>
    <s v="Children at risk from abuse in the household"/>
    <x v="15"/>
    <s v="Number"/>
    <n v="17"/>
    <n v="6048"/>
    <n v="2.81084656084656"/>
    <s v="2.8 per 1000 under 1 yr olds"/>
    <n v="2.81084656084656"/>
  </r>
  <r>
    <s v="E06000042_CIN episodes for children aged &lt;1 at 31st March 2019 with physical abuse identified as a factor at CIN assessment (excluding looked after children)_Number"/>
    <s v="E06000042"/>
    <x v="79"/>
    <s v="Financial year"/>
    <s v="2018/19"/>
    <s v="Children at risk from abuse in the household"/>
    <x v="15"/>
    <s v="Number"/>
    <n v="13"/>
    <n v="3567"/>
    <n v="3.6445192038127301"/>
    <s v="3.6 per 1000 under 1 yr olds"/>
    <n v="3.6445192038127301"/>
  </r>
  <r>
    <s v="E10000007_CIN episodes for children aged &lt;1 at 31st March 2019 with physical abuse identified as a factor at CIN assessment (excluding looked after children)_Number"/>
    <s v="E10000007"/>
    <x v="32"/>
    <s v="Financial year"/>
    <s v="2018/19"/>
    <s v="Children at risk from abuse in the household"/>
    <x v="15"/>
    <s v="Number"/>
    <n v="100"/>
    <n v="7585"/>
    <n v="13.183915622940001"/>
    <s v="13.2 per 1000 under 1 yr olds"/>
    <n v="13.183915622940001"/>
  </r>
  <r>
    <s v="E06000015_CIN episodes for children aged &lt;1 at 31st March 2019 with physical abuse identified as a factor at CIN assessment (excluding looked after children)_Number"/>
    <s v="E06000015"/>
    <x v="31"/>
    <s v="Financial year"/>
    <s v="2018/19"/>
    <s v="Children at risk from abuse in the household"/>
    <x v="15"/>
    <s v="Number"/>
    <n v="40"/>
    <n v="3169"/>
    <n v="12.622278321236999"/>
    <s v="12.6 per 1000 under 1 yr olds"/>
    <n v="12.622278321236999"/>
  </r>
  <r>
    <s v="E10000009_CIN episodes for children aged &lt;1 at 31st March 2019 with physical abuse identified as a factor at CIN assessment (excluding looked after children)_Number"/>
    <s v="E10000009"/>
    <x v="35"/>
    <s v="Financial year"/>
    <s v="2018/19"/>
    <s v="Children at risk from abuse in the household"/>
    <x v="15"/>
    <s v="Number"/>
    <n v="23"/>
    <n v="3260"/>
    <n v="7.0552147239263796"/>
    <s v="7.1 per 1000 under 1 yr olds"/>
    <n v="7.0552147239263796"/>
  </r>
  <r>
    <s v="E06000029_CIN episodes for children aged &lt;1 at 31st March 2019 with physical abuse identified as a factor at CIN assessment (excluding looked after children)_Number"/>
    <s v="E06000029"/>
    <x v="96"/>
    <s v="Financial year"/>
    <s v="2018/19"/>
    <s v="Children at risk from abuse in the household"/>
    <x v="15"/>
    <s v="Number"/>
    <n v="0"/>
    <n v="1529"/>
    <n v="0"/>
    <s v="0 per 1000 under 1 yr olds"/>
    <n v="0"/>
  </r>
  <r>
    <s v="E06000028_CIN episodes for children aged &lt;1 at 31st March 2019 with physical abuse identified as a factor at CIN assessment (excluding looked after children)_Number"/>
    <s v="E06000028"/>
    <x v="10"/>
    <s v="Financial year"/>
    <s v="2018/19"/>
    <s v="Children at risk from abuse in the household"/>
    <x v="15"/>
    <s v="Number"/>
    <n v="11"/>
    <n v="1996"/>
    <n v="5.5110220440881799"/>
    <s v="5.5 per 1000 under 1 yr olds"/>
    <n v="5.5110220440881799"/>
  </r>
  <r>
    <s v="E06000047_CIN episodes for children aged &lt;1 at 31st March 2019 with physical abuse identified as a factor at CIN assessment (excluding looked after children)_Number"/>
    <s v="E06000047"/>
    <x v="37"/>
    <s v="Financial year"/>
    <s v="2018/19"/>
    <s v="Children at risk from abuse in the household"/>
    <x v="15"/>
    <s v="Number"/>
    <n v="17"/>
    <n v="4989"/>
    <n v="3.4074964922830202"/>
    <s v="3.4 per 1000 under 1 yr olds"/>
    <n v="3.4074964922830202"/>
  </r>
  <r>
    <s v="E06000005_CIN episodes for children aged &lt;1 at 31st March 2019 with physical abuse identified as a factor at CIN assessment (excluding looked after children)_Number"/>
    <s v="E06000005"/>
    <x v="30"/>
    <s v="Financial year"/>
    <s v="2018/19"/>
    <s v="Children at risk from abuse in the household"/>
    <x v="15"/>
    <s v="Number"/>
    <n v="12"/>
    <n v="1134"/>
    <n v="10.5820105820106"/>
    <s v="10.6 per 1000 under 1 yr olds"/>
    <n v="10.5820105820106"/>
  </r>
  <r>
    <s v="E10000011_CIN episodes for children aged &lt;1 at 31st March 2019 with physical abuse identified as a factor at CIN assessment (excluding looked after children)_Number"/>
    <s v="E10000011"/>
    <x v="40"/>
    <s v="Financial year"/>
    <s v="2018/19"/>
    <s v="Children at risk from abuse in the household"/>
    <x v="15"/>
    <s v="Number"/>
    <n v="20"/>
    <n v="5005"/>
    <n v="3.9960039960040001"/>
    <s v="4 per 1000 under 1 yr olds"/>
    <n v="3.9960039960040001"/>
  </r>
  <r>
    <s v="E06000043_CIN episodes for children aged &lt;1 at 31st March 2019 with physical abuse identified as a factor at CIN assessment (excluding looked after children)_Number"/>
    <s v="E06000043"/>
    <x v="14"/>
    <s v="Financial year"/>
    <s v="2018/19"/>
    <s v="Children at risk from abuse in the household"/>
    <x v="15"/>
    <s v="Number"/>
    <n v="9"/>
    <n v="2611"/>
    <n v="3.4469551895825399"/>
    <s v="3.4 per 1000 under 1 yr olds"/>
    <n v="3.4469551895825399"/>
  </r>
  <r>
    <s v="E10000014_CIN episodes for children aged &lt;1 at 31st March 2019 with physical abuse identified as a factor at CIN assessment (excluding looked after children)_Number"/>
    <s v="E10000014"/>
    <x v="49"/>
    <s v="Financial year"/>
    <s v="2018/19"/>
    <s v="Children at risk from abuse in the household"/>
    <x v="15"/>
    <s v="Number"/>
    <n v="54"/>
    <n v="13542"/>
    <n v="3.98759415152858"/>
    <s v="4 per 1000 under 1 yr olds"/>
    <n v="3.98759415152858"/>
  </r>
  <r>
    <s v="E06000044_CIN episodes for children aged &lt;1 at 31st March 2019 with physical abuse identified as a factor at CIN assessment (excluding looked after children)_Number"/>
    <s v="E06000044"/>
    <x v="97"/>
    <s v="Financial year"/>
    <s v="2018/19"/>
    <s v="Children at risk from abuse in the household"/>
    <x v="15"/>
    <s v="Number"/>
    <n v="12"/>
    <n v="2406"/>
    <n v="4.9875311720698301"/>
    <s v="5 per 1000 under 1 yr olds"/>
    <n v="4.9875311720698301"/>
  </r>
  <r>
    <s v="E06000045_CIN episodes for children aged &lt;1 at 31st March 2019 with physical abuse identified as a factor at CIN assessment (excluding looked after children)_Number"/>
    <s v="E06000045"/>
    <x v="115"/>
    <s v="Financial year"/>
    <s v="2018/19"/>
    <s v="Children at risk from abuse in the household"/>
    <x v="15"/>
    <s v="Number"/>
    <n v="26"/>
    <n v="3058"/>
    <n v="8.5022890778286495"/>
    <s v="8.5 per 1000 under 1 yr olds"/>
    <n v="8.5022890778286495"/>
  </r>
  <r>
    <s v="E10000018_CIN episodes for children aged &lt;1 at 31st March 2019 with physical abuse identified as a factor at CIN assessment (excluding looked after children)_Number"/>
    <s v="E10000018"/>
    <x v="70"/>
    <s v="Financial year"/>
    <s v="2018/19"/>
    <s v="Children at risk from abuse in the household"/>
    <x v="15"/>
    <s v="Number"/>
    <n v="17"/>
    <n v="6983"/>
    <n v="2.4344837462408702"/>
    <s v="2.4 per 1000 under 1 yr olds"/>
    <n v="2.4344837462408702"/>
  </r>
  <r>
    <s v="E06000016_CIN episodes for children aged &lt;1 at 31st March 2019 with physical abuse identified as a factor at CIN assessment (excluding looked after children)_Number"/>
    <s v="E06000016"/>
    <x v="69"/>
    <s v="Financial year"/>
    <s v="2018/19"/>
    <s v="Children at risk from abuse in the household"/>
    <x v="15"/>
    <s v="Number"/>
    <n v="34"/>
    <n v="4815"/>
    <n v="7.0612668743509897"/>
    <s v="7.1 per 1000 under 1 yr olds"/>
    <n v="7.0612668743509897"/>
  </r>
  <r>
    <s v="E06000017_CIN episodes for children aged &lt;1 at 31st March 2019 with physical abuse identified as a factor at CIN assessment (excluding looked after children)_Number"/>
    <s v="E06000017"/>
    <x v="104"/>
    <s v="Financial year"/>
    <s v="2018/19"/>
    <s v="Children at risk from abuse in the household"/>
    <x v="15"/>
    <s v="Number"/>
    <s v="*"/>
    <n v="349"/>
    <s v="*"/>
    <s v="N/A"/>
    <s v="N/A"/>
  </r>
  <r>
    <s v="E10000028_CIN episodes for children aged &lt;1 at 31st March 2019 with physical abuse identified as a factor at CIN assessment (excluding looked after children)_Number"/>
    <s v="E10000028"/>
    <x v="119"/>
    <s v="Financial year"/>
    <s v="2018/19"/>
    <s v="Children at risk from abuse in the household"/>
    <x v="15"/>
    <s v="Number"/>
    <n v="29"/>
    <n v="8423"/>
    <n v="3.4429538169298399"/>
    <s v="3.4 per 1000 under 1 yr olds"/>
    <n v="3.4429538169298399"/>
  </r>
  <r>
    <s v="E06000021_CIN episodes for children aged &lt;1 at 31st March 2019 with physical abuse identified as a factor at CIN assessment (excluding looked after children)_Number"/>
    <s v="E06000021"/>
    <x v="122"/>
    <s v="Financial year"/>
    <s v="2018/19"/>
    <s v="Children at risk from abuse in the household"/>
    <x v="15"/>
    <s v="Number"/>
    <n v="32"/>
    <n v="3239"/>
    <n v="9.87959246681074"/>
    <s v="9.9 per 1000 under 1 yr olds"/>
    <n v="9.87959246681074"/>
  </r>
  <r>
    <s v="E06000054_CIN episodes for children aged &lt;1 at 31st March 2019 with physical abuse identified as a factor at CIN assessment (excluding looked after children)_Number"/>
    <s v="E06000054"/>
    <x v="144"/>
    <s v="Financial year"/>
    <s v="2018/19"/>
    <s v="Children at risk from abuse in the household"/>
    <x v="15"/>
    <s v="Number"/>
    <n v="47"/>
    <n v="5003"/>
    <n v="9.3943633819708197"/>
    <s v="9.4 per 1000 under 1 yr olds"/>
    <n v="9.3943633819708197"/>
  </r>
  <r>
    <s v="E06000030_CIN episodes for children aged &lt;1 at 31st March 2019 with physical abuse identified as a factor at CIN assessment (excluding looked after children)_Number"/>
    <s v="E06000030"/>
    <x v="127"/>
    <s v="Financial year"/>
    <s v="2018/19"/>
    <s v="Children at risk from abuse in the household"/>
    <x v="15"/>
    <s v="Number"/>
    <n v="12"/>
    <n v="2785"/>
    <n v="4.3087971274685799"/>
    <s v="4.3 per 1000 under 1 yr olds"/>
    <n v="4.3087971274685799"/>
  </r>
  <r>
    <s v="E06000036_CIN episodes for children aged &lt;1 at 31st March 2019 with physical abuse identified as a factor at CIN assessment (excluding looked after children)_Number"/>
    <s v="E06000036"/>
    <x v="11"/>
    <s v="Financial year"/>
    <s v="2018/19"/>
    <s v="Children at risk from abuse in the household"/>
    <x v="15"/>
    <s v="Number"/>
    <s v="*"/>
    <n v="1442"/>
    <s v="*"/>
    <s v="N/A"/>
    <s v="N/A"/>
  </r>
  <r>
    <s v="E06000040_CIN episodes for children aged &lt;1 at 31st March 2019 with physical abuse identified as a factor at CIN assessment (excluding looked after children)_Number"/>
    <s v="E06000040"/>
    <x v="145"/>
    <s v="Financial year"/>
    <s v="2018/19"/>
    <s v="Children at risk from abuse in the household"/>
    <x v="15"/>
    <s v="Number"/>
    <s v="*"/>
    <n v="1648"/>
    <s v="*"/>
    <s v="N/A"/>
    <s v="N/A"/>
  </r>
  <r>
    <s v="E06000037_CIN episodes for children aged &lt;1 at 31st March 2019 with physical abuse identified as a factor at CIN assessment (excluding looked after children)_Number"/>
    <s v="E06000037"/>
    <x v="140"/>
    <s v="Financial year"/>
    <s v="2018/19"/>
    <s v="Children at risk from abuse in the household"/>
    <x v="15"/>
    <s v="Number"/>
    <s v="*"/>
    <n v="1693"/>
    <s v="*"/>
    <s v="N/A"/>
    <s v="N/A"/>
  </r>
  <r>
    <s v="E06000038_CIN episodes for children aged &lt;1 at 31st March 2019 with physical abuse identified as a factor at CIN assessment (excluding looked after children)_Number"/>
    <s v="E06000038"/>
    <x v="98"/>
    <s v="Financial year"/>
    <s v="2018/19"/>
    <s v="Children at risk from abuse in the household"/>
    <x v="15"/>
    <s v="Number"/>
    <n v="7"/>
    <n v="2249"/>
    <n v="3.11249444197421"/>
    <s v="3.1 per 1000 under 1 yr olds"/>
    <n v="3.11249444197421"/>
  </r>
  <r>
    <s v="E06000039_CIN episodes for children aged &lt;1 at 31st March 2019 with physical abuse identified as a factor at CIN assessment (excluding looked after children)_Number"/>
    <s v="E06000039"/>
    <x v="110"/>
    <s v="Financial year"/>
    <s v="2018/19"/>
    <s v="Children at risk from abuse in the household"/>
    <x v="15"/>
    <s v="Number"/>
    <n v="8"/>
    <n v="2451"/>
    <n v="3.26397388820889"/>
    <s v="3.3 per 1000 under 1 yr olds"/>
    <n v="3.26397388820889"/>
  </r>
  <r>
    <s v="E06000041_CIN episodes for children aged &lt;1 at 31st March 2019 with physical abuse identified as a factor at CIN assessment (excluding looked after children)_Number"/>
    <s v="E06000041"/>
    <x v="147"/>
    <s v="Financial year"/>
    <s v="2018/19"/>
    <s v="Children at risk from abuse in the household"/>
    <x v="15"/>
    <s v="Number"/>
    <s v="*"/>
    <n v="1714"/>
    <s v="*"/>
    <s v="N/A"/>
    <s v="N/A"/>
  </r>
  <r>
    <s v="E10000003_CIN episodes for children aged &lt;1 at 31st March 2019 with physical abuse identified as a factor at CIN assessment (excluding looked after children)_Number"/>
    <s v="E10000003"/>
    <x v="20"/>
    <s v="Financial year"/>
    <s v="2018/19"/>
    <s v="Children at risk from abuse in the household"/>
    <x v="15"/>
    <s v="Number"/>
    <n v="42"/>
    <n v="6952"/>
    <n v="6.0414269275028802"/>
    <s v="6 per 1000 under 1 yr olds"/>
    <n v="6.0414269275028802"/>
  </r>
  <r>
    <s v="E06000031_CIN episodes for children aged &lt;1 at 31st March 2019 with physical abuse identified as a factor at CIN assessment (excluding looked after children)_Number"/>
    <s v="E06000031"/>
    <x v="94"/>
    <s v="Financial year"/>
    <s v="2018/19"/>
    <s v="Children at risk from abuse in the household"/>
    <x v="15"/>
    <s v="Number"/>
    <n v="17"/>
    <n v="3030"/>
    <n v="5.6105610561056096"/>
    <s v="5.6 per 1000 under 1 yr olds"/>
    <n v="5.6105610561056096"/>
  </r>
  <r>
    <s v="E06000006_CIN episodes for children aged &lt;1 at 31st March 2019 with physical abuse identified as a factor at CIN assessment (excluding looked after children)_Number"/>
    <s v="E06000006"/>
    <x v="47"/>
    <s v="Financial year"/>
    <s v="2018/19"/>
    <s v="Children at risk from abuse in the household"/>
    <x v="15"/>
    <s v="Number"/>
    <n v="14"/>
    <n v="1451"/>
    <n v="9.6485182632667108"/>
    <s v="9.6 per 1000 under 1 yr olds"/>
    <n v="9.6485182632667108"/>
  </r>
  <r>
    <s v="E06000007_CIN episodes for children aged &lt;1 at 31st March 2019 with physical abuse identified as a factor at CIN assessment (excluding looked after children)_Number"/>
    <s v="E06000007"/>
    <x v="138"/>
    <s v="Financial year"/>
    <s v="2018/19"/>
    <s v="Children at risk from abuse in the household"/>
    <x v="15"/>
    <s v="Number"/>
    <n v="14"/>
    <n v="2229"/>
    <n v="6.2808434275459897"/>
    <s v="6.3 per 1000 under 1 yr olds"/>
    <n v="6.2808434275459897"/>
  </r>
  <r>
    <s v="E10000008_CIN episodes for children aged &lt;1 at 31st March 2019 with physical abuse identified as a factor at CIN assessment (excluding looked after children)_Number"/>
    <s v="E10000008"/>
    <x v="33"/>
    <s v="Financial year"/>
    <s v="2018/19"/>
    <s v="Children at risk from abuse in the household"/>
    <x v="15"/>
    <s v="Number"/>
    <n v="18"/>
    <n v="6781"/>
    <n v="2.6544757410411401"/>
    <s v="2.7 per 1000 under 1 yr olds"/>
    <n v="2.6544757410411401"/>
  </r>
  <r>
    <s v="E06000026_CIN episodes for children aged &lt;1 at 31st March 2019 with physical abuse identified as a factor at CIN assessment (excluding looked after children)_Number"/>
    <s v="E06000026"/>
    <x v="95"/>
    <s v="Financial year"/>
    <s v="2018/19"/>
    <s v="Children at risk from abuse in the household"/>
    <x v="15"/>
    <s v="Number"/>
    <n v="44"/>
    <n v="2827"/>
    <n v="15.5642023346303"/>
    <s v="15.6 per 1000 under 1 yr olds"/>
    <n v="15.5642023346303"/>
  </r>
  <r>
    <s v="E06000027_CIN episodes for children aged &lt;1 at 31st March 2019 with physical abuse identified as a factor at CIN assessment (excluding looked after children)_Number"/>
    <s v="E06000027"/>
    <x v="131"/>
    <s v="Financial year"/>
    <s v="2018/19"/>
    <s v="Children at risk from abuse in the household"/>
    <x v="15"/>
    <s v="Number"/>
    <n v="13"/>
    <n v="1247"/>
    <n v="10.425020048115501"/>
    <s v="10.4 per 1000 under 1 yr olds"/>
    <n v="10.425020048115501"/>
  </r>
  <r>
    <s v="E10000012_CIN episodes for children aged &lt;1 at 31st March 2019 with physical abuse identified as a factor at CIN assessment (excluding looked after children)_Number"/>
    <s v="E10000012"/>
    <x v="42"/>
    <s v="Financial year"/>
    <s v="2018/19"/>
    <s v="Children at risk from abuse in the household"/>
    <x v="15"/>
    <s v="Number"/>
    <n v="41"/>
    <n v="16488"/>
    <n v="2.4866569626395001"/>
    <s v="2.5 per 1000 under 1 yr olds"/>
    <n v="2.4866569626395001"/>
  </r>
  <r>
    <s v="E06000033_CIN episodes for children aged &lt;1 at 31st March 2019 with physical abuse identified as a factor at CIN assessment (excluding looked after children)_Number"/>
    <s v="E06000033"/>
    <x v="116"/>
    <s v="Financial year"/>
    <s v="2018/19"/>
    <s v="Children at risk from abuse in the household"/>
    <x v="15"/>
    <s v="Number"/>
    <n v="10"/>
    <n v="2203"/>
    <n v="4.5392646391284597"/>
    <s v="4.5 per 1000 under 1 yr olds"/>
    <n v="4.5392646391284597"/>
  </r>
  <r>
    <s v="E06000034_CIN episodes for children aged &lt;1 at 31st March 2019 with physical abuse identified as a factor at CIN assessment (excluding looked after children)_Number"/>
    <s v="E06000034"/>
    <x v="130"/>
    <s v="Financial year"/>
    <s v="2018/19"/>
    <s v="Children at risk from abuse in the household"/>
    <x v="15"/>
    <s v="Number"/>
    <n v="8"/>
    <n v="2544"/>
    <n v="3.1446540880503102"/>
    <s v="3.1 per 1000 under 1 yr olds"/>
    <n v="3.1446540880503102"/>
  </r>
  <r>
    <s v="E06000019_CIN episodes for children aged &lt;1 at 31st March 2019 with physical abuse identified as a factor at CIN assessment (excluding looked after children)_Number"/>
    <s v="E06000019"/>
    <x v="54"/>
    <s v="Financial year"/>
    <s v="2018/19"/>
    <s v="Children at risk from abuse in the household"/>
    <x v="15"/>
    <s v="Number"/>
    <n v="12"/>
    <n v="1777"/>
    <n v="6.7529544175576799"/>
    <s v="6.8 per 1000 under 1 yr olds"/>
    <n v="6.7529544175576799"/>
  </r>
  <r>
    <s v="E10000034_CIN episodes for children aged &lt;1 at 31st March 2019 with physical abuse identified as a factor at CIN assessment (excluding looked after children)_Number"/>
    <s v="E10000034"/>
    <x v="149"/>
    <s v="Financial year"/>
    <s v="2018/19"/>
    <s v="Children at risk from abuse in the household"/>
    <x v="15"/>
    <s v="Number"/>
    <n v="24"/>
    <n v="5832"/>
    <n v="4.1152263374485596"/>
    <s v="4.1 per 1000 under 1 yr olds"/>
    <n v="4.1152263374485596"/>
  </r>
  <r>
    <s v="E10000016_CIN episodes for children aged &lt;1 at 31st March 2019 with physical abuse identified as a factor at CIN assessment (excluding looked after children)_Number"/>
    <s v="E10000016"/>
    <x v="61"/>
    <s v="Financial year"/>
    <s v="2018/19"/>
    <s v="Children at risk from abuse in the household"/>
    <x v="15"/>
    <s v="Number"/>
    <n v="63"/>
    <n v="17431"/>
    <n v="3.6142504732947001"/>
    <s v="3.6 per 1000 under 1 yr olds"/>
    <n v="3.6142504732947001"/>
  </r>
  <r>
    <s v="E06000035_CIN episodes for children aged &lt;1 at 31st March 2019 with physical abuse identified as a factor at CIN assessment (excluding looked after children)_Number"/>
    <s v="E06000035"/>
    <x v="76"/>
    <s v="Financial year"/>
    <s v="2018/19"/>
    <s v="Children at risk from abuse in the household"/>
    <x v="15"/>
    <s v="Number"/>
    <n v="15"/>
    <n v="3476"/>
    <n v="4.3153049482163404"/>
    <s v="4.3 per 1000 under 1 yr olds"/>
    <n v="4.3153049482163404"/>
  </r>
  <r>
    <s v="E10000017_CIN episodes for children aged &lt;1 at 31st March 2019 with physical abuse identified as a factor at CIN assessment (excluding looked after children)_Number"/>
    <s v="E10000017"/>
    <x v="67"/>
    <s v="Financial year"/>
    <s v="2018/19"/>
    <s v="Children at risk from abuse in the household"/>
    <x v="15"/>
    <s v="Number"/>
    <n v="97"/>
    <n v="12376"/>
    <n v="7.8377504848093098"/>
    <s v="7.8 per 1000 under 1 yr olds"/>
    <n v="7.8377504848093098"/>
  </r>
  <r>
    <s v="E06000008_CIN episodes for children aged &lt;1 at 31st March 2019 with physical abuse identified as a factor at CIN assessment (excluding looked after children)_Number"/>
    <s v="E06000008"/>
    <x v="7"/>
    <s v="Financial year"/>
    <s v="2018/19"/>
    <s v="Children at risk from abuse in the household"/>
    <x v="15"/>
    <s v="Number"/>
    <n v="12"/>
    <n v="1998"/>
    <n v="6.0060060060060101"/>
    <s v="6 per 1000 under 1 yr olds"/>
    <n v="6.0060060060060101"/>
  </r>
  <r>
    <s v="E06000009_CIN episodes for children aged &lt;1 at 31st March 2019 with physical abuse identified as a factor at CIN assessment (excluding looked after children)_Number"/>
    <s v="E06000009"/>
    <x v="8"/>
    <s v="Financial year"/>
    <s v="2018/19"/>
    <s v="Children at risk from abuse in the household"/>
    <x v="15"/>
    <s v="Number"/>
    <n v="10"/>
    <n v="1627"/>
    <n v="6.14628149969269"/>
    <s v="6.1 per 1000 under 1 yr olds"/>
    <n v="6.14628149969269"/>
  </r>
  <r>
    <s v="E10000024_CIN episodes for children aged &lt;1 at 31st March 2019 with physical abuse identified as a factor at CIN assessment (excluding looked after children)_Number"/>
    <s v="E10000024"/>
    <x v="91"/>
    <s v="Financial year"/>
    <s v="2018/19"/>
    <s v="Children at risk from abuse in the household"/>
    <x v="15"/>
    <s v="Number"/>
    <n v="39"/>
    <n v="8216"/>
    <n v="4.7468354430379804"/>
    <s v="4.7 per 1000 under 1 yr olds"/>
    <n v="4.7468354430379804"/>
  </r>
  <r>
    <s v="E06000018_CIN episodes for children aged &lt;1 at 31st March 2019 with physical abuse identified as a factor at CIN assessment (excluding looked after children)_Number"/>
    <s v="E06000018"/>
    <x v="90"/>
    <s v="Financial year"/>
    <s v="2018/19"/>
    <s v="Children at risk from abuse in the household"/>
    <x v="15"/>
    <s v="Number"/>
    <n v="50"/>
    <n v="4006"/>
    <n v="12.481278082875701"/>
    <s v="12.5 per 1000 under 1 yr olds"/>
    <n v="12.481278082875701"/>
  </r>
  <r>
    <s v="E06000051_CIN episodes for children aged &lt;1 at 31st March 2019 with physical abuse identified as a factor at CIN assessment (excluding looked after children)_Number"/>
    <s v="E06000051"/>
    <x v="109"/>
    <s v="Financial year"/>
    <s v="2018/19"/>
    <s v="Children at risk from abuse in the household"/>
    <x v="15"/>
    <s v="Number"/>
    <n v="27"/>
    <n v="2806"/>
    <n v="9.6222380612972191"/>
    <s v="9.6 per 1000 under 1 yr olds"/>
    <n v="9.6222380612972191"/>
  </r>
  <r>
    <s v="E06000020_CIN episodes for children aged &lt;1 at 31st March 2019 with physical abuse identified as a factor at CIN assessment (excluding looked after children)_Number"/>
    <s v="E06000020"/>
    <x v="129"/>
    <s v="Financial year"/>
    <s v="2018/19"/>
    <s v="Children at risk from abuse in the household"/>
    <x v="15"/>
    <s v="Number"/>
    <n v="10"/>
    <n v="2075"/>
    <n v="4.8192771084337398"/>
    <s v="4.8 per 1000 under 1 yr olds"/>
    <n v="4.8192771084337398"/>
  </r>
  <r>
    <s v="E06000049_CIN episodes for children aged &lt;1 at 31st March 2019 with physical abuse identified as a factor at CIN assessment (excluding looked after children)_Number"/>
    <s v="E06000049"/>
    <x v="23"/>
    <s v="Financial year"/>
    <s v="2018/19"/>
    <s v="Children at risk from abuse in the household"/>
    <x v="15"/>
    <s v="Number"/>
    <n v="21"/>
    <n v="3921"/>
    <n v="5.3557765876051997"/>
    <s v="5.4 per 1000 under 1 yr olds"/>
    <n v="5.3557765876051997"/>
  </r>
  <r>
    <s v="E06000050_CIN episodes for children aged &lt;1 at 31st March 2019 with physical abuse identified as a factor at CIN assessment (excluding looked after children)_Number"/>
    <s v="E06000050"/>
    <x v="154"/>
    <s v="Financial year"/>
    <s v="2018/19"/>
    <s v="Children at risk from abuse in the household"/>
    <x v="15"/>
    <s v="Number"/>
    <n v="13"/>
    <n v="3487"/>
    <n v="3.7281330656725"/>
    <s v="3.7 per 1000 under 1 yr olds"/>
    <n v="3.7281330656725"/>
  </r>
  <r>
    <s v="E06000052_CIN episodes for children aged &lt;1 at 31st March 2019 with physical abuse identified as a factor at CIN assessment (excluding looked after children)_Number"/>
    <s v="E06000052"/>
    <x v="26"/>
    <s v="Financial year"/>
    <s v="2018/19"/>
    <s v="Children at risk from abuse in the household"/>
    <x v="15"/>
    <s v="Number"/>
    <n v="20"/>
    <n v="5246"/>
    <n v="3.8124285169653098"/>
    <s v="3.8 per 1000 under 1 yr olds"/>
    <n v="3.8124285169653098"/>
  </r>
  <r>
    <s v="E10000006_CIN episodes for children aged &lt;1 at 31st March 2019 with physical abuse identified as a factor at CIN assessment (excluding looked after children)_Number"/>
    <s v="E10000006"/>
    <x v="29"/>
    <s v="Financial year"/>
    <s v="2018/19"/>
    <s v="Children at risk from abuse in the household"/>
    <x v="15"/>
    <s v="Number"/>
    <n v="29"/>
    <n v="4366"/>
    <n v="6.64223545579478"/>
    <s v="6.6 per 1000 under 1 yr olds"/>
    <n v="6.64223545579478"/>
  </r>
  <r>
    <s v="E10000013_CIN episodes for children aged &lt;1 at 31st March 2019 with physical abuse identified as a factor at CIN assessment (excluding looked after children)_Number"/>
    <s v="E10000013"/>
    <x v="44"/>
    <s v="Financial year"/>
    <s v="2018/19"/>
    <s v="Children at risk from abuse in the household"/>
    <x v="15"/>
    <s v="Number"/>
    <n v="48"/>
    <n v="6595"/>
    <n v="7.2782410917361604"/>
    <s v="7.3 per 1000 under 1 yr olds"/>
    <n v="7.2782410917361604"/>
  </r>
  <r>
    <s v="E10000015_CIN episodes for children aged &lt;1 at 31st March 2019 with physical abuse identified as a factor at CIN assessment (excluding looked after children)_Number"/>
    <s v="E10000015"/>
    <x v="55"/>
    <s v="Financial year"/>
    <s v="2018/19"/>
    <s v="Children at risk from abuse in the household"/>
    <x v="15"/>
    <s v="Number"/>
    <n v="32"/>
    <n v="14155"/>
    <n v="2.26068527022254"/>
    <s v="2.3 per 1000 under 1 yr olds"/>
    <n v="2.26068527022254"/>
  </r>
  <r>
    <s v="E06000046_CIN episodes for children aged &lt;1 at 31st March 2019 with physical abuse identified as a factor at CIN assessment (excluding looked after children)_Number"/>
    <s v="E06000046"/>
    <x v="58"/>
    <s v="Financial year"/>
    <s v="2018/19"/>
    <s v="Children at risk from abuse in the household"/>
    <x v="15"/>
    <s v="Number"/>
    <n v="9"/>
    <n v="1144"/>
    <n v="7.8671328671328702"/>
    <s v="7.9 per 1000 under 1 yr olds"/>
    <n v="7.8671328671328702"/>
  </r>
  <r>
    <s v="E10000019_CIN episodes for children aged &lt;1 at 31st March 2019 with physical abuse identified as a factor at CIN assessment (excluding looked after children)_Number"/>
    <s v="E10000019"/>
    <x v="72"/>
    <s v="Financial year"/>
    <s v="2018/19"/>
    <s v="Children at risk from abuse in the household"/>
    <x v="15"/>
    <s v="Number"/>
    <n v="43"/>
    <n v="7363"/>
    <n v="5.8400108651364899"/>
    <s v="5.8 per 1000 under 1 yr olds"/>
    <n v="5.8400108651364899"/>
  </r>
  <r>
    <s v="E10000020_CIN episodes for children aged &lt;1 at 31st March 2019 with physical abuse identified as a factor at CIN assessment (excluding looked after children)_Number"/>
    <s v="E10000020"/>
    <x v="82"/>
    <s v="Financial year"/>
    <s v="2018/19"/>
    <s v="Children at risk from abuse in the household"/>
    <x v="15"/>
    <s v="Number"/>
    <n v="33"/>
    <n v="8492"/>
    <n v="3.8860103626943001"/>
    <s v="3.9 per 1000 under 1 yr olds"/>
    <n v="3.8860103626943001"/>
  </r>
  <r>
    <s v="E10000021_CIN episodes for children aged &lt;1 at 31st March 2019 with physical abuse identified as a factor at CIN assessment (excluding looked after children)_Number"/>
    <s v="E10000021"/>
    <x v="88"/>
    <s v="Financial year"/>
    <s v="2018/19"/>
    <s v="Children at risk from abuse in the household"/>
    <x v="15"/>
    <s v="Number"/>
    <n v="48"/>
    <n v="8891"/>
    <n v="5.3987178045214304"/>
    <s v="5.4 per 1000 under 1 yr olds"/>
    <n v="5.3987178045214304"/>
  </r>
  <r>
    <s v="E06000048_CIN episodes for children aged &lt;1 at 31st March 2019 with physical abuse identified as a factor at CIN assessment (excluding looked after children)_Number"/>
    <s v="E06000048"/>
    <x v="89"/>
    <s v="Financial year"/>
    <s v="2018/19"/>
    <s v="Children at risk from abuse in the household"/>
    <x v="15"/>
    <s v="Number"/>
    <n v="19"/>
    <n v="2874"/>
    <n v="6.6109951287404298"/>
    <s v="6.6 per 1000 under 1 yr olds"/>
    <n v="6.6109951287404298"/>
  </r>
  <r>
    <s v="E10000025_CIN episodes for children aged &lt;1 at 31st March 2019 with physical abuse identified as a factor at CIN assessment (excluding looked after children)_Number"/>
    <s v="E10000025"/>
    <x v="93"/>
    <s v="Financial year"/>
    <s v="2018/19"/>
    <s v="Children at risk from abuse in the household"/>
    <x v="15"/>
    <s v="Number"/>
    <n v="20"/>
    <n v="7481"/>
    <n v="2.6734393797620601"/>
    <s v="2.7 per 1000 under 1 yr olds"/>
    <n v="2.6734393797620601"/>
  </r>
  <r>
    <s v="E10000027_CIN episodes for children aged &lt;1 at 31st March 2019 with physical abuse identified as a factor at CIN assessment (excluding looked after children)_Number"/>
    <s v="E10000027"/>
    <x v="112"/>
    <s v="Financial year"/>
    <s v="2018/19"/>
    <s v="Children at risk from abuse in the household"/>
    <x v="15"/>
    <s v="Number"/>
    <n v="16"/>
    <n v="5401"/>
    <n v="2.9624143677096799"/>
    <s v="3 per 1000 under 1 yr olds"/>
    <n v="2.9624143677096799"/>
  </r>
  <r>
    <s v="E10000029_CIN episodes for children aged &lt;1 at 31st March 2019 with physical abuse identified as a factor at CIN assessment (excluding looked after children)_Number"/>
    <s v="E10000029"/>
    <x v="123"/>
    <s v="Financial year"/>
    <s v="2018/19"/>
    <s v="Children at risk from abuse in the household"/>
    <x v="15"/>
    <s v="Number"/>
    <n v="26"/>
    <n v="7605"/>
    <n v="3.41880341880342"/>
    <s v="3.4 per 1000 under 1 yr olds"/>
    <n v="3.41880341880342"/>
  </r>
  <r>
    <s v="E10000030_CIN episodes for children aged &lt;1 at 31st March 2019 with physical abuse identified as a factor at CIN assessment (excluding looked after children)_Number"/>
    <s v="E10000030"/>
    <x v="125"/>
    <s v="Financial year"/>
    <s v="2018/19"/>
    <s v="Children at risk from abuse in the household"/>
    <x v="15"/>
    <s v="Number"/>
    <n v="27"/>
    <n v="12975"/>
    <n v="2.0809248554913302"/>
    <s v="2.1 per 1000 under 1 yr olds"/>
    <n v="2.0809248554913302"/>
  </r>
  <r>
    <s v="E10000031_CIN episodes for children aged &lt;1 at 31st March 2019 with physical abuse identified as a factor at CIN assessment (excluding looked after children)_Number"/>
    <s v="E10000031"/>
    <x v="139"/>
    <s v="Financial year"/>
    <s v="2018/19"/>
    <s v="Children at risk from abuse in the household"/>
    <x v="15"/>
    <s v="Number"/>
    <n v="27"/>
    <n v="6079"/>
    <n v="4.44151998683994"/>
    <s v="4.4 per 1000 under 1 yr olds"/>
    <n v="4.44151998683994"/>
  </r>
  <r>
    <s v="E10000032_CIN episodes for children aged &lt;1 at 31st March 2019 with physical abuse identified as a factor at CIN assessment (excluding looked after children)_Number"/>
    <s v="E10000032"/>
    <x v="141"/>
    <s v="Financial year"/>
    <s v="2018/19"/>
    <s v="Children at risk from abuse in the household"/>
    <x v="15"/>
    <s v="Number"/>
    <n v="67"/>
    <n v="8578"/>
    <n v="7.8106784798321298"/>
    <s v="7.8 per 1000 under 1 yr olds"/>
    <n v="7.8106784798321298"/>
  </r>
  <r>
    <s v="NA_CIN episodes for children aged &lt;1 at 31st March 2019 with emotional abuse identified as a factor at CIN assessment (excluding looked after children)_Number"/>
    <s v="NA"/>
    <x v="151"/>
    <s v="Financial year"/>
    <s v="2018/19"/>
    <s v="Children at risk from abuse in the household"/>
    <x v="16"/>
    <s v="Number"/>
    <n v="5316"/>
    <n v="637834"/>
    <n v="8.334456927664565"/>
    <s v="8.33 per 1000 under 1 yr olds"/>
    <n v="8.334456927664565"/>
  </r>
  <r>
    <s v="E09000001_CIN episodes for children aged &lt;1 at 31st March 2019 with emotional abuse identified as a factor at CIN assessment (excluding looked after children)_Number"/>
    <s v="E09000001"/>
    <x v="25"/>
    <s v="Financial year"/>
    <s v="2018/19"/>
    <s v="Children at risk from abuse in the household"/>
    <x v="16"/>
    <s v="Number"/>
    <n v="0"/>
    <n v="73"/>
    <n v="0"/>
    <s v="0 per 1000 under 1 yr olds"/>
    <n v="0"/>
  </r>
  <r>
    <s v="E09000007_CIN episodes for children aged &lt;1 at 31st March 2019 with emotional abuse identified as a factor at CIN assessment (excluding looked after children)_Number"/>
    <s v="E09000007"/>
    <x v="21"/>
    <s v="Financial year"/>
    <s v="2018/19"/>
    <s v="Children at risk from abuse in the household"/>
    <x v="16"/>
    <s v="Number"/>
    <n v="15"/>
    <n v="2541"/>
    <n v="5.9031877213695401"/>
    <s v="5.9 per 1000 under 1 yr olds"/>
    <n v="5.9031877213695401"/>
  </r>
  <r>
    <s v="E09000011_CIN episodes for children aged &lt;1 at 31st March 2019 with emotional abuse identified as a factor at CIN assessment (excluding looked after children)_Number"/>
    <s v="E09000011"/>
    <x v="45"/>
    <s v="Financial year"/>
    <s v="2018/19"/>
    <s v="Children at risk from abuse in the household"/>
    <x v="16"/>
    <s v="Number"/>
    <n v="41"/>
    <n v="4393"/>
    <n v="9.3330298201684503"/>
    <s v="9.3 per 1000 under 1 yr olds"/>
    <n v="9.3330298201684503"/>
  </r>
  <r>
    <s v="E09000012_CIN episodes for children aged &lt;1 at 31st March 2019 with emotional abuse identified as a factor at CIN assessment (excluding looked after children)_Number"/>
    <s v="E09000012"/>
    <x v="46"/>
    <s v="Financial year"/>
    <s v="2018/19"/>
    <s v="Children at risk from abuse in the household"/>
    <x v="16"/>
    <s v="Number"/>
    <n v="9"/>
    <n v="4211"/>
    <n v="2.1372595582996898"/>
    <s v="2.1 per 1000 under 1 yr olds"/>
    <n v="2.1372595582996898"/>
  </r>
  <r>
    <s v="E09000013_CIN episodes for children aged &lt;1 at 31st March 2019 with emotional abuse identified as a factor at CIN assessment (excluding looked after children)_Number"/>
    <s v="E09000013"/>
    <x v="48"/>
    <s v="Financial year"/>
    <s v="2018/19"/>
    <s v="Children at risk from abuse in the household"/>
    <x v="16"/>
    <s v="Number"/>
    <n v="11"/>
    <n v="2319"/>
    <n v="4.7434238896075902"/>
    <s v="4.7 per 1000 under 1 yr olds"/>
    <n v="4.7434238896075902"/>
  </r>
  <r>
    <s v="E09000019_CIN episodes for children aged &lt;1 at 31st March 2019 with emotional abuse identified as a factor at CIN assessment (excluding looked after children)_Number"/>
    <s v="E09000019"/>
    <x v="59"/>
    <s v="Financial year"/>
    <s v="2018/19"/>
    <s v="Children at risk from abuse in the household"/>
    <x v="16"/>
    <s v="Number"/>
    <n v="24"/>
    <n v="2727"/>
    <n v="8.8008800880087996"/>
    <s v="8.8 per 1000 under 1 yr olds"/>
    <n v="8.8008800880087996"/>
  </r>
  <r>
    <s v="E09000020_CIN episodes for children aged &lt;1 at 31st March 2019 with emotional abuse identified as a factor at CIN assessment (excluding looked after children)_Number"/>
    <s v="E09000020"/>
    <x v="60"/>
    <s v="Financial year"/>
    <s v="2018/19"/>
    <s v="Children at risk from abuse in the household"/>
    <x v="16"/>
    <s v="Number"/>
    <n v="0"/>
    <n v="1568"/>
    <n v="0"/>
    <s v="0 per 1000 under 1 yr olds"/>
    <n v="0"/>
  </r>
  <r>
    <s v="E09000022_CIN episodes for children aged &lt;1 at 31st March 2019 with emotional abuse identified as a factor at CIN assessment (excluding looked after children)_Number"/>
    <s v="E09000022"/>
    <x v="66"/>
    <s v="Financial year"/>
    <s v="2018/19"/>
    <s v="Children at risk from abuse in the household"/>
    <x v="16"/>
    <s v="Number"/>
    <n v="37"/>
    <n v="3935"/>
    <n v="9.4027954256670903"/>
    <s v="9.4 per 1000 under 1 yr olds"/>
    <n v="9.4027954256670903"/>
  </r>
  <r>
    <s v="E09000023_CIN episodes for children aged &lt;1 at 31st March 2019 with emotional abuse identified as a factor at CIN assessment (excluding looked after children)_Number"/>
    <s v="E09000023"/>
    <x v="71"/>
    <s v="Financial year"/>
    <s v="2018/19"/>
    <s v="Children at risk from abuse in the household"/>
    <x v="16"/>
    <s v="Number"/>
    <n v="40"/>
    <n v="4505"/>
    <n v="8.8790233074361797"/>
    <s v="8.9 per 1000 under 1 yr olds"/>
    <n v="8.8790233074361797"/>
  </r>
  <r>
    <s v="E09000028_CIN episodes for children aged &lt;1 at 31st March 2019 with emotional abuse identified as a factor at CIN assessment (excluding looked after children)_Number"/>
    <s v="E09000028"/>
    <x v="117"/>
    <s v="Financial year"/>
    <s v="2018/19"/>
    <s v="Children at risk from abuse in the household"/>
    <x v="16"/>
    <s v="Number"/>
    <n v="42"/>
    <n v="4154"/>
    <n v="10.110736639383701"/>
    <s v="10.1 per 1000 under 1 yr olds"/>
    <n v="10.110736639383701"/>
  </r>
  <r>
    <s v="E09000030_CIN episodes for children aged &lt;1 at 31st March 2019 with emotional abuse identified as a factor at CIN assessment (excluding looked after children)_Number"/>
    <s v="E09000030"/>
    <x v="132"/>
    <s v="Financial year"/>
    <s v="2018/19"/>
    <s v="Children at risk from abuse in the household"/>
    <x v="16"/>
    <s v="Number"/>
    <n v="26"/>
    <n v="4529"/>
    <n v="5.7407816294987901"/>
    <s v="5.7 per 1000 under 1 yr olds"/>
    <n v="5.7407816294987901"/>
  </r>
  <r>
    <s v="E09000032_CIN episodes for children aged &lt;1 at 31st March 2019 with emotional abuse identified as a factor at CIN assessment (excluding looked after children)_Number"/>
    <s v="E09000032"/>
    <x v="137"/>
    <s v="Financial year"/>
    <s v="2018/19"/>
    <s v="Children at risk from abuse in the household"/>
    <x v="16"/>
    <s v="Number"/>
    <n v="12"/>
    <n v="4567"/>
    <n v="2.6275454346398099"/>
    <s v="2.6 per 1000 under 1 yr olds"/>
    <n v="2.6275454346398099"/>
  </r>
  <r>
    <s v="E09000033_CIN episodes for children aged &lt;1 at 31st March 2019 with emotional abuse identified as a factor at CIN assessment (excluding looked after children)_Number"/>
    <s v="E09000033"/>
    <x v="142"/>
    <s v="Financial year"/>
    <s v="2018/19"/>
    <s v="Children at risk from abuse in the household"/>
    <x v="16"/>
    <s v="Number"/>
    <n v="7"/>
    <n v="2589"/>
    <n v="2.70374662031672"/>
    <s v="2.7 per 1000 under 1 yr olds"/>
    <n v="2.70374662031672"/>
  </r>
  <r>
    <s v="E09000002_CIN episodes for children aged &lt;1 at 31st March 2019 with emotional abuse identified as a factor at CIN assessment (excluding looked after children)_Number"/>
    <s v="E09000002"/>
    <x v="0"/>
    <s v="Financial year"/>
    <s v="2018/19"/>
    <s v="Children at risk from abuse in the household"/>
    <x v="16"/>
    <s v="Number"/>
    <n v="20"/>
    <n v="3819"/>
    <n v="5.2369730295889001"/>
    <s v="5.2 per 1000 under 1 yr olds"/>
    <n v="5.2369730295889001"/>
  </r>
  <r>
    <s v="E09000003_CIN episodes for children aged &lt;1 at 31st March 2019 with emotional abuse identified as a factor at CIN assessment (excluding looked after children)_Number"/>
    <s v="E09000003"/>
    <x v="1"/>
    <s v="Financial year"/>
    <s v="2018/19"/>
    <s v="Children at risk from abuse in the household"/>
    <x v="16"/>
    <s v="Number"/>
    <n v="17"/>
    <n v="5250"/>
    <n v="3.2380952380952399"/>
    <s v="3.2 per 1000 under 1 yr olds"/>
    <n v="3.2380952380952399"/>
  </r>
  <r>
    <s v="E09000004_CIN episodes for children aged &lt;1 at 31st March 2019 with emotional abuse identified as a factor at CIN assessment (excluding looked after children)_Number"/>
    <s v="E09000004"/>
    <x v="5"/>
    <s v="Financial year"/>
    <s v="2018/19"/>
    <s v="Children at risk from abuse in the household"/>
    <x v="16"/>
    <s v="Number"/>
    <n v="9"/>
    <n v="3133"/>
    <n v="2.8726460261729998"/>
    <s v="2.9 per 1000 under 1 yr olds"/>
    <n v="2.8726460261729998"/>
  </r>
  <r>
    <s v="E09000005_CIN episodes for children aged &lt;1 at 31st March 2019 with emotional abuse identified as a factor at CIN assessment (excluding looked after children)_Number"/>
    <s v="E09000005"/>
    <x v="13"/>
    <s v="Financial year"/>
    <s v="2018/19"/>
    <s v="Children at risk from abuse in the household"/>
    <x v="16"/>
    <s v="Number"/>
    <n v="25"/>
    <n v="4825"/>
    <n v="5.1813471502590698"/>
    <s v="5.2 per 1000 under 1 yr olds"/>
    <n v="5.1813471502590698"/>
  </r>
  <r>
    <s v="E09000006_CIN episodes for children aged &lt;1 at 31st March 2019 with emotional abuse identified as a factor at CIN assessment (excluding looked after children)_Number"/>
    <s v="E09000006"/>
    <x v="16"/>
    <s v="Financial year"/>
    <s v="2018/19"/>
    <s v="Children at risk from abuse in the household"/>
    <x v="16"/>
    <s v="Number"/>
    <n v="44"/>
    <n v="4232"/>
    <n v="10.396975425330799"/>
    <s v="10.4 per 1000 under 1 yr olds"/>
    <n v="10.396975425330799"/>
  </r>
  <r>
    <s v="E09000008_CIN episodes for children aged &lt;1 at 31st March 2019 with emotional abuse identified as a factor at CIN assessment (excluding looked after children)_Number"/>
    <s v="E09000008"/>
    <x v="28"/>
    <s v="Financial year"/>
    <s v="2018/19"/>
    <s v="Children at risk from abuse in the household"/>
    <x v="16"/>
    <s v="Number"/>
    <n v="51"/>
    <n v="5591"/>
    <n v="9.1218028975138594"/>
    <s v="9.1 per 1000 under 1 yr olds"/>
    <n v="9.1218028975138594"/>
  </r>
  <r>
    <s v="E09000009_CIN episodes for children aged &lt;1 at 31st March 2019 with emotional abuse identified as a factor at CIN assessment (excluding looked after children)_Number"/>
    <s v="E09000009"/>
    <x v="38"/>
    <s v="Financial year"/>
    <s v="2018/19"/>
    <s v="Children at risk from abuse in the household"/>
    <x v="16"/>
    <s v="Number"/>
    <n v="6"/>
    <n v="4807"/>
    <n v="1.2481797378822601"/>
    <s v="1.2 per 1000 under 1 yr olds"/>
    <n v="1.2481797378822601"/>
  </r>
  <r>
    <s v="E09000010_CIN episodes for children aged &lt;1 at 31st March 2019 with emotional abuse identified as a factor at CIN assessment (excluding looked after children)_Number"/>
    <s v="E09000010"/>
    <x v="41"/>
    <s v="Financial year"/>
    <s v="2018/19"/>
    <s v="Children at risk from abuse in the household"/>
    <x v="16"/>
    <s v="Number"/>
    <n v="33"/>
    <n v="4739"/>
    <n v="6.9634944081029797"/>
    <s v="7 per 1000 under 1 yr olds"/>
    <n v="6.9634944081029797"/>
  </r>
  <r>
    <s v="E09000014_CIN episodes for children aged &lt;1 at 31st March 2019 with emotional abuse identified as a factor at CIN assessment (excluding looked after children)_Number"/>
    <s v="E09000014"/>
    <x v="50"/>
    <s v="Financial year"/>
    <s v="2018/19"/>
    <s v="Children at risk from abuse in the household"/>
    <x v="16"/>
    <s v="Number"/>
    <n v="19"/>
    <n v="3767"/>
    <n v="5.0438014335014598"/>
    <s v="5 per 1000 under 1 yr olds"/>
    <n v="5.0438014335014598"/>
  </r>
  <r>
    <s v="E09000015_CIN episodes for children aged &lt;1 at 31st March 2019 with emotional abuse identified as a factor at CIN assessment (excluding looked after children)_Number"/>
    <s v="E09000015"/>
    <x v="51"/>
    <s v="Financial year"/>
    <s v="2018/19"/>
    <s v="Children at risk from abuse in the household"/>
    <x v="16"/>
    <s v="Number"/>
    <n v="16"/>
    <n v="3577"/>
    <n v="4.4730220855465497"/>
    <s v="4.5 per 1000 under 1 yr olds"/>
    <n v="4.4730220855465497"/>
  </r>
  <r>
    <s v="E09000016_CIN episodes for children aged &lt;1 at 31st March 2019 with emotional abuse identified as a factor at CIN assessment (excluding looked after children)_Number"/>
    <s v="E09000016"/>
    <x v="53"/>
    <s v="Financial year"/>
    <s v="2018/19"/>
    <s v="Children at risk from abuse in the household"/>
    <x v="16"/>
    <s v="Number"/>
    <s v="*"/>
    <n v="3365"/>
    <s v="*"/>
    <s v="N/A"/>
    <s v="N/A"/>
  </r>
  <r>
    <s v="E09000017_CIN episodes for children aged &lt;1 at 31st March 2019 with emotional abuse identified as a factor at CIN assessment (excluding looked after children)_Number"/>
    <s v="E09000017"/>
    <x v="56"/>
    <s v="Financial year"/>
    <s v="2018/19"/>
    <s v="Children at risk from abuse in the household"/>
    <x v="16"/>
    <s v="Number"/>
    <n v="35"/>
    <n v="4372"/>
    <n v="8.0054894784995394"/>
    <s v="8 per 1000 under 1 yr olds"/>
    <n v="8.0054894784995394"/>
  </r>
  <r>
    <s v="E09000018_CIN episodes for children aged &lt;1 at 31st March 2019 with emotional abuse identified as a factor at CIN assessment (excluding looked after children)_Number"/>
    <s v="E09000018"/>
    <x v="57"/>
    <s v="Financial year"/>
    <s v="2018/19"/>
    <s v="Children at risk from abuse in the household"/>
    <x v="16"/>
    <s v="Number"/>
    <n v="11"/>
    <n v="3987"/>
    <n v="2.7589666415851499"/>
    <s v="2.8 per 1000 under 1 yr olds"/>
    <n v="2.7589666415851499"/>
  </r>
  <r>
    <s v="E09000021_CIN episodes for children aged &lt;1 at 31st March 2019 with emotional abuse identified as a factor at CIN assessment (excluding looked after children)_Number"/>
    <s v="E09000021"/>
    <x v="63"/>
    <s v="Financial year"/>
    <s v="2018/19"/>
    <s v="Children at risk from abuse in the household"/>
    <x v="16"/>
    <s v="Number"/>
    <n v="7"/>
    <n v="2087"/>
    <n v="3.3540967896502201"/>
    <s v="3.4 per 1000 under 1 yr olds"/>
    <n v="3.3540967896502201"/>
  </r>
  <r>
    <s v="E09000024_CIN episodes for children aged &lt;1 at 31st March 2019 with emotional abuse identified as a factor at CIN assessment (excluding looked after children)_Number"/>
    <s v="E09000024"/>
    <x v="77"/>
    <s v="Financial year"/>
    <s v="2018/19"/>
    <s v="Children at risk from abuse in the household"/>
    <x v="16"/>
    <s v="Number"/>
    <n v="10"/>
    <n v="3035"/>
    <n v="3.2948929159802298"/>
    <s v="3.3 per 1000 under 1 yr olds"/>
    <n v="3.2948929159802298"/>
  </r>
  <r>
    <s v="E09000025_CIN episodes for children aged &lt;1 at 31st March 2019 with emotional abuse identified as a factor at CIN assessment (excluding looked after children)_Number"/>
    <s v="E09000025"/>
    <x v="81"/>
    <s v="Financial year"/>
    <s v="2018/19"/>
    <s v="Children at risk from abuse in the household"/>
    <x v="16"/>
    <s v="Number"/>
    <n v="17"/>
    <n v="5706"/>
    <n v="2.9793200140203302"/>
    <s v="3 per 1000 under 1 yr olds"/>
    <n v="2.9793200140203302"/>
  </r>
  <r>
    <s v="E09000026_CIN episodes for children aged &lt;1 at 31st March 2019 with emotional abuse identified as a factor at CIN assessment (excluding looked after children)_Number"/>
    <s v="E09000026"/>
    <x v="99"/>
    <s v="Financial year"/>
    <s v="2018/19"/>
    <s v="Children at risk from abuse in the household"/>
    <x v="16"/>
    <s v="Number"/>
    <n v="11"/>
    <n v="4605"/>
    <n v="2.3887079261672102"/>
    <s v="2.4 per 1000 under 1 yr olds"/>
    <n v="2.3887079261672102"/>
  </r>
  <r>
    <s v="E09000027_CIN episodes for children aged &lt;1 at 31st March 2019 with emotional abuse identified as a factor at CIN assessment (excluding looked after children)_Number"/>
    <s v="E09000027"/>
    <x v="101"/>
    <s v="Financial year"/>
    <s v="2018/19"/>
    <s v="Children at risk from abuse in the household"/>
    <x v="16"/>
    <s v="Number"/>
    <n v="12"/>
    <n v="2396"/>
    <n v="5.0083472454090101"/>
    <s v="5 per 1000 under 1 yr olds"/>
    <n v="5.0083472454090101"/>
  </r>
  <r>
    <s v="E09000029_CIN episodes for children aged &lt;1 at 31st March 2019 with emotional abuse identified as a factor at CIN assessment (excluding looked after children)_Number"/>
    <s v="E09000029"/>
    <x v="126"/>
    <s v="Financial year"/>
    <s v="2018/19"/>
    <s v="Children at risk from abuse in the household"/>
    <x v="16"/>
    <s v="Number"/>
    <n v="26"/>
    <n v="2549"/>
    <n v="10.200078462142001"/>
    <s v="10.2 per 1000 under 1 yr olds"/>
    <n v="10.200078462142001"/>
  </r>
  <r>
    <s v="E09000031_CIN episodes for children aged &lt;1 at 31st March 2019 with emotional abuse identified as a factor at CIN assessment (excluding looked after children)_Number"/>
    <s v="E09000031"/>
    <x v="136"/>
    <s v="Financial year"/>
    <s v="2018/19"/>
    <s v="Children at risk from abuse in the household"/>
    <x v="16"/>
    <s v="Number"/>
    <n v="11"/>
    <n v="4448"/>
    <n v="2.4730215827338098"/>
    <s v="2.5 per 1000 under 1 yr olds"/>
    <n v="2.4730215827338098"/>
  </r>
  <r>
    <s v="E08000025_CIN episodes for children aged &lt;1 at 31st March 2019 with emotional abuse identified as a factor at CIN assessment (excluding looked after children)_Number"/>
    <s v="E08000025"/>
    <x v="6"/>
    <s v="Financial year"/>
    <s v="2018/19"/>
    <s v="Children at risk from abuse in the household"/>
    <x v="16"/>
    <s v="Number"/>
    <n v="199"/>
    <n v="16082"/>
    <n v="12.374082825519199"/>
    <s v="12.4 per 1000 under 1 yr olds"/>
    <n v="12.374082825519199"/>
  </r>
  <r>
    <s v="E08000026_CIN episodes for children aged &lt;1 at 31st March 2019 with emotional abuse identified as a factor at CIN assessment (excluding looked after children)_Number"/>
    <s v="E08000026"/>
    <x v="27"/>
    <s v="Financial year"/>
    <s v="2018/19"/>
    <s v="Children at risk from abuse in the household"/>
    <x v="16"/>
    <s v="Number"/>
    <n v="52"/>
    <n v="4431"/>
    <n v="11.735499887158699"/>
    <s v="11.7 per 1000 under 1 yr olds"/>
    <n v="11.735499887158699"/>
  </r>
  <r>
    <s v="E08000027_CIN episodes for children aged &lt;1 at 31st March 2019 with emotional abuse identified as a factor at CIN assessment (excluding looked after children)_Number"/>
    <s v="E08000027"/>
    <x v="36"/>
    <s v="Financial year"/>
    <s v="2018/19"/>
    <s v="Children at risk from abuse in the household"/>
    <x v="16"/>
    <s v="Number"/>
    <n v="13"/>
    <n v="3702"/>
    <n v="3.5116153430578101"/>
    <s v="3.5 per 1000 under 1 yr olds"/>
    <n v="3.5116153430578101"/>
  </r>
  <r>
    <s v="E08000028_CIN episodes for children aged &lt;1 at 31st March 2019 with emotional abuse identified as a factor at CIN assessment (excluding looked after children)_Number"/>
    <s v="E08000028"/>
    <x v="106"/>
    <s v="Financial year"/>
    <s v="2018/19"/>
    <s v="Children at risk from abuse in the household"/>
    <x v="16"/>
    <s v="Number"/>
    <n v="66"/>
    <n v="4579"/>
    <n v="14.4136274295698"/>
    <s v="14.4 per 1000 under 1 yr olds"/>
    <n v="14.4136274295698"/>
  </r>
  <r>
    <s v="E08000029_CIN episodes for children aged &lt;1 at 31st March 2019 with emotional abuse identified as a factor at CIN assessment (excluding looked after children)_Number"/>
    <s v="E08000029"/>
    <x v="111"/>
    <s v="Financial year"/>
    <s v="2018/19"/>
    <s v="Children at risk from abuse in the household"/>
    <x v="16"/>
    <s v="Number"/>
    <n v="30"/>
    <n v="2300"/>
    <n v="13.0434782608696"/>
    <s v="13 per 1000 under 1 yr olds"/>
    <n v="13.0434782608696"/>
  </r>
  <r>
    <s v="E08000030_CIN episodes for children aged &lt;1 at 31st March 2019 with emotional abuse identified as a factor at CIN assessment (excluding looked after children)_Number"/>
    <s v="E08000030"/>
    <x v="135"/>
    <s v="Financial year"/>
    <s v="2018/19"/>
    <s v="Children at risk from abuse in the household"/>
    <x v="16"/>
    <s v="Number"/>
    <n v="88"/>
    <n v="3892"/>
    <n v="22.610483042137702"/>
    <s v="22.6 per 1000 under 1 yr olds"/>
    <n v="22.610483042137702"/>
  </r>
  <r>
    <s v="E08000031_CIN episodes for children aged &lt;1 at 31st March 2019 with emotional abuse identified as a factor at CIN assessment (excluding looked after children)_Number"/>
    <s v="E08000031"/>
    <x v="148"/>
    <s v="Financial year"/>
    <s v="2018/19"/>
    <s v="Children at risk from abuse in the household"/>
    <x v="16"/>
    <s v="Number"/>
    <s v="*"/>
    <n v="3481"/>
    <s v="*"/>
    <s v="N/A"/>
    <s v="N/A"/>
  </r>
  <r>
    <s v="E08000011_CIN episodes for children aged &lt;1 at 31st March 2019 with emotional abuse identified as a factor at CIN assessment (excluding looked after children)_Number"/>
    <s v="E08000011"/>
    <x v="65"/>
    <s v="Financial year"/>
    <s v="2018/19"/>
    <s v="Children at risk from abuse in the household"/>
    <x v="16"/>
    <s v="Number"/>
    <n v="14"/>
    <n v="1977"/>
    <n v="7.0814365199797704"/>
    <s v="7.1 per 1000 under 1 yr olds"/>
    <n v="7.0814365199797704"/>
  </r>
  <r>
    <s v="E08000012_CIN episodes for children aged &lt;1 at 31st March 2019 with emotional abuse identified as a factor at CIN assessment (excluding looked after children)_Number"/>
    <s v="E08000012"/>
    <x v="73"/>
    <s v="Financial year"/>
    <s v="2018/19"/>
    <s v="Children at risk from abuse in the household"/>
    <x v="16"/>
    <s v="Number"/>
    <n v="59"/>
    <n v="5908"/>
    <n v="9.9864590385917396"/>
    <s v="10 per 1000 under 1 yr olds"/>
    <n v="9.9864590385917396"/>
  </r>
  <r>
    <s v="E08000013_CIN episodes for children aged &lt;1 at 31st March 2019 with emotional abuse identified as a factor at CIN assessment (excluding looked after children)_Number"/>
    <s v="E08000013"/>
    <x v="152"/>
    <s v="Financial year"/>
    <s v="2018/19"/>
    <s v="Children at risk from abuse in the household"/>
    <x v="16"/>
    <s v="Number"/>
    <n v="17"/>
    <n v="1985"/>
    <n v="8.5642317380352608"/>
    <s v="8.6 per 1000 under 1 yr olds"/>
    <n v="8.5642317380352608"/>
  </r>
  <r>
    <s v="E08000014_CIN episodes for children aged &lt;1 at 31st March 2019 with emotional abuse identified as a factor at CIN assessment (excluding looked after children)_Number"/>
    <s v="E08000014"/>
    <x v="107"/>
    <s v="Financial year"/>
    <s v="2018/19"/>
    <s v="Children at risk from abuse in the household"/>
    <x v="16"/>
    <s v="Number"/>
    <n v="33"/>
    <n v="2678"/>
    <n v="12.3226288274832"/>
    <s v="12.3 per 1000 under 1 yr olds"/>
    <n v="12.3226288274832"/>
  </r>
  <r>
    <s v="E08000015_CIN episodes for children aged &lt;1 at 31st March 2019 with emotional abuse identified as a factor at CIN assessment (excluding looked after children)_Number"/>
    <s v="E08000015"/>
    <x v="146"/>
    <s v="Financial year"/>
    <s v="2018/19"/>
    <s v="Children at risk from abuse in the household"/>
    <x v="16"/>
    <s v="Number"/>
    <n v="37"/>
    <n v="3335"/>
    <n v="11.094452773613201"/>
    <s v="11.1 per 1000 under 1 yr olds"/>
    <n v="11.094452773613201"/>
  </r>
  <r>
    <s v="E08000001_CIN episodes for children aged &lt;1 at 31st March 2019 with emotional abuse identified as a factor at CIN assessment (excluding looked after children)_Number"/>
    <s v="E08000001"/>
    <x v="9"/>
    <s v="Financial year"/>
    <s v="2018/19"/>
    <s v="Children at risk from abuse in the household"/>
    <x v="16"/>
    <s v="Number"/>
    <n v="37"/>
    <n v="3609"/>
    <n v="10.252147409254601"/>
    <s v="10.3 per 1000 under 1 yr olds"/>
    <n v="10.252147409254601"/>
  </r>
  <r>
    <s v="E08000002_CIN episodes for children aged &lt;1 at 31st March 2019 with emotional abuse identified as a factor at CIN assessment (excluding looked after children)_Number"/>
    <s v="E08000002"/>
    <x v="18"/>
    <s v="Financial year"/>
    <s v="2018/19"/>
    <s v="Children at risk from abuse in the household"/>
    <x v="16"/>
    <s v="Number"/>
    <n v="21"/>
    <n v="2197"/>
    <n v="9.5584888484296808"/>
    <s v="9.6 per 1000 under 1 yr olds"/>
    <n v="9.5584888484296808"/>
  </r>
  <r>
    <s v="E08000003_CIN episodes for children aged &lt;1 at 31st March 2019 with emotional abuse identified as a factor at CIN assessment (excluding looked after children)_Number"/>
    <s v="E08000003"/>
    <x v="75"/>
    <s v="Financial year"/>
    <s v="2018/19"/>
    <s v="Children at risk from abuse in the household"/>
    <x v="16"/>
    <s v="Number"/>
    <n v="90"/>
    <n v="7285"/>
    <n v="12.3541523678792"/>
    <s v="12.4 per 1000 under 1 yr olds"/>
    <n v="12.3541523678792"/>
  </r>
  <r>
    <s v="E08000004_CIN episodes for children aged &lt;1 at 31st March 2019 with emotional abuse identified as a factor at CIN assessment (excluding looked after children)_Number"/>
    <s v="E08000004"/>
    <x v="92"/>
    <s v="Financial year"/>
    <s v="2018/19"/>
    <s v="Children at risk from abuse in the household"/>
    <x v="16"/>
    <s v="Number"/>
    <n v="32"/>
    <n v="3245"/>
    <n v="9.8613251155623995"/>
    <s v="9.9 per 1000 under 1 yr olds"/>
    <n v="9.8613251155623995"/>
  </r>
  <r>
    <s v="E08000005_CIN episodes for children aged &lt;1 at 31st March 2019 with emotional abuse identified as a factor at CIN assessment (excluding looked after children)_Number"/>
    <s v="E08000005"/>
    <x v="102"/>
    <s v="Financial year"/>
    <s v="2018/19"/>
    <s v="Children at risk from abuse in the household"/>
    <x v="16"/>
    <s v="Number"/>
    <n v="26"/>
    <n v="2893"/>
    <n v="8.9872105081230593"/>
    <s v="9 per 1000 under 1 yr olds"/>
    <n v="8.9872105081230593"/>
  </r>
  <r>
    <s v="E08000006_CIN episodes for children aged &lt;1 at 31st March 2019 with emotional abuse identified as a factor at CIN assessment (excluding looked after children)_Number"/>
    <s v="E08000006"/>
    <x v="105"/>
    <s v="Financial year"/>
    <s v="2018/19"/>
    <s v="Children at risk from abuse in the household"/>
    <x v="16"/>
    <s v="Number"/>
    <n v="68"/>
    <n v="3526"/>
    <n v="19.2853091321611"/>
    <s v="19.3 per 1000 under 1 yr olds"/>
    <n v="19.2853091321611"/>
  </r>
  <r>
    <s v="E08000007_CIN episodes for children aged &lt;1 at 31st March 2019 with emotional abuse identified as a factor at CIN assessment (excluding looked after children)_Number"/>
    <s v="E08000007"/>
    <x v="120"/>
    <s v="Financial year"/>
    <s v="2018/19"/>
    <s v="Children at risk from abuse in the household"/>
    <x v="16"/>
    <s v="Number"/>
    <n v="19"/>
    <n v="3338"/>
    <n v="5.6920311563810699"/>
    <s v="5.7 per 1000 under 1 yr olds"/>
    <n v="5.6920311563810699"/>
  </r>
  <r>
    <s v="E08000008_CIN episodes for children aged &lt;1 at 31st March 2019 with emotional abuse identified as a factor at CIN assessment (excluding looked after children)_Number"/>
    <s v="E08000008"/>
    <x v="128"/>
    <s v="Financial year"/>
    <s v="2018/19"/>
    <s v="Children at risk from abuse in the household"/>
    <x v="16"/>
    <s v="Number"/>
    <n v="38"/>
    <n v="2787"/>
    <n v="13.6347326874776"/>
    <s v="13.6 per 1000 under 1 yr olds"/>
    <n v="13.6347326874776"/>
  </r>
  <r>
    <s v="E08000009_CIN episodes for children aged &lt;1 at 31st March 2019 with emotional abuse identified as a factor at CIN assessment (excluding looked after children)_Number"/>
    <s v="E08000009"/>
    <x v="133"/>
    <s v="Financial year"/>
    <s v="2018/19"/>
    <s v="Children at risk from abuse in the household"/>
    <x v="16"/>
    <s v="Number"/>
    <n v="15"/>
    <n v="2669"/>
    <n v="5.6200824278756096"/>
    <s v="5.6 per 1000 under 1 yr olds"/>
    <n v="5.6200824278756096"/>
  </r>
  <r>
    <s v="E08000010_CIN episodes for children aged &lt;1 at 31st March 2019 with emotional abuse identified as a factor at CIN assessment (excluding looked after children)_Number"/>
    <s v="E08000010"/>
    <x v="143"/>
    <s v="Financial year"/>
    <s v="2018/19"/>
    <s v="Children at risk from abuse in the household"/>
    <x v="16"/>
    <s v="Number"/>
    <n v="25"/>
    <n v="3565"/>
    <n v="7.0126227208976202"/>
    <s v="7 per 1000 under 1 yr olds"/>
    <n v="7.0126227208976202"/>
  </r>
  <r>
    <s v="E08000016_CIN episodes for children aged &lt;1 at 31st March 2019 with emotional abuse identified as a factor at CIN assessment (excluding looked after children)_Number"/>
    <s v="E08000016"/>
    <x v="2"/>
    <s v="Financial year"/>
    <s v="2018/19"/>
    <s v="Children at risk from abuse in the household"/>
    <x v="16"/>
    <s v="Number"/>
    <n v="26"/>
    <n v="2754"/>
    <n v="9.4408133623819896"/>
    <s v="9.4 per 1000 under 1 yr olds"/>
    <n v="9.4408133623819896"/>
  </r>
  <r>
    <s v="E08000017_CIN episodes for children aged &lt;1 at 31st March 2019 with emotional abuse identified as a factor at CIN assessment (excluding looked after children)_Number"/>
    <s v="E08000017"/>
    <x v="34"/>
    <s v="Financial year"/>
    <s v="2018/19"/>
    <s v="Children at risk from abuse in the household"/>
    <x v="16"/>
    <s v="Number"/>
    <n v="36"/>
    <n v="3518"/>
    <n v="10.2330869812393"/>
    <s v="10.2 per 1000 under 1 yr olds"/>
    <n v="10.2330869812393"/>
  </r>
  <r>
    <s v="E08000018_CIN episodes for children aged &lt;1 at 31st March 2019 with emotional abuse identified as a factor at CIN assessment (excluding looked after children)_Number"/>
    <s v="E08000018"/>
    <x v="103"/>
    <s v="Financial year"/>
    <s v="2018/19"/>
    <s v="Children at risk from abuse in the household"/>
    <x v="16"/>
    <s v="Number"/>
    <n v="60"/>
    <n v="3027"/>
    <n v="19.8216055500496"/>
    <s v="19.8 per 1000 under 1 yr olds"/>
    <n v="19.8216055500496"/>
  </r>
  <r>
    <s v="E08000019_CIN episodes for children aged &lt;1 at 31st March 2019 with emotional abuse identified as a factor at CIN assessment (excluding looked after children)_Number"/>
    <s v="E08000019"/>
    <x v="108"/>
    <s v="Financial year"/>
    <s v="2018/19"/>
    <s v="Children at risk from abuse in the household"/>
    <x v="16"/>
    <s v="Number"/>
    <n v="57"/>
    <n v="6351"/>
    <n v="8.9749645725082701"/>
    <s v="9 per 1000 under 1 yr olds"/>
    <n v="8.9749645725082701"/>
  </r>
  <r>
    <s v="E08000032_CIN episodes for children aged &lt;1 at 31st March 2019 with emotional abuse identified as a factor at CIN assessment (excluding looked after children)_Number"/>
    <s v="E08000032"/>
    <x v="12"/>
    <s v="Financial year"/>
    <s v="2018/19"/>
    <s v="Children at risk from abuse in the household"/>
    <x v="16"/>
    <s v="Number"/>
    <n v="78"/>
    <n v="7373"/>
    <n v="10.579140105791399"/>
    <s v="10.6 per 1000 under 1 yr olds"/>
    <n v="10.579140105791399"/>
  </r>
  <r>
    <s v="E08000033_CIN episodes for children aged &lt;1 at 31st March 2019 with emotional abuse identified as a factor at CIN assessment (excluding looked after children)_Number"/>
    <s v="E08000033"/>
    <x v="19"/>
    <s v="Financial year"/>
    <s v="2018/19"/>
    <s v="Children at risk from abuse in the household"/>
    <x v="16"/>
    <s v="Number"/>
    <n v="36"/>
    <n v="2340"/>
    <n v="15.384615384615399"/>
    <s v="15.4 per 1000 under 1 yr olds"/>
    <n v="15.384615384615399"/>
  </r>
  <r>
    <s v="E08000034_CIN episodes for children aged &lt;1 at 31st March 2019 with emotional abuse identified as a factor at CIN assessment (excluding looked after children)_Number"/>
    <s v="E08000034"/>
    <x v="64"/>
    <s v="Financial year"/>
    <s v="2018/19"/>
    <s v="Children at risk from abuse in the household"/>
    <x v="16"/>
    <s v="Number"/>
    <n v="20"/>
    <n v="5161"/>
    <n v="3.87521798101143"/>
    <s v="3.9 per 1000 under 1 yr olds"/>
    <n v="3.87521798101143"/>
  </r>
  <r>
    <s v="E08000035_CIN episodes for children aged &lt;1 at 31st March 2019 with emotional abuse identified as a factor at CIN assessment (excluding looked after children)_Number"/>
    <s v="E08000035"/>
    <x v="68"/>
    <s v="Financial year"/>
    <s v="2018/19"/>
    <s v="Children at risk from abuse in the household"/>
    <x v="16"/>
    <s v="Number"/>
    <n v="105"/>
    <n v="9821"/>
    <n v="10.6913756236636"/>
    <s v="10.7 per 1000 under 1 yr olds"/>
    <n v="10.6913756236636"/>
  </r>
  <r>
    <s v="E08000036_CIN episodes for children aged &lt;1 at 31st March 2019 with emotional abuse identified as a factor at CIN assessment (excluding looked after children)_Number"/>
    <s v="E08000036"/>
    <x v="134"/>
    <s v="Financial year"/>
    <s v="2018/19"/>
    <s v="Children at risk from abuse in the household"/>
    <x v="16"/>
    <s v="Number"/>
    <n v="24"/>
    <n v="4108"/>
    <n v="5.8422590068159703"/>
    <s v="5.8 per 1000 under 1 yr olds"/>
    <n v="5.8422590068159703"/>
  </r>
  <r>
    <s v="E08000020_CIN episodes for children aged &lt;1 at 31st March 2019 with emotional abuse identified as a factor at CIN assessment (excluding looked after children)_Number"/>
    <s v="E08000020"/>
    <x v="43"/>
    <s v="Financial year"/>
    <s v="2018/19"/>
    <s v="Children at risk from abuse in the household"/>
    <x v="16"/>
    <s v="Number"/>
    <n v="24"/>
    <n v="2019"/>
    <n v="11.8870728083209"/>
    <s v="11.9 per 1000 under 1 yr olds"/>
    <n v="11.8870728083209"/>
  </r>
  <r>
    <s v="E08000021_CIN episodes for children aged &lt;1 at 31st March 2019 with emotional abuse identified as a factor at CIN assessment (excluding looked after children)_Number"/>
    <s v="E08000021"/>
    <x v="80"/>
    <s v="Financial year"/>
    <s v="2018/19"/>
    <s v="Children at risk from abuse in the household"/>
    <x v="16"/>
    <s v="Number"/>
    <n v="74"/>
    <n v="3205"/>
    <n v="23.088923556942301"/>
    <s v="23.1 per 1000 under 1 yr olds"/>
    <n v="23.088923556942301"/>
  </r>
  <r>
    <s v="E08000022_CIN episodes for children aged &lt;1 at 31st March 2019 with emotional abuse identified as a factor at CIN assessment (excluding looked after children)_Number"/>
    <s v="E08000022"/>
    <x v="86"/>
    <s v="Financial year"/>
    <s v="2018/19"/>
    <s v="Children at risk from abuse in the household"/>
    <x v="16"/>
    <s v="Number"/>
    <s v="*"/>
    <n v="2208"/>
    <s v="*"/>
    <s v="N/A"/>
    <s v="N/A"/>
  </r>
  <r>
    <s v="E08000023_CIN episodes for children aged &lt;1 at 31st March 2019 with emotional abuse identified as a factor at CIN assessment (excluding looked after children)_Number"/>
    <s v="E08000023"/>
    <x v="114"/>
    <s v="Financial year"/>
    <s v="2018/19"/>
    <s v="Children at risk from abuse in the household"/>
    <x v="16"/>
    <s v="Number"/>
    <n v="12"/>
    <n v="1609"/>
    <n v="7.4580484773151001"/>
    <s v="7.5 per 1000 under 1 yr olds"/>
    <n v="7.4580484773151001"/>
  </r>
  <r>
    <s v="E08000024_CIN episodes for children aged &lt;1 at 31st March 2019 with emotional abuse identified as a factor at CIN assessment (excluding looked after children)_Number"/>
    <s v="E08000024"/>
    <x v="124"/>
    <s v="Financial year"/>
    <s v="2018/19"/>
    <s v="Children at risk from abuse in the household"/>
    <x v="16"/>
    <s v="Number"/>
    <n v="26"/>
    <n v="2860"/>
    <n v="9.0909090909090899"/>
    <s v="9.1 per 1000 under 1 yr olds"/>
    <n v="9.0909090909090899"/>
  </r>
  <r>
    <s v="E06000053_CIN episodes for children aged &lt;1 at 31st March 2019 with emotional abuse identified as a factor at CIN assessment (excluding looked after children)_Number"/>
    <s v="E06000053"/>
    <x v="153"/>
    <s v="Financial year"/>
    <s v="2018/19"/>
    <s v="Children at risk from abuse in the household"/>
    <x v="16"/>
    <s v="Number"/>
    <n v="0"/>
    <n v="14"/>
    <n v="0"/>
    <s v="0 per 1000 under 1 yr olds"/>
    <n v="0"/>
  </r>
  <r>
    <s v="E06000022_CIN episodes for children aged &lt;1 at 31st March 2019 with emotional abuse identified as a factor at CIN assessment (excluding looked after children)_Number"/>
    <s v="E06000022"/>
    <x v="3"/>
    <s v="Financial year"/>
    <s v="2018/19"/>
    <s v="Children at risk from abuse in the household"/>
    <x v="16"/>
    <s v="Number"/>
    <n v="11"/>
    <n v="1742"/>
    <n v="6.3145809414466099"/>
    <s v="6.3 per 1000 under 1 yr olds"/>
    <n v="6.3145809414466099"/>
  </r>
  <r>
    <s v="E06000023_CIN episodes for children aged &lt;1 at 31st March 2019 with emotional abuse identified as a factor at CIN assessment (excluding looked after children)_Number"/>
    <s v="E06000023"/>
    <x v="15"/>
    <s v="Financial year"/>
    <s v="2018/19"/>
    <s v="Children at risk from abuse in the household"/>
    <x v="16"/>
    <s v="Number"/>
    <n v="68"/>
    <n v="5728"/>
    <n v="11.871508379888301"/>
    <s v="11.9 per 1000 under 1 yr olds"/>
    <n v="11.871508379888301"/>
  </r>
  <r>
    <s v="E06000024_CIN episodes for children aged &lt;1 at 31st March 2019 with emotional abuse identified as a factor at CIN assessment (excluding looked after children)_Number"/>
    <s v="E06000024"/>
    <x v="85"/>
    <s v="Financial year"/>
    <s v="2018/19"/>
    <s v="Children at risk from abuse in the household"/>
    <x v="16"/>
    <s v="Number"/>
    <n v="14"/>
    <n v="2027"/>
    <n v="6.9067587567834199"/>
    <s v="6.9 per 1000 under 1 yr olds"/>
    <n v="6.9067587567834199"/>
  </r>
  <r>
    <s v="E06000025_CIN episodes for children aged &lt;1 at 31st March 2019 with emotional abuse identified as a factor at CIN assessment (excluding looked after children)_Number"/>
    <s v="E06000025"/>
    <x v="113"/>
    <s v="Financial year"/>
    <s v="2018/19"/>
    <s v="Children at risk from abuse in the household"/>
    <x v="16"/>
    <s v="Number"/>
    <n v="7"/>
    <n v="3181"/>
    <n v="2.20056585979252"/>
    <s v="2.2 per 1000 under 1 yr olds"/>
    <n v="2.20056585979252"/>
  </r>
  <r>
    <s v="E06000001_CIN episodes for children aged &lt;1 at 31st March 2019 with emotional abuse identified as a factor at CIN assessment (excluding looked after children)_Number"/>
    <s v="E06000001"/>
    <x v="52"/>
    <s v="Financial year"/>
    <s v="2018/19"/>
    <s v="Children at risk from abuse in the household"/>
    <x v="16"/>
    <s v="Number"/>
    <n v="7"/>
    <n v="999"/>
    <n v="7.0070070070070098"/>
    <s v="7 per 1000 under 1 yr olds"/>
    <n v="7.0070070070070098"/>
  </r>
  <r>
    <s v="E06000002_CIN episodes for children aged &lt;1 at 31st March 2019 with emotional abuse identified as a factor at CIN assessment (excluding looked after children)_Number"/>
    <s v="E06000002"/>
    <x v="78"/>
    <s v="Financial year"/>
    <s v="2018/19"/>
    <s v="Children at risk from abuse in the household"/>
    <x v="16"/>
    <s v="Number"/>
    <n v="27"/>
    <n v="1871"/>
    <n v="14.430785676109"/>
    <s v="14.4 per 1000 under 1 yr olds"/>
    <n v="14.430785676109"/>
  </r>
  <r>
    <s v="E06000003_CIN episodes for children aged &lt;1 at 31st March 2019 with emotional abuse identified as a factor at CIN assessment (excluding looked after children)_Number"/>
    <s v="E06000003"/>
    <x v="100"/>
    <s v="Financial year"/>
    <s v="2018/19"/>
    <s v="Children at risk from abuse in the household"/>
    <x v="16"/>
    <s v="Number"/>
    <n v="17"/>
    <n v="1381"/>
    <n v="12.309920347574201"/>
    <s v="12.3 per 1000 under 1 yr olds"/>
    <n v="12.309920347574201"/>
  </r>
  <r>
    <s v="E06000004_CIN episodes for children aged &lt;1 at 31st March 2019 with emotional abuse identified as a factor at CIN assessment (excluding looked after children)_Number"/>
    <s v="E06000004"/>
    <x v="121"/>
    <s v="Financial year"/>
    <s v="2018/19"/>
    <s v="Children at risk from abuse in the household"/>
    <x v="16"/>
    <s v="Number"/>
    <n v="23"/>
    <n v="2126"/>
    <n v="10.8184383819379"/>
    <s v="10.8 per 1000 under 1 yr olds"/>
    <n v="10.8184383819379"/>
  </r>
  <r>
    <s v="E06000010_CIN episodes for children aged &lt;1 at 31st March 2019 with emotional abuse identified as a factor at CIN assessment (excluding looked after children)_Number"/>
    <s v="E06000010"/>
    <x v="62"/>
    <s v="Financial year"/>
    <s v="2018/19"/>
    <s v="Children at risk from abuse in the household"/>
    <x v="16"/>
    <s v="Number"/>
    <n v="58"/>
    <n v="3308"/>
    <n v="17.533252720677101"/>
    <s v="17.5 per 1000 under 1 yr olds"/>
    <n v="17.533252720677101"/>
  </r>
  <r>
    <s v="E06000011_CIN episodes for children aged &lt;1 at 31st March 2019 with emotional abuse identified as a factor at CIN assessment (excluding looked after children)_Number"/>
    <s v="E06000011"/>
    <x v="39"/>
    <s v="Financial year"/>
    <s v="2018/19"/>
    <s v="Children at risk from abuse in the household"/>
    <x v="16"/>
    <s v="Number"/>
    <n v="18"/>
    <n v="2830"/>
    <n v="6.3604240282685502"/>
    <s v="6.4 per 1000 under 1 yr olds"/>
    <n v="6.3604240282685502"/>
  </r>
  <r>
    <s v="E06000012_CIN episodes for children aged &lt;1 at 31st March 2019 with emotional abuse identified as a factor at CIN assessment (excluding looked after children)_Number"/>
    <s v="E06000012"/>
    <x v="83"/>
    <s v="Financial year"/>
    <s v="2018/19"/>
    <s v="Children at risk from abuse in the household"/>
    <x v="16"/>
    <s v="Number"/>
    <n v="23"/>
    <n v="1796"/>
    <n v="12.8062360801782"/>
    <s v="12.8 per 1000 under 1 yr olds"/>
    <n v="12.8062360801782"/>
  </r>
  <r>
    <s v="E06000013_CIN episodes for children aged &lt;1 at 31st March 2019 with emotional abuse identified as a factor at CIN assessment (excluding looked after children)_Number"/>
    <s v="E06000013"/>
    <x v="84"/>
    <s v="Financial year"/>
    <s v="2018/19"/>
    <s v="Children at risk from abuse in the household"/>
    <x v="16"/>
    <s v="Number"/>
    <n v="41"/>
    <n v="1729"/>
    <n v="23.7131289762869"/>
    <s v="23.7 per 1000 under 1 yr olds"/>
    <n v="23.7131289762869"/>
  </r>
  <r>
    <s v="E10000023_CIN episodes for children aged &lt;1 at 31st March 2019 with emotional abuse identified as a factor at CIN assessment (excluding looked after children)_Number"/>
    <s v="E10000023"/>
    <x v="87"/>
    <s v="Financial year"/>
    <s v="2018/19"/>
    <s v="Children at risk from abuse in the household"/>
    <x v="16"/>
    <s v="Number"/>
    <n v="31"/>
    <n v="5433"/>
    <n v="5.7058715258604797"/>
    <s v="5.7 per 1000 under 1 yr olds"/>
    <n v="5.7058715258604797"/>
  </r>
  <r>
    <s v="E06000014_CIN episodes for children aged &lt;1 at 31st March 2019 with emotional abuse identified as a factor at CIN assessment (excluding looked after children)_Number"/>
    <s v="E06000014"/>
    <x v="150"/>
    <s v="Financial year"/>
    <s v="2018/19"/>
    <s v="Children at risk from abuse in the household"/>
    <x v="16"/>
    <s v="Number"/>
    <n v="6"/>
    <n v="1848"/>
    <n v="3.2467532467532498"/>
    <s v="3.2 per 1000 under 1 yr olds"/>
    <n v="3.2467532467532498"/>
  </r>
  <r>
    <s v="E06000032_CIN episodes for children aged &lt;1 at 31st March 2019 with emotional abuse identified as a factor at CIN assessment (excluding looked after children)_Number"/>
    <s v="E06000032"/>
    <x v="74"/>
    <s v="Financial year"/>
    <s v="2018/19"/>
    <s v="Children at risk from abuse in the household"/>
    <x v="16"/>
    <s v="Number"/>
    <n v="11"/>
    <n v="3283"/>
    <n v="3.3505939689308599"/>
    <s v="3.4 per 1000 under 1 yr olds"/>
    <n v="3.3505939689308599"/>
  </r>
  <r>
    <s v="E06000055_CIN episodes for children aged &lt;1 at 31st March 2019 with emotional abuse identified as a factor at CIN assessment (excluding looked after children)_Number"/>
    <s v="E06000055"/>
    <x v="4"/>
    <s v="Financial year"/>
    <s v="2018/19"/>
    <s v="Children at risk from abuse in the household"/>
    <x v="16"/>
    <s v="Number"/>
    <n v="10"/>
    <n v="2310"/>
    <n v="4.3290043290043299"/>
    <s v="4.3 per 1000 under 1 yr olds"/>
    <n v="4.3290043290043299"/>
  </r>
  <r>
    <s v="E06000056_CIN episodes for children aged &lt;1 at 31st March 2019 with emotional abuse identified as a factor at CIN assessment (excluding looked after children)_Number"/>
    <s v="E06000056"/>
    <x v="22"/>
    <s v="Financial year"/>
    <s v="2018/19"/>
    <s v="Children at risk from abuse in the household"/>
    <x v="16"/>
    <s v="Number"/>
    <n v="10"/>
    <n v="3291"/>
    <n v="3.03859009419629"/>
    <s v="3 per 1000 under 1 yr olds"/>
    <n v="3.03859009419629"/>
  </r>
  <r>
    <s v="E10000002_CIN episodes for children aged &lt;1 at 31st March 2019 with emotional abuse identified as a factor at CIN assessment (excluding looked after children)_Number"/>
    <s v="E10000002"/>
    <x v="17"/>
    <s v="Financial year"/>
    <s v="2018/19"/>
    <s v="Children at risk from abuse in the household"/>
    <x v="16"/>
    <s v="Number"/>
    <n v="45"/>
    <n v="6048"/>
    <n v="7.4404761904761898"/>
    <s v="7.4 per 1000 under 1 yr olds"/>
    <n v="7.4404761904761898"/>
  </r>
  <r>
    <s v="E06000042_CIN episodes for children aged &lt;1 at 31st March 2019 with emotional abuse identified as a factor at CIN assessment (excluding looked after children)_Number"/>
    <s v="E06000042"/>
    <x v="79"/>
    <s v="Financial year"/>
    <s v="2018/19"/>
    <s v="Children at risk from abuse in the household"/>
    <x v="16"/>
    <s v="Number"/>
    <n v="21"/>
    <n v="3567"/>
    <n v="5.8873002523128699"/>
    <s v="5.9 per 1000 under 1 yr olds"/>
    <n v="5.8873002523128699"/>
  </r>
  <r>
    <s v="E10000007_CIN episodes for children aged &lt;1 at 31st March 2019 with emotional abuse identified as a factor at CIN assessment (excluding looked after children)_Number"/>
    <s v="E10000007"/>
    <x v="32"/>
    <s v="Financial year"/>
    <s v="2018/19"/>
    <s v="Children at risk from abuse in the household"/>
    <x v="16"/>
    <s v="Number"/>
    <n v="140"/>
    <n v="7585"/>
    <n v="18.457481872115999"/>
    <s v="18.5 per 1000 under 1 yr olds"/>
    <n v="18.457481872115999"/>
  </r>
  <r>
    <s v="E06000015_CIN episodes for children aged &lt;1 at 31st March 2019 with emotional abuse identified as a factor at CIN assessment (excluding looked after children)_Number"/>
    <s v="E06000015"/>
    <x v="31"/>
    <s v="Financial year"/>
    <s v="2018/19"/>
    <s v="Children at risk from abuse in the household"/>
    <x v="16"/>
    <s v="Number"/>
    <n v="64"/>
    <n v="3169"/>
    <n v="20.195645313979199"/>
    <s v="20.2 per 1000 under 1 yr olds"/>
    <n v="20.195645313979199"/>
  </r>
  <r>
    <s v="E10000009_CIN episodes for children aged &lt;1 at 31st March 2019 with emotional abuse identified as a factor at CIN assessment (excluding looked after children)_Number"/>
    <s v="E10000009"/>
    <x v="35"/>
    <s v="Financial year"/>
    <s v="2018/19"/>
    <s v="Children at risk from abuse in the household"/>
    <x v="16"/>
    <s v="Number"/>
    <n v="25"/>
    <n v="3260"/>
    <n v="7.6687116564417197"/>
    <s v="7.7 per 1000 under 1 yr olds"/>
    <n v="7.6687116564417197"/>
  </r>
  <r>
    <s v="E06000029_CIN episodes for children aged &lt;1 at 31st March 2019 with emotional abuse identified as a factor at CIN assessment (excluding looked after children)_Number"/>
    <s v="E06000029"/>
    <x v="96"/>
    <s v="Financial year"/>
    <s v="2018/19"/>
    <s v="Children at risk from abuse in the household"/>
    <x v="16"/>
    <s v="Number"/>
    <s v="*"/>
    <n v="1529"/>
    <s v="*"/>
    <s v="N/A"/>
    <s v="N/A"/>
  </r>
  <r>
    <s v="E06000028_CIN episodes for children aged &lt;1 at 31st March 2019 with emotional abuse identified as a factor at CIN assessment (excluding looked after children)_Number"/>
    <s v="E06000028"/>
    <x v="10"/>
    <s v="Financial year"/>
    <s v="2018/19"/>
    <s v="Children at risk from abuse in the household"/>
    <x v="16"/>
    <s v="Number"/>
    <n v="7"/>
    <n v="1996"/>
    <n v="3.5070140280561102"/>
    <s v="3.5 per 1000 under 1 yr olds"/>
    <n v="3.5070140280561102"/>
  </r>
  <r>
    <s v="E06000047_CIN episodes for children aged &lt;1 at 31st March 2019 with emotional abuse identified as a factor at CIN assessment (excluding looked after children)_Number"/>
    <s v="E06000047"/>
    <x v="37"/>
    <s v="Financial year"/>
    <s v="2018/19"/>
    <s v="Children at risk from abuse in the household"/>
    <x v="16"/>
    <s v="Number"/>
    <n v="16"/>
    <n v="4989"/>
    <n v="3.20705552214873"/>
    <s v="3.2 per 1000 under 1 yr olds"/>
    <n v="3.20705552214873"/>
  </r>
  <r>
    <s v="E06000005_CIN episodes for children aged &lt;1 at 31st March 2019 with emotional abuse identified as a factor at CIN assessment (excluding looked after children)_Number"/>
    <s v="E06000005"/>
    <x v="30"/>
    <s v="Financial year"/>
    <s v="2018/19"/>
    <s v="Children at risk from abuse in the household"/>
    <x v="16"/>
    <s v="Number"/>
    <n v="12"/>
    <n v="1134"/>
    <n v="10.5820105820106"/>
    <s v="10.6 per 1000 under 1 yr olds"/>
    <n v="10.5820105820106"/>
  </r>
  <r>
    <s v="E10000011_CIN episodes for children aged &lt;1 at 31st March 2019 with emotional abuse identified as a factor at CIN assessment (excluding looked after children)_Number"/>
    <s v="E10000011"/>
    <x v="40"/>
    <s v="Financial year"/>
    <s v="2018/19"/>
    <s v="Children at risk from abuse in the household"/>
    <x v="16"/>
    <s v="Number"/>
    <n v="73"/>
    <n v="5005"/>
    <n v="14.5854145854146"/>
    <s v="14.6 per 1000 under 1 yr olds"/>
    <n v="14.5854145854146"/>
  </r>
  <r>
    <s v="E06000043_CIN episodes for children aged &lt;1 at 31st March 2019 with emotional abuse identified as a factor at CIN assessment (excluding looked after children)_Number"/>
    <s v="E06000043"/>
    <x v="14"/>
    <s v="Financial year"/>
    <s v="2018/19"/>
    <s v="Children at risk from abuse in the household"/>
    <x v="16"/>
    <s v="Number"/>
    <n v="50"/>
    <n v="2611"/>
    <n v="19.149751053236301"/>
    <s v="19.1 per 1000 under 1 yr olds"/>
    <n v="19.149751053236301"/>
  </r>
  <r>
    <s v="E10000014_CIN episodes for children aged &lt;1 at 31st March 2019 with emotional abuse identified as a factor at CIN assessment (excluding looked after children)_Number"/>
    <s v="E10000014"/>
    <x v="49"/>
    <s v="Financial year"/>
    <s v="2018/19"/>
    <s v="Children at risk from abuse in the household"/>
    <x v="16"/>
    <s v="Number"/>
    <n v="41"/>
    <n v="13542"/>
    <n v="3.02761778171614"/>
    <s v="3 per 1000 under 1 yr olds"/>
    <n v="3.02761778171614"/>
  </r>
  <r>
    <s v="E06000044_CIN episodes for children aged &lt;1 at 31st March 2019 with emotional abuse identified as a factor at CIN assessment (excluding looked after children)_Number"/>
    <s v="E06000044"/>
    <x v="97"/>
    <s v="Financial year"/>
    <s v="2018/19"/>
    <s v="Children at risk from abuse in the household"/>
    <x v="16"/>
    <s v="Number"/>
    <n v="13"/>
    <n v="2406"/>
    <n v="5.4031587697423102"/>
    <s v="5.4 per 1000 under 1 yr olds"/>
    <n v="5.4031587697423102"/>
  </r>
  <r>
    <s v="E06000045_CIN episodes for children aged &lt;1 at 31st March 2019 with emotional abuse identified as a factor at CIN assessment (excluding looked after children)_Number"/>
    <s v="E06000045"/>
    <x v="115"/>
    <s v="Financial year"/>
    <s v="2018/19"/>
    <s v="Children at risk from abuse in the household"/>
    <x v="16"/>
    <s v="Number"/>
    <n v="66"/>
    <n v="3058"/>
    <n v="21.582733812949598"/>
    <s v="21.6 per 1000 under 1 yr olds"/>
    <n v="21.582733812949598"/>
  </r>
  <r>
    <s v="E10000018_CIN episodes for children aged &lt;1 at 31st March 2019 with emotional abuse identified as a factor at CIN assessment (excluding looked after children)_Number"/>
    <s v="E10000018"/>
    <x v="70"/>
    <s v="Financial year"/>
    <s v="2018/19"/>
    <s v="Children at risk from abuse in the household"/>
    <x v="16"/>
    <s v="Number"/>
    <n v="21"/>
    <n v="6983"/>
    <n v="3.00730345123872"/>
    <s v="3 per 1000 under 1 yr olds"/>
    <n v="3.00730345123872"/>
  </r>
  <r>
    <s v="E06000016_CIN episodes for children aged &lt;1 at 31st March 2019 with emotional abuse identified as a factor at CIN assessment (excluding looked after children)_Number"/>
    <s v="E06000016"/>
    <x v="69"/>
    <s v="Financial year"/>
    <s v="2018/19"/>
    <s v="Children at risk from abuse in the household"/>
    <x v="16"/>
    <s v="Number"/>
    <n v="43"/>
    <n v="4815"/>
    <n v="8.9304257528556601"/>
    <s v="8.9 per 1000 under 1 yr olds"/>
    <n v="8.9304257528556601"/>
  </r>
  <r>
    <s v="E06000017_CIN episodes for children aged &lt;1 at 31st March 2019 with emotional abuse identified as a factor at CIN assessment (excluding looked after children)_Number"/>
    <s v="E06000017"/>
    <x v="104"/>
    <s v="Financial year"/>
    <s v="2018/19"/>
    <s v="Children at risk from abuse in the household"/>
    <x v="16"/>
    <s v="Number"/>
    <s v="*"/>
    <n v="349"/>
    <s v="*"/>
    <s v="N/A"/>
    <s v="N/A"/>
  </r>
  <r>
    <s v="E10000028_CIN episodes for children aged &lt;1 at 31st March 2019 with emotional abuse identified as a factor at CIN assessment (excluding looked after children)_Number"/>
    <s v="E10000028"/>
    <x v="119"/>
    <s v="Financial year"/>
    <s v="2018/19"/>
    <s v="Children at risk from abuse in the household"/>
    <x v="16"/>
    <s v="Number"/>
    <n v="72"/>
    <n v="8423"/>
    <n v="8.5480232696189002"/>
    <s v="8.5 per 1000 under 1 yr olds"/>
    <n v="8.5480232696189002"/>
  </r>
  <r>
    <s v="E06000021_CIN episodes for children aged &lt;1 at 31st March 2019 with emotional abuse identified as a factor at CIN assessment (excluding looked after children)_Number"/>
    <s v="E06000021"/>
    <x v="122"/>
    <s v="Financial year"/>
    <s v="2018/19"/>
    <s v="Children at risk from abuse in the household"/>
    <x v="16"/>
    <s v="Number"/>
    <n v="53"/>
    <n v="3239"/>
    <n v="16.3630750231553"/>
    <s v="16.4 per 1000 under 1 yr olds"/>
    <n v="16.3630750231553"/>
  </r>
  <r>
    <s v="E06000054_CIN episodes for children aged &lt;1 at 31st March 2019 with emotional abuse identified as a factor at CIN assessment (excluding looked after children)_Number"/>
    <s v="E06000054"/>
    <x v="144"/>
    <s v="Financial year"/>
    <s v="2018/19"/>
    <s v="Children at risk from abuse in the household"/>
    <x v="16"/>
    <s v="Number"/>
    <n v="66"/>
    <n v="5003"/>
    <n v="13.192084749150499"/>
    <s v="13.2 per 1000 under 1 yr olds"/>
    <n v="13.192084749150499"/>
  </r>
  <r>
    <s v="E06000030_CIN episodes for children aged &lt;1 at 31st March 2019 with emotional abuse identified as a factor at CIN assessment (excluding looked after children)_Number"/>
    <s v="E06000030"/>
    <x v="127"/>
    <s v="Financial year"/>
    <s v="2018/19"/>
    <s v="Children at risk from abuse in the household"/>
    <x v="16"/>
    <s v="Number"/>
    <n v="20"/>
    <n v="2785"/>
    <n v="7.1813285457809704"/>
    <s v="7.2 per 1000 under 1 yr olds"/>
    <n v="7.1813285457809704"/>
  </r>
  <r>
    <s v="E06000036_CIN episodes for children aged &lt;1 at 31st March 2019 with emotional abuse identified as a factor at CIN assessment (excluding looked after children)_Number"/>
    <s v="E06000036"/>
    <x v="11"/>
    <s v="Financial year"/>
    <s v="2018/19"/>
    <s v="Children at risk from abuse in the household"/>
    <x v="16"/>
    <s v="Number"/>
    <n v="6"/>
    <n v="1442"/>
    <n v="4.1608876560332897"/>
    <s v="4.2 per 1000 under 1 yr olds"/>
    <n v="4.1608876560332897"/>
  </r>
  <r>
    <s v="E06000040_CIN episodes for children aged &lt;1 at 31st March 2019 with emotional abuse identified as a factor at CIN assessment (excluding looked after children)_Number"/>
    <s v="E06000040"/>
    <x v="145"/>
    <s v="Financial year"/>
    <s v="2018/19"/>
    <s v="Children at risk from abuse in the household"/>
    <x v="16"/>
    <s v="Number"/>
    <n v="0"/>
    <n v="1648"/>
    <n v="0"/>
    <s v="0 per 1000 under 1 yr olds"/>
    <n v="0"/>
  </r>
  <r>
    <s v="E06000037_CIN episodes for children aged &lt;1 at 31st March 2019 with emotional abuse identified as a factor at CIN assessment (excluding looked after children)_Number"/>
    <s v="E06000037"/>
    <x v="140"/>
    <s v="Financial year"/>
    <s v="2018/19"/>
    <s v="Children at risk from abuse in the household"/>
    <x v="16"/>
    <s v="Number"/>
    <s v="*"/>
    <n v="1693"/>
    <s v="*"/>
    <s v="N/A"/>
    <s v="N/A"/>
  </r>
  <r>
    <s v="E06000038_CIN episodes for children aged &lt;1 at 31st March 2019 with emotional abuse identified as a factor at CIN assessment (excluding looked after children)_Number"/>
    <s v="E06000038"/>
    <x v="98"/>
    <s v="Financial year"/>
    <s v="2018/19"/>
    <s v="Children at risk from abuse in the household"/>
    <x v="16"/>
    <s v="Number"/>
    <n v="17"/>
    <n v="2249"/>
    <n v="7.5589150733659398"/>
    <s v="7.6 per 1000 under 1 yr olds"/>
    <n v="7.5589150733659398"/>
  </r>
  <r>
    <s v="E06000039_CIN episodes for children aged &lt;1 at 31st March 2019 with emotional abuse identified as a factor at CIN assessment (excluding looked after children)_Number"/>
    <s v="E06000039"/>
    <x v="110"/>
    <s v="Financial year"/>
    <s v="2018/19"/>
    <s v="Children at risk from abuse in the household"/>
    <x v="16"/>
    <s v="Number"/>
    <n v="13"/>
    <n v="2451"/>
    <n v="5.3039575683394498"/>
    <s v="5.3 per 1000 under 1 yr olds"/>
    <n v="5.3039575683394498"/>
  </r>
  <r>
    <s v="E06000041_CIN episodes for children aged &lt;1 at 31st March 2019 with emotional abuse identified as a factor at CIN assessment (excluding looked after children)_Number"/>
    <s v="E06000041"/>
    <x v="147"/>
    <s v="Financial year"/>
    <s v="2018/19"/>
    <s v="Children at risk from abuse in the household"/>
    <x v="16"/>
    <s v="Number"/>
    <n v="7"/>
    <n v="1714"/>
    <n v="4.0840140023337197"/>
    <s v="4.1 per 1000 under 1 yr olds"/>
    <n v="4.0840140023337197"/>
  </r>
  <r>
    <s v="E10000003_CIN episodes for children aged &lt;1 at 31st March 2019 with emotional abuse identified as a factor at CIN assessment (excluding looked after children)_Number"/>
    <s v="E10000003"/>
    <x v="20"/>
    <s v="Financial year"/>
    <s v="2018/19"/>
    <s v="Children at risk from abuse in the household"/>
    <x v="16"/>
    <s v="Number"/>
    <n v="51"/>
    <n v="6952"/>
    <n v="7.33601841196778"/>
    <s v="7.3 per 1000 under 1 yr olds"/>
    <n v="7.33601841196778"/>
  </r>
  <r>
    <s v="E06000031_CIN episodes for children aged &lt;1 at 31st March 2019 with emotional abuse identified as a factor at CIN assessment (excluding looked after children)_Number"/>
    <s v="E06000031"/>
    <x v="94"/>
    <s v="Financial year"/>
    <s v="2018/19"/>
    <s v="Children at risk from abuse in the household"/>
    <x v="16"/>
    <s v="Number"/>
    <n v="36"/>
    <n v="3030"/>
    <n v="11.881188118811901"/>
    <s v="11.9 per 1000 under 1 yr olds"/>
    <n v="11.881188118811901"/>
  </r>
  <r>
    <s v="E06000006_CIN episodes for children aged &lt;1 at 31st March 2019 with emotional abuse identified as a factor at CIN assessment (excluding looked after children)_Number"/>
    <s v="E06000006"/>
    <x v="47"/>
    <s v="Financial year"/>
    <s v="2018/19"/>
    <s v="Children at risk from abuse in the household"/>
    <x v="16"/>
    <s v="Number"/>
    <n v="27"/>
    <n v="1451"/>
    <n v="18.607856650585799"/>
    <s v="18.6 per 1000 under 1 yr olds"/>
    <n v="18.607856650585799"/>
  </r>
  <r>
    <s v="E06000007_CIN episodes for children aged &lt;1 at 31st March 2019 with emotional abuse identified as a factor at CIN assessment (excluding looked after children)_Number"/>
    <s v="E06000007"/>
    <x v="138"/>
    <s v="Financial year"/>
    <s v="2018/19"/>
    <s v="Children at risk from abuse in the household"/>
    <x v="16"/>
    <s v="Number"/>
    <n v="17"/>
    <n v="2229"/>
    <n v="7.62673844773441"/>
    <s v="7.6 per 1000 under 1 yr olds"/>
    <n v="7.62673844773441"/>
  </r>
  <r>
    <s v="E10000008_CIN episodes for children aged &lt;1 at 31st March 2019 with emotional abuse identified as a factor at CIN assessment (excluding looked after children)_Number"/>
    <s v="E10000008"/>
    <x v="33"/>
    <s v="Financial year"/>
    <s v="2018/19"/>
    <s v="Children at risk from abuse in the household"/>
    <x v="16"/>
    <s v="Number"/>
    <n v="59"/>
    <n v="6781"/>
    <n v="8.7007815956348598"/>
    <s v="8.7 per 1000 under 1 yr olds"/>
    <n v="8.7007815956348598"/>
  </r>
  <r>
    <s v="E06000026_CIN episodes for children aged &lt;1 at 31st March 2019 with emotional abuse identified as a factor at CIN assessment (excluding looked after children)_Number"/>
    <s v="E06000026"/>
    <x v="95"/>
    <s v="Financial year"/>
    <s v="2018/19"/>
    <s v="Children at risk from abuse in the household"/>
    <x v="16"/>
    <s v="Number"/>
    <n v="47"/>
    <n v="2827"/>
    <n v="16.625397948355101"/>
    <s v="16.6 per 1000 under 1 yr olds"/>
    <n v="16.625397948355101"/>
  </r>
  <r>
    <s v="E06000027_CIN episodes for children aged &lt;1 at 31st March 2019 with emotional abuse identified as a factor at CIN assessment (excluding looked after children)_Number"/>
    <s v="E06000027"/>
    <x v="131"/>
    <s v="Financial year"/>
    <s v="2018/19"/>
    <s v="Children at risk from abuse in the household"/>
    <x v="16"/>
    <s v="Number"/>
    <n v="19"/>
    <n v="1247"/>
    <n v="15.236567762630299"/>
    <s v="15.2 per 1000 under 1 yr olds"/>
    <n v="15.236567762630299"/>
  </r>
  <r>
    <s v="E10000012_CIN episodes for children aged &lt;1 at 31st March 2019 with emotional abuse identified as a factor at CIN assessment (excluding looked after children)_Number"/>
    <s v="E10000012"/>
    <x v="42"/>
    <s v="Financial year"/>
    <s v="2018/19"/>
    <s v="Children at risk from abuse in the household"/>
    <x v="16"/>
    <s v="Number"/>
    <n v="61"/>
    <n v="16488"/>
    <n v="3.6996603590490098"/>
    <s v="3.7 per 1000 under 1 yr olds"/>
    <n v="3.6996603590490098"/>
  </r>
  <r>
    <s v="E06000033_CIN episodes for children aged &lt;1 at 31st March 2019 with emotional abuse identified as a factor at CIN assessment (excluding looked after children)_Number"/>
    <s v="E06000033"/>
    <x v="116"/>
    <s v="Financial year"/>
    <s v="2018/19"/>
    <s v="Children at risk from abuse in the household"/>
    <x v="16"/>
    <s v="Number"/>
    <n v="13"/>
    <n v="2203"/>
    <n v="5.9010440308670002"/>
    <s v="5.9 per 1000 under 1 yr olds"/>
    <n v="5.9010440308670002"/>
  </r>
  <r>
    <s v="E06000034_CIN episodes for children aged &lt;1 at 31st March 2019 with emotional abuse identified as a factor at CIN assessment (excluding looked after children)_Number"/>
    <s v="E06000034"/>
    <x v="130"/>
    <s v="Financial year"/>
    <s v="2018/19"/>
    <s v="Children at risk from abuse in the household"/>
    <x v="16"/>
    <s v="Number"/>
    <n v="24"/>
    <n v="2544"/>
    <n v="9.4339622641509404"/>
    <s v="9.4 per 1000 under 1 yr olds"/>
    <n v="9.4339622641509404"/>
  </r>
  <r>
    <s v="E06000019_CIN episodes for children aged &lt;1 at 31st March 2019 with emotional abuse identified as a factor at CIN assessment (excluding looked after children)_Number"/>
    <s v="E06000019"/>
    <x v="54"/>
    <s v="Financial year"/>
    <s v="2018/19"/>
    <s v="Children at risk from abuse in the household"/>
    <x v="16"/>
    <s v="Number"/>
    <n v="14"/>
    <n v="1777"/>
    <n v="7.8784468204839602"/>
    <s v="7.9 per 1000 under 1 yr olds"/>
    <n v="7.8784468204839602"/>
  </r>
  <r>
    <s v="E10000034_CIN episodes for children aged &lt;1 at 31st March 2019 with emotional abuse identified as a factor at CIN assessment (excluding looked after children)_Number"/>
    <s v="E10000034"/>
    <x v="149"/>
    <s v="Financial year"/>
    <s v="2018/19"/>
    <s v="Children at risk from abuse in the household"/>
    <x v="16"/>
    <s v="Number"/>
    <n v="41"/>
    <n v="5832"/>
    <n v="7.03017832647462"/>
    <s v="7 per 1000 under 1 yr olds"/>
    <n v="7.03017832647462"/>
  </r>
  <r>
    <s v="E10000016_CIN episodes for children aged &lt;1 at 31st March 2019 with emotional abuse identified as a factor at CIN assessment (excluding looked after children)_Number"/>
    <s v="E10000016"/>
    <x v="61"/>
    <s v="Financial year"/>
    <s v="2018/19"/>
    <s v="Children at risk from abuse in the household"/>
    <x v="16"/>
    <s v="Number"/>
    <n v="81"/>
    <n v="17431"/>
    <n v="4.6468934656646201"/>
    <s v="4.6 per 1000 under 1 yr olds"/>
    <n v="4.6468934656646201"/>
  </r>
  <r>
    <s v="E06000035_CIN episodes for children aged &lt;1 at 31st March 2019 with emotional abuse identified as a factor at CIN assessment (excluding looked after children)_Number"/>
    <s v="E06000035"/>
    <x v="76"/>
    <s v="Financial year"/>
    <s v="2018/19"/>
    <s v="Children at risk from abuse in the household"/>
    <x v="16"/>
    <s v="Number"/>
    <n v="25"/>
    <n v="3476"/>
    <n v="7.1921749136938997"/>
    <s v="7.2 per 1000 under 1 yr olds"/>
    <n v="7.1921749136938997"/>
  </r>
  <r>
    <s v="E10000017_CIN episodes for children aged &lt;1 at 31st March 2019 with emotional abuse identified as a factor at CIN assessment (excluding looked after children)_Number"/>
    <s v="E10000017"/>
    <x v="67"/>
    <s v="Financial year"/>
    <s v="2018/19"/>
    <s v="Children at risk from abuse in the household"/>
    <x v="16"/>
    <s v="Number"/>
    <n v="173"/>
    <n v="12376"/>
    <n v="13.9786683904331"/>
    <s v="14 per 1000 under 1 yr olds"/>
    <n v="13.9786683904331"/>
  </r>
  <r>
    <s v="E06000008_CIN episodes for children aged &lt;1 at 31st March 2019 with emotional abuse identified as a factor at CIN assessment (excluding looked after children)_Number"/>
    <s v="E06000008"/>
    <x v="7"/>
    <s v="Financial year"/>
    <s v="2018/19"/>
    <s v="Children at risk from abuse in the household"/>
    <x v="16"/>
    <s v="Number"/>
    <n v="24"/>
    <n v="1998"/>
    <n v="12.012012012012001"/>
    <s v="12 per 1000 under 1 yr olds"/>
    <n v="12.012012012012001"/>
  </r>
  <r>
    <s v="E06000009_CIN episodes for children aged &lt;1 at 31st March 2019 with emotional abuse identified as a factor at CIN assessment (excluding looked after children)_Number"/>
    <s v="E06000009"/>
    <x v="8"/>
    <s v="Financial year"/>
    <s v="2018/19"/>
    <s v="Children at risk from abuse in the household"/>
    <x v="16"/>
    <s v="Number"/>
    <n v="43"/>
    <n v="1627"/>
    <n v="26.4290104486786"/>
    <s v="26.4 per 1000 under 1 yr olds"/>
    <n v="26.4290104486786"/>
  </r>
  <r>
    <s v="E10000024_CIN episodes for children aged &lt;1 at 31st March 2019 with emotional abuse identified as a factor at CIN assessment (excluding looked after children)_Number"/>
    <s v="E10000024"/>
    <x v="91"/>
    <s v="Financial year"/>
    <s v="2018/19"/>
    <s v="Children at risk from abuse in the household"/>
    <x v="16"/>
    <s v="Number"/>
    <n v="57"/>
    <n v="8216"/>
    <n v="6.9376825705939602"/>
    <s v="6.9 per 1000 under 1 yr olds"/>
    <n v="6.9376825705939602"/>
  </r>
  <r>
    <s v="E06000018_CIN episodes for children aged &lt;1 at 31st March 2019 with emotional abuse identified as a factor at CIN assessment (excluding looked after children)_Number"/>
    <s v="E06000018"/>
    <x v="90"/>
    <s v="Financial year"/>
    <s v="2018/19"/>
    <s v="Children at risk from abuse in the household"/>
    <x v="16"/>
    <s v="Number"/>
    <n v="76"/>
    <n v="4006"/>
    <n v="18.971542685970999"/>
    <s v="19 per 1000 under 1 yr olds"/>
    <n v="18.971542685970999"/>
  </r>
  <r>
    <s v="E06000051_CIN episodes for children aged &lt;1 at 31st March 2019 with emotional abuse identified as a factor at CIN assessment (excluding looked after children)_Number"/>
    <s v="E06000051"/>
    <x v="109"/>
    <s v="Financial year"/>
    <s v="2018/19"/>
    <s v="Children at risk from abuse in the household"/>
    <x v="16"/>
    <s v="Number"/>
    <n v="44"/>
    <n v="2806"/>
    <n v="15.680684248039899"/>
    <s v="15.7 per 1000 under 1 yr olds"/>
    <n v="15.680684248039899"/>
  </r>
  <r>
    <s v="E06000020_CIN episodes for children aged &lt;1 at 31st March 2019 with emotional abuse identified as a factor at CIN assessment (excluding looked after children)_Number"/>
    <s v="E06000020"/>
    <x v="129"/>
    <s v="Financial year"/>
    <s v="2018/19"/>
    <s v="Children at risk from abuse in the household"/>
    <x v="16"/>
    <s v="Number"/>
    <n v="24"/>
    <n v="2075"/>
    <n v="11.566265060240999"/>
    <s v="11.6 per 1000 under 1 yr olds"/>
    <n v="11.566265060240999"/>
  </r>
  <r>
    <s v="E06000049_CIN episodes for children aged &lt;1 at 31st March 2019 with emotional abuse identified as a factor at CIN assessment (excluding looked after children)_Number"/>
    <s v="E06000049"/>
    <x v="23"/>
    <s v="Financial year"/>
    <s v="2018/19"/>
    <s v="Children at risk from abuse in the household"/>
    <x v="16"/>
    <s v="Number"/>
    <n v="23"/>
    <n v="3921"/>
    <n v="5.8658505483295098"/>
    <s v="5.9 per 1000 under 1 yr olds"/>
    <n v="5.8658505483295098"/>
  </r>
  <r>
    <s v="E06000050_CIN episodes for children aged &lt;1 at 31st March 2019 with emotional abuse identified as a factor at CIN assessment (excluding looked after children)_Number"/>
    <s v="E06000050"/>
    <x v="154"/>
    <s v="Financial year"/>
    <s v="2018/19"/>
    <s v="Children at risk from abuse in the household"/>
    <x v="16"/>
    <s v="Number"/>
    <n v="33"/>
    <n v="3487"/>
    <n v="9.4637223974763405"/>
    <s v="9.5 per 1000 under 1 yr olds"/>
    <n v="9.4637223974763405"/>
  </r>
  <r>
    <s v="E06000052_CIN episodes for children aged &lt;1 at 31st March 2019 with emotional abuse identified as a factor at CIN assessment (excluding looked after children)_Number"/>
    <s v="E06000052"/>
    <x v="26"/>
    <s v="Financial year"/>
    <s v="2018/19"/>
    <s v="Children at risk from abuse in the household"/>
    <x v="16"/>
    <s v="Number"/>
    <n v="24"/>
    <n v="5246"/>
    <n v="4.5749142203583704"/>
    <s v="4.6 per 1000 under 1 yr olds"/>
    <n v="4.5749142203583704"/>
  </r>
  <r>
    <s v="E10000006_CIN episodes for children aged &lt;1 at 31st March 2019 with emotional abuse identified as a factor at CIN assessment (excluding looked after children)_Number"/>
    <s v="E10000006"/>
    <x v="29"/>
    <s v="Financial year"/>
    <s v="2018/19"/>
    <s v="Children at risk from abuse in the household"/>
    <x v="16"/>
    <s v="Number"/>
    <n v="52"/>
    <n v="4366"/>
    <n v="11.910215300045801"/>
    <s v="11.9 per 1000 under 1 yr olds"/>
    <n v="11.910215300045801"/>
  </r>
  <r>
    <s v="E10000013_CIN episodes for children aged &lt;1 at 31st March 2019 with emotional abuse identified as a factor at CIN assessment (excluding looked after children)_Number"/>
    <s v="E10000013"/>
    <x v="44"/>
    <s v="Financial year"/>
    <s v="2018/19"/>
    <s v="Children at risk from abuse in the household"/>
    <x v="16"/>
    <s v="Number"/>
    <n v="82"/>
    <n v="6595"/>
    <n v="12.4336618650493"/>
    <s v="12.4 per 1000 under 1 yr olds"/>
    <n v="12.4336618650493"/>
  </r>
  <r>
    <s v="E10000015_CIN episodes for children aged &lt;1 at 31st March 2019 with emotional abuse identified as a factor at CIN assessment (excluding looked after children)_Number"/>
    <s v="E10000015"/>
    <x v="55"/>
    <s v="Financial year"/>
    <s v="2018/19"/>
    <s v="Children at risk from abuse in the household"/>
    <x v="16"/>
    <s v="Number"/>
    <n v="62"/>
    <n v="14155"/>
    <n v="4.3800777110561597"/>
    <s v="4.4 per 1000 under 1 yr olds"/>
    <n v="4.3800777110561597"/>
  </r>
  <r>
    <s v="E06000046_CIN episodes for children aged &lt;1 at 31st March 2019 with emotional abuse identified as a factor at CIN assessment (excluding looked after children)_Number"/>
    <s v="E06000046"/>
    <x v="58"/>
    <s v="Financial year"/>
    <s v="2018/19"/>
    <s v="Children at risk from abuse in the household"/>
    <x v="16"/>
    <s v="Number"/>
    <n v="7"/>
    <n v="1144"/>
    <n v="6.1188811188811201"/>
    <s v="6.1 per 1000 under 1 yr olds"/>
    <n v="6.1188811188811201"/>
  </r>
  <r>
    <s v="E10000019_CIN episodes for children aged &lt;1 at 31st March 2019 with emotional abuse identified as a factor at CIN assessment (excluding looked after children)_Number"/>
    <s v="E10000019"/>
    <x v="72"/>
    <s v="Financial year"/>
    <s v="2018/19"/>
    <s v="Children at risk from abuse in the household"/>
    <x v="16"/>
    <s v="Number"/>
    <n v="66"/>
    <n v="7363"/>
    <n v="8.9637376069536892"/>
    <s v="9 per 1000 under 1 yr olds"/>
    <n v="8.9637376069536892"/>
  </r>
  <r>
    <s v="E10000020_CIN episodes for children aged &lt;1 at 31st March 2019 with emotional abuse identified as a factor at CIN assessment (excluding looked after children)_Number"/>
    <s v="E10000020"/>
    <x v="82"/>
    <s v="Financial year"/>
    <s v="2018/19"/>
    <s v="Children at risk from abuse in the household"/>
    <x v="16"/>
    <s v="Number"/>
    <n v="52"/>
    <n v="8492"/>
    <n v="6.1234102684879899"/>
    <s v="6.1 per 1000 under 1 yr olds"/>
    <n v="6.1234102684879899"/>
  </r>
  <r>
    <s v="E10000021_CIN episodes for children aged &lt;1 at 31st March 2019 with emotional abuse identified as a factor at CIN assessment (excluding looked after children)_Number"/>
    <s v="E10000021"/>
    <x v="88"/>
    <s v="Financial year"/>
    <s v="2018/19"/>
    <s v="Children at risk from abuse in the household"/>
    <x v="16"/>
    <s v="Number"/>
    <n v="112"/>
    <n v="8891"/>
    <n v="12.597008210549999"/>
    <s v="12.6 per 1000 under 1 yr olds"/>
    <n v="12.597008210549999"/>
  </r>
  <r>
    <s v="E06000048_CIN episodes for children aged &lt;1 at 31st March 2019 with emotional abuse identified as a factor at CIN assessment (excluding looked after children)_Number"/>
    <s v="E06000048"/>
    <x v="89"/>
    <s v="Financial year"/>
    <s v="2018/19"/>
    <s v="Children at risk from abuse in the household"/>
    <x v="16"/>
    <s v="Number"/>
    <n v="37"/>
    <n v="2874"/>
    <n v="12.874043145441901"/>
    <s v="12.9 per 1000 under 1 yr olds"/>
    <n v="12.874043145441901"/>
  </r>
  <r>
    <s v="E10000025_CIN episodes for children aged &lt;1 at 31st March 2019 with emotional abuse identified as a factor at CIN assessment (excluding looked after children)_Number"/>
    <s v="E10000025"/>
    <x v="93"/>
    <s v="Financial year"/>
    <s v="2018/19"/>
    <s v="Children at risk from abuse in the household"/>
    <x v="16"/>
    <s v="Number"/>
    <n v="32"/>
    <n v="7481"/>
    <n v="4.2775030076193001"/>
    <s v="4.3 per 1000 under 1 yr olds"/>
    <n v="4.2775030076193001"/>
  </r>
  <r>
    <s v="E10000027_CIN episodes for children aged &lt;1 at 31st March 2019 with emotional abuse identified as a factor at CIN assessment (excluding looked after children)_Number"/>
    <s v="E10000027"/>
    <x v="112"/>
    <s v="Financial year"/>
    <s v="2018/19"/>
    <s v="Children at risk from abuse in the household"/>
    <x v="16"/>
    <s v="Number"/>
    <n v="28"/>
    <n v="5401"/>
    <n v="5.1842251434919504"/>
    <s v="5.2 per 1000 under 1 yr olds"/>
    <n v="5.1842251434919504"/>
  </r>
  <r>
    <s v="E10000029_CIN episodes for children aged &lt;1 at 31st March 2019 with emotional abuse identified as a factor at CIN assessment (excluding looked after children)_Number"/>
    <s v="E10000029"/>
    <x v="123"/>
    <s v="Financial year"/>
    <s v="2018/19"/>
    <s v="Children at risk from abuse in the household"/>
    <x v="16"/>
    <s v="Number"/>
    <n v="67"/>
    <n v="7605"/>
    <n v="8.8099934253780408"/>
    <s v="8.8 per 1000 under 1 yr olds"/>
    <n v="8.8099934253780408"/>
  </r>
  <r>
    <s v="E10000030_CIN episodes for children aged &lt;1 at 31st March 2019 with emotional abuse identified as a factor at CIN assessment (excluding looked after children)_Number"/>
    <s v="E10000030"/>
    <x v="125"/>
    <s v="Financial year"/>
    <s v="2018/19"/>
    <s v="Children at risk from abuse in the household"/>
    <x v="16"/>
    <s v="Number"/>
    <n v="65"/>
    <n v="12975"/>
    <n v="5.0096339113680104"/>
    <s v="5 per 1000 under 1 yr olds"/>
    <n v="5.0096339113680104"/>
  </r>
  <r>
    <s v="E10000031_CIN episodes for children aged &lt;1 at 31st March 2019 with emotional abuse identified as a factor at CIN assessment (excluding looked after children)_Number"/>
    <s v="E10000031"/>
    <x v="139"/>
    <s v="Financial year"/>
    <s v="2018/19"/>
    <s v="Children at risk from abuse in the household"/>
    <x v="16"/>
    <s v="Number"/>
    <n v="35"/>
    <n v="6079"/>
    <n v="5.7575259088665902"/>
    <s v="5.8 per 1000 under 1 yr olds"/>
    <n v="5.7575259088665902"/>
  </r>
  <r>
    <s v="E10000032_CIN episodes for children aged &lt;1 at 31st March 2019 with emotional abuse identified as a factor at CIN assessment (excluding looked after children)_Number"/>
    <s v="E10000032"/>
    <x v="141"/>
    <s v="Financial year"/>
    <s v="2018/19"/>
    <s v="Children at risk from abuse in the household"/>
    <x v="16"/>
    <s v="Number"/>
    <n v="92"/>
    <n v="8578"/>
    <n v="10.7251107484262"/>
    <s v="10.7 per 1000 under 1 yr olds"/>
    <n v="10.7251107484262"/>
  </r>
  <r>
    <s v="NA_CIN episodes for children aged &lt;1 at 31st March 2019 with sexual abuse identified as a factor at CIN assessment (excluding looked after children)_Number"/>
    <s v="NA"/>
    <x v="151"/>
    <s v="Financial year"/>
    <s v="2018/19"/>
    <s v="Children at risk from abuse in the household"/>
    <x v="17"/>
    <s v="Number"/>
    <n v="1003"/>
    <n v="637834"/>
    <n v="1.572509461709473"/>
    <s v="1.57 per 1000 under 1 yr olds"/>
    <n v="1.572509461709473"/>
  </r>
  <r>
    <s v="E09000001_CIN episodes for children aged &lt;1 at 31st March 2019 with sexual abuse identified as a factor at CIN assessment (excluding looked after children)_Number"/>
    <s v="E09000001"/>
    <x v="25"/>
    <s v="Financial year"/>
    <s v="2018/19"/>
    <s v="Children at risk from abuse in the household"/>
    <x v="17"/>
    <s v="Number"/>
    <n v="0"/>
    <n v="73"/>
    <n v="0"/>
    <s v="0 per 1000 under 1 yr olds"/>
    <n v="0"/>
  </r>
  <r>
    <s v="E09000007_CIN episodes for children aged &lt;1 at 31st March 2019 with sexual abuse identified as a factor at CIN assessment (excluding looked after children)_Number"/>
    <s v="E09000007"/>
    <x v="21"/>
    <s v="Financial year"/>
    <s v="2018/19"/>
    <s v="Children at risk from abuse in the household"/>
    <x v="17"/>
    <s v="Number"/>
    <n v="0"/>
    <n v="2541"/>
    <n v="0"/>
    <s v="0 per 1000 under 1 yr olds"/>
    <n v="0"/>
  </r>
  <r>
    <s v="E09000011_CIN episodes for children aged &lt;1 at 31st March 2019 with sexual abuse identified as a factor at CIN assessment (excluding looked after children)_Number"/>
    <s v="E09000011"/>
    <x v="45"/>
    <s v="Financial year"/>
    <s v="2018/19"/>
    <s v="Children at risk from abuse in the household"/>
    <x v="17"/>
    <s v="Number"/>
    <s v="*"/>
    <n v="4393"/>
    <s v="*"/>
    <s v="N/A"/>
    <s v="N/A"/>
  </r>
  <r>
    <s v="E09000012_CIN episodes for children aged &lt;1 at 31st March 2019 with sexual abuse identified as a factor at CIN assessment (excluding looked after children)_Number"/>
    <s v="E09000012"/>
    <x v="46"/>
    <s v="Financial year"/>
    <s v="2018/19"/>
    <s v="Children at risk from abuse in the household"/>
    <x v="17"/>
    <s v="Number"/>
    <s v="*"/>
    <n v="4211"/>
    <s v="*"/>
    <s v="N/A"/>
    <s v="N/A"/>
  </r>
  <r>
    <s v="E09000013_CIN episodes for children aged &lt;1 at 31st March 2019 with sexual abuse identified as a factor at CIN assessment (excluding looked after children)_Number"/>
    <s v="E09000013"/>
    <x v="48"/>
    <s v="Financial year"/>
    <s v="2018/19"/>
    <s v="Children at risk from abuse in the household"/>
    <x v="17"/>
    <s v="Number"/>
    <n v="0"/>
    <n v="2319"/>
    <n v="0"/>
    <s v="0 per 1000 under 1 yr olds"/>
    <n v="0"/>
  </r>
  <r>
    <s v="E09000019_CIN episodes for children aged &lt;1 at 31st March 2019 with sexual abuse identified as a factor at CIN assessment (excluding looked after children)_Number"/>
    <s v="E09000019"/>
    <x v="59"/>
    <s v="Financial year"/>
    <s v="2018/19"/>
    <s v="Children at risk from abuse in the household"/>
    <x v="17"/>
    <s v="Number"/>
    <s v="*"/>
    <n v="2727"/>
    <s v="*"/>
    <s v="N/A"/>
    <s v="N/A"/>
  </r>
  <r>
    <s v="E09000020_CIN episodes for children aged &lt;1 at 31st March 2019 with sexual abuse identified as a factor at CIN assessment (excluding looked after children)_Number"/>
    <s v="E09000020"/>
    <x v="60"/>
    <s v="Financial year"/>
    <s v="2018/19"/>
    <s v="Children at risk from abuse in the household"/>
    <x v="17"/>
    <s v="Number"/>
    <n v="0"/>
    <n v="1568"/>
    <n v="0"/>
    <s v="0 per 1000 under 1 yr olds"/>
    <n v="0"/>
  </r>
  <r>
    <s v="E09000022_CIN episodes for children aged &lt;1 at 31st March 2019 with sexual abuse identified as a factor at CIN assessment (excluding looked after children)_Number"/>
    <s v="E09000022"/>
    <x v="66"/>
    <s v="Financial year"/>
    <s v="2018/19"/>
    <s v="Children at risk from abuse in the household"/>
    <x v="17"/>
    <s v="Number"/>
    <s v="*"/>
    <n v="3935"/>
    <s v="*"/>
    <s v="N/A"/>
    <s v="N/A"/>
  </r>
  <r>
    <s v="E09000023_CIN episodes for children aged &lt;1 at 31st March 2019 with sexual abuse identified as a factor at CIN assessment (excluding looked after children)_Number"/>
    <s v="E09000023"/>
    <x v="71"/>
    <s v="Financial year"/>
    <s v="2018/19"/>
    <s v="Children at risk from abuse in the household"/>
    <x v="17"/>
    <s v="Number"/>
    <s v="*"/>
    <n v="4505"/>
    <s v="*"/>
    <s v="N/A"/>
    <s v="N/A"/>
  </r>
  <r>
    <s v="E09000028_CIN episodes for children aged &lt;1 at 31st March 2019 with sexual abuse identified as a factor at CIN assessment (excluding looked after children)_Number"/>
    <s v="E09000028"/>
    <x v="117"/>
    <s v="Financial year"/>
    <s v="2018/19"/>
    <s v="Children at risk from abuse in the household"/>
    <x v="17"/>
    <s v="Number"/>
    <s v="*"/>
    <n v="4154"/>
    <s v="*"/>
    <s v="N/A"/>
    <s v="N/A"/>
  </r>
  <r>
    <s v="E09000030_CIN episodes for children aged &lt;1 at 31st March 2019 with sexual abuse identified as a factor at CIN assessment (excluding looked after children)_Number"/>
    <s v="E09000030"/>
    <x v="132"/>
    <s v="Financial year"/>
    <s v="2018/19"/>
    <s v="Children at risk from abuse in the household"/>
    <x v="17"/>
    <s v="Number"/>
    <n v="6"/>
    <n v="4529"/>
    <n v="1.3247957606535701"/>
    <s v="1.3 per 1000 under 1 yr olds"/>
    <n v="1.3247957606535701"/>
  </r>
  <r>
    <s v="E09000032_CIN episodes for children aged &lt;1 at 31st March 2019 with sexual abuse identified as a factor at CIN assessment (excluding looked after children)_Number"/>
    <s v="E09000032"/>
    <x v="137"/>
    <s v="Financial year"/>
    <s v="2018/19"/>
    <s v="Children at risk from abuse in the household"/>
    <x v="17"/>
    <s v="Number"/>
    <n v="0"/>
    <n v="4567"/>
    <n v="0"/>
    <s v="0 per 1000 under 1 yr olds"/>
    <n v="0"/>
  </r>
  <r>
    <s v="E09000033_CIN episodes for children aged &lt;1 at 31st March 2019 with sexual abuse identified as a factor at CIN assessment (excluding looked after children)_Number"/>
    <s v="E09000033"/>
    <x v="142"/>
    <s v="Financial year"/>
    <s v="2018/19"/>
    <s v="Children at risk from abuse in the household"/>
    <x v="17"/>
    <s v="Number"/>
    <n v="0"/>
    <n v="2589"/>
    <n v="0"/>
    <s v="0 per 1000 under 1 yr olds"/>
    <n v="0"/>
  </r>
  <r>
    <s v="E09000002_CIN episodes for children aged &lt;1 at 31st March 2019 with sexual abuse identified as a factor at CIN assessment (excluding looked after children)_Number"/>
    <s v="E09000002"/>
    <x v="0"/>
    <s v="Financial year"/>
    <s v="2018/19"/>
    <s v="Children at risk from abuse in the household"/>
    <x v="17"/>
    <s v="Number"/>
    <s v="*"/>
    <n v="3819"/>
    <s v="*"/>
    <s v="N/A"/>
    <s v="N/A"/>
  </r>
  <r>
    <s v="E09000003_CIN episodes for children aged &lt;1 at 31st March 2019 with sexual abuse identified as a factor at CIN assessment (excluding looked after children)_Number"/>
    <s v="E09000003"/>
    <x v="1"/>
    <s v="Financial year"/>
    <s v="2018/19"/>
    <s v="Children at risk from abuse in the household"/>
    <x v="17"/>
    <s v="Number"/>
    <s v="*"/>
    <n v="5250"/>
    <s v="*"/>
    <s v="N/A"/>
    <s v="N/A"/>
  </r>
  <r>
    <s v="E09000004_CIN episodes for children aged &lt;1 at 31st March 2019 with sexual abuse identified as a factor at CIN assessment (excluding looked after children)_Number"/>
    <s v="E09000004"/>
    <x v="5"/>
    <s v="Financial year"/>
    <s v="2018/19"/>
    <s v="Children at risk from abuse in the household"/>
    <x v="17"/>
    <s v="Number"/>
    <n v="0"/>
    <n v="3133"/>
    <n v="0"/>
    <s v="0 per 1000 under 1 yr olds"/>
    <n v="0"/>
  </r>
  <r>
    <s v="E09000005_CIN episodes for children aged &lt;1 at 31st March 2019 with sexual abuse identified as a factor at CIN assessment (excluding looked after children)_Number"/>
    <s v="E09000005"/>
    <x v="13"/>
    <s v="Financial year"/>
    <s v="2018/19"/>
    <s v="Children at risk from abuse in the household"/>
    <x v="17"/>
    <s v="Number"/>
    <n v="0"/>
    <n v="4825"/>
    <n v="0"/>
    <s v="0 per 1000 under 1 yr olds"/>
    <n v="0"/>
  </r>
  <r>
    <s v="E09000006_CIN episodes for children aged &lt;1 at 31st March 2019 with sexual abuse identified as a factor at CIN assessment (excluding looked after children)_Number"/>
    <s v="E09000006"/>
    <x v="16"/>
    <s v="Financial year"/>
    <s v="2018/19"/>
    <s v="Children at risk from abuse in the household"/>
    <x v="17"/>
    <s v="Number"/>
    <n v="8"/>
    <n v="4232"/>
    <n v="1.89035916824197"/>
    <s v="1.9 per 1000 under 1 yr olds"/>
    <n v="1.89035916824197"/>
  </r>
  <r>
    <s v="E09000008_CIN episodes for children aged &lt;1 at 31st March 2019 with sexual abuse identified as a factor at CIN assessment (excluding looked after children)_Number"/>
    <s v="E09000008"/>
    <x v="28"/>
    <s v="Financial year"/>
    <s v="2018/19"/>
    <s v="Children at risk from abuse in the household"/>
    <x v="17"/>
    <s v="Number"/>
    <s v="*"/>
    <n v="5591"/>
    <s v="*"/>
    <s v="N/A"/>
    <s v="N/A"/>
  </r>
  <r>
    <s v="E09000009_CIN episodes for children aged &lt;1 at 31st March 2019 with sexual abuse identified as a factor at CIN assessment (excluding looked after children)_Number"/>
    <s v="E09000009"/>
    <x v="38"/>
    <s v="Financial year"/>
    <s v="2018/19"/>
    <s v="Children at risk from abuse in the household"/>
    <x v="17"/>
    <s v="Number"/>
    <n v="5"/>
    <n v="4807"/>
    <n v="1.0401497815685501"/>
    <s v="1 per 1000 under 1 yr olds"/>
    <n v="1.0401497815685501"/>
  </r>
  <r>
    <s v="E09000010_CIN episodes for children aged &lt;1 at 31st March 2019 with sexual abuse identified as a factor at CIN assessment (excluding looked after children)_Number"/>
    <s v="E09000010"/>
    <x v="41"/>
    <s v="Financial year"/>
    <s v="2018/19"/>
    <s v="Children at risk from abuse in the household"/>
    <x v="17"/>
    <s v="Number"/>
    <n v="5"/>
    <n v="4739"/>
    <n v="1.0550749103186301"/>
    <s v="1.1 per 1000 under 1 yr olds"/>
    <n v="1.0550749103186301"/>
  </r>
  <r>
    <s v="E09000014_CIN episodes for children aged &lt;1 at 31st March 2019 with sexual abuse identified as a factor at CIN assessment (excluding looked after children)_Number"/>
    <s v="E09000014"/>
    <x v="50"/>
    <s v="Financial year"/>
    <s v="2018/19"/>
    <s v="Children at risk from abuse in the household"/>
    <x v="17"/>
    <s v="Number"/>
    <s v="*"/>
    <n v="3767"/>
    <s v="*"/>
    <s v="N/A"/>
    <s v="N/A"/>
  </r>
  <r>
    <s v="E09000015_CIN episodes for children aged &lt;1 at 31st March 2019 with sexual abuse identified as a factor at CIN assessment (excluding looked after children)_Number"/>
    <s v="E09000015"/>
    <x v="51"/>
    <s v="Financial year"/>
    <s v="2018/19"/>
    <s v="Children at risk from abuse in the household"/>
    <x v="17"/>
    <s v="Number"/>
    <s v="*"/>
    <n v="3577"/>
    <s v="*"/>
    <s v="N/A"/>
    <s v="N/A"/>
  </r>
  <r>
    <s v="E09000016_CIN episodes for children aged &lt;1 at 31st March 2019 with sexual abuse identified as a factor at CIN assessment (excluding looked after children)_Number"/>
    <s v="E09000016"/>
    <x v="53"/>
    <s v="Financial year"/>
    <s v="2018/19"/>
    <s v="Children at risk from abuse in the household"/>
    <x v="17"/>
    <s v="Number"/>
    <s v="*"/>
    <n v="3365"/>
    <s v="*"/>
    <s v="N/A"/>
    <s v="N/A"/>
  </r>
  <r>
    <s v="E09000017_CIN episodes for children aged &lt;1 at 31st March 2019 with sexual abuse identified as a factor at CIN assessment (excluding looked after children)_Number"/>
    <s v="E09000017"/>
    <x v="56"/>
    <s v="Financial year"/>
    <s v="2018/19"/>
    <s v="Children at risk from abuse in the household"/>
    <x v="17"/>
    <s v="Number"/>
    <s v="*"/>
    <n v="4372"/>
    <s v="*"/>
    <s v="N/A"/>
    <s v="N/A"/>
  </r>
  <r>
    <s v="E09000018_CIN episodes for children aged &lt;1 at 31st March 2019 with sexual abuse identified as a factor at CIN assessment (excluding looked after children)_Number"/>
    <s v="E09000018"/>
    <x v="57"/>
    <s v="Financial year"/>
    <s v="2018/19"/>
    <s v="Children at risk from abuse in the household"/>
    <x v="17"/>
    <s v="Number"/>
    <n v="0"/>
    <n v="3987"/>
    <n v="0"/>
    <s v="0 per 1000 under 1 yr olds"/>
    <n v="0"/>
  </r>
  <r>
    <s v="E09000021_CIN episodes for children aged &lt;1 at 31st March 2019 with sexual abuse identified as a factor at CIN assessment (excluding looked after children)_Number"/>
    <s v="E09000021"/>
    <x v="63"/>
    <s v="Financial year"/>
    <s v="2018/19"/>
    <s v="Children at risk from abuse in the household"/>
    <x v="17"/>
    <s v="Number"/>
    <n v="0"/>
    <n v="2087"/>
    <n v="0"/>
    <s v="0 per 1000 under 1 yr olds"/>
    <n v="0"/>
  </r>
  <r>
    <s v="E09000024_CIN episodes for children aged &lt;1 at 31st March 2019 with sexual abuse identified as a factor at CIN assessment (excluding looked after children)_Number"/>
    <s v="E09000024"/>
    <x v="77"/>
    <s v="Financial year"/>
    <s v="2018/19"/>
    <s v="Children at risk from abuse in the household"/>
    <x v="17"/>
    <s v="Number"/>
    <n v="0"/>
    <n v="3035"/>
    <n v="0"/>
    <s v="0 per 1000 under 1 yr olds"/>
    <n v="0"/>
  </r>
  <r>
    <s v="E09000025_CIN episodes for children aged &lt;1 at 31st March 2019 with sexual abuse identified as a factor at CIN assessment (excluding looked after children)_Number"/>
    <s v="E09000025"/>
    <x v="81"/>
    <s v="Financial year"/>
    <s v="2018/19"/>
    <s v="Children at risk from abuse in the household"/>
    <x v="17"/>
    <s v="Number"/>
    <n v="8"/>
    <n v="5706"/>
    <n v="1.4020329477742699"/>
    <s v="1.4 per 1000 under 1 yr olds"/>
    <n v="1.4020329477742699"/>
  </r>
  <r>
    <s v="E09000026_CIN episodes for children aged &lt;1 at 31st March 2019 with sexual abuse identified as a factor at CIN assessment (excluding looked after children)_Number"/>
    <s v="E09000026"/>
    <x v="99"/>
    <s v="Financial year"/>
    <s v="2018/19"/>
    <s v="Children at risk from abuse in the household"/>
    <x v="17"/>
    <s v="Number"/>
    <s v="*"/>
    <n v="4605"/>
    <s v="*"/>
    <s v="N/A"/>
    <s v="N/A"/>
  </r>
  <r>
    <s v="E09000027_CIN episodes for children aged &lt;1 at 31st March 2019 with sexual abuse identified as a factor at CIN assessment (excluding looked after children)_Number"/>
    <s v="E09000027"/>
    <x v="101"/>
    <s v="Financial year"/>
    <s v="2018/19"/>
    <s v="Children at risk from abuse in the household"/>
    <x v="17"/>
    <s v="Number"/>
    <s v="*"/>
    <n v="2396"/>
    <s v="*"/>
    <s v="N/A"/>
    <s v="N/A"/>
  </r>
  <r>
    <s v="E09000029_CIN episodes for children aged &lt;1 at 31st March 2019 with sexual abuse identified as a factor at CIN assessment (excluding looked after children)_Number"/>
    <s v="E09000029"/>
    <x v="126"/>
    <s v="Financial year"/>
    <s v="2018/19"/>
    <s v="Children at risk from abuse in the household"/>
    <x v="17"/>
    <s v="Number"/>
    <s v="*"/>
    <n v="2549"/>
    <s v="*"/>
    <s v="N/A"/>
    <s v="N/A"/>
  </r>
  <r>
    <s v="E09000031_CIN episodes for children aged &lt;1 at 31st March 2019 with sexual abuse identified as a factor at CIN assessment (excluding looked after children)_Number"/>
    <s v="E09000031"/>
    <x v="136"/>
    <s v="Financial year"/>
    <s v="2018/19"/>
    <s v="Children at risk from abuse in the household"/>
    <x v="17"/>
    <s v="Number"/>
    <s v="*"/>
    <n v="4448"/>
    <s v="*"/>
    <s v="N/A"/>
    <s v="N/A"/>
  </r>
  <r>
    <s v="E08000025_CIN episodes for children aged &lt;1 at 31st March 2019 with sexual abuse identified as a factor at CIN assessment (excluding looked after children)_Number"/>
    <s v="E08000025"/>
    <x v="6"/>
    <s v="Financial year"/>
    <s v="2018/19"/>
    <s v="Children at risk from abuse in the household"/>
    <x v="17"/>
    <s v="Number"/>
    <n v="13"/>
    <n v="16082"/>
    <n v="0.80835716950628"/>
    <s v="0.8 per 1000 under 1 yr olds"/>
    <n v="0.80835716950628"/>
  </r>
  <r>
    <s v="E08000026_CIN episodes for children aged &lt;1 at 31st March 2019 with sexual abuse identified as a factor at CIN assessment (excluding looked after children)_Number"/>
    <s v="E08000026"/>
    <x v="27"/>
    <s v="Financial year"/>
    <s v="2018/19"/>
    <s v="Children at risk from abuse in the household"/>
    <x v="17"/>
    <s v="Number"/>
    <n v="6"/>
    <n v="4431"/>
    <n v="1.3540961408259999"/>
    <s v="1.4 per 1000 under 1 yr olds"/>
    <n v="1.3540961408259999"/>
  </r>
  <r>
    <s v="E08000027_CIN episodes for children aged &lt;1 at 31st March 2019 with sexual abuse identified as a factor at CIN assessment (excluding looked after children)_Number"/>
    <s v="E08000027"/>
    <x v="36"/>
    <s v="Financial year"/>
    <s v="2018/19"/>
    <s v="Children at risk from abuse in the household"/>
    <x v="17"/>
    <s v="Number"/>
    <s v="*"/>
    <n v="3702"/>
    <s v="*"/>
    <s v="N/A"/>
    <s v="N/A"/>
  </r>
  <r>
    <s v="E08000028_CIN episodes for children aged &lt;1 at 31st March 2019 with sexual abuse identified as a factor at CIN assessment (excluding looked after children)_Number"/>
    <s v="E08000028"/>
    <x v="106"/>
    <s v="Financial year"/>
    <s v="2018/19"/>
    <s v="Children at risk from abuse in the household"/>
    <x v="17"/>
    <s v="Number"/>
    <n v="7"/>
    <n v="4579"/>
    <n v="1.5287180607119499"/>
    <s v="1.5 per 1000 under 1 yr olds"/>
    <n v="1.5287180607119499"/>
  </r>
  <r>
    <s v="E08000029_CIN episodes for children aged &lt;1 at 31st March 2019 with sexual abuse identified as a factor at CIN assessment (excluding looked after children)_Number"/>
    <s v="E08000029"/>
    <x v="111"/>
    <s v="Financial year"/>
    <s v="2018/19"/>
    <s v="Children at risk from abuse in the household"/>
    <x v="17"/>
    <s v="Number"/>
    <s v="*"/>
    <n v="2300"/>
    <s v="*"/>
    <s v="N/A"/>
    <s v="N/A"/>
  </r>
  <r>
    <s v="E08000030_CIN episodes for children aged &lt;1 at 31st March 2019 with sexual abuse identified as a factor at CIN assessment (excluding looked after children)_Number"/>
    <s v="E08000030"/>
    <x v="135"/>
    <s v="Financial year"/>
    <s v="2018/19"/>
    <s v="Children at risk from abuse in the household"/>
    <x v="17"/>
    <s v="Number"/>
    <s v="*"/>
    <n v="3892"/>
    <s v="*"/>
    <s v="N/A"/>
    <s v="N/A"/>
  </r>
  <r>
    <s v="E08000031_CIN episodes for children aged &lt;1 at 31st March 2019 with sexual abuse identified as a factor at CIN assessment (excluding looked after children)_Number"/>
    <s v="E08000031"/>
    <x v="148"/>
    <s v="Financial year"/>
    <s v="2018/19"/>
    <s v="Children at risk from abuse in the household"/>
    <x v="17"/>
    <s v="Number"/>
    <s v="*"/>
    <n v="3481"/>
    <s v="*"/>
    <s v="N/A"/>
    <s v="N/A"/>
  </r>
  <r>
    <s v="E08000011_CIN episodes for children aged &lt;1 at 31st March 2019 with sexual abuse identified as a factor at CIN assessment (excluding looked after children)_Number"/>
    <s v="E08000011"/>
    <x v="65"/>
    <s v="Financial year"/>
    <s v="2018/19"/>
    <s v="Children at risk from abuse in the household"/>
    <x v="17"/>
    <s v="Number"/>
    <s v="*"/>
    <n v="1977"/>
    <s v="*"/>
    <s v="N/A"/>
    <s v="N/A"/>
  </r>
  <r>
    <s v="E08000012_CIN episodes for children aged &lt;1 at 31st March 2019 with sexual abuse identified as a factor at CIN assessment (excluding looked after children)_Number"/>
    <s v="E08000012"/>
    <x v="73"/>
    <s v="Financial year"/>
    <s v="2018/19"/>
    <s v="Children at risk from abuse in the household"/>
    <x v="17"/>
    <s v="Number"/>
    <n v="10"/>
    <n v="5908"/>
    <n v="1.6926201760324999"/>
    <s v="1.7 per 1000 under 1 yr olds"/>
    <n v="1.6926201760324999"/>
  </r>
  <r>
    <s v="E08000013_CIN episodes for children aged &lt;1 at 31st March 2019 with sexual abuse identified as a factor at CIN assessment (excluding looked after children)_Number"/>
    <s v="E08000013"/>
    <x v="152"/>
    <s v="Financial year"/>
    <s v="2018/19"/>
    <s v="Children at risk from abuse in the household"/>
    <x v="17"/>
    <s v="Number"/>
    <n v="7"/>
    <n v="1985"/>
    <n v="3.5264483627204002"/>
    <s v="3.5 per 1000 under 1 yr olds"/>
    <n v="3.5264483627204002"/>
  </r>
  <r>
    <s v="E08000014_CIN episodes for children aged &lt;1 at 31st March 2019 with sexual abuse identified as a factor at CIN assessment (excluding looked after children)_Number"/>
    <s v="E08000014"/>
    <x v="107"/>
    <s v="Financial year"/>
    <s v="2018/19"/>
    <s v="Children at risk from abuse in the household"/>
    <x v="17"/>
    <s v="Number"/>
    <n v="7"/>
    <n v="2678"/>
    <n v="2.6138909634055301"/>
    <s v="2.6 per 1000 under 1 yr olds"/>
    <n v="2.6138909634055301"/>
  </r>
  <r>
    <s v="E08000015_CIN episodes for children aged &lt;1 at 31st March 2019 with sexual abuse identified as a factor at CIN assessment (excluding looked after children)_Number"/>
    <s v="E08000015"/>
    <x v="146"/>
    <s v="Financial year"/>
    <s v="2018/19"/>
    <s v="Children at risk from abuse in the household"/>
    <x v="17"/>
    <s v="Number"/>
    <n v="10"/>
    <n v="3335"/>
    <n v="2.9985007496251899"/>
    <s v="3 per 1000 under 1 yr olds"/>
    <n v="2.9985007496251899"/>
  </r>
  <r>
    <s v="E08000001_CIN episodes for children aged &lt;1 at 31st March 2019 with sexual abuse identified as a factor at CIN assessment (excluding looked after children)_Number"/>
    <s v="E08000001"/>
    <x v="9"/>
    <s v="Financial year"/>
    <s v="2018/19"/>
    <s v="Children at risk from abuse in the household"/>
    <x v="17"/>
    <s v="Number"/>
    <n v="9"/>
    <n v="3609"/>
    <n v="2.4937655860349102"/>
    <s v="2.5 per 1000 under 1 yr olds"/>
    <n v="2.4937655860349102"/>
  </r>
  <r>
    <s v="E08000002_CIN episodes for children aged &lt;1 at 31st March 2019 with sexual abuse identified as a factor at CIN assessment (excluding looked after children)_Number"/>
    <s v="E08000002"/>
    <x v="18"/>
    <s v="Financial year"/>
    <s v="2018/19"/>
    <s v="Children at risk from abuse in the household"/>
    <x v="17"/>
    <s v="Number"/>
    <n v="6"/>
    <n v="2197"/>
    <n v="2.73099681383705"/>
    <s v="2.7 per 1000 under 1 yr olds"/>
    <n v="2.73099681383705"/>
  </r>
  <r>
    <s v="E08000003_CIN episodes for children aged &lt;1 at 31st March 2019 with sexual abuse identified as a factor at CIN assessment (excluding looked after children)_Number"/>
    <s v="E08000003"/>
    <x v="75"/>
    <s v="Financial year"/>
    <s v="2018/19"/>
    <s v="Children at risk from abuse in the household"/>
    <x v="17"/>
    <s v="Number"/>
    <n v="11"/>
    <n v="7285"/>
    <n v="1.5099519560741199"/>
    <s v="1.5 per 1000 under 1 yr olds"/>
    <n v="1.5099519560741199"/>
  </r>
  <r>
    <s v="E08000004_CIN episodes for children aged &lt;1 at 31st March 2019 with sexual abuse identified as a factor at CIN assessment (excluding looked after children)_Number"/>
    <s v="E08000004"/>
    <x v="92"/>
    <s v="Financial year"/>
    <s v="2018/19"/>
    <s v="Children at risk from abuse in the household"/>
    <x v="17"/>
    <s v="Number"/>
    <n v="8"/>
    <n v="3245"/>
    <n v="2.4653312788905999"/>
    <s v="2.5 per 1000 under 1 yr olds"/>
    <n v="2.4653312788905999"/>
  </r>
  <r>
    <s v="E08000005_CIN episodes for children aged &lt;1 at 31st March 2019 with sexual abuse identified as a factor at CIN assessment (excluding looked after children)_Number"/>
    <s v="E08000005"/>
    <x v="102"/>
    <s v="Financial year"/>
    <s v="2018/19"/>
    <s v="Children at risk from abuse in the household"/>
    <x v="17"/>
    <s v="Number"/>
    <n v="5"/>
    <n v="2893"/>
    <n v="1.72830971310059"/>
    <s v="1.7 per 1000 under 1 yr olds"/>
    <n v="1.72830971310059"/>
  </r>
  <r>
    <s v="E08000006_CIN episodes for children aged &lt;1 at 31st March 2019 with sexual abuse identified as a factor at CIN assessment (excluding looked after children)_Number"/>
    <s v="E08000006"/>
    <x v="105"/>
    <s v="Financial year"/>
    <s v="2018/19"/>
    <s v="Children at risk from abuse in the household"/>
    <x v="17"/>
    <s v="Number"/>
    <n v="6"/>
    <n v="3526"/>
    <n v="1.7016449234259801"/>
    <s v="1.7 per 1000 under 1 yr olds"/>
    <n v="1.7016449234259801"/>
  </r>
  <r>
    <s v="E08000007_CIN episodes for children aged &lt;1 at 31st March 2019 with sexual abuse identified as a factor at CIN assessment (excluding looked after children)_Number"/>
    <s v="E08000007"/>
    <x v="120"/>
    <s v="Financial year"/>
    <s v="2018/19"/>
    <s v="Children at risk from abuse in the household"/>
    <x v="17"/>
    <s v="Number"/>
    <n v="8"/>
    <n v="3338"/>
    <n v="2.3966446974236102"/>
    <s v="2.4 per 1000 under 1 yr olds"/>
    <n v="2.3966446974236102"/>
  </r>
  <r>
    <s v="E08000008_CIN episodes for children aged &lt;1 at 31st March 2019 with sexual abuse identified as a factor at CIN assessment (excluding looked after children)_Number"/>
    <s v="E08000008"/>
    <x v="128"/>
    <s v="Financial year"/>
    <s v="2018/19"/>
    <s v="Children at risk from abuse in the household"/>
    <x v="17"/>
    <s v="Number"/>
    <n v="5"/>
    <n v="2787"/>
    <n v="1.7940437746680999"/>
    <s v="1.8 per 1000 under 1 yr olds"/>
    <n v="1.7940437746680999"/>
  </r>
  <r>
    <s v="E08000009_CIN episodes for children aged &lt;1 at 31st March 2019 with sexual abuse identified as a factor at CIN assessment (excluding looked after children)_Number"/>
    <s v="E08000009"/>
    <x v="133"/>
    <s v="Financial year"/>
    <s v="2018/19"/>
    <s v="Children at risk from abuse in the household"/>
    <x v="17"/>
    <s v="Number"/>
    <s v="*"/>
    <n v="2669"/>
    <s v="*"/>
    <s v="N/A"/>
    <s v="N/A"/>
  </r>
  <r>
    <s v="E08000010_CIN episodes for children aged &lt;1 at 31st March 2019 with sexual abuse identified as a factor at CIN assessment (excluding looked after children)_Number"/>
    <s v="E08000010"/>
    <x v="143"/>
    <s v="Financial year"/>
    <s v="2018/19"/>
    <s v="Children at risk from abuse in the household"/>
    <x v="17"/>
    <s v="Number"/>
    <n v="12"/>
    <n v="3565"/>
    <n v="3.3660589060308599"/>
    <s v="3.4 per 1000 under 1 yr olds"/>
    <n v="3.3660589060308599"/>
  </r>
  <r>
    <s v="E08000016_CIN episodes for children aged &lt;1 at 31st March 2019 with sexual abuse identified as a factor at CIN assessment (excluding looked after children)_Number"/>
    <s v="E08000016"/>
    <x v="2"/>
    <s v="Financial year"/>
    <s v="2018/19"/>
    <s v="Children at risk from abuse in the household"/>
    <x v="17"/>
    <s v="Number"/>
    <s v="*"/>
    <n v="2754"/>
    <s v="*"/>
    <s v="N/A"/>
    <s v="N/A"/>
  </r>
  <r>
    <s v="E08000017_CIN episodes for children aged &lt;1 at 31st March 2019 with sexual abuse identified as a factor at CIN assessment (excluding looked after children)_Number"/>
    <s v="E08000017"/>
    <x v="34"/>
    <s v="Financial year"/>
    <s v="2018/19"/>
    <s v="Children at risk from abuse in the household"/>
    <x v="17"/>
    <s v="Number"/>
    <n v="9"/>
    <n v="3518"/>
    <n v="2.55827174530984"/>
    <s v="2.6 per 1000 under 1 yr olds"/>
    <n v="2.55827174530984"/>
  </r>
  <r>
    <s v="E08000018_CIN episodes for children aged &lt;1 at 31st March 2019 with sexual abuse identified as a factor at CIN assessment (excluding looked after children)_Number"/>
    <s v="E08000018"/>
    <x v="103"/>
    <s v="Financial year"/>
    <s v="2018/19"/>
    <s v="Children at risk from abuse in the household"/>
    <x v="17"/>
    <s v="Number"/>
    <n v="19"/>
    <n v="3027"/>
    <n v="6.2768417575156903"/>
    <s v="6.3 per 1000 under 1 yr olds"/>
    <n v="6.2768417575156903"/>
  </r>
  <r>
    <s v="E08000019_CIN episodes for children aged &lt;1 at 31st March 2019 with sexual abuse identified as a factor at CIN assessment (excluding looked after children)_Number"/>
    <s v="E08000019"/>
    <x v="108"/>
    <s v="Financial year"/>
    <s v="2018/19"/>
    <s v="Children at risk from abuse in the household"/>
    <x v="17"/>
    <s v="Number"/>
    <n v="9"/>
    <n v="6351"/>
    <n v="1.4170996693434099"/>
    <s v="1.4 per 1000 under 1 yr olds"/>
    <n v="1.4170996693434099"/>
  </r>
  <r>
    <s v="E08000032_CIN episodes for children aged &lt;1 at 31st March 2019 with sexual abuse identified as a factor at CIN assessment (excluding looked after children)_Number"/>
    <s v="E08000032"/>
    <x v="12"/>
    <s v="Financial year"/>
    <s v="2018/19"/>
    <s v="Children at risk from abuse in the household"/>
    <x v="17"/>
    <s v="Number"/>
    <n v="15"/>
    <n v="7373"/>
    <n v="2.0344500203445"/>
    <s v="2 per 1000 under 1 yr olds"/>
    <n v="2.0344500203445"/>
  </r>
  <r>
    <s v="E08000033_CIN episodes for children aged &lt;1 at 31st March 2019 with sexual abuse identified as a factor at CIN assessment (excluding looked after children)_Number"/>
    <s v="E08000033"/>
    <x v="19"/>
    <s v="Financial year"/>
    <s v="2018/19"/>
    <s v="Children at risk from abuse in the household"/>
    <x v="17"/>
    <s v="Number"/>
    <n v="14"/>
    <n v="2340"/>
    <n v="5.9829059829059803"/>
    <s v="6 per 1000 under 1 yr olds"/>
    <n v="5.9829059829059803"/>
  </r>
  <r>
    <s v="E08000034_CIN episodes for children aged &lt;1 at 31st March 2019 with sexual abuse identified as a factor at CIN assessment (excluding looked after children)_Number"/>
    <s v="E08000034"/>
    <x v="64"/>
    <s v="Financial year"/>
    <s v="2018/19"/>
    <s v="Children at risk from abuse in the household"/>
    <x v="17"/>
    <s v="Number"/>
    <s v="*"/>
    <n v="5161"/>
    <s v="*"/>
    <s v="N/A"/>
    <s v="N/A"/>
  </r>
  <r>
    <s v="E08000035_CIN episodes for children aged &lt;1 at 31st March 2019 with sexual abuse identified as a factor at CIN assessment (excluding looked after children)_Number"/>
    <s v="E08000035"/>
    <x v="68"/>
    <s v="Financial year"/>
    <s v="2018/19"/>
    <s v="Children at risk from abuse in the household"/>
    <x v="17"/>
    <s v="Number"/>
    <n v="27"/>
    <n v="9821"/>
    <n v="2.7492108746563502"/>
    <s v="2.7 per 1000 under 1 yr olds"/>
    <n v="2.7492108746563502"/>
  </r>
  <r>
    <s v="E08000036_CIN episodes for children aged &lt;1 at 31st March 2019 with sexual abuse identified as a factor at CIN assessment (excluding looked after children)_Number"/>
    <s v="E08000036"/>
    <x v="134"/>
    <s v="Financial year"/>
    <s v="2018/19"/>
    <s v="Children at risk from abuse in the household"/>
    <x v="17"/>
    <s v="Number"/>
    <n v="22"/>
    <n v="4108"/>
    <n v="5.3554040895812998"/>
    <s v="5.4 per 1000 under 1 yr olds"/>
    <n v="5.3554040895812998"/>
  </r>
  <r>
    <s v="E08000020_CIN episodes for children aged &lt;1 at 31st March 2019 with sexual abuse identified as a factor at CIN assessment (excluding looked after children)_Number"/>
    <s v="E08000020"/>
    <x v="43"/>
    <s v="Financial year"/>
    <s v="2018/19"/>
    <s v="Children at risk from abuse in the household"/>
    <x v="17"/>
    <s v="Number"/>
    <n v="7"/>
    <n v="2019"/>
    <n v="3.4670629024269402"/>
    <s v="3.5 per 1000 under 1 yr olds"/>
    <n v="3.4670629024269402"/>
  </r>
  <r>
    <s v="E08000021_CIN episodes for children aged &lt;1 at 31st March 2019 with sexual abuse identified as a factor at CIN assessment (excluding looked after children)_Number"/>
    <s v="E08000021"/>
    <x v="80"/>
    <s v="Financial year"/>
    <s v="2018/19"/>
    <s v="Children at risk from abuse in the household"/>
    <x v="17"/>
    <s v="Number"/>
    <n v="9"/>
    <n v="3205"/>
    <n v="2.80811232449298"/>
    <s v="2.8 per 1000 under 1 yr olds"/>
    <n v="2.80811232449298"/>
  </r>
  <r>
    <s v="E08000022_CIN episodes for children aged &lt;1 at 31st March 2019 with sexual abuse identified as a factor at CIN assessment (excluding looked after children)_Number"/>
    <s v="E08000022"/>
    <x v="86"/>
    <s v="Financial year"/>
    <s v="2018/19"/>
    <s v="Children at risk from abuse in the household"/>
    <x v="17"/>
    <s v="Number"/>
    <s v="*"/>
    <n v="2208"/>
    <s v="*"/>
    <s v="N/A"/>
    <s v="N/A"/>
  </r>
  <r>
    <s v="E08000023_CIN episodes for children aged &lt;1 at 31st March 2019 with sexual abuse identified as a factor at CIN assessment (excluding looked after children)_Number"/>
    <s v="E08000023"/>
    <x v="114"/>
    <s v="Financial year"/>
    <s v="2018/19"/>
    <s v="Children at risk from abuse in the household"/>
    <x v="17"/>
    <s v="Number"/>
    <s v="*"/>
    <n v="1609"/>
    <s v="*"/>
    <s v="N/A"/>
    <s v="N/A"/>
  </r>
  <r>
    <s v="E08000024_CIN episodes for children aged &lt;1 at 31st March 2019 with sexual abuse identified as a factor at CIN assessment (excluding looked after children)_Number"/>
    <s v="E08000024"/>
    <x v="124"/>
    <s v="Financial year"/>
    <s v="2018/19"/>
    <s v="Children at risk from abuse in the household"/>
    <x v="17"/>
    <s v="Number"/>
    <n v="7"/>
    <n v="2860"/>
    <n v="2.4475524475524502"/>
    <s v="2.4 per 1000 under 1 yr olds"/>
    <n v="2.4475524475524502"/>
  </r>
  <r>
    <s v="E06000053_CIN episodes for children aged &lt;1 at 31st March 2019 with sexual abuse identified as a factor at CIN assessment (excluding looked after children)_Number"/>
    <s v="E06000053"/>
    <x v="153"/>
    <s v="Financial year"/>
    <s v="2018/19"/>
    <s v="Children at risk from abuse in the household"/>
    <x v="17"/>
    <s v="Number"/>
    <n v="0"/>
    <n v="14"/>
    <n v="0"/>
    <s v="0 per 1000 under 1 yr olds"/>
    <n v="0"/>
  </r>
  <r>
    <s v="E06000022_CIN episodes for children aged &lt;1 at 31st March 2019 with sexual abuse identified as a factor at CIN assessment (excluding looked after children)_Number"/>
    <s v="E06000022"/>
    <x v="3"/>
    <s v="Financial year"/>
    <s v="2018/19"/>
    <s v="Children at risk from abuse in the household"/>
    <x v="17"/>
    <s v="Number"/>
    <n v="5"/>
    <n v="1742"/>
    <n v="2.8702640642939201"/>
    <s v="2.9 per 1000 under 1 yr olds"/>
    <n v="2.8702640642939201"/>
  </r>
  <r>
    <s v="E06000023_CIN episodes for children aged &lt;1 at 31st March 2019 with sexual abuse identified as a factor at CIN assessment (excluding looked after children)_Number"/>
    <s v="E06000023"/>
    <x v="15"/>
    <s v="Financial year"/>
    <s v="2018/19"/>
    <s v="Children at risk from abuse in the household"/>
    <x v="17"/>
    <s v="Number"/>
    <s v="*"/>
    <n v="5728"/>
    <s v="*"/>
    <s v="N/A"/>
    <s v="N/A"/>
  </r>
  <r>
    <s v="E06000024_CIN episodes for children aged &lt;1 at 31st March 2019 with sexual abuse identified as a factor at CIN assessment (excluding looked after children)_Number"/>
    <s v="E06000024"/>
    <x v="85"/>
    <s v="Financial year"/>
    <s v="2018/19"/>
    <s v="Children at risk from abuse in the household"/>
    <x v="17"/>
    <s v="Number"/>
    <s v="*"/>
    <n v="2027"/>
    <s v="*"/>
    <s v="N/A"/>
    <s v="N/A"/>
  </r>
  <r>
    <s v="E06000025_CIN episodes for children aged &lt;1 at 31st March 2019 with sexual abuse identified as a factor at CIN assessment (excluding looked after children)_Number"/>
    <s v="E06000025"/>
    <x v="113"/>
    <s v="Financial year"/>
    <s v="2018/19"/>
    <s v="Children at risk from abuse in the household"/>
    <x v="17"/>
    <s v="Number"/>
    <s v="*"/>
    <n v="3181"/>
    <s v="*"/>
    <s v="N/A"/>
    <s v="N/A"/>
  </r>
  <r>
    <s v="E06000001_CIN episodes for children aged &lt;1 at 31st March 2019 with sexual abuse identified as a factor at CIN assessment (excluding looked after children)_Number"/>
    <s v="E06000001"/>
    <x v="52"/>
    <s v="Financial year"/>
    <s v="2018/19"/>
    <s v="Children at risk from abuse in the household"/>
    <x v="17"/>
    <s v="Number"/>
    <n v="7"/>
    <n v="999"/>
    <n v="7.0070070070070098"/>
    <s v="7 per 1000 under 1 yr olds"/>
    <n v="7.0070070070070098"/>
  </r>
  <r>
    <s v="E06000002_CIN episodes for children aged &lt;1 at 31st March 2019 with sexual abuse identified as a factor at CIN assessment (excluding looked after children)_Number"/>
    <s v="E06000002"/>
    <x v="78"/>
    <s v="Financial year"/>
    <s v="2018/19"/>
    <s v="Children at risk from abuse in the household"/>
    <x v="17"/>
    <s v="Number"/>
    <n v="10"/>
    <n v="1871"/>
    <n v="5.3447354355959398"/>
    <s v="5.3 per 1000 under 1 yr olds"/>
    <n v="5.3447354355959398"/>
  </r>
  <r>
    <s v="E06000003_CIN episodes for children aged &lt;1 at 31st March 2019 with sexual abuse identified as a factor at CIN assessment (excluding looked after children)_Number"/>
    <s v="E06000003"/>
    <x v="100"/>
    <s v="Financial year"/>
    <s v="2018/19"/>
    <s v="Children at risk from abuse in the household"/>
    <x v="17"/>
    <s v="Number"/>
    <s v="*"/>
    <n v="1381"/>
    <s v="*"/>
    <s v="N/A"/>
    <s v="N/A"/>
  </r>
  <r>
    <s v="E06000004_CIN episodes for children aged &lt;1 at 31st March 2019 with sexual abuse identified as a factor at CIN assessment (excluding looked after children)_Number"/>
    <s v="E06000004"/>
    <x v="121"/>
    <s v="Financial year"/>
    <s v="2018/19"/>
    <s v="Children at risk from abuse in the household"/>
    <x v="17"/>
    <s v="Number"/>
    <n v="11"/>
    <n v="2126"/>
    <n v="5.1740357478833499"/>
    <s v="5.2 per 1000 under 1 yr olds"/>
    <n v="5.1740357478833499"/>
  </r>
  <r>
    <s v="E06000010_CIN episodes for children aged &lt;1 at 31st March 2019 with sexual abuse identified as a factor at CIN assessment (excluding looked after children)_Number"/>
    <s v="E06000010"/>
    <x v="62"/>
    <s v="Financial year"/>
    <s v="2018/19"/>
    <s v="Children at risk from abuse in the household"/>
    <x v="17"/>
    <s v="Number"/>
    <n v="9"/>
    <n v="3308"/>
    <n v="2.7206771463119699"/>
    <s v="2.7 per 1000 under 1 yr olds"/>
    <n v="2.7206771463119699"/>
  </r>
  <r>
    <s v="E06000011_CIN episodes for children aged &lt;1 at 31st March 2019 with sexual abuse identified as a factor at CIN assessment (excluding looked after children)_Number"/>
    <s v="E06000011"/>
    <x v="39"/>
    <s v="Financial year"/>
    <s v="2018/19"/>
    <s v="Children at risk from abuse in the household"/>
    <x v="17"/>
    <s v="Number"/>
    <n v="13"/>
    <n v="2830"/>
    <n v="4.5936395759717303"/>
    <s v="4.6 per 1000 under 1 yr olds"/>
    <n v="4.5936395759717303"/>
  </r>
  <r>
    <s v="E06000012_CIN episodes for children aged &lt;1 at 31st March 2019 with sexual abuse identified as a factor at CIN assessment (excluding looked after children)_Number"/>
    <s v="E06000012"/>
    <x v="83"/>
    <s v="Financial year"/>
    <s v="2018/19"/>
    <s v="Children at risk from abuse in the household"/>
    <x v="17"/>
    <s v="Number"/>
    <s v="*"/>
    <n v="1796"/>
    <s v="*"/>
    <s v="N/A"/>
    <s v="N/A"/>
  </r>
  <r>
    <s v="E06000013_CIN episodes for children aged &lt;1 at 31st March 2019 with sexual abuse identified as a factor at CIN assessment (excluding looked after children)_Number"/>
    <s v="E06000013"/>
    <x v="84"/>
    <s v="Financial year"/>
    <s v="2018/19"/>
    <s v="Children at risk from abuse in the household"/>
    <x v="17"/>
    <s v="Number"/>
    <n v="11"/>
    <n v="1729"/>
    <n v="6.3620589936379401"/>
    <s v="6.4 per 1000 under 1 yr olds"/>
    <n v="6.3620589936379401"/>
  </r>
  <r>
    <s v="E10000023_CIN episodes for children aged &lt;1 at 31st March 2019 with sexual abuse identified as a factor at CIN assessment (excluding looked after children)_Number"/>
    <s v="E10000023"/>
    <x v="87"/>
    <s v="Financial year"/>
    <s v="2018/19"/>
    <s v="Children at risk from abuse in the household"/>
    <x v="17"/>
    <s v="Number"/>
    <n v="13"/>
    <n v="5433"/>
    <n v="2.3927848334253601"/>
    <s v="2.4 per 1000 under 1 yr olds"/>
    <n v="2.3927848334253601"/>
  </r>
  <r>
    <s v="E06000014_CIN episodes for children aged &lt;1 at 31st March 2019 with sexual abuse identified as a factor at CIN assessment (excluding looked after children)_Number"/>
    <s v="E06000014"/>
    <x v="150"/>
    <s v="Financial year"/>
    <s v="2018/19"/>
    <s v="Children at risk from abuse in the household"/>
    <x v="17"/>
    <s v="Number"/>
    <s v="*"/>
    <n v="1848"/>
    <s v="*"/>
    <s v="N/A"/>
    <s v="N/A"/>
  </r>
  <r>
    <s v="E06000032_CIN episodes for children aged &lt;1 at 31st March 2019 with sexual abuse identified as a factor at CIN assessment (excluding looked after children)_Number"/>
    <s v="E06000032"/>
    <x v="74"/>
    <s v="Financial year"/>
    <s v="2018/19"/>
    <s v="Children at risk from abuse in the household"/>
    <x v="17"/>
    <s v="Number"/>
    <s v="*"/>
    <n v="3283"/>
    <s v="*"/>
    <s v="N/A"/>
    <s v="N/A"/>
  </r>
  <r>
    <s v="E06000055_CIN episodes for children aged &lt;1 at 31st March 2019 with sexual abuse identified as a factor at CIN assessment (excluding looked after children)_Number"/>
    <s v="E06000055"/>
    <x v="4"/>
    <s v="Financial year"/>
    <s v="2018/19"/>
    <s v="Children at risk from abuse in the household"/>
    <x v="17"/>
    <s v="Number"/>
    <s v="*"/>
    <n v="2310"/>
    <s v="*"/>
    <s v="N/A"/>
    <s v="N/A"/>
  </r>
  <r>
    <s v="E06000056_CIN episodes for children aged &lt;1 at 31st March 2019 with sexual abuse identified as a factor at CIN assessment (excluding looked after children)_Number"/>
    <s v="E06000056"/>
    <x v="22"/>
    <s v="Financial year"/>
    <s v="2018/19"/>
    <s v="Children at risk from abuse in the household"/>
    <x v="17"/>
    <s v="Number"/>
    <s v="*"/>
    <n v="3291"/>
    <s v="*"/>
    <s v="N/A"/>
    <s v="N/A"/>
  </r>
  <r>
    <s v="E10000002_CIN episodes for children aged &lt;1 at 31st March 2019 with sexual abuse identified as a factor at CIN assessment (excluding looked after children)_Number"/>
    <s v="E10000002"/>
    <x v="17"/>
    <s v="Financial year"/>
    <s v="2018/19"/>
    <s v="Children at risk from abuse in the household"/>
    <x v="17"/>
    <s v="Number"/>
    <s v="*"/>
    <n v="6048"/>
    <s v="*"/>
    <s v="N/A"/>
    <s v="N/A"/>
  </r>
  <r>
    <s v="E06000042_CIN episodes for children aged &lt;1 at 31st March 2019 with sexual abuse identified as a factor at CIN assessment (excluding looked after children)_Number"/>
    <s v="E06000042"/>
    <x v="79"/>
    <s v="Financial year"/>
    <s v="2018/19"/>
    <s v="Children at risk from abuse in the household"/>
    <x v="17"/>
    <s v="Number"/>
    <n v="7"/>
    <n v="3567"/>
    <n v="1.9624334174376199"/>
    <s v="2 per 1000 under 1 yr olds"/>
    <n v="1.9624334174376199"/>
  </r>
  <r>
    <s v="E10000007_CIN episodes for children aged &lt;1 at 31st March 2019 with sexual abuse identified as a factor at CIN assessment (excluding looked after children)_Number"/>
    <s v="E10000007"/>
    <x v="32"/>
    <s v="Financial year"/>
    <s v="2018/19"/>
    <s v="Children at risk from abuse in the household"/>
    <x v="17"/>
    <s v="Number"/>
    <n v="32"/>
    <n v="7585"/>
    <n v="4.2188529993408004"/>
    <s v="4.2 per 1000 under 1 yr olds"/>
    <n v="4.2188529993408004"/>
  </r>
  <r>
    <s v="E06000015_CIN episodes for children aged &lt;1 at 31st March 2019 with sexual abuse identified as a factor at CIN assessment (excluding looked after children)_Number"/>
    <s v="E06000015"/>
    <x v="31"/>
    <s v="Financial year"/>
    <s v="2018/19"/>
    <s v="Children at risk from abuse in the household"/>
    <x v="17"/>
    <s v="Number"/>
    <n v="9"/>
    <n v="3169"/>
    <n v="2.8400126222783202"/>
    <s v="2.8 per 1000 under 1 yr olds"/>
    <n v="2.8400126222783202"/>
  </r>
  <r>
    <s v="E10000009_CIN episodes for children aged &lt;1 at 31st March 2019 with sexual abuse identified as a factor at CIN assessment (excluding looked after children)_Number"/>
    <s v="E10000009"/>
    <x v="35"/>
    <s v="Financial year"/>
    <s v="2018/19"/>
    <s v="Children at risk from abuse in the household"/>
    <x v="17"/>
    <s v="Number"/>
    <n v="11"/>
    <n v="3260"/>
    <n v="3.3742331288343599"/>
    <s v="3.4 per 1000 under 1 yr olds"/>
    <n v="3.3742331288343599"/>
  </r>
  <r>
    <s v="E06000029_CIN episodes for children aged &lt;1 at 31st March 2019 with sexual abuse identified as a factor at CIN assessment (excluding looked after children)_Number"/>
    <s v="E06000029"/>
    <x v="96"/>
    <s v="Financial year"/>
    <s v="2018/19"/>
    <s v="Children at risk from abuse in the household"/>
    <x v="17"/>
    <s v="Number"/>
    <s v="*"/>
    <n v="1529"/>
    <s v="*"/>
    <s v="N/A"/>
    <s v="N/A"/>
  </r>
  <r>
    <s v="E06000028_CIN episodes for children aged &lt;1 at 31st March 2019 with sexual abuse identified as a factor at CIN assessment (excluding looked after children)_Number"/>
    <s v="E06000028"/>
    <x v="10"/>
    <s v="Financial year"/>
    <s v="2018/19"/>
    <s v="Children at risk from abuse in the household"/>
    <x v="17"/>
    <s v="Number"/>
    <s v="*"/>
    <n v="1996"/>
    <s v="*"/>
    <s v="N/A"/>
    <s v="N/A"/>
  </r>
  <r>
    <s v="E06000047_CIN episodes for children aged &lt;1 at 31st March 2019 with sexual abuse identified as a factor at CIN assessment (excluding looked after children)_Number"/>
    <s v="E06000047"/>
    <x v="37"/>
    <s v="Financial year"/>
    <s v="2018/19"/>
    <s v="Children at risk from abuse in the household"/>
    <x v="17"/>
    <s v="Number"/>
    <n v="19"/>
    <n v="4989"/>
    <n v="3.8083784325516099"/>
    <s v="3.8 per 1000 under 1 yr olds"/>
    <n v="3.8083784325516099"/>
  </r>
  <r>
    <s v="E06000005_CIN episodes for children aged &lt;1 at 31st March 2019 with sexual abuse identified as a factor at CIN assessment (excluding looked after children)_Number"/>
    <s v="E06000005"/>
    <x v="30"/>
    <s v="Financial year"/>
    <s v="2018/19"/>
    <s v="Children at risk from abuse in the household"/>
    <x v="17"/>
    <s v="Number"/>
    <s v="*"/>
    <n v="1134"/>
    <s v="*"/>
    <s v="N/A"/>
    <s v="N/A"/>
  </r>
  <r>
    <s v="E10000011_CIN episodes for children aged &lt;1 at 31st March 2019 with sexual abuse identified as a factor at CIN assessment (excluding looked after children)_Number"/>
    <s v="E10000011"/>
    <x v="40"/>
    <s v="Financial year"/>
    <s v="2018/19"/>
    <s v="Children at risk from abuse in the household"/>
    <x v="17"/>
    <s v="Number"/>
    <n v="14"/>
    <n v="5005"/>
    <n v="2.7972027972028002"/>
    <s v="2.8 per 1000 under 1 yr olds"/>
    <n v="2.7972027972028002"/>
  </r>
  <r>
    <s v="E06000043_CIN episodes for children aged &lt;1 at 31st March 2019 with sexual abuse identified as a factor at CIN assessment (excluding looked after children)_Number"/>
    <s v="E06000043"/>
    <x v="14"/>
    <s v="Financial year"/>
    <s v="2018/19"/>
    <s v="Children at risk from abuse in the household"/>
    <x v="17"/>
    <s v="Number"/>
    <s v="*"/>
    <n v="2611"/>
    <s v="*"/>
    <s v="N/A"/>
    <s v="N/A"/>
  </r>
  <r>
    <s v="E10000014_CIN episodes for children aged &lt;1 at 31st March 2019 with sexual abuse identified as a factor at CIN assessment (excluding looked after children)_Number"/>
    <s v="E10000014"/>
    <x v="49"/>
    <s v="Financial year"/>
    <s v="2018/19"/>
    <s v="Children at risk from abuse in the household"/>
    <x v="17"/>
    <s v="Number"/>
    <n v="14"/>
    <n v="13542"/>
    <n v="1.03382070595185"/>
    <s v="1 per 1000 under 1 yr olds"/>
    <n v="1.03382070595185"/>
  </r>
  <r>
    <s v="E06000044_CIN episodes for children aged &lt;1 at 31st March 2019 with sexual abuse identified as a factor at CIN assessment (excluding looked after children)_Number"/>
    <s v="E06000044"/>
    <x v="97"/>
    <s v="Financial year"/>
    <s v="2018/19"/>
    <s v="Children at risk from abuse in the household"/>
    <x v="17"/>
    <s v="Number"/>
    <n v="5"/>
    <n v="2406"/>
    <n v="2.07813798836243"/>
    <s v="2.1 per 1000 under 1 yr olds"/>
    <n v="2.07813798836243"/>
  </r>
  <r>
    <s v="E06000045_CIN episodes for children aged &lt;1 at 31st March 2019 with sexual abuse identified as a factor at CIN assessment (excluding looked after children)_Number"/>
    <s v="E06000045"/>
    <x v="115"/>
    <s v="Financial year"/>
    <s v="2018/19"/>
    <s v="Children at risk from abuse in the household"/>
    <x v="17"/>
    <s v="Number"/>
    <s v="*"/>
    <n v="3058"/>
    <s v="*"/>
    <s v="N/A"/>
    <s v="N/A"/>
  </r>
  <r>
    <s v="E10000018_CIN episodes for children aged &lt;1 at 31st March 2019 with sexual abuse identified as a factor at CIN assessment (excluding looked after children)_Number"/>
    <s v="E10000018"/>
    <x v="70"/>
    <s v="Financial year"/>
    <s v="2018/19"/>
    <s v="Children at risk from abuse in the household"/>
    <x v="17"/>
    <s v="Number"/>
    <s v="*"/>
    <n v="6983"/>
    <s v="*"/>
    <s v="N/A"/>
    <s v="N/A"/>
  </r>
  <r>
    <s v="E06000016_CIN episodes for children aged &lt;1 at 31st March 2019 with sexual abuse identified as a factor at CIN assessment (excluding looked after children)_Number"/>
    <s v="E06000016"/>
    <x v="69"/>
    <s v="Financial year"/>
    <s v="2018/19"/>
    <s v="Children at risk from abuse in the household"/>
    <x v="17"/>
    <s v="Number"/>
    <n v="9"/>
    <n v="4815"/>
    <n v="1.86915887850467"/>
    <s v="1.9 per 1000 under 1 yr olds"/>
    <n v="1.86915887850467"/>
  </r>
  <r>
    <s v="E06000017_CIN episodes for children aged &lt;1 at 31st March 2019 with sexual abuse identified as a factor at CIN assessment (excluding looked after children)_Number"/>
    <s v="E06000017"/>
    <x v="104"/>
    <s v="Financial year"/>
    <s v="2018/19"/>
    <s v="Children at risk from abuse in the household"/>
    <x v="17"/>
    <s v="Number"/>
    <n v="0"/>
    <n v="349"/>
    <n v="0"/>
    <s v="0 per 1000 under 1 yr olds"/>
    <n v="0"/>
  </r>
  <r>
    <s v="E10000028_CIN episodes for children aged &lt;1 at 31st March 2019 with sexual abuse identified as a factor at CIN assessment (excluding looked after children)_Number"/>
    <s v="E10000028"/>
    <x v="119"/>
    <s v="Financial year"/>
    <s v="2018/19"/>
    <s v="Children at risk from abuse in the household"/>
    <x v="17"/>
    <s v="Number"/>
    <n v="17"/>
    <n v="8423"/>
    <n v="2.0182832719933499"/>
    <s v="2 per 1000 under 1 yr olds"/>
    <n v="2.0182832719933499"/>
  </r>
  <r>
    <s v="E06000021_CIN episodes for children aged &lt;1 at 31st March 2019 with sexual abuse identified as a factor at CIN assessment (excluding looked after children)_Number"/>
    <s v="E06000021"/>
    <x v="122"/>
    <s v="Financial year"/>
    <s v="2018/19"/>
    <s v="Children at risk from abuse in the household"/>
    <x v="17"/>
    <s v="Number"/>
    <n v="12"/>
    <n v="3239"/>
    <n v="3.7048471750540299"/>
    <s v="3.7 per 1000 under 1 yr olds"/>
    <n v="3.7048471750540299"/>
  </r>
  <r>
    <s v="E06000054_CIN episodes for children aged &lt;1 at 31st March 2019 with sexual abuse identified as a factor at CIN assessment (excluding looked after children)_Number"/>
    <s v="E06000054"/>
    <x v="144"/>
    <s v="Financial year"/>
    <s v="2018/19"/>
    <s v="Children at risk from abuse in the household"/>
    <x v="17"/>
    <s v="Number"/>
    <n v="11"/>
    <n v="5003"/>
    <n v="2.1986807915250801"/>
    <s v="2.2 per 1000 under 1 yr olds"/>
    <n v="2.1986807915250801"/>
  </r>
  <r>
    <s v="E06000030_CIN episodes for children aged &lt;1 at 31st March 2019 with sexual abuse identified as a factor at CIN assessment (excluding looked after children)_Number"/>
    <s v="E06000030"/>
    <x v="127"/>
    <s v="Financial year"/>
    <s v="2018/19"/>
    <s v="Children at risk from abuse in the household"/>
    <x v="17"/>
    <s v="Number"/>
    <n v="9"/>
    <n v="2785"/>
    <n v="3.2315978456014398"/>
    <s v="3.2 per 1000 under 1 yr olds"/>
    <n v="3.2315978456014398"/>
  </r>
  <r>
    <s v="E06000036_CIN episodes for children aged &lt;1 at 31st March 2019 with sexual abuse identified as a factor at CIN assessment (excluding looked after children)_Number"/>
    <s v="E06000036"/>
    <x v="11"/>
    <s v="Financial year"/>
    <s v="2018/19"/>
    <s v="Children at risk from abuse in the household"/>
    <x v="17"/>
    <s v="Number"/>
    <s v="*"/>
    <n v="1442"/>
    <s v="*"/>
    <s v="N/A"/>
    <s v="N/A"/>
  </r>
  <r>
    <s v="E06000040_CIN episodes for children aged &lt;1 at 31st March 2019 with sexual abuse identified as a factor at CIN assessment (excluding looked after children)_Number"/>
    <s v="E06000040"/>
    <x v="145"/>
    <s v="Financial year"/>
    <s v="2018/19"/>
    <s v="Children at risk from abuse in the household"/>
    <x v="17"/>
    <s v="Number"/>
    <s v="*"/>
    <n v="1648"/>
    <s v="*"/>
    <s v="N/A"/>
    <s v="N/A"/>
  </r>
  <r>
    <s v="E06000037_CIN episodes for children aged &lt;1 at 31st March 2019 with sexual abuse identified as a factor at CIN assessment (excluding looked after children)_Number"/>
    <s v="E06000037"/>
    <x v="140"/>
    <s v="Financial year"/>
    <s v="2018/19"/>
    <s v="Children at risk from abuse in the household"/>
    <x v="17"/>
    <s v="Number"/>
    <n v="0"/>
    <n v="1693"/>
    <n v="0"/>
    <s v="0 per 1000 under 1 yr olds"/>
    <n v="0"/>
  </r>
  <r>
    <s v="E06000038_CIN episodes for children aged &lt;1 at 31st March 2019 with sexual abuse identified as a factor at CIN assessment (excluding looked after children)_Number"/>
    <s v="E06000038"/>
    <x v="98"/>
    <s v="Financial year"/>
    <s v="2018/19"/>
    <s v="Children at risk from abuse in the household"/>
    <x v="17"/>
    <s v="Number"/>
    <s v="*"/>
    <n v="2249"/>
    <s v="*"/>
    <s v="N/A"/>
    <s v="N/A"/>
  </r>
  <r>
    <s v="E06000039_CIN episodes for children aged &lt;1 at 31st March 2019 with sexual abuse identified as a factor at CIN assessment (excluding looked after children)_Number"/>
    <s v="E06000039"/>
    <x v="110"/>
    <s v="Financial year"/>
    <s v="2018/19"/>
    <s v="Children at risk from abuse in the household"/>
    <x v="17"/>
    <s v="Number"/>
    <s v="*"/>
    <n v="2451"/>
    <s v="*"/>
    <s v="N/A"/>
    <s v="N/A"/>
  </r>
  <r>
    <s v="E06000041_CIN episodes for children aged &lt;1 at 31st March 2019 with sexual abuse identified as a factor at CIN assessment (excluding looked after children)_Number"/>
    <s v="E06000041"/>
    <x v="147"/>
    <s v="Financial year"/>
    <s v="2018/19"/>
    <s v="Children at risk from abuse in the household"/>
    <x v="17"/>
    <s v="Number"/>
    <s v="*"/>
    <n v="1714"/>
    <s v="*"/>
    <s v="N/A"/>
    <s v="N/A"/>
  </r>
  <r>
    <s v="E10000003_CIN episodes for children aged &lt;1 at 31st March 2019 with sexual abuse identified as a factor at CIN assessment (excluding looked after children)_Number"/>
    <s v="E10000003"/>
    <x v="20"/>
    <s v="Financial year"/>
    <s v="2018/19"/>
    <s v="Children at risk from abuse in the household"/>
    <x v="17"/>
    <s v="Number"/>
    <n v="8"/>
    <n v="6952"/>
    <n v="1.1507479861910199"/>
    <s v="1.2 per 1000 under 1 yr olds"/>
    <n v="1.1507479861910199"/>
  </r>
  <r>
    <s v="E06000031_CIN episodes for children aged &lt;1 at 31st March 2019 with sexual abuse identified as a factor at CIN assessment (excluding looked after children)_Number"/>
    <s v="E06000031"/>
    <x v="94"/>
    <s v="Financial year"/>
    <s v="2018/19"/>
    <s v="Children at risk from abuse in the household"/>
    <x v="17"/>
    <s v="Number"/>
    <s v="*"/>
    <n v="3030"/>
    <s v="*"/>
    <s v="N/A"/>
    <s v="N/A"/>
  </r>
  <r>
    <s v="E06000006_CIN episodes for children aged &lt;1 at 31st March 2019 with sexual abuse identified as a factor at CIN assessment (excluding looked after children)_Number"/>
    <s v="E06000006"/>
    <x v="47"/>
    <s v="Financial year"/>
    <s v="2018/19"/>
    <s v="Children at risk from abuse in the household"/>
    <x v="17"/>
    <s v="Number"/>
    <n v="7"/>
    <n v="1451"/>
    <n v="4.8242591316333598"/>
    <s v="4.8 per 1000 under 1 yr olds"/>
    <n v="4.8242591316333598"/>
  </r>
  <r>
    <s v="E06000007_CIN episodes for children aged &lt;1 at 31st March 2019 with sexual abuse identified as a factor at CIN assessment (excluding looked after children)_Number"/>
    <s v="E06000007"/>
    <x v="138"/>
    <s v="Financial year"/>
    <s v="2018/19"/>
    <s v="Children at risk from abuse in the household"/>
    <x v="17"/>
    <s v="Number"/>
    <s v="*"/>
    <n v="2229"/>
    <s v="*"/>
    <s v="N/A"/>
    <s v="N/A"/>
  </r>
  <r>
    <s v="E10000008_CIN episodes for children aged &lt;1 at 31st March 2019 with sexual abuse identified as a factor at CIN assessment (excluding looked after children)_Number"/>
    <s v="E10000008"/>
    <x v="33"/>
    <s v="Financial year"/>
    <s v="2018/19"/>
    <s v="Children at risk from abuse in the household"/>
    <x v="17"/>
    <s v="Number"/>
    <n v="5"/>
    <n v="6781"/>
    <n v="0.73735437251142899"/>
    <s v="0.7 per 1000 under 1 yr olds"/>
    <n v="0.73735437251142899"/>
  </r>
  <r>
    <s v="E06000026_CIN episodes for children aged &lt;1 at 31st March 2019 with sexual abuse identified as a factor at CIN assessment (excluding looked after children)_Number"/>
    <s v="E06000026"/>
    <x v="95"/>
    <s v="Financial year"/>
    <s v="2018/19"/>
    <s v="Children at risk from abuse in the household"/>
    <x v="17"/>
    <s v="Number"/>
    <n v="8"/>
    <n v="2827"/>
    <n v="2.8298549699327902"/>
    <s v="2.8 per 1000 under 1 yr olds"/>
    <n v="2.8298549699327902"/>
  </r>
  <r>
    <s v="E06000027_CIN episodes for children aged &lt;1 at 31st March 2019 with sexual abuse identified as a factor at CIN assessment (excluding looked after children)_Number"/>
    <s v="E06000027"/>
    <x v="131"/>
    <s v="Financial year"/>
    <s v="2018/19"/>
    <s v="Children at risk from abuse in the household"/>
    <x v="17"/>
    <s v="Number"/>
    <s v="*"/>
    <n v="1247"/>
    <s v="*"/>
    <s v="N/A"/>
    <s v="N/A"/>
  </r>
  <r>
    <s v="E10000012_CIN episodes for children aged &lt;1 at 31st March 2019 with sexual abuse identified as a factor at CIN assessment (excluding looked after children)_Number"/>
    <s v="E10000012"/>
    <x v="42"/>
    <s v="Financial year"/>
    <s v="2018/19"/>
    <s v="Children at risk from abuse in the household"/>
    <x v="17"/>
    <s v="Number"/>
    <n v="9"/>
    <n v="16488"/>
    <n v="0.54585152838427897"/>
    <s v="0.5 per 1000 under 1 yr olds"/>
    <n v="0.54585152838427897"/>
  </r>
  <r>
    <s v="E06000033_CIN episodes for children aged &lt;1 at 31st March 2019 with sexual abuse identified as a factor at CIN assessment (excluding looked after children)_Number"/>
    <s v="E06000033"/>
    <x v="116"/>
    <s v="Financial year"/>
    <s v="2018/19"/>
    <s v="Children at risk from abuse in the household"/>
    <x v="17"/>
    <s v="Number"/>
    <s v="*"/>
    <n v="2203"/>
    <s v="*"/>
    <s v="N/A"/>
    <s v="N/A"/>
  </r>
  <r>
    <s v="E06000034_CIN episodes for children aged &lt;1 at 31st March 2019 with sexual abuse identified as a factor at CIN assessment (excluding looked after children)_Number"/>
    <s v="E06000034"/>
    <x v="130"/>
    <s v="Financial year"/>
    <s v="2018/19"/>
    <s v="Children at risk from abuse in the household"/>
    <x v="17"/>
    <s v="Number"/>
    <s v="*"/>
    <n v="2544"/>
    <s v="*"/>
    <s v="N/A"/>
    <s v="N/A"/>
  </r>
  <r>
    <s v="E06000019_CIN episodes for children aged &lt;1 at 31st March 2019 with sexual abuse identified as a factor at CIN assessment (excluding looked after children)_Number"/>
    <s v="E06000019"/>
    <x v="54"/>
    <s v="Financial year"/>
    <s v="2018/19"/>
    <s v="Children at risk from abuse in the household"/>
    <x v="17"/>
    <s v="Number"/>
    <n v="6"/>
    <n v="1777"/>
    <n v="3.3764772087788399"/>
    <s v="3.4 per 1000 under 1 yr olds"/>
    <n v="3.3764772087788399"/>
  </r>
  <r>
    <s v="E10000034_CIN episodes for children aged &lt;1 at 31st March 2019 with sexual abuse identified as a factor at CIN assessment (excluding looked after children)_Number"/>
    <s v="E10000034"/>
    <x v="149"/>
    <s v="Financial year"/>
    <s v="2018/19"/>
    <s v="Children at risk from abuse in the household"/>
    <x v="17"/>
    <s v="Number"/>
    <s v="*"/>
    <n v="5832"/>
    <s v="*"/>
    <s v="N/A"/>
    <s v="N/A"/>
  </r>
  <r>
    <s v="E10000016_CIN episodes for children aged &lt;1 at 31st March 2019 with sexual abuse identified as a factor at CIN assessment (excluding looked after children)_Number"/>
    <s v="E10000016"/>
    <x v="61"/>
    <s v="Financial year"/>
    <s v="2018/19"/>
    <s v="Children at risk from abuse in the household"/>
    <x v="17"/>
    <s v="Number"/>
    <n v="31"/>
    <n v="17431"/>
    <n v="1.77844070908152"/>
    <s v="1.8 per 1000 under 1 yr olds"/>
    <n v="1.77844070908152"/>
  </r>
  <r>
    <s v="E06000035_CIN episodes for children aged &lt;1 at 31st March 2019 with sexual abuse identified as a factor at CIN assessment (excluding looked after children)_Number"/>
    <s v="E06000035"/>
    <x v="76"/>
    <s v="Financial year"/>
    <s v="2018/19"/>
    <s v="Children at risk from abuse in the household"/>
    <x v="17"/>
    <s v="Number"/>
    <n v="7"/>
    <n v="3476"/>
    <n v="2.0138089758342899"/>
    <s v="2 per 1000 under 1 yr olds"/>
    <n v="2.0138089758342899"/>
  </r>
  <r>
    <s v="E10000017_CIN episodes for children aged &lt;1 at 31st March 2019 with sexual abuse identified as a factor at CIN assessment (excluding looked after children)_Number"/>
    <s v="E10000017"/>
    <x v="67"/>
    <s v="Financial year"/>
    <s v="2018/19"/>
    <s v="Children at risk from abuse in the household"/>
    <x v="17"/>
    <s v="Number"/>
    <n v="25"/>
    <n v="12376"/>
    <n v="2.0200387847446701"/>
    <s v="2 per 1000 under 1 yr olds"/>
    <n v="2.0200387847446701"/>
  </r>
  <r>
    <s v="E06000008_CIN episodes for children aged &lt;1 at 31st March 2019 with sexual abuse identified as a factor at CIN assessment (excluding looked after children)_Number"/>
    <s v="E06000008"/>
    <x v="7"/>
    <s v="Financial year"/>
    <s v="2018/19"/>
    <s v="Children at risk from abuse in the household"/>
    <x v="17"/>
    <s v="Number"/>
    <s v="*"/>
    <n v="1998"/>
    <s v="*"/>
    <s v="N/A"/>
    <s v="N/A"/>
  </r>
  <r>
    <s v="E06000009_CIN episodes for children aged &lt;1 at 31st March 2019 with sexual abuse identified as a factor at CIN assessment (excluding looked after children)_Number"/>
    <s v="E06000009"/>
    <x v="8"/>
    <s v="Financial year"/>
    <s v="2018/19"/>
    <s v="Children at risk from abuse in the household"/>
    <x v="17"/>
    <s v="Number"/>
    <n v="11"/>
    <n v="1627"/>
    <n v="6.7609096496619498"/>
    <s v="6.8 per 1000 under 1 yr olds"/>
    <n v="6.7609096496619498"/>
  </r>
  <r>
    <s v="E10000024_CIN episodes for children aged &lt;1 at 31st March 2019 with sexual abuse identified as a factor at CIN assessment (excluding looked after children)_Number"/>
    <s v="E10000024"/>
    <x v="91"/>
    <s v="Financial year"/>
    <s v="2018/19"/>
    <s v="Children at risk from abuse in the household"/>
    <x v="17"/>
    <s v="Number"/>
    <n v="25"/>
    <n v="8216"/>
    <n v="3.0428432327166499"/>
    <s v="3 per 1000 under 1 yr olds"/>
    <n v="3.0428432327166499"/>
  </r>
  <r>
    <s v="E06000018_CIN episodes for children aged &lt;1 at 31st March 2019 with sexual abuse identified as a factor at CIN assessment (excluding looked after children)_Number"/>
    <s v="E06000018"/>
    <x v="90"/>
    <s v="Financial year"/>
    <s v="2018/19"/>
    <s v="Children at risk from abuse in the household"/>
    <x v="17"/>
    <s v="Number"/>
    <n v="9"/>
    <n v="4006"/>
    <n v="2.2466300549176199"/>
    <s v="2.2 per 1000 under 1 yr olds"/>
    <n v="2.2466300549176199"/>
  </r>
  <r>
    <s v="E06000051_CIN episodes for children aged &lt;1 at 31st March 2019 with sexual abuse identified as a factor at CIN assessment (excluding looked after children)_Number"/>
    <s v="E06000051"/>
    <x v="109"/>
    <s v="Financial year"/>
    <s v="2018/19"/>
    <s v="Children at risk from abuse in the household"/>
    <x v="17"/>
    <s v="Number"/>
    <s v="*"/>
    <n v="2806"/>
    <s v="*"/>
    <s v="N/A"/>
    <s v="N/A"/>
  </r>
  <r>
    <s v="E06000020_CIN episodes for children aged &lt;1 at 31st March 2019 with sexual abuse identified as a factor at CIN assessment (excluding looked after children)_Number"/>
    <s v="E06000020"/>
    <x v="129"/>
    <s v="Financial year"/>
    <s v="2018/19"/>
    <s v="Children at risk from abuse in the household"/>
    <x v="17"/>
    <s v="Number"/>
    <s v="*"/>
    <n v="2075"/>
    <s v="*"/>
    <s v="N/A"/>
    <s v="N/A"/>
  </r>
  <r>
    <s v="E06000049_CIN episodes for children aged &lt;1 at 31st March 2019 with sexual abuse identified as a factor at CIN assessment (excluding looked after children)_Number"/>
    <s v="E06000049"/>
    <x v="23"/>
    <s v="Financial year"/>
    <s v="2018/19"/>
    <s v="Children at risk from abuse in the household"/>
    <x v="17"/>
    <s v="Number"/>
    <n v="9"/>
    <n v="3921"/>
    <n v="2.2953328232593702"/>
    <s v="2.3 per 1000 under 1 yr olds"/>
    <n v="2.2953328232593702"/>
  </r>
  <r>
    <s v="E06000050_CIN episodes for children aged &lt;1 at 31st March 2019 with sexual abuse identified as a factor at CIN assessment (excluding looked after children)_Number"/>
    <s v="E06000050"/>
    <x v="154"/>
    <s v="Financial year"/>
    <s v="2018/19"/>
    <s v="Children at risk from abuse in the household"/>
    <x v="17"/>
    <s v="Number"/>
    <s v="*"/>
    <n v="3487"/>
    <s v="*"/>
    <s v="N/A"/>
    <s v="N/A"/>
  </r>
  <r>
    <s v="E06000052_CIN episodes for children aged &lt;1 at 31st March 2019 with sexual abuse identified as a factor at CIN assessment (excluding looked after children)_Number"/>
    <s v="E06000052"/>
    <x v="26"/>
    <s v="Financial year"/>
    <s v="2018/19"/>
    <s v="Children at risk from abuse in the household"/>
    <x v="17"/>
    <s v="Number"/>
    <s v="*"/>
    <n v="5246"/>
    <s v="*"/>
    <s v="N/A"/>
    <s v="N/A"/>
  </r>
  <r>
    <s v="E10000006_CIN episodes for children aged &lt;1 at 31st March 2019 with sexual abuse identified as a factor at CIN assessment (excluding looked after children)_Number"/>
    <s v="E10000006"/>
    <x v="29"/>
    <s v="Financial year"/>
    <s v="2018/19"/>
    <s v="Children at risk from abuse in the household"/>
    <x v="17"/>
    <s v="Number"/>
    <n v="15"/>
    <n v="4366"/>
    <n v="3.4356390288593701"/>
    <s v="3.4 per 1000 under 1 yr olds"/>
    <n v="3.4356390288593701"/>
  </r>
  <r>
    <s v="E10000013_CIN episodes for children aged &lt;1 at 31st March 2019 with sexual abuse identified as a factor at CIN assessment (excluding looked after children)_Number"/>
    <s v="E10000013"/>
    <x v="44"/>
    <s v="Financial year"/>
    <s v="2018/19"/>
    <s v="Children at risk from abuse in the household"/>
    <x v="17"/>
    <s v="Number"/>
    <n v="7"/>
    <n v="6595"/>
    <n v="1.0614101592115199"/>
    <s v="1.1 per 1000 under 1 yr olds"/>
    <n v="1.0614101592115199"/>
  </r>
  <r>
    <s v="E10000015_CIN episodes for children aged &lt;1 at 31st March 2019 with sexual abuse identified as a factor at CIN assessment (excluding looked after children)_Number"/>
    <s v="E10000015"/>
    <x v="55"/>
    <s v="Financial year"/>
    <s v="2018/19"/>
    <s v="Children at risk from abuse in the household"/>
    <x v="17"/>
    <s v="Number"/>
    <n v="12"/>
    <n v="14155"/>
    <n v="0.84775697633345104"/>
    <s v="0.8 per 1000 under 1 yr olds"/>
    <n v="0.84775697633345104"/>
  </r>
  <r>
    <s v="E06000046_CIN episodes for children aged &lt;1 at 31st March 2019 with sexual abuse identified as a factor at CIN assessment (excluding looked after children)_Number"/>
    <s v="E06000046"/>
    <x v="58"/>
    <s v="Financial year"/>
    <s v="2018/19"/>
    <s v="Children at risk from abuse in the household"/>
    <x v="17"/>
    <s v="Number"/>
    <s v="*"/>
    <n v="1144"/>
    <s v="*"/>
    <s v="N/A"/>
    <s v="N/A"/>
  </r>
  <r>
    <s v="E10000019_CIN episodes for children aged &lt;1 at 31st March 2019 with sexual abuse identified as a factor at CIN assessment (excluding looked after children)_Number"/>
    <s v="E10000019"/>
    <x v="72"/>
    <s v="Financial year"/>
    <s v="2018/19"/>
    <s v="Children at risk from abuse in the household"/>
    <x v="17"/>
    <s v="Number"/>
    <n v="20"/>
    <n v="7363"/>
    <n v="2.7162841233193"/>
    <s v="2.7 per 1000 under 1 yr olds"/>
    <n v="2.7162841233193"/>
  </r>
  <r>
    <s v="E10000020_CIN episodes for children aged &lt;1 at 31st March 2019 with sexual abuse identified as a factor at CIN assessment (excluding looked after children)_Number"/>
    <s v="E10000020"/>
    <x v="82"/>
    <s v="Financial year"/>
    <s v="2018/19"/>
    <s v="Children at risk from abuse in the household"/>
    <x v="17"/>
    <s v="Number"/>
    <n v="9"/>
    <n v="8492"/>
    <n v="1.0598210080075401"/>
    <s v="1.1 per 1000 under 1 yr olds"/>
    <n v="1.0598210080075401"/>
  </r>
  <r>
    <s v="E10000021_CIN episodes for children aged &lt;1 at 31st March 2019 with sexual abuse identified as a factor at CIN assessment (excluding looked after children)_Number"/>
    <s v="E10000021"/>
    <x v="88"/>
    <s v="Financial year"/>
    <s v="2018/19"/>
    <s v="Children at risk from abuse in the household"/>
    <x v="17"/>
    <s v="Number"/>
    <n v="10"/>
    <n v="8891"/>
    <n v="1.1247328759419599"/>
    <s v="1.1 per 1000 under 1 yr olds"/>
    <n v="1.1247328759419599"/>
  </r>
  <r>
    <s v="E06000048_CIN episodes for children aged &lt;1 at 31st March 2019 with sexual abuse identified as a factor at CIN assessment (excluding looked after children)_Number"/>
    <s v="E06000048"/>
    <x v="89"/>
    <s v="Financial year"/>
    <s v="2018/19"/>
    <s v="Children at risk from abuse in the household"/>
    <x v="17"/>
    <s v="Number"/>
    <n v="6"/>
    <n v="2874"/>
    <n v="2.0876826722338202"/>
    <s v="2.1 per 1000 under 1 yr olds"/>
    <n v="2.0876826722338202"/>
  </r>
  <r>
    <s v="E10000025_CIN episodes for children aged &lt;1 at 31st March 2019 with sexual abuse identified as a factor at CIN assessment (excluding looked after children)_Number"/>
    <s v="E10000025"/>
    <x v="93"/>
    <s v="Financial year"/>
    <s v="2018/19"/>
    <s v="Children at risk from abuse in the household"/>
    <x v="17"/>
    <s v="Number"/>
    <n v="6"/>
    <n v="7481"/>
    <n v="0.802031813928619"/>
    <s v="0.8 per 1000 under 1 yr olds"/>
    <n v="0.802031813928619"/>
  </r>
  <r>
    <s v="E10000027_CIN episodes for children aged &lt;1 at 31st March 2019 with sexual abuse identified as a factor at CIN assessment (excluding looked after children)_Number"/>
    <s v="E10000027"/>
    <x v="112"/>
    <s v="Financial year"/>
    <s v="2018/19"/>
    <s v="Children at risk from abuse in the household"/>
    <x v="17"/>
    <s v="Number"/>
    <s v="*"/>
    <n v="5401"/>
    <s v="*"/>
    <s v="N/A"/>
    <s v="N/A"/>
  </r>
  <r>
    <s v="E10000029_CIN episodes for children aged &lt;1 at 31st March 2019 with sexual abuse identified as a factor at CIN assessment (excluding looked after children)_Number"/>
    <s v="E10000029"/>
    <x v="123"/>
    <s v="Financial year"/>
    <s v="2018/19"/>
    <s v="Children at risk from abuse in the household"/>
    <x v="17"/>
    <s v="Number"/>
    <n v="11"/>
    <n v="7605"/>
    <n v="1.4464168310322201"/>
    <s v="1.4 per 1000 under 1 yr olds"/>
    <n v="1.4464168310322201"/>
  </r>
  <r>
    <s v="E10000030_CIN episodes for children aged &lt;1 at 31st March 2019 with sexual abuse identified as a factor at CIN assessment (excluding looked after children)_Number"/>
    <s v="E10000030"/>
    <x v="125"/>
    <s v="Financial year"/>
    <s v="2018/19"/>
    <s v="Children at risk from abuse in the household"/>
    <x v="17"/>
    <s v="Number"/>
    <n v="13"/>
    <n v="12975"/>
    <n v="1.0019267822736"/>
    <s v="1 per 1000 under 1 yr olds"/>
    <n v="1.0019267822736"/>
  </r>
  <r>
    <s v="E10000031_CIN episodes for children aged &lt;1 at 31st March 2019 with sexual abuse identified as a factor at CIN assessment (excluding looked after children)_Number"/>
    <s v="E10000031"/>
    <x v="139"/>
    <s v="Financial year"/>
    <s v="2018/19"/>
    <s v="Children at risk from abuse in the household"/>
    <x v="17"/>
    <s v="Number"/>
    <s v="*"/>
    <n v="6079"/>
    <s v="*"/>
    <s v="N/A"/>
    <s v="N/A"/>
  </r>
  <r>
    <s v="E10000032_CIN episodes for children aged &lt;1 at 31st March 2019 with sexual abuse identified as a factor at CIN assessment (excluding looked after children)_Number"/>
    <s v="E10000032"/>
    <x v="141"/>
    <s v="Financial year"/>
    <s v="2018/19"/>
    <s v="Children at risk from abuse in the household"/>
    <x v="17"/>
    <s v="Number"/>
    <n v="21"/>
    <n v="8578"/>
    <n v="2.4481231056190298"/>
    <s v="2.4 per 1000 under 1 yr olds"/>
    <n v="2.4481231056190298"/>
  </r>
  <r>
    <s v="NA_CIN episodes for children aged &lt;1 at 31st March 2019 with a parent or someone else in the household's disability identified as a factor at CIN assessment (excluding looked after children)_Number"/>
    <s v="NA"/>
    <x v="151"/>
    <s v="Financial year"/>
    <s v="2018/19"/>
    <s v="Children vulnerable due to a parent's disability"/>
    <x v="18"/>
    <s v="Number"/>
    <n v="2048"/>
    <n v="637834"/>
    <n v="3.2108667772492532"/>
    <s v="3.21 per 1000 under 1 yr olds"/>
    <n v="3.2108667772492532"/>
  </r>
  <r>
    <s v="E09000001_CIN episodes for children aged &lt;1 at 31st March 2019 with a parent or someone else in the household's disability identified as a factor at CIN assessment (excluding looked after children)_Number"/>
    <s v="E09000001"/>
    <x v="25"/>
    <s v="Financial year"/>
    <s v="2018/19"/>
    <s v="Children vulnerable due to a parent's disability"/>
    <x v="18"/>
    <s v="Number"/>
    <n v="0"/>
    <n v="73"/>
    <n v="0"/>
    <s v="0 per 1000 under 1 yr olds"/>
    <n v="0"/>
  </r>
  <r>
    <s v="E09000007_CIN episodes for children aged &lt;1 at 31st March 2019 with a parent or someone else in the household's disability identified as a factor at CIN assessment (excluding looked after children)_Number"/>
    <s v="E09000007"/>
    <x v="21"/>
    <s v="Financial year"/>
    <s v="2018/19"/>
    <s v="Children vulnerable due to a parent's disability"/>
    <x v="18"/>
    <s v="Number"/>
    <n v="11"/>
    <n v="2541"/>
    <n v="4.3290043290043299"/>
    <s v="4.3 per 1000 under 1 yr olds"/>
    <n v="4.3290043290043299"/>
  </r>
  <r>
    <s v="E09000011_CIN episodes for children aged &lt;1 at 31st March 2019 with a parent or someone else in the household's disability identified as a factor at CIN assessment (excluding looked after children)_Number"/>
    <s v="E09000011"/>
    <x v="45"/>
    <s v="Financial year"/>
    <s v="2018/19"/>
    <s v="Children vulnerable due to a parent's disability"/>
    <x v="18"/>
    <s v="Number"/>
    <n v="27"/>
    <n v="4393"/>
    <n v="6.1461415888914201"/>
    <s v="6.1 per 1000 under 1 yr olds"/>
    <n v="6.1461415888914201"/>
  </r>
  <r>
    <s v="E09000012_CIN episodes for children aged &lt;1 at 31st March 2019 with a parent or someone else in the household's disability identified as a factor at CIN assessment (excluding looked after children)_Number"/>
    <s v="E09000012"/>
    <x v="46"/>
    <s v="Financial year"/>
    <s v="2018/19"/>
    <s v="Children vulnerable due to a parent's disability"/>
    <x v="18"/>
    <s v="Number"/>
    <n v="13"/>
    <n v="4211"/>
    <n v="3.0871526953217798"/>
    <s v="3.1 per 1000 under 1 yr olds"/>
    <n v="3.0871526953217798"/>
  </r>
  <r>
    <s v="E09000013_CIN episodes for children aged &lt;1 at 31st March 2019 with a parent or someone else in the household's disability identified as a factor at CIN assessment (excluding looked after children)_Number"/>
    <s v="E09000013"/>
    <x v="48"/>
    <s v="Financial year"/>
    <s v="2018/19"/>
    <s v="Children vulnerable due to a parent's disability"/>
    <x v="18"/>
    <s v="Number"/>
    <s v="*"/>
    <n v="2319"/>
    <s v="*"/>
    <s v="N/A"/>
    <s v="N/A"/>
  </r>
  <r>
    <s v="E09000019_CIN episodes for children aged &lt;1 at 31st March 2019 with a parent or someone else in the household's disability identified as a factor at CIN assessment (excluding looked after children)_Number"/>
    <s v="E09000019"/>
    <x v="59"/>
    <s v="Financial year"/>
    <s v="2018/19"/>
    <s v="Children vulnerable due to a parent's disability"/>
    <x v="18"/>
    <s v="Number"/>
    <n v="15"/>
    <n v="2727"/>
    <n v="5.5005500550055002"/>
    <s v="5.5 per 1000 under 1 yr olds"/>
    <n v="5.5005500550055002"/>
  </r>
  <r>
    <s v="E09000020_CIN episodes for children aged &lt;1 at 31st March 2019 with a parent or someone else in the household's disability identified as a factor at CIN assessment (excluding looked after children)_Number"/>
    <s v="E09000020"/>
    <x v="60"/>
    <s v="Financial year"/>
    <s v="2018/19"/>
    <s v="Children vulnerable due to a parent's disability"/>
    <x v="18"/>
    <s v="Number"/>
    <n v="5"/>
    <n v="1568"/>
    <n v="3.18877551020408"/>
    <s v="3.2 per 1000 under 1 yr olds"/>
    <n v="3.18877551020408"/>
  </r>
  <r>
    <s v="E09000022_CIN episodes for children aged &lt;1 at 31st March 2019 with a parent or someone else in the household's disability identified as a factor at CIN assessment (excluding looked after children)_Number"/>
    <s v="E09000022"/>
    <x v="66"/>
    <s v="Financial year"/>
    <s v="2018/19"/>
    <s v="Children vulnerable due to a parent's disability"/>
    <x v="18"/>
    <s v="Number"/>
    <n v="14"/>
    <n v="3935"/>
    <n v="3.5578144853875502"/>
    <s v="3.6 per 1000 under 1 yr olds"/>
    <n v="3.5578144853875502"/>
  </r>
  <r>
    <s v="E09000023_CIN episodes for children aged &lt;1 at 31st March 2019 with a parent or someone else in the household's disability identified as a factor at CIN assessment (excluding looked after children)_Number"/>
    <s v="E09000023"/>
    <x v="71"/>
    <s v="Financial year"/>
    <s v="2018/19"/>
    <s v="Children vulnerable due to a parent's disability"/>
    <x v="18"/>
    <s v="Number"/>
    <n v="19"/>
    <n v="4505"/>
    <n v="4.2175360710321899"/>
    <s v="4.2 per 1000 under 1 yr olds"/>
    <n v="4.2175360710321899"/>
  </r>
  <r>
    <s v="E09000028_CIN episodes for children aged &lt;1 at 31st March 2019 with a parent or someone else in the household's disability identified as a factor at CIN assessment (excluding looked after children)_Number"/>
    <s v="E09000028"/>
    <x v="117"/>
    <s v="Financial year"/>
    <s v="2018/19"/>
    <s v="Children vulnerable due to a parent's disability"/>
    <x v="18"/>
    <s v="Number"/>
    <n v="19"/>
    <n v="4154"/>
    <n v="4.5739046701974004"/>
    <s v="4.6 per 1000 under 1 yr olds"/>
    <n v="4.5739046701974004"/>
  </r>
  <r>
    <s v="E09000030_CIN episodes for children aged &lt;1 at 31st March 2019 with a parent or someone else in the household's disability identified as a factor at CIN assessment (excluding looked after children)_Number"/>
    <s v="E09000030"/>
    <x v="132"/>
    <s v="Financial year"/>
    <s v="2018/19"/>
    <s v="Children vulnerable due to a parent's disability"/>
    <x v="18"/>
    <s v="Number"/>
    <n v="16"/>
    <n v="4529"/>
    <n v="3.5327886950761802"/>
    <s v="3.5 per 1000 under 1 yr olds"/>
    <n v="3.5327886950761802"/>
  </r>
  <r>
    <s v="E09000032_CIN episodes for children aged &lt;1 at 31st March 2019 with a parent or someone else in the household's disability identified as a factor at CIN assessment (excluding looked after children)_Number"/>
    <s v="E09000032"/>
    <x v="137"/>
    <s v="Financial year"/>
    <s v="2018/19"/>
    <s v="Children vulnerable due to a parent's disability"/>
    <x v="18"/>
    <s v="Number"/>
    <n v="6"/>
    <n v="4567"/>
    <n v="1.3137727173199001"/>
    <s v="1.3 per 1000 under 1 yr olds"/>
    <n v="1.3137727173199001"/>
  </r>
  <r>
    <s v="E09000033_CIN episodes for children aged &lt;1 at 31st March 2019 with a parent or someone else in the household's disability identified as a factor at CIN assessment (excluding looked after children)_Number"/>
    <s v="E09000033"/>
    <x v="142"/>
    <s v="Financial year"/>
    <s v="2018/19"/>
    <s v="Children vulnerable due to a parent's disability"/>
    <x v="18"/>
    <s v="Number"/>
    <n v="5"/>
    <n v="2589"/>
    <n v="1.93124758594052"/>
    <s v="1.9 per 1000 under 1 yr olds"/>
    <n v="1.93124758594052"/>
  </r>
  <r>
    <s v="E09000002_CIN episodes for children aged &lt;1 at 31st March 2019 with a parent or someone else in the household's disability identified as a factor at CIN assessment (excluding looked after children)_Number"/>
    <s v="E09000002"/>
    <x v="0"/>
    <s v="Financial year"/>
    <s v="2018/19"/>
    <s v="Children vulnerable due to a parent's disability"/>
    <x v="18"/>
    <s v="Number"/>
    <n v="11"/>
    <n v="3819"/>
    <n v="2.8803351662738899"/>
    <s v="2.9 per 1000 under 1 yr olds"/>
    <n v="2.8803351662738899"/>
  </r>
  <r>
    <s v="E09000003_CIN episodes for children aged &lt;1 at 31st March 2019 with a parent or someone else in the household's disability identified as a factor at CIN assessment (excluding looked after children)_Number"/>
    <s v="E09000003"/>
    <x v="1"/>
    <s v="Financial year"/>
    <s v="2018/19"/>
    <s v="Children vulnerable due to a parent's disability"/>
    <x v="18"/>
    <s v="Number"/>
    <n v="9"/>
    <n v="5250"/>
    <n v="1.71428571428571"/>
    <s v="1.7 per 1000 under 1 yr olds"/>
    <n v="1.71428571428571"/>
  </r>
  <r>
    <s v="E09000004_CIN episodes for children aged &lt;1 at 31st March 2019 with a parent or someone else in the household's disability identified as a factor at CIN assessment (excluding looked after children)_Number"/>
    <s v="E09000004"/>
    <x v="5"/>
    <s v="Financial year"/>
    <s v="2018/19"/>
    <s v="Children vulnerable due to a parent's disability"/>
    <x v="18"/>
    <s v="Number"/>
    <n v="8"/>
    <n v="3133"/>
    <n v="2.5534631343759999"/>
    <s v="2.6 per 1000 under 1 yr olds"/>
    <n v="2.5534631343759999"/>
  </r>
  <r>
    <s v="E09000005_CIN episodes for children aged &lt;1 at 31st March 2019 with a parent or someone else in the household's disability identified as a factor at CIN assessment (excluding looked after children)_Number"/>
    <s v="E09000005"/>
    <x v="13"/>
    <s v="Financial year"/>
    <s v="2018/19"/>
    <s v="Children vulnerable due to a parent's disability"/>
    <x v="18"/>
    <s v="Number"/>
    <s v="*"/>
    <n v="4825"/>
    <s v="*"/>
    <s v="N/A"/>
    <s v="N/A"/>
  </r>
  <r>
    <s v="E09000006_CIN episodes for children aged &lt;1 at 31st March 2019 with a parent or someone else in the household's disability identified as a factor at CIN assessment (excluding looked after children)_Number"/>
    <s v="E09000006"/>
    <x v="16"/>
    <s v="Financial year"/>
    <s v="2018/19"/>
    <s v="Children vulnerable due to a parent's disability"/>
    <x v="18"/>
    <s v="Number"/>
    <n v="21"/>
    <n v="4232"/>
    <n v="4.9621928166351603"/>
    <s v="5 per 1000 under 1 yr olds"/>
    <n v="4.9621928166351603"/>
  </r>
  <r>
    <s v="E09000008_CIN episodes for children aged &lt;1 at 31st March 2019 with a parent or someone else in the household's disability identified as a factor at CIN assessment (excluding looked after children)_Number"/>
    <s v="E09000008"/>
    <x v="28"/>
    <s v="Financial year"/>
    <s v="2018/19"/>
    <s v="Children vulnerable due to a parent's disability"/>
    <x v="18"/>
    <s v="Number"/>
    <n v="10"/>
    <n v="5591"/>
    <n v="1.78858880343409"/>
    <s v="1.8 per 1000 under 1 yr olds"/>
    <n v="1.78858880343409"/>
  </r>
  <r>
    <s v="E09000009_CIN episodes for children aged &lt;1 at 31st March 2019 with a parent or someone else in the household's disability identified as a factor at CIN assessment (excluding looked after children)_Number"/>
    <s v="E09000009"/>
    <x v="38"/>
    <s v="Financial year"/>
    <s v="2018/19"/>
    <s v="Children vulnerable due to a parent's disability"/>
    <x v="18"/>
    <s v="Number"/>
    <n v="8"/>
    <n v="4807"/>
    <n v="1.6642396505096699"/>
    <s v="1.7 per 1000 under 1 yr olds"/>
    <n v="1.6642396505096699"/>
  </r>
  <r>
    <s v="E09000010_CIN episodes for children aged &lt;1 at 31st March 2019 with a parent or someone else in the household's disability identified as a factor at CIN assessment (excluding looked after children)_Number"/>
    <s v="E09000010"/>
    <x v="41"/>
    <s v="Financial year"/>
    <s v="2018/19"/>
    <s v="Children vulnerable due to a parent's disability"/>
    <x v="18"/>
    <s v="Number"/>
    <n v="20"/>
    <n v="4739"/>
    <n v="4.2202996412745302"/>
    <s v="4.2 per 1000 under 1 yr olds"/>
    <n v="4.2202996412745302"/>
  </r>
  <r>
    <s v="E09000014_CIN episodes for children aged &lt;1 at 31st March 2019 with a parent or someone else in the household's disability identified as a factor at CIN assessment (excluding looked after children)_Number"/>
    <s v="E09000014"/>
    <x v="50"/>
    <s v="Financial year"/>
    <s v="2018/19"/>
    <s v="Children vulnerable due to a parent's disability"/>
    <x v="18"/>
    <s v="Number"/>
    <n v="6"/>
    <n v="3767"/>
    <n v="1.5927794000530899"/>
    <s v="1.6 per 1000 under 1 yr olds"/>
    <n v="1.5927794000530899"/>
  </r>
  <r>
    <s v="E09000015_CIN episodes for children aged &lt;1 at 31st March 2019 with a parent or someone else in the household's disability identified as a factor at CIN assessment (excluding looked after children)_Number"/>
    <s v="E09000015"/>
    <x v="51"/>
    <s v="Financial year"/>
    <s v="2018/19"/>
    <s v="Children vulnerable due to a parent's disability"/>
    <x v="18"/>
    <s v="Number"/>
    <n v="7"/>
    <n v="3577"/>
    <n v="1.9569471624266099"/>
    <s v="2 per 1000 under 1 yr olds"/>
    <n v="1.9569471624266099"/>
  </r>
  <r>
    <s v="E09000016_CIN episodes for children aged &lt;1 at 31st March 2019 with a parent or someone else in the household's disability identified as a factor at CIN assessment (excluding looked after children)_Number"/>
    <s v="E09000016"/>
    <x v="53"/>
    <s v="Financial year"/>
    <s v="2018/19"/>
    <s v="Children vulnerable due to a parent's disability"/>
    <x v="18"/>
    <s v="Number"/>
    <s v="*"/>
    <n v="3365"/>
    <s v="*"/>
    <s v="N/A"/>
    <s v="N/A"/>
  </r>
  <r>
    <s v="E09000017_CIN episodes for children aged &lt;1 at 31st March 2019 with a parent or someone else in the household's disability identified as a factor at CIN assessment (excluding looked after children)_Number"/>
    <s v="E09000017"/>
    <x v="56"/>
    <s v="Financial year"/>
    <s v="2018/19"/>
    <s v="Children vulnerable due to a parent's disability"/>
    <x v="18"/>
    <s v="Number"/>
    <n v="5"/>
    <n v="4372"/>
    <n v="1.1436413540713599"/>
    <s v="1.1 per 1000 under 1 yr olds"/>
    <n v="1.1436413540713599"/>
  </r>
  <r>
    <s v="E09000018_CIN episodes for children aged &lt;1 at 31st March 2019 with a parent or someone else in the household's disability identified as a factor at CIN assessment (excluding looked after children)_Number"/>
    <s v="E09000018"/>
    <x v="57"/>
    <s v="Financial year"/>
    <s v="2018/19"/>
    <s v="Children vulnerable due to a parent's disability"/>
    <x v="18"/>
    <s v="Number"/>
    <n v="7"/>
    <n v="3987"/>
    <n v="1.7557060446451001"/>
    <s v="1.8 per 1000 under 1 yr olds"/>
    <n v="1.7557060446451001"/>
  </r>
  <r>
    <s v="E09000021_CIN episodes for children aged &lt;1 at 31st March 2019 with a parent or someone else in the household's disability identified as a factor at CIN assessment (excluding looked after children)_Number"/>
    <s v="E09000021"/>
    <x v="63"/>
    <s v="Financial year"/>
    <s v="2018/19"/>
    <s v="Children vulnerable due to a parent's disability"/>
    <x v="18"/>
    <s v="Number"/>
    <n v="6"/>
    <n v="2087"/>
    <n v="2.8749401054144701"/>
    <s v="2.9 per 1000 under 1 yr olds"/>
    <n v="2.8749401054144701"/>
  </r>
  <r>
    <s v="E09000024_CIN episodes for children aged &lt;1 at 31st March 2019 with a parent or someone else in the household's disability identified as a factor at CIN assessment (excluding looked after children)_Number"/>
    <s v="E09000024"/>
    <x v="77"/>
    <s v="Financial year"/>
    <s v="2018/19"/>
    <s v="Children vulnerable due to a parent's disability"/>
    <x v="18"/>
    <s v="Number"/>
    <n v="6"/>
    <n v="3035"/>
    <n v="1.9769357495881399"/>
    <s v="2 per 1000 under 1 yr olds"/>
    <n v="1.9769357495881399"/>
  </r>
  <r>
    <s v="E09000025_CIN episodes for children aged &lt;1 at 31st March 2019 with a parent or someone else in the household's disability identified as a factor at CIN assessment (excluding looked after children)_Number"/>
    <s v="E09000025"/>
    <x v="81"/>
    <s v="Financial year"/>
    <s v="2018/19"/>
    <s v="Children vulnerable due to a parent's disability"/>
    <x v="18"/>
    <s v="Number"/>
    <n v="7"/>
    <n v="5706"/>
    <n v="1.2267788293024899"/>
    <s v="1.2 per 1000 under 1 yr olds"/>
    <n v="1.2267788293024899"/>
  </r>
  <r>
    <s v="E09000026_CIN episodes for children aged &lt;1 at 31st March 2019 with a parent or someone else in the household's disability identified as a factor at CIN assessment (excluding looked after children)_Number"/>
    <s v="E09000026"/>
    <x v="99"/>
    <s v="Financial year"/>
    <s v="2018/19"/>
    <s v="Children vulnerable due to a parent's disability"/>
    <x v="18"/>
    <s v="Number"/>
    <n v="8"/>
    <n v="4605"/>
    <n v="1.7372421281216099"/>
    <s v="1.7 per 1000 under 1 yr olds"/>
    <n v="1.7372421281216099"/>
  </r>
  <r>
    <s v="E09000027_CIN episodes for children aged &lt;1 at 31st March 2019 with a parent or someone else in the household's disability identified as a factor at CIN assessment (excluding looked after children)_Number"/>
    <s v="E09000027"/>
    <x v="101"/>
    <s v="Financial year"/>
    <s v="2018/19"/>
    <s v="Children vulnerable due to a parent's disability"/>
    <x v="18"/>
    <s v="Number"/>
    <n v="6"/>
    <n v="2396"/>
    <n v="2.5041736227045099"/>
    <s v="2.5 per 1000 under 1 yr olds"/>
    <n v="2.5041736227045099"/>
  </r>
  <r>
    <s v="E09000029_CIN episodes for children aged &lt;1 at 31st March 2019 with a parent or someone else in the household's disability identified as a factor at CIN assessment (excluding looked after children)_Number"/>
    <s v="E09000029"/>
    <x v="126"/>
    <s v="Financial year"/>
    <s v="2018/19"/>
    <s v="Children vulnerable due to a parent's disability"/>
    <x v="18"/>
    <s v="Number"/>
    <s v="*"/>
    <n v="2549"/>
    <s v="*"/>
    <s v="N/A"/>
    <s v="N/A"/>
  </r>
  <r>
    <s v="E09000031_CIN episodes for children aged &lt;1 at 31st March 2019 with a parent or someone else in the household's disability identified as a factor at CIN assessment (excluding looked after children)_Number"/>
    <s v="E09000031"/>
    <x v="136"/>
    <s v="Financial year"/>
    <s v="2018/19"/>
    <s v="Children vulnerable due to a parent's disability"/>
    <x v="18"/>
    <s v="Number"/>
    <n v="7"/>
    <n v="4448"/>
    <n v="1.5737410071942399"/>
    <s v="1.6 per 1000 under 1 yr olds"/>
    <n v="1.5737410071942399"/>
  </r>
  <r>
    <s v="E08000025_CIN episodes for children aged &lt;1 at 31st March 2019 with a parent or someone else in the household's disability identified as a factor at CIN assessment (excluding looked after children)_Number"/>
    <s v="E08000025"/>
    <x v="6"/>
    <s v="Financial year"/>
    <s v="2018/19"/>
    <s v="Children vulnerable due to a parent's disability"/>
    <x v="18"/>
    <s v="Number"/>
    <n v="55"/>
    <n v="16082"/>
    <n v="3.4199726402188801"/>
    <s v="3.4 per 1000 under 1 yr olds"/>
    <n v="3.4199726402188801"/>
  </r>
  <r>
    <s v="E08000026_CIN episodes for children aged &lt;1 at 31st March 2019 with a parent or someone else in the household's disability identified as a factor at CIN assessment (excluding looked after children)_Number"/>
    <s v="E08000026"/>
    <x v="27"/>
    <s v="Financial year"/>
    <s v="2018/19"/>
    <s v="Children vulnerable due to a parent's disability"/>
    <x v="18"/>
    <s v="Number"/>
    <n v="14"/>
    <n v="4431"/>
    <n v="3.1595576619273298"/>
    <s v="3.2 per 1000 under 1 yr olds"/>
    <n v="3.1595576619273298"/>
  </r>
  <r>
    <s v="E08000027_CIN episodes for children aged &lt;1 at 31st March 2019 with a parent or someone else in the household's disability identified as a factor at CIN assessment (excluding looked after children)_Number"/>
    <s v="E08000027"/>
    <x v="36"/>
    <s v="Financial year"/>
    <s v="2018/19"/>
    <s v="Children vulnerable due to a parent's disability"/>
    <x v="18"/>
    <s v="Number"/>
    <s v="*"/>
    <n v="3702"/>
    <s v="*"/>
    <s v="N/A"/>
    <s v="N/A"/>
  </r>
  <r>
    <s v="E08000028_CIN episodes for children aged &lt;1 at 31st March 2019 with a parent or someone else in the household's disability identified as a factor at CIN assessment (excluding looked after children)_Number"/>
    <s v="E08000028"/>
    <x v="106"/>
    <s v="Financial year"/>
    <s v="2018/19"/>
    <s v="Children vulnerable due to a parent's disability"/>
    <x v="18"/>
    <s v="Number"/>
    <n v="20"/>
    <n v="4579"/>
    <n v="4.36776588774842"/>
    <s v="4.4 per 1000 under 1 yr olds"/>
    <n v="4.36776588774842"/>
  </r>
  <r>
    <s v="E08000029_CIN episodes for children aged &lt;1 at 31st March 2019 with a parent or someone else in the household's disability identified as a factor at CIN assessment (excluding looked after children)_Number"/>
    <s v="E08000029"/>
    <x v="111"/>
    <s v="Financial year"/>
    <s v="2018/19"/>
    <s v="Children vulnerable due to a parent's disability"/>
    <x v="18"/>
    <s v="Number"/>
    <n v="8"/>
    <n v="2300"/>
    <n v="3.47826086956522"/>
    <s v="3.5 per 1000 under 1 yr olds"/>
    <n v="3.47826086956522"/>
  </r>
  <r>
    <s v="E08000030_CIN episodes for children aged &lt;1 at 31st March 2019 with a parent or someone else in the household's disability identified as a factor at CIN assessment (excluding looked after children)_Number"/>
    <s v="E08000030"/>
    <x v="135"/>
    <s v="Financial year"/>
    <s v="2018/19"/>
    <s v="Children vulnerable due to a parent's disability"/>
    <x v="18"/>
    <s v="Number"/>
    <n v="17"/>
    <n v="3892"/>
    <n v="4.3679342240493302"/>
    <s v="4.4 per 1000 under 1 yr olds"/>
    <n v="4.3679342240493302"/>
  </r>
  <r>
    <s v="E08000031_CIN episodes for children aged &lt;1 at 31st March 2019 with a parent or someone else in the household's disability identified as a factor at CIN assessment (excluding looked after children)_Number"/>
    <s v="E08000031"/>
    <x v="148"/>
    <s v="Financial year"/>
    <s v="2018/19"/>
    <s v="Children vulnerable due to a parent's disability"/>
    <x v="18"/>
    <s v="Number"/>
    <n v="7"/>
    <n v="3481"/>
    <n v="2.0109164033323799"/>
    <s v="2 per 1000 under 1 yr olds"/>
    <n v="2.0109164033323799"/>
  </r>
  <r>
    <s v="E08000011_CIN episodes for children aged &lt;1 at 31st March 2019 with a parent or someone else in the household's disability identified as a factor at CIN assessment (excluding looked after children)_Number"/>
    <s v="E08000011"/>
    <x v="65"/>
    <s v="Financial year"/>
    <s v="2018/19"/>
    <s v="Children vulnerable due to a parent's disability"/>
    <x v="18"/>
    <s v="Number"/>
    <s v="*"/>
    <n v="1977"/>
    <s v="*"/>
    <s v="N/A"/>
    <s v="N/A"/>
  </r>
  <r>
    <s v="E08000012_CIN episodes for children aged &lt;1 at 31st March 2019 with a parent or someone else in the household's disability identified as a factor at CIN assessment (excluding looked after children)_Number"/>
    <s v="E08000012"/>
    <x v="73"/>
    <s v="Financial year"/>
    <s v="2018/19"/>
    <s v="Children vulnerable due to a parent's disability"/>
    <x v="18"/>
    <s v="Number"/>
    <n v="11"/>
    <n v="5908"/>
    <n v="1.8618821936357499"/>
    <s v="1.9 per 1000 under 1 yr olds"/>
    <n v="1.8618821936357499"/>
  </r>
  <r>
    <s v="E08000013_CIN episodes for children aged &lt;1 at 31st March 2019 with a parent or someone else in the household's disability identified as a factor at CIN assessment (excluding looked after children)_Number"/>
    <s v="E08000013"/>
    <x v="152"/>
    <s v="Financial year"/>
    <s v="2018/19"/>
    <s v="Children vulnerable due to a parent's disability"/>
    <x v="18"/>
    <s v="Number"/>
    <n v="10"/>
    <n v="1985"/>
    <n v="5.0377833753148602"/>
    <s v="5 per 1000 under 1 yr olds"/>
    <n v="5.0377833753148602"/>
  </r>
  <r>
    <s v="E08000014_CIN episodes for children aged &lt;1 at 31st March 2019 with a parent or someone else in the household's disability identified as a factor at CIN assessment (excluding looked after children)_Number"/>
    <s v="E08000014"/>
    <x v="107"/>
    <s v="Financial year"/>
    <s v="2018/19"/>
    <s v="Children vulnerable due to a parent's disability"/>
    <x v="18"/>
    <s v="Number"/>
    <n v="8"/>
    <n v="2678"/>
    <n v="2.9873039581777401"/>
    <s v="3 per 1000 under 1 yr olds"/>
    <n v="2.9873039581777401"/>
  </r>
  <r>
    <s v="E08000015_CIN episodes for children aged &lt;1 at 31st March 2019 with a parent or someone else in the household's disability identified as a factor at CIN assessment (excluding looked after children)_Number"/>
    <s v="E08000015"/>
    <x v="146"/>
    <s v="Financial year"/>
    <s v="2018/19"/>
    <s v="Children vulnerable due to a parent's disability"/>
    <x v="18"/>
    <s v="Number"/>
    <n v="16"/>
    <n v="3335"/>
    <n v="4.7976011994003001"/>
    <s v="4.8 per 1000 under 1 yr olds"/>
    <n v="4.7976011994003001"/>
  </r>
  <r>
    <s v="E08000001_CIN episodes for children aged &lt;1 at 31st March 2019 with a parent or someone else in the household's disability identified as a factor at CIN assessment (excluding looked after children)_Number"/>
    <s v="E08000001"/>
    <x v="9"/>
    <s v="Financial year"/>
    <s v="2018/19"/>
    <s v="Children vulnerable due to a parent's disability"/>
    <x v="18"/>
    <s v="Number"/>
    <n v="8"/>
    <n v="3609"/>
    <n v="2.2166805209199199"/>
    <s v="2.2 per 1000 under 1 yr olds"/>
    <n v="2.2166805209199199"/>
  </r>
  <r>
    <s v="E08000002_CIN episodes for children aged &lt;1 at 31st March 2019 with a parent or someone else in the household's disability identified as a factor at CIN assessment (excluding looked after children)_Number"/>
    <s v="E08000002"/>
    <x v="18"/>
    <s v="Financial year"/>
    <s v="2018/19"/>
    <s v="Children vulnerable due to a parent's disability"/>
    <x v="18"/>
    <s v="Number"/>
    <n v="6"/>
    <n v="2197"/>
    <n v="2.73099681383705"/>
    <s v="2.7 per 1000 under 1 yr olds"/>
    <n v="2.73099681383705"/>
  </r>
  <r>
    <s v="E08000003_CIN episodes for children aged &lt;1 at 31st March 2019 with a parent or someone else in the household's disability identified as a factor at CIN assessment (excluding looked after children)_Number"/>
    <s v="E08000003"/>
    <x v="75"/>
    <s v="Financial year"/>
    <s v="2018/19"/>
    <s v="Children vulnerable due to a parent's disability"/>
    <x v="18"/>
    <s v="Number"/>
    <n v="21"/>
    <n v="7285"/>
    <n v="2.8826355525051501"/>
    <s v="2.9 per 1000 under 1 yr olds"/>
    <n v="2.8826355525051501"/>
  </r>
  <r>
    <s v="E08000004_CIN episodes for children aged &lt;1 at 31st March 2019 with a parent or someone else in the household's disability identified as a factor at CIN assessment (excluding looked after children)_Number"/>
    <s v="E08000004"/>
    <x v="92"/>
    <s v="Financial year"/>
    <s v="2018/19"/>
    <s v="Children vulnerable due to a parent's disability"/>
    <x v="18"/>
    <s v="Number"/>
    <n v="8"/>
    <n v="3245"/>
    <n v="2.4653312788905999"/>
    <s v="2.5 per 1000 under 1 yr olds"/>
    <n v="2.4653312788905999"/>
  </r>
  <r>
    <s v="E08000005_CIN episodes for children aged &lt;1 at 31st March 2019 with a parent or someone else in the household's disability identified as a factor at CIN assessment (excluding looked after children)_Number"/>
    <s v="E08000005"/>
    <x v="102"/>
    <s v="Financial year"/>
    <s v="2018/19"/>
    <s v="Children vulnerable due to a parent's disability"/>
    <x v="18"/>
    <s v="Number"/>
    <n v="7"/>
    <n v="2893"/>
    <n v="2.4196335983408201"/>
    <s v="2.4 per 1000 under 1 yr olds"/>
    <n v="2.4196335983408201"/>
  </r>
  <r>
    <s v="E08000006_CIN episodes for children aged &lt;1 at 31st March 2019 with a parent or someone else in the household's disability identified as a factor at CIN assessment (excluding looked after children)_Number"/>
    <s v="E08000006"/>
    <x v="105"/>
    <s v="Financial year"/>
    <s v="2018/19"/>
    <s v="Children vulnerable due to a parent's disability"/>
    <x v="18"/>
    <s v="Number"/>
    <n v="26"/>
    <n v="3526"/>
    <n v="7.3737946681792401"/>
    <s v="7.4 per 1000 under 1 yr olds"/>
    <n v="7.3737946681792401"/>
  </r>
  <r>
    <s v="E08000007_CIN episodes for children aged &lt;1 at 31st March 2019 with a parent or someone else in the household's disability identified as a factor at CIN assessment (excluding looked after children)_Number"/>
    <s v="E08000007"/>
    <x v="120"/>
    <s v="Financial year"/>
    <s v="2018/19"/>
    <s v="Children vulnerable due to a parent's disability"/>
    <x v="18"/>
    <s v="Number"/>
    <s v="*"/>
    <n v="3338"/>
    <s v="*"/>
    <s v="N/A"/>
    <s v="N/A"/>
  </r>
  <r>
    <s v="E08000008_CIN episodes for children aged &lt;1 at 31st March 2019 with a parent or someone else in the household's disability identified as a factor at CIN assessment (excluding looked after children)_Number"/>
    <s v="E08000008"/>
    <x v="128"/>
    <s v="Financial year"/>
    <s v="2018/19"/>
    <s v="Children vulnerable due to a parent's disability"/>
    <x v="18"/>
    <s v="Number"/>
    <n v="15"/>
    <n v="2787"/>
    <n v="5.3821313240043098"/>
    <s v="5.4 per 1000 under 1 yr olds"/>
    <n v="5.3821313240043098"/>
  </r>
  <r>
    <s v="E08000009_CIN episodes for children aged &lt;1 at 31st March 2019 with a parent or someone else in the household's disability identified as a factor at CIN assessment (excluding looked after children)_Number"/>
    <s v="E08000009"/>
    <x v="133"/>
    <s v="Financial year"/>
    <s v="2018/19"/>
    <s v="Children vulnerable due to a parent's disability"/>
    <x v="18"/>
    <s v="Number"/>
    <n v="5"/>
    <n v="2669"/>
    <n v="1.8733608092918701"/>
    <s v="1.9 per 1000 under 1 yr olds"/>
    <n v="1.8733608092918701"/>
  </r>
  <r>
    <s v="E08000010_CIN episodes for children aged &lt;1 at 31st March 2019 with a parent or someone else in the household's disability identified as a factor at CIN assessment (excluding looked after children)_Number"/>
    <s v="E08000010"/>
    <x v="143"/>
    <s v="Financial year"/>
    <s v="2018/19"/>
    <s v="Children vulnerable due to a parent's disability"/>
    <x v="18"/>
    <s v="Number"/>
    <n v="15"/>
    <n v="3565"/>
    <n v="4.20757363253857"/>
    <s v="4.2 per 1000 under 1 yr olds"/>
    <n v="4.20757363253857"/>
  </r>
  <r>
    <s v="E08000016_CIN episodes for children aged &lt;1 at 31st March 2019 with a parent or someone else in the household's disability identified as a factor at CIN assessment (excluding looked after children)_Number"/>
    <s v="E08000016"/>
    <x v="2"/>
    <s v="Financial year"/>
    <s v="2018/19"/>
    <s v="Children vulnerable due to a parent's disability"/>
    <x v="18"/>
    <s v="Number"/>
    <n v="7"/>
    <n v="2754"/>
    <n v="2.5417574437182302"/>
    <s v="2.5 per 1000 under 1 yr olds"/>
    <n v="2.5417574437182302"/>
  </r>
  <r>
    <s v="E08000017_CIN episodes for children aged &lt;1 at 31st March 2019 with a parent or someone else in the household's disability identified as a factor at CIN assessment (excluding looked after children)_Number"/>
    <s v="E08000017"/>
    <x v="34"/>
    <s v="Financial year"/>
    <s v="2018/19"/>
    <s v="Children vulnerable due to a parent's disability"/>
    <x v="18"/>
    <s v="Number"/>
    <n v="16"/>
    <n v="3518"/>
    <n v="4.5480386583285997"/>
    <s v="4.5 per 1000 under 1 yr olds"/>
    <n v="4.5480386583285997"/>
  </r>
  <r>
    <s v="E08000018_CIN episodes for children aged &lt;1 at 31st March 2019 with a parent or someone else in the household's disability identified as a factor at CIN assessment (excluding looked after children)_Number"/>
    <s v="E08000018"/>
    <x v="103"/>
    <s v="Financial year"/>
    <s v="2018/19"/>
    <s v="Children vulnerable due to a parent's disability"/>
    <x v="18"/>
    <s v="Number"/>
    <n v="19"/>
    <n v="3027"/>
    <n v="6.2768417575156903"/>
    <s v="6.3 per 1000 under 1 yr olds"/>
    <n v="6.2768417575156903"/>
  </r>
  <r>
    <s v="E08000019_CIN episodes for children aged &lt;1 at 31st March 2019 with a parent or someone else in the household's disability identified as a factor at CIN assessment (excluding looked after children)_Number"/>
    <s v="E08000019"/>
    <x v="108"/>
    <s v="Financial year"/>
    <s v="2018/19"/>
    <s v="Children vulnerable due to a parent's disability"/>
    <x v="18"/>
    <s v="Number"/>
    <n v="22"/>
    <n v="6351"/>
    <n v="3.4640214139505598"/>
    <s v="3.5 per 1000 under 1 yr olds"/>
    <n v="3.4640214139505598"/>
  </r>
  <r>
    <s v="E08000032_CIN episodes for children aged &lt;1 at 31st March 2019 with a parent or someone else in the household's disability identified as a factor at CIN assessment (excluding looked after children)_Number"/>
    <s v="E08000032"/>
    <x v="12"/>
    <s v="Financial year"/>
    <s v="2018/19"/>
    <s v="Children vulnerable due to a parent's disability"/>
    <x v="18"/>
    <s v="Number"/>
    <n v="33"/>
    <n v="7373"/>
    <n v="4.4757900447579004"/>
    <s v="4.5 per 1000 under 1 yr olds"/>
    <n v="4.4757900447579004"/>
  </r>
  <r>
    <s v="E08000033_CIN episodes for children aged &lt;1 at 31st March 2019 with a parent or someone else in the household's disability identified as a factor at CIN assessment (excluding looked after children)_Number"/>
    <s v="E08000033"/>
    <x v="19"/>
    <s v="Financial year"/>
    <s v="2018/19"/>
    <s v="Children vulnerable due to a parent's disability"/>
    <x v="18"/>
    <s v="Number"/>
    <n v="17"/>
    <n v="2340"/>
    <n v="7.2649572649572596"/>
    <s v="7.3 per 1000 under 1 yr olds"/>
    <n v="7.2649572649572596"/>
  </r>
  <r>
    <s v="E08000034_CIN episodes for children aged &lt;1 at 31st March 2019 with a parent or someone else in the household's disability identified as a factor at CIN assessment (excluding looked after children)_Number"/>
    <s v="E08000034"/>
    <x v="64"/>
    <s v="Financial year"/>
    <s v="2018/19"/>
    <s v="Children vulnerable due to a parent's disability"/>
    <x v="18"/>
    <s v="Number"/>
    <n v="13"/>
    <n v="5161"/>
    <n v="2.5188916876574301"/>
    <s v="2.5 per 1000 under 1 yr olds"/>
    <n v="2.5188916876574301"/>
  </r>
  <r>
    <s v="E08000035_CIN episodes for children aged &lt;1 at 31st March 2019 with a parent or someone else in the household's disability identified as a factor at CIN assessment (excluding looked after children)_Number"/>
    <s v="E08000035"/>
    <x v="68"/>
    <s v="Financial year"/>
    <s v="2018/19"/>
    <s v="Children vulnerable due to a parent's disability"/>
    <x v="18"/>
    <s v="Number"/>
    <n v="18"/>
    <n v="9821"/>
    <n v="1.8328072497709"/>
    <s v="1.8 per 1000 under 1 yr olds"/>
    <n v="1.8328072497709"/>
  </r>
  <r>
    <s v="E08000036_CIN episodes for children aged &lt;1 at 31st March 2019 with a parent or someone else in the household's disability identified as a factor at CIN assessment (excluding looked after children)_Number"/>
    <s v="E08000036"/>
    <x v="134"/>
    <s v="Financial year"/>
    <s v="2018/19"/>
    <s v="Children vulnerable due to a parent's disability"/>
    <x v="18"/>
    <s v="Number"/>
    <s v="*"/>
    <n v="4108"/>
    <s v="*"/>
    <s v="N/A"/>
    <s v="N/A"/>
  </r>
  <r>
    <s v="E08000020_CIN episodes for children aged &lt;1 at 31st March 2019 with a parent or someone else in the household's disability identified as a factor at CIN assessment (excluding looked after children)_Number"/>
    <s v="E08000020"/>
    <x v="43"/>
    <s v="Financial year"/>
    <s v="2018/19"/>
    <s v="Children vulnerable due to a parent's disability"/>
    <x v="18"/>
    <s v="Number"/>
    <n v="17"/>
    <n v="2019"/>
    <n v="8.4200099058940108"/>
    <s v="8.4 per 1000 under 1 yr olds"/>
    <n v="8.4200099058940108"/>
  </r>
  <r>
    <s v="E08000021_CIN episodes for children aged &lt;1 at 31st March 2019 with a parent or someone else in the household's disability identified as a factor at CIN assessment (excluding looked after children)_Number"/>
    <s v="E08000021"/>
    <x v="80"/>
    <s v="Financial year"/>
    <s v="2018/19"/>
    <s v="Children vulnerable due to a parent's disability"/>
    <x v="18"/>
    <s v="Number"/>
    <n v="13"/>
    <n v="3205"/>
    <n v="4.0561622464898601"/>
    <s v="4.1 per 1000 under 1 yr olds"/>
    <n v="4.0561622464898601"/>
  </r>
  <r>
    <s v="E08000022_CIN episodes for children aged &lt;1 at 31st March 2019 with a parent or someone else in the household's disability identified as a factor at CIN assessment (excluding looked after children)_Number"/>
    <s v="E08000022"/>
    <x v="86"/>
    <s v="Financial year"/>
    <s v="2018/19"/>
    <s v="Children vulnerable due to a parent's disability"/>
    <x v="18"/>
    <s v="Number"/>
    <n v="11"/>
    <n v="2208"/>
    <n v="4.9818840579710102"/>
    <s v="5 per 1000 under 1 yr olds"/>
    <n v="4.9818840579710102"/>
  </r>
  <r>
    <s v="E08000023_CIN episodes for children aged &lt;1 at 31st March 2019 with a parent or someone else in the household's disability identified as a factor at CIN assessment (excluding looked after children)_Number"/>
    <s v="E08000023"/>
    <x v="114"/>
    <s v="Financial year"/>
    <s v="2018/19"/>
    <s v="Children vulnerable due to a parent's disability"/>
    <x v="18"/>
    <s v="Number"/>
    <n v="6"/>
    <n v="1609"/>
    <n v="3.7290242386575501"/>
    <s v="3.7 per 1000 under 1 yr olds"/>
    <n v="3.7290242386575501"/>
  </r>
  <r>
    <s v="E08000024_CIN episodes for children aged &lt;1 at 31st March 2019 with a parent or someone else in the household's disability identified as a factor at CIN assessment (excluding looked after children)_Number"/>
    <s v="E08000024"/>
    <x v="124"/>
    <s v="Financial year"/>
    <s v="2018/19"/>
    <s v="Children vulnerable due to a parent's disability"/>
    <x v="18"/>
    <s v="Number"/>
    <n v="11"/>
    <n v="2860"/>
    <n v="3.8461538461538498"/>
    <s v="3.8 per 1000 under 1 yr olds"/>
    <n v="3.8461538461538498"/>
  </r>
  <r>
    <s v="E06000053_CIN episodes for children aged &lt;1 at 31st March 2019 with a parent or someone else in the household's disability identified as a factor at CIN assessment (excluding looked after children)_Number"/>
    <s v="E06000053"/>
    <x v="153"/>
    <s v="Financial year"/>
    <s v="2018/19"/>
    <s v="Children vulnerable due to a parent's disability"/>
    <x v="18"/>
    <s v="Number"/>
    <n v="0"/>
    <n v="14"/>
    <n v="0"/>
    <s v="0 per 1000 under 1 yr olds"/>
    <n v="0"/>
  </r>
  <r>
    <s v="E06000022_CIN episodes for children aged &lt;1 at 31st March 2019 with a parent or someone else in the household's disability identified as a factor at CIN assessment (excluding looked after children)_Number"/>
    <s v="E06000022"/>
    <x v="3"/>
    <s v="Financial year"/>
    <s v="2018/19"/>
    <s v="Children vulnerable due to a parent's disability"/>
    <x v="18"/>
    <s v="Number"/>
    <n v="7"/>
    <n v="1742"/>
    <n v="4.0183696900114798"/>
    <s v="4 per 1000 under 1 yr olds"/>
    <n v="4.0183696900114798"/>
  </r>
  <r>
    <s v="E06000023_CIN episodes for children aged &lt;1 at 31st March 2019 with a parent or someone else in the household's disability identified as a factor at CIN assessment (excluding looked after children)_Number"/>
    <s v="E06000023"/>
    <x v="15"/>
    <s v="Financial year"/>
    <s v="2018/19"/>
    <s v="Children vulnerable due to a parent's disability"/>
    <x v="18"/>
    <s v="Number"/>
    <n v="37"/>
    <n v="5728"/>
    <n v="6.4594972067039098"/>
    <s v="6.5 per 1000 under 1 yr olds"/>
    <n v="6.4594972067039098"/>
  </r>
  <r>
    <s v="E06000024_CIN episodes for children aged &lt;1 at 31st March 2019 with a parent or someone else in the household's disability identified as a factor at CIN assessment (excluding looked after children)_Number"/>
    <s v="E06000024"/>
    <x v="85"/>
    <s v="Financial year"/>
    <s v="2018/19"/>
    <s v="Children vulnerable due to a parent's disability"/>
    <x v="18"/>
    <s v="Number"/>
    <s v="*"/>
    <n v="2027"/>
    <s v="*"/>
    <s v="N/A"/>
    <s v="N/A"/>
  </r>
  <r>
    <s v="E06000025_CIN episodes for children aged &lt;1 at 31st March 2019 with a parent or someone else in the household's disability identified as a factor at CIN assessment (excluding looked after children)_Number"/>
    <s v="E06000025"/>
    <x v="113"/>
    <s v="Financial year"/>
    <s v="2018/19"/>
    <s v="Children vulnerable due to a parent's disability"/>
    <x v="18"/>
    <s v="Number"/>
    <s v="*"/>
    <n v="3181"/>
    <s v="*"/>
    <s v="N/A"/>
    <s v="N/A"/>
  </r>
  <r>
    <s v="E06000001_CIN episodes for children aged &lt;1 at 31st March 2019 with a parent or someone else in the household's disability identified as a factor at CIN assessment (excluding looked after children)_Number"/>
    <s v="E06000001"/>
    <x v="52"/>
    <s v="Financial year"/>
    <s v="2018/19"/>
    <s v="Children vulnerable due to a parent's disability"/>
    <x v="18"/>
    <s v="Number"/>
    <n v="6"/>
    <n v="999"/>
    <n v="6.0060060060060101"/>
    <s v="6 per 1000 under 1 yr olds"/>
    <n v="6.0060060060060101"/>
  </r>
  <r>
    <s v="E06000002_CIN episodes for children aged &lt;1 at 31st March 2019 with a parent or someone else in the household's disability identified as a factor at CIN assessment (excluding looked after children)_Number"/>
    <s v="E06000002"/>
    <x v="78"/>
    <s v="Financial year"/>
    <s v="2018/19"/>
    <s v="Children vulnerable due to a parent's disability"/>
    <x v="18"/>
    <s v="Number"/>
    <n v="10"/>
    <n v="1871"/>
    <n v="5.3447354355959398"/>
    <s v="5.3 per 1000 under 1 yr olds"/>
    <n v="5.3447354355959398"/>
  </r>
  <r>
    <s v="E06000003_CIN episodes for children aged &lt;1 at 31st March 2019 with a parent or someone else in the household's disability identified as a factor at CIN assessment (excluding looked after children)_Number"/>
    <s v="E06000003"/>
    <x v="100"/>
    <s v="Financial year"/>
    <s v="2018/19"/>
    <s v="Children vulnerable due to a parent's disability"/>
    <x v="18"/>
    <s v="Number"/>
    <s v="*"/>
    <n v="1381"/>
    <s v="*"/>
    <s v="N/A"/>
    <s v="N/A"/>
  </r>
  <r>
    <s v="E06000004_CIN episodes for children aged &lt;1 at 31st March 2019 with a parent or someone else in the household's disability identified as a factor at CIN assessment (excluding looked after children)_Number"/>
    <s v="E06000004"/>
    <x v="121"/>
    <s v="Financial year"/>
    <s v="2018/19"/>
    <s v="Children vulnerable due to a parent's disability"/>
    <x v="18"/>
    <s v="Number"/>
    <n v="14"/>
    <n v="2126"/>
    <n v="6.5851364063969902"/>
    <s v="6.6 per 1000 under 1 yr olds"/>
    <n v="6.5851364063969902"/>
  </r>
  <r>
    <s v="E06000010_CIN episodes for children aged &lt;1 at 31st March 2019 with a parent or someone else in the household's disability identified as a factor at CIN assessment (excluding looked after children)_Number"/>
    <s v="E06000010"/>
    <x v="62"/>
    <s v="Financial year"/>
    <s v="2018/19"/>
    <s v="Children vulnerable due to a parent's disability"/>
    <x v="18"/>
    <s v="Number"/>
    <n v="7"/>
    <n v="3308"/>
    <n v="2.1160822249093099"/>
    <s v="2.1 per 1000 under 1 yr olds"/>
    <n v="2.1160822249093099"/>
  </r>
  <r>
    <s v="E06000011_CIN episodes for children aged &lt;1 at 31st March 2019 with a parent or someone else in the household's disability identified as a factor at CIN assessment (excluding looked after children)_Number"/>
    <s v="E06000011"/>
    <x v="39"/>
    <s v="Financial year"/>
    <s v="2018/19"/>
    <s v="Children vulnerable due to a parent's disability"/>
    <x v="18"/>
    <s v="Number"/>
    <s v="*"/>
    <n v="2830"/>
    <s v="*"/>
    <s v="N/A"/>
    <s v="N/A"/>
  </r>
  <r>
    <s v="E06000012_CIN episodes for children aged &lt;1 at 31st March 2019 with a parent or someone else in the household's disability identified as a factor at CIN assessment (excluding looked after children)_Number"/>
    <s v="E06000012"/>
    <x v="83"/>
    <s v="Financial year"/>
    <s v="2018/19"/>
    <s v="Children vulnerable due to a parent's disability"/>
    <x v="18"/>
    <s v="Number"/>
    <s v="*"/>
    <n v="1796"/>
    <s v="*"/>
    <s v="N/A"/>
    <s v="N/A"/>
  </r>
  <r>
    <s v="E06000013_CIN episodes for children aged &lt;1 at 31st March 2019 with a parent or someone else in the household's disability identified as a factor at CIN assessment (excluding looked after children)_Number"/>
    <s v="E06000013"/>
    <x v="84"/>
    <s v="Financial year"/>
    <s v="2018/19"/>
    <s v="Children vulnerable due to a parent's disability"/>
    <x v="18"/>
    <s v="Number"/>
    <n v="9"/>
    <n v="1729"/>
    <n v="5.2053209947946799"/>
    <s v="5.2 per 1000 under 1 yr olds"/>
    <n v="5.2053209947946799"/>
  </r>
  <r>
    <s v="E10000023_CIN episodes for children aged &lt;1 at 31st March 2019 with a parent or someone else in the household's disability identified as a factor at CIN assessment (excluding looked after children)_Number"/>
    <s v="E10000023"/>
    <x v="87"/>
    <s v="Financial year"/>
    <s v="2018/19"/>
    <s v="Children vulnerable due to a parent's disability"/>
    <x v="18"/>
    <s v="Number"/>
    <n v="10"/>
    <n v="5433"/>
    <n v="1.8406037180195101"/>
    <s v="1.8 per 1000 under 1 yr olds"/>
    <n v="1.8406037180195101"/>
  </r>
  <r>
    <s v="E06000014_CIN episodes for children aged &lt;1 at 31st March 2019 with a parent or someone else in the household's disability identified as a factor at CIN assessment (excluding looked after children)_Number"/>
    <s v="E06000014"/>
    <x v="150"/>
    <s v="Financial year"/>
    <s v="2018/19"/>
    <s v="Children vulnerable due to a parent's disability"/>
    <x v="18"/>
    <s v="Number"/>
    <s v="*"/>
    <n v="1848"/>
    <s v="*"/>
    <s v="N/A"/>
    <s v="N/A"/>
  </r>
  <r>
    <s v="E06000032_CIN episodes for children aged &lt;1 at 31st March 2019 with a parent or someone else in the household's disability identified as a factor at CIN assessment (excluding looked after children)_Number"/>
    <s v="E06000032"/>
    <x v="74"/>
    <s v="Financial year"/>
    <s v="2018/19"/>
    <s v="Children vulnerable due to a parent's disability"/>
    <x v="18"/>
    <s v="Number"/>
    <n v="8"/>
    <n v="3283"/>
    <n v="2.4367956137679001"/>
    <s v="2.4 per 1000 under 1 yr olds"/>
    <n v="2.4367956137679001"/>
  </r>
  <r>
    <s v="E06000055_CIN episodes for children aged &lt;1 at 31st March 2019 with a parent or someone else in the household's disability identified as a factor at CIN assessment (excluding looked after children)_Number"/>
    <s v="E06000055"/>
    <x v="4"/>
    <s v="Financial year"/>
    <s v="2018/19"/>
    <s v="Children vulnerable due to a parent's disability"/>
    <x v="18"/>
    <s v="Number"/>
    <n v="6"/>
    <n v="2310"/>
    <n v="2.5974025974026"/>
    <s v="2.6 per 1000 under 1 yr olds"/>
    <n v="2.5974025974026"/>
  </r>
  <r>
    <s v="E06000056_CIN episodes for children aged &lt;1 at 31st March 2019 with a parent or someone else in the household's disability identified as a factor at CIN assessment (excluding looked after children)_Number"/>
    <s v="E06000056"/>
    <x v="22"/>
    <s v="Financial year"/>
    <s v="2018/19"/>
    <s v="Children vulnerable due to a parent's disability"/>
    <x v="18"/>
    <s v="Number"/>
    <n v="12"/>
    <n v="3291"/>
    <n v="3.6463081130355501"/>
    <s v="3.6 per 1000 under 1 yr olds"/>
    <n v="3.6463081130355501"/>
  </r>
  <r>
    <s v="E10000002_CIN episodes for children aged &lt;1 at 31st March 2019 with a parent or someone else in the household's disability identified as a factor at CIN assessment (excluding looked after children)_Number"/>
    <s v="E10000002"/>
    <x v="17"/>
    <s v="Financial year"/>
    <s v="2018/19"/>
    <s v="Children vulnerable due to a parent's disability"/>
    <x v="18"/>
    <s v="Number"/>
    <n v="24"/>
    <n v="6048"/>
    <n v="3.9682539682539701"/>
    <s v="4 per 1000 under 1 yr olds"/>
    <n v="3.9682539682539701"/>
  </r>
  <r>
    <s v="E06000042_CIN episodes for children aged &lt;1 at 31st March 2019 with a parent or someone else in the household's disability identified as a factor at CIN assessment (excluding looked after children)_Number"/>
    <s v="E06000042"/>
    <x v="79"/>
    <s v="Financial year"/>
    <s v="2018/19"/>
    <s v="Children vulnerable due to a parent's disability"/>
    <x v="18"/>
    <s v="Number"/>
    <n v="10"/>
    <n v="3567"/>
    <n v="2.8034763106251801"/>
    <s v="2.8 per 1000 under 1 yr olds"/>
    <n v="2.8034763106251801"/>
  </r>
  <r>
    <s v="E10000007_CIN episodes for children aged &lt;1 at 31st March 2019 with a parent or someone else in the household's disability identified as a factor at CIN assessment (excluding looked after children)_Number"/>
    <s v="E10000007"/>
    <x v="32"/>
    <s v="Financial year"/>
    <s v="2018/19"/>
    <s v="Children vulnerable due to a parent's disability"/>
    <x v="18"/>
    <s v="Number"/>
    <n v="33"/>
    <n v="7585"/>
    <n v="4.3506921555701998"/>
    <s v="4.4 per 1000 under 1 yr olds"/>
    <n v="4.3506921555701998"/>
  </r>
  <r>
    <s v="E06000015_CIN episodes for children aged &lt;1 at 31st March 2019 with a parent or someone else in the household's disability identified as a factor at CIN assessment (excluding looked after children)_Number"/>
    <s v="E06000015"/>
    <x v="31"/>
    <s v="Financial year"/>
    <s v="2018/19"/>
    <s v="Children vulnerable due to a parent's disability"/>
    <x v="18"/>
    <s v="Number"/>
    <n v="17"/>
    <n v="3169"/>
    <n v="5.3644682865257201"/>
    <s v="5.4 per 1000 under 1 yr olds"/>
    <n v="5.3644682865257201"/>
  </r>
  <r>
    <s v="E10000009_CIN episodes for children aged &lt;1 at 31st March 2019 with a parent or someone else in the household's disability identified as a factor at CIN assessment (excluding looked after children)_Number"/>
    <s v="E10000009"/>
    <x v="35"/>
    <s v="Financial year"/>
    <s v="2018/19"/>
    <s v="Children vulnerable due to a parent's disability"/>
    <x v="18"/>
    <s v="Number"/>
    <n v="11"/>
    <n v="3260"/>
    <n v="3.3742331288343599"/>
    <s v="3.4 per 1000 under 1 yr olds"/>
    <n v="3.3742331288343599"/>
  </r>
  <r>
    <s v="E06000029_CIN episodes for children aged &lt;1 at 31st March 2019 with a parent or someone else in the household's disability identified as a factor at CIN assessment (excluding looked after children)_Number"/>
    <s v="E06000029"/>
    <x v="96"/>
    <s v="Financial year"/>
    <s v="2018/19"/>
    <s v="Children vulnerable due to a parent's disability"/>
    <x v="18"/>
    <s v="Number"/>
    <s v="*"/>
    <n v="1529"/>
    <s v="*"/>
    <s v="N/A"/>
    <s v="N/A"/>
  </r>
  <r>
    <s v="E06000028_CIN episodes for children aged &lt;1 at 31st March 2019 with a parent or someone else in the household's disability identified as a factor at CIN assessment (excluding looked after children)_Number"/>
    <s v="E06000028"/>
    <x v="10"/>
    <s v="Financial year"/>
    <s v="2018/19"/>
    <s v="Children vulnerable due to a parent's disability"/>
    <x v="18"/>
    <s v="Number"/>
    <n v="5"/>
    <n v="1996"/>
    <n v="2.5050100200400802"/>
    <s v="2.5 per 1000 under 1 yr olds"/>
    <n v="2.5050100200400802"/>
  </r>
  <r>
    <s v="E06000047_CIN episodes for children aged &lt;1 at 31st March 2019 with a parent or someone else in the household's disability identified as a factor at CIN assessment (excluding looked after children)_Number"/>
    <s v="E06000047"/>
    <x v="37"/>
    <s v="Financial year"/>
    <s v="2018/19"/>
    <s v="Children vulnerable due to a parent's disability"/>
    <x v="18"/>
    <s v="Number"/>
    <n v="17"/>
    <n v="4989"/>
    <n v="3.4074964922830202"/>
    <s v="3.4 per 1000 under 1 yr olds"/>
    <n v="3.4074964922830202"/>
  </r>
  <r>
    <s v="E06000005_CIN episodes for children aged &lt;1 at 31st March 2019 with a parent or someone else in the household's disability identified as a factor at CIN assessment (excluding looked after children)_Number"/>
    <s v="E06000005"/>
    <x v="30"/>
    <s v="Financial year"/>
    <s v="2018/19"/>
    <s v="Children vulnerable due to a parent's disability"/>
    <x v="18"/>
    <s v="Number"/>
    <n v="5"/>
    <n v="1134"/>
    <n v="4.4091710758377403"/>
    <s v="4.4 per 1000 under 1 yr olds"/>
    <n v="4.4091710758377403"/>
  </r>
  <r>
    <s v="E10000011_CIN episodes for children aged &lt;1 at 31st March 2019 with a parent or someone else in the household's disability identified as a factor at CIN assessment (excluding looked after children)_Number"/>
    <s v="E10000011"/>
    <x v="40"/>
    <s v="Financial year"/>
    <s v="2018/19"/>
    <s v="Children vulnerable due to a parent's disability"/>
    <x v="18"/>
    <s v="Number"/>
    <n v="28"/>
    <n v="5005"/>
    <n v="5.5944055944055897"/>
    <s v="5.6 per 1000 under 1 yr olds"/>
    <n v="5.5944055944055897"/>
  </r>
  <r>
    <s v="E06000043_CIN episodes for children aged &lt;1 at 31st March 2019 with a parent or someone else in the household's disability identified as a factor at CIN assessment (excluding looked after children)_Number"/>
    <s v="E06000043"/>
    <x v="14"/>
    <s v="Financial year"/>
    <s v="2018/19"/>
    <s v="Children vulnerable due to a parent's disability"/>
    <x v="18"/>
    <s v="Number"/>
    <n v="21"/>
    <n v="2611"/>
    <n v="8.0428954423592494"/>
    <s v="8 per 1000 under 1 yr olds"/>
    <n v="8.0428954423592494"/>
  </r>
  <r>
    <s v="E10000014_CIN episodes for children aged &lt;1 at 31st March 2019 with a parent or someone else in the household's disability identified as a factor at CIN assessment (excluding looked after children)_Number"/>
    <s v="E10000014"/>
    <x v="49"/>
    <s v="Financial year"/>
    <s v="2018/19"/>
    <s v="Children vulnerable due to a parent's disability"/>
    <x v="18"/>
    <s v="Number"/>
    <n v="17"/>
    <n v="13542"/>
    <n v="1.2553537143701099"/>
    <s v="1.3 per 1000 under 1 yr olds"/>
    <n v="1.2553537143701099"/>
  </r>
  <r>
    <s v="E06000044_CIN episodes for children aged &lt;1 at 31st March 2019 with a parent or someone else in the household's disability identified as a factor at CIN assessment (excluding looked after children)_Number"/>
    <s v="E06000044"/>
    <x v="97"/>
    <s v="Financial year"/>
    <s v="2018/19"/>
    <s v="Children vulnerable due to a parent's disability"/>
    <x v="18"/>
    <s v="Number"/>
    <s v="*"/>
    <n v="2406"/>
    <s v="*"/>
    <s v="N/A"/>
    <s v="N/A"/>
  </r>
  <r>
    <s v="E06000045_CIN episodes for children aged &lt;1 at 31st March 2019 with a parent or someone else in the household's disability identified as a factor at CIN assessment (excluding looked after children)_Number"/>
    <s v="E06000045"/>
    <x v="115"/>
    <s v="Financial year"/>
    <s v="2018/19"/>
    <s v="Children vulnerable due to a parent's disability"/>
    <x v="18"/>
    <s v="Number"/>
    <n v="12"/>
    <n v="3058"/>
    <n v="3.9241334205362999"/>
    <s v="3.9 per 1000 under 1 yr olds"/>
    <n v="3.9241334205362999"/>
  </r>
  <r>
    <s v="E10000018_CIN episodes for children aged &lt;1 at 31st March 2019 with a parent or someone else in the household's disability identified as a factor at CIN assessment (excluding looked after children)_Number"/>
    <s v="E10000018"/>
    <x v="70"/>
    <s v="Financial year"/>
    <s v="2018/19"/>
    <s v="Children vulnerable due to a parent's disability"/>
    <x v="18"/>
    <s v="Number"/>
    <n v="10"/>
    <n v="6983"/>
    <n v="1.4320492624946299"/>
    <s v="1.4 per 1000 under 1 yr olds"/>
    <n v="1.4320492624946299"/>
  </r>
  <r>
    <s v="E06000016_CIN episodes for children aged &lt;1 at 31st March 2019 with a parent or someone else in the household's disability identified as a factor at CIN assessment (excluding looked after children)_Number"/>
    <s v="E06000016"/>
    <x v="69"/>
    <s v="Financial year"/>
    <s v="2018/19"/>
    <s v="Children vulnerable due to a parent's disability"/>
    <x v="18"/>
    <s v="Number"/>
    <n v="17"/>
    <n v="4815"/>
    <n v="3.5306334371754899"/>
    <s v="3.5 per 1000 under 1 yr olds"/>
    <n v="3.5306334371754899"/>
  </r>
  <r>
    <s v="E06000017_CIN episodes for children aged &lt;1 at 31st March 2019 with a parent or someone else in the household's disability identified as a factor at CIN assessment (excluding looked after children)_Number"/>
    <s v="E06000017"/>
    <x v="104"/>
    <s v="Financial year"/>
    <s v="2018/19"/>
    <s v="Children vulnerable due to a parent's disability"/>
    <x v="18"/>
    <s v="Number"/>
    <s v="*"/>
    <n v="349"/>
    <s v="*"/>
    <s v="N/A"/>
    <s v="N/A"/>
  </r>
  <r>
    <s v="E10000028_CIN episodes for children aged &lt;1 at 31st March 2019 with a parent or someone else in the household's disability identified as a factor at CIN assessment (excluding looked after children)_Number"/>
    <s v="E10000028"/>
    <x v="119"/>
    <s v="Financial year"/>
    <s v="2018/19"/>
    <s v="Children vulnerable due to a parent's disability"/>
    <x v="18"/>
    <s v="Number"/>
    <n v="22"/>
    <n v="8423"/>
    <n v="2.61189599905022"/>
    <s v="2.6 per 1000 under 1 yr olds"/>
    <n v="2.61189599905022"/>
  </r>
  <r>
    <s v="E06000021_CIN episodes for children aged &lt;1 at 31st March 2019 with a parent or someone else in the household's disability identified as a factor at CIN assessment (excluding looked after children)_Number"/>
    <s v="E06000021"/>
    <x v="122"/>
    <s v="Financial year"/>
    <s v="2018/19"/>
    <s v="Children vulnerable due to a parent's disability"/>
    <x v="18"/>
    <s v="Number"/>
    <n v="13"/>
    <n v="3239"/>
    <n v="4.0135844396418596"/>
    <s v="4 per 1000 under 1 yr olds"/>
    <n v="4.0135844396418596"/>
  </r>
  <r>
    <s v="E06000054_CIN episodes for children aged &lt;1 at 31st March 2019 with a parent or someone else in the household's disability identified as a factor at CIN assessment (excluding looked after children)_Number"/>
    <s v="E06000054"/>
    <x v="144"/>
    <s v="Financial year"/>
    <s v="2018/19"/>
    <s v="Children vulnerable due to a parent's disability"/>
    <x v="18"/>
    <s v="Number"/>
    <n v="23"/>
    <n v="5003"/>
    <n v="4.5972416550070001"/>
    <s v="4.6 per 1000 under 1 yr olds"/>
    <n v="4.5972416550070001"/>
  </r>
  <r>
    <s v="E06000030_CIN episodes for children aged &lt;1 at 31st March 2019 with a parent or someone else in the household's disability identified as a factor at CIN assessment (excluding looked after children)_Number"/>
    <s v="E06000030"/>
    <x v="127"/>
    <s v="Financial year"/>
    <s v="2018/19"/>
    <s v="Children vulnerable due to a parent's disability"/>
    <x v="18"/>
    <s v="Number"/>
    <s v="*"/>
    <n v="2785"/>
    <s v="*"/>
    <s v="N/A"/>
    <s v="N/A"/>
  </r>
  <r>
    <s v="E06000036_CIN episodes for children aged &lt;1 at 31st March 2019 with a parent or someone else in the household's disability identified as a factor at CIN assessment (excluding looked after children)_Number"/>
    <s v="E06000036"/>
    <x v="11"/>
    <s v="Financial year"/>
    <s v="2018/19"/>
    <s v="Children vulnerable due to a parent's disability"/>
    <x v="18"/>
    <s v="Number"/>
    <s v="*"/>
    <n v="1442"/>
    <s v="*"/>
    <s v="N/A"/>
    <s v="N/A"/>
  </r>
  <r>
    <s v="E06000040_CIN episodes for children aged &lt;1 at 31st March 2019 with a parent or someone else in the household's disability identified as a factor at CIN assessment (excluding looked after children)_Number"/>
    <s v="E06000040"/>
    <x v="145"/>
    <s v="Financial year"/>
    <s v="2018/19"/>
    <s v="Children vulnerable due to a parent's disability"/>
    <x v="18"/>
    <s v="Number"/>
    <s v="*"/>
    <n v="1648"/>
    <s v="*"/>
    <s v="N/A"/>
    <s v="N/A"/>
  </r>
  <r>
    <s v="E06000037_CIN episodes for children aged &lt;1 at 31st March 2019 with a parent or someone else in the household's disability identified as a factor at CIN assessment (excluding looked after children)_Number"/>
    <s v="E06000037"/>
    <x v="140"/>
    <s v="Financial year"/>
    <s v="2018/19"/>
    <s v="Children vulnerable due to a parent's disability"/>
    <x v="18"/>
    <s v="Number"/>
    <n v="5"/>
    <n v="1693"/>
    <n v="2.9533372711163599"/>
    <s v="3 per 1000 under 1 yr olds"/>
    <n v="2.9533372711163599"/>
  </r>
  <r>
    <s v="E06000038_CIN episodes for children aged &lt;1 at 31st March 2019 with a parent or someone else in the household's disability identified as a factor at CIN assessment (excluding looked after children)_Number"/>
    <s v="E06000038"/>
    <x v="98"/>
    <s v="Financial year"/>
    <s v="2018/19"/>
    <s v="Children vulnerable due to a parent's disability"/>
    <x v="18"/>
    <s v="Number"/>
    <n v="5"/>
    <n v="2249"/>
    <n v="2.22321031569586"/>
    <s v="2.2 per 1000 under 1 yr olds"/>
    <n v="2.22321031569586"/>
  </r>
  <r>
    <s v="E06000039_CIN episodes for children aged &lt;1 at 31st March 2019 with a parent or someone else in the household's disability identified as a factor at CIN assessment (excluding looked after children)_Number"/>
    <s v="E06000039"/>
    <x v="110"/>
    <s v="Financial year"/>
    <s v="2018/19"/>
    <s v="Children vulnerable due to a parent's disability"/>
    <x v="18"/>
    <s v="Number"/>
    <n v="6"/>
    <n v="2451"/>
    <n v="2.4479804161566698"/>
    <s v="2.4 per 1000 under 1 yr olds"/>
    <n v="2.4479804161566698"/>
  </r>
  <r>
    <s v="E06000041_CIN episodes for children aged &lt;1 at 31st March 2019 with a parent or someone else in the household's disability identified as a factor at CIN assessment (excluding looked after children)_Number"/>
    <s v="E06000041"/>
    <x v="147"/>
    <s v="Financial year"/>
    <s v="2018/19"/>
    <s v="Children vulnerable due to a parent's disability"/>
    <x v="18"/>
    <s v="Number"/>
    <s v="*"/>
    <n v="1714"/>
    <s v="*"/>
    <s v="N/A"/>
    <s v="N/A"/>
  </r>
  <r>
    <s v="E10000003_CIN episodes for children aged &lt;1 at 31st March 2019 with a parent or someone else in the household's disability identified as a factor at CIN assessment (excluding looked after children)_Number"/>
    <s v="E10000003"/>
    <x v="20"/>
    <s v="Financial year"/>
    <s v="2018/19"/>
    <s v="Children vulnerable due to a parent's disability"/>
    <x v="18"/>
    <s v="Number"/>
    <n v="20"/>
    <n v="6952"/>
    <n v="2.8768699654775598"/>
    <s v="2.9 per 1000 under 1 yr olds"/>
    <n v="2.8768699654775598"/>
  </r>
  <r>
    <s v="E06000031_CIN episodes for children aged &lt;1 at 31st March 2019 with a parent or someone else in the household's disability identified as a factor at CIN assessment (excluding looked after children)_Number"/>
    <s v="E06000031"/>
    <x v="94"/>
    <s v="Financial year"/>
    <s v="2018/19"/>
    <s v="Children vulnerable due to a parent's disability"/>
    <x v="18"/>
    <s v="Number"/>
    <n v="15"/>
    <n v="3030"/>
    <n v="4.9504950495049496"/>
    <s v="5 per 1000 under 1 yr olds"/>
    <n v="4.9504950495049496"/>
  </r>
  <r>
    <s v="E06000006_CIN episodes for children aged &lt;1 at 31st March 2019 with a parent or someone else in the household's disability identified as a factor at CIN assessment (excluding looked after children)_Number"/>
    <s v="E06000006"/>
    <x v="47"/>
    <s v="Financial year"/>
    <s v="2018/19"/>
    <s v="Children vulnerable due to a parent's disability"/>
    <x v="18"/>
    <s v="Number"/>
    <n v="6"/>
    <n v="1451"/>
    <n v="4.1350792556857296"/>
    <s v="4.1 per 1000 under 1 yr olds"/>
    <n v="4.1350792556857296"/>
  </r>
  <r>
    <s v="E06000007_CIN episodes for children aged &lt;1 at 31st March 2019 with a parent or someone else in the household's disability identified as a factor at CIN assessment (excluding looked after children)_Number"/>
    <s v="E06000007"/>
    <x v="138"/>
    <s v="Financial year"/>
    <s v="2018/19"/>
    <s v="Children vulnerable due to a parent's disability"/>
    <x v="18"/>
    <s v="Number"/>
    <n v="7"/>
    <n v="2229"/>
    <n v="3.14042171377299"/>
    <s v="3.1 per 1000 under 1 yr olds"/>
    <n v="3.14042171377299"/>
  </r>
  <r>
    <s v="E10000008_CIN episodes for children aged &lt;1 at 31st March 2019 with a parent or someone else in the household's disability identified as a factor at CIN assessment (excluding looked after children)_Number"/>
    <s v="E10000008"/>
    <x v="33"/>
    <s v="Financial year"/>
    <s v="2018/19"/>
    <s v="Children vulnerable due to a parent's disability"/>
    <x v="18"/>
    <s v="Number"/>
    <n v="18"/>
    <n v="6781"/>
    <n v="2.6544757410411401"/>
    <s v="2.7 per 1000 under 1 yr olds"/>
    <n v="2.6544757410411401"/>
  </r>
  <r>
    <s v="E06000026_CIN episodes for children aged &lt;1 at 31st March 2019 with a parent or someone else in the household's disability identified as a factor at CIN assessment (excluding looked after children)_Number"/>
    <s v="E06000026"/>
    <x v="95"/>
    <s v="Financial year"/>
    <s v="2018/19"/>
    <s v="Children vulnerable due to a parent's disability"/>
    <x v="18"/>
    <s v="Number"/>
    <n v="26"/>
    <n v="2827"/>
    <n v="9.1970286522815705"/>
    <s v="9.2 per 1000 under 1 yr olds"/>
    <n v="9.1970286522815705"/>
  </r>
  <r>
    <s v="E06000027_CIN episodes for children aged &lt;1 at 31st March 2019 with a parent or someone else in the household's disability identified as a factor at CIN assessment (excluding looked after children)_Number"/>
    <s v="E06000027"/>
    <x v="131"/>
    <s v="Financial year"/>
    <s v="2018/19"/>
    <s v="Children vulnerable due to a parent's disability"/>
    <x v="18"/>
    <s v="Number"/>
    <n v="8"/>
    <n v="1247"/>
    <n v="6.41539695268645"/>
    <s v="6.4 per 1000 under 1 yr olds"/>
    <n v="6.41539695268645"/>
  </r>
  <r>
    <s v="E10000012_CIN episodes for children aged &lt;1 at 31st March 2019 with a parent or someone else in the household's disability identified as a factor at CIN assessment (excluding looked after children)_Number"/>
    <s v="E10000012"/>
    <x v="42"/>
    <s v="Financial year"/>
    <s v="2018/19"/>
    <s v="Children vulnerable due to a parent's disability"/>
    <x v="18"/>
    <s v="Number"/>
    <n v="26"/>
    <n v="16488"/>
    <n v="1.5769044153323599"/>
    <s v="1.6 per 1000 under 1 yr olds"/>
    <n v="1.5769044153323599"/>
  </r>
  <r>
    <s v="E06000033_CIN episodes for children aged &lt;1 at 31st March 2019 with a parent or someone else in the household's disability identified as a factor at CIN assessment (excluding looked after children)_Number"/>
    <s v="E06000033"/>
    <x v="116"/>
    <s v="Financial year"/>
    <s v="2018/19"/>
    <s v="Children vulnerable due to a parent's disability"/>
    <x v="18"/>
    <s v="Number"/>
    <s v="*"/>
    <n v="2203"/>
    <s v="*"/>
    <s v="N/A"/>
    <s v="N/A"/>
  </r>
  <r>
    <s v="E06000034_CIN episodes for children aged &lt;1 at 31st March 2019 with a parent or someone else in the household's disability identified as a factor at CIN assessment (excluding looked after children)_Number"/>
    <s v="E06000034"/>
    <x v="130"/>
    <s v="Financial year"/>
    <s v="2018/19"/>
    <s v="Children vulnerable due to a parent's disability"/>
    <x v="18"/>
    <s v="Number"/>
    <n v="5"/>
    <n v="2544"/>
    <n v="1.96540880503145"/>
    <s v="2 per 1000 under 1 yr olds"/>
    <n v="1.96540880503145"/>
  </r>
  <r>
    <s v="E06000019_CIN episodes for children aged &lt;1 at 31st March 2019 with a parent or someone else in the household's disability identified as a factor at CIN assessment (excluding looked after children)_Number"/>
    <s v="E06000019"/>
    <x v="54"/>
    <s v="Financial year"/>
    <s v="2018/19"/>
    <s v="Children vulnerable due to a parent's disability"/>
    <x v="18"/>
    <s v="Number"/>
    <s v="*"/>
    <n v="1777"/>
    <s v="*"/>
    <s v="N/A"/>
    <s v="N/A"/>
  </r>
  <r>
    <s v="E10000034_CIN episodes for children aged &lt;1 at 31st March 2019 with a parent or someone else in the household's disability identified as a factor at CIN assessment (excluding looked after children)_Number"/>
    <s v="E10000034"/>
    <x v="149"/>
    <s v="Financial year"/>
    <s v="2018/19"/>
    <s v="Children vulnerable due to a parent's disability"/>
    <x v="18"/>
    <s v="Number"/>
    <n v="13"/>
    <n v="5832"/>
    <n v="2.2290809327846399"/>
    <s v="2.2 per 1000 under 1 yr olds"/>
    <n v="2.2290809327846399"/>
  </r>
  <r>
    <s v="E10000016_CIN episodes for children aged &lt;1 at 31st March 2019 with a parent or someone else in the household's disability identified as a factor at CIN assessment (excluding looked after children)_Number"/>
    <s v="E10000016"/>
    <x v="61"/>
    <s v="Financial year"/>
    <s v="2018/19"/>
    <s v="Children vulnerable due to a parent's disability"/>
    <x v="18"/>
    <s v="Number"/>
    <n v="89"/>
    <n v="17431"/>
    <n v="5.1058459067179198"/>
    <s v="5.1 per 1000 under 1 yr olds"/>
    <n v="5.1058459067179198"/>
  </r>
  <r>
    <s v="E06000035_CIN episodes for children aged &lt;1 at 31st March 2019 with a parent or someone else in the household's disability identified as a factor at CIN assessment (excluding looked after children)_Number"/>
    <s v="E06000035"/>
    <x v="76"/>
    <s v="Financial year"/>
    <s v="2018/19"/>
    <s v="Children vulnerable due to a parent's disability"/>
    <x v="18"/>
    <s v="Number"/>
    <n v="17"/>
    <n v="3476"/>
    <n v="4.8906789413118501"/>
    <s v="4.9 per 1000 under 1 yr olds"/>
    <n v="4.8906789413118501"/>
  </r>
  <r>
    <s v="E10000017_CIN episodes for children aged &lt;1 at 31st March 2019 with a parent or someone else in the household's disability identified as a factor at CIN assessment (excluding looked after children)_Number"/>
    <s v="E10000017"/>
    <x v="67"/>
    <s v="Financial year"/>
    <s v="2018/19"/>
    <s v="Children vulnerable due to a parent's disability"/>
    <x v="18"/>
    <s v="Number"/>
    <n v="58"/>
    <n v="12376"/>
    <n v="4.6864899806076297"/>
    <s v="4.7 per 1000 under 1 yr olds"/>
    <n v="4.6864899806076297"/>
  </r>
  <r>
    <s v="E06000008_CIN episodes for children aged &lt;1 at 31st March 2019 with a parent or someone else in the household's disability identified as a factor at CIN assessment (excluding looked after children)_Number"/>
    <s v="E06000008"/>
    <x v="7"/>
    <s v="Financial year"/>
    <s v="2018/19"/>
    <s v="Children vulnerable due to a parent's disability"/>
    <x v="18"/>
    <s v="Number"/>
    <s v="*"/>
    <n v="1998"/>
    <s v="*"/>
    <s v="N/A"/>
    <s v="N/A"/>
  </r>
  <r>
    <s v="E06000009_CIN episodes for children aged &lt;1 at 31st March 2019 with a parent or someone else in the household's disability identified as a factor at CIN assessment (excluding looked after children)_Number"/>
    <s v="E06000009"/>
    <x v="8"/>
    <s v="Financial year"/>
    <s v="2018/19"/>
    <s v="Children vulnerable due to a parent's disability"/>
    <x v="18"/>
    <s v="Number"/>
    <n v="20"/>
    <n v="1627"/>
    <n v="12.2925629993854"/>
    <s v="12.3 per 1000 under 1 yr olds"/>
    <n v="12.2925629993854"/>
  </r>
  <r>
    <s v="E10000024_CIN episodes for children aged &lt;1 at 31st March 2019 with a parent or someone else in the household's disability identified as a factor at CIN assessment (excluding looked after children)_Number"/>
    <s v="E10000024"/>
    <x v="91"/>
    <s v="Financial year"/>
    <s v="2018/19"/>
    <s v="Children vulnerable due to a parent's disability"/>
    <x v="18"/>
    <s v="Number"/>
    <n v="32"/>
    <n v="8216"/>
    <n v="3.8948393378773098"/>
    <s v="3.9 per 1000 under 1 yr olds"/>
    <n v="3.8948393378773098"/>
  </r>
  <r>
    <s v="E06000018_CIN episodes for children aged &lt;1 at 31st March 2019 with a parent or someone else in the household's disability identified as a factor at CIN assessment (excluding looked after children)_Number"/>
    <s v="E06000018"/>
    <x v="90"/>
    <s v="Financial year"/>
    <s v="2018/19"/>
    <s v="Children vulnerable due to a parent's disability"/>
    <x v="18"/>
    <s v="Number"/>
    <n v="23"/>
    <n v="4006"/>
    <n v="5.74138791812282"/>
    <s v="5.7 per 1000 under 1 yr olds"/>
    <n v="5.74138791812282"/>
  </r>
  <r>
    <s v="E06000051_CIN episodes for children aged &lt;1 at 31st March 2019 with a parent or someone else in the household's disability identified as a factor at CIN assessment (excluding looked after children)_Number"/>
    <s v="E06000051"/>
    <x v="109"/>
    <s v="Financial year"/>
    <s v="2018/19"/>
    <s v="Children vulnerable due to a parent's disability"/>
    <x v="18"/>
    <s v="Number"/>
    <s v="*"/>
    <n v="2806"/>
    <s v="*"/>
    <s v="N/A"/>
    <s v="N/A"/>
  </r>
  <r>
    <s v="E06000020_CIN episodes for children aged &lt;1 at 31st March 2019 with a parent or someone else in the household's disability identified as a factor at CIN assessment (excluding looked after children)_Number"/>
    <s v="E06000020"/>
    <x v="129"/>
    <s v="Financial year"/>
    <s v="2018/19"/>
    <s v="Children vulnerable due to a parent's disability"/>
    <x v="18"/>
    <s v="Number"/>
    <s v="*"/>
    <n v="2075"/>
    <s v="*"/>
    <s v="N/A"/>
    <s v="N/A"/>
  </r>
  <r>
    <s v="E06000049_CIN episodes for children aged &lt;1 at 31st March 2019 with a parent or someone else in the household's disability identified as a factor at CIN assessment (excluding looked after children)_Number"/>
    <s v="E06000049"/>
    <x v="23"/>
    <s v="Financial year"/>
    <s v="2018/19"/>
    <s v="Children vulnerable due to a parent's disability"/>
    <x v="18"/>
    <s v="Number"/>
    <n v="10"/>
    <n v="3921"/>
    <n v="2.5503698036215301"/>
    <s v="2.6 per 1000 under 1 yr olds"/>
    <n v="2.5503698036215301"/>
  </r>
  <r>
    <s v="E06000050_CIN episodes for children aged &lt;1 at 31st March 2019 with a parent or someone else in the household's disability identified as a factor at CIN assessment (excluding looked after children)_Number"/>
    <s v="E06000050"/>
    <x v="154"/>
    <s v="Financial year"/>
    <s v="2018/19"/>
    <s v="Children vulnerable due to a parent's disability"/>
    <x v="18"/>
    <s v="Number"/>
    <n v="11"/>
    <n v="3487"/>
    <n v="3.1545741324921099"/>
    <s v="3.2 per 1000 under 1 yr olds"/>
    <n v="3.1545741324921099"/>
  </r>
  <r>
    <s v="E06000052_CIN episodes for children aged &lt;1 at 31st March 2019 with a parent or someone else in the household's disability identified as a factor at CIN assessment (excluding looked after children)_Number"/>
    <s v="E06000052"/>
    <x v="26"/>
    <s v="Financial year"/>
    <s v="2018/19"/>
    <s v="Children vulnerable due to a parent's disability"/>
    <x v="18"/>
    <s v="Number"/>
    <n v="11"/>
    <n v="5246"/>
    <n v="2.0968356843309199"/>
    <s v="2.1 per 1000 under 1 yr olds"/>
    <n v="2.0968356843309199"/>
  </r>
  <r>
    <s v="E10000006_CIN episodes for children aged &lt;1 at 31st March 2019 with a parent or someone else in the household's disability identified as a factor at CIN assessment (excluding looked after children)_Number"/>
    <s v="E10000006"/>
    <x v="29"/>
    <s v="Financial year"/>
    <s v="2018/19"/>
    <s v="Children vulnerable due to a parent's disability"/>
    <x v="18"/>
    <s v="Number"/>
    <n v="19"/>
    <n v="4366"/>
    <n v="4.3518094365552003"/>
    <s v="4.4 per 1000 under 1 yr olds"/>
    <n v="4.3518094365552003"/>
  </r>
  <r>
    <s v="E10000013_CIN episodes for children aged &lt;1 at 31st March 2019 with a parent or someone else in the household's disability identified as a factor at CIN assessment (excluding looked after children)_Number"/>
    <s v="E10000013"/>
    <x v="44"/>
    <s v="Financial year"/>
    <s v="2018/19"/>
    <s v="Children vulnerable due to a parent's disability"/>
    <x v="18"/>
    <s v="Number"/>
    <n v="34"/>
    <n v="6595"/>
    <n v="5.1554207733131197"/>
    <s v="5.2 per 1000 under 1 yr olds"/>
    <n v="5.1554207733131197"/>
  </r>
  <r>
    <s v="E10000015_CIN episodes for children aged &lt;1 at 31st March 2019 with a parent or someone else in the household's disability identified as a factor at CIN assessment (excluding looked after children)_Number"/>
    <s v="E10000015"/>
    <x v="55"/>
    <s v="Financial year"/>
    <s v="2018/19"/>
    <s v="Children vulnerable due to a parent's disability"/>
    <x v="18"/>
    <s v="Number"/>
    <n v="28"/>
    <n v="14155"/>
    <n v="1.97809961144472"/>
    <s v="2 per 1000 under 1 yr olds"/>
    <n v="1.97809961144472"/>
  </r>
  <r>
    <s v="E06000046_CIN episodes for children aged &lt;1 at 31st March 2019 with a parent or someone else in the household's disability identified as a factor at CIN assessment (excluding looked after children)_Number"/>
    <s v="E06000046"/>
    <x v="58"/>
    <s v="Financial year"/>
    <s v="2018/19"/>
    <s v="Children vulnerable due to a parent's disability"/>
    <x v="18"/>
    <s v="Number"/>
    <s v="*"/>
    <n v="1144"/>
    <s v="*"/>
    <s v="N/A"/>
    <s v="N/A"/>
  </r>
  <r>
    <s v="E10000019_CIN episodes for children aged &lt;1 at 31st March 2019 with a parent or someone else in the household's disability identified as a factor at CIN assessment (excluding looked after children)_Number"/>
    <s v="E10000019"/>
    <x v="72"/>
    <s v="Financial year"/>
    <s v="2018/19"/>
    <s v="Children vulnerable due to a parent's disability"/>
    <x v="18"/>
    <s v="Number"/>
    <n v="35"/>
    <n v="7363"/>
    <n v="4.7534972158087703"/>
    <s v="4.8 per 1000 under 1 yr olds"/>
    <n v="4.7534972158087703"/>
  </r>
  <r>
    <s v="E10000020_CIN episodes for children aged &lt;1 at 31st March 2019 with a parent or someone else in the household's disability identified as a factor at CIN assessment (excluding looked after children)_Number"/>
    <s v="E10000020"/>
    <x v="82"/>
    <s v="Financial year"/>
    <s v="2018/19"/>
    <s v="Children vulnerable due to a parent's disability"/>
    <x v="18"/>
    <s v="Number"/>
    <n v="38"/>
    <n v="8492"/>
    <n v="4.4747998115873804"/>
    <s v="4.5 per 1000 under 1 yr olds"/>
    <n v="4.4747998115873804"/>
  </r>
  <r>
    <s v="E10000021_CIN episodes for children aged &lt;1 at 31st March 2019 with a parent or someone else in the household's disability identified as a factor at CIN assessment (excluding looked after children)_Number"/>
    <s v="E10000021"/>
    <x v="88"/>
    <s v="Financial year"/>
    <s v="2018/19"/>
    <s v="Children vulnerable due to a parent's disability"/>
    <x v="18"/>
    <s v="Number"/>
    <n v="36"/>
    <n v="8891"/>
    <n v="4.0490383533910697"/>
    <s v="4 per 1000 under 1 yr olds"/>
    <n v="4.0490383533910697"/>
  </r>
  <r>
    <s v="E06000048_CIN episodes for children aged &lt;1 at 31st March 2019 with a parent or someone else in the household's disability identified as a factor at CIN assessment (excluding looked after children)_Number"/>
    <s v="E06000048"/>
    <x v="89"/>
    <s v="Financial year"/>
    <s v="2018/19"/>
    <s v="Children vulnerable due to a parent's disability"/>
    <x v="18"/>
    <s v="Number"/>
    <n v="19"/>
    <n v="2874"/>
    <n v="6.6109951287404298"/>
    <s v="6.6 per 1000 under 1 yr olds"/>
    <n v="6.6109951287404298"/>
  </r>
  <r>
    <s v="E10000025_CIN episodes for children aged &lt;1 at 31st March 2019 with a parent or someone else in the household's disability identified as a factor at CIN assessment (excluding looked after children)_Number"/>
    <s v="E10000025"/>
    <x v="93"/>
    <s v="Financial year"/>
    <s v="2018/19"/>
    <s v="Children vulnerable due to a parent's disability"/>
    <x v="18"/>
    <s v="Number"/>
    <n v="23"/>
    <n v="7481"/>
    <n v="3.0744552867263701"/>
    <s v="3.1 per 1000 under 1 yr olds"/>
    <n v="3.0744552867263701"/>
  </r>
  <r>
    <s v="E10000027_CIN episodes for children aged &lt;1 at 31st March 2019 with a parent or someone else in the household's disability identified as a factor at CIN assessment (excluding looked after children)_Number"/>
    <s v="E10000027"/>
    <x v="112"/>
    <s v="Financial year"/>
    <s v="2018/19"/>
    <s v="Children vulnerable due to a parent's disability"/>
    <x v="18"/>
    <s v="Number"/>
    <n v="20"/>
    <n v="5401"/>
    <n v="3.7030179596371"/>
    <s v="3.7 per 1000 under 1 yr olds"/>
    <n v="3.7030179596371"/>
  </r>
  <r>
    <s v="E10000029_CIN episodes for children aged &lt;1 at 31st March 2019 with a parent or someone else in the household's disability identified as a factor at CIN assessment (excluding looked after children)_Number"/>
    <s v="E10000029"/>
    <x v="123"/>
    <s v="Financial year"/>
    <s v="2018/19"/>
    <s v="Children vulnerable due to a parent's disability"/>
    <x v="18"/>
    <s v="Number"/>
    <n v="29"/>
    <n v="7605"/>
    <n v="3.81328073635766"/>
    <s v="3.8 per 1000 under 1 yr olds"/>
    <n v="3.81328073635766"/>
  </r>
  <r>
    <s v="E10000030_CIN episodes for children aged &lt;1 at 31st March 2019 with a parent or someone else in the household's disability identified as a factor at CIN assessment (excluding looked after children)_Number"/>
    <s v="E10000030"/>
    <x v="125"/>
    <s v="Financial year"/>
    <s v="2018/19"/>
    <s v="Children vulnerable due to a parent's disability"/>
    <x v="18"/>
    <s v="Number"/>
    <n v="31"/>
    <n v="12975"/>
    <n v="2.3892100192678201"/>
    <s v="2.4 per 1000 under 1 yr olds"/>
    <n v="2.3892100192678201"/>
  </r>
  <r>
    <s v="E10000031_CIN episodes for children aged &lt;1 at 31st March 2019 with a parent or someone else in the household's disability identified as a factor at CIN assessment (excluding looked after children)_Number"/>
    <s v="E10000031"/>
    <x v="139"/>
    <s v="Financial year"/>
    <s v="2018/19"/>
    <s v="Children vulnerable due to a parent's disability"/>
    <x v="18"/>
    <s v="Number"/>
    <n v="9"/>
    <n v="6079"/>
    <n v="1.4805066622799801"/>
    <s v="1.5 per 1000 under 1 yr olds"/>
    <n v="1.4805066622799801"/>
  </r>
  <r>
    <s v="E10000032_CIN episodes for children aged &lt;1 at 31st March 2019 with a parent or someone else in the household's disability identified as a factor at CIN assessment (excluding looked after children)_Number"/>
    <s v="E10000032"/>
    <x v="141"/>
    <s v="Financial year"/>
    <s v="2018/19"/>
    <s v="Children vulnerable due to a parent's disability"/>
    <x v="18"/>
    <s v="Number"/>
    <n v="27"/>
    <n v="8578"/>
    <n v="3.1475868500816002"/>
    <s v="3.1 per 1000 under 1 yr olds"/>
    <n v="3.1475868500816002"/>
  </r>
  <r>
    <s v="NA_CIN episodes for children aged &lt;1 at 31st March 2019 with any of the so called'toxic trio' identified as a factor at CIN assessment (excluding looked after children)_Number"/>
    <s v="NA"/>
    <x v="151"/>
    <s v="Financial year"/>
    <s v="2018/19"/>
    <s v="Children in at risk households with multiple vulnerabilities"/>
    <x v="19"/>
    <s v="Number"/>
    <n v="17226"/>
    <n v="637834"/>
    <n v="27.007026906687319"/>
    <s v="27.01 per 1000 under 1 yr olds"/>
    <n v="27.007026906687319"/>
  </r>
  <r>
    <s v="E09000001_CIN episodes for children aged &lt;1 at 31st March 2019 with any of the so called'toxic trio' identified as a factor at CIN assessment (excluding looked after children)_Number"/>
    <s v="E09000001"/>
    <x v="25"/>
    <s v="Financial year"/>
    <s v="2018/19"/>
    <s v="Children in at risk households with multiple vulnerabilities"/>
    <x v="19"/>
    <s v="Number"/>
    <n v="0"/>
    <n v="73"/>
    <n v="0"/>
    <s v="0 per 1000 under 1 yr olds"/>
    <n v="0"/>
  </r>
  <r>
    <s v="E09000007_CIN episodes for children aged &lt;1 at 31st March 2019 with any of the so called'toxic trio' identified as a factor at CIN assessment (excluding looked after children)_Number"/>
    <s v="E09000007"/>
    <x v="21"/>
    <s v="Financial year"/>
    <s v="2018/19"/>
    <s v="Children in at risk households with multiple vulnerabilities"/>
    <x v="19"/>
    <s v="Number"/>
    <n v="76"/>
    <n v="2541"/>
    <n v="29.909484454939001"/>
    <s v="29.9 per 1000 under 1 yr olds"/>
    <n v="29.909484454939001"/>
  </r>
  <r>
    <s v="E09000011_CIN episodes for children aged &lt;1 at 31st March 2019 with any of the so called'toxic trio' identified as a factor at CIN assessment (excluding looked after children)_Number"/>
    <s v="E09000011"/>
    <x v="45"/>
    <s v="Financial year"/>
    <s v="2018/19"/>
    <s v="Children in at risk households with multiple vulnerabilities"/>
    <x v="19"/>
    <s v="Number"/>
    <n v="105"/>
    <n v="4393"/>
    <n v="23.901661734577701"/>
    <s v="23.9 per 1000 under 1 yr olds"/>
    <n v="23.901661734577701"/>
  </r>
  <r>
    <s v="E09000012_CIN episodes for children aged &lt;1 at 31st March 2019 with any of the so called'toxic trio' identified as a factor at CIN assessment (excluding looked after children)_Number"/>
    <s v="E09000012"/>
    <x v="46"/>
    <s v="Financial year"/>
    <s v="2018/19"/>
    <s v="Children in at risk households with multiple vulnerabilities"/>
    <x v="19"/>
    <s v="Number"/>
    <n v="153"/>
    <n v="4211"/>
    <n v="36.333412491094698"/>
    <s v="36.3 per 1000 under 1 yr olds"/>
    <n v="36.333412491094698"/>
  </r>
  <r>
    <s v="E09000013_CIN episodes for children aged &lt;1 at 31st March 2019 with any of the so called'toxic trio' identified as a factor at CIN assessment (excluding looked after children)_Number"/>
    <s v="E09000013"/>
    <x v="48"/>
    <s v="Financial year"/>
    <s v="2018/19"/>
    <s v="Children in at risk households with multiple vulnerabilities"/>
    <x v="19"/>
    <s v="Number"/>
    <n v="54"/>
    <n v="2319"/>
    <n v="23.285899094437301"/>
    <s v="23.3 per 1000 under 1 yr olds"/>
    <n v="23.285899094437301"/>
  </r>
  <r>
    <s v="E09000019_CIN episodes for children aged &lt;1 at 31st March 2019 with any of the so called'toxic trio' identified as a factor at CIN assessment (excluding looked after children)_Number"/>
    <s v="E09000019"/>
    <x v="59"/>
    <s v="Financial year"/>
    <s v="2018/19"/>
    <s v="Children in at risk households with multiple vulnerabilities"/>
    <x v="19"/>
    <s v="Number"/>
    <n v="78"/>
    <n v="2727"/>
    <n v="28.602860286028601"/>
    <s v="28.6 per 1000 under 1 yr olds"/>
    <n v="28.602860286028601"/>
  </r>
  <r>
    <s v="E09000020_CIN episodes for children aged &lt;1 at 31st March 2019 with any of the so called'toxic trio' identified as a factor at CIN assessment (excluding looked after children)_Number"/>
    <s v="E09000020"/>
    <x v="60"/>
    <s v="Financial year"/>
    <s v="2018/19"/>
    <s v="Children in at risk households with multiple vulnerabilities"/>
    <x v="19"/>
    <s v="Number"/>
    <n v="37"/>
    <n v="1568"/>
    <n v="23.5969387755102"/>
    <s v="23.6 per 1000 under 1 yr olds"/>
    <n v="23.5969387755102"/>
  </r>
  <r>
    <s v="E09000022_CIN episodes for children aged &lt;1 at 31st March 2019 with any of the so called'toxic trio' identified as a factor at CIN assessment (excluding looked after children)_Number"/>
    <s v="E09000022"/>
    <x v="66"/>
    <s v="Financial year"/>
    <s v="2018/19"/>
    <s v="Children in at risk households with multiple vulnerabilities"/>
    <x v="19"/>
    <s v="Number"/>
    <n v="127"/>
    <n v="3935"/>
    <n v="32.274459974587003"/>
    <s v="32.3 per 1000 under 1 yr olds"/>
    <n v="32.274459974587003"/>
  </r>
  <r>
    <s v="E09000023_CIN episodes for children aged &lt;1 at 31st March 2019 with any of the so called'toxic trio' identified as a factor at CIN assessment (excluding looked after children)_Number"/>
    <s v="E09000023"/>
    <x v="71"/>
    <s v="Financial year"/>
    <s v="2018/19"/>
    <s v="Children in at risk households with multiple vulnerabilities"/>
    <x v="19"/>
    <s v="Number"/>
    <n v="118"/>
    <n v="4505"/>
    <n v="26.193118756936698"/>
    <s v="26.2 per 1000 under 1 yr olds"/>
    <n v="26.193118756936698"/>
  </r>
  <r>
    <s v="E09000028_CIN episodes for children aged &lt;1 at 31st March 2019 with any of the so called'toxic trio' identified as a factor at CIN assessment (excluding looked after children)_Number"/>
    <s v="E09000028"/>
    <x v="117"/>
    <s v="Financial year"/>
    <s v="2018/19"/>
    <s v="Children in at risk households with multiple vulnerabilities"/>
    <x v="19"/>
    <s v="Number"/>
    <n v="123"/>
    <n v="4154"/>
    <n v="29.610014443909499"/>
    <s v="29.6 per 1000 under 1 yr olds"/>
    <n v="29.610014443909499"/>
  </r>
  <r>
    <s v="E09000030_CIN episodes for children aged &lt;1 at 31st March 2019 with any of the so called'toxic trio' identified as a factor at CIN assessment (excluding looked after children)_Number"/>
    <s v="E09000030"/>
    <x v="132"/>
    <s v="Financial year"/>
    <s v="2018/19"/>
    <s v="Children in at risk households with multiple vulnerabilities"/>
    <x v="19"/>
    <s v="Number"/>
    <n v="126"/>
    <n v="4529"/>
    <n v="27.8207109737249"/>
    <s v="27.8 per 1000 under 1 yr olds"/>
    <n v="27.8207109737249"/>
  </r>
  <r>
    <s v="E09000032_CIN episodes for children aged &lt;1 at 31st March 2019 with any of the so called'toxic trio' identified as a factor at CIN assessment (excluding looked after children)_Number"/>
    <s v="E09000032"/>
    <x v="137"/>
    <s v="Financial year"/>
    <s v="2018/19"/>
    <s v="Children in at risk households with multiple vulnerabilities"/>
    <x v="19"/>
    <s v="Number"/>
    <n v="80"/>
    <n v="4567"/>
    <n v="17.516969564265398"/>
    <s v="17.5 per 1000 under 1 yr olds"/>
    <n v="17.516969564265398"/>
  </r>
  <r>
    <s v="E09000033_CIN episodes for children aged &lt;1 at 31st March 2019 with any of the so called'toxic trio' identified as a factor at CIN assessment (excluding looked after children)_Number"/>
    <s v="E09000033"/>
    <x v="142"/>
    <s v="Financial year"/>
    <s v="2018/19"/>
    <s v="Children in at risk households with multiple vulnerabilities"/>
    <x v="19"/>
    <s v="Number"/>
    <n v="59"/>
    <n v="2589"/>
    <n v="22.7887215140981"/>
    <s v="22.8 per 1000 under 1 yr olds"/>
    <n v="22.7887215140981"/>
  </r>
  <r>
    <s v="E09000002_CIN episodes for children aged &lt;1 at 31st March 2019 with any of the so called'toxic trio' identified as a factor at CIN assessment (excluding looked after children)_Number"/>
    <s v="E09000002"/>
    <x v="0"/>
    <s v="Financial year"/>
    <s v="2018/19"/>
    <s v="Children in at risk households with multiple vulnerabilities"/>
    <x v="19"/>
    <s v="Number"/>
    <n v="87"/>
    <n v="3819"/>
    <n v="22.7808326787117"/>
    <s v="22.8 per 1000 under 1 yr olds"/>
    <n v="22.7808326787117"/>
  </r>
  <r>
    <s v="E09000003_CIN episodes for children aged &lt;1 at 31st March 2019 with any of the so called'toxic trio' identified as a factor at CIN assessment (excluding looked after children)_Number"/>
    <s v="E09000003"/>
    <x v="1"/>
    <s v="Financial year"/>
    <s v="2018/19"/>
    <s v="Children in at risk households with multiple vulnerabilities"/>
    <x v="19"/>
    <s v="Number"/>
    <n v="76"/>
    <n v="5250"/>
    <n v="14.476190476190499"/>
    <s v="14.5 per 1000 under 1 yr olds"/>
    <n v="14.476190476190499"/>
  </r>
  <r>
    <s v="E09000004_CIN episodes for children aged &lt;1 at 31st March 2019 with any of the so called'toxic trio' identified as a factor at CIN assessment (excluding looked after children)_Number"/>
    <s v="E09000004"/>
    <x v="5"/>
    <s v="Financial year"/>
    <s v="2018/19"/>
    <s v="Children in at risk households with multiple vulnerabilities"/>
    <x v="19"/>
    <s v="Number"/>
    <n v="47"/>
    <n v="3133"/>
    <n v="15.001595914458999"/>
    <s v="15 per 1000 under 1 yr olds"/>
    <n v="15.001595914458999"/>
  </r>
  <r>
    <s v="E09000005_CIN episodes for children aged &lt;1 at 31st March 2019 with any of the so called'toxic trio' identified as a factor at CIN assessment (excluding looked after children)_Number"/>
    <s v="E09000005"/>
    <x v="13"/>
    <s v="Financial year"/>
    <s v="2018/19"/>
    <s v="Children in at risk households with multiple vulnerabilities"/>
    <x v="19"/>
    <s v="Number"/>
    <n v="92"/>
    <n v="4825"/>
    <n v="19.0673575129534"/>
    <s v="19.1 per 1000 under 1 yr olds"/>
    <n v="19.0673575129534"/>
  </r>
  <r>
    <s v="E09000006_CIN episodes for children aged &lt;1 at 31st March 2019 with any of the so called'toxic trio' identified as a factor at CIN assessment (excluding looked after children)_Number"/>
    <s v="E09000006"/>
    <x v="16"/>
    <s v="Financial year"/>
    <s v="2018/19"/>
    <s v="Children in at risk households with multiple vulnerabilities"/>
    <x v="19"/>
    <s v="Number"/>
    <n v="122"/>
    <n v="4232"/>
    <n v="28.827977315689999"/>
    <s v="28.8 per 1000 under 1 yr olds"/>
    <n v="28.827977315689999"/>
  </r>
  <r>
    <s v="E09000008_CIN episodes for children aged &lt;1 at 31st March 2019 with any of the so called'toxic trio' identified as a factor at CIN assessment (excluding looked after children)_Number"/>
    <s v="E09000008"/>
    <x v="28"/>
    <s v="Financial year"/>
    <s v="2018/19"/>
    <s v="Children in at risk households with multiple vulnerabilities"/>
    <x v="19"/>
    <s v="Number"/>
    <n v="100"/>
    <n v="5591"/>
    <n v="17.885888034340901"/>
    <s v="17.9 per 1000 under 1 yr olds"/>
    <n v="17.885888034340901"/>
  </r>
  <r>
    <s v="E09000009_CIN episodes for children aged &lt;1 at 31st March 2019 with any of the so called'toxic trio' identified as a factor at CIN assessment (excluding looked after children)_Number"/>
    <s v="E09000009"/>
    <x v="38"/>
    <s v="Financial year"/>
    <s v="2018/19"/>
    <s v="Children in at risk households with multiple vulnerabilities"/>
    <x v="19"/>
    <s v="Number"/>
    <n v="109"/>
    <n v="4807"/>
    <n v="22.675265238194299"/>
    <s v="22.7 per 1000 under 1 yr olds"/>
    <n v="22.675265238194299"/>
  </r>
  <r>
    <s v="E09000010_CIN episodes for children aged &lt;1 at 31st March 2019 with any of the so called'toxic trio' identified as a factor at CIN assessment (excluding looked after children)_Number"/>
    <s v="E09000010"/>
    <x v="41"/>
    <s v="Financial year"/>
    <s v="2018/19"/>
    <s v="Children in at risk households with multiple vulnerabilities"/>
    <x v="19"/>
    <s v="Number"/>
    <n v="133"/>
    <n v="4739"/>
    <n v="28.064992614475599"/>
    <s v="28.1 per 1000 under 1 yr olds"/>
    <n v="28.064992614475599"/>
  </r>
  <r>
    <s v="E09000014_CIN episodes for children aged &lt;1 at 31st March 2019 with any of the so called'toxic trio' identified as a factor at CIN assessment (excluding looked after children)_Number"/>
    <s v="E09000014"/>
    <x v="50"/>
    <s v="Financial year"/>
    <s v="2018/19"/>
    <s v="Children in at risk households with multiple vulnerabilities"/>
    <x v="19"/>
    <s v="Number"/>
    <n v="99"/>
    <n v="3767"/>
    <n v="26.280860100876001"/>
    <s v="26.3 per 1000 under 1 yr olds"/>
    <n v="26.280860100876001"/>
  </r>
  <r>
    <s v="E09000015_CIN episodes for children aged &lt;1 at 31st March 2019 with any of the so called'toxic trio' identified as a factor at CIN assessment (excluding looked after children)_Number"/>
    <s v="E09000015"/>
    <x v="51"/>
    <s v="Financial year"/>
    <s v="2018/19"/>
    <s v="Children in at risk households with multiple vulnerabilities"/>
    <x v="19"/>
    <s v="Number"/>
    <n v="80"/>
    <n v="3577"/>
    <n v="22.365110427732699"/>
    <s v="22.4 per 1000 under 1 yr olds"/>
    <n v="22.365110427732699"/>
  </r>
  <r>
    <s v="E09000016_CIN episodes for children aged &lt;1 at 31st March 2019 with any of the so called'toxic trio' identified as a factor at CIN assessment (excluding looked after children)_Number"/>
    <s v="E09000016"/>
    <x v="53"/>
    <s v="Financial year"/>
    <s v="2018/19"/>
    <s v="Children in at risk households with multiple vulnerabilities"/>
    <x v="19"/>
    <s v="Number"/>
    <n v="33"/>
    <n v="3365"/>
    <n v="9.8068350668647906"/>
    <s v="9.8 per 1000 under 1 yr olds"/>
    <n v="9.8068350668647906"/>
  </r>
  <r>
    <s v="E09000017_CIN episodes for children aged &lt;1 at 31st March 2019 with any of the so called'toxic trio' identified as a factor at CIN assessment (excluding looked after children)_Number"/>
    <s v="E09000017"/>
    <x v="56"/>
    <s v="Financial year"/>
    <s v="2018/19"/>
    <s v="Children in at risk households with multiple vulnerabilities"/>
    <x v="19"/>
    <s v="Number"/>
    <n v="82"/>
    <n v="4372"/>
    <n v="18.7557182067704"/>
    <s v="18.8 per 1000 under 1 yr olds"/>
    <n v="18.7557182067704"/>
  </r>
  <r>
    <s v="E09000018_CIN episodes for children aged &lt;1 at 31st March 2019 with any of the so called'toxic trio' identified as a factor at CIN assessment (excluding looked after children)_Number"/>
    <s v="E09000018"/>
    <x v="57"/>
    <s v="Financial year"/>
    <s v="2018/19"/>
    <s v="Children in at risk households with multiple vulnerabilities"/>
    <x v="19"/>
    <s v="Number"/>
    <n v="94"/>
    <n v="3987"/>
    <n v="23.576624028091299"/>
    <s v="23.6 per 1000 under 1 yr olds"/>
    <n v="23.576624028091299"/>
  </r>
  <r>
    <s v="E09000021_CIN episodes for children aged &lt;1 at 31st March 2019 with any of the so called'toxic trio' identified as a factor at CIN assessment (excluding looked after children)_Number"/>
    <s v="E09000021"/>
    <x v="63"/>
    <s v="Financial year"/>
    <s v="2018/19"/>
    <s v="Children in at risk households with multiple vulnerabilities"/>
    <x v="19"/>
    <s v="Number"/>
    <n v="37"/>
    <n v="2087"/>
    <n v="17.728797316722599"/>
    <s v="17.7 per 1000 under 1 yr olds"/>
    <n v="17.728797316722599"/>
  </r>
  <r>
    <s v="E09000024_CIN episodes for children aged &lt;1 at 31st March 2019 with any of the so called'toxic trio' identified as a factor at CIN assessment (excluding looked after children)_Number"/>
    <s v="E09000024"/>
    <x v="77"/>
    <s v="Financial year"/>
    <s v="2018/19"/>
    <s v="Children in at risk households with multiple vulnerabilities"/>
    <x v="19"/>
    <s v="Number"/>
    <n v="60"/>
    <n v="3035"/>
    <n v="19.769357495881401"/>
    <s v="19.8 per 1000 under 1 yr olds"/>
    <n v="19.769357495881401"/>
  </r>
  <r>
    <s v="E09000025_CIN episodes for children aged &lt;1 at 31st March 2019 with any of the so called'toxic trio' identified as a factor at CIN assessment (excluding looked after children)_Number"/>
    <s v="E09000025"/>
    <x v="81"/>
    <s v="Financial year"/>
    <s v="2018/19"/>
    <s v="Children in at risk households with multiple vulnerabilities"/>
    <x v="19"/>
    <s v="Number"/>
    <n v="91"/>
    <n v="5706"/>
    <n v="15.9481247809324"/>
    <s v="15.9 per 1000 under 1 yr olds"/>
    <n v="15.9481247809324"/>
  </r>
  <r>
    <s v="E09000026_CIN episodes for children aged &lt;1 at 31st March 2019 with any of the so called'toxic trio' identified as a factor at CIN assessment (excluding looked after children)_Number"/>
    <s v="E09000026"/>
    <x v="99"/>
    <s v="Financial year"/>
    <s v="2018/19"/>
    <s v="Children in at risk households with multiple vulnerabilities"/>
    <x v="19"/>
    <s v="Number"/>
    <n v="81"/>
    <n v="4605"/>
    <n v="17.589576547231299"/>
    <s v="17.6 per 1000 under 1 yr olds"/>
    <n v="17.589576547231299"/>
  </r>
  <r>
    <s v="E09000027_CIN episodes for children aged &lt;1 at 31st March 2019 with any of the so called'toxic trio' identified as a factor at CIN assessment (excluding looked after children)_Number"/>
    <s v="E09000027"/>
    <x v="101"/>
    <s v="Financial year"/>
    <s v="2018/19"/>
    <s v="Children in at risk households with multiple vulnerabilities"/>
    <x v="19"/>
    <s v="Number"/>
    <n v="38"/>
    <n v="2396"/>
    <n v="15.8597662771285"/>
    <s v="15.9 per 1000 under 1 yr olds"/>
    <n v="15.8597662771285"/>
  </r>
  <r>
    <s v="E09000029_CIN episodes for children aged &lt;1 at 31st March 2019 with any of the so called'toxic trio' identified as a factor at CIN assessment (excluding looked after children)_Number"/>
    <s v="E09000029"/>
    <x v="126"/>
    <s v="Financial year"/>
    <s v="2018/19"/>
    <s v="Children in at risk households with multiple vulnerabilities"/>
    <x v="19"/>
    <s v="Number"/>
    <n v="66"/>
    <n v="2549"/>
    <n v="25.892506865437401"/>
    <s v="25.9 per 1000 under 1 yr olds"/>
    <n v="25.892506865437401"/>
  </r>
  <r>
    <s v="E09000031_CIN episodes for children aged &lt;1 at 31st March 2019 with any of the so called'toxic trio' identified as a factor at CIN assessment (excluding looked after children)_Number"/>
    <s v="E09000031"/>
    <x v="136"/>
    <s v="Financial year"/>
    <s v="2018/19"/>
    <s v="Children in at risk households with multiple vulnerabilities"/>
    <x v="19"/>
    <s v="Number"/>
    <n v="53"/>
    <n v="4448"/>
    <n v="11.9154676258993"/>
    <s v="11.9 per 1000 under 1 yr olds"/>
    <n v="11.9154676258993"/>
  </r>
  <r>
    <s v="E08000025_CIN episodes for children aged &lt;1 at 31st March 2019 with any of the so called'toxic trio' identified as a factor at CIN assessment (excluding looked after children)_Number"/>
    <s v="E08000025"/>
    <x v="6"/>
    <s v="Financial year"/>
    <s v="2018/19"/>
    <s v="Children in at risk households with multiple vulnerabilities"/>
    <x v="19"/>
    <s v="Number"/>
    <n v="378"/>
    <n v="16082"/>
    <n v="23.5045392364134"/>
    <s v="23.5 per 1000 under 1 yr olds"/>
    <n v="23.5045392364134"/>
  </r>
  <r>
    <s v="E08000026_CIN episodes for children aged &lt;1 at 31st March 2019 with any of the so called'toxic trio' identified as a factor at CIN assessment (excluding looked after children)_Number"/>
    <s v="E08000026"/>
    <x v="27"/>
    <s v="Financial year"/>
    <s v="2018/19"/>
    <s v="Children in at risk households with multiple vulnerabilities"/>
    <x v="19"/>
    <s v="Number"/>
    <n v="135"/>
    <n v="4431"/>
    <n v="30.467163168585"/>
    <s v="30.5 per 1000 under 1 yr olds"/>
    <n v="30.467163168585"/>
  </r>
  <r>
    <s v="E08000027_CIN episodes for children aged &lt;1 at 31st March 2019 with any of the so called'toxic trio' identified as a factor at CIN assessment (excluding looked after children)_Number"/>
    <s v="E08000027"/>
    <x v="36"/>
    <s v="Financial year"/>
    <s v="2018/19"/>
    <s v="Children in at risk households with multiple vulnerabilities"/>
    <x v="19"/>
    <s v="Number"/>
    <n v="53"/>
    <n v="3702"/>
    <n v="14.3165856293895"/>
    <s v="14.3 per 1000 under 1 yr olds"/>
    <n v="14.3165856293895"/>
  </r>
  <r>
    <s v="E08000028_CIN episodes for children aged &lt;1 at 31st March 2019 with any of the so called'toxic trio' identified as a factor at CIN assessment (excluding looked after children)_Number"/>
    <s v="E08000028"/>
    <x v="106"/>
    <s v="Financial year"/>
    <s v="2018/19"/>
    <s v="Children in at risk households with multiple vulnerabilities"/>
    <x v="19"/>
    <s v="Number"/>
    <n v="165"/>
    <n v="4579"/>
    <n v="36.034068573924401"/>
    <s v="36 per 1000 under 1 yr olds"/>
    <n v="36.034068573924401"/>
  </r>
  <r>
    <s v="E08000029_CIN episodes for children aged &lt;1 at 31st March 2019 with any of the so called'toxic trio' identified as a factor at CIN assessment (excluding looked after children)_Number"/>
    <s v="E08000029"/>
    <x v="111"/>
    <s v="Financial year"/>
    <s v="2018/19"/>
    <s v="Children in at risk households with multiple vulnerabilities"/>
    <x v="19"/>
    <s v="Number"/>
    <n v="64"/>
    <n v="2300"/>
    <n v="27.826086956521699"/>
    <s v="27.8 per 1000 under 1 yr olds"/>
    <n v="27.826086956521699"/>
  </r>
  <r>
    <s v="E08000030_CIN episodes for children aged &lt;1 at 31st March 2019 with any of the so called'toxic trio' identified as a factor at CIN assessment (excluding looked after children)_Number"/>
    <s v="E08000030"/>
    <x v="135"/>
    <s v="Financial year"/>
    <s v="2018/19"/>
    <s v="Children in at risk households with multiple vulnerabilities"/>
    <x v="19"/>
    <s v="Number"/>
    <n v="172"/>
    <n v="3892"/>
    <n v="44.1932168550874"/>
    <s v="44.2 per 1000 under 1 yr olds"/>
    <n v="44.1932168550874"/>
  </r>
  <r>
    <s v="E08000031_CIN episodes for children aged &lt;1 at 31st March 2019 with any of the so called'toxic trio' identified as a factor at CIN assessment (excluding looked after children)_Number"/>
    <s v="E08000031"/>
    <x v="148"/>
    <s v="Financial year"/>
    <s v="2018/19"/>
    <s v="Children in at risk households with multiple vulnerabilities"/>
    <x v="19"/>
    <s v="Number"/>
    <n v="65"/>
    <n v="3481"/>
    <n v="18.672795173800601"/>
    <s v="18.7 per 1000 under 1 yr olds"/>
    <n v="18.672795173800601"/>
  </r>
  <r>
    <s v="E08000011_CIN episodes for children aged &lt;1 at 31st March 2019 with any of the so called'toxic trio' identified as a factor at CIN assessment (excluding looked after children)_Number"/>
    <s v="E08000011"/>
    <x v="65"/>
    <s v="Financial year"/>
    <s v="2018/19"/>
    <s v="Children in at risk households with multiple vulnerabilities"/>
    <x v="19"/>
    <s v="Number"/>
    <n v="47"/>
    <n v="1977"/>
    <n v="23.773394031360599"/>
    <s v="23.8 per 1000 under 1 yr olds"/>
    <n v="23.773394031360599"/>
  </r>
  <r>
    <s v="E08000012_CIN episodes for children aged &lt;1 at 31st March 2019 with any of the so called'toxic trio' identified as a factor at CIN assessment (excluding looked after children)_Number"/>
    <s v="E08000012"/>
    <x v="73"/>
    <s v="Financial year"/>
    <s v="2018/19"/>
    <s v="Children in at risk households with multiple vulnerabilities"/>
    <x v="19"/>
    <s v="Number"/>
    <n v="178"/>
    <n v="5908"/>
    <n v="30.128639133378499"/>
    <s v="30.1 per 1000 under 1 yr olds"/>
    <n v="30.128639133378499"/>
  </r>
  <r>
    <s v="E08000013_CIN episodes for children aged &lt;1 at 31st March 2019 with any of the so called'toxic trio' identified as a factor at CIN assessment (excluding looked after children)_Number"/>
    <s v="E08000013"/>
    <x v="152"/>
    <s v="Financial year"/>
    <s v="2018/19"/>
    <s v="Children in at risk households with multiple vulnerabilities"/>
    <x v="19"/>
    <s v="Number"/>
    <n v="66"/>
    <n v="1985"/>
    <n v="33.2493702770781"/>
    <s v="33.2 per 1000 under 1 yr olds"/>
    <n v="33.2493702770781"/>
  </r>
  <r>
    <s v="E08000014_CIN episodes for children aged &lt;1 at 31st March 2019 with any of the so called'toxic trio' identified as a factor at CIN assessment (excluding looked after children)_Number"/>
    <s v="E08000014"/>
    <x v="107"/>
    <s v="Financial year"/>
    <s v="2018/19"/>
    <s v="Children in at risk households with multiple vulnerabilities"/>
    <x v="19"/>
    <s v="Number"/>
    <n v="92"/>
    <n v="2678"/>
    <n v="34.353995519044098"/>
    <s v="34.4 per 1000 under 1 yr olds"/>
    <n v="34.353995519044098"/>
  </r>
  <r>
    <s v="E08000015_CIN episodes for children aged &lt;1 at 31st March 2019 with any of the so called'toxic trio' identified as a factor at CIN assessment (excluding looked after children)_Number"/>
    <s v="E08000015"/>
    <x v="146"/>
    <s v="Financial year"/>
    <s v="2018/19"/>
    <s v="Children in at risk households with multiple vulnerabilities"/>
    <x v="19"/>
    <s v="Number"/>
    <n v="102"/>
    <n v="3335"/>
    <n v="30.584707646176899"/>
    <s v="30.6 per 1000 under 1 yr olds"/>
    <n v="30.584707646176899"/>
  </r>
  <r>
    <s v="E08000001_CIN episodes for children aged &lt;1 at 31st March 2019 with any of the so called'toxic trio' identified as a factor at CIN assessment (excluding looked after children)_Number"/>
    <s v="E08000001"/>
    <x v="9"/>
    <s v="Financial year"/>
    <s v="2018/19"/>
    <s v="Children in at risk households with multiple vulnerabilities"/>
    <x v="19"/>
    <s v="Number"/>
    <n v="95"/>
    <n v="3609"/>
    <n v="26.323081185924099"/>
    <s v="26.3 per 1000 under 1 yr olds"/>
    <n v="26.323081185924099"/>
  </r>
  <r>
    <s v="E08000002_CIN episodes for children aged &lt;1 at 31st March 2019 with any of the so called'toxic trio' identified as a factor at CIN assessment (excluding looked after children)_Number"/>
    <s v="E08000002"/>
    <x v="18"/>
    <s v="Financial year"/>
    <s v="2018/19"/>
    <s v="Children in at risk households with multiple vulnerabilities"/>
    <x v="19"/>
    <s v="Number"/>
    <n v="74"/>
    <n v="2197"/>
    <n v="33.682294037323601"/>
    <s v="33.7 per 1000 under 1 yr olds"/>
    <n v="33.682294037323601"/>
  </r>
  <r>
    <s v="E08000003_CIN episodes for children aged &lt;1 at 31st March 2019 with any of the so called'toxic trio' identified as a factor at CIN assessment (excluding looked after children)_Number"/>
    <s v="E08000003"/>
    <x v="75"/>
    <s v="Financial year"/>
    <s v="2018/19"/>
    <s v="Children in at risk households with multiple vulnerabilities"/>
    <x v="19"/>
    <s v="Number"/>
    <n v="217"/>
    <n v="7285"/>
    <n v="29.787234042553202"/>
    <s v="29.8 per 1000 under 1 yr olds"/>
    <n v="29.787234042553202"/>
  </r>
  <r>
    <s v="E08000004_CIN episodes for children aged &lt;1 at 31st March 2019 with any of the so called'toxic trio' identified as a factor at CIN assessment (excluding looked after children)_Number"/>
    <s v="E08000004"/>
    <x v="92"/>
    <s v="Financial year"/>
    <s v="2018/19"/>
    <s v="Children in at risk households with multiple vulnerabilities"/>
    <x v="19"/>
    <s v="Number"/>
    <n v="105"/>
    <n v="3245"/>
    <n v="32.357473035439099"/>
    <s v="32.4 per 1000 under 1 yr olds"/>
    <n v="32.357473035439099"/>
  </r>
  <r>
    <s v="E08000005_CIN episodes for children aged &lt;1 at 31st March 2019 with any of the so called'toxic trio' identified as a factor at CIN assessment (excluding looked after children)_Number"/>
    <s v="E08000005"/>
    <x v="102"/>
    <s v="Financial year"/>
    <s v="2018/19"/>
    <s v="Children in at risk households with multiple vulnerabilities"/>
    <x v="19"/>
    <s v="Number"/>
    <n v="99"/>
    <n v="2893"/>
    <n v="34.220532319391602"/>
    <s v="34.2 per 1000 under 1 yr olds"/>
    <n v="34.220532319391602"/>
  </r>
  <r>
    <s v="E08000006_CIN episodes for children aged &lt;1 at 31st March 2019 with any of the so called'toxic trio' identified as a factor at CIN assessment (excluding looked after children)_Number"/>
    <s v="E08000006"/>
    <x v="105"/>
    <s v="Financial year"/>
    <s v="2018/19"/>
    <s v="Children in at risk households with multiple vulnerabilities"/>
    <x v="19"/>
    <s v="Number"/>
    <n v="140"/>
    <n v="3526"/>
    <n v="39.705048213272804"/>
    <s v="39.7 per 1000 under 1 yr olds"/>
    <n v="39.705048213272804"/>
  </r>
  <r>
    <s v="E08000007_CIN episodes for children aged &lt;1 at 31st March 2019 with any of the so called'toxic trio' identified as a factor at CIN assessment (excluding looked after children)_Number"/>
    <s v="E08000007"/>
    <x v="120"/>
    <s v="Financial year"/>
    <s v="2018/19"/>
    <s v="Children in at risk households with multiple vulnerabilities"/>
    <x v="19"/>
    <s v="Number"/>
    <n v="108"/>
    <n v="3338"/>
    <n v="32.354703415218701"/>
    <s v="32.4 per 1000 under 1 yr olds"/>
    <n v="32.354703415218701"/>
  </r>
  <r>
    <s v="E08000008_CIN episodes for children aged &lt;1 at 31st March 2019 with any of the so called'toxic trio' identified as a factor at CIN assessment (excluding looked after children)_Number"/>
    <s v="E08000008"/>
    <x v="128"/>
    <s v="Financial year"/>
    <s v="2018/19"/>
    <s v="Children in at risk households with multiple vulnerabilities"/>
    <x v="19"/>
    <s v="Number"/>
    <n v="88"/>
    <n v="2787"/>
    <n v="31.575170434158601"/>
    <s v="31.6 per 1000 under 1 yr olds"/>
    <n v="31.575170434158601"/>
  </r>
  <r>
    <s v="E08000009_CIN episodes for children aged &lt;1 at 31st March 2019 with any of the so called'toxic trio' identified as a factor at CIN assessment (excluding looked after children)_Number"/>
    <s v="E08000009"/>
    <x v="133"/>
    <s v="Financial year"/>
    <s v="2018/19"/>
    <s v="Children in at risk households with multiple vulnerabilities"/>
    <x v="19"/>
    <s v="Number"/>
    <n v="41"/>
    <n v="2669"/>
    <n v="15.361558636193299"/>
    <s v="15.4 per 1000 under 1 yr olds"/>
    <n v="15.361558636193299"/>
  </r>
  <r>
    <s v="E08000010_CIN episodes for children aged &lt;1 at 31st March 2019 with any of the so called'toxic trio' identified as a factor at CIN assessment (excluding looked after children)_Number"/>
    <s v="E08000010"/>
    <x v="143"/>
    <s v="Financial year"/>
    <s v="2018/19"/>
    <s v="Children in at risk households with multiple vulnerabilities"/>
    <x v="19"/>
    <s v="Number"/>
    <n v="92"/>
    <n v="3565"/>
    <n v="25.806451612903199"/>
    <s v="25.8 per 1000 under 1 yr olds"/>
    <n v="25.806451612903199"/>
  </r>
  <r>
    <s v="E08000016_CIN episodes for children aged &lt;1 at 31st March 2019 with any of the so called'toxic trio' identified as a factor at CIN assessment (excluding looked after children)_Number"/>
    <s v="E08000016"/>
    <x v="2"/>
    <s v="Financial year"/>
    <s v="2018/19"/>
    <s v="Children in at risk households with multiple vulnerabilities"/>
    <x v="19"/>
    <s v="Number"/>
    <n v="73"/>
    <n v="2754"/>
    <n v="26.506899055918701"/>
    <s v="26.5 per 1000 under 1 yr olds"/>
    <n v="26.506899055918701"/>
  </r>
  <r>
    <s v="E08000017_CIN episodes for children aged &lt;1 at 31st March 2019 with any of the so called'toxic trio' identified as a factor at CIN assessment (excluding looked after children)_Number"/>
    <s v="E08000017"/>
    <x v="34"/>
    <s v="Financial year"/>
    <s v="2018/19"/>
    <s v="Children in at risk households with multiple vulnerabilities"/>
    <x v="19"/>
    <s v="Number"/>
    <n v="153"/>
    <n v="3518"/>
    <n v="43.490619670267201"/>
    <s v="43.5 per 1000 under 1 yr olds"/>
    <n v="43.490619670267201"/>
  </r>
  <r>
    <s v="E08000018_CIN episodes for children aged &lt;1 at 31st March 2019 with any of the so called'toxic trio' identified as a factor at CIN assessment (excluding looked after children)_Number"/>
    <s v="E08000018"/>
    <x v="103"/>
    <s v="Financial year"/>
    <s v="2018/19"/>
    <s v="Children in at risk households with multiple vulnerabilities"/>
    <x v="19"/>
    <s v="Number"/>
    <n v="122"/>
    <n v="3027"/>
    <n v="40.303931285100802"/>
    <s v="40.3 per 1000 under 1 yr olds"/>
    <n v="40.303931285100802"/>
  </r>
  <r>
    <s v="E08000019_CIN episodes for children aged &lt;1 at 31st March 2019 with any of the so called'toxic trio' identified as a factor at CIN assessment (excluding looked after children)_Number"/>
    <s v="E08000019"/>
    <x v="108"/>
    <s v="Financial year"/>
    <s v="2018/19"/>
    <s v="Children in at risk households with multiple vulnerabilities"/>
    <x v="19"/>
    <s v="Number"/>
    <n v="197"/>
    <n v="6351"/>
    <n v="31.0187372067391"/>
    <s v="31 per 1000 under 1 yr olds"/>
    <n v="31.0187372067391"/>
  </r>
  <r>
    <s v="E08000032_CIN episodes for children aged &lt;1 at 31st March 2019 with any of the so called'toxic trio' identified as a factor at CIN assessment (excluding looked after children)_Number"/>
    <s v="E08000032"/>
    <x v="12"/>
    <s v="Financial year"/>
    <s v="2018/19"/>
    <s v="Children in at risk households with multiple vulnerabilities"/>
    <x v="19"/>
    <s v="Number"/>
    <n v="231"/>
    <n v="7373"/>
    <n v="31.330530313305299"/>
    <s v="31.3 per 1000 under 1 yr olds"/>
    <n v="31.330530313305299"/>
  </r>
  <r>
    <s v="E08000033_CIN episodes for children aged &lt;1 at 31st March 2019 with any of the so called'toxic trio' identified as a factor at CIN assessment (excluding looked after children)_Number"/>
    <s v="E08000033"/>
    <x v="19"/>
    <s v="Financial year"/>
    <s v="2018/19"/>
    <s v="Children in at risk households with multiple vulnerabilities"/>
    <x v="19"/>
    <s v="Number"/>
    <n v="100"/>
    <n v="2340"/>
    <n v="42.735042735042697"/>
    <s v="42.7 per 1000 under 1 yr olds"/>
    <n v="42.735042735042697"/>
  </r>
  <r>
    <s v="E08000034_CIN episodes for children aged &lt;1 at 31st March 2019 with any of the so called'toxic trio' identified as a factor at CIN assessment (excluding looked after children)_Number"/>
    <s v="E08000034"/>
    <x v="64"/>
    <s v="Financial year"/>
    <s v="2018/19"/>
    <s v="Children in at risk households with multiple vulnerabilities"/>
    <x v="19"/>
    <s v="Number"/>
    <n v="86"/>
    <n v="5161"/>
    <n v="16.6634373183492"/>
    <s v="16.7 per 1000 under 1 yr olds"/>
    <n v="16.6634373183492"/>
  </r>
  <r>
    <s v="E08000035_CIN episodes for children aged &lt;1 at 31st March 2019 with any of the so called'toxic trio' identified as a factor at CIN assessment (excluding looked after children)_Number"/>
    <s v="E08000035"/>
    <x v="68"/>
    <s v="Financial year"/>
    <s v="2018/19"/>
    <s v="Children in at risk households with multiple vulnerabilities"/>
    <x v="19"/>
    <s v="Number"/>
    <n v="251"/>
    <n v="9821"/>
    <n v="25.557478871805301"/>
    <s v="25.6 per 1000 under 1 yr olds"/>
    <n v="25.557478871805301"/>
  </r>
  <r>
    <s v="E08000036_CIN episodes for children aged &lt;1 at 31st March 2019 with any of the so called'toxic trio' identified as a factor at CIN assessment (excluding looked after children)_Number"/>
    <s v="E08000036"/>
    <x v="134"/>
    <s v="Financial year"/>
    <s v="2018/19"/>
    <s v="Children in at risk households with multiple vulnerabilities"/>
    <x v="19"/>
    <s v="Number"/>
    <n v="113"/>
    <n v="4108"/>
    <n v="27.507302823758501"/>
    <s v="27.5 per 1000 under 1 yr olds"/>
    <n v="27.507302823758501"/>
  </r>
  <r>
    <s v="E08000020_CIN episodes for children aged &lt;1 at 31st March 2019 with any of the so called'toxic trio' identified as a factor at CIN assessment (excluding looked after children)_Number"/>
    <s v="E08000020"/>
    <x v="43"/>
    <s v="Financial year"/>
    <s v="2018/19"/>
    <s v="Children in at risk households with multiple vulnerabilities"/>
    <x v="19"/>
    <s v="Number"/>
    <n v="70"/>
    <n v="2019"/>
    <n v="34.670629024269402"/>
    <s v="34.7 per 1000 under 1 yr olds"/>
    <n v="34.670629024269402"/>
  </r>
  <r>
    <s v="E08000021_CIN episodes for children aged &lt;1 at 31st March 2019 with any of the so called'toxic trio' identified as a factor at CIN assessment (excluding looked after children)_Number"/>
    <s v="E08000021"/>
    <x v="80"/>
    <s v="Financial year"/>
    <s v="2018/19"/>
    <s v="Children in at risk households with multiple vulnerabilities"/>
    <x v="19"/>
    <s v="Number"/>
    <n v="126"/>
    <n v="3205"/>
    <n v="39.313572542901703"/>
    <s v="39.3 per 1000 under 1 yr olds"/>
    <n v="39.313572542901703"/>
  </r>
  <r>
    <s v="E08000022_CIN episodes for children aged &lt;1 at 31st March 2019 with any of the so called'toxic trio' identified as a factor at CIN assessment (excluding looked after children)_Number"/>
    <s v="E08000022"/>
    <x v="86"/>
    <s v="Financial year"/>
    <s v="2018/19"/>
    <s v="Children in at risk households with multiple vulnerabilities"/>
    <x v="19"/>
    <s v="Number"/>
    <n v="60"/>
    <n v="2208"/>
    <n v="27.173913043478301"/>
    <s v="27.2 per 1000 under 1 yr olds"/>
    <n v="27.173913043478301"/>
  </r>
  <r>
    <s v="E08000023_CIN episodes for children aged &lt;1 at 31st March 2019 with any of the so called'toxic trio' identified as a factor at CIN assessment (excluding looked after children)_Number"/>
    <s v="E08000023"/>
    <x v="114"/>
    <s v="Financial year"/>
    <s v="2018/19"/>
    <s v="Children in at risk households with multiple vulnerabilities"/>
    <x v="19"/>
    <s v="Number"/>
    <n v="57"/>
    <n v="1609"/>
    <n v="35.425730267246699"/>
    <s v="35.4 per 1000 under 1 yr olds"/>
    <n v="35.425730267246699"/>
  </r>
  <r>
    <s v="E08000024_CIN episodes for children aged &lt;1 at 31st March 2019 with any of the so called'toxic trio' identified as a factor at CIN assessment (excluding looked after children)_Number"/>
    <s v="E08000024"/>
    <x v="124"/>
    <s v="Financial year"/>
    <s v="2018/19"/>
    <s v="Children in at risk households with multiple vulnerabilities"/>
    <x v="19"/>
    <s v="Number"/>
    <n v="99"/>
    <n v="2860"/>
    <n v="34.615384615384599"/>
    <s v="34.6 per 1000 under 1 yr olds"/>
    <n v="34.615384615384599"/>
  </r>
  <r>
    <s v="E06000053_CIN episodes for children aged &lt;1 at 31st March 2019 with any of the so called'toxic trio' identified as a factor at CIN assessment (excluding looked after children)_Number"/>
    <s v="E06000053"/>
    <x v="153"/>
    <s v="Financial year"/>
    <s v="2018/19"/>
    <s v="Children in at risk households with multiple vulnerabilities"/>
    <x v="19"/>
    <s v="Number"/>
    <n v="0"/>
    <n v="14"/>
    <n v="0"/>
    <s v="0 per 1000 under 1 yr olds"/>
    <n v="0"/>
  </r>
  <r>
    <s v="E06000022_CIN episodes for children aged &lt;1 at 31st March 2019 with any of the so called'toxic trio' identified as a factor at CIN assessment (excluding looked after children)_Number"/>
    <s v="E06000022"/>
    <x v="3"/>
    <s v="Financial year"/>
    <s v="2018/19"/>
    <s v="Children in at risk households with multiple vulnerabilities"/>
    <x v="19"/>
    <s v="Number"/>
    <n v="25"/>
    <n v="1742"/>
    <n v="14.351320321469601"/>
    <s v="14.4 per 1000 under 1 yr olds"/>
    <n v="14.351320321469601"/>
  </r>
  <r>
    <s v="E06000023_CIN episodes for children aged &lt;1 at 31st March 2019 with any of the so called'toxic trio' identified as a factor at CIN assessment (excluding looked after children)_Number"/>
    <s v="E06000023"/>
    <x v="15"/>
    <s v="Financial year"/>
    <s v="2018/19"/>
    <s v="Children in at risk households with multiple vulnerabilities"/>
    <x v="19"/>
    <s v="Number"/>
    <n v="159"/>
    <n v="5728"/>
    <n v="27.758379888268198"/>
    <s v="27.8 per 1000 under 1 yr olds"/>
    <n v="27.758379888268198"/>
  </r>
  <r>
    <s v="E06000024_CIN episodes for children aged &lt;1 at 31st March 2019 with any of the so called'toxic trio' identified as a factor at CIN assessment (excluding looked after children)_Number"/>
    <s v="E06000024"/>
    <x v="85"/>
    <s v="Financial year"/>
    <s v="2018/19"/>
    <s v="Children in at risk households with multiple vulnerabilities"/>
    <x v="19"/>
    <s v="Number"/>
    <n v="47"/>
    <n v="2027"/>
    <n v="23.186975826344401"/>
    <s v="23.2 per 1000 under 1 yr olds"/>
    <n v="23.186975826344401"/>
  </r>
  <r>
    <s v="E06000025_CIN episodes for children aged &lt;1 at 31st March 2019 with any of the so called'toxic trio' identified as a factor at CIN assessment (excluding looked after children)_Number"/>
    <s v="E06000025"/>
    <x v="113"/>
    <s v="Financial year"/>
    <s v="2018/19"/>
    <s v="Children in at risk households with multiple vulnerabilities"/>
    <x v="19"/>
    <s v="Number"/>
    <n v="55"/>
    <n v="3181"/>
    <n v="17.290160326941201"/>
    <s v="17.3 per 1000 under 1 yr olds"/>
    <n v="17.290160326941201"/>
  </r>
  <r>
    <s v="E06000001_CIN episodes for children aged &lt;1 at 31st March 2019 with any of the so called'toxic trio' identified as a factor at CIN assessment (excluding looked after children)_Number"/>
    <s v="E06000001"/>
    <x v="52"/>
    <s v="Financial year"/>
    <s v="2018/19"/>
    <s v="Children in at risk households with multiple vulnerabilities"/>
    <x v="19"/>
    <s v="Number"/>
    <n v="75"/>
    <n v="999"/>
    <n v="75.075075075075105"/>
    <s v="75.1 per 1000 under 1 yr olds"/>
    <n v="75.075075075075105"/>
  </r>
  <r>
    <s v="E06000002_CIN episodes for children aged &lt;1 at 31st March 2019 with any of the so called'toxic trio' identified as a factor at CIN assessment (excluding looked after children)_Number"/>
    <s v="E06000002"/>
    <x v="78"/>
    <s v="Financial year"/>
    <s v="2018/19"/>
    <s v="Children in at risk households with multiple vulnerabilities"/>
    <x v="19"/>
    <s v="Number"/>
    <n v="69"/>
    <n v="1871"/>
    <n v="36.878674505611997"/>
    <s v="36.9 per 1000 under 1 yr olds"/>
    <n v="36.878674505611997"/>
  </r>
  <r>
    <s v="E06000003_CIN episodes for children aged &lt;1 at 31st March 2019 with any of the so called'toxic trio' identified as a factor at CIN assessment (excluding looked after children)_Number"/>
    <s v="E06000003"/>
    <x v="100"/>
    <s v="Financial year"/>
    <s v="2018/19"/>
    <s v="Children in at risk households with multiple vulnerabilities"/>
    <x v="19"/>
    <s v="Number"/>
    <n v="58"/>
    <n v="1381"/>
    <n v="41.998551774076802"/>
    <s v="42 per 1000 under 1 yr olds"/>
    <n v="41.998551774076802"/>
  </r>
  <r>
    <s v="E06000004_CIN episodes for children aged &lt;1 at 31st March 2019 with any of the so called'toxic trio' identified as a factor at CIN assessment (excluding looked after children)_Number"/>
    <s v="E06000004"/>
    <x v="121"/>
    <s v="Financial year"/>
    <s v="2018/19"/>
    <s v="Children in at risk households with multiple vulnerabilities"/>
    <x v="19"/>
    <s v="Number"/>
    <n v="99"/>
    <n v="2126"/>
    <n v="46.566321730950101"/>
    <s v="46.6 per 1000 under 1 yr olds"/>
    <n v="46.566321730950101"/>
  </r>
  <r>
    <s v="E06000010_CIN episodes for children aged &lt;1 at 31st March 2019 with any of the so called'toxic trio' identified as a factor at CIN assessment (excluding looked after children)_Number"/>
    <s v="E06000010"/>
    <x v="62"/>
    <s v="Financial year"/>
    <s v="2018/19"/>
    <s v="Children in at risk households with multiple vulnerabilities"/>
    <x v="19"/>
    <s v="Number"/>
    <n v="123"/>
    <n v="3308"/>
    <n v="37.182587666263601"/>
    <s v="37.2 per 1000 under 1 yr olds"/>
    <n v="37.182587666263601"/>
  </r>
  <r>
    <s v="E06000011_CIN episodes for children aged &lt;1 at 31st March 2019 with any of the so called'toxic trio' identified as a factor at CIN assessment (excluding looked after children)_Number"/>
    <s v="E06000011"/>
    <x v="39"/>
    <s v="Financial year"/>
    <s v="2018/19"/>
    <s v="Children in at risk households with multiple vulnerabilities"/>
    <x v="19"/>
    <s v="Number"/>
    <n v="63"/>
    <n v="2830"/>
    <n v="22.261484098939899"/>
    <s v="22.3 per 1000 under 1 yr olds"/>
    <n v="22.261484098939899"/>
  </r>
  <r>
    <s v="E06000012_CIN episodes for children aged &lt;1 at 31st March 2019 with any of the so called'toxic trio' identified as a factor at CIN assessment (excluding looked after children)_Number"/>
    <s v="E06000012"/>
    <x v="83"/>
    <s v="Financial year"/>
    <s v="2018/19"/>
    <s v="Children in at risk households with multiple vulnerabilities"/>
    <x v="19"/>
    <s v="Number"/>
    <n v="56"/>
    <n v="1796"/>
    <n v="31.180400890868601"/>
    <s v="31.2 per 1000 under 1 yr olds"/>
    <n v="31.180400890868601"/>
  </r>
  <r>
    <s v="E06000013_CIN episodes for children aged &lt;1 at 31st March 2019 with any of the so called'toxic trio' identified as a factor at CIN assessment (excluding looked after children)_Number"/>
    <s v="E06000013"/>
    <x v="84"/>
    <s v="Financial year"/>
    <s v="2018/19"/>
    <s v="Children in at risk households with multiple vulnerabilities"/>
    <x v="19"/>
    <s v="Number"/>
    <n v="68"/>
    <n v="1729"/>
    <n v="39.329091960670901"/>
    <s v="39.3 per 1000 under 1 yr olds"/>
    <n v="39.329091960670901"/>
  </r>
  <r>
    <s v="E10000023_CIN episodes for children aged &lt;1 at 31st March 2019 with any of the so called'toxic trio' identified as a factor at CIN assessment (excluding looked after children)_Number"/>
    <s v="E10000023"/>
    <x v="87"/>
    <s v="Financial year"/>
    <s v="2018/19"/>
    <s v="Children in at risk households with multiple vulnerabilities"/>
    <x v="19"/>
    <s v="Number"/>
    <n v="106"/>
    <n v="5433"/>
    <n v="19.510399411006802"/>
    <s v="19.5 per 1000 under 1 yr olds"/>
    <n v="19.510399411006802"/>
  </r>
  <r>
    <s v="E06000014_CIN episodes for children aged &lt;1 at 31st March 2019 with any of the so called'toxic trio' identified as a factor at CIN assessment (excluding looked after children)_Number"/>
    <s v="E06000014"/>
    <x v="150"/>
    <s v="Financial year"/>
    <s v="2018/19"/>
    <s v="Children in at risk households with multiple vulnerabilities"/>
    <x v="19"/>
    <s v="Number"/>
    <n v="28"/>
    <n v="1848"/>
    <n v="15.1515151515152"/>
    <s v="15.2 per 1000 under 1 yr olds"/>
    <n v="15.1515151515152"/>
  </r>
  <r>
    <s v="E06000032_CIN episodes for children aged &lt;1 at 31st March 2019 with any of the so called'toxic trio' identified as a factor at CIN assessment (excluding looked after children)_Number"/>
    <s v="E06000032"/>
    <x v="74"/>
    <s v="Financial year"/>
    <s v="2018/19"/>
    <s v="Children in at risk households with multiple vulnerabilities"/>
    <x v="19"/>
    <s v="Number"/>
    <n v="49"/>
    <n v="3283"/>
    <n v="14.9253731343284"/>
    <s v="14.9 per 1000 under 1 yr olds"/>
    <n v="14.9253731343284"/>
  </r>
  <r>
    <s v="E06000055_CIN episodes for children aged &lt;1 at 31st March 2019 with any of the so called'toxic trio' identified as a factor at CIN assessment (excluding looked after children)_Number"/>
    <s v="E06000055"/>
    <x v="4"/>
    <s v="Financial year"/>
    <s v="2018/19"/>
    <s v="Children in at risk households with multiple vulnerabilities"/>
    <x v="19"/>
    <s v="Number"/>
    <n v="66"/>
    <n v="2310"/>
    <n v="28.571428571428601"/>
    <s v="28.6 per 1000 under 1 yr olds"/>
    <n v="28.571428571428601"/>
  </r>
  <r>
    <s v="E06000056_CIN episodes for children aged &lt;1 at 31st March 2019 with any of the so called'toxic trio' identified as a factor at CIN assessment (excluding looked after children)_Number"/>
    <s v="E06000056"/>
    <x v="22"/>
    <s v="Financial year"/>
    <s v="2018/19"/>
    <s v="Children in at risk households with multiple vulnerabilities"/>
    <x v="19"/>
    <s v="Number"/>
    <n v="46"/>
    <n v="3291"/>
    <n v="13.9775144333029"/>
    <s v="14 per 1000 under 1 yr olds"/>
    <n v="13.9775144333029"/>
  </r>
  <r>
    <s v="E10000002_CIN episodes for children aged &lt;1 at 31st March 2019 with any of the so called'toxic trio' identified as a factor at CIN assessment (excluding looked after children)_Number"/>
    <s v="E10000002"/>
    <x v="17"/>
    <s v="Financial year"/>
    <s v="2018/19"/>
    <s v="Children in at risk households with multiple vulnerabilities"/>
    <x v="19"/>
    <s v="Number"/>
    <n v="120"/>
    <n v="6048"/>
    <n v="19.841269841269799"/>
    <s v="19.8 per 1000 under 1 yr olds"/>
    <n v="19.841269841269799"/>
  </r>
  <r>
    <s v="E06000042_CIN episodes for children aged &lt;1 at 31st March 2019 with any of the so called'toxic trio' identified as a factor at CIN assessment (excluding looked after children)_Number"/>
    <s v="E06000042"/>
    <x v="79"/>
    <s v="Financial year"/>
    <s v="2018/19"/>
    <s v="Children in at risk households with multiple vulnerabilities"/>
    <x v="19"/>
    <s v="Number"/>
    <n v="85"/>
    <n v="3567"/>
    <n v="23.829548640314002"/>
    <s v="23.8 per 1000 under 1 yr olds"/>
    <n v="23.829548640314002"/>
  </r>
  <r>
    <s v="E10000007_CIN episodes for children aged &lt;1 at 31st March 2019 with any of the so called'toxic trio' identified as a factor at CIN assessment (excluding looked after children)_Number"/>
    <s v="E10000007"/>
    <x v="32"/>
    <s v="Financial year"/>
    <s v="2018/19"/>
    <s v="Children in at risk households with multiple vulnerabilities"/>
    <x v="19"/>
    <s v="Number"/>
    <n v="304"/>
    <n v="7585"/>
    <n v="40.079103493737598"/>
    <s v="40.1 per 1000 under 1 yr olds"/>
    <n v="40.079103493737598"/>
  </r>
  <r>
    <s v="E06000015_CIN episodes for children aged &lt;1 at 31st March 2019 with any of the so called'toxic trio' identified as a factor at CIN assessment (excluding looked after children)_Number"/>
    <s v="E06000015"/>
    <x v="31"/>
    <s v="Financial year"/>
    <s v="2018/19"/>
    <s v="Children in at risk households with multiple vulnerabilities"/>
    <x v="19"/>
    <s v="Number"/>
    <n v="140"/>
    <n v="3169"/>
    <n v="44.177974124329403"/>
    <s v="44.2 per 1000 under 1 yr olds"/>
    <n v="44.177974124329403"/>
  </r>
  <r>
    <s v="E10000009_CIN episodes for children aged &lt;1 at 31st March 2019 with any of the so called'toxic trio' identified as a factor at CIN assessment (excluding looked after children)_Number"/>
    <s v="E10000009"/>
    <x v="35"/>
    <s v="Financial year"/>
    <s v="2018/19"/>
    <s v="Children in at risk households with multiple vulnerabilities"/>
    <x v="19"/>
    <s v="Number"/>
    <n v="121"/>
    <n v="3260"/>
    <n v="37.116564417177898"/>
    <s v="37.1 per 1000 under 1 yr olds"/>
    <n v="37.116564417177898"/>
  </r>
  <r>
    <s v="E06000029_CIN episodes for children aged &lt;1 at 31st March 2019 with any of the so called'toxic trio' identified as a factor at CIN assessment (excluding looked after children)_Number"/>
    <s v="E06000029"/>
    <x v="96"/>
    <s v="Financial year"/>
    <s v="2018/19"/>
    <s v="Children in at risk households with multiple vulnerabilities"/>
    <x v="19"/>
    <s v="Number"/>
    <n v="16"/>
    <n v="1529"/>
    <n v="10.4643557880968"/>
    <s v="10.5 per 1000 under 1 yr olds"/>
    <n v="10.4643557880968"/>
  </r>
  <r>
    <s v="E06000028_CIN episodes for children aged &lt;1 at 31st March 2019 with any of the so called'toxic trio' identified as a factor at CIN assessment (excluding looked after children)_Number"/>
    <s v="E06000028"/>
    <x v="10"/>
    <s v="Financial year"/>
    <s v="2018/19"/>
    <s v="Children in at risk households with multiple vulnerabilities"/>
    <x v="19"/>
    <s v="Number"/>
    <n v="52"/>
    <n v="1996"/>
    <n v="26.0521042084168"/>
    <s v="26.1 per 1000 under 1 yr olds"/>
    <n v="26.0521042084168"/>
  </r>
  <r>
    <s v="E06000047_CIN episodes for children aged &lt;1 at 31st March 2019 with any of the so called'toxic trio' identified as a factor at CIN assessment (excluding looked after children)_Number"/>
    <s v="E06000047"/>
    <x v="37"/>
    <s v="Financial year"/>
    <s v="2018/19"/>
    <s v="Children in at risk households with multiple vulnerabilities"/>
    <x v="19"/>
    <s v="Number"/>
    <n v="256"/>
    <n v="4989"/>
    <n v="51.312888354379602"/>
    <s v="51.3 per 1000 under 1 yr olds"/>
    <n v="51.312888354379602"/>
  </r>
  <r>
    <s v="E06000005_CIN episodes for children aged &lt;1 at 31st March 2019 with any of the so called'toxic trio' identified as a factor at CIN assessment (excluding looked after children)_Number"/>
    <s v="E06000005"/>
    <x v="30"/>
    <s v="Financial year"/>
    <s v="2018/19"/>
    <s v="Children in at risk households with multiple vulnerabilities"/>
    <x v="19"/>
    <s v="Number"/>
    <n v="40"/>
    <n v="1134"/>
    <n v="35.273368606701901"/>
    <s v="35.3 per 1000 under 1 yr olds"/>
    <n v="35.273368606701901"/>
  </r>
  <r>
    <s v="E10000011_CIN episodes for children aged &lt;1 at 31st March 2019 with any of the so called'toxic trio' identified as a factor at CIN assessment (excluding looked after children)_Number"/>
    <s v="E10000011"/>
    <x v="40"/>
    <s v="Financial year"/>
    <s v="2018/19"/>
    <s v="Children in at risk households with multiple vulnerabilities"/>
    <x v="19"/>
    <s v="Number"/>
    <n v="136"/>
    <n v="5005"/>
    <n v="27.172827172827201"/>
    <s v="27.2 per 1000 under 1 yr olds"/>
    <n v="27.172827172827201"/>
  </r>
  <r>
    <s v="E06000043_CIN episodes for children aged &lt;1 at 31st March 2019 with any of the so called'toxic trio' identified as a factor at CIN assessment (excluding looked after children)_Number"/>
    <s v="E06000043"/>
    <x v="14"/>
    <s v="Financial year"/>
    <s v="2018/19"/>
    <s v="Children in at risk households with multiple vulnerabilities"/>
    <x v="19"/>
    <s v="Number"/>
    <n v="89"/>
    <n v="2611"/>
    <n v="34.086556874760603"/>
    <s v="34.1 per 1000 under 1 yr olds"/>
    <n v="34.086556874760603"/>
  </r>
  <r>
    <s v="E10000014_CIN episodes for children aged &lt;1 at 31st March 2019 with any of the so called'toxic trio' identified as a factor at CIN assessment (excluding looked after children)_Number"/>
    <s v="E10000014"/>
    <x v="49"/>
    <s v="Financial year"/>
    <s v="2018/19"/>
    <s v="Children in at risk households with multiple vulnerabilities"/>
    <x v="19"/>
    <s v="Number"/>
    <n v="172"/>
    <n v="13542"/>
    <n v="12.7012258159799"/>
    <s v="12.7 per 1000 under 1 yr olds"/>
    <n v="12.7012258159799"/>
  </r>
  <r>
    <s v="E06000044_CIN episodes for children aged &lt;1 at 31st March 2019 with any of the so called'toxic trio' identified as a factor at CIN assessment (excluding looked after children)_Number"/>
    <s v="E06000044"/>
    <x v="97"/>
    <s v="Financial year"/>
    <s v="2018/19"/>
    <s v="Children in at risk households with multiple vulnerabilities"/>
    <x v="19"/>
    <s v="Number"/>
    <n v="61"/>
    <n v="2406"/>
    <n v="25.3532834580216"/>
    <s v="25.4 per 1000 under 1 yr olds"/>
    <n v="25.3532834580216"/>
  </r>
  <r>
    <s v="E06000045_CIN episodes for children aged &lt;1 at 31st March 2019 with any of the so called'toxic trio' identified as a factor at CIN assessment (excluding looked after children)_Number"/>
    <s v="E06000045"/>
    <x v="115"/>
    <s v="Financial year"/>
    <s v="2018/19"/>
    <s v="Children in at risk households with multiple vulnerabilities"/>
    <x v="19"/>
    <s v="Number"/>
    <n v="105"/>
    <n v="3058"/>
    <n v="34.336167429692601"/>
    <s v="34.3 per 1000 under 1 yr olds"/>
    <n v="34.336167429692601"/>
  </r>
  <r>
    <s v="E10000018_CIN episodes for children aged &lt;1 at 31st March 2019 with any of the so called'toxic trio' identified as a factor at CIN assessment (excluding looked after children)_Number"/>
    <s v="E10000018"/>
    <x v="70"/>
    <s v="Financial year"/>
    <s v="2018/19"/>
    <s v="Children in at risk households with multiple vulnerabilities"/>
    <x v="19"/>
    <s v="Number"/>
    <n v="156"/>
    <n v="6983"/>
    <n v="22.339968494916199"/>
    <s v="22.3 per 1000 under 1 yr olds"/>
    <n v="22.339968494916199"/>
  </r>
  <r>
    <s v="E06000016_CIN episodes for children aged &lt;1 at 31st March 2019 with any of the so called'toxic trio' identified as a factor at CIN assessment (excluding looked after children)_Number"/>
    <s v="E06000016"/>
    <x v="69"/>
    <s v="Financial year"/>
    <s v="2018/19"/>
    <s v="Children in at risk households with multiple vulnerabilities"/>
    <x v="19"/>
    <s v="Number"/>
    <n v="116"/>
    <n v="4815"/>
    <n v="24.091381100726899"/>
    <s v="24.1 per 1000 under 1 yr olds"/>
    <n v="24.091381100726899"/>
  </r>
  <r>
    <s v="E06000017_CIN episodes for children aged &lt;1 at 31st March 2019 with any of the so called'toxic trio' identified as a factor at CIN assessment (excluding looked after children)_Number"/>
    <s v="E06000017"/>
    <x v="104"/>
    <s v="Financial year"/>
    <s v="2018/19"/>
    <s v="Children in at risk households with multiple vulnerabilities"/>
    <x v="19"/>
    <s v="Number"/>
    <n v="8"/>
    <n v="349"/>
    <n v="22.922636103151898"/>
    <s v="22.9 per 1000 under 1 yr olds"/>
    <n v="22.922636103151898"/>
  </r>
  <r>
    <s v="E10000028_CIN episodes for children aged &lt;1 at 31st March 2019 with any of the so called'toxic trio' identified as a factor at CIN assessment (excluding looked after children)_Number"/>
    <s v="E10000028"/>
    <x v="119"/>
    <s v="Financial year"/>
    <s v="2018/19"/>
    <s v="Children in at risk households with multiple vulnerabilities"/>
    <x v="19"/>
    <s v="Number"/>
    <n v="235"/>
    <n v="8423"/>
    <n v="27.899798171672799"/>
    <s v="27.9 per 1000 under 1 yr olds"/>
    <n v="27.899798171672799"/>
  </r>
  <r>
    <s v="E06000021_CIN episodes for children aged &lt;1 at 31st March 2019 with any of the so called'toxic trio' identified as a factor at CIN assessment (excluding looked after children)_Number"/>
    <s v="E06000021"/>
    <x v="122"/>
    <s v="Financial year"/>
    <s v="2018/19"/>
    <s v="Children in at risk households with multiple vulnerabilities"/>
    <x v="19"/>
    <s v="Number"/>
    <n v="127"/>
    <n v="3239"/>
    <n v="39.209632602655098"/>
    <s v="39.2 per 1000 under 1 yr olds"/>
    <n v="39.209632602655098"/>
  </r>
  <r>
    <s v="E06000054_CIN episodes for children aged &lt;1 at 31st March 2019 with any of the so called'toxic trio' identified as a factor at CIN assessment (excluding looked after children)_Number"/>
    <s v="E06000054"/>
    <x v="144"/>
    <s v="Financial year"/>
    <s v="2018/19"/>
    <s v="Children in at risk households with multiple vulnerabilities"/>
    <x v="19"/>
    <s v="Number"/>
    <n v="170"/>
    <n v="5003"/>
    <n v="33.979612232660401"/>
    <s v="34 per 1000 under 1 yr olds"/>
    <n v="33.979612232660401"/>
  </r>
  <r>
    <s v="E06000030_CIN episodes for children aged &lt;1 at 31st March 2019 with any of the so called'toxic trio' identified as a factor at CIN assessment (excluding looked after children)_Number"/>
    <s v="E06000030"/>
    <x v="127"/>
    <s v="Financial year"/>
    <s v="2018/19"/>
    <s v="Children in at risk households with multiple vulnerabilities"/>
    <x v="19"/>
    <s v="Number"/>
    <n v="74"/>
    <n v="2785"/>
    <n v="26.570915619389599"/>
    <s v="26.6 per 1000 under 1 yr olds"/>
    <n v="26.570915619389599"/>
  </r>
  <r>
    <s v="E06000036_CIN episodes for children aged &lt;1 at 31st March 2019 with any of the so called'toxic trio' identified as a factor at CIN assessment (excluding looked after children)_Number"/>
    <s v="E06000036"/>
    <x v="11"/>
    <s v="Financial year"/>
    <s v="2018/19"/>
    <s v="Children in at risk households with multiple vulnerabilities"/>
    <x v="19"/>
    <s v="Number"/>
    <n v="40"/>
    <n v="1442"/>
    <n v="27.739251040221902"/>
    <s v="27.7 per 1000 under 1 yr olds"/>
    <n v="27.739251040221902"/>
  </r>
  <r>
    <s v="E06000040_CIN episodes for children aged &lt;1 at 31st March 2019 with any of the so called'toxic trio' identified as a factor at CIN assessment (excluding looked after children)_Number"/>
    <s v="E06000040"/>
    <x v="145"/>
    <s v="Financial year"/>
    <s v="2018/19"/>
    <s v="Children in at risk households with multiple vulnerabilities"/>
    <x v="19"/>
    <s v="Number"/>
    <n v="27"/>
    <n v="1648"/>
    <n v="16.383495145631102"/>
    <s v="16.4 per 1000 under 1 yr olds"/>
    <n v="16.383495145631102"/>
  </r>
  <r>
    <s v="E06000037_CIN episodes for children aged &lt;1 at 31st March 2019 with any of the so called'toxic trio' identified as a factor at CIN assessment (excluding looked after children)_Number"/>
    <s v="E06000037"/>
    <x v="140"/>
    <s v="Financial year"/>
    <s v="2018/19"/>
    <s v="Children in at risk households with multiple vulnerabilities"/>
    <x v="19"/>
    <s v="Number"/>
    <n v="47"/>
    <n v="1693"/>
    <n v="27.761370348493799"/>
    <s v="27.8 per 1000 under 1 yr olds"/>
    <n v="27.761370348493799"/>
  </r>
  <r>
    <s v="E06000038_CIN episodes for children aged &lt;1 at 31st March 2019 with any of the so called'toxic trio' identified as a factor at CIN assessment (excluding looked after children)_Number"/>
    <s v="E06000038"/>
    <x v="98"/>
    <s v="Financial year"/>
    <s v="2018/19"/>
    <s v="Children in at risk households with multiple vulnerabilities"/>
    <x v="19"/>
    <s v="Number"/>
    <n v="83"/>
    <n v="2249"/>
    <n v="36.905291240551399"/>
    <s v="36.9 per 1000 under 1 yr olds"/>
    <n v="36.905291240551399"/>
  </r>
  <r>
    <s v="E06000039_CIN episodes for children aged &lt;1 at 31st March 2019 with any of the so called'toxic trio' identified as a factor at CIN assessment (excluding looked after children)_Number"/>
    <s v="E06000039"/>
    <x v="110"/>
    <s v="Financial year"/>
    <s v="2018/19"/>
    <s v="Children in at risk households with multiple vulnerabilities"/>
    <x v="19"/>
    <s v="Number"/>
    <n v="58"/>
    <n v="2451"/>
    <n v="23.663810689514499"/>
    <s v="23.7 per 1000 under 1 yr olds"/>
    <n v="23.663810689514499"/>
  </r>
  <r>
    <s v="E06000041_CIN episodes for children aged &lt;1 at 31st March 2019 with any of the so called'toxic trio' identified as a factor at CIN assessment (excluding looked after children)_Number"/>
    <s v="E06000041"/>
    <x v="147"/>
    <s v="Financial year"/>
    <s v="2018/19"/>
    <s v="Children in at risk households with multiple vulnerabilities"/>
    <x v="19"/>
    <s v="Number"/>
    <n v="41"/>
    <n v="1714"/>
    <n v="23.9206534422404"/>
    <s v="23.9 per 1000 under 1 yr olds"/>
    <n v="23.9206534422404"/>
  </r>
  <r>
    <s v="E10000003_CIN episodes for children aged &lt;1 at 31st March 2019 with any of the so called'toxic trio' identified as a factor at CIN assessment (excluding looked after children)_Number"/>
    <s v="E10000003"/>
    <x v="20"/>
    <s v="Financial year"/>
    <s v="2018/19"/>
    <s v="Children in at risk households with multiple vulnerabilities"/>
    <x v="19"/>
    <s v="Number"/>
    <n v="158"/>
    <n v="6952"/>
    <n v="22.727272727272702"/>
    <s v="22.7 per 1000 under 1 yr olds"/>
    <n v="22.727272727272702"/>
  </r>
  <r>
    <s v="E06000031_CIN episodes for children aged &lt;1 at 31st March 2019 with any of the so called'toxic trio' identified as a factor at CIN assessment (excluding looked after children)_Number"/>
    <s v="E06000031"/>
    <x v="94"/>
    <s v="Financial year"/>
    <s v="2018/19"/>
    <s v="Children in at risk households with multiple vulnerabilities"/>
    <x v="19"/>
    <s v="Number"/>
    <n v="81"/>
    <n v="3030"/>
    <n v="26.7326732673267"/>
    <s v="26.7 per 1000 under 1 yr olds"/>
    <n v="26.7326732673267"/>
  </r>
  <r>
    <s v="E06000006_CIN episodes for children aged &lt;1 at 31st March 2019 with any of the so called'toxic trio' identified as a factor at CIN assessment (excluding looked after children)_Number"/>
    <s v="E06000006"/>
    <x v="47"/>
    <s v="Financial year"/>
    <s v="2018/19"/>
    <s v="Children in at risk households with multiple vulnerabilities"/>
    <x v="19"/>
    <s v="Number"/>
    <n v="59"/>
    <n v="1451"/>
    <n v="40.661612680909698"/>
    <s v="40.7 per 1000 under 1 yr olds"/>
    <n v="40.661612680909698"/>
  </r>
  <r>
    <s v="E06000007_CIN episodes for children aged &lt;1 at 31st March 2019 with any of the so called'toxic trio' identified as a factor at CIN assessment (excluding looked after children)_Number"/>
    <s v="E06000007"/>
    <x v="138"/>
    <s v="Financial year"/>
    <s v="2018/19"/>
    <s v="Children in at risk households with multiple vulnerabilities"/>
    <x v="19"/>
    <s v="Number"/>
    <n v="57"/>
    <n v="2229"/>
    <n v="25.572005383580098"/>
    <s v="25.6 per 1000 under 1 yr olds"/>
    <n v="25.572005383580098"/>
  </r>
  <r>
    <s v="E10000008_CIN episodes for children aged &lt;1 at 31st March 2019 with any of the so called'toxic trio' identified as a factor at CIN assessment (excluding looked after children)_Number"/>
    <s v="E10000008"/>
    <x v="33"/>
    <s v="Financial year"/>
    <s v="2018/19"/>
    <s v="Children in at risk households with multiple vulnerabilities"/>
    <x v="19"/>
    <s v="Number"/>
    <n v="151"/>
    <n v="6781"/>
    <n v="22.268102049845201"/>
    <s v="22.3 per 1000 under 1 yr olds"/>
    <n v="22.268102049845201"/>
  </r>
  <r>
    <s v="E06000026_CIN episodes for children aged &lt;1 at 31st March 2019 with any of the so called'toxic trio' identified as a factor at CIN assessment (excluding looked after children)_Number"/>
    <s v="E06000026"/>
    <x v="95"/>
    <s v="Financial year"/>
    <s v="2018/19"/>
    <s v="Children in at risk households with multiple vulnerabilities"/>
    <x v="19"/>
    <s v="Number"/>
    <n v="143"/>
    <n v="2827"/>
    <n v="50.583657587548601"/>
    <s v="50.6 per 1000 under 1 yr olds"/>
    <n v="50.583657587548601"/>
  </r>
  <r>
    <s v="E06000027_CIN episodes for children aged &lt;1 at 31st March 2019 with any of the so called'toxic trio' identified as a factor at CIN assessment (excluding looked after children)_Number"/>
    <s v="E06000027"/>
    <x v="131"/>
    <s v="Financial year"/>
    <s v="2018/19"/>
    <s v="Children in at risk households with multiple vulnerabilities"/>
    <x v="19"/>
    <s v="Number"/>
    <n v="67"/>
    <n v="1247"/>
    <n v="53.728949478749001"/>
    <s v="53.7 per 1000 under 1 yr olds"/>
    <n v="53.728949478749001"/>
  </r>
  <r>
    <s v="E10000012_CIN episodes for children aged &lt;1 at 31st March 2019 with any of the so called'toxic trio' identified as a factor at CIN assessment (excluding looked after children)_Number"/>
    <s v="E10000012"/>
    <x v="42"/>
    <s v="Financial year"/>
    <s v="2018/19"/>
    <s v="Children in at risk households with multiple vulnerabilities"/>
    <x v="19"/>
    <s v="Number"/>
    <n v="321"/>
    <n v="16488"/>
    <n v="19.4687045123726"/>
    <s v="19.5 per 1000 under 1 yr olds"/>
    <n v="19.4687045123726"/>
  </r>
  <r>
    <s v="E06000033_CIN episodes for children aged &lt;1 at 31st March 2019 with any of the so called'toxic trio' identified as a factor at CIN assessment (excluding looked after children)_Number"/>
    <s v="E06000033"/>
    <x v="116"/>
    <s v="Financial year"/>
    <s v="2018/19"/>
    <s v="Children in at risk households with multiple vulnerabilities"/>
    <x v="19"/>
    <s v="Number"/>
    <n v="61"/>
    <n v="2203"/>
    <n v="27.689514298683601"/>
    <s v="27.7 per 1000 under 1 yr olds"/>
    <n v="27.689514298683601"/>
  </r>
  <r>
    <s v="E06000034_CIN episodes for children aged &lt;1 at 31st March 2019 with any of the so called'toxic trio' identified as a factor at CIN assessment (excluding looked after children)_Number"/>
    <s v="E06000034"/>
    <x v="130"/>
    <s v="Financial year"/>
    <s v="2018/19"/>
    <s v="Children in at risk households with multiple vulnerabilities"/>
    <x v="19"/>
    <s v="Number"/>
    <n v="68"/>
    <n v="2544"/>
    <n v="26.7295597484277"/>
    <s v="26.7 per 1000 under 1 yr olds"/>
    <n v="26.7295597484277"/>
  </r>
  <r>
    <s v="E06000019_CIN episodes for children aged &lt;1 at 31st March 2019 with any of the so called'toxic trio' identified as a factor at CIN assessment (excluding looked after children)_Number"/>
    <s v="E06000019"/>
    <x v="54"/>
    <s v="Financial year"/>
    <s v="2018/19"/>
    <s v="Children in at risk households with multiple vulnerabilities"/>
    <x v="19"/>
    <s v="Number"/>
    <n v="53"/>
    <n v="1777"/>
    <n v="29.825548677546401"/>
    <s v="29.8 per 1000 under 1 yr olds"/>
    <n v="29.825548677546401"/>
  </r>
  <r>
    <s v="E10000034_CIN episodes for children aged &lt;1 at 31st March 2019 with any of the so called'toxic trio' identified as a factor at CIN assessment (excluding looked after children)_Number"/>
    <s v="E10000034"/>
    <x v="149"/>
    <s v="Financial year"/>
    <s v="2018/19"/>
    <s v="Children in at risk households with multiple vulnerabilities"/>
    <x v="19"/>
    <s v="Number"/>
    <n v="130"/>
    <n v="5832"/>
    <n v="22.2908093278464"/>
    <s v="22.3 per 1000 under 1 yr olds"/>
    <n v="22.2908093278464"/>
  </r>
  <r>
    <s v="E10000016_CIN episodes for children aged &lt;1 at 31st March 2019 with any of the so called'toxic trio' identified as a factor at CIN assessment (excluding looked after children)_Number"/>
    <s v="E10000016"/>
    <x v="61"/>
    <s v="Financial year"/>
    <s v="2018/19"/>
    <s v="Children in at risk households with multiple vulnerabilities"/>
    <x v="19"/>
    <s v="Number"/>
    <n v="585"/>
    <n v="17431"/>
    <n v="33.560897252022301"/>
    <s v="33.6 per 1000 under 1 yr olds"/>
    <n v="33.560897252022301"/>
  </r>
  <r>
    <s v="E06000035_CIN episodes for children aged &lt;1 at 31st March 2019 with any of the so called'toxic trio' identified as a factor at CIN assessment (excluding looked after children)_Number"/>
    <s v="E06000035"/>
    <x v="76"/>
    <s v="Financial year"/>
    <s v="2018/19"/>
    <s v="Children in at risk households with multiple vulnerabilities"/>
    <x v="19"/>
    <s v="Number"/>
    <n v="141"/>
    <n v="3476"/>
    <n v="40.563866513233599"/>
    <s v="40.6 per 1000 under 1 yr olds"/>
    <n v="40.563866513233599"/>
  </r>
  <r>
    <s v="E10000017_CIN episodes for children aged &lt;1 at 31st March 2019 with any of the so called'toxic trio' identified as a factor at CIN assessment (excluding looked after children)_Number"/>
    <s v="E10000017"/>
    <x v="67"/>
    <s v="Financial year"/>
    <s v="2018/19"/>
    <s v="Children in at risk households with multiple vulnerabilities"/>
    <x v="19"/>
    <s v="Number"/>
    <n v="401"/>
    <n v="12376"/>
    <n v="32.401422107304498"/>
    <s v="32.4 per 1000 under 1 yr olds"/>
    <n v="32.401422107304498"/>
  </r>
  <r>
    <s v="E06000008_CIN episodes for children aged &lt;1 at 31st March 2019 with any of the so called'toxic trio' identified as a factor at CIN assessment (excluding looked after children)_Number"/>
    <s v="E06000008"/>
    <x v="7"/>
    <s v="Financial year"/>
    <s v="2018/19"/>
    <s v="Children in at risk households with multiple vulnerabilities"/>
    <x v="19"/>
    <s v="Number"/>
    <n v="78"/>
    <n v="1998"/>
    <n v="39.039039039038997"/>
    <s v="39 per 1000 under 1 yr olds"/>
    <n v="39.039039039038997"/>
  </r>
  <r>
    <s v="E06000009_CIN episodes for children aged &lt;1 at 31st March 2019 with any of the so called'toxic trio' identified as a factor at CIN assessment (excluding looked after children)_Number"/>
    <s v="E06000009"/>
    <x v="8"/>
    <s v="Financial year"/>
    <s v="2018/19"/>
    <s v="Children in at risk households with multiple vulnerabilities"/>
    <x v="19"/>
    <s v="Number"/>
    <n v="112"/>
    <n v="1627"/>
    <n v="68.838352796558098"/>
    <s v="68.8 per 1000 under 1 yr olds"/>
    <n v="68.838352796558098"/>
  </r>
  <r>
    <s v="E10000024_CIN episodes for children aged &lt;1 at 31st March 2019 with any of the so called'toxic trio' identified as a factor at CIN assessment (excluding looked after children)_Number"/>
    <s v="E10000024"/>
    <x v="91"/>
    <s v="Financial year"/>
    <s v="2018/19"/>
    <s v="Children in at risk households with multiple vulnerabilities"/>
    <x v="19"/>
    <s v="Number"/>
    <n v="313"/>
    <n v="8216"/>
    <n v="38.096397273612503"/>
    <s v="38.1 per 1000 under 1 yr olds"/>
    <n v="38.096397273612503"/>
  </r>
  <r>
    <s v="E06000018_CIN episodes for children aged &lt;1 at 31st March 2019 with any of the so called'toxic trio' identified as a factor at CIN assessment (excluding looked after children)_Number"/>
    <s v="E06000018"/>
    <x v="90"/>
    <s v="Financial year"/>
    <s v="2018/19"/>
    <s v="Children in at risk households with multiple vulnerabilities"/>
    <x v="19"/>
    <s v="Number"/>
    <n v="143"/>
    <n v="4006"/>
    <n v="35.696455317024501"/>
    <s v="35.7 per 1000 under 1 yr olds"/>
    <n v="35.696455317024501"/>
  </r>
  <r>
    <s v="E06000051_CIN episodes for children aged &lt;1 at 31st March 2019 with any of the so called'toxic trio' identified as a factor at CIN assessment (excluding looked after children)_Number"/>
    <s v="E06000051"/>
    <x v="109"/>
    <s v="Financial year"/>
    <s v="2018/19"/>
    <s v="Children in at risk households with multiple vulnerabilities"/>
    <x v="19"/>
    <s v="Number"/>
    <n v="66"/>
    <n v="2806"/>
    <n v="23.5210263720599"/>
    <s v="23.5 per 1000 under 1 yr olds"/>
    <n v="23.5210263720599"/>
  </r>
  <r>
    <s v="E06000020_CIN episodes for children aged &lt;1 at 31st March 2019 with any of the so called'toxic trio' identified as a factor at CIN assessment (excluding looked after children)_Number"/>
    <s v="E06000020"/>
    <x v="129"/>
    <s v="Financial year"/>
    <s v="2018/19"/>
    <s v="Children in at risk households with multiple vulnerabilities"/>
    <x v="19"/>
    <s v="Number"/>
    <n v="80"/>
    <n v="2075"/>
    <n v="38.554216867469897"/>
    <s v="38.6 per 1000 under 1 yr olds"/>
    <n v="38.554216867469897"/>
  </r>
  <r>
    <s v="E06000049_CIN episodes for children aged &lt;1 at 31st March 2019 with any of the so called'toxic trio' identified as a factor at CIN assessment (excluding looked after children)_Number"/>
    <s v="E06000049"/>
    <x v="23"/>
    <s v="Financial year"/>
    <s v="2018/19"/>
    <s v="Children in at risk households with multiple vulnerabilities"/>
    <x v="19"/>
    <s v="Number"/>
    <n v="66"/>
    <n v="3921"/>
    <n v="16.832440703902101"/>
    <s v="16.8 per 1000 under 1 yr olds"/>
    <n v="16.832440703902101"/>
  </r>
  <r>
    <s v="E06000050_CIN episodes for children aged &lt;1 at 31st March 2019 with any of the so called'toxic trio' identified as a factor at CIN assessment (excluding looked after children)_Number"/>
    <s v="E06000050"/>
    <x v="154"/>
    <s v="Financial year"/>
    <s v="2018/19"/>
    <s v="Children in at risk households with multiple vulnerabilities"/>
    <x v="19"/>
    <s v="Number"/>
    <n v="105"/>
    <n v="3487"/>
    <n v="30.111843991970201"/>
    <s v="30.1 per 1000 under 1 yr olds"/>
    <n v="30.111843991970201"/>
  </r>
  <r>
    <s v="E06000052_CIN episodes for children aged &lt;1 at 31st March 2019 with any of the so called'toxic trio' identified as a factor at CIN assessment (excluding looked after children)_Number"/>
    <s v="E06000052"/>
    <x v="26"/>
    <s v="Financial year"/>
    <s v="2018/19"/>
    <s v="Children in at risk households with multiple vulnerabilities"/>
    <x v="19"/>
    <s v="Number"/>
    <n v="133"/>
    <n v="5246"/>
    <n v="25.352649637819301"/>
    <s v="25.4 per 1000 under 1 yr olds"/>
    <n v="25.352649637819301"/>
  </r>
  <r>
    <s v="E10000006_CIN episodes for children aged &lt;1 at 31st March 2019 with any of the so called'toxic trio' identified as a factor at CIN assessment (excluding looked after children)_Number"/>
    <s v="E10000006"/>
    <x v="29"/>
    <s v="Financial year"/>
    <s v="2018/19"/>
    <s v="Children in at risk households with multiple vulnerabilities"/>
    <x v="19"/>
    <s v="Number"/>
    <n v="133"/>
    <n v="4366"/>
    <n v="30.462666055886402"/>
    <s v="30.5 per 1000 under 1 yr olds"/>
    <n v="30.462666055886402"/>
  </r>
  <r>
    <s v="E10000013_CIN episodes for children aged &lt;1 at 31st March 2019 with any of the so called'toxic trio' identified as a factor at CIN assessment (excluding looked after children)_Number"/>
    <s v="E10000013"/>
    <x v="44"/>
    <s v="Financial year"/>
    <s v="2018/19"/>
    <s v="Children in at risk households with multiple vulnerabilities"/>
    <x v="19"/>
    <s v="Number"/>
    <n v="192"/>
    <n v="6595"/>
    <n v="29.112964366944698"/>
    <s v="29.1 per 1000 under 1 yr olds"/>
    <n v="29.112964366944698"/>
  </r>
  <r>
    <s v="E10000015_CIN episodes for children aged &lt;1 at 31st March 2019 with any of the so called'toxic trio' identified as a factor at CIN assessment (excluding looked after children)_Number"/>
    <s v="E10000015"/>
    <x v="55"/>
    <s v="Financial year"/>
    <s v="2018/19"/>
    <s v="Children in at risk households with multiple vulnerabilities"/>
    <x v="19"/>
    <s v="Number"/>
    <n v="234"/>
    <n v="14155"/>
    <n v="16.531261038502301"/>
    <s v="16.5 per 1000 under 1 yr olds"/>
    <n v="16.531261038502301"/>
  </r>
  <r>
    <s v="E06000046_CIN episodes for children aged &lt;1 at 31st March 2019 with any of the so called'toxic trio' identified as a factor at CIN assessment (excluding looked after children)_Number"/>
    <s v="E06000046"/>
    <x v="58"/>
    <s v="Financial year"/>
    <s v="2018/19"/>
    <s v="Children in at risk households with multiple vulnerabilities"/>
    <x v="19"/>
    <s v="Number"/>
    <n v="30"/>
    <n v="1144"/>
    <n v="26.223776223776198"/>
    <s v="26.2 per 1000 under 1 yr olds"/>
    <n v="26.223776223776198"/>
  </r>
  <r>
    <s v="E10000019_CIN episodes for children aged &lt;1 at 31st March 2019 with any of the so called'toxic trio' identified as a factor at CIN assessment (excluding looked after children)_Number"/>
    <s v="E10000019"/>
    <x v="72"/>
    <s v="Financial year"/>
    <s v="2018/19"/>
    <s v="Children in at risk households with multiple vulnerabilities"/>
    <x v="19"/>
    <s v="Number"/>
    <n v="241"/>
    <n v="7363"/>
    <n v="32.731223685997598"/>
    <s v="32.7 per 1000 under 1 yr olds"/>
    <n v="32.731223685997598"/>
  </r>
  <r>
    <s v="E10000020_CIN episodes for children aged &lt;1 at 31st March 2019 with any of the so called'toxic trio' identified as a factor at CIN assessment (excluding looked after children)_Number"/>
    <s v="E10000020"/>
    <x v="82"/>
    <s v="Financial year"/>
    <s v="2018/19"/>
    <s v="Children in at risk households with multiple vulnerabilities"/>
    <x v="19"/>
    <s v="Number"/>
    <n v="208"/>
    <n v="8492"/>
    <n v="24.493641073951999"/>
    <s v="24.5 per 1000 under 1 yr olds"/>
    <n v="24.493641073951999"/>
  </r>
  <r>
    <s v="E10000021_CIN episodes for children aged &lt;1 at 31st March 2019 with any of the so called'toxic trio' identified as a factor at CIN assessment (excluding looked after children)_Number"/>
    <s v="E10000021"/>
    <x v="88"/>
    <s v="Financial year"/>
    <s v="2018/19"/>
    <s v="Children in at risk households with multiple vulnerabilities"/>
    <x v="19"/>
    <s v="Number"/>
    <n v="225"/>
    <n v="8891"/>
    <n v="25.306489708694201"/>
    <s v="25.3 per 1000 under 1 yr olds"/>
    <n v="25.306489708694201"/>
  </r>
  <r>
    <s v="E06000048_CIN episodes for children aged &lt;1 at 31st March 2019 with any of the so called'toxic trio' identified as a factor at CIN assessment (excluding looked after children)_Number"/>
    <s v="E06000048"/>
    <x v="89"/>
    <s v="Financial year"/>
    <s v="2018/19"/>
    <s v="Children in at risk households with multiple vulnerabilities"/>
    <x v="19"/>
    <s v="Number"/>
    <n v="147"/>
    <n v="2874"/>
    <n v="51.148225469728601"/>
    <s v="51.1 per 1000 under 1 yr olds"/>
    <n v="51.148225469728601"/>
  </r>
  <r>
    <s v="E10000025_CIN episodes for children aged &lt;1 at 31st March 2019 with any of the so called'toxic trio' identified as a factor at CIN assessment (excluding looked after children)_Number"/>
    <s v="E10000025"/>
    <x v="93"/>
    <s v="Financial year"/>
    <s v="2018/19"/>
    <s v="Children in at risk households with multiple vulnerabilities"/>
    <x v="19"/>
    <s v="Number"/>
    <n v="179"/>
    <n v="7481"/>
    <n v="23.9272824488705"/>
    <s v="23.9 per 1000 under 1 yr olds"/>
    <n v="23.9272824488705"/>
  </r>
  <r>
    <s v="E10000027_CIN episodes for children aged &lt;1 at 31st March 2019 with any of the so called'toxic trio' identified as a factor at CIN assessment (excluding looked after children)_Number"/>
    <s v="E10000027"/>
    <x v="112"/>
    <s v="Financial year"/>
    <s v="2018/19"/>
    <s v="Children in at risk households with multiple vulnerabilities"/>
    <x v="19"/>
    <s v="Number"/>
    <n v="137"/>
    <n v="5401"/>
    <n v="25.365673023514201"/>
    <s v="25.4 per 1000 under 1 yr olds"/>
    <n v="25.365673023514201"/>
  </r>
  <r>
    <s v="E10000029_CIN episodes for children aged &lt;1 at 31st March 2019 with any of the so called'toxic trio' identified as a factor at CIN assessment (excluding looked after children)_Number"/>
    <s v="E10000029"/>
    <x v="123"/>
    <s v="Financial year"/>
    <s v="2018/19"/>
    <s v="Children in at risk households with multiple vulnerabilities"/>
    <x v="19"/>
    <s v="Number"/>
    <n v="177"/>
    <n v="7605"/>
    <n v="23.274161735700201"/>
    <s v="23.3 per 1000 under 1 yr olds"/>
    <n v="23.274161735700201"/>
  </r>
  <r>
    <s v="E10000030_CIN episodes for children aged &lt;1 at 31st March 2019 with any of the so called'toxic trio' identified as a factor at CIN assessment (excluding looked after children)_Number"/>
    <s v="E10000030"/>
    <x v="125"/>
    <s v="Financial year"/>
    <s v="2018/19"/>
    <s v="Children in at risk households with multiple vulnerabilities"/>
    <x v="19"/>
    <s v="Number"/>
    <n v="267"/>
    <n v="12975"/>
    <n v="20.578034682080901"/>
    <s v="20.6 per 1000 under 1 yr olds"/>
    <n v="20.578034682080901"/>
  </r>
  <r>
    <s v="E10000031_CIN episodes for children aged &lt;1 at 31st March 2019 with any of the so called'toxic trio' identified as a factor at CIN assessment (excluding looked after children)_Number"/>
    <s v="E10000031"/>
    <x v="139"/>
    <s v="Financial year"/>
    <s v="2018/19"/>
    <s v="Children in at risk households with multiple vulnerabilities"/>
    <x v="19"/>
    <s v="Number"/>
    <n v="120"/>
    <n v="6079"/>
    <n v="19.740088830399699"/>
    <s v="19.7 per 1000 under 1 yr olds"/>
    <n v="19.740088830399699"/>
  </r>
  <r>
    <s v="E10000032_CIN episodes for children aged &lt;1 at 31st March 2019 with any of the so called'toxic trio' identified as a factor at CIN assessment (excluding looked after children)_Number"/>
    <s v="E10000032"/>
    <x v="141"/>
    <s v="Financial year"/>
    <s v="2018/19"/>
    <s v="Children in at risk households with multiple vulnerabilities"/>
    <x v="19"/>
    <s v="Number"/>
    <n v="263"/>
    <n v="8578"/>
    <n v="30.659827465609698"/>
    <s v="30.7 per 1000 under 1 yr olds"/>
    <n v="30.659827465609698"/>
  </r>
  <r>
    <s v="NA_CIN episodes for children aged &lt;1 at 31st March 2019 with any abuse or neglect identified as a factor at CIN assessment (excluding looked after children)_Number"/>
    <s v="NA"/>
    <x v="151"/>
    <s v="Financial year"/>
    <s v="2018/19"/>
    <s v="Children at risk from abuse in the household"/>
    <x v="20"/>
    <s v="Number"/>
    <n v="10894"/>
    <n v="637834"/>
    <n v="17.079679038746761"/>
    <s v="17.08 per 1000 under 1 yr olds"/>
    <n v="17.079679038746761"/>
  </r>
  <r>
    <s v="E09000001_CIN episodes for children aged &lt;1 at 31st March 2019 with any abuse or neglect identified as a factor at CIN assessment (excluding looked after children)_Number"/>
    <s v="E09000001"/>
    <x v="25"/>
    <s v="Financial year"/>
    <s v="2018/19"/>
    <s v="Children at risk from abuse in the household"/>
    <x v="20"/>
    <s v="Number"/>
    <n v="0"/>
    <n v="73"/>
    <n v="0"/>
    <s v="0 per 1000 under 1 yr olds"/>
    <n v="0"/>
  </r>
  <r>
    <s v="E09000007_CIN episodes for children aged &lt;1 at 31st March 2019 with any abuse or neglect identified as a factor at CIN assessment (excluding looked after children)_Number"/>
    <s v="E09000007"/>
    <x v="21"/>
    <s v="Financial year"/>
    <s v="2018/19"/>
    <s v="Children at risk from abuse in the household"/>
    <x v="20"/>
    <s v="Number"/>
    <n v="27"/>
    <n v="2541"/>
    <n v="10.6257378984652"/>
    <s v="10.6 per 1000 under 1 yr olds"/>
    <n v="10.6257378984652"/>
  </r>
  <r>
    <s v="E09000011_CIN episodes for children aged &lt;1 at 31st March 2019 with any abuse or neglect identified as a factor at CIN assessment (excluding looked after children)_Number"/>
    <s v="E09000011"/>
    <x v="45"/>
    <s v="Financial year"/>
    <s v="2018/19"/>
    <s v="Children at risk from abuse in the household"/>
    <x v="20"/>
    <s v="Number"/>
    <n v="67"/>
    <n v="4393"/>
    <n v="15.2515365353972"/>
    <s v="15.3 per 1000 under 1 yr olds"/>
    <n v="15.2515365353972"/>
  </r>
  <r>
    <s v="E09000012_CIN episodes for children aged &lt;1 at 31st March 2019 with any abuse or neglect identified as a factor at CIN assessment (excluding looked after children)_Number"/>
    <s v="E09000012"/>
    <x v="46"/>
    <s v="Financial year"/>
    <s v="2018/19"/>
    <s v="Children at risk from abuse in the household"/>
    <x v="20"/>
    <s v="Number"/>
    <n v="120"/>
    <n v="4211"/>
    <n v="28.496794110662599"/>
    <s v="28.5 per 1000 under 1 yr olds"/>
    <n v="28.496794110662599"/>
  </r>
  <r>
    <s v="E09000013_CIN episodes for children aged &lt;1 at 31st March 2019 with any abuse or neglect identified as a factor at CIN assessment (excluding looked after children)_Number"/>
    <s v="E09000013"/>
    <x v="48"/>
    <s v="Financial year"/>
    <s v="2018/19"/>
    <s v="Children at risk from abuse in the household"/>
    <x v="20"/>
    <s v="Number"/>
    <n v="19"/>
    <n v="2319"/>
    <n v="8.1931867184131093"/>
    <s v="8.2 per 1000 under 1 yr olds"/>
    <n v="8.1931867184131093"/>
  </r>
  <r>
    <s v="E09000019_CIN episodes for children aged &lt;1 at 31st March 2019 with any abuse or neglect identified as a factor at CIN assessment (excluding looked after children)_Number"/>
    <s v="E09000019"/>
    <x v="59"/>
    <s v="Financial year"/>
    <s v="2018/19"/>
    <s v="Children at risk from abuse in the household"/>
    <x v="20"/>
    <s v="Number"/>
    <n v="45"/>
    <n v="2727"/>
    <n v="16.5016501650165"/>
    <s v="16.5 per 1000 under 1 yr olds"/>
    <n v="16.5016501650165"/>
  </r>
  <r>
    <s v="E09000020_CIN episodes for children aged &lt;1 at 31st March 2019 with any abuse or neglect identified as a factor at CIN assessment (excluding looked after children)_Number"/>
    <s v="E09000020"/>
    <x v="60"/>
    <s v="Financial year"/>
    <s v="2018/19"/>
    <s v="Children at risk from abuse in the household"/>
    <x v="20"/>
    <s v="Number"/>
    <n v="0"/>
    <n v="1568"/>
    <n v="0"/>
    <s v="0 per 1000 under 1 yr olds"/>
    <n v="0"/>
  </r>
  <r>
    <s v="E09000022_CIN episodes for children aged &lt;1 at 31st March 2019 with any abuse or neglect identified as a factor at CIN assessment (excluding looked after children)_Number"/>
    <s v="E09000022"/>
    <x v="66"/>
    <s v="Financial year"/>
    <s v="2018/19"/>
    <s v="Children at risk from abuse in the household"/>
    <x v="20"/>
    <s v="Number"/>
    <n v="67"/>
    <n v="3935"/>
    <n v="17.026683608640401"/>
    <s v="17 per 1000 under 1 yr olds"/>
    <n v="17.026683608640401"/>
  </r>
  <r>
    <s v="E09000023_CIN episodes for children aged &lt;1 at 31st March 2019 with any abuse or neglect identified as a factor at CIN assessment (excluding looked after children)_Number"/>
    <s v="E09000023"/>
    <x v="71"/>
    <s v="Financial year"/>
    <s v="2018/19"/>
    <s v="Children at risk from abuse in the household"/>
    <x v="20"/>
    <s v="Number"/>
    <n v="69"/>
    <n v="4505"/>
    <n v="15.316315205327401"/>
    <s v="15.3 per 1000 under 1 yr olds"/>
    <n v="15.316315205327401"/>
  </r>
  <r>
    <s v="E09000028_CIN episodes for children aged &lt;1 at 31st March 2019 with any abuse or neglect identified as a factor at CIN assessment (excluding looked after children)_Number"/>
    <s v="E09000028"/>
    <x v="117"/>
    <s v="Financial year"/>
    <s v="2018/19"/>
    <s v="Children at risk from abuse in the household"/>
    <x v="20"/>
    <s v="Number"/>
    <n v="68"/>
    <n v="4154"/>
    <n v="16.369764082811699"/>
    <s v="16.4 per 1000 under 1 yr olds"/>
    <n v="16.369764082811699"/>
  </r>
  <r>
    <s v="E09000030_CIN episodes for children aged &lt;1 at 31st March 2019 with any abuse or neglect identified as a factor at CIN assessment (excluding looked after children)_Number"/>
    <s v="E09000030"/>
    <x v="132"/>
    <s v="Financial year"/>
    <s v="2018/19"/>
    <s v="Children at risk from abuse in the household"/>
    <x v="20"/>
    <s v="Number"/>
    <n v="57"/>
    <n v="4529"/>
    <n v="12.585559726208899"/>
    <s v="12.6 per 1000 under 1 yr olds"/>
    <n v="12.585559726208899"/>
  </r>
  <r>
    <s v="E09000032_CIN episodes for children aged &lt;1 at 31st March 2019 with any abuse or neglect identified as a factor at CIN assessment (excluding looked after children)_Number"/>
    <s v="E09000032"/>
    <x v="137"/>
    <s v="Financial year"/>
    <s v="2018/19"/>
    <s v="Children at risk from abuse in the household"/>
    <x v="20"/>
    <s v="Number"/>
    <n v="30"/>
    <n v="4567"/>
    <n v="6.5688635865995204"/>
    <s v="6.6 per 1000 under 1 yr olds"/>
    <n v="6.5688635865995204"/>
  </r>
  <r>
    <s v="E09000033_CIN episodes for children aged &lt;1 at 31st March 2019 with any abuse or neglect identified as a factor at CIN assessment (excluding looked after children)_Number"/>
    <s v="E09000033"/>
    <x v="142"/>
    <s v="Financial year"/>
    <s v="2018/19"/>
    <s v="Children at risk from abuse in the household"/>
    <x v="20"/>
    <s v="Number"/>
    <n v="20"/>
    <n v="2589"/>
    <n v="7.7249903437620704"/>
    <s v="7.7 per 1000 under 1 yr olds"/>
    <n v="7.7249903437620704"/>
  </r>
  <r>
    <s v="E09000002_CIN episodes for children aged &lt;1 at 31st March 2019 with any abuse or neglect identified as a factor at CIN assessment (excluding looked after children)_Number"/>
    <s v="E09000002"/>
    <x v="0"/>
    <s v="Financial year"/>
    <s v="2018/19"/>
    <s v="Children at risk from abuse in the household"/>
    <x v="20"/>
    <s v="Number"/>
    <n v="38"/>
    <n v="3819"/>
    <n v="9.9502487562188993"/>
    <s v="10 per 1000 under 1 yr olds"/>
    <n v="9.9502487562188993"/>
  </r>
  <r>
    <s v="E09000003_CIN episodes for children aged &lt;1 at 31st March 2019 with any abuse or neglect identified as a factor at CIN assessment (excluding looked after children)_Number"/>
    <s v="E09000003"/>
    <x v="1"/>
    <s v="Financial year"/>
    <s v="2018/19"/>
    <s v="Children at risk from abuse in the household"/>
    <x v="20"/>
    <s v="Number"/>
    <n v="32"/>
    <n v="5250"/>
    <n v="6.0952380952381002"/>
    <s v="6.1 per 1000 under 1 yr olds"/>
    <n v="6.0952380952381002"/>
  </r>
  <r>
    <s v="E09000004_CIN episodes for children aged &lt;1 at 31st March 2019 with any abuse or neglect identified as a factor at CIN assessment (excluding looked after children)_Number"/>
    <s v="E09000004"/>
    <x v="5"/>
    <s v="Financial year"/>
    <s v="2018/19"/>
    <s v="Children at risk from abuse in the household"/>
    <x v="20"/>
    <s v="Number"/>
    <n v="25"/>
    <n v="3133"/>
    <n v="7.9795722949249903"/>
    <s v="8 per 1000 under 1 yr olds"/>
    <n v="7.9795722949249903"/>
  </r>
  <r>
    <s v="E09000005_CIN episodes for children aged &lt;1 at 31st March 2019 with any abuse or neglect identified as a factor at CIN assessment (excluding looked after children)_Number"/>
    <s v="E09000005"/>
    <x v="13"/>
    <s v="Financial year"/>
    <s v="2018/19"/>
    <s v="Children at risk from abuse in the household"/>
    <x v="20"/>
    <s v="Number"/>
    <n v="56"/>
    <n v="4825"/>
    <n v="11.606217616580301"/>
    <s v="11.6 per 1000 under 1 yr olds"/>
    <n v="11.606217616580301"/>
  </r>
  <r>
    <s v="E09000006_CIN episodes for children aged &lt;1 at 31st March 2019 with any abuse or neglect identified as a factor at CIN assessment (excluding looked after children)_Number"/>
    <s v="E09000006"/>
    <x v="16"/>
    <s v="Financial year"/>
    <s v="2018/19"/>
    <s v="Children at risk from abuse in the household"/>
    <x v="20"/>
    <s v="Number"/>
    <n v="87"/>
    <n v="4232"/>
    <n v="20.5576559546314"/>
    <s v="20.6 per 1000 under 1 yr olds"/>
    <n v="20.5576559546314"/>
  </r>
  <r>
    <s v="E09000008_CIN episodes for children aged &lt;1 at 31st March 2019 with any abuse or neglect identified as a factor at CIN assessment (excluding looked after children)_Number"/>
    <s v="E09000008"/>
    <x v="28"/>
    <s v="Financial year"/>
    <s v="2018/19"/>
    <s v="Children at risk from abuse in the household"/>
    <x v="20"/>
    <s v="Number"/>
    <n v="78"/>
    <n v="5591"/>
    <n v="13.950992666785901"/>
    <s v="14 per 1000 under 1 yr olds"/>
    <n v="13.950992666785901"/>
  </r>
  <r>
    <s v="E09000009_CIN episodes for children aged &lt;1 at 31st March 2019 with any abuse or neglect identified as a factor at CIN assessment (excluding looked after children)_Number"/>
    <s v="E09000009"/>
    <x v="38"/>
    <s v="Financial year"/>
    <s v="2018/19"/>
    <s v="Children at risk from abuse in the household"/>
    <x v="20"/>
    <s v="Number"/>
    <n v="32"/>
    <n v="4807"/>
    <n v="6.6569586020386904"/>
    <s v="6.7 per 1000 under 1 yr olds"/>
    <n v="6.6569586020386904"/>
  </r>
  <r>
    <s v="E09000010_CIN episodes for children aged &lt;1 at 31st March 2019 with any abuse or neglect identified as a factor at CIN assessment (excluding looked after children)_Number"/>
    <s v="E09000010"/>
    <x v="41"/>
    <s v="Financial year"/>
    <s v="2018/19"/>
    <s v="Children at risk from abuse in the household"/>
    <x v="20"/>
    <s v="Number"/>
    <n v="61"/>
    <n v="4739"/>
    <n v="12.8719139058873"/>
    <s v="12.9 per 1000 under 1 yr olds"/>
    <n v="12.8719139058873"/>
  </r>
  <r>
    <s v="E09000014_CIN episodes for children aged &lt;1 at 31st March 2019 with any abuse or neglect identified as a factor at CIN assessment (excluding looked after children)_Number"/>
    <s v="E09000014"/>
    <x v="50"/>
    <s v="Financial year"/>
    <s v="2018/19"/>
    <s v="Children at risk from abuse in the household"/>
    <x v="20"/>
    <s v="Number"/>
    <n v="50"/>
    <n v="3767"/>
    <n v="13.2731616671091"/>
    <s v="13.3 per 1000 under 1 yr olds"/>
    <n v="13.2731616671091"/>
  </r>
  <r>
    <s v="E09000015_CIN episodes for children aged &lt;1 at 31st March 2019 with any abuse or neglect identified as a factor at CIN assessment (excluding looked after children)_Number"/>
    <s v="E09000015"/>
    <x v="51"/>
    <s v="Financial year"/>
    <s v="2018/19"/>
    <s v="Children at risk from abuse in the household"/>
    <x v="20"/>
    <s v="Number"/>
    <n v="35"/>
    <n v="3577"/>
    <n v="9.7847358121330696"/>
    <s v="9.8 per 1000 under 1 yr olds"/>
    <n v="9.7847358121330696"/>
  </r>
  <r>
    <s v="E09000016_CIN episodes for children aged &lt;1 at 31st March 2019 with any abuse or neglect identified as a factor at CIN assessment (excluding looked after children)_Number"/>
    <s v="E09000016"/>
    <x v="53"/>
    <s v="Financial year"/>
    <s v="2018/19"/>
    <s v="Children at risk from abuse in the household"/>
    <x v="20"/>
    <s v="Number"/>
    <n v="21"/>
    <n v="3365"/>
    <n v="6.2407132243685002"/>
    <s v="6.2 per 1000 under 1 yr olds"/>
    <n v="6.2407132243685002"/>
  </r>
  <r>
    <s v="E09000017_CIN episodes for children aged &lt;1 at 31st March 2019 with any abuse or neglect identified as a factor at CIN assessment (excluding looked after children)_Number"/>
    <s v="E09000017"/>
    <x v="56"/>
    <s v="Financial year"/>
    <s v="2018/19"/>
    <s v="Children at risk from abuse in the household"/>
    <x v="20"/>
    <s v="Number"/>
    <n v="58"/>
    <n v="4372"/>
    <n v="13.2662397072278"/>
    <s v="13.3 per 1000 under 1 yr olds"/>
    <n v="13.2662397072278"/>
  </r>
  <r>
    <s v="E09000018_CIN episodes for children aged &lt;1 at 31st March 2019 with any abuse or neglect identified as a factor at CIN assessment (excluding looked after children)_Number"/>
    <s v="E09000018"/>
    <x v="57"/>
    <s v="Financial year"/>
    <s v="2018/19"/>
    <s v="Children at risk from abuse in the household"/>
    <x v="20"/>
    <s v="Number"/>
    <n v="25"/>
    <n v="3987"/>
    <n v="6.2703787308753398"/>
    <s v="6.3 per 1000 under 1 yr olds"/>
    <n v="6.2703787308753398"/>
  </r>
  <r>
    <s v="E09000021_CIN episodes for children aged &lt;1 at 31st March 2019 with any abuse or neglect identified as a factor at CIN assessment (excluding looked after children)_Number"/>
    <s v="E09000021"/>
    <x v="63"/>
    <s v="Financial year"/>
    <s v="2018/19"/>
    <s v="Children at risk from abuse in the household"/>
    <x v="20"/>
    <s v="Number"/>
    <n v="15"/>
    <n v="2087"/>
    <n v="7.1873502635361799"/>
    <s v="7.2 per 1000 under 1 yr olds"/>
    <n v="7.1873502635361799"/>
  </r>
  <r>
    <s v="E09000024_CIN episodes for children aged &lt;1 at 31st March 2019 with any abuse or neglect identified as a factor at CIN assessment (excluding looked after children)_Number"/>
    <s v="E09000024"/>
    <x v="77"/>
    <s v="Financial year"/>
    <s v="2018/19"/>
    <s v="Children at risk from abuse in the household"/>
    <x v="20"/>
    <s v="Number"/>
    <n v="34"/>
    <n v="3035"/>
    <n v="11.2026359143328"/>
    <s v="11.2 per 1000 under 1 yr olds"/>
    <n v="11.2026359143328"/>
  </r>
  <r>
    <s v="E09000025_CIN episodes for children aged &lt;1 at 31st March 2019 with any abuse or neglect identified as a factor at CIN assessment (excluding looked after children)_Number"/>
    <s v="E09000025"/>
    <x v="81"/>
    <s v="Financial year"/>
    <s v="2018/19"/>
    <s v="Children at risk from abuse in the household"/>
    <x v="20"/>
    <s v="Number"/>
    <n v="35"/>
    <n v="5706"/>
    <n v="6.1338941465124401"/>
    <s v="6.1 per 1000 under 1 yr olds"/>
    <n v="6.1338941465124401"/>
  </r>
  <r>
    <s v="E09000026_CIN episodes for children aged &lt;1 at 31st March 2019 with any abuse or neglect identified as a factor at CIN assessment (excluding looked after children)_Number"/>
    <s v="E09000026"/>
    <x v="99"/>
    <s v="Financial year"/>
    <s v="2018/19"/>
    <s v="Children at risk from abuse in the household"/>
    <x v="20"/>
    <s v="Number"/>
    <n v="34"/>
    <n v="4605"/>
    <n v="7.3832790445168301"/>
    <s v="7.4 per 1000 under 1 yr olds"/>
    <n v="7.3832790445168301"/>
  </r>
  <r>
    <s v="E09000027_CIN episodes for children aged &lt;1 at 31st March 2019 with any abuse or neglect identified as a factor at CIN assessment (excluding looked after children)_Number"/>
    <s v="E09000027"/>
    <x v="101"/>
    <s v="Financial year"/>
    <s v="2018/19"/>
    <s v="Children at risk from abuse in the household"/>
    <x v="20"/>
    <s v="Number"/>
    <n v="25"/>
    <n v="2396"/>
    <n v="10.434056761268801"/>
    <s v="10.4 per 1000 under 1 yr olds"/>
    <n v="10.434056761268801"/>
  </r>
  <r>
    <s v="E09000029_CIN episodes for children aged &lt;1 at 31st March 2019 with any abuse or neglect identified as a factor at CIN assessment (excluding looked after children)_Number"/>
    <s v="E09000029"/>
    <x v="126"/>
    <s v="Financial year"/>
    <s v="2018/19"/>
    <s v="Children at risk from abuse in the household"/>
    <x v="20"/>
    <s v="Number"/>
    <n v="42"/>
    <n v="2549"/>
    <n v="16.477049823460199"/>
    <s v="16.5 per 1000 under 1 yr olds"/>
    <n v="16.477049823460199"/>
  </r>
  <r>
    <s v="E09000031_CIN episodes for children aged &lt;1 at 31st March 2019 with any abuse or neglect identified as a factor at CIN assessment (excluding looked after children)_Number"/>
    <s v="E09000031"/>
    <x v="136"/>
    <s v="Financial year"/>
    <s v="2018/19"/>
    <s v="Children at risk from abuse in the household"/>
    <x v="20"/>
    <s v="Number"/>
    <n v="30"/>
    <n v="4448"/>
    <n v="6.7446043165467602"/>
    <s v="6.7 per 1000 under 1 yr olds"/>
    <n v="6.7446043165467602"/>
  </r>
  <r>
    <s v="E08000025_CIN episodes for children aged &lt;1 at 31st March 2019 with any abuse or neglect identified as a factor at CIN assessment (excluding looked after children)_Number"/>
    <s v="E08000025"/>
    <x v="6"/>
    <s v="Financial year"/>
    <s v="2018/19"/>
    <s v="Children at risk from abuse in the household"/>
    <x v="20"/>
    <s v="Number"/>
    <n v="295"/>
    <n v="16082"/>
    <n v="18.343489615719399"/>
    <s v="18.3 per 1000 under 1 yr olds"/>
    <n v="18.343489615719399"/>
  </r>
  <r>
    <s v="E08000026_CIN episodes for children aged &lt;1 at 31st March 2019 with any abuse or neglect identified as a factor at CIN assessment (excluding looked after children)_Number"/>
    <s v="E08000026"/>
    <x v="27"/>
    <s v="Financial year"/>
    <s v="2018/19"/>
    <s v="Children at risk from abuse in the household"/>
    <x v="20"/>
    <s v="Number"/>
    <n v="85"/>
    <n v="4431"/>
    <n v="19.183028661701599"/>
    <s v="19.2 per 1000 under 1 yr olds"/>
    <n v="19.183028661701599"/>
  </r>
  <r>
    <s v="E08000027_CIN episodes for children aged &lt;1 at 31st March 2019 with any abuse or neglect identified as a factor at CIN assessment (excluding looked after children)_Number"/>
    <s v="E08000027"/>
    <x v="36"/>
    <s v="Financial year"/>
    <s v="2018/19"/>
    <s v="Children at risk from abuse in the household"/>
    <x v="20"/>
    <s v="Number"/>
    <n v="51"/>
    <n v="3702"/>
    <n v="13.7763371150729"/>
    <s v="13.8 per 1000 under 1 yr olds"/>
    <n v="13.7763371150729"/>
  </r>
  <r>
    <s v="E08000028_CIN episodes for children aged &lt;1 at 31st March 2019 with any abuse or neglect identified as a factor at CIN assessment (excluding looked after children)_Number"/>
    <s v="E08000028"/>
    <x v="106"/>
    <s v="Financial year"/>
    <s v="2018/19"/>
    <s v="Children at risk from abuse in the household"/>
    <x v="20"/>
    <s v="Number"/>
    <n v="95"/>
    <n v="4579"/>
    <n v="20.746887966805001"/>
    <s v="20.7 per 1000 under 1 yr olds"/>
    <n v="20.746887966805001"/>
  </r>
  <r>
    <s v="E08000029_CIN episodes for children aged &lt;1 at 31st March 2019 with any abuse or neglect identified as a factor at CIN assessment (excluding looked after children)_Number"/>
    <s v="E08000029"/>
    <x v="111"/>
    <s v="Financial year"/>
    <s v="2018/19"/>
    <s v="Children at risk from abuse in the household"/>
    <x v="20"/>
    <s v="Number"/>
    <n v="40"/>
    <n v="2300"/>
    <n v="17.3913043478261"/>
    <s v="17.4 per 1000 under 1 yr olds"/>
    <n v="17.3913043478261"/>
  </r>
  <r>
    <s v="E08000030_CIN episodes for children aged &lt;1 at 31st March 2019 with any abuse or neglect identified as a factor at CIN assessment (excluding looked after children)_Number"/>
    <s v="E08000030"/>
    <x v="135"/>
    <s v="Financial year"/>
    <s v="2018/19"/>
    <s v="Children at risk from abuse in the household"/>
    <x v="20"/>
    <s v="Number"/>
    <n v="197"/>
    <n v="3892"/>
    <n v="50.616649537512799"/>
    <s v="50.6 per 1000 under 1 yr olds"/>
    <n v="50.616649537512799"/>
  </r>
  <r>
    <s v="E08000031_CIN episodes for children aged &lt;1 at 31st March 2019 with any abuse or neglect identified as a factor at CIN assessment (excluding looked after children)_Number"/>
    <s v="E08000031"/>
    <x v="148"/>
    <s v="Financial year"/>
    <s v="2018/19"/>
    <s v="Children at risk from abuse in the household"/>
    <x v="20"/>
    <s v="Number"/>
    <n v="18"/>
    <n v="3481"/>
    <n v="5.1709278942832499"/>
    <s v="5.2 per 1000 under 1 yr olds"/>
    <n v="5.1709278942832499"/>
  </r>
  <r>
    <s v="E08000011_CIN episodes for children aged &lt;1 at 31st March 2019 with any abuse or neglect identified as a factor at CIN assessment (excluding looked after children)_Number"/>
    <s v="E08000011"/>
    <x v="65"/>
    <s v="Financial year"/>
    <s v="2018/19"/>
    <s v="Children at risk from abuse in the household"/>
    <x v="20"/>
    <s v="Number"/>
    <n v="22"/>
    <n v="1977"/>
    <n v="11.127971674253899"/>
    <s v="11.1 per 1000 under 1 yr olds"/>
    <n v="11.127971674253899"/>
  </r>
  <r>
    <s v="E08000012_CIN episodes for children aged &lt;1 at 31st March 2019 with any abuse or neglect identified as a factor at CIN assessment (excluding looked after children)_Number"/>
    <s v="E08000012"/>
    <x v="73"/>
    <s v="Financial year"/>
    <s v="2018/19"/>
    <s v="Children at risk from abuse in the household"/>
    <x v="20"/>
    <s v="Number"/>
    <n v="96"/>
    <n v="5908"/>
    <n v="16.249153689911999"/>
    <s v="16.2 per 1000 under 1 yr olds"/>
    <n v="16.249153689911999"/>
  </r>
  <r>
    <s v="E08000013_CIN episodes for children aged &lt;1 at 31st March 2019 with any abuse or neglect identified as a factor at CIN assessment (excluding looked after children)_Number"/>
    <s v="E08000013"/>
    <x v="152"/>
    <s v="Financial year"/>
    <s v="2018/19"/>
    <s v="Children at risk from abuse in the household"/>
    <x v="20"/>
    <s v="Number"/>
    <n v="37"/>
    <n v="1985"/>
    <n v="18.639798488665001"/>
    <s v="18.6 per 1000 under 1 yr olds"/>
    <n v="18.639798488665001"/>
  </r>
  <r>
    <s v="E08000014_CIN episodes for children aged &lt;1 at 31st March 2019 with any abuse or neglect identified as a factor at CIN assessment (excluding looked after children)_Number"/>
    <s v="E08000014"/>
    <x v="107"/>
    <s v="Financial year"/>
    <s v="2018/19"/>
    <s v="Children at risk from abuse in the household"/>
    <x v="20"/>
    <s v="Number"/>
    <n v="52"/>
    <n v="2678"/>
    <n v="19.417475728155299"/>
    <s v="19.4 per 1000 under 1 yr olds"/>
    <n v="19.417475728155299"/>
  </r>
  <r>
    <s v="E08000015_CIN episodes for children aged &lt;1 at 31st March 2019 with any abuse or neglect identified as a factor at CIN assessment (excluding looked after children)_Number"/>
    <s v="E08000015"/>
    <x v="146"/>
    <s v="Financial year"/>
    <s v="2018/19"/>
    <s v="Children at risk from abuse in the household"/>
    <x v="20"/>
    <s v="Number"/>
    <n v="72"/>
    <n v="3335"/>
    <n v="21.589205397301299"/>
    <s v="21.6 per 1000 under 1 yr olds"/>
    <n v="21.589205397301299"/>
  </r>
  <r>
    <s v="E08000001_CIN episodes for children aged &lt;1 at 31st March 2019 with any abuse or neglect identified as a factor at CIN assessment (excluding looked after children)_Number"/>
    <s v="E08000001"/>
    <x v="9"/>
    <s v="Financial year"/>
    <s v="2018/19"/>
    <s v="Children at risk from abuse in the household"/>
    <x v="20"/>
    <s v="Number"/>
    <n v="71"/>
    <n v="3609"/>
    <n v="19.6730396231643"/>
    <s v="19.7 per 1000 under 1 yr olds"/>
    <n v="19.6730396231643"/>
  </r>
  <r>
    <s v="E08000002_CIN episodes for children aged &lt;1 at 31st March 2019 with any abuse or neglect identified as a factor at CIN assessment (excluding looked after children)_Number"/>
    <s v="E08000002"/>
    <x v="18"/>
    <s v="Financial year"/>
    <s v="2018/19"/>
    <s v="Children at risk from abuse in the household"/>
    <x v="20"/>
    <s v="Number"/>
    <n v="41"/>
    <n v="2197"/>
    <n v="18.6618115612198"/>
    <s v="18.7 per 1000 under 1 yr olds"/>
    <n v="18.6618115612198"/>
  </r>
  <r>
    <s v="E08000003_CIN episodes for children aged &lt;1 at 31st March 2019 with any abuse or neglect identified as a factor at CIN assessment (excluding looked after children)_Number"/>
    <s v="E08000003"/>
    <x v="75"/>
    <s v="Financial year"/>
    <s v="2018/19"/>
    <s v="Children at risk from abuse in the household"/>
    <x v="20"/>
    <s v="Number"/>
    <n v="182"/>
    <n v="7285"/>
    <n v="24.9828414550446"/>
    <s v="25 per 1000 under 1 yr olds"/>
    <n v="24.9828414550446"/>
  </r>
  <r>
    <s v="E08000004_CIN episodes for children aged &lt;1 at 31st March 2019 with any abuse or neglect identified as a factor at CIN assessment (excluding looked after children)_Number"/>
    <s v="E08000004"/>
    <x v="92"/>
    <s v="Financial year"/>
    <s v="2018/19"/>
    <s v="Children at risk from abuse in the household"/>
    <x v="20"/>
    <s v="Number"/>
    <n v="59"/>
    <n v="3245"/>
    <n v="18.181818181818201"/>
    <s v="18.2 per 1000 under 1 yr olds"/>
    <n v="18.181818181818201"/>
  </r>
  <r>
    <s v="E08000005_CIN episodes for children aged &lt;1 at 31st March 2019 with any abuse or neglect identified as a factor at CIN assessment (excluding looked after children)_Number"/>
    <s v="E08000005"/>
    <x v="102"/>
    <s v="Financial year"/>
    <s v="2018/19"/>
    <s v="Children at risk from abuse in the household"/>
    <x v="20"/>
    <s v="Number"/>
    <n v="46"/>
    <n v="2893"/>
    <n v="15.9004493605254"/>
    <s v="15.9 per 1000 under 1 yr olds"/>
    <n v="15.9004493605254"/>
  </r>
  <r>
    <s v="E08000006_CIN episodes for children aged &lt;1 at 31st March 2019 with any abuse or neglect identified as a factor at CIN assessment (excluding looked after children)_Number"/>
    <s v="E08000006"/>
    <x v="105"/>
    <s v="Financial year"/>
    <s v="2018/19"/>
    <s v="Children at risk from abuse in the household"/>
    <x v="20"/>
    <s v="Number"/>
    <n v="94"/>
    <n v="3526"/>
    <n v="26.659103800340301"/>
    <s v="26.7 per 1000 under 1 yr olds"/>
    <n v="26.659103800340301"/>
  </r>
  <r>
    <s v="E08000007_CIN episodes for children aged &lt;1 at 31st March 2019 with any abuse or neglect identified as a factor at CIN assessment (excluding looked after children)_Number"/>
    <s v="E08000007"/>
    <x v="120"/>
    <s v="Financial year"/>
    <s v="2018/19"/>
    <s v="Children at risk from abuse in the household"/>
    <x v="20"/>
    <s v="Number"/>
    <n v="59"/>
    <n v="3338"/>
    <n v="17.675254643499098"/>
    <s v="17.7 per 1000 under 1 yr olds"/>
    <n v="17.675254643499098"/>
  </r>
  <r>
    <s v="E08000008_CIN episodes for children aged &lt;1 at 31st March 2019 with any abuse or neglect identified as a factor at CIN assessment (excluding looked after children)_Number"/>
    <s v="E08000008"/>
    <x v="128"/>
    <s v="Financial year"/>
    <s v="2018/19"/>
    <s v="Children at risk from abuse in the household"/>
    <x v="20"/>
    <s v="Number"/>
    <n v="57"/>
    <n v="2787"/>
    <n v="20.452099031216399"/>
    <s v="20.5 per 1000 under 1 yr olds"/>
    <n v="20.452099031216399"/>
  </r>
  <r>
    <s v="E08000009_CIN episodes for children aged &lt;1 at 31st March 2019 with any abuse or neglect identified as a factor at CIN assessment (excluding looked after children)_Number"/>
    <s v="E08000009"/>
    <x v="133"/>
    <s v="Financial year"/>
    <s v="2018/19"/>
    <s v="Children at risk from abuse in the household"/>
    <x v="20"/>
    <s v="Number"/>
    <n v="21"/>
    <n v="2669"/>
    <n v="7.8681153990258501"/>
    <s v="7.9 per 1000 under 1 yr olds"/>
    <n v="7.8681153990258501"/>
  </r>
  <r>
    <s v="E08000010_CIN episodes for children aged &lt;1 at 31st March 2019 with any abuse or neglect identified as a factor at CIN assessment (excluding looked after children)_Number"/>
    <s v="E08000010"/>
    <x v="143"/>
    <s v="Financial year"/>
    <s v="2018/19"/>
    <s v="Children at risk from abuse in the household"/>
    <x v="20"/>
    <s v="Number"/>
    <n v="64"/>
    <n v="3565"/>
    <n v="17.952314165497899"/>
    <s v="18 per 1000 under 1 yr olds"/>
    <n v="17.952314165497899"/>
  </r>
  <r>
    <s v="E08000016_CIN episodes for children aged &lt;1 at 31st March 2019 with any abuse or neglect identified as a factor at CIN assessment (excluding looked after children)_Number"/>
    <s v="E08000016"/>
    <x v="2"/>
    <s v="Financial year"/>
    <s v="2018/19"/>
    <s v="Children at risk from abuse in the household"/>
    <x v="20"/>
    <s v="Number"/>
    <n v="62"/>
    <n v="2754"/>
    <n v="22.5127087872186"/>
    <s v="22.5 per 1000 under 1 yr olds"/>
    <n v="22.5127087872186"/>
  </r>
  <r>
    <s v="E08000017_CIN episodes for children aged &lt;1 at 31st March 2019 with any abuse or neglect identified as a factor at CIN assessment (excluding looked after children)_Number"/>
    <s v="E08000017"/>
    <x v="34"/>
    <s v="Financial year"/>
    <s v="2018/19"/>
    <s v="Children at risk from abuse in the household"/>
    <x v="20"/>
    <s v="Number"/>
    <n v="83"/>
    <n v="3518"/>
    <n v="23.592950540079599"/>
    <s v="23.6 per 1000 under 1 yr olds"/>
    <n v="23.592950540079599"/>
  </r>
  <r>
    <s v="E08000018_CIN episodes for children aged &lt;1 at 31st March 2019 with any abuse or neglect identified as a factor at CIN assessment (excluding looked after children)_Number"/>
    <s v="E08000018"/>
    <x v="103"/>
    <s v="Financial year"/>
    <s v="2018/19"/>
    <s v="Children at risk from abuse in the household"/>
    <x v="20"/>
    <s v="Number"/>
    <n v="105"/>
    <n v="3027"/>
    <n v="34.687809712586699"/>
    <s v="34.7 per 1000 under 1 yr olds"/>
    <n v="34.687809712586699"/>
  </r>
  <r>
    <s v="E08000019_CIN episodes for children aged &lt;1 at 31st March 2019 with any abuse or neglect identified as a factor at CIN assessment (excluding looked after children)_Number"/>
    <s v="E08000019"/>
    <x v="108"/>
    <s v="Financial year"/>
    <s v="2018/19"/>
    <s v="Children at risk from abuse in the household"/>
    <x v="20"/>
    <s v="Number"/>
    <n v="100"/>
    <n v="6351"/>
    <n v="15.745551881593499"/>
    <s v="15.7 per 1000 under 1 yr olds"/>
    <n v="15.745551881593499"/>
  </r>
  <r>
    <s v="E08000032_CIN episodes for children aged &lt;1 at 31st March 2019 with any abuse or neglect identified as a factor at CIN assessment (excluding looked after children)_Number"/>
    <s v="E08000032"/>
    <x v="12"/>
    <s v="Financial year"/>
    <s v="2018/19"/>
    <s v="Children at risk from abuse in the household"/>
    <x v="20"/>
    <s v="Number"/>
    <n v="129"/>
    <n v="7373"/>
    <n v="17.496270174962699"/>
    <s v="17.5 per 1000 under 1 yr olds"/>
    <n v="17.496270174962699"/>
  </r>
  <r>
    <s v="E08000033_CIN episodes for children aged &lt;1 at 31st March 2019 with any abuse or neglect identified as a factor at CIN assessment (excluding looked after children)_Number"/>
    <s v="E08000033"/>
    <x v="19"/>
    <s v="Financial year"/>
    <s v="2018/19"/>
    <s v="Children at risk from abuse in the household"/>
    <x v="20"/>
    <s v="Number"/>
    <n v="72"/>
    <n v="2340"/>
    <n v="30.769230769230798"/>
    <s v="30.8 per 1000 under 1 yr olds"/>
    <n v="30.769230769230798"/>
  </r>
  <r>
    <s v="E08000034_CIN episodes for children aged &lt;1 at 31st March 2019 with any abuse or neglect identified as a factor at CIN assessment (excluding looked after children)_Number"/>
    <s v="E08000034"/>
    <x v="64"/>
    <s v="Financial year"/>
    <s v="2018/19"/>
    <s v="Children at risk from abuse in the household"/>
    <x v="20"/>
    <s v="Number"/>
    <n v="33"/>
    <n v="5161"/>
    <n v="6.3941096686688601"/>
    <s v="6.4 per 1000 under 1 yr olds"/>
    <n v="6.3941096686688601"/>
  </r>
  <r>
    <s v="E08000035_CIN episodes for children aged &lt;1 at 31st March 2019 with any abuse or neglect identified as a factor at CIN assessment (excluding looked after children)_Number"/>
    <s v="E08000035"/>
    <x v="68"/>
    <s v="Financial year"/>
    <s v="2018/19"/>
    <s v="Children at risk from abuse in the household"/>
    <x v="20"/>
    <s v="Number"/>
    <n v="258"/>
    <n v="9821"/>
    <n v="26.270237246716199"/>
    <s v="26.3 per 1000 under 1 yr olds"/>
    <n v="26.270237246716199"/>
  </r>
  <r>
    <s v="E08000036_CIN episodes for children aged &lt;1 at 31st March 2019 with any abuse or neglect identified as a factor at CIN assessment (excluding looked after children)_Number"/>
    <s v="E08000036"/>
    <x v="134"/>
    <s v="Financial year"/>
    <s v="2018/19"/>
    <s v="Children at risk from abuse in the household"/>
    <x v="20"/>
    <s v="Number"/>
    <n v="117"/>
    <n v="4108"/>
    <n v="28.481012658227801"/>
    <s v="28.5 per 1000 under 1 yr olds"/>
    <n v="28.481012658227801"/>
  </r>
  <r>
    <s v="E08000020_CIN episodes for children aged &lt;1 at 31st March 2019 with any abuse or neglect identified as a factor at CIN assessment (excluding looked after children)_Number"/>
    <s v="E08000020"/>
    <x v="43"/>
    <s v="Financial year"/>
    <s v="2018/19"/>
    <s v="Children at risk from abuse in the household"/>
    <x v="20"/>
    <s v="Number"/>
    <n v="50"/>
    <n v="2019"/>
    <n v="24.764735017335301"/>
    <s v="24.8 per 1000 under 1 yr olds"/>
    <n v="24.764735017335301"/>
  </r>
  <r>
    <s v="E08000021_CIN episodes for children aged &lt;1 at 31st March 2019 with any abuse or neglect identified as a factor at CIN assessment (excluding looked after children)_Number"/>
    <s v="E08000021"/>
    <x v="80"/>
    <s v="Financial year"/>
    <s v="2018/19"/>
    <s v="Children at risk from abuse in the household"/>
    <x v="20"/>
    <s v="Number"/>
    <n v="106"/>
    <n v="3205"/>
    <n v="33.0733229329173"/>
    <s v="33.1 per 1000 under 1 yr olds"/>
    <n v="33.0733229329173"/>
  </r>
  <r>
    <s v="E08000022_CIN episodes for children aged &lt;1 at 31st March 2019 with any abuse or neglect identified as a factor at CIN assessment (excluding looked after children)_Number"/>
    <s v="E08000022"/>
    <x v="86"/>
    <s v="Financial year"/>
    <s v="2018/19"/>
    <s v="Children at risk from abuse in the household"/>
    <x v="20"/>
    <s v="Number"/>
    <n v="25"/>
    <n v="2208"/>
    <n v="11.322463768115901"/>
    <s v="11.3 per 1000 under 1 yr olds"/>
    <n v="11.322463768115901"/>
  </r>
  <r>
    <s v="E08000023_CIN episodes for children aged &lt;1 at 31st March 2019 with any abuse or neglect identified as a factor at CIN assessment (excluding looked after children)_Number"/>
    <s v="E08000023"/>
    <x v="114"/>
    <s v="Financial year"/>
    <s v="2018/19"/>
    <s v="Children at risk from abuse in the household"/>
    <x v="20"/>
    <s v="Number"/>
    <n v="32"/>
    <n v="1609"/>
    <n v="19.888129272840299"/>
    <s v="19.9 per 1000 under 1 yr olds"/>
    <n v="19.888129272840299"/>
  </r>
  <r>
    <s v="E08000024_CIN episodes for children aged &lt;1 at 31st March 2019 with any abuse or neglect identified as a factor at CIN assessment (excluding looked after children)_Number"/>
    <s v="E08000024"/>
    <x v="124"/>
    <s v="Financial year"/>
    <s v="2018/19"/>
    <s v="Children at risk from abuse in the household"/>
    <x v="20"/>
    <s v="Number"/>
    <n v="56"/>
    <n v="2860"/>
    <n v="19.580419580419601"/>
    <s v="19.6 per 1000 under 1 yr olds"/>
    <n v="19.580419580419601"/>
  </r>
  <r>
    <s v="E06000053_CIN episodes for children aged &lt;1 at 31st March 2019 with any abuse or neglect identified as a factor at CIN assessment (excluding looked after children)_Number"/>
    <s v="E06000053"/>
    <x v="153"/>
    <s v="Financial year"/>
    <s v="2018/19"/>
    <s v="Children at risk from abuse in the household"/>
    <x v="20"/>
    <s v="Number"/>
    <n v="0"/>
    <n v="14"/>
    <n v="0"/>
    <s v="0 per 1000 under 1 yr olds"/>
    <n v="0"/>
  </r>
  <r>
    <s v="E06000022_CIN episodes for children aged &lt;1 at 31st March 2019 with any abuse or neglect identified as a factor at CIN assessment (excluding looked after children)_Number"/>
    <s v="E06000022"/>
    <x v="3"/>
    <s v="Financial year"/>
    <s v="2018/19"/>
    <s v="Children at risk from abuse in the household"/>
    <x v="20"/>
    <s v="Number"/>
    <n v="21"/>
    <n v="1742"/>
    <n v="12.055109070034399"/>
    <s v="12.1 per 1000 under 1 yr olds"/>
    <n v="12.055109070034399"/>
  </r>
  <r>
    <s v="E06000023_CIN episodes for children aged &lt;1 at 31st March 2019 with any abuse or neglect identified as a factor at CIN assessment (excluding looked after children)_Number"/>
    <s v="E06000023"/>
    <x v="15"/>
    <s v="Financial year"/>
    <s v="2018/19"/>
    <s v="Children at risk from abuse in the household"/>
    <x v="20"/>
    <s v="Number"/>
    <n v="96"/>
    <n v="5728"/>
    <n v="16.759776536312799"/>
    <s v="16.8 per 1000 under 1 yr olds"/>
    <n v="16.759776536312799"/>
  </r>
  <r>
    <s v="E06000024_CIN episodes for children aged &lt;1 at 31st March 2019 with any abuse or neglect identified as a factor at CIN assessment (excluding looked after children)_Number"/>
    <s v="E06000024"/>
    <x v="85"/>
    <s v="Financial year"/>
    <s v="2018/19"/>
    <s v="Children at risk from abuse in the household"/>
    <x v="20"/>
    <s v="Number"/>
    <n v="27"/>
    <n v="2027"/>
    <n v="13.320177602368"/>
    <s v="13.3 per 1000 under 1 yr olds"/>
    <n v="13.320177602368"/>
  </r>
  <r>
    <s v="E06000025_CIN episodes for children aged &lt;1 at 31st March 2019 with any abuse or neglect identified as a factor at CIN assessment (excluding looked after children)_Number"/>
    <s v="E06000025"/>
    <x v="113"/>
    <s v="Financial year"/>
    <s v="2018/19"/>
    <s v="Children at risk from abuse in the household"/>
    <x v="20"/>
    <s v="Number"/>
    <n v="30"/>
    <n v="3181"/>
    <n v="9.4309965419679305"/>
    <s v="9.4 per 1000 under 1 yr olds"/>
    <n v="9.4309965419679305"/>
  </r>
  <r>
    <s v="E06000001_CIN episodes for children aged &lt;1 at 31st March 2019 with any abuse or neglect identified as a factor at CIN assessment (excluding looked after children)_Number"/>
    <s v="E06000001"/>
    <x v="52"/>
    <s v="Financial year"/>
    <s v="2018/19"/>
    <s v="Children at risk from abuse in the household"/>
    <x v="20"/>
    <s v="Number"/>
    <n v="41"/>
    <n v="999"/>
    <n v="41.041041041040998"/>
    <s v="41 per 1000 under 1 yr olds"/>
    <n v="41.041041041040998"/>
  </r>
  <r>
    <s v="E06000002_CIN episodes for children aged &lt;1 at 31st March 2019 with any abuse or neglect identified as a factor at CIN assessment (excluding looked after children)_Number"/>
    <s v="E06000002"/>
    <x v="78"/>
    <s v="Financial year"/>
    <s v="2018/19"/>
    <s v="Children at risk from abuse in the household"/>
    <x v="20"/>
    <s v="Number"/>
    <n v="51"/>
    <n v="1871"/>
    <n v="27.258150721539302"/>
    <s v="27.3 per 1000 under 1 yr olds"/>
    <n v="27.258150721539302"/>
  </r>
  <r>
    <s v="E06000003_CIN episodes for children aged &lt;1 at 31st March 2019 with any abuse or neglect identified as a factor at CIN assessment (excluding looked after children)_Number"/>
    <s v="E06000003"/>
    <x v="100"/>
    <s v="Financial year"/>
    <s v="2018/19"/>
    <s v="Children at risk from abuse in the household"/>
    <x v="20"/>
    <s v="Number"/>
    <n v="40"/>
    <n v="1381"/>
    <n v="28.964518464880499"/>
    <s v="29 per 1000 under 1 yr olds"/>
    <n v="28.964518464880499"/>
  </r>
  <r>
    <s v="E06000004_CIN episodes for children aged &lt;1 at 31st March 2019 with any abuse or neglect identified as a factor at CIN assessment (excluding looked after children)_Number"/>
    <s v="E06000004"/>
    <x v="121"/>
    <s v="Financial year"/>
    <s v="2018/19"/>
    <s v="Children at risk from abuse in the household"/>
    <x v="20"/>
    <s v="Number"/>
    <n v="65"/>
    <n v="2126"/>
    <n v="30.5738476011289"/>
    <s v="30.6 per 1000 under 1 yr olds"/>
    <n v="30.5738476011289"/>
  </r>
  <r>
    <s v="E06000010_CIN episodes for children aged &lt;1 at 31st March 2019 with any abuse or neglect identified as a factor at CIN assessment (excluding looked after children)_Number"/>
    <s v="E06000010"/>
    <x v="62"/>
    <s v="Financial year"/>
    <s v="2018/19"/>
    <s v="Children at risk from abuse in the household"/>
    <x v="20"/>
    <s v="Number"/>
    <n v="82"/>
    <n v="3308"/>
    <n v="24.788391777509101"/>
    <s v="24.8 per 1000 under 1 yr olds"/>
    <n v="24.788391777509101"/>
  </r>
  <r>
    <s v="E06000011_CIN episodes for children aged &lt;1 at 31st March 2019 with any abuse or neglect identified as a factor at CIN assessment (excluding looked after children)_Number"/>
    <s v="E06000011"/>
    <x v="39"/>
    <s v="Financial year"/>
    <s v="2018/19"/>
    <s v="Children at risk from abuse in the household"/>
    <x v="20"/>
    <s v="Number"/>
    <n v="60"/>
    <n v="2830"/>
    <n v="21.2014134275618"/>
    <s v="21.2 per 1000 under 1 yr olds"/>
    <n v="21.2014134275618"/>
  </r>
  <r>
    <s v="E06000012_CIN episodes for children aged &lt;1 at 31st March 2019 with any abuse or neglect identified as a factor at CIN assessment (excluding looked after children)_Number"/>
    <s v="E06000012"/>
    <x v="83"/>
    <s v="Financial year"/>
    <s v="2018/19"/>
    <s v="Children at risk from abuse in the household"/>
    <x v="20"/>
    <s v="Number"/>
    <n v="68"/>
    <n v="1796"/>
    <n v="37.861915367483299"/>
    <s v="37.9 per 1000 under 1 yr olds"/>
    <n v="37.861915367483299"/>
  </r>
  <r>
    <s v="E06000013_CIN episodes for children aged &lt;1 at 31st March 2019 with any abuse or neglect identified as a factor at CIN assessment (excluding looked after children)_Number"/>
    <s v="E06000013"/>
    <x v="84"/>
    <s v="Financial year"/>
    <s v="2018/19"/>
    <s v="Children at risk from abuse in the household"/>
    <x v="20"/>
    <s v="Number"/>
    <n v="67"/>
    <n v="1729"/>
    <n v="38.750722961249302"/>
    <s v="38.8 per 1000 under 1 yr olds"/>
    <n v="38.750722961249302"/>
  </r>
  <r>
    <s v="E10000023_CIN episodes for children aged &lt;1 at 31st March 2019 with any abuse or neglect identified as a factor at CIN assessment (excluding looked after children)_Number"/>
    <s v="E10000023"/>
    <x v="87"/>
    <s v="Financial year"/>
    <s v="2018/19"/>
    <s v="Children at risk from abuse in the household"/>
    <x v="20"/>
    <s v="Number"/>
    <n v="74"/>
    <n v="5433"/>
    <n v="13.6204675133444"/>
    <s v="13.6 per 1000 under 1 yr olds"/>
    <n v="13.6204675133444"/>
  </r>
  <r>
    <s v="E06000014_CIN episodes for children aged &lt;1 at 31st March 2019 with any abuse or neglect identified as a factor at CIN assessment (excluding looked after children)_Number"/>
    <s v="E06000014"/>
    <x v="150"/>
    <s v="Financial year"/>
    <s v="2018/19"/>
    <s v="Children at risk from abuse in the household"/>
    <x v="20"/>
    <s v="Number"/>
    <n v="21"/>
    <n v="1848"/>
    <n v="11.363636363636401"/>
    <s v="11.4 per 1000 under 1 yr olds"/>
    <n v="11.363636363636401"/>
  </r>
  <r>
    <s v="E06000032_CIN episodes for children aged &lt;1 at 31st March 2019 with any abuse or neglect identified as a factor at CIN assessment (excluding looked after children)_Number"/>
    <s v="E06000032"/>
    <x v="74"/>
    <s v="Financial year"/>
    <s v="2018/19"/>
    <s v="Children at risk from abuse in the household"/>
    <x v="20"/>
    <s v="Number"/>
    <n v="25"/>
    <n v="3283"/>
    <n v="7.6149862930246703"/>
    <s v="7.6 per 1000 under 1 yr olds"/>
    <n v="7.6149862930246703"/>
  </r>
  <r>
    <s v="E06000055_CIN episodes for children aged &lt;1 at 31st March 2019 with any abuse or neglect identified as a factor at CIN assessment (excluding looked after children)_Number"/>
    <s v="E06000055"/>
    <x v="4"/>
    <s v="Financial year"/>
    <s v="2018/19"/>
    <s v="Children at risk from abuse in the household"/>
    <x v="20"/>
    <s v="Number"/>
    <n v="23"/>
    <n v="2310"/>
    <n v="9.9567099567099593"/>
    <s v="10 per 1000 under 1 yr olds"/>
    <n v="9.9567099567099593"/>
  </r>
  <r>
    <s v="E06000056_CIN episodes for children aged &lt;1 at 31st March 2019 with any abuse or neglect identified as a factor at CIN assessment (excluding looked after children)_Number"/>
    <s v="E06000056"/>
    <x v="22"/>
    <s v="Financial year"/>
    <s v="2018/19"/>
    <s v="Children at risk from abuse in the household"/>
    <x v="20"/>
    <s v="Number"/>
    <n v="35"/>
    <n v="3291"/>
    <n v="10.635065329687"/>
    <s v="10.6 per 1000 under 1 yr olds"/>
    <n v="10.635065329687"/>
  </r>
  <r>
    <s v="E10000002_CIN episodes for children aged &lt;1 at 31st March 2019 with any abuse or neglect identified as a factor at CIN assessment (excluding looked after children)_Number"/>
    <s v="E10000002"/>
    <x v="17"/>
    <s v="Financial year"/>
    <s v="2018/19"/>
    <s v="Children at risk from abuse in the household"/>
    <x v="20"/>
    <s v="Number"/>
    <n v="67"/>
    <n v="6048"/>
    <n v="11.078042328042301"/>
    <s v="11.1 per 1000 under 1 yr olds"/>
    <n v="11.078042328042301"/>
  </r>
  <r>
    <s v="E06000042_CIN episodes for children aged &lt;1 at 31st March 2019 with any abuse or neglect identified as a factor at CIN assessment (excluding looked after children)_Number"/>
    <s v="E06000042"/>
    <x v="79"/>
    <s v="Financial year"/>
    <s v="2018/19"/>
    <s v="Children at risk from abuse in the household"/>
    <x v="20"/>
    <s v="Number"/>
    <n v="43"/>
    <n v="3567"/>
    <n v="12.054948135688299"/>
    <s v="12.1 per 1000 under 1 yr olds"/>
    <n v="12.054948135688299"/>
  </r>
  <r>
    <s v="E10000007_CIN episodes for children aged &lt;1 at 31st March 2019 with any abuse or neglect identified as a factor at CIN assessment (excluding looked after children)_Number"/>
    <s v="E10000007"/>
    <x v="32"/>
    <s v="Financial year"/>
    <s v="2018/19"/>
    <s v="Children at risk from abuse in the household"/>
    <x v="20"/>
    <s v="Number"/>
    <n v="242"/>
    <n v="7585"/>
    <n v="31.905075807514802"/>
    <s v="31.9 per 1000 under 1 yr olds"/>
    <n v="31.905075807514802"/>
  </r>
  <r>
    <s v="E06000015_CIN episodes for children aged &lt;1 at 31st March 2019 with any abuse or neglect identified as a factor at CIN assessment (excluding looked after children)_Number"/>
    <s v="E06000015"/>
    <x v="31"/>
    <s v="Financial year"/>
    <s v="2018/19"/>
    <s v="Children at risk from abuse in the household"/>
    <x v="20"/>
    <s v="Number"/>
    <n v="104"/>
    <n v="3169"/>
    <n v="32.817923635216196"/>
    <s v="32.8 per 1000 under 1 yr olds"/>
    <n v="32.817923635216196"/>
  </r>
  <r>
    <s v="E10000009_CIN episodes for children aged &lt;1 at 31st March 2019 with any abuse or neglect identified as a factor at CIN assessment (excluding looked after children)_Number"/>
    <s v="E10000009"/>
    <x v="35"/>
    <s v="Financial year"/>
    <s v="2018/19"/>
    <s v="Children at risk from abuse in the household"/>
    <x v="20"/>
    <s v="Number"/>
    <n v="89"/>
    <n v="3260"/>
    <n v="27.300613496932499"/>
    <s v="27.3 per 1000 under 1 yr olds"/>
    <n v="27.300613496932499"/>
  </r>
  <r>
    <s v="E06000029_CIN episodes for children aged &lt;1 at 31st March 2019 with any abuse or neglect identified as a factor at CIN assessment (excluding looked after children)_Number"/>
    <s v="E06000029"/>
    <x v="96"/>
    <s v="Financial year"/>
    <s v="2018/19"/>
    <s v="Children at risk from abuse in the household"/>
    <x v="20"/>
    <s v="Number"/>
    <n v="9"/>
    <n v="1529"/>
    <n v="5.8862001308044496"/>
    <s v="5.9 per 1000 under 1 yr olds"/>
    <n v="5.8862001308044496"/>
  </r>
  <r>
    <s v="E06000028_CIN episodes for children aged &lt;1 at 31st March 2019 with any abuse or neglect identified as a factor at CIN assessment (excluding looked after children)_Number"/>
    <s v="E06000028"/>
    <x v="10"/>
    <s v="Financial year"/>
    <s v="2018/19"/>
    <s v="Children at risk from abuse in the household"/>
    <x v="20"/>
    <s v="Number"/>
    <n v="22"/>
    <n v="1996"/>
    <n v="11.022044088176401"/>
    <s v="11 per 1000 under 1 yr olds"/>
    <n v="11.022044088176401"/>
  </r>
  <r>
    <s v="E06000047_CIN episodes for children aged &lt;1 at 31st March 2019 with any abuse or neglect identified as a factor at CIN assessment (excluding looked after children)_Number"/>
    <s v="E06000047"/>
    <x v="37"/>
    <s v="Financial year"/>
    <s v="2018/19"/>
    <s v="Children at risk from abuse in the household"/>
    <x v="20"/>
    <s v="Number"/>
    <n v="104"/>
    <n v="4989"/>
    <n v="20.845860893966702"/>
    <s v="20.8 per 1000 under 1 yr olds"/>
    <n v="20.845860893966702"/>
  </r>
  <r>
    <s v="E06000005_CIN episodes for children aged &lt;1 at 31st March 2019 with any abuse or neglect identified as a factor at CIN assessment (excluding looked after children)_Number"/>
    <s v="E06000005"/>
    <x v="30"/>
    <s v="Financial year"/>
    <s v="2018/19"/>
    <s v="Children at risk from abuse in the household"/>
    <x v="20"/>
    <s v="Number"/>
    <n v="31"/>
    <n v="1134"/>
    <n v="27.336860670194"/>
    <s v="27.3 per 1000 under 1 yr olds"/>
    <n v="27.336860670194"/>
  </r>
  <r>
    <s v="E10000011_CIN episodes for children aged &lt;1 at 31st March 2019 with any abuse or neglect identified as a factor at CIN assessment (excluding looked after children)_Number"/>
    <s v="E10000011"/>
    <x v="40"/>
    <s v="Financial year"/>
    <s v="2018/19"/>
    <s v="Children at risk from abuse in the household"/>
    <x v="20"/>
    <s v="Number"/>
    <n v="100"/>
    <n v="5005"/>
    <n v="19.98001998002"/>
    <s v="20 per 1000 under 1 yr olds"/>
    <n v="19.98001998002"/>
  </r>
  <r>
    <s v="E06000043_CIN episodes for children aged &lt;1 at 31st March 2019 with any abuse or neglect identified as a factor at CIN assessment (excluding looked after children)_Number"/>
    <s v="E06000043"/>
    <x v="14"/>
    <s v="Financial year"/>
    <s v="2018/19"/>
    <s v="Children at risk from abuse in the household"/>
    <x v="20"/>
    <s v="Number"/>
    <n v="68"/>
    <n v="2611"/>
    <n v="26.0436614324014"/>
    <s v="26 per 1000 under 1 yr olds"/>
    <n v="26.0436614324014"/>
  </r>
  <r>
    <s v="E10000014_CIN episodes for children aged &lt;1 at 31st March 2019 with any abuse or neglect identified as a factor at CIN assessment (excluding looked after children)_Number"/>
    <s v="E10000014"/>
    <x v="49"/>
    <s v="Financial year"/>
    <s v="2018/19"/>
    <s v="Children at risk from abuse in the household"/>
    <x v="20"/>
    <s v="Number"/>
    <n v="242"/>
    <n v="13542"/>
    <n v="17.870329345739201"/>
    <s v="17.9 per 1000 under 1 yr olds"/>
    <n v="17.870329345739201"/>
  </r>
  <r>
    <s v="E06000044_CIN episodes for children aged &lt;1 at 31st March 2019 with any abuse or neglect identified as a factor at CIN assessment (excluding looked after children)_Number"/>
    <s v="E06000044"/>
    <x v="97"/>
    <s v="Financial year"/>
    <s v="2018/19"/>
    <s v="Children at risk from abuse in the household"/>
    <x v="20"/>
    <s v="Number"/>
    <n v="81"/>
    <n v="2406"/>
    <n v="33.665835411471299"/>
    <s v="33.7 per 1000 under 1 yr olds"/>
    <n v="33.665835411471299"/>
  </r>
  <r>
    <s v="E06000045_CIN episodes for children aged &lt;1 at 31st March 2019 with any abuse or neglect identified as a factor at CIN assessment (excluding looked after children)_Number"/>
    <s v="E06000045"/>
    <x v="115"/>
    <s v="Financial year"/>
    <s v="2018/19"/>
    <s v="Children at risk from abuse in the household"/>
    <x v="20"/>
    <s v="Number"/>
    <n v="83"/>
    <n v="3058"/>
    <n v="27.141922825376099"/>
    <s v="27.1 per 1000 under 1 yr olds"/>
    <n v="27.141922825376099"/>
  </r>
  <r>
    <s v="E10000018_CIN episodes for children aged &lt;1 at 31st March 2019 with any abuse or neglect identified as a factor at CIN assessment (excluding looked after children)_Number"/>
    <s v="E10000018"/>
    <x v="70"/>
    <s v="Financial year"/>
    <s v="2018/19"/>
    <s v="Children at risk from abuse in the household"/>
    <x v="20"/>
    <s v="Number"/>
    <n v="44"/>
    <n v="6983"/>
    <n v="6.30101675497637"/>
    <s v="6.3 per 1000 under 1 yr olds"/>
    <n v="6.30101675497637"/>
  </r>
  <r>
    <s v="E06000016_CIN episodes for children aged &lt;1 at 31st March 2019 with any abuse or neglect identified as a factor at CIN assessment (excluding looked after children)_Number"/>
    <s v="E06000016"/>
    <x v="69"/>
    <s v="Financial year"/>
    <s v="2018/19"/>
    <s v="Children at risk from abuse in the household"/>
    <x v="20"/>
    <s v="Number"/>
    <n v="77"/>
    <n v="4815"/>
    <n v="15.9916926272066"/>
    <s v="16 per 1000 under 1 yr olds"/>
    <n v="15.9916926272066"/>
  </r>
  <r>
    <s v="E06000017_CIN episodes for children aged &lt;1 at 31st March 2019 with any abuse or neglect identified as a factor at CIN assessment (excluding looked after children)_Number"/>
    <s v="E06000017"/>
    <x v="104"/>
    <s v="Financial year"/>
    <s v="2018/19"/>
    <s v="Children at risk from abuse in the household"/>
    <x v="20"/>
    <s v="Number"/>
    <s v="*"/>
    <n v="349"/>
    <s v="*"/>
    <s v="N/A"/>
    <s v="N/A"/>
  </r>
  <r>
    <s v="E10000028_CIN episodes for children aged &lt;1 at 31st March 2019 with any abuse or neglect identified as a factor at CIN assessment (excluding looked after children)_Number"/>
    <s v="E10000028"/>
    <x v="119"/>
    <s v="Financial year"/>
    <s v="2018/19"/>
    <s v="Children at risk from abuse in the household"/>
    <x v="20"/>
    <s v="Number"/>
    <n v="146"/>
    <n v="8423"/>
    <n v="17.3334916300605"/>
    <s v="17.3 per 1000 under 1 yr olds"/>
    <n v="17.3334916300605"/>
  </r>
  <r>
    <s v="E06000021_CIN episodes for children aged &lt;1 at 31st March 2019 with any abuse or neglect identified as a factor at CIN assessment (excluding looked after children)_Number"/>
    <s v="E06000021"/>
    <x v="122"/>
    <s v="Financial year"/>
    <s v="2018/19"/>
    <s v="Children at risk from abuse in the household"/>
    <x v="20"/>
    <s v="Number"/>
    <n v="84"/>
    <n v="3239"/>
    <n v="25.933930225378202"/>
    <s v="25.9 per 1000 under 1 yr olds"/>
    <n v="25.933930225378202"/>
  </r>
  <r>
    <s v="E06000054_CIN episodes for children aged &lt;1 at 31st March 2019 with any abuse or neglect identified as a factor at CIN assessment (excluding looked after children)_Number"/>
    <s v="E06000054"/>
    <x v="144"/>
    <s v="Financial year"/>
    <s v="2018/19"/>
    <s v="Children at risk from abuse in the household"/>
    <x v="20"/>
    <s v="Number"/>
    <n v="121"/>
    <n v="5003"/>
    <n v="24.185488706775899"/>
    <s v="24.2 per 1000 under 1 yr olds"/>
    <n v="24.185488706775899"/>
  </r>
  <r>
    <s v="E06000030_CIN episodes for children aged &lt;1 at 31st March 2019 with any abuse or neglect identified as a factor at CIN assessment (excluding looked after children)_Number"/>
    <s v="E06000030"/>
    <x v="127"/>
    <s v="Financial year"/>
    <s v="2018/19"/>
    <s v="Children at risk from abuse in the household"/>
    <x v="20"/>
    <s v="Number"/>
    <n v="52"/>
    <n v="2785"/>
    <n v="18.671454219030501"/>
    <s v="18.7 per 1000 under 1 yr olds"/>
    <n v="18.671454219030501"/>
  </r>
  <r>
    <s v="E06000036_CIN episodes for children aged &lt;1 at 31st March 2019 with any abuse or neglect identified as a factor at CIN assessment (excluding looked after children)_Number"/>
    <s v="E06000036"/>
    <x v="11"/>
    <s v="Financial year"/>
    <s v="2018/19"/>
    <s v="Children at risk from abuse in the household"/>
    <x v="20"/>
    <s v="Number"/>
    <n v="19"/>
    <n v="1442"/>
    <n v="13.1761442441054"/>
    <s v="13.2 per 1000 under 1 yr olds"/>
    <n v="13.1761442441054"/>
  </r>
  <r>
    <s v="E06000040_CIN episodes for children aged &lt;1 at 31st March 2019 with any abuse or neglect identified as a factor at CIN assessment (excluding looked after children)_Number"/>
    <s v="E06000040"/>
    <x v="145"/>
    <s v="Financial year"/>
    <s v="2018/19"/>
    <s v="Children at risk from abuse in the household"/>
    <x v="20"/>
    <s v="Number"/>
    <n v="12"/>
    <n v="1648"/>
    <n v="7.2815533980582501"/>
    <s v="7.3 per 1000 under 1 yr olds"/>
    <n v="7.2815533980582501"/>
  </r>
  <r>
    <s v="E06000037_CIN episodes for children aged &lt;1 at 31st March 2019 with any abuse or neglect identified as a factor at CIN assessment (excluding looked after children)_Number"/>
    <s v="E06000037"/>
    <x v="140"/>
    <s v="Financial year"/>
    <s v="2018/19"/>
    <s v="Children at risk from abuse in the household"/>
    <x v="20"/>
    <s v="Number"/>
    <n v="13"/>
    <n v="1693"/>
    <n v="7.6786769049025398"/>
    <s v="7.7 per 1000 under 1 yr olds"/>
    <n v="7.6786769049025398"/>
  </r>
  <r>
    <s v="E06000038_CIN episodes for children aged &lt;1 at 31st March 2019 with any abuse or neglect identified as a factor at CIN assessment (excluding looked after children)_Number"/>
    <s v="E06000038"/>
    <x v="98"/>
    <s v="Financial year"/>
    <s v="2018/19"/>
    <s v="Children at risk from abuse in the household"/>
    <x v="20"/>
    <s v="Number"/>
    <n v="36"/>
    <n v="2249"/>
    <n v="16.007114273010199"/>
    <s v="16 per 1000 under 1 yr olds"/>
    <n v="16.007114273010199"/>
  </r>
  <r>
    <s v="E06000039_CIN episodes for children aged &lt;1 at 31st March 2019 with any abuse or neglect identified as a factor at CIN assessment (excluding looked after children)_Number"/>
    <s v="E06000039"/>
    <x v="110"/>
    <s v="Financial year"/>
    <s v="2018/19"/>
    <s v="Children at risk from abuse in the household"/>
    <x v="20"/>
    <s v="Number"/>
    <n v="30"/>
    <n v="2451"/>
    <n v="12.2399020807834"/>
    <s v="12.2 per 1000 under 1 yr olds"/>
    <n v="12.2399020807834"/>
  </r>
  <r>
    <s v="E06000041_CIN episodes for children aged &lt;1 at 31st March 2019 with any abuse or neglect identified as a factor at CIN assessment (excluding looked after children)_Number"/>
    <s v="E06000041"/>
    <x v="147"/>
    <s v="Financial year"/>
    <s v="2018/19"/>
    <s v="Children at risk from abuse in the household"/>
    <x v="20"/>
    <s v="Number"/>
    <n v="22"/>
    <n v="1714"/>
    <n v="12.835472578763101"/>
    <s v="12.8 per 1000 under 1 yr olds"/>
    <n v="12.835472578763101"/>
  </r>
  <r>
    <s v="E10000003_CIN episodes for children aged &lt;1 at 31st March 2019 with any abuse or neglect identified as a factor at CIN assessment (excluding looked after children)_Number"/>
    <s v="E10000003"/>
    <x v="20"/>
    <s v="Financial year"/>
    <s v="2018/19"/>
    <s v="Children at risk from abuse in the household"/>
    <x v="20"/>
    <s v="Number"/>
    <n v="114"/>
    <n v="6952"/>
    <n v="16.398158803222099"/>
    <s v="16.4 per 1000 under 1 yr olds"/>
    <n v="16.398158803222099"/>
  </r>
  <r>
    <s v="E06000031_CIN episodes for children aged &lt;1 at 31st March 2019 with any abuse or neglect identified as a factor at CIN assessment (excluding looked after children)_Number"/>
    <s v="E06000031"/>
    <x v="94"/>
    <s v="Financial year"/>
    <s v="2018/19"/>
    <s v="Children at risk from abuse in the household"/>
    <x v="20"/>
    <s v="Number"/>
    <n v="53"/>
    <n v="3030"/>
    <n v="17.491749174917501"/>
    <s v="17.5 per 1000 under 1 yr olds"/>
    <n v="17.491749174917501"/>
  </r>
  <r>
    <s v="E06000006_CIN episodes for children aged &lt;1 at 31st March 2019 with any abuse or neglect identified as a factor at CIN assessment (excluding looked after children)_Number"/>
    <s v="E06000006"/>
    <x v="47"/>
    <s v="Financial year"/>
    <s v="2018/19"/>
    <s v="Children at risk from abuse in the household"/>
    <x v="20"/>
    <s v="Number"/>
    <n v="53"/>
    <n v="1451"/>
    <n v="36.526533425224002"/>
    <s v="36.5 per 1000 under 1 yr olds"/>
    <n v="36.526533425224002"/>
  </r>
  <r>
    <s v="E06000007_CIN episodes for children aged &lt;1 at 31st March 2019 with any abuse or neglect identified as a factor at CIN assessment (excluding looked after children)_Number"/>
    <s v="E06000007"/>
    <x v="138"/>
    <s v="Financial year"/>
    <s v="2018/19"/>
    <s v="Children at risk from abuse in the household"/>
    <x v="20"/>
    <s v="Number"/>
    <n v="49"/>
    <n v="2229"/>
    <n v="21.9829519964109"/>
    <s v="22 per 1000 under 1 yr olds"/>
    <n v="21.9829519964109"/>
  </r>
  <r>
    <s v="E10000008_CIN episodes for children aged &lt;1 at 31st March 2019 with any abuse or neglect identified as a factor at CIN assessment (excluding looked after children)_Number"/>
    <s v="E10000008"/>
    <x v="33"/>
    <s v="Financial year"/>
    <s v="2018/19"/>
    <s v="Children at risk from abuse in the household"/>
    <x v="20"/>
    <s v="Number"/>
    <n v="105"/>
    <n v="6781"/>
    <n v="15.484441822739999"/>
    <s v="15.5 per 1000 under 1 yr olds"/>
    <n v="15.484441822739999"/>
  </r>
  <r>
    <s v="E06000026_CIN episodes for children aged &lt;1 at 31st March 2019 with any abuse or neglect identified as a factor at CIN assessment (excluding looked after children)_Number"/>
    <s v="E06000026"/>
    <x v="95"/>
    <s v="Financial year"/>
    <s v="2018/19"/>
    <s v="Children at risk from abuse in the household"/>
    <x v="20"/>
    <s v="Number"/>
    <n v="107"/>
    <n v="2827"/>
    <n v="37.849310222851102"/>
    <s v="37.8 per 1000 under 1 yr olds"/>
    <n v="37.849310222851102"/>
  </r>
  <r>
    <s v="E06000027_CIN episodes for children aged &lt;1 at 31st March 2019 with any abuse or neglect identified as a factor at CIN assessment (excluding looked after children)_Number"/>
    <s v="E06000027"/>
    <x v="131"/>
    <s v="Financial year"/>
    <s v="2018/19"/>
    <s v="Children at risk from abuse in the household"/>
    <x v="20"/>
    <s v="Number"/>
    <n v="33"/>
    <n v="1247"/>
    <n v="26.463512429831599"/>
    <s v="26.5 per 1000 under 1 yr olds"/>
    <n v="26.463512429831599"/>
  </r>
  <r>
    <s v="E10000012_CIN episodes for children aged &lt;1 at 31st March 2019 with any abuse or neglect identified as a factor at CIN assessment (excluding looked after children)_Number"/>
    <s v="E10000012"/>
    <x v="42"/>
    <s v="Financial year"/>
    <s v="2018/19"/>
    <s v="Children at risk from abuse in the household"/>
    <x v="20"/>
    <s v="Number"/>
    <n v="183"/>
    <n v="16488"/>
    <n v="11.098981077147"/>
    <s v="11.1 per 1000 under 1 yr olds"/>
    <n v="11.098981077147"/>
  </r>
  <r>
    <s v="E06000033_CIN episodes for children aged &lt;1 at 31st March 2019 with any abuse or neglect identified as a factor at CIN assessment (excluding looked after children)_Number"/>
    <s v="E06000033"/>
    <x v="116"/>
    <s v="Financial year"/>
    <s v="2018/19"/>
    <s v="Children at risk from abuse in the household"/>
    <x v="20"/>
    <s v="Number"/>
    <n v="31"/>
    <n v="2203"/>
    <n v="14.071720381298199"/>
    <s v="14.1 per 1000 under 1 yr olds"/>
    <n v="14.071720381298199"/>
  </r>
  <r>
    <s v="E06000034_CIN episodes for children aged &lt;1 at 31st March 2019 with any abuse or neglect identified as a factor at CIN assessment (excluding looked after children)_Number"/>
    <s v="E06000034"/>
    <x v="130"/>
    <s v="Financial year"/>
    <s v="2018/19"/>
    <s v="Children at risk from abuse in the household"/>
    <x v="20"/>
    <s v="Number"/>
    <n v="37"/>
    <n v="2544"/>
    <n v="14.544025157232699"/>
    <s v="14.5 per 1000 under 1 yr olds"/>
    <n v="14.544025157232699"/>
  </r>
  <r>
    <s v="E06000019_CIN episodes for children aged &lt;1 at 31st March 2019 with any abuse or neglect identified as a factor at CIN assessment (excluding looked after children)_Number"/>
    <s v="E06000019"/>
    <x v="54"/>
    <s v="Financial year"/>
    <s v="2018/19"/>
    <s v="Children at risk from abuse in the household"/>
    <x v="20"/>
    <s v="Number"/>
    <n v="40"/>
    <n v="1777"/>
    <n v="22.509848058525598"/>
    <s v="22.5 per 1000 under 1 yr olds"/>
    <n v="22.509848058525598"/>
  </r>
  <r>
    <s v="E10000034_CIN episodes for children aged &lt;1 at 31st March 2019 with any abuse or neglect identified as a factor at CIN assessment (excluding looked after children)_Number"/>
    <s v="E10000034"/>
    <x v="149"/>
    <s v="Financial year"/>
    <s v="2018/19"/>
    <s v="Children at risk from abuse in the household"/>
    <x v="20"/>
    <s v="Number"/>
    <n v="93"/>
    <n v="5832"/>
    <n v="15.9465020576132"/>
    <s v="15.9 per 1000 under 1 yr olds"/>
    <n v="15.9465020576132"/>
  </r>
  <r>
    <s v="E10000016_CIN episodes for children aged &lt;1 at 31st March 2019 with any abuse or neglect identified as a factor at CIN assessment (excluding looked after children)_Number"/>
    <s v="E10000016"/>
    <x v="61"/>
    <s v="Financial year"/>
    <s v="2018/19"/>
    <s v="Children at risk from abuse in the household"/>
    <x v="20"/>
    <s v="Number"/>
    <n v="228"/>
    <n v="17431"/>
    <n v="13.0801445700189"/>
    <s v="13.1 per 1000 under 1 yr olds"/>
    <n v="13.0801445700189"/>
  </r>
  <r>
    <s v="E06000035_CIN episodes for children aged &lt;1 at 31st March 2019 with any abuse or neglect identified as a factor at CIN assessment (excluding looked after children)_Number"/>
    <s v="E06000035"/>
    <x v="76"/>
    <s v="Financial year"/>
    <s v="2018/19"/>
    <s v="Children at risk from abuse in the household"/>
    <x v="20"/>
    <s v="Number"/>
    <n v="62"/>
    <n v="3476"/>
    <n v="17.836593785960901"/>
    <s v="17.8 per 1000 under 1 yr olds"/>
    <n v="17.836593785960901"/>
  </r>
  <r>
    <s v="E10000017_CIN episodes for children aged &lt;1 at 31st March 2019 with any abuse or neglect identified as a factor at CIN assessment (excluding looked after children)_Number"/>
    <s v="E10000017"/>
    <x v="67"/>
    <s v="Financial year"/>
    <s v="2018/19"/>
    <s v="Children at risk from abuse in the household"/>
    <x v="20"/>
    <s v="Number"/>
    <n v="245"/>
    <n v="12376"/>
    <n v="19.796380090497699"/>
    <s v="19.8 per 1000 under 1 yr olds"/>
    <n v="19.796380090497699"/>
  </r>
  <r>
    <s v="E06000008_CIN episodes for children aged &lt;1 at 31st March 2019 with any abuse or neglect identified as a factor at CIN assessment (excluding looked after children)_Number"/>
    <s v="E06000008"/>
    <x v="7"/>
    <s v="Financial year"/>
    <s v="2018/19"/>
    <s v="Children at risk from abuse in the household"/>
    <x v="20"/>
    <s v="Number"/>
    <n v="38"/>
    <n v="1998"/>
    <n v="19.019019019019002"/>
    <s v="19 per 1000 under 1 yr olds"/>
    <n v="19.019019019019002"/>
  </r>
  <r>
    <s v="E06000009_CIN episodes for children aged &lt;1 at 31st March 2019 with any abuse or neglect identified as a factor at CIN assessment (excluding looked after children)_Number"/>
    <s v="E06000009"/>
    <x v="8"/>
    <s v="Financial year"/>
    <s v="2018/19"/>
    <s v="Children at risk from abuse in the household"/>
    <x v="20"/>
    <s v="Number"/>
    <n v="84"/>
    <n v="1627"/>
    <n v="51.628764597418602"/>
    <s v="51.6 per 1000 under 1 yr olds"/>
    <n v="51.628764597418602"/>
  </r>
  <r>
    <s v="E10000024_CIN episodes for children aged &lt;1 at 31st March 2019 with any abuse or neglect identified as a factor at CIN assessment (excluding looked after children)_Number"/>
    <s v="E10000024"/>
    <x v="91"/>
    <s v="Financial year"/>
    <s v="2018/19"/>
    <s v="Children at risk from abuse in the household"/>
    <x v="20"/>
    <s v="Number"/>
    <n v="152"/>
    <n v="8216"/>
    <n v="18.500486854917199"/>
    <s v="18.5 per 1000 under 1 yr olds"/>
    <n v="18.500486854917199"/>
  </r>
  <r>
    <s v="E06000018_CIN episodes for children aged &lt;1 at 31st March 2019 with any abuse or neglect identified as a factor at CIN assessment (excluding looked after children)_Number"/>
    <s v="E06000018"/>
    <x v="90"/>
    <s v="Financial year"/>
    <s v="2018/19"/>
    <s v="Children at risk from abuse in the household"/>
    <x v="20"/>
    <s v="Number"/>
    <n v="120"/>
    <n v="4006"/>
    <n v="29.955067398901601"/>
    <s v="30 per 1000 under 1 yr olds"/>
    <n v="29.955067398901601"/>
  </r>
  <r>
    <s v="E06000051_CIN episodes for children aged &lt;1 at 31st March 2019 with any abuse or neglect identified as a factor at CIN assessment (excluding looked after children)_Number"/>
    <s v="E06000051"/>
    <x v="109"/>
    <s v="Financial year"/>
    <s v="2018/19"/>
    <s v="Children at risk from abuse in the household"/>
    <x v="20"/>
    <s v="Number"/>
    <n v="63"/>
    <n v="2806"/>
    <n v="22.4518888096935"/>
    <s v="22.5 per 1000 under 1 yr olds"/>
    <n v="22.4518888096935"/>
  </r>
  <r>
    <s v="E06000020_CIN episodes for children aged &lt;1 at 31st March 2019 with any abuse or neglect identified as a factor at CIN assessment (excluding looked after children)_Number"/>
    <s v="E06000020"/>
    <x v="129"/>
    <s v="Financial year"/>
    <s v="2018/19"/>
    <s v="Children at risk from abuse in the household"/>
    <x v="20"/>
    <s v="Number"/>
    <n v="34"/>
    <n v="2075"/>
    <n v="16.3855421686747"/>
    <s v="16.4 per 1000 under 1 yr olds"/>
    <n v="16.3855421686747"/>
  </r>
  <r>
    <s v="E06000049_CIN episodes for children aged &lt;1 at 31st March 2019 with any abuse or neglect identified as a factor at CIN assessment (excluding looked after children)_Number"/>
    <s v="E06000049"/>
    <x v="23"/>
    <s v="Financial year"/>
    <s v="2018/19"/>
    <s v="Children at risk from abuse in the household"/>
    <x v="20"/>
    <s v="Number"/>
    <n v="58"/>
    <n v="3921"/>
    <n v="14.7921448610048"/>
    <s v="14.8 per 1000 under 1 yr olds"/>
    <n v="14.7921448610048"/>
  </r>
  <r>
    <s v="E06000050_CIN episodes for children aged &lt;1 at 31st March 2019 with any abuse or neglect identified as a factor at CIN assessment (excluding looked after children)_Number"/>
    <s v="E06000050"/>
    <x v="154"/>
    <s v="Financial year"/>
    <s v="2018/19"/>
    <s v="Children at risk from abuse in the household"/>
    <x v="20"/>
    <s v="Number"/>
    <n v="48"/>
    <n v="3487"/>
    <n v="13.7654143963292"/>
    <s v="13.8 per 1000 under 1 yr olds"/>
    <n v="13.7654143963292"/>
  </r>
  <r>
    <s v="E06000052_CIN episodes for children aged &lt;1 at 31st March 2019 with any abuse or neglect identified as a factor at CIN assessment (excluding looked after children)_Number"/>
    <s v="E06000052"/>
    <x v="26"/>
    <s v="Financial year"/>
    <s v="2018/19"/>
    <s v="Children at risk from abuse in the household"/>
    <x v="20"/>
    <s v="Number"/>
    <n v="67"/>
    <n v="5246"/>
    <n v="12.7716355318338"/>
    <s v="12.8 per 1000 under 1 yr olds"/>
    <n v="12.7716355318338"/>
  </r>
  <r>
    <s v="E10000006_CIN episodes for children aged &lt;1 at 31st March 2019 with any abuse or neglect identified as a factor at CIN assessment (excluding looked after children)_Number"/>
    <s v="E10000006"/>
    <x v="29"/>
    <s v="Financial year"/>
    <s v="2018/19"/>
    <s v="Children at risk from abuse in the household"/>
    <x v="20"/>
    <s v="Number"/>
    <n v="93"/>
    <n v="4366"/>
    <n v="21.3009619789281"/>
    <s v="21.3 per 1000 under 1 yr olds"/>
    <n v="21.3009619789281"/>
  </r>
  <r>
    <s v="E10000013_CIN episodes for children aged &lt;1 at 31st March 2019 with any abuse or neglect identified as a factor at CIN assessment (excluding looked after children)_Number"/>
    <s v="E10000013"/>
    <x v="44"/>
    <s v="Financial year"/>
    <s v="2018/19"/>
    <s v="Children at risk from abuse in the household"/>
    <x v="20"/>
    <s v="Number"/>
    <n v="118"/>
    <n v="6595"/>
    <n v="17.8923426838514"/>
    <s v="17.9 per 1000 under 1 yr olds"/>
    <n v="17.8923426838514"/>
  </r>
  <r>
    <s v="E10000015_CIN episodes for children aged &lt;1 at 31st March 2019 with any abuse or neglect identified as a factor at CIN assessment (excluding looked after children)_Number"/>
    <s v="E10000015"/>
    <x v="55"/>
    <s v="Financial year"/>
    <s v="2018/19"/>
    <s v="Children at risk from abuse in the household"/>
    <x v="20"/>
    <s v="Number"/>
    <n v="128"/>
    <n v="14155"/>
    <n v="9.0427410808901492"/>
    <s v="9 per 1000 under 1 yr olds"/>
    <n v="9.0427410808901492"/>
  </r>
  <r>
    <s v="E06000046_CIN episodes for children aged &lt;1 at 31st March 2019 with any abuse or neglect identified as a factor at CIN assessment (excluding looked after children)_Number"/>
    <s v="E06000046"/>
    <x v="58"/>
    <s v="Financial year"/>
    <s v="2018/19"/>
    <s v="Children at risk from abuse in the household"/>
    <x v="20"/>
    <s v="Number"/>
    <n v="31"/>
    <n v="1144"/>
    <n v="27.0979020979021"/>
    <s v="27.1 per 1000 under 1 yr olds"/>
    <n v="27.0979020979021"/>
  </r>
  <r>
    <s v="E10000019_CIN episodes for children aged &lt;1 at 31st March 2019 with any abuse or neglect identified as a factor at CIN assessment (excluding looked after children)_Number"/>
    <s v="E10000019"/>
    <x v="72"/>
    <s v="Financial year"/>
    <s v="2018/19"/>
    <s v="Children at risk from abuse in the household"/>
    <x v="20"/>
    <s v="Number"/>
    <n v="188"/>
    <n v="7363"/>
    <n v="25.533070759201401"/>
    <s v="25.5 per 1000 under 1 yr olds"/>
    <n v="25.533070759201401"/>
  </r>
  <r>
    <s v="E10000020_CIN episodes for children aged &lt;1 at 31st March 2019 with any abuse or neglect identified as a factor at CIN assessment (excluding looked after children)_Number"/>
    <s v="E10000020"/>
    <x v="82"/>
    <s v="Financial year"/>
    <s v="2018/19"/>
    <s v="Children at risk from abuse in the household"/>
    <x v="20"/>
    <s v="Number"/>
    <n v="112"/>
    <n v="8492"/>
    <n v="13.188883655204901"/>
    <s v="13.2 per 1000 under 1 yr olds"/>
    <n v="13.188883655204901"/>
  </r>
  <r>
    <s v="E10000021_CIN episodes for children aged &lt;1 at 31st March 2019 with any abuse or neglect identified as a factor at CIN assessment (excluding looked after children)_Number"/>
    <s v="E10000021"/>
    <x v="88"/>
    <s v="Financial year"/>
    <s v="2018/19"/>
    <s v="Children at risk from abuse in the household"/>
    <x v="20"/>
    <s v="Number"/>
    <n v="194"/>
    <n v="8891"/>
    <n v="21.819817793274101"/>
    <s v="21.8 per 1000 under 1 yr olds"/>
    <n v="21.819817793274101"/>
  </r>
  <r>
    <s v="E06000048_CIN episodes for children aged &lt;1 at 31st March 2019 with any abuse or neglect identified as a factor at CIN assessment (excluding looked after children)_Number"/>
    <s v="E06000048"/>
    <x v="89"/>
    <s v="Financial year"/>
    <s v="2018/19"/>
    <s v="Children at risk from abuse in the household"/>
    <x v="20"/>
    <s v="Number"/>
    <n v="77"/>
    <n v="2874"/>
    <n v="26.7919276270007"/>
    <s v="26.8 per 1000 under 1 yr olds"/>
    <n v="26.7919276270007"/>
  </r>
  <r>
    <s v="E10000025_CIN episodes for children aged &lt;1 at 31st March 2019 with any abuse or neglect identified as a factor at CIN assessment (excluding looked after children)_Number"/>
    <s v="E10000025"/>
    <x v="93"/>
    <s v="Financial year"/>
    <s v="2018/19"/>
    <s v="Children at risk from abuse in the household"/>
    <x v="20"/>
    <s v="Number"/>
    <n v="95"/>
    <n v="7481"/>
    <n v="12.6988370538698"/>
    <s v="12.7 per 1000 under 1 yr olds"/>
    <n v="12.6988370538698"/>
  </r>
  <r>
    <s v="E10000027_CIN episodes for children aged &lt;1 at 31st March 2019 with any abuse or neglect identified as a factor at CIN assessment (excluding looked after children)_Number"/>
    <s v="E10000027"/>
    <x v="112"/>
    <s v="Financial year"/>
    <s v="2018/19"/>
    <s v="Children at risk from abuse in the household"/>
    <x v="20"/>
    <s v="Number"/>
    <n v="55"/>
    <n v="5401"/>
    <n v="10.183299389002"/>
    <s v="10.2 per 1000 under 1 yr olds"/>
    <n v="10.183299389002"/>
  </r>
  <r>
    <s v="E10000029_CIN episodes for children aged &lt;1 at 31st March 2019 with any abuse or neglect identified as a factor at CIN assessment (excluding looked after children)_Number"/>
    <s v="E10000029"/>
    <x v="123"/>
    <s v="Financial year"/>
    <s v="2018/19"/>
    <s v="Children at risk from abuse in the household"/>
    <x v="20"/>
    <s v="Number"/>
    <n v="145"/>
    <n v="7605"/>
    <n v="19.066403681788302"/>
    <s v="19.1 per 1000 under 1 yr olds"/>
    <n v="19.066403681788302"/>
  </r>
  <r>
    <s v="E10000030_CIN episodes for children aged &lt;1 at 31st March 2019 with any abuse or neglect identified as a factor at CIN assessment (excluding looked after children)_Number"/>
    <s v="E10000030"/>
    <x v="125"/>
    <s v="Financial year"/>
    <s v="2018/19"/>
    <s v="Children at risk from abuse in the household"/>
    <x v="20"/>
    <s v="Number"/>
    <n v="127"/>
    <n v="12975"/>
    <n v="9.7880539499036594"/>
    <s v="9.8 per 1000 under 1 yr olds"/>
    <n v="9.7880539499036594"/>
  </r>
  <r>
    <s v="E10000031_CIN episodes for children aged &lt;1 at 31st March 2019 with any abuse or neglect identified as a factor at CIN assessment (excluding looked after children)_Number"/>
    <s v="E10000031"/>
    <x v="139"/>
    <s v="Financial year"/>
    <s v="2018/19"/>
    <s v="Children at risk from abuse in the household"/>
    <x v="20"/>
    <s v="Number"/>
    <n v="72"/>
    <n v="6079"/>
    <n v="11.8440532982398"/>
    <s v="11.8 per 1000 under 1 yr olds"/>
    <n v="11.8440532982398"/>
  </r>
  <r>
    <s v="E10000032_CIN episodes for children aged &lt;1 at 31st March 2019 with any abuse or neglect identified as a factor at CIN assessment (excluding looked after children)_Number"/>
    <s v="E10000032"/>
    <x v="141"/>
    <s v="Financial year"/>
    <s v="2018/19"/>
    <s v="Children at risk from abuse in the household"/>
    <x v="20"/>
    <s v="Number"/>
    <n v="208"/>
    <n v="8578"/>
    <n v="24.2480764747027"/>
    <s v="24.2 per 1000 under 1 yr olds"/>
    <n v="24.2480764747027"/>
  </r>
  <r>
    <s v="NA_CIN episodes for children aged 0-4 at 31st March 2019 with domestic abuse identified as a factor at CIN assessment (excluding looked after children)_Number"/>
    <s v="NA"/>
    <x v="151"/>
    <s v="Financial year"/>
    <s v="2018/19"/>
    <s v="Children in households suffering domestic abuse"/>
    <x v="21"/>
    <s v="Number"/>
    <n v="55735"/>
    <n v="3346727"/>
    <n v="16.65358423319261"/>
    <s v="16.65 per 1000 0-4 yr olds"/>
    <n v="16.65358423319261"/>
  </r>
  <r>
    <s v="E09000001_CIN episodes for children aged 0-4 at 31st March 2019 with domestic abuse identified as a factor at CIN assessment (excluding looked after children)_Number"/>
    <s v="E09000001"/>
    <x v="25"/>
    <s v="Financial year"/>
    <s v="2018/19"/>
    <s v="Children in households suffering domestic abuse"/>
    <x v="21"/>
    <s v="Number"/>
    <s v="*"/>
    <n v="435"/>
    <s v="*"/>
    <s v="N/A"/>
    <s v="N/A"/>
  </r>
  <r>
    <s v="E09000007_CIN episodes for children aged 0-4 at 31st March 2019 with domestic abuse identified as a factor at CIN assessment (excluding looked after children)_Number"/>
    <s v="E09000007"/>
    <x v="21"/>
    <s v="Financial year"/>
    <s v="2018/19"/>
    <s v="Children in households suffering domestic abuse"/>
    <x v="21"/>
    <s v="Number"/>
    <n v="159"/>
    <n v="14039"/>
    <n v="11.325592990953799"/>
    <s v="11.3 per 1000 0-4 yr olds"/>
    <n v="11.325592990953799"/>
  </r>
  <r>
    <s v="E09000011_CIN episodes for children aged 0-4 at 31st March 2019 with domestic abuse identified as a factor at CIN assessment (excluding looked after children)_Number"/>
    <s v="E09000011"/>
    <x v="45"/>
    <s v="Financial year"/>
    <s v="2018/19"/>
    <s v="Children in households suffering domestic abuse"/>
    <x v="21"/>
    <s v="Number"/>
    <n v="341"/>
    <n v="21953"/>
    <n v="15.5331845305881"/>
    <s v="15.5 per 1000 0-4 yr olds"/>
    <n v="15.5331845305881"/>
  </r>
  <r>
    <s v="E09000012_CIN episodes for children aged 0-4 at 31st March 2019 with domestic abuse identified as a factor at CIN assessment (excluding looked after children)_Number"/>
    <s v="E09000012"/>
    <x v="46"/>
    <s v="Financial year"/>
    <s v="2018/19"/>
    <s v="Children in households suffering domestic abuse"/>
    <x v="21"/>
    <s v="Number"/>
    <n v="412"/>
    <n v="20326"/>
    <n v="20.269605431467099"/>
    <s v="20.3 per 1000 0-4 yr olds"/>
    <n v="20.269605431467099"/>
  </r>
  <r>
    <s v="E09000013_CIN episodes for children aged 0-4 at 31st March 2019 with domestic abuse identified as a factor at CIN assessment (excluding looked after children)_Number"/>
    <s v="E09000013"/>
    <x v="48"/>
    <s v="Financial year"/>
    <s v="2018/19"/>
    <s v="Children in households suffering domestic abuse"/>
    <x v="21"/>
    <s v="Number"/>
    <n v="139"/>
    <n v="11404"/>
    <n v="12.1887057172922"/>
    <s v="12.2 per 1000 0-4 yr olds"/>
    <n v="12.1887057172922"/>
  </r>
  <r>
    <s v="E09000019_CIN episodes for children aged 0-4 at 31st March 2019 with domestic abuse identified as a factor at CIN assessment (excluding looked after children)_Number"/>
    <s v="E09000019"/>
    <x v="59"/>
    <s v="Financial year"/>
    <s v="2018/19"/>
    <s v="Children in households suffering domestic abuse"/>
    <x v="21"/>
    <s v="Number"/>
    <n v="260"/>
    <n v="13127"/>
    <n v="19.806505675325699"/>
    <s v="19.8 per 1000 0-4 yr olds"/>
    <n v="19.806505675325699"/>
  </r>
  <r>
    <s v="E09000020_CIN episodes for children aged 0-4 at 31st March 2019 with domestic abuse identified as a factor at CIN assessment (excluding looked after children)_Number"/>
    <s v="E09000020"/>
    <x v="60"/>
    <s v="Financial year"/>
    <s v="2018/19"/>
    <s v="Children in households suffering domestic abuse"/>
    <x v="21"/>
    <s v="Number"/>
    <n v="94"/>
    <n v="8223"/>
    <n v="11.431351088410601"/>
    <s v="11.4 per 1000 0-4 yr olds"/>
    <n v="11.431351088410601"/>
  </r>
  <r>
    <s v="E09000022_CIN episodes for children aged 0-4 at 31st March 2019 with domestic abuse identified as a factor at CIN assessment (excluding looked after children)_Number"/>
    <s v="E09000022"/>
    <x v="66"/>
    <s v="Financial year"/>
    <s v="2018/19"/>
    <s v="Children in households suffering domestic abuse"/>
    <x v="21"/>
    <s v="Number"/>
    <n v="313"/>
    <n v="19213"/>
    <n v="16.291052932909999"/>
    <s v="16.3 per 1000 0-4 yr olds"/>
    <n v="16.291052932909999"/>
  </r>
  <r>
    <s v="E09000023_CIN episodes for children aged 0-4 at 31st March 2019 with domestic abuse identified as a factor at CIN assessment (excluding looked after children)_Number"/>
    <s v="E09000023"/>
    <x v="71"/>
    <s v="Financial year"/>
    <s v="2018/19"/>
    <s v="Children in households suffering domestic abuse"/>
    <x v="21"/>
    <s v="Number"/>
    <n v="318"/>
    <n v="21814"/>
    <n v="14.577794077198099"/>
    <s v="14.6 per 1000 0-4 yr olds"/>
    <n v="14.577794077198099"/>
  </r>
  <r>
    <s v="E09000028_CIN episodes for children aged 0-4 at 31st March 2019 with domestic abuse identified as a factor at CIN assessment (excluding looked after children)_Number"/>
    <s v="E09000028"/>
    <x v="117"/>
    <s v="Financial year"/>
    <s v="2018/19"/>
    <s v="Children in households suffering domestic abuse"/>
    <x v="21"/>
    <s v="Number"/>
    <n v="337"/>
    <n v="20500"/>
    <n v="16.439024390243901"/>
    <s v="16.4 per 1000 0-4 yr olds"/>
    <n v="16.439024390243901"/>
  </r>
  <r>
    <s v="E09000030_CIN episodes for children aged 0-4 at 31st March 2019 with domestic abuse identified as a factor at CIN assessment (excluding looked after children)_Number"/>
    <s v="E09000030"/>
    <x v="132"/>
    <s v="Financial year"/>
    <s v="2018/19"/>
    <s v="Children in households suffering domestic abuse"/>
    <x v="21"/>
    <s v="Number"/>
    <n v="432"/>
    <n v="22208"/>
    <n v="19.452449567723299"/>
    <s v="19.5 per 1000 0-4 yr olds"/>
    <n v="19.452449567723299"/>
  </r>
  <r>
    <s v="E09000032_CIN episodes for children aged 0-4 at 31st March 2019 with domestic abuse identified as a factor at CIN assessment (excluding looked after children)_Number"/>
    <s v="E09000032"/>
    <x v="137"/>
    <s v="Financial year"/>
    <s v="2018/19"/>
    <s v="Children in households suffering domestic abuse"/>
    <x v="21"/>
    <s v="Number"/>
    <n v="236"/>
    <n v="21875"/>
    <n v="10.7885714285714"/>
    <s v="10.8 per 1000 0-4 yr olds"/>
    <n v="10.7885714285714"/>
  </r>
  <r>
    <s v="E09000033_CIN episodes for children aged 0-4 at 31st March 2019 with domestic abuse identified as a factor at CIN assessment (excluding looked after children)_Number"/>
    <s v="E09000033"/>
    <x v="142"/>
    <s v="Financial year"/>
    <s v="2018/19"/>
    <s v="Children in households suffering domestic abuse"/>
    <x v="21"/>
    <s v="Number"/>
    <n v="144"/>
    <n v="13692"/>
    <n v="10.517090271691499"/>
    <s v="10.5 per 1000 0-4 yr olds"/>
    <n v="10.517090271691499"/>
  </r>
  <r>
    <s v="E09000002_CIN episodes for children aged 0-4 at 31st March 2019 with domestic abuse identified as a factor at CIN assessment (excluding looked after children)_Number"/>
    <s v="E09000002"/>
    <x v="0"/>
    <s v="Financial year"/>
    <s v="2018/19"/>
    <s v="Children in households suffering domestic abuse"/>
    <x v="21"/>
    <s v="Number"/>
    <n v="299"/>
    <n v="19519"/>
    <n v="15.318407705312801"/>
    <s v="15.3 per 1000 0-4 yr olds"/>
    <n v="15.318407705312801"/>
  </r>
  <r>
    <s v="E09000003_CIN episodes for children aged 0-4 at 31st March 2019 with domestic abuse identified as a factor at CIN assessment (excluding looked after children)_Number"/>
    <s v="E09000003"/>
    <x v="1"/>
    <s v="Financial year"/>
    <s v="2018/19"/>
    <s v="Children in households suffering domestic abuse"/>
    <x v="21"/>
    <s v="Number"/>
    <n v="265"/>
    <n v="26512"/>
    <n v="9.9954737477368703"/>
    <s v="10 per 1000 0-4 yr olds"/>
    <n v="9.9954737477368703"/>
  </r>
  <r>
    <s v="E09000004_CIN episodes for children aged 0-4 at 31st March 2019 with domestic abuse identified as a factor at CIN assessment (excluding looked after children)_Number"/>
    <s v="E09000004"/>
    <x v="5"/>
    <s v="Financial year"/>
    <s v="2018/19"/>
    <s v="Children in households suffering domestic abuse"/>
    <x v="21"/>
    <s v="Number"/>
    <n v="181"/>
    <n v="15989"/>
    <n v="11.3202826943524"/>
    <s v="11.3 per 1000 0-4 yr olds"/>
    <n v="11.3202826943524"/>
  </r>
  <r>
    <s v="E09000005_CIN episodes for children aged 0-4 at 31st March 2019 with domestic abuse identified as a factor at CIN assessment (excluding looked after children)_Number"/>
    <s v="E09000005"/>
    <x v="13"/>
    <s v="Financial year"/>
    <s v="2018/19"/>
    <s v="Children in households suffering domestic abuse"/>
    <x v="21"/>
    <s v="Number"/>
    <n v="289"/>
    <n v="24582"/>
    <n v="11.7565698478562"/>
    <s v="11.8 per 1000 0-4 yr olds"/>
    <n v="11.7565698478562"/>
  </r>
  <r>
    <s v="E09000006_CIN episodes for children aged 0-4 at 31st March 2019 with domestic abuse identified as a factor at CIN assessment (excluding looked after children)_Number"/>
    <s v="E09000006"/>
    <x v="16"/>
    <s v="Financial year"/>
    <s v="2018/19"/>
    <s v="Children in households suffering domestic abuse"/>
    <x v="21"/>
    <s v="Number"/>
    <n v="355"/>
    <n v="21559"/>
    <n v="16.466440929542198"/>
    <s v="16.5 per 1000 0-4 yr olds"/>
    <n v="16.466440929542198"/>
  </r>
  <r>
    <s v="E09000008_CIN episodes for children aged 0-4 at 31st March 2019 with domestic abuse identified as a factor at CIN assessment (excluding looked after children)_Number"/>
    <s v="E09000008"/>
    <x v="28"/>
    <s v="Financial year"/>
    <s v="2018/19"/>
    <s v="Children in households suffering domestic abuse"/>
    <x v="21"/>
    <s v="Number"/>
    <n v="386"/>
    <n v="27974"/>
    <n v="13.7985272038321"/>
    <s v="13.8 per 1000 0-4 yr olds"/>
    <n v="13.7985272038321"/>
  </r>
  <r>
    <s v="E09000009_CIN episodes for children aged 0-4 at 31st March 2019 with domestic abuse identified as a factor at CIN assessment (excluding looked after children)_Number"/>
    <s v="E09000009"/>
    <x v="38"/>
    <s v="Financial year"/>
    <s v="2018/19"/>
    <s v="Children in households suffering domestic abuse"/>
    <x v="21"/>
    <s v="Number"/>
    <n v="301"/>
    <n v="24600"/>
    <n v="12.235772357723601"/>
    <s v="12.2 per 1000 0-4 yr olds"/>
    <n v="12.235772357723601"/>
  </r>
  <r>
    <s v="E09000010_CIN episodes for children aged 0-4 at 31st March 2019 with domestic abuse identified as a factor at CIN assessment (excluding looked after children)_Number"/>
    <s v="E09000010"/>
    <x v="41"/>
    <s v="Financial year"/>
    <s v="2018/19"/>
    <s v="Children in households suffering domestic abuse"/>
    <x v="21"/>
    <s v="Number"/>
    <n v="478"/>
    <n v="24321"/>
    <n v="19.653797130052201"/>
    <s v="19.7 per 1000 0-4 yr olds"/>
    <n v="19.653797130052201"/>
  </r>
  <r>
    <s v="E09000014_CIN episodes for children aged 0-4 at 31st March 2019 with domestic abuse identified as a factor at CIN assessment (excluding looked after children)_Number"/>
    <s v="E09000014"/>
    <x v="50"/>
    <s v="Financial year"/>
    <s v="2018/19"/>
    <s v="Children in households suffering domestic abuse"/>
    <x v="21"/>
    <s v="Number"/>
    <n v="260"/>
    <n v="18586"/>
    <n v="13.989023996556501"/>
    <s v="14 per 1000 0-4 yr olds"/>
    <n v="13.989023996556501"/>
  </r>
  <r>
    <s v="E09000015_CIN episodes for children aged 0-4 at 31st March 2019 with domestic abuse identified as a factor at CIN assessment (excluding looked after children)_Number"/>
    <s v="E09000015"/>
    <x v="51"/>
    <s v="Financial year"/>
    <s v="2018/19"/>
    <s v="Children in households suffering domestic abuse"/>
    <x v="21"/>
    <s v="Number"/>
    <n v="256"/>
    <n v="17745"/>
    <n v="14.4265990419837"/>
    <s v="14.4 per 1000 0-4 yr olds"/>
    <n v="14.4265990419837"/>
  </r>
  <r>
    <s v="E09000016_CIN episodes for children aged 0-4 at 31st March 2019 with domestic abuse identified as a factor at CIN assessment (excluding looked after children)_Number"/>
    <s v="E09000016"/>
    <x v="53"/>
    <s v="Financial year"/>
    <s v="2018/19"/>
    <s v="Children in households suffering domestic abuse"/>
    <x v="21"/>
    <s v="Number"/>
    <n v="152"/>
    <n v="17370"/>
    <n v="8.75071963154865"/>
    <s v="8.8 per 1000 0-4 yr olds"/>
    <n v="8.75071963154865"/>
  </r>
  <r>
    <s v="E09000017_CIN episodes for children aged 0-4 at 31st March 2019 with domestic abuse identified as a factor at CIN assessment (excluding looked after children)_Number"/>
    <s v="E09000017"/>
    <x v="56"/>
    <s v="Financial year"/>
    <s v="2018/19"/>
    <s v="Children in households suffering domestic abuse"/>
    <x v="21"/>
    <s v="Number"/>
    <n v="359"/>
    <n v="22489"/>
    <n v="15.963359864822801"/>
    <s v="16 per 1000 0-4 yr olds"/>
    <n v="15.963359864822801"/>
  </r>
  <r>
    <s v="E09000018_CIN episodes for children aged 0-4 at 31st March 2019 with domestic abuse identified as a factor at CIN assessment (excluding looked after children)_Number"/>
    <s v="E09000018"/>
    <x v="57"/>
    <s v="Financial year"/>
    <s v="2018/19"/>
    <s v="Children in households suffering domestic abuse"/>
    <x v="21"/>
    <s v="Number"/>
    <n v="353"/>
    <n v="20363"/>
    <n v="17.335363158670098"/>
    <s v="17.3 per 1000 0-4 yr olds"/>
    <n v="17.335363158670098"/>
  </r>
  <r>
    <s v="E09000021_CIN episodes for children aged 0-4 at 31st March 2019 with domestic abuse identified as a factor at CIN assessment (excluding looked after children)_Number"/>
    <s v="E09000021"/>
    <x v="63"/>
    <s v="Financial year"/>
    <s v="2018/19"/>
    <s v="Children in households suffering domestic abuse"/>
    <x v="21"/>
    <s v="Number"/>
    <n v="169"/>
    <n v="11291"/>
    <n v="14.967673368169301"/>
    <s v="15 per 1000 0-4 yr olds"/>
    <n v="14.967673368169301"/>
  </r>
  <r>
    <s v="E09000024_CIN episodes for children aged 0-4 at 31st March 2019 with domestic abuse identified as a factor at CIN assessment (excluding looked after children)_Number"/>
    <s v="E09000024"/>
    <x v="77"/>
    <s v="Financial year"/>
    <s v="2018/19"/>
    <s v="Children in households suffering domestic abuse"/>
    <x v="21"/>
    <s v="Number"/>
    <n v="184"/>
    <n v="14994"/>
    <n v="12.2715752967854"/>
    <s v="12.3 per 1000 0-4 yr olds"/>
    <n v="12.2715752967854"/>
  </r>
  <r>
    <s v="E09000025_CIN episodes for children aged 0-4 at 31st March 2019 with domestic abuse identified as a factor at CIN assessment (excluding looked after children)_Number"/>
    <s v="E09000025"/>
    <x v="81"/>
    <s v="Financial year"/>
    <s v="2018/19"/>
    <s v="Children in households suffering domestic abuse"/>
    <x v="21"/>
    <s v="Number"/>
    <n v="388"/>
    <n v="28254"/>
    <n v="13.7325688398103"/>
    <s v="13.7 per 1000 0-4 yr olds"/>
    <n v="13.7325688398103"/>
  </r>
  <r>
    <s v="E09000026_CIN episodes for children aged 0-4 at 31st March 2019 with domestic abuse identified as a factor at CIN assessment (excluding looked after children)_Number"/>
    <s v="E09000026"/>
    <x v="99"/>
    <s v="Financial year"/>
    <s v="2018/19"/>
    <s v="Children in households suffering domestic abuse"/>
    <x v="21"/>
    <s v="Number"/>
    <n v="309"/>
    <n v="22744"/>
    <n v="13.586000703482201"/>
    <s v="13.6 per 1000 0-4 yr olds"/>
    <n v="13.586000703482201"/>
  </r>
  <r>
    <s v="E09000027_CIN episodes for children aged 0-4 at 31st March 2019 with domestic abuse identified as a factor at CIN assessment (excluding looked after children)_Number"/>
    <s v="E09000027"/>
    <x v="101"/>
    <s v="Financial year"/>
    <s v="2018/19"/>
    <s v="Children in households suffering domestic abuse"/>
    <x v="21"/>
    <s v="Number"/>
    <n v="130"/>
    <n v="12624"/>
    <n v="10.297845373891001"/>
    <s v="10.3 per 1000 0-4 yr olds"/>
    <n v="10.297845373891001"/>
  </r>
  <r>
    <s v="E09000029_CIN episodes for children aged 0-4 at 31st March 2019 with domestic abuse identified as a factor at CIN assessment (excluding looked after children)_Number"/>
    <s v="E09000029"/>
    <x v="126"/>
    <s v="Financial year"/>
    <s v="2018/19"/>
    <s v="Children in households suffering domestic abuse"/>
    <x v="21"/>
    <s v="Number"/>
    <n v="195"/>
    <n v="13754"/>
    <n v="14.1776937618147"/>
    <s v="14.2 per 1000 0-4 yr olds"/>
    <n v="14.1776937618147"/>
  </r>
  <r>
    <s v="E09000031_CIN episodes for children aged 0-4 at 31st March 2019 with domestic abuse identified as a factor at CIN assessment (excluding looked after children)_Number"/>
    <s v="E09000031"/>
    <x v="136"/>
    <s v="Financial year"/>
    <s v="2018/19"/>
    <s v="Children in households suffering domestic abuse"/>
    <x v="21"/>
    <s v="Number"/>
    <n v="159"/>
    <n v="21802"/>
    <n v="7.2929089074396796"/>
    <s v="7.3 per 1000 0-4 yr olds"/>
    <n v="7.2929089074396796"/>
  </r>
  <r>
    <s v="E08000025_CIN episodes for children aged 0-4 at 31st March 2019 with domestic abuse identified as a factor at CIN assessment (excluding looked after children)_Number"/>
    <s v="E08000025"/>
    <x v="6"/>
    <s v="Financial year"/>
    <s v="2018/19"/>
    <s v="Children in households suffering domestic abuse"/>
    <x v="21"/>
    <s v="Number"/>
    <n v="1225"/>
    <n v="83536"/>
    <n v="14.6643363340356"/>
    <s v="14.7 per 1000 0-4 yr olds"/>
    <n v="14.6643363340356"/>
  </r>
  <r>
    <s v="E08000026_CIN episodes for children aged 0-4 at 31st March 2019 with domestic abuse identified as a factor at CIN assessment (excluding looked after children)_Number"/>
    <s v="E08000026"/>
    <x v="27"/>
    <s v="Financial year"/>
    <s v="2018/19"/>
    <s v="Children in households suffering domestic abuse"/>
    <x v="21"/>
    <s v="Number"/>
    <n v="528"/>
    <n v="23068"/>
    <n v="22.888850355470801"/>
    <s v="22.9 per 1000 0-4 yr olds"/>
    <n v="22.888850355470801"/>
  </r>
  <r>
    <s v="E08000027_CIN episodes for children aged 0-4 at 31st March 2019 with domestic abuse identified as a factor at CIN assessment (excluding looked after children)_Number"/>
    <s v="E08000027"/>
    <x v="36"/>
    <s v="Financial year"/>
    <s v="2018/19"/>
    <s v="Children in households suffering domestic abuse"/>
    <x v="21"/>
    <s v="Number"/>
    <n v="301"/>
    <n v="19102"/>
    <n v="15.7575123023767"/>
    <s v="15.8 per 1000 0-4 yr olds"/>
    <n v="15.7575123023767"/>
  </r>
  <r>
    <s v="E08000028_CIN episodes for children aged 0-4 at 31st March 2019 with domestic abuse identified as a factor at CIN assessment (excluding looked after children)_Number"/>
    <s v="E08000028"/>
    <x v="106"/>
    <s v="Financial year"/>
    <s v="2018/19"/>
    <s v="Children in households suffering domestic abuse"/>
    <x v="21"/>
    <s v="Number"/>
    <n v="706"/>
    <n v="23772"/>
    <n v="29.6988053171799"/>
    <s v="29.7 per 1000 0-4 yr olds"/>
    <n v="29.6988053171799"/>
  </r>
  <r>
    <s v="E08000029_CIN episodes for children aged 0-4 at 31st March 2019 with domestic abuse identified as a factor at CIN assessment (excluding looked after children)_Number"/>
    <s v="E08000029"/>
    <x v="111"/>
    <s v="Financial year"/>
    <s v="2018/19"/>
    <s v="Children in households suffering domestic abuse"/>
    <x v="21"/>
    <s v="Number"/>
    <n v="224"/>
    <n v="12393"/>
    <n v="18.074719599774099"/>
    <s v="18.1 per 1000 0-4 yr olds"/>
    <n v="18.074719599774099"/>
  </r>
  <r>
    <s v="E08000030_CIN episodes for children aged 0-4 at 31st March 2019 with domestic abuse identified as a factor at CIN assessment (excluding looked after children)_Number"/>
    <s v="E08000030"/>
    <x v="135"/>
    <s v="Financial year"/>
    <s v="2018/19"/>
    <s v="Children in households suffering domestic abuse"/>
    <x v="21"/>
    <s v="Number"/>
    <n v="582"/>
    <n v="19650"/>
    <n v="29.618320610687"/>
    <s v="29.6 per 1000 0-4 yr olds"/>
    <n v="29.618320610687"/>
  </r>
  <r>
    <s v="E08000031_CIN episodes for children aged 0-4 at 31st March 2019 with domestic abuse identified as a factor at CIN assessment (excluding looked after children)_Number"/>
    <s v="E08000031"/>
    <x v="148"/>
    <s v="Financial year"/>
    <s v="2018/19"/>
    <s v="Children in households suffering domestic abuse"/>
    <x v="21"/>
    <s v="Number"/>
    <n v="205"/>
    <n v="18026"/>
    <n v="11.3724619993343"/>
    <s v="11.4 per 1000 0-4 yr olds"/>
    <n v="11.3724619993343"/>
  </r>
  <r>
    <s v="E08000011_CIN episodes for children aged 0-4 at 31st March 2019 with domestic abuse identified as a factor at CIN assessment (excluding looked after children)_Number"/>
    <s v="E08000011"/>
    <x v="65"/>
    <s v="Financial year"/>
    <s v="2018/19"/>
    <s v="Children in households suffering domestic abuse"/>
    <x v="21"/>
    <s v="Number"/>
    <n v="180"/>
    <n v="10076"/>
    <n v="17.864231838030999"/>
    <s v="17.9 per 1000 0-4 yr olds"/>
    <n v="17.864231838030999"/>
  </r>
  <r>
    <s v="E08000012_CIN episodes for children aged 0-4 at 31st March 2019 with domestic abuse identified as a factor at CIN assessment (excluding looked after children)_Number"/>
    <s v="E08000012"/>
    <x v="73"/>
    <s v="Financial year"/>
    <s v="2018/19"/>
    <s v="Children in households suffering domestic abuse"/>
    <x v="21"/>
    <s v="Number"/>
    <n v="599"/>
    <n v="29676"/>
    <n v="20.184661005526401"/>
    <s v="20.2 per 1000 0-4 yr olds"/>
    <n v="20.184661005526401"/>
  </r>
  <r>
    <s v="E08000013_CIN episodes for children aged 0-4 at 31st March 2019 with domestic abuse identified as a factor at CIN assessment (excluding looked after children)_Number"/>
    <s v="E08000013"/>
    <x v="152"/>
    <s v="Financial year"/>
    <s v="2018/19"/>
    <s v="Children in households suffering domestic abuse"/>
    <x v="21"/>
    <s v="Number"/>
    <n v="212"/>
    <n v="10282"/>
    <n v="20.618556701030901"/>
    <s v="20.6 per 1000 0-4 yr olds"/>
    <n v="20.618556701030901"/>
  </r>
  <r>
    <s v="E08000014_CIN episodes for children aged 0-4 at 31st March 2019 with domestic abuse identified as a factor at CIN assessment (excluding looked after children)_Number"/>
    <s v="E08000014"/>
    <x v="107"/>
    <s v="Financial year"/>
    <s v="2018/19"/>
    <s v="Children in households suffering domestic abuse"/>
    <x v="21"/>
    <s v="Number"/>
    <n v="297"/>
    <n v="14441"/>
    <n v="20.566442767121401"/>
    <s v="20.6 per 1000 0-4 yr olds"/>
    <n v="20.566442767121401"/>
  </r>
  <r>
    <s v="E08000015_CIN episodes for children aged 0-4 at 31st March 2019 with domestic abuse identified as a factor at CIN assessment (excluding looked after children)_Number"/>
    <s v="E08000015"/>
    <x v="146"/>
    <s v="Financial year"/>
    <s v="2018/19"/>
    <s v="Children in households suffering domestic abuse"/>
    <x v="21"/>
    <s v="Number"/>
    <n v="380"/>
    <n v="18051"/>
    <n v="21.0514652927816"/>
    <s v="21.1 per 1000 0-4 yr olds"/>
    <n v="21.0514652927816"/>
  </r>
  <r>
    <s v="E08000001_CIN episodes for children aged 0-4 at 31st March 2019 with domestic abuse identified as a factor at CIN assessment (excluding looked after children)_Number"/>
    <s v="E08000001"/>
    <x v="9"/>
    <s v="Financial year"/>
    <s v="2018/19"/>
    <s v="Children in households suffering domestic abuse"/>
    <x v="21"/>
    <s v="Number"/>
    <n v="292"/>
    <n v="19294"/>
    <n v="15.134238623406199"/>
    <s v="15.1 per 1000 0-4 yr olds"/>
    <n v="15.134238623406199"/>
  </r>
  <r>
    <s v="E08000002_CIN episodes for children aged 0-4 at 31st March 2019 with domestic abuse identified as a factor at CIN assessment (excluding looked after children)_Number"/>
    <s v="E08000002"/>
    <x v="18"/>
    <s v="Financial year"/>
    <s v="2018/19"/>
    <s v="Children in households suffering domestic abuse"/>
    <x v="21"/>
    <s v="Number"/>
    <n v="227"/>
    <n v="11819"/>
    <n v="19.2063626364329"/>
    <s v="19.2 per 1000 0-4 yr olds"/>
    <n v="19.2063626364329"/>
  </r>
  <r>
    <s v="E08000003_CIN episodes for children aged 0-4 at 31st March 2019 with domestic abuse identified as a factor at CIN assessment (excluding looked after children)_Number"/>
    <s v="E08000003"/>
    <x v="75"/>
    <s v="Financial year"/>
    <s v="2018/19"/>
    <s v="Children in households suffering domestic abuse"/>
    <x v="21"/>
    <s v="Number"/>
    <n v="752"/>
    <n v="37768"/>
    <n v="19.911035797500499"/>
    <s v="19.9 per 1000 0-4 yr olds"/>
    <n v="19.911035797500499"/>
  </r>
  <r>
    <s v="E08000004_CIN episodes for children aged 0-4 at 31st March 2019 with domestic abuse identified as a factor at CIN assessment (excluding looked after children)_Number"/>
    <s v="E08000004"/>
    <x v="92"/>
    <s v="Financial year"/>
    <s v="2018/19"/>
    <s v="Children in households suffering domestic abuse"/>
    <x v="21"/>
    <s v="Number"/>
    <n v="414"/>
    <n v="16792"/>
    <n v="24.654597427346399"/>
    <s v="24.7 per 1000 0-4 yr olds"/>
    <n v="24.654597427346399"/>
  </r>
  <r>
    <s v="E08000005_CIN episodes for children aged 0-4 at 31st March 2019 with domestic abuse identified as a factor at CIN assessment (excluding looked after children)_Number"/>
    <s v="E08000005"/>
    <x v="102"/>
    <s v="Financial year"/>
    <s v="2018/19"/>
    <s v="Children in households suffering domestic abuse"/>
    <x v="21"/>
    <s v="Number"/>
    <n v="343"/>
    <n v="15123"/>
    <n v="22.680685049262699"/>
    <s v="22.7 per 1000 0-4 yr olds"/>
    <n v="22.680685049262699"/>
  </r>
  <r>
    <s v="E08000006_CIN episodes for children aged 0-4 at 31st March 2019 with domestic abuse identified as a factor at CIN assessment (excluding looked after children)_Number"/>
    <s v="E08000006"/>
    <x v="105"/>
    <s v="Financial year"/>
    <s v="2018/19"/>
    <s v="Children in households suffering domestic abuse"/>
    <x v="21"/>
    <s v="Number"/>
    <n v="490"/>
    <n v="17614"/>
    <n v="27.818780515499"/>
    <s v="27.8 per 1000 0-4 yr olds"/>
    <n v="27.818780515499"/>
  </r>
  <r>
    <s v="E08000007_CIN episodes for children aged 0-4 at 31st March 2019 with domestic abuse identified as a factor at CIN assessment (excluding looked after children)_Number"/>
    <s v="E08000007"/>
    <x v="120"/>
    <s v="Financial year"/>
    <s v="2018/19"/>
    <s v="Children in households suffering domestic abuse"/>
    <x v="21"/>
    <s v="Number"/>
    <n v="274"/>
    <n v="17631"/>
    <n v="15.5408088026771"/>
    <s v="15.5 per 1000 0-4 yr olds"/>
    <n v="15.5408088026771"/>
  </r>
  <r>
    <s v="E08000008_CIN episodes for children aged 0-4 at 31st March 2019 with domestic abuse identified as a factor at CIN assessment (excluding looked after children)_Number"/>
    <s v="E08000008"/>
    <x v="128"/>
    <s v="Financial year"/>
    <s v="2018/19"/>
    <s v="Children in households suffering domestic abuse"/>
    <x v="21"/>
    <s v="Number"/>
    <n v="347"/>
    <n v="14500"/>
    <n v="23.931034482758601"/>
    <s v="23.9 per 1000 0-4 yr olds"/>
    <n v="23.931034482758601"/>
  </r>
  <r>
    <s v="E08000009_CIN episodes for children aged 0-4 at 31st March 2019 with domestic abuse identified as a factor at CIN assessment (excluding looked after children)_Number"/>
    <s v="E08000009"/>
    <x v="133"/>
    <s v="Financial year"/>
    <s v="2018/19"/>
    <s v="Children in households suffering domestic abuse"/>
    <x v="21"/>
    <s v="Number"/>
    <n v="98"/>
    <n v="14701"/>
    <n v="6.66621318277668"/>
    <s v="6.7 per 1000 0-4 yr olds"/>
    <n v="6.66621318277668"/>
  </r>
  <r>
    <s v="E08000010_CIN episodes for children aged 0-4 at 31st March 2019 with domestic abuse identified as a factor at CIN assessment (excluding looked after children)_Number"/>
    <s v="E08000010"/>
    <x v="143"/>
    <s v="Financial year"/>
    <s v="2018/19"/>
    <s v="Children in households suffering domestic abuse"/>
    <x v="21"/>
    <s v="Number"/>
    <n v="380"/>
    <n v="18450"/>
    <n v="20.596205962059599"/>
    <s v="20.6 per 1000 0-4 yr olds"/>
    <n v="20.596205962059599"/>
  </r>
  <r>
    <s v="E08000016_CIN episodes for children aged 0-4 at 31st March 2019 with domestic abuse identified as a factor at CIN assessment (excluding looked after children)_Number"/>
    <s v="E08000016"/>
    <x v="2"/>
    <s v="Financial year"/>
    <s v="2018/19"/>
    <s v="Children in households suffering domestic abuse"/>
    <x v="21"/>
    <s v="Number"/>
    <n v="185"/>
    <n v="14227"/>
    <n v="13.003444155479"/>
    <s v="13 per 1000 0-4 yr olds"/>
    <n v="13.003444155479"/>
  </r>
  <r>
    <s v="E08000017_CIN episodes for children aged 0-4 at 31st March 2019 with domestic abuse identified as a factor at CIN assessment (excluding looked after children)_Number"/>
    <s v="E08000017"/>
    <x v="34"/>
    <s v="Financial year"/>
    <s v="2018/19"/>
    <s v="Children in households suffering domestic abuse"/>
    <x v="21"/>
    <s v="Number"/>
    <n v="449"/>
    <n v="18267"/>
    <n v="24.579843433514"/>
    <s v="24.6 per 1000 0-4 yr olds"/>
    <n v="24.579843433514"/>
  </r>
  <r>
    <s v="E08000018_CIN episodes for children aged 0-4 at 31st March 2019 with domestic abuse identified as a factor at CIN assessment (excluding looked after children)_Number"/>
    <s v="E08000018"/>
    <x v="103"/>
    <s v="Financial year"/>
    <s v="2018/19"/>
    <s v="Children in households suffering domestic abuse"/>
    <x v="21"/>
    <s v="Number"/>
    <n v="409"/>
    <n v="15832"/>
    <n v="25.833754421424999"/>
    <s v="25.8 per 1000 0-4 yr olds"/>
    <n v="25.833754421424999"/>
  </r>
  <r>
    <s v="E08000019_CIN episodes for children aged 0-4 at 31st March 2019 with domestic abuse identified as a factor at CIN assessment (excluding looked after children)_Number"/>
    <s v="E08000019"/>
    <x v="108"/>
    <s v="Financial year"/>
    <s v="2018/19"/>
    <s v="Children in households suffering domestic abuse"/>
    <x v="21"/>
    <s v="Number"/>
    <n v="558"/>
    <n v="32700"/>
    <n v="17.064220183486199"/>
    <s v="17.1 per 1000 0-4 yr olds"/>
    <n v="17.064220183486199"/>
  </r>
  <r>
    <s v="E08000032_CIN episodes for children aged 0-4 at 31st March 2019 with domestic abuse identified as a factor at CIN assessment (excluding looked after children)_Number"/>
    <s v="E08000032"/>
    <x v="12"/>
    <s v="Financial year"/>
    <s v="2018/19"/>
    <s v="Children in households suffering domestic abuse"/>
    <x v="21"/>
    <s v="Number"/>
    <n v="735"/>
    <n v="39705"/>
    <n v="18.5115224782773"/>
    <s v="18.5 per 1000 0-4 yr olds"/>
    <n v="18.5115224782773"/>
  </r>
  <r>
    <s v="E08000033_CIN episodes for children aged 0-4 at 31st March 2019 with domestic abuse identified as a factor at CIN assessment (excluding looked after children)_Number"/>
    <s v="E08000033"/>
    <x v="19"/>
    <s v="Financial year"/>
    <s v="2018/19"/>
    <s v="Children in households suffering domestic abuse"/>
    <x v="21"/>
    <s v="Number"/>
    <n v="489"/>
    <n v="12448"/>
    <n v="39.283419023136197"/>
    <s v="39.3 per 1000 0-4 yr olds"/>
    <n v="39.283419023136197"/>
  </r>
  <r>
    <s v="E08000034_CIN episodes for children aged 0-4 at 31st March 2019 with domestic abuse identified as a factor at CIN assessment (excluding looked after children)_Number"/>
    <s v="E08000034"/>
    <x v="64"/>
    <s v="Financial year"/>
    <s v="2018/19"/>
    <s v="Children in households suffering domestic abuse"/>
    <x v="21"/>
    <s v="Number"/>
    <n v="322"/>
    <n v="27446"/>
    <n v="11.7321285433214"/>
    <s v="11.7 per 1000 0-4 yr olds"/>
    <n v="11.7321285433214"/>
  </r>
  <r>
    <s v="E08000035_CIN episodes for children aged 0-4 at 31st March 2019 with domestic abuse identified as a factor at CIN assessment (excluding looked after children)_Number"/>
    <s v="E08000035"/>
    <x v="68"/>
    <s v="Financial year"/>
    <s v="2018/19"/>
    <s v="Children in households suffering domestic abuse"/>
    <x v="21"/>
    <s v="Number"/>
    <n v="1120"/>
    <n v="50495"/>
    <n v="22.180413902366599"/>
    <s v="22.2 per 1000 0-4 yr olds"/>
    <n v="22.180413902366599"/>
  </r>
  <r>
    <s v="E08000036_CIN episodes for children aged 0-4 at 31st March 2019 with domestic abuse identified as a factor at CIN assessment (excluding looked after children)_Number"/>
    <s v="E08000036"/>
    <x v="134"/>
    <s v="Financial year"/>
    <s v="2018/19"/>
    <s v="Children in households suffering domestic abuse"/>
    <x v="21"/>
    <s v="Number"/>
    <n v="320"/>
    <n v="21149"/>
    <n v="15.130739042035099"/>
    <s v="15.1 per 1000 0-4 yr olds"/>
    <n v="15.130739042035099"/>
  </r>
  <r>
    <s v="E08000020_CIN episodes for children aged 0-4 at 31st March 2019 with domestic abuse identified as a factor at CIN assessment (excluding looked after children)_Number"/>
    <s v="E08000020"/>
    <x v="43"/>
    <s v="Financial year"/>
    <s v="2018/19"/>
    <s v="Children in households suffering domestic abuse"/>
    <x v="21"/>
    <s v="Number"/>
    <n v="203"/>
    <n v="10857"/>
    <n v="18.697614442295301"/>
    <s v="18.7 per 1000 0-4 yr olds"/>
    <n v="18.697614442295301"/>
  </r>
  <r>
    <s v="E08000021_CIN episodes for children aged 0-4 at 31st March 2019 with domestic abuse identified as a factor at CIN assessment (excluding looked after children)_Number"/>
    <s v="E08000021"/>
    <x v="80"/>
    <s v="Financial year"/>
    <s v="2018/19"/>
    <s v="Children in households suffering domestic abuse"/>
    <x v="21"/>
    <s v="Number"/>
    <n v="450"/>
    <n v="16630"/>
    <n v="27.059530968129899"/>
    <s v="27.1 per 1000 0-4 yr olds"/>
    <n v="27.059530968129899"/>
  </r>
  <r>
    <s v="E08000022_CIN episodes for children aged 0-4 at 31st March 2019 with domestic abuse identified as a factor at CIN assessment (excluding looked after children)_Number"/>
    <s v="E08000022"/>
    <x v="86"/>
    <s v="Financial year"/>
    <s v="2018/19"/>
    <s v="Children in households suffering domestic abuse"/>
    <x v="21"/>
    <s v="Number"/>
    <n v="144"/>
    <n v="11471"/>
    <n v="12.553395519135201"/>
    <s v="12.6 per 1000 0-4 yr olds"/>
    <n v="12.553395519135201"/>
  </r>
  <r>
    <s v="E08000023_CIN episodes for children aged 0-4 at 31st March 2019 with domestic abuse identified as a factor at CIN assessment (excluding looked after children)_Number"/>
    <s v="E08000023"/>
    <x v="114"/>
    <s v="Financial year"/>
    <s v="2018/19"/>
    <s v="Children in households suffering domestic abuse"/>
    <x v="21"/>
    <s v="Number"/>
    <n v="128"/>
    <n v="8359"/>
    <n v="15.3128364636918"/>
    <s v="15.3 per 1000 0-4 yr olds"/>
    <n v="15.3128364636918"/>
  </r>
  <r>
    <s v="E08000024_CIN episodes for children aged 0-4 at 31st March 2019 with domestic abuse identified as a factor at CIN assessment (excluding looked after children)_Number"/>
    <s v="E08000024"/>
    <x v="124"/>
    <s v="Financial year"/>
    <s v="2018/19"/>
    <s v="Children in households suffering domestic abuse"/>
    <x v="21"/>
    <s v="Number"/>
    <n v="320"/>
    <n v="14954"/>
    <n v="21.398956800855998"/>
    <s v="21.4 per 1000 0-4 yr olds"/>
    <n v="21.398956800855998"/>
  </r>
  <r>
    <s v="E06000053_CIN episodes for children aged 0-4 at 31st March 2019 with domestic abuse identified as a factor at CIN assessment (excluding looked after children)_Number"/>
    <s v="E06000053"/>
    <x v="153"/>
    <s v="Financial year"/>
    <s v="2018/19"/>
    <s v="Children in households suffering domestic abuse"/>
    <x v="21"/>
    <s v="Number"/>
    <n v="0"/>
    <n v="101"/>
    <n v="0"/>
    <s v="0 per 1000 0-4 yr olds"/>
    <n v="0"/>
  </r>
  <r>
    <s v="E06000022_CIN episodes for children aged 0-4 at 31st March 2019 with domestic abuse identified as a factor at CIN assessment (excluding looked after children)_Number"/>
    <s v="E06000022"/>
    <x v="3"/>
    <s v="Financial year"/>
    <s v="2018/19"/>
    <s v="Children in households suffering domestic abuse"/>
    <x v="21"/>
    <s v="Number"/>
    <n v="78"/>
    <n v="9426"/>
    <n v="8.2749840865690594"/>
    <s v="8.3 per 1000 0-4 yr olds"/>
    <n v="8.2749840865690594"/>
  </r>
  <r>
    <s v="E06000023_CIN episodes for children aged 0-4 at 31st March 2019 with domestic abuse identified as a factor at CIN assessment (excluding looked after children)_Number"/>
    <s v="E06000023"/>
    <x v="15"/>
    <s v="Financial year"/>
    <s v="2018/19"/>
    <s v="Children in households suffering domestic abuse"/>
    <x v="21"/>
    <s v="Number"/>
    <n v="457"/>
    <n v="28994"/>
    <n v="15.7618817686418"/>
    <s v="15.8 per 1000 0-4 yr olds"/>
    <n v="15.7618817686418"/>
  </r>
  <r>
    <s v="E06000024_CIN episodes for children aged 0-4 at 31st March 2019 with domestic abuse identified as a factor at CIN assessment (excluding looked after children)_Number"/>
    <s v="E06000024"/>
    <x v="85"/>
    <s v="Financial year"/>
    <s v="2018/19"/>
    <s v="Children in households suffering domestic abuse"/>
    <x v="21"/>
    <s v="Number"/>
    <n v="139"/>
    <n v="11491"/>
    <n v="12.096423287790399"/>
    <s v="12.1 per 1000 0-4 yr olds"/>
    <n v="12.096423287790399"/>
  </r>
  <r>
    <s v="E06000025_CIN episodes for children aged 0-4 at 31st March 2019 with domestic abuse identified as a factor at CIN assessment (excluding looked after children)_Number"/>
    <s v="E06000025"/>
    <x v="113"/>
    <s v="Financial year"/>
    <s v="2018/19"/>
    <s v="Children in households suffering domestic abuse"/>
    <x v="21"/>
    <s v="Number"/>
    <n v="188"/>
    <n v="16325"/>
    <n v="11.5160796324655"/>
    <s v="11.5 per 1000 0-4 yr olds"/>
    <n v="11.5160796324655"/>
  </r>
  <r>
    <s v="E06000001_CIN episodes for children aged 0-4 at 31st March 2019 with domestic abuse identified as a factor at CIN assessment (excluding looked after children)_Number"/>
    <s v="E06000001"/>
    <x v="52"/>
    <s v="Financial year"/>
    <s v="2018/19"/>
    <s v="Children in households suffering domestic abuse"/>
    <x v="21"/>
    <s v="Number"/>
    <n v="150"/>
    <n v="5297"/>
    <n v="28.317915801397"/>
    <s v="28.3 per 1000 0-4 yr olds"/>
    <n v="28.317915801397"/>
  </r>
  <r>
    <s v="E06000002_CIN episodes for children aged 0-4 at 31st March 2019 with domestic abuse identified as a factor at CIN assessment (excluding looked after children)_Number"/>
    <s v="E06000002"/>
    <x v="78"/>
    <s v="Financial year"/>
    <s v="2018/19"/>
    <s v="Children in households suffering domestic abuse"/>
    <x v="21"/>
    <s v="Number"/>
    <n v="236"/>
    <n v="9657"/>
    <n v="24.438231334783101"/>
    <s v="24.4 per 1000 0-4 yr olds"/>
    <n v="24.438231334783101"/>
  </r>
  <r>
    <s v="E06000003_CIN episodes for children aged 0-4 at 31st March 2019 with domestic abuse identified as a factor at CIN assessment (excluding looked after children)_Number"/>
    <s v="E06000003"/>
    <x v="100"/>
    <s v="Financial year"/>
    <s v="2018/19"/>
    <s v="Children in households suffering domestic abuse"/>
    <x v="21"/>
    <s v="Number"/>
    <n v="164"/>
    <n v="7348"/>
    <n v="22.318998366902601"/>
    <s v="22.3 per 1000 0-4 yr olds"/>
    <n v="22.318998366902601"/>
  </r>
  <r>
    <s v="E06000004_CIN episodes for children aged 0-4 at 31st March 2019 with domestic abuse identified as a factor at CIN assessment (excluding looked after children)_Number"/>
    <s v="E06000004"/>
    <x v="121"/>
    <s v="Financial year"/>
    <s v="2018/19"/>
    <s v="Children in households suffering domestic abuse"/>
    <x v="21"/>
    <s v="Number"/>
    <n v="320"/>
    <n v="11648"/>
    <n v="27.472527472527499"/>
    <s v="27.5 per 1000 0-4 yr olds"/>
    <n v="27.472527472527499"/>
  </r>
  <r>
    <s v="E06000010_CIN episodes for children aged 0-4 at 31st March 2019 with domestic abuse identified as a factor at CIN assessment (excluding looked after children)_Number"/>
    <s v="E06000010"/>
    <x v="62"/>
    <s v="Financial year"/>
    <s v="2018/19"/>
    <s v="Children in households suffering domestic abuse"/>
    <x v="21"/>
    <s v="Number"/>
    <n v="330"/>
    <n v="17207"/>
    <n v="19.178241413378299"/>
    <s v="19.2 per 1000 0-4 yr olds"/>
    <n v="19.178241413378299"/>
  </r>
  <r>
    <s v="E06000011_CIN episodes for children aged 0-4 at 31st March 2019 with domestic abuse identified as a factor at CIN assessment (excluding looked after children)_Number"/>
    <s v="E06000011"/>
    <x v="39"/>
    <s v="Financial year"/>
    <s v="2018/19"/>
    <s v="Children in households suffering domestic abuse"/>
    <x v="21"/>
    <s v="Number"/>
    <n v="172"/>
    <n v="15572"/>
    <n v="11.0454662214231"/>
    <s v="11 per 1000 0-4 yr olds"/>
    <n v="11.0454662214231"/>
  </r>
  <r>
    <s v="E06000012_CIN episodes for children aged 0-4 at 31st March 2019 with domestic abuse identified as a factor at CIN assessment (excluding looked after children)_Number"/>
    <s v="E06000012"/>
    <x v="83"/>
    <s v="Financial year"/>
    <s v="2018/19"/>
    <s v="Children in households suffering domestic abuse"/>
    <x v="21"/>
    <s v="Number"/>
    <n v="187"/>
    <n v="9516"/>
    <n v="19.651113913408999"/>
    <s v="19.7 per 1000 0-4 yr olds"/>
    <n v="19.651113913408999"/>
  </r>
  <r>
    <s v="E06000013_CIN episodes for children aged 0-4 at 31st March 2019 with domestic abuse identified as a factor at CIN assessment (excluding looked after children)_Number"/>
    <s v="E06000013"/>
    <x v="84"/>
    <s v="Financial year"/>
    <s v="2018/19"/>
    <s v="Children in households suffering domestic abuse"/>
    <x v="21"/>
    <s v="Number"/>
    <n v="209"/>
    <n v="9204"/>
    <n v="22.707518470230301"/>
    <s v="22.7 per 1000 0-4 yr olds"/>
    <n v="22.707518470230301"/>
  </r>
  <r>
    <s v="E10000023_CIN episodes for children aged 0-4 at 31st March 2019 with domestic abuse identified as a factor at CIN assessment (excluding looked after children)_Number"/>
    <s v="E10000023"/>
    <x v="87"/>
    <s v="Financial year"/>
    <s v="2018/19"/>
    <s v="Children in households suffering domestic abuse"/>
    <x v="21"/>
    <s v="Number"/>
    <n v="311"/>
    <n v="29706"/>
    <n v="10.4692654682556"/>
    <s v="10.5 per 1000 0-4 yr olds"/>
    <n v="10.4692654682556"/>
  </r>
  <r>
    <s v="E06000014_CIN episodes for children aged 0-4 at 31st March 2019 with domestic abuse identified as a factor at CIN assessment (excluding looked after children)_Number"/>
    <s v="E06000014"/>
    <x v="150"/>
    <s v="Financial year"/>
    <s v="2018/19"/>
    <s v="Children in households suffering domestic abuse"/>
    <x v="21"/>
    <s v="Number"/>
    <n v="62"/>
    <n v="9822"/>
    <n v="6.3123600081449798"/>
    <s v="6.3 per 1000 0-4 yr olds"/>
    <n v="6.3123600081449798"/>
  </r>
  <r>
    <s v="E06000032_CIN episodes for children aged 0-4 at 31st March 2019 with domestic abuse identified as a factor at CIN assessment (excluding looked after children)_Number"/>
    <s v="E06000032"/>
    <x v="74"/>
    <s v="Financial year"/>
    <s v="2018/19"/>
    <s v="Children in households suffering domestic abuse"/>
    <x v="21"/>
    <s v="Number"/>
    <n v="133"/>
    <n v="17547"/>
    <n v="7.5796432438593504"/>
    <s v="7.6 per 1000 0-4 yr olds"/>
    <n v="7.5796432438593504"/>
  </r>
  <r>
    <s v="E06000055_CIN episodes for children aged 0-4 at 31st March 2019 with domestic abuse identified as a factor at CIN assessment (excluding looked after children)_Number"/>
    <s v="E06000055"/>
    <x v="4"/>
    <s v="Financial year"/>
    <s v="2018/19"/>
    <s v="Children in households suffering domestic abuse"/>
    <x v="21"/>
    <s v="Number"/>
    <n v="196"/>
    <n v="11509"/>
    <n v="17.0301503171431"/>
    <s v="17 per 1000 0-4 yr olds"/>
    <n v="17.0301503171431"/>
  </r>
  <r>
    <s v="E06000056_CIN episodes for children aged 0-4 at 31st March 2019 with domestic abuse identified as a factor at CIN assessment (excluding looked after children)_Number"/>
    <s v="E06000056"/>
    <x v="22"/>
    <s v="Financial year"/>
    <s v="2018/19"/>
    <s v="Children in households suffering domestic abuse"/>
    <x v="21"/>
    <s v="Number"/>
    <n v="176"/>
    <n v="17751"/>
    <n v="9.9149343698946506"/>
    <s v="9.9 per 1000 0-4 yr olds"/>
    <n v="9.9149343698946506"/>
  </r>
  <r>
    <s v="E10000002_CIN episodes for children aged 0-4 at 31st March 2019 with domestic abuse identified as a factor at CIN assessment (excluding looked after children)_Number"/>
    <s v="E10000002"/>
    <x v="17"/>
    <s v="Financial year"/>
    <s v="2018/19"/>
    <s v="Children in households suffering domestic abuse"/>
    <x v="21"/>
    <s v="Number"/>
    <n v="518"/>
    <n v="32404"/>
    <n v="15.9856807801506"/>
    <s v="16 per 1000 0-4 yr olds"/>
    <n v="15.9856807801506"/>
  </r>
  <r>
    <s v="E06000042_CIN episodes for children aged 0-4 at 31st March 2019 with domestic abuse identified as a factor at CIN assessment (excluding looked after children)_Number"/>
    <s v="E06000042"/>
    <x v="79"/>
    <s v="Financial year"/>
    <s v="2018/19"/>
    <s v="Children in households suffering domestic abuse"/>
    <x v="21"/>
    <s v="Number"/>
    <n v="180"/>
    <n v="19048"/>
    <n v="9.4498110037799208"/>
    <s v="9.4 per 1000 0-4 yr olds"/>
    <n v="9.4498110037799208"/>
  </r>
  <r>
    <s v="E10000007_CIN episodes for children aged 0-4 at 31st March 2019 with domestic abuse identified as a factor at CIN assessment (excluding looked after children)_Number"/>
    <s v="E10000007"/>
    <x v="32"/>
    <s v="Financial year"/>
    <s v="2018/19"/>
    <s v="Children in households suffering domestic abuse"/>
    <x v="21"/>
    <s v="Number"/>
    <n v="917"/>
    <n v="40208"/>
    <n v="22.806406685236801"/>
    <s v="22.8 per 1000 0-4 yr olds"/>
    <n v="22.806406685236801"/>
  </r>
  <r>
    <s v="E06000015_CIN episodes for children aged 0-4 at 31st March 2019 with domestic abuse identified as a factor at CIN assessment (excluding looked after children)_Number"/>
    <s v="E06000015"/>
    <x v="31"/>
    <s v="Financial year"/>
    <s v="2018/19"/>
    <s v="Children in households suffering domestic abuse"/>
    <x v="21"/>
    <s v="Number"/>
    <n v="332"/>
    <n v="16674"/>
    <n v="19.911239054815901"/>
    <s v="19.9 per 1000 0-4 yr olds"/>
    <n v="19.911239054815901"/>
  </r>
  <r>
    <s v="E10000009_CIN episodes for children aged 0-4 at 31st March 2019 with domestic abuse identified as a factor at CIN assessment (excluding looked after children)_Number"/>
    <s v="E10000009"/>
    <x v="35"/>
    <s v="Financial year"/>
    <s v="2018/19"/>
    <s v="Children in households suffering domestic abuse"/>
    <x v="21"/>
    <s v="Number"/>
    <n v="361"/>
    <n v="18202"/>
    <n v="19.832985386221299"/>
    <s v="19.8 per 1000 0-4 yr olds"/>
    <n v="19.832985386221299"/>
  </r>
  <r>
    <s v="E06000029_CIN episodes for children aged 0-4 at 31st March 2019 with domestic abuse identified as a factor at CIN assessment (excluding looked after children)_Number"/>
    <s v="E06000029"/>
    <x v="96"/>
    <s v="Financial year"/>
    <s v="2018/19"/>
    <s v="Children in households suffering domestic abuse"/>
    <x v="21"/>
    <s v="Number"/>
    <n v="61"/>
    <n v="8108"/>
    <n v="7.5234336457819397"/>
    <s v="7.5 per 1000 0-4 yr olds"/>
    <n v="7.5234336457819397"/>
  </r>
  <r>
    <s v="E06000028_CIN episodes for children aged 0-4 at 31st March 2019 with domestic abuse identified as a factor at CIN assessment (excluding looked after children)_Number"/>
    <s v="E06000028"/>
    <x v="10"/>
    <s v="Financial year"/>
    <s v="2018/19"/>
    <s v="Children in households suffering domestic abuse"/>
    <x v="21"/>
    <s v="Number"/>
    <n v="145"/>
    <n v="10832"/>
    <n v="13.386262924667699"/>
    <s v="13.4 per 1000 0-4 yr olds"/>
    <n v="13.386262924667699"/>
  </r>
  <r>
    <s v="E06000047_CIN episodes for children aged 0-4 at 31st March 2019 with domestic abuse identified as a factor at CIN assessment (excluding looked after children)_Number"/>
    <s v="E06000047"/>
    <x v="37"/>
    <s v="Financial year"/>
    <s v="2018/19"/>
    <s v="Children in households suffering domestic abuse"/>
    <x v="21"/>
    <s v="Number"/>
    <n v="687"/>
    <n v="27021"/>
    <n v="25.424669701343401"/>
    <s v="25.4 per 1000 0-4 yr olds"/>
    <n v="25.424669701343401"/>
  </r>
  <r>
    <s v="E06000005_CIN episodes for children aged 0-4 at 31st March 2019 with domestic abuse identified as a factor at CIN assessment (excluding looked after children)_Number"/>
    <s v="E06000005"/>
    <x v="30"/>
    <s v="Financial year"/>
    <s v="2018/19"/>
    <s v="Children in households suffering domestic abuse"/>
    <x v="21"/>
    <s v="Number"/>
    <n v="77"/>
    <n v="5917"/>
    <n v="13.0133513604867"/>
    <s v="13 per 1000 0-4 yr olds"/>
    <n v="13.0133513604867"/>
  </r>
  <r>
    <s v="E10000011_CIN episodes for children aged 0-4 at 31st March 2019 with domestic abuse identified as a factor at CIN assessment (excluding looked after children)_Number"/>
    <s v="E10000011"/>
    <x v="40"/>
    <s v="Financial year"/>
    <s v="2018/19"/>
    <s v="Children in households suffering domestic abuse"/>
    <x v="21"/>
    <s v="Number"/>
    <n v="343"/>
    <n v="27106"/>
    <n v="12.6540249391279"/>
    <s v="12.7 per 1000 0-4 yr olds"/>
    <n v="12.6540249391279"/>
  </r>
  <r>
    <s v="E06000043_CIN episodes for children aged 0-4 at 31st March 2019 with domestic abuse identified as a factor at CIN assessment (excluding looked after children)_Number"/>
    <s v="E06000043"/>
    <x v="14"/>
    <s v="Financial year"/>
    <s v="2018/19"/>
    <s v="Children in households suffering domestic abuse"/>
    <x v="21"/>
    <s v="Number"/>
    <n v="238"/>
    <n v="13768"/>
    <n v="17.2864613596746"/>
    <s v="17.3 per 1000 0-4 yr olds"/>
    <n v="17.2864613596746"/>
  </r>
  <r>
    <s v="E10000014_CIN episodes for children aged 0-4 at 31st March 2019 with domestic abuse identified as a factor at CIN assessment (excluding looked after children)_Number"/>
    <s v="E10000014"/>
    <x v="49"/>
    <s v="Financial year"/>
    <s v="2018/19"/>
    <s v="Children in households suffering domestic abuse"/>
    <x v="21"/>
    <s v="Number"/>
    <n v="647"/>
    <n v="74388"/>
    <n v="8.6976394042049794"/>
    <s v="8.7 per 1000 0-4 yr olds"/>
    <n v="8.6976394042049794"/>
  </r>
  <r>
    <s v="E06000044_CIN episodes for children aged 0-4 at 31st March 2019 with domestic abuse identified as a factor at CIN assessment (excluding looked after children)_Number"/>
    <s v="E06000044"/>
    <x v="97"/>
    <s v="Financial year"/>
    <s v="2018/19"/>
    <s v="Children in households suffering domestic abuse"/>
    <x v="21"/>
    <s v="Number"/>
    <n v="208"/>
    <n v="12735"/>
    <n v="16.332940714566199"/>
    <s v="16.3 per 1000 0-4 yr olds"/>
    <n v="16.332940714566199"/>
  </r>
  <r>
    <s v="E06000045_CIN episodes for children aged 0-4 at 31st March 2019 with domestic abuse identified as a factor at CIN assessment (excluding looked after children)_Number"/>
    <s v="E06000045"/>
    <x v="115"/>
    <s v="Financial year"/>
    <s v="2018/19"/>
    <s v="Children in households suffering domestic abuse"/>
    <x v="21"/>
    <s v="Number"/>
    <n v="328"/>
    <n v="15766"/>
    <n v="20.804262336673901"/>
    <s v="20.8 per 1000 0-4 yr olds"/>
    <n v="20.804262336673901"/>
  </r>
  <r>
    <s v="E10000018_CIN episodes for children aged 0-4 at 31st March 2019 with domestic abuse identified as a factor at CIN assessment (excluding looked after children)_Number"/>
    <s v="E10000018"/>
    <x v="70"/>
    <s v="Financial year"/>
    <s v="2018/19"/>
    <s v="Children in households suffering domestic abuse"/>
    <x v="21"/>
    <s v="Number"/>
    <n v="499"/>
    <n v="36916"/>
    <n v="13.517174125040601"/>
    <s v="13.5 per 1000 0-4 yr olds"/>
    <n v="13.517174125040601"/>
  </r>
  <r>
    <s v="E06000016_CIN episodes for children aged 0-4 at 31st March 2019 with domestic abuse identified as a factor at CIN assessment (excluding looked after children)_Number"/>
    <s v="E06000016"/>
    <x v="69"/>
    <s v="Financial year"/>
    <s v="2018/19"/>
    <s v="Children in households suffering domestic abuse"/>
    <x v="21"/>
    <s v="Number"/>
    <n v="299"/>
    <n v="25049"/>
    <n v="11.936604255658899"/>
    <s v="11.9 per 1000 0-4 yr olds"/>
    <n v="11.936604255658899"/>
  </r>
  <r>
    <s v="E06000017_CIN episodes for children aged 0-4 at 31st March 2019 with domestic abuse identified as a factor at CIN assessment (excluding looked after children)_Number"/>
    <s v="E06000017"/>
    <x v="104"/>
    <s v="Financial year"/>
    <s v="2018/19"/>
    <s v="Children in households suffering domestic abuse"/>
    <x v="21"/>
    <s v="Number"/>
    <n v="34"/>
    <n v="1855"/>
    <n v="18.328840970350399"/>
    <s v="18.3 per 1000 0-4 yr olds"/>
    <n v="18.328840970350399"/>
  </r>
  <r>
    <s v="E10000028_CIN episodes for children aged 0-4 at 31st March 2019 with domestic abuse identified as a factor at CIN assessment (excluding looked after children)_Number"/>
    <s v="E10000028"/>
    <x v="119"/>
    <s v="Financial year"/>
    <s v="2018/19"/>
    <s v="Children in households suffering domestic abuse"/>
    <x v="21"/>
    <s v="Number"/>
    <n v="833"/>
    <n v="44389"/>
    <n v="18.7659104733155"/>
    <s v="18.8 per 1000 0-4 yr olds"/>
    <n v="18.7659104733155"/>
  </r>
  <r>
    <s v="E06000021_CIN episodes for children aged 0-4 at 31st March 2019 with domestic abuse identified as a factor at CIN assessment (excluding looked after children)_Number"/>
    <s v="E06000021"/>
    <x v="122"/>
    <s v="Financial year"/>
    <s v="2018/19"/>
    <s v="Children in households suffering domestic abuse"/>
    <x v="21"/>
    <s v="Number"/>
    <n v="402"/>
    <n v="17135"/>
    <n v="23.460752845053999"/>
    <s v="23.5 per 1000 0-4 yr olds"/>
    <n v="23.460752845053999"/>
  </r>
  <r>
    <s v="E06000054_CIN episodes for children aged 0-4 at 31st March 2019 with domestic abuse identified as a factor at CIN assessment (excluding looked after children)_Number"/>
    <s v="E06000054"/>
    <x v="144"/>
    <s v="Financial year"/>
    <s v="2018/19"/>
    <s v="Children in households suffering domestic abuse"/>
    <x v="21"/>
    <s v="Number"/>
    <n v="497"/>
    <n v="27307"/>
    <n v="18.200461420148699"/>
    <s v="18.2 per 1000 0-4 yr olds"/>
    <n v="18.200461420148699"/>
  </r>
  <r>
    <s v="E06000030_CIN episodes for children aged 0-4 at 31st March 2019 with domestic abuse identified as a factor at CIN assessment (excluding looked after children)_Number"/>
    <s v="E06000030"/>
    <x v="127"/>
    <s v="Financial year"/>
    <s v="2018/19"/>
    <s v="Children in households suffering domestic abuse"/>
    <x v="21"/>
    <s v="Number"/>
    <n v="247"/>
    <n v="14479"/>
    <n v="17.059189170522799"/>
    <s v="17.1 per 1000 0-4 yr olds"/>
    <n v="17.059189170522799"/>
  </r>
  <r>
    <s v="E06000036_CIN episodes for children aged 0-4 at 31st March 2019 with domestic abuse identified as a factor at CIN assessment (excluding looked after children)_Number"/>
    <s v="E06000036"/>
    <x v="11"/>
    <s v="Financial year"/>
    <s v="2018/19"/>
    <s v="Children in households suffering domestic abuse"/>
    <x v="21"/>
    <s v="Number"/>
    <n v="129"/>
    <n v="7417"/>
    <n v="17.3924767426183"/>
    <s v="17.4 per 1000 0-4 yr olds"/>
    <n v="17.3924767426183"/>
  </r>
  <r>
    <s v="E06000040_CIN episodes for children aged 0-4 at 31st March 2019 with domestic abuse identified as a factor at CIN assessment (excluding looked after children)_Number"/>
    <s v="E06000040"/>
    <x v="145"/>
    <s v="Financial year"/>
    <s v="2018/19"/>
    <s v="Children in households suffering domestic abuse"/>
    <x v="21"/>
    <s v="Number"/>
    <n v="76"/>
    <n v="8678"/>
    <n v="8.7577782899285506"/>
    <s v="8.8 per 1000 0-4 yr olds"/>
    <n v="8.7577782899285506"/>
  </r>
  <r>
    <s v="E06000037_CIN episodes for children aged 0-4 at 31st March 2019 with domestic abuse identified as a factor at CIN assessment (excluding looked after children)_Number"/>
    <s v="E06000037"/>
    <x v="140"/>
    <s v="Financial year"/>
    <s v="2018/19"/>
    <s v="Children in households suffering domestic abuse"/>
    <x v="21"/>
    <s v="Number"/>
    <n v="165"/>
    <n v="8980"/>
    <n v="18.374164810690399"/>
    <s v="18.4 per 1000 0-4 yr olds"/>
    <n v="18.374164810690399"/>
  </r>
  <r>
    <s v="E06000038_CIN episodes for children aged 0-4 at 31st March 2019 with domestic abuse identified as a factor at CIN assessment (excluding looked after children)_Number"/>
    <s v="E06000038"/>
    <x v="98"/>
    <s v="Financial year"/>
    <s v="2018/19"/>
    <s v="Children in households suffering domestic abuse"/>
    <x v="21"/>
    <s v="Number"/>
    <n v="287"/>
    <n v="11632"/>
    <n v="24.6733149931224"/>
    <s v="24.7 per 1000 0-4 yr olds"/>
    <n v="24.6733149931224"/>
  </r>
  <r>
    <s v="E06000039_CIN episodes for children aged 0-4 at 31st March 2019 with domestic abuse identified as a factor at CIN assessment (excluding looked after children)_Number"/>
    <s v="E06000039"/>
    <x v="110"/>
    <s v="Financial year"/>
    <s v="2018/19"/>
    <s v="Children in households suffering domestic abuse"/>
    <x v="21"/>
    <s v="Number"/>
    <n v="163"/>
    <n v="12827"/>
    <n v="12.707569969595401"/>
    <s v="12.7 per 1000 0-4 yr olds"/>
    <n v="12.707569969595401"/>
  </r>
  <r>
    <s v="E06000041_CIN episodes for children aged 0-4 at 31st March 2019 with domestic abuse identified as a factor at CIN assessment (excluding looked after children)_Number"/>
    <s v="E06000041"/>
    <x v="147"/>
    <s v="Financial year"/>
    <s v="2018/19"/>
    <s v="Children in households suffering domestic abuse"/>
    <x v="21"/>
    <s v="Number"/>
    <n v="190"/>
    <n v="9822"/>
    <n v="19.344329057218498"/>
    <s v="19.3 per 1000 0-4 yr olds"/>
    <n v="19.344329057218498"/>
  </r>
  <r>
    <s v="E10000003_CIN episodes for children aged 0-4 at 31st March 2019 with domestic abuse identified as a factor at CIN assessment (excluding looked after children)_Number"/>
    <s v="E10000003"/>
    <x v="20"/>
    <s v="Financial year"/>
    <s v="2018/19"/>
    <s v="Children in households suffering domestic abuse"/>
    <x v="21"/>
    <s v="Number"/>
    <n v="561"/>
    <n v="37295"/>
    <n v="15.0422308620458"/>
    <s v="15 per 1000 0-4 yr olds"/>
    <n v="15.0422308620458"/>
  </r>
  <r>
    <s v="E06000031_CIN episodes for children aged 0-4 at 31st March 2019 with domestic abuse identified as a factor at CIN assessment (excluding looked after children)_Number"/>
    <s v="E06000031"/>
    <x v="94"/>
    <s v="Financial year"/>
    <s v="2018/19"/>
    <s v="Children in households suffering domestic abuse"/>
    <x v="21"/>
    <s v="Number"/>
    <n v="297"/>
    <n v="15931"/>
    <n v="18.642897495449098"/>
    <s v="18.6 per 1000 0-4 yr olds"/>
    <n v="18.642897495449098"/>
  </r>
  <r>
    <s v="E06000006_CIN episodes for children aged 0-4 at 31st March 2019 with domestic abuse identified as a factor at CIN assessment (excluding looked after children)_Number"/>
    <s v="E06000006"/>
    <x v="47"/>
    <s v="Financial year"/>
    <s v="2018/19"/>
    <s v="Children in households suffering domestic abuse"/>
    <x v="21"/>
    <s v="Number"/>
    <n v="222"/>
    <n v="7676"/>
    <n v="28.921313183950002"/>
    <s v="28.9 per 1000 0-4 yr olds"/>
    <n v="28.921313183950002"/>
  </r>
  <r>
    <s v="E06000007_CIN episodes for children aged 0-4 at 31st March 2019 with domestic abuse identified as a factor at CIN assessment (excluding looked after children)_Number"/>
    <s v="E06000007"/>
    <x v="138"/>
    <s v="Financial year"/>
    <s v="2018/19"/>
    <s v="Children in households suffering domestic abuse"/>
    <x v="21"/>
    <s v="Number"/>
    <n v="173"/>
    <n v="11933"/>
    <n v="14.4976116651303"/>
    <s v="14.5 per 1000 0-4 yr olds"/>
    <n v="14.4976116651303"/>
  </r>
  <r>
    <s v="E10000008_CIN episodes for children aged 0-4 at 31st March 2019 with domestic abuse identified as a factor at CIN assessment (excluding looked after children)_Number"/>
    <s v="E10000008"/>
    <x v="33"/>
    <s v="Financial year"/>
    <s v="2018/19"/>
    <s v="Children in households suffering domestic abuse"/>
    <x v="21"/>
    <s v="Number"/>
    <n v="436"/>
    <n v="37314"/>
    <n v="11.6846223937396"/>
    <s v="11.7 per 1000 0-4 yr olds"/>
    <n v="11.6846223937396"/>
  </r>
  <r>
    <s v="E06000026_CIN episodes for children aged 0-4 at 31st March 2019 with domestic abuse identified as a factor at CIN assessment (excluding looked after children)_Number"/>
    <s v="E06000026"/>
    <x v="95"/>
    <s v="Financial year"/>
    <s v="2018/19"/>
    <s v="Children in households suffering domestic abuse"/>
    <x v="21"/>
    <s v="Number"/>
    <n v="357"/>
    <n v="14969"/>
    <n v="23.849288529627898"/>
    <s v="23.8 per 1000 0-4 yr olds"/>
    <n v="23.849288529627898"/>
  </r>
  <r>
    <s v="E06000027_CIN episodes for children aged 0-4 at 31st March 2019 with domestic abuse identified as a factor at CIN assessment (excluding looked after children)_Number"/>
    <s v="E06000027"/>
    <x v="131"/>
    <s v="Financial year"/>
    <s v="2018/19"/>
    <s v="Children in households suffering domestic abuse"/>
    <x v="21"/>
    <s v="Number"/>
    <n v="176"/>
    <n v="6918"/>
    <n v="25.4408788667245"/>
    <s v="25.4 per 1000 0-4 yr olds"/>
    <n v="25.4408788667245"/>
  </r>
  <r>
    <s v="E10000012_CIN episodes for children aged 0-4 at 31st March 2019 with domestic abuse identified as a factor at CIN assessment (excluding looked after children)_Number"/>
    <s v="E10000012"/>
    <x v="42"/>
    <s v="Financial year"/>
    <s v="2018/19"/>
    <s v="Children in households suffering domestic abuse"/>
    <x v="21"/>
    <s v="Number"/>
    <n v="924"/>
    <n v="85981"/>
    <n v="10.746560286574899"/>
    <s v="10.7 per 1000 0-4 yr olds"/>
    <n v="10.746560286574899"/>
  </r>
  <r>
    <s v="E06000033_CIN episodes for children aged 0-4 at 31st March 2019 with domestic abuse identified as a factor at CIN assessment (excluding looked after children)_Number"/>
    <s v="E06000033"/>
    <x v="116"/>
    <s v="Financial year"/>
    <s v="2018/19"/>
    <s v="Children in households suffering domestic abuse"/>
    <x v="21"/>
    <s v="Number"/>
    <n v="213"/>
    <n v="11304"/>
    <n v="18.842887473460699"/>
    <s v="18.8 per 1000 0-4 yr olds"/>
    <n v="18.842887473460699"/>
  </r>
  <r>
    <s v="E06000034_CIN episodes for children aged 0-4 at 31st March 2019 with domestic abuse identified as a factor at CIN assessment (excluding looked after children)_Number"/>
    <s v="E06000034"/>
    <x v="130"/>
    <s v="Financial year"/>
    <s v="2018/19"/>
    <s v="Children in households suffering domestic abuse"/>
    <x v="21"/>
    <s v="Number"/>
    <n v="281"/>
    <n v="13195"/>
    <n v="21.295945433876501"/>
    <s v="21.3 per 1000 0-4 yr olds"/>
    <n v="21.295945433876501"/>
  </r>
  <r>
    <s v="E06000019_CIN episodes for children aged 0-4 at 31st March 2019 with domestic abuse identified as a factor at CIN assessment (excluding looked after children)_Number"/>
    <s v="E06000019"/>
    <x v="54"/>
    <s v="Financial year"/>
    <s v="2018/19"/>
    <s v="Children in households suffering domestic abuse"/>
    <x v="21"/>
    <s v="Number"/>
    <n v="143"/>
    <n v="9337"/>
    <n v="15.315411802506199"/>
    <s v="15.3 per 1000 0-4 yr olds"/>
    <n v="15.315411802506199"/>
  </r>
  <r>
    <s v="E10000034_CIN episodes for children aged 0-4 at 31st March 2019 with domestic abuse identified as a factor at CIN assessment (excluding looked after children)_Number"/>
    <s v="E10000034"/>
    <x v="149"/>
    <s v="Financial year"/>
    <s v="2018/19"/>
    <s v="Children in households suffering domestic abuse"/>
    <x v="21"/>
    <s v="Number"/>
    <n v="474"/>
    <n v="31348"/>
    <n v="15.120581855301801"/>
    <s v="15.1 per 1000 0-4 yr olds"/>
    <n v="15.120581855301801"/>
  </r>
  <r>
    <s v="E10000016_CIN episodes for children aged 0-4 at 31st March 2019 with domestic abuse identified as a factor at CIN assessment (excluding looked after children)_Number"/>
    <s v="E10000016"/>
    <x v="61"/>
    <s v="Financial year"/>
    <s v="2018/19"/>
    <s v="Children in households suffering domestic abuse"/>
    <x v="21"/>
    <s v="Number"/>
    <n v="2201"/>
    <n v="91425"/>
    <n v="24.0743779053869"/>
    <s v="24.1 per 1000 0-4 yr olds"/>
    <n v="24.0743779053869"/>
  </r>
  <r>
    <s v="E06000035_CIN episodes for children aged 0-4 at 31st March 2019 with domestic abuse identified as a factor at CIN assessment (excluding looked after children)_Number"/>
    <s v="E06000035"/>
    <x v="76"/>
    <s v="Financial year"/>
    <s v="2018/19"/>
    <s v="Children in households suffering domestic abuse"/>
    <x v="21"/>
    <s v="Number"/>
    <n v="471"/>
    <n v="18494"/>
    <n v="25.467719260300601"/>
    <s v="25.5 per 1000 0-4 yr olds"/>
    <n v="25.467719260300601"/>
  </r>
  <r>
    <s v="E10000017_CIN episodes for children aged 0-4 at 31st March 2019 with domestic abuse identified as a factor at CIN assessment (excluding looked after children)_Number"/>
    <s v="E10000017"/>
    <x v="67"/>
    <s v="Financial year"/>
    <s v="2018/19"/>
    <s v="Children in households suffering domestic abuse"/>
    <x v="21"/>
    <s v="Number"/>
    <n v="1403"/>
    <n v="67104"/>
    <n v="20.9078445398188"/>
    <s v="20.9 per 1000 0-4 yr olds"/>
    <n v="20.9078445398188"/>
  </r>
  <r>
    <s v="E06000008_CIN episodes for children aged 0-4 at 31st March 2019 with domestic abuse identified as a factor at CIN assessment (excluding looked after children)_Number"/>
    <s v="E06000008"/>
    <x v="7"/>
    <s v="Financial year"/>
    <s v="2018/19"/>
    <s v="Children in households suffering domestic abuse"/>
    <x v="21"/>
    <s v="Number"/>
    <n v="294"/>
    <n v="10576"/>
    <n v="27.798789712556701"/>
    <s v="27.8 per 1000 0-4 yr olds"/>
    <n v="27.798789712556701"/>
  </r>
  <r>
    <s v="E06000009_CIN episodes for children aged 0-4 at 31st March 2019 with domestic abuse identified as a factor at CIN assessment (excluding looked after children)_Number"/>
    <s v="E06000009"/>
    <x v="8"/>
    <s v="Financial year"/>
    <s v="2018/19"/>
    <s v="Children in households suffering domestic abuse"/>
    <x v="21"/>
    <s v="Number"/>
    <n v="318"/>
    <n v="8365"/>
    <n v="38.0155409444112"/>
    <s v="38 per 1000 0-4 yr olds"/>
    <n v="38.0155409444112"/>
  </r>
  <r>
    <s v="E10000024_CIN episodes for children aged 0-4 at 31st March 2019 with domestic abuse identified as a factor at CIN assessment (excluding looked after children)_Number"/>
    <s v="E10000024"/>
    <x v="91"/>
    <s v="Financial year"/>
    <s v="2018/19"/>
    <s v="Children in households suffering domestic abuse"/>
    <x v="21"/>
    <s v="Number"/>
    <n v="1057"/>
    <n v="44888"/>
    <n v="23.547495990019598"/>
    <s v="23.5 per 1000 0-4 yr olds"/>
    <n v="23.547495990019598"/>
  </r>
  <r>
    <s v="E06000018_CIN episodes for children aged 0-4 at 31st March 2019 with domestic abuse identified as a factor at CIN assessment (excluding looked after children)_Number"/>
    <s v="E06000018"/>
    <x v="90"/>
    <s v="Financial year"/>
    <s v="2018/19"/>
    <s v="Children in households suffering domestic abuse"/>
    <x v="21"/>
    <s v="Number"/>
    <n v="453"/>
    <n v="20755"/>
    <n v="21.8260660081908"/>
    <s v="21.8 per 1000 0-4 yr olds"/>
    <n v="21.8260660081908"/>
  </r>
  <r>
    <s v="E06000051_CIN episodes for children aged 0-4 at 31st March 2019 with domestic abuse identified as a factor at CIN assessment (excluding looked after children)_Number"/>
    <s v="E06000051"/>
    <x v="109"/>
    <s v="Financial year"/>
    <s v="2018/19"/>
    <s v="Children in households suffering domestic abuse"/>
    <x v="21"/>
    <s v="Number"/>
    <n v="201"/>
    <n v="15034"/>
    <n v="13.3696953571904"/>
    <s v="13.4 per 1000 0-4 yr olds"/>
    <n v="13.3696953571904"/>
  </r>
  <r>
    <s v="E06000020_CIN episodes for children aged 0-4 at 31st March 2019 with domestic abuse identified as a factor at CIN assessment (excluding looked after children)_Number"/>
    <s v="E06000020"/>
    <x v="129"/>
    <s v="Financial year"/>
    <s v="2018/19"/>
    <s v="Children in households suffering domestic abuse"/>
    <x v="21"/>
    <s v="Number"/>
    <n v="209"/>
    <n v="11022"/>
    <n v="18.9620758483034"/>
    <s v="19 per 1000 0-4 yr olds"/>
    <n v="18.9620758483034"/>
  </r>
  <r>
    <s v="E06000049_CIN episodes for children aged 0-4 at 31st March 2019 with domestic abuse identified as a factor at CIN assessment (excluding looked after children)_Number"/>
    <s v="E06000049"/>
    <x v="23"/>
    <s v="Financial year"/>
    <s v="2018/19"/>
    <s v="Children in households suffering domestic abuse"/>
    <x v="21"/>
    <s v="Number"/>
    <n v="215"/>
    <n v="20262"/>
    <n v="10.6109959530155"/>
    <s v="10.6 per 1000 0-4 yr olds"/>
    <n v="10.6109959530155"/>
  </r>
  <r>
    <s v="E06000050_CIN episodes for children aged 0-4 at 31st March 2019 with domestic abuse identified as a factor at CIN assessment (excluding looked after children)_Number"/>
    <s v="E06000050"/>
    <x v="154"/>
    <s v="Financial year"/>
    <s v="2018/19"/>
    <s v="Children in households suffering domestic abuse"/>
    <x v="21"/>
    <s v="Number"/>
    <n v="302"/>
    <n v="18571"/>
    <n v="16.261913736470799"/>
    <s v="16.3 per 1000 0-4 yr olds"/>
    <n v="16.261913736470799"/>
  </r>
  <r>
    <s v="E06000052_CIN episodes for children aged 0-4 at 31st March 2019 with domestic abuse identified as a factor at CIN assessment (excluding looked after children)_Number"/>
    <s v="E06000052"/>
    <x v="26"/>
    <s v="Financial year"/>
    <s v="2018/19"/>
    <s v="Children in households suffering domestic abuse"/>
    <x v="21"/>
    <s v="Number"/>
    <n v="345"/>
    <n v="28270"/>
    <n v="12.2037495578352"/>
    <s v="12.2 per 1000 0-4 yr olds"/>
    <n v="12.2037495578352"/>
  </r>
  <r>
    <s v="E10000006_CIN episodes for children aged 0-4 at 31st March 2019 with domestic abuse identified as a factor at CIN assessment (excluding looked after children)_Number"/>
    <s v="E10000006"/>
    <x v="29"/>
    <s v="Financial year"/>
    <s v="2018/19"/>
    <s v="Children in households suffering domestic abuse"/>
    <x v="21"/>
    <s v="Number"/>
    <n v="355"/>
    <n v="24066"/>
    <n v="14.7511011385357"/>
    <s v="14.8 per 1000 0-4 yr olds"/>
    <n v="14.7511011385357"/>
  </r>
  <r>
    <s v="E10000013_CIN episodes for children aged 0-4 at 31st March 2019 with domestic abuse identified as a factor at CIN assessment (excluding looked after children)_Number"/>
    <s v="E10000013"/>
    <x v="44"/>
    <s v="Financial year"/>
    <s v="2018/19"/>
    <s v="Children in households suffering domestic abuse"/>
    <x v="21"/>
    <s v="Number"/>
    <n v="618"/>
    <n v="34617"/>
    <n v="17.852500216656601"/>
    <s v="17.9 per 1000 0-4 yr olds"/>
    <n v="17.852500216656601"/>
  </r>
  <r>
    <s v="E10000015_CIN episodes for children aged 0-4 at 31st March 2019 with domestic abuse identified as a factor at CIN assessment (excluding looked after children)_Number"/>
    <s v="E10000015"/>
    <x v="55"/>
    <s v="Financial year"/>
    <s v="2018/19"/>
    <s v="Children in households suffering domestic abuse"/>
    <x v="21"/>
    <s v="Number"/>
    <n v="704"/>
    <n v="74764"/>
    <n v="9.4162966133433201"/>
    <s v="9.4 per 1000 0-4 yr olds"/>
    <n v="9.4162966133433201"/>
  </r>
  <r>
    <s v="E06000046_CIN episodes for children aged 0-4 at 31st March 2019 with domestic abuse identified as a factor at CIN assessment (excluding looked after children)_Number"/>
    <s v="E06000046"/>
    <x v="58"/>
    <s v="Financial year"/>
    <s v="2018/19"/>
    <s v="Children in households suffering domestic abuse"/>
    <x v="21"/>
    <s v="Number"/>
    <n v="127"/>
    <n v="6462"/>
    <n v="19.6533580934695"/>
    <s v="19.7 per 1000 0-4 yr olds"/>
    <n v="19.6533580934695"/>
  </r>
  <r>
    <s v="E10000019_CIN episodes for children aged 0-4 at 31st March 2019 with domestic abuse identified as a factor at CIN assessment (excluding looked after children)_Number"/>
    <s v="E10000019"/>
    <x v="72"/>
    <s v="Financial year"/>
    <s v="2018/19"/>
    <s v="Children in households suffering domestic abuse"/>
    <x v="21"/>
    <s v="Number"/>
    <n v="844"/>
    <n v="39873"/>
    <n v="21.167205878664799"/>
    <s v="21.2 per 1000 0-4 yr olds"/>
    <n v="21.167205878664799"/>
  </r>
  <r>
    <s v="E10000020_CIN episodes for children aged 0-4 at 31st March 2019 with domestic abuse identified as a factor at CIN assessment (excluding looked after children)_Number"/>
    <s v="E10000020"/>
    <x v="82"/>
    <s v="Financial year"/>
    <s v="2018/19"/>
    <s v="Children in households suffering domestic abuse"/>
    <x v="21"/>
    <s v="Number"/>
    <n v="579"/>
    <n v="46256"/>
    <n v="12.517295053614699"/>
    <s v="12.5 per 1000 0-4 yr olds"/>
    <n v="12.517295053614699"/>
  </r>
  <r>
    <s v="E10000021_CIN episodes for children aged 0-4 at 31st March 2019 with domestic abuse identified as a factor at CIN assessment (excluding looked after children)_Number"/>
    <s v="E10000021"/>
    <x v="88"/>
    <s v="Financial year"/>
    <s v="2018/19"/>
    <s v="Children in households suffering domestic abuse"/>
    <x v="21"/>
    <s v="Number"/>
    <n v="702"/>
    <n v="47337"/>
    <n v="14.8298371252931"/>
    <s v="14.8 per 1000 0-4 yr olds"/>
    <n v="14.8298371252931"/>
  </r>
  <r>
    <s v="E06000048_CIN episodes for children aged 0-4 at 31st March 2019 with domestic abuse identified as a factor at CIN assessment (excluding looked after children)_Number"/>
    <s v="E06000048"/>
    <x v="89"/>
    <s v="Financial year"/>
    <s v="2018/19"/>
    <s v="Children in households suffering domestic abuse"/>
    <x v="21"/>
    <s v="Number"/>
    <n v="302"/>
    <n v="14910"/>
    <n v="20.254862508383599"/>
    <s v="20.3 per 1000 0-4 yr olds"/>
    <n v="20.254862508383599"/>
  </r>
  <r>
    <s v="E10000025_CIN episodes for children aged 0-4 at 31st March 2019 with domestic abuse identified as a factor at CIN assessment (excluding looked after children)_Number"/>
    <s v="E10000025"/>
    <x v="93"/>
    <s v="Financial year"/>
    <s v="2018/19"/>
    <s v="Children in households suffering domestic abuse"/>
    <x v="21"/>
    <s v="Number"/>
    <n v="504"/>
    <n v="39398"/>
    <n v="12.792527539469001"/>
    <s v="12.8 per 1000 0-4 yr olds"/>
    <n v="12.792527539469001"/>
  </r>
  <r>
    <s v="E10000027_CIN episodes for children aged 0-4 at 31st March 2019 with domestic abuse identified as a factor at CIN assessment (excluding looked after children)_Number"/>
    <s v="E10000027"/>
    <x v="112"/>
    <s v="Financial year"/>
    <s v="2018/19"/>
    <s v="Children in households suffering domestic abuse"/>
    <x v="21"/>
    <s v="Number"/>
    <n v="416"/>
    <n v="29004"/>
    <n v="14.3428492621707"/>
    <s v="14.3 per 1000 0-4 yr olds"/>
    <n v="14.3428492621707"/>
  </r>
  <r>
    <s v="E10000029_CIN episodes for children aged 0-4 at 31st March 2019 with domestic abuse identified as a factor at CIN assessment (excluding looked after children)_Number"/>
    <s v="E10000029"/>
    <x v="123"/>
    <s v="Financial year"/>
    <s v="2018/19"/>
    <s v="Children in households suffering domestic abuse"/>
    <x v="21"/>
    <s v="Number"/>
    <n v="612"/>
    <n v="40624"/>
    <n v="15.0649862150453"/>
    <s v="15.1 per 1000 0-4 yr olds"/>
    <n v="15.0649862150453"/>
  </r>
  <r>
    <s v="E10000030_CIN episodes for children aged 0-4 at 31st March 2019 with domestic abuse identified as a factor at CIN assessment (excluding looked after children)_Number"/>
    <s v="E10000030"/>
    <x v="125"/>
    <s v="Financial year"/>
    <s v="2018/19"/>
    <s v="Children in households suffering domestic abuse"/>
    <x v="21"/>
    <s v="Number"/>
    <n v="979"/>
    <n v="70074"/>
    <n v="13.970945000998899"/>
    <s v="14 per 1000 0-4 yr olds"/>
    <n v="13.970945000998899"/>
  </r>
  <r>
    <s v="E10000031_CIN episodes for children aged 0-4 at 31st March 2019 with domestic abuse identified as a factor at CIN assessment (excluding looked after children)_Number"/>
    <s v="E10000031"/>
    <x v="139"/>
    <s v="Financial year"/>
    <s v="2018/19"/>
    <s v="Children in households suffering domestic abuse"/>
    <x v="21"/>
    <s v="Number"/>
    <n v="390"/>
    <n v="31584"/>
    <n v="12.348024316109401"/>
    <s v="12.3 per 1000 0-4 yr olds"/>
    <n v="12.348024316109401"/>
  </r>
  <r>
    <s v="E10000032_CIN episodes for children aged 0-4 at 31st March 2019 with domestic abuse identified as a factor at CIN assessment (excluding looked after children)_Number"/>
    <s v="E10000032"/>
    <x v="141"/>
    <s v="Financial year"/>
    <s v="2018/19"/>
    <s v="Children in households suffering domestic abuse"/>
    <x v="21"/>
    <s v="Number"/>
    <n v="963"/>
    <n v="46821"/>
    <n v="20.567693983468999"/>
    <s v="20.6 per 1000 0-4 yr olds"/>
    <n v="20.567693983468999"/>
  </r>
  <r>
    <s v="NA_CIN episodes for children aged 0-4 at 31st March 2019 with mental health of parent/someone else in household identified as a factor at CIN assessment (excluding looked after children)_Number"/>
    <s v="NA"/>
    <x v="151"/>
    <s v="Financial year"/>
    <s v="2018/19"/>
    <s v="Children in households suffering from mental health problems"/>
    <x v="22"/>
    <s v="Number"/>
    <n v="39838"/>
    <n v="3346727"/>
    <n v="11.903570264320932"/>
    <s v="11.9 per 1000 0-4 yr olds"/>
    <n v="11.903570264320932"/>
  </r>
  <r>
    <s v="E09000001_CIN episodes for children aged 0-4 at 31st March 2019 with mental health of parent/someone else in household identified as a factor at CIN assessment (excluding looked after children)_Number"/>
    <s v="E09000001"/>
    <x v="25"/>
    <s v="Financial year"/>
    <s v="2018/19"/>
    <s v="Children in households suffering from mental health problems"/>
    <x v="22"/>
    <s v="Number"/>
    <s v="*"/>
    <n v="435"/>
    <s v="*"/>
    <s v="N/A"/>
    <s v="N/A"/>
  </r>
  <r>
    <s v="E09000007_CIN episodes for children aged 0-4 at 31st March 2019 with mental health of parent/someone else in household identified as a factor at CIN assessment (excluding looked after children)_Number"/>
    <s v="E09000007"/>
    <x v="21"/>
    <s v="Financial year"/>
    <s v="2018/19"/>
    <s v="Children in households suffering from mental health problems"/>
    <x v="22"/>
    <s v="Number"/>
    <n v="120"/>
    <n v="14039"/>
    <n v="8.5476173516632201"/>
    <s v="8.5 per 1000 0-4 yr olds"/>
    <n v="8.5476173516632201"/>
  </r>
  <r>
    <s v="E09000011_CIN episodes for children aged 0-4 at 31st March 2019 with mental health of parent/someone else in household identified as a factor at CIN assessment (excluding looked after children)_Number"/>
    <s v="E09000011"/>
    <x v="45"/>
    <s v="Financial year"/>
    <s v="2018/19"/>
    <s v="Children in households suffering from mental health problems"/>
    <x v="22"/>
    <s v="Number"/>
    <n v="222"/>
    <n v="21953"/>
    <n v="10.112513096160001"/>
    <s v="10.1 per 1000 0-4 yr olds"/>
    <n v="10.112513096160001"/>
  </r>
  <r>
    <s v="E09000012_CIN episodes for children aged 0-4 at 31st March 2019 with mental health of parent/someone else in household identified as a factor at CIN assessment (excluding looked after children)_Number"/>
    <s v="E09000012"/>
    <x v="46"/>
    <s v="Financial year"/>
    <s v="2018/19"/>
    <s v="Children in households suffering from mental health problems"/>
    <x v="22"/>
    <s v="Number"/>
    <n v="230"/>
    <n v="20326"/>
    <n v="11.3155564301879"/>
    <s v="11.3 per 1000 0-4 yr olds"/>
    <n v="11.3155564301879"/>
  </r>
  <r>
    <s v="E09000013_CIN episodes for children aged 0-4 at 31st March 2019 with mental health of parent/someone else in household identified as a factor at CIN assessment (excluding looked after children)_Number"/>
    <s v="E09000013"/>
    <x v="48"/>
    <s v="Financial year"/>
    <s v="2018/19"/>
    <s v="Children in households suffering from mental health problems"/>
    <x v="22"/>
    <s v="Number"/>
    <n v="85"/>
    <n v="11404"/>
    <n v="7.4535250789196796"/>
    <s v="7.5 per 1000 0-4 yr olds"/>
    <n v="7.4535250789196796"/>
  </r>
  <r>
    <s v="E09000019_CIN episodes for children aged 0-4 at 31st March 2019 with mental health of parent/someone else in household identified as a factor at CIN assessment (excluding looked after children)_Number"/>
    <s v="E09000019"/>
    <x v="59"/>
    <s v="Financial year"/>
    <s v="2018/19"/>
    <s v="Children in households suffering from mental health problems"/>
    <x v="22"/>
    <s v="Number"/>
    <n v="204"/>
    <n v="13127"/>
    <n v="15.5404890683324"/>
    <s v="15.5 per 1000 0-4 yr olds"/>
    <n v="15.5404890683324"/>
  </r>
  <r>
    <s v="E09000020_CIN episodes for children aged 0-4 at 31st March 2019 with mental health of parent/someone else in household identified as a factor at CIN assessment (excluding looked after children)_Number"/>
    <s v="E09000020"/>
    <x v="60"/>
    <s v="Financial year"/>
    <s v="2018/19"/>
    <s v="Children in households suffering from mental health problems"/>
    <x v="22"/>
    <s v="Number"/>
    <n v="68"/>
    <n v="8223"/>
    <n v="8.2694880214033795"/>
    <s v="8.3 per 1000 0-4 yr olds"/>
    <n v="8.2694880214033795"/>
  </r>
  <r>
    <s v="E09000022_CIN episodes for children aged 0-4 at 31st March 2019 with mental health of parent/someone else in household identified as a factor at CIN assessment (excluding looked after children)_Number"/>
    <s v="E09000022"/>
    <x v="66"/>
    <s v="Financial year"/>
    <s v="2018/19"/>
    <s v="Children in households suffering from mental health problems"/>
    <x v="22"/>
    <s v="Number"/>
    <n v="157"/>
    <n v="19213"/>
    <n v="8.1715505126737096"/>
    <s v="8.2 per 1000 0-4 yr olds"/>
    <n v="8.1715505126737096"/>
  </r>
  <r>
    <s v="E09000023_CIN episodes for children aged 0-4 at 31st March 2019 with mental health of parent/someone else in household identified as a factor at CIN assessment (excluding looked after children)_Number"/>
    <s v="E09000023"/>
    <x v="71"/>
    <s v="Financial year"/>
    <s v="2018/19"/>
    <s v="Children in households suffering from mental health problems"/>
    <x v="22"/>
    <s v="Number"/>
    <n v="241"/>
    <n v="21814"/>
    <n v="11.047950857247599"/>
    <s v="11 per 1000 0-4 yr olds"/>
    <n v="11.047950857247599"/>
  </r>
  <r>
    <s v="E09000028_CIN episodes for children aged 0-4 at 31st March 2019 with mental health of parent/someone else in household identified as a factor at CIN assessment (excluding looked after children)_Number"/>
    <s v="E09000028"/>
    <x v="117"/>
    <s v="Financial year"/>
    <s v="2018/19"/>
    <s v="Children in households suffering from mental health problems"/>
    <x v="22"/>
    <s v="Number"/>
    <n v="219"/>
    <n v="20500"/>
    <n v="10.6829268292683"/>
    <s v="10.7 per 1000 0-4 yr olds"/>
    <n v="10.6829268292683"/>
  </r>
  <r>
    <s v="E09000030_CIN episodes for children aged 0-4 at 31st March 2019 with mental health of parent/someone else in household identified as a factor at CIN assessment (excluding looked after children)_Number"/>
    <s v="E09000030"/>
    <x v="132"/>
    <s v="Financial year"/>
    <s v="2018/19"/>
    <s v="Children in households suffering from mental health problems"/>
    <x v="22"/>
    <s v="Number"/>
    <n v="211"/>
    <n v="22208"/>
    <n v="9.5010806916426507"/>
    <s v="9.5 per 1000 0-4 yr olds"/>
    <n v="9.5010806916426507"/>
  </r>
  <r>
    <s v="E09000032_CIN episodes for children aged 0-4 at 31st March 2019 with mental health of parent/someone else in household identified as a factor at CIN assessment (excluding looked after children)_Number"/>
    <s v="E09000032"/>
    <x v="137"/>
    <s v="Financial year"/>
    <s v="2018/19"/>
    <s v="Children in households suffering from mental health problems"/>
    <x v="22"/>
    <s v="Number"/>
    <n v="97"/>
    <n v="21875"/>
    <n v="4.4342857142857097"/>
    <s v="4.4 per 1000 0-4 yr olds"/>
    <n v="4.4342857142857097"/>
  </r>
  <r>
    <s v="E09000033_CIN episodes for children aged 0-4 at 31st March 2019 with mental health of parent/someone else in household identified as a factor at CIN assessment (excluding looked after children)_Number"/>
    <s v="E09000033"/>
    <x v="142"/>
    <s v="Financial year"/>
    <s v="2018/19"/>
    <s v="Children in households suffering from mental health problems"/>
    <x v="22"/>
    <s v="Number"/>
    <n v="73"/>
    <n v="13692"/>
    <n v="5.3315804849547197"/>
    <s v="5.3 per 1000 0-4 yr olds"/>
    <n v="5.3315804849547197"/>
  </r>
  <r>
    <s v="E09000002_CIN episodes for children aged 0-4 at 31st March 2019 with mental health of parent/someone else in household identified as a factor at CIN assessment (excluding looked after children)_Number"/>
    <s v="E09000002"/>
    <x v="0"/>
    <s v="Financial year"/>
    <s v="2018/19"/>
    <s v="Children in households suffering from mental health problems"/>
    <x v="22"/>
    <s v="Number"/>
    <n v="223"/>
    <n v="19519"/>
    <n v="11.4247656129925"/>
    <s v="11.4 per 1000 0-4 yr olds"/>
    <n v="11.4247656129925"/>
  </r>
  <r>
    <s v="E09000003_CIN episodes for children aged 0-4 at 31st March 2019 with mental health of parent/someone else in household identified as a factor at CIN assessment (excluding looked after children)_Number"/>
    <s v="E09000003"/>
    <x v="1"/>
    <s v="Financial year"/>
    <s v="2018/19"/>
    <s v="Children in households suffering from mental health problems"/>
    <x v="22"/>
    <s v="Number"/>
    <n v="178"/>
    <n v="26512"/>
    <n v="6.7139408569704297"/>
    <s v="6.7 per 1000 0-4 yr olds"/>
    <n v="6.7139408569704297"/>
  </r>
  <r>
    <s v="E09000004_CIN episodes for children aged 0-4 at 31st March 2019 with mental health of parent/someone else in household identified as a factor at CIN assessment (excluding looked after children)_Number"/>
    <s v="E09000004"/>
    <x v="5"/>
    <s v="Financial year"/>
    <s v="2018/19"/>
    <s v="Children in households suffering from mental health problems"/>
    <x v="22"/>
    <s v="Number"/>
    <n v="145"/>
    <n v="15989"/>
    <n v="9.0687347551441597"/>
    <s v="9.1 per 1000 0-4 yr olds"/>
    <n v="9.0687347551441597"/>
  </r>
  <r>
    <s v="E09000005_CIN episodes for children aged 0-4 at 31st March 2019 with mental health of parent/someone else in household identified as a factor at CIN assessment (excluding looked after children)_Number"/>
    <s v="E09000005"/>
    <x v="13"/>
    <s v="Financial year"/>
    <s v="2018/19"/>
    <s v="Children in households suffering from mental health problems"/>
    <x v="22"/>
    <s v="Number"/>
    <n v="126"/>
    <n v="24582"/>
    <n v="5.12570173297535"/>
    <s v="5.1 per 1000 0-4 yr olds"/>
    <n v="5.12570173297535"/>
  </r>
  <r>
    <s v="E09000006_CIN episodes for children aged 0-4 at 31st March 2019 with mental health of parent/someone else in household identified as a factor at CIN assessment (excluding looked after children)_Number"/>
    <s v="E09000006"/>
    <x v="16"/>
    <s v="Financial year"/>
    <s v="2018/19"/>
    <s v="Children in households suffering from mental health problems"/>
    <x v="22"/>
    <s v="Number"/>
    <n v="269"/>
    <n v="21559"/>
    <n v="12.4773876339348"/>
    <s v="12.5 per 1000 0-4 yr olds"/>
    <n v="12.4773876339348"/>
  </r>
  <r>
    <s v="E09000008_CIN episodes for children aged 0-4 at 31st March 2019 with mental health of parent/someone else in household identified as a factor at CIN assessment (excluding looked after children)_Number"/>
    <s v="E09000008"/>
    <x v="28"/>
    <s v="Financial year"/>
    <s v="2018/19"/>
    <s v="Children in households suffering from mental health problems"/>
    <x v="22"/>
    <s v="Number"/>
    <n v="231"/>
    <n v="27974"/>
    <n v="8.2576678344176706"/>
    <s v="8.3 per 1000 0-4 yr olds"/>
    <n v="8.2576678344176706"/>
  </r>
  <r>
    <s v="E09000009_CIN episodes for children aged 0-4 at 31st March 2019 with mental health of parent/someone else in household identified as a factor at CIN assessment (excluding looked after children)_Number"/>
    <s v="E09000009"/>
    <x v="38"/>
    <s v="Financial year"/>
    <s v="2018/19"/>
    <s v="Children in households suffering from mental health problems"/>
    <x v="22"/>
    <s v="Number"/>
    <n v="145"/>
    <n v="24600"/>
    <n v="5.8943089430894302"/>
    <s v="5.9 per 1000 0-4 yr olds"/>
    <n v="5.8943089430894302"/>
  </r>
  <r>
    <s v="E09000010_CIN episodes for children aged 0-4 at 31st March 2019 with mental health of parent/someone else in household identified as a factor at CIN assessment (excluding looked after children)_Number"/>
    <s v="E09000010"/>
    <x v="41"/>
    <s v="Financial year"/>
    <s v="2018/19"/>
    <s v="Children in households suffering from mental health problems"/>
    <x v="22"/>
    <s v="Number"/>
    <n v="304"/>
    <n v="24321"/>
    <n v="12.49948604087"/>
    <s v="12.5 per 1000 0-4 yr olds"/>
    <n v="12.49948604087"/>
  </r>
  <r>
    <s v="E09000014_CIN episodes for children aged 0-4 at 31st March 2019 with mental health of parent/someone else in household identified as a factor at CIN assessment (excluding looked after children)_Number"/>
    <s v="E09000014"/>
    <x v="50"/>
    <s v="Financial year"/>
    <s v="2018/19"/>
    <s v="Children in households suffering from mental health problems"/>
    <x v="22"/>
    <s v="Number"/>
    <n v="110"/>
    <n v="18586"/>
    <n v="5.9184332293123898"/>
    <s v="5.9 per 1000 0-4 yr olds"/>
    <n v="5.9184332293123898"/>
  </r>
  <r>
    <s v="E09000015_CIN episodes for children aged 0-4 at 31st March 2019 with mental health of parent/someone else in household identified as a factor at CIN assessment (excluding looked after children)_Number"/>
    <s v="E09000015"/>
    <x v="51"/>
    <s v="Financial year"/>
    <s v="2018/19"/>
    <s v="Children in households suffering from mental health problems"/>
    <x v="22"/>
    <s v="Number"/>
    <n v="137"/>
    <n v="17745"/>
    <n v="7.7204846435615702"/>
    <s v="7.7 per 1000 0-4 yr olds"/>
    <n v="7.7204846435615702"/>
  </r>
  <r>
    <s v="E09000016_CIN episodes for children aged 0-4 at 31st March 2019 with mental health of parent/someone else in household identified as a factor at CIN assessment (excluding looked after children)_Number"/>
    <s v="E09000016"/>
    <x v="53"/>
    <s v="Financial year"/>
    <s v="2018/19"/>
    <s v="Children in households suffering from mental health problems"/>
    <x v="22"/>
    <s v="Number"/>
    <n v="65"/>
    <n v="17370"/>
    <n v="3.7420840529648798"/>
    <s v="3.7 per 1000 0-4 yr olds"/>
    <n v="3.7420840529648798"/>
  </r>
  <r>
    <s v="E09000017_CIN episodes for children aged 0-4 at 31st March 2019 with mental health of parent/someone else in household identified as a factor at CIN assessment (excluding looked after children)_Number"/>
    <s v="E09000017"/>
    <x v="56"/>
    <s v="Financial year"/>
    <s v="2018/19"/>
    <s v="Children in households suffering from mental health problems"/>
    <x v="22"/>
    <s v="Number"/>
    <n v="176"/>
    <n v="22489"/>
    <n v="7.8260482902752404"/>
    <s v="7.8 per 1000 0-4 yr olds"/>
    <n v="7.8260482902752404"/>
  </r>
  <r>
    <s v="E09000018_CIN episodes for children aged 0-4 at 31st March 2019 with mental health of parent/someone else in household identified as a factor at CIN assessment (excluding looked after children)_Number"/>
    <s v="E09000018"/>
    <x v="57"/>
    <s v="Financial year"/>
    <s v="2018/19"/>
    <s v="Children in households suffering from mental health problems"/>
    <x v="22"/>
    <s v="Number"/>
    <n v="166"/>
    <n v="20363"/>
    <n v="8.1520404655502592"/>
    <s v="8.2 per 1000 0-4 yr olds"/>
    <n v="8.1520404655502592"/>
  </r>
  <r>
    <s v="E09000021_CIN episodes for children aged 0-4 at 31st March 2019 with mental health of parent/someone else in household identified as a factor at CIN assessment (excluding looked after children)_Number"/>
    <s v="E09000021"/>
    <x v="63"/>
    <s v="Financial year"/>
    <s v="2018/19"/>
    <s v="Children in households suffering from mental health problems"/>
    <x v="22"/>
    <s v="Number"/>
    <n v="141"/>
    <n v="11291"/>
    <n v="12.487822159241899"/>
    <s v="12.5 per 1000 0-4 yr olds"/>
    <n v="12.487822159241899"/>
  </r>
  <r>
    <s v="E09000024_CIN episodes for children aged 0-4 at 31st March 2019 with mental health of parent/someone else in household identified as a factor at CIN assessment (excluding looked after children)_Number"/>
    <s v="E09000024"/>
    <x v="77"/>
    <s v="Financial year"/>
    <s v="2018/19"/>
    <s v="Children in households suffering from mental health problems"/>
    <x v="22"/>
    <s v="Number"/>
    <n v="113"/>
    <n v="14994"/>
    <n v="7.5363478724823301"/>
    <s v="7.5 per 1000 0-4 yr olds"/>
    <n v="7.5363478724823301"/>
  </r>
  <r>
    <s v="E09000025_CIN episodes for children aged 0-4 at 31st March 2019 with mental health of parent/someone else in household identified as a factor at CIN assessment (excluding looked after children)_Number"/>
    <s v="E09000025"/>
    <x v="81"/>
    <s v="Financial year"/>
    <s v="2018/19"/>
    <s v="Children in households suffering from mental health problems"/>
    <x v="22"/>
    <s v="Number"/>
    <n v="169"/>
    <n v="28254"/>
    <n v="5.9814539534225197"/>
    <s v="6 per 1000 0-4 yr olds"/>
    <n v="5.9814539534225197"/>
  </r>
  <r>
    <s v="E09000026_CIN episodes for children aged 0-4 at 31st March 2019 with mental health of parent/someone else in household identified as a factor at CIN assessment (excluding looked after children)_Number"/>
    <s v="E09000026"/>
    <x v="99"/>
    <s v="Financial year"/>
    <s v="2018/19"/>
    <s v="Children in households suffering from mental health problems"/>
    <x v="22"/>
    <s v="Number"/>
    <n v="166"/>
    <n v="22744"/>
    <n v="7.2986282096377098"/>
    <s v="7.3 per 1000 0-4 yr olds"/>
    <n v="7.2986282096377098"/>
  </r>
  <r>
    <s v="E09000027_CIN episodes for children aged 0-4 at 31st March 2019 with mental health of parent/someone else in household identified as a factor at CIN assessment (excluding looked after children)_Number"/>
    <s v="E09000027"/>
    <x v="101"/>
    <s v="Financial year"/>
    <s v="2018/19"/>
    <s v="Children in households suffering from mental health problems"/>
    <x v="22"/>
    <s v="Number"/>
    <n v="127"/>
    <n v="12624"/>
    <n v="10.0602027883397"/>
    <s v="10.1 per 1000 0-4 yr olds"/>
    <n v="10.0602027883397"/>
  </r>
  <r>
    <s v="E09000029_CIN episodes for children aged 0-4 at 31st March 2019 with mental health of parent/someone else in household identified as a factor at CIN assessment (excluding looked after children)_Number"/>
    <s v="E09000029"/>
    <x v="126"/>
    <s v="Financial year"/>
    <s v="2018/19"/>
    <s v="Children in households suffering from mental health problems"/>
    <x v="22"/>
    <s v="Number"/>
    <n v="145"/>
    <n v="13754"/>
    <n v="10.5423876690417"/>
    <s v="10.5 per 1000 0-4 yr olds"/>
    <n v="10.5423876690417"/>
  </r>
  <r>
    <s v="E09000031_CIN episodes for children aged 0-4 at 31st March 2019 with mental health of parent/someone else in household identified as a factor at CIN assessment (excluding looked after children)_Number"/>
    <s v="E09000031"/>
    <x v="136"/>
    <s v="Financial year"/>
    <s v="2018/19"/>
    <s v="Children in households suffering from mental health problems"/>
    <x v="22"/>
    <s v="Number"/>
    <n v="98"/>
    <n v="21802"/>
    <n v="4.4950004586735197"/>
    <s v="4.5 per 1000 0-4 yr olds"/>
    <n v="4.4950004586735197"/>
  </r>
  <r>
    <s v="E08000025_CIN episodes for children aged 0-4 at 31st March 2019 with mental health of parent/someone else in household identified as a factor at CIN assessment (excluding looked after children)_Number"/>
    <s v="E08000025"/>
    <x v="6"/>
    <s v="Financial year"/>
    <s v="2018/19"/>
    <s v="Children in households suffering from mental health problems"/>
    <x v="22"/>
    <s v="Number"/>
    <n v="906"/>
    <n v="83536"/>
    <n v="10.845623443784699"/>
    <s v="10.8 per 1000 0-4 yr olds"/>
    <n v="10.845623443784699"/>
  </r>
  <r>
    <s v="E08000026_CIN episodes for children aged 0-4 at 31st March 2019 with mental health of parent/someone else in household identified as a factor at CIN assessment (excluding looked after children)_Number"/>
    <s v="E08000026"/>
    <x v="27"/>
    <s v="Financial year"/>
    <s v="2018/19"/>
    <s v="Children in households suffering from mental health problems"/>
    <x v="22"/>
    <s v="Number"/>
    <n v="379"/>
    <n v="23068"/>
    <n v="16.4296861453095"/>
    <s v="16.4 per 1000 0-4 yr olds"/>
    <n v="16.4296861453095"/>
  </r>
  <r>
    <s v="E08000027_CIN episodes for children aged 0-4 at 31st March 2019 with mental health of parent/someone else in household identified as a factor at CIN assessment (excluding looked after children)_Number"/>
    <s v="E08000027"/>
    <x v="36"/>
    <s v="Financial year"/>
    <s v="2018/19"/>
    <s v="Children in households suffering from mental health problems"/>
    <x v="22"/>
    <s v="Number"/>
    <n v="90"/>
    <n v="19102"/>
    <n v="4.7115485289498498"/>
    <s v="4.7 per 1000 0-4 yr olds"/>
    <n v="4.7115485289498498"/>
  </r>
  <r>
    <s v="E08000028_CIN episodes for children aged 0-4 at 31st March 2019 with mental health of parent/someone else in household identified as a factor at CIN assessment (excluding looked after children)_Number"/>
    <s v="E08000028"/>
    <x v="106"/>
    <s v="Financial year"/>
    <s v="2018/19"/>
    <s v="Children in households suffering from mental health problems"/>
    <x v="22"/>
    <s v="Number"/>
    <n v="371"/>
    <n v="23772"/>
    <n v="15.6065959952886"/>
    <s v="15.6 per 1000 0-4 yr olds"/>
    <n v="15.6065959952886"/>
  </r>
  <r>
    <s v="E08000029_CIN episodes for children aged 0-4 at 31st March 2019 with mental health of parent/someone else in household identified as a factor at CIN assessment (excluding looked after children)_Number"/>
    <s v="E08000029"/>
    <x v="111"/>
    <s v="Financial year"/>
    <s v="2018/19"/>
    <s v="Children in households suffering from mental health problems"/>
    <x v="22"/>
    <s v="Number"/>
    <n v="183"/>
    <n v="12393"/>
    <n v="14.7664003873154"/>
    <s v="14.8 per 1000 0-4 yr olds"/>
    <n v="14.7664003873154"/>
  </r>
  <r>
    <s v="E08000030_CIN episodes for children aged 0-4 at 31st March 2019 with mental health of parent/someone else in household identified as a factor at CIN assessment (excluding looked after children)_Number"/>
    <s v="E08000030"/>
    <x v="135"/>
    <s v="Financial year"/>
    <s v="2018/19"/>
    <s v="Children in households suffering from mental health problems"/>
    <x v="22"/>
    <s v="Number"/>
    <n v="270"/>
    <n v="19650"/>
    <n v="13.740458015267199"/>
    <s v="13.7 per 1000 0-4 yr olds"/>
    <n v="13.740458015267199"/>
  </r>
  <r>
    <s v="E08000031_CIN episodes for children aged 0-4 at 31st March 2019 with mental health of parent/someone else in household identified as a factor at CIN assessment (excluding looked after children)_Number"/>
    <s v="E08000031"/>
    <x v="148"/>
    <s v="Financial year"/>
    <s v="2018/19"/>
    <s v="Children in households suffering from mental health problems"/>
    <x v="22"/>
    <s v="Number"/>
    <n v="107"/>
    <n v="18026"/>
    <n v="5.9358704094086301"/>
    <s v="5.9 per 1000 0-4 yr olds"/>
    <n v="5.9358704094086301"/>
  </r>
  <r>
    <s v="E08000011_CIN episodes for children aged 0-4 at 31st March 2019 with mental health of parent/someone else in household identified as a factor at CIN assessment (excluding looked after children)_Number"/>
    <s v="E08000011"/>
    <x v="65"/>
    <s v="Financial year"/>
    <s v="2018/19"/>
    <s v="Children in households suffering from mental health problems"/>
    <x v="22"/>
    <s v="Number"/>
    <n v="150"/>
    <n v="10076"/>
    <n v="14.8868598650258"/>
    <s v="14.9 per 1000 0-4 yr olds"/>
    <n v="14.8868598650258"/>
  </r>
  <r>
    <s v="E08000012_CIN episodes for children aged 0-4 at 31st March 2019 with mental health of parent/someone else in household identified as a factor at CIN assessment (excluding looked after children)_Number"/>
    <s v="E08000012"/>
    <x v="73"/>
    <s v="Financial year"/>
    <s v="2018/19"/>
    <s v="Children in households suffering from mental health problems"/>
    <x v="22"/>
    <s v="Number"/>
    <n v="344"/>
    <n v="29676"/>
    <n v="11.591858741070199"/>
    <s v="11.6 per 1000 0-4 yr olds"/>
    <n v="11.591858741070199"/>
  </r>
  <r>
    <s v="E08000013_CIN episodes for children aged 0-4 at 31st March 2019 with mental health of parent/someone else in household identified as a factor at CIN assessment (excluding looked after children)_Number"/>
    <s v="E08000013"/>
    <x v="152"/>
    <s v="Financial year"/>
    <s v="2018/19"/>
    <s v="Children in households suffering from mental health problems"/>
    <x v="22"/>
    <s v="Number"/>
    <n v="209"/>
    <n v="10282"/>
    <n v="20.326784672242798"/>
    <s v="20.3 per 1000 0-4 yr olds"/>
    <n v="20.326784672242798"/>
  </r>
  <r>
    <s v="E08000014_CIN episodes for children aged 0-4 at 31st March 2019 with mental health of parent/someone else in household identified as a factor at CIN assessment (excluding looked after children)_Number"/>
    <s v="E08000014"/>
    <x v="107"/>
    <s v="Financial year"/>
    <s v="2018/19"/>
    <s v="Children in households suffering from mental health problems"/>
    <x v="22"/>
    <s v="Number"/>
    <n v="239"/>
    <n v="14441"/>
    <n v="16.550100408559"/>
    <s v="16.6 per 1000 0-4 yr olds"/>
    <n v="16.550100408559"/>
  </r>
  <r>
    <s v="E08000015_CIN episodes for children aged 0-4 at 31st March 2019 with mental health of parent/someone else in household identified as a factor at CIN assessment (excluding looked after children)_Number"/>
    <s v="E08000015"/>
    <x v="146"/>
    <s v="Financial year"/>
    <s v="2018/19"/>
    <s v="Children in households suffering from mental health problems"/>
    <x v="22"/>
    <s v="Number"/>
    <n v="307"/>
    <n v="18051"/>
    <n v="17.007368012852499"/>
    <s v="17 per 1000 0-4 yr olds"/>
    <n v="17.007368012852499"/>
  </r>
  <r>
    <s v="E08000001_CIN episodes for children aged 0-4 at 31st March 2019 with mental health of parent/someone else in household identified as a factor at CIN assessment (excluding looked after children)_Number"/>
    <s v="E08000001"/>
    <x v="9"/>
    <s v="Financial year"/>
    <s v="2018/19"/>
    <s v="Children in households suffering from mental health problems"/>
    <x v="22"/>
    <s v="Number"/>
    <n v="199"/>
    <n v="19294"/>
    <n v="10.314087281020001"/>
    <s v="10.3 per 1000 0-4 yr olds"/>
    <n v="10.314087281020001"/>
  </r>
  <r>
    <s v="E08000002_CIN episodes for children aged 0-4 at 31st March 2019 with mental health of parent/someone else in household identified as a factor at CIN assessment (excluding looked after children)_Number"/>
    <s v="E08000002"/>
    <x v="18"/>
    <s v="Financial year"/>
    <s v="2018/19"/>
    <s v="Children in households suffering from mental health problems"/>
    <x v="22"/>
    <s v="Number"/>
    <n v="194"/>
    <n v="11819"/>
    <n v="16.414248244352301"/>
    <s v="16.4 per 1000 0-4 yr olds"/>
    <n v="16.414248244352301"/>
  </r>
  <r>
    <s v="E08000003_CIN episodes for children aged 0-4 at 31st March 2019 with mental health of parent/someone else in household identified as a factor at CIN assessment (excluding looked after children)_Number"/>
    <s v="E08000003"/>
    <x v="75"/>
    <s v="Financial year"/>
    <s v="2018/19"/>
    <s v="Children in households suffering from mental health problems"/>
    <x v="22"/>
    <s v="Number"/>
    <n v="500"/>
    <n v="37768"/>
    <n v="13.2387206100402"/>
    <s v="13.2 per 1000 0-4 yr olds"/>
    <n v="13.2387206100402"/>
  </r>
  <r>
    <s v="E08000004_CIN episodes for children aged 0-4 at 31st March 2019 with mental health of parent/someone else in household identified as a factor at CIN assessment (excluding looked after children)_Number"/>
    <s v="E08000004"/>
    <x v="92"/>
    <s v="Financial year"/>
    <s v="2018/19"/>
    <s v="Children in households suffering from mental health problems"/>
    <x v="22"/>
    <s v="Number"/>
    <n v="208"/>
    <n v="16792"/>
    <n v="12.3868508813721"/>
    <s v="12.4 per 1000 0-4 yr olds"/>
    <n v="12.3868508813721"/>
  </r>
  <r>
    <s v="E08000005_CIN episodes for children aged 0-4 at 31st March 2019 with mental health of parent/someone else in household identified as a factor at CIN assessment (excluding looked after children)_Number"/>
    <s v="E08000005"/>
    <x v="102"/>
    <s v="Financial year"/>
    <s v="2018/19"/>
    <s v="Children in households suffering from mental health problems"/>
    <x v="22"/>
    <s v="Number"/>
    <n v="254"/>
    <n v="15123"/>
    <n v="16.7956093367718"/>
    <s v="16.8 per 1000 0-4 yr olds"/>
    <n v="16.7956093367718"/>
  </r>
  <r>
    <s v="E08000006_CIN episodes for children aged 0-4 at 31st March 2019 with mental health of parent/someone else in household identified as a factor at CIN assessment (excluding looked after children)_Number"/>
    <s v="E08000006"/>
    <x v="105"/>
    <s v="Financial year"/>
    <s v="2018/19"/>
    <s v="Children in households suffering from mental health problems"/>
    <x v="22"/>
    <s v="Number"/>
    <n v="372"/>
    <n v="17614"/>
    <n v="21.119563983195199"/>
    <s v="21.1 per 1000 0-4 yr olds"/>
    <n v="21.119563983195199"/>
  </r>
  <r>
    <s v="E08000007_CIN episodes for children aged 0-4 at 31st March 2019 with mental health of parent/someone else in household identified as a factor at CIN assessment (excluding looked after children)_Number"/>
    <s v="E08000007"/>
    <x v="120"/>
    <s v="Financial year"/>
    <s v="2018/19"/>
    <s v="Children in households suffering from mental health problems"/>
    <x v="22"/>
    <s v="Number"/>
    <n v="149"/>
    <n v="17631"/>
    <n v="8.4510237649594497"/>
    <s v="8.5 per 1000 0-4 yr olds"/>
    <n v="8.4510237649594497"/>
  </r>
  <r>
    <s v="E08000008_CIN episodes for children aged 0-4 at 31st March 2019 with mental health of parent/someone else in household identified as a factor at CIN assessment (excluding looked after children)_Number"/>
    <s v="E08000008"/>
    <x v="128"/>
    <s v="Financial year"/>
    <s v="2018/19"/>
    <s v="Children in households suffering from mental health problems"/>
    <x v="22"/>
    <s v="Number"/>
    <n v="269"/>
    <n v="14500"/>
    <n v="18.551724137931"/>
    <s v="18.6 per 1000 0-4 yr olds"/>
    <n v="18.551724137931"/>
  </r>
  <r>
    <s v="E08000009_CIN episodes for children aged 0-4 at 31st March 2019 with mental health of parent/someone else in household identified as a factor at CIN assessment (excluding looked after children)_Number"/>
    <s v="E08000009"/>
    <x v="133"/>
    <s v="Financial year"/>
    <s v="2018/19"/>
    <s v="Children in households suffering from mental health problems"/>
    <x v="22"/>
    <s v="Number"/>
    <n v="88"/>
    <n v="14701"/>
    <n v="5.9859873477994698"/>
    <s v="6 per 1000 0-4 yr olds"/>
    <n v="5.9859873477994698"/>
  </r>
  <r>
    <s v="E08000010_CIN episodes for children aged 0-4 at 31st March 2019 with mental health of parent/someone else in household identified as a factor at CIN assessment (excluding looked after children)_Number"/>
    <s v="E08000010"/>
    <x v="143"/>
    <s v="Financial year"/>
    <s v="2018/19"/>
    <s v="Children in households suffering from mental health problems"/>
    <x v="22"/>
    <s v="Number"/>
    <n v="327"/>
    <n v="18450"/>
    <n v="17.7235772357724"/>
    <s v="17.7 per 1000 0-4 yr olds"/>
    <n v="17.7235772357724"/>
  </r>
  <r>
    <s v="E08000016_CIN episodes for children aged 0-4 at 31st March 2019 with mental health of parent/someone else in household identified as a factor at CIN assessment (excluding looked after children)_Number"/>
    <s v="E08000016"/>
    <x v="2"/>
    <s v="Financial year"/>
    <s v="2018/19"/>
    <s v="Children in households suffering from mental health problems"/>
    <x v="22"/>
    <s v="Number"/>
    <n v="124"/>
    <n v="14227"/>
    <n v="8.7158220285372892"/>
    <s v="8.7 per 1000 0-4 yr olds"/>
    <n v="8.7158220285372892"/>
  </r>
  <r>
    <s v="E08000017_CIN episodes for children aged 0-4 at 31st March 2019 with mental health of parent/someone else in household identified as a factor at CIN assessment (excluding looked after children)_Number"/>
    <s v="E08000017"/>
    <x v="34"/>
    <s v="Financial year"/>
    <s v="2018/19"/>
    <s v="Children in households suffering from mental health problems"/>
    <x v="22"/>
    <s v="Number"/>
    <n v="317"/>
    <n v="18267"/>
    <n v="17.353697925220299"/>
    <s v="17.4 per 1000 0-4 yr olds"/>
    <n v="17.353697925220299"/>
  </r>
  <r>
    <s v="E08000018_CIN episodes for children aged 0-4 at 31st March 2019 with mental health of parent/someone else in household identified as a factor at CIN assessment (excluding looked after children)_Number"/>
    <s v="E08000018"/>
    <x v="103"/>
    <s v="Financial year"/>
    <s v="2018/19"/>
    <s v="Children in households suffering from mental health problems"/>
    <x v="22"/>
    <s v="Number"/>
    <n v="339"/>
    <n v="15832"/>
    <n v="21.412329459322901"/>
    <s v="21.4 per 1000 0-4 yr olds"/>
    <n v="21.412329459322901"/>
  </r>
  <r>
    <s v="E08000019_CIN episodes for children aged 0-4 at 31st March 2019 with mental health of parent/someone else in household identified as a factor at CIN assessment (excluding looked after children)_Number"/>
    <s v="E08000019"/>
    <x v="108"/>
    <s v="Financial year"/>
    <s v="2018/19"/>
    <s v="Children in households suffering from mental health problems"/>
    <x v="22"/>
    <s v="Number"/>
    <n v="424"/>
    <n v="32700"/>
    <n v="12.9663608562691"/>
    <s v="13 per 1000 0-4 yr olds"/>
    <n v="12.9663608562691"/>
  </r>
  <r>
    <s v="E08000032_CIN episodes for children aged 0-4 at 31st March 2019 with mental health of parent/someone else in household identified as a factor at CIN assessment (excluding looked after children)_Number"/>
    <s v="E08000032"/>
    <x v="12"/>
    <s v="Financial year"/>
    <s v="2018/19"/>
    <s v="Children in households suffering from mental health problems"/>
    <x v="22"/>
    <s v="Number"/>
    <n v="385"/>
    <n v="39705"/>
    <n v="9.6965117743357307"/>
    <s v="9.7 per 1000 0-4 yr olds"/>
    <n v="9.6965117743357307"/>
  </r>
  <r>
    <s v="E08000033_CIN episodes for children aged 0-4 at 31st March 2019 with mental health of parent/someone else in household identified as a factor at CIN assessment (excluding looked after children)_Number"/>
    <s v="E08000033"/>
    <x v="19"/>
    <s v="Financial year"/>
    <s v="2018/19"/>
    <s v="Children in households suffering from mental health problems"/>
    <x v="22"/>
    <s v="Number"/>
    <n v="263"/>
    <n v="12448"/>
    <n v="21.127892030848301"/>
    <s v="21.1 per 1000 0-4 yr olds"/>
    <n v="21.127892030848301"/>
  </r>
  <r>
    <s v="E08000034_CIN episodes for children aged 0-4 at 31st March 2019 with mental health of parent/someone else in household identified as a factor at CIN assessment (excluding looked after children)_Number"/>
    <s v="E08000034"/>
    <x v="64"/>
    <s v="Financial year"/>
    <s v="2018/19"/>
    <s v="Children in households suffering from mental health problems"/>
    <x v="22"/>
    <s v="Number"/>
    <n v="205"/>
    <n v="27446"/>
    <n v="7.4692122713692299"/>
    <s v="7.5 per 1000 0-4 yr olds"/>
    <n v="7.4692122713692299"/>
  </r>
  <r>
    <s v="E08000035_CIN episodes for children aged 0-4 at 31st March 2019 with mental health of parent/someone else in household identified as a factor at CIN assessment (excluding looked after children)_Number"/>
    <s v="E08000035"/>
    <x v="68"/>
    <s v="Financial year"/>
    <s v="2018/19"/>
    <s v="Children in households suffering from mental health problems"/>
    <x v="22"/>
    <s v="Number"/>
    <n v="256"/>
    <n v="50495"/>
    <n v="5.0698088919695001"/>
    <s v="5.1 per 1000 0-4 yr olds"/>
    <n v="5.0698088919695001"/>
  </r>
  <r>
    <s v="E08000036_CIN episodes for children aged 0-4 at 31st March 2019 with mental health of parent/someone else in household identified as a factor at CIN assessment (excluding looked after children)_Number"/>
    <s v="E08000036"/>
    <x v="134"/>
    <s v="Financial year"/>
    <s v="2018/19"/>
    <s v="Children in households suffering from mental health problems"/>
    <x v="22"/>
    <s v="Number"/>
    <n v="178"/>
    <n v="21149"/>
    <n v="8.4164735921320197"/>
    <s v="8.4 per 1000 0-4 yr olds"/>
    <n v="8.4164735921320197"/>
  </r>
  <r>
    <s v="E08000020_CIN episodes for children aged 0-4 at 31st March 2019 with mental health of parent/someone else in household identified as a factor at CIN assessment (excluding looked after children)_Number"/>
    <s v="E08000020"/>
    <x v="43"/>
    <s v="Financial year"/>
    <s v="2018/19"/>
    <s v="Children in households suffering from mental health problems"/>
    <x v="22"/>
    <s v="Number"/>
    <n v="169"/>
    <n v="10857"/>
    <n v="15.5659942893985"/>
    <s v="15.6 per 1000 0-4 yr olds"/>
    <n v="15.5659942893985"/>
  </r>
  <r>
    <s v="E08000021_CIN episodes for children aged 0-4 at 31st March 2019 with mental health of parent/someone else in household identified as a factor at CIN assessment (excluding looked after children)_Number"/>
    <s v="E08000021"/>
    <x v="80"/>
    <s v="Financial year"/>
    <s v="2018/19"/>
    <s v="Children in households suffering from mental health problems"/>
    <x v="22"/>
    <s v="Number"/>
    <n v="359"/>
    <n v="16630"/>
    <n v="21.587492483463599"/>
    <s v="21.6 per 1000 0-4 yr olds"/>
    <n v="21.587492483463599"/>
  </r>
  <r>
    <s v="E08000022_CIN episodes for children aged 0-4 at 31st March 2019 with mental health of parent/someone else in household identified as a factor at CIN assessment (excluding looked after children)_Number"/>
    <s v="E08000022"/>
    <x v="86"/>
    <s v="Financial year"/>
    <s v="2018/19"/>
    <s v="Children in households suffering from mental health problems"/>
    <x v="22"/>
    <s v="Number"/>
    <n v="123"/>
    <n v="11471"/>
    <n v="10.722692005928"/>
    <s v="10.7 per 1000 0-4 yr olds"/>
    <n v="10.722692005928"/>
  </r>
  <r>
    <s v="E08000023_CIN episodes for children aged 0-4 at 31st March 2019 with mental health of parent/someone else in household identified as a factor at CIN assessment (excluding looked after children)_Number"/>
    <s v="E08000023"/>
    <x v="114"/>
    <s v="Financial year"/>
    <s v="2018/19"/>
    <s v="Children in households suffering from mental health problems"/>
    <x v="22"/>
    <s v="Number"/>
    <n v="140"/>
    <n v="8359"/>
    <n v="16.748414882162901"/>
    <s v="16.7 per 1000 0-4 yr olds"/>
    <n v="16.748414882162901"/>
  </r>
  <r>
    <s v="E08000024_CIN episodes for children aged 0-4 at 31st March 2019 with mental health of parent/someone else in household identified as a factor at CIN assessment (excluding looked after children)_Number"/>
    <s v="E08000024"/>
    <x v="124"/>
    <s v="Financial year"/>
    <s v="2018/19"/>
    <s v="Children in households suffering from mental health problems"/>
    <x v="22"/>
    <s v="Number"/>
    <n v="270"/>
    <n v="14954"/>
    <n v="18.0553698007222"/>
    <s v="18.1 per 1000 0-4 yr olds"/>
    <n v="18.0553698007222"/>
  </r>
  <r>
    <s v="E06000053_CIN episodes for children aged 0-4 at 31st March 2019 with mental health of parent/someone else in household identified as a factor at CIN assessment (excluding looked after children)_Number"/>
    <s v="E06000053"/>
    <x v="153"/>
    <s v="Financial year"/>
    <s v="2018/19"/>
    <s v="Children in households suffering from mental health problems"/>
    <x v="22"/>
    <s v="Number"/>
    <n v="0"/>
    <n v="101"/>
    <n v="0"/>
    <s v="0 per 1000 0-4 yr olds"/>
    <n v="0"/>
  </r>
  <r>
    <s v="E06000022_CIN episodes for children aged 0-4 at 31st March 2019 with mental health of parent/someone else in household identified as a factor at CIN assessment (excluding looked after children)_Number"/>
    <s v="E06000022"/>
    <x v="3"/>
    <s v="Financial year"/>
    <s v="2018/19"/>
    <s v="Children in households suffering from mental health problems"/>
    <x v="22"/>
    <s v="Number"/>
    <n v="58"/>
    <n v="9426"/>
    <n v="6.1531932951410999"/>
    <s v="6.2 per 1000 0-4 yr olds"/>
    <n v="6.1531932951410999"/>
  </r>
  <r>
    <s v="E06000023_CIN episodes for children aged 0-4 at 31st March 2019 with mental health of parent/someone else in household identified as a factor at CIN assessment (excluding looked after children)_Number"/>
    <s v="E06000023"/>
    <x v="15"/>
    <s v="Financial year"/>
    <s v="2018/19"/>
    <s v="Children in households suffering from mental health problems"/>
    <x v="22"/>
    <s v="Number"/>
    <n v="442"/>
    <n v="28994"/>
    <n v="15.244533351727901"/>
    <s v="15.2 per 1000 0-4 yr olds"/>
    <n v="15.244533351727901"/>
  </r>
  <r>
    <s v="E06000024_CIN episodes for children aged 0-4 at 31st March 2019 with mental health of parent/someone else in household identified as a factor at CIN assessment (excluding looked after children)_Number"/>
    <s v="E06000024"/>
    <x v="85"/>
    <s v="Financial year"/>
    <s v="2018/19"/>
    <s v="Children in households suffering from mental health problems"/>
    <x v="22"/>
    <s v="Number"/>
    <n v="144"/>
    <n v="11491"/>
    <n v="12.531546427639"/>
    <s v="12.5 per 1000 0-4 yr olds"/>
    <n v="12.531546427639"/>
  </r>
  <r>
    <s v="E06000025_CIN episodes for children aged 0-4 at 31st March 2019 with mental health of parent/someone else in household identified as a factor at CIN assessment (excluding looked after children)_Number"/>
    <s v="E06000025"/>
    <x v="113"/>
    <s v="Financial year"/>
    <s v="2018/19"/>
    <s v="Children in households suffering from mental health problems"/>
    <x v="22"/>
    <s v="Number"/>
    <n v="140"/>
    <n v="16325"/>
    <n v="8.5758039816232792"/>
    <s v="8.6 per 1000 0-4 yr olds"/>
    <n v="8.5758039816232792"/>
  </r>
  <r>
    <s v="E06000001_CIN episodes for children aged 0-4 at 31st March 2019 with mental health of parent/someone else in household identified as a factor at CIN assessment (excluding looked after children)_Number"/>
    <s v="E06000001"/>
    <x v="52"/>
    <s v="Financial year"/>
    <s v="2018/19"/>
    <s v="Children in households suffering from mental health problems"/>
    <x v="22"/>
    <s v="Number"/>
    <n v="118"/>
    <n v="5297"/>
    <n v="22.276760430432301"/>
    <s v="22.3 per 1000 0-4 yr olds"/>
    <n v="22.276760430432301"/>
  </r>
  <r>
    <s v="E06000002_CIN episodes for children aged 0-4 at 31st March 2019 with mental health of parent/someone else in household identified as a factor at CIN assessment (excluding looked after children)_Number"/>
    <s v="E06000002"/>
    <x v="78"/>
    <s v="Financial year"/>
    <s v="2018/19"/>
    <s v="Children in households suffering from mental health problems"/>
    <x v="22"/>
    <s v="Number"/>
    <n v="169"/>
    <n v="9657"/>
    <n v="17.500258879569198"/>
    <s v="17.5 per 1000 0-4 yr olds"/>
    <n v="17.500258879569198"/>
  </r>
  <r>
    <s v="E06000003_CIN episodes for children aged 0-4 at 31st March 2019 with mental health of parent/someone else in household identified as a factor at CIN assessment (excluding looked after children)_Number"/>
    <s v="E06000003"/>
    <x v="100"/>
    <s v="Financial year"/>
    <s v="2018/19"/>
    <s v="Children in households suffering from mental health problems"/>
    <x v="22"/>
    <s v="Number"/>
    <n v="151"/>
    <n v="7348"/>
    <n v="20.549809471965201"/>
    <s v="20.5 per 1000 0-4 yr olds"/>
    <n v="20.549809471965201"/>
  </r>
  <r>
    <s v="E06000004_CIN episodes for children aged 0-4 at 31st March 2019 with mental health of parent/someone else in household identified as a factor at CIN assessment (excluding looked after children)_Number"/>
    <s v="E06000004"/>
    <x v="121"/>
    <s v="Financial year"/>
    <s v="2018/19"/>
    <s v="Children in households suffering from mental health problems"/>
    <x v="22"/>
    <s v="Number"/>
    <n v="228"/>
    <n v="11648"/>
    <n v="19.5741758241758"/>
    <s v="19.6 per 1000 0-4 yr olds"/>
    <n v="19.5741758241758"/>
  </r>
  <r>
    <s v="E06000010_CIN episodes for children aged 0-4 at 31st March 2019 with mental health of parent/someone else in household identified as a factor at CIN assessment (excluding looked after children)_Number"/>
    <s v="E06000010"/>
    <x v="62"/>
    <s v="Financial year"/>
    <s v="2018/19"/>
    <s v="Children in households suffering from mental health problems"/>
    <x v="22"/>
    <s v="Number"/>
    <n v="205"/>
    <n v="17207"/>
    <n v="11.913756029522901"/>
    <s v="11.9 per 1000 0-4 yr olds"/>
    <n v="11.913756029522901"/>
  </r>
  <r>
    <s v="E06000011_CIN episodes for children aged 0-4 at 31st March 2019 with mental health of parent/someone else in household identified as a factor at CIN assessment (excluding looked after children)_Number"/>
    <s v="E06000011"/>
    <x v="39"/>
    <s v="Financial year"/>
    <s v="2018/19"/>
    <s v="Children in households suffering from mental health problems"/>
    <x v="22"/>
    <s v="Number"/>
    <n v="68"/>
    <n v="15572"/>
    <n v="4.3668122270742398"/>
    <s v="4.4 per 1000 0-4 yr olds"/>
    <n v="4.3668122270742398"/>
  </r>
  <r>
    <s v="E06000012_CIN episodes for children aged 0-4 at 31st March 2019 with mental health of parent/someone else in household identified as a factor at CIN assessment (excluding looked after children)_Number"/>
    <s v="E06000012"/>
    <x v="83"/>
    <s v="Financial year"/>
    <s v="2018/19"/>
    <s v="Children in households suffering from mental health problems"/>
    <x v="22"/>
    <s v="Number"/>
    <n v="67"/>
    <n v="9516"/>
    <n v="7.0407734342160602"/>
    <s v="7 per 1000 0-4 yr olds"/>
    <n v="7.0407734342160602"/>
  </r>
  <r>
    <s v="E06000013_CIN episodes for children aged 0-4 at 31st March 2019 with mental health of parent/someone else in household identified as a factor at CIN assessment (excluding looked after children)_Number"/>
    <s v="E06000013"/>
    <x v="84"/>
    <s v="Financial year"/>
    <s v="2018/19"/>
    <s v="Children in households suffering from mental health problems"/>
    <x v="22"/>
    <s v="Number"/>
    <n v="136"/>
    <n v="9204"/>
    <n v="14.7761842677097"/>
    <s v="14.8 per 1000 0-4 yr olds"/>
    <n v="14.7761842677097"/>
  </r>
  <r>
    <s v="E10000023_CIN episodes for children aged 0-4 at 31st March 2019 with mental health of parent/someone else in household identified as a factor at CIN assessment (excluding looked after children)_Number"/>
    <s v="E10000023"/>
    <x v="87"/>
    <s v="Financial year"/>
    <s v="2018/19"/>
    <s v="Children in households suffering from mental health problems"/>
    <x v="22"/>
    <s v="Number"/>
    <n v="256"/>
    <n v="29706"/>
    <n v="8.6177876523261308"/>
    <s v="8.6 per 1000 0-4 yr olds"/>
    <n v="8.6177876523261308"/>
  </r>
  <r>
    <s v="E06000014_CIN episodes for children aged 0-4 at 31st March 2019 with mental health of parent/someone else in household identified as a factor at CIN assessment (excluding looked after children)_Number"/>
    <s v="E06000014"/>
    <x v="150"/>
    <s v="Financial year"/>
    <s v="2018/19"/>
    <s v="Children in households suffering from mental health problems"/>
    <x v="22"/>
    <s v="Number"/>
    <n v="64"/>
    <n v="9822"/>
    <n v="6.5159845245367496"/>
    <s v="6.5 per 1000 0-4 yr olds"/>
    <n v="6.5159845245367496"/>
  </r>
  <r>
    <s v="E06000032_CIN episodes for children aged 0-4 at 31st March 2019 with mental health of parent/someone else in household identified as a factor at CIN assessment (excluding looked after children)_Number"/>
    <s v="E06000032"/>
    <x v="74"/>
    <s v="Financial year"/>
    <s v="2018/19"/>
    <s v="Children in households suffering from mental health problems"/>
    <x v="22"/>
    <s v="Number"/>
    <n v="100"/>
    <n v="17547"/>
    <n v="5.6989798826010096"/>
    <s v="5.7 per 1000 0-4 yr olds"/>
    <n v="5.6989798826010096"/>
  </r>
  <r>
    <s v="E06000055_CIN episodes for children aged 0-4 at 31st March 2019 with mental health of parent/someone else in household identified as a factor at CIN assessment (excluding looked after children)_Number"/>
    <s v="E06000055"/>
    <x v="4"/>
    <s v="Financial year"/>
    <s v="2018/19"/>
    <s v="Children in households suffering from mental health problems"/>
    <x v="22"/>
    <s v="Number"/>
    <n v="86"/>
    <n v="11509"/>
    <n v="7.4724128942566699"/>
    <s v="7.5 per 1000 0-4 yr olds"/>
    <n v="7.4724128942566699"/>
  </r>
  <r>
    <s v="E06000056_CIN episodes for children aged 0-4 at 31st March 2019 with mental health of parent/someone else in household identified as a factor at CIN assessment (excluding looked after children)_Number"/>
    <s v="E06000056"/>
    <x v="22"/>
    <s v="Financial year"/>
    <s v="2018/19"/>
    <s v="Children in households suffering from mental health problems"/>
    <x v="22"/>
    <s v="Number"/>
    <n v="201"/>
    <n v="17751"/>
    <n v="11.323305729254701"/>
    <s v="11.3 per 1000 0-4 yr olds"/>
    <n v="11.323305729254701"/>
  </r>
  <r>
    <s v="E10000002_CIN episodes for children aged 0-4 at 31st March 2019 with mental health of parent/someone else in household identified as a factor at CIN assessment (excluding looked after children)_Number"/>
    <s v="E10000002"/>
    <x v="17"/>
    <s v="Financial year"/>
    <s v="2018/19"/>
    <s v="Children in households suffering from mental health problems"/>
    <x v="22"/>
    <s v="Number"/>
    <n v="359"/>
    <n v="32404"/>
    <n v="11.0788791507221"/>
    <s v="11.1 per 1000 0-4 yr olds"/>
    <n v="11.0788791507221"/>
  </r>
  <r>
    <s v="E06000042_CIN episodes for children aged 0-4 at 31st March 2019 with mental health of parent/someone else in household identified as a factor at CIN assessment (excluding looked after children)_Number"/>
    <s v="E06000042"/>
    <x v="79"/>
    <s v="Financial year"/>
    <s v="2018/19"/>
    <s v="Children in households suffering from mental health problems"/>
    <x v="22"/>
    <s v="Number"/>
    <n v="228"/>
    <n v="19048"/>
    <n v="11.969760604787901"/>
    <s v="12 per 1000 0-4 yr olds"/>
    <n v="11.969760604787901"/>
  </r>
  <r>
    <s v="E10000007_CIN episodes for children aged 0-4 at 31st March 2019 with mental health of parent/someone else in household identified as a factor at CIN assessment (excluding looked after children)_Number"/>
    <s v="E10000007"/>
    <x v="32"/>
    <s v="Financial year"/>
    <s v="2018/19"/>
    <s v="Children in households suffering from mental health problems"/>
    <x v="22"/>
    <s v="Number"/>
    <n v="743"/>
    <n v="40208"/>
    <n v="18.478909669717499"/>
    <s v="18.5 per 1000 0-4 yr olds"/>
    <n v="18.478909669717499"/>
  </r>
  <r>
    <s v="E06000015_CIN episodes for children aged 0-4 at 31st March 2019 with mental health of parent/someone else in household identified as a factor at CIN assessment (excluding looked after children)_Number"/>
    <s v="E06000015"/>
    <x v="31"/>
    <s v="Financial year"/>
    <s v="2018/19"/>
    <s v="Children in households suffering from mental health problems"/>
    <x v="22"/>
    <s v="Number"/>
    <n v="247"/>
    <n v="16674"/>
    <n v="14.813482067890099"/>
    <s v="14.8 per 1000 0-4 yr olds"/>
    <n v="14.813482067890099"/>
  </r>
  <r>
    <s v="E10000009_CIN episodes for children aged 0-4 at 31st March 2019 with mental health of parent/someone else in household identified as a factor at CIN assessment (excluding looked after children)_Number"/>
    <s v="E10000009"/>
    <x v="35"/>
    <s v="Financial year"/>
    <s v="2018/19"/>
    <s v="Children in households suffering from mental health problems"/>
    <x v="22"/>
    <s v="Number"/>
    <n v="306"/>
    <n v="18202"/>
    <n v="16.8113394132513"/>
    <s v="16.8 per 1000 0-4 yr olds"/>
    <n v="16.8113394132513"/>
  </r>
  <r>
    <s v="E06000029_CIN episodes for children aged 0-4 at 31st March 2019 with mental health of parent/someone else in household identified as a factor at CIN assessment (excluding looked after children)_Number"/>
    <s v="E06000029"/>
    <x v="96"/>
    <s v="Financial year"/>
    <s v="2018/19"/>
    <s v="Children in households suffering from mental health problems"/>
    <x v="22"/>
    <s v="Number"/>
    <n v="44"/>
    <n v="8108"/>
    <n v="5.4267390231869799"/>
    <s v="5.4 per 1000 0-4 yr olds"/>
    <n v="5.4267390231869799"/>
  </r>
  <r>
    <s v="E06000028_CIN episodes for children aged 0-4 at 31st March 2019 with mental health of parent/someone else in household identified as a factor at CIN assessment (excluding looked after children)_Number"/>
    <s v="E06000028"/>
    <x v="10"/>
    <s v="Financial year"/>
    <s v="2018/19"/>
    <s v="Children in households suffering from mental health problems"/>
    <x v="22"/>
    <s v="Number"/>
    <n v="106"/>
    <n v="10832"/>
    <n v="9.7858197932053201"/>
    <s v="9.8 per 1000 0-4 yr olds"/>
    <n v="9.7858197932053201"/>
  </r>
  <r>
    <s v="E06000047_CIN episodes for children aged 0-4 at 31st March 2019 with mental health of parent/someone else in household identified as a factor at CIN assessment (excluding looked after children)_Number"/>
    <s v="E06000047"/>
    <x v="37"/>
    <s v="Financial year"/>
    <s v="2018/19"/>
    <s v="Children in households suffering from mental health problems"/>
    <x v="22"/>
    <s v="Number"/>
    <n v="420"/>
    <n v="27021"/>
    <n v="15.543466192961001"/>
    <s v="15.5 per 1000 0-4 yr olds"/>
    <n v="15.543466192961001"/>
  </r>
  <r>
    <s v="E06000005_CIN episodes for children aged 0-4 at 31st March 2019 with mental health of parent/someone else in household identified as a factor at CIN assessment (excluding looked after children)_Number"/>
    <s v="E06000005"/>
    <x v="30"/>
    <s v="Financial year"/>
    <s v="2018/19"/>
    <s v="Children in households suffering from mental health problems"/>
    <x v="22"/>
    <s v="Number"/>
    <n v="85"/>
    <n v="5917"/>
    <n v="14.3653878654724"/>
    <s v="14.4 per 1000 0-4 yr olds"/>
    <n v="14.3653878654724"/>
  </r>
  <r>
    <s v="E10000011_CIN episodes for children aged 0-4 at 31st March 2019 with mental health of parent/someone else in household identified as a factor at CIN assessment (excluding looked after children)_Number"/>
    <s v="E10000011"/>
    <x v="40"/>
    <s v="Financial year"/>
    <s v="2018/19"/>
    <s v="Children in households suffering from mental health problems"/>
    <x v="22"/>
    <s v="Number"/>
    <n v="374"/>
    <n v="27106"/>
    <n v="13.797683169777899"/>
    <s v="13.8 per 1000 0-4 yr olds"/>
    <n v="13.797683169777899"/>
  </r>
  <r>
    <s v="E06000043_CIN episodes for children aged 0-4 at 31st March 2019 with mental health of parent/someone else in household identified as a factor at CIN assessment (excluding looked after children)_Number"/>
    <s v="E06000043"/>
    <x v="14"/>
    <s v="Financial year"/>
    <s v="2018/19"/>
    <s v="Children in households suffering from mental health problems"/>
    <x v="22"/>
    <s v="Number"/>
    <n v="210"/>
    <n v="13768"/>
    <n v="15.252760023242301"/>
    <s v="15.3 per 1000 0-4 yr olds"/>
    <n v="15.252760023242301"/>
  </r>
  <r>
    <s v="E10000014_CIN episodes for children aged 0-4 at 31st March 2019 with mental health of parent/someone else in household identified as a factor at CIN assessment (excluding looked after children)_Number"/>
    <s v="E10000014"/>
    <x v="49"/>
    <s v="Financial year"/>
    <s v="2018/19"/>
    <s v="Children in households suffering from mental health problems"/>
    <x v="22"/>
    <s v="Number"/>
    <n v="309"/>
    <n v="74388"/>
    <n v="4.1538957896434896"/>
    <s v="4.2 per 1000 0-4 yr olds"/>
    <n v="4.1538957896434896"/>
  </r>
  <r>
    <s v="E06000044_CIN episodes for children aged 0-4 at 31st March 2019 with mental health of parent/someone else in household identified as a factor at CIN assessment (excluding looked after children)_Number"/>
    <s v="E06000044"/>
    <x v="97"/>
    <s v="Financial year"/>
    <s v="2018/19"/>
    <s v="Children in households suffering from mental health problems"/>
    <x v="22"/>
    <s v="Number"/>
    <n v="77"/>
    <n v="12735"/>
    <n v="6.04632901452689"/>
    <s v="6 per 1000 0-4 yr olds"/>
    <n v="6.04632901452689"/>
  </r>
  <r>
    <s v="E06000045_CIN episodes for children aged 0-4 at 31st March 2019 with mental health of parent/someone else in household identified as a factor at CIN assessment (excluding looked after children)_Number"/>
    <s v="E06000045"/>
    <x v="115"/>
    <s v="Financial year"/>
    <s v="2018/19"/>
    <s v="Children in households suffering from mental health problems"/>
    <x v="22"/>
    <s v="Number"/>
    <n v="289"/>
    <n v="15766"/>
    <n v="18.330584802740098"/>
    <s v="18.3 per 1000 0-4 yr olds"/>
    <n v="18.330584802740098"/>
  </r>
  <r>
    <s v="E10000018_CIN episodes for children aged 0-4 at 31st March 2019 with mental health of parent/someone else in household identified as a factor at CIN assessment (excluding looked after children)_Number"/>
    <s v="E10000018"/>
    <x v="70"/>
    <s v="Financial year"/>
    <s v="2018/19"/>
    <s v="Children in households suffering from mental health problems"/>
    <x v="22"/>
    <s v="Number"/>
    <n v="294"/>
    <n v="36916"/>
    <n v="7.9640264384006896"/>
    <s v="8 per 1000 0-4 yr olds"/>
    <n v="7.9640264384006896"/>
  </r>
  <r>
    <s v="E06000016_CIN episodes for children aged 0-4 at 31st March 2019 with mental health of parent/someone else in household identified as a factor at CIN assessment (excluding looked after children)_Number"/>
    <s v="E06000016"/>
    <x v="69"/>
    <s v="Financial year"/>
    <s v="2018/19"/>
    <s v="Children in households suffering from mental health problems"/>
    <x v="22"/>
    <s v="Number"/>
    <n v="206"/>
    <n v="25049"/>
    <n v="8.2238811928619899"/>
    <s v="8.2 per 1000 0-4 yr olds"/>
    <n v="8.2238811928619899"/>
  </r>
  <r>
    <s v="E06000017_CIN episodes for children aged 0-4 at 31st March 2019 with mental health of parent/someone else in household identified as a factor at CIN assessment (excluding looked after children)_Number"/>
    <s v="E06000017"/>
    <x v="104"/>
    <s v="Financial year"/>
    <s v="2018/19"/>
    <s v="Children in households suffering from mental health problems"/>
    <x v="22"/>
    <s v="Number"/>
    <n v="31"/>
    <n v="1855"/>
    <n v="16.711590296495999"/>
    <s v="16.7 per 1000 0-4 yr olds"/>
    <n v="16.711590296495999"/>
  </r>
  <r>
    <s v="E10000028_CIN episodes for children aged 0-4 at 31st March 2019 with mental health of parent/someone else in household identified as a factor at CIN assessment (excluding looked after children)_Number"/>
    <s v="E10000028"/>
    <x v="119"/>
    <s v="Financial year"/>
    <s v="2018/19"/>
    <s v="Children in households suffering from mental health problems"/>
    <x v="22"/>
    <s v="Number"/>
    <n v="710"/>
    <n v="44389"/>
    <n v="15.994953704746701"/>
    <s v="16 per 1000 0-4 yr olds"/>
    <n v="15.994953704746701"/>
  </r>
  <r>
    <s v="E06000021_CIN episodes for children aged 0-4 at 31st March 2019 with mental health of parent/someone else in household identified as a factor at CIN assessment (excluding looked after children)_Number"/>
    <s v="E06000021"/>
    <x v="122"/>
    <s v="Financial year"/>
    <s v="2018/19"/>
    <s v="Children in households suffering from mental health problems"/>
    <x v="22"/>
    <s v="Number"/>
    <n v="340"/>
    <n v="17135"/>
    <n v="19.8424277793989"/>
    <s v="19.8 per 1000 0-4 yr olds"/>
    <n v="19.8424277793989"/>
  </r>
  <r>
    <s v="E06000054_CIN episodes for children aged 0-4 at 31st March 2019 with mental health of parent/someone else in household identified as a factor at CIN assessment (excluding looked after children)_Number"/>
    <s v="E06000054"/>
    <x v="144"/>
    <s v="Financial year"/>
    <s v="2018/19"/>
    <s v="Children in households suffering from mental health problems"/>
    <x v="22"/>
    <s v="Number"/>
    <n v="463"/>
    <n v="27307"/>
    <n v="16.955359431647601"/>
    <s v="17 per 1000 0-4 yr olds"/>
    <n v="16.955359431647601"/>
  </r>
  <r>
    <s v="E06000030_CIN episodes for children aged 0-4 at 31st March 2019 with mental health of parent/someone else in household identified as a factor at CIN assessment (excluding looked after children)_Number"/>
    <s v="E06000030"/>
    <x v="127"/>
    <s v="Financial year"/>
    <s v="2018/19"/>
    <s v="Children in households suffering from mental health problems"/>
    <x v="22"/>
    <s v="Number"/>
    <n v="191"/>
    <n v="14479"/>
    <n v="13.191518751295"/>
    <s v="13.2 per 1000 0-4 yr olds"/>
    <n v="13.191518751295"/>
  </r>
  <r>
    <s v="E06000036_CIN episodes for children aged 0-4 at 31st March 2019 with mental health of parent/someone else in household identified as a factor at CIN assessment (excluding looked after children)_Number"/>
    <s v="E06000036"/>
    <x v="11"/>
    <s v="Financial year"/>
    <s v="2018/19"/>
    <s v="Children in households suffering from mental health problems"/>
    <x v="22"/>
    <s v="Number"/>
    <n v="74"/>
    <n v="7417"/>
    <n v="9.9770796818120502"/>
    <s v="10 per 1000 0-4 yr olds"/>
    <n v="9.9770796818120502"/>
  </r>
  <r>
    <s v="E06000040_CIN episodes for children aged 0-4 at 31st March 2019 with mental health of parent/someone else in household identified as a factor at CIN assessment (excluding looked after children)_Number"/>
    <s v="E06000040"/>
    <x v="145"/>
    <s v="Financial year"/>
    <s v="2018/19"/>
    <s v="Children in households suffering from mental health problems"/>
    <x v="22"/>
    <s v="Number"/>
    <n v="32"/>
    <n v="8678"/>
    <n v="3.6874855957593899"/>
    <s v="3.7 per 1000 0-4 yr olds"/>
    <n v="3.6874855957593899"/>
  </r>
  <r>
    <s v="E06000037_CIN episodes for children aged 0-4 at 31st March 2019 with mental health of parent/someone else in household identified as a factor at CIN assessment (excluding looked after children)_Number"/>
    <s v="E06000037"/>
    <x v="140"/>
    <s v="Financial year"/>
    <s v="2018/19"/>
    <s v="Children in households suffering from mental health problems"/>
    <x v="22"/>
    <s v="Number"/>
    <n v="96"/>
    <n v="8980"/>
    <n v="10.6904231625835"/>
    <s v="10.7 per 1000 0-4 yr olds"/>
    <n v="10.6904231625835"/>
  </r>
  <r>
    <s v="E06000038_CIN episodes for children aged 0-4 at 31st March 2019 with mental health of parent/someone else in household identified as a factor at CIN assessment (excluding looked after children)_Number"/>
    <s v="E06000038"/>
    <x v="98"/>
    <s v="Financial year"/>
    <s v="2018/19"/>
    <s v="Children in households suffering from mental health problems"/>
    <x v="22"/>
    <s v="Number"/>
    <n v="162"/>
    <n v="11632"/>
    <n v="13.927097661623099"/>
    <s v="13.9 per 1000 0-4 yr olds"/>
    <n v="13.927097661623099"/>
  </r>
  <r>
    <s v="E06000039_CIN episodes for children aged 0-4 at 31st March 2019 with mental health of parent/someone else in household identified as a factor at CIN assessment (excluding looked after children)_Number"/>
    <s v="E06000039"/>
    <x v="110"/>
    <s v="Financial year"/>
    <s v="2018/19"/>
    <s v="Children in households suffering from mental health problems"/>
    <x v="22"/>
    <s v="Number"/>
    <n v="125"/>
    <n v="12827"/>
    <n v="9.7450689950884808"/>
    <s v="9.7 per 1000 0-4 yr olds"/>
    <n v="9.7450689950884808"/>
  </r>
  <r>
    <s v="E06000041_CIN episodes for children aged 0-4 at 31st March 2019 with mental health of parent/someone else in household identified as a factor at CIN assessment (excluding looked after children)_Number"/>
    <s v="E06000041"/>
    <x v="147"/>
    <s v="Financial year"/>
    <s v="2018/19"/>
    <s v="Children in households suffering from mental health problems"/>
    <x v="22"/>
    <s v="Number"/>
    <n v="111"/>
    <n v="9822"/>
    <n v="11.301160659743401"/>
    <s v="11.3 per 1000 0-4 yr olds"/>
    <n v="11.301160659743401"/>
  </r>
  <r>
    <s v="E10000003_CIN episodes for children aged 0-4 at 31st March 2019 with mental health of parent/someone else in household identified as a factor at CIN assessment (excluding looked after children)_Number"/>
    <s v="E10000003"/>
    <x v="20"/>
    <s v="Financial year"/>
    <s v="2018/19"/>
    <s v="Children in households suffering from mental health problems"/>
    <x v="22"/>
    <s v="Number"/>
    <n v="543"/>
    <n v="37295"/>
    <n v="14.5595924386647"/>
    <s v="14.6 per 1000 0-4 yr olds"/>
    <n v="14.5595924386647"/>
  </r>
  <r>
    <s v="E06000031_CIN episodes for children aged 0-4 at 31st March 2019 with mental health of parent/someone else in household identified as a factor at CIN assessment (excluding looked after children)_Number"/>
    <s v="E06000031"/>
    <x v="94"/>
    <s v="Financial year"/>
    <s v="2018/19"/>
    <s v="Children in households suffering from mental health problems"/>
    <x v="22"/>
    <s v="Number"/>
    <n v="247"/>
    <n v="15931"/>
    <n v="15.504362563555301"/>
    <s v="15.5 per 1000 0-4 yr olds"/>
    <n v="15.504362563555301"/>
  </r>
  <r>
    <s v="E06000006_CIN episodes for children aged 0-4 at 31st March 2019 with mental health of parent/someone else in household identified as a factor at CIN assessment (excluding looked after children)_Number"/>
    <s v="E06000006"/>
    <x v="47"/>
    <s v="Financial year"/>
    <s v="2018/19"/>
    <s v="Children in households suffering from mental health problems"/>
    <x v="22"/>
    <s v="Number"/>
    <n v="146"/>
    <n v="7676"/>
    <n v="19.020323084940099"/>
    <s v="19 per 1000 0-4 yr olds"/>
    <n v="19.020323084940099"/>
  </r>
  <r>
    <s v="E06000007_CIN episodes for children aged 0-4 at 31st March 2019 with mental health of parent/someone else in household identified as a factor at CIN assessment (excluding looked after children)_Number"/>
    <s v="E06000007"/>
    <x v="138"/>
    <s v="Financial year"/>
    <s v="2018/19"/>
    <s v="Children in households suffering from mental health problems"/>
    <x v="22"/>
    <s v="Number"/>
    <n v="134"/>
    <n v="11933"/>
    <n v="11.229363948713701"/>
    <s v="11.2 per 1000 0-4 yr olds"/>
    <n v="11.229363948713701"/>
  </r>
  <r>
    <s v="E10000008_CIN episodes for children aged 0-4 at 31st March 2019 with mental health of parent/someone else in household identified as a factor at CIN assessment (excluding looked after children)_Number"/>
    <s v="E10000008"/>
    <x v="33"/>
    <s v="Financial year"/>
    <s v="2018/19"/>
    <s v="Children in households suffering from mental health problems"/>
    <x v="22"/>
    <s v="Number"/>
    <n v="442"/>
    <n v="37314"/>
    <n v="11.845419949616799"/>
    <s v="11.8 per 1000 0-4 yr olds"/>
    <n v="11.845419949616799"/>
  </r>
  <r>
    <s v="E06000026_CIN episodes for children aged 0-4 at 31st March 2019 with mental health of parent/someone else in household identified as a factor at CIN assessment (excluding looked after children)_Number"/>
    <s v="E06000026"/>
    <x v="95"/>
    <s v="Financial year"/>
    <s v="2018/19"/>
    <s v="Children in households suffering from mental health problems"/>
    <x v="22"/>
    <s v="Number"/>
    <n v="390"/>
    <n v="14969"/>
    <n v="26.0538446121985"/>
    <s v="26.1 per 1000 0-4 yr olds"/>
    <n v="26.0538446121985"/>
  </r>
  <r>
    <s v="E06000027_CIN episodes for children aged 0-4 at 31st March 2019 with mental health of parent/someone else in household identified as a factor at CIN assessment (excluding looked after children)_Number"/>
    <s v="E06000027"/>
    <x v="131"/>
    <s v="Financial year"/>
    <s v="2018/19"/>
    <s v="Children in households suffering from mental health problems"/>
    <x v="22"/>
    <s v="Number"/>
    <n v="177"/>
    <n v="6918"/>
    <n v="25.5854293148309"/>
    <s v="25.6 per 1000 0-4 yr olds"/>
    <n v="25.5854293148309"/>
  </r>
  <r>
    <s v="E10000012_CIN episodes for children aged 0-4 at 31st March 2019 with mental health of parent/someone else in household identified as a factor at CIN assessment (excluding looked after children)_Number"/>
    <s v="E10000012"/>
    <x v="42"/>
    <s v="Financial year"/>
    <s v="2018/19"/>
    <s v="Children in households suffering from mental health problems"/>
    <x v="22"/>
    <s v="Number"/>
    <n v="726"/>
    <n v="85981"/>
    <n v="8.4437259394517401"/>
    <s v="8.4 per 1000 0-4 yr olds"/>
    <n v="8.4437259394517401"/>
  </r>
  <r>
    <s v="E06000033_CIN episodes for children aged 0-4 at 31st March 2019 with mental health of parent/someone else in household identified as a factor at CIN assessment (excluding looked after children)_Number"/>
    <s v="E06000033"/>
    <x v="116"/>
    <s v="Financial year"/>
    <s v="2018/19"/>
    <s v="Children in households suffering from mental health problems"/>
    <x v="22"/>
    <s v="Number"/>
    <n v="185"/>
    <n v="11304"/>
    <n v="16.3658881811748"/>
    <s v="16.4 per 1000 0-4 yr olds"/>
    <n v="16.3658881811748"/>
  </r>
  <r>
    <s v="E06000034_CIN episodes for children aged 0-4 at 31st March 2019 with mental health of parent/someone else in household identified as a factor at CIN assessment (excluding looked after children)_Number"/>
    <s v="E06000034"/>
    <x v="130"/>
    <s v="Financial year"/>
    <s v="2018/19"/>
    <s v="Children in households suffering from mental health problems"/>
    <x v="22"/>
    <s v="Number"/>
    <n v="209"/>
    <n v="13195"/>
    <n v="15.8393330807124"/>
    <s v="15.8 per 1000 0-4 yr olds"/>
    <n v="15.8393330807124"/>
  </r>
  <r>
    <s v="E06000019_CIN episodes for children aged 0-4 at 31st March 2019 with mental health of parent/someone else in household identified as a factor at CIN assessment (excluding looked after children)_Number"/>
    <s v="E06000019"/>
    <x v="54"/>
    <s v="Financial year"/>
    <s v="2018/19"/>
    <s v="Children in households suffering from mental health problems"/>
    <x v="22"/>
    <s v="Number"/>
    <n v="117"/>
    <n v="9337"/>
    <n v="12.5307914747778"/>
    <s v="12.5 per 1000 0-4 yr olds"/>
    <n v="12.5307914747778"/>
  </r>
  <r>
    <s v="E10000034_CIN episodes for children aged 0-4 at 31st March 2019 with mental health of parent/someone else in household identified as a factor at CIN assessment (excluding looked after children)_Number"/>
    <s v="E10000034"/>
    <x v="149"/>
    <s v="Financial year"/>
    <s v="2018/19"/>
    <s v="Children in households suffering from mental health problems"/>
    <x v="22"/>
    <s v="Number"/>
    <n v="379"/>
    <n v="31348"/>
    <n v="12.090085491897399"/>
    <s v="12.1 per 1000 0-4 yr olds"/>
    <n v="12.090085491897399"/>
  </r>
  <r>
    <s v="E10000016_CIN episodes for children aged 0-4 at 31st March 2019 with mental health of parent/someone else in household identified as a factor at CIN assessment (excluding looked after children)_Number"/>
    <s v="E10000016"/>
    <x v="61"/>
    <s v="Financial year"/>
    <s v="2018/19"/>
    <s v="Children in households suffering from mental health problems"/>
    <x v="22"/>
    <s v="Number"/>
    <n v="1662"/>
    <n v="91425"/>
    <n v="18.178835110746501"/>
    <s v="18.2 per 1000 0-4 yr olds"/>
    <n v="18.178835110746501"/>
  </r>
  <r>
    <s v="E06000035_CIN episodes for children aged 0-4 at 31st March 2019 with mental health of parent/someone else in household identified as a factor at CIN assessment (excluding looked after children)_Number"/>
    <s v="E06000035"/>
    <x v="76"/>
    <s v="Financial year"/>
    <s v="2018/19"/>
    <s v="Children in households suffering from mental health problems"/>
    <x v="22"/>
    <s v="Number"/>
    <n v="261"/>
    <n v="18494"/>
    <n v="14.1126851951984"/>
    <s v="14.1 per 1000 0-4 yr olds"/>
    <n v="14.1126851951984"/>
  </r>
  <r>
    <s v="E10000017_CIN episodes for children aged 0-4 at 31st March 2019 with mental health of parent/someone else in household identified as a factor at CIN assessment (excluding looked after children)_Number"/>
    <s v="E10000017"/>
    <x v="67"/>
    <s v="Financial year"/>
    <s v="2018/19"/>
    <s v="Children in households suffering from mental health problems"/>
    <x v="22"/>
    <s v="Number"/>
    <n v="1301"/>
    <n v="67104"/>
    <n v="19.387815927515501"/>
    <s v="19.4 per 1000 0-4 yr olds"/>
    <n v="19.387815927515501"/>
  </r>
  <r>
    <s v="E06000008_CIN episodes for children aged 0-4 at 31st March 2019 with mental health of parent/someone else in household identified as a factor at CIN assessment (excluding looked after children)_Number"/>
    <s v="E06000008"/>
    <x v="7"/>
    <s v="Financial year"/>
    <s v="2018/19"/>
    <s v="Children in households suffering from mental health problems"/>
    <x v="22"/>
    <s v="Number"/>
    <n v="198"/>
    <n v="10576"/>
    <n v="18.721633888048402"/>
    <s v="18.7 per 1000 0-4 yr olds"/>
    <n v="18.721633888048402"/>
  </r>
  <r>
    <s v="E06000009_CIN episodes for children aged 0-4 at 31st March 2019 with mental health of parent/someone else in household identified as a factor at CIN assessment (excluding looked after children)_Number"/>
    <s v="E06000009"/>
    <x v="8"/>
    <s v="Financial year"/>
    <s v="2018/19"/>
    <s v="Children in households suffering from mental health problems"/>
    <x v="22"/>
    <s v="Number"/>
    <n v="283"/>
    <n v="8365"/>
    <n v="33.831440526001202"/>
    <s v="33.8 per 1000 0-4 yr olds"/>
    <n v="33.831440526001202"/>
  </r>
  <r>
    <s v="E10000024_CIN episodes for children aged 0-4 at 31st March 2019 with mental health of parent/someone else in household identified as a factor at CIN assessment (excluding looked after children)_Number"/>
    <s v="E10000024"/>
    <x v="91"/>
    <s v="Financial year"/>
    <s v="2018/19"/>
    <s v="Children in households suffering from mental health problems"/>
    <x v="22"/>
    <s v="Number"/>
    <n v="647"/>
    <n v="44888"/>
    <n v="14.4136517554803"/>
    <s v="14.4 per 1000 0-4 yr olds"/>
    <n v="14.4136517554803"/>
  </r>
  <r>
    <s v="E06000018_CIN episodes for children aged 0-4 at 31st March 2019 with mental health of parent/someone else in household identified as a factor at CIN assessment (excluding looked after children)_Number"/>
    <s v="E06000018"/>
    <x v="90"/>
    <s v="Financial year"/>
    <s v="2018/19"/>
    <s v="Children in households suffering from mental health problems"/>
    <x v="22"/>
    <s v="Number"/>
    <n v="328"/>
    <n v="20755"/>
    <n v="15.803420862442801"/>
    <s v="15.8 per 1000 0-4 yr olds"/>
    <n v="15.803420862442801"/>
  </r>
  <r>
    <s v="E06000051_CIN episodes for children aged 0-4 at 31st March 2019 with mental health of parent/someone else in household identified as a factor at CIN assessment (excluding looked after children)_Number"/>
    <s v="E06000051"/>
    <x v="109"/>
    <s v="Financial year"/>
    <s v="2018/19"/>
    <s v="Children in households suffering from mental health problems"/>
    <x v="22"/>
    <s v="Number"/>
    <n v="164"/>
    <n v="15034"/>
    <n v="10.908607157110501"/>
    <s v="10.9 per 1000 0-4 yr olds"/>
    <n v="10.908607157110501"/>
  </r>
  <r>
    <s v="E06000020_CIN episodes for children aged 0-4 at 31st March 2019 with mental health of parent/someone else in household identified as a factor at CIN assessment (excluding looked after children)_Number"/>
    <s v="E06000020"/>
    <x v="129"/>
    <s v="Financial year"/>
    <s v="2018/19"/>
    <s v="Children in households suffering from mental health problems"/>
    <x v="22"/>
    <s v="Number"/>
    <n v="204"/>
    <n v="11022"/>
    <n v="18.508437670114301"/>
    <s v="18.5 per 1000 0-4 yr olds"/>
    <n v="18.508437670114301"/>
  </r>
  <r>
    <s v="E06000049_CIN episodes for children aged 0-4 at 31st March 2019 with mental health of parent/someone else in household identified as a factor at CIN assessment (excluding looked after children)_Number"/>
    <s v="E06000049"/>
    <x v="23"/>
    <s v="Financial year"/>
    <s v="2018/19"/>
    <s v="Children in households suffering from mental health problems"/>
    <x v="22"/>
    <s v="Number"/>
    <n v="160"/>
    <n v="20262"/>
    <n v="7.89655512782549"/>
    <s v="7.9 per 1000 0-4 yr olds"/>
    <n v="7.89655512782549"/>
  </r>
  <r>
    <s v="E06000050_CIN episodes for children aged 0-4 at 31st March 2019 with mental health of parent/someone else in household identified as a factor at CIN assessment (excluding looked after children)_Number"/>
    <s v="E06000050"/>
    <x v="154"/>
    <s v="Financial year"/>
    <s v="2018/19"/>
    <s v="Children in households suffering from mental health problems"/>
    <x v="22"/>
    <s v="Number"/>
    <n v="285"/>
    <n v="18571"/>
    <n v="15.346507996338399"/>
    <s v="15.3 per 1000 0-4 yr olds"/>
    <n v="15.346507996338399"/>
  </r>
  <r>
    <s v="E06000052_CIN episodes for children aged 0-4 at 31st March 2019 with mental health of parent/someone else in household identified as a factor at CIN assessment (excluding looked after children)_Number"/>
    <s v="E06000052"/>
    <x v="26"/>
    <s v="Financial year"/>
    <s v="2018/19"/>
    <s v="Children in households suffering from mental health problems"/>
    <x v="22"/>
    <s v="Number"/>
    <n v="293"/>
    <n v="28270"/>
    <n v="10.3643438273788"/>
    <s v="10.4 per 1000 0-4 yr olds"/>
    <n v="10.3643438273788"/>
  </r>
  <r>
    <s v="E10000006_CIN episodes for children aged 0-4 at 31st March 2019 with mental health of parent/someone else in household identified as a factor at CIN assessment (excluding looked after children)_Number"/>
    <s v="E10000006"/>
    <x v="29"/>
    <s v="Financial year"/>
    <s v="2018/19"/>
    <s v="Children in households suffering from mental health problems"/>
    <x v="22"/>
    <s v="Number"/>
    <n v="420"/>
    <n v="24066"/>
    <n v="17.4520069808028"/>
    <s v="17.5 per 1000 0-4 yr olds"/>
    <n v="17.4520069808028"/>
  </r>
  <r>
    <s v="E10000013_CIN episodes for children aged 0-4 at 31st March 2019 with mental health of parent/someone else in household identified as a factor at CIN assessment (excluding looked after children)_Number"/>
    <s v="E10000013"/>
    <x v="44"/>
    <s v="Financial year"/>
    <s v="2018/19"/>
    <s v="Children in households suffering from mental health problems"/>
    <x v="22"/>
    <s v="Number"/>
    <n v="584"/>
    <n v="34617"/>
    <n v="16.870323829332399"/>
    <s v="16.9 per 1000 0-4 yr olds"/>
    <n v="16.870323829332399"/>
  </r>
  <r>
    <s v="E10000015_CIN episodes for children aged 0-4 at 31st March 2019 with mental health of parent/someone else in household identified as a factor at CIN assessment (excluding looked after children)_Number"/>
    <s v="E10000015"/>
    <x v="55"/>
    <s v="Financial year"/>
    <s v="2018/19"/>
    <s v="Children in households suffering from mental health problems"/>
    <x v="22"/>
    <s v="Number"/>
    <n v="638"/>
    <n v="74764"/>
    <n v="8.5335188058423803"/>
    <s v="8.5 per 1000 0-4 yr olds"/>
    <n v="8.5335188058423803"/>
  </r>
  <r>
    <s v="E06000046_CIN episodes for children aged 0-4 at 31st March 2019 with mental health of parent/someone else in household identified as a factor at CIN assessment (excluding looked after children)_Number"/>
    <s v="E06000046"/>
    <x v="58"/>
    <s v="Financial year"/>
    <s v="2018/19"/>
    <s v="Children in households suffering from mental health problems"/>
    <x v="22"/>
    <s v="Number"/>
    <n v="117"/>
    <n v="6462"/>
    <n v="18.105849582172699"/>
    <s v="18.1 per 1000 0-4 yr olds"/>
    <n v="18.105849582172699"/>
  </r>
  <r>
    <s v="E10000019_CIN episodes for children aged 0-4 at 31st March 2019 with mental health of parent/someone else in household identified as a factor at CIN assessment (excluding looked after children)_Number"/>
    <s v="E10000019"/>
    <x v="72"/>
    <s v="Financial year"/>
    <s v="2018/19"/>
    <s v="Children in households suffering from mental health problems"/>
    <x v="22"/>
    <s v="Number"/>
    <n v="516"/>
    <n v="39873"/>
    <n v="12.941087954254799"/>
    <s v="12.9 per 1000 0-4 yr olds"/>
    <n v="12.941087954254799"/>
  </r>
  <r>
    <s v="E10000020_CIN episodes for children aged 0-4 at 31st March 2019 with mental health of parent/someone else in household identified as a factor at CIN assessment (excluding looked after children)_Number"/>
    <s v="E10000020"/>
    <x v="82"/>
    <s v="Financial year"/>
    <s v="2018/19"/>
    <s v="Children in households suffering from mental health problems"/>
    <x v="22"/>
    <s v="Number"/>
    <n v="593"/>
    <n v="46256"/>
    <n v="12.819958491871301"/>
    <s v="12.8 per 1000 0-4 yr olds"/>
    <n v="12.819958491871301"/>
  </r>
  <r>
    <s v="E10000021_CIN episodes for children aged 0-4 at 31st March 2019 with mental health of parent/someone else in household identified as a factor at CIN assessment (excluding looked after children)_Number"/>
    <s v="E10000021"/>
    <x v="88"/>
    <s v="Financial year"/>
    <s v="2018/19"/>
    <s v="Children in households suffering from mental health problems"/>
    <x v="22"/>
    <s v="Number"/>
    <n v="648"/>
    <n v="47337"/>
    <n v="13.6890804233475"/>
    <s v="13.7 per 1000 0-4 yr olds"/>
    <n v="13.6890804233475"/>
  </r>
  <r>
    <s v="E06000048_CIN episodes for children aged 0-4 at 31st March 2019 with mental health of parent/someone else in household identified as a factor at CIN assessment (excluding looked after children)_Number"/>
    <s v="E06000048"/>
    <x v="89"/>
    <s v="Financial year"/>
    <s v="2018/19"/>
    <s v="Children in households suffering from mental health problems"/>
    <x v="22"/>
    <s v="Number"/>
    <n v="372"/>
    <n v="14910"/>
    <n v="24.9496981891348"/>
    <s v="24.9 per 1000 0-4 yr olds"/>
    <n v="24.9496981891348"/>
  </r>
  <r>
    <s v="E10000025_CIN episodes for children aged 0-4 at 31st March 2019 with mental health of parent/someone else in household identified as a factor at CIN assessment (excluding looked after children)_Number"/>
    <s v="E10000025"/>
    <x v="93"/>
    <s v="Financial year"/>
    <s v="2018/19"/>
    <s v="Children in households suffering from mental health problems"/>
    <x v="22"/>
    <s v="Number"/>
    <n v="427"/>
    <n v="39398"/>
    <n v="10.8381136098279"/>
    <s v="10.8 per 1000 0-4 yr olds"/>
    <n v="10.8381136098279"/>
  </r>
  <r>
    <s v="E10000027_CIN episodes for children aged 0-4 at 31st March 2019 with mental health of parent/someone else in household identified as a factor at CIN assessment (excluding looked after children)_Number"/>
    <s v="E10000027"/>
    <x v="112"/>
    <s v="Financial year"/>
    <s v="2018/19"/>
    <s v="Children in households suffering from mental health problems"/>
    <x v="22"/>
    <s v="Number"/>
    <n v="392"/>
    <n v="29004"/>
    <n v="13.515377189353201"/>
    <s v="13.5 per 1000 0-4 yr olds"/>
    <n v="13.515377189353201"/>
  </r>
  <r>
    <s v="E10000029_CIN episodes for children aged 0-4 at 31st March 2019 with mental health of parent/someone else in household identified as a factor at CIN assessment (excluding looked after children)_Number"/>
    <s v="E10000029"/>
    <x v="123"/>
    <s v="Financial year"/>
    <s v="2018/19"/>
    <s v="Children in households suffering from mental health problems"/>
    <x v="22"/>
    <s v="Number"/>
    <n v="545"/>
    <n v="40624"/>
    <n v="13.4157148483655"/>
    <s v="13.4 per 1000 0-4 yr olds"/>
    <n v="13.4157148483655"/>
  </r>
  <r>
    <s v="E10000030_CIN episodes for children aged 0-4 at 31st March 2019 with mental health of parent/someone else in household identified as a factor at CIN assessment (excluding looked after children)_Number"/>
    <s v="E10000030"/>
    <x v="125"/>
    <s v="Financial year"/>
    <s v="2018/19"/>
    <s v="Children in households suffering from mental health problems"/>
    <x v="22"/>
    <s v="Number"/>
    <n v="724"/>
    <n v="70074"/>
    <n v="10.331934811770401"/>
    <s v="10.3 per 1000 0-4 yr olds"/>
    <n v="10.331934811770401"/>
  </r>
  <r>
    <s v="E10000031_CIN episodes for children aged 0-4 at 31st March 2019 with mental health of parent/someone else in household identified as a factor at CIN assessment (excluding looked after children)_Number"/>
    <s v="E10000031"/>
    <x v="139"/>
    <s v="Financial year"/>
    <s v="2018/19"/>
    <s v="Children in households suffering from mental health problems"/>
    <x v="22"/>
    <s v="Number"/>
    <n v="286"/>
    <n v="31584"/>
    <n v="9.0552178318135805"/>
    <s v="9.1 per 1000 0-4 yr olds"/>
    <n v="9.0552178318135805"/>
  </r>
  <r>
    <s v="E10000032_CIN episodes for children aged 0-4 at 31st March 2019 with mental health of parent/someone else in household identified as a factor at CIN assessment (excluding looked after children)_Number"/>
    <s v="E10000032"/>
    <x v="141"/>
    <s v="Financial year"/>
    <s v="2018/19"/>
    <s v="Children in households suffering from mental health problems"/>
    <x v="22"/>
    <s v="Number"/>
    <n v="0"/>
    <n v="46821"/>
    <n v="0"/>
    <s v="0 per 1000 0-4 yr olds"/>
    <n v="0"/>
  </r>
  <r>
    <s v="NA_CIN episodes for children aged 0-4 at 31st March 2019 with substance misuse by a parent/someone else in household identified as a factor at CIN assessment (excluding looked after children)_Number"/>
    <s v="NA"/>
    <x v="151"/>
    <s v="Financial year"/>
    <s v="2018/19"/>
    <s v="Children in households suffering from drug/alcohol problems"/>
    <x v="23"/>
    <s v="Number"/>
    <n v="32428"/>
    <n v="3346727"/>
    <n v="9.6894667536372108"/>
    <s v="9.69 per 1000 0-4 yr olds"/>
    <n v="9.6894667536372108"/>
  </r>
  <r>
    <s v="E09000001_CIN episodes for children aged 0-4 at 31st March 2019 with substance misuse by a parent/someone else in household identified as a factor at CIN assessment (excluding looked after children)_Number"/>
    <s v="E09000001"/>
    <x v="25"/>
    <s v="Financial year"/>
    <s v="2018/19"/>
    <s v="Children in households suffering from drug/alcohol problems"/>
    <x v="23"/>
    <s v="Number"/>
    <n v="0"/>
    <n v="435"/>
    <n v="0"/>
    <s v="0 per 1000 0-4 yr olds"/>
    <n v="0"/>
  </r>
  <r>
    <s v="E09000007_CIN episodes for children aged 0-4 at 31st March 2019 with substance misuse by a parent/someone else in household identified as a factor at CIN assessment (excluding looked after children)_Number"/>
    <s v="E09000007"/>
    <x v="21"/>
    <s v="Financial year"/>
    <s v="2018/19"/>
    <s v="Children in households suffering from drug/alcohol problems"/>
    <x v="23"/>
    <s v="Number"/>
    <n v="92"/>
    <n v="14039"/>
    <n v="6.5531733029418104"/>
    <s v="6.6 per 1000 0-4 yr olds"/>
    <n v="6.5531733029418104"/>
  </r>
  <r>
    <s v="E09000011_CIN episodes for children aged 0-4 at 31st March 2019 with substance misuse by a parent/someone else in household identified as a factor at CIN assessment (excluding looked after children)_Number"/>
    <s v="E09000011"/>
    <x v="45"/>
    <s v="Financial year"/>
    <s v="2018/19"/>
    <s v="Children in households suffering from drug/alcohol problems"/>
    <x v="23"/>
    <s v="Number"/>
    <n v="153"/>
    <n v="21953"/>
    <n v="6.9694347014075504"/>
    <s v="7 per 1000 0-4 yr olds"/>
    <n v="6.9694347014075504"/>
  </r>
  <r>
    <s v="E09000012_CIN episodes for children aged 0-4 at 31st March 2019 with substance misuse by a parent/someone else in household identified as a factor at CIN assessment (excluding looked after children)_Number"/>
    <s v="E09000012"/>
    <x v="46"/>
    <s v="Financial year"/>
    <s v="2018/19"/>
    <s v="Children in households suffering from drug/alcohol problems"/>
    <x v="23"/>
    <s v="Number"/>
    <n v="120"/>
    <n v="20326"/>
    <n v="5.9037685722719697"/>
    <s v="5.9 per 1000 0-4 yr olds"/>
    <n v="5.9037685722719697"/>
  </r>
  <r>
    <s v="E09000013_CIN episodes for children aged 0-4 at 31st March 2019 with substance misuse by a parent/someone else in household identified as a factor at CIN assessment (excluding looked after children)_Number"/>
    <s v="E09000013"/>
    <x v="48"/>
    <s v="Financial year"/>
    <s v="2018/19"/>
    <s v="Children in households suffering from drug/alcohol problems"/>
    <x v="23"/>
    <s v="Number"/>
    <n v="58"/>
    <n v="11404"/>
    <n v="5.0859347597334299"/>
    <s v="5.1 per 1000 0-4 yr olds"/>
    <n v="5.0859347597334299"/>
  </r>
  <r>
    <s v="E09000019_CIN episodes for children aged 0-4 at 31st March 2019 with substance misuse by a parent/someone else in household identified as a factor at CIN assessment (excluding looked after children)_Number"/>
    <s v="E09000019"/>
    <x v="59"/>
    <s v="Financial year"/>
    <s v="2018/19"/>
    <s v="Children in households suffering from drug/alcohol problems"/>
    <x v="23"/>
    <s v="Number"/>
    <n v="137"/>
    <n v="13127"/>
    <n v="10.436504913537"/>
    <s v="10.4 per 1000 0-4 yr olds"/>
    <n v="10.436504913537"/>
  </r>
  <r>
    <s v="E09000020_CIN episodes for children aged 0-4 at 31st March 2019 with substance misuse by a parent/someone else in household identified as a factor at CIN assessment (excluding looked after children)_Number"/>
    <s v="E09000020"/>
    <x v="60"/>
    <s v="Financial year"/>
    <s v="2018/19"/>
    <s v="Children in households suffering from drug/alcohol problems"/>
    <x v="23"/>
    <s v="Number"/>
    <n v="27"/>
    <n v="8223"/>
    <n v="3.2834731849689902"/>
    <s v="3.3 per 1000 0-4 yr olds"/>
    <n v="3.2834731849689902"/>
  </r>
  <r>
    <s v="E09000022_CIN episodes for children aged 0-4 at 31st March 2019 with substance misuse by a parent/someone else in household identified as a factor at CIN assessment (excluding looked after children)_Number"/>
    <s v="E09000022"/>
    <x v="66"/>
    <s v="Financial year"/>
    <s v="2018/19"/>
    <s v="Children in households suffering from drug/alcohol problems"/>
    <x v="23"/>
    <s v="Number"/>
    <n v="102"/>
    <n v="19213"/>
    <n v="5.3089054286160398"/>
    <s v="5.3 per 1000 0-4 yr olds"/>
    <n v="5.3089054286160398"/>
  </r>
  <r>
    <s v="E09000023_CIN episodes for children aged 0-4 at 31st March 2019 with substance misuse by a parent/someone else in household identified as a factor at CIN assessment (excluding looked after children)_Number"/>
    <s v="E09000023"/>
    <x v="71"/>
    <s v="Financial year"/>
    <s v="2018/19"/>
    <s v="Children in households suffering from drug/alcohol problems"/>
    <x v="23"/>
    <s v="Number"/>
    <n v="157"/>
    <n v="21814"/>
    <n v="7.1972127991198303"/>
    <s v="7.2 per 1000 0-4 yr olds"/>
    <n v="7.1972127991198303"/>
  </r>
  <r>
    <s v="E09000028_CIN episodes for children aged 0-4 at 31st March 2019 with substance misuse by a parent/someone else in household identified as a factor at CIN assessment (excluding looked after children)_Number"/>
    <s v="E09000028"/>
    <x v="117"/>
    <s v="Financial year"/>
    <s v="2018/19"/>
    <s v="Children in households suffering from drug/alcohol problems"/>
    <x v="23"/>
    <s v="Number"/>
    <n v="133"/>
    <n v="20500"/>
    <n v="6.48780487804878"/>
    <s v="6.5 per 1000 0-4 yr olds"/>
    <n v="6.48780487804878"/>
  </r>
  <r>
    <s v="E09000030_CIN episodes for children aged 0-4 at 31st March 2019 with substance misuse by a parent/someone else in household identified as a factor at CIN assessment (excluding looked after children)_Number"/>
    <s v="E09000030"/>
    <x v="132"/>
    <s v="Financial year"/>
    <s v="2018/19"/>
    <s v="Children in households suffering from drug/alcohol problems"/>
    <x v="23"/>
    <s v="Number"/>
    <n v="143"/>
    <n v="22208"/>
    <n v="6.4391210374639796"/>
    <s v="6.4 per 1000 0-4 yr olds"/>
    <n v="6.4391210374639796"/>
  </r>
  <r>
    <s v="E09000032_CIN episodes for children aged 0-4 at 31st March 2019 with substance misuse by a parent/someone else in household identified as a factor at CIN assessment (excluding looked after children)_Number"/>
    <s v="E09000032"/>
    <x v="137"/>
    <s v="Financial year"/>
    <s v="2018/19"/>
    <s v="Children in households suffering from drug/alcohol problems"/>
    <x v="23"/>
    <s v="Number"/>
    <n v="77"/>
    <n v="21875"/>
    <n v="3.52"/>
    <s v="3.5 per 1000 0-4 yr olds"/>
    <n v="3.52"/>
  </r>
  <r>
    <s v="E09000033_CIN episodes for children aged 0-4 at 31st March 2019 with substance misuse by a parent/someone else in household identified as a factor at CIN assessment (excluding looked after children)_Number"/>
    <s v="E09000033"/>
    <x v="142"/>
    <s v="Financial year"/>
    <s v="2018/19"/>
    <s v="Children in households suffering from drug/alcohol problems"/>
    <x v="23"/>
    <s v="Number"/>
    <n v="47"/>
    <n v="13692"/>
    <n v="3.4326614081215299"/>
    <s v="3.4 per 1000 0-4 yr olds"/>
    <n v="3.4326614081215299"/>
  </r>
  <r>
    <s v="E09000002_CIN episodes for children aged 0-4 at 31st March 2019 with substance misuse by a parent/someone else in household identified as a factor at CIN assessment (excluding looked after children)_Number"/>
    <s v="E09000002"/>
    <x v="0"/>
    <s v="Financial year"/>
    <s v="2018/19"/>
    <s v="Children in households suffering from drug/alcohol problems"/>
    <x v="23"/>
    <s v="Number"/>
    <n v="150"/>
    <n v="19519"/>
    <n v="7.68481991905323"/>
    <s v="7.7 per 1000 0-4 yr olds"/>
    <n v="7.68481991905323"/>
  </r>
  <r>
    <s v="E09000003_CIN episodes for children aged 0-4 at 31st March 2019 with substance misuse by a parent/someone else in household identified as a factor at CIN assessment (excluding looked after children)_Number"/>
    <s v="E09000003"/>
    <x v="1"/>
    <s v="Financial year"/>
    <s v="2018/19"/>
    <s v="Children in households suffering from drug/alcohol problems"/>
    <x v="23"/>
    <s v="Number"/>
    <n v="125"/>
    <n v="26512"/>
    <n v="4.7148461074230497"/>
    <s v="4.7 per 1000 0-4 yr olds"/>
    <n v="4.7148461074230497"/>
  </r>
  <r>
    <s v="E09000004_CIN episodes for children aged 0-4 at 31st March 2019 with substance misuse by a parent/someone else in household identified as a factor at CIN assessment (excluding looked after children)_Number"/>
    <s v="E09000004"/>
    <x v="5"/>
    <s v="Financial year"/>
    <s v="2018/19"/>
    <s v="Children in households suffering from drug/alcohol problems"/>
    <x v="23"/>
    <s v="Number"/>
    <n v="99"/>
    <n v="15989"/>
    <n v="6.1917568328225698"/>
    <s v="6.2 per 1000 0-4 yr olds"/>
    <n v="6.1917568328225698"/>
  </r>
  <r>
    <s v="E09000005_CIN episodes for children aged 0-4 at 31st March 2019 with substance misuse by a parent/someone else in household identified as a factor at CIN assessment (excluding looked after children)_Number"/>
    <s v="E09000005"/>
    <x v="13"/>
    <s v="Financial year"/>
    <s v="2018/19"/>
    <s v="Children in households suffering from drug/alcohol problems"/>
    <x v="23"/>
    <s v="Number"/>
    <n v="98"/>
    <n v="24582"/>
    <n v="3.9866569034252701"/>
    <s v="4 per 1000 0-4 yr olds"/>
    <n v="3.9866569034252701"/>
  </r>
  <r>
    <s v="E09000006_CIN episodes for children aged 0-4 at 31st March 2019 with substance misuse by a parent/someone else in household identified as a factor at CIN assessment (excluding looked after children)_Number"/>
    <s v="E09000006"/>
    <x v="16"/>
    <s v="Financial year"/>
    <s v="2018/19"/>
    <s v="Children in households suffering from drug/alcohol problems"/>
    <x v="23"/>
    <s v="Number"/>
    <n v="199"/>
    <n v="21559"/>
    <n v="9.2304837886729398"/>
    <s v="9.2 per 1000 0-4 yr olds"/>
    <n v="9.2304837886729398"/>
  </r>
  <r>
    <s v="E09000008_CIN episodes for children aged 0-4 at 31st March 2019 with substance misuse by a parent/someone else in household identified as a factor at CIN assessment (excluding looked after children)_Number"/>
    <s v="E09000008"/>
    <x v="28"/>
    <s v="Financial year"/>
    <s v="2018/19"/>
    <s v="Children in households suffering from drug/alcohol problems"/>
    <x v="23"/>
    <s v="Number"/>
    <n v="184"/>
    <n v="27974"/>
    <n v="6.5775362836919999"/>
    <s v="6.6 per 1000 0-4 yr olds"/>
    <n v="6.5775362836919999"/>
  </r>
  <r>
    <s v="E09000009_CIN episodes for children aged 0-4 at 31st March 2019 with substance misuse by a parent/someone else in household identified as a factor at CIN assessment (excluding looked after children)_Number"/>
    <s v="E09000009"/>
    <x v="38"/>
    <s v="Financial year"/>
    <s v="2018/19"/>
    <s v="Children in households suffering from drug/alcohol problems"/>
    <x v="23"/>
    <s v="Number"/>
    <n v="107"/>
    <n v="24600"/>
    <n v="4.3495934959349603"/>
    <s v="4.3 per 1000 0-4 yr olds"/>
    <n v="4.3495934959349603"/>
  </r>
  <r>
    <s v="E09000010_CIN episodes for children aged 0-4 at 31st March 2019 with substance misuse by a parent/someone else in household identified as a factor at CIN assessment (excluding looked after children)_Number"/>
    <s v="E09000010"/>
    <x v="41"/>
    <s v="Financial year"/>
    <s v="2018/19"/>
    <s v="Children in households suffering from drug/alcohol problems"/>
    <x v="23"/>
    <s v="Number"/>
    <n v="238"/>
    <n v="24321"/>
    <n v="9.7857818346285104"/>
    <s v="9.8 per 1000 0-4 yr olds"/>
    <n v="9.7857818346285104"/>
  </r>
  <r>
    <s v="E09000014_CIN episodes for children aged 0-4 at 31st March 2019 with substance misuse by a parent/someone else in household identified as a factor at CIN assessment (excluding looked after children)_Number"/>
    <s v="E09000014"/>
    <x v="50"/>
    <s v="Financial year"/>
    <s v="2018/19"/>
    <s v="Children in households suffering from drug/alcohol problems"/>
    <x v="23"/>
    <s v="Number"/>
    <n v="94"/>
    <n v="18586"/>
    <n v="5.0575702141396803"/>
    <s v="5.1 per 1000 0-4 yr olds"/>
    <n v="5.0575702141396803"/>
  </r>
  <r>
    <s v="E09000015_CIN episodes for children aged 0-4 at 31st March 2019 with substance misuse by a parent/someone else in household identified as a factor at CIN assessment (excluding looked after children)_Number"/>
    <s v="E09000015"/>
    <x v="51"/>
    <s v="Financial year"/>
    <s v="2018/19"/>
    <s v="Children in households suffering from drug/alcohol problems"/>
    <x v="23"/>
    <s v="Number"/>
    <n v="114"/>
    <n v="17745"/>
    <n v="6.4243448858833503"/>
    <s v="6.4 per 1000 0-4 yr olds"/>
    <n v="6.4243448858833503"/>
  </r>
  <r>
    <s v="E09000016_CIN episodes for children aged 0-4 at 31st March 2019 with substance misuse by a parent/someone else in household identified as a factor at CIN assessment (excluding looked after children)_Number"/>
    <s v="E09000016"/>
    <x v="53"/>
    <s v="Financial year"/>
    <s v="2018/19"/>
    <s v="Children in households suffering from drug/alcohol problems"/>
    <x v="23"/>
    <s v="Number"/>
    <n v="61"/>
    <n v="17370"/>
    <n v="3.5118019573978101"/>
    <s v="3.5 per 1000 0-4 yr olds"/>
    <n v="3.5118019573978101"/>
  </r>
  <r>
    <s v="E09000017_CIN episodes for children aged 0-4 at 31st March 2019 with substance misuse by a parent/someone else in household identified as a factor at CIN assessment (excluding looked after children)_Number"/>
    <s v="E09000017"/>
    <x v="56"/>
    <s v="Financial year"/>
    <s v="2018/19"/>
    <s v="Children in households suffering from drug/alcohol problems"/>
    <x v="23"/>
    <s v="Number"/>
    <n v="144"/>
    <n v="22489"/>
    <n v="6.4031304193161098"/>
    <s v="6.4 per 1000 0-4 yr olds"/>
    <n v="6.4031304193161098"/>
  </r>
  <r>
    <s v="E09000018_CIN episodes for children aged 0-4 at 31st March 2019 with substance misuse by a parent/someone else in household identified as a factor at CIN assessment (excluding looked after children)_Number"/>
    <s v="E09000018"/>
    <x v="57"/>
    <s v="Financial year"/>
    <s v="2018/19"/>
    <s v="Children in households suffering from drug/alcohol problems"/>
    <x v="23"/>
    <s v="Number"/>
    <n v="158"/>
    <n v="20363"/>
    <n v="7.7591710455237397"/>
    <s v="7.8 per 1000 0-4 yr olds"/>
    <n v="7.7591710455237397"/>
  </r>
  <r>
    <s v="E09000021_CIN episodes for children aged 0-4 at 31st March 2019 with substance misuse by a parent/someone else in household identified as a factor at CIN assessment (excluding looked after children)_Number"/>
    <s v="E09000021"/>
    <x v="63"/>
    <s v="Financial year"/>
    <s v="2018/19"/>
    <s v="Children in households suffering from drug/alcohol problems"/>
    <x v="23"/>
    <s v="Number"/>
    <n v="97"/>
    <n v="11291"/>
    <n v="8.5909131166415698"/>
    <s v="8.6 per 1000 0-4 yr olds"/>
    <n v="8.5909131166415698"/>
  </r>
  <r>
    <s v="E09000024_CIN episodes for children aged 0-4 at 31st March 2019 with substance misuse by a parent/someone else in household identified as a factor at CIN assessment (excluding looked after children)_Number"/>
    <s v="E09000024"/>
    <x v="77"/>
    <s v="Financial year"/>
    <s v="2018/19"/>
    <s v="Children in households suffering from drug/alcohol problems"/>
    <x v="23"/>
    <s v="Number"/>
    <n v="91"/>
    <n v="14994"/>
    <n v="6.06909430438842"/>
    <s v="6.1 per 1000 0-4 yr olds"/>
    <n v="6.06909430438842"/>
  </r>
  <r>
    <s v="E09000025_CIN episodes for children aged 0-4 at 31st March 2019 with substance misuse by a parent/someone else in household identified as a factor at CIN assessment (excluding looked after children)_Number"/>
    <s v="E09000025"/>
    <x v="81"/>
    <s v="Financial year"/>
    <s v="2018/19"/>
    <s v="Children in households suffering from drug/alcohol problems"/>
    <x v="23"/>
    <s v="Number"/>
    <n v="158"/>
    <n v="28254"/>
    <n v="5.5921285481701704"/>
    <s v="5.6 per 1000 0-4 yr olds"/>
    <n v="5.5921285481701704"/>
  </r>
  <r>
    <s v="E09000026_CIN episodes for children aged 0-4 at 31st March 2019 with substance misuse by a parent/someone else in household identified as a factor at CIN assessment (excluding looked after children)_Number"/>
    <s v="E09000026"/>
    <x v="99"/>
    <s v="Financial year"/>
    <s v="2018/19"/>
    <s v="Children in households suffering from drug/alcohol problems"/>
    <x v="23"/>
    <s v="Number"/>
    <n v="129"/>
    <n v="22744"/>
    <n v="5.6718255364052101"/>
    <s v="5.7 per 1000 0-4 yr olds"/>
    <n v="5.6718255364052101"/>
  </r>
  <r>
    <s v="E09000027_CIN episodes for children aged 0-4 at 31st March 2019 with substance misuse by a parent/someone else in household identified as a factor at CIN assessment (excluding looked after children)_Number"/>
    <s v="E09000027"/>
    <x v="101"/>
    <s v="Financial year"/>
    <s v="2018/19"/>
    <s v="Children in households suffering from drug/alcohol problems"/>
    <x v="23"/>
    <s v="Number"/>
    <n v="105"/>
    <n v="12624"/>
    <n v="8.3174904942965799"/>
    <s v="8.3 per 1000 0-4 yr olds"/>
    <n v="8.3174904942965799"/>
  </r>
  <r>
    <s v="E09000029_CIN episodes for children aged 0-4 at 31st March 2019 with substance misuse by a parent/someone else in household identified as a factor at CIN assessment (excluding looked after children)_Number"/>
    <s v="E09000029"/>
    <x v="126"/>
    <s v="Financial year"/>
    <s v="2018/19"/>
    <s v="Children in households suffering from drug/alcohol problems"/>
    <x v="23"/>
    <s v="Number"/>
    <n v="76"/>
    <n v="13754"/>
    <n v="5.5256652610149803"/>
    <s v="5.5 per 1000 0-4 yr olds"/>
    <n v="5.5256652610149803"/>
  </r>
  <r>
    <s v="E09000031_CIN episodes for children aged 0-4 at 31st March 2019 with substance misuse by a parent/someone else in household identified as a factor at CIN assessment (excluding looked after children)_Number"/>
    <s v="E09000031"/>
    <x v="136"/>
    <s v="Financial year"/>
    <s v="2018/19"/>
    <s v="Children in households suffering from drug/alcohol problems"/>
    <x v="23"/>
    <s v="Number"/>
    <n v="59"/>
    <n v="21802"/>
    <n v="2.7061737455279302"/>
    <s v="2.7 per 1000 0-4 yr olds"/>
    <n v="2.7061737455279302"/>
  </r>
  <r>
    <s v="E08000025_CIN episodes for children aged 0-4 at 31st March 2019 with substance misuse by a parent/someone else in household identified as a factor at CIN assessment (excluding looked after children)_Number"/>
    <s v="E08000025"/>
    <x v="6"/>
    <s v="Financial year"/>
    <s v="2018/19"/>
    <s v="Children in households suffering from drug/alcohol problems"/>
    <x v="23"/>
    <s v="Number"/>
    <n v="714"/>
    <n v="83536"/>
    <n v="8.5472131775521891"/>
    <s v="8.5 per 1000 0-4 yr olds"/>
    <n v="8.5472131775521891"/>
  </r>
  <r>
    <s v="E08000026_CIN episodes for children aged 0-4 at 31st March 2019 with substance misuse by a parent/someone else in household identified as a factor at CIN assessment (excluding looked after children)_Number"/>
    <s v="E08000026"/>
    <x v="27"/>
    <s v="Financial year"/>
    <s v="2018/19"/>
    <s v="Children in households suffering from drug/alcohol problems"/>
    <x v="23"/>
    <s v="Number"/>
    <n v="354"/>
    <n v="23068"/>
    <n v="15.345933761054299"/>
    <s v="15.3 per 1000 0-4 yr olds"/>
    <n v="15.345933761054299"/>
  </r>
  <r>
    <s v="E08000027_CIN episodes for children aged 0-4 at 31st March 2019 with substance misuse by a parent/someone else in household identified as a factor at CIN assessment (excluding looked after children)_Number"/>
    <s v="E08000027"/>
    <x v="36"/>
    <s v="Financial year"/>
    <s v="2018/19"/>
    <s v="Children in households suffering from drug/alcohol problems"/>
    <x v="23"/>
    <s v="Number"/>
    <n v="80"/>
    <n v="19102"/>
    <n v="4.1880431368443096"/>
    <s v="4.2 per 1000 0-4 yr olds"/>
    <n v="4.1880431368443096"/>
  </r>
  <r>
    <s v="E08000028_CIN episodes for children aged 0-4 at 31st March 2019 with substance misuse by a parent/someone else in household identified as a factor at CIN assessment (excluding looked after children)_Number"/>
    <s v="E08000028"/>
    <x v="106"/>
    <s v="Financial year"/>
    <s v="2018/19"/>
    <s v="Children in households suffering from drug/alcohol problems"/>
    <x v="23"/>
    <s v="Number"/>
    <n v="344"/>
    <n v="23772"/>
    <n v="14.470805990240599"/>
    <s v="14.5 per 1000 0-4 yr olds"/>
    <n v="14.470805990240599"/>
  </r>
  <r>
    <s v="E08000029_CIN episodes for children aged 0-4 at 31st March 2019 with substance misuse by a parent/someone else in household identified as a factor at CIN assessment (excluding looked after children)_Number"/>
    <s v="E08000029"/>
    <x v="111"/>
    <s v="Financial year"/>
    <s v="2018/19"/>
    <s v="Children in households suffering from drug/alcohol problems"/>
    <x v="23"/>
    <s v="Number"/>
    <n v="120"/>
    <n v="12393"/>
    <n v="9.6828854998789602"/>
    <s v="9.7 per 1000 0-4 yr olds"/>
    <n v="9.6828854998789602"/>
  </r>
  <r>
    <s v="E08000030_CIN episodes for children aged 0-4 at 31st March 2019 with substance misuse by a parent/someone else in household identified as a factor at CIN assessment (excluding looked after children)_Number"/>
    <s v="E08000030"/>
    <x v="135"/>
    <s v="Financial year"/>
    <s v="2018/19"/>
    <s v="Children in households suffering from drug/alcohol problems"/>
    <x v="23"/>
    <s v="Number"/>
    <n v="227"/>
    <n v="19650"/>
    <n v="11.552162849872801"/>
    <s v="11.6 per 1000 0-4 yr olds"/>
    <n v="11.552162849872801"/>
  </r>
  <r>
    <s v="E08000031_CIN episodes for children aged 0-4 at 31st March 2019 with substance misuse by a parent/someone else in household identified as a factor at CIN assessment (excluding looked after children)_Number"/>
    <s v="E08000031"/>
    <x v="148"/>
    <s v="Financial year"/>
    <s v="2018/19"/>
    <s v="Children in households suffering from drug/alcohol problems"/>
    <x v="23"/>
    <s v="Number"/>
    <n v="86"/>
    <n v="18026"/>
    <n v="4.7708864972817002"/>
    <s v="4.8 per 1000 0-4 yr olds"/>
    <n v="4.7708864972817002"/>
  </r>
  <r>
    <s v="E08000011_CIN episodes for children aged 0-4 at 31st March 2019 with substance misuse by a parent/someone else in household identified as a factor at CIN assessment (excluding looked after children)_Number"/>
    <s v="E08000011"/>
    <x v="65"/>
    <s v="Financial year"/>
    <s v="2018/19"/>
    <s v="Children in households suffering from drug/alcohol problems"/>
    <x v="23"/>
    <s v="Number"/>
    <n v="122"/>
    <n v="10076"/>
    <n v="12.1079793568877"/>
    <s v="12.1 per 1000 0-4 yr olds"/>
    <n v="12.1079793568877"/>
  </r>
  <r>
    <s v="E08000012_CIN episodes for children aged 0-4 at 31st March 2019 with substance misuse by a parent/someone else in household identified as a factor at CIN assessment (excluding looked after children)_Number"/>
    <s v="E08000012"/>
    <x v="73"/>
    <s v="Financial year"/>
    <s v="2018/19"/>
    <s v="Children in households suffering from drug/alcohol problems"/>
    <x v="23"/>
    <s v="Number"/>
    <n v="376"/>
    <n v="29676"/>
    <n v="12.670171182100001"/>
    <s v="12.7 per 1000 0-4 yr olds"/>
    <n v="12.670171182100001"/>
  </r>
  <r>
    <s v="E08000013_CIN episodes for children aged 0-4 at 31st March 2019 with substance misuse by a parent/someone else in household identified as a factor at CIN assessment (excluding looked after children)_Number"/>
    <s v="E08000013"/>
    <x v="152"/>
    <s v="Financial year"/>
    <s v="2018/19"/>
    <s v="Children in households suffering from drug/alcohol problems"/>
    <x v="23"/>
    <s v="Number"/>
    <n v="168"/>
    <n v="10282"/>
    <n v="16.339233612137701"/>
    <s v="16.3 per 1000 0-4 yr olds"/>
    <n v="16.339233612137701"/>
  </r>
  <r>
    <s v="E08000014_CIN episodes for children aged 0-4 at 31st March 2019 with substance misuse by a parent/someone else in household identified as a factor at CIN assessment (excluding looked after children)_Number"/>
    <s v="E08000014"/>
    <x v="107"/>
    <s v="Financial year"/>
    <s v="2018/19"/>
    <s v="Children in households suffering from drug/alcohol problems"/>
    <x v="23"/>
    <s v="Number"/>
    <n v="199"/>
    <n v="14441"/>
    <n v="13.780209126791799"/>
    <s v="13.8 per 1000 0-4 yr olds"/>
    <n v="13.780209126791799"/>
  </r>
  <r>
    <s v="E08000015_CIN episodes for children aged 0-4 at 31st March 2019 with substance misuse by a parent/someone else in household identified as a factor at CIN assessment (excluding looked after children)_Number"/>
    <s v="E08000015"/>
    <x v="146"/>
    <s v="Financial year"/>
    <s v="2018/19"/>
    <s v="Children in households suffering from drug/alcohol problems"/>
    <x v="23"/>
    <s v="Number"/>
    <n v="270"/>
    <n v="18051"/>
    <n v="14.9576200764501"/>
    <s v="15 per 1000 0-4 yr olds"/>
    <n v="14.9576200764501"/>
  </r>
  <r>
    <s v="E08000001_CIN episodes for children aged 0-4 at 31st March 2019 with substance misuse by a parent/someone else in household identified as a factor at CIN assessment (excluding looked after children)_Number"/>
    <s v="E08000001"/>
    <x v="9"/>
    <s v="Financial year"/>
    <s v="2018/19"/>
    <s v="Children in households suffering from drug/alcohol problems"/>
    <x v="23"/>
    <s v="Number"/>
    <n v="188"/>
    <n v="19294"/>
    <n v="9.7439618534259296"/>
    <s v="9.7 per 1000 0-4 yr olds"/>
    <n v="9.7439618534259296"/>
  </r>
  <r>
    <s v="E08000002_CIN episodes for children aged 0-4 at 31st March 2019 with substance misuse by a parent/someone else in household identified as a factor at CIN assessment (excluding looked after children)_Number"/>
    <s v="E08000002"/>
    <x v="18"/>
    <s v="Financial year"/>
    <s v="2018/19"/>
    <s v="Children in households suffering from drug/alcohol problems"/>
    <x v="23"/>
    <s v="Number"/>
    <n v="148"/>
    <n v="11819"/>
    <n v="12.522210000846099"/>
    <s v="12.5 per 1000 0-4 yr olds"/>
    <n v="12.522210000846099"/>
  </r>
  <r>
    <s v="E08000003_CIN episodes for children aged 0-4 at 31st March 2019 with substance misuse by a parent/someone else in household identified as a factor at CIN assessment (excluding looked after children)_Number"/>
    <s v="E08000003"/>
    <x v="75"/>
    <s v="Financial year"/>
    <s v="2018/19"/>
    <s v="Children in households suffering from drug/alcohol problems"/>
    <x v="23"/>
    <s v="Number"/>
    <n v="338"/>
    <n v="37768"/>
    <n v="8.9493751323872104"/>
    <s v="8.9 per 1000 0-4 yr olds"/>
    <n v="8.9493751323872104"/>
  </r>
  <r>
    <s v="E08000004_CIN episodes for children aged 0-4 at 31st March 2019 with substance misuse by a parent/someone else in household identified as a factor at CIN assessment (excluding looked after children)_Number"/>
    <s v="E08000004"/>
    <x v="92"/>
    <s v="Financial year"/>
    <s v="2018/19"/>
    <s v="Children in households suffering from drug/alcohol problems"/>
    <x v="23"/>
    <s v="Number"/>
    <n v="176"/>
    <n v="16792"/>
    <n v="10.481181515007099"/>
    <s v="10.5 per 1000 0-4 yr olds"/>
    <n v="10.481181515007099"/>
  </r>
  <r>
    <s v="E08000005_CIN episodes for children aged 0-4 at 31st March 2019 with substance misuse by a parent/someone else in household identified as a factor at CIN assessment (excluding looked after children)_Number"/>
    <s v="E08000005"/>
    <x v="102"/>
    <s v="Financial year"/>
    <s v="2018/19"/>
    <s v="Children in households suffering from drug/alcohol problems"/>
    <x v="23"/>
    <s v="Number"/>
    <n v="220"/>
    <n v="15123"/>
    <n v="14.547378165707901"/>
    <s v="14.5 per 1000 0-4 yr olds"/>
    <n v="14.547378165707901"/>
  </r>
  <r>
    <s v="E08000006_CIN episodes for children aged 0-4 at 31st March 2019 with substance misuse by a parent/someone else in household identified as a factor at CIN assessment (excluding looked after children)_Number"/>
    <s v="E08000006"/>
    <x v="105"/>
    <s v="Financial year"/>
    <s v="2018/19"/>
    <s v="Children in households suffering from drug/alcohol problems"/>
    <x v="23"/>
    <s v="Number"/>
    <n v="295"/>
    <n v="17614"/>
    <n v="16.748041330759602"/>
    <s v="16.7 per 1000 0-4 yr olds"/>
    <n v="16.748041330759602"/>
  </r>
  <r>
    <s v="E08000007_CIN episodes for children aged 0-4 at 31st March 2019 with substance misuse by a parent/someone else in household identified as a factor at CIN assessment (excluding looked after children)_Number"/>
    <s v="E08000007"/>
    <x v="120"/>
    <s v="Financial year"/>
    <s v="2018/19"/>
    <s v="Children in households suffering from drug/alcohol problems"/>
    <x v="23"/>
    <s v="Number"/>
    <n v="116"/>
    <n v="17631"/>
    <n v="6.5793205150019904"/>
    <s v="6.6 per 1000 0-4 yr olds"/>
    <n v="6.5793205150019904"/>
  </r>
  <r>
    <s v="E08000008_CIN episodes for children aged 0-4 at 31st March 2019 with substance misuse by a parent/someone else in household identified as a factor at CIN assessment (excluding looked after children)_Number"/>
    <s v="E08000008"/>
    <x v="128"/>
    <s v="Financial year"/>
    <s v="2018/19"/>
    <s v="Children in households suffering from drug/alcohol problems"/>
    <x v="23"/>
    <s v="Number"/>
    <n v="210"/>
    <n v="14500"/>
    <n v="14.482758620689699"/>
    <s v="14.5 per 1000 0-4 yr olds"/>
    <n v="14.482758620689699"/>
  </r>
  <r>
    <s v="E08000009_CIN episodes for children aged 0-4 at 31st March 2019 with substance misuse by a parent/someone else in household identified as a factor at CIN assessment (excluding looked after children)_Number"/>
    <s v="E08000009"/>
    <x v="133"/>
    <s v="Financial year"/>
    <s v="2018/19"/>
    <s v="Children in households suffering from drug/alcohol problems"/>
    <x v="23"/>
    <s v="Number"/>
    <n v="58"/>
    <n v="14701"/>
    <n v="3.9453098428678302"/>
    <s v="3.9 per 1000 0-4 yr olds"/>
    <n v="3.9453098428678302"/>
  </r>
  <r>
    <s v="E08000010_CIN episodes for children aged 0-4 at 31st March 2019 with substance misuse by a parent/someone else in household identified as a factor at CIN assessment (excluding looked after children)_Number"/>
    <s v="E08000010"/>
    <x v="143"/>
    <s v="Financial year"/>
    <s v="2018/19"/>
    <s v="Children in households suffering from drug/alcohol problems"/>
    <x v="23"/>
    <s v="Number"/>
    <n v="272"/>
    <n v="18450"/>
    <n v="14.742547425474299"/>
    <s v="14.7 per 1000 0-4 yr olds"/>
    <n v="14.742547425474299"/>
  </r>
  <r>
    <s v="E08000016_CIN episodes for children aged 0-4 at 31st March 2019 with substance misuse by a parent/someone else in household identified as a factor at CIN assessment (excluding looked after children)_Number"/>
    <s v="E08000016"/>
    <x v="2"/>
    <s v="Financial year"/>
    <s v="2018/19"/>
    <s v="Children in households suffering from drug/alcohol problems"/>
    <x v="23"/>
    <s v="Number"/>
    <n v="106"/>
    <n v="14227"/>
    <n v="7.4506220566528398"/>
    <s v="7.5 per 1000 0-4 yr olds"/>
    <n v="7.4506220566528398"/>
  </r>
  <r>
    <s v="E08000017_CIN episodes for children aged 0-4 at 31st March 2019 with substance misuse by a parent/someone else in household identified as a factor at CIN assessment (excluding looked after children)_Number"/>
    <s v="E08000017"/>
    <x v="34"/>
    <s v="Financial year"/>
    <s v="2018/19"/>
    <s v="Children in households suffering from drug/alcohol problems"/>
    <x v="23"/>
    <s v="Number"/>
    <n v="369"/>
    <n v="18267"/>
    <n v="20.200361307275401"/>
    <s v="20.2 per 1000 0-4 yr olds"/>
    <n v="20.200361307275401"/>
  </r>
  <r>
    <s v="E08000018_CIN episodes for children aged 0-4 at 31st March 2019 with substance misuse by a parent/someone else in household identified as a factor at CIN assessment (excluding looked after children)_Number"/>
    <s v="E08000018"/>
    <x v="103"/>
    <s v="Financial year"/>
    <s v="2018/19"/>
    <s v="Children in households suffering from drug/alcohol problems"/>
    <x v="23"/>
    <s v="Number"/>
    <n v="283"/>
    <n v="15832"/>
    <n v="17.875189489641201"/>
    <s v="17.9 per 1000 0-4 yr olds"/>
    <n v="17.875189489641201"/>
  </r>
  <r>
    <s v="E08000019_CIN episodes for children aged 0-4 at 31st March 2019 with substance misuse by a parent/someone else in household identified as a factor at CIN assessment (excluding looked after children)_Number"/>
    <s v="E08000019"/>
    <x v="108"/>
    <s v="Financial year"/>
    <s v="2018/19"/>
    <s v="Children in households suffering from drug/alcohol problems"/>
    <x v="23"/>
    <s v="Number"/>
    <n v="353"/>
    <n v="32700"/>
    <n v="10.7951070336391"/>
    <s v="10.8 per 1000 0-4 yr olds"/>
    <n v="10.7951070336391"/>
  </r>
  <r>
    <s v="E08000032_CIN episodes for children aged 0-4 at 31st March 2019 with substance misuse by a parent/someone else in household identified as a factor at CIN assessment (excluding looked after children)_Number"/>
    <s v="E08000032"/>
    <x v="12"/>
    <s v="Financial year"/>
    <s v="2018/19"/>
    <s v="Children in households suffering from drug/alcohol problems"/>
    <x v="23"/>
    <s v="Number"/>
    <n v="341"/>
    <n v="39705"/>
    <n v="8.5883390001259308"/>
    <s v="8.6 per 1000 0-4 yr olds"/>
    <n v="8.5883390001259308"/>
  </r>
  <r>
    <s v="E08000033_CIN episodes for children aged 0-4 at 31st March 2019 with substance misuse by a parent/someone else in household identified as a factor at CIN assessment (excluding looked after children)_Number"/>
    <s v="E08000033"/>
    <x v="19"/>
    <s v="Financial year"/>
    <s v="2018/19"/>
    <s v="Children in households suffering from drug/alcohol problems"/>
    <x v="23"/>
    <s v="Number"/>
    <n v="290"/>
    <n v="12448"/>
    <n v="23.296915167095101"/>
    <s v="23.3 per 1000 0-4 yr olds"/>
    <n v="23.296915167095101"/>
  </r>
  <r>
    <s v="E08000034_CIN episodes for children aged 0-4 at 31st March 2019 with substance misuse by a parent/someone else in household identified as a factor at CIN assessment (excluding looked after children)_Number"/>
    <s v="E08000034"/>
    <x v="64"/>
    <s v="Financial year"/>
    <s v="2018/19"/>
    <s v="Children in households suffering from drug/alcohol problems"/>
    <x v="23"/>
    <s v="Number"/>
    <n v="192"/>
    <n v="27446"/>
    <n v="6.99555490781899"/>
    <s v="7 per 1000 0-4 yr olds"/>
    <n v="6.99555490781899"/>
  </r>
  <r>
    <s v="E08000035_CIN episodes for children aged 0-4 at 31st March 2019 with substance misuse by a parent/someone else in household identified as a factor at CIN assessment (excluding looked after children)_Number"/>
    <s v="E08000035"/>
    <x v="68"/>
    <s v="Financial year"/>
    <s v="2018/19"/>
    <s v="Children in households suffering from drug/alcohol problems"/>
    <x v="23"/>
    <s v="Number"/>
    <n v="262"/>
    <n v="50495"/>
    <n v="5.1886325378750398"/>
    <s v="5.2 per 1000 0-4 yr olds"/>
    <n v="5.1886325378750398"/>
  </r>
  <r>
    <s v="E08000036_CIN episodes for children aged 0-4 at 31st March 2019 with substance misuse by a parent/someone else in household identified as a factor at CIN assessment (excluding looked after children)_Number"/>
    <s v="E08000036"/>
    <x v="134"/>
    <s v="Financial year"/>
    <s v="2018/19"/>
    <s v="Children in households suffering from drug/alcohol problems"/>
    <x v="23"/>
    <s v="Number"/>
    <n v="162"/>
    <n v="21149"/>
    <n v="7.65993664003026"/>
    <s v="7.7 per 1000 0-4 yr olds"/>
    <n v="7.65993664003026"/>
  </r>
  <r>
    <s v="E08000020_CIN episodes for children aged 0-4 at 31st March 2019 with substance misuse by a parent/someone else in household identified as a factor at CIN assessment (excluding looked after children)_Number"/>
    <s v="E08000020"/>
    <x v="43"/>
    <s v="Financial year"/>
    <s v="2018/19"/>
    <s v="Children in households suffering from drug/alcohol problems"/>
    <x v="23"/>
    <s v="Number"/>
    <n v="166"/>
    <n v="10857"/>
    <n v="15.289674864142899"/>
    <s v="15.3 per 1000 0-4 yr olds"/>
    <n v="15.289674864142899"/>
  </r>
  <r>
    <s v="E08000021_CIN episodes for children aged 0-4 at 31st March 2019 with substance misuse by a parent/someone else in household identified as a factor at CIN assessment (excluding looked after children)_Number"/>
    <s v="E08000021"/>
    <x v="80"/>
    <s v="Financial year"/>
    <s v="2018/19"/>
    <s v="Children in households suffering from drug/alcohol problems"/>
    <x v="23"/>
    <s v="Number"/>
    <n v="274"/>
    <n v="16630"/>
    <n v="16.4762477450391"/>
    <s v="16.5 per 1000 0-4 yr olds"/>
    <n v="16.4762477450391"/>
  </r>
  <r>
    <s v="E08000022_CIN episodes for children aged 0-4 at 31st March 2019 with substance misuse by a parent/someone else in household identified as a factor at CIN assessment (excluding looked after children)_Number"/>
    <s v="E08000022"/>
    <x v="86"/>
    <s v="Financial year"/>
    <s v="2018/19"/>
    <s v="Children in households suffering from drug/alcohol problems"/>
    <x v="23"/>
    <s v="Number"/>
    <n v="119"/>
    <n v="11471"/>
    <n v="10.373986574840901"/>
    <s v="10.4 per 1000 0-4 yr olds"/>
    <n v="10.373986574840901"/>
  </r>
  <r>
    <s v="E08000023_CIN episodes for children aged 0-4 at 31st March 2019 with substance misuse by a parent/someone else in household identified as a factor at CIN assessment (excluding looked after children)_Number"/>
    <s v="E08000023"/>
    <x v="114"/>
    <s v="Financial year"/>
    <s v="2018/19"/>
    <s v="Children in households suffering from drug/alcohol problems"/>
    <x v="23"/>
    <s v="Number"/>
    <n v="93"/>
    <n v="8359"/>
    <n v="11.125732743151101"/>
    <s v="11.1 per 1000 0-4 yr olds"/>
    <n v="11.125732743151101"/>
  </r>
  <r>
    <s v="E08000024_CIN episodes for children aged 0-4 at 31st March 2019 with substance misuse by a parent/someone else in household identified as a factor at CIN assessment (excluding looked after children)_Number"/>
    <s v="E08000024"/>
    <x v="124"/>
    <s v="Financial year"/>
    <s v="2018/19"/>
    <s v="Children in households suffering from drug/alcohol problems"/>
    <x v="23"/>
    <s v="Number"/>
    <n v="225"/>
    <n v="14954"/>
    <n v="15.0461415006018"/>
    <s v="15 per 1000 0-4 yr olds"/>
    <n v="15.0461415006018"/>
  </r>
  <r>
    <s v="E06000053_CIN episodes for children aged 0-4 at 31st March 2019 with substance misuse by a parent/someone else in household identified as a factor at CIN assessment (excluding looked after children)_Number"/>
    <s v="E06000053"/>
    <x v="153"/>
    <s v="Financial year"/>
    <s v="2018/19"/>
    <s v="Children in households suffering from drug/alcohol problems"/>
    <x v="23"/>
    <s v="Number"/>
    <n v="0"/>
    <n v="101"/>
    <n v="0"/>
    <s v="0 per 1000 0-4 yr olds"/>
    <n v="0"/>
  </r>
  <r>
    <s v="E06000022_CIN episodes for children aged 0-4 at 31st March 2019 with substance misuse by a parent/someone else in household identified as a factor at CIN assessment (excluding looked after children)_Number"/>
    <s v="E06000022"/>
    <x v="3"/>
    <s v="Financial year"/>
    <s v="2018/19"/>
    <s v="Children in households suffering from drug/alcohol problems"/>
    <x v="23"/>
    <s v="Number"/>
    <n v="57"/>
    <n v="9426"/>
    <n v="6.0471037555697"/>
    <s v="6 per 1000 0-4 yr olds"/>
    <n v="6.0471037555697"/>
  </r>
  <r>
    <s v="E06000023_CIN episodes for children aged 0-4 at 31st March 2019 with substance misuse by a parent/someone else in household identified as a factor at CIN assessment (excluding looked after children)_Number"/>
    <s v="E06000023"/>
    <x v="15"/>
    <s v="Financial year"/>
    <s v="2018/19"/>
    <s v="Children in households suffering from drug/alcohol problems"/>
    <x v="23"/>
    <s v="Number"/>
    <n v="334"/>
    <n v="28994"/>
    <n v="11.519624749948299"/>
    <s v="11.5 per 1000 0-4 yr olds"/>
    <n v="11.519624749948299"/>
  </r>
  <r>
    <s v="E06000024_CIN episodes for children aged 0-4 at 31st March 2019 with substance misuse by a parent/someone else in household identified as a factor at CIN assessment (excluding looked after children)_Number"/>
    <s v="E06000024"/>
    <x v="85"/>
    <s v="Financial year"/>
    <s v="2018/19"/>
    <s v="Children in households suffering from drug/alcohol problems"/>
    <x v="23"/>
    <s v="Number"/>
    <n v="103"/>
    <n v="11491"/>
    <n v="8.96353668088069"/>
    <s v="9 per 1000 0-4 yr olds"/>
    <n v="8.96353668088069"/>
  </r>
  <r>
    <s v="E06000025_CIN episodes for children aged 0-4 at 31st March 2019 with substance misuse by a parent/someone else in household identified as a factor at CIN assessment (excluding looked after children)_Number"/>
    <s v="E06000025"/>
    <x v="113"/>
    <s v="Financial year"/>
    <s v="2018/19"/>
    <s v="Children in households suffering from drug/alcohol problems"/>
    <x v="23"/>
    <s v="Number"/>
    <n v="132"/>
    <n v="16325"/>
    <n v="8.0857580398162305"/>
    <s v="8.1 per 1000 0-4 yr olds"/>
    <n v="8.0857580398162305"/>
  </r>
  <r>
    <s v="E06000001_CIN episodes for children aged 0-4 at 31st March 2019 with substance misuse by a parent/someone else in household identified as a factor at CIN assessment (excluding looked after children)_Number"/>
    <s v="E06000001"/>
    <x v="52"/>
    <s v="Financial year"/>
    <s v="2018/19"/>
    <s v="Children in households suffering from drug/alcohol problems"/>
    <x v="23"/>
    <s v="Number"/>
    <n v="114"/>
    <n v="5297"/>
    <n v="21.521616009061699"/>
    <s v="21.5 per 1000 0-4 yr olds"/>
    <n v="21.521616009061699"/>
  </r>
  <r>
    <s v="E06000002_CIN episodes for children aged 0-4 at 31st March 2019 with substance misuse by a parent/someone else in household identified as a factor at CIN assessment (excluding looked after children)_Number"/>
    <s v="E06000002"/>
    <x v="78"/>
    <s v="Financial year"/>
    <s v="2018/19"/>
    <s v="Children in households suffering from drug/alcohol problems"/>
    <x v="23"/>
    <s v="Number"/>
    <n v="163"/>
    <n v="9657"/>
    <n v="16.8789479134307"/>
    <s v="16.9 per 1000 0-4 yr olds"/>
    <n v="16.8789479134307"/>
  </r>
  <r>
    <s v="E06000003_CIN episodes for children aged 0-4 at 31st March 2019 with substance misuse by a parent/someone else in household identified as a factor at CIN assessment (excluding looked after children)_Number"/>
    <s v="E06000003"/>
    <x v="100"/>
    <s v="Financial year"/>
    <s v="2018/19"/>
    <s v="Children in households suffering from drug/alcohol problems"/>
    <x v="23"/>
    <s v="Number"/>
    <n v="145"/>
    <n v="7348"/>
    <n v="19.733260751224801"/>
    <s v="19.7 per 1000 0-4 yr olds"/>
    <n v="19.733260751224801"/>
  </r>
  <r>
    <s v="E06000004_CIN episodes for children aged 0-4 at 31st March 2019 with substance misuse by a parent/someone else in household identified as a factor at CIN assessment (excluding looked after children)_Number"/>
    <s v="E06000004"/>
    <x v="121"/>
    <s v="Financial year"/>
    <s v="2018/19"/>
    <s v="Children in households suffering from drug/alcohol problems"/>
    <x v="23"/>
    <s v="Number"/>
    <n v="224"/>
    <n v="11648"/>
    <n v="19.230769230769202"/>
    <s v="19.2 per 1000 0-4 yr olds"/>
    <n v="19.230769230769202"/>
  </r>
  <r>
    <s v="E06000010_CIN episodes for children aged 0-4 at 31st March 2019 with substance misuse by a parent/someone else in household identified as a factor at CIN assessment (excluding looked after children)_Number"/>
    <s v="E06000010"/>
    <x v="62"/>
    <s v="Financial year"/>
    <s v="2018/19"/>
    <s v="Children in households suffering from drug/alcohol problems"/>
    <x v="23"/>
    <s v="Number"/>
    <n v="223"/>
    <n v="17207"/>
    <n v="12.959841924798001"/>
    <s v="13 per 1000 0-4 yr olds"/>
    <n v="12.959841924798001"/>
  </r>
  <r>
    <s v="E06000011_CIN episodes for children aged 0-4 at 31st March 2019 with substance misuse by a parent/someone else in household identified as a factor at CIN assessment (excluding looked after children)_Number"/>
    <s v="E06000011"/>
    <x v="39"/>
    <s v="Financial year"/>
    <s v="2018/19"/>
    <s v="Children in households suffering from drug/alcohol problems"/>
    <x v="23"/>
    <s v="Number"/>
    <n v="84"/>
    <n v="15572"/>
    <n v="5.3942974569740603"/>
    <s v="5.4 per 1000 0-4 yr olds"/>
    <n v="5.3942974569740603"/>
  </r>
  <r>
    <s v="E06000012_CIN episodes for children aged 0-4 at 31st March 2019 with substance misuse by a parent/someone else in household identified as a factor at CIN assessment (excluding looked after children)_Number"/>
    <s v="E06000012"/>
    <x v="83"/>
    <s v="Financial year"/>
    <s v="2018/19"/>
    <s v="Children in households suffering from drug/alcohol problems"/>
    <x v="23"/>
    <s v="Number"/>
    <n v="69"/>
    <n v="9516"/>
    <n v="7.2509457755359401"/>
    <s v="7.3 per 1000 0-4 yr olds"/>
    <n v="7.2509457755359401"/>
  </r>
  <r>
    <s v="E06000013_CIN episodes for children aged 0-4 at 31st March 2019 with substance misuse by a parent/someone else in household identified as a factor at CIN assessment (excluding looked after children)_Number"/>
    <s v="E06000013"/>
    <x v="84"/>
    <s v="Financial year"/>
    <s v="2018/19"/>
    <s v="Children in households suffering from drug/alcohol problems"/>
    <x v="23"/>
    <s v="Number"/>
    <n v="135"/>
    <n v="9204"/>
    <n v="14.667535853976499"/>
    <s v="14.7 per 1000 0-4 yr olds"/>
    <n v="14.667535853976499"/>
  </r>
  <r>
    <s v="E10000023_CIN episodes for children aged 0-4 at 31st March 2019 with substance misuse by a parent/someone else in household identified as a factor at CIN assessment (excluding looked after children)_Number"/>
    <s v="E10000023"/>
    <x v="87"/>
    <s v="Financial year"/>
    <s v="2018/19"/>
    <s v="Children in households suffering from drug/alcohol problems"/>
    <x v="23"/>
    <s v="Number"/>
    <n v="245"/>
    <n v="29706"/>
    <n v="8.2474920891402395"/>
    <s v="8.2 per 1000 0-4 yr olds"/>
    <n v="8.2474920891402395"/>
  </r>
  <r>
    <s v="E06000014_CIN episodes for children aged 0-4 at 31st March 2019 with substance misuse by a parent/someone else in household identified as a factor at CIN assessment (excluding looked after children)_Number"/>
    <s v="E06000014"/>
    <x v="150"/>
    <s v="Financial year"/>
    <s v="2018/19"/>
    <s v="Children in households suffering from drug/alcohol problems"/>
    <x v="23"/>
    <s v="Number"/>
    <n v="54"/>
    <n v="9822"/>
    <n v="5.4978619425778898"/>
    <s v="5.5 per 1000 0-4 yr olds"/>
    <n v="5.4978619425778898"/>
  </r>
  <r>
    <s v="E06000032_CIN episodes for children aged 0-4 at 31st March 2019 with substance misuse by a parent/someone else in household identified as a factor at CIN assessment (excluding looked after children)_Number"/>
    <s v="E06000032"/>
    <x v="74"/>
    <s v="Financial year"/>
    <s v="2018/19"/>
    <s v="Children in households suffering from drug/alcohol problems"/>
    <x v="23"/>
    <s v="Number"/>
    <n v="65"/>
    <n v="17547"/>
    <n v="3.70433692369066"/>
    <s v="3.7 per 1000 0-4 yr olds"/>
    <n v="3.70433692369066"/>
  </r>
  <r>
    <s v="E06000055_CIN episodes for children aged 0-4 at 31st March 2019 with substance misuse by a parent/someone else in household identified as a factor at CIN assessment (excluding looked after children)_Number"/>
    <s v="E06000055"/>
    <x v="4"/>
    <s v="Financial year"/>
    <s v="2018/19"/>
    <s v="Children in households suffering from drug/alcohol problems"/>
    <x v="23"/>
    <s v="Number"/>
    <n v="81"/>
    <n v="11509"/>
    <n v="7.0379702841254703"/>
    <s v="7 per 1000 0-4 yr olds"/>
    <n v="7.0379702841254703"/>
  </r>
  <r>
    <s v="E06000056_CIN episodes for children aged 0-4 at 31st March 2019 with substance misuse by a parent/someone else in household identified as a factor at CIN assessment (excluding looked after children)_Number"/>
    <s v="E06000056"/>
    <x v="22"/>
    <s v="Financial year"/>
    <s v="2018/19"/>
    <s v="Children in households suffering from drug/alcohol problems"/>
    <x v="23"/>
    <s v="Number"/>
    <n v="124"/>
    <n v="17751"/>
    <n v="6.9855219424257804"/>
    <s v="7 per 1000 0-4 yr olds"/>
    <n v="6.9855219424257804"/>
  </r>
  <r>
    <s v="E10000002_CIN episodes for children aged 0-4 at 31st March 2019 with substance misuse by a parent/someone else in household identified as a factor at CIN assessment (excluding looked after children)_Number"/>
    <s v="E10000002"/>
    <x v="17"/>
    <s v="Financial year"/>
    <s v="2018/19"/>
    <s v="Children in households suffering from drug/alcohol problems"/>
    <x v="23"/>
    <s v="Number"/>
    <n v="291"/>
    <n v="32404"/>
    <n v="8.9803727934822906"/>
    <s v="9 per 1000 0-4 yr olds"/>
    <n v="8.9803727934822906"/>
  </r>
  <r>
    <s v="E06000042_CIN episodes for children aged 0-4 at 31st March 2019 with substance misuse by a parent/someone else in household identified as a factor at CIN assessment (excluding looked after children)_Number"/>
    <s v="E06000042"/>
    <x v="79"/>
    <s v="Financial year"/>
    <s v="2018/19"/>
    <s v="Children in households suffering from drug/alcohol problems"/>
    <x v="23"/>
    <s v="Number"/>
    <n v="155"/>
    <n v="19048"/>
    <n v="8.1373372532549304"/>
    <s v="8.1 per 1000 0-4 yr olds"/>
    <n v="8.1373372532549304"/>
  </r>
  <r>
    <s v="E10000007_CIN episodes for children aged 0-4 at 31st March 2019 with substance misuse by a parent/someone else in household identified as a factor at CIN assessment (excluding looked after children)_Number"/>
    <s v="E10000007"/>
    <x v="32"/>
    <s v="Financial year"/>
    <s v="2018/19"/>
    <s v="Children in households suffering from drug/alcohol problems"/>
    <x v="23"/>
    <s v="Number"/>
    <n v="580"/>
    <n v="40208"/>
    <n v="14.424990051730999"/>
    <s v="14.4 per 1000 0-4 yr olds"/>
    <n v="14.424990051730999"/>
  </r>
  <r>
    <s v="E06000015_CIN episodes for children aged 0-4 at 31st March 2019 with substance misuse by a parent/someone else in household identified as a factor at CIN assessment (excluding looked after children)_Number"/>
    <s v="E06000015"/>
    <x v="31"/>
    <s v="Financial year"/>
    <s v="2018/19"/>
    <s v="Children in households suffering from drug/alcohol problems"/>
    <x v="23"/>
    <s v="Number"/>
    <n v="236"/>
    <n v="16674"/>
    <n v="14.153772340170301"/>
    <s v="14.2 per 1000 0-4 yr olds"/>
    <n v="14.153772340170301"/>
  </r>
  <r>
    <s v="E10000009_CIN episodes for children aged 0-4 at 31st March 2019 with substance misuse by a parent/someone else in household identified as a factor at CIN assessment (excluding looked after children)_Number"/>
    <s v="E10000009"/>
    <x v="35"/>
    <s v="Financial year"/>
    <s v="2018/19"/>
    <s v="Children in households suffering from drug/alcohol problems"/>
    <x v="23"/>
    <s v="Number"/>
    <n v="283"/>
    <n v="18202"/>
    <n v="15.5477420063729"/>
    <s v="15.5 per 1000 0-4 yr olds"/>
    <n v="15.5477420063729"/>
  </r>
  <r>
    <s v="E06000029_CIN episodes for children aged 0-4 at 31st March 2019 with substance misuse by a parent/someone else in household identified as a factor at CIN assessment (excluding looked after children)_Number"/>
    <s v="E06000029"/>
    <x v="96"/>
    <s v="Financial year"/>
    <s v="2018/19"/>
    <s v="Children in households suffering from drug/alcohol problems"/>
    <x v="23"/>
    <s v="Number"/>
    <n v="26"/>
    <n v="8108"/>
    <n v="3.2067094227922999"/>
    <s v="3.2 per 1000 0-4 yr olds"/>
    <n v="3.2067094227922999"/>
  </r>
  <r>
    <s v="E06000028_CIN episodes for children aged 0-4 at 31st March 2019 with substance misuse by a parent/someone else in household identified as a factor at CIN assessment (excluding looked after children)_Number"/>
    <s v="E06000028"/>
    <x v="10"/>
    <s v="Financial year"/>
    <s v="2018/19"/>
    <s v="Children in households suffering from drug/alcohol problems"/>
    <x v="23"/>
    <s v="Number"/>
    <n v="81"/>
    <n v="10832"/>
    <n v="7.4778434268833101"/>
    <s v="7.5 per 1000 0-4 yr olds"/>
    <n v="7.4778434268833101"/>
  </r>
  <r>
    <s v="E06000047_CIN episodes for children aged 0-4 at 31st March 2019 with substance misuse by a parent/someone else in household identified as a factor at CIN assessment (excluding looked after children)_Number"/>
    <s v="E06000047"/>
    <x v="37"/>
    <s v="Financial year"/>
    <s v="2018/19"/>
    <s v="Children in households suffering from drug/alcohol problems"/>
    <x v="23"/>
    <s v="Number"/>
    <n v="380"/>
    <n v="27021"/>
    <n v="14.0631360793457"/>
    <s v="14.1 per 1000 0-4 yr olds"/>
    <n v="14.0631360793457"/>
  </r>
  <r>
    <s v="E06000005_CIN episodes for children aged 0-4 at 31st March 2019 with substance misuse by a parent/someone else in household identified as a factor at CIN assessment (excluding looked after children)_Number"/>
    <s v="E06000005"/>
    <x v="30"/>
    <s v="Financial year"/>
    <s v="2018/19"/>
    <s v="Children in households suffering from drug/alcohol problems"/>
    <x v="23"/>
    <s v="Number"/>
    <n v="73"/>
    <n v="5917"/>
    <n v="12.337333107993899"/>
    <s v="12.3 per 1000 0-4 yr olds"/>
    <n v="12.337333107993899"/>
  </r>
  <r>
    <s v="E10000011_CIN episodes for children aged 0-4 at 31st March 2019 with substance misuse by a parent/someone else in household identified as a factor at CIN assessment (excluding looked after children)_Number"/>
    <s v="E10000011"/>
    <x v="40"/>
    <s v="Financial year"/>
    <s v="2018/19"/>
    <s v="Children in households suffering from drug/alcohol problems"/>
    <x v="23"/>
    <s v="Number"/>
    <n v="283"/>
    <n v="27106"/>
    <n v="10.4404928798052"/>
    <s v="10.4 per 1000 0-4 yr olds"/>
    <n v="10.4404928798052"/>
  </r>
  <r>
    <s v="E06000043_CIN episodes for children aged 0-4 at 31st March 2019 with substance misuse by a parent/someone else in household identified as a factor at CIN assessment (excluding looked after children)_Number"/>
    <s v="E06000043"/>
    <x v="14"/>
    <s v="Financial year"/>
    <s v="2018/19"/>
    <s v="Children in households suffering from drug/alcohol problems"/>
    <x v="23"/>
    <s v="Number"/>
    <n v="255"/>
    <n v="13768"/>
    <n v="18.521208599651398"/>
    <s v="18.5 per 1000 0-4 yr olds"/>
    <n v="18.521208599651398"/>
  </r>
  <r>
    <s v="E10000014_CIN episodes for children aged 0-4 at 31st March 2019 with substance misuse by a parent/someone else in household identified as a factor at CIN assessment (excluding looked after children)_Number"/>
    <s v="E10000014"/>
    <x v="49"/>
    <s v="Financial year"/>
    <s v="2018/19"/>
    <s v="Children in households suffering from drug/alcohol problems"/>
    <x v="23"/>
    <s v="Number"/>
    <n v="261"/>
    <n v="74388"/>
    <n v="3.5086304242619799"/>
    <s v="3.5 per 1000 0-4 yr olds"/>
    <n v="3.5086304242619799"/>
  </r>
  <r>
    <s v="E06000044_CIN episodes for children aged 0-4 at 31st March 2019 with substance misuse by a parent/someone else in household identified as a factor at CIN assessment (excluding looked after children)_Number"/>
    <s v="E06000044"/>
    <x v="97"/>
    <s v="Financial year"/>
    <s v="2018/19"/>
    <s v="Children in households suffering from drug/alcohol problems"/>
    <x v="23"/>
    <s v="Number"/>
    <n v="84"/>
    <n v="12735"/>
    <n v="6.5959952885747901"/>
    <s v="6.6 per 1000 0-4 yr olds"/>
    <n v="6.5959952885747901"/>
  </r>
  <r>
    <s v="E06000045_CIN episodes for children aged 0-4 at 31st March 2019 with substance misuse by a parent/someone else in household identified as a factor at CIN assessment (excluding looked after children)_Number"/>
    <s v="E06000045"/>
    <x v="115"/>
    <s v="Financial year"/>
    <s v="2018/19"/>
    <s v="Children in households suffering from drug/alcohol problems"/>
    <x v="23"/>
    <s v="Number"/>
    <n v="235"/>
    <n v="15766"/>
    <n v="14.905492832677901"/>
    <s v="14.9 per 1000 0-4 yr olds"/>
    <n v="14.905492832677901"/>
  </r>
  <r>
    <s v="E10000018_CIN episodes for children aged 0-4 at 31st March 2019 with substance misuse by a parent/someone else in household identified as a factor at CIN assessment (excluding looked after children)_Number"/>
    <s v="E10000018"/>
    <x v="70"/>
    <s v="Financial year"/>
    <s v="2018/19"/>
    <s v="Children in households suffering from drug/alcohol problems"/>
    <x v="23"/>
    <s v="Number"/>
    <n v="222"/>
    <n v="36916"/>
    <n v="6.0136526167515401"/>
    <s v="6 per 1000 0-4 yr olds"/>
    <n v="6.0136526167515401"/>
  </r>
  <r>
    <s v="E06000016_CIN episodes for children aged 0-4 at 31st March 2019 with substance misuse by a parent/someone else in household identified as a factor at CIN assessment (excluding looked after children)_Number"/>
    <s v="E06000016"/>
    <x v="69"/>
    <s v="Financial year"/>
    <s v="2018/19"/>
    <s v="Children in households suffering from drug/alcohol problems"/>
    <x v="23"/>
    <s v="Number"/>
    <n v="160"/>
    <n v="25049"/>
    <n v="6.3874805381452404"/>
    <s v="6.4 per 1000 0-4 yr olds"/>
    <n v="6.3874805381452404"/>
  </r>
  <r>
    <s v="E06000017_CIN episodes for children aged 0-4 at 31st March 2019 with substance misuse by a parent/someone else in household identified as a factor at CIN assessment (excluding looked after children)_Number"/>
    <s v="E06000017"/>
    <x v="104"/>
    <s v="Financial year"/>
    <s v="2018/19"/>
    <s v="Children in households suffering from drug/alcohol problems"/>
    <x v="23"/>
    <s v="Number"/>
    <n v="16"/>
    <n v="1855"/>
    <n v="8.6253369272237208"/>
    <s v="8.6 per 1000 0-4 yr olds"/>
    <n v="8.6253369272237208"/>
  </r>
  <r>
    <s v="E10000028_CIN episodes for children aged 0-4 at 31st March 2019 with substance misuse by a parent/someone else in household identified as a factor at CIN assessment (excluding looked after children)_Number"/>
    <s v="E10000028"/>
    <x v="119"/>
    <s v="Financial year"/>
    <s v="2018/19"/>
    <s v="Children in households suffering from drug/alcohol problems"/>
    <x v="23"/>
    <s v="Number"/>
    <n v="637"/>
    <n v="44389"/>
    <n v="14.350402126653"/>
    <s v="14.4 per 1000 0-4 yr olds"/>
    <n v="14.350402126653"/>
  </r>
  <r>
    <s v="E06000021_CIN episodes for children aged 0-4 at 31st March 2019 with substance misuse by a parent/someone else in household identified as a factor at CIN assessment (excluding looked after children)_Number"/>
    <s v="E06000021"/>
    <x v="122"/>
    <s v="Financial year"/>
    <s v="2018/19"/>
    <s v="Children in households suffering from drug/alcohol problems"/>
    <x v="23"/>
    <s v="Number"/>
    <n v="275"/>
    <n v="17135"/>
    <n v="16.049022468631499"/>
    <s v="16 per 1000 0-4 yr olds"/>
    <n v="16.049022468631499"/>
  </r>
  <r>
    <s v="E06000054_CIN episodes for children aged 0-4 at 31st March 2019 with substance misuse by a parent/someone else in household identified as a factor at CIN assessment (excluding looked after children)_Number"/>
    <s v="E06000054"/>
    <x v="144"/>
    <s v="Financial year"/>
    <s v="2018/19"/>
    <s v="Children in households suffering from drug/alcohol problems"/>
    <x v="23"/>
    <s v="Number"/>
    <n v="364"/>
    <n v="27307"/>
    <n v="13.3299154063061"/>
    <s v="13.3 per 1000 0-4 yr olds"/>
    <n v="13.3299154063061"/>
  </r>
  <r>
    <s v="E06000030_CIN episodes for children aged 0-4 at 31st March 2019 with substance misuse by a parent/someone else in household identified as a factor at CIN assessment (excluding looked after children)_Number"/>
    <s v="E06000030"/>
    <x v="127"/>
    <s v="Financial year"/>
    <s v="2018/19"/>
    <s v="Children in households suffering from drug/alcohol problems"/>
    <x v="23"/>
    <s v="Number"/>
    <n v="154"/>
    <n v="14479"/>
    <n v="10.6360936528766"/>
    <s v="10.6 per 1000 0-4 yr olds"/>
    <n v="10.6360936528766"/>
  </r>
  <r>
    <s v="E06000036_CIN episodes for children aged 0-4 at 31st March 2019 with substance misuse by a parent/someone else in household identified as a factor at CIN assessment (excluding looked after children)_Number"/>
    <s v="E06000036"/>
    <x v="11"/>
    <s v="Financial year"/>
    <s v="2018/19"/>
    <s v="Children in households suffering from drug/alcohol problems"/>
    <x v="23"/>
    <s v="Number"/>
    <n v="71"/>
    <n v="7417"/>
    <n v="9.5726034784953509"/>
    <s v="9.6 per 1000 0-4 yr olds"/>
    <n v="9.5726034784953509"/>
  </r>
  <r>
    <s v="E06000040_CIN episodes for children aged 0-4 at 31st March 2019 with substance misuse by a parent/someone else in household identified as a factor at CIN assessment (excluding looked after children)_Number"/>
    <s v="E06000040"/>
    <x v="145"/>
    <s v="Financial year"/>
    <s v="2018/19"/>
    <s v="Children in households suffering from drug/alcohol problems"/>
    <x v="23"/>
    <s v="Number"/>
    <n v="28"/>
    <n v="8678"/>
    <n v="3.2265498962894701"/>
    <s v="3.2 per 1000 0-4 yr olds"/>
    <n v="3.2265498962894701"/>
  </r>
  <r>
    <s v="E06000037_CIN episodes for children aged 0-4 at 31st March 2019 with substance misuse by a parent/someone else in household identified as a factor at CIN assessment (excluding looked after children)_Number"/>
    <s v="E06000037"/>
    <x v="140"/>
    <s v="Financial year"/>
    <s v="2018/19"/>
    <s v="Children in households suffering from drug/alcohol problems"/>
    <x v="23"/>
    <s v="Number"/>
    <n v="89"/>
    <n v="8980"/>
    <n v="9.9109131403118003"/>
    <s v="9.9 per 1000 0-4 yr olds"/>
    <n v="9.9109131403118003"/>
  </r>
  <r>
    <s v="E06000038_CIN episodes for children aged 0-4 at 31st March 2019 with substance misuse by a parent/someone else in household identified as a factor at CIN assessment (excluding looked after children)_Number"/>
    <s v="E06000038"/>
    <x v="98"/>
    <s v="Financial year"/>
    <s v="2018/19"/>
    <s v="Children in households suffering from drug/alcohol problems"/>
    <x v="23"/>
    <s v="Number"/>
    <n v="135"/>
    <n v="11632"/>
    <n v="11.605914718019299"/>
    <s v="11.6 per 1000 0-4 yr olds"/>
    <n v="11.605914718019299"/>
  </r>
  <r>
    <s v="E06000039_CIN episodes for children aged 0-4 at 31st March 2019 with substance misuse by a parent/someone else in household identified as a factor at CIN assessment (excluding looked after children)_Number"/>
    <s v="E06000039"/>
    <x v="110"/>
    <s v="Financial year"/>
    <s v="2018/19"/>
    <s v="Children in households suffering from drug/alcohol problems"/>
    <x v="23"/>
    <s v="Number"/>
    <n v="109"/>
    <n v="12827"/>
    <n v="8.4977001637171607"/>
    <s v="8.5 per 1000 0-4 yr olds"/>
    <n v="8.4977001637171607"/>
  </r>
  <r>
    <s v="E06000041_CIN episodes for children aged 0-4 at 31st March 2019 with substance misuse by a parent/someone else in household identified as a factor at CIN assessment (excluding looked after children)_Number"/>
    <s v="E06000041"/>
    <x v="147"/>
    <s v="Financial year"/>
    <s v="2018/19"/>
    <s v="Children in households suffering from drug/alcohol problems"/>
    <x v="23"/>
    <s v="Number"/>
    <n v="86"/>
    <n v="9822"/>
    <n v="8.7558542048462602"/>
    <s v="8.8 per 1000 0-4 yr olds"/>
    <n v="8.7558542048462602"/>
  </r>
  <r>
    <s v="E10000003_CIN episodes for children aged 0-4 at 31st March 2019 with substance misuse by a parent/someone else in household identified as a factor at CIN assessment (excluding looked after children)_Number"/>
    <s v="E10000003"/>
    <x v="20"/>
    <s v="Financial year"/>
    <s v="2018/19"/>
    <s v="Children in households suffering from drug/alcohol problems"/>
    <x v="23"/>
    <s v="Number"/>
    <n v="356"/>
    <n v="37295"/>
    <n v="9.5455154846494192"/>
    <s v="9.5 per 1000 0-4 yr olds"/>
    <n v="9.5455154846494192"/>
  </r>
  <r>
    <s v="E06000031_CIN episodes for children aged 0-4 at 31st March 2019 with substance misuse by a parent/someone else in household identified as a factor at CIN assessment (excluding looked after children)_Number"/>
    <s v="E06000031"/>
    <x v="94"/>
    <s v="Financial year"/>
    <s v="2018/19"/>
    <s v="Children in households suffering from drug/alcohol problems"/>
    <x v="23"/>
    <s v="Number"/>
    <n v="167"/>
    <n v="15931"/>
    <n v="10.4827066725253"/>
    <s v="10.5 per 1000 0-4 yr olds"/>
    <n v="10.4827066725253"/>
  </r>
  <r>
    <s v="E06000006_CIN episodes for children aged 0-4 at 31st March 2019 with substance misuse by a parent/someone else in household identified as a factor at CIN assessment (excluding looked after children)_Number"/>
    <s v="E06000006"/>
    <x v="47"/>
    <s v="Financial year"/>
    <s v="2018/19"/>
    <s v="Children in households suffering from drug/alcohol problems"/>
    <x v="23"/>
    <s v="Number"/>
    <n v="140"/>
    <n v="7676"/>
    <n v="18.2386659718603"/>
    <s v="18.2 per 1000 0-4 yr olds"/>
    <n v="18.2386659718603"/>
  </r>
  <r>
    <s v="E06000007_CIN episodes for children aged 0-4 at 31st March 2019 with substance misuse by a parent/someone else in household identified as a factor at CIN assessment (excluding looked after children)_Number"/>
    <s v="E06000007"/>
    <x v="138"/>
    <s v="Financial year"/>
    <s v="2018/19"/>
    <s v="Children in households suffering from drug/alcohol problems"/>
    <x v="23"/>
    <s v="Number"/>
    <n v="96"/>
    <n v="11933"/>
    <n v="8.0449174557948595"/>
    <s v="8 per 1000 0-4 yr olds"/>
    <n v="8.0449174557948595"/>
  </r>
  <r>
    <s v="E10000008_CIN episodes for children aged 0-4 at 31st March 2019 with substance misuse by a parent/someone else in household identified as a factor at CIN assessment (excluding looked after children)_Number"/>
    <s v="E10000008"/>
    <x v="33"/>
    <s v="Financial year"/>
    <s v="2018/19"/>
    <s v="Children in households suffering from drug/alcohol problems"/>
    <x v="23"/>
    <s v="Number"/>
    <n v="295"/>
    <n v="37314"/>
    <n v="7.9058798306265698"/>
    <s v="7.9 per 1000 0-4 yr olds"/>
    <n v="7.9058798306265698"/>
  </r>
  <r>
    <s v="E06000026_CIN episodes for children aged 0-4 at 31st March 2019 with substance misuse by a parent/someone else in household identified as a factor at CIN assessment (excluding looked after children)_Number"/>
    <s v="E06000026"/>
    <x v="95"/>
    <s v="Financial year"/>
    <s v="2018/19"/>
    <s v="Children in households suffering from drug/alcohol problems"/>
    <x v="23"/>
    <s v="Number"/>
    <n v="243"/>
    <n v="14969"/>
    <n v="16.233549335292899"/>
    <s v="16.2 per 1000 0-4 yr olds"/>
    <n v="16.233549335292899"/>
  </r>
  <r>
    <s v="E06000027_CIN episodes for children aged 0-4 at 31st March 2019 with substance misuse by a parent/someone else in household identified as a factor at CIN assessment (excluding looked after children)_Number"/>
    <s v="E06000027"/>
    <x v="131"/>
    <s v="Financial year"/>
    <s v="2018/19"/>
    <s v="Children in households suffering from drug/alcohol problems"/>
    <x v="23"/>
    <s v="Number"/>
    <n v="123"/>
    <n v="6918"/>
    <n v="17.7797051170859"/>
    <s v="17.8 per 1000 0-4 yr olds"/>
    <n v="17.7797051170859"/>
  </r>
  <r>
    <s v="E10000012_CIN episodes for children aged 0-4 at 31st March 2019 with substance misuse by a parent/someone else in household identified as a factor at CIN assessment (excluding looked after children)_Number"/>
    <s v="E10000012"/>
    <x v="42"/>
    <s v="Financial year"/>
    <s v="2018/19"/>
    <s v="Children in households suffering from drug/alcohol problems"/>
    <x v="23"/>
    <s v="Number"/>
    <n v="546"/>
    <n v="85981"/>
    <n v="6.3502401693397399"/>
    <s v="6.4 per 1000 0-4 yr olds"/>
    <n v="6.3502401693397399"/>
  </r>
  <r>
    <s v="E06000033_CIN episodes for children aged 0-4 at 31st March 2019 with substance misuse by a parent/someone else in household identified as a factor at CIN assessment (excluding looked after children)_Number"/>
    <s v="E06000033"/>
    <x v="116"/>
    <s v="Financial year"/>
    <s v="2018/19"/>
    <s v="Children in households suffering from drug/alcohol problems"/>
    <x v="23"/>
    <s v="Number"/>
    <n v="142"/>
    <n v="11304"/>
    <n v="12.561924982307101"/>
    <s v="12.6 per 1000 0-4 yr olds"/>
    <n v="12.561924982307101"/>
  </r>
  <r>
    <s v="E06000034_CIN episodes for children aged 0-4 at 31st March 2019 with substance misuse by a parent/someone else in household identified as a factor at CIN assessment (excluding looked after children)_Number"/>
    <s v="E06000034"/>
    <x v="130"/>
    <s v="Financial year"/>
    <s v="2018/19"/>
    <s v="Children in households suffering from drug/alcohol problems"/>
    <x v="23"/>
    <s v="Number"/>
    <n v="144"/>
    <n v="13195"/>
    <n v="10.913224706328201"/>
    <s v="10.9 per 1000 0-4 yr olds"/>
    <n v="10.913224706328201"/>
  </r>
  <r>
    <s v="E06000019_CIN episodes for children aged 0-4 at 31st March 2019 with substance misuse by a parent/someone else in household identified as a factor at CIN assessment (excluding looked after children)_Number"/>
    <s v="E06000019"/>
    <x v="54"/>
    <s v="Financial year"/>
    <s v="2018/19"/>
    <s v="Children in households suffering from drug/alcohol problems"/>
    <x v="23"/>
    <s v="Number"/>
    <n v="62"/>
    <n v="9337"/>
    <n v="6.6402484738138599"/>
    <s v="6.6 per 1000 0-4 yr olds"/>
    <n v="6.6402484738138599"/>
  </r>
  <r>
    <s v="E10000034_CIN episodes for children aged 0-4 at 31st March 2019 with substance misuse by a parent/someone else in household identified as a factor at CIN assessment (excluding looked after children)_Number"/>
    <s v="E10000034"/>
    <x v="149"/>
    <s v="Financial year"/>
    <s v="2018/19"/>
    <s v="Children in households suffering from drug/alcohol problems"/>
    <x v="23"/>
    <s v="Number"/>
    <n v="291"/>
    <n v="31348"/>
    <n v="9.2828888605333706"/>
    <s v="9.3 per 1000 0-4 yr olds"/>
    <n v="9.2828888605333706"/>
  </r>
  <r>
    <s v="E10000016_CIN episodes for children aged 0-4 at 31st March 2019 with substance misuse by a parent/someone else in household identified as a factor at CIN assessment (excluding looked after children)_Number"/>
    <s v="E10000016"/>
    <x v="61"/>
    <s v="Financial year"/>
    <s v="2018/19"/>
    <s v="Children in households suffering from drug/alcohol problems"/>
    <x v="23"/>
    <s v="Number"/>
    <n v="1223"/>
    <n v="91425"/>
    <n v="13.3770850423845"/>
    <s v="13.4 per 1000 0-4 yr olds"/>
    <n v="13.3770850423845"/>
  </r>
  <r>
    <s v="E06000035_CIN episodes for children aged 0-4 at 31st March 2019 with substance misuse by a parent/someone else in household identified as a factor at CIN assessment (excluding looked after children)_Number"/>
    <s v="E06000035"/>
    <x v="76"/>
    <s v="Financial year"/>
    <s v="2018/19"/>
    <s v="Children in households suffering from drug/alcohol problems"/>
    <x v="23"/>
    <s v="Number"/>
    <n v="220"/>
    <n v="18494"/>
    <n v="11.8957499729642"/>
    <s v="11.9 per 1000 0-4 yr olds"/>
    <n v="11.8957499729642"/>
  </r>
  <r>
    <s v="E10000017_CIN episodes for children aged 0-4 at 31st March 2019 with substance misuse by a parent/someone else in household identified as a factor at CIN assessment (excluding looked after children)_Number"/>
    <s v="E10000017"/>
    <x v="67"/>
    <s v="Financial year"/>
    <s v="2018/19"/>
    <s v="Children in households suffering from drug/alcohol problems"/>
    <x v="23"/>
    <s v="Number"/>
    <n v="1044"/>
    <n v="67104"/>
    <n v="15.5579399141631"/>
    <s v="15.6 per 1000 0-4 yr olds"/>
    <n v="15.5579399141631"/>
  </r>
  <r>
    <s v="E06000008_CIN episodes for children aged 0-4 at 31st March 2019 with substance misuse by a parent/someone else in household identified as a factor at CIN assessment (excluding looked after children)_Number"/>
    <s v="E06000008"/>
    <x v="7"/>
    <s v="Financial year"/>
    <s v="2018/19"/>
    <s v="Children in households suffering from drug/alcohol problems"/>
    <x v="23"/>
    <s v="Number"/>
    <n v="171"/>
    <n v="10576"/>
    <n v="16.168683812405401"/>
    <s v="16.2 per 1000 0-4 yr olds"/>
    <n v="16.168683812405401"/>
  </r>
  <r>
    <s v="E06000009_CIN episodes for children aged 0-4 at 31st March 2019 with substance misuse by a parent/someone else in household identified as a factor at CIN assessment (excluding looked after children)_Number"/>
    <s v="E06000009"/>
    <x v="8"/>
    <s v="Financial year"/>
    <s v="2018/19"/>
    <s v="Children in households suffering from drug/alcohol problems"/>
    <x v="23"/>
    <s v="Number"/>
    <n v="242"/>
    <n v="8365"/>
    <n v="28.930065750149399"/>
    <s v="28.9 per 1000 0-4 yr olds"/>
    <n v="28.930065750149399"/>
  </r>
  <r>
    <s v="E10000024_CIN episodes for children aged 0-4 at 31st March 2019 with substance misuse by a parent/someone else in household identified as a factor at CIN assessment (excluding looked after children)_Number"/>
    <s v="E10000024"/>
    <x v="91"/>
    <s v="Financial year"/>
    <s v="2018/19"/>
    <s v="Children in households suffering from drug/alcohol problems"/>
    <x v="23"/>
    <s v="Number"/>
    <n v="519"/>
    <n v="44888"/>
    <n v="11.5621101407949"/>
    <s v="11.6 per 1000 0-4 yr olds"/>
    <n v="11.5621101407949"/>
  </r>
  <r>
    <s v="E06000018_CIN episodes for children aged 0-4 at 31st March 2019 with substance misuse by a parent/someone else in household identified as a factor at CIN assessment (excluding looked after children)_Number"/>
    <s v="E06000018"/>
    <x v="90"/>
    <s v="Financial year"/>
    <s v="2018/19"/>
    <s v="Children in households suffering from drug/alcohol problems"/>
    <x v="23"/>
    <s v="Number"/>
    <n v="273"/>
    <n v="20755"/>
    <n v="13.1534569983137"/>
    <s v="13.2 per 1000 0-4 yr olds"/>
    <n v="13.1534569983137"/>
  </r>
  <r>
    <s v="E06000051_CIN episodes for children aged 0-4 at 31st March 2019 with substance misuse by a parent/someone else in household identified as a factor at CIN assessment (excluding looked after children)_Number"/>
    <s v="E06000051"/>
    <x v="109"/>
    <s v="Financial year"/>
    <s v="2018/19"/>
    <s v="Children in households suffering from drug/alcohol problems"/>
    <x v="23"/>
    <s v="Number"/>
    <n v="148"/>
    <n v="15034"/>
    <n v="9.84435280031928"/>
    <s v="9.8 per 1000 0-4 yr olds"/>
    <n v="9.84435280031928"/>
  </r>
  <r>
    <s v="E06000020_CIN episodes for children aged 0-4 at 31st March 2019 with substance misuse by a parent/someone else in household identified as a factor at CIN assessment (excluding looked after children)_Number"/>
    <s v="E06000020"/>
    <x v="129"/>
    <s v="Financial year"/>
    <s v="2018/19"/>
    <s v="Children in households suffering from drug/alcohol problems"/>
    <x v="23"/>
    <s v="Number"/>
    <n v="150"/>
    <n v="11022"/>
    <n v="13.609145345672299"/>
    <s v="13.6 per 1000 0-4 yr olds"/>
    <n v="13.609145345672299"/>
  </r>
  <r>
    <s v="E06000049_CIN episodes for children aged 0-4 at 31st March 2019 with substance misuse by a parent/someone else in household identified as a factor at CIN assessment (excluding looked after children)_Number"/>
    <s v="E06000049"/>
    <x v="23"/>
    <s v="Financial year"/>
    <s v="2018/19"/>
    <s v="Children in households suffering from drug/alcohol problems"/>
    <x v="23"/>
    <s v="Number"/>
    <n v="130"/>
    <n v="20262"/>
    <n v="6.4159510413582099"/>
    <s v="6.4 per 1000 0-4 yr olds"/>
    <n v="6.4159510413582099"/>
  </r>
  <r>
    <s v="E06000050_CIN episodes for children aged 0-4 at 31st March 2019 with substance misuse by a parent/someone else in household identified as a factor at CIN assessment (excluding looked after children)_Number"/>
    <s v="E06000050"/>
    <x v="154"/>
    <s v="Financial year"/>
    <s v="2018/19"/>
    <s v="Children in households suffering from drug/alcohol problems"/>
    <x v="23"/>
    <s v="Number"/>
    <n v="201"/>
    <n v="18571"/>
    <n v="10.823326692154399"/>
    <s v="10.8 per 1000 0-4 yr olds"/>
    <n v="10.823326692154399"/>
  </r>
  <r>
    <s v="E06000052_CIN episodes for children aged 0-4 at 31st March 2019 with substance misuse by a parent/someone else in household identified as a factor at CIN assessment (excluding looked after children)_Number"/>
    <s v="E06000052"/>
    <x v="26"/>
    <s v="Financial year"/>
    <s v="2018/19"/>
    <s v="Children in households suffering from drug/alcohol problems"/>
    <x v="23"/>
    <s v="Number"/>
    <n v="243"/>
    <n v="28270"/>
    <n v="8.5956844711708502"/>
    <s v="8.6 per 1000 0-4 yr olds"/>
    <n v="8.5956844711708502"/>
  </r>
  <r>
    <s v="E10000006_CIN episodes for children aged 0-4 at 31st March 2019 with substance misuse by a parent/someone else in household identified as a factor at CIN assessment (excluding looked after children)_Number"/>
    <s v="E10000006"/>
    <x v="29"/>
    <s v="Financial year"/>
    <s v="2018/19"/>
    <s v="Children in households suffering from drug/alcohol problems"/>
    <x v="23"/>
    <s v="Number"/>
    <n v="291"/>
    <n v="24066"/>
    <n v="12.091747693841899"/>
    <s v="12.1 per 1000 0-4 yr olds"/>
    <n v="12.091747693841899"/>
  </r>
  <r>
    <s v="E10000013_CIN episodes for children aged 0-4 at 31st March 2019 with substance misuse by a parent/someone else in household identified as a factor at CIN assessment (excluding looked after children)_Number"/>
    <s v="E10000013"/>
    <x v="44"/>
    <s v="Financial year"/>
    <s v="2018/19"/>
    <s v="Children in households suffering from drug/alcohol problems"/>
    <x v="23"/>
    <s v="Number"/>
    <n v="442"/>
    <n v="34617"/>
    <n v="12.768293035213899"/>
    <s v="12.8 per 1000 0-4 yr olds"/>
    <n v="12.768293035213899"/>
  </r>
  <r>
    <s v="E10000015_CIN episodes for children aged 0-4 at 31st March 2019 with substance misuse by a parent/someone else in household identified as a factor at CIN assessment (excluding looked after children)_Number"/>
    <s v="E10000015"/>
    <x v="55"/>
    <s v="Financial year"/>
    <s v="2018/19"/>
    <s v="Children in households suffering from drug/alcohol problems"/>
    <x v="23"/>
    <s v="Number"/>
    <n v="519"/>
    <n v="74764"/>
    <n v="6.9418436680755402"/>
    <s v="6.9 per 1000 0-4 yr olds"/>
    <n v="6.9418436680755402"/>
  </r>
  <r>
    <s v="E06000046_CIN episodes for children aged 0-4 at 31st March 2019 with substance misuse by a parent/someone else in household identified as a factor at CIN assessment (excluding looked after children)_Number"/>
    <s v="E06000046"/>
    <x v="58"/>
    <s v="Financial year"/>
    <s v="2018/19"/>
    <s v="Children in households suffering from drug/alcohol problems"/>
    <x v="23"/>
    <s v="Number"/>
    <n v="65"/>
    <n v="6462"/>
    <n v="10.058805323429301"/>
    <s v="10.1 per 1000 0-4 yr olds"/>
    <n v="10.058805323429301"/>
  </r>
  <r>
    <s v="E10000019_CIN episodes for children aged 0-4 at 31st March 2019 with substance misuse by a parent/someone else in household identified as a factor at CIN assessment (excluding looked after children)_Number"/>
    <s v="E10000019"/>
    <x v="72"/>
    <s v="Financial year"/>
    <s v="2018/19"/>
    <s v="Children in households suffering from drug/alcohol problems"/>
    <x v="23"/>
    <s v="Number"/>
    <n v="468"/>
    <n v="39873"/>
    <n v="11.737265818975199"/>
    <s v="11.7 per 1000 0-4 yr olds"/>
    <n v="11.737265818975199"/>
  </r>
  <r>
    <s v="E10000020_CIN episodes for children aged 0-4 at 31st March 2019 with substance misuse by a parent/someone else in household identified as a factor at CIN assessment (excluding looked after children)_Number"/>
    <s v="E10000020"/>
    <x v="82"/>
    <s v="Financial year"/>
    <s v="2018/19"/>
    <s v="Children in households suffering from drug/alcohol problems"/>
    <x v="23"/>
    <s v="Number"/>
    <n v="363"/>
    <n v="46256"/>
    <n v="7.8476305776547903"/>
    <s v="7.8 per 1000 0-4 yr olds"/>
    <n v="7.8476305776547903"/>
  </r>
  <r>
    <s v="E10000021_CIN episodes for children aged 0-4 at 31st March 2019 with substance misuse by a parent/someone else in household identified as a factor at CIN assessment (excluding looked after children)_Number"/>
    <s v="E10000021"/>
    <x v="88"/>
    <s v="Financial year"/>
    <s v="2018/19"/>
    <s v="Children in households suffering from drug/alcohol problems"/>
    <x v="23"/>
    <s v="Number"/>
    <n v="470"/>
    <n v="47337"/>
    <n v="9.9288083317489502"/>
    <s v="9.9 per 1000 0-4 yr olds"/>
    <n v="9.9288083317489502"/>
  </r>
  <r>
    <s v="E06000048_CIN episodes for children aged 0-4 at 31st March 2019 with substance misuse by a parent/someone else in household identified as a factor at CIN assessment (excluding looked after children)_Number"/>
    <s v="E06000048"/>
    <x v="89"/>
    <s v="Financial year"/>
    <s v="2018/19"/>
    <s v="Children in households suffering from drug/alcohol problems"/>
    <x v="23"/>
    <s v="Number"/>
    <n v="308"/>
    <n v="14910"/>
    <n v="20.6572769953052"/>
    <s v="20.7 per 1000 0-4 yr olds"/>
    <n v="20.6572769953052"/>
  </r>
  <r>
    <s v="E10000025_CIN episodes for children aged 0-4 at 31st March 2019 with substance misuse by a parent/someone else in household identified as a factor at CIN assessment (excluding looked after children)_Number"/>
    <s v="E10000025"/>
    <x v="93"/>
    <s v="Financial year"/>
    <s v="2018/19"/>
    <s v="Children in households suffering from drug/alcohol problems"/>
    <x v="23"/>
    <s v="Number"/>
    <n v="296"/>
    <n v="39398"/>
    <n v="7.51307172952942"/>
    <s v="7.5 per 1000 0-4 yr olds"/>
    <n v="7.51307172952942"/>
  </r>
  <r>
    <s v="E10000027_CIN episodes for children aged 0-4 at 31st March 2019 with substance misuse by a parent/someone else in household identified as a factor at CIN assessment (excluding looked after children)_Number"/>
    <s v="E10000027"/>
    <x v="112"/>
    <s v="Financial year"/>
    <s v="2018/19"/>
    <s v="Children in households suffering from drug/alcohol problems"/>
    <x v="23"/>
    <s v="Number"/>
    <n v="293"/>
    <n v="29004"/>
    <n v="10.102054888980801"/>
    <s v="10.1 per 1000 0-4 yr olds"/>
    <n v="10.102054888980801"/>
  </r>
  <r>
    <s v="E10000029_CIN episodes for children aged 0-4 at 31st March 2019 with substance misuse by a parent/someone else in household identified as a factor at CIN assessment (excluding looked after children)_Number"/>
    <s v="E10000029"/>
    <x v="123"/>
    <s v="Financial year"/>
    <s v="2018/19"/>
    <s v="Children in households suffering from drug/alcohol problems"/>
    <x v="23"/>
    <s v="Number"/>
    <n v="406"/>
    <n v="40624"/>
    <n v="9.9940921622686094"/>
    <s v="10 per 1000 0-4 yr olds"/>
    <n v="9.9940921622686094"/>
  </r>
  <r>
    <s v="E10000030_CIN episodes for children aged 0-4 at 31st March 2019 with substance misuse by a parent/someone else in household identified as a factor at CIN assessment (excluding looked after children)_Number"/>
    <s v="E10000030"/>
    <x v="125"/>
    <s v="Financial year"/>
    <s v="2018/19"/>
    <s v="Children in households suffering from drug/alcohol problems"/>
    <x v="23"/>
    <s v="Number"/>
    <n v="616"/>
    <n v="70074"/>
    <n v="8.7907069669206805"/>
    <s v="8.8 per 1000 0-4 yr olds"/>
    <n v="8.7907069669206805"/>
  </r>
  <r>
    <s v="E10000031_CIN episodes for children aged 0-4 at 31st March 2019 with substance misuse by a parent/someone else in household identified as a factor at CIN assessment (excluding looked after children)_Number"/>
    <s v="E10000031"/>
    <x v="139"/>
    <s v="Financial year"/>
    <s v="2018/19"/>
    <s v="Children in households suffering from drug/alcohol problems"/>
    <x v="23"/>
    <s v="Number"/>
    <n v="228"/>
    <n v="31584"/>
    <n v="7.2188449848024296"/>
    <s v="7.2 per 1000 0-4 yr olds"/>
    <n v="7.2188449848024296"/>
  </r>
  <r>
    <s v="E10000032_CIN episodes for children aged 0-4 at 31st March 2019 with substance misuse by a parent/someone else in household identified as a factor at CIN assessment (excluding looked after children)_Number"/>
    <s v="E10000032"/>
    <x v="141"/>
    <s v="Financial year"/>
    <s v="2018/19"/>
    <s v="Children in households suffering from drug/alcohol problems"/>
    <x v="23"/>
    <s v="Number"/>
    <n v="525"/>
    <n v="46821"/>
    <n v="11.2129172807074"/>
    <s v="11.2 per 1000 0-4 yr olds"/>
    <n v="11.2129172807074"/>
  </r>
  <r>
    <s v="NA_CIN episodes for children aged 0-4 at 31st March 2019 with neglect identified as a factor at CIN assessment (excluding looked after children)_Number"/>
    <s v="NA"/>
    <x v="151"/>
    <s v="Financial year"/>
    <s v="2018/19"/>
    <s v="Children at risk from abuse in the household"/>
    <x v="24"/>
    <s v="Number"/>
    <n v="24468"/>
    <n v="3346727"/>
    <n v="7.3110235761685969"/>
    <s v="7.31 per 1000 0-4 yr olds"/>
    <n v="7.3110235761685969"/>
  </r>
  <r>
    <s v="E09000001_CIN episodes for children aged 0-4 at 31st March 2019 with neglect identified as a factor at CIN assessment (excluding looked after children)_Number"/>
    <s v="E09000001"/>
    <x v="25"/>
    <s v="Financial year"/>
    <s v="2018/19"/>
    <s v="Children at risk from abuse in the household"/>
    <x v="24"/>
    <s v="Number"/>
    <s v="*"/>
    <n v="435"/>
    <s v="*"/>
    <s v="N/A"/>
    <s v="N/A"/>
  </r>
  <r>
    <s v="E09000007_CIN episodes for children aged 0-4 at 31st March 2019 with neglect identified as a factor at CIN assessment (excluding looked after children)_Number"/>
    <s v="E09000007"/>
    <x v="21"/>
    <s v="Financial year"/>
    <s v="2018/19"/>
    <s v="Children at risk from abuse in the household"/>
    <x v="24"/>
    <s v="Number"/>
    <n v="47"/>
    <n v="14039"/>
    <n v="3.3478167960680998"/>
    <s v="3.3 per 1000 0-4 yr olds"/>
    <n v="3.3478167960680998"/>
  </r>
  <r>
    <s v="E09000011_CIN episodes for children aged 0-4 at 31st March 2019 with neglect identified as a factor at CIN assessment (excluding looked after children)_Number"/>
    <s v="E09000011"/>
    <x v="45"/>
    <s v="Financial year"/>
    <s v="2018/19"/>
    <s v="Children at risk from abuse in the household"/>
    <x v="24"/>
    <s v="Number"/>
    <n v="104"/>
    <n v="21953"/>
    <n v="4.73739352252539"/>
    <s v="4.7 per 1000 0-4 yr olds"/>
    <n v="4.73739352252539"/>
  </r>
  <r>
    <s v="E09000012_CIN episodes for children aged 0-4 at 31st March 2019 with neglect identified as a factor at CIN assessment (excluding looked after children)_Number"/>
    <s v="E09000012"/>
    <x v="46"/>
    <s v="Financial year"/>
    <s v="2018/19"/>
    <s v="Children at risk from abuse in the household"/>
    <x v="24"/>
    <s v="Number"/>
    <n v="535"/>
    <n v="20326"/>
    <n v="26.320968218045898"/>
    <s v="26.3 per 1000 0-4 yr olds"/>
    <n v="26.320968218045898"/>
  </r>
  <r>
    <s v="E09000013_CIN episodes for children aged 0-4 at 31st March 2019 with neglect identified as a factor at CIN assessment (excluding looked after children)_Number"/>
    <s v="E09000013"/>
    <x v="48"/>
    <s v="Financial year"/>
    <s v="2018/19"/>
    <s v="Children at risk from abuse in the household"/>
    <x v="24"/>
    <s v="Number"/>
    <n v="46"/>
    <n v="11404"/>
    <n v="4.0336723956506502"/>
    <s v="4 per 1000 0-4 yr olds"/>
    <n v="4.0336723956506502"/>
  </r>
  <r>
    <s v="E09000019_CIN episodes for children aged 0-4 at 31st March 2019 with neglect identified as a factor at CIN assessment (excluding looked after children)_Number"/>
    <s v="E09000019"/>
    <x v="59"/>
    <s v="Financial year"/>
    <s v="2018/19"/>
    <s v="Children at risk from abuse in the household"/>
    <x v="24"/>
    <s v="Number"/>
    <n v="98"/>
    <n v="13127"/>
    <n v="7.4655290622381303"/>
    <s v="7.5 per 1000 0-4 yr olds"/>
    <n v="7.4655290622381303"/>
  </r>
  <r>
    <s v="E09000020_CIN episodes for children aged 0-4 at 31st March 2019 with neglect identified as a factor at CIN assessment (excluding looked after children)_Number"/>
    <s v="E09000020"/>
    <x v="60"/>
    <s v="Financial year"/>
    <s v="2018/19"/>
    <s v="Children at risk from abuse in the household"/>
    <x v="24"/>
    <s v="Number"/>
    <n v="0"/>
    <n v="8223"/>
    <n v="0"/>
    <s v="0 per 1000 0-4 yr olds"/>
    <n v="0"/>
  </r>
  <r>
    <s v="E09000022_CIN episodes for children aged 0-4 at 31st March 2019 with neglect identified as a factor at CIN assessment (excluding looked after children)_Number"/>
    <s v="E09000022"/>
    <x v="66"/>
    <s v="Financial year"/>
    <s v="2018/19"/>
    <s v="Children at risk from abuse in the household"/>
    <x v="24"/>
    <s v="Number"/>
    <n v="106"/>
    <n v="19213"/>
    <n v="5.5170977983656897"/>
    <s v="5.5 per 1000 0-4 yr olds"/>
    <n v="5.5170977983656897"/>
  </r>
  <r>
    <s v="E09000023_CIN episodes for children aged 0-4 at 31st March 2019 with neglect identified as a factor at CIN assessment (excluding looked after children)_Number"/>
    <s v="E09000023"/>
    <x v="71"/>
    <s v="Financial year"/>
    <s v="2018/19"/>
    <s v="Children at risk from abuse in the household"/>
    <x v="24"/>
    <s v="Number"/>
    <n v="165"/>
    <n v="21814"/>
    <n v="7.5639497570367604"/>
    <s v="7.6 per 1000 0-4 yr olds"/>
    <n v="7.5639497570367604"/>
  </r>
  <r>
    <s v="E09000028_CIN episodes for children aged 0-4 at 31st March 2019 with neglect identified as a factor at CIN assessment (excluding looked after children)_Number"/>
    <s v="E09000028"/>
    <x v="117"/>
    <s v="Financial year"/>
    <s v="2018/19"/>
    <s v="Children at risk from abuse in the household"/>
    <x v="24"/>
    <s v="Number"/>
    <n v="127"/>
    <n v="20500"/>
    <n v="6.1951219512195097"/>
    <s v="6.2 per 1000 0-4 yr olds"/>
    <n v="6.1951219512195097"/>
  </r>
  <r>
    <s v="E09000030_CIN episodes for children aged 0-4 at 31st March 2019 with neglect identified as a factor at CIN assessment (excluding looked after children)_Number"/>
    <s v="E09000030"/>
    <x v="132"/>
    <s v="Financial year"/>
    <s v="2018/19"/>
    <s v="Children at risk from abuse in the household"/>
    <x v="24"/>
    <s v="Number"/>
    <n v="118"/>
    <n v="22208"/>
    <n v="5.3134005763688803"/>
    <s v="5.3 per 1000 0-4 yr olds"/>
    <n v="5.3134005763688803"/>
  </r>
  <r>
    <s v="E09000032_CIN episodes for children aged 0-4 at 31st March 2019 with neglect identified as a factor at CIN assessment (excluding looked after children)_Number"/>
    <s v="E09000032"/>
    <x v="137"/>
    <s v="Financial year"/>
    <s v="2018/19"/>
    <s v="Children at risk from abuse in the household"/>
    <x v="24"/>
    <s v="Number"/>
    <n v="98"/>
    <n v="21875"/>
    <n v="4.4800000000000004"/>
    <s v="4.5 per 1000 0-4 yr olds"/>
    <n v="4.4800000000000004"/>
  </r>
  <r>
    <s v="E09000033_CIN episodes for children aged 0-4 at 31st March 2019 with neglect identified as a factor at CIN assessment (excluding looked after children)_Number"/>
    <s v="E09000033"/>
    <x v="142"/>
    <s v="Financial year"/>
    <s v="2018/19"/>
    <s v="Children at risk from abuse in the household"/>
    <x v="24"/>
    <s v="Number"/>
    <n v="32"/>
    <n v="13692"/>
    <n v="2.337131171487"/>
    <s v="2.3 per 1000 0-4 yr olds"/>
    <n v="2.337131171487"/>
  </r>
  <r>
    <s v="E09000002_CIN episodes for children aged 0-4 at 31st March 2019 with neglect identified as a factor at CIN assessment (excluding looked after children)_Number"/>
    <s v="E09000002"/>
    <x v="0"/>
    <s v="Financial year"/>
    <s v="2018/19"/>
    <s v="Children at risk from abuse in the household"/>
    <x v="24"/>
    <s v="Number"/>
    <n v="147"/>
    <n v="19519"/>
    <n v="7.5311235206721703"/>
    <s v="7.5 per 1000 0-4 yr olds"/>
    <n v="7.5311235206721703"/>
  </r>
  <r>
    <s v="E09000003_CIN episodes for children aged 0-4 at 31st March 2019 with neglect identified as a factor at CIN assessment (excluding looked after children)_Number"/>
    <s v="E09000003"/>
    <x v="1"/>
    <s v="Financial year"/>
    <s v="2018/19"/>
    <s v="Children at risk from abuse in the household"/>
    <x v="24"/>
    <s v="Number"/>
    <n v="63"/>
    <n v="26512"/>
    <n v="2.37628243814122"/>
    <s v="2.4 per 1000 0-4 yr olds"/>
    <n v="2.37628243814122"/>
  </r>
  <r>
    <s v="E09000004_CIN episodes for children aged 0-4 at 31st March 2019 with neglect identified as a factor at CIN assessment (excluding looked after children)_Number"/>
    <s v="E09000004"/>
    <x v="5"/>
    <s v="Financial year"/>
    <s v="2018/19"/>
    <s v="Children at risk from abuse in the household"/>
    <x v="24"/>
    <s v="Number"/>
    <n v="48"/>
    <n v="15989"/>
    <n v="3.0020639189442702"/>
    <s v="3 per 1000 0-4 yr olds"/>
    <n v="3.0020639189442702"/>
  </r>
  <r>
    <s v="E09000005_CIN episodes for children aged 0-4 at 31st March 2019 with neglect identified as a factor at CIN assessment (excluding looked after children)_Number"/>
    <s v="E09000005"/>
    <x v="13"/>
    <s v="Financial year"/>
    <s v="2018/19"/>
    <s v="Children at risk from abuse in the household"/>
    <x v="24"/>
    <s v="Number"/>
    <n v="97"/>
    <n v="24582"/>
    <n v="3.9459767309413398"/>
    <s v="3.9 per 1000 0-4 yr olds"/>
    <n v="3.9459767309413398"/>
  </r>
  <r>
    <s v="E09000006_CIN episodes for children aged 0-4 at 31st March 2019 with neglect identified as a factor at CIN assessment (excluding looked after children)_Number"/>
    <s v="E09000006"/>
    <x v="16"/>
    <s v="Financial year"/>
    <s v="2018/19"/>
    <s v="Children at risk from abuse in the household"/>
    <x v="24"/>
    <s v="Number"/>
    <n v="156"/>
    <n v="21559"/>
    <n v="7.2359571408692398"/>
    <s v="7.2 per 1000 0-4 yr olds"/>
    <n v="7.2359571408692398"/>
  </r>
  <r>
    <s v="E09000008_CIN episodes for children aged 0-4 at 31st March 2019 with neglect identified as a factor at CIN assessment (excluding looked after children)_Number"/>
    <s v="E09000008"/>
    <x v="28"/>
    <s v="Financial year"/>
    <s v="2018/19"/>
    <s v="Children at risk from abuse in the household"/>
    <x v="24"/>
    <s v="Number"/>
    <n v="129"/>
    <n v="27974"/>
    <n v="4.6114248945449301"/>
    <s v="4.6 per 1000 0-4 yr olds"/>
    <n v="4.6114248945449301"/>
  </r>
  <r>
    <s v="E09000009_CIN episodes for children aged 0-4 at 31st March 2019 with neglect identified as a factor at CIN assessment (excluding looked after children)_Number"/>
    <s v="E09000009"/>
    <x v="38"/>
    <s v="Financial year"/>
    <s v="2018/19"/>
    <s v="Children at risk from abuse in the household"/>
    <x v="24"/>
    <s v="Number"/>
    <n v="65"/>
    <n v="24600"/>
    <n v="2.6422764227642301"/>
    <s v="2.6 per 1000 0-4 yr olds"/>
    <n v="2.6422764227642301"/>
  </r>
  <r>
    <s v="E09000010_CIN episodes for children aged 0-4 at 31st March 2019 with neglect identified as a factor at CIN assessment (excluding looked after children)_Number"/>
    <s v="E09000010"/>
    <x v="41"/>
    <s v="Financial year"/>
    <s v="2018/19"/>
    <s v="Children at risk from abuse in the household"/>
    <x v="24"/>
    <s v="Number"/>
    <n v="140"/>
    <n v="24321"/>
    <n v="5.7563422556638297"/>
    <s v="5.8 per 1000 0-4 yr olds"/>
    <n v="5.7563422556638297"/>
  </r>
  <r>
    <s v="E09000014_CIN episodes for children aged 0-4 at 31st March 2019 with neglect identified as a factor at CIN assessment (excluding looked after children)_Number"/>
    <s v="E09000014"/>
    <x v="50"/>
    <s v="Financial year"/>
    <s v="2018/19"/>
    <s v="Children at risk from abuse in the household"/>
    <x v="24"/>
    <s v="Number"/>
    <n v="75"/>
    <n v="18586"/>
    <n v="4.0352953836220804"/>
    <s v="4 per 1000 0-4 yr olds"/>
    <n v="4.0352953836220804"/>
  </r>
  <r>
    <s v="E09000015_CIN episodes for children aged 0-4 at 31st March 2019 with neglect identified as a factor at CIN assessment (excluding looked after children)_Number"/>
    <s v="E09000015"/>
    <x v="51"/>
    <s v="Financial year"/>
    <s v="2018/19"/>
    <s v="Children at risk from abuse in the household"/>
    <x v="24"/>
    <s v="Number"/>
    <n v="63"/>
    <n v="17745"/>
    <n v="3.55029585798817"/>
    <s v="3.6 per 1000 0-4 yr olds"/>
    <n v="3.55029585798817"/>
  </r>
  <r>
    <s v="E09000016_CIN episodes for children aged 0-4 at 31st March 2019 with neglect identified as a factor at CIN assessment (excluding looked after children)_Number"/>
    <s v="E09000016"/>
    <x v="53"/>
    <s v="Financial year"/>
    <s v="2018/19"/>
    <s v="Children at risk from abuse in the household"/>
    <x v="24"/>
    <s v="Number"/>
    <n v="74"/>
    <n v="17370"/>
    <n v="4.2602187679907901"/>
    <s v="4.3 per 1000 0-4 yr olds"/>
    <n v="4.2602187679907901"/>
  </r>
  <r>
    <s v="E09000017_CIN episodes for children aged 0-4 at 31st March 2019 with neglect identified as a factor at CIN assessment (excluding looked after children)_Number"/>
    <s v="E09000017"/>
    <x v="56"/>
    <s v="Financial year"/>
    <s v="2018/19"/>
    <s v="Children at risk from abuse in the household"/>
    <x v="24"/>
    <s v="Number"/>
    <n v="136"/>
    <n v="22489"/>
    <n v="6.0474009515763303"/>
    <s v="6 per 1000 0-4 yr olds"/>
    <n v="6.0474009515763303"/>
  </r>
  <r>
    <s v="E09000018_CIN episodes for children aged 0-4 at 31st March 2019 with neglect identified as a factor at CIN assessment (excluding looked after children)_Number"/>
    <s v="E09000018"/>
    <x v="57"/>
    <s v="Financial year"/>
    <s v="2018/19"/>
    <s v="Children at risk from abuse in the household"/>
    <x v="24"/>
    <s v="Number"/>
    <n v="72"/>
    <n v="20363"/>
    <n v="3.53582478023867"/>
    <s v="3.5 per 1000 0-4 yr olds"/>
    <n v="3.53582478023867"/>
  </r>
  <r>
    <s v="E09000021_CIN episodes for children aged 0-4 at 31st March 2019 with neglect identified as a factor at CIN assessment (excluding looked after children)_Number"/>
    <s v="E09000021"/>
    <x v="63"/>
    <s v="Financial year"/>
    <s v="2018/19"/>
    <s v="Children at risk from abuse in the household"/>
    <x v="24"/>
    <s v="Number"/>
    <n v="57"/>
    <n v="11291"/>
    <n v="5.0482685324594803"/>
    <s v="5 per 1000 0-4 yr olds"/>
    <n v="5.0482685324594803"/>
  </r>
  <r>
    <s v="E09000024_CIN episodes for children aged 0-4 at 31st March 2019 with neglect identified as a factor at CIN assessment (excluding looked after children)_Number"/>
    <s v="E09000024"/>
    <x v="77"/>
    <s v="Financial year"/>
    <s v="2018/19"/>
    <s v="Children at risk from abuse in the household"/>
    <x v="24"/>
    <s v="Number"/>
    <n v="71"/>
    <n v="14994"/>
    <n v="4.7352274243030497"/>
    <s v="4.7 per 1000 0-4 yr olds"/>
    <n v="4.7352274243030497"/>
  </r>
  <r>
    <s v="E09000025_CIN episodes for children aged 0-4 at 31st March 2019 with neglect identified as a factor at CIN assessment (excluding looked after children)_Number"/>
    <s v="E09000025"/>
    <x v="81"/>
    <s v="Financial year"/>
    <s v="2018/19"/>
    <s v="Children at risk from abuse in the household"/>
    <x v="24"/>
    <s v="Number"/>
    <n v="94"/>
    <n v="28254"/>
    <n v="3.3269625539746599"/>
    <s v="3.3 per 1000 0-4 yr olds"/>
    <n v="3.3269625539746599"/>
  </r>
  <r>
    <s v="E09000026_CIN episodes for children aged 0-4 at 31st March 2019 with neglect identified as a factor at CIN assessment (excluding looked after children)_Number"/>
    <s v="E09000026"/>
    <x v="99"/>
    <s v="Financial year"/>
    <s v="2018/19"/>
    <s v="Children at risk from abuse in the household"/>
    <x v="24"/>
    <s v="Number"/>
    <n v="94"/>
    <n v="22744"/>
    <n v="4.1329581428068902"/>
    <s v="4.1 per 1000 0-4 yr olds"/>
    <n v="4.1329581428068902"/>
  </r>
  <r>
    <s v="E09000027_CIN episodes for children aged 0-4 at 31st March 2019 with neglect identified as a factor at CIN assessment (excluding looked after children)_Number"/>
    <s v="E09000027"/>
    <x v="101"/>
    <s v="Financial year"/>
    <s v="2018/19"/>
    <s v="Children at risk from abuse in the household"/>
    <x v="24"/>
    <s v="Number"/>
    <n v="51"/>
    <n v="12624"/>
    <n v="4.03992395437262"/>
    <s v="4 per 1000 0-4 yr olds"/>
    <n v="4.03992395437262"/>
  </r>
  <r>
    <s v="E09000029_CIN episodes for children aged 0-4 at 31st March 2019 with neglect identified as a factor at CIN assessment (excluding looked after children)_Number"/>
    <s v="E09000029"/>
    <x v="126"/>
    <s v="Financial year"/>
    <s v="2018/19"/>
    <s v="Children at risk from abuse in the household"/>
    <x v="24"/>
    <s v="Number"/>
    <n v="72"/>
    <n v="13754"/>
    <n v="5.2348407735931399"/>
    <s v="5.2 per 1000 0-4 yr olds"/>
    <n v="5.2348407735931399"/>
  </r>
  <r>
    <s v="E09000031_CIN episodes for children aged 0-4 at 31st March 2019 with neglect identified as a factor at CIN assessment (excluding looked after children)_Number"/>
    <s v="E09000031"/>
    <x v="136"/>
    <s v="Financial year"/>
    <s v="2018/19"/>
    <s v="Children at risk from abuse in the household"/>
    <x v="24"/>
    <s v="Number"/>
    <n v="62"/>
    <n v="21802"/>
    <n v="2.84377580038529"/>
    <s v="2.8 per 1000 0-4 yr olds"/>
    <n v="2.84377580038529"/>
  </r>
  <r>
    <s v="E08000025_CIN episodes for children aged 0-4 at 31st March 2019 with neglect identified as a factor at CIN assessment (excluding looked after children)_Number"/>
    <s v="E08000025"/>
    <x v="6"/>
    <s v="Financial year"/>
    <s v="2018/19"/>
    <s v="Children at risk from abuse in the household"/>
    <x v="24"/>
    <s v="Number"/>
    <n v="527"/>
    <n v="83536"/>
    <n v="6.3086573453361403"/>
    <s v="6.3 per 1000 0-4 yr olds"/>
    <n v="6.3086573453361403"/>
  </r>
  <r>
    <s v="E08000026_CIN episodes for children aged 0-4 at 31st March 2019 with neglect identified as a factor at CIN assessment (excluding looked after children)_Number"/>
    <s v="E08000026"/>
    <x v="27"/>
    <s v="Financial year"/>
    <s v="2018/19"/>
    <s v="Children at risk from abuse in the household"/>
    <x v="24"/>
    <s v="Number"/>
    <n v="215"/>
    <n v="23068"/>
    <n v="9.3202705045951095"/>
    <s v="9.3 per 1000 0-4 yr olds"/>
    <n v="9.3202705045951095"/>
  </r>
  <r>
    <s v="E08000027_CIN episodes for children aged 0-4 at 31st March 2019 with neglect identified as a factor at CIN assessment (excluding looked after children)_Number"/>
    <s v="E08000027"/>
    <x v="36"/>
    <s v="Financial year"/>
    <s v="2018/19"/>
    <s v="Children at risk from abuse in the household"/>
    <x v="24"/>
    <s v="Number"/>
    <n v="113"/>
    <n v="19102"/>
    <n v="5.9156109307925897"/>
    <s v="5.9 per 1000 0-4 yr olds"/>
    <n v="5.9156109307925897"/>
  </r>
  <r>
    <s v="E08000028_CIN episodes for children aged 0-4 at 31st March 2019 with neglect identified as a factor at CIN assessment (excluding looked after children)_Number"/>
    <s v="E08000028"/>
    <x v="106"/>
    <s v="Financial year"/>
    <s v="2018/19"/>
    <s v="Children at risk from abuse in the household"/>
    <x v="24"/>
    <s v="Number"/>
    <n v="184"/>
    <n v="23772"/>
    <n v="7.7401985529194004"/>
    <s v="7.7 per 1000 0-4 yr olds"/>
    <n v="7.7401985529194004"/>
  </r>
  <r>
    <s v="E08000029_CIN episodes for children aged 0-4 at 31st March 2019 with neglect identified as a factor at CIN assessment (excluding looked after children)_Number"/>
    <s v="E08000029"/>
    <x v="111"/>
    <s v="Financial year"/>
    <s v="2018/19"/>
    <s v="Children at risk from abuse in the household"/>
    <x v="24"/>
    <s v="Number"/>
    <n v="63"/>
    <n v="12393"/>
    <n v="5.0835148874364604"/>
    <s v="5.1 per 1000 0-4 yr olds"/>
    <n v="5.0835148874364604"/>
  </r>
  <r>
    <s v="E08000030_CIN episodes for children aged 0-4 at 31st March 2019 with neglect identified as a factor at CIN assessment (excluding looked after children)_Number"/>
    <s v="E08000030"/>
    <x v="135"/>
    <s v="Financial year"/>
    <s v="2018/19"/>
    <s v="Children at risk from abuse in the household"/>
    <x v="24"/>
    <s v="Number"/>
    <n v="488"/>
    <n v="19650"/>
    <n v="24.834605597964401"/>
    <s v="24.8 per 1000 0-4 yr olds"/>
    <n v="24.834605597964401"/>
  </r>
  <r>
    <s v="E08000031_CIN episodes for children aged 0-4 at 31st March 2019 with neglect identified as a factor at CIN assessment (excluding looked after children)_Number"/>
    <s v="E08000031"/>
    <x v="148"/>
    <s v="Financial year"/>
    <s v="2018/19"/>
    <s v="Children at risk from abuse in the household"/>
    <x v="24"/>
    <s v="Number"/>
    <n v="60"/>
    <n v="18026"/>
    <n v="3.32852546321979"/>
    <s v="3.3 per 1000 0-4 yr olds"/>
    <n v="3.32852546321979"/>
  </r>
  <r>
    <s v="E08000011_CIN episodes for children aged 0-4 at 31st March 2019 with neglect identified as a factor at CIN assessment (excluding looked after children)_Number"/>
    <s v="E08000011"/>
    <x v="65"/>
    <s v="Financial year"/>
    <s v="2018/19"/>
    <s v="Children at risk from abuse in the household"/>
    <x v="24"/>
    <s v="Number"/>
    <n v="43"/>
    <n v="10076"/>
    <n v="4.2675664946407297"/>
    <s v="4.3 per 1000 0-4 yr olds"/>
    <n v="4.2675664946407297"/>
  </r>
  <r>
    <s v="E08000012_CIN episodes for children aged 0-4 at 31st March 2019 with neglect identified as a factor at CIN assessment (excluding looked after children)_Number"/>
    <s v="E08000012"/>
    <x v="73"/>
    <s v="Financial year"/>
    <s v="2018/19"/>
    <s v="Children at risk from abuse in the household"/>
    <x v="24"/>
    <s v="Number"/>
    <n v="152"/>
    <n v="29676"/>
    <n v="5.1219840948914896"/>
    <s v="5.1 per 1000 0-4 yr olds"/>
    <n v="5.1219840948914896"/>
  </r>
  <r>
    <s v="E08000013_CIN episodes for children aged 0-4 at 31st March 2019 with neglect identified as a factor at CIN assessment (excluding looked after children)_Number"/>
    <s v="E08000013"/>
    <x v="152"/>
    <s v="Financial year"/>
    <s v="2018/19"/>
    <s v="Children at risk from abuse in the household"/>
    <x v="24"/>
    <s v="Number"/>
    <n v="78"/>
    <n v="10282"/>
    <n v="7.5860727484925103"/>
    <s v="7.6 per 1000 0-4 yr olds"/>
    <n v="7.5860727484925103"/>
  </r>
  <r>
    <s v="E08000014_CIN episodes for children aged 0-4 at 31st March 2019 with neglect identified as a factor at CIN assessment (excluding looked after children)_Number"/>
    <s v="E08000014"/>
    <x v="107"/>
    <s v="Financial year"/>
    <s v="2018/19"/>
    <s v="Children at risk from abuse in the household"/>
    <x v="24"/>
    <s v="Number"/>
    <n v="85"/>
    <n v="14441"/>
    <n v="5.8860189737552799"/>
    <s v="5.9 per 1000 0-4 yr olds"/>
    <n v="5.8860189737552799"/>
  </r>
  <r>
    <s v="E08000015_CIN episodes for children aged 0-4 at 31st March 2019 with neglect identified as a factor at CIN assessment (excluding looked after children)_Number"/>
    <s v="E08000015"/>
    <x v="146"/>
    <s v="Financial year"/>
    <s v="2018/19"/>
    <s v="Children at risk from abuse in the household"/>
    <x v="24"/>
    <s v="Number"/>
    <n v="156"/>
    <n v="18051"/>
    <n v="8.6421804886155904"/>
    <s v="8.6 per 1000 0-4 yr olds"/>
    <n v="8.6421804886155904"/>
  </r>
  <r>
    <s v="E08000001_CIN episodes for children aged 0-4 at 31st March 2019 with neglect identified as a factor at CIN assessment (excluding looked after children)_Number"/>
    <s v="E08000001"/>
    <x v="9"/>
    <s v="Financial year"/>
    <s v="2018/19"/>
    <s v="Children at risk from abuse in the household"/>
    <x v="24"/>
    <s v="Number"/>
    <n v="143"/>
    <n v="19294"/>
    <n v="7.4116305587229201"/>
    <s v="7.4 per 1000 0-4 yr olds"/>
    <n v="7.4116305587229201"/>
  </r>
  <r>
    <s v="E08000002_CIN episodes for children aged 0-4 at 31st March 2019 with neglect identified as a factor at CIN assessment (excluding looked after children)_Number"/>
    <s v="E08000002"/>
    <x v="18"/>
    <s v="Financial year"/>
    <s v="2018/19"/>
    <s v="Children at risk from abuse in the household"/>
    <x v="24"/>
    <s v="Number"/>
    <n v="77"/>
    <n v="11819"/>
    <n v="6.5149335815212801"/>
    <s v="6.5 per 1000 0-4 yr olds"/>
    <n v="6.5149335815212801"/>
  </r>
  <r>
    <s v="E08000003_CIN episodes for children aged 0-4 at 31st March 2019 with neglect identified as a factor at CIN assessment (excluding looked after children)_Number"/>
    <s v="E08000003"/>
    <x v="75"/>
    <s v="Financial year"/>
    <s v="2018/19"/>
    <s v="Children at risk from abuse in the household"/>
    <x v="24"/>
    <s v="Number"/>
    <n v="334"/>
    <n v="37768"/>
    <n v="8.8434653675068802"/>
    <s v="8.8 per 1000 0-4 yr olds"/>
    <n v="8.8434653675068802"/>
  </r>
  <r>
    <s v="E08000004_CIN episodes for children aged 0-4 at 31st March 2019 with neglect identified as a factor at CIN assessment (excluding looked after children)_Number"/>
    <s v="E08000004"/>
    <x v="92"/>
    <s v="Financial year"/>
    <s v="2018/19"/>
    <s v="Children at risk from abuse in the household"/>
    <x v="24"/>
    <s v="Number"/>
    <n v="95"/>
    <n v="16792"/>
    <n v="5.6574559313958996"/>
    <s v="5.7 per 1000 0-4 yr olds"/>
    <n v="5.6574559313958996"/>
  </r>
  <r>
    <s v="E08000005_CIN episodes for children aged 0-4 at 31st March 2019 with neglect identified as a factor at CIN assessment (excluding looked after children)_Number"/>
    <s v="E08000005"/>
    <x v="102"/>
    <s v="Financial year"/>
    <s v="2018/19"/>
    <s v="Children at risk from abuse in the household"/>
    <x v="24"/>
    <s v="Number"/>
    <n v="129"/>
    <n v="15123"/>
    <n v="8.5300535608014307"/>
    <s v="8.5 per 1000 0-4 yr olds"/>
    <n v="8.5300535608014307"/>
  </r>
  <r>
    <s v="E08000006_CIN episodes for children aged 0-4 at 31st March 2019 with neglect identified as a factor at CIN assessment (excluding looked after children)_Number"/>
    <s v="E08000006"/>
    <x v="105"/>
    <s v="Financial year"/>
    <s v="2018/19"/>
    <s v="Children at risk from abuse in the household"/>
    <x v="24"/>
    <s v="Number"/>
    <n v="142"/>
    <n v="17614"/>
    <n v="8.0617690473486991"/>
    <s v="8.1 per 1000 0-4 yr olds"/>
    <n v="8.0617690473486991"/>
  </r>
  <r>
    <s v="E08000007_CIN episodes for children aged 0-4 at 31st March 2019 with neglect identified as a factor at CIN assessment (excluding looked after children)_Number"/>
    <s v="E08000007"/>
    <x v="120"/>
    <s v="Financial year"/>
    <s v="2018/19"/>
    <s v="Children at risk from abuse in the household"/>
    <x v="24"/>
    <s v="Number"/>
    <n v="95"/>
    <n v="17631"/>
    <n v="5.3882366286654202"/>
    <s v="5.4 per 1000 0-4 yr olds"/>
    <n v="5.3882366286654202"/>
  </r>
  <r>
    <s v="E08000008_CIN episodes for children aged 0-4 at 31st March 2019 with neglect identified as a factor at CIN assessment (excluding looked after children)_Number"/>
    <s v="E08000008"/>
    <x v="128"/>
    <s v="Financial year"/>
    <s v="2018/19"/>
    <s v="Children at risk from abuse in the household"/>
    <x v="24"/>
    <s v="Number"/>
    <n v="108"/>
    <n v="14500"/>
    <n v="7.4482758620689697"/>
    <s v="7.4 per 1000 0-4 yr olds"/>
    <n v="7.4482758620689697"/>
  </r>
  <r>
    <s v="E08000009_CIN episodes for children aged 0-4 at 31st March 2019 with neglect identified as a factor at CIN assessment (excluding looked after children)_Number"/>
    <s v="E08000009"/>
    <x v="133"/>
    <s v="Financial year"/>
    <s v="2018/19"/>
    <s v="Children at risk from abuse in the household"/>
    <x v="24"/>
    <s v="Number"/>
    <n v="39"/>
    <n v="14701"/>
    <n v="2.6528807564111299"/>
    <s v="2.7 per 1000 0-4 yr olds"/>
    <n v="2.6528807564111299"/>
  </r>
  <r>
    <s v="E08000010_CIN episodes for children aged 0-4 at 31st March 2019 with neglect identified as a factor at CIN assessment (excluding looked after children)_Number"/>
    <s v="E08000010"/>
    <x v="143"/>
    <s v="Financial year"/>
    <s v="2018/19"/>
    <s v="Children at risk from abuse in the household"/>
    <x v="24"/>
    <s v="Number"/>
    <n v="166"/>
    <n v="18450"/>
    <n v="8.9972899728997309"/>
    <s v="9 per 1000 0-4 yr olds"/>
    <n v="8.9972899728997309"/>
  </r>
  <r>
    <s v="E08000016_CIN episodes for children aged 0-4 at 31st March 2019 with neglect identified as a factor at CIN assessment (excluding looked after children)_Number"/>
    <s v="E08000016"/>
    <x v="2"/>
    <s v="Financial year"/>
    <s v="2018/19"/>
    <s v="Children at risk from abuse in the household"/>
    <x v="24"/>
    <s v="Number"/>
    <n v="132"/>
    <n v="14227"/>
    <n v="9.2781331271526"/>
    <s v="9.3 per 1000 0-4 yr olds"/>
    <n v="9.2781331271526"/>
  </r>
  <r>
    <s v="E08000017_CIN episodes for children aged 0-4 at 31st March 2019 with neglect identified as a factor at CIN assessment (excluding looked after children)_Number"/>
    <s v="E08000017"/>
    <x v="34"/>
    <s v="Financial year"/>
    <s v="2018/19"/>
    <s v="Children at risk from abuse in the household"/>
    <x v="24"/>
    <s v="Number"/>
    <n v="142"/>
    <n v="18267"/>
    <n v="7.7735807740734701"/>
    <s v="7.8 per 1000 0-4 yr olds"/>
    <n v="7.7735807740734701"/>
  </r>
  <r>
    <s v="E08000018_CIN episodes for children aged 0-4 at 31st March 2019 with neglect identified as a factor at CIN assessment (excluding looked after children)_Number"/>
    <s v="E08000018"/>
    <x v="103"/>
    <s v="Financial year"/>
    <s v="2018/19"/>
    <s v="Children at risk from abuse in the household"/>
    <x v="24"/>
    <s v="Number"/>
    <n v="213"/>
    <n v="15832"/>
    <n v="13.453764527539199"/>
    <s v="13.5 per 1000 0-4 yr olds"/>
    <n v="13.453764527539199"/>
  </r>
  <r>
    <s v="E08000019_CIN episodes for children aged 0-4 at 31st March 2019 with neglect identified as a factor at CIN assessment (excluding looked after children)_Number"/>
    <s v="E08000019"/>
    <x v="108"/>
    <s v="Financial year"/>
    <s v="2018/19"/>
    <s v="Children at risk from abuse in the household"/>
    <x v="24"/>
    <s v="Number"/>
    <n v="187"/>
    <n v="32700"/>
    <n v="5.7186544342507704"/>
    <s v="5.7 per 1000 0-4 yr olds"/>
    <n v="5.7186544342507704"/>
  </r>
  <r>
    <s v="E08000032_CIN episodes for children aged 0-4 at 31st March 2019 with neglect identified as a factor at CIN assessment (excluding looked after children)_Number"/>
    <s v="E08000032"/>
    <x v="12"/>
    <s v="Financial year"/>
    <s v="2018/19"/>
    <s v="Children at risk from abuse in the household"/>
    <x v="24"/>
    <s v="Number"/>
    <n v="183"/>
    <n v="39705"/>
    <n v="4.6089913109180198"/>
    <s v="4.6 per 1000 0-4 yr olds"/>
    <n v="4.6089913109180198"/>
  </r>
  <r>
    <s v="E08000033_CIN episodes for children aged 0-4 at 31st March 2019 with neglect identified as a factor at CIN assessment (excluding looked after children)_Number"/>
    <s v="E08000033"/>
    <x v="19"/>
    <s v="Financial year"/>
    <s v="2018/19"/>
    <s v="Children at risk from abuse in the household"/>
    <x v="24"/>
    <s v="Number"/>
    <n v="201"/>
    <n v="12448"/>
    <n v="16.147172236503899"/>
    <s v="16.1 per 1000 0-4 yr olds"/>
    <n v="16.147172236503899"/>
  </r>
  <r>
    <s v="E08000034_CIN episodes for children aged 0-4 at 31st March 2019 with neglect identified as a factor at CIN assessment (excluding looked after children)_Number"/>
    <s v="E08000034"/>
    <x v="64"/>
    <s v="Financial year"/>
    <s v="2018/19"/>
    <s v="Children at risk from abuse in the household"/>
    <x v="24"/>
    <s v="Number"/>
    <n v="105"/>
    <n v="27446"/>
    <n v="3.8256940902135099"/>
    <s v="3.8 per 1000 0-4 yr olds"/>
    <n v="3.8256940902135099"/>
  </r>
  <r>
    <s v="E08000035_CIN episodes for children aged 0-4 at 31st March 2019 with neglect identified as a factor at CIN assessment (excluding looked after children)_Number"/>
    <s v="E08000035"/>
    <x v="68"/>
    <s v="Financial year"/>
    <s v="2018/19"/>
    <s v="Children at risk from abuse in the household"/>
    <x v="24"/>
    <s v="Number"/>
    <n v="437"/>
    <n v="50495"/>
    <n v="8.6543222101198207"/>
    <s v="8.7 per 1000 0-4 yr olds"/>
    <n v="8.6543222101198207"/>
  </r>
  <r>
    <s v="E08000036_CIN episodes for children aged 0-4 at 31st March 2019 with neglect identified as a factor at CIN assessment (excluding looked after children)_Number"/>
    <s v="E08000036"/>
    <x v="134"/>
    <s v="Financial year"/>
    <s v="2018/19"/>
    <s v="Children at risk from abuse in the household"/>
    <x v="24"/>
    <s v="Number"/>
    <n v="292"/>
    <n v="21149"/>
    <n v="13.806799375857"/>
    <s v="13.8 per 1000 0-4 yr olds"/>
    <n v="13.806799375857"/>
  </r>
  <r>
    <s v="E08000020_CIN episodes for children aged 0-4 at 31st March 2019 with neglect identified as a factor at CIN assessment (excluding looked after children)_Number"/>
    <s v="E08000020"/>
    <x v="43"/>
    <s v="Financial year"/>
    <s v="2018/19"/>
    <s v="Children at risk from abuse in the household"/>
    <x v="24"/>
    <s v="Number"/>
    <n v="97"/>
    <n v="10857"/>
    <n v="8.9343280832642495"/>
    <s v="8.9 per 1000 0-4 yr olds"/>
    <n v="8.9343280832642495"/>
  </r>
  <r>
    <s v="E08000021_CIN episodes for children aged 0-4 at 31st March 2019 with neglect identified as a factor at CIN assessment (excluding looked after children)_Number"/>
    <s v="E08000021"/>
    <x v="80"/>
    <s v="Financial year"/>
    <s v="2018/19"/>
    <s v="Children at risk from abuse in the household"/>
    <x v="24"/>
    <s v="Number"/>
    <n v="297"/>
    <n v="16630"/>
    <n v="17.859290438965701"/>
    <s v="17.9 per 1000 0-4 yr olds"/>
    <n v="17.859290438965701"/>
  </r>
  <r>
    <s v="E08000022_CIN episodes for children aged 0-4 at 31st March 2019 with neglect identified as a factor at CIN assessment (excluding looked after children)_Number"/>
    <s v="E08000022"/>
    <x v="86"/>
    <s v="Financial year"/>
    <s v="2018/19"/>
    <s v="Children at risk from abuse in the household"/>
    <x v="24"/>
    <s v="Number"/>
    <n v="46"/>
    <n v="11471"/>
    <n v="4.0101124575015303"/>
    <s v="4 per 1000 0-4 yr olds"/>
    <n v="4.0101124575015303"/>
  </r>
  <r>
    <s v="E08000023_CIN episodes for children aged 0-4 at 31st March 2019 with neglect identified as a factor at CIN assessment (excluding looked after children)_Number"/>
    <s v="E08000023"/>
    <x v="114"/>
    <s v="Financial year"/>
    <s v="2018/19"/>
    <s v="Children at risk from abuse in the household"/>
    <x v="24"/>
    <s v="Number"/>
    <n v="85"/>
    <n v="8359"/>
    <n v="10.1686804641704"/>
    <s v="10.2 per 1000 0-4 yr olds"/>
    <n v="10.1686804641704"/>
  </r>
  <r>
    <s v="E08000024_CIN episodes for children aged 0-4 at 31st March 2019 with neglect identified as a factor at CIN assessment (excluding looked after children)_Number"/>
    <s v="E08000024"/>
    <x v="124"/>
    <s v="Financial year"/>
    <s v="2018/19"/>
    <s v="Children at risk from abuse in the household"/>
    <x v="24"/>
    <s v="Number"/>
    <n v="154"/>
    <n v="14954"/>
    <n v="10.298247960411899"/>
    <s v="10.3 per 1000 0-4 yr olds"/>
    <n v="10.298247960411899"/>
  </r>
  <r>
    <s v="E06000053_CIN episodes for children aged 0-4 at 31st March 2019 with neglect identified as a factor at CIN assessment (excluding looked after children)_Number"/>
    <s v="E06000053"/>
    <x v="153"/>
    <s v="Financial year"/>
    <s v="2018/19"/>
    <s v="Children at risk from abuse in the household"/>
    <x v="24"/>
    <s v="Number"/>
    <n v="0"/>
    <n v="101"/>
    <n v="0"/>
    <s v="0 per 1000 0-4 yr olds"/>
    <n v="0"/>
  </r>
  <r>
    <s v="E06000022_CIN episodes for children aged 0-4 at 31st March 2019 with neglect identified as a factor at CIN assessment (excluding looked after children)_Number"/>
    <s v="E06000022"/>
    <x v="3"/>
    <s v="Financial year"/>
    <s v="2018/19"/>
    <s v="Children at risk from abuse in the household"/>
    <x v="24"/>
    <s v="Number"/>
    <n v="48"/>
    <n v="9426"/>
    <n v="5.0922978994271197"/>
    <s v="5.1 per 1000 0-4 yr olds"/>
    <n v="5.0922978994271197"/>
  </r>
  <r>
    <s v="E06000023_CIN episodes for children aged 0-4 at 31st March 2019 with neglect identified as a factor at CIN assessment (excluding looked after children)_Number"/>
    <s v="E06000023"/>
    <x v="15"/>
    <s v="Financial year"/>
    <s v="2018/19"/>
    <s v="Children at risk from abuse in the household"/>
    <x v="24"/>
    <s v="Number"/>
    <n v="189"/>
    <n v="28994"/>
    <n v="6.5185900531144396"/>
    <s v="6.5 per 1000 0-4 yr olds"/>
    <n v="6.5185900531144396"/>
  </r>
  <r>
    <s v="E06000024_CIN episodes for children aged 0-4 at 31st March 2019 with neglect identified as a factor at CIN assessment (excluding looked after children)_Number"/>
    <s v="E06000024"/>
    <x v="85"/>
    <s v="Financial year"/>
    <s v="2018/19"/>
    <s v="Children at risk from abuse in the household"/>
    <x v="24"/>
    <s v="Number"/>
    <n v="50"/>
    <n v="11491"/>
    <n v="4.35123139848577"/>
    <s v="4.4 per 1000 0-4 yr olds"/>
    <n v="4.35123139848577"/>
  </r>
  <r>
    <s v="E06000025_CIN episodes for children aged 0-4 at 31st March 2019 with neglect identified as a factor at CIN assessment (excluding looked after children)_Number"/>
    <s v="E06000025"/>
    <x v="113"/>
    <s v="Financial year"/>
    <s v="2018/19"/>
    <s v="Children at risk from abuse in the household"/>
    <x v="24"/>
    <s v="Number"/>
    <n v="92"/>
    <n v="16325"/>
    <n v="5.6355283307810096"/>
    <s v="5.6 per 1000 0-4 yr olds"/>
    <n v="5.6355283307810096"/>
  </r>
  <r>
    <s v="E06000001_CIN episodes for children aged 0-4 at 31st March 2019 with neglect identified as a factor at CIN assessment (excluding looked after children)_Number"/>
    <s v="E06000001"/>
    <x v="52"/>
    <s v="Financial year"/>
    <s v="2018/19"/>
    <s v="Children at risk from abuse in the household"/>
    <x v="24"/>
    <s v="Number"/>
    <n v="47"/>
    <n v="5297"/>
    <n v="8.8729469511043995"/>
    <s v="8.9 per 1000 0-4 yr olds"/>
    <n v="8.8729469511043995"/>
  </r>
  <r>
    <s v="E06000002_CIN episodes for children aged 0-4 at 31st March 2019 with neglect identified as a factor at CIN assessment (excluding looked after children)_Number"/>
    <s v="E06000002"/>
    <x v="78"/>
    <s v="Financial year"/>
    <s v="2018/19"/>
    <s v="Children at risk from abuse in the household"/>
    <x v="24"/>
    <s v="Number"/>
    <n v="108"/>
    <n v="9657"/>
    <n v="11.183597390493899"/>
    <s v="11.2 per 1000 0-4 yr olds"/>
    <n v="11.183597390493899"/>
  </r>
  <r>
    <s v="E06000003_CIN episodes for children aged 0-4 at 31st March 2019 with neglect identified as a factor at CIN assessment (excluding looked after children)_Number"/>
    <s v="E06000003"/>
    <x v="100"/>
    <s v="Financial year"/>
    <s v="2018/19"/>
    <s v="Children at risk from abuse in the household"/>
    <x v="24"/>
    <s v="Number"/>
    <n v="99"/>
    <n v="7348"/>
    <n v="13.473053892215599"/>
    <s v="13.5 per 1000 0-4 yr olds"/>
    <n v="13.473053892215599"/>
  </r>
  <r>
    <s v="E06000004_CIN episodes for children aged 0-4 at 31st March 2019 with neglect identified as a factor at CIN assessment (excluding looked after children)_Number"/>
    <s v="E06000004"/>
    <x v="121"/>
    <s v="Financial year"/>
    <s v="2018/19"/>
    <s v="Children at risk from abuse in the household"/>
    <x v="24"/>
    <s v="Number"/>
    <n v="131"/>
    <n v="11648"/>
    <n v="11.246565934065901"/>
    <s v="11.2 per 1000 0-4 yr olds"/>
    <n v="11.246565934065901"/>
  </r>
  <r>
    <s v="E06000010_CIN episodes for children aged 0-4 at 31st March 2019 with neglect identified as a factor at CIN assessment (excluding looked after children)_Number"/>
    <s v="E06000010"/>
    <x v="62"/>
    <s v="Financial year"/>
    <s v="2018/19"/>
    <s v="Children at risk from abuse in the household"/>
    <x v="24"/>
    <s v="Number"/>
    <n v="166"/>
    <n v="17207"/>
    <n v="9.6472365897599808"/>
    <s v="9.6 per 1000 0-4 yr olds"/>
    <n v="9.6472365897599808"/>
  </r>
  <r>
    <s v="E06000011_CIN episodes for children aged 0-4 at 31st March 2019 with neglect identified as a factor at CIN assessment (excluding looked after children)_Number"/>
    <s v="E06000011"/>
    <x v="39"/>
    <s v="Financial year"/>
    <s v="2018/19"/>
    <s v="Children at risk from abuse in the household"/>
    <x v="24"/>
    <s v="Number"/>
    <n v="107"/>
    <n v="15572"/>
    <n v="6.8713074749550502"/>
    <s v="6.9 per 1000 0-4 yr olds"/>
    <n v="6.8713074749550502"/>
  </r>
  <r>
    <s v="E06000012_CIN episodes for children aged 0-4 at 31st March 2019 with neglect identified as a factor at CIN assessment (excluding looked after children)_Number"/>
    <s v="E06000012"/>
    <x v="83"/>
    <s v="Financial year"/>
    <s v="2018/19"/>
    <s v="Children at risk from abuse in the household"/>
    <x v="24"/>
    <s v="Number"/>
    <n v="128"/>
    <n v="9516"/>
    <n v="13.451029844472499"/>
    <s v="13.5 per 1000 0-4 yr olds"/>
    <n v="13.451029844472499"/>
  </r>
  <r>
    <s v="E06000013_CIN episodes for children aged 0-4 at 31st March 2019 with neglect identified as a factor at CIN assessment (excluding looked after children)_Number"/>
    <s v="E06000013"/>
    <x v="84"/>
    <s v="Financial year"/>
    <s v="2018/19"/>
    <s v="Children at risk from abuse in the household"/>
    <x v="24"/>
    <s v="Number"/>
    <n v="108"/>
    <n v="9204"/>
    <n v="11.734028683181201"/>
    <s v="11.7 per 1000 0-4 yr olds"/>
    <n v="11.734028683181201"/>
  </r>
  <r>
    <s v="E10000023_CIN episodes for children aged 0-4 at 31st March 2019 with neglect identified as a factor at CIN assessment (excluding looked after children)_Number"/>
    <s v="E10000023"/>
    <x v="87"/>
    <s v="Financial year"/>
    <s v="2018/19"/>
    <s v="Children at risk from abuse in the household"/>
    <x v="24"/>
    <s v="Number"/>
    <n v="124"/>
    <n v="29706"/>
    <n v="4.1742408940954698"/>
    <s v="4.2 per 1000 0-4 yr olds"/>
    <n v="4.1742408940954698"/>
  </r>
  <r>
    <s v="E06000014_CIN episodes for children aged 0-4 at 31st March 2019 with neglect identified as a factor at CIN assessment (excluding looked after children)_Number"/>
    <s v="E06000014"/>
    <x v="150"/>
    <s v="Financial year"/>
    <s v="2018/19"/>
    <s v="Children at risk from abuse in the household"/>
    <x v="24"/>
    <s v="Number"/>
    <n v="37"/>
    <n v="9822"/>
    <n v="3.76705355324781"/>
    <s v="3.8 per 1000 0-4 yr olds"/>
    <n v="3.76705355324781"/>
  </r>
  <r>
    <s v="E06000032_CIN episodes for children aged 0-4 at 31st March 2019 with neglect identified as a factor at CIN assessment (excluding looked after children)_Number"/>
    <s v="E06000032"/>
    <x v="74"/>
    <s v="Financial year"/>
    <s v="2018/19"/>
    <s v="Children at risk from abuse in the household"/>
    <x v="24"/>
    <s v="Number"/>
    <n v="80"/>
    <n v="17547"/>
    <n v="4.5591839060808104"/>
    <s v="4.6 per 1000 0-4 yr olds"/>
    <n v="4.5591839060808104"/>
  </r>
  <r>
    <s v="E06000055_CIN episodes for children aged 0-4 at 31st March 2019 with neglect identified as a factor at CIN assessment (excluding looked after children)_Number"/>
    <s v="E06000055"/>
    <x v="4"/>
    <s v="Financial year"/>
    <s v="2018/19"/>
    <s v="Children at risk from abuse in the household"/>
    <x v="24"/>
    <s v="Number"/>
    <n v="54"/>
    <n v="11509"/>
    <n v="4.6919801894169799"/>
    <s v="4.7 per 1000 0-4 yr olds"/>
    <n v="4.6919801894169799"/>
  </r>
  <r>
    <s v="E06000056_CIN episodes for children aged 0-4 at 31st March 2019 with neglect identified as a factor at CIN assessment (excluding looked after children)_Number"/>
    <s v="E06000056"/>
    <x v="22"/>
    <s v="Financial year"/>
    <s v="2018/19"/>
    <s v="Children at risk from abuse in the household"/>
    <x v="24"/>
    <s v="Number"/>
    <n v="101"/>
    <n v="17751"/>
    <n v="5.6898202918145504"/>
    <s v="5.7 per 1000 0-4 yr olds"/>
    <n v="5.6898202918145504"/>
  </r>
  <r>
    <s v="E10000002_CIN episodes for children aged 0-4 at 31st March 2019 with neglect identified as a factor at CIN assessment (excluding looked after children)_Number"/>
    <s v="E10000002"/>
    <x v="17"/>
    <s v="Financial year"/>
    <s v="2018/19"/>
    <s v="Children at risk from abuse in the household"/>
    <x v="24"/>
    <s v="Number"/>
    <n v="202"/>
    <n v="32404"/>
    <n v="6.2337982965065999"/>
    <s v="6.2 per 1000 0-4 yr olds"/>
    <n v="6.2337982965065999"/>
  </r>
  <r>
    <s v="E06000042_CIN episodes for children aged 0-4 at 31st March 2019 with neglect identified as a factor at CIN assessment (excluding looked after children)_Number"/>
    <s v="E06000042"/>
    <x v="79"/>
    <s v="Financial year"/>
    <s v="2018/19"/>
    <s v="Children at risk from abuse in the household"/>
    <x v="24"/>
    <s v="Number"/>
    <n v="107"/>
    <n v="19048"/>
    <n v="5.6173876522469604"/>
    <s v="5.6 per 1000 0-4 yr olds"/>
    <n v="5.6173876522469604"/>
  </r>
  <r>
    <s v="E10000007_CIN episodes for children aged 0-4 at 31st March 2019 with neglect identified as a factor at CIN assessment (excluding looked after children)_Number"/>
    <s v="E10000007"/>
    <x v="32"/>
    <s v="Financial year"/>
    <s v="2018/19"/>
    <s v="Children at risk from abuse in the household"/>
    <x v="24"/>
    <s v="Number"/>
    <n v="477"/>
    <n v="40208"/>
    <n v="11.8633107839236"/>
    <s v="11.9 per 1000 0-4 yr olds"/>
    <n v="11.8633107839236"/>
  </r>
  <r>
    <s v="E06000015_CIN episodes for children aged 0-4 at 31st March 2019 with neglect identified as a factor at CIN assessment (excluding looked after children)_Number"/>
    <s v="E06000015"/>
    <x v="31"/>
    <s v="Financial year"/>
    <s v="2018/19"/>
    <s v="Children at risk from abuse in the household"/>
    <x v="24"/>
    <s v="Number"/>
    <n v="131"/>
    <n v="16674"/>
    <n v="7.8565431210267498"/>
    <s v="7.9 per 1000 0-4 yr olds"/>
    <n v="7.8565431210267498"/>
  </r>
  <r>
    <s v="E10000009_CIN episodes for children aged 0-4 at 31st March 2019 with neglect identified as a factor at CIN assessment (excluding looked after children)_Number"/>
    <s v="E10000009"/>
    <x v="35"/>
    <s v="Financial year"/>
    <s v="2018/19"/>
    <s v="Children at risk from abuse in the household"/>
    <x v="24"/>
    <s v="Number"/>
    <n v="271"/>
    <n v="18202"/>
    <n v="14.8884737940886"/>
    <s v="14.9 per 1000 0-4 yr olds"/>
    <n v="14.8884737940886"/>
  </r>
  <r>
    <s v="E06000029_CIN episodes for children aged 0-4 at 31st March 2019 with neglect identified as a factor at CIN assessment (excluding looked after children)_Number"/>
    <s v="E06000029"/>
    <x v="96"/>
    <s v="Financial year"/>
    <s v="2018/19"/>
    <s v="Children at risk from abuse in the household"/>
    <x v="24"/>
    <s v="Number"/>
    <n v="35"/>
    <n v="8108"/>
    <n v="4.3167242229896399"/>
    <s v="4.3 per 1000 0-4 yr olds"/>
    <n v="4.3167242229896399"/>
  </r>
  <r>
    <s v="E06000028_CIN episodes for children aged 0-4 at 31st March 2019 with neglect identified as a factor at CIN assessment (excluding looked after children)_Number"/>
    <s v="E06000028"/>
    <x v="10"/>
    <s v="Financial year"/>
    <s v="2018/19"/>
    <s v="Children at risk from abuse in the household"/>
    <x v="24"/>
    <s v="Number"/>
    <n v="51"/>
    <n v="10832"/>
    <n v="4.7082717872969004"/>
    <s v="4.7 per 1000 0-4 yr olds"/>
    <n v="4.7082717872969004"/>
  </r>
  <r>
    <s v="E06000047_CIN episodes for children aged 0-4 at 31st March 2019 with neglect identified as a factor at CIN assessment (excluding looked after children)_Number"/>
    <s v="E06000047"/>
    <x v="37"/>
    <s v="Financial year"/>
    <s v="2018/19"/>
    <s v="Children at risk from abuse in the household"/>
    <x v="24"/>
    <s v="Number"/>
    <n v="281"/>
    <n v="27021"/>
    <n v="10.399319048147699"/>
    <s v="10.4 per 1000 0-4 yr olds"/>
    <n v="10.399319048147699"/>
  </r>
  <r>
    <s v="E06000005_CIN episodes for children aged 0-4 at 31st March 2019 with neglect identified as a factor at CIN assessment (excluding looked after children)_Number"/>
    <s v="E06000005"/>
    <x v="30"/>
    <s v="Financial year"/>
    <s v="2018/19"/>
    <s v="Children at risk from abuse in the household"/>
    <x v="24"/>
    <s v="Number"/>
    <n v="60"/>
    <n v="5917"/>
    <n v="10.140273787392299"/>
    <s v="10.1 per 1000 0-4 yr olds"/>
    <n v="10.140273787392299"/>
  </r>
  <r>
    <s v="E10000011_CIN episodes for children aged 0-4 at 31st March 2019 with neglect identified as a factor at CIN assessment (excluding looked after children)_Number"/>
    <s v="E10000011"/>
    <x v="40"/>
    <s v="Financial year"/>
    <s v="2018/19"/>
    <s v="Children at risk from abuse in the household"/>
    <x v="24"/>
    <s v="Number"/>
    <n v="187"/>
    <n v="27106"/>
    <n v="6.8988415848889497"/>
    <s v="6.9 per 1000 0-4 yr olds"/>
    <n v="6.8988415848889497"/>
  </r>
  <r>
    <s v="E06000043_CIN episodes for children aged 0-4 at 31st March 2019 with neglect identified as a factor at CIN assessment (excluding looked after children)_Number"/>
    <s v="E06000043"/>
    <x v="14"/>
    <s v="Financial year"/>
    <s v="2018/19"/>
    <s v="Children at risk from abuse in the household"/>
    <x v="24"/>
    <s v="Number"/>
    <n v="125"/>
    <n v="13768"/>
    <n v="9.0790238233585097"/>
    <s v="9.1 per 1000 0-4 yr olds"/>
    <n v="9.0790238233585097"/>
  </r>
  <r>
    <s v="E10000014_CIN episodes for children aged 0-4 at 31st March 2019 with neglect identified as a factor at CIN assessment (excluding looked after children)_Number"/>
    <s v="E10000014"/>
    <x v="49"/>
    <s v="Financial year"/>
    <s v="2018/19"/>
    <s v="Children at risk from abuse in the household"/>
    <x v="24"/>
    <s v="Number"/>
    <n v="887"/>
    <n v="74388"/>
    <n v="11.9239662311125"/>
    <s v="11.9 per 1000 0-4 yr olds"/>
    <n v="11.9239662311125"/>
  </r>
  <r>
    <s v="E06000044_CIN episodes for children aged 0-4 at 31st March 2019 with neglect identified as a factor at CIN assessment (excluding looked after children)_Number"/>
    <s v="E06000044"/>
    <x v="97"/>
    <s v="Financial year"/>
    <s v="2018/19"/>
    <s v="Children at risk from abuse in the household"/>
    <x v="24"/>
    <s v="Number"/>
    <n v="251"/>
    <n v="12735"/>
    <n v="19.709462112289"/>
    <s v="19.7 per 1000 0-4 yr olds"/>
    <n v="19.709462112289"/>
  </r>
  <r>
    <s v="E06000045_CIN episodes for children aged 0-4 at 31st March 2019 with neglect identified as a factor at CIN assessment (excluding looked after children)_Number"/>
    <s v="E06000045"/>
    <x v="115"/>
    <s v="Financial year"/>
    <s v="2018/19"/>
    <s v="Children at risk from abuse in the household"/>
    <x v="24"/>
    <s v="Number"/>
    <n v="195"/>
    <n v="15766"/>
    <n v="12.3683876696689"/>
    <s v="12.4 per 1000 0-4 yr olds"/>
    <n v="12.3683876696689"/>
  </r>
  <r>
    <s v="E10000018_CIN episodes for children aged 0-4 at 31st March 2019 with neglect identified as a factor at CIN assessment (excluding looked after children)_Number"/>
    <s v="E10000018"/>
    <x v="70"/>
    <s v="Financial year"/>
    <s v="2018/19"/>
    <s v="Children at risk from abuse in the household"/>
    <x v="24"/>
    <s v="Number"/>
    <n v="107"/>
    <n v="36916"/>
    <n v="2.89847220717304"/>
    <s v="2.9 per 1000 0-4 yr olds"/>
    <n v="2.89847220717304"/>
  </r>
  <r>
    <s v="E06000016_CIN episodes for children aged 0-4 at 31st March 2019 with neglect identified as a factor at CIN assessment (excluding looked after children)_Number"/>
    <s v="E06000016"/>
    <x v="69"/>
    <s v="Financial year"/>
    <s v="2018/19"/>
    <s v="Children at risk from abuse in the household"/>
    <x v="24"/>
    <s v="Number"/>
    <n v="130"/>
    <n v="25049"/>
    <n v="5.1898279372429998"/>
    <s v="5.2 per 1000 0-4 yr olds"/>
    <n v="5.1898279372429998"/>
  </r>
  <r>
    <s v="E06000017_CIN episodes for children aged 0-4 at 31st March 2019 with neglect identified as a factor at CIN assessment (excluding looked after children)_Number"/>
    <s v="E06000017"/>
    <x v="104"/>
    <s v="Financial year"/>
    <s v="2018/19"/>
    <s v="Children at risk from abuse in the household"/>
    <x v="24"/>
    <s v="Number"/>
    <n v="11"/>
    <n v="1855"/>
    <n v="5.9299191374663103"/>
    <s v="5.9 per 1000 0-4 yr olds"/>
    <n v="5.9299191374663103"/>
  </r>
  <r>
    <s v="E10000028_CIN episodes for children aged 0-4 at 31st March 2019 with neglect identified as a factor at CIN assessment (excluding looked after children)_Number"/>
    <s v="E10000028"/>
    <x v="119"/>
    <s v="Financial year"/>
    <s v="2018/19"/>
    <s v="Children at risk from abuse in the household"/>
    <x v="24"/>
    <s v="Number"/>
    <n v="386"/>
    <n v="44389"/>
    <n v="8.6958480704679104"/>
    <s v="8.7 per 1000 0-4 yr olds"/>
    <n v="8.6958480704679104"/>
  </r>
  <r>
    <s v="E06000021_CIN episodes for children aged 0-4 at 31st March 2019 with neglect identified as a factor at CIN assessment (excluding looked after children)_Number"/>
    <s v="E06000021"/>
    <x v="122"/>
    <s v="Financial year"/>
    <s v="2018/19"/>
    <s v="Children at risk from abuse in the household"/>
    <x v="24"/>
    <s v="Number"/>
    <n v="157"/>
    <n v="17135"/>
    <n v="9.1625328275459594"/>
    <s v="9.2 per 1000 0-4 yr olds"/>
    <n v="9.1625328275459594"/>
  </r>
  <r>
    <s v="E06000054_CIN episodes for children aged 0-4 at 31st March 2019 with neglect identified as a factor at CIN assessment (excluding looked after children)_Number"/>
    <s v="E06000054"/>
    <x v="144"/>
    <s v="Financial year"/>
    <s v="2018/19"/>
    <s v="Children at risk from abuse in the household"/>
    <x v="24"/>
    <s v="Number"/>
    <n v="287"/>
    <n v="27307"/>
    <n v="10.510125608818299"/>
    <s v="10.5 per 1000 0-4 yr olds"/>
    <n v="10.510125608818299"/>
  </r>
  <r>
    <s v="E06000030_CIN episodes for children aged 0-4 at 31st March 2019 with neglect identified as a factor at CIN assessment (excluding looked after children)_Number"/>
    <s v="E06000030"/>
    <x v="127"/>
    <s v="Financial year"/>
    <s v="2018/19"/>
    <s v="Children at risk from abuse in the household"/>
    <x v="24"/>
    <s v="Number"/>
    <n v="129"/>
    <n v="14479"/>
    <n v="8.9094550728641497"/>
    <s v="8.9 per 1000 0-4 yr olds"/>
    <n v="8.9094550728641497"/>
  </r>
  <r>
    <s v="E06000036_CIN episodes for children aged 0-4 at 31st March 2019 with neglect identified as a factor at CIN assessment (excluding looked after children)_Number"/>
    <s v="E06000036"/>
    <x v="11"/>
    <s v="Financial year"/>
    <s v="2018/19"/>
    <s v="Children at risk from abuse in the household"/>
    <x v="24"/>
    <s v="Number"/>
    <n v="60"/>
    <n v="7417"/>
    <n v="8.0895240663340999"/>
    <s v="8.1 per 1000 0-4 yr olds"/>
    <n v="8.0895240663340999"/>
  </r>
  <r>
    <s v="E06000040_CIN episodes for children aged 0-4 at 31st March 2019 with neglect identified as a factor at CIN assessment (excluding looked after children)_Number"/>
    <s v="E06000040"/>
    <x v="145"/>
    <s v="Financial year"/>
    <s v="2018/19"/>
    <s v="Children at risk from abuse in the household"/>
    <x v="24"/>
    <s v="Number"/>
    <n v="35"/>
    <n v="8678"/>
    <n v="4.0331873703618299"/>
    <s v="4 per 1000 0-4 yr olds"/>
    <n v="4.0331873703618299"/>
  </r>
  <r>
    <s v="E06000037_CIN episodes for children aged 0-4 at 31st March 2019 with neglect identified as a factor at CIN assessment (excluding looked after children)_Number"/>
    <s v="E06000037"/>
    <x v="140"/>
    <s v="Financial year"/>
    <s v="2018/19"/>
    <s v="Children at risk from abuse in the household"/>
    <x v="24"/>
    <s v="Number"/>
    <n v="56"/>
    <n v="8980"/>
    <n v="6.2360801781737196"/>
    <s v="6.2 per 1000 0-4 yr olds"/>
    <n v="6.2360801781737196"/>
  </r>
  <r>
    <s v="E06000038_CIN episodes for children aged 0-4 at 31st March 2019 with neglect identified as a factor at CIN assessment (excluding looked after children)_Number"/>
    <s v="E06000038"/>
    <x v="98"/>
    <s v="Financial year"/>
    <s v="2018/19"/>
    <s v="Children at risk from abuse in the household"/>
    <x v="24"/>
    <s v="Number"/>
    <n v="81"/>
    <n v="11632"/>
    <n v="6.9635488308115496"/>
    <s v="7 per 1000 0-4 yr olds"/>
    <n v="6.9635488308115496"/>
  </r>
  <r>
    <s v="E06000039_CIN episodes for children aged 0-4 at 31st March 2019 with neglect identified as a factor at CIN assessment (excluding looked after children)_Number"/>
    <s v="E06000039"/>
    <x v="110"/>
    <s v="Financial year"/>
    <s v="2018/19"/>
    <s v="Children at risk from abuse in the household"/>
    <x v="24"/>
    <s v="Number"/>
    <n v="66"/>
    <n v="12827"/>
    <n v="5.1453964294067198"/>
    <s v="5.1 per 1000 0-4 yr olds"/>
    <n v="5.1453964294067198"/>
  </r>
  <r>
    <s v="E06000041_CIN episodes for children aged 0-4 at 31st March 2019 with neglect identified as a factor at CIN assessment (excluding looked after children)_Number"/>
    <s v="E06000041"/>
    <x v="147"/>
    <s v="Financial year"/>
    <s v="2018/19"/>
    <s v="Children at risk from abuse in the household"/>
    <x v="24"/>
    <s v="Number"/>
    <n v="101"/>
    <n v="9822"/>
    <n v="10.2830380777846"/>
    <s v="10.3 per 1000 0-4 yr olds"/>
    <n v="10.2830380777846"/>
  </r>
  <r>
    <s v="E10000003_CIN episodes for children aged 0-4 at 31st March 2019 with neglect identified as a factor at CIN assessment (excluding looked after children)_Number"/>
    <s v="E10000003"/>
    <x v="20"/>
    <s v="Financial year"/>
    <s v="2018/19"/>
    <s v="Children at risk from abuse in the household"/>
    <x v="24"/>
    <s v="Number"/>
    <n v="255"/>
    <n v="37295"/>
    <n v="6.8373776645662998"/>
    <s v="6.8 per 1000 0-4 yr olds"/>
    <n v="6.8373776645662998"/>
  </r>
  <r>
    <s v="E06000031_CIN episodes for children aged 0-4 at 31st March 2019 with neglect identified as a factor at CIN assessment (excluding looked after children)_Number"/>
    <s v="E06000031"/>
    <x v="94"/>
    <s v="Financial year"/>
    <s v="2018/19"/>
    <s v="Children at risk from abuse in the household"/>
    <x v="24"/>
    <s v="Number"/>
    <n v="134"/>
    <n v="15931"/>
    <n v="8.4112736174753593"/>
    <s v="8.4 per 1000 0-4 yr olds"/>
    <n v="8.4112736174753593"/>
  </r>
  <r>
    <s v="E06000006_CIN episodes for children aged 0-4 at 31st March 2019 with neglect identified as a factor at CIN assessment (excluding looked after children)_Number"/>
    <s v="E06000006"/>
    <x v="47"/>
    <s v="Financial year"/>
    <s v="2018/19"/>
    <s v="Children at risk from abuse in the household"/>
    <x v="24"/>
    <s v="Number"/>
    <n v="80"/>
    <n v="7676"/>
    <n v="10.4220948410631"/>
    <s v="10.4 per 1000 0-4 yr olds"/>
    <n v="10.4220948410631"/>
  </r>
  <r>
    <s v="E06000007_CIN episodes for children aged 0-4 at 31st March 2019 with neglect identified as a factor at CIN assessment (excluding looked after children)_Number"/>
    <s v="E06000007"/>
    <x v="138"/>
    <s v="Financial year"/>
    <s v="2018/19"/>
    <s v="Children at risk from abuse in the household"/>
    <x v="24"/>
    <s v="Number"/>
    <n v="95"/>
    <n v="11933"/>
    <n v="7.9611162322969902"/>
    <s v="8 per 1000 0-4 yr olds"/>
    <n v="7.9611162322969902"/>
  </r>
  <r>
    <s v="E10000008_CIN episodes for children aged 0-4 at 31st March 2019 with neglect identified as a factor at CIN assessment (excluding looked after children)_Number"/>
    <s v="E10000008"/>
    <x v="33"/>
    <s v="Financial year"/>
    <s v="2018/19"/>
    <s v="Children at risk from abuse in the household"/>
    <x v="24"/>
    <s v="Number"/>
    <n v="264"/>
    <n v="37314"/>
    <n v="7.0750924585946304"/>
    <s v="7.1 per 1000 0-4 yr olds"/>
    <n v="7.0750924585946304"/>
  </r>
  <r>
    <s v="E06000026_CIN episodes for children aged 0-4 at 31st March 2019 with neglect identified as a factor at CIN assessment (excluding looked after children)_Number"/>
    <s v="E06000026"/>
    <x v="95"/>
    <s v="Financial year"/>
    <s v="2018/19"/>
    <s v="Children at risk from abuse in the household"/>
    <x v="24"/>
    <s v="Number"/>
    <n v="255"/>
    <n v="14969"/>
    <n v="17.035206092591402"/>
    <s v="17 per 1000 0-4 yr olds"/>
    <n v="17.035206092591402"/>
  </r>
  <r>
    <s v="E06000027_CIN episodes for children aged 0-4 at 31st March 2019 with neglect identified as a factor at CIN assessment (excluding looked after children)_Number"/>
    <s v="E06000027"/>
    <x v="131"/>
    <s v="Financial year"/>
    <s v="2018/19"/>
    <s v="Children at risk from abuse in the household"/>
    <x v="24"/>
    <s v="Number"/>
    <n v="71"/>
    <n v="6918"/>
    <n v="10.263081815553599"/>
    <s v="10.3 per 1000 0-4 yr olds"/>
    <n v="10.263081815553599"/>
  </r>
  <r>
    <s v="E10000012_CIN episodes for children aged 0-4 at 31st March 2019 with neglect identified as a factor at CIN assessment (excluding looked after children)_Number"/>
    <s v="E10000012"/>
    <x v="42"/>
    <s v="Financial year"/>
    <s v="2018/19"/>
    <s v="Children at risk from abuse in the household"/>
    <x v="24"/>
    <s v="Number"/>
    <n v="501"/>
    <n v="85981"/>
    <n v="5.8268687268117398"/>
    <s v="5.8 per 1000 0-4 yr olds"/>
    <n v="5.8268687268117398"/>
  </r>
  <r>
    <s v="E06000033_CIN episodes for children aged 0-4 at 31st March 2019 with neglect identified as a factor at CIN assessment (excluding looked after children)_Number"/>
    <s v="E06000033"/>
    <x v="116"/>
    <s v="Financial year"/>
    <s v="2018/19"/>
    <s v="Children at risk from abuse in the household"/>
    <x v="24"/>
    <s v="Number"/>
    <n v="91"/>
    <n v="11304"/>
    <n v="8.0502476999292298"/>
    <s v="8.1 per 1000 0-4 yr olds"/>
    <n v="8.0502476999292298"/>
  </r>
  <r>
    <s v="E06000034_CIN episodes for children aged 0-4 at 31st March 2019 with neglect identified as a factor at CIN assessment (excluding looked after children)_Number"/>
    <s v="E06000034"/>
    <x v="130"/>
    <s v="Financial year"/>
    <s v="2018/19"/>
    <s v="Children at risk from abuse in the household"/>
    <x v="24"/>
    <s v="Number"/>
    <n v="111"/>
    <n v="13195"/>
    <n v="8.41227737779462"/>
    <s v="8.4 per 1000 0-4 yr olds"/>
    <n v="8.41227737779462"/>
  </r>
  <r>
    <s v="E06000019_CIN episodes for children aged 0-4 at 31st March 2019 with neglect identified as a factor at CIN assessment (excluding looked after children)_Number"/>
    <s v="E06000019"/>
    <x v="54"/>
    <s v="Financial year"/>
    <s v="2018/19"/>
    <s v="Children at risk from abuse in the household"/>
    <x v="24"/>
    <s v="Number"/>
    <n v="79"/>
    <n v="9337"/>
    <n v="8.4609617650208904"/>
    <s v="8.5 per 1000 0-4 yr olds"/>
    <n v="8.4609617650208904"/>
  </r>
  <r>
    <s v="E10000034_CIN episodes for children aged 0-4 at 31st March 2019 with neglect identified as a factor at CIN assessment (excluding looked after children)_Number"/>
    <s v="E10000034"/>
    <x v="149"/>
    <s v="Financial year"/>
    <s v="2018/19"/>
    <s v="Children at risk from abuse in the household"/>
    <x v="24"/>
    <s v="Number"/>
    <n v="238"/>
    <n v="31348"/>
    <n v="7.5921908893709302"/>
    <s v="7.6 per 1000 0-4 yr olds"/>
    <n v="7.5921908893709302"/>
  </r>
  <r>
    <s v="E10000016_CIN episodes for children aged 0-4 at 31st March 2019 with neglect identified as a factor at CIN assessment (excluding looked after children)_Number"/>
    <s v="E10000016"/>
    <x v="61"/>
    <s v="Financial year"/>
    <s v="2018/19"/>
    <s v="Children at risk from abuse in the household"/>
    <x v="24"/>
    <s v="Number"/>
    <n v="504"/>
    <n v="91425"/>
    <n v="5.5127153404429903"/>
    <s v="5.5 per 1000 0-4 yr olds"/>
    <n v="5.5127153404429903"/>
  </r>
  <r>
    <s v="E06000035_CIN episodes for children aged 0-4 at 31st March 2019 with neglect identified as a factor at CIN assessment (excluding looked after children)_Number"/>
    <s v="E06000035"/>
    <x v="76"/>
    <s v="Financial year"/>
    <s v="2018/19"/>
    <s v="Children at risk from abuse in the household"/>
    <x v="24"/>
    <s v="Number"/>
    <n v="127"/>
    <n v="18494"/>
    <n v="6.8670920298475204"/>
    <s v="6.9 per 1000 0-4 yr olds"/>
    <n v="6.8670920298475204"/>
  </r>
  <r>
    <s v="E10000017_CIN episodes for children aged 0-4 at 31st March 2019 with neglect identified as a factor at CIN assessment (excluding looked after children)_Number"/>
    <s v="E10000017"/>
    <x v="67"/>
    <s v="Financial year"/>
    <s v="2018/19"/>
    <s v="Children at risk from abuse in the household"/>
    <x v="24"/>
    <s v="Number"/>
    <n v="540"/>
    <n v="67104"/>
    <n v="8.04721030042918"/>
    <s v="8 per 1000 0-4 yr olds"/>
    <n v="8.04721030042918"/>
  </r>
  <r>
    <s v="E06000008_CIN episodes for children aged 0-4 at 31st March 2019 with neglect identified as a factor at CIN assessment (excluding looked after children)_Number"/>
    <s v="E06000008"/>
    <x v="7"/>
    <s v="Financial year"/>
    <s v="2018/19"/>
    <s v="Children at risk from abuse in the household"/>
    <x v="24"/>
    <s v="Number"/>
    <n v="63"/>
    <n v="10576"/>
    <n v="5.9568835098335899"/>
    <s v="6 per 1000 0-4 yr olds"/>
    <n v="5.9568835098335899"/>
  </r>
  <r>
    <s v="E06000009_CIN episodes for children aged 0-4 at 31st March 2019 with neglect identified as a factor at CIN assessment (excluding looked after children)_Number"/>
    <s v="E06000009"/>
    <x v="8"/>
    <s v="Financial year"/>
    <s v="2018/19"/>
    <s v="Children at risk from abuse in the household"/>
    <x v="24"/>
    <s v="Number"/>
    <n v="137"/>
    <n v="8365"/>
    <n v="16.377764494919301"/>
    <s v="16.4 per 1000 0-4 yr olds"/>
    <n v="16.377764494919301"/>
  </r>
  <r>
    <s v="E10000024_CIN episodes for children aged 0-4 at 31st March 2019 with neglect identified as a factor at CIN assessment (excluding looked after children)_Number"/>
    <s v="E10000024"/>
    <x v="91"/>
    <s v="Financial year"/>
    <s v="2018/19"/>
    <s v="Children at risk from abuse in the household"/>
    <x v="24"/>
    <s v="Number"/>
    <n v="390"/>
    <n v="44888"/>
    <n v="8.6882908572447004"/>
    <s v="8.7 per 1000 0-4 yr olds"/>
    <n v="8.6882908572447004"/>
  </r>
  <r>
    <s v="E06000018_CIN episodes for children aged 0-4 at 31st March 2019 with neglect identified as a factor at CIN assessment (excluding looked after children)_Number"/>
    <s v="E06000018"/>
    <x v="90"/>
    <s v="Financial year"/>
    <s v="2018/19"/>
    <s v="Children at risk from abuse in the household"/>
    <x v="24"/>
    <s v="Number"/>
    <n v="220"/>
    <n v="20755"/>
    <n v="10.599855456516501"/>
    <s v="10.6 per 1000 0-4 yr olds"/>
    <n v="10.599855456516501"/>
  </r>
  <r>
    <s v="E06000051_CIN episodes for children aged 0-4 at 31st March 2019 with neglect identified as a factor at CIN assessment (excluding looked after children)_Number"/>
    <s v="E06000051"/>
    <x v="109"/>
    <s v="Financial year"/>
    <s v="2018/19"/>
    <s v="Children at risk from abuse in the household"/>
    <x v="24"/>
    <s v="Number"/>
    <n v="136"/>
    <n v="15034"/>
    <n v="9.0461620327258192"/>
    <s v="9 per 1000 0-4 yr olds"/>
    <n v="9.0461620327258192"/>
  </r>
  <r>
    <s v="E06000020_CIN episodes for children aged 0-4 at 31st March 2019 with neglect identified as a factor at CIN assessment (excluding looked after children)_Number"/>
    <s v="E06000020"/>
    <x v="129"/>
    <s v="Financial year"/>
    <s v="2018/19"/>
    <s v="Children at risk from abuse in the household"/>
    <x v="24"/>
    <s v="Number"/>
    <n v="79"/>
    <n v="11022"/>
    <n v="7.16748321538741"/>
    <s v="7.2 per 1000 0-4 yr olds"/>
    <n v="7.16748321538741"/>
  </r>
  <r>
    <s v="E06000049_CIN episodes for children aged 0-4 at 31st March 2019 with neglect identified as a factor at CIN assessment (excluding looked after children)_Number"/>
    <s v="E06000049"/>
    <x v="23"/>
    <s v="Financial year"/>
    <s v="2018/19"/>
    <s v="Children at risk from abuse in the household"/>
    <x v="24"/>
    <s v="Number"/>
    <n v="116"/>
    <n v="20262"/>
    <n v="5.7250024676734803"/>
    <s v="5.7 per 1000 0-4 yr olds"/>
    <n v="5.7250024676734803"/>
  </r>
  <r>
    <s v="E06000050_CIN episodes for children aged 0-4 at 31st March 2019 with neglect identified as a factor at CIN assessment (excluding looked after children)_Number"/>
    <s v="E06000050"/>
    <x v="154"/>
    <s v="Financial year"/>
    <s v="2018/19"/>
    <s v="Children at risk from abuse in the household"/>
    <x v="24"/>
    <s v="Number"/>
    <n v="89"/>
    <n v="18571"/>
    <n v="4.79241828657584"/>
    <s v="4.8 per 1000 0-4 yr olds"/>
    <n v="4.79241828657584"/>
  </r>
  <r>
    <s v="E06000052_CIN episodes for children aged 0-4 at 31st March 2019 with neglect identified as a factor at CIN assessment (excluding looked after children)_Number"/>
    <s v="E06000052"/>
    <x v="26"/>
    <s v="Financial year"/>
    <s v="2018/19"/>
    <s v="Children at risk from abuse in the household"/>
    <x v="24"/>
    <s v="Number"/>
    <n v="167"/>
    <n v="28270"/>
    <n v="5.9073222497347002"/>
    <s v="5.9 per 1000 0-4 yr olds"/>
    <n v="5.9073222497347002"/>
  </r>
  <r>
    <s v="E10000006_CIN episodes for children aged 0-4 at 31st March 2019 with neglect identified as a factor at CIN assessment (excluding looked after children)_Number"/>
    <s v="E10000006"/>
    <x v="29"/>
    <s v="Financial year"/>
    <s v="2018/19"/>
    <s v="Children at risk from abuse in the household"/>
    <x v="24"/>
    <s v="Number"/>
    <n v="187"/>
    <n v="24066"/>
    <n v="7.77029834621458"/>
    <s v="7.8 per 1000 0-4 yr olds"/>
    <n v="7.77029834621458"/>
  </r>
  <r>
    <s v="E10000013_CIN episodes for children aged 0-4 at 31st March 2019 with neglect identified as a factor at CIN assessment (excluding looked after children)_Number"/>
    <s v="E10000013"/>
    <x v="44"/>
    <s v="Financial year"/>
    <s v="2018/19"/>
    <s v="Children at risk from abuse in the household"/>
    <x v="24"/>
    <s v="Number"/>
    <n v="309"/>
    <n v="34617"/>
    <n v="8.9262501083282793"/>
    <s v="8.9 per 1000 0-4 yr olds"/>
    <n v="8.9262501083282793"/>
  </r>
  <r>
    <s v="E10000015_CIN episodes for children aged 0-4 at 31st March 2019 with neglect identified as a factor at CIN assessment (excluding looked after children)_Number"/>
    <s v="E10000015"/>
    <x v="55"/>
    <s v="Financial year"/>
    <s v="2018/19"/>
    <s v="Children at risk from abuse in the household"/>
    <x v="24"/>
    <s v="Number"/>
    <n v="338"/>
    <n v="74764"/>
    <n v="4.5208924081108597"/>
    <s v="4.5 per 1000 0-4 yr olds"/>
    <n v="4.5208924081108597"/>
  </r>
  <r>
    <s v="E06000046_CIN episodes for children aged 0-4 at 31st March 2019 with neglect identified as a factor at CIN assessment (excluding looked after children)_Number"/>
    <s v="E06000046"/>
    <x v="58"/>
    <s v="Financial year"/>
    <s v="2018/19"/>
    <s v="Children at risk from abuse in the household"/>
    <x v="24"/>
    <s v="Number"/>
    <n v="79"/>
    <n v="6462"/>
    <n v="12.2253172392448"/>
    <s v="12.2 per 1000 0-4 yr olds"/>
    <n v="12.2253172392448"/>
  </r>
  <r>
    <s v="E10000019_CIN episodes for children aged 0-4 at 31st March 2019 with neglect identified as a factor at CIN assessment (excluding looked after children)_Number"/>
    <s v="E10000019"/>
    <x v="72"/>
    <s v="Financial year"/>
    <s v="2018/19"/>
    <s v="Children at risk from abuse in the household"/>
    <x v="24"/>
    <s v="Number"/>
    <n v="428"/>
    <n v="39873"/>
    <n v="10.734080706242301"/>
    <s v="10.7 per 1000 0-4 yr olds"/>
    <n v="10.734080706242301"/>
  </r>
  <r>
    <s v="E10000020_CIN episodes for children aged 0-4 at 31st March 2019 with neglect identified as a factor at CIN assessment (excluding looked after children)_Number"/>
    <s v="E10000020"/>
    <x v="82"/>
    <s v="Financial year"/>
    <s v="2018/19"/>
    <s v="Children at risk from abuse in the household"/>
    <x v="24"/>
    <s v="Number"/>
    <n v="279"/>
    <n v="46256"/>
    <n v="6.0316499481148398"/>
    <s v="6 per 1000 0-4 yr olds"/>
    <n v="6.0316499481148398"/>
  </r>
  <r>
    <s v="E10000021_CIN episodes for children aged 0-4 at 31st March 2019 with neglect identified as a factor at CIN assessment (excluding looked after children)_Number"/>
    <s v="E10000021"/>
    <x v="88"/>
    <s v="Financial year"/>
    <s v="2018/19"/>
    <s v="Children at risk from abuse in the household"/>
    <x v="24"/>
    <s v="Number"/>
    <n v="490"/>
    <n v="47337"/>
    <n v="10.351310813951001"/>
    <s v="10.4 per 1000 0-4 yr olds"/>
    <n v="10.351310813951001"/>
  </r>
  <r>
    <s v="E06000048_CIN episodes for children aged 0-4 at 31st March 2019 with neglect identified as a factor at CIN assessment (excluding looked after children)_Number"/>
    <s v="E06000048"/>
    <x v="89"/>
    <s v="Financial year"/>
    <s v="2018/19"/>
    <s v="Children at risk from abuse in the household"/>
    <x v="24"/>
    <s v="Number"/>
    <n v="153"/>
    <n v="14910"/>
    <n v="10.261569416499"/>
    <s v="10.3 per 1000 0-4 yr olds"/>
    <n v="10.261569416499"/>
  </r>
  <r>
    <s v="E10000025_CIN episodes for children aged 0-4 at 31st March 2019 with neglect identified as a factor at CIN assessment (excluding looked after children)_Number"/>
    <s v="E10000025"/>
    <x v="93"/>
    <s v="Financial year"/>
    <s v="2018/19"/>
    <s v="Children at risk from abuse in the household"/>
    <x v="24"/>
    <s v="Number"/>
    <n v="236"/>
    <n v="39398"/>
    <n v="5.9901517843545404"/>
    <s v="6 per 1000 0-4 yr olds"/>
    <n v="5.9901517843545404"/>
  </r>
  <r>
    <s v="E10000027_CIN episodes for children aged 0-4 at 31st March 2019 with neglect identified as a factor at CIN assessment (excluding looked after children)_Number"/>
    <s v="E10000027"/>
    <x v="112"/>
    <s v="Financial year"/>
    <s v="2018/19"/>
    <s v="Children at risk from abuse in the household"/>
    <x v="24"/>
    <s v="Number"/>
    <n v="102"/>
    <n v="29004"/>
    <n v="3.5167563094745602"/>
    <s v="3.5 per 1000 0-4 yr olds"/>
    <n v="3.5167563094745602"/>
  </r>
  <r>
    <s v="E10000029_CIN episodes for children aged 0-4 at 31st March 2019 with neglect identified as a factor at CIN assessment (excluding looked after children)_Number"/>
    <s v="E10000029"/>
    <x v="123"/>
    <s v="Financial year"/>
    <s v="2018/19"/>
    <s v="Children at risk from abuse in the household"/>
    <x v="24"/>
    <s v="Number"/>
    <n v="444"/>
    <n v="40624"/>
    <n v="10.929499803072099"/>
    <s v="10.9 per 1000 0-4 yr olds"/>
    <n v="10.929499803072099"/>
  </r>
  <r>
    <s v="E10000030_CIN episodes for children aged 0-4 at 31st March 2019 with neglect identified as a factor at CIN assessment (excluding looked after children)_Number"/>
    <s v="E10000030"/>
    <x v="125"/>
    <s v="Financial year"/>
    <s v="2018/19"/>
    <s v="Children at risk from abuse in the household"/>
    <x v="24"/>
    <s v="Number"/>
    <n v="328"/>
    <n v="70074"/>
    <n v="4.6807660473214003"/>
    <s v="4.7 per 1000 0-4 yr olds"/>
    <n v="4.6807660473214003"/>
  </r>
  <r>
    <s v="E10000031_CIN episodes for children aged 0-4 at 31st March 2019 with neglect identified as a factor at CIN assessment (excluding looked after children)_Number"/>
    <s v="E10000031"/>
    <x v="139"/>
    <s v="Financial year"/>
    <s v="2018/19"/>
    <s v="Children at risk from abuse in the household"/>
    <x v="24"/>
    <s v="Number"/>
    <n v="112"/>
    <n v="31584"/>
    <n v="3.5460992907801399"/>
    <s v="3.5 per 1000 0-4 yr olds"/>
    <n v="3.5460992907801399"/>
  </r>
  <r>
    <s v="E10000032_CIN episodes for children aged 0-4 at 31st March 2019 with neglect identified as a factor at CIN assessment (excluding looked after children)_Number"/>
    <s v="E10000032"/>
    <x v="141"/>
    <s v="Financial year"/>
    <s v="2018/19"/>
    <s v="Children at risk from abuse in the household"/>
    <x v="24"/>
    <s v="Number"/>
    <n v="400"/>
    <n v="46821"/>
    <n v="8.5431750710151402"/>
    <s v="8.5 per 1000 0-4 yr olds"/>
    <n v="8.5431750710151402"/>
  </r>
  <r>
    <s v="NA_CIN episodes for children aged 0-4 at 31st March 2019 with physical abuse identified as a factor at CIN assessment (excluding looked after children)_Number"/>
    <s v="NA"/>
    <x v="151"/>
    <s v="Financial year"/>
    <s v="2018/19"/>
    <s v="Children at risk from abuse in the household"/>
    <x v="25"/>
    <s v="Number"/>
    <n v="16023"/>
    <n v="3346727"/>
    <n v="4.7876626925351244"/>
    <s v="4.79 per 1000 0-4 yr olds"/>
    <n v="4.7876626925351244"/>
  </r>
  <r>
    <s v="E09000001_CIN episodes for children aged 0-4 at 31st March 2019 with physical abuse identified as a factor at CIN assessment (excluding looked after children)_Number"/>
    <s v="E09000001"/>
    <x v="25"/>
    <s v="Financial year"/>
    <s v="2018/19"/>
    <s v="Children at risk from abuse in the household"/>
    <x v="25"/>
    <s v="Number"/>
    <s v="*"/>
    <n v="435"/>
    <s v="*"/>
    <s v="N/A"/>
    <s v="N/A"/>
  </r>
  <r>
    <s v="E09000007_CIN episodes for children aged 0-4 at 31st March 2019 with physical abuse identified as a factor at CIN assessment (excluding looked after children)_Number"/>
    <s v="E09000007"/>
    <x v="21"/>
    <s v="Financial year"/>
    <s v="2018/19"/>
    <s v="Children at risk from abuse in the household"/>
    <x v="25"/>
    <s v="Number"/>
    <n v="34"/>
    <n v="14039"/>
    <n v="2.4218249163045802"/>
    <s v="2.4 per 1000 0-4 yr olds"/>
    <n v="2.4218249163045802"/>
  </r>
  <r>
    <s v="E09000011_CIN episodes for children aged 0-4 at 31st March 2019 with physical abuse identified as a factor at CIN assessment (excluding looked after children)_Number"/>
    <s v="E09000011"/>
    <x v="45"/>
    <s v="Financial year"/>
    <s v="2018/19"/>
    <s v="Children at risk from abuse in the household"/>
    <x v="25"/>
    <s v="Number"/>
    <n v="84"/>
    <n v="21953"/>
    <n v="3.8263563066551298"/>
    <s v="3.8 per 1000 0-4 yr olds"/>
    <n v="3.8263563066551298"/>
  </r>
  <r>
    <s v="E09000012_CIN episodes for children aged 0-4 at 31st March 2019 with physical abuse identified as a factor at CIN assessment (excluding looked after children)_Number"/>
    <s v="E09000012"/>
    <x v="46"/>
    <s v="Financial year"/>
    <s v="2018/19"/>
    <s v="Children at risk from abuse in the household"/>
    <x v="25"/>
    <s v="Number"/>
    <n v="119"/>
    <n v="20326"/>
    <n v="5.8545705008363704"/>
    <s v="5.9 per 1000 0-4 yr olds"/>
    <n v="5.8545705008363704"/>
  </r>
  <r>
    <s v="E09000013_CIN episodes for children aged 0-4 at 31st March 2019 with physical abuse identified as a factor at CIN assessment (excluding looked after children)_Number"/>
    <s v="E09000013"/>
    <x v="48"/>
    <s v="Financial year"/>
    <s v="2018/19"/>
    <s v="Children at risk from abuse in the household"/>
    <x v="25"/>
    <s v="Number"/>
    <n v="23"/>
    <n v="11404"/>
    <n v="2.0168361978253202"/>
    <s v="2 per 1000 0-4 yr olds"/>
    <n v="2.0168361978253202"/>
  </r>
  <r>
    <s v="E09000019_CIN episodes for children aged 0-4 at 31st March 2019 with physical abuse identified as a factor at CIN assessment (excluding looked after children)_Number"/>
    <s v="E09000019"/>
    <x v="59"/>
    <s v="Financial year"/>
    <s v="2018/19"/>
    <s v="Children at risk from abuse in the household"/>
    <x v="25"/>
    <s v="Number"/>
    <n v="56"/>
    <n v="13127"/>
    <n v="4.2660166069932197"/>
    <s v="4.3 per 1000 0-4 yr olds"/>
    <n v="4.2660166069932197"/>
  </r>
  <r>
    <s v="E09000020_CIN episodes for children aged 0-4 at 31st March 2019 with physical abuse identified as a factor at CIN assessment (excluding looked after children)_Number"/>
    <s v="E09000020"/>
    <x v="60"/>
    <s v="Financial year"/>
    <s v="2018/19"/>
    <s v="Children at risk from abuse in the household"/>
    <x v="25"/>
    <s v="Number"/>
    <n v="0"/>
    <n v="8223"/>
    <n v="0"/>
    <s v="0 per 1000 0-4 yr olds"/>
    <n v="0"/>
  </r>
  <r>
    <s v="E09000022_CIN episodes for children aged 0-4 at 31st March 2019 with physical abuse identified as a factor at CIN assessment (excluding looked after children)_Number"/>
    <s v="E09000022"/>
    <x v="66"/>
    <s v="Financial year"/>
    <s v="2018/19"/>
    <s v="Children at risk from abuse in the household"/>
    <x v="25"/>
    <s v="Number"/>
    <n v="80"/>
    <n v="19213"/>
    <n v="4.1638473949929704"/>
    <s v="4.2 per 1000 0-4 yr olds"/>
    <n v="4.1638473949929704"/>
  </r>
  <r>
    <s v="E09000023_CIN episodes for children aged 0-4 at 31st March 2019 with physical abuse identified as a factor at CIN assessment (excluding looked after children)_Number"/>
    <s v="E09000023"/>
    <x v="71"/>
    <s v="Financial year"/>
    <s v="2018/19"/>
    <s v="Children at risk from abuse in the household"/>
    <x v="25"/>
    <s v="Number"/>
    <n v="87"/>
    <n v="21814"/>
    <n v="3.9882644173466599"/>
    <s v="4 per 1000 0-4 yr olds"/>
    <n v="3.9882644173466599"/>
  </r>
  <r>
    <s v="E09000028_CIN episodes for children aged 0-4 at 31st March 2019 with physical abuse identified as a factor at CIN assessment (excluding looked after children)_Number"/>
    <s v="E09000028"/>
    <x v="117"/>
    <s v="Financial year"/>
    <s v="2018/19"/>
    <s v="Children at risk from abuse in the household"/>
    <x v="25"/>
    <s v="Number"/>
    <n v="79"/>
    <n v="20500"/>
    <n v="3.8536585365853702"/>
    <s v="3.9 per 1000 0-4 yr olds"/>
    <n v="3.8536585365853702"/>
  </r>
  <r>
    <s v="E09000030_CIN episodes for children aged 0-4 at 31st March 2019 with physical abuse identified as a factor at CIN assessment (excluding looked after children)_Number"/>
    <s v="E09000030"/>
    <x v="132"/>
    <s v="Financial year"/>
    <s v="2018/19"/>
    <s v="Children at risk from abuse in the household"/>
    <x v="25"/>
    <s v="Number"/>
    <n v="109"/>
    <n v="22208"/>
    <n v="4.90814121037464"/>
    <s v="4.9 per 1000 0-4 yr olds"/>
    <n v="4.90814121037464"/>
  </r>
  <r>
    <s v="E09000032_CIN episodes for children aged 0-4 at 31st March 2019 with physical abuse identified as a factor at CIN assessment (excluding looked after children)_Number"/>
    <s v="E09000032"/>
    <x v="137"/>
    <s v="Financial year"/>
    <s v="2018/19"/>
    <s v="Children at risk from abuse in the household"/>
    <x v="25"/>
    <s v="Number"/>
    <n v="38"/>
    <n v="21875"/>
    <n v="1.73714285714286"/>
    <s v="1.7 per 1000 0-4 yr olds"/>
    <n v="1.73714285714286"/>
  </r>
  <r>
    <s v="E09000033_CIN episodes for children aged 0-4 at 31st March 2019 with physical abuse identified as a factor at CIN assessment (excluding looked after children)_Number"/>
    <s v="E09000033"/>
    <x v="142"/>
    <s v="Financial year"/>
    <s v="2018/19"/>
    <s v="Children at risk from abuse in the household"/>
    <x v="25"/>
    <s v="Number"/>
    <n v="31"/>
    <n v="13692"/>
    <n v="2.2640958223780299"/>
    <s v="2.3 per 1000 0-4 yr olds"/>
    <n v="2.2640958223780299"/>
  </r>
  <r>
    <s v="E09000002_CIN episodes for children aged 0-4 at 31st March 2019 with physical abuse identified as a factor at CIN assessment (excluding looked after children)_Number"/>
    <s v="E09000002"/>
    <x v="0"/>
    <s v="Financial year"/>
    <s v="2018/19"/>
    <s v="Children at risk from abuse in the household"/>
    <x v="25"/>
    <s v="Number"/>
    <n v="78"/>
    <n v="19519"/>
    <n v="3.9961063579076801"/>
    <s v="4 per 1000 0-4 yr olds"/>
    <n v="3.9961063579076801"/>
  </r>
  <r>
    <s v="E09000003_CIN episodes for children aged 0-4 at 31st March 2019 with physical abuse identified as a factor at CIN assessment (excluding looked after children)_Number"/>
    <s v="E09000003"/>
    <x v="1"/>
    <s v="Financial year"/>
    <s v="2018/19"/>
    <s v="Children at risk from abuse in the household"/>
    <x v="25"/>
    <s v="Number"/>
    <n v="65"/>
    <n v="26512"/>
    <n v="2.4517199758599899"/>
    <s v="2.5 per 1000 0-4 yr olds"/>
    <n v="2.4517199758599899"/>
  </r>
  <r>
    <s v="E09000004_CIN episodes for children aged 0-4 at 31st March 2019 with physical abuse identified as a factor at CIN assessment (excluding looked after children)_Number"/>
    <s v="E09000004"/>
    <x v="5"/>
    <s v="Financial year"/>
    <s v="2018/19"/>
    <s v="Children at risk from abuse in the household"/>
    <x v="25"/>
    <s v="Number"/>
    <n v="57"/>
    <n v="15989"/>
    <n v="3.5649509037463298"/>
    <s v="3.6 per 1000 0-4 yr olds"/>
    <n v="3.5649509037463298"/>
  </r>
  <r>
    <s v="E09000005_CIN episodes for children aged 0-4 at 31st March 2019 with physical abuse identified as a factor at CIN assessment (excluding looked after children)_Number"/>
    <s v="E09000005"/>
    <x v="13"/>
    <s v="Financial year"/>
    <s v="2018/19"/>
    <s v="Children at risk from abuse in the household"/>
    <x v="25"/>
    <s v="Number"/>
    <n v="75"/>
    <n v="24582"/>
    <n v="3.0510129362948502"/>
    <s v="3.1 per 1000 0-4 yr olds"/>
    <n v="3.0510129362948502"/>
  </r>
  <r>
    <s v="E09000006_CIN episodes for children aged 0-4 at 31st March 2019 with physical abuse identified as a factor at CIN assessment (excluding looked after children)_Number"/>
    <s v="E09000006"/>
    <x v="16"/>
    <s v="Financial year"/>
    <s v="2018/19"/>
    <s v="Children at risk from abuse in the household"/>
    <x v="25"/>
    <s v="Number"/>
    <n v="86"/>
    <n v="21559"/>
    <n v="3.9890532956074001"/>
    <s v="4 per 1000 0-4 yr olds"/>
    <n v="3.9890532956074001"/>
  </r>
  <r>
    <s v="E09000008_CIN episodes for children aged 0-4 at 31st March 2019 with physical abuse identified as a factor at CIN assessment (excluding looked after children)_Number"/>
    <s v="E09000008"/>
    <x v="28"/>
    <s v="Financial year"/>
    <s v="2018/19"/>
    <s v="Children at risk from abuse in the household"/>
    <x v="25"/>
    <s v="Number"/>
    <n v="97"/>
    <n v="27974"/>
    <n v="3.4675055408593698"/>
    <s v="3.5 per 1000 0-4 yr olds"/>
    <n v="3.4675055408593698"/>
  </r>
  <r>
    <s v="E09000009_CIN episodes for children aged 0-4 at 31st March 2019 with physical abuse identified as a factor at CIN assessment (excluding looked after children)_Number"/>
    <s v="E09000009"/>
    <x v="38"/>
    <s v="Financial year"/>
    <s v="2018/19"/>
    <s v="Children at risk from abuse in the household"/>
    <x v="25"/>
    <s v="Number"/>
    <n v="48"/>
    <n v="24600"/>
    <n v="1.9512195121951199"/>
    <s v="2 per 1000 0-4 yr olds"/>
    <n v="1.9512195121951199"/>
  </r>
  <r>
    <s v="E09000010_CIN episodes for children aged 0-4 at 31st March 2019 with physical abuse identified as a factor at CIN assessment (excluding looked after children)_Number"/>
    <s v="E09000010"/>
    <x v="41"/>
    <s v="Financial year"/>
    <s v="2018/19"/>
    <s v="Children at risk from abuse in the household"/>
    <x v="25"/>
    <s v="Number"/>
    <n v="141"/>
    <n v="24321"/>
    <n v="5.7974589860614296"/>
    <s v="5.8 per 1000 0-4 yr olds"/>
    <n v="5.7974589860614296"/>
  </r>
  <r>
    <s v="E09000014_CIN episodes for children aged 0-4 at 31st March 2019 with physical abuse identified as a factor at CIN assessment (excluding looked after children)_Number"/>
    <s v="E09000014"/>
    <x v="50"/>
    <s v="Financial year"/>
    <s v="2018/19"/>
    <s v="Children at risk from abuse in the household"/>
    <x v="25"/>
    <s v="Number"/>
    <n v="69"/>
    <n v="18586"/>
    <n v="3.7124717529323101"/>
    <s v="3.7 per 1000 0-4 yr olds"/>
    <n v="3.7124717529323101"/>
  </r>
  <r>
    <s v="E09000015_CIN episodes for children aged 0-4 at 31st March 2019 with physical abuse identified as a factor at CIN assessment (excluding looked after children)_Number"/>
    <s v="E09000015"/>
    <x v="51"/>
    <s v="Financial year"/>
    <s v="2018/19"/>
    <s v="Children at risk from abuse in the household"/>
    <x v="25"/>
    <s v="Number"/>
    <n v="60"/>
    <n v="17745"/>
    <n v="3.3812341504649202"/>
    <s v="3.4 per 1000 0-4 yr olds"/>
    <n v="3.3812341504649202"/>
  </r>
  <r>
    <s v="E09000016_CIN episodes for children aged 0-4 at 31st March 2019 with physical abuse identified as a factor at CIN assessment (excluding looked after children)_Number"/>
    <s v="E09000016"/>
    <x v="53"/>
    <s v="Financial year"/>
    <s v="2018/19"/>
    <s v="Children at risk from abuse in the household"/>
    <x v="25"/>
    <s v="Number"/>
    <n v="49"/>
    <n v="17370"/>
    <n v="2.8209556706966001"/>
    <s v="2.8 per 1000 0-4 yr olds"/>
    <n v="2.8209556706966001"/>
  </r>
  <r>
    <s v="E09000017_CIN episodes for children aged 0-4 at 31st March 2019 with physical abuse identified as a factor at CIN assessment (excluding looked after children)_Number"/>
    <s v="E09000017"/>
    <x v="56"/>
    <s v="Financial year"/>
    <s v="2018/19"/>
    <s v="Children at risk from abuse in the household"/>
    <x v="25"/>
    <s v="Number"/>
    <n v="105"/>
    <n v="22489"/>
    <n v="4.6689492640846604"/>
    <s v="4.7 per 1000 0-4 yr olds"/>
    <n v="4.6689492640846604"/>
  </r>
  <r>
    <s v="E09000018_CIN episodes for children aged 0-4 at 31st March 2019 with physical abuse identified as a factor at CIN assessment (excluding looked after children)_Number"/>
    <s v="E09000018"/>
    <x v="57"/>
    <s v="Financial year"/>
    <s v="2018/19"/>
    <s v="Children at risk from abuse in the household"/>
    <x v="25"/>
    <s v="Number"/>
    <n v="34"/>
    <n v="20363"/>
    <n v="1.6696950351127"/>
    <s v="1.7 per 1000 0-4 yr olds"/>
    <n v="1.6696950351127"/>
  </r>
  <r>
    <s v="E09000021_CIN episodes for children aged 0-4 at 31st March 2019 with physical abuse identified as a factor at CIN assessment (excluding looked after children)_Number"/>
    <s v="E09000021"/>
    <x v="63"/>
    <s v="Financial year"/>
    <s v="2018/19"/>
    <s v="Children at risk from abuse in the household"/>
    <x v="25"/>
    <s v="Number"/>
    <n v="56"/>
    <n v="11291"/>
    <n v="4.9597024178549303"/>
    <s v="5 per 1000 0-4 yr olds"/>
    <n v="4.9597024178549303"/>
  </r>
  <r>
    <s v="E09000024_CIN episodes for children aged 0-4 at 31st March 2019 with physical abuse identified as a factor at CIN assessment (excluding looked after children)_Number"/>
    <s v="E09000024"/>
    <x v="77"/>
    <s v="Financial year"/>
    <s v="2018/19"/>
    <s v="Children at risk from abuse in the household"/>
    <x v="25"/>
    <s v="Number"/>
    <n v="56"/>
    <n v="14994"/>
    <n v="3.7348272642390299"/>
    <s v="3.7 per 1000 0-4 yr olds"/>
    <n v="3.7348272642390299"/>
  </r>
  <r>
    <s v="E09000025_CIN episodes for children aged 0-4 at 31st March 2019 with physical abuse identified as a factor at CIN assessment (excluding looked after children)_Number"/>
    <s v="E09000025"/>
    <x v="81"/>
    <s v="Financial year"/>
    <s v="2018/19"/>
    <s v="Children at risk from abuse in the household"/>
    <x v="25"/>
    <s v="Number"/>
    <n v="121"/>
    <n v="28254"/>
    <n v="4.2825794577758902"/>
    <s v="4.3 per 1000 0-4 yr olds"/>
    <n v="4.2825794577758902"/>
  </r>
  <r>
    <s v="E09000026_CIN episodes for children aged 0-4 at 31st March 2019 with physical abuse identified as a factor at CIN assessment (excluding looked after children)_Number"/>
    <s v="E09000026"/>
    <x v="99"/>
    <s v="Financial year"/>
    <s v="2018/19"/>
    <s v="Children at risk from abuse in the household"/>
    <x v="25"/>
    <s v="Number"/>
    <n v="82"/>
    <n v="22744"/>
    <n v="3.6053464650017601"/>
    <s v="3.6 per 1000 0-4 yr olds"/>
    <n v="3.6053464650017601"/>
  </r>
  <r>
    <s v="E09000027_CIN episodes for children aged 0-4 at 31st March 2019 with physical abuse identified as a factor at CIN assessment (excluding looked after children)_Number"/>
    <s v="E09000027"/>
    <x v="101"/>
    <s v="Financial year"/>
    <s v="2018/19"/>
    <s v="Children at risk from abuse in the household"/>
    <x v="25"/>
    <s v="Number"/>
    <n v="49"/>
    <n v="12624"/>
    <n v="3.8814955640050699"/>
    <s v="3.9 per 1000 0-4 yr olds"/>
    <n v="3.8814955640050699"/>
  </r>
  <r>
    <s v="E09000029_CIN episodes for children aged 0-4 at 31st March 2019 with physical abuse identified as a factor at CIN assessment (excluding looked after children)_Number"/>
    <s v="E09000029"/>
    <x v="126"/>
    <s v="Financial year"/>
    <s v="2018/19"/>
    <s v="Children at risk from abuse in the household"/>
    <x v="25"/>
    <s v="Number"/>
    <n v="63"/>
    <n v="13754"/>
    <n v="4.5804856768939901"/>
    <s v="4.6 per 1000 0-4 yr olds"/>
    <n v="4.5804856768939901"/>
  </r>
  <r>
    <s v="E09000031_CIN episodes for children aged 0-4 at 31st March 2019 with physical abuse identified as a factor at CIN assessment (excluding looked after children)_Number"/>
    <s v="E09000031"/>
    <x v="136"/>
    <s v="Financial year"/>
    <s v="2018/19"/>
    <s v="Children at risk from abuse in the household"/>
    <x v="25"/>
    <s v="Number"/>
    <n v="32"/>
    <n v="21802"/>
    <n v="1.46775525181176"/>
    <s v="1.5 per 1000 0-4 yr olds"/>
    <n v="1.46775525181176"/>
  </r>
  <r>
    <s v="E08000025_CIN episodes for children aged 0-4 at 31st March 2019 with physical abuse identified as a factor at CIN assessment (excluding looked after children)_Number"/>
    <s v="E08000025"/>
    <x v="6"/>
    <s v="Financial year"/>
    <s v="2018/19"/>
    <s v="Children at risk from abuse in the household"/>
    <x v="25"/>
    <s v="Number"/>
    <n v="394"/>
    <n v="83536"/>
    <n v="4.7165294004979899"/>
    <s v="4.7 per 1000 0-4 yr olds"/>
    <n v="4.7165294004979899"/>
  </r>
  <r>
    <s v="E08000026_CIN episodes for children aged 0-4 at 31st March 2019 with physical abuse identified as a factor at CIN assessment (excluding looked after children)_Number"/>
    <s v="E08000026"/>
    <x v="27"/>
    <s v="Financial year"/>
    <s v="2018/19"/>
    <s v="Children at risk from abuse in the household"/>
    <x v="25"/>
    <s v="Number"/>
    <n v="196"/>
    <n v="23068"/>
    <n v="8.4966186925611193"/>
    <s v="8.5 per 1000 0-4 yr olds"/>
    <n v="8.4966186925611193"/>
  </r>
  <r>
    <s v="E08000027_CIN episodes for children aged 0-4 at 31st March 2019 with physical abuse identified as a factor at CIN assessment (excluding looked after children)_Number"/>
    <s v="E08000027"/>
    <x v="36"/>
    <s v="Financial year"/>
    <s v="2018/19"/>
    <s v="Children at risk from abuse in the household"/>
    <x v="25"/>
    <s v="Number"/>
    <n v="115"/>
    <n v="19102"/>
    <n v="6.0203120092136899"/>
    <s v="6 per 1000 0-4 yr olds"/>
    <n v="6.0203120092136899"/>
  </r>
  <r>
    <s v="E08000028_CIN episodes for children aged 0-4 at 31st March 2019 with physical abuse identified as a factor at CIN assessment (excluding looked after children)_Number"/>
    <s v="E08000028"/>
    <x v="106"/>
    <s v="Financial year"/>
    <s v="2018/19"/>
    <s v="Children at risk from abuse in the household"/>
    <x v="25"/>
    <s v="Number"/>
    <n v="171"/>
    <n v="23772"/>
    <n v="7.1933366986370499"/>
    <s v="7.2 per 1000 0-4 yr olds"/>
    <n v="7.1933366986370499"/>
  </r>
  <r>
    <s v="E08000029_CIN episodes for children aged 0-4 at 31st March 2019 with physical abuse identified as a factor at CIN assessment (excluding looked after children)_Number"/>
    <s v="E08000029"/>
    <x v="111"/>
    <s v="Financial year"/>
    <s v="2018/19"/>
    <s v="Children at risk from abuse in the household"/>
    <x v="25"/>
    <s v="Number"/>
    <n v="44"/>
    <n v="12393"/>
    <n v="3.5503913499556199"/>
    <s v="3.6 per 1000 0-4 yr olds"/>
    <n v="3.5503913499556199"/>
  </r>
  <r>
    <s v="E08000030_CIN episodes for children aged 0-4 at 31st March 2019 with physical abuse identified as a factor at CIN assessment (excluding looked after children)_Number"/>
    <s v="E08000030"/>
    <x v="135"/>
    <s v="Financial year"/>
    <s v="2018/19"/>
    <s v="Children at risk from abuse in the household"/>
    <x v="25"/>
    <s v="Number"/>
    <n v="143"/>
    <n v="19650"/>
    <n v="7.2773536895674296"/>
    <s v="7.3 per 1000 0-4 yr olds"/>
    <n v="7.2773536895674296"/>
  </r>
  <r>
    <s v="E08000031_CIN episodes for children aged 0-4 at 31st March 2019 with physical abuse identified as a factor at CIN assessment (excluding looked after children)_Number"/>
    <s v="E08000031"/>
    <x v="148"/>
    <s v="Financial year"/>
    <s v="2018/19"/>
    <s v="Children at risk from abuse in the household"/>
    <x v="25"/>
    <s v="Number"/>
    <n v="11"/>
    <n v="18026"/>
    <n v="0.61022966825696201"/>
    <s v="0.6 per 1000 0-4 yr olds"/>
    <n v="0.61022966825696201"/>
  </r>
  <r>
    <s v="E08000011_CIN episodes for children aged 0-4 at 31st March 2019 with physical abuse identified as a factor at CIN assessment (excluding looked after children)_Number"/>
    <s v="E08000011"/>
    <x v="65"/>
    <s v="Financial year"/>
    <s v="2018/19"/>
    <s v="Children at risk from abuse in the household"/>
    <x v="25"/>
    <s v="Number"/>
    <n v="34"/>
    <n v="10076"/>
    <n v="3.3743549027391802"/>
    <s v="3.4 per 1000 0-4 yr olds"/>
    <n v="3.3743549027391802"/>
  </r>
  <r>
    <s v="E08000012_CIN episodes for children aged 0-4 at 31st March 2019 with physical abuse identified as a factor at CIN assessment (excluding looked after children)_Number"/>
    <s v="E08000012"/>
    <x v="73"/>
    <s v="Financial year"/>
    <s v="2018/19"/>
    <s v="Children at risk from abuse in the household"/>
    <x v="25"/>
    <s v="Number"/>
    <n v="102"/>
    <n v="29676"/>
    <n v="3.4371209057824501"/>
    <s v="3.4 per 1000 0-4 yr olds"/>
    <n v="3.4371209057824501"/>
  </r>
  <r>
    <s v="E08000013_CIN episodes for children aged 0-4 at 31st March 2019 with physical abuse identified as a factor at CIN assessment (excluding looked after children)_Number"/>
    <s v="E08000013"/>
    <x v="152"/>
    <s v="Financial year"/>
    <s v="2018/19"/>
    <s v="Children at risk from abuse in the household"/>
    <x v="25"/>
    <s v="Number"/>
    <n v="44"/>
    <n v="10282"/>
    <n v="4.2793230888932099"/>
    <s v="4.3 per 1000 0-4 yr olds"/>
    <n v="4.2793230888932099"/>
  </r>
  <r>
    <s v="E08000014_CIN episodes for children aged 0-4 at 31st March 2019 with physical abuse identified as a factor at CIN assessment (excluding looked after children)_Number"/>
    <s v="E08000014"/>
    <x v="107"/>
    <s v="Financial year"/>
    <s v="2018/19"/>
    <s v="Children at risk from abuse in the household"/>
    <x v="25"/>
    <s v="Number"/>
    <n v="66"/>
    <n v="14441"/>
    <n v="4.5703206149158602"/>
    <s v="4.6 per 1000 0-4 yr olds"/>
    <n v="4.5703206149158602"/>
  </r>
  <r>
    <s v="E08000015_CIN episodes for children aged 0-4 at 31st March 2019 with physical abuse identified as a factor at CIN assessment (excluding looked after children)_Number"/>
    <s v="E08000015"/>
    <x v="146"/>
    <s v="Financial year"/>
    <s v="2018/19"/>
    <s v="Children at risk from abuse in the household"/>
    <x v="25"/>
    <s v="Number"/>
    <n v="136"/>
    <n v="18051"/>
    <n v="7.5342086311007703"/>
    <s v="7.5 per 1000 0-4 yr olds"/>
    <n v="7.5342086311007703"/>
  </r>
  <r>
    <s v="E08000001_CIN episodes for children aged 0-4 at 31st March 2019 with physical abuse identified as a factor at CIN assessment (excluding looked after children)_Number"/>
    <s v="E08000001"/>
    <x v="9"/>
    <s v="Financial year"/>
    <s v="2018/19"/>
    <s v="Children at risk from abuse in the household"/>
    <x v="25"/>
    <s v="Number"/>
    <n v="120"/>
    <n v="19294"/>
    <n v="6.2195501192080398"/>
    <s v="6.2 per 1000 0-4 yr olds"/>
    <n v="6.2195501192080398"/>
  </r>
  <r>
    <s v="E08000002_CIN episodes for children aged 0-4 at 31st March 2019 with physical abuse identified as a factor at CIN assessment (excluding looked after children)_Number"/>
    <s v="E08000002"/>
    <x v="18"/>
    <s v="Financial year"/>
    <s v="2018/19"/>
    <s v="Children at risk from abuse in the household"/>
    <x v="25"/>
    <s v="Number"/>
    <n v="54"/>
    <n v="11819"/>
    <n v="4.5689144597681697"/>
    <s v="4.6 per 1000 0-4 yr olds"/>
    <n v="4.5689144597681697"/>
  </r>
  <r>
    <s v="E08000003_CIN episodes for children aged 0-4 at 31st March 2019 with physical abuse identified as a factor at CIN assessment (excluding looked after children)_Number"/>
    <s v="E08000003"/>
    <x v="75"/>
    <s v="Financial year"/>
    <s v="2018/19"/>
    <s v="Children at risk from abuse in the household"/>
    <x v="25"/>
    <s v="Number"/>
    <n v="288"/>
    <n v="37768"/>
    <n v="7.6255030713831804"/>
    <s v="7.6 per 1000 0-4 yr olds"/>
    <n v="7.6255030713831804"/>
  </r>
  <r>
    <s v="E08000004_CIN episodes for children aged 0-4 at 31st March 2019 with physical abuse identified as a factor at CIN assessment (excluding looked after children)_Number"/>
    <s v="E08000004"/>
    <x v="92"/>
    <s v="Financial year"/>
    <s v="2018/19"/>
    <s v="Children at risk from abuse in the household"/>
    <x v="25"/>
    <s v="Number"/>
    <n v="109"/>
    <n v="16792"/>
    <n v="6.4911862791805603"/>
    <s v="6.5 per 1000 0-4 yr olds"/>
    <n v="6.4911862791805603"/>
  </r>
  <r>
    <s v="E08000005_CIN episodes for children aged 0-4 at 31st March 2019 with physical abuse identified as a factor at CIN assessment (excluding looked after children)_Number"/>
    <s v="E08000005"/>
    <x v="102"/>
    <s v="Financial year"/>
    <s v="2018/19"/>
    <s v="Children at risk from abuse in the household"/>
    <x v="25"/>
    <s v="Number"/>
    <n v="52"/>
    <n v="15123"/>
    <n v="3.4384712028036799"/>
    <s v="3.4 per 1000 0-4 yr olds"/>
    <n v="3.4384712028036799"/>
  </r>
  <r>
    <s v="E08000006_CIN episodes for children aged 0-4 at 31st March 2019 with physical abuse identified as a factor at CIN assessment (excluding looked after children)_Number"/>
    <s v="E08000006"/>
    <x v="105"/>
    <s v="Financial year"/>
    <s v="2018/19"/>
    <s v="Children at risk from abuse in the household"/>
    <x v="25"/>
    <s v="Number"/>
    <n v="89"/>
    <n v="17614"/>
    <n v="5.05279890995799"/>
    <s v="5.1 per 1000 0-4 yr olds"/>
    <n v="5.05279890995799"/>
  </r>
  <r>
    <s v="E08000007_CIN episodes for children aged 0-4 at 31st March 2019 with physical abuse identified as a factor at CIN assessment (excluding looked after children)_Number"/>
    <s v="E08000007"/>
    <x v="120"/>
    <s v="Financial year"/>
    <s v="2018/19"/>
    <s v="Children at risk from abuse in the household"/>
    <x v="25"/>
    <s v="Number"/>
    <n v="44"/>
    <n v="17631"/>
    <n v="2.49560433327661"/>
    <s v="2.5 per 1000 0-4 yr olds"/>
    <n v="2.49560433327661"/>
  </r>
  <r>
    <s v="E08000008_CIN episodes for children aged 0-4 at 31st March 2019 with physical abuse identified as a factor at CIN assessment (excluding looked after children)_Number"/>
    <s v="E08000008"/>
    <x v="128"/>
    <s v="Financial year"/>
    <s v="2018/19"/>
    <s v="Children at risk from abuse in the household"/>
    <x v="25"/>
    <s v="Number"/>
    <n v="84"/>
    <n v="14500"/>
    <n v="5.7931034482758603"/>
    <s v="5.8 per 1000 0-4 yr olds"/>
    <n v="5.7931034482758603"/>
  </r>
  <r>
    <s v="E08000009_CIN episodes for children aged 0-4 at 31st March 2019 with physical abuse identified as a factor at CIN assessment (excluding looked after children)_Number"/>
    <s v="E08000009"/>
    <x v="133"/>
    <s v="Financial year"/>
    <s v="2018/19"/>
    <s v="Children at risk from abuse in the household"/>
    <x v="25"/>
    <s v="Number"/>
    <n v="24"/>
    <n v="14701"/>
    <n v="1.63254200394531"/>
    <s v="1.6 per 1000 0-4 yr olds"/>
    <n v="1.63254200394531"/>
  </r>
  <r>
    <s v="E08000010_CIN episodes for children aged 0-4 at 31st March 2019 with physical abuse identified as a factor at CIN assessment (excluding looked after children)_Number"/>
    <s v="E08000010"/>
    <x v="143"/>
    <s v="Financial year"/>
    <s v="2018/19"/>
    <s v="Children at risk from abuse in the household"/>
    <x v="25"/>
    <s v="Number"/>
    <n v="76"/>
    <n v="18450"/>
    <n v="4.1192411924119199"/>
    <s v="4.1 per 1000 0-4 yr olds"/>
    <n v="4.1192411924119199"/>
  </r>
  <r>
    <s v="E08000016_CIN episodes for children aged 0-4 at 31st March 2019 with physical abuse identified as a factor at CIN assessment (excluding looked after children)_Number"/>
    <s v="E08000016"/>
    <x v="2"/>
    <s v="Financial year"/>
    <s v="2018/19"/>
    <s v="Children at risk from abuse in the household"/>
    <x v="25"/>
    <s v="Number"/>
    <n v="64"/>
    <n v="14227"/>
    <n v="4.4984887889224696"/>
    <s v="4.5 per 1000 0-4 yr olds"/>
    <n v="4.4984887889224696"/>
  </r>
  <r>
    <s v="E08000017_CIN episodes for children aged 0-4 at 31st March 2019 with physical abuse identified as a factor at CIN assessment (excluding looked after children)_Number"/>
    <s v="E08000017"/>
    <x v="34"/>
    <s v="Financial year"/>
    <s v="2018/19"/>
    <s v="Children at risk from abuse in the household"/>
    <x v="25"/>
    <s v="Number"/>
    <n v="125"/>
    <n v="18267"/>
    <n v="6.8429408222477699"/>
    <s v="6.8 per 1000 0-4 yr olds"/>
    <n v="6.8429408222477699"/>
  </r>
  <r>
    <s v="E08000018_CIN episodes for children aged 0-4 at 31st March 2019 with physical abuse identified as a factor at CIN assessment (excluding looked after children)_Number"/>
    <s v="E08000018"/>
    <x v="103"/>
    <s v="Financial year"/>
    <s v="2018/19"/>
    <s v="Children at risk from abuse in the household"/>
    <x v="25"/>
    <s v="Number"/>
    <n v="170"/>
    <n v="15832"/>
    <n v="10.737746336533601"/>
    <s v="10.7 per 1000 0-4 yr olds"/>
    <n v="10.737746336533601"/>
  </r>
  <r>
    <s v="E08000019_CIN episodes for children aged 0-4 at 31st March 2019 with physical abuse identified as a factor at CIN assessment (excluding looked after children)_Number"/>
    <s v="E08000019"/>
    <x v="108"/>
    <s v="Financial year"/>
    <s v="2018/19"/>
    <s v="Children at risk from abuse in the household"/>
    <x v="25"/>
    <s v="Number"/>
    <n v="113"/>
    <n v="32700"/>
    <n v="3.4556574923547401"/>
    <s v="3.5 per 1000 0-4 yr olds"/>
    <n v="3.4556574923547401"/>
  </r>
  <r>
    <s v="E08000032_CIN episodes for children aged 0-4 at 31st March 2019 with physical abuse identified as a factor at CIN assessment (excluding looked after children)_Number"/>
    <s v="E08000032"/>
    <x v="12"/>
    <s v="Financial year"/>
    <s v="2018/19"/>
    <s v="Children at risk from abuse in the household"/>
    <x v="25"/>
    <s v="Number"/>
    <n v="215"/>
    <n v="39705"/>
    <n v="5.4149351467069602"/>
    <s v="5.4 per 1000 0-4 yr olds"/>
    <n v="5.4149351467069602"/>
  </r>
  <r>
    <s v="E08000033_CIN episodes for children aged 0-4 at 31st March 2019 with physical abuse identified as a factor at CIN assessment (excluding looked after children)_Number"/>
    <s v="E08000033"/>
    <x v="19"/>
    <s v="Financial year"/>
    <s v="2018/19"/>
    <s v="Children at risk from abuse in the household"/>
    <x v="25"/>
    <s v="Number"/>
    <n v="123"/>
    <n v="12448"/>
    <n v="9.8811053984575796"/>
    <s v="9.9 per 1000 0-4 yr olds"/>
    <n v="9.8811053984575796"/>
  </r>
  <r>
    <s v="E08000034_CIN episodes for children aged 0-4 at 31st March 2019 with physical abuse identified as a factor at CIN assessment (excluding looked after children)_Number"/>
    <s v="E08000034"/>
    <x v="64"/>
    <s v="Financial year"/>
    <s v="2018/19"/>
    <s v="Children at risk from abuse in the household"/>
    <x v="25"/>
    <s v="Number"/>
    <n v="64"/>
    <n v="27446"/>
    <n v="2.3318516359396599"/>
    <s v="2.3 per 1000 0-4 yr olds"/>
    <n v="2.3318516359396599"/>
  </r>
  <r>
    <s v="E08000035_CIN episodes for children aged 0-4 at 31st March 2019 with physical abuse identified as a factor at CIN assessment (excluding looked after children)_Number"/>
    <s v="E08000035"/>
    <x v="68"/>
    <s v="Financial year"/>
    <s v="2018/19"/>
    <s v="Children at risk from abuse in the household"/>
    <x v="25"/>
    <s v="Number"/>
    <n v="506"/>
    <n v="50495"/>
    <n v="10.0207941380335"/>
    <s v="10 per 1000 0-4 yr olds"/>
    <n v="10.0207941380335"/>
  </r>
  <r>
    <s v="E08000036_CIN episodes for children aged 0-4 at 31st March 2019 with physical abuse identified as a factor at CIN assessment (excluding looked after children)_Number"/>
    <s v="E08000036"/>
    <x v="134"/>
    <s v="Financial year"/>
    <s v="2018/19"/>
    <s v="Children at risk from abuse in the household"/>
    <x v="25"/>
    <s v="Number"/>
    <n v="158"/>
    <n v="21149"/>
    <n v="7.4708024020048196"/>
    <s v="7.5 per 1000 0-4 yr olds"/>
    <n v="7.4708024020048196"/>
  </r>
  <r>
    <s v="E08000020_CIN episodes for children aged 0-4 at 31st March 2019 with physical abuse identified as a factor at CIN assessment (excluding looked after children)_Number"/>
    <s v="E08000020"/>
    <x v="43"/>
    <s v="Financial year"/>
    <s v="2018/19"/>
    <s v="Children at risk from abuse in the household"/>
    <x v="25"/>
    <s v="Number"/>
    <n v="79"/>
    <n v="10857"/>
    <n v="7.2764115317306803"/>
    <s v="7.3 per 1000 0-4 yr olds"/>
    <n v="7.2764115317306803"/>
  </r>
  <r>
    <s v="E08000021_CIN episodes for children aged 0-4 at 31st March 2019 with physical abuse identified as a factor at CIN assessment (excluding looked after children)_Number"/>
    <s v="E08000021"/>
    <x v="80"/>
    <s v="Financial year"/>
    <s v="2018/19"/>
    <s v="Children at risk from abuse in the household"/>
    <x v="25"/>
    <s v="Number"/>
    <n v="188"/>
    <n v="16630"/>
    <n v="11.3048707155743"/>
    <s v="11.3 per 1000 0-4 yr olds"/>
    <n v="11.3048707155743"/>
  </r>
  <r>
    <s v="E08000022_CIN episodes for children aged 0-4 at 31st March 2019 with physical abuse identified as a factor at CIN assessment (excluding looked after children)_Number"/>
    <s v="E08000022"/>
    <x v="86"/>
    <s v="Financial year"/>
    <s v="2018/19"/>
    <s v="Children at risk from abuse in the household"/>
    <x v="25"/>
    <s v="Number"/>
    <n v="15"/>
    <n v="11471"/>
    <n v="1.3076453665765799"/>
    <s v="1.3 per 1000 0-4 yr olds"/>
    <n v="1.3076453665765799"/>
  </r>
  <r>
    <s v="E08000023_CIN episodes for children aged 0-4 at 31st March 2019 with physical abuse identified as a factor at CIN assessment (excluding looked after children)_Number"/>
    <s v="E08000023"/>
    <x v="114"/>
    <s v="Financial year"/>
    <s v="2018/19"/>
    <s v="Children at risk from abuse in the household"/>
    <x v="25"/>
    <s v="Number"/>
    <n v="29"/>
    <n v="8359"/>
    <n v="3.4693145113051802"/>
    <s v="3.5 per 1000 0-4 yr olds"/>
    <n v="3.4693145113051802"/>
  </r>
  <r>
    <s v="E08000024_CIN episodes for children aged 0-4 at 31st March 2019 with physical abuse identified as a factor at CIN assessment (excluding looked after children)_Number"/>
    <s v="E08000024"/>
    <x v="124"/>
    <s v="Financial year"/>
    <s v="2018/19"/>
    <s v="Children at risk from abuse in the household"/>
    <x v="25"/>
    <s v="Number"/>
    <n v="104"/>
    <n v="14954"/>
    <n v="6.9546609602781899"/>
    <s v="7 per 1000 0-4 yr olds"/>
    <n v="6.9546609602781899"/>
  </r>
  <r>
    <s v="E06000053_CIN episodes for children aged 0-4 at 31st March 2019 with physical abuse identified as a factor at CIN assessment (excluding looked after children)_Number"/>
    <s v="E06000053"/>
    <x v="153"/>
    <s v="Financial year"/>
    <s v="2018/19"/>
    <s v="Children at risk from abuse in the household"/>
    <x v="25"/>
    <s v="Number"/>
    <n v="0"/>
    <n v="101"/>
    <n v="0"/>
    <s v="0 per 1000 0-4 yr olds"/>
    <n v="0"/>
  </r>
  <r>
    <s v="E06000022_CIN episodes for children aged 0-4 at 31st March 2019 with physical abuse identified as a factor at CIN assessment (excluding looked after children)_Number"/>
    <s v="E06000022"/>
    <x v="3"/>
    <s v="Financial year"/>
    <s v="2018/19"/>
    <s v="Children at risk from abuse in the household"/>
    <x v="25"/>
    <s v="Number"/>
    <n v="13"/>
    <n v="9426"/>
    <n v="1.37916401442818"/>
    <s v="1.4 per 1000 0-4 yr olds"/>
    <n v="1.37916401442818"/>
  </r>
  <r>
    <s v="E06000023_CIN episodes for children aged 0-4 at 31st March 2019 with physical abuse identified as a factor at CIN assessment (excluding looked after children)_Number"/>
    <s v="E06000023"/>
    <x v="15"/>
    <s v="Financial year"/>
    <s v="2018/19"/>
    <s v="Children at risk from abuse in the household"/>
    <x v="25"/>
    <s v="Number"/>
    <n v="110"/>
    <n v="28994"/>
    <n v="3.79388839070152"/>
    <s v="3.8 per 1000 0-4 yr olds"/>
    <n v="3.79388839070152"/>
  </r>
  <r>
    <s v="E06000024_CIN episodes for children aged 0-4 at 31st March 2019 with physical abuse identified as a factor at CIN assessment (excluding looked after children)_Number"/>
    <s v="E06000024"/>
    <x v="85"/>
    <s v="Financial year"/>
    <s v="2018/19"/>
    <s v="Children at risk from abuse in the household"/>
    <x v="25"/>
    <s v="Number"/>
    <n v="40"/>
    <n v="11491"/>
    <n v="3.4809851187886198"/>
    <s v="3.5 per 1000 0-4 yr olds"/>
    <n v="3.4809851187886198"/>
  </r>
  <r>
    <s v="E06000025_CIN episodes for children aged 0-4 at 31st March 2019 with physical abuse identified as a factor at CIN assessment (excluding looked after children)_Number"/>
    <s v="E06000025"/>
    <x v="113"/>
    <s v="Financial year"/>
    <s v="2018/19"/>
    <s v="Children at risk from abuse in the household"/>
    <x v="25"/>
    <s v="Number"/>
    <n v="55"/>
    <n v="16325"/>
    <n v="3.3690658499234298"/>
    <s v="3.4 per 1000 0-4 yr olds"/>
    <n v="3.3690658499234298"/>
  </r>
  <r>
    <s v="E06000001_CIN episodes for children aged 0-4 at 31st March 2019 with physical abuse identified as a factor at CIN assessment (excluding looked after children)_Number"/>
    <s v="E06000001"/>
    <x v="52"/>
    <s v="Financial year"/>
    <s v="2018/19"/>
    <s v="Children at risk from abuse in the household"/>
    <x v="25"/>
    <s v="Number"/>
    <n v="35"/>
    <n v="5297"/>
    <n v="6.6075136869926396"/>
    <s v="6.6 per 1000 0-4 yr olds"/>
    <n v="6.6075136869926396"/>
  </r>
  <r>
    <s v="E06000002_CIN episodes for children aged 0-4 at 31st March 2019 with physical abuse identified as a factor at CIN assessment (excluding looked after children)_Number"/>
    <s v="E06000002"/>
    <x v="78"/>
    <s v="Financial year"/>
    <s v="2018/19"/>
    <s v="Children at risk from abuse in the household"/>
    <x v="25"/>
    <s v="Number"/>
    <n v="75"/>
    <n v="9657"/>
    <n v="7.7663870767318999"/>
    <s v="7.8 per 1000 0-4 yr olds"/>
    <n v="7.7663870767318999"/>
  </r>
  <r>
    <s v="E06000003_CIN episodes for children aged 0-4 at 31st March 2019 with physical abuse identified as a factor at CIN assessment (excluding looked after children)_Number"/>
    <s v="E06000003"/>
    <x v="100"/>
    <s v="Financial year"/>
    <s v="2018/19"/>
    <s v="Children at risk from abuse in the household"/>
    <x v="25"/>
    <s v="Number"/>
    <n v="69"/>
    <n v="7348"/>
    <n v="9.3903102885138807"/>
    <s v="9.4 per 1000 0-4 yr olds"/>
    <n v="9.3903102885138807"/>
  </r>
  <r>
    <s v="E06000004_CIN episodes for children aged 0-4 at 31st March 2019 with physical abuse identified as a factor at CIN assessment (excluding looked after children)_Number"/>
    <s v="E06000004"/>
    <x v="121"/>
    <s v="Financial year"/>
    <s v="2018/19"/>
    <s v="Children at risk from abuse in the household"/>
    <x v="25"/>
    <s v="Number"/>
    <n v="151"/>
    <n v="11648"/>
    <n v="12.9635989010989"/>
    <s v="13 per 1000 0-4 yr olds"/>
    <n v="12.9635989010989"/>
  </r>
  <r>
    <s v="E06000010_CIN episodes for children aged 0-4 at 31st March 2019 with physical abuse identified as a factor at CIN assessment (excluding looked after children)_Number"/>
    <s v="E06000010"/>
    <x v="62"/>
    <s v="Financial year"/>
    <s v="2018/19"/>
    <s v="Children at risk from abuse in the household"/>
    <x v="25"/>
    <s v="Number"/>
    <n v="98"/>
    <n v="17207"/>
    <n v="5.6953565409426403"/>
    <s v="5.7 per 1000 0-4 yr olds"/>
    <n v="5.6953565409426403"/>
  </r>
  <r>
    <s v="E06000011_CIN episodes for children aged 0-4 at 31st March 2019 with physical abuse identified as a factor at CIN assessment (excluding looked after children)_Number"/>
    <s v="E06000011"/>
    <x v="39"/>
    <s v="Financial year"/>
    <s v="2018/19"/>
    <s v="Children at risk from abuse in the household"/>
    <x v="25"/>
    <s v="Number"/>
    <n v="143"/>
    <n v="15572"/>
    <n v="9.1831492422296392"/>
    <s v="9.2 per 1000 0-4 yr olds"/>
    <n v="9.1831492422296392"/>
  </r>
  <r>
    <s v="E06000012_CIN episodes for children aged 0-4 at 31st March 2019 with physical abuse identified as a factor at CIN assessment (excluding looked after children)_Number"/>
    <s v="E06000012"/>
    <x v="83"/>
    <s v="Financial year"/>
    <s v="2018/19"/>
    <s v="Children at risk from abuse in the household"/>
    <x v="25"/>
    <s v="Number"/>
    <n v="96"/>
    <n v="9516"/>
    <n v="10.088272383354401"/>
    <s v="10.1 per 1000 0-4 yr olds"/>
    <n v="10.088272383354401"/>
  </r>
  <r>
    <s v="E06000013_CIN episodes for children aged 0-4 at 31st March 2019 with physical abuse identified as a factor at CIN assessment (excluding looked after children)_Number"/>
    <s v="E06000013"/>
    <x v="84"/>
    <s v="Financial year"/>
    <s v="2018/19"/>
    <s v="Children at risk from abuse in the household"/>
    <x v="25"/>
    <s v="Number"/>
    <n v="151"/>
    <n v="9204"/>
    <n v="16.405910473707099"/>
    <s v="16.4 per 1000 0-4 yr olds"/>
    <n v="16.405910473707099"/>
  </r>
  <r>
    <s v="E10000023_CIN episodes for children aged 0-4 at 31st March 2019 with physical abuse identified as a factor at CIN assessment (excluding looked after children)_Number"/>
    <s v="E10000023"/>
    <x v="87"/>
    <s v="Financial year"/>
    <s v="2018/19"/>
    <s v="Children at risk from abuse in the household"/>
    <x v="25"/>
    <s v="Number"/>
    <n v="147"/>
    <n v="29706"/>
    <n v="4.9484952534841504"/>
    <s v="4.9 per 1000 0-4 yr olds"/>
    <n v="4.9484952534841504"/>
  </r>
  <r>
    <s v="E06000014_CIN episodes for children aged 0-4 at 31st March 2019 with physical abuse identified as a factor at CIN assessment (excluding looked after children)_Number"/>
    <s v="E06000014"/>
    <x v="150"/>
    <s v="Financial year"/>
    <s v="2018/19"/>
    <s v="Children at risk from abuse in the household"/>
    <x v="25"/>
    <s v="Number"/>
    <n v="19"/>
    <n v="9822"/>
    <n v="1.9344329057218499"/>
    <s v="1.9 per 1000 0-4 yr olds"/>
    <n v="1.9344329057218499"/>
  </r>
  <r>
    <s v="E06000032_CIN episodes for children aged 0-4 at 31st March 2019 with physical abuse identified as a factor at CIN assessment (excluding looked after children)_Number"/>
    <s v="E06000032"/>
    <x v="74"/>
    <s v="Financial year"/>
    <s v="2018/19"/>
    <s v="Children at risk from abuse in the household"/>
    <x v="25"/>
    <s v="Number"/>
    <n v="35"/>
    <n v="17547"/>
    <n v="1.99464295891036"/>
    <s v="2 per 1000 0-4 yr olds"/>
    <n v="1.99464295891036"/>
  </r>
  <r>
    <s v="E06000055_CIN episodes for children aged 0-4 at 31st March 2019 with physical abuse identified as a factor at CIN assessment (excluding looked after children)_Number"/>
    <s v="E06000055"/>
    <x v="4"/>
    <s v="Financial year"/>
    <s v="2018/19"/>
    <s v="Children at risk from abuse in the household"/>
    <x v="25"/>
    <s v="Number"/>
    <n v="39"/>
    <n v="11509"/>
    <n v="3.3886523590233701"/>
    <s v="3.4 per 1000 0-4 yr olds"/>
    <n v="3.3886523590233701"/>
  </r>
  <r>
    <s v="E06000056_CIN episodes for children aged 0-4 at 31st March 2019 with physical abuse identified as a factor at CIN assessment (excluding looked after children)_Number"/>
    <s v="E06000056"/>
    <x v="22"/>
    <s v="Financial year"/>
    <s v="2018/19"/>
    <s v="Children at risk from abuse in the household"/>
    <x v="25"/>
    <s v="Number"/>
    <n v="72"/>
    <n v="17751"/>
    <n v="4.0561095149569004"/>
    <s v="4.1 per 1000 0-4 yr olds"/>
    <n v="4.0561095149569004"/>
  </r>
  <r>
    <s v="E10000002_CIN episodes for children aged 0-4 at 31st March 2019 with physical abuse identified as a factor at CIN assessment (excluding looked after children)_Number"/>
    <s v="E10000002"/>
    <x v="17"/>
    <s v="Financial year"/>
    <s v="2018/19"/>
    <s v="Children at risk from abuse in the household"/>
    <x v="25"/>
    <s v="Number"/>
    <n v="91"/>
    <n v="32404"/>
    <n v="2.8082952721886199"/>
    <s v="2.8 per 1000 0-4 yr olds"/>
    <n v="2.8082952721886199"/>
  </r>
  <r>
    <s v="E06000042_CIN episodes for children aged 0-4 at 31st March 2019 with physical abuse identified as a factor at CIN assessment (excluding looked after children)_Number"/>
    <s v="E06000042"/>
    <x v="79"/>
    <s v="Financial year"/>
    <s v="2018/19"/>
    <s v="Children at risk from abuse in the household"/>
    <x v="25"/>
    <s v="Number"/>
    <n v="49"/>
    <n v="19048"/>
    <n v="2.5724485510289798"/>
    <s v="2.6 per 1000 0-4 yr olds"/>
    <n v="2.5724485510289798"/>
  </r>
  <r>
    <s v="E10000007_CIN episodes for children aged 0-4 at 31st March 2019 with physical abuse identified as a factor at CIN assessment (excluding looked after children)_Number"/>
    <s v="E10000007"/>
    <x v="32"/>
    <s v="Financial year"/>
    <s v="2018/19"/>
    <s v="Children at risk from abuse in the household"/>
    <x v="25"/>
    <s v="Number"/>
    <n v="565"/>
    <n v="40208"/>
    <n v="14.051929964186201"/>
    <s v="14.1 per 1000 0-4 yr olds"/>
    <n v="14.051929964186201"/>
  </r>
  <r>
    <s v="E06000015_CIN episodes for children aged 0-4 at 31st March 2019 with physical abuse identified as a factor at CIN assessment (excluding looked after children)_Number"/>
    <s v="E06000015"/>
    <x v="31"/>
    <s v="Financial year"/>
    <s v="2018/19"/>
    <s v="Children at risk from abuse in the household"/>
    <x v="25"/>
    <s v="Number"/>
    <n v="154"/>
    <n v="16674"/>
    <n v="9.2359361880772504"/>
    <s v="9.2 per 1000 0-4 yr olds"/>
    <n v="9.2359361880772504"/>
  </r>
  <r>
    <s v="E10000009_CIN episodes for children aged 0-4 at 31st March 2019 with physical abuse identified as a factor at CIN assessment (excluding looked after children)_Number"/>
    <s v="E10000009"/>
    <x v="35"/>
    <s v="Financial year"/>
    <s v="2018/19"/>
    <s v="Children at risk from abuse in the household"/>
    <x v="25"/>
    <s v="Number"/>
    <n v="164"/>
    <n v="18202"/>
    <n v="9.0099989012196495"/>
    <s v="9 per 1000 0-4 yr olds"/>
    <n v="9.0099989012196495"/>
  </r>
  <r>
    <s v="E06000029_CIN episodes for children aged 0-4 at 31st March 2019 with physical abuse identified as a factor at CIN assessment (excluding looked after children)_Number"/>
    <s v="E06000029"/>
    <x v="96"/>
    <s v="Financial year"/>
    <s v="2018/19"/>
    <s v="Children at risk from abuse in the household"/>
    <x v="25"/>
    <s v="Number"/>
    <n v="36"/>
    <n v="8108"/>
    <n v="4.4400592007893396"/>
    <s v="4.4 per 1000 0-4 yr olds"/>
    <n v="4.4400592007893396"/>
  </r>
  <r>
    <s v="E06000028_CIN episodes for children aged 0-4 at 31st March 2019 with physical abuse identified as a factor at CIN assessment (excluding looked after children)_Number"/>
    <s v="E06000028"/>
    <x v="10"/>
    <s v="Financial year"/>
    <s v="2018/19"/>
    <s v="Children at risk from abuse in the household"/>
    <x v="25"/>
    <s v="Number"/>
    <n v="44"/>
    <n v="10832"/>
    <n v="4.0620384047267404"/>
    <s v="4.1 per 1000 0-4 yr olds"/>
    <n v="4.0620384047267404"/>
  </r>
  <r>
    <s v="E06000047_CIN episodes for children aged 0-4 at 31st March 2019 with physical abuse identified as a factor at CIN assessment (excluding looked after children)_Number"/>
    <s v="E06000047"/>
    <x v="37"/>
    <s v="Financial year"/>
    <s v="2018/19"/>
    <s v="Children at risk from abuse in the household"/>
    <x v="25"/>
    <s v="Number"/>
    <n v="106"/>
    <n v="27021"/>
    <n v="3.9228748010806398"/>
    <s v="3.9 per 1000 0-4 yr olds"/>
    <n v="3.9228748010806398"/>
  </r>
  <r>
    <s v="E06000005_CIN episodes for children aged 0-4 at 31st March 2019 with physical abuse identified as a factor at CIN assessment (excluding looked after children)_Number"/>
    <s v="E06000005"/>
    <x v="30"/>
    <s v="Financial year"/>
    <s v="2018/19"/>
    <s v="Children at risk from abuse in the household"/>
    <x v="25"/>
    <s v="Number"/>
    <n v="36"/>
    <n v="5917"/>
    <n v="6.08416427243536"/>
    <s v="6.1 per 1000 0-4 yr olds"/>
    <n v="6.08416427243536"/>
  </r>
  <r>
    <s v="E10000011_CIN episodes for children aged 0-4 at 31st March 2019 with physical abuse identified as a factor at CIN assessment (excluding looked after children)_Number"/>
    <s v="E10000011"/>
    <x v="40"/>
    <s v="Financial year"/>
    <s v="2018/19"/>
    <s v="Children at risk from abuse in the household"/>
    <x v="25"/>
    <s v="Number"/>
    <n v="95"/>
    <n v="27106"/>
    <n v="3.5047590939275399"/>
    <s v="3.5 per 1000 0-4 yr olds"/>
    <n v="3.5047590939275399"/>
  </r>
  <r>
    <s v="E06000043_CIN episodes for children aged 0-4 at 31st March 2019 with physical abuse identified as a factor at CIN assessment (excluding looked after children)_Number"/>
    <s v="E06000043"/>
    <x v="14"/>
    <s v="Financial year"/>
    <s v="2018/19"/>
    <s v="Children at risk from abuse in the household"/>
    <x v="25"/>
    <s v="Number"/>
    <n v="51"/>
    <n v="13768"/>
    <n v="3.7042417199302702"/>
    <s v="3.7 per 1000 0-4 yr olds"/>
    <n v="3.7042417199302702"/>
  </r>
  <r>
    <s v="E10000014_CIN episodes for children aged 0-4 at 31st March 2019 with physical abuse identified as a factor at CIN assessment (excluding looked after children)_Number"/>
    <s v="E10000014"/>
    <x v="49"/>
    <s v="Financial year"/>
    <s v="2018/19"/>
    <s v="Children at risk from abuse in the household"/>
    <x v="25"/>
    <s v="Number"/>
    <n v="302"/>
    <n v="74388"/>
    <n v="4.0597945905253496"/>
    <s v="4.1 per 1000 0-4 yr olds"/>
    <n v="4.0597945905253496"/>
  </r>
  <r>
    <s v="E06000044_CIN episodes for children aged 0-4 at 31st March 2019 with physical abuse identified as a factor at CIN assessment (excluding looked after children)_Number"/>
    <s v="E06000044"/>
    <x v="97"/>
    <s v="Financial year"/>
    <s v="2018/19"/>
    <s v="Children at risk from abuse in the household"/>
    <x v="25"/>
    <s v="Number"/>
    <n v="59"/>
    <n v="12735"/>
    <n v="4.6329014526894401"/>
    <s v="4.6 per 1000 0-4 yr olds"/>
    <n v="4.6329014526894401"/>
  </r>
  <r>
    <s v="E06000045_CIN episodes for children aged 0-4 at 31st March 2019 with physical abuse identified as a factor at CIN assessment (excluding looked after children)_Number"/>
    <s v="E06000045"/>
    <x v="115"/>
    <s v="Financial year"/>
    <s v="2018/19"/>
    <s v="Children at risk from abuse in the household"/>
    <x v="25"/>
    <s v="Number"/>
    <n v="133"/>
    <n v="15766"/>
    <n v="8.4358746670049491"/>
    <s v="8.4 per 1000 0-4 yr olds"/>
    <n v="8.4358746670049491"/>
  </r>
  <r>
    <s v="E10000018_CIN episodes for children aged 0-4 at 31st March 2019 with physical abuse identified as a factor at CIN assessment (excluding looked after children)_Number"/>
    <s v="E10000018"/>
    <x v="70"/>
    <s v="Financial year"/>
    <s v="2018/19"/>
    <s v="Children at risk from abuse in the household"/>
    <x v="25"/>
    <s v="Number"/>
    <n v="73"/>
    <n v="36916"/>
    <n v="1.97746234694983"/>
    <s v="2 per 1000 0-4 yr olds"/>
    <n v="1.97746234694983"/>
  </r>
  <r>
    <s v="E06000016_CIN episodes for children aged 0-4 at 31st March 2019 with physical abuse identified as a factor at CIN assessment (excluding looked after children)_Number"/>
    <s v="E06000016"/>
    <x v="69"/>
    <s v="Financial year"/>
    <s v="2018/19"/>
    <s v="Children at risk from abuse in the household"/>
    <x v="25"/>
    <s v="Number"/>
    <n v="106"/>
    <n v="25049"/>
    <n v="4.23170585652122"/>
    <s v="4.2 per 1000 0-4 yr olds"/>
    <n v="4.23170585652122"/>
  </r>
  <r>
    <s v="E06000017_CIN episodes for children aged 0-4 at 31st March 2019 with physical abuse identified as a factor at CIN assessment (excluding looked after children)_Number"/>
    <s v="E06000017"/>
    <x v="104"/>
    <s v="Financial year"/>
    <s v="2018/19"/>
    <s v="Children at risk from abuse in the household"/>
    <x v="25"/>
    <s v="Number"/>
    <s v="*"/>
    <n v="1855"/>
    <s v="*"/>
    <s v="N/A"/>
    <s v="N/A"/>
  </r>
  <r>
    <s v="E10000028_CIN episodes for children aged 0-4 at 31st March 2019 with physical abuse identified as a factor at CIN assessment (excluding looked after children)_Number"/>
    <s v="E10000028"/>
    <x v="119"/>
    <s v="Financial year"/>
    <s v="2018/19"/>
    <s v="Children at risk from abuse in the household"/>
    <x v="25"/>
    <s v="Number"/>
    <n v="154"/>
    <n v="44389"/>
    <n v="3.4693279866633602"/>
    <s v="3.5 per 1000 0-4 yr olds"/>
    <n v="3.4693279866633602"/>
  </r>
  <r>
    <s v="E06000021_CIN episodes for children aged 0-4 at 31st March 2019 with physical abuse identified as a factor at CIN assessment (excluding looked after children)_Number"/>
    <s v="E06000021"/>
    <x v="122"/>
    <s v="Financial year"/>
    <s v="2018/19"/>
    <s v="Children at risk from abuse in the household"/>
    <x v="25"/>
    <s v="Number"/>
    <n v="111"/>
    <n v="17135"/>
    <n v="6.4779690691566998"/>
    <s v="6.5 per 1000 0-4 yr olds"/>
    <n v="6.4779690691566998"/>
  </r>
  <r>
    <s v="E06000054_CIN episodes for children aged 0-4 at 31st March 2019 with physical abuse identified as a factor at CIN assessment (excluding looked after children)_Number"/>
    <s v="E06000054"/>
    <x v="144"/>
    <s v="Financial year"/>
    <s v="2018/19"/>
    <s v="Children at risk from abuse in the household"/>
    <x v="25"/>
    <s v="Number"/>
    <n v="182"/>
    <n v="27307"/>
    <n v="6.66495770315304"/>
    <s v="6.7 per 1000 0-4 yr olds"/>
    <n v="6.66495770315304"/>
  </r>
  <r>
    <s v="E06000030_CIN episodes for children aged 0-4 at 31st March 2019 with physical abuse identified as a factor at CIN assessment (excluding looked after children)_Number"/>
    <s v="E06000030"/>
    <x v="127"/>
    <s v="Financial year"/>
    <s v="2018/19"/>
    <s v="Children at risk from abuse in the household"/>
    <x v="25"/>
    <s v="Number"/>
    <n v="94"/>
    <n v="14479"/>
    <n v="6.4921610608467404"/>
    <s v="6.5 per 1000 0-4 yr olds"/>
    <n v="6.4921610608467404"/>
  </r>
  <r>
    <s v="E06000036_CIN episodes for children aged 0-4 at 31st March 2019 with physical abuse identified as a factor at CIN assessment (excluding looked after children)_Number"/>
    <s v="E06000036"/>
    <x v="11"/>
    <s v="Financial year"/>
    <s v="2018/19"/>
    <s v="Children at risk from abuse in the household"/>
    <x v="25"/>
    <s v="Number"/>
    <n v="48"/>
    <n v="7417"/>
    <n v="6.4716192530672796"/>
    <s v="6.5 per 1000 0-4 yr olds"/>
    <n v="6.4716192530672796"/>
  </r>
  <r>
    <s v="E06000040_CIN episodes for children aged 0-4 at 31st March 2019 with physical abuse identified as a factor at CIN assessment (excluding looked after children)_Number"/>
    <s v="E06000040"/>
    <x v="145"/>
    <s v="Financial year"/>
    <s v="2018/19"/>
    <s v="Children at risk from abuse in the household"/>
    <x v="25"/>
    <s v="Number"/>
    <n v="19"/>
    <n v="8678"/>
    <n v="2.1894445724821399"/>
    <s v="2.2 per 1000 0-4 yr olds"/>
    <n v="2.1894445724821399"/>
  </r>
  <r>
    <s v="E06000037_CIN episodes for children aged 0-4 at 31st March 2019 with physical abuse identified as a factor at CIN assessment (excluding looked after children)_Number"/>
    <s v="E06000037"/>
    <x v="140"/>
    <s v="Financial year"/>
    <s v="2018/19"/>
    <s v="Children at risk from abuse in the household"/>
    <x v="25"/>
    <s v="Number"/>
    <n v="10"/>
    <n v="8980"/>
    <n v="1.1135857461024501"/>
    <s v="1.1 per 1000 0-4 yr olds"/>
    <n v="1.1135857461024501"/>
  </r>
  <r>
    <s v="E06000038_CIN episodes for children aged 0-4 at 31st March 2019 with physical abuse identified as a factor at CIN assessment (excluding looked after children)_Number"/>
    <s v="E06000038"/>
    <x v="98"/>
    <s v="Financial year"/>
    <s v="2018/19"/>
    <s v="Children at risk from abuse in the household"/>
    <x v="25"/>
    <s v="Number"/>
    <n v="55"/>
    <n v="11632"/>
    <n v="4.7283356258596996"/>
    <s v="4.7 per 1000 0-4 yr olds"/>
    <n v="4.7283356258596996"/>
  </r>
  <r>
    <s v="E06000039_CIN episodes for children aged 0-4 at 31st March 2019 with physical abuse identified as a factor at CIN assessment (excluding looked after children)_Number"/>
    <s v="E06000039"/>
    <x v="110"/>
    <s v="Financial year"/>
    <s v="2018/19"/>
    <s v="Children at risk from abuse in the household"/>
    <x v="25"/>
    <s v="Number"/>
    <n v="66"/>
    <n v="12827"/>
    <n v="5.1453964294067198"/>
    <s v="5.1 per 1000 0-4 yr olds"/>
    <n v="5.1453964294067198"/>
  </r>
  <r>
    <s v="E06000041_CIN episodes for children aged 0-4 at 31st March 2019 with physical abuse identified as a factor at CIN assessment (excluding looked after children)_Number"/>
    <s v="E06000041"/>
    <x v="147"/>
    <s v="Financial year"/>
    <s v="2018/19"/>
    <s v="Children at risk from abuse in the household"/>
    <x v="25"/>
    <s v="Number"/>
    <n v="36"/>
    <n v="9822"/>
    <n v="3.6652412950519202"/>
    <s v="3.7 per 1000 0-4 yr olds"/>
    <n v="3.6652412950519202"/>
  </r>
  <r>
    <s v="E10000003_CIN episodes for children aged 0-4 at 31st March 2019 with physical abuse identified as a factor at CIN assessment (excluding looked after children)_Number"/>
    <s v="E10000003"/>
    <x v="20"/>
    <s v="Financial year"/>
    <s v="2018/19"/>
    <s v="Children at risk from abuse in the household"/>
    <x v="25"/>
    <s v="Number"/>
    <n v="190"/>
    <n v="37295"/>
    <n v="5.09451669124548"/>
    <s v="5.1 per 1000 0-4 yr olds"/>
    <n v="5.09451669124548"/>
  </r>
  <r>
    <s v="E06000031_CIN episodes for children aged 0-4 at 31st March 2019 with physical abuse identified as a factor at CIN assessment (excluding looked after children)_Number"/>
    <s v="E06000031"/>
    <x v="94"/>
    <s v="Financial year"/>
    <s v="2018/19"/>
    <s v="Children at risk from abuse in the household"/>
    <x v="25"/>
    <s v="Number"/>
    <n v="78"/>
    <n v="15931"/>
    <n v="4.89611449375432"/>
    <s v="4.9 per 1000 0-4 yr olds"/>
    <n v="4.89611449375432"/>
  </r>
  <r>
    <s v="E06000006_CIN episodes for children aged 0-4 at 31st March 2019 with physical abuse identified as a factor at CIN assessment (excluding looked after children)_Number"/>
    <s v="E06000006"/>
    <x v="47"/>
    <s v="Financial year"/>
    <s v="2018/19"/>
    <s v="Children at risk from abuse in the household"/>
    <x v="25"/>
    <s v="Number"/>
    <n v="54"/>
    <n v="7676"/>
    <n v="7.0349140177175604"/>
    <s v="7 per 1000 0-4 yr olds"/>
    <n v="7.0349140177175604"/>
  </r>
  <r>
    <s v="E06000007_CIN episodes for children aged 0-4 at 31st March 2019 with physical abuse identified as a factor at CIN assessment (excluding looked after children)_Number"/>
    <s v="E06000007"/>
    <x v="138"/>
    <s v="Financial year"/>
    <s v="2018/19"/>
    <s v="Children at risk from abuse in the household"/>
    <x v="25"/>
    <s v="Number"/>
    <n v="77"/>
    <n v="11933"/>
    <n v="6.4526942093354602"/>
    <s v="6.5 per 1000 0-4 yr olds"/>
    <n v="6.4526942093354602"/>
  </r>
  <r>
    <s v="E10000008_CIN episodes for children aged 0-4 at 31st March 2019 with physical abuse identified as a factor at CIN assessment (excluding looked after children)_Number"/>
    <s v="E10000008"/>
    <x v="33"/>
    <s v="Financial year"/>
    <s v="2018/19"/>
    <s v="Children at risk from abuse in the household"/>
    <x v="25"/>
    <s v="Number"/>
    <n v="84"/>
    <n v="37314"/>
    <n v="2.2511657822801099"/>
    <s v="2.3 per 1000 0-4 yr olds"/>
    <n v="2.2511657822801099"/>
  </r>
  <r>
    <s v="E06000026_CIN episodes for children aged 0-4 at 31st March 2019 with physical abuse identified as a factor at CIN assessment (excluding looked after children)_Number"/>
    <s v="E06000026"/>
    <x v="95"/>
    <s v="Financial year"/>
    <s v="2018/19"/>
    <s v="Children at risk from abuse in the household"/>
    <x v="25"/>
    <s v="Number"/>
    <n v="191"/>
    <n v="14969"/>
    <n v="12.759703386999799"/>
    <s v="12.8 per 1000 0-4 yr olds"/>
    <n v="12.759703386999799"/>
  </r>
  <r>
    <s v="E06000027_CIN episodes for children aged 0-4 at 31st March 2019 with physical abuse identified as a factor at CIN assessment (excluding looked after children)_Number"/>
    <s v="E06000027"/>
    <x v="131"/>
    <s v="Financial year"/>
    <s v="2018/19"/>
    <s v="Children at risk from abuse in the household"/>
    <x v="25"/>
    <s v="Number"/>
    <n v="43"/>
    <n v="6918"/>
    <n v="6.2156692685747297"/>
    <s v="6.2 per 1000 0-4 yr olds"/>
    <n v="6.2156692685747297"/>
  </r>
  <r>
    <s v="E10000012_CIN episodes for children aged 0-4 at 31st March 2019 with physical abuse identified as a factor at CIN assessment (excluding looked after children)_Number"/>
    <s v="E10000012"/>
    <x v="42"/>
    <s v="Financial year"/>
    <s v="2018/19"/>
    <s v="Children at risk from abuse in the household"/>
    <x v="25"/>
    <s v="Number"/>
    <n v="179"/>
    <n v="85981"/>
    <n v="2.0818552936113801"/>
    <s v="2.1 per 1000 0-4 yr olds"/>
    <n v="2.0818552936113801"/>
  </r>
  <r>
    <s v="E06000033_CIN episodes for children aged 0-4 at 31st March 2019 with physical abuse identified as a factor at CIN assessment (excluding looked after children)_Number"/>
    <s v="E06000033"/>
    <x v="116"/>
    <s v="Financial year"/>
    <s v="2018/19"/>
    <s v="Children at risk from abuse in the household"/>
    <x v="25"/>
    <s v="Number"/>
    <n v="58"/>
    <n v="11304"/>
    <n v="5.1309271054494001"/>
    <s v="5.1 per 1000 0-4 yr olds"/>
    <n v="5.1309271054494001"/>
  </r>
  <r>
    <s v="E06000034_CIN episodes for children aged 0-4 at 31st March 2019 with physical abuse identified as a factor at CIN assessment (excluding looked after children)_Number"/>
    <s v="E06000034"/>
    <x v="130"/>
    <s v="Financial year"/>
    <s v="2018/19"/>
    <s v="Children at risk from abuse in the household"/>
    <x v="25"/>
    <s v="Number"/>
    <n v="63"/>
    <n v="13195"/>
    <n v="4.7745358090185697"/>
    <s v="4.8 per 1000 0-4 yr olds"/>
    <n v="4.7745358090185697"/>
  </r>
  <r>
    <s v="E06000019_CIN episodes for children aged 0-4 at 31st March 2019 with physical abuse identified as a factor at CIN assessment (excluding looked after children)_Number"/>
    <s v="E06000019"/>
    <x v="54"/>
    <s v="Financial year"/>
    <s v="2018/19"/>
    <s v="Children at risk from abuse in the household"/>
    <x v="25"/>
    <s v="Number"/>
    <n v="51"/>
    <n v="9337"/>
    <n v="5.46213987362108"/>
    <s v="5.5 per 1000 0-4 yr olds"/>
    <n v="5.46213987362108"/>
  </r>
  <r>
    <s v="E10000034_CIN episodes for children aged 0-4 at 31st March 2019 with physical abuse identified as a factor at CIN assessment (excluding looked after children)_Number"/>
    <s v="E10000034"/>
    <x v="149"/>
    <s v="Financial year"/>
    <s v="2018/19"/>
    <s v="Children at risk from abuse in the household"/>
    <x v="25"/>
    <s v="Number"/>
    <n v="139"/>
    <n v="31348"/>
    <n v="4.43409467908638"/>
    <s v="4.4 per 1000 0-4 yr olds"/>
    <n v="4.43409467908638"/>
  </r>
  <r>
    <s v="E10000016_CIN episodes for children aged 0-4 at 31st March 2019 with physical abuse identified as a factor at CIN assessment (excluding looked after children)_Number"/>
    <s v="E10000016"/>
    <x v="61"/>
    <s v="Financial year"/>
    <s v="2018/19"/>
    <s v="Children at risk from abuse in the household"/>
    <x v="25"/>
    <s v="Number"/>
    <n v="387"/>
    <n v="91425"/>
    <n v="4.2329778506972904"/>
    <s v="4.2 per 1000 0-4 yr olds"/>
    <n v="4.2329778506972904"/>
  </r>
  <r>
    <s v="E06000035_CIN episodes for children aged 0-4 at 31st March 2019 with physical abuse identified as a factor at CIN assessment (excluding looked after children)_Number"/>
    <s v="E06000035"/>
    <x v="76"/>
    <s v="Financial year"/>
    <s v="2018/19"/>
    <s v="Children at risk from abuse in the household"/>
    <x v="25"/>
    <s v="Number"/>
    <n v="91"/>
    <n v="18494"/>
    <n v="4.9205147615442897"/>
    <s v="4.9 per 1000 0-4 yr olds"/>
    <n v="4.9205147615442897"/>
  </r>
  <r>
    <s v="E10000017_CIN episodes for children aged 0-4 at 31st March 2019 with physical abuse identified as a factor at CIN assessment (excluding looked after children)_Number"/>
    <s v="E10000017"/>
    <x v="67"/>
    <s v="Financial year"/>
    <s v="2018/19"/>
    <s v="Children at risk from abuse in the household"/>
    <x v="25"/>
    <s v="Number"/>
    <n v="452"/>
    <n v="67104"/>
    <n v="6.7358130662851696"/>
    <s v="6.7 per 1000 0-4 yr olds"/>
    <n v="6.7358130662851696"/>
  </r>
  <r>
    <s v="E06000008_CIN episodes for children aged 0-4 at 31st March 2019 with physical abuse identified as a factor at CIN assessment (excluding looked after children)_Number"/>
    <s v="E06000008"/>
    <x v="7"/>
    <s v="Financial year"/>
    <s v="2018/19"/>
    <s v="Children at risk from abuse in the household"/>
    <x v="25"/>
    <s v="Number"/>
    <n v="66"/>
    <n v="10576"/>
    <n v="6.2405446293494702"/>
    <s v="6.2 per 1000 0-4 yr olds"/>
    <n v="6.2405446293494702"/>
  </r>
  <r>
    <s v="E06000009_CIN episodes for children aged 0-4 at 31st March 2019 with physical abuse identified as a factor at CIN assessment (excluding looked after children)_Number"/>
    <s v="E06000009"/>
    <x v="8"/>
    <s v="Financial year"/>
    <s v="2018/19"/>
    <s v="Children at risk from abuse in the household"/>
    <x v="25"/>
    <s v="Number"/>
    <n v="47"/>
    <n v="8365"/>
    <n v="5.6186491332934798"/>
    <s v="5.6 per 1000 0-4 yr olds"/>
    <n v="5.6186491332934798"/>
  </r>
  <r>
    <s v="E10000024_CIN episodes for children aged 0-4 at 31st March 2019 with physical abuse identified as a factor at CIN assessment (excluding looked after children)_Number"/>
    <s v="E10000024"/>
    <x v="91"/>
    <s v="Financial year"/>
    <s v="2018/19"/>
    <s v="Children at risk from abuse in the household"/>
    <x v="25"/>
    <s v="Number"/>
    <n v="221"/>
    <n v="44888"/>
    <n v="4.9233648191053296"/>
    <s v="4.9 per 1000 0-4 yr olds"/>
    <n v="4.9233648191053296"/>
  </r>
  <r>
    <s v="E06000018_CIN episodes for children aged 0-4 at 31st March 2019 with physical abuse identified as a factor at CIN assessment (excluding looked after children)_Number"/>
    <s v="E06000018"/>
    <x v="90"/>
    <s v="Financial year"/>
    <s v="2018/19"/>
    <s v="Children at risk from abuse in the household"/>
    <x v="25"/>
    <s v="Number"/>
    <n v="213"/>
    <n v="20755"/>
    <n v="10.2625873283546"/>
    <s v="10.3 per 1000 0-4 yr olds"/>
    <n v="10.2625873283546"/>
  </r>
  <r>
    <s v="E06000051_CIN episodes for children aged 0-4 at 31st March 2019 with physical abuse identified as a factor at CIN assessment (excluding looked after children)_Number"/>
    <s v="E06000051"/>
    <x v="109"/>
    <s v="Financial year"/>
    <s v="2018/19"/>
    <s v="Children at risk from abuse in the household"/>
    <x v="25"/>
    <s v="Number"/>
    <n v="85"/>
    <n v="15034"/>
    <n v="5.6538512704536403"/>
    <s v="5.7 per 1000 0-4 yr olds"/>
    <n v="5.6538512704536403"/>
  </r>
  <r>
    <s v="E06000020_CIN episodes for children aged 0-4 at 31st March 2019 with physical abuse identified as a factor at CIN assessment (excluding looked after children)_Number"/>
    <s v="E06000020"/>
    <x v="129"/>
    <s v="Financial year"/>
    <s v="2018/19"/>
    <s v="Children at risk from abuse in the household"/>
    <x v="25"/>
    <s v="Number"/>
    <n v="67"/>
    <n v="11022"/>
    <n v="6.0787515877336196"/>
    <s v="6.1 per 1000 0-4 yr olds"/>
    <n v="6.0787515877336196"/>
  </r>
  <r>
    <s v="E06000049_CIN episodes for children aged 0-4 at 31st March 2019 with physical abuse identified as a factor at CIN assessment (excluding looked after children)_Number"/>
    <s v="E06000049"/>
    <x v="23"/>
    <s v="Financial year"/>
    <s v="2018/19"/>
    <s v="Children at risk from abuse in the household"/>
    <x v="25"/>
    <s v="Number"/>
    <n v="75"/>
    <n v="20262"/>
    <n v="3.7015102161682001"/>
    <s v="3.7 per 1000 0-4 yr olds"/>
    <n v="3.7015102161682001"/>
  </r>
  <r>
    <s v="E06000050_CIN episodes for children aged 0-4 at 31st March 2019 with physical abuse identified as a factor at CIN assessment (excluding looked after children)_Number"/>
    <s v="E06000050"/>
    <x v="154"/>
    <s v="Financial year"/>
    <s v="2018/19"/>
    <s v="Children at risk from abuse in the household"/>
    <x v="25"/>
    <s v="Number"/>
    <n v="62"/>
    <n v="18571"/>
    <n v="3.3385385816595798"/>
    <s v="3.3 per 1000 0-4 yr olds"/>
    <n v="3.3385385816595798"/>
  </r>
  <r>
    <s v="E06000052_CIN episodes for children aged 0-4 at 31st March 2019 with physical abuse identified as a factor at CIN assessment (excluding looked after children)_Number"/>
    <s v="E06000052"/>
    <x v="26"/>
    <s v="Financial year"/>
    <s v="2018/19"/>
    <s v="Children at risk from abuse in the household"/>
    <x v="25"/>
    <s v="Number"/>
    <n v="70"/>
    <n v="28270"/>
    <n v="2.4761230986911902"/>
    <s v="2.5 per 1000 0-4 yr olds"/>
    <n v="2.4761230986911902"/>
  </r>
  <r>
    <s v="E10000006_CIN episodes for children aged 0-4 at 31st March 2019 with physical abuse identified as a factor at CIN assessment (excluding looked after children)_Number"/>
    <s v="E10000006"/>
    <x v="29"/>
    <s v="Financial year"/>
    <s v="2018/19"/>
    <s v="Children at risk from abuse in the household"/>
    <x v="25"/>
    <s v="Number"/>
    <n v="97"/>
    <n v="24066"/>
    <n v="4.0305825646139803"/>
    <s v="4 per 1000 0-4 yr olds"/>
    <n v="4.0305825646139803"/>
  </r>
  <r>
    <s v="E10000013_CIN episodes for children aged 0-4 at 31st March 2019 with physical abuse identified as a factor at CIN assessment (excluding looked after children)_Number"/>
    <s v="E10000013"/>
    <x v="44"/>
    <s v="Financial year"/>
    <s v="2018/19"/>
    <s v="Children at risk from abuse in the household"/>
    <x v="25"/>
    <s v="Number"/>
    <n v="238"/>
    <n v="34617"/>
    <n v="6.8752347112690302"/>
    <s v="6.9 per 1000 0-4 yr olds"/>
    <n v="6.8752347112690302"/>
  </r>
  <r>
    <s v="E10000015_CIN episodes for children aged 0-4 at 31st March 2019 with physical abuse identified as a factor at CIN assessment (excluding looked after children)_Number"/>
    <s v="E10000015"/>
    <x v="55"/>
    <s v="Financial year"/>
    <s v="2018/19"/>
    <s v="Children at risk from abuse in the household"/>
    <x v="25"/>
    <s v="Number"/>
    <n v="176"/>
    <n v="74764"/>
    <n v="2.35407415333583"/>
    <s v="2.4 per 1000 0-4 yr olds"/>
    <n v="2.35407415333583"/>
  </r>
  <r>
    <s v="E06000046_CIN episodes for children aged 0-4 at 31st March 2019 with physical abuse identified as a factor at CIN assessment (excluding looked after children)_Number"/>
    <s v="E06000046"/>
    <x v="58"/>
    <s v="Financial year"/>
    <s v="2018/19"/>
    <s v="Children at risk from abuse in the household"/>
    <x v="25"/>
    <s v="Number"/>
    <n v="64"/>
    <n v="6462"/>
    <n v="9.9040544722996007"/>
    <s v="9.9 per 1000 0-4 yr olds"/>
    <n v="9.9040544722996007"/>
  </r>
  <r>
    <s v="E10000019_CIN episodes for children aged 0-4 at 31st March 2019 with physical abuse identified as a factor at CIN assessment (excluding looked after children)_Number"/>
    <s v="E10000019"/>
    <x v="72"/>
    <s v="Financial year"/>
    <s v="2018/19"/>
    <s v="Children at risk from abuse in the household"/>
    <x v="25"/>
    <s v="Number"/>
    <n v="280"/>
    <n v="39873"/>
    <n v="7.0222957891304896"/>
    <s v="7 per 1000 0-4 yr olds"/>
    <n v="7.0222957891304896"/>
  </r>
  <r>
    <s v="E10000020_CIN episodes for children aged 0-4 at 31st March 2019 with physical abuse identified as a factor at CIN assessment (excluding looked after children)_Number"/>
    <s v="E10000020"/>
    <x v="82"/>
    <s v="Financial year"/>
    <s v="2018/19"/>
    <s v="Children at risk from abuse in the household"/>
    <x v="25"/>
    <s v="Number"/>
    <n v="142"/>
    <n v="46256"/>
    <n v="3.06987201660325"/>
    <s v="3.1 per 1000 0-4 yr olds"/>
    <n v="3.06987201660325"/>
  </r>
  <r>
    <s v="E10000021_CIN episodes for children aged 0-4 at 31st March 2019 with physical abuse identified as a factor at CIN assessment (excluding looked after children)_Number"/>
    <s v="E10000021"/>
    <x v="88"/>
    <s v="Financial year"/>
    <s v="2018/19"/>
    <s v="Children at risk from abuse in the household"/>
    <x v="25"/>
    <s v="Number"/>
    <n v="218"/>
    <n v="47337"/>
    <n v="4.6052770560027003"/>
    <s v="4.6 per 1000 0-4 yr olds"/>
    <n v="4.6052770560027003"/>
  </r>
  <r>
    <s v="E06000048_CIN episodes for children aged 0-4 at 31st March 2019 with physical abuse identified as a factor at CIN assessment (excluding looked after children)_Number"/>
    <s v="E06000048"/>
    <x v="89"/>
    <s v="Financial year"/>
    <s v="2018/19"/>
    <s v="Children at risk from abuse in the household"/>
    <x v="25"/>
    <s v="Number"/>
    <n v="82"/>
    <n v="14910"/>
    <n v="5.4996646545942296"/>
    <s v="5.5 per 1000 0-4 yr olds"/>
    <n v="5.4996646545942296"/>
  </r>
  <r>
    <s v="E10000025_CIN episodes for children aged 0-4 at 31st March 2019 with physical abuse identified as a factor at CIN assessment (excluding looked after children)_Number"/>
    <s v="E10000025"/>
    <x v="93"/>
    <s v="Financial year"/>
    <s v="2018/19"/>
    <s v="Children at risk from abuse in the household"/>
    <x v="25"/>
    <s v="Number"/>
    <n v="194"/>
    <n v="39398"/>
    <n v="4.92410782273212"/>
    <s v="4.9 per 1000 0-4 yr olds"/>
    <n v="4.92410782273212"/>
  </r>
  <r>
    <s v="E10000027_CIN episodes for children aged 0-4 at 31st March 2019 with physical abuse identified as a factor at CIN assessment (excluding looked after children)_Number"/>
    <s v="E10000027"/>
    <x v="112"/>
    <s v="Financial year"/>
    <s v="2018/19"/>
    <s v="Children at risk from abuse in the household"/>
    <x v="25"/>
    <s v="Number"/>
    <n v="78"/>
    <n v="29004"/>
    <n v="2.6892842366570102"/>
    <s v="2.7 per 1000 0-4 yr olds"/>
    <n v="2.6892842366570102"/>
  </r>
  <r>
    <s v="E10000029_CIN episodes for children aged 0-4 at 31st March 2019 with physical abuse identified as a factor at CIN assessment (excluding looked after children)_Number"/>
    <s v="E10000029"/>
    <x v="123"/>
    <s v="Financial year"/>
    <s v="2018/19"/>
    <s v="Children at risk from abuse in the household"/>
    <x v="25"/>
    <s v="Number"/>
    <n v="140"/>
    <n v="40624"/>
    <n v="3.44623867664435"/>
    <s v="3.4 per 1000 0-4 yr olds"/>
    <n v="3.44623867664435"/>
  </r>
  <r>
    <s v="E10000030_CIN episodes for children aged 0-4 at 31st March 2019 with physical abuse identified as a factor at CIN assessment (excluding looked after children)_Number"/>
    <s v="E10000030"/>
    <x v="125"/>
    <s v="Financial year"/>
    <s v="2018/19"/>
    <s v="Children at risk from abuse in the household"/>
    <x v="25"/>
    <s v="Number"/>
    <n v="186"/>
    <n v="70074"/>
    <n v="2.6543368439078701"/>
    <s v="2.7 per 1000 0-4 yr olds"/>
    <n v="2.6543368439078701"/>
  </r>
  <r>
    <s v="E10000031_CIN episodes for children aged 0-4 at 31st March 2019 with physical abuse identified as a factor at CIN assessment (excluding looked after children)_Number"/>
    <s v="E10000031"/>
    <x v="139"/>
    <s v="Financial year"/>
    <s v="2018/19"/>
    <s v="Children at risk from abuse in the household"/>
    <x v="25"/>
    <s v="Number"/>
    <n v="115"/>
    <n v="31584"/>
    <n v="3.6410840932117501"/>
    <s v="3.6 per 1000 0-4 yr olds"/>
    <n v="3.6410840932117501"/>
  </r>
  <r>
    <s v="E10000032_CIN episodes for children aged 0-4 at 31st March 2019 with physical abuse identified as a factor at CIN assessment (excluding looked after children)_Number"/>
    <s v="E10000032"/>
    <x v="141"/>
    <s v="Financial year"/>
    <s v="2018/19"/>
    <s v="Children at risk from abuse in the household"/>
    <x v="25"/>
    <s v="Number"/>
    <n v="266"/>
    <n v="46821"/>
    <n v="5.6812114222250703"/>
    <s v="5.7 per 1000 0-4 yr olds"/>
    <n v="5.6812114222250703"/>
  </r>
  <r>
    <s v="NA_CIN episodes for children aged 0-4 at 31st March 2019 with emotional abuse identified as a factor at CIN assessment (excluding looked after children)_Number"/>
    <s v="NA"/>
    <x v="151"/>
    <s v="Financial year"/>
    <s v="2018/19"/>
    <s v="Children at risk from abuse in the household"/>
    <x v="26"/>
    <s v="Number"/>
    <n v="26157"/>
    <n v="3346727"/>
    <n v="7.8156957528952926"/>
    <s v="7.82 per 1000 0-4 yr olds"/>
    <n v="7.8156957528952926"/>
  </r>
  <r>
    <s v="E09000001_CIN episodes for children aged 0-4 at 31st March 2019 with emotional abuse identified as a factor at CIN assessment (excluding looked after children)_Number"/>
    <s v="E09000001"/>
    <x v="25"/>
    <s v="Financial year"/>
    <s v="2018/19"/>
    <s v="Children at risk from abuse in the household"/>
    <x v="26"/>
    <s v="Number"/>
    <n v="0"/>
    <n v="435"/>
    <n v="0"/>
    <s v="0 per 1000 0-4 yr olds"/>
    <n v="0"/>
  </r>
  <r>
    <s v="E09000007_CIN episodes for children aged 0-4 at 31st March 2019 with emotional abuse identified as a factor at CIN assessment (excluding looked after children)_Number"/>
    <s v="E09000007"/>
    <x v="21"/>
    <s v="Financial year"/>
    <s v="2018/19"/>
    <s v="Children at risk from abuse in the household"/>
    <x v="26"/>
    <s v="Number"/>
    <n v="53"/>
    <n v="14039"/>
    <n v="3.7751976636512601"/>
    <s v="3.8 per 1000 0-4 yr olds"/>
    <n v="3.7751976636512601"/>
  </r>
  <r>
    <s v="E09000011_CIN episodes for children aged 0-4 at 31st March 2019 with emotional abuse identified as a factor at CIN assessment (excluding looked after children)_Number"/>
    <s v="E09000011"/>
    <x v="45"/>
    <s v="Financial year"/>
    <s v="2018/19"/>
    <s v="Children at risk from abuse in the household"/>
    <x v="26"/>
    <s v="Number"/>
    <n v="180"/>
    <n v="21953"/>
    <n v="8.1993349428324205"/>
    <s v="8.2 per 1000 0-4 yr olds"/>
    <n v="8.1993349428324205"/>
  </r>
  <r>
    <s v="E09000012_CIN episodes for children aged 0-4 at 31st March 2019 with emotional abuse identified as a factor at CIN assessment (excluding looked after children)_Number"/>
    <s v="E09000012"/>
    <x v="46"/>
    <s v="Financial year"/>
    <s v="2018/19"/>
    <s v="Children at risk from abuse in the household"/>
    <x v="26"/>
    <s v="Number"/>
    <n v="80"/>
    <n v="20326"/>
    <n v="3.93584571484798"/>
    <s v="3.9 per 1000 0-4 yr olds"/>
    <n v="3.93584571484798"/>
  </r>
  <r>
    <s v="E09000013_CIN episodes for children aged 0-4 at 31st March 2019 with emotional abuse identified as a factor at CIN assessment (excluding looked after children)_Number"/>
    <s v="E09000013"/>
    <x v="48"/>
    <s v="Financial year"/>
    <s v="2018/19"/>
    <s v="Children at risk from abuse in the household"/>
    <x v="26"/>
    <s v="Number"/>
    <n v="42"/>
    <n v="11404"/>
    <n v="3.6829182742897202"/>
    <s v="3.7 per 1000 0-4 yr olds"/>
    <n v="3.6829182742897202"/>
  </r>
  <r>
    <s v="E09000019_CIN episodes for children aged 0-4 at 31st March 2019 with emotional abuse identified as a factor at CIN assessment (excluding looked after children)_Number"/>
    <s v="E09000019"/>
    <x v="59"/>
    <s v="Financial year"/>
    <s v="2018/19"/>
    <s v="Children at risk from abuse in the household"/>
    <x v="26"/>
    <s v="Number"/>
    <n v="96"/>
    <n v="13127"/>
    <n v="7.3131713262740901"/>
    <s v="7.3 per 1000 0-4 yr olds"/>
    <n v="7.3131713262740901"/>
  </r>
  <r>
    <s v="E09000020_CIN episodes for children aged 0-4 at 31st March 2019 with emotional abuse identified as a factor at CIN assessment (excluding looked after children)_Number"/>
    <s v="E09000020"/>
    <x v="60"/>
    <s v="Financial year"/>
    <s v="2018/19"/>
    <s v="Children at risk from abuse in the household"/>
    <x v="26"/>
    <s v="Number"/>
    <n v="0"/>
    <n v="8223"/>
    <n v="0"/>
    <s v="0 per 1000 0-4 yr olds"/>
    <n v="0"/>
  </r>
  <r>
    <s v="E09000022_CIN episodes for children aged 0-4 at 31st March 2019 with emotional abuse identified as a factor at CIN assessment (excluding looked after children)_Number"/>
    <s v="E09000022"/>
    <x v="66"/>
    <s v="Financial year"/>
    <s v="2018/19"/>
    <s v="Children at risk from abuse in the household"/>
    <x v="26"/>
    <s v="Number"/>
    <n v="131"/>
    <n v="19213"/>
    <n v="6.8183001093009903"/>
    <s v="6.8 per 1000 0-4 yr olds"/>
    <n v="6.8183001093009903"/>
  </r>
  <r>
    <s v="E09000023_CIN episodes for children aged 0-4 at 31st March 2019 with emotional abuse identified as a factor at CIN assessment (excluding looked after children)_Number"/>
    <s v="E09000023"/>
    <x v="71"/>
    <s v="Financial year"/>
    <s v="2018/19"/>
    <s v="Children at risk from abuse in the household"/>
    <x v="26"/>
    <s v="Number"/>
    <n v="178"/>
    <n v="21814"/>
    <n v="8.1598973136517792"/>
    <s v="8.2 per 1000 0-4 yr olds"/>
    <n v="8.1598973136517792"/>
  </r>
  <r>
    <s v="E09000028_CIN episodes for children aged 0-4 at 31st March 2019 with emotional abuse identified as a factor at CIN assessment (excluding looked after children)_Number"/>
    <s v="E09000028"/>
    <x v="117"/>
    <s v="Financial year"/>
    <s v="2018/19"/>
    <s v="Children at risk from abuse in the household"/>
    <x v="26"/>
    <s v="Number"/>
    <n v="196"/>
    <n v="20500"/>
    <n v="9.5609756097561007"/>
    <s v="9.6 per 1000 0-4 yr olds"/>
    <n v="9.5609756097561007"/>
  </r>
  <r>
    <s v="E09000030_CIN episodes for children aged 0-4 at 31st March 2019 with emotional abuse identified as a factor at CIN assessment (excluding looked after children)_Number"/>
    <s v="E09000030"/>
    <x v="132"/>
    <s v="Financial year"/>
    <s v="2018/19"/>
    <s v="Children at risk from abuse in the household"/>
    <x v="26"/>
    <s v="Number"/>
    <n v="172"/>
    <n v="22208"/>
    <n v="7.74495677233429"/>
    <s v="7.7 per 1000 0-4 yr olds"/>
    <n v="7.74495677233429"/>
  </r>
  <r>
    <s v="E09000032_CIN episodes for children aged 0-4 at 31st March 2019 with emotional abuse identified as a factor at CIN assessment (excluding looked after children)_Number"/>
    <s v="E09000032"/>
    <x v="137"/>
    <s v="Financial year"/>
    <s v="2018/19"/>
    <s v="Children at risk from abuse in the household"/>
    <x v="26"/>
    <s v="Number"/>
    <n v="48"/>
    <n v="21875"/>
    <n v="2.19428571428571"/>
    <s v="2.2 per 1000 0-4 yr olds"/>
    <n v="2.19428571428571"/>
  </r>
  <r>
    <s v="E09000033_CIN episodes for children aged 0-4 at 31st March 2019 with emotional abuse identified as a factor at CIN assessment (excluding looked after children)_Number"/>
    <s v="E09000033"/>
    <x v="142"/>
    <s v="Financial year"/>
    <s v="2018/19"/>
    <s v="Children at risk from abuse in the household"/>
    <x v="26"/>
    <s v="Number"/>
    <n v="34"/>
    <n v="13692"/>
    <n v="2.4832018697049398"/>
    <s v="2.5 per 1000 0-4 yr olds"/>
    <n v="2.4832018697049398"/>
  </r>
  <r>
    <s v="E09000002_CIN episodes for children aged 0-4 at 31st March 2019 with emotional abuse identified as a factor at CIN assessment (excluding looked after children)_Number"/>
    <s v="E09000002"/>
    <x v="0"/>
    <s v="Financial year"/>
    <s v="2018/19"/>
    <s v="Children at risk from abuse in the household"/>
    <x v="26"/>
    <s v="Number"/>
    <n v="100"/>
    <n v="19519"/>
    <n v="5.1232132793688203"/>
    <s v="5.1 per 1000 0-4 yr olds"/>
    <n v="5.1232132793688203"/>
  </r>
  <r>
    <s v="E09000003_CIN episodes for children aged 0-4 at 31st March 2019 with emotional abuse identified as a factor at CIN assessment (excluding looked after children)_Number"/>
    <s v="E09000003"/>
    <x v="1"/>
    <s v="Financial year"/>
    <s v="2018/19"/>
    <s v="Children at risk from abuse in the household"/>
    <x v="26"/>
    <s v="Number"/>
    <n v="114"/>
    <n v="26512"/>
    <n v="4.2999396499698301"/>
    <s v="4.3 per 1000 0-4 yr olds"/>
    <n v="4.2999396499698301"/>
  </r>
  <r>
    <s v="E09000004_CIN episodes for children aged 0-4 at 31st March 2019 with emotional abuse identified as a factor at CIN assessment (excluding looked after children)_Number"/>
    <s v="E09000004"/>
    <x v="5"/>
    <s v="Financial year"/>
    <s v="2018/19"/>
    <s v="Children at risk from abuse in the household"/>
    <x v="26"/>
    <s v="Number"/>
    <n v="65"/>
    <n v="15989"/>
    <n v="4.0652948902370403"/>
    <s v="4.1 per 1000 0-4 yr olds"/>
    <n v="4.0652948902370403"/>
  </r>
  <r>
    <s v="E09000005_CIN episodes for children aged 0-4 at 31st March 2019 with emotional abuse identified as a factor at CIN assessment (excluding looked after children)_Number"/>
    <s v="E09000005"/>
    <x v="13"/>
    <s v="Financial year"/>
    <s v="2018/19"/>
    <s v="Children at risk from abuse in the household"/>
    <x v="26"/>
    <s v="Number"/>
    <n v="138"/>
    <n v="24582"/>
    <n v="5.6138638027825198"/>
    <s v="5.6 per 1000 0-4 yr olds"/>
    <n v="5.6138638027825198"/>
  </r>
  <r>
    <s v="E09000006_CIN episodes for children aged 0-4 at 31st March 2019 with emotional abuse identified as a factor at CIN assessment (excluding looked after children)_Number"/>
    <s v="E09000006"/>
    <x v="16"/>
    <s v="Financial year"/>
    <s v="2018/19"/>
    <s v="Children at risk from abuse in the household"/>
    <x v="26"/>
    <s v="Number"/>
    <n v="243"/>
    <n v="21559"/>
    <n v="11.2713947771232"/>
    <s v="11.3 per 1000 0-4 yr olds"/>
    <n v="11.2713947771232"/>
  </r>
  <r>
    <s v="E09000008_CIN episodes for children aged 0-4 at 31st March 2019 with emotional abuse identified as a factor at CIN assessment (excluding looked after children)_Number"/>
    <s v="E09000008"/>
    <x v="28"/>
    <s v="Financial year"/>
    <s v="2018/19"/>
    <s v="Children at risk from abuse in the household"/>
    <x v="26"/>
    <s v="Number"/>
    <n v="248"/>
    <n v="27974"/>
    <n v="8.8653749910631294"/>
    <s v="8.9 per 1000 0-4 yr olds"/>
    <n v="8.8653749910631294"/>
  </r>
  <r>
    <s v="E09000009_CIN episodes for children aged 0-4 at 31st March 2019 with emotional abuse identified as a factor at CIN assessment (excluding looked after children)_Number"/>
    <s v="E09000009"/>
    <x v="38"/>
    <s v="Financial year"/>
    <s v="2018/19"/>
    <s v="Children at risk from abuse in the household"/>
    <x v="26"/>
    <s v="Number"/>
    <n v="40"/>
    <n v="24600"/>
    <n v="1.6260162601626"/>
    <s v="1.6 per 1000 0-4 yr olds"/>
    <n v="1.6260162601626"/>
  </r>
  <r>
    <s v="E09000010_CIN episodes for children aged 0-4 at 31st March 2019 with emotional abuse identified as a factor at CIN assessment (excluding looked after children)_Number"/>
    <s v="E09000010"/>
    <x v="41"/>
    <s v="Financial year"/>
    <s v="2018/19"/>
    <s v="Children at risk from abuse in the household"/>
    <x v="26"/>
    <s v="Number"/>
    <n v="176"/>
    <n v="24321"/>
    <n v="7.2365445499773902"/>
    <s v="7.2 per 1000 0-4 yr olds"/>
    <n v="7.2365445499773902"/>
  </r>
  <r>
    <s v="E09000014_CIN episodes for children aged 0-4 at 31st March 2019 with emotional abuse identified as a factor at CIN assessment (excluding looked after children)_Number"/>
    <s v="E09000014"/>
    <x v="50"/>
    <s v="Financial year"/>
    <s v="2018/19"/>
    <s v="Children at risk from abuse in the household"/>
    <x v="26"/>
    <s v="Number"/>
    <n v="79"/>
    <n v="18586"/>
    <n v="4.25051113741526"/>
    <s v="4.3 per 1000 0-4 yr olds"/>
    <n v="4.25051113741526"/>
  </r>
  <r>
    <s v="E09000015_CIN episodes for children aged 0-4 at 31st March 2019 with emotional abuse identified as a factor at CIN assessment (excluding looked after children)_Number"/>
    <s v="E09000015"/>
    <x v="51"/>
    <s v="Financial year"/>
    <s v="2018/19"/>
    <s v="Children at risk from abuse in the household"/>
    <x v="26"/>
    <s v="Number"/>
    <n v="62"/>
    <n v="17745"/>
    <n v="3.4939419554804201"/>
    <s v="3.5 per 1000 0-4 yr olds"/>
    <n v="3.4939419554804201"/>
  </r>
  <r>
    <s v="E09000016_CIN episodes for children aged 0-4 at 31st March 2019 with emotional abuse identified as a factor at CIN assessment (excluding looked after children)_Number"/>
    <s v="E09000016"/>
    <x v="53"/>
    <s v="Financial year"/>
    <s v="2018/19"/>
    <s v="Children at risk from abuse in the household"/>
    <x v="26"/>
    <s v="Number"/>
    <n v="32"/>
    <n v="17370"/>
    <n v="1.84225676453656"/>
    <s v="1.8 per 1000 0-4 yr olds"/>
    <n v="1.84225676453656"/>
  </r>
  <r>
    <s v="E09000017_CIN episodes for children aged 0-4 at 31st March 2019 with emotional abuse identified as a factor at CIN assessment (excluding looked after children)_Number"/>
    <s v="E09000017"/>
    <x v="56"/>
    <s v="Financial year"/>
    <s v="2018/19"/>
    <s v="Children at risk from abuse in the household"/>
    <x v="26"/>
    <s v="Number"/>
    <n v="151"/>
    <n v="22489"/>
    <n v="6.7143937035884198"/>
    <s v="6.7 per 1000 0-4 yr olds"/>
    <n v="6.7143937035884198"/>
  </r>
  <r>
    <s v="E09000018_CIN episodes for children aged 0-4 at 31st March 2019 with emotional abuse identified as a factor at CIN assessment (excluding looked after children)_Number"/>
    <s v="E09000018"/>
    <x v="57"/>
    <s v="Financial year"/>
    <s v="2018/19"/>
    <s v="Children at risk from abuse in the household"/>
    <x v="26"/>
    <s v="Number"/>
    <n v="51"/>
    <n v="20363"/>
    <n v="2.5045425526690601"/>
    <s v="2.5 per 1000 0-4 yr olds"/>
    <n v="2.5045425526690601"/>
  </r>
  <r>
    <s v="E09000021_CIN episodes for children aged 0-4 at 31st March 2019 with emotional abuse identified as a factor at CIN assessment (excluding looked after children)_Number"/>
    <s v="E09000021"/>
    <x v="63"/>
    <s v="Financial year"/>
    <s v="2018/19"/>
    <s v="Children at risk from abuse in the household"/>
    <x v="26"/>
    <s v="Number"/>
    <n v="81"/>
    <n v="11291"/>
    <n v="7.1738552829687396"/>
    <s v="7.2 per 1000 0-4 yr olds"/>
    <n v="7.1738552829687396"/>
  </r>
  <r>
    <s v="E09000024_CIN episodes for children aged 0-4 at 31st March 2019 with emotional abuse identified as a factor at CIN assessment (excluding looked after children)_Number"/>
    <s v="E09000024"/>
    <x v="77"/>
    <s v="Financial year"/>
    <s v="2018/19"/>
    <s v="Children at risk from abuse in the household"/>
    <x v="26"/>
    <s v="Number"/>
    <n v="95"/>
    <n v="14994"/>
    <n v="6.3358676804054896"/>
    <s v="6.3 per 1000 0-4 yr olds"/>
    <n v="6.3358676804054896"/>
  </r>
  <r>
    <s v="E09000025_CIN episodes for children aged 0-4 at 31st March 2019 with emotional abuse identified as a factor at CIN assessment (excluding looked after children)_Number"/>
    <s v="E09000025"/>
    <x v="81"/>
    <s v="Financial year"/>
    <s v="2018/19"/>
    <s v="Children at risk from abuse in the household"/>
    <x v="26"/>
    <s v="Number"/>
    <n v="138"/>
    <n v="28254"/>
    <n v="4.8842641749840698"/>
    <s v="4.9 per 1000 0-4 yr olds"/>
    <n v="4.8842641749840698"/>
  </r>
  <r>
    <s v="E09000026_CIN episodes for children aged 0-4 at 31st March 2019 with emotional abuse identified as a factor at CIN assessment (excluding looked after children)_Number"/>
    <s v="E09000026"/>
    <x v="99"/>
    <s v="Financial year"/>
    <s v="2018/19"/>
    <s v="Children at risk from abuse in the household"/>
    <x v="26"/>
    <s v="Number"/>
    <n v="94"/>
    <n v="22744"/>
    <n v="4.1329581428068902"/>
    <s v="4.1 per 1000 0-4 yr olds"/>
    <n v="4.1329581428068902"/>
  </r>
  <r>
    <s v="E09000027_CIN episodes for children aged 0-4 at 31st March 2019 with emotional abuse identified as a factor at CIN assessment (excluding looked after children)_Number"/>
    <s v="E09000027"/>
    <x v="101"/>
    <s v="Financial year"/>
    <s v="2018/19"/>
    <s v="Children at risk from abuse in the household"/>
    <x v="26"/>
    <s v="Number"/>
    <n v="65"/>
    <n v="12624"/>
    <n v="5.1489226869455003"/>
    <s v="5.1 per 1000 0-4 yr olds"/>
    <n v="5.1489226869455003"/>
  </r>
  <r>
    <s v="E09000029_CIN episodes for children aged 0-4 at 31st March 2019 with emotional abuse identified as a factor at CIN assessment (excluding looked after children)_Number"/>
    <s v="E09000029"/>
    <x v="126"/>
    <s v="Financial year"/>
    <s v="2018/19"/>
    <s v="Children at risk from abuse in the household"/>
    <x v="26"/>
    <s v="Number"/>
    <n v="135"/>
    <n v="13754"/>
    <n v="9.8153264504871292"/>
    <s v="9.8 per 1000 0-4 yr olds"/>
    <n v="9.8153264504871292"/>
  </r>
  <r>
    <s v="E09000031_CIN episodes for children aged 0-4 at 31st March 2019 with emotional abuse identified as a factor at CIN assessment (excluding looked after children)_Number"/>
    <s v="E09000031"/>
    <x v="136"/>
    <s v="Financial year"/>
    <s v="2018/19"/>
    <s v="Children at risk from abuse in the household"/>
    <x v="26"/>
    <s v="Number"/>
    <n v="68"/>
    <n v="21802"/>
    <n v="3.11897991009999"/>
    <s v="3.1 per 1000 0-4 yr olds"/>
    <n v="3.11897991009999"/>
  </r>
  <r>
    <s v="E08000025_CIN episodes for children aged 0-4 at 31st March 2019 with emotional abuse identified as a factor at CIN assessment (excluding looked after children)_Number"/>
    <s v="E08000025"/>
    <x v="6"/>
    <s v="Financial year"/>
    <s v="2018/19"/>
    <s v="Children at risk from abuse in the household"/>
    <x v="26"/>
    <s v="Number"/>
    <n v="876"/>
    <n v="83536"/>
    <n v="10.4864968396859"/>
    <s v="10.5 per 1000 0-4 yr olds"/>
    <n v="10.4864968396859"/>
  </r>
  <r>
    <s v="E08000026_CIN episodes for children aged 0-4 at 31st March 2019 with emotional abuse identified as a factor at CIN assessment (excluding looked after children)_Number"/>
    <s v="E08000026"/>
    <x v="27"/>
    <s v="Financial year"/>
    <s v="2018/19"/>
    <s v="Children at risk from abuse in the household"/>
    <x v="26"/>
    <s v="Number"/>
    <n v="380"/>
    <n v="23068"/>
    <n v="16.473036240679701"/>
    <s v="16.5 per 1000 0-4 yr olds"/>
    <n v="16.473036240679701"/>
  </r>
  <r>
    <s v="E08000027_CIN episodes for children aged 0-4 at 31st March 2019 with emotional abuse identified as a factor at CIN assessment (excluding looked after children)_Number"/>
    <s v="E08000027"/>
    <x v="36"/>
    <s v="Financial year"/>
    <s v="2018/19"/>
    <s v="Children at risk from abuse in the household"/>
    <x v="26"/>
    <s v="Number"/>
    <n v="79"/>
    <n v="19102"/>
    <n v="4.13569259763376"/>
    <s v="4.1 per 1000 0-4 yr olds"/>
    <n v="4.13569259763376"/>
  </r>
  <r>
    <s v="E08000028_CIN episodes for children aged 0-4 at 31st March 2019 with emotional abuse identified as a factor at CIN assessment (excluding looked after children)_Number"/>
    <s v="E08000028"/>
    <x v="106"/>
    <s v="Financial year"/>
    <s v="2018/19"/>
    <s v="Children at risk from abuse in the household"/>
    <x v="26"/>
    <s v="Number"/>
    <n v="343"/>
    <n v="23772"/>
    <n v="14.4287396937574"/>
    <s v="14.4 per 1000 0-4 yr olds"/>
    <n v="14.4287396937574"/>
  </r>
  <r>
    <s v="E08000029_CIN episodes for children aged 0-4 at 31st March 2019 with emotional abuse identified as a factor at CIN assessment (excluding looked after children)_Number"/>
    <s v="E08000029"/>
    <x v="111"/>
    <s v="Financial year"/>
    <s v="2018/19"/>
    <s v="Children at risk from abuse in the household"/>
    <x v="26"/>
    <s v="Number"/>
    <n v="153"/>
    <n v="12393"/>
    <n v="12.3456790123457"/>
    <s v="12.3 per 1000 0-4 yr olds"/>
    <n v="12.3456790123457"/>
  </r>
  <r>
    <s v="E08000030_CIN episodes for children aged 0-4 at 31st March 2019 with emotional abuse identified as a factor at CIN assessment (excluding looked after children)_Number"/>
    <s v="E08000030"/>
    <x v="135"/>
    <s v="Financial year"/>
    <s v="2018/19"/>
    <s v="Children at risk from abuse in the household"/>
    <x v="26"/>
    <s v="Number"/>
    <n v="336"/>
    <n v="19650"/>
    <n v="17.099236641221399"/>
    <s v="17.1 per 1000 0-4 yr olds"/>
    <n v="17.099236641221399"/>
  </r>
  <r>
    <s v="E08000031_CIN episodes for children aged 0-4 at 31st March 2019 with emotional abuse identified as a factor at CIN assessment (excluding looked after children)_Number"/>
    <s v="E08000031"/>
    <x v="148"/>
    <s v="Financial year"/>
    <s v="2018/19"/>
    <s v="Children at risk from abuse in the household"/>
    <x v="26"/>
    <s v="Number"/>
    <n v="32"/>
    <n v="18026"/>
    <n v="1.77521358038389"/>
    <s v="1.8 per 1000 0-4 yr olds"/>
    <n v="1.77521358038389"/>
  </r>
  <r>
    <s v="E08000011_CIN episodes for children aged 0-4 at 31st March 2019 with emotional abuse identified as a factor at CIN assessment (excluding looked after children)_Number"/>
    <s v="E08000011"/>
    <x v="65"/>
    <s v="Financial year"/>
    <s v="2018/19"/>
    <s v="Children at risk from abuse in the household"/>
    <x v="26"/>
    <s v="Number"/>
    <n v="61"/>
    <n v="10076"/>
    <n v="6.0539896784438296"/>
    <s v="6.1 per 1000 0-4 yr olds"/>
    <n v="6.0539896784438296"/>
  </r>
  <r>
    <s v="E08000012_CIN episodes for children aged 0-4 at 31st March 2019 with emotional abuse identified as a factor at CIN assessment (excluding looked after children)_Number"/>
    <s v="E08000012"/>
    <x v="73"/>
    <s v="Financial year"/>
    <s v="2018/19"/>
    <s v="Children at risk from abuse in the household"/>
    <x v="26"/>
    <s v="Number"/>
    <n v="223"/>
    <n v="29676"/>
    <n v="7.5144898234263398"/>
    <s v="7.5 per 1000 0-4 yr olds"/>
    <n v="7.5144898234263398"/>
  </r>
  <r>
    <s v="E08000013_CIN episodes for children aged 0-4 at 31st March 2019 with emotional abuse identified as a factor at CIN assessment (excluding looked after children)_Number"/>
    <s v="E08000013"/>
    <x v="152"/>
    <s v="Financial year"/>
    <s v="2018/19"/>
    <s v="Children at risk from abuse in the household"/>
    <x v="26"/>
    <s v="Number"/>
    <n v="83"/>
    <n v="10282"/>
    <n v="8.0723594631394704"/>
    <s v="8.1 per 1000 0-4 yr olds"/>
    <n v="8.0723594631394704"/>
  </r>
  <r>
    <s v="E08000014_CIN episodes for children aged 0-4 at 31st March 2019 with emotional abuse identified as a factor at CIN assessment (excluding looked after children)_Number"/>
    <s v="E08000014"/>
    <x v="107"/>
    <s v="Financial year"/>
    <s v="2018/19"/>
    <s v="Children at risk from abuse in the household"/>
    <x v="26"/>
    <s v="Number"/>
    <n v="137"/>
    <n v="14441"/>
    <n v="9.4868776400526293"/>
    <s v="9.5 per 1000 0-4 yr olds"/>
    <n v="9.4868776400526293"/>
  </r>
  <r>
    <s v="E08000015_CIN episodes for children aged 0-4 at 31st March 2019 with emotional abuse identified as a factor at CIN assessment (excluding looked after children)_Number"/>
    <s v="E08000015"/>
    <x v="146"/>
    <s v="Financial year"/>
    <s v="2018/19"/>
    <s v="Children at risk from abuse in the household"/>
    <x v="26"/>
    <s v="Number"/>
    <n v="230"/>
    <n v="18051"/>
    <n v="12.741676361420399"/>
    <s v="12.7 per 1000 0-4 yr olds"/>
    <n v="12.741676361420399"/>
  </r>
  <r>
    <s v="E08000001_CIN episodes for children aged 0-4 at 31st March 2019 with emotional abuse identified as a factor at CIN assessment (excluding looked after children)_Number"/>
    <s v="E08000001"/>
    <x v="9"/>
    <s v="Financial year"/>
    <s v="2018/19"/>
    <s v="Children at risk from abuse in the household"/>
    <x v="26"/>
    <s v="Number"/>
    <n v="150"/>
    <n v="19294"/>
    <n v="7.7744376490100597"/>
    <s v="7.8 per 1000 0-4 yr olds"/>
    <n v="7.7744376490100597"/>
  </r>
  <r>
    <s v="E08000002_CIN episodes for children aged 0-4 at 31st March 2019 with emotional abuse identified as a factor at CIN assessment (excluding looked after children)_Number"/>
    <s v="E08000002"/>
    <x v="18"/>
    <s v="Financial year"/>
    <s v="2018/19"/>
    <s v="Children at risk from abuse in the household"/>
    <x v="26"/>
    <s v="Number"/>
    <n v="87"/>
    <n v="11819"/>
    <n v="7.3610288518487197"/>
    <s v="7.4 per 1000 0-4 yr olds"/>
    <n v="7.3610288518487197"/>
  </r>
  <r>
    <s v="E08000003_CIN episodes for children aged 0-4 at 31st March 2019 with emotional abuse identified as a factor at CIN assessment (excluding looked after children)_Number"/>
    <s v="E08000003"/>
    <x v="75"/>
    <s v="Financial year"/>
    <s v="2018/19"/>
    <s v="Children at risk from abuse in the household"/>
    <x v="26"/>
    <s v="Number"/>
    <n v="475"/>
    <n v="37768"/>
    <n v="12.576784579538201"/>
    <s v="12.6 per 1000 0-4 yr olds"/>
    <n v="12.576784579538201"/>
  </r>
  <r>
    <s v="E08000004_CIN episodes for children aged 0-4 at 31st March 2019 with emotional abuse identified as a factor at CIN assessment (excluding looked after children)_Number"/>
    <s v="E08000004"/>
    <x v="92"/>
    <s v="Financial year"/>
    <s v="2018/19"/>
    <s v="Children at risk from abuse in the household"/>
    <x v="26"/>
    <s v="Number"/>
    <n v="160"/>
    <n v="16792"/>
    <n v="9.5283468318246793"/>
    <s v="9.5 per 1000 0-4 yr olds"/>
    <n v="9.5283468318246793"/>
  </r>
  <r>
    <s v="E08000005_CIN episodes for children aged 0-4 at 31st March 2019 with emotional abuse identified as a factor at CIN assessment (excluding looked after children)_Number"/>
    <s v="E08000005"/>
    <x v="102"/>
    <s v="Financial year"/>
    <s v="2018/19"/>
    <s v="Children at risk from abuse in the household"/>
    <x v="26"/>
    <s v="Number"/>
    <n v="152"/>
    <n v="15123"/>
    <n v="10.05091582358"/>
    <s v="10.1 per 1000 0-4 yr olds"/>
    <n v="10.05091582358"/>
  </r>
  <r>
    <s v="E08000006_CIN episodes for children aged 0-4 at 31st March 2019 with emotional abuse identified as a factor at CIN assessment (excluding looked after children)_Number"/>
    <s v="E08000006"/>
    <x v="105"/>
    <s v="Financial year"/>
    <s v="2018/19"/>
    <s v="Children at risk from abuse in the household"/>
    <x v="26"/>
    <s v="Number"/>
    <n v="302"/>
    <n v="17614"/>
    <n v="17.145452480981"/>
    <s v="17.1 per 1000 0-4 yr olds"/>
    <n v="17.145452480981"/>
  </r>
  <r>
    <s v="E08000007_CIN episodes for children aged 0-4 at 31st March 2019 with emotional abuse identified as a factor at CIN assessment (excluding looked after children)_Number"/>
    <s v="E08000007"/>
    <x v="120"/>
    <s v="Financial year"/>
    <s v="2018/19"/>
    <s v="Children at risk from abuse in the household"/>
    <x v="26"/>
    <s v="Number"/>
    <n v="92"/>
    <n v="17631"/>
    <n v="5.2180817877601902"/>
    <s v="5.2 per 1000 0-4 yr olds"/>
    <n v="5.2180817877601902"/>
  </r>
  <r>
    <s v="E08000008_CIN episodes for children aged 0-4 at 31st March 2019 with emotional abuse identified as a factor at CIN assessment (excluding looked after children)_Number"/>
    <s v="E08000008"/>
    <x v="128"/>
    <s v="Financial year"/>
    <s v="2018/19"/>
    <s v="Children at risk from abuse in the household"/>
    <x v="26"/>
    <s v="Number"/>
    <n v="190"/>
    <n v="14500"/>
    <n v="13.1034482758621"/>
    <s v="13.1 per 1000 0-4 yr olds"/>
    <n v="13.1034482758621"/>
  </r>
  <r>
    <s v="E08000009_CIN episodes for children aged 0-4 at 31st March 2019 with emotional abuse identified as a factor at CIN assessment (excluding looked after children)_Number"/>
    <s v="E08000009"/>
    <x v="133"/>
    <s v="Financial year"/>
    <s v="2018/19"/>
    <s v="Children at risk from abuse in the household"/>
    <x v="26"/>
    <s v="Number"/>
    <n v="56"/>
    <n v="14701"/>
    <n v="3.8092646758723898"/>
    <s v="3.8 per 1000 0-4 yr olds"/>
    <n v="3.8092646758723898"/>
  </r>
  <r>
    <s v="E08000010_CIN episodes for children aged 0-4 at 31st March 2019 with emotional abuse identified as a factor at CIN assessment (excluding looked after children)_Number"/>
    <s v="E08000010"/>
    <x v="143"/>
    <s v="Financial year"/>
    <s v="2018/19"/>
    <s v="Children at risk from abuse in the household"/>
    <x v="26"/>
    <s v="Number"/>
    <n v="145"/>
    <n v="18450"/>
    <n v="7.8590785907859102"/>
    <s v="7.9 per 1000 0-4 yr olds"/>
    <n v="7.8590785907859102"/>
  </r>
  <r>
    <s v="E08000016_CIN episodes for children aged 0-4 at 31st March 2019 with emotional abuse identified as a factor at CIN assessment (excluding looked after children)_Number"/>
    <s v="E08000016"/>
    <x v="2"/>
    <s v="Financial year"/>
    <s v="2018/19"/>
    <s v="Children at risk from abuse in the household"/>
    <x v="26"/>
    <s v="Number"/>
    <n v="101"/>
    <n v="14227"/>
    <n v="7.0991776200182803"/>
    <s v="7.1 per 1000 0-4 yr olds"/>
    <n v="7.0991776200182803"/>
  </r>
  <r>
    <s v="E08000017_CIN episodes for children aged 0-4 at 31st March 2019 with emotional abuse identified as a factor at CIN assessment (excluding looked after children)_Number"/>
    <s v="E08000017"/>
    <x v="34"/>
    <s v="Financial year"/>
    <s v="2018/19"/>
    <s v="Children at risk from abuse in the household"/>
    <x v="26"/>
    <s v="Number"/>
    <n v="166"/>
    <n v="18267"/>
    <n v="9.0874254119450395"/>
    <s v="9.1 per 1000 0-4 yr olds"/>
    <n v="9.0874254119450395"/>
  </r>
  <r>
    <s v="E08000018_CIN episodes for children aged 0-4 at 31st March 2019 with emotional abuse identified as a factor at CIN assessment (excluding looked after children)_Number"/>
    <s v="E08000018"/>
    <x v="103"/>
    <s v="Financial year"/>
    <s v="2018/19"/>
    <s v="Children at risk from abuse in the household"/>
    <x v="26"/>
    <s v="Number"/>
    <n v="288"/>
    <n v="15832"/>
    <n v="18.1910055583628"/>
    <s v="18.2 per 1000 0-4 yr olds"/>
    <n v="18.1910055583628"/>
  </r>
  <r>
    <s v="E08000019_CIN episodes for children aged 0-4 at 31st March 2019 with emotional abuse identified as a factor at CIN assessment (excluding looked after children)_Number"/>
    <s v="E08000019"/>
    <x v="108"/>
    <s v="Financial year"/>
    <s v="2018/19"/>
    <s v="Children at risk from abuse in the household"/>
    <x v="26"/>
    <s v="Number"/>
    <n v="237"/>
    <n v="32700"/>
    <n v="7.24770642201835"/>
    <s v="7.2 per 1000 0-4 yr olds"/>
    <n v="7.24770642201835"/>
  </r>
  <r>
    <s v="E08000032_CIN episodes for children aged 0-4 at 31st March 2019 with emotional abuse identified as a factor at CIN assessment (excluding looked after children)_Number"/>
    <s v="E08000032"/>
    <x v="12"/>
    <s v="Financial year"/>
    <s v="2018/19"/>
    <s v="Children at risk from abuse in the household"/>
    <x v="26"/>
    <s v="Number"/>
    <n v="317"/>
    <n v="39705"/>
    <n v="7.9838811232842204"/>
    <s v="8 per 1000 0-4 yr olds"/>
    <n v="7.9838811232842204"/>
  </r>
  <r>
    <s v="E08000033_CIN episodes for children aged 0-4 at 31st March 2019 with emotional abuse identified as a factor at CIN assessment (excluding looked after children)_Number"/>
    <s v="E08000033"/>
    <x v="19"/>
    <s v="Financial year"/>
    <s v="2018/19"/>
    <s v="Children at risk from abuse in the household"/>
    <x v="26"/>
    <s v="Number"/>
    <n v="167"/>
    <n v="12448"/>
    <n v="13.4158097686375"/>
    <s v="13.4 per 1000 0-4 yr olds"/>
    <n v="13.4158097686375"/>
  </r>
  <r>
    <s v="E08000034_CIN episodes for children aged 0-4 at 31st March 2019 with emotional abuse identified as a factor at CIN assessment (excluding looked after children)_Number"/>
    <s v="E08000034"/>
    <x v="64"/>
    <s v="Financial year"/>
    <s v="2018/19"/>
    <s v="Children at risk from abuse in the household"/>
    <x v="26"/>
    <s v="Number"/>
    <n v="119"/>
    <n v="27446"/>
    <n v="4.3357866355753103"/>
    <s v="4.3 per 1000 0-4 yr olds"/>
    <n v="4.3357866355753103"/>
  </r>
  <r>
    <s v="E08000035_CIN episodes for children aged 0-4 at 31st March 2019 with emotional abuse identified as a factor at CIN assessment (excluding looked after children)_Number"/>
    <s v="E08000035"/>
    <x v="68"/>
    <s v="Financial year"/>
    <s v="2018/19"/>
    <s v="Children at risk from abuse in the household"/>
    <x v="26"/>
    <s v="Number"/>
    <n v="435"/>
    <n v="50495"/>
    <n v="8.6147143281512992"/>
    <s v="8.6 per 1000 0-4 yr olds"/>
    <n v="8.6147143281512992"/>
  </r>
  <r>
    <s v="E08000036_CIN episodes for children aged 0-4 at 31st March 2019 with emotional abuse identified as a factor at CIN assessment (excluding looked after children)_Number"/>
    <s v="E08000036"/>
    <x v="134"/>
    <s v="Financial year"/>
    <s v="2018/19"/>
    <s v="Children at risk from abuse in the household"/>
    <x v="26"/>
    <s v="Number"/>
    <n v="121"/>
    <n v="21149"/>
    <n v="5.7213107002695196"/>
    <s v="5.7 per 1000 0-4 yr olds"/>
    <n v="5.7213107002695196"/>
  </r>
  <r>
    <s v="E08000020_CIN episodes for children aged 0-4 at 31st March 2019 with emotional abuse identified as a factor at CIN assessment (excluding looked after children)_Number"/>
    <s v="E08000020"/>
    <x v="43"/>
    <s v="Financial year"/>
    <s v="2018/19"/>
    <s v="Children at risk from abuse in the household"/>
    <x v="26"/>
    <s v="Number"/>
    <n v="109"/>
    <n v="10857"/>
    <n v="10.0396057842866"/>
    <s v="10 per 1000 0-4 yr olds"/>
    <n v="10.0396057842866"/>
  </r>
  <r>
    <s v="E08000021_CIN episodes for children aged 0-4 at 31st March 2019 with emotional abuse identified as a factor at CIN assessment (excluding looked after children)_Number"/>
    <s v="E08000021"/>
    <x v="80"/>
    <s v="Financial year"/>
    <s v="2018/19"/>
    <s v="Children at risk from abuse in the household"/>
    <x v="26"/>
    <s v="Number"/>
    <n v="399"/>
    <n v="16630"/>
    <n v="23.9927841250752"/>
    <s v="24 per 1000 0-4 yr olds"/>
    <n v="23.9927841250752"/>
  </r>
  <r>
    <s v="E08000022_CIN episodes for children aged 0-4 at 31st March 2019 with emotional abuse identified as a factor at CIN assessment (excluding looked after children)_Number"/>
    <s v="E08000022"/>
    <x v="86"/>
    <s v="Financial year"/>
    <s v="2018/19"/>
    <s v="Children at risk from abuse in the household"/>
    <x v="26"/>
    <s v="Number"/>
    <n v="33"/>
    <n v="11471"/>
    <n v="2.87681980646849"/>
    <s v="2.9 per 1000 0-4 yr olds"/>
    <n v="2.87681980646849"/>
  </r>
  <r>
    <s v="E08000023_CIN episodes for children aged 0-4 at 31st March 2019 with emotional abuse identified as a factor at CIN assessment (excluding looked after children)_Number"/>
    <s v="E08000023"/>
    <x v="114"/>
    <s v="Financial year"/>
    <s v="2018/19"/>
    <s v="Children at risk from abuse in the household"/>
    <x v="26"/>
    <s v="Number"/>
    <n v="58"/>
    <n v="8359"/>
    <n v="6.9386290226103604"/>
    <s v="6.9 per 1000 0-4 yr olds"/>
    <n v="6.9386290226103604"/>
  </r>
  <r>
    <s v="E08000024_CIN episodes for children aged 0-4 at 31st March 2019 with emotional abuse identified as a factor at CIN assessment (excluding looked after children)_Number"/>
    <s v="E08000024"/>
    <x v="124"/>
    <s v="Financial year"/>
    <s v="2018/19"/>
    <s v="Children at risk from abuse in the household"/>
    <x v="26"/>
    <s v="Number"/>
    <n v="112"/>
    <n v="14954"/>
    <n v="7.4896348802995796"/>
    <s v="7.5 per 1000 0-4 yr olds"/>
    <n v="7.4896348802995796"/>
  </r>
  <r>
    <s v="E06000053_CIN episodes for children aged 0-4 at 31st March 2019 with emotional abuse identified as a factor at CIN assessment (excluding looked after children)_Number"/>
    <s v="E06000053"/>
    <x v="153"/>
    <s v="Financial year"/>
    <s v="2018/19"/>
    <s v="Children at risk from abuse in the household"/>
    <x v="26"/>
    <s v="Number"/>
    <n v="0"/>
    <n v="101"/>
    <n v="0"/>
    <s v="0 per 1000 0-4 yr olds"/>
    <n v="0"/>
  </r>
  <r>
    <s v="E06000022_CIN episodes for children aged 0-4 at 31st March 2019 with emotional abuse identified as a factor at CIN assessment (excluding looked after children)_Number"/>
    <s v="E06000022"/>
    <x v="3"/>
    <s v="Financial year"/>
    <s v="2018/19"/>
    <s v="Children at risk from abuse in the household"/>
    <x v="26"/>
    <s v="Number"/>
    <n v="41"/>
    <n v="9426"/>
    <n v="4.3496711224273303"/>
    <s v="4.3 per 1000 0-4 yr olds"/>
    <n v="4.3496711224273303"/>
  </r>
  <r>
    <s v="E06000023_CIN episodes for children aged 0-4 at 31st March 2019 with emotional abuse identified as a factor at CIN assessment (excluding looked after children)_Number"/>
    <s v="E06000023"/>
    <x v="15"/>
    <s v="Financial year"/>
    <s v="2018/19"/>
    <s v="Children at risk from abuse in the household"/>
    <x v="26"/>
    <s v="Number"/>
    <n v="290"/>
    <n v="28994"/>
    <n v="10.0020693936677"/>
    <s v="10 per 1000 0-4 yr olds"/>
    <n v="10.0020693936677"/>
  </r>
  <r>
    <s v="E06000024_CIN episodes for children aged 0-4 at 31st March 2019 with emotional abuse identified as a factor at CIN assessment (excluding looked after children)_Number"/>
    <s v="E06000024"/>
    <x v="85"/>
    <s v="Financial year"/>
    <s v="2018/19"/>
    <s v="Children at risk from abuse in the household"/>
    <x v="26"/>
    <s v="Number"/>
    <n v="75"/>
    <n v="11491"/>
    <n v="6.5268470977286599"/>
    <s v="6.5 per 1000 0-4 yr olds"/>
    <n v="6.5268470977286599"/>
  </r>
  <r>
    <s v="E06000025_CIN episodes for children aged 0-4 at 31st March 2019 with emotional abuse identified as a factor at CIN assessment (excluding looked after children)_Number"/>
    <s v="E06000025"/>
    <x v="113"/>
    <s v="Financial year"/>
    <s v="2018/19"/>
    <s v="Children at risk from abuse in the household"/>
    <x v="26"/>
    <s v="Number"/>
    <n v="60"/>
    <n v="16325"/>
    <n v="3.6753445635528301"/>
    <s v="3.7 per 1000 0-4 yr olds"/>
    <n v="3.6753445635528301"/>
  </r>
  <r>
    <s v="E06000001_CIN episodes for children aged 0-4 at 31st March 2019 with emotional abuse identified as a factor at CIN assessment (excluding looked after children)_Number"/>
    <s v="E06000001"/>
    <x v="52"/>
    <s v="Financial year"/>
    <s v="2018/19"/>
    <s v="Children at risk from abuse in the household"/>
    <x v="26"/>
    <s v="Number"/>
    <n v="22"/>
    <n v="5297"/>
    <n v="4.1532943175382302"/>
    <s v="4.2 per 1000 0-4 yr olds"/>
    <n v="4.1532943175382302"/>
  </r>
  <r>
    <s v="E06000002_CIN episodes for children aged 0-4 at 31st March 2019 with emotional abuse identified as a factor at CIN assessment (excluding looked after children)_Number"/>
    <s v="E06000002"/>
    <x v="78"/>
    <s v="Financial year"/>
    <s v="2018/19"/>
    <s v="Children at risk from abuse in the household"/>
    <x v="26"/>
    <s v="Number"/>
    <n v="130"/>
    <n v="9657"/>
    <n v="13.4617375996686"/>
    <s v="13.5 per 1000 0-4 yr olds"/>
    <n v="13.4617375996686"/>
  </r>
  <r>
    <s v="E06000003_CIN episodes for children aged 0-4 at 31st March 2019 with emotional abuse identified as a factor at CIN assessment (excluding looked after children)_Number"/>
    <s v="E06000003"/>
    <x v="100"/>
    <s v="Financial year"/>
    <s v="2018/19"/>
    <s v="Children at risk from abuse in the household"/>
    <x v="26"/>
    <s v="Number"/>
    <n v="70"/>
    <n v="7348"/>
    <n v="9.5264017419706093"/>
    <s v="9.5 per 1000 0-4 yr olds"/>
    <n v="9.5264017419706093"/>
  </r>
  <r>
    <s v="E06000004_CIN episodes for children aged 0-4 at 31st March 2019 with emotional abuse identified as a factor at CIN assessment (excluding looked after children)_Number"/>
    <s v="E06000004"/>
    <x v="121"/>
    <s v="Financial year"/>
    <s v="2018/19"/>
    <s v="Children at risk from abuse in the household"/>
    <x v="26"/>
    <s v="Number"/>
    <n v="140"/>
    <n v="11648"/>
    <n v="12.0192307692308"/>
    <s v="12 per 1000 0-4 yr olds"/>
    <n v="12.0192307692308"/>
  </r>
  <r>
    <s v="E06000010_CIN episodes for children aged 0-4 at 31st March 2019 with emotional abuse identified as a factor at CIN assessment (excluding looked after children)_Number"/>
    <s v="E06000010"/>
    <x v="62"/>
    <s v="Financial year"/>
    <s v="2018/19"/>
    <s v="Children at risk from abuse in the household"/>
    <x v="26"/>
    <s v="Number"/>
    <n v="216"/>
    <n v="17207"/>
    <n v="12.5530307433021"/>
    <s v="12.6 per 1000 0-4 yr olds"/>
    <n v="12.5530307433021"/>
  </r>
  <r>
    <s v="E06000011_CIN episodes for children aged 0-4 at 31st March 2019 with emotional abuse identified as a factor at CIN assessment (excluding looked after children)_Number"/>
    <s v="E06000011"/>
    <x v="39"/>
    <s v="Financial year"/>
    <s v="2018/19"/>
    <s v="Children at risk from abuse in the household"/>
    <x v="26"/>
    <s v="Number"/>
    <n v="95"/>
    <n v="15572"/>
    <n v="6.1006935525301804"/>
    <s v="6.1 per 1000 0-4 yr olds"/>
    <n v="6.1006935525301804"/>
  </r>
  <r>
    <s v="E06000012_CIN episodes for children aged 0-4 at 31st March 2019 with emotional abuse identified as a factor at CIN assessment (excluding looked after children)_Number"/>
    <s v="E06000012"/>
    <x v="83"/>
    <s v="Financial year"/>
    <s v="2018/19"/>
    <s v="Children at risk from abuse in the household"/>
    <x v="26"/>
    <s v="Number"/>
    <n v="111"/>
    <n v="9516"/>
    <n v="11.664564943253501"/>
    <s v="11.7 per 1000 0-4 yr olds"/>
    <n v="11.664564943253501"/>
  </r>
  <r>
    <s v="E06000013_CIN episodes for children aged 0-4 at 31st March 2019 with emotional abuse identified as a factor at CIN assessment (excluding looked after children)_Number"/>
    <s v="E06000013"/>
    <x v="84"/>
    <s v="Financial year"/>
    <s v="2018/19"/>
    <s v="Children at risk from abuse in the household"/>
    <x v="26"/>
    <s v="Number"/>
    <n v="171"/>
    <n v="9204"/>
    <n v="18.5788787483703"/>
    <s v="18.6 per 1000 0-4 yr olds"/>
    <n v="18.5788787483703"/>
  </r>
  <r>
    <s v="E10000023_CIN episodes for children aged 0-4 at 31st March 2019 with emotional abuse identified as a factor at CIN assessment (excluding looked after children)_Number"/>
    <s v="E10000023"/>
    <x v="87"/>
    <s v="Financial year"/>
    <s v="2018/19"/>
    <s v="Children at risk from abuse in the household"/>
    <x v="26"/>
    <s v="Number"/>
    <n v="141"/>
    <n v="29706"/>
    <n v="4.74651585538275"/>
    <s v="4.7 per 1000 0-4 yr olds"/>
    <n v="4.74651585538275"/>
  </r>
  <r>
    <s v="E06000014_CIN episodes for children aged 0-4 at 31st March 2019 with emotional abuse identified as a factor at CIN assessment (excluding looked after children)_Number"/>
    <s v="E06000014"/>
    <x v="150"/>
    <s v="Financial year"/>
    <s v="2018/19"/>
    <s v="Children at risk from abuse in the household"/>
    <x v="26"/>
    <s v="Number"/>
    <n v="37"/>
    <n v="9822"/>
    <n v="3.76705355324781"/>
    <s v="3.8 per 1000 0-4 yr olds"/>
    <n v="3.76705355324781"/>
  </r>
  <r>
    <s v="E06000032_CIN episodes for children aged 0-4 at 31st March 2019 with emotional abuse identified as a factor at CIN assessment (excluding looked after children)_Number"/>
    <s v="E06000032"/>
    <x v="74"/>
    <s v="Financial year"/>
    <s v="2018/19"/>
    <s v="Children at risk from abuse in the household"/>
    <x v="26"/>
    <s v="Number"/>
    <n v="80"/>
    <n v="17547"/>
    <n v="4.5591839060808104"/>
    <s v="4.6 per 1000 0-4 yr olds"/>
    <n v="4.5591839060808104"/>
  </r>
  <r>
    <s v="E06000055_CIN episodes for children aged 0-4 at 31st March 2019 with emotional abuse identified as a factor at CIN assessment (excluding looked after children)_Number"/>
    <s v="E06000055"/>
    <x v="4"/>
    <s v="Financial year"/>
    <s v="2018/19"/>
    <s v="Children at risk from abuse in the household"/>
    <x v="26"/>
    <s v="Number"/>
    <n v="41"/>
    <n v="11509"/>
    <n v="3.5624294030758499"/>
    <s v="3.6 per 1000 0-4 yr olds"/>
    <n v="3.5624294030758499"/>
  </r>
  <r>
    <s v="E06000056_CIN episodes for children aged 0-4 at 31st March 2019 with emotional abuse identified as a factor at CIN assessment (excluding looked after children)_Number"/>
    <s v="E06000056"/>
    <x v="22"/>
    <s v="Financial year"/>
    <s v="2018/19"/>
    <s v="Children at risk from abuse in the household"/>
    <x v="26"/>
    <s v="Number"/>
    <n v="97"/>
    <n v="17751"/>
    <n v="5.4644808743169397"/>
    <s v="5.5 per 1000 0-4 yr olds"/>
    <n v="5.4644808743169397"/>
  </r>
  <r>
    <s v="E10000002_CIN episodes for children aged 0-4 at 31st March 2019 with emotional abuse identified as a factor at CIN assessment (excluding looked after children)_Number"/>
    <s v="E10000002"/>
    <x v="17"/>
    <s v="Financial year"/>
    <s v="2018/19"/>
    <s v="Children at risk from abuse in the household"/>
    <x v="26"/>
    <s v="Number"/>
    <n v="260"/>
    <n v="32404"/>
    <n v="8.0237007776817695"/>
    <s v="8 per 1000 0-4 yr olds"/>
    <n v="8.0237007776817695"/>
  </r>
  <r>
    <s v="E06000042_CIN episodes for children aged 0-4 at 31st March 2019 with emotional abuse identified as a factor at CIN assessment (excluding looked after children)_Number"/>
    <s v="E06000042"/>
    <x v="79"/>
    <s v="Financial year"/>
    <s v="2018/19"/>
    <s v="Children at risk from abuse in the household"/>
    <x v="26"/>
    <s v="Number"/>
    <n v="92"/>
    <n v="19048"/>
    <n v="4.8299034019319604"/>
    <s v="4.8 per 1000 0-4 yr olds"/>
    <n v="4.8299034019319604"/>
  </r>
  <r>
    <s v="E10000007_CIN episodes for children aged 0-4 at 31st March 2019 with emotional abuse identified as a factor at CIN assessment (excluding looked after children)_Number"/>
    <s v="E10000007"/>
    <x v="32"/>
    <s v="Financial year"/>
    <s v="2018/19"/>
    <s v="Children at risk from abuse in the household"/>
    <x v="26"/>
    <s v="Number"/>
    <n v="725"/>
    <n v="40208"/>
    <n v="18.031237564663702"/>
    <s v="18 per 1000 0-4 yr olds"/>
    <n v="18.031237564663702"/>
  </r>
  <r>
    <s v="E06000015_CIN episodes for children aged 0-4 at 31st March 2019 with emotional abuse identified as a factor at CIN assessment (excluding looked after children)_Number"/>
    <s v="E06000015"/>
    <x v="31"/>
    <s v="Financial year"/>
    <s v="2018/19"/>
    <s v="Children at risk from abuse in the household"/>
    <x v="26"/>
    <s v="Number"/>
    <n v="217"/>
    <n v="16674"/>
    <n v="13.0142737195634"/>
    <s v="13 per 1000 0-4 yr olds"/>
    <n v="13.0142737195634"/>
  </r>
  <r>
    <s v="E10000009_CIN episodes for children aged 0-4 at 31st March 2019 with emotional abuse identified as a factor at CIN assessment (excluding looked after children)_Number"/>
    <s v="E10000009"/>
    <x v="35"/>
    <s v="Financial year"/>
    <s v="2018/19"/>
    <s v="Children at risk from abuse in the household"/>
    <x v="26"/>
    <s v="Number"/>
    <n v="196"/>
    <n v="18202"/>
    <n v="10.7680474673113"/>
    <s v="10.8 per 1000 0-4 yr olds"/>
    <n v="10.7680474673113"/>
  </r>
  <r>
    <s v="E06000029_CIN episodes for children aged 0-4 at 31st March 2019 with emotional abuse identified as a factor at CIN assessment (excluding looked after children)_Number"/>
    <s v="E06000029"/>
    <x v="96"/>
    <s v="Financial year"/>
    <s v="2018/19"/>
    <s v="Children at risk from abuse in the household"/>
    <x v="26"/>
    <s v="Number"/>
    <n v="16"/>
    <n v="8108"/>
    <n v="1.9733596447952599"/>
    <s v="2 per 1000 0-4 yr olds"/>
    <n v="1.9733596447952599"/>
  </r>
  <r>
    <s v="E06000028_CIN episodes for children aged 0-4 at 31st March 2019 with emotional abuse identified as a factor at CIN assessment (excluding looked after children)_Number"/>
    <s v="E06000028"/>
    <x v="10"/>
    <s v="Financial year"/>
    <s v="2018/19"/>
    <s v="Children at risk from abuse in the household"/>
    <x v="26"/>
    <s v="Number"/>
    <n v="47"/>
    <n v="10832"/>
    <n v="4.3389955686853803"/>
    <s v="4.3 per 1000 0-4 yr olds"/>
    <n v="4.3389955686853803"/>
  </r>
  <r>
    <s v="E06000047_CIN episodes for children aged 0-4 at 31st March 2019 with emotional abuse identified as a factor at CIN assessment (excluding looked after children)_Number"/>
    <s v="E06000047"/>
    <x v="37"/>
    <s v="Financial year"/>
    <s v="2018/19"/>
    <s v="Children at risk from abuse in the household"/>
    <x v="26"/>
    <s v="Number"/>
    <n v="94"/>
    <n v="27021"/>
    <n v="3.4787757669960402"/>
    <s v="3.5 per 1000 0-4 yr olds"/>
    <n v="3.4787757669960402"/>
  </r>
  <r>
    <s v="E06000005_CIN episodes for children aged 0-4 at 31st March 2019 with emotional abuse identified as a factor at CIN assessment (excluding looked after children)_Number"/>
    <s v="E06000005"/>
    <x v="30"/>
    <s v="Financial year"/>
    <s v="2018/19"/>
    <s v="Children at risk from abuse in the household"/>
    <x v="26"/>
    <s v="Number"/>
    <n v="53"/>
    <n v="5917"/>
    <n v="8.9572418455298308"/>
    <s v="9 per 1000 0-4 yr olds"/>
    <n v="8.9572418455298308"/>
  </r>
  <r>
    <s v="E10000011_CIN episodes for children aged 0-4 at 31st March 2019 with emotional abuse identified as a factor at CIN assessment (excluding looked after children)_Number"/>
    <s v="E10000011"/>
    <x v="40"/>
    <s v="Financial year"/>
    <s v="2018/19"/>
    <s v="Children at risk from abuse in the household"/>
    <x v="26"/>
    <s v="Number"/>
    <n v="265"/>
    <n v="27106"/>
    <n v="9.7764332620084105"/>
    <s v="9.8 per 1000 0-4 yr olds"/>
    <n v="9.7764332620084105"/>
  </r>
  <r>
    <s v="E06000043_CIN episodes for children aged 0-4 at 31st March 2019 with emotional abuse identified as a factor at CIN assessment (excluding looked after children)_Number"/>
    <s v="E06000043"/>
    <x v="14"/>
    <s v="Financial year"/>
    <s v="2018/19"/>
    <s v="Children at risk from abuse in the household"/>
    <x v="26"/>
    <s v="Number"/>
    <n v="179"/>
    <n v="13768"/>
    <n v="13.0011621150494"/>
    <s v="13 per 1000 0-4 yr olds"/>
    <n v="13.0011621150494"/>
  </r>
  <r>
    <s v="E10000014_CIN episodes for children aged 0-4 at 31st March 2019 with emotional abuse identified as a factor at CIN assessment (excluding looked after children)_Number"/>
    <s v="E10000014"/>
    <x v="49"/>
    <s v="Financial year"/>
    <s v="2018/19"/>
    <s v="Children at risk from abuse in the household"/>
    <x v="26"/>
    <s v="Number"/>
    <n v="313"/>
    <n v="74388"/>
    <n v="4.2076679034252802"/>
    <s v="4.2 per 1000 0-4 yr olds"/>
    <n v="4.2076679034252802"/>
  </r>
  <r>
    <s v="E06000044_CIN episodes for children aged 0-4 at 31st March 2019 with emotional abuse identified as a factor at CIN assessment (excluding looked after children)_Number"/>
    <s v="E06000044"/>
    <x v="97"/>
    <s v="Financial year"/>
    <s v="2018/19"/>
    <s v="Children at risk from abuse in the household"/>
    <x v="26"/>
    <s v="Number"/>
    <n v="97"/>
    <n v="12735"/>
    <n v="7.6168040832351798"/>
    <s v="7.6 per 1000 0-4 yr olds"/>
    <n v="7.6168040832351798"/>
  </r>
  <r>
    <s v="E06000045_CIN episodes for children aged 0-4 at 31st March 2019 with emotional abuse identified as a factor at CIN assessment (excluding looked after children)_Number"/>
    <s v="E06000045"/>
    <x v="115"/>
    <s v="Financial year"/>
    <s v="2018/19"/>
    <s v="Children at risk from abuse in the household"/>
    <x v="26"/>
    <s v="Number"/>
    <n v="257"/>
    <n v="15766"/>
    <n v="16.300900672332901"/>
    <s v="16.3 per 1000 0-4 yr olds"/>
    <n v="16.300900672332901"/>
  </r>
  <r>
    <s v="E10000018_CIN episodes for children aged 0-4 at 31st March 2019 with emotional abuse identified as a factor at CIN assessment (excluding looked after children)_Number"/>
    <s v="E10000018"/>
    <x v="70"/>
    <s v="Financial year"/>
    <s v="2018/19"/>
    <s v="Children at risk from abuse in the household"/>
    <x v="26"/>
    <s v="Number"/>
    <n v="99"/>
    <n v="36916"/>
    <n v="2.6817640047675799"/>
    <s v="2.7 per 1000 0-4 yr olds"/>
    <n v="2.6817640047675799"/>
  </r>
  <r>
    <s v="E06000016_CIN episodes for children aged 0-4 at 31st March 2019 with emotional abuse identified as a factor at CIN assessment (excluding looked after children)_Number"/>
    <s v="E06000016"/>
    <x v="69"/>
    <s v="Financial year"/>
    <s v="2018/19"/>
    <s v="Children at risk from abuse in the household"/>
    <x v="26"/>
    <s v="Number"/>
    <n v="139"/>
    <n v="25049"/>
    <n v="5.5491237175136696"/>
    <s v="5.5 per 1000 0-4 yr olds"/>
    <n v="5.5491237175136696"/>
  </r>
  <r>
    <s v="E06000017_CIN episodes for children aged 0-4 at 31st March 2019 with emotional abuse identified as a factor at CIN assessment (excluding looked after children)_Number"/>
    <s v="E06000017"/>
    <x v="104"/>
    <s v="Financial year"/>
    <s v="2018/19"/>
    <s v="Children at risk from abuse in the household"/>
    <x v="26"/>
    <s v="Number"/>
    <n v="10"/>
    <n v="1855"/>
    <n v="5.3908355795148299"/>
    <s v="5.4 per 1000 0-4 yr olds"/>
    <n v="5.3908355795148299"/>
  </r>
  <r>
    <s v="E10000028_CIN episodes for children aged 0-4 at 31st March 2019 with emotional abuse identified as a factor at CIN assessment (excluding looked after children)_Number"/>
    <s v="E10000028"/>
    <x v="119"/>
    <s v="Financial year"/>
    <s v="2018/19"/>
    <s v="Children at risk from abuse in the household"/>
    <x v="26"/>
    <s v="Number"/>
    <n v="364"/>
    <n v="44389"/>
    <n v="8.2002297866588592"/>
    <s v="8.2 per 1000 0-4 yr olds"/>
    <n v="8.2002297866588592"/>
  </r>
  <r>
    <s v="E06000021_CIN episodes for children aged 0-4 at 31st March 2019 with emotional abuse identified as a factor at CIN assessment (excluding looked after children)_Number"/>
    <s v="E06000021"/>
    <x v="122"/>
    <s v="Financial year"/>
    <s v="2018/19"/>
    <s v="Children at risk from abuse in the household"/>
    <x v="26"/>
    <s v="Number"/>
    <n v="219"/>
    <n v="17135"/>
    <n v="12.7808578932011"/>
    <s v="12.8 per 1000 0-4 yr olds"/>
    <n v="12.7808578932011"/>
  </r>
  <r>
    <s v="E06000054_CIN episodes for children aged 0-4 at 31st March 2019 with emotional abuse identified as a factor at CIN assessment (excluding looked after children)_Number"/>
    <s v="E06000054"/>
    <x v="144"/>
    <s v="Financial year"/>
    <s v="2018/19"/>
    <s v="Children at risk from abuse in the household"/>
    <x v="26"/>
    <s v="Number"/>
    <n v="300"/>
    <n v="27307"/>
    <n v="10.9861940161863"/>
    <s v="11 per 1000 0-4 yr olds"/>
    <n v="10.9861940161863"/>
  </r>
  <r>
    <s v="E06000030_CIN episodes for children aged 0-4 at 31st March 2019 with emotional abuse identified as a factor at CIN assessment (excluding looked after children)_Number"/>
    <s v="E06000030"/>
    <x v="127"/>
    <s v="Financial year"/>
    <s v="2018/19"/>
    <s v="Children at risk from abuse in the household"/>
    <x v="26"/>
    <s v="Number"/>
    <n v="134"/>
    <n v="14479"/>
    <n v="9.2547827888666294"/>
    <s v="9.3 per 1000 0-4 yr olds"/>
    <n v="9.2547827888666294"/>
  </r>
  <r>
    <s v="E06000036_CIN episodes for children aged 0-4 at 31st March 2019 with emotional abuse identified as a factor at CIN assessment (excluding looked after children)_Number"/>
    <s v="E06000036"/>
    <x v="11"/>
    <s v="Financial year"/>
    <s v="2018/19"/>
    <s v="Children at risk from abuse in the household"/>
    <x v="26"/>
    <s v="Number"/>
    <n v="57"/>
    <n v="7417"/>
    <n v="7.68504786301739"/>
    <s v="7.7 per 1000 0-4 yr olds"/>
    <n v="7.68504786301739"/>
  </r>
  <r>
    <s v="E06000040_CIN episodes for children aged 0-4 at 31st March 2019 with emotional abuse identified as a factor at CIN assessment (excluding looked after children)_Number"/>
    <s v="E06000040"/>
    <x v="145"/>
    <s v="Financial year"/>
    <s v="2018/19"/>
    <s v="Children at risk from abuse in the household"/>
    <x v="26"/>
    <s v="Number"/>
    <s v="*"/>
    <n v="8678"/>
    <s v="*"/>
    <s v="N/A"/>
    <s v="N/A"/>
  </r>
  <r>
    <s v="E06000037_CIN episodes for children aged 0-4 at 31st March 2019 with emotional abuse identified as a factor at CIN assessment (excluding looked after children)_Number"/>
    <s v="E06000037"/>
    <x v="140"/>
    <s v="Financial year"/>
    <s v="2018/19"/>
    <s v="Children at risk from abuse in the household"/>
    <x v="26"/>
    <s v="Number"/>
    <n v="15"/>
    <n v="8980"/>
    <n v="1.67037861915367"/>
    <s v="1.7 per 1000 0-4 yr olds"/>
    <n v="1.67037861915367"/>
  </r>
  <r>
    <s v="E06000038_CIN episodes for children aged 0-4 at 31st March 2019 with emotional abuse identified as a factor at CIN assessment (excluding looked after children)_Number"/>
    <s v="E06000038"/>
    <x v="98"/>
    <s v="Financial year"/>
    <s v="2018/19"/>
    <s v="Children at risk from abuse in the household"/>
    <x v="26"/>
    <s v="Number"/>
    <n v="105"/>
    <n v="11632"/>
    <n v="9.0268225584594202"/>
    <s v="9 per 1000 0-4 yr olds"/>
    <n v="9.0268225584594202"/>
  </r>
  <r>
    <s v="E06000039_CIN episodes for children aged 0-4 at 31st March 2019 with emotional abuse identified as a factor at CIN assessment (excluding looked after children)_Number"/>
    <s v="E06000039"/>
    <x v="110"/>
    <s v="Financial year"/>
    <s v="2018/19"/>
    <s v="Children at risk from abuse in the household"/>
    <x v="26"/>
    <s v="Number"/>
    <n v="81"/>
    <n v="12827"/>
    <n v="6.3148047088173396"/>
    <s v="6.3 per 1000 0-4 yr olds"/>
    <n v="6.3148047088173396"/>
  </r>
  <r>
    <s v="E06000041_CIN episodes for children aged 0-4 at 31st March 2019 with emotional abuse identified as a factor at CIN assessment (excluding looked after children)_Number"/>
    <s v="E06000041"/>
    <x v="147"/>
    <s v="Financial year"/>
    <s v="2018/19"/>
    <s v="Children at risk from abuse in the household"/>
    <x v="26"/>
    <s v="Number"/>
    <n v="57"/>
    <n v="9822"/>
    <n v="5.8032987171655499"/>
    <s v="5.8 per 1000 0-4 yr olds"/>
    <n v="5.8032987171655499"/>
  </r>
  <r>
    <s v="E10000003_CIN episodes for children aged 0-4 at 31st March 2019 with emotional abuse identified as a factor at CIN assessment (excluding looked after children)_Number"/>
    <s v="E10000003"/>
    <x v="20"/>
    <s v="Financial year"/>
    <s v="2018/19"/>
    <s v="Children at risk from abuse in the household"/>
    <x v="26"/>
    <s v="Number"/>
    <n v="296"/>
    <n v="37295"/>
    <n v="7.9367207400455797"/>
    <s v="7.9 per 1000 0-4 yr olds"/>
    <n v="7.9367207400455797"/>
  </r>
  <r>
    <s v="E06000031_CIN episodes for children aged 0-4 at 31st March 2019 with emotional abuse identified as a factor at CIN assessment (excluding looked after children)_Number"/>
    <s v="E06000031"/>
    <x v="94"/>
    <s v="Financial year"/>
    <s v="2018/19"/>
    <s v="Children at risk from abuse in the household"/>
    <x v="26"/>
    <s v="Number"/>
    <n v="160"/>
    <n v="15931"/>
    <n v="10.043311782060099"/>
    <s v="10 per 1000 0-4 yr olds"/>
    <n v="10.043311782060099"/>
  </r>
  <r>
    <s v="E06000006_CIN episodes for children aged 0-4 at 31st March 2019 with emotional abuse identified as a factor at CIN assessment (excluding looked after children)_Number"/>
    <s v="E06000006"/>
    <x v="47"/>
    <s v="Financial year"/>
    <s v="2018/19"/>
    <s v="Children at risk from abuse in the household"/>
    <x v="26"/>
    <s v="Number"/>
    <n v="122"/>
    <n v="7676"/>
    <n v="15.8936946326212"/>
    <s v="15.9 per 1000 0-4 yr olds"/>
    <n v="15.8936946326212"/>
  </r>
  <r>
    <s v="E06000007_CIN episodes for children aged 0-4 at 31st March 2019 with emotional abuse identified as a factor at CIN assessment (excluding looked after children)_Number"/>
    <s v="E06000007"/>
    <x v="138"/>
    <s v="Financial year"/>
    <s v="2018/19"/>
    <s v="Children at risk from abuse in the household"/>
    <x v="26"/>
    <s v="Number"/>
    <n v="80"/>
    <n v="11933"/>
    <n v="6.7040978798290496"/>
    <s v="6.7 per 1000 0-4 yr olds"/>
    <n v="6.7040978798290496"/>
  </r>
  <r>
    <s v="E10000008_CIN episodes for children aged 0-4 at 31st March 2019 with emotional abuse identified as a factor at CIN assessment (excluding looked after children)_Number"/>
    <s v="E10000008"/>
    <x v="33"/>
    <s v="Financial year"/>
    <s v="2018/19"/>
    <s v="Children at risk from abuse in the household"/>
    <x v="26"/>
    <s v="Number"/>
    <n v="258"/>
    <n v="37314"/>
    <n v="6.9142949027174803"/>
    <s v="6.9 per 1000 0-4 yr olds"/>
    <n v="6.9142949027174803"/>
  </r>
  <r>
    <s v="E06000026_CIN episodes for children aged 0-4 at 31st March 2019 with emotional abuse identified as a factor at CIN assessment (excluding looked after children)_Number"/>
    <s v="E06000026"/>
    <x v="95"/>
    <s v="Financial year"/>
    <s v="2018/19"/>
    <s v="Children at risk from abuse in the household"/>
    <x v="26"/>
    <s v="Number"/>
    <n v="215"/>
    <n v="14969"/>
    <n v="14.3630169015966"/>
    <s v="14.4 per 1000 0-4 yr olds"/>
    <n v="14.3630169015966"/>
  </r>
  <r>
    <s v="E06000027_CIN episodes for children aged 0-4 at 31st March 2019 with emotional abuse identified as a factor at CIN assessment (excluding looked after children)_Number"/>
    <s v="E06000027"/>
    <x v="131"/>
    <s v="Financial year"/>
    <s v="2018/19"/>
    <s v="Children at risk from abuse in the household"/>
    <x v="26"/>
    <s v="Number"/>
    <n v="66"/>
    <n v="6918"/>
    <n v="9.5403295750216799"/>
    <s v="9.5 per 1000 0-4 yr olds"/>
    <n v="9.5403295750216799"/>
  </r>
  <r>
    <s v="E10000012_CIN episodes for children aged 0-4 at 31st March 2019 with emotional abuse identified as a factor at CIN assessment (excluding looked after children)_Number"/>
    <s v="E10000012"/>
    <x v="42"/>
    <s v="Financial year"/>
    <s v="2018/19"/>
    <s v="Children at risk from abuse in the household"/>
    <x v="26"/>
    <s v="Number"/>
    <n v="309"/>
    <n v="85981"/>
    <n v="3.59381723869227"/>
    <s v="3.6 per 1000 0-4 yr olds"/>
    <n v="3.59381723869227"/>
  </r>
  <r>
    <s v="E06000033_CIN episodes for children aged 0-4 at 31st March 2019 with emotional abuse identified as a factor at CIN assessment (excluding looked after children)_Number"/>
    <s v="E06000033"/>
    <x v="116"/>
    <s v="Financial year"/>
    <s v="2018/19"/>
    <s v="Children at risk from abuse in the household"/>
    <x v="26"/>
    <s v="Number"/>
    <n v="90"/>
    <n v="11304"/>
    <n v="7.9617834394904499"/>
    <s v="8 per 1000 0-4 yr olds"/>
    <n v="7.9617834394904499"/>
  </r>
  <r>
    <s v="E06000034_CIN episodes for children aged 0-4 at 31st March 2019 with emotional abuse identified as a factor at CIN assessment (excluding looked after children)_Number"/>
    <s v="E06000034"/>
    <x v="130"/>
    <s v="Financial year"/>
    <s v="2018/19"/>
    <s v="Children at risk from abuse in the household"/>
    <x v="26"/>
    <s v="Number"/>
    <n v="121"/>
    <n v="13195"/>
    <n v="9.1701402046229603"/>
    <s v="9.2 per 1000 0-4 yr olds"/>
    <n v="9.1701402046229603"/>
  </r>
  <r>
    <s v="E06000019_CIN episodes for children aged 0-4 at 31st March 2019 with emotional abuse identified as a factor at CIN assessment (excluding looked after children)_Number"/>
    <s v="E06000019"/>
    <x v="54"/>
    <s v="Financial year"/>
    <s v="2018/19"/>
    <s v="Children at risk from abuse in the household"/>
    <x v="26"/>
    <s v="Number"/>
    <n v="79"/>
    <n v="9337"/>
    <n v="8.4609617650208904"/>
    <s v="8.5 per 1000 0-4 yr olds"/>
    <n v="8.4609617650208904"/>
  </r>
  <r>
    <s v="E10000034_CIN episodes for children aged 0-4 at 31st March 2019 with emotional abuse identified as a factor at CIN assessment (excluding looked after children)_Number"/>
    <s v="E10000034"/>
    <x v="149"/>
    <s v="Financial year"/>
    <s v="2018/19"/>
    <s v="Children at risk from abuse in the household"/>
    <x v="26"/>
    <s v="Number"/>
    <n v="252"/>
    <n v="31348"/>
    <n v="8.0387903534515797"/>
    <s v="8 per 1000 0-4 yr olds"/>
    <n v="8.0387903534515797"/>
  </r>
  <r>
    <s v="E10000016_CIN episodes for children aged 0-4 at 31st March 2019 with emotional abuse identified as a factor at CIN assessment (excluding looked after children)_Number"/>
    <s v="E10000016"/>
    <x v="61"/>
    <s v="Financial year"/>
    <s v="2018/19"/>
    <s v="Children at risk from abuse in the household"/>
    <x v="26"/>
    <s v="Number"/>
    <n v="465"/>
    <n v="91425"/>
    <n v="5.0861361771944198"/>
    <s v="5.1 per 1000 0-4 yr olds"/>
    <n v="5.0861361771944198"/>
  </r>
  <r>
    <s v="E06000035_CIN episodes for children aged 0-4 at 31st March 2019 with emotional abuse identified as a factor at CIN assessment (excluding looked after children)_Number"/>
    <s v="E06000035"/>
    <x v="76"/>
    <s v="Financial year"/>
    <s v="2018/19"/>
    <s v="Children at risk from abuse in the household"/>
    <x v="26"/>
    <s v="Number"/>
    <n v="114"/>
    <n v="18494"/>
    <n v="6.1641613496269096"/>
    <s v="6.2 per 1000 0-4 yr olds"/>
    <n v="6.1641613496269096"/>
  </r>
  <r>
    <s v="E10000017_CIN episodes for children aged 0-4 at 31st March 2019 with emotional abuse identified as a factor at CIN assessment (excluding looked after children)_Number"/>
    <s v="E10000017"/>
    <x v="67"/>
    <s v="Financial year"/>
    <s v="2018/19"/>
    <s v="Children at risk from abuse in the household"/>
    <x v="26"/>
    <s v="Number"/>
    <n v="890"/>
    <n v="67104"/>
    <n v="13.2629947544111"/>
    <s v="13.3 per 1000 0-4 yr olds"/>
    <n v="13.2629947544111"/>
  </r>
  <r>
    <s v="E06000008_CIN episodes for children aged 0-4 at 31st March 2019 with emotional abuse identified as a factor at CIN assessment (excluding looked after children)_Number"/>
    <s v="E06000008"/>
    <x v="7"/>
    <s v="Financial year"/>
    <s v="2018/19"/>
    <s v="Children at risk from abuse in the household"/>
    <x v="26"/>
    <s v="Number"/>
    <n v="95"/>
    <n v="10576"/>
    <n v="8.9826021180030207"/>
    <s v="9 per 1000 0-4 yr olds"/>
    <n v="8.9826021180030207"/>
  </r>
  <r>
    <s v="E06000009_CIN episodes for children aged 0-4 at 31st March 2019 with emotional abuse identified as a factor at CIN assessment (excluding looked after children)_Number"/>
    <s v="E06000009"/>
    <x v="8"/>
    <s v="Financial year"/>
    <s v="2018/19"/>
    <s v="Children at risk from abuse in the household"/>
    <x v="26"/>
    <s v="Number"/>
    <n v="172"/>
    <n v="8365"/>
    <n v="20.561864913329298"/>
    <s v="20.6 per 1000 0-4 yr olds"/>
    <n v="20.561864913329298"/>
  </r>
  <r>
    <s v="E10000024_CIN episodes for children aged 0-4 at 31st March 2019 with emotional abuse identified as a factor at CIN assessment (excluding looked after children)_Number"/>
    <s v="E10000024"/>
    <x v="91"/>
    <s v="Financial year"/>
    <s v="2018/19"/>
    <s v="Children at risk from abuse in the household"/>
    <x v="26"/>
    <s v="Number"/>
    <n v="274"/>
    <n v="44888"/>
    <n v="6.10408126893602"/>
    <s v="6.1 per 1000 0-4 yr olds"/>
    <n v="6.10408126893602"/>
  </r>
  <r>
    <s v="E06000018_CIN episodes for children aged 0-4 at 31st March 2019 with emotional abuse identified as a factor at CIN assessment (excluding looked after children)_Number"/>
    <s v="E06000018"/>
    <x v="90"/>
    <s v="Financial year"/>
    <s v="2018/19"/>
    <s v="Children at risk from abuse in the household"/>
    <x v="26"/>
    <s v="Number"/>
    <n v="309"/>
    <n v="20755"/>
    <n v="14.887978800289099"/>
    <s v="14.9 per 1000 0-4 yr olds"/>
    <n v="14.887978800289099"/>
  </r>
  <r>
    <s v="E06000051_CIN episodes for children aged 0-4 at 31st March 2019 with emotional abuse identified as a factor at CIN assessment (excluding looked after children)_Number"/>
    <s v="E06000051"/>
    <x v="109"/>
    <s v="Financial year"/>
    <s v="2018/19"/>
    <s v="Children at risk from abuse in the household"/>
    <x v="26"/>
    <s v="Number"/>
    <n v="158"/>
    <n v="15034"/>
    <n v="10.5095117733138"/>
    <s v="10.5 per 1000 0-4 yr olds"/>
    <n v="10.5095117733138"/>
  </r>
  <r>
    <s v="E06000020_CIN episodes for children aged 0-4 at 31st March 2019 with emotional abuse identified as a factor at CIN assessment (excluding looked after children)_Number"/>
    <s v="E06000020"/>
    <x v="129"/>
    <s v="Financial year"/>
    <s v="2018/19"/>
    <s v="Children at risk from abuse in the household"/>
    <x v="26"/>
    <s v="Number"/>
    <n v="110"/>
    <n v="11022"/>
    <n v="9.9800399201596797"/>
    <s v="10 per 1000 0-4 yr olds"/>
    <n v="9.9800399201596797"/>
  </r>
  <r>
    <s v="E06000049_CIN episodes for children aged 0-4 at 31st March 2019 with emotional abuse identified as a factor at CIN assessment (excluding looked after children)_Number"/>
    <s v="E06000049"/>
    <x v="23"/>
    <s v="Financial year"/>
    <s v="2018/19"/>
    <s v="Children at risk from abuse in the household"/>
    <x v="26"/>
    <s v="Number"/>
    <n v="108"/>
    <n v="20262"/>
    <n v="5.3301747112821998"/>
    <s v="5.3 per 1000 0-4 yr olds"/>
    <n v="5.3301747112821998"/>
  </r>
  <r>
    <s v="E06000050_CIN episodes for children aged 0-4 at 31st March 2019 with emotional abuse identified as a factor at CIN assessment (excluding looked after children)_Number"/>
    <s v="E06000050"/>
    <x v="154"/>
    <s v="Financial year"/>
    <s v="2018/19"/>
    <s v="Children at risk from abuse in the household"/>
    <x v="26"/>
    <s v="Number"/>
    <n v="143"/>
    <n v="18571"/>
    <n v="7.7001776964083799"/>
    <s v="7.7 per 1000 0-4 yr olds"/>
    <n v="7.7001776964083799"/>
  </r>
  <r>
    <s v="E06000052_CIN episodes for children aged 0-4 at 31st March 2019 with emotional abuse identified as a factor at CIN assessment (excluding looked after children)_Number"/>
    <s v="E06000052"/>
    <x v="26"/>
    <s v="Financial year"/>
    <s v="2018/19"/>
    <s v="Children at risk from abuse in the household"/>
    <x v="26"/>
    <s v="Number"/>
    <n v="103"/>
    <n v="28270"/>
    <n v="3.6434382737884698"/>
    <s v="3.6 per 1000 0-4 yr olds"/>
    <n v="3.6434382737884698"/>
  </r>
  <r>
    <s v="E10000006_CIN episodes for children aged 0-4 at 31st March 2019 with emotional abuse identified as a factor at CIN assessment (excluding looked after children)_Number"/>
    <s v="E10000006"/>
    <x v="29"/>
    <s v="Financial year"/>
    <s v="2018/19"/>
    <s v="Children at risk from abuse in the household"/>
    <x v="26"/>
    <s v="Number"/>
    <n v="221"/>
    <n v="24066"/>
    <n v="9.1830798637081408"/>
    <s v="9.2 per 1000 0-4 yr olds"/>
    <n v="9.1830798637081408"/>
  </r>
  <r>
    <s v="E10000013_CIN episodes for children aged 0-4 at 31st March 2019 with emotional abuse identified as a factor at CIN assessment (excluding looked after children)_Number"/>
    <s v="E10000013"/>
    <x v="44"/>
    <s v="Financial year"/>
    <s v="2018/19"/>
    <s v="Children at risk from abuse in the household"/>
    <x v="26"/>
    <s v="Number"/>
    <n v="419"/>
    <n v="34617"/>
    <n v="12.1038795967299"/>
    <s v="12.1 per 1000 0-4 yr olds"/>
    <n v="12.1038795967299"/>
  </r>
  <r>
    <s v="E10000015_CIN episodes for children aged 0-4 at 31st March 2019 with emotional abuse identified as a factor at CIN assessment (excluding looked after children)_Number"/>
    <s v="E10000015"/>
    <x v="55"/>
    <s v="Financial year"/>
    <s v="2018/19"/>
    <s v="Children at risk from abuse in the household"/>
    <x v="26"/>
    <s v="Number"/>
    <n v="349"/>
    <n v="74764"/>
    <n v="4.6680220426943402"/>
    <s v="4.7 per 1000 0-4 yr olds"/>
    <n v="4.6680220426943402"/>
  </r>
  <r>
    <s v="E06000046_CIN episodes for children aged 0-4 at 31st March 2019 with emotional abuse identified as a factor at CIN assessment (excluding looked after children)_Number"/>
    <s v="E06000046"/>
    <x v="58"/>
    <s v="Financial year"/>
    <s v="2018/19"/>
    <s v="Children at risk from abuse in the household"/>
    <x v="26"/>
    <s v="Number"/>
    <n v="72"/>
    <n v="6462"/>
    <n v="11.142061281337"/>
    <s v="11.1 per 1000 0-4 yr olds"/>
    <n v="11.142061281337"/>
  </r>
  <r>
    <s v="E10000019_CIN episodes for children aged 0-4 at 31st March 2019 with emotional abuse identified as a factor at CIN assessment (excluding looked after children)_Number"/>
    <s v="E10000019"/>
    <x v="72"/>
    <s v="Financial year"/>
    <s v="2018/19"/>
    <s v="Children at risk from abuse in the household"/>
    <x v="26"/>
    <s v="Number"/>
    <n v="406"/>
    <n v="39873"/>
    <n v="10.1823288942392"/>
    <s v="10.2 per 1000 0-4 yr olds"/>
    <n v="10.1823288942392"/>
  </r>
  <r>
    <s v="E10000020_CIN episodes for children aged 0-4 at 31st March 2019 with emotional abuse identified as a factor at CIN assessment (excluding looked after children)_Number"/>
    <s v="E10000020"/>
    <x v="82"/>
    <s v="Financial year"/>
    <s v="2018/19"/>
    <s v="Children at risk from abuse in the household"/>
    <x v="26"/>
    <s v="Number"/>
    <n v="233"/>
    <n v="46256"/>
    <n v="5.0371843652715302"/>
    <s v="5 per 1000 0-4 yr olds"/>
    <n v="5.0371843652715302"/>
  </r>
  <r>
    <s v="E10000021_CIN episodes for children aged 0-4 at 31st March 2019 with emotional abuse identified as a factor at CIN assessment (excluding looked after children)_Number"/>
    <s v="E10000021"/>
    <x v="88"/>
    <s v="Financial year"/>
    <s v="2018/19"/>
    <s v="Children at risk from abuse in the household"/>
    <x v="26"/>
    <s v="Number"/>
    <n v="563"/>
    <n v="47337"/>
    <n v="11.893444873988599"/>
    <s v="11.9 per 1000 0-4 yr olds"/>
    <n v="11.893444873988599"/>
  </r>
  <r>
    <s v="E06000048_CIN episodes for children aged 0-4 at 31st March 2019 with emotional abuse identified as a factor at CIN assessment (excluding looked after children)_Number"/>
    <s v="E06000048"/>
    <x v="89"/>
    <s v="Financial year"/>
    <s v="2018/19"/>
    <s v="Children at risk from abuse in the household"/>
    <x v="26"/>
    <s v="Number"/>
    <n v="140"/>
    <n v="14910"/>
    <n v="9.3896713615023497"/>
    <s v="9.4 per 1000 0-4 yr olds"/>
    <n v="9.3896713615023497"/>
  </r>
  <r>
    <s v="E10000025_CIN episodes for children aged 0-4 at 31st March 2019 with emotional abuse identified as a factor at CIN assessment (excluding looked after children)_Number"/>
    <s v="E10000025"/>
    <x v="93"/>
    <s v="Financial year"/>
    <s v="2018/19"/>
    <s v="Children at risk from abuse in the household"/>
    <x v="26"/>
    <s v="Number"/>
    <n v="210"/>
    <n v="39398"/>
    <n v="5.3302198081120897"/>
    <s v="5.3 per 1000 0-4 yr olds"/>
    <n v="5.3302198081120897"/>
  </r>
  <r>
    <s v="E10000027_CIN episodes for children aged 0-4 at 31st March 2019 with emotional abuse identified as a factor at CIN assessment (excluding looked after children)_Number"/>
    <s v="E10000027"/>
    <x v="112"/>
    <s v="Financial year"/>
    <s v="2018/19"/>
    <s v="Children at risk from abuse in the household"/>
    <x v="26"/>
    <s v="Number"/>
    <n v="141"/>
    <n v="29004"/>
    <n v="4.86139842780306"/>
    <s v="4.9 per 1000 0-4 yr olds"/>
    <n v="4.86139842780306"/>
  </r>
  <r>
    <s v="E10000029_CIN episodes for children aged 0-4 at 31st March 2019 with emotional abuse identified as a factor at CIN assessment (excluding looked after children)_Number"/>
    <s v="E10000029"/>
    <x v="123"/>
    <s v="Financial year"/>
    <s v="2018/19"/>
    <s v="Children at risk from abuse in the household"/>
    <x v="26"/>
    <s v="Number"/>
    <n v="386"/>
    <n v="40624"/>
    <n v="9.5017723513194206"/>
    <s v="9.5 per 1000 0-4 yr olds"/>
    <n v="9.5017723513194206"/>
  </r>
  <r>
    <s v="E10000030_CIN episodes for children aged 0-4 at 31st March 2019 with emotional abuse identified as a factor at CIN assessment (excluding looked after children)_Number"/>
    <s v="E10000030"/>
    <x v="125"/>
    <s v="Financial year"/>
    <s v="2018/19"/>
    <s v="Children at risk from abuse in the household"/>
    <x v="26"/>
    <s v="Number"/>
    <n v="380"/>
    <n v="70074"/>
    <n v="5.4228387133601599"/>
    <s v="5.4 per 1000 0-4 yr olds"/>
    <n v="5.4228387133601599"/>
  </r>
  <r>
    <s v="E10000031_CIN episodes for children aged 0-4 at 31st March 2019 with emotional abuse identified as a factor at CIN assessment (excluding looked after children)_Number"/>
    <s v="E10000031"/>
    <x v="139"/>
    <s v="Financial year"/>
    <s v="2018/19"/>
    <s v="Children at risk from abuse in the household"/>
    <x v="26"/>
    <s v="Number"/>
    <n v="170"/>
    <n v="31584"/>
    <n v="5.3824721377912903"/>
    <s v="5.4 per 1000 0-4 yr olds"/>
    <n v="5.3824721377912903"/>
  </r>
  <r>
    <s v="E10000032_CIN episodes for children aged 0-4 at 31st March 2019 with emotional abuse identified as a factor at CIN assessment (excluding looked after children)_Number"/>
    <s v="E10000032"/>
    <x v="141"/>
    <s v="Financial year"/>
    <s v="2018/19"/>
    <s v="Children at risk from abuse in the household"/>
    <x v="26"/>
    <s v="Number"/>
    <n v="477"/>
    <n v="46821"/>
    <n v="10.1877362721856"/>
    <s v="10.2 per 1000 0-4 yr olds"/>
    <n v="10.1877362721856"/>
  </r>
  <r>
    <s v="NA_CIN episodes for children aged 0-4 at 31st March 2019 with sexual abuse identified as a factor at CIN assessment (excluding looked after children)_Number"/>
    <s v="NA"/>
    <x v="151"/>
    <s v="Financial year"/>
    <s v="2018/19"/>
    <s v="Children at risk from abuse in the household"/>
    <x v="27"/>
    <s v="Number"/>
    <n v="5465"/>
    <n v="3346727"/>
    <n v="1.632938689053514"/>
    <s v="1.63 per 1000 0-4 yr olds"/>
    <n v="1.632938689053514"/>
  </r>
  <r>
    <s v="E09000001_CIN episodes for children aged 0-4 at 31st March 2019 with sexual abuse identified as a factor at CIN assessment (excluding looked after children)_Number"/>
    <s v="E09000001"/>
    <x v="25"/>
    <s v="Financial year"/>
    <s v="2018/19"/>
    <s v="Children at risk from abuse in the household"/>
    <x v="27"/>
    <s v="Number"/>
    <n v="0"/>
    <n v="435"/>
    <n v="0"/>
    <s v="0 per 1000 0-4 yr olds"/>
    <n v="0"/>
  </r>
  <r>
    <s v="E09000007_CIN episodes for children aged 0-4 at 31st March 2019 with sexual abuse identified as a factor at CIN assessment (excluding looked after children)_Number"/>
    <s v="E09000007"/>
    <x v="21"/>
    <s v="Financial year"/>
    <s v="2018/19"/>
    <s v="Children at risk from abuse in the household"/>
    <x v="27"/>
    <s v="Number"/>
    <n v="6"/>
    <n v="14039"/>
    <n v="0.42738086758316102"/>
    <s v="0.4 per 1000 0-4 yr olds"/>
    <n v="0.42738086758316102"/>
  </r>
  <r>
    <s v="E09000011_CIN episodes for children aged 0-4 at 31st March 2019 with sexual abuse identified as a factor at CIN assessment (excluding looked after children)_Number"/>
    <s v="E09000011"/>
    <x v="45"/>
    <s v="Financial year"/>
    <s v="2018/19"/>
    <s v="Children at risk from abuse in the household"/>
    <x v="27"/>
    <s v="Number"/>
    <n v="26"/>
    <n v="21953"/>
    <n v="1.18434838063135"/>
    <s v="1.2 per 1000 0-4 yr olds"/>
    <n v="1.18434838063135"/>
  </r>
  <r>
    <s v="E09000012_CIN episodes for children aged 0-4 at 31st March 2019 with sexual abuse identified as a factor at CIN assessment (excluding looked after children)_Number"/>
    <s v="E09000012"/>
    <x v="46"/>
    <s v="Financial year"/>
    <s v="2018/19"/>
    <s v="Children at risk from abuse in the household"/>
    <x v="27"/>
    <s v="Number"/>
    <n v="33"/>
    <n v="20326"/>
    <n v="1.6235363573747901"/>
    <s v="1.6 per 1000 0-4 yr olds"/>
    <n v="1.6235363573747901"/>
  </r>
  <r>
    <s v="E09000013_CIN episodes for children aged 0-4 at 31st March 2019 with sexual abuse identified as a factor at CIN assessment (excluding looked after children)_Number"/>
    <s v="E09000013"/>
    <x v="48"/>
    <s v="Financial year"/>
    <s v="2018/19"/>
    <s v="Children at risk from abuse in the household"/>
    <x v="27"/>
    <s v="Number"/>
    <s v="*"/>
    <n v="11404"/>
    <s v="*"/>
    <s v="N/A"/>
    <s v="N/A"/>
  </r>
  <r>
    <s v="E09000019_CIN episodes for children aged 0-4 at 31st March 2019 with sexual abuse identified as a factor at CIN assessment (excluding looked after children)_Number"/>
    <s v="E09000019"/>
    <x v="59"/>
    <s v="Financial year"/>
    <s v="2018/19"/>
    <s v="Children at risk from abuse in the household"/>
    <x v="27"/>
    <s v="Number"/>
    <n v="14"/>
    <n v="13127"/>
    <n v="1.0665041517483"/>
    <s v="1.1 per 1000 0-4 yr olds"/>
    <n v="1.0665041517483"/>
  </r>
  <r>
    <s v="E09000020_CIN episodes for children aged 0-4 at 31st March 2019 with sexual abuse identified as a factor at CIN assessment (excluding looked after children)_Number"/>
    <s v="E09000020"/>
    <x v="60"/>
    <s v="Financial year"/>
    <s v="2018/19"/>
    <s v="Children at risk from abuse in the household"/>
    <x v="27"/>
    <s v="Number"/>
    <n v="0"/>
    <n v="8223"/>
    <n v="0"/>
    <s v="0 per 1000 0-4 yr olds"/>
    <n v="0"/>
  </r>
  <r>
    <s v="E09000022_CIN episodes for children aged 0-4 at 31st March 2019 with sexual abuse identified as a factor at CIN assessment (excluding looked after children)_Number"/>
    <s v="E09000022"/>
    <x v="66"/>
    <s v="Financial year"/>
    <s v="2018/19"/>
    <s v="Children at risk from abuse in the household"/>
    <x v="27"/>
    <s v="Number"/>
    <n v="16"/>
    <n v="19213"/>
    <n v="0.83276947899859499"/>
    <s v="0.8 per 1000 0-4 yr olds"/>
    <n v="0.83276947899859499"/>
  </r>
  <r>
    <s v="E09000023_CIN episodes for children aged 0-4 at 31st March 2019 with sexual abuse identified as a factor at CIN assessment (excluding looked after children)_Number"/>
    <s v="E09000023"/>
    <x v="71"/>
    <s v="Financial year"/>
    <s v="2018/19"/>
    <s v="Children at risk from abuse in the household"/>
    <x v="27"/>
    <s v="Number"/>
    <n v="14"/>
    <n v="21814"/>
    <n v="0.64178967635463502"/>
    <s v="0.6 per 1000 0-4 yr olds"/>
    <n v="0.64178967635463502"/>
  </r>
  <r>
    <s v="E09000028_CIN episodes for children aged 0-4 at 31st March 2019 with sexual abuse identified as a factor at CIN assessment (excluding looked after children)_Number"/>
    <s v="E09000028"/>
    <x v="117"/>
    <s v="Financial year"/>
    <s v="2018/19"/>
    <s v="Children at risk from abuse in the household"/>
    <x v="27"/>
    <s v="Number"/>
    <n v="29"/>
    <n v="20500"/>
    <n v="1.41463414634146"/>
    <s v="1.4 per 1000 0-4 yr olds"/>
    <n v="1.41463414634146"/>
  </r>
  <r>
    <s v="E09000030_CIN episodes for children aged 0-4 at 31st March 2019 with sexual abuse identified as a factor at CIN assessment (excluding looked after children)_Number"/>
    <s v="E09000030"/>
    <x v="132"/>
    <s v="Financial year"/>
    <s v="2018/19"/>
    <s v="Children at risk from abuse in the household"/>
    <x v="27"/>
    <s v="Number"/>
    <n v="23"/>
    <n v="22208"/>
    <n v="1.0356628242074899"/>
    <s v="1 per 1000 0-4 yr olds"/>
    <n v="1.0356628242074899"/>
  </r>
  <r>
    <s v="E09000032_CIN episodes for children aged 0-4 at 31st March 2019 with sexual abuse identified as a factor at CIN assessment (excluding looked after children)_Number"/>
    <s v="E09000032"/>
    <x v="137"/>
    <s v="Financial year"/>
    <s v="2018/19"/>
    <s v="Children at risk from abuse in the household"/>
    <x v="27"/>
    <s v="Number"/>
    <n v="0"/>
    <n v="21875"/>
    <n v="0"/>
    <s v="0 per 1000 0-4 yr olds"/>
    <n v="0"/>
  </r>
  <r>
    <s v="E09000033_CIN episodes for children aged 0-4 at 31st March 2019 with sexual abuse identified as a factor at CIN assessment (excluding looked after children)_Number"/>
    <s v="E09000033"/>
    <x v="142"/>
    <s v="Financial year"/>
    <s v="2018/19"/>
    <s v="Children at risk from abuse in the household"/>
    <x v="27"/>
    <s v="Number"/>
    <s v="*"/>
    <n v="13692"/>
    <s v="*"/>
    <s v="N/A"/>
    <s v="N/A"/>
  </r>
  <r>
    <s v="E09000002_CIN episodes for children aged 0-4 at 31st March 2019 with sexual abuse identified as a factor at CIN assessment (excluding looked after children)_Number"/>
    <s v="E09000002"/>
    <x v="0"/>
    <s v="Financial year"/>
    <s v="2018/19"/>
    <s v="Children at risk from abuse in the household"/>
    <x v="27"/>
    <s v="Number"/>
    <n v="18"/>
    <n v="19519"/>
    <n v="0.92217839028638804"/>
    <s v="0.9 per 1000 0-4 yr olds"/>
    <n v="0.92217839028638804"/>
  </r>
  <r>
    <s v="E09000003_CIN episodes for children aged 0-4 at 31st March 2019 with sexual abuse identified as a factor at CIN assessment (excluding looked after children)_Number"/>
    <s v="E09000003"/>
    <x v="1"/>
    <s v="Financial year"/>
    <s v="2018/19"/>
    <s v="Children at risk from abuse in the household"/>
    <x v="27"/>
    <s v="Number"/>
    <n v="27"/>
    <n v="26512"/>
    <n v="1.0184067592033801"/>
    <s v="1 per 1000 0-4 yr olds"/>
    <n v="1.0184067592033801"/>
  </r>
  <r>
    <s v="E09000004_CIN episodes for children aged 0-4 at 31st March 2019 with sexual abuse identified as a factor at CIN assessment (excluding looked after children)_Number"/>
    <s v="E09000004"/>
    <x v="5"/>
    <s v="Financial year"/>
    <s v="2018/19"/>
    <s v="Children at risk from abuse in the household"/>
    <x v="27"/>
    <s v="Number"/>
    <n v="13"/>
    <n v="15989"/>
    <n v="0.81305897804740801"/>
    <s v="0.8 per 1000 0-4 yr olds"/>
    <n v="0.81305897804740801"/>
  </r>
  <r>
    <s v="E09000005_CIN episodes for children aged 0-4 at 31st March 2019 with sexual abuse identified as a factor at CIN assessment (excluding looked after children)_Number"/>
    <s v="E09000005"/>
    <x v="13"/>
    <s v="Financial year"/>
    <s v="2018/19"/>
    <s v="Children at risk from abuse in the household"/>
    <x v="27"/>
    <s v="Number"/>
    <n v="8"/>
    <n v="24582"/>
    <n v="0.325441379871451"/>
    <s v="0.3 per 1000 0-4 yr olds"/>
    <n v="0.325441379871451"/>
  </r>
  <r>
    <s v="E09000006_CIN episodes for children aged 0-4 at 31st March 2019 with sexual abuse identified as a factor at CIN assessment (excluding looked after children)_Number"/>
    <s v="E09000006"/>
    <x v="16"/>
    <s v="Financial year"/>
    <s v="2018/19"/>
    <s v="Children at risk from abuse in the household"/>
    <x v="27"/>
    <s v="Number"/>
    <n v="39"/>
    <n v="21559"/>
    <n v="1.80898928521731"/>
    <s v="1.8 per 1000 0-4 yr olds"/>
    <n v="1.80898928521731"/>
  </r>
  <r>
    <s v="E09000008_CIN episodes for children aged 0-4 at 31st March 2019 with sexual abuse identified as a factor at CIN assessment (excluding looked after children)_Number"/>
    <s v="E09000008"/>
    <x v="28"/>
    <s v="Financial year"/>
    <s v="2018/19"/>
    <s v="Children at risk from abuse in the household"/>
    <x v="27"/>
    <s v="Number"/>
    <n v="25"/>
    <n v="27974"/>
    <n v="0.89368699506684801"/>
    <s v="0.9 per 1000 0-4 yr olds"/>
    <n v="0.89368699506684801"/>
  </r>
  <r>
    <s v="E09000009_CIN episodes for children aged 0-4 at 31st March 2019 with sexual abuse identified as a factor at CIN assessment (excluding looked after children)_Number"/>
    <s v="E09000009"/>
    <x v="38"/>
    <s v="Financial year"/>
    <s v="2018/19"/>
    <s v="Children at risk from abuse in the household"/>
    <x v="27"/>
    <s v="Number"/>
    <n v="15"/>
    <n v="24600"/>
    <n v="0.60975609756097604"/>
    <s v="0.6 per 1000 0-4 yr olds"/>
    <n v="0.60975609756097604"/>
  </r>
  <r>
    <s v="E09000010_CIN episodes for children aged 0-4 at 31st March 2019 with sexual abuse identified as a factor at CIN assessment (excluding looked after children)_Number"/>
    <s v="E09000010"/>
    <x v="41"/>
    <s v="Financial year"/>
    <s v="2018/19"/>
    <s v="Children at risk from abuse in the household"/>
    <x v="27"/>
    <s v="Number"/>
    <n v="24"/>
    <n v="24321"/>
    <n v="0.98680152954237099"/>
    <s v="1 per 1000 0-4 yr olds"/>
    <n v="0.98680152954237099"/>
  </r>
  <r>
    <s v="E09000014_CIN episodes for children aged 0-4 at 31st March 2019 with sexual abuse identified as a factor at CIN assessment (excluding looked after children)_Number"/>
    <s v="E09000014"/>
    <x v="50"/>
    <s v="Financial year"/>
    <s v="2018/19"/>
    <s v="Children at risk from abuse in the household"/>
    <x v="27"/>
    <s v="Number"/>
    <n v="15"/>
    <n v="18586"/>
    <n v="0.80705907672441601"/>
    <s v="0.8 per 1000 0-4 yr olds"/>
    <n v="0.80705907672441601"/>
  </r>
  <r>
    <s v="E09000015_CIN episodes for children aged 0-4 at 31st March 2019 with sexual abuse identified as a factor at CIN assessment (excluding looked after children)_Number"/>
    <s v="E09000015"/>
    <x v="51"/>
    <s v="Financial year"/>
    <s v="2018/19"/>
    <s v="Children at risk from abuse in the household"/>
    <x v="27"/>
    <s v="Number"/>
    <n v="7"/>
    <n v="17745"/>
    <n v="0.39447731755424098"/>
    <s v="0.4 per 1000 0-4 yr olds"/>
    <n v="0.39447731755424098"/>
  </r>
  <r>
    <s v="E09000016_CIN episodes for children aged 0-4 at 31st March 2019 with sexual abuse identified as a factor at CIN assessment (excluding looked after children)_Number"/>
    <s v="E09000016"/>
    <x v="53"/>
    <s v="Financial year"/>
    <s v="2018/19"/>
    <s v="Children at risk from abuse in the household"/>
    <x v="27"/>
    <s v="Number"/>
    <n v="10"/>
    <n v="17370"/>
    <n v="0.575705238917674"/>
    <s v="0.6 per 1000 0-4 yr olds"/>
    <n v="0.575705238917674"/>
  </r>
  <r>
    <s v="E09000017_CIN episodes for children aged 0-4 at 31st March 2019 with sexual abuse identified as a factor at CIN assessment (excluding looked after children)_Number"/>
    <s v="E09000017"/>
    <x v="56"/>
    <s v="Financial year"/>
    <s v="2018/19"/>
    <s v="Children at risk from abuse in the household"/>
    <x v="27"/>
    <s v="Number"/>
    <n v="14"/>
    <n v="22489"/>
    <n v="0.62252656854462196"/>
    <s v="0.6 per 1000 0-4 yr olds"/>
    <n v="0.62252656854462196"/>
  </r>
  <r>
    <s v="E09000018_CIN episodes for children aged 0-4 at 31st March 2019 with sexual abuse identified as a factor at CIN assessment (excluding looked after children)_Number"/>
    <s v="E09000018"/>
    <x v="57"/>
    <s v="Financial year"/>
    <s v="2018/19"/>
    <s v="Children at risk from abuse in the household"/>
    <x v="27"/>
    <s v="Number"/>
    <n v="9"/>
    <n v="20363"/>
    <n v="0.44197809752983402"/>
    <s v="0.4 per 1000 0-4 yr olds"/>
    <n v="0.44197809752983402"/>
  </r>
  <r>
    <s v="E09000021_CIN episodes for children aged 0-4 at 31st March 2019 with sexual abuse identified as a factor at CIN assessment (excluding looked after children)_Number"/>
    <s v="E09000021"/>
    <x v="63"/>
    <s v="Financial year"/>
    <s v="2018/19"/>
    <s v="Children at risk from abuse in the household"/>
    <x v="27"/>
    <s v="Number"/>
    <n v="6"/>
    <n v="11291"/>
    <n v="0.53139668762731396"/>
    <s v="0.5 per 1000 0-4 yr olds"/>
    <n v="0.53139668762731396"/>
  </r>
  <r>
    <s v="E09000024_CIN episodes for children aged 0-4 at 31st March 2019 with sexual abuse identified as a factor at CIN assessment (excluding looked after children)_Number"/>
    <s v="E09000024"/>
    <x v="77"/>
    <s v="Financial year"/>
    <s v="2018/19"/>
    <s v="Children at risk from abuse in the household"/>
    <x v="27"/>
    <s v="Number"/>
    <n v="8"/>
    <n v="14994"/>
    <n v="0.53354675203414703"/>
    <s v="0.5 per 1000 0-4 yr olds"/>
    <n v="0.53354675203414703"/>
  </r>
  <r>
    <s v="E09000025_CIN episodes for children aged 0-4 at 31st March 2019 with sexual abuse identified as a factor at CIN assessment (excluding looked after children)_Number"/>
    <s v="E09000025"/>
    <x v="81"/>
    <s v="Financial year"/>
    <s v="2018/19"/>
    <s v="Children at risk from abuse in the household"/>
    <x v="27"/>
    <s v="Number"/>
    <n v="40"/>
    <n v="28254"/>
    <n v="1.4157287463721999"/>
    <s v="1.4 per 1000 0-4 yr olds"/>
    <n v="1.4157287463721999"/>
  </r>
  <r>
    <s v="E09000026_CIN episodes for children aged 0-4 at 31st March 2019 with sexual abuse identified as a factor at CIN assessment (excluding looked after children)_Number"/>
    <s v="E09000026"/>
    <x v="99"/>
    <s v="Financial year"/>
    <s v="2018/19"/>
    <s v="Children at risk from abuse in the household"/>
    <x v="27"/>
    <s v="Number"/>
    <n v="12"/>
    <n v="22744"/>
    <n v="0.52761167780513596"/>
    <s v="0.5 per 1000 0-4 yr olds"/>
    <n v="0.52761167780513596"/>
  </r>
  <r>
    <s v="E09000027_CIN episodes for children aged 0-4 at 31st March 2019 with sexual abuse identified as a factor at CIN assessment (excluding looked after children)_Number"/>
    <s v="E09000027"/>
    <x v="101"/>
    <s v="Financial year"/>
    <s v="2018/19"/>
    <s v="Children at risk from abuse in the household"/>
    <x v="27"/>
    <s v="Number"/>
    <n v="12"/>
    <n v="12624"/>
    <n v="0.95057034220532299"/>
    <s v="1 per 1000 0-4 yr olds"/>
    <n v="0.95057034220532299"/>
  </r>
  <r>
    <s v="E09000029_CIN episodes for children aged 0-4 at 31st March 2019 with sexual abuse identified as a factor at CIN assessment (excluding looked after children)_Number"/>
    <s v="E09000029"/>
    <x v="126"/>
    <s v="Financial year"/>
    <s v="2018/19"/>
    <s v="Children at risk from abuse in the household"/>
    <x v="27"/>
    <s v="Number"/>
    <n v="16"/>
    <n v="13754"/>
    <n v="1.1632979496873599"/>
    <s v="1.2 per 1000 0-4 yr olds"/>
    <n v="1.1632979496873599"/>
  </r>
  <r>
    <s v="E09000031_CIN episodes for children aged 0-4 at 31st March 2019 with sexual abuse identified as a factor at CIN assessment (excluding looked after children)_Number"/>
    <s v="E09000031"/>
    <x v="136"/>
    <s v="Financial year"/>
    <s v="2018/19"/>
    <s v="Children at risk from abuse in the household"/>
    <x v="27"/>
    <s v="Number"/>
    <s v="*"/>
    <n v="21802"/>
    <s v="*"/>
    <s v="N/A"/>
    <s v="N/A"/>
  </r>
  <r>
    <s v="E08000025_CIN episodes for children aged 0-4 at 31st March 2019 with sexual abuse identified as a factor at CIN assessment (excluding looked after children)_Number"/>
    <s v="E08000025"/>
    <x v="6"/>
    <s v="Financial year"/>
    <s v="2018/19"/>
    <s v="Children at risk from abuse in the household"/>
    <x v="27"/>
    <s v="Number"/>
    <n v="94"/>
    <n v="83536"/>
    <n v="1.1252633595096699"/>
    <s v="1.1 per 1000 0-4 yr olds"/>
    <n v="1.1252633595096699"/>
  </r>
  <r>
    <s v="E08000026_CIN episodes for children aged 0-4 at 31st March 2019 with sexual abuse identified as a factor at CIN assessment (excluding looked after children)_Number"/>
    <s v="E08000026"/>
    <x v="27"/>
    <s v="Financial year"/>
    <s v="2018/19"/>
    <s v="Children at risk from abuse in the household"/>
    <x v="27"/>
    <s v="Number"/>
    <n v="51"/>
    <n v="23068"/>
    <n v="2.2108548638807002"/>
    <s v="2.2 per 1000 0-4 yr olds"/>
    <n v="2.2108548638807002"/>
  </r>
  <r>
    <s v="E08000027_CIN episodes for children aged 0-4 at 31st March 2019 with sexual abuse identified as a factor at CIN assessment (excluding looked after children)_Number"/>
    <s v="E08000027"/>
    <x v="36"/>
    <s v="Financial year"/>
    <s v="2018/19"/>
    <s v="Children at risk from abuse in the household"/>
    <x v="27"/>
    <s v="Number"/>
    <n v="44"/>
    <n v="19102"/>
    <n v="2.3034237252643699"/>
    <s v="2.3 per 1000 0-4 yr olds"/>
    <n v="2.3034237252643699"/>
  </r>
  <r>
    <s v="E08000028_CIN episodes for children aged 0-4 at 31st March 2019 with sexual abuse identified as a factor at CIN assessment (excluding looked after children)_Number"/>
    <s v="E08000028"/>
    <x v="106"/>
    <s v="Financial year"/>
    <s v="2018/19"/>
    <s v="Children at risk from abuse in the household"/>
    <x v="27"/>
    <s v="Number"/>
    <n v="31"/>
    <n v="23772"/>
    <n v="1.3040551909809901"/>
    <s v="1.3 per 1000 0-4 yr olds"/>
    <n v="1.3040551909809901"/>
  </r>
  <r>
    <s v="E08000029_CIN episodes for children aged 0-4 at 31st March 2019 with sexual abuse identified as a factor at CIN assessment (excluding looked after children)_Number"/>
    <s v="E08000029"/>
    <x v="111"/>
    <s v="Financial year"/>
    <s v="2018/19"/>
    <s v="Children at risk from abuse in the household"/>
    <x v="27"/>
    <s v="Number"/>
    <n v="11"/>
    <n v="12393"/>
    <n v="0.88759783748890497"/>
    <s v="0.9 per 1000 0-4 yr olds"/>
    <n v="0.88759783748890497"/>
  </r>
  <r>
    <s v="E08000030_CIN episodes for children aged 0-4 at 31st March 2019 with sexual abuse identified as a factor at CIN assessment (excluding looked after children)_Number"/>
    <s v="E08000030"/>
    <x v="135"/>
    <s v="Financial year"/>
    <s v="2018/19"/>
    <s v="Children at risk from abuse in the household"/>
    <x v="27"/>
    <s v="Number"/>
    <n v="21"/>
    <n v="19650"/>
    <n v="1.0687022900763401"/>
    <s v="1.1 per 1000 0-4 yr olds"/>
    <n v="1.0687022900763401"/>
  </r>
  <r>
    <s v="E08000031_CIN episodes for children aged 0-4 at 31st March 2019 with sexual abuse identified as a factor at CIN assessment (excluding looked after children)_Number"/>
    <s v="E08000031"/>
    <x v="148"/>
    <s v="Financial year"/>
    <s v="2018/19"/>
    <s v="Children at risk from abuse in the household"/>
    <x v="27"/>
    <s v="Number"/>
    <n v="10"/>
    <n v="18026"/>
    <n v="0.55475424386996597"/>
    <s v="0.6 per 1000 0-4 yr olds"/>
    <n v="0.55475424386996597"/>
  </r>
  <r>
    <s v="E08000011_CIN episodes for children aged 0-4 at 31st March 2019 with sexual abuse identified as a factor at CIN assessment (excluding looked after children)_Number"/>
    <s v="E08000011"/>
    <x v="65"/>
    <s v="Financial year"/>
    <s v="2018/19"/>
    <s v="Children at risk from abuse in the household"/>
    <x v="27"/>
    <s v="Number"/>
    <n v="7"/>
    <n v="10076"/>
    <n v="0.694720127034538"/>
    <s v="0.7 per 1000 0-4 yr olds"/>
    <n v="0.694720127034538"/>
  </r>
  <r>
    <s v="E08000012_CIN episodes for children aged 0-4 at 31st March 2019 with sexual abuse identified as a factor at CIN assessment (excluding looked after children)_Number"/>
    <s v="E08000012"/>
    <x v="73"/>
    <s v="Financial year"/>
    <s v="2018/19"/>
    <s v="Children at risk from abuse in the household"/>
    <x v="27"/>
    <s v="Number"/>
    <n v="45"/>
    <n v="29676"/>
    <n v="1.5163768701981399"/>
    <s v="1.5 per 1000 0-4 yr olds"/>
    <n v="1.5163768701981399"/>
  </r>
  <r>
    <s v="E08000013_CIN episodes for children aged 0-4 at 31st March 2019 with sexual abuse identified as a factor at CIN assessment (excluding looked after children)_Number"/>
    <s v="E08000013"/>
    <x v="152"/>
    <s v="Financial year"/>
    <s v="2018/19"/>
    <s v="Children at risk from abuse in the household"/>
    <x v="27"/>
    <s v="Number"/>
    <n v="21"/>
    <n v="10282"/>
    <n v="2.0424042015172099"/>
    <s v="2 per 1000 0-4 yr olds"/>
    <n v="2.0424042015172099"/>
  </r>
  <r>
    <s v="E08000014_CIN episodes for children aged 0-4 at 31st March 2019 with sexual abuse identified as a factor at CIN assessment (excluding looked after children)_Number"/>
    <s v="E08000014"/>
    <x v="107"/>
    <s v="Financial year"/>
    <s v="2018/19"/>
    <s v="Children at risk from abuse in the household"/>
    <x v="27"/>
    <s v="Number"/>
    <n v="28"/>
    <n v="14441"/>
    <n v="1.93892389723703"/>
    <s v="1.9 per 1000 0-4 yr olds"/>
    <n v="1.93892389723703"/>
  </r>
  <r>
    <s v="E08000015_CIN episodes for children aged 0-4 at 31st March 2019 with sexual abuse identified as a factor at CIN assessment (excluding looked after children)_Number"/>
    <s v="E08000015"/>
    <x v="146"/>
    <s v="Financial year"/>
    <s v="2018/19"/>
    <s v="Children at risk from abuse in the household"/>
    <x v="27"/>
    <s v="Number"/>
    <n v="62"/>
    <n v="18051"/>
    <n v="3.43471275829594"/>
    <s v="3.4 per 1000 0-4 yr olds"/>
    <n v="3.43471275829594"/>
  </r>
  <r>
    <s v="E08000001_CIN episodes for children aged 0-4 at 31st March 2019 with sexual abuse identified as a factor at CIN assessment (excluding looked after children)_Number"/>
    <s v="E08000001"/>
    <x v="9"/>
    <s v="Financial year"/>
    <s v="2018/19"/>
    <s v="Children at risk from abuse in the household"/>
    <x v="27"/>
    <s v="Number"/>
    <n v="47"/>
    <n v="19294"/>
    <n v="2.4359904633564802"/>
    <s v="2.4 per 1000 0-4 yr olds"/>
    <n v="2.4359904633564802"/>
  </r>
  <r>
    <s v="E08000002_CIN episodes for children aged 0-4 at 31st March 2019 with sexual abuse identified as a factor at CIN assessment (excluding looked after children)_Number"/>
    <s v="E08000002"/>
    <x v="18"/>
    <s v="Financial year"/>
    <s v="2018/19"/>
    <s v="Children at risk from abuse in the household"/>
    <x v="27"/>
    <s v="Number"/>
    <n v="17"/>
    <n v="11819"/>
    <n v="1.4383619595566499"/>
    <s v="1.4 per 1000 0-4 yr olds"/>
    <n v="1.4383619595566499"/>
  </r>
  <r>
    <s v="E08000003_CIN episodes for children aged 0-4 at 31st March 2019 with sexual abuse identified as a factor at CIN assessment (excluding looked after children)_Number"/>
    <s v="E08000003"/>
    <x v="75"/>
    <s v="Financial year"/>
    <s v="2018/19"/>
    <s v="Children at risk from abuse in the household"/>
    <x v="27"/>
    <s v="Number"/>
    <n v="81"/>
    <n v="37768"/>
    <n v="2.1446727388265199"/>
    <s v="2.1 per 1000 0-4 yr olds"/>
    <n v="2.1446727388265199"/>
  </r>
  <r>
    <s v="E08000004_CIN episodes for children aged 0-4 at 31st March 2019 with sexual abuse identified as a factor at CIN assessment (excluding looked after children)_Number"/>
    <s v="E08000004"/>
    <x v="92"/>
    <s v="Financial year"/>
    <s v="2018/19"/>
    <s v="Children at risk from abuse in the household"/>
    <x v="27"/>
    <s v="Number"/>
    <n v="43"/>
    <n v="16792"/>
    <n v="2.5607432110528801"/>
    <s v="2.6 per 1000 0-4 yr olds"/>
    <n v="2.5607432110528801"/>
  </r>
  <r>
    <s v="E08000005_CIN episodes for children aged 0-4 at 31st March 2019 with sexual abuse identified as a factor at CIN assessment (excluding looked after children)_Number"/>
    <s v="E08000005"/>
    <x v="102"/>
    <s v="Financial year"/>
    <s v="2018/19"/>
    <s v="Children at risk from abuse in the household"/>
    <x v="27"/>
    <s v="Number"/>
    <n v="21"/>
    <n v="15123"/>
    <n v="1.3886133703630199"/>
    <s v="1.4 per 1000 0-4 yr olds"/>
    <n v="1.3886133703630199"/>
  </r>
  <r>
    <s v="E08000006_CIN episodes for children aged 0-4 at 31st March 2019 with sexual abuse identified as a factor at CIN assessment (excluding looked after children)_Number"/>
    <s v="E08000006"/>
    <x v="105"/>
    <s v="Financial year"/>
    <s v="2018/19"/>
    <s v="Children at risk from abuse in the household"/>
    <x v="27"/>
    <s v="Number"/>
    <n v="43"/>
    <n v="17614"/>
    <n v="2.4412399227886898"/>
    <s v="2.4 per 1000 0-4 yr olds"/>
    <n v="2.4412399227886898"/>
  </r>
  <r>
    <s v="E08000007_CIN episodes for children aged 0-4 at 31st March 2019 with sexual abuse identified as a factor at CIN assessment (excluding looked after children)_Number"/>
    <s v="E08000007"/>
    <x v="120"/>
    <s v="Financial year"/>
    <s v="2018/19"/>
    <s v="Children at risk from abuse in the household"/>
    <x v="27"/>
    <s v="Number"/>
    <n v="23"/>
    <n v="17631"/>
    <n v="1.30452044694005"/>
    <s v="1.3 per 1000 0-4 yr olds"/>
    <n v="1.30452044694005"/>
  </r>
  <r>
    <s v="E08000008_CIN episodes for children aged 0-4 at 31st March 2019 with sexual abuse identified as a factor at CIN assessment (excluding looked after children)_Number"/>
    <s v="E08000008"/>
    <x v="128"/>
    <s v="Financial year"/>
    <s v="2018/19"/>
    <s v="Children at risk from abuse in the household"/>
    <x v="27"/>
    <s v="Number"/>
    <n v="32"/>
    <n v="14500"/>
    <n v="2.2068965517241401"/>
    <s v="2.2 per 1000 0-4 yr olds"/>
    <n v="2.2068965517241401"/>
  </r>
  <r>
    <s v="E08000009_CIN episodes for children aged 0-4 at 31st March 2019 with sexual abuse identified as a factor at CIN assessment (excluding looked after children)_Number"/>
    <s v="E08000009"/>
    <x v="133"/>
    <s v="Financial year"/>
    <s v="2018/19"/>
    <s v="Children at risk from abuse in the household"/>
    <x v="27"/>
    <s v="Number"/>
    <n v="13"/>
    <n v="14701"/>
    <n v="0.88429358547037595"/>
    <s v="0.9 per 1000 0-4 yr olds"/>
    <n v="0.88429358547037595"/>
  </r>
  <r>
    <s v="E08000010_CIN episodes for children aged 0-4 at 31st March 2019 with sexual abuse identified as a factor at CIN assessment (excluding looked after children)_Number"/>
    <s v="E08000010"/>
    <x v="143"/>
    <s v="Financial year"/>
    <s v="2018/19"/>
    <s v="Children at risk from abuse in the household"/>
    <x v="27"/>
    <s v="Number"/>
    <n v="66"/>
    <n v="18450"/>
    <n v="3.5772357723577199"/>
    <s v="3.6 per 1000 0-4 yr olds"/>
    <n v="3.5772357723577199"/>
  </r>
  <r>
    <s v="E08000016_CIN episodes for children aged 0-4 at 31st March 2019 with sexual abuse identified as a factor at CIN assessment (excluding looked after children)_Number"/>
    <s v="E08000016"/>
    <x v="2"/>
    <s v="Financial year"/>
    <s v="2018/19"/>
    <s v="Children at risk from abuse in the household"/>
    <x v="27"/>
    <s v="Number"/>
    <n v="31"/>
    <n v="14227"/>
    <n v="2.1789555071343201"/>
    <s v="2.2 per 1000 0-4 yr olds"/>
    <n v="2.1789555071343201"/>
  </r>
  <r>
    <s v="E08000017_CIN episodes for children aged 0-4 at 31st March 2019 with sexual abuse identified as a factor at CIN assessment (excluding looked after children)_Number"/>
    <s v="E08000017"/>
    <x v="34"/>
    <s v="Financial year"/>
    <s v="2018/19"/>
    <s v="Children at risk from abuse in the household"/>
    <x v="27"/>
    <s v="Number"/>
    <n v="53"/>
    <n v="18267"/>
    <n v="2.9014069086330498"/>
    <s v="2.9 per 1000 0-4 yr olds"/>
    <n v="2.9014069086330498"/>
  </r>
  <r>
    <s v="E08000018_CIN episodes for children aged 0-4 at 31st March 2019 with sexual abuse identified as a factor at CIN assessment (excluding looked after children)_Number"/>
    <s v="E08000018"/>
    <x v="103"/>
    <s v="Financial year"/>
    <s v="2018/19"/>
    <s v="Children at risk from abuse in the household"/>
    <x v="27"/>
    <s v="Number"/>
    <n v="77"/>
    <n v="15832"/>
    <n v="4.8635674583122803"/>
    <s v="4.9 per 1000 0-4 yr olds"/>
    <n v="4.8635674583122803"/>
  </r>
  <r>
    <s v="E08000019_CIN episodes for children aged 0-4 at 31st March 2019 with sexual abuse identified as a factor at CIN assessment (excluding looked after children)_Number"/>
    <s v="E08000019"/>
    <x v="108"/>
    <s v="Financial year"/>
    <s v="2018/19"/>
    <s v="Children at risk from abuse in the household"/>
    <x v="27"/>
    <s v="Number"/>
    <n v="47"/>
    <n v="32700"/>
    <n v="1.4373088685015301"/>
    <s v="1.4 per 1000 0-4 yr olds"/>
    <n v="1.4373088685015301"/>
  </r>
  <r>
    <s v="E08000032_CIN episodes for children aged 0-4 at 31st March 2019 with sexual abuse identified as a factor at CIN assessment (excluding looked after children)_Number"/>
    <s v="E08000032"/>
    <x v="12"/>
    <s v="Financial year"/>
    <s v="2018/19"/>
    <s v="Children at risk from abuse in the household"/>
    <x v="27"/>
    <s v="Number"/>
    <n v="69"/>
    <n v="39705"/>
    <n v="1.73781639591991"/>
    <s v="1.7 per 1000 0-4 yr olds"/>
    <n v="1.73781639591991"/>
  </r>
  <r>
    <s v="E08000033_CIN episodes for children aged 0-4 at 31st March 2019 with sexual abuse identified as a factor at CIN assessment (excluding looked after children)_Number"/>
    <s v="E08000033"/>
    <x v="19"/>
    <s v="Financial year"/>
    <s v="2018/19"/>
    <s v="Children at risk from abuse in the household"/>
    <x v="27"/>
    <s v="Number"/>
    <n v="86"/>
    <n v="12448"/>
    <n v="6.9087403598971697"/>
    <s v="6.9 per 1000 0-4 yr olds"/>
    <n v="6.9087403598971697"/>
  </r>
  <r>
    <s v="E08000034_CIN episodes for children aged 0-4 at 31st March 2019 with sexual abuse identified as a factor at CIN assessment (excluding looked after children)_Number"/>
    <s v="E08000034"/>
    <x v="64"/>
    <s v="Financial year"/>
    <s v="2018/19"/>
    <s v="Children at risk from abuse in the household"/>
    <x v="27"/>
    <s v="Number"/>
    <n v="28"/>
    <n v="27446"/>
    <n v="1.0201850907236001"/>
    <s v="1 per 1000 0-4 yr olds"/>
    <n v="1.0201850907236001"/>
  </r>
  <r>
    <s v="E08000035_CIN episodes for children aged 0-4 at 31st March 2019 with sexual abuse identified as a factor at CIN assessment (excluding looked after children)_Number"/>
    <s v="E08000035"/>
    <x v="68"/>
    <s v="Financial year"/>
    <s v="2018/19"/>
    <s v="Children at risk from abuse in the household"/>
    <x v="27"/>
    <s v="Number"/>
    <n v="156"/>
    <n v="50495"/>
    <n v="3.08941479354392"/>
    <s v="3.1 per 1000 0-4 yr olds"/>
    <n v="3.08941479354392"/>
  </r>
  <r>
    <s v="E08000036_CIN episodes for children aged 0-4 at 31st March 2019 with sexual abuse identified as a factor at CIN assessment (excluding looked after children)_Number"/>
    <s v="E08000036"/>
    <x v="134"/>
    <s v="Financial year"/>
    <s v="2018/19"/>
    <s v="Children at risk from abuse in the household"/>
    <x v="27"/>
    <s v="Number"/>
    <n v="121"/>
    <n v="21149"/>
    <n v="5.7213107002695196"/>
    <s v="5.7 per 1000 0-4 yr olds"/>
    <n v="5.7213107002695196"/>
  </r>
  <r>
    <s v="E08000020_CIN episodes for children aged 0-4 at 31st March 2019 with sexual abuse identified as a factor at CIN assessment (excluding looked after children)_Number"/>
    <s v="E08000020"/>
    <x v="43"/>
    <s v="Financial year"/>
    <s v="2018/19"/>
    <s v="Children at risk from abuse in the household"/>
    <x v="27"/>
    <s v="Number"/>
    <n v="40"/>
    <n v="10857"/>
    <n v="3.6842590034079401"/>
    <s v="3.7 per 1000 0-4 yr olds"/>
    <n v="3.6842590034079401"/>
  </r>
  <r>
    <s v="E08000021_CIN episodes for children aged 0-4 at 31st March 2019 with sexual abuse identified as a factor at CIN assessment (excluding looked after children)_Number"/>
    <s v="E08000021"/>
    <x v="80"/>
    <s v="Financial year"/>
    <s v="2018/19"/>
    <s v="Children at risk from abuse in the household"/>
    <x v="27"/>
    <s v="Number"/>
    <n v="43"/>
    <n v="16630"/>
    <n v="2.5856885147324098"/>
    <s v="2.6 per 1000 0-4 yr olds"/>
    <n v="2.5856885147324098"/>
  </r>
  <r>
    <s v="E08000022_CIN episodes for children aged 0-4 at 31st March 2019 with sexual abuse identified as a factor at CIN assessment (excluding looked after children)_Number"/>
    <s v="E08000022"/>
    <x v="86"/>
    <s v="Financial year"/>
    <s v="2018/19"/>
    <s v="Children at risk from abuse in the household"/>
    <x v="27"/>
    <s v="Number"/>
    <s v="*"/>
    <n v="11471"/>
    <s v="*"/>
    <s v="N/A"/>
    <s v="N/A"/>
  </r>
  <r>
    <s v="E08000023_CIN episodes for children aged 0-4 at 31st March 2019 with sexual abuse identified as a factor at CIN assessment (excluding looked after children)_Number"/>
    <s v="E08000023"/>
    <x v="114"/>
    <s v="Financial year"/>
    <s v="2018/19"/>
    <s v="Children at risk from abuse in the household"/>
    <x v="27"/>
    <s v="Number"/>
    <s v="*"/>
    <n v="8359"/>
    <s v="*"/>
    <s v="N/A"/>
    <s v="N/A"/>
  </r>
  <r>
    <s v="E08000024_CIN episodes for children aged 0-4 at 31st March 2019 with sexual abuse identified as a factor at CIN assessment (excluding looked after children)_Number"/>
    <s v="E08000024"/>
    <x v="124"/>
    <s v="Financial year"/>
    <s v="2018/19"/>
    <s v="Children at risk from abuse in the household"/>
    <x v="27"/>
    <s v="Number"/>
    <n v="55"/>
    <n v="14954"/>
    <n v="3.6779457001471201"/>
    <s v="3.7 per 1000 0-4 yr olds"/>
    <n v="3.6779457001471201"/>
  </r>
  <r>
    <s v="E06000053_CIN episodes for children aged 0-4 at 31st March 2019 with sexual abuse identified as a factor at CIN assessment (excluding looked after children)_Number"/>
    <s v="E06000053"/>
    <x v="153"/>
    <s v="Financial year"/>
    <s v="2018/19"/>
    <s v="Children at risk from abuse in the household"/>
    <x v="27"/>
    <s v="Number"/>
    <n v="0"/>
    <n v="101"/>
    <n v="0"/>
    <s v="0 per 1000 0-4 yr olds"/>
    <n v="0"/>
  </r>
  <r>
    <s v="E06000022_CIN episodes for children aged 0-4 at 31st March 2019 with sexual abuse identified as a factor at CIN assessment (excluding looked after children)_Number"/>
    <s v="E06000022"/>
    <x v="3"/>
    <s v="Financial year"/>
    <s v="2018/19"/>
    <s v="Children at risk from abuse in the household"/>
    <x v="27"/>
    <s v="Number"/>
    <n v="9"/>
    <n v="9426"/>
    <n v="0.95480585614258395"/>
    <s v="1 per 1000 0-4 yr olds"/>
    <n v="0.95480585614258395"/>
  </r>
  <r>
    <s v="E06000023_CIN episodes for children aged 0-4 at 31st March 2019 with sexual abuse identified as a factor at CIN assessment (excluding looked after children)_Number"/>
    <s v="E06000023"/>
    <x v="15"/>
    <s v="Financial year"/>
    <s v="2018/19"/>
    <s v="Children at risk from abuse in the household"/>
    <x v="27"/>
    <s v="Number"/>
    <n v="24"/>
    <n v="28994"/>
    <n v="0.82775746706215103"/>
    <s v="0.8 per 1000 0-4 yr olds"/>
    <n v="0.82775746706215103"/>
  </r>
  <r>
    <s v="E06000024_CIN episodes for children aged 0-4 at 31st March 2019 with sexual abuse identified as a factor at CIN assessment (excluding looked after children)_Number"/>
    <s v="E06000024"/>
    <x v="85"/>
    <s v="Financial year"/>
    <s v="2018/19"/>
    <s v="Children at risk from abuse in the household"/>
    <x v="27"/>
    <s v="Number"/>
    <n v="6"/>
    <n v="11491"/>
    <n v="0.52214776781829297"/>
    <s v="0.5 per 1000 0-4 yr olds"/>
    <n v="0.52214776781829297"/>
  </r>
  <r>
    <s v="E06000025_CIN episodes for children aged 0-4 at 31st March 2019 with sexual abuse identified as a factor at CIN assessment (excluding looked after children)_Number"/>
    <s v="E06000025"/>
    <x v="113"/>
    <s v="Financial year"/>
    <s v="2018/19"/>
    <s v="Children at risk from abuse in the household"/>
    <x v="27"/>
    <s v="Number"/>
    <n v="23"/>
    <n v="16325"/>
    <n v="1.4088820826952499"/>
    <s v="1.4 per 1000 0-4 yr olds"/>
    <n v="1.4088820826952499"/>
  </r>
  <r>
    <s v="E06000001_CIN episodes for children aged 0-4 at 31st March 2019 with sexual abuse identified as a factor at CIN assessment (excluding looked after children)_Number"/>
    <s v="E06000001"/>
    <x v="52"/>
    <s v="Financial year"/>
    <s v="2018/19"/>
    <s v="Children at risk from abuse in the household"/>
    <x v="27"/>
    <s v="Number"/>
    <n v="16"/>
    <n v="5297"/>
    <n v="3.0205776854823498"/>
    <s v="3 per 1000 0-4 yr olds"/>
    <n v="3.0205776854823498"/>
  </r>
  <r>
    <s v="E06000002_CIN episodes for children aged 0-4 at 31st March 2019 with sexual abuse identified as a factor at CIN assessment (excluding looked after children)_Number"/>
    <s v="E06000002"/>
    <x v="78"/>
    <s v="Financial year"/>
    <s v="2018/19"/>
    <s v="Children at risk from abuse in the household"/>
    <x v="27"/>
    <s v="Number"/>
    <n v="24"/>
    <n v="9657"/>
    <n v="2.4852438645542101"/>
    <s v="2.5 per 1000 0-4 yr olds"/>
    <n v="2.4852438645542101"/>
  </r>
  <r>
    <s v="E06000003_CIN episodes for children aged 0-4 at 31st March 2019 with sexual abuse identified as a factor at CIN assessment (excluding looked after children)_Number"/>
    <s v="E06000003"/>
    <x v="100"/>
    <s v="Financial year"/>
    <s v="2018/19"/>
    <s v="Children at risk from abuse in the household"/>
    <x v="27"/>
    <s v="Number"/>
    <n v="19"/>
    <n v="7348"/>
    <n v="2.5857376156777399"/>
    <s v="2.6 per 1000 0-4 yr olds"/>
    <n v="2.5857376156777399"/>
  </r>
  <r>
    <s v="E06000004_CIN episodes for children aged 0-4 at 31st March 2019 with sexual abuse identified as a factor at CIN assessment (excluding looked after children)_Number"/>
    <s v="E06000004"/>
    <x v="121"/>
    <s v="Financial year"/>
    <s v="2018/19"/>
    <s v="Children at risk from abuse in the household"/>
    <x v="27"/>
    <s v="Number"/>
    <n v="49"/>
    <n v="11648"/>
    <n v="4.2067307692307701"/>
    <s v="4.2 per 1000 0-4 yr olds"/>
    <n v="4.2067307692307701"/>
  </r>
  <r>
    <s v="E06000010_CIN episodes for children aged 0-4 at 31st March 2019 with sexual abuse identified as a factor at CIN assessment (excluding looked after children)_Number"/>
    <s v="E06000010"/>
    <x v="62"/>
    <s v="Financial year"/>
    <s v="2018/19"/>
    <s v="Children at risk from abuse in the household"/>
    <x v="27"/>
    <s v="Number"/>
    <n v="42"/>
    <n v="17207"/>
    <n v="2.4408670889754198"/>
    <s v="2.4 per 1000 0-4 yr olds"/>
    <n v="2.4408670889754198"/>
  </r>
  <r>
    <s v="E06000011_CIN episodes for children aged 0-4 at 31st March 2019 with sexual abuse identified as a factor at CIN assessment (excluding looked after children)_Number"/>
    <s v="E06000011"/>
    <x v="39"/>
    <s v="Financial year"/>
    <s v="2018/19"/>
    <s v="Children at risk from abuse in the household"/>
    <x v="27"/>
    <s v="Number"/>
    <n v="48"/>
    <n v="15572"/>
    <n v="3.0824556896994602"/>
    <s v="3.1 per 1000 0-4 yr olds"/>
    <n v="3.0824556896994602"/>
  </r>
  <r>
    <s v="E06000012_CIN episodes for children aged 0-4 at 31st March 2019 with sexual abuse identified as a factor at CIN assessment (excluding looked after children)_Number"/>
    <s v="E06000012"/>
    <x v="83"/>
    <s v="Financial year"/>
    <s v="2018/19"/>
    <s v="Children at risk from abuse in the household"/>
    <x v="27"/>
    <s v="Number"/>
    <n v="41"/>
    <n v="9516"/>
    <n v="4.3085329970575899"/>
    <s v="4.3 per 1000 0-4 yr olds"/>
    <n v="4.3085329970575899"/>
  </r>
  <r>
    <s v="E06000013_CIN episodes for children aged 0-4 at 31st March 2019 with sexual abuse identified as a factor at CIN assessment (excluding looked after children)_Number"/>
    <s v="E06000013"/>
    <x v="84"/>
    <s v="Financial year"/>
    <s v="2018/19"/>
    <s v="Children at risk from abuse in the household"/>
    <x v="27"/>
    <s v="Number"/>
    <n v="53"/>
    <n v="9204"/>
    <n v="5.7583659278574499"/>
    <s v="5.8 per 1000 0-4 yr olds"/>
    <n v="5.7583659278574499"/>
  </r>
  <r>
    <s v="E10000023_CIN episodes for children aged 0-4 at 31st March 2019 with sexual abuse identified as a factor at CIN assessment (excluding looked after children)_Number"/>
    <s v="E10000023"/>
    <x v="87"/>
    <s v="Financial year"/>
    <s v="2018/19"/>
    <s v="Children at risk from abuse in the household"/>
    <x v="27"/>
    <s v="Number"/>
    <n v="51"/>
    <n v="29706"/>
    <n v="1.7168248838618501"/>
    <s v="1.7 per 1000 0-4 yr olds"/>
    <n v="1.7168248838618501"/>
  </r>
  <r>
    <s v="E06000014_CIN episodes for children aged 0-4 at 31st March 2019 with sexual abuse identified as a factor at CIN assessment (excluding looked after children)_Number"/>
    <s v="E06000014"/>
    <x v="150"/>
    <s v="Financial year"/>
    <s v="2018/19"/>
    <s v="Children at risk from abuse in the household"/>
    <x v="27"/>
    <s v="Number"/>
    <n v="6"/>
    <n v="9822"/>
    <n v="0.610873549175321"/>
    <s v="0.6 per 1000 0-4 yr olds"/>
    <n v="0.610873549175321"/>
  </r>
  <r>
    <s v="E06000032_CIN episodes for children aged 0-4 at 31st March 2019 with sexual abuse identified as a factor at CIN assessment (excluding looked after children)_Number"/>
    <s v="E06000032"/>
    <x v="74"/>
    <s v="Financial year"/>
    <s v="2018/19"/>
    <s v="Children at risk from abuse in the household"/>
    <x v="27"/>
    <s v="Number"/>
    <n v="6"/>
    <n v="17547"/>
    <n v="0.341938792956061"/>
    <s v="0.3 per 1000 0-4 yr olds"/>
    <n v="0.341938792956061"/>
  </r>
  <r>
    <s v="E06000055_CIN episodes for children aged 0-4 at 31st March 2019 with sexual abuse identified as a factor at CIN assessment (excluding looked after children)_Number"/>
    <s v="E06000055"/>
    <x v="4"/>
    <s v="Financial year"/>
    <s v="2018/19"/>
    <s v="Children at risk from abuse in the household"/>
    <x v="27"/>
    <s v="Number"/>
    <n v="24"/>
    <n v="11509"/>
    <n v="2.0853245286297701"/>
    <s v="2.1 per 1000 0-4 yr olds"/>
    <n v="2.0853245286297701"/>
  </r>
  <r>
    <s v="E06000056_CIN episodes for children aged 0-4 at 31st March 2019 with sexual abuse identified as a factor at CIN assessment (excluding looked after children)_Number"/>
    <s v="E06000056"/>
    <x v="22"/>
    <s v="Financial year"/>
    <s v="2018/19"/>
    <s v="Children at risk from abuse in the household"/>
    <x v="27"/>
    <s v="Number"/>
    <n v="38"/>
    <n v="17751"/>
    <n v="2.1407244662272502"/>
    <s v="2.1 per 1000 0-4 yr olds"/>
    <n v="2.1407244662272502"/>
  </r>
  <r>
    <s v="E10000002_CIN episodes for children aged 0-4 at 31st March 2019 with sexual abuse identified as a factor at CIN assessment (excluding looked after children)_Number"/>
    <s v="E10000002"/>
    <x v="17"/>
    <s v="Financial year"/>
    <s v="2018/19"/>
    <s v="Children at risk from abuse in the household"/>
    <x v="27"/>
    <s v="Number"/>
    <n v="22"/>
    <n v="32404"/>
    <n v="0.67892852734230302"/>
    <s v="0.7 per 1000 0-4 yr olds"/>
    <n v="0.67892852734230302"/>
  </r>
  <r>
    <s v="E06000042_CIN episodes for children aged 0-4 at 31st March 2019 with sexual abuse identified as a factor at CIN assessment (excluding looked after children)_Number"/>
    <s v="E06000042"/>
    <x v="79"/>
    <s v="Financial year"/>
    <s v="2018/19"/>
    <s v="Children at risk from abuse in the household"/>
    <x v="27"/>
    <s v="Number"/>
    <n v="25"/>
    <n v="19048"/>
    <n v="1.3124737505249899"/>
    <s v="1.3 per 1000 0-4 yr olds"/>
    <n v="1.3124737505249899"/>
  </r>
  <r>
    <s v="E10000007_CIN episodes for children aged 0-4 at 31st March 2019 with sexual abuse identified as a factor at CIN assessment (excluding looked after children)_Number"/>
    <s v="E10000007"/>
    <x v="32"/>
    <s v="Financial year"/>
    <s v="2018/19"/>
    <s v="Children at risk from abuse in the household"/>
    <x v="27"/>
    <s v="Number"/>
    <n v="155"/>
    <n v="40208"/>
    <n v="3.8549542379625898"/>
    <s v="3.9 per 1000 0-4 yr olds"/>
    <n v="3.8549542379625898"/>
  </r>
  <r>
    <s v="E06000015_CIN episodes for children aged 0-4 at 31st March 2019 with sexual abuse identified as a factor at CIN assessment (excluding looked after children)_Number"/>
    <s v="E06000015"/>
    <x v="31"/>
    <s v="Financial year"/>
    <s v="2018/19"/>
    <s v="Children at risk from abuse in the household"/>
    <x v="27"/>
    <s v="Number"/>
    <n v="34"/>
    <n v="16674"/>
    <n v="2.0391027947703"/>
    <s v="2 per 1000 0-4 yr olds"/>
    <n v="2.0391027947703"/>
  </r>
  <r>
    <s v="E10000009_CIN episodes for children aged 0-4 at 31st March 2019 with sexual abuse identified as a factor at CIN assessment (excluding looked after children)_Number"/>
    <s v="E10000009"/>
    <x v="35"/>
    <s v="Financial year"/>
    <s v="2018/19"/>
    <s v="Children at risk from abuse in the household"/>
    <x v="27"/>
    <s v="Number"/>
    <n v="63"/>
    <n v="18202"/>
    <n v="3.46115811449291"/>
    <s v="3.5 per 1000 0-4 yr olds"/>
    <n v="3.46115811449291"/>
  </r>
  <r>
    <s v="E06000029_CIN episodes for children aged 0-4 at 31st March 2019 with sexual abuse identified as a factor at CIN assessment (excluding looked after children)_Number"/>
    <s v="E06000029"/>
    <x v="96"/>
    <s v="Financial year"/>
    <s v="2018/19"/>
    <s v="Children at risk from abuse in the household"/>
    <x v="27"/>
    <s v="Number"/>
    <n v="13"/>
    <n v="8108"/>
    <n v="1.6033547113961499"/>
    <s v="1.6 per 1000 0-4 yr olds"/>
    <n v="1.6033547113961499"/>
  </r>
  <r>
    <s v="E06000028_CIN episodes for children aged 0-4 at 31st March 2019 with sexual abuse identified as a factor at CIN assessment (excluding looked after children)_Number"/>
    <s v="E06000028"/>
    <x v="10"/>
    <s v="Financial year"/>
    <s v="2018/19"/>
    <s v="Children at risk from abuse in the household"/>
    <x v="27"/>
    <s v="Number"/>
    <s v="*"/>
    <n v="10832"/>
    <s v="*"/>
    <s v="N/A"/>
    <s v="N/A"/>
  </r>
  <r>
    <s v="E06000047_CIN episodes for children aged 0-4 at 31st March 2019 with sexual abuse identified as a factor at CIN assessment (excluding looked after children)_Number"/>
    <s v="E06000047"/>
    <x v="37"/>
    <s v="Financial year"/>
    <s v="2018/19"/>
    <s v="Children at risk from abuse in the household"/>
    <x v="27"/>
    <s v="Number"/>
    <n v="94"/>
    <n v="27021"/>
    <n v="3.4787757669960402"/>
    <s v="3.5 per 1000 0-4 yr olds"/>
    <n v="3.4787757669960402"/>
  </r>
  <r>
    <s v="E06000005_CIN episodes for children aged 0-4 at 31st March 2019 with sexual abuse identified as a factor at CIN assessment (excluding looked after children)_Number"/>
    <s v="E06000005"/>
    <x v="30"/>
    <s v="Financial year"/>
    <s v="2018/19"/>
    <s v="Children at risk from abuse in the household"/>
    <x v="27"/>
    <s v="Number"/>
    <n v="16"/>
    <n v="5917"/>
    <n v="2.7040730099712702"/>
    <s v="2.7 per 1000 0-4 yr olds"/>
    <n v="2.7040730099712702"/>
  </r>
  <r>
    <s v="E10000011_CIN episodes for children aged 0-4 at 31st March 2019 with sexual abuse identified as a factor at CIN assessment (excluding looked after children)_Number"/>
    <s v="E10000011"/>
    <x v="40"/>
    <s v="Financial year"/>
    <s v="2018/19"/>
    <s v="Children at risk from abuse in the household"/>
    <x v="27"/>
    <s v="Number"/>
    <n v="54"/>
    <n v="27106"/>
    <n v="1.9921788533903899"/>
    <s v="2 per 1000 0-4 yr olds"/>
    <n v="1.9921788533903899"/>
  </r>
  <r>
    <s v="E06000043_CIN episodes for children aged 0-4 at 31st March 2019 with sexual abuse identified as a factor at CIN assessment (excluding looked after children)_Number"/>
    <s v="E06000043"/>
    <x v="14"/>
    <s v="Financial year"/>
    <s v="2018/19"/>
    <s v="Children at risk from abuse in the household"/>
    <x v="27"/>
    <s v="Number"/>
    <n v="18"/>
    <n v="13768"/>
    <n v="1.3073794305636299"/>
    <s v="1.3 per 1000 0-4 yr olds"/>
    <n v="1.3073794305636299"/>
  </r>
  <r>
    <s v="E10000014_CIN episodes for children aged 0-4 at 31st March 2019 with sexual abuse identified as a factor at CIN assessment (excluding looked after children)_Number"/>
    <s v="E10000014"/>
    <x v="49"/>
    <s v="Financial year"/>
    <s v="2018/19"/>
    <s v="Children at risk from abuse in the household"/>
    <x v="27"/>
    <s v="Number"/>
    <n v="103"/>
    <n v="74388"/>
    <n v="1.38463192988116"/>
    <s v="1.4 per 1000 0-4 yr olds"/>
    <n v="1.38463192988116"/>
  </r>
  <r>
    <s v="E06000044_CIN episodes for children aged 0-4 at 31st March 2019 with sexual abuse identified as a factor at CIN assessment (excluding looked after children)_Number"/>
    <s v="E06000044"/>
    <x v="97"/>
    <s v="Financial year"/>
    <s v="2018/19"/>
    <s v="Children at risk from abuse in the household"/>
    <x v="27"/>
    <s v="Number"/>
    <n v="24"/>
    <n v="12735"/>
    <n v="1.8845700824499401"/>
    <s v="1.9 per 1000 0-4 yr olds"/>
    <n v="1.8845700824499401"/>
  </r>
  <r>
    <s v="E06000045_CIN episodes for children aged 0-4 at 31st March 2019 with sexual abuse identified as a factor at CIN assessment (excluding looked after children)_Number"/>
    <s v="E06000045"/>
    <x v="115"/>
    <s v="Financial year"/>
    <s v="2018/19"/>
    <s v="Children at risk from abuse in the household"/>
    <x v="27"/>
    <s v="Number"/>
    <n v="31"/>
    <n v="15766"/>
    <n v="1.9662565013319799"/>
    <s v="2 per 1000 0-4 yr olds"/>
    <n v="1.9662565013319799"/>
  </r>
  <r>
    <s v="E10000018_CIN episodes for children aged 0-4 at 31st March 2019 with sexual abuse identified as a factor at CIN assessment (excluding looked after children)_Number"/>
    <s v="E10000018"/>
    <x v="70"/>
    <s v="Financial year"/>
    <s v="2018/19"/>
    <s v="Children at risk from abuse in the household"/>
    <x v="27"/>
    <s v="Number"/>
    <n v="25"/>
    <n v="36916"/>
    <n v="0.67721313251706605"/>
    <s v="0.7 per 1000 0-4 yr olds"/>
    <n v="0.67721313251706605"/>
  </r>
  <r>
    <s v="E06000016_CIN episodes for children aged 0-4 at 31st March 2019 with sexual abuse identified as a factor at CIN assessment (excluding looked after children)_Number"/>
    <s v="E06000016"/>
    <x v="69"/>
    <s v="Financial year"/>
    <s v="2018/19"/>
    <s v="Children at risk from abuse in the household"/>
    <x v="27"/>
    <s v="Number"/>
    <n v="41"/>
    <n v="25049"/>
    <n v="1.6367918878997201"/>
    <s v="1.6 per 1000 0-4 yr olds"/>
    <n v="1.6367918878997201"/>
  </r>
  <r>
    <s v="E06000017_CIN episodes for children aged 0-4 at 31st March 2019 with sexual abuse identified as a factor at CIN assessment (excluding looked after children)_Number"/>
    <s v="E06000017"/>
    <x v="104"/>
    <s v="Financial year"/>
    <s v="2018/19"/>
    <s v="Children at risk from abuse in the household"/>
    <x v="27"/>
    <s v="Number"/>
    <n v="0"/>
    <n v="1855"/>
    <n v="0"/>
    <s v="0 per 1000 0-4 yr olds"/>
    <n v="0"/>
  </r>
  <r>
    <s v="E10000028_CIN episodes for children aged 0-4 at 31st March 2019 with sexual abuse identified as a factor at CIN assessment (excluding looked after children)_Number"/>
    <s v="E10000028"/>
    <x v="119"/>
    <s v="Financial year"/>
    <s v="2018/19"/>
    <s v="Children at risk from abuse in the household"/>
    <x v="27"/>
    <s v="Number"/>
    <n v="77"/>
    <n v="44389"/>
    <n v="1.7346639933316801"/>
    <s v="1.7 per 1000 0-4 yr olds"/>
    <n v="1.7346639933316801"/>
  </r>
  <r>
    <s v="E06000021_CIN episodes for children aged 0-4 at 31st March 2019 with sexual abuse identified as a factor at CIN assessment (excluding looked after children)_Number"/>
    <s v="E06000021"/>
    <x v="122"/>
    <s v="Financial year"/>
    <s v="2018/19"/>
    <s v="Children at risk from abuse in the household"/>
    <x v="27"/>
    <s v="Number"/>
    <n v="44"/>
    <n v="17135"/>
    <n v="2.5678435949810301"/>
    <s v="2.6 per 1000 0-4 yr olds"/>
    <n v="2.5678435949810301"/>
  </r>
  <r>
    <s v="E06000054_CIN episodes for children aged 0-4 at 31st March 2019 with sexual abuse identified as a factor at CIN assessment (excluding looked after children)_Number"/>
    <s v="E06000054"/>
    <x v="144"/>
    <s v="Financial year"/>
    <s v="2018/19"/>
    <s v="Children at risk from abuse in the household"/>
    <x v="27"/>
    <s v="Number"/>
    <n v="67"/>
    <n v="27307"/>
    <n v="2.4535833302816101"/>
    <s v="2.5 per 1000 0-4 yr olds"/>
    <n v="2.4535833302816101"/>
  </r>
  <r>
    <s v="E06000030_CIN episodes for children aged 0-4 at 31st March 2019 with sexual abuse identified as a factor at CIN assessment (excluding looked after children)_Number"/>
    <s v="E06000030"/>
    <x v="127"/>
    <s v="Financial year"/>
    <s v="2018/19"/>
    <s v="Children at risk from abuse in the household"/>
    <x v="27"/>
    <s v="Number"/>
    <n v="35"/>
    <n v="14479"/>
    <n v="2.4172940120174"/>
    <s v="2.4 per 1000 0-4 yr olds"/>
    <n v="2.4172940120174"/>
  </r>
  <r>
    <s v="E06000036_CIN episodes for children aged 0-4 at 31st March 2019 with sexual abuse identified as a factor at CIN assessment (excluding looked after children)_Number"/>
    <s v="E06000036"/>
    <x v="11"/>
    <s v="Financial year"/>
    <s v="2018/19"/>
    <s v="Children at risk from abuse in the household"/>
    <x v="27"/>
    <s v="Number"/>
    <n v="24"/>
    <n v="7417"/>
    <n v="3.2358096265336398"/>
    <s v="3.2 per 1000 0-4 yr olds"/>
    <n v="3.2358096265336398"/>
  </r>
  <r>
    <s v="E06000040_CIN episodes for children aged 0-4 at 31st March 2019 with sexual abuse identified as a factor at CIN assessment (excluding looked after children)_Number"/>
    <s v="E06000040"/>
    <x v="145"/>
    <s v="Financial year"/>
    <s v="2018/19"/>
    <s v="Children at risk from abuse in the household"/>
    <x v="27"/>
    <s v="Number"/>
    <n v="8"/>
    <n v="8678"/>
    <n v="0.92187139893984804"/>
    <s v="0.9 per 1000 0-4 yr olds"/>
    <n v="0.92187139893984804"/>
  </r>
  <r>
    <s v="E06000037_CIN episodes for children aged 0-4 at 31st March 2019 with sexual abuse identified as a factor at CIN assessment (excluding looked after children)_Number"/>
    <s v="E06000037"/>
    <x v="140"/>
    <s v="Financial year"/>
    <s v="2018/19"/>
    <s v="Children at risk from abuse in the household"/>
    <x v="27"/>
    <s v="Number"/>
    <n v="7"/>
    <n v="8980"/>
    <n v="0.77951002227171495"/>
    <s v="0.8 per 1000 0-4 yr olds"/>
    <n v="0.77951002227171495"/>
  </r>
  <r>
    <s v="E06000038_CIN episodes for children aged 0-4 at 31st March 2019 with sexual abuse identified as a factor at CIN assessment (excluding looked after children)_Number"/>
    <s v="E06000038"/>
    <x v="98"/>
    <s v="Financial year"/>
    <s v="2018/19"/>
    <s v="Children at risk from abuse in the household"/>
    <x v="27"/>
    <s v="Number"/>
    <n v="16"/>
    <n v="11632"/>
    <n v="1.3755158184319101"/>
    <s v="1.4 per 1000 0-4 yr olds"/>
    <n v="1.3755158184319101"/>
  </r>
  <r>
    <s v="E06000039_CIN episodes for children aged 0-4 at 31st March 2019 with sexual abuse identified as a factor at CIN assessment (excluding looked after children)_Number"/>
    <s v="E06000039"/>
    <x v="110"/>
    <s v="Financial year"/>
    <s v="2018/19"/>
    <s v="Children at risk from abuse in the household"/>
    <x v="27"/>
    <s v="Number"/>
    <n v="16"/>
    <n v="12827"/>
    <n v="1.24736883137133"/>
    <s v="1.2 per 1000 0-4 yr olds"/>
    <n v="1.24736883137133"/>
  </r>
  <r>
    <s v="E06000041_CIN episodes for children aged 0-4 at 31st March 2019 with sexual abuse identified as a factor at CIN assessment (excluding looked after children)_Number"/>
    <s v="E06000041"/>
    <x v="147"/>
    <s v="Financial year"/>
    <s v="2018/19"/>
    <s v="Children at risk from abuse in the household"/>
    <x v="27"/>
    <s v="Number"/>
    <n v="20"/>
    <n v="9822"/>
    <n v="2.0362451639177399"/>
    <s v="2 per 1000 0-4 yr olds"/>
    <n v="2.0362451639177399"/>
  </r>
  <r>
    <s v="E10000003_CIN episodes for children aged 0-4 at 31st March 2019 with sexual abuse identified as a factor at CIN assessment (excluding looked after children)_Number"/>
    <s v="E10000003"/>
    <x v="20"/>
    <s v="Financial year"/>
    <s v="2018/19"/>
    <s v="Children at risk from abuse in the household"/>
    <x v="27"/>
    <s v="Number"/>
    <n v="60"/>
    <n v="37295"/>
    <n v="1.60879474460383"/>
    <s v="1.6 per 1000 0-4 yr olds"/>
    <n v="1.60879474460383"/>
  </r>
  <r>
    <s v="E06000031_CIN episodes for children aged 0-4 at 31st March 2019 with sexual abuse identified as a factor at CIN assessment (excluding looked after children)_Number"/>
    <s v="E06000031"/>
    <x v="94"/>
    <s v="Financial year"/>
    <s v="2018/19"/>
    <s v="Children at risk from abuse in the household"/>
    <x v="27"/>
    <s v="Number"/>
    <n v="23"/>
    <n v="15931"/>
    <n v="1.44372606867114"/>
    <s v="1.4 per 1000 0-4 yr olds"/>
    <n v="1.44372606867114"/>
  </r>
  <r>
    <s v="E06000006_CIN episodes for children aged 0-4 at 31st March 2019 with sexual abuse identified as a factor at CIN assessment (excluding looked after children)_Number"/>
    <s v="E06000006"/>
    <x v="47"/>
    <s v="Financial year"/>
    <s v="2018/19"/>
    <s v="Children at risk from abuse in the household"/>
    <x v="27"/>
    <s v="Number"/>
    <n v="20"/>
    <n v="7676"/>
    <n v="2.6055237102657598"/>
    <s v="2.6 per 1000 0-4 yr olds"/>
    <n v="2.6055237102657598"/>
  </r>
  <r>
    <s v="E06000007_CIN episodes for children aged 0-4 at 31st March 2019 with sexual abuse identified as a factor at CIN assessment (excluding looked after children)_Number"/>
    <s v="E06000007"/>
    <x v="138"/>
    <s v="Financial year"/>
    <s v="2018/19"/>
    <s v="Children at risk from abuse in the household"/>
    <x v="27"/>
    <s v="Number"/>
    <n v="32"/>
    <n v="11933"/>
    <n v="2.6816391519316198"/>
    <s v="2.7 per 1000 0-4 yr olds"/>
    <n v="2.6816391519316198"/>
  </r>
  <r>
    <s v="E10000008_CIN episodes for children aged 0-4 at 31st March 2019 with sexual abuse identified as a factor at CIN assessment (excluding looked after children)_Number"/>
    <s v="E10000008"/>
    <x v="33"/>
    <s v="Financial year"/>
    <s v="2018/19"/>
    <s v="Children at risk from abuse in the household"/>
    <x v="27"/>
    <s v="Number"/>
    <n v="31"/>
    <n v="37314"/>
    <n v="0.83078737203194497"/>
    <s v="0.8 per 1000 0-4 yr olds"/>
    <n v="0.83078737203194497"/>
  </r>
  <r>
    <s v="E06000026_CIN episodes for children aged 0-4 at 31st March 2019 with sexual abuse identified as a factor at CIN assessment (excluding looked after children)_Number"/>
    <s v="E06000026"/>
    <x v="95"/>
    <s v="Financial year"/>
    <s v="2018/19"/>
    <s v="Children at risk from abuse in the household"/>
    <x v="27"/>
    <s v="Number"/>
    <n v="47"/>
    <n v="14969"/>
    <n v="3.1398222994188001"/>
    <s v="3.1 per 1000 0-4 yr olds"/>
    <n v="3.1398222994188001"/>
  </r>
  <r>
    <s v="E06000027_CIN episodes for children aged 0-4 at 31st March 2019 with sexual abuse identified as a factor at CIN assessment (excluding looked after children)_Number"/>
    <s v="E06000027"/>
    <x v="131"/>
    <s v="Financial year"/>
    <s v="2018/19"/>
    <s v="Children at risk from abuse in the household"/>
    <x v="27"/>
    <s v="Number"/>
    <n v="10"/>
    <n v="6918"/>
    <n v="1.44550448106389"/>
    <s v="1.4 per 1000 0-4 yr olds"/>
    <n v="1.44550448106389"/>
  </r>
  <r>
    <s v="E10000012_CIN episodes for children aged 0-4 at 31st March 2019 with sexual abuse identified as a factor at CIN assessment (excluding looked after children)_Number"/>
    <s v="E10000012"/>
    <x v="42"/>
    <s v="Financial year"/>
    <s v="2018/19"/>
    <s v="Children at risk from abuse in the household"/>
    <x v="27"/>
    <s v="Number"/>
    <n v="42"/>
    <n v="85981"/>
    <n v="0.48848001302613397"/>
    <s v="0.5 per 1000 0-4 yr olds"/>
    <n v="0.48848001302613397"/>
  </r>
  <r>
    <s v="E06000033_CIN episodes for children aged 0-4 at 31st March 2019 with sexual abuse identified as a factor at CIN assessment (excluding looked after children)_Number"/>
    <s v="E06000033"/>
    <x v="116"/>
    <s v="Financial year"/>
    <s v="2018/19"/>
    <s v="Children at risk from abuse in the household"/>
    <x v="27"/>
    <s v="Number"/>
    <n v="20"/>
    <n v="11304"/>
    <n v="1.7692852087756501"/>
    <s v="1.8 per 1000 0-4 yr olds"/>
    <n v="1.7692852087756501"/>
  </r>
  <r>
    <s v="E06000034_CIN episodes for children aged 0-4 at 31st March 2019 with sexual abuse identified as a factor at CIN assessment (excluding looked after children)_Number"/>
    <s v="E06000034"/>
    <x v="130"/>
    <s v="Financial year"/>
    <s v="2018/19"/>
    <s v="Children at risk from abuse in the household"/>
    <x v="27"/>
    <s v="Number"/>
    <n v="29"/>
    <n v="13195"/>
    <n v="2.1978021978022002"/>
    <s v="2.2 per 1000 0-4 yr olds"/>
    <n v="2.1978021978022002"/>
  </r>
  <r>
    <s v="E06000019_CIN episodes for children aged 0-4 at 31st March 2019 with sexual abuse identified as a factor at CIN assessment (excluding looked after children)_Number"/>
    <s v="E06000019"/>
    <x v="54"/>
    <s v="Financial year"/>
    <s v="2018/19"/>
    <s v="Children at risk from abuse in the household"/>
    <x v="27"/>
    <s v="Number"/>
    <n v="23"/>
    <n v="9337"/>
    <n v="2.4633179822212701"/>
    <s v="2.5 per 1000 0-4 yr olds"/>
    <n v="2.4633179822212701"/>
  </r>
  <r>
    <s v="E10000034_CIN episodes for children aged 0-4 at 31st March 2019 with sexual abuse identified as a factor at CIN assessment (excluding looked after children)_Number"/>
    <s v="E10000034"/>
    <x v="149"/>
    <s v="Financial year"/>
    <s v="2018/19"/>
    <s v="Children at risk from abuse in the household"/>
    <x v="27"/>
    <s v="Number"/>
    <n v="20"/>
    <n v="31348"/>
    <n v="0.63799923440091899"/>
    <s v="0.6 per 1000 0-4 yr olds"/>
    <n v="0.63799923440091899"/>
  </r>
  <r>
    <s v="E10000016_CIN episodes for children aged 0-4 at 31st March 2019 with sexual abuse identified as a factor at CIN assessment (excluding looked after children)_Number"/>
    <s v="E10000016"/>
    <x v="61"/>
    <s v="Financial year"/>
    <s v="2018/19"/>
    <s v="Children at risk from abuse in the household"/>
    <x v="27"/>
    <s v="Number"/>
    <n v="148"/>
    <n v="91425"/>
    <n v="1.6188132348919899"/>
    <s v="1.6 per 1000 0-4 yr olds"/>
    <n v="1.6188132348919899"/>
  </r>
  <r>
    <s v="E06000035_CIN episodes for children aged 0-4 at 31st March 2019 with sexual abuse identified as a factor at CIN assessment (excluding looked after children)_Number"/>
    <s v="E06000035"/>
    <x v="76"/>
    <s v="Financial year"/>
    <s v="2018/19"/>
    <s v="Children at risk from abuse in the household"/>
    <x v="27"/>
    <s v="Number"/>
    <n v="40"/>
    <n v="18494"/>
    <n v="2.1628636314480398"/>
    <s v="2.2 per 1000 0-4 yr olds"/>
    <n v="2.1628636314480398"/>
  </r>
  <r>
    <s v="E10000017_CIN episodes for children aged 0-4 at 31st March 2019 with sexual abuse identified as a factor at CIN assessment (excluding looked after children)_Number"/>
    <s v="E10000017"/>
    <x v="67"/>
    <s v="Financial year"/>
    <s v="2018/19"/>
    <s v="Children at risk from abuse in the household"/>
    <x v="27"/>
    <s v="Number"/>
    <n v="149"/>
    <n v="67104"/>
    <n v="2.22043395326657"/>
    <s v="2.2 per 1000 0-4 yr olds"/>
    <n v="2.22043395326657"/>
  </r>
  <r>
    <s v="E06000008_CIN episodes for children aged 0-4 at 31st March 2019 with sexual abuse identified as a factor at CIN assessment (excluding looked after children)_Number"/>
    <s v="E06000008"/>
    <x v="7"/>
    <s v="Financial year"/>
    <s v="2018/19"/>
    <s v="Children at risk from abuse in the household"/>
    <x v="27"/>
    <s v="Number"/>
    <n v="18"/>
    <n v="10576"/>
    <n v="1.7019667170953099"/>
    <s v="1.7 per 1000 0-4 yr olds"/>
    <n v="1.7019667170953099"/>
  </r>
  <r>
    <s v="E06000009_CIN episodes for children aged 0-4 at 31st March 2019 with sexual abuse identified as a factor at CIN assessment (excluding looked after children)_Number"/>
    <s v="E06000009"/>
    <x v="8"/>
    <s v="Financial year"/>
    <s v="2018/19"/>
    <s v="Children at risk from abuse in the household"/>
    <x v="27"/>
    <s v="Number"/>
    <n v="48"/>
    <n v="8365"/>
    <n v="5.7381948595337704"/>
    <s v="5.7 per 1000 0-4 yr olds"/>
    <n v="5.7381948595337704"/>
  </r>
  <r>
    <s v="E10000024_CIN episodes for children aged 0-4 at 31st March 2019 with sexual abuse identified as a factor at CIN assessment (excluding looked after children)_Number"/>
    <s v="E10000024"/>
    <x v="91"/>
    <s v="Financial year"/>
    <s v="2018/19"/>
    <s v="Children at risk from abuse in the household"/>
    <x v="27"/>
    <s v="Number"/>
    <n v="109"/>
    <n v="44888"/>
    <n v="2.4282659062555698"/>
    <s v="2.4 per 1000 0-4 yr olds"/>
    <n v="2.4282659062555698"/>
  </r>
  <r>
    <s v="E06000018_CIN episodes for children aged 0-4 at 31st March 2019 with sexual abuse identified as a factor at CIN assessment (excluding looked after children)_Number"/>
    <s v="E06000018"/>
    <x v="90"/>
    <s v="Financial year"/>
    <s v="2018/19"/>
    <s v="Children at risk from abuse in the household"/>
    <x v="27"/>
    <s v="Number"/>
    <n v="56"/>
    <n v="20755"/>
    <n v="2.6981450252951098"/>
    <s v="2.7 per 1000 0-4 yr olds"/>
    <n v="2.6981450252951098"/>
  </r>
  <r>
    <s v="E06000051_CIN episodes for children aged 0-4 at 31st March 2019 with sexual abuse identified as a factor at CIN assessment (excluding looked after children)_Number"/>
    <s v="E06000051"/>
    <x v="109"/>
    <s v="Financial year"/>
    <s v="2018/19"/>
    <s v="Children at risk from abuse in the household"/>
    <x v="27"/>
    <s v="Number"/>
    <n v="24"/>
    <n v="15034"/>
    <n v="1.59638153518691"/>
    <s v="1.6 per 1000 0-4 yr olds"/>
    <n v="1.59638153518691"/>
  </r>
  <r>
    <s v="E06000020_CIN episodes for children aged 0-4 at 31st March 2019 with sexual abuse identified as a factor at CIN assessment (excluding looked after children)_Number"/>
    <s v="E06000020"/>
    <x v="129"/>
    <s v="Financial year"/>
    <s v="2018/19"/>
    <s v="Children at risk from abuse in the household"/>
    <x v="27"/>
    <s v="Number"/>
    <n v="11"/>
    <n v="11022"/>
    <n v="0.99800399201596801"/>
    <s v="1 per 1000 0-4 yr olds"/>
    <n v="0.99800399201596801"/>
  </r>
  <r>
    <s v="E06000049_CIN episodes for children aged 0-4 at 31st March 2019 with sexual abuse identified as a factor at CIN assessment (excluding looked after children)_Number"/>
    <s v="E06000049"/>
    <x v="23"/>
    <s v="Financial year"/>
    <s v="2018/19"/>
    <s v="Children at risk from abuse in the household"/>
    <x v="27"/>
    <s v="Number"/>
    <n v="38"/>
    <n v="20262"/>
    <n v="1.8754318428585499"/>
    <s v="1.9 per 1000 0-4 yr olds"/>
    <n v="1.8754318428585499"/>
  </r>
  <r>
    <s v="E06000050_CIN episodes for children aged 0-4 at 31st March 2019 with sexual abuse identified as a factor at CIN assessment (excluding looked after children)_Number"/>
    <s v="E06000050"/>
    <x v="154"/>
    <s v="Financial year"/>
    <s v="2018/19"/>
    <s v="Children at risk from abuse in the household"/>
    <x v="27"/>
    <s v="Number"/>
    <n v="21"/>
    <n v="18571"/>
    <n v="1.13079532604599"/>
    <s v="1.1 per 1000 0-4 yr olds"/>
    <n v="1.13079532604599"/>
  </r>
  <r>
    <s v="E06000052_CIN episodes for children aged 0-4 at 31st March 2019 with sexual abuse identified as a factor at CIN assessment (excluding looked after children)_Number"/>
    <s v="E06000052"/>
    <x v="26"/>
    <s v="Financial year"/>
    <s v="2018/19"/>
    <s v="Children at risk from abuse in the household"/>
    <x v="27"/>
    <s v="Number"/>
    <n v="33"/>
    <n v="28270"/>
    <n v="1.1673151750972799"/>
    <s v="1.2 per 1000 0-4 yr olds"/>
    <n v="1.1673151750972799"/>
  </r>
  <r>
    <s v="E10000006_CIN episodes for children aged 0-4 at 31st March 2019 with sexual abuse identified as a factor at CIN assessment (excluding looked after children)_Number"/>
    <s v="E10000006"/>
    <x v="29"/>
    <s v="Financial year"/>
    <s v="2018/19"/>
    <s v="Children at risk from abuse in the household"/>
    <x v="27"/>
    <s v="Number"/>
    <n v="39"/>
    <n v="24066"/>
    <n v="1.6205435053602599"/>
    <s v="1.6 per 1000 0-4 yr olds"/>
    <n v="1.6205435053602599"/>
  </r>
  <r>
    <s v="E10000013_CIN episodes for children aged 0-4 at 31st March 2019 with sexual abuse identified as a factor at CIN assessment (excluding looked after children)_Number"/>
    <s v="E10000013"/>
    <x v="44"/>
    <s v="Financial year"/>
    <s v="2018/19"/>
    <s v="Children at risk from abuse in the household"/>
    <x v="27"/>
    <s v="Number"/>
    <n v="53"/>
    <n v="34617"/>
    <n v="1.5310396625935201"/>
    <s v="1.5 per 1000 0-4 yr olds"/>
    <n v="1.5310396625935201"/>
  </r>
  <r>
    <s v="E10000015_CIN episodes for children aged 0-4 at 31st March 2019 with sexual abuse identified as a factor at CIN assessment (excluding looked after children)_Number"/>
    <s v="E10000015"/>
    <x v="55"/>
    <s v="Financial year"/>
    <s v="2018/19"/>
    <s v="Children at risk from abuse in the household"/>
    <x v="27"/>
    <s v="Number"/>
    <n v="65"/>
    <n v="74764"/>
    <n v="0.86940238617516497"/>
    <s v="0.9 per 1000 0-4 yr olds"/>
    <n v="0.86940238617516497"/>
  </r>
  <r>
    <s v="E06000046_CIN episodes for children aged 0-4 at 31st March 2019 with sexual abuse identified as a factor at CIN assessment (excluding looked after children)_Number"/>
    <s v="E06000046"/>
    <x v="58"/>
    <s v="Financial year"/>
    <s v="2018/19"/>
    <s v="Children at risk from abuse in the household"/>
    <x v="27"/>
    <s v="Number"/>
    <n v="21"/>
    <n v="6462"/>
    <n v="3.24976787372331"/>
    <s v="3.2 per 1000 0-4 yr olds"/>
    <n v="3.24976787372331"/>
  </r>
  <r>
    <s v="E10000019_CIN episodes for children aged 0-4 at 31st March 2019 with sexual abuse identified as a factor at CIN assessment (excluding looked after children)_Number"/>
    <s v="E10000019"/>
    <x v="72"/>
    <s v="Financial year"/>
    <s v="2018/19"/>
    <s v="Children at risk from abuse in the household"/>
    <x v="27"/>
    <s v="Number"/>
    <n v="134"/>
    <n v="39873"/>
    <n v="3.3606701276553101"/>
    <s v="3.4 per 1000 0-4 yr olds"/>
    <n v="3.3606701276553101"/>
  </r>
  <r>
    <s v="E10000020_CIN episodes for children aged 0-4 at 31st March 2019 with sexual abuse identified as a factor at CIN assessment (excluding looked after children)_Number"/>
    <s v="E10000020"/>
    <x v="82"/>
    <s v="Financial year"/>
    <s v="2018/19"/>
    <s v="Children at risk from abuse in the household"/>
    <x v="27"/>
    <s v="Number"/>
    <n v="37"/>
    <n v="46256"/>
    <n v="0.79989622967831198"/>
    <s v="0.8 per 1000 0-4 yr olds"/>
    <n v="0.79989622967831198"/>
  </r>
  <r>
    <s v="E10000021_CIN episodes for children aged 0-4 at 31st March 2019 with sexual abuse identified as a factor at CIN assessment (excluding looked after children)_Number"/>
    <s v="E10000021"/>
    <x v="88"/>
    <s v="Financial year"/>
    <s v="2018/19"/>
    <s v="Children at risk from abuse in the household"/>
    <x v="27"/>
    <s v="Number"/>
    <n v="55"/>
    <n v="47337"/>
    <n v="1.16188182605573"/>
    <s v="1.2 per 1000 0-4 yr olds"/>
    <n v="1.16188182605573"/>
  </r>
  <r>
    <s v="E06000048_CIN episodes for children aged 0-4 at 31st March 2019 with sexual abuse identified as a factor at CIN assessment (excluding looked after children)_Number"/>
    <s v="E06000048"/>
    <x v="89"/>
    <s v="Financial year"/>
    <s v="2018/19"/>
    <s v="Children at risk from abuse in the household"/>
    <x v="27"/>
    <s v="Number"/>
    <n v="44"/>
    <n v="14910"/>
    <n v="2.9510395707578798"/>
    <s v="3 per 1000 0-4 yr olds"/>
    <n v="2.9510395707578798"/>
  </r>
  <r>
    <s v="E10000025_CIN episodes for children aged 0-4 at 31st March 2019 with sexual abuse identified as a factor at CIN assessment (excluding looked after children)_Number"/>
    <s v="E10000025"/>
    <x v="93"/>
    <s v="Financial year"/>
    <s v="2018/19"/>
    <s v="Children at risk from abuse in the household"/>
    <x v="27"/>
    <s v="Number"/>
    <n v="49"/>
    <n v="39398"/>
    <n v="1.2437179552261499"/>
    <s v="1.2 per 1000 0-4 yr olds"/>
    <n v="1.2437179552261499"/>
  </r>
  <r>
    <s v="E10000027_CIN episodes for children aged 0-4 at 31st March 2019 with sexual abuse identified as a factor at CIN assessment (excluding looked after children)_Number"/>
    <s v="E10000027"/>
    <x v="112"/>
    <s v="Financial year"/>
    <s v="2018/19"/>
    <s v="Children at risk from abuse in the household"/>
    <x v="27"/>
    <s v="Number"/>
    <n v="32"/>
    <n v="29004"/>
    <n v="1.10329609709006"/>
    <s v="1.1 per 1000 0-4 yr olds"/>
    <n v="1.10329609709006"/>
  </r>
  <r>
    <s v="E10000029_CIN episodes for children aged 0-4 at 31st March 2019 with sexual abuse identified as a factor at CIN assessment (excluding looked after children)_Number"/>
    <s v="E10000029"/>
    <x v="123"/>
    <s v="Financial year"/>
    <s v="2018/19"/>
    <s v="Children at risk from abuse in the household"/>
    <x v="27"/>
    <s v="Number"/>
    <n v="42"/>
    <n v="40624"/>
    <n v="1.0338716029932999"/>
    <s v="1 per 1000 0-4 yr olds"/>
    <n v="1.0338716029932999"/>
  </r>
  <r>
    <s v="E10000030_CIN episodes for children aged 0-4 at 31st March 2019 with sexual abuse identified as a factor at CIN assessment (excluding looked after children)_Number"/>
    <s v="E10000030"/>
    <x v="125"/>
    <s v="Financial year"/>
    <s v="2018/19"/>
    <s v="Children at risk from abuse in the household"/>
    <x v="27"/>
    <s v="Number"/>
    <n v="65"/>
    <n v="70074"/>
    <n v="0.92759083254844898"/>
    <s v="0.9 per 1000 0-4 yr olds"/>
    <n v="0.92759083254844898"/>
  </r>
  <r>
    <s v="E10000031_CIN episodes for children aged 0-4 at 31st March 2019 with sexual abuse identified as a factor at CIN assessment (excluding looked after children)_Number"/>
    <s v="E10000031"/>
    <x v="139"/>
    <s v="Financial year"/>
    <s v="2018/19"/>
    <s v="Children at risk from abuse in the household"/>
    <x v="27"/>
    <s v="Number"/>
    <n v="28"/>
    <n v="31584"/>
    <n v="0.88652482269503496"/>
    <s v="0.9 per 1000 0-4 yr olds"/>
    <n v="0.88652482269503496"/>
  </r>
  <r>
    <s v="E10000032_CIN episodes for children aged 0-4 at 31st March 2019 with sexual abuse identified as a factor at CIN assessment (excluding looked after children)_Number"/>
    <s v="E10000032"/>
    <x v="141"/>
    <s v="Financial year"/>
    <s v="2018/19"/>
    <s v="Children at risk from abuse in the household"/>
    <x v="27"/>
    <s v="Number"/>
    <n v="124"/>
    <n v="46821"/>
    <n v="2.64838427201469"/>
    <s v="2.6 per 1000 0-4 yr olds"/>
    <n v="2.64838427201469"/>
  </r>
  <r>
    <s v="NA_CIN episodes for children aged 0-4 at 31st March 2019 with a parent or someone else in the household's disability identified as a factor at CIN assessment (excluding looked after children)_Number"/>
    <s v="NA"/>
    <x v="151"/>
    <s v="Financial year"/>
    <s v="2018/19"/>
    <s v="Children vulnerable due to a parent's disability"/>
    <x v="28"/>
    <s v="Number"/>
    <n v="7457"/>
    <n v="3346727"/>
    <n v="2.2281470822089759"/>
    <s v="2.23 per 1000 0-4 yr olds"/>
    <n v="2.2281470822089759"/>
  </r>
  <r>
    <s v="E09000001_CIN episodes for children aged 0-4 at 31st March 2019 with a parent or someone else in the household's disability identified as a factor at CIN assessment (excluding looked after children)_Number"/>
    <s v="E09000001"/>
    <x v="25"/>
    <s v="Financial year"/>
    <s v="2018/19"/>
    <s v="Children vulnerable due to a parent's disability"/>
    <x v="28"/>
    <s v="Number"/>
    <n v="0"/>
    <n v="435"/>
    <n v="0"/>
    <s v="0 per 1000 0-4 yr olds"/>
    <n v="0"/>
  </r>
  <r>
    <s v="E09000007_CIN episodes for children aged 0-4 at 31st March 2019 with a parent or someone else in the household's disability identified as a factor at CIN assessment (excluding looked after children)_Number"/>
    <s v="E09000007"/>
    <x v="21"/>
    <s v="Financial year"/>
    <s v="2018/19"/>
    <s v="Children vulnerable due to a parent's disability"/>
    <x v="28"/>
    <s v="Number"/>
    <n v="25"/>
    <n v="14039"/>
    <n v="1.78075361492984"/>
    <s v="1.8 per 1000 0-4 yr olds"/>
    <n v="1.78075361492984"/>
  </r>
  <r>
    <s v="E09000011_CIN episodes for children aged 0-4 at 31st March 2019 with a parent or someone else in the household's disability identified as a factor at CIN assessment (excluding looked after children)_Number"/>
    <s v="E09000011"/>
    <x v="45"/>
    <s v="Financial year"/>
    <s v="2018/19"/>
    <s v="Children vulnerable due to a parent's disability"/>
    <x v="28"/>
    <s v="Number"/>
    <n v="86"/>
    <n v="21953"/>
    <n v="3.9174600282421501"/>
    <s v="3.9 per 1000 0-4 yr olds"/>
    <n v="3.9174600282421501"/>
  </r>
  <r>
    <s v="E09000012_CIN episodes for children aged 0-4 at 31st March 2019 with a parent or someone else in the household's disability identified as a factor at CIN assessment (excluding looked after children)_Number"/>
    <s v="E09000012"/>
    <x v="46"/>
    <s v="Financial year"/>
    <s v="2018/19"/>
    <s v="Children vulnerable due to a parent's disability"/>
    <x v="28"/>
    <s v="Number"/>
    <n v="55"/>
    <n v="20326"/>
    <n v="2.70589392895798"/>
    <s v="2.7 per 1000 0-4 yr olds"/>
    <n v="2.70589392895798"/>
  </r>
  <r>
    <s v="E09000013_CIN episodes for children aged 0-4 at 31st March 2019 with a parent or someone else in the household's disability identified as a factor at CIN assessment (excluding looked after children)_Number"/>
    <s v="E09000013"/>
    <x v="48"/>
    <s v="Financial year"/>
    <s v="2018/19"/>
    <s v="Children vulnerable due to a parent's disability"/>
    <x v="28"/>
    <s v="Number"/>
    <n v="9"/>
    <n v="11404"/>
    <n v="0.78919677306208302"/>
    <s v="0.8 per 1000 0-4 yr olds"/>
    <n v="0.78919677306208302"/>
  </r>
  <r>
    <s v="E09000019_CIN episodes for children aged 0-4 at 31st March 2019 with a parent or someone else in the household's disability identified as a factor at CIN assessment (excluding looked after children)_Number"/>
    <s v="E09000019"/>
    <x v="59"/>
    <s v="Financial year"/>
    <s v="2018/19"/>
    <s v="Children vulnerable due to a parent's disability"/>
    <x v="28"/>
    <s v="Number"/>
    <n v="47"/>
    <n v="13127"/>
    <n v="3.58040679515502"/>
    <s v="3.6 per 1000 0-4 yr olds"/>
    <n v="3.58040679515502"/>
  </r>
  <r>
    <s v="E09000020_CIN episodes for children aged 0-4 at 31st March 2019 with a parent or someone else in the household's disability identified as a factor at CIN assessment (excluding looked after children)_Number"/>
    <s v="E09000020"/>
    <x v="60"/>
    <s v="Financial year"/>
    <s v="2018/19"/>
    <s v="Children vulnerable due to a parent's disability"/>
    <x v="28"/>
    <s v="Number"/>
    <n v="19"/>
    <n v="8223"/>
    <n v="2.3105922412744699"/>
    <s v="2.3 per 1000 0-4 yr olds"/>
    <n v="2.3105922412744699"/>
  </r>
  <r>
    <s v="E09000022_CIN episodes for children aged 0-4 at 31st March 2019 with a parent or someone else in the household's disability identified as a factor at CIN assessment (excluding looked after children)_Number"/>
    <s v="E09000022"/>
    <x v="66"/>
    <s v="Financial year"/>
    <s v="2018/19"/>
    <s v="Children vulnerable due to a parent's disability"/>
    <x v="28"/>
    <s v="Number"/>
    <n v="33"/>
    <n v="19213"/>
    <n v="1.7175870504346"/>
    <s v="1.7 per 1000 0-4 yr olds"/>
    <n v="1.7175870504346"/>
  </r>
  <r>
    <s v="E09000023_CIN episodes for children aged 0-4 at 31st March 2019 with a parent or someone else in the household's disability identified as a factor at CIN assessment (excluding looked after children)_Number"/>
    <s v="E09000023"/>
    <x v="71"/>
    <s v="Financial year"/>
    <s v="2018/19"/>
    <s v="Children vulnerable due to a parent's disability"/>
    <x v="28"/>
    <s v="Number"/>
    <n v="64"/>
    <n v="21814"/>
    <n v="2.9338956633354698"/>
    <s v="2.9 per 1000 0-4 yr olds"/>
    <n v="2.9338956633354698"/>
  </r>
  <r>
    <s v="E09000028_CIN episodes for children aged 0-4 at 31st March 2019 with a parent or someone else in the household's disability identified as a factor at CIN assessment (excluding looked after children)_Number"/>
    <s v="E09000028"/>
    <x v="117"/>
    <s v="Financial year"/>
    <s v="2018/19"/>
    <s v="Children vulnerable due to a parent's disability"/>
    <x v="28"/>
    <s v="Number"/>
    <n v="77"/>
    <n v="20500"/>
    <n v="3.75609756097561"/>
    <s v="3.8 per 1000 0-4 yr olds"/>
    <n v="3.75609756097561"/>
  </r>
  <r>
    <s v="E09000030_CIN episodes for children aged 0-4 at 31st March 2019 with a parent or someone else in the household's disability identified as a factor at CIN assessment (excluding looked after children)_Number"/>
    <s v="E09000030"/>
    <x v="132"/>
    <s v="Financial year"/>
    <s v="2018/19"/>
    <s v="Children vulnerable due to a parent's disability"/>
    <x v="28"/>
    <s v="Number"/>
    <n v="48"/>
    <n v="22208"/>
    <n v="2.1613832853025898"/>
    <s v="2.2 per 1000 0-4 yr olds"/>
    <n v="2.1613832853025898"/>
  </r>
  <r>
    <s v="E09000032_CIN episodes for children aged 0-4 at 31st March 2019 with a parent or someone else in the household's disability identified as a factor at CIN assessment (excluding looked after children)_Number"/>
    <s v="E09000032"/>
    <x v="137"/>
    <s v="Financial year"/>
    <s v="2018/19"/>
    <s v="Children vulnerable due to a parent's disability"/>
    <x v="28"/>
    <s v="Number"/>
    <n v="18"/>
    <n v="21875"/>
    <n v="0.82285714285714295"/>
    <s v="0.8 per 1000 0-4 yr olds"/>
    <n v="0.82285714285714295"/>
  </r>
  <r>
    <s v="E09000033_CIN episodes for children aged 0-4 at 31st March 2019 with a parent or someone else in the household's disability identified as a factor at CIN assessment (excluding looked after children)_Number"/>
    <s v="E09000033"/>
    <x v="142"/>
    <s v="Financial year"/>
    <s v="2018/19"/>
    <s v="Children vulnerable due to a parent's disability"/>
    <x v="28"/>
    <s v="Number"/>
    <n v="16"/>
    <n v="13692"/>
    <n v="1.1685655857435"/>
    <s v="1.2 per 1000 0-4 yr olds"/>
    <n v="1.1685655857435"/>
  </r>
  <r>
    <s v="E09000002_CIN episodes for children aged 0-4 at 31st March 2019 with a parent or someone else in the household's disability identified as a factor at CIN assessment (excluding looked after children)_Number"/>
    <s v="E09000002"/>
    <x v="0"/>
    <s v="Financial year"/>
    <s v="2018/19"/>
    <s v="Children vulnerable due to a parent's disability"/>
    <x v="28"/>
    <s v="Number"/>
    <n v="46"/>
    <n v="19519"/>
    <n v="2.35667810850966"/>
    <s v="2.4 per 1000 0-4 yr olds"/>
    <n v="2.35667810850966"/>
  </r>
  <r>
    <s v="E09000003_CIN episodes for children aged 0-4 at 31st March 2019 with a parent or someone else in the household's disability identified as a factor at CIN assessment (excluding looked after children)_Number"/>
    <s v="E09000003"/>
    <x v="1"/>
    <s v="Financial year"/>
    <s v="2018/19"/>
    <s v="Children vulnerable due to a parent's disability"/>
    <x v="28"/>
    <s v="Number"/>
    <n v="38"/>
    <n v="26512"/>
    <n v="1.43331321665661"/>
    <s v="1.4 per 1000 0-4 yr olds"/>
    <n v="1.43331321665661"/>
  </r>
  <r>
    <s v="E09000004_CIN episodes for children aged 0-4 at 31st March 2019 with a parent or someone else in the household's disability identified as a factor at CIN assessment (excluding looked after children)_Number"/>
    <s v="E09000004"/>
    <x v="5"/>
    <s v="Financial year"/>
    <s v="2018/19"/>
    <s v="Children vulnerable due to a parent's disability"/>
    <x v="28"/>
    <s v="Number"/>
    <n v="28"/>
    <n v="15989"/>
    <n v="1.7512039527174901"/>
    <s v="1.8 per 1000 0-4 yr olds"/>
    <n v="1.7512039527174901"/>
  </r>
  <r>
    <s v="E09000005_CIN episodes for children aged 0-4 at 31st March 2019 with a parent or someone else in the household's disability identified as a factor at CIN assessment (excluding looked after children)_Number"/>
    <s v="E09000005"/>
    <x v="13"/>
    <s v="Financial year"/>
    <s v="2018/19"/>
    <s v="Children vulnerable due to a parent's disability"/>
    <x v="28"/>
    <s v="Number"/>
    <n v="10"/>
    <n v="24582"/>
    <n v="0.40680172483931298"/>
    <s v="0.4 per 1000 0-4 yr olds"/>
    <n v="0.40680172483931298"/>
  </r>
  <r>
    <s v="E09000006_CIN episodes for children aged 0-4 at 31st March 2019 with a parent or someone else in the household's disability identified as a factor at CIN assessment (excluding looked after children)_Number"/>
    <s v="E09000006"/>
    <x v="16"/>
    <s v="Financial year"/>
    <s v="2018/19"/>
    <s v="Children vulnerable due to a parent's disability"/>
    <x v="28"/>
    <s v="Number"/>
    <n v="48"/>
    <n v="21559"/>
    <n v="2.2264483510366899"/>
    <s v="2.2 per 1000 0-4 yr olds"/>
    <n v="2.2264483510366899"/>
  </r>
  <r>
    <s v="E09000008_CIN episodes for children aged 0-4 at 31st March 2019 with a parent or someone else in the household's disability identified as a factor at CIN assessment (excluding looked after children)_Number"/>
    <s v="E09000008"/>
    <x v="28"/>
    <s v="Financial year"/>
    <s v="2018/19"/>
    <s v="Children vulnerable due to a parent's disability"/>
    <x v="28"/>
    <s v="Number"/>
    <n v="62"/>
    <n v="27974"/>
    <n v="2.2163437477657801"/>
    <s v="2.2 per 1000 0-4 yr olds"/>
    <n v="2.2163437477657801"/>
  </r>
  <r>
    <s v="E09000009_CIN episodes for children aged 0-4 at 31st March 2019 with a parent or someone else in the household's disability identified as a factor at CIN assessment (excluding looked after children)_Number"/>
    <s v="E09000009"/>
    <x v="38"/>
    <s v="Financial year"/>
    <s v="2018/19"/>
    <s v="Children vulnerable due to a parent's disability"/>
    <x v="28"/>
    <s v="Number"/>
    <n v="17"/>
    <n v="24600"/>
    <n v="0.69105691056910601"/>
    <s v="0.7 per 1000 0-4 yr olds"/>
    <n v="0.69105691056910601"/>
  </r>
  <r>
    <s v="E09000010_CIN episodes for children aged 0-4 at 31st March 2019 with a parent or someone else in the household's disability identified as a factor at CIN assessment (excluding looked after children)_Number"/>
    <s v="E09000010"/>
    <x v="41"/>
    <s v="Financial year"/>
    <s v="2018/19"/>
    <s v="Children vulnerable due to a parent's disability"/>
    <x v="28"/>
    <s v="Number"/>
    <n v="65"/>
    <n v="24321"/>
    <n v="2.6725874758439199"/>
    <s v="2.7 per 1000 0-4 yr olds"/>
    <n v="2.6725874758439199"/>
  </r>
  <r>
    <s v="E09000014_CIN episodes for children aged 0-4 at 31st March 2019 with a parent or someone else in the household's disability identified as a factor at CIN assessment (excluding looked after children)_Number"/>
    <s v="E09000014"/>
    <x v="50"/>
    <s v="Financial year"/>
    <s v="2018/19"/>
    <s v="Children vulnerable due to a parent's disability"/>
    <x v="28"/>
    <s v="Number"/>
    <n v="28"/>
    <n v="18586"/>
    <n v="1.50651027655224"/>
    <s v="1.5 per 1000 0-4 yr olds"/>
    <n v="1.50651027655224"/>
  </r>
  <r>
    <s v="E09000015_CIN episodes for children aged 0-4 at 31st March 2019 with a parent or someone else in the household's disability identified as a factor at CIN assessment (excluding looked after children)_Number"/>
    <s v="E09000015"/>
    <x v="51"/>
    <s v="Financial year"/>
    <s v="2018/19"/>
    <s v="Children vulnerable due to a parent's disability"/>
    <x v="28"/>
    <s v="Number"/>
    <n v="23"/>
    <n v="17745"/>
    <n v="1.2961397576782201"/>
    <s v="1.3 per 1000 0-4 yr olds"/>
    <n v="1.2961397576782201"/>
  </r>
  <r>
    <s v="E09000016_CIN episodes for children aged 0-4 at 31st March 2019 with a parent or someone else in the household's disability identified as a factor at CIN assessment (excluding looked after children)_Number"/>
    <s v="E09000016"/>
    <x v="53"/>
    <s v="Financial year"/>
    <s v="2018/19"/>
    <s v="Children vulnerable due to a parent's disability"/>
    <x v="28"/>
    <s v="Number"/>
    <s v="*"/>
    <n v="17370"/>
    <s v="*"/>
    <s v="N/A"/>
    <s v="N/A"/>
  </r>
  <r>
    <s v="E09000017_CIN episodes for children aged 0-4 at 31st March 2019 with a parent or someone else in the household's disability identified as a factor at CIN assessment (excluding looked after children)_Number"/>
    <s v="E09000017"/>
    <x v="56"/>
    <s v="Financial year"/>
    <s v="2018/19"/>
    <s v="Children vulnerable due to a parent's disability"/>
    <x v="28"/>
    <s v="Number"/>
    <n v="30"/>
    <n v="22489"/>
    <n v="1.3339855040241899"/>
    <s v="1.3 per 1000 0-4 yr olds"/>
    <n v="1.3339855040241899"/>
  </r>
  <r>
    <s v="E09000018_CIN episodes for children aged 0-4 at 31st March 2019 with a parent or someone else in the household's disability identified as a factor at CIN assessment (excluding looked after children)_Number"/>
    <s v="E09000018"/>
    <x v="57"/>
    <s v="Financial year"/>
    <s v="2018/19"/>
    <s v="Children vulnerable due to a parent's disability"/>
    <x v="28"/>
    <s v="Number"/>
    <n v="33"/>
    <n v="20363"/>
    <n v="1.62058635760939"/>
    <s v="1.6 per 1000 0-4 yr olds"/>
    <n v="1.62058635760939"/>
  </r>
  <r>
    <s v="E09000021_CIN episodes for children aged 0-4 at 31st March 2019 with a parent or someone else in the household's disability identified as a factor at CIN assessment (excluding looked after children)_Number"/>
    <s v="E09000021"/>
    <x v="63"/>
    <s v="Financial year"/>
    <s v="2018/19"/>
    <s v="Children vulnerable due to a parent's disability"/>
    <x v="28"/>
    <s v="Number"/>
    <n v="25"/>
    <n v="11291"/>
    <n v="2.2141528651138098"/>
    <s v="2.2 per 1000 0-4 yr olds"/>
    <n v="2.2141528651138098"/>
  </r>
  <r>
    <s v="E09000024_CIN episodes for children aged 0-4 at 31st March 2019 with a parent or someone else in the household's disability identified as a factor at CIN assessment (excluding looked after children)_Number"/>
    <s v="E09000024"/>
    <x v="77"/>
    <s v="Financial year"/>
    <s v="2018/19"/>
    <s v="Children vulnerable due to a parent's disability"/>
    <x v="28"/>
    <s v="Number"/>
    <n v="17"/>
    <n v="14994"/>
    <n v="1.1337868480725599"/>
    <s v="1.1 per 1000 0-4 yr olds"/>
    <n v="1.1337868480725599"/>
  </r>
  <r>
    <s v="E09000025_CIN episodes for children aged 0-4 at 31st March 2019 with a parent or someone else in the household's disability identified as a factor at CIN assessment (excluding looked after children)_Number"/>
    <s v="E09000025"/>
    <x v="81"/>
    <s v="Financial year"/>
    <s v="2018/19"/>
    <s v="Children vulnerable due to a parent's disability"/>
    <x v="28"/>
    <s v="Number"/>
    <n v="42"/>
    <n v="28254"/>
    <n v="1.4865151836907999"/>
    <s v="1.5 per 1000 0-4 yr olds"/>
    <n v="1.4865151836907999"/>
  </r>
  <r>
    <s v="E09000026_CIN episodes for children aged 0-4 at 31st March 2019 with a parent or someone else in the household's disability identified as a factor at CIN assessment (excluding looked after children)_Number"/>
    <s v="E09000026"/>
    <x v="99"/>
    <s v="Financial year"/>
    <s v="2018/19"/>
    <s v="Children vulnerable due to a parent's disability"/>
    <x v="28"/>
    <s v="Number"/>
    <n v="24"/>
    <n v="22744"/>
    <n v="1.0552233556102699"/>
    <s v="1.1 per 1000 0-4 yr olds"/>
    <n v="1.0552233556102699"/>
  </r>
  <r>
    <s v="E09000027_CIN episodes for children aged 0-4 at 31st March 2019 with a parent or someone else in the household's disability identified as a factor at CIN assessment (excluding looked after children)_Number"/>
    <s v="E09000027"/>
    <x v="101"/>
    <s v="Financial year"/>
    <s v="2018/19"/>
    <s v="Children vulnerable due to a parent's disability"/>
    <x v="28"/>
    <s v="Number"/>
    <n v="23"/>
    <n v="12624"/>
    <n v="1.8219264892268701"/>
    <s v="1.8 per 1000 0-4 yr olds"/>
    <n v="1.8219264892268701"/>
  </r>
  <r>
    <s v="E09000029_CIN episodes for children aged 0-4 at 31st March 2019 with a parent or someone else in the household's disability identified as a factor at CIN assessment (excluding looked after children)_Number"/>
    <s v="E09000029"/>
    <x v="126"/>
    <s v="Financial year"/>
    <s v="2018/19"/>
    <s v="Children vulnerable due to a parent's disability"/>
    <x v="28"/>
    <s v="Number"/>
    <n v="32"/>
    <n v="13754"/>
    <n v="2.32659589937473"/>
    <s v="2.3 per 1000 0-4 yr olds"/>
    <n v="2.32659589937473"/>
  </r>
  <r>
    <s v="E09000031_CIN episodes for children aged 0-4 at 31st March 2019 with a parent or someone else in the household's disability identified as a factor at CIN assessment (excluding looked after children)_Number"/>
    <s v="E09000031"/>
    <x v="136"/>
    <s v="Financial year"/>
    <s v="2018/19"/>
    <s v="Children vulnerable due to a parent's disability"/>
    <x v="28"/>
    <s v="Number"/>
    <n v="25"/>
    <n v="21802"/>
    <n v="1.1466837904779399"/>
    <s v="1.1 per 1000 0-4 yr olds"/>
    <n v="1.1466837904779399"/>
  </r>
  <r>
    <s v="E08000025_CIN episodes for children aged 0-4 at 31st March 2019 with a parent or someone else in the household's disability identified as a factor at CIN assessment (excluding looked after children)_Number"/>
    <s v="E08000025"/>
    <x v="6"/>
    <s v="Financial year"/>
    <s v="2018/19"/>
    <s v="Children vulnerable due to a parent's disability"/>
    <x v="28"/>
    <s v="Number"/>
    <n v="202"/>
    <n v="83536"/>
    <n v="2.4181191342654702"/>
    <s v="2.4 per 1000 0-4 yr olds"/>
    <n v="2.4181191342654702"/>
  </r>
  <r>
    <s v="E08000026_CIN episodes for children aged 0-4 at 31st March 2019 with a parent or someone else in the household's disability identified as a factor at CIN assessment (excluding looked after children)_Number"/>
    <s v="E08000026"/>
    <x v="27"/>
    <s v="Financial year"/>
    <s v="2018/19"/>
    <s v="Children vulnerable due to a parent's disability"/>
    <x v="28"/>
    <s v="Number"/>
    <n v="51"/>
    <n v="23068"/>
    <n v="2.2108548638807002"/>
    <s v="2.2 per 1000 0-4 yr olds"/>
    <n v="2.2108548638807002"/>
  </r>
  <r>
    <s v="E08000027_CIN episodes for children aged 0-4 at 31st March 2019 with a parent or someone else in the household's disability identified as a factor at CIN assessment (excluding looked after children)_Number"/>
    <s v="E08000027"/>
    <x v="36"/>
    <s v="Financial year"/>
    <s v="2018/19"/>
    <s v="Children vulnerable due to a parent's disability"/>
    <x v="28"/>
    <s v="Number"/>
    <n v="12"/>
    <n v="19102"/>
    <n v="0.62820647052664602"/>
    <s v="0.6 per 1000 0-4 yr olds"/>
    <n v="0.62820647052664602"/>
  </r>
  <r>
    <s v="E08000028_CIN episodes for children aged 0-4 at 31st March 2019 with a parent or someone else in the household's disability identified as a factor at CIN assessment (excluding looked after children)_Number"/>
    <s v="E08000028"/>
    <x v="106"/>
    <s v="Financial year"/>
    <s v="2018/19"/>
    <s v="Children vulnerable due to a parent's disability"/>
    <x v="28"/>
    <s v="Number"/>
    <n v="67"/>
    <n v="23772"/>
    <n v="2.8184418643782601"/>
    <s v="2.8 per 1000 0-4 yr olds"/>
    <n v="2.8184418643782601"/>
  </r>
  <r>
    <s v="E08000029_CIN episodes for children aged 0-4 at 31st March 2019 with a parent or someone else in the household's disability identified as a factor at CIN assessment (excluding looked after children)_Number"/>
    <s v="E08000029"/>
    <x v="111"/>
    <s v="Financial year"/>
    <s v="2018/19"/>
    <s v="Children vulnerable due to a parent's disability"/>
    <x v="28"/>
    <s v="Number"/>
    <n v="24"/>
    <n v="12393"/>
    <n v="1.9365770999757901"/>
    <s v="1.9 per 1000 0-4 yr olds"/>
    <n v="1.9365770999757901"/>
  </r>
  <r>
    <s v="E08000030_CIN episodes for children aged 0-4 at 31st March 2019 with a parent or someone else in the household's disability identified as a factor at CIN assessment (excluding looked after children)_Number"/>
    <s v="E08000030"/>
    <x v="135"/>
    <s v="Financial year"/>
    <s v="2018/19"/>
    <s v="Children vulnerable due to a parent's disability"/>
    <x v="28"/>
    <s v="Number"/>
    <n v="55"/>
    <n v="19650"/>
    <n v="2.7989821882951702"/>
    <s v="2.8 per 1000 0-4 yr olds"/>
    <n v="2.7989821882951702"/>
  </r>
  <r>
    <s v="E08000031_CIN episodes for children aged 0-4 at 31st March 2019 with a parent or someone else in the household's disability identified as a factor at CIN assessment (excluding looked after children)_Number"/>
    <s v="E08000031"/>
    <x v="148"/>
    <s v="Financial year"/>
    <s v="2018/19"/>
    <s v="Children vulnerable due to a parent's disability"/>
    <x v="28"/>
    <s v="Number"/>
    <n v="19"/>
    <n v="18026"/>
    <n v="1.05403306335293"/>
    <s v="1.1 per 1000 0-4 yr olds"/>
    <n v="1.05403306335293"/>
  </r>
  <r>
    <s v="E08000011_CIN episodes for children aged 0-4 at 31st March 2019 with a parent or someone else in the household's disability identified as a factor at CIN assessment (excluding looked after children)_Number"/>
    <s v="E08000011"/>
    <x v="65"/>
    <s v="Financial year"/>
    <s v="2018/19"/>
    <s v="Children vulnerable due to a parent's disability"/>
    <x v="28"/>
    <s v="Number"/>
    <n v="18"/>
    <n v="10076"/>
    <n v="1.7864231838030999"/>
    <s v="1.8 per 1000 0-4 yr olds"/>
    <n v="1.7864231838030999"/>
  </r>
  <r>
    <s v="E08000012_CIN episodes for children aged 0-4 at 31st March 2019 with a parent or someone else in the household's disability identified as a factor at CIN assessment (excluding looked after children)_Number"/>
    <s v="E08000012"/>
    <x v="73"/>
    <s v="Financial year"/>
    <s v="2018/19"/>
    <s v="Children vulnerable due to a parent's disability"/>
    <x v="28"/>
    <s v="Number"/>
    <n v="49"/>
    <n v="29676"/>
    <n v="1.65116592532686"/>
    <s v="1.7 per 1000 0-4 yr olds"/>
    <n v="1.65116592532686"/>
  </r>
  <r>
    <s v="E08000013_CIN episodes for children aged 0-4 at 31st March 2019 with a parent or someone else in the household's disability identified as a factor at CIN assessment (excluding looked after children)_Number"/>
    <s v="E08000013"/>
    <x v="152"/>
    <s v="Financial year"/>
    <s v="2018/19"/>
    <s v="Children vulnerable due to a parent's disability"/>
    <x v="28"/>
    <s v="Number"/>
    <n v="37"/>
    <n v="10282"/>
    <n v="3.59852168838747"/>
    <s v="3.6 per 1000 0-4 yr olds"/>
    <n v="3.59852168838747"/>
  </r>
  <r>
    <s v="E08000014_CIN episodes for children aged 0-4 at 31st March 2019 with a parent or someone else in the household's disability identified as a factor at CIN assessment (excluding looked after children)_Number"/>
    <s v="E08000014"/>
    <x v="107"/>
    <s v="Financial year"/>
    <s v="2018/19"/>
    <s v="Children vulnerable due to a parent's disability"/>
    <x v="28"/>
    <s v="Number"/>
    <n v="29"/>
    <n v="14441"/>
    <n v="2.0081711792812098"/>
    <s v="2 per 1000 0-4 yr olds"/>
    <n v="2.0081711792812098"/>
  </r>
  <r>
    <s v="E08000015_CIN episodes for children aged 0-4 at 31st March 2019 with a parent or someone else in the household's disability identified as a factor at CIN assessment (excluding looked after children)_Number"/>
    <s v="E08000015"/>
    <x v="146"/>
    <s v="Financial year"/>
    <s v="2018/19"/>
    <s v="Children vulnerable due to a parent's disability"/>
    <x v="28"/>
    <s v="Number"/>
    <n v="56"/>
    <n v="18051"/>
    <n v="3.10232120104149"/>
    <s v="3.1 per 1000 0-4 yr olds"/>
    <n v="3.10232120104149"/>
  </r>
  <r>
    <s v="E08000001_CIN episodes for children aged 0-4 at 31st March 2019 with a parent or someone else in the household's disability identified as a factor at CIN assessment (excluding looked after children)_Number"/>
    <s v="E08000001"/>
    <x v="9"/>
    <s v="Financial year"/>
    <s v="2018/19"/>
    <s v="Children vulnerable due to a parent's disability"/>
    <x v="28"/>
    <s v="Number"/>
    <n v="31"/>
    <n v="19294"/>
    <n v="1.60671711412874"/>
    <s v="1.6 per 1000 0-4 yr olds"/>
    <n v="1.60671711412874"/>
  </r>
  <r>
    <s v="E08000002_CIN episodes for children aged 0-4 at 31st March 2019 with a parent or someone else in the household's disability identified as a factor at CIN assessment (excluding looked after children)_Number"/>
    <s v="E08000002"/>
    <x v="18"/>
    <s v="Financial year"/>
    <s v="2018/19"/>
    <s v="Children vulnerable due to a parent's disability"/>
    <x v="28"/>
    <s v="Number"/>
    <n v="43"/>
    <n v="11819"/>
    <n v="3.63820966240799"/>
    <s v="3.6 per 1000 0-4 yr olds"/>
    <n v="3.63820966240799"/>
  </r>
  <r>
    <s v="E08000003_CIN episodes for children aged 0-4 at 31st March 2019 with a parent or someone else in the household's disability identified as a factor at CIN assessment (excluding looked after children)_Number"/>
    <s v="E08000003"/>
    <x v="75"/>
    <s v="Financial year"/>
    <s v="2018/19"/>
    <s v="Children vulnerable due to a parent's disability"/>
    <x v="28"/>
    <s v="Number"/>
    <n v="75"/>
    <n v="37768"/>
    <n v="1.9858080915060401"/>
    <s v="2 per 1000 0-4 yr olds"/>
    <n v="1.9858080915060401"/>
  </r>
  <r>
    <s v="E08000004_CIN episodes for children aged 0-4 at 31st March 2019 with a parent or someone else in the household's disability identified as a factor at CIN assessment (excluding looked after children)_Number"/>
    <s v="E08000004"/>
    <x v="92"/>
    <s v="Financial year"/>
    <s v="2018/19"/>
    <s v="Children vulnerable due to a parent's disability"/>
    <x v="28"/>
    <s v="Number"/>
    <n v="27"/>
    <n v="16792"/>
    <n v="1.6079085278704099"/>
    <s v="1.6 per 1000 0-4 yr olds"/>
    <n v="1.6079085278704099"/>
  </r>
  <r>
    <s v="E08000005_CIN episodes for children aged 0-4 at 31st March 2019 with a parent or someone else in the household's disability identified as a factor at CIN assessment (excluding looked after children)_Number"/>
    <s v="E08000005"/>
    <x v="102"/>
    <s v="Financial year"/>
    <s v="2018/19"/>
    <s v="Children vulnerable due to a parent's disability"/>
    <x v="28"/>
    <s v="Number"/>
    <n v="48"/>
    <n v="15123"/>
    <n v="3.1739734179726198"/>
    <s v="3.2 per 1000 0-4 yr olds"/>
    <n v="3.1739734179726198"/>
  </r>
  <r>
    <s v="E08000006_CIN episodes for children aged 0-4 at 31st March 2019 with a parent or someone else in the household's disability identified as a factor at CIN assessment (excluding looked after children)_Number"/>
    <s v="E08000006"/>
    <x v="105"/>
    <s v="Financial year"/>
    <s v="2018/19"/>
    <s v="Children vulnerable due to a parent's disability"/>
    <x v="28"/>
    <s v="Number"/>
    <n v="82"/>
    <n v="17614"/>
    <n v="4.6553877597365698"/>
    <s v="4.7 per 1000 0-4 yr olds"/>
    <n v="4.6553877597365698"/>
  </r>
  <r>
    <s v="E08000007_CIN episodes for children aged 0-4 at 31st March 2019 with a parent or someone else in the household's disability identified as a factor at CIN assessment (excluding looked after children)_Number"/>
    <s v="E08000007"/>
    <x v="120"/>
    <s v="Financial year"/>
    <s v="2018/19"/>
    <s v="Children vulnerable due to a parent's disability"/>
    <x v="28"/>
    <s v="Number"/>
    <n v="10"/>
    <n v="17631"/>
    <n v="0.56718280301741297"/>
    <s v="0.6 per 1000 0-4 yr olds"/>
    <n v="0.56718280301741297"/>
  </r>
  <r>
    <s v="E08000008_CIN episodes for children aged 0-4 at 31st March 2019 with a parent or someone else in the household's disability identified as a factor at CIN assessment (excluding looked after children)_Number"/>
    <s v="E08000008"/>
    <x v="128"/>
    <s v="Financial year"/>
    <s v="2018/19"/>
    <s v="Children vulnerable due to a parent's disability"/>
    <x v="28"/>
    <s v="Number"/>
    <n v="50"/>
    <n v="14500"/>
    <n v="3.4482758620689702"/>
    <s v="3.4 per 1000 0-4 yr olds"/>
    <n v="3.4482758620689702"/>
  </r>
  <r>
    <s v="E08000009_CIN episodes for children aged 0-4 at 31st March 2019 with a parent or someone else in the household's disability identified as a factor at CIN assessment (excluding looked after children)_Number"/>
    <s v="E08000009"/>
    <x v="133"/>
    <s v="Financial year"/>
    <s v="2018/19"/>
    <s v="Children vulnerable due to a parent's disability"/>
    <x v="28"/>
    <s v="Number"/>
    <n v="12"/>
    <n v="14701"/>
    <n v="0.81627100197265501"/>
    <s v="0.8 per 1000 0-4 yr olds"/>
    <n v="0.81627100197265501"/>
  </r>
  <r>
    <s v="E08000010_CIN episodes for children aged 0-4 at 31st March 2019 with a parent or someone else in the household's disability identified as a factor at CIN assessment (excluding looked after children)_Number"/>
    <s v="E08000010"/>
    <x v="143"/>
    <s v="Financial year"/>
    <s v="2018/19"/>
    <s v="Children vulnerable due to a parent's disability"/>
    <x v="28"/>
    <s v="Number"/>
    <n v="66"/>
    <n v="18450"/>
    <n v="3.5772357723577199"/>
    <s v="3.6 per 1000 0-4 yr olds"/>
    <n v="3.5772357723577199"/>
  </r>
  <r>
    <s v="E08000016_CIN episodes for children aged 0-4 at 31st March 2019 with a parent or someone else in the household's disability identified as a factor at CIN assessment (excluding looked after children)_Number"/>
    <s v="E08000016"/>
    <x v="2"/>
    <s v="Financial year"/>
    <s v="2018/19"/>
    <s v="Children vulnerable due to a parent's disability"/>
    <x v="28"/>
    <s v="Number"/>
    <n v="14"/>
    <n v="14227"/>
    <n v="0.98404442257679003"/>
    <s v="1 per 1000 0-4 yr olds"/>
    <n v="0.98404442257679003"/>
  </r>
  <r>
    <s v="E08000017_CIN episodes for children aged 0-4 at 31st March 2019 with a parent or someone else in the household's disability identified as a factor at CIN assessment (excluding looked after children)_Number"/>
    <s v="E08000017"/>
    <x v="34"/>
    <s v="Financial year"/>
    <s v="2018/19"/>
    <s v="Children vulnerable due to a parent's disability"/>
    <x v="28"/>
    <s v="Number"/>
    <n v="59"/>
    <n v="18267"/>
    <n v="3.22986806810095"/>
    <s v="3.2 per 1000 0-4 yr olds"/>
    <n v="3.22986806810095"/>
  </r>
  <r>
    <s v="E08000018_CIN episodes for children aged 0-4 at 31st March 2019 with a parent or someone else in the household's disability identified as a factor at CIN assessment (excluding looked after children)_Number"/>
    <s v="E08000018"/>
    <x v="103"/>
    <s v="Financial year"/>
    <s v="2018/19"/>
    <s v="Children vulnerable due to a parent's disability"/>
    <x v="28"/>
    <s v="Number"/>
    <n v="57"/>
    <n v="15832"/>
    <n v="3.6003031834259702"/>
    <s v="3.6 per 1000 0-4 yr olds"/>
    <n v="3.6003031834259702"/>
  </r>
  <r>
    <s v="E08000019_CIN episodes for children aged 0-4 at 31st March 2019 with a parent or someone else in the household's disability identified as a factor at CIN assessment (excluding looked after children)_Number"/>
    <s v="E08000019"/>
    <x v="108"/>
    <s v="Financial year"/>
    <s v="2018/19"/>
    <s v="Children vulnerable due to a parent's disability"/>
    <x v="28"/>
    <s v="Number"/>
    <n v="77"/>
    <n v="32700"/>
    <n v="2.3547400611620799"/>
    <s v="2.4 per 1000 0-4 yr olds"/>
    <n v="2.3547400611620799"/>
  </r>
  <r>
    <s v="E08000032_CIN episodes for children aged 0-4 at 31st March 2019 with a parent or someone else in the household's disability identified as a factor at CIN assessment (excluding looked after children)_Number"/>
    <s v="E08000032"/>
    <x v="12"/>
    <s v="Financial year"/>
    <s v="2018/19"/>
    <s v="Children vulnerable due to a parent's disability"/>
    <x v="28"/>
    <s v="Number"/>
    <n v="82"/>
    <n v="39705"/>
    <n v="2.0652310792091702"/>
    <s v="2.1 per 1000 0-4 yr olds"/>
    <n v="2.0652310792091702"/>
  </r>
  <r>
    <s v="E08000033_CIN episodes for children aged 0-4 at 31st March 2019 with a parent or someone else in the household's disability identified as a factor at CIN assessment (excluding looked after children)_Number"/>
    <s v="E08000033"/>
    <x v="19"/>
    <s v="Financial year"/>
    <s v="2018/19"/>
    <s v="Children vulnerable due to a parent's disability"/>
    <x v="28"/>
    <s v="Number"/>
    <n v="40"/>
    <n v="12448"/>
    <n v="3.2133676092545"/>
    <s v="3.2 per 1000 0-4 yr olds"/>
    <n v="3.2133676092545"/>
  </r>
  <r>
    <s v="E08000034_CIN episodes for children aged 0-4 at 31st March 2019 with a parent or someone else in the household's disability identified as a factor at CIN assessment (excluding looked after children)_Number"/>
    <s v="E08000034"/>
    <x v="64"/>
    <s v="Financial year"/>
    <s v="2018/19"/>
    <s v="Children vulnerable due to a parent's disability"/>
    <x v="28"/>
    <s v="Number"/>
    <n v="27"/>
    <n v="27446"/>
    <n v="0.98374990891204595"/>
    <s v="1 per 1000 0-4 yr olds"/>
    <n v="0.98374990891204595"/>
  </r>
  <r>
    <s v="E08000035_CIN episodes for children aged 0-4 at 31st March 2019 with a parent or someone else in the household's disability identified as a factor at CIN assessment (excluding looked after children)_Number"/>
    <s v="E08000035"/>
    <x v="68"/>
    <s v="Financial year"/>
    <s v="2018/19"/>
    <s v="Children vulnerable due to a parent's disability"/>
    <x v="28"/>
    <s v="Number"/>
    <n v="39"/>
    <n v="50495"/>
    <n v="0.772353698385979"/>
    <s v="0.8 per 1000 0-4 yr olds"/>
    <n v="0.772353698385979"/>
  </r>
  <r>
    <s v="E08000036_CIN episodes for children aged 0-4 at 31st March 2019 with a parent or someone else in the household's disability identified as a factor at CIN assessment (excluding looked after children)_Number"/>
    <s v="E08000036"/>
    <x v="134"/>
    <s v="Financial year"/>
    <s v="2018/19"/>
    <s v="Children vulnerable due to a parent's disability"/>
    <x v="28"/>
    <s v="Number"/>
    <n v="13"/>
    <n v="21149"/>
    <n v="0.61468627358267502"/>
    <s v="0.6 per 1000 0-4 yr olds"/>
    <n v="0.61468627358267502"/>
  </r>
  <r>
    <s v="E08000020_CIN episodes for children aged 0-4 at 31st March 2019 with a parent or someone else in the household's disability identified as a factor at CIN assessment (excluding looked after children)_Number"/>
    <s v="E08000020"/>
    <x v="43"/>
    <s v="Financial year"/>
    <s v="2018/19"/>
    <s v="Children vulnerable due to a parent's disability"/>
    <x v="28"/>
    <s v="Number"/>
    <n v="41"/>
    <n v="10857"/>
    <n v="3.77636547849314"/>
    <s v="3.8 per 1000 0-4 yr olds"/>
    <n v="3.77636547849314"/>
  </r>
  <r>
    <s v="E08000021_CIN episodes for children aged 0-4 at 31st March 2019 with a parent or someone else in the household's disability identified as a factor at CIN assessment (excluding looked after children)_Number"/>
    <s v="E08000021"/>
    <x v="80"/>
    <s v="Financial year"/>
    <s v="2018/19"/>
    <s v="Children vulnerable due to a parent's disability"/>
    <x v="28"/>
    <s v="Number"/>
    <n v="72"/>
    <n v="16630"/>
    <n v="4.3295249549007799"/>
    <s v="4.3 per 1000 0-4 yr olds"/>
    <n v="4.3295249549007799"/>
  </r>
  <r>
    <s v="E08000022_CIN episodes for children aged 0-4 at 31st March 2019 with a parent or someone else in the household's disability identified as a factor at CIN assessment (excluding looked after children)_Number"/>
    <s v="E08000022"/>
    <x v="86"/>
    <s v="Financial year"/>
    <s v="2018/19"/>
    <s v="Children vulnerable due to a parent's disability"/>
    <x v="28"/>
    <s v="Number"/>
    <n v="23"/>
    <n v="11471"/>
    <n v="2.0050562287507598"/>
    <s v="2 per 1000 0-4 yr olds"/>
    <n v="2.0050562287507598"/>
  </r>
  <r>
    <s v="E08000023_CIN episodes for children aged 0-4 at 31st March 2019 with a parent or someone else in the household's disability identified as a factor at CIN assessment (excluding looked after children)_Number"/>
    <s v="E08000023"/>
    <x v="114"/>
    <s v="Financial year"/>
    <s v="2018/19"/>
    <s v="Children vulnerable due to a parent's disability"/>
    <x v="28"/>
    <s v="Number"/>
    <n v="21"/>
    <n v="8359"/>
    <n v="2.5122622323244399"/>
    <s v="2.5 per 1000 0-4 yr olds"/>
    <n v="2.5122622323244399"/>
  </r>
  <r>
    <s v="E08000024_CIN episodes for children aged 0-4 at 31st March 2019 with a parent or someone else in the household's disability identified as a factor at CIN assessment (excluding looked after children)_Number"/>
    <s v="E08000024"/>
    <x v="124"/>
    <s v="Financial year"/>
    <s v="2018/19"/>
    <s v="Children vulnerable due to a parent's disability"/>
    <x v="28"/>
    <s v="Number"/>
    <n v="39"/>
    <n v="14954"/>
    <n v="2.6079978601043199"/>
    <s v="2.6 per 1000 0-4 yr olds"/>
    <n v="2.6079978601043199"/>
  </r>
  <r>
    <s v="E06000053_CIN episodes for children aged 0-4 at 31st March 2019 with a parent or someone else in the household's disability identified as a factor at CIN assessment (excluding looked after children)_Number"/>
    <s v="E06000053"/>
    <x v="153"/>
    <s v="Financial year"/>
    <s v="2018/19"/>
    <s v="Children vulnerable due to a parent's disability"/>
    <x v="28"/>
    <s v="Number"/>
    <n v="0"/>
    <n v="101"/>
    <n v="0"/>
    <s v="0 per 1000 0-4 yr olds"/>
    <n v="0"/>
  </r>
  <r>
    <s v="E06000022_CIN episodes for children aged 0-4 at 31st March 2019 with a parent or someone else in the household's disability identified as a factor at CIN assessment (excluding looked after children)_Number"/>
    <s v="E06000022"/>
    <x v="3"/>
    <s v="Financial year"/>
    <s v="2018/19"/>
    <s v="Children vulnerable due to a parent's disability"/>
    <x v="28"/>
    <s v="Number"/>
    <n v="12"/>
    <n v="9426"/>
    <n v="1.2730744748567799"/>
    <s v="1.3 per 1000 0-4 yr olds"/>
    <n v="1.2730744748567799"/>
  </r>
  <r>
    <s v="E06000023_CIN episodes for children aged 0-4 at 31st March 2019 with a parent or someone else in the household's disability identified as a factor at CIN assessment (excluding looked after children)_Number"/>
    <s v="E06000023"/>
    <x v="15"/>
    <s v="Financial year"/>
    <s v="2018/19"/>
    <s v="Children vulnerable due to a parent's disability"/>
    <x v="28"/>
    <s v="Number"/>
    <n v="114"/>
    <n v="28994"/>
    <n v="3.9318479685452199"/>
    <s v="3.9 per 1000 0-4 yr olds"/>
    <n v="3.9318479685452199"/>
  </r>
  <r>
    <s v="E06000024_CIN episodes for children aged 0-4 at 31st March 2019 with a parent or someone else in the household's disability identified as a factor at CIN assessment (excluding looked after children)_Number"/>
    <s v="E06000024"/>
    <x v="85"/>
    <s v="Financial year"/>
    <s v="2018/19"/>
    <s v="Children vulnerable due to a parent's disability"/>
    <x v="28"/>
    <s v="Number"/>
    <n v="30"/>
    <n v="11491"/>
    <n v="2.6107388390914599"/>
    <s v="2.6 per 1000 0-4 yr olds"/>
    <n v="2.6107388390914599"/>
  </r>
  <r>
    <s v="E06000025_CIN episodes for children aged 0-4 at 31st March 2019 with a parent or someone else in the household's disability identified as a factor at CIN assessment (excluding looked after children)_Number"/>
    <s v="E06000025"/>
    <x v="113"/>
    <s v="Financial year"/>
    <s v="2018/19"/>
    <s v="Children vulnerable due to a parent's disability"/>
    <x v="28"/>
    <s v="Number"/>
    <n v="22"/>
    <n v="16325"/>
    <n v="1.34762633996937"/>
    <s v="1.3 per 1000 0-4 yr olds"/>
    <n v="1.34762633996937"/>
  </r>
  <r>
    <s v="E06000001_CIN episodes for children aged 0-4 at 31st March 2019 with a parent or someone else in the household's disability identified as a factor at CIN assessment (excluding looked after children)_Number"/>
    <s v="E06000001"/>
    <x v="52"/>
    <s v="Financial year"/>
    <s v="2018/19"/>
    <s v="Children vulnerable due to a parent's disability"/>
    <x v="28"/>
    <s v="Number"/>
    <n v="12"/>
    <n v="5297"/>
    <n v="2.2654332641117598"/>
    <s v="2.3 per 1000 0-4 yr olds"/>
    <n v="2.2654332641117598"/>
  </r>
  <r>
    <s v="E06000002_CIN episodes for children aged 0-4 at 31st March 2019 with a parent or someone else in the household's disability identified as a factor at CIN assessment (excluding looked after children)_Number"/>
    <s v="E06000002"/>
    <x v="78"/>
    <s v="Financial year"/>
    <s v="2018/19"/>
    <s v="Children vulnerable due to a parent's disability"/>
    <x v="28"/>
    <s v="Number"/>
    <n v="33"/>
    <n v="9657"/>
    <n v="3.4172103137620402"/>
    <s v="3.4 per 1000 0-4 yr olds"/>
    <n v="3.4172103137620402"/>
  </r>
  <r>
    <s v="E06000003_CIN episodes for children aged 0-4 at 31st March 2019 with a parent or someone else in the household's disability identified as a factor at CIN assessment (excluding looked after children)_Number"/>
    <s v="E06000003"/>
    <x v="100"/>
    <s v="Financial year"/>
    <s v="2018/19"/>
    <s v="Children vulnerable due to a parent's disability"/>
    <x v="28"/>
    <s v="Number"/>
    <n v="18"/>
    <n v="7348"/>
    <n v="2.4496461622210099"/>
    <s v="2.4 per 1000 0-4 yr olds"/>
    <n v="2.4496461622210099"/>
  </r>
  <r>
    <s v="E06000004_CIN episodes for children aged 0-4 at 31st March 2019 with a parent or someone else in the household's disability identified as a factor at CIN assessment (excluding looked after children)_Number"/>
    <s v="E06000004"/>
    <x v="121"/>
    <s v="Financial year"/>
    <s v="2018/19"/>
    <s v="Children vulnerable due to a parent's disability"/>
    <x v="28"/>
    <s v="Number"/>
    <n v="35"/>
    <n v="11648"/>
    <n v="3.0048076923076898"/>
    <s v="3 per 1000 0-4 yr olds"/>
    <n v="3.0048076923076898"/>
  </r>
  <r>
    <s v="E06000010_CIN episodes for children aged 0-4 at 31st March 2019 with a parent or someone else in the household's disability identified as a factor at CIN assessment (excluding looked after children)_Number"/>
    <s v="E06000010"/>
    <x v="62"/>
    <s v="Financial year"/>
    <s v="2018/19"/>
    <s v="Children vulnerable due to a parent's disability"/>
    <x v="28"/>
    <s v="Number"/>
    <n v="27"/>
    <n v="17207"/>
    <n v="1.5691288429127701"/>
    <s v="1.6 per 1000 0-4 yr olds"/>
    <n v="1.5691288429127701"/>
  </r>
  <r>
    <s v="E06000011_CIN episodes for children aged 0-4 at 31st March 2019 with a parent or someone else in the household's disability identified as a factor at CIN assessment (excluding looked after children)_Number"/>
    <s v="E06000011"/>
    <x v="39"/>
    <s v="Financial year"/>
    <s v="2018/19"/>
    <s v="Children vulnerable due to a parent's disability"/>
    <x v="28"/>
    <s v="Number"/>
    <s v="*"/>
    <n v="15572"/>
    <s v="*"/>
    <s v="N/A"/>
    <s v="N/A"/>
  </r>
  <r>
    <s v="E06000012_CIN episodes for children aged 0-4 at 31st March 2019 with a parent or someone else in the household's disability identified as a factor at CIN assessment (excluding looked after children)_Number"/>
    <s v="E06000012"/>
    <x v="83"/>
    <s v="Financial year"/>
    <s v="2018/19"/>
    <s v="Children vulnerable due to a parent's disability"/>
    <x v="28"/>
    <s v="Number"/>
    <n v="13"/>
    <n v="9516"/>
    <n v="1.3661202185792301"/>
    <s v="1.4 per 1000 0-4 yr olds"/>
    <n v="1.3661202185792301"/>
  </r>
  <r>
    <s v="E06000013_CIN episodes for children aged 0-4 at 31st March 2019 with a parent or someone else in the household's disability identified as a factor at CIN assessment (excluding looked after children)_Number"/>
    <s v="E06000013"/>
    <x v="84"/>
    <s v="Financial year"/>
    <s v="2018/19"/>
    <s v="Children vulnerable due to a parent's disability"/>
    <x v="28"/>
    <s v="Number"/>
    <n v="19"/>
    <n v="9204"/>
    <n v="2.0643198609300302"/>
    <s v="2.1 per 1000 0-4 yr olds"/>
    <n v="2.0643198609300302"/>
  </r>
  <r>
    <s v="E10000023_CIN episodes for children aged 0-4 at 31st March 2019 with a parent or someone else in the household's disability identified as a factor at CIN assessment (excluding looked after children)_Number"/>
    <s v="E10000023"/>
    <x v="87"/>
    <s v="Financial year"/>
    <s v="2018/19"/>
    <s v="Children vulnerable due to a parent's disability"/>
    <x v="28"/>
    <s v="Number"/>
    <n v="36"/>
    <n v="29706"/>
    <n v="1.2118763886083599"/>
    <s v="1.2 per 1000 0-4 yr olds"/>
    <n v="1.2118763886083599"/>
  </r>
  <r>
    <s v="E06000014_CIN episodes for children aged 0-4 at 31st March 2019 with a parent or someone else in the household's disability identified as a factor at CIN assessment (excluding looked after children)_Number"/>
    <s v="E06000014"/>
    <x v="150"/>
    <s v="Financial year"/>
    <s v="2018/19"/>
    <s v="Children vulnerable due to a parent's disability"/>
    <x v="28"/>
    <s v="Number"/>
    <n v="11"/>
    <n v="9822"/>
    <n v="1.11993484015475"/>
    <s v="1.1 per 1000 0-4 yr olds"/>
    <n v="1.11993484015475"/>
  </r>
  <r>
    <s v="E06000032_CIN episodes for children aged 0-4 at 31st March 2019 with a parent or someone else in the household's disability identified as a factor at CIN assessment (excluding looked after children)_Number"/>
    <s v="E06000032"/>
    <x v="74"/>
    <s v="Financial year"/>
    <s v="2018/19"/>
    <s v="Children vulnerable due to a parent's disability"/>
    <x v="28"/>
    <s v="Number"/>
    <n v="26"/>
    <n v="17547"/>
    <n v="1.4817347694762599"/>
    <s v="1.5 per 1000 0-4 yr olds"/>
    <n v="1.4817347694762599"/>
  </r>
  <r>
    <s v="E06000055_CIN episodes for children aged 0-4 at 31st March 2019 with a parent or someone else in the household's disability identified as a factor at CIN assessment (excluding looked after children)_Number"/>
    <s v="E06000055"/>
    <x v="4"/>
    <s v="Financial year"/>
    <s v="2018/19"/>
    <s v="Children vulnerable due to a parent's disability"/>
    <x v="28"/>
    <s v="Number"/>
    <n v="15"/>
    <n v="11509"/>
    <n v="1.3033278303936"/>
    <s v="1.3 per 1000 0-4 yr olds"/>
    <n v="1.3033278303936"/>
  </r>
  <r>
    <s v="E06000056_CIN episodes for children aged 0-4 at 31st March 2019 with a parent or someone else in the household's disability identified as a factor at CIN assessment (excluding looked after children)_Number"/>
    <s v="E06000056"/>
    <x v="22"/>
    <s v="Financial year"/>
    <s v="2018/19"/>
    <s v="Children vulnerable due to a parent's disability"/>
    <x v="28"/>
    <s v="Number"/>
    <n v="47"/>
    <n v="17751"/>
    <n v="2.64773815559687"/>
    <s v="2.6 per 1000 0-4 yr olds"/>
    <n v="2.64773815559687"/>
  </r>
  <r>
    <s v="E10000002_CIN episodes for children aged 0-4 at 31st March 2019 with a parent or someone else in the household's disability identified as a factor at CIN assessment (excluding looked after children)_Number"/>
    <s v="E10000002"/>
    <x v="17"/>
    <s v="Financial year"/>
    <s v="2018/19"/>
    <s v="Children vulnerable due to a parent's disability"/>
    <x v="28"/>
    <s v="Number"/>
    <n v="84"/>
    <n v="32404"/>
    <n v="2.59227255894334"/>
    <s v="2.6 per 1000 0-4 yr olds"/>
    <n v="2.59227255894334"/>
  </r>
  <r>
    <s v="E06000042_CIN episodes for children aged 0-4 at 31st March 2019 with a parent or someone else in the household's disability identified as a factor at CIN assessment (excluding looked after children)_Number"/>
    <s v="E06000042"/>
    <x v="79"/>
    <s v="Financial year"/>
    <s v="2018/19"/>
    <s v="Children vulnerable due to a parent's disability"/>
    <x v="28"/>
    <s v="Number"/>
    <n v="39"/>
    <n v="19048"/>
    <n v="2.0474590508189801"/>
    <s v="2 per 1000 0-4 yr olds"/>
    <n v="2.0474590508189801"/>
  </r>
  <r>
    <s v="E10000007_CIN episodes for children aged 0-4 at 31st March 2019 with a parent or someone else in the household's disability identified as a factor at CIN assessment (excluding looked after children)_Number"/>
    <s v="E10000007"/>
    <x v="32"/>
    <s v="Financial year"/>
    <s v="2018/19"/>
    <s v="Children vulnerable due to a parent's disability"/>
    <x v="28"/>
    <s v="Number"/>
    <n v="107"/>
    <n v="40208"/>
    <n v="2.6611619578193402"/>
    <s v="2.7 per 1000 0-4 yr olds"/>
    <n v="2.6611619578193402"/>
  </r>
  <r>
    <s v="E06000015_CIN episodes for children aged 0-4 at 31st March 2019 with a parent or someone else in the household's disability identified as a factor at CIN assessment (excluding looked after children)_Number"/>
    <s v="E06000015"/>
    <x v="31"/>
    <s v="Financial year"/>
    <s v="2018/19"/>
    <s v="Children vulnerable due to a parent's disability"/>
    <x v="28"/>
    <s v="Number"/>
    <n v="62"/>
    <n v="16674"/>
    <n v="3.71836391987526"/>
    <s v="3.7 per 1000 0-4 yr olds"/>
    <n v="3.71836391987526"/>
  </r>
  <r>
    <s v="E10000009_CIN episodes for children aged 0-4 at 31st March 2019 with a parent or someone else in the household's disability identified as a factor at CIN assessment (excluding looked after children)_Number"/>
    <s v="E10000009"/>
    <x v="35"/>
    <s v="Financial year"/>
    <s v="2018/19"/>
    <s v="Children vulnerable due to a parent's disability"/>
    <x v="28"/>
    <s v="Number"/>
    <n v="46"/>
    <n v="18202"/>
    <n v="2.5271948137567302"/>
    <s v="2.5 per 1000 0-4 yr olds"/>
    <n v="2.5271948137567302"/>
  </r>
  <r>
    <s v="E06000029_CIN episodes for children aged 0-4 at 31st March 2019 with a parent or someone else in the household's disability identified as a factor at CIN assessment (excluding looked after children)_Number"/>
    <s v="E06000029"/>
    <x v="96"/>
    <s v="Financial year"/>
    <s v="2018/19"/>
    <s v="Children vulnerable due to a parent's disability"/>
    <x v="28"/>
    <s v="Number"/>
    <n v="6"/>
    <n v="8108"/>
    <n v="0.740009866798224"/>
    <s v="0.7 per 1000 0-4 yr olds"/>
    <n v="0.740009866798224"/>
  </r>
  <r>
    <s v="E06000028_CIN episodes for children aged 0-4 at 31st March 2019 with a parent or someone else in the household's disability identified as a factor at CIN assessment (excluding looked after children)_Number"/>
    <s v="E06000028"/>
    <x v="10"/>
    <s v="Financial year"/>
    <s v="2018/19"/>
    <s v="Children vulnerable due to a parent's disability"/>
    <x v="28"/>
    <s v="Number"/>
    <n v="11"/>
    <n v="10832"/>
    <n v="1.01550960118168"/>
    <s v="1 per 1000 0-4 yr olds"/>
    <n v="1.01550960118168"/>
  </r>
  <r>
    <s v="E06000047_CIN episodes for children aged 0-4 at 31st March 2019 with a parent or someone else in the household's disability identified as a factor at CIN assessment (excluding looked after children)_Number"/>
    <s v="E06000047"/>
    <x v="37"/>
    <s v="Financial year"/>
    <s v="2018/19"/>
    <s v="Children vulnerable due to a parent's disability"/>
    <x v="28"/>
    <s v="Number"/>
    <n v="46"/>
    <n v="27021"/>
    <n v="1.70237963065764"/>
    <s v="1.7 per 1000 0-4 yr olds"/>
    <n v="1.70237963065764"/>
  </r>
  <r>
    <s v="E06000005_CIN episodes for children aged 0-4 at 31st March 2019 with a parent or someone else in the household's disability identified as a factor at CIN assessment (excluding looked after children)_Number"/>
    <s v="E06000005"/>
    <x v="30"/>
    <s v="Financial year"/>
    <s v="2018/19"/>
    <s v="Children vulnerable due to a parent's disability"/>
    <x v="28"/>
    <s v="Number"/>
    <n v="14"/>
    <n v="5917"/>
    <n v="2.36606388372486"/>
    <s v="2.4 per 1000 0-4 yr olds"/>
    <n v="2.36606388372486"/>
  </r>
  <r>
    <s v="E10000011_CIN episodes for children aged 0-4 at 31st March 2019 with a parent or someone else in the household's disability identified as a factor at CIN assessment (excluding looked after children)_Number"/>
    <s v="E10000011"/>
    <x v="40"/>
    <s v="Financial year"/>
    <s v="2018/19"/>
    <s v="Children vulnerable due to a parent's disability"/>
    <x v="28"/>
    <s v="Number"/>
    <n v="82"/>
    <n v="27106"/>
    <n v="3.0251604810743"/>
    <s v="3 per 1000 0-4 yr olds"/>
    <n v="3.0251604810743"/>
  </r>
  <r>
    <s v="E06000043_CIN episodes for children aged 0-4 at 31st March 2019 with a parent or someone else in the household's disability identified as a factor at CIN assessment (excluding looked after children)_Number"/>
    <s v="E06000043"/>
    <x v="14"/>
    <s v="Financial year"/>
    <s v="2018/19"/>
    <s v="Children vulnerable due to a parent's disability"/>
    <x v="28"/>
    <s v="Number"/>
    <n v="58"/>
    <n v="13768"/>
    <n v="4.2126670540383504"/>
    <s v="4.2 per 1000 0-4 yr olds"/>
    <n v="4.2126670540383504"/>
  </r>
  <r>
    <s v="E10000014_CIN episodes for children aged 0-4 at 31st March 2019 with a parent or someone else in the household's disability identified as a factor at CIN assessment (excluding looked after children)_Number"/>
    <s v="E10000014"/>
    <x v="49"/>
    <s v="Financial year"/>
    <s v="2018/19"/>
    <s v="Children vulnerable due to a parent's disability"/>
    <x v="28"/>
    <s v="Number"/>
    <n v="62"/>
    <n v="74388"/>
    <n v="0.83346776361778796"/>
    <s v="0.8 per 1000 0-4 yr olds"/>
    <n v="0.83346776361778796"/>
  </r>
  <r>
    <s v="E06000044_CIN episodes for children aged 0-4 at 31st March 2019 with a parent or someone else in the household's disability identified as a factor at CIN assessment (excluding looked after children)_Number"/>
    <s v="E06000044"/>
    <x v="97"/>
    <s v="Financial year"/>
    <s v="2018/19"/>
    <s v="Children vulnerable due to a parent's disability"/>
    <x v="28"/>
    <s v="Number"/>
    <n v="7"/>
    <n v="12735"/>
    <n v="0.54966627404789903"/>
    <s v="0.5 per 1000 0-4 yr olds"/>
    <n v="0.54966627404789903"/>
  </r>
  <r>
    <s v="E06000045_CIN episodes for children aged 0-4 at 31st March 2019 with a parent or someone else in the household's disability identified as a factor at CIN assessment (excluding looked after children)_Number"/>
    <s v="E06000045"/>
    <x v="115"/>
    <s v="Financial year"/>
    <s v="2018/19"/>
    <s v="Children vulnerable due to a parent's disability"/>
    <x v="28"/>
    <s v="Number"/>
    <n v="52"/>
    <n v="15766"/>
    <n v="3.2982367119117102"/>
    <s v="3.3 per 1000 0-4 yr olds"/>
    <n v="3.2982367119117102"/>
  </r>
  <r>
    <s v="E10000018_CIN episodes for children aged 0-4 at 31st March 2019 with a parent or someone else in the household's disability identified as a factor at CIN assessment (excluding looked after children)_Number"/>
    <s v="E10000018"/>
    <x v="70"/>
    <s v="Financial year"/>
    <s v="2018/19"/>
    <s v="Children vulnerable due to a parent's disability"/>
    <x v="28"/>
    <s v="Number"/>
    <n v="28"/>
    <n v="36916"/>
    <n v="0.75847870841911402"/>
    <s v="0.8 per 1000 0-4 yr olds"/>
    <n v="0.75847870841911402"/>
  </r>
  <r>
    <s v="E06000016_CIN episodes for children aged 0-4 at 31st March 2019 with a parent or someone else in the household's disability identified as a factor at CIN assessment (excluding looked after children)_Number"/>
    <s v="E06000016"/>
    <x v="69"/>
    <s v="Financial year"/>
    <s v="2018/19"/>
    <s v="Children vulnerable due to a parent's disability"/>
    <x v="28"/>
    <s v="Number"/>
    <n v="39"/>
    <n v="25049"/>
    <n v="1.5569483811728999"/>
    <s v="1.6 per 1000 0-4 yr olds"/>
    <n v="1.5569483811728999"/>
  </r>
  <r>
    <s v="E06000017_CIN episodes for children aged 0-4 at 31st March 2019 with a parent or someone else in the household's disability identified as a factor at CIN assessment (excluding looked after children)_Number"/>
    <s v="E06000017"/>
    <x v="104"/>
    <s v="Financial year"/>
    <s v="2018/19"/>
    <s v="Children vulnerable due to a parent's disability"/>
    <x v="28"/>
    <s v="Number"/>
    <n v="7"/>
    <n v="1855"/>
    <n v="3.7735849056603801"/>
    <s v="3.8 per 1000 0-4 yr olds"/>
    <n v="3.7735849056603801"/>
  </r>
  <r>
    <s v="E10000028_CIN episodes for children aged 0-4 at 31st March 2019 with a parent or someone else in the household's disability identified as a factor at CIN assessment (excluding looked after children)_Number"/>
    <s v="E10000028"/>
    <x v="119"/>
    <s v="Financial year"/>
    <s v="2018/19"/>
    <s v="Children vulnerable due to a parent's disability"/>
    <x v="28"/>
    <s v="Number"/>
    <n v="92"/>
    <n v="44389"/>
    <n v="2.0725855504742201"/>
    <s v="2.1 per 1000 0-4 yr olds"/>
    <n v="2.0725855504742201"/>
  </r>
  <r>
    <s v="E06000021_CIN episodes for children aged 0-4 at 31st March 2019 with a parent or someone else in the household's disability identified as a factor at CIN assessment (excluding looked after children)_Number"/>
    <s v="E06000021"/>
    <x v="122"/>
    <s v="Financial year"/>
    <s v="2018/19"/>
    <s v="Children vulnerable due to a parent's disability"/>
    <x v="28"/>
    <s v="Number"/>
    <n v="59"/>
    <n v="17135"/>
    <n v="3.4432448205427502"/>
    <s v="3.4 per 1000 0-4 yr olds"/>
    <n v="3.4432448205427502"/>
  </r>
  <r>
    <s v="E06000054_CIN episodes for children aged 0-4 at 31st March 2019 with a parent or someone else in the household's disability identified as a factor at CIN assessment (excluding looked after children)_Number"/>
    <s v="E06000054"/>
    <x v="144"/>
    <s v="Financial year"/>
    <s v="2018/19"/>
    <s v="Children vulnerable due to a parent's disability"/>
    <x v="28"/>
    <s v="Number"/>
    <n v="81"/>
    <n v="27307"/>
    <n v="2.9662723843703098"/>
    <s v="3 per 1000 0-4 yr olds"/>
    <n v="2.9662723843703098"/>
  </r>
  <r>
    <s v="E06000030_CIN episodes for children aged 0-4 at 31st March 2019 with a parent or someone else in the household's disability identified as a factor at CIN assessment (excluding looked after children)_Number"/>
    <s v="E06000030"/>
    <x v="127"/>
    <s v="Financial year"/>
    <s v="2018/19"/>
    <s v="Children vulnerable due to a parent's disability"/>
    <x v="28"/>
    <s v="Number"/>
    <n v="38"/>
    <n v="14479"/>
    <n v="2.6244906416189"/>
    <s v="2.6 per 1000 0-4 yr olds"/>
    <n v="2.6244906416189"/>
  </r>
  <r>
    <s v="E06000036_CIN episodes for children aged 0-4 at 31st March 2019 with a parent or someone else in the household's disability identified as a factor at CIN assessment (excluding looked after children)_Number"/>
    <s v="E06000036"/>
    <x v="11"/>
    <s v="Financial year"/>
    <s v="2018/19"/>
    <s v="Children vulnerable due to a parent's disability"/>
    <x v="28"/>
    <s v="Number"/>
    <n v="8"/>
    <n v="7417"/>
    <n v="1.0786032088445501"/>
    <s v="1.1 per 1000 0-4 yr olds"/>
    <n v="1.0786032088445501"/>
  </r>
  <r>
    <s v="E06000040_CIN episodes for children aged 0-4 at 31st March 2019 with a parent or someone else in the household's disability identified as a factor at CIN assessment (excluding looked after children)_Number"/>
    <s v="E06000040"/>
    <x v="145"/>
    <s v="Financial year"/>
    <s v="2018/19"/>
    <s v="Children vulnerable due to a parent's disability"/>
    <x v="28"/>
    <s v="Number"/>
    <s v="*"/>
    <n v="8678"/>
    <s v="*"/>
    <s v="N/A"/>
    <s v="N/A"/>
  </r>
  <r>
    <s v="E06000037_CIN episodes for children aged 0-4 at 31st March 2019 with a parent or someone else in the household's disability identified as a factor at CIN assessment (excluding looked after children)_Number"/>
    <s v="E06000037"/>
    <x v="140"/>
    <s v="Financial year"/>
    <s v="2018/19"/>
    <s v="Children vulnerable due to a parent's disability"/>
    <x v="28"/>
    <s v="Number"/>
    <n v="16"/>
    <n v="8980"/>
    <n v="1.7817371937639199"/>
    <s v="1.8 per 1000 0-4 yr olds"/>
    <n v="1.7817371937639199"/>
  </r>
  <r>
    <s v="E06000038_CIN episodes for children aged 0-4 at 31st March 2019 with a parent or someone else in the household's disability identified as a factor at CIN assessment (excluding looked after children)_Number"/>
    <s v="E06000038"/>
    <x v="98"/>
    <s v="Financial year"/>
    <s v="2018/19"/>
    <s v="Children vulnerable due to a parent's disability"/>
    <x v="28"/>
    <s v="Number"/>
    <n v="23"/>
    <n v="11632"/>
    <n v="1.9773039889958699"/>
    <s v="2 per 1000 0-4 yr olds"/>
    <n v="1.9773039889958699"/>
  </r>
  <r>
    <s v="E06000039_CIN episodes for children aged 0-4 at 31st March 2019 with a parent or someone else in the household's disability identified as a factor at CIN assessment (excluding looked after children)_Number"/>
    <s v="E06000039"/>
    <x v="110"/>
    <s v="Financial year"/>
    <s v="2018/19"/>
    <s v="Children vulnerable due to a parent's disability"/>
    <x v="28"/>
    <s v="Number"/>
    <n v="18"/>
    <n v="12827"/>
    <n v="1.4032899352927399"/>
    <s v="1.4 per 1000 0-4 yr olds"/>
    <n v="1.4032899352927399"/>
  </r>
  <r>
    <s v="E06000041_CIN episodes for children aged 0-4 at 31st March 2019 with a parent or someone else in the household's disability identified as a factor at CIN assessment (excluding looked after children)_Number"/>
    <s v="E06000041"/>
    <x v="147"/>
    <s v="Financial year"/>
    <s v="2018/19"/>
    <s v="Children vulnerable due to a parent's disability"/>
    <x v="28"/>
    <s v="Number"/>
    <n v="13"/>
    <n v="9822"/>
    <n v="1.32355935654653"/>
    <s v="1.3 per 1000 0-4 yr olds"/>
    <n v="1.32355935654653"/>
  </r>
  <r>
    <s v="E10000003_CIN episodes for children aged 0-4 at 31st March 2019 with a parent or someone else in the household's disability identified as a factor at CIN assessment (excluding looked after children)_Number"/>
    <s v="E10000003"/>
    <x v="20"/>
    <s v="Financial year"/>
    <s v="2018/19"/>
    <s v="Children vulnerable due to a parent's disability"/>
    <x v="28"/>
    <s v="Number"/>
    <n v="93"/>
    <n v="37295"/>
    <n v="2.4936318541359399"/>
    <s v="2.5 per 1000 0-4 yr olds"/>
    <n v="2.4936318541359399"/>
  </r>
  <r>
    <s v="E06000031_CIN episodes for children aged 0-4 at 31st March 2019 with a parent or someone else in the household's disability identified as a factor at CIN assessment (excluding looked after children)_Number"/>
    <s v="E06000031"/>
    <x v="94"/>
    <s v="Financial year"/>
    <s v="2018/19"/>
    <s v="Children vulnerable due to a parent's disability"/>
    <x v="28"/>
    <s v="Number"/>
    <n v="53"/>
    <n v="15931"/>
    <n v="3.3268470278074198"/>
    <s v="3.3 per 1000 0-4 yr olds"/>
    <n v="3.3268470278074198"/>
  </r>
  <r>
    <s v="E06000006_CIN episodes for children aged 0-4 at 31st March 2019 with a parent or someone else in the household's disability identified as a factor at CIN assessment (excluding looked after children)_Number"/>
    <s v="E06000006"/>
    <x v="47"/>
    <s v="Financial year"/>
    <s v="2018/19"/>
    <s v="Children vulnerable due to a parent's disability"/>
    <x v="28"/>
    <s v="Number"/>
    <n v="34"/>
    <n v="7676"/>
    <n v="4.4293903074517997"/>
    <s v="4.4 per 1000 0-4 yr olds"/>
    <n v="4.4293903074517997"/>
  </r>
  <r>
    <s v="E06000007_CIN episodes for children aged 0-4 at 31st March 2019 with a parent or someone else in the household's disability identified as a factor at CIN assessment (excluding looked after children)_Number"/>
    <s v="E06000007"/>
    <x v="138"/>
    <s v="Financial year"/>
    <s v="2018/19"/>
    <s v="Children vulnerable due to a parent's disability"/>
    <x v="28"/>
    <s v="Number"/>
    <n v="32"/>
    <n v="11933"/>
    <n v="2.6816391519316198"/>
    <s v="2.7 per 1000 0-4 yr olds"/>
    <n v="2.6816391519316198"/>
  </r>
  <r>
    <s v="E10000008_CIN episodes for children aged 0-4 at 31st March 2019 with a parent or someone else in the household's disability identified as a factor at CIN assessment (excluding looked after children)_Number"/>
    <s v="E10000008"/>
    <x v="33"/>
    <s v="Financial year"/>
    <s v="2018/19"/>
    <s v="Children vulnerable due to a parent's disability"/>
    <x v="28"/>
    <s v="Number"/>
    <n v="86"/>
    <n v="37314"/>
    <n v="2.3047649675724902"/>
    <s v="2.3 per 1000 0-4 yr olds"/>
    <n v="2.3047649675724902"/>
  </r>
  <r>
    <s v="E06000026_CIN episodes for children aged 0-4 at 31st March 2019 with a parent or someone else in the household's disability identified as a factor at CIN assessment (excluding looked after children)_Number"/>
    <s v="E06000026"/>
    <x v="95"/>
    <s v="Financial year"/>
    <s v="2018/19"/>
    <s v="Children vulnerable due to a parent's disability"/>
    <x v="28"/>
    <s v="Number"/>
    <n v="95"/>
    <n v="14969"/>
    <n v="6.3464493286124704"/>
    <s v="6.3 per 1000 0-4 yr olds"/>
    <n v="6.3464493286124704"/>
  </r>
  <r>
    <s v="E06000027_CIN episodes for children aged 0-4 at 31st March 2019 with a parent or someone else in the household's disability identified as a factor at CIN assessment (excluding looked after children)_Number"/>
    <s v="E06000027"/>
    <x v="131"/>
    <s v="Financial year"/>
    <s v="2018/19"/>
    <s v="Children vulnerable due to a parent's disability"/>
    <x v="28"/>
    <s v="Number"/>
    <n v="32"/>
    <n v="6918"/>
    <n v="4.62561433940445"/>
    <s v="4.6 per 1000 0-4 yr olds"/>
    <n v="4.62561433940445"/>
  </r>
  <r>
    <s v="E10000012_CIN episodes for children aged 0-4 at 31st March 2019 with a parent or someone else in the household's disability identified as a factor at CIN assessment (excluding looked after children)_Number"/>
    <s v="E10000012"/>
    <x v="42"/>
    <s v="Financial year"/>
    <s v="2018/19"/>
    <s v="Children vulnerable due to a parent's disability"/>
    <x v="28"/>
    <s v="Number"/>
    <n v="101"/>
    <n v="85981"/>
    <n v="1.1746781265628501"/>
    <s v="1.2 per 1000 0-4 yr olds"/>
    <n v="1.1746781265628501"/>
  </r>
  <r>
    <s v="E06000033_CIN episodes for children aged 0-4 at 31st March 2019 with a parent or someone else in the household's disability identified as a factor at CIN assessment (excluding looked after children)_Number"/>
    <s v="E06000033"/>
    <x v="116"/>
    <s v="Financial year"/>
    <s v="2018/19"/>
    <s v="Children vulnerable due to a parent's disability"/>
    <x v="28"/>
    <s v="Number"/>
    <n v="22"/>
    <n v="11304"/>
    <n v="1.94621372965322"/>
    <s v="1.9 per 1000 0-4 yr olds"/>
    <n v="1.94621372965322"/>
  </r>
  <r>
    <s v="E06000034_CIN episodes for children aged 0-4 at 31st March 2019 with a parent or someone else in the household's disability identified as a factor at CIN assessment (excluding looked after children)_Number"/>
    <s v="E06000034"/>
    <x v="130"/>
    <s v="Financial year"/>
    <s v="2018/19"/>
    <s v="Children vulnerable due to a parent's disability"/>
    <x v="28"/>
    <s v="Number"/>
    <n v="27"/>
    <n v="13195"/>
    <n v="2.0462296324365301"/>
    <s v="2 per 1000 0-4 yr olds"/>
    <n v="2.0462296324365301"/>
  </r>
  <r>
    <s v="E06000019_CIN episodes for children aged 0-4 at 31st March 2019 with a parent or someone else in the household's disability identified as a factor at CIN assessment (excluding looked after children)_Number"/>
    <s v="E06000019"/>
    <x v="54"/>
    <s v="Financial year"/>
    <s v="2018/19"/>
    <s v="Children vulnerable due to a parent's disability"/>
    <x v="28"/>
    <s v="Number"/>
    <n v="15"/>
    <n v="9337"/>
    <n v="1.60651172753561"/>
    <s v="1.6 per 1000 0-4 yr olds"/>
    <n v="1.60651172753561"/>
  </r>
  <r>
    <s v="E10000034_CIN episodes for children aged 0-4 at 31st March 2019 with a parent or someone else in the household's disability identified as a factor at CIN assessment (excluding looked after children)_Number"/>
    <s v="E10000034"/>
    <x v="149"/>
    <s v="Financial year"/>
    <s v="2018/19"/>
    <s v="Children vulnerable due to a parent's disability"/>
    <x v="28"/>
    <s v="Number"/>
    <n v="47"/>
    <n v="31348"/>
    <n v="1.49929820084216"/>
    <s v="1.5 per 1000 0-4 yr olds"/>
    <n v="1.49929820084216"/>
  </r>
  <r>
    <s v="E10000016_CIN episodes for children aged 0-4 at 31st March 2019 with a parent or someone else in the household's disability identified as a factor at CIN assessment (excluding looked after children)_Number"/>
    <s v="E10000016"/>
    <x v="61"/>
    <s v="Financial year"/>
    <s v="2018/19"/>
    <s v="Children vulnerable due to a parent's disability"/>
    <x v="28"/>
    <s v="Number"/>
    <n v="378"/>
    <n v="91425"/>
    <n v="4.1345365053322398"/>
    <s v="4.1 per 1000 0-4 yr olds"/>
    <n v="4.1345365053322398"/>
  </r>
  <r>
    <s v="E06000035_CIN episodes for children aged 0-4 at 31st March 2019 with a parent or someone else in the household's disability identified as a factor at CIN assessment (excluding looked after children)_Number"/>
    <s v="E06000035"/>
    <x v="76"/>
    <s v="Financial year"/>
    <s v="2018/19"/>
    <s v="Children vulnerable due to a parent's disability"/>
    <x v="28"/>
    <s v="Number"/>
    <n v="53"/>
    <n v="18494"/>
    <n v="2.8657943116686502"/>
    <s v="2.9 per 1000 0-4 yr olds"/>
    <n v="2.8657943116686502"/>
  </r>
  <r>
    <s v="E10000017_CIN episodes for children aged 0-4 at 31st March 2019 with a parent or someone else in the household's disability identified as a factor at CIN assessment (excluding looked after children)_Number"/>
    <s v="E10000017"/>
    <x v="67"/>
    <s v="Financial year"/>
    <s v="2018/19"/>
    <s v="Children vulnerable due to a parent's disability"/>
    <x v="28"/>
    <s v="Number"/>
    <n v="258"/>
    <n v="67104"/>
    <n v="3.8447782546495"/>
    <s v="3.8 per 1000 0-4 yr olds"/>
    <n v="3.8447782546495"/>
  </r>
  <r>
    <s v="E06000008_CIN episodes for children aged 0-4 at 31st March 2019 with a parent or someone else in the household's disability identified as a factor at CIN assessment (excluding looked after children)_Number"/>
    <s v="E06000008"/>
    <x v="7"/>
    <s v="Financial year"/>
    <s v="2018/19"/>
    <s v="Children vulnerable due to a parent's disability"/>
    <x v="28"/>
    <s v="Number"/>
    <n v="28"/>
    <n v="10576"/>
    <n v="2.6475037821482599"/>
    <s v="2.6 per 1000 0-4 yr olds"/>
    <n v="2.6475037821482599"/>
  </r>
  <r>
    <s v="E06000009_CIN episodes for children aged 0-4 at 31st March 2019 with a parent or someone else in the household's disability identified as a factor at CIN assessment (excluding looked after children)_Number"/>
    <s v="E06000009"/>
    <x v="8"/>
    <s v="Financial year"/>
    <s v="2018/19"/>
    <s v="Children vulnerable due to a parent's disability"/>
    <x v="28"/>
    <s v="Number"/>
    <n v="56"/>
    <n v="8365"/>
    <n v="6.6945606694560702"/>
    <s v="6.7 per 1000 0-4 yr olds"/>
    <n v="6.6945606694560702"/>
  </r>
  <r>
    <s v="E10000024_CIN episodes for children aged 0-4 at 31st March 2019 with a parent or someone else in the household's disability identified as a factor at CIN assessment (excluding looked after children)_Number"/>
    <s v="E10000024"/>
    <x v="91"/>
    <s v="Financial year"/>
    <s v="2018/19"/>
    <s v="Children vulnerable due to a parent's disability"/>
    <x v="28"/>
    <s v="Number"/>
    <n v="104"/>
    <n v="44888"/>
    <n v="2.31687756193192"/>
    <s v="2.3 per 1000 0-4 yr olds"/>
    <n v="2.31687756193192"/>
  </r>
  <r>
    <s v="E06000018_CIN episodes for children aged 0-4 at 31st March 2019 with a parent or someone else in the household's disability identified as a factor at CIN assessment (excluding looked after children)_Number"/>
    <s v="E06000018"/>
    <x v="90"/>
    <s v="Financial year"/>
    <s v="2018/19"/>
    <s v="Children vulnerable due to a parent's disability"/>
    <x v="28"/>
    <s v="Number"/>
    <n v="101"/>
    <n v="20755"/>
    <n v="4.8662972777643896"/>
    <s v="4.9 per 1000 0-4 yr olds"/>
    <n v="4.8662972777643896"/>
  </r>
  <r>
    <s v="E06000051_CIN episodes for children aged 0-4 at 31st March 2019 with a parent or someone else in the household's disability identified as a factor at CIN assessment (excluding looked after children)_Number"/>
    <s v="E06000051"/>
    <x v="109"/>
    <s v="Financial year"/>
    <s v="2018/19"/>
    <s v="Children vulnerable due to a parent's disability"/>
    <x v="28"/>
    <s v="Number"/>
    <n v="18"/>
    <n v="15034"/>
    <n v="1.19728615139018"/>
    <s v="1.2 per 1000 0-4 yr olds"/>
    <n v="1.19728615139018"/>
  </r>
  <r>
    <s v="E06000020_CIN episodes for children aged 0-4 at 31st March 2019 with a parent or someone else in the household's disability identified as a factor at CIN assessment (excluding looked after children)_Number"/>
    <s v="E06000020"/>
    <x v="129"/>
    <s v="Financial year"/>
    <s v="2018/19"/>
    <s v="Children vulnerable due to a parent's disability"/>
    <x v="28"/>
    <s v="Number"/>
    <n v="19"/>
    <n v="11022"/>
    <n v="1.72382507711849"/>
    <s v="1.7 per 1000 0-4 yr olds"/>
    <n v="1.72382507711849"/>
  </r>
  <r>
    <s v="E06000049_CIN episodes for children aged 0-4 at 31st March 2019 with a parent or someone else in the household's disability identified as a factor at CIN assessment (excluding looked after children)_Number"/>
    <s v="E06000049"/>
    <x v="23"/>
    <s v="Financial year"/>
    <s v="2018/19"/>
    <s v="Children vulnerable due to a parent's disability"/>
    <x v="28"/>
    <s v="Number"/>
    <n v="33"/>
    <n v="20262"/>
    <n v="1.6286644951140099"/>
    <s v="1.6 per 1000 0-4 yr olds"/>
    <n v="1.6286644951140099"/>
  </r>
  <r>
    <s v="E06000050_CIN episodes for children aged 0-4 at 31st March 2019 with a parent or someone else in the household's disability identified as a factor at CIN assessment (excluding looked after children)_Number"/>
    <s v="E06000050"/>
    <x v="154"/>
    <s v="Financial year"/>
    <s v="2018/19"/>
    <s v="Children vulnerable due to a parent's disability"/>
    <x v="28"/>
    <s v="Number"/>
    <n v="51"/>
    <n v="18571"/>
    <n v="2.7462172203973898"/>
    <s v="2.7 per 1000 0-4 yr olds"/>
    <n v="2.7462172203973898"/>
  </r>
  <r>
    <s v="E06000052_CIN episodes for children aged 0-4 at 31st March 2019 with a parent or someone else in the household's disability identified as a factor at CIN assessment (excluding looked after children)_Number"/>
    <s v="E06000052"/>
    <x v="26"/>
    <s v="Financial year"/>
    <s v="2018/19"/>
    <s v="Children vulnerable due to a parent's disability"/>
    <x v="28"/>
    <s v="Number"/>
    <n v="38"/>
    <n v="28270"/>
    <n v="1.3441811107180801"/>
    <s v="1.3 per 1000 0-4 yr olds"/>
    <n v="1.3441811107180801"/>
  </r>
  <r>
    <s v="E10000006_CIN episodes for children aged 0-4 at 31st March 2019 with a parent or someone else in the household's disability identified as a factor at CIN assessment (excluding looked after children)_Number"/>
    <s v="E10000006"/>
    <x v="29"/>
    <s v="Financial year"/>
    <s v="2018/19"/>
    <s v="Children vulnerable due to a parent's disability"/>
    <x v="28"/>
    <s v="Number"/>
    <n v="70"/>
    <n v="24066"/>
    <n v="2.9086678301337998"/>
    <s v="2.9 per 1000 0-4 yr olds"/>
    <n v="2.9086678301337998"/>
  </r>
  <r>
    <s v="E10000013_CIN episodes for children aged 0-4 at 31st March 2019 with a parent or someone else in the household's disability identified as a factor at CIN assessment (excluding looked after children)_Number"/>
    <s v="E10000013"/>
    <x v="44"/>
    <s v="Financial year"/>
    <s v="2018/19"/>
    <s v="Children vulnerable due to a parent's disability"/>
    <x v="28"/>
    <s v="Number"/>
    <n v="132"/>
    <n v="34617"/>
    <n v="3.8131553860819798"/>
    <s v="3.8 per 1000 0-4 yr olds"/>
    <n v="3.8131553860819798"/>
  </r>
  <r>
    <s v="E10000015_CIN episodes for children aged 0-4 at 31st March 2019 with a parent or someone else in the household's disability identified as a factor at CIN assessment (excluding looked after children)_Number"/>
    <s v="E10000015"/>
    <x v="55"/>
    <s v="Financial year"/>
    <s v="2018/19"/>
    <s v="Children vulnerable due to a parent's disability"/>
    <x v="28"/>
    <s v="Number"/>
    <n v="80"/>
    <n v="74764"/>
    <n v="1.07003370606174"/>
    <s v="1.1 per 1000 0-4 yr olds"/>
    <n v="1.07003370606174"/>
  </r>
  <r>
    <s v="E06000046_CIN episodes for children aged 0-4 at 31st March 2019 with a parent or someone else in the household's disability identified as a factor at CIN assessment (excluding looked after children)_Number"/>
    <s v="E06000046"/>
    <x v="58"/>
    <s v="Financial year"/>
    <s v="2018/19"/>
    <s v="Children vulnerable due to a parent's disability"/>
    <x v="28"/>
    <s v="Number"/>
    <n v="19"/>
    <n v="6462"/>
    <n v="2.9402661714639402"/>
    <s v="2.9 per 1000 0-4 yr olds"/>
    <n v="2.9402661714639402"/>
  </r>
  <r>
    <s v="E10000019_CIN episodes for children aged 0-4 at 31st March 2019 with a parent or someone else in the household's disability identified as a factor at CIN assessment (excluding looked after children)_Number"/>
    <s v="E10000019"/>
    <x v="72"/>
    <s v="Financial year"/>
    <s v="2018/19"/>
    <s v="Children vulnerable due to a parent's disability"/>
    <x v="28"/>
    <s v="Number"/>
    <n v="111"/>
    <n v="39873"/>
    <n v="2.7838386878338701"/>
    <s v="2.8 per 1000 0-4 yr olds"/>
    <n v="2.7838386878338701"/>
  </r>
  <r>
    <s v="E10000020_CIN episodes for children aged 0-4 at 31st March 2019 with a parent or someone else in the household's disability identified as a factor at CIN assessment (excluding looked after children)_Number"/>
    <s v="E10000020"/>
    <x v="82"/>
    <s v="Financial year"/>
    <s v="2018/19"/>
    <s v="Children vulnerable due to a parent's disability"/>
    <x v="28"/>
    <s v="Number"/>
    <n v="144"/>
    <n v="46256"/>
    <n v="3.1131096506399198"/>
    <s v="3.1 per 1000 0-4 yr olds"/>
    <n v="3.1131096506399198"/>
  </r>
  <r>
    <s v="E10000021_CIN episodes for children aged 0-4 at 31st March 2019 with a parent or someone else in the household's disability identified as a factor at CIN assessment (excluding looked after children)_Number"/>
    <s v="E10000021"/>
    <x v="88"/>
    <s v="Financial year"/>
    <s v="2018/19"/>
    <s v="Children vulnerable due to a parent's disability"/>
    <x v="28"/>
    <s v="Number"/>
    <n v="117"/>
    <n v="47337"/>
    <n v="2.47163952088219"/>
    <s v="2.5 per 1000 0-4 yr olds"/>
    <n v="2.47163952088219"/>
  </r>
  <r>
    <s v="E06000048_CIN episodes for children aged 0-4 at 31st March 2019 with a parent or someone else in the household's disability identified as a factor at CIN assessment (excluding looked after children)_Number"/>
    <s v="E06000048"/>
    <x v="89"/>
    <s v="Financial year"/>
    <s v="2018/19"/>
    <s v="Children vulnerable due to a parent's disability"/>
    <x v="28"/>
    <s v="Number"/>
    <n v="72"/>
    <n v="14910"/>
    <n v="4.8289738430583498"/>
    <s v="4.8 per 1000 0-4 yr olds"/>
    <n v="4.8289738430583498"/>
  </r>
  <r>
    <s v="E10000025_CIN episodes for children aged 0-4 at 31st March 2019 with a parent or someone else in the household's disability identified as a factor at CIN assessment (excluding looked after children)_Number"/>
    <s v="E10000025"/>
    <x v="93"/>
    <s v="Financial year"/>
    <s v="2018/19"/>
    <s v="Children vulnerable due to a parent's disability"/>
    <x v="28"/>
    <s v="Number"/>
    <n v="81"/>
    <n v="39398"/>
    <n v="2.0559419259860898"/>
    <s v="2.1 per 1000 0-4 yr olds"/>
    <n v="2.0559419259860898"/>
  </r>
  <r>
    <s v="E10000027_CIN episodes for children aged 0-4 at 31st March 2019 with a parent or someone else in the household's disability identified as a factor at CIN assessment (excluding looked after children)_Number"/>
    <s v="E10000027"/>
    <x v="112"/>
    <s v="Financial year"/>
    <s v="2018/19"/>
    <s v="Children vulnerable due to a parent's disability"/>
    <x v="28"/>
    <s v="Number"/>
    <n v="68"/>
    <n v="29004"/>
    <n v="2.3445042063163699"/>
    <s v="2.3 per 1000 0-4 yr olds"/>
    <n v="2.3445042063163699"/>
  </r>
  <r>
    <s v="E10000029_CIN episodes for children aged 0-4 at 31st March 2019 with a parent or someone else in the household's disability identified as a factor at CIN assessment (excluding looked after children)_Number"/>
    <s v="E10000029"/>
    <x v="123"/>
    <s v="Financial year"/>
    <s v="2018/19"/>
    <s v="Children vulnerable due to a parent's disability"/>
    <x v="28"/>
    <s v="Number"/>
    <n v="110"/>
    <n v="40624"/>
    <n v="2.7077589602205601"/>
    <s v="2.7 per 1000 0-4 yr olds"/>
    <n v="2.7077589602205601"/>
  </r>
  <r>
    <s v="E10000030_CIN episodes for children aged 0-4 at 31st March 2019 with a parent or someone else in the household's disability identified as a factor at CIN assessment (excluding looked after children)_Number"/>
    <s v="E10000030"/>
    <x v="125"/>
    <s v="Financial year"/>
    <s v="2018/19"/>
    <s v="Children vulnerable due to a parent's disability"/>
    <x v="28"/>
    <s v="Number"/>
    <n v="143"/>
    <n v="70074"/>
    <n v="2.0406998316065899"/>
    <s v="2 per 1000 0-4 yr olds"/>
    <n v="2.0406998316065899"/>
  </r>
  <r>
    <s v="E10000031_CIN episodes for children aged 0-4 at 31st March 2019 with a parent or someone else in the household's disability identified as a factor at CIN assessment (excluding looked after children)_Number"/>
    <s v="E10000031"/>
    <x v="139"/>
    <s v="Financial year"/>
    <s v="2018/19"/>
    <s v="Children vulnerable due to a parent's disability"/>
    <x v="28"/>
    <s v="Number"/>
    <n v="42"/>
    <n v="31584"/>
    <n v="1.3297872340425501"/>
    <s v="1.3 per 1000 0-4 yr olds"/>
    <n v="1.3297872340425501"/>
  </r>
  <r>
    <s v="E10000032_CIN episodes for children aged 0-4 at 31st March 2019 with a parent or someone else in the household's disability identified as a factor at CIN assessment (excluding looked after children)_Number"/>
    <s v="E10000032"/>
    <x v="141"/>
    <s v="Financial year"/>
    <s v="2018/19"/>
    <s v="Children vulnerable due to a parent's disability"/>
    <x v="28"/>
    <s v="Number"/>
    <n v="134"/>
    <n v="46821"/>
    <n v="2.8619636487900699"/>
    <s v="2.9 per 1000 0-4 yr olds"/>
    <n v="2.8619636487900699"/>
  </r>
  <r>
    <s v="NA_CIN episodes for children aged 0-4 at 31st March 2019 with any of the so called'toxic trio' identified as a factor at CIN assessment (excluding looked after children)_Number"/>
    <s v="NA"/>
    <x v="151"/>
    <s v="Financial year"/>
    <s v="2018/19"/>
    <s v="Children in at risk households with multiple vulnerabilities"/>
    <x v="29"/>
    <s v="Number"/>
    <n v="78377"/>
    <n v="3346727"/>
    <n v="23.419000115635363"/>
    <s v="23.42 per 1000 0-4 yr olds"/>
    <n v="23.419000115635363"/>
  </r>
  <r>
    <s v="E09000001_CIN episodes for children aged 0-4 at 31st March 2019 with any of the so called'toxic trio' identified as a factor at CIN assessment (excluding looked after children)_Number"/>
    <s v="E09000001"/>
    <x v="25"/>
    <s v="Financial year"/>
    <s v="2018/19"/>
    <s v="Children in at risk households with multiple vulnerabilities"/>
    <x v="29"/>
    <s v="Number"/>
    <s v="*"/>
    <n v="435"/>
    <s v="*"/>
    <s v="N/A"/>
    <s v="N/A"/>
  </r>
  <r>
    <s v="E09000007_CIN episodes for children aged 0-4 at 31st March 2019 with any of the so called'toxic trio' identified as a factor at CIN assessment (excluding looked after children)_Number"/>
    <s v="E09000007"/>
    <x v="21"/>
    <s v="Financial year"/>
    <s v="2018/19"/>
    <s v="Children in at risk households with multiple vulnerabilities"/>
    <x v="29"/>
    <s v="Number"/>
    <n v="248"/>
    <n v="14039"/>
    <n v="17.665075860104"/>
    <s v="17.7 per 1000 0-4 yr olds"/>
    <n v="17.665075860104"/>
  </r>
  <r>
    <s v="E09000011_CIN episodes for children aged 0-4 at 31st March 2019 with any of the so called'toxic trio' identified as a factor at CIN assessment (excluding looked after children)_Number"/>
    <s v="E09000011"/>
    <x v="45"/>
    <s v="Financial year"/>
    <s v="2018/19"/>
    <s v="Children in at risk households with multiple vulnerabilities"/>
    <x v="29"/>
    <s v="Number"/>
    <n v="456"/>
    <n v="21953"/>
    <n v="20.771648521842099"/>
    <s v="20.8 per 1000 0-4 yr olds"/>
    <n v="20.771648521842099"/>
  </r>
  <r>
    <s v="E09000012_CIN episodes for children aged 0-4 at 31st March 2019 with any of the so called'toxic trio' identified as a factor at CIN assessment (excluding looked after children)_Number"/>
    <s v="E09000012"/>
    <x v="46"/>
    <s v="Financial year"/>
    <s v="2018/19"/>
    <s v="Children in at risk households with multiple vulnerabilities"/>
    <x v="29"/>
    <s v="Number"/>
    <n v="586"/>
    <n v="20326"/>
    <n v="28.8300698612614"/>
    <s v="28.8 per 1000 0-4 yr olds"/>
    <n v="28.8300698612614"/>
  </r>
  <r>
    <s v="E09000013_CIN episodes for children aged 0-4 at 31st March 2019 with any of the so called'toxic trio' identified as a factor at CIN assessment (excluding looked after children)_Number"/>
    <s v="E09000013"/>
    <x v="48"/>
    <s v="Financial year"/>
    <s v="2018/19"/>
    <s v="Children in at risk households with multiple vulnerabilities"/>
    <x v="29"/>
    <s v="Number"/>
    <n v="205"/>
    <n v="11404"/>
    <n v="17.976148719747499"/>
    <s v="18 per 1000 0-4 yr olds"/>
    <n v="17.976148719747499"/>
  </r>
  <r>
    <s v="E09000019_CIN episodes for children aged 0-4 at 31st March 2019 with any of the so called'toxic trio' identified as a factor at CIN assessment (excluding looked after children)_Number"/>
    <s v="E09000019"/>
    <x v="59"/>
    <s v="Financial year"/>
    <s v="2018/19"/>
    <s v="Children in at risk households with multiple vulnerabilities"/>
    <x v="29"/>
    <s v="Number"/>
    <n v="352"/>
    <n v="13127"/>
    <n v="26.814961529671699"/>
    <s v="26.8 per 1000 0-4 yr olds"/>
    <n v="26.814961529671699"/>
  </r>
  <r>
    <s v="E09000020_CIN episodes for children aged 0-4 at 31st March 2019 with any of the so called'toxic trio' identified as a factor at CIN assessment (excluding looked after children)_Number"/>
    <s v="E09000020"/>
    <x v="60"/>
    <s v="Financial year"/>
    <s v="2018/19"/>
    <s v="Children in at risk households with multiple vulnerabilities"/>
    <x v="29"/>
    <s v="Number"/>
    <n v="140"/>
    <n v="8223"/>
    <n v="17.025416514654001"/>
    <s v="17 per 1000 0-4 yr olds"/>
    <n v="17.025416514654001"/>
  </r>
  <r>
    <s v="E09000022_CIN episodes for children aged 0-4 at 31st March 2019 with any of the so called'toxic trio' identified as a factor at CIN assessment (excluding looked after children)_Number"/>
    <s v="E09000022"/>
    <x v="66"/>
    <s v="Financial year"/>
    <s v="2018/19"/>
    <s v="Children in at risk households with multiple vulnerabilities"/>
    <x v="29"/>
    <s v="Number"/>
    <n v="432"/>
    <n v="19213"/>
    <n v="22.484775932962101"/>
    <s v="22.5 per 1000 0-4 yr olds"/>
    <n v="22.484775932962101"/>
  </r>
  <r>
    <s v="E09000023_CIN episodes for children aged 0-4 at 31st March 2019 with any of the so called'toxic trio' identified as a factor at CIN assessment (excluding looked after children)_Number"/>
    <s v="E09000023"/>
    <x v="71"/>
    <s v="Financial year"/>
    <s v="2018/19"/>
    <s v="Children in at risk households with multiple vulnerabilities"/>
    <x v="29"/>
    <s v="Number"/>
    <n v="447"/>
    <n v="21814"/>
    <n v="20.491427523608699"/>
    <s v="20.5 per 1000 0-4 yr olds"/>
    <n v="20.491427523608699"/>
  </r>
  <r>
    <s v="E09000028_CIN episodes for children aged 0-4 at 31st March 2019 with any of the so called'toxic trio' identified as a factor at CIN assessment (excluding looked after children)_Number"/>
    <s v="E09000028"/>
    <x v="117"/>
    <s v="Financial year"/>
    <s v="2018/19"/>
    <s v="Children in at risk households with multiple vulnerabilities"/>
    <x v="29"/>
    <s v="Number"/>
    <n v="468"/>
    <n v="20500"/>
    <n v="22.829268292682901"/>
    <s v="22.8 per 1000 0-4 yr olds"/>
    <n v="22.829268292682901"/>
  </r>
  <r>
    <s v="E09000030_CIN episodes for children aged 0-4 at 31st March 2019 with any of the so called'toxic trio' identified as a factor at CIN assessment (excluding looked after children)_Number"/>
    <s v="E09000030"/>
    <x v="132"/>
    <s v="Financial year"/>
    <s v="2018/19"/>
    <s v="Children in at risk households with multiple vulnerabilities"/>
    <x v="29"/>
    <s v="Number"/>
    <n v="583"/>
    <n v="22208"/>
    <n v="26.251801152737801"/>
    <s v="26.3 per 1000 0-4 yr olds"/>
    <n v="26.251801152737801"/>
  </r>
  <r>
    <s v="E09000032_CIN episodes for children aged 0-4 at 31st March 2019 with any of the so called'toxic trio' identified as a factor at CIN assessment (excluding looked after children)_Number"/>
    <s v="E09000032"/>
    <x v="137"/>
    <s v="Financial year"/>
    <s v="2018/19"/>
    <s v="Children in at risk households with multiple vulnerabilities"/>
    <x v="29"/>
    <s v="Number"/>
    <n v="326"/>
    <n v="21875"/>
    <n v="14.9028571428571"/>
    <s v="14.9 per 1000 0-4 yr olds"/>
    <n v="14.9028571428571"/>
  </r>
  <r>
    <s v="E09000033_CIN episodes for children aged 0-4 at 31st March 2019 with any of the so called'toxic trio' identified as a factor at CIN assessment (excluding looked after children)_Number"/>
    <s v="E09000033"/>
    <x v="142"/>
    <s v="Financial year"/>
    <s v="2018/19"/>
    <s v="Children in at risk households with multiple vulnerabilities"/>
    <x v="29"/>
    <s v="Number"/>
    <n v="204"/>
    <n v="13692"/>
    <n v="14.899211218229601"/>
    <s v="14.9 per 1000 0-4 yr olds"/>
    <n v="14.899211218229601"/>
  </r>
  <r>
    <s v="E09000002_CIN episodes for children aged 0-4 at 31st March 2019 with any of the so called'toxic trio' identified as a factor at CIN assessment (excluding looked after children)_Number"/>
    <s v="E09000002"/>
    <x v="0"/>
    <s v="Financial year"/>
    <s v="2018/19"/>
    <s v="Children in at risk households with multiple vulnerabilities"/>
    <x v="29"/>
    <s v="Number"/>
    <n v="450"/>
    <n v="19519"/>
    <n v="23.054459757159702"/>
    <s v="23.1 per 1000 0-4 yr olds"/>
    <n v="23.054459757159702"/>
  </r>
  <r>
    <s v="E09000003_CIN episodes for children aged 0-4 at 31st March 2019 with any of the so called'toxic trio' identified as a factor at CIN assessment (excluding looked after children)_Number"/>
    <s v="E09000003"/>
    <x v="1"/>
    <s v="Financial year"/>
    <s v="2018/19"/>
    <s v="Children in at risk households with multiple vulnerabilities"/>
    <x v="29"/>
    <s v="Number"/>
    <n v="360"/>
    <n v="26512"/>
    <n v="13.578756789378399"/>
    <s v="13.6 per 1000 0-4 yr olds"/>
    <n v="13.578756789378399"/>
  </r>
  <r>
    <s v="E09000004_CIN episodes for children aged 0-4 at 31st March 2019 with any of the so called'toxic trio' identified as a factor at CIN assessment (excluding looked after children)_Number"/>
    <s v="E09000004"/>
    <x v="5"/>
    <s v="Financial year"/>
    <s v="2018/19"/>
    <s v="Children in at risk households with multiple vulnerabilities"/>
    <x v="29"/>
    <s v="Number"/>
    <n v="241"/>
    <n v="15989"/>
    <n v="15.072862593032699"/>
    <s v="15.1 per 1000 0-4 yr olds"/>
    <n v="15.072862593032699"/>
  </r>
  <r>
    <s v="E09000005_CIN episodes for children aged 0-4 at 31st March 2019 with any of the so called'toxic trio' identified as a factor at CIN assessment (excluding looked after children)_Number"/>
    <s v="E09000005"/>
    <x v="13"/>
    <s v="Financial year"/>
    <s v="2018/19"/>
    <s v="Children in at risk households with multiple vulnerabilities"/>
    <x v="29"/>
    <s v="Number"/>
    <n v="393"/>
    <n v="24582"/>
    <n v="15.987307786184999"/>
    <s v="16 per 1000 0-4 yr olds"/>
    <n v="15.987307786184999"/>
  </r>
  <r>
    <s v="E09000006_CIN episodes for children aged 0-4 at 31st March 2019 with any of the so called'toxic trio' identified as a factor at CIN assessment (excluding looked after children)_Number"/>
    <s v="E09000006"/>
    <x v="16"/>
    <s v="Financial year"/>
    <s v="2018/19"/>
    <s v="Children in at risk households with multiple vulnerabilities"/>
    <x v="29"/>
    <s v="Number"/>
    <n v="509"/>
    <n v="21559"/>
    <n v="23.609629389118201"/>
    <s v="23.6 per 1000 0-4 yr olds"/>
    <n v="23.609629389118201"/>
  </r>
  <r>
    <s v="E09000008_CIN episodes for children aged 0-4 at 31st March 2019 with any of the so called'toxic trio' identified as a factor at CIN assessment (excluding looked after children)_Number"/>
    <s v="E09000008"/>
    <x v="28"/>
    <s v="Financial year"/>
    <s v="2018/19"/>
    <s v="Children in at risk households with multiple vulnerabilities"/>
    <x v="29"/>
    <s v="Number"/>
    <n v="508"/>
    <n v="27974"/>
    <n v="18.159719739758302"/>
    <s v="18.2 per 1000 0-4 yr olds"/>
    <n v="18.159719739758302"/>
  </r>
  <r>
    <s v="E09000009_CIN episodes for children aged 0-4 at 31st March 2019 with any of the so called'toxic trio' identified as a factor at CIN assessment (excluding looked after children)_Number"/>
    <s v="E09000009"/>
    <x v="38"/>
    <s v="Financial year"/>
    <s v="2018/19"/>
    <s v="Children in at risk households with multiple vulnerabilities"/>
    <x v="29"/>
    <s v="Number"/>
    <n v="408"/>
    <n v="24600"/>
    <n v="16.585365853658502"/>
    <s v="16.6 per 1000 0-4 yr olds"/>
    <n v="16.585365853658502"/>
  </r>
  <r>
    <s v="E09000010_CIN episodes for children aged 0-4 at 31st March 2019 with any of the so called'toxic trio' identified as a factor at CIN assessment (excluding looked after children)_Number"/>
    <s v="E09000010"/>
    <x v="41"/>
    <s v="Financial year"/>
    <s v="2018/19"/>
    <s v="Children in at risk households with multiple vulnerabilities"/>
    <x v="29"/>
    <s v="Number"/>
    <n v="646"/>
    <n v="24321"/>
    <n v="26.561407836848801"/>
    <s v="26.6 per 1000 0-4 yr olds"/>
    <n v="26.561407836848801"/>
  </r>
  <r>
    <s v="E09000014_CIN episodes for children aged 0-4 at 31st March 2019 with any of the so called'toxic trio' identified as a factor at CIN assessment (excluding looked after children)_Number"/>
    <s v="E09000014"/>
    <x v="50"/>
    <s v="Financial year"/>
    <s v="2018/19"/>
    <s v="Children in at risk households with multiple vulnerabilities"/>
    <x v="29"/>
    <s v="Number"/>
    <n v="355"/>
    <n v="18586"/>
    <n v="19.1003981491445"/>
    <s v="19.1 per 1000 0-4 yr olds"/>
    <n v="19.1003981491445"/>
  </r>
  <r>
    <s v="E09000015_CIN episodes for children aged 0-4 at 31st March 2019 with any of the so called'toxic trio' identified as a factor at CIN assessment (excluding looked after children)_Number"/>
    <s v="E09000015"/>
    <x v="51"/>
    <s v="Financial year"/>
    <s v="2018/19"/>
    <s v="Children in at risk households with multiple vulnerabilities"/>
    <x v="29"/>
    <s v="Number"/>
    <n v="346"/>
    <n v="17745"/>
    <n v="19.498450267681001"/>
    <s v="19.5 per 1000 0-4 yr olds"/>
    <n v="19.498450267681001"/>
  </r>
  <r>
    <s v="E09000016_CIN episodes for children aged 0-4 at 31st March 2019 with any of the so called'toxic trio' identified as a factor at CIN assessment (excluding looked after children)_Number"/>
    <s v="E09000016"/>
    <x v="53"/>
    <s v="Financial year"/>
    <s v="2018/19"/>
    <s v="Children in at risk households with multiple vulnerabilities"/>
    <x v="29"/>
    <s v="Number"/>
    <n v="219"/>
    <n v="17370"/>
    <n v="12.607944732297099"/>
    <s v="12.6 per 1000 0-4 yr olds"/>
    <n v="12.607944732297099"/>
  </r>
  <r>
    <s v="E09000017_CIN episodes for children aged 0-4 at 31st March 2019 with any of the so called'toxic trio' identified as a factor at CIN assessment (excluding looked after children)_Number"/>
    <s v="E09000017"/>
    <x v="56"/>
    <s v="Financial year"/>
    <s v="2018/19"/>
    <s v="Children in at risk households with multiple vulnerabilities"/>
    <x v="29"/>
    <s v="Number"/>
    <n v="454"/>
    <n v="22489"/>
    <n v="20.187647294232701"/>
    <s v="20.2 per 1000 0-4 yr olds"/>
    <n v="20.187647294232701"/>
  </r>
  <r>
    <s v="E09000018_CIN episodes for children aged 0-4 at 31st March 2019 with any of the so called'toxic trio' identified as a factor at CIN assessment (excluding looked after children)_Number"/>
    <s v="E09000018"/>
    <x v="57"/>
    <s v="Financial year"/>
    <s v="2018/19"/>
    <s v="Children in at risk households with multiple vulnerabilities"/>
    <x v="29"/>
    <s v="Number"/>
    <n v="488"/>
    <n v="20363"/>
    <n v="23.965034621617601"/>
    <s v="24 per 1000 0-4 yr olds"/>
    <n v="23.965034621617601"/>
  </r>
  <r>
    <s v="E09000021_CIN episodes for children aged 0-4 at 31st March 2019 with any of the so called'toxic trio' identified as a factor at CIN assessment (excluding looked after children)_Number"/>
    <s v="E09000021"/>
    <x v="63"/>
    <s v="Financial year"/>
    <s v="2018/19"/>
    <s v="Children in at risk households with multiple vulnerabilities"/>
    <x v="29"/>
    <s v="Number"/>
    <n v="230"/>
    <n v="11291"/>
    <n v="20.370206359047"/>
    <s v="20.4 per 1000 0-4 yr olds"/>
    <n v="20.370206359047"/>
  </r>
  <r>
    <s v="E09000024_CIN episodes for children aged 0-4 at 31st March 2019 with any of the so called'toxic trio' identified as a factor at CIN assessment (excluding looked after children)_Number"/>
    <s v="E09000024"/>
    <x v="77"/>
    <s v="Financial year"/>
    <s v="2018/19"/>
    <s v="Children in at risk households with multiple vulnerabilities"/>
    <x v="29"/>
    <s v="Number"/>
    <n v="265"/>
    <n v="14994"/>
    <n v="17.673736161131099"/>
    <s v="17.7 per 1000 0-4 yr olds"/>
    <n v="17.673736161131099"/>
  </r>
  <r>
    <s v="E09000025_CIN episodes for children aged 0-4 at 31st March 2019 with any of the so called'toxic trio' identified as a factor at CIN assessment (excluding looked after children)_Number"/>
    <s v="E09000025"/>
    <x v="81"/>
    <s v="Financial year"/>
    <s v="2018/19"/>
    <s v="Children in at risk households with multiple vulnerabilities"/>
    <x v="29"/>
    <s v="Number"/>
    <n v="506"/>
    <n v="28254"/>
    <n v="17.9089686416083"/>
    <s v="17.9 per 1000 0-4 yr olds"/>
    <n v="17.9089686416083"/>
  </r>
  <r>
    <s v="E09000026_CIN episodes for children aged 0-4 at 31st March 2019 with any of the so called'toxic trio' identified as a factor at CIN assessment (excluding looked after children)_Number"/>
    <s v="E09000026"/>
    <x v="99"/>
    <s v="Financial year"/>
    <s v="2018/19"/>
    <s v="Children in at risk households with multiple vulnerabilities"/>
    <x v="29"/>
    <s v="Number"/>
    <n v="416"/>
    <n v="22744"/>
    <n v="18.2905381639114"/>
    <s v="18.3 per 1000 0-4 yr olds"/>
    <n v="18.2905381639114"/>
  </r>
  <r>
    <s v="E09000027_CIN episodes for children aged 0-4 at 31st March 2019 with any of the so called'toxic trio' identified as a factor at CIN assessment (excluding looked after children)_Number"/>
    <s v="E09000027"/>
    <x v="101"/>
    <s v="Financial year"/>
    <s v="2018/19"/>
    <s v="Children in at risk households with multiple vulnerabilities"/>
    <x v="29"/>
    <s v="Number"/>
    <n v="196"/>
    <n v="12624"/>
    <n v="15.525982256020299"/>
    <s v="15.5 per 1000 0-4 yr olds"/>
    <n v="15.525982256020299"/>
  </r>
  <r>
    <s v="E09000029_CIN episodes for children aged 0-4 at 31st March 2019 with any of the so called'toxic trio' identified as a factor at CIN assessment (excluding looked after children)_Number"/>
    <s v="E09000029"/>
    <x v="126"/>
    <s v="Financial year"/>
    <s v="2018/19"/>
    <s v="Children in at risk households with multiple vulnerabilities"/>
    <x v="29"/>
    <s v="Number"/>
    <n v="287"/>
    <n v="13754"/>
    <n v="20.866656972517099"/>
    <s v="20.9 per 1000 0-4 yr olds"/>
    <n v="20.866656972517099"/>
  </r>
  <r>
    <s v="E09000031_CIN episodes for children aged 0-4 at 31st March 2019 with any of the so called'toxic trio' identified as a factor at CIN assessment (excluding looked after children)_Number"/>
    <s v="E09000031"/>
    <x v="136"/>
    <s v="Financial year"/>
    <s v="2018/19"/>
    <s v="Children in at risk households with multiple vulnerabilities"/>
    <x v="29"/>
    <s v="Number"/>
    <n v="219"/>
    <n v="21802"/>
    <n v="10.044950004586701"/>
    <s v="10 per 1000 0-4 yr olds"/>
    <n v="10.044950004586701"/>
  </r>
  <r>
    <s v="E08000025_CIN episodes for children aged 0-4 at 31st March 2019 with any of the so called'toxic trio' identified as a factor at CIN assessment (excluding looked after children)_Number"/>
    <s v="E08000025"/>
    <x v="6"/>
    <s v="Financial year"/>
    <s v="2018/19"/>
    <s v="Children in at risk households with multiple vulnerabilities"/>
    <x v="29"/>
    <s v="Number"/>
    <n v="1653"/>
    <n v="83536"/>
    <n v="19.787875885845601"/>
    <s v="19.8 per 1000 0-4 yr olds"/>
    <n v="19.787875885845601"/>
  </r>
  <r>
    <s v="E08000026_CIN episodes for children aged 0-4 at 31st March 2019 with any of the so called'toxic trio' identified as a factor at CIN assessment (excluding looked after children)_Number"/>
    <s v="E08000026"/>
    <x v="27"/>
    <s v="Financial year"/>
    <s v="2018/19"/>
    <s v="Children in at risk households with multiple vulnerabilities"/>
    <x v="29"/>
    <s v="Number"/>
    <n v="757"/>
    <n v="23068"/>
    <n v="32.816022195248799"/>
    <s v="32.8 per 1000 0-4 yr olds"/>
    <n v="32.816022195248799"/>
  </r>
  <r>
    <s v="E08000027_CIN episodes for children aged 0-4 at 31st March 2019 with any of the so called'toxic trio' identified as a factor at CIN assessment (excluding looked after children)_Number"/>
    <s v="E08000027"/>
    <x v="36"/>
    <s v="Financial year"/>
    <s v="2018/19"/>
    <s v="Children in at risk households with multiple vulnerabilities"/>
    <x v="29"/>
    <s v="Number"/>
    <n v="408"/>
    <n v="19102"/>
    <n v="21.359019997906"/>
    <s v="21.4 per 1000 0-4 yr olds"/>
    <n v="21.359019997906"/>
  </r>
  <r>
    <s v="E08000028_CIN episodes for children aged 0-4 at 31st March 2019 with any of the so called'toxic trio' identified as a factor at CIN assessment (excluding looked after children)_Number"/>
    <s v="E08000028"/>
    <x v="106"/>
    <s v="Financial year"/>
    <s v="2018/19"/>
    <s v="Children in at risk households with multiple vulnerabilities"/>
    <x v="29"/>
    <s v="Number"/>
    <n v="876"/>
    <n v="23772"/>
    <n v="36.850075719333702"/>
    <s v="36.9 per 1000 0-4 yr olds"/>
    <n v="36.850075719333702"/>
  </r>
  <r>
    <s v="E08000029_CIN episodes for children aged 0-4 at 31st March 2019 with any of the so called'toxic trio' identified as a factor at CIN assessment (excluding looked after children)_Number"/>
    <s v="E08000029"/>
    <x v="111"/>
    <s v="Financial year"/>
    <s v="2018/19"/>
    <s v="Children in at risk households with multiple vulnerabilities"/>
    <x v="29"/>
    <s v="Number"/>
    <n v="311"/>
    <n v="12393"/>
    <n v="25.0948115871863"/>
    <s v="25.1 per 1000 0-4 yr olds"/>
    <n v="25.0948115871863"/>
  </r>
  <r>
    <s v="E08000030_CIN episodes for children aged 0-4 at 31st March 2019 with any of the so called'toxic trio' identified as a factor at CIN assessment (excluding looked after children)_Number"/>
    <s v="E08000030"/>
    <x v="135"/>
    <s v="Financial year"/>
    <s v="2018/19"/>
    <s v="Children in at risk households with multiple vulnerabilities"/>
    <x v="29"/>
    <s v="Number"/>
    <n v="735"/>
    <n v="19650"/>
    <n v="37.404580152671798"/>
    <s v="37.4 per 1000 0-4 yr olds"/>
    <n v="37.404580152671798"/>
  </r>
  <r>
    <s v="E08000031_CIN episodes for children aged 0-4 at 31st March 2019 with any of the so called'toxic trio' identified as a factor at CIN assessment (excluding looked after children)_Number"/>
    <s v="E08000031"/>
    <x v="148"/>
    <s v="Financial year"/>
    <s v="2018/19"/>
    <s v="Children in at risk households with multiple vulnerabilities"/>
    <x v="29"/>
    <s v="Number"/>
    <n v="299"/>
    <n v="18026"/>
    <n v="16.587151891712001"/>
    <s v="16.6 per 1000 0-4 yr olds"/>
    <n v="16.587151891712001"/>
  </r>
  <r>
    <s v="E08000011_CIN episodes for children aged 0-4 at 31st March 2019 with any of the so called'toxic trio' identified as a factor at CIN assessment (excluding looked after children)_Number"/>
    <s v="E08000011"/>
    <x v="65"/>
    <s v="Financial year"/>
    <s v="2018/19"/>
    <s v="Children in at risk households with multiple vulnerabilities"/>
    <x v="29"/>
    <s v="Number"/>
    <n v="244"/>
    <n v="10076"/>
    <n v="24.215958713775301"/>
    <s v="24.2 per 1000 0-4 yr olds"/>
    <n v="24.215958713775301"/>
  </r>
  <r>
    <s v="E08000012_CIN episodes for children aged 0-4 at 31st March 2019 with any of the so called'toxic trio' identified as a factor at CIN assessment (excluding looked after children)_Number"/>
    <s v="E08000012"/>
    <x v="73"/>
    <s v="Financial year"/>
    <s v="2018/19"/>
    <s v="Children in at risk households with multiple vulnerabilities"/>
    <x v="29"/>
    <s v="Number"/>
    <n v="814"/>
    <n v="29676"/>
    <n v="27.429572718695201"/>
    <s v="27.4 per 1000 0-4 yr olds"/>
    <n v="27.429572718695201"/>
  </r>
  <r>
    <s v="E08000013_CIN episodes for children aged 0-4 at 31st March 2019 with any of the so called'toxic trio' identified as a factor at CIN assessment (excluding looked after children)_Number"/>
    <s v="E08000013"/>
    <x v="152"/>
    <s v="Financial year"/>
    <s v="2018/19"/>
    <s v="Children in at risk households with multiple vulnerabilities"/>
    <x v="29"/>
    <s v="Number"/>
    <n v="303"/>
    <n v="10282"/>
    <n v="29.468974907605499"/>
    <s v="29.5 per 1000 0-4 yr olds"/>
    <n v="29.468974907605499"/>
  </r>
  <r>
    <s v="E08000014_CIN episodes for children aged 0-4 at 31st March 2019 with any of the so called'toxic trio' identified as a factor at CIN assessment (excluding looked after children)_Number"/>
    <s v="E08000014"/>
    <x v="107"/>
    <s v="Financial year"/>
    <s v="2018/19"/>
    <s v="Children in at risk households with multiple vulnerabilities"/>
    <x v="29"/>
    <s v="Number"/>
    <n v="402"/>
    <n v="14441"/>
    <n v="27.8374073817603"/>
    <s v="27.8 per 1000 0-4 yr olds"/>
    <n v="27.8374073817603"/>
  </r>
  <r>
    <s v="E08000015_CIN episodes for children aged 0-4 at 31st March 2019 with any of the so called'toxic trio' identified as a factor at CIN assessment (excluding looked after children)_Number"/>
    <s v="E08000015"/>
    <x v="146"/>
    <s v="Financial year"/>
    <s v="2018/19"/>
    <s v="Children in at risk households with multiple vulnerabilities"/>
    <x v="29"/>
    <s v="Number"/>
    <n v="526"/>
    <n v="18051"/>
    <n v="29.139659852639699"/>
    <s v="29.1 per 1000 0-4 yr olds"/>
    <n v="29.139659852639699"/>
  </r>
  <r>
    <s v="E08000001_CIN episodes for children aged 0-4 at 31st March 2019 with any of the so called'toxic trio' identified as a factor at CIN assessment (excluding looked after children)_Number"/>
    <s v="E08000001"/>
    <x v="9"/>
    <s v="Financial year"/>
    <s v="2018/19"/>
    <s v="Children in at risk households with multiple vulnerabilities"/>
    <x v="29"/>
    <s v="Number"/>
    <n v="398"/>
    <n v="19294"/>
    <n v="20.628174562040002"/>
    <s v="20.6 per 1000 0-4 yr olds"/>
    <n v="20.628174562040002"/>
  </r>
  <r>
    <s v="E08000002_CIN episodes for children aged 0-4 at 31st March 2019 with any of the so called'toxic trio' identified as a factor at CIN assessment (excluding looked after children)_Number"/>
    <s v="E08000002"/>
    <x v="18"/>
    <s v="Financial year"/>
    <s v="2018/19"/>
    <s v="Children in at risk households with multiple vulnerabilities"/>
    <x v="29"/>
    <s v="Number"/>
    <n v="342"/>
    <n v="11819"/>
    <n v="28.936458245198398"/>
    <s v="28.9 per 1000 0-4 yr olds"/>
    <n v="28.936458245198398"/>
  </r>
  <r>
    <s v="E08000003_CIN episodes for children aged 0-4 at 31st March 2019 with any of the so called'toxic trio' identified as a factor at CIN assessment (excluding looked after children)_Number"/>
    <s v="E08000003"/>
    <x v="75"/>
    <s v="Financial year"/>
    <s v="2018/19"/>
    <s v="Children in at risk households with multiple vulnerabilities"/>
    <x v="29"/>
    <s v="Number"/>
    <n v="1037"/>
    <n v="37768"/>
    <n v="27.4571065452235"/>
    <s v="27.5 per 1000 0-4 yr olds"/>
    <n v="27.4571065452235"/>
  </r>
  <r>
    <s v="E08000004_CIN episodes for children aged 0-4 at 31st March 2019 with any of the so called'toxic trio' identified as a factor at CIN assessment (excluding looked after children)_Number"/>
    <s v="E08000004"/>
    <x v="92"/>
    <s v="Financial year"/>
    <s v="2018/19"/>
    <s v="Children in at risk households with multiple vulnerabilities"/>
    <x v="29"/>
    <s v="Number"/>
    <n v="545"/>
    <n v="16792"/>
    <n v="32.455931395902802"/>
    <s v="32.5 per 1000 0-4 yr olds"/>
    <n v="32.455931395902802"/>
  </r>
  <r>
    <s v="E08000005_CIN episodes for children aged 0-4 at 31st March 2019 with any of the so called'toxic trio' identified as a factor at CIN assessment (excluding looked after children)_Number"/>
    <s v="E08000005"/>
    <x v="102"/>
    <s v="Financial year"/>
    <s v="2018/19"/>
    <s v="Children in at risk households with multiple vulnerabilities"/>
    <x v="29"/>
    <s v="Number"/>
    <n v="467"/>
    <n v="15123"/>
    <n v="30.880116379025299"/>
    <s v="30.9 per 1000 0-4 yr olds"/>
    <n v="30.880116379025299"/>
  </r>
  <r>
    <s v="E08000006_CIN episodes for children aged 0-4 at 31st March 2019 with any of the so called'toxic trio' identified as a factor at CIN assessment (excluding looked after children)_Number"/>
    <s v="E08000006"/>
    <x v="105"/>
    <s v="Financial year"/>
    <s v="2018/19"/>
    <s v="Children in at risk households with multiple vulnerabilities"/>
    <x v="29"/>
    <s v="Number"/>
    <n v="654"/>
    <n v="17614"/>
    <n v="37.129556034972197"/>
    <s v="37.1 per 1000 0-4 yr olds"/>
    <n v="37.129556034972197"/>
  </r>
  <r>
    <s v="E08000007_CIN episodes for children aged 0-4 at 31st March 2019 with any of the so called'toxic trio' identified as a factor at CIN assessment (excluding looked after children)_Number"/>
    <s v="E08000007"/>
    <x v="120"/>
    <s v="Financial year"/>
    <s v="2018/19"/>
    <s v="Children in at risk households with multiple vulnerabilities"/>
    <x v="29"/>
    <s v="Number"/>
    <n v="399"/>
    <n v="17631"/>
    <n v="22.630593840394798"/>
    <s v="22.6 per 1000 0-4 yr olds"/>
    <n v="22.630593840394798"/>
  </r>
  <r>
    <s v="E08000008_CIN episodes for children aged 0-4 at 31st March 2019 with any of the so called'toxic trio' identified as a factor at CIN assessment (excluding looked after children)_Number"/>
    <s v="E08000008"/>
    <x v="128"/>
    <s v="Financial year"/>
    <s v="2018/19"/>
    <s v="Children in at risk households with multiple vulnerabilities"/>
    <x v="29"/>
    <s v="Number"/>
    <n v="485"/>
    <n v="14500"/>
    <n v="33.448275862069003"/>
    <s v="33.4 per 1000 0-4 yr olds"/>
    <n v="33.448275862069003"/>
  </r>
  <r>
    <s v="E08000009_CIN episodes for children aged 0-4 at 31st March 2019 with any of the so called'toxic trio' identified as a factor at CIN assessment (excluding looked after children)_Number"/>
    <s v="E08000009"/>
    <x v="133"/>
    <s v="Financial year"/>
    <s v="2018/19"/>
    <s v="Children in at risk households with multiple vulnerabilities"/>
    <x v="29"/>
    <s v="Number"/>
    <n v="134"/>
    <n v="14701"/>
    <n v="9.1150261886946495"/>
    <s v="9.1 per 1000 0-4 yr olds"/>
    <n v="9.1150261886946495"/>
  </r>
  <r>
    <s v="E08000010_CIN episodes for children aged 0-4 at 31st March 2019 with any of the so called'toxic trio' identified as a factor at CIN assessment (excluding looked after children)_Number"/>
    <s v="E08000010"/>
    <x v="143"/>
    <s v="Financial year"/>
    <s v="2018/19"/>
    <s v="Children in at risk households with multiple vulnerabilities"/>
    <x v="29"/>
    <s v="Number"/>
    <n v="499"/>
    <n v="18450"/>
    <n v="27.046070460704598"/>
    <s v="27 per 1000 0-4 yr olds"/>
    <n v="27.046070460704598"/>
  </r>
  <r>
    <s v="E08000016_CIN episodes for children aged 0-4 at 31st March 2019 with any of the so called'toxic trio' identified as a factor at CIN assessment (excluding looked after children)_Number"/>
    <s v="E08000016"/>
    <x v="2"/>
    <s v="Financial year"/>
    <s v="2018/19"/>
    <s v="Children in at risk households with multiple vulnerabilities"/>
    <x v="29"/>
    <s v="Number"/>
    <n v="287"/>
    <n v="14227"/>
    <n v="20.172910662824201"/>
    <s v="20.2 per 1000 0-4 yr olds"/>
    <n v="20.172910662824201"/>
  </r>
  <r>
    <s v="E08000017_CIN episodes for children aged 0-4 at 31st March 2019 with any of the so called'toxic trio' identified as a factor at CIN assessment (excluding looked after children)_Number"/>
    <s v="E08000017"/>
    <x v="34"/>
    <s v="Financial year"/>
    <s v="2018/19"/>
    <s v="Children in at risk households with multiple vulnerabilities"/>
    <x v="29"/>
    <s v="Number"/>
    <n v="730"/>
    <n v="18267"/>
    <n v="39.962774401927"/>
    <s v="40 per 1000 0-4 yr olds"/>
    <n v="39.962774401927"/>
  </r>
  <r>
    <s v="E08000018_CIN episodes for children aged 0-4 at 31st March 2019 with any of the so called'toxic trio' identified as a factor at CIN assessment (excluding looked after children)_Number"/>
    <s v="E08000018"/>
    <x v="103"/>
    <s v="Financial year"/>
    <s v="2018/19"/>
    <s v="Children in at risk households with multiple vulnerabilities"/>
    <x v="29"/>
    <s v="Number"/>
    <n v="591"/>
    <n v="15832"/>
    <n v="37.329459322890401"/>
    <s v="37.3 per 1000 0-4 yr olds"/>
    <n v="37.329459322890401"/>
  </r>
  <r>
    <s v="E08000019_CIN episodes for children aged 0-4 at 31st March 2019 with any of the so called'toxic trio' identified as a factor at CIN assessment (excluding looked after children)_Number"/>
    <s v="E08000019"/>
    <x v="108"/>
    <s v="Financial year"/>
    <s v="2018/19"/>
    <s v="Children in at risk households with multiple vulnerabilities"/>
    <x v="29"/>
    <s v="Number"/>
    <n v="833"/>
    <n v="32700"/>
    <n v="25.474006116207899"/>
    <s v="25.5 per 1000 0-4 yr olds"/>
    <n v="25.474006116207899"/>
  </r>
  <r>
    <s v="E08000032_CIN episodes for children aged 0-4 at 31st March 2019 with any of the so called'toxic trio' identified as a factor at CIN assessment (excluding looked after children)_Number"/>
    <s v="E08000032"/>
    <x v="12"/>
    <s v="Financial year"/>
    <s v="2018/19"/>
    <s v="Children in at risk households with multiple vulnerabilities"/>
    <x v="29"/>
    <s v="Number"/>
    <n v="935"/>
    <n v="39705"/>
    <n v="23.548671451958199"/>
    <s v="23.5 per 1000 0-4 yr olds"/>
    <n v="23.548671451958199"/>
  </r>
  <r>
    <s v="E08000033_CIN episodes for children aged 0-4 at 31st March 2019 with any of the so called'toxic trio' identified as a factor at CIN assessment (excluding looked after children)_Number"/>
    <s v="E08000033"/>
    <x v="19"/>
    <s v="Financial year"/>
    <s v="2018/19"/>
    <s v="Children in at risk households with multiple vulnerabilities"/>
    <x v="29"/>
    <s v="Number"/>
    <n v="613"/>
    <n v="12448"/>
    <n v="49.244858611825201"/>
    <s v="49.2 per 1000 0-4 yr olds"/>
    <n v="49.244858611825201"/>
  </r>
  <r>
    <s v="E08000034_CIN episodes for children aged 0-4 at 31st March 2019 with any of the so called'toxic trio' identified as a factor at CIN assessment (excluding looked after children)_Number"/>
    <s v="E08000034"/>
    <x v="64"/>
    <s v="Financial year"/>
    <s v="2018/19"/>
    <s v="Children in at risk households with multiple vulnerabilities"/>
    <x v="29"/>
    <s v="Number"/>
    <n v="425"/>
    <n v="27446"/>
    <n v="15.484952269911799"/>
    <s v="15.5 per 1000 0-4 yr olds"/>
    <n v="15.484952269911799"/>
  </r>
  <r>
    <s v="E08000035_CIN episodes for children aged 0-4 at 31st March 2019 with any of the so called'toxic trio' identified as a factor at CIN assessment (excluding looked after children)_Number"/>
    <s v="E08000035"/>
    <x v="68"/>
    <s v="Financial year"/>
    <s v="2018/19"/>
    <s v="Children in at risk households with multiple vulnerabilities"/>
    <x v="29"/>
    <s v="Number"/>
    <n v="1272"/>
    <n v="50495"/>
    <n v="25.190612931973501"/>
    <s v="25.2 per 1000 0-4 yr olds"/>
    <n v="25.190612931973501"/>
  </r>
  <r>
    <s v="E08000036_CIN episodes for children aged 0-4 at 31st March 2019 with any of the so called'toxic trio' identified as a factor at CIN assessment (excluding looked after children)_Number"/>
    <s v="E08000036"/>
    <x v="134"/>
    <s v="Financial year"/>
    <s v="2018/19"/>
    <s v="Children in at risk households with multiple vulnerabilities"/>
    <x v="29"/>
    <s v="Number"/>
    <n v="559"/>
    <n v="21149"/>
    <n v="26.431509764055001"/>
    <s v="26.4 per 1000 0-4 yr olds"/>
    <n v="26.431509764055001"/>
  </r>
  <r>
    <s v="E08000020_CIN episodes for children aged 0-4 at 31st March 2019 with any of the so called'toxic trio' identified as a factor at CIN assessment (excluding looked after children)_Number"/>
    <s v="E08000020"/>
    <x v="43"/>
    <s v="Financial year"/>
    <s v="2018/19"/>
    <s v="Children in at risk households with multiple vulnerabilities"/>
    <x v="29"/>
    <s v="Number"/>
    <n v="298"/>
    <n v="10857"/>
    <n v="27.4477295753892"/>
    <s v="27.4 per 1000 0-4 yr olds"/>
    <n v="27.4477295753892"/>
  </r>
  <r>
    <s v="E08000021_CIN episodes for children aged 0-4 at 31st March 2019 with any of the so called'toxic trio' identified as a factor at CIN assessment (excluding looked after children)_Number"/>
    <s v="E08000021"/>
    <x v="80"/>
    <s v="Financial year"/>
    <s v="2018/19"/>
    <s v="Children in at risk households with multiple vulnerabilities"/>
    <x v="29"/>
    <s v="Number"/>
    <n v="645"/>
    <n v="16630"/>
    <n v="38.785327720986203"/>
    <s v="38.8 per 1000 0-4 yr olds"/>
    <n v="38.785327720986203"/>
  </r>
  <r>
    <s v="E08000022_CIN episodes for children aged 0-4 at 31st March 2019 with any of the so called'toxic trio' identified as a factor at CIN assessment (excluding looked after children)_Number"/>
    <s v="E08000022"/>
    <x v="86"/>
    <s v="Financial year"/>
    <s v="2018/19"/>
    <s v="Children in at risk households with multiple vulnerabilities"/>
    <x v="29"/>
    <s v="Number"/>
    <n v="204"/>
    <n v="11471"/>
    <n v="17.783976985441502"/>
    <s v="17.8 per 1000 0-4 yr olds"/>
    <n v="17.783976985441502"/>
  </r>
  <r>
    <s v="E08000023_CIN episodes for children aged 0-4 at 31st March 2019 with any of the so called'toxic trio' identified as a factor at CIN assessment (excluding looked after children)_Number"/>
    <s v="E08000023"/>
    <x v="114"/>
    <s v="Financial year"/>
    <s v="2018/19"/>
    <s v="Children in at risk households with multiple vulnerabilities"/>
    <x v="29"/>
    <s v="Number"/>
    <n v="204"/>
    <n v="8359"/>
    <n v="24.404833114008898"/>
    <s v="24.4 per 1000 0-4 yr olds"/>
    <n v="24.404833114008898"/>
  </r>
  <r>
    <s v="E08000024_CIN episodes for children aged 0-4 at 31st March 2019 with any of the so called'toxic trio' identified as a factor at CIN assessment (excluding looked after children)_Number"/>
    <s v="E08000024"/>
    <x v="124"/>
    <s v="Financial year"/>
    <s v="2018/19"/>
    <s v="Children in at risk households with multiple vulnerabilities"/>
    <x v="29"/>
    <s v="Number"/>
    <n v="451"/>
    <n v="14954"/>
    <n v="30.1591547412064"/>
    <s v="30.2 per 1000 0-4 yr olds"/>
    <n v="30.1591547412064"/>
  </r>
  <r>
    <s v="E06000053_CIN episodes for children aged 0-4 at 31st March 2019 with any of the so called'toxic trio' identified as a factor at CIN assessment (excluding looked after children)_Number"/>
    <s v="E06000053"/>
    <x v="153"/>
    <s v="Financial year"/>
    <s v="2018/19"/>
    <s v="Children in at risk households with multiple vulnerabilities"/>
    <x v="29"/>
    <s v="Number"/>
    <n v="0"/>
    <n v="101"/>
    <n v="0"/>
    <s v="0 per 1000 0-4 yr olds"/>
    <n v="0"/>
  </r>
  <r>
    <s v="E06000022_CIN episodes for children aged 0-4 at 31st March 2019 with any of the so called'toxic trio' identified as a factor at CIN assessment (excluding looked after children)_Number"/>
    <s v="E06000022"/>
    <x v="3"/>
    <s v="Financial year"/>
    <s v="2018/19"/>
    <s v="Children in at risk households with multiple vulnerabilities"/>
    <x v="29"/>
    <s v="Number"/>
    <n v="106"/>
    <n v="9426"/>
    <n v="11.245491194568199"/>
    <s v="11.2 per 1000 0-4 yr olds"/>
    <n v="11.245491194568199"/>
  </r>
  <r>
    <s v="E06000023_CIN episodes for children aged 0-4 at 31st March 2019 with any of the so called'toxic trio' identified as a factor at CIN assessment (excluding looked after children)_Number"/>
    <s v="E06000023"/>
    <x v="15"/>
    <s v="Financial year"/>
    <s v="2018/19"/>
    <s v="Children in at risk households with multiple vulnerabilities"/>
    <x v="29"/>
    <s v="Number"/>
    <n v="654"/>
    <n v="28994"/>
    <n v="22.556390977443598"/>
    <s v="22.6 per 1000 0-4 yr olds"/>
    <n v="22.556390977443598"/>
  </r>
  <r>
    <s v="E06000024_CIN episodes for children aged 0-4 at 31st March 2019 with any of the so called'toxic trio' identified as a factor at CIN assessment (excluding looked after children)_Number"/>
    <s v="E06000024"/>
    <x v="85"/>
    <s v="Financial year"/>
    <s v="2018/19"/>
    <s v="Children in at risk households with multiple vulnerabilities"/>
    <x v="29"/>
    <s v="Number"/>
    <n v="211"/>
    <n v="11491"/>
    <n v="18.362196501610001"/>
    <s v="18.4 per 1000 0-4 yr olds"/>
    <n v="18.362196501610001"/>
  </r>
  <r>
    <s v="E06000025_CIN episodes for children aged 0-4 at 31st March 2019 with any of the so called'toxic trio' identified as a factor at CIN assessment (excluding looked after children)_Number"/>
    <s v="E06000025"/>
    <x v="113"/>
    <s v="Financial year"/>
    <s v="2018/19"/>
    <s v="Children in at risk households with multiple vulnerabilities"/>
    <x v="29"/>
    <s v="Number"/>
    <n v="268"/>
    <n v="16325"/>
    <n v="16.416539050535999"/>
    <s v="16.4 per 1000 0-4 yr olds"/>
    <n v="16.416539050535999"/>
  </r>
  <r>
    <s v="E06000001_CIN episodes for children aged 0-4 at 31st March 2019 with any of the so called'toxic trio' identified as a factor at CIN assessment (excluding looked after children)_Number"/>
    <s v="E06000001"/>
    <x v="52"/>
    <s v="Financial year"/>
    <s v="2018/19"/>
    <s v="Children in at risk households with multiple vulnerabilities"/>
    <x v="29"/>
    <s v="Number"/>
    <n v="219"/>
    <n v="5297"/>
    <n v="41.3441570700396"/>
    <s v="41.3 per 1000 0-4 yr olds"/>
    <n v="41.3441570700396"/>
  </r>
  <r>
    <s v="E06000002_CIN episodes for children aged 0-4 at 31st March 2019 with any of the so called'toxic trio' identified as a factor at CIN assessment (excluding looked after children)_Number"/>
    <s v="E06000002"/>
    <x v="78"/>
    <s v="Financial year"/>
    <s v="2018/19"/>
    <s v="Children in at risk households with multiple vulnerabilities"/>
    <x v="29"/>
    <s v="Number"/>
    <n v="309"/>
    <n v="9657"/>
    <n v="31.997514756135399"/>
    <s v="32 per 1000 0-4 yr olds"/>
    <n v="31.997514756135399"/>
  </r>
  <r>
    <s v="E06000003_CIN episodes for children aged 0-4 at 31st March 2019 with any of the so called'toxic trio' identified as a factor at CIN assessment (excluding looked after children)_Number"/>
    <s v="E06000003"/>
    <x v="100"/>
    <s v="Financial year"/>
    <s v="2018/19"/>
    <s v="Children in at risk households with multiple vulnerabilities"/>
    <x v="29"/>
    <s v="Number"/>
    <n v="238"/>
    <n v="7348"/>
    <n v="32.3897659227001"/>
    <s v="32.4 per 1000 0-4 yr olds"/>
    <n v="32.3897659227001"/>
  </r>
  <r>
    <s v="E06000004_CIN episodes for children aged 0-4 at 31st March 2019 with any of the so called'toxic trio' identified as a factor at CIN assessment (excluding looked after children)_Number"/>
    <s v="E06000004"/>
    <x v="121"/>
    <s v="Financial year"/>
    <s v="2018/19"/>
    <s v="Children in at risk households with multiple vulnerabilities"/>
    <x v="29"/>
    <s v="Number"/>
    <n v="435"/>
    <n v="11648"/>
    <n v="37.345467032967001"/>
    <s v="37.3 per 1000 0-4 yr olds"/>
    <n v="37.345467032967001"/>
  </r>
  <r>
    <s v="E06000010_CIN episodes for children aged 0-4 at 31st March 2019 with any of the so called'toxic trio' identified as a factor at CIN assessment (excluding looked after children)_Number"/>
    <s v="E06000010"/>
    <x v="62"/>
    <s v="Financial year"/>
    <s v="2018/19"/>
    <s v="Children in at risk households with multiple vulnerabilities"/>
    <x v="29"/>
    <s v="Number"/>
    <n v="527"/>
    <n v="17207"/>
    <n v="30.627070378334398"/>
    <s v="30.6 per 1000 0-4 yr olds"/>
    <n v="30.627070378334398"/>
  </r>
  <r>
    <s v="E06000011_CIN episodes for children aged 0-4 at 31st March 2019 with any of the so called'toxic trio' identified as a factor at CIN assessment (excluding looked after children)_Number"/>
    <s v="E06000011"/>
    <x v="39"/>
    <s v="Financial year"/>
    <s v="2018/19"/>
    <s v="Children in at risk households with multiple vulnerabilities"/>
    <x v="29"/>
    <s v="Number"/>
    <n v="259"/>
    <n v="15572"/>
    <n v="16.6324171590033"/>
    <s v="16.6 per 1000 0-4 yr olds"/>
    <n v="16.6324171590033"/>
  </r>
  <r>
    <s v="E06000012_CIN episodes for children aged 0-4 at 31st March 2019 with any of the so called'toxic trio' identified as a factor at CIN assessment (excluding looked after children)_Number"/>
    <s v="E06000012"/>
    <x v="83"/>
    <s v="Financial year"/>
    <s v="2018/19"/>
    <s v="Children in at risk households with multiple vulnerabilities"/>
    <x v="29"/>
    <s v="Number"/>
    <n v="232"/>
    <n v="9516"/>
    <n v="24.3799915931064"/>
    <s v="24.4 per 1000 0-4 yr olds"/>
    <n v="24.3799915931064"/>
  </r>
  <r>
    <s v="E06000013_CIN episodes for children aged 0-4 at 31st March 2019 with any of the so called'toxic trio' identified as a factor at CIN assessment (excluding looked after children)_Number"/>
    <s v="E06000013"/>
    <x v="84"/>
    <s v="Financial year"/>
    <s v="2018/19"/>
    <s v="Children in at risk households with multiple vulnerabilities"/>
    <x v="29"/>
    <s v="Number"/>
    <n v="277"/>
    <n v="9204"/>
    <n v="30.095610604085199"/>
    <s v="30.1 per 1000 0-4 yr olds"/>
    <n v="30.095610604085199"/>
  </r>
  <r>
    <s v="E10000023_CIN episodes for children aged 0-4 at 31st March 2019 with any of the so called'toxic trio' identified as a factor at CIN assessment (excluding looked after children)_Number"/>
    <s v="E10000023"/>
    <x v="87"/>
    <s v="Financial year"/>
    <s v="2018/19"/>
    <s v="Children in at risk households with multiple vulnerabilities"/>
    <x v="29"/>
    <s v="Number"/>
    <n v="463"/>
    <n v="29706"/>
    <n v="15.5860768868242"/>
    <s v="15.6 per 1000 0-4 yr olds"/>
    <n v="15.5860768868242"/>
  </r>
  <r>
    <s v="E06000014_CIN episodes for children aged 0-4 at 31st March 2019 with any of the so called'toxic trio' identified as a factor at CIN assessment (excluding looked after children)_Number"/>
    <s v="E06000014"/>
    <x v="150"/>
    <s v="Financial year"/>
    <s v="2018/19"/>
    <s v="Children in at risk households with multiple vulnerabilities"/>
    <x v="29"/>
    <s v="Number"/>
    <n v="97"/>
    <n v="9822"/>
    <n v="9.8757890450010208"/>
    <s v="9.9 per 1000 0-4 yr olds"/>
    <n v="9.8757890450010208"/>
  </r>
  <r>
    <s v="E06000032_CIN episodes for children aged 0-4 at 31st March 2019 with any of the so called'toxic trio' identified as a factor at CIN assessment (excluding looked after children)_Number"/>
    <s v="E06000032"/>
    <x v="74"/>
    <s v="Financial year"/>
    <s v="2018/19"/>
    <s v="Children in at risk households with multiple vulnerabilities"/>
    <x v="29"/>
    <s v="Number"/>
    <n v="191"/>
    <n v="17547"/>
    <n v="10.8850515757679"/>
    <s v="10.9 per 1000 0-4 yr olds"/>
    <n v="10.8850515757679"/>
  </r>
  <r>
    <s v="E06000055_CIN episodes for children aged 0-4 at 31st March 2019 with any of the so called'toxic trio' identified as a factor at CIN assessment (excluding looked after children)_Number"/>
    <s v="E06000055"/>
    <x v="4"/>
    <s v="Financial year"/>
    <s v="2018/19"/>
    <s v="Children in at risk households with multiple vulnerabilities"/>
    <x v="29"/>
    <s v="Number"/>
    <n v="270"/>
    <n v="11509"/>
    <n v="23.4599009470849"/>
    <s v="23.5 per 1000 0-4 yr olds"/>
    <n v="23.4599009470849"/>
  </r>
  <r>
    <s v="E06000056_CIN episodes for children aged 0-4 at 31st March 2019 with any of the so called'toxic trio' identified as a factor at CIN assessment (excluding looked after children)_Number"/>
    <s v="E06000056"/>
    <x v="22"/>
    <s v="Financial year"/>
    <s v="2018/19"/>
    <s v="Children in at risk households with multiple vulnerabilities"/>
    <x v="29"/>
    <s v="Number"/>
    <n v="281"/>
    <n v="17751"/>
    <n v="15.8300940792068"/>
    <s v="15.8 per 1000 0-4 yr olds"/>
    <n v="15.8300940792068"/>
  </r>
  <r>
    <s v="E10000002_CIN episodes for children aged 0-4 at 31st March 2019 with any of the so called'toxic trio' identified as a factor at CIN assessment (excluding looked after children)_Number"/>
    <s v="E10000002"/>
    <x v="17"/>
    <s v="Financial year"/>
    <s v="2018/19"/>
    <s v="Children in at risk households with multiple vulnerabilities"/>
    <x v="29"/>
    <s v="Number"/>
    <n v="713"/>
    <n v="32404"/>
    <n v="22.0034563634119"/>
    <s v="22 per 1000 0-4 yr olds"/>
    <n v="22.0034563634119"/>
  </r>
  <r>
    <s v="E06000042_CIN episodes for children aged 0-4 at 31st March 2019 with any of the so called'toxic trio' identified as a factor at CIN assessment (excluding looked after children)_Number"/>
    <s v="E06000042"/>
    <x v="79"/>
    <s v="Financial year"/>
    <s v="2018/19"/>
    <s v="Children in at risk households with multiple vulnerabilities"/>
    <x v="29"/>
    <s v="Number"/>
    <n v="315"/>
    <n v="19048"/>
    <n v="16.537169256614899"/>
    <s v="16.5 per 1000 0-4 yr olds"/>
    <n v="16.537169256614899"/>
  </r>
  <r>
    <s v="E10000007_CIN episodes for children aged 0-4 at 31st March 2019 with any of the so called'toxic trio' identified as a factor at CIN assessment (excluding looked after children)_Number"/>
    <s v="E10000007"/>
    <x v="32"/>
    <s v="Financial year"/>
    <s v="2018/19"/>
    <s v="Children in at risk households with multiple vulnerabilities"/>
    <x v="29"/>
    <s v="Number"/>
    <n v="1383"/>
    <n v="40208"/>
    <n v="34.396140071627499"/>
    <s v="34.4 per 1000 0-4 yr olds"/>
    <n v="34.396140071627499"/>
  </r>
  <r>
    <s v="E06000015_CIN episodes for children aged 0-4 at 31st March 2019 with any of the so called'toxic trio' identified as a factor at CIN assessment (excluding looked after children)_Number"/>
    <s v="E06000015"/>
    <x v="31"/>
    <s v="Financial year"/>
    <s v="2018/19"/>
    <s v="Children in at risk households with multiple vulnerabilities"/>
    <x v="29"/>
    <s v="Number"/>
    <n v="467"/>
    <n v="16674"/>
    <n v="28.007676622286201"/>
    <s v="28 per 1000 0-4 yr olds"/>
    <n v="28.007676622286201"/>
  </r>
  <r>
    <s v="E10000009_CIN episodes for children aged 0-4 at 31st March 2019 with any of the so called'toxic trio' identified as a factor at CIN assessment (excluding looked after children)_Number"/>
    <s v="E10000009"/>
    <x v="35"/>
    <s v="Financial year"/>
    <s v="2018/19"/>
    <s v="Children in at risk households with multiple vulnerabilities"/>
    <x v="29"/>
    <s v="Number"/>
    <n v="605"/>
    <n v="18202"/>
    <n v="33.238105702669998"/>
    <s v="33.2 per 1000 0-4 yr olds"/>
    <n v="33.238105702669998"/>
  </r>
  <r>
    <s v="E06000029_CIN episodes for children aged 0-4 at 31st March 2019 with any of the so called'toxic trio' identified as a factor at CIN assessment (excluding looked after children)_Number"/>
    <s v="E06000029"/>
    <x v="96"/>
    <s v="Financial year"/>
    <s v="2018/19"/>
    <s v="Children in at risk households with multiple vulnerabilities"/>
    <x v="29"/>
    <s v="Number"/>
    <n v="112"/>
    <n v="8108"/>
    <n v="13.813517513566801"/>
    <s v="13.8 per 1000 0-4 yr olds"/>
    <n v="13.813517513566801"/>
  </r>
  <r>
    <s v="E06000028_CIN episodes for children aged 0-4 at 31st March 2019 with any of the so called'toxic trio' identified as a factor at CIN assessment (excluding looked after children)_Number"/>
    <s v="E06000028"/>
    <x v="10"/>
    <s v="Financial year"/>
    <s v="2018/19"/>
    <s v="Children in at risk households with multiple vulnerabilities"/>
    <x v="29"/>
    <s v="Number"/>
    <n v="201"/>
    <n v="10832"/>
    <n v="18.556129985228999"/>
    <s v="18.6 per 1000 0-4 yr olds"/>
    <n v="18.556129985228999"/>
  </r>
  <r>
    <s v="E06000047_CIN episodes for children aged 0-4 at 31st March 2019 with any of the so called'toxic trio' identified as a factor at CIN assessment (excluding looked after children)_Number"/>
    <s v="E06000047"/>
    <x v="37"/>
    <s v="Financial year"/>
    <s v="2018/19"/>
    <s v="Children in at risk households with multiple vulnerabilities"/>
    <x v="29"/>
    <s v="Number"/>
    <n v="989"/>
    <n v="27021"/>
    <n v="36.601162059139199"/>
    <s v="36.6 per 1000 0-4 yr olds"/>
    <n v="36.601162059139199"/>
  </r>
  <r>
    <s v="E06000005_CIN episodes for children aged 0-4 at 31st March 2019 with any of the so called'toxic trio' identified as a factor at CIN assessment (excluding looked after children)_Number"/>
    <s v="E06000005"/>
    <x v="30"/>
    <s v="Financial year"/>
    <s v="2018/19"/>
    <s v="Children in at risk households with multiple vulnerabilities"/>
    <x v="29"/>
    <s v="Number"/>
    <n v="142"/>
    <n v="5917"/>
    <n v="23.998647963494999"/>
    <s v="24 per 1000 0-4 yr olds"/>
    <n v="23.998647963494999"/>
  </r>
  <r>
    <s v="E10000011_CIN episodes for children aged 0-4 at 31st March 2019 with any of the so called'toxic trio' identified as a factor at CIN assessment (excluding looked after children)_Number"/>
    <s v="E10000011"/>
    <x v="40"/>
    <s v="Financial year"/>
    <s v="2018/19"/>
    <s v="Children in at risk households with multiple vulnerabilities"/>
    <x v="29"/>
    <s v="Number"/>
    <n v="522"/>
    <n v="27106"/>
    <n v="19.257728916107101"/>
    <s v="19.3 per 1000 0-4 yr olds"/>
    <n v="19.257728916107101"/>
  </r>
  <r>
    <s v="E06000043_CIN episodes for children aged 0-4 at 31st March 2019 with any of the so called'toxic trio' identified as a factor at CIN assessment (excluding looked after children)_Number"/>
    <s v="E06000043"/>
    <x v="14"/>
    <s v="Financial year"/>
    <s v="2018/19"/>
    <s v="Children in at risk households with multiple vulnerabilities"/>
    <x v="29"/>
    <s v="Number"/>
    <n v="335"/>
    <n v="13768"/>
    <n v="24.3317838466008"/>
    <s v="24.3 per 1000 0-4 yr olds"/>
    <n v="24.3317838466008"/>
  </r>
  <r>
    <s v="E10000014_CIN episodes for children aged 0-4 at 31st March 2019 with any of the so called'toxic trio' identified as a factor at CIN assessment (excluding looked after children)_Number"/>
    <s v="E10000014"/>
    <x v="49"/>
    <s v="Financial year"/>
    <s v="2018/19"/>
    <s v="Children in at risk households with multiple vulnerabilities"/>
    <x v="29"/>
    <s v="Number"/>
    <n v="877"/>
    <n v="74388"/>
    <n v="11.7895359466581"/>
    <s v="11.8 per 1000 0-4 yr olds"/>
    <n v="11.7895359466581"/>
  </r>
  <r>
    <s v="E06000044_CIN episodes for children aged 0-4 at 31st March 2019 with any of the so called'toxic trio' identified as a factor at CIN assessment (excluding looked after children)_Number"/>
    <s v="E06000044"/>
    <x v="97"/>
    <s v="Financial year"/>
    <s v="2018/19"/>
    <s v="Children in at risk households with multiple vulnerabilities"/>
    <x v="29"/>
    <s v="Number"/>
    <n v="298"/>
    <n v="12735"/>
    <n v="23.4000785237534"/>
    <s v="23.4 per 1000 0-4 yr olds"/>
    <n v="23.4000785237534"/>
  </r>
  <r>
    <s v="E06000045_CIN episodes for children aged 0-4 at 31st March 2019 with any of the so called'toxic trio' identified as a factor at CIN assessment (excluding looked after children)_Number"/>
    <s v="E06000045"/>
    <x v="115"/>
    <s v="Financial year"/>
    <s v="2018/19"/>
    <s v="Children in at risk households with multiple vulnerabilities"/>
    <x v="29"/>
    <s v="Number"/>
    <n v="455"/>
    <n v="15766"/>
    <n v="28.859571229227399"/>
    <s v="28.9 per 1000 0-4 yr olds"/>
    <n v="28.859571229227399"/>
  </r>
  <r>
    <s v="E10000018_CIN episodes for children aged 0-4 at 31st March 2019 with any of the so called'toxic trio' identified as a factor at CIN assessment (excluding looked after children)_Number"/>
    <s v="E10000018"/>
    <x v="70"/>
    <s v="Financial year"/>
    <s v="2018/19"/>
    <s v="Children in at risk households with multiple vulnerabilities"/>
    <x v="29"/>
    <s v="Number"/>
    <n v="652"/>
    <n v="36916"/>
    <n v="17.661718496045101"/>
    <s v="17.7 per 1000 0-4 yr olds"/>
    <n v="17.661718496045101"/>
  </r>
  <r>
    <s v="E06000016_CIN episodes for children aged 0-4 at 31st March 2019 with any of the so called'toxic trio' identified as a factor at CIN assessment (excluding looked after children)_Number"/>
    <s v="E06000016"/>
    <x v="69"/>
    <s v="Financial year"/>
    <s v="2018/19"/>
    <s v="Children in at risk households with multiple vulnerabilities"/>
    <x v="29"/>
    <s v="Number"/>
    <n v="397"/>
    <n v="25049"/>
    <n v="15.8489360852729"/>
    <s v="15.8 per 1000 0-4 yr olds"/>
    <n v="15.8489360852729"/>
  </r>
  <r>
    <s v="E06000017_CIN episodes for children aged 0-4 at 31st March 2019 with any of the so called'toxic trio' identified as a factor at CIN assessment (excluding looked after children)_Number"/>
    <s v="E06000017"/>
    <x v="104"/>
    <s v="Financial year"/>
    <s v="2018/19"/>
    <s v="Children in at risk households with multiple vulnerabilities"/>
    <x v="29"/>
    <s v="Number"/>
    <n v="48"/>
    <n v="1855"/>
    <n v="25.876010781671201"/>
    <s v="25.9 per 1000 0-4 yr olds"/>
    <n v="25.876010781671201"/>
  </r>
  <r>
    <s v="E10000028_CIN episodes for children aged 0-4 at 31st March 2019 with any of the so called'toxic trio' identified as a factor at CIN assessment (excluding looked after children)_Number"/>
    <s v="E10000028"/>
    <x v="119"/>
    <s v="Financial year"/>
    <s v="2018/19"/>
    <s v="Children in at risk households with multiple vulnerabilities"/>
    <x v="29"/>
    <s v="Number"/>
    <n v="1193"/>
    <n v="44389"/>
    <n v="26.876027844736299"/>
    <s v="26.9 per 1000 0-4 yr olds"/>
    <n v="26.876027844736299"/>
  </r>
  <r>
    <s v="E06000021_CIN episodes for children aged 0-4 at 31st March 2019 with any of the so called'toxic trio' identified as a factor at CIN assessment (excluding looked after children)_Number"/>
    <s v="E06000021"/>
    <x v="122"/>
    <s v="Financial year"/>
    <s v="2018/19"/>
    <s v="Children in at risk households with multiple vulnerabilities"/>
    <x v="29"/>
    <s v="Number"/>
    <n v="570"/>
    <n v="17135"/>
    <n v="33.265246571345202"/>
    <s v="33.3 per 1000 0-4 yr olds"/>
    <n v="33.265246571345202"/>
  </r>
  <r>
    <s v="E06000054_CIN episodes for children aged 0-4 at 31st March 2019 with any of the so called'toxic trio' identified as a factor at CIN assessment (excluding looked after children)_Number"/>
    <s v="E06000054"/>
    <x v="144"/>
    <s v="Financial year"/>
    <s v="2018/19"/>
    <s v="Children in at risk households with multiple vulnerabilities"/>
    <x v="29"/>
    <s v="Number"/>
    <n v="738"/>
    <n v="27307"/>
    <n v="27.0260372798184"/>
    <s v="27 per 1000 0-4 yr olds"/>
    <n v="27.0260372798184"/>
  </r>
  <r>
    <s v="E06000030_CIN episodes for children aged 0-4 at 31st March 2019 with any of the so called'toxic trio' identified as a factor at CIN assessment (excluding looked after children)_Number"/>
    <s v="E06000030"/>
    <x v="127"/>
    <s v="Financial year"/>
    <s v="2018/19"/>
    <s v="Children in at risk households with multiple vulnerabilities"/>
    <x v="29"/>
    <s v="Number"/>
    <n v="378"/>
    <n v="14479"/>
    <n v="26.106775329788"/>
    <s v="26.1 per 1000 0-4 yr olds"/>
    <n v="26.106775329788"/>
  </r>
  <r>
    <s v="E06000036_CIN episodes for children aged 0-4 at 31st March 2019 with any of the so called'toxic trio' identified as a factor at CIN assessment (excluding looked after children)_Number"/>
    <s v="E06000036"/>
    <x v="11"/>
    <s v="Financial year"/>
    <s v="2018/19"/>
    <s v="Children in at risk households with multiple vulnerabilities"/>
    <x v="29"/>
    <s v="Number"/>
    <n v="184"/>
    <n v="7417"/>
    <n v="24.807873803424599"/>
    <s v="24.8 per 1000 0-4 yr olds"/>
    <n v="24.807873803424599"/>
  </r>
  <r>
    <s v="E06000040_CIN episodes for children aged 0-4 at 31st March 2019 with any of the so called'toxic trio' identified as a factor at CIN assessment (excluding looked after children)_Number"/>
    <s v="E06000040"/>
    <x v="145"/>
    <s v="Financial year"/>
    <s v="2018/19"/>
    <s v="Children in at risk households with multiple vulnerabilities"/>
    <x v="29"/>
    <s v="Number"/>
    <n v="101"/>
    <n v="8678"/>
    <n v="11.638626411615601"/>
    <s v="11.6 per 1000 0-4 yr olds"/>
    <n v="11.638626411615601"/>
  </r>
  <r>
    <s v="E06000037_CIN episodes for children aged 0-4 at 31st March 2019 with any of the so called'toxic trio' identified as a factor at CIN assessment (excluding looked after children)_Number"/>
    <s v="E06000037"/>
    <x v="140"/>
    <s v="Financial year"/>
    <s v="2018/19"/>
    <s v="Children in at risk households with multiple vulnerabilities"/>
    <x v="29"/>
    <s v="Number"/>
    <n v="232"/>
    <n v="8980"/>
    <n v="25.835189309576801"/>
    <s v="25.8 per 1000 0-4 yr olds"/>
    <n v="25.835189309576801"/>
  </r>
  <r>
    <s v="E06000038_CIN episodes for children aged 0-4 at 31st March 2019 with any of the so called'toxic trio' identified as a factor at CIN assessment (excluding looked after children)_Number"/>
    <s v="E06000038"/>
    <x v="98"/>
    <s v="Financial year"/>
    <s v="2018/19"/>
    <s v="Children in at risk households with multiple vulnerabilities"/>
    <x v="29"/>
    <s v="Number"/>
    <n v="363"/>
    <n v="11632"/>
    <n v="31.207015130674002"/>
    <s v="31.2 per 1000 0-4 yr olds"/>
    <n v="31.207015130674002"/>
  </r>
  <r>
    <s v="E06000039_CIN episodes for children aged 0-4 at 31st March 2019 with any of the so called'toxic trio' identified as a factor at CIN assessment (excluding looked after children)_Number"/>
    <s v="E06000039"/>
    <x v="110"/>
    <s v="Financial year"/>
    <s v="2018/19"/>
    <s v="Children in at risk households with multiple vulnerabilities"/>
    <x v="29"/>
    <s v="Number"/>
    <n v="237"/>
    <n v="12827"/>
    <n v="18.476650814687801"/>
    <s v="18.5 per 1000 0-4 yr olds"/>
    <n v="18.476650814687801"/>
  </r>
  <r>
    <s v="E06000041_CIN episodes for children aged 0-4 at 31st March 2019 with any of the so called'toxic trio' identified as a factor at CIN assessment (excluding looked after children)_Number"/>
    <s v="E06000041"/>
    <x v="147"/>
    <s v="Financial year"/>
    <s v="2018/19"/>
    <s v="Children in at risk households with multiple vulnerabilities"/>
    <x v="29"/>
    <s v="Number"/>
    <n v="249"/>
    <n v="9822"/>
    <n v="25.3512522907758"/>
    <s v="25.4 per 1000 0-4 yr olds"/>
    <n v="25.3512522907758"/>
  </r>
  <r>
    <s v="E10000003_CIN episodes for children aged 0-4 at 31st March 2019 with any of the so called'toxic trio' identified as a factor at CIN assessment (excluding looked after children)_Number"/>
    <s v="E10000003"/>
    <x v="20"/>
    <s v="Financial year"/>
    <s v="2018/19"/>
    <s v="Children in at risk households with multiple vulnerabilities"/>
    <x v="29"/>
    <s v="Number"/>
    <n v="822"/>
    <n v="37295"/>
    <n v="22.0404880010725"/>
    <s v="22 per 1000 0-4 yr olds"/>
    <n v="22.0404880010725"/>
  </r>
  <r>
    <s v="E06000031_CIN episodes for children aged 0-4 at 31st March 2019 with any of the so called'toxic trio' identified as a factor at CIN assessment (excluding looked after children)_Number"/>
    <s v="E06000031"/>
    <x v="94"/>
    <s v="Financial year"/>
    <s v="2018/19"/>
    <s v="Children in at risk households with multiple vulnerabilities"/>
    <x v="29"/>
    <s v="Number"/>
    <n v="412"/>
    <n v="15931"/>
    <n v="25.8615278388048"/>
    <s v="25.9 per 1000 0-4 yr olds"/>
    <n v="25.8615278388048"/>
  </r>
  <r>
    <s v="E06000006_CIN episodes for children aged 0-4 at 31st March 2019 with any of the so called'toxic trio' identified as a factor at CIN assessment (excluding looked after children)_Number"/>
    <s v="E06000006"/>
    <x v="47"/>
    <s v="Financial year"/>
    <s v="2018/19"/>
    <s v="Children in at risk households with multiple vulnerabilities"/>
    <x v="29"/>
    <s v="Number"/>
    <n v="288"/>
    <n v="7676"/>
    <n v="37.519541427827001"/>
    <s v="37.5 per 1000 0-4 yr olds"/>
    <n v="37.519541427827001"/>
  </r>
  <r>
    <s v="E06000007_CIN episodes for children aged 0-4 at 31st March 2019 with any of the so called'toxic trio' identified as a factor at CIN assessment (excluding looked after children)_Number"/>
    <s v="E06000007"/>
    <x v="138"/>
    <s v="Financial year"/>
    <s v="2018/19"/>
    <s v="Children in at risk households with multiple vulnerabilities"/>
    <x v="29"/>
    <s v="Number"/>
    <n v="235"/>
    <n v="11933"/>
    <n v="19.693287521997799"/>
    <s v="19.7 per 1000 0-4 yr olds"/>
    <n v="19.693287521997799"/>
  </r>
  <r>
    <s v="E10000008_CIN episodes for children aged 0-4 at 31st March 2019 with any of the so called'toxic trio' identified as a factor at CIN assessment (excluding looked after children)_Number"/>
    <s v="E10000008"/>
    <x v="33"/>
    <s v="Financial year"/>
    <s v="2018/19"/>
    <s v="Children in at risk households with multiple vulnerabilities"/>
    <x v="29"/>
    <s v="Number"/>
    <n v="673"/>
    <n v="37314"/>
    <n v="18.0361258508871"/>
    <s v="18 per 1000 0-4 yr olds"/>
    <n v="18.0361258508871"/>
  </r>
  <r>
    <s v="E06000026_CIN episodes for children aged 0-4 at 31st March 2019 with any of the so called'toxic trio' identified as a factor at CIN assessment (excluding looked after children)_Number"/>
    <s v="E06000026"/>
    <x v="95"/>
    <s v="Financial year"/>
    <s v="2018/19"/>
    <s v="Children in at risk households with multiple vulnerabilities"/>
    <x v="29"/>
    <s v="Number"/>
    <n v="578"/>
    <n v="14969"/>
    <n v="38.613133809873702"/>
    <s v="38.6 per 1000 0-4 yr olds"/>
    <n v="38.613133809873702"/>
  </r>
  <r>
    <s v="E06000027_CIN episodes for children aged 0-4 at 31st March 2019 with any of the so called'toxic trio' identified as a factor at CIN assessment (excluding looked after children)_Number"/>
    <s v="E06000027"/>
    <x v="131"/>
    <s v="Financial year"/>
    <s v="2018/19"/>
    <s v="Children in at risk households with multiple vulnerabilities"/>
    <x v="29"/>
    <s v="Number"/>
    <n v="256"/>
    <n v="6918"/>
    <n v="37.0049147152356"/>
    <s v="37 per 1000 0-4 yr olds"/>
    <n v="37.0049147152356"/>
  </r>
  <r>
    <s v="E10000012_CIN episodes for children aged 0-4 at 31st March 2019 with any of the so called'toxic trio' identified as a factor at CIN assessment (excluding looked after children)_Number"/>
    <s v="E10000012"/>
    <x v="42"/>
    <s v="Financial year"/>
    <s v="2018/19"/>
    <s v="Children in at risk households with multiple vulnerabilities"/>
    <x v="29"/>
    <s v="Number"/>
    <n v="1318"/>
    <n v="85981"/>
    <n v="15.3289680278201"/>
    <s v="15.3 per 1000 0-4 yr olds"/>
    <n v="15.3289680278201"/>
  </r>
  <r>
    <s v="E06000033_CIN episodes for children aged 0-4 at 31st March 2019 with any of the so called'toxic trio' identified as a factor at CIN assessment (excluding looked after children)_Number"/>
    <s v="E06000033"/>
    <x v="116"/>
    <s v="Financial year"/>
    <s v="2018/19"/>
    <s v="Children in at risk households with multiple vulnerabilities"/>
    <x v="29"/>
    <s v="Number"/>
    <n v="298"/>
    <n v="11304"/>
    <n v="26.362349610757299"/>
    <s v="26.4 per 1000 0-4 yr olds"/>
    <n v="26.362349610757299"/>
  </r>
  <r>
    <s v="E06000034_CIN episodes for children aged 0-4 at 31st March 2019 with any of the so called'toxic trio' identified as a factor at CIN assessment (excluding looked after children)_Number"/>
    <s v="E06000034"/>
    <x v="130"/>
    <s v="Financial year"/>
    <s v="2018/19"/>
    <s v="Children in at risk households with multiple vulnerabilities"/>
    <x v="29"/>
    <s v="Number"/>
    <n v="386"/>
    <n v="13195"/>
    <n v="29.2535051155741"/>
    <s v="29.3 per 1000 0-4 yr olds"/>
    <n v="29.2535051155741"/>
  </r>
  <r>
    <s v="E06000019_CIN episodes for children aged 0-4 at 31st March 2019 with any of the so called'toxic trio' identified as a factor at CIN assessment (excluding looked after children)_Number"/>
    <s v="E06000019"/>
    <x v="54"/>
    <s v="Financial year"/>
    <s v="2018/19"/>
    <s v="Children in at risk households with multiple vulnerabilities"/>
    <x v="29"/>
    <s v="Number"/>
    <n v="210"/>
    <n v="9337"/>
    <n v="22.491164185498601"/>
    <s v="22.5 per 1000 0-4 yr olds"/>
    <n v="22.491164185498601"/>
  </r>
  <r>
    <s v="E10000034_CIN episodes for children aged 0-4 at 31st March 2019 with any of the so called'toxic trio' identified as a factor at CIN assessment (excluding looked after children)_Number"/>
    <s v="E10000034"/>
    <x v="149"/>
    <s v="Financial year"/>
    <s v="2018/19"/>
    <s v="Children in at risk households with multiple vulnerabilities"/>
    <x v="29"/>
    <s v="Number"/>
    <n v="682"/>
    <n v="31348"/>
    <n v="21.7557738930713"/>
    <s v="21.8 per 1000 0-4 yr olds"/>
    <n v="21.7557738930713"/>
  </r>
  <r>
    <s v="E10000016_CIN episodes for children aged 0-4 at 31st March 2019 with any of the so called'toxic trio' identified as a factor at CIN assessment (excluding looked after children)_Number"/>
    <s v="E10000016"/>
    <x v="61"/>
    <s v="Financial year"/>
    <s v="2018/19"/>
    <s v="Children in at risk households with multiple vulnerabilities"/>
    <x v="29"/>
    <s v="Number"/>
    <n v="2960"/>
    <n v="91425"/>
    <n v="32.376264697839801"/>
    <s v="32.4 per 1000 0-4 yr olds"/>
    <n v="32.376264697839801"/>
  </r>
  <r>
    <s v="E06000035_CIN episodes for children aged 0-4 at 31st March 2019 with any of the so called'toxic trio' identified as a factor at CIN assessment (excluding looked after children)_Number"/>
    <s v="E06000035"/>
    <x v="76"/>
    <s v="Financial year"/>
    <s v="2018/19"/>
    <s v="Children in at risk households with multiple vulnerabilities"/>
    <x v="29"/>
    <s v="Number"/>
    <n v="588"/>
    <n v="18494"/>
    <n v="31.794095382286098"/>
    <s v="31.8 per 1000 0-4 yr olds"/>
    <n v="31.794095382286098"/>
  </r>
  <r>
    <s v="E10000017_CIN episodes for children aged 0-4 at 31st March 2019 with any of the so called'toxic trio' identified as a factor at CIN assessment (excluding looked after children)_Number"/>
    <s v="E10000017"/>
    <x v="67"/>
    <s v="Financial year"/>
    <s v="2018/19"/>
    <s v="Children in at risk households with multiple vulnerabilities"/>
    <x v="29"/>
    <s v="Number"/>
    <n v="2056"/>
    <n v="67104"/>
    <n v="30.639008106819301"/>
    <s v="30.6 per 1000 0-4 yr olds"/>
    <n v="30.639008106819301"/>
  </r>
  <r>
    <s v="E06000008_CIN episodes for children aged 0-4 at 31st March 2019 with any of the so called'toxic trio' identified as a factor at CIN assessment (excluding looked after children)_Number"/>
    <s v="E06000008"/>
    <x v="7"/>
    <s v="Financial year"/>
    <s v="2018/19"/>
    <s v="Children in at risk households with multiple vulnerabilities"/>
    <x v="29"/>
    <s v="Number"/>
    <n v="410"/>
    <n v="10576"/>
    <n v="38.767019667170899"/>
    <s v="38.8 per 1000 0-4 yr olds"/>
    <n v="38.767019667170899"/>
  </r>
  <r>
    <s v="E06000009_CIN episodes for children aged 0-4 at 31st March 2019 with any of the so called'toxic trio' identified as a factor at CIN assessment (excluding looked after children)_Number"/>
    <s v="E06000009"/>
    <x v="8"/>
    <s v="Financial year"/>
    <s v="2018/19"/>
    <s v="Children in at risk households with multiple vulnerabilities"/>
    <x v="29"/>
    <s v="Number"/>
    <n v="489"/>
    <n v="8365"/>
    <n v="58.457860131500297"/>
    <s v="58.5 per 1000 0-4 yr olds"/>
    <n v="58.457860131500297"/>
  </r>
  <r>
    <s v="E10000024_CIN episodes for children aged 0-4 at 31st March 2019 with any of the so called'toxic trio' identified as a factor at CIN assessment (excluding looked after children)_Number"/>
    <s v="E10000024"/>
    <x v="91"/>
    <s v="Financial year"/>
    <s v="2018/19"/>
    <s v="Children in at risk households with multiple vulnerabilities"/>
    <x v="29"/>
    <s v="Number"/>
    <n v="1478"/>
    <n v="44888"/>
    <n v="32.926394582070898"/>
    <s v="32.9 per 1000 0-4 yr olds"/>
    <n v="32.926394582070898"/>
  </r>
  <r>
    <s v="E06000018_CIN episodes for children aged 0-4 at 31st March 2019 with any of the so called'toxic trio' identified as a factor at CIN assessment (excluding looked after children)_Number"/>
    <s v="E06000018"/>
    <x v="90"/>
    <s v="Financial year"/>
    <s v="2018/19"/>
    <s v="Children in at risk households with multiple vulnerabilities"/>
    <x v="29"/>
    <s v="Number"/>
    <n v="660"/>
    <n v="20755"/>
    <n v="31.799566369549499"/>
    <s v="31.8 per 1000 0-4 yr olds"/>
    <n v="31.799566369549499"/>
  </r>
  <r>
    <s v="E06000051_CIN episodes for children aged 0-4 at 31st March 2019 with any of the so called'toxic trio' identified as a factor at CIN assessment (excluding looked after children)_Number"/>
    <s v="E06000051"/>
    <x v="109"/>
    <s v="Financial year"/>
    <s v="2018/19"/>
    <s v="Children in at risk households with multiple vulnerabilities"/>
    <x v="29"/>
    <s v="Number"/>
    <n v="257"/>
    <n v="15034"/>
    <n v="17.0945856059598"/>
    <s v="17.1 per 1000 0-4 yr olds"/>
    <n v="17.0945856059598"/>
  </r>
  <r>
    <s v="E06000020_CIN episodes for children aged 0-4 at 31st March 2019 with any of the so called'toxic trio' identified as a factor at CIN assessment (excluding looked after children)_Number"/>
    <s v="E06000020"/>
    <x v="129"/>
    <s v="Financial year"/>
    <s v="2018/19"/>
    <s v="Children in at risk households with multiple vulnerabilities"/>
    <x v="29"/>
    <s v="Number"/>
    <n v="310"/>
    <n v="11022"/>
    <n v="28.125567047722701"/>
    <s v="28.1 per 1000 0-4 yr olds"/>
    <n v="28.125567047722701"/>
  </r>
  <r>
    <s v="E06000049_CIN episodes for children aged 0-4 at 31st March 2019 with any of the so called'toxic trio' identified as a factor at CIN assessment (excluding looked after children)_Number"/>
    <s v="E06000049"/>
    <x v="23"/>
    <s v="Financial year"/>
    <s v="2018/19"/>
    <s v="Children in at risk households with multiple vulnerabilities"/>
    <x v="29"/>
    <s v="Number"/>
    <n v="300"/>
    <n v="20262"/>
    <n v="14.8060408646728"/>
    <s v="14.8 per 1000 0-4 yr olds"/>
    <n v="14.8060408646728"/>
  </r>
  <r>
    <s v="E06000050_CIN episodes for children aged 0-4 at 31st March 2019 with any of the so called'toxic trio' identified as a factor at CIN assessment (excluding looked after children)_Number"/>
    <s v="E06000050"/>
    <x v="154"/>
    <s v="Financial year"/>
    <s v="2018/19"/>
    <s v="Children in at risk households with multiple vulnerabilities"/>
    <x v="29"/>
    <s v="Number"/>
    <n v="442"/>
    <n v="18571"/>
    <n v="23.800549243444099"/>
    <s v="23.8 per 1000 0-4 yr olds"/>
    <n v="23.800549243444099"/>
  </r>
  <r>
    <s v="E06000052_CIN episodes for children aged 0-4 at 31st March 2019 with any of the so called'toxic trio' identified as a factor at CIN assessment (excluding looked after children)_Number"/>
    <s v="E06000052"/>
    <x v="26"/>
    <s v="Financial year"/>
    <s v="2018/19"/>
    <s v="Children in at risk households with multiple vulnerabilities"/>
    <x v="29"/>
    <s v="Number"/>
    <n v="523"/>
    <n v="28270"/>
    <n v="18.5001768659356"/>
    <s v="18.5 per 1000 0-4 yr olds"/>
    <n v="18.5001768659356"/>
  </r>
  <r>
    <s v="E10000006_CIN episodes for children aged 0-4 at 31st March 2019 with any of the so called'toxic trio' identified as a factor at CIN assessment (excluding looked after children)_Number"/>
    <s v="E10000006"/>
    <x v="29"/>
    <s v="Financial year"/>
    <s v="2018/19"/>
    <s v="Children in at risk households with multiple vulnerabilities"/>
    <x v="29"/>
    <s v="Number"/>
    <n v="591"/>
    <n v="24066"/>
    <n v="24.557466965843901"/>
    <s v="24.6 per 1000 0-4 yr olds"/>
    <n v="24.557466965843901"/>
  </r>
  <r>
    <s v="E10000013_CIN episodes for children aged 0-4 at 31st March 2019 with any of the so called'toxic trio' identified as a factor at CIN assessment (excluding looked after children)_Number"/>
    <s v="E10000013"/>
    <x v="44"/>
    <s v="Financial year"/>
    <s v="2018/19"/>
    <s v="Children in at risk households with multiple vulnerabilities"/>
    <x v="29"/>
    <s v="Number"/>
    <n v="880"/>
    <n v="34617"/>
    <n v="25.421035907213199"/>
    <s v="25.4 per 1000 0-4 yr olds"/>
    <n v="25.421035907213199"/>
  </r>
  <r>
    <s v="E10000015_CIN episodes for children aged 0-4 at 31st March 2019 with any of the so called'toxic trio' identified as a factor at CIN assessment (excluding looked after children)_Number"/>
    <s v="E10000015"/>
    <x v="55"/>
    <s v="Financial year"/>
    <s v="2018/19"/>
    <s v="Children in at risk households with multiple vulnerabilities"/>
    <x v="29"/>
    <s v="Number"/>
    <n v="1050"/>
    <n v="74764"/>
    <n v="14.0441923920603"/>
    <s v="14 per 1000 0-4 yr olds"/>
    <n v="14.0441923920603"/>
  </r>
  <r>
    <s v="E06000046_CIN episodes for children aged 0-4 at 31st March 2019 with any of the so called'toxic trio' identified as a factor at CIN assessment (excluding looked after children)_Number"/>
    <s v="E06000046"/>
    <x v="58"/>
    <s v="Financial year"/>
    <s v="2018/19"/>
    <s v="Children in at risk households with multiple vulnerabilities"/>
    <x v="29"/>
    <s v="Number"/>
    <n v="221"/>
    <n v="6462"/>
    <n v="34.199938099659498"/>
    <s v="34.2 per 1000 0-4 yr olds"/>
    <n v="34.199938099659498"/>
  </r>
  <r>
    <s v="E10000019_CIN episodes for children aged 0-4 at 31st March 2019 with any of the so called'toxic trio' identified as a factor at CIN assessment (excluding looked after children)_Number"/>
    <s v="E10000019"/>
    <x v="72"/>
    <s v="Financial year"/>
    <s v="2018/19"/>
    <s v="Children in at risk households with multiple vulnerabilities"/>
    <x v="29"/>
    <s v="Number"/>
    <n v="1163"/>
    <n v="39873"/>
    <n v="29.167607152709898"/>
    <s v="29.2 per 1000 0-4 yr olds"/>
    <n v="29.167607152709898"/>
  </r>
  <r>
    <s v="E10000020_CIN episodes for children aged 0-4 at 31st March 2019 with any of the so called'toxic trio' identified as a factor at CIN assessment (excluding looked after children)_Number"/>
    <s v="E10000020"/>
    <x v="82"/>
    <s v="Financial year"/>
    <s v="2018/19"/>
    <s v="Children in at risk households with multiple vulnerabilities"/>
    <x v="29"/>
    <s v="Number"/>
    <n v="884"/>
    <n v="46256"/>
    <n v="19.111034244206198"/>
    <s v="19.1 per 1000 0-4 yr olds"/>
    <n v="19.111034244206198"/>
  </r>
  <r>
    <s v="E10000021_CIN episodes for children aged 0-4 at 31st March 2019 with any of the so called'toxic trio' identified as a factor at CIN assessment (excluding looked after children)_Number"/>
    <s v="E10000021"/>
    <x v="88"/>
    <s v="Financial year"/>
    <s v="2018/19"/>
    <s v="Children in at risk households with multiple vulnerabilities"/>
    <x v="29"/>
    <s v="Number"/>
    <n v="984"/>
    <n v="47337"/>
    <n v="20.787122124342499"/>
    <s v="20.8 per 1000 0-4 yr olds"/>
    <n v="20.787122124342499"/>
  </r>
  <r>
    <s v="E06000048_CIN episodes for children aged 0-4 at 31st March 2019 with any of the so called'toxic trio' identified as a factor at CIN assessment (excluding looked after children)_Number"/>
    <s v="E06000048"/>
    <x v="89"/>
    <s v="Financial year"/>
    <s v="2018/19"/>
    <s v="Children in at risk households with multiple vulnerabilities"/>
    <x v="29"/>
    <s v="Number"/>
    <n v="545"/>
    <n v="14910"/>
    <n v="36.552649228705597"/>
    <s v="36.6 per 1000 0-4 yr olds"/>
    <n v="36.552649228705597"/>
  </r>
  <r>
    <s v="E10000025_CIN episodes for children aged 0-4 at 31st March 2019 with any of the so called'toxic trio' identified as a factor at CIN assessment (excluding looked after children)_Number"/>
    <s v="E10000025"/>
    <x v="93"/>
    <s v="Financial year"/>
    <s v="2018/19"/>
    <s v="Children in at risk households with multiple vulnerabilities"/>
    <x v="29"/>
    <s v="Number"/>
    <n v="786"/>
    <n v="39398"/>
    <n v="19.950251281791001"/>
    <s v="20 per 1000 0-4 yr olds"/>
    <n v="19.950251281791001"/>
  </r>
  <r>
    <s v="E10000027_CIN episodes for children aged 0-4 at 31st March 2019 with any of the so called'toxic trio' identified as a factor at CIN assessment (excluding looked after children)_Number"/>
    <s v="E10000027"/>
    <x v="112"/>
    <s v="Financial year"/>
    <s v="2018/19"/>
    <s v="Children in at risk households with multiple vulnerabilities"/>
    <x v="29"/>
    <s v="Number"/>
    <n v="600"/>
    <n v="29004"/>
    <n v="20.6868018204386"/>
    <s v="20.7 per 1000 0-4 yr olds"/>
    <n v="20.6868018204386"/>
  </r>
  <r>
    <s v="E10000029_CIN episodes for children aged 0-4 at 31st March 2019 with any of the so called'toxic trio' identified as a factor at CIN assessment (excluding looked after children)_Number"/>
    <s v="E10000029"/>
    <x v="123"/>
    <s v="Financial year"/>
    <s v="2018/19"/>
    <s v="Children in at risk households with multiple vulnerabilities"/>
    <x v="29"/>
    <s v="Number"/>
    <n v="890"/>
    <n v="40624"/>
    <n v="21.908231587239101"/>
    <s v="21.9 per 1000 0-4 yr olds"/>
    <n v="21.908231587239101"/>
  </r>
  <r>
    <s v="E10000030_CIN episodes for children aged 0-4 at 31st March 2019 with any of the so called'toxic trio' identified as a factor at CIN assessment (excluding looked after children)_Number"/>
    <s v="E10000030"/>
    <x v="125"/>
    <s v="Financial year"/>
    <s v="2018/19"/>
    <s v="Children in at risk households with multiple vulnerabilities"/>
    <x v="29"/>
    <s v="Number"/>
    <n v="1411"/>
    <n v="70074"/>
    <n v="20.1358563803979"/>
    <s v="20.1 per 1000 0-4 yr olds"/>
    <n v="20.1358563803979"/>
  </r>
  <r>
    <s v="E10000031_CIN episodes for children aged 0-4 at 31st March 2019 with any of the so called'toxic trio' identified as a factor at CIN assessment (excluding looked after children)_Number"/>
    <s v="E10000031"/>
    <x v="139"/>
    <s v="Financial year"/>
    <s v="2018/19"/>
    <s v="Children in at risk households with multiple vulnerabilities"/>
    <x v="29"/>
    <s v="Number"/>
    <n v="553"/>
    <n v="31584"/>
    <n v="17.508865248227"/>
    <s v="17.5 per 1000 0-4 yr olds"/>
    <n v="17.508865248227"/>
  </r>
  <r>
    <s v="E10000032_CIN episodes for children aged 0-4 at 31st March 2019 with any of the so called'toxic trio' identified as a factor at CIN assessment (excluding looked after children)_Number"/>
    <s v="E10000032"/>
    <x v="141"/>
    <s v="Financial year"/>
    <s v="2018/19"/>
    <s v="Children in at risk households with multiple vulnerabilities"/>
    <x v="29"/>
    <s v="Number"/>
    <n v="1115"/>
    <n v="46821"/>
    <n v="23.814100510454701"/>
    <s v="23.8 per 1000 0-4 yr olds"/>
    <n v="23.814100510454701"/>
  </r>
  <r>
    <s v="NA_CIN episodes for children aged 0-4 at 31st March 2019 with any abuse or neglect identified as a factor at CIN assessment (excluding looked after children)_Number"/>
    <s v="NA"/>
    <x v="151"/>
    <s v="Financial year"/>
    <s v="2018/19"/>
    <s v="Children at risk from abuse in the household"/>
    <x v="30"/>
    <s v="Number"/>
    <n v="52677"/>
    <n v="3346727"/>
    <n v="15.739855685868612"/>
    <s v="15.74 per 1000 0-4 yr olds"/>
    <n v="15.739855685868612"/>
  </r>
  <r>
    <s v="E09000001_CIN episodes for children aged 0-4 at 31st March 2019 with any abuse or neglect identified as a factor at CIN assessment (excluding looked after children)_Number"/>
    <s v="E09000001"/>
    <x v="25"/>
    <s v="Financial year"/>
    <s v="2018/19"/>
    <s v="Children at risk from abuse in the household"/>
    <x v="30"/>
    <s v="Number"/>
    <s v="*"/>
    <n v="435"/>
    <s v="*"/>
    <s v="N/A"/>
    <s v="N/A"/>
  </r>
  <r>
    <s v="E09000007_CIN episodes for children aged 0-4 at 31st March 2019 with any abuse or neglect identified as a factor at CIN assessment (excluding looked after children)_Number"/>
    <s v="E09000007"/>
    <x v="21"/>
    <s v="Financial year"/>
    <s v="2018/19"/>
    <s v="Children at risk from abuse in the household"/>
    <x v="30"/>
    <s v="Number"/>
    <n v="113"/>
    <n v="14039"/>
    <n v="8.0490063394828706"/>
    <s v="8 per 1000 0-4 yr olds"/>
    <n v="8.0490063394828706"/>
  </r>
  <r>
    <s v="E09000011_CIN episodes for children aged 0-4 at 31st March 2019 with any abuse or neglect identified as a factor at CIN assessment (excluding looked after children)_Number"/>
    <s v="E09000011"/>
    <x v="45"/>
    <s v="Financial year"/>
    <s v="2018/19"/>
    <s v="Children at risk from abuse in the household"/>
    <x v="30"/>
    <s v="Number"/>
    <n v="334"/>
    <n v="21953"/>
    <n v="15.214321505033499"/>
    <s v="15.2 per 1000 0-4 yr olds"/>
    <n v="15.214321505033499"/>
  </r>
  <r>
    <s v="E09000012_CIN episodes for children aged 0-4 at 31st March 2019 with any abuse or neglect identified as a factor at CIN assessment (excluding looked after children)_Number"/>
    <s v="E09000012"/>
    <x v="46"/>
    <s v="Financial year"/>
    <s v="2018/19"/>
    <s v="Children at risk from abuse in the household"/>
    <x v="30"/>
    <s v="Number"/>
    <n v="640"/>
    <n v="20326"/>
    <n v="31.486765718783801"/>
    <s v="31.5 per 1000 0-4 yr olds"/>
    <n v="31.486765718783801"/>
  </r>
  <r>
    <s v="E09000013_CIN episodes for children aged 0-4 at 31st March 2019 with any abuse or neglect identified as a factor at CIN assessment (excluding looked after children)_Number"/>
    <s v="E09000013"/>
    <x v="48"/>
    <s v="Financial year"/>
    <s v="2018/19"/>
    <s v="Children at risk from abuse in the household"/>
    <x v="30"/>
    <s v="Number"/>
    <n v="79"/>
    <n v="11404"/>
    <n v="6.9273938968782902"/>
    <s v="6.9 per 1000 0-4 yr olds"/>
    <n v="6.9273938968782902"/>
  </r>
  <r>
    <s v="E09000019_CIN episodes for children aged 0-4 at 31st March 2019 with any abuse or neglect identified as a factor at CIN assessment (excluding looked after children)_Number"/>
    <s v="E09000019"/>
    <x v="59"/>
    <s v="Financial year"/>
    <s v="2018/19"/>
    <s v="Children at risk from abuse in the household"/>
    <x v="30"/>
    <s v="Number"/>
    <n v="201"/>
    <n v="13127"/>
    <n v="15.311952464386399"/>
    <s v="15.3 per 1000 0-4 yr olds"/>
    <n v="15.311952464386399"/>
  </r>
  <r>
    <s v="E09000020_CIN episodes for children aged 0-4 at 31st March 2019 with any abuse or neglect identified as a factor at CIN assessment (excluding looked after children)_Number"/>
    <s v="E09000020"/>
    <x v="60"/>
    <s v="Financial year"/>
    <s v="2018/19"/>
    <s v="Children at risk from abuse in the household"/>
    <x v="30"/>
    <s v="Number"/>
    <n v="0"/>
    <n v="8223"/>
    <n v="0"/>
    <s v="0 per 1000 0-4 yr olds"/>
    <n v="0"/>
  </r>
  <r>
    <s v="E09000022_CIN episodes for children aged 0-4 at 31st March 2019 with any abuse or neglect identified as a factor at CIN assessment (excluding looked after children)_Number"/>
    <s v="E09000022"/>
    <x v="66"/>
    <s v="Financial year"/>
    <s v="2018/19"/>
    <s v="Children at risk from abuse in the household"/>
    <x v="30"/>
    <s v="Number"/>
    <n v="272"/>
    <n v="19213"/>
    <n v="14.1570811429761"/>
    <s v="14.2 per 1000 0-4 yr olds"/>
    <n v="14.1570811429761"/>
  </r>
  <r>
    <s v="E09000023_CIN episodes for children aged 0-4 at 31st March 2019 with any abuse or neglect identified as a factor at CIN assessment (excluding looked after children)_Number"/>
    <s v="E09000023"/>
    <x v="71"/>
    <s v="Financial year"/>
    <s v="2018/19"/>
    <s v="Children at risk from abuse in the household"/>
    <x v="30"/>
    <s v="Number"/>
    <n v="313"/>
    <n v="21814"/>
    <n v="14.3485834785"/>
    <s v="14.3 per 1000 0-4 yr olds"/>
    <n v="14.3485834785"/>
  </r>
  <r>
    <s v="E09000028_CIN episodes for children aged 0-4 at 31st March 2019 with any abuse or neglect identified as a factor at CIN assessment (excluding looked after children)_Number"/>
    <s v="E09000028"/>
    <x v="117"/>
    <s v="Financial year"/>
    <s v="2018/19"/>
    <s v="Children at risk from abuse in the household"/>
    <x v="30"/>
    <s v="Number"/>
    <n v="316"/>
    <n v="20500"/>
    <n v="15.4146341463415"/>
    <s v="15.4 per 1000 0-4 yr olds"/>
    <n v="15.4146341463415"/>
  </r>
  <r>
    <s v="E09000030_CIN episodes for children aged 0-4 at 31st March 2019 with any abuse or neglect identified as a factor at CIN assessment (excluding looked after children)_Number"/>
    <s v="E09000030"/>
    <x v="132"/>
    <s v="Financial year"/>
    <s v="2018/19"/>
    <s v="Children at risk from abuse in the household"/>
    <x v="30"/>
    <s v="Number"/>
    <n v="337"/>
    <n v="22208"/>
    <n v="15.174711815562"/>
    <s v="15.2 per 1000 0-4 yr olds"/>
    <n v="15.174711815562"/>
  </r>
  <r>
    <s v="E09000032_CIN episodes for children aged 0-4 at 31st March 2019 with any abuse or neglect identified as a factor at CIN assessment (excluding looked after children)_Number"/>
    <s v="E09000032"/>
    <x v="137"/>
    <s v="Financial year"/>
    <s v="2018/19"/>
    <s v="Children at risk from abuse in the household"/>
    <x v="30"/>
    <s v="Number"/>
    <n v="160"/>
    <n v="21875"/>
    <n v="7.3142857142857096"/>
    <s v="7.3 per 1000 0-4 yr olds"/>
    <n v="7.3142857142857096"/>
  </r>
  <r>
    <s v="E09000033_CIN episodes for children aged 0-4 at 31st March 2019 with any abuse or neglect identified as a factor at CIN assessment (excluding looked after children)_Number"/>
    <s v="E09000033"/>
    <x v="142"/>
    <s v="Financial year"/>
    <s v="2018/19"/>
    <s v="Children at risk from abuse in the household"/>
    <x v="30"/>
    <s v="Number"/>
    <n v="83"/>
    <n v="13692"/>
    <n v="6.0619339760444104"/>
    <s v="6.1 per 1000 0-4 yr olds"/>
    <n v="6.0619339760444104"/>
  </r>
  <r>
    <s v="E09000002_CIN episodes for children aged 0-4 at 31st March 2019 with any abuse or neglect identified as a factor at CIN assessment (excluding looked after children)_Number"/>
    <s v="E09000002"/>
    <x v="0"/>
    <s v="Financial year"/>
    <s v="2018/19"/>
    <s v="Children at risk from abuse in the household"/>
    <x v="30"/>
    <s v="Number"/>
    <n v="218"/>
    <n v="19519"/>
    <n v="11.168604949023999"/>
    <s v="11.2 per 1000 0-4 yr olds"/>
    <n v="11.168604949023999"/>
  </r>
  <r>
    <s v="E09000003_CIN episodes for children aged 0-4 at 31st March 2019 with any abuse or neglect identified as a factor at CIN assessment (excluding looked after children)_Number"/>
    <s v="E09000003"/>
    <x v="1"/>
    <s v="Financial year"/>
    <s v="2018/19"/>
    <s v="Children at risk from abuse in the household"/>
    <x v="30"/>
    <s v="Number"/>
    <n v="192"/>
    <n v="26512"/>
    <n v="7.2420036210018104"/>
    <s v="7.2 per 1000 0-4 yr olds"/>
    <n v="7.2420036210018104"/>
  </r>
  <r>
    <s v="E09000004_CIN episodes for children aged 0-4 at 31st March 2019 with any abuse or neglect identified as a factor at CIN assessment (excluding looked after children)_Number"/>
    <s v="E09000004"/>
    <x v="5"/>
    <s v="Financial year"/>
    <s v="2018/19"/>
    <s v="Children at risk from abuse in the household"/>
    <x v="30"/>
    <s v="Number"/>
    <n v="141"/>
    <n v="15989"/>
    <n v="8.8185627618988107"/>
    <s v="8.8 per 1000 0-4 yr olds"/>
    <n v="8.8185627618988107"/>
  </r>
  <r>
    <s v="E09000005_CIN episodes for children aged 0-4 at 31st March 2019 with any abuse or neglect identified as a factor at CIN assessment (excluding looked after children)_Number"/>
    <s v="E09000005"/>
    <x v="13"/>
    <s v="Financial year"/>
    <s v="2018/19"/>
    <s v="Children at risk from abuse in the household"/>
    <x v="30"/>
    <s v="Number"/>
    <n v="264"/>
    <n v="24582"/>
    <n v="10.739565535757899"/>
    <s v="10.7 per 1000 0-4 yr olds"/>
    <n v="10.739565535757899"/>
  </r>
  <r>
    <s v="E09000006_CIN episodes for children aged 0-4 at 31st March 2019 with any abuse or neglect identified as a factor at CIN assessment (excluding looked after children)_Number"/>
    <s v="E09000006"/>
    <x v="16"/>
    <s v="Financial year"/>
    <s v="2018/19"/>
    <s v="Children at risk from abuse in the household"/>
    <x v="30"/>
    <s v="Number"/>
    <n v="407"/>
    <n v="21559"/>
    <n v="18.878426643165302"/>
    <s v="18.9 per 1000 0-4 yr olds"/>
    <n v="18.878426643165302"/>
  </r>
  <r>
    <s v="E09000008_CIN episodes for children aged 0-4 at 31st March 2019 with any abuse or neglect identified as a factor at CIN assessment (excluding looked after children)_Number"/>
    <s v="E09000008"/>
    <x v="28"/>
    <s v="Financial year"/>
    <s v="2018/19"/>
    <s v="Children at risk from abuse in the household"/>
    <x v="30"/>
    <s v="Number"/>
    <n v="399"/>
    <n v="27974"/>
    <n v="14.263244441266901"/>
    <s v="14.3 per 1000 0-4 yr olds"/>
    <n v="14.263244441266901"/>
  </r>
  <r>
    <s v="E09000009_CIN episodes for children aged 0-4 at 31st March 2019 with any abuse or neglect identified as a factor at CIN assessment (excluding looked after children)_Number"/>
    <s v="E09000009"/>
    <x v="38"/>
    <s v="Financial year"/>
    <s v="2018/19"/>
    <s v="Children at risk from abuse in the household"/>
    <x v="30"/>
    <s v="Number"/>
    <n v="141"/>
    <n v="24600"/>
    <n v="5.7317073170731696"/>
    <s v="5.7 per 1000 0-4 yr olds"/>
    <n v="5.7317073170731696"/>
  </r>
  <r>
    <s v="E09000010_CIN episodes for children aged 0-4 at 31st March 2019 with any abuse or neglect identified as a factor at CIN assessment (excluding looked after children)_Number"/>
    <s v="E09000010"/>
    <x v="41"/>
    <s v="Financial year"/>
    <s v="2018/19"/>
    <s v="Children at risk from abuse in the household"/>
    <x v="30"/>
    <s v="Number"/>
    <n v="342"/>
    <n v="24321"/>
    <n v="14.061921795978799"/>
    <s v="14.1 per 1000 0-4 yr olds"/>
    <n v="14.061921795978799"/>
  </r>
  <r>
    <s v="E09000014_CIN episodes for children aged 0-4 at 31st March 2019 with any abuse or neglect identified as a factor at CIN assessment (excluding looked after children)_Number"/>
    <s v="E09000014"/>
    <x v="50"/>
    <s v="Financial year"/>
    <s v="2018/19"/>
    <s v="Children at risk from abuse in the household"/>
    <x v="30"/>
    <s v="Number"/>
    <n v="212"/>
    <n v="18586"/>
    <n v="11.406434951038401"/>
    <s v="11.4 per 1000 0-4 yr olds"/>
    <n v="11.406434951038401"/>
  </r>
  <r>
    <s v="E09000015_CIN episodes for children aged 0-4 at 31st March 2019 with any abuse or neglect identified as a factor at CIN assessment (excluding looked after children)_Number"/>
    <s v="E09000015"/>
    <x v="51"/>
    <s v="Financial year"/>
    <s v="2018/19"/>
    <s v="Children at risk from abuse in the household"/>
    <x v="30"/>
    <s v="Number"/>
    <n v="160"/>
    <n v="17745"/>
    <n v="9.0166244012397794"/>
    <s v="9 per 1000 0-4 yr olds"/>
    <n v="9.0166244012397794"/>
  </r>
  <r>
    <s v="E09000016_CIN episodes for children aged 0-4 at 31st March 2019 with any abuse or neglect identified as a factor at CIN assessment (excluding looked after children)_Number"/>
    <s v="E09000016"/>
    <x v="53"/>
    <s v="Financial year"/>
    <s v="2018/19"/>
    <s v="Children at risk from abuse in the household"/>
    <x v="30"/>
    <s v="Number"/>
    <n v="147"/>
    <n v="17370"/>
    <n v="8.4628670120898093"/>
    <s v="8.5 per 1000 0-4 yr olds"/>
    <n v="8.4628670120898093"/>
  </r>
  <r>
    <s v="E09000017_CIN episodes for children aged 0-4 at 31st March 2019 with any abuse or neglect identified as a factor at CIN assessment (excluding looked after children)_Number"/>
    <s v="E09000017"/>
    <x v="56"/>
    <s v="Financial year"/>
    <s v="2018/19"/>
    <s v="Children at risk from abuse in the household"/>
    <x v="30"/>
    <s v="Number"/>
    <n v="319"/>
    <n v="22489"/>
    <n v="14.184712526123899"/>
    <s v="14.2 per 1000 0-4 yr olds"/>
    <n v="14.184712526123899"/>
  </r>
  <r>
    <s v="E09000018_CIN episodes for children aged 0-4 at 31st March 2019 with any abuse or neglect identified as a factor at CIN assessment (excluding looked after children)_Number"/>
    <s v="E09000018"/>
    <x v="57"/>
    <s v="Financial year"/>
    <s v="2018/19"/>
    <s v="Children at risk from abuse in the household"/>
    <x v="30"/>
    <s v="Number"/>
    <n v="145"/>
    <n v="20363"/>
    <n v="7.1207582379806498"/>
    <s v="7.1 per 1000 0-4 yr olds"/>
    <n v="7.1207582379806498"/>
  </r>
  <r>
    <s v="E09000021_CIN episodes for children aged 0-4 at 31st March 2019 with any abuse or neglect identified as a factor at CIN assessment (excluding looked after children)_Number"/>
    <s v="E09000021"/>
    <x v="63"/>
    <s v="Financial year"/>
    <s v="2018/19"/>
    <s v="Children at risk from abuse in the household"/>
    <x v="30"/>
    <s v="Number"/>
    <n v="129"/>
    <n v="11291"/>
    <n v="11.4250287839872"/>
    <s v="11.4 per 1000 0-4 yr olds"/>
    <n v="11.4250287839872"/>
  </r>
  <r>
    <s v="E09000024_CIN episodes for children aged 0-4 at 31st March 2019 with any abuse or neglect identified as a factor at CIN assessment (excluding looked after children)_Number"/>
    <s v="E09000024"/>
    <x v="77"/>
    <s v="Financial year"/>
    <s v="2018/19"/>
    <s v="Children at risk from abuse in the household"/>
    <x v="30"/>
    <s v="Number"/>
    <n v="181"/>
    <n v="14994"/>
    <n v="12.071495264772601"/>
    <s v="12.1 per 1000 0-4 yr olds"/>
    <n v="12.071495264772601"/>
  </r>
  <r>
    <s v="E09000025_CIN episodes for children aged 0-4 at 31st March 2019 with any abuse or neglect identified as a factor at CIN assessment (excluding looked after children)_Number"/>
    <s v="E09000025"/>
    <x v="81"/>
    <s v="Financial year"/>
    <s v="2018/19"/>
    <s v="Children at risk from abuse in the household"/>
    <x v="30"/>
    <s v="Number"/>
    <n v="313"/>
    <n v="28254"/>
    <n v="11.078077440362399"/>
    <s v="11.1 per 1000 0-4 yr olds"/>
    <n v="11.078077440362399"/>
  </r>
  <r>
    <s v="E09000026_CIN episodes for children aged 0-4 at 31st March 2019 with any abuse or neglect identified as a factor at CIN assessment (excluding looked after children)_Number"/>
    <s v="E09000026"/>
    <x v="99"/>
    <s v="Financial year"/>
    <s v="2018/19"/>
    <s v="Children at risk from abuse in the household"/>
    <x v="30"/>
    <s v="Number"/>
    <n v="223"/>
    <n v="22744"/>
    <n v="9.8047836792121004"/>
    <s v="9.8 per 1000 0-4 yr olds"/>
    <n v="9.8047836792121004"/>
  </r>
  <r>
    <s v="E09000027_CIN episodes for children aged 0-4 at 31st March 2019 with any abuse or neglect identified as a factor at CIN assessment (excluding looked after children)_Number"/>
    <s v="E09000027"/>
    <x v="101"/>
    <s v="Financial year"/>
    <s v="2018/19"/>
    <s v="Children at risk from abuse in the household"/>
    <x v="30"/>
    <s v="Number"/>
    <n v="124"/>
    <n v="12624"/>
    <n v="9.8225602027883401"/>
    <s v="9.8 per 1000 0-4 yr olds"/>
    <n v="9.8225602027883401"/>
  </r>
  <r>
    <s v="E09000029_CIN episodes for children aged 0-4 at 31st March 2019 with any abuse or neglect identified as a factor at CIN assessment (excluding looked after children)_Number"/>
    <s v="E09000029"/>
    <x v="126"/>
    <s v="Financial year"/>
    <s v="2018/19"/>
    <s v="Children at risk from abuse in the household"/>
    <x v="30"/>
    <s v="Number"/>
    <n v="241"/>
    <n v="13754"/>
    <n v="17.5221753671659"/>
    <s v="17.5 per 1000 0-4 yr olds"/>
    <n v="17.5221753671659"/>
  </r>
  <r>
    <s v="E09000031_CIN episodes for children aged 0-4 at 31st March 2019 with any abuse or neglect identified as a factor at CIN assessment (excluding looked after children)_Number"/>
    <s v="E09000031"/>
    <x v="136"/>
    <s v="Financial year"/>
    <s v="2018/19"/>
    <s v="Children at risk from abuse in the household"/>
    <x v="30"/>
    <s v="Number"/>
    <n v="128"/>
    <n v="21802"/>
    <n v="5.8710210072470401"/>
    <s v="5.9 per 1000 0-4 yr olds"/>
    <n v="5.8710210072470401"/>
  </r>
  <r>
    <s v="E08000025_CIN episodes for children aged 0-4 at 31st March 2019 with any abuse or neglect identified as a factor at CIN assessment (excluding looked after children)_Number"/>
    <s v="E08000025"/>
    <x v="6"/>
    <s v="Financial year"/>
    <s v="2018/19"/>
    <s v="Children at risk from abuse in the household"/>
    <x v="30"/>
    <s v="Number"/>
    <n v="1295"/>
    <n v="83536"/>
    <n v="15.502298410266199"/>
    <s v="15.5 per 1000 0-4 yr olds"/>
    <n v="15.502298410266199"/>
  </r>
  <r>
    <s v="E08000026_CIN episodes for children aged 0-4 at 31st March 2019 with any abuse or neglect identified as a factor at CIN assessment (excluding looked after children)_Number"/>
    <s v="E08000026"/>
    <x v="27"/>
    <s v="Financial year"/>
    <s v="2018/19"/>
    <s v="Children at risk from abuse in the household"/>
    <x v="30"/>
    <s v="Number"/>
    <n v="596"/>
    <n v="23068"/>
    <n v="25.836656840644999"/>
    <s v="25.8 per 1000 0-4 yr olds"/>
    <n v="25.836656840644999"/>
  </r>
  <r>
    <s v="E08000027_CIN episodes for children aged 0-4 at 31st March 2019 with any abuse or neglect identified as a factor at CIN assessment (excluding looked after children)_Number"/>
    <s v="E08000027"/>
    <x v="36"/>
    <s v="Financial year"/>
    <s v="2018/19"/>
    <s v="Children at risk from abuse in the household"/>
    <x v="30"/>
    <s v="Number"/>
    <n v="312"/>
    <n v="19102"/>
    <n v="16.333368233692799"/>
    <s v="16.3 per 1000 0-4 yr olds"/>
    <n v="16.333368233692799"/>
  </r>
  <r>
    <s v="E08000028_CIN episodes for children aged 0-4 at 31st March 2019 with any abuse or neglect identified as a factor at CIN assessment (excluding looked after children)_Number"/>
    <s v="E08000028"/>
    <x v="106"/>
    <s v="Financial year"/>
    <s v="2018/19"/>
    <s v="Children at risk from abuse in the household"/>
    <x v="30"/>
    <s v="Number"/>
    <n v="498"/>
    <n v="23772"/>
    <n v="20.9490156486623"/>
    <s v="20.9 per 1000 0-4 yr olds"/>
    <n v="20.9490156486623"/>
  </r>
  <r>
    <s v="E08000029_CIN episodes for children aged 0-4 at 31st March 2019 with any abuse or neglect identified as a factor at CIN assessment (excluding looked after children)_Number"/>
    <s v="E08000029"/>
    <x v="111"/>
    <s v="Financial year"/>
    <s v="2018/19"/>
    <s v="Children at risk from abuse in the household"/>
    <x v="30"/>
    <s v="Number"/>
    <n v="201"/>
    <n v="12393"/>
    <n v="16.218833212297302"/>
    <s v="16.2 per 1000 0-4 yr olds"/>
    <n v="16.218833212297302"/>
  </r>
  <r>
    <s v="E08000030_CIN episodes for children aged 0-4 at 31st March 2019 with any abuse or neglect identified as a factor at CIN assessment (excluding looked after children)_Number"/>
    <s v="E08000030"/>
    <x v="135"/>
    <s v="Financial year"/>
    <s v="2018/19"/>
    <s v="Children at risk from abuse in the household"/>
    <x v="30"/>
    <s v="Number"/>
    <n v="850"/>
    <n v="19650"/>
    <n v="43.256997455470703"/>
    <s v="43.3 per 1000 0-4 yr olds"/>
    <n v="43.256997455470703"/>
  </r>
  <r>
    <s v="E08000031_CIN episodes for children aged 0-4 at 31st March 2019 with any abuse or neglect identified as a factor at CIN assessment (excluding looked after children)_Number"/>
    <s v="E08000031"/>
    <x v="148"/>
    <s v="Financial year"/>
    <s v="2018/19"/>
    <s v="Children at risk from abuse in the household"/>
    <x v="30"/>
    <s v="Number"/>
    <n v="98"/>
    <n v="18026"/>
    <n v="5.4365915899256603"/>
    <s v="5.4 per 1000 0-4 yr olds"/>
    <n v="5.4365915899256603"/>
  </r>
  <r>
    <s v="E08000011_CIN episodes for children aged 0-4 at 31st March 2019 with any abuse or neglect identified as a factor at CIN assessment (excluding looked after children)_Number"/>
    <s v="E08000011"/>
    <x v="65"/>
    <s v="Financial year"/>
    <s v="2018/19"/>
    <s v="Children at risk from abuse in the household"/>
    <x v="30"/>
    <s v="Number"/>
    <n v="106"/>
    <n v="10076"/>
    <n v="10.520047637951601"/>
    <s v="10.5 per 1000 0-4 yr olds"/>
    <n v="10.520047637951601"/>
  </r>
  <r>
    <s v="E08000012_CIN episodes for children aged 0-4 at 31st March 2019 with any abuse or neglect identified as a factor at CIN assessment (excluding looked after children)_Number"/>
    <s v="E08000012"/>
    <x v="73"/>
    <s v="Financial year"/>
    <s v="2018/19"/>
    <s v="Children at risk from abuse in the household"/>
    <x v="30"/>
    <s v="Number"/>
    <n v="366"/>
    <n v="29676"/>
    <n v="12.333198544278201"/>
    <s v="12.3 per 1000 0-4 yr olds"/>
    <n v="12.333198544278201"/>
  </r>
  <r>
    <s v="E08000013_CIN episodes for children aged 0-4 at 31st March 2019 with any abuse or neglect identified as a factor at CIN assessment (excluding looked after children)_Number"/>
    <s v="E08000013"/>
    <x v="152"/>
    <s v="Financial year"/>
    <s v="2018/19"/>
    <s v="Children at risk from abuse in the household"/>
    <x v="30"/>
    <s v="Number"/>
    <n v="157"/>
    <n v="10282"/>
    <n v="15.269402839914401"/>
    <s v="15.3 per 1000 0-4 yr olds"/>
    <n v="15.269402839914401"/>
  </r>
  <r>
    <s v="E08000014_CIN episodes for children aged 0-4 at 31st March 2019 with any abuse or neglect identified as a factor at CIN assessment (excluding looked after children)_Number"/>
    <s v="E08000014"/>
    <x v="107"/>
    <s v="Financial year"/>
    <s v="2018/19"/>
    <s v="Children at risk from abuse in the household"/>
    <x v="30"/>
    <s v="Number"/>
    <n v="208"/>
    <n v="14441"/>
    <n v="14.403434665189399"/>
    <s v="14.4 per 1000 0-4 yr olds"/>
    <n v="14.403434665189399"/>
  </r>
  <r>
    <s v="E08000015_CIN episodes for children aged 0-4 at 31st March 2019 with any abuse or neglect identified as a factor at CIN assessment (excluding looked after children)_Number"/>
    <s v="E08000015"/>
    <x v="146"/>
    <s v="Financial year"/>
    <s v="2018/19"/>
    <s v="Children at risk from abuse in the household"/>
    <x v="30"/>
    <s v="Number"/>
    <n v="402"/>
    <n v="18051"/>
    <n v="22.270234336047899"/>
    <s v="22.3 per 1000 0-4 yr olds"/>
    <n v="22.270234336047899"/>
  </r>
  <r>
    <s v="E08000001_CIN episodes for children aged 0-4 at 31st March 2019 with any abuse or neglect identified as a factor at CIN assessment (excluding looked after children)_Number"/>
    <s v="E08000001"/>
    <x v="9"/>
    <s v="Financial year"/>
    <s v="2018/19"/>
    <s v="Children at risk from abuse in the household"/>
    <x v="30"/>
    <s v="Number"/>
    <n v="312"/>
    <n v="19294"/>
    <n v="16.1708303099409"/>
    <s v="16.2 per 1000 0-4 yr olds"/>
    <n v="16.1708303099409"/>
  </r>
  <r>
    <s v="E08000002_CIN episodes for children aged 0-4 at 31st March 2019 with any abuse or neglect identified as a factor at CIN assessment (excluding looked after children)_Number"/>
    <s v="E08000002"/>
    <x v="18"/>
    <s v="Financial year"/>
    <s v="2018/19"/>
    <s v="Children at risk from abuse in the household"/>
    <x v="30"/>
    <s v="Number"/>
    <n v="170"/>
    <n v="11819"/>
    <n v="14.3836195955665"/>
    <s v="14.4 per 1000 0-4 yr olds"/>
    <n v="14.3836195955665"/>
  </r>
  <r>
    <s v="E08000003_CIN episodes for children aged 0-4 at 31st March 2019 with any abuse or neglect identified as a factor at CIN assessment (excluding looked after children)_Number"/>
    <s v="E08000003"/>
    <x v="75"/>
    <s v="Financial year"/>
    <s v="2018/19"/>
    <s v="Children at risk from abuse in the household"/>
    <x v="30"/>
    <s v="Number"/>
    <n v="950"/>
    <n v="37768"/>
    <n v="25.1535691590765"/>
    <s v="25.2 per 1000 0-4 yr olds"/>
    <n v="25.1535691590765"/>
  </r>
  <r>
    <s v="E08000004_CIN episodes for children aged 0-4 at 31st March 2019 with any abuse or neglect identified as a factor at CIN assessment (excluding looked after children)_Number"/>
    <s v="E08000004"/>
    <x v="92"/>
    <s v="Financial year"/>
    <s v="2018/19"/>
    <s v="Children at risk from abuse in the household"/>
    <x v="30"/>
    <s v="Number"/>
    <n v="338"/>
    <n v="16792"/>
    <n v="20.1286326822296"/>
    <s v="20.1 per 1000 0-4 yr olds"/>
    <n v="20.1286326822296"/>
  </r>
  <r>
    <s v="E08000005_CIN episodes for children aged 0-4 at 31st March 2019 with any abuse or neglect identified as a factor at CIN assessment (excluding looked after children)_Number"/>
    <s v="E08000005"/>
    <x v="102"/>
    <s v="Financial year"/>
    <s v="2018/19"/>
    <s v="Children at risk from abuse in the household"/>
    <x v="30"/>
    <s v="Number"/>
    <n v="241"/>
    <n v="15123"/>
    <n v="15.935991536070899"/>
    <s v="15.9 per 1000 0-4 yr olds"/>
    <n v="15.935991536070899"/>
  </r>
  <r>
    <s v="E08000006_CIN episodes for children aged 0-4 at 31st March 2019 with any abuse or neglect identified as a factor at CIN assessment (excluding looked after children)_Number"/>
    <s v="E08000006"/>
    <x v="105"/>
    <s v="Financial year"/>
    <s v="2018/19"/>
    <s v="Children at risk from abuse in the household"/>
    <x v="30"/>
    <s v="Number"/>
    <n v="456"/>
    <n v="17614"/>
    <n v="25.888497785852199"/>
    <s v="25.9 per 1000 0-4 yr olds"/>
    <n v="25.888497785852199"/>
  </r>
  <r>
    <s v="E08000007_CIN episodes for children aged 0-4 at 31st March 2019 with any abuse or neglect identified as a factor at CIN assessment (excluding looked after children)_Number"/>
    <s v="E08000007"/>
    <x v="120"/>
    <s v="Financial year"/>
    <s v="2018/19"/>
    <s v="Children at risk from abuse in the household"/>
    <x v="30"/>
    <s v="Number"/>
    <n v="222"/>
    <n v="17631"/>
    <n v="12.5914582269866"/>
    <s v="12.6 per 1000 0-4 yr olds"/>
    <n v="12.5914582269866"/>
  </r>
  <r>
    <s v="E08000008_CIN episodes for children aged 0-4 at 31st March 2019 with any abuse or neglect identified as a factor at CIN assessment (excluding looked after children)_Number"/>
    <s v="E08000008"/>
    <x v="128"/>
    <s v="Financial year"/>
    <s v="2018/19"/>
    <s v="Children at risk from abuse in the household"/>
    <x v="30"/>
    <s v="Number"/>
    <n v="283"/>
    <n v="14500"/>
    <n v="19.517241379310299"/>
    <s v="19.5 per 1000 0-4 yr olds"/>
    <n v="19.517241379310299"/>
  </r>
  <r>
    <s v="E08000009_CIN episodes for children aged 0-4 at 31st March 2019 with any abuse or neglect identified as a factor at CIN assessment (excluding looked after children)_Number"/>
    <s v="E08000009"/>
    <x v="133"/>
    <s v="Financial year"/>
    <s v="2018/19"/>
    <s v="Children at risk from abuse in the household"/>
    <x v="30"/>
    <s v="Number"/>
    <n v="80"/>
    <n v="14701"/>
    <n v="5.4418066798176996"/>
    <s v="5.4 per 1000 0-4 yr olds"/>
    <n v="5.4418066798176996"/>
  </r>
  <r>
    <s v="E08000010_CIN episodes for children aged 0-4 at 31st March 2019 with any abuse or neglect identified as a factor at CIN assessment (excluding looked after children)_Number"/>
    <s v="E08000010"/>
    <x v="143"/>
    <s v="Financial year"/>
    <s v="2018/19"/>
    <s v="Children at risk from abuse in the household"/>
    <x v="30"/>
    <s v="Number"/>
    <n v="321"/>
    <n v="18450"/>
    <n v="17.398373983739798"/>
    <s v="17.4 per 1000 0-4 yr olds"/>
    <n v="17.398373983739798"/>
  </r>
  <r>
    <s v="E08000016_CIN episodes for children aged 0-4 at 31st March 2019 with any abuse or neglect identified as a factor at CIN assessment (excluding looked after children)_Number"/>
    <s v="E08000016"/>
    <x v="2"/>
    <s v="Financial year"/>
    <s v="2018/19"/>
    <s v="Children at risk from abuse in the household"/>
    <x v="30"/>
    <s v="Number"/>
    <n v="249"/>
    <n v="14227"/>
    <n v="17.501932944401499"/>
    <s v="17.5 per 1000 0-4 yr olds"/>
    <n v="17.501932944401499"/>
  </r>
  <r>
    <s v="E08000017_CIN episodes for children aged 0-4 at 31st March 2019 with any abuse or neglect identified as a factor at CIN assessment (excluding looked after children)_Number"/>
    <s v="E08000017"/>
    <x v="34"/>
    <s v="Financial year"/>
    <s v="2018/19"/>
    <s v="Children at risk from abuse in the household"/>
    <x v="30"/>
    <s v="Number"/>
    <n v="371"/>
    <n v="18267"/>
    <n v="20.309848360431399"/>
    <s v="20.3 per 1000 0-4 yr olds"/>
    <n v="20.309848360431399"/>
  </r>
  <r>
    <s v="E08000018_CIN episodes for children aged 0-4 at 31st March 2019 with any abuse or neglect identified as a factor at CIN assessment (excluding looked after children)_Number"/>
    <s v="E08000018"/>
    <x v="103"/>
    <s v="Financial year"/>
    <s v="2018/19"/>
    <s v="Children at risk from abuse in the household"/>
    <x v="30"/>
    <s v="Number"/>
    <n v="466"/>
    <n v="15832"/>
    <n v="29.434057604850899"/>
    <s v="29.4 per 1000 0-4 yr olds"/>
    <n v="29.434057604850899"/>
  </r>
  <r>
    <s v="E08000019_CIN episodes for children aged 0-4 at 31st March 2019 with any abuse or neglect identified as a factor at CIN assessment (excluding looked after children)_Number"/>
    <s v="E08000019"/>
    <x v="108"/>
    <s v="Financial year"/>
    <s v="2018/19"/>
    <s v="Children at risk from abuse in the household"/>
    <x v="30"/>
    <s v="Number"/>
    <n v="449"/>
    <n v="32700"/>
    <n v="13.730886850152899"/>
    <s v="13.7 per 1000 0-4 yr olds"/>
    <n v="13.730886850152899"/>
  </r>
  <r>
    <s v="E08000032_CIN episodes for children aged 0-4 at 31st March 2019 with any abuse or neglect identified as a factor at CIN assessment (excluding looked after children)_Number"/>
    <s v="E08000032"/>
    <x v="12"/>
    <s v="Financial year"/>
    <s v="2018/19"/>
    <s v="Children at risk from abuse in the household"/>
    <x v="30"/>
    <s v="Number"/>
    <n v="521"/>
    <n v="39705"/>
    <n v="13.1217730764387"/>
    <s v="13.1 per 1000 0-4 yr olds"/>
    <n v="13.1217730764387"/>
  </r>
  <r>
    <s v="E08000033_CIN episodes for children aged 0-4 at 31st March 2019 with any abuse or neglect identified as a factor at CIN assessment (excluding looked after children)_Number"/>
    <s v="E08000033"/>
    <x v="19"/>
    <s v="Financial year"/>
    <s v="2018/19"/>
    <s v="Children at risk from abuse in the household"/>
    <x v="30"/>
    <s v="Number"/>
    <n v="402"/>
    <n v="12448"/>
    <n v="32.294344473007698"/>
    <s v="32.3 per 1000 0-4 yr olds"/>
    <n v="32.294344473007698"/>
  </r>
  <r>
    <s v="E08000034_CIN episodes for children aged 0-4 at 31st March 2019 with any abuse or neglect identified as a factor at CIN assessment (excluding looked after children)_Number"/>
    <s v="E08000034"/>
    <x v="64"/>
    <s v="Financial year"/>
    <s v="2018/19"/>
    <s v="Children at risk from abuse in the household"/>
    <x v="30"/>
    <s v="Number"/>
    <n v="209"/>
    <n v="27446"/>
    <n v="7.6149529986154603"/>
    <s v="7.6 per 1000 0-4 yr olds"/>
    <n v="7.6149529986154603"/>
  </r>
  <r>
    <s v="E08000035_CIN episodes for children aged 0-4 at 31st March 2019 with any abuse or neglect identified as a factor at CIN assessment (excluding looked after children)_Number"/>
    <s v="E08000035"/>
    <x v="68"/>
    <s v="Financial year"/>
    <s v="2018/19"/>
    <s v="Children at risk from abuse in the household"/>
    <x v="30"/>
    <s v="Number"/>
    <n v="1248"/>
    <n v="50495"/>
    <n v="24.7153183483513"/>
    <s v="24.7 per 1000 0-4 yr olds"/>
    <n v="24.7153183483513"/>
  </r>
  <r>
    <s v="E08000036_CIN episodes for children aged 0-4 at 31st March 2019 with any abuse or neglect identified as a factor at CIN assessment (excluding looked after children)_Number"/>
    <s v="E08000036"/>
    <x v="134"/>
    <s v="Financial year"/>
    <s v="2018/19"/>
    <s v="Children at risk from abuse in the household"/>
    <x v="30"/>
    <s v="Number"/>
    <n v="629"/>
    <n v="21149"/>
    <n v="29.741358929500201"/>
    <s v="29.7 per 1000 0-4 yr olds"/>
    <n v="29.741358929500201"/>
  </r>
  <r>
    <s v="E08000020_CIN episodes for children aged 0-4 at 31st March 2019 with any abuse or neglect identified as a factor at CIN assessment (excluding looked after children)_Number"/>
    <s v="E08000020"/>
    <x v="43"/>
    <s v="Financial year"/>
    <s v="2018/19"/>
    <s v="Children at risk from abuse in the household"/>
    <x v="30"/>
    <s v="Number"/>
    <n v="200"/>
    <n v="10857"/>
    <n v="18.4212950170397"/>
    <s v="18.4 per 1000 0-4 yr olds"/>
    <n v="18.4212950170397"/>
  </r>
  <r>
    <s v="E08000021_CIN episodes for children aged 0-4 at 31st March 2019 with any abuse or neglect identified as a factor at CIN assessment (excluding looked after children)_Number"/>
    <s v="E08000021"/>
    <x v="80"/>
    <s v="Financial year"/>
    <s v="2018/19"/>
    <s v="Children at risk from abuse in the household"/>
    <x v="30"/>
    <s v="Number"/>
    <n v="549"/>
    <n v="16630"/>
    <n v="33.012627781118503"/>
    <s v="33 per 1000 0-4 yr olds"/>
    <n v="33.012627781118503"/>
  </r>
  <r>
    <s v="E08000022_CIN episodes for children aged 0-4 at 31st March 2019 with any abuse or neglect identified as a factor at CIN assessment (excluding looked after children)_Number"/>
    <s v="E08000022"/>
    <x v="86"/>
    <s v="Financial year"/>
    <s v="2018/19"/>
    <s v="Children at risk from abuse in the household"/>
    <x v="30"/>
    <s v="Number"/>
    <n v="82"/>
    <n v="11471"/>
    <n v="7.1484613372853296"/>
    <s v="7.1 per 1000 0-4 yr olds"/>
    <n v="7.1484613372853296"/>
  </r>
  <r>
    <s v="E08000023_CIN episodes for children aged 0-4 at 31st March 2019 with any abuse or neglect identified as a factor at CIN assessment (excluding looked after children)_Number"/>
    <s v="E08000023"/>
    <x v="114"/>
    <s v="Financial year"/>
    <s v="2018/19"/>
    <s v="Children at risk from abuse in the household"/>
    <x v="30"/>
    <s v="Number"/>
    <n v="121"/>
    <n v="8359"/>
    <n v="14.475415719583699"/>
    <s v="14.5 per 1000 0-4 yr olds"/>
    <n v="14.475415719583699"/>
  </r>
  <r>
    <s v="E08000024_CIN episodes for children aged 0-4 at 31st March 2019 with any abuse or neglect identified as a factor at CIN assessment (excluding looked after children)_Number"/>
    <s v="E08000024"/>
    <x v="124"/>
    <s v="Financial year"/>
    <s v="2018/19"/>
    <s v="Children at risk from abuse in the household"/>
    <x v="30"/>
    <s v="Number"/>
    <n v="266"/>
    <n v="14954"/>
    <n v="17.7878828407115"/>
    <s v="17.8 per 1000 0-4 yr olds"/>
    <n v="17.7878828407115"/>
  </r>
  <r>
    <s v="E06000053_CIN episodes for children aged 0-4 at 31st March 2019 with any abuse or neglect identified as a factor at CIN assessment (excluding looked after children)_Number"/>
    <s v="E06000053"/>
    <x v="153"/>
    <s v="Financial year"/>
    <s v="2018/19"/>
    <s v="Children at risk from abuse in the household"/>
    <x v="30"/>
    <s v="Number"/>
    <n v="0"/>
    <n v="101"/>
    <n v="0"/>
    <s v="0 per 1000 0-4 yr olds"/>
    <n v="0"/>
  </r>
  <r>
    <s v="E06000022_CIN episodes for children aged 0-4 at 31st March 2019 with any abuse or neglect identified as a factor at CIN assessment (excluding looked after children)_Number"/>
    <s v="E06000022"/>
    <x v="3"/>
    <s v="Financial year"/>
    <s v="2018/19"/>
    <s v="Children at risk from abuse in the household"/>
    <x v="30"/>
    <s v="Number"/>
    <n v="78"/>
    <n v="9426"/>
    <n v="8.2749840865690594"/>
    <s v="8.3 per 1000 0-4 yr olds"/>
    <n v="8.2749840865690594"/>
  </r>
  <r>
    <s v="E06000023_CIN episodes for children aged 0-4 at 31st March 2019 with any abuse or neglect identified as a factor at CIN assessment (excluding looked after children)_Number"/>
    <s v="E06000023"/>
    <x v="15"/>
    <s v="Financial year"/>
    <s v="2018/19"/>
    <s v="Children at risk from abuse in the household"/>
    <x v="30"/>
    <s v="Number"/>
    <n v="416"/>
    <n v="28994"/>
    <n v="14.347796095743901"/>
    <s v="14.3 per 1000 0-4 yr olds"/>
    <n v="14.347796095743901"/>
  </r>
  <r>
    <s v="E06000024_CIN episodes for children aged 0-4 at 31st March 2019 with any abuse or neglect identified as a factor at CIN assessment (excluding looked after children)_Number"/>
    <s v="E06000024"/>
    <x v="85"/>
    <s v="Financial year"/>
    <s v="2018/19"/>
    <s v="Children at risk from abuse in the household"/>
    <x v="30"/>
    <s v="Number"/>
    <n v="122"/>
    <n v="11491"/>
    <n v="10.617004612305299"/>
    <s v="10.6 per 1000 0-4 yr olds"/>
    <n v="10.617004612305299"/>
  </r>
  <r>
    <s v="E06000025_CIN episodes for children aged 0-4 at 31st March 2019 with any abuse or neglect identified as a factor at CIN assessment (excluding looked after children)_Number"/>
    <s v="E06000025"/>
    <x v="113"/>
    <s v="Financial year"/>
    <s v="2018/19"/>
    <s v="Children at risk from abuse in the household"/>
    <x v="30"/>
    <s v="Number"/>
    <n v="174"/>
    <n v="16325"/>
    <n v="10.6584992343032"/>
    <s v="10.7 per 1000 0-4 yr olds"/>
    <n v="10.6584992343032"/>
  </r>
  <r>
    <s v="E06000001_CIN episodes for children aged 0-4 at 31st March 2019 with any abuse or neglect identified as a factor at CIN assessment (excluding looked after children)_Number"/>
    <s v="E06000001"/>
    <x v="52"/>
    <s v="Financial year"/>
    <s v="2018/19"/>
    <s v="Children at risk from abuse in the household"/>
    <x v="30"/>
    <s v="Number"/>
    <n v="103"/>
    <n v="5297"/>
    <n v="19.4449688502926"/>
    <s v="19.4 per 1000 0-4 yr olds"/>
    <n v="19.4449688502926"/>
  </r>
  <r>
    <s v="E06000002_CIN episodes for children aged 0-4 at 31st March 2019 with any abuse or neglect identified as a factor at CIN assessment (excluding looked after children)_Number"/>
    <s v="E06000002"/>
    <x v="78"/>
    <s v="Financial year"/>
    <s v="2018/19"/>
    <s v="Children at risk from abuse in the household"/>
    <x v="30"/>
    <s v="Number"/>
    <n v="204"/>
    <n v="9657"/>
    <n v="21.124572848710802"/>
    <s v="21.1 per 1000 0-4 yr olds"/>
    <n v="21.124572848710802"/>
  </r>
  <r>
    <s v="E06000003_CIN episodes for children aged 0-4 at 31st March 2019 with any abuse or neglect identified as a factor at CIN assessment (excluding looked after children)_Number"/>
    <s v="E06000003"/>
    <x v="100"/>
    <s v="Financial year"/>
    <s v="2018/19"/>
    <s v="Children at risk from abuse in the household"/>
    <x v="30"/>
    <s v="Number"/>
    <n v="168"/>
    <n v="7348"/>
    <n v="22.863364180729398"/>
    <s v="22.9 per 1000 0-4 yr olds"/>
    <n v="22.863364180729398"/>
  </r>
  <r>
    <s v="E06000004_CIN episodes for children aged 0-4 at 31st March 2019 with any abuse or neglect identified as a factor at CIN assessment (excluding looked after children)_Number"/>
    <s v="E06000004"/>
    <x v="121"/>
    <s v="Financial year"/>
    <s v="2018/19"/>
    <s v="Children at risk from abuse in the household"/>
    <x v="30"/>
    <s v="Number"/>
    <n v="342"/>
    <n v="11648"/>
    <n v="29.361263736263702"/>
    <s v="29.4 per 1000 0-4 yr olds"/>
    <n v="29.361263736263702"/>
  </r>
  <r>
    <s v="E06000010_CIN episodes for children aged 0-4 at 31st March 2019 with any abuse or neglect identified as a factor at CIN assessment (excluding looked after children)_Number"/>
    <s v="E06000010"/>
    <x v="62"/>
    <s v="Financial year"/>
    <s v="2018/19"/>
    <s v="Children at risk from abuse in the household"/>
    <x v="30"/>
    <s v="Number"/>
    <n v="333"/>
    <n v="17207"/>
    <n v="19.352589062590798"/>
    <s v="19.4 per 1000 0-4 yr olds"/>
    <n v="19.352589062590798"/>
  </r>
  <r>
    <s v="E06000011_CIN episodes for children aged 0-4 at 31st March 2019 with any abuse or neglect identified as a factor at CIN assessment (excluding looked after children)_Number"/>
    <s v="E06000011"/>
    <x v="39"/>
    <s v="Financial year"/>
    <s v="2018/19"/>
    <s v="Children at risk from abuse in the household"/>
    <x v="30"/>
    <s v="Number"/>
    <n v="325"/>
    <n v="15572"/>
    <n v="20.8707937323401"/>
    <s v="20.9 per 1000 0-4 yr olds"/>
    <n v="20.8707937323401"/>
  </r>
  <r>
    <s v="E06000012_CIN episodes for children aged 0-4 at 31st March 2019 with any abuse or neglect identified as a factor at CIN assessment (excluding looked after children)_Number"/>
    <s v="E06000012"/>
    <x v="83"/>
    <s v="Financial year"/>
    <s v="2018/19"/>
    <s v="Children at risk from abuse in the household"/>
    <x v="30"/>
    <s v="Number"/>
    <n v="296"/>
    <n v="9516"/>
    <n v="31.105506515342601"/>
    <s v="31.1 per 1000 0-4 yr olds"/>
    <n v="31.105506515342601"/>
  </r>
  <r>
    <s v="E06000013_CIN episodes for children aged 0-4 at 31st March 2019 with any abuse or neglect identified as a factor at CIN assessment (excluding looked after children)_Number"/>
    <s v="E06000013"/>
    <x v="84"/>
    <s v="Financial year"/>
    <s v="2018/19"/>
    <s v="Children at risk from abuse in the household"/>
    <x v="30"/>
    <s v="Number"/>
    <n v="278"/>
    <n v="9204"/>
    <n v="30.204259017818298"/>
    <s v="30.2 per 1000 0-4 yr olds"/>
    <n v="30.204259017818298"/>
  </r>
  <r>
    <s v="E10000023_CIN episodes for children aged 0-4 at 31st March 2019 with any abuse or neglect identified as a factor at CIN assessment (excluding looked after children)_Number"/>
    <s v="E10000023"/>
    <x v="87"/>
    <s v="Financial year"/>
    <s v="2018/19"/>
    <s v="Children at risk from abuse in the household"/>
    <x v="30"/>
    <s v="Number"/>
    <n v="305"/>
    <n v="29706"/>
    <n v="10.267286070154199"/>
    <s v="10.3 per 1000 0-4 yr olds"/>
    <n v="10.267286070154199"/>
  </r>
  <r>
    <s v="E06000014_CIN episodes for children aged 0-4 at 31st March 2019 with any abuse or neglect identified as a factor at CIN assessment (excluding looked after children)_Number"/>
    <s v="E06000014"/>
    <x v="150"/>
    <s v="Financial year"/>
    <s v="2018/19"/>
    <s v="Children at risk from abuse in the household"/>
    <x v="30"/>
    <s v="Number"/>
    <n v="75"/>
    <n v="9822"/>
    <n v="7.6359193646915102"/>
    <s v="7.6 per 1000 0-4 yr olds"/>
    <n v="7.6359193646915102"/>
  </r>
  <r>
    <s v="E06000032_CIN episodes for children aged 0-4 at 31st March 2019 with any abuse or neglect identified as a factor at CIN assessment (excluding looked after children)_Number"/>
    <s v="E06000032"/>
    <x v="74"/>
    <s v="Financial year"/>
    <s v="2018/19"/>
    <s v="Children at risk from abuse in the household"/>
    <x v="30"/>
    <s v="Number"/>
    <n v="138"/>
    <n v="17547"/>
    <n v="7.8645922379893998"/>
    <s v="7.9 per 1000 0-4 yr olds"/>
    <n v="7.8645922379893998"/>
  </r>
  <r>
    <s v="E06000055_CIN episodes for children aged 0-4 at 31st March 2019 with any abuse or neglect identified as a factor at CIN assessment (excluding looked after children)_Number"/>
    <s v="E06000055"/>
    <x v="4"/>
    <s v="Financial year"/>
    <s v="2018/19"/>
    <s v="Children at risk from abuse in the household"/>
    <x v="30"/>
    <s v="Number"/>
    <n v="126"/>
    <n v="11509"/>
    <n v="10.947953775306299"/>
    <s v="10.9 per 1000 0-4 yr olds"/>
    <n v="10.947953775306299"/>
  </r>
  <r>
    <s v="E06000056_CIN episodes for children aged 0-4 at 31st March 2019 with any abuse or neglect identified as a factor at CIN assessment (excluding looked after children)_Number"/>
    <s v="E06000056"/>
    <x v="22"/>
    <s v="Financial year"/>
    <s v="2018/19"/>
    <s v="Children at risk from abuse in the household"/>
    <x v="30"/>
    <s v="Number"/>
    <n v="231"/>
    <n v="17751"/>
    <n v="13.0133513604867"/>
    <s v="13 per 1000 0-4 yr olds"/>
    <n v="13.0133513604867"/>
  </r>
  <r>
    <s v="E10000002_CIN episodes for children aged 0-4 at 31st March 2019 with any abuse or neglect identified as a factor at CIN assessment (excluding looked after children)_Number"/>
    <s v="E10000002"/>
    <x v="17"/>
    <s v="Financial year"/>
    <s v="2018/19"/>
    <s v="Children at risk from abuse in the household"/>
    <x v="30"/>
    <s v="Number"/>
    <n v="397"/>
    <n v="32404"/>
    <n v="12.2515738797679"/>
    <s v="12.3 per 1000 0-4 yr olds"/>
    <n v="12.2515738797679"/>
  </r>
  <r>
    <s v="E06000042_CIN episodes for children aged 0-4 at 31st March 2019 with any abuse or neglect identified as a factor at CIN assessment (excluding looked after children)_Number"/>
    <s v="E06000042"/>
    <x v="79"/>
    <s v="Financial year"/>
    <s v="2018/19"/>
    <s v="Children at risk from abuse in the household"/>
    <x v="30"/>
    <s v="Number"/>
    <n v="189"/>
    <n v="19048"/>
    <n v="9.9223015539689197"/>
    <s v="9.9 per 1000 0-4 yr olds"/>
    <n v="9.9223015539689197"/>
  </r>
  <r>
    <s v="E10000007_CIN episodes for children aged 0-4 at 31st March 2019 with any abuse or neglect identified as a factor at CIN assessment (excluding looked after children)_Number"/>
    <s v="E10000007"/>
    <x v="32"/>
    <s v="Financial year"/>
    <s v="2018/19"/>
    <s v="Children at risk from abuse in the household"/>
    <x v="30"/>
    <s v="Number"/>
    <n v="1265"/>
    <n v="40208"/>
    <n v="31.461400716275399"/>
    <s v="31.5 per 1000 0-4 yr olds"/>
    <n v="31.461400716275399"/>
  </r>
  <r>
    <s v="E06000015_CIN episodes for children aged 0-4 at 31st March 2019 with any abuse or neglect identified as a factor at CIN assessment (excluding looked after children)_Number"/>
    <s v="E06000015"/>
    <x v="31"/>
    <s v="Financial year"/>
    <s v="2018/19"/>
    <s v="Children at risk from abuse in the household"/>
    <x v="30"/>
    <s v="Number"/>
    <n v="377"/>
    <n v="16674"/>
    <n v="22.610051577305999"/>
    <s v="22.6 per 1000 0-4 yr olds"/>
    <n v="22.610051577305999"/>
  </r>
  <r>
    <s v="E10000009_CIN episodes for children aged 0-4 at 31st March 2019 with any abuse or neglect identified as a factor at CIN assessment (excluding looked after children)_Number"/>
    <s v="E10000009"/>
    <x v="35"/>
    <s v="Financial year"/>
    <s v="2018/19"/>
    <s v="Children at risk from abuse in the household"/>
    <x v="30"/>
    <s v="Number"/>
    <n v="551"/>
    <n v="18202"/>
    <n v="30.2713987473904"/>
    <s v="30.3 per 1000 0-4 yr olds"/>
    <n v="30.2713987473904"/>
  </r>
  <r>
    <s v="E06000029_CIN episodes for children aged 0-4 at 31st March 2019 with any abuse or neglect identified as a factor at CIN assessment (excluding looked after children)_Number"/>
    <s v="E06000029"/>
    <x v="96"/>
    <s v="Financial year"/>
    <s v="2018/19"/>
    <s v="Children at risk from abuse in the household"/>
    <x v="30"/>
    <s v="Number"/>
    <n v="95"/>
    <n v="8108"/>
    <n v="11.716822890971899"/>
    <s v="11.7 per 1000 0-4 yr olds"/>
    <n v="11.716822890971899"/>
  </r>
  <r>
    <s v="E06000028_CIN episodes for children aged 0-4 at 31st March 2019 with any abuse or neglect identified as a factor at CIN assessment (excluding looked after children)_Number"/>
    <s v="E06000028"/>
    <x v="10"/>
    <s v="Financial year"/>
    <s v="2018/19"/>
    <s v="Children at risk from abuse in the household"/>
    <x v="30"/>
    <s v="Number"/>
    <n v="105"/>
    <n v="10832"/>
    <n v="9.6935007385524408"/>
    <s v="9.7 per 1000 0-4 yr olds"/>
    <n v="9.6935007385524408"/>
  </r>
  <r>
    <s v="E06000047_CIN episodes for children aged 0-4 at 31st March 2019 with any abuse or neglect identified as a factor at CIN assessment (excluding looked after children)_Number"/>
    <s v="E06000047"/>
    <x v="37"/>
    <s v="Financial year"/>
    <s v="2018/19"/>
    <s v="Children at risk from abuse in the household"/>
    <x v="30"/>
    <s v="Number"/>
    <n v="468"/>
    <n v="27021"/>
    <n v="17.319862329299401"/>
    <s v="17.3 per 1000 0-4 yr olds"/>
    <n v="17.319862329299401"/>
  </r>
  <r>
    <s v="E06000005_CIN episodes for children aged 0-4 at 31st March 2019 with any abuse or neglect identified as a factor at CIN assessment (excluding looked after children)_Number"/>
    <s v="E06000005"/>
    <x v="30"/>
    <s v="Financial year"/>
    <s v="2018/19"/>
    <s v="Children at risk from abuse in the household"/>
    <x v="30"/>
    <s v="Number"/>
    <n v="113"/>
    <n v="5917"/>
    <n v="19.0975156329221"/>
    <s v="19.1 per 1000 0-4 yr olds"/>
    <n v="19.0975156329221"/>
  </r>
  <r>
    <s v="E10000011_CIN episodes for children aged 0-4 at 31st March 2019 with any abuse or neglect identified as a factor at CIN assessment (excluding looked after children)_Number"/>
    <s v="E10000011"/>
    <x v="40"/>
    <s v="Financial year"/>
    <s v="2018/19"/>
    <s v="Children at risk from abuse in the household"/>
    <x v="30"/>
    <s v="Number"/>
    <n v="370"/>
    <n v="27106"/>
    <n v="13.6501143658231"/>
    <s v="13.7 per 1000 0-4 yr olds"/>
    <n v="13.6501143658231"/>
  </r>
  <r>
    <s v="E06000043_CIN episodes for children aged 0-4 at 31st March 2019 with any abuse or neglect identified as a factor at CIN assessment (excluding looked after children)_Number"/>
    <s v="E06000043"/>
    <x v="14"/>
    <s v="Financial year"/>
    <s v="2018/19"/>
    <s v="Children at risk from abuse in the household"/>
    <x v="30"/>
    <s v="Number"/>
    <n v="266"/>
    <n v="13768"/>
    <n v="19.320162696106902"/>
    <s v="19.3 per 1000 0-4 yr olds"/>
    <n v="19.320162696106902"/>
  </r>
  <r>
    <s v="E10000014_CIN episodes for children aged 0-4 at 31st March 2019 with any abuse or neglect identified as a factor at CIN assessment (excluding looked after children)_Number"/>
    <s v="E10000014"/>
    <x v="49"/>
    <s v="Financial year"/>
    <s v="2018/19"/>
    <s v="Children at risk from abuse in the household"/>
    <x v="30"/>
    <s v="Number"/>
    <n v="1360"/>
    <n v="74388"/>
    <n v="18.282518685809499"/>
    <s v="18.3 per 1000 0-4 yr olds"/>
    <n v="18.282518685809499"/>
  </r>
  <r>
    <s v="E06000044_CIN episodes for children aged 0-4 at 31st March 2019 with any abuse or neglect identified as a factor at CIN assessment (excluding looked after children)_Number"/>
    <s v="E06000044"/>
    <x v="97"/>
    <s v="Financial year"/>
    <s v="2018/19"/>
    <s v="Children at risk from abuse in the household"/>
    <x v="30"/>
    <s v="Number"/>
    <n v="394"/>
    <n v="12735"/>
    <n v="30.938358853553201"/>
    <s v="30.9 per 1000 0-4 yr olds"/>
    <n v="30.938358853553201"/>
  </r>
  <r>
    <s v="E06000045_CIN episodes for children aged 0-4 at 31st March 2019 with any abuse or neglect identified as a factor at CIN assessment (excluding looked after children)_Number"/>
    <s v="E06000045"/>
    <x v="115"/>
    <s v="Financial year"/>
    <s v="2018/19"/>
    <s v="Children at risk from abuse in the household"/>
    <x v="30"/>
    <s v="Number"/>
    <n v="344"/>
    <n v="15766"/>
    <n v="21.8191044018775"/>
    <s v="21.8 per 1000 0-4 yr olds"/>
    <n v="21.8191044018775"/>
  </r>
  <r>
    <s v="E10000018_CIN episodes for children aged 0-4 at 31st March 2019 with any abuse or neglect identified as a factor at CIN assessment (excluding looked after children)_Number"/>
    <s v="E10000018"/>
    <x v="70"/>
    <s v="Financial year"/>
    <s v="2018/19"/>
    <s v="Children at risk from abuse in the household"/>
    <x v="30"/>
    <s v="Number"/>
    <n v="222"/>
    <n v="36916"/>
    <n v="6.0136526167515401"/>
    <s v="6 per 1000 0-4 yr olds"/>
    <n v="6.0136526167515401"/>
  </r>
  <r>
    <s v="E06000016_CIN episodes for children aged 0-4 at 31st March 2019 with any abuse or neglect identified as a factor at CIN assessment (excluding looked after children)_Number"/>
    <s v="E06000016"/>
    <x v="69"/>
    <s v="Financial year"/>
    <s v="2018/19"/>
    <s v="Children at risk from abuse in the household"/>
    <x v="30"/>
    <s v="Number"/>
    <n v="275"/>
    <n v="25049"/>
    <n v="10.978482174937101"/>
    <s v="11 per 1000 0-4 yr olds"/>
    <n v="10.978482174937101"/>
  </r>
  <r>
    <s v="E06000017_CIN episodes for children aged 0-4 at 31st March 2019 with any abuse or neglect identified as a factor at CIN assessment (excluding looked after children)_Number"/>
    <s v="E06000017"/>
    <x v="104"/>
    <s v="Financial year"/>
    <s v="2018/19"/>
    <s v="Children at risk from abuse in the household"/>
    <x v="30"/>
    <s v="Number"/>
    <n v="21"/>
    <n v="1855"/>
    <n v="11.320754716981099"/>
    <s v="11.3 per 1000 0-4 yr olds"/>
    <n v="11.320754716981099"/>
  </r>
  <r>
    <s v="E10000028_CIN episodes for children aged 0-4 at 31st March 2019 with any abuse or neglect identified as a factor at CIN assessment (excluding looked after children)_Number"/>
    <s v="E10000028"/>
    <x v="119"/>
    <s v="Financial year"/>
    <s v="2018/19"/>
    <s v="Children at risk from abuse in the household"/>
    <x v="30"/>
    <s v="Number"/>
    <n v="719"/>
    <n v="44389"/>
    <n v="16.197706639032202"/>
    <s v="16.2 per 1000 0-4 yr olds"/>
    <n v="16.197706639032202"/>
  </r>
  <r>
    <s v="E06000021_CIN episodes for children aged 0-4 at 31st March 2019 with any abuse or neglect identified as a factor at CIN assessment (excluding looked after children)_Number"/>
    <s v="E06000021"/>
    <x v="122"/>
    <s v="Financial year"/>
    <s v="2018/19"/>
    <s v="Children at risk from abuse in the household"/>
    <x v="30"/>
    <s v="Number"/>
    <n v="324"/>
    <n v="17135"/>
    <n v="18.908666472133099"/>
    <s v="18.9 per 1000 0-4 yr olds"/>
    <n v="18.908666472133099"/>
  </r>
  <r>
    <s v="E06000054_CIN episodes for children aged 0-4 at 31st March 2019 with any abuse or neglect identified as a factor at CIN assessment (excluding looked after children)_Number"/>
    <s v="E06000054"/>
    <x v="144"/>
    <s v="Financial year"/>
    <s v="2018/19"/>
    <s v="Children at risk from abuse in the household"/>
    <x v="30"/>
    <s v="Number"/>
    <n v="534"/>
    <n v="27307"/>
    <n v="19.555425348811699"/>
    <s v="19.6 per 1000 0-4 yr olds"/>
    <n v="19.555425348811699"/>
  </r>
  <r>
    <s v="E06000030_CIN episodes for children aged 0-4 at 31st March 2019 with any abuse or neglect identified as a factor at CIN assessment (excluding looked after children)_Number"/>
    <s v="E06000030"/>
    <x v="127"/>
    <s v="Financial year"/>
    <s v="2018/19"/>
    <s v="Children at risk from abuse in the household"/>
    <x v="30"/>
    <s v="Number"/>
    <n v="280"/>
    <n v="14479"/>
    <n v="19.3383520961392"/>
    <s v="19.3 per 1000 0-4 yr olds"/>
    <n v="19.3383520961392"/>
  </r>
  <r>
    <s v="E06000036_CIN episodes for children aged 0-4 at 31st March 2019 with any abuse or neglect identified as a factor at CIN assessment (excluding looked after children)_Number"/>
    <s v="E06000036"/>
    <x v="11"/>
    <s v="Financial year"/>
    <s v="2018/19"/>
    <s v="Children at risk from abuse in the household"/>
    <x v="30"/>
    <s v="Number"/>
    <n v="148"/>
    <n v="7417"/>
    <n v="19.9541593636241"/>
    <s v="20 per 1000 0-4 yr olds"/>
    <n v="19.9541593636241"/>
  </r>
  <r>
    <s v="E06000040_CIN episodes for children aged 0-4 at 31st March 2019 with any abuse or neglect identified as a factor at CIN assessment (excluding looked after children)_Number"/>
    <s v="E06000040"/>
    <x v="145"/>
    <s v="Financial year"/>
    <s v="2018/19"/>
    <s v="Children at risk from abuse in the household"/>
    <x v="30"/>
    <s v="Number"/>
    <n v="66"/>
    <n v="8678"/>
    <n v="7.6054390412537503"/>
    <s v="7.6 per 1000 0-4 yr olds"/>
    <n v="7.6054390412537503"/>
  </r>
  <r>
    <s v="E06000037_CIN episodes for children aged 0-4 at 31st March 2019 with any abuse or neglect identified as a factor at CIN assessment (excluding looked after children)_Number"/>
    <s v="E06000037"/>
    <x v="140"/>
    <s v="Financial year"/>
    <s v="2018/19"/>
    <s v="Children at risk from abuse in the household"/>
    <x v="30"/>
    <s v="Number"/>
    <n v="82"/>
    <n v="8980"/>
    <n v="9.1314031180400903"/>
    <s v="9.1 per 1000 0-4 yr olds"/>
    <n v="9.1314031180400903"/>
  </r>
  <r>
    <s v="E06000038_CIN episodes for children aged 0-4 at 31st March 2019 with any abuse or neglect identified as a factor at CIN assessment (excluding looked after children)_Number"/>
    <s v="E06000038"/>
    <x v="98"/>
    <s v="Financial year"/>
    <s v="2018/19"/>
    <s v="Children at risk from abuse in the household"/>
    <x v="30"/>
    <s v="Number"/>
    <n v="205"/>
    <n v="11632"/>
    <n v="17.623796423658899"/>
    <s v="17.6 per 1000 0-4 yr olds"/>
    <n v="17.623796423658899"/>
  </r>
  <r>
    <s v="E06000039_CIN episodes for children aged 0-4 at 31st March 2019 with any abuse or neglect identified as a factor at CIN assessment (excluding looked after children)_Number"/>
    <s v="E06000039"/>
    <x v="110"/>
    <s v="Financial year"/>
    <s v="2018/19"/>
    <s v="Children at risk from abuse in the household"/>
    <x v="30"/>
    <s v="Number"/>
    <n v="153"/>
    <n v="12827"/>
    <n v="11.9279644499883"/>
    <s v="11.9 per 1000 0-4 yr olds"/>
    <n v="11.9279644499883"/>
  </r>
  <r>
    <s v="E06000041_CIN episodes for children aged 0-4 at 31st March 2019 with any abuse or neglect identified as a factor at CIN assessment (excluding looked after children)_Number"/>
    <s v="E06000041"/>
    <x v="147"/>
    <s v="Financial year"/>
    <s v="2018/19"/>
    <s v="Children at risk from abuse in the household"/>
    <x v="30"/>
    <s v="Number"/>
    <n v="168"/>
    <n v="9822"/>
    <n v="17.104459376908999"/>
    <s v="17.1 per 1000 0-4 yr olds"/>
    <n v="17.104459376908999"/>
  </r>
  <r>
    <s v="E10000003_CIN episodes for children aged 0-4 at 31st March 2019 with any abuse or neglect identified as a factor at CIN assessment (excluding looked after children)_Number"/>
    <s v="E10000003"/>
    <x v="20"/>
    <s v="Financial year"/>
    <s v="2018/19"/>
    <s v="Children at risk from abuse in the household"/>
    <x v="30"/>
    <s v="Number"/>
    <n v="561"/>
    <n v="37295"/>
    <n v="15.0422308620458"/>
    <s v="15 per 1000 0-4 yr olds"/>
    <n v="15.0422308620458"/>
  </r>
  <r>
    <s v="E06000031_CIN episodes for children aged 0-4 at 31st March 2019 with any abuse or neglect identified as a factor at CIN assessment (excluding looked after children)_Number"/>
    <s v="E06000031"/>
    <x v="94"/>
    <s v="Financial year"/>
    <s v="2018/19"/>
    <s v="Children at risk from abuse in the household"/>
    <x v="30"/>
    <s v="Number"/>
    <n v="257"/>
    <n v="15931"/>
    <n v="16.132069549934101"/>
    <s v="16.1 per 1000 0-4 yr olds"/>
    <n v="16.132069549934101"/>
  </r>
  <r>
    <s v="E06000006_CIN episodes for children aged 0-4 at 31st March 2019 with any abuse or neglect identified as a factor at CIN assessment (excluding looked after children)_Number"/>
    <s v="E06000006"/>
    <x v="47"/>
    <s v="Financial year"/>
    <s v="2018/19"/>
    <s v="Children at risk from abuse in the household"/>
    <x v="30"/>
    <s v="Number"/>
    <n v="212"/>
    <n v="7676"/>
    <n v="27.618551328817102"/>
    <s v="27.6 per 1000 0-4 yr olds"/>
    <n v="27.618551328817102"/>
  </r>
  <r>
    <s v="E06000007_CIN episodes for children aged 0-4 at 31st March 2019 with any abuse or neglect identified as a factor at CIN assessment (excluding looked after children)_Number"/>
    <s v="E06000007"/>
    <x v="138"/>
    <s v="Financial year"/>
    <s v="2018/19"/>
    <s v="Children at risk from abuse in the household"/>
    <x v="30"/>
    <s v="Number"/>
    <n v="234"/>
    <n v="11933"/>
    <n v="19.609486298499998"/>
    <s v="19.6 per 1000 0-4 yr olds"/>
    <n v="19.609486298499998"/>
  </r>
  <r>
    <s v="E10000008_CIN episodes for children aged 0-4 at 31st March 2019 with any abuse or neglect identified as a factor at CIN assessment (excluding looked after children)_Number"/>
    <s v="E10000008"/>
    <x v="33"/>
    <s v="Financial year"/>
    <s v="2018/19"/>
    <s v="Children at risk from abuse in the household"/>
    <x v="30"/>
    <s v="Number"/>
    <n v="433"/>
    <n v="37314"/>
    <n v="11.604223615801001"/>
    <s v="11.6 per 1000 0-4 yr olds"/>
    <n v="11.604223615801001"/>
  </r>
  <r>
    <s v="E06000026_CIN episodes for children aged 0-4 at 31st March 2019 with any abuse or neglect identified as a factor at CIN assessment (excluding looked after children)_Number"/>
    <s v="E06000026"/>
    <x v="95"/>
    <s v="Financial year"/>
    <s v="2018/19"/>
    <s v="Children at risk from abuse in the household"/>
    <x v="30"/>
    <s v="Number"/>
    <n v="518"/>
    <n v="14969"/>
    <n v="34.604850023381701"/>
    <s v="34.6 per 1000 0-4 yr olds"/>
    <n v="34.604850023381701"/>
  </r>
  <r>
    <s v="E06000027_CIN episodes for children aged 0-4 at 31st March 2019 with any abuse or neglect identified as a factor at CIN assessment (excluding looked after children)_Number"/>
    <s v="E06000027"/>
    <x v="131"/>
    <s v="Financial year"/>
    <s v="2018/19"/>
    <s v="Children at risk from abuse in the household"/>
    <x v="30"/>
    <s v="Number"/>
    <n v="119"/>
    <n v="6918"/>
    <n v="17.201503324660301"/>
    <s v="17.2 per 1000 0-4 yr olds"/>
    <n v="17.201503324660301"/>
  </r>
  <r>
    <s v="E10000012_CIN episodes for children aged 0-4 at 31st March 2019 with any abuse or neglect identified as a factor at CIN assessment (excluding looked after children)_Number"/>
    <s v="E10000012"/>
    <x v="42"/>
    <s v="Financial year"/>
    <s v="2018/19"/>
    <s v="Children at risk from abuse in the household"/>
    <x v="30"/>
    <s v="Number"/>
    <n v="866"/>
    <n v="85981"/>
    <n v="10.071992649538901"/>
    <s v="10.1 per 1000 0-4 yr olds"/>
    <n v="10.071992649538901"/>
  </r>
  <r>
    <s v="E06000033_CIN episodes for children aged 0-4 at 31st March 2019 with any abuse or neglect identified as a factor at CIN assessment (excluding looked after children)_Number"/>
    <s v="E06000033"/>
    <x v="116"/>
    <s v="Financial year"/>
    <s v="2018/19"/>
    <s v="Children at risk from abuse in the household"/>
    <x v="30"/>
    <s v="Number"/>
    <n v="165"/>
    <n v="11304"/>
    <n v="14.5966029723992"/>
    <s v="14.6 per 1000 0-4 yr olds"/>
    <n v="14.5966029723992"/>
  </r>
  <r>
    <s v="E06000034_CIN episodes for children aged 0-4 at 31st March 2019 with any abuse or neglect identified as a factor at CIN assessment (excluding looked after children)_Number"/>
    <s v="E06000034"/>
    <x v="130"/>
    <s v="Financial year"/>
    <s v="2018/19"/>
    <s v="Children at risk from abuse in the household"/>
    <x v="30"/>
    <s v="Number"/>
    <n v="232"/>
    <n v="13195"/>
    <n v="17.582417582417602"/>
    <s v="17.6 per 1000 0-4 yr olds"/>
    <n v="17.582417582417602"/>
  </r>
  <r>
    <s v="E06000019_CIN episodes for children aged 0-4 at 31st March 2019 with any abuse or neglect identified as a factor at CIN assessment (excluding looked after children)_Number"/>
    <s v="E06000019"/>
    <x v="54"/>
    <s v="Financial year"/>
    <s v="2018/19"/>
    <s v="Children at risk from abuse in the household"/>
    <x v="30"/>
    <s v="Number"/>
    <n v="196"/>
    <n v="9337"/>
    <n v="20.991753239798701"/>
    <s v="21 per 1000 0-4 yr olds"/>
    <n v="20.991753239798701"/>
  </r>
  <r>
    <s v="E10000034_CIN episodes for children aged 0-4 at 31st March 2019 with any abuse or neglect identified as a factor at CIN assessment (excluding looked after children)_Number"/>
    <s v="E10000034"/>
    <x v="149"/>
    <s v="Financial year"/>
    <s v="2018/19"/>
    <s v="Children at risk from abuse in the household"/>
    <x v="30"/>
    <s v="Number"/>
    <n v="501"/>
    <n v="31348"/>
    <n v="15.981880821742999"/>
    <s v="16 per 1000 0-4 yr olds"/>
    <n v="15.981880821742999"/>
  </r>
  <r>
    <s v="E10000016_CIN episodes for children aged 0-4 at 31st March 2019 with any abuse or neglect identified as a factor at CIN assessment (excluding looked after children)_Number"/>
    <s v="E10000016"/>
    <x v="61"/>
    <s v="Financial year"/>
    <s v="2018/19"/>
    <s v="Children at risk from abuse in the household"/>
    <x v="30"/>
    <s v="Number"/>
    <n v="1186"/>
    <n v="91425"/>
    <n v="12.9723817336615"/>
    <s v="13 per 1000 0-4 yr olds"/>
    <n v="12.9723817336615"/>
  </r>
  <r>
    <s v="E06000035_CIN episodes for children aged 0-4 at 31st March 2019 with any abuse or neglect identified as a factor at CIN assessment (excluding looked after children)_Number"/>
    <s v="E06000035"/>
    <x v="76"/>
    <s v="Financial year"/>
    <s v="2018/19"/>
    <s v="Children at risk from abuse in the household"/>
    <x v="30"/>
    <s v="Number"/>
    <n v="312"/>
    <n v="18494"/>
    <n v="16.870336325294701"/>
    <s v="16.9 per 1000 0-4 yr olds"/>
    <n v="16.870336325294701"/>
  </r>
  <r>
    <s v="E10000017_CIN episodes for children aged 0-4 at 31st March 2019 with any abuse or neglect identified as a factor at CIN assessment (excluding looked after children)_Number"/>
    <s v="E10000017"/>
    <x v="67"/>
    <s v="Financial year"/>
    <s v="2018/19"/>
    <s v="Children at risk from abuse in the household"/>
    <x v="30"/>
    <s v="Number"/>
    <n v="1245"/>
    <n v="67104"/>
    <n v="18.553290414878401"/>
    <s v="18.6 per 1000 0-4 yr olds"/>
    <n v="18.553290414878401"/>
  </r>
  <r>
    <s v="E06000008_CIN episodes for children aged 0-4 at 31st March 2019 with any abuse or neglect identified as a factor at CIN assessment (excluding looked after children)_Number"/>
    <s v="E06000008"/>
    <x v="7"/>
    <s v="Financial year"/>
    <s v="2018/19"/>
    <s v="Children at risk from abuse in the household"/>
    <x v="30"/>
    <s v="Number"/>
    <n v="180"/>
    <n v="10576"/>
    <n v="17.019667170953099"/>
    <s v="17 per 1000 0-4 yr olds"/>
    <n v="17.019667170953099"/>
  </r>
  <r>
    <s v="E06000009_CIN episodes for children aged 0-4 at 31st March 2019 with any abuse or neglect identified as a factor at CIN assessment (excluding looked after children)_Number"/>
    <s v="E06000009"/>
    <x v="8"/>
    <s v="Financial year"/>
    <s v="2018/19"/>
    <s v="Children at risk from abuse in the household"/>
    <x v="30"/>
    <s v="Number"/>
    <n v="338"/>
    <n v="8365"/>
    <n v="40.406455469217001"/>
    <s v="40.4 per 1000 0-4 yr olds"/>
    <n v="40.406455469217001"/>
  </r>
  <r>
    <s v="E10000024_CIN episodes for children aged 0-4 at 31st March 2019 with any abuse or neglect identified as a factor at CIN assessment (excluding looked after children)_Number"/>
    <s v="E10000024"/>
    <x v="91"/>
    <s v="Financial year"/>
    <s v="2018/19"/>
    <s v="Children at risk from abuse in the household"/>
    <x v="30"/>
    <s v="Number"/>
    <n v="793"/>
    <n v="44888"/>
    <n v="17.666191409730899"/>
    <s v="17.7 per 1000 0-4 yr olds"/>
    <n v="17.666191409730899"/>
  </r>
  <r>
    <s v="E06000018_CIN episodes for children aged 0-4 at 31st March 2019 with any abuse or neglect identified as a factor at CIN assessment (excluding looked after children)_Number"/>
    <s v="E06000018"/>
    <x v="90"/>
    <s v="Financial year"/>
    <s v="2018/19"/>
    <s v="Children at risk from abuse in the household"/>
    <x v="30"/>
    <s v="Number"/>
    <n v="513"/>
    <n v="20755"/>
    <n v="24.716935678149799"/>
    <s v="24.7 per 1000 0-4 yr olds"/>
    <n v="24.716935678149799"/>
  </r>
  <r>
    <s v="E06000051_CIN episodes for children aged 0-4 at 31st March 2019 with any abuse or neglect identified as a factor at CIN assessment (excluding looked after children)_Number"/>
    <s v="E06000051"/>
    <x v="109"/>
    <s v="Financial year"/>
    <s v="2018/19"/>
    <s v="Children at risk from abuse in the household"/>
    <x v="30"/>
    <s v="Number"/>
    <n v="251"/>
    <n v="15034"/>
    <n v="16.695490222163102"/>
    <s v="16.7 per 1000 0-4 yr olds"/>
    <n v="16.695490222163102"/>
  </r>
  <r>
    <s v="E06000020_CIN episodes for children aged 0-4 at 31st March 2019 with any abuse or neglect identified as a factor at CIN assessment (excluding looked after children)_Number"/>
    <s v="E06000020"/>
    <x v="129"/>
    <s v="Financial year"/>
    <s v="2018/19"/>
    <s v="Children at risk from abuse in the household"/>
    <x v="30"/>
    <s v="Number"/>
    <n v="188"/>
    <n v="11022"/>
    <n v="17.056795499909299"/>
    <s v="17.1 per 1000 0-4 yr olds"/>
    <n v="17.056795499909299"/>
  </r>
  <r>
    <s v="E06000049_CIN episodes for children aged 0-4 at 31st March 2019 with any abuse or neglect identified as a factor at CIN assessment (excluding looked after children)_Number"/>
    <s v="E06000049"/>
    <x v="23"/>
    <s v="Financial year"/>
    <s v="2018/19"/>
    <s v="Children at risk from abuse in the household"/>
    <x v="30"/>
    <s v="Number"/>
    <n v="233"/>
    <n v="20262"/>
    <n v="11.499358404895901"/>
    <s v="11.5 per 1000 0-4 yr olds"/>
    <n v="11.499358404895901"/>
  </r>
  <r>
    <s v="E06000050_CIN episodes for children aged 0-4 at 31st March 2019 with any abuse or neglect identified as a factor at CIN assessment (excluding looked after children)_Number"/>
    <s v="E06000050"/>
    <x v="154"/>
    <s v="Financial year"/>
    <s v="2018/19"/>
    <s v="Children at risk from abuse in the household"/>
    <x v="30"/>
    <s v="Number"/>
    <n v="224"/>
    <n v="18571"/>
    <n v="12.0618168111572"/>
    <s v="12.1 per 1000 0-4 yr olds"/>
    <n v="12.0618168111572"/>
  </r>
  <r>
    <s v="E06000052_CIN episodes for children aged 0-4 at 31st March 2019 with any abuse or neglect identified as a factor at CIN assessment (excluding looked after children)_Number"/>
    <s v="E06000052"/>
    <x v="26"/>
    <s v="Financial year"/>
    <s v="2018/19"/>
    <s v="Children at risk from abuse in the household"/>
    <x v="30"/>
    <s v="Number"/>
    <n v="265"/>
    <n v="28270"/>
    <n v="9.3738945879023703"/>
    <s v="9.4 per 1000 0-4 yr olds"/>
    <n v="9.3738945879023703"/>
  </r>
  <r>
    <s v="E10000006_CIN episodes for children aged 0-4 at 31st March 2019 with any abuse or neglect identified as a factor at CIN assessment (excluding looked after children)_Number"/>
    <s v="E10000006"/>
    <x v="29"/>
    <s v="Financial year"/>
    <s v="2018/19"/>
    <s v="Children at risk from abuse in the household"/>
    <x v="30"/>
    <s v="Number"/>
    <n v="361"/>
    <n v="24066"/>
    <n v="15.0004155239757"/>
    <s v="15 per 1000 0-4 yr olds"/>
    <n v="15.0004155239757"/>
  </r>
  <r>
    <s v="E10000013_CIN episodes for children aged 0-4 at 31st March 2019 with any abuse or neglect identified as a factor at CIN assessment (excluding looked after children)_Number"/>
    <s v="E10000013"/>
    <x v="44"/>
    <s v="Financial year"/>
    <s v="2018/19"/>
    <s v="Children at risk from abuse in the household"/>
    <x v="30"/>
    <s v="Number"/>
    <n v="593"/>
    <n v="34617"/>
    <n v="17.1303116965653"/>
    <s v="17.1 per 1000 0-4 yr olds"/>
    <n v="17.1303116965653"/>
  </r>
  <r>
    <s v="E10000015_CIN episodes for children aged 0-4 at 31st March 2019 with any abuse or neglect identified as a factor at CIN assessment (excluding looked after children)_Number"/>
    <s v="E10000015"/>
    <x v="55"/>
    <s v="Financial year"/>
    <s v="2018/19"/>
    <s v="Children at risk from abuse in the household"/>
    <x v="30"/>
    <s v="Number"/>
    <n v="664"/>
    <n v="74764"/>
    <n v="8.8812797603124505"/>
    <s v="8.9 per 1000 0-4 yr olds"/>
    <n v="8.8812797603124505"/>
  </r>
  <r>
    <s v="E06000046_CIN episodes for children aged 0-4 at 31st March 2019 with any abuse or neglect identified as a factor at CIN assessment (excluding looked after children)_Number"/>
    <s v="E06000046"/>
    <x v="58"/>
    <s v="Financial year"/>
    <s v="2018/19"/>
    <s v="Children at risk from abuse in the household"/>
    <x v="30"/>
    <s v="Number"/>
    <n v="194"/>
    <n v="6462"/>
    <n v="30.0216651191582"/>
    <s v="30 per 1000 0-4 yr olds"/>
    <n v="30.0216651191582"/>
  </r>
  <r>
    <s v="E10000019_CIN episodes for children aged 0-4 at 31st March 2019 with any abuse or neglect identified as a factor at CIN assessment (excluding looked after children)_Number"/>
    <s v="E10000019"/>
    <x v="72"/>
    <s v="Financial year"/>
    <s v="2018/19"/>
    <s v="Children at risk from abuse in the household"/>
    <x v="30"/>
    <s v="Number"/>
    <n v="1020"/>
    <n v="39873"/>
    <n v="25.5812203746896"/>
    <s v="25.6 per 1000 0-4 yr olds"/>
    <n v="25.5812203746896"/>
  </r>
  <r>
    <s v="E10000020_CIN episodes for children aged 0-4 at 31st March 2019 with any abuse or neglect identified as a factor at CIN assessment (excluding looked after children)_Number"/>
    <s v="E10000020"/>
    <x v="82"/>
    <s v="Financial year"/>
    <s v="2018/19"/>
    <s v="Children at risk from abuse in the household"/>
    <x v="30"/>
    <s v="Number"/>
    <n v="462"/>
    <n v="46256"/>
    <n v="9.9878934624697298"/>
    <s v="10 per 1000 0-4 yr olds"/>
    <n v="9.9878934624697298"/>
  </r>
  <r>
    <s v="E10000021_CIN episodes for children aged 0-4 at 31st March 2019 with any abuse or neglect identified as a factor at CIN assessment (excluding looked after children)_Number"/>
    <s v="E10000021"/>
    <x v="88"/>
    <s v="Financial year"/>
    <s v="2018/19"/>
    <s v="Children at risk from abuse in the household"/>
    <x v="30"/>
    <s v="Number"/>
    <n v="892"/>
    <n v="47337"/>
    <n v="18.8436107062129"/>
    <s v="18.8 per 1000 0-4 yr olds"/>
    <n v="18.8436107062129"/>
  </r>
  <r>
    <s v="E06000048_CIN episodes for children aged 0-4 at 31st March 2019 with any abuse or neglect identified as a factor at CIN assessment (excluding looked after children)_Number"/>
    <s v="E06000048"/>
    <x v="89"/>
    <s v="Financial year"/>
    <s v="2018/19"/>
    <s v="Children at risk from abuse in the household"/>
    <x v="30"/>
    <s v="Number"/>
    <n v="280"/>
    <n v="14910"/>
    <n v="18.779342723004699"/>
    <s v="18.8 per 1000 0-4 yr olds"/>
    <n v="18.779342723004699"/>
  </r>
  <r>
    <s v="E10000025_CIN episodes for children aged 0-4 at 31st March 2019 with any abuse or neglect identified as a factor at CIN assessment (excluding looked after children)_Number"/>
    <s v="E10000025"/>
    <x v="93"/>
    <s v="Financial year"/>
    <s v="2018/19"/>
    <s v="Children at risk from abuse in the household"/>
    <x v="30"/>
    <s v="Number"/>
    <n v="553"/>
    <n v="39398"/>
    <n v="14.0362454946952"/>
    <s v="14 per 1000 0-4 yr olds"/>
    <n v="14.0362454946952"/>
  </r>
  <r>
    <s v="E10000027_CIN episodes for children aged 0-4 at 31st March 2019 with any abuse or neglect identified as a factor at CIN assessment (excluding looked after children)_Number"/>
    <s v="E10000027"/>
    <x v="112"/>
    <s v="Financial year"/>
    <s v="2018/19"/>
    <s v="Children at risk from abuse in the household"/>
    <x v="30"/>
    <s v="Number"/>
    <n v="246"/>
    <n v="29004"/>
    <n v="8.4815887463798099"/>
    <s v="8.5 per 1000 0-4 yr olds"/>
    <n v="8.4815887463798099"/>
  </r>
  <r>
    <s v="E10000029_CIN episodes for children aged 0-4 at 31st March 2019 with any abuse or neglect identified as a factor at CIN assessment (excluding looked after children)_Number"/>
    <s v="E10000029"/>
    <x v="123"/>
    <s v="Financial year"/>
    <s v="2018/19"/>
    <s v="Children at risk from abuse in the household"/>
    <x v="30"/>
    <s v="Number"/>
    <n v="713"/>
    <n v="40624"/>
    <n v="17.551201260338701"/>
    <s v="17.6 per 1000 0-4 yr olds"/>
    <n v="17.551201260338701"/>
  </r>
  <r>
    <s v="E10000030_CIN episodes for children aged 0-4 at 31st March 2019 with any abuse or neglect identified as a factor at CIN assessment (excluding looked after children)_Number"/>
    <s v="E10000030"/>
    <x v="125"/>
    <s v="Financial year"/>
    <s v="2018/19"/>
    <s v="Children at risk from abuse in the household"/>
    <x v="30"/>
    <s v="Number"/>
    <n v="701"/>
    <n v="70074"/>
    <n v="10.0037103633302"/>
    <s v="10 per 1000 0-4 yr olds"/>
    <n v="10.0037103633302"/>
  </r>
  <r>
    <s v="E10000031_CIN episodes for children aged 0-4 at 31st March 2019 with any abuse or neglect identified as a factor at CIN assessment (excluding looked after children)_Number"/>
    <s v="E10000031"/>
    <x v="139"/>
    <s v="Financial year"/>
    <s v="2018/19"/>
    <s v="Children at risk from abuse in the household"/>
    <x v="30"/>
    <s v="Number"/>
    <n v="332"/>
    <n v="31584"/>
    <n v="10.5116514690983"/>
    <s v="10.5 per 1000 0-4 yr olds"/>
    <n v="10.5116514690983"/>
  </r>
  <r>
    <s v="E10000032_CIN episodes for children aged 0-4 at 31st March 2019 with any abuse or neglect identified as a factor at CIN assessment (excluding looked after children)_Number"/>
    <s v="E10000032"/>
    <x v="141"/>
    <s v="Financial year"/>
    <s v="2018/19"/>
    <s v="Children at risk from abuse in the household"/>
    <x v="30"/>
    <s v="Number"/>
    <n v="938"/>
    <n v="46821"/>
    <n v="20.0337455415305"/>
    <s v="20 per 1000 0-4 yr olds"/>
    <n v="20.0337455415305"/>
  </r>
  <r>
    <s v="NA_CIN episodes for unborn children at 31st March 2019 with domestic abuse identified as a factor at CIN assessment_Number"/>
    <s v="NA"/>
    <x v="151"/>
    <s v="Financial year"/>
    <s v="2018/19"/>
    <s v="Children in households suffering domestic abuse"/>
    <x v="31"/>
    <s v="Number"/>
    <n v="2428"/>
    <n v="11954618"/>
    <n v="0.2031014290879056"/>
    <s v="0.2 per 1000 0-17 yr olds"/>
    <n v="0.2031014290879056"/>
  </r>
  <r>
    <s v="E09000001_CIN episodes for unborn children at 31st March 2019 with domestic abuse identified as a factor at CIN assessment_Number"/>
    <s v="E09000001"/>
    <x v="25"/>
    <s v="Financial year"/>
    <s v="2018/19"/>
    <s v="Children in households suffering domestic abuse"/>
    <x v="31"/>
    <s v="Number"/>
    <n v="0"/>
    <n v="1453"/>
    <n v="0"/>
    <s v="0 per 1000 0-17 yr olds"/>
    <n v="0"/>
  </r>
  <r>
    <s v="E09000007_CIN episodes for unborn children at 31st March 2019 with domestic abuse identified as a factor at CIN assessment_Number"/>
    <s v="E09000007"/>
    <x v="21"/>
    <s v="Financial year"/>
    <s v="2018/19"/>
    <s v="Children in households suffering domestic abuse"/>
    <x v="31"/>
    <s v="Number"/>
    <n v="6"/>
    <n v="50983"/>
    <n v="0.11768628758605799"/>
    <s v="0.1 per 1000 0-17 yr olds"/>
    <n v="0.11768628758605799"/>
  </r>
  <r>
    <s v="E09000011_CIN episodes for unborn children at 31st March 2019 with domestic abuse identified as a factor at CIN assessment_Number"/>
    <s v="E09000011"/>
    <x v="45"/>
    <s v="Financial year"/>
    <s v="2018/19"/>
    <s v="Children in households suffering domestic abuse"/>
    <x v="31"/>
    <s v="Number"/>
    <n v="16"/>
    <n v="68917"/>
    <n v="0.232163326900474"/>
    <s v="0.2 per 1000 0-17 yr olds"/>
    <n v="0.232163326900474"/>
  </r>
  <r>
    <s v="E09000012_CIN episodes for unborn children at 31st March 2019 with domestic abuse identified as a factor at CIN assessment_Number"/>
    <s v="E09000012"/>
    <x v="46"/>
    <s v="Financial year"/>
    <s v="2018/19"/>
    <s v="Children in households suffering domestic abuse"/>
    <x v="31"/>
    <s v="Number"/>
    <n v="14"/>
    <n v="63655"/>
    <n v="0.21993559029141499"/>
    <s v="0.2 per 1000 0-17 yr olds"/>
    <n v="0.21993559029141499"/>
  </r>
  <r>
    <s v="E09000013_CIN episodes for unborn children at 31st March 2019 with domestic abuse identified as a factor at CIN assessment_Number"/>
    <s v="E09000013"/>
    <x v="48"/>
    <s v="Financial year"/>
    <s v="2018/19"/>
    <s v="Children in households suffering domestic abuse"/>
    <x v="31"/>
    <s v="Number"/>
    <n v="7"/>
    <n v="36898"/>
    <n v="0.18971217952192501"/>
    <s v="0.2 per 1000 0-17 yr olds"/>
    <n v="0.18971217952192501"/>
  </r>
  <r>
    <s v="E09000019_CIN episodes for unborn children at 31st March 2019 with domestic abuse identified as a factor at CIN assessment_Number"/>
    <s v="E09000019"/>
    <x v="59"/>
    <s v="Financial year"/>
    <s v="2018/19"/>
    <s v="Children in households suffering domestic abuse"/>
    <x v="31"/>
    <s v="Number"/>
    <n v="12"/>
    <n v="42098"/>
    <n v="0.285049170981994"/>
    <s v="0.3 per 1000 0-17 yr olds"/>
    <n v="0.285049170981994"/>
  </r>
  <r>
    <s v="E09000020_CIN episodes for unborn children at 31st March 2019 with domestic abuse identified as a factor at CIN assessment_Number"/>
    <s v="E09000020"/>
    <x v="60"/>
    <s v="Financial year"/>
    <s v="2018/19"/>
    <s v="Children in households suffering domestic abuse"/>
    <x v="31"/>
    <s v="Number"/>
    <n v="6"/>
    <n v="28678"/>
    <n v="0.20921961085152399"/>
    <s v="0.2 per 1000 0-17 yr olds"/>
    <n v="0.20921961085152399"/>
  </r>
  <r>
    <s v="E09000022_CIN episodes for unborn children at 31st March 2019 with domestic abuse identified as a factor at CIN assessment_Number"/>
    <s v="E09000022"/>
    <x v="66"/>
    <s v="Financial year"/>
    <s v="2018/19"/>
    <s v="Children in households suffering domestic abuse"/>
    <x v="31"/>
    <s v="Number"/>
    <n v="19"/>
    <n v="62629"/>
    <n v="0.30337383640166699"/>
    <s v="0.3 per 1000 0-17 yr olds"/>
    <n v="0.30337383640166699"/>
  </r>
  <r>
    <s v="E09000023_CIN episodes for unborn children at 31st March 2019 with domestic abuse identified as a factor at CIN assessment_Number"/>
    <s v="E09000023"/>
    <x v="71"/>
    <s v="Financial year"/>
    <s v="2018/19"/>
    <s v="Children in households suffering domestic abuse"/>
    <x v="31"/>
    <s v="Number"/>
    <n v="11"/>
    <n v="68458"/>
    <n v="0.16068246223962099"/>
    <s v="0.2 per 1000 0-17 yr olds"/>
    <n v="0.16068246223962099"/>
  </r>
  <r>
    <s v="E09000028_CIN episodes for unborn children at 31st March 2019 with domestic abuse identified as a factor at CIN assessment_Number"/>
    <s v="E09000028"/>
    <x v="117"/>
    <s v="Financial year"/>
    <s v="2018/19"/>
    <s v="Children in households suffering domestic abuse"/>
    <x v="31"/>
    <s v="Number"/>
    <n v="18"/>
    <n v="65121"/>
    <n v="0.27640853181001501"/>
    <s v="0.3 per 1000 0-17 yr olds"/>
    <n v="0.27640853181001501"/>
  </r>
  <r>
    <s v="E09000030_CIN episodes for unborn children at 31st March 2019 with domestic abuse identified as a factor at CIN assessment_Number"/>
    <s v="E09000030"/>
    <x v="132"/>
    <s v="Financial year"/>
    <s v="2018/19"/>
    <s v="Children in households suffering domestic abuse"/>
    <x v="31"/>
    <s v="Number"/>
    <n v="10"/>
    <n v="70973"/>
    <n v="0.140898651599904"/>
    <s v="0.1 per 1000 0-17 yr olds"/>
    <n v="0.140898651599904"/>
  </r>
  <r>
    <s v="E09000032_CIN episodes for unborn children at 31st March 2019 with domestic abuse identified as a factor at CIN assessment_Number"/>
    <s v="E09000032"/>
    <x v="137"/>
    <s v="Financial year"/>
    <s v="2018/19"/>
    <s v="Children in households suffering domestic abuse"/>
    <x v="31"/>
    <s v="Number"/>
    <n v="8"/>
    <n v="63840"/>
    <n v="0.12531328320801999"/>
    <s v="0.1 per 1000 0-17 yr olds"/>
    <n v="0.12531328320801999"/>
  </r>
  <r>
    <s v="E09000033_CIN episodes for unborn children at 31st March 2019 with domestic abuse identified as a factor at CIN assessment_Number"/>
    <s v="E09000033"/>
    <x v="142"/>
    <s v="Financial year"/>
    <s v="2018/19"/>
    <s v="Children in households suffering domestic abuse"/>
    <x v="31"/>
    <s v="Number"/>
    <s v="*"/>
    <n v="47445"/>
    <s v="*"/>
    <s v="N/A"/>
    <s v="N/A"/>
  </r>
  <r>
    <s v="E09000002_CIN episodes for unborn children at 31st March 2019 with domestic abuse identified as a factor at CIN assessment_Number"/>
    <s v="E09000002"/>
    <x v="0"/>
    <s v="Financial year"/>
    <s v="2018/19"/>
    <s v="Children in households suffering domestic abuse"/>
    <x v="31"/>
    <s v="Number"/>
    <n v="12"/>
    <n v="63401"/>
    <n v="0.18927146259522701"/>
    <s v="0.2 per 1000 0-17 yr olds"/>
    <n v="0.18927146259522701"/>
  </r>
  <r>
    <s v="E09000003_CIN episodes for unborn children at 31st March 2019 with domestic abuse identified as a factor at CIN assessment_Number"/>
    <s v="E09000003"/>
    <x v="1"/>
    <s v="Financial year"/>
    <s v="2018/19"/>
    <s v="Children in households suffering domestic abuse"/>
    <x v="31"/>
    <s v="Number"/>
    <n v="11"/>
    <n v="92701"/>
    <n v="0.11866107161735"/>
    <s v="0.1 per 1000 0-17 yr olds"/>
    <n v="0.11866107161735"/>
  </r>
  <r>
    <s v="E09000004_CIN episodes for unborn children at 31st March 2019 with domestic abuse identified as a factor at CIN assessment_Number"/>
    <s v="E09000004"/>
    <x v="5"/>
    <s v="Financial year"/>
    <s v="2018/19"/>
    <s v="Children in households suffering domestic abuse"/>
    <x v="31"/>
    <s v="Number"/>
    <n v="10"/>
    <n v="56853"/>
    <n v="0.175892213251719"/>
    <s v="0.2 per 1000 0-17 yr olds"/>
    <n v="0.175892213251719"/>
  </r>
  <r>
    <s v="E09000005_CIN episodes for unborn children at 31st March 2019 with domestic abuse identified as a factor at CIN assessment_Number"/>
    <s v="E09000005"/>
    <x v="13"/>
    <s v="Financial year"/>
    <s v="2018/19"/>
    <s v="Children in households suffering domestic abuse"/>
    <x v="31"/>
    <s v="Number"/>
    <n v="9"/>
    <n v="77893"/>
    <n v="0.11554311683976699"/>
    <s v="0.1 per 1000 0-17 yr olds"/>
    <n v="0.11554311683976699"/>
  </r>
  <r>
    <s v="E09000006_CIN episodes for unborn children at 31st March 2019 with domestic abuse identified as a factor at CIN assessment_Number"/>
    <s v="E09000006"/>
    <x v="16"/>
    <s v="Financial year"/>
    <s v="2018/19"/>
    <s v="Children in households suffering domestic abuse"/>
    <x v="31"/>
    <s v="Number"/>
    <n v="13"/>
    <n v="75055"/>
    <n v="0.17320631536872999"/>
    <s v="0.2 per 1000 0-17 yr olds"/>
    <n v="0.17320631536872999"/>
  </r>
  <r>
    <s v="E09000008_CIN episodes for unborn children at 31st March 2019 with domestic abuse identified as a factor at CIN assessment_Number"/>
    <s v="E09000008"/>
    <x v="28"/>
    <s v="Financial year"/>
    <s v="2018/19"/>
    <s v="Children in households suffering domestic abuse"/>
    <x v="31"/>
    <s v="Number"/>
    <n v="12"/>
    <n v="94702"/>
    <n v="0.12671326899115101"/>
    <s v="0.1 per 1000 0-17 yr olds"/>
    <n v="0.12671326899115101"/>
  </r>
  <r>
    <s v="E09000009_CIN episodes for unborn children at 31st March 2019 with domestic abuse identified as a factor at CIN assessment_Number"/>
    <s v="E09000009"/>
    <x v="38"/>
    <s v="Financial year"/>
    <s v="2018/19"/>
    <s v="Children in households suffering domestic abuse"/>
    <x v="31"/>
    <s v="Number"/>
    <n v="10"/>
    <n v="81732"/>
    <n v="0.12235109871286599"/>
    <s v="0.1 per 1000 0-17 yr olds"/>
    <n v="0.12235109871286599"/>
  </r>
  <r>
    <s v="E09000010_CIN episodes for unborn children at 31st March 2019 with domestic abuse identified as a factor at CIN assessment_Number"/>
    <s v="E09000010"/>
    <x v="41"/>
    <s v="Financial year"/>
    <s v="2018/19"/>
    <s v="Children in households suffering domestic abuse"/>
    <x v="31"/>
    <s v="Number"/>
    <n v="18"/>
    <n v="84497"/>
    <n v="0.213025314508207"/>
    <s v="0.2 per 1000 0-17 yr olds"/>
    <n v="0.213025314508207"/>
  </r>
  <r>
    <s v="E09000014_CIN episodes for unborn children at 31st March 2019 with domestic abuse identified as a factor at CIN assessment_Number"/>
    <s v="E09000014"/>
    <x v="50"/>
    <s v="Financial year"/>
    <s v="2018/19"/>
    <s v="Children in households suffering domestic abuse"/>
    <x v="31"/>
    <s v="Number"/>
    <n v="10"/>
    <n v="60398"/>
    <n v="0.165568396304513"/>
    <s v="0.2 per 1000 0-17 yr olds"/>
    <n v="0.165568396304513"/>
  </r>
  <r>
    <s v="E09000015_CIN episodes for unborn children at 31st March 2019 with domestic abuse identified as a factor at CIN assessment_Number"/>
    <s v="E09000015"/>
    <x v="51"/>
    <s v="Financial year"/>
    <s v="2018/19"/>
    <s v="Children in households suffering domestic abuse"/>
    <x v="31"/>
    <s v="Number"/>
    <n v="13"/>
    <n v="58373"/>
    <n v="0.22270570297911699"/>
    <s v="0.2 per 1000 0-17 yr olds"/>
    <n v="0.22270570297911699"/>
  </r>
  <r>
    <s v="E09000016_CIN episodes for unborn children at 31st March 2019 with domestic abuse identified as a factor at CIN assessment_Number"/>
    <s v="E09000016"/>
    <x v="53"/>
    <s v="Financial year"/>
    <s v="2018/19"/>
    <s v="Children in households suffering domestic abuse"/>
    <x v="31"/>
    <s v="Number"/>
    <s v="*"/>
    <n v="57541"/>
    <s v="*"/>
    <s v="N/A"/>
    <s v="N/A"/>
  </r>
  <r>
    <s v="E09000017_CIN episodes for unborn children at 31st March 2019 with domestic abuse identified as a factor at CIN assessment_Number"/>
    <s v="E09000017"/>
    <x v="56"/>
    <s v="Financial year"/>
    <s v="2018/19"/>
    <s v="Children in households suffering domestic abuse"/>
    <x v="31"/>
    <s v="Number"/>
    <n v="12"/>
    <n v="73377"/>
    <n v="0.16353898360521699"/>
    <s v="0.2 per 1000 0-17 yr olds"/>
    <n v="0.16353898360521699"/>
  </r>
  <r>
    <s v="E09000018_CIN episodes for unborn children at 31st March 2019 with domestic abuse identified as a factor at CIN assessment_Number"/>
    <s v="E09000018"/>
    <x v="57"/>
    <s v="Financial year"/>
    <s v="2018/19"/>
    <s v="Children in households suffering domestic abuse"/>
    <x v="31"/>
    <s v="Number"/>
    <n v="8"/>
    <n v="64898"/>
    <n v="0.123270362723042"/>
    <s v="0.1 per 1000 0-17 yr olds"/>
    <n v="0.123270362723042"/>
  </r>
  <r>
    <s v="E09000021_CIN episodes for unborn children at 31st March 2019 with domestic abuse identified as a factor at CIN assessment_Number"/>
    <s v="E09000021"/>
    <x v="63"/>
    <s v="Financial year"/>
    <s v="2018/19"/>
    <s v="Children in households suffering domestic abuse"/>
    <x v="31"/>
    <s v="Number"/>
    <n v="6"/>
    <n v="38977"/>
    <n v="0.153936937168073"/>
    <s v="0.2 per 1000 0-17 yr olds"/>
    <n v="0.153936937168073"/>
  </r>
  <r>
    <s v="E09000024_CIN episodes for unborn children at 31st March 2019 with domestic abuse identified as a factor at CIN assessment_Number"/>
    <s v="E09000024"/>
    <x v="77"/>
    <s v="Financial year"/>
    <s v="2018/19"/>
    <s v="Children in households suffering domestic abuse"/>
    <x v="31"/>
    <s v="Number"/>
    <n v="6"/>
    <n v="47266"/>
    <n v="0.126941141624"/>
    <s v="0.1 per 1000 0-17 yr olds"/>
    <n v="0.126941141624"/>
  </r>
  <r>
    <s v="E09000025_CIN episodes for unborn children at 31st March 2019 with domestic abuse identified as a factor at CIN assessment_Number"/>
    <s v="E09000025"/>
    <x v="81"/>
    <s v="Financial year"/>
    <s v="2018/19"/>
    <s v="Children in households suffering domestic abuse"/>
    <x v="31"/>
    <s v="Number"/>
    <n v="9"/>
    <n v="86567"/>
    <n v="0.103965714417734"/>
    <s v="0.1 per 1000 0-17 yr olds"/>
    <n v="0.103965714417734"/>
  </r>
  <r>
    <s v="E09000026_CIN episodes for unborn children at 31st March 2019 with domestic abuse identified as a factor at CIN assessment_Number"/>
    <s v="E09000026"/>
    <x v="99"/>
    <s v="Financial year"/>
    <s v="2018/19"/>
    <s v="Children in households suffering domestic abuse"/>
    <x v="31"/>
    <s v="Number"/>
    <n v="6"/>
    <n v="76159"/>
    <n v="7.8782547039745798E-2"/>
    <s v="0.1 per 1000 0-17 yr olds"/>
    <n v="7.8782547039745798E-2"/>
  </r>
  <r>
    <s v="E09000027_CIN episodes for unborn children at 31st March 2019 with domestic abuse identified as a factor at CIN assessment_Number"/>
    <s v="E09000027"/>
    <x v="101"/>
    <s v="Financial year"/>
    <s v="2018/19"/>
    <s v="Children in households suffering domestic abuse"/>
    <x v="31"/>
    <s v="Number"/>
    <s v="*"/>
    <n v="45525"/>
    <s v="*"/>
    <s v="N/A"/>
    <s v="N/A"/>
  </r>
  <r>
    <s v="E09000029_CIN episodes for unborn children at 31st March 2019 with domestic abuse identified as a factor at CIN assessment_Number"/>
    <s v="E09000029"/>
    <x v="126"/>
    <s v="Financial year"/>
    <s v="2018/19"/>
    <s v="Children in households suffering domestic abuse"/>
    <x v="31"/>
    <s v="Number"/>
    <s v="*"/>
    <n v="47941"/>
    <s v="*"/>
    <s v="N/A"/>
    <s v="N/A"/>
  </r>
  <r>
    <s v="E09000031_CIN episodes for unborn children at 31st March 2019 with domestic abuse identified as a factor at CIN assessment_Number"/>
    <s v="E09000031"/>
    <x v="136"/>
    <s v="Financial year"/>
    <s v="2018/19"/>
    <s v="Children in households suffering domestic abuse"/>
    <x v="31"/>
    <s v="Number"/>
    <n v="9"/>
    <n v="67017"/>
    <n v="0.13429428353999701"/>
    <s v="0.1 per 1000 0-17 yr olds"/>
    <n v="0.13429428353999701"/>
  </r>
  <r>
    <s v="E08000025_CIN episodes for unborn children at 31st March 2019 with domestic abuse identified as a factor at CIN assessment_Number"/>
    <s v="E08000025"/>
    <x v="6"/>
    <s v="Financial year"/>
    <s v="2018/19"/>
    <s v="Children in households suffering domestic abuse"/>
    <x v="31"/>
    <s v="Number"/>
    <n v="54"/>
    <n v="288388"/>
    <n v="0.18724773568941799"/>
    <s v="0.2 per 1000 0-17 yr olds"/>
    <n v="0.18724773568941799"/>
  </r>
  <r>
    <s v="E08000026_CIN episodes for unborn children at 31st March 2019 with domestic abuse identified as a factor at CIN assessment_Number"/>
    <s v="E08000026"/>
    <x v="27"/>
    <s v="Financial year"/>
    <s v="2018/19"/>
    <s v="Children in households suffering domestic abuse"/>
    <x v="31"/>
    <s v="Number"/>
    <n v="22"/>
    <n v="78994"/>
    <n v="0.27850216472137101"/>
    <s v="0.3 per 1000 0-17 yr olds"/>
    <n v="0.27850216472137101"/>
  </r>
  <r>
    <s v="E08000027_CIN episodes for unborn children at 31st March 2019 with domestic abuse identified as a factor at CIN assessment_Number"/>
    <s v="E08000027"/>
    <x v="36"/>
    <s v="Financial year"/>
    <s v="2018/19"/>
    <s v="Children in households suffering domestic abuse"/>
    <x v="31"/>
    <s v="Number"/>
    <n v="11"/>
    <n v="69265"/>
    <n v="0.158810365985707"/>
    <s v="0.2 per 1000 0-17 yr olds"/>
    <n v="0.158810365985707"/>
  </r>
  <r>
    <s v="E08000028_CIN episodes for unborn children at 31st March 2019 with domestic abuse identified as a factor at CIN assessment_Number"/>
    <s v="E08000028"/>
    <x v="106"/>
    <s v="Financial year"/>
    <s v="2018/19"/>
    <s v="Children in households suffering domestic abuse"/>
    <x v="31"/>
    <s v="Number"/>
    <n v="24"/>
    <n v="81920"/>
    <n v="0.29296875"/>
    <s v="0.3 per 1000 0-17 yr olds"/>
    <n v="0.29296875"/>
  </r>
  <r>
    <s v="E08000029_CIN episodes for unborn children at 31st March 2019 with domestic abuse identified as a factor at CIN assessment_Number"/>
    <s v="E08000029"/>
    <x v="111"/>
    <s v="Financial year"/>
    <s v="2018/19"/>
    <s v="Children in households suffering domestic abuse"/>
    <x v="31"/>
    <s v="Number"/>
    <n v="9"/>
    <n v="46946"/>
    <n v="0.19170962382311599"/>
    <s v="0.2 per 1000 0-17 yr olds"/>
    <n v="0.19170962382311599"/>
  </r>
  <r>
    <s v="E08000030_CIN episodes for unborn children at 31st March 2019 with domestic abuse identified as a factor at CIN assessment_Number"/>
    <s v="E08000030"/>
    <x v="135"/>
    <s v="Financial year"/>
    <s v="2018/19"/>
    <s v="Children in households suffering domestic abuse"/>
    <x v="31"/>
    <s v="Number"/>
    <n v="23"/>
    <n v="68157"/>
    <n v="0.33745616737825901"/>
    <s v="0.3 per 1000 0-17 yr olds"/>
    <n v="0.33745616737825901"/>
  </r>
  <r>
    <s v="E08000031_CIN episodes for unborn children at 31st March 2019 with domestic abuse identified as a factor at CIN assessment_Number"/>
    <s v="E08000031"/>
    <x v="148"/>
    <s v="Financial year"/>
    <s v="2018/19"/>
    <s v="Children in households suffering domestic abuse"/>
    <x v="31"/>
    <s v="Number"/>
    <n v="9"/>
    <n v="61244"/>
    <n v="0.146953170922866"/>
    <s v="0.1 per 1000 0-17 yr olds"/>
    <n v="0.146953170922866"/>
  </r>
  <r>
    <s v="E08000011_CIN episodes for unborn children at 31st March 2019 with domestic abuse identified as a factor at CIN assessment_Number"/>
    <s v="E08000011"/>
    <x v="65"/>
    <s v="Financial year"/>
    <s v="2018/19"/>
    <s v="Children in households suffering domestic abuse"/>
    <x v="31"/>
    <s v="Number"/>
    <s v="*"/>
    <n v="33477"/>
    <s v="*"/>
    <s v="N/A"/>
    <s v="N/A"/>
  </r>
  <r>
    <s v="E08000012_CIN episodes for unborn children at 31st March 2019 with domestic abuse identified as a factor at CIN assessment_Number"/>
    <s v="E08000012"/>
    <x v="73"/>
    <s v="Financial year"/>
    <s v="2018/19"/>
    <s v="Children in households suffering domestic abuse"/>
    <x v="31"/>
    <s v="Number"/>
    <n v="18"/>
    <n v="94902"/>
    <n v="0.189669343111842"/>
    <s v="0.2 per 1000 0-17 yr olds"/>
    <n v="0.189669343111842"/>
  </r>
  <r>
    <s v="E08000013_CIN episodes for unborn children at 31st March 2019 with domestic abuse identified as a factor at CIN assessment_Number"/>
    <s v="E08000013"/>
    <x v="152"/>
    <s v="Financial year"/>
    <s v="2018/19"/>
    <s v="Children in households suffering domestic abuse"/>
    <x v="31"/>
    <s v="Number"/>
    <n v="11"/>
    <n v="36785"/>
    <n v="0.29903493271713999"/>
    <s v="0.3 per 1000 0-17 yr olds"/>
    <n v="0.29903493271713999"/>
  </r>
  <r>
    <s v="E08000014_CIN episodes for unborn children at 31st March 2019 with domestic abuse identified as a factor at CIN assessment_Number"/>
    <s v="E08000014"/>
    <x v="107"/>
    <s v="Financial year"/>
    <s v="2018/19"/>
    <s v="Children in households suffering domestic abuse"/>
    <x v="31"/>
    <s v="Number"/>
    <n v="16"/>
    <n v="53833"/>
    <n v="0.29721546263444398"/>
    <s v="0.3 per 1000 0-17 yr olds"/>
    <n v="0.29721546263444398"/>
  </r>
  <r>
    <s v="E08000015_CIN episodes for unborn children at 31st March 2019 with domestic abuse identified as a factor at CIN assessment_Number"/>
    <s v="E08000015"/>
    <x v="146"/>
    <s v="Financial year"/>
    <s v="2018/19"/>
    <s v="Children in households suffering domestic abuse"/>
    <x v="31"/>
    <s v="Number"/>
    <n v="28"/>
    <n v="67576"/>
    <n v="0.41434828933349099"/>
    <s v="0.4 per 1000 0-17 yr olds"/>
    <n v="0.41434828933349099"/>
  </r>
  <r>
    <s v="E08000001_CIN episodes for unborn children at 31st March 2019 with domestic abuse identified as a factor at CIN assessment_Number"/>
    <s v="E08000001"/>
    <x v="9"/>
    <s v="Financial year"/>
    <s v="2018/19"/>
    <s v="Children in households suffering domestic abuse"/>
    <x v="31"/>
    <s v="Number"/>
    <n v="12"/>
    <n v="67670"/>
    <n v="0.17733116595241599"/>
    <s v="0.2 per 1000 0-17 yr olds"/>
    <n v="0.17733116595241599"/>
  </r>
  <r>
    <s v="E08000002_CIN episodes for unborn children at 31st March 2019 with domestic abuse identified as a factor at CIN assessment_Number"/>
    <s v="E08000002"/>
    <x v="18"/>
    <s v="Financial year"/>
    <s v="2018/19"/>
    <s v="Children in households suffering domestic abuse"/>
    <x v="31"/>
    <s v="Number"/>
    <n v="11"/>
    <n v="43142"/>
    <n v="0.25497195308516102"/>
    <s v="0.3 per 1000 0-17 yr olds"/>
    <n v="0.25497195308516102"/>
  </r>
  <r>
    <s v="E08000003_CIN episodes for unborn children at 31st March 2019 with domestic abuse identified as a factor at CIN assessment_Number"/>
    <s v="E08000003"/>
    <x v="75"/>
    <s v="Financial year"/>
    <s v="2018/19"/>
    <s v="Children in households suffering domestic abuse"/>
    <x v="31"/>
    <s v="Number"/>
    <n v="39"/>
    <n v="121962"/>
    <n v="0.319771732178875"/>
    <s v="0.3 per 1000 0-17 yr olds"/>
    <n v="0.319771732178875"/>
  </r>
  <r>
    <s v="E08000004_CIN episodes for unborn children at 31st March 2019 with domestic abuse identified as a factor at CIN assessment_Number"/>
    <s v="E08000004"/>
    <x v="92"/>
    <s v="Financial year"/>
    <s v="2018/19"/>
    <s v="Children in households suffering domestic abuse"/>
    <x v="31"/>
    <s v="Number"/>
    <n v="12"/>
    <n v="59416"/>
    <n v="0.201965800457789"/>
    <s v="0.2 per 1000 0-17 yr olds"/>
    <n v="0.201965800457789"/>
  </r>
  <r>
    <s v="E08000005_CIN episodes for unborn children at 31st March 2019 with domestic abuse identified as a factor at CIN assessment_Number"/>
    <s v="E08000005"/>
    <x v="102"/>
    <s v="Financial year"/>
    <s v="2018/19"/>
    <s v="Children in households suffering domestic abuse"/>
    <x v="31"/>
    <s v="Number"/>
    <n v="17"/>
    <n v="52689"/>
    <n v="0.322647991041773"/>
    <s v="0.3 per 1000 0-17 yr olds"/>
    <n v="0.322647991041773"/>
  </r>
  <r>
    <s v="E08000006_CIN episodes for unborn children at 31st March 2019 with domestic abuse identified as a factor at CIN assessment_Number"/>
    <s v="E08000006"/>
    <x v="105"/>
    <s v="Financial year"/>
    <s v="2018/19"/>
    <s v="Children in households suffering domestic abuse"/>
    <x v="31"/>
    <s v="Number"/>
    <n v="8"/>
    <n v="56566"/>
    <n v="0.14142771276031499"/>
    <s v="0.1 per 1000 0-17 yr olds"/>
    <n v="0.14142771276031499"/>
  </r>
  <r>
    <s v="E08000007_CIN episodes for unborn children at 31st March 2019 with domestic abuse identified as a factor at CIN assessment_Number"/>
    <s v="E08000007"/>
    <x v="120"/>
    <s v="Financial year"/>
    <s v="2018/19"/>
    <s v="Children in households suffering domestic abuse"/>
    <x v="31"/>
    <s v="Number"/>
    <n v="14"/>
    <n v="63141"/>
    <n v="0.22172597836588001"/>
    <s v="0.2 per 1000 0-17 yr olds"/>
    <n v="0.22172597836588001"/>
  </r>
  <r>
    <s v="E08000008_CIN episodes for unborn children at 31st March 2019 with domestic abuse identified as a factor at CIN assessment_Number"/>
    <s v="E08000008"/>
    <x v="128"/>
    <s v="Financial year"/>
    <s v="2018/19"/>
    <s v="Children in households suffering domestic abuse"/>
    <x v="31"/>
    <s v="Number"/>
    <n v="13"/>
    <n v="50223"/>
    <n v="0.25884554885212002"/>
    <s v="0.3 per 1000 0-17 yr olds"/>
    <n v="0.25884554885212002"/>
  </r>
  <r>
    <s v="E08000009_CIN episodes for unborn children at 31st March 2019 with domestic abuse identified as a factor at CIN assessment_Number"/>
    <s v="E08000009"/>
    <x v="133"/>
    <s v="Financial year"/>
    <s v="2018/19"/>
    <s v="Children in households suffering domestic abuse"/>
    <x v="31"/>
    <s v="Number"/>
    <n v="7"/>
    <n v="56087"/>
    <n v="0.124806104801469"/>
    <s v="0.1 per 1000 0-17 yr olds"/>
    <n v="0.124806104801469"/>
  </r>
  <r>
    <s v="E08000010_CIN episodes for unborn children at 31st March 2019 with domestic abuse identified as a factor at CIN assessment_Number"/>
    <s v="E08000010"/>
    <x v="143"/>
    <s v="Financial year"/>
    <s v="2018/19"/>
    <s v="Children in households suffering domestic abuse"/>
    <x v="31"/>
    <s v="Number"/>
    <n v="18"/>
    <n v="68388"/>
    <n v="0.26320407088962999"/>
    <s v="0.3 per 1000 0-17 yr olds"/>
    <n v="0.26320407088962999"/>
  </r>
  <r>
    <s v="E08000016_CIN episodes for unborn children at 31st March 2019 with domestic abuse identified as a factor at CIN assessment_Number"/>
    <s v="E08000016"/>
    <x v="2"/>
    <s v="Financial year"/>
    <s v="2018/19"/>
    <s v="Children in households suffering domestic abuse"/>
    <x v="31"/>
    <s v="Number"/>
    <n v="5"/>
    <n v="50727"/>
    <n v="9.8566838172965104E-2"/>
    <s v="0.1 per 1000 0-17 yr olds"/>
    <n v="9.8566838172965104E-2"/>
  </r>
  <r>
    <s v="E08000017_CIN episodes for unborn children at 31st March 2019 with domestic abuse identified as a factor at CIN assessment_Number"/>
    <s v="E08000017"/>
    <x v="34"/>
    <s v="Financial year"/>
    <s v="2018/19"/>
    <s v="Children in households suffering domestic abuse"/>
    <x v="31"/>
    <s v="Number"/>
    <n v="20"/>
    <n v="66448"/>
    <n v="0.30098723814110301"/>
    <s v="0.3 per 1000 0-17 yr olds"/>
    <n v="0.30098723814110301"/>
  </r>
  <r>
    <s v="E08000018_CIN episodes for unborn children at 31st March 2019 with domestic abuse identified as a factor at CIN assessment_Number"/>
    <s v="E08000018"/>
    <x v="103"/>
    <s v="Financial year"/>
    <s v="2018/19"/>
    <s v="Children in households suffering domestic abuse"/>
    <x v="31"/>
    <s v="Number"/>
    <n v="17"/>
    <n v="57196"/>
    <n v="0.297223582068676"/>
    <s v="0.3 per 1000 0-17 yr olds"/>
    <n v="0.297223582068676"/>
  </r>
  <r>
    <s v="E08000019_CIN episodes for unborn children at 31st March 2019 with domestic abuse identified as a factor at CIN assessment_Number"/>
    <s v="E08000019"/>
    <x v="108"/>
    <s v="Financial year"/>
    <s v="2018/19"/>
    <s v="Children in households suffering domestic abuse"/>
    <x v="31"/>
    <s v="Number"/>
    <n v="25"/>
    <n v="117497"/>
    <n v="0.21277138990782701"/>
    <s v="0.2 per 1000 0-17 yr olds"/>
    <n v="0.21277138990782701"/>
  </r>
  <r>
    <s v="E08000032_CIN episodes for unborn children at 31st March 2019 with domestic abuse identified as a factor at CIN assessment_Number"/>
    <s v="E08000032"/>
    <x v="12"/>
    <s v="Financial year"/>
    <s v="2018/19"/>
    <s v="Children in households suffering domestic abuse"/>
    <x v="31"/>
    <s v="Number"/>
    <n v="45"/>
    <n v="142005"/>
    <n v="0.31689025034329799"/>
    <s v="0.3 per 1000 0-17 yr olds"/>
    <n v="0.31689025034329799"/>
  </r>
  <r>
    <s v="E08000033_CIN episodes for unborn children at 31st March 2019 with domestic abuse identified as a factor at CIN assessment_Number"/>
    <s v="E08000033"/>
    <x v="19"/>
    <s v="Financial year"/>
    <s v="2018/19"/>
    <s v="Children in households suffering domestic abuse"/>
    <x v="31"/>
    <s v="Number"/>
    <n v="22"/>
    <n v="46021"/>
    <n v="0.47804263271115399"/>
    <s v="0.5 per 1000 0-17 yr olds"/>
    <n v="0.47804263271115399"/>
  </r>
  <r>
    <s v="E08000034_CIN episodes for unborn children at 31st March 2019 with domestic abuse identified as a factor at CIN assessment_Number"/>
    <s v="E08000034"/>
    <x v="64"/>
    <s v="Financial year"/>
    <s v="2018/19"/>
    <s v="Children in households suffering domestic abuse"/>
    <x v="31"/>
    <s v="Number"/>
    <n v="24"/>
    <n v="100174"/>
    <n v="0.23958312536186999"/>
    <s v="0.2 per 1000 0-17 yr olds"/>
    <n v="0.23958312536186999"/>
  </r>
  <r>
    <s v="E08000035_CIN episodes for unborn children at 31st March 2019 with domestic abuse identified as a factor at CIN assessment_Number"/>
    <s v="E08000035"/>
    <x v="68"/>
    <s v="Financial year"/>
    <s v="2018/19"/>
    <s v="Children in households suffering domestic abuse"/>
    <x v="31"/>
    <s v="Number"/>
    <n v="26"/>
    <n v="168176"/>
    <n v="0.15459994291694401"/>
    <s v="0.2 per 1000 0-17 yr olds"/>
    <n v="0.15459994291694401"/>
  </r>
  <r>
    <s v="E08000036_CIN episodes for unborn children at 31st March 2019 with domestic abuse identified as a factor at CIN assessment_Number"/>
    <s v="E08000036"/>
    <x v="134"/>
    <s v="Financial year"/>
    <s v="2018/19"/>
    <s v="Children in households suffering domestic abuse"/>
    <x v="31"/>
    <s v="Number"/>
    <n v="5"/>
    <n v="72893"/>
    <n v="6.8593692124072306E-2"/>
    <s v="0.1 per 1000 0-17 yr olds"/>
    <n v="6.8593692124072306E-2"/>
  </r>
  <r>
    <s v="E08000020_CIN episodes for unborn children at 31st March 2019 with domestic abuse identified as a factor at CIN assessment_Number"/>
    <s v="E08000020"/>
    <x v="43"/>
    <s v="Financial year"/>
    <s v="2018/19"/>
    <s v="Children in households suffering domestic abuse"/>
    <x v="31"/>
    <s v="Number"/>
    <n v="15"/>
    <n v="39605"/>
    <n v="0.37874005807347599"/>
    <s v="0.4 per 1000 0-17 yr olds"/>
    <n v="0.37874005807347599"/>
  </r>
  <r>
    <s v="E08000021_CIN episodes for unborn children at 31st March 2019 with domestic abuse identified as a factor at CIN assessment_Number"/>
    <s v="E08000021"/>
    <x v="80"/>
    <s v="Financial year"/>
    <s v="2018/19"/>
    <s v="Children in households suffering domestic abuse"/>
    <x v="31"/>
    <s v="Number"/>
    <n v="26"/>
    <n v="58056"/>
    <n v="0.447843461485462"/>
    <s v="0.4 per 1000 0-17 yr olds"/>
    <n v="0.447843461485462"/>
  </r>
  <r>
    <s v="E08000022_CIN episodes for unborn children at 31st March 2019 with domestic abuse identified as a factor at CIN assessment_Number"/>
    <s v="E08000022"/>
    <x v="86"/>
    <s v="Financial year"/>
    <s v="2018/19"/>
    <s v="Children in households suffering domestic abuse"/>
    <x v="31"/>
    <s v="Number"/>
    <n v="11"/>
    <n v="41360"/>
    <n v="0.26595744680851102"/>
    <s v="0.3 per 1000 0-17 yr olds"/>
    <n v="0.26595744680851102"/>
  </r>
  <r>
    <s v="E08000023_CIN episodes for unborn children at 31st March 2019 with domestic abuse identified as a factor at CIN assessment_Number"/>
    <s v="E08000023"/>
    <x v="114"/>
    <s v="Financial year"/>
    <s v="2018/19"/>
    <s v="Children in households suffering domestic abuse"/>
    <x v="31"/>
    <s v="Number"/>
    <n v="11"/>
    <n v="29920"/>
    <n v="0.36764705882352899"/>
    <s v="0.4 per 1000 0-17 yr olds"/>
    <n v="0.36764705882352899"/>
  </r>
  <r>
    <s v="E08000024_CIN episodes for unborn children at 31st March 2019 with domestic abuse identified as a factor at CIN assessment_Number"/>
    <s v="E08000024"/>
    <x v="124"/>
    <s v="Financial year"/>
    <s v="2018/19"/>
    <s v="Children in households suffering domestic abuse"/>
    <x v="31"/>
    <s v="Number"/>
    <n v="27"/>
    <n v="54563"/>
    <n v="0.49484082620090503"/>
    <s v="0.5 per 1000 0-17 yr olds"/>
    <n v="0.49484082620090503"/>
  </r>
  <r>
    <s v="E06000053_CIN episodes for unborn children at 31st March 2019 with domestic abuse identified as a factor at CIN assessment_Number"/>
    <s v="E06000053"/>
    <x v="153"/>
    <s v="Financial year"/>
    <s v="2018/19"/>
    <s v="Children in households suffering domestic abuse"/>
    <x v="31"/>
    <s v="Number"/>
    <n v="0"/>
    <n v="368"/>
    <n v="0"/>
    <s v="0 per 1000 0-17 yr olds"/>
    <n v="0"/>
  </r>
  <r>
    <s v="E06000022_CIN episodes for unborn children at 31st March 2019 with domestic abuse identified as a factor at CIN assessment_Number"/>
    <s v="E06000022"/>
    <x v="3"/>
    <s v="Financial year"/>
    <s v="2018/19"/>
    <s v="Children in households suffering domestic abuse"/>
    <x v="31"/>
    <s v="Number"/>
    <s v="*"/>
    <n v="35946"/>
    <s v="*"/>
    <s v="N/A"/>
    <s v="N/A"/>
  </r>
  <r>
    <s v="E06000023_CIN episodes for unborn children at 31st March 2019 with domestic abuse identified as a factor at CIN assessment_Number"/>
    <s v="E06000023"/>
    <x v="15"/>
    <s v="Financial year"/>
    <s v="2018/19"/>
    <s v="Children in households suffering domestic abuse"/>
    <x v="31"/>
    <s v="Number"/>
    <n v="20"/>
    <n v="94016"/>
    <n v="0.21272974812797801"/>
    <s v="0.2 per 1000 0-17 yr olds"/>
    <n v="0.21272974812797801"/>
  </r>
  <r>
    <s v="E06000024_CIN episodes for unborn children at 31st March 2019 with domestic abuse identified as a factor at CIN assessment_Number"/>
    <s v="E06000024"/>
    <x v="85"/>
    <s v="Financial year"/>
    <s v="2018/19"/>
    <s v="Children in households suffering domestic abuse"/>
    <x v="31"/>
    <s v="Number"/>
    <n v="5"/>
    <n v="43435"/>
    <n v="0.115114538966271"/>
    <s v="0.1 per 1000 0-17 yr olds"/>
    <n v="0.115114538966271"/>
  </r>
  <r>
    <s v="E06000025_CIN episodes for unborn children at 31st March 2019 with domestic abuse identified as a factor at CIN assessment_Number"/>
    <s v="E06000025"/>
    <x v="113"/>
    <s v="Financial year"/>
    <s v="2018/19"/>
    <s v="Children in households suffering domestic abuse"/>
    <x v="31"/>
    <s v="Number"/>
    <n v="6"/>
    <n v="58867"/>
    <n v="0.10192467766320699"/>
    <s v="0.1 per 1000 0-17 yr olds"/>
    <n v="0.10192467766320699"/>
  </r>
  <r>
    <s v="E06000001_CIN episodes for unborn children at 31st March 2019 with domestic abuse identified as a factor at CIN assessment_Number"/>
    <s v="E06000001"/>
    <x v="52"/>
    <s v="Financial year"/>
    <s v="2018/19"/>
    <s v="Children in households suffering domestic abuse"/>
    <x v="31"/>
    <s v="Number"/>
    <n v="6"/>
    <n v="20006"/>
    <n v="0.299910026991902"/>
    <s v="0.3 per 1000 0-17 yr olds"/>
    <n v="0.299910026991902"/>
  </r>
  <r>
    <s v="E06000002_CIN episodes for unborn children at 31st March 2019 with domestic abuse identified as a factor at CIN assessment_Number"/>
    <s v="E06000002"/>
    <x v="78"/>
    <s v="Financial year"/>
    <s v="2018/19"/>
    <s v="Children in households suffering domestic abuse"/>
    <x v="31"/>
    <s v="Number"/>
    <n v="15"/>
    <n v="32513"/>
    <n v="0.46135391997047298"/>
    <s v="0.5 per 1000 0-17 yr olds"/>
    <n v="0.46135391997047298"/>
  </r>
  <r>
    <s v="E06000003_CIN episodes for unborn children at 31st March 2019 with domestic abuse identified as a factor at CIN assessment_Number"/>
    <s v="E06000003"/>
    <x v="100"/>
    <s v="Financial year"/>
    <s v="2018/19"/>
    <s v="Children in households suffering domestic abuse"/>
    <x v="31"/>
    <s v="Number"/>
    <n v="6"/>
    <n v="27626"/>
    <n v="0.21718670817346"/>
    <s v="0.2 per 1000 0-17 yr olds"/>
    <n v="0.21718670817346"/>
  </r>
  <r>
    <s v="E06000004_CIN episodes for unborn children at 31st March 2019 with domestic abuse identified as a factor at CIN assessment_Number"/>
    <s v="E06000004"/>
    <x v="121"/>
    <s v="Financial year"/>
    <s v="2018/19"/>
    <s v="Children in households suffering domestic abuse"/>
    <x v="31"/>
    <s v="Number"/>
    <n v="16"/>
    <n v="43521"/>
    <n v="0.36763861124514602"/>
    <s v="0.4 per 1000 0-17 yr olds"/>
    <n v="0.36763861124514602"/>
  </r>
  <r>
    <s v="E06000010_CIN episodes for unborn children at 31st March 2019 with domestic abuse identified as a factor at CIN assessment_Number"/>
    <s v="E06000010"/>
    <x v="62"/>
    <s v="Financial year"/>
    <s v="2018/19"/>
    <s v="Children in households suffering domestic abuse"/>
    <x v="31"/>
    <s v="Number"/>
    <n v="13"/>
    <n v="57023"/>
    <n v="0.227978184241446"/>
    <s v="0.2 per 1000 0-17 yr olds"/>
    <n v="0.227978184241446"/>
  </r>
  <r>
    <s v="E06000011_CIN episodes for unborn children at 31st March 2019 with domestic abuse identified as a factor at CIN assessment_Number"/>
    <s v="E06000011"/>
    <x v="39"/>
    <s v="Financial year"/>
    <s v="2018/19"/>
    <s v="Children in households suffering domestic abuse"/>
    <x v="31"/>
    <s v="Number"/>
    <s v="*"/>
    <n v="62942"/>
    <s v="*"/>
    <s v="N/A"/>
    <s v="N/A"/>
  </r>
  <r>
    <s v="E06000012_CIN episodes for unborn children at 31st March 2019 with domestic abuse identified as a factor at CIN assessment_Number"/>
    <s v="E06000012"/>
    <x v="83"/>
    <s v="Financial year"/>
    <s v="2018/19"/>
    <s v="Children in households suffering domestic abuse"/>
    <x v="31"/>
    <s v="Number"/>
    <n v="13"/>
    <n v="34503"/>
    <n v="0.37677883082630498"/>
    <s v="0.4 per 1000 0-17 yr olds"/>
    <n v="0.37677883082630498"/>
  </r>
  <r>
    <s v="E06000013_CIN episodes for unborn children at 31st March 2019 with domestic abuse identified as a factor at CIN assessment_Number"/>
    <s v="E06000013"/>
    <x v="84"/>
    <s v="Financial year"/>
    <s v="2018/19"/>
    <s v="Children in households suffering domestic abuse"/>
    <x v="31"/>
    <s v="Number"/>
    <n v="11"/>
    <n v="35714"/>
    <n v="0.30800246401971199"/>
    <s v="0.3 per 1000 0-17 yr olds"/>
    <n v="0.30800246401971199"/>
  </r>
  <r>
    <s v="E10000023_CIN episodes for unborn children at 31st March 2019 with domestic abuse identified as a factor at CIN assessment_Number"/>
    <s v="E10000023"/>
    <x v="87"/>
    <s v="Financial year"/>
    <s v="2018/19"/>
    <s v="Children in households suffering domestic abuse"/>
    <x v="31"/>
    <s v="Number"/>
    <n v="23"/>
    <n v="117499"/>
    <n v="0.19574634677741901"/>
    <s v="0.2 per 1000 0-17 yr olds"/>
    <n v="0.19574634677741901"/>
  </r>
  <r>
    <s v="E06000014_CIN episodes for unborn children at 31st March 2019 with domestic abuse identified as a factor at CIN assessment_Number"/>
    <s v="E06000014"/>
    <x v="150"/>
    <s v="Financial year"/>
    <s v="2018/19"/>
    <s v="Children in households suffering domestic abuse"/>
    <x v="31"/>
    <s v="Number"/>
    <s v="*"/>
    <n v="36572"/>
    <s v="*"/>
    <s v="N/A"/>
    <s v="N/A"/>
  </r>
  <r>
    <s v="E06000032_CIN episodes for unborn children at 31st March 2019 with domestic abuse identified as a factor at CIN assessment_Number"/>
    <s v="E06000032"/>
    <x v="74"/>
    <s v="Financial year"/>
    <s v="2018/19"/>
    <s v="Children in households suffering domestic abuse"/>
    <x v="31"/>
    <s v="Number"/>
    <n v="12"/>
    <n v="57375"/>
    <n v="0.20915032679738599"/>
    <s v="0.2 per 1000 0-17 yr olds"/>
    <n v="0.20915032679738599"/>
  </r>
  <r>
    <s v="E06000055_CIN episodes for unborn children at 31st March 2019 with domestic abuse identified as a factor at CIN assessment_Number"/>
    <s v="E06000055"/>
    <x v="4"/>
    <s v="Financial year"/>
    <s v="2018/19"/>
    <s v="Children in households suffering domestic abuse"/>
    <x v="31"/>
    <s v="Number"/>
    <n v="12"/>
    <n v="40088"/>
    <n v="0.29934144881261199"/>
    <s v="0.3 per 1000 0-17 yr olds"/>
    <n v="0.29934144881261199"/>
  </r>
  <r>
    <s v="E06000056_CIN episodes for unborn children at 31st March 2019 with domestic abuse identified as a factor at CIN assessment_Number"/>
    <s v="E06000056"/>
    <x v="22"/>
    <s v="Financial year"/>
    <s v="2018/19"/>
    <s v="Children in households suffering domestic abuse"/>
    <x v="31"/>
    <s v="Number"/>
    <n v="8"/>
    <n v="62515"/>
    <n v="0.127969287371031"/>
    <s v="0.1 per 1000 0-17 yr olds"/>
    <n v="0.127969287371031"/>
  </r>
  <r>
    <s v="E10000002_CIN episodes for unborn children at 31st March 2019 with domestic abuse identified as a factor at CIN assessment_Number"/>
    <s v="E10000002"/>
    <x v="17"/>
    <s v="Financial year"/>
    <s v="2018/19"/>
    <s v="Children in households suffering domestic abuse"/>
    <x v="31"/>
    <s v="Number"/>
    <n v="18"/>
    <n v="124321"/>
    <n v="0.14478648016022999"/>
    <s v="0.1 per 1000 0-17 yr olds"/>
    <n v="0.14478648016022999"/>
  </r>
  <r>
    <s v="E06000042_CIN episodes for unborn children at 31st March 2019 with domestic abuse identified as a factor at CIN assessment_Number"/>
    <s v="E06000042"/>
    <x v="79"/>
    <s v="Financial year"/>
    <s v="2018/19"/>
    <s v="Children in households suffering domestic abuse"/>
    <x v="31"/>
    <s v="Number"/>
    <n v="5"/>
    <n v="68278"/>
    <n v="7.3230030170772398E-2"/>
    <s v="0.1 per 1000 0-17 yr olds"/>
    <n v="7.3230030170772398E-2"/>
  </r>
  <r>
    <s v="E10000007_CIN episodes for unborn children at 31st March 2019 with domestic abuse identified as a factor at CIN assessment_Number"/>
    <s v="E10000007"/>
    <x v="32"/>
    <s v="Financial year"/>
    <s v="2018/19"/>
    <s v="Children in households suffering domestic abuse"/>
    <x v="31"/>
    <s v="Number"/>
    <n v="17"/>
    <n v="153272"/>
    <n v="0.110913930789707"/>
    <s v="0.1 per 1000 0-17 yr olds"/>
    <n v="0.110913930789707"/>
  </r>
  <r>
    <s v="E06000015_CIN episodes for unborn children at 31st March 2019 with domestic abuse identified as a factor at CIN assessment_Number"/>
    <s v="E06000015"/>
    <x v="31"/>
    <s v="Financial year"/>
    <s v="2018/19"/>
    <s v="Children in households suffering domestic abuse"/>
    <x v="31"/>
    <s v="Number"/>
    <n v="11"/>
    <n v="59899"/>
    <n v="0.18364246481577301"/>
    <s v="0.2 per 1000 0-17 yr olds"/>
    <n v="0.18364246481577301"/>
  </r>
  <r>
    <s v="E10000009_CIN episodes for unborn children at 31st March 2019 with domestic abuse identified as a factor at CIN assessment_Number"/>
    <s v="E10000009"/>
    <x v="35"/>
    <s v="Financial year"/>
    <s v="2018/19"/>
    <s v="Children in households suffering domestic abuse"/>
    <x v="31"/>
    <s v="Number"/>
    <n v="13"/>
    <n v="76699"/>
    <n v="0.16949373525078601"/>
    <s v="0.2 per 1000 0-17 yr olds"/>
    <n v="0.16949373525078601"/>
  </r>
  <r>
    <s v="E06000029_CIN episodes for unborn children at 31st March 2019 with domestic abuse identified as a factor at CIN assessment_Number"/>
    <s v="E06000029"/>
    <x v="96"/>
    <s v="Financial year"/>
    <s v="2018/19"/>
    <s v="Children in households suffering domestic abuse"/>
    <x v="31"/>
    <s v="Number"/>
    <s v="*"/>
    <n v="30188"/>
    <s v="*"/>
    <s v="N/A"/>
    <s v="N/A"/>
  </r>
  <r>
    <s v="E06000028_CIN episodes for unborn children at 31st March 2019 with domestic abuse identified as a factor at CIN assessment_Number"/>
    <s v="E06000028"/>
    <x v="10"/>
    <s v="Financial year"/>
    <s v="2018/19"/>
    <s v="Children in households suffering domestic abuse"/>
    <x v="31"/>
    <s v="Number"/>
    <n v="9"/>
    <n v="36373"/>
    <n v="0.24743628515657201"/>
    <s v="0.2 per 1000 0-17 yr olds"/>
    <n v="0.24743628515657201"/>
  </r>
  <r>
    <s v="E06000047_CIN episodes for unborn children at 31st March 2019 with domestic abuse identified as a factor at CIN assessment_Number"/>
    <s v="E06000047"/>
    <x v="37"/>
    <s v="Financial year"/>
    <s v="2018/19"/>
    <s v="Children in households suffering domestic abuse"/>
    <x v="31"/>
    <s v="Number"/>
    <n v="38"/>
    <n v="101040"/>
    <n v="0.37608867775138599"/>
    <s v="0.4 per 1000 0-17 yr olds"/>
    <n v="0.37608867775138599"/>
  </r>
  <r>
    <s v="E06000005_CIN episodes for unborn children at 31st March 2019 with domestic abuse identified as a factor at CIN assessment_Number"/>
    <s v="E06000005"/>
    <x v="30"/>
    <s v="Financial year"/>
    <s v="2018/19"/>
    <s v="Children in households suffering domestic abuse"/>
    <x v="31"/>
    <s v="Number"/>
    <s v="*"/>
    <n v="22454"/>
    <s v="*"/>
    <s v="N/A"/>
    <s v="N/A"/>
  </r>
  <r>
    <s v="E10000011_CIN episodes for unborn children at 31st March 2019 with domestic abuse identified as a factor at CIN assessment_Number"/>
    <s v="E10000011"/>
    <x v="40"/>
    <s v="Financial year"/>
    <s v="2018/19"/>
    <s v="Children in households suffering domestic abuse"/>
    <x v="31"/>
    <s v="Number"/>
    <n v="15"/>
    <n v="106378"/>
    <n v="0.141006599108838"/>
    <s v="0.1 per 1000 0-17 yr olds"/>
    <n v="0.141006599108838"/>
  </r>
  <r>
    <s v="E06000043_CIN episodes for unborn children at 31st March 2019 with domestic abuse identified as a factor at CIN assessment_Number"/>
    <s v="E06000043"/>
    <x v="14"/>
    <s v="Financial year"/>
    <s v="2018/19"/>
    <s v="Children in households suffering domestic abuse"/>
    <x v="31"/>
    <s v="Number"/>
    <n v="10"/>
    <n v="51005"/>
    <n v="0.19605920988138401"/>
    <s v="0.2 per 1000 0-17 yr olds"/>
    <n v="0.19605920988138401"/>
  </r>
  <r>
    <s v="E10000014_CIN episodes for unborn children at 31st March 2019 with domestic abuse identified as a factor at CIN assessment_Number"/>
    <s v="E10000014"/>
    <x v="49"/>
    <s v="Financial year"/>
    <s v="2018/19"/>
    <s v="Children in households suffering domestic abuse"/>
    <x v="31"/>
    <s v="Number"/>
    <n v="26"/>
    <n v="284002"/>
    <n v="9.1548651065837594E-2"/>
    <s v="0.1 per 1000 0-17 yr olds"/>
    <n v="9.1548651065837594E-2"/>
  </r>
  <r>
    <s v="E06000044_CIN episodes for unborn children at 31st March 2019 with domestic abuse identified as a factor at CIN assessment_Number"/>
    <s v="E06000044"/>
    <x v="97"/>
    <s v="Financial year"/>
    <s v="2018/19"/>
    <s v="Children in households suffering domestic abuse"/>
    <x v="31"/>
    <s v="Number"/>
    <n v="6"/>
    <n v="44046"/>
    <n v="0.13622122326658501"/>
    <s v="0.1 per 1000 0-17 yr olds"/>
    <n v="0.13622122326658501"/>
  </r>
  <r>
    <s v="E06000045_CIN episodes for unborn children at 31st March 2019 with domestic abuse identified as a factor at CIN assessment_Number"/>
    <s v="E06000045"/>
    <x v="115"/>
    <s v="Financial year"/>
    <s v="2018/19"/>
    <s v="Children in households suffering domestic abuse"/>
    <x v="31"/>
    <s v="Number"/>
    <n v="19"/>
    <n v="50832"/>
    <n v="0.37378029587661299"/>
    <s v="0.4 per 1000 0-17 yr olds"/>
    <n v="0.37378029587661299"/>
  </r>
  <r>
    <s v="E10000018_CIN episodes for unborn children at 31st March 2019 with domestic abuse identified as a factor at CIN assessment_Number"/>
    <s v="E10000018"/>
    <x v="70"/>
    <s v="Financial year"/>
    <s v="2018/19"/>
    <s v="Children in households suffering domestic abuse"/>
    <x v="31"/>
    <s v="Number"/>
    <n v="19"/>
    <n v="140307"/>
    <n v="0.13541733484430599"/>
    <s v="0.1 per 1000 0-17 yr olds"/>
    <n v="0.13541733484430599"/>
  </r>
  <r>
    <s v="E06000016_CIN episodes for unborn children at 31st March 2019 with domestic abuse identified as a factor at CIN assessment_Number"/>
    <s v="E06000016"/>
    <x v="69"/>
    <s v="Financial year"/>
    <s v="2018/19"/>
    <s v="Children in households suffering domestic abuse"/>
    <x v="31"/>
    <s v="Number"/>
    <n v="35"/>
    <n v="83994"/>
    <n v="0.41669643069743101"/>
    <s v="0.4 per 1000 0-17 yr olds"/>
    <n v="0.41669643069743101"/>
  </r>
  <r>
    <s v="E06000017_CIN episodes for unborn children at 31st March 2019 with domestic abuse identified as a factor at CIN assessment_Number"/>
    <s v="E06000017"/>
    <x v="104"/>
    <s v="Financial year"/>
    <s v="2018/19"/>
    <s v="Children in households suffering domestic abuse"/>
    <x v="31"/>
    <s v="Number"/>
    <s v="*"/>
    <n v="7807"/>
    <s v="*"/>
    <s v="N/A"/>
    <s v="N/A"/>
  </r>
  <r>
    <s v="E10000028_CIN episodes for unborn children at 31st March 2019 with domestic abuse identified as a factor at CIN assessment_Number"/>
    <s v="E10000028"/>
    <x v="119"/>
    <s v="Financial year"/>
    <s v="2018/19"/>
    <s v="Children in households suffering domestic abuse"/>
    <x v="31"/>
    <s v="Number"/>
    <n v="53"/>
    <n v="169603"/>
    <n v="0.31249447238551198"/>
    <s v="0.3 per 1000 0-17 yr olds"/>
    <n v="0.31249447238551198"/>
  </r>
  <r>
    <s v="E06000021_CIN episodes for unborn children at 31st March 2019 with domestic abuse identified as a factor at CIN assessment_Number"/>
    <s v="E06000021"/>
    <x v="122"/>
    <s v="Financial year"/>
    <s v="2018/19"/>
    <s v="Children in households suffering domestic abuse"/>
    <x v="31"/>
    <s v="Number"/>
    <n v="26"/>
    <n v="57549"/>
    <n v="0.45178891031990098"/>
    <s v="0.5 per 1000 0-17 yr olds"/>
    <n v="0.45178891031990098"/>
  </r>
  <r>
    <s v="E06000054_CIN episodes for unborn children at 31st March 2019 with domestic abuse identified as a factor at CIN assessment_Number"/>
    <s v="E06000054"/>
    <x v="144"/>
    <s v="Financial year"/>
    <s v="2018/19"/>
    <s v="Children in households suffering domestic abuse"/>
    <x v="31"/>
    <s v="Number"/>
    <n v="34"/>
    <n v="105692"/>
    <n v="0.32168943723271398"/>
    <s v="0.3 per 1000 0-17 yr olds"/>
    <n v="0.32168943723271398"/>
  </r>
  <r>
    <s v="E06000030_CIN episodes for unborn children at 31st March 2019 with domestic abuse identified as a factor at CIN assessment_Number"/>
    <s v="E06000030"/>
    <x v="127"/>
    <s v="Financial year"/>
    <s v="2018/19"/>
    <s v="Children in households suffering domestic abuse"/>
    <x v="31"/>
    <s v="Number"/>
    <n v="15"/>
    <n v="50239"/>
    <n v="0.298572821911264"/>
    <s v="0.3 per 1000 0-17 yr olds"/>
    <n v="0.298572821911264"/>
  </r>
  <r>
    <s v="E06000036_CIN episodes for unborn children at 31st March 2019 with domestic abuse identified as a factor at CIN assessment_Number"/>
    <s v="E06000036"/>
    <x v="11"/>
    <s v="Financial year"/>
    <s v="2018/19"/>
    <s v="Children in households suffering domestic abuse"/>
    <x v="31"/>
    <s v="Number"/>
    <n v="6"/>
    <n v="28336"/>
    <n v="0.21174477696216801"/>
    <s v="0.2 per 1000 0-17 yr olds"/>
    <n v="0.21174477696216801"/>
  </r>
  <r>
    <s v="E06000040_CIN episodes for unborn children at 31st March 2019 with domestic abuse identified as a factor at CIN assessment_Number"/>
    <s v="E06000040"/>
    <x v="145"/>
    <s v="Financial year"/>
    <s v="2018/19"/>
    <s v="Children in households suffering domestic abuse"/>
    <x v="31"/>
    <s v="Number"/>
    <n v="0"/>
    <n v="34604"/>
    <n v="0"/>
    <s v="0 per 1000 0-17 yr olds"/>
    <n v="0"/>
  </r>
  <r>
    <s v="E06000037_CIN episodes for unborn children at 31st March 2019 with domestic abuse identified as a factor at CIN assessment_Number"/>
    <s v="E06000037"/>
    <x v="140"/>
    <s v="Financial year"/>
    <s v="2018/19"/>
    <s v="Children in households suffering domestic abuse"/>
    <x v="31"/>
    <s v="Number"/>
    <s v="*"/>
    <n v="35623"/>
    <s v="*"/>
    <s v="N/A"/>
    <s v="N/A"/>
  </r>
  <r>
    <s v="E06000038_CIN episodes for unborn children at 31st March 2019 with domestic abuse identified as a factor at CIN assessment_Number"/>
    <s v="E06000038"/>
    <x v="98"/>
    <s v="Financial year"/>
    <s v="2018/19"/>
    <s v="Children in households suffering domestic abuse"/>
    <x v="31"/>
    <s v="Number"/>
    <n v="11"/>
    <n v="37080"/>
    <n v="0.29665587918015102"/>
    <s v="0.3 per 1000 0-17 yr olds"/>
    <n v="0.29665587918015102"/>
  </r>
  <r>
    <s v="E06000039_CIN episodes for unborn children at 31st March 2019 with domestic abuse identified as a factor at CIN assessment_Number"/>
    <s v="E06000039"/>
    <x v="110"/>
    <s v="Financial year"/>
    <s v="2018/19"/>
    <s v="Children in households suffering domestic abuse"/>
    <x v="31"/>
    <s v="Number"/>
    <n v="7"/>
    <n v="42699"/>
    <n v="0.163938265533151"/>
    <s v="0.2 per 1000 0-17 yr olds"/>
    <n v="0.163938265533151"/>
  </r>
  <r>
    <s v="E06000041_CIN episodes for unborn children at 31st March 2019 with domestic abuse identified as a factor at CIN assessment_Number"/>
    <s v="E06000041"/>
    <x v="147"/>
    <s v="Financial year"/>
    <s v="2018/19"/>
    <s v="Children in households suffering domestic abuse"/>
    <x v="31"/>
    <s v="Number"/>
    <n v="5"/>
    <n v="39532"/>
    <n v="0.126479813821714"/>
    <s v="0.1 per 1000 0-17 yr olds"/>
    <n v="0.126479813821714"/>
  </r>
  <r>
    <s v="E10000003_CIN episodes for unborn children at 31st March 2019 with domestic abuse identified as a factor at CIN assessment_Number"/>
    <s v="E10000003"/>
    <x v="20"/>
    <s v="Financial year"/>
    <s v="2018/19"/>
    <s v="Children in households suffering domestic abuse"/>
    <x v="31"/>
    <s v="Number"/>
    <n v="30"/>
    <n v="135719"/>
    <n v="0.221044953175311"/>
    <s v="0.2 per 1000 0-17 yr olds"/>
    <n v="0.221044953175311"/>
  </r>
  <r>
    <s v="E06000031_CIN episodes for unborn children at 31st March 2019 with domestic abuse identified as a factor at CIN assessment_Number"/>
    <s v="E06000031"/>
    <x v="94"/>
    <s v="Financial year"/>
    <s v="2018/19"/>
    <s v="Children in households suffering domestic abuse"/>
    <x v="31"/>
    <s v="Number"/>
    <n v="28"/>
    <n v="51137"/>
    <n v="0.54754874161566003"/>
    <s v="0.5 per 1000 0-17 yr olds"/>
    <n v="0.54754874161566003"/>
  </r>
  <r>
    <s v="E06000006_CIN episodes for unborn children at 31st March 2019 with domestic abuse identified as a factor at CIN assessment_Number"/>
    <s v="E06000006"/>
    <x v="47"/>
    <s v="Financial year"/>
    <s v="2018/19"/>
    <s v="Children in households suffering domestic abuse"/>
    <x v="31"/>
    <s v="Number"/>
    <n v="8"/>
    <n v="28617"/>
    <n v="0.279554111192648"/>
    <s v="0.3 per 1000 0-17 yr olds"/>
    <n v="0.279554111192648"/>
  </r>
  <r>
    <s v="E06000007_CIN episodes for unborn children at 31st March 2019 with domestic abuse identified as a factor at CIN assessment_Number"/>
    <s v="E06000007"/>
    <x v="138"/>
    <s v="Financial year"/>
    <s v="2018/19"/>
    <s v="Children in households suffering domestic abuse"/>
    <x v="31"/>
    <s v="Number"/>
    <n v="8"/>
    <n v="44484"/>
    <n v="0.17983994245121801"/>
    <s v="0.2 per 1000 0-17 yr olds"/>
    <n v="0.17983994245121801"/>
  </r>
  <r>
    <s v="E10000008_CIN episodes for unborn children at 31st March 2019 with domestic abuse identified as a factor at CIN assessment_Number"/>
    <s v="E10000008"/>
    <x v="33"/>
    <s v="Financial year"/>
    <s v="2018/19"/>
    <s v="Children in households suffering domestic abuse"/>
    <x v="31"/>
    <s v="Number"/>
    <n v="16"/>
    <n v="145878"/>
    <n v="0.10968069208516699"/>
    <s v="0.1 per 1000 0-17 yr olds"/>
    <n v="0.10968069208516699"/>
  </r>
  <r>
    <s v="E06000026_CIN episodes for unborn children at 31st March 2019 with domestic abuse identified as a factor at CIN assessment_Number"/>
    <s v="E06000026"/>
    <x v="95"/>
    <s v="Financial year"/>
    <s v="2018/19"/>
    <s v="Children in households suffering domestic abuse"/>
    <x v="31"/>
    <s v="Number"/>
    <n v="31"/>
    <n v="52552"/>
    <n v="0.58989191657786599"/>
    <s v="0.6 per 1000 0-17 yr olds"/>
    <n v="0.58989191657786599"/>
  </r>
  <r>
    <s v="E06000027_CIN episodes for unborn children at 31st March 2019 with domestic abuse identified as a factor at CIN assessment_Number"/>
    <s v="E06000027"/>
    <x v="131"/>
    <s v="Financial year"/>
    <s v="2018/19"/>
    <s v="Children in households suffering domestic abuse"/>
    <x v="31"/>
    <s v="Number"/>
    <s v="*"/>
    <n v="25423"/>
    <s v="*"/>
    <s v="N/A"/>
    <s v="N/A"/>
  </r>
  <r>
    <s v="E10000012_CIN episodes for unborn children at 31st March 2019 with domestic abuse identified as a factor at CIN assessment_Number"/>
    <s v="E10000012"/>
    <x v="42"/>
    <s v="Financial year"/>
    <s v="2018/19"/>
    <s v="Children in households suffering domestic abuse"/>
    <x v="31"/>
    <s v="Number"/>
    <n v="31"/>
    <n v="311172"/>
    <n v="9.9623359428226199E-2"/>
    <s v="0.1 per 1000 0-17 yr olds"/>
    <n v="9.9623359428226199E-2"/>
  </r>
  <r>
    <s v="E06000033_CIN episodes for unborn children at 31st March 2019 with domestic abuse identified as a factor at CIN assessment_Number"/>
    <s v="E06000033"/>
    <x v="116"/>
    <s v="Financial year"/>
    <s v="2018/19"/>
    <s v="Children in households suffering domestic abuse"/>
    <x v="31"/>
    <s v="Number"/>
    <n v="13"/>
    <n v="39540"/>
    <n v="0.32878098128477501"/>
    <s v="0.3 per 1000 0-17 yr olds"/>
    <n v="0.32878098128477501"/>
  </r>
  <r>
    <s v="E06000034_CIN episodes for unborn children at 31st March 2019 with domestic abuse identified as a factor at CIN assessment_Number"/>
    <s v="E06000034"/>
    <x v="130"/>
    <s v="Financial year"/>
    <s v="2018/19"/>
    <s v="Children in households suffering domestic abuse"/>
    <x v="31"/>
    <s v="Number"/>
    <s v="*"/>
    <n v="43762"/>
    <s v="*"/>
    <s v="N/A"/>
    <s v="N/A"/>
  </r>
  <r>
    <s v="E06000019_CIN episodes for unborn children at 31st March 2019 with domestic abuse identified as a factor at CIN assessment_Number"/>
    <s v="E06000019"/>
    <x v="54"/>
    <s v="Financial year"/>
    <s v="2018/19"/>
    <s v="Children in households suffering domestic abuse"/>
    <x v="31"/>
    <s v="Number"/>
    <n v="5"/>
    <n v="36103"/>
    <n v="0.13849264604049499"/>
    <s v="0.1 per 1000 0-17 yr olds"/>
    <n v="0.13849264604049499"/>
  </r>
  <r>
    <s v="E10000034_CIN episodes for unborn children at 31st March 2019 with domestic abuse identified as a factor at CIN assessment_Number"/>
    <s v="E10000034"/>
    <x v="149"/>
    <s v="Financial year"/>
    <s v="2018/19"/>
    <s v="Children in households suffering domestic abuse"/>
    <x v="31"/>
    <s v="Number"/>
    <n v="18"/>
    <n v="117783"/>
    <n v="0.15282341254680201"/>
    <s v="0.2 per 1000 0-17 yr olds"/>
    <n v="0.15282341254680201"/>
  </r>
  <r>
    <s v="E10000016_CIN episodes for unborn children at 31st March 2019 with domestic abuse identified as a factor at CIN assessment_Number"/>
    <s v="E10000016"/>
    <x v="61"/>
    <s v="Financial year"/>
    <s v="2018/19"/>
    <s v="Children in households suffering domestic abuse"/>
    <x v="31"/>
    <s v="Number"/>
    <n v="87"/>
    <n v="340140"/>
    <n v="0.25577703298641702"/>
    <s v="0.3 per 1000 0-17 yr olds"/>
    <n v="0.25577703298641702"/>
  </r>
  <r>
    <s v="E06000035_CIN episodes for unborn children at 31st March 2019 with domestic abuse identified as a factor at CIN assessment_Number"/>
    <s v="E06000035"/>
    <x v="76"/>
    <s v="Financial year"/>
    <s v="2018/19"/>
    <s v="Children in households suffering domestic abuse"/>
    <x v="31"/>
    <s v="Number"/>
    <n v="17"/>
    <n v="64391"/>
    <n v="0.26401205137363898"/>
    <s v="0.3 per 1000 0-17 yr olds"/>
    <n v="0.26401205137363898"/>
  </r>
  <r>
    <s v="E10000017_CIN episodes for unborn children at 31st March 2019 with domestic abuse identified as a factor at CIN assessment_Number"/>
    <s v="E10000017"/>
    <x v="67"/>
    <s v="Financial year"/>
    <s v="2018/19"/>
    <s v="Children in households suffering domestic abuse"/>
    <x v="31"/>
    <s v="Number"/>
    <n v="54"/>
    <n v="249727"/>
    <n v="0.2162361298538"/>
    <s v="0.2 per 1000 0-17 yr olds"/>
    <n v="0.2162361298538"/>
  </r>
  <r>
    <s v="E06000008_CIN episodes for unborn children at 31st March 2019 with domestic abuse identified as a factor at CIN assessment_Number"/>
    <s v="E06000008"/>
    <x v="7"/>
    <s v="Financial year"/>
    <s v="2018/19"/>
    <s v="Children in households suffering domestic abuse"/>
    <x v="31"/>
    <s v="Number"/>
    <n v="7"/>
    <n v="38481"/>
    <n v="0.18190795457498499"/>
    <s v="0.2 per 1000 0-17 yr olds"/>
    <n v="0.18190795457498499"/>
  </r>
  <r>
    <s v="E06000009_CIN episodes for unborn children at 31st March 2019 with domestic abuse identified as a factor at CIN assessment_Number"/>
    <s v="E06000009"/>
    <x v="8"/>
    <s v="Financial year"/>
    <s v="2018/19"/>
    <s v="Children in households suffering domestic abuse"/>
    <x v="31"/>
    <s v="Number"/>
    <n v="8"/>
    <n v="28904"/>
    <n v="0.27677830058123398"/>
    <s v="0.3 per 1000 0-17 yr olds"/>
    <n v="0.27677830058123398"/>
  </r>
  <r>
    <s v="E10000024_CIN episodes for unborn children at 31st March 2019 with domestic abuse identified as a factor at CIN assessment_Number"/>
    <s v="E10000024"/>
    <x v="91"/>
    <s v="Financial year"/>
    <s v="2018/19"/>
    <s v="Children in households suffering domestic abuse"/>
    <x v="31"/>
    <s v="Number"/>
    <n v="63"/>
    <n v="166542"/>
    <n v="0.37828295565082698"/>
    <s v="0.4 per 1000 0-17 yr olds"/>
    <n v="0.37828295565082698"/>
  </r>
  <r>
    <s v="E06000018_CIN episodes for unborn children at 31st March 2019 with domestic abuse identified as a factor at CIN assessment_Number"/>
    <s v="E06000018"/>
    <x v="90"/>
    <s v="Financial year"/>
    <s v="2018/19"/>
    <s v="Children in households suffering domestic abuse"/>
    <x v="31"/>
    <s v="Number"/>
    <n v="22"/>
    <n v="68651"/>
    <n v="0.32046146450889301"/>
    <s v="0.3 per 1000 0-17 yr olds"/>
    <n v="0.32046146450889301"/>
  </r>
  <r>
    <s v="E06000051_CIN episodes for unborn children at 31st March 2019 with domestic abuse identified as a factor at CIN assessment_Number"/>
    <s v="E06000051"/>
    <x v="109"/>
    <s v="Financial year"/>
    <s v="2018/19"/>
    <s v="Children in households suffering domestic abuse"/>
    <x v="31"/>
    <s v="Number"/>
    <n v="8"/>
    <n v="59839"/>
    <n v="0.133692073731179"/>
    <s v="0.1 per 1000 0-17 yr olds"/>
    <n v="0.133692073731179"/>
  </r>
  <r>
    <s v="E06000020_CIN episodes for unborn children at 31st March 2019 with domestic abuse identified as a factor at CIN assessment_Number"/>
    <s v="E06000020"/>
    <x v="129"/>
    <s v="Financial year"/>
    <s v="2018/19"/>
    <s v="Children in households suffering domestic abuse"/>
    <x v="31"/>
    <s v="Number"/>
    <n v="10"/>
    <n v="40620"/>
    <n v="0.24618414574101399"/>
    <s v="0.2 per 1000 0-17 yr olds"/>
    <n v="0.24618414574101399"/>
  </r>
  <r>
    <s v="E06000049_CIN episodes for unborn children at 31st March 2019 with domestic abuse identified as a factor at CIN assessment_Number"/>
    <s v="E06000049"/>
    <x v="23"/>
    <s v="Financial year"/>
    <s v="2018/19"/>
    <s v="Children in households suffering domestic abuse"/>
    <x v="31"/>
    <s v="Number"/>
    <n v="12"/>
    <n v="76523"/>
    <n v="0.15681559792480701"/>
    <s v="0.2 per 1000 0-17 yr olds"/>
    <n v="0.15681559792480701"/>
  </r>
  <r>
    <s v="E06000050_CIN episodes for unborn children at 31st March 2019 with domestic abuse identified as a factor at CIN assessment_Number"/>
    <s v="E06000050"/>
    <x v="154"/>
    <s v="Financial year"/>
    <s v="2018/19"/>
    <s v="Children in households suffering domestic abuse"/>
    <x v="31"/>
    <s v="Number"/>
    <n v="17"/>
    <n v="68054"/>
    <n v="0.24980162811884701"/>
    <s v="0.2 per 1000 0-17 yr olds"/>
    <n v="0.24980162811884701"/>
  </r>
  <r>
    <s v="E06000052_CIN episodes for unborn children at 31st March 2019 with domestic abuse identified as a factor at CIN assessment_Number"/>
    <s v="E06000052"/>
    <x v="26"/>
    <s v="Financial year"/>
    <s v="2018/19"/>
    <s v="Children in households suffering domestic abuse"/>
    <x v="31"/>
    <s v="Number"/>
    <n v="12"/>
    <n v="107810"/>
    <n v="0.111306928856321"/>
    <s v="0.1 per 1000 0-17 yr olds"/>
    <n v="0.111306928856321"/>
  </r>
  <r>
    <s v="E10000006_CIN episodes for unborn children at 31st March 2019 with domestic abuse identified as a factor at CIN assessment_Number"/>
    <s v="E10000006"/>
    <x v="29"/>
    <s v="Financial year"/>
    <s v="2018/19"/>
    <s v="Children in households suffering domestic abuse"/>
    <x v="31"/>
    <s v="Number"/>
    <n v="21"/>
    <n v="92500"/>
    <n v="0.22702702702702701"/>
    <s v="0.2 per 1000 0-17 yr olds"/>
    <n v="0.22702702702702701"/>
  </r>
  <r>
    <s v="E10000013_CIN episodes for unborn children at 31st March 2019 with domestic abuse identified as a factor at CIN assessment_Number"/>
    <s v="E10000013"/>
    <x v="44"/>
    <s v="Financial year"/>
    <s v="2018/19"/>
    <s v="Children in households suffering domestic abuse"/>
    <x v="31"/>
    <s v="Number"/>
    <n v="34"/>
    <n v="128136"/>
    <n v="0.26534307298495402"/>
    <s v="0.3 per 1000 0-17 yr olds"/>
    <n v="0.26534307298495402"/>
  </r>
  <r>
    <s v="E10000015_CIN episodes for unborn children at 31st March 2019 with domestic abuse identified as a factor at CIN assessment_Number"/>
    <s v="E10000015"/>
    <x v="55"/>
    <s v="Financial year"/>
    <s v="2018/19"/>
    <s v="Children in households suffering domestic abuse"/>
    <x v="31"/>
    <s v="Number"/>
    <n v="45"/>
    <n v="271005"/>
    <n v="0.166048596889356"/>
    <s v="0.2 per 1000 0-17 yr olds"/>
    <n v="0.166048596889356"/>
  </r>
  <r>
    <s v="E06000046_CIN episodes for unborn children at 31st March 2019 with domestic abuse identified as a factor at CIN assessment_Number"/>
    <s v="E06000046"/>
    <x v="58"/>
    <s v="Financial year"/>
    <s v="2018/19"/>
    <s v="Children in households suffering domestic abuse"/>
    <x v="31"/>
    <s v="Number"/>
    <n v="9"/>
    <n v="24869"/>
    <n v="0.361896336804857"/>
    <s v="0.4 per 1000 0-17 yr olds"/>
    <n v="0.361896336804857"/>
  </r>
  <r>
    <s v="E10000019_CIN episodes for unborn children at 31st March 2019 with domestic abuse identified as a factor at CIN assessment_Number"/>
    <s v="E10000019"/>
    <x v="72"/>
    <s v="Financial year"/>
    <s v="2018/19"/>
    <s v="Children in households suffering domestic abuse"/>
    <x v="31"/>
    <s v="Number"/>
    <n v="11"/>
    <n v="145641"/>
    <n v="7.5528182311299694E-2"/>
    <s v="0.1 per 1000 0-17 yr olds"/>
    <n v="7.5528182311299694E-2"/>
  </r>
  <r>
    <s v="E10000020_CIN episodes for unborn children at 31st March 2019 with domestic abuse identified as a factor at CIN assessment_Number"/>
    <s v="E10000020"/>
    <x v="82"/>
    <s v="Financial year"/>
    <s v="2018/19"/>
    <s v="Children in households suffering domestic abuse"/>
    <x v="31"/>
    <s v="Number"/>
    <n v="20"/>
    <n v="170810"/>
    <n v="0.11708916339792801"/>
    <s v="0.1 per 1000 0-17 yr olds"/>
    <n v="0.11708916339792801"/>
  </r>
  <r>
    <s v="E10000021_CIN episodes for unborn children at 31st March 2019 with domestic abuse identified as a factor at CIN assessment_Number"/>
    <s v="E10000021"/>
    <x v="88"/>
    <s v="Financial year"/>
    <s v="2018/19"/>
    <s v="Children in households suffering domestic abuse"/>
    <x v="31"/>
    <s v="Number"/>
    <n v="21"/>
    <n v="170235"/>
    <n v="0.123358886245484"/>
    <s v="0.1 per 1000 0-17 yr olds"/>
    <n v="0.123358886245484"/>
  </r>
  <r>
    <s v="E06000048_CIN episodes for unborn children at 31st March 2019 with domestic abuse identified as a factor at CIN assessment_Number"/>
    <s v="E06000048"/>
    <x v="89"/>
    <s v="Financial year"/>
    <s v="2018/19"/>
    <s v="Children in households suffering domestic abuse"/>
    <x v="31"/>
    <s v="Number"/>
    <n v="25"/>
    <n v="59011"/>
    <n v="0.42364982799817003"/>
    <s v="0.4 per 1000 0-17 yr olds"/>
    <n v="0.42364982799817003"/>
  </r>
  <r>
    <s v="E10000025_CIN episodes for unborn children at 31st March 2019 with domestic abuse identified as a factor at CIN assessment_Number"/>
    <s v="E10000025"/>
    <x v="93"/>
    <s v="Financial year"/>
    <s v="2018/19"/>
    <s v="Children in households suffering domestic abuse"/>
    <x v="31"/>
    <s v="Number"/>
    <n v="13"/>
    <n v="144788"/>
    <n v="8.9786446390584806E-2"/>
    <s v="0.1 per 1000 0-17 yr olds"/>
    <n v="8.9786446390584806E-2"/>
  </r>
  <r>
    <s v="E10000027_CIN episodes for unborn children at 31st March 2019 with domestic abuse identified as a factor at CIN assessment_Number"/>
    <s v="E10000027"/>
    <x v="112"/>
    <s v="Financial year"/>
    <s v="2018/19"/>
    <s v="Children in households suffering domestic abuse"/>
    <x v="31"/>
    <s v="Number"/>
    <n v="27"/>
    <n v="110700"/>
    <n v="0.24390243902438999"/>
    <s v="0.2 per 1000 0-17 yr olds"/>
    <n v="0.24390243902438999"/>
  </r>
  <r>
    <s v="E10000029_CIN episodes for unborn children at 31st March 2019 with domestic abuse identified as a factor at CIN assessment_Number"/>
    <s v="E10000029"/>
    <x v="123"/>
    <s v="Financial year"/>
    <s v="2018/19"/>
    <s v="Children in households suffering domestic abuse"/>
    <x v="31"/>
    <s v="Number"/>
    <n v="32"/>
    <n v="152752"/>
    <n v="0.20948989211270599"/>
    <s v="0.2 per 1000 0-17 yr olds"/>
    <n v="0.20948989211270599"/>
  </r>
  <r>
    <s v="E10000030_CIN episodes for unborn children at 31st March 2019 with domestic abuse identified as a factor at CIN assessment_Number"/>
    <s v="E10000030"/>
    <x v="125"/>
    <s v="Financial year"/>
    <s v="2018/19"/>
    <s v="Children in households suffering domestic abuse"/>
    <x v="31"/>
    <s v="Number"/>
    <n v="35"/>
    <n v="261905"/>
    <n v="0.13363624214887099"/>
    <s v="0.1 per 1000 0-17 yr olds"/>
    <n v="0.13363624214887099"/>
  </r>
  <r>
    <s v="E10000031_CIN episodes for unborn children at 31st March 2019 with domestic abuse identified as a factor at CIN assessment_Number"/>
    <s v="E10000031"/>
    <x v="139"/>
    <s v="Financial year"/>
    <s v="2018/19"/>
    <s v="Children in households suffering domestic abuse"/>
    <x v="31"/>
    <s v="Number"/>
    <n v="15"/>
    <n v="115928"/>
    <n v="0.12939065626940899"/>
    <s v="0.1 per 1000 0-17 yr olds"/>
    <n v="0.12939065626940899"/>
  </r>
  <r>
    <s v="E10000032_CIN episodes for unborn children at 31st March 2019 with domestic abuse identified as a factor at CIN assessment_Number"/>
    <s v="E10000032"/>
    <x v="141"/>
    <s v="Financial year"/>
    <s v="2018/19"/>
    <s v="Children in households suffering domestic abuse"/>
    <x v="31"/>
    <s v="Number"/>
    <n v="59"/>
    <n v="174672"/>
    <n v="0.33777594577264802"/>
    <s v="0.3 per 1000 0-17 yr olds"/>
    <n v="0.33777594577264802"/>
  </r>
  <r>
    <s v="NA_CIN episodes for unborn children at 31st March 2019 with mental health of parent/someone else in household identified as a factor at CIN assessment_Number"/>
    <s v="NA"/>
    <x v="151"/>
    <s v="Financial year"/>
    <s v="2018/19"/>
    <s v="Children in households suffering from mental health problems"/>
    <x v="32"/>
    <s v="Number"/>
    <n v="2215"/>
    <n v="11954618"/>
    <n v="0.18528404671734389"/>
    <s v="0.19 per 1000 0-17 yr olds"/>
    <n v="0.18528404671734389"/>
  </r>
  <r>
    <s v="E09000001_CIN episodes for unborn children at 31st March 2019 with mental health of parent/someone else in household identified as a factor at CIN assessment_Number"/>
    <s v="E09000001"/>
    <x v="25"/>
    <s v="Financial year"/>
    <s v="2018/19"/>
    <s v="Children in households suffering from mental health problems"/>
    <x v="32"/>
    <s v="Number"/>
    <n v="0"/>
    <n v="1453"/>
    <n v="0"/>
    <s v="0 per 1000 0-17 yr olds"/>
    <n v="0"/>
  </r>
  <r>
    <s v="E09000007_CIN episodes for unborn children at 31st March 2019 with mental health of parent/someone else in household identified as a factor at CIN assessment_Number"/>
    <s v="E09000007"/>
    <x v="21"/>
    <s v="Financial year"/>
    <s v="2018/19"/>
    <s v="Children in households suffering from mental health problems"/>
    <x v="32"/>
    <s v="Number"/>
    <n v="5"/>
    <n v="50983"/>
    <n v="9.8071906321715099E-2"/>
    <s v="0.1 per 1000 0-17 yr olds"/>
    <n v="9.8071906321715099E-2"/>
  </r>
  <r>
    <s v="E09000011_CIN episodes for unborn children at 31st March 2019 with mental health of parent/someone else in household identified as a factor at CIN assessment_Number"/>
    <s v="E09000011"/>
    <x v="45"/>
    <s v="Financial year"/>
    <s v="2018/19"/>
    <s v="Children in households suffering from mental health problems"/>
    <x v="32"/>
    <s v="Number"/>
    <n v="23"/>
    <n v="68917"/>
    <n v="0.333734782419432"/>
    <s v="0.3 per 1000 0-17 yr olds"/>
    <n v="0.333734782419432"/>
  </r>
  <r>
    <s v="E09000012_CIN episodes for unborn children at 31st March 2019 with mental health of parent/someone else in household identified as a factor at CIN assessment_Number"/>
    <s v="E09000012"/>
    <x v="46"/>
    <s v="Financial year"/>
    <s v="2018/19"/>
    <s v="Children in households suffering from mental health problems"/>
    <x v="32"/>
    <s v="Number"/>
    <n v="14"/>
    <n v="63655"/>
    <n v="0.21993559029141499"/>
    <s v="0.2 per 1000 0-17 yr olds"/>
    <n v="0.21993559029141499"/>
  </r>
  <r>
    <s v="E09000013_CIN episodes for unborn children at 31st March 2019 with mental health of parent/someone else in household identified as a factor at CIN assessment_Number"/>
    <s v="E09000013"/>
    <x v="48"/>
    <s v="Financial year"/>
    <s v="2018/19"/>
    <s v="Children in households suffering from mental health problems"/>
    <x v="32"/>
    <s v="Number"/>
    <n v="8"/>
    <n v="36898"/>
    <n v="0.21681391945362899"/>
    <s v="0.2 per 1000 0-17 yr olds"/>
    <n v="0.21681391945362899"/>
  </r>
  <r>
    <s v="E09000019_CIN episodes for unborn children at 31st March 2019 with mental health of parent/someone else in household identified as a factor at CIN assessment_Number"/>
    <s v="E09000019"/>
    <x v="59"/>
    <s v="Financial year"/>
    <s v="2018/19"/>
    <s v="Children in households suffering from mental health problems"/>
    <x v="32"/>
    <s v="Number"/>
    <n v="9"/>
    <n v="42098"/>
    <n v="0.213786878236496"/>
    <s v="0.2 per 1000 0-17 yr olds"/>
    <n v="0.213786878236496"/>
  </r>
  <r>
    <s v="E09000020_CIN episodes for unborn children at 31st March 2019 with mental health of parent/someone else in household identified as a factor at CIN assessment_Number"/>
    <s v="E09000020"/>
    <x v="60"/>
    <s v="Financial year"/>
    <s v="2018/19"/>
    <s v="Children in households suffering from mental health problems"/>
    <x v="32"/>
    <s v="Number"/>
    <n v="6"/>
    <n v="28678"/>
    <n v="0.20921961085152399"/>
    <s v="0.2 per 1000 0-17 yr olds"/>
    <n v="0.20921961085152399"/>
  </r>
  <r>
    <s v="E09000022_CIN episodes for unborn children at 31st March 2019 with mental health of parent/someone else in household identified as a factor at CIN assessment_Number"/>
    <s v="E09000022"/>
    <x v="66"/>
    <s v="Financial year"/>
    <s v="2018/19"/>
    <s v="Children in households suffering from mental health problems"/>
    <x v="32"/>
    <s v="Number"/>
    <n v="9"/>
    <n v="62629"/>
    <n v="0.14370339619026301"/>
    <s v="0.1 per 1000 0-17 yr olds"/>
    <n v="0.14370339619026301"/>
  </r>
  <r>
    <s v="E09000023_CIN episodes for unborn children at 31st March 2019 with mental health of parent/someone else in household identified as a factor at CIN assessment_Number"/>
    <s v="E09000023"/>
    <x v="71"/>
    <s v="Financial year"/>
    <s v="2018/19"/>
    <s v="Children in households suffering from mental health problems"/>
    <x v="32"/>
    <s v="Number"/>
    <n v="13"/>
    <n v="68458"/>
    <n v="0.189897455374098"/>
    <s v="0.2 per 1000 0-17 yr olds"/>
    <n v="0.189897455374098"/>
  </r>
  <r>
    <s v="E09000028_CIN episodes for unborn children at 31st March 2019 with mental health of parent/someone else in household identified as a factor at CIN assessment_Number"/>
    <s v="E09000028"/>
    <x v="117"/>
    <s v="Financial year"/>
    <s v="2018/19"/>
    <s v="Children in households suffering from mental health problems"/>
    <x v="32"/>
    <s v="Number"/>
    <n v="7"/>
    <n v="65121"/>
    <n v="0.107492206815006"/>
    <s v="0.1 per 1000 0-17 yr olds"/>
    <n v="0.107492206815006"/>
  </r>
  <r>
    <s v="E09000030_CIN episodes for unborn children at 31st March 2019 with mental health of parent/someone else in household identified as a factor at CIN assessment_Number"/>
    <s v="E09000030"/>
    <x v="132"/>
    <s v="Financial year"/>
    <s v="2018/19"/>
    <s v="Children in households suffering from mental health problems"/>
    <x v="32"/>
    <s v="Number"/>
    <n v="14"/>
    <n v="70973"/>
    <n v="0.197258112239866"/>
    <s v="0.2 per 1000 0-17 yr olds"/>
    <n v="0.197258112239866"/>
  </r>
  <r>
    <s v="E09000032_CIN episodes for unborn children at 31st March 2019 with mental health of parent/someone else in household identified as a factor at CIN assessment_Number"/>
    <s v="E09000032"/>
    <x v="137"/>
    <s v="Financial year"/>
    <s v="2018/19"/>
    <s v="Children in households suffering from mental health problems"/>
    <x v="32"/>
    <s v="Number"/>
    <n v="6"/>
    <n v="63840"/>
    <n v="9.3984962406015005E-2"/>
    <s v="0.1 per 1000 0-17 yr olds"/>
    <n v="9.3984962406015005E-2"/>
  </r>
  <r>
    <s v="E09000033_CIN episodes for unborn children at 31st March 2019 with mental health of parent/someone else in household identified as a factor at CIN assessment_Number"/>
    <s v="E09000033"/>
    <x v="142"/>
    <s v="Financial year"/>
    <s v="2018/19"/>
    <s v="Children in households suffering from mental health problems"/>
    <x v="32"/>
    <s v="Number"/>
    <s v="*"/>
    <n v="47445"/>
    <s v="*"/>
    <s v="N/A"/>
    <s v="N/A"/>
  </r>
  <r>
    <s v="E09000002_CIN episodes for unborn children at 31st March 2019 with mental health of parent/someone else in household identified as a factor at CIN assessment_Number"/>
    <s v="E09000002"/>
    <x v="0"/>
    <s v="Financial year"/>
    <s v="2018/19"/>
    <s v="Children in households suffering from mental health problems"/>
    <x v="32"/>
    <s v="Number"/>
    <n v="11"/>
    <n v="63401"/>
    <n v="0.17349884071229199"/>
    <s v="0.2 per 1000 0-17 yr olds"/>
    <n v="0.17349884071229199"/>
  </r>
  <r>
    <s v="E09000003_CIN episodes for unborn children at 31st March 2019 with mental health of parent/someone else in household identified as a factor at CIN assessment_Number"/>
    <s v="E09000003"/>
    <x v="1"/>
    <s v="Financial year"/>
    <s v="2018/19"/>
    <s v="Children in households suffering from mental health problems"/>
    <x v="32"/>
    <s v="Number"/>
    <n v="9"/>
    <n v="92701"/>
    <n v="9.7086331323286701E-2"/>
    <s v="0.1 per 1000 0-17 yr olds"/>
    <n v="9.7086331323286701E-2"/>
  </r>
  <r>
    <s v="E09000004_CIN episodes for unborn children at 31st March 2019 with mental health of parent/someone else in household identified as a factor at CIN assessment_Number"/>
    <s v="E09000004"/>
    <x v="5"/>
    <s v="Financial year"/>
    <s v="2018/19"/>
    <s v="Children in households suffering from mental health problems"/>
    <x v="32"/>
    <s v="Number"/>
    <n v="14"/>
    <n v="56853"/>
    <n v="0.24624909855240701"/>
    <s v="0.2 per 1000 0-17 yr olds"/>
    <n v="0.24624909855240701"/>
  </r>
  <r>
    <s v="E09000005_CIN episodes for unborn children at 31st March 2019 with mental health of parent/someone else in household identified as a factor at CIN assessment_Number"/>
    <s v="E09000005"/>
    <x v="13"/>
    <s v="Financial year"/>
    <s v="2018/19"/>
    <s v="Children in households suffering from mental health problems"/>
    <x v="32"/>
    <s v="Number"/>
    <n v="6"/>
    <n v="77893"/>
    <n v="7.7028744559844903E-2"/>
    <s v="0.1 per 1000 0-17 yr olds"/>
    <n v="7.7028744559844903E-2"/>
  </r>
  <r>
    <s v="E09000006_CIN episodes for unborn children at 31st March 2019 with mental health of parent/someone else in household identified as a factor at CIN assessment_Number"/>
    <s v="E09000006"/>
    <x v="16"/>
    <s v="Financial year"/>
    <s v="2018/19"/>
    <s v="Children in households suffering from mental health problems"/>
    <x v="32"/>
    <s v="Number"/>
    <n v="13"/>
    <n v="75055"/>
    <n v="0.17320631536872999"/>
    <s v="0.2 per 1000 0-17 yr olds"/>
    <n v="0.17320631536872999"/>
  </r>
  <r>
    <s v="E09000008_CIN episodes for unborn children at 31st March 2019 with mental health of parent/someone else in household identified as a factor at CIN assessment_Number"/>
    <s v="E09000008"/>
    <x v="28"/>
    <s v="Financial year"/>
    <s v="2018/19"/>
    <s v="Children in households suffering from mental health problems"/>
    <x v="32"/>
    <s v="Number"/>
    <n v="7"/>
    <n v="94702"/>
    <n v="7.3916073578171496E-2"/>
    <s v="0.1 per 1000 0-17 yr olds"/>
    <n v="7.3916073578171496E-2"/>
  </r>
  <r>
    <s v="E09000009_CIN episodes for unborn children at 31st March 2019 with mental health of parent/someone else in household identified as a factor at CIN assessment_Number"/>
    <s v="E09000009"/>
    <x v="38"/>
    <s v="Financial year"/>
    <s v="2018/19"/>
    <s v="Children in households suffering from mental health problems"/>
    <x v="32"/>
    <s v="Number"/>
    <s v="*"/>
    <n v="81732"/>
    <s v="*"/>
    <s v="N/A"/>
    <s v="N/A"/>
  </r>
  <r>
    <s v="E09000010_CIN episodes for unborn children at 31st March 2019 with mental health of parent/someone else in household identified as a factor at CIN assessment_Number"/>
    <s v="E09000010"/>
    <x v="41"/>
    <s v="Financial year"/>
    <s v="2018/19"/>
    <s v="Children in households suffering from mental health problems"/>
    <x v="32"/>
    <s v="Number"/>
    <n v="18"/>
    <n v="84497"/>
    <n v="0.213025314508207"/>
    <s v="0.2 per 1000 0-17 yr olds"/>
    <n v="0.213025314508207"/>
  </r>
  <r>
    <s v="E09000014_CIN episodes for unborn children at 31st March 2019 with mental health of parent/someone else in household identified as a factor at CIN assessment_Number"/>
    <s v="E09000014"/>
    <x v="50"/>
    <s v="Financial year"/>
    <s v="2018/19"/>
    <s v="Children in households suffering from mental health problems"/>
    <x v="32"/>
    <s v="Number"/>
    <n v="8"/>
    <n v="60398"/>
    <n v="0.132454717043611"/>
    <s v="0.1 per 1000 0-17 yr olds"/>
    <n v="0.132454717043611"/>
  </r>
  <r>
    <s v="E09000015_CIN episodes for unborn children at 31st March 2019 with mental health of parent/someone else in household identified as a factor at CIN assessment_Number"/>
    <s v="E09000015"/>
    <x v="51"/>
    <s v="Financial year"/>
    <s v="2018/19"/>
    <s v="Children in households suffering from mental health problems"/>
    <x v="32"/>
    <s v="Number"/>
    <n v="13"/>
    <n v="58373"/>
    <n v="0.22270570297911699"/>
    <s v="0.2 per 1000 0-17 yr olds"/>
    <n v="0.22270570297911699"/>
  </r>
  <r>
    <s v="E09000016_CIN episodes for unborn children at 31st March 2019 with mental health of parent/someone else in household identified as a factor at CIN assessment_Number"/>
    <s v="E09000016"/>
    <x v="53"/>
    <s v="Financial year"/>
    <s v="2018/19"/>
    <s v="Children in households suffering from mental health problems"/>
    <x v="32"/>
    <s v="Number"/>
    <s v="*"/>
    <n v="57541"/>
    <s v="*"/>
    <s v="N/A"/>
    <s v="N/A"/>
  </r>
  <r>
    <s v="E09000017_CIN episodes for unborn children at 31st March 2019 with mental health of parent/someone else in household identified as a factor at CIN assessment_Number"/>
    <s v="E09000017"/>
    <x v="56"/>
    <s v="Financial year"/>
    <s v="2018/19"/>
    <s v="Children in households suffering from mental health problems"/>
    <x v="32"/>
    <s v="Number"/>
    <n v="6"/>
    <n v="73377"/>
    <n v="8.1769491802608493E-2"/>
    <s v="0.1 per 1000 0-17 yr olds"/>
    <n v="8.1769491802608493E-2"/>
  </r>
  <r>
    <s v="E09000018_CIN episodes for unborn children at 31st March 2019 with mental health of parent/someone else in household identified as a factor at CIN assessment_Number"/>
    <s v="E09000018"/>
    <x v="57"/>
    <s v="Financial year"/>
    <s v="2018/19"/>
    <s v="Children in households suffering from mental health problems"/>
    <x v="32"/>
    <s v="Number"/>
    <n v="9"/>
    <n v="64898"/>
    <n v="0.13867915806342301"/>
    <s v="0.1 per 1000 0-17 yr olds"/>
    <n v="0.13867915806342301"/>
  </r>
  <r>
    <s v="E09000021_CIN episodes for unborn children at 31st March 2019 with mental health of parent/someone else in household identified as a factor at CIN assessment_Number"/>
    <s v="E09000021"/>
    <x v="63"/>
    <s v="Financial year"/>
    <s v="2018/19"/>
    <s v="Children in households suffering from mental health problems"/>
    <x v="32"/>
    <s v="Number"/>
    <n v="8"/>
    <n v="38977"/>
    <n v="0.20524924955743101"/>
    <s v="0.2 per 1000 0-17 yr olds"/>
    <n v="0.20524924955743101"/>
  </r>
  <r>
    <s v="E09000024_CIN episodes for unborn children at 31st March 2019 with mental health of parent/someone else in household identified as a factor at CIN assessment_Number"/>
    <s v="E09000024"/>
    <x v="77"/>
    <s v="Financial year"/>
    <s v="2018/19"/>
    <s v="Children in households suffering from mental health problems"/>
    <x v="32"/>
    <s v="Number"/>
    <n v="8"/>
    <n v="47266"/>
    <n v="0.16925485549866701"/>
    <s v="0.2 per 1000 0-17 yr olds"/>
    <n v="0.16925485549866701"/>
  </r>
  <r>
    <s v="E09000025_CIN episodes for unborn children at 31st March 2019 with mental health of parent/someone else in household identified as a factor at CIN assessment_Number"/>
    <s v="E09000025"/>
    <x v="81"/>
    <s v="Financial year"/>
    <s v="2018/19"/>
    <s v="Children in households suffering from mental health problems"/>
    <x v="32"/>
    <s v="Number"/>
    <n v="6"/>
    <n v="86567"/>
    <n v="6.9310476278489505E-2"/>
    <s v="0.1 per 1000 0-17 yr olds"/>
    <n v="6.9310476278489505E-2"/>
  </r>
  <r>
    <s v="E09000026_CIN episodes for unborn children at 31st March 2019 with mental health of parent/someone else in household identified as a factor at CIN assessment_Number"/>
    <s v="E09000026"/>
    <x v="99"/>
    <s v="Financial year"/>
    <s v="2018/19"/>
    <s v="Children in households suffering from mental health problems"/>
    <x v="32"/>
    <s v="Number"/>
    <s v="*"/>
    <n v="76159"/>
    <s v="*"/>
    <s v="N/A"/>
    <s v="N/A"/>
  </r>
  <r>
    <s v="E09000027_CIN episodes for unborn children at 31st March 2019 with mental health of parent/someone else in household identified as a factor at CIN assessment_Number"/>
    <s v="E09000027"/>
    <x v="101"/>
    <s v="Financial year"/>
    <s v="2018/19"/>
    <s v="Children in households suffering from mental health problems"/>
    <x v="32"/>
    <s v="Number"/>
    <s v="*"/>
    <n v="45525"/>
    <s v="*"/>
    <s v="N/A"/>
    <s v="N/A"/>
  </r>
  <r>
    <s v="E09000029_CIN episodes for unborn children at 31st March 2019 with mental health of parent/someone else in household identified as a factor at CIN assessment_Number"/>
    <s v="E09000029"/>
    <x v="126"/>
    <s v="Financial year"/>
    <s v="2018/19"/>
    <s v="Children in households suffering from mental health problems"/>
    <x v="32"/>
    <s v="Number"/>
    <s v="*"/>
    <n v="47941"/>
    <s v="*"/>
    <s v="N/A"/>
    <s v="N/A"/>
  </r>
  <r>
    <s v="E09000031_CIN episodes for unborn children at 31st March 2019 with mental health of parent/someone else in household identified as a factor at CIN assessment_Number"/>
    <s v="E09000031"/>
    <x v="136"/>
    <s v="Financial year"/>
    <s v="2018/19"/>
    <s v="Children in households suffering from mental health problems"/>
    <x v="32"/>
    <s v="Number"/>
    <n v="9"/>
    <n v="67017"/>
    <n v="0.13429428353999701"/>
    <s v="0.1 per 1000 0-17 yr olds"/>
    <n v="0.13429428353999701"/>
  </r>
  <r>
    <s v="E08000025_CIN episodes for unborn children at 31st March 2019 with mental health of parent/someone else in household identified as a factor at CIN assessment_Number"/>
    <s v="E08000025"/>
    <x v="6"/>
    <s v="Financial year"/>
    <s v="2018/19"/>
    <s v="Children in households suffering from mental health problems"/>
    <x v="32"/>
    <s v="Number"/>
    <n v="45"/>
    <n v="288388"/>
    <n v="0.15603977974118199"/>
    <s v="0.2 per 1000 0-17 yr olds"/>
    <n v="0.15603977974118199"/>
  </r>
  <r>
    <s v="E08000026_CIN episodes for unborn children at 31st March 2019 with mental health of parent/someone else in household identified as a factor at CIN assessment_Number"/>
    <s v="E08000026"/>
    <x v="27"/>
    <s v="Financial year"/>
    <s v="2018/19"/>
    <s v="Children in households suffering from mental health problems"/>
    <x v="32"/>
    <s v="Number"/>
    <n v="24"/>
    <n v="78994"/>
    <n v="0.30382054333240499"/>
    <s v="0.3 per 1000 0-17 yr olds"/>
    <n v="0.30382054333240499"/>
  </r>
  <r>
    <s v="E08000027_CIN episodes for unborn children at 31st March 2019 with mental health of parent/someone else in household identified as a factor at CIN assessment_Number"/>
    <s v="E08000027"/>
    <x v="36"/>
    <s v="Financial year"/>
    <s v="2018/19"/>
    <s v="Children in households suffering from mental health problems"/>
    <x v="32"/>
    <s v="Number"/>
    <n v="6"/>
    <n v="69265"/>
    <n v="8.6623835992203801E-2"/>
    <s v="0.1 per 1000 0-17 yr olds"/>
    <n v="8.6623835992203801E-2"/>
  </r>
  <r>
    <s v="E08000028_CIN episodes for unborn children at 31st March 2019 with mental health of parent/someone else in household identified as a factor at CIN assessment_Number"/>
    <s v="E08000028"/>
    <x v="106"/>
    <s v="Financial year"/>
    <s v="2018/19"/>
    <s v="Children in households suffering from mental health problems"/>
    <x v="32"/>
    <s v="Number"/>
    <n v="17"/>
    <n v="81920"/>
    <n v="0.20751953125"/>
    <s v="0.2 per 1000 0-17 yr olds"/>
    <n v="0.20751953125"/>
  </r>
  <r>
    <s v="E08000029_CIN episodes for unborn children at 31st March 2019 with mental health of parent/someone else in household identified as a factor at CIN assessment_Number"/>
    <s v="E08000029"/>
    <x v="111"/>
    <s v="Financial year"/>
    <s v="2018/19"/>
    <s v="Children in households suffering from mental health problems"/>
    <x v="32"/>
    <s v="Number"/>
    <n v="10"/>
    <n v="46946"/>
    <n v="0.21301069313679499"/>
    <s v="0.2 per 1000 0-17 yr olds"/>
    <n v="0.21301069313679499"/>
  </r>
  <r>
    <s v="E08000030_CIN episodes for unborn children at 31st March 2019 with mental health of parent/someone else in household identified as a factor at CIN assessment_Number"/>
    <s v="E08000030"/>
    <x v="135"/>
    <s v="Financial year"/>
    <s v="2018/19"/>
    <s v="Children in households suffering from mental health problems"/>
    <x v="32"/>
    <s v="Number"/>
    <n v="11"/>
    <n v="68157"/>
    <n v="0.16139208005047201"/>
    <s v="0.2 per 1000 0-17 yr olds"/>
    <n v="0.16139208005047201"/>
  </r>
  <r>
    <s v="E08000031_CIN episodes for unborn children at 31st March 2019 with mental health of parent/someone else in household identified as a factor at CIN assessment_Number"/>
    <s v="E08000031"/>
    <x v="148"/>
    <s v="Financial year"/>
    <s v="2018/19"/>
    <s v="Children in households suffering from mental health problems"/>
    <x v="32"/>
    <s v="Number"/>
    <n v="8"/>
    <n v="61244"/>
    <n v="0.130625040820325"/>
    <s v="0.1 per 1000 0-17 yr olds"/>
    <n v="0.130625040820325"/>
  </r>
  <r>
    <s v="E08000011_CIN episodes for unborn children at 31st March 2019 with mental health of parent/someone else in household identified as a factor at CIN assessment_Number"/>
    <s v="E08000011"/>
    <x v="65"/>
    <s v="Financial year"/>
    <s v="2018/19"/>
    <s v="Children in households suffering from mental health problems"/>
    <x v="32"/>
    <s v="Number"/>
    <s v="*"/>
    <n v="33477"/>
    <s v="*"/>
    <s v="N/A"/>
    <s v="N/A"/>
  </r>
  <r>
    <s v="E08000012_CIN episodes for unborn children at 31st March 2019 with mental health of parent/someone else in household identified as a factor at CIN assessment_Number"/>
    <s v="E08000012"/>
    <x v="73"/>
    <s v="Financial year"/>
    <s v="2018/19"/>
    <s v="Children in households suffering from mental health problems"/>
    <x v="32"/>
    <s v="Number"/>
    <n v="21"/>
    <n v="94902"/>
    <n v="0.221280900297149"/>
    <s v="0.2 per 1000 0-17 yr olds"/>
    <n v="0.221280900297149"/>
  </r>
  <r>
    <s v="E08000013_CIN episodes for unborn children at 31st March 2019 with mental health of parent/someone else in household identified as a factor at CIN assessment_Number"/>
    <s v="E08000013"/>
    <x v="152"/>
    <s v="Financial year"/>
    <s v="2018/19"/>
    <s v="Children in households suffering from mental health problems"/>
    <x v="32"/>
    <s v="Number"/>
    <n v="9"/>
    <n v="36785"/>
    <n v="0.24466494495038699"/>
    <s v="0.2 per 1000 0-17 yr olds"/>
    <n v="0.24466494495038699"/>
  </r>
  <r>
    <s v="E08000014_CIN episodes for unborn children at 31st March 2019 with mental health of parent/someone else in household identified as a factor at CIN assessment_Number"/>
    <s v="E08000014"/>
    <x v="107"/>
    <s v="Financial year"/>
    <s v="2018/19"/>
    <s v="Children in households suffering from mental health problems"/>
    <x v="32"/>
    <s v="Number"/>
    <n v="8"/>
    <n v="53833"/>
    <n v="0.14860773131722199"/>
    <s v="0.1 per 1000 0-17 yr olds"/>
    <n v="0.14860773131722199"/>
  </r>
  <r>
    <s v="E08000015_CIN episodes for unborn children at 31st March 2019 with mental health of parent/someone else in household identified as a factor at CIN assessment_Number"/>
    <s v="E08000015"/>
    <x v="146"/>
    <s v="Financial year"/>
    <s v="2018/19"/>
    <s v="Children in households suffering from mental health problems"/>
    <x v="32"/>
    <s v="Number"/>
    <n v="20"/>
    <n v="67576"/>
    <n v="0.29596306380963699"/>
    <s v="0.3 per 1000 0-17 yr olds"/>
    <n v="0.29596306380963699"/>
  </r>
  <r>
    <s v="E08000001_CIN episodes for unborn children at 31st March 2019 with mental health of parent/someone else in household identified as a factor at CIN assessment_Number"/>
    <s v="E08000001"/>
    <x v="9"/>
    <s v="Financial year"/>
    <s v="2018/19"/>
    <s v="Children in households suffering from mental health problems"/>
    <x v="32"/>
    <s v="Number"/>
    <n v="16"/>
    <n v="67670"/>
    <n v="0.236441554603222"/>
    <s v="0.2 per 1000 0-17 yr olds"/>
    <n v="0.236441554603222"/>
  </r>
  <r>
    <s v="E08000002_CIN episodes for unborn children at 31st March 2019 with mental health of parent/someone else in household identified as a factor at CIN assessment_Number"/>
    <s v="E08000002"/>
    <x v="18"/>
    <s v="Financial year"/>
    <s v="2018/19"/>
    <s v="Children in households suffering from mental health problems"/>
    <x v="32"/>
    <s v="Number"/>
    <n v="7"/>
    <n v="43142"/>
    <n v="0.16225487923601101"/>
    <s v="0.2 per 1000 0-17 yr olds"/>
    <n v="0.16225487923601101"/>
  </r>
  <r>
    <s v="E08000003_CIN episodes for unborn children at 31st March 2019 with mental health of parent/someone else in household identified as a factor at CIN assessment_Number"/>
    <s v="E08000003"/>
    <x v="75"/>
    <s v="Financial year"/>
    <s v="2018/19"/>
    <s v="Children in households suffering from mental health problems"/>
    <x v="32"/>
    <s v="Number"/>
    <n v="28"/>
    <n v="121962"/>
    <n v="0.22957970515406401"/>
    <s v="0.2 per 1000 0-17 yr olds"/>
    <n v="0.22957970515406401"/>
  </r>
  <r>
    <s v="E08000004_CIN episodes for unborn children at 31st March 2019 with mental health of parent/someone else in household identified as a factor at CIN assessment_Number"/>
    <s v="E08000004"/>
    <x v="92"/>
    <s v="Financial year"/>
    <s v="2018/19"/>
    <s v="Children in households suffering from mental health problems"/>
    <x v="32"/>
    <s v="Number"/>
    <n v="9"/>
    <n v="59416"/>
    <n v="0.151474350343342"/>
    <s v="0.2 per 1000 0-17 yr olds"/>
    <n v="0.151474350343342"/>
  </r>
  <r>
    <s v="E08000005_CIN episodes for unborn children at 31st March 2019 with mental health of parent/someone else in household identified as a factor at CIN assessment_Number"/>
    <s v="E08000005"/>
    <x v="102"/>
    <s v="Financial year"/>
    <s v="2018/19"/>
    <s v="Children in households suffering from mental health problems"/>
    <x v="32"/>
    <s v="Number"/>
    <n v="15"/>
    <n v="52689"/>
    <n v="0.28468940386038799"/>
    <s v="0.3 per 1000 0-17 yr olds"/>
    <n v="0.28468940386038799"/>
  </r>
  <r>
    <s v="E08000006_CIN episodes for unborn children at 31st March 2019 with mental health of parent/someone else in household identified as a factor at CIN assessment_Number"/>
    <s v="E08000006"/>
    <x v="105"/>
    <s v="Financial year"/>
    <s v="2018/19"/>
    <s v="Children in households suffering from mental health problems"/>
    <x v="32"/>
    <s v="Number"/>
    <n v="7"/>
    <n v="56566"/>
    <n v="0.12374924866527599"/>
    <s v="0.1 per 1000 0-17 yr olds"/>
    <n v="0.12374924866527599"/>
  </r>
  <r>
    <s v="E08000007_CIN episodes for unborn children at 31st March 2019 with mental health of parent/someone else in household identified as a factor at CIN assessment_Number"/>
    <s v="E08000007"/>
    <x v="120"/>
    <s v="Financial year"/>
    <s v="2018/19"/>
    <s v="Children in households suffering from mental health problems"/>
    <x v="32"/>
    <s v="Number"/>
    <n v="8"/>
    <n v="63141"/>
    <n v="0.12670055906621699"/>
    <s v="0.1 per 1000 0-17 yr olds"/>
    <n v="0.12670055906621699"/>
  </r>
  <r>
    <s v="E08000008_CIN episodes for unborn children at 31st March 2019 with mental health of parent/someone else in household identified as a factor at CIN assessment_Number"/>
    <s v="E08000008"/>
    <x v="128"/>
    <s v="Financial year"/>
    <s v="2018/19"/>
    <s v="Children in households suffering from mental health problems"/>
    <x v="32"/>
    <s v="Number"/>
    <n v="12"/>
    <n v="50223"/>
    <n v="0.23893435278657199"/>
    <s v="0.2 per 1000 0-17 yr olds"/>
    <n v="0.23893435278657199"/>
  </r>
  <r>
    <s v="E08000009_CIN episodes for unborn children at 31st March 2019 with mental health of parent/someone else in household identified as a factor at CIN assessment_Number"/>
    <s v="E08000009"/>
    <x v="133"/>
    <s v="Financial year"/>
    <s v="2018/19"/>
    <s v="Children in households suffering from mental health problems"/>
    <x v="32"/>
    <s v="Number"/>
    <n v="6"/>
    <n v="56087"/>
    <n v="0.10697666125840199"/>
    <s v="0.1 per 1000 0-17 yr olds"/>
    <n v="0.10697666125840199"/>
  </r>
  <r>
    <s v="E08000010_CIN episodes for unborn children at 31st March 2019 with mental health of parent/someone else in household identified as a factor at CIN assessment_Number"/>
    <s v="E08000010"/>
    <x v="143"/>
    <s v="Financial year"/>
    <s v="2018/19"/>
    <s v="Children in households suffering from mental health problems"/>
    <x v="32"/>
    <s v="Number"/>
    <n v="12"/>
    <n v="68388"/>
    <n v="0.175469380593087"/>
    <s v="0.2 per 1000 0-17 yr olds"/>
    <n v="0.175469380593087"/>
  </r>
  <r>
    <s v="E08000016_CIN episodes for unborn children at 31st March 2019 with mental health of parent/someone else in household identified as a factor at CIN assessment_Number"/>
    <s v="E08000016"/>
    <x v="2"/>
    <s v="Financial year"/>
    <s v="2018/19"/>
    <s v="Children in households suffering from mental health problems"/>
    <x v="32"/>
    <s v="Number"/>
    <n v="5"/>
    <n v="50727"/>
    <n v="9.8566838172965104E-2"/>
    <s v="0.1 per 1000 0-17 yr olds"/>
    <n v="9.8566838172965104E-2"/>
  </r>
  <r>
    <s v="E08000017_CIN episodes for unborn children at 31st March 2019 with mental health of parent/someone else in household identified as a factor at CIN assessment_Number"/>
    <s v="E08000017"/>
    <x v="34"/>
    <s v="Financial year"/>
    <s v="2018/19"/>
    <s v="Children in households suffering from mental health problems"/>
    <x v="32"/>
    <s v="Number"/>
    <n v="20"/>
    <n v="66448"/>
    <n v="0.30098723814110301"/>
    <s v="0.3 per 1000 0-17 yr olds"/>
    <n v="0.30098723814110301"/>
  </r>
  <r>
    <s v="E08000018_CIN episodes for unborn children at 31st March 2019 with mental health of parent/someone else in household identified as a factor at CIN assessment_Number"/>
    <s v="E08000018"/>
    <x v="103"/>
    <s v="Financial year"/>
    <s v="2018/19"/>
    <s v="Children in households suffering from mental health problems"/>
    <x v="32"/>
    <s v="Number"/>
    <n v="27"/>
    <n v="57196"/>
    <n v="0.47206098328554402"/>
    <s v="0.5 per 1000 0-17 yr olds"/>
    <n v="0.47206098328554402"/>
  </r>
  <r>
    <s v="E08000019_CIN episodes for unborn children at 31st March 2019 with mental health of parent/someone else in household identified as a factor at CIN assessment_Number"/>
    <s v="E08000019"/>
    <x v="108"/>
    <s v="Financial year"/>
    <s v="2018/19"/>
    <s v="Children in households suffering from mental health problems"/>
    <x v="32"/>
    <s v="Number"/>
    <n v="16"/>
    <n v="117497"/>
    <n v="0.13617368954101"/>
    <s v="0.1 per 1000 0-17 yr olds"/>
    <n v="0.13617368954101"/>
  </r>
  <r>
    <s v="E08000032_CIN episodes for unborn children at 31st March 2019 with mental health of parent/someone else in household identified as a factor at CIN assessment_Number"/>
    <s v="E08000032"/>
    <x v="12"/>
    <s v="Financial year"/>
    <s v="2018/19"/>
    <s v="Children in households suffering from mental health problems"/>
    <x v="32"/>
    <s v="Number"/>
    <n v="23"/>
    <n v="142005"/>
    <n v="0.161966127953241"/>
    <s v="0.2 per 1000 0-17 yr olds"/>
    <n v="0.161966127953241"/>
  </r>
  <r>
    <s v="E08000033_CIN episodes for unborn children at 31st March 2019 with mental health of parent/someone else in household identified as a factor at CIN assessment_Number"/>
    <s v="E08000033"/>
    <x v="19"/>
    <s v="Financial year"/>
    <s v="2018/19"/>
    <s v="Children in households suffering from mental health problems"/>
    <x v="32"/>
    <s v="Number"/>
    <n v="13"/>
    <n v="46021"/>
    <n v="0.28247973751113598"/>
    <s v="0.3 per 1000 0-17 yr olds"/>
    <n v="0.28247973751113598"/>
  </r>
  <r>
    <s v="E08000034_CIN episodes for unborn children at 31st March 2019 with mental health of parent/someone else in household identified as a factor at CIN assessment_Number"/>
    <s v="E08000034"/>
    <x v="64"/>
    <s v="Financial year"/>
    <s v="2018/19"/>
    <s v="Children in households suffering from mental health problems"/>
    <x v="32"/>
    <s v="Number"/>
    <n v="11"/>
    <n v="100174"/>
    <n v="0.109808932457524"/>
    <s v="0.1 per 1000 0-17 yr olds"/>
    <n v="0.109808932457524"/>
  </r>
  <r>
    <s v="E08000035_CIN episodes for unborn children at 31st March 2019 with mental health of parent/someone else in household identified as a factor at CIN assessment_Number"/>
    <s v="E08000035"/>
    <x v="68"/>
    <s v="Financial year"/>
    <s v="2018/19"/>
    <s v="Children in households suffering from mental health problems"/>
    <x v="32"/>
    <s v="Number"/>
    <n v="12"/>
    <n v="168176"/>
    <n v="7.1353819807820407E-2"/>
    <s v="0.1 per 1000 0-17 yr olds"/>
    <n v="7.1353819807820407E-2"/>
  </r>
  <r>
    <s v="E08000036_CIN episodes for unborn children at 31st March 2019 with mental health of parent/someone else in household identified as a factor at CIN assessment_Number"/>
    <s v="E08000036"/>
    <x v="134"/>
    <s v="Financial year"/>
    <s v="2018/19"/>
    <s v="Children in households suffering from mental health problems"/>
    <x v="32"/>
    <s v="Number"/>
    <n v="8"/>
    <n v="72893"/>
    <n v="0.10974990739851601"/>
    <s v="0.1 per 1000 0-17 yr olds"/>
    <n v="0.10974990739851601"/>
  </r>
  <r>
    <s v="E08000020_CIN episodes for unborn children at 31st March 2019 with mental health of parent/someone else in household identified as a factor at CIN assessment_Number"/>
    <s v="E08000020"/>
    <x v="43"/>
    <s v="Financial year"/>
    <s v="2018/19"/>
    <s v="Children in households suffering from mental health problems"/>
    <x v="32"/>
    <s v="Number"/>
    <n v="14"/>
    <n v="39605"/>
    <n v="0.35349072086857702"/>
    <s v="0.4 per 1000 0-17 yr olds"/>
    <n v="0.35349072086857702"/>
  </r>
  <r>
    <s v="E08000021_CIN episodes for unborn children at 31st March 2019 with mental health of parent/someone else in household identified as a factor at CIN assessment_Number"/>
    <s v="E08000021"/>
    <x v="80"/>
    <s v="Financial year"/>
    <s v="2018/19"/>
    <s v="Children in households suffering from mental health problems"/>
    <x v="32"/>
    <s v="Number"/>
    <n v="19"/>
    <n v="58056"/>
    <n v="0.32727022185476101"/>
    <s v="0.3 per 1000 0-17 yr olds"/>
    <n v="0.32727022185476101"/>
  </r>
  <r>
    <s v="E08000022_CIN episodes for unborn children at 31st March 2019 with mental health of parent/someone else in household identified as a factor at CIN assessment_Number"/>
    <s v="E08000022"/>
    <x v="86"/>
    <s v="Financial year"/>
    <s v="2018/19"/>
    <s v="Children in households suffering from mental health problems"/>
    <x v="32"/>
    <s v="Number"/>
    <n v="19"/>
    <n v="41360"/>
    <n v="0.459381044487427"/>
    <s v="0.5 per 1000 0-17 yr olds"/>
    <n v="0.459381044487427"/>
  </r>
  <r>
    <s v="E08000023_CIN episodes for unborn children at 31st March 2019 with mental health of parent/someone else in household identified as a factor at CIN assessment_Number"/>
    <s v="E08000023"/>
    <x v="114"/>
    <s v="Financial year"/>
    <s v="2018/19"/>
    <s v="Children in households suffering from mental health problems"/>
    <x v="32"/>
    <s v="Number"/>
    <n v="8"/>
    <n v="29920"/>
    <n v="0.26737967914438499"/>
    <s v="0.3 per 1000 0-17 yr olds"/>
    <n v="0.26737967914438499"/>
  </r>
  <r>
    <s v="E08000024_CIN episodes for unborn children at 31st March 2019 with mental health of parent/someone else in household identified as a factor at CIN assessment_Number"/>
    <s v="E08000024"/>
    <x v="124"/>
    <s v="Financial year"/>
    <s v="2018/19"/>
    <s v="Children in households suffering from mental health problems"/>
    <x v="32"/>
    <s v="Number"/>
    <n v="26"/>
    <n v="54563"/>
    <n v="0.476513388193464"/>
    <s v="0.5 per 1000 0-17 yr olds"/>
    <n v="0.476513388193464"/>
  </r>
  <r>
    <s v="E06000053_CIN episodes for unborn children at 31st March 2019 with mental health of parent/someone else in household identified as a factor at CIN assessment_Number"/>
    <s v="E06000053"/>
    <x v="153"/>
    <s v="Financial year"/>
    <s v="2018/19"/>
    <s v="Children in households suffering from mental health problems"/>
    <x v="32"/>
    <s v="Number"/>
    <n v="0"/>
    <n v="368"/>
    <n v="0"/>
    <s v="0 per 1000 0-17 yr olds"/>
    <n v="0"/>
  </r>
  <r>
    <s v="E06000022_CIN episodes for unborn children at 31st March 2019 with mental health of parent/someone else in household identified as a factor at CIN assessment_Number"/>
    <s v="E06000022"/>
    <x v="3"/>
    <s v="Financial year"/>
    <s v="2018/19"/>
    <s v="Children in households suffering from mental health problems"/>
    <x v="32"/>
    <s v="Number"/>
    <s v="*"/>
    <n v="35946"/>
    <s v="*"/>
    <s v="N/A"/>
    <s v="N/A"/>
  </r>
  <r>
    <s v="E06000023_CIN episodes for unborn children at 31st March 2019 with mental health of parent/someone else in household identified as a factor at CIN assessment_Number"/>
    <s v="E06000023"/>
    <x v="15"/>
    <s v="Financial year"/>
    <s v="2018/19"/>
    <s v="Children in households suffering from mental health problems"/>
    <x v="32"/>
    <s v="Number"/>
    <n v="20"/>
    <n v="94016"/>
    <n v="0.21272974812797801"/>
    <s v="0.2 per 1000 0-17 yr olds"/>
    <n v="0.21272974812797801"/>
  </r>
  <r>
    <s v="E06000024_CIN episodes for unborn children at 31st March 2019 with mental health of parent/someone else in household identified as a factor at CIN assessment_Number"/>
    <s v="E06000024"/>
    <x v="85"/>
    <s v="Financial year"/>
    <s v="2018/19"/>
    <s v="Children in households suffering from mental health problems"/>
    <x v="32"/>
    <s v="Number"/>
    <n v="5"/>
    <n v="43435"/>
    <n v="0.115114538966271"/>
    <s v="0.1 per 1000 0-17 yr olds"/>
    <n v="0.115114538966271"/>
  </r>
  <r>
    <s v="E06000025_CIN episodes for unborn children at 31st March 2019 with mental health of parent/someone else in household identified as a factor at CIN assessment_Number"/>
    <s v="E06000025"/>
    <x v="113"/>
    <s v="Financial year"/>
    <s v="2018/19"/>
    <s v="Children in households suffering from mental health problems"/>
    <x v="32"/>
    <s v="Number"/>
    <n v="5"/>
    <n v="58867"/>
    <n v="8.4937231386005702E-2"/>
    <s v="0.1 per 1000 0-17 yr olds"/>
    <n v="8.4937231386005702E-2"/>
  </r>
  <r>
    <s v="E06000001_CIN episodes for unborn children at 31st March 2019 with mental health of parent/someone else in household identified as a factor at CIN assessment_Number"/>
    <s v="E06000001"/>
    <x v="52"/>
    <s v="Financial year"/>
    <s v="2018/19"/>
    <s v="Children in households suffering from mental health problems"/>
    <x v="32"/>
    <s v="Number"/>
    <s v="*"/>
    <n v="20006"/>
    <s v="*"/>
    <s v="N/A"/>
    <s v="N/A"/>
  </r>
  <r>
    <s v="E06000002_CIN episodes for unborn children at 31st March 2019 with mental health of parent/someone else in household identified as a factor at CIN assessment_Number"/>
    <s v="E06000002"/>
    <x v="78"/>
    <s v="Financial year"/>
    <s v="2018/19"/>
    <s v="Children in households suffering from mental health problems"/>
    <x v="32"/>
    <s v="Number"/>
    <n v="17"/>
    <n v="32513"/>
    <n v="0.522867775966536"/>
    <s v="0.5 per 1000 0-17 yr olds"/>
    <n v="0.522867775966536"/>
  </r>
  <r>
    <s v="E06000003_CIN episodes for unborn children at 31st March 2019 with mental health of parent/someone else in household identified as a factor at CIN assessment_Number"/>
    <s v="E06000003"/>
    <x v="100"/>
    <s v="Financial year"/>
    <s v="2018/19"/>
    <s v="Children in households suffering from mental health problems"/>
    <x v="32"/>
    <s v="Number"/>
    <s v="*"/>
    <n v="27626"/>
    <s v="*"/>
    <s v="N/A"/>
    <s v="N/A"/>
  </r>
  <r>
    <s v="E06000004_CIN episodes for unborn children at 31st March 2019 with mental health of parent/someone else in household identified as a factor at CIN assessment_Number"/>
    <s v="E06000004"/>
    <x v="121"/>
    <s v="Financial year"/>
    <s v="2018/19"/>
    <s v="Children in households suffering from mental health problems"/>
    <x v="32"/>
    <s v="Number"/>
    <n v="11"/>
    <n v="43521"/>
    <n v="0.25275154523103799"/>
    <s v="0.3 per 1000 0-17 yr olds"/>
    <n v="0.25275154523103799"/>
  </r>
  <r>
    <s v="E06000010_CIN episodes for unborn children at 31st March 2019 with mental health of parent/someone else in household identified as a factor at CIN assessment_Number"/>
    <s v="E06000010"/>
    <x v="62"/>
    <s v="Financial year"/>
    <s v="2018/19"/>
    <s v="Children in households suffering from mental health problems"/>
    <x v="32"/>
    <s v="Number"/>
    <n v="8"/>
    <n v="57023"/>
    <n v="0.140294267225505"/>
    <s v="0.1 per 1000 0-17 yr olds"/>
    <n v="0.140294267225505"/>
  </r>
  <r>
    <s v="E06000011_CIN episodes for unborn children at 31st March 2019 with mental health of parent/someone else in household identified as a factor at CIN assessment_Number"/>
    <s v="E06000011"/>
    <x v="39"/>
    <s v="Financial year"/>
    <s v="2018/19"/>
    <s v="Children in households suffering from mental health problems"/>
    <x v="32"/>
    <s v="Number"/>
    <n v="0"/>
    <n v="62942"/>
    <n v="0"/>
    <s v="0 per 1000 0-17 yr olds"/>
    <n v="0"/>
  </r>
  <r>
    <s v="E06000012_CIN episodes for unborn children at 31st March 2019 with mental health of parent/someone else in household identified as a factor at CIN assessment_Number"/>
    <s v="E06000012"/>
    <x v="83"/>
    <s v="Financial year"/>
    <s v="2018/19"/>
    <s v="Children in households suffering from mental health problems"/>
    <x v="32"/>
    <s v="Number"/>
    <n v="6"/>
    <n v="34503"/>
    <n v="0.173897921919833"/>
    <s v="0.2 per 1000 0-17 yr olds"/>
    <n v="0.173897921919833"/>
  </r>
  <r>
    <s v="E06000013_CIN episodes for unborn children at 31st March 2019 with mental health of parent/someone else in household identified as a factor at CIN assessment_Number"/>
    <s v="E06000013"/>
    <x v="84"/>
    <s v="Financial year"/>
    <s v="2018/19"/>
    <s v="Children in households suffering from mental health problems"/>
    <x v="32"/>
    <s v="Number"/>
    <n v="9"/>
    <n v="35714"/>
    <n v="0.25200201601612798"/>
    <s v="0.3 per 1000 0-17 yr olds"/>
    <n v="0.25200201601612798"/>
  </r>
  <r>
    <s v="E10000023_CIN episodes for unborn children at 31st March 2019 with mental health of parent/someone else in household identified as a factor at CIN assessment_Number"/>
    <s v="E10000023"/>
    <x v="87"/>
    <s v="Financial year"/>
    <s v="2018/19"/>
    <s v="Children in households suffering from mental health problems"/>
    <x v="32"/>
    <s v="Number"/>
    <n v="19"/>
    <n v="117499"/>
    <n v="0.161703503859607"/>
    <s v="0.2 per 1000 0-17 yr olds"/>
    <n v="0.161703503859607"/>
  </r>
  <r>
    <s v="E06000014_CIN episodes for unborn children at 31st March 2019 with mental health of parent/someone else in household identified as a factor at CIN assessment_Number"/>
    <s v="E06000014"/>
    <x v="150"/>
    <s v="Financial year"/>
    <s v="2018/19"/>
    <s v="Children in households suffering from mental health problems"/>
    <x v="32"/>
    <s v="Number"/>
    <s v="*"/>
    <n v="36572"/>
    <s v="*"/>
    <s v="N/A"/>
    <s v="N/A"/>
  </r>
  <r>
    <s v="E06000032_CIN episodes for unborn children at 31st March 2019 with mental health of parent/someone else in household identified as a factor at CIN assessment_Number"/>
    <s v="E06000032"/>
    <x v="74"/>
    <s v="Financial year"/>
    <s v="2018/19"/>
    <s v="Children in households suffering from mental health problems"/>
    <x v="32"/>
    <s v="Number"/>
    <n v="9"/>
    <n v="57375"/>
    <n v="0.15686274509803899"/>
    <s v="0.2 per 1000 0-17 yr olds"/>
    <n v="0.15686274509803899"/>
  </r>
  <r>
    <s v="E06000055_CIN episodes for unborn children at 31st March 2019 with mental health of parent/someone else in household identified as a factor at CIN assessment_Number"/>
    <s v="E06000055"/>
    <x v="4"/>
    <s v="Financial year"/>
    <s v="2018/19"/>
    <s v="Children in households suffering from mental health problems"/>
    <x v="32"/>
    <s v="Number"/>
    <n v="10"/>
    <n v="40088"/>
    <n v="0.24945120734384399"/>
    <s v="0.2 per 1000 0-17 yr olds"/>
    <n v="0.24945120734384399"/>
  </r>
  <r>
    <s v="E06000056_CIN episodes for unborn children at 31st March 2019 with mental health of parent/someone else in household identified as a factor at CIN assessment_Number"/>
    <s v="E06000056"/>
    <x v="22"/>
    <s v="Financial year"/>
    <s v="2018/19"/>
    <s v="Children in households suffering from mental health problems"/>
    <x v="32"/>
    <s v="Number"/>
    <n v="10"/>
    <n v="62515"/>
    <n v="0.15996160921378899"/>
    <s v="0.2 per 1000 0-17 yr olds"/>
    <n v="0.15996160921378899"/>
  </r>
  <r>
    <s v="E10000002_CIN episodes for unborn children at 31st March 2019 with mental health of parent/someone else in household identified as a factor at CIN assessment_Number"/>
    <s v="E10000002"/>
    <x v="17"/>
    <s v="Financial year"/>
    <s v="2018/19"/>
    <s v="Children in households suffering from mental health problems"/>
    <x v="32"/>
    <s v="Number"/>
    <n v="12"/>
    <n v="124321"/>
    <n v="9.6524320106820202E-2"/>
    <s v="0.1 per 1000 0-17 yr olds"/>
    <n v="9.6524320106820202E-2"/>
  </r>
  <r>
    <s v="E06000042_CIN episodes for unborn children at 31st March 2019 with mental health of parent/someone else in household identified as a factor at CIN assessment_Number"/>
    <s v="E06000042"/>
    <x v="79"/>
    <s v="Financial year"/>
    <s v="2018/19"/>
    <s v="Children in households suffering from mental health problems"/>
    <x v="32"/>
    <s v="Number"/>
    <n v="16"/>
    <n v="68278"/>
    <n v="0.234336096546472"/>
    <s v="0.2 per 1000 0-17 yr olds"/>
    <n v="0.234336096546472"/>
  </r>
  <r>
    <s v="E10000007_CIN episodes for unborn children at 31st March 2019 with mental health of parent/someone else in household identified as a factor at CIN assessment_Number"/>
    <s v="E10000007"/>
    <x v="32"/>
    <s v="Financial year"/>
    <s v="2018/19"/>
    <s v="Children in households suffering from mental health problems"/>
    <x v="32"/>
    <s v="Number"/>
    <n v="33"/>
    <n v="153272"/>
    <n v="0.21530351270943199"/>
    <s v="0.2 per 1000 0-17 yr olds"/>
    <n v="0.21530351270943199"/>
  </r>
  <r>
    <s v="E06000015_CIN episodes for unborn children at 31st March 2019 with mental health of parent/someone else in household identified as a factor at CIN assessment_Number"/>
    <s v="E06000015"/>
    <x v="31"/>
    <s v="Financial year"/>
    <s v="2018/19"/>
    <s v="Children in households suffering from mental health problems"/>
    <x v="32"/>
    <s v="Number"/>
    <n v="13"/>
    <n v="59899"/>
    <n v="0.217032003873187"/>
    <s v="0.2 per 1000 0-17 yr olds"/>
    <n v="0.217032003873187"/>
  </r>
  <r>
    <s v="E10000009_CIN episodes for unborn children at 31st March 2019 with mental health of parent/someone else in household identified as a factor at CIN assessment_Number"/>
    <s v="E10000009"/>
    <x v="35"/>
    <s v="Financial year"/>
    <s v="2018/19"/>
    <s v="Children in households suffering from mental health problems"/>
    <x v="32"/>
    <s v="Number"/>
    <n v="11"/>
    <n v="76699"/>
    <n v="0.14341777598143399"/>
    <s v="0.1 per 1000 0-17 yr olds"/>
    <n v="0.14341777598143399"/>
  </r>
  <r>
    <s v="E06000029_CIN episodes for unborn children at 31st March 2019 with mental health of parent/someone else in household identified as a factor at CIN assessment_Number"/>
    <s v="E06000029"/>
    <x v="96"/>
    <s v="Financial year"/>
    <s v="2018/19"/>
    <s v="Children in households suffering from mental health problems"/>
    <x v="32"/>
    <s v="Number"/>
    <s v="*"/>
    <n v="30188"/>
    <s v="*"/>
    <s v="N/A"/>
    <s v="N/A"/>
  </r>
  <r>
    <s v="E06000028_CIN episodes for unborn children at 31st March 2019 with mental health of parent/someone else in household identified as a factor at CIN assessment_Number"/>
    <s v="E06000028"/>
    <x v="10"/>
    <s v="Financial year"/>
    <s v="2018/19"/>
    <s v="Children in households suffering from mental health problems"/>
    <x v="32"/>
    <s v="Number"/>
    <n v="6"/>
    <n v="36373"/>
    <n v="0.164957523437715"/>
    <s v="0.2 per 1000 0-17 yr olds"/>
    <n v="0.164957523437715"/>
  </r>
  <r>
    <s v="E06000047_CIN episodes for unborn children at 31st March 2019 with mental health of parent/someone else in household identified as a factor at CIN assessment_Number"/>
    <s v="E06000047"/>
    <x v="37"/>
    <s v="Financial year"/>
    <s v="2018/19"/>
    <s v="Children in households suffering from mental health problems"/>
    <x v="32"/>
    <s v="Number"/>
    <n v="40"/>
    <n v="101040"/>
    <n v="0.39588281868566899"/>
    <s v="0.4 per 1000 0-17 yr olds"/>
    <n v="0.39588281868566899"/>
  </r>
  <r>
    <s v="E06000005_CIN episodes for unborn children at 31st March 2019 with mental health of parent/someone else in household identified as a factor at CIN assessment_Number"/>
    <s v="E06000005"/>
    <x v="30"/>
    <s v="Financial year"/>
    <s v="2018/19"/>
    <s v="Children in households suffering from mental health problems"/>
    <x v="32"/>
    <s v="Number"/>
    <n v="9"/>
    <n v="22454"/>
    <n v="0.40081945310412398"/>
    <s v="0.4 per 1000 0-17 yr olds"/>
    <n v="0.40081945310412398"/>
  </r>
  <r>
    <s v="E10000011_CIN episodes for unborn children at 31st March 2019 with mental health of parent/someone else in household identified as a factor at CIN assessment_Number"/>
    <s v="E10000011"/>
    <x v="40"/>
    <s v="Financial year"/>
    <s v="2018/19"/>
    <s v="Children in households suffering from mental health problems"/>
    <x v="32"/>
    <s v="Number"/>
    <n v="18"/>
    <n v="106378"/>
    <n v="0.16920791893060599"/>
    <s v="0.2 per 1000 0-17 yr olds"/>
    <n v="0.16920791893060599"/>
  </r>
  <r>
    <s v="E06000043_CIN episodes for unborn children at 31st March 2019 with mental health of parent/someone else in household identified as a factor at CIN assessment_Number"/>
    <s v="E06000043"/>
    <x v="14"/>
    <s v="Financial year"/>
    <s v="2018/19"/>
    <s v="Children in households suffering from mental health problems"/>
    <x v="32"/>
    <s v="Number"/>
    <n v="13"/>
    <n v="51005"/>
    <n v="0.25487697284579902"/>
    <s v="0.3 per 1000 0-17 yr olds"/>
    <n v="0.25487697284579902"/>
  </r>
  <r>
    <s v="E10000014_CIN episodes for unborn children at 31st March 2019 with mental health of parent/someone else in household identified as a factor at CIN assessment_Number"/>
    <s v="E10000014"/>
    <x v="49"/>
    <s v="Financial year"/>
    <s v="2018/19"/>
    <s v="Children in households suffering from mental health problems"/>
    <x v="32"/>
    <s v="Number"/>
    <n v="18"/>
    <n v="284002"/>
    <n v="6.3379835353272199E-2"/>
    <s v="0.1 per 1000 0-17 yr olds"/>
    <n v="6.3379835353272199E-2"/>
  </r>
  <r>
    <s v="E06000044_CIN episodes for unborn children at 31st March 2019 with mental health of parent/someone else in household identified as a factor at CIN assessment_Number"/>
    <s v="E06000044"/>
    <x v="97"/>
    <s v="Financial year"/>
    <s v="2018/19"/>
    <s v="Children in households suffering from mental health problems"/>
    <x v="32"/>
    <s v="Number"/>
    <n v="5"/>
    <n v="44046"/>
    <n v="0.113517686055487"/>
    <s v="0.1 per 1000 0-17 yr olds"/>
    <n v="0.113517686055487"/>
  </r>
  <r>
    <s v="E06000045_CIN episodes for unborn children at 31st March 2019 with mental health of parent/someone else in household identified as a factor at CIN assessment_Number"/>
    <s v="E06000045"/>
    <x v="115"/>
    <s v="Financial year"/>
    <s v="2018/19"/>
    <s v="Children in households suffering from mental health problems"/>
    <x v="32"/>
    <s v="Number"/>
    <n v="14"/>
    <n v="50832"/>
    <n v="0.27541706011960998"/>
    <s v="0.3 per 1000 0-17 yr olds"/>
    <n v="0.27541706011960998"/>
  </r>
  <r>
    <s v="E10000018_CIN episodes for unborn children at 31st March 2019 with mental health of parent/someone else in household identified as a factor at CIN assessment_Number"/>
    <s v="E10000018"/>
    <x v="70"/>
    <s v="Financial year"/>
    <s v="2018/19"/>
    <s v="Children in households suffering from mental health problems"/>
    <x v="32"/>
    <s v="Number"/>
    <n v="21"/>
    <n v="140307"/>
    <n v="0.14967179114370599"/>
    <s v="0.1 per 1000 0-17 yr olds"/>
    <n v="0.14967179114370599"/>
  </r>
  <r>
    <s v="E06000016_CIN episodes for unborn children at 31st March 2019 with mental health of parent/someone else in household identified as a factor at CIN assessment_Number"/>
    <s v="E06000016"/>
    <x v="69"/>
    <s v="Financial year"/>
    <s v="2018/19"/>
    <s v="Children in households suffering from mental health problems"/>
    <x v="32"/>
    <s v="Number"/>
    <n v="28"/>
    <n v="83994"/>
    <n v="0.33335714455794502"/>
    <s v="0.3 per 1000 0-17 yr olds"/>
    <n v="0.33335714455794502"/>
  </r>
  <r>
    <s v="E06000017_CIN episodes for unborn children at 31st March 2019 with mental health of parent/someone else in household identified as a factor at CIN assessment_Number"/>
    <s v="E06000017"/>
    <x v="104"/>
    <s v="Financial year"/>
    <s v="2018/19"/>
    <s v="Children in households suffering from mental health problems"/>
    <x v="32"/>
    <s v="Number"/>
    <n v="0"/>
    <n v="7807"/>
    <n v="0"/>
    <s v="0 per 1000 0-17 yr olds"/>
    <n v="0"/>
  </r>
  <r>
    <s v="E10000028_CIN episodes for unborn children at 31st March 2019 with mental health of parent/someone else in household identified as a factor at CIN assessment_Number"/>
    <s v="E10000028"/>
    <x v="119"/>
    <s v="Financial year"/>
    <s v="2018/19"/>
    <s v="Children in households suffering from mental health problems"/>
    <x v="32"/>
    <s v="Number"/>
    <n v="47"/>
    <n v="169603"/>
    <n v="0.27711773966262399"/>
    <s v="0.3 per 1000 0-17 yr olds"/>
    <n v="0.27711773966262399"/>
  </r>
  <r>
    <s v="E06000021_CIN episodes for unborn children at 31st March 2019 with mental health of parent/someone else in household identified as a factor at CIN assessment_Number"/>
    <s v="E06000021"/>
    <x v="122"/>
    <s v="Financial year"/>
    <s v="2018/19"/>
    <s v="Children in households suffering from mental health problems"/>
    <x v="32"/>
    <s v="Number"/>
    <n v="35"/>
    <n v="57549"/>
    <n v="0.60817737927679005"/>
    <s v="0.6 per 1000 0-17 yr olds"/>
    <n v="0.60817737927679005"/>
  </r>
  <r>
    <s v="E06000054_CIN episodes for unborn children at 31st March 2019 with mental health of parent/someone else in household identified as a factor at CIN assessment_Number"/>
    <s v="E06000054"/>
    <x v="144"/>
    <s v="Financial year"/>
    <s v="2018/19"/>
    <s v="Children in households suffering from mental health problems"/>
    <x v="32"/>
    <s v="Number"/>
    <n v="32"/>
    <n v="105692"/>
    <n v="0.30276652916020103"/>
    <s v="0.3 per 1000 0-17 yr olds"/>
    <n v="0.30276652916020103"/>
  </r>
  <r>
    <s v="E06000030_CIN episodes for unborn children at 31st March 2019 with mental health of parent/someone else in household identified as a factor at CIN assessment_Number"/>
    <s v="E06000030"/>
    <x v="127"/>
    <s v="Financial year"/>
    <s v="2018/19"/>
    <s v="Children in households suffering from mental health problems"/>
    <x v="32"/>
    <s v="Number"/>
    <n v="17"/>
    <n v="50239"/>
    <n v="0.33838253149943298"/>
    <s v="0.3 per 1000 0-17 yr olds"/>
    <n v="0.33838253149943298"/>
  </r>
  <r>
    <s v="E06000036_CIN episodes for unborn children at 31st March 2019 with mental health of parent/someone else in household identified as a factor at CIN assessment_Number"/>
    <s v="E06000036"/>
    <x v="11"/>
    <s v="Financial year"/>
    <s v="2018/19"/>
    <s v="Children in households suffering from mental health problems"/>
    <x v="32"/>
    <s v="Number"/>
    <n v="6"/>
    <n v="28336"/>
    <n v="0.21174477696216801"/>
    <s v="0.2 per 1000 0-17 yr olds"/>
    <n v="0.21174477696216801"/>
  </r>
  <r>
    <s v="E06000040_CIN episodes for unborn children at 31st March 2019 with mental health of parent/someone else in household identified as a factor at CIN assessment_Number"/>
    <s v="E06000040"/>
    <x v="145"/>
    <s v="Financial year"/>
    <s v="2018/19"/>
    <s v="Children in households suffering from mental health problems"/>
    <x v="32"/>
    <s v="Number"/>
    <s v="*"/>
    <n v="34604"/>
    <s v="*"/>
    <s v="N/A"/>
    <s v="N/A"/>
  </r>
  <r>
    <s v="E06000037_CIN episodes for unborn children at 31st March 2019 with mental health of parent/someone else in household identified as a factor at CIN assessment_Number"/>
    <s v="E06000037"/>
    <x v="140"/>
    <s v="Financial year"/>
    <s v="2018/19"/>
    <s v="Children in households suffering from mental health problems"/>
    <x v="32"/>
    <s v="Number"/>
    <n v="6"/>
    <n v="35623"/>
    <n v="0.168430508379418"/>
    <s v="0.2 per 1000 0-17 yr olds"/>
    <n v="0.168430508379418"/>
  </r>
  <r>
    <s v="E06000038_CIN episodes for unborn children at 31st March 2019 with mental health of parent/someone else in household identified as a factor at CIN assessment_Number"/>
    <s v="E06000038"/>
    <x v="98"/>
    <s v="Financial year"/>
    <s v="2018/19"/>
    <s v="Children in households suffering from mental health problems"/>
    <x v="32"/>
    <s v="Number"/>
    <n v="8"/>
    <n v="37080"/>
    <n v="0.21574973031283701"/>
    <s v="0.2 per 1000 0-17 yr olds"/>
    <n v="0.21574973031283701"/>
  </r>
  <r>
    <s v="E06000039_CIN episodes for unborn children at 31st March 2019 with mental health of parent/someone else in household identified as a factor at CIN assessment_Number"/>
    <s v="E06000039"/>
    <x v="110"/>
    <s v="Financial year"/>
    <s v="2018/19"/>
    <s v="Children in households suffering from mental health problems"/>
    <x v="32"/>
    <s v="Number"/>
    <n v="6"/>
    <n v="42699"/>
    <n v="0.14051851331412901"/>
    <s v="0.1 per 1000 0-17 yr olds"/>
    <n v="0.14051851331412901"/>
  </r>
  <r>
    <s v="E06000041_CIN episodes for unborn children at 31st March 2019 with mental health of parent/someone else in household identified as a factor at CIN assessment_Number"/>
    <s v="E06000041"/>
    <x v="147"/>
    <s v="Financial year"/>
    <s v="2018/19"/>
    <s v="Children in households suffering from mental health problems"/>
    <x v="32"/>
    <s v="Number"/>
    <n v="6"/>
    <n v="39532"/>
    <n v="0.15177577658605701"/>
    <s v="0.2 per 1000 0-17 yr olds"/>
    <n v="0.15177577658605701"/>
  </r>
  <r>
    <s v="E10000003_CIN episodes for unborn children at 31st March 2019 with mental health of parent/someone else in household identified as a factor at CIN assessment_Number"/>
    <s v="E10000003"/>
    <x v="20"/>
    <s v="Financial year"/>
    <s v="2018/19"/>
    <s v="Children in households suffering from mental health problems"/>
    <x v="32"/>
    <s v="Number"/>
    <n v="33"/>
    <n v="135719"/>
    <n v="0.24314944849284201"/>
    <s v="0.2 per 1000 0-17 yr olds"/>
    <n v="0.24314944849284201"/>
  </r>
  <r>
    <s v="E06000031_CIN episodes for unborn children at 31st March 2019 with mental health of parent/someone else in household identified as a factor at CIN assessment_Number"/>
    <s v="E06000031"/>
    <x v="94"/>
    <s v="Financial year"/>
    <s v="2018/19"/>
    <s v="Children in households suffering from mental health problems"/>
    <x v="32"/>
    <s v="Number"/>
    <n v="20"/>
    <n v="51137"/>
    <n v="0.39110624401118599"/>
    <s v="0.4 per 1000 0-17 yr olds"/>
    <n v="0.39110624401118599"/>
  </r>
  <r>
    <s v="E06000006_CIN episodes for unborn children at 31st March 2019 with mental health of parent/someone else in household identified as a factor at CIN assessment_Number"/>
    <s v="E06000006"/>
    <x v="47"/>
    <s v="Financial year"/>
    <s v="2018/19"/>
    <s v="Children in households suffering from mental health problems"/>
    <x v="32"/>
    <s v="Number"/>
    <n v="9"/>
    <n v="28617"/>
    <n v="0.31449837509172901"/>
    <s v="0.3 per 1000 0-17 yr olds"/>
    <n v="0.31449837509172901"/>
  </r>
  <r>
    <s v="E06000007_CIN episodes for unborn children at 31st March 2019 with mental health of parent/someone else in household identified as a factor at CIN assessment_Number"/>
    <s v="E06000007"/>
    <x v="138"/>
    <s v="Financial year"/>
    <s v="2018/19"/>
    <s v="Children in households suffering from mental health problems"/>
    <x v="32"/>
    <s v="Number"/>
    <n v="6"/>
    <n v="44484"/>
    <n v="0.134879956838414"/>
    <s v="0.1 per 1000 0-17 yr olds"/>
    <n v="0.134879956838414"/>
  </r>
  <r>
    <s v="E10000008_CIN episodes for unborn children at 31st March 2019 with mental health of parent/someone else in household identified as a factor at CIN assessment_Number"/>
    <s v="E10000008"/>
    <x v="33"/>
    <s v="Financial year"/>
    <s v="2018/19"/>
    <s v="Children in households suffering from mental health problems"/>
    <x v="32"/>
    <s v="Number"/>
    <n v="20"/>
    <n v="145878"/>
    <n v="0.137100865106459"/>
    <s v="0.1 per 1000 0-17 yr olds"/>
    <n v="0.137100865106459"/>
  </r>
  <r>
    <s v="E06000026_CIN episodes for unborn children at 31st March 2019 with mental health of parent/someone else in household identified as a factor at CIN assessment_Number"/>
    <s v="E06000026"/>
    <x v="95"/>
    <s v="Financial year"/>
    <s v="2018/19"/>
    <s v="Children in households suffering from mental health problems"/>
    <x v="32"/>
    <s v="Number"/>
    <n v="35"/>
    <n v="52552"/>
    <n v="0.66600700258791301"/>
    <s v="0.7 per 1000 0-17 yr olds"/>
    <n v="0.66600700258791301"/>
  </r>
  <r>
    <s v="E06000027_CIN episodes for unborn children at 31st March 2019 with mental health of parent/someone else in household identified as a factor at CIN assessment_Number"/>
    <s v="E06000027"/>
    <x v="131"/>
    <s v="Financial year"/>
    <s v="2018/19"/>
    <s v="Children in households suffering from mental health problems"/>
    <x v="32"/>
    <s v="Number"/>
    <s v="*"/>
    <n v="25423"/>
    <s v="*"/>
    <s v="N/A"/>
    <s v="N/A"/>
  </r>
  <r>
    <s v="E10000012_CIN episodes for unborn children at 31st March 2019 with mental health of parent/someone else in household identified as a factor at CIN assessment_Number"/>
    <s v="E10000012"/>
    <x v="42"/>
    <s v="Financial year"/>
    <s v="2018/19"/>
    <s v="Children in households suffering from mental health problems"/>
    <x v="32"/>
    <s v="Number"/>
    <n v="28"/>
    <n v="311172"/>
    <n v="8.9982389160978504E-2"/>
    <s v="0.1 per 1000 0-17 yr olds"/>
    <n v="8.9982389160978504E-2"/>
  </r>
  <r>
    <s v="E06000033_CIN episodes for unborn children at 31st March 2019 with mental health of parent/someone else in household identified as a factor at CIN assessment_Number"/>
    <s v="E06000033"/>
    <x v="116"/>
    <s v="Financial year"/>
    <s v="2018/19"/>
    <s v="Children in households suffering from mental health problems"/>
    <x v="32"/>
    <s v="Number"/>
    <n v="14"/>
    <n v="39540"/>
    <n v="0.35407182599898801"/>
    <s v="0.4 per 1000 0-17 yr olds"/>
    <n v="0.35407182599898801"/>
  </r>
  <r>
    <s v="E06000034_CIN episodes for unborn children at 31st March 2019 with mental health of parent/someone else in household identified as a factor at CIN assessment_Number"/>
    <s v="E06000034"/>
    <x v="130"/>
    <s v="Financial year"/>
    <s v="2018/19"/>
    <s v="Children in households suffering from mental health problems"/>
    <x v="32"/>
    <s v="Number"/>
    <s v="*"/>
    <n v="43762"/>
    <s v="*"/>
    <s v="N/A"/>
    <s v="N/A"/>
  </r>
  <r>
    <s v="E06000019_CIN episodes for unborn children at 31st March 2019 with mental health of parent/someone else in household identified as a factor at CIN assessment_Number"/>
    <s v="E06000019"/>
    <x v="54"/>
    <s v="Financial year"/>
    <s v="2018/19"/>
    <s v="Children in households suffering from mental health problems"/>
    <x v="32"/>
    <s v="Number"/>
    <s v="*"/>
    <n v="36103"/>
    <s v="*"/>
    <s v="N/A"/>
    <s v="N/A"/>
  </r>
  <r>
    <s v="E10000034_CIN episodes for unborn children at 31st March 2019 with mental health of parent/someone else in household identified as a factor at CIN assessment_Number"/>
    <s v="E10000034"/>
    <x v="149"/>
    <s v="Financial year"/>
    <s v="2018/19"/>
    <s v="Children in households suffering from mental health problems"/>
    <x v="32"/>
    <s v="Number"/>
    <n v="16"/>
    <n v="117783"/>
    <n v="0.135843033374935"/>
    <s v="0.1 per 1000 0-17 yr olds"/>
    <n v="0.135843033374935"/>
  </r>
  <r>
    <s v="E10000016_CIN episodes for unborn children at 31st March 2019 with mental health of parent/someone else in household identified as a factor at CIN assessment_Number"/>
    <s v="E10000016"/>
    <x v="61"/>
    <s v="Financial year"/>
    <s v="2018/19"/>
    <s v="Children in households suffering from mental health problems"/>
    <x v="32"/>
    <s v="Number"/>
    <n v="84"/>
    <n v="340140"/>
    <n v="0.24695713529723101"/>
    <s v="0.2 per 1000 0-17 yr olds"/>
    <n v="0.24695713529723101"/>
  </r>
  <r>
    <s v="E06000035_CIN episodes for unborn children at 31st March 2019 with mental health of parent/someone else in household identified as a factor at CIN assessment_Number"/>
    <s v="E06000035"/>
    <x v="76"/>
    <s v="Financial year"/>
    <s v="2018/19"/>
    <s v="Children in households suffering from mental health problems"/>
    <x v="32"/>
    <s v="Number"/>
    <n v="13"/>
    <n v="64391"/>
    <n v="0.201891568697489"/>
    <s v="0.2 per 1000 0-17 yr olds"/>
    <n v="0.201891568697489"/>
  </r>
  <r>
    <s v="E10000017_CIN episodes for unborn children at 31st March 2019 with mental health of parent/someone else in household identified as a factor at CIN assessment_Number"/>
    <s v="E10000017"/>
    <x v="67"/>
    <s v="Financial year"/>
    <s v="2018/19"/>
    <s v="Children in households suffering from mental health problems"/>
    <x v="32"/>
    <s v="Number"/>
    <n v="55"/>
    <n v="249727"/>
    <n v="0.22024050262887099"/>
    <s v="0.2 per 1000 0-17 yr olds"/>
    <n v="0.22024050262887099"/>
  </r>
  <r>
    <s v="E06000008_CIN episodes for unborn children at 31st March 2019 with mental health of parent/someone else in household identified as a factor at CIN assessment_Number"/>
    <s v="E06000008"/>
    <x v="7"/>
    <s v="Financial year"/>
    <s v="2018/19"/>
    <s v="Children in households suffering from mental health problems"/>
    <x v="32"/>
    <s v="Number"/>
    <n v="8"/>
    <n v="38481"/>
    <n v="0.207894805228554"/>
    <s v="0.2 per 1000 0-17 yr olds"/>
    <n v="0.207894805228554"/>
  </r>
  <r>
    <s v="E06000009_CIN episodes for unborn children at 31st March 2019 with mental health of parent/someone else in household identified as a factor at CIN assessment_Number"/>
    <s v="E06000009"/>
    <x v="8"/>
    <s v="Financial year"/>
    <s v="2018/19"/>
    <s v="Children in households suffering from mental health problems"/>
    <x v="32"/>
    <s v="Number"/>
    <n v="14"/>
    <n v="28904"/>
    <n v="0.48436202601716"/>
    <s v="0.5 per 1000 0-17 yr olds"/>
    <n v="0.48436202601716"/>
  </r>
  <r>
    <s v="E10000024_CIN episodes for unborn children at 31st March 2019 with mental health of parent/someone else in household identified as a factor at CIN assessment_Number"/>
    <s v="E10000024"/>
    <x v="91"/>
    <s v="Financial year"/>
    <s v="2018/19"/>
    <s v="Children in households suffering from mental health problems"/>
    <x v="32"/>
    <s v="Number"/>
    <n v="37"/>
    <n v="166542"/>
    <n v="0.222166180302867"/>
    <s v="0.2 per 1000 0-17 yr olds"/>
    <n v="0.222166180302867"/>
  </r>
  <r>
    <s v="E06000018_CIN episodes for unborn children at 31st March 2019 with mental health of parent/someone else in household identified as a factor at CIN assessment_Number"/>
    <s v="E06000018"/>
    <x v="90"/>
    <s v="Financial year"/>
    <s v="2018/19"/>
    <s v="Children in households suffering from mental health problems"/>
    <x v="32"/>
    <s v="Number"/>
    <n v="23"/>
    <n v="68651"/>
    <n v="0.33502789471384198"/>
    <s v="0.3 per 1000 0-17 yr olds"/>
    <n v="0.33502789471384198"/>
  </r>
  <r>
    <s v="E06000051_CIN episodes for unborn children at 31st March 2019 with mental health of parent/someone else in household identified as a factor at CIN assessment_Number"/>
    <s v="E06000051"/>
    <x v="109"/>
    <s v="Financial year"/>
    <s v="2018/19"/>
    <s v="Children in households suffering from mental health problems"/>
    <x v="32"/>
    <s v="Number"/>
    <n v="7"/>
    <n v="59839"/>
    <n v="0.116980564514781"/>
    <s v="0.1 per 1000 0-17 yr olds"/>
    <n v="0.116980564514781"/>
  </r>
  <r>
    <s v="E06000020_CIN episodes for unborn children at 31st March 2019 with mental health of parent/someone else in household identified as a factor at CIN assessment_Number"/>
    <s v="E06000020"/>
    <x v="129"/>
    <s v="Financial year"/>
    <s v="2018/19"/>
    <s v="Children in households suffering from mental health problems"/>
    <x v="32"/>
    <s v="Number"/>
    <n v="14"/>
    <n v="40620"/>
    <n v="0.34465780403742002"/>
    <s v="0.3 per 1000 0-17 yr olds"/>
    <n v="0.34465780403742002"/>
  </r>
  <r>
    <s v="E06000049_CIN episodes for unborn children at 31st March 2019 with mental health of parent/someone else in household identified as a factor at CIN assessment_Number"/>
    <s v="E06000049"/>
    <x v="23"/>
    <s v="Financial year"/>
    <s v="2018/19"/>
    <s v="Children in households suffering from mental health problems"/>
    <x v="32"/>
    <s v="Number"/>
    <n v="9"/>
    <n v="76523"/>
    <n v="0.117611698443605"/>
    <s v="0.1 per 1000 0-17 yr olds"/>
    <n v="0.117611698443605"/>
  </r>
  <r>
    <s v="E06000050_CIN episodes for unborn children at 31st March 2019 with mental health of parent/someone else in household identified as a factor at CIN assessment_Number"/>
    <s v="E06000050"/>
    <x v="154"/>
    <s v="Financial year"/>
    <s v="2018/19"/>
    <s v="Children in households suffering from mental health problems"/>
    <x v="32"/>
    <s v="Number"/>
    <n v="11"/>
    <n v="68054"/>
    <n v="0.16163634760631301"/>
    <s v="0.2 per 1000 0-17 yr olds"/>
    <n v="0.16163634760631301"/>
  </r>
  <r>
    <s v="E06000052_CIN episodes for unborn children at 31st March 2019 with mental health of parent/someone else in household identified as a factor at CIN assessment_Number"/>
    <s v="E06000052"/>
    <x v="26"/>
    <s v="Financial year"/>
    <s v="2018/19"/>
    <s v="Children in households suffering from mental health problems"/>
    <x v="32"/>
    <s v="Number"/>
    <n v="10"/>
    <n v="107810"/>
    <n v="9.27557740469344E-2"/>
    <s v="0.1 per 1000 0-17 yr olds"/>
    <n v="9.27557740469344E-2"/>
  </r>
  <r>
    <s v="E10000006_CIN episodes for unborn children at 31st March 2019 with mental health of parent/someone else in household identified as a factor at CIN assessment_Number"/>
    <s v="E10000006"/>
    <x v="29"/>
    <s v="Financial year"/>
    <s v="2018/19"/>
    <s v="Children in households suffering from mental health problems"/>
    <x v="32"/>
    <s v="Number"/>
    <n v="23"/>
    <n v="92500"/>
    <n v="0.248648648648649"/>
    <s v="0.2 per 1000 0-17 yr olds"/>
    <n v="0.248648648648649"/>
  </r>
  <r>
    <s v="E10000013_CIN episodes for unborn children at 31st March 2019 with mental health of parent/someone else in household identified as a factor at CIN assessment_Number"/>
    <s v="E10000013"/>
    <x v="44"/>
    <s v="Financial year"/>
    <s v="2018/19"/>
    <s v="Children in households suffering from mental health problems"/>
    <x v="32"/>
    <s v="Number"/>
    <n v="39"/>
    <n v="128136"/>
    <n v="0.3043641131298"/>
    <s v="0.3 per 1000 0-17 yr olds"/>
    <n v="0.3043641131298"/>
  </r>
  <r>
    <s v="E10000015_CIN episodes for unborn children at 31st March 2019 with mental health of parent/someone else in household identified as a factor at CIN assessment_Number"/>
    <s v="E10000015"/>
    <x v="55"/>
    <s v="Financial year"/>
    <s v="2018/19"/>
    <s v="Children in households suffering from mental health problems"/>
    <x v="32"/>
    <s v="Number"/>
    <n v="65"/>
    <n v="271005"/>
    <n v="0.23984797328462601"/>
    <s v="0.2 per 1000 0-17 yr olds"/>
    <n v="0.23984797328462601"/>
  </r>
  <r>
    <s v="E06000046_CIN episodes for unborn children at 31st March 2019 with mental health of parent/someone else in household identified as a factor at CIN assessment_Number"/>
    <s v="E06000046"/>
    <x v="58"/>
    <s v="Financial year"/>
    <s v="2018/19"/>
    <s v="Children in households suffering from mental health problems"/>
    <x v="32"/>
    <s v="Number"/>
    <n v="10"/>
    <n v="24869"/>
    <n v="0.40210704089428601"/>
    <s v="0.4 per 1000 0-17 yr olds"/>
    <n v="0.40210704089428601"/>
  </r>
  <r>
    <s v="E10000019_CIN episodes for unborn children at 31st March 2019 with mental health of parent/someone else in household identified as a factor at CIN assessment_Number"/>
    <s v="E10000019"/>
    <x v="72"/>
    <s v="Financial year"/>
    <s v="2018/19"/>
    <s v="Children in households suffering from mental health problems"/>
    <x v="32"/>
    <s v="Number"/>
    <n v="16"/>
    <n v="145641"/>
    <n v="0.10985917427098101"/>
    <s v="0.1 per 1000 0-17 yr olds"/>
    <n v="0.10985917427098101"/>
  </r>
  <r>
    <s v="E10000020_CIN episodes for unborn children at 31st March 2019 with mental health of parent/someone else in household identified as a factor at CIN assessment_Number"/>
    <s v="E10000020"/>
    <x v="82"/>
    <s v="Financial year"/>
    <s v="2018/19"/>
    <s v="Children in households suffering from mental health problems"/>
    <x v="32"/>
    <s v="Number"/>
    <n v="24"/>
    <n v="170810"/>
    <n v="0.14050699607751299"/>
    <s v="0.1 per 1000 0-17 yr olds"/>
    <n v="0.14050699607751299"/>
  </r>
  <r>
    <s v="E10000021_CIN episodes for unborn children at 31st March 2019 with mental health of parent/someone else in household identified as a factor at CIN assessment_Number"/>
    <s v="E10000021"/>
    <x v="88"/>
    <s v="Financial year"/>
    <s v="2018/19"/>
    <s v="Children in households suffering from mental health problems"/>
    <x v="32"/>
    <s v="Number"/>
    <n v="31"/>
    <n v="170235"/>
    <n v="0.182101213029048"/>
    <s v="0.2 per 1000 0-17 yr olds"/>
    <n v="0.182101213029048"/>
  </r>
  <r>
    <s v="E06000048_CIN episodes for unborn children at 31st March 2019 with mental health of parent/someone else in household identified as a factor at CIN assessment_Number"/>
    <s v="E06000048"/>
    <x v="89"/>
    <s v="Financial year"/>
    <s v="2018/19"/>
    <s v="Children in households suffering from mental health problems"/>
    <x v="32"/>
    <s v="Number"/>
    <n v="33"/>
    <n v="59011"/>
    <n v="0.55921777295758401"/>
    <s v="0.6 per 1000 0-17 yr olds"/>
    <n v="0.55921777295758401"/>
  </r>
  <r>
    <s v="E10000025_CIN episodes for unborn children at 31st March 2019 with mental health of parent/someone else in household identified as a factor at CIN assessment_Number"/>
    <s v="E10000025"/>
    <x v="93"/>
    <s v="Financial year"/>
    <s v="2018/19"/>
    <s v="Children in households suffering from mental health problems"/>
    <x v="32"/>
    <s v="Number"/>
    <n v="12"/>
    <n v="144788"/>
    <n v="8.2879796668232197E-2"/>
    <s v="0.1 per 1000 0-17 yr olds"/>
    <n v="8.2879796668232197E-2"/>
  </r>
  <r>
    <s v="E10000027_CIN episodes for unborn children at 31st March 2019 with mental health of parent/someone else in household identified as a factor at CIN assessment_Number"/>
    <s v="E10000027"/>
    <x v="112"/>
    <s v="Financial year"/>
    <s v="2018/19"/>
    <s v="Children in households suffering from mental health problems"/>
    <x v="32"/>
    <s v="Number"/>
    <n v="26"/>
    <n v="110700"/>
    <n v="0.23486901535682"/>
    <s v="0.2 per 1000 0-17 yr olds"/>
    <n v="0.23486901535682"/>
  </r>
  <r>
    <s v="E10000029_CIN episodes for unborn children at 31st March 2019 with mental health of parent/someone else in household identified as a factor at CIN assessment_Number"/>
    <s v="E10000029"/>
    <x v="123"/>
    <s v="Financial year"/>
    <s v="2018/19"/>
    <s v="Children in households suffering from mental health problems"/>
    <x v="32"/>
    <s v="Number"/>
    <n v="40"/>
    <n v="152752"/>
    <n v="0.26186236514088201"/>
    <s v="0.3 per 1000 0-17 yr olds"/>
    <n v="0.26186236514088201"/>
  </r>
  <r>
    <s v="E10000030_CIN episodes for unborn children at 31st March 2019 with mental health of parent/someone else in household identified as a factor at CIN assessment_Number"/>
    <s v="E10000030"/>
    <x v="125"/>
    <s v="Financial year"/>
    <s v="2018/19"/>
    <s v="Children in households suffering from mental health problems"/>
    <x v="32"/>
    <s v="Number"/>
    <n v="40"/>
    <n v="261905"/>
    <n v="0.15272713388442399"/>
    <s v="0.2 per 1000 0-17 yr olds"/>
    <n v="0.15272713388442399"/>
  </r>
  <r>
    <s v="E10000031_CIN episodes for unborn children at 31st March 2019 with mental health of parent/someone else in household identified as a factor at CIN assessment_Number"/>
    <s v="E10000031"/>
    <x v="139"/>
    <s v="Financial year"/>
    <s v="2018/19"/>
    <s v="Children in households suffering from mental health problems"/>
    <x v="32"/>
    <s v="Number"/>
    <n v="16"/>
    <n v="115928"/>
    <n v="0.13801670002070299"/>
    <s v="0.1 per 1000 0-17 yr olds"/>
    <n v="0.13801670002070299"/>
  </r>
  <r>
    <s v="E10000032_CIN episodes for unborn children at 31st March 2019 with mental health of parent/someone else in household identified as a factor at CIN assessment_Number"/>
    <s v="E10000032"/>
    <x v="141"/>
    <s v="Financial year"/>
    <s v="2018/19"/>
    <s v="Children in households suffering from mental health problems"/>
    <x v="32"/>
    <s v="Number"/>
    <n v="0"/>
    <n v="174672"/>
    <n v="0"/>
    <s v="0 per 1000 0-17 yr olds"/>
    <n v="0"/>
  </r>
  <r>
    <s v="NA_CIN episodes for unborn children at 31st March 2019 with substance misuse by a parent/someone else in household identified as a factor at CIN assessment_Number"/>
    <s v="NA"/>
    <x v="151"/>
    <s v="Financial year"/>
    <s v="2018/19"/>
    <s v="Children in households suffering from drug/alcohol problems"/>
    <x v="33"/>
    <s v="Number"/>
    <n v="1882"/>
    <n v="11954618"/>
    <n v="0.15742870244787413"/>
    <s v="0.16 per 1000 0-17 yr olds"/>
    <n v="0.15742870244787413"/>
  </r>
  <r>
    <s v="E09000001_CIN episodes for unborn children at 31st March 2019 with substance misuse by a parent/someone else in household identified as a factor at CIN assessment_Number"/>
    <s v="E09000001"/>
    <x v="25"/>
    <s v="Financial year"/>
    <s v="2018/19"/>
    <s v="Children in households suffering from drug/alcohol problems"/>
    <x v="33"/>
    <s v="Number"/>
    <n v="0"/>
    <n v="1453"/>
    <n v="0"/>
    <s v="0 per 1000 0-17 yr olds"/>
    <n v="0"/>
  </r>
  <r>
    <s v="E09000007_CIN episodes for unborn children at 31st March 2019 with substance misuse by a parent/someone else in household identified as a factor at CIN assessment_Number"/>
    <s v="E09000007"/>
    <x v="21"/>
    <s v="Financial year"/>
    <s v="2018/19"/>
    <s v="Children in households suffering from drug/alcohol problems"/>
    <x v="33"/>
    <s v="Number"/>
    <n v="7"/>
    <n v="50983"/>
    <n v="0.13730066885040099"/>
    <s v="0.1 per 1000 0-17 yr olds"/>
    <n v="0.13730066885040099"/>
  </r>
  <r>
    <s v="E09000011_CIN episodes for unborn children at 31st March 2019 with substance misuse by a parent/someone else in household identified as a factor at CIN assessment_Number"/>
    <s v="E09000011"/>
    <x v="45"/>
    <s v="Financial year"/>
    <s v="2018/19"/>
    <s v="Children in households suffering from drug/alcohol problems"/>
    <x v="33"/>
    <s v="Number"/>
    <n v="17"/>
    <n v="68917"/>
    <n v="0.246673534831754"/>
    <s v="0.2 per 1000 0-17 yr olds"/>
    <n v="0.246673534831754"/>
  </r>
  <r>
    <s v="E09000012_CIN episodes for unborn children at 31st March 2019 with substance misuse by a parent/someone else in household identified as a factor at CIN assessment_Number"/>
    <s v="E09000012"/>
    <x v="46"/>
    <s v="Financial year"/>
    <s v="2018/19"/>
    <s v="Children in households suffering from drug/alcohol problems"/>
    <x v="33"/>
    <s v="Number"/>
    <n v="9"/>
    <n v="63655"/>
    <n v="0.14138716518733799"/>
    <s v="0.1 per 1000 0-17 yr olds"/>
    <n v="0.14138716518733799"/>
  </r>
  <r>
    <s v="E09000013_CIN episodes for unborn children at 31st March 2019 with substance misuse by a parent/someone else in household identified as a factor at CIN assessment_Number"/>
    <s v="E09000013"/>
    <x v="48"/>
    <s v="Financial year"/>
    <s v="2018/19"/>
    <s v="Children in households suffering from drug/alcohol problems"/>
    <x v="33"/>
    <s v="Number"/>
    <n v="5"/>
    <n v="36898"/>
    <n v="0.135508699658518"/>
    <s v="0.1 per 1000 0-17 yr olds"/>
    <n v="0.135508699658518"/>
  </r>
  <r>
    <s v="E09000019_CIN episodes for unborn children at 31st March 2019 with substance misuse by a parent/someone else in household identified as a factor at CIN assessment_Number"/>
    <s v="E09000019"/>
    <x v="59"/>
    <s v="Financial year"/>
    <s v="2018/19"/>
    <s v="Children in households suffering from drug/alcohol problems"/>
    <x v="33"/>
    <s v="Number"/>
    <n v="6"/>
    <n v="42098"/>
    <n v="0.142524585490997"/>
    <s v="0.1 per 1000 0-17 yr olds"/>
    <n v="0.142524585490997"/>
  </r>
  <r>
    <s v="E09000020_CIN episodes for unborn children at 31st March 2019 with substance misuse by a parent/someone else in household identified as a factor at CIN assessment_Number"/>
    <s v="E09000020"/>
    <x v="60"/>
    <s v="Financial year"/>
    <s v="2018/19"/>
    <s v="Children in households suffering from drug/alcohol problems"/>
    <x v="33"/>
    <s v="Number"/>
    <s v="*"/>
    <n v="28678"/>
    <s v="*"/>
    <s v="N/A"/>
    <s v="N/A"/>
  </r>
  <r>
    <s v="E09000022_CIN episodes for unborn children at 31st March 2019 with substance misuse by a parent/someone else in household identified as a factor at CIN assessment_Number"/>
    <s v="E09000022"/>
    <x v="66"/>
    <s v="Financial year"/>
    <s v="2018/19"/>
    <s v="Children in households suffering from drug/alcohol problems"/>
    <x v="33"/>
    <s v="Number"/>
    <n v="8"/>
    <n v="62629"/>
    <n v="0.12773635216912299"/>
    <s v="0.1 per 1000 0-17 yr olds"/>
    <n v="0.12773635216912299"/>
  </r>
  <r>
    <s v="E09000023_CIN episodes for unborn children at 31st March 2019 with substance misuse by a parent/someone else in household identified as a factor at CIN assessment_Number"/>
    <s v="E09000023"/>
    <x v="71"/>
    <s v="Financial year"/>
    <s v="2018/19"/>
    <s v="Children in households suffering from drug/alcohol problems"/>
    <x v="33"/>
    <s v="Number"/>
    <n v="7"/>
    <n v="68458"/>
    <n v="0.102252475970668"/>
    <s v="0.1 per 1000 0-17 yr olds"/>
    <n v="0.102252475970668"/>
  </r>
  <r>
    <s v="E09000028_CIN episodes for unborn children at 31st March 2019 with substance misuse by a parent/someone else in household identified as a factor at CIN assessment_Number"/>
    <s v="E09000028"/>
    <x v="117"/>
    <s v="Financial year"/>
    <s v="2018/19"/>
    <s v="Children in households suffering from drug/alcohol problems"/>
    <x v="33"/>
    <s v="Number"/>
    <n v="9"/>
    <n v="65121"/>
    <n v="0.13820426590500801"/>
    <s v="0.1 per 1000 0-17 yr olds"/>
    <n v="0.13820426590500801"/>
  </r>
  <r>
    <s v="E09000030_CIN episodes for unborn children at 31st March 2019 with substance misuse by a parent/someone else in household identified as a factor at CIN assessment_Number"/>
    <s v="E09000030"/>
    <x v="132"/>
    <s v="Financial year"/>
    <s v="2018/19"/>
    <s v="Children in households suffering from drug/alcohol problems"/>
    <x v="33"/>
    <s v="Number"/>
    <n v="5"/>
    <n v="70973"/>
    <n v="7.0449325799952098E-2"/>
    <s v="0.1 per 1000 0-17 yr olds"/>
    <n v="7.0449325799952098E-2"/>
  </r>
  <r>
    <s v="E09000032_CIN episodes for unborn children at 31st March 2019 with substance misuse by a parent/someone else in household identified as a factor at CIN assessment_Number"/>
    <s v="E09000032"/>
    <x v="137"/>
    <s v="Financial year"/>
    <s v="2018/19"/>
    <s v="Children in households suffering from drug/alcohol problems"/>
    <x v="33"/>
    <s v="Number"/>
    <n v="6"/>
    <n v="63840"/>
    <n v="9.3984962406015005E-2"/>
    <s v="0.1 per 1000 0-17 yr olds"/>
    <n v="9.3984962406015005E-2"/>
  </r>
  <r>
    <s v="E09000033_CIN episodes for unborn children at 31st March 2019 with substance misuse by a parent/someone else in household identified as a factor at CIN assessment_Number"/>
    <s v="E09000033"/>
    <x v="142"/>
    <s v="Financial year"/>
    <s v="2018/19"/>
    <s v="Children in households suffering from drug/alcohol problems"/>
    <x v="33"/>
    <s v="Number"/>
    <s v="*"/>
    <n v="47445"/>
    <s v="*"/>
    <s v="N/A"/>
    <s v="N/A"/>
  </r>
  <r>
    <s v="E09000002_CIN episodes for unborn children at 31st March 2019 with substance misuse by a parent/someone else in household identified as a factor at CIN assessment_Number"/>
    <s v="E09000002"/>
    <x v="0"/>
    <s v="Financial year"/>
    <s v="2018/19"/>
    <s v="Children in households suffering from drug/alcohol problems"/>
    <x v="33"/>
    <s v="Number"/>
    <n v="10"/>
    <n v="63401"/>
    <n v="0.157726218829356"/>
    <s v="0.2 per 1000 0-17 yr olds"/>
    <n v="0.157726218829356"/>
  </r>
  <r>
    <s v="E09000003_CIN episodes for unborn children at 31st March 2019 with substance misuse by a parent/someone else in household identified as a factor at CIN assessment_Number"/>
    <s v="E09000003"/>
    <x v="1"/>
    <s v="Financial year"/>
    <s v="2018/19"/>
    <s v="Children in households suffering from drug/alcohol problems"/>
    <x v="33"/>
    <s v="Number"/>
    <n v="9"/>
    <n v="92701"/>
    <n v="9.7086331323286701E-2"/>
    <s v="0.1 per 1000 0-17 yr olds"/>
    <n v="9.7086331323286701E-2"/>
  </r>
  <r>
    <s v="E09000004_CIN episodes for unborn children at 31st March 2019 with substance misuse by a parent/someone else in household identified as a factor at CIN assessment_Number"/>
    <s v="E09000004"/>
    <x v="5"/>
    <s v="Financial year"/>
    <s v="2018/19"/>
    <s v="Children in households suffering from drug/alcohol problems"/>
    <x v="33"/>
    <s v="Number"/>
    <s v="*"/>
    <n v="56853"/>
    <s v="*"/>
    <s v="N/A"/>
    <s v="N/A"/>
  </r>
  <r>
    <s v="E09000005_CIN episodes for unborn children at 31st March 2019 with substance misuse by a parent/someone else in household identified as a factor at CIN assessment_Number"/>
    <s v="E09000005"/>
    <x v="13"/>
    <s v="Financial year"/>
    <s v="2018/19"/>
    <s v="Children in households suffering from drug/alcohol problems"/>
    <x v="33"/>
    <s v="Number"/>
    <s v="*"/>
    <n v="77893"/>
    <s v="*"/>
    <s v="N/A"/>
    <s v="N/A"/>
  </r>
  <r>
    <s v="E09000006_CIN episodes for unborn children at 31st March 2019 with substance misuse by a parent/someone else in household identified as a factor at CIN assessment_Number"/>
    <s v="E09000006"/>
    <x v="16"/>
    <s v="Financial year"/>
    <s v="2018/19"/>
    <s v="Children in households suffering from drug/alcohol problems"/>
    <x v="33"/>
    <s v="Number"/>
    <n v="14"/>
    <n v="75055"/>
    <n v="0.186529878089401"/>
    <s v="0.2 per 1000 0-17 yr olds"/>
    <n v="0.186529878089401"/>
  </r>
  <r>
    <s v="E09000008_CIN episodes for unborn children at 31st March 2019 with substance misuse by a parent/someone else in household identified as a factor at CIN assessment_Number"/>
    <s v="E09000008"/>
    <x v="28"/>
    <s v="Financial year"/>
    <s v="2018/19"/>
    <s v="Children in households suffering from drug/alcohol problems"/>
    <x v="33"/>
    <s v="Number"/>
    <s v="*"/>
    <n v="94702"/>
    <s v="*"/>
    <s v="N/A"/>
    <s v="N/A"/>
  </r>
  <r>
    <s v="E09000009_CIN episodes for unborn children at 31st March 2019 with substance misuse by a parent/someone else in household identified as a factor at CIN assessment_Number"/>
    <s v="E09000009"/>
    <x v="38"/>
    <s v="Financial year"/>
    <s v="2018/19"/>
    <s v="Children in households suffering from drug/alcohol problems"/>
    <x v="33"/>
    <s v="Number"/>
    <n v="5"/>
    <n v="81732"/>
    <n v="6.1175549356433198E-2"/>
    <s v="0.1 per 1000 0-17 yr olds"/>
    <n v="6.1175549356433198E-2"/>
  </r>
  <r>
    <s v="E09000010_CIN episodes for unborn children at 31st March 2019 with substance misuse by a parent/someone else in household identified as a factor at CIN assessment_Number"/>
    <s v="E09000010"/>
    <x v="41"/>
    <s v="Financial year"/>
    <s v="2018/19"/>
    <s v="Children in households suffering from drug/alcohol problems"/>
    <x v="33"/>
    <s v="Number"/>
    <n v="14"/>
    <n v="84497"/>
    <n v="0.16568635572860599"/>
    <s v="0.2 per 1000 0-17 yr olds"/>
    <n v="0.16568635572860599"/>
  </r>
  <r>
    <s v="E09000014_CIN episodes for unborn children at 31st March 2019 with substance misuse by a parent/someone else in household identified as a factor at CIN assessment_Number"/>
    <s v="E09000014"/>
    <x v="50"/>
    <s v="Financial year"/>
    <s v="2018/19"/>
    <s v="Children in households suffering from drug/alcohol problems"/>
    <x v="33"/>
    <s v="Number"/>
    <s v="*"/>
    <n v="60398"/>
    <s v="*"/>
    <s v="N/A"/>
    <s v="N/A"/>
  </r>
  <r>
    <s v="E09000015_CIN episodes for unborn children at 31st March 2019 with substance misuse by a parent/someone else in household identified as a factor at CIN assessment_Number"/>
    <s v="E09000015"/>
    <x v="51"/>
    <s v="Financial year"/>
    <s v="2018/19"/>
    <s v="Children in households suffering from drug/alcohol problems"/>
    <x v="33"/>
    <s v="Number"/>
    <n v="10"/>
    <n v="58373"/>
    <n v="0.17131207921470501"/>
    <s v="0.2 per 1000 0-17 yr olds"/>
    <n v="0.17131207921470501"/>
  </r>
  <r>
    <s v="E09000016_CIN episodes for unborn children at 31st March 2019 with substance misuse by a parent/someone else in household identified as a factor at CIN assessment_Number"/>
    <s v="E09000016"/>
    <x v="53"/>
    <s v="Financial year"/>
    <s v="2018/19"/>
    <s v="Children in households suffering from drug/alcohol problems"/>
    <x v="33"/>
    <s v="Number"/>
    <s v="*"/>
    <n v="57541"/>
    <s v="*"/>
    <s v="N/A"/>
    <s v="N/A"/>
  </r>
  <r>
    <s v="E09000017_CIN episodes for unborn children at 31st March 2019 with substance misuse by a parent/someone else in household identified as a factor at CIN assessment_Number"/>
    <s v="E09000017"/>
    <x v="56"/>
    <s v="Financial year"/>
    <s v="2018/19"/>
    <s v="Children in households suffering from drug/alcohol problems"/>
    <x v="33"/>
    <s v="Number"/>
    <s v="*"/>
    <n v="73377"/>
    <s v="*"/>
    <s v="N/A"/>
    <s v="N/A"/>
  </r>
  <r>
    <s v="E09000018_CIN episodes for unborn children at 31st March 2019 with substance misuse by a parent/someone else in household identified as a factor at CIN assessment_Number"/>
    <s v="E09000018"/>
    <x v="57"/>
    <s v="Financial year"/>
    <s v="2018/19"/>
    <s v="Children in households suffering from drug/alcohol problems"/>
    <x v="33"/>
    <s v="Number"/>
    <n v="5"/>
    <n v="64898"/>
    <n v="7.7043976701901398E-2"/>
    <s v="0.1 per 1000 0-17 yr olds"/>
    <n v="7.7043976701901398E-2"/>
  </r>
  <r>
    <s v="E09000021_CIN episodes for unborn children at 31st March 2019 with substance misuse by a parent/someone else in household identified as a factor at CIN assessment_Number"/>
    <s v="E09000021"/>
    <x v="63"/>
    <s v="Financial year"/>
    <s v="2018/19"/>
    <s v="Children in households suffering from drug/alcohol problems"/>
    <x v="33"/>
    <s v="Number"/>
    <s v="*"/>
    <n v="38977"/>
    <s v="*"/>
    <s v="N/A"/>
    <s v="N/A"/>
  </r>
  <r>
    <s v="E09000024_CIN episodes for unborn children at 31st March 2019 with substance misuse by a parent/someone else in household identified as a factor at CIN assessment_Number"/>
    <s v="E09000024"/>
    <x v="77"/>
    <s v="Financial year"/>
    <s v="2018/19"/>
    <s v="Children in households suffering from drug/alcohol problems"/>
    <x v="33"/>
    <s v="Number"/>
    <n v="7"/>
    <n v="47266"/>
    <n v="0.14809799856133399"/>
    <s v="0.1 per 1000 0-17 yr olds"/>
    <n v="0.14809799856133399"/>
  </r>
  <r>
    <s v="E09000025_CIN episodes for unborn children at 31st March 2019 with substance misuse by a parent/someone else in household identified as a factor at CIN assessment_Number"/>
    <s v="E09000025"/>
    <x v="81"/>
    <s v="Financial year"/>
    <s v="2018/19"/>
    <s v="Children in households suffering from drug/alcohol problems"/>
    <x v="33"/>
    <s v="Number"/>
    <n v="11"/>
    <n v="86567"/>
    <n v="0.127069206510564"/>
    <s v="0.1 per 1000 0-17 yr olds"/>
    <n v="0.127069206510564"/>
  </r>
  <r>
    <s v="E09000026_CIN episodes for unborn children at 31st March 2019 with substance misuse by a parent/someone else in household identified as a factor at CIN assessment_Number"/>
    <s v="E09000026"/>
    <x v="99"/>
    <s v="Financial year"/>
    <s v="2018/19"/>
    <s v="Children in households suffering from drug/alcohol problems"/>
    <x v="33"/>
    <s v="Number"/>
    <s v="*"/>
    <n v="76159"/>
    <s v="*"/>
    <s v="N/A"/>
    <s v="N/A"/>
  </r>
  <r>
    <s v="E09000027_CIN episodes for unborn children at 31st March 2019 with substance misuse by a parent/someone else in household identified as a factor at CIN assessment_Number"/>
    <s v="E09000027"/>
    <x v="101"/>
    <s v="Financial year"/>
    <s v="2018/19"/>
    <s v="Children in households suffering from drug/alcohol problems"/>
    <x v="33"/>
    <s v="Number"/>
    <s v="*"/>
    <n v="45525"/>
    <s v="*"/>
    <s v="N/A"/>
    <s v="N/A"/>
  </r>
  <r>
    <s v="E09000029_CIN episodes for unborn children at 31st March 2019 with substance misuse by a parent/someone else in household identified as a factor at CIN assessment_Number"/>
    <s v="E09000029"/>
    <x v="126"/>
    <s v="Financial year"/>
    <s v="2018/19"/>
    <s v="Children in households suffering from drug/alcohol problems"/>
    <x v="33"/>
    <s v="Number"/>
    <s v="*"/>
    <n v="47941"/>
    <s v="*"/>
    <s v="N/A"/>
    <s v="N/A"/>
  </r>
  <r>
    <s v="E09000031_CIN episodes for unborn children at 31st March 2019 with substance misuse by a parent/someone else in household identified as a factor at CIN assessment_Number"/>
    <s v="E09000031"/>
    <x v="136"/>
    <s v="Financial year"/>
    <s v="2018/19"/>
    <s v="Children in households suffering from drug/alcohol problems"/>
    <x v="33"/>
    <s v="Number"/>
    <s v="*"/>
    <n v="67017"/>
    <s v="*"/>
    <s v="N/A"/>
    <s v="N/A"/>
  </r>
  <r>
    <s v="E08000025_CIN episodes for unborn children at 31st March 2019 with substance misuse by a parent/someone else in household identified as a factor at CIN assessment_Number"/>
    <s v="E08000025"/>
    <x v="6"/>
    <s v="Financial year"/>
    <s v="2018/19"/>
    <s v="Children in households suffering from drug/alcohol problems"/>
    <x v="33"/>
    <s v="Number"/>
    <n v="39"/>
    <n v="288388"/>
    <n v="0.135234475775691"/>
    <s v="0.1 per 1000 0-17 yr olds"/>
    <n v="0.135234475775691"/>
  </r>
  <r>
    <s v="E08000026_CIN episodes for unborn children at 31st March 2019 with substance misuse by a parent/someone else in household identified as a factor at CIN assessment_Number"/>
    <s v="E08000026"/>
    <x v="27"/>
    <s v="Financial year"/>
    <s v="2018/19"/>
    <s v="Children in households suffering from drug/alcohol problems"/>
    <x v="33"/>
    <s v="Number"/>
    <n v="19"/>
    <n v="78994"/>
    <n v="0.24052459680482099"/>
    <s v="0.2 per 1000 0-17 yr olds"/>
    <n v="0.24052459680482099"/>
  </r>
  <r>
    <s v="E08000027_CIN episodes for unborn children at 31st March 2019 with substance misuse by a parent/someone else in household identified as a factor at CIN assessment_Number"/>
    <s v="E08000027"/>
    <x v="36"/>
    <s v="Financial year"/>
    <s v="2018/19"/>
    <s v="Children in households suffering from drug/alcohol problems"/>
    <x v="33"/>
    <s v="Number"/>
    <s v="*"/>
    <n v="69265"/>
    <s v="*"/>
    <s v="N/A"/>
    <s v="N/A"/>
  </r>
  <r>
    <s v="E08000028_CIN episodes for unborn children at 31st March 2019 with substance misuse by a parent/someone else in household identified as a factor at CIN assessment_Number"/>
    <s v="E08000028"/>
    <x v="106"/>
    <s v="Financial year"/>
    <s v="2018/19"/>
    <s v="Children in households suffering from drug/alcohol problems"/>
    <x v="33"/>
    <s v="Number"/>
    <n v="20"/>
    <n v="81920"/>
    <n v="0.244140625"/>
    <s v="0.2 per 1000 0-17 yr olds"/>
    <n v="0.244140625"/>
  </r>
  <r>
    <s v="E08000029_CIN episodes for unborn children at 31st March 2019 with substance misuse by a parent/someone else in household identified as a factor at CIN assessment_Number"/>
    <s v="E08000029"/>
    <x v="111"/>
    <s v="Financial year"/>
    <s v="2018/19"/>
    <s v="Children in households suffering from drug/alcohol problems"/>
    <x v="33"/>
    <s v="Number"/>
    <n v="10"/>
    <n v="46946"/>
    <n v="0.21301069313679499"/>
    <s v="0.2 per 1000 0-17 yr olds"/>
    <n v="0.21301069313679499"/>
  </r>
  <r>
    <s v="E08000030_CIN episodes for unborn children at 31st March 2019 with substance misuse by a parent/someone else in household identified as a factor at CIN assessment_Number"/>
    <s v="E08000030"/>
    <x v="135"/>
    <s v="Financial year"/>
    <s v="2018/19"/>
    <s v="Children in households suffering from drug/alcohol problems"/>
    <x v="33"/>
    <s v="Number"/>
    <n v="7"/>
    <n v="68157"/>
    <n v="0.102704050941209"/>
    <s v="0.1 per 1000 0-17 yr olds"/>
    <n v="0.102704050941209"/>
  </r>
  <r>
    <s v="E08000031_CIN episodes for unborn children at 31st March 2019 with substance misuse by a parent/someone else in household identified as a factor at CIN assessment_Number"/>
    <s v="E08000031"/>
    <x v="148"/>
    <s v="Financial year"/>
    <s v="2018/19"/>
    <s v="Children in households suffering from drug/alcohol problems"/>
    <x v="33"/>
    <s v="Number"/>
    <s v="*"/>
    <n v="61244"/>
    <s v="*"/>
    <s v="N/A"/>
    <s v="N/A"/>
  </r>
  <r>
    <s v="E08000011_CIN episodes for unborn children at 31st March 2019 with substance misuse by a parent/someone else in household identified as a factor at CIN assessment_Number"/>
    <s v="E08000011"/>
    <x v="65"/>
    <s v="Financial year"/>
    <s v="2018/19"/>
    <s v="Children in households suffering from drug/alcohol problems"/>
    <x v="33"/>
    <s v="Number"/>
    <s v="*"/>
    <n v="33477"/>
    <s v="*"/>
    <s v="N/A"/>
    <s v="N/A"/>
  </r>
  <r>
    <s v="E08000012_CIN episodes for unborn children at 31st March 2019 with substance misuse by a parent/someone else in household identified as a factor at CIN assessment_Number"/>
    <s v="E08000012"/>
    <x v="73"/>
    <s v="Financial year"/>
    <s v="2018/19"/>
    <s v="Children in households suffering from drug/alcohol problems"/>
    <x v="33"/>
    <s v="Number"/>
    <n v="17"/>
    <n v="94902"/>
    <n v="0.17913215738340599"/>
    <s v="0.2 per 1000 0-17 yr olds"/>
    <n v="0.17913215738340599"/>
  </r>
  <r>
    <s v="E08000013_CIN episodes for unborn children at 31st March 2019 with substance misuse by a parent/someone else in household identified as a factor at CIN assessment_Number"/>
    <s v="E08000013"/>
    <x v="152"/>
    <s v="Financial year"/>
    <s v="2018/19"/>
    <s v="Children in households suffering from drug/alcohol problems"/>
    <x v="33"/>
    <s v="Number"/>
    <n v="6"/>
    <n v="36785"/>
    <n v="0.16310996330025801"/>
    <s v="0.2 per 1000 0-17 yr olds"/>
    <n v="0.16310996330025801"/>
  </r>
  <r>
    <s v="E08000014_CIN episodes for unborn children at 31st March 2019 with substance misuse by a parent/someone else in household identified as a factor at CIN assessment_Number"/>
    <s v="E08000014"/>
    <x v="107"/>
    <s v="Financial year"/>
    <s v="2018/19"/>
    <s v="Children in households suffering from drug/alcohol problems"/>
    <x v="33"/>
    <s v="Number"/>
    <n v="11"/>
    <n v="53833"/>
    <n v="0.20433563056118001"/>
    <s v="0.2 per 1000 0-17 yr olds"/>
    <n v="0.20433563056118001"/>
  </r>
  <r>
    <s v="E08000015_CIN episodes for unborn children at 31st March 2019 with substance misuse by a parent/someone else in household identified as a factor at CIN assessment_Number"/>
    <s v="E08000015"/>
    <x v="146"/>
    <s v="Financial year"/>
    <s v="2018/19"/>
    <s v="Children in households suffering from drug/alcohol problems"/>
    <x v="33"/>
    <s v="Number"/>
    <n v="16"/>
    <n v="67576"/>
    <n v="0.236770451047709"/>
    <s v="0.2 per 1000 0-17 yr olds"/>
    <n v="0.236770451047709"/>
  </r>
  <r>
    <s v="E08000001_CIN episodes for unborn children at 31st March 2019 with substance misuse by a parent/someone else in household identified as a factor at CIN assessment_Number"/>
    <s v="E08000001"/>
    <x v="9"/>
    <s v="Financial year"/>
    <s v="2018/19"/>
    <s v="Children in households suffering from drug/alcohol problems"/>
    <x v="33"/>
    <s v="Number"/>
    <n v="5"/>
    <n v="67670"/>
    <n v="7.3887985813506696E-2"/>
    <s v="0.1 per 1000 0-17 yr olds"/>
    <n v="7.3887985813506696E-2"/>
  </r>
  <r>
    <s v="E08000002_CIN episodes for unborn children at 31st March 2019 with substance misuse by a parent/someone else in household identified as a factor at CIN assessment_Number"/>
    <s v="E08000002"/>
    <x v="18"/>
    <s v="Financial year"/>
    <s v="2018/19"/>
    <s v="Children in households suffering from drug/alcohol problems"/>
    <x v="33"/>
    <s v="Number"/>
    <s v="*"/>
    <n v="43142"/>
    <s v="*"/>
    <s v="N/A"/>
    <s v="N/A"/>
  </r>
  <r>
    <s v="E08000003_CIN episodes for unborn children at 31st March 2019 with substance misuse by a parent/someone else in household identified as a factor at CIN assessment_Number"/>
    <s v="E08000003"/>
    <x v="75"/>
    <s v="Financial year"/>
    <s v="2018/19"/>
    <s v="Children in households suffering from drug/alcohol problems"/>
    <x v="33"/>
    <s v="Number"/>
    <n v="23"/>
    <n v="121962"/>
    <n v="0.188583329233696"/>
    <s v="0.2 per 1000 0-17 yr olds"/>
    <n v="0.188583329233696"/>
  </r>
  <r>
    <s v="E08000004_CIN episodes for unborn children at 31st March 2019 with substance misuse by a parent/someone else in household identified as a factor at CIN assessment_Number"/>
    <s v="E08000004"/>
    <x v="92"/>
    <s v="Financial year"/>
    <s v="2018/19"/>
    <s v="Children in households suffering from drug/alcohol problems"/>
    <x v="33"/>
    <s v="Number"/>
    <n v="12"/>
    <n v="59416"/>
    <n v="0.201965800457789"/>
    <s v="0.2 per 1000 0-17 yr olds"/>
    <n v="0.201965800457789"/>
  </r>
  <r>
    <s v="E08000005_CIN episodes for unborn children at 31st March 2019 with substance misuse by a parent/someone else in household identified as a factor at CIN assessment_Number"/>
    <s v="E08000005"/>
    <x v="102"/>
    <s v="Financial year"/>
    <s v="2018/19"/>
    <s v="Children in households suffering from drug/alcohol problems"/>
    <x v="33"/>
    <s v="Number"/>
    <n v="12"/>
    <n v="52689"/>
    <n v="0.22775152308831101"/>
    <s v="0.2 per 1000 0-17 yr olds"/>
    <n v="0.22775152308831101"/>
  </r>
  <r>
    <s v="E08000006_CIN episodes for unborn children at 31st March 2019 with substance misuse by a parent/someone else in household identified as a factor at CIN assessment_Number"/>
    <s v="E08000006"/>
    <x v="105"/>
    <s v="Financial year"/>
    <s v="2018/19"/>
    <s v="Children in households suffering from drug/alcohol problems"/>
    <x v="33"/>
    <s v="Number"/>
    <n v="6"/>
    <n v="56566"/>
    <n v="0.106070784570237"/>
    <s v="0.1 per 1000 0-17 yr olds"/>
    <n v="0.106070784570237"/>
  </r>
  <r>
    <s v="E08000007_CIN episodes for unborn children at 31st March 2019 with substance misuse by a parent/someone else in household identified as a factor at CIN assessment_Number"/>
    <s v="E08000007"/>
    <x v="120"/>
    <s v="Financial year"/>
    <s v="2018/19"/>
    <s v="Children in households suffering from drug/alcohol problems"/>
    <x v="33"/>
    <s v="Number"/>
    <n v="5"/>
    <n v="63141"/>
    <n v="7.9187849416385597E-2"/>
    <s v="0.1 per 1000 0-17 yr olds"/>
    <n v="7.9187849416385597E-2"/>
  </r>
  <r>
    <s v="E08000008_CIN episodes for unborn children at 31st March 2019 with substance misuse by a parent/someone else in household identified as a factor at CIN assessment_Number"/>
    <s v="E08000008"/>
    <x v="128"/>
    <s v="Financial year"/>
    <s v="2018/19"/>
    <s v="Children in households suffering from drug/alcohol problems"/>
    <x v="33"/>
    <s v="Number"/>
    <n v="13"/>
    <n v="50223"/>
    <n v="0.25884554885212002"/>
    <s v="0.3 per 1000 0-17 yr olds"/>
    <n v="0.25884554885212002"/>
  </r>
  <r>
    <s v="E08000009_CIN episodes for unborn children at 31st March 2019 with substance misuse by a parent/someone else in household identified as a factor at CIN assessment_Number"/>
    <s v="E08000009"/>
    <x v="133"/>
    <s v="Financial year"/>
    <s v="2018/19"/>
    <s v="Children in households suffering from drug/alcohol problems"/>
    <x v="33"/>
    <s v="Number"/>
    <n v="6"/>
    <n v="56087"/>
    <n v="0.10697666125840199"/>
    <s v="0.1 per 1000 0-17 yr olds"/>
    <n v="0.10697666125840199"/>
  </r>
  <r>
    <s v="E08000010_CIN episodes for unborn children at 31st March 2019 with substance misuse by a parent/someone else in household identified as a factor at CIN assessment_Number"/>
    <s v="E08000010"/>
    <x v="143"/>
    <s v="Financial year"/>
    <s v="2018/19"/>
    <s v="Children in households suffering from drug/alcohol problems"/>
    <x v="33"/>
    <s v="Number"/>
    <n v="11"/>
    <n v="68388"/>
    <n v="0.160846932210329"/>
    <s v="0.2 per 1000 0-17 yr olds"/>
    <n v="0.160846932210329"/>
  </r>
  <r>
    <s v="E08000016_CIN episodes for unborn children at 31st March 2019 with substance misuse by a parent/someone else in household identified as a factor at CIN assessment_Number"/>
    <s v="E08000016"/>
    <x v="2"/>
    <s v="Financial year"/>
    <s v="2018/19"/>
    <s v="Children in households suffering from drug/alcohol problems"/>
    <x v="33"/>
    <s v="Number"/>
    <s v="*"/>
    <n v="50727"/>
    <s v="*"/>
    <s v="N/A"/>
    <s v="N/A"/>
  </r>
  <r>
    <s v="E08000017_CIN episodes for unborn children at 31st March 2019 with substance misuse by a parent/someone else in household identified as a factor at CIN assessment_Number"/>
    <s v="E08000017"/>
    <x v="34"/>
    <s v="Financial year"/>
    <s v="2018/19"/>
    <s v="Children in households suffering from drug/alcohol problems"/>
    <x v="33"/>
    <s v="Number"/>
    <n v="14"/>
    <n v="66448"/>
    <n v="0.21069106669877199"/>
    <s v="0.2 per 1000 0-17 yr olds"/>
    <n v="0.21069106669877199"/>
  </r>
  <r>
    <s v="E08000018_CIN episodes for unborn children at 31st March 2019 with substance misuse by a parent/someone else in household identified as a factor at CIN assessment_Number"/>
    <s v="E08000018"/>
    <x v="103"/>
    <s v="Financial year"/>
    <s v="2018/19"/>
    <s v="Children in households suffering from drug/alcohol problems"/>
    <x v="33"/>
    <s v="Number"/>
    <n v="21"/>
    <n v="57196"/>
    <n v="0.36715854255542302"/>
    <s v="0.4 per 1000 0-17 yr olds"/>
    <n v="0.36715854255542302"/>
  </r>
  <r>
    <s v="E08000019_CIN episodes for unborn children at 31st March 2019 with substance misuse by a parent/someone else in household identified as a factor at CIN assessment_Number"/>
    <s v="E08000019"/>
    <x v="108"/>
    <s v="Financial year"/>
    <s v="2018/19"/>
    <s v="Children in households suffering from drug/alcohol problems"/>
    <x v="33"/>
    <s v="Number"/>
    <n v="17"/>
    <n v="117497"/>
    <n v="0.14468454513732301"/>
    <s v="0.1 per 1000 0-17 yr olds"/>
    <n v="0.14468454513732301"/>
  </r>
  <r>
    <s v="E08000032_CIN episodes for unborn children at 31st March 2019 with substance misuse by a parent/someone else in household identified as a factor at CIN assessment_Number"/>
    <s v="E08000032"/>
    <x v="12"/>
    <s v="Financial year"/>
    <s v="2018/19"/>
    <s v="Children in households suffering from drug/alcohol problems"/>
    <x v="33"/>
    <s v="Number"/>
    <n v="25"/>
    <n v="142005"/>
    <n v="0.17605013907961001"/>
    <s v="0.2 per 1000 0-17 yr olds"/>
    <n v="0.17605013907961001"/>
  </r>
  <r>
    <s v="E08000033_CIN episodes for unborn children at 31st March 2019 with substance misuse by a parent/someone else in household identified as a factor at CIN assessment_Number"/>
    <s v="E08000033"/>
    <x v="19"/>
    <s v="Financial year"/>
    <s v="2018/19"/>
    <s v="Children in households suffering from drug/alcohol problems"/>
    <x v="33"/>
    <s v="Number"/>
    <n v="13"/>
    <n v="46021"/>
    <n v="0.28247973751113598"/>
    <s v="0.3 per 1000 0-17 yr olds"/>
    <n v="0.28247973751113598"/>
  </r>
  <r>
    <s v="E08000034_CIN episodes for unborn children at 31st March 2019 with substance misuse by a parent/someone else in household identified as a factor at CIN assessment_Number"/>
    <s v="E08000034"/>
    <x v="64"/>
    <s v="Financial year"/>
    <s v="2018/19"/>
    <s v="Children in households suffering from drug/alcohol problems"/>
    <x v="33"/>
    <s v="Number"/>
    <n v="18"/>
    <n v="100174"/>
    <n v="0.17968734402140299"/>
    <s v="0.2 per 1000 0-17 yr olds"/>
    <n v="0.17968734402140299"/>
  </r>
  <r>
    <s v="E08000035_CIN episodes for unborn children at 31st March 2019 with substance misuse by a parent/someone else in household identified as a factor at CIN assessment_Number"/>
    <s v="E08000035"/>
    <x v="68"/>
    <s v="Financial year"/>
    <s v="2018/19"/>
    <s v="Children in households suffering from drug/alcohol problems"/>
    <x v="33"/>
    <s v="Number"/>
    <n v="14"/>
    <n v="168176"/>
    <n v="8.3246123109123799E-2"/>
    <s v="0.1 per 1000 0-17 yr olds"/>
    <n v="8.3246123109123799E-2"/>
  </r>
  <r>
    <s v="E08000036_CIN episodes for unborn children at 31st March 2019 with substance misuse by a parent/someone else in household identified as a factor at CIN assessment_Number"/>
    <s v="E08000036"/>
    <x v="134"/>
    <s v="Financial year"/>
    <s v="2018/19"/>
    <s v="Children in households suffering from drug/alcohol problems"/>
    <x v="33"/>
    <s v="Number"/>
    <n v="10"/>
    <n v="72893"/>
    <n v="0.137187384248145"/>
    <s v="0.1 per 1000 0-17 yr olds"/>
    <n v="0.137187384248145"/>
  </r>
  <r>
    <s v="E08000020_CIN episodes for unborn children at 31st March 2019 with substance misuse by a parent/someone else in household identified as a factor at CIN assessment_Number"/>
    <s v="E08000020"/>
    <x v="43"/>
    <s v="Financial year"/>
    <s v="2018/19"/>
    <s v="Children in households suffering from drug/alcohol problems"/>
    <x v="33"/>
    <s v="Number"/>
    <n v="16"/>
    <n v="39605"/>
    <n v="0.40398939527837402"/>
    <s v="0.4 per 1000 0-17 yr olds"/>
    <n v="0.40398939527837402"/>
  </r>
  <r>
    <s v="E08000021_CIN episodes for unborn children at 31st March 2019 with substance misuse by a parent/someone else in household identified as a factor at CIN assessment_Number"/>
    <s v="E08000021"/>
    <x v="80"/>
    <s v="Financial year"/>
    <s v="2018/19"/>
    <s v="Children in households suffering from drug/alcohol problems"/>
    <x v="33"/>
    <s v="Number"/>
    <n v="21"/>
    <n v="58056"/>
    <n v="0.36171971889210403"/>
    <s v="0.4 per 1000 0-17 yr olds"/>
    <n v="0.36171971889210403"/>
  </r>
  <r>
    <s v="E08000022_CIN episodes for unborn children at 31st March 2019 with substance misuse by a parent/someone else in household identified as a factor at CIN assessment_Number"/>
    <s v="E08000022"/>
    <x v="86"/>
    <s v="Financial year"/>
    <s v="2018/19"/>
    <s v="Children in households suffering from drug/alcohol problems"/>
    <x v="33"/>
    <s v="Number"/>
    <n v="14"/>
    <n v="41360"/>
    <n v="0.33849129593810401"/>
    <s v="0.3 per 1000 0-17 yr olds"/>
    <n v="0.33849129593810401"/>
  </r>
  <r>
    <s v="E08000023_CIN episodes for unborn children at 31st March 2019 with substance misuse by a parent/someone else in household identified as a factor at CIN assessment_Number"/>
    <s v="E08000023"/>
    <x v="114"/>
    <s v="Financial year"/>
    <s v="2018/19"/>
    <s v="Children in households suffering from drug/alcohol problems"/>
    <x v="33"/>
    <s v="Number"/>
    <n v="11"/>
    <n v="29920"/>
    <n v="0.36764705882352899"/>
    <s v="0.4 per 1000 0-17 yr olds"/>
    <n v="0.36764705882352899"/>
  </r>
  <r>
    <s v="E08000024_CIN episodes for unborn children at 31st March 2019 with substance misuse by a parent/someone else in household identified as a factor at CIN assessment_Number"/>
    <s v="E08000024"/>
    <x v="124"/>
    <s v="Financial year"/>
    <s v="2018/19"/>
    <s v="Children in households suffering from drug/alcohol problems"/>
    <x v="33"/>
    <s v="Number"/>
    <n v="26"/>
    <n v="54563"/>
    <n v="0.476513388193464"/>
    <s v="0.5 per 1000 0-17 yr olds"/>
    <n v="0.476513388193464"/>
  </r>
  <r>
    <s v="E06000053_CIN episodes for unborn children at 31st March 2019 with substance misuse by a parent/someone else in household identified as a factor at CIN assessment_Number"/>
    <s v="E06000053"/>
    <x v="153"/>
    <s v="Financial year"/>
    <s v="2018/19"/>
    <s v="Children in households suffering from drug/alcohol problems"/>
    <x v="33"/>
    <s v="Number"/>
    <n v="0"/>
    <n v="368"/>
    <n v="0"/>
    <s v="0 per 1000 0-17 yr olds"/>
    <n v="0"/>
  </r>
  <r>
    <s v="E06000022_CIN episodes for unborn children at 31st March 2019 with substance misuse by a parent/someone else in household identified as a factor at CIN assessment_Number"/>
    <s v="E06000022"/>
    <x v="3"/>
    <s v="Financial year"/>
    <s v="2018/19"/>
    <s v="Children in households suffering from drug/alcohol problems"/>
    <x v="33"/>
    <s v="Number"/>
    <s v="*"/>
    <n v="35946"/>
    <s v="*"/>
    <s v="N/A"/>
    <s v="N/A"/>
  </r>
  <r>
    <s v="E06000023_CIN episodes for unborn children at 31st March 2019 with substance misuse by a parent/someone else in household identified as a factor at CIN assessment_Number"/>
    <s v="E06000023"/>
    <x v="15"/>
    <s v="Financial year"/>
    <s v="2018/19"/>
    <s v="Children in households suffering from drug/alcohol problems"/>
    <x v="33"/>
    <s v="Number"/>
    <n v="16"/>
    <n v="94016"/>
    <n v="0.17018379850238299"/>
    <s v="0.2 per 1000 0-17 yr olds"/>
    <n v="0.17018379850238299"/>
  </r>
  <r>
    <s v="E06000024_CIN episodes for unborn children at 31st March 2019 with substance misuse by a parent/someone else in household identified as a factor at CIN assessment_Number"/>
    <s v="E06000024"/>
    <x v="85"/>
    <s v="Financial year"/>
    <s v="2018/19"/>
    <s v="Children in households suffering from drug/alcohol problems"/>
    <x v="33"/>
    <s v="Number"/>
    <n v="7"/>
    <n v="43435"/>
    <n v="0.16116035455277999"/>
    <s v="0.2 per 1000 0-17 yr olds"/>
    <n v="0.16116035455277999"/>
  </r>
  <r>
    <s v="E06000025_CIN episodes for unborn children at 31st March 2019 with substance misuse by a parent/someone else in household identified as a factor at CIN assessment_Number"/>
    <s v="E06000025"/>
    <x v="113"/>
    <s v="Financial year"/>
    <s v="2018/19"/>
    <s v="Children in households suffering from drug/alcohol problems"/>
    <x v="33"/>
    <s v="Number"/>
    <n v="5"/>
    <n v="58867"/>
    <n v="8.4937231386005702E-2"/>
    <s v="0.1 per 1000 0-17 yr olds"/>
    <n v="8.4937231386005702E-2"/>
  </r>
  <r>
    <s v="E06000001_CIN episodes for unborn children at 31st March 2019 with substance misuse by a parent/someone else in household identified as a factor at CIN assessment_Number"/>
    <s v="E06000001"/>
    <x v="52"/>
    <s v="Financial year"/>
    <s v="2018/19"/>
    <s v="Children in households suffering from drug/alcohol problems"/>
    <x v="33"/>
    <s v="Number"/>
    <s v="*"/>
    <n v="20006"/>
    <s v="*"/>
    <s v="N/A"/>
    <s v="N/A"/>
  </r>
  <r>
    <s v="E06000002_CIN episodes for unborn children at 31st March 2019 with substance misuse by a parent/someone else in household identified as a factor at CIN assessment_Number"/>
    <s v="E06000002"/>
    <x v="78"/>
    <s v="Financial year"/>
    <s v="2018/19"/>
    <s v="Children in households suffering from drug/alcohol problems"/>
    <x v="33"/>
    <s v="Number"/>
    <n v="19"/>
    <n v="32513"/>
    <n v="0.58438163196259996"/>
    <s v="0.6 per 1000 0-17 yr olds"/>
    <n v="0.58438163196259996"/>
  </r>
  <r>
    <s v="E06000003_CIN episodes for unborn children at 31st March 2019 with substance misuse by a parent/someone else in household identified as a factor at CIN assessment_Number"/>
    <s v="E06000003"/>
    <x v="100"/>
    <s v="Financial year"/>
    <s v="2018/19"/>
    <s v="Children in households suffering from drug/alcohol problems"/>
    <x v="33"/>
    <s v="Number"/>
    <n v="6"/>
    <n v="27626"/>
    <n v="0.21718670817346"/>
    <s v="0.2 per 1000 0-17 yr olds"/>
    <n v="0.21718670817346"/>
  </r>
  <r>
    <s v="E06000004_CIN episodes for unborn children at 31st March 2019 with substance misuse by a parent/someone else in household identified as a factor at CIN assessment_Number"/>
    <s v="E06000004"/>
    <x v="121"/>
    <s v="Financial year"/>
    <s v="2018/19"/>
    <s v="Children in households suffering from drug/alcohol problems"/>
    <x v="33"/>
    <s v="Number"/>
    <n v="9"/>
    <n v="43521"/>
    <n v="0.20679671882539499"/>
    <s v="0.2 per 1000 0-17 yr olds"/>
    <n v="0.20679671882539499"/>
  </r>
  <r>
    <s v="E06000010_CIN episodes for unborn children at 31st March 2019 with substance misuse by a parent/someone else in household identified as a factor at CIN assessment_Number"/>
    <s v="E06000010"/>
    <x v="62"/>
    <s v="Financial year"/>
    <s v="2018/19"/>
    <s v="Children in households suffering from drug/alcohol problems"/>
    <x v="33"/>
    <s v="Number"/>
    <n v="9"/>
    <n v="57023"/>
    <n v="0.15783105062869399"/>
    <s v="0.2 per 1000 0-17 yr olds"/>
    <n v="0.15783105062869399"/>
  </r>
  <r>
    <s v="E06000011_CIN episodes for unborn children at 31st March 2019 with substance misuse by a parent/someone else in household identified as a factor at CIN assessment_Number"/>
    <s v="E06000011"/>
    <x v="39"/>
    <s v="Financial year"/>
    <s v="2018/19"/>
    <s v="Children in households suffering from drug/alcohol problems"/>
    <x v="33"/>
    <s v="Number"/>
    <s v="*"/>
    <n v="62942"/>
    <s v="*"/>
    <s v="N/A"/>
    <s v="N/A"/>
  </r>
  <r>
    <s v="E06000012_CIN episodes for unborn children at 31st March 2019 with substance misuse by a parent/someone else in household identified as a factor at CIN assessment_Number"/>
    <s v="E06000012"/>
    <x v="83"/>
    <s v="Financial year"/>
    <s v="2018/19"/>
    <s v="Children in households suffering from drug/alcohol problems"/>
    <x v="33"/>
    <s v="Number"/>
    <n v="6"/>
    <n v="34503"/>
    <n v="0.173897921919833"/>
    <s v="0.2 per 1000 0-17 yr olds"/>
    <n v="0.173897921919833"/>
  </r>
  <r>
    <s v="E06000013_CIN episodes for unborn children at 31st March 2019 with substance misuse by a parent/someone else in household identified as a factor at CIN assessment_Number"/>
    <s v="E06000013"/>
    <x v="84"/>
    <s v="Financial year"/>
    <s v="2018/19"/>
    <s v="Children in households suffering from drug/alcohol problems"/>
    <x v="33"/>
    <s v="Number"/>
    <n v="6"/>
    <n v="35714"/>
    <n v="0.16800134401075201"/>
    <s v="0.2 per 1000 0-17 yr olds"/>
    <n v="0.16800134401075201"/>
  </r>
  <r>
    <s v="E10000023_CIN episodes for unborn children at 31st March 2019 with substance misuse by a parent/someone else in household identified as a factor at CIN assessment_Number"/>
    <s v="E10000023"/>
    <x v="87"/>
    <s v="Financial year"/>
    <s v="2018/19"/>
    <s v="Children in households suffering from drug/alcohol problems"/>
    <x v="33"/>
    <s v="Number"/>
    <n v="21"/>
    <n v="117499"/>
    <n v="0.178724925318513"/>
    <s v="0.2 per 1000 0-17 yr olds"/>
    <n v="0.178724925318513"/>
  </r>
  <r>
    <s v="E06000014_CIN episodes for unborn children at 31st March 2019 with substance misuse by a parent/someone else in household identified as a factor at CIN assessment_Number"/>
    <s v="E06000014"/>
    <x v="150"/>
    <s v="Financial year"/>
    <s v="2018/19"/>
    <s v="Children in households suffering from drug/alcohol problems"/>
    <x v="33"/>
    <s v="Number"/>
    <s v="*"/>
    <n v="36572"/>
    <s v="*"/>
    <s v="N/A"/>
    <s v="N/A"/>
  </r>
  <r>
    <s v="E06000032_CIN episodes for unborn children at 31st March 2019 with substance misuse by a parent/someone else in household identified as a factor at CIN assessment_Number"/>
    <s v="E06000032"/>
    <x v="74"/>
    <s v="Financial year"/>
    <s v="2018/19"/>
    <s v="Children in households suffering from drug/alcohol problems"/>
    <x v="33"/>
    <s v="Number"/>
    <n v="6"/>
    <n v="57375"/>
    <n v="0.10457516339869299"/>
    <s v="0.1 per 1000 0-17 yr olds"/>
    <n v="0.10457516339869299"/>
  </r>
  <r>
    <s v="E06000055_CIN episodes for unborn children at 31st March 2019 with substance misuse by a parent/someone else in household identified as a factor at CIN assessment_Number"/>
    <s v="E06000055"/>
    <x v="4"/>
    <s v="Financial year"/>
    <s v="2018/19"/>
    <s v="Children in households suffering from drug/alcohol problems"/>
    <x v="33"/>
    <s v="Number"/>
    <n v="10"/>
    <n v="40088"/>
    <n v="0.24945120734384399"/>
    <s v="0.2 per 1000 0-17 yr olds"/>
    <n v="0.24945120734384399"/>
  </r>
  <r>
    <s v="E06000056_CIN episodes for unborn children at 31st March 2019 with substance misuse by a parent/someone else in household identified as a factor at CIN assessment_Number"/>
    <s v="E06000056"/>
    <x v="22"/>
    <s v="Financial year"/>
    <s v="2018/19"/>
    <s v="Children in households suffering from drug/alcohol problems"/>
    <x v="33"/>
    <s v="Number"/>
    <n v="7"/>
    <n v="62515"/>
    <n v="0.111973126449652"/>
    <s v="0.1 per 1000 0-17 yr olds"/>
    <n v="0.111973126449652"/>
  </r>
  <r>
    <s v="E10000002_CIN episodes for unborn children at 31st March 2019 with substance misuse by a parent/someone else in household identified as a factor at CIN assessment_Number"/>
    <s v="E10000002"/>
    <x v="17"/>
    <s v="Financial year"/>
    <s v="2018/19"/>
    <s v="Children in households suffering from drug/alcohol problems"/>
    <x v="33"/>
    <s v="Number"/>
    <n v="13"/>
    <n v="124321"/>
    <n v="0.104568013449055"/>
    <s v="0.1 per 1000 0-17 yr olds"/>
    <n v="0.104568013449055"/>
  </r>
  <r>
    <s v="E06000042_CIN episodes for unborn children at 31st March 2019 with substance misuse by a parent/someone else in household identified as a factor at CIN assessment_Number"/>
    <s v="E06000042"/>
    <x v="79"/>
    <s v="Financial year"/>
    <s v="2018/19"/>
    <s v="Children in households suffering from drug/alcohol problems"/>
    <x v="33"/>
    <s v="Number"/>
    <n v="10"/>
    <n v="68278"/>
    <n v="0.14646006034154499"/>
    <s v="0.1 per 1000 0-17 yr olds"/>
    <n v="0.14646006034154499"/>
  </r>
  <r>
    <s v="E10000007_CIN episodes for unborn children at 31st March 2019 with substance misuse by a parent/someone else in household identified as a factor at CIN assessment_Number"/>
    <s v="E10000007"/>
    <x v="32"/>
    <s v="Financial year"/>
    <s v="2018/19"/>
    <s v="Children in households suffering from drug/alcohol problems"/>
    <x v="33"/>
    <s v="Number"/>
    <n v="18"/>
    <n v="153272"/>
    <n v="0.11743827965969"/>
    <s v="0.1 per 1000 0-17 yr olds"/>
    <n v="0.11743827965969"/>
  </r>
  <r>
    <s v="E06000015_CIN episodes for unborn children at 31st March 2019 with substance misuse by a parent/someone else in household identified as a factor at CIN assessment_Number"/>
    <s v="E06000015"/>
    <x v="31"/>
    <s v="Financial year"/>
    <s v="2018/19"/>
    <s v="Children in households suffering from drug/alcohol problems"/>
    <x v="33"/>
    <s v="Number"/>
    <n v="14"/>
    <n v="59899"/>
    <n v="0.23372677340189299"/>
    <s v="0.2 per 1000 0-17 yr olds"/>
    <n v="0.23372677340189299"/>
  </r>
  <r>
    <s v="E10000009_CIN episodes for unborn children at 31st March 2019 with substance misuse by a parent/someone else in household identified as a factor at CIN assessment_Number"/>
    <s v="E10000009"/>
    <x v="35"/>
    <s v="Financial year"/>
    <s v="2018/19"/>
    <s v="Children in households suffering from drug/alcohol problems"/>
    <x v="33"/>
    <s v="Number"/>
    <n v="13"/>
    <n v="76699"/>
    <n v="0.16949373525078601"/>
    <s v="0.2 per 1000 0-17 yr olds"/>
    <n v="0.16949373525078601"/>
  </r>
  <r>
    <s v="E06000029_CIN episodes for unborn children at 31st March 2019 with substance misuse by a parent/someone else in household identified as a factor at CIN assessment_Number"/>
    <s v="E06000029"/>
    <x v="96"/>
    <s v="Financial year"/>
    <s v="2018/19"/>
    <s v="Children in households suffering from drug/alcohol problems"/>
    <x v="33"/>
    <s v="Number"/>
    <s v="*"/>
    <n v="30188"/>
    <s v="*"/>
    <s v="N/A"/>
    <s v="N/A"/>
  </r>
  <r>
    <s v="E06000028_CIN episodes for unborn children at 31st March 2019 with substance misuse by a parent/someone else in household identified as a factor at CIN assessment_Number"/>
    <s v="E06000028"/>
    <x v="10"/>
    <s v="Financial year"/>
    <s v="2018/19"/>
    <s v="Children in households suffering from drug/alcohol problems"/>
    <x v="33"/>
    <s v="Number"/>
    <n v="7"/>
    <n v="36373"/>
    <n v="0.19245044401066699"/>
    <s v="0.2 per 1000 0-17 yr olds"/>
    <n v="0.19245044401066699"/>
  </r>
  <r>
    <s v="E06000047_CIN episodes for unborn children at 31st March 2019 with substance misuse by a parent/someone else in household identified as a factor at CIN assessment_Number"/>
    <s v="E06000047"/>
    <x v="37"/>
    <s v="Financial year"/>
    <s v="2018/19"/>
    <s v="Children in households suffering from drug/alcohol problems"/>
    <x v="33"/>
    <s v="Number"/>
    <n v="31"/>
    <n v="101040"/>
    <n v="0.30680918448139299"/>
    <s v="0.3 per 1000 0-17 yr olds"/>
    <n v="0.30680918448139299"/>
  </r>
  <r>
    <s v="E06000005_CIN episodes for unborn children at 31st March 2019 with substance misuse by a parent/someone else in household identified as a factor at CIN assessment_Number"/>
    <s v="E06000005"/>
    <x v="30"/>
    <s v="Financial year"/>
    <s v="2018/19"/>
    <s v="Children in households suffering from drug/alcohol problems"/>
    <x v="33"/>
    <s v="Number"/>
    <n v="6"/>
    <n v="22454"/>
    <n v="0.26721296873608302"/>
    <s v="0.3 per 1000 0-17 yr olds"/>
    <n v="0.26721296873608302"/>
  </r>
  <r>
    <s v="E10000011_CIN episodes for unborn children at 31st March 2019 with substance misuse by a parent/someone else in household identified as a factor at CIN assessment_Number"/>
    <s v="E10000011"/>
    <x v="40"/>
    <s v="Financial year"/>
    <s v="2018/19"/>
    <s v="Children in households suffering from drug/alcohol problems"/>
    <x v="33"/>
    <s v="Number"/>
    <n v="15"/>
    <n v="106378"/>
    <n v="0.141006599108838"/>
    <s v="0.1 per 1000 0-17 yr olds"/>
    <n v="0.141006599108838"/>
  </r>
  <r>
    <s v="E06000043_CIN episodes for unborn children at 31st March 2019 with substance misuse by a parent/someone else in household identified as a factor at CIN assessment_Number"/>
    <s v="E06000043"/>
    <x v="14"/>
    <s v="Financial year"/>
    <s v="2018/19"/>
    <s v="Children in households suffering from drug/alcohol problems"/>
    <x v="33"/>
    <s v="Number"/>
    <n v="12"/>
    <n v="51005"/>
    <n v="0.23527105185766101"/>
    <s v="0.2 per 1000 0-17 yr olds"/>
    <n v="0.23527105185766101"/>
  </r>
  <r>
    <s v="E10000014_CIN episodes for unborn children at 31st March 2019 with substance misuse by a parent/someone else in household identified as a factor at CIN assessment_Number"/>
    <s v="E10000014"/>
    <x v="49"/>
    <s v="Financial year"/>
    <s v="2018/19"/>
    <s v="Children in households suffering from drug/alcohol problems"/>
    <x v="33"/>
    <s v="Number"/>
    <n v="19"/>
    <n v="284002"/>
    <n v="6.6900937317342798E-2"/>
    <s v="0.1 per 1000 0-17 yr olds"/>
    <n v="6.6900937317342798E-2"/>
  </r>
  <r>
    <s v="E06000044_CIN episodes for unborn children at 31st March 2019 with substance misuse by a parent/someone else in household identified as a factor at CIN assessment_Number"/>
    <s v="E06000044"/>
    <x v="97"/>
    <s v="Financial year"/>
    <s v="2018/19"/>
    <s v="Children in households suffering from drug/alcohol problems"/>
    <x v="33"/>
    <s v="Number"/>
    <n v="8"/>
    <n v="44046"/>
    <n v="0.18162829768878"/>
    <s v="0.2 per 1000 0-17 yr olds"/>
    <n v="0.18162829768878"/>
  </r>
  <r>
    <s v="E06000045_CIN episodes for unborn children at 31st March 2019 with substance misuse by a parent/someone else in household identified as a factor at CIN assessment_Number"/>
    <s v="E06000045"/>
    <x v="115"/>
    <s v="Financial year"/>
    <s v="2018/19"/>
    <s v="Children in households suffering from drug/alcohol problems"/>
    <x v="33"/>
    <s v="Number"/>
    <n v="13"/>
    <n v="50832"/>
    <n v="0.25574441296820899"/>
    <s v="0.3 per 1000 0-17 yr olds"/>
    <n v="0.25574441296820899"/>
  </r>
  <r>
    <s v="E10000018_CIN episodes for unborn children at 31st March 2019 with substance misuse by a parent/someone else in household identified as a factor at CIN assessment_Number"/>
    <s v="E10000018"/>
    <x v="70"/>
    <s v="Financial year"/>
    <s v="2018/19"/>
    <s v="Children in households suffering from drug/alcohol problems"/>
    <x v="33"/>
    <s v="Number"/>
    <n v="14"/>
    <n v="140307"/>
    <n v="9.9781194095804202E-2"/>
    <s v="0.1 per 1000 0-17 yr olds"/>
    <n v="9.9781194095804202E-2"/>
  </r>
  <r>
    <s v="E06000016_CIN episodes for unborn children at 31st March 2019 with substance misuse by a parent/someone else in household identified as a factor at CIN assessment_Number"/>
    <s v="E06000016"/>
    <x v="69"/>
    <s v="Financial year"/>
    <s v="2018/19"/>
    <s v="Children in households suffering from drug/alcohol problems"/>
    <x v="33"/>
    <s v="Number"/>
    <n v="24"/>
    <n v="83994"/>
    <n v="0.28573469533538098"/>
    <s v="0.3 per 1000 0-17 yr olds"/>
    <n v="0.28573469533538098"/>
  </r>
  <r>
    <s v="E06000017_CIN episodes for unborn children at 31st March 2019 with substance misuse by a parent/someone else in household identified as a factor at CIN assessment_Number"/>
    <s v="E06000017"/>
    <x v="104"/>
    <s v="Financial year"/>
    <s v="2018/19"/>
    <s v="Children in households suffering from drug/alcohol problems"/>
    <x v="33"/>
    <s v="Number"/>
    <n v="0"/>
    <n v="7807"/>
    <n v="0"/>
    <s v="0 per 1000 0-17 yr olds"/>
    <n v="0"/>
  </r>
  <r>
    <s v="E10000028_CIN episodes for unborn children at 31st March 2019 with substance misuse by a parent/someone else in household identified as a factor at CIN assessment_Number"/>
    <s v="E10000028"/>
    <x v="119"/>
    <s v="Financial year"/>
    <s v="2018/19"/>
    <s v="Children in households suffering from drug/alcohol problems"/>
    <x v="33"/>
    <s v="Number"/>
    <n v="52"/>
    <n v="169603"/>
    <n v="0.30659835026503102"/>
    <s v="0.3 per 1000 0-17 yr olds"/>
    <n v="0.30659835026503102"/>
  </r>
  <r>
    <s v="E06000021_CIN episodes for unborn children at 31st March 2019 with substance misuse by a parent/someone else in household identified as a factor at CIN assessment_Number"/>
    <s v="E06000021"/>
    <x v="122"/>
    <s v="Financial year"/>
    <s v="2018/19"/>
    <s v="Children in households suffering from drug/alcohol problems"/>
    <x v="33"/>
    <s v="Number"/>
    <n v="24"/>
    <n v="57549"/>
    <n v="0.41703591721837002"/>
    <s v="0.4 per 1000 0-17 yr olds"/>
    <n v="0.41703591721837002"/>
  </r>
  <r>
    <s v="E06000054_CIN episodes for unborn children at 31st March 2019 with substance misuse by a parent/someone else in household identified as a factor at CIN assessment_Number"/>
    <s v="E06000054"/>
    <x v="144"/>
    <s v="Financial year"/>
    <s v="2018/19"/>
    <s v="Children in households suffering from drug/alcohol problems"/>
    <x v="33"/>
    <s v="Number"/>
    <n v="21"/>
    <n v="105692"/>
    <n v="0.19869053476138199"/>
    <s v="0.2 per 1000 0-17 yr olds"/>
    <n v="0.19869053476138199"/>
  </r>
  <r>
    <s v="E06000030_CIN episodes for unborn children at 31st March 2019 with substance misuse by a parent/someone else in household identified as a factor at CIN assessment_Number"/>
    <s v="E06000030"/>
    <x v="127"/>
    <s v="Financial year"/>
    <s v="2018/19"/>
    <s v="Children in households suffering from drug/alcohol problems"/>
    <x v="33"/>
    <s v="Number"/>
    <n v="14"/>
    <n v="50239"/>
    <n v="0.27866796711718"/>
    <s v="0.3 per 1000 0-17 yr olds"/>
    <n v="0.27866796711718"/>
  </r>
  <r>
    <s v="E06000036_CIN episodes for unborn children at 31st March 2019 with substance misuse by a parent/someone else in household identified as a factor at CIN assessment_Number"/>
    <s v="E06000036"/>
    <x v="11"/>
    <s v="Financial year"/>
    <s v="2018/19"/>
    <s v="Children in households suffering from drug/alcohol problems"/>
    <x v="33"/>
    <s v="Number"/>
    <s v="*"/>
    <n v="28336"/>
    <s v="*"/>
    <s v="N/A"/>
    <s v="N/A"/>
  </r>
  <r>
    <s v="E06000040_CIN episodes for unborn children at 31st March 2019 with substance misuse by a parent/someone else in household identified as a factor at CIN assessment_Number"/>
    <s v="E06000040"/>
    <x v="145"/>
    <s v="Financial year"/>
    <s v="2018/19"/>
    <s v="Children in households suffering from drug/alcohol problems"/>
    <x v="33"/>
    <s v="Number"/>
    <s v="*"/>
    <n v="34604"/>
    <s v="*"/>
    <s v="N/A"/>
    <s v="N/A"/>
  </r>
  <r>
    <s v="E06000037_CIN episodes for unborn children at 31st March 2019 with substance misuse by a parent/someone else in household identified as a factor at CIN assessment_Number"/>
    <s v="E06000037"/>
    <x v="140"/>
    <s v="Financial year"/>
    <s v="2018/19"/>
    <s v="Children in households suffering from drug/alcohol problems"/>
    <x v="33"/>
    <s v="Number"/>
    <s v="*"/>
    <n v="35623"/>
    <s v="*"/>
    <s v="N/A"/>
    <s v="N/A"/>
  </r>
  <r>
    <s v="E06000038_CIN episodes for unborn children at 31st March 2019 with substance misuse by a parent/someone else in household identified as a factor at CIN assessment_Number"/>
    <s v="E06000038"/>
    <x v="98"/>
    <s v="Financial year"/>
    <s v="2018/19"/>
    <s v="Children in households suffering from drug/alcohol problems"/>
    <x v="33"/>
    <s v="Number"/>
    <n v="8"/>
    <n v="37080"/>
    <n v="0.21574973031283701"/>
    <s v="0.2 per 1000 0-17 yr olds"/>
    <n v="0.21574973031283701"/>
  </r>
  <r>
    <s v="E06000039_CIN episodes for unborn children at 31st March 2019 with substance misuse by a parent/someone else in household identified as a factor at CIN assessment_Number"/>
    <s v="E06000039"/>
    <x v="110"/>
    <s v="Financial year"/>
    <s v="2018/19"/>
    <s v="Children in households suffering from drug/alcohol problems"/>
    <x v="33"/>
    <s v="Number"/>
    <s v="*"/>
    <n v="42699"/>
    <s v="*"/>
    <s v="N/A"/>
    <s v="N/A"/>
  </r>
  <r>
    <s v="E06000041_CIN episodes for unborn children at 31st March 2019 with substance misuse by a parent/someone else in household identified as a factor at CIN assessment_Number"/>
    <s v="E06000041"/>
    <x v="147"/>
    <s v="Financial year"/>
    <s v="2018/19"/>
    <s v="Children in households suffering from drug/alcohol problems"/>
    <x v="33"/>
    <s v="Number"/>
    <n v="7"/>
    <n v="39532"/>
    <n v="0.17707173935039999"/>
    <s v="0.2 per 1000 0-17 yr olds"/>
    <n v="0.17707173935039999"/>
  </r>
  <r>
    <s v="E10000003_CIN episodes for unborn children at 31st March 2019 with substance misuse by a parent/someone else in household identified as a factor at CIN assessment_Number"/>
    <s v="E10000003"/>
    <x v="20"/>
    <s v="Financial year"/>
    <s v="2018/19"/>
    <s v="Children in households suffering from drug/alcohol problems"/>
    <x v="33"/>
    <s v="Number"/>
    <n v="17"/>
    <n v="135719"/>
    <n v="0.12525880679934301"/>
    <s v="0.1 per 1000 0-17 yr olds"/>
    <n v="0.12525880679934301"/>
  </r>
  <r>
    <s v="E06000031_CIN episodes for unborn children at 31st March 2019 with substance misuse by a parent/someone else in household identified as a factor at CIN assessment_Number"/>
    <s v="E06000031"/>
    <x v="94"/>
    <s v="Financial year"/>
    <s v="2018/19"/>
    <s v="Children in households suffering from drug/alcohol problems"/>
    <x v="33"/>
    <s v="Number"/>
    <n v="14"/>
    <n v="51137"/>
    <n v="0.27377437080783001"/>
    <s v="0.3 per 1000 0-17 yr olds"/>
    <n v="0.27377437080783001"/>
  </r>
  <r>
    <s v="E06000006_CIN episodes for unborn children at 31st March 2019 with substance misuse by a parent/someone else in household identified as a factor at CIN assessment_Number"/>
    <s v="E06000006"/>
    <x v="47"/>
    <s v="Financial year"/>
    <s v="2018/19"/>
    <s v="Children in households suffering from drug/alcohol problems"/>
    <x v="33"/>
    <s v="Number"/>
    <n v="5"/>
    <n v="28617"/>
    <n v="0.17472131949540501"/>
    <s v="0.2 per 1000 0-17 yr olds"/>
    <n v="0.17472131949540501"/>
  </r>
  <r>
    <s v="E06000007_CIN episodes for unborn children at 31st March 2019 with substance misuse by a parent/someone else in household identified as a factor at CIN assessment_Number"/>
    <s v="E06000007"/>
    <x v="138"/>
    <s v="Financial year"/>
    <s v="2018/19"/>
    <s v="Children in households suffering from drug/alcohol problems"/>
    <x v="33"/>
    <s v="Number"/>
    <n v="9"/>
    <n v="44484"/>
    <n v="0.20231993525762099"/>
    <s v="0.2 per 1000 0-17 yr olds"/>
    <n v="0.20231993525762099"/>
  </r>
  <r>
    <s v="E10000008_CIN episodes for unborn children at 31st March 2019 with substance misuse by a parent/someone else in household identified as a factor at CIN assessment_Number"/>
    <s v="E10000008"/>
    <x v="33"/>
    <s v="Financial year"/>
    <s v="2018/19"/>
    <s v="Children in households suffering from drug/alcohol problems"/>
    <x v="33"/>
    <s v="Number"/>
    <n v="10"/>
    <n v="145878"/>
    <n v="6.8550432553229401E-2"/>
    <s v="0.1 per 1000 0-17 yr olds"/>
    <n v="6.8550432553229401E-2"/>
  </r>
  <r>
    <s v="E06000026_CIN episodes for unborn children at 31st March 2019 with substance misuse by a parent/someone else in household identified as a factor at CIN assessment_Number"/>
    <s v="E06000026"/>
    <x v="95"/>
    <s v="Financial year"/>
    <s v="2018/19"/>
    <s v="Children in households suffering from drug/alcohol problems"/>
    <x v="33"/>
    <s v="Number"/>
    <n v="22"/>
    <n v="52552"/>
    <n v="0.41863297305525998"/>
    <s v="0.4 per 1000 0-17 yr olds"/>
    <n v="0.41863297305525998"/>
  </r>
  <r>
    <s v="E06000027_CIN episodes for unborn children at 31st March 2019 with substance misuse by a parent/someone else in household identified as a factor at CIN assessment_Number"/>
    <s v="E06000027"/>
    <x v="131"/>
    <s v="Financial year"/>
    <s v="2018/19"/>
    <s v="Children in households suffering from drug/alcohol problems"/>
    <x v="33"/>
    <s v="Number"/>
    <s v="*"/>
    <n v="25423"/>
    <s v="*"/>
    <s v="N/A"/>
    <s v="N/A"/>
  </r>
  <r>
    <s v="E10000012_CIN episodes for unborn children at 31st March 2019 with substance misuse by a parent/someone else in household identified as a factor at CIN assessment_Number"/>
    <s v="E10000012"/>
    <x v="42"/>
    <s v="Financial year"/>
    <s v="2018/19"/>
    <s v="Children in households suffering from drug/alcohol problems"/>
    <x v="33"/>
    <s v="Number"/>
    <n v="22"/>
    <n v="311172"/>
    <n v="7.0700448626483101E-2"/>
    <s v="0.1 per 1000 0-17 yr olds"/>
    <n v="7.0700448626483101E-2"/>
  </r>
  <r>
    <s v="E06000033_CIN episodes for unborn children at 31st March 2019 with substance misuse by a parent/someone else in household identified as a factor at CIN assessment_Number"/>
    <s v="E06000033"/>
    <x v="116"/>
    <s v="Financial year"/>
    <s v="2018/19"/>
    <s v="Children in households suffering from drug/alcohol problems"/>
    <x v="33"/>
    <s v="Number"/>
    <n v="10"/>
    <n v="39540"/>
    <n v="0.25290844714213501"/>
    <s v="0.3 per 1000 0-17 yr olds"/>
    <n v="0.25290844714213501"/>
  </r>
  <r>
    <s v="E06000034_CIN episodes for unborn children at 31st March 2019 with substance misuse by a parent/someone else in household identified as a factor at CIN assessment_Number"/>
    <s v="E06000034"/>
    <x v="130"/>
    <s v="Financial year"/>
    <s v="2018/19"/>
    <s v="Children in households suffering from drug/alcohol problems"/>
    <x v="33"/>
    <s v="Number"/>
    <s v="*"/>
    <n v="43762"/>
    <s v="*"/>
    <s v="N/A"/>
    <s v="N/A"/>
  </r>
  <r>
    <s v="E06000019_CIN episodes for unborn children at 31st March 2019 with substance misuse by a parent/someone else in household identified as a factor at CIN assessment_Number"/>
    <s v="E06000019"/>
    <x v="54"/>
    <s v="Financial year"/>
    <s v="2018/19"/>
    <s v="Children in households suffering from drug/alcohol problems"/>
    <x v="33"/>
    <s v="Number"/>
    <s v="*"/>
    <n v="36103"/>
    <s v="*"/>
    <s v="N/A"/>
    <s v="N/A"/>
  </r>
  <r>
    <s v="E10000034_CIN episodes for unborn children at 31st March 2019 with substance misuse by a parent/someone else in household identified as a factor at CIN assessment_Number"/>
    <s v="E10000034"/>
    <x v="149"/>
    <s v="Financial year"/>
    <s v="2018/19"/>
    <s v="Children in households suffering from drug/alcohol problems"/>
    <x v="33"/>
    <s v="Number"/>
    <n v="15"/>
    <n v="117783"/>
    <n v="0.127352843789002"/>
    <s v="0.1 per 1000 0-17 yr olds"/>
    <n v="0.127352843789002"/>
  </r>
  <r>
    <s v="E10000016_CIN episodes for unborn children at 31st March 2019 with substance misuse by a parent/someone else in household identified as a factor at CIN assessment_Number"/>
    <s v="E10000016"/>
    <x v="61"/>
    <s v="Financial year"/>
    <s v="2018/19"/>
    <s v="Children in households suffering from drug/alcohol problems"/>
    <x v="33"/>
    <s v="Number"/>
    <n v="66"/>
    <n v="340140"/>
    <n v="0.19403774916211"/>
    <s v="0.2 per 1000 0-17 yr olds"/>
    <n v="0.19403774916211"/>
  </r>
  <r>
    <s v="E06000035_CIN episodes for unborn children at 31st March 2019 with substance misuse by a parent/someone else in household identified as a factor at CIN assessment_Number"/>
    <s v="E06000035"/>
    <x v="76"/>
    <s v="Financial year"/>
    <s v="2018/19"/>
    <s v="Children in households suffering from drug/alcohol problems"/>
    <x v="33"/>
    <s v="Number"/>
    <n v="11"/>
    <n v="64391"/>
    <n v="0.170831327359414"/>
    <s v="0.2 per 1000 0-17 yr olds"/>
    <n v="0.170831327359414"/>
  </r>
  <r>
    <s v="E10000017_CIN episodes for unborn children at 31st March 2019 with substance misuse by a parent/someone else in household identified as a factor at CIN assessment_Number"/>
    <s v="E10000017"/>
    <x v="67"/>
    <s v="Financial year"/>
    <s v="2018/19"/>
    <s v="Children in households suffering from drug/alcohol problems"/>
    <x v="33"/>
    <s v="Number"/>
    <n v="58"/>
    <n v="249727"/>
    <n v="0.232253620954082"/>
    <s v="0.2 per 1000 0-17 yr olds"/>
    <n v="0.232253620954082"/>
  </r>
  <r>
    <s v="E06000008_CIN episodes for unborn children at 31st March 2019 with substance misuse by a parent/someone else in household identified as a factor at CIN assessment_Number"/>
    <s v="E06000008"/>
    <x v="7"/>
    <s v="Financial year"/>
    <s v="2018/19"/>
    <s v="Children in households suffering from drug/alcohol problems"/>
    <x v="33"/>
    <s v="Number"/>
    <n v="8"/>
    <n v="38481"/>
    <n v="0.207894805228554"/>
    <s v="0.2 per 1000 0-17 yr olds"/>
    <n v="0.207894805228554"/>
  </r>
  <r>
    <s v="E06000009_CIN episodes for unborn children at 31st March 2019 with substance misuse by a parent/someone else in household identified as a factor at CIN assessment_Number"/>
    <s v="E06000009"/>
    <x v="8"/>
    <s v="Financial year"/>
    <s v="2018/19"/>
    <s v="Children in households suffering from drug/alcohol problems"/>
    <x v="33"/>
    <s v="Number"/>
    <n v="8"/>
    <n v="28904"/>
    <n v="0.27677830058123398"/>
    <s v="0.3 per 1000 0-17 yr olds"/>
    <n v="0.27677830058123398"/>
  </r>
  <r>
    <s v="E10000024_CIN episodes for unborn children at 31st March 2019 with substance misuse by a parent/someone else in household identified as a factor at CIN assessment_Number"/>
    <s v="E10000024"/>
    <x v="91"/>
    <s v="Financial year"/>
    <s v="2018/19"/>
    <s v="Children in households suffering from drug/alcohol problems"/>
    <x v="33"/>
    <s v="Number"/>
    <n v="40"/>
    <n v="166542"/>
    <n v="0.24017965438147701"/>
    <s v="0.2 per 1000 0-17 yr olds"/>
    <n v="0.24017965438147701"/>
  </r>
  <r>
    <s v="E06000018_CIN episodes for unborn children at 31st March 2019 with substance misuse by a parent/someone else in household identified as a factor at CIN assessment_Number"/>
    <s v="E06000018"/>
    <x v="90"/>
    <s v="Financial year"/>
    <s v="2018/19"/>
    <s v="Children in households suffering from drug/alcohol problems"/>
    <x v="33"/>
    <s v="Number"/>
    <n v="17"/>
    <n v="68651"/>
    <n v="0.24762931348414399"/>
    <s v="0.2 per 1000 0-17 yr olds"/>
    <n v="0.24762931348414399"/>
  </r>
  <r>
    <s v="E06000051_CIN episodes for unborn children at 31st March 2019 with substance misuse by a parent/someone else in household identified as a factor at CIN assessment_Number"/>
    <s v="E06000051"/>
    <x v="109"/>
    <s v="Financial year"/>
    <s v="2018/19"/>
    <s v="Children in households suffering from drug/alcohol problems"/>
    <x v="33"/>
    <s v="Number"/>
    <n v="8"/>
    <n v="59839"/>
    <n v="0.133692073731179"/>
    <s v="0.1 per 1000 0-17 yr olds"/>
    <n v="0.133692073731179"/>
  </r>
  <r>
    <s v="E06000020_CIN episodes for unborn children at 31st March 2019 with substance misuse by a parent/someone else in household identified as a factor at CIN assessment_Number"/>
    <s v="E06000020"/>
    <x v="129"/>
    <s v="Financial year"/>
    <s v="2018/19"/>
    <s v="Children in households suffering from drug/alcohol problems"/>
    <x v="33"/>
    <s v="Number"/>
    <n v="10"/>
    <n v="40620"/>
    <n v="0.24618414574101399"/>
    <s v="0.2 per 1000 0-17 yr olds"/>
    <n v="0.24618414574101399"/>
  </r>
  <r>
    <s v="E06000049_CIN episodes for unborn children at 31st March 2019 with substance misuse by a parent/someone else in household identified as a factor at CIN assessment_Number"/>
    <s v="E06000049"/>
    <x v="23"/>
    <s v="Financial year"/>
    <s v="2018/19"/>
    <s v="Children in households suffering from drug/alcohol problems"/>
    <x v="33"/>
    <s v="Number"/>
    <n v="10"/>
    <n v="76523"/>
    <n v="0.13067966493733901"/>
    <s v="0.1 per 1000 0-17 yr olds"/>
    <n v="0.13067966493733901"/>
  </r>
  <r>
    <s v="E06000050_CIN episodes for unborn children at 31st March 2019 with substance misuse by a parent/someone else in household identified as a factor at CIN assessment_Number"/>
    <s v="E06000050"/>
    <x v="154"/>
    <s v="Financial year"/>
    <s v="2018/19"/>
    <s v="Children in households suffering from drug/alcohol problems"/>
    <x v="33"/>
    <s v="Number"/>
    <n v="11"/>
    <n v="68054"/>
    <n v="0.16163634760631301"/>
    <s v="0.2 per 1000 0-17 yr olds"/>
    <n v="0.16163634760631301"/>
  </r>
  <r>
    <s v="E06000052_CIN episodes for unborn children at 31st March 2019 with substance misuse by a parent/someone else in household identified as a factor at CIN assessment_Number"/>
    <s v="E06000052"/>
    <x v="26"/>
    <s v="Financial year"/>
    <s v="2018/19"/>
    <s v="Children in households suffering from drug/alcohol problems"/>
    <x v="33"/>
    <s v="Number"/>
    <n v="11"/>
    <n v="107810"/>
    <n v="0.10203135145162801"/>
    <s v="0.1 per 1000 0-17 yr olds"/>
    <n v="0.10203135145162801"/>
  </r>
  <r>
    <s v="E10000006_CIN episodes for unborn children at 31st March 2019 with substance misuse by a parent/someone else in household identified as a factor at CIN assessment_Number"/>
    <s v="E10000006"/>
    <x v="29"/>
    <s v="Financial year"/>
    <s v="2018/19"/>
    <s v="Children in households suffering from drug/alcohol problems"/>
    <x v="33"/>
    <s v="Number"/>
    <n v="15"/>
    <n v="92500"/>
    <n v="0.162162162162162"/>
    <s v="0.2 per 1000 0-17 yr olds"/>
    <n v="0.162162162162162"/>
  </r>
  <r>
    <s v="E10000013_CIN episodes for unborn children at 31st March 2019 with substance misuse by a parent/someone else in household identified as a factor at CIN assessment_Number"/>
    <s v="E10000013"/>
    <x v="44"/>
    <s v="Financial year"/>
    <s v="2018/19"/>
    <s v="Children in households suffering from drug/alcohol problems"/>
    <x v="33"/>
    <s v="Number"/>
    <n v="33"/>
    <n v="128136"/>
    <n v="0.25753886495598399"/>
    <s v="0.3 per 1000 0-17 yr olds"/>
    <n v="0.25753886495598399"/>
  </r>
  <r>
    <s v="E10000015_CIN episodes for unborn children at 31st March 2019 with substance misuse by a parent/someone else in household identified as a factor at CIN assessment_Number"/>
    <s v="E10000015"/>
    <x v="55"/>
    <s v="Financial year"/>
    <s v="2018/19"/>
    <s v="Children in households suffering from drug/alcohol problems"/>
    <x v="33"/>
    <s v="Number"/>
    <n v="45"/>
    <n v="271005"/>
    <n v="0.166048596889356"/>
    <s v="0.2 per 1000 0-17 yr olds"/>
    <n v="0.166048596889356"/>
  </r>
  <r>
    <s v="E06000046_CIN episodes for unborn children at 31st March 2019 with substance misuse by a parent/someone else in household identified as a factor at CIN assessment_Number"/>
    <s v="E06000046"/>
    <x v="58"/>
    <s v="Financial year"/>
    <s v="2018/19"/>
    <s v="Children in households suffering from drug/alcohol problems"/>
    <x v="33"/>
    <s v="Number"/>
    <s v="*"/>
    <n v="24869"/>
    <s v="*"/>
    <s v="N/A"/>
    <s v="N/A"/>
  </r>
  <r>
    <s v="E10000019_CIN episodes for unborn children at 31st March 2019 with substance misuse by a parent/someone else in household identified as a factor at CIN assessment_Number"/>
    <s v="E10000019"/>
    <x v="72"/>
    <s v="Financial year"/>
    <s v="2018/19"/>
    <s v="Children in households suffering from drug/alcohol problems"/>
    <x v="33"/>
    <s v="Number"/>
    <n v="11"/>
    <n v="145641"/>
    <n v="7.5528182311299694E-2"/>
    <s v="0.1 per 1000 0-17 yr olds"/>
    <n v="7.5528182311299694E-2"/>
  </r>
  <r>
    <s v="E10000020_CIN episodes for unborn children at 31st March 2019 with substance misuse by a parent/someone else in household identified as a factor at CIN assessment_Number"/>
    <s v="E10000020"/>
    <x v="82"/>
    <s v="Financial year"/>
    <s v="2018/19"/>
    <s v="Children in households suffering from drug/alcohol problems"/>
    <x v="33"/>
    <s v="Number"/>
    <n v="13"/>
    <n v="170810"/>
    <n v="7.6107956208652905E-2"/>
    <s v="0.1 per 1000 0-17 yr olds"/>
    <n v="7.6107956208652905E-2"/>
  </r>
  <r>
    <s v="E10000021_CIN episodes for unborn children at 31st March 2019 with substance misuse by a parent/someone else in household identified as a factor at CIN assessment_Number"/>
    <s v="E10000021"/>
    <x v="88"/>
    <s v="Financial year"/>
    <s v="2018/19"/>
    <s v="Children in households suffering from drug/alcohol problems"/>
    <x v="33"/>
    <s v="Number"/>
    <n v="24"/>
    <n v="170235"/>
    <n v="0.14098158428055299"/>
    <s v="0.1 per 1000 0-17 yr olds"/>
    <n v="0.14098158428055299"/>
  </r>
  <r>
    <s v="E06000048_CIN episodes for unborn children at 31st March 2019 with substance misuse by a parent/someone else in household identified as a factor at CIN assessment_Number"/>
    <s v="E06000048"/>
    <x v="89"/>
    <s v="Financial year"/>
    <s v="2018/19"/>
    <s v="Children in households suffering from drug/alcohol problems"/>
    <x v="33"/>
    <s v="Number"/>
    <n v="27"/>
    <n v="59011"/>
    <n v="0.45754181423802298"/>
    <s v="0.5 per 1000 0-17 yr olds"/>
    <n v="0.45754181423802298"/>
  </r>
  <r>
    <s v="E10000025_CIN episodes for unborn children at 31st March 2019 with substance misuse by a parent/someone else in household identified as a factor at CIN assessment_Number"/>
    <s v="E10000025"/>
    <x v="93"/>
    <s v="Financial year"/>
    <s v="2018/19"/>
    <s v="Children in households suffering from drug/alcohol problems"/>
    <x v="33"/>
    <s v="Number"/>
    <n v="9"/>
    <n v="144788"/>
    <n v="6.2159847501174099E-2"/>
    <s v="0.1 per 1000 0-17 yr olds"/>
    <n v="6.2159847501174099E-2"/>
  </r>
  <r>
    <s v="E10000027_CIN episodes for unborn children at 31st March 2019 with substance misuse by a parent/someone else in household identified as a factor at CIN assessment_Number"/>
    <s v="E10000027"/>
    <x v="112"/>
    <s v="Financial year"/>
    <s v="2018/19"/>
    <s v="Children in households suffering from drug/alcohol problems"/>
    <x v="33"/>
    <s v="Number"/>
    <n v="22"/>
    <n v="110700"/>
    <n v="0.19873532068654001"/>
    <s v="0.2 per 1000 0-17 yr olds"/>
    <n v="0.19873532068654001"/>
  </r>
  <r>
    <s v="E10000029_CIN episodes for unborn children at 31st March 2019 with substance misuse by a parent/someone else in household identified as a factor at CIN assessment_Number"/>
    <s v="E10000029"/>
    <x v="123"/>
    <s v="Financial year"/>
    <s v="2018/19"/>
    <s v="Children in households suffering from drug/alcohol problems"/>
    <x v="33"/>
    <s v="Number"/>
    <n v="27"/>
    <n v="152752"/>
    <n v="0.17675709647009499"/>
    <s v="0.2 per 1000 0-17 yr olds"/>
    <n v="0.17675709647009499"/>
  </r>
  <r>
    <s v="E10000030_CIN episodes for unborn children at 31st March 2019 with substance misuse by a parent/someone else in household identified as a factor at CIN assessment_Number"/>
    <s v="E10000030"/>
    <x v="125"/>
    <s v="Financial year"/>
    <s v="2018/19"/>
    <s v="Children in households suffering from drug/alcohol problems"/>
    <x v="33"/>
    <s v="Number"/>
    <n v="30"/>
    <n v="261905"/>
    <n v="0.114545350413318"/>
    <s v="0.1 per 1000 0-17 yr olds"/>
    <n v="0.114545350413318"/>
  </r>
  <r>
    <s v="E10000031_CIN episodes for unborn children at 31st March 2019 with substance misuse by a parent/someone else in household identified as a factor at CIN assessment_Number"/>
    <s v="E10000031"/>
    <x v="139"/>
    <s v="Financial year"/>
    <s v="2018/19"/>
    <s v="Children in households suffering from drug/alcohol problems"/>
    <x v="33"/>
    <s v="Number"/>
    <n v="11"/>
    <n v="115928"/>
    <n v="9.4886481264233005E-2"/>
    <s v="0.1 per 1000 0-17 yr olds"/>
    <n v="9.4886481264233005E-2"/>
  </r>
  <r>
    <s v="E10000032_CIN episodes for unborn children at 31st March 2019 with substance misuse by a parent/someone else in household identified as a factor at CIN assessment_Number"/>
    <s v="E10000032"/>
    <x v="141"/>
    <s v="Financial year"/>
    <s v="2018/19"/>
    <s v="Children in households suffering from drug/alcohol problems"/>
    <x v="33"/>
    <s v="Number"/>
    <n v="51"/>
    <n v="174672"/>
    <n v="0.29197581753228902"/>
    <s v="0.3 per 1000 0-17 yr olds"/>
    <n v="0.29197581753228902"/>
  </r>
  <r>
    <s v="NA_CIN episodes for unborn children at 31st March 2019 with neglect identified as a factor at CIN assessment_Number"/>
    <s v="NA"/>
    <x v="151"/>
    <s v="Financial year"/>
    <s v="2018/19"/>
    <s v="Children at risk from abuse in the household"/>
    <x v="34"/>
    <s v="Number"/>
    <n v="1556"/>
    <n v="11954618"/>
    <n v="0.13015890595584065"/>
    <s v="0.13 per 1000 0-17 yr olds"/>
    <n v="0.13015890595584065"/>
  </r>
  <r>
    <s v="E09000001_CIN episodes for unborn children at 31st March 2019 with neglect identified as a factor at CIN assessment_Number"/>
    <s v="E09000001"/>
    <x v="25"/>
    <s v="Financial year"/>
    <s v="2018/19"/>
    <s v="Children at risk from abuse in the household"/>
    <x v="34"/>
    <s v="Number"/>
    <n v="0"/>
    <n v="1453"/>
    <n v="0"/>
    <s v="0 per 1000 0-17 yr olds"/>
    <n v="0"/>
  </r>
  <r>
    <s v="E09000007_CIN episodes for unborn children at 31st March 2019 with neglect identified as a factor at CIN assessment_Number"/>
    <s v="E09000007"/>
    <x v="21"/>
    <s v="Financial year"/>
    <s v="2018/19"/>
    <s v="Children at risk from abuse in the household"/>
    <x v="34"/>
    <s v="Number"/>
    <n v="6"/>
    <n v="50983"/>
    <n v="0.11768628758605799"/>
    <s v="0.1 per 1000 0-17 yr olds"/>
    <n v="0.11768628758605799"/>
  </r>
  <r>
    <s v="E09000011_CIN episodes for unborn children at 31st March 2019 with neglect identified as a factor at CIN assessment_Number"/>
    <s v="E09000011"/>
    <x v="45"/>
    <s v="Financial year"/>
    <s v="2018/19"/>
    <s v="Children at risk from abuse in the household"/>
    <x v="34"/>
    <s v="Number"/>
    <n v="6"/>
    <n v="68917"/>
    <n v="8.7061247587677901E-2"/>
    <s v="0.1 per 1000 0-17 yr olds"/>
    <n v="8.7061247587677901E-2"/>
  </r>
  <r>
    <s v="E09000012_CIN episodes for unborn children at 31st March 2019 with neglect identified as a factor at CIN assessment_Number"/>
    <s v="E09000012"/>
    <x v="46"/>
    <s v="Financial year"/>
    <s v="2018/19"/>
    <s v="Children at risk from abuse in the household"/>
    <x v="34"/>
    <s v="Number"/>
    <n v="25"/>
    <n v="63655"/>
    <n v="0.39274212552038301"/>
    <s v="0.4 per 1000 0-17 yr olds"/>
    <n v="0.39274212552038301"/>
  </r>
  <r>
    <s v="E09000013_CIN episodes for unborn children at 31st March 2019 with neglect identified as a factor at CIN assessment_Number"/>
    <s v="E09000013"/>
    <x v="48"/>
    <s v="Financial year"/>
    <s v="2018/19"/>
    <s v="Children at risk from abuse in the household"/>
    <x v="34"/>
    <s v="Number"/>
    <s v="*"/>
    <n v="36898"/>
    <s v="*"/>
    <s v="N/A"/>
    <s v="N/A"/>
  </r>
  <r>
    <s v="E09000019_CIN episodes for unborn children at 31st March 2019 with neglect identified as a factor at CIN assessment_Number"/>
    <s v="E09000019"/>
    <x v="59"/>
    <s v="Financial year"/>
    <s v="2018/19"/>
    <s v="Children at risk from abuse in the household"/>
    <x v="34"/>
    <s v="Number"/>
    <s v="*"/>
    <n v="42098"/>
    <s v="*"/>
    <s v="N/A"/>
    <s v="N/A"/>
  </r>
  <r>
    <s v="E09000020_CIN episodes for unborn children at 31st March 2019 with neglect identified as a factor at CIN assessment_Number"/>
    <s v="E09000020"/>
    <x v="60"/>
    <s v="Financial year"/>
    <s v="2018/19"/>
    <s v="Children at risk from abuse in the household"/>
    <x v="34"/>
    <s v="Number"/>
    <n v="0"/>
    <n v="28678"/>
    <n v="0"/>
    <s v="0 per 1000 0-17 yr olds"/>
    <n v="0"/>
  </r>
  <r>
    <s v="E09000022_CIN episodes for unborn children at 31st March 2019 with neglect identified as a factor at CIN assessment_Number"/>
    <s v="E09000022"/>
    <x v="66"/>
    <s v="Financial year"/>
    <s v="2018/19"/>
    <s v="Children at risk from abuse in the household"/>
    <x v="34"/>
    <s v="Number"/>
    <n v="15"/>
    <n v="62629"/>
    <n v="0.23950566031710499"/>
    <s v="0.2 per 1000 0-17 yr olds"/>
    <n v="0.23950566031710499"/>
  </r>
  <r>
    <s v="E09000023_CIN episodes for unborn children at 31st March 2019 with neglect identified as a factor at CIN assessment_Number"/>
    <s v="E09000023"/>
    <x v="71"/>
    <s v="Financial year"/>
    <s v="2018/19"/>
    <s v="Children at risk from abuse in the household"/>
    <x v="34"/>
    <s v="Number"/>
    <n v="6"/>
    <n v="68458"/>
    <n v="8.7644979403429801E-2"/>
    <s v="0.1 per 1000 0-17 yr olds"/>
    <n v="8.7644979403429801E-2"/>
  </r>
  <r>
    <s v="E09000028_CIN episodes for unborn children at 31st March 2019 with neglect identified as a factor at CIN assessment_Number"/>
    <s v="E09000028"/>
    <x v="117"/>
    <s v="Financial year"/>
    <s v="2018/19"/>
    <s v="Children at risk from abuse in the household"/>
    <x v="34"/>
    <s v="Number"/>
    <s v="*"/>
    <n v="65121"/>
    <s v="*"/>
    <s v="N/A"/>
    <s v="N/A"/>
  </r>
  <r>
    <s v="E09000030_CIN episodes for unborn children at 31st March 2019 with neglect identified as a factor at CIN assessment_Number"/>
    <s v="E09000030"/>
    <x v="132"/>
    <s v="Financial year"/>
    <s v="2018/19"/>
    <s v="Children at risk from abuse in the household"/>
    <x v="34"/>
    <s v="Number"/>
    <n v="6"/>
    <n v="70973"/>
    <n v="8.4539190959942501E-2"/>
    <s v="0.1 per 1000 0-17 yr olds"/>
    <n v="8.4539190959942501E-2"/>
  </r>
  <r>
    <s v="E09000032_CIN episodes for unborn children at 31st March 2019 with neglect identified as a factor at CIN assessment_Number"/>
    <s v="E09000032"/>
    <x v="137"/>
    <s v="Financial year"/>
    <s v="2018/19"/>
    <s v="Children at risk from abuse in the household"/>
    <x v="34"/>
    <s v="Number"/>
    <s v="*"/>
    <n v="63840"/>
    <s v="*"/>
    <s v="N/A"/>
    <s v="N/A"/>
  </r>
  <r>
    <s v="E09000033_CIN episodes for unborn children at 31st March 2019 with neglect identified as a factor at CIN assessment_Number"/>
    <s v="E09000033"/>
    <x v="142"/>
    <s v="Financial year"/>
    <s v="2018/19"/>
    <s v="Children at risk from abuse in the household"/>
    <x v="34"/>
    <s v="Number"/>
    <n v="0"/>
    <n v="47445"/>
    <n v="0"/>
    <s v="0 per 1000 0-17 yr olds"/>
    <n v="0"/>
  </r>
  <r>
    <s v="E09000002_CIN episodes for unborn children at 31st March 2019 with neglect identified as a factor at CIN assessment_Number"/>
    <s v="E09000002"/>
    <x v="0"/>
    <s v="Financial year"/>
    <s v="2018/19"/>
    <s v="Children at risk from abuse in the household"/>
    <x v="34"/>
    <s v="Number"/>
    <s v="*"/>
    <n v="63401"/>
    <s v="*"/>
    <s v="N/A"/>
    <s v="N/A"/>
  </r>
  <r>
    <s v="E09000003_CIN episodes for unborn children at 31st March 2019 with neglect identified as a factor at CIN assessment_Number"/>
    <s v="E09000003"/>
    <x v="1"/>
    <s v="Financial year"/>
    <s v="2018/19"/>
    <s v="Children at risk from abuse in the household"/>
    <x v="34"/>
    <s v="Number"/>
    <n v="6"/>
    <n v="92701"/>
    <n v="6.4724220882191097E-2"/>
    <s v="0.1 per 1000 0-17 yr olds"/>
    <n v="6.4724220882191097E-2"/>
  </r>
  <r>
    <s v="E09000004_CIN episodes for unborn children at 31st March 2019 with neglect identified as a factor at CIN assessment_Number"/>
    <s v="E09000004"/>
    <x v="5"/>
    <s v="Financial year"/>
    <s v="2018/19"/>
    <s v="Children at risk from abuse in the household"/>
    <x v="34"/>
    <s v="Number"/>
    <n v="8"/>
    <n v="56853"/>
    <n v="0.14071377060137499"/>
    <s v="0.1 per 1000 0-17 yr olds"/>
    <n v="0.14071377060137499"/>
  </r>
  <r>
    <s v="E09000005_CIN episodes for unborn children at 31st March 2019 with neglect identified as a factor at CIN assessment_Number"/>
    <s v="E09000005"/>
    <x v="13"/>
    <s v="Financial year"/>
    <s v="2018/19"/>
    <s v="Children at risk from abuse in the household"/>
    <x v="34"/>
    <s v="Number"/>
    <s v="*"/>
    <n v="77893"/>
    <s v="*"/>
    <s v="N/A"/>
    <s v="N/A"/>
  </r>
  <r>
    <s v="E09000006_CIN episodes for unborn children at 31st March 2019 with neglect identified as a factor at CIN assessment_Number"/>
    <s v="E09000006"/>
    <x v="16"/>
    <s v="Financial year"/>
    <s v="2018/19"/>
    <s v="Children at risk from abuse in the household"/>
    <x v="34"/>
    <s v="Number"/>
    <n v="11"/>
    <n v="75055"/>
    <n v="0.14655918992738701"/>
    <s v="0.1 per 1000 0-17 yr olds"/>
    <n v="0.14655918992738701"/>
  </r>
  <r>
    <s v="E09000008_CIN episodes for unborn children at 31st March 2019 with neglect identified as a factor at CIN assessment_Number"/>
    <s v="E09000008"/>
    <x v="28"/>
    <s v="Financial year"/>
    <s v="2018/19"/>
    <s v="Children at risk from abuse in the household"/>
    <x v="34"/>
    <s v="Number"/>
    <n v="6"/>
    <n v="94702"/>
    <n v="6.3356634495575603E-2"/>
    <s v="0.1 per 1000 0-17 yr olds"/>
    <n v="6.3356634495575603E-2"/>
  </r>
  <r>
    <s v="E09000009_CIN episodes for unborn children at 31st March 2019 with neglect identified as a factor at CIN assessment_Number"/>
    <s v="E09000009"/>
    <x v="38"/>
    <s v="Financial year"/>
    <s v="2018/19"/>
    <s v="Children at risk from abuse in the household"/>
    <x v="34"/>
    <s v="Number"/>
    <s v="*"/>
    <n v="81732"/>
    <s v="*"/>
    <s v="N/A"/>
    <s v="N/A"/>
  </r>
  <r>
    <s v="E09000010_CIN episodes for unborn children at 31st March 2019 with neglect identified as a factor at CIN assessment_Number"/>
    <s v="E09000010"/>
    <x v="41"/>
    <s v="Financial year"/>
    <s v="2018/19"/>
    <s v="Children at risk from abuse in the household"/>
    <x v="34"/>
    <s v="Number"/>
    <n v="7"/>
    <n v="84497"/>
    <n v="8.2843177864302897E-2"/>
    <s v="0.1 per 1000 0-17 yr olds"/>
    <n v="8.2843177864302897E-2"/>
  </r>
  <r>
    <s v="E09000014_CIN episodes for unborn children at 31st March 2019 with neglect identified as a factor at CIN assessment_Number"/>
    <s v="E09000014"/>
    <x v="50"/>
    <s v="Financial year"/>
    <s v="2018/19"/>
    <s v="Children at risk from abuse in the household"/>
    <x v="34"/>
    <s v="Number"/>
    <s v="*"/>
    <n v="60398"/>
    <s v="*"/>
    <s v="N/A"/>
    <s v="N/A"/>
  </r>
  <r>
    <s v="E09000015_CIN episodes for unborn children at 31st March 2019 with neglect identified as a factor at CIN assessment_Number"/>
    <s v="E09000015"/>
    <x v="51"/>
    <s v="Financial year"/>
    <s v="2018/19"/>
    <s v="Children at risk from abuse in the household"/>
    <x v="34"/>
    <s v="Number"/>
    <n v="6"/>
    <n v="58373"/>
    <n v="0.102787247528823"/>
    <s v="0.1 per 1000 0-17 yr olds"/>
    <n v="0.102787247528823"/>
  </r>
  <r>
    <s v="E09000016_CIN episodes for unborn children at 31st March 2019 with neglect identified as a factor at CIN assessment_Number"/>
    <s v="E09000016"/>
    <x v="53"/>
    <s v="Financial year"/>
    <s v="2018/19"/>
    <s v="Children at risk from abuse in the household"/>
    <x v="34"/>
    <s v="Number"/>
    <s v="*"/>
    <n v="57541"/>
    <s v="*"/>
    <s v="N/A"/>
    <s v="N/A"/>
  </r>
  <r>
    <s v="E09000017_CIN episodes for unborn children at 31st March 2019 with neglect identified as a factor at CIN assessment_Number"/>
    <s v="E09000017"/>
    <x v="56"/>
    <s v="Financial year"/>
    <s v="2018/19"/>
    <s v="Children at risk from abuse in the household"/>
    <x v="34"/>
    <s v="Number"/>
    <s v="*"/>
    <n v="73377"/>
    <s v="*"/>
    <s v="N/A"/>
    <s v="N/A"/>
  </r>
  <r>
    <s v="E09000018_CIN episodes for unborn children at 31st March 2019 with neglect identified as a factor at CIN assessment_Number"/>
    <s v="E09000018"/>
    <x v="57"/>
    <s v="Financial year"/>
    <s v="2018/19"/>
    <s v="Children at risk from abuse in the household"/>
    <x v="34"/>
    <s v="Number"/>
    <s v="*"/>
    <n v="64898"/>
    <s v="*"/>
    <s v="N/A"/>
    <s v="N/A"/>
  </r>
  <r>
    <s v="E09000021_CIN episodes for unborn children at 31st March 2019 with neglect identified as a factor at CIN assessment_Number"/>
    <s v="E09000021"/>
    <x v="63"/>
    <s v="Financial year"/>
    <s v="2018/19"/>
    <s v="Children at risk from abuse in the household"/>
    <x v="34"/>
    <s v="Number"/>
    <s v="*"/>
    <n v="38977"/>
    <s v="*"/>
    <s v="N/A"/>
    <s v="N/A"/>
  </r>
  <r>
    <s v="E09000024_CIN episodes for unborn children at 31st March 2019 with neglect identified as a factor at CIN assessment_Number"/>
    <s v="E09000024"/>
    <x v="77"/>
    <s v="Financial year"/>
    <s v="2018/19"/>
    <s v="Children at risk from abuse in the household"/>
    <x v="34"/>
    <s v="Number"/>
    <s v="*"/>
    <n v="47266"/>
    <s v="*"/>
    <s v="N/A"/>
    <s v="N/A"/>
  </r>
  <r>
    <s v="E09000025_CIN episodes for unborn children at 31st March 2019 with neglect identified as a factor at CIN assessment_Number"/>
    <s v="E09000025"/>
    <x v="81"/>
    <s v="Financial year"/>
    <s v="2018/19"/>
    <s v="Children at risk from abuse in the household"/>
    <x v="34"/>
    <s v="Number"/>
    <s v="*"/>
    <n v="86567"/>
    <s v="*"/>
    <s v="N/A"/>
    <s v="N/A"/>
  </r>
  <r>
    <s v="E09000026_CIN episodes for unborn children at 31st March 2019 with neglect identified as a factor at CIN assessment_Number"/>
    <s v="E09000026"/>
    <x v="99"/>
    <s v="Financial year"/>
    <s v="2018/19"/>
    <s v="Children at risk from abuse in the household"/>
    <x v="34"/>
    <s v="Number"/>
    <s v="*"/>
    <n v="76159"/>
    <s v="*"/>
    <s v="N/A"/>
    <s v="N/A"/>
  </r>
  <r>
    <s v="E09000027_CIN episodes for unborn children at 31st March 2019 with neglect identified as a factor at CIN assessment_Number"/>
    <s v="E09000027"/>
    <x v="101"/>
    <s v="Financial year"/>
    <s v="2018/19"/>
    <s v="Children at risk from abuse in the household"/>
    <x v="34"/>
    <s v="Number"/>
    <s v="*"/>
    <n v="45525"/>
    <s v="*"/>
    <s v="N/A"/>
    <s v="N/A"/>
  </r>
  <r>
    <s v="E09000029_CIN episodes for unborn children at 31st March 2019 with neglect identified as a factor at CIN assessment_Number"/>
    <s v="E09000029"/>
    <x v="126"/>
    <s v="Financial year"/>
    <s v="2018/19"/>
    <s v="Children at risk from abuse in the household"/>
    <x v="34"/>
    <s v="Number"/>
    <s v="*"/>
    <n v="47941"/>
    <s v="*"/>
    <s v="N/A"/>
    <s v="N/A"/>
  </r>
  <r>
    <s v="E09000031_CIN episodes for unborn children at 31st March 2019 with neglect identified as a factor at CIN assessment_Number"/>
    <s v="E09000031"/>
    <x v="136"/>
    <s v="Financial year"/>
    <s v="2018/19"/>
    <s v="Children at risk from abuse in the household"/>
    <x v="34"/>
    <s v="Number"/>
    <n v="5"/>
    <n v="67017"/>
    <n v="7.4607935299998498E-2"/>
    <s v="0.1 per 1000 0-17 yr olds"/>
    <n v="7.4607935299998498E-2"/>
  </r>
  <r>
    <s v="E08000025_CIN episodes for unborn children at 31st March 2019 with neglect identified as a factor at CIN assessment_Number"/>
    <s v="E08000025"/>
    <x v="6"/>
    <s v="Financial year"/>
    <s v="2018/19"/>
    <s v="Children at risk from abuse in the household"/>
    <x v="34"/>
    <s v="Number"/>
    <n v="33"/>
    <n v="288388"/>
    <n v="0.1144291718102"/>
    <s v="0.1 per 1000 0-17 yr olds"/>
    <n v="0.1144291718102"/>
  </r>
  <r>
    <s v="E08000026_CIN episodes for unborn children at 31st March 2019 with neglect identified as a factor at CIN assessment_Number"/>
    <s v="E08000026"/>
    <x v="27"/>
    <s v="Financial year"/>
    <s v="2018/19"/>
    <s v="Children at risk from abuse in the household"/>
    <x v="34"/>
    <s v="Number"/>
    <n v="16"/>
    <n v="78994"/>
    <n v="0.20254702888827"/>
    <s v="0.2 per 1000 0-17 yr olds"/>
    <n v="0.20254702888827"/>
  </r>
  <r>
    <s v="E08000027_CIN episodes for unborn children at 31st March 2019 with neglect identified as a factor at CIN assessment_Number"/>
    <s v="E08000027"/>
    <x v="36"/>
    <s v="Financial year"/>
    <s v="2018/19"/>
    <s v="Children at risk from abuse in the household"/>
    <x v="34"/>
    <s v="Number"/>
    <n v="11"/>
    <n v="69265"/>
    <n v="0.158810365985707"/>
    <s v="0.2 per 1000 0-17 yr olds"/>
    <n v="0.158810365985707"/>
  </r>
  <r>
    <s v="E08000028_CIN episodes for unborn children at 31st March 2019 with neglect identified as a factor at CIN assessment_Number"/>
    <s v="E08000028"/>
    <x v="106"/>
    <s v="Financial year"/>
    <s v="2018/19"/>
    <s v="Children at risk from abuse in the household"/>
    <x v="34"/>
    <s v="Number"/>
    <n v="13"/>
    <n v="81920"/>
    <n v="0.15869140625"/>
    <s v="0.2 per 1000 0-17 yr olds"/>
    <n v="0.15869140625"/>
  </r>
  <r>
    <s v="E08000029_CIN episodes for unborn children at 31st March 2019 with neglect identified as a factor at CIN assessment_Number"/>
    <s v="E08000029"/>
    <x v="111"/>
    <s v="Financial year"/>
    <s v="2018/19"/>
    <s v="Children at risk from abuse in the household"/>
    <x v="34"/>
    <s v="Number"/>
    <n v="7"/>
    <n v="46946"/>
    <n v="0.14910748519575701"/>
    <s v="0.1 per 1000 0-17 yr olds"/>
    <n v="0.14910748519575701"/>
  </r>
  <r>
    <s v="E08000030_CIN episodes for unborn children at 31st March 2019 with neglect identified as a factor at CIN assessment_Number"/>
    <s v="E08000030"/>
    <x v="135"/>
    <s v="Financial year"/>
    <s v="2018/19"/>
    <s v="Children at risk from abuse in the household"/>
    <x v="34"/>
    <s v="Number"/>
    <n v="13"/>
    <n v="68157"/>
    <n v="0.19073609460510299"/>
    <s v="0.2 per 1000 0-17 yr olds"/>
    <n v="0.19073609460510299"/>
  </r>
  <r>
    <s v="E08000031_CIN episodes for unborn children at 31st March 2019 with neglect identified as a factor at CIN assessment_Number"/>
    <s v="E08000031"/>
    <x v="148"/>
    <s v="Financial year"/>
    <s v="2018/19"/>
    <s v="Children at risk from abuse in the household"/>
    <x v="34"/>
    <s v="Number"/>
    <n v="5"/>
    <n v="61244"/>
    <n v="8.1640650512703306E-2"/>
    <s v="0.1 per 1000 0-17 yr olds"/>
    <n v="8.1640650512703306E-2"/>
  </r>
  <r>
    <s v="E08000011_CIN episodes for unborn children at 31st March 2019 with neglect identified as a factor at CIN assessment_Number"/>
    <s v="E08000011"/>
    <x v="65"/>
    <s v="Financial year"/>
    <s v="2018/19"/>
    <s v="Children at risk from abuse in the household"/>
    <x v="34"/>
    <s v="Number"/>
    <n v="0"/>
    <n v="33477"/>
    <n v="0"/>
    <s v="0 per 1000 0-17 yr olds"/>
    <n v="0"/>
  </r>
  <r>
    <s v="E08000012_CIN episodes for unborn children at 31st March 2019 with neglect identified as a factor at CIN assessment_Number"/>
    <s v="E08000012"/>
    <x v="73"/>
    <s v="Financial year"/>
    <s v="2018/19"/>
    <s v="Children at risk from abuse in the household"/>
    <x v="34"/>
    <s v="Number"/>
    <n v="17"/>
    <n v="94902"/>
    <n v="0.17913215738340599"/>
    <s v="0.2 per 1000 0-17 yr olds"/>
    <n v="0.17913215738340599"/>
  </r>
  <r>
    <s v="E08000013_CIN episodes for unborn children at 31st March 2019 with neglect identified as a factor at CIN assessment_Number"/>
    <s v="E08000013"/>
    <x v="152"/>
    <s v="Financial year"/>
    <s v="2018/19"/>
    <s v="Children at risk from abuse in the household"/>
    <x v="34"/>
    <s v="Number"/>
    <s v="*"/>
    <n v="36785"/>
    <s v="*"/>
    <s v="N/A"/>
    <s v="N/A"/>
  </r>
  <r>
    <s v="E08000014_CIN episodes for unborn children at 31st March 2019 with neglect identified as a factor at CIN assessment_Number"/>
    <s v="E08000014"/>
    <x v="107"/>
    <s v="Financial year"/>
    <s v="2018/19"/>
    <s v="Children at risk from abuse in the household"/>
    <x v="34"/>
    <s v="Number"/>
    <n v="8"/>
    <n v="53833"/>
    <n v="0.14860773131722199"/>
    <s v="0.1 per 1000 0-17 yr olds"/>
    <n v="0.14860773131722199"/>
  </r>
  <r>
    <s v="E08000015_CIN episodes for unborn children at 31st March 2019 with neglect identified as a factor at CIN assessment_Number"/>
    <s v="E08000015"/>
    <x v="146"/>
    <s v="Financial year"/>
    <s v="2018/19"/>
    <s v="Children at risk from abuse in the household"/>
    <x v="34"/>
    <s v="Number"/>
    <n v="19"/>
    <n v="67576"/>
    <n v="0.281164910619155"/>
    <s v="0.3 per 1000 0-17 yr olds"/>
    <n v="0.281164910619155"/>
  </r>
  <r>
    <s v="E08000001_CIN episodes for unborn children at 31st March 2019 with neglect identified as a factor at CIN assessment_Number"/>
    <s v="E08000001"/>
    <x v="9"/>
    <s v="Financial year"/>
    <s v="2018/19"/>
    <s v="Children at risk from abuse in the household"/>
    <x v="34"/>
    <s v="Number"/>
    <n v="14"/>
    <n v="67670"/>
    <n v="0.20688636027781901"/>
    <s v="0.2 per 1000 0-17 yr olds"/>
    <n v="0.20688636027781901"/>
  </r>
  <r>
    <s v="E08000002_CIN episodes for unborn children at 31st March 2019 with neglect identified as a factor at CIN assessment_Number"/>
    <s v="E08000002"/>
    <x v="18"/>
    <s v="Financial year"/>
    <s v="2018/19"/>
    <s v="Children at risk from abuse in the household"/>
    <x v="34"/>
    <s v="Number"/>
    <n v="5"/>
    <n v="43142"/>
    <n v="0.115896342311437"/>
    <s v="0.1 per 1000 0-17 yr olds"/>
    <n v="0.115896342311437"/>
  </r>
  <r>
    <s v="E08000003_CIN episodes for unborn children at 31st March 2019 with neglect identified as a factor at CIN assessment_Number"/>
    <s v="E08000003"/>
    <x v="75"/>
    <s v="Financial year"/>
    <s v="2018/19"/>
    <s v="Children at risk from abuse in the household"/>
    <x v="34"/>
    <s v="Number"/>
    <n v="22"/>
    <n v="121962"/>
    <n v="0.18038405404962199"/>
    <s v="0.2 per 1000 0-17 yr olds"/>
    <n v="0.18038405404962199"/>
  </r>
  <r>
    <s v="E08000004_CIN episodes for unborn children at 31st March 2019 with neglect identified as a factor at CIN assessment_Number"/>
    <s v="E08000004"/>
    <x v="92"/>
    <s v="Financial year"/>
    <s v="2018/19"/>
    <s v="Children at risk from abuse in the household"/>
    <x v="34"/>
    <s v="Number"/>
    <s v="*"/>
    <n v="59416"/>
    <s v="*"/>
    <s v="N/A"/>
    <s v="N/A"/>
  </r>
  <r>
    <s v="E08000005_CIN episodes for unborn children at 31st March 2019 with neglect identified as a factor at CIN assessment_Number"/>
    <s v="E08000005"/>
    <x v="102"/>
    <s v="Financial year"/>
    <s v="2018/19"/>
    <s v="Children at risk from abuse in the household"/>
    <x v="34"/>
    <s v="Number"/>
    <n v="13"/>
    <n v="52689"/>
    <n v="0.24673081667900301"/>
    <s v="0.2 per 1000 0-17 yr olds"/>
    <n v="0.24673081667900301"/>
  </r>
  <r>
    <s v="E08000006_CIN episodes for unborn children at 31st March 2019 with neglect identified as a factor at CIN assessment_Number"/>
    <s v="E08000006"/>
    <x v="105"/>
    <s v="Financial year"/>
    <s v="2018/19"/>
    <s v="Children at risk from abuse in the household"/>
    <x v="34"/>
    <s v="Number"/>
    <s v="*"/>
    <n v="56566"/>
    <s v="*"/>
    <s v="N/A"/>
    <s v="N/A"/>
  </r>
  <r>
    <s v="E08000007_CIN episodes for unborn children at 31st March 2019 with neglect identified as a factor at CIN assessment_Number"/>
    <s v="E08000007"/>
    <x v="120"/>
    <s v="Financial year"/>
    <s v="2018/19"/>
    <s v="Children at risk from abuse in the household"/>
    <x v="34"/>
    <s v="Number"/>
    <s v="*"/>
    <n v="63141"/>
    <s v="*"/>
    <s v="N/A"/>
    <s v="N/A"/>
  </r>
  <r>
    <s v="E08000008_CIN episodes for unborn children at 31st March 2019 with neglect identified as a factor at CIN assessment_Number"/>
    <s v="E08000008"/>
    <x v="128"/>
    <s v="Financial year"/>
    <s v="2018/19"/>
    <s v="Children at risk from abuse in the household"/>
    <x v="34"/>
    <s v="Number"/>
    <n v="10"/>
    <n v="50223"/>
    <n v="0.19911196065547701"/>
    <s v="0.2 per 1000 0-17 yr olds"/>
    <n v="0.19911196065547701"/>
  </r>
  <r>
    <s v="E08000009_CIN episodes for unborn children at 31st March 2019 with neglect identified as a factor at CIN assessment_Number"/>
    <s v="E08000009"/>
    <x v="133"/>
    <s v="Financial year"/>
    <s v="2018/19"/>
    <s v="Children at risk from abuse in the household"/>
    <x v="34"/>
    <s v="Number"/>
    <n v="8"/>
    <n v="56087"/>
    <n v="0.14263554834453601"/>
    <s v="0.1 per 1000 0-17 yr olds"/>
    <n v="0.14263554834453601"/>
  </r>
  <r>
    <s v="E08000010_CIN episodes for unborn children at 31st March 2019 with neglect identified as a factor at CIN assessment_Number"/>
    <s v="E08000010"/>
    <x v="143"/>
    <s v="Financial year"/>
    <s v="2018/19"/>
    <s v="Children at risk from abuse in the household"/>
    <x v="34"/>
    <s v="Number"/>
    <n v="10"/>
    <n v="68388"/>
    <n v="0.146224483827572"/>
    <s v="0.1 per 1000 0-17 yr olds"/>
    <n v="0.146224483827572"/>
  </r>
  <r>
    <s v="E08000016_CIN episodes for unborn children at 31st March 2019 with neglect identified as a factor at CIN assessment_Number"/>
    <s v="E08000016"/>
    <x v="2"/>
    <s v="Financial year"/>
    <s v="2018/19"/>
    <s v="Children at risk from abuse in the household"/>
    <x v="34"/>
    <s v="Number"/>
    <n v="8"/>
    <n v="50727"/>
    <n v="0.15770694107674399"/>
    <s v="0.2 per 1000 0-17 yr olds"/>
    <n v="0.15770694107674399"/>
  </r>
  <r>
    <s v="E08000017_CIN episodes for unborn children at 31st March 2019 with neglect identified as a factor at CIN assessment_Number"/>
    <s v="E08000017"/>
    <x v="34"/>
    <s v="Financial year"/>
    <s v="2018/19"/>
    <s v="Children at risk from abuse in the household"/>
    <x v="34"/>
    <s v="Number"/>
    <n v="9"/>
    <n v="66448"/>
    <n v="0.13544425716349601"/>
    <s v="0.1 per 1000 0-17 yr olds"/>
    <n v="0.13544425716349601"/>
  </r>
  <r>
    <s v="E08000018_CIN episodes for unborn children at 31st March 2019 with neglect identified as a factor at CIN assessment_Number"/>
    <s v="E08000018"/>
    <x v="103"/>
    <s v="Financial year"/>
    <s v="2018/19"/>
    <s v="Children at risk from abuse in the household"/>
    <x v="34"/>
    <s v="Number"/>
    <n v="23"/>
    <n v="57196"/>
    <n v="0.402126022798797"/>
    <s v="0.4 per 1000 0-17 yr olds"/>
    <n v="0.402126022798797"/>
  </r>
  <r>
    <s v="E08000019_CIN episodes for unborn children at 31st March 2019 with neglect identified as a factor at CIN assessment_Number"/>
    <s v="E08000019"/>
    <x v="108"/>
    <s v="Financial year"/>
    <s v="2018/19"/>
    <s v="Children at risk from abuse in the household"/>
    <x v="34"/>
    <s v="Number"/>
    <n v="7"/>
    <n v="117497"/>
    <n v="5.9575989174191699E-2"/>
    <s v="0.1 per 1000 0-17 yr olds"/>
    <n v="5.9575989174191699E-2"/>
  </r>
  <r>
    <s v="E08000032_CIN episodes for unborn children at 31st March 2019 with neglect identified as a factor at CIN assessment_Number"/>
    <s v="E08000032"/>
    <x v="12"/>
    <s v="Financial year"/>
    <s v="2018/19"/>
    <s v="Children at risk from abuse in the household"/>
    <x v="34"/>
    <s v="Number"/>
    <n v="14"/>
    <n v="142005"/>
    <n v="9.8588077884581501E-2"/>
    <s v="0.1 per 1000 0-17 yr olds"/>
    <n v="9.8588077884581501E-2"/>
  </r>
  <r>
    <s v="E08000033_CIN episodes for unborn children at 31st March 2019 with neglect identified as a factor at CIN assessment_Number"/>
    <s v="E08000033"/>
    <x v="19"/>
    <s v="Financial year"/>
    <s v="2018/19"/>
    <s v="Children at risk from abuse in the household"/>
    <x v="34"/>
    <s v="Number"/>
    <s v="*"/>
    <n v="46021"/>
    <s v="*"/>
    <s v="N/A"/>
    <s v="N/A"/>
  </r>
  <r>
    <s v="E08000034_CIN episodes for unborn children at 31st March 2019 with neglect identified as a factor at CIN assessment_Number"/>
    <s v="E08000034"/>
    <x v="64"/>
    <s v="Financial year"/>
    <s v="2018/19"/>
    <s v="Children at risk from abuse in the household"/>
    <x v="34"/>
    <s v="Number"/>
    <n v="12"/>
    <n v="100174"/>
    <n v="0.11979156268093499"/>
    <s v="0.1 per 1000 0-17 yr olds"/>
    <n v="0.11979156268093499"/>
  </r>
  <r>
    <s v="E08000035_CIN episodes for unborn children at 31st March 2019 with neglect identified as a factor at CIN assessment_Number"/>
    <s v="E08000035"/>
    <x v="68"/>
    <s v="Financial year"/>
    <s v="2018/19"/>
    <s v="Children at risk from abuse in the household"/>
    <x v="34"/>
    <s v="Number"/>
    <n v="21"/>
    <n v="168176"/>
    <n v="0.124869184663686"/>
    <s v="0.1 per 1000 0-17 yr olds"/>
    <n v="0.124869184663686"/>
  </r>
  <r>
    <s v="E08000036_CIN episodes for unborn children at 31st March 2019 with neglect identified as a factor at CIN assessment_Number"/>
    <s v="E08000036"/>
    <x v="134"/>
    <s v="Financial year"/>
    <s v="2018/19"/>
    <s v="Children at risk from abuse in the household"/>
    <x v="34"/>
    <s v="Number"/>
    <n v="6"/>
    <n v="72893"/>
    <n v="8.2312430548886706E-2"/>
    <s v="0.1 per 1000 0-17 yr olds"/>
    <n v="8.2312430548886706E-2"/>
  </r>
  <r>
    <s v="E08000020_CIN episodes for unborn children at 31st March 2019 with neglect identified as a factor at CIN assessment_Number"/>
    <s v="E08000020"/>
    <x v="43"/>
    <s v="Financial year"/>
    <s v="2018/19"/>
    <s v="Children at risk from abuse in the household"/>
    <x v="34"/>
    <s v="Number"/>
    <n v="10"/>
    <n v="39605"/>
    <n v="0.25249337204898398"/>
    <s v="0.3 per 1000 0-17 yr olds"/>
    <n v="0.25249337204898398"/>
  </r>
  <r>
    <s v="E08000021_CIN episodes for unborn children at 31st March 2019 with neglect identified as a factor at CIN assessment_Number"/>
    <s v="E08000021"/>
    <x v="80"/>
    <s v="Financial year"/>
    <s v="2018/19"/>
    <s v="Children at risk from abuse in the household"/>
    <x v="34"/>
    <s v="Number"/>
    <n v="23"/>
    <n v="58056"/>
    <n v="0.39616921592944698"/>
    <s v="0.4 per 1000 0-17 yr olds"/>
    <n v="0.39616921592944698"/>
  </r>
  <r>
    <s v="E08000022_CIN episodes for unborn children at 31st March 2019 with neglect identified as a factor at CIN assessment_Number"/>
    <s v="E08000022"/>
    <x v="86"/>
    <s v="Financial year"/>
    <s v="2018/19"/>
    <s v="Children at risk from abuse in the household"/>
    <x v="34"/>
    <s v="Number"/>
    <n v="6"/>
    <n v="41360"/>
    <n v="0.145067698259188"/>
    <s v="0.1 per 1000 0-17 yr olds"/>
    <n v="0.145067698259188"/>
  </r>
  <r>
    <s v="E08000023_CIN episodes for unborn children at 31st March 2019 with neglect identified as a factor at CIN assessment_Number"/>
    <s v="E08000023"/>
    <x v="114"/>
    <s v="Financial year"/>
    <s v="2018/19"/>
    <s v="Children at risk from abuse in the household"/>
    <x v="34"/>
    <s v="Number"/>
    <n v="9"/>
    <n v="29920"/>
    <n v="0.30080213903743303"/>
    <s v="0.3 per 1000 0-17 yr olds"/>
    <n v="0.30080213903743303"/>
  </r>
  <r>
    <s v="E08000024_CIN episodes for unborn children at 31st March 2019 with neglect identified as a factor at CIN assessment_Number"/>
    <s v="E08000024"/>
    <x v="124"/>
    <s v="Financial year"/>
    <s v="2018/19"/>
    <s v="Children at risk from abuse in the household"/>
    <x v="34"/>
    <s v="Number"/>
    <n v="19"/>
    <n v="54563"/>
    <n v="0.34822132214137802"/>
    <s v="0.3 per 1000 0-17 yr olds"/>
    <n v="0.34822132214137802"/>
  </r>
  <r>
    <s v="E06000053_CIN episodes for unborn children at 31st March 2019 with neglect identified as a factor at CIN assessment_Number"/>
    <s v="E06000053"/>
    <x v="153"/>
    <s v="Financial year"/>
    <s v="2018/19"/>
    <s v="Children at risk from abuse in the household"/>
    <x v="34"/>
    <s v="Number"/>
    <n v="0"/>
    <n v="368"/>
    <n v="0"/>
    <s v="0 per 1000 0-17 yr olds"/>
    <n v="0"/>
  </r>
  <r>
    <s v="E06000022_CIN episodes for unborn children at 31st March 2019 with neglect identified as a factor at CIN assessment_Number"/>
    <s v="E06000022"/>
    <x v="3"/>
    <s v="Financial year"/>
    <s v="2018/19"/>
    <s v="Children at risk from abuse in the household"/>
    <x v="34"/>
    <s v="Number"/>
    <s v="*"/>
    <n v="35946"/>
    <s v="*"/>
    <s v="N/A"/>
    <s v="N/A"/>
  </r>
  <r>
    <s v="E06000023_CIN episodes for unborn children at 31st March 2019 with neglect identified as a factor at CIN assessment_Number"/>
    <s v="E06000023"/>
    <x v="15"/>
    <s v="Financial year"/>
    <s v="2018/19"/>
    <s v="Children at risk from abuse in the household"/>
    <x v="34"/>
    <s v="Number"/>
    <n v="13"/>
    <n v="94016"/>
    <n v="0.138274336283186"/>
    <s v="0.1 per 1000 0-17 yr olds"/>
    <n v="0.138274336283186"/>
  </r>
  <r>
    <s v="E06000024_CIN episodes for unborn children at 31st March 2019 with neglect identified as a factor at CIN assessment_Number"/>
    <s v="E06000024"/>
    <x v="85"/>
    <s v="Financial year"/>
    <s v="2018/19"/>
    <s v="Children at risk from abuse in the household"/>
    <x v="34"/>
    <s v="Number"/>
    <s v="*"/>
    <n v="43435"/>
    <s v="*"/>
    <s v="N/A"/>
    <s v="N/A"/>
  </r>
  <r>
    <s v="E06000025_CIN episodes for unborn children at 31st March 2019 with neglect identified as a factor at CIN assessment_Number"/>
    <s v="E06000025"/>
    <x v="113"/>
    <s v="Financial year"/>
    <s v="2018/19"/>
    <s v="Children at risk from abuse in the household"/>
    <x v="34"/>
    <s v="Number"/>
    <s v="*"/>
    <n v="58867"/>
    <s v="*"/>
    <s v="N/A"/>
    <s v="N/A"/>
  </r>
  <r>
    <s v="E06000001_CIN episodes for unborn children at 31st March 2019 with neglect identified as a factor at CIN assessment_Number"/>
    <s v="E06000001"/>
    <x v="52"/>
    <s v="Financial year"/>
    <s v="2018/19"/>
    <s v="Children at risk from abuse in the household"/>
    <x v="34"/>
    <s v="Number"/>
    <n v="5"/>
    <n v="20006"/>
    <n v="0.24992502249325199"/>
    <s v="0.2 per 1000 0-17 yr olds"/>
    <n v="0.24992502249325199"/>
  </r>
  <r>
    <s v="E06000002_CIN episodes for unborn children at 31st March 2019 with neglect identified as a factor at CIN assessment_Number"/>
    <s v="E06000002"/>
    <x v="78"/>
    <s v="Financial year"/>
    <s v="2018/19"/>
    <s v="Children at risk from abuse in the household"/>
    <x v="34"/>
    <s v="Number"/>
    <n v="10"/>
    <n v="32513"/>
    <n v="0.30756927998031602"/>
    <s v="0.3 per 1000 0-17 yr olds"/>
    <n v="0.30756927998031602"/>
  </r>
  <r>
    <s v="E06000003_CIN episodes for unborn children at 31st March 2019 with neglect identified as a factor at CIN assessment_Number"/>
    <s v="E06000003"/>
    <x v="100"/>
    <s v="Financial year"/>
    <s v="2018/19"/>
    <s v="Children at risk from abuse in the household"/>
    <x v="34"/>
    <s v="Number"/>
    <s v="*"/>
    <n v="27626"/>
    <s v="*"/>
    <s v="N/A"/>
    <s v="N/A"/>
  </r>
  <r>
    <s v="E06000004_CIN episodes for unborn children at 31st March 2019 with neglect identified as a factor at CIN assessment_Number"/>
    <s v="E06000004"/>
    <x v="121"/>
    <s v="Financial year"/>
    <s v="2018/19"/>
    <s v="Children at risk from abuse in the household"/>
    <x v="34"/>
    <s v="Number"/>
    <n v="10"/>
    <n v="43521"/>
    <n v="0.229774132028216"/>
    <s v="0.2 per 1000 0-17 yr olds"/>
    <n v="0.229774132028216"/>
  </r>
  <r>
    <s v="E06000010_CIN episodes for unborn children at 31st March 2019 with neglect identified as a factor at CIN assessment_Number"/>
    <s v="E06000010"/>
    <x v="62"/>
    <s v="Financial year"/>
    <s v="2018/19"/>
    <s v="Children at risk from abuse in the household"/>
    <x v="34"/>
    <s v="Number"/>
    <n v="9"/>
    <n v="57023"/>
    <n v="0.15783105062869399"/>
    <s v="0.2 per 1000 0-17 yr olds"/>
    <n v="0.15783105062869399"/>
  </r>
  <r>
    <s v="E06000011_CIN episodes for unborn children at 31st March 2019 with neglect identified as a factor at CIN assessment_Number"/>
    <s v="E06000011"/>
    <x v="39"/>
    <s v="Financial year"/>
    <s v="2018/19"/>
    <s v="Children at risk from abuse in the household"/>
    <x v="34"/>
    <s v="Number"/>
    <n v="0"/>
    <n v="62942"/>
    <n v="0"/>
    <s v="0 per 1000 0-17 yr olds"/>
    <n v="0"/>
  </r>
  <r>
    <s v="E06000012_CIN episodes for unborn children at 31st March 2019 with neglect identified as a factor at CIN assessment_Number"/>
    <s v="E06000012"/>
    <x v="83"/>
    <s v="Financial year"/>
    <s v="2018/19"/>
    <s v="Children at risk from abuse in the household"/>
    <x v="34"/>
    <s v="Number"/>
    <n v="10"/>
    <n v="34503"/>
    <n v="0.28982986986638798"/>
    <s v="0.3 per 1000 0-17 yr olds"/>
    <n v="0.28982986986638798"/>
  </r>
  <r>
    <s v="E06000013_CIN episodes for unborn children at 31st March 2019 with neglect identified as a factor at CIN assessment_Number"/>
    <s v="E06000013"/>
    <x v="84"/>
    <s v="Financial year"/>
    <s v="2018/19"/>
    <s v="Children at risk from abuse in the household"/>
    <x v="34"/>
    <s v="Number"/>
    <n v="8"/>
    <n v="35714"/>
    <n v="0.22400179201433601"/>
    <s v="0.2 per 1000 0-17 yr olds"/>
    <n v="0.22400179201433601"/>
  </r>
  <r>
    <s v="E10000023_CIN episodes for unborn children at 31st March 2019 with neglect identified as a factor at CIN assessment_Number"/>
    <s v="E10000023"/>
    <x v="87"/>
    <s v="Financial year"/>
    <s v="2018/19"/>
    <s v="Children at risk from abuse in the household"/>
    <x v="34"/>
    <s v="Number"/>
    <n v="20"/>
    <n v="117499"/>
    <n v="0.17021421458906"/>
    <s v="0.2 per 1000 0-17 yr olds"/>
    <n v="0.17021421458906"/>
  </r>
  <r>
    <s v="E06000014_CIN episodes for unborn children at 31st March 2019 with neglect identified as a factor at CIN assessment_Number"/>
    <s v="E06000014"/>
    <x v="150"/>
    <s v="Financial year"/>
    <s v="2018/19"/>
    <s v="Children at risk from abuse in the household"/>
    <x v="34"/>
    <s v="Number"/>
    <s v="*"/>
    <n v="36572"/>
    <s v="*"/>
    <s v="N/A"/>
    <s v="N/A"/>
  </r>
  <r>
    <s v="E06000032_CIN episodes for unborn children at 31st March 2019 with neglect identified as a factor at CIN assessment_Number"/>
    <s v="E06000032"/>
    <x v="74"/>
    <s v="Financial year"/>
    <s v="2018/19"/>
    <s v="Children at risk from abuse in the household"/>
    <x v="34"/>
    <s v="Number"/>
    <n v="7"/>
    <n v="57375"/>
    <n v="0.122004357298475"/>
    <s v="0.1 per 1000 0-17 yr olds"/>
    <n v="0.122004357298475"/>
  </r>
  <r>
    <s v="E06000055_CIN episodes for unborn children at 31st March 2019 with neglect identified as a factor at CIN assessment_Number"/>
    <s v="E06000055"/>
    <x v="4"/>
    <s v="Financial year"/>
    <s v="2018/19"/>
    <s v="Children at risk from abuse in the household"/>
    <x v="34"/>
    <s v="Number"/>
    <n v="5"/>
    <n v="40088"/>
    <n v="0.12472560367192199"/>
    <s v="0.1 per 1000 0-17 yr olds"/>
    <n v="0.12472560367192199"/>
  </r>
  <r>
    <s v="E06000056_CIN episodes for unborn children at 31st March 2019 with neglect identified as a factor at CIN assessment_Number"/>
    <s v="E06000056"/>
    <x v="22"/>
    <s v="Financial year"/>
    <s v="2018/19"/>
    <s v="Children at risk from abuse in the household"/>
    <x v="34"/>
    <s v="Number"/>
    <n v="6"/>
    <n v="62515"/>
    <n v="9.59769655282732E-2"/>
    <s v="0.1 per 1000 0-17 yr olds"/>
    <n v="9.59769655282732E-2"/>
  </r>
  <r>
    <s v="E10000002_CIN episodes for unborn children at 31st March 2019 with neglect identified as a factor at CIN assessment_Number"/>
    <s v="E10000002"/>
    <x v="17"/>
    <s v="Financial year"/>
    <s v="2018/19"/>
    <s v="Children at risk from abuse in the household"/>
    <x v="34"/>
    <s v="Number"/>
    <n v="7"/>
    <n v="124321"/>
    <n v="5.6305853395645103E-2"/>
    <s v="0.1 per 1000 0-17 yr olds"/>
    <n v="5.6305853395645103E-2"/>
  </r>
  <r>
    <s v="E06000042_CIN episodes for unborn children at 31st March 2019 with neglect identified as a factor at CIN assessment_Number"/>
    <s v="E06000042"/>
    <x v="79"/>
    <s v="Financial year"/>
    <s v="2018/19"/>
    <s v="Children at risk from abuse in the household"/>
    <x v="34"/>
    <s v="Number"/>
    <n v="7"/>
    <n v="68278"/>
    <n v="0.102522042239081"/>
    <s v="0.1 per 1000 0-17 yr olds"/>
    <n v="0.102522042239081"/>
  </r>
  <r>
    <s v="E10000007_CIN episodes for unborn children at 31st March 2019 with neglect identified as a factor at CIN assessment_Number"/>
    <s v="E10000007"/>
    <x v="32"/>
    <s v="Financial year"/>
    <s v="2018/19"/>
    <s v="Children at risk from abuse in the household"/>
    <x v="34"/>
    <s v="Number"/>
    <n v="25"/>
    <n v="153272"/>
    <n v="0.163108721749569"/>
    <s v="0.2 per 1000 0-17 yr olds"/>
    <n v="0.163108721749569"/>
  </r>
  <r>
    <s v="E06000015_CIN episodes for unborn children at 31st March 2019 with neglect identified as a factor at CIN assessment_Number"/>
    <s v="E06000015"/>
    <x v="31"/>
    <s v="Financial year"/>
    <s v="2018/19"/>
    <s v="Children at risk from abuse in the household"/>
    <x v="34"/>
    <s v="Number"/>
    <n v="10"/>
    <n v="59899"/>
    <n v="0.16694769528706699"/>
    <s v="0.2 per 1000 0-17 yr olds"/>
    <n v="0.16694769528706699"/>
  </r>
  <r>
    <s v="E10000009_CIN episodes for unborn children at 31st March 2019 with neglect identified as a factor at CIN assessment_Number"/>
    <s v="E10000009"/>
    <x v="35"/>
    <s v="Financial year"/>
    <s v="2018/19"/>
    <s v="Children at risk from abuse in the household"/>
    <x v="34"/>
    <s v="Number"/>
    <n v="9"/>
    <n v="76699"/>
    <n v="0.11734181671208201"/>
    <s v="0.1 per 1000 0-17 yr olds"/>
    <n v="0.11734181671208201"/>
  </r>
  <r>
    <s v="E06000029_CIN episodes for unborn children at 31st March 2019 with neglect identified as a factor at CIN assessment_Number"/>
    <s v="E06000029"/>
    <x v="96"/>
    <s v="Financial year"/>
    <s v="2018/19"/>
    <s v="Children at risk from abuse in the household"/>
    <x v="34"/>
    <s v="Number"/>
    <s v="*"/>
    <n v="30188"/>
    <s v="*"/>
    <s v="N/A"/>
    <s v="N/A"/>
  </r>
  <r>
    <s v="E06000028_CIN episodes for unborn children at 31st March 2019 with neglect identified as a factor at CIN assessment_Number"/>
    <s v="E06000028"/>
    <x v="10"/>
    <s v="Financial year"/>
    <s v="2018/19"/>
    <s v="Children at risk from abuse in the household"/>
    <x v="34"/>
    <s v="Number"/>
    <s v="*"/>
    <n v="36373"/>
    <s v="*"/>
    <s v="N/A"/>
    <s v="N/A"/>
  </r>
  <r>
    <s v="E06000047_CIN episodes for unborn children at 31st March 2019 with neglect identified as a factor at CIN assessment_Number"/>
    <s v="E06000047"/>
    <x v="37"/>
    <s v="Financial year"/>
    <s v="2018/19"/>
    <s v="Children at risk from abuse in the household"/>
    <x v="34"/>
    <s v="Number"/>
    <n v="38"/>
    <n v="101040"/>
    <n v="0.37608867775138599"/>
    <s v="0.4 per 1000 0-17 yr olds"/>
    <n v="0.37608867775138599"/>
  </r>
  <r>
    <s v="E06000005_CIN episodes for unborn children at 31st March 2019 with neglect identified as a factor at CIN assessment_Number"/>
    <s v="E06000005"/>
    <x v="30"/>
    <s v="Financial year"/>
    <s v="2018/19"/>
    <s v="Children at risk from abuse in the household"/>
    <x v="34"/>
    <s v="Number"/>
    <n v="7"/>
    <n v="22454"/>
    <n v="0.31174846352543001"/>
    <s v="0.3 per 1000 0-17 yr olds"/>
    <n v="0.31174846352543001"/>
  </r>
  <r>
    <s v="E10000011_CIN episodes for unborn children at 31st March 2019 with neglect identified as a factor at CIN assessment_Number"/>
    <s v="E10000011"/>
    <x v="40"/>
    <s v="Financial year"/>
    <s v="2018/19"/>
    <s v="Children at risk from abuse in the household"/>
    <x v="34"/>
    <s v="Number"/>
    <n v="7"/>
    <n v="106378"/>
    <n v="6.5803079584124499E-2"/>
    <s v="0.1 per 1000 0-17 yr olds"/>
    <n v="6.5803079584124499E-2"/>
  </r>
  <r>
    <s v="E06000043_CIN episodes for unborn children at 31st March 2019 with neglect identified as a factor at CIN assessment_Number"/>
    <s v="E06000043"/>
    <x v="14"/>
    <s v="Financial year"/>
    <s v="2018/19"/>
    <s v="Children at risk from abuse in the household"/>
    <x v="34"/>
    <s v="Number"/>
    <n v="6"/>
    <n v="51005"/>
    <n v="0.117635525928831"/>
    <s v="0.1 per 1000 0-17 yr olds"/>
    <n v="0.117635525928831"/>
  </r>
  <r>
    <s v="E10000014_CIN episodes for unborn children at 31st March 2019 with neglect identified as a factor at CIN assessment_Number"/>
    <s v="E10000014"/>
    <x v="49"/>
    <s v="Financial year"/>
    <s v="2018/19"/>
    <s v="Children at risk from abuse in the household"/>
    <x v="34"/>
    <s v="Number"/>
    <n v="40"/>
    <n v="284002"/>
    <n v="0.14084407856282699"/>
    <s v="0.1 per 1000 0-17 yr olds"/>
    <n v="0.14084407856282699"/>
  </r>
  <r>
    <s v="E06000044_CIN episodes for unborn children at 31st March 2019 with neglect identified as a factor at CIN assessment_Number"/>
    <s v="E06000044"/>
    <x v="97"/>
    <s v="Financial year"/>
    <s v="2018/19"/>
    <s v="Children at risk from abuse in the household"/>
    <x v="34"/>
    <s v="Number"/>
    <n v="12"/>
    <n v="44046"/>
    <n v="0.27244244653317001"/>
    <s v="0.3 per 1000 0-17 yr olds"/>
    <n v="0.27244244653317001"/>
  </r>
  <r>
    <s v="E06000045_CIN episodes for unborn children at 31st March 2019 with neglect identified as a factor at CIN assessment_Number"/>
    <s v="E06000045"/>
    <x v="115"/>
    <s v="Financial year"/>
    <s v="2018/19"/>
    <s v="Children at risk from abuse in the household"/>
    <x v="34"/>
    <s v="Number"/>
    <n v="18"/>
    <n v="50832"/>
    <n v="0.354107648725212"/>
    <s v="0.4 per 1000 0-17 yr olds"/>
    <n v="0.354107648725212"/>
  </r>
  <r>
    <s v="E10000018_CIN episodes for unborn children at 31st March 2019 with neglect identified as a factor at CIN assessment_Number"/>
    <s v="E10000018"/>
    <x v="70"/>
    <s v="Financial year"/>
    <s v="2018/19"/>
    <s v="Children at risk from abuse in the household"/>
    <x v="34"/>
    <s v="Number"/>
    <n v="7"/>
    <n v="140307"/>
    <n v="4.9890597047902101E-2"/>
    <s v="0 per 1000 0-17 yr olds"/>
    <n v="4.9890597047902101E-2"/>
  </r>
  <r>
    <s v="E06000016_CIN episodes for unborn children at 31st March 2019 with neglect identified as a factor at CIN assessment_Number"/>
    <s v="E06000016"/>
    <x v="69"/>
    <s v="Financial year"/>
    <s v="2018/19"/>
    <s v="Children at risk from abuse in the household"/>
    <x v="34"/>
    <s v="Number"/>
    <n v="22"/>
    <n v="83994"/>
    <n v="0.26192347072409899"/>
    <s v="0.3 per 1000 0-17 yr olds"/>
    <n v="0.26192347072409899"/>
  </r>
  <r>
    <s v="E06000017_CIN episodes for unborn children at 31st March 2019 with neglect identified as a factor at CIN assessment_Number"/>
    <s v="E06000017"/>
    <x v="104"/>
    <s v="Financial year"/>
    <s v="2018/19"/>
    <s v="Children at risk from abuse in the household"/>
    <x v="34"/>
    <s v="Number"/>
    <n v="0"/>
    <n v="7807"/>
    <n v="0"/>
    <s v="0 per 1000 0-17 yr olds"/>
    <n v="0"/>
  </r>
  <r>
    <s v="E10000028_CIN episodes for unborn children at 31st March 2019 with neglect identified as a factor at CIN assessment_Number"/>
    <s v="E10000028"/>
    <x v="119"/>
    <s v="Financial year"/>
    <s v="2018/19"/>
    <s v="Children at risk from abuse in the household"/>
    <x v="34"/>
    <s v="Number"/>
    <n v="34"/>
    <n v="169603"/>
    <n v="0.20046815209636601"/>
    <s v="0.2 per 1000 0-17 yr olds"/>
    <n v="0.20046815209636601"/>
  </r>
  <r>
    <s v="E06000021_CIN episodes for unborn children at 31st March 2019 with neglect identified as a factor at CIN assessment_Number"/>
    <s v="E06000021"/>
    <x v="122"/>
    <s v="Financial year"/>
    <s v="2018/19"/>
    <s v="Children at risk from abuse in the household"/>
    <x v="34"/>
    <s v="Number"/>
    <n v="30"/>
    <n v="57549"/>
    <n v="0.52129489652296301"/>
    <s v="0.5 per 1000 0-17 yr olds"/>
    <n v="0.52129489652296301"/>
  </r>
  <r>
    <s v="E06000054_CIN episodes for unborn children at 31st March 2019 with neglect identified as a factor at CIN assessment_Number"/>
    <s v="E06000054"/>
    <x v="144"/>
    <s v="Financial year"/>
    <s v="2018/19"/>
    <s v="Children at risk from abuse in the household"/>
    <x v="34"/>
    <s v="Number"/>
    <n v="20"/>
    <n v="105692"/>
    <n v="0.18922908072512601"/>
    <s v="0.2 per 1000 0-17 yr olds"/>
    <n v="0.18922908072512601"/>
  </r>
  <r>
    <s v="E06000030_CIN episodes for unborn children at 31st March 2019 with neglect identified as a factor at CIN assessment_Number"/>
    <s v="E06000030"/>
    <x v="127"/>
    <s v="Financial year"/>
    <s v="2018/19"/>
    <s v="Children at risk from abuse in the household"/>
    <x v="34"/>
    <s v="Number"/>
    <n v="8"/>
    <n v="50239"/>
    <n v="0.15923883835267399"/>
    <s v="0.2 per 1000 0-17 yr olds"/>
    <n v="0.15923883835267399"/>
  </r>
  <r>
    <s v="E06000036_CIN episodes for unborn children at 31st March 2019 with neglect identified as a factor at CIN assessment_Number"/>
    <s v="E06000036"/>
    <x v="11"/>
    <s v="Financial year"/>
    <s v="2018/19"/>
    <s v="Children at risk from abuse in the household"/>
    <x v="34"/>
    <s v="Number"/>
    <n v="6"/>
    <n v="28336"/>
    <n v="0.21174477696216801"/>
    <s v="0.2 per 1000 0-17 yr olds"/>
    <n v="0.21174477696216801"/>
  </r>
  <r>
    <s v="E06000040_CIN episodes for unborn children at 31st March 2019 with neglect identified as a factor at CIN assessment_Number"/>
    <s v="E06000040"/>
    <x v="145"/>
    <s v="Financial year"/>
    <s v="2018/19"/>
    <s v="Children at risk from abuse in the household"/>
    <x v="34"/>
    <s v="Number"/>
    <s v="*"/>
    <n v="34604"/>
    <s v="*"/>
    <s v="N/A"/>
    <s v="N/A"/>
  </r>
  <r>
    <s v="E06000037_CIN episodes for unborn children at 31st March 2019 with neglect identified as a factor at CIN assessment_Number"/>
    <s v="E06000037"/>
    <x v="140"/>
    <s v="Financial year"/>
    <s v="2018/19"/>
    <s v="Children at risk from abuse in the household"/>
    <x v="34"/>
    <s v="Number"/>
    <n v="0"/>
    <n v="35623"/>
    <n v="0"/>
    <s v="0 per 1000 0-17 yr olds"/>
    <n v="0"/>
  </r>
  <r>
    <s v="E06000038_CIN episodes for unborn children at 31st March 2019 with neglect identified as a factor at CIN assessment_Number"/>
    <s v="E06000038"/>
    <x v="98"/>
    <s v="Financial year"/>
    <s v="2018/19"/>
    <s v="Children at risk from abuse in the household"/>
    <x v="34"/>
    <s v="Number"/>
    <n v="8"/>
    <n v="37080"/>
    <n v="0.21574973031283701"/>
    <s v="0.2 per 1000 0-17 yr olds"/>
    <n v="0.21574973031283701"/>
  </r>
  <r>
    <s v="E06000039_CIN episodes for unborn children at 31st March 2019 with neglect identified as a factor at CIN assessment_Number"/>
    <s v="E06000039"/>
    <x v="110"/>
    <s v="Financial year"/>
    <s v="2018/19"/>
    <s v="Children at risk from abuse in the household"/>
    <x v="34"/>
    <s v="Number"/>
    <s v="*"/>
    <n v="42699"/>
    <s v="*"/>
    <s v="N/A"/>
    <s v="N/A"/>
  </r>
  <r>
    <s v="E06000041_CIN episodes for unborn children at 31st March 2019 with neglect identified as a factor at CIN assessment_Number"/>
    <s v="E06000041"/>
    <x v="147"/>
    <s v="Financial year"/>
    <s v="2018/19"/>
    <s v="Children at risk from abuse in the household"/>
    <x v="34"/>
    <s v="Number"/>
    <n v="6"/>
    <n v="39532"/>
    <n v="0.15177577658605701"/>
    <s v="0.2 per 1000 0-17 yr olds"/>
    <n v="0.15177577658605701"/>
  </r>
  <r>
    <s v="E10000003_CIN episodes for unborn children at 31st March 2019 with neglect identified as a factor at CIN assessment_Number"/>
    <s v="E10000003"/>
    <x v="20"/>
    <s v="Financial year"/>
    <s v="2018/19"/>
    <s v="Children at risk from abuse in the household"/>
    <x v="34"/>
    <s v="Number"/>
    <n v="13"/>
    <n v="135719"/>
    <n v="9.5786146375967995E-2"/>
    <s v="0.1 per 1000 0-17 yr olds"/>
    <n v="9.5786146375967995E-2"/>
  </r>
  <r>
    <s v="E06000031_CIN episodes for unborn children at 31st March 2019 with neglect identified as a factor at CIN assessment_Number"/>
    <s v="E06000031"/>
    <x v="94"/>
    <s v="Financial year"/>
    <s v="2018/19"/>
    <s v="Children at risk from abuse in the household"/>
    <x v="34"/>
    <s v="Number"/>
    <n v="14"/>
    <n v="51137"/>
    <n v="0.27377437080783001"/>
    <s v="0.3 per 1000 0-17 yr olds"/>
    <n v="0.27377437080783001"/>
  </r>
  <r>
    <s v="E06000006_CIN episodes for unborn children at 31st March 2019 with neglect identified as a factor at CIN assessment_Number"/>
    <s v="E06000006"/>
    <x v="47"/>
    <s v="Financial year"/>
    <s v="2018/19"/>
    <s v="Children at risk from abuse in the household"/>
    <x v="34"/>
    <s v="Number"/>
    <s v="*"/>
    <n v="28617"/>
    <s v="*"/>
    <s v="N/A"/>
    <s v="N/A"/>
  </r>
  <r>
    <s v="E06000007_CIN episodes for unborn children at 31st March 2019 with neglect identified as a factor at CIN assessment_Number"/>
    <s v="E06000007"/>
    <x v="138"/>
    <s v="Financial year"/>
    <s v="2018/19"/>
    <s v="Children at risk from abuse in the household"/>
    <x v="34"/>
    <s v="Number"/>
    <n v="9"/>
    <n v="44484"/>
    <n v="0.20231993525762099"/>
    <s v="0.2 per 1000 0-17 yr olds"/>
    <n v="0.20231993525762099"/>
  </r>
  <r>
    <s v="E10000008_CIN episodes for unborn children at 31st March 2019 with neglect identified as a factor at CIN assessment_Number"/>
    <s v="E10000008"/>
    <x v="33"/>
    <s v="Financial year"/>
    <s v="2018/19"/>
    <s v="Children at risk from abuse in the household"/>
    <x v="34"/>
    <s v="Number"/>
    <n v="12"/>
    <n v="145878"/>
    <n v="8.2260519063875298E-2"/>
    <s v="0.1 per 1000 0-17 yr olds"/>
    <n v="8.2260519063875298E-2"/>
  </r>
  <r>
    <s v="E06000026_CIN episodes for unborn children at 31st March 2019 with neglect identified as a factor at CIN assessment_Number"/>
    <s v="E06000026"/>
    <x v="95"/>
    <s v="Financial year"/>
    <s v="2018/19"/>
    <s v="Children at risk from abuse in the household"/>
    <x v="34"/>
    <s v="Number"/>
    <n v="38"/>
    <n v="52552"/>
    <n v="0.723093317095448"/>
    <s v="0.7 per 1000 0-17 yr olds"/>
    <n v="0.723093317095448"/>
  </r>
  <r>
    <s v="E06000027_CIN episodes for unborn children at 31st March 2019 with neglect identified as a factor at CIN assessment_Number"/>
    <s v="E06000027"/>
    <x v="131"/>
    <s v="Financial year"/>
    <s v="2018/19"/>
    <s v="Children at risk from abuse in the household"/>
    <x v="34"/>
    <s v="Number"/>
    <s v="*"/>
    <n v="25423"/>
    <s v="*"/>
    <s v="N/A"/>
    <s v="N/A"/>
  </r>
  <r>
    <s v="E10000012_CIN episodes for unborn children at 31st March 2019 with neglect identified as a factor at CIN assessment_Number"/>
    <s v="E10000012"/>
    <x v="42"/>
    <s v="Financial year"/>
    <s v="2018/19"/>
    <s v="Children at risk from abuse in the household"/>
    <x v="34"/>
    <s v="Number"/>
    <n v="16"/>
    <n v="311172"/>
    <n v="5.1418508091987697E-2"/>
    <s v="0.1 per 1000 0-17 yr olds"/>
    <n v="5.1418508091987697E-2"/>
  </r>
  <r>
    <s v="E06000033_CIN episodes for unborn children at 31st March 2019 with neglect identified as a factor at CIN assessment_Number"/>
    <s v="E06000033"/>
    <x v="116"/>
    <s v="Financial year"/>
    <s v="2018/19"/>
    <s v="Children at risk from abuse in the household"/>
    <x v="34"/>
    <s v="Number"/>
    <n v="10"/>
    <n v="39540"/>
    <n v="0.25290844714213501"/>
    <s v="0.3 per 1000 0-17 yr olds"/>
    <n v="0.25290844714213501"/>
  </r>
  <r>
    <s v="E06000034_CIN episodes for unborn children at 31st March 2019 with neglect identified as a factor at CIN assessment_Number"/>
    <s v="E06000034"/>
    <x v="130"/>
    <s v="Financial year"/>
    <s v="2018/19"/>
    <s v="Children at risk from abuse in the household"/>
    <x v="34"/>
    <s v="Number"/>
    <s v="*"/>
    <n v="43762"/>
    <s v="*"/>
    <s v="N/A"/>
    <s v="N/A"/>
  </r>
  <r>
    <s v="E06000019_CIN episodes for unborn children at 31st March 2019 with neglect identified as a factor at CIN assessment_Number"/>
    <s v="E06000019"/>
    <x v="54"/>
    <s v="Financial year"/>
    <s v="2018/19"/>
    <s v="Children at risk from abuse in the household"/>
    <x v="34"/>
    <s v="Number"/>
    <s v="*"/>
    <n v="36103"/>
    <s v="*"/>
    <s v="N/A"/>
    <s v="N/A"/>
  </r>
  <r>
    <s v="E10000034_CIN episodes for unborn children at 31st March 2019 with neglect identified as a factor at CIN assessment_Number"/>
    <s v="E10000034"/>
    <x v="149"/>
    <s v="Financial year"/>
    <s v="2018/19"/>
    <s v="Children at risk from abuse in the household"/>
    <x v="34"/>
    <s v="Number"/>
    <n v="13"/>
    <n v="117783"/>
    <n v="0.110372464617135"/>
    <s v="0.1 per 1000 0-17 yr olds"/>
    <n v="0.110372464617135"/>
  </r>
  <r>
    <s v="E10000016_CIN episodes for unborn children at 31st March 2019 with neglect identified as a factor at CIN assessment_Number"/>
    <s v="E10000016"/>
    <x v="61"/>
    <s v="Financial year"/>
    <s v="2018/19"/>
    <s v="Children at risk from abuse in the household"/>
    <x v="34"/>
    <s v="Number"/>
    <n v="28"/>
    <n v="340140"/>
    <n v="8.2319045099076907E-2"/>
    <s v="0.1 per 1000 0-17 yr olds"/>
    <n v="8.2319045099076907E-2"/>
  </r>
  <r>
    <s v="E06000035_CIN episodes for unborn children at 31st March 2019 with neglect identified as a factor at CIN assessment_Number"/>
    <s v="E06000035"/>
    <x v="76"/>
    <s v="Financial year"/>
    <s v="2018/19"/>
    <s v="Children at risk from abuse in the household"/>
    <x v="34"/>
    <s v="Number"/>
    <n v="9"/>
    <n v="64391"/>
    <n v="0.139771086021338"/>
    <s v="0.1 per 1000 0-17 yr olds"/>
    <n v="0.139771086021338"/>
  </r>
  <r>
    <s v="E10000017_CIN episodes for unborn children at 31st March 2019 with neglect identified as a factor at CIN assessment_Number"/>
    <s v="E10000017"/>
    <x v="67"/>
    <s v="Financial year"/>
    <s v="2018/19"/>
    <s v="Children at risk from abuse in the household"/>
    <x v="34"/>
    <s v="Number"/>
    <n v="32"/>
    <n v="249727"/>
    <n v="0.128139928802252"/>
    <s v="0.1 per 1000 0-17 yr olds"/>
    <n v="0.128139928802252"/>
  </r>
  <r>
    <s v="E06000008_CIN episodes for unborn children at 31st March 2019 with neglect identified as a factor at CIN assessment_Number"/>
    <s v="E06000008"/>
    <x v="7"/>
    <s v="Financial year"/>
    <s v="2018/19"/>
    <s v="Children at risk from abuse in the household"/>
    <x v="34"/>
    <s v="Number"/>
    <s v="*"/>
    <n v="38481"/>
    <s v="*"/>
    <s v="N/A"/>
    <s v="N/A"/>
  </r>
  <r>
    <s v="E06000009_CIN episodes for unborn children at 31st March 2019 with neglect identified as a factor at CIN assessment_Number"/>
    <s v="E06000009"/>
    <x v="8"/>
    <s v="Financial year"/>
    <s v="2018/19"/>
    <s v="Children at risk from abuse in the household"/>
    <x v="34"/>
    <s v="Number"/>
    <n v="10"/>
    <n v="28904"/>
    <n v="0.34597287572654301"/>
    <s v="0.3 per 1000 0-17 yr olds"/>
    <n v="0.34597287572654301"/>
  </r>
  <r>
    <s v="E10000024_CIN episodes for unborn children at 31st March 2019 with neglect identified as a factor at CIN assessment_Number"/>
    <s v="E10000024"/>
    <x v="91"/>
    <s v="Financial year"/>
    <s v="2018/19"/>
    <s v="Children at risk from abuse in the household"/>
    <x v="34"/>
    <s v="Number"/>
    <n v="29"/>
    <n v="166542"/>
    <n v="0.17413024942657099"/>
    <s v="0.2 per 1000 0-17 yr olds"/>
    <n v="0.17413024942657099"/>
  </r>
  <r>
    <s v="E06000018_CIN episodes for unborn children at 31st March 2019 with neglect identified as a factor at CIN assessment_Number"/>
    <s v="E06000018"/>
    <x v="90"/>
    <s v="Financial year"/>
    <s v="2018/19"/>
    <s v="Children at risk from abuse in the household"/>
    <x v="34"/>
    <s v="Number"/>
    <n v="15"/>
    <n v="68651"/>
    <n v="0.21849645307424501"/>
    <s v="0.2 per 1000 0-17 yr olds"/>
    <n v="0.21849645307424501"/>
  </r>
  <r>
    <s v="E06000051_CIN episodes for unborn children at 31st March 2019 with neglect identified as a factor at CIN assessment_Number"/>
    <s v="E06000051"/>
    <x v="109"/>
    <s v="Financial year"/>
    <s v="2018/19"/>
    <s v="Children at risk from abuse in the household"/>
    <x v="34"/>
    <s v="Number"/>
    <n v="7"/>
    <n v="59839"/>
    <n v="0.116980564514781"/>
    <s v="0.1 per 1000 0-17 yr olds"/>
    <n v="0.116980564514781"/>
  </r>
  <r>
    <s v="E06000020_CIN episodes for unborn children at 31st March 2019 with neglect identified as a factor at CIN assessment_Number"/>
    <s v="E06000020"/>
    <x v="129"/>
    <s v="Financial year"/>
    <s v="2018/19"/>
    <s v="Children at risk from abuse in the household"/>
    <x v="34"/>
    <s v="Number"/>
    <s v="*"/>
    <n v="40620"/>
    <s v="*"/>
    <s v="N/A"/>
    <s v="N/A"/>
  </r>
  <r>
    <s v="E06000049_CIN episodes for unborn children at 31st March 2019 with neglect identified as a factor at CIN assessment_Number"/>
    <s v="E06000049"/>
    <x v="23"/>
    <s v="Financial year"/>
    <s v="2018/19"/>
    <s v="Children at risk from abuse in the household"/>
    <x v="34"/>
    <s v="Number"/>
    <n v="6"/>
    <n v="76523"/>
    <n v="7.8407798962403505E-2"/>
    <s v="0.1 per 1000 0-17 yr olds"/>
    <n v="7.8407798962403505E-2"/>
  </r>
  <r>
    <s v="E06000050_CIN episodes for unborn children at 31st March 2019 with neglect identified as a factor at CIN assessment_Number"/>
    <s v="E06000050"/>
    <x v="154"/>
    <s v="Financial year"/>
    <s v="2018/19"/>
    <s v="Children at risk from abuse in the household"/>
    <x v="34"/>
    <s v="Number"/>
    <n v="7"/>
    <n v="68054"/>
    <n v="0.10285949393129"/>
    <s v="0.1 per 1000 0-17 yr olds"/>
    <n v="0.10285949393129"/>
  </r>
  <r>
    <s v="E06000052_CIN episodes for unborn children at 31st March 2019 with neglect identified as a factor at CIN assessment_Number"/>
    <s v="E06000052"/>
    <x v="26"/>
    <s v="Financial year"/>
    <s v="2018/19"/>
    <s v="Children at risk from abuse in the household"/>
    <x v="34"/>
    <s v="Number"/>
    <n v="7"/>
    <n v="107810"/>
    <n v="6.4929041832854098E-2"/>
    <s v="0.1 per 1000 0-17 yr olds"/>
    <n v="6.4929041832854098E-2"/>
  </r>
  <r>
    <s v="E10000006_CIN episodes for unborn children at 31st March 2019 with neglect identified as a factor at CIN assessment_Number"/>
    <s v="E10000006"/>
    <x v="29"/>
    <s v="Financial year"/>
    <s v="2018/19"/>
    <s v="Children at risk from abuse in the household"/>
    <x v="34"/>
    <s v="Number"/>
    <n v="15"/>
    <n v="92500"/>
    <n v="0.162162162162162"/>
    <s v="0.2 per 1000 0-17 yr olds"/>
    <n v="0.162162162162162"/>
  </r>
  <r>
    <s v="E10000013_CIN episodes for unborn children at 31st March 2019 with neglect identified as a factor at CIN assessment_Number"/>
    <s v="E10000013"/>
    <x v="44"/>
    <s v="Financial year"/>
    <s v="2018/19"/>
    <s v="Children at risk from abuse in the household"/>
    <x v="34"/>
    <s v="Number"/>
    <n v="27"/>
    <n v="128136"/>
    <n v="0.21071361678216899"/>
    <s v="0.2 per 1000 0-17 yr olds"/>
    <n v="0.21071361678216899"/>
  </r>
  <r>
    <s v="E10000015_CIN episodes for unborn children at 31st March 2019 with neglect identified as a factor at CIN assessment_Number"/>
    <s v="E10000015"/>
    <x v="55"/>
    <s v="Financial year"/>
    <s v="2018/19"/>
    <s v="Children at risk from abuse in the household"/>
    <x v="34"/>
    <s v="Number"/>
    <n v="18"/>
    <n v="271005"/>
    <n v="6.6419438755742494E-2"/>
    <s v="0.1 per 1000 0-17 yr olds"/>
    <n v="6.6419438755742494E-2"/>
  </r>
  <r>
    <s v="E06000046_CIN episodes for unborn children at 31st March 2019 with neglect identified as a factor at CIN assessment_Number"/>
    <s v="E06000046"/>
    <x v="58"/>
    <s v="Financial year"/>
    <s v="2018/19"/>
    <s v="Children at risk from abuse in the household"/>
    <x v="34"/>
    <s v="Number"/>
    <s v="*"/>
    <n v="24869"/>
    <s v="*"/>
    <s v="N/A"/>
    <s v="N/A"/>
  </r>
  <r>
    <s v="E10000019_CIN episodes for unborn children at 31st March 2019 with neglect identified as a factor at CIN assessment_Number"/>
    <s v="E10000019"/>
    <x v="72"/>
    <s v="Financial year"/>
    <s v="2018/19"/>
    <s v="Children at risk from abuse in the household"/>
    <x v="34"/>
    <s v="Number"/>
    <n v="12"/>
    <n v="145641"/>
    <n v="8.2394380703236E-2"/>
    <s v="0.1 per 1000 0-17 yr olds"/>
    <n v="8.2394380703236E-2"/>
  </r>
  <r>
    <s v="E10000020_CIN episodes for unborn children at 31st March 2019 with neglect identified as a factor at CIN assessment_Number"/>
    <s v="E10000020"/>
    <x v="82"/>
    <s v="Financial year"/>
    <s v="2018/19"/>
    <s v="Children at risk from abuse in the household"/>
    <x v="34"/>
    <s v="Number"/>
    <n v="18"/>
    <n v="170810"/>
    <n v="0.10538024705813499"/>
    <s v="0.1 per 1000 0-17 yr olds"/>
    <n v="0.10538024705813499"/>
  </r>
  <r>
    <s v="E10000021_CIN episodes for unborn children at 31st March 2019 with neglect identified as a factor at CIN assessment_Number"/>
    <s v="E10000021"/>
    <x v="88"/>
    <s v="Financial year"/>
    <s v="2018/19"/>
    <s v="Children at risk from abuse in the household"/>
    <x v="34"/>
    <s v="Number"/>
    <n v="30"/>
    <n v="170235"/>
    <n v="0.17622698035069201"/>
    <s v="0.2 per 1000 0-17 yr olds"/>
    <n v="0.17622698035069201"/>
  </r>
  <r>
    <s v="E06000048_CIN episodes for unborn children at 31st March 2019 with neglect identified as a factor at CIN assessment_Number"/>
    <s v="E06000048"/>
    <x v="89"/>
    <s v="Financial year"/>
    <s v="2018/19"/>
    <s v="Children at risk from abuse in the household"/>
    <x v="34"/>
    <s v="Number"/>
    <n v="18"/>
    <n v="59011"/>
    <n v="0.30502787615868199"/>
    <s v="0.3 per 1000 0-17 yr olds"/>
    <n v="0.30502787615868199"/>
  </r>
  <r>
    <s v="E10000025_CIN episodes for unborn children at 31st March 2019 with neglect identified as a factor at CIN assessment_Number"/>
    <s v="E10000025"/>
    <x v="93"/>
    <s v="Financial year"/>
    <s v="2018/19"/>
    <s v="Children at risk from abuse in the household"/>
    <x v="34"/>
    <s v="Number"/>
    <n v="5"/>
    <n v="144788"/>
    <n v="3.4533248611763399E-2"/>
    <s v="0 per 1000 0-17 yr olds"/>
    <n v="3.4533248611763399E-2"/>
  </r>
  <r>
    <s v="E10000027_CIN episodes for unborn children at 31st March 2019 with neglect identified as a factor at CIN assessment_Number"/>
    <s v="E10000027"/>
    <x v="112"/>
    <s v="Financial year"/>
    <s v="2018/19"/>
    <s v="Children at risk from abuse in the household"/>
    <x v="34"/>
    <s v="Number"/>
    <n v="16"/>
    <n v="110700"/>
    <n v="0.14453477868112"/>
    <s v="0.1 per 1000 0-17 yr olds"/>
    <n v="0.14453477868112"/>
  </r>
  <r>
    <s v="E10000029_CIN episodes for unborn children at 31st March 2019 with neglect identified as a factor at CIN assessment_Number"/>
    <s v="E10000029"/>
    <x v="123"/>
    <s v="Financial year"/>
    <s v="2018/19"/>
    <s v="Children at risk from abuse in the household"/>
    <x v="34"/>
    <s v="Number"/>
    <n v="35"/>
    <n v="152752"/>
    <n v="0.22912956949827201"/>
    <s v="0.2 per 1000 0-17 yr olds"/>
    <n v="0.22912956949827201"/>
  </r>
  <r>
    <s v="E10000030_CIN episodes for unborn children at 31st March 2019 with neglect identified as a factor at CIN assessment_Number"/>
    <s v="E10000030"/>
    <x v="125"/>
    <s v="Financial year"/>
    <s v="2018/19"/>
    <s v="Children at risk from abuse in the household"/>
    <x v="34"/>
    <s v="Number"/>
    <n v="11"/>
    <n v="261905"/>
    <n v="4.1999961818216497E-2"/>
    <s v="0 per 1000 0-17 yr olds"/>
    <n v="4.1999961818216497E-2"/>
  </r>
  <r>
    <s v="E10000031_CIN episodes for unborn children at 31st March 2019 with neglect identified as a factor at CIN assessment_Number"/>
    <s v="E10000031"/>
    <x v="139"/>
    <s v="Financial year"/>
    <s v="2018/19"/>
    <s v="Children at risk from abuse in the household"/>
    <x v="34"/>
    <s v="Number"/>
    <n v="5"/>
    <n v="115928"/>
    <n v="4.3130218756469503E-2"/>
    <s v="0 per 1000 0-17 yr olds"/>
    <n v="4.3130218756469503E-2"/>
  </r>
  <r>
    <s v="E10000032_CIN episodes for unborn children at 31st March 2019 with neglect identified as a factor at CIN assessment_Number"/>
    <s v="E10000032"/>
    <x v="141"/>
    <s v="Financial year"/>
    <s v="2018/19"/>
    <s v="Children at risk from abuse in the household"/>
    <x v="34"/>
    <s v="Number"/>
    <n v="32"/>
    <n v="174672"/>
    <n v="0.183200512961436"/>
    <s v="0.2 per 1000 0-17 yr olds"/>
    <n v="0.183200512961436"/>
  </r>
  <r>
    <s v="NA_CIN episodes for unborn children at 31st March 2019 with physical abuse identified as a factor at CIN assessment_Number"/>
    <s v="NA"/>
    <x v="151"/>
    <s v="Financial year"/>
    <s v="2018/19"/>
    <s v="Children at risk from abuse in the household"/>
    <x v="35"/>
    <s v="Number"/>
    <n v="624"/>
    <n v="11954618"/>
    <n v="5.2197401874321703E-2"/>
    <s v="0.05 per 1000 0-17 yr olds"/>
    <n v="5.2197401874321703E-2"/>
  </r>
  <r>
    <s v="E09000001_CIN episodes for unborn children at 31st March 2019 with physical abuse identified as a factor at CIN assessment_Number"/>
    <s v="E09000001"/>
    <x v="25"/>
    <s v="Financial year"/>
    <s v="2018/19"/>
    <s v="Children at risk from abuse in the household"/>
    <x v="35"/>
    <s v="Number"/>
    <n v="0"/>
    <n v="1453"/>
    <n v="0"/>
    <s v="0 per 1000 0-17 yr olds"/>
    <n v="0"/>
  </r>
  <r>
    <s v="E09000007_CIN episodes for unborn children at 31st March 2019 with physical abuse identified as a factor at CIN assessment_Number"/>
    <s v="E09000007"/>
    <x v="21"/>
    <s v="Financial year"/>
    <s v="2018/19"/>
    <s v="Children at risk from abuse in the household"/>
    <x v="35"/>
    <s v="Number"/>
    <s v="*"/>
    <n v="50983"/>
    <s v="*"/>
    <s v="N/A"/>
    <s v="N/A"/>
  </r>
  <r>
    <s v="E09000011_CIN episodes for unborn children at 31st March 2019 with physical abuse identified as a factor at CIN assessment_Number"/>
    <s v="E09000011"/>
    <x v="45"/>
    <s v="Financial year"/>
    <s v="2018/19"/>
    <s v="Children at risk from abuse in the household"/>
    <x v="35"/>
    <s v="Number"/>
    <n v="0"/>
    <n v="68917"/>
    <n v="0"/>
    <s v="0 per 1000 0-17 yr olds"/>
    <n v="0"/>
  </r>
  <r>
    <s v="E09000012_CIN episodes for unborn children at 31st March 2019 with physical abuse identified as a factor at CIN assessment_Number"/>
    <s v="E09000012"/>
    <x v="46"/>
    <s v="Financial year"/>
    <s v="2018/19"/>
    <s v="Children at risk from abuse in the household"/>
    <x v="35"/>
    <s v="Number"/>
    <s v="*"/>
    <n v="63655"/>
    <s v="*"/>
    <s v="N/A"/>
    <s v="N/A"/>
  </r>
  <r>
    <s v="E09000013_CIN episodes for unborn children at 31st March 2019 with physical abuse identified as a factor at CIN assessment_Number"/>
    <s v="E09000013"/>
    <x v="48"/>
    <s v="Financial year"/>
    <s v="2018/19"/>
    <s v="Children at risk from abuse in the household"/>
    <x v="35"/>
    <s v="Number"/>
    <s v="*"/>
    <n v="36898"/>
    <s v="*"/>
    <s v="N/A"/>
    <s v="N/A"/>
  </r>
  <r>
    <s v="E09000019_CIN episodes for unborn children at 31st March 2019 with physical abuse identified as a factor at CIN assessment_Number"/>
    <s v="E09000019"/>
    <x v="59"/>
    <s v="Financial year"/>
    <s v="2018/19"/>
    <s v="Children at risk from abuse in the household"/>
    <x v="35"/>
    <s v="Number"/>
    <s v="*"/>
    <n v="42098"/>
    <s v="*"/>
    <s v="N/A"/>
    <s v="N/A"/>
  </r>
  <r>
    <s v="E09000020_CIN episodes for unborn children at 31st March 2019 with physical abuse identified as a factor at CIN assessment_Number"/>
    <s v="E09000020"/>
    <x v="60"/>
    <s v="Financial year"/>
    <s v="2018/19"/>
    <s v="Children at risk from abuse in the household"/>
    <x v="35"/>
    <s v="Number"/>
    <n v="0"/>
    <n v="28678"/>
    <n v="0"/>
    <s v="0 per 1000 0-17 yr olds"/>
    <n v="0"/>
  </r>
  <r>
    <s v="E09000022_CIN episodes for unborn children at 31st March 2019 with physical abuse identified as a factor at CIN assessment_Number"/>
    <s v="E09000022"/>
    <x v="66"/>
    <s v="Financial year"/>
    <s v="2018/19"/>
    <s v="Children at risk from abuse in the household"/>
    <x v="35"/>
    <s v="Number"/>
    <s v="*"/>
    <n v="62629"/>
    <s v="*"/>
    <s v="N/A"/>
    <s v="N/A"/>
  </r>
  <r>
    <s v="E09000023_CIN episodes for unborn children at 31st March 2019 with physical abuse identified as a factor at CIN assessment_Number"/>
    <s v="E09000023"/>
    <x v="71"/>
    <s v="Financial year"/>
    <s v="2018/19"/>
    <s v="Children at risk from abuse in the household"/>
    <x v="35"/>
    <s v="Number"/>
    <s v="*"/>
    <n v="68458"/>
    <s v="*"/>
    <s v="N/A"/>
    <s v="N/A"/>
  </r>
  <r>
    <s v="E09000028_CIN episodes for unborn children at 31st March 2019 with physical abuse identified as a factor at CIN assessment_Number"/>
    <s v="E09000028"/>
    <x v="117"/>
    <s v="Financial year"/>
    <s v="2018/19"/>
    <s v="Children at risk from abuse in the household"/>
    <x v="35"/>
    <s v="Number"/>
    <n v="0"/>
    <n v="65121"/>
    <n v="0"/>
    <s v="0 per 1000 0-17 yr olds"/>
    <n v="0"/>
  </r>
  <r>
    <s v="E09000030_CIN episodes for unborn children at 31st March 2019 with physical abuse identified as a factor at CIN assessment_Number"/>
    <s v="E09000030"/>
    <x v="132"/>
    <s v="Financial year"/>
    <s v="2018/19"/>
    <s v="Children at risk from abuse in the household"/>
    <x v="35"/>
    <s v="Number"/>
    <s v="*"/>
    <n v="70973"/>
    <s v="*"/>
    <s v="N/A"/>
    <s v="N/A"/>
  </r>
  <r>
    <s v="E09000032_CIN episodes for unborn children at 31st March 2019 with physical abuse identified as a factor at CIN assessment_Number"/>
    <s v="E09000032"/>
    <x v="137"/>
    <s v="Financial year"/>
    <s v="2018/19"/>
    <s v="Children at risk from abuse in the household"/>
    <x v="35"/>
    <s v="Number"/>
    <n v="0"/>
    <n v="63840"/>
    <n v="0"/>
    <s v="0 per 1000 0-17 yr olds"/>
    <n v="0"/>
  </r>
  <r>
    <s v="E09000033_CIN episodes for unborn children at 31st March 2019 with physical abuse identified as a factor at CIN assessment_Number"/>
    <s v="E09000033"/>
    <x v="142"/>
    <s v="Financial year"/>
    <s v="2018/19"/>
    <s v="Children at risk from abuse in the household"/>
    <x v="35"/>
    <s v="Number"/>
    <s v="*"/>
    <n v="47445"/>
    <s v="*"/>
    <s v="N/A"/>
    <s v="N/A"/>
  </r>
  <r>
    <s v="E09000002_CIN episodes for unborn children at 31st March 2019 with physical abuse identified as a factor at CIN assessment_Number"/>
    <s v="E09000002"/>
    <x v="0"/>
    <s v="Financial year"/>
    <s v="2018/19"/>
    <s v="Children at risk from abuse in the household"/>
    <x v="35"/>
    <s v="Number"/>
    <s v="*"/>
    <n v="63401"/>
    <s v="*"/>
    <s v="N/A"/>
    <s v="N/A"/>
  </r>
  <r>
    <s v="E09000003_CIN episodes for unborn children at 31st March 2019 with physical abuse identified as a factor at CIN assessment_Number"/>
    <s v="E09000003"/>
    <x v="1"/>
    <s v="Financial year"/>
    <s v="2018/19"/>
    <s v="Children at risk from abuse in the household"/>
    <x v="35"/>
    <s v="Number"/>
    <n v="5"/>
    <n v="92701"/>
    <n v="5.3936850735159303E-2"/>
    <s v="0.1 per 1000 0-17 yr olds"/>
    <n v="5.3936850735159303E-2"/>
  </r>
  <r>
    <s v="E09000004_CIN episodes for unborn children at 31st March 2019 with physical abuse identified as a factor at CIN assessment_Number"/>
    <s v="E09000004"/>
    <x v="5"/>
    <s v="Financial year"/>
    <s v="2018/19"/>
    <s v="Children at risk from abuse in the household"/>
    <x v="35"/>
    <s v="Number"/>
    <s v="*"/>
    <n v="56853"/>
    <s v="*"/>
    <s v="N/A"/>
    <s v="N/A"/>
  </r>
  <r>
    <s v="E09000005_CIN episodes for unborn children at 31st March 2019 with physical abuse identified as a factor at CIN assessment_Number"/>
    <s v="E09000005"/>
    <x v="13"/>
    <s v="Financial year"/>
    <s v="2018/19"/>
    <s v="Children at risk from abuse in the household"/>
    <x v="35"/>
    <s v="Number"/>
    <s v="*"/>
    <n v="77893"/>
    <s v="*"/>
    <s v="N/A"/>
    <s v="N/A"/>
  </r>
  <r>
    <s v="E09000006_CIN episodes for unborn children at 31st March 2019 with physical abuse identified as a factor at CIN assessment_Number"/>
    <s v="E09000006"/>
    <x v="16"/>
    <s v="Financial year"/>
    <s v="2018/19"/>
    <s v="Children at risk from abuse in the household"/>
    <x v="35"/>
    <s v="Number"/>
    <n v="6"/>
    <n v="75055"/>
    <n v="7.9941376324029007E-2"/>
    <s v="0.1 per 1000 0-17 yr olds"/>
    <n v="7.9941376324029007E-2"/>
  </r>
  <r>
    <s v="E09000008_CIN episodes for unborn children at 31st March 2019 with physical abuse identified as a factor at CIN assessment_Number"/>
    <s v="E09000008"/>
    <x v="28"/>
    <s v="Financial year"/>
    <s v="2018/19"/>
    <s v="Children at risk from abuse in the household"/>
    <x v="35"/>
    <s v="Number"/>
    <s v="*"/>
    <n v="94702"/>
    <s v="*"/>
    <s v="N/A"/>
    <s v="N/A"/>
  </r>
  <r>
    <s v="E09000009_CIN episodes for unborn children at 31st March 2019 with physical abuse identified as a factor at CIN assessment_Number"/>
    <s v="E09000009"/>
    <x v="38"/>
    <s v="Financial year"/>
    <s v="2018/19"/>
    <s v="Children at risk from abuse in the household"/>
    <x v="35"/>
    <s v="Number"/>
    <n v="0"/>
    <n v="81732"/>
    <n v="0"/>
    <s v="0 per 1000 0-17 yr olds"/>
    <n v="0"/>
  </r>
  <r>
    <s v="E09000010_CIN episodes for unborn children at 31st March 2019 with physical abuse identified as a factor at CIN assessment_Number"/>
    <s v="E09000010"/>
    <x v="41"/>
    <s v="Financial year"/>
    <s v="2018/19"/>
    <s v="Children at risk from abuse in the household"/>
    <x v="35"/>
    <s v="Number"/>
    <s v="*"/>
    <n v="84497"/>
    <s v="*"/>
    <s v="N/A"/>
    <s v="N/A"/>
  </r>
  <r>
    <s v="E09000014_CIN episodes for unborn children at 31st March 2019 with physical abuse identified as a factor at CIN assessment_Number"/>
    <s v="E09000014"/>
    <x v="50"/>
    <s v="Financial year"/>
    <s v="2018/19"/>
    <s v="Children at risk from abuse in the household"/>
    <x v="35"/>
    <s v="Number"/>
    <n v="0"/>
    <n v="60398"/>
    <n v="0"/>
    <s v="0 per 1000 0-17 yr olds"/>
    <n v="0"/>
  </r>
  <r>
    <s v="E09000015_CIN episodes for unborn children at 31st March 2019 with physical abuse identified as a factor at CIN assessment_Number"/>
    <s v="E09000015"/>
    <x v="51"/>
    <s v="Financial year"/>
    <s v="2018/19"/>
    <s v="Children at risk from abuse in the household"/>
    <x v="35"/>
    <s v="Number"/>
    <s v="*"/>
    <n v="58373"/>
    <s v="*"/>
    <s v="N/A"/>
    <s v="N/A"/>
  </r>
  <r>
    <s v="E09000016_CIN episodes for unborn children at 31st March 2019 with physical abuse identified as a factor at CIN assessment_Number"/>
    <s v="E09000016"/>
    <x v="53"/>
    <s v="Financial year"/>
    <s v="2018/19"/>
    <s v="Children at risk from abuse in the household"/>
    <x v="35"/>
    <s v="Number"/>
    <n v="0"/>
    <n v="57541"/>
    <n v="0"/>
    <s v="0 per 1000 0-17 yr olds"/>
    <n v="0"/>
  </r>
  <r>
    <s v="E09000017_CIN episodes for unborn children at 31st March 2019 with physical abuse identified as a factor at CIN assessment_Number"/>
    <s v="E09000017"/>
    <x v="56"/>
    <s v="Financial year"/>
    <s v="2018/19"/>
    <s v="Children at risk from abuse in the household"/>
    <x v="35"/>
    <s v="Number"/>
    <s v="*"/>
    <n v="73377"/>
    <s v="*"/>
    <s v="N/A"/>
    <s v="N/A"/>
  </r>
  <r>
    <s v="E09000018_CIN episodes for unborn children at 31st March 2019 with physical abuse identified as a factor at CIN assessment_Number"/>
    <s v="E09000018"/>
    <x v="57"/>
    <s v="Financial year"/>
    <s v="2018/19"/>
    <s v="Children at risk from abuse in the household"/>
    <x v="35"/>
    <s v="Number"/>
    <n v="0"/>
    <n v="64898"/>
    <n v="0"/>
    <s v="0 per 1000 0-17 yr olds"/>
    <n v="0"/>
  </r>
  <r>
    <s v="E09000021_CIN episodes for unborn children at 31st March 2019 with physical abuse identified as a factor at CIN assessment_Number"/>
    <s v="E09000021"/>
    <x v="63"/>
    <s v="Financial year"/>
    <s v="2018/19"/>
    <s v="Children at risk from abuse in the household"/>
    <x v="35"/>
    <s v="Number"/>
    <s v="*"/>
    <n v="38977"/>
    <s v="*"/>
    <s v="N/A"/>
    <s v="N/A"/>
  </r>
  <r>
    <s v="E09000024_CIN episodes for unborn children at 31st March 2019 with physical abuse identified as a factor at CIN assessment_Number"/>
    <s v="E09000024"/>
    <x v="77"/>
    <s v="Financial year"/>
    <s v="2018/19"/>
    <s v="Children at risk from abuse in the household"/>
    <x v="35"/>
    <s v="Number"/>
    <s v="*"/>
    <n v="47266"/>
    <s v="*"/>
    <s v="N/A"/>
    <s v="N/A"/>
  </r>
  <r>
    <s v="E09000025_CIN episodes for unborn children at 31st March 2019 with physical abuse identified as a factor at CIN assessment_Number"/>
    <s v="E09000025"/>
    <x v="81"/>
    <s v="Financial year"/>
    <s v="2018/19"/>
    <s v="Children at risk from abuse in the household"/>
    <x v="35"/>
    <s v="Number"/>
    <s v="*"/>
    <n v="86567"/>
    <s v="*"/>
    <s v="N/A"/>
    <s v="N/A"/>
  </r>
  <r>
    <s v="E09000026_CIN episodes for unborn children at 31st March 2019 with physical abuse identified as a factor at CIN assessment_Number"/>
    <s v="E09000026"/>
    <x v="99"/>
    <s v="Financial year"/>
    <s v="2018/19"/>
    <s v="Children at risk from abuse in the household"/>
    <x v="35"/>
    <s v="Number"/>
    <s v="*"/>
    <n v="76159"/>
    <s v="*"/>
    <s v="N/A"/>
    <s v="N/A"/>
  </r>
  <r>
    <s v="E09000027_CIN episodes for unborn children at 31st March 2019 with physical abuse identified as a factor at CIN assessment_Number"/>
    <s v="E09000027"/>
    <x v="101"/>
    <s v="Financial year"/>
    <s v="2018/19"/>
    <s v="Children at risk from abuse in the household"/>
    <x v="35"/>
    <s v="Number"/>
    <s v="*"/>
    <n v="45525"/>
    <s v="*"/>
    <s v="N/A"/>
    <s v="N/A"/>
  </r>
  <r>
    <s v="E09000029_CIN episodes for unborn children at 31st March 2019 with physical abuse identified as a factor at CIN assessment_Number"/>
    <s v="E09000029"/>
    <x v="126"/>
    <s v="Financial year"/>
    <s v="2018/19"/>
    <s v="Children at risk from abuse in the household"/>
    <x v="35"/>
    <s v="Number"/>
    <n v="0"/>
    <n v="47941"/>
    <n v="0"/>
    <s v="0 per 1000 0-17 yr olds"/>
    <n v="0"/>
  </r>
  <r>
    <s v="E09000031_CIN episodes for unborn children at 31st March 2019 with physical abuse identified as a factor at CIN assessment_Number"/>
    <s v="E09000031"/>
    <x v="136"/>
    <s v="Financial year"/>
    <s v="2018/19"/>
    <s v="Children at risk from abuse in the household"/>
    <x v="35"/>
    <s v="Number"/>
    <s v="*"/>
    <n v="67017"/>
    <s v="*"/>
    <s v="N/A"/>
    <s v="N/A"/>
  </r>
  <r>
    <s v="E08000025_CIN episodes for unborn children at 31st March 2019 with physical abuse identified as a factor at CIN assessment_Number"/>
    <s v="E08000025"/>
    <x v="6"/>
    <s v="Financial year"/>
    <s v="2018/19"/>
    <s v="Children at risk from abuse in the household"/>
    <x v="35"/>
    <s v="Number"/>
    <n v="11"/>
    <n v="288388"/>
    <n v="3.8143057270066699E-2"/>
    <s v="0 per 1000 0-17 yr olds"/>
    <n v="3.8143057270066699E-2"/>
  </r>
  <r>
    <s v="E08000026_CIN episodes for unborn children at 31st March 2019 with physical abuse identified as a factor at CIN assessment_Number"/>
    <s v="E08000026"/>
    <x v="27"/>
    <s v="Financial year"/>
    <s v="2018/19"/>
    <s v="Children at risk from abuse in the household"/>
    <x v="35"/>
    <s v="Number"/>
    <n v="7"/>
    <n v="78994"/>
    <n v="8.8614325138618097E-2"/>
    <s v="0.1 per 1000 0-17 yr olds"/>
    <n v="8.8614325138618097E-2"/>
  </r>
  <r>
    <s v="E08000027_CIN episodes for unborn children at 31st March 2019 with physical abuse identified as a factor at CIN assessment_Number"/>
    <s v="E08000027"/>
    <x v="36"/>
    <s v="Financial year"/>
    <s v="2018/19"/>
    <s v="Children at risk from abuse in the household"/>
    <x v="35"/>
    <s v="Number"/>
    <n v="0"/>
    <n v="69265"/>
    <n v="0"/>
    <s v="0 per 1000 0-17 yr olds"/>
    <n v="0"/>
  </r>
  <r>
    <s v="E08000028_CIN episodes for unborn children at 31st March 2019 with physical abuse identified as a factor at CIN assessment_Number"/>
    <s v="E08000028"/>
    <x v="106"/>
    <s v="Financial year"/>
    <s v="2018/19"/>
    <s v="Children at risk from abuse in the household"/>
    <x v="35"/>
    <s v="Number"/>
    <s v="*"/>
    <n v="81920"/>
    <s v="*"/>
    <s v="N/A"/>
    <s v="N/A"/>
  </r>
  <r>
    <s v="E08000029_CIN episodes for unborn children at 31st March 2019 with physical abuse identified as a factor at CIN assessment_Number"/>
    <s v="E08000029"/>
    <x v="111"/>
    <s v="Financial year"/>
    <s v="2018/19"/>
    <s v="Children at risk from abuse in the household"/>
    <x v="35"/>
    <s v="Number"/>
    <s v="*"/>
    <n v="46946"/>
    <s v="*"/>
    <s v="N/A"/>
    <s v="N/A"/>
  </r>
  <r>
    <s v="E08000030_CIN episodes for unborn children at 31st March 2019 with physical abuse identified as a factor at CIN assessment_Number"/>
    <s v="E08000030"/>
    <x v="135"/>
    <s v="Financial year"/>
    <s v="2018/19"/>
    <s v="Children at risk from abuse in the household"/>
    <x v="35"/>
    <s v="Number"/>
    <n v="7"/>
    <n v="68157"/>
    <n v="0.102704050941209"/>
    <s v="0.1 per 1000 0-17 yr olds"/>
    <n v="0.102704050941209"/>
  </r>
  <r>
    <s v="E08000031_CIN episodes for unborn children at 31st March 2019 with physical abuse identified as a factor at CIN assessment_Number"/>
    <s v="E08000031"/>
    <x v="148"/>
    <s v="Financial year"/>
    <s v="2018/19"/>
    <s v="Children at risk from abuse in the household"/>
    <x v="35"/>
    <s v="Number"/>
    <s v="*"/>
    <n v="61244"/>
    <s v="*"/>
    <s v="N/A"/>
    <s v="N/A"/>
  </r>
  <r>
    <s v="E08000011_CIN episodes for unborn children at 31st March 2019 with physical abuse identified as a factor at CIN assessment_Number"/>
    <s v="E08000011"/>
    <x v="65"/>
    <s v="Financial year"/>
    <s v="2018/19"/>
    <s v="Children at risk from abuse in the household"/>
    <x v="35"/>
    <s v="Number"/>
    <s v="*"/>
    <n v="33477"/>
    <s v="*"/>
    <s v="N/A"/>
    <s v="N/A"/>
  </r>
  <r>
    <s v="E08000012_CIN episodes for unborn children at 31st March 2019 with physical abuse identified as a factor at CIN assessment_Number"/>
    <s v="E08000012"/>
    <x v="73"/>
    <s v="Financial year"/>
    <s v="2018/19"/>
    <s v="Children at risk from abuse in the household"/>
    <x v="35"/>
    <s v="Number"/>
    <n v="8"/>
    <n v="94902"/>
    <n v="8.4297485827485197E-2"/>
    <s v="0.1 per 1000 0-17 yr olds"/>
    <n v="8.4297485827485197E-2"/>
  </r>
  <r>
    <s v="E08000013_CIN episodes for unborn children at 31st March 2019 with physical abuse identified as a factor at CIN assessment_Number"/>
    <s v="E08000013"/>
    <x v="152"/>
    <s v="Financial year"/>
    <s v="2018/19"/>
    <s v="Children at risk from abuse in the household"/>
    <x v="35"/>
    <s v="Number"/>
    <s v="*"/>
    <n v="36785"/>
    <s v="*"/>
    <s v="N/A"/>
    <s v="N/A"/>
  </r>
  <r>
    <s v="E08000014_CIN episodes for unborn children at 31st March 2019 with physical abuse identified as a factor at CIN assessment_Number"/>
    <s v="E08000014"/>
    <x v="107"/>
    <s v="Financial year"/>
    <s v="2018/19"/>
    <s v="Children at risk from abuse in the household"/>
    <x v="35"/>
    <s v="Number"/>
    <s v="*"/>
    <n v="53833"/>
    <s v="*"/>
    <s v="N/A"/>
    <s v="N/A"/>
  </r>
  <r>
    <s v="E08000015_CIN episodes for unborn children at 31st March 2019 with physical abuse identified as a factor at CIN assessment_Number"/>
    <s v="E08000015"/>
    <x v="146"/>
    <s v="Financial year"/>
    <s v="2018/19"/>
    <s v="Children at risk from abuse in the household"/>
    <x v="35"/>
    <s v="Number"/>
    <n v="9"/>
    <n v="67576"/>
    <n v="0.133183378714336"/>
    <s v="0.1 per 1000 0-17 yr olds"/>
    <n v="0.133183378714336"/>
  </r>
  <r>
    <s v="E08000001_CIN episodes for unborn children at 31st March 2019 with physical abuse identified as a factor at CIN assessment_Number"/>
    <s v="E08000001"/>
    <x v="9"/>
    <s v="Financial year"/>
    <s v="2018/19"/>
    <s v="Children at risk from abuse in the household"/>
    <x v="35"/>
    <s v="Number"/>
    <s v="*"/>
    <n v="67670"/>
    <s v="*"/>
    <s v="N/A"/>
    <s v="N/A"/>
  </r>
  <r>
    <s v="E08000002_CIN episodes for unborn children at 31st March 2019 with physical abuse identified as a factor at CIN assessment_Number"/>
    <s v="E08000002"/>
    <x v="18"/>
    <s v="Financial year"/>
    <s v="2018/19"/>
    <s v="Children at risk from abuse in the household"/>
    <x v="35"/>
    <s v="Number"/>
    <s v="*"/>
    <n v="43142"/>
    <s v="*"/>
    <s v="N/A"/>
    <s v="N/A"/>
  </r>
  <r>
    <s v="E08000003_CIN episodes for unborn children at 31st March 2019 with physical abuse identified as a factor at CIN assessment_Number"/>
    <s v="E08000003"/>
    <x v="75"/>
    <s v="Financial year"/>
    <s v="2018/19"/>
    <s v="Children at risk from abuse in the household"/>
    <x v="35"/>
    <s v="Number"/>
    <n v="12"/>
    <n v="121962"/>
    <n v="9.8391302208884701E-2"/>
    <s v="0.1 per 1000 0-17 yr olds"/>
    <n v="9.8391302208884701E-2"/>
  </r>
  <r>
    <s v="E08000004_CIN episodes for unborn children at 31st March 2019 with physical abuse identified as a factor at CIN assessment_Number"/>
    <s v="E08000004"/>
    <x v="92"/>
    <s v="Financial year"/>
    <s v="2018/19"/>
    <s v="Children at risk from abuse in the household"/>
    <x v="35"/>
    <s v="Number"/>
    <s v="*"/>
    <n v="59416"/>
    <s v="*"/>
    <s v="N/A"/>
    <s v="N/A"/>
  </r>
  <r>
    <s v="E08000005_CIN episodes for unborn children at 31st March 2019 with physical abuse identified as a factor at CIN assessment_Number"/>
    <s v="E08000005"/>
    <x v="102"/>
    <s v="Financial year"/>
    <s v="2018/19"/>
    <s v="Children at risk from abuse in the household"/>
    <x v="35"/>
    <s v="Number"/>
    <s v="*"/>
    <n v="52689"/>
    <s v="*"/>
    <s v="N/A"/>
    <s v="N/A"/>
  </r>
  <r>
    <s v="E08000006_CIN episodes for unborn children at 31st March 2019 with physical abuse identified as a factor at CIN assessment_Number"/>
    <s v="E08000006"/>
    <x v="105"/>
    <s v="Financial year"/>
    <s v="2018/19"/>
    <s v="Children at risk from abuse in the household"/>
    <x v="35"/>
    <s v="Number"/>
    <s v="*"/>
    <n v="56566"/>
    <s v="*"/>
    <s v="N/A"/>
    <s v="N/A"/>
  </r>
  <r>
    <s v="E08000007_CIN episodes for unborn children at 31st March 2019 with physical abuse identified as a factor at CIN assessment_Number"/>
    <s v="E08000007"/>
    <x v="120"/>
    <s v="Financial year"/>
    <s v="2018/19"/>
    <s v="Children at risk from abuse in the household"/>
    <x v="35"/>
    <s v="Number"/>
    <s v="*"/>
    <n v="63141"/>
    <s v="*"/>
    <s v="N/A"/>
    <s v="N/A"/>
  </r>
  <r>
    <s v="E08000008_CIN episodes for unborn children at 31st March 2019 with physical abuse identified as a factor at CIN assessment_Number"/>
    <s v="E08000008"/>
    <x v="128"/>
    <s v="Financial year"/>
    <s v="2018/19"/>
    <s v="Children at risk from abuse in the household"/>
    <x v="35"/>
    <s v="Number"/>
    <s v="*"/>
    <n v="50223"/>
    <s v="*"/>
    <s v="N/A"/>
    <s v="N/A"/>
  </r>
  <r>
    <s v="E08000009_CIN episodes for unborn children at 31st March 2019 with physical abuse identified as a factor at CIN assessment_Number"/>
    <s v="E08000009"/>
    <x v="133"/>
    <s v="Financial year"/>
    <s v="2018/19"/>
    <s v="Children at risk from abuse in the household"/>
    <x v="35"/>
    <s v="Number"/>
    <n v="5"/>
    <n v="56087"/>
    <n v="8.9147217715335098E-2"/>
    <s v="0.1 per 1000 0-17 yr olds"/>
    <n v="8.9147217715335098E-2"/>
  </r>
  <r>
    <s v="E08000010_CIN episodes for unborn children at 31st March 2019 with physical abuse identified as a factor at CIN assessment_Number"/>
    <s v="E08000010"/>
    <x v="143"/>
    <s v="Financial year"/>
    <s v="2018/19"/>
    <s v="Children at risk from abuse in the household"/>
    <x v="35"/>
    <s v="Number"/>
    <s v="*"/>
    <n v="68388"/>
    <s v="*"/>
    <s v="N/A"/>
    <s v="N/A"/>
  </r>
  <r>
    <s v="E08000016_CIN episodes for unborn children at 31st March 2019 with physical abuse identified as a factor at CIN assessment_Number"/>
    <s v="E08000016"/>
    <x v="2"/>
    <s v="Financial year"/>
    <s v="2018/19"/>
    <s v="Children at risk from abuse in the household"/>
    <x v="35"/>
    <s v="Number"/>
    <n v="0"/>
    <n v="50727"/>
    <n v="0"/>
    <s v="0 per 1000 0-17 yr olds"/>
    <n v="0"/>
  </r>
  <r>
    <s v="E08000017_CIN episodes for unborn children at 31st March 2019 with physical abuse identified as a factor at CIN assessment_Number"/>
    <s v="E08000017"/>
    <x v="34"/>
    <s v="Financial year"/>
    <s v="2018/19"/>
    <s v="Children at risk from abuse in the household"/>
    <x v="35"/>
    <s v="Number"/>
    <s v="*"/>
    <n v="66448"/>
    <s v="*"/>
    <s v="N/A"/>
    <s v="N/A"/>
  </r>
  <r>
    <s v="E08000018_CIN episodes for unborn children at 31st March 2019 with physical abuse identified as a factor at CIN assessment_Number"/>
    <s v="E08000018"/>
    <x v="103"/>
    <s v="Financial year"/>
    <s v="2018/19"/>
    <s v="Children at risk from abuse in the household"/>
    <x v="35"/>
    <s v="Number"/>
    <n v="11"/>
    <n v="57196"/>
    <n v="0.19232114133855499"/>
    <s v="0.2 per 1000 0-17 yr olds"/>
    <n v="0.19232114133855499"/>
  </r>
  <r>
    <s v="E08000019_CIN episodes for unborn children at 31st March 2019 with physical abuse identified as a factor at CIN assessment_Number"/>
    <s v="E08000019"/>
    <x v="108"/>
    <s v="Financial year"/>
    <s v="2018/19"/>
    <s v="Children at risk from abuse in the household"/>
    <x v="35"/>
    <s v="Number"/>
    <s v="*"/>
    <n v="117497"/>
    <s v="*"/>
    <s v="N/A"/>
    <s v="N/A"/>
  </r>
  <r>
    <s v="E08000032_CIN episodes for unborn children at 31st March 2019 with physical abuse identified as a factor at CIN assessment_Number"/>
    <s v="E08000032"/>
    <x v="12"/>
    <s v="Financial year"/>
    <s v="2018/19"/>
    <s v="Children at risk from abuse in the household"/>
    <x v="35"/>
    <s v="Number"/>
    <n v="10"/>
    <n v="142005"/>
    <n v="7.0420055631843906E-2"/>
    <s v="0.1 per 1000 0-17 yr olds"/>
    <n v="7.0420055631843906E-2"/>
  </r>
  <r>
    <s v="E08000033_CIN episodes for unborn children at 31st March 2019 with physical abuse identified as a factor at CIN assessment_Number"/>
    <s v="E08000033"/>
    <x v="19"/>
    <s v="Financial year"/>
    <s v="2018/19"/>
    <s v="Children at risk from abuse in the household"/>
    <x v="35"/>
    <s v="Number"/>
    <s v="*"/>
    <n v="46021"/>
    <s v="*"/>
    <s v="N/A"/>
    <s v="N/A"/>
  </r>
  <r>
    <s v="E08000034_CIN episodes for unborn children at 31st March 2019 with physical abuse identified as a factor at CIN assessment_Number"/>
    <s v="E08000034"/>
    <x v="64"/>
    <s v="Financial year"/>
    <s v="2018/19"/>
    <s v="Children at risk from abuse in the household"/>
    <x v="35"/>
    <s v="Number"/>
    <s v="*"/>
    <n v="100174"/>
    <s v="*"/>
    <s v="N/A"/>
    <s v="N/A"/>
  </r>
  <r>
    <s v="E08000035_CIN episodes for unborn children at 31st March 2019 with physical abuse identified as a factor at CIN assessment_Number"/>
    <s v="E08000035"/>
    <x v="68"/>
    <s v="Financial year"/>
    <s v="2018/19"/>
    <s v="Children at risk from abuse in the household"/>
    <x v="35"/>
    <s v="Number"/>
    <n v="6"/>
    <n v="168176"/>
    <n v="3.5676909903910203E-2"/>
    <s v="0 per 1000 0-17 yr olds"/>
    <n v="3.5676909903910203E-2"/>
  </r>
  <r>
    <s v="E08000036_CIN episodes for unborn children at 31st March 2019 with physical abuse identified as a factor at CIN assessment_Number"/>
    <s v="E08000036"/>
    <x v="134"/>
    <s v="Financial year"/>
    <s v="2018/19"/>
    <s v="Children at risk from abuse in the household"/>
    <x v="35"/>
    <s v="Number"/>
    <s v="*"/>
    <n v="72893"/>
    <s v="*"/>
    <s v="N/A"/>
    <s v="N/A"/>
  </r>
  <r>
    <s v="E08000020_CIN episodes for unborn children at 31st March 2019 with physical abuse identified as a factor at CIN assessment_Number"/>
    <s v="E08000020"/>
    <x v="43"/>
    <s v="Financial year"/>
    <s v="2018/19"/>
    <s v="Children at risk from abuse in the household"/>
    <x v="35"/>
    <s v="Number"/>
    <n v="7"/>
    <n v="39605"/>
    <n v="0.17674536043428901"/>
    <s v="0.2 per 1000 0-17 yr olds"/>
    <n v="0.17674536043428901"/>
  </r>
  <r>
    <s v="E08000021_CIN episodes for unborn children at 31st March 2019 with physical abuse identified as a factor at CIN assessment_Number"/>
    <s v="E08000021"/>
    <x v="80"/>
    <s v="Financial year"/>
    <s v="2018/19"/>
    <s v="Children at risk from abuse in the household"/>
    <x v="35"/>
    <s v="Number"/>
    <n v="12"/>
    <n v="58056"/>
    <n v="0.20669698222405999"/>
    <s v="0.2 per 1000 0-17 yr olds"/>
    <n v="0.20669698222405999"/>
  </r>
  <r>
    <s v="E08000022_CIN episodes for unborn children at 31st March 2019 with physical abuse identified as a factor at CIN assessment_Number"/>
    <s v="E08000022"/>
    <x v="86"/>
    <s v="Financial year"/>
    <s v="2018/19"/>
    <s v="Children at risk from abuse in the household"/>
    <x v="35"/>
    <s v="Number"/>
    <n v="0"/>
    <n v="41360"/>
    <n v="0"/>
    <s v="0 per 1000 0-17 yr olds"/>
    <n v="0"/>
  </r>
  <r>
    <s v="E08000023_CIN episodes for unborn children at 31st March 2019 with physical abuse identified as a factor at CIN assessment_Number"/>
    <s v="E08000023"/>
    <x v="114"/>
    <s v="Financial year"/>
    <s v="2018/19"/>
    <s v="Children at risk from abuse in the household"/>
    <x v="35"/>
    <s v="Number"/>
    <s v="*"/>
    <n v="29920"/>
    <s v="*"/>
    <s v="N/A"/>
    <s v="N/A"/>
  </r>
  <r>
    <s v="E08000024_CIN episodes for unborn children at 31st March 2019 with physical abuse identified as a factor at CIN assessment_Number"/>
    <s v="E08000024"/>
    <x v="124"/>
    <s v="Financial year"/>
    <s v="2018/19"/>
    <s v="Children at risk from abuse in the household"/>
    <x v="35"/>
    <s v="Number"/>
    <n v="7"/>
    <n v="54563"/>
    <n v="0.12829206605208701"/>
    <s v="0.1 per 1000 0-17 yr olds"/>
    <n v="0.12829206605208701"/>
  </r>
  <r>
    <s v="E06000053_CIN episodes for unborn children at 31st March 2019 with physical abuse identified as a factor at CIN assessment_Number"/>
    <s v="E06000053"/>
    <x v="153"/>
    <s v="Financial year"/>
    <s v="2018/19"/>
    <s v="Children at risk from abuse in the household"/>
    <x v="35"/>
    <s v="Number"/>
    <n v="0"/>
    <n v="368"/>
    <n v="0"/>
    <s v="0 per 1000 0-17 yr olds"/>
    <n v="0"/>
  </r>
  <r>
    <s v="E06000022_CIN episodes for unborn children at 31st March 2019 with physical abuse identified as a factor at CIN assessment_Number"/>
    <s v="E06000022"/>
    <x v="3"/>
    <s v="Financial year"/>
    <s v="2018/19"/>
    <s v="Children at risk from abuse in the household"/>
    <x v="35"/>
    <s v="Number"/>
    <n v="0"/>
    <n v="35946"/>
    <n v="0"/>
    <s v="0 per 1000 0-17 yr olds"/>
    <n v="0"/>
  </r>
  <r>
    <s v="E06000023_CIN episodes for unborn children at 31st March 2019 with physical abuse identified as a factor at CIN assessment_Number"/>
    <s v="E06000023"/>
    <x v="15"/>
    <s v="Financial year"/>
    <s v="2018/19"/>
    <s v="Children at risk from abuse in the household"/>
    <x v="35"/>
    <s v="Number"/>
    <n v="5"/>
    <n v="94016"/>
    <n v="5.31824370319946E-2"/>
    <s v="0.1 per 1000 0-17 yr olds"/>
    <n v="5.31824370319946E-2"/>
  </r>
  <r>
    <s v="E06000024_CIN episodes for unborn children at 31st March 2019 with physical abuse identified as a factor at CIN assessment_Number"/>
    <s v="E06000024"/>
    <x v="85"/>
    <s v="Financial year"/>
    <s v="2018/19"/>
    <s v="Children at risk from abuse in the household"/>
    <x v="35"/>
    <s v="Number"/>
    <s v="*"/>
    <n v="43435"/>
    <s v="*"/>
    <s v="N/A"/>
    <s v="N/A"/>
  </r>
  <r>
    <s v="E06000025_CIN episodes for unborn children at 31st March 2019 with physical abuse identified as a factor at CIN assessment_Number"/>
    <s v="E06000025"/>
    <x v="113"/>
    <s v="Financial year"/>
    <s v="2018/19"/>
    <s v="Children at risk from abuse in the household"/>
    <x v="35"/>
    <s v="Number"/>
    <n v="0"/>
    <n v="58867"/>
    <n v="0"/>
    <s v="0 per 1000 0-17 yr olds"/>
    <n v="0"/>
  </r>
  <r>
    <s v="E06000001_CIN episodes for unborn children at 31st March 2019 with physical abuse identified as a factor at CIN assessment_Number"/>
    <s v="E06000001"/>
    <x v="52"/>
    <s v="Financial year"/>
    <s v="2018/19"/>
    <s v="Children at risk from abuse in the household"/>
    <x v="35"/>
    <s v="Number"/>
    <s v="*"/>
    <n v="20006"/>
    <s v="*"/>
    <s v="N/A"/>
    <s v="N/A"/>
  </r>
  <r>
    <s v="E06000002_CIN episodes for unborn children at 31st March 2019 with physical abuse identified as a factor at CIN assessment_Number"/>
    <s v="E06000002"/>
    <x v="78"/>
    <s v="Financial year"/>
    <s v="2018/19"/>
    <s v="Children at risk from abuse in the household"/>
    <x v="35"/>
    <s v="Number"/>
    <s v="*"/>
    <n v="32513"/>
    <s v="*"/>
    <s v="N/A"/>
    <s v="N/A"/>
  </r>
  <r>
    <s v="E06000003_CIN episodes for unborn children at 31st March 2019 with physical abuse identified as a factor at CIN assessment_Number"/>
    <s v="E06000003"/>
    <x v="100"/>
    <s v="Financial year"/>
    <s v="2018/19"/>
    <s v="Children at risk from abuse in the household"/>
    <x v="35"/>
    <s v="Number"/>
    <n v="0"/>
    <n v="27626"/>
    <n v="0"/>
    <s v="0 per 1000 0-17 yr olds"/>
    <n v="0"/>
  </r>
  <r>
    <s v="E06000004_CIN episodes for unborn children at 31st March 2019 with physical abuse identified as a factor at CIN assessment_Number"/>
    <s v="E06000004"/>
    <x v="121"/>
    <s v="Financial year"/>
    <s v="2018/19"/>
    <s v="Children at risk from abuse in the household"/>
    <x v="35"/>
    <s v="Number"/>
    <s v="*"/>
    <n v="43521"/>
    <s v="*"/>
    <s v="N/A"/>
    <s v="N/A"/>
  </r>
  <r>
    <s v="E06000010_CIN episodes for unborn children at 31st March 2019 with physical abuse identified as a factor at CIN assessment_Number"/>
    <s v="E06000010"/>
    <x v="62"/>
    <s v="Financial year"/>
    <s v="2018/19"/>
    <s v="Children at risk from abuse in the household"/>
    <x v="35"/>
    <s v="Number"/>
    <s v="*"/>
    <n v="57023"/>
    <s v="*"/>
    <s v="N/A"/>
    <s v="N/A"/>
  </r>
  <r>
    <s v="E06000011_CIN episodes for unborn children at 31st March 2019 with physical abuse identified as a factor at CIN assessment_Number"/>
    <s v="E06000011"/>
    <x v="39"/>
    <s v="Financial year"/>
    <s v="2018/19"/>
    <s v="Children at risk from abuse in the household"/>
    <x v="35"/>
    <s v="Number"/>
    <n v="0"/>
    <n v="62942"/>
    <n v="0"/>
    <s v="0 per 1000 0-17 yr olds"/>
    <n v="0"/>
  </r>
  <r>
    <s v="E06000012_CIN episodes for unborn children at 31st March 2019 with physical abuse identified as a factor at CIN assessment_Number"/>
    <s v="E06000012"/>
    <x v="83"/>
    <s v="Financial year"/>
    <s v="2018/19"/>
    <s v="Children at risk from abuse in the household"/>
    <x v="35"/>
    <s v="Number"/>
    <n v="6"/>
    <n v="34503"/>
    <n v="0.173897921919833"/>
    <s v="0.2 per 1000 0-17 yr olds"/>
    <n v="0.173897921919833"/>
  </r>
  <r>
    <s v="E06000013_CIN episodes for unborn children at 31st March 2019 with physical abuse identified as a factor at CIN assessment_Number"/>
    <s v="E06000013"/>
    <x v="84"/>
    <s v="Financial year"/>
    <s v="2018/19"/>
    <s v="Children at risk from abuse in the household"/>
    <x v="35"/>
    <s v="Number"/>
    <n v="8"/>
    <n v="35714"/>
    <n v="0.22400179201433601"/>
    <s v="0.2 per 1000 0-17 yr olds"/>
    <n v="0.22400179201433601"/>
  </r>
  <r>
    <s v="E10000023_CIN episodes for unborn children at 31st March 2019 with physical abuse identified as a factor at CIN assessment_Number"/>
    <s v="E10000023"/>
    <x v="87"/>
    <s v="Financial year"/>
    <s v="2018/19"/>
    <s v="Children at risk from abuse in the household"/>
    <x v="35"/>
    <s v="Number"/>
    <n v="15"/>
    <n v="117499"/>
    <n v="0.12766066094179501"/>
    <s v="0.1 per 1000 0-17 yr olds"/>
    <n v="0.12766066094179501"/>
  </r>
  <r>
    <s v="E06000014_CIN episodes for unborn children at 31st March 2019 with physical abuse identified as a factor at CIN assessment_Number"/>
    <s v="E06000014"/>
    <x v="150"/>
    <s v="Financial year"/>
    <s v="2018/19"/>
    <s v="Children at risk from abuse in the household"/>
    <x v="35"/>
    <s v="Number"/>
    <s v="*"/>
    <n v="36572"/>
    <s v="*"/>
    <s v="N/A"/>
    <s v="N/A"/>
  </r>
  <r>
    <s v="E06000032_CIN episodes for unborn children at 31st March 2019 with physical abuse identified as a factor at CIN assessment_Number"/>
    <s v="E06000032"/>
    <x v="74"/>
    <s v="Financial year"/>
    <s v="2018/19"/>
    <s v="Children at risk from abuse in the household"/>
    <x v="35"/>
    <s v="Number"/>
    <s v="*"/>
    <n v="57375"/>
    <s v="*"/>
    <s v="N/A"/>
    <s v="N/A"/>
  </r>
  <r>
    <s v="E06000055_CIN episodes for unborn children at 31st March 2019 with physical abuse identified as a factor at CIN assessment_Number"/>
    <s v="E06000055"/>
    <x v="4"/>
    <s v="Financial year"/>
    <s v="2018/19"/>
    <s v="Children at risk from abuse in the household"/>
    <x v="35"/>
    <s v="Number"/>
    <s v="*"/>
    <n v="40088"/>
    <s v="*"/>
    <s v="N/A"/>
    <s v="N/A"/>
  </r>
  <r>
    <s v="E06000056_CIN episodes for unborn children at 31st March 2019 with physical abuse identified as a factor at CIN assessment_Number"/>
    <s v="E06000056"/>
    <x v="22"/>
    <s v="Financial year"/>
    <s v="2018/19"/>
    <s v="Children at risk from abuse in the household"/>
    <x v="35"/>
    <s v="Number"/>
    <n v="0"/>
    <n v="62515"/>
    <n v="0"/>
    <s v="0 per 1000 0-17 yr olds"/>
    <n v="0"/>
  </r>
  <r>
    <s v="E10000002_CIN episodes for unborn children at 31st March 2019 with physical abuse identified as a factor at CIN assessment_Number"/>
    <s v="E10000002"/>
    <x v="17"/>
    <s v="Financial year"/>
    <s v="2018/19"/>
    <s v="Children at risk from abuse in the household"/>
    <x v="35"/>
    <s v="Number"/>
    <s v="*"/>
    <n v="124321"/>
    <s v="*"/>
    <s v="N/A"/>
    <s v="N/A"/>
  </r>
  <r>
    <s v="E06000042_CIN episodes for unborn children at 31st March 2019 with physical abuse identified as a factor at CIN assessment_Number"/>
    <s v="E06000042"/>
    <x v="79"/>
    <s v="Financial year"/>
    <s v="2018/19"/>
    <s v="Children at risk from abuse in the household"/>
    <x v="35"/>
    <s v="Number"/>
    <s v="*"/>
    <n v="68278"/>
    <s v="*"/>
    <s v="N/A"/>
    <s v="N/A"/>
  </r>
  <r>
    <s v="E10000007_CIN episodes for unborn children at 31st March 2019 with physical abuse identified as a factor at CIN assessment_Number"/>
    <s v="E10000007"/>
    <x v="32"/>
    <s v="Financial year"/>
    <s v="2018/19"/>
    <s v="Children at risk from abuse in the household"/>
    <x v="35"/>
    <s v="Number"/>
    <n v="11"/>
    <n v="153272"/>
    <n v="7.1767837569810505E-2"/>
    <s v="0.1 per 1000 0-17 yr olds"/>
    <n v="7.1767837569810505E-2"/>
  </r>
  <r>
    <s v="E06000015_CIN episodes for unborn children at 31st March 2019 with physical abuse identified as a factor at CIN assessment_Number"/>
    <s v="E06000015"/>
    <x v="31"/>
    <s v="Financial year"/>
    <s v="2018/19"/>
    <s v="Children at risk from abuse in the household"/>
    <x v="35"/>
    <s v="Number"/>
    <n v="8"/>
    <n v="59899"/>
    <n v="0.133558156229653"/>
    <s v="0.1 per 1000 0-17 yr olds"/>
    <n v="0.133558156229653"/>
  </r>
  <r>
    <s v="E10000009_CIN episodes for unborn children at 31st March 2019 with physical abuse identified as a factor at CIN assessment_Number"/>
    <s v="E10000009"/>
    <x v="35"/>
    <s v="Financial year"/>
    <s v="2018/19"/>
    <s v="Children at risk from abuse in the household"/>
    <x v="35"/>
    <s v="Number"/>
    <s v="*"/>
    <n v="76699"/>
    <s v="*"/>
    <s v="N/A"/>
    <s v="N/A"/>
  </r>
  <r>
    <s v="E06000029_CIN episodes for unborn children at 31st March 2019 with physical abuse identified as a factor at CIN assessment_Number"/>
    <s v="E06000029"/>
    <x v="96"/>
    <s v="Financial year"/>
    <s v="2018/19"/>
    <s v="Children at risk from abuse in the household"/>
    <x v="35"/>
    <s v="Number"/>
    <n v="0"/>
    <n v="30188"/>
    <n v="0"/>
    <s v="0 per 1000 0-17 yr olds"/>
    <n v="0"/>
  </r>
  <r>
    <s v="E06000028_CIN episodes for unborn children at 31st March 2019 with physical abuse identified as a factor at CIN assessment_Number"/>
    <s v="E06000028"/>
    <x v="10"/>
    <s v="Financial year"/>
    <s v="2018/19"/>
    <s v="Children at risk from abuse in the household"/>
    <x v="35"/>
    <s v="Number"/>
    <s v="*"/>
    <n v="36373"/>
    <s v="*"/>
    <s v="N/A"/>
    <s v="N/A"/>
  </r>
  <r>
    <s v="E06000047_CIN episodes for unborn children at 31st March 2019 with physical abuse identified as a factor at CIN assessment_Number"/>
    <s v="E06000047"/>
    <x v="37"/>
    <s v="Financial year"/>
    <s v="2018/19"/>
    <s v="Children at risk from abuse in the household"/>
    <x v="35"/>
    <s v="Number"/>
    <n v="15"/>
    <n v="101040"/>
    <n v="0.148456057007126"/>
    <s v="0.1 per 1000 0-17 yr olds"/>
    <n v="0.148456057007126"/>
  </r>
  <r>
    <s v="E06000005_CIN episodes for unborn children at 31st March 2019 with physical abuse identified as a factor at CIN assessment_Number"/>
    <s v="E06000005"/>
    <x v="30"/>
    <s v="Financial year"/>
    <s v="2018/19"/>
    <s v="Children at risk from abuse in the household"/>
    <x v="35"/>
    <s v="Number"/>
    <s v="*"/>
    <n v="22454"/>
    <s v="*"/>
    <s v="N/A"/>
    <s v="N/A"/>
  </r>
  <r>
    <s v="E10000011_CIN episodes for unborn children at 31st March 2019 with physical abuse identified as a factor at CIN assessment_Number"/>
    <s v="E10000011"/>
    <x v="40"/>
    <s v="Financial year"/>
    <s v="2018/19"/>
    <s v="Children at risk from abuse in the household"/>
    <x v="35"/>
    <s v="Number"/>
    <n v="5"/>
    <n v="106378"/>
    <n v="4.7002199702946099E-2"/>
    <s v="0 per 1000 0-17 yr olds"/>
    <n v="4.7002199702946099E-2"/>
  </r>
  <r>
    <s v="E06000043_CIN episodes for unborn children at 31st March 2019 with physical abuse identified as a factor at CIN assessment_Number"/>
    <s v="E06000043"/>
    <x v="14"/>
    <s v="Financial year"/>
    <s v="2018/19"/>
    <s v="Children at risk from abuse in the household"/>
    <x v="35"/>
    <s v="Number"/>
    <s v="*"/>
    <n v="51005"/>
    <s v="*"/>
    <s v="N/A"/>
    <s v="N/A"/>
  </r>
  <r>
    <s v="E10000014_CIN episodes for unborn children at 31st March 2019 with physical abuse identified as a factor at CIN assessment_Number"/>
    <s v="E10000014"/>
    <x v="49"/>
    <s v="Financial year"/>
    <s v="2018/19"/>
    <s v="Children at risk from abuse in the household"/>
    <x v="35"/>
    <s v="Number"/>
    <s v="*"/>
    <n v="284002"/>
    <s v="*"/>
    <s v="N/A"/>
    <s v="N/A"/>
  </r>
  <r>
    <s v="E06000044_CIN episodes for unborn children at 31st March 2019 with physical abuse identified as a factor at CIN assessment_Number"/>
    <s v="E06000044"/>
    <x v="97"/>
    <s v="Financial year"/>
    <s v="2018/19"/>
    <s v="Children at risk from abuse in the household"/>
    <x v="35"/>
    <s v="Number"/>
    <s v="*"/>
    <n v="44046"/>
    <s v="*"/>
    <s v="N/A"/>
    <s v="N/A"/>
  </r>
  <r>
    <s v="E06000045_CIN episodes for unborn children at 31st March 2019 with physical abuse identified as a factor at CIN assessment_Number"/>
    <s v="E06000045"/>
    <x v="115"/>
    <s v="Financial year"/>
    <s v="2018/19"/>
    <s v="Children at risk from abuse in the household"/>
    <x v="35"/>
    <s v="Number"/>
    <n v="6"/>
    <n v="50832"/>
    <n v="0.118035882908404"/>
    <s v="0.1 per 1000 0-17 yr olds"/>
    <n v="0.118035882908404"/>
  </r>
  <r>
    <s v="E10000018_CIN episodes for unborn children at 31st March 2019 with physical abuse identified as a factor at CIN assessment_Number"/>
    <s v="E10000018"/>
    <x v="70"/>
    <s v="Financial year"/>
    <s v="2018/19"/>
    <s v="Children at risk from abuse in the household"/>
    <x v="35"/>
    <s v="Number"/>
    <s v="*"/>
    <n v="140307"/>
    <s v="*"/>
    <s v="N/A"/>
    <s v="N/A"/>
  </r>
  <r>
    <s v="E06000016_CIN episodes for unborn children at 31st March 2019 with physical abuse identified as a factor at CIN assessment_Number"/>
    <s v="E06000016"/>
    <x v="69"/>
    <s v="Financial year"/>
    <s v="2018/19"/>
    <s v="Children at risk from abuse in the household"/>
    <x v="35"/>
    <s v="Number"/>
    <n v="15"/>
    <n v="83994"/>
    <n v="0.178584184584613"/>
    <s v="0.2 per 1000 0-17 yr olds"/>
    <n v="0.178584184584613"/>
  </r>
  <r>
    <s v="E06000017_CIN episodes for unborn children at 31st March 2019 with physical abuse identified as a factor at CIN assessment_Number"/>
    <s v="E06000017"/>
    <x v="104"/>
    <s v="Financial year"/>
    <s v="2018/19"/>
    <s v="Children at risk from abuse in the household"/>
    <x v="35"/>
    <s v="Number"/>
    <n v="0"/>
    <n v="7807"/>
    <n v="0"/>
    <s v="0 per 1000 0-17 yr olds"/>
    <n v="0"/>
  </r>
  <r>
    <s v="E10000028_CIN episodes for unborn children at 31st March 2019 with physical abuse identified as a factor at CIN assessment_Number"/>
    <s v="E10000028"/>
    <x v="119"/>
    <s v="Financial year"/>
    <s v="2018/19"/>
    <s v="Children at risk from abuse in the household"/>
    <x v="35"/>
    <s v="Number"/>
    <n v="11"/>
    <n v="169603"/>
    <n v="6.4857343325294997E-2"/>
    <s v="0.1 per 1000 0-17 yr olds"/>
    <n v="6.4857343325294997E-2"/>
  </r>
  <r>
    <s v="E06000021_CIN episodes for unborn children at 31st March 2019 with physical abuse identified as a factor at CIN assessment_Number"/>
    <s v="E06000021"/>
    <x v="122"/>
    <s v="Financial year"/>
    <s v="2018/19"/>
    <s v="Children at risk from abuse in the household"/>
    <x v="35"/>
    <s v="Number"/>
    <n v="16"/>
    <n v="57549"/>
    <n v="0.27802394481224701"/>
    <s v="0.3 per 1000 0-17 yr olds"/>
    <n v="0.27802394481224701"/>
  </r>
  <r>
    <s v="E06000054_CIN episodes for unborn children at 31st March 2019 with physical abuse identified as a factor at CIN assessment_Number"/>
    <s v="E06000054"/>
    <x v="144"/>
    <s v="Financial year"/>
    <s v="2018/19"/>
    <s v="Children at risk from abuse in the household"/>
    <x v="35"/>
    <s v="Number"/>
    <n v="10"/>
    <n v="105692"/>
    <n v="9.4614540362562893E-2"/>
    <s v="0.1 per 1000 0-17 yr olds"/>
    <n v="9.4614540362562893E-2"/>
  </r>
  <r>
    <s v="E06000030_CIN episodes for unborn children at 31st March 2019 with physical abuse identified as a factor at CIN assessment_Number"/>
    <s v="E06000030"/>
    <x v="127"/>
    <s v="Financial year"/>
    <s v="2018/19"/>
    <s v="Children at risk from abuse in the household"/>
    <x v="35"/>
    <s v="Number"/>
    <s v="*"/>
    <n v="50239"/>
    <s v="*"/>
    <s v="N/A"/>
    <s v="N/A"/>
  </r>
  <r>
    <s v="E06000036_CIN episodes for unborn children at 31st March 2019 with physical abuse identified as a factor at CIN assessment_Number"/>
    <s v="E06000036"/>
    <x v="11"/>
    <s v="Financial year"/>
    <s v="2018/19"/>
    <s v="Children at risk from abuse in the household"/>
    <x v="35"/>
    <s v="Number"/>
    <n v="0"/>
    <n v="28336"/>
    <n v="0"/>
    <s v="0 per 1000 0-17 yr olds"/>
    <n v="0"/>
  </r>
  <r>
    <s v="E06000040_CIN episodes for unborn children at 31st March 2019 with physical abuse identified as a factor at CIN assessment_Number"/>
    <s v="E06000040"/>
    <x v="145"/>
    <s v="Financial year"/>
    <s v="2018/19"/>
    <s v="Children at risk from abuse in the household"/>
    <x v="35"/>
    <s v="Number"/>
    <s v="*"/>
    <n v="34604"/>
    <s v="*"/>
    <s v="N/A"/>
    <s v="N/A"/>
  </r>
  <r>
    <s v="E06000037_CIN episodes for unborn children at 31st March 2019 with physical abuse identified as a factor at CIN assessment_Number"/>
    <s v="E06000037"/>
    <x v="140"/>
    <s v="Financial year"/>
    <s v="2018/19"/>
    <s v="Children at risk from abuse in the household"/>
    <x v="35"/>
    <s v="Number"/>
    <n v="0"/>
    <n v="35623"/>
    <n v="0"/>
    <s v="0 per 1000 0-17 yr olds"/>
    <n v="0"/>
  </r>
  <r>
    <s v="E06000038_CIN episodes for unborn children at 31st March 2019 with physical abuse identified as a factor at CIN assessment_Number"/>
    <s v="E06000038"/>
    <x v="98"/>
    <s v="Financial year"/>
    <s v="2018/19"/>
    <s v="Children at risk from abuse in the household"/>
    <x v="35"/>
    <s v="Number"/>
    <s v="*"/>
    <n v="37080"/>
    <s v="*"/>
    <s v="N/A"/>
    <s v="N/A"/>
  </r>
  <r>
    <s v="E06000039_CIN episodes for unborn children at 31st March 2019 with physical abuse identified as a factor at CIN assessment_Number"/>
    <s v="E06000039"/>
    <x v="110"/>
    <s v="Financial year"/>
    <s v="2018/19"/>
    <s v="Children at risk from abuse in the household"/>
    <x v="35"/>
    <s v="Number"/>
    <s v="*"/>
    <n v="42699"/>
    <s v="*"/>
    <s v="N/A"/>
    <s v="N/A"/>
  </r>
  <r>
    <s v="E06000041_CIN episodes for unborn children at 31st March 2019 with physical abuse identified as a factor at CIN assessment_Number"/>
    <s v="E06000041"/>
    <x v="147"/>
    <s v="Financial year"/>
    <s v="2018/19"/>
    <s v="Children at risk from abuse in the household"/>
    <x v="35"/>
    <s v="Number"/>
    <s v="*"/>
    <n v="39532"/>
    <s v="*"/>
    <s v="N/A"/>
    <s v="N/A"/>
  </r>
  <r>
    <s v="E10000003_CIN episodes for unborn children at 31st March 2019 with physical abuse identified as a factor at CIN assessment_Number"/>
    <s v="E10000003"/>
    <x v="20"/>
    <s v="Financial year"/>
    <s v="2018/19"/>
    <s v="Children at risk from abuse in the household"/>
    <x v="35"/>
    <s v="Number"/>
    <s v="*"/>
    <n v="135719"/>
    <s v="*"/>
    <s v="N/A"/>
    <s v="N/A"/>
  </r>
  <r>
    <s v="E06000031_CIN episodes for unborn children at 31st March 2019 with physical abuse identified as a factor at CIN assessment_Number"/>
    <s v="E06000031"/>
    <x v="94"/>
    <s v="Financial year"/>
    <s v="2018/19"/>
    <s v="Children at risk from abuse in the household"/>
    <x v="35"/>
    <s v="Number"/>
    <n v="6"/>
    <n v="51137"/>
    <n v="0.117331873203356"/>
    <s v="0.1 per 1000 0-17 yr olds"/>
    <n v="0.117331873203356"/>
  </r>
  <r>
    <s v="E06000006_CIN episodes for unborn children at 31st March 2019 with physical abuse identified as a factor at CIN assessment_Number"/>
    <s v="E06000006"/>
    <x v="47"/>
    <s v="Financial year"/>
    <s v="2018/19"/>
    <s v="Children at risk from abuse in the household"/>
    <x v="35"/>
    <s v="Number"/>
    <s v="*"/>
    <n v="28617"/>
    <s v="*"/>
    <s v="N/A"/>
    <s v="N/A"/>
  </r>
  <r>
    <s v="E06000007_CIN episodes for unborn children at 31st March 2019 with physical abuse identified as a factor at CIN assessment_Number"/>
    <s v="E06000007"/>
    <x v="138"/>
    <s v="Financial year"/>
    <s v="2018/19"/>
    <s v="Children at risk from abuse in the household"/>
    <x v="35"/>
    <s v="Number"/>
    <s v="*"/>
    <n v="44484"/>
    <s v="*"/>
    <s v="N/A"/>
    <s v="N/A"/>
  </r>
  <r>
    <s v="E10000008_CIN episodes for unborn children at 31st March 2019 with physical abuse identified as a factor at CIN assessment_Number"/>
    <s v="E10000008"/>
    <x v="33"/>
    <s v="Financial year"/>
    <s v="2018/19"/>
    <s v="Children at risk from abuse in the household"/>
    <x v="35"/>
    <s v="Number"/>
    <s v="*"/>
    <n v="145878"/>
    <s v="*"/>
    <s v="N/A"/>
    <s v="N/A"/>
  </r>
  <r>
    <s v="E06000026_CIN episodes for unborn children at 31st March 2019 with physical abuse identified as a factor at CIN assessment_Number"/>
    <s v="E06000026"/>
    <x v="95"/>
    <s v="Financial year"/>
    <s v="2018/19"/>
    <s v="Children at risk from abuse in the household"/>
    <x v="35"/>
    <s v="Number"/>
    <n v="14"/>
    <n v="52552"/>
    <n v="0.266402801035165"/>
    <s v="0.3 per 1000 0-17 yr olds"/>
    <n v="0.266402801035165"/>
  </r>
  <r>
    <s v="E06000027_CIN episodes for unborn children at 31st March 2019 with physical abuse identified as a factor at CIN assessment_Number"/>
    <s v="E06000027"/>
    <x v="131"/>
    <s v="Financial year"/>
    <s v="2018/19"/>
    <s v="Children at risk from abuse in the household"/>
    <x v="35"/>
    <s v="Number"/>
    <n v="0"/>
    <n v="25423"/>
    <n v="0"/>
    <s v="0 per 1000 0-17 yr olds"/>
    <n v="0"/>
  </r>
  <r>
    <s v="E10000012_CIN episodes for unborn children at 31st March 2019 with physical abuse identified as a factor at CIN assessment_Number"/>
    <s v="E10000012"/>
    <x v="42"/>
    <s v="Financial year"/>
    <s v="2018/19"/>
    <s v="Children at risk from abuse in the household"/>
    <x v="35"/>
    <s v="Number"/>
    <s v="*"/>
    <n v="311172"/>
    <s v="*"/>
    <s v="N/A"/>
    <s v="N/A"/>
  </r>
  <r>
    <s v="E06000033_CIN episodes for unborn children at 31st March 2019 with physical abuse identified as a factor at CIN assessment_Number"/>
    <s v="E06000033"/>
    <x v="116"/>
    <s v="Financial year"/>
    <s v="2018/19"/>
    <s v="Children at risk from abuse in the household"/>
    <x v="35"/>
    <s v="Number"/>
    <s v="*"/>
    <n v="39540"/>
    <s v="*"/>
    <s v="N/A"/>
    <s v="N/A"/>
  </r>
  <r>
    <s v="E06000034_CIN episodes for unborn children at 31st March 2019 with physical abuse identified as a factor at CIN assessment_Number"/>
    <s v="E06000034"/>
    <x v="130"/>
    <s v="Financial year"/>
    <s v="2018/19"/>
    <s v="Children at risk from abuse in the household"/>
    <x v="35"/>
    <s v="Number"/>
    <s v="*"/>
    <n v="43762"/>
    <s v="*"/>
    <s v="N/A"/>
    <s v="N/A"/>
  </r>
  <r>
    <s v="E06000019_CIN episodes for unborn children at 31st March 2019 with physical abuse identified as a factor at CIN assessment_Number"/>
    <s v="E06000019"/>
    <x v="54"/>
    <s v="Financial year"/>
    <s v="2018/19"/>
    <s v="Children at risk from abuse in the household"/>
    <x v="35"/>
    <s v="Number"/>
    <s v="*"/>
    <n v="36103"/>
    <s v="*"/>
    <s v="N/A"/>
    <s v="N/A"/>
  </r>
  <r>
    <s v="E10000034_CIN episodes for unborn children at 31st March 2019 with physical abuse identified as a factor at CIN assessment_Number"/>
    <s v="E10000034"/>
    <x v="149"/>
    <s v="Financial year"/>
    <s v="2018/19"/>
    <s v="Children at risk from abuse in the household"/>
    <x v="35"/>
    <s v="Number"/>
    <s v="*"/>
    <n v="117783"/>
    <s v="*"/>
    <s v="N/A"/>
    <s v="N/A"/>
  </r>
  <r>
    <s v="E10000016_CIN episodes for unborn children at 31st March 2019 with physical abuse identified as a factor at CIN assessment_Number"/>
    <s v="E10000016"/>
    <x v="61"/>
    <s v="Financial year"/>
    <s v="2018/19"/>
    <s v="Children at risk from abuse in the household"/>
    <x v="35"/>
    <s v="Number"/>
    <n v="16"/>
    <n v="340140"/>
    <n v="4.7039454342329597E-2"/>
    <s v="0 per 1000 0-17 yr olds"/>
    <n v="4.7039454342329597E-2"/>
  </r>
  <r>
    <s v="E06000035_CIN episodes for unborn children at 31st March 2019 with physical abuse identified as a factor at CIN assessment_Number"/>
    <s v="E06000035"/>
    <x v="76"/>
    <s v="Financial year"/>
    <s v="2018/19"/>
    <s v="Children at risk from abuse in the household"/>
    <x v="35"/>
    <s v="Number"/>
    <s v="*"/>
    <n v="64391"/>
    <s v="*"/>
    <s v="N/A"/>
    <s v="N/A"/>
  </r>
  <r>
    <s v="E10000017_CIN episodes for unborn children at 31st March 2019 with physical abuse identified as a factor at CIN assessment_Number"/>
    <s v="E10000017"/>
    <x v="67"/>
    <s v="Financial year"/>
    <s v="2018/19"/>
    <s v="Children at risk from abuse in the household"/>
    <x v="35"/>
    <s v="Number"/>
    <n v="20"/>
    <n v="249727"/>
    <n v="8.0087455501407501E-2"/>
    <s v="0.1 per 1000 0-17 yr olds"/>
    <n v="8.0087455501407501E-2"/>
  </r>
  <r>
    <s v="E06000008_CIN episodes for unborn children at 31st March 2019 with physical abuse identified as a factor at CIN assessment_Number"/>
    <s v="E06000008"/>
    <x v="7"/>
    <s v="Financial year"/>
    <s v="2018/19"/>
    <s v="Children at risk from abuse in the household"/>
    <x v="35"/>
    <s v="Number"/>
    <s v="*"/>
    <n v="38481"/>
    <s v="*"/>
    <s v="N/A"/>
    <s v="N/A"/>
  </r>
  <r>
    <s v="E06000009_CIN episodes for unborn children at 31st March 2019 with physical abuse identified as a factor at CIN assessment_Number"/>
    <s v="E06000009"/>
    <x v="8"/>
    <s v="Financial year"/>
    <s v="2018/19"/>
    <s v="Children at risk from abuse in the household"/>
    <x v="35"/>
    <s v="Number"/>
    <s v="*"/>
    <n v="28904"/>
    <s v="*"/>
    <s v="N/A"/>
    <s v="N/A"/>
  </r>
  <r>
    <s v="E10000024_CIN episodes for unborn children at 31st March 2019 with physical abuse identified as a factor at CIN assessment_Number"/>
    <s v="E10000024"/>
    <x v="91"/>
    <s v="Financial year"/>
    <s v="2018/19"/>
    <s v="Children at risk from abuse in the household"/>
    <x v="35"/>
    <s v="Number"/>
    <n v="10"/>
    <n v="166542"/>
    <n v="6.0044913595369301E-2"/>
    <s v="0.1 per 1000 0-17 yr olds"/>
    <n v="6.0044913595369301E-2"/>
  </r>
  <r>
    <s v="E06000018_CIN episodes for unborn children at 31st March 2019 with physical abuse identified as a factor at CIN assessment_Number"/>
    <s v="E06000018"/>
    <x v="90"/>
    <s v="Financial year"/>
    <s v="2018/19"/>
    <s v="Children at risk from abuse in the household"/>
    <x v="35"/>
    <s v="Number"/>
    <n v="9"/>
    <n v="68651"/>
    <n v="0.13109787184454699"/>
    <s v="0.1 per 1000 0-17 yr olds"/>
    <n v="0.13109787184454699"/>
  </r>
  <r>
    <s v="E06000051_CIN episodes for unborn children at 31st March 2019 with physical abuse identified as a factor at CIN assessment_Number"/>
    <s v="E06000051"/>
    <x v="109"/>
    <s v="Financial year"/>
    <s v="2018/19"/>
    <s v="Children at risk from abuse in the household"/>
    <x v="35"/>
    <s v="Number"/>
    <s v="*"/>
    <n v="59839"/>
    <s v="*"/>
    <s v="N/A"/>
    <s v="N/A"/>
  </r>
  <r>
    <s v="E06000020_CIN episodes for unborn children at 31st March 2019 with physical abuse identified as a factor at CIN assessment_Number"/>
    <s v="E06000020"/>
    <x v="129"/>
    <s v="Financial year"/>
    <s v="2018/19"/>
    <s v="Children at risk from abuse in the household"/>
    <x v="35"/>
    <s v="Number"/>
    <n v="6"/>
    <n v="40620"/>
    <n v="0.14771048744460899"/>
    <s v="0.1 per 1000 0-17 yr olds"/>
    <n v="0.14771048744460899"/>
  </r>
  <r>
    <s v="E06000049_CIN episodes for unborn children at 31st March 2019 with physical abuse identified as a factor at CIN assessment_Number"/>
    <s v="E06000049"/>
    <x v="23"/>
    <s v="Financial year"/>
    <s v="2018/19"/>
    <s v="Children at risk from abuse in the household"/>
    <x v="35"/>
    <s v="Number"/>
    <n v="6"/>
    <n v="76523"/>
    <n v="7.8407798962403505E-2"/>
    <s v="0.1 per 1000 0-17 yr olds"/>
    <n v="7.8407798962403505E-2"/>
  </r>
  <r>
    <s v="E06000050_CIN episodes for unborn children at 31st March 2019 with physical abuse identified as a factor at CIN assessment_Number"/>
    <s v="E06000050"/>
    <x v="154"/>
    <s v="Financial year"/>
    <s v="2018/19"/>
    <s v="Children at risk from abuse in the household"/>
    <x v="35"/>
    <s v="Number"/>
    <s v="*"/>
    <n v="68054"/>
    <s v="*"/>
    <s v="N/A"/>
    <s v="N/A"/>
  </r>
  <r>
    <s v="E06000052_CIN episodes for unborn children at 31st March 2019 with physical abuse identified as a factor at CIN assessment_Number"/>
    <s v="E06000052"/>
    <x v="26"/>
    <s v="Financial year"/>
    <s v="2018/19"/>
    <s v="Children at risk from abuse in the household"/>
    <x v="35"/>
    <s v="Number"/>
    <n v="5"/>
    <n v="107810"/>
    <n v="4.63778870234672E-2"/>
    <s v="0 per 1000 0-17 yr olds"/>
    <n v="4.63778870234672E-2"/>
  </r>
  <r>
    <s v="E10000006_CIN episodes for unborn children at 31st March 2019 with physical abuse identified as a factor at CIN assessment_Number"/>
    <s v="E10000006"/>
    <x v="29"/>
    <s v="Financial year"/>
    <s v="2018/19"/>
    <s v="Children at risk from abuse in the household"/>
    <x v="35"/>
    <s v="Number"/>
    <n v="11"/>
    <n v="92500"/>
    <n v="0.11891891891891899"/>
    <s v="0.1 per 1000 0-17 yr olds"/>
    <n v="0.11891891891891899"/>
  </r>
  <r>
    <s v="E10000013_CIN episodes for unborn children at 31st March 2019 with physical abuse identified as a factor at CIN assessment_Number"/>
    <s v="E10000013"/>
    <x v="44"/>
    <s v="Financial year"/>
    <s v="2018/19"/>
    <s v="Children at risk from abuse in the household"/>
    <x v="35"/>
    <s v="Number"/>
    <n v="15"/>
    <n v="128136"/>
    <n v="0.117063120434538"/>
    <s v="0.1 per 1000 0-17 yr olds"/>
    <n v="0.117063120434538"/>
  </r>
  <r>
    <s v="E10000015_CIN episodes for unborn children at 31st March 2019 with physical abuse identified as a factor at CIN assessment_Number"/>
    <s v="E10000015"/>
    <x v="55"/>
    <s v="Financial year"/>
    <s v="2018/19"/>
    <s v="Children at risk from abuse in the household"/>
    <x v="35"/>
    <s v="Number"/>
    <s v="*"/>
    <n v="271005"/>
    <s v="*"/>
    <s v="N/A"/>
    <s v="N/A"/>
  </r>
  <r>
    <s v="E06000046_CIN episodes for unborn children at 31st March 2019 with physical abuse identified as a factor at CIN assessment_Number"/>
    <s v="E06000046"/>
    <x v="58"/>
    <s v="Financial year"/>
    <s v="2018/19"/>
    <s v="Children at risk from abuse in the household"/>
    <x v="35"/>
    <s v="Number"/>
    <s v="*"/>
    <n v="24869"/>
    <s v="*"/>
    <s v="N/A"/>
    <s v="N/A"/>
  </r>
  <r>
    <s v="E10000019_CIN episodes for unborn children at 31st March 2019 with physical abuse identified as a factor at CIN assessment_Number"/>
    <s v="E10000019"/>
    <x v="72"/>
    <s v="Financial year"/>
    <s v="2018/19"/>
    <s v="Children at risk from abuse in the household"/>
    <x v="35"/>
    <s v="Number"/>
    <n v="5"/>
    <n v="145641"/>
    <n v="3.43309919596817E-2"/>
    <s v="0 per 1000 0-17 yr olds"/>
    <n v="3.43309919596817E-2"/>
  </r>
  <r>
    <s v="E10000020_CIN episodes for unborn children at 31st March 2019 with physical abuse identified as a factor at CIN assessment_Number"/>
    <s v="E10000020"/>
    <x v="82"/>
    <s v="Financial year"/>
    <s v="2018/19"/>
    <s v="Children at risk from abuse in the household"/>
    <x v="35"/>
    <s v="Number"/>
    <n v="8"/>
    <n v="170810"/>
    <n v="4.6835665359170997E-2"/>
    <s v="0 per 1000 0-17 yr olds"/>
    <n v="4.6835665359170997E-2"/>
  </r>
  <r>
    <s v="E10000021_CIN episodes for unborn children at 31st March 2019 with physical abuse identified as a factor at CIN assessment_Number"/>
    <s v="E10000021"/>
    <x v="88"/>
    <s v="Financial year"/>
    <s v="2018/19"/>
    <s v="Children at risk from abuse in the household"/>
    <x v="35"/>
    <s v="Number"/>
    <n v="9"/>
    <n v="170235"/>
    <n v="5.28680941052075E-2"/>
    <s v="0.1 per 1000 0-17 yr olds"/>
    <n v="5.28680941052075E-2"/>
  </r>
  <r>
    <s v="E06000048_CIN episodes for unborn children at 31st March 2019 with physical abuse identified as a factor at CIN assessment_Number"/>
    <s v="E06000048"/>
    <x v="89"/>
    <s v="Financial year"/>
    <s v="2018/19"/>
    <s v="Children at risk from abuse in the household"/>
    <x v="35"/>
    <s v="Number"/>
    <n v="14"/>
    <n v="59011"/>
    <n v="0.23724390367897499"/>
    <s v="0.2 per 1000 0-17 yr olds"/>
    <n v="0.23724390367897499"/>
  </r>
  <r>
    <s v="E10000025_CIN episodes for unborn children at 31st March 2019 with physical abuse identified as a factor at CIN assessment_Number"/>
    <s v="E10000025"/>
    <x v="93"/>
    <s v="Financial year"/>
    <s v="2018/19"/>
    <s v="Children at risk from abuse in the household"/>
    <x v="35"/>
    <s v="Number"/>
    <s v="*"/>
    <n v="144788"/>
    <s v="*"/>
    <s v="N/A"/>
    <s v="N/A"/>
  </r>
  <r>
    <s v="E10000027_CIN episodes for unborn children at 31st March 2019 with physical abuse identified as a factor at CIN assessment_Number"/>
    <s v="E10000027"/>
    <x v="112"/>
    <s v="Financial year"/>
    <s v="2018/19"/>
    <s v="Children at risk from abuse in the household"/>
    <x v="35"/>
    <s v="Number"/>
    <n v="9"/>
    <n v="110700"/>
    <n v="8.1300813008130093E-2"/>
    <s v="0.1 per 1000 0-17 yr olds"/>
    <n v="8.1300813008130093E-2"/>
  </r>
  <r>
    <s v="E10000029_CIN episodes for unborn children at 31st March 2019 with physical abuse identified as a factor at CIN assessment_Number"/>
    <s v="E10000029"/>
    <x v="123"/>
    <s v="Financial year"/>
    <s v="2018/19"/>
    <s v="Children at risk from abuse in the household"/>
    <x v="35"/>
    <s v="Number"/>
    <n v="5"/>
    <n v="152752"/>
    <n v="3.2732795642610203E-2"/>
    <s v="0 per 1000 0-17 yr olds"/>
    <n v="3.2732795642610203E-2"/>
  </r>
  <r>
    <s v="E10000030_CIN episodes for unborn children at 31st March 2019 with physical abuse identified as a factor at CIN assessment_Number"/>
    <s v="E10000030"/>
    <x v="125"/>
    <s v="Financial year"/>
    <s v="2018/19"/>
    <s v="Children at risk from abuse in the household"/>
    <x v="35"/>
    <s v="Number"/>
    <n v="7"/>
    <n v="261905"/>
    <n v="2.6727248429774201E-2"/>
    <s v="0 per 1000 0-17 yr olds"/>
    <n v="2.6727248429774201E-2"/>
  </r>
  <r>
    <s v="E10000031_CIN episodes for unborn children at 31st March 2019 with physical abuse identified as a factor at CIN assessment_Number"/>
    <s v="E10000031"/>
    <x v="139"/>
    <s v="Financial year"/>
    <s v="2018/19"/>
    <s v="Children at risk from abuse in the household"/>
    <x v="35"/>
    <s v="Number"/>
    <s v="*"/>
    <n v="115928"/>
    <s v="*"/>
    <s v="N/A"/>
    <s v="N/A"/>
  </r>
  <r>
    <s v="E10000032_CIN episodes for unborn children at 31st March 2019 with physical abuse identified as a factor at CIN assessment_Number"/>
    <s v="E10000032"/>
    <x v="141"/>
    <s v="Financial year"/>
    <s v="2018/19"/>
    <s v="Children at risk from abuse in the household"/>
    <x v="35"/>
    <s v="Number"/>
    <n v="10"/>
    <n v="174672"/>
    <n v="5.7250160300448799E-2"/>
    <s v="0.1 per 1000 0-17 yr olds"/>
    <n v="5.7250160300448799E-2"/>
  </r>
  <r>
    <s v="NA_CIN episodes for unborn children at 31st March 2019 with emotional abuse identified as a factor at CIN assessment_Number"/>
    <s v="NA"/>
    <x v="151"/>
    <s v="Financial year"/>
    <s v="2018/19"/>
    <s v="Children at risk from abuse in the household"/>
    <x v="36"/>
    <s v="Number"/>
    <n v="1125"/>
    <n v="11954618"/>
    <n v="9.4105892802262697E-2"/>
    <s v="0.09 per 1000 0-17 yr olds"/>
    <n v="9.4105892802262697E-2"/>
  </r>
  <r>
    <s v="E09000001_CIN episodes for unborn children at 31st March 2019 with emotional abuse identified as a factor at CIN assessment_Number"/>
    <s v="E09000001"/>
    <x v="25"/>
    <s v="Financial year"/>
    <s v="2018/19"/>
    <s v="Children at risk from abuse in the household"/>
    <x v="36"/>
    <s v="Number"/>
    <n v="0"/>
    <n v="1453"/>
    <n v="0"/>
    <s v="0 per 1000 0-17 yr olds"/>
    <n v="0"/>
  </r>
  <r>
    <s v="E09000007_CIN episodes for unborn children at 31st March 2019 with emotional abuse identified as a factor at CIN assessment_Number"/>
    <s v="E09000007"/>
    <x v="21"/>
    <s v="Financial year"/>
    <s v="2018/19"/>
    <s v="Children at risk from abuse in the household"/>
    <x v="36"/>
    <s v="Number"/>
    <s v="*"/>
    <n v="50983"/>
    <s v="*"/>
    <s v="N/A"/>
    <s v="N/A"/>
  </r>
  <r>
    <s v="E09000011_CIN episodes for unborn children at 31st March 2019 with emotional abuse identified as a factor at CIN assessment_Number"/>
    <s v="E09000011"/>
    <x v="45"/>
    <s v="Financial year"/>
    <s v="2018/19"/>
    <s v="Children at risk from abuse in the household"/>
    <x v="36"/>
    <s v="Number"/>
    <n v="10"/>
    <n v="68917"/>
    <n v="0.14510207931279701"/>
    <s v="0.1 per 1000 0-17 yr olds"/>
    <n v="0.14510207931279701"/>
  </r>
  <r>
    <s v="E09000012_CIN episodes for unborn children at 31st March 2019 with emotional abuse identified as a factor at CIN assessment_Number"/>
    <s v="E09000012"/>
    <x v="46"/>
    <s v="Financial year"/>
    <s v="2018/19"/>
    <s v="Children at risk from abuse in the household"/>
    <x v="36"/>
    <s v="Number"/>
    <s v="*"/>
    <n v="63655"/>
    <s v="*"/>
    <s v="N/A"/>
    <s v="N/A"/>
  </r>
  <r>
    <s v="E09000013_CIN episodes for unborn children at 31st March 2019 with emotional abuse identified as a factor at CIN assessment_Number"/>
    <s v="E09000013"/>
    <x v="48"/>
    <s v="Financial year"/>
    <s v="2018/19"/>
    <s v="Children at risk from abuse in the household"/>
    <x v="36"/>
    <s v="Number"/>
    <s v="*"/>
    <n v="36898"/>
    <s v="*"/>
    <s v="N/A"/>
    <s v="N/A"/>
  </r>
  <r>
    <s v="E09000019_CIN episodes for unborn children at 31st March 2019 with emotional abuse identified as a factor at CIN assessment_Number"/>
    <s v="E09000019"/>
    <x v="59"/>
    <s v="Financial year"/>
    <s v="2018/19"/>
    <s v="Children at risk from abuse in the household"/>
    <x v="36"/>
    <s v="Number"/>
    <n v="5"/>
    <n v="42098"/>
    <n v="0.118770487909164"/>
    <s v="0.1 per 1000 0-17 yr olds"/>
    <n v="0.118770487909164"/>
  </r>
  <r>
    <s v="E09000020_CIN episodes for unborn children at 31st March 2019 with emotional abuse identified as a factor at CIN assessment_Number"/>
    <s v="E09000020"/>
    <x v="60"/>
    <s v="Financial year"/>
    <s v="2018/19"/>
    <s v="Children at risk from abuse in the household"/>
    <x v="36"/>
    <s v="Number"/>
    <n v="0"/>
    <n v="28678"/>
    <n v="0"/>
    <s v="0 per 1000 0-17 yr olds"/>
    <n v="0"/>
  </r>
  <r>
    <s v="E09000022_CIN episodes for unborn children at 31st March 2019 with emotional abuse identified as a factor at CIN assessment_Number"/>
    <s v="E09000022"/>
    <x v="66"/>
    <s v="Financial year"/>
    <s v="2018/19"/>
    <s v="Children at risk from abuse in the household"/>
    <x v="36"/>
    <s v="Number"/>
    <n v="6"/>
    <n v="62629"/>
    <n v="9.5802264126842201E-2"/>
    <s v="0.1 per 1000 0-17 yr olds"/>
    <n v="9.5802264126842201E-2"/>
  </r>
  <r>
    <s v="E09000023_CIN episodes for unborn children at 31st March 2019 with emotional abuse identified as a factor at CIN assessment_Number"/>
    <s v="E09000023"/>
    <x v="71"/>
    <s v="Financial year"/>
    <s v="2018/19"/>
    <s v="Children at risk from abuse in the household"/>
    <x v="36"/>
    <s v="Number"/>
    <n v="5"/>
    <n v="68458"/>
    <n v="7.3037482836191506E-2"/>
    <s v="0.1 per 1000 0-17 yr olds"/>
    <n v="7.3037482836191506E-2"/>
  </r>
  <r>
    <s v="E09000028_CIN episodes for unborn children at 31st March 2019 with emotional abuse identified as a factor at CIN assessment_Number"/>
    <s v="E09000028"/>
    <x v="117"/>
    <s v="Financial year"/>
    <s v="2018/19"/>
    <s v="Children at risk from abuse in the household"/>
    <x v="36"/>
    <s v="Number"/>
    <n v="5"/>
    <n v="65121"/>
    <n v="7.6780147725004202E-2"/>
    <s v="0.1 per 1000 0-17 yr olds"/>
    <n v="7.6780147725004202E-2"/>
  </r>
  <r>
    <s v="E09000030_CIN episodes for unborn children at 31st March 2019 with emotional abuse identified as a factor at CIN assessment_Number"/>
    <s v="E09000030"/>
    <x v="132"/>
    <s v="Financial year"/>
    <s v="2018/19"/>
    <s v="Children at risk from abuse in the household"/>
    <x v="36"/>
    <s v="Number"/>
    <n v="6"/>
    <n v="70973"/>
    <n v="8.4539190959942501E-2"/>
    <s v="0.1 per 1000 0-17 yr olds"/>
    <n v="8.4539190959942501E-2"/>
  </r>
  <r>
    <s v="E09000032_CIN episodes for unborn children at 31st March 2019 with emotional abuse identified as a factor at CIN assessment_Number"/>
    <s v="E09000032"/>
    <x v="137"/>
    <s v="Financial year"/>
    <s v="2018/19"/>
    <s v="Children at risk from abuse in the household"/>
    <x v="36"/>
    <s v="Number"/>
    <n v="0"/>
    <n v="63840"/>
    <n v="0"/>
    <s v="0 per 1000 0-17 yr olds"/>
    <n v="0"/>
  </r>
  <r>
    <s v="E09000033_CIN episodes for unborn children at 31st March 2019 with emotional abuse identified as a factor at CIN assessment_Number"/>
    <s v="E09000033"/>
    <x v="142"/>
    <s v="Financial year"/>
    <s v="2018/19"/>
    <s v="Children at risk from abuse in the household"/>
    <x v="36"/>
    <s v="Number"/>
    <s v="*"/>
    <n v="47445"/>
    <s v="*"/>
    <s v="N/A"/>
    <s v="N/A"/>
  </r>
  <r>
    <s v="E09000002_CIN episodes for unborn children at 31st March 2019 with emotional abuse identified as a factor at CIN assessment_Number"/>
    <s v="E09000002"/>
    <x v="0"/>
    <s v="Financial year"/>
    <s v="2018/19"/>
    <s v="Children at risk from abuse in the household"/>
    <x v="36"/>
    <s v="Number"/>
    <s v="*"/>
    <n v="63401"/>
    <s v="*"/>
    <s v="N/A"/>
    <s v="N/A"/>
  </r>
  <r>
    <s v="E09000003_CIN episodes for unborn children at 31st March 2019 with emotional abuse identified as a factor at CIN assessment_Number"/>
    <s v="E09000003"/>
    <x v="1"/>
    <s v="Financial year"/>
    <s v="2018/19"/>
    <s v="Children at risk from abuse in the household"/>
    <x v="36"/>
    <s v="Number"/>
    <n v="8"/>
    <n v="92701"/>
    <n v="8.6298961176254907E-2"/>
    <s v="0.1 per 1000 0-17 yr olds"/>
    <n v="8.6298961176254907E-2"/>
  </r>
  <r>
    <s v="E09000004_CIN episodes for unborn children at 31st March 2019 with emotional abuse identified as a factor at CIN assessment_Number"/>
    <s v="E09000004"/>
    <x v="5"/>
    <s v="Financial year"/>
    <s v="2018/19"/>
    <s v="Children at risk from abuse in the household"/>
    <x v="36"/>
    <s v="Number"/>
    <s v="*"/>
    <n v="56853"/>
    <s v="*"/>
    <s v="N/A"/>
    <s v="N/A"/>
  </r>
  <r>
    <s v="E09000005_CIN episodes for unborn children at 31st March 2019 with emotional abuse identified as a factor at CIN assessment_Number"/>
    <s v="E09000005"/>
    <x v="13"/>
    <s v="Financial year"/>
    <s v="2018/19"/>
    <s v="Children at risk from abuse in the household"/>
    <x v="36"/>
    <s v="Number"/>
    <s v="*"/>
    <n v="77893"/>
    <s v="*"/>
    <s v="N/A"/>
    <s v="N/A"/>
  </r>
  <r>
    <s v="E09000006_CIN episodes for unborn children at 31st March 2019 with emotional abuse identified as a factor at CIN assessment_Number"/>
    <s v="E09000006"/>
    <x v="16"/>
    <s v="Financial year"/>
    <s v="2018/19"/>
    <s v="Children at risk from abuse in the household"/>
    <x v="36"/>
    <s v="Number"/>
    <n v="9"/>
    <n v="75055"/>
    <n v="0.119912064486044"/>
    <s v="0.1 per 1000 0-17 yr olds"/>
    <n v="0.119912064486044"/>
  </r>
  <r>
    <s v="E09000008_CIN episodes for unborn children at 31st March 2019 with emotional abuse identified as a factor at CIN assessment_Number"/>
    <s v="E09000008"/>
    <x v="28"/>
    <s v="Financial year"/>
    <s v="2018/19"/>
    <s v="Children at risk from abuse in the household"/>
    <x v="36"/>
    <s v="Number"/>
    <n v="5"/>
    <n v="94702"/>
    <n v="5.2797195412979697E-2"/>
    <s v="0.1 per 1000 0-17 yr olds"/>
    <n v="5.2797195412979697E-2"/>
  </r>
  <r>
    <s v="E09000009_CIN episodes for unborn children at 31st March 2019 with emotional abuse identified as a factor at CIN assessment_Number"/>
    <s v="E09000009"/>
    <x v="38"/>
    <s v="Financial year"/>
    <s v="2018/19"/>
    <s v="Children at risk from abuse in the household"/>
    <x v="36"/>
    <s v="Number"/>
    <n v="0"/>
    <n v="81732"/>
    <n v="0"/>
    <s v="0 per 1000 0-17 yr olds"/>
    <n v="0"/>
  </r>
  <r>
    <s v="E09000010_CIN episodes for unborn children at 31st March 2019 with emotional abuse identified as a factor at CIN assessment_Number"/>
    <s v="E09000010"/>
    <x v="41"/>
    <s v="Financial year"/>
    <s v="2018/19"/>
    <s v="Children at risk from abuse in the household"/>
    <x v="36"/>
    <s v="Number"/>
    <n v="5"/>
    <n v="84497"/>
    <n v="5.9173698474502101E-2"/>
    <s v="0.1 per 1000 0-17 yr olds"/>
    <n v="5.9173698474502101E-2"/>
  </r>
  <r>
    <s v="E09000014_CIN episodes for unborn children at 31st March 2019 with emotional abuse identified as a factor at CIN assessment_Number"/>
    <s v="E09000014"/>
    <x v="50"/>
    <s v="Financial year"/>
    <s v="2018/19"/>
    <s v="Children at risk from abuse in the household"/>
    <x v="36"/>
    <s v="Number"/>
    <n v="6"/>
    <n v="60398"/>
    <n v="9.9341037782708003E-2"/>
    <s v="0.1 per 1000 0-17 yr olds"/>
    <n v="9.9341037782708003E-2"/>
  </r>
  <r>
    <s v="E09000015_CIN episodes for unborn children at 31st March 2019 with emotional abuse identified as a factor at CIN assessment_Number"/>
    <s v="E09000015"/>
    <x v="51"/>
    <s v="Financial year"/>
    <s v="2018/19"/>
    <s v="Children at risk from abuse in the household"/>
    <x v="36"/>
    <s v="Number"/>
    <s v="*"/>
    <n v="58373"/>
    <s v="*"/>
    <s v="N/A"/>
    <s v="N/A"/>
  </r>
  <r>
    <s v="E09000016_CIN episodes for unborn children at 31st March 2019 with emotional abuse identified as a factor at CIN assessment_Number"/>
    <s v="E09000016"/>
    <x v="53"/>
    <s v="Financial year"/>
    <s v="2018/19"/>
    <s v="Children at risk from abuse in the household"/>
    <x v="36"/>
    <s v="Number"/>
    <s v="*"/>
    <n v="57541"/>
    <s v="*"/>
    <s v="N/A"/>
    <s v="N/A"/>
  </r>
  <r>
    <s v="E09000017_CIN episodes for unborn children at 31st March 2019 with emotional abuse identified as a factor at CIN assessment_Number"/>
    <s v="E09000017"/>
    <x v="56"/>
    <s v="Financial year"/>
    <s v="2018/19"/>
    <s v="Children at risk from abuse in the household"/>
    <x v="36"/>
    <s v="Number"/>
    <s v="*"/>
    <n v="73377"/>
    <s v="*"/>
    <s v="N/A"/>
    <s v="N/A"/>
  </r>
  <r>
    <s v="E09000018_CIN episodes for unborn children at 31st March 2019 with emotional abuse identified as a factor at CIN assessment_Number"/>
    <s v="E09000018"/>
    <x v="57"/>
    <s v="Financial year"/>
    <s v="2018/19"/>
    <s v="Children at risk from abuse in the household"/>
    <x v="36"/>
    <s v="Number"/>
    <s v="*"/>
    <n v="64898"/>
    <s v="*"/>
    <s v="N/A"/>
    <s v="N/A"/>
  </r>
  <r>
    <s v="E09000021_CIN episodes for unborn children at 31st March 2019 with emotional abuse identified as a factor at CIN assessment_Number"/>
    <s v="E09000021"/>
    <x v="63"/>
    <s v="Financial year"/>
    <s v="2018/19"/>
    <s v="Children at risk from abuse in the household"/>
    <x v="36"/>
    <s v="Number"/>
    <s v="*"/>
    <n v="38977"/>
    <s v="*"/>
    <s v="N/A"/>
    <s v="N/A"/>
  </r>
  <r>
    <s v="E09000024_CIN episodes for unborn children at 31st March 2019 with emotional abuse identified as a factor at CIN assessment_Number"/>
    <s v="E09000024"/>
    <x v="77"/>
    <s v="Financial year"/>
    <s v="2018/19"/>
    <s v="Children at risk from abuse in the household"/>
    <x v="36"/>
    <s v="Number"/>
    <s v="*"/>
    <n v="47266"/>
    <s v="*"/>
    <s v="N/A"/>
    <s v="N/A"/>
  </r>
  <r>
    <s v="E09000025_CIN episodes for unborn children at 31st March 2019 with emotional abuse identified as a factor at CIN assessment_Number"/>
    <s v="E09000025"/>
    <x v="81"/>
    <s v="Financial year"/>
    <s v="2018/19"/>
    <s v="Children at risk from abuse in the household"/>
    <x v="36"/>
    <s v="Number"/>
    <s v="*"/>
    <n v="86567"/>
    <s v="*"/>
    <s v="N/A"/>
    <s v="N/A"/>
  </r>
  <r>
    <s v="E09000026_CIN episodes for unborn children at 31st March 2019 with emotional abuse identified as a factor at CIN assessment_Number"/>
    <s v="E09000026"/>
    <x v="99"/>
    <s v="Financial year"/>
    <s v="2018/19"/>
    <s v="Children at risk from abuse in the household"/>
    <x v="36"/>
    <s v="Number"/>
    <s v="*"/>
    <n v="76159"/>
    <s v="*"/>
    <s v="N/A"/>
    <s v="N/A"/>
  </r>
  <r>
    <s v="E09000027_CIN episodes for unborn children at 31st March 2019 with emotional abuse identified as a factor at CIN assessment_Number"/>
    <s v="E09000027"/>
    <x v="101"/>
    <s v="Financial year"/>
    <s v="2018/19"/>
    <s v="Children at risk from abuse in the household"/>
    <x v="36"/>
    <s v="Number"/>
    <s v="*"/>
    <n v="45525"/>
    <s v="*"/>
    <s v="N/A"/>
    <s v="N/A"/>
  </r>
  <r>
    <s v="E09000029_CIN episodes for unborn children at 31st March 2019 with emotional abuse identified as a factor at CIN assessment_Number"/>
    <s v="E09000029"/>
    <x v="126"/>
    <s v="Financial year"/>
    <s v="2018/19"/>
    <s v="Children at risk from abuse in the household"/>
    <x v="36"/>
    <s v="Number"/>
    <s v="*"/>
    <n v="47941"/>
    <s v="*"/>
    <s v="N/A"/>
    <s v="N/A"/>
  </r>
  <r>
    <s v="E09000031_CIN episodes for unborn children at 31st March 2019 with emotional abuse identified as a factor at CIN assessment_Number"/>
    <s v="E09000031"/>
    <x v="136"/>
    <s v="Financial year"/>
    <s v="2018/19"/>
    <s v="Children at risk from abuse in the household"/>
    <x v="36"/>
    <s v="Number"/>
    <s v="*"/>
    <n v="67017"/>
    <s v="*"/>
    <s v="N/A"/>
    <s v="N/A"/>
  </r>
  <r>
    <s v="E08000025_CIN episodes for unborn children at 31st March 2019 with emotional abuse identified as a factor at CIN assessment_Number"/>
    <s v="E08000025"/>
    <x v="6"/>
    <s v="Financial year"/>
    <s v="2018/19"/>
    <s v="Children at risk from abuse in the household"/>
    <x v="36"/>
    <s v="Number"/>
    <n v="39"/>
    <n v="288388"/>
    <n v="0.135234475775691"/>
    <s v="0.1 per 1000 0-17 yr olds"/>
    <n v="0.135234475775691"/>
  </r>
  <r>
    <s v="E08000026_CIN episodes for unborn children at 31st March 2019 with emotional abuse identified as a factor at CIN assessment_Number"/>
    <s v="E08000026"/>
    <x v="27"/>
    <s v="Financial year"/>
    <s v="2018/19"/>
    <s v="Children at risk from abuse in the household"/>
    <x v="36"/>
    <s v="Number"/>
    <n v="15"/>
    <n v="78994"/>
    <n v="0.18988783958275299"/>
    <s v="0.2 per 1000 0-17 yr olds"/>
    <n v="0.18988783958275299"/>
  </r>
  <r>
    <s v="E08000027_CIN episodes for unborn children at 31st March 2019 with emotional abuse identified as a factor at CIN assessment_Number"/>
    <s v="E08000027"/>
    <x v="36"/>
    <s v="Financial year"/>
    <s v="2018/19"/>
    <s v="Children at risk from abuse in the household"/>
    <x v="36"/>
    <s v="Number"/>
    <s v="*"/>
    <n v="69265"/>
    <s v="*"/>
    <s v="N/A"/>
    <s v="N/A"/>
  </r>
  <r>
    <s v="E08000028_CIN episodes for unborn children at 31st March 2019 with emotional abuse identified as a factor at CIN assessment_Number"/>
    <s v="E08000028"/>
    <x v="106"/>
    <s v="Financial year"/>
    <s v="2018/19"/>
    <s v="Children at risk from abuse in the household"/>
    <x v="36"/>
    <s v="Number"/>
    <n v="12"/>
    <n v="81920"/>
    <n v="0.146484375"/>
    <s v="0.1 per 1000 0-17 yr olds"/>
    <n v="0.146484375"/>
  </r>
  <r>
    <s v="E08000029_CIN episodes for unborn children at 31st March 2019 with emotional abuse identified as a factor at CIN assessment_Number"/>
    <s v="E08000029"/>
    <x v="111"/>
    <s v="Financial year"/>
    <s v="2018/19"/>
    <s v="Children at risk from abuse in the household"/>
    <x v="36"/>
    <s v="Number"/>
    <s v="*"/>
    <n v="46946"/>
    <s v="*"/>
    <s v="N/A"/>
    <s v="N/A"/>
  </r>
  <r>
    <s v="E08000030_CIN episodes for unborn children at 31st March 2019 with emotional abuse identified as a factor at CIN assessment_Number"/>
    <s v="E08000030"/>
    <x v="135"/>
    <s v="Financial year"/>
    <s v="2018/19"/>
    <s v="Children at risk from abuse in the household"/>
    <x v="36"/>
    <s v="Number"/>
    <n v="16"/>
    <n v="68157"/>
    <n v="0.23475211643704999"/>
    <s v="0.2 per 1000 0-17 yr olds"/>
    <n v="0.23475211643704999"/>
  </r>
  <r>
    <s v="E08000031_CIN episodes for unborn children at 31st March 2019 with emotional abuse identified as a factor at CIN assessment_Number"/>
    <s v="E08000031"/>
    <x v="148"/>
    <s v="Financial year"/>
    <s v="2018/19"/>
    <s v="Children at risk from abuse in the household"/>
    <x v="36"/>
    <s v="Number"/>
    <s v="*"/>
    <n v="61244"/>
    <s v="*"/>
    <s v="N/A"/>
    <s v="N/A"/>
  </r>
  <r>
    <s v="E08000011_CIN episodes for unborn children at 31st March 2019 with emotional abuse identified as a factor at CIN assessment_Number"/>
    <s v="E08000011"/>
    <x v="65"/>
    <s v="Financial year"/>
    <s v="2018/19"/>
    <s v="Children at risk from abuse in the household"/>
    <x v="36"/>
    <s v="Number"/>
    <n v="0"/>
    <n v="33477"/>
    <n v="0"/>
    <s v="0 per 1000 0-17 yr olds"/>
    <n v="0"/>
  </r>
  <r>
    <s v="E08000012_CIN episodes for unborn children at 31st March 2019 with emotional abuse identified as a factor at CIN assessment_Number"/>
    <s v="E08000012"/>
    <x v="73"/>
    <s v="Financial year"/>
    <s v="2018/19"/>
    <s v="Children at risk from abuse in the household"/>
    <x v="36"/>
    <s v="Number"/>
    <n v="12"/>
    <n v="94902"/>
    <n v="0.12644622874122799"/>
    <s v="0.1 per 1000 0-17 yr olds"/>
    <n v="0.12644622874122799"/>
  </r>
  <r>
    <s v="E08000013_CIN episodes for unborn children at 31st March 2019 with emotional abuse identified as a factor at CIN assessment_Number"/>
    <s v="E08000013"/>
    <x v="152"/>
    <s v="Financial year"/>
    <s v="2018/19"/>
    <s v="Children at risk from abuse in the household"/>
    <x v="36"/>
    <s v="Number"/>
    <n v="5"/>
    <n v="36785"/>
    <n v="0.13592496941688201"/>
    <s v="0.1 per 1000 0-17 yr olds"/>
    <n v="0.13592496941688201"/>
  </r>
  <r>
    <s v="E08000014_CIN episodes for unborn children at 31st March 2019 with emotional abuse identified as a factor at CIN assessment_Number"/>
    <s v="E08000014"/>
    <x v="107"/>
    <s v="Financial year"/>
    <s v="2018/19"/>
    <s v="Children at risk from abuse in the household"/>
    <x v="36"/>
    <s v="Number"/>
    <n v="8"/>
    <n v="53833"/>
    <n v="0.14860773131722199"/>
    <s v="0.1 per 1000 0-17 yr olds"/>
    <n v="0.14860773131722199"/>
  </r>
  <r>
    <s v="E08000015_CIN episodes for unborn children at 31st March 2019 with emotional abuse identified as a factor at CIN assessment_Number"/>
    <s v="E08000015"/>
    <x v="146"/>
    <s v="Financial year"/>
    <s v="2018/19"/>
    <s v="Children at risk from abuse in the household"/>
    <x v="36"/>
    <s v="Number"/>
    <n v="13"/>
    <n v="67576"/>
    <n v="0.192375991476264"/>
    <s v="0.2 per 1000 0-17 yr olds"/>
    <n v="0.192375991476264"/>
  </r>
  <r>
    <s v="E08000001_CIN episodes for unborn children at 31st March 2019 with emotional abuse identified as a factor at CIN assessment_Number"/>
    <s v="E08000001"/>
    <x v="9"/>
    <s v="Financial year"/>
    <s v="2018/19"/>
    <s v="Children at risk from abuse in the household"/>
    <x v="36"/>
    <s v="Number"/>
    <n v="8"/>
    <n v="67670"/>
    <n v="0.118220777301611"/>
    <s v="0.1 per 1000 0-17 yr olds"/>
    <n v="0.118220777301611"/>
  </r>
  <r>
    <s v="E08000002_CIN episodes for unborn children at 31st March 2019 with emotional abuse identified as a factor at CIN assessment_Number"/>
    <s v="E08000002"/>
    <x v="18"/>
    <s v="Financial year"/>
    <s v="2018/19"/>
    <s v="Children at risk from abuse in the household"/>
    <x v="36"/>
    <s v="Number"/>
    <s v="*"/>
    <n v="43142"/>
    <s v="*"/>
    <s v="N/A"/>
    <s v="N/A"/>
  </r>
  <r>
    <s v="E08000003_CIN episodes for unborn children at 31st March 2019 with emotional abuse identified as a factor at CIN assessment_Number"/>
    <s v="E08000003"/>
    <x v="75"/>
    <s v="Financial year"/>
    <s v="2018/19"/>
    <s v="Children at risk from abuse in the household"/>
    <x v="36"/>
    <s v="Number"/>
    <n v="29"/>
    <n v="121962"/>
    <n v="0.23777898033813799"/>
    <s v="0.2 per 1000 0-17 yr olds"/>
    <n v="0.23777898033813799"/>
  </r>
  <r>
    <s v="E08000004_CIN episodes for unborn children at 31st March 2019 with emotional abuse identified as a factor at CIN assessment_Number"/>
    <s v="E08000004"/>
    <x v="92"/>
    <s v="Financial year"/>
    <s v="2018/19"/>
    <s v="Children at risk from abuse in the household"/>
    <x v="36"/>
    <s v="Number"/>
    <s v="*"/>
    <n v="59416"/>
    <s v="*"/>
    <s v="N/A"/>
    <s v="N/A"/>
  </r>
  <r>
    <s v="E08000005_CIN episodes for unborn children at 31st March 2019 with emotional abuse identified as a factor at CIN assessment_Number"/>
    <s v="E08000005"/>
    <x v="102"/>
    <s v="Financial year"/>
    <s v="2018/19"/>
    <s v="Children at risk from abuse in the household"/>
    <x v="36"/>
    <s v="Number"/>
    <n v="9"/>
    <n v="52689"/>
    <n v="0.170813642316233"/>
    <s v="0.2 per 1000 0-17 yr olds"/>
    <n v="0.170813642316233"/>
  </r>
  <r>
    <s v="E08000006_CIN episodes for unborn children at 31st March 2019 with emotional abuse identified as a factor at CIN assessment_Number"/>
    <s v="E08000006"/>
    <x v="105"/>
    <s v="Financial year"/>
    <s v="2018/19"/>
    <s v="Children at risk from abuse in the household"/>
    <x v="36"/>
    <s v="Number"/>
    <n v="7"/>
    <n v="56566"/>
    <n v="0.12374924866527599"/>
    <s v="0.1 per 1000 0-17 yr olds"/>
    <n v="0.12374924866527599"/>
  </r>
  <r>
    <s v="E08000007_CIN episodes for unborn children at 31st March 2019 with emotional abuse identified as a factor at CIN assessment_Number"/>
    <s v="E08000007"/>
    <x v="120"/>
    <s v="Financial year"/>
    <s v="2018/19"/>
    <s v="Children at risk from abuse in the household"/>
    <x v="36"/>
    <s v="Number"/>
    <s v="*"/>
    <n v="63141"/>
    <s v="*"/>
    <s v="N/A"/>
    <s v="N/A"/>
  </r>
  <r>
    <s v="E08000008_CIN episodes for unborn children at 31st March 2019 with emotional abuse identified as a factor at CIN assessment_Number"/>
    <s v="E08000008"/>
    <x v="128"/>
    <s v="Financial year"/>
    <s v="2018/19"/>
    <s v="Children at risk from abuse in the household"/>
    <x v="36"/>
    <s v="Number"/>
    <n v="9"/>
    <n v="50223"/>
    <n v="0.17920076458992901"/>
    <s v="0.2 per 1000 0-17 yr olds"/>
    <n v="0.17920076458992901"/>
  </r>
  <r>
    <s v="E08000009_CIN episodes for unborn children at 31st March 2019 with emotional abuse identified as a factor at CIN assessment_Number"/>
    <s v="E08000009"/>
    <x v="133"/>
    <s v="Financial year"/>
    <s v="2018/19"/>
    <s v="Children at risk from abuse in the household"/>
    <x v="36"/>
    <s v="Number"/>
    <n v="6"/>
    <n v="56087"/>
    <n v="0.10697666125840199"/>
    <s v="0.1 per 1000 0-17 yr olds"/>
    <n v="0.10697666125840199"/>
  </r>
  <r>
    <s v="E08000010_CIN episodes for unborn children at 31st March 2019 with emotional abuse identified as a factor at CIN assessment_Number"/>
    <s v="E08000010"/>
    <x v="143"/>
    <s v="Financial year"/>
    <s v="2018/19"/>
    <s v="Children at risk from abuse in the household"/>
    <x v="36"/>
    <s v="Number"/>
    <n v="7"/>
    <n v="68388"/>
    <n v="0.10235713867930001"/>
    <s v="0.1 per 1000 0-17 yr olds"/>
    <n v="0.10235713867930001"/>
  </r>
  <r>
    <s v="E08000016_CIN episodes for unborn children at 31st March 2019 with emotional abuse identified as a factor at CIN assessment_Number"/>
    <s v="E08000016"/>
    <x v="2"/>
    <s v="Financial year"/>
    <s v="2018/19"/>
    <s v="Children at risk from abuse in the household"/>
    <x v="36"/>
    <s v="Number"/>
    <s v="*"/>
    <n v="50727"/>
    <s v="*"/>
    <s v="N/A"/>
    <s v="N/A"/>
  </r>
  <r>
    <s v="E08000017_CIN episodes for unborn children at 31st March 2019 with emotional abuse identified as a factor at CIN assessment_Number"/>
    <s v="E08000017"/>
    <x v="34"/>
    <s v="Financial year"/>
    <s v="2018/19"/>
    <s v="Children at risk from abuse in the household"/>
    <x v="36"/>
    <s v="Number"/>
    <n v="12"/>
    <n v="66448"/>
    <n v="0.180592342884662"/>
    <s v="0.2 per 1000 0-17 yr olds"/>
    <n v="0.180592342884662"/>
  </r>
  <r>
    <s v="E08000018_CIN episodes for unborn children at 31st March 2019 with emotional abuse identified as a factor at CIN assessment_Number"/>
    <s v="E08000018"/>
    <x v="103"/>
    <s v="Financial year"/>
    <s v="2018/19"/>
    <s v="Children at risk from abuse in the household"/>
    <x v="36"/>
    <s v="Number"/>
    <n v="19"/>
    <n v="57196"/>
    <n v="0.33219106231204998"/>
    <s v="0.3 per 1000 0-17 yr olds"/>
    <n v="0.33219106231204998"/>
  </r>
  <r>
    <s v="E08000019_CIN episodes for unborn children at 31st March 2019 with emotional abuse identified as a factor at CIN assessment_Number"/>
    <s v="E08000019"/>
    <x v="108"/>
    <s v="Financial year"/>
    <s v="2018/19"/>
    <s v="Children at risk from abuse in the household"/>
    <x v="36"/>
    <s v="Number"/>
    <n v="8"/>
    <n v="117497"/>
    <n v="6.8086844770504806E-2"/>
    <s v="0.1 per 1000 0-17 yr olds"/>
    <n v="6.8086844770504806E-2"/>
  </r>
  <r>
    <s v="E08000032_CIN episodes for unborn children at 31st March 2019 with emotional abuse identified as a factor at CIN assessment_Number"/>
    <s v="E08000032"/>
    <x v="12"/>
    <s v="Financial year"/>
    <s v="2018/19"/>
    <s v="Children at risk from abuse in the household"/>
    <x v="36"/>
    <s v="Number"/>
    <n v="19"/>
    <n v="142005"/>
    <n v="0.13379810570050299"/>
    <s v="0.1 per 1000 0-17 yr olds"/>
    <n v="0.13379810570050299"/>
  </r>
  <r>
    <s v="E08000033_CIN episodes for unborn children at 31st March 2019 with emotional abuse identified as a factor at CIN assessment_Number"/>
    <s v="E08000033"/>
    <x v="19"/>
    <s v="Financial year"/>
    <s v="2018/19"/>
    <s v="Children at risk from abuse in the household"/>
    <x v="36"/>
    <s v="Number"/>
    <n v="5"/>
    <n v="46021"/>
    <n v="0.108646052888899"/>
    <s v="0.1 per 1000 0-17 yr olds"/>
    <n v="0.108646052888899"/>
  </r>
  <r>
    <s v="E08000034_CIN episodes for unborn children at 31st March 2019 with emotional abuse identified as a factor at CIN assessment_Number"/>
    <s v="E08000034"/>
    <x v="64"/>
    <s v="Financial year"/>
    <s v="2018/19"/>
    <s v="Children at risk from abuse in the household"/>
    <x v="36"/>
    <s v="Number"/>
    <n v="11"/>
    <n v="100174"/>
    <n v="0.109808932457524"/>
    <s v="0.1 per 1000 0-17 yr olds"/>
    <n v="0.109808932457524"/>
  </r>
  <r>
    <s v="E08000035_CIN episodes for unborn children at 31st March 2019 with emotional abuse identified as a factor at CIN assessment_Number"/>
    <s v="E08000035"/>
    <x v="68"/>
    <s v="Financial year"/>
    <s v="2018/19"/>
    <s v="Children at risk from abuse in the household"/>
    <x v="36"/>
    <s v="Number"/>
    <n v="8"/>
    <n v="168176"/>
    <n v="4.7569213205213602E-2"/>
    <s v="0 per 1000 0-17 yr olds"/>
    <n v="4.7569213205213602E-2"/>
  </r>
  <r>
    <s v="E08000036_CIN episodes for unborn children at 31st March 2019 with emotional abuse identified as a factor at CIN assessment_Number"/>
    <s v="E08000036"/>
    <x v="134"/>
    <s v="Financial year"/>
    <s v="2018/19"/>
    <s v="Children at risk from abuse in the household"/>
    <x v="36"/>
    <s v="Number"/>
    <n v="5"/>
    <n v="72893"/>
    <n v="6.8593692124072306E-2"/>
    <s v="0.1 per 1000 0-17 yr olds"/>
    <n v="6.8593692124072306E-2"/>
  </r>
  <r>
    <s v="E08000020_CIN episodes for unborn children at 31st March 2019 with emotional abuse identified as a factor at CIN assessment_Number"/>
    <s v="E08000020"/>
    <x v="43"/>
    <s v="Financial year"/>
    <s v="2018/19"/>
    <s v="Children at risk from abuse in the household"/>
    <x v="36"/>
    <s v="Number"/>
    <n v="7"/>
    <n v="39605"/>
    <n v="0.17674536043428901"/>
    <s v="0.2 per 1000 0-17 yr olds"/>
    <n v="0.17674536043428901"/>
  </r>
  <r>
    <s v="E08000021_CIN episodes for unborn children at 31st March 2019 with emotional abuse identified as a factor at CIN assessment_Number"/>
    <s v="E08000021"/>
    <x v="80"/>
    <s v="Financial year"/>
    <s v="2018/19"/>
    <s v="Children at risk from abuse in the household"/>
    <x v="36"/>
    <s v="Number"/>
    <n v="21"/>
    <n v="58056"/>
    <n v="0.36171971889210403"/>
    <s v="0.4 per 1000 0-17 yr olds"/>
    <n v="0.36171971889210403"/>
  </r>
  <r>
    <s v="E08000022_CIN episodes for unborn children at 31st March 2019 with emotional abuse identified as a factor at CIN assessment_Number"/>
    <s v="E08000022"/>
    <x v="86"/>
    <s v="Financial year"/>
    <s v="2018/19"/>
    <s v="Children at risk from abuse in the household"/>
    <x v="36"/>
    <s v="Number"/>
    <s v="*"/>
    <n v="41360"/>
    <s v="*"/>
    <s v="N/A"/>
    <s v="N/A"/>
  </r>
  <r>
    <s v="E08000023_CIN episodes for unborn children at 31st March 2019 with emotional abuse identified as a factor at CIN assessment_Number"/>
    <s v="E08000023"/>
    <x v="114"/>
    <s v="Financial year"/>
    <s v="2018/19"/>
    <s v="Children at risk from abuse in the household"/>
    <x v="36"/>
    <s v="Number"/>
    <s v="*"/>
    <n v="29920"/>
    <s v="*"/>
    <s v="N/A"/>
    <s v="N/A"/>
  </r>
  <r>
    <s v="E08000024_CIN episodes for unborn children at 31st March 2019 with emotional abuse identified as a factor at CIN assessment_Number"/>
    <s v="E08000024"/>
    <x v="124"/>
    <s v="Financial year"/>
    <s v="2018/19"/>
    <s v="Children at risk from abuse in the household"/>
    <x v="36"/>
    <s v="Number"/>
    <n v="13"/>
    <n v="54563"/>
    <n v="0.238256694096732"/>
    <s v="0.2 per 1000 0-17 yr olds"/>
    <n v="0.238256694096732"/>
  </r>
  <r>
    <s v="E06000053_CIN episodes for unborn children at 31st March 2019 with emotional abuse identified as a factor at CIN assessment_Number"/>
    <s v="E06000053"/>
    <x v="153"/>
    <s v="Financial year"/>
    <s v="2018/19"/>
    <s v="Children at risk from abuse in the household"/>
    <x v="36"/>
    <s v="Number"/>
    <n v="0"/>
    <n v="368"/>
    <n v="0"/>
    <s v="0 per 1000 0-17 yr olds"/>
    <n v="0"/>
  </r>
  <r>
    <s v="E06000022_CIN episodes for unborn children at 31st March 2019 with emotional abuse identified as a factor at CIN assessment_Number"/>
    <s v="E06000022"/>
    <x v="3"/>
    <s v="Financial year"/>
    <s v="2018/19"/>
    <s v="Children at risk from abuse in the household"/>
    <x v="36"/>
    <s v="Number"/>
    <n v="0"/>
    <n v="35946"/>
    <n v="0"/>
    <s v="0 per 1000 0-17 yr olds"/>
    <n v="0"/>
  </r>
  <r>
    <s v="E06000023_CIN episodes for unborn children at 31st March 2019 with emotional abuse identified as a factor at CIN assessment_Number"/>
    <s v="E06000023"/>
    <x v="15"/>
    <s v="Financial year"/>
    <s v="2018/19"/>
    <s v="Children at risk from abuse in the household"/>
    <x v="36"/>
    <s v="Number"/>
    <n v="14"/>
    <n v="94016"/>
    <n v="0.148910823689585"/>
    <s v="0.1 per 1000 0-17 yr olds"/>
    <n v="0.148910823689585"/>
  </r>
  <r>
    <s v="E06000024_CIN episodes for unborn children at 31st March 2019 with emotional abuse identified as a factor at CIN assessment_Number"/>
    <s v="E06000024"/>
    <x v="85"/>
    <s v="Financial year"/>
    <s v="2018/19"/>
    <s v="Children at risk from abuse in the household"/>
    <x v="36"/>
    <s v="Number"/>
    <s v="*"/>
    <n v="43435"/>
    <s v="*"/>
    <s v="N/A"/>
    <s v="N/A"/>
  </r>
  <r>
    <s v="E06000025_CIN episodes for unborn children at 31st March 2019 with emotional abuse identified as a factor at CIN assessment_Number"/>
    <s v="E06000025"/>
    <x v="113"/>
    <s v="Financial year"/>
    <s v="2018/19"/>
    <s v="Children at risk from abuse in the household"/>
    <x v="36"/>
    <s v="Number"/>
    <n v="0"/>
    <n v="58867"/>
    <n v="0"/>
    <s v="0 per 1000 0-17 yr olds"/>
    <n v="0"/>
  </r>
  <r>
    <s v="E06000001_CIN episodes for unborn children at 31st March 2019 with emotional abuse identified as a factor at CIN assessment_Number"/>
    <s v="E06000001"/>
    <x v="52"/>
    <s v="Financial year"/>
    <s v="2018/19"/>
    <s v="Children at risk from abuse in the household"/>
    <x v="36"/>
    <s v="Number"/>
    <s v="*"/>
    <n v="20006"/>
    <s v="*"/>
    <s v="N/A"/>
    <s v="N/A"/>
  </r>
  <r>
    <s v="E06000002_CIN episodes for unborn children at 31st March 2019 with emotional abuse identified as a factor at CIN assessment_Number"/>
    <s v="E06000002"/>
    <x v="78"/>
    <s v="Financial year"/>
    <s v="2018/19"/>
    <s v="Children at risk from abuse in the household"/>
    <x v="36"/>
    <s v="Number"/>
    <n v="11"/>
    <n v="32513"/>
    <n v="0.338326207978347"/>
    <s v="0.3 per 1000 0-17 yr olds"/>
    <n v="0.338326207978347"/>
  </r>
  <r>
    <s v="E06000003_CIN episodes for unborn children at 31st March 2019 with emotional abuse identified as a factor at CIN assessment_Number"/>
    <s v="E06000003"/>
    <x v="100"/>
    <s v="Financial year"/>
    <s v="2018/19"/>
    <s v="Children at risk from abuse in the household"/>
    <x v="36"/>
    <s v="Number"/>
    <s v="*"/>
    <n v="27626"/>
    <s v="*"/>
    <s v="N/A"/>
    <s v="N/A"/>
  </r>
  <r>
    <s v="E06000004_CIN episodes for unborn children at 31st March 2019 with emotional abuse identified as a factor at CIN assessment_Number"/>
    <s v="E06000004"/>
    <x v="121"/>
    <s v="Financial year"/>
    <s v="2018/19"/>
    <s v="Children at risk from abuse in the household"/>
    <x v="36"/>
    <s v="Number"/>
    <s v="*"/>
    <n v="43521"/>
    <s v="*"/>
    <s v="N/A"/>
    <s v="N/A"/>
  </r>
  <r>
    <s v="E06000010_CIN episodes for unborn children at 31st March 2019 with emotional abuse identified as a factor at CIN assessment_Number"/>
    <s v="E06000010"/>
    <x v="62"/>
    <s v="Financial year"/>
    <s v="2018/19"/>
    <s v="Children at risk from abuse in the household"/>
    <x v="36"/>
    <s v="Number"/>
    <n v="10"/>
    <n v="57023"/>
    <n v="0.175367834031882"/>
    <s v="0.2 per 1000 0-17 yr olds"/>
    <n v="0.175367834031882"/>
  </r>
  <r>
    <s v="E06000011_CIN episodes for unborn children at 31st March 2019 with emotional abuse identified as a factor at CIN assessment_Number"/>
    <s v="E06000011"/>
    <x v="39"/>
    <s v="Financial year"/>
    <s v="2018/19"/>
    <s v="Children at risk from abuse in the household"/>
    <x v="36"/>
    <s v="Number"/>
    <s v="*"/>
    <n v="62942"/>
    <s v="*"/>
    <s v="N/A"/>
    <s v="N/A"/>
  </r>
  <r>
    <s v="E06000012_CIN episodes for unborn children at 31st March 2019 with emotional abuse identified as a factor at CIN assessment_Number"/>
    <s v="E06000012"/>
    <x v="83"/>
    <s v="Financial year"/>
    <s v="2018/19"/>
    <s v="Children at risk from abuse in the household"/>
    <x v="36"/>
    <s v="Number"/>
    <n v="6"/>
    <n v="34503"/>
    <n v="0.173897921919833"/>
    <s v="0.2 per 1000 0-17 yr olds"/>
    <n v="0.173897921919833"/>
  </r>
  <r>
    <s v="E06000013_CIN episodes for unborn children at 31st March 2019 with emotional abuse identified as a factor at CIN assessment_Number"/>
    <s v="E06000013"/>
    <x v="84"/>
    <s v="Financial year"/>
    <s v="2018/19"/>
    <s v="Children at risk from abuse in the household"/>
    <x v="36"/>
    <s v="Number"/>
    <n v="9"/>
    <n v="35714"/>
    <n v="0.25200201601612798"/>
    <s v="0.3 per 1000 0-17 yr olds"/>
    <n v="0.25200201601612798"/>
  </r>
  <r>
    <s v="E10000023_CIN episodes for unborn children at 31st March 2019 with emotional abuse identified as a factor at CIN assessment_Number"/>
    <s v="E10000023"/>
    <x v="87"/>
    <s v="Financial year"/>
    <s v="2018/19"/>
    <s v="Children at risk from abuse in the household"/>
    <x v="36"/>
    <s v="Number"/>
    <n v="12"/>
    <n v="117499"/>
    <n v="0.102128528753436"/>
    <s v="0.1 per 1000 0-17 yr olds"/>
    <n v="0.102128528753436"/>
  </r>
  <r>
    <s v="E06000014_CIN episodes for unborn children at 31st March 2019 with emotional abuse identified as a factor at CIN assessment_Number"/>
    <s v="E06000014"/>
    <x v="150"/>
    <s v="Financial year"/>
    <s v="2018/19"/>
    <s v="Children at risk from abuse in the household"/>
    <x v="36"/>
    <s v="Number"/>
    <s v="*"/>
    <n v="36572"/>
    <s v="*"/>
    <s v="N/A"/>
    <s v="N/A"/>
  </r>
  <r>
    <s v="E06000032_CIN episodes for unborn children at 31st March 2019 with emotional abuse identified as a factor at CIN assessment_Number"/>
    <s v="E06000032"/>
    <x v="74"/>
    <s v="Financial year"/>
    <s v="2018/19"/>
    <s v="Children at risk from abuse in the household"/>
    <x v="36"/>
    <s v="Number"/>
    <n v="5"/>
    <n v="57375"/>
    <n v="8.7145969498910694E-2"/>
    <s v="0.1 per 1000 0-17 yr olds"/>
    <n v="8.7145969498910694E-2"/>
  </r>
  <r>
    <s v="E06000055_CIN episodes for unborn children at 31st March 2019 with emotional abuse identified as a factor at CIN assessment_Number"/>
    <s v="E06000055"/>
    <x v="4"/>
    <s v="Financial year"/>
    <s v="2018/19"/>
    <s v="Children at risk from abuse in the household"/>
    <x v="36"/>
    <s v="Number"/>
    <n v="7"/>
    <n v="40088"/>
    <n v="0.17461584514069001"/>
    <s v="0.2 per 1000 0-17 yr olds"/>
    <n v="0.17461584514069001"/>
  </r>
  <r>
    <s v="E06000056_CIN episodes for unborn children at 31st March 2019 with emotional abuse identified as a factor at CIN assessment_Number"/>
    <s v="E06000056"/>
    <x v="22"/>
    <s v="Financial year"/>
    <s v="2018/19"/>
    <s v="Children at risk from abuse in the household"/>
    <x v="36"/>
    <s v="Number"/>
    <s v="*"/>
    <n v="62515"/>
    <s v="*"/>
    <s v="N/A"/>
    <s v="N/A"/>
  </r>
  <r>
    <s v="E10000002_CIN episodes for unborn children at 31st March 2019 with emotional abuse identified as a factor at CIN assessment_Number"/>
    <s v="E10000002"/>
    <x v="17"/>
    <s v="Financial year"/>
    <s v="2018/19"/>
    <s v="Children at risk from abuse in the household"/>
    <x v="36"/>
    <s v="Number"/>
    <n v="5"/>
    <n v="124321"/>
    <n v="4.0218466711175099E-2"/>
    <s v="0 per 1000 0-17 yr olds"/>
    <n v="4.0218466711175099E-2"/>
  </r>
  <r>
    <s v="E06000042_CIN episodes for unborn children at 31st March 2019 with emotional abuse identified as a factor at CIN assessment_Number"/>
    <s v="E06000042"/>
    <x v="79"/>
    <s v="Financial year"/>
    <s v="2018/19"/>
    <s v="Children at risk from abuse in the household"/>
    <x v="36"/>
    <s v="Number"/>
    <n v="5"/>
    <n v="68278"/>
    <n v="7.3230030170772398E-2"/>
    <s v="0.1 per 1000 0-17 yr olds"/>
    <n v="7.3230030170772398E-2"/>
  </r>
  <r>
    <s v="E10000007_CIN episodes for unborn children at 31st March 2019 with emotional abuse identified as a factor at CIN assessment_Number"/>
    <s v="E10000007"/>
    <x v="32"/>
    <s v="Financial year"/>
    <s v="2018/19"/>
    <s v="Children at risk from abuse in the household"/>
    <x v="36"/>
    <s v="Number"/>
    <n v="12"/>
    <n v="153272"/>
    <n v="7.8292186439793299E-2"/>
    <s v="0.1 per 1000 0-17 yr olds"/>
    <n v="7.8292186439793299E-2"/>
  </r>
  <r>
    <s v="E06000015_CIN episodes for unborn children at 31st March 2019 with emotional abuse identified as a factor at CIN assessment_Number"/>
    <s v="E06000015"/>
    <x v="31"/>
    <s v="Financial year"/>
    <s v="2018/19"/>
    <s v="Children at risk from abuse in the household"/>
    <x v="36"/>
    <s v="Number"/>
    <n v="10"/>
    <n v="59899"/>
    <n v="0.16694769528706699"/>
    <s v="0.2 per 1000 0-17 yr olds"/>
    <n v="0.16694769528706699"/>
  </r>
  <r>
    <s v="E10000009_CIN episodes for unborn children at 31st March 2019 with emotional abuse identified as a factor at CIN assessment_Number"/>
    <s v="E10000009"/>
    <x v="35"/>
    <s v="Financial year"/>
    <s v="2018/19"/>
    <s v="Children at risk from abuse in the household"/>
    <x v="36"/>
    <s v="Number"/>
    <s v="*"/>
    <n v="76699"/>
    <s v="*"/>
    <s v="N/A"/>
    <s v="N/A"/>
  </r>
  <r>
    <s v="E06000029_CIN episodes for unborn children at 31st March 2019 with emotional abuse identified as a factor at CIN assessment_Number"/>
    <s v="E06000029"/>
    <x v="96"/>
    <s v="Financial year"/>
    <s v="2018/19"/>
    <s v="Children at risk from abuse in the household"/>
    <x v="36"/>
    <s v="Number"/>
    <n v="0"/>
    <n v="30188"/>
    <n v="0"/>
    <s v="0 per 1000 0-17 yr olds"/>
    <n v="0"/>
  </r>
  <r>
    <s v="E06000028_CIN episodes for unborn children at 31st March 2019 with emotional abuse identified as a factor at CIN assessment_Number"/>
    <s v="E06000028"/>
    <x v="10"/>
    <s v="Financial year"/>
    <s v="2018/19"/>
    <s v="Children at risk from abuse in the household"/>
    <x v="36"/>
    <s v="Number"/>
    <s v="*"/>
    <n v="36373"/>
    <s v="*"/>
    <s v="N/A"/>
    <s v="N/A"/>
  </r>
  <r>
    <s v="E06000047_CIN episodes for unborn children at 31st March 2019 with emotional abuse identified as a factor at CIN assessment_Number"/>
    <s v="E06000047"/>
    <x v="37"/>
    <s v="Financial year"/>
    <s v="2018/19"/>
    <s v="Children at risk from abuse in the household"/>
    <x v="36"/>
    <s v="Number"/>
    <n v="15"/>
    <n v="101040"/>
    <n v="0.148456057007126"/>
    <s v="0.1 per 1000 0-17 yr olds"/>
    <n v="0.148456057007126"/>
  </r>
  <r>
    <s v="E06000005_CIN episodes for unborn children at 31st March 2019 with emotional abuse identified as a factor at CIN assessment_Number"/>
    <s v="E06000005"/>
    <x v="30"/>
    <s v="Financial year"/>
    <s v="2018/19"/>
    <s v="Children at risk from abuse in the household"/>
    <x v="36"/>
    <s v="Number"/>
    <s v="*"/>
    <n v="22454"/>
    <s v="*"/>
    <s v="N/A"/>
    <s v="N/A"/>
  </r>
  <r>
    <s v="E10000011_CIN episodes for unborn children at 31st March 2019 with emotional abuse identified as a factor at CIN assessment_Number"/>
    <s v="E10000011"/>
    <x v="40"/>
    <s v="Financial year"/>
    <s v="2018/19"/>
    <s v="Children at risk from abuse in the household"/>
    <x v="36"/>
    <s v="Number"/>
    <n v="13"/>
    <n v="106378"/>
    <n v="0.12220571922766001"/>
    <s v="0.1 per 1000 0-17 yr olds"/>
    <n v="0.12220571922766001"/>
  </r>
  <r>
    <s v="E06000043_CIN episodes for unborn children at 31st March 2019 with emotional abuse identified as a factor at CIN assessment_Number"/>
    <s v="E06000043"/>
    <x v="14"/>
    <s v="Financial year"/>
    <s v="2018/19"/>
    <s v="Children at risk from abuse in the household"/>
    <x v="36"/>
    <s v="Number"/>
    <n v="10"/>
    <n v="51005"/>
    <n v="0.19605920988138401"/>
    <s v="0.2 per 1000 0-17 yr olds"/>
    <n v="0.19605920988138401"/>
  </r>
  <r>
    <s v="E10000014_CIN episodes for unborn children at 31st March 2019 with emotional abuse identified as a factor at CIN assessment_Number"/>
    <s v="E10000014"/>
    <x v="49"/>
    <s v="Financial year"/>
    <s v="2018/19"/>
    <s v="Children at risk from abuse in the household"/>
    <x v="36"/>
    <s v="Number"/>
    <n v="12"/>
    <n v="284002"/>
    <n v="4.22532235688481E-2"/>
    <s v="0 per 1000 0-17 yr olds"/>
    <n v="4.22532235688481E-2"/>
  </r>
  <r>
    <s v="E06000044_CIN episodes for unborn children at 31st March 2019 with emotional abuse identified as a factor at CIN assessment_Number"/>
    <s v="E06000044"/>
    <x v="97"/>
    <s v="Financial year"/>
    <s v="2018/19"/>
    <s v="Children at risk from abuse in the household"/>
    <x v="36"/>
    <s v="Number"/>
    <s v="*"/>
    <n v="44046"/>
    <s v="*"/>
    <s v="N/A"/>
    <s v="N/A"/>
  </r>
  <r>
    <s v="E06000045_CIN episodes for unborn children at 31st March 2019 with emotional abuse identified as a factor at CIN assessment_Number"/>
    <s v="E06000045"/>
    <x v="115"/>
    <s v="Financial year"/>
    <s v="2018/19"/>
    <s v="Children at risk from abuse in the household"/>
    <x v="36"/>
    <s v="Number"/>
    <n v="15"/>
    <n v="50832"/>
    <n v="0.29508970727101003"/>
    <s v="0.3 per 1000 0-17 yr olds"/>
    <n v="0.29508970727101003"/>
  </r>
  <r>
    <s v="E10000018_CIN episodes for unborn children at 31st March 2019 with emotional abuse identified as a factor at CIN assessment_Number"/>
    <s v="E10000018"/>
    <x v="70"/>
    <s v="Financial year"/>
    <s v="2018/19"/>
    <s v="Children at risk from abuse in the household"/>
    <x v="36"/>
    <s v="Number"/>
    <s v="*"/>
    <n v="140307"/>
    <s v="*"/>
    <s v="N/A"/>
    <s v="N/A"/>
  </r>
  <r>
    <s v="E06000016_CIN episodes for unborn children at 31st March 2019 with emotional abuse identified as a factor at CIN assessment_Number"/>
    <s v="E06000016"/>
    <x v="69"/>
    <s v="Financial year"/>
    <s v="2018/19"/>
    <s v="Children at risk from abuse in the household"/>
    <x v="36"/>
    <s v="Number"/>
    <n v="18"/>
    <n v="83994"/>
    <n v="0.21430102150153599"/>
    <s v="0.2 per 1000 0-17 yr olds"/>
    <n v="0.21430102150153599"/>
  </r>
  <r>
    <s v="E06000017_CIN episodes for unborn children at 31st March 2019 with emotional abuse identified as a factor at CIN assessment_Number"/>
    <s v="E06000017"/>
    <x v="104"/>
    <s v="Financial year"/>
    <s v="2018/19"/>
    <s v="Children at risk from abuse in the household"/>
    <x v="36"/>
    <s v="Number"/>
    <n v="0"/>
    <n v="7807"/>
    <n v="0"/>
    <s v="0 per 1000 0-17 yr olds"/>
    <n v="0"/>
  </r>
  <r>
    <s v="E10000028_CIN episodes for unborn children at 31st March 2019 with emotional abuse identified as a factor at CIN assessment_Number"/>
    <s v="E10000028"/>
    <x v="119"/>
    <s v="Financial year"/>
    <s v="2018/19"/>
    <s v="Children at risk from abuse in the household"/>
    <x v="36"/>
    <s v="Number"/>
    <n v="26"/>
    <n v="169603"/>
    <n v="0.15329917513251501"/>
    <s v="0.2 per 1000 0-17 yr olds"/>
    <n v="0.15329917513251501"/>
  </r>
  <r>
    <s v="E06000021_CIN episodes for unborn children at 31st March 2019 with emotional abuse identified as a factor at CIN assessment_Number"/>
    <s v="E06000021"/>
    <x v="122"/>
    <s v="Financial year"/>
    <s v="2018/19"/>
    <s v="Children at risk from abuse in the household"/>
    <x v="36"/>
    <s v="Number"/>
    <n v="12"/>
    <n v="57549"/>
    <n v="0.20851795860918501"/>
    <s v="0.2 per 1000 0-17 yr olds"/>
    <n v="0.20851795860918501"/>
  </r>
  <r>
    <s v="E06000054_CIN episodes for unborn children at 31st March 2019 with emotional abuse identified as a factor at CIN assessment_Number"/>
    <s v="E06000054"/>
    <x v="144"/>
    <s v="Financial year"/>
    <s v="2018/19"/>
    <s v="Children at risk from abuse in the household"/>
    <x v="36"/>
    <s v="Number"/>
    <n v="15"/>
    <n v="105692"/>
    <n v="0.14192181054384401"/>
    <s v="0.1 per 1000 0-17 yr olds"/>
    <n v="0.14192181054384401"/>
  </r>
  <r>
    <s v="E06000030_CIN episodes for unborn children at 31st March 2019 with emotional abuse identified as a factor at CIN assessment_Number"/>
    <s v="E06000030"/>
    <x v="127"/>
    <s v="Financial year"/>
    <s v="2018/19"/>
    <s v="Children at risk from abuse in the household"/>
    <x v="36"/>
    <s v="Number"/>
    <s v="*"/>
    <n v="50239"/>
    <s v="*"/>
    <s v="N/A"/>
    <s v="N/A"/>
  </r>
  <r>
    <s v="E06000036_CIN episodes for unborn children at 31st March 2019 with emotional abuse identified as a factor at CIN assessment_Number"/>
    <s v="E06000036"/>
    <x v="11"/>
    <s v="Financial year"/>
    <s v="2018/19"/>
    <s v="Children at risk from abuse in the household"/>
    <x v="36"/>
    <s v="Number"/>
    <s v="*"/>
    <n v="28336"/>
    <s v="*"/>
    <s v="N/A"/>
    <s v="N/A"/>
  </r>
  <r>
    <s v="E06000040_CIN episodes for unborn children at 31st March 2019 with emotional abuse identified as a factor at CIN assessment_Number"/>
    <s v="E06000040"/>
    <x v="145"/>
    <s v="Financial year"/>
    <s v="2018/19"/>
    <s v="Children at risk from abuse in the household"/>
    <x v="36"/>
    <s v="Number"/>
    <n v="0"/>
    <n v="34604"/>
    <n v="0"/>
    <s v="0 per 1000 0-17 yr olds"/>
    <n v="0"/>
  </r>
  <r>
    <s v="E06000037_CIN episodes for unborn children at 31st March 2019 with emotional abuse identified as a factor at CIN assessment_Number"/>
    <s v="E06000037"/>
    <x v="140"/>
    <s v="Financial year"/>
    <s v="2018/19"/>
    <s v="Children at risk from abuse in the household"/>
    <x v="36"/>
    <s v="Number"/>
    <n v="0"/>
    <n v="35623"/>
    <n v="0"/>
    <s v="0 per 1000 0-17 yr olds"/>
    <n v="0"/>
  </r>
  <r>
    <s v="E06000038_CIN episodes for unborn children at 31st March 2019 with emotional abuse identified as a factor at CIN assessment_Number"/>
    <s v="E06000038"/>
    <x v="98"/>
    <s v="Financial year"/>
    <s v="2018/19"/>
    <s v="Children at risk from abuse in the household"/>
    <x v="36"/>
    <s v="Number"/>
    <n v="5"/>
    <n v="37080"/>
    <n v="0.134843581445523"/>
    <s v="0.1 per 1000 0-17 yr olds"/>
    <n v="0.134843581445523"/>
  </r>
  <r>
    <s v="E06000039_CIN episodes for unborn children at 31st March 2019 with emotional abuse identified as a factor at CIN assessment_Number"/>
    <s v="E06000039"/>
    <x v="110"/>
    <s v="Financial year"/>
    <s v="2018/19"/>
    <s v="Children at risk from abuse in the household"/>
    <x v="36"/>
    <s v="Number"/>
    <s v="*"/>
    <n v="42699"/>
    <s v="*"/>
    <s v="N/A"/>
    <s v="N/A"/>
  </r>
  <r>
    <s v="E06000041_CIN episodes for unborn children at 31st March 2019 with emotional abuse identified as a factor at CIN assessment_Number"/>
    <s v="E06000041"/>
    <x v="147"/>
    <s v="Financial year"/>
    <s v="2018/19"/>
    <s v="Children at risk from abuse in the household"/>
    <x v="36"/>
    <s v="Number"/>
    <s v="*"/>
    <n v="39532"/>
    <s v="*"/>
    <s v="N/A"/>
    <s v="N/A"/>
  </r>
  <r>
    <s v="E10000003_CIN episodes for unborn children at 31st March 2019 with emotional abuse identified as a factor at CIN assessment_Number"/>
    <s v="E10000003"/>
    <x v="20"/>
    <s v="Financial year"/>
    <s v="2018/19"/>
    <s v="Children at risk from abuse in the household"/>
    <x v="36"/>
    <s v="Number"/>
    <n v="12"/>
    <n v="135719"/>
    <n v="8.8417981270124305E-2"/>
    <s v="0.1 per 1000 0-17 yr olds"/>
    <n v="8.8417981270124305E-2"/>
  </r>
  <r>
    <s v="E06000031_CIN episodes for unborn children at 31st March 2019 with emotional abuse identified as a factor at CIN assessment_Number"/>
    <s v="E06000031"/>
    <x v="94"/>
    <s v="Financial year"/>
    <s v="2018/19"/>
    <s v="Children at risk from abuse in the household"/>
    <x v="36"/>
    <s v="Number"/>
    <n v="12"/>
    <n v="51137"/>
    <n v="0.234663746406711"/>
    <s v="0.2 per 1000 0-17 yr olds"/>
    <n v="0.234663746406711"/>
  </r>
  <r>
    <s v="E06000006_CIN episodes for unborn children at 31st March 2019 with emotional abuse identified as a factor at CIN assessment_Number"/>
    <s v="E06000006"/>
    <x v="47"/>
    <s v="Financial year"/>
    <s v="2018/19"/>
    <s v="Children at risk from abuse in the household"/>
    <x v="36"/>
    <s v="Number"/>
    <s v="*"/>
    <n v="28617"/>
    <s v="*"/>
    <s v="N/A"/>
    <s v="N/A"/>
  </r>
  <r>
    <s v="E06000007_CIN episodes for unborn children at 31st March 2019 with emotional abuse identified as a factor at CIN assessment_Number"/>
    <s v="E06000007"/>
    <x v="138"/>
    <s v="Financial year"/>
    <s v="2018/19"/>
    <s v="Children at risk from abuse in the household"/>
    <x v="36"/>
    <s v="Number"/>
    <s v="*"/>
    <n v="44484"/>
    <s v="*"/>
    <s v="N/A"/>
    <s v="N/A"/>
  </r>
  <r>
    <s v="E10000008_CIN episodes for unborn children at 31st March 2019 with emotional abuse identified as a factor at CIN assessment_Number"/>
    <s v="E10000008"/>
    <x v="33"/>
    <s v="Financial year"/>
    <s v="2018/19"/>
    <s v="Children at risk from abuse in the household"/>
    <x v="36"/>
    <s v="Number"/>
    <n v="6"/>
    <n v="145878"/>
    <n v="4.11302595319376E-2"/>
    <s v="0 per 1000 0-17 yr olds"/>
    <n v="4.11302595319376E-2"/>
  </r>
  <r>
    <s v="E06000026_CIN episodes for unborn children at 31st March 2019 with emotional abuse identified as a factor at CIN assessment_Number"/>
    <s v="E06000026"/>
    <x v="95"/>
    <s v="Financial year"/>
    <s v="2018/19"/>
    <s v="Children at risk from abuse in the household"/>
    <x v="36"/>
    <s v="Number"/>
    <n v="21"/>
    <n v="52552"/>
    <n v="0.39960420155274801"/>
    <s v="0.4 per 1000 0-17 yr olds"/>
    <n v="0.39960420155274801"/>
  </r>
  <r>
    <s v="E06000027_CIN episodes for unborn children at 31st March 2019 with emotional abuse identified as a factor at CIN assessment_Number"/>
    <s v="E06000027"/>
    <x v="131"/>
    <s v="Financial year"/>
    <s v="2018/19"/>
    <s v="Children at risk from abuse in the household"/>
    <x v="36"/>
    <s v="Number"/>
    <s v="*"/>
    <n v="25423"/>
    <s v="*"/>
    <s v="N/A"/>
    <s v="N/A"/>
  </r>
  <r>
    <s v="E10000012_CIN episodes for unborn children at 31st March 2019 with emotional abuse identified as a factor at CIN assessment_Number"/>
    <s v="E10000012"/>
    <x v="42"/>
    <s v="Financial year"/>
    <s v="2018/19"/>
    <s v="Children at risk from abuse in the household"/>
    <x v="36"/>
    <s v="Number"/>
    <n v="7"/>
    <n v="311172"/>
    <n v="2.2495597290244598E-2"/>
    <s v="0 per 1000 0-17 yr olds"/>
    <n v="2.2495597290244598E-2"/>
  </r>
  <r>
    <s v="E06000033_CIN episodes for unborn children at 31st March 2019 with emotional abuse identified as a factor at CIN assessment_Number"/>
    <s v="E06000033"/>
    <x v="116"/>
    <s v="Financial year"/>
    <s v="2018/19"/>
    <s v="Children at risk from abuse in the household"/>
    <x v="36"/>
    <s v="Number"/>
    <n v="5"/>
    <n v="39540"/>
    <n v="0.126454223571067"/>
    <s v="0.1 per 1000 0-17 yr olds"/>
    <n v="0.126454223571067"/>
  </r>
  <r>
    <s v="E06000034_CIN episodes for unborn children at 31st March 2019 with emotional abuse identified as a factor at CIN assessment_Number"/>
    <s v="E06000034"/>
    <x v="130"/>
    <s v="Financial year"/>
    <s v="2018/19"/>
    <s v="Children at risk from abuse in the household"/>
    <x v="36"/>
    <s v="Number"/>
    <s v="*"/>
    <n v="43762"/>
    <s v="*"/>
    <s v="N/A"/>
    <s v="N/A"/>
  </r>
  <r>
    <s v="E06000019_CIN episodes for unborn children at 31st March 2019 with emotional abuse identified as a factor at CIN assessment_Number"/>
    <s v="E06000019"/>
    <x v="54"/>
    <s v="Financial year"/>
    <s v="2018/19"/>
    <s v="Children at risk from abuse in the household"/>
    <x v="36"/>
    <s v="Number"/>
    <s v="*"/>
    <n v="36103"/>
    <s v="*"/>
    <s v="N/A"/>
    <s v="N/A"/>
  </r>
  <r>
    <s v="E10000034_CIN episodes for unborn children at 31st March 2019 with emotional abuse identified as a factor at CIN assessment_Number"/>
    <s v="E10000034"/>
    <x v="149"/>
    <s v="Financial year"/>
    <s v="2018/19"/>
    <s v="Children at risk from abuse in the household"/>
    <x v="36"/>
    <s v="Number"/>
    <s v="*"/>
    <n v="117783"/>
    <s v="*"/>
    <s v="N/A"/>
    <s v="N/A"/>
  </r>
  <r>
    <s v="E10000016_CIN episodes for unborn children at 31st March 2019 with emotional abuse identified as a factor at CIN assessment_Number"/>
    <s v="E10000016"/>
    <x v="61"/>
    <s v="Financial year"/>
    <s v="2018/19"/>
    <s v="Children at risk from abuse in the household"/>
    <x v="36"/>
    <s v="Number"/>
    <n v="17"/>
    <n v="340140"/>
    <n v="4.9979420238725203E-2"/>
    <s v="0 per 1000 0-17 yr olds"/>
    <n v="4.9979420238725203E-2"/>
  </r>
  <r>
    <s v="E06000035_CIN episodes for unborn children at 31st March 2019 with emotional abuse identified as a factor at CIN assessment_Number"/>
    <s v="E06000035"/>
    <x v="76"/>
    <s v="Financial year"/>
    <s v="2018/19"/>
    <s v="Children at risk from abuse in the household"/>
    <x v="36"/>
    <s v="Number"/>
    <s v="*"/>
    <n v="64391"/>
    <s v="*"/>
    <s v="N/A"/>
    <s v="N/A"/>
  </r>
  <r>
    <s v="E10000017_CIN episodes for unborn children at 31st March 2019 with emotional abuse identified as a factor at CIN assessment_Number"/>
    <s v="E10000017"/>
    <x v="67"/>
    <s v="Financial year"/>
    <s v="2018/19"/>
    <s v="Children at risk from abuse in the household"/>
    <x v="36"/>
    <s v="Number"/>
    <n v="38"/>
    <n v="249727"/>
    <n v="0.152166165452674"/>
    <s v="0.2 per 1000 0-17 yr olds"/>
    <n v="0.152166165452674"/>
  </r>
  <r>
    <s v="E06000008_CIN episodes for unborn children at 31st March 2019 with emotional abuse identified as a factor at CIN assessment_Number"/>
    <s v="E06000008"/>
    <x v="7"/>
    <s v="Financial year"/>
    <s v="2018/19"/>
    <s v="Children at risk from abuse in the household"/>
    <x v="36"/>
    <s v="Number"/>
    <s v="*"/>
    <n v="38481"/>
    <s v="*"/>
    <s v="N/A"/>
    <s v="N/A"/>
  </r>
  <r>
    <s v="E06000009_CIN episodes for unborn children at 31st March 2019 with emotional abuse identified as a factor at CIN assessment_Number"/>
    <s v="E06000009"/>
    <x v="8"/>
    <s v="Financial year"/>
    <s v="2018/19"/>
    <s v="Children at risk from abuse in the household"/>
    <x v="36"/>
    <s v="Number"/>
    <s v="*"/>
    <n v="28904"/>
    <s v="*"/>
    <s v="N/A"/>
    <s v="N/A"/>
  </r>
  <r>
    <s v="E10000024_CIN episodes for unborn children at 31st March 2019 with emotional abuse identified as a factor at CIN assessment_Number"/>
    <s v="E10000024"/>
    <x v="91"/>
    <s v="Financial year"/>
    <s v="2018/19"/>
    <s v="Children at risk from abuse in the household"/>
    <x v="36"/>
    <s v="Number"/>
    <n v="17"/>
    <n v="166542"/>
    <n v="0.102076353112128"/>
    <s v="0.1 per 1000 0-17 yr olds"/>
    <n v="0.102076353112128"/>
  </r>
  <r>
    <s v="E06000018_CIN episodes for unborn children at 31st March 2019 with emotional abuse identified as a factor at CIN assessment_Number"/>
    <s v="E06000018"/>
    <x v="90"/>
    <s v="Financial year"/>
    <s v="2018/19"/>
    <s v="Children at risk from abuse in the household"/>
    <x v="36"/>
    <s v="Number"/>
    <n v="14"/>
    <n v="68651"/>
    <n v="0.20393002286929501"/>
    <s v="0.2 per 1000 0-17 yr olds"/>
    <n v="0.20393002286929501"/>
  </r>
  <r>
    <s v="E06000051_CIN episodes for unborn children at 31st March 2019 with emotional abuse identified as a factor at CIN assessment_Number"/>
    <s v="E06000051"/>
    <x v="109"/>
    <s v="Financial year"/>
    <s v="2018/19"/>
    <s v="Children at risk from abuse in the household"/>
    <x v="36"/>
    <s v="Number"/>
    <s v="*"/>
    <n v="59839"/>
    <s v="*"/>
    <s v="N/A"/>
    <s v="N/A"/>
  </r>
  <r>
    <s v="E06000020_CIN episodes for unborn children at 31st March 2019 with emotional abuse identified as a factor at CIN assessment_Number"/>
    <s v="E06000020"/>
    <x v="129"/>
    <s v="Financial year"/>
    <s v="2018/19"/>
    <s v="Children at risk from abuse in the household"/>
    <x v="36"/>
    <s v="Number"/>
    <n v="6"/>
    <n v="40620"/>
    <n v="0.14771048744460899"/>
    <s v="0.1 per 1000 0-17 yr olds"/>
    <n v="0.14771048744460899"/>
  </r>
  <r>
    <s v="E06000049_CIN episodes for unborn children at 31st March 2019 with emotional abuse identified as a factor at CIN assessment_Number"/>
    <s v="E06000049"/>
    <x v="23"/>
    <s v="Financial year"/>
    <s v="2018/19"/>
    <s v="Children at risk from abuse in the household"/>
    <x v="36"/>
    <s v="Number"/>
    <n v="6"/>
    <n v="76523"/>
    <n v="7.8407798962403505E-2"/>
    <s v="0.1 per 1000 0-17 yr olds"/>
    <n v="7.8407798962403505E-2"/>
  </r>
  <r>
    <s v="E06000050_CIN episodes for unborn children at 31st March 2019 with emotional abuse identified as a factor at CIN assessment_Number"/>
    <s v="E06000050"/>
    <x v="154"/>
    <s v="Financial year"/>
    <s v="2018/19"/>
    <s v="Children at risk from abuse in the household"/>
    <x v="36"/>
    <s v="Number"/>
    <s v="*"/>
    <n v="68054"/>
    <s v="*"/>
    <s v="N/A"/>
    <s v="N/A"/>
  </r>
  <r>
    <s v="E06000052_CIN episodes for unborn children at 31st March 2019 with emotional abuse identified as a factor at CIN assessment_Number"/>
    <s v="E06000052"/>
    <x v="26"/>
    <s v="Financial year"/>
    <s v="2018/19"/>
    <s v="Children at risk from abuse in the household"/>
    <x v="36"/>
    <s v="Number"/>
    <s v="*"/>
    <n v="107810"/>
    <s v="*"/>
    <s v="N/A"/>
    <s v="N/A"/>
  </r>
  <r>
    <s v="E10000006_CIN episodes for unborn children at 31st March 2019 with emotional abuse identified as a factor at CIN assessment_Number"/>
    <s v="E10000006"/>
    <x v="29"/>
    <s v="Financial year"/>
    <s v="2018/19"/>
    <s v="Children at risk from abuse in the household"/>
    <x v="36"/>
    <s v="Number"/>
    <n v="13"/>
    <n v="92500"/>
    <n v="0.14054054054054099"/>
    <s v="0.1 per 1000 0-17 yr olds"/>
    <n v="0.14054054054054099"/>
  </r>
  <r>
    <s v="E10000013_CIN episodes for unborn children at 31st March 2019 with emotional abuse identified as a factor at CIN assessment_Number"/>
    <s v="E10000013"/>
    <x v="44"/>
    <s v="Financial year"/>
    <s v="2018/19"/>
    <s v="Children at risk from abuse in the household"/>
    <x v="36"/>
    <s v="Number"/>
    <n v="20"/>
    <n v="128136"/>
    <n v="0.15608416057938401"/>
    <s v="0.2 per 1000 0-17 yr olds"/>
    <n v="0.15608416057938401"/>
  </r>
  <r>
    <s v="E10000015_CIN episodes for unborn children at 31st March 2019 with emotional abuse identified as a factor at CIN assessment_Number"/>
    <s v="E10000015"/>
    <x v="55"/>
    <s v="Financial year"/>
    <s v="2018/19"/>
    <s v="Children at risk from abuse in the household"/>
    <x v="36"/>
    <s v="Number"/>
    <n v="19"/>
    <n v="271005"/>
    <n v="7.0109407575506003E-2"/>
    <s v="0.1 per 1000 0-17 yr olds"/>
    <n v="7.0109407575506003E-2"/>
  </r>
  <r>
    <s v="E06000046_CIN episodes for unborn children at 31st March 2019 with emotional abuse identified as a factor at CIN assessment_Number"/>
    <s v="E06000046"/>
    <x v="58"/>
    <s v="Financial year"/>
    <s v="2018/19"/>
    <s v="Children at risk from abuse in the household"/>
    <x v="36"/>
    <s v="Number"/>
    <s v="*"/>
    <n v="24869"/>
    <s v="*"/>
    <s v="N/A"/>
    <s v="N/A"/>
  </r>
  <r>
    <s v="E10000019_CIN episodes for unborn children at 31st March 2019 with emotional abuse identified as a factor at CIN assessment_Number"/>
    <s v="E10000019"/>
    <x v="72"/>
    <s v="Financial year"/>
    <s v="2018/19"/>
    <s v="Children at risk from abuse in the household"/>
    <x v="36"/>
    <s v="Number"/>
    <s v="*"/>
    <n v="145641"/>
    <s v="*"/>
    <s v="N/A"/>
    <s v="N/A"/>
  </r>
  <r>
    <s v="E10000020_CIN episodes for unborn children at 31st March 2019 with emotional abuse identified as a factor at CIN assessment_Number"/>
    <s v="E10000020"/>
    <x v="82"/>
    <s v="Financial year"/>
    <s v="2018/19"/>
    <s v="Children at risk from abuse in the household"/>
    <x v="36"/>
    <s v="Number"/>
    <n v="10"/>
    <n v="170810"/>
    <n v="5.8544581698963802E-2"/>
    <s v="0.1 per 1000 0-17 yr olds"/>
    <n v="5.8544581698963802E-2"/>
  </r>
  <r>
    <s v="E10000021_CIN episodes for unborn children at 31st March 2019 with emotional abuse identified as a factor at CIN assessment_Number"/>
    <s v="E10000021"/>
    <x v="88"/>
    <s v="Financial year"/>
    <s v="2018/19"/>
    <s v="Children at risk from abuse in the household"/>
    <x v="36"/>
    <s v="Number"/>
    <n v="17"/>
    <n v="170235"/>
    <n v="9.9861955532058594E-2"/>
    <s v="0.1 per 1000 0-17 yr olds"/>
    <n v="9.9861955532058594E-2"/>
  </r>
  <r>
    <s v="E06000048_CIN episodes for unborn children at 31st March 2019 with emotional abuse identified as a factor at CIN assessment_Number"/>
    <s v="E06000048"/>
    <x v="89"/>
    <s v="Financial year"/>
    <s v="2018/19"/>
    <s v="Children at risk from abuse in the household"/>
    <x v="36"/>
    <s v="Number"/>
    <n v="12"/>
    <n v="59011"/>
    <n v="0.20335191743912201"/>
    <s v="0.2 per 1000 0-17 yr olds"/>
    <n v="0.20335191743912201"/>
  </r>
  <r>
    <s v="E10000025_CIN episodes for unborn children at 31st March 2019 with emotional abuse identified as a factor at CIN assessment_Number"/>
    <s v="E10000025"/>
    <x v="93"/>
    <s v="Financial year"/>
    <s v="2018/19"/>
    <s v="Children at risk from abuse in the household"/>
    <x v="36"/>
    <s v="Number"/>
    <s v="*"/>
    <n v="144788"/>
    <s v="*"/>
    <s v="N/A"/>
    <s v="N/A"/>
  </r>
  <r>
    <s v="E10000027_CIN episodes for unborn children at 31st March 2019 with emotional abuse identified as a factor at CIN assessment_Number"/>
    <s v="E10000027"/>
    <x v="112"/>
    <s v="Financial year"/>
    <s v="2018/19"/>
    <s v="Children at risk from abuse in the household"/>
    <x v="36"/>
    <s v="Number"/>
    <n v="12"/>
    <n v="110700"/>
    <n v="0.10840108401084"/>
    <s v="0.1 per 1000 0-17 yr olds"/>
    <n v="0.10840108401084"/>
  </r>
  <r>
    <s v="E10000029_CIN episodes for unborn children at 31st March 2019 with emotional abuse identified as a factor at CIN assessment_Number"/>
    <s v="E10000029"/>
    <x v="123"/>
    <s v="Financial year"/>
    <s v="2018/19"/>
    <s v="Children at risk from abuse in the household"/>
    <x v="36"/>
    <s v="Number"/>
    <n v="19"/>
    <n v="152752"/>
    <n v="0.124384623441919"/>
    <s v="0.1 per 1000 0-17 yr olds"/>
    <n v="0.124384623441919"/>
  </r>
  <r>
    <s v="E10000030_CIN episodes for unborn children at 31st March 2019 with emotional abuse identified as a factor at CIN assessment_Number"/>
    <s v="E10000030"/>
    <x v="125"/>
    <s v="Financial year"/>
    <s v="2018/19"/>
    <s v="Children at risk from abuse in the household"/>
    <x v="36"/>
    <s v="Number"/>
    <n v="14"/>
    <n v="261905"/>
    <n v="5.3454496859548298E-2"/>
    <s v="0.1 per 1000 0-17 yr olds"/>
    <n v="5.3454496859548298E-2"/>
  </r>
  <r>
    <s v="E10000031_CIN episodes for unborn children at 31st March 2019 with emotional abuse identified as a factor at CIN assessment_Number"/>
    <s v="E10000031"/>
    <x v="139"/>
    <s v="Financial year"/>
    <s v="2018/19"/>
    <s v="Children at risk from abuse in the household"/>
    <x v="36"/>
    <s v="Number"/>
    <n v="8"/>
    <n v="115928"/>
    <n v="6.9008350010351299E-2"/>
    <s v="0.1 per 1000 0-17 yr olds"/>
    <n v="6.9008350010351299E-2"/>
  </r>
  <r>
    <s v="E10000032_CIN episodes for unborn children at 31st March 2019 with emotional abuse identified as a factor at CIN assessment_Number"/>
    <s v="E10000032"/>
    <x v="141"/>
    <s v="Financial year"/>
    <s v="2018/19"/>
    <s v="Children at risk from abuse in the household"/>
    <x v="36"/>
    <s v="Number"/>
    <n v="33"/>
    <n v="174672"/>
    <n v="0.18892552899148099"/>
    <s v="0.2 per 1000 0-17 yr olds"/>
    <n v="0.18892552899148099"/>
  </r>
  <r>
    <s v="NA_CIN episodes for unborn children at 31st March 2019 with sexual abuse identified as a factor at CIN assessment_Number"/>
    <s v="NA"/>
    <x v="151"/>
    <s v="Financial year"/>
    <s v="2018/19"/>
    <s v="Children at risk from abuse in the household"/>
    <x v="37"/>
    <s v="Number"/>
    <n v="203"/>
    <n v="11954618"/>
    <n v="1.6980885545652732E-2"/>
    <s v="0.02 per 1000 0-17 yr olds"/>
    <n v="1.6980885545652732E-2"/>
  </r>
  <r>
    <s v="E09000001_CIN episodes for unborn children at 31st March 2019 with sexual abuse identified as a factor at CIN assessment_Number"/>
    <s v="E09000001"/>
    <x v="25"/>
    <s v="Financial year"/>
    <s v="2018/19"/>
    <s v="Children at risk from abuse in the household"/>
    <x v="37"/>
    <s v="Number"/>
    <n v="0"/>
    <n v="1453"/>
    <n v="0"/>
    <s v="0 per 1000 0-17 yr olds"/>
    <n v="0"/>
  </r>
  <r>
    <s v="E09000007_CIN episodes for unborn children at 31st March 2019 with sexual abuse identified as a factor at CIN assessment_Number"/>
    <s v="E09000007"/>
    <x v="21"/>
    <s v="Financial year"/>
    <s v="2018/19"/>
    <s v="Children at risk from abuse in the household"/>
    <x v="37"/>
    <s v="Number"/>
    <n v="0"/>
    <n v="50983"/>
    <n v="0"/>
    <s v="0 per 1000 0-17 yr olds"/>
    <n v="0"/>
  </r>
  <r>
    <s v="E09000011_CIN episodes for unborn children at 31st March 2019 with sexual abuse identified as a factor at CIN assessment_Number"/>
    <s v="E09000011"/>
    <x v="45"/>
    <s v="Financial year"/>
    <s v="2018/19"/>
    <s v="Children at risk from abuse in the household"/>
    <x v="37"/>
    <s v="Number"/>
    <n v="0"/>
    <n v="68917"/>
    <n v="0"/>
    <s v="0 per 1000 0-17 yr olds"/>
    <n v="0"/>
  </r>
  <r>
    <s v="E09000012_CIN episodes for unborn children at 31st March 2019 with sexual abuse identified as a factor at CIN assessment_Number"/>
    <s v="E09000012"/>
    <x v="46"/>
    <s v="Financial year"/>
    <s v="2018/19"/>
    <s v="Children at risk from abuse in the household"/>
    <x v="37"/>
    <s v="Number"/>
    <s v="*"/>
    <n v="63655"/>
    <s v="*"/>
    <s v="N/A"/>
    <s v="N/A"/>
  </r>
  <r>
    <s v="E09000013_CIN episodes for unborn children at 31st March 2019 with sexual abuse identified as a factor at CIN assessment_Number"/>
    <s v="E09000013"/>
    <x v="48"/>
    <s v="Financial year"/>
    <s v="2018/19"/>
    <s v="Children at risk from abuse in the household"/>
    <x v="37"/>
    <s v="Number"/>
    <n v="0"/>
    <n v="36898"/>
    <n v="0"/>
    <s v="0 per 1000 0-17 yr olds"/>
    <n v="0"/>
  </r>
  <r>
    <s v="E09000019_CIN episodes for unborn children at 31st March 2019 with sexual abuse identified as a factor at CIN assessment_Number"/>
    <s v="E09000019"/>
    <x v="59"/>
    <s v="Financial year"/>
    <s v="2018/19"/>
    <s v="Children at risk from abuse in the household"/>
    <x v="37"/>
    <s v="Number"/>
    <n v="0"/>
    <n v="42098"/>
    <n v="0"/>
    <s v="0 per 1000 0-17 yr olds"/>
    <n v="0"/>
  </r>
  <r>
    <s v="E09000020_CIN episodes for unborn children at 31st March 2019 with sexual abuse identified as a factor at CIN assessment_Number"/>
    <s v="E09000020"/>
    <x v="60"/>
    <s v="Financial year"/>
    <s v="2018/19"/>
    <s v="Children at risk from abuse in the household"/>
    <x v="37"/>
    <s v="Number"/>
    <n v="0"/>
    <n v="28678"/>
    <n v="0"/>
    <s v="0 per 1000 0-17 yr olds"/>
    <n v="0"/>
  </r>
  <r>
    <s v="E09000022_CIN episodes for unborn children at 31st March 2019 with sexual abuse identified as a factor at CIN assessment_Number"/>
    <s v="E09000022"/>
    <x v="66"/>
    <s v="Financial year"/>
    <s v="2018/19"/>
    <s v="Children at risk from abuse in the household"/>
    <x v="37"/>
    <s v="Number"/>
    <n v="0"/>
    <n v="62629"/>
    <n v="0"/>
    <s v="0 per 1000 0-17 yr olds"/>
    <n v="0"/>
  </r>
  <r>
    <s v="E09000023_CIN episodes for unborn children at 31st March 2019 with sexual abuse identified as a factor at CIN assessment_Number"/>
    <s v="E09000023"/>
    <x v="71"/>
    <s v="Financial year"/>
    <s v="2018/19"/>
    <s v="Children at risk from abuse in the household"/>
    <x v="37"/>
    <s v="Number"/>
    <s v="*"/>
    <n v="68458"/>
    <s v="*"/>
    <s v="N/A"/>
    <s v="N/A"/>
  </r>
  <r>
    <s v="E09000028_CIN episodes for unborn children at 31st March 2019 with sexual abuse identified as a factor at CIN assessment_Number"/>
    <s v="E09000028"/>
    <x v="117"/>
    <s v="Financial year"/>
    <s v="2018/19"/>
    <s v="Children at risk from abuse in the household"/>
    <x v="37"/>
    <s v="Number"/>
    <n v="0"/>
    <n v="65121"/>
    <n v="0"/>
    <s v="0 per 1000 0-17 yr olds"/>
    <n v="0"/>
  </r>
  <r>
    <s v="E09000030_CIN episodes for unborn children at 31st March 2019 with sexual abuse identified as a factor at CIN assessment_Number"/>
    <s v="E09000030"/>
    <x v="132"/>
    <s v="Financial year"/>
    <s v="2018/19"/>
    <s v="Children at risk from abuse in the household"/>
    <x v="37"/>
    <s v="Number"/>
    <n v="0"/>
    <n v="70973"/>
    <n v="0"/>
    <s v="0 per 1000 0-17 yr olds"/>
    <n v="0"/>
  </r>
  <r>
    <s v="E09000032_CIN episodes for unborn children at 31st March 2019 with sexual abuse identified as a factor at CIN assessment_Number"/>
    <s v="E09000032"/>
    <x v="137"/>
    <s v="Financial year"/>
    <s v="2018/19"/>
    <s v="Children at risk from abuse in the household"/>
    <x v="37"/>
    <s v="Number"/>
    <s v="*"/>
    <n v="63840"/>
    <s v="*"/>
    <s v="N/A"/>
    <s v="N/A"/>
  </r>
  <r>
    <s v="E09000033_CIN episodes for unborn children at 31st March 2019 with sexual abuse identified as a factor at CIN assessment_Number"/>
    <s v="E09000033"/>
    <x v="142"/>
    <s v="Financial year"/>
    <s v="2018/19"/>
    <s v="Children at risk from abuse in the household"/>
    <x v="37"/>
    <s v="Number"/>
    <n v="0"/>
    <n v="47445"/>
    <n v="0"/>
    <s v="0 per 1000 0-17 yr olds"/>
    <n v="0"/>
  </r>
  <r>
    <s v="E09000002_CIN episodes for unborn children at 31st March 2019 with sexual abuse identified as a factor at CIN assessment_Number"/>
    <s v="E09000002"/>
    <x v="0"/>
    <s v="Financial year"/>
    <s v="2018/19"/>
    <s v="Children at risk from abuse in the household"/>
    <x v="37"/>
    <s v="Number"/>
    <n v="0"/>
    <n v="63401"/>
    <n v="0"/>
    <s v="0 per 1000 0-17 yr olds"/>
    <n v="0"/>
  </r>
  <r>
    <s v="E09000003_CIN episodes for unborn children at 31st March 2019 with sexual abuse identified as a factor at CIN assessment_Number"/>
    <s v="E09000003"/>
    <x v="1"/>
    <s v="Financial year"/>
    <s v="2018/19"/>
    <s v="Children at risk from abuse in the household"/>
    <x v="37"/>
    <s v="Number"/>
    <s v="*"/>
    <n v="92701"/>
    <s v="*"/>
    <s v="N/A"/>
    <s v="N/A"/>
  </r>
  <r>
    <s v="E09000004_CIN episodes for unborn children at 31st March 2019 with sexual abuse identified as a factor at CIN assessment_Number"/>
    <s v="E09000004"/>
    <x v="5"/>
    <s v="Financial year"/>
    <s v="2018/19"/>
    <s v="Children at risk from abuse in the household"/>
    <x v="37"/>
    <s v="Number"/>
    <n v="0"/>
    <n v="56853"/>
    <n v="0"/>
    <s v="0 per 1000 0-17 yr olds"/>
    <n v="0"/>
  </r>
  <r>
    <s v="E09000005_CIN episodes for unborn children at 31st March 2019 with sexual abuse identified as a factor at CIN assessment_Number"/>
    <s v="E09000005"/>
    <x v="13"/>
    <s v="Financial year"/>
    <s v="2018/19"/>
    <s v="Children at risk from abuse in the household"/>
    <x v="37"/>
    <s v="Number"/>
    <n v="0"/>
    <n v="77893"/>
    <n v="0"/>
    <s v="0 per 1000 0-17 yr olds"/>
    <n v="0"/>
  </r>
  <r>
    <s v="E09000006_CIN episodes for unborn children at 31st March 2019 with sexual abuse identified as a factor at CIN assessment_Number"/>
    <s v="E09000006"/>
    <x v="16"/>
    <s v="Financial year"/>
    <s v="2018/19"/>
    <s v="Children at risk from abuse in the household"/>
    <x v="37"/>
    <s v="Number"/>
    <s v="*"/>
    <n v="75055"/>
    <s v="*"/>
    <s v="N/A"/>
    <s v="N/A"/>
  </r>
  <r>
    <s v="E09000008_CIN episodes for unborn children at 31st March 2019 with sexual abuse identified as a factor at CIN assessment_Number"/>
    <s v="E09000008"/>
    <x v="28"/>
    <s v="Financial year"/>
    <s v="2018/19"/>
    <s v="Children at risk from abuse in the household"/>
    <x v="37"/>
    <s v="Number"/>
    <n v="0"/>
    <n v="94702"/>
    <n v="0"/>
    <s v="0 per 1000 0-17 yr olds"/>
    <n v="0"/>
  </r>
  <r>
    <s v="E09000009_CIN episodes for unborn children at 31st March 2019 with sexual abuse identified as a factor at CIN assessment_Number"/>
    <s v="E09000009"/>
    <x v="38"/>
    <s v="Financial year"/>
    <s v="2018/19"/>
    <s v="Children at risk from abuse in the household"/>
    <x v="37"/>
    <s v="Number"/>
    <s v="*"/>
    <n v="81732"/>
    <s v="*"/>
    <s v="N/A"/>
    <s v="N/A"/>
  </r>
  <r>
    <s v="E09000010_CIN episodes for unborn children at 31st March 2019 with sexual abuse identified as a factor at CIN assessment_Number"/>
    <s v="E09000010"/>
    <x v="41"/>
    <s v="Financial year"/>
    <s v="2018/19"/>
    <s v="Children at risk from abuse in the household"/>
    <x v="37"/>
    <s v="Number"/>
    <n v="0"/>
    <n v="84497"/>
    <n v="0"/>
    <s v="0 per 1000 0-17 yr olds"/>
    <n v="0"/>
  </r>
  <r>
    <s v="E09000014_CIN episodes for unborn children at 31st March 2019 with sexual abuse identified as a factor at CIN assessment_Number"/>
    <s v="E09000014"/>
    <x v="50"/>
    <s v="Financial year"/>
    <s v="2018/19"/>
    <s v="Children at risk from abuse in the household"/>
    <x v="37"/>
    <s v="Number"/>
    <n v="0"/>
    <n v="60398"/>
    <n v="0"/>
    <s v="0 per 1000 0-17 yr olds"/>
    <n v="0"/>
  </r>
  <r>
    <s v="E09000015_CIN episodes for unborn children at 31st March 2019 with sexual abuse identified as a factor at CIN assessment_Number"/>
    <s v="E09000015"/>
    <x v="51"/>
    <s v="Financial year"/>
    <s v="2018/19"/>
    <s v="Children at risk from abuse in the household"/>
    <x v="37"/>
    <s v="Number"/>
    <s v="*"/>
    <n v="58373"/>
    <s v="*"/>
    <s v="N/A"/>
    <s v="N/A"/>
  </r>
  <r>
    <s v="E09000016_CIN episodes for unborn children at 31st March 2019 with sexual abuse identified as a factor at CIN assessment_Number"/>
    <s v="E09000016"/>
    <x v="53"/>
    <s v="Financial year"/>
    <s v="2018/19"/>
    <s v="Children at risk from abuse in the household"/>
    <x v="37"/>
    <s v="Number"/>
    <n v="0"/>
    <n v="57541"/>
    <n v="0"/>
    <s v="0 per 1000 0-17 yr olds"/>
    <n v="0"/>
  </r>
  <r>
    <s v="E09000017_CIN episodes for unborn children at 31st March 2019 with sexual abuse identified as a factor at CIN assessment_Number"/>
    <s v="E09000017"/>
    <x v="56"/>
    <s v="Financial year"/>
    <s v="2018/19"/>
    <s v="Children at risk from abuse in the household"/>
    <x v="37"/>
    <s v="Number"/>
    <n v="0"/>
    <n v="73377"/>
    <n v="0"/>
    <s v="0 per 1000 0-17 yr olds"/>
    <n v="0"/>
  </r>
  <r>
    <s v="E09000018_CIN episodes for unborn children at 31st March 2019 with sexual abuse identified as a factor at CIN assessment_Number"/>
    <s v="E09000018"/>
    <x v="57"/>
    <s v="Financial year"/>
    <s v="2018/19"/>
    <s v="Children at risk from abuse in the household"/>
    <x v="37"/>
    <s v="Number"/>
    <n v="0"/>
    <n v="64898"/>
    <n v="0"/>
    <s v="0 per 1000 0-17 yr olds"/>
    <n v="0"/>
  </r>
  <r>
    <s v="E09000021_CIN episodes for unborn children at 31st March 2019 with sexual abuse identified as a factor at CIN assessment_Number"/>
    <s v="E09000021"/>
    <x v="63"/>
    <s v="Financial year"/>
    <s v="2018/19"/>
    <s v="Children at risk from abuse in the household"/>
    <x v="37"/>
    <s v="Number"/>
    <s v="*"/>
    <n v="38977"/>
    <s v="*"/>
    <s v="N/A"/>
    <s v="N/A"/>
  </r>
  <r>
    <s v="E09000024_CIN episodes for unborn children at 31st March 2019 with sexual abuse identified as a factor at CIN assessment_Number"/>
    <s v="E09000024"/>
    <x v="77"/>
    <s v="Financial year"/>
    <s v="2018/19"/>
    <s v="Children at risk from abuse in the household"/>
    <x v="37"/>
    <s v="Number"/>
    <n v="0"/>
    <n v="47266"/>
    <n v="0"/>
    <s v="0 per 1000 0-17 yr olds"/>
    <n v="0"/>
  </r>
  <r>
    <s v="E09000025_CIN episodes for unborn children at 31st March 2019 with sexual abuse identified as a factor at CIN assessment_Number"/>
    <s v="E09000025"/>
    <x v="81"/>
    <s v="Financial year"/>
    <s v="2018/19"/>
    <s v="Children at risk from abuse in the household"/>
    <x v="37"/>
    <s v="Number"/>
    <n v="0"/>
    <n v="86567"/>
    <n v="0"/>
    <s v="0 per 1000 0-17 yr olds"/>
    <n v="0"/>
  </r>
  <r>
    <s v="E09000026_CIN episodes for unborn children at 31st March 2019 with sexual abuse identified as a factor at CIN assessment_Number"/>
    <s v="E09000026"/>
    <x v="99"/>
    <s v="Financial year"/>
    <s v="2018/19"/>
    <s v="Children at risk from abuse in the household"/>
    <x v="37"/>
    <s v="Number"/>
    <n v="0"/>
    <n v="76159"/>
    <n v="0"/>
    <s v="0 per 1000 0-17 yr olds"/>
    <n v="0"/>
  </r>
  <r>
    <s v="E09000027_CIN episodes for unborn children at 31st March 2019 with sexual abuse identified as a factor at CIN assessment_Number"/>
    <s v="E09000027"/>
    <x v="101"/>
    <s v="Financial year"/>
    <s v="2018/19"/>
    <s v="Children at risk from abuse in the household"/>
    <x v="37"/>
    <s v="Number"/>
    <n v="0"/>
    <n v="45525"/>
    <n v="0"/>
    <s v="0 per 1000 0-17 yr olds"/>
    <n v="0"/>
  </r>
  <r>
    <s v="E09000029_CIN episodes for unborn children at 31st March 2019 with sexual abuse identified as a factor at CIN assessment_Number"/>
    <s v="E09000029"/>
    <x v="126"/>
    <s v="Financial year"/>
    <s v="2018/19"/>
    <s v="Children at risk from abuse in the household"/>
    <x v="37"/>
    <s v="Number"/>
    <s v="*"/>
    <n v="47941"/>
    <s v="*"/>
    <s v="N/A"/>
    <s v="N/A"/>
  </r>
  <r>
    <s v="E09000031_CIN episodes for unborn children at 31st March 2019 with sexual abuse identified as a factor at CIN assessment_Number"/>
    <s v="E09000031"/>
    <x v="136"/>
    <s v="Financial year"/>
    <s v="2018/19"/>
    <s v="Children at risk from abuse in the household"/>
    <x v="37"/>
    <s v="Number"/>
    <n v="0"/>
    <n v="67017"/>
    <n v="0"/>
    <s v="0 per 1000 0-17 yr olds"/>
    <n v="0"/>
  </r>
  <r>
    <s v="E08000025_CIN episodes for unborn children at 31st March 2019 with sexual abuse identified as a factor at CIN assessment_Number"/>
    <s v="E08000025"/>
    <x v="6"/>
    <s v="Financial year"/>
    <s v="2018/19"/>
    <s v="Children at risk from abuse in the household"/>
    <x v="37"/>
    <s v="Number"/>
    <n v="0"/>
    <n v="288388"/>
    <n v="0"/>
    <s v="0 per 1000 0-17 yr olds"/>
    <n v="0"/>
  </r>
  <r>
    <s v="E08000026_CIN episodes for unborn children at 31st March 2019 with sexual abuse identified as a factor at CIN assessment_Number"/>
    <s v="E08000026"/>
    <x v="27"/>
    <s v="Financial year"/>
    <s v="2018/19"/>
    <s v="Children at risk from abuse in the household"/>
    <x v="37"/>
    <s v="Number"/>
    <s v="*"/>
    <n v="78994"/>
    <s v="*"/>
    <s v="N/A"/>
    <s v="N/A"/>
  </r>
  <r>
    <s v="E08000027_CIN episodes for unborn children at 31st March 2019 with sexual abuse identified as a factor at CIN assessment_Number"/>
    <s v="E08000027"/>
    <x v="36"/>
    <s v="Financial year"/>
    <s v="2018/19"/>
    <s v="Children at risk from abuse in the household"/>
    <x v="37"/>
    <s v="Number"/>
    <n v="0"/>
    <n v="69265"/>
    <n v="0"/>
    <s v="0 per 1000 0-17 yr olds"/>
    <n v="0"/>
  </r>
  <r>
    <s v="E08000028_CIN episodes for unborn children at 31st March 2019 with sexual abuse identified as a factor at CIN assessment_Number"/>
    <s v="E08000028"/>
    <x v="106"/>
    <s v="Financial year"/>
    <s v="2018/19"/>
    <s v="Children at risk from abuse in the household"/>
    <x v="37"/>
    <s v="Number"/>
    <n v="0"/>
    <n v="81920"/>
    <n v="0"/>
    <s v="0 per 1000 0-17 yr olds"/>
    <n v="0"/>
  </r>
  <r>
    <s v="E08000029_CIN episodes for unborn children at 31st March 2019 with sexual abuse identified as a factor at CIN assessment_Number"/>
    <s v="E08000029"/>
    <x v="111"/>
    <s v="Financial year"/>
    <s v="2018/19"/>
    <s v="Children at risk from abuse in the household"/>
    <x v="37"/>
    <s v="Number"/>
    <n v="0"/>
    <n v="46946"/>
    <n v="0"/>
    <s v="0 per 1000 0-17 yr olds"/>
    <n v="0"/>
  </r>
  <r>
    <s v="E08000030_CIN episodes for unborn children at 31st March 2019 with sexual abuse identified as a factor at CIN assessment_Number"/>
    <s v="E08000030"/>
    <x v="135"/>
    <s v="Financial year"/>
    <s v="2018/19"/>
    <s v="Children at risk from abuse in the household"/>
    <x v="37"/>
    <s v="Number"/>
    <s v="*"/>
    <n v="68157"/>
    <s v="*"/>
    <s v="N/A"/>
    <s v="N/A"/>
  </r>
  <r>
    <s v="E08000031_CIN episodes for unborn children at 31st March 2019 with sexual abuse identified as a factor at CIN assessment_Number"/>
    <s v="E08000031"/>
    <x v="148"/>
    <s v="Financial year"/>
    <s v="2018/19"/>
    <s v="Children at risk from abuse in the household"/>
    <x v="37"/>
    <s v="Number"/>
    <n v="0"/>
    <n v="61244"/>
    <n v="0"/>
    <s v="0 per 1000 0-17 yr olds"/>
    <n v="0"/>
  </r>
  <r>
    <s v="E08000011_CIN episodes for unborn children at 31st March 2019 with sexual abuse identified as a factor at CIN assessment_Number"/>
    <s v="E08000011"/>
    <x v="65"/>
    <s v="Financial year"/>
    <s v="2018/19"/>
    <s v="Children at risk from abuse in the household"/>
    <x v="37"/>
    <s v="Number"/>
    <n v="0"/>
    <n v="33477"/>
    <n v="0"/>
    <s v="0 per 1000 0-17 yr olds"/>
    <n v="0"/>
  </r>
  <r>
    <s v="E08000012_CIN episodes for unborn children at 31st March 2019 with sexual abuse identified as a factor at CIN assessment_Number"/>
    <s v="E08000012"/>
    <x v="73"/>
    <s v="Financial year"/>
    <s v="2018/19"/>
    <s v="Children at risk from abuse in the household"/>
    <x v="37"/>
    <s v="Number"/>
    <s v="*"/>
    <n v="94902"/>
    <s v="*"/>
    <s v="N/A"/>
    <s v="N/A"/>
  </r>
  <r>
    <s v="E08000013_CIN episodes for unborn children at 31st March 2019 with sexual abuse identified as a factor at CIN assessment_Number"/>
    <s v="E08000013"/>
    <x v="152"/>
    <s v="Financial year"/>
    <s v="2018/19"/>
    <s v="Children at risk from abuse in the household"/>
    <x v="37"/>
    <s v="Number"/>
    <n v="0"/>
    <n v="36785"/>
    <n v="0"/>
    <s v="0 per 1000 0-17 yr olds"/>
    <n v="0"/>
  </r>
  <r>
    <s v="E08000014_CIN episodes for unborn children at 31st March 2019 with sexual abuse identified as a factor at CIN assessment_Number"/>
    <s v="E08000014"/>
    <x v="107"/>
    <s v="Financial year"/>
    <s v="2018/19"/>
    <s v="Children at risk from abuse in the household"/>
    <x v="37"/>
    <s v="Number"/>
    <s v="*"/>
    <n v="53833"/>
    <s v="*"/>
    <s v="N/A"/>
    <s v="N/A"/>
  </r>
  <r>
    <s v="E08000015_CIN episodes for unborn children at 31st March 2019 with sexual abuse identified as a factor at CIN assessment_Number"/>
    <s v="E08000015"/>
    <x v="146"/>
    <s v="Financial year"/>
    <s v="2018/19"/>
    <s v="Children at risk from abuse in the household"/>
    <x v="37"/>
    <s v="Number"/>
    <s v="*"/>
    <n v="67576"/>
    <s v="*"/>
    <s v="N/A"/>
    <s v="N/A"/>
  </r>
  <r>
    <s v="E08000001_CIN episodes for unborn children at 31st March 2019 with sexual abuse identified as a factor at CIN assessment_Number"/>
    <s v="E08000001"/>
    <x v="9"/>
    <s v="Financial year"/>
    <s v="2018/19"/>
    <s v="Children at risk from abuse in the household"/>
    <x v="37"/>
    <s v="Number"/>
    <s v="*"/>
    <n v="67670"/>
    <s v="*"/>
    <s v="N/A"/>
    <s v="N/A"/>
  </r>
  <r>
    <s v="E08000002_CIN episodes for unborn children at 31st March 2019 with sexual abuse identified as a factor at CIN assessment_Number"/>
    <s v="E08000002"/>
    <x v="18"/>
    <s v="Financial year"/>
    <s v="2018/19"/>
    <s v="Children at risk from abuse in the household"/>
    <x v="37"/>
    <s v="Number"/>
    <n v="0"/>
    <n v="43142"/>
    <n v="0"/>
    <s v="0 per 1000 0-17 yr olds"/>
    <n v="0"/>
  </r>
  <r>
    <s v="E08000003_CIN episodes for unborn children at 31st March 2019 with sexual abuse identified as a factor at CIN assessment_Number"/>
    <s v="E08000003"/>
    <x v="75"/>
    <s v="Financial year"/>
    <s v="2018/19"/>
    <s v="Children at risk from abuse in the household"/>
    <x v="37"/>
    <s v="Number"/>
    <s v="*"/>
    <n v="121962"/>
    <s v="*"/>
    <s v="N/A"/>
    <s v="N/A"/>
  </r>
  <r>
    <s v="E08000004_CIN episodes for unborn children at 31st March 2019 with sexual abuse identified as a factor at CIN assessment_Number"/>
    <s v="E08000004"/>
    <x v="92"/>
    <s v="Financial year"/>
    <s v="2018/19"/>
    <s v="Children at risk from abuse in the household"/>
    <x v="37"/>
    <s v="Number"/>
    <s v="*"/>
    <n v="59416"/>
    <s v="*"/>
    <s v="N/A"/>
    <s v="N/A"/>
  </r>
  <r>
    <s v="E08000005_CIN episodes for unborn children at 31st March 2019 with sexual abuse identified as a factor at CIN assessment_Number"/>
    <s v="E08000005"/>
    <x v="102"/>
    <s v="Financial year"/>
    <s v="2018/19"/>
    <s v="Children at risk from abuse in the household"/>
    <x v="37"/>
    <s v="Number"/>
    <n v="0"/>
    <n v="52689"/>
    <n v="0"/>
    <s v="0 per 1000 0-17 yr olds"/>
    <n v="0"/>
  </r>
  <r>
    <s v="E08000006_CIN episodes for unborn children at 31st March 2019 with sexual abuse identified as a factor at CIN assessment_Number"/>
    <s v="E08000006"/>
    <x v="105"/>
    <s v="Financial year"/>
    <s v="2018/19"/>
    <s v="Children at risk from abuse in the household"/>
    <x v="37"/>
    <s v="Number"/>
    <s v="*"/>
    <n v="56566"/>
    <s v="*"/>
    <s v="N/A"/>
    <s v="N/A"/>
  </r>
  <r>
    <s v="E08000007_CIN episodes for unborn children at 31st March 2019 with sexual abuse identified as a factor at CIN assessment_Number"/>
    <s v="E08000007"/>
    <x v="120"/>
    <s v="Financial year"/>
    <s v="2018/19"/>
    <s v="Children at risk from abuse in the household"/>
    <x v="37"/>
    <s v="Number"/>
    <n v="0"/>
    <n v="63141"/>
    <n v="0"/>
    <s v="0 per 1000 0-17 yr olds"/>
    <n v="0"/>
  </r>
  <r>
    <s v="E08000008_CIN episodes for unborn children at 31st March 2019 with sexual abuse identified as a factor at CIN assessment_Number"/>
    <s v="E08000008"/>
    <x v="128"/>
    <s v="Financial year"/>
    <s v="2018/19"/>
    <s v="Children at risk from abuse in the household"/>
    <x v="37"/>
    <s v="Number"/>
    <s v="*"/>
    <n v="50223"/>
    <s v="*"/>
    <s v="N/A"/>
    <s v="N/A"/>
  </r>
  <r>
    <s v="E08000009_CIN episodes for unborn children at 31st March 2019 with sexual abuse identified as a factor at CIN assessment_Number"/>
    <s v="E08000009"/>
    <x v="133"/>
    <s v="Financial year"/>
    <s v="2018/19"/>
    <s v="Children at risk from abuse in the household"/>
    <x v="37"/>
    <s v="Number"/>
    <s v="*"/>
    <n v="56087"/>
    <s v="*"/>
    <s v="N/A"/>
    <s v="N/A"/>
  </r>
  <r>
    <s v="E08000010_CIN episodes for unborn children at 31st March 2019 with sexual abuse identified as a factor at CIN assessment_Number"/>
    <s v="E08000010"/>
    <x v="143"/>
    <s v="Financial year"/>
    <s v="2018/19"/>
    <s v="Children at risk from abuse in the household"/>
    <x v="37"/>
    <s v="Number"/>
    <s v="*"/>
    <n v="68388"/>
    <s v="*"/>
    <s v="N/A"/>
    <s v="N/A"/>
  </r>
  <r>
    <s v="E08000016_CIN episodes for unborn children at 31st March 2019 with sexual abuse identified as a factor at CIN assessment_Number"/>
    <s v="E08000016"/>
    <x v="2"/>
    <s v="Financial year"/>
    <s v="2018/19"/>
    <s v="Children at risk from abuse in the household"/>
    <x v="37"/>
    <s v="Number"/>
    <n v="0"/>
    <n v="50727"/>
    <n v="0"/>
    <s v="0 per 1000 0-17 yr olds"/>
    <n v="0"/>
  </r>
  <r>
    <s v="E08000017_CIN episodes for unborn children at 31st March 2019 with sexual abuse identified as a factor at CIN assessment_Number"/>
    <s v="E08000017"/>
    <x v="34"/>
    <s v="Financial year"/>
    <s v="2018/19"/>
    <s v="Children at risk from abuse in the household"/>
    <x v="37"/>
    <s v="Number"/>
    <s v="*"/>
    <n v="66448"/>
    <s v="*"/>
    <s v="N/A"/>
    <s v="N/A"/>
  </r>
  <r>
    <s v="E08000018_CIN episodes for unborn children at 31st March 2019 with sexual abuse identified as a factor at CIN assessment_Number"/>
    <s v="E08000018"/>
    <x v="103"/>
    <s v="Financial year"/>
    <s v="2018/19"/>
    <s v="Children at risk from abuse in the household"/>
    <x v="37"/>
    <s v="Number"/>
    <s v="*"/>
    <n v="57196"/>
    <s v="*"/>
    <s v="N/A"/>
    <s v="N/A"/>
  </r>
  <r>
    <s v="E08000019_CIN episodes for unborn children at 31st March 2019 with sexual abuse identified as a factor at CIN assessment_Number"/>
    <s v="E08000019"/>
    <x v="108"/>
    <s v="Financial year"/>
    <s v="2018/19"/>
    <s v="Children at risk from abuse in the household"/>
    <x v="37"/>
    <s v="Number"/>
    <s v="*"/>
    <n v="117497"/>
    <s v="*"/>
    <s v="N/A"/>
    <s v="N/A"/>
  </r>
  <r>
    <s v="E08000032_CIN episodes for unborn children at 31st March 2019 with sexual abuse identified as a factor at CIN assessment_Number"/>
    <s v="E08000032"/>
    <x v="12"/>
    <s v="Financial year"/>
    <s v="2018/19"/>
    <s v="Children at risk from abuse in the household"/>
    <x v="37"/>
    <s v="Number"/>
    <s v="*"/>
    <n v="142005"/>
    <s v="*"/>
    <s v="N/A"/>
    <s v="N/A"/>
  </r>
  <r>
    <s v="E08000033_CIN episodes for unborn children at 31st March 2019 with sexual abuse identified as a factor at CIN assessment_Number"/>
    <s v="E08000033"/>
    <x v="19"/>
    <s v="Financial year"/>
    <s v="2018/19"/>
    <s v="Children at risk from abuse in the household"/>
    <x v="37"/>
    <s v="Number"/>
    <s v="*"/>
    <n v="46021"/>
    <s v="*"/>
    <s v="N/A"/>
    <s v="N/A"/>
  </r>
  <r>
    <s v="E08000034_CIN episodes for unborn children at 31st March 2019 with sexual abuse identified as a factor at CIN assessment_Number"/>
    <s v="E08000034"/>
    <x v="64"/>
    <s v="Financial year"/>
    <s v="2018/19"/>
    <s v="Children at risk from abuse in the household"/>
    <x v="37"/>
    <s v="Number"/>
    <n v="0"/>
    <n v="100174"/>
    <n v="0"/>
    <s v="0 per 1000 0-17 yr olds"/>
    <n v="0"/>
  </r>
  <r>
    <s v="E08000035_CIN episodes for unborn children at 31st March 2019 with sexual abuse identified as a factor at CIN assessment_Number"/>
    <s v="E08000035"/>
    <x v="68"/>
    <s v="Financial year"/>
    <s v="2018/19"/>
    <s v="Children at risk from abuse in the household"/>
    <x v="37"/>
    <s v="Number"/>
    <s v="*"/>
    <n v="168176"/>
    <s v="*"/>
    <s v="N/A"/>
    <s v="N/A"/>
  </r>
  <r>
    <s v="E08000036_CIN episodes for unborn children at 31st March 2019 with sexual abuse identified as a factor at CIN assessment_Number"/>
    <s v="E08000036"/>
    <x v="134"/>
    <s v="Financial year"/>
    <s v="2018/19"/>
    <s v="Children at risk from abuse in the household"/>
    <x v="37"/>
    <s v="Number"/>
    <s v="*"/>
    <n v="72893"/>
    <s v="*"/>
    <s v="N/A"/>
    <s v="N/A"/>
  </r>
  <r>
    <s v="E08000020_CIN episodes for unborn children at 31st March 2019 with sexual abuse identified as a factor at CIN assessment_Number"/>
    <s v="E08000020"/>
    <x v="43"/>
    <s v="Financial year"/>
    <s v="2018/19"/>
    <s v="Children at risk from abuse in the household"/>
    <x v="37"/>
    <s v="Number"/>
    <n v="6"/>
    <n v="39605"/>
    <n v="0.15149602322938999"/>
    <s v="0.2 per 1000 0-17 yr olds"/>
    <n v="0.15149602322938999"/>
  </r>
  <r>
    <s v="E08000021_CIN episodes for unborn children at 31st March 2019 with sexual abuse identified as a factor at CIN assessment_Number"/>
    <s v="E08000021"/>
    <x v="80"/>
    <s v="Financial year"/>
    <s v="2018/19"/>
    <s v="Children at risk from abuse in the household"/>
    <x v="37"/>
    <s v="Number"/>
    <s v="*"/>
    <n v="58056"/>
    <s v="*"/>
    <s v="N/A"/>
    <s v="N/A"/>
  </r>
  <r>
    <s v="E08000022_CIN episodes for unborn children at 31st March 2019 with sexual abuse identified as a factor at CIN assessment_Number"/>
    <s v="E08000022"/>
    <x v="86"/>
    <s v="Financial year"/>
    <s v="2018/19"/>
    <s v="Children at risk from abuse in the household"/>
    <x v="37"/>
    <s v="Number"/>
    <s v="*"/>
    <n v="41360"/>
    <s v="*"/>
    <s v="N/A"/>
    <s v="N/A"/>
  </r>
  <r>
    <s v="E08000023_CIN episodes for unborn children at 31st March 2019 with sexual abuse identified as a factor at CIN assessment_Number"/>
    <s v="E08000023"/>
    <x v="114"/>
    <s v="Financial year"/>
    <s v="2018/19"/>
    <s v="Children at risk from abuse in the household"/>
    <x v="37"/>
    <s v="Number"/>
    <s v="*"/>
    <n v="29920"/>
    <s v="*"/>
    <s v="N/A"/>
    <s v="N/A"/>
  </r>
  <r>
    <s v="E08000024_CIN episodes for unborn children at 31st March 2019 with sexual abuse identified as a factor at CIN assessment_Number"/>
    <s v="E08000024"/>
    <x v="124"/>
    <s v="Financial year"/>
    <s v="2018/19"/>
    <s v="Children at risk from abuse in the household"/>
    <x v="37"/>
    <s v="Number"/>
    <s v="*"/>
    <n v="54563"/>
    <s v="*"/>
    <s v="N/A"/>
    <s v="N/A"/>
  </r>
  <r>
    <s v="E06000053_CIN episodes for unborn children at 31st March 2019 with sexual abuse identified as a factor at CIN assessment_Number"/>
    <s v="E06000053"/>
    <x v="153"/>
    <s v="Financial year"/>
    <s v="2018/19"/>
    <s v="Children at risk from abuse in the household"/>
    <x v="37"/>
    <s v="Number"/>
    <n v="0"/>
    <n v="368"/>
    <n v="0"/>
    <s v="0 per 1000 0-17 yr olds"/>
    <n v="0"/>
  </r>
  <r>
    <s v="E06000022_CIN episodes for unborn children at 31st March 2019 with sexual abuse identified as a factor at CIN assessment_Number"/>
    <s v="E06000022"/>
    <x v="3"/>
    <s v="Financial year"/>
    <s v="2018/19"/>
    <s v="Children at risk from abuse in the household"/>
    <x v="37"/>
    <s v="Number"/>
    <n v="0"/>
    <n v="35946"/>
    <n v="0"/>
    <s v="0 per 1000 0-17 yr olds"/>
    <n v="0"/>
  </r>
  <r>
    <s v="E06000023_CIN episodes for unborn children at 31st March 2019 with sexual abuse identified as a factor at CIN assessment_Number"/>
    <s v="E06000023"/>
    <x v="15"/>
    <s v="Financial year"/>
    <s v="2018/19"/>
    <s v="Children at risk from abuse in the household"/>
    <x v="37"/>
    <s v="Number"/>
    <s v="*"/>
    <n v="94016"/>
    <s v="*"/>
    <s v="N/A"/>
    <s v="N/A"/>
  </r>
  <r>
    <s v="E06000024_CIN episodes for unborn children at 31st March 2019 with sexual abuse identified as a factor at CIN assessment_Number"/>
    <s v="E06000024"/>
    <x v="85"/>
    <s v="Financial year"/>
    <s v="2018/19"/>
    <s v="Children at risk from abuse in the household"/>
    <x v="37"/>
    <s v="Number"/>
    <n v="0"/>
    <n v="43435"/>
    <n v="0"/>
    <s v="0 per 1000 0-17 yr olds"/>
    <n v="0"/>
  </r>
  <r>
    <s v="E06000025_CIN episodes for unborn children at 31st March 2019 with sexual abuse identified as a factor at CIN assessment_Number"/>
    <s v="E06000025"/>
    <x v="113"/>
    <s v="Financial year"/>
    <s v="2018/19"/>
    <s v="Children at risk from abuse in the household"/>
    <x v="37"/>
    <s v="Number"/>
    <n v="0"/>
    <n v="58867"/>
    <n v="0"/>
    <s v="0 per 1000 0-17 yr olds"/>
    <n v="0"/>
  </r>
  <r>
    <s v="E06000001_CIN episodes for unborn children at 31st March 2019 with sexual abuse identified as a factor at CIN assessment_Number"/>
    <s v="E06000001"/>
    <x v="52"/>
    <s v="Financial year"/>
    <s v="2018/19"/>
    <s v="Children at risk from abuse in the household"/>
    <x v="37"/>
    <s v="Number"/>
    <n v="0"/>
    <n v="20006"/>
    <n v="0"/>
    <s v="0 per 1000 0-17 yr olds"/>
    <n v="0"/>
  </r>
  <r>
    <s v="E06000002_CIN episodes for unborn children at 31st March 2019 with sexual abuse identified as a factor at CIN assessment_Number"/>
    <s v="E06000002"/>
    <x v="78"/>
    <s v="Financial year"/>
    <s v="2018/19"/>
    <s v="Children at risk from abuse in the household"/>
    <x v="37"/>
    <s v="Number"/>
    <s v="*"/>
    <n v="32513"/>
    <s v="*"/>
    <s v="N/A"/>
    <s v="N/A"/>
  </r>
  <r>
    <s v="E06000003_CIN episodes for unborn children at 31st March 2019 with sexual abuse identified as a factor at CIN assessment_Number"/>
    <s v="E06000003"/>
    <x v="100"/>
    <s v="Financial year"/>
    <s v="2018/19"/>
    <s v="Children at risk from abuse in the household"/>
    <x v="37"/>
    <s v="Number"/>
    <n v="0"/>
    <n v="27626"/>
    <n v="0"/>
    <s v="0 per 1000 0-17 yr olds"/>
    <n v="0"/>
  </r>
  <r>
    <s v="E06000004_CIN episodes for unborn children at 31st March 2019 with sexual abuse identified as a factor at CIN assessment_Number"/>
    <s v="E06000004"/>
    <x v="121"/>
    <s v="Financial year"/>
    <s v="2018/19"/>
    <s v="Children at risk from abuse in the household"/>
    <x v="37"/>
    <s v="Number"/>
    <s v="*"/>
    <n v="43521"/>
    <s v="*"/>
    <s v="N/A"/>
    <s v="N/A"/>
  </r>
  <r>
    <s v="E06000010_CIN episodes for unborn children at 31st March 2019 with sexual abuse identified as a factor at CIN assessment_Number"/>
    <s v="E06000010"/>
    <x v="62"/>
    <s v="Financial year"/>
    <s v="2018/19"/>
    <s v="Children at risk from abuse in the household"/>
    <x v="37"/>
    <s v="Number"/>
    <s v="*"/>
    <n v="57023"/>
    <s v="*"/>
    <s v="N/A"/>
    <s v="N/A"/>
  </r>
  <r>
    <s v="E06000011_CIN episodes for unborn children at 31st March 2019 with sexual abuse identified as a factor at CIN assessment_Number"/>
    <s v="E06000011"/>
    <x v="39"/>
    <s v="Financial year"/>
    <s v="2018/19"/>
    <s v="Children at risk from abuse in the household"/>
    <x v="37"/>
    <s v="Number"/>
    <s v="*"/>
    <n v="62942"/>
    <s v="*"/>
    <s v="N/A"/>
    <s v="N/A"/>
  </r>
  <r>
    <s v="E06000012_CIN episodes for unborn children at 31st March 2019 with sexual abuse identified as a factor at CIN assessment_Number"/>
    <s v="E06000012"/>
    <x v="83"/>
    <s v="Financial year"/>
    <s v="2018/19"/>
    <s v="Children at risk from abuse in the household"/>
    <x v="37"/>
    <s v="Number"/>
    <s v="*"/>
    <n v="34503"/>
    <s v="*"/>
    <s v="N/A"/>
    <s v="N/A"/>
  </r>
  <r>
    <s v="E06000013_CIN episodes for unborn children at 31st March 2019 with sexual abuse identified as a factor at CIN assessment_Number"/>
    <s v="E06000013"/>
    <x v="84"/>
    <s v="Financial year"/>
    <s v="2018/19"/>
    <s v="Children at risk from abuse in the household"/>
    <x v="37"/>
    <s v="Number"/>
    <s v="*"/>
    <n v="35714"/>
    <s v="*"/>
    <s v="N/A"/>
    <s v="N/A"/>
  </r>
  <r>
    <s v="E10000023_CIN episodes for unborn children at 31st March 2019 with sexual abuse identified as a factor at CIN assessment_Number"/>
    <s v="E10000023"/>
    <x v="87"/>
    <s v="Financial year"/>
    <s v="2018/19"/>
    <s v="Children at risk from abuse in the household"/>
    <x v="37"/>
    <s v="Number"/>
    <n v="5"/>
    <n v="117499"/>
    <n v="4.2553553647265097E-2"/>
    <s v="0 per 1000 0-17 yr olds"/>
    <n v="4.2553553647265097E-2"/>
  </r>
  <r>
    <s v="E06000014_CIN episodes for unborn children at 31st March 2019 with sexual abuse identified as a factor at CIN assessment_Number"/>
    <s v="E06000014"/>
    <x v="150"/>
    <s v="Financial year"/>
    <s v="2018/19"/>
    <s v="Children at risk from abuse in the household"/>
    <x v="37"/>
    <s v="Number"/>
    <s v="*"/>
    <n v="36572"/>
    <s v="*"/>
    <s v="N/A"/>
    <s v="N/A"/>
  </r>
  <r>
    <s v="E06000032_CIN episodes for unborn children at 31st March 2019 with sexual abuse identified as a factor at CIN assessment_Number"/>
    <s v="E06000032"/>
    <x v="74"/>
    <s v="Financial year"/>
    <s v="2018/19"/>
    <s v="Children at risk from abuse in the household"/>
    <x v="37"/>
    <s v="Number"/>
    <s v="*"/>
    <n v="57375"/>
    <s v="*"/>
    <s v="N/A"/>
    <s v="N/A"/>
  </r>
  <r>
    <s v="E06000055_CIN episodes for unborn children at 31st March 2019 with sexual abuse identified as a factor at CIN assessment_Number"/>
    <s v="E06000055"/>
    <x v="4"/>
    <s v="Financial year"/>
    <s v="2018/19"/>
    <s v="Children at risk from abuse in the household"/>
    <x v="37"/>
    <s v="Number"/>
    <n v="0"/>
    <n v="40088"/>
    <n v="0"/>
    <s v="0 per 1000 0-17 yr olds"/>
    <n v="0"/>
  </r>
  <r>
    <s v="E06000056_CIN episodes for unborn children at 31st March 2019 with sexual abuse identified as a factor at CIN assessment_Number"/>
    <s v="E06000056"/>
    <x v="22"/>
    <s v="Financial year"/>
    <s v="2018/19"/>
    <s v="Children at risk from abuse in the household"/>
    <x v="37"/>
    <s v="Number"/>
    <s v="*"/>
    <n v="62515"/>
    <s v="*"/>
    <s v="N/A"/>
    <s v="N/A"/>
  </r>
  <r>
    <s v="E10000002_CIN episodes for unborn children at 31st March 2019 with sexual abuse identified as a factor at CIN assessment_Number"/>
    <s v="E10000002"/>
    <x v="17"/>
    <s v="Financial year"/>
    <s v="2018/19"/>
    <s v="Children at risk from abuse in the household"/>
    <x v="37"/>
    <s v="Number"/>
    <n v="0"/>
    <n v="124321"/>
    <n v="0"/>
    <s v="0 per 1000 0-17 yr olds"/>
    <n v="0"/>
  </r>
  <r>
    <s v="E06000042_CIN episodes for unborn children at 31st March 2019 with sexual abuse identified as a factor at CIN assessment_Number"/>
    <s v="E06000042"/>
    <x v="79"/>
    <s v="Financial year"/>
    <s v="2018/19"/>
    <s v="Children at risk from abuse in the household"/>
    <x v="37"/>
    <s v="Number"/>
    <s v="*"/>
    <n v="68278"/>
    <s v="*"/>
    <s v="N/A"/>
    <s v="N/A"/>
  </r>
  <r>
    <s v="E10000007_CIN episodes for unborn children at 31st March 2019 with sexual abuse identified as a factor at CIN assessment_Number"/>
    <s v="E10000007"/>
    <x v="32"/>
    <s v="Financial year"/>
    <s v="2018/19"/>
    <s v="Children at risk from abuse in the household"/>
    <x v="37"/>
    <s v="Number"/>
    <n v="6"/>
    <n v="153272"/>
    <n v="3.9146093219896698E-2"/>
    <s v="0 per 1000 0-17 yr olds"/>
    <n v="3.9146093219896698E-2"/>
  </r>
  <r>
    <s v="E06000015_CIN episodes for unborn children at 31st March 2019 with sexual abuse identified as a factor at CIN assessment_Number"/>
    <s v="E06000015"/>
    <x v="31"/>
    <s v="Financial year"/>
    <s v="2018/19"/>
    <s v="Children at risk from abuse in the household"/>
    <x v="37"/>
    <s v="Number"/>
    <s v="*"/>
    <n v="59899"/>
    <s v="*"/>
    <s v="N/A"/>
    <s v="N/A"/>
  </r>
  <r>
    <s v="E10000009_CIN episodes for unborn children at 31st March 2019 with sexual abuse identified as a factor at CIN assessment_Number"/>
    <s v="E10000009"/>
    <x v="35"/>
    <s v="Financial year"/>
    <s v="2018/19"/>
    <s v="Children at risk from abuse in the household"/>
    <x v="37"/>
    <s v="Number"/>
    <s v="*"/>
    <n v="76699"/>
    <s v="*"/>
    <s v="N/A"/>
    <s v="N/A"/>
  </r>
  <r>
    <s v="E06000029_CIN episodes for unborn children at 31st March 2019 with sexual abuse identified as a factor at CIN assessment_Number"/>
    <s v="E06000029"/>
    <x v="96"/>
    <s v="Financial year"/>
    <s v="2018/19"/>
    <s v="Children at risk from abuse in the household"/>
    <x v="37"/>
    <s v="Number"/>
    <n v="0"/>
    <n v="30188"/>
    <n v="0"/>
    <s v="0 per 1000 0-17 yr olds"/>
    <n v="0"/>
  </r>
  <r>
    <s v="E06000028_CIN episodes for unborn children at 31st March 2019 with sexual abuse identified as a factor at CIN assessment_Number"/>
    <s v="E06000028"/>
    <x v="10"/>
    <s v="Financial year"/>
    <s v="2018/19"/>
    <s v="Children at risk from abuse in the household"/>
    <x v="37"/>
    <s v="Number"/>
    <s v="*"/>
    <n v="36373"/>
    <s v="*"/>
    <s v="N/A"/>
    <s v="N/A"/>
  </r>
  <r>
    <s v="E06000047_CIN episodes for unborn children at 31st March 2019 with sexual abuse identified as a factor at CIN assessment_Number"/>
    <s v="E06000047"/>
    <x v="37"/>
    <s v="Financial year"/>
    <s v="2018/19"/>
    <s v="Children at risk from abuse in the household"/>
    <x v="37"/>
    <s v="Number"/>
    <n v="6"/>
    <n v="101040"/>
    <n v="5.9382422802850401E-2"/>
    <s v="0.1 per 1000 0-17 yr olds"/>
    <n v="5.9382422802850401E-2"/>
  </r>
  <r>
    <s v="E06000005_CIN episodes for unborn children at 31st March 2019 with sexual abuse identified as a factor at CIN assessment_Number"/>
    <s v="E06000005"/>
    <x v="30"/>
    <s v="Financial year"/>
    <s v="2018/19"/>
    <s v="Children at risk from abuse in the household"/>
    <x v="37"/>
    <s v="Number"/>
    <s v="*"/>
    <n v="22454"/>
    <s v="*"/>
    <s v="N/A"/>
    <s v="N/A"/>
  </r>
  <r>
    <s v="E10000011_CIN episodes for unborn children at 31st March 2019 with sexual abuse identified as a factor at CIN assessment_Number"/>
    <s v="E10000011"/>
    <x v="40"/>
    <s v="Financial year"/>
    <s v="2018/19"/>
    <s v="Children at risk from abuse in the household"/>
    <x v="37"/>
    <s v="Number"/>
    <s v="*"/>
    <n v="106378"/>
    <s v="*"/>
    <s v="N/A"/>
    <s v="N/A"/>
  </r>
  <r>
    <s v="E06000043_CIN episodes for unborn children at 31st March 2019 with sexual abuse identified as a factor at CIN assessment_Number"/>
    <s v="E06000043"/>
    <x v="14"/>
    <s v="Financial year"/>
    <s v="2018/19"/>
    <s v="Children at risk from abuse in the household"/>
    <x v="37"/>
    <s v="Number"/>
    <s v="*"/>
    <n v="51005"/>
    <s v="*"/>
    <s v="N/A"/>
    <s v="N/A"/>
  </r>
  <r>
    <s v="E10000014_CIN episodes for unborn children at 31st March 2019 with sexual abuse identified as a factor at CIN assessment_Number"/>
    <s v="E10000014"/>
    <x v="49"/>
    <s v="Financial year"/>
    <s v="2018/19"/>
    <s v="Children at risk from abuse in the household"/>
    <x v="37"/>
    <s v="Number"/>
    <s v="*"/>
    <n v="284002"/>
    <s v="*"/>
    <s v="N/A"/>
    <s v="N/A"/>
  </r>
  <r>
    <s v="E06000044_CIN episodes for unborn children at 31st March 2019 with sexual abuse identified as a factor at CIN assessment_Number"/>
    <s v="E06000044"/>
    <x v="97"/>
    <s v="Financial year"/>
    <s v="2018/19"/>
    <s v="Children at risk from abuse in the household"/>
    <x v="37"/>
    <s v="Number"/>
    <s v="*"/>
    <n v="44046"/>
    <s v="*"/>
    <s v="N/A"/>
    <s v="N/A"/>
  </r>
  <r>
    <s v="E06000045_CIN episodes for unborn children at 31st March 2019 with sexual abuse identified as a factor at CIN assessment_Number"/>
    <s v="E06000045"/>
    <x v="115"/>
    <s v="Financial year"/>
    <s v="2018/19"/>
    <s v="Children at risk from abuse in the household"/>
    <x v="37"/>
    <s v="Number"/>
    <s v="*"/>
    <n v="50832"/>
    <s v="*"/>
    <s v="N/A"/>
    <s v="N/A"/>
  </r>
  <r>
    <s v="E10000018_CIN episodes for unborn children at 31st March 2019 with sexual abuse identified as a factor at CIN assessment_Number"/>
    <s v="E10000018"/>
    <x v="70"/>
    <s v="Financial year"/>
    <s v="2018/19"/>
    <s v="Children at risk from abuse in the household"/>
    <x v="37"/>
    <s v="Number"/>
    <s v="*"/>
    <n v="140307"/>
    <s v="*"/>
    <s v="N/A"/>
    <s v="N/A"/>
  </r>
  <r>
    <s v="E06000016_CIN episodes for unborn children at 31st March 2019 with sexual abuse identified as a factor at CIN assessment_Number"/>
    <s v="E06000016"/>
    <x v="69"/>
    <s v="Financial year"/>
    <s v="2018/19"/>
    <s v="Children at risk from abuse in the household"/>
    <x v="37"/>
    <s v="Number"/>
    <s v="*"/>
    <n v="83994"/>
    <s v="*"/>
    <s v="N/A"/>
    <s v="N/A"/>
  </r>
  <r>
    <s v="E06000017_CIN episodes for unborn children at 31st March 2019 with sexual abuse identified as a factor at CIN assessment_Number"/>
    <s v="E06000017"/>
    <x v="104"/>
    <s v="Financial year"/>
    <s v="2018/19"/>
    <s v="Children at risk from abuse in the household"/>
    <x v="37"/>
    <s v="Number"/>
    <n v="0"/>
    <n v="7807"/>
    <n v="0"/>
    <s v="0 per 1000 0-17 yr olds"/>
    <n v="0"/>
  </r>
  <r>
    <s v="E10000028_CIN episodes for unborn children at 31st March 2019 with sexual abuse identified as a factor at CIN assessment_Number"/>
    <s v="E10000028"/>
    <x v="119"/>
    <s v="Financial year"/>
    <s v="2018/19"/>
    <s v="Children at risk from abuse in the household"/>
    <x v="37"/>
    <s v="Number"/>
    <s v="*"/>
    <n v="169603"/>
    <s v="*"/>
    <s v="N/A"/>
    <s v="N/A"/>
  </r>
  <r>
    <s v="E06000021_CIN episodes for unborn children at 31st March 2019 with sexual abuse identified as a factor at CIN assessment_Number"/>
    <s v="E06000021"/>
    <x v="122"/>
    <s v="Financial year"/>
    <s v="2018/19"/>
    <s v="Children at risk from abuse in the household"/>
    <x v="37"/>
    <s v="Number"/>
    <n v="7"/>
    <n v="57549"/>
    <n v="0.121635475855358"/>
    <s v="0.1 per 1000 0-17 yr olds"/>
    <n v="0.121635475855358"/>
  </r>
  <r>
    <s v="E06000054_CIN episodes for unborn children at 31st March 2019 with sexual abuse identified as a factor at CIN assessment_Number"/>
    <s v="E06000054"/>
    <x v="144"/>
    <s v="Financial year"/>
    <s v="2018/19"/>
    <s v="Children at risk from abuse in the household"/>
    <x v="37"/>
    <s v="Number"/>
    <n v="5"/>
    <n v="105692"/>
    <n v="4.7307270181281502E-2"/>
    <s v="0 per 1000 0-17 yr olds"/>
    <n v="4.7307270181281502E-2"/>
  </r>
  <r>
    <s v="E06000030_CIN episodes for unborn children at 31st March 2019 with sexual abuse identified as a factor at CIN assessment_Number"/>
    <s v="E06000030"/>
    <x v="127"/>
    <s v="Financial year"/>
    <s v="2018/19"/>
    <s v="Children at risk from abuse in the household"/>
    <x v="37"/>
    <s v="Number"/>
    <s v="*"/>
    <n v="50239"/>
    <s v="*"/>
    <s v="N/A"/>
    <s v="N/A"/>
  </r>
  <r>
    <s v="E06000036_CIN episodes for unborn children at 31st March 2019 with sexual abuse identified as a factor at CIN assessment_Number"/>
    <s v="E06000036"/>
    <x v="11"/>
    <s v="Financial year"/>
    <s v="2018/19"/>
    <s v="Children at risk from abuse in the household"/>
    <x v="37"/>
    <s v="Number"/>
    <n v="0"/>
    <n v="28336"/>
    <n v="0"/>
    <s v="0 per 1000 0-17 yr olds"/>
    <n v="0"/>
  </r>
  <r>
    <s v="E06000040_CIN episodes for unborn children at 31st March 2019 with sexual abuse identified as a factor at CIN assessment_Number"/>
    <s v="E06000040"/>
    <x v="145"/>
    <s v="Financial year"/>
    <s v="2018/19"/>
    <s v="Children at risk from abuse in the household"/>
    <x v="37"/>
    <s v="Number"/>
    <n v="0"/>
    <n v="34604"/>
    <n v="0"/>
    <s v="0 per 1000 0-17 yr olds"/>
    <n v="0"/>
  </r>
  <r>
    <s v="E06000037_CIN episodes for unborn children at 31st March 2019 with sexual abuse identified as a factor at CIN assessment_Number"/>
    <s v="E06000037"/>
    <x v="140"/>
    <s v="Financial year"/>
    <s v="2018/19"/>
    <s v="Children at risk from abuse in the household"/>
    <x v="37"/>
    <s v="Number"/>
    <n v="0"/>
    <n v="35623"/>
    <n v="0"/>
    <s v="0 per 1000 0-17 yr olds"/>
    <n v="0"/>
  </r>
  <r>
    <s v="E06000038_CIN episodes for unborn children at 31st March 2019 with sexual abuse identified as a factor at CIN assessment_Number"/>
    <s v="E06000038"/>
    <x v="98"/>
    <s v="Financial year"/>
    <s v="2018/19"/>
    <s v="Children at risk from abuse in the household"/>
    <x v="37"/>
    <s v="Number"/>
    <n v="0"/>
    <n v="37080"/>
    <n v="0"/>
    <s v="0 per 1000 0-17 yr olds"/>
    <n v="0"/>
  </r>
  <r>
    <s v="E06000039_CIN episodes for unborn children at 31st March 2019 with sexual abuse identified as a factor at CIN assessment_Number"/>
    <s v="E06000039"/>
    <x v="110"/>
    <s v="Financial year"/>
    <s v="2018/19"/>
    <s v="Children at risk from abuse in the household"/>
    <x v="37"/>
    <s v="Number"/>
    <n v="0"/>
    <n v="42699"/>
    <n v="0"/>
    <s v="0 per 1000 0-17 yr olds"/>
    <n v="0"/>
  </r>
  <r>
    <s v="E06000041_CIN episodes for unborn children at 31st March 2019 with sexual abuse identified as a factor at CIN assessment_Number"/>
    <s v="E06000041"/>
    <x v="147"/>
    <s v="Financial year"/>
    <s v="2018/19"/>
    <s v="Children at risk from abuse in the household"/>
    <x v="37"/>
    <s v="Number"/>
    <s v="*"/>
    <n v="39532"/>
    <s v="*"/>
    <s v="N/A"/>
    <s v="N/A"/>
  </r>
  <r>
    <s v="E10000003_CIN episodes for unborn children at 31st March 2019 with sexual abuse identified as a factor at CIN assessment_Number"/>
    <s v="E10000003"/>
    <x v="20"/>
    <s v="Financial year"/>
    <s v="2018/19"/>
    <s v="Children at risk from abuse in the household"/>
    <x v="37"/>
    <s v="Number"/>
    <n v="0"/>
    <n v="135719"/>
    <n v="0"/>
    <s v="0 per 1000 0-17 yr olds"/>
    <n v="0"/>
  </r>
  <r>
    <s v="E06000031_CIN episodes for unborn children at 31st March 2019 with sexual abuse identified as a factor at CIN assessment_Number"/>
    <s v="E06000031"/>
    <x v="94"/>
    <s v="Financial year"/>
    <s v="2018/19"/>
    <s v="Children at risk from abuse in the household"/>
    <x v="37"/>
    <s v="Number"/>
    <n v="0"/>
    <n v="51137"/>
    <n v="0"/>
    <s v="0 per 1000 0-17 yr olds"/>
    <n v="0"/>
  </r>
  <r>
    <s v="E06000006_CIN episodes for unborn children at 31st March 2019 with sexual abuse identified as a factor at CIN assessment_Number"/>
    <s v="E06000006"/>
    <x v="47"/>
    <s v="Financial year"/>
    <s v="2018/19"/>
    <s v="Children at risk from abuse in the household"/>
    <x v="37"/>
    <s v="Number"/>
    <s v="*"/>
    <n v="28617"/>
    <s v="*"/>
    <s v="N/A"/>
    <s v="N/A"/>
  </r>
  <r>
    <s v="E06000007_CIN episodes for unborn children at 31st March 2019 with sexual abuse identified as a factor at CIN assessment_Number"/>
    <s v="E06000007"/>
    <x v="138"/>
    <s v="Financial year"/>
    <s v="2018/19"/>
    <s v="Children at risk from abuse in the household"/>
    <x v="37"/>
    <s v="Number"/>
    <n v="0"/>
    <n v="44484"/>
    <n v="0"/>
    <s v="0 per 1000 0-17 yr olds"/>
    <n v="0"/>
  </r>
  <r>
    <s v="E10000008_CIN episodes for unborn children at 31st March 2019 with sexual abuse identified as a factor at CIN assessment_Number"/>
    <s v="E10000008"/>
    <x v="33"/>
    <s v="Financial year"/>
    <s v="2018/19"/>
    <s v="Children at risk from abuse in the household"/>
    <x v="37"/>
    <s v="Number"/>
    <n v="0"/>
    <n v="145878"/>
    <n v="0"/>
    <s v="0 per 1000 0-17 yr olds"/>
    <n v="0"/>
  </r>
  <r>
    <s v="E06000026_CIN episodes for unborn children at 31st March 2019 with sexual abuse identified as a factor at CIN assessment_Number"/>
    <s v="E06000026"/>
    <x v="95"/>
    <s v="Financial year"/>
    <s v="2018/19"/>
    <s v="Children at risk from abuse in the household"/>
    <x v="37"/>
    <s v="Number"/>
    <s v="*"/>
    <n v="52552"/>
    <s v="*"/>
    <s v="N/A"/>
    <s v="N/A"/>
  </r>
  <r>
    <s v="E06000027_CIN episodes for unborn children at 31st March 2019 with sexual abuse identified as a factor at CIN assessment_Number"/>
    <s v="E06000027"/>
    <x v="131"/>
    <s v="Financial year"/>
    <s v="2018/19"/>
    <s v="Children at risk from abuse in the household"/>
    <x v="37"/>
    <s v="Number"/>
    <n v="0"/>
    <n v="25423"/>
    <n v="0"/>
    <s v="0 per 1000 0-17 yr olds"/>
    <n v="0"/>
  </r>
  <r>
    <s v="E10000012_CIN episodes for unborn children at 31st March 2019 with sexual abuse identified as a factor at CIN assessment_Number"/>
    <s v="E10000012"/>
    <x v="42"/>
    <s v="Financial year"/>
    <s v="2018/19"/>
    <s v="Children at risk from abuse in the household"/>
    <x v="37"/>
    <s v="Number"/>
    <s v="*"/>
    <n v="311172"/>
    <s v="*"/>
    <s v="N/A"/>
    <s v="N/A"/>
  </r>
  <r>
    <s v="E06000033_CIN episodes for unborn children at 31st March 2019 with sexual abuse identified as a factor at CIN assessment_Number"/>
    <s v="E06000033"/>
    <x v="116"/>
    <s v="Financial year"/>
    <s v="2018/19"/>
    <s v="Children at risk from abuse in the household"/>
    <x v="37"/>
    <s v="Number"/>
    <s v="*"/>
    <n v="39540"/>
    <s v="*"/>
    <s v="N/A"/>
    <s v="N/A"/>
  </r>
  <r>
    <s v="E06000034_CIN episodes for unborn children at 31st March 2019 with sexual abuse identified as a factor at CIN assessment_Number"/>
    <s v="E06000034"/>
    <x v="130"/>
    <s v="Financial year"/>
    <s v="2018/19"/>
    <s v="Children at risk from abuse in the household"/>
    <x v="37"/>
    <s v="Number"/>
    <s v="*"/>
    <n v="43762"/>
    <s v="*"/>
    <s v="N/A"/>
    <s v="N/A"/>
  </r>
  <r>
    <s v="E06000019_CIN episodes for unborn children at 31st March 2019 with sexual abuse identified as a factor at CIN assessment_Number"/>
    <s v="E06000019"/>
    <x v="54"/>
    <s v="Financial year"/>
    <s v="2018/19"/>
    <s v="Children at risk from abuse in the household"/>
    <x v="37"/>
    <s v="Number"/>
    <n v="0"/>
    <n v="36103"/>
    <n v="0"/>
    <s v="0 per 1000 0-17 yr olds"/>
    <n v="0"/>
  </r>
  <r>
    <s v="E10000034_CIN episodes for unborn children at 31st March 2019 with sexual abuse identified as a factor at CIN assessment_Number"/>
    <s v="E10000034"/>
    <x v="149"/>
    <s v="Financial year"/>
    <s v="2018/19"/>
    <s v="Children at risk from abuse in the household"/>
    <x v="37"/>
    <s v="Number"/>
    <s v="*"/>
    <n v="117783"/>
    <s v="*"/>
    <s v="N/A"/>
    <s v="N/A"/>
  </r>
  <r>
    <s v="E10000016_CIN episodes for unborn children at 31st March 2019 with sexual abuse identified as a factor at CIN assessment_Number"/>
    <s v="E10000016"/>
    <x v="61"/>
    <s v="Financial year"/>
    <s v="2018/19"/>
    <s v="Children at risk from abuse in the household"/>
    <x v="37"/>
    <s v="Number"/>
    <n v="6"/>
    <n v="340140"/>
    <n v="1.76397953783736E-2"/>
    <s v="0 per 1000 0-17 yr olds"/>
    <n v="1.76397953783736E-2"/>
  </r>
  <r>
    <s v="E06000035_CIN episodes for unborn children at 31st March 2019 with sexual abuse identified as a factor at CIN assessment_Number"/>
    <s v="E06000035"/>
    <x v="76"/>
    <s v="Financial year"/>
    <s v="2018/19"/>
    <s v="Children at risk from abuse in the household"/>
    <x v="37"/>
    <s v="Number"/>
    <s v="*"/>
    <n v="64391"/>
    <s v="*"/>
    <s v="N/A"/>
    <s v="N/A"/>
  </r>
  <r>
    <s v="E10000017_CIN episodes for unborn children at 31st March 2019 with sexual abuse identified as a factor at CIN assessment_Number"/>
    <s v="E10000017"/>
    <x v="67"/>
    <s v="Financial year"/>
    <s v="2018/19"/>
    <s v="Children at risk from abuse in the household"/>
    <x v="37"/>
    <s v="Number"/>
    <n v="5"/>
    <n v="249727"/>
    <n v="2.0021863875351899E-2"/>
    <s v="0 per 1000 0-17 yr olds"/>
    <n v="2.0021863875351899E-2"/>
  </r>
  <r>
    <s v="E06000008_CIN episodes for unborn children at 31st March 2019 with sexual abuse identified as a factor at CIN assessment_Number"/>
    <s v="E06000008"/>
    <x v="7"/>
    <s v="Financial year"/>
    <s v="2018/19"/>
    <s v="Children at risk from abuse in the household"/>
    <x v="37"/>
    <s v="Number"/>
    <n v="0"/>
    <n v="38481"/>
    <n v="0"/>
    <s v="0 per 1000 0-17 yr olds"/>
    <n v="0"/>
  </r>
  <r>
    <s v="E06000009_CIN episodes for unborn children at 31st March 2019 with sexual abuse identified as a factor at CIN assessment_Number"/>
    <s v="E06000009"/>
    <x v="8"/>
    <s v="Financial year"/>
    <s v="2018/19"/>
    <s v="Children at risk from abuse in the household"/>
    <x v="37"/>
    <s v="Number"/>
    <s v="*"/>
    <n v="28904"/>
    <s v="*"/>
    <s v="N/A"/>
    <s v="N/A"/>
  </r>
  <r>
    <s v="E10000024_CIN episodes for unborn children at 31st March 2019 with sexual abuse identified as a factor at CIN assessment_Number"/>
    <s v="E10000024"/>
    <x v="91"/>
    <s v="Financial year"/>
    <s v="2018/19"/>
    <s v="Children at risk from abuse in the household"/>
    <x v="37"/>
    <s v="Number"/>
    <s v="*"/>
    <n v="166542"/>
    <s v="*"/>
    <s v="N/A"/>
    <s v="N/A"/>
  </r>
  <r>
    <s v="E06000018_CIN episodes for unborn children at 31st March 2019 with sexual abuse identified as a factor at CIN assessment_Number"/>
    <s v="E06000018"/>
    <x v="90"/>
    <s v="Financial year"/>
    <s v="2018/19"/>
    <s v="Children at risk from abuse in the household"/>
    <x v="37"/>
    <s v="Number"/>
    <s v="*"/>
    <n v="68651"/>
    <s v="*"/>
    <s v="N/A"/>
    <s v="N/A"/>
  </r>
  <r>
    <s v="E06000051_CIN episodes for unborn children at 31st March 2019 with sexual abuse identified as a factor at CIN assessment_Number"/>
    <s v="E06000051"/>
    <x v="109"/>
    <s v="Financial year"/>
    <s v="2018/19"/>
    <s v="Children at risk from abuse in the household"/>
    <x v="37"/>
    <s v="Number"/>
    <s v="*"/>
    <n v="59839"/>
    <s v="*"/>
    <s v="N/A"/>
    <s v="N/A"/>
  </r>
  <r>
    <s v="E06000020_CIN episodes for unborn children at 31st March 2019 with sexual abuse identified as a factor at CIN assessment_Number"/>
    <s v="E06000020"/>
    <x v="129"/>
    <s v="Financial year"/>
    <s v="2018/19"/>
    <s v="Children at risk from abuse in the household"/>
    <x v="37"/>
    <s v="Number"/>
    <s v="*"/>
    <n v="40620"/>
    <s v="*"/>
    <s v="N/A"/>
    <s v="N/A"/>
  </r>
  <r>
    <s v="E06000049_CIN episodes for unborn children at 31st March 2019 with sexual abuse identified as a factor at CIN assessment_Number"/>
    <s v="E06000049"/>
    <x v="23"/>
    <s v="Financial year"/>
    <s v="2018/19"/>
    <s v="Children at risk from abuse in the household"/>
    <x v="37"/>
    <s v="Number"/>
    <s v="*"/>
    <n v="76523"/>
    <s v="*"/>
    <s v="N/A"/>
    <s v="N/A"/>
  </r>
  <r>
    <s v="E06000050_CIN episodes for unborn children at 31st March 2019 with sexual abuse identified as a factor at CIN assessment_Number"/>
    <s v="E06000050"/>
    <x v="154"/>
    <s v="Financial year"/>
    <s v="2018/19"/>
    <s v="Children at risk from abuse in the household"/>
    <x v="37"/>
    <s v="Number"/>
    <s v="*"/>
    <n v="68054"/>
    <s v="*"/>
    <s v="N/A"/>
    <s v="N/A"/>
  </r>
  <r>
    <s v="E06000052_CIN episodes for unborn children at 31st March 2019 with sexual abuse identified as a factor at CIN assessment_Number"/>
    <s v="E06000052"/>
    <x v="26"/>
    <s v="Financial year"/>
    <s v="2018/19"/>
    <s v="Children at risk from abuse in the household"/>
    <x v="37"/>
    <s v="Number"/>
    <s v="*"/>
    <n v="107810"/>
    <s v="*"/>
    <s v="N/A"/>
    <s v="N/A"/>
  </r>
  <r>
    <s v="E10000006_CIN episodes for unborn children at 31st March 2019 with sexual abuse identified as a factor at CIN assessment_Number"/>
    <s v="E10000006"/>
    <x v="29"/>
    <s v="Financial year"/>
    <s v="2018/19"/>
    <s v="Children at risk from abuse in the household"/>
    <x v="37"/>
    <s v="Number"/>
    <s v="*"/>
    <n v="92500"/>
    <s v="*"/>
    <s v="N/A"/>
    <s v="N/A"/>
  </r>
  <r>
    <s v="E10000013_CIN episodes for unborn children at 31st March 2019 with sexual abuse identified as a factor at CIN assessment_Number"/>
    <s v="E10000013"/>
    <x v="44"/>
    <s v="Financial year"/>
    <s v="2018/19"/>
    <s v="Children at risk from abuse in the household"/>
    <x v="37"/>
    <s v="Number"/>
    <n v="5"/>
    <n v="128136"/>
    <n v="3.90210401448461E-2"/>
    <s v="0 per 1000 0-17 yr olds"/>
    <n v="3.90210401448461E-2"/>
  </r>
  <r>
    <s v="E10000015_CIN episodes for unborn children at 31st March 2019 with sexual abuse identified as a factor at CIN assessment_Number"/>
    <s v="E10000015"/>
    <x v="55"/>
    <s v="Financial year"/>
    <s v="2018/19"/>
    <s v="Children at risk from abuse in the household"/>
    <x v="37"/>
    <s v="Number"/>
    <s v="*"/>
    <n v="271005"/>
    <s v="*"/>
    <s v="N/A"/>
    <s v="N/A"/>
  </r>
  <r>
    <s v="E06000046_CIN episodes for unborn children at 31st March 2019 with sexual abuse identified as a factor at CIN assessment_Number"/>
    <s v="E06000046"/>
    <x v="58"/>
    <s v="Financial year"/>
    <s v="2018/19"/>
    <s v="Children at risk from abuse in the household"/>
    <x v="37"/>
    <s v="Number"/>
    <s v="*"/>
    <n v="24869"/>
    <s v="*"/>
    <s v="N/A"/>
    <s v="N/A"/>
  </r>
  <r>
    <s v="E10000019_CIN episodes for unborn children at 31st March 2019 with sexual abuse identified as a factor at CIN assessment_Number"/>
    <s v="E10000019"/>
    <x v="72"/>
    <s v="Financial year"/>
    <s v="2018/19"/>
    <s v="Children at risk from abuse in the household"/>
    <x v="37"/>
    <s v="Number"/>
    <n v="6"/>
    <n v="145641"/>
    <n v="4.1197190351618E-2"/>
    <s v="0 per 1000 0-17 yr olds"/>
    <n v="4.1197190351618E-2"/>
  </r>
  <r>
    <s v="E10000020_CIN episodes for unborn children at 31st March 2019 with sexual abuse identified as a factor at CIN assessment_Number"/>
    <s v="E10000020"/>
    <x v="82"/>
    <s v="Financial year"/>
    <s v="2018/19"/>
    <s v="Children at risk from abuse in the household"/>
    <x v="37"/>
    <s v="Number"/>
    <s v="*"/>
    <n v="170810"/>
    <s v="*"/>
    <s v="N/A"/>
    <s v="N/A"/>
  </r>
  <r>
    <s v="E10000021_CIN episodes for unborn children at 31st March 2019 with sexual abuse identified as a factor at CIN assessment_Number"/>
    <s v="E10000021"/>
    <x v="88"/>
    <s v="Financial year"/>
    <s v="2018/19"/>
    <s v="Children at risk from abuse in the household"/>
    <x v="37"/>
    <s v="Number"/>
    <s v="*"/>
    <n v="170235"/>
    <s v="*"/>
    <s v="N/A"/>
    <s v="N/A"/>
  </r>
  <r>
    <s v="E06000048_CIN episodes for unborn children at 31st March 2019 with sexual abuse identified as a factor at CIN assessment_Number"/>
    <s v="E06000048"/>
    <x v="89"/>
    <s v="Financial year"/>
    <s v="2018/19"/>
    <s v="Children at risk from abuse in the household"/>
    <x v="37"/>
    <s v="Number"/>
    <n v="0"/>
    <n v="59011"/>
    <n v="0"/>
    <s v="0 per 1000 0-17 yr olds"/>
    <n v="0"/>
  </r>
  <r>
    <s v="E10000025_CIN episodes for unborn children at 31st March 2019 with sexual abuse identified as a factor at CIN assessment_Number"/>
    <s v="E10000025"/>
    <x v="93"/>
    <s v="Financial year"/>
    <s v="2018/19"/>
    <s v="Children at risk from abuse in the household"/>
    <x v="37"/>
    <s v="Number"/>
    <n v="0"/>
    <n v="144788"/>
    <n v="0"/>
    <s v="0 per 1000 0-17 yr olds"/>
    <n v="0"/>
  </r>
  <r>
    <s v="E10000027_CIN episodes for unborn children at 31st March 2019 with sexual abuse identified as a factor at CIN assessment_Number"/>
    <s v="E10000027"/>
    <x v="112"/>
    <s v="Financial year"/>
    <s v="2018/19"/>
    <s v="Children at risk from abuse in the household"/>
    <x v="37"/>
    <s v="Number"/>
    <s v="*"/>
    <n v="110700"/>
    <s v="*"/>
    <s v="N/A"/>
    <s v="N/A"/>
  </r>
  <r>
    <s v="E10000029_CIN episodes for unborn children at 31st March 2019 with sexual abuse identified as a factor at CIN assessment_Number"/>
    <s v="E10000029"/>
    <x v="123"/>
    <s v="Financial year"/>
    <s v="2018/19"/>
    <s v="Children at risk from abuse in the household"/>
    <x v="37"/>
    <s v="Number"/>
    <s v="*"/>
    <n v="152752"/>
    <s v="*"/>
    <s v="N/A"/>
    <s v="N/A"/>
  </r>
  <r>
    <s v="E10000030_CIN episodes for unborn children at 31st March 2019 with sexual abuse identified as a factor at CIN assessment_Number"/>
    <s v="E10000030"/>
    <x v="125"/>
    <s v="Financial year"/>
    <s v="2018/19"/>
    <s v="Children at risk from abuse in the household"/>
    <x v="37"/>
    <s v="Number"/>
    <s v="*"/>
    <n v="261905"/>
    <s v="*"/>
    <s v="N/A"/>
    <s v="N/A"/>
  </r>
  <r>
    <s v="E10000031_CIN episodes for unborn children at 31st March 2019 with sexual abuse identified as a factor at CIN assessment_Number"/>
    <s v="E10000031"/>
    <x v="139"/>
    <s v="Financial year"/>
    <s v="2018/19"/>
    <s v="Children at risk from abuse in the household"/>
    <x v="37"/>
    <s v="Number"/>
    <n v="5"/>
    <n v="115928"/>
    <n v="4.3130218756469503E-2"/>
    <s v="0 per 1000 0-17 yr olds"/>
    <n v="4.3130218756469503E-2"/>
  </r>
  <r>
    <s v="E10000032_CIN episodes for unborn children at 31st March 2019 with sexual abuse identified as a factor at CIN assessment_Number"/>
    <s v="E10000032"/>
    <x v="141"/>
    <s v="Financial year"/>
    <s v="2018/19"/>
    <s v="Children at risk from abuse in the household"/>
    <x v="37"/>
    <s v="Number"/>
    <s v="*"/>
    <n v="174672"/>
    <s v="*"/>
    <s v="N/A"/>
    <s v="N/A"/>
  </r>
  <r>
    <s v="NA_CIN episodes for unborn children at 31st March 2019 with a parent or someone else in the household's disability identified as a factor at CIN assessment_Number"/>
    <s v="NA"/>
    <x v="151"/>
    <s v="Financial year"/>
    <s v="2018/19"/>
    <s v="Children with a social worker"/>
    <x v="38"/>
    <s v="Number"/>
    <n v="574"/>
    <n v="11954618"/>
    <n v="4.8014917749776696E-2"/>
    <s v="0.05 per 1000 0-17 yr olds"/>
    <n v="4.8014917749776696E-2"/>
  </r>
  <r>
    <s v="E09000001_CIN episodes for unborn children at 31st March 2019 with a parent or someone else in the household's disability identified as a factor at CIN assessment_Number"/>
    <s v="E09000001"/>
    <x v="25"/>
    <s v="Financial year"/>
    <s v="2018/19"/>
    <s v="Children with a social worker"/>
    <x v="38"/>
    <s v="Number"/>
    <n v="0"/>
    <n v="1453"/>
    <n v="0"/>
    <s v="0 per 1000 0-17 yr olds"/>
    <n v="0"/>
  </r>
  <r>
    <s v="E09000007_CIN episodes for unborn children at 31st March 2019 with a parent or someone else in the household's disability identified as a factor at CIN assessment_Number"/>
    <s v="E09000007"/>
    <x v="21"/>
    <s v="Financial year"/>
    <s v="2018/19"/>
    <s v="Children with a social worker"/>
    <x v="38"/>
    <s v="Number"/>
    <s v="*"/>
    <n v="50983"/>
    <s v="*"/>
    <s v="N/A"/>
    <s v="N/A"/>
  </r>
  <r>
    <s v="E09000011_CIN episodes for unborn children at 31st March 2019 with a parent or someone else in the household's disability identified as a factor at CIN assessment_Number"/>
    <s v="E09000011"/>
    <x v="45"/>
    <s v="Financial year"/>
    <s v="2018/19"/>
    <s v="Children with a social worker"/>
    <x v="38"/>
    <s v="Number"/>
    <n v="7"/>
    <n v="68917"/>
    <n v="0.10157145551895801"/>
    <s v="0.1 per 1000 0-17 yr olds"/>
    <n v="0.10157145551895801"/>
  </r>
  <r>
    <s v="E09000012_CIN episodes for unborn children at 31st March 2019 with a parent or someone else in the household's disability identified as a factor at CIN assessment_Number"/>
    <s v="E09000012"/>
    <x v="46"/>
    <s v="Financial year"/>
    <s v="2018/19"/>
    <s v="Children with a social worker"/>
    <x v="38"/>
    <s v="Number"/>
    <s v="*"/>
    <n v="63655"/>
    <s v="*"/>
    <s v="N/A"/>
    <s v="N/A"/>
  </r>
  <r>
    <s v="E09000013_CIN episodes for unborn children at 31st March 2019 with a parent or someone else in the household's disability identified as a factor at CIN assessment_Number"/>
    <s v="E09000013"/>
    <x v="48"/>
    <s v="Financial year"/>
    <s v="2018/19"/>
    <s v="Children with a social worker"/>
    <x v="38"/>
    <s v="Number"/>
    <n v="0"/>
    <n v="36898"/>
    <n v="0"/>
    <s v="0 per 1000 0-17 yr olds"/>
    <n v="0"/>
  </r>
  <r>
    <s v="E09000019_CIN episodes for unborn children at 31st March 2019 with a parent or someone else in the household's disability identified as a factor at CIN assessment_Number"/>
    <s v="E09000019"/>
    <x v="59"/>
    <s v="Financial year"/>
    <s v="2018/19"/>
    <s v="Children with a social worker"/>
    <x v="38"/>
    <s v="Number"/>
    <s v="*"/>
    <n v="42098"/>
    <s v="*"/>
    <s v="N/A"/>
    <s v="N/A"/>
  </r>
  <r>
    <s v="E09000020_CIN episodes for unborn children at 31st March 2019 with a parent or someone else in the household's disability identified as a factor at CIN assessment_Number"/>
    <s v="E09000020"/>
    <x v="60"/>
    <s v="Financial year"/>
    <s v="2018/19"/>
    <s v="Children with a social worker"/>
    <x v="38"/>
    <s v="Number"/>
    <s v="*"/>
    <n v="28678"/>
    <s v="*"/>
    <s v="N/A"/>
    <s v="N/A"/>
  </r>
  <r>
    <s v="E09000022_CIN episodes for unborn children at 31st March 2019 with a parent or someone else in the household's disability identified as a factor at CIN assessment_Number"/>
    <s v="E09000022"/>
    <x v="66"/>
    <s v="Financial year"/>
    <s v="2018/19"/>
    <s v="Children with a social worker"/>
    <x v="38"/>
    <s v="Number"/>
    <s v="*"/>
    <n v="62629"/>
    <s v="*"/>
    <s v="N/A"/>
    <s v="N/A"/>
  </r>
  <r>
    <s v="E09000023_CIN episodes for unborn children at 31st March 2019 with a parent or someone else in the household's disability identified as a factor at CIN assessment_Number"/>
    <s v="E09000023"/>
    <x v="71"/>
    <s v="Financial year"/>
    <s v="2018/19"/>
    <s v="Children with a social worker"/>
    <x v="38"/>
    <s v="Number"/>
    <s v="*"/>
    <n v="68458"/>
    <s v="*"/>
    <s v="N/A"/>
    <s v="N/A"/>
  </r>
  <r>
    <s v="E09000028_CIN episodes for unborn children at 31st March 2019 with a parent or someone else in the household's disability identified as a factor at CIN assessment_Number"/>
    <s v="E09000028"/>
    <x v="117"/>
    <s v="Financial year"/>
    <s v="2018/19"/>
    <s v="Children with a social worker"/>
    <x v="38"/>
    <s v="Number"/>
    <s v="*"/>
    <n v="65121"/>
    <s v="*"/>
    <s v="N/A"/>
    <s v="N/A"/>
  </r>
  <r>
    <s v="E09000030_CIN episodes for unborn children at 31st March 2019 with a parent or someone else in the household's disability identified as a factor at CIN assessment_Number"/>
    <s v="E09000030"/>
    <x v="132"/>
    <s v="Financial year"/>
    <s v="2018/19"/>
    <s v="Children with a social worker"/>
    <x v="38"/>
    <s v="Number"/>
    <s v="*"/>
    <n v="70973"/>
    <s v="*"/>
    <s v="N/A"/>
    <s v="N/A"/>
  </r>
  <r>
    <s v="E09000032_CIN episodes for unborn children at 31st March 2019 with a parent or someone else in the household's disability identified as a factor at CIN assessment_Number"/>
    <s v="E09000032"/>
    <x v="137"/>
    <s v="Financial year"/>
    <s v="2018/19"/>
    <s v="Children with a social worker"/>
    <x v="38"/>
    <s v="Number"/>
    <n v="0"/>
    <n v="63840"/>
    <n v="0"/>
    <s v="0 per 1000 0-17 yr olds"/>
    <n v="0"/>
  </r>
  <r>
    <s v="E09000033_CIN episodes for unborn children at 31st March 2019 with a parent or someone else in the household's disability identified as a factor at CIN assessment_Number"/>
    <s v="E09000033"/>
    <x v="142"/>
    <s v="Financial year"/>
    <s v="2018/19"/>
    <s v="Children with a social worker"/>
    <x v="38"/>
    <s v="Number"/>
    <n v="0"/>
    <n v="47445"/>
    <n v="0"/>
    <s v="0 per 1000 0-17 yr olds"/>
    <n v="0"/>
  </r>
  <r>
    <s v="E09000002_CIN episodes for unborn children at 31st March 2019 with a parent or someone else in the household's disability identified as a factor at CIN assessment_Number"/>
    <s v="E09000002"/>
    <x v="0"/>
    <s v="Financial year"/>
    <s v="2018/19"/>
    <s v="Children with a social worker"/>
    <x v="38"/>
    <s v="Number"/>
    <s v="*"/>
    <n v="63401"/>
    <s v="*"/>
    <s v="N/A"/>
    <s v="N/A"/>
  </r>
  <r>
    <s v="E09000003_CIN episodes for unborn children at 31st March 2019 with a parent or someone else in the household's disability identified as a factor at CIN assessment_Number"/>
    <s v="E09000003"/>
    <x v="1"/>
    <s v="Financial year"/>
    <s v="2018/19"/>
    <s v="Children with a social worker"/>
    <x v="38"/>
    <s v="Number"/>
    <s v="*"/>
    <n v="92701"/>
    <s v="*"/>
    <s v="N/A"/>
    <s v="N/A"/>
  </r>
  <r>
    <s v="E09000004_CIN episodes for unborn children at 31st March 2019 with a parent or someone else in the household's disability identified as a factor at CIN assessment_Number"/>
    <s v="E09000004"/>
    <x v="5"/>
    <s v="Financial year"/>
    <s v="2018/19"/>
    <s v="Children with a social worker"/>
    <x v="38"/>
    <s v="Number"/>
    <n v="5"/>
    <n v="56853"/>
    <n v="8.7946106625859694E-2"/>
    <s v="0.1 per 1000 0-17 yr olds"/>
    <n v="8.7946106625859694E-2"/>
  </r>
  <r>
    <s v="E09000005_CIN episodes for unborn children at 31st March 2019 with a parent or someone else in the household's disability identified as a factor at CIN assessment_Number"/>
    <s v="E09000005"/>
    <x v="13"/>
    <s v="Financial year"/>
    <s v="2018/19"/>
    <s v="Children with a social worker"/>
    <x v="38"/>
    <s v="Number"/>
    <s v="*"/>
    <n v="77893"/>
    <s v="*"/>
    <s v="N/A"/>
    <s v="N/A"/>
  </r>
  <r>
    <s v="E09000006_CIN episodes for unborn children at 31st March 2019 with a parent or someone else in the household's disability identified as a factor at CIN assessment_Number"/>
    <s v="E09000006"/>
    <x v="16"/>
    <s v="Financial year"/>
    <s v="2018/19"/>
    <s v="Children with a social worker"/>
    <x v="38"/>
    <s v="Number"/>
    <s v="*"/>
    <n v="75055"/>
    <s v="*"/>
    <s v="N/A"/>
    <s v="N/A"/>
  </r>
  <r>
    <s v="E09000008_CIN episodes for unborn children at 31st March 2019 with a parent or someone else in the household's disability identified as a factor at CIN assessment_Number"/>
    <s v="E09000008"/>
    <x v="28"/>
    <s v="Financial year"/>
    <s v="2018/19"/>
    <s v="Children with a social worker"/>
    <x v="38"/>
    <s v="Number"/>
    <s v="*"/>
    <n v="94702"/>
    <s v="*"/>
    <s v="N/A"/>
    <s v="N/A"/>
  </r>
  <r>
    <s v="E09000009_CIN episodes for unborn children at 31st March 2019 with a parent or someone else in the household's disability identified as a factor at CIN assessment_Number"/>
    <s v="E09000009"/>
    <x v="38"/>
    <s v="Financial year"/>
    <s v="2018/19"/>
    <s v="Children with a social worker"/>
    <x v="38"/>
    <s v="Number"/>
    <s v="*"/>
    <n v="81732"/>
    <s v="*"/>
    <s v="N/A"/>
    <s v="N/A"/>
  </r>
  <r>
    <s v="E09000010_CIN episodes for unborn children at 31st March 2019 with a parent or someone else in the household's disability identified as a factor at CIN assessment_Number"/>
    <s v="E09000010"/>
    <x v="41"/>
    <s v="Financial year"/>
    <s v="2018/19"/>
    <s v="Children with a social worker"/>
    <x v="38"/>
    <s v="Number"/>
    <s v="*"/>
    <n v="84497"/>
    <s v="*"/>
    <s v="N/A"/>
    <s v="N/A"/>
  </r>
  <r>
    <s v="E09000014_CIN episodes for unborn children at 31st March 2019 with a parent or someone else in the household's disability identified as a factor at CIN assessment_Number"/>
    <s v="E09000014"/>
    <x v="50"/>
    <s v="Financial year"/>
    <s v="2018/19"/>
    <s v="Children with a social worker"/>
    <x v="38"/>
    <s v="Number"/>
    <n v="0"/>
    <n v="60398"/>
    <n v="0"/>
    <s v="0 per 1000 0-17 yr olds"/>
    <n v="0"/>
  </r>
  <r>
    <s v="E09000015_CIN episodes for unborn children at 31st March 2019 with a parent or someone else in the household's disability identified as a factor at CIN assessment_Number"/>
    <s v="E09000015"/>
    <x v="51"/>
    <s v="Financial year"/>
    <s v="2018/19"/>
    <s v="Children with a social worker"/>
    <x v="38"/>
    <s v="Number"/>
    <s v="*"/>
    <n v="58373"/>
    <s v="*"/>
    <s v="N/A"/>
    <s v="N/A"/>
  </r>
  <r>
    <s v="E09000016_CIN episodes for unborn children at 31st March 2019 with a parent or someone else in the household's disability identified as a factor at CIN assessment_Number"/>
    <s v="E09000016"/>
    <x v="53"/>
    <s v="Financial year"/>
    <s v="2018/19"/>
    <s v="Children with a social worker"/>
    <x v="38"/>
    <s v="Number"/>
    <n v="0"/>
    <n v="57541"/>
    <n v="0"/>
    <s v="0 per 1000 0-17 yr olds"/>
    <n v="0"/>
  </r>
  <r>
    <s v="E09000017_CIN episodes for unborn children at 31st March 2019 with a parent or someone else in the household's disability identified as a factor at CIN assessment_Number"/>
    <s v="E09000017"/>
    <x v="56"/>
    <s v="Financial year"/>
    <s v="2018/19"/>
    <s v="Children with a social worker"/>
    <x v="38"/>
    <s v="Number"/>
    <s v="*"/>
    <n v="73377"/>
    <s v="*"/>
    <s v="N/A"/>
    <s v="N/A"/>
  </r>
  <r>
    <s v="E09000018_CIN episodes for unborn children at 31st March 2019 with a parent or someone else in the household's disability identified as a factor at CIN assessment_Number"/>
    <s v="E09000018"/>
    <x v="57"/>
    <s v="Financial year"/>
    <s v="2018/19"/>
    <s v="Children with a social worker"/>
    <x v="38"/>
    <s v="Number"/>
    <s v="*"/>
    <n v="64898"/>
    <s v="*"/>
    <s v="N/A"/>
    <s v="N/A"/>
  </r>
  <r>
    <s v="E09000021_CIN episodes for unborn children at 31st March 2019 with a parent or someone else in the household's disability identified as a factor at CIN assessment_Number"/>
    <s v="E09000021"/>
    <x v="63"/>
    <s v="Financial year"/>
    <s v="2018/19"/>
    <s v="Children with a social worker"/>
    <x v="38"/>
    <s v="Number"/>
    <s v="*"/>
    <n v="38977"/>
    <s v="*"/>
    <s v="N/A"/>
    <s v="N/A"/>
  </r>
  <r>
    <s v="E09000024_CIN episodes for unborn children at 31st March 2019 with a parent or someone else in the household's disability identified as a factor at CIN assessment_Number"/>
    <s v="E09000024"/>
    <x v="77"/>
    <s v="Financial year"/>
    <s v="2018/19"/>
    <s v="Children with a social worker"/>
    <x v="38"/>
    <s v="Number"/>
    <s v="*"/>
    <n v="47266"/>
    <s v="*"/>
    <s v="N/A"/>
    <s v="N/A"/>
  </r>
  <r>
    <s v="E09000025_CIN episodes for unborn children at 31st March 2019 with a parent or someone else in the household's disability identified as a factor at CIN assessment_Number"/>
    <s v="E09000025"/>
    <x v="81"/>
    <s v="Financial year"/>
    <s v="2018/19"/>
    <s v="Children with a social worker"/>
    <x v="38"/>
    <s v="Number"/>
    <s v="*"/>
    <n v="86567"/>
    <s v="*"/>
    <s v="N/A"/>
    <s v="N/A"/>
  </r>
  <r>
    <s v="E09000026_CIN episodes for unborn children at 31st March 2019 with a parent or someone else in the household's disability identified as a factor at CIN assessment_Number"/>
    <s v="E09000026"/>
    <x v="99"/>
    <s v="Financial year"/>
    <s v="2018/19"/>
    <s v="Children with a social worker"/>
    <x v="38"/>
    <s v="Number"/>
    <n v="0"/>
    <n v="76159"/>
    <n v="0"/>
    <s v="0 per 1000 0-17 yr olds"/>
    <n v="0"/>
  </r>
  <r>
    <s v="E09000027_CIN episodes for unborn children at 31st March 2019 with a parent or someone else in the household's disability identified as a factor at CIN assessment_Number"/>
    <s v="E09000027"/>
    <x v="101"/>
    <s v="Financial year"/>
    <s v="2018/19"/>
    <s v="Children with a social worker"/>
    <x v="38"/>
    <s v="Number"/>
    <s v="*"/>
    <n v="45525"/>
    <s v="*"/>
    <s v="N/A"/>
    <s v="N/A"/>
  </r>
  <r>
    <s v="E09000029_CIN episodes for unborn children at 31st March 2019 with a parent or someone else in the household's disability identified as a factor at CIN assessment_Number"/>
    <s v="E09000029"/>
    <x v="126"/>
    <s v="Financial year"/>
    <s v="2018/19"/>
    <s v="Children with a social worker"/>
    <x v="38"/>
    <s v="Number"/>
    <n v="0"/>
    <n v="47941"/>
    <n v="0"/>
    <s v="0 per 1000 0-17 yr olds"/>
    <n v="0"/>
  </r>
  <r>
    <s v="E09000031_CIN episodes for unborn children at 31st March 2019 with a parent or someone else in the household's disability identified as a factor at CIN assessment_Number"/>
    <s v="E09000031"/>
    <x v="136"/>
    <s v="Financial year"/>
    <s v="2018/19"/>
    <s v="Children with a social worker"/>
    <x v="38"/>
    <s v="Number"/>
    <s v="*"/>
    <n v="67017"/>
    <s v="*"/>
    <s v="N/A"/>
    <s v="N/A"/>
  </r>
  <r>
    <s v="E08000025_CIN episodes for unborn children at 31st March 2019 with a parent or someone else in the household's disability identified as a factor at CIN assessment_Number"/>
    <s v="E08000025"/>
    <x v="6"/>
    <s v="Financial year"/>
    <s v="2018/19"/>
    <s v="Children with a social worker"/>
    <x v="38"/>
    <s v="Number"/>
    <n v="12"/>
    <n v="288388"/>
    <n v="4.1610607930981897E-2"/>
    <s v="0 per 1000 0-17 yr olds"/>
    <n v="4.1610607930981897E-2"/>
  </r>
  <r>
    <s v="E08000026_CIN episodes for unborn children at 31st March 2019 with a parent or someone else in the household's disability identified as a factor at CIN assessment_Number"/>
    <s v="E08000026"/>
    <x v="27"/>
    <s v="Financial year"/>
    <s v="2018/19"/>
    <s v="Children with a social worker"/>
    <x v="38"/>
    <s v="Number"/>
    <n v="6"/>
    <n v="78994"/>
    <n v="7.5955135833101206E-2"/>
    <s v="0.1 per 1000 0-17 yr olds"/>
    <n v="7.5955135833101206E-2"/>
  </r>
  <r>
    <s v="E08000027_CIN episodes for unborn children at 31st March 2019 with a parent or someone else in the household's disability identified as a factor at CIN assessment_Number"/>
    <s v="E08000027"/>
    <x v="36"/>
    <s v="Financial year"/>
    <s v="2018/19"/>
    <s v="Children with a social worker"/>
    <x v="38"/>
    <s v="Number"/>
    <s v="*"/>
    <n v="69265"/>
    <s v="*"/>
    <s v="N/A"/>
    <s v="N/A"/>
  </r>
  <r>
    <s v="E08000028_CIN episodes for unborn children at 31st March 2019 with a parent or someone else in the household's disability identified as a factor at CIN assessment_Number"/>
    <s v="E08000028"/>
    <x v="106"/>
    <s v="Financial year"/>
    <s v="2018/19"/>
    <s v="Children with a social worker"/>
    <x v="38"/>
    <s v="Number"/>
    <s v="*"/>
    <n v="81920"/>
    <s v="*"/>
    <s v="N/A"/>
    <s v="N/A"/>
  </r>
  <r>
    <s v="E08000029_CIN episodes for unborn children at 31st March 2019 with a parent or someone else in the household's disability identified as a factor at CIN assessment_Number"/>
    <s v="E08000029"/>
    <x v="111"/>
    <s v="Financial year"/>
    <s v="2018/19"/>
    <s v="Children with a social worker"/>
    <x v="38"/>
    <s v="Number"/>
    <s v="*"/>
    <n v="46946"/>
    <s v="*"/>
    <s v="N/A"/>
    <s v="N/A"/>
  </r>
  <r>
    <s v="E08000030_CIN episodes for unborn children at 31st March 2019 with a parent or someone else in the household's disability identified as a factor at CIN assessment_Number"/>
    <s v="E08000030"/>
    <x v="135"/>
    <s v="Financial year"/>
    <s v="2018/19"/>
    <s v="Children with a social worker"/>
    <x v="38"/>
    <s v="Number"/>
    <n v="8"/>
    <n v="68157"/>
    <n v="0.117376058218525"/>
    <s v="0.1 per 1000 0-17 yr olds"/>
    <n v="0.117376058218525"/>
  </r>
  <r>
    <s v="E08000031_CIN episodes for unborn children at 31st March 2019 with a parent or someone else in the household's disability identified as a factor at CIN assessment_Number"/>
    <s v="E08000031"/>
    <x v="148"/>
    <s v="Financial year"/>
    <s v="2018/19"/>
    <s v="Children with a social worker"/>
    <x v="38"/>
    <s v="Number"/>
    <s v="*"/>
    <n v="61244"/>
    <s v="*"/>
    <s v="N/A"/>
    <s v="N/A"/>
  </r>
  <r>
    <s v="E08000011_CIN episodes for unborn children at 31st March 2019 with a parent or someone else in the household's disability identified as a factor at CIN assessment_Number"/>
    <s v="E08000011"/>
    <x v="65"/>
    <s v="Financial year"/>
    <s v="2018/19"/>
    <s v="Children with a social worker"/>
    <x v="38"/>
    <s v="Number"/>
    <n v="0"/>
    <n v="33477"/>
    <n v="0"/>
    <s v="0 per 1000 0-17 yr olds"/>
    <n v="0"/>
  </r>
  <r>
    <s v="E08000012_CIN episodes for unborn children at 31st March 2019 with a parent or someone else in the household's disability identified as a factor at CIN assessment_Number"/>
    <s v="E08000012"/>
    <x v="73"/>
    <s v="Financial year"/>
    <s v="2018/19"/>
    <s v="Children with a social worker"/>
    <x v="38"/>
    <s v="Number"/>
    <n v="8"/>
    <n v="94902"/>
    <n v="8.4297485827485197E-2"/>
    <s v="0.1 per 1000 0-17 yr olds"/>
    <n v="8.4297485827485197E-2"/>
  </r>
  <r>
    <s v="E08000013_CIN episodes for unborn children at 31st March 2019 with a parent or someone else in the household's disability identified as a factor at CIN assessment_Number"/>
    <s v="E08000013"/>
    <x v="152"/>
    <s v="Financial year"/>
    <s v="2018/19"/>
    <s v="Children with a social worker"/>
    <x v="38"/>
    <s v="Number"/>
    <s v="*"/>
    <n v="36785"/>
    <s v="*"/>
    <s v="N/A"/>
    <s v="N/A"/>
  </r>
  <r>
    <s v="E08000014_CIN episodes for unborn children at 31st March 2019 with a parent or someone else in the household's disability identified as a factor at CIN assessment_Number"/>
    <s v="E08000014"/>
    <x v="107"/>
    <s v="Financial year"/>
    <s v="2018/19"/>
    <s v="Children with a social worker"/>
    <x v="38"/>
    <s v="Number"/>
    <s v="*"/>
    <n v="53833"/>
    <s v="*"/>
    <s v="N/A"/>
    <s v="N/A"/>
  </r>
  <r>
    <s v="E08000015_CIN episodes for unborn children at 31st March 2019 with a parent or someone else in the household's disability identified as a factor at CIN assessment_Number"/>
    <s v="E08000015"/>
    <x v="146"/>
    <s v="Financial year"/>
    <s v="2018/19"/>
    <s v="Children with a social worker"/>
    <x v="38"/>
    <s v="Number"/>
    <s v="*"/>
    <n v="67576"/>
    <s v="*"/>
    <s v="N/A"/>
    <s v="N/A"/>
  </r>
  <r>
    <s v="E08000001_CIN episodes for unborn children at 31st March 2019 with a parent or someone else in the household's disability identified as a factor at CIN assessment_Number"/>
    <s v="E08000001"/>
    <x v="9"/>
    <s v="Financial year"/>
    <s v="2018/19"/>
    <s v="Children with a social worker"/>
    <x v="38"/>
    <s v="Number"/>
    <s v="*"/>
    <n v="67670"/>
    <s v="*"/>
    <s v="N/A"/>
    <s v="N/A"/>
  </r>
  <r>
    <s v="E08000002_CIN episodes for unborn children at 31st March 2019 with a parent or someone else in the household's disability identified as a factor at CIN assessment_Number"/>
    <s v="E08000002"/>
    <x v="18"/>
    <s v="Financial year"/>
    <s v="2018/19"/>
    <s v="Children with a social worker"/>
    <x v="38"/>
    <s v="Number"/>
    <s v="*"/>
    <n v="43142"/>
    <s v="*"/>
    <s v="N/A"/>
    <s v="N/A"/>
  </r>
  <r>
    <s v="E08000003_CIN episodes for unborn children at 31st March 2019 with a parent or someone else in the household's disability identified as a factor at CIN assessment_Number"/>
    <s v="E08000003"/>
    <x v="75"/>
    <s v="Financial year"/>
    <s v="2018/19"/>
    <s v="Children with a social worker"/>
    <x v="38"/>
    <s v="Number"/>
    <s v="*"/>
    <n v="121962"/>
    <s v="*"/>
    <s v="N/A"/>
    <s v="N/A"/>
  </r>
  <r>
    <s v="E08000004_CIN episodes for unborn children at 31st March 2019 with a parent or someone else in the household's disability identified as a factor at CIN assessment_Number"/>
    <s v="E08000004"/>
    <x v="92"/>
    <s v="Financial year"/>
    <s v="2018/19"/>
    <s v="Children with a social worker"/>
    <x v="38"/>
    <s v="Number"/>
    <n v="0"/>
    <n v="59416"/>
    <n v="0"/>
    <s v="0 per 1000 0-17 yr olds"/>
    <n v="0"/>
  </r>
  <r>
    <s v="E08000005_CIN episodes for unborn children at 31st March 2019 with a parent or someone else in the household's disability identified as a factor at CIN assessment_Number"/>
    <s v="E08000005"/>
    <x v="102"/>
    <s v="Financial year"/>
    <s v="2018/19"/>
    <s v="Children with a social worker"/>
    <x v="38"/>
    <s v="Number"/>
    <n v="5"/>
    <n v="52689"/>
    <n v="9.4896467953462793E-2"/>
    <s v="0.1 per 1000 0-17 yr olds"/>
    <n v="9.4896467953462793E-2"/>
  </r>
  <r>
    <s v="E08000006_CIN episodes for unborn children at 31st March 2019 with a parent or someone else in the household's disability identified as a factor at CIN assessment_Number"/>
    <s v="E08000006"/>
    <x v="105"/>
    <s v="Financial year"/>
    <s v="2018/19"/>
    <s v="Children with a social worker"/>
    <x v="38"/>
    <s v="Number"/>
    <s v="*"/>
    <n v="56566"/>
    <s v="*"/>
    <s v="N/A"/>
    <s v="N/A"/>
  </r>
  <r>
    <s v="E08000007_CIN episodes for unborn children at 31st March 2019 with a parent or someone else in the household's disability identified as a factor at CIN assessment_Number"/>
    <s v="E08000007"/>
    <x v="120"/>
    <s v="Financial year"/>
    <s v="2018/19"/>
    <s v="Children with a social worker"/>
    <x v="38"/>
    <s v="Number"/>
    <n v="0"/>
    <n v="63141"/>
    <n v="0"/>
    <s v="0 per 1000 0-17 yr olds"/>
    <n v="0"/>
  </r>
  <r>
    <s v="E08000008_CIN episodes for unborn children at 31st March 2019 with a parent or someone else in the household's disability identified as a factor at CIN assessment_Number"/>
    <s v="E08000008"/>
    <x v="128"/>
    <s v="Financial year"/>
    <s v="2018/19"/>
    <s v="Children with a social worker"/>
    <x v="38"/>
    <s v="Number"/>
    <n v="5"/>
    <n v="50223"/>
    <n v="9.9555980327738297E-2"/>
    <s v="0.1 per 1000 0-17 yr olds"/>
    <n v="9.9555980327738297E-2"/>
  </r>
  <r>
    <s v="E08000009_CIN episodes for unborn children at 31st March 2019 with a parent or someone else in the household's disability identified as a factor at CIN assessment_Number"/>
    <s v="E08000009"/>
    <x v="133"/>
    <s v="Financial year"/>
    <s v="2018/19"/>
    <s v="Children with a social worker"/>
    <x v="38"/>
    <s v="Number"/>
    <s v="*"/>
    <n v="56087"/>
    <s v="*"/>
    <s v="N/A"/>
    <s v="N/A"/>
  </r>
  <r>
    <s v="E08000010_CIN episodes for unborn children at 31st March 2019 with a parent or someone else in the household's disability identified as a factor at CIN assessment_Number"/>
    <s v="E08000010"/>
    <x v="143"/>
    <s v="Financial year"/>
    <s v="2018/19"/>
    <s v="Children with a social worker"/>
    <x v="38"/>
    <s v="Number"/>
    <s v="*"/>
    <n v="68388"/>
    <s v="*"/>
    <s v="N/A"/>
    <s v="N/A"/>
  </r>
  <r>
    <s v="E08000016_CIN episodes for unborn children at 31st March 2019 with a parent or someone else in the household's disability identified as a factor at CIN assessment_Number"/>
    <s v="E08000016"/>
    <x v="2"/>
    <s v="Financial year"/>
    <s v="2018/19"/>
    <s v="Children with a social worker"/>
    <x v="38"/>
    <s v="Number"/>
    <s v="*"/>
    <n v="50727"/>
    <s v="*"/>
    <s v="N/A"/>
    <s v="N/A"/>
  </r>
  <r>
    <s v="E08000017_CIN episodes for unborn children at 31st March 2019 with a parent or someone else in the household's disability identified as a factor at CIN assessment_Number"/>
    <s v="E08000017"/>
    <x v="34"/>
    <s v="Financial year"/>
    <s v="2018/19"/>
    <s v="Children with a social worker"/>
    <x v="38"/>
    <s v="Number"/>
    <n v="8"/>
    <n v="66448"/>
    <n v="0.120394895256441"/>
    <s v="0.1 per 1000 0-17 yr olds"/>
    <n v="0.120394895256441"/>
  </r>
  <r>
    <s v="E08000018_CIN episodes for unborn children at 31st March 2019 with a parent or someone else in the household's disability identified as a factor at CIN assessment_Number"/>
    <s v="E08000018"/>
    <x v="103"/>
    <s v="Financial year"/>
    <s v="2018/19"/>
    <s v="Children with a social worker"/>
    <x v="38"/>
    <s v="Number"/>
    <n v="5"/>
    <n v="57196"/>
    <n v="8.7418700608434194E-2"/>
    <s v="0.1 per 1000 0-17 yr olds"/>
    <n v="8.7418700608434194E-2"/>
  </r>
  <r>
    <s v="E08000019_CIN episodes for unborn children at 31st March 2019 with a parent or someone else in the household's disability identified as a factor at CIN assessment_Number"/>
    <s v="E08000019"/>
    <x v="108"/>
    <s v="Financial year"/>
    <s v="2018/19"/>
    <s v="Children with a social worker"/>
    <x v="38"/>
    <s v="Number"/>
    <n v="5"/>
    <n v="117497"/>
    <n v="4.2554277981565497E-2"/>
    <s v="0 per 1000 0-17 yr olds"/>
    <n v="4.2554277981565497E-2"/>
  </r>
  <r>
    <s v="E08000032_CIN episodes for unborn children at 31st March 2019 with a parent or someone else in the household's disability identified as a factor at CIN assessment_Number"/>
    <s v="E08000032"/>
    <x v="12"/>
    <s v="Financial year"/>
    <s v="2018/19"/>
    <s v="Children with a social worker"/>
    <x v="38"/>
    <s v="Number"/>
    <s v="*"/>
    <n v="142005"/>
    <s v="*"/>
    <s v="N/A"/>
    <s v="N/A"/>
  </r>
  <r>
    <s v="E08000033_CIN episodes for unborn children at 31st March 2019 with a parent or someone else in the household's disability identified as a factor at CIN assessment_Number"/>
    <s v="E08000033"/>
    <x v="19"/>
    <s v="Financial year"/>
    <s v="2018/19"/>
    <s v="Children with a social worker"/>
    <x v="38"/>
    <s v="Number"/>
    <s v="*"/>
    <n v="46021"/>
    <s v="*"/>
    <s v="N/A"/>
    <s v="N/A"/>
  </r>
  <r>
    <s v="E08000034_CIN episodes for unborn children at 31st March 2019 with a parent or someone else in the household's disability identified as a factor at CIN assessment_Number"/>
    <s v="E08000034"/>
    <x v="64"/>
    <s v="Financial year"/>
    <s v="2018/19"/>
    <s v="Children with a social worker"/>
    <x v="38"/>
    <s v="Number"/>
    <s v="*"/>
    <n v="100174"/>
    <s v="*"/>
    <s v="N/A"/>
    <s v="N/A"/>
  </r>
  <r>
    <s v="E08000035_CIN episodes for unborn children at 31st March 2019 with a parent or someone else in the household's disability identified as a factor at CIN assessment_Number"/>
    <s v="E08000035"/>
    <x v="68"/>
    <s v="Financial year"/>
    <s v="2018/19"/>
    <s v="Children with a social worker"/>
    <x v="38"/>
    <s v="Number"/>
    <s v="*"/>
    <n v="168176"/>
    <s v="*"/>
    <s v="N/A"/>
    <s v="N/A"/>
  </r>
  <r>
    <s v="E08000036_CIN episodes for unborn children at 31st March 2019 with a parent or someone else in the household's disability identified as a factor at CIN assessment_Number"/>
    <s v="E08000036"/>
    <x v="134"/>
    <s v="Financial year"/>
    <s v="2018/19"/>
    <s v="Children with a social worker"/>
    <x v="38"/>
    <s v="Number"/>
    <n v="0"/>
    <n v="72893"/>
    <n v="0"/>
    <s v="0 per 1000 0-17 yr olds"/>
    <n v="0"/>
  </r>
  <r>
    <s v="E08000020_CIN episodes for unborn children at 31st March 2019 with a parent or someone else in the household's disability identified as a factor at CIN assessment_Number"/>
    <s v="E08000020"/>
    <x v="43"/>
    <s v="Financial year"/>
    <s v="2018/19"/>
    <s v="Children with a social worker"/>
    <x v="38"/>
    <s v="Number"/>
    <n v="7"/>
    <n v="39605"/>
    <n v="0.17674536043428901"/>
    <s v="0.2 per 1000 0-17 yr olds"/>
    <n v="0.17674536043428901"/>
  </r>
  <r>
    <s v="E08000021_CIN episodes for unborn children at 31st March 2019 with a parent or someone else in the household's disability identified as a factor at CIN assessment_Number"/>
    <s v="E08000021"/>
    <x v="80"/>
    <s v="Financial year"/>
    <s v="2018/19"/>
    <s v="Children with a social worker"/>
    <x v="38"/>
    <s v="Number"/>
    <n v="7"/>
    <n v="58056"/>
    <n v="0.120573239630701"/>
    <s v="0.1 per 1000 0-17 yr olds"/>
    <n v="0.120573239630701"/>
  </r>
  <r>
    <s v="E08000022_CIN episodes for unborn children at 31st March 2019 with a parent or someone else in the household's disability identified as a factor at CIN assessment_Number"/>
    <s v="E08000022"/>
    <x v="86"/>
    <s v="Financial year"/>
    <s v="2018/19"/>
    <s v="Children with a social worker"/>
    <x v="38"/>
    <s v="Number"/>
    <n v="5"/>
    <n v="41360"/>
    <n v="0.120889748549323"/>
    <s v="0.1 per 1000 0-17 yr olds"/>
    <n v="0.120889748549323"/>
  </r>
  <r>
    <s v="E08000023_CIN episodes for unborn children at 31st March 2019 with a parent or someone else in the household's disability identified as a factor at CIN assessment_Number"/>
    <s v="E08000023"/>
    <x v="114"/>
    <s v="Financial year"/>
    <s v="2018/19"/>
    <s v="Children with a social worker"/>
    <x v="38"/>
    <s v="Number"/>
    <s v="*"/>
    <n v="29920"/>
    <s v="*"/>
    <s v="N/A"/>
    <s v="N/A"/>
  </r>
  <r>
    <s v="E08000024_CIN episodes for unborn children at 31st March 2019 with a parent or someone else in the household's disability identified as a factor at CIN assessment_Number"/>
    <s v="E08000024"/>
    <x v="124"/>
    <s v="Financial year"/>
    <s v="2018/19"/>
    <s v="Children with a social worker"/>
    <x v="38"/>
    <s v="Number"/>
    <n v="5"/>
    <n v="54563"/>
    <n v="9.1637190037204705E-2"/>
    <s v="0.1 per 1000 0-17 yr olds"/>
    <n v="9.1637190037204705E-2"/>
  </r>
  <r>
    <s v="E06000053_CIN episodes for unborn children at 31st March 2019 with a parent or someone else in the household's disability identified as a factor at CIN assessment_Number"/>
    <s v="E06000053"/>
    <x v="153"/>
    <s v="Financial year"/>
    <s v="2018/19"/>
    <s v="Children with a social worker"/>
    <x v="38"/>
    <s v="Number"/>
    <n v="0"/>
    <n v="368"/>
    <n v="0"/>
    <s v="0 per 1000 0-17 yr olds"/>
    <n v="0"/>
  </r>
  <r>
    <s v="E06000022_CIN episodes for unborn children at 31st March 2019 with a parent or someone else in the household's disability identified as a factor at CIN assessment_Number"/>
    <s v="E06000022"/>
    <x v="3"/>
    <s v="Financial year"/>
    <s v="2018/19"/>
    <s v="Children with a social worker"/>
    <x v="38"/>
    <s v="Number"/>
    <s v="*"/>
    <n v="35946"/>
    <s v="*"/>
    <s v="N/A"/>
    <s v="N/A"/>
  </r>
  <r>
    <s v="E06000023_CIN episodes for unborn children at 31st March 2019 with a parent or someone else in the household's disability identified as a factor at CIN assessment_Number"/>
    <s v="E06000023"/>
    <x v="15"/>
    <s v="Financial year"/>
    <s v="2018/19"/>
    <s v="Children with a social worker"/>
    <x v="38"/>
    <s v="Number"/>
    <s v="*"/>
    <n v="94016"/>
    <s v="*"/>
    <s v="N/A"/>
    <s v="N/A"/>
  </r>
  <r>
    <s v="E06000024_CIN episodes for unborn children at 31st March 2019 with a parent or someone else in the household's disability identified as a factor at CIN assessment_Number"/>
    <s v="E06000024"/>
    <x v="85"/>
    <s v="Financial year"/>
    <s v="2018/19"/>
    <s v="Children with a social worker"/>
    <x v="38"/>
    <s v="Number"/>
    <s v="*"/>
    <n v="43435"/>
    <s v="*"/>
    <s v="N/A"/>
    <s v="N/A"/>
  </r>
  <r>
    <s v="E06000025_CIN episodes for unborn children at 31st March 2019 with a parent or someone else in the household's disability identified as a factor at CIN assessment_Number"/>
    <s v="E06000025"/>
    <x v="113"/>
    <s v="Financial year"/>
    <s v="2018/19"/>
    <s v="Children with a social worker"/>
    <x v="38"/>
    <s v="Number"/>
    <n v="0"/>
    <n v="58867"/>
    <n v="0"/>
    <s v="0 per 1000 0-17 yr olds"/>
    <n v="0"/>
  </r>
  <r>
    <s v="E06000001_CIN episodes for unborn children at 31st March 2019 with a parent or someone else in the household's disability identified as a factor at CIN assessment_Number"/>
    <s v="E06000001"/>
    <x v="52"/>
    <s v="Financial year"/>
    <s v="2018/19"/>
    <s v="Children with a social worker"/>
    <x v="38"/>
    <s v="Number"/>
    <n v="0"/>
    <n v="20006"/>
    <n v="0"/>
    <s v="0 per 1000 0-17 yr olds"/>
    <n v="0"/>
  </r>
  <r>
    <s v="E06000002_CIN episodes for unborn children at 31st March 2019 with a parent or someone else in the household's disability identified as a factor at CIN assessment_Number"/>
    <s v="E06000002"/>
    <x v="78"/>
    <s v="Financial year"/>
    <s v="2018/19"/>
    <s v="Children with a social worker"/>
    <x v="38"/>
    <s v="Number"/>
    <s v="*"/>
    <n v="32513"/>
    <s v="*"/>
    <s v="N/A"/>
    <s v="N/A"/>
  </r>
  <r>
    <s v="E06000003_CIN episodes for unborn children at 31st March 2019 with a parent or someone else in the household's disability identified as a factor at CIN assessment_Number"/>
    <s v="E06000003"/>
    <x v="100"/>
    <s v="Financial year"/>
    <s v="2018/19"/>
    <s v="Children with a social worker"/>
    <x v="38"/>
    <s v="Number"/>
    <s v="*"/>
    <n v="27626"/>
    <s v="*"/>
    <s v="N/A"/>
    <s v="N/A"/>
  </r>
  <r>
    <s v="E06000004_CIN episodes for unborn children at 31st March 2019 with a parent or someone else in the household's disability identified as a factor at CIN assessment_Number"/>
    <s v="E06000004"/>
    <x v="121"/>
    <s v="Financial year"/>
    <s v="2018/19"/>
    <s v="Children with a social worker"/>
    <x v="38"/>
    <s v="Number"/>
    <s v="*"/>
    <n v="43521"/>
    <s v="*"/>
    <s v="N/A"/>
    <s v="N/A"/>
  </r>
  <r>
    <s v="E06000010_CIN episodes for unborn children at 31st March 2019 with a parent or someone else in the household's disability identified as a factor at CIN assessment_Number"/>
    <s v="E06000010"/>
    <x v="62"/>
    <s v="Financial year"/>
    <s v="2018/19"/>
    <s v="Children with a social worker"/>
    <x v="38"/>
    <s v="Number"/>
    <s v="*"/>
    <n v="57023"/>
    <s v="*"/>
    <s v="N/A"/>
    <s v="N/A"/>
  </r>
  <r>
    <s v="E06000011_CIN episodes for unborn children at 31st March 2019 with a parent or someone else in the household's disability identified as a factor at CIN assessment_Number"/>
    <s v="E06000011"/>
    <x v="39"/>
    <s v="Financial year"/>
    <s v="2018/19"/>
    <s v="Children with a social worker"/>
    <x v="38"/>
    <s v="Number"/>
    <n v="0"/>
    <n v="62942"/>
    <n v="0"/>
    <s v="0 per 1000 0-17 yr olds"/>
    <n v="0"/>
  </r>
  <r>
    <s v="E06000012_CIN episodes for unborn children at 31st March 2019 with a parent or someone else in the household's disability identified as a factor at CIN assessment_Number"/>
    <s v="E06000012"/>
    <x v="83"/>
    <s v="Financial year"/>
    <s v="2018/19"/>
    <s v="Children with a social worker"/>
    <x v="38"/>
    <s v="Number"/>
    <n v="0"/>
    <n v="34503"/>
    <n v="0"/>
    <s v="0 per 1000 0-17 yr olds"/>
    <n v="0"/>
  </r>
  <r>
    <s v="E06000013_CIN episodes for unborn children at 31st March 2019 with a parent or someone else in the household's disability identified as a factor at CIN assessment_Number"/>
    <s v="E06000013"/>
    <x v="84"/>
    <s v="Financial year"/>
    <s v="2018/19"/>
    <s v="Children with a social worker"/>
    <x v="38"/>
    <s v="Number"/>
    <s v="*"/>
    <n v="35714"/>
    <s v="*"/>
    <s v="N/A"/>
    <s v="N/A"/>
  </r>
  <r>
    <s v="E10000023_CIN episodes for unborn children at 31st March 2019 with a parent or someone else in the household's disability identified as a factor at CIN assessment_Number"/>
    <s v="E10000023"/>
    <x v="87"/>
    <s v="Financial year"/>
    <s v="2018/19"/>
    <s v="Children with a social worker"/>
    <x v="38"/>
    <s v="Number"/>
    <s v="*"/>
    <n v="117499"/>
    <s v="*"/>
    <s v="N/A"/>
    <s v="N/A"/>
  </r>
  <r>
    <s v="E06000014_CIN episodes for unborn children at 31st March 2019 with a parent or someone else in the household's disability identified as a factor at CIN assessment_Number"/>
    <s v="E06000014"/>
    <x v="150"/>
    <s v="Financial year"/>
    <s v="2018/19"/>
    <s v="Children with a social worker"/>
    <x v="38"/>
    <s v="Number"/>
    <n v="0"/>
    <n v="36572"/>
    <n v="0"/>
    <s v="0 per 1000 0-17 yr olds"/>
    <n v="0"/>
  </r>
  <r>
    <s v="E06000032_CIN episodes for unborn children at 31st March 2019 with a parent or someone else in the household's disability identified as a factor at CIN assessment_Number"/>
    <s v="E06000032"/>
    <x v="74"/>
    <s v="Financial year"/>
    <s v="2018/19"/>
    <s v="Children with a social worker"/>
    <x v="38"/>
    <s v="Number"/>
    <s v="*"/>
    <n v="57375"/>
    <s v="*"/>
    <s v="N/A"/>
    <s v="N/A"/>
  </r>
  <r>
    <s v="E06000055_CIN episodes for unborn children at 31st March 2019 with a parent or someone else in the household's disability identified as a factor at CIN assessment_Number"/>
    <s v="E06000055"/>
    <x v="4"/>
    <s v="Financial year"/>
    <s v="2018/19"/>
    <s v="Children with a social worker"/>
    <x v="38"/>
    <s v="Number"/>
    <s v="*"/>
    <n v="40088"/>
    <s v="*"/>
    <s v="N/A"/>
    <s v="N/A"/>
  </r>
  <r>
    <s v="E06000056_CIN episodes for unborn children at 31st March 2019 with a parent or someone else in the household's disability identified as a factor at CIN assessment_Number"/>
    <s v="E06000056"/>
    <x v="22"/>
    <s v="Financial year"/>
    <s v="2018/19"/>
    <s v="Children with a social worker"/>
    <x v="38"/>
    <s v="Number"/>
    <s v="*"/>
    <n v="62515"/>
    <s v="*"/>
    <s v="N/A"/>
    <s v="N/A"/>
  </r>
  <r>
    <s v="E10000002_CIN episodes for unborn children at 31st March 2019 with a parent or someone else in the household's disability identified as a factor at CIN assessment_Number"/>
    <s v="E10000002"/>
    <x v="17"/>
    <s v="Financial year"/>
    <s v="2018/19"/>
    <s v="Children with a social worker"/>
    <x v="38"/>
    <s v="Number"/>
    <s v="*"/>
    <n v="124321"/>
    <s v="*"/>
    <s v="N/A"/>
    <s v="N/A"/>
  </r>
  <r>
    <s v="E06000042_CIN episodes for unborn children at 31st March 2019 with a parent or someone else in the household's disability identified as a factor at CIN assessment_Number"/>
    <s v="E06000042"/>
    <x v="79"/>
    <s v="Financial year"/>
    <s v="2018/19"/>
    <s v="Children with a social worker"/>
    <x v="38"/>
    <s v="Number"/>
    <n v="6"/>
    <n v="68278"/>
    <n v="8.7876036204926899E-2"/>
    <s v="0.1 per 1000 0-17 yr olds"/>
    <n v="8.7876036204926899E-2"/>
  </r>
  <r>
    <s v="E10000007_CIN episodes for unborn children at 31st March 2019 with a parent or someone else in the household's disability identified as a factor at CIN assessment_Number"/>
    <s v="E10000007"/>
    <x v="32"/>
    <s v="Financial year"/>
    <s v="2018/19"/>
    <s v="Children with a social worker"/>
    <x v="38"/>
    <s v="Number"/>
    <n v="8"/>
    <n v="153272"/>
    <n v="5.2194790959862201E-2"/>
    <s v="0.1 per 1000 0-17 yr olds"/>
    <n v="5.2194790959862201E-2"/>
  </r>
  <r>
    <s v="E06000015_CIN episodes for unborn children at 31st March 2019 with a parent or someone else in the household's disability identified as a factor at CIN assessment_Number"/>
    <s v="E06000015"/>
    <x v="31"/>
    <s v="Financial year"/>
    <s v="2018/19"/>
    <s v="Children with a social worker"/>
    <x v="38"/>
    <s v="Number"/>
    <n v="6"/>
    <n v="59899"/>
    <n v="0.10016861717224"/>
    <s v="0.1 per 1000 0-17 yr olds"/>
    <n v="0.10016861717224"/>
  </r>
  <r>
    <s v="E10000009_CIN episodes for unborn children at 31st March 2019 with a parent or someone else in the household's disability identified as a factor at CIN assessment_Number"/>
    <s v="E10000009"/>
    <x v="35"/>
    <s v="Financial year"/>
    <s v="2018/19"/>
    <s v="Children with a social worker"/>
    <x v="38"/>
    <s v="Number"/>
    <s v="*"/>
    <n v="76699"/>
    <s v="*"/>
    <s v="N/A"/>
    <s v="N/A"/>
  </r>
  <r>
    <s v="E06000029_CIN episodes for unborn children at 31st March 2019 with a parent or someone else in the household's disability identified as a factor at CIN assessment_Number"/>
    <s v="E06000029"/>
    <x v="96"/>
    <s v="Financial year"/>
    <s v="2018/19"/>
    <s v="Children with a social worker"/>
    <x v="38"/>
    <s v="Number"/>
    <n v="0"/>
    <n v="30188"/>
    <n v="0"/>
    <s v="0 per 1000 0-17 yr olds"/>
    <n v="0"/>
  </r>
  <r>
    <s v="E06000028_CIN episodes for unborn children at 31st March 2019 with a parent or someone else in the household's disability identified as a factor at CIN assessment_Number"/>
    <s v="E06000028"/>
    <x v="10"/>
    <s v="Financial year"/>
    <s v="2018/19"/>
    <s v="Children with a social worker"/>
    <x v="38"/>
    <s v="Number"/>
    <s v="*"/>
    <n v="36373"/>
    <s v="*"/>
    <s v="N/A"/>
    <s v="N/A"/>
  </r>
  <r>
    <s v="E06000047_CIN episodes for unborn children at 31st March 2019 with a parent or someone else in the household's disability identified as a factor at CIN assessment_Number"/>
    <s v="E06000047"/>
    <x v="37"/>
    <s v="Financial year"/>
    <s v="2018/19"/>
    <s v="Children with a social worker"/>
    <x v="38"/>
    <s v="Number"/>
    <n v="19"/>
    <n v="101040"/>
    <n v="0.188044338875693"/>
    <s v="0.2 per 1000 0-17 yr olds"/>
    <n v="0.188044338875693"/>
  </r>
  <r>
    <s v="E06000005_CIN episodes for unborn children at 31st March 2019 with a parent or someone else in the household's disability identified as a factor at CIN assessment_Number"/>
    <s v="E06000005"/>
    <x v="30"/>
    <s v="Financial year"/>
    <s v="2018/19"/>
    <s v="Children with a social worker"/>
    <x v="38"/>
    <s v="Number"/>
    <n v="6"/>
    <n v="22454"/>
    <n v="0.26721296873608302"/>
    <s v="0.3 per 1000 0-17 yr olds"/>
    <n v="0.26721296873608302"/>
  </r>
  <r>
    <s v="E10000011_CIN episodes for unborn children at 31st March 2019 with a parent or someone else in the household's disability identified as a factor at CIN assessment_Number"/>
    <s v="E10000011"/>
    <x v="40"/>
    <s v="Financial year"/>
    <s v="2018/19"/>
    <s v="Children with a social worker"/>
    <x v="38"/>
    <s v="Number"/>
    <s v="*"/>
    <n v="106378"/>
    <s v="*"/>
    <s v="N/A"/>
    <s v="N/A"/>
  </r>
  <r>
    <s v="E06000043_CIN episodes for unborn children at 31st March 2019 with a parent or someone else in the household's disability identified as a factor at CIN assessment_Number"/>
    <s v="E06000043"/>
    <x v="14"/>
    <s v="Financial year"/>
    <s v="2018/19"/>
    <s v="Children with a social worker"/>
    <x v="38"/>
    <s v="Number"/>
    <s v="*"/>
    <n v="51005"/>
    <s v="*"/>
    <s v="N/A"/>
    <s v="N/A"/>
  </r>
  <r>
    <s v="E10000014_CIN episodes for unborn children at 31st March 2019 with a parent or someone else in the household's disability identified as a factor at CIN assessment_Number"/>
    <s v="E10000014"/>
    <x v="49"/>
    <s v="Financial year"/>
    <s v="2018/19"/>
    <s v="Children with a social worker"/>
    <x v="38"/>
    <s v="Number"/>
    <s v="*"/>
    <n v="284002"/>
    <s v="*"/>
    <s v="N/A"/>
    <s v="N/A"/>
  </r>
  <r>
    <s v="E06000044_CIN episodes for unborn children at 31st March 2019 with a parent or someone else in the household's disability identified as a factor at CIN assessment_Number"/>
    <s v="E06000044"/>
    <x v="97"/>
    <s v="Financial year"/>
    <s v="2018/19"/>
    <s v="Children with a social worker"/>
    <x v="38"/>
    <s v="Number"/>
    <s v="*"/>
    <n v="44046"/>
    <s v="*"/>
    <s v="N/A"/>
    <s v="N/A"/>
  </r>
  <r>
    <s v="E06000045_CIN episodes for unborn children at 31st March 2019 with a parent or someone else in the household's disability identified as a factor at CIN assessment_Number"/>
    <s v="E06000045"/>
    <x v="115"/>
    <s v="Financial year"/>
    <s v="2018/19"/>
    <s v="Children with a social worker"/>
    <x v="38"/>
    <s v="Number"/>
    <n v="7"/>
    <n v="50832"/>
    <n v="0.13770853005980499"/>
    <s v="0.1 per 1000 0-17 yr olds"/>
    <n v="0.13770853005980499"/>
  </r>
  <r>
    <s v="E10000018_CIN episodes for unborn children at 31st March 2019 with a parent or someone else in the household's disability identified as a factor at CIN assessment_Number"/>
    <s v="E10000018"/>
    <x v="70"/>
    <s v="Financial year"/>
    <s v="2018/19"/>
    <s v="Children with a social worker"/>
    <x v="38"/>
    <s v="Number"/>
    <s v="*"/>
    <n v="140307"/>
    <s v="*"/>
    <s v="N/A"/>
    <s v="N/A"/>
  </r>
  <r>
    <s v="E06000016_CIN episodes for unborn children at 31st March 2019 with a parent or someone else in the household's disability identified as a factor at CIN assessment_Number"/>
    <s v="E06000016"/>
    <x v="69"/>
    <s v="Financial year"/>
    <s v="2018/19"/>
    <s v="Children with a social worker"/>
    <x v="38"/>
    <s v="Number"/>
    <n v="12"/>
    <n v="83994"/>
    <n v="0.14286734766769099"/>
    <s v="0.1 per 1000 0-17 yr olds"/>
    <n v="0.14286734766769099"/>
  </r>
  <r>
    <s v="E06000017_CIN episodes for unborn children at 31st March 2019 with a parent or someone else in the household's disability identified as a factor at CIN assessment_Number"/>
    <s v="E06000017"/>
    <x v="104"/>
    <s v="Financial year"/>
    <s v="2018/19"/>
    <s v="Children with a social worker"/>
    <x v="38"/>
    <s v="Number"/>
    <s v="*"/>
    <n v="7807"/>
    <s v="*"/>
    <s v="N/A"/>
    <s v="N/A"/>
  </r>
  <r>
    <s v="E10000028_CIN episodes for unborn children at 31st March 2019 with a parent or someone else in the household's disability identified as a factor at CIN assessment_Number"/>
    <s v="E10000028"/>
    <x v="119"/>
    <s v="Financial year"/>
    <s v="2018/19"/>
    <s v="Children with a social worker"/>
    <x v="38"/>
    <s v="Number"/>
    <n v="9"/>
    <n v="169603"/>
    <n v="5.3065099084332198E-2"/>
    <s v="0.1 per 1000 0-17 yr olds"/>
    <n v="5.3065099084332198E-2"/>
  </r>
  <r>
    <s v="E06000021_CIN episodes for unborn children at 31st March 2019 with a parent or someone else in the household's disability identified as a factor at CIN assessment_Number"/>
    <s v="E06000021"/>
    <x v="122"/>
    <s v="Financial year"/>
    <s v="2018/19"/>
    <s v="Children with a social worker"/>
    <x v="38"/>
    <s v="Number"/>
    <n v="17"/>
    <n v="57549"/>
    <n v="0.29540044136301202"/>
    <s v="0.3 per 1000 0-17 yr olds"/>
    <n v="0.29540044136301202"/>
  </r>
  <r>
    <s v="E06000054_CIN episodes for unborn children at 31st March 2019 with a parent or someone else in the household's disability identified as a factor at CIN assessment_Number"/>
    <s v="E06000054"/>
    <x v="144"/>
    <s v="Financial year"/>
    <s v="2018/19"/>
    <s v="Children with a social worker"/>
    <x v="38"/>
    <s v="Number"/>
    <n v="7"/>
    <n v="105692"/>
    <n v="6.6230178253794E-2"/>
    <s v="0.1 per 1000 0-17 yr olds"/>
    <n v="6.6230178253794E-2"/>
  </r>
  <r>
    <s v="E06000030_CIN episodes for unborn children at 31st March 2019 with a parent or someone else in the household's disability identified as a factor at CIN assessment_Number"/>
    <s v="E06000030"/>
    <x v="127"/>
    <s v="Financial year"/>
    <s v="2018/19"/>
    <s v="Children with a social worker"/>
    <x v="38"/>
    <s v="Number"/>
    <s v="*"/>
    <n v="50239"/>
    <s v="*"/>
    <s v="N/A"/>
    <s v="N/A"/>
  </r>
  <r>
    <s v="E06000036_CIN episodes for unborn children at 31st March 2019 with a parent or someone else in the household's disability identified as a factor at CIN assessment_Number"/>
    <s v="E06000036"/>
    <x v="11"/>
    <s v="Financial year"/>
    <s v="2018/19"/>
    <s v="Children with a social worker"/>
    <x v="38"/>
    <s v="Number"/>
    <n v="0"/>
    <n v="28336"/>
    <n v="0"/>
    <s v="0 per 1000 0-17 yr olds"/>
    <n v="0"/>
  </r>
  <r>
    <s v="E06000040_CIN episodes for unborn children at 31st March 2019 with a parent or someone else in the household's disability identified as a factor at CIN assessment_Number"/>
    <s v="E06000040"/>
    <x v="145"/>
    <s v="Financial year"/>
    <s v="2018/19"/>
    <s v="Children with a social worker"/>
    <x v="38"/>
    <s v="Number"/>
    <n v="0"/>
    <n v="34604"/>
    <n v="0"/>
    <s v="0 per 1000 0-17 yr olds"/>
    <n v="0"/>
  </r>
  <r>
    <s v="E06000037_CIN episodes for unborn children at 31st March 2019 with a parent or someone else in the household's disability identified as a factor at CIN assessment_Number"/>
    <s v="E06000037"/>
    <x v="140"/>
    <s v="Financial year"/>
    <s v="2018/19"/>
    <s v="Children with a social worker"/>
    <x v="38"/>
    <s v="Number"/>
    <s v="*"/>
    <n v="35623"/>
    <s v="*"/>
    <s v="N/A"/>
    <s v="N/A"/>
  </r>
  <r>
    <s v="E06000038_CIN episodes for unborn children at 31st March 2019 with a parent or someone else in the household's disability identified as a factor at CIN assessment_Number"/>
    <s v="E06000038"/>
    <x v="98"/>
    <s v="Financial year"/>
    <s v="2018/19"/>
    <s v="Children with a social worker"/>
    <x v="38"/>
    <s v="Number"/>
    <s v="*"/>
    <n v="37080"/>
    <s v="*"/>
    <s v="N/A"/>
    <s v="N/A"/>
  </r>
  <r>
    <s v="E06000039_CIN episodes for unborn children at 31st March 2019 with a parent or someone else in the household's disability identified as a factor at CIN assessment_Number"/>
    <s v="E06000039"/>
    <x v="110"/>
    <s v="Financial year"/>
    <s v="2018/19"/>
    <s v="Children with a social worker"/>
    <x v="38"/>
    <s v="Number"/>
    <s v="*"/>
    <n v="42699"/>
    <s v="*"/>
    <s v="N/A"/>
    <s v="N/A"/>
  </r>
  <r>
    <s v="E06000041_CIN episodes for unborn children at 31st March 2019 with a parent or someone else in the household's disability identified as a factor at CIN assessment_Number"/>
    <s v="E06000041"/>
    <x v="147"/>
    <s v="Financial year"/>
    <s v="2018/19"/>
    <s v="Children with a social worker"/>
    <x v="38"/>
    <s v="Number"/>
    <s v="*"/>
    <n v="39532"/>
    <s v="*"/>
    <s v="N/A"/>
    <s v="N/A"/>
  </r>
  <r>
    <s v="E10000003_CIN episodes for unborn children at 31st March 2019 with a parent or someone else in the household's disability identified as a factor at CIN assessment_Number"/>
    <s v="E10000003"/>
    <x v="20"/>
    <s v="Financial year"/>
    <s v="2018/19"/>
    <s v="Children with a social worker"/>
    <x v="38"/>
    <s v="Number"/>
    <n v="8"/>
    <n v="135719"/>
    <n v="5.8945320846749499E-2"/>
    <s v="0.1 per 1000 0-17 yr olds"/>
    <n v="5.8945320846749499E-2"/>
  </r>
  <r>
    <s v="E06000031_CIN episodes for unborn children at 31st March 2019 with a parent or someone else in the household's disability identified as a factor at CIN assessment_Number"/>
    <s v="E06000031"/>
    <x v="94"/>
    <s v="Financial year"/>
    <s v="2018/19"/>
    <s v="Children with a social worker"/>
    <x v="38"/>
    <s v="Number"/>
    <n v="8"/>
    <n v="51137"/>
    <n v="0.15644249760447401"/>
    <s v="0.2 per 1000 0-17 yr olds"/>
    <n v="0.15644249760447401"/>
  </r>
  <r>
    <s v="E06000006_CIN episodes for unborn children at 31st March 2019 with a parent or someone else in the household's disability identified as a factor at CIN assessment_Number"/>
    <s v="E06000006"/>
    <x v="47"/>
    <s v="Financial year"/>
    <s v="2018/19"/>
    <s v="Children with a social worker"/>
    <x v="38"/>
    <s v="Number"/>
    <s v="*"/>
    <n v="28617"/>
    <s v="*"/>
    <s v="N/A"/>
    <s v="N/A"/>
  </r>
  <r>
    <s v="E06000007_CIN episodes for unborn children at 31st March 2019 with a parent or someone else in the household's disability identified as a factor at CIN assessment_Number"/>
    <s v="E06000007"/>
    <x v="138"/>
    <s v="Financial year"/>
    <s v="2018/19"/>
    <s v="Children with a social worker"/>
    <x v="38"/>
    <s v="Number"/>
    <s v="*"/>
    <n v="44484"/>
    <s v="*"/>
    <s v="N/A"/>
    <s v="N/A"/>
  </r>
  <r>
    <s v="E10000008_CIN episodes for unborn children at 31st March 2019 with a parent or someone else in the household's disability identified as a factor at CIN assessment_Number"/>
    <s v="E10000008"/>
    <x v="33"/>
    <s v="Financial year"/>
    <s v="2018/19"/>
    <s v="Children with a social worker"/>
    <x v="38"/>
    <s v="Number"/>
    <n v="7"/>
    <n v="145878"/>
    <n v="4.7985302787260598E-2"/>
    <s v="0 per 1000 0-17 yr olds"/>
    <n v="4.7985302787260598E-2"/>
  </r>
  <r>
    <s v="E06000026_CIN episodes for unborn children at 31st March 2019 with a parent or someone else in the household's disability identified as a factor at CIN assessment_Number"/>
    <s v="E06000026"/>
    <x v="95"/>
    <s v="Financial year"/>
    <s v="2018/19"/>
    <s v="Children with a social worker"/>
    <x v="38"/>
    <s v="Number"/>
    <n v="11"/>
    <n v="52552"/>
    <n v="0.20931648652762999"/>
    <s v="0.2 per 1000 0-17 yr olds"/>
    <n v="0.20931648652762999"/>
  </r>
  <r>
    <s v="E06000027_CIN episodes for unborn children at 31st March 2019 with a parent or someone else in the household's disability identified as a factor at CIN assessment_Number"/>
    <s v="E06000027"/>
    <x v="131"/>
    <s v="Financial year"/>
    <s v="2018/19"/>
    <s v="Children with a social worker"/>
    <x v="38"/>
    <s v="Number"/>
    <n v="0"/>
    <n v="25423"/>
    <n v="0"/>
    <s v="0 per 1000 0-17 yr olds"/>
    <n v="0"/>
  </r>
  <r>
    <s v="E10000012_CIN episodes for unborn children at 31st March 2019 with a parent or someone else in the household's disability identified as a factor at CIN assessment_Number"/>
    <s v="E10000012"/>
    <x v="42"/>
    <s v="Financial year"/>
    <s v="2018/19"/>
    <s v="Children with a social worker"/>
    <x v="38"/>
    <s v="Number"/>
    <n v="5"/>
    <n v="311172"/>
    <n v="1.6068283778746199E-2"/>
    <s v="0 per 1000 0-17 yr olds"/>
    <n v="1.6068283778746199E-2"/>
  </r>
  <r>
    <s v="E06000033_CIN episodes for unborn children at 31st March 2019 with a parent or someone else in the household's disability identified as a factor at CIN assessment_Number"/>
    <s v="E06000033"/>
    <x v="116"/>
    <s v="Financial year"/>
    <s v="2018/19"/>
    <s v="Children with a social worker"/>
    <x v="38"/>
    <s v="Number"/>
    <n v="6"/>
    <n v="39540"/>
    <n v="0.151745068285281"/>
    <s v="0.2 per 1000 0-17 yr olds"/>
    <n v="0.151745068285281"/>
  </r>
  <r>
    <s v="E06000034_CIN episodes for unborn children at 31st March 2019 with a parent or someone else in the household's disability identified as a factor at CIN assessment_Number"/>
    <s v="E06000034"/>
    <x v="130"/>
    <s v="Financial year"/>
    <s v="2018/19"/>
    <s v="Children with a social worker"/>
    <x v="38"/>
    <s v="Number"/>
    <s v="*"/>
    <n v="43762"/>
    <s v="*"/>
    <s v="N/A"/>
    <s v="N/A"/>
  </r>
  <r>
    <s v="E06000019_CIN episodes for unborn children at 31st March 2019 with a parent or someone else in the household's disability identified as a factor at CIN assessment_Number"/>
    <s v="E06000019"/>
    <x v="54"/>
    <s v="Financial year"/>
    <s v="2018/19"/>
    <s v="Children with a social worker"/>
    <x v="38"/>
    <s v="Number"/>
    <s v="*"/>
    <n v="36103"/>
    <s v="*"/>
    <s v="N/A"/>
    <s v="N/A"/>
  </r>
  <r>
    <s v="E10000034_CIN episodes for unborn children at 31st March 2019 with a parent or someone else in the household's disability identified as a factor at CIN assessment_Number"/>
    <s v="E10000034"/>
    <x v="149"/>
    <s v="Financial year"/>
    <s v="2018/19"/>
    <s v="Children with a social worker"/>
    <x v="38"/>
    <s v="Number"/>
    <s v="*"/>
    <n v="117783"/>
    <s v="*"/>
    <s v="N/A"/>
    <s v="N/A"/>
  </r>
  <r>
    <s v="E10000016_CIN episodes for unborn children at 31st March 2019 with a parent or someone else in the household's disability identified as a factor at CIN assessment_Number"/>
    <s v="E10000016"/>
    <x v="61"/>
    <s v="Financial year"/>
    <s v="2018/19"/>
    <s v="Children with a social worker"/>
    <x v="38"/>
    <s v="Number"/>
    <n v="21"/>
    <n v="340140"/>
    <n v="6.17392838243076E-2"/>
    <s v="0.1 per 1000 0-17 yr olds"/>
    <n v="6.17392838243076E-2"/>
  </r>
  <r>
    <s v="E06000035_CIN episodes for unborn children at 31st March 2019 with a parent or someone else in the household's disability identified as a factor at CIN assessment_Number"/>
    <s v="E06000035"/>
    <x v="76"/>
    <s v="Financial year"/>
    <s v="2018/19"/>
    <s v="Children with a social worker"/>
    <x v="38"/>
    <s v="Number"/>
    <n v="7"/>
    <n v="64391"/>
    <n v="0.108710844683263"/>
    <s v="0.1 per 1000 0-17 yr olds"/>
    <n v="0.108710844683263"/>
  </r>
  <r>
    <s v="E10000017_CIN episodes for unborn children at 31st March 2019 with a parent or someone else in the household's disability identified as a factor at CIN assessment_Number"/>
    <s v="E10000017"/>
    <x v="67"/>
    <s v="Financial year"/>
    <s v="2018/19"/>
    <s v="Children with a social worker"/>
    <x v="38"/>
    <s v="Number"/>
    <n v="16"/>
    <n v="249727"/>
    <n v="6.4069964401126001E-2"/>
    <s v="0.1 per 1000 0-17 yr olds"/>
    <n v="6.4069964401126001E-2"/>
  </r>
  <r>
    <s v="E06000008_CIN episodes for unborn children at 31st March 2019 with a parent or someone else in the household's disability identified as a factor at CIN assessment_Number"/>
    <s v="E06000008"/>
    <x v="7"/>
    <s v="Financial year"/>
    <s v="2018/19"/>
    <s v="Children with a social worker"/>
    <x v="38"/>
    <s v="Number"/>
    <s v="*"/>
    <n v="38481"/>
    <s v="*"/>
    <s v="N/A"/>
    <s v="N/A"/>
  </r>
  <r>
    <s v="E06000009_CIN episodes for unborn children at 31st March 2019 with a parent or someone else in the household's disability identified as a factor at CIN assessment_Number"/>
    <s v="E06000009"/>
    <x v="8"/>
    <s v="Financial year"/>
    <s v="2018/19"/>
    <s v="Children with a social worker"/>
    <x v="38"/>
    <s v="Number"/>
    <s v="*"/>
    <n v="28904"/>
    <s v="*"/>
    <s v="N/A"/>
    <s v="N/A"/>
  </r>
  <r>
    <s v="E10000024_CIN episodes for unborn children at 31st March 2019 with a parent or someone else in the household's disability identified as a factor at CIN assessment_Number"/>
    <s v="E10000024"/>
    <x v="91"/>
    <s v="Financial year"/>
    <s v="2018/19"/>
    <s v="Children with a social worker"/>
    <x v="38"/>
    <s v="Number"/>
    <n v="6"/>
    <n v="166542"/>
    <n v="3.60269481572216E-2"/>
    <s v="0 per 1000 0-17 yr olds"/>
    <n v="3.60269481572216E-2"/>
  </r>
  <r>
    <s v="E06000018_CIN episodes for unborn children at 31st March 2019 with a parent or someone else in the household's disability identified as a factor at CIN assessment_Number"/>
    <s v="E06000018"/>
    <x v="90"/>
    <s v="Financial year"/>
    <s v="2018/19"/>
    <s v="Children with a social worker"/>
    <x v="38"/>
    <s v="Number"/>
    <n v="11"/>
    <n v="68651"/>
    <n v="0.16023073225444601"/>
    <s v="0.2 per 1000 0-17 yr olds"/>
    <n v="0.16023073225444601"/>
  </r>
  <r>
    <s v="E06000051_CIN episodes for unborn children at 31st March 2019 with a parent or someone else in the household's disability identified as a factor at CIN assessment_Number"/>
    <s v="E06000051"/>
    <x v="109"/>
    <s v="Financial year"/>
    <s v="2018/19"/>
    <s v="Children with a social worker"/>
    <x v="38"/>
    <s v="Number"/>
    <s v="*"/>
    <n v="59839"/>
    <s v="*"/>
    <s v="N/A"/>
    <s v="N/A"/>
  </r>
  <r>
    <s v="E06000020_CIN episodes for unborn children at 31st March 2019 with a parent or someone else in the household's disability identified as a factor at CIN assessment_Number"/>
    <s v="E06000020"/>
    <x v="129"/>
    <s v="Financial year"/>
    <s v="2018/19"/>
    <s v="Children with a social worker"/>
    <x v="38"/>
    <s v="Number"/>
    <n v="5"/>
    <n v="40620"/>
    <n v="0.123092072870507"/>
    <s v="0.1 per 1000 0-17 yr olds"/>
    <n v="0.123092072870507"/>
  </r>
  <r>
    <s v="E06000049_CIN episodes for unborn children at 31st March 2019 with a parent or someone else in the household's disability identified as a factor at CIN assessment_Number"/>
    <s v="E06000049"/>
    <x v="23"/>
    <s v="Financial year"/>
    <s v="2018/19"/>
    <s v="Children with a social worker"/>
    <x v="38"/>
    <s v="Number"/>
    <s v="*"/>
    <n v="76523"/>
    <s v="*"/>
    <s v="N/A"/>
    <s v="N/A"/>
  </r>
  <r>
    <s v="E06000050_CIN episodes for unborn children at 31st March 2019 with a parent or someone else in the household's disability identified as a factor at CIN assessment_Number"/>
    <s v="E06000050"/>
    <x v="154"/>
    <s v="Financial year"/>
    <s v="2018/19"/>
    <s v="Children with a social worker"/>
    <x v="38"/>
    <s v="Number"/>
    <s v="*"/>
    <n v="68054"/>
    <s v="*"/>
    <s v="N/A"/>
    <s v="N/A"/>
  </r>
  <r>
    <s v="E06000052_CIN episodes for unborn children at 31st March 2019 with a parent or someone else in the household's disability identified as a factor at CIN assessment_Number"/>
    <s v="E06000052"/>
    <x v="26"/>
    <s v="Financial year"/>
    <s v="2018/19"/>
    <s v="Children with a social worker"/>
    <x v="38"/>
    <s v="Number"/>
    <s v="*"/>
    <n v="107810"/>
    <s v="*"/>
    <s v="N/A"/>
    <s v="N/A"/>
  </r>
  <r>
    <s v="E10000006_CIN episodes for unborn children at 31st March 2019 with a parent or someone else in the household's disability identified as a factor at CIN assessment_Number"/>
    <s v="E10000006"/>
    <x v="29"/>
    <s v="Financial year"/>
    <s v="2018/19"/>
    <s v="Children with a social worker"/>
    <x v="38"/>
    <s v="Number"/>
    <n v="7"/>
    <n v="92500"/>
    <n v="7.5675675675675694E-2"/>
    <s v="0.1 per 1000 0-17 yr olds"/>
    <n v="7.5675675675675694E-2"/>
  </r>
  <r>
    <s v="E10000013_CIN episodes for unborn children at 31st March 2019 with a parent or someone else in the household's disability identified as a factor at CIN assessment_Number"/>
    <s v="E10000013"/>
    <x v="44"/>
    <s v="Financial year"/>
    <s v="2018/19"/>
    <s v="Children with a social worker"/>
    <x v="38"/>
    <s v="Number"/>
    <n v="10"/>
    <n v="128136"/>
    <n v="7.8042080289692201E-2"/>
    <s v="0.1 per 1000 0-17 yr olds"/>
    <n v="7.8042080289692201E-2"/>
  </r>
  <r>
    <s v="E10000015_CIN episodes for unborn children at 31st March 2019 with a parent or someone else in the household's disability identified as a factor at CIN assessment_Number"/>
    <s v="E10000015"/>
    <x v="55"/>
    <s v="Financial year"/>
    <s v="2018/19"/>
    <s v="Children with a social worker"/>
    <x v="38"/>
    <s v="Number"/>
    <n v="13"/>
    <n v="271005"/>
    <n v="4.7969594656925199E-2"/>
    <s v="0 per 1000 0-17 yr olds"/>
    <n v="4.7969594656925199E-2"/>
  </r>
  <r>
    <s v="E06000046_CIN episodes for unborn children at 31st March 2019 with a parent or someone else in the household's disability identified as a factor at CIN assessment_Number"/>
    <s v="E06000046"/>
    <x v="58"/>
    <s v="Financial year"/>
    <s v="2018/19"/>
    <s v="Children with a social worker"/>
    <x v="38"/>
    <s v="Number"/>
    <n v="0"/>
    <n v="24869"/>
    <n v="0"/>
    <s v="0 per 1000 0-17 yr olds"/>
    <n v="0"/>
  </r>
  <r>
    <s v="E10000019_CIN episodes for unborn children at 31st March 2019 with a parent or someone else in the household's disability identified as a factor at CIN assessment_Number"/>
    <s v="E10000019"/>
    <x v="72"/>
    <s v="Financial year"/>
    <s v="2018/19"/>
    <s v="Children with a social worker"/>
    <x v="38"/>
    <s v="Number"/>
    <s v="*"/>
    <n v="145641"/>
    <s v="*"/>
    <s v="N/A"/>
    <s v="N/A"/>
  </r>
  <r>
    <s v="E10000020_CIN episodes for unborn children at 31st March 2019 with a parent or someone else in the household's disability identified as a factor at CIN assessment_Number"/>
    <s v="E10000020"/>
    <x v="82"/>
    <s v="Financial year"/>
    <s v="2018/19"/>
    <s v="Children with a social worker"/>
    <x v="38"/>
    <s v="Number"/>
    <n v="8"/>
    <n v="170810"/>
    <n v="4.6835665359170997E-2"/>
    <s v="0 per 1000 0-17 yr olds"/>
    <n v="4.6835665359170997E-2"/>
  </r>
  <r>
    <s v="E10000021_CIN episodes for unborn children at 31st March 2019 with a parent or someone else in the household's disability identified as a factor at CIN assessment_Number"/>
    <s v="E10000021"/>
    <x v="88"/>
    <s v="Financial year"/>
    <s v="2018/19"/>
    <s v="Children with a social worker"/>
    <x v="38"/>
    <s v="Number"/>
    <n v="11"/>
    <n v="170235"/>
    <n v="6.4616559461920298E-2"/>
    <s v="0.1 per 1000 0-17 yr olds"/>
    <n v="6.4616559461920298E-2"/>
  </r>
  <r>
    <s v="E06000048_CIN episodes for unborn children at 31st March 2019 with a parent or someone else in the household's disability identified as a factor at CIN assessment_Number"/>
    <s v="E06000048"/>
    <x v="89"/>
    <s v="Financial year"/>
    <s v="2018/19"/>
    <s v="Children with a social worker"/>
    <x v="38"/>
    <s v="Number"/>
    <n v="8"/>
    <n v="59011"/>
    <n v="0.13556794495941399"/>
    <s v="0.1 per 1000 0-17 yr olds"/>
    <n v="0.13556794495941399"/>
  </r>
  <r>
    <s v="E10000025_CIN episodes for unborn children at 31st March 2019 with a parent or someone else in the household's disability identified as a factor at CIN assessment_Number"/>
    <s v="E10000025"/>
    <x v="93"/>
    <s v="Financial year"/>
    <s v="2018/19"/>
    <s v="Children with a social worker"/>
    <x v="38"/>
    <s v="Number"/>
    <s v="*"/>
    <n v="144788"/>
    <s v="*"/>
    <s v="N/A"/>
    <s v="N/A"/>
  </r>
  <r>
    <s v="E10000027_CIN episodes for unborn children at 31st March 2019 with a parent or someone else in the household's disability identified as a factor at CIN assessment_Number"/>
    <s v="E10000027"/>
    <x v="112"/>
    <s v="Financial year"/>
    <s v="2018/19"/>
    <s v="Children with a social worker"/>
    <x v="38"/>
    <s v="Number"/>
    <n v="5"/>
    <n v="110700"/>
    <n v="4.5167118337849997E-2"/>
    <s v="0 per 1000 0-17 yr olds"/>
    <n v="4.5167118337849997E-2"/>
  </r>
  <r>
    <s v="E10000029_CIN episodes for unborn children at 31st March 2019 with a parent or someone else in the household's disability identified as a factor at CIN assessment_Number"/>
    <s v="E10000029"/>
    <x v="123"/>
    <s v="Financial year"/>
    <s v="2018/19"/>
    <s v="Children with a social worker"/>
    <x v="38"/>
    <s v="Number"/>
    <n v="6"/>
    <n v="152752"/>
    <n v="3.9279354771132299E-2"/>
    <s v="0 per 1000 0-17 yr olds"/>
    <n v="3.9279354771132299E-2"/>
  </r>
  <r>
    <s v="E10000030_CIN episodes for unborn children at 31st March 2019 with a parent or someone else in the household's disability identified as a factor at CIN assessment_Number"/>
    <s v="E10000030"/>
    <x v="125"/>
    <s v="Financial year"/>
    <s v="2018/19"/>
    <s v="Children with a social worker"/>
    <x v="38"/>
    <s v="Number"/>
    <n v="6"/>
    <n v="261905"/>
    <n v="2.2909070082663598E-2"/>
    <s v="0 per 1000 0-17 yr olds"/>
    <n v="2.2909070082663598E-2"/>
  </r>
  <r>
    <s v="E10000031_CIN episodes for unborn children at 31st March 2019 with a parent or someone else in the household's disability identified as a factor at CIN assessment_Number"/>
    <s v="E10000031"/>
    <x v="139"/>
    <s v="Financial year"/>
    <s v="2018/19"/>
    <s v="Children with a social worker"/>
    <x v="38"/>
    <s v="Number"/>
    <s v="*"/>
    <n v="115928"/>
    <s v="*"/>
    <s v="N/A"/>
    <s v="N/A"/>
  </r>
  <r>
    <s v="E10000032_CIN episodes for unborn children at 31st March 2019 with a parent or someone else in the household's disability identified as a factor at CIN assessment_Number"/>
    <s v="E10000032"/>
    <x v="141"/>
    <s v="Financial year"/>
    <s v="2018/19"/>
    <s v="Children with a social worker"/>
    <x v="38"/>
    <s v="Number"/>
    <n v="6"/>
    <n v="174672"/>
    <n v="3.4350096180269303E-2"/>
    <s v="0 per 1000 0-17 yr olds"/>
    <n v="3.4350096180269303E-2"/>
  </r>
  <r>
    <s v="NA_CIN episodes for unborn children at 31st March 2019 with any of the so called'toxic trio' identified as a factor at CIN assessment_Number"/>
    <s v="NA"/>
    <x v="151"/>
    <s v="Financial year"/>
    <s v="2018/19"/>
    <s v="Children in at risk households with multiple vulnerabilities"/>
    <x v="39"/>
    <s v="Number"/>
    <n v="3565"/>
    <n v="11954618"/>
    <n v="0.29821111808005912"/>
    <s v="0.3 per 1000 0-17 yr olds"/>
    <n v="0.29821111808005912"/>
  </r>
  <r>
    <s v="E09000001_CIN episodes for unborn children at 31st March 2019 with any of the so called'toxic trio' identified as a factor at CIN assessment_Number"/>
    <s v="E09000001"/>
    <x v="25"/>
    <s v="Financial year"/>
    <s v="2018/19"/>
    <s v="Children in at risk households with multiple vulnerabilities"/>
    <x v="39"/>
    <s v="Number"/>
    <n v="0"/>
    <n v="1453"/>
    <n v="0"/>
    <s v="0 per 1000 0-17 yr olds"/>
    <n v="0"/>
  </r>
  <r>
    <s v="E09000007_CIN episodes for unborn children at 31st March 2019 with any of the so called'toxic trio' identified as a factor at CIN assessment_Number"/>
    <s v="E09000007"/>
    <x v="21"/>
    <s v="Financial year"/>
    <s v="2018/19"/>
    <s v="Children in at risk households with multiple vulnerabilities"/>
    <x v="39"/>
    <s v="Number"/>
    <n v="12"/>
    <n v="50983"/>
    <n v="0.23537257517211599"/>
    <s v="0.2 per 1000 0-17 yr olds"/>
    <n v="0.23537257517211599"/>
  </r>
  <r>
    <s v="E09000011_CIN episodes for unborn children at 31st March 2019 with any of the so called'toxic trio' identified as a factor at CIN assessment_Number"/>
    <s v="E09000011"/>
    <x v="45"/>
    <s v="Financial year"/>
    <s v="2018/19"/>
    <s v="Children in at risk households with multiple vulnerabilities"/>
    <x v="39"/>
    <s v="Number"/>
    <n v="28"/>
    <n v="68917"/>
    <n v="0.40628582207583003"/>
    <s v="0.4 per 1000 0-17 yr olds"/>
    <n v="0.40628582207583003"/>
  </r>
  <r>
    <s v="E09000012_CIN episodes for unborn children at 31st March 2019 with any of the so called'toxic trio' identified as a factor at CIN assessment_Number"/>
    <s v="E09000012"/>
    <x v="46"/>
    <s v="Financial year"/>
    <s v="2018/19"/>
    <s v="Children in at risk households with multiple vulnerabilities"/>
    <x v="39"/>
    <s v="Number"/>
    <n v="25"/>
    <n v="63655"/>
    <n v="0.39274212552038301"/>
    <s v="0.4 per 1000 0-17 yr olds"/>
    <n v="0.39274212552038301"/>
  </r>
  <r>
    <s v="E09000013_CIN episodes for unborn children at 31st March 2019 with any of the so called'toxic trio' identified as a factor at CIN assessment_Number"/>
    <s v="E09000013"/>
    <x v="48"/>
    <s v="Financial year"/>
    <s v="2018/19"/>
    <s v="Children in at risk households with multiple vulnerabilities"/>
    <x v="39"/>
    <s v="Number"/>
    <n v="13"/>
    <n v="36898"/>
    <n v="0.35232261911214702"/>
    <s v="0.4 per 1000 0-17 yr olds"/>
    <n v="0.35232261911214702"/>
  </r>
  <r>
    <s v="E09000019_CIN episodes for unborn children at 31st March 2019 with any of the so called'toxic trio' identified as a factor at CIN assessment_Number"/>
    <s v="E09000019"/>
    <x v="59"/>
    <s v="Financial year"/>
    <s v="2018/19"/>
    <s v="Children in at risk households with multiple vulnerabilities"/>
    <x v="39"/>
    <s v="Number"/>
    <n v="14"/>
    <n v="42098"/>
    <n v="0.33255736614566"/>
    <s v="0.3 per 1000 0-17 yr olds"/>
    <n v="0.33255736614566"/>
  </r>
  <r>
    <s v="E09000020_CIN episodes for unborn children at 31st March 2019 with any of the so called'toxic trio' identified as a factor at CIN assessment_Number"/>
    <s v="E09000020"/>
    <x v="60"/>
    <s v="Financial year"/>
    <s v="2018/19"/>
    <s v="Children in at risk households with multiple vulnerabilities"/>
    <x v="39"/>
    <s v="Number"/>
    <n v="8"/>
    <n v="28678"/>
    <n v="0.27895948113536501"/>
    <s v="0.3 per 1000 0-17 yr olds"/>
    <n v="0.27895948113536501"/>
  </r>
  <r>
    <s v="E09000022_CIN episodes for unborn children at 31st March 2019 with any of the so called'toxic trio' identified as a factor at CIN assessment_Number"/>
    <s v="E09000022"/>
    <x v="66"/>
    <s v="Financial year"/>
    <s v="2018/19"/>
    <s v="Children in at risk households with multiple vulnerabilities"/>
    <x v="39"/>
    <s v="Number"/>
    <n v="22"/>
    <n v="62629"/>
    <n v="0.35127496846508799"/>
    <s v="0.4 per 1000 0-17 yr olds"/>
    <n v="0.35127496846508799"/>
  </r>
  <r>
    <s v="E09000023_CIN episodes for unborn children at 31st March 2019 with any of the so called'toxic trio' identified as a factor at CIN assessment_Number"/>
    <s v="E09000023"/>
    <x v="71"/>
    <s v="Financial year"/>
    <s v="2018/19"/>
    <s v="Children in at risk households with multiple vulnerabilities"/>
    <x v="39"/>
    <s v="Number"/>
    <n v="18"/>
    <n v="68458"/>
    <n v="0.26293493821029001"/>
    <s v="0.3 per 1000 0-17 yr olds"/>
    <n v="0.26293493821029001"/>
  </r>
  <r>
    <s v="E09000028_CIN episodes for unborn children at 31st March 2019 with any of the so called'toxic trio' identified as a factor at CIN assessment_Number"/>
    <s v="E09000028"/>
    <x v="117"/>
    <s v="Financial year"/>
    <s v="2018/19"/>
    <s v="Children in at risk households with multiple vulnerabilities"/>
    <x v="39"/>
    <s v="Number"/>
    <n v="21"/>
    <n v="65121"/>
    <n v="0.32247662044501801"/>
    <s v="0.3 per 1000 0-17 yr olds"/>
    <n v="0.32247662044501801"/>
  </r>
  <r>
    <s v="E09000030_CIN episodes for unborn children at 31st March 2019 with any of the so called'toxic trio' identified as a factor at CIN assessment_Number"/>
    <s v="E09000030"/>
    <x v="132"/>
    <s v="Financial year"/>
    <s v="2018/19"/>
    <s v="Children in at risk households with multiple vulnerabilities"/>
    <x v="39"/>
    <s v="Number"/>
    <n v="22"/>
    <n v="70973"/>
    <n v="0.309977033519789"/>
    <s v="0.3 per 1000 0-17 yr olds"/>
    <n v="0.309977033519789"/>
  </r>
  <r>
    <s v="E09000032_CIN episodes for unborn children at 31st March 2019 with any of the so called'toxic trio' identified as a factor at CIN assessment_Number"/>
    <s v="E09000032"/>
    <x v="137"/>
    <s v="Financial year"/>
    <s v="2018/19"/>
    <s v="Children in at risk households with multiple vulnerabilities"/>
    <x v="39"/>
    <s v="Number"/>
    <n v="11"/>
    <n v="63840"/>
    <n v="0.17230576441102799"/>
    <s v="0.2 per 1000 0-17 yr olds"/>
    <n v="0.17230576441102799"/>
  </r>
  <r>
    <s v="E09000033_CIN episodes for unborn children at 31st March 2019 with any of the so called'toxic trio' identified as a factor at CIN assessment_Number"/>
    <s v="E09000033"/>
    <x v="142"/>
    <s v="Financial year"/>
    <s v="2018/19"/>
    <s v="Children in at risk households with multiple vulnerabilities"/>
    <x v="39"/>
    <s v="Number"/>
    <n v="5"/>
    <n v="47445"/>
    <n v="0.105385182843292"/>
    <s v="0.1 per 1000 0-17 yr olds"/>
    <n v="0.105385182843292"/>
  </r>
  <r>
    <s v="E09000002_CIN episodes for unborn children at 31st March 2019 with any of the so called'toxic trio' identified as a factor at CIN assessment_Number"/>
    <s v="E09000002"/>
    <x v="0"/>
    <s v="Financial year"/>
    <s v="2018/19"/>
    <s v="Children in at risk households with multiple vulnerabilities"/>
    <x v="39"/>
    <s v="Number"/>
    <n v="18"/>
    <n v="63401"/>
    <n v="0.28390719389284103"/>
    <s v="0.3 per 1000 0-17 yr olds"/>
    <n v="0.28390719389284103"/>
  </r>
  <r>
    <s v="E09000003_CIN episodes for unborn children at 31st March 2019 with any of the so called'toxic trio' identified as a factor at CIN assessment_Number"/>
    <s v="E09000003"/>
    <x v="1"/>
    <s v="Financial year"/>
    <s v="2018/19"/>
    <s v="Children in at risk households with multiple vulnerabilities"/>
    <x v="39"/>
    <s v="Number"/>
    <n v="16"/>
    <n v="92701"/>
    <n v="0.17259792235251001"/>
    <s v="0.2 per 1000 0-17 yr olds"/>
    <n v="0.17259792235251001"/>
  </r>
  <r>
    <s v="E09000004_CIN episodes for unborn children at 31st March 2019 with any of the so called'toxic trio' identified as a factor at CIN assessment_Number"/>
    <s v="E09000004"/>
    <x v="5"/>
    <s v="Financial year"/>
    <s v="2018/19"/>
    <s v="Children in at risk households with multiple vulnerabilities"/>
    <x v="39"/>
    <s v="Number"/>
    <n v="16"/>
    <n v="56853"/>
    <n v="0.28142754120275099"/>
    <s v="0.3 per 1000 0-17 yr olds"/>
    <n v="0.28142754120275099"/>
  </r>
  <r>
    <s v="E09000005_CIN episodes for unborn children at 31st March 2019 with any of the so called'toxic trio' identified as a factor at CIN assessment_Number"/>
    <s v="E09000005"/>
    <x v="13"/>
    <s v="Financial year"/>
    <s v="2018/19"/>
    <s v="Children in at risk households with multiple vulnerabilities"/>
    <x v="39"/>
    <s v="Number"/>
    <n v="13"/>
    <n v="77893"/>
    <n v="0.16689561321299701"/>
    <s v="0.2 per 1000 0-17 yr olds"/>
    <n v="0.16689561321299701"/>
  </r>
  <r>
    <s v="E09000006_CIN episodes for unborn children at 31st March 2019 with any of the so called'toxic trio' identified as a factor at CIN assessment_Number"/>
    <s v="E09000006"/>
    <x v="16"/>
    <s v="Financial year"/>
    <s v="2018/19"/>
    <s v="Children in at risk households with multiple vulnerabilities"/>
    <x v="39"/>
    <s v="Number"/>
    <n v="24"/>
    <n v="75055"/>
    <n v="0.31976550529611603"/>
    <s v="0.3 per 1000 0-17 yr olds"/>
    <n v="0.31976550529611603"/>
  </r>
  <r>
    <s v="E09000008_CIN episodes for unborn children at 31st March 2019 with any of the so called'toxic trio' identified as a factor at CIN assessment_Number"/>
    <s v="E09000008"/>
    <x v="28"/>
    <s v="Financial year"/>
    <s v="2018/19"/>
    <s v="Children in at risk households with multiple vulnerabilities"/>
    <x v="39"/>
    <s v="Number"/>
    <n v="17"/>
    <n v="94702"/>
    <n v="0.17951046440413099"/>
    <s v="0.2 per 1000 0-17 yr olds"/>
    <n v="0.17951046440413099"/>
  </r>
  <r>
    <s v="E09000009_CIN episodes for unborn children at 31st March 2019 with any of the so called'toxic trio' identified as a factor at CIN assessment_Number"/>
    <s v="E09000009"/>
    <x v="38"/>
    <s v="Financial year"/>
    <s v="2018/19"/>
    <s v="Children in at risk households with multiple vulnerabilities"/>
    <x v="39"/>
    <s v="Number"/>
    <n v="14"/>
    <n v="81732"/>
    <n v="0.17129153819801299"/>
    <s v="0.2 per 1000 0-17 yr olds"/>
    <n v="0.17129153819801299"/>
  </r>
  <r>
    <s v="E09000010_CIN episodes for unborn children at 31st March 2019 with any of the so called'toxic trio' identified as a factor at CIN assessment_Number"/>
    <s v="E09000010"/>
    <x v="41"/>
    <s v="Financial year"/>
    <s v="2018/19"/>
    <s v="Children in at risk households with multiple vulnerabilities"/>
    <x v="39"/>
    <s v="Number"/>
    <n v="24"/>
    <n v="84497"/>
    <n v="0.28403375267761"/>
    <s v="0.3 per 1000 0-17 yr olds"/>
    <n v="0.28403375267761"/>
  </r>
  <r>
    <s v="E09000014_CIN episodes for unborn children at 31st March 2019 with any of the so called'toxic trio' identified as a factor at CIN assessment_Number"/>
    <s v="E09000014"/>
    <x v="50"/>
    <s v="Financial year"/>
    <s v="2018/19"/>
    <s v="Children in at risk households with multiple vulnerabilities"/>
    <x v="39"/>
    <s v="Number"/>
    <n v="15"/>
    <n v="60398"/>
    <n v="0.24835259445676999"/>
    <s v="0.2 per 1000 0-17 yr olds"/>
    <n v="0.24835259445676999"/>
  </r>
  <r>
    <s v="E09000015_CIN episodes for unborn children at 31st March 2019 with any of the so called'toxic trio' identified as a factor at CIN assessment_Number"/>
    <s v="E09000015"/>
    <x v="51"/>
    <s v="Financial year"/>
    <s v="2018/19"/>
    <s v="Children in at risk households with multiple vulnerabilities"/>
    <x v="39"/>
    <s v="Number"/>
    <n v="18"/>
    <n v="58373"/>
    <n v="0.30836174258646998"/>
    <s v="0.3 per 1000 0-17 yr olds"/>
    <n v="0.30836174258646998"/>
  </r>
  <r>
    <s v="E09000016_CIN episodes for unborn children at 31st March 2019 with any of the so called'toxic trio' identified as a factor at CIN assessment_Number"/>
    <s v="E09000016"/>
    <x v="53"/>
    <s v="Financial year"/>
    <s v="2018/19"/>
    <s v="Children in at risk households with multiple vulnerabilities"/>
    <x v="39"/>
    <s v="Number"/>
    <s v="*"/>
    <n v="57541"/>
    <s v="*"/>
    <s v="N/A"/>
    <s v="N/A"/>
  </r>
  <r>
    <s v="E09000017_CIN episodes for unborn children at 31st March 2019 with any of the so called'toxic trio' identified as a factor at CIN assessment_Number"/>
    <s v="E09000017"/>
    <x v="56"/>
    <s v="Financial year"/>
    <s v="2018/19"/>
    <s v="Children in at risk households with multiple vulnerabilities"/>
    <x v="39"/>
    <s v="Number"/>
    <n v="14"/>
    <n v="73377"/>
    <n v="0.190795480872753"/>
    <s v="0.2 per 1000 0-17 yr olds"/>
    <n v="0.190795480872753"/>
  </r>
  <r>
    <s v="E09000018_CIN episodes for unborn children at 31st March 2019 with any of the so called'toxic trio' identified as a factor at CIN assessment_Number"/>
    <s v="E09000018"/>
    <x v="57"/>
    <s v="Financial year"/>
    <s v="2018/19"/>
    <s v="Children in at risk households with multiple vulnerabilities"/>
    <x v="39"/>
    <s v="Number"/>
    <n v="15"/>
    <n v="64898"/>
    <n v="0.23113193010570399"/>
    <s v="0.2 per 1000 0-17 yr olds"/>
    <n v="0.23113193010570399"/>
  </r>
  <r>
    <s v="E09000021_CIN episodes for unborn children at 31st March 2019 with any of the so called'toxic trio' identified as a factor at CIN assessment_Number"/>
    <s v="E09000021"/>
    <x v="63"/>
    <s v="Financial year"/>
    <s v="2018/19"/>
    <s v="Children in at risk households with multiple vulnerabilities"/>
    <x v="39"/>
    <s v="Number"/>
    <n v="9"/>
    <n v="38977"/>
    <n v="0.23090540575210999"/>
    <s v="0.2 per 1000 0-17 yr olds"/>
    <n v="0.23090540575210999"/>
  </r>
  <r>
    <s v="E09000024_CIN episodes for unborn children at 31st March 2019 with any of the so called'toxic trio' identified as a factor at CIN assessment_Number"/>
    <s v="E09000024"/>
    <x v="77"/>
    <s v="Financial year"/>
    <s v="2018/19"/>
    <s v="Children in at risk households with multiple vulnerabilities"/>
    <x v="39"/>
    <s v="Number"/>
    <n v="13"/>
    <n v="47266"/>
    <n v="0.27503914018533399"/>
    <s v="0.3 per 1000 0-17 yr olds"/>
    <n v="0.27503914018533399"/>
  </r>
  <r>
    <s v="E09000025_CIN episodes for unborn children at 31st March 2019 with any of the so called'toxic trio' identified as a factor at CIN assessment_Number"/>
    <s v="E09000025"/>
    <x v="81"/>
    <s v="Financial year"/>
    <s v="2018/19"/>
    <s v="Children in at risk households with multiple vulnerabilities"/>
    <x v="39"/>
    <s v="Number"/>
    <n v="16"/>
    <n v="86567"/>
    <n v="0.184827936742639"/>
    <s v="0.2 per 1000 0-17 yr olds"/>
    <n v="0.184827936742639"/>
  </r>
  <r>
    <s v="E09000026_CIN episodes for unborn children at 31st March 2019 with any of the so called'toxic trio' identified as a factor at CIN assessment_Number"/>
    <s v="E09000026"/>
    <x v="99"/>
    <s v="Financial year"/>
    <s v="2018/19"/>
    <s v="Children in at risk households with multiple vulnerabilities"/>
    <x v="39"/>
    <s v="Number"/>
    <n v="10"/>
    <n v="76159"/>
    <n v="0.131304245066243"/>
    <s v="0.1 per 1000 0-17 yr olds"/>
    <n v="0.131304245066243"/>
  </r>
  <r>
    <s v="E09000027_CIN episodes for unborn children at 31st March 2019 with any of the so called'toxic trio' identified as a factor at CIN assessment_Number"/>
    <s v="E09000027"/>
    <x v="101"/>
    <s v="Financial year"/>
    <s v="2018/19"/>
    <s v="Children in at risk households with multiple vulnerabilities"/>
    <x v="39"/>
    <s v="Number"/>
    <n v="6"/>
    <n v="45525"/>
    <n v="0.131795716639209"/>
    <s v="0.1 per 1000 0-17 yr olds"/>
    <n v="0.131795716639209"/>
  </r>
  <r>
    <s v="E09000029_CIN episodes for unborn children at 31st March 2019 with any of the so called'toxic trio' identified as a factor at CIN assessment_Number"/>
    <s v="E09000029"/>
    <x v="126"/>
    <s v="Financial year"/>
    <s v="2018/19"/>
    <s v="Children in at risk households with multiple vulnerabilities"/>
    <x v="39"/>
    <s v="Number"/>
    <n v="6"/>
    <n v="47941"/>
    <n v="0.12515383492209201"/>
    <s v="0.1 per 1000 0-17 yr olds"/>
    <n v="0.12515383492209201"/>
  </r>
  <r>
    <s v="E09000031_CIN episodes for unborn children at 31st March 2019 with any of the so called'toxic trio' identified as a factor at CIN assessment_Number"/>
    <s v="E09000031"/>
    <x v="136"/>
    <s v="Financial year"/>
    <s v="2018/19"/>
    <s v="Children in at risk households with multiple vulnerabilities"/>
    <x v="39"/>
    <s v="Number"/>
    <n v="14"/>
    <n v="67017"/>
    <n v="0.20890221883999599"/>
    <s v="0.2 per 1000 0-17 yr olds"/>
    <n v="0.20890221883999599"/>
  </r>
  <r>
    <s v="E08000025_CIN episodes for unborn children at 31st March 2019 with any of the so called'toxic trio' identified as a factor at CIN assessment_Number"/>
    <s v="E08000025"/>
    <x v="6"/>
    <s v="Financial year"/>
    <s v="2018/19"/>
    <s v="Children in at risk households with multiple vulnerabilities"/>
    <x v="39"/>
    <s v="Number"/>
    <n v="70"/>
    <n v="288388"/>
    <n v="0.24272854626406101"/>
    <s v="0.2 per 1000 0-17 yr olds"/>
    <n v="0.24272854626406101"/>
  </r>
  <r>
    <s v="E08000026_CIN episodes for unborn children at 31st March 2019 with any of the so called'toxic trio' identified as a factor at CIN assessment_Number"/>
    <s v="E08000026"/>
    <x v="27"/>
    <s v="Financial year"/>
    <s v="2018/19"/>
    <s v="Children in at risk households with multiple vulnerabilities"/>
    <x v="39"/>
    <s v="Number"/>
    <n v="31"/>
    <n v="78994"/>
    <n v="0.39243486847102299"/>
    <s v="0.4 per 1000 0-17 yr olds"/>
    <n v="0.39243486847102299"/>
  </r>
  <r>
    <s v="E08000027_CIN episodes for unborn children at 31st March 2019 with any of the so called'toxic trio' identified as a factor at CIN assessment_Number"/>
    <s v="E08000027"/>
    <x v="36"/>
    <s v="Financial year"/>
    <s v="2018/19"/>
    <s v="Children in at risk households with multiple vulnerabilities"/>
    <x v="39"/>
    <s v="Number"/>
    <n v="15"/>
    <n v="69265"/>
    <n v="0.21655958998051"/>
    <s v="0.2 per 1000 0-17 yr olds"/>
    <n v="0.21655958998051"/>
  </r>
  <r>
    <s v="E08000028_CIN episodes for unborn children at 31st March 2019 with any of the so called'toxic trio' identified as a factor at CIN assessment_Number"/>
    <s v="E08000028"/>
    <x v="106"/>
    <s v="Financial year"/>
    <s v="2018/19"/>
    <s v="Children in at risk households with multiple vulnerabilities"/>
    <x v="39"/>
    <s v="Number"/>
    <n v="31"/>
    <n v="81920"/>
    <n v="0.37841796875"/>
    <s v="0.4 per 1000 0-17 yr olds"/>
    <n v="0.37841796875"/>
  </r>
  <r>
    <s v="E08000029_CIN episodes for unborn children at 31st March 2019 with any of the so called'toxic trio' identified as a factor at CIN assessment_Number"/>
    <s v="E08000029"/>
    <x v="111"/>
    <s v="Financial year"/>
    <s v="2018/19"/>
    <s v="Children in at risk households with multiple vulnerabilities"/>
    <x v="39"/>
    <s v="Number"/>
    <n v="13"/>
    <n v="46946"/>
    <n v="0.27691390107783398"/>
    <s v="0.3 per 1000 0-17 yr olds"/>
    <n v="0.27691390107783398"/>
  </r>
  <r>
    <s v="E08000030_CIN episodes for unborn children at 31st March 2019 with any of the so called'toxic trio' identified as a factor at CIN assessment_Number"/>
    <s v="E08000030"/>
    <x v="135"/>
    <s v="Financial year"/>
    <s v="2018/19"/>
    <s v="Children in at risk households with multiple vulnerabilities"/>
    <x v="39"/>
    <s v="Number"/>
    <n v="27"/>
    <n v="68157"/>
    <n v="0.39614419648752103"/>
    <s v="0.4 per 1000 0-17 yr olds"/>
    <n v="0.39614419648752103"/>
  </r>
  <r>
    <s v="E08000031_CIN episodes for unborn children at 31st March 2019 with any of the so called'toxic trio' identified as a factor at CIN assessment_Number"/>
    <s v="E08000031"/>
    <x v="148"/>
    <s v="Financial year"/>
    <s v="2018/19"/>
    <s v="Children in at risk households with multiple vulnerabilities"/>
    <x v="39"/>
    <s v="Number"/>
    <n v="13"/>
    <n v="61244"/>
    <n v="0.212265691333029"/>
    <s v="0.2 per 1000 0-17 yr olds"/>
    <n v="0.212265691333029"/>
  </r>
  <r>
    <s v="E08000011_CIN episodes for unborn children at 31st March 2019 with any of the so called'toxic trio' identified as a factor at CIN assessment_Number"/>
    <s v="E08000011"/>
    <x v="65"/>
    <s v="Financial year"/>
    <s v="2018/19"/>
    <s v="Children in at risk households with multiple vulnerabilities"/>
    <x v="39"/>
    <s v="Number"/>
    <s v="*"/>
    <n v="33477"/>
    <s v="*"/>
    <s v="N/A"/>
    <s v="N/A"/>
  </r>
  <r>
    <s v="E08000012_CIN episodes for unborn children at 31st March 2019 with any of the so called'toxic trio' identified as a factor at CIN assessment_Number"/>
    <s v="E08000012"/>
    <x v="73"/>
    <s v="Financial year"/>
    <s v="2018/19"/>
    <s v="Children in at risk households with multiple vulnerabilities"/>
    <x v="39"/>
    <s v="Number"/>
    <n v="25"/>
    <n v="94902"/>
    <n v="0.26342964321089102"/>
    <s v="0.3 per 1000 0-17 yr olds"/>
    <n v="0.26342964321089102"/>
  </r>
  <r>
    <s v="E08000013_CIN episodes for unborn children at 31st March 2019 with any of the so called'toxic trio' identified as a factor at CIN assessment_Number"/>
    <s v="E08000013"/>
    <x v="152"/>
    <s v="Financial year"/>
    <s v="2018/19"/>
    <s v="Children in at risk households with multiple vulnerabilities"/>
    <x v="39"/>
    <s v="Number"/>
    <n v="15"/>
    <n v="36785"/>
    <n v="0.407774908250646"/>
    <s v="0.4 per 1000 0-17 yr olds"/>
    <n v="0.407774908250646"/>
  </r>
  <r>
    <s v="E08000014_CIN episodes for unborn children at 31st March 2019 with any of the so called'toxic trio' identified as a factor at CIN assessment_Number"/>
    <s v="E08000014"/>
    <x v="107"/>
    <s v="Financial year"/>
    <s v="2018/19"/>
    <s v="Children in at risk households with multiple vulnerabilities"/>
    <x v="39"/>
    <s v="Number"/>
    <n v="19"/>
    <n v="53833"/>
    <n v="0.35294336187840197"/>
    <s v="0.4 per 1000 0-17 yr olds"/>
    <n v="0.35294336187840197"/>
  </r>
  <r>
    <s v="E08000015_CIN episodes for unborn children at 31st March 2019 with any of the so called'toxic trio' identified as a factor at CIN assessment_Number"/>
    <s v="E08000015"/>
    <x v="146"/>
    <s v="Financial year"/>
    <s v="2018/19"/>
    <s v="Children in at risk households with multiple vulnerabilities"/>
    <x v="39"/>
    <s v="Number"/>
    <n v="32"/>
    <n v="67576"/>
    <n v="0.47354090209541799"/>
    <s v="0.5 per 1000 0-17 yr olds"/>
    <n v="0.47354090209541799"/>
  </r>
  <r>
    <s v="E08000001_CIN episodes for unborn children at 31st March 2019 with any of the so called'toxic trio' identified as a factor at CIN assessment_Number"/>
    <s v="E08000001"/>
    <x v="9"/>
    <s v="Financial year"/>
    <s v="2018/19"/>
    <s v="Children in at risk households with multiple vulnerabilities"/>
    <x v="39"/>
    <s v="Number"/>
    <n v="20"/>
    <n v="67670"/>
    <n v="0.29555194325402701"/>
    <s v="0.3 per 1000 0-17 yr olds"/>
    <n v="0.29555194325402701"/>
  </r>
  <r>
    <s v="E08000002_CIN episodes for unborn children at 31st March 2019 with any of the so called'toxic trio' identified as a factor at CIN assessment_Number"/>
    <s v="E08000002"/>
    <x v="18"/>
    <s v="Financial year"/>
    <s v="2018/19"/>
    <s v="Children in at risk households with multiple vulnerabilities"/>
    <x v="39"/>
    <s v="Number"/>
    <n v="14"/>
    <n v="43142"/>
    <n v="0.32450975847202301"/>
    <s v="0.3 per 1000 0-17 yr olds"/>
    <n v="0.32450975847202301"/>
  </r>
  <r>
    <s v="E08000003_CIN episodes for unborn children at 31st March 2019 with any of the so called'toxic trio' identified as a factor at CIN assessment_Number"/>
    <s v="E08000003"/>
    <x v="75"/>
    <s v="Financial year"/>
    <s v="2018/19"/>
    <s v="Children in at risk households with multiple vulnerabilities"/>
    <x v="39"/>
    <s v="Number"/>
    <n v="49"/>
    <n v="121962"/>
    <n v="0.40176448401961301"/>
    <s v="0.4 per 1000 0-17 yr olds"/>
    <n v="0.40176448401961301"/>
  </r>
  <r>
    <s v="E08000004_CIN episodes for unborn children at 31st March 2019 with any of the so called'toxic trio' identified as a factor at CIN assessment_Number"/>
    <s v="E08000004"/>
    <x v="92"/>
    <s v="Financial year"/>
    <s v="2018/19"/>
    <s v="Children in at risk households with multiple vulnerabilities"/>
    <x v="39"/>
    <s v="Number"/>
    <n v="18"/>
    <n v="59416"/>
    <n v="0.302948700686684"/>
    <s v="0.3 per 1000 0-17 yr olds"/>
    <n v="0.302948700686684"/>
  </r>
  <r>
    <s v="E08000005_CIN episodes for unborn children at 31st March 2019 with any of the so called'toxic trio' identified as a factor at CIN assessment_Number"/>
    <s v="E08000005"/>
    <x v="102"/>
    <s v="Financial year"/>
    <s v="2018/19"/>
    <s v="Children in at risk households with multiple vulnerabilities"/>
    <x v="39"/>
    <s v="Number"/>
    <n v="23"/>
    <n v="52689"/>
    <n v="0.43652375258592901"/>
    <s v="0.4 per 1000 0-17 yr olds"/>
    <n v="0.43652375258592901"/>
  </r>
  <r>
    <s v="E08000006_CIN episodes for unborn children at 31st March 2019 with any of the so called'toxic trio' identified as a factor at CIN assessment_Number"/>
    <s v="E08000006"/>
    <x v="105"/>
    <s v="Financial year"/>
    <s v="2018/19"/>
    <s v="Children in at risk households with multiple vulnerabilities"/>
    <x v="39"/>
    <s v="Number"/>
    <n v="12"/>
    <n v="56566"/>
    <n v="0.212141569140473"/>
    <s v="0.2 per 1000 0-17 yr olds"/>
    <n v="0.212141569140473"/>
  </r>
  <r>
    <s v="E08000007_CIN episodes for unborn children at 31st March 2019 with any of the so called'toxic trio' identified as a factor at CIN assessment_Number"/>
    <s v="E08000007"/>
    <x v="120"/>
    <s v="Financial year"/>
    <s v="2018/19"/>
    <s v="Children in at risk households with multiple vulnerabilities"/>
    <x v="39"/>
    <s v="Number"/>
    <n v="18"/>
    <n v="63141"/>
    <n v="0.28507625789898799"/>
    <s v="0.3 per 1000 0-17 yr olds"/>
    <n v="0.28507625789898799"/>
  </r>
  <r>
    <s v="E08000008_CIN episodes for unborn children at 31st March 2019 with any of the so called'toxic trio' identified as a factor at CIN assessment_Number"/>
    <s v="E08000008"/>
    <x v="128"/>
    <s v="Financial year"/>
    <s v="2018/19"/>
    <s v="Children in at risk households with multiple vulnerabilities"/>
    <x v="39"/>
    <s v="Number"/>
    <n v="20"/>
    <n v="50223"/>
    <n v="0.39822392131095302"/>
    <s v="0.4 per 1000 0-17 yr olds"/>
    <n v="0.39822392131095302"/>
  </r>
  <r>
    <s v="E08000009_CIN episodes for unborn children at 31st March 2019 with any of the so called'toxic trio' identified as a factor at CIN assessment_Number"/>
    <s v="E08000009"/>
    <x v="133"/>
    <s v="Financial year"/>
    <s v="2018/19"/>
    <s v="Children in at risk households with multiple vulnerabilities"/>
    <x v="39"/>
    <s v="Number"/>
    <n v="9"/>
    <n v="56087"/>
    <n v="0.16046499188760299"/>
    <s v="0.2 per 1000 0-17 yr olds"/>
    <n v="0.16046499188760299"/>
  </r>
  <r>
    <s v="E08000010_CIN episodes for unborn children at 31st March 2019 with any of the so called'toxic trio' identified as a factor at CIN assessment_Number"/>
    <s v="E08000010"/>
    <x v="143"/>
    <s v="Financial year"/>
    <s v="2018/19"/>
    <s v="Children in at risk households with multiple vulnerabilities"/>
    <x v="39"/>
    <s v="Number"/>
    <n v="18"/>
    <n v="68388"/>
    <n v="0.26320407088962999"/>
    <s v="0.3 per 1000 0-17 yr olds"/>
    <n v="0.26320407088962999"/>
  </r>
  <r>
    <s v="E08000016_CIN episodes for unborn children at 31st March 2019 with any of the so called'toxic trio' identified as a factor at CIN assessment_Number"/>
    <s v="E08000016"/>
    <x v="2"/>
    <s v="Financial year"/>
    <s v="2018/19"/>
    <s v="Children in at risk households with multiple vulnerabilities"/>
    <x v="39"/>
    <s v="Number"/>
    <n v="7"/>
    <n v="50727"/>
    <n v="0.13799357344215099"/>
    <s v="0.1 per 1000 0-17 yr olds"/>
    <n v="0.13799357344215099"/>
  </r>
  <r>
    <s v="E08000017_CIN episodes for unborn children at 31st March 2019 with any of the so called'toxic trio' identified as a factor at CIN assessment_Number"/>
    <s v="E08000017"/>
    <x v="34"/>
    <s v="Financial year"/>
    <s v="2018/19"/>
    <s v="Children in at risk households with multiple vulnerabilities"/>
    <x v="39"/>
    <s v="Number"/>
    <n v="35"/>
    <n v="66448"/>
    <n v="0.52672766674692995"/>
    <s v="0.5 per 1000 0-17 yr olds"/>
    <n v="0.52672766674692995"/>
  </r>
  <r>
    <s v="E08000018_CIN episodes for unborn children at 31st March 2019 with any of the so called'toxic trio' identified as a factor at CIN assessment_Number"/>
    <s v="E08000018"/>
    <x v="103"/>
    <s v="Financial year"/>
    <s v="2018/19"/>
    <s v="Children in at risk households with multiple vulnerabilities"/>
    <x v="39"/>
    <s v="Number"/>
    <n v="34"/>
    <n v="57196"/>
    <n v="0.59444716413735199"/>
    <s v="0.6 per 1000 0-17 yr olds"/>
    <n v="0.59444716413735199"/>
  </r>
  <r>
    <s v="E08000019_CIN episodes for unborn children at 31st March 2019 with any of the so called'toxic trio' identified as a factor at CIN assessment_Number"/>
    <s v="E08000019"/>
    <x v="108"/>
    <s v="Financial year"/>
    <s v="2018/19"/>
    <s v="Children in at risk households with multiple vulnerabilities"/>
    <x v="39"/>
    <s v="Number"/>
    <n v="31"/>
    <n v="117497"/>
    <n v="0.26383652348570602"/>
    <s v="0.3 per 1000 0-17 yr olds"/>
    <n v="0.26383652348570602"/>
  </r>
  <r>
    <s v="E08000032_CIN episodes for unborn children at 31st March 2019 with any of the so called'toxic trio' identified as a factor at CIN assessment_Number"/>
    <s v="E08000032"/>
    <x v="12"/>
    <s v="Financial year"/>
    <s v="2018/19"/>
    <s v="Children in at risk households with multiple vulnerabilities"/>
    <x v="39"/>
    <s v="Number"/>
    <n v="49"/>
    <n v="142005"/>
    <n v="0.345058272596035"/>
    <s v="0.3 per 1000 0-17 yr olds"/>
    <n v="0.345058272596035"/>
  </r>
  <r>
    <s v="E08000033_CIN episodes for unborn children at 31st March 2019 with any of the so called'toxic trio' identified as a factor at CIN assessment_Number"/>
    <s v="E08000033"/>
    <x v="19"/>
    <s v="Financial year"/>
    <s v="2018/19"/>
    <s v="Children in at risk households with multiple vulnerabilities"/>
    <x v="39"/>
    <s v="Number"/>
    <n v="27"/>
    <n v="46021"/>
    <n v="0.58668868560005205"/>
    <s v="0.6 per 1000 0-17 yr olds"/>
    <n v="0.58668868560005205"/>
  </r>
  <r>
    <s v="E08000034_CIN episodes for unborn children at 31st March 2019 with any of the so called'toxic trio' identified as a factor at CIN assessment_Number"/>
    <s v="E08000034"/>
    <x v="64"/>
    <s v="Financial year"/>
    <s v="2018/19"/>
    <s v="Children in at risk households with multiple vulnerabilities"/>
    <x v="39"/>
    <s v="Number"/>
    <n v="29"/>
    <n v="100174"/>
    <n v="0.28949627647892701"/>
    <s v="0.3 per 1000 0-17 yr olds"/>
    <n v="0.28949627647892701"/>
  </r>
  <r>
    <s v="E08000035_CIN episodes for unborn children at 31st March 2019 with any of the so called'toxic trio' identified as a factor at CIN assessment_Number"/>
    <s v="E08000035"/>
    <x v="68"/>
    <s v="Financial year"/>
    <s v="2018/19"/>
    <s v="Children in at risk households with multiple vulnerabilities"/>
    <x v="39"/>
    <s v="Number"/>
    <n v="33"/>
    <n v="168176"/>
    <n v="0.19622300447150601"/>
    <s v="0.2 per 1000 0-17 yr olds"/>
    <n v="0.19622300447150601"/>
  </r>
  <r>
    <s v="E08000036_CIN episodes for unborn children at 31st March 2019 with any of the so called'toxic trio' identified as a factor at CIN assessment_Number"/>
    <s v="E08000036"/>
    <x v="134"/>
    <s v="Financial year"/>
    <s v="2018/19"/>
    <s v="Children in at risk households with multiple vulnerabilities"/>
    <x v="39"/>
    <s v="Number"/>
    <n v="19"/>
    <n v="72893"/>
    <n v="0.26065603007147498"/>
    <s v="0.3 per 1000 0-17 yr olds"/>
    <n v="0.26065603007147498"/>
  </r>
  <r>
    <s v="E08000020_CIN episodes for unborn children at 31st March 2019 with any of the so called'toxic trio' identified as a factor at CIN assessment_Number"/>
    <s v="E08000020"/>
    <x v="43"/>
    <s v="Financial year"/>
    <s v="2018/19"/>
    <s v="Children in at risk households with multiple vulnerabilities"/>
    <x v="39"/>
    <s v="Number"/>
    <n v="24"/>
    <n v="39605"/>
    <n v="0.60598409291756095"/>
    <s v="0.6 per 1000 0-17 yr olds"/>
    <n v="0.60598409291756095"/>
  </r>
  <r>
    <s v="E08000021_CIN episodes for unborn children at 31st March 2019 with any of the so called'toxic trio' identified as a factor at CIN assessment_Number"/>
    <s v="E08000021"/>
    <x v="80"/>
    <s v="Financial year"/>
    <s v="2018/19"/>
    <s v="Children in at risk households with multiple vulnerabilities"/>
    <x v="39"/>
    <s v="Number"/>
    <n v="33"/>
    <n v="58056"/>
    <n v="0.56841670111616405"/>
    <s v="0.6 per 1000 0-17 yr olds"/>
    <n v="0.56841670111616405"/>
  </r>
  <r>
    <s v="E08000022_CIN episodes for unborn children at 31st March 2019 with any of the so called'toxic trio' identified as a factor at CIN assessment_Number"/>
    <s v="E08000022"/>
    <x v="86"/>
    <s v="Financial year"/>
    <s v="2018/19"/>
    <s v="Children in at risk households with multiple vulnerabilities"/>
    <x v="39"/>
    <s v="Number"/>
    <n v="23"/>
    <n v="41360"/>
    <n v="0.55609284332688602"/>
    <s v="0.6 per 1000 0-17 yr olds"/>
    <n v="0.55609284332688602"/>
  </r>
  <r>
    <s v="E08000023_CIN episodes for unborn children at 31st March 2019 with any of the so called'toxic trio' identified as a factor at CIN assessment_Number"/>
    <s v="E08000023"/>
    <x v="114"/>
    <s v="Financial year"/>
    <s v="2018/19"/>
    <s v="Children in at risk households with multiple vulnerabilities"/>
    <x v="39"/>
    <s v="Number"/>
    <n v="14"/>
    <n v="29920"/>
    <n v="0.467914438502674"/>
    <s v="0.5 per 1000 0-17 yr olds"/>
    <n v="0.467914438502674"/>
  </r>
  <r>
    <s v="E08000024_CIN episodes for unborn children at 31st March 2019 with any of the so called'toxic trio' identified as a factor at CIN assessment_Number"/>
    <s v="E08000024"/>
    <x v="124"/>
    <s v="Financial year"/>
    <s v="2018/19"/>
    <s v="Children in at risk households with multiple vulnerabilities"/>
    <x v="39"/>
    <s v="Number"/>
    <n v="33"/>
    <n v="54563"/>
    <n v="0.60480545424555099"/>
    <s v="0.6 per 1000 0-17 yr olds"/>
    <n v="0.60480545424555099"/>
  </r>
  <r>
    <s v="E06000053_CIN episodes for unborn children at 31st March 2019 with any of the so called'toxic trio' identified as a factor at CIN assessment_Number"/>
    <s v="E06000053"/>
    <x v="153"/>
    <s v="Financial year"/>
    <s v="2018/19"/>
    <s v="Children in at risk households with multiple vulnerabilities"/>
    <x v="39"/>
    <s v="Number"/>
    <n v="0"/>
    <n v="368"/>
    <n v="0"/>
    <s v="0 per 1000 0-17 yr olds"/>
    <n v="0"/>
  </r>
  <r>
    <s v="E06000022_CIN episodes for unborn children at 31st March 2019 with any of the so called'toxic trio' identified as a factor at CIN assessment_Number"/>
    <s v="E06000022"/>
    <x v="3"/>
    <s v="Financial year"/>
    <s v="2018/19"/>
    <s v="Children in at risk households with multiple vulnerabilities"/>
    <x v="39"/>
    <s v="Number"/>
    <s v="*"/>
    <n v="35946"/>
    <s v="*"/>
    <s v="N/A"/>
    <s v="N/A"/>
  </r>
  <r>
    <s v="E06000023_CIN episodes for unborn children at 31st March 2019 with any of the so called'toxic trio' identified as a factor at CIN assessment_Number"/>
    <s v="E06000023"/>
    <x v="15"/>
    <s v="Financial year"/>
    <s v="2018/19"/>
    <s v="Children in at risk households with multiple vulnerabilities"/>
    <x v="39"/>
    <s v="Number"/>
    <n v="30"/>
    <n v="94016"/>
    <n v="0.31909462219196699"/>
    <s v="0.3 per 1000 0-17 yr olds"/>
    <n v="0.31909462219196699"/>
  </r>
  <r>
    <s v="E06000024_CIN episodes for unborn children at 31st March 2019 with any of the so called'toxic trio' identified as a factor at CIN assessment_Number"/>
    <s v="E06000024"/>
    <x v="85"/>
    <s v="Financial year"/>
    <s v="2018/19"/>
    <s v="Children in at risk households with multiple vulnerabilities"/>
    <x v="39"/>
    <s v="Number"/>
    <n v="10"/>
    <n v="43435"/>
    <n v="0.23022907793254299"/>
    <s v="0.2 per 1000 0-17 yr olds"/>
    <n v="0.23022907793254299"/>
  </r>
  <r>
    <s v="E06000025_CIN episodes for unborn children at 31st March 2019 with any of the so called'toxic trio' identified as a factor at CIN assessment_Number"/>
    <s v="E06000025"/>
    <x v="113"/>
    <s v="Financial year"/>
    <s v="2018/19"/>
    <s v="Children in at risk households with multiple vulnerabilities"/>
    <x v="39"/>
    <s v="Number"/>
    <n v="8"/>
    <n v="58867"/>
    <n v="0.13589957021760901"/>
    <s v="0.1 per 1000 0-17 yr olds"/>
    <n v="0.13589957021760901"/>
  </r>
  <r>
    <s v="E06000001_CIN episodes for unborn children at 31st March 2019 with any of the so called'toxic trio' identified as a factor at CIN assessment_Number"/>
    <s v="E06000001"/>
    <x v="52"/>
    <s v="Financial year"/>
    <s v="2018/19"/>
    <s v="Children in at risk households with multiple vulnerabilities"/>
    <x v="39"/>
    <s v="Number"/>
    <n v="9"/>
    <n v="20006"/>
    <n v="0.44986504048785397"/>
    <s v="0.4 per 1000 0-17 yr olds"/>
    <n v="0.44986504048785397"/>
  </r>
  <r>
    <s v="E06000002_CIN episodes for unborn children at 31st March 2019 with any of the so called'toxic trio' identified as a factor at CIN assessment_Number"/>
    <s v="E06000002"/>
    <x v="78"/>
    <s v="Financial year"/>
    <s v="2018/19"/>
    <s v="Children in at risk households with multiple vulnerabilities"/>
    <x v="39"/>
    <s v="Number"/>
    <n v="23"/>
    <n v="32513"/>
    <n v="0.70740934395472599"/>
    <s v="0.7 per 1000 0-17 yr olds"/>
    <n v="0.70740934395472599"/>
  </r>
  <r>
    <s v="E06000003_CIN episodes for unborn children at 31st March 2019 with any of the so called'toxic trio' identified as a factor at CIN assessment_Number"/>
    <s v="E06000003"/>
    <x v="100"/>
    <s v="Financial year"/>
    <s v="2018/19"/>
    <s v="Children in at risk households with multiple vulnerabilities"/>
    <x v="39"/>
    <s v="Number"/>
    <n v="10"/>
    <n v="27626"/>
    <n v="0.36197784695576601"/>
    <s v="0.4 per 1000 0-17 yr olds"/>
    <n v="0.36197784695576601"/>
  </r>
  <r>
    <s v="E06000004_CIN episodes for unborn children at 31st March 2019 with any of the so called'toxic trio' identified as a factor at CIN assessment_Number"/>
    <s v="E06000004"/>
    <x v="121"/>
    <s v="Financial year"/>
    <s v="2018/19"/>
    <s v="Children in at risk households with multiple vulnerabilities"/>
    <x v="39"/>
    <s v="Number"/>
    <n v="20"/>
    <n v="43521"/>
    <n v="0.45954826405643301"/>
    <s v="0.5 per 1000 0-17 yr olds"/>
    <n v="0.45954826405643301"/>
  </r>
  <r>
    <s v="E06000010_CIN episodes for unborn children at 31st March 2019 with any of the so called'toxic trio' identified as a factor at CIN assessment_Number"/>
    <s v="E06000010"/>
    <x v="62"/>
    <s v="Financial year"/>
    <s v="2018/19"/>
    <s v="Children in at risk households with multiple vulnerabilities"/>
    <x v="39"/>
    <s v="Number"/>
    <n v="18"/>
    <n v="57023"/>
    <n v="0.31566210125738697"/>
    <s v="0.3 per 1000 0-17 yr olds"/>
    <n v="0.31566210125738697"/>
  </r>
  <r>
    <s v="E06000011_CIN episodes for unborn children at 31st March 2019 with any of the so called'toxic trio' identified as a factor at CIN assessment_Number"/>
    <s v="E06000011"/>
    <x v="39"/>
    <s v="Financial year"/>
    <s v="2018/19"/>
    <s v="Children in at risk households with multiple vulnerabilities"/>
    <x v="39"/>
    <s v="Number"/>
    <s v="*"/>
    <n v="62942"/>
    <s v="*"/>
    <s v="N/A"/>
    <s v="N/A"/>
  </r>
  <r>
    <s v="E06000012_CIN episodes for unborn children at 31st March 2019 with any of the so called'toxic trio' identified as a factor at CIN assessment_Number"/>
    <s v="E06000012"/>
    <x v="83"/>
    <s v="Financial year"/>
    <s v="2018/19"/>
    <s v="Children in at risk households with multiple vulnerabilities"/>
    <x v="39"/>
    <s v="Number"/>
    <n v="15"/>
    <n v="34503"/>
    <n v="0.434744804799583"/>
    <s v="0.4 per 1000 0-17 yr olds"/>
    <n v="0.434744804799583"/>
  </r>
  <r>
    <s v="E06000013_CIN episodes for unborn children at 31st March 2019 with any of the so called'toxic trio' identified as a factor at CIN assessment_Number"/>
    <s v="E06000013"/>
    <x v="84"/>
    <s v="Financial year"/>
    <s v="2018/19"/>
    <s v="Children in at risk households with multiple vulnerabilities"/>
    <x v="39"/>
    <s v="Number"/>
    <n v="13"/>
    <n v="35714"/>
    <n v="0.36400291202329599"/>
    <s v="0.4 per 1000 0-17 yr olds"/>
    <n v="0.36400291202329599"/>
  </r>
  <r>
    <s v="E10000023_CIN episodes for unborn children at 31st March 2019 with any of the so called'toxic trio' identified as a factor at CIN assessment_Number"/>
    <s v="E10000023"/>
    <x v="87"/>
    <s v="Financial year"/>
    <s v="2018/19"/>
    <s v="Children in at risk households with multiple vulnerabilities"/>
    <x v="39"/>
    <s v="Number"/>
    <n v="31"/>
    <n v="117499"/>
    <n v="0.263832032613044"/>
    <s v="0.3 per 1000 0-17 yr olds"/>
    <n v="0.263832032613044"/>
  </r>
  <r>
    <s v="E06000014_CIN episodes for unborn children at 31st March 2019 with any of the so called'toxic trio' identified as a factor at CIN assessment_Number"/>
    <s v="E06000014"/>
    <x v="150"/>
    <s v="Financial year"/>
    <s v="2018/19"/>
    <s v="Children in at risk households with multiple vulnerabilities"/>
    <x v="39"/>
    <s v="Number"/>
    <n v="5"/>
    <n v="36572"/>
    <n v="0.136716613802909"/>
    <s v="0.1 per 1000 0-17 yr olds"/>
    <n v="0.136716613802909"/>
  </r>
  <r>
    <s v="E06000032_CIN episodes for unborn children at 31st March 2019 with any of the so called'toxic trio' identified as a factor at CIN assessment_Number"/>
    <s v="E06000032"/>
    <x v="74"/>
    <s v="Financial year"/>
    <s v="2018/19"/>
    <s v="Children in at risk households with multiple vulnerabilities"/>
    <x v="39"/>
    <s v="Number"/>
    <n v="13"/>
    <n v="57375"/>
    <n v="0.226579520697168"/>
    <s v="0.2 per 1000 0-17 yr olds"/>
    <n v="0.226579520697168"/>
  </r>
  <r>
    <s v="E06000055_CIN episodes for unborn children at 31st March 2019 with any of the so called'toxic trio' identified as a factor at CIN assessment_Number"/>
    <s v="E06000055"/>
    <x v="4"/>
    <s v="Financial year"/>
    <s v="2018/19"/>
    <s v="Children in at risk households with multiple vulnerabilities"/>
    <x v="39"/>
    <s v="Number"/>
    <n v="18"/>
    <n v="40088"/>
    <n v="0.44901217321891801"/>
    <s v="0.4 per 1000 0-17 yr olds"/>
    <n v="0.44901217321891801"/>
  </r>
  <r>
    <s v="E06000056_CIN episodes for unborn children at 31st March 2019 with any of the so called'toxic trio' identified as a factor at CIN assessment_Number"/>
    <s v="E06000056"/>
    <x v="22"/>
    <s v="Financial year"/>
    <s v="2018/19"/>
    <s v="Children in at risk households with multiple vulnerabilities"/>
    <x v="39"/>
    <s v="Number"/>
    <n v="14"/>
    <n v="62515"/>
    <n v="0.223946252899304"/>
    <s v="0.2 per 1000 0-17 yr olds"/>
    <n v="0.223946252899304"/>
  </r>
  <r>
    <s v="E10000002_CIN episodes for unborn children at 31st March 2019 with any of the so called'toxic trio' identified as a factor at CIN assessment_Number"/>
    <s v="E10000002"/>
    <x v="17"/>
    <s v="Financial year"/>
    <s v="2018/19"/>
    <s v="Children in at risk households with multiple vulnerabilities"/>
    <x v="39"/>
    <s v="Number"/>
    <n v="21"/>
    <n v="124321"/>
    <n v="0.16891756018693499"/>
    <s v="0.2 per 1000 0-17 yr olds"/>
    <n v="0.16891756018693499"/>
  </r>
  <r>
    <s v="E06000042_CIN episodes for unborn children at 31st March 2019 with any of the so called'toxic trio' identified as a factor at CIN assessment_Number"/>
    <s v="E06000042"/>
    <x v="79"/>
    <s v="Financial year"/>
    <s v="2018/19"/>
    <s v="Children in at risk households with multiple vulnerabilities"/>
    <x v="39"/>
    <s v="Number"/>
    <n v="18"/>
    <n v="68278"/>
    <n v="0.26362810861478098"/>
    <s v="0.3 per 1000 0-17 yr olds"/>
    <n v="0.26362810861478098"/>
  </r>
  <r>
    <s v="E10000007_CIN episodes for unborn children at 31st March 2019 with any of the so called'toxic trio' identified as a factor at CIN assessment_Number"/>
    <s v="E10000007"/>
    <x v="32"/>
    <s v="Financial year"/>
    <s v="2018/19"/>
    <s v="Children in at risk households with multiple vulnerabilities"/>
    <x v="39"/>
    <s v="Number"/>
    <n v="44"/>
    <n v="153272"/>
    <n v="0.28707135027924202"/>
    <s v="0.3 per 1000 0-17 yr olds"/>
    <n v="0.28707135027924202"/>
  </r>
  <r>
    <s v="E06000015_CIN episodes for unborn children at 31st March 2019 with any of the so called'toxic trio' identified as a factor at CIN assessment_Number"/>
    <s v="E06000015"/>
    <x v="31"/>
    <s v="Financial year"/>
    <s v="2018/19"/>
    <s v="Children in at risk households with multiple vulnerabilities"/>
    <x v="39"/>
    <s v="Number"/>
    <n v="23"/>
    <n v="59899"/>
    <n v="0.38397969916025299"/>
    <s v="0.4 per 1000 0-17 yr olds"/>
    <n v="0.38397969916025299"/>
  </r>
  <r>
    <s v="E10000009_CIN episodes for unborn children at 31st March 2019 with any of the so called'toxic trio' identified as a factor at CIN assessment_Number"/>
    <s v="E10000009"/>
    <x v="35"/>
    <s v="Financial year"/>
    <s v="2018/19"/>
    <s v="Children in at risk households with multiple vulnerabilities"/>
    <x v="39"/>
    <s v="Number"/>
    <n v="21"/>
    <n v="76699"/>
    <n v="0.27379757232819202"/>
    <s v="0.3 per 1000 0-17 yr olds"/>
    <n v="0.27379757232819202"/>
  </r>
  <r>
    <s v="E06000029_CIN episodes for unborn children at 31st March 2019 with any of the so called'toxic trio' identified as a factor at CIN assessment_Number"/>
    <s v="E06000029"/>
    <x v="96"/>
    <s v="Financial year"/>
    <s v="2018/19"/>
    <s v="Children in at risk households with multiple vulnerabilities"/>
    <x v="39"/>
    <s v="Number"/>
    <n v="5"/>
    <n v="30188"/>
    <n v="0.16562872664635001"/>
    <s v="0.2 per 1000 0-17 yr olds"/>
    <n v="0.16562872664635001"/>
  </r>
  <r>
    <s v="E06000028_CIN episodes for unborn children at 31st March 2019 with any of the so called'toxic trio' identified as a factor at CIN assessment_Number"/>
    <s v="E06000028"/>
    <x v="10"/>
    <s v="Financial year"/>
    <s v="2018/19"/>
    <s v="Children in at risk households with multiple vulnerabilities"/>
    <x v="39"/>
    <s v="Number"/>
    <n v="10"/>
    <n v="36373"/>
    <n v="0.27492920572952501"/>
    <s v="0.3 per 1000 0-17 yr olds"/>
    <n v="0.27492920572952501"/>
  </r>
  <r>
    <s v="E06000047_CIN episodes for unborn children at 31st March 2019 with any of the so called'toxic trio' identified as a factor at CIN assessment_Number"/>
    <s v="E06000047"/>
    <x v="37"/>
    <s v="Financial year"/>
    <s v="2018/19"/>
    <s v="Children in at risk households with multiple vulnerabilities"/>
    <x v="39"/>
    <s v="Number"/>
    <n v="60"/>
    <n v="101040"/>
    <n v="0.59382422802850399"/>
    <s v="0.6 per 1000 0-17 yr olds"/>
    <n v="0.59382422802850399"/>
  </r>
  <r>
    <s v="E06000005_CIN episodes for unborn children at 31st March 2019 with any of the so called'toxic trio' identified as a factor at CIN assessment_Number"/>
    <s v="E06000005"/>
    <x v="30"/>
    <s v="Financial year"/>
    <s v="2018/19"/>
    <s v="Children in at risk households with multiple vulnerabilities"/>
    <x v="39"/>
    <s v="Number"/>
    <n v="11"/>
    <n v="22454"/>
    <n v="0.48989044268281801"/>
    <s v="0.5 per 1000 0-17 yr olds"/>
    <n v="0.48989044268281801"/>
  </r>
  <r>
    <s v="E10000011_CIN episodes for unborn children at 31st March 2019 with any of the so called'toxic trio' identified as a factor at CIN assessment_Number"/>
    <s v="E10000011"/>
    <x v="40"/>
    <s v="Financial year"/>
    <s v="2018/19"/>
    <s v="Children in at risk households with multiple vulnerabilities"/>
    <x v="39"/>
    <s v="Number"/>
    <n v="23"/>
    <n v="106378"/>
    <n v="0.216210118633552"/>
    <s v="0.2 per 1000 0-17 yr olds"/>
    <n v="0.216210118633552"/>
  </r>
  <r>
    <s v="E06000043_CIN episodes for unborn children at 31st March 2019 with any of the so called'toxic trio' identified as a factor at CIN assessment_Number"/>
    <s v="E06000043"/>
    <x v="14"/>
    <s v="Financial year"/>
    <s v="2018/19"/>
    <s v="Children in at risk households with multiple vulnerabilities"/>
    <x v="39"/>
    <s v="Number"/>
    <n v="16"/>
    <n v="51005"/>
    <n v="0.31369473581021501"/>
    <s v="0.3 per 1000 0-17 yr olds"/>
    <n v="0.31369473581021501"/>
  </r>
  <r>
    <s v="E10000014_CIN episodes for unborn children at 31st March 2019 with any of the so called'toxic trio' identified as a factor at CIN assessment_Number"/>
    <s v="E10000014"/>
    <x v="49"/>
    <s v="Financial year"/>
    <s v="2018/19"/>
    <s v="Children in at risk households with multiple vulnerabilities"/>
    <x v="39"/>
    <s v="Number"/>
    <n v="47"/>
    <n v="284002"/>
    <n v="0.16549179231132199"/>
    <s v="0.2 per 1000 0-17 yr olds"/>
    <n v="0.16549179231132199"/>
  </r>
  <r>
    <s v="E06000044_CIN episodes for unborn children at 31st March 2019 with any of the so called'toxic trio' identified as a factor at CIN assessment_Number"/>
    <s v="E06000044"/>
    <x v="97"/>
    <s v="Financial year"/>
    <s v="2018/19"/>
    <s v="Children in at risk households with multiple vulnerabilities"/>
    <x v="39"/>
    <s v="Number"/>
    <n v="17"/>
    <n v="44046"/>
    <n v="0.38596013258865702"/>
    <s v="0.4 per 1000 0-17 yr olds"/>
    <n v="0.38596013258865702"/>
  </r>
  <r>
    <s v="E06000045_CIN episodes for unborn children at 31st March 2019 with any of the so called'toxic trio' identified as a factor at CIN assessment_Number"/>
    <s v="E06000045"/>
    <x v="115"/>
    <s v="Financial year"/>
    <s v="2018/19"/>
    <s v="Children in at risk households with multiple vulnerabilities"/>
    <x v="39"/>
    <s v="Number"/>
    <n v="23"/>
    <n v="50832"/>
    <n v="0.45247088448221601"/>
    <s v="0.5 per 1000 0-17 yr olds"/>
    <n v="0.45247088448221601"/>
  </r>
  <r>
    <s v="E10000018_CIN episodes for unborn children at 31st March 2019 with any of the so called'toxic trio' identified as a factor at CIN assessment_Number"/>
    <s v="E10000018"/>
    <x v="70"/>
    <s v="Financial year"/>
    <s v="2018/19"/>
    <s v="Children in at risk households with multiple vulnerabilities"/>
    <x v="39"/>
    <s v="Number"/>
    <n v="31"/>
    <n v="140307"/>
    <n v="0.220944072640709"/>
    <s v="0.2 per 1000 0-17 yr olds"/>
    <n v="0.220944072640709"/>
  </r>
  <r>
    <s v="E06000016_CIN episodes for unborn children at 31st March 2019 with any of the so called'toxic trio' identified as a factor at CIN assessment_Number"/>
    <s v="E06000016"/>
    <x v="69"/>
    <s v="Financial year"/>
    <s v="2018/19"/>
    <s v="Children in at risk households with multiple vulnerabilities"/>
    <x v="39"/>
    <s v="Number"/>
    <n v="43"/>
    <n v="83994"/>
    <n v="0.51194132914255797"/>
    <s v="0.5 per 1000 0-17 yr olds"/>
    <n v="0.51194132914255797"/>
  </r>
  <r>
    <s v="E06000017_CIN episodes for unborn children at 31st March 2019 with any of the so called'toxic trio' identified as a factor at CIN assessment_Number"/>
    <s v="E06000017"/>
    <x v="104"/>
    <s v="Financial year"/>
    <s v="2018/19"/>
    <s v="Children in at risk households with multiple vulnerabilities"/>
    <x v="39"/>
    <s v="Number"/>
    <s v="*"/>
    <n v="7807"/>
    <s v="*"/>
    <s v="N/A"/>
    <s v="N/A"/>
  </r>
  <r>
    <s v="E10000028_CIN episodes for unborn children at 31st March 2019 with any of the so called'toxic trio' identified as a factor at CIN assessment_Number"/>
    <s v="E10000028"/>
    <x v="119"/>
    <s v="Financial year"/>
    <s v="2018/19"/>
    <s v="Children in at risk households with multiple vulnerabilities"/>
    <x v="39"/>
    <s v="Number"/>
    <n v="70"/>
    <n v="169603"/>
    <n v="0.412728548433695"/>
    <s v="0.4 per 1000 0-17 yr olds"/>
    <n v="0.412728548433695"/>
  </r>
  <r>
    <s v="E06000021_CIN episodes for unborn children at 31st March 2019 with any of the so called'toxic trio' identified as a factor at CIN assessment_Number"/>
    <s v="E06000021"/>
    <x v="122"/>
    <s v="Financial year"/>
    <s v="2018/19"/>
    <s v="Children in at risk households with multiple vulnerabilities"/>
    <x v="39"/>
    <s v="Number"/>
    <n v="43"/>
    <n v="57549"/>
    <n v="0.747189351682914"/>
    <s v="0.7 per 1000 0-17 yr olds"/>
    <n v="0.747189351682914"/>
  </r>
  <r>
    <s v="E06000054_CIN episodes for unborn children at 31st March 2019 with any of the so called'toxic trio' identified as a factor at CIN assessment_Number"/>
    <s v="E06000054"/>
    <x v="144"/>
    <s v="Financial year"/>
    <s v="2018/19"/>
    <s v="Children in at risk households with multiple vulnerabilities"/>
    <x v="39"/>
    <s v="Number"/>
    <n v="49"/>
    <n v="105692"/>
    <n v="0.46361124777655799"/>
    <s v="0.5 per 1000 0-17 yr olds"/>
    <n v="0.46361124777655799"/>
  </r>
  <r>
    <s v="E06000030_CIN episodes for unborn children at 31st March 2019 with any of the so called'toxic trio' identified as a factor at CIN assessment_Number"/>
    <s v="E06000030"/>
    <x v="127"/>
    <s v="Financial year"/>
    <s v="2018/19"/>
    <s v="Children in at risk households with multiple vulnerabilities"/>
    <x v="39"/>
    <s v="Number"/>
    <n v="25"/>
    <n v="50239"/>
    <n v="0.49762136985210698"/>
    <s v="0.5 per 1000 0-17 yr olds"/>
    <n v="0.49762136985210698"/>
  </r>
  <r>
    <s v="E06000036_CIN episodes for unborn children at 31st March 2019 with any of the so called'toxic trio' identified as a factor at CIN assessment_Number"/>
    <s v="E06000036"/>
    <x v="11"/>
    <s v="Financial year"/>
    <s v="2018/19"/>
    <s v="Children in at risk households with multiple vulnerabilities"/>
    <x v="39"/>
    <s v="Number"/>
    <n v="10"/>
    <n v="28336"/>
    <n v="0.35290796160361398"/>
    <s v="0.4 per 1000 0-17 yr olds"/>
    <n v="0.35290796160361398"/>
  </r>
  <r>
    <s v="E06000040_CIN episodes for unborn children at 31st March 2019 with any of the so called'toxic trio' identified as a factor at CIN assessment_Number"/>
    <s v="E06000040"/>
    <x v="145"/>
    <s v="Financial year"/>
    <s v="2018/19"/>
    <s v="Children in at risk households with multiple vulnerabilities"/>
    <x v="39"/>
    <s v="Number"/>
    <n v="6"/>
    <n v="34604"/>
    <n v="0.173390359496012"/>
    <s v="0.2 per 1000 0-17 yr olds"/>
    <n v="0.173390359496012"/>
  </r>
  <r>
    <s v="E06000037_CIN episodes for unborn children at 31st March 2019 with any of the so called'toxic trio' identified as a factor at CIN assessment_Number"/>
    <s v="E06000037"/>
    <x v="140"/>
    <s v="Financial year"/>
    <s v="2018/19"/>
    <s v="Children in at risk households with multiple vulnerabilities"/>
    <x v="39"/>
    <s v="Number"/>
    <n v="9"/>
    <n v="35623"/>
    <n v="0.25264576256912702"/>
    <s v="0.3 per 1000 0-17 yr olds"/>
    <n v="0.25264576256912702"/>
  </r>
  <r>
    <s v="E06000038_CIN episodes for unborn children at 31st March 2019 with any of the so called'toxic trio' identified as a factor at CIN assessment_Number"/>
    <s v="E06000038"/>
    <x v="98"/>
    <s v="Financial year"/>
    <s v="2018/19"/>
    <s v="Children in at risk households with multiple vulnerabilities"/>
    <x v="39"/>
    <s v="Number"/>
    <n v="16"/>
    <n v="37080"/>
    <n v="0.43149946062567401"/>
    <s v="0.4 per 1000 0-17 yr olds"/>
    <n v="0.43149946062567401"/>
  </r>
  <r>
    <s v="E06000039_CIN episodes for unborn children at 31st March 2019 with any of the so called'toxic trio' identified as a factor at CIN assessment_Number"/>
    <s v="E06000039"/>
    <x v="110"/>
    <s v="Financial year"/>
    <s v="2018/19"/>
    <s v="Children in at risk households with multiple vulnerabilities"/>
    <x v="39"/>
    <s v="Number"/>
    <n v="11"/>
    <n v="42699"/>
    <n v="0.25761727440923698"/>
    <s v="0.3 per 1000 0-17 yr olds"/>
    <n v="0.25761727440923698"/>
  </r>
  <r>
    <s v="E06000041_CIN episodes for unborn children at 31st March 2019 with any of the so called'toxic trio' identified as a factor at CIN assessment_Number"/>
    <s v="E06000041"/>
    <x v="147"/>
    <s v="Financial year"/>
    <s v="2018/19"/>
    <s v="Children in at risk households with multiple vulnerabilities"/>
    <x v="39"/>
    <s v="Number"/>
    <n v="8"/>
    <n v="39532"/>
    <n v="0.202367702114743"/>
    <s v="0.2 per 1000 0-17 yr olds"/>
    <n v="0.202367702114743"/>
  </r>
  <r>
    <s v="E10000003_CIN episodes for unborn children at 31st March 2019 with any of the so called'toxic trio' identified as a factor at CIN assessment_Number"/>
    <s v="E10000003"/>
    <x v="20"/>
    <s v="Financial year"/>
    <s v="2018/19"/>
    <s v="Children in at risk households with multiple vulnerabilities"/>
    <x v="39"/>
    <s v="Number"/>
    <n v="43"/>
    <n v="135719"/>
    <n v="0.31683109955127903"/>
    <s v="0.3 per 1000 0-17 yr olds"/>
    <n v="0.31683109955127903"/>
  </r>
  <r>
    <s v="E06000031_CIN episodes for unborn children at 31st March 2019 with any of the so called'toxic trio' identified as a factor at CIN assessment_Number"/>
    <s v="E06000031"/>
    <x v="94"/>
    <s v="Financial year"/>
    <s v="2018/19"/>
    <s v="Children in at risk households with multiple vulnerabilities"/>
    <x v="39"/>
    <s v="Number"/>
    <n v="31"/>
    <n v="51137"/>
    <n v="0.60621467821733799"/>
    <s v="0.6 per 1000 0-17 yr olds"/>
    <n v="0.60621467821733799"/>
  </r>
  <r>
    <s v="E06000006_CIN episodes for unborn children at 31st March 2019 with any of the so called'toxic trio' identified as a factor at CIN assessment_Number"/>
    <s v="E06000006"/>
    <x v="47"/>
    <s v="Financial year"/>
    <s v="2018/19"/>
    <s v="Children in at risk households with multiple vulnerabilities"/>
    <x v="39"/>
    <s v="Number"/>
    <n v="11"/>
    <n v="28617"/>
    <n v="0.38438690288989102"/>
    <s v="0.4 per 1000 0-17 yr olds"/>
    <n v="0.38438690288989102"/>
  </r>
  <r>
    <s v="E06000007_CIN episodes for unborn children at 31st March 2019 with any of the so called'toxic trio' identified as a factor at CIN assessment_Number"/>
    <s v="E06000007"/>
    <x v="138"/>
    <s v="Financial year"/>
    <s v="2018/19"/>
    <s v="Children in at risk households with multiple vulnerabilities"/>
    <x v="39"/>
    <s v="Number"/>
    <n v="12"/>
    <n v="44484"/>
    <n v="0.269759913676828"/>
    <s v="0.3 per 1000 0-17 yr olds"/>
    <n v="0.269759913676828"/>
  </r>
  <r>
    <s v="E10000008_CIN episodes for unborn children at 31st March 2019 with any of the so called'toxic trio' identified as a factor at CIN assessment_Number"/>
    <s v="E10000008"/>
    <x v="33"/>
    <s v="Financial year"/>
    <s v="2018/19"/>
    <s v="Children in at risk households with multiple vulnerabilities"/>
    <x v="39"/>
    <s v="Number"/>
    <n v="24"/>
    <n v="145878"/>
    <n v="0.16452103812775101"/>
    <s v="0.2 per 1000 0-17 yr olds"/>
    <n v="0.16452103812775101"/>
  </r>
  <r>
    <s v="E06000026_CIN episodes for unborn children at 31st March 2019 with any of the so called'toxic trio' identified as a factor at CIN assessment_Number"/>
    <s v="E06000026"/>
    <x v="95"/>
    <s v="Financial year"/>
    <s v="2018/19"/>
    <s v="Children in at risk households with multiple vulnerabilities"/>
    <x v="39"/>
    <s v="Number"/>
    <n v="44"/>
    <n v="52552"/>
    <n v="0.83726594611051897"/>
    <s v="0.8 per 1000 0-17 yr olds"/>
    <n v="0.83726594611051897"/>
  </r>
  <r>
    <s v="E06000027_CIN episodes for unborn children at 31st March 2019 with any of the so called'toxic trio' identified as a factor at CIN assessment_Number"/>
    <s v="E06000027"/>
    <x v="131"/>
    <s v="Financial year"/>
    <s v="2018/19"/>
    <s v="Children in at risk households with multiple vulnerabilities"/>
    <x v="39"/>
    <s v="Number"/>
    <s v="*"/>
    <n v="25423"/>
    <s v="*"/>
    <s v="N/A"/>
    <s v="N/A"/>
  </r>
  <r>
    <s v="E10000012_CIN episodes for unborn children at 31st March 2019 with any of the so called'toxic trio' identified as a factor at CIN assessment_Number"/>
    <s v="E10000012"/>
    <x v="42"/>
    <s v="Financial year"/>
    <s v="2018/19"/>
    <s v="Children in at risk households with multiple vulnerabilities"/>
    <x v="39"/>
    <s v="Number"/>
    <n v="43"/>
    <n v="311172"/>
    <n v="0.13818724049721701"/>
    <s v="0.1 per 1000 0-17 yr olds"/>
    <n v="0.13818724049721701"/>
  </r>
  <r>
    <s v="E06000033_CIN episodes for unborn children at 31st March 2019 with any of the so called'toxic trio' identified as a factor at CIN assessment_Number"/>
    <s v="E06000033"/>
    <x v="116"/>
    <s v="Financial year"/>
    <s v="2018/19"/>
    <s v="Children in at risk households with multiple vulnerabilities"/>
    <x v="39"/>
    <s v="Number"/>
    <n v="18"/>
    <n v="39540"/>
    <n v="0.45523520485584201"/>
    <s v="0.5 per 1000 0-17 yr olds"/>
    <n v="0.45523520485584201"/>
  </r>
  <r>
    <s v="E06000034_CIN episodes for unborn children at 31st March 2019 with any of the so called'toxic trio' identified as a factor at CIN assessment_Number"/>
    <s v="E06000034"/>
    <x v="130"/>
    <s v="Financial year"/>
    <s v="2018/19"/>
    <s v="Children in at risk households with multiple vulnerabilities"/>
    <x v="39"/>
    <s v="Number"/>
    <s v="*"/>
    <n v="43762"/>
    <s v="*"/>
    <s v="N/A"/>
    <s v="N/A"/>
  </r>
  <r>
    <s v="E06000019_CIN episodes for unborn children at 31st March 2019 with any of the so called'toxic trio' identified as a factor at CIN assessment_Number"/>
    <s v="E06000019"/>
    <x v="54"/>
    <s v="Financial year"/>
    <s v="2018/19"/>
    <s v="Children in at risk households with multiple vulnerabilities"/>
    <x v="39"/>
    <s v="Number"/>
    <n v="6"/>
    <n v="36103"/>
    <n v="0.166191175248594"/>
    <s v="0.2 per 1000 0-17 yr olds"/>
    <n v="0.166191175248594"/>
  </r>
  <r>
    <s v="E10000034_CIN episodes for unborn children at 31st March 2019 with any of the so called'toxic trio' identified as a factor at CIN assessment_Number"/>
    <s v="E10000034"/>
    <x v="149"/>
    <s v="Financial year"/>
    <s v="2018/19"/>
    <s v="Children in at risk households with multiple vulnerabilities"/>
    <x v="39"/>
    <s v="Number"/>
    <n v="24"/>
    <n v="117783"/>
    <n v="0.20376455006240299"/>
    <s v="0.2 per 1000 0-17 yr olds"/>
    <n v="0.20376455006240299"/>
  </r>
  <r>
    <s v="E10000016_CIN episodes for unborn children at 31st March 2019 with any of the so called'toxic trio' identified as a factor at CIN assessment_Number"/>
    <s v="E10000016"/>
    <x v="61"/>
    <s v="Financial year"/>
    <s v="2018/19"/>
    <s v="Children in at risk households with multiple vulnerabilities"/>
    <x v="39"/>
    <s v="Number"/>
    <n v="136"/>
    <n v="340140"/>
    <n v="0.39983536190980201"/>
    <s v="0.4 per 1000 0-17 yr olds"/>
    <n v="0.39983536190980201"/>
  </r>
  <r>
    <s v="E06000035_CIN episodes for unborn children at 31st March 2019 with any of the so called'toxic trio' identified as a factor at CIN assessment_Number"/>
    <s v="E06000035"/>
    <x v="76"/>
    <s v="Financial year"/>
    <s v="2018/19"/>
    <s v="Children in at risk households with multiple vulnerabilities"/>
    <x v="39"/>
    <s v="Number"/>
    <n v="22"/>
    <n v="64391"/>
    <n v="0.34166265471882701"/>
    <s v="0.3 per 1000 0-17 yr olds"/>
    <n v="0.34166265471882701"/>
  </r>
  <r>
    <s v="E10000017_CIN episodes for unborn children at 31st March 2019 with any of the so called'toxic trio' identified as a factor at CIN assessment_Number"/>
    <s v="E10000017"/>
    <x v="67"/>
    <s v="Financial year"/>
    <s v="2018/19"/>
    <s v="Children in at risk households with multiple vulnerabilities"/>
    <x v="39"/>
    <s v="Number"/>
    <n v="83"/>
    <n v="249727"/>
    <n v="0.33236294033084102"/>
    <s v="0.3 per 1000 0-17 yr olds"/>
    <n v="0.33236294033084102"/>
  </r>
  <r>
    <s v="E06000008_CIN episodes for unborn children at 31st March 2019 with any of the so called'toxic trio' identified as a factor at CIN assessment_Number"/>
    <s v="E06000008"/>
    <x v="7"/>
    <s v="Financial year"/>
    <s v="2018/19"/>
    <s v="Children in at risk households with multiple vulnerabilities"/>
    <x v="39"/>
    <s v="Number"/>
    <n v="14"/>
    <n v="38481"/>
    <n v="0.36381590914996997"/>
    <s v="0.4 per 1000 0-17 yr olds"/>
    <n v="0.36381590914996997"/>
  </r>
  <r>
    <s v="E06000009_CIN episodes for unborn children at 31st March 2019 with any of the so called'toxic trio' identified as a factor at CIN assessment_Number"/>
    <s v="E06000009"/>
    <x v="8"/>
    <s v="Financial year"/>
    <s v="2018/19"/>
    <s v="Children in at risk households with multiple vulnerabilities"/>
    <x v="39"/>
    <s v="Number"/>
    <n v="16"/>
    <n v="28904"/>
    <n v="0.55355660116246896"/>
    <s v="0.6 per 1000 0-17 yr olds"/>
    <n v="0.55355660116246896"/>
  </r>
  <r>
    <s v="E10000024_CIN episodes for unborn children at 31st March 2019 with any of the so called'toxic trio' identified as a factor at CIN assessment_Number"/>
    <s v="E10000024"/>
    <x v="91"/>
    <s v="Financial year"/>
    <s v="2018/19"/>
    <s v="Children in at risk households with multiple vulnerabilities"/>
    <x v="39"/>
    <s v="Number"/>
    <n v="76"/>
    <n v="166542"/>
    <n v="0.45634134332480703"/>
    <s v="0.5 per 1000 0-17 yr olds"/>
    <n v="0.45634134332480703"/>
  </r>
  <r>
    <s v="E06000018_CIN episodes for unborn children at 31st March 2019 with any of the so called'toxic trio' identified as a factor at CIN assessment_Number"/>
    <s v="E06000018"/>
    <x v="90"/>
    <s v="Financial year"/>
    <s v="2018/19"/>
    <s v="Children in at risk households with multiple vulnerabilities"/>
    <x v="39"/>
    <s v="Number"/>
    <n v="34"/>
    <n v="68651"/>
    <n v="0.49525862696828898"/>
    <s v="0.5 per 1000 0-17 yr olds"/>
    <n v="0.49525862696828898"/>
  </r>
  <r>
    <s v="E06000051_CIN episodes for unborn children at 31st March 2019 with any of the so called'toxic trio' identified as a factor at CIN assessment_Number"/>
    <s v="E06000051"/>
    <x v="109"/>
    <s v="Financial year"/>
    <s v="2018/19"/>
    <s v="Children in at risk households with multiple vulnerabilities"/>
    <x v="39"/>
    <s v="Number"/>
    <n v="11"/>
    <n v="59839"/>
    <n v="0.18382660138037099"/>
    <s v="0.2 per 1000 0-17 yr olds"/>
    <n v="0.18382660138037099"/>
  </r>
  <r>
    <s v="E06000020_CIN episodes for unborn children at 31st March 2019 with any of the so called'toxic trio' identified as a factor at CIN assessment_Number"/>
    <s v="E06000020"/>
    <x v="129"/>
    <s v="Financial year"/>
    <s v="2018/19"/>
    <s v="Children in at risk households with multiple vulnerabilities"/>
    <x v="39"/>
    <s v="Number"/>
    <n v="17"/>
    <n v="40620"/>
    <n v="0.41851304775972398"/>
    <s v="0.4 per 1000 0-17 yr olds"/>
    <n v="0.41851304775972398"/>
  </r>
  <r>
    <s v="E06000049_CIN episodes for unborn children at 31st March 2019 with any of the so called'toxic trio' identified as a factor at CIN assessment_Number"/>
    <s v="E06000049"/>
    <x v="23"/>
    <s v="Financial year"/>
    <s v="2018/19"/>
    <s v="Children in at risk households with multiple vulnerabilities"/>
    <x v="39"/>
    <s v="Number"/>
    <n v="15"/>
    <n v="76523"/>
    <n v="0.19601949740600899"/>
    <s v="0.2 per 1000 0-17 yr olds"/>
    <n v="0.19601949740600899"/>
  </r>
  <r>
    <s v="E06000050_CIN episodes for unborn children at 31st March 2019 with any of the so called'toxic trio' identified as a factor at CIN assessment_Number"/>
    <s v="E06000050"/>
    <x v="154"/>
    <s v="Financial year"/>
    <s v="2018/19"/>
    <s v="Children in at risk households with multiple vulnerabilities"/>
    <x v="39"/>
    <s v="Number"/>
    <n v="19"/>
    <n v="68054"/>
    <n v="0.27919005495635801"/>
    <s v="0.3 per 1000 0-17 yr olds"/>
    <n v="0.27919005495635801"/>
  </r>
  <r>
    <s v="E06000052_CIN episodes for unborn children at 31st March 2019 with any of the so called'toxic trio' identified as a factor at CIN assessment_Number"/>
    <s v="E06000052"/>
    <x v="26"/>
    <s v="Financial year"/>
    <s v="2018/19"/>
    <s v="Children in at risk households with multiple vulnerabilities"/>
    <x v="39"/>
    <s v="Number"/>
    <n v="19"/>
    <n v="107810"/>
    <n v="0.17623597068917499"/>
    <s v="0.2 per 1000 0-17 yr olds"/>
    <n v="0.17623597068917499"/>
  </r>
  <r>
    <s v="E10000006_CIN episodes for unborn children at 31st March 2019 with any of the so called'toxic trio' identified as a factor at CIN assessment_Number"/>
    <s v="E10000006"/>
    <x v="29"/>
    <s v="Financial year"/>
    <s v="2018/19"/>
    <s v="Children in at risk households with multiple vulnerabilities"/>
    <x v="39"/>
    <s v="Number"/>
    <n v="31"/>
    <n v="92500"/>
    <n v="0.33513513513513499"/>
    <s v="0.3 per 1000 0-17 yr olds"/>
    <n v="0.33513513513513499"/>
  </r>
  <r>
    <s v="E10000013_CIN episodes for unborn children at 31st March 2019 with any of the so called'toxic trio' identified as a factor at CIN assessment_Number"/>
    <s v="E10000013"/>
    <x v="44"/>
    <s v="Financial year"/>
    <s v="2018/19"/>
    <s v="Children in at risk households with multiple vulnerabilities"/>
    <x v="39"/>
    <s v="Number"/>
    <n v="47"/>
    <n v="128136"/>
    <n v="0.366797777361553"/>
    <s v="0.4 per 1000 0-17 yr olds"/>
    <n v="0.366797777361553"/>
  </r>
  <r>
    <s v="E10000015_CIN episodes for unborn children at 31st March 2019 with any of the so called'toxic trio' identified as a factor at CIN assessment_Number"/>
    <s v="E10000015"/>
    <x v="55"/>
    <s v="Financial year"/>
    <s v="2018/19"/>
    <s v="Children in at risk households with multiple vulnerabilities"/>
    <x v="39"/>
    <s v="Number"/>
    <n v="80"/>
    <n v="271005"/>
    <n v="0.29519750558107799"/>
    <s v="0.3 per 1000 0-17 yr olds"/>
    <n v="0.29519750558107799"/>
  </r>
  <r>
    <s v="E06000046_CIN episodes for unborn children at 31st March 2019 with any of the so called'toxic trio' identified as a factor at CIN assessment_Number"/>
    <s v="E06000046"/>
    <x v="58"/>
    <s v="Financial year"/>
    <s v="2018/19"/>
    <s v="Children in at risk households with multiple vulnerabilities"/>
    <x v="39"/>
    <s v="Number"/>
    <n v="14"/>
    <n v="24869"/>
    <n v="0.56294985725200097"/>
    <s v="0.6 per 1000 0-17 yr olds"/>
    <n v="0.56294985725200097"/>
  </r>
  <r>
    <s v="E10000019_CIN episodes for unborn children at 31st March 2019 with any of the so called'toxic trio' identified as a factor at CIN assessment_Number"/>
    <s v="E10000019"/>
    <x v="72"/>
    <s v="Financial year"/>
    <s v="2018/19"/>
    <s v="Children in at risk households with multiple vulnerabilities"/>
    <x v="39"/>
    <s v="Number"/>
    <n v="27"/>
    <n v="145641"/>
    <n v="0.185387356582281"/>
    <s v="0.2 per 1000 0-17 yr olds"/>
    <n v="0.185387356582281"/>
  </r>
  <r>
    <s v="E10000020_CIN episodes for unborn children at 31st March 2019 with any of the so called'toxic trio' identified as a factor at CIN assessment_Number"/>
    <s v="E10000020"/>
    <x v="82"/>
    <s v="Financial year"/>
    <s v="2018/19"/>
    <s v="Children in at risk households with multiple vulnerabilities"/>
    <x v="39"/>
    <s v="Number"/>
    <n v="32"/>
    <n v="170810"/>
    <n v="0.18734266143668399"/>
    <s v="0.2 per 1000 0-17 yr olds"/>
    <n v="0.18734266143668399"/>
  </r>
  <r>
    <s v="E10000021_CIN episodes for unborn children at 31st March 2019 with any of the so called'toxic trio' identified as a factor at CIN assessment_Number"/>
    <s v="E10000021"/>
    <x v="88"/>
    <s v="Financial year"/>
    <s v="2018/19"/>
    <s v="Children in at risk households with multiple vulnerabilities"/>
    <x v="39"/>
    <s v="Number"/>
    <n v="37"/>
    <n v="170235"/>
    <n v="0.21734660909918599"/>
    <s v="0.2 per 1000 0-17 yr olds"/>
    <n v="0.21734660909918599"/>
  </r>
  <r>
    <s v="E06000048_CIN episodes for unborn children at 31st March 2019 with any of the so called'toxic trio' identified as a factor at CIN assessment_Number"/>
    <s v="E06000048"/>
    <x v="89"/>
    <s v="Financial year"/>
    <s v="2018/19"/>
    <s v="Children in at risk households with multiple vulnerabilities"/>
    <x v="39"/>
    <s v="Number"/>
    <n v="41"/>
    <n v="59011"/>
    <n v="0.69478571791699895"/>
    <s v="0.7 per 1000 0-17 yr olds"/>
    <n v="0.69478571791699895"/>
  </r>
  <r>
    <s v="E10000025_CIN episodes for unborn children at 31st March 2019 with any of the so called'toxic trio' identified as a factor at CIN assessment_Number"/>
    <s v="E10000025"/>
    <x v="93"/>
    <s v="Financial year"/>
    <s v="2018/19"/>
    <s v="Children in at risk households with multiple vulnerabilities"/>
    <x v="39"/>
    <s v="Number"/>
    <n v="18"/>
    <n v="144788"/>
    <n v="0.124319695002348"/>
    <s v="0.1 per 1000 0-17 yr olds"/>
    <n v="0.124319695002348"/>
  </r>
  <r>
    <s v="E10000027_CIN episodes for unborn children at 31st March 2019 with any of the so called'toxic trio' identified as a factor at CIN assessment_Number"/>
    <s v="E10000027"/>
    <x v="112"/>
    <s v="Financial year"/>
    <s v="2018/19"/>
    <s v="Children in at risk households with multiple vulnerabilities"/>
    <x v="39"/>
    <s v="Number"/>
    <n v="35"/>
    <n v="110700"/>
    <n v="0.31616982836495"/>
    <s v="0.3 per 1000 0-17 yr olds"/>
    <n v="0.31616982836495"/>
  </r>
  <r>
    <s v="E10000029_CIN episodes for unborn children at 31st March 2019 with any of the so called'toxic trio' identified as a factor at CIN assessment_Number"/>
    <s v="E10000029"/>
    <x v="123"/>
    <s v="Financial year"/>
    <s v="2018/19"/>
    <s v="Children in at risk households with multiple vulnerabilities"/>
    <x v="39"/>
    <s v="Number"/>
    <n v="52"/>
    <n v="152752"/>
    <n v="0.34042107468314697"/>
    <s v="0.3 per 1000 0-17 yr olds"/>
    <n v="0.34042107468314697"/>
  </r>
  <r>
    <s v="E10000030_CIN episodes for unborn children at 31st March 2019 with any of the so called'toxic trio' identified as a factor at CIN assessment_Number"/>
    <s v="E10000030"/>
    <x v="125"/>
    <s v="Financial year"/>
    <s v="2018/19"/>
    <s v="Children in at risk households with multiple vulnerabilities"/>
    <x v="39"/>
    <s v="Number"/>
    <n v="54"/>
    <n v="261905"/>
    <n v="0.206181630743972"/>
    <s v="0.2 per 1000 0-17 yr olds"/>
    <n v="0.206181630743972"/>
  </r>
  <r>
    <s v="E10000031_CIN episodes for unborn children at 31st March 2019 with any of the so called'toxic trio' identified as a factor at CIN assessment_Number"/>
    <s v="E10000031"/>
    <x v="139"/>
    <s v="Financial year"/>
    <s v="2018/19"/>
    <s v="Children in at risk households with multiple vulnerabilities"/>
    <x v="39"/>
    <s v="Number"/>
    <n v="26"/>
    <n v="115928"/>
    <n v="0.22427713753364201"/>
    <s v="0.2 per 1000 0-17 yr olds"/>
    <n v="0.22427713753364201"/>
  </r>
  <r>
    <s v="E10000032_CIN episodes for unborn children at 31st March 2019 with any of the so called'toxic trio' identified as a factor at CIN assessment_Number"/>
    <s v="E10000032"/>
    <x v="141"/>
    <s v="Financial year"/>
    <s v="2018/19"/>
    <s v="Children in at risk households with multiple vulnerabilities"/>
    <x v="39"/>
    <s v="Number"/>
    <n v="74"/>
    <n v="174672"/>
    <n v="0.42365118622332099"/>
    <s v="0.4 per 1000 0-17 yr olds"/>
    <n v="0.42365118622332099"/>
  </r>
  <r>
    <s v="NA_CIN episodes for unborn children at 31st March 2019 with any abuse or neglect identified as a factor at CIN assessment_Number"/>
    <s v="NA"/>
    <x v="151"/>
    <s v="Financial year"/>
    <s v="2018/19"/>
    <s v="Children at risk from abuse in the household"/>
    <x v="40"/>
    <s v="Number"/>
    <n v="2271"/>
    <n v="11954618"/>
    <n v="0.1899684289368343"/>
    <s v="0.19 per 1000 0-17 yr olds"/>
    <n v="0.1899684289368343"/>
  </r>
  <r>
    <s v="E09000001_CIN episodes for unborn children at 31st March 2019 with any abuse or neglect identified as a factor at CIN assessment_Number"/>
    <s v="E09000001"/>
    <x v="25"/>
    <s v="Financial year"/>
    <s v="2018/19"/>
    <s v="Children at risk from abuse in the household"/>
    <x v="40"/>
    <s v="Number"/>
    <n v="0"/>
    <n v="1453"/>
    <n v="0"/>
    <s v="0 per 1000 0-17 yr olds"/>
    <n v="0"/>
  </r>
  <r>
    <s v="E09000007_CIN episodes for unborn children at 31st March 2019 with any abuse or neglect identified as a factor at CIN assessment_Number"/>
    <s v="E09000007"/>
    <x v="21"/>
    <s v="Financial year"/>
    <s v="2018/19"/>
    <s v="Children at risk from abuse in the household"/>
    <x v="40"/>
    <s v="Number"/>
    <n v="8"/>
    <n v="50983"/>
    <n v="0.15691505011474399"/>
    <s v="0.2 per 1000 0-17 yr olds"/>
    <n v="0.15691505011474399"/>
  </r>
  <r>
    <s v="E09000011_CIN episodes for unborn children at 31st March 2019 with any abuse or neglect identified as a factor at CIN assessment_Number"/>
    <s v="E09000011"/>
    <x v="45"/>
    <s v="Financial year"/>
    <s v="2018/19"/>
    <s v="Children at risk from abuse in the household"/>
    <x v="40"/>
    <s v="Number"/>
    <n v="14"/>
    <n v="68917"/>
    <n v="0.20314291103791501"/>
    <s v="0.2 per 1000 0-17 yr olds"/>
    <n v="0.20314291103791501"/>
  </r>
  <r>
    <s v="E09000012_CIN episodes for unborn children at 31st March 2019 with any abuse or neglect identified as a factor at CIN assessment_Number"/>
    <s v="E09000012"/>
    <x v="46"/>
    <s v="Financial year"/>
    <s v="2018/19"/>
    <s v="Children at risk from abuse in the household"/>
    <x v="40"/>
    <s v="Number"/>
    <n v="26"/>
    <n v="63655"/>
    <n v="0.408451810541199"/>
    <s v="0.4 per 1000 0-17 yr olds"/>
    <n v="0.408451810541199"/>
  </r>
  <r>
    <s v="E09000013_CIN episodes for unborn children at 31st March 2019 with any abuse or neglect identified as a factor at CIN assessment_Number"/>
    <s v="E09000013"/>
    <x v="48"/>
    <s v="Financial year"/>
    <s v="2018/19"/>
    <s v="Children at risk from abuse in the household"/>
    <x v="40"/>
    <s v="Number"/>
    <n v="5"/>
    <n v="36898"/>
    <n v="0.135508699658518"/>
    <s v="0.1 per 1000 0-17 yr olds"/>
    <n v="0.135508699658518"/>
  </r>
  <r>
    <s v="E09000019_CIN episodes for unborn children at 31st March 2019 with any abuse or neglect identified as a factor at CIN assessment_Number"/>
    <s v="E09000019"/>
    <x v="59"/>
    <s v="Financial year"/>
    <s v="2018/19"/>
    <s v="Children at risk from abuse in the household"/>
    <x v="40"/>
    <s v="Number"/>
    <n v="7"/>
    <n v="42098"/>
    <n v="0.16627868307283"/>
    <s v="0.2 per 1000 0-17 yr olds"/>
    <n v="0.16627868307283"/>
  </r>
  <r>
    <s v="E09000020_CIN episodes for unborn children at 31st March 2019 with any abuse or neglect identified as a factor at CIN assessment_Number"/>
    <s v="E09000020"/>
    <x v="60"/>
    <s v="Financial year"/>
    <s v="2018/19"/>
    <s v="Children at risk from abuse in the household"/>
    <x v="40"/>
    <s v="Number"/>
    <n v="0"/>
    <n v="28678"/>
    <n v="0"/>
    <s v="0 per 1000 0-17 yr olds"/>
    <n v="0"/>
  </r>
  <r>
    <s v="E09000022_CIN episodes for unborn children at 31st March 2019 with any abuse or neglect identified as a factor at CIN assessment_Number"/>
    <s v="E09000022"/>
    <x v="66"/>
    <s v="Financial year"/>
    <s v="2018/19"/>
    <s v="Children at risk from abuse in the household"/>
    <x v="40"/>
    <s v="Number"/>
    <n v="17"/>
    <n v="62629"/>
    <n v="0.271439748359386"/>
    <s v="0.3 per 1000 0-17 yr olds"/>
    <n v="0.271439748359386"/>
  </r>
  <r>
    <s v="E09000023_CIN episodes for unborn children at 31st March 2019 with any abuse or neglect identified as a factor at CIN assessment_Number"/>
    <s v="E09000023"/>
    <x v="71"/>
    <s v="Financial year"/>
    <s v="2018/19"/>
    <s v="Children at risk from abuse in the household"/>
    <x v="40"/>
    <s v="Number"/>
    <n v="8"/>
    <n v="68458"/>
    <n v="0.116859972537906"/>
    <s v="0.1 per 1000 0-17 yr olds"/>
    <n v="0.116859972537906"/>
  </r>
  <r>
    <s v="E09000028_CIN episodes for unborn children at 31st March 2019 with any abuse or neglect identified as a factor at CIN assessment_Number"/>
    <s v="E09000028"/>
    <x v="117"/>
    <s v="Financial year"/>
    <s v="2018/19"/>
    <s v="Children at risk from abuse in the household"/>
    <x v="40"/>
    <s v="Number"/>
    <n v="6"/>
    <n v="65121"/>
    <n v="9.2136177270005101E-2"/>
    <s v="0.1 per 1000 0-17 yr olds"/>
    <n v="9.2136177270005101E-2"/>
  </r>
  <r>
    <s v="E09000030_CIN episodes for unborn children at 31st March 2019 with any abuse or neglect identified as a factor at CIN assessment_Number"/>
    <s v="E09000030"/>
    <x v="132"/>
    <s v="Financial year"/>
    <s v="2018/19"/>
    <s v="Children at risk from abuse in the household"/>
    <x v="40"/>
    <s v="Number"/>
    <n v="11"/>
    <n v="70973"/>
    <n v="0.154988516759895"/>
    <s v="0.2 per 1000 0-17 yr olds"/>
    <n v="0.154988516759895"/>
  </r>
  <r>
    <s v="E09000032_CIN episodes for unborn children at 31st March 2019 with any abuse or neglect identified as a factor at CIN assessment_Number"/>
    <s v="E09000032"/>
    <x v="137"/>
    <s v="Financial year"/>
    <s v="2018/19"/>
    <s v="Children at risk from abuse in the household"/>
    <x v="40"/>
    <s v="Number"/>
    <s v="*"/>
    <n v="63840"/>
    <s v="*"/>
    <s v="N/A"/>
    <s v="N/A"/>
  </r>
  <r>
    <s v="E09000033_CIN episodes for unborn children at 31st March 2019 with any abuse or neglect identified as a factor at CIN assessment_Number"/>
    <s v="E09000033"/>
    <x v="142"/>
    <s v="Financial year"/>
    <s v="2018/19"/>
    <s v="Children at risk from abuse in the household"/>
    <x v="40"/>
    <s v="Number"/>
    <s v="*"/>
    <n v="47445"/>
    <s v="*"/>
    <s v="N/A"/>
    <s v="N/A"/>
  </r>
  <r>
    <s v="E09000002_CIN episodes for unborn children at 31st March 2019 with any abuse or neglect identified as a factor at CIN assessment_Number"/>
    <s v="E09000002"/>
    <x v="0"/>
    <s v="Financial year"/>
    <s v="2018/19"/>
    <s v="Children at risk from abuse in the household"/>
    <x v="40"/>
    <s v="Number"/>
    <n v="5"/>
    <n v="63401"/>
    <n v="7.8863109414678001E-2"/>
    <s v="0.1 per 1000 0-17 yr olds"/>
    <n v="7.8863109414678001E-2"/>
  </r>
  <r>
    <s v="E09000003_CIN episodes for unborn children at 31st March 2019 with any abuse or neglect identified as a factor at CIN assessment_Number"/>
    <s v="E09000003"/>
    <x v="1"/>
    <s v="Financial year"/>
    <s v="2018/19"/>
    <s v="Children at risk from abuse in the household"/>
    <x v="40"/>
    <s v="Number"/>
    <n v="11"/>
    <n v="92701"/>
    <n v="0.11866107161735"/>
    <s v="0.1 per 1000 0-17 yr olds"/>
    <n v="0.11866107161735"/>
  </r>
  <r>
    <s v="E09000004_CIN episodes for unborn children at 31st March 2019 with any abuse or neglect identified as a factor at CIN assessment_Number"/>
    <s v="E09000004"/>
    <x v="5"/>
    <s v="Financial year"/>
    <s v="2018/19"/>
    <s v="Children at risk from abuse in the household"/>
    <x v="40"/>
    <s v="Number"/>
    <n v="9"/>
    <n v="56853"/>
    <n v="0.15830299192654701"/>
    <s v="0.2 per 1000 0-17 yr olds"/>
    <n v="0.15830299192654701"/>
  </r>
  <r>
    <s v="E09000005_CIN episodes for unborn children at 31st March 2019 with any abuse or neglect identified as a factor at CIN assessment_Number"/>
    <s v="E09000005"/>
    <x v="13"/>
    <s v="Financial year"/>
    <s v="2018/19"/>
    <s v="Children at risk from abuse in the household"/>
    <x v="40"/>
    <s v="Number"/>
    <n v="7"/>
    <n v="77893"/>
    <n v="8.9866868653152396E-2"/>
    <s v="0.1 per 1000 0-17 yr olds"/>
    <n v="8.9866868653152396E-2"/>
  </r>
  <r>
    <s v="E09000006_CIN episodes for unborn children at 31st March 2019 with any abuse or neglect identified as a factor at CIN assessment_Number"/>
    <s v="E09000006"/>
    <x v="16"/>
    <s v="Financial year"/>
    <s v="2018/19"/>
    <s v="Children at risk from abuse in the household"/>
    <x v="40"/>
    <s v="Number"/>
    <n v="17"/>
    <n v="75055"/>
    <n v="0.22650056625141601"/>
    <s v="0.2 per 1000 0-17 yr olds"/>
    <n v="0.22650056625141601"/>
  </r>
  <r>
    <s v="E09000008_CIN episodes for unborn children at 31st March 2019 with any abuse or neglect identified as a factor at CIN assessment_Number"/>
    <s v="E09000008"/>
    <x v="28"/>
    <s v="Financial year"/>
    <s v="2018/19"/>
    <s v="Children at risk from abuse in the household"/>
    <x v="40"/>
    <s v="Number"/>
    <n v="9"/>
    <n v="94702"/>
    <n v="9.5034951743363405E-2"/>
    <s v="0.1 per 1000 0-17 yr olds"/>
    <n v="9.5034951743363405E-2"/>
  </r>
  <r>
    <s v="E09000009_CIN episodes for unborn children at 31st March 2019 with any abuse or neglect identified as a factor at CIN assessment_Number"/>
    <s v="E09000009"/>
    <x v="38"/>
    <s v="Financial year"/>
    <s v="2018/19"/>
    <s v="Children at risk from abuse in the household"/>
    <x v="40"/>
    <s v="Number"/>
    <s v="*"/>
    <n v="81732"/>
    <s v="*"/>
    <s v="N/A"/>
    <s v="N/A"/>
  </r>
  <r>
    <s v="E09000010_CIN episodes for unborn children at 31st March 2019 with any abuse or neglect identified as a factor at CIN assessment_Number"/>
    <s v="E09000010"/>
    <x v="41"/>
    <s v="Financial year"/>
    <s v="2018/19"/>
    <s v="Children at risk from abuse in the household"/>
    <x v="40"/>
    <s v="Number"/>
    <n v="11"/>
    <n v="84497"/>
    <n v="0.13018213664390499"/>
    <s v="0.1 per 1000 0-17 yr olds"/>
    <n v="0.13018213664390499"/>
  </r>
  <r>
    <s v="E09000014_CIN episodes for unborn children at 31st March 2019 with any abuse or neglect identified as a factor at CIN assessment_Number"/>
    <s v="E09000014"/>
    <x v="50"/>
    <s v="Financial year"/>
    <s v="2018/19"/>
    <s v="Children at risk from abuse in the household"/>
    <x v="40"/>
    <s v="Number"/>
    <n v="9"/>
    <n v="60398"/>
    <n v="0.14901155667406199"/>
    <s v="0.1 per 1000 0-17 yr olds"/>
    <n v="0.14901155667406199"/>
  </r>
  <r>
    <s v="E09000015_CIN episodes for unborn children at 31st March 2019 with any abuse or neglect identified as a factor at CIN assessment_Number"/>
    <s v="E09000015"/>
    <x v="51"/>
    <s v="Financial year"/>
    <s v="2018/19"/>
    <s v="Children at risk from abuse in the household"/>
    <x v="40"/>
    <s v="Number"/>
    <n v="10"/>
    <n v="58373"/>
    <n v="0.17131207921470501"/>
    <s v="0.2 per 1000 0-17 yr olds"/>
    <n v="0.17131207921470501"/>
  </r>
  <r>
    <s v="E09000016_CIN episodes for unborn children at 31st March 2019 with any abuse or neglect identified as a factor at CIN assessment_Number"/>
    <s v="E09000016"/>
    <x v="53"/>
    <s v="Financial year"/>
    <s v="2018/19"/>
    <s v="Children at risk from abuse in the household"/>
    <x v="40"/>
    <s v="Number"/>
    <s v="*"/>
    <n v="57541"/>
    <s v="*"/>
    <s v="N/A"/>
    <s v="N/A"/>
  </r>
  <r>
    <s v="E09000017_CIN episodes for unborn children at 31st March 2019 with any abuse or neglect identified as a factor at CIN assessment_Number"/>
    <s v="E09000017"/>
    <x v="56"/>
    <s v="Financial year"/>
    <s v="2018/19"/>
    <s v="Children at risk from abuse in the household"/>
    <x v="40"/>
    <s v="Number"/>
    <n v="6"/>
    <n v="73377"/>
    <n v="8.1769491802608493E-2"/>
    <s v="0.1 per 1000 0-17 yr olds"/>
    <n v="8.1769491802608493E-2"/>
  </r>
  <r>
    <s v="E09000018_CIN episodes for unborn children at 31st March 2019 with any abuse or neglect identified as a factor at CIN assessment_Number"/>
    <s v="E09000018"/>
    <x v="57"/>
    <s v="Financial year"/>
    <s v="2018/19"/>
    <s v="Children at risk from abuse in the household"/>
    <x v="40"/>
    <s v="Number"/>
    <s v="*"/>
    <n v="64898"/>
    <s v="*"/>
    <s v="N/A"/>
    <s v="N/A"/>
  </r>
  <r>
    <s v="E09000021_CIN episodes for unborn children at 31st March 2019 with any abuse or neglect identified as a factor at CIN assessment_Number"/>
    <s v="E09000021"/>
    <x v="63"/>
    <s v="Financial year"/>
    <s v="2018/19"/>
    <s v="Children at risk from abuse in the household"/>
    <x v="40"/>
    <s v="Number"/>
    <n v="7"/>
    <n v="38977"/>
    <n v="0.179593093362752"/>
    <s v="0.2 per 1000 0-17 yr olds"/>
    <n v="0.179593093362752"/>
  </r>
  <r>
    <s v="E09000024_CIN episodes for unborn children at 31st March 2019 with any abuse or neglect identified as a factor at CIN assessment_Number"/>
    <s v="E09000024"/>
    <x v="77"/>
    <s v="Financial year"/>
    <s v="2018/19"/>
    <s v="Children at risk from abuse in the household"/>
    <x v="40"/>
    <s v="Number"/>
    <n v="5"/>
    <n v="47266"/>
    <n v="0.10578428468666699"/>
    <s v="0.1 per 1000 0-17 yr olds"/>
    <n v="0.10578428468666699"/>
  </r>
  <r>
    <s v="E09000025_CIN episodes for unborn children at 31st March 2019 with any abuse or neglect identified as a factor at CIN assessment_Number"/>
    <s v="E09000025"/>
    <x v="81"/>
    <s v="Financial year"/>
    <s v="2018/19"/>
    <s v="Children at risk from abuse in the household"/>
    <x v="40"/>
    <s v="Number"/>
    <s v="*"/>
    <n v="86567"/>
    <s v="*"/>
    <s v="N/A"/>
    <s v="N/A"/>
  </r>
  <r>
    <s v="E09000026_CIN episodes for unborn children at 31st March 2019 with any abuse or neglect identified as a factor at CIN assessment_Number"/>
    <s v="E09000026"/>
    <x v="99"/>
    <s v="Financial year"/>
    <s v="2018/19"/>
    <s v="Children at risk from abuse in the household"/>
    <x v="40"/>
    <s v="Number"/>
    <s v="*"/>
    <n v="76159"/>
    <s v="*"/>
    <s v="N/A"/>
    <s v="N/A"/>
  </r>
  <r>
    <s v="E09000027_CIN episodes for unborn children at 31st March 2019 with any abuse or neglect identified as a factor at CIN assessment_Number"/>
    <s v="E09000027"/>
    <x v="101"/>
    <s v="Financial year"/>
    <s v="2018/19"/>
    <s v="Children at risk from abuse in the household"/>
    <x v="40"/>
    <s v="Number"/>
    <s v="*"/>
    <n v="45525"/>
    <s v="*"/>
    <s v="N/A"/>
    <s v="N/A"/>
  </r>
  <r>
    <s v="E09000029_CIN episodes for unborn children at 31st March 2019 with any abuse or neglect identified as a factor at CIN assessment_Number"/>
    <s v="E09000029"/>
    <x v="126"/>
    <s v="Financial year"/>
    <s v="2018/19"/>
    <s v="Children at risk from abuse in the household"/>
    <x v="40"/>
    <s v="Number"/>
    <s v="*"/>
    <n v="47941"/>
    <s v="*"/>
    <s v="N/A"/>
    <s v="N/A"/>
  </r>
  <r>
    <s v="E09000031_CIN episodes for unborn children at 31st March 2019 with any abuse or neglect identified as a factor at CIN assessment_Number"/>
    <s v="E09000031"/>
    <x v="136"/>
    <s v="Financial year"/>
    <s v="2018/19"/>
    <s v="Children at risk from abuse in the household"/>
    <x v="40"/>
    <s v="Number"/>
    <n v="7"/>
    <n v="67017"/>
    <n v="0.104451109419998"/>
    <s v="0.1 per 1000 0-17 yr olds"/>
    <n v="0.104451109419998"/>
  </r>
  <r>
    <s v="E08000025_CIN episodes for unborn children at 31st March 2019 with any abuse or neglect identified as a factor at CIN assessment_Number"/>
    <s v="E08000025"/>
    <x v="6"/>
    <s v="Financial year"/>
    <s v="2018/19"/>
    <s v="Children at risk from abuse in the household"/>
    <x v="40"/>
    <s v="Number"/>
    <n v="59"/>
    <n v="288388"/>
    <n v="0.20458548899399401"/>
    <s v="0.2 per 1000 0-17 yr olds"/>
    <n v="0.20458548899399401"/>
  </r>
  <r>
    <s v="E08000026_CIN episodes for unborn children at 31st March 2019 with any abuse or neglect identified as a factor at CIN assessment_Number"/>
    <s v="E08000026"/>
    <x v="27"/>
    <s v="Financial year"/>
    <s v="2018/19"/>
    <s v="Children at risk from abuse in the household"/>
    <x v="40"/>
    <s v="Number"/>
    <n v="23"/>
    <n v="78994"/>
    <n v="0.29116135402688798"/>
    <s v="0.3 per 1000 0-17 yr olds"/>
    <n v="0.29116135402688798"/>
  </r>
  <r>
    <s v="E08000027_CIN episodes for unborn children at 31st March 2019 with any abuse or neglect identified as a factor at CIN assessment_Number"/>
    <s v="E08000027"/>
    <x v="36"/>
    <s v="Financial year"/>
    <s v="2018/19"/>
    <s v="Children at risk from abuse in the household"/>
    <x v="40"/>
    <s v="Number"/>
    <n v="14"/>
    <n v="69265"/>
    <n v="0.20212228398180901"/>
    <s v="0.2 per 1000 0-17 yr olds"/>
    <n v="0.20212228398180901"/>
  </r>
  <r>
    <s v="E08000028_CIN episodes for unborn children at 31st March 2019 with any abuse or neglect identified as a factor at CIN assessment_Number"/>
    <s v="E08000028"/>
    <x v="106"/>
    <s v="Financial year"/>
    <s v="2018/19"/>
    <s v="Children at risk from abuse in the household"/>
    <x v="40"/>
    <s v="Number"/>
    <n v="18"/>
    <n v="81920"/>
    <n v="0.2197265625"/>
    <s v="0.2 per 1000 0-17 yr olds"/>
    <n v="0.2197265625"/>
  </r>
  <r>
    <s v="E08000029_CIN episodes for unborn children at 31st March 2019 with any abuse or neglect identified as a factor at CIN assessment_Number"/>
    <s v="E08000029"/>
    <x v="111"/>
    <s v="Financial year"/>
    <s v="2018/19"/>
    <s v="Children at risk from abuse in the household"/>
    <x v="40"/>
    <s v="Number"/>
    <n v="10"/>
    <n v="46946"/>
    <n v="0.21301069313679499"/>
    <s v="0.2 per 1000 0-17 yr olds"/>
    <n v="0.21301069313679499"/>
  </r>
  <r>
    <s v="E08000030_CIN episodes for unborn children at 31st March 2019 with any abuse or neglect identified as a factor at CIN assessment_Number"/>
    <s v="E08000030"/>
    <x v="135"/>
    <s v="Financial year"/>
    <s v="2018/19"/>
    <s v="Children at risk from abuse in the household"/>
    <x v="40"/>
    <s v="Number"/>
    <n v="29"/>
    <n v="68157"/>
    <n v="0.42548821104215301"/>
    <s v="0.4 per 1000 0-17 yr olds"/>
    <n v="0.42548821104215301"/>
  </r>
  <r>
    <s v="E08000031_CIN episodes for unborn children at 31st March 2019 with any abuse or neglect identified as a factor at CIN assessment_Number"/>
    <s v="E08000031"/>
    <x v="148"/>
    <s v="Financial year"/>
    <s v="2018/19"/>
    <s v="Children at risk from abuse in the household"/>
    <x v="40"/>
    <s v="Number"/>
    <n v="8"/>
    <n v="61244"/>
    <n v="0.130625040820325"/>
    <s v="0.1 per 1000 0-17 yr olds"/>
    <n v="0.130625040820325"/>
  </r>
  <r>
    <s v="E08000011_CIN episodes for unborn children at 31st March 2019 with any abuse or neglect identified as a factor at CIN assessment_Number"/>
    <s v="E08000011"/>
    <x v="65"/>
    <s v="Financial year"/>
    <s v="2018/19"/>
    <s v="Children at risk from abuse in the household"/>
    <x v="40"/>
    <s v="Number"/>
    <s v="*"/>
    <n v="33477"/>
    <s v="*"/>
    <s v="N/A"/>
    <s v="N/A"/>
  </r>
  <r>
    <s v="E08000012_CIN episodes for unborn children at 31st March 2019 with any abuse or neglect identified as a factor at CIN assessment_Number"/>
    <s v="E08000012"/>
    <x v="73"/>
    <s v="Financial year"/>
    <s v="2018/19"/>
    <s v="Children at risk from abuse in the household"/>
    <x v="40"/>
    <s v="Number"/>
    <n v="23"/>
    <n v="94902"/>
    <n v="0.24235527175402"/>
    <s v="0.2 per 1000 0-17 yr olds"/>
    <n v="0.24235527175402"/>
  </r>
  <r>
    <s v="E08000013_CIN episodes for unborn children at 31st March 2019 with any abuse or neglect identified as a factor at CIN assessment_Number"/>
    <s v="E08000013"/>
    <x v="152"/>
    <s v="Financial year"/>
    <s v="2018/19"/>
    <s v="Children at risk from abuse in the household"/>
    <x v="40"/>
    <s v="Number"/>
    <n v="5"/>
    <n v="36785"/>
    <n v="0.13592496941688201"/>
    <s v="0.1 per 1000 0-17 yr olds"/>
    <n v="0.13592496941688201"/>
  </r>
  <r>
    <s v="E08000014_CIN episodes for unborn children at 31st March 2019 with any abuse or neglect identified as a factor at CIN assessment_Number"/>
    <s v="E08000014"/>
    <x v="107"/>
    <s v="Financial year"/>
    <s v="2018/19"/>
    <s v="Children at risk from abuse in the household"/>
    <x v="40"/>
    <s v="Number"/>
    <n v="11"/>
    <n v="53833"/>
    <n v="0.20433563056118001"/>
    <s v="0.2 per 1000 0-17 yr olds"/>
    <n v="0.20433563056118001"/>
  </r>
  <r>
    <s v="E08000015_CIN episodes for unborn children at 31st March 2019 with any abuse or neglect identified as a factor at CIN assessment_Number"/>
    <s v="E08000015"/>
    <x v="146"/>
    <s v="Financial year"/>
    <s v="2018/19"/>
    <s v="Children at risk from abuse in the household"/>
    <x v="40"/>
    <s v="Number"/>
    <n v="23"/>
    <n v="67576"/>
    <n v="0.34035752338108199"/>
    <s v="0.3 per 1000 0-17 yr olds"/>
    <n v="0.34035752338108199"/>
  </r>
  <r>
    <s v="E08000001_CIN episodes for unborn children at 31st March 2019 with any abuse or neglect identified as a factor at CIN assessment_Number"/>
    <s v="E08000001"/>
    <x v="9"/>
    <s v="Financial year"/>
    <s v="2018/19"/>
    <s v="Children at risk from abuse in the household"/>
    <x v="40"/>
    <s v="Number"/>
    <n v="17"/>
    <n v="67670"/>
    <n v="0.25121915176592302"/>
    <s v="0.3 per 1000 0-17 yr olds"/>
    <n v="0.25121915176592302"/>
  </r>
  <r>
    <s v="E08000002_CIN episodes for unborn children at 31st March 2019 with any abuse or neglect identified as a factor at CIN assessment_Number"/>
    <s v="E08000002"/>
    <x v="18"/>
    <s v="Financial year"/>
    <s v="2018/19"/>
    <s v="Children at risk from abuse in the household"/>
    <x v="40"/>
    <s v="Number"/>
    <n v="7"/>
    <n v="43142"/>
    <n v="0.16225487923601101"/>
    <s v="0.2 per 1000 0-17 yr olds"/>
    <n v="0.16225487923601101"/>
  </r>
  <r>
    <s v="E08000003_CIN episodes for unborn children at 31st March 2019 with any abuse or neglect identified as a factor at CIN assessment_Number"/>
    <s v="E08000003"/>
    <x v="75"/>
    <s v="Financial year"/>
    <s v="2018/19"/>
    <s v="Children at risk from abuse in the household"/>
    <x v="40"/>
    <s v="Number"/>
    <n v="42"/>
    <n v="121962"/>
    <n v="0.34436955773109701"/>
    <s v="0.3 per 1000 0-17 yr olds"/>
    <n v="0.34436955773109701"/>
  </r>
  <r>
    <s v="E08000004_CIN episodes for unborn children at 31st March 2019 with any abuse or neglect identified as a factor at CIN assessment_Number"/>
    <s v="E08000004"/>
    <x v="92"/>
    <s v="Financial year"/>
    <s v="2018/19"/>
    <s v="Children at risk from abuse in the household"/>
    <x v="40"/>
    <s v="Number"/>
    <n v="8"/>
    <n v="59416"/>
    <n v="0.13464386697185901"/>
    <s v="0.1 per 1000 0-17 yr olds"/>
    <n v="0.13464386697185901"/>
  </r>
  <r>
    <s v="E08000005_CIN episodes for unborn children at 31st March 2019 with any abuse or neglect identified as a factor at CIN assessment_Number"/>
    <s v="E08000005"/>
    <x v="102"/>
    <s v="Financial year"/>
    <s v="2018/19"/>
    <s v="Children at risk from abuse in the household"/>
    <x v="40"/>
    <s v="Number"/>
    <n v="16"/>
    <n v="52689"/>
    <n v="0.30366869745108099"/>
    <s v="0.3 per 1000 0-17 yr olds"/>
    <n v="0.30366869745108099"/>
  </r>
  <r>
    <s v="E08000006_CIN episodes for unborn children at 31st March 2019 with any abuse or neglect identified as a factor at CIN assessment_Number"/>
    <s v="E08000006"/>
    <x v="105"/>
    <s v="Financial year"/>
    <s v="2018/19"/>
    <s v="Children at risk from abuse in the household"/>
    <x v="40"/>
    <s v="Number"/>
    <n v="9"/>
    <n v="56566"/>
    <n v="0.159106176855355"/>
    <s v="0.2 per 1000 0-17 yr olds"/>
    <n v="0.159106176855355"/>
  </r>
  <r>
    <s v="E08000007_CIN episodes for unborn children at 31st March 2019 with any abuse or neglect identified as a factor at CIN assessment_Number"/>
    <s v="E08000007"/>
    <x v="120"/>
    <s v="Financial year"/>
    <s v="2018/19"/>
    <s v="Children at risk from abuse in the household"/>
    <x v="40"/>
    <s v="Number"/>
    <s v="*"/>
    <n v="63141"/>
    <s v="*"/>
    <s v="N/A"/>
    <s v="N/A"/>
  </r>
  <r>
    <s v="E08000008_CIN episodes for unborn children at 31st March 2019 with any abuse or neglect identified as a factor at CIN assessment_Number"/>
    <s v="E08000008"/>
    <x v="128"/>
    <s v="Financial year"/>
    <s v="2018/19"/>
    <s v="Children at risk from abuse in the household"/>
    <x v="40"/>
    <s v="Number"/>
    <n v="14"/>
    <n v="50223"/>
    <n v="0.278756744917667"/>
    <s v="0.3 per 1000 0-17 yr olds"/>
    <n v="0.278756744917667"/>
  </r>
  <r>
    <s v="E08000009_CIN episodes for unborn children at 31st March 2019 with any abuse or neglect identified as a factor at CIN assessment_Number"/>
    <s v="E08000009"/>
    <x v="133"/>
    <s v="Financial year"/>
    <s v="2018/19"/>
    <s v="Children at risk from abuse in the household"/>
    <x v="40"/>
    <s v="Number"/>
    <n v="10"/>
    <n v="56087"/>
    <n v="0.17829443543067"/>
    <s v="0.2 per 1000 0-17 yr olds"/>
    <n v="0.17829443543067"/>
  </r>
  <r>
    <s v="E08000010_CIN episodes for unborn children at 31st March 2019 with any abuse or neglect identified as a factor at CIN assessment_Number"/>
    <s v="E08000010"/>
    <x v="143"/>
    <s v="Financial year"/>
    <s v="2018/19"/>
    <s v="Children at risk from abuse in the household"/>
    <x v="40"/>
    <s v="Number"/>
    <n v="13"/>
    <n v="68388"/>
    <n v="0.19009182897584401"/>
    <s v="0.2 per 1000 0-17 yr olds"/>
    <n v="0.19009182897584401"/>
  </r>
  <r>
    <s v="E08000016_CIN episodes for unborn children at 31st March 2019 with any abuse or neglect identified as a factor at CIN assessment_Number"/>
    <s v="E08000016"/>
    <x v="2"/>
    <s v="Financial year"/>
    <s v="2018/19"/>
    <s v="Children at risk from abuse in the household"/>
    <x v="40"/>
    <s v="Number"/>
    <n v="8"/>
    <n v="50727"/>
    <n v="0.15770694107674399"/>
    <s v="0.2 per 1000 0-17 yr olds"/>
    <n v="0.15770694107674399"/>
  </r>
  <r>
    <s v="E08000017_CIN episodes for unborn children at 31st March 2019 with any abuse or neglect identified as a factor at CIN assessment_Number"/>
    <s v="E08000017"/>
    <x v="34"/>
    <s v="Financial year"/>
    <s v="2018/19"/>
    <s v="Children at risk from abuse in the household"/>
    <x v="40"/>
    <s v="Number"/>
    <n v="20"/>
    <n v="66448"/>
    <n v="0.30098723814110301"/>
    <s v="0.3 per 1000 0-17 yr olds"/>
    <n v="0.30098723814110301"/>
  </r>
  <r>
    <s v="E08000018_CIN episodes for unborn children at 31st March 2019 with any abuse or neglect identified as a factor at CIN assessment_Number"/>
    <s v="E08000018"/>
    <x v="103"/>
    <s v="Financial year"/>
    <s v="2018/19"/>
    <s v="Children at risk from abuse in the household"/>
    <x v="40"/>
    <s v="Number"/>
    <n v="29"/>
    <n v="57196"/>
    <n v="0.50702846352891795"/>
    <s v="0.5 per 1000 0-17 yr olds"/>
    <n v="0.50702846352891795"/>
  </r>
  <r>
    <s v="E08000019_CIN episodes for unborn children at 31st March 2019 with any abuse or neglect identified as a factor at CIN assessment_Number"/>
    <s v="E08000019"/>
    <x v="108"/>
    <s v="Financial year"/>
    <s v="2018/19"/>
    <s v="Children at risk from abuse in the household"/>
    <x v="40"/>
    <s v="Number"/>
    <n v="14"/>
    <n v="117497"/>
    <n v="0.11915197834838299"/>
    <s v="0.1 per 1000 0-17 yr olds"/>
    <n v="0.11915197834838299"/>
  </r>
  <r>
    <s v="E08000032_CIN episodes for unborn children at 31st March 2019 with any abuse or neglect identified as a factor at CIN assessment_Number"/>
    <s v="E08000032"/>
    <x v="12"/>
    <s v="Financial year"/>
    <s v="2018/19"/>
    <s v="Children at risk from abuse in the household"/>
    <x v="40"/>
    <s v="Number"/>
    <n v="22"/>
    <n v="142005"/>
    <n v="0.15492412239005701"/>
    <s v="0.2 per 1000 0-17 yr olds"/>
    <n v="0.15492412239005701"/>
  </r>
  <r>
    <s v="E08000033_CIN episodes for unborn children at 31st March 2019 with any abuse or neglect identified as a factor at CIN assessment_Number"/>
    <s v="E08000033"/>
    <x v="19"/>
    <s v="Financial year"/>
    <s v="2018/19"/>
    <s v="Children at risk from abuse in the household"/>
    <x v="40"/>
    <s v="Number"/>
    <n v="9"/>
    <n v="46021"/>
    <n v="0.19556289520001699"/>
    <s v="0.2 per 1000 0-17 yr olds"/>
    <n v="0.19556289520001699"/>
  </r>
  <r>
    <s v="E08000034_CIN episodes for unborn children at 31st March 2019 with any abuse or neglect identified as a factor at CIN assessment_Number"/>
    <s v="E08000034"/>
    <x v="64"/>
    <s v="Financial year"/>
    <s v="2018/19"/>
    <s v="Children at risk from abuse in the household"/>
    <x v="40"/>
    <s v="Number"/>
    <n v="19"/>
    <n v="100174"/>
    <n v="0.18966997424481399"/>
    <s v="0.2 per 1000 0-17 yr olds"/>
    <n v="0.18966997424481399"/>
  </r>
  <r>
    <s v="E08000035_CIN episodes for unborn children at 31st March 2019 with any abuse or neglect identified as a factor at CIN assessment_Number"/>
    <s v="E08000035"/>
    <x v="68"/>
    <s v="Financial year"/>
    <s v="2018/19"/>
    <s v="Children at risk from abuse in the household"/>
    <x v="40"/>
    <s v="Number"/>
    <n v="32"/>
    <n v="168176"/>
    <n v="0.19027685282085399"/>
    <s v="0.2 per 1000 0-17 yr olds"/>
    <n v="0.19027685282085399"/>
  </r>
  <r>
    <s v="E08000036_CIN episodes for unborn children at 31st March 2019 with any abuse or neglect identified as a factor at CIN assessment_Number"/>
    <s v="E08000036"/>
    <x v="134"/>
    <s v="Financial year"/>
    <s v="2018/19"/>
    <s v="Children at risk from abuse in the household"/>
    <x v="40"/>
    <s v="Number"/>
    <n v="15"/>
    <n v="72893"/>
    <n v="0.20578107637221699"/>
    <s v="0.2 per 1000 0-17 yr olds"/>
    <n v="0.20578107637221699"/>
  </r>
  <r>
    <s v="E08000020_CIN episodes for unborn children at 31st March 2019 with any abuse or neglect identified as a factor at CIN assessment_Number"/>
    <s v="E08000020"/>
    <x v="43"/>
    <s v="Financial year"/>
    <s v="2018/19"/>
    <s v="Children at risk from abuse in the household"/>
    <x v="40"/>
    <s v="Number"/>
    <n v="16"/>
    <n v="39605"/>
    <n v="0.40398939527837402"/>
    <s v="0.4 per 1000 0-17 yr olds"/>
    <n v="0.40398939527837402"/>
  </r>
  <r>
    <s v="E08000021_CIN episodes for unborn children at 31st March 2019 with any abuse or neglect identified as a factor at CIN assessment_Number"/>
    <s v="E08000021"/>
    <x v="80"/>
    <s v="Financial year"/>
    <s v="2018/19"/>
    <s v="Children at risk from abuse in the household"/>
    <x v="40"/>
    <s v="Number"/>
    <n v="30"/>
    <n v="58056"/>
    <n v="0.51674245556014897"/>
    <s v="0.5 per 1000 0-17 yr olds"/>
    <n v="0.51674245556014897"/>
  </r>
  <r>
    <s v="E08000022_CIN episodes for unborn children at 31st March 2019 with any abuse or neglect identified as a factor at CIN assessment_Number"/>
    <s v="E08000022"/>
    <x v="86"/>
    <s v="Financial year"/>
    <s v="2018/19"/>
    <s v="Children at risk from abuse in the household"/>
    <x v="40"/>
    <s v="Number"/>
    <n v="8"/>
    <n v="41360"/>
    <n v="0.19342359767891701"/>
    <s v="0.2 per 1000 0-17 yr olds"/>
    <n v="0.19342359767891701"/>
  </r>
  <r>
    <s v="E08000023_CIN episodes for unborn children at 31st March 2019 with any abuse or neglect identified as a factor at CIN assessment_Number"/>
    <s v="E08000023"/>
    <x v="114"/>
    <s v="Financial year"/>
    <s v="2018/19"/>
    <s v="Children at risk from abuse in the household"/>
    <x v="40"/>
    <s v="Number"/>
    <n v="11"/>
    <n v="29920"/>
    <n v="0.36764705882352899"/>
    <s v="0.4 per 1000 0-17 yr olds"/>
    <n v="0.36764705882352899"/>
  </r>
  <r>
    <s v="E08000024_CIN episodes for unborn children at 31st March 2019 with any abuse or neglect identified as a factor at CIN assessment_Number"/>
    <s v="E08000024"/>
    <x v="124"/>
    <s v="Financial year"/>
    <s v="2018/19"/>
    <s v="Children at risk from abuse in the household"/>
    <x v="40"/>
    <s v="Number"/>
    <n v="23"/>
    <n v="54563"/>
    <n v="0.421531074171142"/>
    <s v="0.4 per 1000 0-17 yr olds"/>
    <n v="0.421531074171142"/>
  </r>
  <r>
    <s v="E06000053_CIN episodes for unborn children at 31st March 2019 with any abuse or neglect identified as a factor at CIN assessment_Number"/>
    <s v="E06000053"/>
    <x v="153"/>
    <s v="Financial year"/>
    <s v="2018/19"/>
    <s v="Children at risk from abuse in the household"/>
    <x v="40"/>
    <s v="Number"/>
    <n v="0"/>
    <n v="368"/>
    <n v="0"/>
    <s v="0 per 1000 0-17 yr olds"/>
    <n v="0"/>
  </r>
  <r>
    <s v="E06000022_CIN episodes for unborn children at 31st March 2019 with any abuse or neglect identified as a factor at CIN assessment_Number"/>
    <s v="E06000022"/>
    <x v="3"/>
    <s v="Financial year"/>
    <s v="2018/19"/>
    <s v="Children at risk from abuse in the household"/>
    <x v="40"/>
    <s v="Number"/>
    <s v="*"/>
    <n v="35946"/>
    <s v="*"/>
    <s v="N/A"/>
    <s v="N/A"/>
  </r>
  <r>
    <s v="E06000023_CIN episodes for unborn children at 31st March 2019 with any abuse or neglect identified as a factor at CIN assessment_Number"/>
    <s v="E06000023"/>
    <x v="15"/>
    <s v="Financial year"/>
    <s v="2018/19"/>
    <s v="Children at risk from abuse in the household"/>
    <x v="40"/>
    <s v="Number"/>
    <n v="21"/>
    <n v="94016"/>
    <n v="0.22336623553437701"/>
    <s v="0.2 per 1000 0-17 yr olds"/>
    <n v="0.22336623553437701"/>
  </r>
  <r>
    <s v="E06000024_CIN episodes for unborn children at 31st March 2019 with any abuse or neglect identified as a factor at CIN assessment_Number"/>
    <s v="E06000024"/>
    <x v="85"/>
    <s v="Financial year"/>
    <s v="2018/19"/>
    <s v="Children at risk from abuse in the household"/>
    <x v="40"/>
    <s v="Number"/>
    <s v="*"/>
    <n v="43435"/>
    <s v="*"/>
    <s v="N/A"/>
    <s v="N/A"/>
  </r>
  <r>
    <s v="E06000025_CIN episodes for unborn children at 31st March 2019 with any abuse or neglect identified as a factor at CIN assessment_Number"/>
    <s v="E06000025"/>
    <x v="113"/>
    <s v="Financial year"/>
    <s v="2018/19"/>
    <s v="Children at risk from abuse in the household"/>
    <x v="40"/>
    <s v="Number"/>
    <s v="*"/>
    <n v="58867"/>
    <s v="*"/>
    <s v="N/A"/>
    <s v="N/A"/>
  </r>
  <r>
    <s v="E06000001_CIN episodes for unborn children at 31st March 2019 with any abuse or neglect identified as a factor at CIN assessment_Number"/>
    <s v="E06000001"/>
    <x v="52"/>
    <s v="Financial year"/>
    <s v="2018/19"/>
    <s v="Children at risk from abuse in the household"/>
    <x v="40"/>
    <s v="Number"/>
    <n v="7"/>
    <n v="20006"/>
    <n v="0.34989503149055301"/>
    <s v="0.3 per 1000 0-17 yr olds"/>
    <n v="0.34989503149055301"/>
  </r>
  <r>
    <s v="E06000002_CIN episodes for unborn children at 31st March 2019 with any abuse or neglect identified as a factor at CIN assessment_Number"/>
    <s v="E06000002"/>
    <x v="78"/>
    <s v="Financial year"/>
    <s v="2018/19"/>
    <s v="Children at risk from abuse in the household"/>
    <x v="40"/>
    <s v="Number"/>
    <n v="15"/>
    <n v="32513"/>
    <n v="0.46135391997047298"/>
    <s v="0.5 per 1000 0-17 yr olds"/>
    <n v="0.46135391997047298"/>
  </r>
  <r>
    <s v="E06000003_CIN episodes for unborn children at 31st March 2019 with any abuse or neglect identified as a factor at CIN assessment_Number"/>
    <s v="E06000003"/>
    <x v="100"/>
    <s v="Financial year"/>
    <s v="2018/19"/>
    <s v="Children at risk from abuse in the household"/>
    <x v="40"/>
    <s v="Number"/>
    <s v="*"/>
    <n v="27626"/>
    <s v="*"/>
    <s v="N/A"/>
    <s v="N/A"/>
  </r>
  <r>
    <s v="E06000004_CIN episodes for unborn children at 31st March 2019 with any abuse or neglect identified as a factor at CIN assessment_Number"/>
    <s v="E06000004"/>
    <x v="121"/>
    <s v="Financial year"/>
    <s v="2018/19"/>
    <s v="Children at risk from abuse in the household"/>
    <x v="40"/>
    <s v="Number"/>
    <n v="14"/>
    <n v="43521"/>
    <n v="0.321683784839503"/>
    <s v="0.3 per 1000 0-17 yr olds"/>
    <n v="0.321683784839503"/>
  </r>
  <r>
    <s v="E06000010_CIN episodes for unborn children at 31st March 2019 with any abuse or neglect identified as a factor at CIN assessment_Number"/>
    <s v="E06000010"/>
    <x v="62"/>
    <s v="Financial year"/>
    <s v="2018/19"/>
    <s v="Children at risk from abuse in the household"/>
    <x v="40"/>
    <s v="Number"/>
    <n v="12"/>
    <n v="57023"/>
    <n v="0.21044140083825799"/>
    <s v="0.2 per 1000 0-17 yr olds"/>
    <n v="0.21044140083825799"/>
  </r>
  <r>
    <s v="E06000011_CIN episodes for unborn children at 31st March 2019 with any abuse or neglect identified as a factor at CIN assessment_Number"/>
    <s v="E06000011"/>
    <x v="39"/>
    <s v="Financial year"/>
    <s v="2018/19"/>
    <s v="Children at risk from abuse in the household"/>
    <x v="40"/>
    <s v="Number"/>
    <s v="*"/>
    <n v="62942"/>
    <s v="*"/>
    <s v="N/A"/>
    <s v="N/A"/>
  </r>
  <r>
    <s v="E06000012_CIN episodes for unborn children at 31st March 2019 with any abuse or neglect identified as a factor at CIN assessment_Number"/>
    <s v="E06000012"/>
    <x v="83"/>
    <s v="Financial year"/>
    <s v="2018/19"/>
    <s v="Children at risk from abuse in the household"/>
    <x v="40"/>
    <s v="Number"/>
    <n v="17"/>
    <n v="34503"/>
    <n v="0.49271077877286001"/>
    <s v="0.5 per 1000 0-17 yr olds"/>
    <n v="0.49271077877286001"/>
  </r>
  <r>
    <s v="E06000013_CIN episodes for unborn children at 31st March 2019 with any abuse or neglect identified as a factor at CIN assessment_Number"/>
    <s v="E06000013"/>
    <x v="84"/>
    <s v="Financial year"/>
    <s v="2018/19"/>
    <s v="Children at risk from abuse in the household"/>
    <x v="40"/>
    <s v="Number"/>
    <n v="13"/>
    <n v="35714"/>
    <n v="0.36400291202329599"/>
    <s v="0.4 per 1000 0-17 yr olds"/>
    <n v="0.36400291202329599"/>
  </r>
  <r>
    <s v="E10000023_CIN episodes for unborn children at 31st March 2019 with any abuse or neglect identified as a factor at CIN assessment_Number"/>
    <s v="E10000023"/>
    <x v="87"/>
    <s v="Financial year"/>
    <s v="2018/19"/>
    <s v="Children at risk from abuse in the household"/>
    <x v="40"/>
    <s v="Number"/>
    <n v="26"/>
    <n v="117499"/>
    <n v="0.22127847896577801"/>
    <s v="0.2 per 1000 0-17 yr olds"/>
    <n v="0.22127847896577801"/>
  </r>
  <r>
    <s v="E06000014_CIN episodes for unborn children at 31st March 2019 with any abuse or neglect identified as a factor at CIN assessment_Number"/>
    <s v="E06000014"/>
    <x v="150"/>
    <s v="Financial year"/>
    <s v="2018/19"/>
    <s v="Children at risk from abuse in the household"/>
    <x v="40"/>
    <s v="Number"/>
    <s v="*"/>
    <n v="36572"/>
    <s v="*"/>
    <s v="N/A"/>
    <s v="N/A"/>
  </r>
  <r>
    <s v="E06000032_CIN episodes for unborn children at 31st March 2019 with any abuse or neglect identified as a factor at CIN assessment_Number"/>
    <s v="E06000032"/>
    <x v="74"/>
    <s v="Financial year"/>
    <s v="2018/19"/>
    <s v="Children at risk from abuse in the household"/>
    <x v="40"/>
    <s v="Number"/>
    <n v="7"/>
    <n v="57375"/>
    <n v="0.122004357298475"/>
    <s v="0.1 per 1000 0-17 yr olds"/>
    <n v="0.122004357298475"/>
  </r>
  <r>
    <s v="E06000055_CIN episodes for unborn children at 31st March 2019 with any abuse or neglect identified as a factor at CIN assessment_Number"/>
    <s v="E06000055"/>
    <x v="4"/>
    <s v="Financial year"/>
    <s v="2018/19"/>
    <s v="Children at risk from abuse in the household"/>
    <x v="40"/>
    <s v="Number"/>
    <n v="11"/>
    <n v="40088"/>
    <n v="0.274396328078228"/>
    <s v="0.3 per 1000 0-17 yr olds"/>
    <n v="0.274396328078228"/>
  </r>
  <r>
    <s v="E06000056_CIN episodes for unborn children at 31st March 2019 with any abuse or neglect identified as a factor at CIN assessment_Number"/>
    <s v="E06000056"/>
    <x v="22"/>
    <s v="Financial year"/>
    <s v="2018/19"/>
    <s v="Children at risk from abuse in the household"/>
    <x v="40"/>
    <s v="Number"/>
    <n v="9"/>
    <n v="62515"/>
    <n v="0.14396544829241001"/>
    <s v="0.1 per 1000 0-17 yr olds"/>
    <n v="0.14396544829241001"/>
  </r>
  <r>
    <s v="E10000002_CIN episodes for unborn children at 31st March 2019 with any abuse or neglect identified as a factor at CIN assessment_Number"/>
    <s v="E10000002"/>
    <x v="17"/>
    <s v="Financial year"/>
    <s v="2018/19"/>
    <s v="Children at risk from abuse in the household"/>
    <x v="40"/>
    <s v="Number"/>
    <n v="9"/>
    <n v="124321"/>
    <n v="7.2393240080115204E-2"/>
    <s v="0.1 per 1000 0-17 yr olds"/>
    <n v="7.2393240080115204E-2"/>
  </r>
  <r>
    <s v="E06000042_CIN episodes for unborn children at 31st March 2019 with any abuse or neglect identified as a factor at CIN assessment_Number"/>
    <s v="E06000042"/>
    <x v="79"/>
    <s v="Financial year"/>
    <s v="2018/19"/>
    <s v="Children at risk from abuse in the household"/>
    <x v="40"/>
    <s v="Number"/>
    <n v="13"/>
    <n v="68278"/>
    <n v="0.190398078444008"/>
    <s v="0.2 per 1000 0-17 yr olds"/>
    <n v="0.190398078444008"/>
  </r>
  <r>
    <s v="E10000007_CIN episodes for unborn children at 31st March 2019 with any abuse or neglect identified as a factor at CIN assessment_Number"/>
    <s v="E10000007"/>
    <x v="32"/>
    <s v="Financial year"/>
    <s v="2018/19"/>
    <s v="Children at risk from abuse in the household"/>
    <x v="40"/>
    <s v="Number"/>
    <n v="37"/>
    <n v="153272"/>
    <n v="0.24140090818936299"/>
    <s v="0.2 per 1000 0-17 yr olds"/>
    <n v="0.24140090818936299"/>
  </r>
  <r>
    <s v="E06000015_CIN episodes for unborn children at 31st March 2019 with any abuse or neglect identified as a factor at CIN assessment_Number"/>
    <s v="E06000015"/>
    <x v="31"/>
    <s v="Financial year"/>
    <s v="2018/19"/>
    <s v="Children at risk from abuse in the household"/>
    <x v="40"/>
    <s v="Number"/>
    <n v="14"/>
    <n v="59899"/>
    <n v="0.23372677340189299"/>
    <s v="0.2 per 1000 0-17 yr olds"/>
    <n v="0.23372677340189299"/>
  </r>
  <r>
    <s v="E10000009_CIN episodes for unborn children at 31st March 2019 with any abuse or neglect identified as a factor at CIN assessment_Number"/>
    <s v="E10000009"/>
    <x v="35"/>
    <s v="Financial year"/>
    <s v="2018/19"/>
    <s v="Children at risk from abuse in the household"/>
    <x v="40"/>
    <s v="Number"/>
    <n v="14"/>
    <n v="76699"/>
    <n v="0.18253171488546099"/>
    <s v="0.2 per 1000 0-17 yr olds"/>
    <n v="0.18253171488546099"/>
  </r>
  <r>
    <s v="E06000029_CIN episodes for unborn children at 31st March 2019 with any abuse or neglect identified as a factor at CIN assessment_Number"/>
    <s v="E06000029"/>
    <x v="96"/>
    <s v="Financial year"/>
    <s v="2018/19"/>
    <s v="Children at risk from abuse in the household"/>
    <x v="40"/>
    <s v="Number"/>
    <s v="*"/>
    <n v="30188"/>
    <s v="*"/>
    <s v="N/A"/>
    <s v="N/A"/>
  </r>
  <r>
    <s v="E06000028_CIN episodes for unborn children at 31st March 2019 with any abuse or neglect identified as a factor at CIN assessment_Number"/>
    <s v="E06000028"/>
    <x v="10"/>
    <s v="Financial year"/>
    <s v="2018/19"/>
    <s v="Children at risk from abuse in the household"/>
    <x v="40"/>
    <s v="Number"/>
    <s v="*"/>
    <n v="36373"/>
    <s v="*"/>
    <s v="N/A"/>
    <s v="N/A"/>
  </r>
  <r>
    <s v="E06000047_CIN episodes for unborn children at 31st March 2019 with any abuse or neglect identified as a factor at CIN assessment_Number"/>
    <s v="E06000047"/>
    <x v="37"/>
    <s v="Financial year"/>
    <s v="2018/19"/>
    <s v="Children at risk from abuse in the household"/>
    <x v="40"/>
    <s v="Number"/>
    <n v="42"/>
    <n v="101040"/>
    <n v="0.41567695961995199"/>
    <s v="0.4 per 1000 0-17 yr olds"/>
    <n v="0.41567695961995199"/>
  </r>
  <r>
    <s v="E06000005_CIN episodes for unborn children at 31st March 2019 with any abuse or neglect identified as a factor at CIN assessment_Number"/>
    <s v="E06000005"/>
    <x v="30"/>
    <s v="Financial year"/>
    <s v="2018/19"/>
    <s v="Children at risk from abuse in the household"/>
    <x v="40"/>
    <s v="Number"/>
    <n v="9"/>
    <n v="22454"/>
    <n v="0.40081945310412398"/>
    <s v="0.4 per 1000 0-17 yr olds"/>
    <n v="0.40081945310412398"/>
  </r>
  <r>
    <s v="E10000011_CIN episodes for unborn children at 31st March 2019 with any abuse or neglect identified as a factor at CIN assessment_Number"/>
    <s v="E10000011"/>
    <x v="40"/>
    <s v="Financial year"/>
    <s v="2018/19"/>
    <s v="Children at risk from abuse in the household"/>
    <x v="40"/>
    <s v="Number"/>
    <n v="16"/>
    <n v="106378"/>
    <n v="0.15040703904942801"/>
    <s v="0.2 per 1000 0-17 yr olds"/>
    <n v="0.15040703904942801"/>
  </r>
  <r>
    <s v="E06000043_CIN episodes for unborn children at 31st March 2019 with any abuse or neglect identified as a factor at CIN assessment_Number"/>
    <s v="E06000043"/>
    <x v="14"/>
    <s v="Financial year"/>
    <s v="2018/19"/>
    <s v="Children at risk from abuse in the household"/>
    <x v="40"/>
    <s v="Number"/>
    <n v="12"/>
    <n v="51005"/>
    <n v="0.23527105185766101"/>
    <s v="0.2 per 1000 0-17 yr olds"/>
    <n v="0.23527105185766101"/>
  </r>
  <r>
    <s v="E10000014_CIN episodes for unborn children at 31st March 2019 with any abuse or neglect identified as a factor at CIN assessment_Number"/>
    <s v="E10000014"/>
    <x v="49"/>
    <s v="Financial year"/>
    <s v="2018/19"/>
    <s v="Children at risk from abuse in the household"/>
    <x v="40"/>
    <s v="Number"/>
    <n v="49"/>
    <n v="284002"/>
    <n v="0.172533996239463"/>
    <s v="0.2 per 1000 0-17 yr olds"/>
    <n v="0.172533996239463"/>
  </r>
  <r>
    <s v="E06000044_CIN episodes for unborn children at 31st March 2019 with any abuse or neglect identified as a factor at CIN assessment_Number"/>
    <s v="E06000044"/>
    <x v="97"/>
    <s v="Financial year"/>
    <s v="2018/19"/>
    <s v="Children at risk from abuse in the household"/>
    <x v="40"/>
    <s v="Number"/>
    <n v="18"/>
    <n v="44046"/>
    <n v="0.40866366979975499"/>
    <s v="0.4 per 1000 0-17 yr olds"/>
    <n v="0.40866366979975499"/>
  </r>
  <r>
    <s v="E06000045_CIN episodes for unborn children at 31st March 2019 with any abuse or neglect identified as a factor at CIN assessment_Number"/>
    <s v="E06000045"/>
    <x v="115"/>
    <s v="Financial year"/>
    <s v="2018/19"/>
    <s v="Children at risk from abuse in the household"/>
    <x v="40"/>
    <s v="Number"/>
    <n v="20"/>
    <n v="50832"/>
    <n v="0.39345294302801398"/>
    <s v="0.4 per 1000 0-17 yr olds"/>
    <n v="0.39345294302801398"/>
  </r>
  <r>
    <s v="E10000018_CIN episodes for unborn children at 31st March 2019 with any abuse or neglect identified as a factor at CIN assessment_Number"/>
    <s v="E10000018"/>
    <x v="70"/>
    <s v="Financial year"/>
    <s v="2018/19"/>
    <s v="Children at risk from abuse in the household"/>
    <x v="40"/>
    <s v="Number"/>
    <n v="9"/>
    <n v="140307"/>
    <n v="6.4145053347302694E-2"/>
    <s v="0.1 per 1000 0-17 yr olds"/>
    <n v="6.4145053347302694E-2"/>
  </r>
  <r>
    <s v="E06000016_CIN episodes for unborn children at 31st March 2019 with any abuse or neglect identified as a factor at CIN assessment_Number"/>
    <s v="E06000016"/>
    <x v="69"/>
    <s v="Financial year"/>
    <s v="2018/19"/>
    <s v="Children at risk from abuse in the household"/>
    <x v="40"/>
    <s v="Number"/>
    <n v="31"/>
    <n v="83994"/>
    <n v="0.36907398147486697"/>
    <s v="0.4 per 1000 0-17 yr olds"/>
    <n v="0.36907398147486697"/>
  </r>
  <r>
    <s v="E06000017_CIN episodes for unborn children at 31st March 2019 with any abuse or neglect identified as a factor at CIN assessment_Number"/>
    <s v="E06000017"/>
    <x v="104"/>
    <s v="Financial year"/>
    <s v="2018/19"/>
    <s v="Children at risk from abuse in the household"/>
    <x v="40"/>
    <s v="Number"/>
    <n v="0"/>
    <n v="7807"/>
    <n v="0"/>
    <s v="0 per 1000 0-17 yr olds"/>
    <n v="0"/>
  </r>
  <r>
    <s v="E10000028_CIN episodes for unborn children at 31st March 2019 with any abuse or neglect identified as a factor at CIN assessment_Number"/>
    <s v="E10000028"/>
    <x v="119"/>
    <s v="Financial year"/>
    <s v="2018/19"/>
    <s v="Children at risk from abuse in the household"/>
    <x v="40"/>
    <s v="Number"/>
    <n v="50"/>
    <n v="169603"/>
    <n v="0.29480610602406798"/>
    <s v="0.3 per 1000 0-17 yr olds"/>
    <n v="0.29480610602406798"/>
  </r>
  <r>
    <s v="E06000021_CIN episodes for unborn children at 31st March 2019 with any abuse or neglect identified as a factor at CIN assessment_Number"/>
    <s v="E06000021"/>
    <x v="122"/>
    <s v="Financial year"/>
    <s v="2018/19"/>
    <s v="Children at risk from abuse in the household"/>
    <x v="40"/>
    <s v="Number"/>
    <n v="33"/>
    <n v="57549"/>
    <n v="0.57342438617525904"/>
    <s v="0.6 per 1000 0-17 yr olds"/>
    <n v="0.57342438617525904"/>
  </r>
  <r>
    <s v="E06000054_CIN episodes for unborn children at 31st March 2019 with any abuse or neglect identified as a factor at CIN assessment_Number"/>
    <s v="E06000054"/>
    <x v="144"/>
    <s v="Financial year"/>
    <s v="2018/19"/>
    <s v="Children at risk from abuse in the household"/>
    <x v="40"/>
    <s v="Number"/>
    <n v="26"/>
    <n v="105692"/>
    <n v="0.24599780494266399"/>
    <s v="0.2 per 1000 0-17 yr olds"/>
    <n v="0.24599780494266399"/>
  </r>
  <r>
    <s v="E06000030_CIN episodes for unborn children at 31st March 2019 with any abuse or neglect identified as a factor at CIN assessment_Number"/>
    <s v="E06000030"/>
    <x v="127"/>
    <s v="Financial year"/>
    <s v="2018/19"/>
    <s v="Children at risk from abuse in the household"/>
    <x v="40"/>
    <s v="Number"/>
    <n v="14"/>
    <n v="50239"/>
    <n v="0.27866796711718"/>
    <s v="0.3 per 1000 0-17 yr olds"/>
    <n v="0.27866796711718"/>
  </r>
  <r>
    <s v="E06000036_CIN episodes for unborn children at 31st March 2019 with any abuse or neglect identified as a factor at CIN assessment_Number"/>
    <s v="E06000036"/>
    <x v="11"/>
    <s v="Financial year"/>
    <s v="2018/19"/>
    <s v="Children at risk from abuse in the household"/>
    <x v="40"/>
    <s v="Number"/>
    <n v="7"/>
    <n v="28336"/>
    <n v="0.24703557312252999"/>
    <s v="0.2 per 1000 0-17 yr olds"/>
    <n v="0.24703557312252999"/>
  </r>
  <r>
    <s v="E06000040_CIN episodes for unborn children at 31st March 2019 with any abuse or neglect identified as a factor at CIN assessment_Number"/>
    <s v="E06000040"/>
    <x v="145"/>
    <s v="Financial year"/>
    <s v="2018/19"/>
    <s v="Children at risk from abuse in the household"/>
    <x v="40"/>
    <s v="Number"/>
    <s v="*"/>
    <n v="34604"/>
    <s v="*"/>
    <s v="N/A"/>
    <s v="N/A"/>
  </r>
  <r>
    <s v="E06000037_CIN episodes for unborn children at 31st March 2019 with any abuse or neglect identified as a factor at CIN assessment_Number"/>
    <s v="E06000037"/>
    <x v="140"/>
    <s v="Financial year"/>
    <s v="2018/19"/>
    <s v="Children at risk from abuse in the household"/>
    <x v="40"/>
    <s v="Number"/>
    <n v="0"/>
    <n v="35623"/>
    <n v="0"/>
    <s v="0 per 1000 0-17 yr olds"/>
    <n v="0"/>
  </r>
  <r>
    <s v="E06000038_CIN episodes for unborn children at 31st March 2019 with any abuse or neglect identified as a factor at CIN assessment_Number"/>
    <s v="E06000038"/>
    <x v="98"/>
    <s v="Financial year"/>
    <s v="2018/19"/>
    <s v="Children at risk from abuse in the household"/>
    <x v="40"/>
    <s v="Number"/>
    <n v="12"/>
    <n v="37080"/>
    <n v="0.32362459546925598"/>
    <s v="0.3 per 1000 0-17 yr olds"/>
    <n v="0.32362459546925598"/>
  </r>
  <r>
    <s v="E06000039_CIN episodes for unborn children at 31st March 2019 with any abuse or neglect identified as a factor at CIN assessment_Number"/>
    <s v="E06000039"/>
    <x v="110"/>
    <s v="Financial year"/>
    <s v="2018/19"/>
    <s v="Children at risk from abuse in the household"/>
    <x v="40"/>
    <s v="Number"/>
    <n v="5"/>
    <n v="42699"/>
    <n v="0.117098761095108"/>
    <s v="0.1 per 1000 0-17 yr olds"/>
    <n v="0.117098761095108"/>
  </r>
  <r>
    <s v="E06000041_CIN episodes for unborn children at 31st March 2019 with any abuse or neglect identified as a factor at CIN assessment_Number"/>
    <s v="E06000041"/>
    <x v="147"/>
    <s v="Financial year"/>
    <s v="2018/19"/>
    <s v="Children at risk from abuse in the household"/>
    <x v="40"/>
    <s v="Number"/>
    <n v="7"/>
    <n v="39532"/>
    <n v="0.17707173935039999"/>
    <s v="0.2 per 1000 0-17 yr olds"/>
    <n v="0.17707173935039999"/>
  </r>
  <r>
    <s v="E10000003_CIN episodes for unborn children at 31st March 2019 with any abuse or neglect identified as a factor at CIN assessment_Number"/>
    <s v="E10000003"/>
    <x v="20"/>
    <s v="Financial year"/>
    <s v="2018/19"/>
    <s v="Children at risk from abuse in the household"/>
    <x v="40"/>
    <s v="Number"/>
    <n v="20"/>
    <n v="135719"/>
    <n v="0.14736330211687401"/>
    <s v="0.1 per 1000 0-17 yr olds"/>
    <n v="0.14736330211687401"/>
  </r>
  <r>
    <s v="E06000031_CIN episodes for unborn children at 31st March 2019 with any abuse or neglect identified as a factor at CIN assessment_Number"/>
    <s v="E06000031"/>
    <x v="94"/>
    <s v="Financial year"/>
    <s v="2018/19"/>
    <s v="Children at risk from abuse in the household"/>
    <x v="40"/>
    <s v="Number"/>
    <n v="17"/>
    <n v="51137"/>
    <n v="0.33244030740950797"/>
    <s v="0.3 per 1000 0-17 yr olds"/>
    <n v="0.33244030740950797"/>
  </r>
  <r>
    <s v="E06000006_CIN episodes for unborn children at 31st March 2019 with any abuse or neglect identified as a factor at CIN assessment_Number"/>
    <s v="E06000006"/>
    <x v="47"/>
    <s v="Financial year"/>
    <s v="2018/19"/>
    <s v="Children at risk from abuse in the household"/>
    <x v="40"/>
    <s v="Number"/>
    <n v="7"/>
    <n v="28617"/>
    <n v="0.244609847293567"/>
    <s v="0.2 per 1000 0-17 yr olds"/>
    <n v="0.244609847293567"/>
  </r>
  <r>
    <s v="E06000007_CIN episodes for unborn children at 31st March 2019 with any abuse or neglect identified as a factor at CIN assessment_Number"/>
    <s v="E06000007"/>
    <x v="138"/>
    <s v="Financial year"/>
    <s v="2018/19"/>
    <s v="Children at risk from abuse in the household"/>
    <x v="40"/>
    <s v="Number"/>
    <n v="9"/>
    <n v="44484"/>
    <n v="0.20231993525762099"/>
    <s v="0.2 per 1000 0-17 yr olds"/>
    <n v="0.20231993525762099"/>
  </r>
  <r>
    <s v="E10000008_CIN episodes for unborn children at 31st March 2019 with any abuse or neglect identified as a factor at CIN assessment_Number"/>
    <s v="E10000008"/>
    <x v="33"/>
    <s v="Financial year"/>
    <s v="2018/19"/>
    <s v="Children at risk from abuse in the household"/>
    <x v="40"/>
    <s v="Number"/>
    <n v="16"/>
    <n v="145878"/>
    <n v="0.10968069208516699"/>
    <s v="0.1 per 1000 0-17 yr olds"/>
    <n v="0.10968069208516699"/>
  </r>
  <r>
    <s v="E06000026_CIN episodes for unborn children at 31st March 2019 with any abuse or neglect identified as a factor at CIN assessment_Number"/>
    <s v="E06000026"/>
    <x v="95"/>
    <s v="Financial year"/>
    <s v="2018/19"/>
    <s v="Children at risk from abuse in the household"/>
    <x v="40"/>
    <s v="Number"/>
    <n v="40"/>
    <n v="52552"/>
    <n v="0.76115086010047195"/>
    <s v="0.8 per 1000 0-17 yr olds"/>
    <n v="0.76115086010047195"/>
  </r>
  <r>
    <s v="E06000027_CIN episodes for unborn children at 31st March 2019 with any abuse or neglect identified as a factor at CIN assessment_Number"/>
    <s v="E06000027"/>
    <x v="131"/>
    <s v="Financial year"/>
    <s v="2018/19"/>
    <s v="Children at risk from abuse in the household"/>
    <x v="40"/>
    <s v="Number"/>
    <s v="*"/>
    <n v="25423"/>
    <s v="*"/>
    <s v="N/A"/>
    <s v="N/A"/>
  </r>
  <r>
    <s v="E10000012_CIN episodes for unborn children at 31st March 2019 with any abuse or neglect identified as a factor at CIN assessment_Number"/>
    <s v="E10000012"/>
    <x v="42"/>
    <s v="Financial year"/>
    <s v="2018/19"/>
    <s v="Children at risk from abuse in the household"/>
    <x v="40"/>
    <s v="Number"/>
    <n v="21"/>
    <n v="311172"/>
    <n v="6.7486791870733906E-2"/>
    <s v="0.1 per 1000 0-17 yr olds"/>
    <n v="6.7486791870733906E-2"/>
  </r>
  <r>
    <s v="E06000033_CIN episodes for unborn children at 31st March 2019 with any abuse or neglect identified as a factor at CIN assessment_Number"/>
    <s v="E06000033"/>
    <x v="116"/>
    <s v="Financial year"/>
    <s v="2018/19"/>
    <s v="Children at risk from abuse in the household"/>
    <x v="40"/>
    <s v="Number"/>
    <n v="12"/>
    <n v="39540"/>
    <n v="0.30349013657056101"/>
    <s v="0.3 per 1000 0-17 yr olds"/>
    <n v="0.30349013657056101"/>
  </r>
  <r>
    <s v="E06000034_CIN episodes for unborn children at 31st March 2019 with any abuse or neglect identified as a factor at CIN assessment_Number"/>
    <s v="E06000034"/>
    <x v="130"/>
    <s v="Financial year"/>
    <s v="2018/19"/>
    <s v="Children at risk from abuse in the household"/>
    <x v="40"/>
    <s v="Number"/>
    <n v="5"/>
    <n v="43762"/>
    <n v="0.114254375942599"/>
    <s v="0.1 per 1000 0-17 yr olds"/>
    <n v="0.114254375942599"/>
  </r>
  <r>
    <s v="E06000019_CIN episodes for unborn children at 31st March 2019 with any abuse or neglect identified as a factor at CIN assessment_Number"/>
    <s v="E06000019"/>
    <x v="54"/>
    <s v="Financial year"/>
    <s v="2018/19"/>
    <s v="Children at risk from abuse in the household"/>
    <x v="40"/>
    <s v="Number"/>
    <s v="*"/>
    <n v="36103"/>
    <s v="*"/>
    <s v="N/A"/>
    <s v="N/A"/>
  </r>
  <r>
    <s v="E10000034_CIN episodes for unborn children at 31st March 2019 with any abuse or neglect identified as a factor at CIN assessment_Number"/>
    <s v="E10000034"/>
    <x v="149"/>
    <s v="Financial year"/>
    <s v="2018/19"/>
    <s v="Children at risk from abuse in the household"/>
    <x v="40"/>
    <s v="Number"/>
    <n v="17"/>
    <n v="117783"/>
    <n v="0.14433322296086901"/>
    <s v="0.1 per 1000 0-17 yr olds"/>
    <n v="0.14433322296086901"/>
  </r>
  <r>
    <s v="E10000016_CIN episodes for unborn children at 31st March 2019 with any abuse or neglect identified as a factor at CIN assessment_Number"/>
    <s v="E10000016"/>
    <x v="61"/>
    <s v="Financial year"/>
    <s v="2018/19"/>
    <s v="Children at risk from abuse in the household"/>
    <x v="40"/>
    <s v="Number"/>
    <n v="49"/>
    <n v="340140"/>
    <n v="0.14405832892338399"/>
    <s v="0.1 per 1000 0-17 yr olds"/>
    <n v="0.14405832892338399"/>
  </r>
  <r>
    <s v="E06000035_CIN episodes for unborn children at 31st March 2019 with any abuse or neglect identified as a factor at CIN assessment_Number"/>
    <s v="E06000035"/>
    <x v="76"/>
    <s v="Financial year"/>
    <s v="2018/19"/>
    <s v="Children at risk from abuse in the household"/>
    <x v="40"/>
    <s v="Number"/>
    <n v="16"/>
    <n v="64391"/>
    <n v="0.24848193070460201"/>
    <s v="0.2 per 1000 0-17 yr olds"/>
    <n v="0.24848193070460201"/>
  </r>
  <r>
    <s v="E10000017_CIN episodes for unborn children at 31st March 2019 with any abuse or neglect identified as a factor at CIN assessment_Number"/>
    <s v="E10000017"/>
    <x v="67"/>
    <s v="Financial year"/>
    <s v="2018/19"/>
    <s v="Children at risk from abuse in the household"/>
    <x v="40"/>
    <s v="Number"/>
    <n v="49"/>
    <n v="249727"/>
    <n v="0.19621426597844799"/>
    <s v="0.2 per 1000 0-17 yr olds"/>
    <n v="0.19621426597844799"/>
  </r>
  <r>
    <s v="E06000008_CIN episodes for unborn children at 31st March 2019 with any abuse or neglect identified as a factor at CIN assessment_Number"/>
    <s v="E06000008"/>
    <x v="7"/>
    <s v="Financial year"/>
    <s v="2018/19"/>
    <s v="Children at risk from abuse in the household"/>
    <x v="40"/>
    <s v="Number"/>
    <n v="8"/>
    <n v="38481"/>
    <n v="0.207894805228554"/>
    <s v="0.2 per 1000 0-17 yr olds"/>
    <n v="0.207894805228554"/>
  </r>
  <r>
    <s v="E06000009_CIN episodes for unborn children at 31st March 2019 with any abuse or neglect identified as a factor at CIN assessment_Number"/>
    <s v="E06000009"/>
    <x v="8"/>
    <s v="Financial year"/>
    <s v="2018/19"/>
    <s v="Children at risk from abuse in the household"/>
    <x v="40"/>
    <s v="Number"/>
    <n v="14"/>
    <n v="28904"/>
    <n v="0.48436202601716"/>
    <s v="0.5 per 1000 0-17 yr olds"/>
    <n v="0.48436202601716"/>
  </r>
  <r>
    <s v="E10000024_CIN episodes for unborn children at 31st March 2019 with any abuse or neglect identified as a factor at CIN assessment_Number"/>
    <s v="E10000024"/>
    <x v="91"/>
    <s v="Financial year"/>
    <s v="2018/19"/>
    <s v="Children at risk from abuse in the household"/>
    <x v="40"/>
    <s v="Number"/>
    <n v="44"/>
    <n v="166542"/>
    <n v="0.26419761981962497"/>
    <s v="0.3 per 1000 0-17 yr olds"/>
    <n v="0.26419761981962497"/>
  </r>
  <r>
    <s v="E06000018_CIN episodes for unborn children at 31st March 2019 with any abuse or neglect identified as a factor at CIN assessment_Number"/>
    <s v="E06000018"/>
    <x v="90"/>
    <s v="Financial year"/>
    <s v="2018/19"/>
    <s v="Children at risk from abuse in the household"/>
    <x v="40"/>
    <s v="Number"/>
    <n v="24"/>
    <n v="68651"/>
    <n v="0.349594324918792"/>
    <s v="0.3 per 1000 0-17 yr olds"/>
    <n v="0.349594324918792"/>
  </r>
  <r>
    <s v="E06000051_CIN episodes for unborn children at 31st March 2019 with any abuse or neglect identified as a factor at CIN assessment_Number"/>
    <s v="E06000051"/>
    <x v="109"/>
    <s v="Financial year"/>
    <s v="2018/19"/>
    <s v="Children at risk from abuse in the household"/>
    <x v="40"/>
    <s v="Number"/>
    <n v="8"/>
    <n v="59839"/>
    <n v="0.133692073731179"/>
    <s v="0.1 per 1000 0-17 yr olds"/>
    <n v="0.133692073731179"/>
  </r>
  <r>
    <s v="E06000020_CIN episodes for unborn children at 31st March 2019 with any abuse or neglect identified as a factor at CIN assessment_Number"/>
    <s v="E06000020"/>
    <x v="129"/>
    <s v="Financial year"/>
    <s v="2018/19"/>
    <s v="Children at risk from abuse in the household"/>
    <x v="40"/>
    <s v="Number"/>
    <n v="8"/>
    <n v="40620"/>
    <n v="0.19694731659281101"/>
    <s v="0.2 per 1000 0-17 yr olds"/>
    <n v="0.19694731659281101"/>
  </r>
  <r>
    <s v="E06000049_CIN episodes for unborn children at 31st March 2019 with any abuse or neglect identified as a factor at CIN assessment_Number"/>
    <s v="E06000049"/>
    <x v="23"/>
    <s v="Financial year"/>
    <s v="2018/19"/>
    <s v="Children at risk from abuse in the household"/>
    <x v="40"/>
    <s v="Number"/>
    <n v="7"/>
    <n v="76523"/>
    <n v="9.1475765456137406E-2"/>
    <s v="0.1 per 1000 0-17 yr olds"/>
    <n v="9.1475765456137406E-2"/>
  </r>
  <r>
    <s v="E06000050_CIN episodes for unborn children at 31st March 2019 with any abuse or neglect identified as a factor at CIN assessment_Number"/>
    <s v="E06000050"/>
    <x v="154"/>
    <s v="Financial year"/>
    <s v="2018/19"/>
    <s v="Children at risk from abuse in the household"/>
    <x v="40"/>
    <s v="Number"/>
    <n v="7"/>
    <n v="68054"/>
    <n v="0.10285949393129"/>
    <s v="0.1 per 1000 0-17 yr olds"/>
    <n v="0.10285949393129"/>
  </r>
  <r>
    <s v="E06000052_CIN episodes for unborn children at 31st March 2019 with any abuse or neglect identified as a factor at CIN assessment_Number"/>
    <s v="E06000052"/>
    <x v="26"/>
    <s v="Financial year"/>
    <s v="2018/19"/>
    <s v="Children at risk from abuse in the household"/>
    <x v="40"/>
    <s v="Number"/>
    <n v="11"/>
    <n v="107810"/>
    <n v="0.10203135145162801"/>
    <s v="0.1 per 1000 0-17 yr olds"/>
    <n v="0.10203135145162801"/>
  </r>
  <r>
    <s v="E10000006_CIN episodes for unborn children at 31st March 2019 with any abuse or neglect identified as a factor at CIN assessment_Number"/>
    <s v="E10000006"/>
    <x v="29"/>
    <s v="Financial year"/>
    <s v="2018/19"/>
    <s v="Children at risk from abuse in the household"/>
    <x v="40"/>
    <s v="Number"/>
    <n v="24"/>
    <n v="92500"/>
    <n v="0.25945945945945897"/>
    <s v="0.3 per 1000 0-17 yr olds"/>
    <n v="0.25945945945945897"/>
  </r>
  <r>
    <s v="E10000013_CIN episodes for unborn children at 31st March 2019 with any abuse or neglect identified as a factor at CIN assessment_Number"/>
    <s v="E10000013"/>
    <x v="44"/>
    <s v="Financial year"/>
    <s v="2018/19"/>
    <s v="Children at risk from abuse in the household"/>
    <x v="40"/>
    <s v="Number"/>
    <n v="36"/>
    <n v="128136"/>
    <n v="0.28095148904289202"/>
    <s v="0.3 per 1000 0-17 yr olds"/>
    <n v="0.28095148904289202"/>
  </r>
  <r>
    <s v="E10000015_CIN episodes for unborn children at 31st March 2019 with any abuse or neglect identified as a factor at CIN assessment_Number"/>
    <s v="E10000015"/>
    <x v="55"/>
    <s v="Financial year"/>
    <s v="2018/19"/>
    <s v="Children at risk from abuse in the household"/>
    <x v="40"/>
    <s v="Number"/>
    <n v="30"/>
    <n v="271005"/>
    <n v="0.110699064592904"/>
    <s v="0.1 per 1000 0-17 yr olds"/>
    <n v="0.110699064592904"/>
  </r>
  <r>
    <s v="E06000046_CIN episodes for unborn children at 31st March 2019 with any abuse or neglect identified as a factor at CIN assessment_Number"/>
    <s v="E06000046"/>
    <x v="58"/>
    <s v="Financial year"/>
    <s v="2018/19"/>
    <s v="Children at risk from abuse in the household"/>
    <x v="40"/>
    <s v="Number"/>
    <n v="7"/>
    <n v="24869"/>
    <n v="0.28147492862599999"/>
    <s v="0.3 per 1000 0-17 yr olds"/>
    <n v="0.28147492862599999"/>
  </r>
  <r>
    <s v="E10000019_CIN episodes for unborn children at 31st March 2019 with any abuse or neglect identified as a factor at CIN assessment_Number"/>
    <s v="E10000019"/>
    <x v="72"/>
    <s v="Financial year"/>
    <s v="2018/19"/>
    <s v="Children at risk from abuse in the household"/>
    <x v="40"/>
    <s v="Number"/>
    <n v="20"/>
    <n v="145641"/>
    <n v="0.137323967838727"/>
    <s v="0.1 per 1000 0-17 yr olds"/>
    <n v="0.137323967838727"/>
  </r>
  <r>
    <s v="E10000020_CIN episodes for unborn children at 31st March 2019 with any abuse or neglect identified as a factor at CIN assessment_Number"/>
    <s v="E10000020"/>
    <x v="82"/>
    <s v="Financial year"/>
    <s v="2018/19"/>
    <s v="Children at risk from abuse in the household"/>
    <x v="40"/>
    <s v="Number"/>
    <n v="22"/>
    <n v="170810"/>
    <n v="0.12879807973772001"/>
    <s v="0.1 per 1000 0-17 yr olds"/>
    <n v="0.12879807973772001"/>
  </r>
  <r>
    <s v="E10000021_CIN episodes for unborn children at 31st March 2019 with any abuse or neglect identified as a factor at CIN assessment_Number"/>
    <s v="E10000021"/>
    <x v="88"/>
    <s v="Financial year"/>
    <s v="2018/19"/>
    <s v="Children at risk from abuse in the household"/>
    <x v="40"/>
    <s v="Number"/>
    <n v="40"/>
    <n v="170235"/>
    <n v="0.23496930713425601"/>
    <s v="0.2 per 1000 0-17 yr olds"/>
    <n v="0.23496930713425601"/>
  </r>
  <r>
    <s v="E06000048_CIN episodes for unborn children at 31st March 2019 with any abuse or neglect identified as a factor at CIN assessment_Number"/>
    <s v="E06000048"/>
    <x v="89"/>
    <s v="Financial year"/>
    <s v="2018/19"/>
    <s v="Children at risk from abuse in the household"/>
    <x v="40"/>
    <s v="Number"/>
    <n v="22"/>
    <n v="59011"/>
    <n v="0.37281184863838901"/>
    <s v="0.4 per 1000 0-17 yr olds"/>
    <n v="0.37281184863838901"/>
  </r>
  <r>
    <s v="E10000025_CIN episodes for unborn children at 31st March 2019 with any abuse or neglect identified as a factor at CIN assessment_Number"/>
    <s v="E10000025"/>
    <x v="93"/>
    <s v="Financial year"/>
    <s v="2018/19"/>
    <s v="Children at risk from abuse in the household"/>
    <x v="40"/>
    <s v="Number"/>
    <n v="8"/>
    <n v="144788"/>
    <n v="5.52531977788214E-2"/>
    <s v="0.1 per 1000 0-17 yr olds"/>
    <n v="5.52531977788214E-2"/>
  </r>
  <r>
    <s v="E10000027_CIN episodes for unborn children at 31st March 2019 with any abuse or neglect identified as a factor at CIN assessment_Number"/>
    <s v="E10000027"/>
    <x v="112"/>
    <s v="Financial year"/>
    <s v="2018/19"/>
    <s v="Children at risk from abuse in the household"/>
    <x v="40"/>
    <s v="Number"/>
    <n v="22"/>
    <n v="110700"/>
    <n v="0.19873532068654001"/>
    <s v="0.2 per 1000 0-17 yr olds"/>
    <n v="0.19873532068654001"/>
  </r>
  <r>
    <s v="E10000029_CIN episodes for unborn children at 31st March 2019 with any abuse or neglect identified as a factor at CIN assessment_Number"/>
    <s v="E10000029"/>
    <x v="123"/>
    <s v="Financial year"/>
    <s v="2018/19"/>
    <s v="Children at risk from abuse in the household"/>
    <x v="40"/>
    <s v="Number"/>
    <n v="47"/>
    <n v="152752"/>
    <n v="0.30768827904053597"/>
    <s v="0.3 per 1000 0-17 yr olds"/>
    <n v="0.30768827904053597"/>
  </r>
  <r>
    <s v="E10000030_CIN episodes for unborn children at 31st March 2019 with any abuse or neglect identified as a factor at CIN assessment_Number"/>
    <s v="E10000030"/>
    <x v="125"/>
    <s v="Financial year"/>
    <s v="2018/19"/>
    <s v="Children at risk from abuse in the household"/>
    <x v="40"/>
    <s v="Number"/>
    <n v="24"/>
    <n v="261905"/>
    <n v="9.1636280330654199E-2"/>
    <s v="0.1 per 1000 0-17 yr olds"/>
    <n v="9.1636280330654199E-2"/>
  </r>
  <r>
    <s v="E10000031_CIN episodes for unborn children at 31st March 2019 with any abuse or neglect identified as a factor at CIN assessment_Number"/>
    <s v="E10000031"/>
    <x v="139"/>
    <s v="Financial year"/>
    <s v="2018/19"/>
    <s v="Children at risk from abuse in the household"/>
    <x v="40"/>
    <s v="Number"/>
    <n v="14"/>
    <n v="115928"/>
    <n v="0.120764612518115"/>
    <s v="0.1 per 1000 0-17 yr olds"/>
    <n v="0.120764612518115"/>
  </r>
  <r>
    <s v="E10000032_CIN episodes for unborn children at 31st March 2019 with any abuse or neglect identified as a factor at CIN assessment_Number"/>
    <s v="E10000032"/>
    <x v="141"/>
    <s v="Financial year"/>
    <s v="2018/19"/>
    <s v="Children at risk from abuse in the household"/>
    <x v="40"/>
    <s v="Number"/>
    <n v="54"/>
    <n v="174672"/>
    <n v="0.309150865622424"/>
    <s v="0.3 per 1000 0-17 yr olds"/>
    <n v="0.309150865622424"/>
  </r>
  <r>
    <s v="NA_Children referred to children's services aged 0-4 but not meeting thresholds_Number"/>
    <s v="NA"/>
    <x v="151"/>
    <s v="Financial year"/>
    <s v="2018/19"/>
    <s v="Children on the edge of social care involvement"/>
    <x v="41"/>
    <s v="Number"/>
    <n v="51468"/>
    <n v="3346727"/>
    <n v="15.378607218336004"/>
    <s v="15.38 per 1000 0-4 yr olds"/>
    <n v="15.378607218336004"/>
  </r>
  <r>
    <s v="E09000001_Children referred to children's services aged 0-4 but not meeting thresholds_Number"/>
    <s v="E09000001"/>
    <x v="25"/>
    <s v="Financial year"/>
    <s v="2018/19"/>
    <s v="Children on the edge of social care involvement"/>
    <x v="41"/>
    <s v="Number"/>
    <s v="*"/>
    <n v="435"/>
    <s v="*"/>
    <s v="N/A"/>
    <s v="N/A"/>
  </r>
  <r>
    <s v="E09000007_Children referred to children's services aged 0-4 but not meeting thresholds_Number"/>
    <s v="E09000007"/>
    <x v="21"/>
    <s v="Financial year"/>
    <s v="2018/19"/>
    <s v="Children on the edge of social care involvement"/>
    <x v="41"/>
    <s v="Number"/>
    <n v="52"/>
    <n v="14039"/>
    <n v="3.7039675190540602"/>
    <s v="3.7 per 1000 0-4 yr olds"/>
    <n v="3.7039675190540602"/>
  </r>
  <r>
    <s v="E09000011_Children referred to children's services aged 0-4 but not meeting thresholds_Number"/>
    <s v="E09000011"/>
    <x v="45"/>
    <s v="Financial year"/>
    <s v="2018/19"/>
    <s v="Children on the edge of social care involvement"/>
    <x v="41"/>
    <s v="Number"/>
    <n v="355"/>
    <n v="21953"/>
    <n v="16.170910581697299"/>
    <s v="16.2 per 1000 0-4 yr olds"/>
    <n v="16.170910581697299"/>
  </r>
  <r>
    <s v="E09000012_Children referred to children's services aged 0-4 but not meeting thresholds_Number"/>
    <s v="E09000012"/>
    <x v="46"/>
    <s v="Financial year"/>
    <s v="2018/19"/>
    <s v="Children on the edge of social care involvement"/>
    <x v="41"/>
    <s v="Number"/>
    <n v="393"/>
    <n v="20326"/>
    <n v="19.3348420741907"/>
    <s v="19.3 per 1000 0-4 yr olds"/>
    <n v="19.3348420741907"/>
  </r>
  <r>
    <s v="E09000013_Children referred to children's services aged 0-4 but not meeting thresholds_Number"/>
    <s v="E09000013"/>
    <x v="48"/>
    <s v="Financial year"/>
    <s v="2018/19"/>
    <s v="Children on the edge of social care involvement"/>
    <x v="41"/>
    <s v="Number"/>
    <n v="145"/>
    <n v="11404"/>
    <n v="12.7148368993336"/>
    <s v="12.7 per 1000 0-4 yr olds"/>
    <n v="12.7148368993336"/>
  </r>
  <r>
    <s v="E09000019_Children referred to children's services aged 0-4 but not meeting thresholds_Number"/>
    <s v="E09000019"/>
    <x v="59"/>
    <s v="Financial year"/>
    <s v="2018/19"/>
    <s v="Children on the edge of social care involvement"/>
    <x v="41"/>
    <s v="Number"/>
    <n v="117"/>
    <n v="13127"/>
    <n v="8.9129275538965498"/>
    <s v="8.9 per 1000 0-4 yr olds"/>
    <n v="8.9129275538965498"/>
  </r>
  <r>
    <s v="E09000020_Children referred to children's services aged 0-4 but not meeting thresholds_Number"/>
    <s v="E09000020"/>
    <x v="60"/>
    <s v="Financial year"/>
    <s v="2018/19"/>
    <s v="Children on the edge of social care involvement"/>
    <x v="41"/>
    <s v="Number"/>
    <n v="152"/>
    <n v="8223"/>
    <n v="18.484737930195799"/>
    <s v="18.5 per 1000 0-4 yr olds"/>
    <n v="18.484737930195799"/>
  </r>
  <r>
    <s v="E09000022_Children referred to children's services aged 0-4 but not meeting thresholds_Number"/>
    <s v="E09000022"/>
    <x v="66"/>
    <s v="Financial year"/>
    <s v="2018/19"/>
    <s v="Children on the edge of social care involvement"/>
    <x v="41"/>
    <s v="Number"/>
    <n v="439"/>
    <n v="19213"/>
    <n v="22.849112580023899"/>
    <s v="22.8 per 1000 0-4 yr olds"/>
    <n v="22.849112580023899"/>
  </r>
  <r>
    <s v="E09000023_Children referred to children's services aged 0-4 but not meeting thresholds_Number"/>
    <s v="E09000023"/>
    <x v="71"/>
    <s v="Financial year"/>
    <s v="2018/19"/>
    <s v="Children on the edge of social care involvement"/>
    <x v="41"/>
    <s v="Number"/>
    <n v="91"/>
    <n v="21814"/>
    <n v="4.1716328963051303"/>
    <s v="4.2 per 1000 0-4 yr olds"/>
    <n v="4.1716328963051303"/>
  </r>
  <r>
    <s v="E09000028_Children referred to children's services aged 0-4 but not meeting thresholds_Number"/>
    <s v="E09000028"/>
    <x v="117"/>
    <s v="Financial year"/>
    <s v="2018/19"/>
    <s v="Children on the edge of social care involvement"/>
    <x v="41"/>
    <s v="Number"/>
    <n v="396"/>
    <n v="20500"/>
    <n v="19.3170731707317"/>
    <s v="19.3 per 1000 0-4 yr olds"/>
    <n v="19.3170731707317"/>
  </r>
  <r>
    <s v="E09000030_Children referred to children's services aged 0-4 but not meeting thresholds_Number"/>
    <s v="E09000030"/>
    <x v="132"/>
    <s v="Financial year"/>
    <s v="2018/19"/>
    <s v="Children on the edge of social care involvement"/>
    <x v="41"/>
    <s v="Number"/>
    <n v="112"/>
    <n v="22208"/>
    <n v="5.0432276657060502"/>
    <s v="5 per 1000 0-4 yr olds"/>
    <n v="5.0432276657060502"/>
  </r>
  <r>
    <s v="E09000032_Children referred to children's services aged 0-4 but not meeting thresholds_Number"/>
    <s v="E09000032"/>
    <x v="137"/>
    <s v="Financial year"/>
    <s v="2018/19"/>
    <s v="Children on the edge of social care involvement"/>
    <x v="41"/>
    <s v="Number"/>
    <n v="332"/>
    <n v="21875"/>
    <n v="15.177142857142901"/>
    <s v="15.2 per 1000 0-4 yr olds"/>
    <n v="15.177142857142901"/>
  </r>
  <r>
    <s v="E09000033_Children referred to children's services aged 0-4 but not meeting thresholds_Number"/>
    <s v="E09000033"/>
    <x v="142"/>
    <s v="Financial year"/>
    <s v="2018/19"/>
    <s v="Children on the edge of social care involvement"/>
    <x v="41"/>
    <s v="Number"/>
    <n v="171"/>
    <n v="13692"/>
    <n v="12.4890446976337"/>
    <s v="12.5 per 1000 0-4 yr olds"/>
    <n v="12.4890446976337"/>
  </r>
  <r>
    <s v="E09000002_Children referred to children's services aged 0-4 but not meeting thresholds_Number"/>
    <s v="E09000002"/>
    <x v="0"/>
    <s v="Financial year"/>
    <s v="2018/19"/>
    <s v="Children on the edge of social care involvement"/>
    <x v="41"/>
    <s v="Number"/>
    <n v="161"/>
    <n v="19519"/>
    <n v="8.2483733797837999"/>
    <s v="8.2 per 1000 0-4 yr olds"/>
    <n v="8.2483733797837999"/>
  </r>
  <r>
    <s v="E09000003_Children referred to children's services aged 0-4 but not meeting thresholds_Number"/>
    <s v="E09000003"/>
    <x v="1"/>
    <s v="Financial year"/>
    <s v="2018/19"/>
    <s v="Children on the edge of social care involvement"/>
    <x v="41"/>
    <s v="Number"/>
    <n v="142"/>
    <n v="26512"/>
    <n v="5.3560651780325896"/>
    <s v="5.4 per 1000 0-4 yr olds"/>
    <n v="5.3560651780325896"/>
  </r>
  <r>
    <s v="E09000004_Children referred to children's services aged 0-4 but not meeting thresholds_Number"/>
    <s v="E09000004"/>
    <x v="5"/>
    <s v="Financial year"/>
    <s v="2018/19"/>
    <s v="Children on the edge of social care involvement"/>
    <x v="41"/>
    <s v="Number"/>
    <n v="248"/>
    <n v="15989"/>
    <n v="15.5106635812121"/>
    <s v="15.5 per 1000 0-4 yr olds"/>
    <n v="15.5106635812121"/>
  </r>
  <r>
    <s v="E09000005_Children referred to children's services aged 0-4 but not meeting thresholds_Number"/>
    <s v="E09000005"/>
    <x v="13"/>
    <s v="Financial year"/>
    <s v="2018/19"/>
    <s v="Children on the edge of social care involvement"/>
    <x v="41"/>
    <s v="Number"/>
    <n v="194"/>
    <n v="24582"/>
    <n v="7.8919534618826797"/>
    <s v="7.9 per 1000 0-4 yr olds"/>
    <n v="7.8919534618826797"/>
  </r>
  <r>
    <s v="E09000006_Children referred to children's services aged 0-4 but not meeting thresholds_Number"/>
    <s v="E09000006"/>
    <x v="16"/>
    <s v="Financial year"/>
    <s v="2018/19"/>
    <s v="Children on the edge of social care involvement"/>
    <x v="41"/>
    <s v="Number"/>
    <n v="285"/>
    <n v="21559"/>
    <n v="13.219537084280301"/>
    <s v="13.2 per 1000 0-4 yr olds"/>
    <n v="13.219537084280301"/>
  </r>
  <r>
    <s v="E09000008_Children referred to children's services aged 0-4 but not meeting thresholds_Number"/>
    <s v="E09000008"/>
    <x v="28"/>
    <s v="Financial year"/>
    <s v="2018/19"/>
    <s v="Children on the edge of social care involvement"/>
    <x v="41"/>
    <s v="Number"/>
    <n v="181"/>
    <n v="27974"/>
    <n v="6.4702938442839804"/>
    <s v="6.5 per 1000 0-4 yr olds"/>
    <n v="6.4702938442839804"/>
  </r>
  <r>
    <s v="E09000009_Children referred to children's services aged 0-4 but not meeting thresholds_Number"/>
    <s v="E09000009"/>
    <x v="38"/>
    <s v="Financial year"/>
    <s v="2018/19"/>
    <s v="Children on the edge of social care involvement"/>
    <x v="41"/>
    <s v="Number"/>
    <n v="193"/>
    <n v="24600"/>
    <n v="7.8455284552845503"/>
    <s v="7.8 per 1000 0-4 yr olds"/>
    <n v="7.8455284552845503"/>
  </r>
  <r>
    <s v="E09000010_Children referred to children's services aged 0-4 but not meeting thresholds_Number"/>
    <s v="E09000010"/>
    <x v="41"/>
    <s v="Financial year"/>
    <s v="2018/19"/>
    <s v="Children on the edge of social care involvement"/>
    <x v="41"/>
    <s v="Number"/>
    <n v="585"/>
    <n v="24321"/>
    <n v="24.053287282595299"/>
    <s v="24.1 per 1000 0-4 yr olds"/>
    <n v="24.053287282595299"/>
  </r>
  <r>
    <s v="E09000014_Children referred to children's services aged 0-4 but not meeting thresholds_Number"/>
    <s v="E09000014"/>
    <x v="50"/>
    <s v="Financial year"/>
    <s v="2018/19"/>
    <s v="Children on the edge of social care involvement"/>
    <x v="41"/>
    <s v="Number"/>
    <n v="291"/>
    <n v="18586"/>
    <n v="15.656946088453701"/>
    <s v="15.7 per 1000 0-4 yr olds"/>
    <n v="15.656946088453701"/>
  </r>
  <r>
    <s v="E09000015_Children referred to children's services aged 0-4 but not meeting thresholds_Number"/>
    <s v="E09000015"/>
    <x v="51"/>
    <s v="Financial year"/>
    <s v="2018/19"/>
    <s v="Children on the edge of social care involvement"/>
    <x v="41"/>
    <s v="Number"/>
    <n v="144"/>
    <n v="17745"/>
    <n v="8.1149619611158101"/>
    <s v="8.1 per 1000 0-4 yr olds"/>
    <n v="8.1149619611158101"/>
  </r>
  <r>
    <s v="E09000016_Children referred to children's services aged 0-4 but not meeting thresholds_Number"/>
    <s v="E09000016"/>
    <x v="53"/>
    <s v="Financial year"/>
    <s v="2018/19"/>
    <s v="Children on the edge of social care involvement"/>
    <x v="41"/>
    <s v="Number"/>
    <n v="248"/>
    <n v="17370"/>
    <n v="14.277489925158299"/>
    <s v="14.3 per 1000 0-4 yr olds"/>
    <n v="14.277489925158299"/>
  </r>
  <r>
    <s v="E09000017_Children referred to children's services aged 0-4 but not meeting thresholds_Number"/>
    <s v="E09000017"/>
    <x v="56"/>
    <s v="Financial year"/>
    <s v="2018/19"/>
    <s v="Children on the edge of social care involvement"/>
    <x v="41"/>
    <s v="Number"/>
    <n v="456"/>
    <n v="22489"/>
    <n v="20.276579661167698"/>
    <s v="20.3 per 1000 0-4 yr olds"/>
    <n v="20.276579661167698"/>
  </r>
  <r>
    <s v="E09000018_Children referred to children's services aged 0-4 but not meeting thresholds_Number"/>
    <s v="E09000018"/>
    <x v="57"/>
    <s v="Financial year"/>
    <s v="2018/19"/>
    <s v="Children on the edge of social care involvement"/>
    <x v="41"/>
    <s v="Number"/>
    <n v="93"/>
    <n v="20363"/>
    <n v="4.5671070078082803"/>
    <s v="4.6 per 1000 0-4 yr olds"/>
    <n v="4.5671070078082803"/>
  </r>
  <r>
    <s v="E09000021_Children referred to children's services aged 0-4 but not meeting thresholds_Number"/>
    <s v="E09000021"/>
    <x v="63"/>
    <s v="Financial year"/>
    <s v="2018/19"/>
    <s v="Children on the edge of social care involvement"/>
    <x v="41"/>
    <s v="Number"/>
    <n v="112"/>
    <n v="11291"/>
    <n v="9.9194048357098605"/>
    <s v="9.9 per 1000 0-4 yr olds"/>
    <n v="9.9194048357098605"/>
  </r>
  <r>
    <s v="E09000024_Children referred to children's services aged 0-4 but not meeting thresholds_Number"/>
    <s v="E09000024"/>
    <x v="77"/>
    <s v="Financial year"/>
    <s v="2018/19"/>
    <s v="Children on the edge of social care involvement"/>
    <x v="41"/>
    <s v="Number"/>
    <n v="260"/>
    <n v="14994"/>
    <n v="17.3402694411098"/>
    <s v="17.3 per 1000 0-4 yr olds"/>
    <n v="17.3402694411098"/>
  </r>
  <r>
    <s v="E09000025_Children referred to children's services aged 0-4 but not meeting thresholds_Number"/>
    <s v="E09000025"/>
    <x v="81"/>
    <s v="Financial year"/>
    <s v="2018/19"/>
    <s v="Children on the edge of social care involvement"/>
    <x v="41"/>
    <s v="Number"/>
    <n v="419"/>
    <n v="28254"/>
    <n v="14.8297586182487"/>
    <s v="14.8 per 1000 0-4 yr olds"/>
    <n v="14.8297586182487"/>
  </r>
  <r>
    <s v="E09000026_Children referred to children's services aged 0-4 but not meeting thresholds_Number"/>
    <s v="E09000026"/>
    <x v="99"/>
    <s v="Financial year"/>
    <s v="2018/19"/>
    <s v="Children on the edge of social care involvement"/>
    <x v="41"/>
    <s v="Number"/>
    <n v="146"/>
    <n v="22744"/>
    <n v="6.4192754132958099"/>
    <s v="6.4 per 1000 0-4 yr olds"/>
    <n v="6.4192754132958099"/>
  </r>
  <r>
    <s v="E09000027_Children referred to children's services aged 0-4 but not meeting thresholds_Number"/>
    <s v="E09000027"/>
    <x v="101"/>
    <s v="Financial year"/>
    <s v="2018/19"/>
    <s v="Children on the edge of social care involvement"/>
    <x v="41"/>
    <s v="Number"/>
    <n v="43"/>
    <n v="12624"/>
    <n v="3.4062103929024099"/>
    <s v="3.4 per 1000 0-4 yr olds"/>
    <n v="3.4062103929024099"/>
  </r>
  <r>
    <s v="E09000029_Children referred to children's services aged 0-4 but not meeting thresholds_Number"/>
    <s v="E09000029"/>
    <x v="126"/>
    <s v="Financial year"/>
    <s v="2018/19"/>
    <s v="Children on the edge of social care involvement"/>
    <x v="41"/>
    <s v="Number"/>
    <n v="262"/>
    <n v="13754"/>
    <n v="19.049003926130599"/>
    <s v="19 per 1000 0-4 yr olds"/>
    <n v="19.049003926130599"/>
  </r>
  <r>
    <s v="E09000031_Children referred to children's services aged 0-4 but not meeting thresholds_Number"/>
    <s v="E09000031"/>
    <x v="136"/>
    <s v="Financial year"/>
    <s v="2018/19"/>
    <s v="Children on the edge of social care involvement"/>
    <x v="41"/>
    <s v="Number"/>
    <n v="327"/>
    <n v="21802"/>
    <n v="14.9986239794514"/>
    <s v="15 per 1000 0-4 yr olds"/>
    <n v="14.9986239794514"/>
  </r>
  <r>
    <s v="E08000025_Children referred to children's services aged 0-4 but not meeting thresholds_Number"/>
    <s v="E08000025"/>
    <x v="6"/>
    <s v="Financial year"/>
    <s v="2018/19"/>
    <s v="Children on the edge of social care involvement"/>
    <x v="41"/>
    <s v="Number"/>
    <n v="1178"/>
    <n v="83536"/>
    <n v="14.1017046542808"/>
    <s v="14.1 per 1000 0-4 yr olds"/>
    <n v="14.1017046542808"/>
  </r>
  <r>
    <s v="E08000026_Children referred to children's services aged 0-4 but not meeting thresholds_Number"/>
    <s v="E08000026"/>
    <x v="27"/>
    <s v="Financial year"/>
    <s v="2018/19"/>
    <s v="Children on the edge of social care involvement"/>
    <x v="41"/>
    <s v="Number"/>
    <n v="375"/>
    <n v="23068"/>
    <n v="16.2562857638287"/>
    <s v="16.3 per 1000 0-4 yr olds"/>
    <n v="16.2562857638287"/>
  </r>
  <r>
    <s v="E08000027_Children referred to children's services aged 0-4 but not meeting thresholds_Number"/>
    <s v="E08000027"/>
    <x v="36"/>
    <s v="Financial year"/>
    <s v="2018/19"/>
    <s v="Children on the edge of social care involvement"/>
    <x v="41"/>
    <s v="Number"/>
    <n v="285"/>
    <n v="19102"/>
    <n v="14.9199036750079"/>
    <s v="14.9 per 1000 0-4 yr olds"/>
    <n v="14.9199036750079"/>
  </r>
  <r>
    <s v="E08000028_Children referred to children's services aged 0-4 but not meeting thresholds_Number"/>
    <s v="E08000028"/>
    <x v="106"/>
    <s v="Financial year"/>
    <s v="2018/19"/>
    <s v="Children on the edge of social care involvement"/>
    <x v="41"/>
    <s v="Number"/>
    <n v="328"/>
    <n v="23772"/>
    <n v="13.7977452465085"/>
    <s v="13.8 per 1000 0-4 yr olds"/>
    <n v="13.7977452465085"/>
  </r>
  <r>
    <s v="E08000029_Children referred to children's services aged 0-4 but not meeting thresholds_Number"/>
    <s v="E08000029"/>
    <x v="111"/>
    <s v="Financial year"/>
    <s v="2018/19"/>
    <s v="Children on the edge of social care involvement"/>
    <x v="41"/>
    <s v="Number"/>
    <n v="333"/>
    <n v="12393"/>
    <n v="26.870007262164101"/>
    <s v="26.9 per 1000 0-4 yr olds"/>
    <n v="26.870007262164101"/>
  </r>
  <r>
    <s v="E08000030_Children referred to children's services aged 0-4 but not meeting thresholds_Number"/>
    <s v="E08000030"/>
    <x v="135"/>
    <s v="Financial year"/>
    <s v="2018/19"/>
    <s v="Children on the edge of social care involvement"/>
    <x v="41"/>
    <s v="Number"/>
    <n v="541"/>
    <n v="19650"/>
    <n v="27.531806615776102"/>
    <s v="27.5 per 1000 0-4 yr olds"/>
    <n v="27.531806615776102"/>
  </r>
  <r>
    <s v="E08000031_Children referred to children's services aged 0-4 but not meeting thresholds_Number"/>
    <s v="E08000031"/>
    <x v="148"/>
    <s v="Financial year"/>
    <s v="2018/19"/>
    <s v="Children on the edge of social care involvement"/>
    <x v="41"/>
    <s v="Number"/>
    <n v="328"/>
    <n v="18026"/>
    <n v="18.195939198934902"/>
    <s v="18.2 per 1000 0-4 yr olds"/>
    <n v="18.195939198934902"/>
  </r>
  <r>
    <s v="E08000011_Children referred to children's services aged 0-4 but not meeting thresholds_Number"/>
    <s v="E08000011"/>
    <x v="65"/>
    <s v="Financial year"/>
    <s v="2018/19"/>
    <s v="Children on the edge of social care involvement"/>
    <x v="41"/>
    <s v="Number"/>
    <n v="61"/>
    <n v="10076"/>
    <n v="6.0539896784438296"/>
    <s v="6.1 per 1000 0-4 yr olds"/>
    <n v="6.0539896784438296"/>
  </r>
  <r>
    <s v="E08000012_Children referred to children's services aged 0-4 but not meeting thresholds_Number"/>
    <s v="E08000012"/>
    <x v="73"/>
    <s v="Financial year"/>
    <s v="2018/19"/>
    <s v="Children on the edge of social care involvement"/>
    <x v="41"/>
    <s v="Number"/>
    <n v="342"/>
    <n v="29676"/>
    <n v="11.524464213505899"/>
    <s v="11.5 per 1000 0-4 yr olds"/>
    <n v="11.524464213505899"/>
  </r>
  <r>
    <s v="E08000013_Children referred to children's services aged 0-4 but not meeting thresholds_Number"/>
    <s v="E08000013"/>
    <x v="152"/>
    <s v="Financial year"/>
    <s v="2018/19"/>
    <s v="Children on the edge of social care involvement"/>
    <x v="41"/>
    <s v="Number"/>
    <n v="169"/>
    <n v="10282"/>
    <n v="16.4364909550671"/>
    <s v="16.4 per 1000 0-4 yr olds"/>
    <n v="16.4364909550671"/>
  </r>
  <r>
    <s v="E08000014_Children referred to children's services aged 0-4 but not meeting thresholds_Number"/>
    <s v="E08000014"/>
    <x v="107"/>
    <s v="Financial year"/>
    <s v="2018/19"/>
    <s v="Children on the edge of social care involvement"/>
    <x v="41"/>
    <s v="Number"/>
    <n v="224"/>
    <n v="14441"/>
    <n v="15.5113911778963"/>
    <s v="15.5 per 1000 0-4 yr olds"/>
    <n v="15.5113911778963"/>
  </r>
  <r>
    <s v="E08000015_Children referred to children's services aged 0-4 but not meeting thresholds_Number"/>
    <s v="E08000015"/>
    <x v="146"/>
    <s v="Financial year"/>
    <s v="2018/19"/>
    <s v="Children on the edge of social care involvement"/>
    <x v="41"/>
    <s v="Number"/>
    <n v="349"/>
    <n v="18051"/>
    <n v="19.3341089136336"/>
    <s v="19.3 per 1000 0-4 yr olds"/>
    <n v="19.3341089136336"/>
  </r>
  <r>
    <s v="E08000001_Children referred to children's services aged 0-4 but not meeting thresholds_Number"/>
    <s v="E08000001"/>
    <x v="9"/>
    <s v="Financial year"/>
    <s v="2018/19"/>
    <s v="Children on the edge of social care involvement"/>
    <x v="41"/>
    <s v="Number"/>
    <n v="352"/>
    <n v="19294"/>
    <n v="18.244013683010301"/>
    <s v="18.2 per 1000 0-4 yr olds"/>
    <n v="18.244013683010301"/>
  </r>
  <r>
    <s v="E08000002_Children referred to children's services aged 0-4 but not meeting thresholds_Number"/>
    <s v="E08000002"/>
    <x v="18"/>
    <s v="Financial year"/>
    <s v="2018/19"/>
    <s v="Children on the edge of social care involvement"/>
    <x v="41"/>
    <s v="Number"/>
    <n v="233"/>
    <n v="11819"/>
    <n v="19.714019798629302"/>
    <s v="19.7 per 1000 0-4 yr olds"/>
    <n v="19.714019798629302"/>
  </r>
  <r>
    <s v="E08000003_Children referred to children's services aged 0-4 but not meeting thresholds_Number"/>
    <s v="E08000003"/>
    <x v="75"/>
    <s v="Financial year"/>
    <s v="2018/19"/>
    <s v="Children on the edge of social care involvement"/>
    <x v="41"/>
    <s v="Number"/>
    <n v="1495"/>
    <n v="37768"/>
    <n v="39.5837746240203"/>
    <s v="39.6 per 1000 0-4 yr olds"/>
    <n v="39.5837746240203"/>
  </r>
  <r>
    <s v="E08000004_Children referred to children's services aged 0-4 but not meeting thresholds_Number"/>
    <s v="E08000004"/>
    <x v="92"/>
    <s v="Financial year"/>
    <s v="2018/19"/>
    <s v="Children on the edge of social care involvement"/>
    <x v="41"/>
    <s v="Number"/>
    <n v="442"/>
    <n v="16792"/>
    <n v="26.322058122915699"/>
    <s v="26.3 per 1000 0-4 yr olds"/>
    <n v="26.322058122915699"/>
  </r>
  <r>
    <s v="E08000005_Children referred to children's services aged 0-4 but not meeting thresholds_Number"/>
    <s v="E08000005"/>
    <x v="102"/>
    <s v="Financial year"/>
    <s v="2018/19"/>
    <s v="Children on the edge of social care involvement"/>
    <x v="41"/>
    <s v="Number"/>
    <n v="207"/>
    <n v="15123"/>
    <n v="13.6877603650069"/>
    <s v="13.7 per 1000 0-4 yr olds"/>
    <n v="13.6877603650069"/>
  </r>
  <r>
    <s v="E08000006_Children referred to children's services aged 0-4 but not meeting thresholds_Number"/>
    <s v="E08000006"/>
    <x v="105"/>
    <s v="Financial year"/>
    <s v="2018/19"/>
    <s v="Children on the edge of social care involvement"/>
    <x v="41"/>
    <s v="Number"/>
    <n v="489"/>
    <n v="17614"/>
    <n v="27.762007494038802"/>
    <s v="27.8 per 1000 0-4 yr olds"/>
    <n v="27.762007494038802"/>
  </r>
  <r>
    <s v="E08000007_Children referred to children's services aged 0-4 but not meeting thresholds_Number"/>
    <s v="E08000007"/>
    <x v="120"/>
    <s v="Financial year"/>
    <s v="2018/19"/>
    <s v="Children on the edge of social care involvement"/>
    <x v="41"/>
    <s v="Number"/>
    <n v="255"/>
    <n v="17631"/>
    <n v="14.463161476944"/>
    <s v="14.5 per 1000 0-4 yr olds"/>
    <n v="14.463161476944"/>
  </r>
  <r>
    <s v="E08000008_Children referred to children's services aged 0-4 but not meeting thresholds_Number"/>
    <s v="E08000008"/>
    <x v="128"/>
    <s v="Financial year"/>
    <s v="2018/19"/>
    <s v="Children on the edge of social care involvement"/>
    <x v="41"/>
    <s v="Number"/>
    <n v="279"/>
    <n v="14500"/>
    <n v="19.241379310344801"/>
    <s v="19.2 per 1000 0-4 yr olds"/>
    <n v="19.241379310344801"/>
  </r>
  <r>
    <s v="E08000009_Children referred to children's services aged 0-4 but not meeting thresholds_Number"/>
    <s v="E08000009"/>
    <x v="133"/>
    <s v="Financial year"/>
    <s v="2018/19"/>
    <s v="Children on the edge of social care involvement"/>
    <x v="41"/>
    <s v="Number"/>
    <n v="71"/>
    <n v="14701"/>
    <n v="4.8296034283382099"/>
    <s v="4.8 per 1000 0-4 yr olds"/>
    <n v="4.8296034283382099"/>
  </r>
  <r>
    <s v="E08000010_Children referred to children's services aged 0-4 but not meeting thresholds_Number"/>
    <s v="E08000010"/>
    <x v="143"/>
    <s v="Financial year"/>
    <s v="2018/19"/>
    <s v="Children on the edge of social care involvement"/>
    <x v="41"/>
    <s v="Number"/>
    <n v="125"/>
    <n v="18450"/>
    <n v="6.7750677506775103"/>
    <s v="6.8 per 1000 0-4 yr olds"/>
    <n v="6.7750677506775103"/>
  </r>
  <r>
    <s v="E08000016_Children referred to children's services aged 0-4 but not meeting thresholds_Number"/>
    <s v="E08000016"/>
    <x v="2"/>
    <s v="Financial year"/>
    <s v="2018/19"/>
    <s v="Children on the edge of social care involvement"/>
    <x v="41"/>
    <s v="Number"/>
    <n v="150"/>
    <n v="14227"/>
    <n v="10.543333099037"/>
    <s v="10.5 per 1000 0-4 yr olds"/>
    <n v="10.543333099037"/>
  </r>
  <r>
    <s v="E08000017_Children referred to children's services aged 0-4 but not meeting thresholds_Number"/>
    <s v="E08000017"/>
    <x v="34"/>
    <s v="Financial year"/>
    <s v="2018/19"/>
    <s v="Children on the edge of social care involvement"/>
    <x v="41"/>
    <s v="Number"/>
    <n v="435"/>
    <n v="18267"/>
    <n v="23.8134340614222"/>
    <s v="23.8 per 1000 0-4 yr olds"/>
    <n v="23.8134340614222"/>
  </r>
  <r>
    <s v="E08000018_Children referred to children's services aged 0-4 but not meeting thresholds_Number"/>
    <s v="E08000018"/>
    <x v="103"/>
    <s v="Financial year"/>
    <s v="2018/19"/>
    <s v="Children on the edge of social care involvement"/>
    <x v="41"/>
    <s v="Number"/>
    <n v="358"/>
    <n v="15832"/>
    <n v="22.612430520464901"/>
    <s v="22.6 per 1000 0-4 yr olds"/>
    <n v="22.612430520464901"/>
  </r>
  <r>
    <s v="E08000019_Children referred to children's services aged 0-4 but not meeting thresholds_Number"/>
    <s v="E08000019"/>
    <x v="108"/>
    <s v="Financial year"/>
    <s v="2018/19"/>
    <s v="Children on the edge of social care involvement"/>
    <x v="41"/>
    <s v="Number"/>
    <n v="1281"/>
    <n v="32700"/>
    <n v="39.174311926605498"/>
    <s v="39.2 per 1000 0-4 yr olds"/>
    <n v="39.174311926605498"/>
  </r>
  <r>
    <s v="E08000032_Children referred to children's services aged 0-4 but not meeting thresholds_Number"/>
    <s v="E08000032"/>
    <x v="12"/>
    <s v="Financial year"/>
    <s v="2018/19"/>
    <s v="Children on the edge of social care involvement"/>
    <x v="41"/>
    <s v="Number"/>
    <n v="532"/>
    <n v="39705"/>
    <n v="13.398816269991199"/>
    <s v="13.4 per 1000 0-4 yr olds"/>
    <n v="13.398816269991199"/>
  </r>
  <r>
    <s v="E08000033_Children referred to children's services aged 0-4 but not meeting thresholds_Number"/>
    <s v="E08000033"/>
    <x v="19"/>
    <s v="Financial year"/>
    <s v="2018/19"/>
    <s v="Children on the edge of social care involvement"/>
    <x v="41"/>
    <s v="Number"/>
    <s v="*"/>
    <n v="12448"/>
    <s v="*"/>
    <s v="N/A"/>
    <s v="N/A"/>
  </r>
  <r>
    <s v="E08000034_Children referred to children's services aged 0-4 but not meeting thresholds_Number"/>
    <s v="E08000034"/>
    <x v="64"/>
    <s v="Financial year"/>
    <s v="2018/19"/>
    <s v="Children on the edge of social care involvement"/>
    <x v="41"/>
    <s v="Number"/>
    <n v="375"/>
    <n v="27446"/>
    <n v="13.663193179334"/>
    <s v="13.7 per 1000 0-4 yr olds"/>
    <n v="13.663193179334"/>
  </r>
  <r>
    <s v="E08000035_Children referred to children's services aged 0-4 but not meeting thresholds_Number"/>
    <s v="E08000035"/>
    <x v="68"/>
    <s v="Financial year"/>
    <s v="2018/19"/>
    <s v="Children on the edge of social care involvement"/>
    <x v="41"/>
    <s v="Number"/>
    <n v="1461"/>
    <n v="50495"/>
    <n v="28.933557777997802"/>
    <s v="28.9 per 1000 0-4 yr olds"/>
    <n v="28.933557777997802"/>
  </r>
  <r>
    <s v="E08000036_Children referred to children's services aged 0-4 but not meeting thresholds_Number"/>
    <s v="E08000036"/>
    <x v="134"/>
    <s v="Financial year"/>
    <s v="2018/19"/>
    <s v="Children on the edge of social care involvement"/>
    <x v="41"/>
    <s v="Number"/>
    <n v="325"/>
    <n v="21149"/>
    <n v="15.367156839566899"/>
    <s v="15.4 per 1000 0-4 yr olds"/>
    <n v="15.367156839566899"/>
  </r>
  <r>
    <s v="E08000020_Children referred to children's services aged 0-4 but not meeting thresholds_Number"/>
    <s v="E08000020"/>
    <x v="43"/>
    <s v="Financial year"/>
    <s v="2018/19"/>
    <s v="Children on the edge of social care involvement"/>
    <x v="41"/>
    <s v="Number"/>
    <n v="229"/>
    <n v="10857"/>
    <n v="21.092382794510499"/>
    <s v="21.1 per 1000 0-4 yr olds"/>
    <n v="21.092382794510499"/>
  </r>
  <r>
    <s v="E08000021_Children referred to children's services aged 0-4 but not meeting thresholds_Number"/>
    <s v="E08000021"/>
    <x v="80"/>
    <s v="Financial year"/>
    <s v="2018/19"/>
    <s v="Children on the edge of social care involvement"/>
    <x v="41"/>
    <s v="Number"/>
    <n v="597"/>
    <n v="16630"/>
    <n v="35.8989777510523"/>
    <s v="35.9 per 1000 0-4 yr olds"/>
    <n v="35.8989777510523"/>
  </r>
  <r>
    <s v="E08000022_Children referred to children's services aged 0-4 but not meeting thresholds_Number"/>
    <s v="E08000022"/>
    <x v="86"/>
    <s v="Financial year"/>
    <s v="2018/19"/>
    <s v="Children on the edge of social care involvement"/>
    <x v="41"/>
    <s v="Number"/>
    <n v="153"/>
    <n v="11471"/>
    <n v="13.3379827390812"/>
    <s v="13.3 per 1000 0-4 yr olds"/>
    <n v="13.3379827390812"/>
  </r>
  <r>
    <s v="E08000023_Children referred to children's services aged 0-4 but not meeting thresholds_Number"/>
    <s v="E08000023"/>
    <x v="114"/>
    <s v="Financial year"/>
    <s v="2018/19"/>
    <s v="Children on the edge of social care involvement"/>
    <x v="41"/>
    <s v="Number"/>
    <n v="138"/>
    <n v="8359"/>
    <n v="16.509151812417802"/>
    <s v="16.5 per 1000 0-4 yr olds"/>
    <n v="16.509151812417802"/>
  </r>
  <r>
    <s v="E08000024_Children referred to children's services aged 0-4 but not meeting thresholds_Number"/>
    <s v="E08000024"/>
    <x v="124"/>
    <s v="Financial year"/>
    <s v="2018/19"/>
    <s v="Children on the edge of social care involvement"/>
    <x v="41"/>
    <s v="Number"/>
    <n v="402"/>
    <n v="14954"/>
    <n v="26.882439481075298"/>
    <s v="26.9 per 1000 0-4 yr olds"/>
    <n v="26.882439481075298"/>
  </r>
  <r>
    <s v="E06000053_Children referred to children's services aged 0-4 but not meeting thresholds_Number"/>
    <s v="E06000053"/>
    <x v="153"/>
    <s v="Financial year"/>
    <s v="2018/19"/>
    <s v="Children on the edge of social care involvement"/>
    <x v="41"/>
    <s v="Number"/>
    <n v="0"/>
    <n v="101"/>
    <n v="0"/>
    <s v="0 per 1000 0-4 yr olds"/>
    <n v="0"/>
  </r>
  <r>
    <s v="E06000022_Children referred to children's services aged 0-4 but not meeting thresholds_Number"/>
    <s v="E06000022"/>
    <x v="3"/>
    <s v="Financial year"/>
    <s v="2018/19"/>
    <s v="Children on the edge of social care involvement"/>
    <x v="41"/>
    <s v="Number"/>
    <n v="69"/>
    <n v="9426"/>
    <n v="7.32017823042648"/>
    <s v="7.3 per 1000 0-4 yr olds"/>
    <n v="7.32017823042648"/>
  </r>
  <r>
    <s v="E06000023_Children referred to children's services aged 0-4 but not meeting thresholds_Number"/>
    <s v="E06000023"/>
    <x v="15"/>
    <s v="Financial year"/>
    <s v="2018/19"/>
    <s v="Children on the edge of social care involvement"/>
    <x v="41"/>
    <s v="Number"/>
    <n v="530"/>
    <n v="28994"/>
    <n v="18.279644064289201"/>
    <s v="18.3 per 1000 0-4 yr olds"/>
    <n v="18.279644064289201"/>
  </r>
  <r>
    <s v="E06000024_Children referred to children's services aged 0-4 but not meeting thresholds_Number"/>
    <s v="E06000024"/>
    <x v="85"/>
    <s v="Financial year"/>
    <s v="2018/19"/>
    <s v="Children on the edge of social care involvement"/>
    <x v="41"/>
    <s v="Number"/>
    <n v="70"/>
    <n v="11491"/>
    <n v="6.0917239578800801"/>
    <s v="6.1 per 1000 0-4 yr olds"/>
    <n v="6.0917239578800801"/>
  </r>
  <r>
    <s v="E06000025_Children referred to children's services aged 0-4 but not meeting thresholds_Number"/>
    <s v="E06000025"/>
    <x v="113"/>
    <s v="Financial year"/>
    <s v="2018/19"/>
    <s v="Children on the edge of social care involvement"/>
    <x v="41"/>
    <s v="Number"/>
    <n v="163"/>
    <n v="16325"/>
    <n v="9.9846860643185291"/>
    <s v="10 per 1000 0-4 yr olds"/>
    <n v="9.9846860643185291"/>
  </r>
  <r>
    <s v="E06000001_Children referred to children's services aged 0-4 but not meeting thresholds_Number"/>
    <s v="E06000001"/>
    <x v="52"/>
    <s v="Financial year"/>
    <s v="2018/19"/>
    <s v="Children on the edge of social care involvement"/>
    <x v="41"/>
    <s v="Number"/>
    <n v="58"/>
    <n v="5297"/>
    <n v="10.9495941098735"/>
    <s v="10.9 per 1000 0-4 yr olds"/>
    <n v="10.9495941098735"/>
  </r>
  <r>
    <s v="E06000002_Children referred to children's services aged 0-4 but not meeting thresholds_Number"/>
    <s v="E06000002"/>
    <x v="78"/>
    <s v="Financial year"/>
    <s v="2018/19"/>
    <s v="Children on the edge of social care involvement"/>
    <x v="41"/>
    <s v="Number"/>
    <n v="182"/>
    <n v="9657"/>
    <n v="18.846432639536101"/>
    <s v="18.8 per 1000 0-4 yr olds"/>
    <n v="18.846432639536101"/>
  </r>
  <r>
    <s v="E06000003_Children referred to children's services aged 0-4 but not meeting thresholds_Number"/>
    <s v="E06000003"/>
    <x v="100"/>
    <s v="Financial year"/>
    <s v="2018/19"/>
    <s v="Children on the edge of social care involvement"/>
    <x v="41"/>
    <s v="Number"/>
    <n v="23"/>
    <n v="7348"/>
    <n v="3.1301034295046302"/>
    <s v="3.1 per 1000 0-4 yr olds"/>
    <n v="3.1301034295046302"/>
  </r>
  <r>
    <s v="E06000004_Children referred to children's services aged 0-4 but not meeting thresholds_Number"/>
    <s v="E06000004"/>
    <x v="121"/>
    <s v="Financial year"/>
    <s v="2018/19"/>
    <s v="Children on the edge of social care involvement"/>
    <x v="41"/>
    <s v="Number"/>
    <n v="41"/>
    <n v="11648"/>
    <n v="3.5199175824175799"/>
    <s v="3.5 per 1000 0-4 yr olds"/>
    <n v="3.5199175824175799"/>
  </r>
  <r>
    <s v="E06000010_Children referred to children's services aged 0-4 but not meeting thresholds_Number"/>
    <s v="E06000010"/>
    <x v="62"/>
    <s v="Financial year"/>
    <s v="2018/19"/>
    <s v="Children on the edge of social care involvement"/>
    <x v="41"/>
    <s v="Number"/>
    <n v="260"/>
    <n v="17207"/>
    <n v="15.110129598419199"/>
    <s v="15.1 per 1000 0-4 yr olds"/>
    <n v="15.110129598419199"/>
  </r>
  <r>
    <s v="E06000011_Children referred to children's services aged 0-4 but not meeting thresholds_Number"/>
    <s v="E06000011"/>
    <x v="39"/>
    <s v="Financial year"/>
    <s v="2018/19"/>
    <s v="Children on the edge of social care involvement"/>
    <x v="41"/>
    <s v="Number"/>
    <n v="6"/>
    <n v="15572"/>
    <n v="0.38530696121243302"/>
    <s v="0.4 per 1000 0-4 yr olds"/>
    <n v="0.38530696121243302"/>
  </r>
  <r>
    <s v="E06000012_Children referred to children's services aged 0-4 but not meeting thresholds_Number"/>
    <s v="E06000012"/>
    <x v="83"/>
    <s v="Financial year"/>
    <s v="2018/19"/>
    <s v="Children on the edge of social care involvement"/>
    <x v="41"/>
    <s v="Number"/>
    <n v="24"/>
    <n v="9516"/>
    <n v="2.5220680958385899"/>
    <s v="2.5 per 1000 0-4 yr olds"/>
    <n v="2.5220680958385899"/>
  </r>
  <r>
    <s v="E06000013_Children referred to children's services aged 0-4 but not meeting thresholds_Number"/>
    <s v="E06000013"/>
    <x v="84"/>
    <s v="Financial year"/>
    <s v="2018/19"/>
    <s v="Children on the edge of social care involvement"/>
    <x v="41"/>
    <s v="Number"/>
    <n v="194"/>
    <n v="9204"/>
    <n v="21.077792264232901"/>
    <s v="21.1 per 1000 0-4 yr olds"/>
    <n v="21.077792264232901"/>
  </r>
  <r>
    <s v="E10000023_Children referred to children's services aged 0-4 but not meeting thresholds_Number"/>
    <s v="E10000023"/>
    <x v="87"/>
    <s v="Financial year"/>
    <s v="2018/19"/>
    <s v="Children on the edge of social care involvement"/>
    <x v="41"/>
    <s v="Number"/>
    <n v="321"/>
    <n v="29706"/>
    <n v="10.805897798424599"/>
    <s v="10.8 per 1000 0-4 yr olds"/>
    <n v="10.805897798424599"/>
  </r>
  <r>
    <s v="E06000014_Children referred to children's services aged 0-4 but not meeting thresholds_Number"/>
    <s v="E06000014"/>
    <x v="150"/>
    <s v="Financial year"/>
    <s v="2018/19"/>
    <s v="Children on the edge of social care involvement"/>
    <x v="41"/>
    <s v="Number"/>
    <n v="12"/>
    <n v="9822"/>
    <n v="1.22174709835064"/>
    <s v="1.2 per 1000 0-4 yr olds"/>
    <n v="1.22174709835064"/>
  </r>
  <r>
    <s v="E06000032_Children referred to children's services aged 0-4 but not meeting thresholds_Number"/>
    <s v="E06000032"/>
    <x v="74"/>
    <s v="Financial year"/>
    <s v="2018/19"/>
    <s v="Children on the edge of social care involvement"/>
    <x v="41"/>
    <s v="Number"/>
    <n v="185"/>
    <n v="17547"/>
    <n v="10.5431127828119"/>
    <s v="10.5 per 1000 0-4 yr olds"/>
    <n v="10.5431127828119"/>
  </r>
  <r>
    <s v="E06000055_Children referred to children's services aged 0-4 but not meeting thresholds_Number"/>
    <s v="E06000055"/>
    <x v="4"/>
    <s v="Financial year"/>
    <s v="2018/19"/>
    <s v="Children on the edge of social care involvement"/>
    <x v="41"/>
    <s v="Number"/>
    <n v="168"/>
    <n v="11509"/>
    <n v="14.597271700408401"/>
    <s v="14.6 per 1000 0-4 yr olds"/>
    <n v="14.597271700408401"/>
  </r>
  <r>
    <s v="E06000056_Children referred to children's services aged 0-4 but not meeting thresholds_Number"/>
    <s v="E06000056"/>
    <x v="22"/>
    <s v="Financial year"/>
    <s v="2018/19"/>
    <s v="Children on the edge of social care involvement"/>
    <x v="41"/>
    <s v="Number"/>
    <n v="118"/>
    <n v="17751"/>
    <n v="6.6475128161793702"/>
    <s v="6.6 per 1000 0-4 yr olds"/>
    <n v="6.6475128161793702"/>
  </r>
  <r>
    <s v="E10000002_Children referred to children's services aged 0-4 but not meeting thresholds_Number"/>
    <s v="E10000002"/>
    <x v="17"/>
    <s v="Financial year"/>
    <s v="2018/19"/>
    <s v="Children on the edge of social care involvement"/>
    <x v="41"/>
    <s v="Number"/>
    <n v="804"/>
    <n v="32404"/>
    <n v="24.811751635600501"/>
    <s v="24.8 per 1000 0-4 yr olds"/>
    <n v="24.811751635600501"/>
  </r>
  <r>
    <s v="E06000042_Children referred to children's services aged 0-4 but not meeting thresholds_Number"/>
    <s v="E06000042"/>
    <x v="79"/>
    <s v="Financial year"/>
    <s v="2018/19"/>
    <s v="Children on the edge of social care involvement"/>
    <x v="41"/>
    <s v="Number"/>
    <n v="169"/>
    <n v="19048"/>
    <n v="8.8723225535489298"/>
    <s v="8.9 per 1000 0-4 yr olds"/>
    <n v="8.8723225535489298"/>
  </r>
  <r>
    <s v="E10000007_Children referred to children's services aged 0-4 but not meeting thresholds_Number"/>
    <s v="E10000007"/>
    <x v="32"/>
    <s v="Financial year"/>
    <s v="2018/19"/>
    <s v="Children on the edge of social care involvement"/>
    <x v="41"/>
    <s v="Number"/>
    <n v="916"/>
    <n v="40208"/>
    <n v="22.781536012733799"/>
    <s v="22.8 per 1000 0-4 yr olds"/>
    <n v="22.781536012733799"/>
  </r>
  <r>
    <s v="E06000015_Children referred to children's services aged 0-4 but not meeting thresholds_Number"/>
    <s v="E06000015"/>
    <x v="31"/>
    <s v="Financial year"/>
    <s v="2018/19"/>
    <s v="Children on the edge of social care involvement"/>
    <x v="41"/>
    <s v="Number"/>
    <n v="435"/>
    <n v="16674"/>
    <n v="26.0885210507377"/>
    <s v="26.1 per 1000 0-4 yr olds"/>
    <n v="26.0885210507377"/>
  </r>
  <r>
    <s v="E10000009_Children referred to children's services aged 0-4 but not meeting thresholds_Number"/>
    <s v="E10000009"/>
    <x v="35"/>
    <s v="Financial year"/>
    <s v="2018/19"/>
    <s v="Children on the edge of social care involvement"/>
    <x v="41"/>
    <s v="Number"/>
    <n v="388"/>
    <n v="18202"/>
    <n v="21.316338863861102"/>
    <s v="21.3 per 1000 0-4 yr olds"/>
    <n v="21.316338863861102"/>
  </r>
  <r>
    <s v="E06000029_Children referred to children's services aged 0-4 but not meeting thresholds_Number"/>
    <s v="E06000029"/>
    <x v="96"/>
    <s v="Financial year"/>
    <s v="2018/19"/>
    <s v="Children on the edge of social care involvement"/>
    <x v="41"/>
    <s v="Number"/>
    <n v="19"/>
    <n v="8108"/>
    <n v="2.3433645781943802"/>
    <s v="2.3 per 1000 0-4 yr olds"/>
    <n v="2.3433645781943802"/>
  </r>
  <r>
    <s v="E06000028_Children referred to children's services aged 0-4 but not meeting thresholds_Number"/>
    <s v="E06000028"/>
    <x v="10"/>
    <s v="Financial year"/>
    <s v="2018/19"/>
    <s v="Children on the edge of social care involvement"/>
    <x v="41"/>
    <s v="Number"/>
    <n v="158"/>
    <n v="10832"/>
    <n v="14.586410635155101"/>
    <s v="14.6 per 1000 0-4 yr olds"/>
    <n v="14.586410635155101"/>
  </r>
  <r>
    <s v="E06000047_Children referred to children's services aged 0-4 but not meeting thresholds_Number"/>
    <s v="E06000047"/>
    <x v="37"/>
    <s v="Financial year"/>
    <s v="2018/19"/>
    <s v="Children on the edge of social care involvement"/>
    <x v="41"/>
    <s v="Number"/>
    <n v="709"/>
    <n v="27021"/>
    <n v="26.238851263831801"/>
    <s v="26.2 per 1000 0-4 yr olds"/>
    <n v="26.238851263831801"/>
  </r>
  <r>
    <s v="E06000005_Children referred to children's services aged 0-4 but not meeting thresholds_Number"/>
    <s v="E06000005"/>
    <x v="30"/>
    <s v="Financial year"/>
    <s v="2018/19"/>
    <s v="Children on the edge of social care involvement"/>
    <x v="41"/>
    <s v="Number"/>
    <n v="80"/>
    <n v="5917"/>
    <n v="13.5203650498563"/>
    <s v="13.5 per 1000 0-4 yr olds"/>
    <n v="13.5203650498563"/>
  </r>
  <r>
    <s v="E10000011_Children referred to children's services aged 0-4 but not meeting thresholds_Number"/>
    <s v="E10000011"/>
    <x v="40"/>
    <s v="Financial year"/>
    <s v="2018/19"/>
    <s v="Children on the edge of social care involvement"/>
    <x v="41"/>
    <s v="Number"/>
    <n v="234"/>
    <n v="27106"/>
    <n v="8.6327750313583707"/>
    <s v="8.6 per 1000 0-4 yr olds"/>
    <n v="8.6327750313583707"/>
  </r>
  <r>
    <s v="E06000043_Children referred to children's services aged 0-4 but not meeting thresholds_Number"/>
    <s v="E06000043"/>
    <x v="14"/>
    <s v="Financial year"/>
    <s v="2018/19"/>
    <s v="Children on the edge of social care involvement"/>
    <x v="41"/>
    <s v="Number"/>
    <n v="37"/>
    <n v="13768"/>
    <n v="2.68739105171412"/>
    <s v="2.7 per 1000 0-4 yr olds"/>
    <n v="2.68739105171412"/>
  </r>
  <r>
    <s v="E10000014_Children referred to children's services aged 0-4 but not meeting thresholds_Number"/>
    <s v="E10000014"/>
    <x v="49"/>
    <s v="Financial year"/>
    <s v="2018/19"/>
    <s v="Children on the edge of social care involvement"/>
    <x v="41"/>
    <s v="Number"/>
    <n v="1705"/>
    <n v="74388"/>
    <n v="22.920363499489198"/>
    <s v="22.9 per 1000 0-4 yr olds"/>
    <n v="22.920363499489198"/>
  </r>
  <r>
    <s v="E06000044_Children referred to children's services aged 0-4 but not meeting thresholds_Number"/>
    <s v="E06000044"/>
    <x v="97"/>
    <s v="Financial year"/>
    <s v="2018/19"/>
    <s v="Children on the edge of social care involvement"/>
    <x v="41"/>
    <s v="Number"/>
    <n v="96"/>
    <n v="12735"/>
    <n v="7.5382803297997603"/>
    <s v="7.5 per 1000 0-4 yr olds"/>
    <n v="7.5382803297997603"/>
  </r>
  <r>
    <s v="E06000045_Children referred to children's services aged 0-4 but not meeting thresholds_Number"/>
    <s v="E06000045"/>
    <x v="115"/>
    <s v="Financial year"/>
    <s v="2018/19"/>
    <s v="Children on the edge of social care involvement"/>
    <x v="41"/>
    <s v="Number"/>
    <n v="132"/>
    <n v="15766"/>
    <n v="8.3724470379297191"/>
    <s v="8.4 per 1000 0-4 yr olds"/>
    <n v="8.3724470379297191"/>
  </r>
  <r>
    <s v="E10000018_Children referred to children's services aged 0-4 but not meeting thresholds_Number"/>
    <s v="E10000018"/>
    <x v="70"/>
    <s v="Financial year"/>
    <s v="2018/19"/>
    <s v="Children on the edge of social care involvement"/>
    <x v="41"/>
    <s v="Number"/>
    <n v="569"/>
    <n v="36916"/>
    <n v="15.4133708960884"/>
    <s v="15.4 per 1000 0-4 yr olds"/>
    <n v="15.4133708960884"/>
  </r>
  <r>
    <s v="E06000016_Children referred to children's services aged 0-4 but not meeting thresholds_Number"/>
    <s v="E06000016"/>
    <x v="69"/>
    <s v="Financial year"/>
    <s v="2018/19"/>
    <s v="Children on the edge of social care involvement"/>
    <x v="41"/>
    <s v="Number"/>
    <n v="190"/>
    <n v="25049"/>
    <n v="7.5851331390474703"/>
    <s v="7.6 per 1000 0-4 yr olds"/>
    <n v="7.5851331390474703"/>
  </r>
  <r>
    <s v="E06000017_Children referred to children's services aged 0-4 but not meeting thresholds_Number"/>
    <s v="E06000017"/>
    <x v="104"/>
    <s v="Financial year"/>
    <s v="2018/19"/>
    <s v="Children on the edge of social care involvement"/>
    <x v="41"/>
    <s v="Number"/>
    <n v="26"/>
    <n v="1855"/>
    <n v="14.016172506738499"/>
    <s v="14 per 1000 0-4 yr olds"/>
    <n v="14.016172506738499"/>
  </r>
  <r>
    <s v="E10000028_Children referred to children's services aged 0-4 but not meeting thresholds_Number"/>
    <s v="E10000028"/>
    <x v="119"/>
    <s v="Financial year"/>
    <s v="2018/19"/>
    <s v="Children on the edge of social care involvement"/>
    <x v="41"/>
    <s v="Number"/>
    <n v="935"/>
    <n v="44389"/>
    <n v="21.0637770618847"/>
    <s v="21.1 per 1000 0-4 yr olds"/>
    <n v="21.0637770618847"/>
  </r>
  <r>
    <s v="E06000021_Children referred to children's services aged 0-4 but not meeting thresholds_Number"/>
    <s v="E06000021"/>
    <x v="122"/>
    <s v="Financial year"/>
    <s v="2018/19"/>
    <s v="Children on the edge of social care involvement"/>
    <x v="41"/>
    <s v="Number"/>
    <n v="451"/>
    <n v="17135"/>
    <n v="26.3203968485556"/>
    <s v="26.3 per 1000 0-4 yr olds"/>
    <n v="26.3203968485556"/>
  </r>
  <r>
    <s v="E06000054_Children referred to children's services aged 0-4 but not meeting thresholds_Number"/>
    <s v="E06000054"/>
    <x v="144"/>
    <s v="Financial year"/>
    <s v="2018/19"/>
    <s v="Children on the edge of social care involvement"/>
    <x v="41"/>
    <s v="Number"/>
    <n v="343"/>
    <n v="27307"/>
    <n v="12.560881825173"/>
    <s v="12.6 per 1000 0-4 yr olds"/>
    <n v="12.560881825173"/>
  </r>
  <r>
    <s v="E06000030_Children referred to children's services aged 0-4 but not meeting thresholds_Number"/>
    <s v="E06000030"/>
    <x v="127"/>
    <s v="Financial year"/>
    <s v="2018/19"/>
    <s v="Children on the edge of social care involvement"/>
    <x v="41"/>
    <s v="Number"/>
    <n v="101"/>
    <n v="14479"/>
    <n v="6.9756198632502198"/>
    <s v="7 per 1000 0-4 yr olds"/>
    <n v="6.9756198632502198"/>
  </r>
  <r>
    <s v="E06000036_Children referred to children's services aged 0-4 but not meeting thresholds_Number"/>
    <s v="E06000036"/>
    <x v="11"/>
    <s v="Financial year"/>
    <s v="2018/19"/>
    <s v="Children on the edge of social care involvement"/>
    <x v="41"/>
    <s v="Number"/>
    <n v="141"/>
    <n v="7417"/>
    <n v="19.0103815558851"/>
    <s v="19 per 1000 0-4 yr olds"/>
    <n v="19.0103815558851"/>
  </r>
  <r>
    <s v="E06000040_Children referred to children's services aged 0-4 but not meeting thresholds_Number"/>
    <s v="E06000040"/>
    <x v="145"/>
    <s v="Financial year"/>
    <s v="2018/19"/>
    <s v="Children on the edge of social care involvement"/>
    <x v="41"/>
    <s v="Number"/>
    <n v="83"/>
    <n v="8678"/>
    <n v="9.5644157640009198"/>
    <s v="9.6 per 1000 0-4 yr olds"/>
    <n v="9.5644157640009198"/>
  </r>
  <r>
    <s v="E06000037_Children referred to children's services aged 0-4 but not meeting thresholds_Number"/>
    <s v="E06000037"/>
    <x v="140"/>
    <s v="Financial year"/>
    <s v="2018/19"/>
    <s v="Children on the edge of social care involvement"/>
    <x v="41"/>
    <s v="Number"/>
    <n v="93"/>
    <n v="8980"/>
    <n v="10.356347438752801"/>
    <s v="10.4 per 1000 0-4 yr olds"/>
    <n v="10.356347438752801"/>
  </r>
  <r>
    <s v="E06000038_Children referred to children's services aged 0-4 but not meeting thresholds_Number"/>
    <s v="E06000038"/>
    <x v="98"/>
    <s v="Financial year"/>
    <s v="2018/19"/>
    <s v="Children on the edge of social care involvement"/>
    <x v="41"/>
    <s v="Number"/>
    <n v="260"/>
    <n v="11632"/>
    <n v="22.352132049518602"/>
    <s v="22.4 per 1000 0-4 yr olds"/>
    <n v="22.352132049518602"/>
  </r>
  <r>
    <s v="E06000039_Children referred to children's services aged 0-4 but not meeting thresholds_Number"/>
    <s v="E06000039"/>
    <x v="110"/>
    <s v="Financial year"/>
    <s v="2018/19"/>
    <s v="Children on the edge of social care involvement"/>
    <x v="41"/>
    <s v="Number"/>
    <n v="45"/>
    <n v="12827"/>
    <n v="3.5082248382318499"/>
    <s v="3.5 per 1000 0-4 yr olds"/>
    <n v="3.5082248382318499"/>
  </r>
  <r>
    <s v="E06000041_Children referred to children's services aged 0-4 but not meeting thresholds_Number"/>
    <s v="E06000041"/>
    <x v="147"/>
    <s v="Financial year"/>
    <s v="2018/19"/>
    <s v="Children on the edge of social care involvement"/>
    <x v="41"/>
    <s v="Number"/>
    <n v="140"/>
    <n v="9822"/>
    <n v="14.2537161474242"/>
    <s v="14.3 per 1000 0-4 yr olds"/>
    <n v="14.2537161474242"/>
  </r>
  <r>
    <s v="E10000003_Children referred to children's services aged 0-4 but not meeting thresholds_Number"/>
    <s v="E10000003"/>
    <x v="20"/>
    <s v="Financial year"/>
    <s v="2018/19"/>
    <s v="Children on the edge of social care involvement"/>
    <x v="41"/>
    <s v="Number"/>
    <n v="379"/>
    <n v="37295"/>
    <n v="10.162220136747599"/>
    <s v="10.2 per 1000 0-4 yr olds"/>
    <n v="10.162220136747599"/>
  </r>
  <r>
    <s v="E06000031_Children referred to children's services aged 0-4 but not meeting thresholds_Number"/>
    <s v="E06000031"/>
    <x v="94"/>
    <s v="Financial year"/>
    <s v="2018/19"/>
    <s v="Children on the edge of social care involvement"/>
    <x v="41"/>
    <s v="Number"/>
    <n v="379"/>
    <n v="15931"/>
    <n v="23.790094783754899"/>
    <s v="23.8 per 1000 0-4 yr olds"/>
    <n v="23.790094783754899"/>
  </r>
  <r>
    <s v="E06000006_Children referred to children's services aged 0-4 but not meeting thresholds_Number"/>
    <s v="E06000006"/>
    <x v="47"/>
    <s v="Financial year"/>
    <s v="2018/19"/>
    <s v="Children on the edge of social care involvement"/>
    <x v="41"/>
    <s v="Number"/>
    <n v="115"/>
    <n v="7676"/>
    <n v="14.9817613340281"/>
    <s v="15 per 1000 0-4 yr olds"/>
    <n v="14.9817613340281"/>
  </r>
  <r>
    <s v="E06000007_Children referred to children's services aged 0-4 but not meeting thresholds_Number"/>
    <s v="E06000007"/>
    <x v="138"/>
    <s v="Financial year"/>
    <s v="2018/19"/>
    <s v="Children on the edge of social care involvement"/>
    <x v="41"/>
    <s v="Number"/>
    <n v="74"/>
    <n v="11933"/>
    <n v="6.20129053884187"/>
    <s v="6.2 per 1000 0-4 yr olds"/>
    <n v="6.20129053884187"/>
  </r>
  <r>
    <s v="E10000008_Children referred to children's services aged 0-4 but not meeting thresholds_Number"/>
    <s v="E10000008"/>
    <x v="33"/>
    <s v="Financial year"/>
    <s v="2018/19"/>
    <s v="Children on the edge of social care involvement"/>
    <x v="41"/>
    <s v="Number"/>
    <n v="345"/>
    <n v="37314"/>
    <n v="9.2458594629361599"/>
    <s v="9.2 per 1000 0-4 yr olds"/>
    <n v="9.2458594629361599"/>
  </r>
  <r>
    <s v="E06000026_Children referred to children's services aged 0-4 but not meeting thresholds_Number"/>
    <s v="E06000026"/>
    <x v="95"/>
    <s v="Financial year"/>
    <s v="2018/19"/>
    <s v="Children on the edge of social care involvement"/>
    <x v="41"/>
    <s v="Number"/>
    <n v="497"/>
    <n v="14969"/>
    <n v="33.2019506981094"/>
    <s v="33.2 per 1000 0-4 yr olds"/>
    <n v="33.2019506981094"/>
  </r>
  <r>
    <s v="E06000027_Children referred to children's services aged 0-4 but not meeting thresholds_Number"/>
    <s v="E06000027"/>
    <x v="131"/>
    <s v="Financial year"/>
    <s v="2018/19"/>
    <s v="Children on the edge of social care involvement"/>
    <x v="41"/>
    <s v="Number"/>
    <n v="104"/>
    <n v="6918"/>
    <n v="15.0332466030645"/>
    <s v="15 per 1000 0-4 yr olds"/>
    <n v="15.0332466030645"/>
  </r>
  <r>
    <s v="E10000012_Children referred to children's services aged 0-4 but not meeting thresholds_Number"/>
    <s v="E10000012"/>
    <x v="42"/>
    <s v="Financial year"/>
    <s v="2018/19"/>
    <s v="Children on the edge of social care involvement"/>
    <x v="41"/>
    <s v="Number"/>
    <n v="836"/>
    <n v="85981"/>
    <n v="9.7230783545201795"/>
    <s v="9.7 per 1000 0-4 yr olds"/>
    <n v="9.7230783545201795"/>
  </r>
  <r>
    <s v="E06000033_Children referred to children's services aged 0-4 but not meeting thresholds_Number"/>
    <s v="E06000033"/>
    <x v="116"/>
    <s v="Financial year"/>
    <s v="2018/19"/>
    <s v="Children on the edge of social care involvement"/>
    <x v="41"/>
    <s v="Number"/>
    <n v="291"/>
    <n v="11304"/>
    <n v="25.7430997876858"/>
    <s v="25.7 per 1000 0-4 yr olds"/>
    <n v="25.7430997876858"/>
  </r>
  <r>
    <s v="E06000034_Children referred to children's services aged 0-4 but not meeting thresholds_Number"/>
    <s v="E06000034"/>
    <x v="130"/>
    <s v="Financial year"/>
    <s v="2018/19"/>
    <s v="Children on the edge of social care involvement"/>
    <x v="41"/>
    <s v="Number"/>
    <n v="257"/>
    <n v="13195"/>
    <n v="19.477074649488401"/>
    <s v="19.5 per 1000 0-4 yr olds"/>
    <n v="19.477074649488401"/>
  </r>
  <r>
    <s v="E06000019_Children referred to children's services aged 0-4 but not meeting thresholds_Number"/>
    <s v="E06000019"/>
    <x v="54"/>
    <s v="Financial year"/>
    <s v="2018/19"/>
    <s v="Children on the edge of social care involvement"/>
    <x v="41"/>
    <s v="Number"/>
    <n v="9"/>
    <n v="9337"/>
    <n v="0.963907036521367"/>
    <s v="1 per 1000 0-4 yr olds"/>
    <n v="0.963907036521367"/>
  </r>
  <r>
    <s v="E10000034_Children referred to children's services aged 0-4 but not meeting thresholds_Number"/>
    <s v="E10000034"/>
    <x v="149"/>
    <s v="Financial year"/>
    <s v="2018/19"/>
    <s v="Children on the edge of social care involvement"/>
    <x v="41"/>
    <s v="Number"/>
    <n v="534"/>
    <n v="31348"/>
    <n v="17.0345795585045"/>
    <s v="17 per 1000 0-4 yr olds"/>
    <n v="17.0345795585045"/>
  </r>
  <r>
    <s v="E10000016_Children referred to children's services aged 0-4 but not meeting thresholds_Number"/>
    <s v="E10000016"/>
    <x v="61"/>
    <s v="Financial year"/>
    <s v="2018/19"/>
    <s v="Children on the edge of social care involvement"/>
    <x v="41"/>
    <s v="Number"/>
    <n v="1515"/>
    <n v="91425"/>
    <n v="16.570959803117301"/>
    <s v="16.6 per 1000 0-4 yr olds"/>
    <n v="16.570959803117301"/>
  </r>
  <r>
    <s v="E06000035_Children referred to children's services aged 0-4 but not meeting thresholds_Number"/>
    <s v="E06000035"/>
    <x v="76"/>
    <s v="Financial year"/>
    <s v="2018/19"/>
    <s v="Children on the edge of social care involvement"/>
    <x v="41"/>
    <s v="Number"/>
    <n v="410"/>
    <n v="18494"/>
    <n v="22.1693522223424"/>
    <s v="22.2 per 1000 0-4 yr olds"/>
    <n v="22.1693522223424"/>
  </r>
  <r>
    <s v="E10000017_Children referred to children's services aged 0-4 but not meeting thresholds_Number"/>
    <s v="E10000017"/>
    <x v="67"/>
    <s v="Financial year"/>
    <s v="2018/19"/>
    <s v="Children on the edge of social care involvement"/>
    <x v="41"/>
    <s v="Number"/>
    <n v="828"/>
    <n v="67104"/>
    <n v="12.339055793991401"/>
    <s v="12.3 per 1000 0-4 yr olds"/>
    <n v="12.339055793991401"/>
  </r>
  <r>
    <s v="E06000008_Children referred to children's services aged 0-4 but not meeting thresholds_Number"/>
    <s v="E06000008"/>
    <x v="7"/>
    <s v="Financial year"/>
    <s v="2018/19"/>
    <s v="Children on the edge of social care involvement"/>
    <x v="41"/>
    <s v="Number"/>
    <n v="160"/>
    <n v="10576"/>
    <n v="15.1285930408472"/>
    <s v="15.1 per 1000 0-4 yr olds"/>
    <n v="15.1285930408472"/>
  </r>
  <r>
    <s v="E06000009_Children referred to children's services aged 0-4 but not meeting thresholds_Number"/>
    <s v="E06000009"/>
    <x v="8"/>
    <s v="Financial year"/>
    <s v="2018/19"/>
    <s v="Children on the edge of social care involvement"/>
    <x v="41"/>
    <s v="Number"/>
    <n v="179"/>
    <n v="8365"/>
    <n v="21.398684997011401"/>
    <s v="21.4 per 1000 0-4 yr olds"/>
    <n v="21.398684997011401"/>
  </r>
  <r>
    <s v="E10000024_Children referred to children's services aged 0-4 but not meeting thresholds_Number"/>
    <s v="E10000024"/>
    <x v="91"/>
    <s v="Financial year"/>
    <s v="2018/19"/>
    <s v="Children on the edge of social care involvement"/>
    <x v="41"/>
    <s v="Number"/>
    <n v="1436"/>
    <n v="44888"/>
    <n v="31.9907324897523"/>
    <s v="32 per 1000 0-4 yr olds"/>
    <n v="31.9907324897523"/>
  </r>
  <r>
    <s v="E06000018_Children referred to children's services aged 0-4 but not meeting thresholds_Number"/>
    <s v="E06000018"/>
    <x v="90"/>
    <s v="Financial year"/>
    <s v="2018/19"/>
    <s v="Children on the edge of social care involvement"/>
    <x v="41"/>
    <s v="Number"/>
    <n v="133"/>
    <n v="20755"/>
    <n v="6.4080944350758902"/>
    <s v="6.4 per 1000 0-4 yr olds"/>
    <n v="6.4080944350758902"/>
  </r>
  <r>
    <s v="E06000051_Children referred to children's services aged 0-4 but not meeting thresholds_Number"/>
    <s v="E06000051"/>
    <x v="109"/>
    <s v="Financial year"/>
    <s v="2018/19"/>
    <s v="Children on the edge of social care involvement"/>
    <x v="41"/>
    <s v="Number"/>
    <n v="38"/>
    <n v="15034"/>
    <n v="2.5276040973792702"/>
    <s v="2.5 per 1000 0-4 yr olds"/>
    <n v="2.5276040973792702"/>
  </r>
  <r>
    <s v="E06000020_Children referred to children's services aged 0-4 but not meeting thresholds_Number"/>
    <s v="E06000020"/>
    <x v="129"/>
    <s v="Financial year"/>
    <s v="2018/19"/>
    <s v="Children on the edge of social care involvement"/>
    <x v="41"/>
    <s v="Number"/>
    <n v="164"/>
    <n v="11022"/>
    <n v="14.8793322446017"/>
    <s v="14.9 per 1000 0-4 yr olds"/>
    <n v="14.8793322446017"/>
  </r>
  <r>
    <s v="E06000049_Children referred to children's services aged 0-4 but not meeting thresholds_Number"/>
    <s v="E06000049"/>
    <x v="23"/>
    <s v="Financial year"/>
    <s v="2018/19"/>
    <s v="Children on the edge of social care involvement"/>
    <x v="41"/>
    <s v="Number"/>
    <n v="200"/>
    <n v="20262"/>
    <n v="9.8706939097818598"/>
    <s v="9.9 per 1000 0-4 yr olds"/>
    <n v="9.8706939097818598"/>
  </r>
  <r>
    <s v="E06000050_Children referred to children's services aged 0-4 but not meeting thresholds_Number"/>
    <s v="E06000050"/>
    <x v="154"/>
    <s v="Financial year"/>
    <s v="2018/19"/>
    <s v="Children on the edge of social care involvement"/>
    <x v="41"/>
    <s v="Number"/>
    <n v="194"/>
    <n v="18571"/>
    <n v="10.446394916805801"/>
    <s v="10.4 per 1000 0-4 yr olds"/>
    <n v="10.446394916805801"/>
  </r>
  <r>
    <s v="E06000052_Children referred to children's services aged 0-4 but not meeting thresholds_Number"/>
    <s v="E06000052"/>
    <x v="26"/>
    <s v="Financial year"/>
    <s v="2018/19"/>
    <s v="Children on the edge of social care involvement"/>
    <x v="41"/>
    <s v="Number"/>
    <n v="364"/>
    <n v="28270"/>
    <n v="12.875840113194201"/>
    <s v="12.9 per 1000 0-4 yr olds"/>
    <n v="12.875840113194201"/>
  </r>
  <r>
    <s v="E10000006_Children referred to children's services aged 0-4 but not meeting thresholds_Number"/>
    <s v="E10000006"/>
    <x v="29"/>
    <s v="Financial year"/>
    <s v="2018/19"/>
    <s v="Children on the edge of social care involvement"/>
    <x v="41"/>
    <s v="Number"/>
    <n v="275"/>
    <n v="24066"/>
    <n v="11.426909332668499"/>
    <s v="11.4 per 1000 0-4 yr olds"/>
    <n v="11.426909332668499"/>
  </r>
  <r>
    <s v="E10000013_Children referred to children's services aged 0-4 but not meeting thresholds_Number"/>
    <s v="E10000013"/>
    <x v="44"/>
    <s v="Financial year"/>
    <s v="2018/19"/>
    <s v="Children on the edge of social care involvement"/>
    <x v="41"/>
    <s v="Number"/>
    <n v="638"/>
    <n v="34617"/>
    <n v="18.430251032729601"/>
    <s v="18.4 per 1000 0-4 yr olds"/>
    <n v="18.430251032729601"/>
  </r>
  <r>
    <s v="E10000015_Children referred to children's services aged 0-4 but not meeting thresholds_Number"/>
    <s v="E10000015"/>
    <x v="55"/>
    <s v="Financial year"/>
    <s v="2018/19"/>
    <s v="Children on the edge of social care involvement"/>
    <x v="41"/>
    <s v="Number"/>
    <n v="644"/>
    <n v="74764"/>
    <n v="8.6137713337970094"/>
    <s v="8.6 per 1000 0-4 yr olds"/>
    <n v="8.6137713337970094"/>
  </r>
  <r>
    <s v="E06000046_Children referred to children's services aged 0-4 but not meeting thresholds_Number"/>
    <s v="E06000046"/>
    <x v="58"/>
    <s v="Financial year"/>
    <s v="2018/19"/>
    <s v="Children on the edge of social care involvement"/>
    <x v="41"/>
    <s v="Number"/>
    <n v="231"/>
    <n v="6462"/>
    <n v="35.747446610956402"/>
    <s v="35.7 per 1000 0-4 yr olds"/>
    <n v="35.747446610956402"/>
  </r>
  <r>
    <s v="E10000019_Children referred to children's services aged 0-4 but not meeting thresholds_Number"/>
    <s v="E10000019"/>
    <x v="72"/>
    <s v="Financial year"/>
    <s v="2018/19"/>
    <s v="Children on the edge of social care involvement"/>
    <x v="41"/>
    <s v="Number"/>
    <n v="844"/>
    <n v="39873"/>
    <n v="21.167205878664799"/>
    <s v="21.2 per 1000 0-4 yr olds"/>
    <n v="21.167205878664799"/>
  </r>
  <r>
    <s v="E10000020_Children referred to children's services aged 0-4 but not meeting thresholds_Number"/>
    <s v="E10000020"/>
    <x v="82"/>
    <s v="Financial year"/>
    <s v="2018/19"/>
    <s v="Children on the edge of social care involvement"/>
    <x v="41"/>
    <s v="Number"/>
    <n v="654"/>
    <n v="46256"/>
    <n v="14.138706329989599"/>
    <s v="14.1 per 1000 0-4 yr olds"/>
    <n v="14.138706329989599"/>
  </r>
  <r>
    <s v="E10000021_Children referred to children's services aged 0-4 but not meeting thresholds_Number"/>
    <s v="E10000021"/>
    <x v="88"/>
    <s v="Financial year"/>
    <s v="2018/19"/>
    <s v="Children on the edge of social care involvement"/>
    <x v="41"/>
    <s v="Number"/>
    <n v="1339"/>
    <n v="47337"/>
    <n v="28.286541183429499"/>
    <s v="28.3 per 1000 0-4 yr olds"/>
    <n v="28.286541183429499"/>
  </r>
  <r>
    <s v="E06000048_Children referred to children's services aged 0-4 but not meeting thresholds_Number"/>
    <s v="E06000048"/>
    <x v="89"/>
    <s v="Financial year"/>
    <s v="2018/19"/>
    <s v="Children on the edge of social care involvement"/>
    <x v="41"/>
    <s v="Number"/>
    <n v="249"/>
    <n v="14910"/>
    <n v="16.700201207243499"/>
    <s v="16.7 per 1000 0-4 yr olds"/>
    <n v="16.700201207243499"/>
  </r>
  <r>
    <s v="E10000025_Children referred to children's services aged 0-4 but not meeting thresholds_Number"/>
    <s v="E10000025"/>
    <x v="93"/>
    <s v="Financial year"/>
    <s v="2018/19"/>
    <s v="Children on the edge of social care involvement"/>
    <x v="41"/>
    <s v="Number"/>
    <n v="675"/>
    <n v="39398"/>
    <n v="17.132849383217401"/>
    <s v="17.1 per 1000 0-4 yr olds"/>
    <n v="17.132849383217401"/>
  </r>
  <r>
    <s v="E10000027_Children referred to children's services aged 0-4 but not meeting thresholds_Number"/>
    <s v="E10000027"/>
    <x v="112"/>
    <s v="Financial year"/>
    <s v="2018/19"/>
    <s v="Children on the edge of social care involvement"/>
    <x v="41"/>
    <s v="Number"/>
    <n v="178"/>
    <n v="29004"/>
    <n v="6.13708454006344"/>
    <s v="6.1 per 1000 0-4 yr olds"/>
    <n v="6.13708454006344"/>
  </r>
  <r>
    <s v="E10000029_Children referred to children's services aged 0-4 but not meeting thresholds_Number"/>
    <s v="E10000029"/>
    <x v="123"/>
    <s v="Financial year"/>
    <s v="2018/19"/>
    <s v="Children on the edge of social care involvement"/>
    <x v="41"/>
    <s v="Number"/>
    <n v="469"/>
    <n v="40624"/>
    <n v="11.5448995667586"/>
    <s v="11.5 per 1000 0-4 yr olds"/>
    <n v="11.5448995667586"/>
  </r>
  <r>
    <s v="E10000030_Children referred to children's services aged 0-4 but not meeting thresholds_Number"/>
    <s v="E10000030"/>
    <x v="125"/>
    <s v="Financial year"/>
    <s v="2018/19"/>
    <s v="Children on the edge of social care involvement"/>
    <x v="41"/>
    <s v="Number"/>
    <n v="258"/>
    <n v="70074"/>
    <n v="3.6818220738076901"/>
    <s v="3.7 per 1000 0-4 yr olds"/>
    <n v="3.6818220738076901"/>
  </r>
  <r>
    <s v="E10000031_Children referred to children's services aged 0-4 but not meeting thresholds_Number"/>
    <s v="E10000031"/>
    <x v="139"/>
    <s v="Financial year"/>
    <s v="2018/19"/>
    <s v="Children on the edge of social care involvement"/>
    <x v="41"/>
    <s v="Number"/>
    <n v="519"/>
    <n v="31584"/>
    <n v="16.432370820668702"/>
    <s v="16.4 per 1000 0-4 yr olds"/>
    <n v="16.432370820668702"/>
  </r>
  <r>
    <s v="E10000032_Children referred to children's services aged 0-4 but not meeting thresholds_Number"/>
    <s v="E10000032"/>
    <x v="141"/>
    <s v="Financial year"/>
    <s v="2018/19"/>
    <s v="Children on the edge of social care involvement"/>
    <x v="41"/>
    <s v="Number"/>
    <n v="926"/>
    <n v="46821"/>
    <n v="19.7774502894001"/>
    <s v="19.8 per 1000 0-4 yr olds"/>
    <n v="19.7774502894001"/>
  </r>
  <r>
    <s v="NA_Children referred to children's services aged &lt;1 but not meeting thresholds_Number"/>
    <s v="NA"/>
    <x v="151"/>
    <s v="Financial year"/>
    <s v="2018/19"/>
    <s v="Children on the edge of social care involvement"/>
    <x v="42"/>
    <s v="Number"/>
    <n v="9509"/>
    <n v="637834"/>
    <n v="14.908267668390209"/>
    <s v="14.91 per 1000 under 1 yr olds"/>
    <n v="14.908267668390209"/>
  </r>
  <r>
    <s v="E09000001_Children referred to children's services aged &lt;1 but not meeting thresholds_Number"/>
    <s v="E09000001"/>
    <x v="25"/>
    <s v="Financial year"/>
    <s v="2018/19"/>
    <s v="Children on the edge of social care involvement"/>
    <x v="42"/>
    <s v="Number"/>
    <n v="0"/>
    <n v="73"/>
    <n v="0"/>
    <s v="0 per 1000 under 1 yr olds"/>
    <n v="0"/>
  </r>
  <r>
    <s v="E09000007_Children referred to children's services aged &lt;1 but not meeting thresholds_Number"/>
    <s v="E09000007"/>
    <x v="21"/>
    <s v="Financial year"/>
    <s v="2018/19"/>
    <s v="Children on the edge of social care involvement"/>
    <x v="42"/>
    <s v="Number"/>
    <n v="11"/>
    <n v="2541"/>
    <n v="4.3290043290043299"/>
    <s v="4.3 per 1000 under 1 yr olds"/>
    <n v="4.3290043290043299"/>
  </r>
  <r>
    <s v="E09000011_Children referred to children's services aged &lt;1 but not meeting thresholds_Number"/>
    <s v="E09000011"/>
    <x v="45"/>
    <s v="Financial year"/>
    <s v="2018/19"/>
    <s v="Children on the edge of social care involvement"/>
    <x v="42"/>
    <s v="Number"/>
    <n v="83"/>
    <n v="4393"/>
    <n v="18.893694513999499"/>
    <s v="18.9 per 1000 under 1 yr olds"/>
    <n v="18.893694513999499"/>
  </r>
  <r>
    <s v="E09000012_Children referred to children's services aged &lt;1 but not meeting thresholds_Number"/>
    <s v="E09000012"/>
    <x v="46"/>
    <s v="Financial year"/>
    <s v="2018/19"/>
    <s v="Children on the edge of social care involvement"/>
    <x v="42"/>
    <s v="Number"/>
    <n v="83"/>
    <n v="4211"/>
    <n v="19.710282593208301"/>
    <s v="19.7 per 1000 under 1 yr olds"/>
    <n v="19.710282593208301"/>
  </r>
  <r>
    <s v="E09000013_Children referred to children's services aged &lt;1 but not meeting thresholds_Number"/>
    <s v="E09000013"/>
    <x v="48"/>
    <s v="Financial year"/>
    <s v="2018/19"/>
    <s v="Children on the edge of social care involvement"/>
    <x v="42"/>
    <s v="Number"/>
    <n v="35"/>
    <n v="2319"/>
    <n v="15.0927123760241"/>
    <s v="15.1 per 1000 under 1 yr olds"/>
    <n v="15.0927123760241"/>
  </r>
  <r>
    <s v="E09000019_Children referred to children's services aged &lt;1 but not meeting thresholds_Number"/>
    <s v="E09000019"/>
    <x v="59"/>
    <s v="Financial year"/>
    <s v="2018/19"/>
    <s v="Children on the edge of social care involvement"/>
    <x v="42"/>
    <s v="Number"/>
    <n v="11"/>
    <n v="2727"/>
    <n v="4.0337367070040298"/>
    <s v="4 per 1000 under 1 yr olds"/>
    <n v="4.0337367070040298"/>
  </r>
  <r>
    <s v="E09000020_Children referred to children's services aged &lt;1 but not meeting thresholds_Number"/>
    <s v="E09000020"/>
    <x v="60"/>
    <s v="Financial year"/>
    <s v="2018/19"/>
    <s v="Children on the edge of social care involvement"/>
    <x v="42"/>
    <s v="Number"/>
    <n v="26"/>
    <n v="1568"/>
    <n v="16.581632653061199"/>
    <s v="16.6 per 1000 under 1 yr olds"/>
    <n v="16.581632653061199"/>
  </r>
  <r>
    <s v="E09000022_Children referred to children's services aged &lt;1 but not meeting thresholds_Number"/>
    <s v="E09000022"/>
    <x v="66"/>
    <s v="Financial year"/>
    <s v="2018/19"/>
    <s v="Children on the edge of social care involvement"/>
    <x v="42"/>
    <s v="Number"/>
    <n v="106"/>
    <n v="3935"/>
    <n v="26.937738246505699"/>
    <s v="26.9 per 1000 under 1 yr olds"/>
    <n v="26.937738246505699"/>
  </r>
  <r>
    <s v="E09000023_Children referred to children's services aged &lt;1 but not meeting thresholds_Number"/>
    <s v="E09000023"/>
    <x v="71"/>
    <s v="Financial year"/>
    <s v="2018/19"/>
    <s v="Children on the edge of social care involvement"/>
    <x v="42"/>
    <s v="Number"/>
    <n v="21"/>
    <n v="4505"/>
    <n v="4.6614872364039996"/>
    <s v="4.7 per 1000 under 1 yr olds"/>
    <n v="4.6614872364039996"/>
  </r>
  <r>
    <s v="E09000028_Children referred to children's services aged &lt;1 but not meeting thresholds_Number"/>
    <s v="E09000028"/>
    <x v="117"/>
    <s v="Financial year"/>
    <s v="2018/19"/>
    <s v="Children on the edge of social care involvement"/>
    <x v="42"/>
    <s v="Number"/>
    <n v="100"/>
    <n v="4154"/>
    <n v="24.0731824747232"/>
    <s v="24.1 per 1000 under 1 yr olds"/>
    <n v="24.0731824747232"/>
  </r>
  <r>
    <s v="E09000030_Children referred to children's services aged &lt;1 but not meeting thresholds_Number"/>
    <s v="E09000030"/>
    <x v="132"/>
    <s v="Financial year"/>
    <s v="2018/19"/>
    <s v="Children on the edge of social care involvement"/>
    <x v="42"/>
    <s v="Number"/>
    <n v="27"/>
    <n v="4529"/>
    <n v="5.9615809229410504"/>
    <s v="6 per 1000 under 1 yr olds"/>
    <n v="5.9615809229410504"/>
  </r>
  <r>
    <s v="E09000032_Children referred to children's services aged &lt;1 but not meeting thresholds_Number"/>
    <s v="E09000032"/>
    <x v="137"/>
    <s v="Financial year"/>
    <s v="2018/19"/>
    <s v="Children on the edge of social care involvement"/>
    <x v="42"/>
    <s v="Number"/>
    <n v="77"/>
    <n v="4567"/>
    <n v="16.860083205605399"/>
    <s v="16.9 per 1000 under 1 yr olds"/>
    <n v="16.860083205605399"/>
  </r>
  <r>
    <s v="E09000033_Children referred to children's services aged &lt;1 but not meeting thresholds_Number"/>
    <s v="E09000033"/>
    <x v="142"/>
    <s v="Financial year"/>
    <s v="2018/19"/>
    <s v="Children on the edge of social care involvement"/>
    <x v="42"/>
    <s v="Number"/>
    <n v="54"/>
    <n v="2589"/>
    <n v="20.857473928157599"/>
    <s v="20.9 per 1000 under 1 yr olds"/>
    <n v="20.857473928157599"/>
  </r>
  <r>
    <s v="E09000002_Children referred to children's services aged &lt;1 but not meeting thresholds_Number"/>
    <s v="E09000002"/>
    <x v="0"/>
    <s v="Financial year"/>
    <s v="2018/19"/>
    <s v="Children on the edge of social care involvement"/>
    <x v="42"/>
    <s v="Number"/>
    <n v="34"/>
    <n v="3819"/>
    <n v="8.9028541503011294"/>
    <s v="8.9 per 1000 under 1 yr olds"/>
    <n v="8.9028541503011294"/>
  </r>
  <r>
    <s v="E09000003_Children referred to children's services aged &lt;1 but not meeting thresholds_Number"/>
    <s v="E09000003"/>
    <x v="1"/>
    <s v="Financial year"/>
    <s v="2018/19"/>
    <s v="Children on the edge of social care involvement"/>
    <x v="42"/>
    <s v="Number"/>
    <n v="20"/>
    <n v="5250"/>
    <n v="3.8095238095238102"/>
    <s v="3.8 per 1000 under 1 yr olds"/>
    <n v="3.8095238095238102"/>
  </r>
  <r>
    <s v="E09000004_Children referred to children's services aged &lt;1 but not meeting thresholds_Number"/>
    <s v="E09000004"/>
    <x v="5"/>
    <s v="Financial year"/>
    <s v="2018/19"/>
    <s v="Children on the edge of social care involvement"/>
    <x v="42"/>
    <s v="Number"/>
    <n v="36"/>
    <n v="3133"/>
    <n v="11.490584104691999"/>
    <s v="11.5 per 1000 under 1 yr olds"/>
    <n v="11.490584104691999"/>
  </r>
  <r>
    <s v="E09000005_Children referred to children's services aged &lt;1 but not meeting thresholds_Number"/>
    <s v="E09000005"/>
    <x v="13"/>
    <s v="Financial year"/>
    <s v="2018/19"/>
    <s v="Children on the edge of social care involvement"/>
    <x v="42"/>
    <s v="Number"/>
    <n v="31"/>
    <n v="4825"/>
    <n v="6.4248704663212397"/>
    <s v="6.4 per 1000 under 1 yr olds"/>
    <n v="6.4248704663212397"/>
  </r>
  <r>
    <s v="E09000006_Children referred to children's services aged &lt;1 but not meeting thresholds_Number"/>
    <s v="E09000006"/>
    <x v="16"/>
    <s v="Financial year"/>
    <s v="2018/19"/>
    <s v="Children on the edge of social care involvement"/>
    <x v="42"/>
    <s v="Number"/>
    <n v="62"/>
    <n v="4232"/>
    <n v="14.6502835538752"/>
    <s v="14.7 per 1000 under 1 yr olds"/>
    <n v="14.6502835538752"/>
  </r>
  <r>
    <s v="E09000008_Children referred to children's services aged &lt;1 but not meeting thresholds_Number"/>
    <s v="E09000008"/>
    <x v="28"/>
    <s v="Financial year"/>
    <s v="2018/19"/>
    <s v="Children on the edge of social care involvement"/>
    <x v="42"/>
    <s v="Number"/>
    <n v="23"/>
    <n v="5591"/>
    <n v="4.1137542478984104"/>
    <s v="4.1 per 1000 under 1 yr olds"/>
    <n v="4.1137542478984104"/>
  </r>
  <r>
    <s v="E09000009_Children referred to children's services aged &lt;1 but not meeting thresholds_Number"/>
    <s v="E09000009"/>
    <x v="38"/>
    <s v="Financial year"/>
    <s v="2018/19"/>
    <s v="Children on the edge of social care involvement"/>
    <x v="42"/>
    <s v="Number"/>
    <n v="36"/>
    <n v="4807"/>
    <n v="7.4890784272935296"/>
    <s v="7.5 per 1000 under 1 yr olds"/>
    <n v="7.4890784272935296"/>
  </r>
  <r>
    <s v="E09000010_Children referred to children's services aged &lt;1 but not meeting thresholds_Number"/>
    <s v="E09000010"/>
    <x v="41"/>
    <s v="Financial year"/>
    <s v="2018/19"/>
    <s v="Children on the edge of social care involvement"/>
    <x v="42"/>
    <s v="Number"/>
    <n v="88"/>
    <n v="4739"/>
    <n v="18.5693184216079"/>
    <s v="18.6 per 1000 under 1 yr olds"/>
    <n v="18.5693184216079"/>
  </r>
  <r>
    <s v="E09000014_Children referred to children's services aged &lt;1 but not meeting thresholds_Number"/>
    <s v="E09000014"/>
    <x v="50"/>
    <s v="Financial year"/>
    <s v="2018/19"/>
    <s v="Children on the edge of social care involvement"/>
    <x v="42"/>
    <s v="Number"/>
    <n v="85"/>
    <n v="3767"/>
    <n v="22.564374834085498"/>
    <s v="22.6 per 1000 under 1 yr olds"/>
    <n v="22.564374834085498"/>
  </r>
  <r>
    <s v="E09000015_Children referred to children's services aged &lt;1 but not meeting thresholds_Number"/>
    <s v="E09000015"/>
    <x v="51"/>
    <s v="Financial year"/>
    <s v="2018/19"/>
    <s v="Children on the edge of social care involvement"/>
    <x v="42"/>
    <s v="Number"/>
    <n v="26"/>
    <n v="3577"/>
    <n v="7.2686608890131401"/>
    <s v="7.3 per 1000 under 1 yr olds"/>
    <n v="7.2686608890131401"/>
  </r>
  <r>
    <s v="E09000016_Children referred to children's services aged &lt;1 but not meeting thresholds_Number"/>
    <s v="E09000016"/>
    <x v="53"/>
    <s v="Financial year"/>
    <s v="2018/19"/>
    <s v="Children on the edge of social care involvement"/>
    <x v="42"/>
    <s v="Number"/>
    <n v="30"/>
    <n v="3365"/>
    <n v="8.91530460624071"/>
    <s v="8.9 per 1000 under 1 yr olds"/>
    <n v="8.91530460624071"/>
  </r>
  <r>
    <s v="E09000017_Children referred to children's services aged &lt;1 but not meeting thresholds_Number"/>
    <s v="E09000017"/>
    <x v="56"/>
    <s v="Financial year"/>
    <s v="2018/19"/>
    <s v="Children on the edge of social care involvement"/>
    <x v="42"/>
    <s v="Number"/>
    <n v="62"/>
    <n v="4372"/>
    <n v="14.1811527904849"/>
    <s v="14.2 per 1000 under 1 yr olds"/>
    <n v="14.1811527904849"/>
  </r>
  <r>
    <s v="E09000018_Children referred to children's services aged &lt;1 but not meeting thresholds_Number"/>
    <s v="E09000018"/>
    <x v="57"/>
    <s v="Financial year"/>
    <s v="2018/19"/>
    <s v="Children on the edge of social care involvement"/>
    <x v="42"/>
    <s v="Number"/>
    <n v="11"/>
    <n v="3987"/>
    <n v="2.7589666415851499"/>
    <s v="2.8 per 1000 under 1 yr olds"/>
    <n v="2.7589666415851499"/>
  </r>
  <r>
    <s v="E09000021_Children referred to children's services aged &lt;1 but not meeting thresholds_Number"/>
    <s v="E09000021"/>
    <x v="63"/>
    <s v="Financial year"/>
    <s v="2018/19"/>
    <s v="Children on the edge of social care involvement"/>
    <x v="42"/>
    <s v="Number"/>
    <n v="21"/>
    <n v="2087"/>
    <n v="10.062290368950601"/>
    <s v="10.1 per 1000 under 1 yr olds"/>
    <n v="10.062290368950601"/>
  </r>
  <r>
    <s v="E09000024_Children referred to children's services aged &lt;1 but not meeting thresholds_Number"/>
    <s v="E09000024"/>
    <x v="77"/>
    <s v="Financial year"/>
    <s v="2018/19"/>
    <s v="Children on the edge of social care involvement"/>
    <x v="42"/>
    <s v="Number"/>
    <n v="64"/>
    <n v="3035"/>
    <n v="21.087314662273499"/>
    <s v="21.1 per 1000 under 1 yr olds"/>
    <n v="21.087314662273499"/>
  </r>
  <r>
    <s v="E09000025_Children referred to children's services aged &lt;1 but not meeting thresholds_Number"/>
    <s v="E09000025"/>
    <x v="81"/>
    <s v="Financial year"/>
    <s v="2018/19"/>
    <s v="Children on the edge of social care involvement"/>
    <x v="42"/>
    <s v="Number"/>
    <n v="69"/>
    <n v="5706"/>
    <n v="12.0925341745531"/>
    <s v="12.1 per 1000 under 1 yr olds"/>
    <n v="12.0925341745531"/>
  </r>
  <r>
    <s v="E09000026_Children referred to children's services aged &lt;1 but not meeting thresholds_Number"/>
    <s v="E09000026"/>
    <x v="99"/>
    <s v="Financial year"/>
    <s v="2018/19"/>
    <s v="Children on the edge of social care involvement"/>
    <x v="42"/>
    <s v="Number"/>
    <n v="23"/>
    <n v="4605"/>
    <n v="4.9945711183496204"/>
    <s v="5 per 1000 under 1 yr olds"/>
    <n v="4.9945711183496204"/>
  </r>
  <r>
    <s v="E09000027_Children referred to children's services aged &lt;1 but not meeting thresholds_Number"/>
    <s v="E09000027"/>
    <x v="101"/>
    <s v="Financial year"/>
    <s v="2018/19"/>
    <s v="Children on the edge of social care involvement"/>
    <x v="42"/>
    <s v="Number"/>
    <n v="9"/>
    <n v="2396"/>
    <n v="3.75626043405676"/>
    <s v="3.8 per 1000 under 1 yr olds"/>
    <n v="3.75626043405676"/>
  </r>
  <r>
    <s v="E09000029_Children referred to children's services aged &lt;1 but not meeting thresholds_Number"/>
    <s v="E09000029"/>
    <x v="126"/>
    <s v="Financial year"/>
    <s v="2018/19"/>
    <s v="Children on the edge of social care involvement"/>
    <x v="42"/>
    <s v="Number"/>
    <n v="55"/>
    <n v="2549"/>
    <n v="21.5770890545312"/>
    <s v="21.6 per 1000 under 1 yr olds"/>
    <n v="21.5770890545312"/>
  </r>
  <r>
    <s v="E09000031_Children referred to children's services aged &lt;1 but not meeting thresholds_Number"/>
    <s v="E09000031"/>
    <x v="136"/>
    <s v="Financial year"/>
    <s v="2018/19"/>
    <s v="Children on the edge of social care involvement"/>
    <x v="42"/>
    <s v="Number"/>
    <n v="82"/>
    <n v="4448"/>
    <n v="18.4352517985612"/>
    <s v="18.4 per 1000 under 1 yr olds"/>
    <n v="18.4352517985612"/>
  </r>
  <r>
    <s v="E08000025_Children referred to children's services aged &lt;1 but not meeting thresholds_Number"/>
    <s v="E08000025"/>
    <x v="6"/>
    <s v="Financial year"/>
    <s v="2018/19"/>
    <s v="Children on the edge of social care involvement"/>
    <x v="42"/>
    <s v="Number"/>
    <n v="243"/>
    <n v="16082"/>
    <n v="15.1100609376943"/>
    <s v="15.1 per 1000 under 1 yr olds"/>
    <n v="15.1100609376943"/>
  </r>
  <r>
    <s v="E08000026_Children referred to children's services aged &lt;1 but not meeting thresholds_Number"/>
    <s v="E08000026"/>
    <x v="27"/>
    <s v="Financial year"/>
    <s v="2018/19"/>
    <s v="Children on the edge of social care involvement"/>
    <x v="42"/>
    <s v="Number"/>
    <n v="49"/>
    <n v="4431"/>
    <n v="11.0584518167457"/>
    <s v="11.1 per 1000 under 1 yr olds"/>
    <n v="11.0584518167457"/>
  </r>
  <r>
    <s v="E08000027_Children referred to children's services aged &lt;1 but not meeting thresholds_Number"/>
    <s v="E08000027"/>
    <x v="36"/>
    <s v="Financial year"/>
    <s v="2018/19"/>
    <s v="Children on the edge of social care involvement"/>
    <x v="42"/>
    <s v="Number"/>
    <n v="35"/>
    <n v="3702"/>
    <n v="9.4543490005402493"/>
    <s v="9.5 per 1000 under 1 yr olds"/>
    <n v="9.4543490005402493"/>
  </r>
  <r>
    <s v="E08000028_Children referred to children's services aged &lt;1 but not meeting thresholds_Number"/>
    <s v="E08000028"/>
    <x v="106"/>
    <s v="Financial year"/>
    <s v="2018/19"/>
    <s v="Children on the edge of social care involvement"/>
    <x v="42"/>
    <s v="Number"/>
    <n v="60"/>
    <n v="4579"/>
    <n v="13.1032976632453"/>
    <s v="13.1 per 1000 under 1 yr olds"/>
    <n v="13.1032976632453"/>
  </r>
  <r>
    <s v="E08000029_Children referred to children's services aged &lt;1 but not meeting thresholds_Number"/>
    <s v="E08000029"/>
    <x v="111"/>
    <s v="Financial year"/>
    <s v="2018/19"/>
    <s v="Children on the edge of social care involvement"/>
    <x v="42"/>
    <s v="Number"/>
    <n v="39"/>
    <n v="2300"/>
    <n v="16.956521739130402"/>
    <s v="17 per 1000 under 1 yr olds"/>
    <n v="16.956521739130402"/>
  </r>
  <r>
    <s v="E08000030_Children referred to children's services aged &lt;1 but not meeting thresholds_Number"/>
    <s v="E08000030"/>
    <x v="135"/>
    <s v="Financial year"/>
    <s v="2018/19"/>
    <s v="Children on the edge of social care involvement"/>
    <x v="42"/>
    <s v="Number"/>
    <n v="105"/>
    <n v="3892"/>
    <n v="26.978417266187002"/>
    <s v="27 per 1000 under 1 yr olds"/>
    <n v="26.978417266187002"/>
  </r>
  <r>
    <s v="E08000031_Children referred to children's services aged &lt;1 but not meeting thresholds_Number"/>
    <s v="E08000031"/>
    <x v="148"/>
    <s v="Financial year"/>
    <s v="2018/19"/>
    <s v="Children on the edge of social care involvement"/>
    <x v="42"/>
    <s v="Number"/>
    <n v="56"/>
    <n v="3481"/>
    <n v="16.087331226659"/>
    <s v="16.1 per 1000 under 1 yr olds"/>
    <n v="16.087331226659"/>
  </r>
  <r>
    <s v="E08000011_Children referred to children's services aged &lt;1 but not meeting thresholds_Number"/>
    <s v="E08000011"/>
    <x v="65"/>
    <s v="Financial year"/>
    <s v="2018/19"/>
    <s v="Children on the edge of social care involvement"/>
    <x v="42"/>
    <s v="Number"/>
    <n v="13"/>
    <n v="1977"/>
    <n v="6.5756196256955004"/>
    <s v="6.6 per 1000 under 1 yr olds"/>
    <n v="6.5756196256955004"/>
  </r>
  <r>
    <s v="E08000012_Children referred to children's services aged &lt;1 but not meeting thresholds_Number"/>
    <s v="E08000012"/>
    <x v="73"/>
    <s v="Financial year"/>
    <s v="2018/19"/>
    <s v="Children on the edge of social care involvement"/>
    <x v="42"/>
    <s v="Number"/>
    <n v="55"/>
    <n v="5908"/>
    <n v="9.3094109681787405"/>
    <s v="9.3 per 1000 under 1 yr olds"/>
    <n v="9.3094109681787405"/>
  </r>
  <r>
    <s v="E08000013_Children referred to children's services aged &lt;1 but not meeting thresholds_Number"/>
    <s v="E08000013"/>
    <x v="152"/>
    <s v="Financial year"/>
    <s v="2018/19"/>
    <s v="Children on the edge of social care involvement"/>
    <x v="42"/>
    <s v="Number"/>
    <n v="32"/>
    <n v="1985"/>
    <n v="16.1209068010076"/>
    <s v="16.1 per 1000 under 1 yr olds"/>
    <n v="16.1209068010076"/>
  </r>
  <r>
    <s v="E08000014_Children referred to children's services aged &lt;1 but not meeting thresholds_Number"/>
    <s v="E08000014"/>
    <x v="107"/>
    <s v="Financial year"/>
    <s v="2018/19"/>
    <s v="Children on the edge of social care involvement"/>
    <x v="42"/>
    <s v="Number"/>
    <n v="29"/>
    <n v="2678"/>
    <n v="10.8289768483943"/>
    <s v="10.8 per 1000 under 1 yr olds"/>
    <n v="10.8289768483943"/>
  </r>
  <r>
    <s v="E08000015_Children referred to children's services aged &lt;1 but not meeting thresholds_Number"/>
    <s v="E08000015"/>
    <x v="146"/>
    <s v="Financial year"/>
    <s v="2018/19"/>
    <s v="Children on the edge of social care involvement"/>
    <x v="42"/>
    <s v="Number"/>
    <n v="59"/>
    <n v="3335"/>
    <n v="17.6911544227886"/>
    <s v="17.7 per 1000 under 1 yr olds"/>
    <n v="17.6911544227886"/>
  </r>
  <r>
    <s v="E08000001_Children referred to children's services aged &lt;1 but not meeting thresholds_Number"/>
    <s v="E08000001"/>
    <x v="9"/>
    <s v="Financial year"/>
    <s v="2018/19"/>
    <s v="Children on the edge of social care involvement"/>
    <x v="42"/>
    <s v="Number"/>
    <n v="51"/>
    <n v="3609"/>
    <n v="14.131338320864501"/>
    <s v="14.1 per 1000 under 1 yr olds"/>
    <n v="14.131338320864501"/>
  </r>
  <r>
    <s v="E08000002_Children referred to children's services aged &lt;1 but not meeting thresholds_Number"/>
    <s v="E08000002"/>
    <x v="18"/>
    <s v="Financial year"/>
    <s v="2018/19"/>
    <s v="Children on the edge of social care involvement"/>
    <x v="42"/>
    <s v="Number"/>
    <n v="46"/>
    <n v="2197"/>
    <n v="20.9376422394174"/>
    <s v="20.9 per 1000 under 1 yr olds"/>
    <n v="20.9376422394174"/>
  </r>
  <r>
    <s v="E08000003_Children referred to children's services aged &lt;1 but not meeting thresholds_Number"/>
    <s v="E08000003"/>
    <x v="75"/>
    <s v="Financial year"/>
    <s v="2018/19"/>
    <s v="Children on the edge of social care involvement"/>
    <x v="42"/>
    <s v="Number"/>
    <n v="293"/>
    <n v="7285"/>
    <n v="40.219629375429001"/>
    <s v="40.2 per 1000 under 1 yr olds"/>
    <n v="40.219629375429001"/>
  </r>
  <r>
    <s v="E08000004_Children referred to children's services aged &lt;1 but not meeting thresholds_Number"/>
    <s v="E08000004"/>
    <x v="92"/>
    <s v="Financial year"/>
    <s v="2018/19"/>
    <s v="Children on the edge of social care involvement"/>
    <x v="42"/>
    <s v="Number"/>
    <n v="82"/>
    <n v="3245"/>
    <n v="25.2696456086287"/>
    <s v="25.3 per 1000 under 1 yr olds"/>
    <n v="25.2696456086287"/>
  </r>
  <r>
    <s v="E08000005_Children referred to children's services aged &lt;1 but not meeting thresholds_Number"/>
    <s v="E08000005"/>
    <x v="102"/>
    <s v="Financial year"/>
    <s v="2018/19"/>
    <s v="Children on the edge of social care involvement"/>
    <x v="42"/>
    <s v="Number"/>
    <n v="39"/>
    <n v="2893"/>
    <n v="13.4808157621846"/>
    <s v="13.5 per 1000 under 1 yr olds"/>
    <n v="13.4808157621846"/>
  </r>
  <r>
    <s v="E08000006_Children referred to children's services aged &lt;1 but not meeting thresholds_Number"/>
    <s v="E08000006"/>
    <x v="105"/>
    <s v="Financial year"/>
    <s v="2018/19"/>
    <s v="Children on the edge of social care involvement"/>
    <x v="42"/>
    <s v="Number"/>
    <n v="108"/>
    <n v="3526"/>
    <n v="30.6296086216676"/>
    <s v="30.6 per 1000 under 1 yr olds"/>
    <n v="30.6296086216676"/>
  </r>
  <r>
    <s v="E08000007_Children referred to children's services aged &lt;1 but not meeting thresholds_Number"/>
    <s v="E08000007"/>
    <x v="120"/>
    <s v="Financial year"/>
    <s v="2018/19"/>
    <s v="Children on the edge of social care involvement"/>
    <x v="42"/>
    <s v="Number"/>
    <n v="50"/>
    <n v="3338"/>
    <n v="14.979029358897501"/>
    <s v="15 per 1000 under 1 yr olds"/>
    <n v="14.979029358897501"/>
  </r>
  <r>
    <s v="E08000008_Children referred to children's services aged &lt;1 but not meeting thresholds_Number"/>
    <s v="E08000008"/>
    <x v="128"/>
    <s v="Financial year"/>
    <s v="2018/19"/>
    <s v="Children on the edge of social care involvement"/>
    <x v="42"/>
    <s v="Number"/>
    <n v="47"/>
    <n v="2787"/>
    <n v="16.864011481880201"/>
    <s v="16.9 per 1000 under 1 yr olds"/>
    <n v="16.864011481880201"/>
  </r>
  <r>
    <s v="E08000009_Children referred to children's services aged &lt;1 but not meeting thresholds_Number"/>
    <s v="E08000009"/>
    <x v="133"/>
    <s v="Financial year"/>
    <s v="2018/19"/>
    <s v="Children on the edge of social care involvement"/>
    <x v="42"/>
    <s v="Number"/>
    <n v="14"/>
    <n v="2669"/>
    <n v="5.2454102660172301"/>
    <s v="5.2 per 1000 under 1 yr olds"/>
    <n v="5.2454102660172301"/>
  </r>
  <r>
    <s v="E08000010_Children referred to children's services aged &lt;1 but not meeting thresholds_Number"/>
    <s v="E08000010"/>
    <x v="143"/>
    <s v="Financial year"/>
    <s v="2018/19"/>
    <s v="Children on the edge of social care involvement"/>
    <x v="42"/>
    <s v="Number"/>
    <n v="14"/>
    <n v="3565"/>
    <n v="3.92706872370267"/>
    <s v="3.9 per 1000 under 1 yr olds"/>
    <n v="3.92706872370267"/>
  </r>
  <r>
    <s v="E08000016_Children referred to children's services aged &lt;1 but not meeting thresholds_Number"/>
    <s v="E08000016"/>
    <x v="2"/>
    <s v="Financial year"/>
    <s v="2018/19"/>
    <s v="Children on the edge of social care involvement"/>
    <x v="42"/>
    <s v="Number"/>
    <n v="29"/>
    <n v="2754"/>
    <n v="10.530137981118401"/>
    <s v="10.5 per 1000 under 1 yr olds"/>
    <n v="10.530137981118401"/>
  </r>
  <r>
    <s v="E08000017_Children referred to children's services aged &lt;1 but not meeting thresholds_Number"/>
    <s v="E08000017"/>
    <x v="34"/>
    <s v="Financial year"/>
    <s v="2018/19"/>
    <s v="Children on the edge of social care involvement"/>
    <x v="42"/>
    <s v="Number"/>
    <n v="91"/>
    <n v="3518"/>
    <n v="25.866969869243899"/>
    <s v="25.9 per 1000 under 1 yr olds"/>
    <n v="25.866969869243899"/>
  </r>
  <r>
    <s v="E08000018_Children referred to children's services aged &lt;1 but not meeting thresholds_Number"/>
    <s v="E08000018"/>
    <x v="103"/>
    <s v="Financial year"/>
    <s v="2018/19"/>
    <s v="Children on the edge of social care involvement"/>
    <x v="42"/>
    <s v="Number"/>
    <n v="51"/>
    <n v="3027"/>
    <n v="16.848364717542101"/>
    <s v="16.8 per 1000 under 1 yr olds"/>
    <n v="16.848364717542101"/>
  </r>
  <r>
    <s v="E08000019_Children referred to children's services aged &lt;1 but not meeting thresholds_Number"/>
    <s v="E08000019"/>
    <x v="108"/>
    <s v="Financial year"/>
    <s v="2018/19"/>
    <s v="Children on the edge of social care involvement"/>
    <x v="42"/>
    <s v="Number"/>
    <n v="186"/>
    <n v="6351"/>
    <n v="29.286726499763802"/>
    <s v="29.3 per 1000 under 1 yr olds"/>
    <n v="29.286726499763802"/>
  </r>
  <r>
    <s v="E08000032_Children referred to children's services aged &lt;1 but not meeting thresholds_Number"/>
    <s v="E08000032"/>
    <x v="12"/>
    <s v="Financial year"/>
    <s v="2018/19"/>
    <s v="Children on the edge of social care involvement"/>
    <x v="42"/>
    <s v="Number"/>
    <n v="112"/>
    <n v="7373"/>
    <n v="15.190560151905601"/>
    <s v="15.2 per 1000 under 1 yr olds"/>
    <n v="15.190560151905601"/>
  </r>
  <r>
    <s v="E08000033_Children referred to children's services aged &lt;1 but not meeting thresholds_Number"/>
    <s v="E08000033"/>
    <x v="19"/>
    <s v="Financial year"/>
    <s v="2018/19"/>
    <s v="Children on the edge of social care involvement"/>
    <x v="42"/>
    <s v="Number"/>
    <n v="0"/>
    <n v="2340"/>
    <n v="0"/>
    <s v="0 per 1000 under 1 yr olds"/>
    <n v="0"/>
  </r>
  <r>
    <s v="E08000034_Children referred to children's services aged &lt;1 but not meeting thresholds_Number"/>
    <s v="E08000034"/>
    <x v="64"/>
    <s v="Financial year"/>
    <s v="2018/19"/>
    <s v="Children on the edge of social care involvement"/>
    <x v="42"/>
    <s v="Number"/>
    <n v="64"/>
    <n v="5161"/>
    <n v="12.400697539236599"/>
    <s v="12.4 per 1000 under 1 yr olds"/>
    <n v="12.400697539236599"/>
  </r>
  <r>
    <s v="E08000035_Children referred to children's services aged &lt;1 but not meeting thresholds_Number"/>
    <s v="E08000035"/>
    <x v="68"/>
    <s v="Financial year"/>
    <s v="2018/19"/>
    <s v="Children on the edge of social care involvement"/>
    <x v="42"/>
    <s v="Number"/>
    <n v="253"/>
    <n v="9821"/>
    <n v="25.761124121779901"/>
    <s v="25.8 per 1000 under 1 yr olds"/>
    <n v="25.761124121779901"/>
  </r>
  <r>
    <s v="E08000036_Children referred to children's services aged &lt;1 but not meeting thresholds_Number"/>
    <s v="E08000036"/>
    <x v="134"/>
    <s v="Financial year"/>
    <s v="2018/19"/>
    <s v="Children on the edge of social care involvement"/>
    <x v="42"/>
    <s v="Number"/>
    <n v="64"/>
    <n v="4108"/>
    <n v="15.5793573515093"/>
    <s v="15.6 per 1000 under 1 yr olds"/>
    <n v="15.5793573515093"/>
  </r>
  <r>
    <s v="E08000020_Children referred to children's services aged &lt;1 but not meeting thresholds_Number"/>
    <s v="E08000020"/>
    <x v="43"/>
    <s v="Financial year"/>
    <s v="2018/19"/>
    <s v="Children on the edge of social care involvement"/>
    <x v="42"/>
    <s v="Number"/>
    <n v="51"/>
    <n v="2019"/>
    <n v="25.260029717681999"/>
    <s v="25.3 per 1000 under 1 yr olds"/>
    <n v="25.260029717681999"/>
  </r>
  <r>
    <s v="E08000021_Children referred to children's services aged &lt;1 but not meeting thresholds_Number"/>
    <s v="E08000021"/>
    <x v="80"/>
    <s v="Financial year"/>
    <s v="2018/19"/>
    <s v="Children on the edge of social care involvement"/>
    <x v="42"/>
    <s v="Number"/>
    <n v="118"/>
    <n v="3205"/>
    <n v="36.817472698907999"/>
    <s v="36.8 per 1000 under 1 yr olds"/>
    <n v="36.817472698907999"/>
  </r>
  <r>
    <s v="E08000022_Children referred to children's services aged &lt;1 but not meeting thresholds_Number"/>
    <s v="E08000022"/>
    <x v="86"/>
    <s v="Financial year"/>
    <s v="2018/19"/>
    <s v="Children on the edge of social care involvement"/>
    <x v="42"/>
    <s v="Number"/>
    <n v="34"/>
    <n v="2208"/>
    <n v="15.398550724637699"/>
    <s v="15.4 per 1000 under 1 yr olds"/>
    <n v="15.398550724637699"/>
  </r>
  <r>
    <s v="E08000023_Children referred to children's services aged &lt;1 but not meeting thresholds_Number"/>
    <s v="E08000023"/>
    <x v="114"/>
    <s v="Financial year"/>
    <s v="2018/19"/>
    <s v="Children on the edge of social care involvement"/>
    <x v="42"/>
    <s v="Number"/>
    <n v="27"/>
    <n v="1609"/>
    <n v="16.780609073958999"/>
    <s v="16.8 per 1000 under 1 yr olds"/>
    <n v="16.780609073958999"/>
  </r>
  <r>
    <s v="E08000024_Children referred to children's services aged &lt;1 but not meeting thresholds_Number"/>
    <s v="E08000024"/>
    <x v="124"/>
    <s v="Financial year"/>
    <s v="2018/19"/>
    <s v="Children on the edge of social care involvement"/>
    <x v="42"/>
    <s v="Number"/>
    <n v="63"/>
    <n v="2860"/>
    <n v="22.027972027972002"/>
    <s v="22 per 1000 under 1 yr olds"/>
    <n v="22.027972027972002"/>
  </r>
  <r>
    <s v="E06000053_Children referred to children's services aged &lt;1 but not meeting thresholds_Number"/>
    <s v="E06000053"/>
    <x v="153"/>
    <s v="Financial year"/>
    <s v="2018/19"/>
    <s v="Children on the edge of social care involvement"/>
    <x v="42"/>
    <s v="Number"/>
    <n v="0"/>
    <n v="14"/>
    <n v="0"/>
    <s v="0 per 1000 under 1 yr olds"/>
    <n v="0"/>
  </r>
  <r>
    <s v="E06000022_Children referred to children's services aged &lt;1 but not meeting thresholds_Number"/>
    <s v="E06000022"/>
    <x v="3"/>
    <s v="Financial year"/>
    <s v="2018/19"/>
    <s v="Children on the edge of social care involvement"/>
    <x v="42"/>
    <s v="Number"/>
    <n v="23"/>
    <n v="1742"/>
    <n v="13.203214695751999"/>
    <s v="13.2 per 1000 under 1 yr olds"/>
    <n v="13.203214695751999"/>
  </r>
  <r>
    <s v="E06000023_Children referred to children's services aged &lt;1 but not meeting thresholds_Number"/>
    <s v="E06000023"/>
    <x v="15"/>
    <s v="Financial year"/>
    <s v="2018/19"/>
    <s v="Children on the edge of social care involvement"/>
    <x v="42"/>
    <s v="Number"/>
    <n v="99"/>
    <n v="5728"/>
    <n v="17.283519553072601"/>
    <s v="17.3 per 1000 under 1 yr olds"/>
    <n v="17.283519553072601"/>
  </r>
  <r>
    <s v="E06000024_Children referred to children's services aged &lt;1 but not meeting thresholds_Number"/>
    <s v="E06000024"/>
    <x v="85"/>
    <s v="Financial year"/>
    <s v="2018/19"/>
    <s v="Children on the edge of social care involvement"/>
    <x v="42"/>
    <s v="Number"/>
    <n v="16"/>
    <n v="2027"/>
    <n v="7.8934385791810602"/>
    <s v="7.9 per 1000 under 1 yr olds"/>
    <n v="7.8934385791810602"/>
  </r>
  <r>
    <s v="E06000025_Children referred to children's services aged &lt;1 but not meeting thresholds_Number"/>
    <s v="E06000025"/>
    <x v="113"/>
    <s v="Financial year"/>
    <s v="2018/19"/>
    <s v="Children on the edge of social care involvement"/>
    <x v="42"/>
    <s v="Number"/>
    <n v="30"/>
    <n v="3181"/>
    <n v="9.4309965419679305"/>
    <s v="9.4 per 1000 under 1 yr olds"/>
    <n v="9.4309965419679305"/>
  </r>
  <r>
    <s v="E06000001_Children referred to children's services aged &lt;1 but not meeting thresholds_Number"/>
    <s v="E06000001"/>
    <x v="52"/>
    <s v="Financial year"/>
    <s v="2018/19"/>
    <s v="Children on the edge of social care involvement"/>
    <x v="42"/>
    <s v="Number"/>
    <n v="14"/>
    <n v="999"/>
    <n v="14.014014014014"/>
    <s v="14 per 1000 under 1 yr olds"/>
    <n v="14.014014014014"/>
  </r>
  <r>
    <s v="E06000002_Children referred to children's services aged &lt;1 but not meeting thresholds_Number"/>
    <s v="E06000002"/>
    <x v="78"/>
    <s v="Financial year"/>
    <s v="2018/19"/>
    <s v="Children on the edge of social care involvement"/>
    <x v="42"/>
    <s v="Number"/>
    <n v="29"/>
    <n v="1871"/>
    <n v="15.4997327632282"/>
    <s v="15.5 per 1000 under 1 yr olds"/>
    <n v="15.4997327632282"/>
  </r>
  <r>
    <s v="E06000003_Children referred to children's services aged &lt;1 but not meeting thresholds_Number"/>
    <s v="E06000003"/>
    <x v="100"/>
    <s v="Financial year"/>
    <s v="2018/19"/>
    <s v="Children on the edge of social care involvement"/>
    <x v="42"/>
    <s v="Number"/>
    <n v="5"/>
    <n v="1381"/>
    <n v="3.6205648081100601"/>
    <s v="3.6 per 1000 under 1 yr olds"/>
    <n v="3.6205648081100601"/>
  </r>
  <r>
    <s v="E06000004_Children referred to children's services aged &lt;1 but not meeting thresholds_Number"/>
    <s v="E06000004"/>
    <x v="121"/>
    <s v="Financial year"/>
    <s v="2018/19"/>
    <s v="Children on the edge of social care involvement"/>
    <x v="42"/>
    <s v="Number"/>
    <n v="8"/>
    <n v="2126"/>
    <n v="3.76293508936971"/>
    <s v="3.8 per 1000 under 1 yr olds"/>
    <n v="3.76293508936971"/>
  </r>
  <r>
    <s v="E06000010_Children referred to children's services aged &lt;1 but not meeting thresholds_Number"/>
    <s v="E06000010"/>
    <x v="62"/>
    <s v="Financial year"/>
    <s v="2018/19"/>
    <s v="Children on the edge of social care involvement"/>
    <x v="42"/>
    <s v="Number"/>
    <n v="60"/>
    <n v="3308"/>
    <n v="18.137847642079802"/>
    <s v="18.1 per 1000 under 1 yr olds"/>
    <n v="18.137847642079802"/>
  </r>
  <r>
    <s v="E06000011_Children referred to children's services aged &lt;1 but not meeting thresholds_Number"/>
    <s v="E06000011"/>
    <x v="39"/>
    <s v="Financial year"/>
    <s v="2018/19"/>
    <s v="Children on the edge of social care involvement"/>
    <x v="42"/>
    <s v="Number"/>
    <s v="*"/>
    <n v="2830"/>
    <s v="*"/>
    <s v="N/A"/>
    <s v="N/A"/>
  </r>
  <r>
    <s v="E06000012_Children referred to children's services aged &lt;1 but not meeting thresholds_Number"/>
    <s v="E06000012"/>
    <x v="83"/>
    <s v="Financial year"/>
    <s v="2018/19"/>
    <s v="Children on the edge of social care involvement"/>
    <x v="42"/>
    <s v="Number"/>
    <s v="*"/>
    <n v="1796"/>
    <s v="*"/>
    <s v="N/A"/>
    <s v="N/A"/>
  </r>
  <r>
    <s v="E06000013_Children referred to children's services aged &lt;1 but not meeting thresholds_Number"/>
    <s v="E06000013"/>
    <x v="84"/>
    <s v="Financial year"/>
    <s v="2018/19"/>
    <s v="Children on the edge of social care involvement"/>
    <x v="42"/>
    <s v="Number"/>
    <n v="36"/>
    <n v="1729"/>
    <n v="20.821283979178698"/>
    <s v="20.8 per 1000 under 1 yr olds"/>
    <n v="20.821283979178698"/>
  </r>
  <r>
    <s v="E10000023_Children referred to children's services aged &lt;1 but not meeting thresholds_Number"/>
    <s v="E10000023"/>
    <x v="87"/>
    <s v="Financial year"/>
    <s v="2018/19"/>
    <s v="Children on the edge of social care involvement"/>
    <x v="42"/>
    <s v="Number"/>
    <n v="51"/>
    <n v="5433"/>
    <n v="9.3870789618994994"/>
    <s v="9.4 per 1000 under 1 yr olds"/>
    <n v="9.3870789618994994"/>
  </r>
  <r>
    <s v="E06000014_Children referred to children's services aged &lt;1 but not meeting thresholds_Number"/>
    <s v="E06000014"/>
    <x v="150"/>
    <s v="Financial year"/>
    <s v="2018/19"/>
    <s v="Children on the edge of social care involvement"/>
    <x v="42"/>
    <s v="Number"/>
    <s v="*"/>
    <n v="1848"/>
    <s v="*"/>
    <s v="N/A"/>
    <s v="N/A"/>
  </r>
  <r>
    <s v="E06000032_Children referred to children's services aged &lt;1 but not meeting thresholds_Number"/>
    <s v="E06000032"/>
    <x v="74"/>
    <s v="Financial year"/>
    <s v="2018/19"/>
    <s v="Children on the edge of social care involvement"/>
    <x v="42"/>
    <s v="Number"/>
    <n v="33"/>
    <n v="3283"/>
    <n v="10.0517819067926"/>
    <s v="10.1 per 1000 under 1 yr olds"/>
    <n v="10.0517819067926"/>
  </r>
  <r>
    <s v="E06000055_Children referred to children's services aged &lt;1 but not meeting thresholds_Number"/>
    <s v="E06000055"/>
    <x v="4"/>
    <s v="Financial year"/>
    <s v="2018/19"/>
    <s v="Children on the edge of social care involvement"/>
    <x v="42"/>
    <s v="Number"/>
    <n v="39"/>
    <n v="2310"/>
    <n v="16.883116883116902"/>
    <s v="16.9 per 1000 under 1 yr olds"/>
    <n v="16.883116883116902"/>
  </r>
  <r>
    <s v="E06000056_Children referred to children's services aged &lt;1 but not meeting thresholds_Number"/>
    <s v="E06000056"/>
    <x v="22"/>
    <s v="Financial year"/>
    <s v="2018/19"/>
    <s v="Children on the edge of social care involvement"/>
    <x v="42"/>
    <s v="Number"/>
    <n v="19"/>
    <n v="3291"/>
    <n v="5.7733211789729602"/>
    <s v="5.8 per 1000 under 1 yr olds"/>
    <n v="5.7733211789729602"/>
  </r>
  <r>
    <s v="E10000002_Children referred to children's services aged &lt;1 but not meeting thresholds_Number"/>
    <s v="E10000002"/>
    <x v="17"/>
    <s v="Financial year"/>
    <s v="2018/19"/>
    <s v="Children on the edge of social care involvement"/>
    <x v="42"/>
    <s v="Number"/>
    <n v="114"/>
    <n v="6048"/>
    <n v="18.849206349206298"/>
    <s v="18.8 per 1000 under 1 yr olds"/>
    <n v="18.849206349206298"/>
  </r>
  <r>
    <s v="E06000042_Children referred to children's services aged &lt;1 but not meeting thresholds_Number"/>
    <s v="E06000042"/>
    <x v="79"/>
    <s v="Financial year"/>
    <s v="2018/19"/>
    <s v="Children on the edge of social care involvement"/>
    <x v="42"/>
    <s v="Number"/>
    <n v="28"/>
    <n v="3567"/>
    <n v="7.8497336697504903"/>
    <s v="7.8 per 1000 under 1 yr olds"/>
    <n v="7.8497336697504903"/>
  </r>
  <r>
    <s v="E10000007_Children referred to children's services aged &lt;1 but not meeting thresholds_Number"/>
    <s v="E10000007"/>
    <x v="32"/>
    <s v="Financial year"/>
    <s v="2018/19"/>
    <s v="Children on the edge of social care involvement"/>
    <x v="42"/>
    <s v="Number"/>
    <n v="188"/>
    <n v="7585"/>
    <n v="24.785761371127201"/>
    <s v="24.8 per 1000 under 1 yr olds"/>
    <n v="24.785761371127201"/>
  </r>
  <r>
    <s v="E06000015_Children referred to children's services aged &lt;1 but not meeting thresholds_Number"/>
    <s v="E06000015"/>
    <x v="31"/>
    <s v="Financial year"/>
    <s v="2018/19"/>
    <s v="Children on the edge of social care involvement"/>
    <x v="42"/>
    <s v="Number"/>
    <n v="86"/>
    <n v="3169"/>
    <n v="27.137898390659501"/>
    <s v="27.1 per 1000 under 1 yr olds"/>
    <n v="27.137898390659501"/>
  </r>
  <r>
    <s v="E10000009_Children referred to children's services aged &lt;1 but not meeting thresholds_Number"/>
    <s v="E10000009"/>
    <x v="35"/>
    <s v="Financial year"/>
    <s v="2018/19"/>
    <s v="Children on the edge of social care involvement"/>
    <x v="42"/>
    <s v="Number"/>
    <n v="60"/>
    <n v="3260"/>
    <n v="18.404907975460102"/>
    <s v="18.4 per 1000 under 1 yr olds"/>
    <n v="18.404907975460102"/>
  </r>
  <r>
    <s v="E06000029_Children referred to children's services aged &lt;1 but not meeting thresholds_Number"/>
    <s v="E06000029"/>
    <x v="96"/>
    <s v="Financial year"/>
    <s v="2018/19"/>
    <s v="Children on the edge of social care involvement"/>
    <x v="42"/>
    <s v="Number"/>
    <s v="*"/>
    <n v="1529"/>
    <s v="*"/>
    <s v="N/A"/>
    <s v="N/A"/>
  </r>
  <r>
    <s v="E06000028_Children referred to children's services aged &lt;1 but not meeting thresholds_Number"/>
    <s v="E06000028"/>
    <x v="10"/>
    <s v="Financial year"/>
    <s v="2018/19"/>
    <s v="Children on the edge of social care involvement"/>
    <x v="42"/>
    <s v="Number"/>
    <n v="38"/>
    <n v="1996"/>
    <n v="19.038076152304601"/>
    <s v="19 per 1000 under 1 yr olds"/>
    <n v="19.038076152304601"/>
  </r>
  <r>
    <s v="E06000047_Children referred to children's services aged &lt;1 but not meeting thresholds_Number"/>
    <s v="E06000047"/>
    <x v="37"/>
    <s v="Financial year"/>
    <s v="2018/19"/>
    <s v="Children on the edge of social care involvement"/>
    <x v="42"/>
    <s v="Number"/>
    <n v="156"/>
    <n v="4989"/>
    <n v="31.268791340950099"/>
    <s v="31.3 per 1000 under 1 yr olds"/>
    <n v="31.268791340950099"/>
  </r>
  <r>
    <s v="E06000005_Children referred to children's services aged &lt;1 but not meeting thresholds_Number"/>
    <s v="E06000005"/>
    <x v="30"/>
    <s v="Financial year"/>
    <s v="2018/19"/>
    <s v="Children on the edge of social care involvement"/>
    <x v="42"/>
    <s v="Number"/>
    <n v="16"/>
    <n v="1134"/>
    <n v="14.1093474426808"/>
    <s v="14.1 per 1000 under 1 yr olds"/>
    <n v="14.1093474426808"/>
  </r>
  <r>
    <s v="E10000011_Children referred to children's services aged &lt;1 but not meeting thresholds_Number"/>
    <s v="E10000011"/>
    <x v="40"/>
    <s v="Financial year"/>
    <s v="2018/19"/>
    <s v="Children on the edge of social care involvement"/>
    <x v="42"/>
    <s v="Number"/>
    <n v="40"/>
    <n v="5005"/>
    <n v="7.9920079920079896"/>
    <s v="8 per 1000 under 1 yr olds"/>
    <n v="7.9920079920079896"/>
  </r>
  <r>
    <s v="E06000043_Children referred to children's services aged &lt;1 but not meeting thresholds_Number"/>
    <s v="E06000043"/>
    <x v="14"/>
    <s v="Financial year"/>
    <s v="2018/19"/>
    <s v="Children on the edge of social care involvement"/>
    <x v="42"/>
    <s v="Number"/>
    <n v="5"/>
    <n v="2611"/>
    <n v="1.9149751053236299"/>
    <s v="1.9 per 1000 under 1 yr olds"/>
    <n v="1.9149751053236299"/>
  </r>
  <r>
    <s v="E10000014_Children referred to children's services aged &lt;1 but not meeting thresholds_Number"/>
    <s v="E10000014"/>
    <x v="49"/>
    <s v="Financial year"/>
    <s v="2018/19"/>
    <s v="Children on the edge of social care involvement"/>
    <x v="42"/>
    <s v="Number"/>
    <n v="260"/>
    <n v="13542"/>
    <n v="19.199527396248701"/>
    <s v="19.2 per 1000 under 1 yr olds"/>
    <n v="19.199527396248701"/>
  </r>
  <r>
    <s v="E06000044_Children referred to children's services aged &lt;1 but not meeting thresholds_Number"/>
    <s v="E06000044"/>
    <x v="97"/>
    <s v="Financial year"/>
    <s v="2018/19"/>
    <s v="Children on the edge of social care involvement"/>
    <x v="42"/>
    <s v="Number"/>
    <n v="17"/>
    <n v="2406"/>
    <n v="7.0656691604322504"/>
    <s v="7.1 per 1000 under 1 yr olds"/>
    <n v="7.0656691604322504"/>
  </r>
  <r>
    <s v="E06000045_Children referred to children's services aged &lt;1 but not meeting thresholds_Number"/>
    <s v="E06000045"/>
    <x v="115"/>
    <s v="Financial year"/>
    <s v="2018/19"/>
    <s v="Children on the edge of social care involvement"/>
    <x v="42"/>
    <s v="Number"/>
    <n v="28"/>
    <n v="3058"/>
    <n v="9.1563113145846895"/>
    <s v="9.2 per 1000 under 1 yr olds"/>
    <n v="9.1563113145846895"/>
  </r>
  <r>
    <s v="E10000018_Children referred to children's services aged &lt;1 but not meeting thresholds_Number"/>
    <s v="E10000018"/>
    <x v="70"/>
    <s v="Financial year"/>
    <s v="2018/19"/>
    <s v="Children on the edge of social care involvement"/>
    <x v="42"/>
    <s v="Number"/>
    <n v="110"/>
    <n v="6983"/>
    <n v="15.7525418874409"/>
    <s v="15.8 per 1000 under 1 yr olds"/>
    <n v="15.7525418874409"/>
  </r>
  <r>
    <s v="E06000016_Children referred to children's services aged &lt;1 but not meeting thresholds_Number"/>
    <s v="E06000016"/>
    <x v="69"/>
    <s v="Financial year"/>
    <s v="2018/19"/>
    <s v="Children on the edge of social care involvement"/>
    <x v="42"/>
    <s v="Number"/>
    <n v="42"/>
    <n v="4815"/>
    <n v="8.7227414330218096"/>
    <s v="8.7 per 1000 under 1 yr olds"/>
    <n v="8.7227414330218096"/>
  </r>
  <r>
    <s v="E06000017_Children referred to children's services aged &lt;1 but not meeting thresholds_Number"/>
    <s v="E06000017"/>
    <x v="104"/>
    <s v="Financial year"/>
    <s v="2018/19"/>
    <s v="Children on the edge of social care involvement"/>
    <x v="42"/>
    <s v="Number"/>
    <n v="5"/>
    <n v="349"/>
    <n v="14.3266475644699"/>
    <s v="14.3 per 1000 under 1 yr olds"/>
    <n v="14.3266475644699"/>
  </r>
  <r>
    <s v="E10000028_Children referred to children's services aged &lt;1 but not meeting thresholds_Number"/>
    <s v="E10000028"/>
    <x v="119"/>
    <s v="Financial year"/>
    <s v="2018/19"/>
    <s v="Children on the edge of social care involvement"/>
    <x v="42"/>
    <s v="Number"/>
    <n v="143"/>
    <n v="8423"/>
    <n v="16.977323993826399"/>
    <s v="17 per 1000 under 1 yr olds"/>
    <n v="16.977323993826399"/>
  </r>
  <r>
    <s v="E06000021_Children referred to children's services aged &lt;1 but not meeting thresholds_Number"/>
    <s v="E06000021"/>
    <x v="122"/>
    <s v="Financial year"/>
    <s v="2018/19"/>
    <s v="Children on the edge of social care involvement"/>
    <x v="42"/>
    <s v="Number"/>
    <n v="77"/>
    <n v="3239"/>
    <n v="23.772769373263401"/>
    <s v="23.8 per 1000 under 1 yr olds"/>
    <n v="23.772769373263401"/>
  </r>
  <r>
    <s v="E06000054_Children referred to children's services aged &lt;1 but not meeting thresholds_Number"/>
    <s v="E06000054"/>
    <x v="144"/>
    <s v="Financial year"/>
    <s v="2018/19"/>
    <s v="Children on the edge of social care involvement"/>
    <x v="42"/>
    <s v="Number"/>
    <n v="69"/>
    <n v="5003"/>
    <n v="13.791724965021"/>
    <s v="13.8 per 1000 under 1 yr olds"/>
    <n v="13.791724965021"/>
  </r>
  <r>
    <s v="E06000030_Children referred to children's services aged &lt;1 but not meeting thresholds_Number"/>
    <s v="E06000030"/>
    <x v="127"/>
    <s v="Financial year"/>
    <s v="2018/19"/>
    <s v="Children on the edge of social care involvement"/>
    <x v="42"/>
    <s v="Number"/>
    <n v="26"/>
    <n v="2785"/>
    <n v="9.3357271095152594"/>
    <s v="9.3 per 1000 under 1 yr olds"/>
    <n v="9.3357271095152594"/>
  </r>
  <r>
    <s v="E06000036_Children referred to children's services aged &lt;1 but not meeting thresholds_Number"/>
    <s v="E06000036"/>
    <x v="11"/>
    <s v="Financial year"/>
    <s v="2018/19"/>
    <s v="Children on the edge of social care involvement"/>
    <x v="42"/>
    <s v="Number"/>
    <n v="27"/>
    <n v="1442"/>
    <n v="18.7239944521498"/>
    <s v="18.7 per 1000 under 1 yr olds"/>
    <n v="18.7239944521498"/>
  </r>
  <r>
    <s v="E06000040_Children referred to children's services aged &lt;1 but not meeting thresholds_Number"/>
    <s v="E06000040"/>
    <x v="145"/>
    <s v="Financial year"/>
    <s v="2018/19"/>
    <s v="Children on the edge of social care involvement"/>
    <x v="42"/>
    <s v="Number"/>
    <n v="15"/>
    <n v="1648"/>
    <n v="9.1019417475728108"/>
    <s v="9.1 per 1000 under 1 yr olds"/>
    <n v="9.1019417475728108"/>
  </r>
  <r>
    <s v="E06000037_Children referred to children's services aged &lt;1 but not meeting thresholds_Number"/>
    <s v="E06000037"/>
    <x v="140"/>
    <s v="Financial year"/>
    <s v="2018/19"/>
    <s v="Children on the edge of social care involvement"/>
    <x v="42"/>
    <s v="Number"/>
    <n v="19"/>
    <n v="1693"/>
    <n v="11.222681630242199"/>
    <s v="11.2 per 1000 under 1 yr olds"/>
    <n v="11.222681630242199"/>
  </r>
  <r>
    <s v="E06000038_Children referred to children's services aged &lt;1 but not meeting thresholds_Number"/>
    <s v="E06000038"/>
    <x v="98"/>
    <s v="Financial year"/>
    <s v="2018/19"/>
    <s v="Children on the edge of social care involvement"/>
    <x v="42"/>
    <s v="Number"/>
    <n v="64"/>
    <n v="2249"/>
    <n v="28.457092040907099"/>
    <s v="28.5 per 1000 under 1 yr olds"/>
    <n v="28.457092040907099"/>
  </r>
  <r>
    <s v="E06000039_Children referred to children's services aged &lt;1 but not meeting thresholds_Number"/>
    <s v="E06000039"/>
    <x v="110"/>
    <s v="Financial year"/>
    <s v="2018/19"/>
    <s v="Children on the edge of social care involvement"/>
    <x v="42"/>
    <s v="Number"/>
    <n v="10"/>
    <n v="2451"/>
    <n v="4.0799673602611204"/>
    <s v="4.1 per 1000 under 1 yr olds"/>
    <n v="4.0799673602611204"/>
  </r>
  <r>
    <s v="E06000041_Children referred to children's services aged &lt;1 but not meeting thresholds_Number"/>
    <s v="E06000041"/>
    <x v="147"/>
    <s v="Financial year"/>
    <s v="2018/19"/>
    <s v="Children on the edge of social care involvement"/>
    <x v="42"/>
    <s v="Number"/>
    <n v="32"/>
    <n v="1714"/>
    <n v="18.669778296382699"/>
    <s v="18.7 per 1000 under 1 yr olds"/>
    <n v="18.669778296382699"/>
  </r>
  <r>
    <s v="E10000003_Children referred to children's services aged &lt;1 but not meeting thresholds_Number"/>
    <s v="E10000003"/>
    <x v="20"/>
    <s v="Financial year"/>
    <s v="2018/19"/>
    <s v="Children on the edge of social care involvement"/>
    <x v="42"/>
    <s v="Number"/>
    <n v="77"/>
    <n v="6952"/>
    <n v="11.075949367088599"/>
    <s v="11.1 per 1000 under 1 yr olds"/>
    <n v="11.075949367088599"/>
  </r>
  <r>
    <s v="E06000031_Children referred to children's services aged &lt;1 but not meeting thresholds_Number"/>
    <s v="E06000031"/>
    <x v="94"/>
    <s v="Financial year"/>
    <s v="2018/19"/>
    <s v="Children on the edge of social care involvement"/>
    <x v="42"/>
    <s v="Number"/>
    <n v="65"/>
    <n v="3030"/>
    <n v="21.452145214521501"/>
    <s v="21.5 per 1000 under 1 yr olds"/>
    <n v="21.452145214521501"/>
  </r>
  <r>
    <s v="E06000006_Children referred to children's services aged &lt;1 but not meeting thresholds_Number"/>
    <s v="E06000006"/>
    <x v="47"/>
    <s v="Financial year"/>
    <s v="2018/19"/>
    <s v="Children on the edge of social care involvement"/>
    <x v="42"/>
    <s v="Number"/>
    <n v="23"/>
    <n v="1451"/>
    <n v="15.851137146795301"/>
    <s v="15.9 per 1000 under 1 yr olds"/>
    <n v="15.851137146795301"/>
  </r>
  <r>
    <s v="E06000007_Children referred to children's services aged &lt;1 but not meeting thresholds_Number"/>
    <s v="E06000007"/>
    <x v="138"/>
    <s v="Financial year"/>
    <s v="2018/19"/>
    <s v="Children on the edge of social care involvement"/>
    <x v="42"/>
    <s v="Number"/>
    <n v="19"/>
    <n v="2229"/>
    <n v="8.5240017945266899"/>
    <s v="8.5 per 1000 under 1 yr olds"/>
    <n v="8.5240017945266899"/>
  </r>
  <r>
    <s v="E10000008_Children referred to children's services aged &lt;1 but not meeting thresholds_Number"/>
    <s v="E10000008"/>
    <x v="33"/>
    <s v="Financial year"/>
    <s v="2018/19"/>
    <s v="Children on the edge of social care involvement"/>
    <x v="42"/>
    <s v="Number"/>
    <n v="63"/>
    <n v="6781"/>
    <n v="9.2906650936440105"/>
    <s v="9.3 per 1000 under 1 yr olds"/>
    <n v="9.2906650936440105"/>
  </r>
  <r>
    <s v="E06000026_Children referred to children's services aged &lt;1 but not meeting thresholds_Number"/>
    <s v="E06000026"/>
    <x v="95"/>
    <s v="Financial year"/>
    <s v="2018/19"/>
    <s v="Children on the edge of social care involvement"/>
    <x v="42"/>
    <s v="Number"/>
    <n v="111"/>
    <n v="2827"/>
    <n v="39.2642377078175"/>
    <s v="39.3 per 1000 under 1 yr olds"/>
    <n v="39.2642377078175"/>
  </r>
  <r>
    <s v="E06000027_Children referred to children's services aged &lt;1 but not meeting thresholds_Number"/>
    <s v="E06000027"/>
    <x v="131"/>
    <s v="Financial year"/>
    <s v="2018/19"/>
    <s v="Children on the edge of social care involvement"/>
    <x v="42"/>
    <s v="Number"/>
    <n v="22"/>
    <n v="1247"/>
    <n v="17.642341619887699"/>
    <s v="17.6 per 1000 under 1 yr olds"/>
    <n v="17.642341619887699"/>
  </r>
  <r>
    <s v="E10000012_Children referred to children's services aged &lt;1 but not meeting thresholds_Number"/>
    <s v="E10000012"/>
    <x v="42"/>
    <s v="Financial year"/>
    <s v="2018/19"/>
    <s v="Children on the edge of social care involvement"/>
    <x v="42"/>
    <s v="Number"/>
    <n v="180"/>
    <n v="16488"/>
    <n v="10.9170305676856"/>
    <s v="10.9 per 1000 under 1 yr olds"/>
    <n v="10.9170305676856"/>
  </r>
  <r>
    <s v="E06000033_Children referred to children's services aged &lt;1 but not meeting thresholds_Number"/>
    <s v="E06000033"/>
    <x v="116"/>
    <s v="Financial year"/>
    <s v="2018/19"/>
    <s v="Children on the edge of social care involvement"/>
    <x v="42"/>
    <s v="Number"/>
    <n v="50"/>
    <n v="2203"/>
    <n v="22.6963231956423"/>
    <s v="22.7 per 1000 under 1 yr olds"/>
    <n v="22.6963231956423"/>
  </r>
  <r>
    <s v="E06000034_Children referred to children's services aged &lt;1 but not meeting thresholds_Number"/>
    <s v="E06000034"/>
    <x v="130"/>
    <s v="Financial year"/>
    <s v="2018/19"/>
    <s v="Children on the edge of social care involvement"/>
    <x v="42"/>
    <s v="Number"/>
    <n v="35"/>
    <n v="2544"/>
    <n v="13.757861635220101"/>
    <s v="13.8 per 1000 under 1 yr olds"/>
    <n v="13.757861635220101"/>
  </r>
  <r>
    <s v="E06000019_Children referred to children's services aged &lt;1 but not meeting thresholds_Number"/>
    <s v="E06000019"/>
    <x v="54"/>
    <s v="Financial year"/>
    <s v="2018/19"/>
    <s v="Children on the edge of social care involvement"/>
    <x v="42"/>
    <s v="Number"/>
    <n v="5"/>
    <n v="1777"/>
    <n v="2.8137310073156998"/>
    <s v="2.8 per 1000 under 1 yr olds"/>
    <n v="2.8137310073156998"/>
  </r>
  <r>
    <s v="E10000034_Children referred to children's services aged &lt;1 but not meeting thresholds_Number"/>
    <s v="E10000034"/>
    <x v="149"/>
    <s v="Financial year"/>
    <s v="2018/19"/>
    <s v="Children on the edge of social care involvement"/>
    <x v="42"/>
    <s v="Number"/>
    <n v="91"/>
    <n v="5832"/>
    <n v="15.6035665294925"/>
    <s v="15.6 per 1000 under 1 yr olds"/>
    <n v="15.6035665294925"/>
  </r>
  <r>
    <s v="E10000016_Children referred to children's services aged &lt;1 but not meeting thresholds_Number"/>
    <s v="E10000016"/>
    <x v="61"/>
    <s v="Financial year"/>
    <s v="2018/19"/>
    <s v="Children on the edge of social care involvement"/>
    <x v="42"/>
    <s v="Number"/>
    <n v="261"/>
    <n v="17431"/>
    <n v="14.9733233893638"/>
    <s v="15 per 1000 under 1 yr olds"/>
    <n v="14.9733233893638"/>
  </r>
  <r>
    <s v="E06000035_Children referred to children's services aged &lt;1 but not meeting thresholds_Number"/>
    <s v="E06000035"/>
    <x v="76"/>
    <s v="Financial year"/>
    <s v="2018/19"/>
    <s v="Children on the edge of social care involvement"/>
    <x v="42"/>
    <s v="Number"/>
    <n v="75"/>
    <n v="3476"/>
    <n v="21.576524741081698"/>
    <s v="21.6 per 1000 under 1 yr olds"/>
    <n v="21.576524741081698"/>
  </r>
  <r>
    <s v="E10000017_Children referred to children's services aged &lt;1 but not meeting thresholds_Number"/>
    <s v="E10000017"/>
    <x v="67"/>
    <s v="Financial year"/>
    <s v="2018/19"/>
    <s v="Children on the edge of social care involvement"/>
    <x v="42"/>
    <s v="Number"/>
    <n v="145"/>
    <n v="12376"/>
    <n v="11.7162249515191"/>
    <s v="11.7 per 1000 under 1 yr olds"/>
    <n v="11.7162249515191"/>
  </r>
  <r>
    <s v="E06000008_Children referred to children's services aged &lt;1 but not meeting thresholds_Number"/>
    <s v="E06000008"/>
    <x v="7"/>
    <s v="Financial year"/>
    <s v="2018/19"/>
    <s v="Children on the edge of social care involvement"/>
    <x v="42"/>
    <s v="Number"/>
    <n v="29"/>
    <n v="1998"/>
    <n v="14.5145145145145"/>
    <s v="14.5 per 1000 under 1 yr olds"/>
    <n v="14.5145145145145"/>
  </r>
  <r>
    <s v="E06000009_Children referred to children's services aged &lt;1 but not meeting thresholds_Number"/>
    <s v="E06000009"/>
    <x v="8"/>
    <s v="Financial year"/>
    <s v="2018/19"/>
    <s v="Children on the edge of social care involvement"/>
    <x v="42"/>
    <s v="Number"/>
    <n v="38"/>
    <n v="1627"/>
    <n v="23.355869698832201"/>
    <s v="23.4 per 1000 under 1 yr olds"/>
    <n v="23.355869698832201"/>
  </r>
  <r>
    <s v="E10000024_Children referred to children's services aged &lt;1 but not meeting thresholds_Number"/>
    <s v="E10000024"/>
    <x v="91"/>
    <s v="Financial year"/>
    <s v="2018/19"/>
    <s v="Children on the edge of social care involvement"/>
    <x v="42"/>
    <s v="Number"/>
    <n v="242"/>
    <n v="8216"/>
    <n v="29.454722492697201"/>
    <s v="29.5 per 1000 under 1 yr olds"/>
    <n v="29.454722492697201"/>
  </r>
  <r>
    <s v="E06000018_Children referred to children's services aged &lt;1 but not meeting thresholds_Number"/>
    <s v="E06000018"/>
    <x v="90"/>
    <s v="Financial year"/>
    <s v="2018/19"/>
    <s v="Children on the edge of social care involvement"/>
    <x v="42"/>
    <s v="Number"/>
    <n v="30"/>
    <n v="4006"/>
    <n v="7.4887668497254101"/>
    <s v="7.5 per 1000 under 1 yr olds"/>
    <n v="7.4887668497254101"/>
  </r>
  <r>
    <s v="E06000051_Children referred to children's services aged &lt;1 but not meeting thresholds_Number"/>
    <s v="E06000051"/>
    <x v="109"/>
    <s v="Financial year"/>
    <s v="2018/19"/>
    <s v="Children on the edge of social care involvement"/>
    <x v="42"/>
    <s v="Number"/>
    <n v="6"/>
    <n v="2806"/>
    <n v="2.1382751247327199"/>
    <s v="2.1 per 1000 under 1 yr olds"/>
    <n v="2.1382751247327199"/>
  </r>
  <r>
    <s v="E06000020_Children referred to children's services aged &lt;1 but not meeting thresholds_Number"/>
    <s v="E06000020"/>
    <x v="129"/>
    <s v="Financial year"/>
    <s v="2018/19"/>
    <s v="Children on the edge of social care involvement"/>
    <x v="42"/>
    <s v="Number"/>
    <n v="48"/>
    <n v="2075"/>
    <n v="23.132530120481899"/>
    <s v="23.1 per 1000 under 1 yr olds"/>
    <n v="23.132530120481899"/>
  </r>
  <r>
    <s v="E06000049_Children referred to children's services aged &lt;1 but not meeting thresholds_Number"/>
    <s v="E06000049"/>
    <x v="23"/>
    <s v="Financial year"/>
    <s v="2018/19"/>
    <s v="Children on the edge of social care involvement"/>
    <x v="42"/>
    <s v="Number"/>
    <n v="31"/>
    <n v="3921"/>
    <n v="7.9061463912267298"/>
    <s v="7.9 per 1000 under 1 yr olds"/>
    <n v="7.9061463912267298"/>
  </r>
  <r>
    <s v="E06000050_Children referred to children's services aged &lt;1 but not meeting thresholds_Number"/>
    <s v="E06000050"/>
    <x v="154"/>
    <s v="Financial year"/>
    <s v="2018/19"/>
    <s v="Children on the edge of social care involvement"/>
    <x v="42"/>
    <s v="Number"/>
    <n v="36"/>
    <n v="3487"/>
    <n v="10.324060797246901"/>
    <s v="10.3 per 1000 under 1 yr olds"/>
    <n v="10.324060797246901"/>
  </r>
  <r>
    <s v="E06000052_Children referred to children's services aged &lt;1 but not meeting thresholds_Number"/>
    <s v="E06000052"/>
    <x v="26"/>
    <s v="Financial year"/>
    <s v="2018/19"/>
    <s v="Children on the edge of social care involvement"/>
    <x v="42"/>
    <s v="Number"/>
    <n v="62"/>
    <n v="5246"/>
    <n v="11.8185284025925"/>
    <s v="11.8 per 1000 under 1 yr olds"/>
    <n v="11.8185284025925"/>
  </r>
  <r>
    <s v="E10000006_Children referred to children's services aged &lt;1 but not meeting thresholds_Number"/>
    <s v="E10000006"/>
    <x v="29"/>
    <s v="Financial year"/>
    <s v="2018/19"/>
    <s v="Children on the edge of social care involvement"/>
    <x v="42"/>
    <s v="Number"/>
    <n v="45"/>
    <n v="4366"/>
    <n v="10.3069170865781"/>
    <s v="10.3 per 1000 under 1 yr olds"/>
    <n v="10.3069170865781"/>
  </r>
  <r>
    <s v="E10000013_Children referred to children's services aged &lt;1 but not meeting thresholds_Number"/>
    <s v="E10000013"/>
    <x v="44"/>
    <s v="Financial year"/>
    <s v="2018/19"/>
    <s v="Children on the edge of social care involvement"/>
    <x v="42"/>
    <s v="Number"/>
    <n v="104"/>
    <n v="6595"/>
    <n v="15.769522365428401"/>
    <s v="15.8 per 1000 under 1 yr olds"/>
    <n v="15.769522365428401"/>
  </r>
  <r>
    <s v="E10000015_Children referred to children's services aged &lt;1 but not meeting thresholds_Number"/>
    <s v="E10000015"/>
    <x v="55"/>
    <s v="Financial year"/>
    <s v="2018/19"/>
    <s v="Children on the edge of social care involvement"/>
    <x v="42"/>
    <s v="Number"/>
    <n v="113"/>
    <n v="14155"/>
    <n v="7.9830448604733304"/>
    <s v="8 per 1000 under 1 yr olds"/>
    <n v="7.9830448604733304"/>
  </r>
  <r>
    <s v="E06000046_Children referred to children's services aged &lt;1 but not meeting thresholds_Number"/>
    <s v="E06000046"/>
    <x v="58"/>
    <s v="Financial year"/>
    <s v="2018/19"/>
    <s v="Children on the edge of social care involvement"/>
    <x v="42"/>
    <s v="Number"/>
    <n v="25"/>
    <n v="1144"/>
    <n v="21.8531468531469"/>
    <s v="21.9 per 1000 under 1 yr olds"/>
    <n v="21.8531468531469"/>
  </r>
  <r>
    <s v="E10000019_Children referred to children's services aged &lt;1 but not meeting thresholds_Number"/>
    <s v="E10000019"/>
    <x v="72"/>
    <s v="Financial year"/>
    <s v="2018/19"/>
    <s v="Children on the edge of social care involvement"/>
    <x v="42"/>
    <s v="Number"/>
    <n v="139"/>
    <n v="7363"/>
    <n v="18.878174657069099"/>
    <s v="18.9 per 1000 under 1 yr olds"/>
    <n v="18.878174657069099"/>
  </r>
  <r>
    <s v="E10000020_Children referred to children's services aged &lt;1 but not meeting thresholds_Number"/>
    <s v="E10000020"/>
    <x v="82"/>
    <s v="Financial year"/>
    <s v="2018/19"/>
    <s v="Children on the edge of social care involvement"/>
    <x v="42"/>
    <s v="Number"/>
    <n v="140"/>
    <n v="8492"/>
    <n v="16.486104569006098"/>
    <s v="16.5 per 1000 under 1 yr olds"/>
    <n v="16.486104569006098"/>
  </r>
  <r>
    <s v="E10000021_Children referred to children's services aged &lt;1 but not meeting thresholds_Number"/>
    <s v="E10000021"/>
    <x v="88"/>
    <s v="Financial year"/>
    <s v="2018/19"/>
    <s v="Children on the edge of social care involvement"/>
    <x v="42"/>
    <s v="Number"/>
    <n v="247"/>
    <n v="8891"/>
    <n v="27.780902035766498"/>
    <s v="27.8 per 1000 under 1 yr olds"/>
    <n v="27.780902035766498"/>
  </r>
  <r>
    <s v="E06000048_Children referred to children's services aged &lt;1 but not meeting thresholds_Number"/>
    <s v="E06000048"/>
    <x v="89"/>
    <s v="Financial year"/>
    <s v="2018/19"/>
    <s v="Children on the edge of social care involvement"/>
    <x v="42"/>
    <s v="Number"/>
    <n v="46"/>
    <n v="2874"/>
    <n v="16.005567153792601"/>
    <s v="16 per 1000 under 1 yr olds"/>
    <n v="16.005567153792601"/>
  </r>
  <r>
    <s v="E10000025_Children referred to children's services aged &lt;1 but not meeting thresholds_Number"/>
    <s v="E10000025"/>
    <x v="93"/>
    <s v="Financial year"/>
    <s v="2018/19"/>
    <s v="Children on the edge of social care involvement"/>
    <x v="42"/>
    <s v="Number"/>
    <n v="130"/>
    <n v="7481"/>
    <n v="17.377355968453401"/>
    <s v="17.4 per 1000 under 1 yr olds"/>
    <n v="17.377355968453401"/>
  </r>
  <r>
    <s v="E10000027_Children referred to children's services aged &lt;1 but not meeting thresholds_Number"/>
    <s v="E10000027"/>
    <x v="112"/>
    <s v="Financial year"/>
    <s v="2018/19"/>
    <s v="Children on the edge of social care involvement"/>
    <x v="42"/>
    <s v="Number"/>
    <n v="36"/>
    <n v="5401"/>
    <n v="6.6654323273467897"/>
    <s v="6.7 per 1000 under 1 yr olds"/>
    <n v="6.6654323273467897"/>
  </r>
  <r>
    <s v="E10000029_Children referred to children's services aged &lt;1 but not meeting thresholds_Number"/>
    <s v="E10000029"/>
    <x v="123"/>
    <s v="Financial year"/>
    <s v="2018/19"/>
    <s v="Children on the edge of social care involvement"/>
    <x v="42"/>
    <s v="Number"/>
    <n v="81"/>
    <n v="7605"/>
    <n v="10.6508875739645"/>
    <s v="10.7 per 1000 under 1 yr olds"/>
    <n v="10.6508875739645"/>
  </r>
  <r>
    <s v="E10000030_Children referred to children's services aged &lt;1 but not meeting thresholds_Number"/>
    <s v="E10000030"/>
    <x v="125"/>
    <s v="Financial year"/>
    <s v="2018/19"/>
    <s v="Children on the edge of social care involvement"/>
    <x v="42"/>
    <s v="Number"/>
    <n v="39"/>
    <n v="12975"/>
    <n v="3.00578034682081"/>
    <s v="3 per 1000 under 1 yr olds"/>
    <n v="3.00578034682081"/>
  </r>
  <r>
    <s v="E10000031_Children referred to children's services aged &lt;1 but not meeting thresholds_Number"/>
    <s v="E10000031"/>
    <x v="139"/>
    <s v="Financial year"/>
    <s v="2018/19"/>
    <s v="Children on the edge of social care involvement"/>
    <x v="42"/>
    <s v="Number"/>
    <n v="112"/>
    <n v="6079"/>
    <n v="18.424082908373101"/>
    <s v="18.4 per 1000 under 1 yr olds"/>
    <n v="18.424082908373101"/>
  </r>
  <r>
    <s v="E10000032_Children referred to children's services aged &lt;1 but not meeting thresholds_Number"/>
    <s v="E10000032"/>
    <x v="141"/>
    <s v="Financial year"/>
    <s v="2018/19"/>
    <s v="Children on the edge of social care involvement"/>
    <x v="42"/>
    <s v="Number"/>
    <n v="196"/>
    <n v="8578"/>
    <n v="22.8491489857776"/>
    <s v="22.8 per 1000 under 1 yr olds"/>
    <n v="22.8491489857776"/>
  </r>
  <r>
    <s v="NA_Children aged 0-4 at 31st March 2019 with an open Child Protection Plan_Number"/>
    <s v="NA"/>
    <x v="151"/>
    <s v="Financial year"/>
    <s v="2018/19"/>
    <s v="Children with a social worker"/>
    <x v="43"/>
    <s v="Number"/>
    <n v="17377"/>
    <n v="3346727"/>
    <n v="5.1922370722201121"/>
    <s v="5.19 per 1000 0-4 yr olds"/>
    <n v="5.1922370722201121"/>
  </r>
  <r>
    <s v="E09000001_Children aged 0-4 at 31st March 2019 with an open Child Protection Plan_Number"/>
    <s v="E09000001"/>
    <x v="25"/>
    <s v="Financial year"/>
    <s v="2018/19"/>
    <s v="Children with a social worker"/>
    <x v="43"/>
    <s v="Number"/>
    <n v="0"/>
    <n v="435"/>
    <n v="0"/>
    <s v="0 per 1000 0-4 yr olds"/>
    <n v="0"/>
  </r>
  <r>
    <s v="E09000007_Children aged 0-4 at 31st March 2019 with an open Child Protection Plan_Number"/>
    <s v="E09000007"/>
    <x v="21"/>
    <s v="Financial year"/>
    <s v="2018/19"/>
    <s v="Children with a social worker"/>
    <x v="43"/>
    <s v="Number"/>
    <n v="96"/>
    <n v="14039"/>
    <n v="6.8380938813305798"/>
    <s v="6.8 per 1000 0-4 yr olds"/>
    <n v="6.8380938813305798"/>
  </r>
  <r>
    <s v="E09000011_Children aged 0-4 at 31st March 2019 with an open Child Protection Plan_Number"/>
    <s v="E09000011"/>
    <x v="45"/>
    <s v="Financial year"/>
    <s v="2018/19"/>
    <s v="Children with a social worker"/>
    <x v="43"/>
    <s v="Number"/>
    <n v="67"/>
    <n v="21953"/>
    <n v="3.0519746731653998"/>
    <s v="3.1 per 1000 0-4 yr olds"/>
    <n v="3.0519746731653998"/>
  </r>
  <r>
    <s v="E09000012_Children aged 0-4 at 31st March 2019 with an open Child Protection Plan_Number"/>
    <s v="E09000012"/>
    <x v="46"/>
    <s v="Financial year"/>
    <s v="2018/19"/>
    <s v="Children with a social worker"/>
    <x v="43"/>
    <s v="Number"/>
    <n v="66"/>
    <n v="20326"/>
    <n v="3.2470727147495801"/>
    <s v="3.2 per 1000 0-4 yr olds"/>
    <n v="3.2470727147495801"/>
  </r>
  <r>
    <s v="E09000013_Children aged 0-4 at 31st March 2019 with an open Child Protection Plan_Number"/>
    <s v="E09000013"/>
    <x v="48"/>
    <s v="Financial year"/>
    <s v="2018/19"/>
    <s v="Children with a social worker"/>
    <x v="43"/>
    <s v="Number"/>
    <n v="39"/>
    <n v="11404"/>
    <n v="3.4198526832690299"/>
    <s v="3.4 per 1000 0-4 yr olds"/>
    <n v="3.4198526832690299"/>
  </r>
  <r>
    <s v="E09000019_Children aged 0-4 at 31st March 2019 with an open Child Protection Plan_Number"/>
    <s v="E09000019"/>
    <x v="59"/>
    <s v="Financial year"/>
    <s v="2018/19"/>
    <s v="Children with a social worker"/>
    <x v="43"/>
    <s v="Number"/>
    <n v="59"/>
    <n v="13127"/>
    <n v="4.4945532109392898"/>
    <s v="4.5 per 1000 0-4 yr olds"/>
    <n v="4.4945532109392898"/>
  </r>
  <r>
    <s v="E09000020_Children aged 0-4 at 31st March 2019 with an open Child Protection Plan_Number"/>
    <s v="E09000020"/>
    <x v="60"/>
    <s v="Financial year"/>
    <s v="2018/19"/>
    <s v="Children with a social worker"/>
    <x v="43"/>
    <s v="Number"/>
    <n v="15"/>
    <n v="8223"/>
    <n v="1.82415176942722"/>
    <s v="1.8 per 1000 0-4 yr olds"/>
    <n v="1.82415176942722"/>
  </r>
  <r>
    <s v="E09000022_Children aged 0-4 at 31st March 2019 with an open Child Protection Plan_Number"/>
    <s v="E09000022"/>
    <x v="66"/>
    <s v="Financial year"/>
    <s v="2018/19"/>
    <s v="Children with a social worker"/>
    <x v="43"/>
    <s v="Number"/>
    <n v="61"/>
    <n v="19213"/>
    <n v="3.1749336386821398"/>
    <s v="3.2 per 1000 0-4 yr olds"/>
    <n v="3.1749336386821398"/>
  </r>
  <r>
    <s v="E09000023_Children aged 0-4 at 31st March 2019 with an open Child Protection Plan_Number"/>
    <s v="E09000023"/>
    <x v="71"/>
    <s v="Financial year"/>
    <s v="2018/19"/>
    <s v="Children with a social worker"/>
    <x v="43"/>
    <s v="Number"/>
    <n v="81"/>
    <n v="21814"/>
    <n v="3.7132116989089599"/>
    <s v="3.7 per 1000 0-4 yr olds"/>
    <n v="3.7132116989089599"/>
  </r>
  <r>
    <s v="E09000028_Children aged 0-4 at 31st March 2019 with an open Child Protection Plan_Number"/>
    <s v="E09000028"/>
    <x v="117"/>
    <s v="Financial year"/>
    <s v="2018/19"/>
    <s v="Children with a social worker"/>
    <x v="43"/>
    <s v="Number"/>
    <n v="88"/>
    <n v="20500"/>
    <n v="4.2926829268292703"/>
    <s v="4.3 per 1000 0-4 yr olds"/>
    <n v="4.2926829268292703"/>
  </r>
  <r>
    <s v="E09000030_Children aged 0-4 at 31st March 2019 with an open Child Protection Plan_Number"/>
    <s v="E09000030"/>
    <x v="132"/>
    <s v="Financial year"/>
    <s v="2018/19"/>
    <s v="Children with a social worker"/>
    <x v="43"/>
    <s v="Number"/>
    <n v="80"/>
    <n v="22208"/>
    <n v="3.6023054755043198"/>
    <s v="3.6 per 1000 0-4 yr olds"/>
    <n v="3.6023054755043198"/>
  </r>
  <r>
    <s v="E09000032_Children aged 0-4 at 31st March 2019 with an open Child Protection Plan_Number"/>
    <s v="E09000032"/>
    <x v="137"/>
    <s v="Financial year"/>
    <s v="2018/19"/>
    <s v="Children with a social worker"/>
    <x v="43"/>
    <s v="Number"/>
    <n v="54"/>
    <n v="21875"/>
    <n v="2.4685714285714302"/>
    <s v="2.5 per 1000 0-4 yr olds"/>
    <n v="2.4685714285714302"/>
  </r>
  <r>
    <s v="E09000033_Children aged 0-4 at 31st March 2019 with an open Child Protection Plan_Number"/>
    <s v="E09000033"/>
    <x v="142"/>
    <s v="Financial year"/>
    <s v="2018/19"/>
    <s v="Children with a social worker"/>
    <x v="43"/>
    <s v="Number"/>
    <n v="19"/>
    <n v="13692"/>
    <n v="1.38767163307041"/>
    <s v="1.4 per 1000 0-4 yr olds"/>
    <n v="1.38767163307041"/>
  </r>
  <r>
    <s v="E09000002_Children aged 0-4 at 31st March 2019 with an open Child Protection Plan_Number"/>
    <s v="E09000002"/>
    <x v="0"/>
    <s v="Financial year"/>
    <s v="2018/19"/>
    <s v="Children with a social worker"/>
    <x v="43"/>
    <s v="Number"/>
    <n v="91"/>
    <n v="19519"/>
    <n v="4.6621240842256304"/>
    <s v="4.7 per 1000 0-4 yr olds"/>
    <n v="4.6621240842256304"/>
  </r>
  <r>
    <s v="E09000003_Children aged 0-4 at 31st March 2019 with an open Child Protection Plan_Number"/>
    <s v="E09000003"/>
    <x v="1"/>
    <s v="Financial year"/>
    <s v="2018/19"/>
    <s v="Children with a social worker"/>
    <x v="43"/>
    <s v="Number"/>
    <n v="44"/>
    <n v="26512"/>
    <n v="1.6596258298129101"/>
    <s v="1.7 per 1000 0-4 yr olds"/>
    <n v="1.6596258298129101"/>
  </r>
  <r>
    <s v="E09000004_Children aged 0-4 at 31st March 2019 with an open Child Protection Plan_Number"/>
    <s v="E09000004"/>
    <x v="5"/>
    <s v="Financial year"/>
    <s v="2018/19"/>
    <s v="Children with a social worker"/>
    <x v="43"/>
    <s v="Number"/>
    <n v="45"/>
    <n v="15989"/>
    <n v="2.8144349240102602"/>
    <s v="2.8 per 1000 0-4 yr olds"/>
    <n v="2.8144349240102602"/>
  </r>
  <r>
    <s v="E09000005_Children aged 0-4 at 31st March 2019 with an open Child Protection Plan_Number"/>
    <s v="E09000005"/>
    <x v="13"/>
    <s v="Financial year"/>
    <s v="2018/19"/>
    <s v="Children with a social worker"/>
    <x v="43"/>
    <s v="Number"/>
    <n v="87"/>
    <n v="24582"/>
    <n v="3.5391750061020302"/>
    <s v="3.5 per 1000 0-4 yr olds"/>
    <n v="3.5391750061020302"/>
  </r>
  <r>
    <s v="E09000006_Children aged 0-4 at 31st March 2019 with an open Child Protection Plan_Number"/>
    <s v="E09000006"/>
    <x v="16"/>
    <s v="Financial year"/>
    <s v="2018/19"/>
    <s v="Children with a social worker"/>
    <x v="43"/>
    <s v="Number"/>
    <n v="73"/>
    <n v="21559"/>
    <n v="3.38605686720163"/>
    <s v="3.4 per 1000 0-4 yr olds"/>
    <n v="3.38605686720163"/>
  </r>
  <r>
    <s v="E09000008_Children aged 0-4 at 31st March 2019 with an open Child Protection Plan_Number"/>
    <s v="E09000008"/>
    <x v="28"/>
    <s v="Financial year"/>
    <s v="2018/19"/>
    <s v="Children with a social worker"/>
    <x v="43"/>
    <s v="Number"/>
    <n v="219"/>
    <n v="27974"/>
    <n v="7.8286980767855896"/>
    <s v="7.8 per 1000 0-4 yr olds"/>
    <n v="7.8286980767855896"/>
  </r>
  <r>
    <s v="E09000009_Children aged 0-4 at 31st March 2019 with an open Child Protection Plan_Number"/>
    <s v="E09000009"/>
    <x v="38"/>
    <s v="Financial year"/>
    <s v="2018/19"/>
    <s v="Children with a social worker"/>
    <x v="43"/>
    <s v="Number"/>
    <n v="64"/>
    <n v="24600"/>
    <n v="2.6016260162601599"/>
    <s v="2.6 per 1000 0-4 yr olds"/>
    <n v="2.6016260162601599"/>
  </r>
  <r>
    <s v="E09000010_Children aged 0-4 at 31st March 2019 with an open Child Protection Plan_Number"/>
    <s v="E09000010"/>
    <x v="41"/>
    <s v="Financial year"/>
    <s v="2018/19"/>
    <s v="Children with a social worker"/>
    <x v="43"/>
    <s v="Number"/>
    <n v="101"/>
    <n v="24321"/>
    <n v="4.1527897701574803"/>
    <s v="4.2 per 1000 0-4 yr olds"/>
    <n v="4.1527897701574803"/>
  </r>
  <r>
    <s v="E09000014_Children aged 0-4 at 31st March 2019 with an open Child Protection Plan_Number"/>
    <s v="E09000014"/>
    <x v="50"/>
    <s v="Financial year"/>
    <s v="2018/19"/>
    <s v="Children with a social worker"/>
    <x v="43"/>
    <s v="Number"/>
    <n v="69"/>
    <n v="18586"/>
    <n v="3.7124717529323101"/>
    <s v="3.7 per 1000 0-4 yr olds"/>
    <n v="3.7124717529323101"/>
  </r>
  <r>
    <s v="E09000015_Children aged 0-4 at 31st March 2019 with an open Child Protection Plan_Number"/>
    <s v="E09000015"/>
    <x v="51"/>
    <s v="Financial year"/>
    <s v="2018/19"/>
    <s v="Children with a social worker"/>
    <x v="43"/>
    <s v="Number"/>
    <n v="87"/>
    <n v="17745"/>
    <n v="4.9027895181741297"/>
    <s v="4.9 per 1000 0-4 yr olds"/>
    <n v="4.9027895181741297"/>
  </r>
  <r>
    <s v="E09000016_Children aged 0-4 at 31st March 2019 with an open Child Protection Plan_Number"/>
    <s v="E09000016"/>
    <x v="53"/>
    <s v="Financial year"/>
    <s v="2018/19"/>
    <s v="Children with a social worker"/>
    <x v="43"/>
    <s v="Number"/>
    <n v="71"/>
    <n v="17370"/>
    <n v="4.0875071963154896"/>
    <s v="4.1 per 1000 0-4 yr olds"/>
    <n v="4.0875071963154896"/>
  </r>
  <r>
    <s v="E09000017_Children aged 0-4 at 31st March 2019 with an open Child Protection Plan_Number"/>
    <s v="E09000017"/>
    <x v="56"/>
    <s v="Financial year"/>
    <s v="2018/19"/>
    <s v="Children with a social worker"/>
    <x v="43"/>
    <s v="Number"/>
    <n v="122"/>
    <n v="22489"/>
    <n v="5.4248743830316997"/>
    <s v="5.4 per 1000 0-4 yr olds"/>
    <n v="5.4248743830316997"/>
  </r>
  <r>
    <s v="E09000018_Children aged 0-4 at 31st March 2019 with an open Child Protection Plan_Number"/>
    <s v="E09000018"/>
    <x v="57"/>
    <s v="Financial year"/>
    <s v="2018/19"/>
    <s v="Children with a social worker"/>
    <x v="43"/>
    <s v="Number"/>
    <n v="69"/>
    <n v="20363"/>
    <n v="3.3884987477287201"/>
    <s v="3.4 per 1000 0-4 yr olds"/>
    <n v="3.3884987477287201"/>
  </r>
  <r>
    <s v="E09000021_Children aged 0-4 at 31st March 2019 with an open Child Protection Plan_Number"/>
    <s v="E09000021"/>
    <x v="63"/>
    <s v="Financial year"/>
    <s v="2018/19"/>
    <s v="Children with a social worker"/>
    <x v="43"/>
    <s v="Number"/>
    <n v="38"/>
    <n v="11291"/>
    <n v="3.36551235497299"/>
    <s v="3.4 per 1000 0-4 yr olds"/>
    <n v="3.36551235497299"/>
  </r>
  <r>
    <s v="E09000024_Children aged 0-4 at 31st March 2019 with an open Child Protection Plan_Number"/>
    <s v="E09000024"/>
    <x v="77"/>
    <s v="Financial year"/>
    <s v="2018/19"/>
    <s v="Children with a social worker"/>
    <x v="43"/>
    <s v="Number"/>
    <n v="58"/>
    <n v="14994"/>
    <n v="3.86821395224757"/>
    <s v="3.9 per 1000 0-4 yr olds"/>
    <n v="3.86821395224757"/>
  </r>
  <r>
    <s v="E09000025_Children aged 0-4 at 31st March 2019 with an open Child Protection Plan_Number"/>
    <s v="E09000025"/>
    <x v="81"/>
    <s v="Financial year"/>
    <s v="2018/19"/>
    <s v="Children with a social worker"/>
    <x v="43"/>
    <s v="Number"/>
    <n v="90"/>
    <n v="28254"/>
    <n v="3.1853896793374399"/>
    <s v="3.2 per 1000 0-4 yr olds"/>
    <n v="3.1853896793374399"/>
  </r>
  <r>
    <s v="E09000026_Children aged 0-4 at 31st March 2019 with an open Child Protection Plan_Number"/>
    <s v="E09000026"/>
    <x v="99"/>
    <s v="Financial year"/>
    <s v="2018/19"/>
    <s v="Children with a social worker"/>
    <x v="43"/>
    <s v="Number"/>
    <n v="68"/>
    <n v="22744"/>
    <n v="2.98979950756243"/>
    <s v="3 per 1000 0-4 yr olds"/>
    <n v="2.98979950756243"/>
  </r>
  <r>
    <s v="E09000027_Children aged 0-4 at 31st March 2019 with an open Child Protection Plan_Number"/>
    <s v="E09000027"/>
    <x v="101"/>
    <s v="Financial year"/>
    <s v="2018/19"/>
    <s v="Children with a social worker"/>
    <x v="43"/>
    <s v="Number"/>
    <n v="46"/>
    <n v="12624"/>
    <n v="3.6438529784537401"/>
    <s v="3.6 per 1000 0-4 yr olds"/>
    <n v="3.6438529784537401"/>
  </r>
  <r>
    <s v="E09000029_Children aged 0-4 at 31st March 2019 with an open Child Protection Plan_Number"/>
    <s v="E09000029"/>
    <x v="126"/>
    <s v="Financial year"/>
    <s v="2018/19"/>
    <s v="Children with a social worker"/>
    <x v="43"/>
    <s v="Number"/>
    <n v="52"/>
    <n v="13754"/>
    <n v="3.7807183364839299"/>
    <s v="3.8 per 1000 0-4 yr olds"/>
    <n v="3.7807183364839299"/>
  </r>
  <r>
    <s v="E09000031_Children aged 0-4 at 31st March 2019 with an open Child Protection Plan_Number"/>
    <s v="E09000031"/>
    <x v="136"/>
    <s v="Financial year"/>
    <s v="2018/19"/>
    <s v="Children with a social worker"/>
    <x v="43"/>
    <s v="Number"/>
    <n v="66"/>
    <n v="21802"/>
    <n v="3.0272452068617599"/>
    <s v="3 per 1000 0-4 yr olds"/>
    <n v="3.0272452068617599"/>
  </r>
  <r>
    <s v="E08000025_Children aged 0-4 at 31st March 2019 with an open Child Protection Plan_Number"/>
    <s v="E08000025"/>
    <x v="6"/>
    <s v="Financial year"/>
    <s v="2018/19"/>
    <s v="Children with a social worker"/>
    <x v="43"/>
    <s v="Number"/>
    <n v="462"/>
    <n v="83536"/>
    <n v="5.5305497031220101"/>
    <s v="5.5 per 1000 0-4 yr olds"/>
    <n v="5.5305497031220101"/>
  </r>
  <r>
    <s v="E08000026_Children aged 0-4 at 31st March 2019 with an open Child Protection Plan_Number"/>
    <s v="E08000026"/>
    <x v="27"/>
    <s v="Financial year"/>
    <s v="2018/19"/>
    <s v="Children with a social worker"/>
    <x v="43"/>
    <s v="Number"/>
    <n v="127"/>
    <n v="23068"/>
    <n v="5.5054621120166498"/>
    <s v="5.5 per 1000 0-4 yr olds"/>
    <n v="5.5054621120166498"/>
  </r>
  <r>
    <s v="E08000027_Children aged 0-4 at 31st March 2019 with an open Child Protection Plan_Number"/>
    <s v="E08000027"/>
    <x v="36"/>
    <s v="Financial year"/>
    <s v="2018/19"/>
    <s v="Children with a social worker"/>
    <x v="43"/>
    <s v="Number"/>
    <n v="136"/>
    <n v="19102"/>
    <n v="7.1196733326353296"/>
    <s v="7.1 per 1000 0-4 yr olds"/>
    <n v="7.1196733326353296"/>
  </r>
  <r>
    <s v="E08000028_Children aged 0-4 at 31st March 2019 with an open Child Protection Plan_Number"/>
    <s v="E08000028"/>
    <x v="106"/>
    <s v="Financial year"/>
    <s v="2018/19"/>
    <s v="Children with a social worker"/>
    <x v="43"/>
    <s v="Number"/>
    <n v="198"/>
    <n v="23772"/>
    <n v="8.3291267036850094"/>
    <s v="8.3 per 1000 0-4 yr olds"/>
    <n v="8.3291267036850094"/>
  </r>
  <r>
    <s v="E08000029_Children aged 0-4 at 31st March 2019 with an open Child Protection Plan_Number"/>
    <s v="E08000029"/>
    <x v="111"/>
    <s v="Financial year"/>
    <s v="2018/19"/>
    <s v="Children with a social worker"/>
    <x v="43"/>
    <s v="Number"/>
    <n v="66"/>
    <n v="12393"/>
    <n v="5.3255870249334301"/>
    <s v="5.3 per 1000 0-4 yr olds"/>
    <n v="5.3255870249334301"/>
  </r>
  <r>
    <s v="E08000030_Children aged 0-4 at 31st March 2019 with an open Child Protection Plan_Number"/>
    <s v="E08000030"/>
    <x v="135"/>
    <s v="Financial year"/>
    <s v="2018/19"/>
    <s v="Children with a social worker"/>
    <x v="43"/>
    <s v="Number"/>
    <n v="159"/>
    <n v="19650"/>
    <n v="8.0916030534351204"/>
    <s v="8.1 per 1000 0-4 yr olds"/>
    <n v="8.0916030534351204"/>
  </r>
  <r>
    <s v="E08000031_Children aged 0-4 at 31st March 2019 with an open Child Protection Plan_Number"/>
    <s v="E08000031"/>
    <x v="148"/>
    <s v="Financial year"/>
    <s v="2018/19"/>
    <s v="Children with a social worker"/>
    <x v="43"/>
    <s v="Number"/>
    <n v="113"/>
    <n v="18026"/>
    <n v="6.2687229557306097"/>
    <s v="6.3 per 1000 0-4 yr olds"/>
    <n v="6.2687229557306097"/>
  </r>
  <r>
    <s v="E08000011_Children aged 0-4 at 31st March 2019 with an open Child Protection Plan_Number"/>
    <s v="E08000011"/>
    <x v="65"/>
    <s v="Financial year"/>
    <s v="2018/19"/>
    <s v="Children with a social worker"/>
    <x v="43"/>
    <s v="Number"/>
    <n v="56"/>
    <n v="10076"/>
    <n v="5.5577610162762996"/>
    <s v="5.6 per 1000 0-4 yr olds"/>
    <n v="5.5577610162762996"/>
  </r>
  <r>
    <s v="E08000012_Children aged 0-4 at 31st March 2019 with an open Child Protection Plan_Number"/>
    <s v="E08000012"/>
    <x v="73"/>
    <s v="Financial year"/>
    <s v="2018/19"/>
    <s v="Children with a social worker"/>
    <x v="43"/>
    <s v="Number"/>
    <n v="192"/>
    <n v="29676"/>
    <n v="6.46987464617873"/>
    <s v="6.5 per 1000 0-4 yr olds"/>
    <n v="6.46987464617873"/>
  </r>
  <r>
    <s v="E08000013_Children aged 0-4 at 31st March 2019 with an open Child Protection Plan_Number"/>
    <s v="E08000013"/>
    <x v="152"/>
    <s v="Financial year"/>
    <s v="2018/19"/>
    <s v="Children with a social worker"/>
    <x v="43"/>
    <s v="Number"/>
    <n v="85"/>
    <n v="10282"/>
    <n v="8.2668741489982498"/>
    <s v="8.3 per 1000 0-4 yr olds"/>
    <n v="8.2668741489982498"/>
  </r>
  <r>
    <s v="E08000014_Children aged 0-4 at 31st March 2019 with an open Child Protection Plan_Number"/>
    <s v="E08000014"/>
    <x v="107"/>
    <s v="Financial year"/>
    <s v="2018/19"/>
    <s v="Children with a social worker"/>
    <x v="43"/>
    <s v="Number"/>
    <n v="79"/>
    <n v="14441"/>
    <n v="5.4705352814902"/>
    <s v="5.5 per 1000 0-4 yr olds"/>
    <n v="5.4705352814902"/>
  </r>
  <r>
    <s v="E08000015_Children aged 0-4 at 31st March 2019 with an open Child Protection Plan_Number"/>
    <s v="E08000015"/>
    <x v="146"/>
    <s v="Financial year"/>
    <s v="2018/19"/>
    <s v="Children with a social worker"/>
    <x v="43"/>
    <s v="Number"/>
    <n v="123"/>
    <n v="18051"/>
    <n v="6.8140269237161402"/>
    <s v="6.8 per 1000 0-4 yr olds"/>
    <n v="6.8140269237161402"/>
  </r>
  <r>
    <s v="E08000001_Children aged 0-4 at 31st March 2019 with an open Child Protection Plan_Number"/>
    <s v="E08000001"/>
    <x v="9"/>
    <s v="Financial year"/>
    <s v="2018/19"/>
    <s v="Children with a social worker"/>
    <x v="43"/>
    <s v="Number"/>
    <n v="115"/>
    <n v="19294"/>
    <n v="5.9604021975743802"/>
    <s v="6 per 1000 0-4 yr olds"/>
    <n v="5.9604021975743802"/>
  </r>
  <r>
    <s v="E08000002_Children aged 0-4 at 31st March 2019 with an open Child Protection Plan_Number"/>
    <s v="E08000002"/>
    <x v="18"/>
    <s v="Financial year"/>
    <s v="2018/19"/>
    <s v="Children with a social worker"/>
    <x v="43"/>
    <s v="Number"/>
    <n v="70"/>
    <n v="11819"/>
    <n v="5.92266689229207"/>
    <s v="5.9 per 1000 0-4 yr olds"/>
    <n v="5.92266689229207"/>
  </r>
  <r>
    <s v="E08000003_Children aged 0-4 at 31st March 2019 with an open Child Protection Plan_Number"/>
    <s v="E08000003"/>
    <x v="75"/>
    <s v="Financial year"/>
    <s v="2018/19"/>
    <s v="Children with a social worker"/>
    <x v="43"/>
    <s v="Number"/>
    <n v="231"/>
    <n v="37768"/>
    <n v="6.1162889218385903"/>
    <s v="6.1 per 1000 0-4 yr olds"/>
    <n v="6.1162889218385903"/>
  </r>
  <r>
    <s v="E08000004_Children aged 0-4 at 31st March 2019 with an open Child Protection Plan_Number"/>
    <s v="E08000004"/>
    <x v="92"/>
    <s v="Financial year"/>
    <s v="2018/19"/>
    <s v="Children with a social worker"/>
    <x v="43"/>
    <s v="Number"/>
    <n v="146"/>
    <n v="16792"/>
    <n v="8.6946164840400204"/>
    <s v="8.7 per 1000 0-4 yr olds"/>
    <n v="8.6946164840400204"/>
  </r>
  <r>
    <s v="E08000005_Children aged 0-4 at 31st March 2019 with an open Child Protection Plan_Number"/>
    <s v="E08000005"/>
    <x v="102"/>
    <s v="Financial year"/>
    <s v="2018/19"/>
    <s v="Children with a social worker"/>
    <x v="43"/>
    <s v="Number"/>
    <n v="134"/>
    <n v="15123"/>
    <n v="8.8606757918402401"/>
    <s v="8.9 per 1000 0-4 yr olds"/>
    <n v="8.8606757918402401"/>
  </r>
  <r>
    <s v="E08000006_Children aged 0-4 at 31st March 2019 with an open Child Protection Plan_Number"/>
    <s v="E08000006"/>
    <x v="105"/>
    <s v="Financial year"/>
    <s v="2018/19"/>
    <s v="Children with a social worker"/>
    <x v="43"/>
    <s v="Number"/>
    <n v="160"/>
    <n v="17614"/>
    <n v="9.0836834336323395"/>
    <s v="9.1 per 1000 0-4 yr olds"/>
    <n v="9.0836834336323395"/>
  </r>
  <r>
    <s v="E08000007_Children aged 0-4 at 31st March 2019 with an open Child Protection Plan_Number"/>
    <s v="E08000007"/>
    <x v="120"/>
    <s v="Financial year"/>
    <s v="2018/19"/>
    <s v="Children with a social worker"/>
    <x v="43"/>
    <s v="Number"/>
    <n v="88"/>
    <n v="17631"/>
    <n v="4.9912086665532298"/>
    <s v="5 per 1000 0-4 yr olds"/>
    <n v="4.9912086665532298"/>
  </r>
  <r>
    <s v="E08000008_Children aged 0-4 at 31st March 2019 with an open Child Protection Plan_Number"/>
    <s v="E08000008"/>
    <x v="128"/>
    <s v="Financial year"/>
    <s v="2018/19"/>
    <s v="Children with a social worker"/>
    <x v="43"/>
    <s v="Number"/>
    <n v="122"/>
    <n v="14500"/>
    <n v="8.4137931034482794"/>
    <s v="8.4 per 1000 0-4 yr olds"/>
    <n v="8.4137931034482794"/>
  </r>
  <r>
    <s v="E08000009_Children aged 0-4 at 31st March 2019 with an open Child Protection Plan_Number"/>
    <s v="E08000009"/>
    <x v="133"/>
    <s v="Financial year"/>
    <s v="2018/19"/>
    <s v="Children with a social worker"/>
    <x v="43"/>
    <s v="Number"/>
    <n v="57"/>
    <n v="14701"/>
    <n v="3.8772872593701102"/>
    <s v="3.9 per 1000 0-4 yr olds"/>
    <n v="3.8772872593701102"/>
  </r>
  <r>
    <s v="E08000010_Children aged 0-4 at 31st March 2019 with an open Child Protection Plan_Number"/>
    <s v="E08000010"/>
    <x v="143"/>
    <s v="Financial year"/>
    <s v="2018/19"/>
    <s v="Children with a social worker"/>
    <x v="43"/>
    <s v="Number"/>
    <n v="97"/>
    <n v="18450"/>
    <n v="5.2574525745257503"/>
    <s v="5.3 per 1000 0-4 yr olds"/>
    <n v="5.2574525745257503"/>
  </r>
  <r>
    <s v="E08000016_Children aged 0-4 at 31st March 2019 with an open Child Protection Plan_Number"/>
    <s v="E08000016"/>
    <x v="2"/>
    <s v="Financial year"/>
    <s v="2018/19"/>
    <s v="Children with a social worker"/>
    <x v="43"/>
    <s v="Number"/>
    <n v="104"/>
    <n v="14227"/>
    <n v="7.3100442819990201"/>
    <s v="7.3 per 1000 0-4 yr olds"/>
    <n v="7.3100442819990201"/>
  </r>
  <r>
    <s v="E08000017_Children aged 0-4 at 31st March 2019 with an open Child Protection Plan_Number"/>
    <s v="E08000017"/>
    <x v="34"/>
    <s v="Financial year"/>
    <s v="2018/19"/>
    <s v="Children with a social worker"/>
    <x v="43"/>
    <s v="Number"/>
    <n v="97"/>
    <n v="18267"/>
    <n v="5.3101220780642704"/>
    <s v="5.3 per 1000 0-4 yr olds"/>
    <n v="5.3101220780642704"/>
  </r>
  <r>
    <s v="E08000018_Children aged 0-4 at 31st March 2019 with an open Child Protection Plan_Number"/>
    <s v="E08000018"/>
    <x v="103"/>
    <s v="Financial year"/>
    <s v="2018/19"/>
    <s v="Children with a social worker"/>
    <x v="43"/>
    <s v="Number"/>
    <n v="158"/>
    <n v="15832"/>
    <n v="9.9797877716018206"/>
    <s v="10 per 1000 0-4 yr olds"/>
    <n v="9.9797877716018206"/>
  </r>
  <r>
    <s v="E08000019_Children aged 0-4 at 31st March 2019 with an open Child Protection Plan_Number"/>
    <s v="E08000019"/>
    <x v="108"/>
    <s v="Financial year"/>
    <s v="2018/19"/>
    <s v="Children with a social worker"/>
    <x v="43"/>
    <s v="Number"/>
    <n v="181"/>
    <n v="32700"/>
    <n v="5.5351681957186596"/>
    <s v="5.5 per 1000 0-4 yr olds"/>
    <n v="5.5351681957186596"/>
  </r>
  <r>
    <s v="E08000032_Children aged 0-4 at 31st March 2019 with an open Child Protection Plan_Number"/>
    <s v="E08000032"/>
    <x v="12"/>
    <s v="Financial year"/>
    <s v="2018/19"/>
    <s v="Children with a social worker"/>
    <x v="43"/>
    <s v="Number"/>
    <n v="254"/>
    <n v="39705"/>
    <n v="6.39717919657474"/>
    <s v="6.4 per 1000 0-4 yr olds"/>
    <n v="6.39717919657474"/>
  </r>
  <r>
    <s v="E08000033_Children aged 0-4 at 31st March 2019 with an open Child Protection Plan_Number"/>
    <s v="E08000033"/>
    <x v="19"/>
    <s v="Financial year"/>
    <s v="2018/19"/>
    <s v="Children with a social worker"/>
    <x v="43"/>
    <s v="Number"/>
    <n v="97"/>
    <n v="12448"/>
    <n v="7.7924164524421604"/>
    <s v="7.8 per 1000 0-4 yr olds"/>
    <n v="7.7924164524421604"/>
  </r>
  <r>
    <s v="E08000034_Children aged 0-4 at 31st March 2019 with an open Child Protection Plan_Number"/>
    <s v="E08000034"/>
    <x v="64"/>
    <s v="Financial year"/>
    <s v="2018/19"/>
    <s v="Children with a social worker"/>
    <x v="43"/>
    <s v="Number"/>
    <n v="120"/>
    <n v="27446"/>
    <n v="4.3722218173868699"/>
    <s v="4.4 per 1000 0-4 yr olds"/>
    <n v="4.3722218173868699"/>
  </r>
  <r>
    <s v="E08000035_Children aged 0-4 at 31st March 2019 with an open Child Protection Plan_Number"/>
    <s v="E08000035"/>
    <x v="68"/>
    <s v="Financial year"/>
    <s v="2018/19"/>
    <s v="Children with a social worker"/>
    <x v="43"/>
    <s v="Number"/>
    <n v="130"/>
    <n v="50495"/>
    <n v="2.57451232795326"/>
    <s v="2.6 per 1000 0-4 yr olds"/>
    <n v="2.57451232795326"/>
  </r>
  <r>
    <s v="E08000036_Children aged 0-4 at 31st March 2019 with an open Child Protection Plan_Number"/>
    <s v="E08000036"/>
    <x v="134"/>
    <s v="Financial year"/>
    <s v="2018/19"/>
    <s v="Children with a social worker"/>
    <x v="43"/>
    <s v="Number"/>
    <n v="174"/>
    <n v="21149"/>
    <n v="8.2273393541065793"/>
    <s v="8.2 per 1000 0-4 yr olds"/>
    <n v="8.2273393541065793"/>
  </r>
  <r>
    <s v="E08000020_Children aged 0-4 at 31st March 2019 with an open Child Protection Plan_Number"/>
    <s v="E08000020"/>
    <x v="43"/>
    <s v="Financial year"/>
    <s v="2018/19"/>
    <s v="Children with a social worker"/>
    <x v="43"/>
    <s v="Number"/>
    <n v="97"/>
    <n v="10857"/>
    <n v="8.9343280832642495"/>
    <s v="8.9 per 1000 0-4 yr olds"/>
    <n v="8.9343280832642495"/>
  </r>
  <r>
    <s v="E08000021_Children aged 0-4 at 31st March 2019 with an open Child Protection Plan_Number"/>
    <s v="E08000021"/>
    <x v="80"/>
    <s v="Financial year"/>
    <s v="2018/19"/>
    <s v="Children with a social worker"/>
    <x v="43"/>
    <s v="Number"/>
    <n v="202"/>
    <n v="16630"/>
    <n v="12.1467227901383"/>
    <s v="12.1 per 1000 0-4 yr olds"/>
    <n v="12.1467227901383"/>
  </r>
  <r>
    <s v="E08000022_Children aged 0-4 at 31st March 2019 with an open Child Protection Plan_Number"/>
    <s v="E08000022"/>
    <x v="86"/>
    <s v="Financial year"/>
    <s v="2018/19"/>
    <s v="Children with a social worker"/>
    <x v="43"/>
    <s v="Number"/>
    <n v="58"/>
    <n v="11471"/>
    <n v="5.0562287507627897"/>
    <s v="5.1 per 1000 0-4 yr olds"/>
    <n v="5.0562287507627897"/>
  </r>
  <r>
    <s v="E08000023_Children aged 0-4 at 31st March 2019 with an open Child Protection Plan_Number"/>
    <s v="E08000023"/>
    <x v="114"/>
    <s v="Financial year"/>
    <s v="2018/19"/>
    <s v="Children with a social worker"/>
    <x v="43"/>
    <s v="Number"/>
    <n v="53"/>
    <n v="8359"/>
    <n v="6.3404713482473998"/>
    <s v="6.3 per 1000 0-4 yr olds"/>
    <n v="6.3404713482473998"/>
  </r>
  <r>
    <s v="E08000024_Children aged 0-4 at 31st March 2019 with an open Child Protection Plan_Number"/>
    <s v="E08000024"/>
    <x v="124"/>
    <s v="Financial year"/>
    <s v="2018/19"/>
    <s v="Children with a social worker"/>
    <x v="43"/>
    <s v="Number"/>
    <n v="138"/>
    <n v="14954"/>
    <n v="9.2283001203691306"/>
    <s v="9.2 per 1000 0-4 yr olds"/>
    <n v="9.2283001203691306"/>
  </r>
  <r>
    <s v="E06000053_Children aged 0-4 at 31st March 2019 with an open Child Protection Plan_Number"/>
    <s v="E06000053"/>
    <x v="153"/>
    <s v="Financial year"/>
    <s v="2018/19"/>
    <s v="Children with a social worker"/>
    <x v="43"/>
    <s v="Number"/>
    <n v="0"/>
    <n v="101"/>
    <n v="0"/>
    <s v="0 per 1000 0-4 yr olds"/>
    <n v="0"/>
  </r>
  <r>
    <s v="E06000022_Children aged 0-4 at 31st March 2019 with an open Child Protection Plan_Number"/>
    <s v="E06000022"/>
    <x v="3"/>
    <s v="Financial year"/>
    <s v="2018/19"/>
    <s v="Children with a social worker"/>
    <x v="43"/>
    <s v="Number"/>
    <n v="31"/>
    <n v="9426"/>
    <n v="3.2887757267133502"/>
    <s v="3.3 per 1000 0-4 yr olds"/>
    <n v="3.2887757267133502"/>
  </r>
  <r>
    <s v="E06000023_Children aged 0-4 at 31st March 2019 with an open Child Protection Plan_Number"/>
    <s v="E06000023"/>
    <x v="15"/>
    <s v="Financial year"/>
    <s v="2018/19"/>
    <s v="Children with a social worker"/>
    <x v="43"/>
    <s v="Number"/>
    <n v="128"/>
    <n v="28994"/>
    <n v="4.4147064909981397"/>
    <s v="4.4 per 1000 0-4 yr olds"/>
    <n v="4.4147064909981397"/>
  </r>
  <r>
    <s v="E06000024_Children aged 0-4 at 31st March 2019 with an open Child Protection Plan_Number"/>
    <s v="E06000024"/>
    <x v="85"/>
    <s v="Financial year"/>
    <s v="2018/19"/>
    <s v="Children with a social worker"/>
    <x v="43"/>
    <s v="Number"/>
    <n v="48"/>
    <n v="11491"/>
    <n v="4.1771821425463402"/>
    <s v="4.2 per 1000 0-4 yr olds"/>
    <n v="4.1771821425463402"/>
  </r>
  <r>
    <s v="E06000025_Children aged 0-4 at 31st March 2019 with an open Child Protection Plan_Number"/>
    <s v="E06000025"/>
    <x v="113"/>
    <s v="Financial year"/>
    <s v="2018/19"/>
    <s v="Children with a social worker"/>
    <x v="43"/>
    <s v="Number"/>
    <n v="66"/>
    <n v="16325"/>
    <n v="4.0428790199081197"/>
    <s v="4 per 1000 0-4 yr olds"/>
    <n v="4.0428790199081197"/>
  </r>
  <r>
    <s v="E06000001_Children aged 0-4 at 31st March 2019 with an open Child Protection Plan_Number"/>
    <s v="E06000001"/>
    <x v="52"/>
    <s v="Financial year"/>
    <s v="2018/19"/>
    <s v="Children with a social worker"/>
    <x v="43"/>
    <s v="Number"/>
    <n v="29"/>
    <n v="5297"/>
    <n v="5.4747970549367597"/>
    <s v="5.5 per 1000 0-4 yr olds"/>
    <n v="5.4747970549367597"/>
  </r>
  <r>
    <s v="E06000002_Children aged 0-4 at 31st March 2019 with an open Child Protection Plan_Number"/>
    <s v="E06000002"/>
    <x v="78"/>
    <s v="Financial year"/>
    <s v="2018/19"/>
    <s v="Children with a social worker"/>
    <x v="43"/>
    <s v="Number"/>
    <n v="95"/>
    <n v="9657"/>
    <n v="9.8374236305270806"/>
    <s v="9.8 per 1000 0-4 yr olds"/>
    <n v="9.8374236305270806"/>
  </r>
  <r>
    <s v="E06000003_Children aged 0-4 at 31st March 2019 with an open Child Protection Plan_Number"/>
    <s v="E06000003"/>
    <x v="100"/>
    <s v="Financial year"/>
    <s v="2018/19"/>
    <s v="Children with a social worker"/>
    <x v="43"/>
    <s v="Number"/>
    <n v="70"/>
    <n v="7348"/>
    <n v="9.5264017419706093"/>
    <s v="9.5 per 1000 0-4 yr olds"/>
    <n v="9.5264017419706093"/>
  </r>
  <r>
    <s v="E06000004_Children aged 0-4 at 31st March 2019 with an open Child Protection Plan_Number"/>
    <s v="E06000004"/>
    <x v="121"/>
    <s v="Financial year"/>
    <s v="2018/19"/>
    <s v="Children with a social worker"/>
    <x v="43"/>
    <s v="Number"/>
    <n v="94"/>
    <n v="11648"/>
    <n v="8.0700549450549506"/>
    <s v="8.1 per 1000 0-4 yr olds"/>
    <n v="8.0700549450549506"/>
  </r>
  <r>
    <s v="E06000010_Children aged 0-4 at 31st March 2019 with an open Child Protection Plan_Number"/>
    <s v="E06000010"/>
    <x v="62"/>
    <s v="Financial year"/>
    <s v="2018/19"/>
    <s v="Children with a social worker"/>
    <x v="43"/>
    <s v="Number"/>
    <n v="188"/>
    <n v="17207"/>
    <n v="10.925786017318501"/>
    <s v="10.9 per 1000 0-4 yr olds"/>
    <n v="10.925786017318501"/>
  </r>
  <r>
    <s v="E06000011_Children aged 0-4 at 31st March 2019 with an open Child Protection Plan_Number"/>
    <s v="E06000011"/>
    <x v="39"/>
    <s v="Financial year"/>
    <s v="2018/19"/>
    <s v="Children with a social worker"/>
    <x v="43"/>
    <s v="Number"/>
    <n v="79"/>
    <n v="15572"/>
    <n v="5.0732083226303599"/>
    <s v="5.1 per 1000 0-4 yr olds"/>
    <n v="5.0732083226303599"/>
  </r>
  <r>
    <s v="E06000012_Children aged 0-4 at 31st March 2019 with an open Child Protection Plan_Number"/>
    <s v="E06000012"/>
    <x v="83"/>
    <s v="Financial year"/>
    <s v="2018/19"/>
    <s v="Children with a social worker"/>
    <x v="43"/>
    <s v="Number"/>
    <n v="103"/>
    <n v="9516"/>
    <n v="10.823875577973901"/>
    <s v="10.8 per 1000 0-4 yr olds"/>
    <n v="10.823875577973901"/>
  </r>
  <r>
    <s v="E06000013_Children aged 0-4 at 31st March 2019 with an open Child Protection Plan_Number"/>
    <s v="E06000013"/>
    <x v="84"/>
    <s v="Financial year"/>
    <s v="2018/19"/>
    <s v="Children with a social worker"/>
    <x v="43"/>
    <s v="Number"/>
    <n v="53"/>
    <n v="9204"/>
    <n v="5.7583659278574499"/>
    <s v="5.8 per 1000 0-4 yr olds"/>
    <n v="5.7583659278574499"/>
  </r>
  <r>
    <s v="E10000023_Children aged 0-4 at 31st March 2019 with an open Child Protection Plan_Number"/>
    <s v="E10000023"/>
    <x v="87"/>
    <s v="Financial year"/>
    <s v="2018/19"/>
    <s v="Children with a social worker"/>
    <x v="43"/>
    <s v="Number"/>
    <n v="117"/>
    <n v="29706"/>
    <n v="3.9385982629771799"/>
    <s v="3.9 per 1000 0-4 yr olds"/>
    <n v="3.9385982629771799"/>
  </r>
  <r>
    <s v="E06000014_Children aged 0-4 at 31st March 2019 with an open Child Protection Plan_Number"/>
    <s v="E06000014"/>
    <x v="150"/>
    <s v="Financial year"/>
    <s v="2018/19"/>
    <s v="Children with a social worker"/>
    <x v="43"/>
    <s v="Number"/>
    <n v="51"/>
    <n v="9822"/>
    <n v="5.1924251679902298"/>
    <s v="5.2 per 1000 0-4 yr olds"/>
    <n v="5.1924251679902298"/>
  </r>
  <r>
    <s v="E06000032_Children aged 0-4 at 31st March 2019 with an open Child Protection Plan_Number"/>
    <s v="E06000032"/>
    <x v="74"/>
    <s v="Financial year"/>
    <s v="2018/19"/>
    <s v="Children with a social worker"/>
    <x v="43"/>
    <s v="Number"/>
    <n v="52"/>
    <n v="17547"/>
    <n v="2.9634695389525301"/>
    <s v="3 per 1000 0-4 yr olds"/>
    <n v="2.9634695389525301"/>
  </r>
  <r>
    <s v="E06000055_Children aged 0-4 at 31st March 2019 with an open Child Protection Plan_Number"/>
    <s v="E06000055"/>
    <x v="4"/>
    <s v="Financial year"/>
    <s v="2018/19"/>
    <s v="Children with a social worker"/>
    <x v="43"/>
    <s v="Number"/>
    <n v="16"/>
    <n v="11509"/>
    <n v="1.3902163524198501"/>
    <s v="1.4 per 1000 0-4 yr olds"/>
    <n v="1.3902163524198501"/>
  </r>
  <r>
    <s v="E06000056_Children aged 0-4 at 31st March 2019 with an open Child Protection Plan_Number"/>
    <s v="E06000056"/>
    <x v="22"/>
    <s v="Financial year"/>
    <s v="2018/19"/>
    <s v="Children with a social worker"/>
    <x v="43"/>
    <s v="Number"/>
    <n v="54"/>
    <n v="17751"/>
    <n v="3.04208213621768"/>
    <s v="3 per 1000 0-4 yr olds"/>
    <n v="3.04208213621768"/>
  </r>
  <r>
    <s v="E10000002_Children aged 0-4 at 31st March 2019 with an open Child Protection Plan_Number"/>
    <s v="E10000002"/>
    <x v="17"/>
    <s v="Financial year"/>
    <s v="2018/19"/>
    <s v="Children with a social worker"/>
    <x v="43"/>
    <s v="Number"/>
    <n v="167"/>
    <n v="32404"/>
    <n v="5.1536847302802098"/>
    <s v="5.2 per 1000 0-4 yr olds"/>
    <n v="5.1536847302802098"/>
  </r>
  <r>
    <s v="E06000042_Children aged 0-4 at 31st March 2019 with an open Child Protection Plan_Number"/>
    <s v="E06000042"/>
    <x v="79"/>
    <s v="Financial year"/>
    <s v="2018/19"/>
    <s v="Children with a social worker"/>
    <x v="43"/>
    <s v="Number"/>
    <n v="42"/>
    <n v="19048"/>
    <n v="2.2049559008819801"/>
    <s v="2.2 per 1000 0-4 yr olds"/>
    <n v="2.2049559008819801"/>
  </r>
  <r>
    <s v="E10000007_Children aged 0-4 at 31st March 2019 with an open Child Protection Plan_Number"/>
    <s v="E10000007"/>
    <x v="32"/>
    <s v="Financial year"/>
    <s v="2018/19"/>
    <s v="Children with a social worker"/>
    <x v="43"/>
    <s v="Number"/>
    <n v="298"/>
    <n v="40208"/>
    <n v="7.4114604058893798"/>
    <s v="7.4 per 1000 0-4 yr olds"/>
    <n v="7.4114604058893798"/>
  </r>
  <r>
    <s v="E06000015_Children aged 0-4 at 31st March 2019 with an open Child Protection Plan_Number"/>
    <s v="E06000015"/>
    <x v="31"/>
    <s v="Financial year"/>
    <s v="2018/19"/>
    <s v="Children with a social worker"/>
    <x v="43"/>
    <s v="Number"/>
    <n v="140"/>
    <n v="16674"/>
    <n v="8.3963056255247697"/>
    <s v="8.4 per 1000 0-4 yr olds"/>
    <n v="8.3963056255247697"/>
  </r>
  <r>
    <s v="E10000009_Children aged 0-4 at 31st March 2019 with an open Child Protection Plan_Number"/>
    <s v="E10000009"/>
    <x v="35"/>
    <s v="Financial year"/>
    <s v="2018/19"/>
    <s v="Children with a social worker"/>
    <x v="43"/>
    <s v="Number"/>
    <n v="100"/>
    <n v="18202"/>
    <n v="5.4939017690363698"/>
    <s v="5.5 per 1000 0-4 yr olds"/>
    <n v="5.4939017690363698"/>
  </r>
  <r>
    <s v="E06000029_Children aged 0-4 at 31st March 2019 with an open Child Protection Plan_Number"/>
    <s v="E06000029"/>
    <x v="96"/>
    <s v="Financial year"/>
    <s v="2018/19"/>
    <s v="Children with a social worker"/>
    <x v="43"/>
    <s v="Number"/>
    <n v="34"/>
    <n v="8108"/>
    <n v="4.1933892451899402"/>
    <s v="4.2 per 1000 0-4 yr olds"/>
    <n v="4.1933892451899402"/>
  </r>
  <r>
    <s v="E06000028_Children aged 0-4 at 31st March 2019 with an open Child Protection Plan_Number"/>
    <s v="E06000028"/>
    <x v="10"/>
    <s v="Financial year"/>
    <s v="2018/19"/>
    <s v="Children with a social worker"/>
    <x v="43"/>
    <s v="Number"/>
    <n v="36"/>
    <n v="10832"/>
    <n v="3.3234859675036899"/>
    <s v="3.3 per 1000 0-4 yr olds"/>
    <n v="3.3234859675036899"/>
  </r>
  <r>
    <s v="E06000047_Children aged 0-4 at 31st March 2019 with an open Child Protection Plan_Number"/>
    <s v="E06000047"/>
    <x v="37"/>
    <s v="Financial year"/>
    <s v="2018/19"/>
    <s v="Children with a social worker"/>
    <x v="43"/>
    <s v="Number"/>
    <n v="142"/>
    <n v="27021"/>
    <n v="5.25517190333444"/>
    <s v="5.3 per 1000 0-4 yr olds"/>
    <n v="5.25517190333444"/>
  </r>
  <r>
    <s v="E06000005_Children aged 0-4 at 31st March 2019 with an open Child Protection Plan_Number"/>
    <s v="E06000005"/>
    <x v="30"/>
    <s v="Financial year"/>
    <s v="2018/19"/>
    <s v="Children with a social worker"/>
    <x v="43"/>
    <s v="Number"/>
    <n v="48"/>
    <n v="5917"/>
    <n v="8.1122190299138097"/>
    <s v="8.1 per 1000 0-4 yr olds"/>
    <n v="8.1122190299138097"/>
  </r>
  <r>
    <s v="E10000011_Children aged 0-4 at 31st March 2019 with an open Child Protection Plan_Number"/>
    <s v="E10000011"/>
    <x v="40"/>
    <s v="Financial year"/>
    <s v="2018/19"/>
    <s v="Children with a social worker"/>
    <x v="43"/>
    <s v="Number"/>
    <n v="185"/>
    <n v="27106"/>
    <n v="6.8250571829115296"/>
    <s v="6.8 per 1000 0-4 yr olds"/>
    <n v="6.8250571829115296"/>
  </r>
  <r>
    <s v="E06000043_Children aged 0-4 at 31st March 2019 with an open Child Protection Plan_Number"/>
    <s v="E06000043"/>
    <x v="14"/>
    <s v="Financial year"/>
    <s v="2018/19"/>
    <s v="Children with a social worker"/>
    <x v="43"/>
    <s v="Number"/>
    <n v="92"/>
    <n v="13768"/>
    <n v="6.6821615339918701"/>
    <s v="6.7 per 1000 0-4 yr olds"/>
    <n v="6.6821615339918701"/>
  </r>
  <r>
    <s v="E10000014_Children aged 0-4 at 31st March 2019 with an open Child Protection Plan_Number"/>
    <s v="E10000014"/>
    <x v="49"/>
    <s v="Financial year"/>
    <s v="2018/19"/>
    <s v="Children with a social worker"/>
    <x v="43"/>
    <s v="Number"/>
    <n v="337"/>
    <n v="74388"/>
    <n v="4.5303005861160397"/>
    <s v="4.5 per 1000 0-4 yr olds"/>
    <n v="4.5303005861160397"/>
  </r>
  <r>
    <s v="E06000044_Children aged 0-4 at 31st March 2019 with an open Child Protection Plan_Number"/>
    <s v="E06000044"/>
    <x v="97"/>
    <s v="Financial year"/>
    <s v="2018/19"/>
    <s v="Children with a social worker"/>
    <x v="43"/>
    <s v="Number"/>
    <n v="68"/>
    <n v="12735"/>
    <n v="5.3396152336081704"/>
    <s v="5.3 per 1000 0-4 yr olds"/>
    <n v="5.3396152336081704"/>
  </r>
  <r>
    <s v="E06000045_Children aged 0-4 at 31st March 2019 with an open Child Protection Plan_Number"/>
    <s v="E06000045"/>
    <x v="115"/>
    <s v="Financial year"/>
    <s v="2018/19"/>
    <s v="Children with a social worker"/>
    <x v="43"/>
    <s v="Number"/>
    <n v="97"/>
    <n v="15766"/>
    <n v="6.1524800202968404"/>
    <s v="6.2 per 1000 0-4 yr olds"/>
    <n v="6.1524800202968404"/>
  </r>
  <r>
    <s v="E10000018_Children aged 0-4 at 31st March 2019 with an open Child Protection Plan_Number"/>
    <s v="E10000018"/>
    <x v="70"/>
    <s v="Financial year"/>
    <s v="2018/19"/>
    <s v="Children with a social worker"/>
    <x v="43"/>
    <s v="Number"/>
    <n v="150"/>
    <n v="36916"/>
    <n v="4.0632787951023897"/>
    <s v="4.1 per 1000 0-4 yr olds"/>
    <n v="4.0632787951023897"/>
  </r>
  <r>
    <s v="E06000016_Children aged 0-4 at 31st March 2019 with an open Child Protection Plan_Number"/>
    <s v="E06000016"/>
    <x v="69"/>
    <s v="Financial year"/>
    <s v="2018/19"/>
    <s v="Children with a social worker"/>
    <x v="43"/>
    <s v="Number"/>
    <n v="145"/>
    <n v="25049"/>
    <n v="5.7886542376941197"/>
    <s v="5.8 per 1000 0-4 yr olds"/>
    <n v="5.7886542376941197"/>
  </r>
  <r>
    <s v="E06000017_Children aged 0-4 at 31st March 2019 with an open Child Protection Plan_Number"/>
    <s v="E06000017"/>
    <x v="104"/>
    <s v="Financial year"/>
    <s v="2018/19"/>
    <s v="Children with a social worker"/>
    <x v="43"/>
    <s v="Number"/>
    <n v="5"/>
    <n v="1855"/>
    <n v="2.6954177897574101"/>
    <s v="2.7 per 1000 0-4 yr olds"/>
    <n v="2.6954177897574101"/>
  </r>
  <r>
    <s v="E10000028_Children aged 0-4 at 31st March 2019 with an open Child Protection Plan_Number"/>
    <s v="E10000028"/>
    <x v="119"/>
    <s v="Financial year"/>
    <s v="2018/19"/>
    <s v="Children with a social worker"/>
    <x v="43"/>
    <s v="Number"/>
    <n v="253"/>
    <n v="44389"/>
    <n v="5.6996102638041002"/>
    <s v="5.7 per 1000 0-4 yr olds"/>
    <n v="5.6996102638041002"/>
  </r>
  <r>
    <s v="E06000021_Children aged 0-4 at 31st March 2019 with an open Child Protection Plan_Number"/>
    <s v="E06000021"/>
    <x v="122"/>
    <s v="Financial year"/>
    <s v="2018/19"/>
    <s v="Children with a social worker"/>
    <x v="43"/>
    <s v="Number"/>
    <n v="118"/>
    <n v="17135"/>
    <n v="6.8864896410855003"/>
    <s v="6.9 per 1000 0-4 yr olds"/>
    <n v="6.8864896410855003"/>
  </r>
  <r>
    <s v="E06000054_Children aged 0-4 at 31st March 2019 with an open Child Protection Plan_Number"/>
    <s v="E06000054"/>
    <x v="144"/>
    <s v="Financial year"/>
    <s v="2018/19"/>
    <s v="Children with a social worker"/>
    <x v="43"/>
    <s v="Number"/>
    <n v="144"/>
    <n v="27307"/>
    <n v="5.2733731277694398"/>
    <s v="5.3 per 1000 0-4 yr olds"/>
    <n v="5.2733731277694398"/>
  </r>
  <r>
    <s v="E06000030_Children aged 0-4 at 31st March 2019 with an open Child Protection Plan_Number"/>
    <s v="E06000030"/>
    <x v="127"/>
    <s v="Financial year"/>
    <s v="2018/19"/>
    <s v="Children with a social worker"/>
    <x v="43"/>
    <s v="Number"/>
    <n v="111"/>
    <n v="14479"/>
    <n v="7.6662752952551996"/>
    <s v="7.7 per 1000 0-4 yr olds"/>
    <n v="7.6662752952551996"/>
  </r>
  <r>
    <s v="E06000036_Children aged 0-4 at 31st March 2019 with an open Child Protection Plan_Number"/>
    <s v="E06000036"/>
    <x v="11"/>
    <s v="Financial year"/>
    <s v="2018/19"/>
    <s v="Children with a social worker"/>
    <x v="43"/>
    <s v="Number"/>
    <n v="39"/>
    <n v="7417"/>
    <n v="5.2581906431171603"/>
    <s v="5.3 per 1000 0-4 yr olds"/>
    <n v="5.2581906431171603"/>
  </r>
  <r>
    <s v="E06000040_Children aged 0-4 at 31st March 2019 with an open Child Protection Plan_Number"/>
    <s v="E06000040"/>
    <x v="145"/>
    <s v="Financial year"/>
    <s v="2018/19"/>
    <s v="Children with a social worker"/>
    <x v="43"/>
    <s v="Number"/>
    <n v="25"/>
    <n v="8678"/>
    <n v="2.8808481216870199"/>
    <s v="2.9 per 1000 0-4 yr olds"/>
    <n v="2.8808481216870199"/>
  </r>
  <r>
    <s v="E06000037_Children aged 0-4 at 31st March 2019 with an open Child Protection Plan_Number"/>
    <s v="E06000037"/>
    <x v="140"/>
    <s v="Financial year"/>
    <s v="2018/19"/>
    <s v="Children with a social worker"/>
    <x v="43"/>
    <s v="Number"/>
    <n v="39"/>
    <n v="8980"/>
    <n v="4.3429844097995502"/>
    <s v="4.3 per 1000 0-4 yr olds"/>
    <n v="4.3429844097995502"/>
  </r>
  <r>
    <s v="E06000038_Children aged 0-4 at 31st March 2019 with an open Child Protection Plan_Number"/>
    <s v="E06000038"/>
    <x v="98"/>
    <s v="Financial year"/>
    <s v="2018/19"/>
    <s v="Children with a social worker"/>
    <x v="43"/>
    <s v="Number"/>
    <n v="60"/>
    <n v="11632"/>
    <n v="5.1581843191196697"/>
    <s v="5.2 per 1000 0-4 yr olds"/>
    <n v="5.1581843191196697"/>
  </r>
  <r>
    <s v="E06000039_Children aged 0-4 at 31st March 2019 with an open Child Protection Plan_Number"/>
    <s v="E06000039"/>
    <x v="110"/>
    <s v="Financial year"/>
    <s v="2018/19"/>
    <s v="Children with a social worker"/>
    <x v="43"/>
    <s v="Number"/>
    <n v="58"/>
    <n v="12827"/>
    <n v="4.5217120137210598"/>
    <s v="4.5 per 1000 0-4 yr olds"/>
    <n v="4.5217120137210598"/>
  </r>
  <r>
    <s v="E06000041_Children aged 0-4 at 31st March 2019 with an open Child Protection Plan_Number"/>
    <s v="E06000041"/>
    <x v="147"/>
    <s v="Financial year"/>
    <s v="2018/19"/>
    <s v="Children with a social worker"/>
    <x v="43"/>
    <s v="Number"/>
    <n v="47"/>
    <n v="9822"/>
    <n v="4.7851761352066804"/>
    <s v="4.8 per 1000 0-4 yr olds"/>
    <n v="4.7851761352066804"/>
  </r>
  <r>
    <s v="E10000003_Children aged 0-4 at 31st March 2019 with an open Child Protection Plan_Number"/>
    <s v="E10000003"/>
    <x v="20"/>
    <s v="Financial year"/>
    <s v="2018/19"/>
    <s v="Children with a social worker"/>
    <x v="43"/>
    <s v="Number"/>
    <n v="153"/>
    <n v="37295"/>
    <n v="4.1024265987397799"/>
    <s v="4.1 per 1000 0-4 yr olds"/>
    <n v="4.1024265987397799"/>
  </r>
  <r>
    <s v="E06000031_Children aged 0-4 at 31st March 2019 with an open Child Protection Plan_Number"/>
    <s v="E06000031"/>
    <x v="94"/>
    <s v="Financial year"/>
    <s v="2018/19"/>
    <s v="Children with a social worker"/>
    <x v="43"/>
    <s v="Number"/>
    <n v="63"/>
    <n v="15931"/>
    <n v="3.9545540141861801"/>
    <s v="4 per 1000 0-4 yr olds"/>
    <n v="3.9545540141861801"/>
  </r>
  <r>
    <s v="E06000006_Children aged 0-4 at 31st March 2019 with an open Child Protection Plan_Number"/>
    <s v="E06000006"/>
    <x v="47"/>
    <s v="Financial year"/>
    <s v="2018/19"/>
    <s v="Children with a social worker"/>
    <x v="43"/>
    <s v="Number"/>
    <n v="55"/>
    <n v="7676"/>
    <n v="7.1651902032308499"/>
    <s v="7.2 per 1000 0-4 yr olds"/>
    <n v="7.1651902032308499"/>
  </r>
  <r>
    <s v="E06000007_Children aged 0-4 at 31st March 2019 with an open Child Protection Plan_Number"/>
    <s v="E06000007"/>
    <x v="138"/>
    <s v="Financial year"/>
    <s v="2018/19"/>
    <s v="Children with a social worker"/>
    <x v="43"/>
    <s v="Number"/>
    <n v="71"/>
    <n v="11933"/>
    <n v="5.9498868683482797"/>
    <s v="5.9 per 1000 0-4 yr olds"/>
    <n v="5.9498868683482797"/>
  </r>
  <r>
    <s v="E10000008_Children aged 0-4 at 31st March 2019 with an open Child Protection Plan_Number"/>
    <s v="E10000008"/>
    <x v="33"/>
    <s v="Financial year"/>
    <s v="2018/19"/>
    <s v="Children with a social worker"/>
    <x v="43"/>
    <s v="Number"/>
    <n v="158"/>
    <n v="37314"/>
    <n v="4.2343356380983002"/>
    <s v="4.2 per 1000 0-4 yr olds"/>
    <n v="4.2343356380983002"/>
  </r>
  <r>
    <s v="E06000026_Children aged 0-4 at 31st March 2019 with an open Child Protection Plan_Number"/>
    <s v="E06000026"/>
    <x v="95"/>
    <s v="Financial year"/>
    <s v="2018/19"/>
    <s v="Children with a social worker"/>
    <x v="43"/>
    <s v="Number"/>
    <n v="87"/>
    <n v="14969"/>
    <n v="5.8120114904135196"/>
    <s v="5.8 per 1000 0-4 yr olds"/>
    <n v="5.8120114904135196"/>
  </r>
  <r>
    <s v="E06000027_Children aged 0-4 at 31st March 2019 with an open Child Protection Plan_Number"/>
    <s v="E06000027"/>
    <x v="131"/>
    <s v="Financial year"/>
    <s v="2018/19"/>
    <s v="Children with a social worker"/>
    <x v="43"/>
    <s v="Number"/>
    <n v="61"/>
    <n v="6918"/>
    <n v="8.8175773344897408"/>
    <s v="8.8 per 1000 0-4 yr olds"/>
    <n v="8.8175773344897408"/>
  </r>
  <r>
    <s v="E10000012_Children aged 0-4 at 31st March 2019 with an open Child Protection Plan_Number"/>
    <s v="E10000012"/>
    <x v="42"/>
    <s v="Financial year"/>
    <s v="2018/19"/>
    <s v="Children with a social worker"/>
    <x v="43"/>
    <s v="Number"/>
    <n v="208"/>
    <n v="85981"/>
    <n v="2.4191391121294199"/>
    <s v="2.4 per 1000 0-4 yr olds"/>
    <n v="2.4191391121294199"/>
  </r>
  <r>
    <s v="E06000033_Children aged 0-4 at 31st March 2019 with an open Child Protection Plan_Number"/>
    <s v="E06000033"/>
    <x v="116"/>
    <s v="Financial year"/>
    <s v="2018/19"/>
    <s v="Children with a social worker"/>
    <x v="43"/>
    <s v="Number"/>
    <n v="56"/>
    <n v="11304"/>
    <n v="4.9539985845718304"/>
    <s v="5 per 1000 0-4 yr olds"/>
    <n v="4.9539985845718304"/>
  </r>
  <r>
    <s v="E06000034_Children aged 0-4 at 31st March 2019 with an open Child Protection Plan_Number"/>
    <s v="E06000034"/>
    <x v="130"/>
    <s v="Financial year"/>
    <s v="2018/19"/>
    <s v="Children with a social worker"/>
    <x v="43"/>
    <s v="Number"/>
    <n v="59"/>
    <n v="13195"/>
    <n v="4.4713906782872304"/>
    <s v="4.5 per 1000 0-4 yr olds"/>
    <n v="4.4713906782872304"/>
  </r>
  <r>
    <s v="E06000019_Children aged 0-4 at 31st March 2019 with an open Child Protection Plan_Number"/>
    <s v="E06000019"/>
    <x v="54"/>
    <s v="Financial year"/>
    <s v="2018/19"/>
    <s v="Children with a social worker"/>
    <x v="43"/>
    <s v="Number"/>
    <n v="42"/>
    <n v="9337"/>
    <n v="4.4982328370997102"/>
    <s v="4.5 per 1000 0-4 yr olds"/>
    <n v="4.4982328370997102"/>
  </r>
  <r>
    <s v="E10000034_Children aged 0-4 at 31st March 2019 with an open Child Protection Plan_Number"/>
    <s v="E10000034"/>
    <x v="149"/>
    <s v="Financial year"/>
    <s v="2018/19"/>
    <s v="Children with a social worker"/>
    <x v="43"/>
    <s v="Number"/>
    <n v="159"/>
    <n v="31348"/>
    <n v="5.0720939134872998"/>
    <s v="5.1 per 1000 0-4 yr olds"/>
    <n v="5.0720939134872998"/>
  </r>
  <r>
    <s v="E10000016_Children aged 0-4 at 31st March 2019 with an open Child Protection Plan_Number"/>
    <s v="E10000016"/>
    <x v="61"/>
    <s v="Financial year"/>
    <s v="2018/19"/>
    <s v="Children with a social worker"/>
    <x v="43"/>
    <s v="Number"/>
    <n v="490"/>
    <n v="91425"/>
    <n v="5.3595843587640104"/>
    <s v="5.4 per 1000 0-4 yr olds"/>
    <n v="5.3595843587640104"/>
  </r>
  <r>
    <s v="E06000035_Children aged 0-4 at 31st March 2019 with an open Child Protection Plan_Number"/>
    <s v="E06000035"/>
    <x v="76"/>
    <s v="Financial year"/>
    <s v="2018/19"/>
    <s v="Children with a social worker"/>
    <x v="43"/>
    <s v="Number"/>
    <n v="119"/>
    <n v="18494"/>
    <n v="6.4345193035579102"/>
    <s v="6.4 per 1000 0-4 yr olds"/>
    <n v="6.4345193035579102"/>
  </r>
  <r>
    <s v="E10000017_Children aged 0-4 at 31st March 2019 with an open Child Protection Plan_Number"/>
    <s v="E10000017"/>
    <x v="67"/>
    <s v="Financial year"/>
    <s v="2018/19"/>
    <s v="Children with a social worker"/>
    <x v="43"/>
    <s v="Number"/>
    <n v="476"/>
    <n v="67104"/>
    <n v="7.0934668574153497"/>
    <s v="7.1 per 1000 0-4 yr olds"/>
    <n v="7.0934668574153497"/>
  </r>
  <r>
    <s v="E06000008_Children aged 0-4 at 31st March 2019 with an open Child Protection Plan_Number"/>
    <s v="E06000008"/>
    <x v="7"/>
    <s v="Financial year"/>
    <s v="2018/19"/>
    <s v="Children with a social worker"/>
    <x v="43"/>
    <s v="Number"/>
    <n v="71"/>
    <n v="10576"/>
    <n v="6.7133131618759396"/>
    <s v="6.7 per 1000 0-4 yr olds"/>
    <n v="6.7133131618759396"/>
  </r>
  <r>
    <s v="E06000009_Children aged 0-4 at 31st March 2019 with an open Child Protection Plan_Number"/>
    <s v="E06000009"/>
    <x v="8"/>
    <s v="Financial year"/>
    <s v="2018/19"/>
    <s v="Children with a social worker"/>
    <x v="43"/>
    <s v="Number"/>
    <n v="141"/>
    <n v="8365"/>
    <n v="16.855947399880499"/>
    <s v="16.9 per 1000 0-4 yr olds"/>
    <n v="16.855947399880499"/>
  </r>
  <r>
    <s v="E10000024_Children aged 0-4 at 31st March 2019 with an open Child Protection Plan_Number"/>
    <s v="E10000024"/>
    <x v="91"/>
    <s v="Financial year"/>
    <s v="2018/19"/>
    <s v="Children with a social worker"/>
    <x v="43"/>
    <s v="Number"/>
    <n v="283"/>
    <n v="44888"/>
    <n v="6.30458028871859"/>
    <s v="6.3 per 1000 0-4 yr olds"/>
    <n v="6.30458028871859"/>
  </r>
  <r>
    <s v="E06000018_Children aged 0-4 at 31st March 2019 with an open Child Protection Plan_Number"/>
    <s v="E06000018"/>
    <x v="90"/>
    <s v="Financial year"/>
    <s v="2018/19"/>
    <s v="Children with a social worker"/>
    <x v="43"/>
    <s v="Number"/>
    <n v="165"/>
    <n v="20755"/>
    <n v="7.9498915923873801"/>
    <s v="7.9 per 1000 0-4 yr olds"/>
    <n v="7.9498915923873801"/>
  </r>
  <r>
    <s v="E06000051_Children aged 0-4 at 31st March 2019 with an open Child Protection Plan_Number"/>
    <s v="E06000051"/>
    <x v="109"/>
    <s v="Financial year"/>
    <s v="2018/19"/>
    <s v="Children with a social worker"/>
    <x v="43"/>
    <s v="Number"/>
    <n v="101"/>
    <n v="15034"/>
    <n v="6.7181056272449098"/>
    <s v="6.7 per 1000 0-4 yr olds"/>
    <n v="6.7181056272449098"/>
  </r>
  <r>
    <s v="E06000020_Children aged 0-4 at 31st March 2019 with an open Child Protection Plan_Number"/>
    <s v="E06000020"/>
    <x v="129"/>
    <s v="Financial year"/>
    <s v="2018/19"/>
    <s v="Children with a social worker"/>
    <x v="43"/>
    <s v="Number"/>
    <n v="82"/>
    <n v="11022"/>
    <n v="7.4396661223008502"/>
    <s v="7.4 per 1000 0-4 yr olds"/>
    <n v="7.4396661223008502"/>
  </r>
  <r>
    <s v="E06000049_Children aged 0-4 at 31st March 2019 with an open Child Protection Plan_Number"/>
    <s v="E06000049"/>
    <x v="23"/>
    <s v="Financial year"/>
    <s v="2018/19"/>
    <s v="Children with a social worker"/>
    <x v="43"/>
    <s v="Number"/>
    <n v="80"/>
    <n v="20262"/>
    <n v="3.9482775639127401"/>
    <s v="3.9 per 1000 0-4 yr olds"/>
    <n v="3.9482775639127401"/>
  </r>
  <r>
    <s v="E06000050_Children aged 0-4 at 31st March 2019 with an open Child Protection Plan_Number"/>
    <s v="E06000050"/>
    <x v="154"/>
    <s v="Financial year"/>
    <s v="2018/19"/>
    <s v="Children with a social worker"/>
    <x v="43"/>
    <s v="Number"/>
    <n v="84"/>
    <n v="18571"/>
    <n v="4.5231813041839404"/>
    <s v="4.5 per 1000 0-4 yr olds"/>
    <n v="4.5231813041839404"/>
  </r>
  <r>
    <s v="E06000052_Children aged 0-4 at 31st March 2019 with an open Child Protection Plan_Number"/>
    <s v="E06000052"/>
    <x v="26"/>
    <s v="Financial year"/>
    <s v="2018/19"/>
    <s v="Children with a social worker"/>
    <x v="43"/>
    <s v="Number"/>
    <n v="148"/>
    <n v="28270"/>
    <n v="5.2352316943756598"/>
    <s v="5.2 per 1000 0-4 yr olds"/>
    <n v="5.2352316943756598"/>
  </r>
  <r>
    <s v="E10000006_Children aged 0-4 at 31st March 2019 with an open Child Protection Plan_Number"/>
    <s v="E10000006"/>
    <x v="29"/>
    <s v="Financial year"/>
    <s v="2018/19"/>
    <s v="Children with a social worker"/>
    <x v="43"/>
    <s v="Number"/>
    <n v="178"/>
    <n v="24066"/>
    <n v="7.3963267680545197"/>
    <s v="7.4 per 1000 0-4 yr olds"/>
    <n v="7.3963267680545197"/>
  </r>
  <r>
    <s v="E10000013_Children aged 0-4 at 31st March 2019 with an open Child Protection Plan_Number"/>
    <s v="E10000013"/>
    <x v="44"/>
    <s v="Financial year"/>
    <s v="2018/19"/>
    <s v="Children with a social worker"/>
    <x v="43"/>
    <s v="Number"/>
    <n v="244"/>
    <n v="34617"/>
    <n v="7.0485599560909398"/>
    <s v="7 per 1000 0-4 yr olds"/>
    <n v="7.0485599560909398"/>
  </r>
  <r>
    <s v="E10000015_Children aged 0-4 at 31st March 2019 with an open Child Protection Plan_Number"/>
    <s v="E10000015"/>
    <x v="55"/>
    <s v="Financial year"/>
    <s v="2018/19"/>
    <s v="Children with a social worker"/>
    <x v="43"/>
    <s v="Number"/>
    <n v="224"/>
    <n v="74764"/>
    <n v="2.9960943769728701"/>
    <s v="3 per 1000 0-4 yr olds"/>
    <n v="2.9960943769728701"/>
  </r>
  <r>
    <s v="E06000046_Children aged 0-4 at 31st March 2019 with an open Child Protection Plan_Number"/>
    <s v="E06000046"/>
    <x v="58"/>
    <s v="Financial year"/>
    <s v="2018/19"/>
    <s v="Children with a social worker"/>
    <x v="43"/>
    <s v="Number"/>
    <n v="67"/>
    <n v="6462"/>
    <n v="10.368307025688599"/>
    <s v="10.4 per 1000 0-4 yr olds"/>
    <n v="10.368307025688599"/>
  </r>
  <r>
    <s v="E10000019_Children aged 0-4 at 31st March 2019 with an open Child Protection Plan_Number"/>
    <s v="E10000019"/>
    <x v="72"/>
    <s v="Financial year"/>
    <s v="2018/19"/>
    <s v="Children with a social worker"/>
    <x v="43"/>
    <s v="Number"/>
    <n v="118"/>
    <n v="39873"/>
    <n v="2.9593960825621299"/>
    <s v="3 per 1000 0-4 yr olds"/>
    <n v="2.9593960825621299"/>
  </r>
  <r>
    <s v="E10000020_Children aged 0-4 at 31st March 2019 with an open Child Protection Plan_Number"/>
    <s v="E10000020"/>
    <x v="82"/>
    <s v="Financial year"/>
    <s v="2018/19"/>
    <s v="Children with a social worker"/>
    <x v="43"/>
    <s v="Number"/>
    <n v="215"/>
    <n v="46256"/>
    <n v="4.6480456589415402"/>
    <s v="4.6 per 1000 0-4 yr olds"/>
    <n v="4.6480456589415402"/>
  </r>
  <r>
    <s v="E10000021_Children aged 0-4 at 31st March 2019 with an open Child Protection Plan_Number"/>
    <s v="E10000021"/>
    <x v="88"/>
    <s v="Financial year"/>
    <s v="2018/19"/>
    <s v="Children with a social worker"/>
    <x v="43"/>
    <s v="Number"/>
    <n v="205"/>
    <n v="47337"/>
    <n v="4.3306504425713497"/>
    <s v="4.3 per 1000 0-4 yr olds"/>
    <n v="4.3306504425713497"/>
  </r>
  <r>
    <s v="E06000048_Children aged 0-4 at 31st March 2019 with an open Child Protection Plan_Number"/>
    <s v="E06000048"/>
    <x v="89"/>
    <s v="Financial year"/>
    <s v="2018/19"/>
    <s v="Children with a social worker"/>
    <x v="43"/>
    <s v="Number"/>
    <n v="149"/>
    <n v="14910"/>
    <n v="9.9932930918846399"/>
    <s v="10 per 1000 0-4 yr olds"/>
    <n v="9.9932930918846399"/>
  </r>
  <r>
    <s v="E10000025_Children aged 0-4 at 31st March 2019 with an open Child Protection Plan_Number"/>
    <s v="E10000025"/>
    <x v="93"/>
    <s v="Financial year"/>
    <s v="2018/19"/>
    <s v="Children with a social worker"/>
    <x v="43"/>
    <s v="Number"/>
    <n v="194"/>
    <n v="39398"/>
    <n v="4.92410782273212"/>
    <s v="4.9 per 1000 0-4 yr olds"/>
    <n v="4.92410782273212"/>
  </r>
  <r>
    <s v="E10000027_Children aged 0-4 at 31st March 2019 with an open Child Protection Plan_Number"/>
    <s v="E10000027"/>
    <x v="112"/>
    <s v="Financial year"/>
    <s v="2018/19"/>
    <s v="Children with a social worker"/>
    <x v="43"/>
    <s v="Number"/>
    <n v="147"/>
    <n v="29004"/>
    <n v="5.06826644600745"/>
    <s v="5.1 per 1000 0-4 yr olds"/>
    <n v="5.06826644600745"/>
  </r>
  <r>
    <s v="E10000029_Children aged 0-4 at 31st March 2019 with an open Child Protection Plan_Number"/>
    <s v="E10000029"/>
    <x v="123"/>
    <s v="Financial year"/>
    <s v="2018/19"/>
    <s v="Children with a social worker"/>
    <x v="43"/>
    <s v="Number"/>
    <n v="175"/>
    <n v="40624"/>
    <n v="4.3077983458054296"/>
    <s v="4.3 per 1000 0-4 yr olds"/>
    <n v="4.3077983458054296"/>
  </r>
  <r>
    <s v="E10000030_Children aged 0-4 at 31st March 2019 with an open Child Protection Plan_Number"/>
    <s v="E10000030"/>
    <x v="125"/>
    <s v="Financial year"/>
    <s v="2018/19"/>
    <s v="Children with a social worker"/>
    <x v="43"/>
    <s v="Number"/>
    <n v="304"/>
    <n v="70074"/>
    <n v="4.3382709706881304"/>
    <s v="4.3 per 1000 0-4 yr olds"/>
    <n v="4.3382709706881304"/>
  </r>
  <r>
    <s v="E10000031_Children aged 0-4 at 31st March 2019 with an open Child Protection Plan_Number"/>
    <s v="E10000031"/>
    <x v="139"/>
    <s v="Financial year"/>
    <s v="2018/19"/>
    <s v="Children with a social worker"/>
    <x v="43"/>
    <s v="Number"/>
    <n v="118"/>
    <n v="31584"/>
    <n v="3.7360688956433599"/>
    <s v="3.7 per 1000 0-4 yr olds"/>
    <n v="3.7360688956433599"/>
  </r>
  <r>
    <s v="E10000032_Children aged 0-4 at 31st March 2019 with an open Child Protection Plan_Number"/>
    <s v="E10000032"/>
    <x v="141"/>
    <s v="Financial year"/>
    <s v="2018/19"/>
    <s v="Children with a social worker"/>
    <x v="43"/>
    <s v="Number"/>
    <n v="209"/>
    <n v="46821"/>
    <n v="4.4638089746054099"/>
    <s v="4.5 per 1000 0-4 yr olds"/>
    <n v="4.4638089746054099"/>
  </r>
  <r>
    <s v="NA_Children aged &lt;1 at 31st March 2019 with an open Child Protection Plan_Number"/>
    <s v="NA"/>
    <x v="151"/>
    <s v="Financial year"/>
    <s v="2018/19"/>
    <s v="Children with a social worker"/>
    <x v="44"/>
    <s v="Number"/>
    <n v="4529"/>
    <n v="637834"/>
    <n v="7.1005935713680994"/>
    <s v="7.1 per 1000 under 1 yr olds"/>
    <n v="7.1005935713680994"/>
  </r>
  <r>
    <s v="E09000001_Children aged &lt;1 at 31st March 2019 with an open Child Protection Plan_Number"/>
    <s v="E09000001"/>
    <x v="25"/>
    <s v="Financial year"/>
    <s v="2018/19"/>
    <s v="Children with a social worker"/>
    <x v="44"/>
    <s v="Number"/>
    <n v="0"/>
    <n v="73"/>
    <n v="0"/>
    <s v="0 per 1000 under 1 yr olds"/>
    <n v="0"/>
  </r>
  <r>
    <s v="E09000007_Children aged &lt;1 at 31st March 2019 with an open Child Protection Plan_Number"/>
    <s v="E09000007"/>
    <x v="21"/>
    <s v="Financial year"/>
    <s v="2018/19"/>
    <s v="Children with a social worker"/>
    <x v="44"/>
    <s v="Number"/>
    <n v="24"/>
    <n v="2541"/>
    <n v="9.4451003541912595"/>
    <s v="9.4 per 1000 under 1 yr olds"/>
    <n v="9.4451003541912595"/>
  </r>
  <r>
    <s v="E09000011_Children aged &lt;1 at 31st March 2019 with an open Child Protection Plan_Number"/>
    <s v="E09000011"/>
    <x v="45"/>
    <s v="Financial year"/>
    <s v="2018/19"/>
    <s v="Children with a social worker"/>
    <x v="44"/>
    <s v="Number"/>
    <n v="16"/>
    <n v="4393"/>
    <n v="3.6421579786023202"/>
    <s v="3.6 per 1000 under 1 yr olds"/>
    <n v="3.6421579786023202"/>
  </r>
  <r>
    <s v="E09000012_Children aged &lt;1 at 31st March 2019 with an open Child Protection Plan_Number"/>
    <s v="E09000012"/>
    <x v="46"/>
    <s v="Financial year"/>
    <s v="2018/19"/>
    <s v="Children with a social worker"/>
    <x v="44"/>
    <s v="Number"/>
    <n v="13"/>
    <n v="4211"/>
    <n v="3.0871526953217798"/>
    <s v="3.1 per 1000 under 1 yr olds"/>
    <n v="3.0871526953217798"/>
  </r>
  <r>
    <s v="E09000013_Children aged &lt;1 at 31st March 2019 with an open Child Protection Plan_Number"/>
    <s v="E09000013"/>
    <x v="48"/>
    <s v="Financial year"/>
    <s v="2018/19"/>
    <s v="Children with a social worker"/>
    <x v="44"/>
    <s v="Number"/>
    <n v="6"/>
    <n v="2319"/>
    <n v="2.58732212160414"/>
    <s v="2.6 per 1000 under 1 yr olds"/>
    <n v="2.58732212160414"/>
  </r>
  <r>
    <s v="E09000019_Children aged &lt;1 at 31st March 2019 with an open Child Protection Plan_Number"/>
    <s v="E09000019"/>
    <x v="59"/>
    <s v="Financial year"/>
    <s v="2018/19"/>
    <s v="Children with a social worker"/>
    <x v="44"/>
    <s v="Number"/>
    <n v="18"/>
    <n v="2727"/>
    <n v="6.6006600660065997"/>
    <s v="6.6 per 1000 under 1 yr olds"/>
    <n v="6.6006600660065997"/>
  </r>
  <r>
    <s v="E09000020_Children aged &lt;1 at 31st March 2019 with an open Child Protection Plan_Number"/>
    <s v="E09000020"/>
    <x v="60"/>
    <s v="Financial year"/>
    <s v="2018/19"/>
    <s v="Children with a social worker"/>
    <x v="44"/>
    <s v="Number"/>
    <n v="6"/>
    <n v="1568"/>
    <n v="3.8265306122449001"/>
    <s v="3.8 per 1000 under 1 yr olds"/>
    <n v="3.8265306122449001"/>
  </r>
  <r>
    <s v="E09000022_Children aged &lt;1 at 31st March 2019 with an open Child Protection Plan_Number"/>
    <s v="E09000022"/>
    <x v="66"/>
    <s v="Financial year"/>
    <s v="2018/19"/>
    <s v="Children with a social worker"/>
    <x v="44"/>
    <s v="Number"/>
    <n v="21"/>
    <n v="3935"/>
    <n v="5.3367217280813204"/>
    <s v="5.3 per 1000 under 1 yr olds"/>
    <n v="5.3367217280813204"/>
  </r>
  <r>
    <s v="E09000023_Children aged &lt;1 at 31st March 2019 with an open Child Protection Plan_Number"/>
    <s v="E09000023"/>
    <x v="71"/>
    <s v="Financial year"/>
    <s v="2018/19"/>
    <s v="Children with a social worker"/>
    <x v="44"/>
    <s v="Number"/>
    <n v="25"/>
    <n v="4505"/>
    <n v="5.5493895671476103"/>
    <s v="5.5 per 1000 under 1 yr olds"/>
    <n v="5.5493895671476103"/>
  </r>
  <r>
    <s v="E09000028_Children aged &lt;1 at 31st March 2019 with an open Child Protection Plan_Number"/>
    <s v="E09000028"/>
    <x v="117"/>
    <s v="Financial year"/>
    <s v="2018/19"/>
    <s v="Children with a social worker"/>
    <x v="44"/>
    <s v="Number"/>
    <n v="15"/>
    <n v="4154"/>
    <n v="3.6109773712084698"/>
    <s v="3.6 per 1000 under 1 yr olds"/>
    <n v="3.6109773712084698"/>
  </r>
  <r>
    <s v="E09000030_Children aged &lt;1 at 31st March 2019 with an open Child Protection Plan_Number"/>
    <s v="E09000030"/>
    <x v="132"/>
    <s v="Financial year"/>
    <s v="2018/19"/>
    <s v="Children with a social worker"/>
    <x v="44"/>
    <s v="Number"/>
    <n v="20"/>
    <n v="4529"/>
    <n v="4.4159858688452198"/>
    <s v="4.4 per 1000 under 1 yr olds"/>
    <n v="4.4159858688452198"/>
  </r>
  <r>
    <s v="E09000032_Children aged &lt;1 at 31st March 2019 with an open Child Protection Plan_Number"/>
    <s v="E09000032"/>
    <x v="137"/>
    <s v="Financial year"/>
    <s v="2018/19"/>
    <s v="Children with a social worker"/>
    <x v="44"/>
    <s v="Number"/>
    <n v="13"/>
    <n v="4567"/>
    <n v="2.8465075541931202"/>
    <s v="2.8 per 1000 under 1 yr olds"/>
    <n v="2.8465075541931202"/>
  </r>
  <r>
    <s v="E09000033_Children aged &lt;1 at 31st March 2019 with an open Child Protection Plan_Number"/>
    <s v="E09000033"/>
    <x v="142"/>
    <s v="Financial year"/>
    <s v="2018/19"/>
    <s v="Children with a social worker"/>
    <x v="44"/>
    <s v="Number"/>
    <n v="7"/>
    <n v="2589"/>
    <n v="2.70374662031672"/>
    <s v="2.7 per 1000 under 1 yr olds"/>
    <n v="2.70374662031672"/>
  </r>
  <r>
    <s v="E09000002_Children aged &lt;1 at 31st March 2019 with an open Child Protection Plan_Number"/>
    <s v="E09000002"/>
    <x v="0"/>
    <s v="Financial year"/>
    <s v="2018/19"/>
    <s v="Children with a social worker"/>
    <x v="44"/>
    <s v="Number"/>
    <n v="21"/>
    <n v="3819"/>
    <n v="5.4988216810683399"/>
    <s v="5.5 per 1000 under 1 yr olds"/>
    <n v="5.4988216810683399"/>
  </r>
  <r>
    <s v="E09000003_Children aged &lt;1 at 31st March 2019 with an open Child Protection Plan_Number"/>
    <s v="E09000003"/>
    <x v="1"/>
    <s v="Financial year"/>
    <s v="2018/19"/>
    <s v="Children with a social worker"/>
    <x v="44"/>
    <s v="Number"/>
    <n v="8"/>
    <n v="5250"/>
    <n v="1.52380952380952"/>
    <s v="1.5 per 1000 under 1 yr olds"/>
    <n v="1.52380952380952"/>
  </r>
  <r>
    <s v="E09000004_Children aged &lt;1 at 31st March 2019 with an open Child Protection Plan_Number"/>
    <s v="E09000004"/>
    <x v="5"/>
    <s v="Financial year"/>
    <s v="2018/19"/>
    <s v="Children with a social worker"/>
    <x v="44"/>
    <s v="Number"/>
    <n v="6"/>
    <n v="3133"/>
    <n v="1.9150973507819999"/>
    <s v="1.9 per 1000 under 1 yr olds"/>
    <n v="1.9150973507819999"/>
  </r>
  <r>
    <s v="E09000005_Children aged &lt;1 at 31st March 2019 with an open Child Protection Plan_Number"/>
    <s v="E09000005"/>
    <x v="13"/>
    <s v="Financial year"/>
    <s v="2018/19"/>
    <s v="Children with a social worker"/>
    <x v="44"/>
    <s v="Number"/>
    <n v="25"/>
    <n v="4825"/>
    <n v="5.1813471502590698"/>
    <s v="5.2 per 1000 under 1 yr olds"/>
    <n v="5.1813471502590698"/>
  </r>
  <r>
    <s v="E09000006_Children aged &lt;1 at 31st March 2019 with an open Child Protection Plan_Number"/>
    <s v="E09000006"/>
    <x v="16"/>
    <s v="Financial year"/>
    <s v="2018/19"/>
    <s v="Children with a social worker"/>
    <x v="44"/>
    <s v="Number"/>
    <n v="22"/>
    <n v="4232"/>
    <n v="5.1984877126654103"/>
    <s v="5.2 per 1000 under 1 yr olds"/>
    <n v="5.1984877126654103"/>
  </r>
  <r>
    <s v="E09000008_Children aged &lt;1 at 31st March 2019 with an open Child Protection Plan_Number"/>
    <s v="E09000008"/>
    <x v="28"/>
    <s v="Financial year"/>
    <s v="2018/19"/>
    <s v="Children with a social worker"/>
    <x v="44"/>
    <s v="Number"/>
    <n v="41"/>
    <n v="5591"/>
    <n v="7.3332140940797697"/>
    <s v="7.3 per 1000 under 1 yr olds"/>
    <n v="7.3332140940797697"/>
  </r>
  <r>
    <s v="E09000009_Children aged &lt;1 at 31st March 2019 with an open Child Protection Plan_Number"/>
    <s v="E09000009"/>
    <x v="38"/>
    <s v="Financial year"/>
    <s v="2018/19"/>
    <s v="Children with a social worker"/>
    <x v="44"/>
    <s v="Number"/>
    <n v="15"/>
    <n v="4807"/>
    <n v="3.1204493447056398"/>
    <s v="3.1 per 1000 under 1 yr olds"/>
    <n v="3.1204493447056398"/>
  </r>
  <r>
    <s v="E09000010_Children aged &lt;1 at 31st March 2019 with an open Child Protection Plan_Number"/>
    <s v="E09000010"/>
    <x v="41"/>
    <s v="Financial year"/>
    <s v="2018/19"/>
    <s v="Children with a social worker"/>
    <x v="44"/>
    <s v="Number"/>
    <n v="25"/>
    <n v="4739"/>
    <n v="5.2753745515931598"/>
    <s v="5.3 per 1000 under 1 yr olds"/>
    <n v="5.2753745515931598"/>
  </r>
  <r>
    <s v="E09000014_Children aged &lt;1 at 31st March 2019 with an open Child Protection Plan_Number"/>
    <s v="E09000014"/>
    <x v="50"/>
    <s v="Financial year"/>
    <s v="2018/19"/>
    <s v="Children with a social worker"/>
    <x v="44"/>
    <s v="Number"/>
    <n v="22"/>
    <n v="3767"/>
    <n v="5.8401911335280099"/>
    <s v="5.8 per 1000 under 1 yr olds"/>
    <n v="5.8401911335280099"/>
  </r>
  <r>
    <s v="E09000015_Children aged &lt;1 at 31st March 2019 with an open Child Protection Plan_Number"/>
    <s v="E09000015"/>
    <x v="51"/>
    <s v="Financial year"/>
    <s v="2018/19"/>
    <s v="Children with a social worker"/>
    <x v="44"/>
    <s v="Number"/>
    <n v="26"/>
    <n v="3577"/>
    <n v="7.2686608890131401"/>
    <s v="7.3 per 1000 under 1 yr olds"/>
    <n v="7.2686608890131401"/>
  </r>
  <r>
    <s v="E09000016_Children aged &lt;1 at 31st March 2019 with an open Child Protection Plan_Number"/>
    <s v="E09000016"/>
    <x v="53"/>
    <s v="Financial year"/>
    <s v="2018/19"/>
    <s v="Children with a social worker"/>
    <x v="44"/>
    <s v="Number"/>
    <n v="16"/>
    <n v="3365"/>
    <n v="4.7548291233283804"/>
    <s v="4.8 per 1000 under 1 yr olds"/>
    <n v="4.7548291233283804"/>
  </r>
  <r>
    <s v="E09000017_Children aged &lt;1 at 31st March 2019 with an open Child Protection Plan_Number"/>
    <s v="E09000017"/>
    <x v="56"/>
    <s v="Financial year"/>
    <s v="2018/19"/>
    <s v="Children with a social worker"/>
    <x v="44"/>
    <s v="Number"/>
    <n v="36"/>
    <n v="4372"/>
    <n v="8.2342177493138102"/>
    <s v="8.2 per 1000 under 1 yr olds"/>
    <n v="8.2342177493138102"/>
  </r>
  <r>
    <s v="E09000018_Children aged &lt;1 at 31st March 2019 with an open Child Protection Plan_Number"/>
    <s v="E09000018"/>
    <x v="57"/>
    <s v="Financial year"/>
    <s v="2018/19"/>
    <s v="Children with a social worker"/>
    <x v="44"/>
    <s v="Number"/>
    <n v="20"/>
    <n v="3987"/>
    <n v="5.01630298470028"/>
    <s v="5 per 1000 under 1 yr olds"/>
    <n v="5.01630298470028"/>
  </r>
  <r>
    <s v="E09000021_Children aged &lt;1 at 31st March 2019 with an open Child Protection Plan_Number"/>
    <s v="E09000021"/>
    <x v="63"/>
    <s v="Financial year"/>
    <s v="2018/19"/>
    <s v="Children with a social worker"/>
    <x v="44"/>
    <s v="Number"/>
    <n v="7"/>
    <n v="2087"/>
    <n v="3.3540967896502201"/>
    <s v="3.4 per 1000 under 1 yr olds"/>
    <n v="3.3540967896502201"/>
  </r>
  <r>
    <s v="E09000024_Children aged &lt;1 at 31st March 2019 with an open Child Protection Plan_Number"/>
    <s v="E09000024"/>
    <x v="77"/>
    <s v="Financial year"/>
    <s v="2018/19"/>
    <s v="Children with a social worker"/>
    <x v="44"/>
    <s v="Number"/>
    <n v="13"/>
    <n v="3035"/>
    <n v="4.2833607907743003"/>
    <s v="4.3 per 1000 under 1 yr olds"/>
    <n v="4.2833607907743003"/>
  </r>
  <r>
    <s v="E09000025_Children aged &lt;1 at 31st March 2019 with an open Child Protection Plan_Number"/>
    <s v="E09000025"/>
    <x v="81"/>
    <s v="Financial year"/>
    <s v="2018/19"/>
    <s v="Children with a social worker"/>
    <x v="44"/>
    <s v="Number"/>
    <n v="23"/>
    <n v="5706"/>
    <n v="4.03084472485103"/>
    <s v="4 per 1000 under 1 yr olds"/>
    <n v="4.03084472485103"/>
  </r>
  <r>
    <s v="E09000026_Children aged &lt;1 at 31st March 2019 with an open Child Protection Plan_Number"/>
    <s v="E09000026"/>
    <x v="99"/>
    <s v="Financial year"/>
    <s v="2018/19"/>
    <s v="Children with a social worker"/>
    <x v="44"/>
    <s v="Number"/>
    <n v="16"/>
    <n v="4605"/>
    <n v="3.4744842562432101"/>
    <s v="3.5 per 1000 under 1 yr olds"/>
    <n v="3.4744842562432101"/>
  </r>
  <r>
    <s v="E09000027_Children aged &lt;1 at 31st March 2019 with an open Child Protection Plan_Number"/>
    <s v="E09000027"/>
    <x v="101"/>
    <s v="Financial year"/>
    <s v="2018/19"/>
    <s v="Children with a social worker"/>
    <x v="44"/>
    <s v="Number"/>
    <n v="12"/>
    <n v="2396"/>
    <n v="5.0083472454090101"/>
    <s v="5 per 1000 under 1 yr olds"/>
    <n v="5.0083472454090101"/>
  </r>
  <r>
    <s v="E09000029_Children aged &lt;1 at 31st March 2019 with an open Child Protection Plan_Number"/>
    <s v="E09000029"/>
    <x v="126"/>
    <s v="Financial year"/>
    <s v="2018/19"/>
    <s v="Children with a social worker"/>
    <x v="44"/>
    <s v="Number"/>
    <n v="11"/>
    <n v="2549"/>
    <n v="4.31541781090624"/>
    <s v="4.3 per 1000 under 1 yr olds"/>
    <n v="4.31541781090624"/>
  </r>
  <r>
    <s v="E09000031_Children aged &lt;1 at 31st March 2019 with an open Child Protection Plan_Number"/>
    <s v="E09000031"/>
    <x v="136"/>
    <s v="Financial year"/>
    <s v="2018/19"/>
    <s v="Children with a social worker"/>
    <x v="44"/>
    <s v="Number"/>
    <n v="16"/>
    <n v="4448"/>
    <n v="3.5971223021582701"/>
    <s v="3.6 per 1000 under 1 yr olds"/>
    <n v="3.5971223021582701"/>
  </r>
  <r>
    <s v="E08000025_Children aged &lt;1 at 31st March 2019 with an open Child Protection Plan_Number"/>
    <s v="E08000025"/>
    <x v="6"/>
    <s v="Financial year"/>
    <s v="2018/19"/>
    <s v="Children with a social worker"/>
    <x v="44"/>
    <s v="Number"/>
    <n v="129"/>
    <n v="16082"/>
    <n v="8.0213903743315491"/>
    <s v="8 per 1000 under 1 yr olds"/>
    <n v="8.0213903743315491"/>
  </r>
  <r>
    <s v="E08000026_Children aged &lt;1 at 31st March 2019 with an open Child Protection Plan_Number"/>
    <s v="E08000026"/>
    <x v="27"/>
    <s v="Financial year"/>
    <s v="2018/19"/>
    <s v="Children with a social worker"/>
    <x v="44"/>
    <s v="Number"/>
    <n v="28"/>
    <n v="4431"/>
    <n v="6.3191153238546596"/>
    <s v="6.3 per 1000 under 1 yr olds"/>
    <n v="6.3191153238546596"/>
  </r>
  <r>
    <s v="E08000027_Children aged &lt;1 at 31st March 2019 with an open Child Protection Plan_Number"/>
    <s v="E08000027"/>
    <x v="36"/>
    <s v="Financial year"/>
    <s v="2018/19"/>
    <s v="Children with a social worker"/>
    <x v="44"/>
    <s v="Number"/>
    <n v="31"/>
    <n v="3702"/>
    <n v="8.3738519719070794"/>
    <s v="8.4 per 1000 under 1 yr olds"/>
    <n v="8.3738519719070794"/>
  </r>
  <r>
    <s v="E08000028_Children aged &lt;1 at 31st March 2019 with an open Child Protection Plan_Number"/>
    <s v="E08000028"/>
    <x v="106"/>
    <s v="Financial year"/>
    <s v="2018/19"/>
    <s v="Children with a social worker"/>
    <x v="44"/>
    <s v="Number"/>
    <n v="42"/>
    <n v="4579"/>
    <n v="9.1723083642716805"/>
    <s v="9.2 per 1000 under 1 yr olds"/>
    <n v="9.1723083642716805"/>
  </r>
  <r>
    <s v="E08000029_Children aged &lt;1 at 31st March 2019 with an open Child Protection Plan_Number"/>
    <s v="E08000029"/>
    <x v="111"/>
    <s v="Financial year"/>
    <s v="2018/19"/>
    <s v="Children with a social worker"/>
    <x v="44"/>
    <s v="Number"/>
    <n v="15"/>
    <n v="2300"/>
    <n v="6.5217391304347796"/>
    <s v="6.5 per 1000 under 1 yr olds"/>
    <n v="6.5217391304347796"/>
  </r>
  <r>
    <s v="E08000030_Children aged &lt;1 at 31st March 2019 with an open Child Protection Plan_Number"/>
    <s v="E08000030"/>
    <x v="135"/>
    <s v="Financial year"/>
    <s v="2018/19"/>
    <s v="Children with a social worker"/>
    <x v="44"/>
    <s v="Number"/>
    <n v="50"/>
    <n v="3892"/>
    <n v="12.846865364851"/>
    <s v="12.8 per 1000 under 1 yr olds"/>
    <n v="12.846865364851"/>
  </r>
  <r>
    <s v="E08000031_Children aged &lt;1 at 31st March 2019 with an open Child Protection Plan_Number"/>
    <s v="E08000031"/>
    <x v="148"/>
    <s v="Financial year"/>
    <s v="2018/19"/>
    <s v="Children with a social worker"/>
    <x v="44"/>
    <s v="Number"/>
    <n v="30"/>
    <n v="3481"/>
    <n v="8.6182131571387508"/>
    <s v="8.6 per 1000 under 1 yr olds"/>
    <n v="8.6182131571387508"/>
  </r>
  <r>
    <s v="E08000011_Children aged &lt;1 at 31st March 2019 with an open Child Protection Plan_Number"/>
    <s v="E08000011"/>
    <x v="65"/>
    <s v="Financial year"/>
    <s v="2018/19"/>
    <s v="Children with a social worker"/>
    <x v="44"/>
    <s v="Number"/>
    <n v="12"/>
    <n v="1977"/>
    <n v="6.0698027314112304"/>
    <s v="6.1 per 1000 under 1 yr olds"/>
    <n v="6.0698027314112304"/>
  </r>
  <r>
    <s v="E08000012_Children aged &lt;1 at 31st March 2019 with an open Child Protection Plan_Number"/>
    <s v="E08000012"/>
    <x v="73"/>
    <s v="Financial year"/>
    <s v="2018/19"/>
    <s v="Children with a social worker"/>
    <x v="44"/>
    <s v="Number"/>
    <n v="57"/>
    <n v="5908"/>
    <n v="9.6479350033852391"/>
    <s v="9.6 per 1000 under 1 yr olds"/>
    <n v="9.6479350033852391"/>
  </r>
  <r>
    <s v="E08000013_Children aged &lt;1 at 31st March 2019 with an open Child Protection Plan_Number"/>
    <s v="E08000013"/>
    <x v="152"/>
    <s v="Financial year"/>
    <s v="2018/19"/>
    <s v="Children with a social worker"/>
    <x v="44"/>
    <s v="Number"/>
    <n v="30"/>
    <n v="1985"/>
    <n v="15.113350125944599"/>
    <s v="15.1 per 1000 under 1 yr olds"/>
    <n v="15.113350125944599"/>
  </r>
  <r>
    <s v="E08000014_Children aged &lt;1 at 31st March 2019 with an open Child Protection Plan_Number"/>
    <s v="E08000014"/>
    <x v="107"/>
    <s v="Financial year"/>
    <s v="2018/19"/>
    <s v="Children with a social worker"/>
    <x v="44"/>
    <s v="Number"/>
    <n v="21"/>
    <n v="2678"/>
    <n v="7.8416728902165804"/>
    <s v="7.8 per 1000 under 1 yr olds"/>
    <n v="7.8416728902165804"/>
  </r>
  <r>
    <s v="E08000015_Children aged &lt;1 at 31st March 2019 with an open Child Protection Plan_Number"/>
    <s v="E08000015"/>
    <x v="146"/>
    <s v="Financial year"/>
    <s v="2018/19"/>
    <s v="Children with a social worker"/>
    <x v="44"/>
    <s v="Number"/>
    <n v="29"/>
    <n v="3335"/>
    <n v="8.6956521739130395"/>
    <s v="8.7 per 1000 under 1 yr olds"/>
    <n v="8.6956521739130395"/>
  </r>
  <r>
    <s v="E08000001_Children aged &lt;1 at 31st March 2019 with an open Child Protection Plan_Number"/>
    <s v="E08000001"/>
    <x v="9"/>
    <s v="Financial year"/>
    <s v="2018/19"/>
    <s v="Children with a social worker"/>
    <x v="44"/>
    <s v="Number"/>
    <n v="37"/>
    <n v="3609"/>
    <n v="10.252147409254601"/>
    <s v="10.3 per 1000 under 1 yr olds"/>
    <n v="10.252147409254601"/>
  </r>
  <r>
    <s v="E08000002_Children aged &lt;1 at 31st March 2019 with an open Child Protection Plan_Number"/>
    <s v="E08000002"/>
    <x v="18"/>
    <s v="Financial year"/>
    <s v="2018/19"/>
    <s v="Children with a social worker"/>
    <x v="44"/>
    <s v="Number"/>
    <n v="18"/>
    <n v="2197"/>
    <n v="8.1929904415111494"/>
    <s v="8.2 per 1000 under 1 yr olds"/>
    <n v="8.1929904415111494"/>
  </r>
  <r>
    <s v="E08000003_Children aged &lt;1 at 31st March 2019 with an open Child Protection Plan_Number"/>
    <s v="E08000003"/>
    <x v="75"/>
    <s v="Financial year"/>
    <s v="2018/19"/>
    <s v="Children with a social worker"/>
    <x v="44"/>
    <s v="Number"/>
    <n v="57"/>
    <n v="7285"/>
    <n v="7.8242964996568301"/>
    <s v="7.8 per 1000 under 1 yr olds"/>
    <n v="7.8242964996568301"/>
  </r>
  <r>
    <s v="E08000004_Children aged &lt;1 at 31st March 2019 with an open Child Protection Plan_Number"/>
    <s v="E08000004"/>
    <x v="92"/>
    <s v="Financial year"/>
    <s v="2018/19"/>
    <s v="Children with a social worker"/>
    <x v="44"/>
    <s v="Number"/>
    <n v="27"/>
    <n v="3245"/>
    <n v="8.3204930662557803"/>
    <s v="8.3 per 1000 under 1 yr olds"/>
    <n v="8.3204930662557803"/>
  </r>
  <r>
    <s v="E08000005_Children aged &lt;1 at 31st March 2019 with an open Child Protection Plan_Number"/>
    <s v="E08000005"/>
    <x v="102"/>
    <s v="Financial year"/>
    <s v="2018/19"/>
    <s v="Children with a social worker"/>
    <x v="44"/>
    <s v="Number"/>
    <n v="26"/>
    <n v="2893"/>
    <n v="8.9872105081230593"/>
    <s v="9 per 1000 under 1 yr olds"/>
    <n v="8.9872105081230593"/>
  </r>
  <r>
    <s v="E08000006_Children aged &lt;1 at 31st March 2019 with an open Child Protection Plan_Number"/>
    <s v="E08000006"/>
    <x v="105"/>
    <s v="Financial year"/>
    <s v="2018/19"/>
    <s v="Children with a social worker"/>
    <x v="44"/>
    <s v="Number"/>
    <n v="40"/>
    <n v="3526"/>
    <n v="11.344299489506501"/>
    <s v="11.3 per 1000 under 1 yr olds"/>
    <n v="11.344299489506501"/>
  </r>
  <r>
    <s v="E08000007_Children aged &lt;1 at 31st March 2019 with an open Child Protection Plan_Number"/>
    <s v="E08000007"/>
    <x v="120"/>
    <s v="Financial year"/>
    <s v="2018/19"/>
    <s v="Children with a social worker"/>
    <x v="44"/>
    <s v="Number"/>
    <n v="28"/>
    <n v="3338"/>
    <n v="8.3882564409826195"/>
    <s v="8.4 per 1000 under 1 yr olds"/>
    <n v="8.3882564409826195"/>
  </r>
  <r>
    <s v="E08000008_Children aged &lt;1 at 31st March 2019 with an open Child Protection Plan_Number"/>
    <s v="E08000008"/>
    <x v="128"/>
    <s v="Financial year"/>
    <s v="2018/19"/>
    <s v="Children with a social worker"/>
    <x v="44"/>
    <s v="Number"/>
    <n v="27"/>
    <n v="2787"/>
    <n v="9.6878363832077508"/>
    <s v="9.7 per 1000 under 1 yr olds"/>
    <n v="9.6878363832077508"/>
  </r>
  <r>
    <s v="E08000009_Children aged &lt;1 at 31st March 2019 with an open Child Protection Plan_Number"/>
    <s v="E08000009"/>
    <x v="133"/>
    <s v="Financial year"/>
    <s v="2018/19"/>
    <s v="Children with a social worker"/>
    <x v="44"/>
    <s v="Number"/>
    <n v="14"/>
    <n v="2669"/>
    <n v="5.2454102660172301"/>
    <s v="5.2 per 1000 under 1 yr olds"/>
    <n v="5.2454102660172301"/>
  </r>
  <r>
    <s v="E08000010_Children aged &lt;1 at 31st March 2019 with an open Child Protection Plan_Number"/>
    <s v="E08000010"/>
    <x v="143"/>
    <s v="Financial year"/>
    <s v="2018/19"/>
    <s v="Children with a social worker"/>
    <x v="44"/>
    <s v="Number"/>
    <n v="23"/>
    <n v="3565"/>
    <n v="6.4516129032258096"/>
    <s v="6.5 per 1000 under 1 yr olds"/>
    <n v="6.4516129032258096"/>
  </r>
  <r>
    <s v="E08000016_Children aged &lt;1 at 31st March 2019 with an open Child Protection Plan_Number"/>
    <s v="E08000016"/>
    <x v="2"/>
    <s v="Financial year"/>
    <s v="2018/19"/>
    <s v="Children with a social worker"/>
    <x v="44"/>
    <s v="Number"/>
    <n v="35"/>
    <n v="2754"/>
    <n v="12.7087872185911"/>
    <s v="12.7 per 1000 under 1 yr olds"/>
    <n v="12.7087872185911"/>
  </r>
  <r>
    <s v="E08000017_Children aged &lt;1 at 31st March 2019 with an open Child Protection Plan_Number"/>
    <s v="E08000017"/>
    <x v="34"/>
    <s v="Financial year"/>
    <s v="2018/19"/>
    <s v="Children with a social worker"/>
    <x v="44"/>
    <s v="Number"/>
    <n v="23"/>
    <n v="3518"/>
    <n v="6.5378055713473602"/>
    <s v="6.5 per 1000 under 1 yr olds"/>
    <n v="6.5378055713473602"/>
  </r>
  <r>
    <s v="E08000018_Children aged &lt;1 at 31st March 2019 with an open Child Protection Plan_Number"/>
    <s v="E08000018"/>
    <x v="103"/>
    <s v="Financial year"/>
    <s v="2018/19"/>
    <s v="Children with a social worker"/>
    <x v="44"/>
    <s v="Number"/>
    <n v="37"/>
    <n v="3027"/>
    <n v="12.2233234225306"/>
    <s v="12.2 per 1000 under 1 yr olds"/>
    <n v="12.2233234225306"/>
  </r>
  <r>
    <s v="E08000019_Children aged &lt;1 at 31st March 2019 with an open Child Protection Plan_Number"/>
    <s v="E08000019"/>
    <x v="108"/>
    <s v="Financial year"/>
    <s v="2018/19"/>
    <s v="Children with a social worker"/>
    <x v="44"/>
    <s v="Number"/>
    <n v="49"/>
    <n v="6351"/>
    <n v="7.71532042198079"/>
    <s v="7.7 per 1000 under 1 yr olds"/>
    <n v="7.71532042198079"/>
  </r>
  <r>
    <s v="E08000032_Children aged &lt;1 at 31st March 2019 with an open Child Protection Plan_Number"/>
    <s v="E08000032"/>
    <x v="12"/>
    <s v="Financial year"/>
    <s v="2018/19"/>
    <s v="Children with a social worker"/>
    <x v="44"/>
    <s v="Number"/>
    <n v="64"/>
    <n v="7373"/>
    <n v="8.6803200868031993"/>
    <s v="8.7 per 1000 under 1 yr olds"/>
    <n v="8.6803200868031993"/>
  </r>
  <r>
    <s v="E08000033_Children aged &lt;1 at 31st March 2019 with an open Child Protection Plan_Number"/>
    <s v="E08000033"/>
    <x v="19"/>
    <s v="Financial year"/>
    <s v="2018/19"/>
    <s v="Children with a social worker"/>
    <x v="44"/>
    <s v="Number"/>
    <n v="24"/>
    <n v="2340"/>
    <n v="10.2564102564103"/>
    <s v="10.3 per 1000 under 1 yr olds"/>
    <n v="10.2564102564103"/>
  </r>
  <r>
    <s v="E08000034_Children aged &lt;1 at 31st March 2019 with an open Child Protection Plan_Number"/>
    <s v="E08000034"/>
    <x v="64"/>
    <s v="Financial year"/>
    <s v="2018/19"/>
    <s v="Children with a social worker"/>
    <x v="44"/>
    <s v="Number"/>
    <n v="25"/>
    <n v="5161"/>
    <n v="4.8440224762642901"/>
    <s v="4.8 per 1000 under 1 yr olds"/>
    <n v="4.8440224762642901"/>
  </r>
  <r>
    <s v="E08000035_Children aged &lt;1 at 31st March 2019 with an open Child Protection Plan_Number"/>
    <s v="E08000035"/>
    <x v="68"/>
    <s v="Financial year"/>
    <s v="2018/19"/>
    <s v="Children with a social worker"/>
    <x v="44"/>
    <s v="Number"/>
    <n v="43"/>
    <n v="9821"/>
    <n v="4.3783728744527002"/>
    <s v="4.4 per 1000 under 1 yr olds"/>
    <n v="4.3783728744527002"/>
  </r>
  <r>
    <s v="E08000036_Children aged &lt;1 at 31st March 2019 with an open Child Protection Plan_Number"/>
    <s v="E08000036"/>
    <x v="134"/>
    <s v="Financial year"/>
    <s v="2018/19"/>
    <s v="Children with a social worker"/>
    <x v="44"/>
    <s v="Number"/>
    <n v="38"/>
    <n v="4108"/>
    <n v="9.2502434274586207"/>
    <s v="9.3 per 1000 under 1 yr olds"/>
    <n v="9.2502434274586207"/>
  </r>
  <r>
    <s v="E08000020_Children aged &lt;1 at 31st March 2019 with an open Child Protection Plan_Number"/>
    <s v="E08000020"/>
    <x v="43"/>
    <s v="Financial year"/>
    <s v="2018/19"/>
    <s v="Children with a social worker"/>
    <x v="44"/>
    <s v="Number"/>
    <n v="32"/>
    <n v="2019"/>
    <n v="15.8494304110946"/>
    <s v="15.8 per 1000 under 1 yr olds"/>
    <n v="15.8494304110946"/>
  </r>
  <r>
    <s v="E08000021_Children aged &lt;1 at 31st March 2019 with an open Child Protection Plan_Number"/>
    <s v="E08000021"/>
    <x v="80"/>
    <s v="Financial year"/>
    <s v="2018/19"/>
    <s v="Children with a social worker"/>
    <x v="44"/>
    <s v="Number"/>
    <n v="56"/>
    <n v="3205"/>
    <n v="17.4726989079563"/>
    <s v="17.5 per 1000 under 1 yr olds"/>
    <n v="17.4726989079563"/>
  </r>
  <r>
    <s v="E08000022_Children aged &lt;1 at 31st March 2019 with an open Child Protection Plan_Number"/>
    <s v="E08000022"/>
    <x v="86"/>
    <s v="Financial year"/>
    <s v="2018/19"/>
    <s v="Children with a social worker"/>
    <x v="44"/>
    <s v="Number"/>
    <n v="20"/>
    <n v="2208"/>
    <n v="9.0579710144927503"/>
    <s v="9.1 per 1000 under 1 yr olds"/>
    <n v="9.0579710144927503"/>
  </r>
  <r>
    <s v="E08000023_Children aged &lt;1 at 31st March 2019 with an open Child Protection Plan_Number"/>
    <s v="E08000023"/>
    <x v="114"/>
    <s v="Financial year"/>
    <s v="2018/19"/>
    <s v="Children with a social worker"/>
    <x v="44"/>
    <s v="Number"/>
    <n v="13"/>
    <n v="1609"/>
    <n v="8.0795525170913596"/>
    <s v="8.1 per 1000 under 1 yr olds"/>
    <n v="8.0795525170913596"/>
  </r>
  <r>
    <s v="E08000024_Children aged &lt;1 at 31st March 2019 with an open Child Protection Plan_Number"/>
    <s v="E08000024"/>
    <x v="124"/>
    <s v="Financial year"/>
    <s v="2018/19"/>
    <s v="Children with a social worker"/>
    <x v="44"/>
    <s v="Number"/>
    <n v="28"/>
    <n v="2860"/>
    <n v="9.79020979020979"/>
    <s v="9.8 per 1000 under 1 yr olds"/>
    <n v="9.79020979020979"/>
  </r>
  <r>
    <s v="E06000053_Children aged &lt;1 at 31st March 2019 with an open Child Protection Plan_Number"/>
    <s v="E06000053"/>
    <x v="153"/>
    <s v="Financial year"/>
    <s v="2018/19"/>
    <s v="Children with a social worker"/>
    <x v="44"/>
    <s v="Number"/>
    <n v="0"/>
    <n v="14"/>
    <n v="0"/>
    <s v="0 per 1000 under 1 yr olds"/>
    <n v="0"/>
  </r>
  <r>
    <s v="E06000022_Children aged &lt;1 at 31st March 2019 with an open Child Protection Plan_Number"/>
    <s v="E06000022"/>
    <x v="3"/>
    <s v="Financial year"/>
    <s v="2018/19"/>
    <s v="Children with a social worker"/>
    <x v="44"/>
    <s v="Number"/>
    <n v="10"/>
    <n v="1742"/>
    <n v="5.7405281285878296"/>
    <s v="5.7 per 1000 under 1 yr olds"/>
    <n v="5.7405281285878296"/>
  </r>
  <r>
    <s v="E06000023_Children aged &lt;1 at 31st March 2019 with an open Child Protection Plan_Number"/>
    <s v="E06000023"/>
    <x v="15"/>
    <s v="Financial year"/>
    <s v="2018/19"/>
    <s v="Children with a social worker"/>
    <x v="44"/>
    <s v="Number"/>
    <n v="37"/>
    <n v="5728"/>
    <n v="6.4594972067039098"/>
    <s v="6.5 per 1000 under 1 yr olds"/>
    <n v="6.4594972067039098"/>
  </r>
  <r>
    <s v="E06000024_Children aged &lt;1 at 31st March 2019 with an open Child Protection Plan_Number"/>
    <s v="E06000024"/>
    <x v="85"/>
    <s v="Financial year"/>
    <s v="2018/19"/>
    <s v="Children with a social worker"/>
    <x v="44"/>
    <s v="Number"/>
    <n v="13"/>
    <n v="2027"/>
    <n v="6.4134188455846104"/>
    <s v="6.4 per 1000 under 1 yr olds"/>
    <n v="6.4134188455846104"/>
  </r>
  <r>
    <s v="E06000025_Children aged &lt;1 at 31st March 2019 with an open Child Protection Plan_Number"/>
    <s v="E06000025"/>
    <x v="113"/>
    <s v="Financial year"/>
    <s v="2018/19"/>
    <s v="Children with a social worker"/>
    <x v="44"/>
    <s v="Number"/>
    <n v="16"/>
    <n v="3181"/>
    <n v="5.0298648223829003"/>
    <s v="5 per 1000 under 1 yr olds"/>
    <n v="5.0298648223829003"/>
  </r>
  <r>
    <s v="E06000001_Children aged &lt;1 at 31st March 2019 with an open Child Protection Plan_Number"/>
    <s v="E06000001"/>
    <x v="52"/>
    <s v="Financial year"/>
    <s v="2018/19"/>
    <s v="Children with a social worker"/>
    <x v="44"/>
    <s v="Number"/>
    <n v="12"/>
    <n v="999"/>
    <n v="12.012012012012001"/>
    <s v="12 per 1000 under 1 yr olds"/>
    <n v="12.012012012012001"/>
  </r>
  <r>
    <s v="E06000002_Children aged &lt;1 at 31st March 2019 with an open Child Protection Plan_Number"/>
    <s v="E06000002"/>
    <x v="78"/>
    <s v="Financial year"/>
    <s v="2018/19"/>
    <s v="Children with a social worker"/>
    <x v="44"/>
    <s v="Number"/>
    <n v="22"/>
    <n v="1871"/>
    <n v="11.758417958311099"/>
    <s v="11.8 per 1000 under 1 yr olds"/>
    <n v="11.758417958311099"/>
  </r>
  <r>
    <s v="E06000003_Children aged &lt;1 at 31st March 2019 with an open Child Protection Plan_Number"/>
    <s v="E06000003"/>
    <x v="100"/>
    <s v="Financial year"/>
    <s v="2018/19"/>
    <s v="Children with a social worker"/>
    <x v="44"/>
    <s v="Number"/>
    <n v="19"/>
    <n v="1381"/>
    <n v="13.7581462708182"/>
    <s v="13.8 per 1000 under 1 yr olds"/>
    <n v="13.7581462708182"/>
  </r>
  <r>
    <s v="E06000004_Children aged &lt;1 at 31st March 2019 with an open Child Protection Plan_Number"/>
    <s v="E06000004"/>
    <x v="121"/>
    <s v="Financial year"/>
    <s v="2018/19"/>
    <s v="Children with a social worker"/>
    <x v="44"/>
    <s v="Number"/>
    <n v="22"/>
    <n v="2126"/>
    <n v="10.3480714957667"/>
    <s v="10.3 per 1000 under 1 yr olds"/>
    <n v="10.3480714957667"/>
  </r>
  <r>
    <s v="E06000010_Children aged &lt;1 at 31st March 2019 with an open Child Protection Plan_Number"/>
    <s v="E06000010"/>
    <x v="62"/>
    <s v="Financial year"/>
    <s v="2018/19"/>
    <s v="Children with a social worker"/>
    <x v="44"/>
    <s v="Number"/>
    <n v="52"/>
    <n v="3308"/>
    <n v="15.719467956469201"/>
    <s v="15.7 per 1000 under 1 yr olds"/>
    <n v="15.719467956469201"/>
  </r>
  <r>
    <s v="E06000011_Children aged &lt;1 at 31st March 2019 with an open Child Protection Plan_Number"/>
    <s v="E06000011"/>
    <x v="39"/>
    <s v="Financial year"/>
    <s v="2018/19"/>
    <s v="Children with a social worker"/>
    <x v="44"/>
    <s v="Number"/>
    <n v="22"/>
    <n v="2830"/>
    <n v="7.7738515901060099"/>
    <s v="7.8 per 1000 under 1 yr olds"/>
    <n v="7.7738515901060099"/>
  </r>
  <r>
    <s v="E06000012_Children aged &lt;1 at 31st March 2019 with an open Child Protection Plan_Number"/>
    <s v="E06000012"/>
    <x v="83"/>
    <s v="Financial year"/>
    <s v="2018/19"/>
    <s v="Children with a social worker"/>
    <x v="44"/>
    <s v="Number"/>
    <n v="29"/>
    <n v="1796"/>
    <n v="16.146993318485499"/>
    <s v="16.1 per 1000 under 1 yr olds"/>
    <n v="16.146993318485499"/>
  </r>
  <r>
    <s v="E06000013_Children aged &lt;1 at 31st March 2019 with an open Child Protection Plan_Number"/>
    <s v="E06000013"/>
    <x v="84"/>
    <s v="Financial year"/>
    <s v="2018/19"/>
    <s v="Children with a social worker"/>
    <x v="44"/>
    <s v="Number"/>
    <n v="19"/>
    <n v="1729"/>
    <n v="10.989010989011"/>
    <s v="11 per 1000 under 1 yr olds"/>
    <n v="10.989010989011"/>
  </r>
  <r>
    <s v="E10000023_Children aged &lt;1 at 31st March 2019 with an open Child Protection Plan_Number"/>
    <s v="E10000023"/>
    <x v="87"/>
    <s v="Financial year"/>
    <s v="2018/19"/>
    <s v="Children with a social worker"/>
    <x v="44"/>
    <s v="Number"/>
    <n v="27"/>
    <n v="5433"/>
    <n v="4.9696300386526797"/>
    <s v="5 per 1000 under 1 yr olds"/>
    <n v="4.9696300386526797"/>
  </r>
  <r>
    <s v="E06000014_Children aged &lt;1 at 31st March 2019 with an open Child Protection Plan_Number"/>
    <s v="E06000014"/>
    <x v="150"/>
    <s v="Financial year"/>
    <s v="2018/19"/>
    <s v="Children with a social worker"/>
    <x v="44"/>
    <s v="Number"/>
    <n v="15"/>
    <n v="1848"/>
    <n v="8.1168831168831197"/>
    <s v="8.1 per 1000 under 1 yr olds"/>
    <n v="8.1168831168831197"/>
  </r>
  <r>
    <s v="E06000032_Children aged &lt;1 at 31st March 2019 with an open Child Protection Plan_Number"/>
    <s v="E06000032"/>
    <x v="74"/>
    <s v="Financial year"/>
    <s v="2018/19"/>
    <s v="Children with a social worker"/>
    <x v="44"/>
    <s v="Number"/>
    <n v="13"/>
    <n v="3283"/>
    <n v="3.9597928723728302"/>
    <s v="4 per 1000 under 1 yr olds"/>
    <n v="3.9597928723728302"/>
  </r>
  <r>
    <s v="E06000055_Children aged &lt;1 at 31st March 2019 with an open Child Protection Plan_Number"/>
    <s v="E06000055"/>
    <x v="4"/>
    <s v="Financial year"/>
    <s v="2018/19"/>
    <s v="Children with a social worker"/>
    <x v="44"/>
    <s v="Number"/>
    <s v="*"/>
    <n v="2310"/>
    <s v="*"/>
    <s v="N/A"/>
    <s v="N/A"/>
  </r>
  <r>
    <s v="E06000056_Children aged &lt;1 at 31st March 2019 with an open Child Protection Plan_Number"/>
    <s v="E06000056"/>
    <x v="22"/>
    <s v="Financial year"/>
    <s v="2018/19"/>
    <s v="Children with a social worker"/>
    <x v="44"/>
    <s v="Number"/>
    <n v="16"/>
    <n v="3291"/>
    <n v="4.8617441507140704"/>
    <s v="4.9 per 1000 under 1 yr olds"/>
    <n v="4.8617441507140704"/>
  </r>
  <r>
    <s v="E10000002_Children aged &lt;1 at 31st March 2019 with an open Child Protection Plan_Number"/>
    <s v="E10000002"/>
    <x v="17"/>
    <s v="Financial year"/>
    <s v="2018/19"/>
    <s v="Children with a social worker"/>
    <x v="44"/>
    <s v="Number"/>
    <n v="42"/>
    <n v="6048"/>
    <n v="6.9444444444444402"/>
    <s v="6.9 per 1000 under 1 yr olds"/>
    <n v="6.9444444444444402"/>
  </r>
  <r>
    <s v="E06000042_Children aged &lt;1 at 31st March 2019 with an open Child Protection Plan_Number"/>
    <s v="E06000042"/>
    <x v="79"/>
    <s v="Financial year"/>
    <s v="2018/19"/>
    <s v="Children with a social worker"/>
    <x v="44"/>
    <s v="Number"/>
    <n v="8"/>
    <n v="3567"/>
    <n v="2.2427810485001398"/>
    <s v="2.2 per 1000 under 1 yr olds"/>
    <n v="2.2427810485001398"/>
  </r>
  <r>
    <s v="E10000007_Children aged &lt;1 at 31st March 2019 with an open Child Protection Plan_Number"/>
    <s v="E10000007"/>
    <x v="32"/>
    <s v="Financial year"/>
    <s v="2018/19"/>
    <s v="Children with a social worker"/>
    <x v="44"/>
    <s v="Number"/>
    <n v="81"/>
    <n v="7585"/>
    <n v="10.6789716545814"/>
    <s v="10.7 per 1000 under 1 yr olds"/>
    <n v="10.6789716545814"/>
  </r>
  <r>
    <s v="E06000015_Children aged &lt;1 at 31st March 2019 with an open Child Protection Plan_Number"/>
    <s v="E06000015"/>
    <x v="31"/>
    <s v="Financial year"/>
    <s v="2018/19"/>
    <s v="Children with a social worker"/>
    <x v="44"/>
    <s v="Number"/>
    <n v="47"/>
    <n v="3169"/>
    <n v="14.831177027453499"/>
    <s v="14.8 per 1000 under 1 yr olds"/>
    <n v="14.831177027453499"/>
  </r>
  <r>
    <s v="E10000009_Children aged &lt;1 at 31st March 2019 with an open Child Protection Plan_Number"/>
    <s v="E10000009"/>
    <x v="35"/>
    <s v="Financial year"/>
    <s v="2018/19"/>
    <s v="Children with a social worker"/>
    <x v="44"/>
    <s v="Number"/>
    <n v="23"/>
    <n v="3260"/>
    <n v="7.0552147239263796"/>
    <s v="7.1 per 1000 under 1 yr olds"/>
    <n v="7.0552147239263796"/>
  </r>
  <r>
    <s v="E06000029_Children aged &lt;1 at 31st March 2019 with an open Child Protection Plan_Number"/>
    <s v="E06000029"/>
    <x v="96"/>
    <s v="Financial year"/>
    <s v="2018/19"/>
    <s v="Children with a social worker"/>
    <x v="44"/>
    <s v="Number"/>
    <n v="11"/>
    <n v="1529"/>
    <n v="7.19424460431655"/>
    <s v="7.2 per 1000 under 1 yr olds"/>
    <n v="7.19424460431655"/>
  </r>
  <r>
    <s v="E06000028_Children aged &lt;1 at 31st March 2019 with an open Child Protection Plan_Number"/>
    <s v="E06000028"/>
    <x v="10"/>
    <s v="Financial year"/>
    <s v="2018/19"/>
    <s v="Children with a social worker"/>
    <x v="44"/>
    <s v="Number"/>
    <n v="10"/>
    <n v="1996"/>
    <n v="5.0100200400801604"/>
    <s v="5 per 1000 under 1 yr olds"/>
    <n v="5.0100200400801604"/>
  </r>
  <r>
    <s v="E06000047_Children aged &lt;1 at 31st March 2019 with an open Child Protection Plan_Number"/>
    <s v="E06000047"/>
    <x v="37"/>
    <s v="Financial year"/>
    <s v="2018/19"/>
    <s v="Children with a social worker"/>
    <x v="44"/>
    <s v="Number"/>
    <n v="42"/>
    <n v="4989"/>
    <n v="8.4185207456404108"/>
    <s v="8.4 per 1000 under 1 yr olds"/>
    <n v="8.4185207456404108"/>
  </r>
  <r>
    <s v="E06000005_Children aged &lt;1 at 31st March 2019 with an open Child Protection Plan_Number"/>
    <s v="E06000005"/>
    <x v="30"/>
    <s v="Financial year"/>
    <s v="2018/19"/>
    <s v="Children with a social worker"/>
    <x v="44"/>
    <s v="Number"/>
    <n v="9"/>
    <n v="1134"/>
    <n v="7.9365079365079403"/>
    <s v="7.9 per 1000 under 1 yr olds"/>
    <n v="7.9365079365079403"/>
  </r>
  <r>
    <s v="E10000011_Children aged &lt;1 at 31st March 2019 with an open Child Protection Plan_Number"/>
    <s v="E10000011"/>
    <x v="40"/>
    <s v="Financial year"/>
    <s v="2018/19"/>
    <s v="Children with a social worker"/>
    <x v="44"/>
    <s v="Number"/>
    <n v="50"/>
    <n v="5005"/>
    <n v="9.9900099900099892"/>
    <s v="10 per 1000 under 1 yr olds"/>
    <n v="9.9900099900099892"/>
  </r>
  <r>
    <s v="E06000043_Children aged &lt;1 at 31st March 2019 with an open Child Protection Plan_Number"/>
    <s v="E06000043"/>
    <x v="14"/>
    <s v="Financial year"/>
    <s v="2018/19"/>
    <s v="Children with a social worker"/>
    <x v="44"/>
    <s v="Number"/>
    <n v="30"/>
    <n v="2611"/>
    <n v="11.489850631941801"/>
    <s v="11.5 per 1000 under 1 yr olds"/>
    <n v="11.489850631941801"/>
  </r>
  <r>
    <s v="E10000014_Children aged &lt;1 at 31st March 2019 with an open Child Protection Plan_Number"/>
    <s v="E10000014"/>
    <x v="49"/>
    <s v="Financial year"/>
    <s v="2018/19"/>
    <s v="Children with a social worker"/>
    <x v="44"/>
    <s v="Number"/>
    <n v="66"/>
    <n v="13542"/>
    <n v="4.8737261852015896"/>
    <s v="4.9 per 1000 under 1 yr olds"/>
    <n v="4.8737261852015896"/>
  </r>
  <r>
    <s v="E06000044_Children aged &lt;1 at 31st March 2019 with an open Child Protection Plan_Number"/>
    <s v="E06000044"/>
    <x v="97"/>
    <s v="Financial year"/>
    <s v="2018/19"/>
    <s v="Children with a social worker"/>
    <x v="44"/>
    <s v="Number"/>
    <n v="17"/>
    <n v="2406"/>
    <n v="7.0656691604322504"/>
    <s v="7.1 per 1000 under 1 yr olds"/>
    <n v="7.0656691604322504"/>
  </r>
  <r>
    <s v="E06000045_Children aged &lt;1 at 31st March 2019 with an open Child Protection Plan_Number"/>
    <s v="E06000045"/>
    <x v="115"/>
    <s v="Financial year"/>
    <s v="2018/19"/>
    <s v="Children with a social worker"/>
    <x v="44"/>
    <s v="Number"/>
    <n v="25"/>
    <n v="3058"/>
    <n v="8.1752779594506197"/>
    <s v="8.2 per 1000 under 1 yr olds"/>
    <n v="8.1752779594506197"/>
  </r>
  <r>
    <s v="E10000018_Children aged &lt;1 at 31st March 2019 with an open Child Protection Plan_Number"/>
    <s v="E10000018"/>
    <x v="70"/>
    <s v="Financial year"/>
    <s v="2018/19"/>
    <s v="Children with a social worker"/>
    <x v="44"/>
    <s v="Number"/>
    <n v="41"/>
    <n v="6983"/>
    <n v="5.8714019762279799"/>
    <s v="5.9 per 1000 under 1 yr olds"/>
    <n v="5.8714019762279799"/>
  </r>
  <r>
    <s v="E06000016_Children aged &lt;1 at 31st March 2019 with an open Child Protection Plan_Number"/>
    <s v="E06000016"/>
    <x v="69"/>
    <s v="Financial year"/>
    <s v="2018/19"/>
    <s v="Children with a social worker"/>
    <x v="44"/>
    <s v="Number"/>
    <n v="52"/>
    <n v="4815"/>
    <n v="10.7995846313603"/>
    <s v="10.8 per 1000 under 1 yr olds"/>
    <n v="10.7995846313603"/>
  </r>
  <r>
    <s v="E06000017_Children aged &lt;1 at 31st March 2019 with an open Child Protection Plan_Number"/>
    <s v="E06000017"/>
    <x v="104"/>
    <s v="Financial year"/>
    <s v="2018/19"/>
    <s v="Children with a social worker"/>
    <x v="44"/>
    <s v="Number"/>
    <s v="*"/>
    <n v="349"/>
    <s v="*"/>
    <s v="N/A"/>
    <s v="N/A"/>
  </r>
  <r>
    <s v="E10000028_Children aged &lt;1 at 31st March 2019 with an open Child Protection Plan_Number"/>
    <s v="E10000028"/>
    <x v="119"/>
    <s v="Financial year"/>
    <s v="2018/19"/>
    <s v="Children with a social worker"/>
    <x v="44"/>
    <s v="Number"/>
    <n v="73"/>
    <n v="8423"/>
    <n v="8.6667458150302696"/>
    <s v="8.7 per 1000 under 1 yr olds"/>
    <n v="8.6667458150302696"/>
  </r>
  <r>
    <s v="E06000021_Children aged &lt;1 at 31st March 2019 with an open Child Protection Plan_Number"/>
    <s v="E06000021"/>
    <x v="122"/>
    <s v="Financial year"/>
    <s v="2018/19"/>
    <s v="Children with a social worker"/>
    <x v="44"/>
    <s v="Number"/>
    <n v="38"/>
    <n v="3239"/>
    <n v="11.7320160543378"/>
    <s v="11.7 per 1000 under 1 yr olds"/>
    <n v="11.7320160543378"/>
  </r>
  <r>
    <s v="E06000054_Children aged &lt;1 at 31st March 2019 with an open Child Protection Plan_Number"/>
    <s v="E06000054"/>
    <x v="144"/>
    <s v="Financial year"/>
    <s v="2018/19"/>
    <s v="Children with a social worker"/>
    <x v="44"/>
    <s v="Number"/>
    <n v="32"/>
    <n v="5003"/>
    <n v="6.3961623026184302"/>
    <s v="6.4 per 1000 under 1 yr olds"/>
    <n v="6.3961623026184302"/>
  </r>
  <r>
    <s v="E06000030_Children aged &lt;1 at 31st March 2019 with an open Child Protection Plan_Number"/>
    <s v="E06000030"/>
    <x v="127"/>
    <s v="Financial year"/>
    <s v="2018/19"/>
    <s v="Children with a social worker"/>
    <x v="44"/>
    <s v="Number"/>
    <n v="29"/>
    <n v="2785"/>
    <n v="10.412926391382401"/>
    <s v="10.4 per 1000 under 1 yr olds"/>
    <n v="10.412926391382401"/>
  </r>
  <r>
    <s v="E06000036_Children aged &lt;1 at 31st March 2019 with an open Child Protection Plan_Number"/>
    <s v="E06000036"/>
    <x v="11"/>
    <s v="Financial year"/>
    <s v="2018/19"/>
    <s v="Children with a social worker"/>
    <x v="44"/>
    <s v="Number"/>
    <n v="8"/>
    <n v="1442"/>
    <n v="5.5478502080443803"/>
    <s v="5.5 per 1000 under 1 yr olds"/>
    <n v="5.5478502080443803"/>
  </r>
  <r>
    <s v="E06000040_Children aged &lt;1 at 31st March 2019 with an open Child Protection Plan_Number"/>
    <s v="E06000040"/>
    <x v="145"/>
    <s v="Financial year"/>
    <s v="2018/19"/>
    <s v="Children with a social worker"/>
    <x v="44"/>
    <s v="Number"/>
    <n v="9"/>
    <n v="1648"/>
    <n v="5.4611650485436902"/>
    <s v="5.5 per 1000 under 1 yr olds"/>
    <n v="5.4611650485436902"/>
  </r>
  <r>
    <s v="E06000037_Children aged &lt;1 at 31st March 2019 with an open Child Protection Plan_Number"/>
    <s v="E06000037"/>
    <x v="140"/>
    <s v="Financial year"/>
    <s v="2018/19"/>
    <s v="Children with a social worker"/>
    <x v="44"/>
    <s v="Number"/>
    <n v="6"/>
    <n v="1693"/>
    <n v="3.5440047253396298"/>
    <s v="3.5 per 1000 under 1 yr olds"/>
    <n v="3.5440047253396298"/>
  </r>
  <r>
    <s v="E06000038_Children aged &lt;1 at 31st March 2019 with an open Child Protection Plan_Number"/>
    <s v="E06000038"/>
    <x v="98"/>
    <s v="Financial year"/>
    <s v="2018/19"/>
    <s v="Children with a social worker"/>
    <x v="44"/>
    <s v="Number"/>
    <n v="13"/>
    <n v="2249"/>
    <n v="5.7803468208092497"/>
    <s v="5.8 per 1000 under 1 yr olds"/>
    <n v="5.7803468208092497"/>
  </r>
  <r>
    <s v="E06000039_Children aged &lt;1 at 31st March 2019 with an open Child Protection Plan_Number"/>
    <s v="E06000039"/>
    <x v="110"/>
    <s v="Financial year"/>
    <s v="2018/19"/>
    <s v="Children with a social worker"/>
    <x v="44"/>
    <s v="Number"/>
    <n v="11"/>
    <n v="2451"/>
    <n v="4.4879640962872296"/>
    <s v="4.5 per 1000 under 1 yr olds"/>
    <n v="4.4879640962872296"/>
  </r>
  <r>
    <s v="E06000041_Children aged &lt;1 at 31st March 2019 with an open Child Protection Plan_Number"/>
    <s v="E06000041"/>
    <x v="147"/>
    <s v="Financial year"/>
    <s v="2018/19"/>
    <s v="Children with a social worker"/>
    <x v="44"/>
    <s v="Number"/>
    <n v="7"/>
    <n v="1714"/>
    <n v="4.0840140023337197"/>
    <s v="4.1 per 1000 under 1 yr olds"/>
    <n v="4.0840140023337197"/>
  </r>
  <r>
    <s v="E10000003_Children aged &lt;1 at 31st March 2019 with an open Child Protection Plan_Number"/>
    <s v="E10000003"/>
    <x v="20"/>
    <s v="Financial year"/>
    <s v="2018/19"/>
    <s v="Children with a social worker"/>
    <x v="44"/>
    <s v="Number"/>
    <n v="34"/>
    <n v="6952"/>
    <n v="4.8906789413118501"/>
    <s v="4.9 per 1000 under 1 yr olds"/>
    <n v="4.8906789413118501"/>
  </r>
  <r>
    <s v="E06000031_Children aged &lt;1 at 31st March 2019 with an open Child Protection Plan_Number"/>
    <s v="E06000031"/>
    <x v="94"/>
    <s v="Financial year"/>
    <s v="2018/19"/>
    <s v="Children with a social worker"/>
    <x v="44"/>
    <s v="Number"/>
    <n v="19"/>
    <n v="3030"/>
    <n v="6.2706270627062697"/>
    <s v="6.3 per 1000 under 1 yr olds"/>
    <n v="6.2706270627062697"/>
  </r>
  <r>
    <s v="E06000006_Children aged &lt;1 at 31st March 2019 with an open Child Protection Plan_Number"/>
    <s v="E06000006"/>
    <x v="47"/>
    <s v="Financial year"/>
    <s v="2018/19"/>
    <s v="Children with a social worker"/>
    <x v="44"/>
    <s v="Number"/>
    <n v="14"/>
    <n v="1451"/>
    <n v="9.6485182632667108"/>
    <s v="9.6 per 1000 under 1 yr olds"/>
    <n v="9.6485182632667108"/>
  </r>
  <r>
    <s v="E06000007_Children aged &lt;1 at 31st March 2019 with an open Child Protection Plan_Number"/>
    <s v="E06000007"/>
    <x v="138"/>
    <s v="Financial year"/>
    <s v="2018/19"/>
    <s v="Children with a social worker"/>
    <x v="44"/>
    <s v="Number"/>
    <n v="21"/>
    <n v="2229"/>
    <n v="9.4212651413189796"/>
    <s v="9.4 per 1000 under 1 yr olds"/>
    <n v="9.4212651413189796"/>
  </r>
  <r>
    <s v="E10000008_Children aged &lt;1 at 31st March 2019 with an open Child Protection Plan_Number"/>
    <s v="E10000008"/>
    <x v="33"/>
    <s v="Financial year"/>
    <s v="2018/19"/>
    <s v="Children with a social worker"/>
    <x v="44"/>
    <s v="Number"/>
    <n v="43"/>
    <n v="6781"/>
    <n v="6.3412476035982897"/>
    <s v="6.3 per 1000 under 1 yr olds"/>
    <n v="6.3412476035982897"/>
  </r>
  <r>
    <s v="E06000026_Children aged &lt;1 at 31st March 2019 with an open Child Protection Plan_Number"/>
    <s v="E06000026"/>
    <x v="95"/>
    <s v="Financial year"/>
    <s v="2018/19"/>
    <s v="Children with a social worker"/>
    <x v="44"/>
    <s v="Number"/>
    <n v="19"/>
    <n v="2827"/>
    <n v="6.7209055535903799"/>
    <s v="6.7 per 1000 under 1 yr olds"/>
    <n v="6.7209055535903799"/>
  </r>
  <r>
    <s v="E06000027_Children aged &lt;1 at 31st March 2019 with an open Child Protection Plan_Number"/>
    <s v="E06000027"/>
    <x v="131"/>
    <s v="Financial year"/>
    <s v="2018/19"/>
    <s v="Children with a social worker"/>
    <x v="44"/>
    <s v="Number"/>
    <n v="20"/>
    <n v="1247"/>
    <n v="16.0384923817161"/>
    <s v="16 per 1000 under 1 yr olds"/>
    <n v="16.0384923817161"/>
  </r>
  <r>
    <s v="E10000012_Children aged &lt;1 at 31st March 2019 with an open Child Protection Plan_Number"/>
    <s v="E10000012"/>
    <x v="42"/>
    <s v="Financial year"/>
    <s v="2018/19"/>
    <s v="Children with a social worker"/>
    <x v="44"/>
    <s v="Number"/>
    <n v="54"/>
    <n v="16488"/>
    <n v="3.2751091703056798"/>
    <s v="3.3 per 1000 under 1 yr olds"/>
    <n v="3.2751091703056798"/>
  </r>
  <r>
    <s v="E06000033_Children aged &lt;1 at 31st March 2019 with an open Child Protection Plan_Number"/>
    <s v="E06000033"/>
    <x v="116"/>
    <s v="Financial year"/>
    <s v="2018/19"/>
    <s v="Children with a social worker"/>
    <x v="44"/>
    <s v="Number"/>
    <n v="12"/>
    <n v="2203"/>
    <n v="5.4471175669541498"/>
    <s v="5.4 per 1000 under 1 yr olds"/>
    <n v="5.4471175669541498"/>
  </r>
  <r>
    <s v="E06000034_Children aged &lt;1 at 31st March 2019 with an open Child Protection Plan_Number"/>
    <s v="E06000034"/>
    <x v="130"/>
    <s v="Financial year"/>
    <s v="2018/19"/>
    <s v="Children with a social worker"/>
    <x v="44"/>
    <s v="Number"/>
    <n v="11"/>
    <n v="2544"/>
    <n v="4.3238993710691798"/>
    <s v="4.3 per 1000 under 1 yr olds"/>
    <n v="4.3238993710691798"/>
  </r>
  <r>
    <s v="E06000019_Children aged &lt;1 at 31st March 2019 with an open Child Protection Plan_Number"/>
    <s v="E06000019"/>
    <x v="54"/>
    <s v="Financial year"/>
    <s v="2018/19"/>
    <s v="Children with a social worker"/>
    <x v="44"/>
    <s v="Number"/>
    <n v="10"/>
    <n v="1777"/>
    <n v="5.6274620146313996"/>
    <s v="5.6 per 1000 under 1 yr olds"/>
    <n v="5.6274620146313996"/>
  </r>
  <r>
    <s v="E10000034_Children aged &lt;1 at 31st March 2019 with an open Child Protection Plan_Number"/>
    <s v="E10000034"/>
    <x v="149"/>
    <s v="Financial year"/>
    <s v="2018/19"/>
    <s v="Children with a social worker"/>
    <x v="44"/>
    <s v="Number"/>
    <n v="39"/>
    <n v="5832"/>
    <n v="6.6872427983539096"/>
    <s v="6.7 per 1000 under 1 yr olds"/>
    <n v="6.6872427983539096"/>
  </r>
  <r>
    <s v="E10000016_Children aged &lt;1 at 31st March 2019 with an open Child Protection Plan_Number"/>
    <s v="E10000016"/>
    <x v="61"/>
    <s v="Financial year"/>
    <s v="2018/19"/>
    <s v="Children with a social worker"/>
    <x v="44"/>
    <s v="Number"/>
    <n v="141"/>
    <n v="17431"/>
    <n v="8.0890367735643398"/>
    <s v="8.1 per 1000 under 1 yr olds"/>
    <n v="8.0890367735643398"/>
  </r>
  <r>
    <s v="E06000035_Children aged &lt;1 at 31st March 2019 with an open Child Protection Plan_Number"/>
    <s v="E06000035"/>
    <x v="76"/>
    <s v="Financial year"/>
    <s v="2018/19"/>
    <s v="Children with a social worker"/>
    <x v="44"/>
    <s v="Number"/>
    <n v="32"/>
    <n v="3476"/>
    <n v="9.2059838895281896"/>
    <s v="9.2 per 1000 under 1 yr olds"/>
    <n v="9.2059838895281896"/>
  </r>
  <r>
    <s v="E10000017_Children aged &lt;1 at 31st March 2019 with an open Child Protection Plan_Number"/>
    <s v="E10000017"/>
    <x v="67"/>
    <s v="Financial year"/>
    <s v="2018/19"/>
    <s v="Children with a social worker"/>
    <x v="44"/>
    <s v="Number"/>
    <n v="123"/>
    <n v="12376"/>
    <n v="9.9385908209437606"/>
    <s v="9.9 per 1000 under 1 yr olds"/>
    <n v="9.9385908209437606"/>
  </r>
  <r>
    <s v="E06000008_Children aged &lt;1 at 31st March 2019 with an open Child Protection Plan_Number"/>
    <s v="E06000008"/>
    <x v="7"/>
    <s v="Financial year"/>
    <s v="2018/19"/>
    <s v="Children with a social worker"/>
    <x v="44"/>
    <s v="Number"/>
    <n v="20"/>
    <n v="1998"/>
    <n v="10.010010010009999"/>
    <s v="10 per 1000 under 1 yr olds"/>
    <n v="10.010010010009999"/>
  </r>
  <r>
    <s v="E06000009_Children aged &lt;1 at 31st March 2019 with an open Child Protection Plan_Number"/>
    <s v="E06000009"/>
    <x v="8"/>
    <s v="Financial year"/>
    <s v="2018/19"/>
    <s v="Children with a social worker"/>
    <x v="44"/>
    <s v="Number"/>
    <n v="38"/>
    <n v="1627"/>
    <n v="23.355869698832201"/>
    <s v="23.4 per 1000 under 1 yr olds"/>
    <n v="23.355869698832201"/>
  </r>
  <r>
    <s v="E10000024_Children aged &lt;1 at 31st March 2019 with an open Child Protection Plan_Number"/>
    <s v="E10000024"/>
    <x v="91"/>
    <s v="Financial year"/>
    <s v="2018/19"/>
    <s v="Children with a social worker"/>
    <x v="44"/>
    <s v="Number"/>
    <n v="74"/>
    <n v="8216"/>
    <n v="9.0068159688412806"/>
    <s v="9 per 1000 under 1 yr olds"/>
    <n v="9.0068159688412806"/>
  </r>
  <r>
    <s v="E06000018_Children aged &lt;1 at 31st March 2019 with an open Child Protection Plan_Number"/>
    <s v="E06000018"/>
    <x v="90"/>
    <s v="Financial year"/>
    <s v="2018/19"/>
    <s v="Children with a social worker"/>
    <x v="44"/>
    <s v="Number"/>
    <n v="41"/>
    <n v="4006"/>
    <n v="10.2346480279581"/>
    <s v="10.2 per 1000 under 1 yr olds"/>
    <n v="10.2346480279581"/>
  </r>
  <r>
    <s v="E06000051_Children aged &lt;1 at 31st March 2019 with an open Child Protection Plan_Number"/>
    <s v="E06000051"/>
    <x v="109"/>
    <s v="Financial year"/>
    <s v="2018/19"/>
    <s v="Children with a social worker"/>
    <x v="44"/>
    <s v="Number"/>
    <n v="31"/>
    <n v="2806"/>
    <n v="11.047754811119001"/>
    <s v="11 per 1000 under 1 yr olds"/>
    <n v="11.047754811119001"/>
  </r>
  <r>
    <s v="E06000020_Children aged &lt;1 at 31st March 2019 with an open Child Protection Plan_Number"/>
    <s v="E06000020"/>
    <x v="129"/>
    <s v="Financial year"/>
    <s v="2018/19"/>
    <s v="Children with a social worker"/>
    <x v="44"/>
    <s v="Number"/>
    <n v="21"/>
    <n v="2075"/>
    <n v="10.1204819277108"/>
    <s v="10.1 per 1000 under 1 yr olds"/>
    <n v="10.1204819277108"/>
  </r>
  <r>
    <s v="E06000049_Children aged &lt;1 at 31st March 2019 with an open Child Protection Plan_Number"/>
    <s v="E06000049"/>
    <x v="23"/>
    <s v="Financial year"/>
    <s v="2018/19"/>
    <s v="Children with a social worker"/>
    <x v="44"/>
    <s v="Number"/>
    <n v="22"/>
    <n v="3921"/>
    <n v="5.6108135679673596"/>
    <s v="5.6 per 1000 under 1 yr olds"/>
    <n v="5.6108135679673596"/>
  </r>
  <r>
    <s v="E06000050_Children aged &lt;1 at 31st March 2019 with an open Child Protection Plan_Number"/>
    <s v="E06000050"/>
    <x v="154"/>
    <s v="Financial year"/>
    <s v="2018/19"/>
    <s v="Children with a social worker"/>
    <x v="44"/>
    <s v="Number"/>
    <n v="24"/>
    <n v="3487"/>
    <n v="6.88270719816461"/>
    <s v="6.9 per 1000 under 1 yr olds"/>
    <n v="6.88270719816461"/>
  </r>
  <r>
    <s v="E06000052_Children aged &lt;1 at 31st March 2019 with an open Child Protection Plan_Number"/>
    <s v="E06000052"/>
    <x v="26"/>
    <s v="Financial year"/>
    <s v="2018/19"/>
    <s v="Children with a social worker"/>
    <x v="44"/>
    <s v="Number"/>
    <n v="35"/>
    <n v="5246"/>
    <n v="6.6717499046892899"/>
    <s v="6.7 per 1000 under 1 yr olds"/>
    <n v="6.6717499046892899"/>
  </r>
  <r>
    <s v="E10000006_Children aged &lt;1 at 31st March 2019 with an open Child Protection Plan_Number"/>
    <s v="E10000006"/>
    <x v="29"/>
    <s v="Financial year"/>
    <s v="2018/19"/>
    <s v="Children with a social worker"/>
    <x v="44"/>
    <s v="Number"/>
    <n v="42"/>
    <n v="4366"/>
    <n v="9.6197892808062306"/>
    <s v="9.6 per 1000 under 1 yr olds"/>
    <n v="9.6197892808062306"/>
  </r>
  <r>
    <s v="E10000013_Children aged &lt;1 at 31st March 2019 with an open Child Protection Plan_Number"/>
    <s v="E10000013"/>
    <x v="44"/>
    <s v="Financial year"/>
    <s v="2018/19"/>
    <s v="Children with a social worker"/>
    <x v="44"/>
    <s v="Number"/>
    <n v="62"/>
    <n v="6595"/>
    <n v="9.40106141015921"/>
    <s v="9.4 per 1000 under 1 yr olds"/>
    <n v="9.40106141015921"/>
  </r>
  <r>
    <s v="E10000015_Children aged &lt;1 at 31st March 2019 with an open Child Protection Plan_Number"/>
    <s v="E10000015"/>
    <x v="55"/>
    <s v="Financial year"/>
    <s v="2018/19"/>
    <s v="Children with a social worker"/>
    <x v="44"/>
    <s v="Number"/>
    <n v="68"/>
    <n v="14155"/>
    <n v="4.8039561992228901"/>
    <s v="4.8 per 1000 under 1 yr olds"/>
    <n v="4.8039561992228901"/>
  </r>
  <r>
    <s v="E06000046_Children aged &lt;1 at 31st March 2019 with an open Child Protection Plan_Number"/>
    <s v="E06000046"/>
    <x v="58"/>
    <s v="Financial year"/>
    <s v="2018/19"/>
    <s v="Children with a social worker"/>
    <x v="44"/>
    <s v="Number"/>
    <n v="18"/>
    <n v="1144"/>
    <n v="15.7342657342657"/>
    <s v="15.7 per 1000 under 1 yr olds"/>
    <n v="15.7342657342657"/>
  </r>
  <r>
    <s v="E10000019_Children aged &lt;1 at 31st March 2019 with an open Child Protection Plan_Number"/>
    <s v="E10000019"/>
    <x v="72"/>
    <s v="Financial year"/>
    <s v="2018/19"/>
    <s v="Children with a social worker"/>
    <x v="44"/>
    <s v="Number"/>
    <n v="31"/>
    <n v="7363"/>
    <n v="4.21024039114491"/>
    <s v="4.2 per 1000 under 1 yr olds"/>
    <n v="4.21024039114491"/>
  </r>
  <r>
    <s v="E10000020_Children aged &lt;1 at 31st March 2019 with an open Child Protection Plan_Number"/>
    <s v="E10000020"/>
    <x v="82"/>
    <s v="Financial year"/>
    <s v="2018/19"/>
    <s v="Children with a social worker"/>
    <x v="44"/>
    <s v="Number"/>
    <n v="64"/>
    <n v="8492"/>
    <n v="7.5365049458313704"/>
    <s v="7.5 per 1000 under 1 yr olds"/>
    <n v="7.5365049458313704"/>
  </r>
  <r>
    <s v="E10000021_Children aged &lt;1 at 31st March 2019 with an open Child Protection Plan_Number"/>
    <s v="E10000021"/>
    <x v="88"/>
    <s v="Financial year"/>
    <s v="2018/19"/>
    <s v="Children with a social worker"/>
    <x v="44"/>
    <s v="Number"/>
    <n v="49"/>
    <n v="8891"/>
    <n v="5.5111910921156202"/>
    <s v="5.5 per 1000 under 1 yr olds"/>
    <n v="5.5111910921156202"/>
  </r>
  <r>
    <s v="E06000048_Children aged &lt;1 at 31st March 2019 with an open Child Protection Plan_Number"/>
    <s v="E06000048"/>
    <x v="89"/>
    <s v="Financial year"/>
    <s v="2018/19"/>
    <s v="Children with a social worker"/>
    <x v="44"/>
    <s v="Number"/>
    <n v="54"/>
    <n v="2874"/>
    <n v="18.789144050104401"/>
    <s v="18.8 per 1000 under 1 yr olds"/>
    <n v="18.789144050104401"/>
  </r>
  <r>
    <s v="E10000025_Children aged &lt;1 at 31st March 2019 with an open Child Protection Plan_Number"/>
    <s v="E10000025"/>
    <x v="93"/>
    <s v="Financial year"/>
    <s v="2018/19"/>
    <s v="Children with a social worker"/>
    <x v="44"/>
    <s v="Number"/>
    <n v="46"/>
    <n v="7481"/>
    <n v="6.1489105734527501"/>
    <s v="6.1 per 1000 under 1 yr olds"/>
    <n v="6.1489105734527501"/>
  </r>
  <r>
    <s v="E10000027_Children aged &lt;1 at 31st March 2019 with an open Child Protection Plan_Number"/>
    <s v="E10000027"/>
    <x v="112"/>
    <s v="Financial year"/>
    <s v="2018/19"/>
    <s v="Children with a social worker"/>
    <x v="44"/>
    <s v="Number"/>
    <n v="33"/>
    <n v="5401"/>
    <n v="6.1099796334012204"/>
    <s v="6.1 per 1000 under 1 yr olds"/>
    <n v="6.1099796334012204"/>
  </r>
  <r>
    <s v="E10000029_Children aged &lt;1 at 31st March 2019 with an open Child Protection Plan_Number"/>
    <s v="E10000029"/>
    <x v="123"/>
    <s v="Financial year"/>
    <s v="2018/19"/>
    <s v="Children with a social worker"/>
    <x v="44"/>
    <s v="Number"/>
    <n v="59"/>
    <n v="7605"/>
    <n v="7.7580539119000704"/>
    <s v="7.8 per 1000 under 1 yr olds"/>
    <n v="7.7580539119000704"/>
  </r>
  <r>
    <s v="E10000030_Children aged &lt;1 at 31st March 2019 with an open Child Protection Plan_Number"/>
    <s v="E10000030"/>
    <x v="125"/>
    <s v="Financial year"/>
    <s v="2018/19"/>
    <s v="Children with a social worker"/>
    <x v="44"/>
    <s v="Number"/>
    <n v="60"/>
    <n v="12975"/>
    <n v="4.6242774566474001"/>
    <s v="4.6 per 1000 under 1 yr olds"/>
    <n v="4.6242774566474001"/>
  </r>
  <r>
    <s v="E10000031_Children aged &lt;1 at 31st March 2019 with an open Child Protection Plan_Number"/>
    <s v="E10000031"/>
    <x v="139"/>
    <s v="Financial year"/>
    <s v="2018/19"/>
    <s v="Children with a social worker"/>
    <x v="44"/>
    <s v="Number"/>
    <n v="32"/>
    <n v="6079"/>
    <n v="5.2640236881066"/>
    <s v="5.3 per 1000 under 1 yr olds"/>
    <n v="5.2640236881066"/>
  </r>
  <r>
    <s v="E10000032_Children aged &lt;1 at 31st March 2019 with an open Child Protection Plan_Number"/>
    <s v="E10000032"/>
    <x v="141"/>
    <s v="Financial year"/>
    <s v="2018/19"/>
    <s v="Children with a social worker"/>
    <x v="44"/>
    <s v="Number"/>
    <n v="61"/>
    <n v="8578"/>
    <n v="7.1112147353695496"/>
    <s v="7.1 per 1000 under 1 yr olds"/>
    <n v="7.1112147353695496"/>
  </r>
  <r>
    <s v="NA_Children aged 0-4 at 31st March 2019 with an open CIN plan (excluding looked after children)_Number"/>
    <s v="NA"/>
    <x v="151"/>
    <s v="Financial year"/>
    <s v="2018/19"/>
    <s v="Children with a social worker"/>
    <x v="45"/>
    <s v="Number"/>
    <n v="72736"/>
    <n v="3346727"/>
    <n v="21.733472733210686"/>
    <s v="21.73 per 1000 0-4 yr olds"/>
    <n v="21.733472733210686"/>
  </r>
  <r>
    <s v="E09000001_Children aged 0-4 at 31st March 2019 with an open CIN plan (excluding looked after children)_Number"/>
    <s v="E09000001"/>
    <x v="25"/>
    <s v="Financial year"/>
    <s v="2018/19"/>
    <s v="Children with a social worker"/>
    <x v="45"/>
    <s v="Number"/>
    <s v="*"/>
    <n v="435"/>
    <s v="*"/>
    <s v="N/A"/>
    <s v="N/A"/>
  </r>
  <r>
    <s v="E09000007_Children aged 0-4 at 31st March 2019 with an open CIN plan (excluding looked after children)_Number"/>
    <s v="E09000007"/>
    <x v="21"/>
    <s v="Financial year"/>
    <s v="2018/19"/>
    <s v="Children with a social worker"/>
    <x v="45"/>
    <s v="Number"/>
    <n v="267"/>
    <n v="14039"/>
    <n v="19.018448607450701"/>
    <s v="19 per 1000 0-4 yr olds"/>
    <n v="19.018448607450701"/>
  </r>
  <r>
    <s v="E09000011_Children aged 0-4 at 31st March 2019 with an open CIN plan (excluding looked after children)_Number"/>
    <s v="E09000011"/>
    <x v="45"/>
    <s v="Financial year"/>
    <s v="2018/19"/>
    <s v="Children with a social worker"/>
    <x v="45"/>
    <s v="Number"/>
    <n v="392"/>
    <n v="21953"/>
    <n v="17.856329431057301"/>
    <s v="17.9 per 1000 0-4 yr olds"/>
    <n v="17.856329431057301"/>
  </r>
  <r>
    <s v="E09000012_Children aged 0-4 at 31st March 2019 with an open CIN plan (excluding looked after children)_Number"/>
    <s v="E09000012"/>
    <x v="46"/>
    <s v="Financial year"/>
    <s v="2018/19"/>
    <s v="Children with a social worker"/>
    <x v="45"/>
    <s v="Number"/>
    <n v="571"/>
    <n v="20326"/>
    <n v="28.092098789727402"/>
    <s v="28.1 per 1000 0-4 yr olds"/>
    <n v="28.092098789727402"/>
  </r>
  <r>
    <s v="E09000013_Children aged 0-4 at 31st March 2019 with an open CIN plan (excluding looked after children)_Number"/>
    <s v="E09000013"/>
    <x v="48"/>
    <s v="Financial year"/>
    <s v="2018/19"/>
    <s v="Children with a social worker"/>
    <x v="45"/>
    <s v="Number"/>
    <n v="349"/>
    <n v="11404"/>
    <n v="30.603297088740799"/>
    <s v="30.6 per 1000 0-4 yr olds"/>
    <n v="30.603297088740799"/>
  </r>
  <r>
    <s v="E09000019_Children aged 0-4 at 31st March 2019 with an open CIN plan (excluding looked after children)_Number"/>
    <s v="E09000019"/>
    <x v="59"/>
    <s v="Financial year"/>
    <s v="2018/19"/>
    <s v="Children with a social worker"/>
    <x v="45"/>
    <s v="Number"/>
    <n v="357"/>
    <n v="13127"/>
    <n v="27.195855869581798"/>
    <s v="27.2 per 1000 0-4 yr olds"/>
    <n v="27.195855869581798"/>
  </r>
  <r>
    <s v="E09000020_Children aged 0-4 at 31st March 2019 with an open CIN plan (excluding looked after children)_Number"/>
    <s v="E09000020"/>
    <x v="60"/>
    <s v="Financial year"/>
    <s v="2018/19"/>
    <s v="Children with a social worker"/>
    <x v="45"/>
    <s v="Number"/>
    <n v="123"/>
    <n v="8223"/>
    <n v="14.9580445093032"/>
    <s v="15 per 1000 0-4 yr olds"/>
    <n v="14.9580445093032"/>
  </r>
  <r>
    <s v="E09000022_Children aged 0-4 at 31st March 2019 with an open CIN plan (excluding looked after children)_Number"/>
    <s v="E09000022"/>
    <x v="66"/>
    <s v="Financial year"/>
    <s v="2018/19"/>
    <s v="Children with a social worker"/>
    <x v="45"/>
    <s v="Number"/>
    <n v="523"/>
    <n v="19213"/>
    <n v="27.221152344766601"/>
    <s v="27.2 per 1000 0-4 yr olds"/>
    <n v="27.221152344766601"/>
  </r>
  <r>
    <s v="E09000023_Children aged 0-4 at 31st March 2019 with an open CIN plan (excluding looked after children)_Number"/>
    <s v="E09000023"/>
    <x v="71"/>
    <s v="Financial year"/>
    <s v="2018/19"/>
    <s v="Children with a social worker"/>
    <x v="45"/>
    <s v="Number"/>
    <n v="378"/>
    <n v="21814"/>
    <n v="17.328321261575098"/>
    <s v="17.3 per 1000 0-4 yr olds"/>
    <n v="17.328321261575098"/>
  </r>
  <r>
    <s v="E09000028_Children aged 0-4 at 31st March 2019 with an open CIN plan (excluding looked after children)_Number"/>
    <s v="E09000028"/>
    <x v="117"/>
    <s v="Financial year"/>
    <s v="2018/19"/>
    <s v="Children with a social worker"/>
    <x v="45"/>
    <s v="Number"/>
    <n v="366"/>
    <n v="20500"/>
    <n v="17.853658536585399"/>
    <s v="17.9 per 1000 0-4 yr olds"/>
    <n v="17.853658536585399"/>
  </r>
  <r>
    <s v="E09000030_Children aged 0-4 at 31st March 2019 with an open CIN plan (excluding looked after children)_Number"/>
    <s v="E09000030"/>
    <x v="132"/>
    <s v="Financial year"/>
    <s v="2018/19"/>
    <s v="Children with a social worker"/>
    <x v="45"/>
    <s v="Number"/>
    <n v="673"/>
    <n v="22208"/>
    <n v="30.304394812680101"/>
    <s v="30.3 per 1000 0-4 yr olds"/>
    <n v="30.304394812680101"/>
  </r>
  <r>
    <s v="E09000032_Children aged 0-4 at 31st March 2019 with an open CIN plan (excluding looked after children)_Number"/>
    <s v="E09000032"/>
    <x v="137"/>
    <s v="Financial year"/>
    <s v="2018/19"/>
    <s v="Children with a social worker"/>
    <x v="45"/>
    <s v="Number"/>
    <n v="365"/>
    <n v="21875"/>
    <n v="16.685714285714301"/>
    <s v="16.7 per 1000 0-4 yr olds"/>
    <n v="16.685714285714301"/>
  </r>
  <r>
    <s v="E09000033_Children aged 0-4 at 31st March 2019 with an open CIN plan (excluding looked after children)_Number"/>
    <s v="E09000033"/>
    <x v="142"/>
    <s v="Financial year"/>
    <s v="2018/19"/>
    <s v="Children with a social worker"/>
    <x v="45"/>
    <s v="Number"/>
    <n v="256"/>
    <n v="13692"/>
    <n v="18.697049371896"/>
    <s v="18.7 per 1000 0-4 yr olds"/>
    <n v="18.697049371896"/>
  </r>
  <r>
    <s v="E09000002_Children aged 0-4 at 31st March 2019 with an open CIN plan (excluding looked after children)_Number"/>
    <s v="E09000002"/>
    <x v="0"/>
    <s v="Financial year"/>
    <s v="2018/19"/>
    <s v="Children with a social worker"/>
    <x v="45"/>
    <s v="Number"/>
    <n v="485"/>
    <n v="19519"/>
    <n v="24.8475844049388"/>
    <s v="24.8 per 1000 0-4 yr olds"/>
    <n v="24.8475844049388"/>
  </r>
  <r>
    <s v="E09000003_Children aged 0-4 at 31st March 2019 with an open CIN plan (excluding looked after children)_Number"/>
    <s v="E09000003"/>
    <x v="1"/>
    <s v="Financial year"/>
    <s v="2018/19"/>
    <s v="Children with a social worker"/>
    <x v="45"/>
    <s v="Number"/>
    <n v="308"/>
    <n v="26512"/>
    <n v="11.617380808690401"/>
    <s v="11.6 per 1000 0-4 yr olds"/>
    <n v="11.617380808690401"/>
  </r>
  <r>
    <s v="E09000004_Children aged 0-4 at 31st March 2019 with an open CIN plan (excluding looked after children)_Number"/>
    <s v="E09000004"/>
    <x v="5"/>
    <s v="Financial year"/>
    <s v="2018/19"/>
    <s v="Children with a social worker"/>
    <x v="45"/>
    <s v="Number"/>
    <n v="230"/>
    <n v="15989"/>
    <n v="14.384889611607999"/>
    <s v="14.4 per 1000 0-4 yr olds"/>
    <n v="14.384889611607999"/>
  </r>
  <r>
    <s v="E09000005_Children aged 0-4 at 31st March 2019 with an open CIN plan (excluding looked after children)_Number"/>
    <s v="E09000005"/>
    <x v="13"/>
    <s v="Financial year"/>
    <s v="2018/19"/>
    <s v="Children with a social worker"/>
    <x v="45"/>
    <s v="Number"/>
    <n v="438"/>
    <n v="24582"/>
    <n v="17.817915547961899"/>
    <s v="17.8 per 1000 0-4 yr olds"/>
    <n v="17.817915547961899"/>
  </r>
  <r>
    <s v="E09000006_Children aged 0-4 at 31st March 2019 with an open CIN plan (excluding looked after children)_Number"/>
    <s v="E09000006"/>
    <x v="16"/>
    <s v="Financial year"/>
    <s v="2018/19"/>
    <s v="Children with a social worker"/>
    <x v="45"/>
    <s v="Number"/>
    <n v="396"/>
    <n v="21559"/>
    <n v="18.3681988960527"/>
    <s v="18.4 per 1000 0-4 yr olds"/>
    <n v="18.3681988960527"/>
  </r>
  <r>
    <s v="E09000008_Children aged 0-4 at 31st March 2019 with an open CIN plan (excluding looked after children)_Number"/>
    <s v="E09000008"/>
    <x v="28"/>
    <s v="Financial year"/>
    <s v="2018/19"/>
    <s v="Children with a social worker"/>
    <x v="45"/>
    <s v="Number"/>
    <n v="790"/>
    <n v="27974"/>
    <n v="28.2405090441124"/>
    <s v="28.2 per 1000 0-4 yr olds"/>
    <n v="28.2405090441124"/>
  </r>
  <r>
    <s v="E09000009_Children aged 0-4 at 31st March 2019 with an open CIN plan (excluding looked after children)_Number"/>
    <s v="E09000009"/>
    <x v="38"/>
    <s v="Financial year"/>
    <s v="2018/19"/>
    <s v="Children with a social worker"/>
    <x v="45"/>
    <s v="Number"/>
    <n v="443"/>
    <n v="24600"/>
    <n v="18.008130081300799"/>
    <s v="18 per 1000 0-4 yr olds"/>
    <n v="18.008130081300799"/>
  </r>
  <r>
    <s v="E09000010_Children aged 0-4 at 31st March 2019 with an open CIN plan (excluding looked after children)_Number"/>
    <s v="E09000010"/>
    <x v="41"/>
    <s v="Financial year"/>
    <s v="2018/19"/>
    <s v="Children with a social worker"/>
    <x v="45"/>
    <s v="Number"/>
    <n v="481"/>
    <n v="24321"/>
    <n v="19.777147321245"/>
    <s v="19.8 per 1000 0-4 yr olds"/>
    <n v="19.777147321245"/>
  </r>
  <r>
    <s v="E09000014_Children aged 0-4 at 31st March 2019 with an open CIN plan (excluding looked after children)_Number"/>
    <s v="E09000014"/>
    <x v="50"/>
    <s v="Financial year"/>
    <s v="2018/19"/>
    <s v="Children with a social worker"/>
    <x v="45"/>
    <s v="Number"/>
    <n v="352"/>
    <n v="18586"/>
    <n v="18.938986333799601"/>
    <s v="18.9 per 1000 0-4 yr olds"/>
    <n v="18.938986333799601"/>
  </r>
  <r>
    <s v="E09000015_Children aged 0-4 at 31st March 2019 with an open CIN plan (excluding looked after children)_Number"/>
    <s v="E09000015"/>
    <x v="51"/>
    <s v="Financial year"/>
    <s v="2018/19"/>
    <s v="Children with a social worker"/>
    <x v="45"/>
    <s v="Number"/>
    <n v="321"/>
    <n v="17745"/>
    <n v="18.0896027049873"/>
    <s v="18.1 per 1000 0-4 yr olds"/>
    <n v="18.0896027049873"/>
  </r>
  <r>
    <s v="E09000016_Children aged 0-4 at 31st March 2019 with an open CIN plan (excluding looked after children)_Number"/>
    <s v="E09000016"/>
    <x v="53"/>
    <s v="Financial year"/>
    <s v="2018/19"/>
    <s v="Children with a social worker"/>
    <x v="45"/>
    <s v="Number"/>
    <n v="482"/>
    <n v="17370"/>
    <n v="27.748992515831901"/>
    <s v="27.7 per 1000 0-4 yr olds"/>
    <n v="27.748992515831901"/>
  </r>
  <r>
    <s v="E09000017_Children aged 0-4 at 31st March 2019 with an open CIN plan (excluding looked after children)_Number"/>
    <s v="E09000017"/>
    <x v="56"/>
    <s v="Financial year"/>
    <s v="2018/19"/>
    <s v="Children with a social worker"/>
    <x v="45"/>
    <s v="Number"/>
    <n v="472"/>
    <n v="22489"/>
    <n v="20.9880385966473"/>
    <s v="21 per 1000 0-4 yr olds"/>
    <n v="20.9880385966473"/>
  </r>
  <r>
    <s v="E09000018_Children aged 0-4 at 31st March 2019 with an open CIN plan (excluding looked after children)_Number"/>
    <s v="E09000018"/>
    <x v="57"/>
    <s v="Financial year"/>
    <s v="2018/19"/>
    <s v="Children with a social worker"/>
    <x v="45"/>
    <s v="Number"/>
    <n v="341"/>
    <n v="20363"/>
    <n v="16.746059028630398"/>
    <s v="16.7 per 1000 0-4 yr olds"/>
    <n v="16.746059028630398"/>
  </r>
  <r>
    <s v="E09000021_Children aged 0-4 at 31st March 2019 with an open CIN plan (excluding looked after children)_Number"/>
    <s v="E09000021"/>
    <x v="63"/>
    <s v="Financial year"/>
    <s v="2018/19"/>
    <s v="Children with a social worker"/>
    <x v="45"/>
    <s v="Number"/>
    <n v="158"/>
    <n v="11291"/>
    <n v="13.993446107519301"/>
    <s v="14 per 1000 0-4 yr olds"/>
    <n v="13.993446107519301"/>
  </r>
  <r>
    <s v="E09000024_Children aged 0-4 at 31st March 2019 with an open CIN plan (excluding looked after children)_Number"/>
    <s v="E09000024"/>
    <x v="77"/>
    <s v="Financial year"/>
    <s v="2018/19"/>
    <s v="Children with a social worker"/>
    <x v="45"/>
    <s v="Number"/>
    <n v="243"/>
    <n v="14994"/>
    <n v="16.206482593037201"/>
    <s v="16.2 per 1000 0-4 yr olds"/>
    <n v="16.206482593037201"/>
  </r>
  <r>
    <s v="E09000025_Children aged 0-4 at 31st March 2019 with an open CIN plan (excluding looked after children)_Number"/>
    <s v="E09000025"/>
    <x v="81"/>
    <s v="Financial year"/>
    <s v="2018/19"/>
    <s v="Children with a social worker"/>
    <x v="45"/>
    <s v="Number"/>
    <n v="619"/>
    <n v="28254"/>
    <n v="21.9084023501097"/>
    <s v="21.9 per 1000 0-4 yr olds"/>
    <n v="21.9084023501097"/>
  </r>
  <r>
    <s v="E09000026_Children aged 0-4 at 31st March 2019 with an open CIN plan (excluding looked after children)_Number"/>
    <s v="E09000026"/>
    <x v="99"/>
    <s v="Financial year"/>
    <s v="2018/19"/>
    <s v="Children with a social worker"/>
    <x v="45"/>
    <s v="Number"/>
    <n v="313"/>
    <n v="22744"/>
    <n v="13.761871262750599"/>
    <s v="13.8 per 1000 0-4 yr olds"/>
    <n v="13.761871262750599"/>
  </r>
  <r>
    <s v="E09000027_Children aged 0-4 at 31st March 2019 with an open CIN plan (excluding looked after children)_Number"/>
    <s v="E09000027"/>
    <x v="101"/>
    <s v="Financial year"/>
    <s v="2018/19"/>
    <s v="Children with a social worker"/>
    <x v="45"/>
    <s v="Number"/>
    <n v="124"/>
    <n v="12624"/>
    <n v="9.8225602027883401"/>
    <s v="9.8 per 1000 0-4 yr olds"/>
    <n v="9.8225602027883401"/>
  </r>
  <r>
    <s v="E09000029_Children aged 0-4 at 31st March 2019 with an open CIN plan (excluding looked after children)_Number"/>
    <s v="E09000029"/>
    <x v="126"/>
    <s v="Financial year"/>
    <s v="2018/19"/>
    <s v="Children with a social worker"/>
    <x v="45"/>
    <s v="Number"/>
    <n v="207"/>
    <n v="13754"/>
    <n v="15.050167224080299"/>
    <s v="15.1 per 1000 0-4 yr olds"/>
    <n v="15.050167224080299"/>
  </r>
  <r>
    <s v="E09000031_Children aged 0-4 at 31st March 2019 with an open CIN plan (excluding looked after children)_Number"/>
    <s v="E09000031"/>
    <x v="136"/>
    <s v="Financial year"/>
    <s v="2018/19"/>
    <s v="Children with a social worker"/>
    <x v="45"/>
    <s v="Number"/>
    <n v="382"/>
    <n v="21802"/>
    <n v="17.521328318502899"/>
    <s v="17.5 per 1000 0-4 yr olds"/>
    <n v="17.521328318502899"/>
  </r>
  <r>
    <s v="E08000025_Children aged 0-4 at 31st March 2019 with an open CIN plan (excluding looked after children)_Number"/>
    <s v="E08000025"/>
    <x v="6"/>
    <s v="Financial year"/>
    <s v="2018/19"/>
    <s v="Children with a social worker"/>
    <x v="45"/>
    <s v="Number"/>
    <n v="1499"/>
    <n v="83536"/>
    <n v="17.9443593181383"/>
    <s v="17.9 per 1000 0-4 yr olds"/>
    <n v="17.9443593181383"/>
  </r>
  <r>
    <s v="E08000026_Children aged 0-4 at 31st March 2019 with an open CIN plan (excluding looked after children)_Number"/>
    <s v="E08000026"/>
    <x v="27"/>
    <s v="Financial year"/>
    <s v="2018/19"/>
    <s v="Children with a social worker"/>
    <x v="45"/>
    <s v="Number"/>
    <n v="598"/>
    <n v="23068"/>
    <n v="25.9233570313855"/>
    <s v="25.9 per 1000 0-4 yr olds"/>
    <n v="25.9233570313855"/>
  </r>
  <r>
    <s v="E08000027_Children aged 0-4 at 31st March 2019 with an open CIN plan (excluding looked after children)_Number"/>
    <s v="E08000027"/>
    <x v="36"/>
    <s v="Financial year"/>
    <s v="2018/19"/>
    <s v="Children with a social worker"/>
    <x v="45"/>
    <s v="Number"/>
    <n v="408"/>
    <n v="19102"/>
    <n v="21.359019997906"/>
    <s v="21.4 per 1000 0-4 yr olds"/>
    <n v="21.359019997906"/>
  </r>
  <r>
    <s v="E08000028_Children aged 0-4 at 31st March 2019 with an open CIN plan (excluding looked after children)_Number"/>
    <s v="E08000028"/>
    <x v="106"/>
    <s v="Financial year"/>
    <s v="2018/19"/>
    <s v="Children with a social worker"/>
    <x v="45"/>
    <s v="Number"/>
    <n v="780"/>
    <n v="23772"/>
    <n v="32.811711256940903"/>
    <s v="32.8 per 1000 0-4 yr olds"/>
    <n v="32.811711256940903"/>
  </r>
  <r>
    <s v="E08000029_Children aged 0-4 at 31st March 2019 with an open CIN plan (excluding looked after children)_Number"/>
    <s v="E08000029"/>
    <x v="111"/>
    <s v="Financial year"/>
    <s v="2018/19"/>
    <s v="Children with a social worker"/>
    <x v="45"/>
    <s v="Number"/>
    <n v="219"/>
    <n v="12393"/>
    <n v="17.6712660372791"/>
    <s v="17.7 per 1000 0-4 yr olds"/>
    <n v="17.6712660372791"/>
  </r>
  <r>
    <s v="E08000030_Children aged 0-4 at 31st March 2019 with an open CIN plan (excluding looked after children)_Number"/>
    <s v="E08000030"/>
    <x v="135"/>
    <s v="Financial year"/>
    <s v="2018/19"/>
    <s v="Children with a social worker"/>
    <x v="45"/>
    <s v="Number"/>
    <n v="701"/>
    <n v="19650"/>
    <n v="35.674300254452902"/>
    <s v="35.7 per 1000 0-4 yr olds"/>
    <n v="35.674300254452902"/>
  </r>
  <r>
    <s v="E08000031_Children aged 0-4 at 31st March 2019 with an open CIN plan (excluding looked after children)_Number"/>
    <s v="E08000031"/>
    <x v="148"/>
    <s v="Financial year"/>
    <s v="2018/19"/>
    <s v="Children with a social worker"/>
    <x v="45"/>
    <s v="Number"/>
    <n v="400"/>
    <n v="18026"/>
    <n v="22.1901697547986"/>
    <s v="22.2 per 1000 0-4 yr olds"/>
    <n v="22.1901697547986"/>
  </r>
  <r>
    <s v="E08000011_Children aged 0-4 at 31st March 2019 with an open CIN plan (excluding looked after children)_Number"/>
    <s v="E08000011"/>
    <x v="65"/>
    <s v="Financial year"/>
    <s v="2018/19"/>
    <s v="Children with a social worker"/>
    <x v="45"/>
    <s v="Number"/>
    <n v="180"/>
    <n v="10076"/>
    <n v="17.864231838030999"/>
    <s v="17.9 per 1000 0-4 yr olds"/>
    <n v="17.864231838030999"/>
  </r>
  <r>
    <s v="E08000012_Children aged 0-4 at 31st March 2019 with an open CIN plan (excluding looked after children)_Number"/>
    <s v="E08000012"/>
    <x v="73"/>
    <s v="Financial year"/>
    <s v="2018/19"/>
    <s v="Children with a social worker"/>
    <x v="45"/>
    <s v="Number"/>
    <n v="739"/>
    <n v="29676"/>
    <n v="24.902277935031702"/>
    <s v="24.9 per 1000 0-4 yr olds"/>
    <n v="24.902277935031702"/>
  </r>
  <r>
    <s v="E08000013_Children aged 0-4 at 31st March 2019 with an open CIN plan (excluding looked after children)_Number"/>
    <s v="E08000013"/>
    <x v="152"/>
    <s v="Financial year"/>
    <s v="2018/19"/>
    <s v="Children with a social worker"/>
    <x v="45"/>
    <s v="Number"/>
    <n v="292"/>
    <n v="10282"/>
    <n v="28.399144135382201"/>
    <s v="28.4 per 1000 0-4 yr olds"/>
    <n v="28.399144135382201"/>
  </r>
  <r>
    <s v="E08000014_Children aged 0-4 at 31st March 2019 with an open CIN plan (excluding looked after children)_Number"/>
    <s v="E08000014"/>
    <x v="107"/>
    <s v="Financial year"/>
    <s v="2018/19"/>
    <s v="Children with a social worker"/>
    <x v="45"/>
    <s v="Number"/>
    <n v="393"/>
    <n v="14441"/>
    <n v="27.214181843362599"/>
    <s v="27.2 per 1000 0-4 yr olds"/>
    <n v="27.214181843362599"/>
  </r>
  <r>
    <s v="E08000015_Children aged 0-4 at 31st March 2019 with an open CIN plan (excluding looked after children)_Number"/>
    <s v="E08000015"/>
    <x v="146"/>
    <s v="Financial year"/>
    <s v="2018/19"/>
    <s v="Children with a social worker"/>
    <x v="45"/>
    <s v="Number"/>
    <n v="469"/>
    <n v="18051"/>
    <n v="25.9819400587225"/>
    <s v="26 per 1000 0-4 yr olds"/>
    <n v="25.9819400587225"/>
  </r>
  <r>
    <s v="E08000001_Children aged 0-4 at 31st March 2019 with an open CIN plan (excluding looked after children)_Number"/>
    <s v="E08000001"/>
    <x v="9"/>
    <s v="Financial year"/>
    <s v="2018/19"/>
    <s v="Children with a social worker"/>
    <x v="45"/>
    <s v="Number"/>
    <n v="468"/>
    <n v="19294"/>
    <n v="24.256245464911402"/>
    <s v="24.3 per 1000 0-4 yr olds"/>
    <n v="24.256245464911402"/>
  </r>
  <r>
    <s v="E08000002_Children aged 0-4 at 31st March 2019 with an open CIN plan (excluding looked after children)_Number"/>
    <s v="E08000002"/>
    <x v="18"/>
    <s v="Financial year"/>
    <s v="2018/19"/>
    <s v="Children with a social worker"/>
    <x v="45"/>
    <s v="Number"/>
    <n v="245"/>
    <n v="11819"/>
    <n v="20.729334123022301"/>
    <s v="20.7 per 1000 0-4 yr olds"/>
    <n v="20.729334123022301"/>
  </r>
  <r>
    <s v="E08000003_Children aged 0-4 at 31st March 2019 with an open CIN plan (excluding looked after children)_Number"/>
    <s v="E08000003"/>
    <x v="75"/>
    <s v="Financial year"/>
    <s v="2018/19"/>
    <s v="Children with a social worker"/>
    <x v="45"/>
    <s v="Number"/>
    <n v="849"/>
    <n v="37768"/>
    <n v="22.479347595848299"/>
    <s v="22.5 per 1000 0-4 yr olds"/>
    <n v="22.479347595848299"/>
  </r>
  <r>
    <s v="E08000004_Children aged 0-4 at 31st March 2019 with an open CIN plan (excluding looked after children)_Number"/>
    <s v="E08000004"/>
    <x v="92"/>
    <s v="Financial year"/>
    <s v="2018/19"/>
    <s v="Children with a social worker"/>
    <x v="45"/>
    <s v="Number"/>
    <n v="531"/>
    <n v="16792"/>
    <n v="31.6222010481181"/>
    <s v="31.6 per 1000 0-4 yr olds"/>
    <n v="31.6222010481181"/>
  </r>
  <r>
    <s v="E08000005_Children aged 0-4 at 31st March 2019 with an open CIN plan (excluding looked after children)_Number"/>
    <s v="E08000005"/>
    <x v="102"/>
    <s v="Financial year"/>
    <s v="2018/19"/>
    <s v="Children with a social worker"/>
    <x v="45"/>
    <s v="Number"/>
    <n v="516"/>
    <n v="15123"/>
    <n v="34.120214243205702"/>
    <s v="34.1 per 1000 0-4 yr olds"/>
    <n v="34.120214243205702"/>
  </r>
  <r>
    <s v="E08000006_Children aged 0-4 at 31st March 2019 with an open CIN plan (excluding looked after children)_Number"/>
    <s v="E08000006"/>
    <x v="105"/>
    <s v="Financial year"/>
    <s v="2018/19"/>
    <s v="Children with a social worker"/>
    <x v="45"/>
    <s v="Number"/>
    <n v="482"/>
    <n v="17614"/>
    <n v="27.3645963438174"/>
    <s v="27.4 per 1000 0-4 yr olds"/>
    <n v="27.3645963438174"/>
  </r>
  <r>
    <s v="E08000007_Children aged 0-4 at 31st March 2019 with an open CIN plan (excluding looked after children)_Number"/>
    <s v="E08000007"/>
    <x v="120"/>
    <s v="Financial year"/>
    <s v="2018/19"/>
    <s v="Children with a social worker"/>
    <x v="45"/>
    <s v="Number"/>
    <n v="379"/>
    <n v="17631"/>
    <n v="21.496228234359901"/>
    <s v="21.5 per 1000 0-4 yr olds"/>
    <n v="21.496228234359901"/>
  </r>
  <r>
    <s v="E08000008_Children aged 0-4 at 31st March 2019 with an open CIN plan (excluding looked after children)_Number"/>
    <s v="E08000008"/>
    <x v="128"/>
    <s v="Financial year"/>
    <s v="2018/19"/>
    <s v="Children with a social worker"/>
    <x v="45"/>
    <s v="Number"/>
    <n v="457"/>
    <n v="14500"/>
    <n v="31.517241379310299"/>
    <s v="31.5 per 1000 0-4 yr olds"/>
    <n v="31.517241379310299"/>
  </r>
  <r>
    <s v="E08000009_Children aged 0-4 at 31st March 2019 with an open CIN plan (excluding looked after children)_Number"/>
    <s v="E08000009"/>
    <x v="133"/>
    <s v="Financial year"/>
    <s v="2018/19"/>
    <s v="Children with a social worker"/>
    <x v="45"/>
    <s v="Number"/>
    <n v="258"/>
    <n v="14701"/>
    <n v="17.549826542412099"/>
    <s v="17.5 per 1000 0-4 yr olds"/>
    <n v="17.549826542412099"/>
  </r>
  <r>
    <s v="E08000010_Children aged 0-4 at 31st March 2019 with an open CIN plan (excluding looked after children)_Number"/>
    <s v="E08000010"/>
    <x v="143"/>
    <s v="Financial year"/>
    <s v="2018/19"/>
    <s v="Children with a social worker"/>
    <x v="45"/>
    <s v="Number"/>
    <n v="438"/>
    <n v="18450"/>
    <n v="23.739837398374"/>
    <s v="23.7 per 1000 0-4 yr olds"/>
    <n v="23.739837398374"/>
  </r>
  <r>
    <s v="E08000016_Children aged 0-4 at 31st March 2019 with an open CIN plan (excluding looked after children)_Number"/>
    <s v="E08000016"/>
    <x v="2"/>
    <s v="Financial year"/>
    <s v="2018/19"/>
    <s v="Children with a social worker"/>
    <x v="45"/>
    <s v="Number"/>
    <n v="332"/>
    <n v="14227"/>
    <n v="23.335910592535299"/>
    <s v="23.3 per 1000 0-4 yr olds"/>
    <n v="23.335910592535299"/>
  </r>
  <r>
    <s v="E08000017_Children aged 0-4 at 31st March 2019 with an open CIN plan (excluding looked after children)_Number"/>
    <s v="E08000017"/>
    <x v="34"/>
    <s v="Financial year"/>
    <s v="2018/19"/>
    <s v="Children with a social worker"/>
    <x v="45"/>
    <s v="Number"/>
    <n v="537"/>
    <n v="18267"/>
    <n v="29.397273772376401"/>
    <s v="29.4 per 1000 0-4 yr olds"/>
    <n v="29.397273772376401"/>
  </r>
  <r>
    <s v="E08000018_Children aged 0-4 at 31st March 2019 with an open CIN plan (excluding looked after children)_Number"/>
    <s v="E08000018"/>
    <x v="103"/>
    <s v="Financial year"/>
    <s v="2018/19"/>
    <s v="Children with a social worker"/>
    <x v="45"/>
    <s v="Number"/>
    <n v="530"/>
    <n v="15832"/>
    <n v="33.476503284487102"/>
    <s v="33.5 per 1000 0-4 yr olds"/>
    <n v="33.476503284487102"/>
  </r>
  <r>
    <s v="E08000019_Children aged 0-4 at 31st March 2019 with an open CIN plan (excluding looked after children)_Number"/>
    <s v="E08000019"/>
    <x v="108"/>
    <s v="Financial year"/>
    <s v="2018/19"/>
    <s v="Children with a social worker"/>
    <x v="45"/>
    <s v="Number"/>
    <n v="746"/>
    <n v="32700"/>
    <n v="22.813455657492401"/>
    <s v="22.8 per 1000 0-4 yr olds"/>
    <n v="22.813455657492401"/>
  </r>
  <r>
    <s v="E08000032_Children aged 0-4 at 31st March 2019 with an open CIN plan (excluding looked after children)_Number"/>
    <s v="E08000032"/>
    <x v="12"/>
    <s v="Financial year"/>
    <s v="2018/19"/>
    <s v="Children with a social worker"/>
    <x v="45"/>
    <s v="Number"/>
    <n v="1037"/>
    <n v="39705"/>
    <n v="26.1176174285354"/>
    <s v="26.1 per 1000 0-4 yr olds"/>
    <n v="26.1176174285354"/>
  </r>
  <r>
    <s v="E08000033_Children aged 0-4 at 31st March 2019 with an open CIN plan (excluding looked after children)_Number"/>
    <s v="E08000033"/>
    <x v="19"/>
    <s v="Financial year"/>
    <s v="2018/19"/>
    <s v="Children with a social worker"/>
    <x v="45"/>
    <s v="Number"/>
    <n v="320"/>
    <n v="12448"/>
    <n v="25.706940874036"/>
    <s v="25.7 per 1000 0-4 yr olds"/>
    <n v="25.706940874036"/>
  </r>
  <r>
    <s v="E08000034_Children aged 0-4 at 31st March 2019 with an open CIN plan (excluding looked after children)_Number"/>
    <s v="E08000034"/>
    <x v="64"/>
    <s v="Financial year"/>
    <s v="2018/19"/>
    <s v="Children with a social worker"/>
    <x v="45"/>
    <s v="Number"/>
    <n v="437"/>
    <n v="27446"/>
    <n v="15.9221744516505"/>
    <s v="15.9 per 1000 0-4 yr olds"/>
    <n v="15.9221744516505"/>
  </r>
  <r>
    <s v="E08000035_Children aged 0-4 at 31st March 2019 with an open CIN plan (excluding looked after children)_Number"/>
    <s v="E08000035"/>
    <x v="68"/>
    <s v="Financial year"/>
    <s v="2018/19"/>
    <s v="Children with a social worker"/>
    <x v="45"/>
    <s v="Number"/>
    <n v="1022"/>
    <n v="50495"/>
    <n v="20.2396276859095"/>
    <s v="20.2 per 1000 0-4 yr olds"/>
    <n v="20.2396276859095"/>
  </r>
  <r>
    <s v="E08000036_Children aged 0-4 at 31st March 2019 with an open CIN plan (excluding looked after children)_Number"/>
    <s v="E08000036"/>
    <x v="134"/>
    <s v="Financial year"/>
    <s v="2018/19"/>
    <s v="Children with a social worker"/>
    <x v="45"/>
    <s v="Number"/>
    <n v="719"/>
    <n v="21149"/>
    <n v="33.996879285072602"/>
    <s v="34 per 1000 0-4 yr olds"/>
    <n v="33.996879285072602"/>
  </r>
  <r>
    <s v="E08000020_Children aged 0-4 at 31st March 2019 with an open CIN plan (excluding looked after children)_Number"/>
    <s v="E08000020"/>
    <x v="43"/>
    <s v="Financial year"/>
    <s v="2018/19"/>
    <s v="Children with a social worker"/>
    <x v="45"/>
    <s v="Number"/>
    <n v="268"/>
    <n v="10857"/>
    <n v="24.684535322833199"/>
    <s v="24.7 per 1000 0-4 yr olds"/>
    <n v="24.684535322833199"/>
  </r>
  <r>
    <s v="E08000021_Children aged 0-4 at 31st March 2019 with an open CIN plan (excluding looked after children)_Number"/>
    <s v="E08000021"/>
    <x v="80"/>
    <s v="Financial year"/>
    <s v="2018/19"/>
    <s v="Children with a social worker"/>
    <x v="45"/>
    <s v="Number"/>
    <n v="646"/>
    <n v="16630"/>
    <n v="38.8454600120265"/>
    <s v="38.8 per 1000 0-4 yr olds"/>
    <n v="38.8454600120265"/>
  </r>
  <r>
    <s v="E08000022_Children aged 0-4 at 31st March 2019 with an open CIN plan (excluding looked after children)_Number"/>
    <s v="E08000022"/>
    <x v="86"/>
    <s v="Financial year"/>
    <s v="2018/19"/>
    <s v="Children with a social worker"/>
    <x v="45"/>
    <s v="Number"/>
    <n v="258"/>
    <n v="11471"/>
    <n v="22.491500305117299"/>
    <s v="22.5 per 1000 0-4 yr olds"/>
    <n v="22.491500305117299"/>
  </r>
  <r>
    <s v="E08000023_Children aged 0-4 at 31st March 2019 with an open CIN plan (excluding looked after children)_Number"/>
    <s v="E08000023"/>
    <x v="114"/>
    <s v="Financial year"/>
    <s v="2018/19"/>
    <s v="Children with a social worker"/>
    <x v="45"/>
    <s v="Number"/>
    <n v="246"/>
    <n v="8359"/>
    <n v="29.429357578657701"/>
    <s v="29.4 per 1000 0-4 yr olds"/>
    <n v="29.429357578657701"/>
  </r>
  <r>
    <s v="E08000024_Children aged 0-4 at 31st March 2019 with an open CIN plan (excluding looked after children)_Number"/>
    <s v="E08000024"/>
    <x v="124"/>
    <s v="Financial year"/>
    <s v="2018/19"/>
    <s v="Children with a social worker"/>
    <x v="45"/>
    <s v="Number"/>
    <n v="466"/>
    <n v="14954"/>
    <n v="31.162230841246501"/>
    <s v="31.2 per 1000 0-4 yr olds"/>
    <n v="31.162230841246501"/>
  </r>
  <r>
    <s v="E06000053_Children aged 0-4 at 31st March 2019 with an open CIN plan (excluding looked after children)_Number"/>
    <s v="E06000053"/>
    <x v="153"/>
    <s v="Financial year"/>
    <s v="2018/19"/>
    <s v="Children with a social worker"/>
    <x v="45"/>
    <s v="Number"/>
    <n v="0"/>
    <n v="101"/>
    <n v="0"/>
    <s v="0 per 1000 0-4 yr olds"/>
    <n v="0"/>
  </r>
  <r>
    <s v="E06000022_Children aged 0-4 at 31st March 2019 with an open CIN plan (excluding looked after children)_Number"/>
    <s v="E06000022"/>
    <x v="3"/>
    <s v="Financial year"/>
    <s v="2018/19"/>
    <s v="Children with a social worker"/>
    <x v="45"/>
    <s v="Number"/>
    <n v="159"/>
    <n v="9426"/>
    <n v="16.868236791852301"/>
    <s v="16.9 per 1000 0-4 yr olds"/>
    <n v="16.868236791852301"/>
  </r>
  <r>
    <s v="E06000023_Children aged 0-4 at 31st March 2019 with an open CIN plan (excluding looked after children)_Number"/>
    <s v="E06000023"/>
    <x v="15"/>
    <s v="Financial year"/>
    <s v="2018/19"/>
    <s v="Children with a social worker"/>
    <x v="45"/>
    <s v="Number"/>
    <n v="455"/>
    <n v="28994"/>
    <n v="15.692901979719901"/>
    <s v="15.7 per 1000 0-4 yr olds"/>
    <n v="15.692901979719901"/>
  </r>
  <r>
    <s v="E06000024_Children aged 0-4 at 31st March 2019 with an open CIN plan (excluding looked after children)_Number"/>
    <s v="E06000024"/>
    <x v="85"/>
    <s v="Financial year"/>
    <s v="2018/19"/>
    <s v="Children with a social worker"/>
    <x v="45"/>
    <s v="Number"/>
    <n v="185"/>
    <n v="11491"/>
    <n v="16.099556174397399"/>
    <s v="16.1 per 1000 0-4 yr olds"/>
    <n v="16.099556174397399"/>
  </r>
  <r>
    <s v="E06000025_Children aged 0-4 at 31st March 2019 with an open CIN plan (excluding looked after children)_Number"/>
    <s v="E06000025"/>
    <x v="113"/>
    <s v="Financial year"/>
    <s v="2018/19"/>
    <s v="Children with a social worker"/>
    <x v="45"/>
    <s v="Number"/>
    <n v="297"/>
    <n v="16325"/>
    <n v="18.1929555895865"/>
    <s v="18.2 per 1000 0-4 yr olds"/>
    <n v="18.1929555895865"/>
  </r>
  <r>
    <s v="E06000001_Children aged 0-4 at 31st March 2019 with an open CIN plan (excluding looked after children)_Number"/>
    <s v="E06000001"/>
    <x v="52"/>
    <s v="Financial year"/>
    <s v="2018/19"/>
    <s v="Children with a social worker"/>
    <x v="45"/>
    <s v="Number"/>
    <n v="234"/>
    <n v="5297"/>
    <n v="44.1759486501794"/>
    <s v="44.2 per 1000 0-4 yr olds"/>
    <n v="44.1759486501794"/>
  </r>
  <r>
    <s v="E06000002_Children aged 0-4 at 31st March 2019 with an open CIN plan (excluding looked after children)_Number"/>
    <s v="E06000002"/>
    <x v="78"/>
    <s v="Financial year"/>
    <s v="2018/19"/>
    <s v="Children with a social worker"/>
    <x v="45"/>
    <s v="Number"/>
    <n v="414"/>
    <n v="9657"/>
    <n v="42.870456663560098"/>
    <s v="42.9 per 1000 0-4 yr olds"/>
    <n v="42.870456663560098"/>
  </r>
  <r>
    <s v="E06000003_Children aged 0-4 at 31st March 2019 with an open CIN plan (excluding looked after children)_Number"/>
    <s v="E06000003"/>
    <x v="100"/>
    <s v="Financial year"/>
    <s v="2018/19"/>
    <s v="Children with a social worker"/>
    <x v="45"/>
    <s v="Number"/>
    <n v="270"/>
    <n v="7348"/>
    <n v="36.744692433315201"/>
    <s v="36.7 per 1000 0-4 yr olds"/>
    <n v="36.744692433315201"/>
  </r>
  <r>
    <s v="E06000004_Children aged 0-4 at 31st March 2019 with an open CIN plan (excluding looked after children)_Number"/>
    <s v="E06000004"/>
    <x v="121"/>
    <s v="Financial year"/>
    <s v="2018/19"/>
    <s v="Children with a social worker"/>
    <x v="45"/>
    <s v="Number"/>
    <n v="352"/>
    <n v="11648"/>
    <n v="30.219780219780201"/>
    <s v="30.2 per 1000 0-4 yr olds"/>
    <n v="30.219780219780201"/>
  </r>
  <r>
    <s v="E06000010_Children aged 0-4 at 31st March 2019 with an open CIN plan (excluding looked after children)_Number"/>
    <s v="E06000010"/>
    <x v="62"/>
    <s v="Financial year"/>
    <s v="2018/19"/>
    <s v="Children with a social worker"/>
    <x v="45"/>
    <s v="Number"/>
    <n v="590"/>
    <n v="17207"/>
    <n v="34.288371011797501"/>
    <s v="34.3 per 1000 0-4 yr olds"/>
    <n v="34.288371011797501"/>
  </r>
  <r>
    <s v="E06000011_Children aged 0-4 at 31st March 2019 with an open CIN plan (excluding looked after children)_Number"/>
    <s v="E06000011"/>
    <x v="39"/>
    <s v="Financial year"/>
    <s v="2018/19"/>
    <s v="Children with a social worker"/>
    <x v="45"/>
    <s v="Number"/>
    <n v="336"/>
    <n v="15572"/>
    <n v="21.577189827896198"/>
    <s v="21.6 per 1000 0-4 yr olds"/>
    <n v="21.577189827896198"/>
  </r>
  <r>
    <s v="E06000012_Children aged 0-4 at 31st March 2019 with an open CIN plan (excluding looked after children)_Number"/>
    <s v="E06000012"/>
    <x v="83"/>
    <s v="Financial year"/>
    <s v="2018/19"/>
    <s v="Children with a social worker"/>
    <x v="45"/>
    <s v="Number"/>
    <n v="544"/>
    <n v="9516"/>
    <n v="57.166876839007998"/>
    <s v="57.2 per 1000 0-4 yr olds"/>
    <n v="57.166876839007998"/>
  </r>
  <r>
    <s v="E06000013_Children aged 0-4 at 31st March 2019 with an open CIN plan (excluding looked after children)_Number"/>
    <s v="E06000013"/>
    <x v="84"/>
    <s v="Financial year"/>
    <s v="2018/19"/>
    <s v="Children with a social worker"/>
    <x v="45"/>
    <s v="Number"/>
    <n v="238"/>
    <n v="9204"/>
    <n v="25.858322468491998"/>
    <s v="25.9 per 1000 0-4 yr olds"/>
    <n v="25.858322468491998"/>
  </r>
  <r>
    <s v="E10000023_Children aged 0-4 at 31st March 2019 with an open CIN plan (excluding looked after children)_Number"/>
    <s v="E10000023"/>
    <x v="87"/>
    <s v="Financial year"/>
    <s v="2018/19"/>
    <s v="Children with a social worker"/>
    <x v="45"/>
    <s v="Number"/>
    <n v="457"/>
    <n v="29706"/>
    <n v="15.3840974887228"/>
    <s v="15.4 per 1000 0-4 yr olds"/>
    <n v="15.3840974887228"/>
  </r>
  <r>
    <s v="E06000014_Children aged 0-4 at 31st March 2019 with an open CIN plan (excluding looked after children)_Number"/>
    <s v="E06000014"/>
    <x v="150"/>
    <s v="Financial year"/>
    <s v="2018/19"/>
    <s v="Children with a social worker"/>
    <x v="45"/>
    <s v="Number"/>
    <n v="206"/>
    <n v="9822"/>
    <n v="20.9733251883527"/>
    <s v="21 per 1000 0-4 yr olds"/>
    <n v="20.9733251883527"/>
  </r>
  <r>
    <s v="E06000032_Children aged 0-4 at 31st March 2019 with an open CIN plan (excluding looked after children)_Number"/>
    <s v="E06000032"/>
    <x v="74"/>
    <s v="Financial year"/>
    <s v="2018/19"/>
    <s v="Children with a social worker"/>
    <x v="45"/>
    <s v="Number"/>
    <n v="287"/>
    <n v="17547"/>
    <n v="16.356072263064899"/>
    <s v="16.4 per 1000 0-4 yr olds"/>
    <n v="16.356072263064899"/>
  </r>
  <r>
    <s v="E06000055_Children aged 0-4 at 31st March 2019 with an open CIN plan (excluding looked after children)_Number"/>
    <s v="E06000055"/>
    <x v="4"/>
    <s v="Financial year"/>
    <s v="2018/19"/>
    <s v="Children with a social worker"/>
    <x v="45"/>
    <s v="Number"/>
    <n v="209"/>
    <n v="11509"/>
    <n v="18.159701103484199"/>
    <s v="18.2 per 1000 0-4 yr olds"/>
    <n v="18.159701103484199"/>
  </r>
  <r>
    <s v="E06000056_Children aged 0-4 at 31st March 2019 with an open CIN plan (excluding looked after children)_Number"/>
    <s v="E06000056"/>
    <x v="22"/>
    <s v="Financial year"/>
    <s v="2018/19"/>
    <s v="Children with a social worker"/>
    <x v="45"/>
    <s v="Number"/>
    <n v="200"/>
    <n v="17751"/>
    <n v="11.2669708748803"/>
    <s v="11.3 per 1000 0-4 yr olds"/>
    <n v="11.2669708748803"/>
  </r>
  <r>
    <s v="E10000002_Children aged 0-4 at 31st March 2019 with an open CIN plan (excluding looked after children)_Number"/>
    <s v="E10000002"/>
    <x v="17"/>
    <s v="Financial year"/>
    <s v="2018/19"/>
    <s v="Children with a social worker"/>
    <x v="45"/>
    <s v="Number"/>
    <n v="593"/>
    <n v="32404"/>
    <n v="18.300209850635699"/>
    <s v="18.3 per 1000 0-4 yr olds"/>
    <n v="18.300209850635699"/>
  </r>
  <r>
    <s v="E06000042_Children aged 0-4 at 31st March 2019 with an open CIN plan (excluding looked after children)_Number"/>
    <s v="E06000042"/>
    <x v="79"/>
    <s v="Financial year"/>
    <s v="2018/19"/>
    <s v="Children with a social worker"/>
    <x v="45"/>
    <s v="Number"/>
    <n v="361"/>
    <n v="19048"/>
    <n v="18.952120957580799"/>
    <s v="19 per 1000 0-4 yr olds"/>
    <n v="18.952120957580799"/>
  </r>
  <r>
    <s v="E10000007_Children aged 0-4 at 31st March 2019 with an open CIN plan (excluding looked after children)_Number"/>
    <s v="E10000007"/>
    <x v="32"/>
    <s v="Financial year"/>
    <s v="2018/19"/>
    <s v="Children with a social worker"/>
    <x v="45"/>
    <s v="Number"/>
    <n v="1173"/>
    <n v="40208"/>
    <n v="29.173298846000801"/>
    <s v="29.2 per 1000 0-4 yr olds"/>
    <n v="29.173298846000801"/>
  </r>
  <r>
    <s v="E06000015_Children aged 0-4 at 31st March 2019 with an open CIN plan (excluding looked after children)_Number"/>
    <s v="E06000015"/>
    <x v="31"/>
    <s v="Financial year"/>
    <s v="2018/19"/>
    <s v="Children with a social worker"/>
    <x v="45"/>
    <s v="Number"/>
    <n v="591"/>
    <n v="16674"/>
    <n v="35.444404462036701"/>
    <s v="35.4 per 1000 0-4 yr olds"/>
    <n v="35.444404462036701"/>
  </r>
  <r>
    <s v="E10000009_Children aged 0-4 at 31st March 2019 with an open CIN plan (excluding looked after children)_Number"/>
    <s v="E10000009"/>
    <x v="35"/>
    <s v="Financial year"/>
    <s v="2018/19"/>
    <s v="Children with a social worker"/>
    <x v="45"/>
    <s v="Number"/>
    <n v="459"/>
    <n v="18202"/>
    <n v="25.217009119876899"/>
    <s v="25.2 per 1000 0-4 yr olds"/>
    <n v="25.217009119876899"/>
  </r>
  <r>
    <s v="E06000029_Children aged 0-4 at 31st March 2019 with an open CIN plan (excluding looked after children)_Number"/>
    <s v="E06000029"/>
    <x v="96"/>
    <s v="Financial year"/>
    <s v="2018/19"/>
    <s v="Children with a social worker"/>
    <x v="45"/>
    <s v="Number"/>
    <n v="169"/>
    <n v="8108"/>
    <n v="20.843611248150001"/>
    <s v="20.8 per 1000 0-4 yr olds"/>
    <n v="20.843611248150001"/>
  </r>
  <r>
    <s v="E06000028_Children aged 0-4 at 31st March 2019 with an open CIN plan (excluding looked after children)_Number"/>
    <s v="E06000028"/>
    <x v="10"/>
    <s v="Financial year"/>
    <s v="2018/19"/>
    <s v="Children with a social worker"/>
    <x v="45"/>
    <s v="Number"/>
    <n v="204"/>
    <n v="10832"/>
    <n v="18.833087149187602"/>
    <s v="18.8 per 1000 0-4 yr olds"/>
    <n v="18.833087149187602"/>
  </r>
  <r>
    <s v="E06000047_Children aged 0-4 at 31st March 2019 with an open CIN plan (excluding looked after children)_Number"/>
    <s v="E06000047"/>
    <x v="37"/>
    <s v="Financial year"/>
    <s v="2018/19"/>
    <s v="Children with a social worker"/>
    <x v="45"/>
    <s v="Number"/>
    <n v="711"/>
    <n v="27021"/>
    <n v="26.3128677695126"/>
    <s v="26.3 per 1000 0-4 yr olds"/>
    <n v="26.3128677695126"/>
  </r>
  <r>
    <s v="E06000005_Children aged 0-4 at 31st March 2019 with an open CIN plan (excluding looked after children)_Number"/>
    <s v="E06000005"/>
    <x v="30"/>
    <s v="Financial year"/>
    <s v="2018/19"/>
    <s v="Children with a social worker"/>
    <x v="45"/>
    <s v="Number"/>
    <n v="177"/>
    <n v="5917"/>
    <n v="29.913807672807199"/>
    <s v="29.9 per 1000 0-4 yr olds"/>
    <n v="29.913807672807199"/>
  </r>
  <r>
    <s v="E10000011_Children aged 0-4 at 31st March 2019 with an open CIN plan (excluding looked after children)_Number"/>
    <s v="E10000011"/>
    <x v="40"/>
    <s v="Financial year"/>
    <s v="2018/19"/>
    <s v="Children with a social worker"/>
    <x v="45"/>
    <s v="Number"/>
    <n v="609"/>
    <n v="27106"/>
    <n v="22.467350402125"/>
    <s v="22.5 per 1000 0-4 yr olds"/>
    <n v="22.467350402125"/>
  </r>
  <r>
    <s v="E06000043_Children aged 0-4 at 31st March 2019 with an open CIN plan (excluding looked after children)_Number"/>
    <s v="E06000043"/>
    <x v="14"/>
    <s v="Financial year"/>
    <s v="2018/19"/>
    <s v="Children with a social worker"/>
    <x v="45"/>
    <s v="Number"/>
    <n v="378"/>
    <n v="13768"/>
    <n v="27.4549680418361"/>
    <s v="27.5 per 1000 0-4 yr olds"/>
    <n v="27.4549680418361"/>
  </r>
  <r>
    <s v="E10000014_Children aged 0-4 at 31st March 2019 with an open CIN plan (excluding looked after children)_Number"/>
    <s v="E10000014"/>
    <x v="49"/>
    <s v="Financial year"/>
    <s v="2018/19"/>
    <s v="Children with a social worker"/>
    <x v="45"/>
    <s v="Number"/>
    <n v="1566"/>
    <n v="74388"/>
    <n v="21.0517825455719"/>
    <s v="21.1 per 1000 0-4 yr olds"/>
    <n v="21.0517825455719"/>
  </r>
  <r>
    <s v="E06000044_Children aged 0-4 at 31st March 2019 with an open CIN plan (excluding looked after children)_Number"/>
    <s v="E06000044"/>
    <x v="97"/>
    <s v="Financial year"/>
    <s v="2018/19"/>
    <s v="Children with a social worker"/>
    <x v="45"/>
    <s v="Number"/>
    <n v="252"/>
    <n v="12735"/>
    <n v="19.787985865724401"/>
    <s v="19.8 per 1000 0-4 yr olds"/>
    <n v="19.787985865724401"/>
  </r>
  <r>
    <s v="E06000045_Children aged 0-4 at 31st March 2019 with an open CIN plan (excluding looked after children)_Number"/>
    <s v="E06000045"/>
    <x v="115"/>
    <s v="Financial year"/>
    <s v="2018/19"/>
    <s v="Children with a social worker"/>
    <x v="45"/>
    <s v="Number"/>
    <n v="550"/>
    <n v="15766"/>
    <n v="34.885195991373799"/>
    <s v="34.9 per 1000 0-4 yr olds"/>
    <n v="34.885195991373799"/>
  </r>
  <r>
    <s v="E10000018_Children aged 0-4 at 31st March 2019 with an open CIN plan (excluding looked after children)_Number"/>
    <s v="E10000018"/>
    <x v="70"/>
    <s v="Financial year"/>
    <s v="2018/19"/>
    <s v="Children with a social worker"/>
    <x v="45"/>
    <s v="Number"/>
    <n v="603"/>
    <n v="36916"/>
    <n v="16.334380756311599"/>
    <s v="16.3 per 1000 0-4 yr olds"/>
    <n v="16.334380756311599"/>
  </r>
  <r>
    <s v="E06000016_Children aged 0-4 at 31st March 2019 with an open CIN plan (excluding looked after children)_Number"/>
    <s v="E06000016"/>
    <x v="69"/>
    <s v="Financial year"/>
    <s v="2018/19"/>
    <s v="Children with a social worker"/>
    <x v="45"/>
    <s v="Number"/>
    <n v="387"/>
    <n v="25049"/>
    <n v="15.449718551638799"/>
    <s v="15.4 per 1000 0-4 yr olds"/>
    <n v="15.449718551638799"/>
  </r>
  <r>
    <s v="E06000017_Children aged 0-4 at 31st March 2019 with an open CIN plan (excluding looked after children)_Number"/>
    <s v="E06000017"/>
    <x v="104"/>
    <s v="Financial year"/>
    <s v="2018/19"/>
    <s v="Children with a social worker"/>
    <x v="45"/>
    <s v="Number"/>
    <n v="48"/>
    <n v="1855"/>
    <n v="25.876010781671201"/>
    <s v="25.9 per 1000 0-4 yr olds"/>
    <n v="25.876010781671201"/>
  </r>
  <r>
    <s v="E10000028_Children aged 0-4 at 31st March 2019 with an open CIN plan (excluding looked after children)_Number"/>
    <s v="E10000028"/>
    <x v="119"/>
    <s v="Financial year"/>
    <s v="2018/19"/>
    <s v="Children with a social worker"/>
    <x v="45"/>
    <s v="Number"/>
    <n v="980"/>
    <n v="44389"/>
    <n v="22.077541733312302"/>
    <s v="22.1 per 1000 0-4 yr olds"/>
    <n v="22.077541733312302"/>
  </r>
  <r>
    <s v="E06000021_Children aged 0-4 at 31st March 2019 with an open CIN plan (excluding looked after children)_Number"/>
    <s v="E06000021"/>
    <x v="122"/>
    <s v="Financial year"/>
    <s v="2018/19"/>
    <s v="Children with a social worker"/>
    <x v="45"/>
    <s v="Number"/>
    <n v="663"/>
    <n v="17135"/>
    <n v="38.692734169827801"/>
    <s v="38.7 per 1000 0-4 yr olds"/>
    <n v="38.692734169827801"/>
  </r>
  <r>
    <s v="E06000054_Children aged 0-4 at 31st March 2019 with an open CIN plan (excluding looked after children)_Number"/>
    <s v="E06000054"/>
    <x v="144"/>
    <s v="Financial year"/>
    <s v="2018/19"/>
    <s v="Children with a social worker"/>
    <x v="45"/>
    <s v="Number"/>
    <n v="629"/>
    <n v="27307"/>
    <n v="23.034386787270702"/>
    <s v="23 per 1000 0-4 yr olds"/>
    <n v="23.034386787270702"/>
  </r>
  <r>
    <s v="E06000030_Children aged 0-4 at 31st March 2019 with an open CIN plan (excluding looked after children)_Number"/>
    <s v="E06000030"/>
    <x v="127"/>
    <s v="Financial year"/>
    <s v="2018/19"/>
    <s v="Children with a social worker"/>
    <x v="45"/>
    <s v="Number"/>
    <n v="431"/>
    <n v="14479"/>
    <n v="29.767249119414299"/>
    <s v="29.8 per 1000 0-4 yr olds"/>
    <n v="29.767249119414299"/>
  </r>
  <r>
    <s v="E06000036_Children aged 0-4 at 31st March 2019 with an open CIN plan (excluding looked after children)_Number"/>
    <s v="E06000036"/>
    <x v="11"/>
    <s v="Financial year"/>
    <s v="2018/19"/>
    <s v="Children with a social worker"/>
    <x v="45"/>
    <s v="Number"/>
    <n v="179"/>
    <n v="7417"/>
    <n v="24.133746797896698"/>
    <s v="24.1 per 1000 0-4 yr olds"/>
    <n v="24.133746797896698"/>
  </r>
  <r>
    <s v="E06000040_Children aged 0-4 at 31st March 2019 with an open CIN plan (excluding looked after children)_Number"/>
    <s v="E06000040"/>
    <x v="145"/>
    <s v="Financial year"/>
    <s v="2018/19"/>
    <s v="Children with a social worker"/>
    <x v="45"/>
    <s v="Number"/>
    <n v="143"/>
    <n v="8678"/>
    <n v="16.478451256049802"/>
    <s v="16.5 per 1000 0-4 yr olds"/>
    <n v="16.478451256049802"/>
  </r>
  <r>
    <s v="E06000037_Children aged 0-4 at 31st March 2019 with an open CIN plan (excluding looked after children)_Number"/>
    <s v="E06000037"/>
    <x v="140"/>
    <s v="Financial year"/>
    <s v="2018/19"/>
    <s v="Children with a social worker"/>
    <x v="45"/>
    <s v="Number"/>
    <n v="192"/>
    <n v="8980"/>
    <n v="21.380846325166999"/>
    <s v="21.4 per 1000 0-4 yr olds"/>
    <n v="21.380846325166999"/>
  </r>
  <r>
    <s v="E06000038_Children aged 0-4 at 31st March 2019 with an open CIN plan (excluding looked after children)_Number"/>
    <s v="E06000038"/>
    <x v="98"/>
    <s v="Financial year"/>
    <s v="2018/19"/>
    <s v="Children with a social worker"/>
    <x v="45"/>
    <s v="Number"/>
    <n v="286"/>
    <n v="11632"/>
    <n v="24.587345254470399"/>
    <s v="24.6 per 1000 0-4 yr olds"/>
    <n v="24.587345254470399"/>
  </r>
  <r>
    <s v="E06000039_Children aged 0-4 at 31st March 2019 with an open CIN plan (excluding looked after children)_Number"/>
    <s v="E06000039"/>
    <x v="110"/>
    <s v="Financial year"/>
    <s v="2018/19"/>
    <s v="Children with a social worker"/>
    <x v="45"/>
    <s v="Number"/>
    <n v="268"/>
    <n v="12827"/>
    <n v="20.893427925469702"/>
    <s v="20.9 per 1000 0-4 yr olds"/>
    <n v="20.893427925469702"/>
  </r>
  <r>
    <s v="E06000041_Children aged 0-4 at 31st March 2019 with an open CIN plan (excluding looked after children)_Number"/>
    <s v="E06000041"/>
    <x v="147"/>
    <s v="Financial year"/>
    <s v="2018/19"/>
    <s v="Children with a social worker"/>
    <x v="45"/>
    <s v="Number"/>
    <n v="158"/>
    <n v="9822"/>
    <n v="16.0863367949501"/>
    <s v="16.1 per 1000 0-4 yr olds"/>
    <n v="16.0863367949501"/>
  </r>
  <r>
    <s v="E10000003_Children aged 0-4 at 31st March 2019 with an open CIN plan (excluding looked after children)_Number"/>
    <s v="E10000003"/>
    <x v="20"/>
    <s v="Financial year"/>
    <s v="2018/19"/>
    <s v="Children with a social worker"/>
    <x v="45"/>
    <s v="Number"/>
    <n v="574"/>
    <n v="37295"/>
    <n v="15.39080305671"/>
    <s v="15.4 per 1000 0-4 yr olds"/>
    <n v="15.39080305671"/>
  </r>
  <r>
    <s v="E06000031_Children aged 0-4 at 31st March 2019 with an open CIN plan (excluding looked after children)_Number"/>
    <s v="E06000031"/>
    <x v="94"/>
    <s v="Financial year"/>
    <s v="2018/19"/>
    <s v="Children with a social worker"/>
    <x v="45"/>
    <s v="Number"/>
    <n v="312"/>
    <n v="15931"/>
    <n v="19.584457975017301"/>
    <s v="19.6 per 1000 0-4 yr olds"/>
    <n v="19.584457975017301"/>
  </r>
  <r>
    <s v="E06000006_Children aged 0-4 at 31st March 2019 with an open CIN plan (excluding looked after children)_Number"/>
    <s v="E06000006"/>
    <x v="47"/>
    <s v="Financial year"/>
    <s v="2018/19"/>
    <s v="Children with a social worker"/>
    <x v="45"/>
    <s v="Number"/>
    <n v="213"/>
    <n v="7676"/>
    <n v="27.748827514330401"/>
    <s v="27.7 per 1000 0-4 yr olds"/>
    <n v="27.748827514330401"/>
  </r>
  <r>
    <s v="E06000007_Children aged 0-4 at 31st March 2019 with an open CIN plan (excluding looked after children)_Number"/>
    <s v="E06000007"/>
    <x v="138"/>
    <s v="Financial year"/>
    <s v="2018/19"/>
    <s v="Children with a social worker"/>
    <x v="45"/>
    <s v="Number"/>
    <n v="226"/>
    <n v="11933"/>
    <n v="18.939076510517101"/>
    <s v="18.9 per 1000 0-4 yr olds"/>
    <n v="18.939076510517101"/>
  </r>
  <r>
    <s v="E10000008_Children aged 0-4 at 31st March 2019 with an open CIN plan (excluding looked after children)_Number"/>
    <s v="E10000008"/>
    <x v="33"/>
    <s v="Financial year"/>
    <s v="2018/19"/>
    <s v="Children with a social worker"/>
    <x v="45"/>
    <s v="Number"/>
    <n v="649"/>
    <n v="37314"/>
    <n v="17.392935627378499"/>
    <s v="17.4 per 1000 0-4 yr olds"/>
    <n v="17.392935627378499"/>
  </r>
  <r>
    <s v="E06000026_Children aged 0-4 at 31st March 2019 with an open CIN plan (excluding looked after children)_Number"/>
    <s v="E06000026"/>
    <x v="95"/>
    <s v="Financial year"/>
    <s v="2018/19"/>
    <s v="Children with a social worker"/>
    <x v="45"/>
    <s v="Number"/>
    <n v="372"/>
    <n v="14969"/>
    <n v="24.851359476250899"/>
    <s v="24.9 per 1000 0-4 yr olds"/>
    <n v="24.851359476250899"/>
  </r>
  <r>
    <s v="E06000027_Children aged 0-4 at 31st March 2019 with an open CIN plan (excluding looked after children)_Number"/>
    <s v="E06000027"/>
    <x v="131"/>
    <s v="Financial year"/>
    <s v="2018/19"/>
    <s v="Children with a social worker"/>
    <x v="45"/>
    <s v="Number"/>
    <n v="198"/>
    <n v="6918"/>
    <n v="28.620988725065001"/>
    <s v="28.6 per 1000 0-4 yr olds"/>
    <n v="28.620988725065001"/>
  </r>
  <r>
    <s v="E10000012_Children aged 0-4 at 31st March 2019 with an open CIN plan (excluding looked after children)_Number"/>
    <s v="E10000012"/>
    <x v="42"/>
    <s v="Financial year"/>
    <s v="2018/19"/>
    <s v="Children with a social worker"/>
    <x v="45"/>
    <s v="Number"/>
    <n v="1166"/>
    <n v="85981"/>
    <n v="13.5611355997255"/>
    <s v="13.6 per 1000 0-4 yr olds"/>
    <n v="13.5611355997255"/>
  </r>
  <r>
    <s v="E06000033_Children aged 0-4 at 31st March 2019 with an open CIN plan (excluding looked after children)_Number"/>
    <s v="E06000033"/>
    <x v="116"/>
    <s v="Financial year"/>
    <s v="2018/19"/>
    <s v="Children with a social worker"/>
    <x v="45"/>
    <s v="Number"/>
    <n v="278"/>
    <n v="11304"/>
    <n v="24.5930644019816"/>
    <s v="24.6 per 1000 0-4 yr olds"/>
    <n v="24.5930644019816"/>
  </r>
  <r>
    <s v="E06000034_Children aged 0-4 at 31st March 2019 with an open CIN plan (excluding looked after children)_Number"/>
    <s v="E06000034"/>
    <x v="130"/>
    <s v="Financial year"/>
    <s v="2018/19"/>
    <s v="Children with a social worker"/>
    <x v="45"/>
    <s v="Number"/>
    <n v="341"/>
    <n v="13195"/>
    <n v="25.8431223948465"/>
    <s v="25.8 per 1000 0-4 yr olds"/>
    <n v="25.8431223948465"/>
  </r>
  <r>
    <s v="E06000019_Children aged 0-4 at 31st March 2019 with an open CIN plan (excluding looked after children)_Number"/>
    <s v="E06000019"/>
    <x v="54"/>
    <s v="Financial year"/>
    <s v="2018/19"/>
    <s v="Children with a social worker"/>
    <x v="45"/>
    <s v="Number"/>
    <n v="159"/>
    <n v="9337"/>
    <n v="17.0290243118775"/>
    <s v="17 per 1000 0-4 yr olds"/>
    <n v="17.0290243118775"/>
  </r>
  <r>
    <s v="E10000034_Children aged 0-4 at 31st March 2019 with an open CIN plan (excluding looked after children)_Number"/>
    <s v="E10000034"/>
    <x v="149"/>
    <s v="Financial year"/>
    <s v="2018/19"/>
    <s v="Children with a social worker"/>
    <x v="45"/>
    <s v="Number"/>
    <n v="537"/>
    <n v="31348"/>
    <n v="17.130279443664701"/>
    <s v="17.1 per 1000 0-4 yr olds"/>
    <n v="17.130279443664701"/>
  </r>
  <r>
    <s v="E10000016_Children aged 0-4 at 31st March 2019 with an open CIN plan (excluding looked after children)_Number"/>
    <s v="E10000016"/>
    <x v="61"/>
    <s v="Financial year"/>
    <s v="2018/19"/>
    <s v="Children with a social worker"/>
    <x v="45"/>
    <s v="Number"/>
    <n v="1944"/>
    <n v="91425"/>
    <n v="21.2633305988515"/>
    <s v="21.3 per 1000 0-4 yr olds"/>
    <n v="21.2633305988515"/>
  </r>
  <r>
    <s v="E06000035_Children aged 0-4 at 31st March 2019 with an open CIN plan (excluding looked after children)_Number"/>
    <s v="E06000035"/>
    <x v="76"/>
    <s v="Financial year"/>
    <s v="2018/19"/>
    <s v="Children with a social worker"/>
    <x v="45"/>
    <s v="Number"/>
    <n v="476"/>
    <n v="18494"/>
    <n v="25.738077214231598"/>
    <s v="25.7 per 1000 0-4 yr olds"/>
    <n v="25.738077214231598"/>
  </r>
  <r>
    <s v="E10000017_Children aged 0-4 at 31st March 2019 with an open CIN plan (excluding looked after children)_Number"/>
    <s v="E10000017"/>
    <x v="67"/>
    <s v="Financial year"/>
    <s v="2018/19"/>
    <s v="Children with a social worker"/>
    <x v="45"/>
    <s v="Number"/>
    <n v="1638"/>
    <n v="67104"/>
    <n v="24.409871244635202"/>
    <s v="24.4 per 1000 0-4 yr olds"/>
    <n v="24.409871244635202"/>
  </r>
  <r>
    <s v="E06000008_Children aged 0-4 at 31st March 2019 with an open CIN plan (excluding looked after children)_Number"/>
    <s v="E06000008"/>
    <x v="7"/>
    <s v="Financial year"/>
    <s v="2018/19"/>
    <s v="Children with a social worker"/>
    <x v="45"/>
    <s v="Number"/>
    <n v="336"/>
    <n v="10576"/>
    <n v="31.770045385779099"/>
    <s v="31.8 per 1000 0-4 yr olds"/>
    <n v="31.770045385779099"/>
  </r>
  <r>
    <s v="E06000009_Children aged 0-4 at 31st March 2019 with an open CIN plan (excluding looked after children)_Number"/>
    <s v="E06000009"/>
    <x v="8"/>
    <s v="Financial year"/>
    <s v="2018/19"/>
    <s v="Children with a social worker"/>
    <x v="45"/>
    <s v="Number"/>
    <n v="453"/>
    <n v="8365"/>
    <n v="54.154213986850003"/>
    <s v="54.2 per 1000 0-4 yr olds"/>
    <n v="54.154213986850003"/>
  </r>
  <r>
    <s v="E10000024_Children aged 0-4 at 31st March 2019 with an open CIN plan (excluding looked after children)_Number"/>
    <s v="E10000024"/>
    <x v="91"/>
    <s v="Financial year"/>
    <s v="2018/19"/>
    <s v="Children with a social worker"/>
    <x v="45"/>
    <s v="Number"/>
    <n v="979"/>
    <n v="44888"/>
    <n v="21.809837818570699"/>
    <s v="21.8 per 1000 0-4 yr olds"/>
    <n v="21.809837818570699"/>
  </r>
  <r>
    <s v="E06000018_Children aged 0-4 at 31st March 2019 with an open CIN plan (excluding looked after children)_Number"/>
    <s v="E06000018"/>
    <x v="90"/>
    <s v="Financial year"/>
    <s v="2018/19"/>
    <s v="Children with a social worker"/>
    <x v="45"/>
    <s v="Number"/>
    <n v="636"/>
    <n v="20755"/>
    <n v="30.643218501565901"/>
    <s v="30.6 per 1000 0-4 yr olds"/>
    <n v="30.643218501565901"/>
  </r>
  <r>
    <s v="E06000051_Children aged 0-4 at 31st March 2019 with an open CIN plan (excluding looked after children)_Number"/>
    <s v="E06000051"/>
    <x v="109"/>
    <s v="Financial year"/>
    <s v="2018/19"/>
    <s v="Children with a social worker"/>
    <x v="45"/>
    <s v="Number"/>
    <n v="224"/>
    <n v="15034"/>
    <n v="14.899560995077801"/>
    <s v="14.9 per 1000 0-4 yr olds"/>
    <n v="14.899560995077801"/>
  </r>
  <r>
    <s v="E06000020_Children aged 0-4 at 31st March 2019 with an open CIN plan (excluding looked after children)_Number"/>
    <s v="E06000020"/>
    <x v="129"/>
    <s v="Financial year"/>
    <s v="2018/19"/>
    <s v="Children with a social worker"/>
    <x v="45"/>
    <s v="Number"/>
    <n v="285"/>
    <n v="11022"/>
    <n v="25.857376156777399"/>
    <s v="25.9 per 1000 0-4 yr olds"/>
    <n v="25.857376156777399"/>
  </r>
  <r>
    <s v="E06000049_Children aged 0-4 at 31st March 2019 with an open CIN plan (excluding looked after children)_Number"/>
    <s v="E06000049"/>
    <x v="23"/>
    <s v="Financial year"/>
    <s v="2018/19"/>
    <s v="Children with a social worker"/>
    <x v="45"/>
    <s v="Number"/>
    <n v="320"/>
    <n v="20262"/>
    <n v="15.793110255650999"/>
    <s v="15.8 per 1000 0-4 yr olds"/>
    <n v="15.793110255650999"/>
  </r>
  <r>
    <s v="E06000050_Children aged 0-4 at 31st March 2019 with an open CIN plan (excluding looked after children)_Number"/>
    <s v="E06000050"/>
    <x v="154"/>
    <s v="Financial year"/>
    <s v="2018/19"/>
    <s v="Children with a social worker"/>
    <x v="45"/>
    <s v="Number"/>
    <n v="356"/>
    <n v="18571"/>
    <n v="19.169673146303399"/>
    <s v="19.2 per 1000 0-4 yr olds"/>
    <n v="19.169673146303399"/>
  </r>
  <r>
    <s v="E06000052_Children aged 0-4 at 31st March 2019 with an open CIN plan (excluding looked after children)_Number"/>
    <s v="E06000052"/>
    <x v="26"/>
    <s v="Financial year"/>
    <s v="2018/19"/>
    <s v="Children with a social worker"/>
    <x v="45"/>
    <s v="Number"/>
    <n v="770"/>
    <n v="28270"/>
    <n v="27.237354085603101"/>
    <s v="27.2 per 1000 0-4 yr olds"/>
    <n v="27.237354085603101"/>
  </r>
  <r>
    <s v="E10000006_Children aged 0-4 at 31st March 2019 with an open CIN plan (excluding looked after children)_Number"/>
    <s v="E10000006"/>
    <x v="29"/>
    <s v="Financial year"/>
    <s v="2018/19"/>
    <s v="Children with a social worker"/>
    <x v="45"/>
    <s v="Number"/>
    <n v="620"/>
    <n v="24066"/>
    <n v="25.762486495470799"/>
    <s v="25.8 per 1000 0-4 yr olds"/>
    <n v="25.762486495470799"/>
  </r>
  <r>
    <s v="E10000013_Children aged 0-4 at 31st March 2019 with an open CIN plan (excluding looked after children)_Number"/>
    <s v="E10000013"/>
    <x v="44"/>
    <s v="Financial year"/>
    <s v="2018/19"/>
    <s v="Children with a social worker"/>
    <x v="45"/>
    <s v="Number"/>
    <n v="823"/>
    <n v="34617"/>
    <n v="23.774446081405099"/>
    <s v="23.8 per 1000 0-4 yr olds"/>
    <n v="23.774446081405099"/>
  </r>
  <r>
    <s v="E10000015_Children aged 0-4 at 31st March 2019 with an open CIN plan (excluding looked after children)_Number"/>
    <s v="E10000015"/>
    <x v="55"/>
    <s v="Financial year"/>
    <s v="2018/19"/>
    <s v="Children with a social worker"/>
    <x v="45"/>
    <s v="Number"/>
    <n v="907"/>
    <n v="74764"/>
    <n v="12.131507142475"/>
    <s v="12.1 per 1000 0-4 yr olds"/>
    <n v="12.131507142475"/>
  </r>
  <r>
    <s v="E06000046_Children aged 0-4 at 31st March 2019 with an open CIN plan (excluding looked after children)_Number"/>
    <s v="E06000046"/>
    <x v="58"/>
    <s v="Financial year"/>
    <s v="2018/19"/>
    <s v="Children with a social worker"/>
    <x v="45"/>
    <s v="Number"/>
    <n v="180"/>
    <n v="6462"/>
    <n v="27.855153203342599"/>
    <s v="27.9 per 1000 0-4 yr olds"/>
    <n v="27.855153203342599"/>
  </r>
  <r>
    <s v="E10000019_Children aged 0-4 at 31st March 2019 with an open CIN plan (excluding looked after children)_Number"/>
    <s v="E10000019"/>
    <x v="72"/>
    <s v="Financial year"/>
    <s v="2018/19"/>
    <s v="Children with a social worker"/>
    <x v="45"/>
    <s v="Number"/>
    <n v="782"/>
    <n v="39873"/>
    <n v="19.612268953928702"/>
    <s v="19.6 per 1000 0-4 yr olds"/>
    <n v="19.612268953928702"/>
  </r>
  <r>
    <s v="E10000020_Children aged 0-4 at 31st March 2019 with an open CIN plan (excluding looked after children)_Number"/>
    <s v="E10000020"/>
    <x v="82"/>
    <s v="Financial year"/>
    <s v="2018/19"/>
    <s v="Children with a social worker"/>
    <x v="45"/>
    <s v="Number"/>
    <n v="790"/>
    <n v="46256"/>
    <n v="17.078865444482901"/>
    <s v="17.1 per 1000 0-4 yr olds"/>
    <n v="17.078865444482901"/>
  </r>
  <r>
    <s v="E10000021_Children aged 0-4 at 31st March 2019 with an open CIN plan (excluding looked after children)_Number"/>
    <s v="E10000021"/>
    <x v="88"/>
    <s v="Financial year"/>
    <s v="2018/19"/>
    <s v="Children with a social worker"/>
    <x v="45"/>
    <s v="Number"/>
    <n v="999"/>
    <n v="47337"/>
    <n v="21.103998985994"/>
    <s v="21.1 per 1000 0-4 yr olds"/>
    <n v="21.103998985994"/>
  </r>
  <r>
    <s v="E06000048_Children aged 0-4 at 31st March 2019 with an open CIN plan (excluding looked after children)_Number"/>
    <s v="E06000048"/>
    <x v="89"/>
    <s v="Financial year"/>
    <s v="2018/19"/>
    <s v="Children with a social worker"/>
    <x v="45"/>
    <s v="Number"/>
    <n v="482"/>
    <n v="14910"/>
    <n v="32.327297116029499"/>
    <s v="32.3 per 1000 0-4 yr olds"/>
    <n v="32.327297116029499"/>
  </r>
  <r>
    <s v="E10000025_Children aged 0-4 at 31st March 2019 with an open CIN plan (excluding looked after children)_Number"/>
    <s v="E10000025"/>
    <x v="93"/>
    <s v="Financial year"/>
    <s v="2018/19"/>
    <s v="Children with a social worker"/>
    <x v="45"/>
    <s v="Number"/>
    <n v="791"/>
    <n v="39398"/>
    <n v="20.077161277222199"/>
    <s v="20.1 per 1000 0-4 yr olds"/>
    <n v="20.077161277222199"/>
  </r>
  <r>
    <s v="E10000027_Children aged 0-4 at 31st March 2019 with an open CIN plan (excluding looked after children)_Number"/>
    <s v="E10000027"/>
    <x v="112"/>
    <s v="Financial year"/>
    <s v="2018/19"/>
    <s v="Children with a social worker"/>
    <x v="45"/>
    <s v="Number"/>
    <n v="500"/>
    <n v="29004"/>
    <n v="17.239001517032101"/>
    <s v="17.2 per 1000 0-4 yr olds"/>
    <n v="17.239001517032101"/>
  </r>
  <r>
    <s v="E10000029_Children aged 0-4 at 31st March 2019 with an open CIN plan (excluding looked after children)_Number"/>
    <s v="E10000029"/>
    <x v="123"/>
    <s v="Financial year"/>
    <s v="2018/19"/>
    <s v="Children with a social worker"/>
    <x v="45"/>
    <s v="Number"/>
    <n v="663"/>
    <n v="40624"/>
    <n v="16.320401732965699"/>
    <s v="16.3 per 1000 0-4 yr olds"/>
    <n v="16.320401732965699"/>
  </r>
  <r>
    <s v="E10000030_Children aged 0-4 at 31st March 2019 with an open CIN plan (excluding looked after children)_Number"/>
    <s v="E10000030"/>
    <x v="125"/>
    <s v="Financial year"/>
    <s v="2018/19"/>
    <s v="Children with a social worker"/>
    <x v="45"/>
    <s v="Number"/>
    <n v="919"/>
    <n v="70074"/>
    <n v="13.114707309415801"/>
    <s v="13.1 per 1000 0-4 yr olds"/>
    <n v="13.114707309415801"/>
  </r>
  <r>
    <s v="E10000031_Children aged 0-4 at 31st March 2019 with an open CIN plan (excluding looked after children)_Number"/>
    <s v="E10000031"/>
    <x v="139"/>
    <s v="Financial year"/>
    <s v="2018/19"/>
    <s v="Children with a social worker"/>
    <x v="45"/>
    <s v="Number"/>
    <n v="641"/>
    <n v="31584"/>
    <n v="20.295086119554199"/>
    <s v="20.3 per 1000 0-4 yr olds"/>
    <n v="20.295086119554199"/>
  </r>
  <r>
    <s v="E10000032_Children aged 0-4 at 31st March 2019 with an open CIN plan (excluding looked after children)_Number"/>
    <s v="E10000032"/>
    <x v="141"/>
    <s v="Financial year"/>
    <s v="2018/19"/>
    <s v="Children with a social worker"/>
    <x v="45"/>
    <s v="Number"/>
    <n v="932"/>
    <n v="46821"/>
    <n v="19.9055979154653"/>
    <s v="19.9 per 1000 0-4 yr olds"/>
    <n v="19.9055979154653"/>
  </r>
  <r>
    <s v="NA_Children aged &lt;1 at 31st March 2019 with an open CIN plan (excluding looked after children)_Number"/>
    <s v="NA"/>
    <x v="151"/>
    <s v="Financial year"/>
    <s v="2018/19"/>
    <s v="Children with a social worker"/>
    <x v="46"/>
    <s v="Number"/>
    <n v="15469"/>
    <n v="637834"/>
    <n v="24.252391688119481"/>
    <s v="24.25 per 1000 under 1 yr olds"/>
    <n v="24.252391688119481"/>
  </r>
  <r>
    <s v="E09000001_Children aged &lt;1 at 31st March 2019 with an open CIN plan (excluding looked after children)_Number"/>
    <s v="E09000001"/>
    <x v="25"/>
    <s v="Financial year"/>
    <s v="2018/19"/>
    <s v="Children with a social worker"/>
    <x v="46"/>
    <s v="Number"/>
    <s v="*"/>
    <n v="73"/>
    <s v="*"/>
    <s v="N/A"/>
    <s v="N/A"/>
  </r>
  <r>
    <s v="E09000007_Children aged &lt;1 at 31st March 2019 with an open CIN plan (excluding looked after children)_Number"/>
    <s v="E09000007"/>
    <x v="21"/>
    <s v="Financial year"/>
    <s v="2018/19"/>
    <s v="Children with a social worker"/>
    <x v="46"/>
    <s v="Number"/>
    <n v="58"/>
    <n v="2541"/>
    <n v="22.8256591892956"/>
    <s v="22.8 per 1000 under 1 yr olds"/>
    <n v="22.8256591892956"/>
  </r>
  <r>
    <s v="E09000011_Children aged &lt;1 at 31st March 2019 with an open CIN plan (excluding looked after children)_Number"/>
    <s v="E09000011"/>
    <x v="45"/>
    <s v="Financial year"/>
    <s v="2018/19"/>
    <s v="Children with a social worker"/>
    <x v="46"/>
    <s v="Number"/>
    <n v="87"/>
    <n v="4393"/>
    <n v="19.804234008650099"/>
    <s v="19.8 per 1000 under 1 yr olds"/>
    <n v="19.804234008650099"/>
  </r>
  <r>
    <s v="E09000012_Children aged &lt;1 at 31st March 2019 with an open CIN plan (excluding looked after children)_Number"/>
    <s v="E09000012"/>
    <x v="46"/>
    <s v="Financial year"/>
    <s v="2018/19"/>
    <s v="Children with a social worker"/>
    <x v="46"/>
    <s v="Number"/>
    <n v="113"/>
    <n v="4211"/>
    <n v="26.8344811208739"/>
    <s v="26.8 per 1000 under 1 yr olds"/>
    <n v="26.8344811208739"/>
  </r>
  <r>
    <s v="E09000013_Children aged &lt;1 at 31st March 2019 with an open CIN plan (excluding looked after children)_Number"/>
    <s v="E09000013"/>
    <x v="48"/>
    <s v="Financial year"/>
    <s v="2018/19"/>
    <s v="Children with a social worker"/>
    <x v="46"/>
    <s v="Number"/>
    <n v="58"/>
    <n v="2319"/>
    <n v="25.01078050884"/>
    <s v="25 per 1000 under 1 yr olds"/>
    <n v="25.01078050884"/>
  </r>
  <r>
    <s v="E09000019_Children aged &lt;1 at 31st March 2019 with an open CIN plan (excluding looked after children)_Number"/>
    <s v="E09000019"/>
    <x v="59"/>
    <s v="Financial year"/>
    <s v="2018/19"/>
    <s v="Children with a social worker"/>
    <x v="46"/>
    <s v="Number"/>
    <n v="59"/>
    <n v="2727"/>
    <n v="21.635496883021599"/>
    <s v="21.6 per 1000 under 1 yr olds"/>
    <n v="21.635496883021599"/>
  </r>
  <r>
    <s v="E09000020_Children aged &lt;1 at 31st March 2019 with an open CIN plan (excluding looked after children)_Number"/>
    <s v="E09000020"/>
    <x v="60"/>
    <s v="Financial year"/>
    <s v="2018/19"/>
    <s v="Children with a social worker"/>
    <x v="46"/>
    <s v="Number"/>
    <n v="28"/>
    <n v="1568"/>
    <n v="17.8571428571429"/>
    <s v="17.9 per 1000 under 1 yr olds"/>
    <n v="17.8571428571429"/>
  </r>
  <r>
    <s v="E09000022_Children aged &lt;1 at 31st March 2019 with an open CIN plan (excluding looked after children)_Number"/>
    <s v="E09000022"/>
    <x v="66"/>
    <s v="Financial year"/>
    <s v="2018/19"/>
    <s v="Children with a social worker"/>
    <x v="46"/>
    <s v="Number"/>
    <n v="123"/>
    <n v="3935"/>
    <n v="31.257941550190601"/>
    <s v="31.3 per 1000 under 1 yr olds"/>
    <n v="31.257941550190601"/>
  </r>
  <r>
    <s v="E09000023_Children aged &lt;1 at 31st March 2019 with an open CIN plan (excluding looked after children)_Number"/>
    <s v="E09000023"/>
    <x v="71"/>
    <s v="Financial year"/>
    <s v="2018/19"/>
    <s v="Children with a social worker"/>
    <x v="46"/>
    <s v="Number"/>
    <n v="94"/>
    <n v="4505"/>
    <n v="20.865704772474999"/>
    <s v="20.9 per 1000 under 1 yr olds"/>
    <n v="20.865704772474999"/>
  </r>
  <r>
    <s v="E09000028_Children aged &lt;1 at 31st March 2019 with an open CIN plan (excluding looked after children)_Number"/>
    <s v="E09000028"/>
    <x v="117"/>
    <s v="Financial year"/>
    <s v="2018/19"/>
    <s v="Children with a social worker"/>
    <x v="46"/>
    <s v="Number"/>
    <n v="65"/>
    <n v="4154"/>
    <n v="15.647568608570101"/>
    <s v="15.6 per 1000 under 1 yr olds"/>
    <n v="15.647568608570101"/>
  </r>
  <r>
    <s v="E09000030_Children aged &lt;1 at 31st March 2019 with an open CIN plan (excluding looked after children)_Number"/>
    <s v="E09000030"/>
    <x v="132"/>
    <s v="Financial year"/>
    <s v="2018/19"/>
    <s v="Children with a social worker"/>
    <x v="46"/>
    <s v="Number"/>
    <n v="129"/>
    <n v="4529"/>
    <n v="28.4831088540517"/>
    <s v="28.5 per 1000 under 1 yr olds"/>
    <n v="28.4831088540517"/>
  </r>
  <r>
    <s v="E09000032_Children aged &lt;1 at 31st March 2019 with an open CIN plan (excluding looked after children)_Number"/>
    <s v="E09000032"/>
    <x v="137"/>
    <s v="Financial year"/>
    <s v="2018/19"/>
    <s v="Children with a social worker"/>
    <x v="46"/>
    <s v="Number"/>
    <n v="81"/>
    <n v="4567"/>
    <n v="17.735931683818698"/>
    <s v="17.7 per 1000 under 1 yr olds"/>
    <n v="17.735931683818698"/>
  </r>
  <r>
    <s v="E09000033_Children aged &lt;1 at 31st March 2019 with an open CIN plan (excluding looked after children)_Number"/>
    <s v="E09000033"/>
    <x v="142"/>
    <s v="Financial year"/>
    <s v="2018/19"/>
    <s v="Children with a social worker"/>
    <x v="46"/>
    <s v="Number"/>
    <n v="50"/>
    <n v="2589"/>
    <n v="19.3124758594052"/>
    <s v="19.3 per 1000 under 1 yr olds"/>
    <n v="19.3124758594052"/>
  </r>
  <r>
    <s v="E09000002_Children aged &lt;1 at 31st March 2019 with an open CIN plan (excluding looked after children)_Number"/>
    <s v="E09000002"/>
    <x v="0"/>
    <s v="Financial year"/>
    <s v="2018/19"/>
    <s v="Children with a social worker"/>
    <x v="46"/>
    <s v="Number"/>
    <n v="93"/>
    <n v="3819"/>
    <n v="24.3519245875884"/>
    <s v="24.4 per 1000 under 1 yr olds"/>
    <n v="24.3519245875884"/>
  </r>
  <r>
    <s v="E09000003_Children aged &lt;1 at 31st March 2019 with an open CIN plan (excluding looked after children)_Number"/>
    <s v="E09000003"/>
    <x v="1"/>
    <s v="Financial year"/>
    <s v="2018/19"/>
    <s v="Children with a social worker"/>
    <x v="46"/>
    <s v="Number"/>
    <n v="64"/>
    <n v="5250"/>
    <n v="12.1904761904762"/>
    <s v="12.2 per 1000 under 1 yr olds"/>
    <n v="12.1904761904762"/>
  </r>
  <r>
    <s v="E09000004_Children aged &lt;1 at 31st March 2019 with an open CIN plan (excluding looked after children)_Number"/>
    <s v="E09000004"/>
    <x v="5"/>
    <s v="Financial year"/>
    <s v="2018/19"/>
    <s v="Children with a social worker"/>
    <x v="46"/>
    <s v="Number"/>
    <n v="43"/>
    <n v="3133"/>
    <n v="13.724864347271"/>
    <s v="13.7 per 1000 under 1 yr olds"/>
    <n v="13.724864347271"/>
  </r>
  <r>
    <s v="E09000005_Children aged &lt;1 at 31st March 2019 with an open CIN plan (excluding looked after children)_Number"/>
    <s v="E09000005"/>
    <x v="13"/>
    <s v="Financial year"/>
    <s v="2018/19"/>
    <s v="Children with a social worker"/>
    <x v="46"/>
    <s v="Number"/>
    <n v="88"/>
    <n v="4825"/>
    <n v="18.2383419689119"/>
    <s v="18.2 per 1000 under 1 yr olds"/>
    <n v="18.2383419689119"/>
  </r>
  <r>
    <s v="E09000006_Children aged &lt;1 at 31st March 2019 with an open CIN plan (excluding looked after children)_Number"/>
    <s v="E09000006"/>
    <x v="16"/>
    <s v="Financial year"/>
    <s v="2018/19"/>
    <s v="Children with a social worker"/>
    <x v="46"/>
    <s v="Number"/>
    <n v="86"/>
    <n v="4232"/>
    <n v="20.321361058601099"/>
    <s v="20.3 per 1000 under 1 yr olds"/>
    <n v="20.321361058601099"/>
  </r>
  <r>
    <s v="E09000008_Children aged &lt;1 at 31st March 2019 with an open CIN plan (excluding looked after children)_Number"/>
    <s v="E09000008"/>
    <x v="28"/>
    <s v="Financial year"/>
    <s v="2018/19"/>
    <s v="Children with a social worker"/>
    <x v="46"/>
    <s v="Number"/>
    <n v="133"/>
    <n v="5591"/>
    <n v="23.788231085673399"/>
    <s v="23.8 per 1000 under 1 yr olds"/>
    <n v="23.788231085673399"/>
  </r>
  <r>
    <s v="E09000009_Children aged &lt;1 at 31st March 2019 with an open CIN plan (excluding looked after children)_Number"/>
    <s v="E09000009"/>
    <x v="38"/>
    <s v="Financial year"/>
    <s v="2018/19"/>
    <s v="Children with a social worker"/>
    <x v="46"/>
    <s v="Number"/>
    <n v="88"/>
    <n v="4807"/>
    <n v="18.306636155606402"/>
    <s v="18.3 per 1000 under 1 yr olds"/>
    <n v="18.306636155606402"/>
  </r>
  <r>
    <s v="E09000010_Children aged &lt;1 at 31st March 2019 with an open CIN plan (excluding looked after children)_Number"/>
    <s v="E09000010"/>
    <x v="41"/>
    <s v="Financial year"/>
    <s v="2018/19"/>
    <s v="Children with a social worker"/>
    <x v="46"/>
    <s v="Number"/>
    <n v="109"/>
    <n v="4739"/>
    <n v="23.000633044946198"/>
    <s v="23 per 1000 under 1 yr olds"/>
    <n v="23.000633044946198"/>
  </r>
  <r>
    <s v="E09000014_Children aged &lt;1 at 31st March 2019 with an open CIN plan (excluding looked after children)_Number"/>
    <s v="E09000014"/>
    <x v="50"/>
    <s v="Financial year"/>
    <s v="2018/19"/>
    <s v="Children with a social worker"/>
    <x v="46"/>
    <s v="Number"/>
    <n v="75"/>
    <n v="3767"/>
    <n v="19.9097425006637"/>
    <s v="19.9 per 1000 under 1 yr olds"/>
    <n v="19.9097425006637"/>
  </r>
  <r>
    <s v="E09000015_Children aged &lt;1 at 31st March 2019 with an open CIN plan (excluding looked after children)_Number"/>
    <s v="E09000015"/>
    <x v="51"/>
    <s v="Financial year"/>
    <s v="2018/19"/>
    <s v="Children with a social worker"/>
    <x v="46"/>
    <s v="Number"/>
    <n v="82"/>
    <n v="3577"/>
    <n v="22.924238188426099"/>
    <s v="22.9 per 1000 under 1 yr olds"/>
    <n v="22.924238188426099"/>
  </r>
  <r>
    <s v="E09000016_Children aged &lt;1 at 31st March 2019 with an open CIN plan (excluding looked after children)_Number"/>
    <s v="E09000016"/>
    <x v="53"/>
    <s v="Financial year"/>
    <s v="2018/19"/>
    <s v="Children with a social worker"/>
    <x v="46"/>
    <s v="Number"/>
    <n v="70"/>
    <n v="3365"/>
    <n v="20.8023774145617"/>
    <s v="20.8 per 1000 under 1 yr olds"/>
    <n v="20.8023774145617"/>
  </r>
  <r>
    <s v="E09000017_Children aged &lt;1 at 31st March 2019 with an open CIN plan (excluding looked after children)_Number"/>
    <s v="E09000017"/>
    <x v="56"/>
    <s v="Financial year"/>
    <s v="2018/19"/>
    <s v="Children with a social worker"/>
    <x v="46"/>
    <s v="Number"/>
    <n v="99"/>
    <n v="4372"/>
    <n v="22.644098810612999"/>
    <s v="22.6 per 1000 under 1 yr olds"/>
    <n v="22.644098810612999"/>
  </r>
  <r>
    <s v="E09000018_Children aged &lt;1 at 31st March 2019 with an open CIN plan (excluding looked after children)_Number"/>
    <s v="E09000018"/>
    <x v="57"/>
    <s v="Financial year"/>
    <s v="2018/19"/>
    <s v="Children with a social worker"/>
    <x v="46"/>
    <s v="Number"/>
    <n v="72"/>
    <n v="3987"/>
    <n v="18.058690744921002"/>
    <s v="18.1 per 1000 under 1 yr olds"/>
    <n v="18.058690744921002"/>
  </r>
  <r>
    <s v="E09000021_Children aged &lt;1 at 31st March 2019 with an open CIN plan (excluding looked after children)_Number"/>
    <s v="E09000021"/>
    <x v="63"/>
    <s v="Financial year"/>
    <s v="2018/19"/>
    <s v="Children with a social worker"/>
    <x v="46"/>
    <s v="Number"/>
    <n v="28"/>
    <n v="2087"/>
    <n v="13.4163871586009"/>
    <s v="13.4 per 1000 under 1 yr olds"/>
    <n v="13.4163871586009"/>
  </r>
  <r>
    <s v="E09000024_Children aged &lt;1 at 31st March 2019 with an open CIN plan (excluding looked after children)_Number"/>
    <s v="E09000024"/>
    <x v="77"/>
    <s v="Financial year"/>
    <s v="2018/19"/>
    <s v="Children with a social worker"/>
    <x v="46"/>
    <s v="Number"/>
    <n v="48"/>
    <n v="3035"/>
    <n v="15.8154859967051"/>
    <s v="15.8 per 1000 under 1 yr olds"/>
    <n v="15.8154859967051"/>
  </r>
  <r>
    <s v="E09000025_Children aged &lt;1 at 31st March 2019 with an open CIN plan (excluding looked after children)_Number"/>
    <s v="E09000025"/>
    <x v="81"/>
    <s v="Financial year"/>
    <s v="2018/19"/>
    <s v="Children with a social worker"/>
    <x v="46"/>
    <s v="Number"/>
    <n v="129"/>
    <n v="5706"/>
    <n v="22.607781282860099"/>
    <s v="22.6 per 1000 under 1 yr olds"/>
    <n v="22.607781282860099"/>
  </r>
  <r>
    <s v="E09000026_Children aged &lt;1 at 31st March 2019 with an open CIN plan (excluding looked after children)_Number"/>
    <s v="E09000026"/>
    <x v="99"/>
    <s v="Financial year"/>
    <s v="2018/19"/>
    <s v="Children with a social worker"/>
    <x v="46"/>
    <s v="Number"/>
    <n v="58"/>
    <n v="4605"/>
    <n v="12.5950054288817"/>
    <s v="12.6 per 1000 under 1 yr olds"/>
    <n v="12.5950054288817"/>
  </r>
  <r>
    <s v="E09000027_Children aged &lt;1 at 31st March 2019 with an open CIN plan (excluding looked after children)_Number"/>
    <s v="E09000027"/>
    <x v="101"/>
    <s v="Financial year"/>
    <s v="2018/19"/>
    <s v="Children with a social worker"/>
    <x v="46"/>
    <s v="Number"/>
    <n v="27"/>
    <n v="2396"/>
    <n v="11.2687813021703"/>
    <s v="11.3 per 1000 under 1 yr olds"/>
    <n v="11.2687813021703"/>
  </r>
  <r>
    <s v="E09000029_Children aged &lt;1 at 31st March 2019 with an open CIN plan (excluding looked after children)_Number"/>
    <s v="E09000029"/>
    <x v="126"/>
    <s v="Financial year"/>
    <s v="2018/19"/>
    <s v="Children with a social worker"/>
    <x v="46"/>
    <s v="Number"/>
    <n v="43"/>
    <n v="2549"/>
    <n v="16.869360533542601"/>
    <s v="16.9 per 1000 under 1 yr olds"/>
    <n v="16.869360533542601"/>
  </r>
  <r>
    <s v="E09000031_Children aged &lt;1 at 31st March 2019 with an open CIN plan (excluding looked after children)_Number"/>
    <s v="E09000031"/>
    <x v="136"/>
    <s v="Financial year"/>
    <s v="2018/19"/>
    <s v="Children with a social worker"/>
    <x v="46"/>
    <s v="Number"/>
    <n v="95"/>
    <n v="4448"/>
    <n v="21.3579136690647"/>
    <s v="21.4 per 1000 under 1 yr olds"/>
    <n v="21.3579136690647"/>
  </r>
  <r>
    <s v="E08000025_Children aged &lt;1 at 31st March 2019 with an open CIN plan (excluding looked after children)_Number"/>
    <s v="E08000025"/>
    <x v="6"/>
    <s v="Financial year"/>
    <s v="2018/19"/>
    <s v="Children with a social worker"/>
    <x v="46"/>
    <s v="Number"/>
    <n v="350"/>
    <n v="16082"/>
    <n v="21.7634622559383"/>
    <s v="21.8 per 1000 under 1 yr olds"/>
    <n v="21.7634622559383"/>
  </r>
  <r>
    <s v="E08000026_Children aged &lt;1 at 31st March 2019 with an open CIN plan (excluding looked after children)_Number"/>
    <s v="E08000026"/>
    <x v="27"/>
    <s v="Financial year"/>
    <s v="2018/19"/>
    <s v="Children with a social worker"/>
    <x v="46"/>
    <s v="Number"/>
    <n v="119"/>
    <n v="4431"/>
    <n v="26.8562401263823"/>
    <s v="26.9 per 1000 under 1 yr olds"/>
    <n v="26.8562401263823"/>
  </r>
  <r>
    <s v="E08000027_Children aged &lt;1 at 31st March 2019 with an open CIN plan (excluding looked after children)_Number"/>
    <s v="E08000027"/>
    <x v="36"/>
    <s v="Financial year"/>
    <s v="2018/19"/>
    <s v="Children with a social worker"/>
    <x v="46"/>
    <s v="Number"/>
    <n v="84"/>
    <n v="3702"/>
    <n v="22.690437601296601"/>
    <s v="22.7 per 1000 under 1 yr olds"/>
    <n v="22.690437601296601"/>
  </r>
  <r>
    <s v="E08000028_Children aged &lt;1 at 31st March 2019 with an open CIN plan (excluding looked after children)_Number"/>
    <s v="E08000028"/>
    <x v="106"/>
    <s v="Financial year"/>
    <s v="2018/19"/>
    <s v="Children with a social worker"/>
    <x v="46"/>
    <s v="Number"/>
    <n v="172"/>
    <n v="4579"/>
    <n v="37.562786634636403"/>
    <s v="37.6 per 1000 under 1 yr olds"/>
    <n v="37.562786634636403"/>
  </r>
  <r>
    <s v="E08000029_Children aged &lt;1 at 31st March 2019 with an open CIN plan (excluding looked after children)_Number"/>
    <s v="E08000029"/>
    <x v="111"/>
    <s v="Financial year"/>
    <s v="2018/19"/>
    <s v="Children with a social worker"/>
    <x v="46"/>
    <s v="Number"/>
    <n v="46"/>
    <n v="2300"/>
    <n v="20"/>
    <s v="20 per 1000 under 1 yr olds"/>
    <n v="20"/>
  </r>
  <r>
    <s v="E08000030_Children aged &lt;1 at 31st March 2019 with an open CIN plan (excluding looked after children)_Number"/>
    <s v="E08000030"/>
    <x v="135"/>
    <s v="Financial year"/>
    <s v="2018/19"/>
    <s v="Children with a social worker"/>
    <x v="46"/>
    <s v="Number"/>
    <n v="168"/>
    <n v="3892"/>
    <n v="43.165467625899304"/>
    <s v="43.2 per 1000 under 1 yr olds"/>
    <n v="43.165467625899304"/>
  </r>
  <r>
    <s v="E08000031_Children aged &lt;1 at 31st March 2019 with an open CIN plan (excluding looked after children)_Number"/>
    <s v="E08000031"/>
    <x v="148"/>
    <s v="Financial year"/>
    <s v="2018/19"/>
    <s v="Children with a social worker"/>
    <x v="46"/>
    <s v="Number"/>
    <n v="89"/>
    <n v="3481"/>
    <n v="25.567365699511601"/>
    <s v="25.6 per 1000 under 1 yr olds"/>
    <n v="25.567365699511601"/>
  </r>
  <r>
    <s v="E08000011_Children aged &lt;1 at 31st March 2019 with an open CIN plan (excluding looked after children)_Number"/>
    <s v="E08000011"/>
    <x v="65"/>
    <s v="Financial year"/>
    <s v="2018/19"/>
    <s v="Children with a social worker"/>
    <x v="46"/>
    <s v="Number"/>
    <n v="41"/>
    <n v="1977"/>
    <n v="20.738492665654999"/>
    <s v="20.7 per 1000 under 1 yr olds"/>
    <n v="20.738492665654999"/>
  </r>
  <r>
    <s v="E08000012_Children aged &lt;1 at 31st March 2019 with an open CIN plan (excluding looked after children)_Number"/>
    <s v="E08000012"/>
    <x v="73"/>
    <s v="Financial year"/>
    <s v="2018/19"/>
    <s v="Children with a social worker"/>
    <x v="46"/>
    <s v="Number"/>
    <n v="176"/>
    <n v="5908"/>
    <n v="29.790115098171999"/>
    <s v="29.8 per 1000 under 1 yr olds"/>
    <n v="29.790115098171999"/>
  </r>
  <r>
    <s v="E08000013_Children aged &lt;1 at 31st March 2019 with an open CIN plan (excluding looked after children)_Number"/>
    <s v="E08000013"/>
    <x v="152"/>
    <s v="Financial year"/>
    <s v="2018/19"/>
    <s v="Children with a social worker"/>
    <x v="46"/>
    <s v="Number"/>
    <n v="77"/>
    <n v="1985"/>
    <n v="38.790931989924403"/>
    <s v="38.8 per 1000 under 1 yr olds"/>
    <n v="38.790931989924403"/>
  </r>
  <r>
    <s v="E08000014_Children aged &lt;1 at 31st March 2019 with an open CIN plan (excluding looked after children)_Number"/>
    <s v="E08000014"/>
    <x v="107"/>
    <s v="Financial year"/>
    <s v="2018/19"/>
    <s v="Children with a social worker"/>
    <x v="46"/>
    <s v="Number"/>
    <n v="91"/>
    <n v="2678"/>
    <n v="33.980582524271803"/>
    <s v="34 per 1000 under 1 yr olds"/>
    <n v="33.980582524271803"/>
  </r>
  <r>
    <s v="E08000015_Children aged &lt;1 at 31st March 2019 with an open CIN plan (excluding looked after children)_Number"/>
    <s v="E08000015"/>
    <x v="146"/>
    <s v="Financial year"/>
    <s v="2018/19"/>
    <s v="Children with a social worker"/>
    <x v="46"/>
    <s v="Number"/>
    <n v="83"/>
    <n v="3335"/>
    <n v="24.887556221889099"/>
    <s v="24.9 per 1000 under 1 yr olds"/>
    <n v="24.887556221889099"/>
  </r>
  <r>
    <s v="E08000001_Children aged &lt;1 at 31st March 2019 with an open CIN plan (excluding looked after children)_Number"/>
    <s v="E08000001"/>
    <x v="9"/>
    <s v="Financial year"/>
    <s v="2018/19"/>
    <s v="Children with a social worker"/>
    <x v="46"/>
    <s v="Number"/>
    <n v="110"/>
    <n v="3609"/>
    <n v="30.479357162648899"/>
    <s v="30.5 per 1000 under 1 yr olds"/>
    <n v="30.479357162648899"/>
  </r>
  <r>
    <s v="E08000002_Children aged &lt;1 at 31st March 2019 with an open CIN plan (excluding looked after children)_Number"/>
    <s v="E08000002"/>
    <x v="18"/>
    <s v="Financial year"/>
    <s v="2018/19"/>
    <s v="Children with a social worker"/>
    <x v="46"/>
    <s v="Number"/>
    <n v="64"/>
    <n v="2197"/>
    <n v="29.1306326809285"/>
    <s v="29.1 per 1000 under 1 yr olds"/>
    <n v="29.1306326809285"/>
  </r>
  <r>
    <s v="E08000003_Children aged &lt;1 at 31st March 2019 with an open CIN plan (excluding looked after children)_Number"/>
    <s v="E08000003"/>
    <x v="75"/>
    <s v="Financial year"/>
    <s v="2018/19"/>
    <s v="Children with a social worker"/>
    <x v="46"/>
    <s v="Number"/>
    <n v="175"/>
    <n v="7285"/>
    <n v="24.021962937542899"/>
    <s v="24 per 1000 under 1 yr olds"/>
    <n v="24.021962937542899"/>
  </r>
  <r>
    <s v="E08000004_Children aged &lt;1 at 31st March 2019 with an open CIN plan (excluding looked after children)_Number"/>
    <s v="E08000004"/>
    <x v="92"/>
    <s v="Financial year"/>
    <s v="2018/19"/>
    <s v="Children with a social worker"/>
    <x v="46"/>
    <s v="Number"/>
    <n v="109"/>
    <n v="3245"/>
    <n v="33.5901386748844"/>
    <s v="33.6 per 1000 under 1 yr olds"/>
    <n v="33.5901386748844"/>
  </r>
  <r>
    <s v="E08000005_Children aged &lt;1 at 31st March 2019 with an open CIN plan (excluding looked after children)_Number"/>
    <s v="E08000005"/>
    <x v="102"/>
    <s v="Financial year"/>
    <s v="2018/19"/>
    <s v="Children with a social worker"/>
    <x v="46"/>
    <s v="Number"/>
    <n v="120"/>
    <n v="2893"/>
    <n v="41.4794331144141"/>
    <s v="41.5 per 1000 under 1 yr olds"/>
    <n v="41.4794331144141"/>
  </r>
  <r>
    <s v="E08000006_Children aged &lt;1 at 31st March 2019 with an open CIN plan (excluding looked after children)_Number"/>
    <s v="E08000006"/>
    <x v="105"/>
    <s v="Financial year"/>
    <s v="2018/19"/>
    <s v="Children with a social worker"/>
    <x v="46"/>
    <s v="Number"/>
    <n v="107"/>
    <n v="3526"/>
    <n v="30.346001134429901"/>
    <s v="30.3 per 1000 under 1 yr olds"/>
    <n v="30.346001134429901"/>
  </r>
  <r>
    <s v="E08000007_Children aged &lt;1 at 31st March 2019 with an open CIN plan (excluding looked after children)_Number"/>
    <s v="E08000007"/>
    <x v="120"/>
    <s v="Financial year"/>
    <s v="2018/19"/>
    <s v="Children with a social worker"/>
    <x v="46"/>
    <s v="Number"/>
    <n v="95"/>
    <n v="3338"/>
    <n v="28.4601557819053"/>
    <s v="28.5 per 1000 under 1 yr olds"/>
    <n v="28.4601557819053"/>
  </r>
  <r>
    <s v="E08000008_Children aged &lt;1 at 31st March 2019 with an open CIN plan (excluding looked after children)_Number"/>
    <s v="E08000008"/>
    <x v="128"/>
    <s v="Financial year"/>
    <s v="2018/19"/>
    <s v="Children with a social worker"/>
    <x v="46"/>
    <s v="Number"/>
    <n v="86"/>
    <n v="2787"/>
    <n v="30.857552924291401"/>
    <s v="30.9 per 1000 under 1 yr olds"/>
    <n v="30.857552924291401"/>
  </r>
  <r>
    <s v="E08000009_Children aged &lt;1 at 31st March 2019 with an open CIN plan (excluding looked after children)_Number"/>
    <s v="E08000009"/>
    <x v="133"/>
    <s v="Financial year"/>
    <s v="2018/19"/>
    <s v="Children with a social worker"/>
    <x v="46"/>
    <s v="Number"/>
    <n v="55"/>
    <n v="2669"/>
    <n v="20.6069689022106"/>
    <s v="20.6 per 1000 under 1 yr olds"/>
    <n v="20.6069689022106"/>
  </r>
  <r>
    <s v="E08000010_Children aged &lt;1 at 31st March 2019 with an open CIN plan (excluding looked after children)_Number"/>
    <s v="E08000010"/>
    <x v="143"/>
    <s v="Financial year"/>
    <s v="2018/19"/>
    <s v="Children with a social worker"/>
    <x v="46"/>
    <s v="Number"/>
    <n v="83"/>
    <n v="3565"/>
    <n v="23.281907433380098"/>
    <s v="23.3 per 1000 under 1 yr olds"/>
    <n v="23.281907433380098"/>
  </r>
  <r>
    <s v="E08000016_Children aged &lt;1 at 31st March 2019 with an open CIN plan (excluding looked after children)_Number"/>
    <s v="E08000016"/>
    <x v="2"/>
    <s v="Financial year"/>
    <s v="2018/19"/>
    <s v="Children with a social worker"/>
    <x v="46"/>
    <s v="Number"/>
    <n v="81"/>
    <n v="2754"/>
    <n v="29.411764705882401"/>
    <s v="29.4 per 1000 under 1 yr olds"/>
    <n v="29.411764705882401"/>
  </r>
  <r>
    <s v="E08000017_Children aged &lt;1 at 31st March 2019 with an open CIN plan (excluding looked after children)_Number"/>
    <s v="E08000017"/>
    <x v="34"/>
    <s v="Financial year"/>
    <s v="2018/19"/>
    <s v="Children with a social worker"/>
    <x v="46"/>
    <s v="Number"/>
    <n v="118"/>
    <n v="3518"/>
    <n v="33.541785105173403"/>
    <s v="33.5 per 1000 under 1 yr olds"/>
    <n v="33.541785105173403"/>
  </r>
  <r>
    <s v="E08000018_Children aged &lt;1 at 31st March 2019 with an open CIN plan (excluding looked after children)_Number"/>
    <s v="E08000018"/>
    <x v="103"/>
    <s v="Financial year"/>
    <s v="2018/19"/>
    <s v="Children with a social worker"/>
    <x v="46"/>
    <s v="Number"/>
    <n v="104"/>
    <n v="3027"/>
    <n v="34.357449620085902"/>
    <s v="34.4 per 1000 under 1 yr olds"/>
    <n v="34.357449620085902"/>
  </r>
  <r>
    <s v="E08000019_Children aged &lt;1 at 31st March 2019 with an open CIN plan (excluding looked after children)_Number"/>
    <s v="E08000019"/>
    <x v="108"/>
    <s v="Financial year"/>
    <s v="2018/19"/>
    <s v="Children with a social worker"/>
    <x v="46"/>
    <s v="Number"/>
    <n v="166"/>
    <n v="6351"/>
    <n v="26.137616123445099"/>
    <s v="26.1 per 1000 under 1 yr olds"/>
    <n v="26.137616123445099"/>
  </r>
  <r>
    <s v="E08000032_Children aged &lt;1 at 31st March 2019 with an open CIN plan (excluding looked after children)_Number"/>
    <s v="E08000032"/>
    <x v="12"/>
    <s v="Financial year"/>
    <s v="2018/19"/>
    <s v="Children with a social worker"/>
    <x v="46"/>
    <s v="Number"/>
    <n v="231"/>
    <n v="7373"/>
    <n v="31.330530313305299"/>
    <s v="31.3 per 1000 under 1 yr olds"/>
    <n v="31.330530313305299"/>
  </r>
  <r>
    <s v="E08000033_Children aged &lt;1 at 31st March 2019 with an open CIN plan (excluding looked after children)_Number"/>
    <s v="E08000033"/>
    <x v="19"/>
    <s v="Financial year"/>
    <s v="2018/19"/>
    <s v="Children with a social worker"/>
    <x v="46"/>
    <s v="Number"/>
    <n v="58"/>
    <n v="2340"/>
    <n v="24.786324786324801"/>
    <s v="24.8 per 1000 under 1 yr olds"/>
    <n v="24.786324786324801"/>
  </r>
  <r>
    <s v="E08000034_Children aged &lt;1 at 31st March 2019 with an open CIN plan (excluding looked after children)_Number"/>
    <s v="E08000034"/>
    <x v="64"/>
    <s v="Financial year"/>
    <s v="2018/19"/>
    <s v="Children with a social worker"/>
    <x v="46"/>
    <s v="Number"/>
    <n v="80"/>
    <n v="5161"/>
    <n v="15.5008719240457"/>
    <s v="15.5 per 1000 under 1 yr olds"/>
    <n v="15.5008719240457"/>
  </r>
  <r>
    <s v="E08000035_Children aged &lt;1 at 31st March 2019 with an open CIN plan (excluding looked after children)_Number"/>
    <s v="E08000035"/>
    <x v="68"/>
    <s v="Financial year"/>
    <s v="2018/19"/>
    <s v="Children with a social worker"/>
    <x v="46"/>
    <s v="Number"/>
    <n v="227"/>
    <n v="9821"/>
    <n v="23.113735872110801"/>
    <s v="23.1 per 1000 under 1 yr olds"/>
    <n v="23.113735872110801"/>
  </r>
  <r>
    <s v="E08000036_Children aged &lt;1 at 31st March 2019 with an open CIN plan (excluding looked after children)_Number"/>
    <s v="E08000036"/>
    <x v="134"/>
    <s v="Financial year"/>
    <s v="2018/19"/>
    <s v="Children with a social worker"/>
    <x v="46"/>
    <s v="Number"/>
    <n v="151"/>
    <n v="4108"/>
    <n v="36.7575462512171"/>
    <s v="36.8 per 1000 under 1 yr olds"/>
    <n v="36.7575462512171"/>
  </r>
  <r>
    <s v="E08000020_Children aged &lt;1 at 31st March 2019 with an open CIN plan (excluding looked after children)_Number"/>
    <s v="E08000020"/>
    <x v="43"/>
    <s v="Financial year"/>
    <s v="2018/19"/>
    <s v="Children with a social worker"/>
    <x v="46"/>
    <s v="Number"/>
    <n v="64"/>
    <n v="2019"/>
    <n v="31.6988608221892"/>
    <s v="31.7 per 1000 under 1 yr olds"/>
    <n v="31.6988608221892"/>
  </r>
  <r>
    <s v="E08000021_Children aged &lt;1 at 31st March 2019 with an open CIN plan (excluding looked after children)_Number"/>
    <s v="E08000021"/>
    <x v="80"/>
    <s v="Financial year"/>
    <s v="2018/19"/>
    <s v="Children with a social worker"/>
    <x v="46"/>
    <s v="Number"/>
    <n v="139"/>
    <n v="3205"/>
    <n v="43.3697347893916"/>
    <s v="43.4 per 1000 under 1 yr olds"/>
    <n v="43.3697347893916"/>
  </r>
  <r>
    <s v="E08000022_Children aged &lt;1 at 31st March 2019 with an open CIN plan (excluding looked after children)_Number"/>
    <s v="E08000022"/>
    <x v="86"/>
    <s v="Financial year"/>
    <s v="2018/19"/>
    <s v="Children with a social worker"/>
    <x v="46"/>
    <s v="Number"/>
    <n v="62"/>
    <n v="2208"/>
    <n v="28.0797101449275"/>
    <s v="28.1 per 1000 under 1 yr olds"/>
    <n v="28.0797101449275"/>
  </r>
  <r>
    <s v="E08000023_Children aged &lt;1 at 31st March 2019 with an open CIN plan (excluding looked after children)_Number"/>
    <s v="E08000023"/>
    <x v="114"/>
    <s v="Financial year"/>
    <s v="2018/19"/>
    <s v="Children with a social worker"/>
    <x v="46"/>
    <s v="Number"/>
    <n v="52"/>
    <n v="1609"/>
    <n v="32.318210068365403"/>
    <s v="32.3 per 1000 under 1 yr olds"/>
    <n v="32.318210068365403"/>
  </r>
  <r>
    <s v="E08000024_Children aged &lt;1 at 31st March 2019 with an open CIN plan (excluding looked after children)_Number"/>
    <s v="E08000024"/>
    <x v="124"/>
    <s v="Financial year"/>
    <s v="2018/19"/>
    <s v="Children with a social worker"/>
    <x v="46"/>
    <s v="Number"/>
    <n v="93"/>
    <n v="2860"/>
    <n v="32.517482517482499"/>
    <s v="32.5 per 1000 under 1 yr olds"/>
    <n v="32.517482517482499"/>
  </r>
  <r>
    <s v="E06000053_Children aged &lt;1 at 31st March 2019 with an open CIN plan (excluding looked after children)_Number"/>
    <s v="E06000053"/>
    <x v="153"/>
    <s v="Financial year"/>
    <s v="2018/19"/>
    <s v="Children with a social worker"/>
    <x v="46"/>
    <s v="Number"/>
    <n v="0"/>
    <n v="14"/>
    <n v="0"/>
    <s v="0 per 1000 under 1 yr olds"/>
    <n v="0"/>
  </r>
  <r>
    <s v="E06000022_Children aged &lt;1 at 31st March 2019 with an open CIN plan (excluding looked after children)_Number"/>
    <s v="E06000022"/>
    <x v="3"/>
    <s v="Financial year"/>
    <s v="2018/19"/>
    <s v="Children with a social worker"/>
    <x v="46"/>
    <s v="Number"/>
    <n v="33"/>
    <n v="1742"/>
    <n v="18.9437428243398"/>
    <s v="18.9 per 1000 under 1 yr olds"/>
    <n v="18.9437428243398"/>
  </r>
  <r>
    <s v="E06000023_Children aged &lt;1 at 31st March 2019 with an open CIN plan (excluding looked after children)_Number"/>
    <s v="E06000023"/>
    <x v="15"/>
    <s v="Financial year"/>
    <s v="2018/19"/>
    <s v="Children with a social worker"/>
    <x v="46"/>
    <s v="Number"/>
    <n v="98"/>
    <n v="5728"/>
    <n v="17.108938547486002"/>
    <s v="17.1 per 1000 under 1 yr olds"/>
    <n v="17.108938547486002"/>
  </r>
  <r>
    <s v="E06000024_Children aged &lt;1 at 31st March 2019 with an open CIN plan (excluding looked after children)_Number"/>
    <s v="E06000024"/>
    <x v="85"/>
    <s v="Financial year"/>
    <s v="2018/19"/>
    <s v="Children with a social worker"/>
    <x v="46"/>
    <s v="Number"/>
    <n v="36"/>
    <n v="2027"/>
    <n v="17.760236803157401"/>
    <s v="17.8 per 1000 under 1 yr olds"/>
    <n v="17.760236803157401"/>
  </r>
  <r>
    <s v="E06000025_Children aged &lt;1 at 31st March 2019 with an open CIN plan (excluding looked after children)_Number"/>
    <s v="E06000025"/>
    <x v="113"/>
    <s v="Financial year"/>
    <s v="2018/19"/>
    <s v="Children with a social worker"/>
    <x v="46"/>
    <s v="Number"/>
    <n v="50"/>
    <n v="3181"/>
    <n v="15.718327569946601"/>
    <s v="15.7 per 1000 under 1 yr olds"/>
    <n v="15.718327569946601"/>
  </r>
  <r>
    <s v="E06000001_Children aged &lt;1 at 31st March 2019 with an open CIN plan (excluding looked after children)_Number"/>
    <s v="E06000001"/>
    <x v="52"/>
    <s v="Financial year"/>
    <s v="2018/19"/>
    <s v="Children with a social worker"/>
    <x v="46"/>
    <s v="Number"/>
    <n v="57"/>
    <n v="999"/>
    <n v="57.057057057057101"/>
    <s v="57.1 per 1000 under 1 yr olds"/>
    <n v="57.057057057057101"/>
  </r>
  <r>
    <s v="E06000002_Children aged &lt;1 at 31st March 2019 with an open CIN plan (excluding looked after children)_Number"/>
    <s v="E06000002"/>
    <x v="78"/>
    <s v="Financial year"/>
    <s v="2018/19"/>
    <s v="Children with a social worker"/>
    <x v="46"/>
    <s v="Number"/>
    <n v="85"/>
    <n v="1871"/>
    <n v="45.430251202565501"/>
    <s v="45.4 per 1000 under 1 yr olds"/>
    <n v="45.430251202565501"/>
  </r>
  <r>
    <s v="E06000003_Children aged &lt;1 at 31st March 2019 with an open CIN plan (excluding looked after children)_Number"/>
    <s v="E06000003"/>
    <x v="100"/>
    <s v="Financial year"/>
    <s v="2018/19"/>
    <s v="Children with a social worker"/>
    <x v="46"/>
    <s v="Number"/>
    <n v="56"/>
    <n v="1381"/>
    <n v="40.550325850832699"/>
    <s v="40.6 per 1000 under 1 yr olds"/>
    <n v="40.550325850832699"/>
  </r>
  <r>
    <s v="E06000004_Children aged &lt;1 at 31st March 2019 with an open CIN plan (excluding looked after children)_Number"/>
    <s v="E06000004"/>
    <x v="121"/>
    <s v="Financial year"/>
    <s v="2018/19"/>
    <s v="Children with a social worker"/>
    <x v="46"/>
    <s v="Number"/>
    <n v="77"/>
    <n v="2126"/>
    <n v="36.218250235183397"/>
    <s v="36.2 per 1000 under 1 yr olds"/>
    <n v="36.218250235183397"/>
  </r>
  <r>
    <s v="E06000010_Children aged &lt;1 at 31st March 2019 with an open CIN plan (excluding looked after children)_Number"/>
    <s v="E06000010"/>
    <x v="62"/>
    <s v="Financial year"/>
    <s v="2018/19"/>
    <s v="Children with a social worker"/>
    <x v="46"/>
    <s v="Number"/>
    <n v="130"/>
    <n v="3308"/>
    <n v="39.298669891172899"/>
    <s v="39.3 per 1000 under 1 yr olds"/>
    <n v="39.298669891172899"/>
  </r>
  <r>
    <s v="E06000011_Children aged &lt;1 at 31st March 2019 with an open CIN plan (excluding looked after children)_Number"/>
    <s v="E06000011"/>
    <x v="39"/>
    <s v="Financial year"/>
    <s v="2018/19"/>
    <s v="Children with a social worker"/>
    <x v="46"/>
    <s v="Number"/>
    <n v="73"/>
    <n v="2830"/>
    <n v="25.795053003533599"/>
    <s v="25.8 per 1000 under 1 yr olds"/>
    <n v="25.795053003533599"/>
  </r>
  <r>
    <s v="E06000012_Children aged &lt;1 at 31st March 2019 with an open CIN plan (excluding looked after children)_Number"/>
    <s v="E06000012"/>
    <x v="83"/>
    <s v="Financial year"/>
    <s v="2018/19"/>
    <s v="Children with a social worker"/>
    <x v="46"/>
    <s v="Number"/>
    <n v="118"/>
    <n v="1796"/>
    <n v="65.701559020044499"/>
    <s v="65.7 per 1000 under 1 yr olds"/>
    <n v="65.701559020044499"/>
  </r>
  <r>
    <s v="E06000013_Children aged &lt;1 at 31st March 2019 with an open CIN plan (excluding looked after children)_Number"/>
    <s v="E06000013"/>
    <x v="84"/>
    <s v="Financial year"/>
    <s v="2018/19"/>
    <s v="Children with a social worker"/>
    <x v="46"/>
    <s v="Number"/>
    <n v="53"/>
    <n v="1729"/>
    <n v="30.653556969346401"/>
    <s v="30.7 per 1000 under 1 yr olds"/>
    <n v="30.653556969346401"/>
  </r>
  <r>
    <s v="E10000023_Children aged &lt;1 at 31st March 2019 with an open CIN plan (excluding looked after children)_Number"/>
    <s v="E10000023"/>
    <x v="87"/>
    <s v="Financial year"/>
    <s v="2018/19"/>
    <s v="Children with a social worker"/>
    <x v="46"/>
    <s v="Number"/>
    <n v="101"/>
    <n v="5433"/>
    <n v="18.590097551997101"/>
    <s v="18.6 per 1000 under 1 yr olds"/>
    <n v="18.590097551997101"/>
  </r>
  <r>
    <s v="E06000014_Children aged &lt;1 at 31st March 2019 with an open CIN plan (excluding looked after children)_Number"/>
    <s v="E06000014"/>
    <x v="150"/>
    <s v="Financial year"/>
    <s v="2018/19"/>
    <s v="Children with a social worker"/>
    <x v="46"/>
    <s v="Number"/>
    <n v="41"/>
    <n v="1848"/>
    <n v="22.186147186147199"/>
    <s v="22.2 per 1000 under 1 yr olds"/>
    <n v="22.186147186147199"/>
  </r>
  <r>
    <s v="E06000032_Children aged &lt;1 at 31st March 2019 with an open CIN plan (excluding looked after children)_Number"/>
    <s v="E06000032"/>
    <x v="74"/>
    <s v="Financial year"/>
    <s v="2018/19"/>
    <s v="Children with a social worker"/>
    <x v="46"/>
    <s v="Number"/>
    <n v="62"/>
    <n v="3283"/>
    <n v="18.885166006701201"/>
    <s v="18.9 per 1000 under 1 yr olds"/>
    <n v="18.885166006701201"/>
  </r>
  <r>
    <s v="E06000055_Children aged &lt;1 at 31st March 2019 with an open CIN plan (excluding looked after children)_Number"/>
    <s v="E06000055"/>
    <x v="4"/>
    <s v="Financial year"/>
    <s v="2018/19"/>
    <s v="Children with a social worker"/>
    <x v="46"/>
    <s v="Number"/>
    <n v="43"/>
    <n v="2310"/>
    <n v="18.614718614718601"/>
    <s v="18.6 per 1000 under 1 yr olds"/>
    <n v="18.614718614718601"/>
  </r>
  <r>
    <s v="E06000056_Children aged &lt;1 at 31st March 2019 with an open CIN plan (excluding looked after children)_Number"/>
    <s v="E06000056"/>
    <x v="22"/>
    <s v="Financial year"/>
    <s v="2018/19"/>
    <s v="Children with a social worker"/>
    <x v="46"/>
    <s v="Number"/>
    <n v="39"/>
    <n v="3291"/>
    <n v="11.850501367365499"/>
    <s v="11.9 per 1000 under 1 yr olds"/>
    <n v="11.850501367365499"/>
  </r>
  <r>
    <s v="E10000002_Children aged &lt;1 at 31st March 2019 with an open CIN plan (excluding looked after children)_Number"/>
    <s v="E10000002"/>
    <x v="17"/>
    <s v="Financial year"/>
    <s v="2018/19"/>
    <s v="Children with a social worker"/>
    <x v="46"/>
    <s v="Number"/>
    <n v="120"/>
    <n v="6048"/>
    <n v="19.841269841269799"/>
    <s v="19.8 per 1000 under 1 yr olds"/>
    <n v="19.841269841269799"/>
  </r>
  <r>
    <s v="E06000042_Children aged &lt;1 at 31st March 2019 with an open CIN plan (excluding looked after children)_Number"/>
    <s v="E06000042"/>
    <x v="79"/>
    <s v="Financial year"/>
    <s v="2018/19"/>
    <s v="Children with a social worker"/>
    <x v="46"/>
    <s v="Number"/>
    <n v="64"/>
    <n v="3567"/>
    <n v="17.942248388001101"/>
    <s v="17.9 per 1000 under 1 yr olds"/>
    <n v="17.942248388001101"/>
  </r>
  <r>
    <s v="E10000007_Children aged &lt;1 at 31st March 2019 with an open CIN plan (excluding looked after children)_Number"/>
    <s v="E10000007"/>
    <x v="32"/>
    <s v="Financial year"/>
    <s v="2018/19"/>
    <s v="Children with a social worker"/>
    <x v="46"/>
    <s v="Number"/>
    <n v="243"/>
    <n v="7585"/>
    <n v="32.036914963744202"/>
    <s v="32 per 1000 under 1 yr olds"/>
    <n v="32.036914963744202"/>
  </r>
  <r>
    <s v="E06000015_Children aged &lt;1 at 31st March 2019 with an open CIN plan (excluding looked after children)_Number"/>
    <s v="E06000015"/>
    <x v="31"/>
    <s v="Financial year"/>
    <s v="2018/19"/>
    <s v="Children with a social worker"/>
    <x v="46"/>
    <s v="Number"/>
    <n v="149"/>
    <n v="3169"/>
    <n v="47.017986746607797"/>
    <s v="47 per 1000 under 1 yr olds"/>
    <n v="47.017986746607797"/>
  </r>
  <r>
    <s v="E10000009_Children aged &lt;1 at 31st March 2019 with an open CIN plan (excluding looked after children)_Number"/>
    <s v="E10000009"/>
    <x v="35"/>
    <s v="Financial year"/>
    <s v="2018/19"/>
    <s v="Children with a social worker"/>
    <x v="46"/>
    <s v="Number"/>
    <n v="89"/>
    <n v="3260"/>
    <n v="27.300613496932499"/>
    <s v="27.3 per 1000 under 1 yr olds"/>
    <n v="27.300613496932499"/>
  </r>
  <r>
    <s v="E06000029_Children aged &lt;1 at 31st March 2019 with an open CIN plan (excluding looked after children)_Number"/>
    <s v="E06000029"/>
    <x v="96"/>
    <s v="Financial year"/>
    <s v="2018/19"/>
    <s v="Children with a social worker"/>
    <x v="46"/>
    <s v="Number"/>
    <n v="38"/>
    <n v="1529"/>
    <n v="24.8528449967299"/>
    <s v="24.9 per 1000 under 1 yr olds"/>
    <n v="24.8528449967299"/>
  </r>
  <r>
    <s v="E06000028_Children aged &lt;1 at 31st March 2019 with an open CIN plan (excluding looked after children)_Number"/>
    <s v="E06000028"/>
    <x v="10"/>
    <s v="Financial year"/>
    <s v="2018/19"/>
    <s v="Children with a social worker"/>
    <x v="46"/>
    <s v="Number"/>
    <n v="52"/>
    <n v="1996"/>
    <n v="26.0521042084168"/>
    <s v="26.1 per 1000 under 1 yr olds"/>
    <n v="26.0521042084168"/>
  </r>
  <r>
    <s v="E06000047_Children aged &lt;1 at 31st March 2019 with an open CIN plan (excluding looked after children)_Number"/>
    <s v="E06000047"/>
    <x v="37"/>
    <s v="Financial year"/>
    <s v="2018/19"/>
    <s v="Children with a social worker"/>
    <x v="46"/>
    <s v="Number"/>
    <n v="176"/>
    <n v="4989"/>
    <n v="35.277610743635996"/>
    <s v="35.3 per 1000 under 1 yr olds"/>
    <n v="35.277610743635996"/>
  </r>
  <r>
    <s v="E06000005_Children aged &lt;1 at 31st March 2019 with an open CIN plan (excluding looked after children)_Number"/>
    <s v="E06000005"/>
    <x v="30"/>
    <s v="Financial year"/>
    <s v="2018/19"/>
    <s v="Children with a social worker"/>
    <x v="46"/>
    <s v="Number"/>
    <n v="34"/>
    <n v="1134"/>
    <n v="29.982363315696599"/>
    <s v="30 per 1000 under 1 yr olds"/>
    <n v="29.982363315696599"/>
  </r>
  <r>
    <s v="E10000011_Children aged &lt;1 at 31st March 2019 with an open CIN plan (excluding looked after children)_Number"/>
    <s v="E10000011"/>
    <x v="40"/>
    <s v="Financial year"/>
    <s v="2018/19"/>
    <s v="Children with a social worker"/>
    <x v="46"/>
    <s v="Number"/>
    <n v="131"/>
    <n v="5005"/>
    <n v="26.1738261738262"/>
    <s v="26.2 per 1000 under 1 yr olds"/>
    <n v="26.1738261738262"/>
  </r>
  <r>
    <s v="E06000043_Children aged &lt;1 at 31st March 2019 with an open CIN plan (excluding looked after children)_Number"/>
    <s v="E06000043"/>
    <x v="14"/>
    <s v="Financial year"/>
    <s v="2018/19"/>
    <s v="Children with a social worker"/>
    <x v="46"/>
    <s v="Number"/>
    <n v="93"/>
    <n v="2611"/>
    <n v="35.618536959019501"/>
    <s v="35.6 per 1000 under 1 yr olds"/>
    <n v="35.618536959019501"/>
  </r>
  <r>
    <s v="E10000014_Children aged &lt;1 at 31st March 2019 with an open CIN plan (excluding looked after children)_Number"/>
    <s v="E10000014"/>
    <x v="49"/>
    <s v="Financial year"/>
    <s v="2018/19"/>
    <s v="Children with a social worker"/>
    <x v="46"/>
    <s v="Number"/>
    <n v="290"/>
    <n v="13542"/>
    <n v="21.414857480431198"/>
    <s v="21.4 per 1000 under 1 yr olds"/>
    <n v="21.414857480431198"/>
  </r>
  <r>
    <s v="E06000044_Children aged &lt;1 at 31st March 2019 with an open CIN plan (excluding looked after children)_Number"/>
    <s v="E06000044"/>
    <x v="97"/>
    <s v="Financial year"/>
    <s v="2018/19"/>
    <s v="Children with a social worker"/>
    <x v="46"/>
    <s v="Number"/>
    <n v="48"/>
    <n v="2406"/>
    <n v="19.950124688279299"/>
    <s v="20 per 1000 under 1 yr olds"/>
    <n v="19.950124688279299"/>
  </r>
  <r>
    <s v="E06000045_Children aged &lt;1 at 31st March 2019 with an open CIN plan (excluding looked after children)_Number"/>
    <s v="E06000045"/>
    <x v="115"/>
    <s v="Financial year"/>
    <s v="2018/19"/>
    <s v="Children with a social worker"/>
    <x v="46"/>
    <s v="Number"/>
    <n v="110"/>
    <n v="3058"/>
    <n v="35.971223021582702"/>
    <s v="36 per 1000 under 1 yr olds"/>
    <n v="35.971223021582702"/>
  </r>
  <r>
    <s v="E10000018_Children aged &lt;1 at 31st March 2019 with an open CIN plan (excluding looked after children)_Number"/>
    <s v="E10000018"/>
    <x v="70"/>
    <s v="Financial year"/>
    <s v="2018/19"/>
    <s v="Children with a social worker"/>
    <x v="46"/>
    <s v="Number"/>
    <n v="132"/>
    <n v="6983"/>
    <n v="18.903050264929099"/>
    <s v="18.9 per 1000 under 1 yr olds"/>
    <n v="18.903050264929099"/>
  </r>
  <r>
    <s v="E06000016_Children aged &lt;1 at 31st March 2019 with an open CIN plan (excluding looked after children)_Number"/>
    <s v="E06000016"/>
    <x v="69"/>
    <s v="Financial year"/>
    <s v="2018/19"/>
    <s v="Children with a social worker"/>
    <x v="46"/>
    <s v="Number"/>
    <n v="105"/>
    <n v="4815"/>
    <n v="21.806853582554499"/>
    <s v="21.8 per 1000 under 1 yr olds"/>
    <n v="21.806853582554499"/>
  </r>
  <r>
    <s v="E06000017_Children aged &lt;1 at 31st March 2019 with an open CIN plan (excluding looked after children)_Number"/>
    <s v="E06000017"/>
    <x v="104"/>
    <s v="Financial year"/>
    <s v="2018/19"/>
    <s v="Children with a social worker"/>
    <x v="46"/>
    <s v="Number"/>
    <n v="11"/>
    <n v="349"/>
    <n v="31.518624641833799"/>
    <s v="31.5 per 1000 under 1 yr olds"/>
    <n v="31.518624641833799"/>
  </r>
  <r>
    <s v="E10000028_Children aged &lt;1 at 31st March 2019 with an open CIN plan (excluding looked after children)_Number"/>
    <s v="E10000028"/>
    <x v="119"/>
    <s v="Financial year"/>
    <s v="2018/19"/>
    <s v="Children with a social worker"/>
    <x v="46"/>
    <s v="Number"/>
    <n v="214"/>
    <n v="8423"/>
    <n v="25.406624718033999"/>
    <s v="25.4 per 1000 under 1 yr olds"/>
    <n v="25.406624718033999"/>
  </r>
  <r>
    <s v="E06000021_Children aged &lt;1 at 31st March 2019 with an open CIN plan (excluding looked after children)_Number"/>
    <s v="E06000021"/>
    <x v="122"/>
    <s v="Financial year"/>
    <s v="2018/19"/>
    <s v="Children with a social worker"/>
    <x v="46"/>
    <s v="Number"/>
    <n v="140"/>
    <n v="3239"/>
    <n v="43.223217042297001"/>
    <s v="43.2 per 1000 under 1 yr olds"/>
    <n v="43.223217042297001"/>
  </r>
  <r>
    <s v="E06000054_Children aged &lt;1 at 31st March 2019 with an open CIN plan (excluding looked after children)_Number"/>
    <s v="E06000054"/>
    <x v="144"/>
    <s v="Financial year"/>
    <s v="2018/19"/>
    <s v="Children with a social worker"/>
    <x v="46"/>
    <s v="Number"/>
    <n v="127"/>
    <n v="5003"/>
    <n v="25.384769138516901"/>
    <s v="25.4 per 1000 under 1 yr olds"/>
    <n v="25.384769138516901"/>
  </r>
  <r>
    <s v="E06000030_Children aged &lt;1 at 31st March 2019 with an open CIN plan (excluding looked after children)_Number"/>
    <s v="E06000030"/>
    <x v="127"/>
    <s v="Financial year"/>
    <s v="2018/19"/>
    <s v="Children with a social worker"/>
    <x v="46"/>
    <s v="Number"/>
    <n v="79"/>
    <n v="2785"/>
    <n v="28.366247755834799"/>
    <s v="28.4 per 1000 under 1 yr olds"/>
    <n v="28.366247755834799"/>
  </r>
  <r>
    <s v="E06000036_Children aged &lt;1 at 31st March 2019 with an open CIN plan (excluding looked after children)_Number"/>
    <s v="E06000036"/>
    <x v="11"/>
    <s v="Financial year"/>
    <s v="2018/19"/>
    <s v="Children with a social worker"/>
    <x v="46"/>
    <s v="Number"/>
    <n v="32"/>
    <n v="1442"/>
    <n v="22.1914008321775"/>
    <s v="22.2 per 1000 under 1 yr olds"/>
    <n v="22.1914008321775"/>
  </r>
  <r>
    <s v="E06000040_Children aged &lt;1 at 31st March 2019 with an open CIN plan (excluding looked after children)_Number"/>
    <s v="E06000040"/>
    <x v="145"/>
    <s v="Financial year"/>
    <s v="2018/19"/>
    <s v="Children with a social worker"/>
    <x v="46"/>
    <s v="Number"/>
    <n v="36"/>
    <n v="1648"/>
    <n v="21.8446601941748"/>
    <s v="21.8 per 1000 under 1 yr olds"/>
    <n v="21.8446601941748"/>
  </r>
  <r>
    <s v="E06000037_Children aged &lt;1 at 31st March 2019 with an open CIN plan (excluding looked after children)_Number"/>
    <s v="E06000037"/>
    <x v="140"/>
    <s v="Financial year"/>
    <s v="2018/19"/>
    <s v="Children with a social worker"/>
    <x v="46"/>
    <s v="Number"/>
    <n v="37"/>
    <n v="1693"/>
    <n v="21.854695806261098"/>
    <s v="21.9 per 1000 under 1 yr olds"/>
    <n v="21.854695806261098"/>
  </r>
  <r>
    <s v="E06000038_Children aged &lt;1 at 31st March 2019 with an open CIN plan (excluding looked after children)_Number"/>
    <s v="E06000038"/>
    <x v="98"/>
    <s v="Financial year"/>
    <s v="2018/19"/>
    <s v="Children with a social worker"/>
    <x v="46"/>
    <s v="Number"/>
    <n v="58"/>
    <n v="2249"/>
    <n v="25.789239662071999"/>
    <s v="25.8 per 1000 under 1 yr olds"/>
    <n v="25.789239662071999"/>
  </r>
  <r>
    <s v="E06000039_Children aged &lt;1 at 31st March 2019 with an open CIN plan (excluding looked after children)_Number"/>
    <s v="E06000039"/>
    <x v="110"/>
    <s v="Financial year"/>
    <s v="2018/19"/>
    <s v="Children with a social worker"/>
    <x v="46"/>
    <s v="Number"/>
    <n v="53"/>
    <n v="2451"/>
    <n v="21.623827009383898"/>
    <s v="21.6 per 1000 under 1 yr olds"/>
    <n v="21.623827009383898"/>
  </r>
  <r>
    <s v="E06000041_Children aged &lt;1 at 31st March 2019 with an open CIN plan (excluding looked after children)_Number"/>
    <s v="E06000041"/>
    <x v="147"/>
    <s v="Financial year"/>
    <s v="2018/19"/>
    <s v="Children with a social worker"/>
    <x v="46"/>
    <s v="Number"/>
    <n v="23"/>
    <n v="1714"/>
    <n v="13.4189031505251"/>
    <s v="13.4 per 1000 under 1 yr olds"/>
    <n v="13.4189031505251"/>
  </r>
  <r>
    <s v="E10000003_Children aged &lt;1 at 31st March 2019 with an open CIN plan (excluding looked after children)_Number"/>
    <s v="E10000003"/>
    <x v="20"/>
    <s v="Financial year"/>
    <s v="2018/19"/>
    <s v="Children with a social worker"/>
    <x v="46"/>
    <s v="Number"/>
    <n v="119"/>
    <n v="6952"/>
    <n v="17.117376294591502"/>
    <s v="17.1 per 1000 under 1 yr olds"/>
    <n v="17.117376294591502"/>
  </r>
  <r>
    <s v="E06000031_Children aged &lt;1 at 31st March 2019 with an open CIN plan (excluding looked after children)_Number"/>
    <s v="E06000031"/>
    <x v="94"/>
    <s v="Financial year"/>
    <s v="2018/19"/>
    <s v="Children with a social worker"/>
    <x v="46"/>
    <s v="Number"/>
    <n v="65"/>
    <n v="3030"/>
    <n v="21.452145214521501"/>
    <s v="21.5 per 1000 under 1 yr olds"/>
    <n v="21.452145214521501"/>
  </r>
  <r>
    <s v="E06000006_Children aged &lt;1 at 31st March 2019 with an open CIN plan (excluding looked after children)_Number"/>
    <s v="E06000006"/>
    <x v="47"/>
    <s v="Financial year"/>
    <s v="2018/19"/>
    <s v="Children with a social worker"/>
    <x v="46"/>
    <s v="Number"/>
    <n v="51"/>
    <n v="1451"/>
    <n v="35.148173673328699"/>
    <s v="35.1 per 1000 under 1 yr olds"/>
    <n v="35.148173673328699"/>
  </r>
  <r>
    <s v="E06000007_Children aged &lt;1 at 31st March 2019 with an open CIN plan (excluding looked after children)_Number"/>
    <s v="E06000007"/>
    <x v="138"/>
    <s v="Financial year"/>
    <s v="2018/19"/>
    <s v="Children with a social worker"/>
    <x v="46"/>
    <s v="Number"/>
    <n v="45"/>
    <n v="2229"/>
    <n v="20.188425302826399"/>
    <s v="20.2 per 1000 under 1 yr olds"/>
    <n v="20.188425302826399"/>
  </r>
  <r>
    <s v="E10000008_Children aged &lt;1 at 31st March 2019 with an open CIN plan (excluding looked after children)_Number"/>
    <s v="E10000008"/>
    <x v="33"/>
    <s v="Financial year"/>
    <s v="2018/19"/>
    <s v="Children with a social worker"/>
    <x v="46"/>
    <s v="Number"/>
    <n v="125"/>
    <n v="6781"/>
    <n v="18.4338593127857"/>
    <s v="18.4 per 1000 under 1 yr olds"/>
    <n v="18.4338593127857"/>
  </r>
  <r>
    <s v="E06000026_Children aged &lt;1 at 31st March 2019 with an open CIN plan (excluding looked after children)_Number"/>
    <s v="E06000026"/>
    <x v="95"/>
    <s v="Financial year"/>
    <s v="2018/19"/>
    <s v="Children with a social worker"/>
    <x v="46"/>
    <s v="Number"/>
    <n v="73"/>
    <n v="2827"/>
    <n v="25.8224266006367"/>
    <s v="25.8 per 1000 under 1 yr olds"/>
    <n v="25.8224266006367"/>
  </r>
  <r>
    <s v="E06000027_Children aged &lt;1 at 31st March 2019 with an open CIN plan (excluding looked after children)_Number"/>
    <s v="E06000027"/>
    <x v="131"/>
    <s v="Financial year"/>
    <s v="2018/19"/>
    <s v="Children with a social worker"/>
    <x v="46"/>
    <s v="Number"/>
    <n v="50"/>
    <n v="1247"/>
    <n v="40.096230954290299"/>
    <s v="40.1 per 1000 under 1 yr olds"/>
    <n v="40.096230954290299"/>
  </r>
  <r>
    <s v="E10000012_Children aged &lt;1 at 31st March 2019 with an open CIN plan (excluding looked after children)_Number"/>
    <s v="E10000012"/>
    <x v="42"/>
    <s v="Financial year"/>
    <s v="2018/19"/>
    <s v="Children with a social worker"/>
    <x v="46"/>
    <s v="Number"/>
    <n v="234"/>
    <n v="16488"/>
    <n v="14.192139737991299"/>
    <s v="14.2 per 1000 under 1 yr olds"/>
    <n v="14.192139737991299"/>
  </r>
  <r>
    <s v="E06000033_Children aged &lt;1 at 31st March 2019 with an open CIN plan (excluding looked after children)_Number"/>
    <s v="E06000033"/>
    <x v="116"/>
    <s v="Financial year"/>
    <s v="2018/19"/>
    <s v="Children with a social worker"/>
    <x v="46"/>
    <s v="Number"/>
    <n v="60"/>
    <n v="2203"/>
    <n v="27.235587834770801"/>
    <s v="27.2 per 1000 under 1 yr olds"/>
    <n v="27.235587834770801"/>
  </r>
  <r>
    <s v="E06000034_Children aged &lt;1 at 31st March 2019 with an open CIN plan (excluding looked after children)_Number"/>
    <s v="E06000034"/>
    <x v="130"/>
    <s v="Financial year"/>
    <s v="2018/19"/>
    <s v="Children with a social worker"/>
    <x v="46"/>
    <s v="Number"/>
    <n v="60"/>
    <n v="2544"/>
    <n v="23.584905660377402"/>
    <s v="23.6 per 1000 under 1 yr olds"/>
    <n v="23.584905660377402"/>
  </r>
  <r>
    <s v="E06000019_Children aged &lt;1 at 31st March 2019 with an open CIN plan (excluding looked after children)_Number"/>
    <s v="E06000019"/>
    <x v="54"/>
    <s v="Financial year"/>
    <s v="2018/19"/>
    <s v="Children with a social worker"/>
    <x v="46"/>
    <s v="Number"/>
    <n v="26"/>
    <n v="1777"/>
    <n v="14.631401238041599"/>
    <s v="14.6 per 1000 under 1 yr olds"/>
    <n v="14.631401238041599"/>
  </r>
  <r>
    <s v="E10000034_Children aged &lt;1 at 31st March 2019 with an open CIN plan (excluding looked after children)_Number"/>
    <s v="E10000034"/>
    <x v="149"/>
    <s v="Financial year"/>
    <s v="2018/19"/>
    <s v="Children with a social worker"/>
    <x v="46"/>
    <s v="Number"/>
    <n v="114"/>
    <n v="5832"/>
    <n v="19.547325102880698"/>
    <s v="19.5 per 1000 under 1 yr olds"/>
    <n v="19.547325102880698"/>
  </r>
  <r>
    <s v="E10000016_Children aged &lt;1 at 31st March 2019 with an open CIN plan (excluding looked after children)_Number"/>
    <s v="E10000016"/>
    <x v="61"/>
    <s v="Financial year"/>
    <s v="2018/19"/>
    <s v="Children with a social worker"/>
    <x v="46"/>
    <s v="Number"/>
    <n v="440"/>
    <n v="17431"/>
    <n v="25.242384257931299"/>
    <s v="25.2 per 1000 under 1 yr olds"/>
    <n v="25.242384257931299"/>
  </r>
  <r>
    <s v="E06000035_Children aged &lt;1 at 31st March 2019 with an open CIN plan (excluding looked after children)_Number"/>
    <s v="E06000035"/>
    <x v="76"/>
    <s v="Financial year"/>
    <s v="2018/19"/>
    <s v="Children with a social worker"/>
    <x v="46"/>
    <s v="Number"/>
    <n v="98"/>
    <n v="3476"/>
    <n v="28.193325661680099"/>
    <s v="28.2 per 1000 under 1 yr olds"/>
    <n v="28.193325661680099"/>
  </r>
  <r>
    <s v="E10000017_Children aged &lt;1 at 31st March 2019 with an open CIN plan (excluding looked after children)_Number"/>
    <s v="E10000017"/>
    <x v="67"/>
    <s v="Financial year"/>
    <s v="2018/19"/>
    <s v="Children with a social worker"/>
    <x v="46"/>
    <s v="Number"/>
    <n v="326"/>
    <n v="12376"/>
    <n v="26.3413057530705"/>
    <s v="26.3 per 1000 under 1 yr olds"/>
    <n v="26.3413057530705"/>
  </r>
  <r>
    <s v="E06000008_Children aged &lt;1 at 31st March 2019 with an open CIN plan (excluding looked after children)_Number"/>
    <s v="E06000008"/>
    <x v="7"/>
    <s v="Financial year"/>
    <s v="2018/19"/>
    <s v="Children with a social worker"/>
    <x v="46"/>
    <s v="Number"/>
    <n v="70"/>
    <n v="1998"/>
    <n v="35.035035035035001"/>
    <s v="35 per 1000 under 1 yr olds"/>
    <n v="35.035035035035001"/>
  </r>
  <r>
    <s v="E06000009_Children aged &lt;1 at 31st March 2019 with an open CIN plan (excluding looked after children)_Number"/>
    <s v="E06000009"/>
    <x v="8"/>
    <s v="Financial year"/>
    <s v="2018/19"/>
    <s v="Children with a social worker"/>
    <x v="46"/>
    <s v="Number"/>
    <n v="106"/>
    <n v="1627"/>
    <n v="65.150583896742503"/>
    <s v="65.2 per 1000 under 1 yr olds"/>
    <n v="65.150583896742503"/>
  </r>
  <r>
    <s v="E10000024_Children aged &lt;1 at 31st March 2019 with an open CIN plan (excluding looked after children)_Number"/>
    <s v="E10000024"/>
    <x v="91"/>
    <s v="Financial year"/>
    <s v="2018/19"/>
    <s v="Children with a social worker"/>
    <x v="46"/>
    <s v="Number"/>
    <n v="208"/>
    <n v="8216"/>
    <n v="25.3164556962025"/>
    <s v="25.3 per 1000 under 1 yr olds"/>
    <n v="25.3164556962025"/>
  </r>
  <r>
    <s v="E06000018_Children aged &lt;1 at 31st March 2019 with an open CIN plan (excluding looked after children)_Number"/>
    <s v="E06000018"/>
    <x v="90"/>
    <s v="Financial year"/>
    <s v="2018/19"/>
    <s v="Children with a social worker"/>
    <x v="46"/>
    <s v="Number"/>
    <n v="135"/>
    <n v="4006"/>
    <n v="33.699450823764401"/>
    <s v="33.7 per 1000 under 1 yr olds"/>
    <n v="33.699450823764401"/>
  </r>
  <r>
    <s v="E06000051_Children aged &lt;1 at 31st March 2019 with an open CIN plan (excluding looked after children)_Number"/>
    <s v="E06000051"/>
    <x v="109"/>
    <s v="Financial year"/>
    <s v="2018/19"/>
    <s v="Children with a social worker"/>
    <x v="46"/>
    <s v="Number"/>
    <n v="55"/>
    <n v="2806"/>
    <n v="19.600855310049901"/>
    <s v="19.6 per 1000 under 1 yr olds"/>
    <n v="19.600855310049901"/>
  </r>
  <r>
    <s v="E06000020_Children aged &lt;1 at 31st March 2019 with an open CIN plan (excluding looked after children)_Number"/>
    <s v="E06000020"/>
    <x v="129"/>
    <s v="Financial year"/>
    <s v="2018/19"/>
    <s v="Children with a social worker"/>
    <x v="46"/>
    <s v="Number"/>
    <n v="60"/>
    <n v="2075"/>
    <n v="28.9156626506024"/>
    <s v="28.9 per 1000 under 1 yr olds"/>
    <n v="28.9156626506024"/>
  </r>
  <r>
    <s v="E06000049_Children aged &lt;1 at 31st March 2019 with an open CIN plan (excluding looked after children)_Number"/>
    <s v="E06000049"/>
    <x v="23"/>
    <s v="Financial year"/>
    <s v="2018/19"/>
    <s v="Children with a social worker"/>
    <x v="46"/>
    <s v="Number"/>
    <n v="72"/>
    <n v="3921"/>
    <n v="18.362662586075"/>
    <s v="18.4 per 1000 under 1 yr olds"/>
    <n v="18.362662586075"/>
  </r>
  <r>
    <s v="E06000050_Children aged &lt;1 at 31st March 2019 with an open CIN plan (excluding looked after children)_Number"/>
    <s v="E06000050"/>
    <x v="154"/>
    <s v="Financial year"/>
    <s v="2018/19"/>
    <s v="Children with a social worker"/>
    <x v="46"/>
    <s v="Number"/>
    <n v="86"/>
    <n v="3487"/>
    <n v="24.6630341267565"/>
    <s v="24.7 per 1000 under 1 yr olds"/>
    <n v="24.6630341267565"/>
  </r>
  <r>
    <s v="E06000052_Children aged &lt;1 at 31st March 2019 with an open CIN plan (excluding looked after children)_Number"/>
    <s v="E06000052"/>
    <x v="26"/>
    <s v="Financial year"/>
    <s v="2018/19"/>
    <s v="Children with a social worker"/>
    <x v="46"/>
    <s v="Number"/>
    <n v="144"/>
    <n v="5246"/>
    <n v="27.449485322150199"/>
    <s v="27.4 per 1000 under 1 yr olds"/>
    <n v="27.449485322150199"/>
  </r>
  <r>
    <s v="E10000006_Children aged &lt;1 at 31st March 2019 with an open CIN plan (excluding looked after children)_Number"/>
    <s v="E10000006"/>
    <x v="29"/>
    <s v="Financial year"/>
    <s v="2018/19"/>
    <s v="Children with a social worker"/>
    <x v="46"/>
    <s v="Number"/>
    <n v="123"/>
    <n v="4366"/>
    <n v="28.172240036646802"/>
    <s v="28.2 per 1000 under 1 yr olds"/>
    <n v="28.172240036646802"/>
  </r>
  <r>
    <s v="E10000013_Children aged &lt;1 at 31st March 2019 with an open CIN plan (excluding looked after children)_Number"/>
    <s v="E10000013"/>
    <x v="44"/>
    <s v="Financial year"/>
    <s v="2018/19"/>
    <s v="Children with a social worker"/>
    <x v="46"/>
    <s v="Number"/>
    <n v="189"/>
    <n v="6595"/>
    <n v="28.658074298711099"/>
    <s v="28.7 per 1000 under 1 yr olds"/>
    <n v="28.658074298711099"/>
  </r>
  <r>
    <s v="E10000015_Children aged &lt;1 at 31st March 2019 with an open CIN plan (excluding looked after children)_Number"/>
    <s v="E10000015"/>
    <x v="55"/>
    <s v="Financial year"/>
    <s v="2018/19"/>
    <s v="Children with a social worker"/>
    <x v="46"/>
    <s v="Number"/>
    <n v="203"/>
    <n v="14155"/>
    <n v="14.341222182974199"/>
    <s v="14.3 per 1000 under 1 yr olds"/>
    <n v="14.341222182974199"/>
  </r>
  <r>
    <s v="E06000046_Children aged &lt;1 at 31st March 2019 with an open CIN plan (excluding looked after children)_Number"/>
    <s v="E06000046"/>
    <x v="58"/>
    <s v="Financial year"/>
    <s v="2018/19"/>
    <s v="Children with a social worker"/>
    <x v="46"/>
    <s v="Number"/>
    <n v="31"/>
    <n v="1144"/>
    <n v="27.0979020979021"/>
    <s v="27.1 per 1000 under 1 yr olds"/>
    <n v="27.0979020979021"/>
  </r>
  <r>
    <s v="E10000019_Children aged &lt;1 at 31st March 2019 with an open CIN plan (excluding looked after children)_Number"/>
    <s v="E10000019"/>
    <x v="72"/>
    <s v="Financial year"/>
    <s v="2018/19"/>
    <s v="Children with a social worker"/>
    <x v="46"/>
    <s v="Number"/>
    <n v="165"/>
    <n v="7363"/>
    <n v="22.4093440173842"/>
    <s v="22.4 per 1000 under 1 yr olds"/>
    <n v="22.4093440173842"/>
  </r>
  <r>
    <s v="E10000020_Children aged &lt;1 at 31st March 2019 with an open CIN plan (excluding looked after children)_Number"/>
    <s v="E10000020"/>
    <x v="82"/>
    <s v="Financial year"/>
    <s v="2018/19"/>
    <s v="Children with a social worker"/>
    <x v="46"/>
    <s v="Number"/>
    <n v="176"/>
    <n v="8492"/>
    <n v="20.7253886010363"/>
    <s v="20.7 per 1000 under 1 yr olds"/>
    <n v="20.7253886010363"/>
  </r>
  <r>
    <s v="E10000021_Children aged &lt;1 at 31st March 2019 with an open CIN plan (excluding looked after children)_Number"/>
    <s v="E10000021"/>
    <x v="88"/>
    <s v="Financial year"/>
    <s v="2018/19"/>
    <s v="Children with a social worker"/>
    <x v="46"/>
    <s v="Number"/>
    <n v="215"/>
    <n v="8891"/>
    <n v="24.1817568327522"/>
    <s v="24.2 per 1000 under 1 yr olds"/>
    <n v="24.1817568327522"/>
  </r>
  <r>
    <s v="E06000048_Children aged &lt;1 at 31st March 2019 with an open CIN plan (excluding looked after children)_Number"/>
    <s v="E06000048"/>
    <x v="89"/>
    <s v="Financial year"/>
    <s v="2018/19"/>
    <s v="Children with a social worker"/>
    <x v="46"/>
    <s v="Number"/>
    <n v="126"/>
    <n v="2874"/>
    <n v="43.841336116910199"/>
    <s v="43.8 per 1000 under 1 yr olds"/>
    <n v="43.841336116910199"/>
  </r>
  <r>
    <s v="E10000025_Children aged &lt;1 at 31st March 2019 with an open CIN plan (excluding looked after children)_Number"/>
    <s v="E10000025"/>
    <x v="93"/>
    <s v="Financial year"/>
    <s v="2018/19"/>
    <s v="Children with a social worker"/>
    <x v="46"/>
    <s v="Number"/>
    <n v="164"/>
    <n v="7481"/>
    <n v="21.922202914048899"/>
    <s v="21.9 per 1000 under 1 yr olds"/>
    <n v="21.922202914048899"/>
  </r>
  <r>
    <s v="E10000027_Children aged &lt;1 at 31st March 2019 with an open CIN plan (excluding looked after children)_Number"/>
    <s v="E10000027"/>
    <x v="112"/>
    <s v="Financial year"/>
    <s v="2018/19"/>
    <s v="Children with a social worker"/>
    <x v="46"/>
    <s v="Number"/>
    <n v="106"/>
    <n v="5401"/>
    <n v="19.6259951860767"/>
    <s v="19.6 per 1000 under 1 yr olds"/>
    <n v="19.6259951860767"/>
  </r>
  <r>
    <s v="E10000029_Children aged &lt;1 at 31st March 2019 with an open CIN plan (excluding looked after children)_Number"/>
    <s v="E10000029"/>
    <x v="123"/>
    <s v="Financial year"/>
    <s v="2018/19"/>
    <s v="Children with a social worker"/>
    <x v="46"/>
    <s v="Number"/>
    <n v="170"/>
    <n v="7605"/>
    <n v="22.353714661407"/>
    <s v="22.4 per 1000 under 1 yr olds"/>
    <n v="22.353714661407"/>
  </r>
  <r>
    <s v="E10000030_Children aged &lt;1 at 31st March 2019 with an open CIN plan (excluding looked after children)_Number"/>
    <s v="E10000030"/>
    <x v="125"/>
    <s v="Financial year"/>
    <s v="2018/19"/>
    <s v="Children with a social worker"/>
    <x v="46"/>
    <s v="Number"/>
    <n v="188"/>
    <n v="12975"/>
    <n v="14.489402697495199"/>
    <s v="14.5 per 1000 under 1 yr olds"/>
    <n v="14.489402697495199"/>
  </r>
  <r>
    <s v="E10000031_Children aged &lt;1 at 31st March 2019 with an open CIN plan (excluding looked after children)_Number"/>
    <s v="E10000031"/>
    <x v="139"/>
    <s v="Financial year"/>
    <s v="2018/19"/>
    <s v="Children with a social worker"/>
    <x v="46"/>
    <s v="Number"/>
    <n v="126"/>
    <n v="6079"/>
    <n v="20.727093271919699"/>
    <s v="20.7 per 1000 under 1 yr olds"/>
    <n v="20.727093271919699"/>
  </r>
  <r>
    <s v="E10000032_Children aged &lt;1 at 31st March 2019 with an open CIN plan (excluding looked after children)_Number"/>
    <s v="E10000032"/>
    <x v="141"/>
    <s v="Financial year"/>
    <s v="2018/19"/>
    <s v="Children with a social worker"/>
    <x v="46"/>
    <s v="Number"/>
    <n v="227"/>
    <n v="8578"/>
    <n v="26.463044998834199"/>
    <s v="26.5 per 1000 under 1 yr olds"/>
    <n v="26.463044998834199"/>
  </r>
  <r>
    <s v="NA_Unborn children with an open CIN plan_Number"/>
    <s v="NA"/>
    <x v="151"/>
    <s v="Financial year"/>
    <s v="2018/19"/>
    <s v="Children with a social worker"/>
    <x v="47"/>
    <s v="Number"/>
    <n v="7302"/>
    <n v="11954618"/>
    <n v="0.61080998154855304"/>
    <s v="0.61 per 1000 0-17 yr olds"/>
    <n v="0.61080998154855304"/>
  </r>
  <r>
    <s v="E09000001_Unborn children with an open CIN plan_Number"/>
    <s v="E09000001"/>
    <x v="25"/>
    <s v="Financial year"/>
    <s v="2018/19"/>
    <s v="Children with a social worker"/>
    <x v="47"/>
    <s v="Number"/>
    <n v="0"/>
    <n v="1453"/>
    <n v="0"/>
    <s v="0 per 1000 0-17 yr olds"/>
    <n v="0"/>
  </r>
  <r>
    <s v="E09000007_Unborn children with an open CIN plan_Number"/>
    <s v="E09000007"/>
    <x v="21"/>
    <s v="Financial year"/>
    <s v="2018/19"/>
    <s v="Children with a social worker"/>
    <x v="47"/>
    <s v="Number"/>
    <n v="21"/>
    <n v="50983"/>
    <n v="0.41190200655120301"/>
    <s v="0.4 per 1000 0-17 yr olds"/>
    <n v="0.41190200655120301"/>
  </r>
  <r>
    <s v="E09000011_Unborn children with an open CIN plan_Number"/>
    <s v="E09000011"/>
    <x v="45"/>
    <s v="Financial year"/>
    <s v="2018/19"/>
    <s v="Children with a social worker"/>
    <x v="47"/>
    <s v="Number"/>
    <n v="52"/>
    <n v="68917"/>
    <n v="0.75453081242654196"/>
    <s v="0.8 per 1000 0-17 yr olds"/>
    <n v="0.75453081242654196"/>
  </r>
  <r>
    <s v="E09000012_Unborn children with an open CIN plan_Number"/>
    <s v="E09000012"/>
    <x v="46"/>
    <s v="Financial year"/>
    <s v="2018/19"/>
    <s v="Children with a social worker"/>
    <x v="47"/>
    <s v="Number"/>
    <n v="63"/>
    <n v="63655"/>
    <n v="0.98971015631136605"/>
    <s v="1 per 1000 0-17 yr olds"/>
    <n v="0.98971015631136605"/>
  </r>
  <r>
    <s v="E09000013_Unborn children with an open CIN plan_Number"/>
    <s v="E09000013"/>
    <x v="48"/>
    <s v="Financial year"/>
    <s v="2018/19"/>
    <s v="Children with a social worker"/>
    <x v="47"/>
    <s v="Number"/>
    <n v="24"/>
    <n v="36898"/>
    <n v="0.65044175836088702"/>
    <s v="0.7 per 1000 0-17 yr olds"/>
    <n v="0.65044175836088702"/>
  </r>
  <r>
    <s v="E09000019_Unborn children with an open CIN plan_Number"/>
    <s v="E09000019"/>
    <x v="59"/>
    <s v="Financial year"/>
    <s v="2018/19"/>
    <s v="Children with a social worker"/>
    <x v="47"/>
    <s v="Number"/>
    <n v="19"/>
    <n v="42098"/>
    <n v="0.45132785405482401"/>
    <s v="0.5 per 1000 0-17 yr olds"/>
    <n v="0.45132785405482401"/>
  </r>
  <r>
    <s v="E09000020_Unborn children with an open CIN plan_Number"/>
    <s v="E09000020"/>
    <x v="60"/>
    <s v="Financial year"/>
    <s v="2018/19"/>
    <s v="Children with a social worker"/>
    <x v="47"/>
    <s v="Number"/>
    <n v="14"/>
    <n v="28678"/>
    <n v="0.48817909198688902"/>
    <s v="0.5 per 1000 0-17 yr olds"/>
    <n v="0.48817909198688902"/>
  </r>
  <r>
    <s v="E09000022_Unborn children with an open CIN plan_Number"/>
    <s v="E09000022"/>
    <x v="66"/>
    <s v="Financial year"/>
    <s v="2018/19"/>
    <s v="Children with a social worker"/>
    <x v="47"/>
    <s v="Number"/>
    <n v="40"/>
    <n v="62629"/>
    <n v="0.63868176084561501"/>
    <s v="0.6 per 1000 0-17 yr olds"/>
    <n v="0.63868176084561501"/>
  </r>
  <r>
    <s v="E09000023_Unborn children with an open CIN plan_Number"/>
    <s v="E09000023"/>
    <x v="71"/>
    <s v="Financial year"/>
    <s v="2018/19"/>
    <s v="Children with a social worker"/>
    <x v="47"/>
    <s v="Number"/>
    <n v="38"/>
    <n v="68458"/>
    <n v="0.55508486955505598"/>
    <s v="0.6 per 1000 0-17 yr olds"/>
    <n v="0.55508486955505598"/>
  </r>
  <r>
    <s v="E09000028_Unborn children with an open CIN plan_Number"/>
    <s v="E09000028"/>
    <x v="117"/>
    <s v="Financial year"/>
    <s v="2018/19"/>
    <s v="Children with a social worker"/>
    <x v="47"/>
    <s v="Number"/>
    <n v="39"/>
    <n v="65121"/>
    <n v="0.59888515225503303"/>
    <s v="0.6 per 1000 0-17 yr olds"/>
    <n v="0.59888515225503303"/>
  </r>
  <r>
    <s v="E09000030_Unborn children with an open CIN plan_Number"/>
    <s v="E09000030"/>
    <x v="132"/>
    <s v="Financial year"/>
    <s v="2018/19"/>
    <s v="Children with a social worker"/>
    <x v="47"/>
    <s v="Number"/>
    <n v="39"/>
    <n v="70973"/>
    <n v="0.549504741239626"/>
    <s v="0.5 per 1000 0-17 yr olds"/>
    <n v="0.549504741239626"/>
  </r>
  <r>
    <s v="E09000032_Unborn children with an open CIN plan_Number"/>
    <s v="E09000032"/>
    <x v="137"/>
    <s v="Financial year"/>
    <s v="2018/19"/>
    <s v="Children with a social worker"/>
    <x v="47"/>
    <s v="Number"/>
    <n v="35"/>
    <n v="63840"/>
    <n v="0.54824561403508798"/>
    <s v="0.5 per 1000 0-17 yr olds"/>
    <n v="0.54824561403508798"/>
  </r>
  <r>
    <s v="E09000033_Unborn children with an open CIN plan_Number"/>
    <s v="E09000033"/>
    <x v="142"/>
    <s v="Financial year"/>
    <s v="2018/19"/>
    <s v="Children with a social worker"/>
    <x v="47"/>
    <s v="Number"/>
    <n v="14"/>
    <n v="47445"/>
    <n v="0.29507851196121798"/>
    <s v="0.3 per 1000 0-17 yr olds"/>
    <n v="0.29507851196121798"/>
  </r>
  <r>
    <s v="E09000002_Unborn children with an open CIN plan_Number"/>
    <s v="E09000002"/>
    <x v="0"/>
    <s v="Financial year"/>
    <s v="2018/19"/>
    <s v="Children with a social worker"/>
    <x v="47"/>
    <s v="Number"/>
    <n v="52"/>
    <n v="63401"/>
    <n v="0.82017633791265099"/>
    <s v="0.8 per 1000 0-17 yr olds"/>
    <n v="0.82017633791265099"/>
  </r>
  <r>
    <s v="E09000003_Unborn children with an open CIN plan_Number"/>
    <s v="E09000003"/>
    <x v="1"/>
    <s v="Financial year"/>
    <s v="2018/19"/>
    <s v="Children with a social worker"/>
    <x v="47"/>
    <s v="Number"/>
    <n v="21"/>
    <n v="92701"/>
    <n v="0.22653477308766901"/>
    <s v="0.2 per 1000 0-17 yr olds"/>
    <n v="0.22653477308766901"/>
  </r>
  <r>
    <s v="E09000004_Unborn children with an open CIN plan_Number"/>
    <s v="E09000004"/>
    <x v="5"/>
    <s v="Financial year"/>
    <s v="2018/19"/>
    <s v="Children with a social worker"/>
    <x v="47"/>
    <s v="Number"/>
    <n v="33"/>
    <n v="56853"/>
    <n v="0.58044430373067402"/>
    <s v="0.6 per 1000 0-17 yr olds"/>
    <n v="0.58044430373067402"/>
  </r>
  <r>
    <s v="E09000005_Unborn children with an open CIN plan_Number"/>
    <s v="E09000005"/>
    <x v="13"/>
    <s v="Financial year"/>
    <s v="2018/19"/>
    <s v="Children with a social worker"/>
    <x v="47"/>
    <s v="Number"/>
    <n v="29"/>
    <n v="77893"/>
    <n v="0.37230559870591701"/>
    <s v="0.4 per 1000 0-17 yr olds"/>
    <n v="0.37230559870591701"/>
  </r>
  <r>
    <s v="E09000006_Unborn children with an open CIN plan_Number"/>
    <s v="E09000006"/>
    <x v="16"/>
    <s v="Financial year"/>
    <s v="2018/19"/>
    <s v="Children with a social worker"/>
    <x v="47"/>
    <s v="Number"/>
    <n v="41"/>
    <n v="75055"/>
    <n v="0.54626607154753204"/>
    <s v="0.5 per 1000 0-17 yr olds"/>
    <n v="0.54626607154753204"/>
  </r>
  <r>
    <s v="E09000008_Unborn children with an open CIN plan_Number"/>
    <s v="E09000008"/>
    <x v="28"/>
    <s v="Financial year"/>
    <s v="2018/19"/>
    <s v="Children with a social worker"/>
    <x v="47"/>
    <s v="Number"/>
    <n v="66"/>
    <n v="94702"/>
    <n v="0.69692297945133197"/>
    <s v="0.7 per 1000 0-17 yr olds"/>
    <n v="0.69692297945133197"/>
  </r>
  <r>
    <s v="E09000009_Unborn children with an open CIN plan_Number"/>
    <s v="E09000009"/>
    <x v="38"/>
    <s v="Financial year"/>
    <s v="2018/19"/>
    <s v="Children with a social worker"/>
    <x v="47"/>
    <s v="Number"/>
    <n v="24"/>
    <n v="81732"/>
    <n v="0.293642636910879"/>
    <s v="0.3 per 1000 0-17 yr olds"/>
    <n v="0.293642636910879"/>
  </r>
  <r>
    <s v="E09000010_Unborn children with an open CIN plan_Number"/>
    <s v="E09000010"/>
    <x v="41"/>
    <s v="Financial year"/>
    <s v="2018/19"/>
    <s v="Children with a social worker"/>
    <x v="47"/>
    <s v="Number"/>
    <n v="38"/>
    <n v="84497"/>
    <n v="0.44972010840621601"/>
    <s v="0.4 per 1000 0-17 yr olds"/>
    <n v="0.44972010840621601"/>
  </r>
  <r>
    <s v="E09000014_Unborn children with an open CIN plan_Number"/>
    <s v="E09000014"/>
    <x v="50"/>
    <s v="Financial year"/>
    <s v="2018/19"/>
    <s v="Children with a social worker"/>
    <x v="47"/>
    <s v="Number"/>
    <n v="24"/>
    <n v="60398"/>
    <n v="0.39736415113083201"/>
    <s v="0.4 per 1000 0-17 yr olds"/>
    <n v="0.39736415113083201"/>
  </r>
  <r>
    <s v="E09000015_Unborn children with an open CIN plan_Number"/>
    <s v="E09000015"/>
    <x v="51"/>
    <s v="Financial year"/>
    <s v="2018/19"/>
    <s v="Children with a social worker"/>
    <x v="47"/>
    <s v="Number"/>
    <n v="34"/>
    <n v="58373"/>
    <n v="0.58246106932999897"/>
    <s v="0.6 per 1000 0-17 yr olds"/>
    <n v="0.58246106932999897"/>
  </r>
  <r>
    <s v="E09000016_Unborn children with an open CIN plan_Number"/>
    <s v="E09000016"/>
    <x v="53"/>
    <s v="Financial year"/>
    <s v="2018/19"/>
    <s v="Children with a social worker"/>
    <x v="47"/>
    <s v="Number"/>
    <n v="15"/>
    <n v="57541"/>
    <n v="0.26068368641490403"/>
    <s v="0.3 per 1000 0-17 yr olds"/>
    <n v="0.26068368641490403"/>
  </r>
  <r>
    <s v="E09000017_Unborn children with an open CIN plan_Number"/>
    <s v="E09000017"/>
    <x v="56"/>
    <s v="Financial year"/>
    <s v="2018/19"/>
    <s v="Children with a social worker"/>
    <x v="47"/>
    <s v="Number"/>
    <n v="23"/>
    <n v="73377"/>
    <n v="0.31344971857666598"/>
    <s v="0.3 per 1000 0-17 yr olds"/>
    <n v="0.31344971857666598"/>
  </r>
  <r>
    <s v="E09000018_Unborn children with an open CIN plan_Number"/>
    <s v="E09000018"/>
    <x v="57"/>
    <s v="Financial year"/>
    <s v="2018/19"/>
    <s v="Children with a social worker"/>
    <x v="47"/>
    <s v="Number"/>
    <n v="29"/>
    <n v="64898"/>
    <n v="0.446855064871028"/>
    <s v="0.4 per 1000 0-17 yr olds"/>
    <n v="0.446855064871028"/>
  </r>
  <r>
    <s v="E09000021_Unborn children with an open CIN plan_Number"/>
    <s v="E09000021"/>
    <x v="63"/>
    <s v="Financial year"/>
    <s v="2018/19"/>
    <s v="Children with a social worker"/>
    <x v="47"/>
    <s v="Number"/>
    <n v="11"/>
    <n v="38977"/>
    <n v="0.28221771814146801"/>
    <s v="0.3 per 1000 0-17 yr olds"/>
    <n v="0.28221771814146801"/>
  </r>
  <r>
    <s v="E09000024_Unborn children with an open CIN plan_Number"/>
    <s v="E09000024"/>
    <x v="77"/>
    <s v="Financial year"/>
    <s v="2018/19"/>
    <s v="Children with a social worker"/>
    <x v="47"/>
    <s v="Number"/>
    <n v="13"/>
    <n v="47266"/>
    <n v="0.27503914018533399"/>
    <s v="0.3 per 1000 0-17 yr olds"/>
    <n v="0.27503914018533399"/>
  </r>
  <r>
    <s v="E09000025_Unborn children with an open CIN plan_Number"/>
    <s v="E09000025"/>
    <x v="81"/>
    <s v="Financial year"/>
    <s v="2018/19"/>
    <s v="Children with a social worker"/>
    <x v="47"/>
    <s v="Number"/>
    <n v="52"/>
    <n v="86567"/>
    <n v="0.60069079441357598"/>
    <s v="0.6 per 1000 0-17 yr olds"/>
    <n v="0.60069079441357598"/>
  </r>
  <r>
    <s v="E09000026_Unborn children with an open CIN plan_Number"/>
    <s v="E09000026"/>
    <x v="99"/>
    <s v="Financial year"/>
    <s v="2018/19"/>
    <s v="Children with a social worker"/>
    <x v="47"/>
    <s v="Number"/>
    <n v="24"/>
    <n v="76159"/>
    <n v="0.31513018815898303"/>
    <s v="0.3 per 1000 0-17 yr olds"/>
    <n v="0.31513018815898303"/>
  </r>
  <r>
    <s v="E09000027_Unborn children with an open CIN plan_Number"/>
    <s v="E09000027"/>
    <x v="101"/>
    <s v="Financial year"/>
    <s v="2018/19"/>
    <s v="Children with a social worker"/>
    <x v="47"/>
    <s v="Number"/>
    <n v="13"/>
    <n v="45525"/>
    <n v="0.28555738605162001"/>
    <s v="0.3 per 1000 0-17 yr olds"/>
    <n v="0.28555738605162001"/>
  </r>
  <r>
    <s v="E09000029_Unborn children with an open CIN plan_Number"/>
    <s v="E09000029"/>
    <x v="126"/>
    <s v="Financial year"/>
    <s v="2018/19"/>
    <s v="Children with a social worker"/>
    <x v="47"/>
    <s v="Number"/>
    <n v="12"/>
    <n v="47941"/>
    <n v="0.25030766984418401"/>
    <s v="0.3 per 1000 0-17 yr olds"/>
    <n v="0.25030766984418401"/>
  </r>
  <r>
    <s v="E09000031_Unborn children with an open CIN plan_Number"/>
    <s v="E09000031"/>
    <x v="136"/>
    <s v="Financial year"/>
    <s v="2018/19"/>
    <s v="Children with a social worker"/>
    <x v="47"/>
    <s v="Number"/>
    <n v="41"/>
    <n v="67017"/>
    <n v="0.61178506945998801"/>
    <s v="0.6 per 1000 0-17 yr olds"/>
    <n v="0.61178506945998801"/>
  </r>
  <r>
    <s v="E08000025_Unborn children with an open CIN plan_Number"/>
    <s v="E08000025"/>
    <x v="6"/>
    <s v="Financial year"/>
    <s v="2018/19"/>
    <s v="Children with a social worker"/>
    <x v="47"/>
    <s v="Number"/>
    <n v="134"/>
    <n v="288388"/>
    <n v="0.46465178856263101"/>
    <s v="0.5 per 1000 0-17 yr olds"/>
    <n v="0.46465178856263101"/>
  </r>
  <r>
    <s v="E08000026_Unborn children with an open CIN plan_Number"/>
    <s v="E08000026"/>
    <x v="27"/>
    <s v="Financial year"/>
    <s v="2018/19"/>
    <s v="Children with a social worker"/>
    <x v="47"/>
    <s v="Number"/>
    <n v="54"/>
    <n v="78994"/>
    <n v="0.68359622249791097"/>
    <s v="0.7 per 1000 0-17 yr olds"/>
    <n v="0.68359622249791097"/>
  </r>
  <r>
    <s v="E08000027_Unborn children with an open CIN plan_Number"/>
    <s v="E08000027"/>
    <x v="36"/>
    <s v="Financial year"/>
    <s v="2018/19"/>
    <s v="Children with a social worker"/>
    <x v="47"/>
    <s v="Number"/>
    <n v="47"/>
    <n v="69265"/>
    <n v="0.67855338193893"/>
    <s v="0.7 per 1000 0-17 yr olds"/>
    <n v="0.67855338193893"/>
  </r>
  <r>
    <s v="E08000028_Unborn children with an open CIN plan_Number"/>
    <s v="E08000028"/>
    <x v="106"/>
    <s v="Financial year"/>
    <s v="2018/19"/>
    <s v="Children with a social worker"/>
    <x v="47"/>
    <s v="Number"/>
    <n v="54"/>
    <n v="81920"/>
    <n v="0.6591796875"/>
    <s v="0.7 per 1000 0-17 yr olds"/>
    <n v="0.6591796875"/>
  </r>
  <r>
    <s v="E08000029_Unborn children with an open CIN plan_Number"/>
    <s v="E08000029"/>
    <x v="111"/>
    <s v="Financial year"/>
    <s v="2018/19"/>
    <s v="Children with a social worker"/>
    <x v="47"/>
    <s v="Number"/>
    <n v="22"/>
    <n v="46946"/>
    <n v="0.46862352490094999"/>
    <s v="0.5 per 1000 0-17 yr olds"/>
    <n v="0.46862352490094999"/>
  </r>
  <r>
    <s v="E08000030_Unborn children with an open CIN plan_Number"/>
    <s v="E08000030"/>
    <x v="135"/>
    <s v="Financial year"/>
    <s v="2018/19"/>
    <s v="Children with a social worker"/>
    <x v="47"/>
    <s v="Number"/>
    <n v="48"/>
    <n v="68157"/>
    <n v="0.704256349311149"/>
    <s v="0.7 per 1000 0-17 yr olds"/>
    <n v="0.704256349311149"/>
  </r>
  <r>
    <s v="E08000031_Unborn children with an open CIN plan_Number"/>
    <s v="E08000031"/>
    <x v="148"/>
    <s v="Financial year"/>
    <s v="2018/19"/>
    <s v="Children with a social worker"/>
    <x v="47"/>
    <s v="Number"/>
    <n v="46"/>
    <n v="61244"/>
    <n v="0.75109398471686994"/>
    <s v="0.8 per 1000 0-17 yr olds"/>
    <n v="0.75109398471686994"/>
  </r>
  <r>
    <s v="E08000011_Unborn children with an open CIN plan_Number"/>
    <s v="E08000011"/>
    <x v="65"/>
    <s v="Financial year"/>
    <s v="2018/19"/>
    <s v="Children with a social worker"/>
    <x v="47"/>
    <s v="Number"/>
    <n v="19"/>
    <n v="33477"/>
    <n v="0.567553842936942"/>
    <s v="0.6 per 1000 0-17 yr olds"/>
    <n v="0.567553842936942"/>
  </r>
  <r>
    <s v="E08000012_Unborn children with an open CIN plan_Number"/>
    <s v="E08000012"/>
    <x v="73"/>
    <s v="Financial year"/>
    <s v="2018/19"/>
    <s v="Children with a social worker"/>
    <x v="47"/>
    <s v="Number"/>
    <n v="64"/>
    <n v="94902"/>
    <n v="0.67437988661988202"/>
    <s v="0.7 per 1000 0-17 yr olds"/>
    <n v="0.67437988661988202"/>
  </r>
  <r>
    <s v="E08000013_Unborn children with an open CIN plan_Number"/>
    <s v="E08000013"/>
    <x v="152"/>
    <s v="Financial year"/>
    <s v="2018/19"/>
    <s v="Children with a social worker"/>
    <x v="47"/>
    <s v="Number"/>
    <n v="26"/>
    <n v="36785"/>
    <n v="0.70680984096778599"/>
    <s v="0.7 per 1000 0-17 yr olds"/>
    <n v="0.70680984096778599"/>
  </r>
  <r>
    <s v="E08000014_Unborn children with an open CIN plan_Number"/>
    <s v="E08000014"/>
    <x v="107"/>
    <s v="Financial year"/>
    <s v="2018/19"/>
    <s v="Children with a social worker"/>
    <x v="47"/>
    <s v="Number"/>
    <n v="48"/>
    <n v="53833"/>
    <n v="0.89164638790333095"/>
    <s v="0.9 per 1000 0-17 yr olds"/>
    <n v="0.89164638790333095"/>
  </r>
  <r>
    <s v="E08000015_Unborn children with an open CIN plan_Number"/>
    <s v="E08000015"/>
    <x v="146"/>
    <s v="Financial year"/>
    <s v="2018/19"/>
    <s v="Children with a social worker"/>
    <x v="47"/>
    <s v="Number"/>
    <n v="60"/>
    <n v="67576"/>
    <n v="0.88788919142890999"/>
    <s v="0.9 per 1000 0-17 yr olds"/>
    <n v="0.88788919142890999"/>
  </r>
  <r>
    <s v="E08000001_Unborn children with an open CIN plan_Number"/>
    <s v="E08000001"/>
    <x v="9"/>
    <s v="Financial year"/>
    <s v="2018/19"/>
    <s v="Children with a social worker"/>
    <x v="47"/>
    <s v="Number"/>
    <n v="47"/>
    <n v="67670"/>
    <n v="0.69454706664696297"/>
    <s v="0.7 per 1000 0-17 yr olds"/>
    <n v="0.69454706664696297"/>
  </r>
  <r>
    <s v="E08000002_Unborn children with an open CIN plan_Number"/>
    <s v="E08000002"/>
    <x v="18"/>
    <s v="Financial year"/>
    <s v="2018/19"/>
    <s v="Children with a social worker"/>
    <x v="47"/>
    <s v="Number"/>
    <n v="18"/>
    <n v="43142"/>
    <n v="0.41722683232117203"/>
    <s v="0.4 per 1000 0-17 yr olds"/>
    <n v="0.41722683232117203"/>
  </r>
  <r>
    <s v="E08000003_Unborn children with an open CIN plan_Number"/>
    <s v="E08000003"/>
    <x v="75"/>
    <s v="Financial year"/>
    <s v="2018/19"/>
    <s v="Children with a social worker"/>
    <x v="47"/>
    <s v="Number"/>
    <n v="108"/>
    <n v="121962"/>
    <n v="0.88552171987996298"/>
    <s v="0.9 per 1000 0-17 yr olds"/>
    <n v="0.88552171987996298"/>
  </r>
  <r>
    <s v="E08000004_Unborn children with an open CIN plan_Number"/>
    <s v="E08000004"/>
    <x v="92"/>
    <s v="Financial year"/>
    <s v="2018/19"/>
    <s v="Children with a social worker"/>
    <x v="47"/>
    <s v="Number"/>
    <n v="51"/>
    <n v="59416"/>
    <n v="0.85835465194560401"/>
    <s v="0.9 per 1000 0-17 yr olds"/>
    <n v="0.85835465194560401"/>
  </r>
  <r>
    <s v="E08000005_Unborn children with an open CIN plan_Number"/>
    <s v="E08000005"/>
    <x v="102"/>
    <s v="Financial year"/>
    <s v="2018/19"/>
    <s v="Children with a social worker"/>
    <x v="47"/>
    <s v="Number"/>
    <n v="49"/>
    <n v="52689"/>
    <n v="0.92998538594393498"/>
    <s v="0.9 per 1000 0-17 yr olds"/>
    <n v="0.92998538594393498"/>
  </r>
  <r>
    <s v="E08000006_Unborn children with an open CIN plan_Number"/>
    <s v="E08000006"/>
    <x v="105"/>
    <s v="Financial year"/>
    <s v="2018/19"/>
    <s v="Children with a social worker"/>
    <x v="47"/>
    <s v="Number"/>
    <n v="29"/>
    <n v="56566"/>
    <n v="0.51267545875614295"/>
    <s v="0.5 per 1000 0-17 yr olds"/>
    <n v="0.51267545875614295"/>
  </r>
  <r>
    <s v="E08000007_Unborn children with an open CIN plan_Number"/>
    <s v="E08000007"/>
    <x v="120"/>
    <s v="Financial year"/>
    <s v="2018/19"/>
    <s v="Children with a social worker"/>
    <x v="47"/>
    <s v="Number"/>
    <n v="33"/>
    <n v="63141"/>
    <n v="0.52263980614814498"/>
    <s v="0.5 per 1000 0-17 yr olds"/>
    <n v="0.52263980614814498"/>
  </r>
  <r>
    <s v="E08000008_Unborn children with an open CIN plan_Number"/>
    <s v="E08000008"/>
    <x v="128"/>
    <s v="Financial year"/>
    <s v="2018/19"/>
    <s v="Children with a social worker"/>
    <x v="47"/>
    <s v="Number"/>
    <n v="46"/>
    <n v="50223"/>
    <n v="0.91591501901519201"/>
    <s v="0.9 per 1000 0-17 yr olds"/>
    <n v="0.91591501901519201"/>
  </r>
  <r>
    <s v="E08000009_Unborn children with an open CIN plan_Number"/>
    <s v="E08000009"/>
    <x v="133"/>
    <s v="Financial year"/>
    <s v="2018/19"/>
    <s v="Children with a social worker"/>
    <x v="47"/>
    <s v="Number"/>
    <n v="25"/>
    <n v="56087"/>
    <n v="0.44573608857667602"/>
    <s v="0.4 per 1000 0-17 yr olds"/>
    <n v="0.44573608857667602"/>
  </r>
  <r>
    <s v="E08000010_Unborn children with an open CIN plan_Number"/>
    <s v="E08000010"/>
    <x v="143"/>
    <s v="Financial year"/>
    <s v="2018/19"/>
    <s v="Children with a social worker"/>
    <x v="47"/>
    <s v="Number"/>
    <n v="52"/>
    <n v="68388"/>
    <n v="0.76036731590337503"/>
    <s v="0.8 per 1000 0-17 yr olds"/>
    <n v="0.76036731590337503"/>
  </r>
  <r>
    <s v="E08000016_Unborn children with an open CIN plan_Number"/>
    <s v="E08000016"/>
    <x v="2"/>
    <s v="Financial year"/>
    <s v="2018/19"/>
    <s v="Children with a social worker"/>
    <x v="47"/>
    <s v="Number"/>
    <n v="37"/>
    <n v="50727"/>
    <n v="0.72939460247994203"/>
    <s v="0.7 per 1000 0-17 yr olds"/>
    <n v="0.72939460247994203"/>
  </r>
  <r>
    <s v="E08000017_Unborn children with an open CIN plan_Number"/>
    <s v="E08000017"/>
    <x v="34"/>
    <s v="Financial year"/>
    <s v="2018/19"/>
    <s v="Children with a social worker"/>
    <x v="47"/>
    <s v="Number"/>
    <n v="52"/>
    <n v="66448"/>
    <n v="0.78256681916686699"/>
    <s v="0.8 per 1000 0-17 yr olds"/>
    <n v="0.78256681916686699"/>
  </r>
  <r>
    <s v="E08000018_Unborn children with an open CIN plan_Number"/>
    <s v="E08000018"/>
    <x v="103"/>
    <s v="Financial year"/>
    <s v="2018/19"/>
    <s v="Children with a social worker"/>
    <x v="47"/>
    <s v="Number"/>
    <n v="57"/>
    <n v="57196"/>
    <n v="0.99657318693614905"/>
    <s v="1 per 1000 0-17 yr olds"/>
    <n v="0.99657318693614905"/>
  </r>
  <r>
    <s v="E08000019_Unborn children with an open CIN plan_Number"/>
    <s v="E08000019"/>
    <x v="108"/>
    <s v="Financial year"/>
    <s v="2018/19"/>
    <s v="Children with a social worker"/>
    <x v="47"/>
    <s v="Number"/>
    <n v="77"/>
    <n v="117497"/>
    <n v="0.65533588091610895"/>
    <s v="0.7 per 1000 0-17 yr olds"/>
    <n v="0.65533588091610895"/>
  </r>
  <r>
    <s v="E08000032_Unborn children with an open CIN plan_Number"/>
    <s v="E08000032"/>
    <x v="12"/>
    <s v="Financial year"/>
    <s v="2018/19"/>
    <s v="Children with a social worker"/>
    <x v="47"/>
    <s v="Number"/>
    <n v="100"/>
    <n v="142005"/>
    <n v="0.70420055631844003"/>
    <s v="0.7 per 1000 0-17 yr olds"/>
    <n v="0.70420055631844003"/>
  </r>
  <r>
    <s v="E08000033_Unborn children with an open CIN plan_Number"/>
    <s v="E08000033"/>
    <x v="19"/>
    <s v="Financial year"/>
    <s v="2018/19"/>
    <s v="Children with a social worker"/>
    <x v="47"/>
    <s v="Number"/>
    <n v="27"/>
    <n v="46021"/>
    <n v="0.58668868560005205"/>
    <s v="0.6 per 1000 0-17 yr olds"/>
    <n v="0.58668868560005205"/>
  </r>
  <r>
    <s v="E08000034_Unborn children with an open CIN plan_Number"/>
    <s v="E08000034"/>
    <x v="64"/>
    <s v="Financial year"/>
    <s v="2018/19"/>
    <s v="Children with a social worker"/>
    <x v="47"/>
    <s v="Number"/>
    <n v="51"/>
    <n v="100174"/>
    <n v="0.50911414139397404"/>
    <s v="0.5 per 1000 0-17 yr olds"/>
    <n v="0.50911414139397404"/>
  </r>
  <r>
    <s v="E08000035_Unborn children with an open CIN plan_Number"/>
    <s v="E08000035"/>
    <x v="68"/>
    <s v="Financial year"/>
    <s v="2018/19"/>
    <s v="Children with a social worker"/>
    <x v="47"/>
    <s v="Number"/>
    <n v="95"/>
    <n v="168176"/>
    <n v="0.56488440681191099"/>
    <s v="0.6 per 1000 0-17 yr olds"/>
    <n v="0.56488440681191099"/>
  </r>
  <r>
    <s v="E08000036_Unborn children with an open CIN plan_Number"/>
    <s v="E08000036"/>
    <x v="134"/>
    <s v="Financial year"/>
    <s v="2018/19"/>
    <s v="Children with a social worker"/>
    <x v="47"/>
    <s v="Number"/>
    <n v="83"/>
    <n v="72893"/>
    <n v="1.1386552892596"/>
    <s v="1.1 per 1000 0-17 yr olds"/>
    <n v="1.1386552892596"/>
  </r>
  <r>
    <s v="E08000020_Unborn children with an open CIN plan_Number"/>
    <s v="E08000020"/>
    <x v="43"/>
    <s v="Financial year"/>
    <s v="2018/19"/>
    <s v="Children with a social worker"/>
    <x v="47"/>
    <s v="Number"/>
    <n v="39"/>
    <n v="39605"/>
    <n v="0.98472415099103605"/>
    <s v="1 per 1000 0-17 yr olds"/>
    <n v="0.98472415099103605"/>
  </r>
  <r>
    <s v="E08000021_Unborn children with an open CIN plan_Number"/>
    <s v="E08000021"/>
    <x v="80"/>
    <s v="Financial year"/>
    <s v="2018/19"/>
    <s v="Children with a social worker"/>
    <x v="47"/>
    <s v="Number"/>
    <n v="61"/>
    <n v="58056"/>
    <n v="1.05070965963897"/>
    <s v="1.1 per 1000 0-17 yr olds"/>
    <n v="1.05070965963897"/>
  </r>
  <r>
    <s v="E08000022_Unborn children with an open CIN plan_Number"/>
    <s v="E08000022"/>
    <x v="86"/>
    <s v="Financial year"/>
    <s v="2018/19"/>
    <s v="Children with a social worker"/>
    <x v="47"/>
    <s v="Number"/>
    <n v="47"/>
    <n v="41360"/>
    <n v="1.13636363636364"/>
    <s v="1.1 per 1000 0-17 yr olds"/>
    <n v="1.13636363636364"/>
  </r>
  <r>
    <s v="E08000023_Unborn children with an open CIN plan_Number"/>
    <s v="E08000023"/>
    <x v="114"/>
    <s v="Financial year"/>
    <s v="2018/19"/>
    <s v="Children with a social worker"/>
    <x v="47"/>
    <s v="Number"/>
    <n v="26"/>
    <n v="29920"/>
    <n v="0.86898395721925104"/>
    <s v="0.9 per 1000 0-17 yr olds"/>
    <n v="0.86898395721925104"/>
  </r>
  <r>
    <s v="E08000024_Unborn children with an open CIN plan_Number"/>
    <s v="E08000024"/>
    <x v="124"/>
    <s v="Financial year"/>
    <s v="2018/19"/>
    <s v="Children with a social worker"/>
    <x v="47"/>
    <s v="Number"/>
    <n v="57"/>
    <n v="54563"/>
    <n v="1.04466396642413"/>
    <s v="1 per 1000 0-17 yr olds"/>
    <n v="1.04466396642413"/>
  </r>
  <r>
    <s v="E06000053_Unborn children with an open CIN plan_Number"/>
    <s v="E06000053"/>
    <x v="153"/>
    <s v="Financial year"/>
    <s v="2018/19"/>
    <s v="Children with a social worker"/>
    <x v="47"/>
    <s v="Number"/>
    <n v="0"/>
    <n v="368"/>
    <n v="0"/>
    <s v="0 per 1000 0-17 yr olds"/>
    <n v="0"/>
  </r>
  <r>
    <s v="E06000022_Unborn children with an open CIN plan_Number"/>
    <s v="E06000022"/>
    <x v="3"/>
    <s v="Financial year"/>
    <s v="2018/19"/>
    <s v="Children with a social worker"/>
    <x v="47"/>
    <s v="Number"/>
    <n v="9"/>
    <n v="35946"/>
    <n v="0.25037556334501698"/>
    <s v="0.3 per 1000 0-17 yr olds"/>
    <n v="0.25037556334501698"/>
  </r>
  <r>
    <s v="E06000023_Unborn children with an open CIN plan_Number"/>
    <s v="E06000023"/>
    <x v="15"/>
    <s v="Financial year"/>
    <s v="2018/19"/>
    <s v="Children with a social worker"/>
    <x v="47"/>
    <s v="Number"/>
    <n v="56"/>
    <n v="94016"/>
    <n v="0.59564329475833899"/>
    <s v="0.6 per 1000 0-17 yr olds"/>
    <n v="0.59564329475833899"/>
  </r>
  <r>
    <s v="E06000024_Unborn children with an open CIN plan_Number"/>
    <s v="E06000024"/>
    <x v="85"/>
    <s v="Financial year"/>
    <s v="2018/19"/>
    <s v="Children with a social worker"/>
    <x v="47"/>
    <s v="Number"/>
    <n v="18"/>
    <n v="43435"/>
    <n v="0.41441234027857698"/>
    <s v="0.4 per 1000 0-17 yr olds"/>
    <n v="0.41441234027857698"/>
  </r>
  <r>
    <s v="E06000025_Unborn children with an open CIN plan_Number"/>
    <s v="E06000025"/>
    <x v="113"/>
    <s v="Financial year"/>
    <s v="2018/19"/>
    <s v="Children with a social worker"/>
    <x v="47"/>
    <s v="Number"/>
    <n v="20"/>
    <n v="58867"/>
    <n v="0.33974892554402297"/>
    <s v="0.3 per 1000 0-17 yr olds"/>
    <n v="0.33974892554402297"/>
  </r>
  <r>
    <s v="E06000001_Unborn children with an open CIN plan_Number"/>
    <s v="E06000001"/>
    <x v="52"/>
    <s v="Financial year"/>
    <s v="2018/19"/>
    <s v="Children with a social worker"/>
    <x v="47"/>
    <s v="Number"/>
    <n v="22"/>
    <n v="20006"/>
    <n v="1.0996700989703101"/>
    <s v="1.1 per 1000 0-17 yr olds"/>
    <n v="1.0996700989703101"/>
  </r>
  <r>
    <s v="E06000002_Unborn children with an open CIN plan_Number"/>
    <s v="E06000002"/>
    <x v="78"/>
    <s v="Financial year"/>
    <s v="2018/19"/>
    <s v="Children with a social worker"/>
    <x v="47"/>
    <s v="Number"/>
    <n v="51"/>
    <n v="32513"/>
    <n v="1.5686033278996101"/>
    <s v="1.6 per 1000 0-17 yr olds"/>
    <n v="1.5686033278996101"/>
  </r>
  <r>
    <s v="E06000003_Unborn children with an open CIN plan_Number"/>
    <s v="E06000003"/>
    <x v="100"/>
    <s v="Financial year"/>
    <s v="2018/19"/>
    <s v="Children with a social worker"/>
    <x v="47"/>
    <s v="Number"/>
    <n v="23"/>
    <n v="27626"/>
    <n v="0.83254904799826202"/>
    <s v="0.8 per 1000 0-17 yr olds"/>
    <n v="0.83254904799826202"/>
  </r>
  <r>
    <s v="E06000004_Unborn children with an open CIN plan_Number"/>
    <s v="E06000004"/>
    <x v="121"/>
    <s v="Financial year"/>
    <s v="2018/19"/>
    <s v="Children with a social worker"/>
    <x v="47"/>
    <s v="Number"/>
    <n v="37"/>
    <n v="43521"/>
    <n v="0.85016428850439996"/>
    <s v="0.9 per 1000 0-17 yr olds"/>
    <n v="0.85016428850439996"/>
  </r>
  <r>
    <s v="E06000010_Unborn children with an open CIN plan_Number"/>
    <s v="E06000010"/>
    <x v="62"/>
    <s v="Financial year"/>
    <s v="2018/19"/>
    <s v="Children with a social worker"/>
    <x v="47"/>
    <s v="Number"/>
    <n v="61"/>
    <n v="57023"/>
    <n v="1.06974378759448"/>
    <s v="1.1 per 1000 0-17 yr olds"/>
    <n v="1.06974378759448"/>
  </r>
  <r>
    <s v="E06000011_Unborn children with an open CIN plan_Number"/>
    <s v="E06000011"/>
    <x v="39"/>
    <s v="Financial year"/>
    <s v="2018/19"/>
    <s v="Children with a social worker"/>
    <x v="47"/>
    <s v="Number"/>
    <n v="24"/>
    <n v="62942"/>
    <n v="0.381303422198214"/>
    <s v="0.4 per 1000 0-17 yr olds"/>
    <n v="0.381303422198214"/>
  </r>
  <r>
    <s v="E06000012_Unborn children with an open CIN plan_Number"/>
    <s v="E06000012"/>
    <x v="83"/>
    <s v="Financial year"/>
    <s v="2018/19"/>
    <s v="Children with a social worker"/>
    <x v="47"/>
    <s v="Number"/>
    <n v="44"/>
    <n v="34503"/>
    <n v="1.2752514274121101"/>
    <s v="1.3 per 1000 0-17 yr olds"/>
    <n v="1.2752514274121101"/>
  </r>
  <r>
    <s v="E06000013_Unborn children with an open CIN plan_Number"/>
    <s v="E06000013"/>
    <x v="84"/>
    <s v="Financial year"/>
    <s v="2018/19"/>
    <s v="Children with a social worker"/>
    <x v="47"/>
    <s v="Number"/>
    <n v="21"/>
    <n v="35714"/>
    <n v="0.58800470403763205"/>
    <s v="0.6 per 1000 0-17 yr olds"/>
    <n v="0.58800470403763205"/>
  </r>
  <r>
    <s v="E10000023_Unborn children with an open CIN plan_Number"/>
    <s v="E10000023"/>
    <x v="87"/>
    <s v="Financial year"/>
    <s v="2018/19"/>
    <s v="Children with a social worker"/>
    <x v="47"/>
    <s v="Number"/>
    <n v="50"/>
    <n v="117499"/>
    <n v="0.42553553647265102"/>
    <s v="0.4 per 1000 0-17 yr olds"/>
    <n v="0.42553553647265102"/>
  </r>
  <r>
    <s v="E06000014_Unborn children with an open CIN plan_Number"/>
    <s v="E06000014"/>
    <x v="150"/>
    <s v="Financial year"/>
    <s v="2018/19"/>
    <s v="Children with a social worker"/>
    <x v="47"/>
    <s v="Number"/>
    <n v="25"/>
    <n v="36572"/>
    <n v="0.68358306901454702"/>
    <s v="0.7 per 1000 0-17 yr olds"/>
    <n v="0.68358306901454702"/>
  </r>
  <r>
    <s v="E06000032_Unborn children with an open CIN plan_Number"/>
    <s v="E06000032"/>
    <x v="74"/>
    <s v="Financial year"/>
    <s v="2018/19"/>
    <s v="Children with a social worker"/>
    <x v="47"/>
    <s v="Number"/>
    <n v="31"/>
    <n v="57375"/>
    <n v="0.54030501089324601"/>
    <s v="0.5 per 1000 0-17 yr olds"/>
    <n v="0.54030501089324601"/>
  </r>
  <r>
    <s v="E06000055_Unborn children with an open CIN plan_Number"/>
    <s v="E06000055"/>
    <x v="4"/>
    <s v="Financial year"/>
    <s v="2018/19"/>
    <s v="Children with a social worker"/>
    <x v="47"/>
    <s v="Number"/>
    <n v="22"/>
    <n v="40088"/>
    <n v="0.548792656156456"/>
    <s v="0.5 per 1000 0-17 yr olds"/>
    <n v="0.548792656156456"/>
  </r>
  <r>
    <s v="E06000056_Unborn children with an open CIN plan_Number"/>
    <s v="E06000056"/>
    <x v="22"/>
    <s v="Financial year"/>
    <s v="2018/19"/>
    <s v="Children with a social worker"/>
    <x v="47"/>
    <s v="Number"/>
    <n v="20"/>
    <n v="62515"/>
    <n v="0.31992321842757698"/>
    <s v="0.3 per 1000 0-17 yr olds"/>
    <n v="0.31992321842757698"/>
  </r>
  <r>
    <s v="E10000002_Unborn children with an open CIN plan_Number"/>
    <s v="E10000002"/>
    <x v="17"/>
    <s v="Financial year"/>
    <s v="2018/19"/>
    <s v="Children with a social worker"/>
    <x v="47"/>
    <s v="Number"/>
    <n v="50"/>
    <n v="124321"/>
    <n v="0.40218466711175099"/>
    <s v="0.4 per 1000 0-17 yr olds"/>
    <n v="0.40218466711175099"/>
  </r>
  <r>
    <s v="E06000042_Unborn children with an open CIN plan_Number"/>
    <s v="E06000042"/>
    <x v="79"/>
    <s v="Financial year"/>
    <s v="2018/19"/>
    <s v="Children with a social worker"/>
    <x v="47"/>
    <s v="Number"/>
    <n v="31"/>
    <n v="68278"/>
    <n v="0.454026187058789"/>
    <s v="0.5 per 1000 0-17 yr olds"/>
    <n v="0.454026187058789"/>
  </r>
  <r>
    <s v="E10000007_Unborn children with an open CIN plan_Number"/>
    <s v="E10000007"/>
    <x v="32"/>
    <s v="Financial year"/>
    <s v="2018/19"/>
    <s v="Children with a social worker"/>
    <x v="47"/>
    <s v="Number"/>
    <n v="99"/>
    <n v="153272"/>
    <n v="0.64591053812829502"/>
    <s v="0.6 per 1000 0-17 yr olds"/>
    <n v="0.64591053812829502"/>
  </r>
  <r>
    <s v="E06000015_Unborn children with an open CIN plan_Number"/>
    <s v="E06000015"/>
    <x v="31"/>
    <s v="Financial year"/>
    <s v="2018/19"/>
    <s v="Children with a social worker"/>
    <x v="47"/>
    <s v="Number"/>
    <n v="55"/>
    <n v="59899"/>
    <n v="0.91821232407886599"/>
    <s v="0.9 per 1000 0-17 yr olds"/>
    <n v="0.91821232407886599"/>
  </r>
  <r>
    <s v="E10000009_Unborn children with an open CIN plan_Number"/>
    <s v="E10000009"/>
    <x v="35"/>
    <s v="Financial year"/>
    <s v="2018/19"/>
    <s v="Children with a social worker"/>
    <x v="47"/>
    <s v="Number"/>
    <n v="36"/>
    <n v="76699"/>
    <n v="0.46936726684832902"/>
    <s v="0.5 per 1000 0-17 yr olds"/>
    <n v="0.46936726684832902"/>
  </r>
  <r>
    <s v="E06000029_Unborn children with an open CIN plan_Number"/>
    <s v="E06000029"/>
    <x v="96"/>
    <s v="Financial year"/>
    <s v="2018/19"/>
    <s v="Children with a social worker"/>
    <x v="47"/>
    <s v="Number"/>
    <n v="13"/>
    <n v="30188"/>
    <n v="0.43063468928050902"/>
    <s v="0.4 per 1000 0-17 yr olds"/>
    <n v="0.43063468928050902"/>
  </r>
  <r>
    <s v="E06000028_Unborn children with an open CIN plan_Number"/>
    <s v="E06000028"/>
    <x v="10"/>
    <s v="Financial year"/>
    <s v="2018/19"/>
    <s v="Children with a social worker"/>
    <x v="47"/>
    <s v="Number"/>
    <n v="12"/>
    <n v="36373"/>
    <n v="0.32991504687543"/>
    <s v="0.3 per 1000 0-17 yr olds"/>
    <n v="0.32991504687543"/>
  </r>
  <r>
    <s v="E06000047_Unborn children with an open CIN plan_Number"/>
    <s v="E06000047"/>
    <x v="37"/>
    <s v="Financial year"/>
    <s v="2018/19"/>
    <s v="Children with a social worker"/>
    <x v="47"/>
    <s v="Number"/>
    <n v="107"/>
    <n v="101040"/>
    <n v="1.05898653998416"/>
    <s v="1.1 per 1000 0-17 yr olds"/>
    <n v="1.05898653998416"/>
  </r>
  <r>
    <s v="E06000005_Unborn children with an open CIN plan_Number"/>
    <s v="E06000005"/>
    <x v="30"/>
    <s v="Financial year"/>
    <s v="2018/19"/>
    <s v="Children with a social worker"/>
    <x v="47"/>
    <s v="Number"/>
    <n v="24"/>
    <n v="22454"/>
    <n v="1.0688518749443301"/>
    <s v="1.1 per 1000 0-17 yr olds"/>
    <n v="1.0688518749443301"/>
  </r>
  <r>
    <s v="E10000011_Unborn children with an open CIN plan_Number"/>
    <s v="E10000011"/>
    <x v="40"/>
    <s v="Financial year"/>
    <s v="2018/19"/>
    <s v="Children with a social worker"/>
    <x v="47"/>
    <s v="Number"/>
    <n v="60"/>
    <n v="106378"/>
    <n v="0.56402639643535302"/>
    <s v="0.6 per 1000 0-17 yr olds"/>
    <n v="0.56402639643535302"/>
  </r>
  <r>
    <s v="E06000043_Unborn children with an open CIN plan_Number"/>
    <s v="E06000043"/>
    <x v="14"/>
    <s v="Financial year"/>
    <s v="2018/19"/>
    <s v="Children with a social worker"/>
    <x v="47"/>
    <s v="Number"/>
    <n v="50"/>
    <n v="51005"/>
    <n v="0.98029604940692106"/>
    <s v="1 per 1000 0-17 yr olds"/>
    <n v="0.98029604940692106"/>
  </r>
  <r>
    <s v="E10000014_Unborn children with an open CIN plan_Number"/>
    <s v="E10000014"/>
    <x v="49"/>
    <s v="Financial year"/>
    <s v="2018/19"/>
    <s v="Children with a social worker"/>
    <x v="47"/>
    <s v="Number"/>
    <n v="139"/>
    <n v="284002"/>
    <n v="0.48943317300582401"/>
    <s v="0.5 per 1000 0-17 yr olds"/>
    <n v="0.48943317300582401"/>
  </r>
  <r>
    <s v="E06000044_Unborn children with an open CIN plan_Number"/>
    <s v="E06000044"/>
    <x v="97"/>
    <s v="Financial year"/>
    <s v="2018/19"/>
    <s v="Children with a social worker"/>
    <x v="47"/>
    <s v="Number"/>
    <n v="36"/>
    <n v="44046"/>
    <n v="0.81732733959950998"/>
    <s v="0.8 per 1000 0-17 yr olds"/>
    <n v="0.81732733959950998"/>
  </r>
  <r>
    <s v="E06000045_Unborn children with an open CIN plan_Number"/>
    <s v="E06000045"/>
    <x v="115"/>
    <s v="Financial year"/>
    <s v="2018/19"/>
    <s v="Children with a social worker"/>
    <x v="47"/>
    <s v="Number"/>
    <n v="56"/>
    <n v="50832"/>
    <n v="1.1016682404784399"/>
    <s v="1.1 per 1000 0-17 yr olds"/>
    <n v="1.1016682404784399"/>
  </r>
  <r>
    <s v="E10000018_Unborn children with an open CIN plan_Number"/>
    <s v="E10000018"/>
    <x v="70"/>
    <s v="Financial year"/>
    <s v="2018/19"/>
    <s v="Children with a social worker"/>
    <x v="47"/>
    <s v="Number"/>
    <n v="54"/>
    <n v="140307"/>
    <n v="0.384870320083816"/>
    <s v="0.4 per 1000 0-17 yr olds"/>
    <n v="0.384870320083816"/>
  </r>
  <r>
    <s v="E06000016_Unborn children with an open CIN plan_Number"/>
    <s v="E06000016"/>
    <x v="69"/>
    <s v="Financial year"/>
    <s v="2018/19"/>
    <s v="Children with a social worker"/>
    <x v="47"/>
    <s v="Number"/>
    <n v="57"/>
    <n v="83994"/>
    <n v="0.67861990142152995"/>
    <s v="0.7 per 1000 0-17 yr olds"/>
    <n v="0.67861990142152995"/>
  </r>
  <r>
    <s v="E06000017_Unborn children with an open CIN plan_Number"/>
    <s v="E06000017"/>
    <x v="104"/>
    <s v="Financial year"/>
    <s v="2018/19"/>
    <s v="Children with a social worker"/>
    <x v="47"/>
    <s v="Number"/>
    <s v="*"/>
    <n v="7807"/>
    <s v="*"/>
    <s v="N/A"/>
    <s v="N/A"/>
  </r>
  <r>
    <s v="E10000028_Unborn children with an open CIN plan_Number"/>
    <s v="E10000028"/>
    <x v="119"/>
    <s v="Financial year"/>
    <s v="2018/19"/>
    <s v="Children with a social worker"/>
    <x v="47"/>
    <s v="Number"/>
    <n v="130"/>
    <n v="169603"/>
    <n v="0.76649587566257704"/>
    <s v="0.8 per 1000 0-17 yr olds"/>
    <n v="0.76649587566257704"/>
  </r>
  <r>
    <s v="E06000021_Unborn children with an open CIN plan_Number"/>
    <s v="E06000021"/>
    <x v="122"/>
    <s v="Financial year"/>
    <s v="2018/19"/>
    <s v="Children with a social worker"/>
    <x v="47"/>
    <s v="Number"/>
    <n v="85"/>
    <n v="57549"/>
    <n v="1.4770022068150599"/>
    <s v="1.5 per 1000 0-17 yr olds"/>
    <n v="1.4770022068150599"/>
  </r>
  <r>
    <s v="E06000054_Unborn children with an open CIN plan_Number"/>
    <s v="E06000054"/>
    <x v="144"/>
    <s v="Financial year"/>
    <s v="2018/19"/>
    <s v="Children with a social worker"/>
    <x v="47"/>
    <s v="Number"/>
    <n v="91"/>
    <n v="105692"/>
    <n v="0.86099231729932302"/>
    <s v="0.9 per 1000 0-17 yr olds"/>
    <n v="0.86099231729932302"/>
  </r>
  <r>
    <s v="E06000030_Unborn children with an open CIN plan_Number"/>
    <s v="E06000030"/>
    <x v="127"/>
    <s v="Financial year"/>
    <s v="2018/19"/>
    <s v="Children with a social worker"/>
    <x v="47"/>
    <s v="Number"/>
    <n v="38"/>
    <n v="50239"/>
    <n v="0.75638448217520304"/>
    <s v="0.8 per 1000 0-17 yr olds"/>
    <n v="0.75638448217520304"/>
  </r>
  <r>
    <s v="E06000036_Unborn children with an open CIN plan_Number"/>
    <s v="E06000036"/>
    <x v="11"/>
    <s v="Financial year"/>
    <s v="2018/19"/>
    <s v="Children with a social worker"/>
    <x v="47"/>
    <s v="Number"/>
    <n v="14"/>
    <n v="28336"/>
    <n v="0.49407114624505899"/>
    <s v="0.5 per 1000 0-17 yr olds"/>
    <n v="0.49407114624505899"/>
  </r>
  <r>
    <s v="E06000040_Unborn children with an open CIN plan_Number"/>
    <s v="E06000040"/>
    <x v="145"/>
    <s v="Financial year"/>
    <s v="2018/19"/>
    <s v="Children with a social worker"/>
    <x v="47"/>
    <s v="Number"/>
    <n v="17"/>
    <n v="34604"/>
    <n v="0.49127268523870099"/>
    <s v="0.5 per 1000 0-17 yr olds"/>
    <n v="0.49127268523870099"/>
  </r>
  <r>
    <s v="E06000037_Unborn children with an open CIN plan_Number"/>
    <s v="E06000037"/>
    <x v="140"/>
    <s v="Financial year"/>
    <s v="2018/19"/>
    <s v="Children with a social worker"/>
    <x v="47"/>
    <s v="Number"/>
    <n v="15"/>
    <n v="35623"/>
    <n v="0.421076270948544"/>
    <s v="0.4 per 1000 0-17 yr olds"/>
    <n v="0.421076270948544"/>
  </r>
  <r>
    <s v="E06000038_Unborn children with an open CIN plan_Number"/>
    <s v="E06000038"/>
    <x v="98"/>
    <s v="Financial year"/>
    <s v="2018/19"/>
    <s v="Children with a social worker"/>
    <x v="47"/>
    <s v="Number"/>
    <n v="30"/>
    <n v="37080"/>
    <n v="0.80906148867313898"/>
    <s v="0.8 per 1000 0-17 yr olds"/>
    <n v="0.80906148867313898"/>
  </r>
  <r>
    <s v="E06000039_Unborn children with an open CIN plan_Number"/>
    <s v="E06000039"/>
    <x v="110"/>
    <s v="Financial year"/>
    <s v="2018/19"/>
    <s v="Children with a social worker"/>
    <x v="47"/>
    <s v="Number"/>
    <n v="23"/>
    <n v="42699"/>
    <n v="0.53865430103749501"/>
    <s v="0.5 per 1000 0-17 yr olds"/>
    <n v="0.53865430103749501"/>
  </r>
  <r>
    <s v="E06000041_Unborn children with an open CIN plan_Number"/>
    <s v="E06000041"/>
    <x v="147"/>
    <s v="Financial year"/>
    <s v="2018/19"/>
    <s v="Children with a social worker"/>
    <x v="47"/>
    <s v="Number"/>
    <n v="12"/>
    <n v="39532"/>
    <n v="0.30355155317211402"/>
    <s v="0.3 per 1000 0-17 yr olds"/>
    <n v="0.30355155317211402"/>
  </r>
  <r>
    <s v="E10000003_Unborn children with an open CIN plan_Number"/>
    <s v="E10000003"/>
    <x v="20"/>
    <s v="Financial year"/>
    <s v="2018/19"/>
    <s v="Children with a social worker"/>
    <x v="47"/>
    <s v="Number"/>
    <n v="68"/>
    <n v="135719"/>
    <n v="0.50103522719737104"/>
    <s v="0.5 per 1000 0-17 yr olds"/>
    <n v="0.50103522719737104"/>
  </r>
  <r>
    <s v="E06000031_Unborn children with an open CIN plan_Number"/>
    <s v="E06000031"/>
    <x v="94"/>
    <s v="Financial year"/>
    <s v="2018/19"/>
    <s v="Children with a social worker"/>
    <x v="47"/>
    <s v="Number"/>
    <n v="53"/>
    <n v="51137"/>
    <n v="1.0364315466296401"/>
    <s v="1 per 1000 0-17 yr olds"/>
    <n v="1.0364315466296401"/>
  </r>
  <r>
    <s v="E06000006_Unborn children with an open CIN plan_Number"/>
    <s v="E06000006"/>
    <x v="47"/>
    <s v="Financial year"/>
    <s v="2018/19"/>
    <s v="Children with a social worker"/>
    <x v="47"/>
    <s v="Number"/>
    <n v="18"/>
    <n v="28617"/>
    <n v="0.62899675018345702"/>
    <s v="0.6 per 1000 0-17 yr olds"/>
    <n v="0.62899675018345702"/>
  </r>
  <r>
    <s v="E06000007_Unborn children with an open CIN plan_Number"/>
    <s v="E06000007"/>
    <x v="138"/>
    <s v="Financial year"/>
    <s v="2018/19"/>
    <s v="Children with a social worker"/>
    <x v="47"/>
    <s v="Number"/>
    <n v="25"/>
    <n v="44484"/>
    <n v="0.56199982016005801"/>
    <s v="0.6 per 1000 0-17 yr olds"/>
    <n v="0.56199982016005801"/>
  </r>
  <r>
    <s v="E10000008_Unborn children with an open CIN plan_Number"/>
    <s v="E10000008"/>
    <x v="33"/>
    <s v="Financial year"/>
    <s v="2018/19"/>
    <s v="Children with a social worker"/>
    <x v="47"/>
    <s v="Number"/>
    <n v="55"/>
    <n v="145878"/>
    <n v="0.37702737904276201"/>
    <s v="0.4 per 1000 0-17 yr olds"/>
    <n v="0.37702737904276201"/>
  </r>
  <r>
    <s v="E06000026_Unborn children with an open CIN plan_Number"/>
    <s v="E06000026"/>
    <x v="95"/>
    <s v="Financial year"/>
    <s v="2018/19"/>
    <s v="Children with a social worker"/>
    <x v="47"/>
    <s v="Number"/>
    <n v="68"/>
    <n v="52552"/>
    <n v="1.2939564621708"/>
    <s v="1.3 per 1000 0-17 yr olds"/>
    <n v="1.2939564621708"/>
  </r>
  <r>
    <s v="E06000027_Unborn children with an open CIN plan_Number"/>
    <s v="E06000027"/>
    <x v="131"/>
    <s v="Financial year"/>
    <s v="2018/19"/>
    <s v="Children with a social worker"/>
    <x v="47"/>
    <s v="Number"/>
    <n v="12"/>
    <n v="25423"/>
    <n v="0.47201353105455701"/>
    <s v="0.5 per 1000 0-17 yr olds"/>
    <n v="0.47201353105455701"/>
  </r>
  <r>
    <s v="E10000012_Unborn children with an open CIN plan_Number"/>
    <s v="E10000012"/>
    <x v="42"/>
    <s v="Financial year"/>
    <s v="2018/19"/>
    <s v="Children with a social worker"/>
    <x v="47"/>
    <s v="Number"/>
    <n v="124"/>
    <n v="311172"/>
    <n v="0.39849343771290502"/>
    <s v="0.4 per 1000 0-17 yr olds"/>
    <n v="0.39849343771290502"/>
  </r>
  <r>
    <s v="E06000033_Unborn children with an open CIN plan_Number"/>
    <s v="E06000033"/>
    <x v="116"/>
    <s v="Financial year"/>
    <s v="2018/19"/>
    <s v="Children with a social worker"/>
    <x v="47"/>
    <s v="Number"/>
    <n v="42"/>
    <n v="39540"/>
    <n v="1.0622154779969699"/>
    <s v="1.1 per 1000 0-17 yr olds"/>
    <n v="1.0622154779969699"/>
  </r>
  <r>
    <s v="E06000034_Unborn children with an open CIN plan_Number"/>
    <s v="E06000034"/>
    <x v="130"/>
    <s v="Financial year"/>
    <s v="2018/19"/>
    <s v="Children with a social worker"/>
    <x v="47"/>
    <s v="Number"/>
    <n v="15"/>
    <n v="43762"/>
    <n v="0.342763127827796"/>
    <s v="0.3 per 1000 0-17 yr olds"/>
    <n v="0.342763127827796"/>
  </r>
  <r>
    <s v="E06000019_Unborn children with an open CIN plan_Number"/>
    <s v="E06000019"/>
    <x v="54"/>
    <s v="Financial year"/>
    <s v="2018/19"/>
    <s v="Children with a social worker"/>
    <x v="47"/>
    <s v="Number"/>
    <n v="14"/>
    <n v="36103"/>
    <n v="0.38777940891338702"/>
    <s v="0.4 per 1000 0-17 yr olds"/>
    <n v="0.38777940891338702"/>
  </r>
  <r>
    <s v="E10000034_Unborn children with an open CIN plan_Number"/>
    <s v="E10000034"/>
    <x v="149"/>
    <s v="Financial year"/>
    <s v="2018/19"/>
    <s v="Children with a social worker"/>
    <x v="47"/>
    <s v="Number"/>
    <n v="58"/>
    <n v="117783"/>
    <n v="0.49243099598413997"/>
    <s v="0.5 per 1000 0-17 yr olds"/>
    <n v="0.49243099598413997"/>
  </r>
  <r>
    <s v="E10000016_Unborn children with an open CIN plan_Number"/>
    <s v="E10000016"/>
    <x v="61"/>
    <s v="Financial year"/>
    <s v="2018/19"/>
    <s v="Children with a social worker"/>
    <x v="47"/>
    <s v="Number"/>
    <n v="225"/>
    <n v="340140"/>
    <n v="0.66149232668901004"/>
    <s v="0.7 per 1000 0-17 yr olds"/>
    <n v="0.66149232668901004"/>
  </r>
  <r>
    <s v="E06000035_Unborn children with an open CIN plan_Number"/>
    <s v="E06000035"/>
    <x v="76"/>
    <s v="Financial year"/>
    <s v="2018/19"/>
    <s v="Children with a social worker"/>
    <x v="47"/>
    <s v="Number"/>
    <n v="44"/>
    <n v="64391"/>
    <n v="0.68332530943765402"/>
    <s v="0.7 per 1000 0-17 yr olds"/>
    <n v="0.68332530943765402"/>
  </r>
  <r>
    <s v="E10000017_Unborn children with an open CIN plan_Number"/>
    <s v="E10000017"/>
    <x v="67"/>
    <s v="Financial year"/>
    <s v="2018/19"/>
    <s v="Children with a social worker"/>
    <x v="47"/>
    <s v="Number"/>
    <n v="167"/>
    <n v="249727"/>
    <n v="0.66873025343675296"/>
    <s v="0.7 per 1000 0-17 yr olds"/>
    <n v="0.66873025343675296"/>
  </r>
  <r>
    <s v="E06000008_Unborn children with an open CIN plan_Number"/>
    <s v="E06000008"/>
    <x v="7"/>
    <s v="Financial year"/>
    <s v="2018/19"/>
    <s v="Children with a social worker"/>
    <x v="47"/>
    <s v="Number"/>
    <n v="43"/>
    <n v="38481"/>
    <n v="1.11743457810348"/>
    <s v="1.1 per 1000 0-17 yr olds"/>
    <n v="1.11743457810348"/>
  </r>
  <r>
    <s v="E06000009_Unborn children with an open CIN plan_Number"/>
    <s v="E06000009"/>
    <x v="8"/>
    <s v="Financial year"/>
    <s v="2018/19"/>
    <s v="Children with a social worker"/>
    <x v="47"/>
    <s v="Number"/>
    <n v="55"/>
    <n v="28904"/>
    <n v="1.9028508164959901"/>
    <s v="1.9 per 1000 0-17 yr olds"/>
    <n v="1.9028508164959901"/>
  </r>
  <r>
    <s v="E10000024_Unborn children with an open CIN plan_Number"/>
    <s v="E10000024"/>
    <x v="91"/>
    <s v="Financial year"/>
    <s v="2018/19"/>
    <s v="Children with a social worker"/>
    <x v="47"/>
    <s v="Number"/>
    <n v="107"/>
    <n v="166542"/>
    <n v="0.64248057547045201"/>
    <s v="0.6 per 1000 0-17 yr olds"/>
    <n v="0.64248057547045201"/>
  </r>
  <r>
    <s v="E06000018_Unborn children with an open CIN plan_Number"/>
    <s v="E06000018"/>
    <x v="90"/>
    <s v="Financial year"/>
    <s v="2018/19"/>
    <s v="Children with a social worker"/>
    <x v="47"/>
    <s v="Number"/>
    <n v="75"/>
    <n v="68651"/>
    <n v="1.0924822653712301"/>
    <s v="1.1 per 1000 0-17 yr olds"/>
    <n v="1.0924822653712301"/>
  </r>
  <r>
    <s v="E06000051_Unborn children with an open CIN plan_Number"/>
    <s v="E06000051"/>
    <x v="109"/>
    <s v="Financial year"/>
    <s v="2018/19"/>
    <s v="Children with a social worker"/>
    <x v="47"/>
    <s v="Number"/>
    <n v="20"/>
    <n v="59839"/>
    <n v="0.33423018432794699"/>
    <s v="0.3 per 1000 0-17 yr olds"/>
    <n v="0.33423018432794699"/>
  </r>
  <r>
    <s v="E06000020_Unborn children with an open CIN plan_Number"/>
    <s v="E06000020"/>
    <x v="129"/>
    <s v="Financial year"/>
    <s v="2018/19"/>
    <s v="Children with a social worker"/>
    <x v="47"/>
    <s v="Number"/>
    <n v="42"/>
    <n v="40620"/>
    <n v="1.0339734121122599"/>
    <s v="1 per 1000 0-17 yr olds"/>
    <n v="1.0339734121122599"/>
  </r>
  <r>
    <s v="E06000049_Unborn children with an open CIN plan_Number"/>
    <s v="E06000049"/>
    <x v="23"/>
    <s v="Financial year"/>
    <s v="2018/19"/>
    <s v="Children with a social worker"/>
    <x v="47"/>
    <s v="Number"/>
    <n v="32"/>
    <n v="76523"/>
    <n v="0.41817492779948501"/>
    <s v="0.4 per 1000 0-17 yr olds"/>
    <n v="0.41817492779948501"/>
  </r>
  <r>
    <s v="E06000050_Unborn children with an open CIN plan_Number"/>
    <s v="E06000050"/>
    <x v="154"/>
    <s v="Financial year"/>
    <s v="2018/19"/>
    <s v="Children with a social worker"/>
    <x v="47"/>
    <s v="Number"/>
    <n v="29"/>
    <n v="68054"/>
    <n v="0.42613218914391499"/>
    <s v="0.4 per 1000 0-17 yr olds"/>
    <n v="0.42613218914391499"/>
  </r>
  <r>
    <s v="E06000052_Unborn children with an open CIN plan_Number"/>
    <s v="E06000052"/>
    <x v="26"/>
    <s v="Financial year"/>
    <s v="2018/19"/>
    <s v="Children with a social worker"/>
    <x v="47"/>
    <s v="Number"/>
    <n v="53"/>
    <n v="107810"/>
    <n v="0.49160560244875201"/>
    <s v="0.5 per 1000 0-17 yr olds"/>
    <n v="0.49160560244875201"/>
  </r>
  <r>
    <s v="E10000006_Unborn children with an open CIN plan_Number"/>
    <s v="E10000006"/>
    <x v="29"/>
    <s v="Financial year"/>
    <s v="2018/19"/>
    <s v="Children with a social worker"/>
    <x v="47"/>
    <s v="Number"/>
    <n v="60"/>
    <n v="92500"/>
    <n v="0.64864864864864902"/>
    <s v="0.6 per 1000 0-17 yr olds"/>
    <n v="0.64864864864864902"/>
  </r>
  <r>
    <s v="E10000013_Unborn children with an open CIN plan_Number"/>
    <s v="E10000013"/>
    <x v="44"/>
    <s v="Financial year"/>
    <s v="2018/19"/>
    <s v="Children with a social worker"/>
    <x v="47"/>
    <s v="Number"/>
    <n v="74"/>
    <n v="128136"/>
    <n v="0.57751139414372199"/>
    <s v="0.6 per 1000 0-17 yr olds"/>
    <n v="0.57751139414372199"/>
  </r>
  <r>
    <s v="E10000015_Unborn children with an open CIN plan_Number"/>
    <s v="E10000015"/>
    <x v="55"/>
    <s v="Financial year"/>
    <s v="2018/19"/>
    <s v="Children with a social worker"/>
    <x v="47"/>
    <s v="Number"/>
    <n v="115"/>
    <n v="271005"/>
    <n v="0.42434641427279901"/>
    <s v="0.4 per 1000 0-17 yr olds"/>
    <n v="0.42434641427279901"/>
  </r>
  <r>
    <s v="E06000046_Unborn children with an open CIN plan_Number"/>
    <s v="E06000046"/>
    <x v="58"/>
    <s v="Financial year"/>
    <s v="2018/19"/>
    <s v="Children with a social worker"/>
    <x v="47"/>
    <s v="Number"/>
    <n v="20"/>
    <n v="24869"/>
    <n v="0.80421408178857201"/>
    <s v="0.8 per 1000 0-17 yr olds"/>
    <n v="0.80421408178857201"/>
  </r>
  <r>
    <s v="E10000019_Unborn children with an open CIN plan_Number"/>
    <s v="E10000019"/>
    <x v="72"/>
    <s v="Financial year"/>
    <s v="2018/19"/>
    <s v="Children with a social worker"/>
    <x v="47"/>
    <s v="Number"/>
    <n v="65"/>
    <n v="145641"/>
    <n v="0.44630289547586199"/>
    <s v="0.4 per 1000 0-17 yr olds"/>
    <n v="0.44630289547586199"/>
  </r>
  <r>
    <s v="E10000020_Unborn children with an open CIN plan_Number"/>
    <s v="E10000020"/>
    <x v="82"/>
    <s v="Financial year"/>
    <s v="2018/19"/>
    <s v="Children with a social worker"/>
    <x v="47"/>
    <s v="Number"/>
    <n v="76"/>
    <n v="170810"/>
    <n v="0.444938820912125"/>
    <s v="0.4 per 1000 0-17 yr olds"/>
    <n v="0.444938820912125"/>
  </r>
  <r>
    <s v="E10000021_Unborn children with an open CIN plan_Number"/>
    <s v="E10000021"/>
    <x v="88"/>
    <s v="Financial year"/>
    <s v="2018/19"/>
    <s v="Children with a social worker"/>
    <x v="47"/>
    <s v="Number"/>
    <n v="105"/>
    <n v="170235"/>
    <n v="0.61679443122742095"/>
    <s v="0.6 per 1000 0-17 yr olds"/>
    <n v="0.61679443122742095"/>
  </r>
  <r>
    <s v="E06000048_Unborn children with an open CIN plan_Number"/>
    <s v="E06000048"/>
    <x v="89"/>
    <s v="Financial year"/>
    <s v="2018/19"/>
    <s v="Children with a social worker"/>
    <x v="47"/>
    <s v="Number"/>
    <n v="58"/>
    <n v="59011"/>
    <n v="0.98286760095575398"/>
    <s v="1 per 1000 0-17 yr olds"/>
    <n v="0.98286760095575398"/>
  </r>
  <r>
    <s v="E10000025_Unborn children with an open CIN plan_Number"/>
    <s v="E10000025"/>
    <x v="93"/>
    <s v="Financial year"/>
    <s v="2018/19"/>
    <s v="Children with a social worker"/>
    <x v="47"/>
    <s v="Number"/>
    <n v="55"/>
    <n v="144788"/>
    <n v="0.379865734729397"/>
    <s v="0.4 per 1000 0-17 yr olds"/>
    <n v="0.379865734729397"/>
  </r>
  <r>
    <s v="E10000027_Unborn children with an open CIN plan_Number"/>
    <s v="E10000027"/>
    <x v="112"/>
    <s v="Financial year"/>
    <s v="2018/19"/>
    <s v="Children with a social worker"/>
    <x v="47"/>
    <s v="Number"/>
    <n v="75"/>
    <n v="110700"/>
    <n v="0.67750677506775103"/>
    <s v="0.7 per 1000 0-17 yr olds"/>
    <n v="0.67750677506775103"/>
  </r>
  <r>
    <s v="E10000029_Unborn children with an open CIN plan_Number"/>
    <s v="E10000029"/>
    <x v="123"/>
    <s v="Financial year"/>
    <s v="2018/19"/>
    <s v="Children with a social worker"/>
    <x v="47"/>
    <s v="Number"/>
    <n v="113"/>
    <n v="152752"/>
    <n v="0.73976118152299197"/>
    <s v="0.7 per 1000 0-17 yr olds"/>
    <n v="0.73976118152299197"/>
  </r>
  <r>
    <s v="E10000030_Unborn children with an open CIN plan_Number"/>
    <s v="E10000030"/>
    <x v="125"/>
    <s v="Financial year"/>
    <s v="2018/19"/>
    <s v="Children with a social worker"/>
    <x v="47"/>
    <s v="Number"/>
    <n v="85"/>
    <n v="261905"/>
    <n v="0.32454515950439999"/>
    <s v="0.3 per 1000 0-17 yr olds"/>
    <n v="0.32454515950439999"/>
  </r>
  <r>
    <s v="E10000031_Unborn children with an open CIN plan_Number"/>
    <s v="E10000031"/>
    <x v="139"/>
    <s v="Financial year"/>
    <s v="2018/19"/>
    <s v="Children with a social worker"/>
    <x v="47"/>
    <s v="Number"/>
    <n v="67"/>
    <n v="115928"/>
    <n v="0.577944931336692"/>
    <s v="0.6 per 1000 0-17 yr olds"/>
    <n v="0.577944931336692"/>
  </r>
  <r>
    <s v="E10000032_Unborn children with an open CIN plan_Number"/>
    <s v="E10000032"/>
    <x v="141"/>
    <s v="Financial year"/>
    <s v="2018/19"/>
    <s v="Children with a social worker"/>
    <x v="47"/>
    <s v="Number"/>
    <n v="136"/>
    <n v="174672"/>
    <n v="0.77860218008610405"/>
    <s v="0.8 per 1000 0-17 yr olds"/>
    <n v="0.77860218008610405"/>
  </r>
  <r>
    <s v="NA_Unborn children with an open Child Protection Plan at 31st March_Number"/>
    <s v="NA"/>
    <x v="151"/>
    <s v="Financial year"/>
    <s v="2018/19"/>
    <s v="Children with a social worker"/>
    <x v="48"/>
    <s v="Number"/>
    <n v="1207"/>
    <n v="11954618"/>
    <n v="0.10096516676651651"/>
    <s v="0.1 per 1000 0-17 yr olds"/>
    <n v="0.10096516676651651"/>
  </r>
  <r>
    <s v="E09000001_Unborn children with an open Child Protection Plan at 31st March_Number"/>
    <s v="E09000001"/>
    <x v="25"/>
    <s v="Financial year"/>
    <s v="2018/19"/>
    <s v="Children with a social worker"/>
    <x v="48"/>
    <s v="Number"/>
    <n v="0"/>
    <n v="1453"/>
    <n v="0"/>
    <s v="0 per 1000 0-17 yr olds"/>
    <n v="0"/>
  </r>
  <r>
    <s v="E09000007_Unborn children with an open Child Protection Plan at 31st March_Number"/>
    <s v="E09000007"/>
    <x v="21"/>
    <s v="Financial year"/>
    <s v="2018/19"/>
    <s v="Children with a social worker"/>
    <x v="48"/>
    <s v="Number"/>
    <n v="7"/>
    <n v="50983"/>
    <n v="0.13730066885040099"/>
    <s v="0.1 per 1000 0-17 yr olds"/>
    <n v="0.13730066885040099"/>
  </r>
  <r>
    <s v="E09000011_Unborn children with an open Child Protection Plan at 31st March_Number"/>
    <s v="E09000011"/>
    <x v="45"/>
    <s v="Financial year"/>
    <s v="2018/19"/>
    <s v="Children with a social worker"/>
    <x v="48"/>
    <s v="Number"/>
    <n v="7"/>
    <n v="68917"/>
    <n v="0.10157145551895801"/>
    <s v="0.1 per 1000 0-17 yr olds"/>
    <n v="0.10157145551895801"/>
  </r>
  <r>
    <s v="E09000012_Unborn children with an open Child Protection Plan at 31st March_Number"/>
    <s v="E09000012"/>
    <x v="46"/>
    <s v="Financial year"/>
    <s v="2018/19"/>
    <s v="Children with a social worker"/>
    <x v="48"/>
    <s v="Number"/>
    <n v="8"/>
    <n v="63655"/>
    <n v="0.125677480166523"/>
    <s v="0.1 per 1000 0-17 yr olds"/>
    <n v="0.125677480166523"/>
  </r>
  <r>
    <s v="E09000013_Unborn children with an open Child Protection Plan at 31st March_Number"/>
    <s v="E09000013"/>
    <x v="48"/>
    <s v="Financial year"/>
    <s v="2018/19"/>
    <s v="Children with a social worker"/>
    <x v="48"/>
    <s v="Number"/>
    <s v="*"/>
    <n v="36898"/>
    <s v="*"/>
    <s v="N/A"/>
    <s v="N/A"/>
  </r>
  <r>
    <s v="E09000019_Unborn children with an open Child Protection Plan at 31st March_Number"/>
    <s v="E09000019"/>
    <x v="59"/>
    <s v="Financial year"/>
    <s v="2018/19"/>
    <s v="Children with a social worker"/>
    <x v="48"/>
    <s v="Number"/>
    <s v="*"/>
    <n v="42098"/>
    <s v="*"/>
    <s v="N/A"/>
    <s v="N/A"/>
  </r>
  <r>
    <s v="E09000020_Unborn children with an open Child Protection Plan at 31st March_Number"/>
    <s v="E09000020"/>
    <x v="60"/>
    <s v="Financial year"/>
    <s v="2018/19"/>
    <s v="Children with a social worker"/>
    <x v="48"/>
    <s v="Number"/>
    <s v="*"/>
    <n v="28678"/>
    <s v="*"/>
    <s v="N/A"/>
    <s v="N/A"/>
  </r>
  <r>
    <s v="E09000022_Unborn children with an open Child Protection Plan at 31st March_Number"/>
    <s v="E09000022"/>
    <x v="66"/>
    <s v="Financial year"/>
    <s v="2018/19"/>
    <s v="Children with a social worker"/>
    <x v="48"/>
    <s v="Number"/>
    <n v="9"/>
    <n v="62629"/>
    <n v="0.14370339619026301"/>
    <s v="0.1 per 1000 0-17 yr olds"/>
    <n v="0.14370339619026301"/>
  </r>
  <r>
    <s v="E09000023_Unborn children with an open Child Protection Plan at 31st March_Number"/>
    <s v="E09000023"/>
    <x v="71"/>
    <s v="Financial year"/>
    <s v="2018/19"/>
    <s v="Children with a social worker"/>
    <x v="48"/>
    <s v="Number"/>
    <s v="*"/>
    <n v="68458"/>
    <s v="*"/>
    <s v="N/A"/>
    <s v="N/A"/>
  </r>
  <r>
    <s v="E09000028_Unborn children with an open Child Protection Plan at 31st March_Number"/>
    <s v="E09000028"/>
    <x v="117"/>
    <s v="Financial year"/>
    <s v="2018/19"/>
    <s v="Children with a social worker"/>
    <x v="48"/>
    <s v="Number"/>
    <n v="9"/>
    <n v="65121"/>
    <n v="0.13820426590500801"/>
    <s v="0.1 per 1000 0-17 yr olds"/>
    <n v="0.13820426590500801"/>
  </r>
  <r>
    <s v="E09000030_Unborn children with an open Child Protection Plan at 31st March_Number"/>
    <s v="E09000030"/>
    <x v="132"/>
    <s v="Financial year"/>
    <s v="2018/19"/>
    <s v="Children with a social worker"/>
    <x v="48"/>
    <s v="Number"/>
    <n v="6"/>
    <n v="70973"/>
    <n v="8.4539190959942501E-2"/>
    <s v="0.1 per 1000 0-17 yr olds"/>
    <n v="8.4539190959942501E-2"/>
  </r>
  <r>
    <s v="E09000032_Unborn children with an open Child Protection Plan at 31st March_Number"/>
    <s v="E09000032"/>
    <x v="137"/>
    <s v="Financial year"/>
    <s v="2018/19"/>
    <s v="Children with a social worker"/>
    <x v="48"/>
    <s v="Number"/>
    <n v="0"/>
    <n v="63840"/>
    <n v="0"/>
    <s v="0 per 1000 0-17 yr olds"/>
    <n v="0"/>
  </r>
  <r>
    <s v="E09000033_Unborn children with an open Child Protection Plan at 31st March_Number"/>
    <s v="E09000033"/>
    <x v="142"/>
    <s v="Financial year"/>
    <s v="2018/19"/>
    <s v="Children with a social worker"/>
    <x v="48"/>
    <s v="Number"/>
    <s v="*"/>
    <n v="47445"/>
    <s v="*"/>
    <s v="N/A"/>
    <s v="N/A"/>
  </r>
  <r>
    <s v="E09000002_Unborn children with an open Child Protection Plan at 31st March_Number"/>
    <s v="E09000002"/>
    <x v="0"/>
    <s v="Financial year"/>
    <s v="2018/19"/>
    <s v="Children with a social worker"/>
    <x v="48"/>
    <s v="Number"/>
    <n v="6"/>
    <n v="63401"/>
    <n v="9.4635731297613601E-2"/>
    <s v="0.1 per 1000 0-17 yr olds"/>
    <n v="9.4635731297613601E-2"/>
  </r>
  <r>
    <s v="E09000003_Unborn children with an open Child Protection Plan at 31st March_Number"/>
    <s v="E09000003"/>
    <x v="1"/>
    <s v="Financial year"/>
    <s v="2018/19"/>
    <s v="Children with a social worker"/>
    <x v="48"/>
    <s v="Number"/>
    <n v="8"/>
    <n v="92701"/>
    <n v="8.6298961176254907E-2"/>
    <s v="0.1 per 1000 0-17 yr olds"/>
    <n v="8.6298961176254907E-2"/>
  </r>
  <r>
    <s v="E09000004_Unborn children with an open Child Protection Plan at 31st March_Number"/>
    <s v="E09000004"/>
    <x v="5"/>
    <s v="Financial year"/>
    <s v="2018/19"/>
    <s v="Children with a social worker"/>
    <x v="48"/>
    <s v="Number"/>
    <s v="*"/>
    <n v="56853"/>
    <s v="*"/>
    <s v="N/A"/>
    <s v="N/A"/>
  </r>
  <r>
    <s v="E09000005_Unborn children with an open Child Protection Plan at 31st March_Number"/>
    <s v="E09000005"/>
    <x v="13"/>
    <s v="Financial year"/>
    <s v="2018/19"/>
    <s v="Children with a social worker"/>
    <x v="48"/>
    <s v="Number"/>
    <s v="*"/>
    <n v="77893"/>
    <s v="*"/>
    <s v="N/A"/>
    <s v="N/A"/>
  </r>
  <r>
    <s v="E09000006_Unborn children with an open Child Protection Plan at 31st March_Number"/>
    <s v="E09000006"/>
    <x v="16"/>
    <s v="Financial year"/>
    <s v="2018/19"/>
    <s v="Children with a social worker"/>
    <x v="48"/>
    <s v="Number"/>
    <n v="7"/>
    <n v="75055"/>
    <n v="9.3264939044700595E-2"/>
    <s v="0.1 per 1000 0-17 yr olds"/>
    <n v="9.3264939044700595E-2"/>
  </r>
  <r>
    <s v="E09000008_Unborn children with an open Child Protection Plan at 31st March_Number"/>
    <s v="E09000008"/>
    <x v="28"/>
    <s v="Financial year"/>
    <s v="2018/19"/>
    <s v="Children with a social worker"/>
    <x v="48"/>
    <s v="Number"/>
    <s v="*"/>
    <n v="94702"/>
    <s v="*"/>
    <s v="N/A"/>
    <s v="N/A"/>
  </r>
  <r>
    <s v="E09000009_Unborn children with an open Child Protection Plan at 31st March_Number"/>
    <s v="E09000009"/>
    <x v="38"/>
    <s v="Financial year"/>
    <s v="2018/19"/>
    <s v="Children with a social worker"/>
    <x v="48"/>
    <s v="Number"/>
    <s v="*"/>
    <n v="81732"/>
    <s v="*"/>
    <s v="N/A"/>
    <s v="N/A"/>
  </r>
  <r>
    <s v="E09000010_Unborn children with an open Child Protection Plan at 31st March_Number"/>
    <s v="E09000010"/>
    <x v="41"/>
    <s v="Financial year"/>
    <s v="2018/19"/>
    <s v="Children with a social worker"/>
    <x v="48"/>
    <s v="Number"/>
    <s v="*"/>
    <n v="84497"/>
    <s v="*"/>
    <s v="N/A"/>
    <s v="N/A"/>
  </r>
  <r>
    <s v="E09000014_Unborn children with an open Child Protection Plan at 31st March_Number"/>
    <s v="E09000014"/>
    <x v="50"/>
    <s v="Financial year"/>
    <s v="2018/19"/>
    <s v="Children with a social worker"/>
    <x v="48"/>
    <s v="Number"/>
    <n v="5"/>
    <n v="60398"/>
    <n v="8.2784198152256697E-2"/>
    <s v="0.1 per 1000 0-17 yr olds"/>
    <n v="8.2784198152256697E-2"/>
  </r>
  <r>
    <s v="E09000015_Unborn children with an open Child Protection Plan at 31st March_Number"/>
    <s v="E09000015"/>
    <x v="51"/>
    <s v="Financial year"/>
    <s v="2018/19"/>
    <s v="Children with a social worker"/>
    <x v="48"/>
    <s v="Number"/>
    <n v="13"/>
    <n v="58373"/>
    <n v="0.22270570297911699"/>
    <s v="0.2 per 1000 0-17 yr olds"/>
    <n v="0.22270570297911699"/>
  </r>
  <r>
    <s v="E09000016_Unborn children with an open Child Protection Plan at 31st March_Number"/>
    <s v="E09000016"/>
    <x v="53"/>
    <s v="Financial year"/>
    <s v="2018/19"/>
    <s v="Children with a social worker"/>
    <x v="48"/>
    <s v="Number"/>
    <s v="*"/>
    <n v="57541"/>
    <s v="*"/>
    <s v="N/A"/>
    <s v="N/A"/>
  </r>
  <r>
    <s v="E09000017_Unborn children with an open Child Protection Plan at 31st March_Number"/>
    <s v="E09000017"/>
    <x v="56"/>
    <s v="Financial year"/>
    <s v="2018/19"/>
    <s v="Children with a social worker"/>
    <x v="48"/>
    <s v="Number"/>
    <s v="*"/>
    <n v="73377"/>
    <s v="*"/>
    <s v="N/A"/>
    <s v="N/A"/>
  </r>
  <r>
    <s v="E09000018_Unborn children with an open Child Protection Plan at 31st March_Number"/>
    <s v="E09000018"/>
    <x v="57"/>
    <s v="Financial year"/>
    <s v="2018/19"/>
    <s v="Children with a social worker"/>
    <x v="48"/>
    <s v="Number"/>
    <s v="*"/>
    <n v="64898"/>
    <s v="*"/>
    <s v="N/A"/>
    <s v="N/A"/>
  </r>
  <r>
    <s v="E09000021_Unborn children with an open Child Protection Plan at 31st March_Number"/>
    <s v="E09000021"/>
    <x v="63"/>
    <s v="Financial year"/>
    <s v="2018/19"/>
    <s v="Children with a social worker"/>
    <x v="48"/>
    <s v="Number"/>
    <n v="5"/>
    <n v="38977"/>
    <n v="0.12828078097339499"/>
    <s v="0.1 per 1000 0-17 yr olds"/>
    <n v="0.12828078097339499"/>
  </r>
  <r>
    <s v="E09000024_Unborn children with an open Child Protection Plan at 31st March_Number"/>
    <s v="E09000024"/>
    <x v="77"/>
    <s v="Financial year"/>
    <s v="2018/19"/>
    <s v="Children with a social worker"/>
    <x v="48"/>
    <s v="Number"/>
    <s v="*"/>
    <n v="47266"/>
    <s v="*"/>
    <s v="N/A"/>
    <s v="N/A"/>
  </r>
  <r>
    <s v="E09000025_Unborn children with an open Child Protection Plan at 31st March_Number"/>
    <s v="E09000025"/>
    <x v="81"/>
    <s v="Financial year"/>
    <s v="2018/19"/>
    <s v="Children with a social worker"/>
    <x v="48"/>
    <s v="Number"/>
    <n v="6"/>
    <n v="86567"/>
    <n v="6.9310476278489505E-2"/>
    <s v="0.1 per 1000 0-17 yr olds"/>
    <n v="6.9310476278489505E-2"/>
  </r>
  <r>
    <s v="E09000026_Unborn children with an open Child Protection Plan at 31st March_Number"/>
    <s v="E09000026"/>
    <x v="99"/>
    <s v="Financial year"/>
    <s v="2018/19"/>
    <s v="Children with a social worker"/>
    <x v="48"/>
    <s v="Number"/>
    <s v="*"/>
    <n v="76159"/>
    <s v="*"/>
    <s v="N/A"/>
    <s v="N/A"/>
  </r>
  <r>
    <s v="E09000027_Unborn children with an open Child Protection Plan at 31st March_Number"/>
    <s v="E09000027"/>
    <x v="101"/>
    <s v="Financial year"/>
    <s v="2018/19"/>
    <s v="Children with a social worker"/>
    <x v="48"/>
    <s v="Number"/>
    <s v="*"/>
    <n v="45525"/>
    <s v="*"/>
    <s v="N/A"/>
    <s v="N/A"/>
  </r>
  <r>
    <s v="E09000029_Unborn children with an open Child Protection Plan at 31st March_Number"/>
    <s v="E09000029"/>
    <x v="126"/>
    <s v="Financial year"/>
    <s v="2018/19"/>
    <s v="Children with a social worker"/>
    <x v="48"/>
    <s v="Number"/>
    <s v="*"/>
    <n v="47941"/>
    <s v="*"/>
    <s v="N/A"/>
    <s v="N/A"/>
  </r>
  <r>
    <s v="E09000031_Unborn children with an open Child Protection Plan at 31st March_Number"/>
    <s v="E09000031"/>
    <x v="136"/>
    <s v="Financial year"/>
    <s v="2018/19"/>
    <s v="Children with a social worker"/>
    <x v="48"/>
    <s v="Number"/>
    <n v="5"/>
    <n v="67017"/>
    <n v="7.4607935299998498E-2"/>
    <s v="0.1 per 1000 0-17 yr olds"/>
    <n v="7.4607935299998498E-2"/>
  </r>
  <r>
    <s v="E08000025_Unborn children with an open Child Protection Plan at 31st March_Number"/>
    <s v="E08000025"/>
    <x v="6"/>
    <s v="Financial year"/>
    <s v="2018/19"/>
    <s v="Children with a social worker"/>
    <x v="48"/>
    <s v="Number"/>
    <n v="24"/>
    <n v="288388"/>
    <n v="8.3221215861963696E-2"/>
    <s v="0.1 per 1000 0-17 yr olds"/>
    <n v="8.3221215861963696E-2"/>
  </r>
  <r>
    <s v="E08000026_Unborn children with an open Child Protection Plan at 31st March_Number"/>
    <s v="E08000026"/>
    <x v="27"/>
    <s v="Financial year"/>
    <s v="2018/19"/>
    <s v="Children with a social worker"/>
    <x v="48"/>
    <s v="Number"/>
    <n v="14"/>
    <n v="78994"/>
    <n v="0.177228650277236"/>
    <s v="0.2 per 1000 0-17 yr olds"/>
    <n v="0.177228650277236"/>
  </r>
  <r>
    <s v="E08000027_Unborn children with an open Child Protection Plan at 31st March_Number"/>
    <s v="E08000027"/>
    <x v="36"/>
    <s v="Financial year"/>
    <s v="2018/19"/>
    <s v="Children with a social worker"/>
    <x v="48"/>
    <s v="Number"/>
    <n v="15"/>
    <n v="69265"/>
    <n v="0.21655958998051"/>
    <s v="0.2 per 1000 0-17 yr olds"/>
    <n v="0.21655958998051"/>
  </r>
  <r>
    <s v="E08000028_Unborn children with an open Child Protection Plan at 31st March_Number"/>
    <s v="E08000028"/>
    <x v="106"/>
    <s v="Financial year"/>
    <s v="2018/19"/>
    <s v="Children with a social worker"/>
    <x v="48"/>
    <s v="Number"/>
    <n v="16"/>
    <n v="81920"/>
    <n v="0.1953125"/>
    <s v="0.2 per 1000 0-17 yr olds"/>
    <n v="0.1953125"/>
  </r>
  <r>
    <s v="E08000029_Unborn children with an open Child Protection Plan at 31st March_Number"/>
    <s v="E08000029"/>
    <x v="111"/>
    <s v="Financial year"/>
    <s v="2018/19"/>
    <s v="Children with a social worker"/>
    <x v="48"/>
    <s v="Number"/>
    <s v="*"/>
    <n v="46946"/>
    <s v="*"/>
    <s v="N/A"/>
    <s v="N/A"/>
  </r>
  <r>
    <s v="E08000030_Unborn children with an open Child Protection Plan at 31st March_Number"/>
    <s v="E08000030"/>
    <x v="135"/>
    <s v="Financial year"/>
    <s v="2018/19"/>
    <s v="Children with a social worker"/>
    <x v="48"/>
    <s v="Number"/>
    <n v="10"/>
    <n v="68157"/>
    <n v="0.14672007277315599"/>
    <s v="0.1 per 1000 0-17 yr olds"/>
    <n v="0.14672007277315599"/>
  </r>
  <r>
    <s v="E08000031_Unborn children with an open Child Protection Plan at 31st March_Number"/>
    <s v="E08000031"/>
    <x v="148"/>
    <s v="Financial year"/>
    <s v="2018/19"/>
    <s v="Children with a social worker"/>
    <x v="48"/>
    <s v="Number"/>
    <n v="12"/>
    <n v="61244"/>
    <n v="0.195937561230488"/>
    <s v="0.2 per 1000 0-17 yr olds"/>
    <n v="0.195937561230488"/>
  </r>
  <r>
    <s v="E08000011_Unborn children with an open Child Protection Plan at 31st March_Number"/>
    <s v="E08000011"/>
    <x v="65"/>
    <s v="Financial year"/>
    <s v="2018/19"/>
    <s v="Children with a social worker"/>
    <x v="48"/>
    <s v="Number"/>
    <s v="*"/>
    <n v="33477"/>
    <s v="*"/>
    <s v="N/A"/>
    <s v="N/A"/>
  </r>
  <r>
    <s v="E08000012_Unborn children with an open Child Protection Plan at 31st March_Number"/>
    <s v="E08000012"/>
    <x v="73"/>
    <s v="Financial year"/>
    <s v="2018/19"/>
    <s v="Children with a social worker"/>
    <x v="48"/>
    <s v="Number"/>
    <n v="19"/>
    <n v="94902"/>
    <n v="0.20020652884027701"/>
    <s v="0.2 per 1000 0-17 yr olds"/>
    <n v="0.20020652884027701"/>
  </r>
  <r>
    <s v="E08000013_Unborn children with an open Child Protection Plan at 31st March_Number"/>
    <s v="E08000013"/>
    <x v="152"/>
    <s v="Financial year"/>
    <s v="2018/19"/>
    <s v="Children with a social worker"/>
    <x v="48"/>
    <s v="Number"/>
    <s v="*"/>
    <n v="36785"/>
    <s v="*"/>
    <s v="N/A"/>
    <s v="N/A"/>
  </r>
  <r>
    <s v="E08000014_Unborn children with an open Child Protection Plan at 31st March_Number"/>
    <s v="E08000014"/>
    <x v="107"/>
    <s v="Financial year"/>
    <s v="2018/19"/>
    <s v="Children with a social worker"/>
    <x v="48"/>
    <s v="Number"/>
    <n v="5"/>
    <n v="53833"/>
    <n v="9.2879832073263599E-2"/>
    <s v="0.1 per 1000 0-17 yr olds"/>
    <n v="9.2879832073263599E-2"/>
  </r>
  <r>
    <s v="E08000015_Unborn children with an open Child Protection Plan at 31st March_Number"/>
    <s v="E08000015"/>
    <x v="146"/>
    <s v="Financial year"/>
    <s v="2018/19"/>
    <s v="Children with a social worker"/>
    <x v="48"/>
    <s v="Number"/>
    <n v="8"/>
    <n v="67576"/>
    <n v="0.118385225523855"/>
    <s v="0.1 per 1000 0-17 yr olds"/>
    <n v="0.118385225523855"/>
  </r>
  <r>
    <s v="E08000001_Unborn children with an open Child Protection Plan at 31st March_Number"/>
    <s v="E08000001"/>
    <x v="9"/>
    <s v="Financial year"/>
    <s v="2018/19"/>
    <s v="Children with a social worker"/>
    <x v="48"/>
    <s v="Number"/>
    <s v="*"/>
    <n v="67670"/>
    <s v="*"/>
    <s v="N/A"/>
    <s v="N/A"/>
  </r>
  <r>
    <s v="E08000002_Unborn children with an open Child Protection Plan at 31st March_Number"/>
    <s v="E08000002"/>
    <x v="18"/>
    <s v="Financial year"/>
    <s v="2018/19"/>
    <s v="Children with a social worker"/>
    <x v="48"/>
    <s v="Number"/>
    <s v="*"/>
    <n v="43142"/>
    <s v="*"/>
    <s v="N/A"/>
    <s v="N/A"/>
  </r>
  <r>
    <s v="E08000003_Unborn children with an open Child Protection Plan at 31st March_Number"/>
    <s v="E08000003"/>
    <x v="75"/>
    <s v="Financial year"/>
    <s v="2018/19"/>
    <s v="Children with a social worker"/>
    <x v="48"/>
    <s v="Number"/>
    <n v="14"/>
    <n v="121962"/>
    <n v="0.114789852577032"/>
    <s v="0.1 per 1000 0-17 yr olds"/>
    <n v="0.114789852577032"/>
  </r>
  <r>
    <s v="E08000004_Unborn children with an open Child Protection Plan at 31st March_Number"/>
    <s v="E08000004"/>
    <x v="92"/>
    <s v="Financial year"/>
    <s v="2018/19"/>
    <s v="Children with a social worker"/>
    <x v="48"/>
    <s v="Number"/>
    <s v="*"/>
    <n v="59416"/>
    <s v="*"/>
    <s v="N/A"/>
    <s v="N/A"/>
  </r>
  <r>
    <s v="E08000005_Unborn children with an open Child Protection Plan at 31st March_Number"/>
    <s v="E08000005"/>
    <x v="102"/>
    <s v="Financial year"/>
    <s v="2018/19"/>
    <s v="Children with a social worker"/>
    <x v="48"/>
    <s v="Number"/>
    <s v="*"/>
    <n v="52689"/>
    <s v="*"/>
    <s v="N/A"/>
    <s v="N/A"/>
  </r>
  <r>
    <s v="E08000006_Unborn children with an open Child Protection Plan at 31st March_Number"/>
    <s v="E08000006"/>
    <x v="105"/>
    <s v="Financial year"/>
    <s v="2018/19"/>
    <s v="Children with a social worker"/>
    <x v="48"/>
    <s v="Number"/>
    <s v="*"/>
    <n v="56566"/>
    <s v="*"/>
    <s v="N/A"/>
    <s v="N/A"/>
  </r>
  <r>
    <s v="E08000007_Unborn children with an open Child Protection Plan at 31st March_Number"/>
    <s v="E08000007"/>
    <x v="120"/>
    <s v="Financial year"/>
    <s v="2018/19"/>
    <s v="Children with a social worker"/>
    <x v="48"/>
    <s v="Number"/>
    <s v="*"/>
    <n v="63141"/>
    <s v="*"/>
    <s v="N/A"/>
    <s v="N/A"/>
  </r>
  <r>
    <s v="E08000008_Unborn children with an open Child Protection Plan at 31st March_Number"/>
    <s v="E08000008"/>
    <x v="128"/>
    <s v="Financial year"/>
    <s v="2018/19"/>
    <s v="Children with a social worker"/>
    <x v="48"/>
    <s v="Number"/>
    <n v="5"/>
    <n v="50223"/>
    <n v="9.9555980327738297E-2"/>
    <s v="0.1 per 1000 0-17 yr olds"/>
    <n v="9.9555980327738297E-2"/>
  </r>
  <r>
    <s v="E08000009_Unborn children with an open Child Protection Plan at 31st March_Number"/>
    <s v="E08000009"/>
    <x v="133"/>
    <s v="Financial year"/>
    <s v="2018/19"/>
    <s v="Children with a social worker"/>
    <x v="48"/>
    <s v="Number"/>
    <s v="*"/>
    <n v="56087"/>
    <s v="*"/>
    <s v="N/A"/>
    <s v="N/A"/>
  </r>
  <r>
    <s v="E08000010_Unborn children with an open Child Protection Plan at 31st March_Number"/>
    <s v="E08000010"/>
    <x v="143"/>
    <s v="Financial year"/>
    <s v="2018/19"/>
    <s v="Children with a social worker"/>
    <x v="48"/>
    <s v="Number"/>
    <n v="6"/>
    <n v="68388"/>
    <n v="8.7734690296543294E-2"/>
    <s v="0.1 per 1000 0-17 yr olds"/>
    <n v="8.7734690296543294E-2"/>
  </r>
  <r>
    <s v="E08000016_Unborn children with an open Child Protection Plan at 31st March_Number"/>
    <s v="E08000016"/>
    <x v="2"/>
    <s v="Financial year"/>
    <s v="2018/19"/>
    <s v="Children with a social worker"/>
    <x v="48"/>
    <s v="Number"/>
    <s v="*"/>
    <n v="50727"/>
    <s v="*"/>
    <s v="N/A"/>
    <s v="N/A"/>
  </r>
  <r>
    <s v="E08000017_Unborn children with an open Child Protection Plan at 31st March_Number"/>
    <s v="E08000017"/>
    <x v="34"/>
    <s v="Financial year"/>
    <s v="2018/19"/>
    <s v="Children with a social worker"/>
    <x v="48"/>
    <s v="Number"/>
    <n v="8"/>
    <n v="66448"/>
    <n v="0.120394895256441"/>
    <s v="0.1 per 1000 0-17 yr olds"/>
    <n v="0.120394895256441"/>
  </r>
  <r>
    <s v="E08000018_Unborn children with an open Child Protection Plan at 31st March_Number"/>
    <s v="E08000018"/>
    <x v="103"/>
    <s v="Financial year"/>
    <s v="2018/19"/>
    <s v="Children with a social worker"/>
    <x v="48"/>
    <s v="Number"/>
    <n v="9"/>
    <n v="57196"/>
    <n v="0.15735366109518101"/>
    <s v="0.2 per 1000 0-17 yr olds"/>
    <n v="0.15735366109518101"/>
  </r>
  <r>
    <s v="E08000019_Unborn children with an open Child Protection Plan at 31st March_Number"/>
    <s v="E08000019"/>
    <x v="108"/>
    <s v="Financial year"/>
    <s v="2018/19"/>
    <s v="Children with a social worker"/>
    <x v="48"/>
    <s v="Number"/>
    <n v="9"/>
    <n v="117497"/>
    <n v="7.65977003668179E-2"/>
    <s v="0.1 per 1000 0-17 yr olds"/>
    <n v="7.65977003668179E-2"/>
  </r>
  <r>
    <s v="E08000032_Unborn children with an open Child Protection Plan at 31st March_Number"/>
    <s v="E08000032"/>
    <x v="12"/>
    <s v="Financial year"/>
    <s v="2018/19"/>
    <s v="Children with a social worker"/>
    <x v="48"/>
    <s v="Number"/>
    <n v="12"/>
    <n v="142005"/>
    <n v="8.4504066758212704E-2"/>
    <s v="0.1 per 1000 0-17 yr olds"/>
    <n v="8.4504066758212704E-2"/>
  </r>
  <r>
    <s v="E08000033_Unborn children with an open Child Protection Plan at 31st March_Number"/>
    <s v="E08000033"/>
    <x v="19"/>
    <s v="Financial year"/>
    <s v="2018/19"/>
    <s v="Children with a social worker"/>
    <x v="48"/>
    <s v="Number"/>
    <s v="*"/>
    <n v="46021"/>
    <s v="*"/>
    <s v="N/A"/>
    <s v="N/A"/>
  </r>
  <r>
    <s v="E08000034_Unborn children with an open Child Protection Plan at 31st March_Number"/>
    <s v="E08000034"/>
    <x v="64"/>
    <s v="Financial year"/>
    <s v="2018/19"/>
    <s v="Children with a social worker"/>
    <x v="48"/>
    <s v="Number"/>
    <s v="*"/>
    <n v="100174"/>
    <s v="*"/>
    <s v="N/A"/>
    <s v="N/A"/>
  </r>
  <r>
    <s v="E08000035_Unborn children with an open Child Protection Plan at 31st March_Number"/>
    <s v="E08000035"/>
    <x v="68"/>
    <s v="Financial year"/>
    <s v="2018/19"/>
    <s v="Children with a social worker"/>
    <x v="48"/>
    <s v="Number"/>
    <s v="*"/>
    <n v="168176"/>
    <s v="*"/>
    <s v="N/A"/>
    <s v="N/A"/>
  </r>
  <r>
    <s v="E08000036_Unborn children with an open Child Protection Plan at 31st March_Number"/>
    <s v="E08000036"/>
    <x v="134"/>
    <s v="Financial year"/>
    <s v="2018/19"/>
    <s v="Children with a social worker"/>
    <x v="48"/>
    <s v="Number"/>
    <n v="8"/>
    <n v="72893"/>
    <n v="0.10974990739851601"/>
    <s v="0.1 per 1000 0-17 yr olds"/>
    <n v="0.10974990739851601"/>
  </r>
  <r>
    <s v="E08000020_Unborn children with an open Child Protection Plan at 31st March_Number"/>
    <s v="E08000020"/>
    <x v="43"/>
    <s v="Financial year"/>
    <s v="2018/19"/>
    <s v="Children with a social worker"/>
    <x v="48"/>
    <s v="Number"/>
    <n v="10"/>
    <n v="39605"/>
    <n v="0.25249337204898398"/>
    <s v="0.3 per 1000 0-17 yr olds"/>
    <n v="0.25249337204898398"/>
  </r>
  <r>
    <s v="E08000021_Unborn children with an open Child Protection Plan at 31st March_Number"/>
    <s v="E08000021"/>
    <x v="80"/>
    <s v="Financial year"/>
    <s v="2018/19"/>
    <s v="Children with a social worker"/>
    <x v="48"/>
    <s v="Number"/>
    <n v="8"/>
    <n v="58056"/>
    <n v="0.137797988149373"/>
    <s v="0.1 per 1000 0-17 yr olds"/>
    <n v="0.137797988149373"/>
  </r>
  <r>
    <s v="E08000022_Unborn children with an open Child Protection Plan at 31st March_Number"/>
    <s v="E08000022"/>
    <x v="86"/>
    <s v="Financial year"/>
    <s v="2018/19"/>
    <s v="Children with a social worker"/>
    <x v="48"/>
    <s v="Number"/>
    <s v="*"/>
    <n v="41360"/>
    <s v="*"/>
    <s v="N/A"/>
    <s v="N/A"/>
  </r>
  <r>
    <s v="E08000023_Unborn children with an open Child Protection Plan at 31st March_Number"/>
    <s v="E08000023"/>
    <x v="114"/>
    <s v="Financial year"/>
    <s v="2018/19"/>
    <s v="Children with a social worker"/>
    <x v="48"/>
    <s v="Number"/>
    <n v="6"/>
    <n v="29920"/>
    <n v="0.20053475935828899"/>
    <s v="0.2 per 1000 0-17 yr olds"/>
    <n v="0.20053475935828899"/>
  </r>
  <r>
    <s v="E08000024_Unborn children with an open Child Protection Plan at 31st March_Number"/>
    <s v="E08000024"/>
    <x v="124"/>
    <s v="Financial year"/>
    <s v="2018/19"/>
    <s v="Children with a social worker"/>
    <x v="48"/>
    <s v="Number"/>
    <n v="21"/>
    <n v="54563"/>
    <n v="0.38487619815626001"/>
    <s v="0.4 per 1000 0-17 yr olds"/>
    <n v="0.38487619815626001"/>
  </r>
  <r>
    <s v="E06000053_Unborn children with an open Child Protection Plan at 31st March_Number"/>
    <s v="E06000053"/>
    <x v="153"/>
    <s v="Financial year"/>
    <s v="2018/19"/>
    <s v="Children with a social worker"/>
    <x v="48"/>
    <s v="Number"/>
    <n v="0"/>
    <n v="368"/>
    <n v="0"/>
    <s v="0 per 1000 0-17 yr olds"/>
    <n v="0"/>
  </r>
  <r>
    <s v="E06000022_Unborn children with an open Child Protection Plan at 31st March_Number"/>
    <s v="E06000022"/>
    <x v="3"/>
    <s v="Financial year"/>
    <s v="2018/19"/>
    <s v="Children with a social worker"/>
    <x v="48"/>
    <s v="Number"/>
    <s v="*"/>
    <n v="35946"/>
    <s v="*"/>
    <s v="N/A"/>
    <s v="N/A"/>
  </r>
  <r>
    <s v="E06000023_Unborn children with an open Child Protection Plan at 31st March_Number"/>
    <s v="E06000023"/>
    <x v="15"/>
    <s v="Financial year"/>
    <s v="2018/19"/>
    <s v="Children with a social worker"/>
    <x v="48"/>
    <s v="Number"/>
    <n v="10"/>
    <n v="94016"/>
    <n v="0.10636487406398901"/>
    <s v="0.1 per 1000 0-17 yr olds"/>
    <n v="0.10636487406398901"/>
  </r>
  <r>
    <s v="E06000024_Unborn children with an open Child Protection Plan at 31st March_Number"/>
    <s v="E06000024"/>
    <x v="85"/>
    <s v="Financial year"/>
    <s v="2018/19"/>
    <s v="Children with a social worker"/>
    <x v="48"/>
    <s v="Number"/>
    <s v="*"/>
    <n v="43435"/>
    <s v="*"/>
    <s v="N/A"/>
    <s v="N/A"/>
  </r>
  <r>
    <s v="E06000025_Unborn children with an open Child Protection Plan at 31st March_Number"/>
    <s v="E06000025"/>
    <x v="113"/>
    <s v="Financial year"/>
    <s v="2018/19"/>
    <s v="Children with a social worker"/>
    <x v="48"/>
    <s v="Number"/>
    <n v="6"/>
    <n v="58867"/>
    <n v="0.10192467766320699"/>
    <s v="0.1 per 1000 0-17 yr olds"/>
    <n v="0.10192467766320699"/>
  </r>
  <r>
    <s v="E06000001_Unborn children with an open Child Protection Plan at 31st March_Number"/>
    <s v="E06000001"/>
    <x v="52"/>
    <s v="Financial year"/>
    <s v="2018/19"/>
    <s v="Children with a social worker"/>
    <x v="48"/>
    <s v="Number"/>
    <s v="*"/>
    <n v="20006"/>
    <s v="*"/>
    <s v="N/A"/>
    <s v="N/A"/>
  </r>
  <r>
    <s v="E06000002_Unborn children with an open Child Protection Plan at 31st March_Number"/>
    <s v="E06000002"/>
    <x v="78"/>
    <s v="Financial year"/>
    <s v="2018/19"/>
    <s v="Children with a social worker"/>
    <x v="48"/>
    <s v="Number"/>
    <n v="5"/>
    <n v="32513"/>
    <n v="0.15378463999015801"/>
    <s v="0.2 per 1000 0-17 yr olds"/>
    <n v="0.15378463999015801"/>
  </r>
  <r>
    <s v="E06000003_Unborn children with an open Child Protection Plan at 31st March_Number"/>
    <s v="E06000003"/>
    <x v="100"/>
    <s v="Financial year"/>
    <s v="2018/19"/>
    <s v="Children with a social worker"/>
    <x v="48"/>
    <s v="Number"/>
    <n v="5"/>
    <n v="27626"/>
    <n v="0.18098892347788301"/>
    <s v="0.2 per 1000 0-17 yr olds"/>
    <n v="0.18098892347788301"/>
  </r>
  <r>
    <s v="E06000004_Unborn children with an open Child Protection Plan at 31st March_Number"/>
    <s v="E06000004"/>
    <x v="121"/>
    <s v="Financial year"/>
    <s v="2018/19"/>
    <s v="Children with a social worker"/>
    <x v="48"/>
    <s v="Number"/>
    <n v="6"/>
    <n v="43521"/>
    <n v="0.13786447921693001"/>
    <s v="0.1 per 1000 0-17 yr olds"/>
    <n v="0.13786447921693001"/>
  </r>
  <r>
    <s v="E06000010_Unborn children with an open Child Protection Plan at 31st March_Number"/>
    <s v="E06000010"/>
    <x v="62"/>
    <s v="Financial year"/>
    <s v="2018/19"/>
    <s v="Children with a social worker"/>
    <x v="48"/>
    <s v="Number"/>
    <n v="5"/>
    <n v="57023"/>
    <n v="8.7683917015940901E-2"/>
    <s v="0.1 per 1000 0-17 yr olds"/>
    <n v="8.7683917015940901E-2"/>
  </r>
  <r>
    <s v="E06000011_Unborn children with an open Child Protection Plan at 31st March_Number"/>
    <s v="E06000011"/>
    <x v="39"/>
    <s v="Financial year"/>
    <s v="2018/19"/>
    <s v="Children with a social worker"/>
    <x v="48"/>
    <s v="Number"/>
    <s v="*"/>
    <n v="62942"/>
    <s v="*"/>
    <s v="N/A"/>
    <s v="N/A"/>
  </r>
  <r>
    <s v="E06000012_Unborn children with an open Child Protection Plan at 31st March_Number"/>
    <s v="E06000012"/>
    <x v="83"/>
    <s v="Financial year"/>
    <s v="2018/19"/>
    <s v="Children with a social worker"/>
    <x v="48"/>
    <s v="Number"/>
    <n v="6"/>
    <n v="34503"/>
    <n v="0.173897921919833"/>
    <s v="0.2 per 1000 0-17 yr olds"/>
    <n v="0.173897921919833"/>
  </r>
  <r>
    <s v="E06000013_Unborn children with an open Child Protection Plan at 31st March_Number"/>
    <s v="E06000013"/>
    <x v="84"/>
    <s v="Financial year"/>
    <s v="2018/19"/>
    <s v="Children with a social worker"/>
    <x v="48"/>
    <s v="Number"/>
    <s v="*"/>
    <n v="35714"/>
    <s v="*"/>
    <s v="N/A"/>
    <s v="N/A"/>
  </r>
  <r>
    <s v="E10000023_Unborn children with an open Child Protection Plan at 31st March_Number"/>
    <s v="E10000023"/>
    <x v="87"/>
    <s v="Financial year"/>
    <s v="2018/19"/>
    <s v="Children with a social worker"/>
    <x v="48"/>
    <s v="Number"/>
    <n v="15"/>
    <n v="117499"/>
    <n v="0.12766066094179501"/>
    <s v="0.1 per 1000 0-17 yr olds"/>
    <n v="0.12766066094179501"/>
  </r>
  <r>
    <s v="E06000014_Unborn children with an open Child Protection Plan at 31st March_Number"/>
    <s v="E06000014"/>
    <x v="150"/>
    <s v="Financial year"/>
    <s v="2018/19"/>
    <s v="Children with a social worker"/>
    <x v="48"/>
    <s v="Number"/>
    <s v="*"/>
    <n v="36572"/>
    <s v="*"/>
    <s v="N/A"/>
    <s v="N/A"/>
  </r>
  <r>
    <s v="E06000032_Unborn children with an open Child Protection Plan at 31st March_Number"/>
    <s v="E06000032"/>
    <x v="74"/>
    <s v="Financial year"/>
    <s v="2018/19"/>
    <s v="Children with a social worker"/>
    <x v="48"/>
    <s v="Number"/>
    <s v="*"/>
    <n v="57375"/>
    <s v="*"/>
    <s v="N/A"/>
    <s v="N/A"/>
  </r>
  <r>
    <s v="E06000055_Unborn children with an open Child Protection Plan at 31st March_Number"/>
    <s v="E06000055"/>
    <x v="4"/>
    <s v="Financial year"/>
    <s v="2018/19"/>
    <s v="Children with a social worker"/>
    <x v="48"/>
    <s v="Number"/>
    <s v="*"/>
    <n v="40088"/>
    <s v="*"/>
    <s v="N/A"/>
    <s v="N/A"/>
  </r>
  <r>
    <s v="E06000056_Unborn children with an open Child Protection Plan at 31st March_Number"/>
    <s v="E06000056"/>
    <x v="22"/>
    <s v="Financial year"/>
    <s v="2018/19"/>
    <s v="Children with a social worker"/>
    <x v="48"/>
    <s v="Number"/>
    <n v="6"/>
    <n v="62515"/>
    <n v="9.59769655282732E-2"/>
    <s v="0.1 per 1000 0-17 yr olds"/>
    <n v="9.59769655282732E-2"/>
  </r>
  <r>
    <s v="E10000002_Unborn children with an open Child Protection Plan at 31st March_Number"/>
    <s v="E10000002"/>
    <x v="17"/>
    <s v="Financial year"/>
    <s v="2018/19"/>
    <s v="Children with a social worker"/>
    <x v="48"/>
    <s v="Number"/>
    <n v="14"/>
    <n v="124321"/>
    <n v="0.11261170679129"/>
    <s v="0.1 per 1000 0-17 yr olds"/>
    <n v="0.11261170679129"/>
  </r>
  <r>
    <s v="E06000042_Unborn children with an open Child Protection Plan at 31st March_Number"/>
    <s v="E06000042"/>
    <x v="79"/>
    <s v="Financial year"/>
    <s v="2018/19"/>
    <s v="Children with a social worker"/>
    <x v="48"/>
    <s v="Number"/>
    <s v="*"/>
    <n v="68278"/>
    <s v="*"/>
    <s v="N/A"/>
    <s v="N/A"/>
  </r>
  <r>
    <s v="E10000007_Unborn children with an open Child Protection Plan at 31st March_Number"/>
    <s v="E10000007"/>
    <x v="32"/>
    <s v="Financial year"/>
    <s v="2018/19"/>
    <s v="Children with a social worker"/>
    <x v="48"/>
    <s v="Number"/>
    <n v="14"/>
    <n v="153272"/>
    <n v="9.1340884179758899E-2"/>
    <s v="0.1 per 1000 0-17 yr olds"/>
    <n v="9.1340884179758899E-2"/>
  </r>
  <r>
    <s v="E06000015_Unborn children with an open Child Protection Plan at 31st March_Number"/>
    <s v="E06000015"/>
    <x v="31"/>
    <s v="Financial year"/>
    <s v="2018/19"/>
    <s v="Children with a social worker"/>
    <x v="48"/>
    <s v="Number"/>
    <s v="*"/>
    <n v="59899"/>
    <s v="*"/>
    <s v="N/A"/>
    <s v="N/A"/>
  </r>
  <r>
    <s v="E10000009_Unborn children with an open Child Protection Plan at 31st March_Number"/>
    <s v="E10000009"/>
    <x v="35"/>
    <s v="Financial year"/>
    <s v="2018/19"/>
    <s v="Children with a social worker"/>
    <x v="48"/>
    <s v="Number"/>
    <s v="*"/>
    <n v="76699"/>
    <s v="*"/>
    <s v="N/A"/>
    <s v="N/A"/>
  </r>
  <r>
    <s v="E06000029_Unborn children with an open Child Protection Plan at 31st March_Number"/>
    <s v="E06000029"/>
    <x v="96"/>
    <s v="Financial year"/>
    <s v="2018/19"/>
    <s v="Children with a social worker"/>
    <x v="48"/>
    <s v="Number"/>
    <s v="*"/>
    <n v="30188"/>
    <s v="*"/>
    <s v="N/A"/>
    <s v="N/A"/>
  </r>
  <r>
    <s v="E06000028_Unborn children with an open Child Protection Plan at 31st March_Number"/>
    <s v="E06000028"/>
    <x v="10"/>
    <s v="Financial year"/>
    <s v="2018/19"/>
    <s v="Children with a social worker"/>
    <x v="48"/>
    <s v="Number"/>
    <s v="*"/>
    <n v="36373"/>
    <s v="*"/>
    <s v="N/A"/>
    <s v="N/A"/>
  </r>
  <r>
    <s v="E06000047_Unborn children with an open Child Protection Plan at 31st March_Number"/>
    <s v="E06000047"/>
    <x v="37"/>
    <s v="Financial year"/>
    <s v="2018/19"/>
    <s v="Children with a social worker"/>
    <x v="48"/>
    <s v="Number"/>
    <n v="19"/>
    <n v="101040"/>
    <n v="0.188044338875693"/>
    <s v="0.2 per 1000 0-17 yr olds"/>
    <n v="0.188044338875693"/>
  </r>
  <r>
    <s v="E06000005_Unborn children with an open Child Protection Plan at 31st March_Number"/>
    <s v="E06000005"/>
    <x v="30"/>
    <s v="Financial year"/>
    <s v="2018/19"/>
    <s v="Children with a social worker"/>
    <x v="48"/>
    <s v="Number"/>
    <s v="*"/>
    <n v="22454"/>
    <s v="*"/>
    <s v="N/A"/>
    <s v="N/A"/>
  </r>
  <r>
    <s v="E10000011_Unborn children with an open Child Protection Plan at 31st March_Number"/>
    <s v="E10000011"/>
    <x v="40"/>
    <s v="Financial year"/>
    <s v="2018/19"/>
    <s v="Children with a social worker"/>
    <x v="48"/>
    <s v="Number"/>
    <n v="8"/>
    <n v="106378"/>
    <n v="7.5203519524713797E-2"/>
    <s v="0.1 per 1000 0-17 yr olds"/>
    <n v="7.5203519524713797E-2"/>
  </r>
  <r>
    <s v="E06000043_Unborn children with an open Child Protection Plan at 31st March_Number"/>
    <s v="E06000043"/>
    <x v="14"/>
    <s v="Financial year"/>
    <s v="2018/19"/>
    <s v="Children with a social worker"/>
    <x v="48"/>
    <s v="Number"/>
    <n v="5"/>
    <n v="51005"/>
    <n v="9.80296049406921E-2"/>
    <s v="0.1 per 1000 0-17 yr olds"/>
    <n v="9.80296049406921E-2"/>
  </r>
  <r>
    <s v="E10000014_Unborn children with an open Child Protection Plan at 31st March_Number"/>
    <s v="E10000014"/>
    <x v="49"/>
    <s v="Financial year"/>
    <s v="2018/19"/>
    <s v="Children with a social worker"/>
    <x v="48"/>
    <s v="Number"/>
    <n v="29"/>
    <n v="284002"/>
    <n v="0.10211195695805"/>
    <s v="0.1 per 1000 0-17 yr olds"/>
    <n v="0.10211195695805"/>
  </r>
  <r>
    <s v="E06000044_Unborn children with an open Child Protection Plan at 31st March_Number"/>
    <s v="E06000044"/>
    <x v="97"/>
    <s v="Financial year"/>
    <s v="2018/19"/>
    <s v="Children with a social worker"/>
    <x v="48"/>
    <s v="Number"/>
    <n v="8"/>
    <n v="44046"/>
    <n v="0.18162829768878"/>
    <s v="0.2 per 1000 0-17 yr olds"/>
    <n v="0.18162829768878"/>
  </r>
  <r>
    <s v="E06000045_Unborn children with an open Child Protection Plan at 31st March_Number"/>
    <s v="E06000045"/>
    <x v="115"/>
    <s v="Financial year"/>
    <s v="2018/19"/>
    <s v="Children with a social worker"/>
    <x v="48"/>
    <s v="Number"/>
    <n v="11"/>
    <n v="50832"/>
    <n v="0.21639911866540801"/>
    <s v="0.2 per 1000 0-17 yr olds"/>
    <n v="0.21639911866540801"/>
  </r>
  <r>
    <s v="E10000018_Unborn children with an open Child Protection Plan at 31st March_Number"/>
    <s v="E10000018"/>
    <x v="70"/>
    <s v="Financial year"/>
    <s v="2018/19"/>
    <s v="Children with a social worker"/>
    <x v="48"/>
    <s v="Number"/>
    <n v="11"/>
    <n v="140307"/>
    <n v="7.8399509646703294E-2"/>
    <s v="0.1 per 1000 0-17 yr olds"/>
    <n v="7.8399509646703294E-2"/>
  </r>
  <r>
    <s v="E06000016_Unborn children with an open Child Protection Plan at 31st March_Number"/>
    <s v="E06000016"/>
    <x v="69"/>
    <s v="Financial year"/>
    <s v="2018/19"/>
    <s v="Children with a social worker"/>
    <x v="48"/>
    <s v="Number"/>
    <n v="24"/>
    <n v="83994"/>
    <n v="0.28573469533538098"/>
    <s v="0.3 per 1000 0-17 yr olds"/>
    <n v="0.28573469533538098"/>
  </r>
  <r>
    <s v="E06000017_Unborn children with an open Child Protection Plan at 31st March_Number"/>
    <s v="E06000017"/>
    <x v="104"/>
    <s v="Financial year"/>
    <s v="2018/19"/>
    <s v="Children with a social worker"/>
    <x v="48"/>
    <s v="Number"/>
    <n v="0"/>
    <n v="7807"/>
    <n v="0"/>
    <s v="0 per 1000 0-17 yr olds"/>
    <n v="0"/>
  </r>
  <r>
    <s v="E10000028_Unborn children with an open Child Protection Plan at 31st March_Number"/>
    <s v="E10000028"/>
    <x v="119"/>
    <s v="Financial year"/>
    <s v="2018/19"/>
    <s v="Children with a social worker"/>
    <x v="48"/>
    <s v="Number"/>
    <n v="27"/>
    <n v="169603"/>
    <n v="0.159195297252997"/>
    <s v="0.2 per 1000 0-17 yr olds"/>
    <n v="0.159195297252997"/>
  </r>
  <r>
    <s v="E06000021_Unborn children with an open Child Protection Plan at 31st March_Number"/>
    <s v="E06000021"/>
    <x v="122"/>
    <s v="Financial year"/>
    <s v="2018/19"/>
    <s v="Children with a social worker"/>
    <x v="48"/>
    <s v="Number"/>
    <n v="17"/>
    <n v="57549"/>
    <n v="0.29540044136301202"/>
    <s v="0.3 per 1000 0-17 yr olds"/>
    <n v="0.29540044136301202"/>
  </r>
  <r>
    <s v="E06000054_Unborn children with an open Child Protection Plan at 31st March_Number"/>
    <s v="E06000054"/>
    <x v="144"/>
    <s v="Financial year"/>
    <s v="2018/19"/>
    <s v="Children with a social worker"/>
    <x v="48"/>
    <s v="Number"/>
    <n v="19"/>
    <n v="105692"/>
    <n v="0.17976762668887"/>
    <s v="0.2 per 1000 0-17 yr olds"/>
    <n v="0.17976762668887"/>
  </r>
  <r>
    <s v="E06000030_Unborn children with an open Child Protection Plan at 31st March_Number"/>
    <s v="E06000030"/>
    <x v="127"/>
    <s v="Financial year"/>
    <s v="2018/19"/>
    <s v="Children with a social worker"/>
    <x v="48"/>
    <s v="Number"/>
    <n v="7"/>
    <n v="50239"/>
    <n v="0.13933398355859"/>
    <s v="0.1 per 1000 0-17 yr olds"/>
    <n v="0.13933398355859"/>
  </r>
  <r>
    <s v="E06000036_Unborn children with an open Child Protection Plan at 31st March_Number"/>
    <s v="E06000036"/>
    <x v="11"/>
    <s v="Financial year"/>
    <s v="2018/19"/>
    <s v="Children with a social worker"/>
    <x v="48"/>
    <s v="Number"/>
    <n v="5"/>
    <n v="28336"/>
    <n v="0.17645398080180699"/>
    <s v="0.2 per 1000 0-17 yr olds"/>
    <n v="0.17645398080180699"/>
  </r>
  <r>
    <s v="E06000040_Unborn children with an open Child Protection Plan at 31st March_Number"/>
    <s v="E06000040"/>
    <x v="145"/>
    <s v="Financial year"/>
    <s v="2018/19"/>
    <s v="Children with a social worker"/>
    <x v="48"/>
    <s v="Number"/>
    <s v="*"/>
    <n v="34604"/>
    <s v="*"/>
    <s v="N/A"/>
    <s v="N/A"/>
  </r>
  <r>
    <s v="E06000037_Unborn children with an open Child Protection Plan at 31st March_Number"/>
    <s v="E06000037"/>
    <x v="140"/>
    <s v="Financial year"/>
    <s v="2018/19"/>
    <s v="Children with a social worker"/>
    <x v="48"/>
    <s v="Number"/>
    <s v="*"/>
    <n v="35623"/>
    <s v="*"/>
    <s v="N/A"/>
    <s v="N/A"/>
  </r>
  <r>
    <s v="E06000038_Unborn children with an open Child Protection Plan at 31st March_Number"/>
    <s v="E06000038"/>
    <x v="98"/>
    <s v="Financial year"/>
    <s v="2018/19"/>
    <s v="Children with a social worker"/>
    <x v="48"/>
    <s v="Number"/>
    <n v="10"/>
    <n v="37080"/>
    <n v="0.269687162891046"/>
    <s v="0.3 per 1000 0-17 yr olds"/>
    <n v="0.269687162891046"/>
  </r>
  <r>
    <s v="E06000039_Unborn children with an open Child Protection Plan at 31st March_Number"/>
    <s v="E06000039"/>
    <x v="110"/>
    <s v="Financial year"/>
    <s v="2018/19"/>
    <s v="Children with a social worker"/>
    <x v="48"/>
    <s v="Number"/>
    <s v="*"/>
    <n v="42699"/>
    <s v="*"/>
    <s v="N/A"/>
    <s v="N/A"/>
  </r>
  <r>
    <s v="E06000041_Unborn children with an open Child Protection Plan at 31st March_Number"/>
    <s v="E06000041"/>
    <x v="147"/>
    <s v="Financial year"/>
    <s v="2018/19"/>
    <s v="Children with a social worker"/>
    <x v="48"/>
    <s v="Number"/>
    <s v="*"/>
    <n v="39532"/>
    <s v="*"/>
    <s v="N/A"/>
    <s v="N/A"/>
  </r>
  <r>
    <s v="E10000003_Unborn children with an open Child Protection Plan at 31st March_Number"/>
    <s v="E10000003"/>
    <x v="20"/>
    <s v="Financial year"/>
    <s v="2018/19"/>
    <s v="Children with a social worker"/>
    <x v="48"/>
    <s v="Number"/>
    <n v="12"/>
    <n v="135719"/>
    <n v="8.8417981270124305E-2"/>
    <s v="0.1 per 1000 0-17 yr olds"/>
    <n v="8.8417981270124305E-2"/>
  </r>
  <r>
    <s v="E06000031_Unborn children with an open Child Protection Plan at 31st March_Number"/>
    <s v="E06000031"/>
    <x v="94"/>
    <s v="Financial year"/>
    <s v="2018/19"/>
    <s v="Children with a social worker"/>
    <x v="48"/>
    <s v="Number"/>
    <n v="7"/>
    <n v="51137"/>
    <n v="0.13688718540391501"/>
    <s v="0.1 per 1000 0-17 yr olds"/>
    <n v="0.13688718540391501"/>
  </r>
  <r>
    <s v="E06000006_Unborn children with an open Child Protection Plan at 31st March_Number"/>
    <s v="E06000006"/>
    <x v="47"/>
    <s v="Financial year"/>
    <s v="2018/19"/>
    <s v="Children with a social worker"/>
    <x v="48"/>
    <s v="Number"/>
    <n v="0"/>
    <n v="28617"/>
    <n v="0"/>
    <s v="0 per 1000 0-17 yr olds"/>
    <n v="0"/>
  </r>
  <r>
    <s v="E06000007_Unborn children with an open Child Protection Plan at 31st March_Number"/>
    <s v="E06000007"/>
    <x v="138"/>
    <s v="Financial year"/>
    <s v="2018/19"/>
    <s v="Children with a social worker"/>
    <x v="48"/>
    <s v="Number"/>
    <n v="5"/>
    <n v="44484"/>
    <n v="0.112399964032012"/>
    <s v="0.1 per 1000 0-17 yr olds"/>
    <n v="0.112399964032012"/>
  </r>
  <r>
    <s v="E10000008_Unborn children with an open Child Protection Plan at 31st March_Number"/>
    <s v="E10000008"/>
    <x v="33"/>
    <s v="Financial year"/>
    <s v="2018/19"/>
    <s v="Children with a social worker"/>
    <x v="48"/>
    <s v="Number"/>
    <n v="11"/>
    <n v="145878"/>
    <n v="7.5405475808552294E-2"/>
    <s v="0.1 per 1000 0-17 yr olds"/>
    <n v="7.5405475808552294E-2"/>
  </r>
  <r>
    <s v="E06000026_Unborn children with an open Child Protection Plan at 31st March_Number"/>
    <s v="E06000026"/>
    <x v="95"/>
    <s v="Financial year"/>
    <s v="2018/19"/>
    <s v="Children with a social worker"/>
    <x v="48"/>
    <s v="Number"/>
    <n v="8"/>
    <n v="52552"/>
    <n v="0.15223017202009401"/>
    <s v="0.2 per 1000 0-17 yr olds"/>
    <n v="0.15223017202009401"/>
  </r>
  <r>
    <s v="E06000027_Unborn children with an open Child Protection Plan at 31st March_Number"/>
    <s v="E06000027"/>
    <x v="131"/>
    <s v="Financial year"/>
    <s v="2018/19"/>
    <s v="Children with a social worker"/>
    <x v="48"/>
    <s v="Number"/>
    <s v="*"/>
    <n v="25423"/>
    <s v="*"/>
    <s v="N/A"/>
    <s v="N/A"/>
  </r>
  <r>
    <s v="E10000012_Unborn children with an open Child Protection Plan at 31st March_Number"/>
    <s v="E10000012"/>
    <x v="42"/>
    <s v="Financial year"/>
    <s v="2018/19"/>
    <s v="Children with a social worker"/>
    <x v="48"/>
    <s v="Number"/>
    <n v="5"/>
    <n v="311172"/>
    <n v="1.6068283778746199E-2"/>
    <s v="0 per 1000 0-17 yr olds"/>
    <n v="1.6068283778746199E-2"/>
  </r>
  <r>
    <s v="E06000033_Unborn children with an open Child Protection Plan at 31st March_Number"/>
    <s v="E06000033"/>
    <x v="116"/>
    <s v="Financial year"/>
    <s v="2018/19"/>
    <s v="Children with a social worker"/>
    <x v="48"/>
    <s v="Number"/>
    <n v="6"/>
    <n v="39540"/>
    <n v="0.151745068285281"/>
    <s v="0.2 per 1000 0-17 yr olds"/>
    <n v="0.151745068285281"/>
  </r>
  <r>
    <s v="E06000034_Unborn children with an open Child Protection Plan at 31st March_Number"/>
    <s v="E06000034"/>
    <x v="130"/>
    <s v="Financial year"/>
    <s v="2018/19"/>
    <s v="Children with a social worker"/>
    <x v="48"/>
    <s v="Number"/>
    <s v="*"/>
    <n v="43762"/>
    <s v="*"/>
    <s v="N/A"/>
    <s v="N/A"/>
  </r>
  <r>
    <s v="E06000019_Unborn children with an open Child Protection Plan at 31st March_Number"/>
    <s v="E06000019"/>
    <x v="54"/>
    <s v="Financial year"/>
    <s v="2018/19"/>
    <s v="Children with a social worker"/>
    <x v="48"/>
    <s v="Number"/>
    <s v="*"/>
    <n v="36103"/>
    <s v="*"/>
    <s v="N/A"/>
    <s v="N/A"/>
  </r>
  <r>
    <s v="E10000034_Unborn children with an open Child Protection Plan at 31st March_Number"/>
    <s v="E10000034"/>
    <x v="149"/>
    <s v="Financial year"/>
    <s v="2018/19"/>
    <s v="Children with a social worker"/>
    <x v="48"/>
    <s v="Number"/>
    <n v="14"/>
    <n v="117783"/>
    <n v="0.118862654203068"/>
    <s v="0.1 per 1000 0-17 yr olds"/>
    <n v="0.118862654203068"/>
  </r>
  <r>
    <s v="E10000016_Unborn children with an open Child Protection Plan at 31st March_Number"/>
    <s v="E10000016"/>
    <x v="61"/>
    <s v="Financial year"/>
    <s v="2018/19"/>
    <s v="Children with a social worker"/>
    <x v="48"/>
    <s v="Number"/>
    <n v="39"/>
    <n v="340140"/>
    <n v="0.114658669959428"/>
    <s v="0.1 per 1000 0-17 yr olds"/>
    <n v="0.114658669959428"/>
  </r>
  <r>
    <s v="E06000035_Unborn children with an open Child Protection Plan at 31st March_Number"/>
    <s v="E06000035"/>
    <x v="76"/>
    <s v="Financial year"/>
    <s v="2018/19"/>
    <s v="Children with a social worker"/>
    <x v="48"/>
    <s v="Number"/>
    <n v="12"/>
    <n v="64391"/>
    <n v="0.186361448028451"/>
    <s v="0.2 per 1000 0-17 yr olds"/>
    <n v="0.186361448028451"/>
  </r>
  <r>
    <s v="E10000017_Unborn children with an open Child Protection Plan at 31st March_Number"/>
    <s v="E10000017"/>
    <x v="67"/>
    <s v="Financial year"/>
    <s v="2018/19"/>
    <s v="Children with a social worker"/>
    <x v="48"/>
    <s v="Number"/>
    <n v="36"/>
    <n v="249727"/>
    <n v="0.144157419902534"/>
    <s v="0.1 per 1000 0-17 yr olds"/>
    <n v="0.144157419902534"/>
  </r>
  <r>
    <s v="E06000008_Unborn children with an open Child Protection Plan at 31st March_Number"/>
    <s v="E06000008"/>
    <x v="7"/>
    <s v="Financial year"/>
    <s v="2018/19"/>
    <s v="Children with a social worker"/>
    <x v="48"/>
    <s v="Number"/>
    <s v="*"/>
    <n v="38481"/>
    <s v="*"/>
    <s v="N/A"/>
    <s v="N/A"/>
  </r>
  <r>
    <s v="E06000009_Unborn children with an open Child Protection Plan at 31st March_Number"/>
    <s v="E06000009"/>
    <x v="8"/>
    <s v="Financial year"/>
    <s v="2018/19"/>
    <s v="Children with a social worker"/>
    <x v="48"/>
    <s v="Number"/>
    <n v="5"/>
    <n v="28904"/>
    <n v="0.172986437863272"/>
    <s v="0.2 per 1000 0-17 yr olds"/>
    <n v="0.172986437863272"/>
  </r>
  <r>
    <s v="E10000024_Unborn children with an open Child Protection Plan at 31st March_Number"/>
    <s v="E10000024"/>
    <x v="91"/>
    <s v="Financial year"/>
    <s v="2018/19"/>
    <s v="Children with a social worker"/>
    <x v="48"/>
    <s v="Number"/>
    <n v="22"/>
    <n v="166542"/>
    <n v="0.13209880990981299"/>
    <s v="0.1 per 1000 0-17 yr olds"/>
    <n v="0.13209880990981299"/>
  </r>
  <r>
    <s v="E06000018_Unborn children with an open Child Protection Plan at 31st March_Number"/>
    <s v="E06000018"/>
    <x v="90"/>
    <s v="Financial year"/>
    <s v="2018/19"/>
    <s v="Children with a social worker"/>
    <x v="48"/>
    <s v="Number"/>
    <n v="13"/>
    <n v="68651"/>
    <n v="0.18936359266434599"/>
    <s v="0.2 per 1000 0-17 yr olds"/>
    <n v="0.18936359266434599"/>
  </r>
  <r>
    <s v="E06000051_Unborn children with an open Child Protection Plan at 31st March_Number"/>
    <s v="E06000051"/>
    <x v="109"/>
    <s v="Financial year"/>
    <s v="2018/19"/>
    <s v="Children with a social worker"/>
    <x v="48"/>
    <s v="Number"/>
    <n v="6"/>
    <n v="59839"/>
    <n v="0.10026905529838399"/>
    <s v="0.1 per 1000 0-17 yr olds"/>
    <n v="0.10026905529838399"/>
  </r>
  <r>
    <s v="E06000020_Unborn children with an open Child Protection Plan at 31st March_Number"/>
    <s v="E06000020"/>
    <x v="129"/>
    <s v="Financial year"/>
    <s v="2018/19"/>
    <s v="Children with a social worker"/>
    <x v="48"/>
    <s v="Number"/>
    <s v="*"/>
    <n v="40620"/>
    <s v="*"/>
    <s v="N/A"/>
    <s v="N/A"/>
  </r>
  <r>
    <s v="E06000049_Unborn children with an open Child Protection Plan at 31st March_Number"/>
    <s v="E06000049"/>
    <x v="23"/>
    <s v="Financial year"/>
    <s v="2018/19"/>
    <s v="Children with a social worker"/>
    <x v="48"/>
    <s v="Number"/>
    <s v="*"/>
    <n v="76523"/>
    <s v="*"/>
    <s v="N/A"/>
    <s v="N/A"/>
  </r>
  <r>
    <s v="E06000050_Unborn children with an open Child Protection Plan at 31st March_Number"/>
    <s v="E06000050"/>
    <x v="154"/>
    <s v="Financial year"/>
    <s v="2018/19"/>
    <s v="Children with a social worker"/>
    <x v="48"/>
    <s v="Number"/>
    <s v="*"/>
    <n v="68054"/>
    <s v="*"/>
    <s v="N/A"/>
    <s v="N/A"/>
  </r>
  <r>
    <s v="E06000052_Unborn children with an open Child Protection Plan at 31st March_Number"/>
    <s v="E06000052"/>
    <x v="26"/>
    <s v="Financial year"/>
    <s v="2018/19"/>
    <s v="Children with a social worker"/>
    <x v="48"/>
    <s v="Number"/>
    <s v="*"/>
    <n v="107810"/>
    <s v="*"/>
    <s v="N/A"/>
    <s v="N/A"/>
  </r>
  <r>
    <s v="E10000006_Unborn children with an open Child Protection Plan at 31st March_Number"/>
    <s v="E10000006"/>
    <x v="29"/>
    <s v="Financial year"/>
    <s v="2018/19"/>
    <s v="Children with a social worker"/>
    <x v="48"/>
    <s v="Number"/>
    <n v="17"/>
    <n v="92500"/>
    <n v="0.18378378378378399"/>
    <s v="0.2 per 1000 0-17 yr olds"/>
    <n v="0.18378378378378399"/>
  </r>
  <r>
    <s v="E10000013_Unborn children with an open Child Protection Plan at 31st March_Number"/>
    <s v="E10000013"/>
    <x v="44"/>
    <s v="Financial year"/>
    <s v="2018/19"/>
    <s v="Children with a social worker"/>
    <x v="48"/>
    <s v="Number"/>
    <n v="14"/>
    <n v="128136"/>
    <n v="0.10925891240556899"/>
    <s v="0.1 per 1000 0-17 yr olds"/>
    <n v="0.10925891240556899"/>
  </r>
  <r>
    <s v="E10000015_Unborn children with an open Child Protection Plan at 31st March_Number"/>
    <s v="E10000015"/>
    <x v="55"/>
    <s v="Financial year"/>
    <s v="2018/19"/>
    <s v="Children with a social worker"/>
    <x v="48"/>
    <s v="Number"/>
    <n v="36"/>
    <n v="271005"/>
    <n v="0.13283887751148499"/>
    <s v="0.1 per 1000 0-17 yr olds"/>
    <n v="0.13283887751148499"/>
  </r>
  <r>
    <s v="E06000046_Unborn children with an open Child Protection Plan at 31st March_Number"/>
    <s v="E06000046"/>
    <x v="58"/>
    <s v="Financial year"/>
    <s v="2018/19"/>
    <s v="Children with a social worker"/>
    <x v="48"/>
    <s v="Number"/>
    <n v="6"/>
    <n v="24869"/>
    <n v="0.24126422453657201"/>
    <s v="0.2 per 1000 0-17 yr olds"/>
    <n v="0.24126422453657201"/>
  </r>
  <r>
    <s v="E10000019_Unborn children with an open Child Protection Plan at 31st March_Number"/>
    <s v="E10000019"/>
    <x v="72"/>
    <s v="Financial year"/>
    <s v="2018/19"/>
    <s v="Children with a social worker"/>
    <x v="48"/>
    <s v="Number"/>
    <n v="15"/>
    <n v="145641"/>
    <n v="0.102992975879045"/>
    <s v="0.1 per 1000 0-17 yr olds"/>
    <n v="0.102992975879045"/>
  </r>
  <r>
    <s v="E10000020_Unborn children with an open Child Protection Plan at 31st March_Number"/>
    <s v="E10000020"/>
    <x v="82"/>
    <s v="Financial year"/>
    <s v="2018/19"/>
    <s v="Children with a social worker"/>
    <x v="48"/>
    <s v="Number"/>
    <n v="15"/>
    <n v="170810"/>
    <n v="8.7816872548445599E-2"/>
    <s v="0.1 per 1000 0-17 yr olds"/>
    <n v="8.7816872548445599E-2"/>
  </r>
  <r>
    <s v="E10000021_Unborn children with an open Child Protection Plan at 31st March_Number"/>
    <s v="E10000021"/>
    <x v="88"/>
    <s v="Financial year"/>
    <s v="2018/19"/>
    <s v="Children with a social worker"/>
    <x v="48"/>
    <s v="Number"/>
    <n v="23"/>
    <n v="170235"/>
    <n v="0.135107351602197"/>
    <s v="0.1 per 1000 0-17 yr olds"/>
    <n v="0.135107351602197"/>
  </r>
  <r>
    <s v="E06000048_Unborn children with an open Child Protection Plan at 31st March_Number"/>
    <s v="E06000048"/>
    <x v="89"/>
    <s v="Financial year"/>
    <s v="2018/19"/>
    <s v="Children with a social worker"/>
    <x v="48"/>
    <s v="Number"/>
    <n v="16"/>
    <n v="59011"/>
    <n v="0.27113588991882898"/>
    <s v="0.3 per 1000 0-17 yr olds"/>
    <n v="0.27113588991882898"/>
  </r>
  <r>
    <s v="E10000025_Unborn children with an open Child Protection Plan at 31st March_Number"/>
    <s v="E10000025"/>
    <x v="93"/>
    <s v="Financial year"/>
    <s v="2018/19"/>
    <s v="Children with a social worker"/>
    <x v="48"/>
    <s v="Number"/>
    <n v="13"/>
    <n v="144788"/>
    <n v="8.9786446390584806E-2"/>
    <s v="0.1 per 1000 0-17 yr olds"/>
    <n v="8.9786446390584806E-2"/>
  </r>
  <r>
    <s v="E10000027_Unborn children with an open Child Protection Plan at 31st March_Number"/>
    <s v="E10000027"/>
    <x v="112"/>
    <s v="Financial year"/>
    <s v="2018/19"/>
    <s v="Children with a social worker"/>
    <x v="48"/>
    <s v="Number"/>
    <n v="12"/>
    <n v="110700"/>
    <n v="0.10840108401084"/>
    <s v="0.1 per 1000 0-17 yr olds"/>
    <n v="0.10840108401084"/>
  </r>
  <r>
    <s v="E10000029_Unborn children with an open Child Protection Plan at 31st March_Number"/>
    <s v="E10000029"/>
    <x v="123"/>
    <s v="Financial year"/>
    <s v="2018/19"/>
    <s v="Children with a social worker"/>
    <x v="48"/>
    <s v="Number"/>
    <n v="17"/>
    <n v="152752"/>
    <n v="0.111291505184875"/>
    <s v="0.1 per 1000 0-17 yr olds"/>
    <n v="0.111291505184875"/>
  </r>
  <r>
    <s v="E10000030_Unborn children with an open Child Protection Plan at 31st March_Number"/>
    <s v="E10000030"/>
    <x v="125"/>
    <s v="Financial year"/>
    <s v="2018/19"/>
    <s v="Children with a social worker"/>
    <x v="48"/>
    <s v="Number"/>
    <n v="17"/>
    <n v="261905"/>
    <n v="6.4909031900880099E-2"/>
    <s v="0.1 per 1000 0-17 yr olds"/>
    <n v="6.4909031900880099E-2"/>
  </r>
  <r>
    <s v="E10000031_Unborn children with an open Child Protection Plan at 31st March_Number"/>
    <s v="E10000031"/>
    <x v="139"/>
    <s v="Financial year"/>
    <s v="2018/19"/>
    <s v="Children with a social worker"/>
    <x v="48"/>
    <s v="Number"/>
    <n v="11"/>
    <n v="115928"/>
    <n v="9.4886481264233005E-2"/>
    <s v="0.1 per 1000 0-17 yr olds"/>
    <n v="9.4886481264233005E-2"/>
  </r>
  <r>
    <s v="E10000032_Unborn children with an open Child Protection Plan at 31st March_Number"/>
    <s v="E10000032"/>
    <x v="141"/>
    <s v="Financial year"/>
    <s v="2018/19"/>
    <s v="Children with a social worker"/>
    <x v="48"/>
    <s v="Number"/>
    <n v="13"/>
    <n v="174672"/>
    <n v="7.4425208390583503E-2"/>
    <s v="0.1 per 1000 0-17 yr olds"/>
    <n v="7.4425208390583503E-2"/>
  </r>
  <r>
    <s v="NA_Unborn children at 31st March referred to social services in last year but not meeting thresholds_Number"/>
    <s v="NA"/>
    <x v="151"/>
    <s v="Financial year"/>
    <s v="2018/19"/>
    <s v="Children on the edge of social care involvement"/>
    <x v="49"/>
    <s v="Number"/>
    <n v="1650"/>
    <n v="11954618"/>
    <n v="0.13802197610998529"/>
    <s v="0.14 per 1000 0-17 yr olds"/>
    <n v="0.13802197610998529"/>
  </r>
  <r>
    <s v="E09000001_Unborn children at 31st March referred to social services in last year but not meeting thresholds_Number"/>
    <s v="E09000001"/>
    <x v="25"/>
    <s v="Financial year"/>
    <s v="2018/19"/>
    <s v="Children on the edge of social care involvement"/>
    <x v="49"/>
    <s v="Number"/>
    <n v="0"/>
    <n v="1453"/>
    <n v="0"/>
    <s v="0 per 1000 0-17 yr olds"/>
    <n v="0"/>
  </r>
  <r>
    <s v="E09000007_Unborn children at 31st March referred to social services in last year but not meeting thresholds_Number"/>
    <s v="E09000007"/>
    <x v="21"/>
    <s v="Financial year"/>
    <s v="2018/19"/>
    <s v="Children on the edge of social care involvement"/>
    <x v="49"/>
    <s v="Number"/>
    <s v="*"/>
    <n v="50983"/>
    <s v="*"/>
    <s v="N/A"/>
    <s v="N/A"/>
  </r>
  <r>
    <s v="E09000011_Unborn children at 31st March referred to social services in last year but not meeting thresholds_Number"/>
    <s v="E09000011"/>
    <x v="45"/>
    <s v="Financial year"/>
    <s v="2018/19"/>
    <s v="Children on the edge of social care involvement"/>
    <x v="49"/>
    <s v="Number"/>
    <n v="12"/>
    <n v="68917"/>
    <n v="0.174122495175356"/>
    <s v="0.2 per 1000 0-17 yr olds"/>
    <n v="0.174122495175356"/>
  </r>
  <r>
    <s v="E09000012_Unborn children at 31st March referred to social services in last year but not meeting thresholds_Number"/>
    <s v="E09000012"/>
    <x v="46"/>
    <s v="Financial year"/>
    <s v="2018/19"/>
    <s v="Children on the edge of social care involvement"/>
    <x v="49"/>
    <s v="Number"/>
    <n v="11"/>
    <n v="63655"/>
    <n v="0.17280653522896899"/>
    <s v="0.2 per 1000 0-17 yr olds"/>
    <n v="0.17280653522896899"/>
  </r>
  <r>
    <s v="E09000013_Unborn children at 31st March referred to social services in last year but not meeting thresholds_Number"/>
    <s v="E09000013"/>
    <x v="48"/>
    <s v="Financial year"/>
    <s v="2018/19"/>
    <s v="Children on the edge of social care involvement"/>
    <x v="49"/>
    <s v="Number"/>
    <s v="*"/>
    <n v="36898"/>
    <s v="*"/>
    <s v="N/A"/>
    <s v="N/A"/>
  </r>
  <r>
    <s v="E09000019_Unborn children at 31st March referred to social services in last year but not meeting thresholds_Number"/>
    <s v="E09000019"/>
    <x v="59"/>
    <s v="Financial year"/>
    <s v="2018/19"/>
    <s v="Children on the edge of social care involvement"/>
    <x v="49"/>
    <s v="Number"/>
    <s v="*"/>
    <n v="42098"/>
    <s v="*"/>
    <s v="N/A"/>
    <s v="N/A"/>
  </r>
  <r>
    <s v="E09000020_Unborn children at 31st March referred to social services in last year but not meeting thresholds_Number"/>
    <s v="E09000020"/>
    <x v="60"/>
    <s v="Financial year"/>
    <s v="2018/19"/>
    <s v="Children on the edge of social care involvement"/>
    <x v="49"/>
    <s v="Number"/>
    <n v="11"/>
    <n v="28678"/>
    <n v="0.38356928656112699"/>
    <s v="0.4 per 1000 0-17 yr olds"/>
    <n v="0.38356928656112699"/>
  </r>
  <r>
    <s v="E09000022_Unborn children at 31st March referred to social services in last year but not meeting thresholds_Number"/>
    <s v="E09000022"/>
    <x v="66"/>
    <s v="Financial year"/>
    <s v="2018/19"/>
    <s v="Children on the edge of social care involvement"/>
    <x v="49"/>
    <s v="Number"/>
    <n v="22"/>
    <n v="62629"/>
    <n v="0.35127496846508799"/>
    <s v="0.4 per 1000 0-17 yr olds"/>
    <n v="0.35127496846508799"/>
  </r>
  <r>
    <s v="E09000023_Unborn children at 31st March referred to social services in last year but not meeting thresholds_Number"/>
    <s v="E09000023"/>
    <x v="71"/>
    <s v="Financial year"/>
    <s v="2018/19"/>
    <s v="Children on the edge of social care involvement"/>
    <x v="49"/>
    <s v="Number"/>
    <s v="*"/>
    <n v="68458"/>
    <s v="*"/>
    <s v="N/A"/>
    <s v="N/A"/>
  </r>
  <r>
    <s v="E09000028_Unborn children at 31st March referred to social services in last year but not meeting thresholds_Number"/>
    <s v="E09000028"/>
    <x v="117"/>
    <s v="Financial year"/>
    <s v="2018/19"/>
    <s v="Children on the edge of social care involvement"/>
    <x v="49"/>
    <s v="Number"/>
    <n v="12"/>
    <n v="65121"/>
    <n v="0.18427235454001001"/>
    <s v="0.2 per 1000 0-17 yr olds"/>
    <n v="0.18427235454001001"/>
  </r>
  <r>
    <s v="E09000030_Unborn children at 31st March referred to social services in last year but not meeting thresholds_Number"/>
    <s v="E09000030"/>
    <x v="132"/>
    <s v="Financial year"/>
    <s v="2018/19"/>
    <s v="Children on the edge of social care involvement"/>
    <x v="49"/>
    <s v="Number"/>
    <n v="6"/>
    <n v="70973"/>
    <n v="8.4539190959942501E-2"/>
    <s v="0.1 per 1000 0-17 yr olds"/>
    <n v="8.4539190959942501E-2"/>
  </r>
  <r>
    <s v="E09000032_Unborn children at 31st March referred to social services in last year but not meeting thresholds_Number"/>
    <s v="E09000032"/>
    <x v="137"/>
    <s v="Financial year"/>
    <s v="2018/19"/>
    <s v="Children on the edge of social care involvement"/>
    <x v="49"/>
    <s v="Number"/>
    <n v="13"/>
    <n v="63840"/>
    <n v="0.203634085213033"/>
    <s v="0.2 per 1000 0-17 yr olds"/>
    <n v="0.203634085213033"/>
  </r>
  <r>
    <s v="E09000033_Unborn children at 31st March referred to social services in last year but not meeting thresholds_Number"/>
    <s v="E09000033"/>
    <x v="142"/>
    <s v="Financial year"/>
    <s v="2018/19"/>
    <s v="Children on the edge of social care involvement"/>
    <x v="49"/>
    <s v="Number"/>
    <n v="11"/>
    <n v="47445"/>
    <n v="0.231847402255243"/>
    <s v="0.2 per 1000 0-17 yr olds"/>
    <n v="0.231847402255243"/>
  </r>
  <r>
    <s v="E09000002_Unborn children at 31st March referred to social services in last year but not meeting thresholds_Number"/>
    <s v="E09000002"/>
    <x v="0"/>
    <s v="Financial year"/>
    <s v="2018/19"/>
    <s v="Children on the edge of social care involvement"/>
    <x v="49"/>
    <s v="Number"/>
    <n v="6"/>
    <n v="63401"/>
    <n v="9.4635731297613601E-2"/>
    <s v="0.1 per 1000 0-17 yr olds"/>
    <n v="9.4635731297613601E-2"/>
  </r>
  <r>
    <s v="E09000003_Unborn children at 31st March referred to social services in last year but not meeting thresholds_Number"/>
    <s v="E09000003"/>
    <x v="1"/>
    <s v="Financial year"/>
    <s v="2018/19"/>
    <s v="Children on the edge of social care involvement"/>
    <x v="49"/>
    <s v="Number"/>
    <s v="*"/>
    <n v="92701"/>
    <s v="*"/>
    <s v="N/A"/>
    <s v="N/A"/>
  </r>
  <r>
    <s v="E09000004_Unborn children at 31st March referred to social services in last year but not meeting thresholds_Number"/>
    <s v="E09000004"/>
    <x v="5"/>
    <s v="Financial year"/>
    <s v="2018/19"/>
    <s v="Children on the edge of social care involvement"/>
    <x v="49"/>
    <s v="Number"/>
    <n v="5"/>
    <n v="56853"/>
    <n v="8.7946106625859694E-2"/>
    <s v="0.1 per 1000 0-17 yr olds"/>
    <n v="8.7946106625859694E-2"/>
  </r>
  <r>
    <s v="E09000005_Unborn children at 31st March referred to social services in last year but not meeting thresholds_Number"/>
    <s v="E09000005"/>
    <x v="13"/>
    <s v="Financial year"/>
    <s v="2018/19"/>
    <s v="Children on the edge of social care involvement"/>
    <x v="49"/>
    <s v="Number"/>
    <n v="10"/>
    <n v="77893"/>
    <n v="0.12838124093307501"/>
    <s v="0.1 per 1000 0-17 yr olds"/>
    <n v="0.12838124093307501"/>
  </r>
  <r>
    <s v="E09000006_Unborn children at 31st March referred to social services in last year but not meeting thresholds_Number"/>
    <s v="E09000006"/>
    <x v="16"/>
    <s v="Financial year"/>
    <s v="2018/19"/>
    <s v="Children on the edge of social care involvement"/>
    <x v="49"/>
    <s v="Number"/>
    <n v="10"/>
    <n v="75055"/>
    <n v="0.133235627206715"/>
    <s v="0.1 per 1000 0-17 yr olds"/>
    <n v="0.133235627206715"/>
  </r>
  <r>
    <s v="E09000008_Unborn children at 31st March referred to social services in last year but not meeting thresholds_Number"/>
    <s v="E09000008"/>
    <x v="28"/>
    <s v="Financial year"/>
    <s v="2018/19"/>
    <s v="Children on the edge of social care involvement"/>
    <x v="49"/>
    <s v="Number"/>
    <s v="*"/>
    <n v="94702"/>
    <s v="*"/>
    <s v="N/A"/>
    <s v="N/A"/>
  </r>
  <r>
    <s v="E09000009_Unborn children at 31st March referred to social services in last year but not meeting thresholds_Number"/>
    <s v="E09000009"/>
    <x v="38"/>
    <s v="Financial year"/>
    <s v="2018/19"/>
    <s v="Children on the edge of social care involvement"/>
    <x v="49"/>
    <s v="Number"/>
    <n v="8"/>
    <n v="81732"/>
    <n v="9.78808789702931E-2"/>
    <s v="0.1 per 1000 0-17 yr olds"/>
    <n v="9.78808789702931E-2"/>
  </r>
  <r>
    <s v="E09000010_Unborn children at 31st March referred to social services in last year but not meeting thresholds_Number"/>
    <s v="E09000010"/>
    <x v="41"/>
    <s v="Financial year"/>
    <s v="2018/19"/>
    <s v="Children on the edge of social care involvement"/>
    <x v="49"/>
    <s v="Number"/>
    <n v="25"/>
    <n v="84497"/>
    <n v="0.29586849237251001"/>
    <s v="0.3 per 1000 0-17 yr olds"/>
    <n v="0.29586849237251001"/>
  </r>
  <r>
    <s v="E09000014_Unborn children at 31st March referred to social services in last year but not meeting thresholds_Number"/>
    <s v="E09000014"/>
    <x v="50"/>
    <s v="Financial year"/>
    <s v="2018/19"/>
    <s v="Children on the edge of social care involvement"/>
    <x v="49"/>
    <s v="Number"/>
    <n v="10"/>
    <n v="60398"/>
    <n v="0.165568396304513"/>
    <s v="0.2 per 1000 0-17 yr olds"/>
    <n v="0.165568396304513"/>
  </r>
  <r>
    <s v="E09000015_Unborn children at 31st March referred to social services in last year but not meeting thresholds_Number"/>
    <s v="E09000015"/>
    <x v="51"/>
    <s v="Financial year"/>
    <s v="2018/19"/>
    <s v="Children on the edge of social care involvement"/>
    <x v="49"/>
    <s v="Number"/>
    <n v="6"/>
    <n v="58373"/>
    <n v="0.102787247528823"/>
    <s v="0.1 per 1000 0-17 yr olds"/>
    <n v="0.102787247528823"/>
  </r>
  <r>
    <s v="E09000016_Unborn children at 31st March referred to social services in last year but not meeting thresholds_Number"/>
    <s v="E09000016"/>
    <x v="53"/>
    <s v="Financial year"/>
    <s v="2018/19"/>
    <s v="Children on the edge of social care involvement"/>
    <x v="49"/>
    <s v="Number"/>
    <s v="*"/>
    <n v="57541"/>
    <s v="*"/>
    <s v="N/A"/>
    <s v="N/A"/>
  </r>
  <r>
    <s v="E09000017_Unborn children at 31st March referred to social services in last year but not meeting thresholds_Number"/>
    <s v="E09000017"/>
    <x v="56"/>
    <s v="Financial year"/>
    <s v="2018/19"/>
    <s v="Children on the edge of social care involvement"/>
    <x v="49"/>
    <s v="Number"/>
    <n v="21"/>
    <n v="73377"/>
    <n v="0.28619322130913"/>
    <s v="0.3 per 1000 0-17 yr olds"/>
    <n v="0.28619322130913"/>
  </r>
  <r>
    <s v="E09000018_Unborn children at 31st March referred to social services in last year but not meeting thresholds_Number"/>
    <s v="E09000018"/>
    <x v="57"/>
    <s v="Financial year"/>
    <s v="2018/19"/>
    <s v="Children on the edge of social care involvement"/>
    <x v="49"/>
    <s v="Number"/>
    <s v="*"/>
    <n v="64898"/>
    <s v="*"/>
    <s v="N/A"/>
    <s v="N/A"/>
  </r>
  <r>
    <s v="E09000021_Unborn children at 31st March referred to social services in last year but not meeting thresholds_Number"/>
    <s v="E09000021"/>
    <x v="63"/>
    <s v="Financial year"/>
    <s v="2018/19"/>
    <s v="Children on the edge of social care involvement"/>
    <x v="49"/>
    <s v="Number"/>
    <s v="*"/>
    <n v="38977"/>
    <s v="*"/>
    <s v="N/A"/>
    <s v="N/A"/>
  </r>
  <r>
    <s v="E09000024_Unborn children at 31st March referred to social services in last year but not meeting thresholds_Number"/>
    <s v="E09000024"/>
    <x v="77"/>
    <s v="Financial year"/>
    <s v="2018/19"/>
    <s v="Children on the edge of social care involvement"/>
    <x v="49"/>
    <s v="Number"/>
    <n v="9"/>
    <n v="47266"/>
    <n v="0.190411712436"/>
    <s v="0.2 per 1000 0-17 yr olds"/>
    <n v="0.190411712436"/>
  </r>
  <r>
    <s v="E09000025_Unborn children at 31st March referred to social services in last year but not meeting thresholds_Number"/>
    <s v="E09000025"/>
    <x v="81"/>
    <s v="Financial year"/>
    <s v="2018/19"/>
    <s v="Children on the edge of social care involvement"/>
    <x v="49"/>
    <s v="Number"/>
    <n v="8"/>
    <n v="86567"/>
    <n v="9.2413968371319294E-2"/>
    <s v="0.1 per 1000 0-17 yr olds"/>
    <n v="9.2413968371319294E-2"/>
  </r>
  <r>
    <s v="E09000026_Unborn children at 31st March referred to social services in last year but not meeting thresholds_Number"/>
    <s v="E09000026"/>
    <x v="99"/>
    <s v="Financial year"/>
    <s v="2018/19"/>
    <s v="Children on the edge of social care involvement"/>
    <x v="49"/>
    <s v="Number"/>
    <s v="*"/>
    <n v="76159"/>
    <s v="*"/>
    <s v="N/A"/>
    <s v="N/A"/>
  </r>
  <r>
    <s v="E09000027_Unborn children at 31st March referred to social services in last year but not meeting thresholds_Number"/>
    <s v="E09000027"/>
    <x v="101"/>
    <s v="Financial year"/>
    <s v="2018/19"/>
    <s v="Children on the edge of social care involvement"/>
    <x v="49"/>
    <s v="Number"/>
    <s v="*"/>
    <n v="45525"/>
    <s v="*"/>
    <s v="N/A"/>
    <s v="N/A"/>
  </r>
  <r>
    <s v="E09000029_Unborn children at 31st March referred to social services in last year but not meeting thresholds_Number"/>
    <s v="E09000029"/>
    <x v="126"/>
    <s v="Financial year"/>
    <s v="2018/19"/>
    <s v="Children on the edge of social care involvement"/>
    <x v="49"/>
    <s v="Number"/>
    <n v="7"/>
    <n v="47941"/>
    <n v="0.14601280740910699"/>
    <s v="0.1 per 1000 0-17 yr olds"/>
    <n v="0.14601280740910699"/>
  </r>
  <r>
    <s v="E09000031_Unborn children at 31st March referred to social services in last year but not meeting thresholds_Number"/>
    <s v="E09000031"/>
    <x v="136"/>
    <s v="Financial year"/>
    <s v="2018/19"/>
    <s v="Children on the edge of social care involvement"/>
    <x v="49"/>
    <s v="Number"/>
    <n v="15"/>
    <n v="67017"/>
    <n v="0.22382380589999601"/>
    <s v="0.2 per 1000 0-17 yr olds"/>
    <n v="0.22382380589999601"/>
  </r>
  <r>
    <s v="E08000025_Unborn children at 31st March referred to social services in last year but not meeting thresholds_Number"/>
    <s v="E08000025"/>
    <x v="6"/>
    <s v="Financial year"/>
    <s v="2018/19"/>
    <s v="Children on the edge of social care involvement"/>
    <x v="49"/>
    <s v="Number"/>
    <n v="22"/>
    <n v="288388"/>
    <n v="7.6286114540133398E-2"/>
    <s v="0.1 per 1000 0-17 yr olds"/>
    <n v="7.6286114540133398E-2"/>
  </r>
  <r>
    <s v="E08000026_Unborn children at 31st March referred to social services in last year but not meeting thresholds_Number"/>
    <s v="E08000026"/>
    <x v="27"/>
    <s v="Financial year"/>
    <s v="2018/19"/>
    <s v="Children on the edge of social care involvement"/>
    <x v="49"/>
    <s v="Number"/>
    <n v="12"/>
    <n v="78994"/>
    <n v="0.151910271666202"/>
    <s v="0.2 per 1000 0-17 yr olds"/>
    <n v="0.151910271666202"/>
  </r>
  <r>
    <s v="E08000027_Unborn children at 31st March referred to social services in last year but not meeting thresholds_Number"/>
    <s v="E08000027"/>
    <x v="36"/>
    <s v="Financial year"/>
    <s v="2018/19"/>
    <s v="Children on the edge of social care involvement"/>
    <x v="49"/>
    <s v="Number"/>
    <s v="*"/>
    <n v="69265"/>
    <s v="*"/>
    <s v="N/A"/>
    <s v="N/A"/>
  </r>
  <r>
    <s v="E08000028_Unborn children at 31st March referred to social services in last year but not meeting thresholds_Number"/>
    <s v="E08000028"/>
    <x v="106"/>
    <s v="Financial year"/>
    <s v="2018/19"/>
    <s v="Children on the edge of social care involvement"/>
    <x v="49"/>
    <s v="Number"/>
    <n v="5"/>
    <n v="81920"/>
    <n v="6.103515625E-2"/>
    <s v="0.1 per 1000 0-17 yr olds"/>
    <n v="6.103515625E-2"/>
  </r>
  <r>
    <s v="E08000029_Unborn children at 31st March referred to social services in last year but not meeting thresholds_Number"/>
    <s v="E08000029"/>
    <x v="111"/>
    <s v="Financial year"/>
    <s v="2018/19"/>
    <s v="Children on the edge of social care involvement"/>
    <x v="49"/>
    <s v="Number"/>
    <n v="15"/>
    <n v="46946"/>
    <n v="0.31951603970519299"/>
    <s v="0.3 per 1000 0-17 yr olds"/>
    <n v="0.31951603970519299"/>
  </r>
  <r>
    <s v="E08000030_Unborn children at 31st March referred to social services in last year but not meeting thresholds_Number"/>
    <s v="E08000030"/>
    <x v="135"/>
    <s v="Financial year"/>
    <s v="2018/19"/>
    <s v="Children on the edge of social care involvement"/>
    <x v="49"/>
    <s v="Number"/>
    <n v="22"/>
    <n v="68157"/>
    <n v="0.32278416010094302"/>
    <s v="0.3 per 1000 0-17 yr olds"/>
    <n v="0.32278416010094302"/>
  </r>
  <r>
    <s v="E08000031_Unborn children at 31st March referred to social services in last year but not meeting thresholds_Number"/>
    <s v="E08000031"/>
    <x v="148"/>
    <s v="Financial year"/>
    <s v="2018/19"/>
    <s v="Children on the edge of social care involvement"/>
    <x v="49"/>
    <s v="Number"/>
    <n v="12"/>
    <n v="61244"/>
    <n v="0.195937561230488"/>
    <s v="0.2 per 1000 0-17 yr olds"/>
    <n v="0.195937561230488"/>
  </r>
  <r>
    <s v="E08000011_Unborn children at 31st March referred to social services in last year but not meeting thresholds_Number"/>
    <s v="E08000011"/>
    <x v="65"/>
    <s v="Financial year"/>
    <s v="2018/19"/>
    <s v="Children on the edge of social care involvement"/>
    <x v="49"/>
    <s v="Number"/>
    <s v="*"/>
    <n v="33477"/>
    <s v="*"/>
    <s v="N/A"/>
    <s v="N/A"/>
  </r>
  <r>
    <s v="E08000012_Unborn children at 31st March referred to social services in last year but not meeting thresholds_Number"/>
    <s v="E08000012"/>
    <x v="73"/>
    <s v="Financial year"/>
    <s v="2018/19"/>
    <s v="Children on the edge of social care involvement"/>
    <x v="49"/>
    <s v="Number"/>
    <n v="8"/>
    <n v="94902"/>
    <n v="8.4297485827485197E-2"/>
    <s v="0.1 per 1000 0-17 yr olds"/>
    <n v="8.4297485827485197E-2"/>
  </r>
  <r>
    <s v="E08000013_Unborn children at 31st March referred to social services in last year but not meeting thresholds_Number"/>
    <s v="E08000013"/>
    <x v="152"/>
    <s v="Financial year"/>
    <s v="2018/19"/>
    <s v="Children on the edge of social care involvement"/>
    <x v="49"/>
    <s v="Number"/>
    <s v="*"/>
    <n v="36785"/>
    <s v="*"/>
    <s v="N/A"/>
    <s v="N/A"/>
  </r>
  <r>
    <s v="E08000014_Unborn children at 31st March referred to social services in last year but not meeting thresholds_Number"/>
    <s v="E08000014"/>
    <x v="107"/>
    <s v="Financial year"/>
    <s v="2018/19"/>
    <s v="Children on the edge of social care involvement"/>
    <x v="49"/>
    <s v="Number"/>
    <n v="10"/>
    <n v="53833"/>
    <n v="0.185759664146527"/>
    <s v="0.2 per 1000 0-17 yr olds"/>
    <n v="0.185759664146527"/>
  </r>
  <r>
    <s v="E08000015_Unborn children at 31st March referred to social services in last year but not meeting thresholds_Number"/>
    <s v="E08000015"/>
    <x v="146"/>
    <s v="Financial year"/>
    <s v="2018/19"/>
    <s v="Children on the edge of social care involvement"/>
    <x v="49"/>
    <s v="Number"/>
    <n v="7"/>
    <n v="67576"/>
    <n v="0.103587072333373"/>
    <s v="0.1 per 1000 0-17 yr olds"/>
    <n v="0.103587072333373"/>
  </r>
  <r>
    <s v="E08000001_Unborn children at 31st March referred to social services in last year but not meeting thresholds_Number"/>
    <s v="E08000001"/>
    <x v="9"/>
    <s v="Financial year"/>
    <s v="2018/19"/>
    <s v="Children on the edge of social care involvement"/>
    <x v="49"/>
    <s v="Number"/>
    <n v="12"/>
    <n v="67670"/>
    <n v="0.17733116595241599"/>
    <s v="0.2 per 1000 0-17 yr olds"/>
    <n v="0.17733116595241599"/>
  </r>
  <r>
    <s v="E08000002_Unborn children at 31st March referred to social services in last year but not meeting thresholds_Number"/>
    <s v="E08000002"/>
    <x v="18"/>
    <s v="Financial year"/>
    <s v="2018/19"/>
    <s v="Children on the edge of social care involvement"/>
    <x v="49"/>
    <s v="Number"/>
    <s v="*"/>
    <n v="43142"/>
    <s v="*"/>
    <s v="N/A"/>
    <s v="N/A"/>
  </r>
  <r>
    <s v="E08000003_Unborn children at 31st March referred to social services in last year but not meeting thresholds_Number"/>
    <s v="E08000003"/>
    <x v="75"/>
    <s v="Financial year"/>
    <s v="2018/19"/>
    <s v="Children on the edge of social care involvement"/>
    <x v="49"/>
    <s v="Number"/>
    <n v="52"/>
    <n v="121962"/>
    <n v="0.42636230957183402"/>
    <s v="0.4 per 1000 0-17 yr olds"/>
    <n v="0.42636230957183402"/>
  </r>
  <r>
    <s v="E08000004_Unborn children at 31st March referred to social services in last year but not meeting thresholds_Number"/>
    <s v="E08000004"/>
    <x v="92"/>
    <s v="Financial year"/>
    <s v="2018/19"/>
    <s v="Children on the edge of social care involvement"/>
    <x v="49"/>
    <s v="Number"/>
    <n v="11"/>
    <n v="59416"/>
    <n v="0.18513531708630701"/>
    <s v="0.2 per 1000 0-17 yr olds"/>
    <n v="0.18513531708630701"/>
  </r>
  <r>
    <s v="E08000005_Unborn children at 31st March referred to social services in last year but not meeting thresholds_Number"/>
    <s v="E08000005"/>
    <x v="102"/>
    <s v="Financial year"/>
    <s v="2018/19"/>
    <s v="Children on the edge of social care involvement"/>
    <x v="49"/>
    <s v="Number"/>
    <s v="*"/>
    <n v="52689"/>
    <s v="*"/>
    <s v="N/A"/>
    <s v="N/A"/>
  </r>
  <r>
    <s v="E08000006_Unborn children at 31st March referred to social services in last year but not meeting thresholds_Number"/>
    <s v="E08000006"/>
    <x v="105"/>
    <s v="Financial year"/>
    <s v="2018/19"/>
    <s v="Children on the edge of social care involvement"/>
    <x v="49"/>
    <s v="Number"/>
    <n v="39"/>
    <n v="56566"/>
    <n v="0.68946009970653799"/>
    <s v="0.7 per 1000 0-17 yr olds"/>
    <n v="0.68946009970653799"/>
  </r>
  <r>
    <s v="E08000007_Unborn children at 31st March referred to social services in last year but not meeting thresholds_Number"/>
    <s v="E08000007"/>
    <x v="120"/>
    <s v="Financial year"/>
    <s v="2018/19"/>
    <s v="Children on the edge of social care involvement"/>
    <x v="49"/>
    <s v="Number"/>
    <n v="8"/>
    <n v="63141"/>
    <n v="0.12670055906621699"/>
    <s v="0.1 per 1000 0-17 yr olds"/>
    <n v="0.12670055906621699"/>
  </r>
  <r>
    <s v="E08000008_Unborn children at 31st March referred to social services in last year but not meeting thresholds_Number"/>
    <s v="E08000008"/>
    <x v="128"/>
    <s v="Financial year"/>
    <s v="2018/19"/>
    <s v="Children on the edge of social care involvement"/>
    <x v="49"/>
    <s v="Number"/>
    <n v="7"/>
    <n v="50223"/>
    <n v="0.139378372458834"/>
    <s v="0.1 per 1000 0-17 yr olds"/>
    <n v="0.139378372458834"/>
  </r>
  <r>
    <s v="E08000009_Unborn children at 31st March referred to social services in last year but not meeting thresholds_Number"/>
    <s v="E08000009"/>
    <x v="133"/>
    <s v="Financial year"/>
    <s v="2018/19"/>
    <s v="Children on the edge of social care involvement"/>
    <x v="49"/>
    <s v="Number"/>
    <n v="5"/>
    <n v="56087"/>
    <n v="8.9147217715335098E-2"/>
    <s v="0.1 per 1000 0-17 yr olds"/>
    <n v="8.9147217715335098E-2"/>
  </r>
  <r>
    <s v="E08000010_Unborn children at 31st March referred to social services in last year but not meeting thresholds_Number"/>
    <s v="E08000010"/>
    <x v="143"/>
    <s v="Financial year"/>
    <s v="2018/19"/>
    <s v="Children on the edge of social care involvement"/>
    <x v="49"/>
    <s v="Number"/>
    <n v="6"/>
    <n v="68388"/>
    <n v="8.7734690296543294E-2"/>
    <s v="0.1 per 1000 0-17 yr olds"/>
    <n v="8.7734690296543294E-2"/>
  </r>
  <r>
    <s v="E08000016_Unborn children at 31st March referred to social services in last year but not meeting thresholds_Number"/>
    <s v="E08000016"/>
    <x v="2"/>
    <s v="Financial year"/>
    <s v="2018/19"/>
    <s v="Children on the edge of social care involvement"/>
    <x v="49"/>
    <s v="Number"/>
    <n v="5"/>
    <n v="50727"/>
    <n v="9.8566838172965104E-2"/>
    <s v="0.1 per 1000 0-17 yr olds"/>
    <n v="9.8566838172965104E-2"/>
  </r>
  <r>
    <s v="E08000017_Unborn children at 31st March referred to social services in last year but not meeting thresholds_Number"/>
    <s v="E08000017"/>
    <x v="34"/>
    <s v="Financial year"/>
    <s v="2018/19"/>
    <s v="Children on the edge of social care involvement"/>
    <x v="49"/>
    <s v="Number"/>
    <n v="20"/>
    <n v="66448"/>
    <n v="0.30098723814110301"/>
    <s v="0.3 per 1000 0-17 yr olds"/>
    <n v="0.30098723814110301"/>
  </r>
  <r>
    <s v="E08000018_Unborn children at 31st March referred to social services in last year but not meeting thresholds_Number"/>
    <s v="E08000018"/>
    <x v="103"/>
    <s v="Financial year"/>
    <s v="2018/19"/>
    <s v="Children on the edge of social care involvement"/>
    <x v="49"/>
    <s v="Number"/>
    <n v="13"/>
    <n v="57196"/>
    <n v="0.227288621581929"/>
    <s v="0.2 per 1000 0-17 yr olds"/>
    <n v="0.227288621581929"/>
  </r>
  <r>
    <s v="E08000019_Unborn children at 31st March referred to social services in last year but not meeting thresholds_Number"/>
    <s v="E08000019"/>
    <x v="108"/>
    <s v="Financial year"/>
    <s v="2018/19"/>
    <s v="Children on the edge of social care involvement"/>
    <x v="49"/>
    <s v="Number"/>
    <n v="18"/>
    <n v="117497"/>
    <n v="0.15319540073363599"/>
    <s v="0.2 per 1000 0-17 yr olds"/>
    <n v="0.15319540073363599"/>
  </r>
  <r>
    <s v="E08000032_Unborn children at 31st March referred to social services in last year but not meeting thresholds_Number"/>
    <s v="E08000032"/>
    <x v="12"/>
    <s v="Financial year"/>
    <s v="2018/19"/>
    <s v="Children on the edge of social care involvement"/>
    <x v="49"/>
    <s v="Number"/>
    <n v="19"/>
    <n v="142005"/>
    <n v="0.13379810570050299"/>
    <s v="0.1 per 1000 0-17 yr olds"/>
    <n v="0.13379810570050299"/>
  </r>
  <r>
    <s v="E08000033_Unborn children at 31st March referred to social services in last year but not meeting thresholds_Number"/>
    <s v="E08000033"/>
    <x v="19"/>
    <s v="Financial year"/>
    <s v="2018/19"/>
    <s v="Children on the edge of social care involvement"/>
    <x v="49"/>
    <s v="Number"/>
    <s v="*"/>
    <n v="46021"/>
    <s v="*"/>
    <s v="N/A"/>
    <s v="N/A"/>
  </r>
  <r>
    <s v="E08000034_Unborn children at 31st March referred to social services in last year but not meeting thresholds_Number"/>
    <s v="E08000034"/>
    <x v="64"/>
    <s v="Financial year"/>
    <s v="2018/19"/>
    <s v="Children on the edge of social care involvement"/>
    <x v="49"/>
    <s v="Number"/>
    <n v="9"/>
    <n v="100174"/>
    <n v="8.9843672010701398E-2"/>
    <s v="0.1 per 1000 0-17 yr olds"/>
    <n v="8.9843672010701398E-2"/>
  </r>
  <r>
    <s v="E08000035_Unborn children at 31st March referred to social services in last year but not meeting thresholds_Number"/>
    <s v="E08000035"/>
    <x v="68"/>
    <s v="Financial year"/>
    <s v="2018/19"/>
    <s v="Children on the edge of social care involvement"/>
    <x v="49"/>
    <s v="Number"/>
    <n v="19"/>
    <n v="168176"/>
    <n v="0.112976881362382"/>
    <s v="0.1 per 1000 0-17 yr olds"/>
    <n v="0.112976881362382"/>
  </r>
  <r>
    <s v="E08000036_Unborn children at 31st March referred to social services in last year but not meeting thresholds_Number"/>
    <s v="E08000036"/>
    <x v="134"/>
    <s v="Financial year"/>
    <s v="2018/19"/>
    <s v="Children on the edge of social care involvement"/>
    <x v="49"/>
    <s v="Number"/>
    <n v="17"/>
    <n v="72893"/>
    <n v="0.23321855322184601"/>
    <s v="0.2 per 1000 0-17 yr olds"/>
    <n v="0.23321855322184601"/>
  </r>
  <r>
    <s v="E08000020_Unborn children at 31st March referred to social services in last year but not meeting thresholds_Number"/>
    <s v="E08000020"/>
    <x v="43"/>
    <s v="Financial year"/>
    <s v="2018/19"/>
    <s v="Children on the edge of social care involvement"/>
    <x v="49"/>
    <s v="Number"/>
    <n v="11"/>
    <n v="39605"/>
    <n v="0.277742709253882"/>
    <s v="0.3 per 1000 0-17 yr olds"/>
    <n v="0.277742709253882"/>
  </r>
  <r>
    <s v="E08000021_Unborn children at 31st March referred to social services in last year but not meeting thresholds_Number"/>
    <s v="E08000021"/>
    <x v="80"/>
    <s v="Financial year"/>
    <s v="2018/19"/>
    <s v="Children on the edge of social care involvement"/>
    <x v="49"/>
    <s v="Number"/>
    <n v="23"/>
    <n v="58056"/>
    <n v="0.39616921592944698"/>
    <s v="0.4 per 1000 0-17 yr olds"/>
    <n v="0.39616921592944698"/>
  </r>
  <r>
    <s v="E08000022_Unborn children at 31st March referred to social services in last year but not meeting thresholds_Number"/>
    <s v="E08000022"/>
    <x v="86"/>
    <s v="Financial year"/>
    <s v="2018/19"/>
    <s v="Children on the edge of social care involvement"/>
    <x v="49"/>
    <s v="Number"/>
    <n v="12"/>
    <n v="41360"/>
    <n v="0.290135396518375"/>
    <s v="0.3 per 1000 0-17 yr olds"/>
    <n v="0.290135396518375"/>
  </r>
  <r>
    <s v="E08000023_Unborn children at 31st March referred to social services in last year but not meeting thresholds_Number"/>
    <s v="E08000023"/>
    <x v="114"/>
    <s v="Financial year"/>
    <s v="2018/19"/>
    <s v="Children on the edge of social care involvement"/>
    <x v="49"/>
    <s v="Number"/>
    <s v="*"/>
    <n v="29920"/>
    <s v="*"/>
    <s v="N/A"/>
    <s v="N/A"/>
  </r>
  <r>
    <s v="E08000024_Unborn children at 31st March referred to social services in last year but not meeting thresholds_Number"/>
    <s v="E08000024"/>
    <x v="124"/>
    <s v="Financial year"/>
    <s v="2018/19"/>
    <s v="Children on the edge of social care involvement"/>
    <x v="49"/>
    <s v="Number"/>
    <n v="12"/>
    <n v="54563"/>
    <n v="0.21992925608929101"/>
    <s v="0.2 per 1000 0-17 yr olds"/>
    <n v="0.21992925608929101"/>
  </r>
  <r>
    <s v="E06000053_Unborn children at 31st March referred to social services in last year but not meeting thresholds_Number"/>
    <s v="E06000053"/>
    <x v="153"/>
    <s v="Financial year"/>
    <s v="2018/19"/>
    <s v="Children on the edge of social care involvement"/>
    <x v="49"/>
    <s v="Number"/>
    <n v="0"/>
    <n v="368"/>
    <n v="0"/>
    <s v="0 per 1000 0-17 yr olds"/>
    <n v="0"/>
  </r>
  <r>
    <s v="E06000022_Unborn children at 31st March referred to social services in last year but not meeting thresholds_Number"/>
    <s v="E06000022"/>
    <x v="3"/>
    <s v="Financial year"/>
    <s v="2018/19"/>
    <s v="Children on the edge of social care involvement"/>
    <x v="49"/>
    <s v="Number"/>
    <s v="*"/>
    <n v="35946"/>
    <s v="*"/>
    <s v="N/A"/>
    <s v="N/A"/>
  </r>
  <r>
    <s v="E06000023_Unborn children at 31st March referred to social services in last year but not meeting thresholds_Number"/>
    <s v="E06000023"/>
    <x v="15"/>
    <s v="Financial year"/>
    <s v="2018/19"/>
    <s v="Children on the edge of social care involvement"/>
    <x v="49"/>
    <s v="Number"/>
    <n v="12"/>
    <n v="94016"/>
    <n v="0.127637848876787"/>
    <s v="0.1 per 1000 0-17 yr olds"/>
    <n v="0.127637848876787"/>
  </r>
  <r>
    <s v="E06000024_Unborn children at 31st March referred to social services in last year but not meeting thresholds_Number"/>
    <s v="E06000024"/>
    <x v="85"/>
    <s v="Financial year"/>
    <s v="2018/19"/>
    <s v="Children on the edge of social care involvement"/>
    <x v="49"/>
    <s v="Number"/>
    <n v="5"/>
    <n v="43435"/>
    <n v="0.115114538966271"/>
    <s v="0.1 per 1000 0-17 yr olds"/>
    <n v="0.115114538966271"/>
  </r>
  <r>
    <s v="E06000025_Unborn children at 31st March referred to social services in last year but not meeting thresholds_Number"/>
    <s v="E06000025"/>
    <x v="113"/>
    <s v="Financial year"/>
    <s v="2018/19"/>
    <s v="Children on the edge of social care involvement"/>
    <x v="49"/>
    <s v="Number"/>
    <s v="*"/>
    <n v="58867"/>
    <s v="*"/>
    <s v="N/A"/>
    <s v="N/A"/>
  </r>
  <r>
    <s v="E06000001_Unborn children at 31st March referred to social services in last year but not meeting thresholds_Number"/>
    <s v="E06000001"/>
    <x v="52"/>
    <s v="Financial year"/>
    <s v="2018/19"/>
    <s v="Children on the edge of social care involvement"/>
    <x v="49"/>
    <s v="Number"/>
    <s v="*"/>
    <n v="20006"/>
    <s v="*"/>
    <s v="N/A"/>
    <s v="N/A"/>
  </r>
  <r>
    <s v="E06000002_Unborn children at 31st March referred to social services in last year but not meeting thresholds_Number"/>
    <s v="E06000002"/>
    <x v="78"/>
    <s v="Financial year"/>
    <s v="2018/19"/>
    <s v="Children on the edge of social care involvement"/>
    <x v="49"/>
    <s v="Number"/>
    <s v="*"/>
    <n v="32513"/>
    <s v="*"/>
    <s v="N/A"/>
    <s v="N/A"/>
  </r>
  <r>
    <s v="E06000003_Unborn children at 31st March referred to social services in last year but not meeting thresholds_Number"/>
    <s v="E06000003"/>
    <x v="100"/>
    <s v="Financial year"/>
    <s v="2018/19"/>
    <s v="Children on the edge of social care involvement"/>
    <x v="49"/>
    <s v="Number"/>
    <n v="5"/>
    <n v="27626"/>
    <n v="0.18098892347788301"/>
    <s v="0.2 per 1000 0-17 yr olds"/>
    <n v="0.18098892347788301"/>
  </r>
  <r>
    <s v="E06000004_Unborn children at 31st March referred to social services in last year but not meeting thresholds_Number"/>
    <s v="E06000004"/>
    <x v="121"/>
    <s v="Financial year"/>
    <s v="2018/19"/>
    <s v="Children on the edge of social care involvement"/>
    <x v="49"/>
    <s v="Number"/>
    <n v="0"/>
    <n v="43521"/>
    <n v="0"/>
    <s v="0 per 1000 0-17 yr olds"/>
    <n v="0"/>
  </r>
  <r>
    <s v="E06000010_Unborn children at 31st March referred to social services in last year but not meeting thresholds_Number"/>
    <s v="E06000010"/>
    <x v="62"/>
    <s v="Financial year"/>
    <s v="2018/19"/>
    <s v="Children on the edge of social care involvement"/>
    <x v="49"/>
    <s v="Number"/>
    <n v="7"/>
    <n v="57023"/>
    <n v="0.12275748382231701"/>
    <s v="0.1 per 1000 0-17 yr olds"/>
    <n v="0.12275748382231701"/>
  </r>
  <r>
    <s v="E06000011_Unborn children at 31st March referred to social services in last year but not meeting thresholds_Number"/>
    <s v="E06000011"/>
    <x v="39"/>
    <s v="Financial year"/>
    <s v="2018/19"/>
    <s v="Children on the edge of social care involvement"/>
    <x v="49"/>
    <s v="Number"/>
    <s v="*"/>
    <n v="62942"/>
    <s v="*"/>
    <s v="N/A"/>
    <s v="N/A"/>
  </r>
  <r>
    <s v="E06000012_Unborn children at 31st March referred to social services in last year but not meeting thresholds_Number"/>
    <s v="E06000012"/>
    <x v="83"/>
    <s v="Financial year"/>
    <s v="2018/19"/>
    <s v="Children on the edge of social care involvement"/>
    <x v="49"/>
    <s v="Number"/>
    <s v="*"/>
    <n v="34503"/>
    <s v="*"/>
    <s v="N/A"/>
    <s v="N/A"/>
  </r>
  <r>
    <s v="E06000013_Unborn children at 31st March referred to social services in last year but not meeting thresholds_Number"/>
    <s v="E06000013"/>
    <x v="84"/>
    <s v="Financial year"/>
    <s v="2018/19"/>
    <s v="Children on the edge of social care involvement"/>
    <x v="49"/>
    <s v="Number"/>
    <n v="9"/>
    <n v="35714"/>
    <n v="0.25200201601612798"/>
    <s v="0.3 per 1000 0-17 yr olds"/>
    <n v="0.25200201601612798"/>
  </r>
  <r>
    <s v="E10000023_Unborn children at 31st March referred to social services in last year but not meeting thresholds_Number"/>
    <s v="E10000023"/>
    <x v="87"/>
    <s v="Financial year"/>
    <s v="2018/19"/>
    <s v="Children on the edge of social care involvement"/>
    <x v="49"/>
    <s v="Number"/>
    <n v="9"/>
    <n v="117499"/>
    <n v="7.6596396565077093E-2"/>
    <s v="0.1 per 1000 0-17 yr olds"/>
    <n v="7.6596396565077093E-2"/>
  </r>
  <r>
    <s v="E06000014_Unborn children at 31st March referred to social services in last year but not meeting thresholds_Number"/>
    <s v="E06000014"/>
    <x v="150"/>
    <s v="Financial year"/>
    <s v="2018/19"/>
    <s v="Children on the edge of social care involvement"/>
    <x v="49"/>
    <s v="Number"/>
    <s v="*"/>
    <n v="36572"/>
    <s v="*"/>
    <s v="N/A"/>
    <s v="N/A"/>
  </r>
  <r>
    <s v="E06000032_Unborn children at 31st March referred to social services in last year but not meeting thresholds_Number"/>
    <s v="E06000032"/>
    <x v="74"/>
    <s v="Financial year"/>
    <s v="2018/19"/>
    <s v="Children on the edge of social care involvement"/>
    <x v="49"/>
    <s v="Number"/>
    <n v="7"/>
    <n v="57375"/>
    <n v="0.122004357298475"/>
    <s v="0.1 per 1000 0-17 yr olds"/>
    <n v="0.122004357298475"/>
  </r>
  <r>
    <s v="E06000055_Unborn children at 31st March referred to social services in last year but not meeting thresholds_Number"/>
    <s v="E06000055"/>
    <x v="4"/>
    <s v="Financial year"/>
    <s v="2018/19"/>
    <s v="Children on the edge of social care involvement"/>
    <x v="49"/>
    <s v="Number"/>
    <n v="6"/>
    <n v="40088"/>
    <n v="0.14967072440630599"/>
    <s v="0.1 per 1000 0-17 yr olds"/>
    <n v="0.14967072440630599"/>
  </r>
  <r>
    <s v="E06000056_Unborn children at 31st March referred to social services in last year but not meeting thresholds_Number"/>
    <s v="E06000056"/>
    <x v="22"/>
    <s v="Financial year"/>
    <s v="2018/19"/>
    <s v="Children on the edge of social care involvement"/>
    <x v="49"/>
    <s v="Number"/>
    <n v="7"/>
    <n v="62515"/>
    <n v="0.111973126449652"/>
    <s v="0.1 per 1000 0-17 yr olds"/>
    <n v="0.111973126449652"/>
  </r>
  <r>
    <s v="E10000002_Unborn children at 31st March referred to social services in last year but not meeting thresholds_Number"/>
    <s v="E10000002"/>
    <x v="17"/>
    <s v="Financial year"/>
    <s v="2018/19"/>
    <s v="Children on the edge of social care involvement"/>
    <x v="49"/>
    <s v="Number"/>
    <n v="6"/>
    <n v="124321"/>
    <n v="4.8262160053410101E-2"/>
    <s v="0 per 1000 0-17 yr olds"/>
    <n v="4.8262160053410101E-2"/>
  </r>
  <r>
    <s v="E06000042_Unborn children at 31st March referred to social services in last year but not meeting thresholds_Number"/>
    <s v="E06000042"/>
    <x v="79"/>
    <s v="Financial year"/>
    <s v="2018/19"/>
    <s v="Children on the edge of social care involvement"/>
    <x v="49"/>
    <s v="Number"/>
    <s v="*"/>
    <n v="68278"/>
    <s v="*"/>
    <s v="N/A"/>
    <s v="N/A"/>
  </r>
  <r>
    <s v="E10000007_Unborn children at 31st March referred to social services in last year but not meeting thresholds_Number"/>
    <s v="E10000007"/>
    <x v="32"/>
    <s v="Financial year"/>
    <s v="2018/19"/>
    <s v="Children on the edge of social care involvement"/>
    <x v="49"/>
    <s v="Number"/>
    <n v="17"/>
    <n v="153272"/>
    <n v="0.110913930789707"/>
    <s v="0.1 per 1000 0-17 yr olds"/>
    <n v="0.110913930789707"/>
  </r>
  <r>
    <s v="E06000015_Unborn children at 31st March referred to social services in last year but not meeting thresholds_Number"/>
    <s v="E06000015"/>
    <x v="31"/>
    <s v="Financial year"/>
    <s v="2018/19"/>
    <s v="Children on the edge of social care involvement"/>
    <x v="49"/>
    <s v="Number"/>
    <n v="12"/>
    <n v="59899"/>
    <n v="0.20033723434448"/>
    <s v="0.2 per 1000 0-17 yr olds"/>
    <n v="0.20033723434448"/>
  </r>
  <r>
    <s v="E10000009_Unborn children at 31st March referred to social services in last year but not meeting thresholds_Number"/>
    <s v="E10000009"/>
    <x v="35"/>
    <s v="Financial year"/>
    <s v="2018/19"/>
    <s v="Children on the edge of social care involvement"/>
    <x v="49"/>
    <s v="Number"/>
    <n v="11"/>
    <n v="76699"/>
    <n v="0.14341777598143399"/>
    <s v="0.1 per 1000 0-17 yr olds"/>
    <n v="0.14341777598143399"/>
  </r>
  <r>
    <s v="E06000029_Unborn children at 31st March referred to social services in last year but not meeting thresholds_Number"/>
    <s v="E06000029"/>
    <x v="96"/>
    <s v="Financial year"/>
    <s v="2018/19"/>
    <s v="Children on the edge of social care involvement"/>
    <x v="49"/>
    <s v="Number"/>
    <n v="0"/>
    <n v="30188"/>
    <n v="0"/>
    <s v="0 per 1000 0-17 yr olds"/>
    <n v="0"/>
  </r>
  <r>
    <s v="E06000028_Unborn children at 31st March referred to social services in last year but not meeting thresholds_Number"/>
    <s v="E06000028"/>
    <x v="10"/>
    <s v="Financial year"/>
    <s v="2018/19"/>
    <s v="Children on the edge of social care involvement"/>
    <x v="49"/>
    <s v="Number"/>
    <n v="7"/>
    <n v="36373"/>
    <n v="0.19245044401066699"/>
    <s v="0.2 per 1000 0-17 yr olds"/>
    <n v="0.19245044401066699"/>
  </r>
  <r>
    <s v="E06000047_Unborn children at 31st March referred to social services in last year but not meeting thresholds_Number"/>
    <s v="E06000047"/>
    <x v="37"/>
    <s v="Financial year"/>
    <s v="2018/19"/>
    <s v="Children on the edge of social care involvement"/>
    <x v="49"/>
    <s v="Number"/>
    <n v="34"/>
    <n v="101040"/>
    <n v="0.33650039588281899"/>
    <s v="0.3 per 1000 0-17 yr olds"/>
    <n v="0.33650039588281899"/>
  </r>
  <r>
    <s v="E06000005_Unborn children at 31st March referred to social services in last year but not meeting thresholds_Number"/>
    <s v="E06000005"/>
    <x v="30"/>
    <s v="Financial year"/>
    <s v="2018/19"/>
    <s v="Children on the edge of social care involvement"/>
    <x v="49"/>
    <s v="Number"/>
    <s v="*"/>
    <n v="22454"/>
    <s v="*"/>
    <s v="N/A"/>
    <s v="N/A"/>
  </r>
  <r>
    <s v="E10000011_Unborn children at 31st March referred to social services in last year but not meeting thresholds_Number"/>
    <s v="E10000011"/>
    <x v="40"/>
    <s v="Financial year"/>
    <s v="2018/19"/>
    <s v="Children on the edge of social care involvement"/>
    <x v="49"/>
    <s v="Number"/>
    <n v="6"/>
    <n v="106378"/>
    <n v="5.6402639643535299E-2"/>
    <s v="0.1 per 1000 0-17 yr olds"/>
    <n v="5.6402639643535299E-2"/>
  </r>
  <r>
    <s v="E06000043_Unborn children at 31st March referred to social services in last year but not meeting thresholds_Number"/>
    <s v="E06000043"/>
    <x v="14"/>
    <s v="Financial year"/>
    <s v="2018/19"/>
    <s v="Children on the edge of social care involvement"/>
    <x v="49"/>
    <s v="Number"/>
    <n v="0"/>
    <n v="51005"/>
    <n v="0"/>
    <s v="0 per 1000 0-17 yr olds"/>
    <n v="0"/>
  </r>
  <r>
    <s v="E10000014_Unborn children at 31st March referred to social services in last year but not meeting thresholds_Number"/>
    <s v="E10000014"/>
    <x v="49"/>
    <s v="Financial year"/>
    <s v="2018/19"/>
    <s v="Children on the edge of social care involvement"/>
    <x v="49"/>
    <s v="Number"/>
    <n v="75"/>
    <n v="284002"/>
    <n v="0.26408264730530101"/>
    <s v="0.3 per 1000 0-17 yr olds"/>
    <n v="0.26408264730530101"/>
  </r>
  <r>
    <s v="E06000044_Unborn children at 31st March referred to social services in last year but not meeting thresholds_Number"/>
    <s v="E06000044"/>
    <x v="97"/>
    <s v="Financial year"/>
    <s v="2018/19"/>
    <s v="Children on the edge of social care involvement"/>
    <x v="49"/>
    <s v="Number"/>
    <n v="9"/>
    <n v="44046"/>
    <n v="0.204331834899877"/>
    <s v="0.2 per 1000 0-17 yr olds"/>
    <n v="0.204331834899877"/>
  </r>
  <r>
    <s v="E06000045_Unborn children at 31st March referred to social services in last year but not meeting thresholds_Number"/>
    <s v="E06000045"/>
    <x v="115"/>
    <s v="Financial year"/>
    <s v="2018/19"/>
    <s v="Children on the edge of social care involvement"/>
    <x v="49"/>
    <s v="Number"/>
    <s v="*"/>
    <n v="50832"/>
    <s v="*"/>
    <s v="N/A"/>
    <s v="N/A"/>
  </r>
  <r>
    <s v="E10000018_Unborn children at 31st March referred to social services in last year but not meeting thresholds_Number"/>
    <s v="E10000018"/>
    <x v="70"/>
    <s v="Financial year"/>
    <s v="2018/19"/>
    <s v="Children on the edge of social care involvement"/>
    <x v="49"/>
    <s v="Number"/>
    <n v="21"/>
    <n v="140307"/>
    <n v="0.14967179114370599"/>
    <s v="0.1 per 1000 0-17 yr olds"/>
    <n v="0.14967179114370599"/>
  </r>
  <r>
    <s v="E06000016_Unborn children at 31st March referred to social services in last year but not meeting thresholds_Number"/>
    <s v="E06000016"/>
    <x v="69"/>
    <s v="Financial year"/>
    <s v="2018/19"/>
    <s v="Children on the edge of social care involvement"/>
    <x v="49"/>
    <s v="Number"/>
    <n v="14"/>
    <n v="83994"/>
    <n v="0.16667857227897201"/>
    <s v="0.2 per 1000 0-17 yr olds"/>
    <n v="0.16667857227897201"/>
  </r>
  <r>
    <s v="E06000017_Unborn children at 31st March referred to social services in last year but not meeting thresholds_Number"/>
    <s v="E06000017"/>
    <x v="104"/>
    <s v="Financial year"/>
    <s v="2018/19"/>
    <s v="Children on the edge of social care involvement"/>
    <x v="49"/>
    <s v="Number"/>
    <s v="*"/>
    <n v="7807"/>
    <s v="*"/>
    <s v="N/A"/>
    <s v="N/A"/>
  </r>
  <r>
    <s v="E10000028_Unborn children at 31st March referred to social services in last year but not meeting thresholds_Number"/>
    <s v="E10000028"/>
    <x v="119"/>
    <s v="Financial year"/>
    <s v="2018/19"/>
    <s v="Children on the edge of social care involvement"/>
    <x v="49"/>
    <s v="Number"/>
    <n v="27"/>
    <n v="169603"/>
    <n v="0.159195297252997"/>
    <s v="0.2 per 1000 0-17 yr olds"/>
    <n v="0.159195297252997"/>
  </r>
  <r>
    <s v="E06000021_Unborn children at 31st March referred to social services in last year but not meeting thresholds_Number"/>
    <s v="E06000021"/>
    <x v="122"/>
    <s v="Financial year"/>
    <s v="2018/19"/>
    <s v="Children on the edge of social care involvement"/>
    <x v="49"/>
    <s v="Number"/>
    <n v="20"/>
    <n v="57549"/>
    <n v="0.34752993101530899"/>
    <s v="0.3 per 1000 0-17 yr olds"/>
    <n v="0.34752993101530899"/>
  </r>
  <r>
    <s v="E06000054_Unborn children at 31st March referred to social services in last year but not meeting thresholds_Number"/>
    <s v="E06000054"/>
    <x v="144"/>
    <s v="Financial year"/>
    <s v="2018/19"/>
    <s v="Children on the edge of social care involvement"/>
    <x v="49"/>
    <s v="Number"/>
    <n v="24"/>
    <n v="105692"/>
    <n v="0.22707489687015101"/>
    <s v="0.2 per 1000 0-17 yr olds"/>
    <n v="0.22707489687015101"/>
  </r>
  <r>
    <s v="E06000030_Unborn children at 31st March referred to social services in last year but not meeting thresholds_Number"/>
    <s v="E06000030"/>
    <x v="127"/>
    <s v="Financial year"/>
    <s v="2018/19"/>
    <s v="Children on the edge of social care involvement"/>
    <x v="49"/>
    <s v="Number"/>
    <s v="*"/>
    <n v="50239"/>
    <s v="*"/>
    <s v="N/A"/>
    <s v="N/A"/>
  </r>
  <r>
    <s v="E06000036_Unborn children at 31st March referred to social services in last year but not meeting thresholds_Number"/>
    <s v="E06000036"/>
    <x v="11"/>
    <s v="Financial year"/>
    <s v="2018/19"/>
    <s v="Children on the edge of social care involvement"/>
    <x v="49"/>
    <s v="Number"/>
    <s v="*"/>
    <n v="28336"/>
    <s v="*"/>
    <s v="N/A"/>
    <s v="N/A"/>
  </r>
  <r>
    <s v="E06000040_Unborn children at 31st March referred to social services in last year but not meeting thresholds_Number"/>
    <s v="E06000040"/>
    <x v="145"/>
    <s v="Financial year"/>
    <s v="2018/19"/>
    <s v="Children on the edge of social care involvement"/>
    <x v="49"/>
    <s v="Number"/>
    <s v="*"/>
    <n v="34604"/>
    <s v="*"/>
    <s v="N/A"/>
    <s v="N/A"/>
  </r>
  <r>
    <s v="E06000037_Unborn children at 31st March referred to social services in last year but not meeting thresholds_Number"/>
    <s v="E06000037"/>
    <x v="140"/>
    <s v="Financial year"/>
    <s v="2018/19"/>
    <s v="Children on the edge of social care involvement"/>
    <x v="49"/>
    <s v="Number"/>
    <s v="*"/>
    <n v="35623"/>
    <s v="*"/>
    <s v="N/A"/>
    <s v="N/A"/>
  </r>
  <r>
    <s v="E06000038_Unborn children at 31st March referred to social services in last year but not meeting thresholds_Number"/>
    <s v="E06000038"/>
    <x v="98"/>
    <s v="Financial year"/>
    <s v="2018/19"/>
    <s v="Children on the edge of social care involvement"/>
    <x v="49"/>
    <s v="Number"/>
    <n v="11"/>
    <n v="37080"/>
    <n v="0.29665587918015102"/>
    <s v="0.3 per 1000 0-17 yr olds"/>
    <n v="0.29665587918015102"/>
  </r>
  <r>
    <s v="E06000039_Unborn children at 31st March referred to social services in last year but not meeting thresholds_Number"/>
    <s v="E06000039"/>
    <x v="110"/>
    <s v="Financial year"/>
    <s v="2018/19"/>
    <s v="Children on the edge of social care involvement"/>
    <x v="49"/>
    <s v="Number"/>
    <s v="*"/>
    <n v="42699"/>
    <s v="*"/>
    <s v="N/A"/>
    <s v="N/A"/>
  </r>
  <r>
    <s v="E06000041_Unborn children at 31st March referred to social services in last year but not meeting thresholds_Number"/>
    <s v="E06000041"/>
    <x v="147"/>
    <s v="Financial year"/>
    <s v="2018/19"/>
    <s v="Children on the edge of social care involvement"/>
    <x v="49"/>
    <s v="Number"/>
    <s v="*"/>
    <n v="39532"/>
    <s v="*"/>
    <s v="N/A"/>
    <s v="N/A"/>
  </r>
  <r>
    <s v="E10000003_Unborn children at 31st March referred to social services in last year but not meeting thresholds_Number"/>
    <s v="E10000003"/>
    <x v="20"/>
    <s v="Financial year"/>
    <s v="2018/19"/>
    <s v="Children on the edge of social care involvement"/>
    <x v="49"/>
    <s v="Number"/>
    <n v="29"/>
    <n v="135719"/>
    <n v="0.21367678806946699"/>
    <s v="0.2 per 1000 0-17 yr olds"/>
    <n v="0.21367678806946699"/>
  </r>
  <r>
    <s v="E06000031_Unborn children at 31st March referred to social services in last year but not meeting thresholds_Number"/>
    <s v="E06000031"/>
    <x v="94"/>
    <s v="Financial year"/>
    <s v="2018/19"/>
    <s v="Children on the edge of social care involvement"/>
    <x v="49"/>
    <s v="Number"/>
    <n v="30"/>
    <n v="51137"/>
    <n v="0.58665936601677804"/>
    <s v="0.6 per 1000 0-17 yr olds"/>
    <n v="0.58665936601677804"/>
  </r>
  <r>
    <s v="E06000006_Unborn children at 31st March referred to social services in last year but not meeting thresholds_Number"/>
    <s v="E06000006"/>
    <x v="47"/>
    <s v="Financial year"/>
    <s v="2018/19"/>
    <s v="Children on the edge of social care involvement"/>
    <x v="49"/>
    <s v="Number"/>
    <n v="6"/>
    <n v="28617"/>
    <n v="0.20966558339448599"/>
    <s v="0.2 per 1000 0-17 yr olds"/>
    <n v="0.20966558339448599"/>
  </r>
  <r>
    <s v="E06000007_Unborn children at 31st March referred to social services in last year but not meeting thresholds_Number"/>
    <s v="E06000007"/>
    <x v="138"/>
    <s v="Financial year"/>
    <s v="2018/19"/>
    <s v="Children on the edge of social care involvement"/>
    <x v="49"/>
    <s v="Number"/>
    <n v="0"/>
    <n v="44484"/>
    <n v="0"/>
    <s v="0 per 1000 0-17 yr olds"/>
    <n v="0"/>
  </r>
  <r>
    <s v="E10000008_Unborn children at 31st March referred to social services in last year but not meeting thresholds_Number"/>
    <s v="E10000008"/>
    <x v="33"/>
    <s v="Financial year"/>
    <s v="2018/19"/>
    <s v="Children on the edge of social care involvement"/>
    <x v="49"/>
    <s v="Number"/>
    <n v="7"/>
    <n v="145878"/>
    <n v="4.7985302787260598E-2"/>
    <s v="0 per 1000 0-17 yr olds"/>
    <n v="4.7985302787260598E-2"/>
  </r>
  <r>
    <s v="E06000026_Unborn children at 31st March referred to social services in last year but not meeting thresholds_Number"/>
    <s v="E06000026"/>
    <x v="95"/>
    <s v="Financial year"/>
    <s v="2018/19"/>
    <s v="Children on the edge of social care involvement"/>
    <x v="49"/>
    <s v="Number"/>
    <n v="18"/>
    <n v="52552"/>
    <n v="0.34251788704521202"/>
    <s v="0.3 per 1000 0-17 yr olds"/>
    <n v="0.34251788704521202"/>
  </r>
  <r>
    <s v="E06000027_Unborn children at 31st March referred to social services in last year but not meeting thresholds_Number"/>
    <s v="E06000027"/>
    <x v="131"/>
    <s v="Financial year"/>
    <s v="2018/19"/>
    <s v="Children on the edge of social care involvement"/>
    <x v="49"/>
    <s v="Number"/>
    <s v="*"/>
    <n v="25423"/>
    <s v="*"/>
    <s v="N/A"/>
    <s v="N/A"/>
  </r>
  <r>
    <s v="E10000012_Unborn children at 31st March referred to social services in last year but not meeting thresholds_Number"/>
    <s v="E10000012"/>
    <x v="42"/>
    <s v="Financial year"/>
    <s v="2018/19"/>
    <s v="Children on the edge of social care involvement"/>
    <x v="49"/>
    <s v="Number"/>
    <n v="11"/>
    <n v="311172"/>
    <n v="3.5350224313241599E-2"/>
    <s v="0 per 1000 0-17 yr olds"/>
    <n v="3.5350224313241599E-2"/>
  </r>
  <r>
    <s v="E06000033_Unborn children at 31st March referred to social services in last year but not meeting thresholds_Number"/>
    <s v="E06000033"/>
    <x v="116"/>
    <s v="Financial year"/>
    <s v="2018/19"/>
    <s v="Children on the edge of social care involvement"/>
    <x v="49"/>
    <s v="Number"/>
    <n v="9"/>
    <n v="39540"/>
    <n v="0.22761760242792101"/>
    <s v="0.2 per 1000 0-17 yr olds"/>
    <n v="0.22761760242792101"/>
  </r>
  <r>
    <s v="E06000034_Unborn children at 31st March referred to social services in last year but not meeting thresholds_Number"/>
    <s v="E06000034"/>
    <x v="130"/>
    <s v="Financial year"/>
    <s v="2018/19"/>
    <s v="Children on the edge of social care involvement"/>
    <x v="49"/>
    <s v="Number"/>
    <s v="*"/>
    <n v="43762"/>
    <s v="*"/>
    <s v="N/A"/>
    <s v="N/A"/>
  </r>
  <r>
    <s v="E06000019_Unborn children at 31st March referred to social services in last year but not meeting thresholds_Number"/>
    <s v="E06000019"/>
    <x v="54"/>
    <s v="Financial year"/>
    <s v="2018/19"/>
    <s v="Children on the edge of social care involvement"/>
    <x v="49"/>
    <s v="Number"/>
    <n v="0"/>
    <n v="36103"/>
    <n v="0"/>
    <s v="0 per 1000 0-17 yr olds"/>
    <n v="0"/>
  </r>
  <r>
    <s v="E10000034_Unborn children at 31st March referred to social services in last year but not meeting thresholds_Number"/>
    <s v="E10000034"/>
    <x v="149"/>
    <s v="Financial year"/>
    <s v="2018/19"/>
    <s v="Children on the edge of social care involvement"/>
    <x v="49"/>
    <s v="Number"/>
    <n v="17"/>
    <n v="117783"/>
    <n v="0.14433322296086901"/>
    <s v="0.1 per 1000 0-17 yr olds"/>
    <n v="0.14433322296086901"/>
  </r>
  <r>
    <s v="E10000016_Unborn children at 31st March referred to social services in last year but not meeting thresholds_Number"/>
    <s v="E10000016"/>
    <x v="61"/>
    <s v="Financial year"/>
    <s v="2018/19"/>
    <s v="Children on the edge of social care involvement"/>
    <x v="49"/>
    <s v="Number"/>
    <n v="56"/>
    <n v="340140"/>
    <n v="0.16463809019815401"/>
    <s v="0.2 per 1000 0-17 yr olds"/>
    <n v="0.16463809019815401"/>
  </r>
  <r>
    <s v="E06000035_Unborn children at 31st March referred to social services in last year but not meeting thresholds_Number"/>
    <s v="E06000035"/>
    <x v="76"/>
    <s v="Financial year"/>
    <s v="2018/19"/>
    <s v="Children on the edge of social care involvement"/>
    <x v="49"/>
    <s v="Number"/>
    <n v="15"/>
    <n v="64391"/>
    <n v="0.23295181003556401"/>
    <s v="0.2 per 1000 0-17 yr olds"/>
    <n v="0.23295181003556401"/>
  </r>
  <r>
    <s v="E10000017_Unborn children at 31st March referred to social services in last year but not meeting thresholds_Number"/>
    <s v="E10000017"/>
    <x v="67"/>
    <s v="Financial year"/>
    <s v="2018/19"/>
    <s v="Children on the edge of social care involvement"/>
    <x v="49"/>
    <s v="Number"/>
    <n v="14"/>
    <n v="249727"/>
    <n v="5.6061218850985299E-2"/>
    <s v="0.1 per 1000 0-17 yr olds"/>
    <n v="5.6061218850985299E-2"/>
  </r>
  <r>
    <s v="E06000008_Unborn children at 31st March referred to social services in last year but not meeting thresholds_Number"/>
    <s v="E06000008"/>
    <x v="7"/>
    <s v="Financial year"/>
    <s v="2018/19"/>
    <s v="Children on the edge of social care involvement"/>
    <x v="49"/>
    <s v="Number"/>
    <s v="*"/>
    <n v="38481"/>
    <s v="*"/>
    <s v="N/A"/>
    <s v="N/A"/>
  </r>
  <r>
    <s v="E06000009_Unborn children at 31st March referred to social services in last year but not meeting thresholds_Number"/>
    <s v="E06000009"/>
    <x v="8"/>
    <s v="Financial year"/>
    <s v="2018/19"/>
    <s v="Children on the edge of social care involvement"/>
    <x v="49"/>
    <s v="Number"/>
    <n v="6"/>
    <n v="28904"/>
    <n v="0.20758372543592599"/>
    <s v="0.2 per 1000 0-17 yr olds"/>
    <n v="0.20758372543592599"/>
  </r>
  <r>
    <s v="E10000024_Unborn children at 31st March referred to social services in last year but not meeting thresholds_Number"/>
    <s v="E10000024"/>
    <x v="91"/>
    <s v="Financial year"/>
    <s v="2018/19"/>
    <s v="Children on the edge of social care involvement"/>
    <x v="49"/>
    <s v="Number"/>
    <n v="43"/>
    <n v="166542"/>
    <n v="0.25819312846008802"/>
    <s v="0.3 per 1000 0-17 yr olds"/>
    <n v="0.25819312846008802"/>
  </r>
  <r>
    <s v="E06000018_Unborn children at 31st March referred to social services in last year but not meeting thresholds_Number"/>
    <s v="E06000018"/>
    <x v="90"/>
    <s v="Financial year"/>
    <s v="2018/19"/>
    <s v="Children on the edge of social care involvement"/>
    <x v="49"/>
    <s v="Number"/>
    <n v="10"/>
    <n v="68651"/>
    <n v="0.14566430204949701"/>
    <s v="0.1 per 1000 0-17 yr olds"/>
    <n v="0.14566430204949701"/>
  </r>
  <r>
    <s v="E06000051_Unborn children at 31st March referred to social services in last year but not meeting thresholds_Number"/>
    <s v="E06000051"/>
    <x v="109"/>
    <s v="Financial year"/>
    <s v="2018/19"/>
    <s v="Children on the edge of social care involvement"/>
    <x v="49"/>
    <s v="Number"/>
    <s v="*"/>
    <n v="59839"/>
    <s v="*"/>
    <s v="N/A"/>
    <s v="N/A"/>
  </r>
  <r>
    <s v="E06000020_Unborn children at 31st March referred to social services in last year but not meeting thresholds_Number"/>
    <s v="E06000020"/>
    <x v="129"/>
    <s v="Financial year"/>
    <s v="2018/19"/>
    <s v="Children on the edge of social care involvement"/>
    <x v="49"/>
    <s v="Number"/>
    <s v="*"/>
    <n v="40620"/>
    <s v="*"/>
    <s v="N/A"/>
    <s v="N/A"/>
  </r>
  <r>
    <s v="E06000049_Unborn children at 31st March referred to social services in last year but not meeting thresholds_Number"/>
    <s v="E06000049"/>
    <x v="23"/>
    <s v="Financial year"/>
    <s v="2018/19"/>
    <s v="Children on the edge of social care involvement"/>
    <x v="49"/>
    <s v="Number"/>
    <s v="*"/>
    <n v="76523"/>
    <s v="*"/>
    <s v="N/A"/>
    <s v="N/A"/>
  </r>
  <r>
    <s v="E06000050_Unborn children at 31st March referred to social services in last year but not meeting thresholds_Number"/>
    <s v="E06000050"/>
    <x v="154"/>
    <s v="Financial year"/>
    <s v="2018/19"/>
    <s v="Children on the edge of social care involvement"/>
    <x v="49"/>
    <s v="Number"/>
    <n v="10"/>
    <n v="68054"/>
    <n v="0.146942134187557"/>
    <s v="0.1 per 1000 0-17 yr olds"/>
    <n v="0.146942134187557"/>
  </r>
  <r>
    <s v="E06000052_Unborn children at 31st March referred to social services in last year but not meeting thresholds_Number"/>
    <s v="E06000052"/>
    <x v="26"/>
    <s v="Financial year"/>
    <s v="2018/19"/>
    <s v="Children on the edge of social care involvement"/>
    <x v="49"/>
    <s v="Number"/>
    <s v="*"/>
    <n v="107810"/>
    <s v="*"/>
    <s v="N/A"/>
    <s v="N/A"/>
  </r>
  <r>
    <s v="E10000006_Unborn children at 31st March referred to social services in last year but not meeting thresholds_Number"/>
    <s v="E10000006"/>
    <x v="29"/>
    <s v="Financial year"/>
    <s v="2018/19"/>
    <s v="Children on the edge of social care involvement"/>
    <x v="49"/>
    <s v="Number"/>
    <n v="10"/>
    <n v="92500"/>
    <n v="0.108108108108108"/>
    <s v="0.1 per 1000 0-17 yr olds"/>
    <n v="0.108108108108108"/>
  </r>
  <r>
    <s v="E10000013_Unborn children at 31st March referred to social services in last year but not meeting thresholds_Number"/>
    <s v="E10000013"/>
    <x v="44"/>
    <s v="Financial year"/>
    <s v="2018/19"/>
    <s v="Children on the edge of social care involvement"/>
    <x v="49"/>
    <s v="Number"/>
    <n v="39"/>
    <n v="128136"/>
    <n v="0.3043641131298"/>
    <s v="0.3 per 1000 0-17 yr olds"/>
    <n v="0.3043641131298"/>
  </r>
  <r>
    <s v="E10000015_Unborn children at 31st March referred to social services in last year but not meeting thresholds_Number"/>
    <s v="E10000015"/>
    <x v="55"/>
    <s v="Financial year"/>
    <s v="2018/19"/>
    <s v="Children on the edge of social care involvement"/>
    <x v="49"/>
    <s v="Number"/>
    <n v="27"/>
    <n v="271005"/>
    <n v="9.9629158133613796E-2"/>
    <s v="0.1 per 1000 0-17 yr olds"/>
    <n v="9.9629158133613796E-2"/>
  </r>
  <r>
    <s v="E06000046_Unborn children at 31st March referred to social services in last year but not meeting thresholds_Number"/>
    <s v="E06000046"/>
    <x v="58"/>
    <s v="Financial year"/>
    <s v="2018/19"/>
    <s v="Children on the edge of social care involvement"/>
    <x v="49"/>
    <s v="Number"/>
    <n v="9"/>
    <n v="24869"/>
    <n v="0.361896336804857"/>
    <s v="0.4 per 1000 0-17 yr olds"/>
    <n v="0.361896336804857"/>
  </r>
  <r>
    <s v="E10000019_Unborn children at 31st March referred to social services in last year but not meeting thresholds_Number"/>
    <s v="E10000019"/>
    <x v="72"/>
    <s v="Financial year"/>
    <s v="2018/19"/>
    <s v="Children on the edge of social care involvement"/>
    <x v="49"/>
    <s v="Number"/>
    <n v="8"/>
    <n v="145641"/>
    <n v="5.4929587135490697E-2"/>
    <s v="0.1 per 1000 0-17 yr olds"/>
    <n v="5.4929587135490697E-2"/>
  </r>
  <r>
    <s v="E10000020_Unborn children at 31st March referred to social services in last year but not meeting thresholds_Number"/>
    <s v="E10000020"/>
    <x v="82"/>
    <s v="Financial year"/>
    <s v="2018/19"/>
    <s v="Children on the edge of social care involvement"/>
    <x v="49"/>
    <s v="Number"/>
    <n v="12"/>
    <n v="170810"/>
    <n v="7.0253498038756496E-2"/>
    <s v="0.1 per 1000 0-17 yr olds"/>
    <n v="7.0253498038756496E-2"/>
  </r>
  <r>
    <s v="E10000021_Unborn children at 31st March referred to social services in last year but not meeting thresholds_Number"/>
    <s v="E10000021"/>
    <x v="88"/>
    <s v="Financial year"/>
    <s v="2018/19"/>
    <s v="Children on the edge of social care involvement"/>
    <x v="49"/>
    <s v="Number"/>
    <n v="27"/>
    <n v="170235"/>
    <n v="0.15860428231562301"/>
    <s v="0.2 per 1000 0-17 yr olds"/>
    <n v="0.15860428231562301"/>
  </r>
  <r>
    <s v="E06000048_Unborn children at 31st March referred to social services in last year but not meeting thresholds_Number"/>
    <s v="E06000048"/>
    <x v="89"/>
    <s v="Financial year"/>
    <s v="2018/19"/>
    <s v="Children on the edge of social care involvement"/>
    <x v="49"/>
    <s v="Number"/>
    <n v="21"/>
    <n v="59011"/>
    <n v="0.355865855518463"/>
    <s v="0.4 per 1000 0-17 yr olds"/>
    <n v="0.355865855518463"/>
  </r>
  <r>
    <s v="E10000025_Unborn children at 31st March referred to social services in last year but not meeting thresholds_Number"/>
    <s v="E10000025"/>
    <x v="93"/>
    <s v="Financial year"/>
    <s v="2018/19"/>
    <s v="Children on the edge of social care involvement"/>
    <x v="49"/>
    <s v="Number"/>
    <n v="7"/>
    <n v="144788"/>
    <n v="4.8346548056468798E-2"/>
    <s v="0 per 1000 0-17 yr olds"/>
    <n v="4.8346548056468798E-2"/>
  </r>
  <r>
    <s v="E10000027_Unborn children at 31st March referred to social services in last year but not meeting thresholds_Number"/>
    <s v="E10000027"/>
    <x v="112"/>
    <s v="Financial year"/>
    <s v="2018/19"/>
    <s v="Children on the edge of social care involvement"/>
    <x v="49"/>
    <s v="Number"/>
    <n v="12"/>
    <n v="110700"/>
    <n v="0.10840108401084"/>
    <s v="0.1 per 1000 0-17 yr olds"/>
    <n v="0.10840108401084"/>
  </r>
  <r>
    <s v="E10000029_Unborn children at 31st March referred to social services in last year but not meeting thresholds_Number"/>
    <s v="E10000029"/>
    <x v="123"/>
    <s v="Financial year"/>
    <s v="2018/19"/>
    <s v="Children on the edge of social care involvement"/>
    <x v="49"/>
    <s v="Number"/>
    <n v="13"/>
    <n v="152752"/>
    <n v="8.5105268670786605E-2"/>
    <s v="0.1 per 1000 0-17 yr olds"/>
    <n v="8.5105268670786605E-2"/>
  </r>
  <r>
    <s v="E10000030_Unborn children at 31st March referred to social services in last year but not meeting thresholds_Number"/>
    <s v="E10000030"/>
    <x v="125"/>
    <s v="Financial year"/>
    <s v="2018/19"/>
    <s v="Children on the edge of social care involvement"/>
    <x v="49"/>
    <s v="Number"/>
    <n v="6"/>
    <n v="261905"/>
    <n v="2.2909070082663598E-2"/>
    <s v="0 per 1000 0-17 yr olds"/>
    <n v="2.2909070082663598E-2"/>
  </r>
  <r>
    <s v="E10000031_Unborn children at 31st March referred to social services in last year but not meeting thresholds_Number"/>
    <s v="E10000031"/>
    <x v="139"/>
    <s v="Financial year"/>
    <s v="2018/19"/>
    <s v="Children on the edge of social care involvement"/>
    <x v="49"/>
    <s v="Number"/>
    <n v="27"/>
    <n v="115928"/>
    <n v="0.23290318128493501"/>
    <s v="0.2 per 1000 0-17 yr olds"/>
    <n v="0.23290318128493501"/>
  </r>
  <r>
    <s v="E10000032_Unborn children at 31st March referred to social services in last year but not meeting thresholds_Number"/>
    <s v="E10000032"/>
    <x v="141"/>
    <s v="Financial year"/>
    <s v="2018/19"/>
    <s v="Children on the edge of social care involvement"/>
    <x v="49"/>
    <s v="Number"/>
    <n v="26"/>
    <n v="174672"/>
    <n v="0.14885041678116701"/>
    <s v="0.1 per 1000 0-17 yr olds"/>
    <n v="0.1488504167811670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C38" firstHeaderRow="0" firstDataRow="1" firstDataCol="1" rowPageCount="2" colPageCount="1"/>
  <pivotFields count="14">
    <pivotField showAll="0"/>
    <pivotField showAll="0"/>
    <pivotField axis="axisPage" multipleItemSelectionAllowed="1" showAll="0">
      <items count="166">
        <item x="0"/>
        <item x="1"/>
        <item x="2"/>
        <item x="3"/>
        <item x="156"/>
        <item x="4"/>
        <item x="5"/>
        <item x="6"/>
        <item x="7"/>
        <item x="8"/>
        <item x="9"/>
        <item x="160"/>
        <item x="10"/>
        <item x="11"/>
        <item x="12"/>
        <item x="13"/>
        <item x="14"/>
        <item x="158"/>
        <item x="154"/>
        <item x="15"/>
        <item x="16"/>
        <item x="17"/>
        <item x="18"/>
        <item x="19"/>
        <item x="20"/>
        <item x="21"/>
        <item x="22"/>
        <item x="23"/>
        <item x="24"/>
        <item x="152"/>
        <item h="1" x="25"/>
        <item x="26"/>
        <item x="159"/>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h="1" x="59"/>
        <item x="60"/>
        <item x="61"/>
        <item x="62"/>
        <item x="157"/>
        <item x="155"/>
        <item x="63"/>
        <item x="64"/>
        <item x="65"/>
        <item x="66"/>
        <item x="67"/>
        <item x="68"/>
        <item x="69"/>
        <item x="70"/>
        <item x="71"/>
        <item x="72"/>
        <item x="73"/>
        <item x="74"/>
        <item x="75"/>
        <item x="76"/>
        <item x="77"/>
        <item x="78"/>
        <item x="79"/>
        <item x="80"/>
        <item h="1" x="164"/>
        <item x="81"/>
        <item x="82"/>
        <item x="83"/>
        <item x="84"/>
        <item x="85"/>
        <item x="86"/>
        <item x="87"/>
        <item x="88"/>
        <item x="89"/>
        <item x="90"/>
        <item x="91"/>
        <item x="92"/>
        <item x="93"/>
        <item x="94"/>
        <item x="95"/>
        <item x="96"/>
        <item x="97"/>
        <item x="98"/>
        <item x="161"/>
        <item x="163"/>
        <item x="162"/>
        <item x="99"/>
        <item x="100"/>
        <item x="101"/>
        <item x="102"/>
        <item x="103"/>
        <item x="104"/>
        <item x="105"/>
        <item x="106"/>
        <item x="107"/>
        <item x="108"/>
        <item x="109"/>
        <item x="110"/>
        <item x="111"/>
        <item x="112"/>
        <item x="113"/>
        <item x="114"/>
        <item x="115"/>
        <item x="116"/>
        <item x="117"/>
        <item x="118"/>
        <item x="119"/>
        <item x="153"/>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t="default"/>
      </items>
    </pivotField>
    <pivotField showAll="0"/>
    <pivotField showAll="0"/>
    <pivotField showAll="0"/>
    <pivotField axis="axisRow" showAll="0">
      <items count="34">
        <item x="1"/>
        <item x="9"/>
        <item x="10"/>
        <item x="4"/>
        <item x="11"/>
        <item x="12"/>
        <item x="25"/>
        <item x="2"/>
        <item x="24"/>
        <item x="23"/>
        <item x="0"/>
        <item x="15"/>
        <item x="20"/>
        <item x="29"/>
        <item x="26"/>
        <item x="30"/>
        <item x="27"/>
        <item x="31"/>
        <item x="28"/>
        <item x="32"/>
        <item x="3"/>
        <item x="22"/>
        <item x="13"/>
        <item x="14"/>
        <item x="8"/>
        <item x="7"/>
        <item x="18"/>
        <item x="19"/>
        <item x="21"/>
        <item x="17"/>
        <item x="16"/>
        <item x="5"/>
        <item x="6"/>
        <item t="default"/>
      </items>
    </pivotField>
    <pivotField showAll="0"/>
    <pivotField showAll="0"/>
    <pivotField showAll="0"/>
    <pivotField showAll="0"/>
    <pivotField showAll="0"/>
    <pivotField axis="axisPage" dataField="1" multipleItemSelectionAllowed="1" showAll="0">
      <items count="4360">
        <item x="295"/>
        <item x="2704"/>
        <item x="682"/>
        <item x="658"/>
        <item x="659"/>
        <item x="653"/>
        <item x="1249"/>
        <item x="664"/>
        <item x="1213"/>
        <item x="1239"/>
        <item x="1245"/>
        <item x="648"/>
        <item x="730"/>
        <item x="1247"/>
        <item x="1248"/>
        <item x="1229"/>
        <item x="1228"/>
        <item x="716"/>
        <item x="1234"/>
        <item x="645"/>
        <item x="626"/>
        <item x="1192"/>
        <item x="2702"/>
        <item x="1224"/>
        <item x="1256"/>
        <item x="1233"/>
        <item x="1238"/>
        <item x="1194"/>
        <item x="1254"/>
        <item x="1240"/>
        <item x="665"/>
        <item x="3878"/>
        <item x="1220"/>
        <item x="1198"/>
        <item x="1180"/>
        <item x="1237"/>
        <item x="1211"/>
        <item x="723"/>
        <item x="1184"/>
        <item x="820"/>
        <item x="1257"/>
        <item x="683"/>
        <item x="1258"/>
        <item x="1252"/>
        <item x="797"/>
        <item x="3830"/>
        <item x="715"/>
        <item x="2703"/>
        <item x="1225"/>
        <item x="4080"/>
        <item x="692"/>
        <item x="1204"/>
        <item x="798"/>
        <item x="714"/>
        <item x="1208"/>
        <item x="634"/>
        <item x="1188"/>
        <item x="635"/>
        <item x="1246"/>
        <item x="1200"/>
        <item x="670"/>
        <item x="1236"/>
        <item x="1223"/>
        <item x="1230"/>
        <item x="1869"/>
        <item x="1187"/>
        <item x="1241"/>
        <item x="1219"/>
        <item x="1218"/>
        <item x="689"/>
        <item x="1196"/>
        <item x="1176"/>
        <item x="1242"/>
        <item x="1203"/>
        <item x="656"/>
        <item x="1199"/>
        <item x="1209"/>
        <item x="671"/>
        <item x="1177"/>
        <item x="649"/>
        <item x="1197"/>
        <item x="1212"/>
        <item x="3856"/>
        <item x="1244"/>
        <item x="1205"/>
        <item x="678"/>
        <item x="1214"/>
        <item x="4084"/>
        <item x="3850"/>
        <item x="1179"/>
        <item x="501"/>
        <item x="646"/>
        <item x="691"/>
        <item x="1207"/>
        <item x="1243"/>
        <item x="2013"/>
        <item x="651"/>
        <item x="1056"/>
        <item x="1190"/>
        <item x="868"/>
        <item x="503"/>
        <item x="792"/>
        <item x="3892"/>
        <item x="1173"/>
        <item x="1149"/>
        <item x="788"/>
        <item x="1206"/>
        <item x="1251"/>
        <item x="669"/>
        <item x="660"/>
        <item x="3866"/>
        <item x="785"/>
        <item x="1216"/>
        <item x="1175"/>
        <item x="3853"/>
        <item x="803"/>
        <item x="1054"/>
        <item x="592"/>
        <item x="1232"/>
        <item x="721"/>
        <item x="4069"/>
        <item x="355"/>
        <item x="458"/>
        <item x="4050"/>
        <item x="1250"/>
        <item x="633"/>
        <item x="581"/>
        <item x="1253"/>
        <item m="1" x="4197"/>
        <item x="3836"/>
        <item x="1995"/>
        <item x="3889"/>
        <item x="766"/>
        <item x="586"/>
        <item x="1991"/>
        <item x="702"/>
        <item x="642"/>
        <item x="1144"/>
        <item x="1182"/>
        <item x="1217"/>
        <item x="3976"/>
        <item x="3833"/>
        <item x="3822"/>
        <item x="4067"/>
        <item x="711"/>
        <item x="541"/>
        <item x="3872"/>
        <item x="4122"/>
        <item x="4139"/>
        <item x="666"/>
        <item x="647"/>
        <item x="717"/>
        <item x="4149"/>
        <item x="1210"/>
        <item x="440"/>
        <item x="1202"/>
        <item x="1191"/>
        <item x="578"/>
        <item x="668"/>
        <item x="1059"/>
        <item x="703"/>
        <item x="4107"/>
        <item x="1186"/>
        <item x="1193"/>
        <item x="543"/>
        <item x="498"/>
        <item x="459"/>
        <item x="1041"/>
        <item x="3831"/>
        <item x="732"/>
        <item x="494"/>
        <item x="413"/>
        <item x="2091"/>
        <item x="1803"/>
        <item x="1255"/>
        <item x="1038"/>
        <item x="559"/>
        <item x="451"/>
        <item x="4100"/>
        <item x="650"/>
        <item m="1" x="4288"/>
        <item x="672"/>
        <item x="357"/>
        <item x="704"/>
        <item x="657"/>
        <item x="2598"/>
        <item x="551"/>
        <item x="1227"/>
        <item x="3829"/>
        <item x="3996"/>
        <item x="593"/>
        <item x="542"/>
        <item x="436"/>
        <item x="804"/>
        <item x="1053"/>
        <item x="631"/>
        <item x="731"/>
        <item x="4065"/>
        <item x="3961"/>
        <item x="1162"/>
        <item x="728"/>
        <item x="467"/>
        <item x="3851"/>
        <item x="522"/>
        <item x="1114"/>
        <item x="821"/>
        <item x="472"/>
        <item x="565"/>
        <item x="1231"/>
        <item x="3859"/>
        <item x="508"/>
        <item x="1049"/>
        <item x="1181"/>
        <item x="655"/>
        <item x="854"/>
        <item x="572"/>
        <item x="2009"/>
        <item x="693"/>
        <item x="667"/>
        <item x="3842"/>
        <item x="1136"/>
        <item x="527"/>
        <item x="576"/>
        <item x="662"/>
        <item x="406"/>
        <item x="2617"/>
        <item x="3820"/>
        <item x="4006"/>
        <item x="2060"/>
        <item x="408"/>
        <item x="1235"/>
        <item x="549"/>
        <item x="1028"/>
        <item x="584"/>
        <item x="3860"/>
        <item x="1221"/>
        <item x="534"/>
        <item x="437"/>
        <item x="4176"/>
        <item x="3848"/>
        <item x="471"/>
        <item x="433"/>
        <item x="1138"/>
        <item x="588"/>
        <item x="1139"/>
        <item x="774"/>
        <item x="3818"/>
        <item x="3874"/>
        <item x="1989"/>
        <item x="1174"/>
        <item x="3077"/>
        <item x="485"/>
        <item x="724"/>
        <item x="1992"/>
        <item x="3891"/>
        <item x="358"/>
        <item x="852"/>
        <item x="1052"/>
        <item x="3799"/>
        <item x="580"/>
        <item x="1039"/>
        <item x="853"/>
        <item x="474"/>
        <item x="4138"/>
        <item m="1" x="4250"/>
        <item x="1808"/>
        <item x="362"/>
        <item x="775"/>
        <item x="488"/>
        <item x="1051"/>
        <item x="553"/>
        <item x="2026"/>
        <item x="500"/>
        <item x="1040"/>
        <item x="480"/>
        <item x="1050"/>
        <item x="3841"/>
        <item x="1033"/>
        <item x="519"/>
        <item x="3871"/>
        <item x="710"/>
        <item x="533"/>
        <item x="1169"/>
        <item x="1990"/>
        <item x="1160"/>
        <item x="1900"/>
        <item x="456"/>
        <item x="719"/>
        <item x="561"/>
        <item x="4125"/>
        <item x="3934"/>
        <item x="3882"/>
        <item x="3923"/>
        <item x="460"/>
        <item x="305"/>
        <item x="1034"/>
        <item x="3837"/>
        <item x="411"/>
        <item x="637"/>
        <item x="566"/>
        <item x="504"/>
        <item x="4062"/>
        <item x="3938"/>
        <item x="652"/>
        <item x="4068"/>
        <item x="577"/>
        <item x="3861"/>
        <item x="476"/>
        <item x="827"/>
        <item x="3900"/>
        <item x="4158"/>
        <item x="2334"/>
        <item x="1201"/>
        <item x="679"/>
        <item x="1037"/>
        <item x="830"/>
        <item x="368"/>
        <item x="524"/>
        <item x="3852"/>
        <item x="4092"/>
        <item x="1909"/>
        <item x="4078"/>
        <item x="454"/>
        <item x="727"/>
        <item x="2099"/>
        <item x="573"/>
        <item x="448"/>
        <item x="789"/>
        <item x="405"/>
        <item x="482"/>
        <item x="427"/>
        <item x="1055"/>
        <item x="489"/>
        <item x="3846"/>
        <item x="1778"/>
        <item x="497"/>
        <item x="1109"/>
        <item x="3883"/>
        <item x="367"/>
        <item x="808"/>
        <item x="532"/>
        <item x="373"/>
        <item x="2072"/>
        <item x="3951"/>
        <item x="1734"/>
        <item x="2065"/>
        <item x="733"/>
        <item x="439"/>
        <item x="2323"/>
        <item x="486"/>
        <item x="4162"/>
        <item x="640"/>
        <item x="536"/>
        <item x="810"/>
        <item x="1083"/>
        <item x="3791"/>
        <item x="415"/>
        <item x="378"/>
        <item x="528"/>
        <item x="700"/>
        <item x="809"/>
        <item x="4147"/>
        <item x="4058"/>
        <item x="538"/>
        <item x="861"/>
        <item x="3899"/>
        <item x="421"/>
        <item x="434"/>
        <item x="447"/>
        <item x="426"/>
        <item x="720"/>
        <item x="545"/>
        <item x="556"/>
        <item x="3995"/>
        <item x="1137"/>
        <item x="1185"/>
        <item x="464"/>
        <item x="376"/>
        <item x="699"/>
        <item x="3953"/>
        <item x="352"/>
        <item x="2038"/>
        <item x="399"/>
        <item x="1097"/>
        <item x="590"/>
        <item x="4161"/>
        <item x="1226"/>
        <item x="663"/>
        <item x="1094"/>
        <item x="490"/>
        <item x="1993"/>
        <item x="469"/>
        <item x="1154"/>
        <item x="1983"/>
        <item x="409"/>
        <item x="3821"/>
        <item x="339"/>
        <item x="1130"/>
        <item x="1042"/>
        <item x="311"/>
        <item x="3949"/>
        <item x="349"/>
        <item x="1120"/>
        <item x="564"/>
        <item x="1043"/>
        <item x="435"/>
        <item x="1029"/>
        <item x="2310"/>
        <item x="531"/>
        <item x="466"/>
        <item x="3849"/>
        <item x="3838"/>
        <item x="414"/>
        <item x="4106"/>
        <item x="1142"/>
        <item x="2108"/>
        <item x="540"/>
        <item x="1110"/>
        <item x="1918"/>
        <item x="1745"/>
        <item x="444"/>
        <item x="4057"/>
        <item x="422"/>
        <item x="391"/>
        <item x="1966"/>
        <item x="585"/>
        <item x="3840"/>
        <item x="3875"/>
        <item x="1171"/>
        <item x="735"/>
        <item x="535"/>
        <item x="3805"/>
        <item x="795"/>
        <item x="859"/>
        <item x="432"/>
        <item x="374"/>
        <item x="3869"/>
        <item x="511"/>
        <item x="1058"/>
        <item x="2082"/>
        <item x="2112"/>
        <item x="630"/>
        <item x="3863"/>
        <item x="1035"/>
        <item x="1178"/>
        <item x="829"/>
        <item x="722"/>
        <item x="546"/>
        <item x="2705"/>
        <item x="2040"/>
        <item x="3980"/>
        <item x="554"/>
        <item x="1840"/>
        <item x="1133"/>
        <item x="1047"/>
        <item x="1165"/>
        <item x="487"/>
        <item x="1057"/>
        <item x="3977"/>
        <item x="3857"/>
        <item x="359"/>
        <item x="1111"/>
        <item x="2321"/>
        <item x="3895"/>
        <item x="398"/>
        <item x="3798"/>
        <item x="371"/>
        <item x="506"/>
        <item x="557"/>
        <item x="386"/>
        <item x="3989"/>
        <item x="420"/>
        <item x="4150"/>
        <item x="513"/>
        <item x="496"/>
        <item x="3896"/>
        <item x="3898"/>
        <item x="589"/>
        <item x="452"/>
        <item x="1912"/>
        <item x="381"/>
        <item x="1884"/>
        <item x="1135"/>
        <item x="1971"/>
        <item x="380"/>
        <item x="2088"/>
        <item x="3826"/>
        <item x="1150"/>
        <item x="321"/>
        <item x="3809"/>
        <item x="3960"/>
        <item x="582"/>
        <item x="457"/>
        <item x="2000"/>
        <item x="4049"/>
        <item x="322"/>
        <item x="3839"/>
        <item x="1768"/>
        <item x="1920"/>
        <item x="840"/>
        <item x="1082"/>
        <item x="4132"/>
        <item x="379"/>
        <item x="3873"/>
        <item x="492"/>
        <item x="2322"/>
        <item x="3917"/>
        <item x="705"/>
        <item x="706"/>
        <item x="461"/>
        <item x="473"/>
        <item x="1080"/>
        <item x="632"/>
        <item x="569"/>
        <item x="403"/>
        <item x="654"/>
        <item x="2130"/>
        <item x="394"/>
        <item x="1703"/>
        <item x="627"/>
        <item x="636"/>
        <item x="377"/>
        <item x="2330"/>
        <item x="1183"/>
        <item x="410"/>
        <item x="442"/>
        <item x="1903"/>
        <item x="495"/>
        <item x="552"/>
        <item x="502"/>
        <item x="544"/>
        <item x="1113"/>
        <item x="3824"/>
        <item x="4017"/>
        <item x="629"/>
        <item x="384"/>
        <item x="1096"/>
        <item x="1046"/>
        <item x="1773"/>
        <item x="2096"/>
        <item x="1950"/>
        <item x="3888"/>
        <item x="4177"/>
        <item x="690"/>
        <item x="537"/>
        <item x="1946"/>
        <item x="1164"/>
        <item x="1972"/>
        <item x="336"/>
        <item x="1800"/>
        <item x="341"/>
        <item x="521"/>
        <item x="2023"/>
        <item x="1870"/>
        <item x="1215"/>
        <item x="1944"/>
        <item x="4038"/>
        <item x="2014"/>
        <item x="400"/>
        <item x="2328"/>
        <item x="455"/>
        <item x="1146"/>
        <item x="361"/>
        <item x="343"/>
        <item x="644"/>
        <item x="1861"/>
        <item x="529"/>
        <item x="4134"/>
        <item x="1776"/>
        <item x="523"/>
        <item x="346"/>
        <item x="2648"/>
        <item x="575"/>
        <item x="1714"/>
        <item x="416"/>
        <item x="1850"/>
        <item x="518"/>
        <item x="431"/>
        <item x="1081"/>
        <item x="4178"/>
        <item x="4096"/>
        <item x="2309"/>
        <item x="507"/>
        <item x="571"/>
        <item x="3095"/>
        <item x="516"/>
        <item x="1141"/>
        <item x="453"/>
        <item x="345"/>
        <item x="3804"/>
        <item x="817"/>
        <item x="2359"/>
        <item x="1222"/>
        <item x="1982"/>
        <item x="412"/>
        <item x="2697"/>
        <item x="2366"/>
        <item x="1134"/>
        <item x="579"/>
        <item x="555"/>
        <item x="4186"/>
        <item x="680"/>
        <item x="441"/>
        <item x="3827"/>
        <item x="468"/>
        <item x="2043"/>
        <item x="1961"/>
        <item x="2131"/>
        <item x="1155"/>
        <item x="526"/>
        <item x="1767"/>
        <item x="366"/>
        <item x="1117"/>
        <item x="4143"/>
        <item x="1108"/>
        <item x="2054"/>
        <item x="1799"/>
        <item x="325"/>
        <item x="365"/>
        <item x="477"/>
        <item x="1158"/>
        <item x="799"/>
        <item x="1998"/>
        <item x="2030"/>
        <item x="1926"/>
        <item x="1161"/>
        <item x="4005"/>
        <item x="643"/>
        <item x="337"/>
        <item x="4093"/>
        <item x="676"/>
        <item x="1030"/>
        <item x="316"/>
        <item x="2098"/>
        <item x="574"/>
        <item x="3881"/>
        <item x="1131"/>
        <item x="2606"/>
        <item x="1044"/>
        <item x="3812"/>
        <item x="3897"/>
        <item x="424"/>
        <item x="353"/>
        <item x="1986"/>
        <item x="3879"/>
        <item x="547"/>
        <item x="491"/>
        <item x="2005"/>
        <item x="2517"/>
        <item x="351"/>
        <item x="595"/>
        <item x="3893"/>
        <item x="1901"/>
        <item x="2102"/>
        <item x="4090"/>
        <item x="4086"/>
        <item x="1189"/>
        <item x="470"/>
        <item x="3880"/>
        <item x="1103"/>
        <item x="364"/>
        <item x="3858"/>
        <item x="570"/>
        <item x="1829"/>
        <item x="2369"/>
        <item x="3813"/>
        <item x="2316"/>
        <item x="1996"/>
        <item x="401"/>
        <item x="1036"/>
        <item x="3920"/>
        <item x="318"/>
        <item x="481"/>
        <item x="510"/>
        <item x="1941"/>
        <item x="430"/>
        <item x="1105"/>
        <item x="360"/>
        <item x="2637"/>
        <item x="478"/>
        <item x="388"/>
        <item x="2034"/>
        <item x="4033"/>
        <item x="1756"/>
        <item x="560"/>
        <item x="1106"/>
        <item x="3815"/>
        <item x="4133"/>
        <item x="1922"/>
        <item x="782"/>
        <item x="402"/>
        <item x="340"/>
        <item x="479"/>
        <item x="4083"/>
        <item x="1968"/>
        <item x="443"/>
        <item x="3981"/>
        <item x="372"/>
        <item x="2050"/>
        <item x="1743"/>
        <item x="3793"/>
        <item x="1805"/>
        <item x="550"/>
        <item x="2324"/>
        <item x="1116"/>
        <item x="382"/>
        <item x="1709"/>
        <item x="687"/>
        <item x="520"/>
        <item x="313"/>
        <item x="3885"/>
        <item x="1733"/>
        <item x="1115"/>
        <item x="3811"/>
        <item x="539"/>
        <item x="594"/>
        <item x="320"/>
        <item x="1828"/>
        <item x="562"/>
        <item x="1004"/>
        <item x="591"/>
        <item x="849"/>
        <item x="2003"/>
        <item x="393"/>
        <item x="2331"/>
        <item x="4109"/>
        <item x="1048"/>
        <item x="1925"/>
        <item x="514"/>
        <item x="3806"/>
        <item x="1145"/>
        <item x="3887"/>
        <item x="419"/>
        <item x="870"/>
        <item x="1928"/>
        <item x="330"/>
        <item m="1" x="4259"/>
        <item x="2333"/>
        <item x="3843"/>
        <item x="423"/>
        <item x="2008"/>
        <item x="1921"/>
        <item x="324"/>
        <item x="425"/>
        <item x="333"/>
        <item x="4074"/>
        <item x="2304"/>
        <item x="4103"/>
        <item x="2350"/>
        <item x="418"/>
        <item x="1819"/>
        <item x="1942"/>
        <item x="1125"/>
        <item x="787"/>
        <item x="329"/>
        <item x="517"/>
        <item x="515"/>
        <item x="1170"/>
        <item x="1797"/>
        <item x="1936"/>
        <item x="1118"/>
        <item x="3902"/>
        <item x="4173"/>
        <item x="558"/>
        <item x="786"/>
        <item x="2055"/>
        <item x="465"/>
        <item x="327"/>
        <item x="445"/>
        <item x="790"/>
        <item x="348"/>
        <item x="548"/>
        <item x="3901"/>
        <item x="2358"/>
        <item x="2113"/>
        <item x="681"/>
        <item x="3779"/>
        <item x="3894"/>
        <item x="3794"/>
        <item x="811"/>
        <item x="2047"/>
        <item x="387"/>
        <item x="4105"/>
        <item x="354"/>
        <item x="3785"/>
        <item x="1999"/>
        <item x="2095"/>
        <item x="449"/>
        <item x="639"/>
        <item x="3823"/>
        <item x="1906"/>
        <item x="4183"/>
        <item x="499"/>
        <item x="1766"/>
        <item x="483"/>
        <item x="568"/>
        <item x="2314"/>
        <item x="3795"/>
        <item x="347"/>
        <item x="773"/>
        <item x="1077"/>
        <item x="805"/>
        <item x="2612"/>
        <item x="2706"/>
        <item x="2109"/>
        <item x="2683"/>
        <item x="389"/>
        <item x="3834"/>
        <item x="475"/>
        <item x="1122"/>
        <item x="3931"/>
        <item x="4130"/>
        <item x="3854"/>
        <item x="407"/>
        <item x="369"/>
        <item x="1892"/>
        <item x="1166"/>
        <item x="587"/>
        <item x="2381"/>
        <item x="2053"/>
        <item x="4102"/>
        <item x="1075"/>
        <item x="417"/>
        <item x="3845"/>
        <item x="2387"/>
        <item x="1127"/>
        <item x="375"/>
        <item x="641"/>
        <item x="4154"/>
        <item x="4116"/>
        <item x="323"/>
        <item x="696"/>
        <item x="2362"/>
        <item x="505"/>
        <item x="2311"/>
        <item x="3139"/>
        <item x="1167"/>
        <item x="2025"/>
        <item x="1779"/>
        <item x="3964"/>
        <item x="2585"/>
        <item x="1865"/>
        <item x="807"/>
        <item x="841"/>
        <item x="675"/>
        <item x="1727"/>
        <item x="4037"/>
        <item x="1151"/>
        <item x="3835"/>
        <item x="1128"/>
        <item x="335"/>
        <item x="3913"/>
        <item x="446"/>
        <item x="4127"/>
        <item x="331"/>
        <item x="628"/>
        <item x="438"/>
        <item x="3819"/>
        <item x="2344"/>
        <item x="4077"/>
        <item x="462"/>
        <item x="855"/>
        <item x="1868"/>
        <item x="1826"/>
        <item x="2076"/>
        <item x="869"/>
        <item x="563"/>
        <item x="2292"/>
        <item x="1172"/>
        <item x="3991"/>
        <item x="1724"/>
        <item x="1742"/>
        <item x="397"/>
        <item x="771"/>
        <item x="2662"/>
        <item x="396"/>
        <item x="1086"/>
        <item x="493"/>
        <item x="2388"/>
        <item x="484"/>
        <item x="2118"/>
        <item x="1793"/>
        <item x="1895"/>
        <item x="2412"/>
        <item x="1123"/>
        <item x="1965"/>
        <item x="3870"/>
        <item x="3959"/>
        <item x="1939"/>
        <item x="304"/>
        <item x="1121"/>
        <item x="4094"/>
        <item x="1088"/>
        <item x="1788"/>
        <item x="796"/>
        <item x="2071"/>
        <item x="2315"/>
        <item x="4164"/>
        <item x="1806"/>
        <item x="4075"/>
        <item x="1095"/>
        <item x="363"/>
        <item x="463"/>
        <item x="4124"/>
        <item x="530"/>
        <item x="2107"/>
        <item x="342"/>
        <item x="1970"/>
        <item x="1978"/>
        <item x="2297"/>
        <item x="3974"/>
        <item x="1988"/>
        <item x="2032"/>
        <item x="1717"/>
        <item x="312"/>
        <item x="736"/>
        <item x="1974"/>
        <item x="1883"/>
        <item x="3956"/>
        <item x="1132"/>
        <item x="3992"/>
        <item x="4020"/>
        <item x="686"/>
        <item x="3922"/>
        <item x="1753"/>
        <item x="1159"/>
        <item x="395"/>
        <item x="3967"/>
        <item x="1796"/>
        <item x="314"/>
        <item x="2059"/>
        <item x="383"/>
        <item x="2021"/>
        <item x="1704"/>
        <item x="3958"/>
        <item x="319"/>
        <item x="4021"/>
        <item x="4052"/>
        <item x="1958"/>
        <item x="3999"/>
        <item x="2121"/>
        <item x="2116"/>
        <item x="3971"/>
        <item x="2327"/>
        <item x="429"/>
        <item x="4098"/>
        <item x="4169"/>
        <item x="2305"/>
        <item x="1740"/>
        <item x="3865"/>
        <item x="1750"/>
        <item x="3984"/>
        <item x="310"/>
        <item x="2125"/>
        <item x="1816"/>
        <item x="1732"/>
        <item m="1" x="4267"/>
        <item x="3832"/>
        <item x="2313"/>
        <item x="2087"/>
        <item x="3988"/>
        <item x="344"/>
        <item x="4141"/>
        <item x="2592"/>
        <item x="2129"/>
        <item x="2339"/>
        <item x="1124"/>
        <item x="1984"/>
        <item x="2063"/>
        <item x="3905"/>
        <item x="326"/>
        <item x="3828"/>
        <item x="2039"/>
        <item x="1930"/>
        <item x="1844"/>
        <item x="1838"/>
        <item x="1915"/>
        <item x="1092"/>
        <item x="3983"/>
        <item x="2306"/>
        <item x="1877"/>
        <item x="306"/>
        <item x="1031"/>
        <item x="1112"/>
        <item x="1152"/>
        <item x="1911"/>
        <item x="309"/>
        <item x="2042"/>
        <item x="712"/>
        <item x="1060"/>
        <item x="1045"/>
        <item x="1783"/>
        <item x="1846"/>
        <item x="2064"/>
        <item x="428"/>
        <item x="1754"/>
        <item x="2341"/>
        <item x="2097"/>
        <item x="3780"/>
        <item x="3868"/>
        <item x="2120"/>
        <item x="450"/>
        <item x="4056"/>
        <item x="1833"/>
        <item x="4008"/>
        <item x="694"/>
        <item x="1836"/>
        <item x="2291"/>
        <item x="831"/>
        <item x="2068"/>
        <item x="328"/>
        <item x="3890"/>
        <item x="1744"/>
        <item x="1032"/>
        <item x="2126"/>
        <item x="3784"/>
        <item x="1902"/>
        <item x="1980"/>
        <item x="2075"/>
        <item x="3970"/>
        <item x="1878"/>
        <item x="4101"/>
        <item x="1764"/>
        <item x="583"/>
        <item x="2036"/>
        <item x="4081"/>
        <item x="1977"/>
        <item x="3774"/>
        <item x="350"/>
        <item x="1951"/>
        <item x="2405"/>
        <item x="2031"/>
        <item x="2092"/>
        <item x="1720"/>
        <item x="3816"/>
        <item x="2308"/>
        <item x="4036"/>
        <item x="1955"/>
        <item x="2056"/>
        <item x="4088"/>
        <item x="1065"/>
        <item x="3990"/>
        <item x="1981"/>
        <item x="1792"/>
        <item x="1820"/>
        <item x="2114"/>
        <item x="1730"/>
        <item x="3998"/>
        <item x="1959"/>
        <item x="1848"/>
        <item x="1867"/>
        <item x="2061"/>
        <item x="512"/>
        <item x="842"/>
        <item x="1804"/>
        <item x="4053"/>
        <item x="4061"/>
        <item x="3803"/>
        <item x="385"/>
        <item x="2364"/>
        <item x="3769"/>
        <item x="1866"/>
        <item x="2699"/>
        <item x="2590"/>
        <item x="2044"/>
        <item x="1755"/>
        <item x="1737"/>
        <item x="3801"/>
        <item x="806"/>
        <item x="684"/>
        <item x="1168"/>
        <item x="4113"/>
        <item x="866"/>
        <item x="2355"/>
        <item x="2432"/>
        <item x="4012"/>
        <item x="392"/>
        <item x="2877"/>
        <item x="620"/>
        <item x="1985"/>
        <item x="1889"/>
        <item x="2011"/>
        <item x="1847"/>
        <item x="4188"/>
        <item x="2363"/>
        <item x="2006"/>
        <item x="1761"/>
        <item x="1749"/>
        <item x="3943"/>
        <item x="2325"/>
        <item x="1791"/>
        <item x="1817"/>
        <item x="1794"/>
        <item x="3782"/>
        <item x="2326"/>
        <item x="1845"/>
        <item x="1802"/>
        <item x="1987"/>
        <item x="2609"/>
        <item x="1975"/>
        <item x="1786"/>
        <item x="1763"/>
        <item x="2303"/>
        <item x="338"/>
        <item x="2285"/>
        <item x="2057"/>
        <item x="4115"/>
        <item x="3792"/>
        <item x="2086"/>
        <item x="3946"/>
        <item x="1085"/>
        <item x="2385"/>
        <item x="2367"/>
        <item x="894"/>
        <item x="1834"/>
        <item x="734"/>
        <item x="954"/>
        <item x="2035"/>
        <item x="2345"/>
        <item x="3825"/>
        <item x="1913"/>
        <item x="4009"/>
        <item x="4079"/>
        <item x="1107"/>
        <item x="4180"/>
        <item x="2110"/>
        <item x="1839"/>
        <item x="2370"/>
        <item x="3924"/>
        <item x="1842"/>
        <item x="1973"/>
        <item x="1864"/>
        <item x="1835"/>
        <item x="525"/>
        <item x="332"/>
        <item x="777"/>
        <item x="2340"/>
        <item x="1879"/>
        <item x="2048"/>
        <item m="1" x="4224"/>
        <item x="919"/>
        <item x="1801"/>
        <item x="1841"/>
        <item x="2384"/>
        <item x="1071"/>
        <item x="2089"/>
        <item x="3847"/>
        <item x="3937"/>
        <item x="3911"/>
        <item x="1814"/>
        <item x="2329"/>
        <item x="4168"/>
        <item x="1089"/>
        <item x="3802"/>
        <item x="1885"/>
        <item x="4060"/>
        <item x="1962"/>
        <item x="1932"/>
        <item x="1815"/>
        <item x="801"/>
        <item x="3772"/>
        <item x="4187"/>
        <item x="3940"/>
        <item x="3797"/>
        <item x="1964"/>
        <item x="2949"/>
        <item x="3925"/>
        <item x="390"/>
        <item x="4046"/>
        <item x="2127"/>
        <item x="4166"/>
        <item x="1782"/>
        <item x="2105"/>
        <item x="2117"/>
        <item x="1945"/>
        <item x="4073"/>
        <item x="3916"/>
        <item x="1148"/>
        <item x="697"/>
        <item x="4171"/>
        <item x="2337"/>
        <item x="2404"/>
        <item x="837"/>
        <item x="2051"/>
        <item x="3969"/>
        <item x="4055"/>
        <item x="1771"/>
        <item x="315"/>
        <item x="2709"/>
        <item x="1719"/>
        <item x="3800"/>
        <item x="1790"/>
        <item x="4120"/>
        <item x="1872"/>
        <item x="2382"/>
        <item x="3786"/>
        <item x="1787"/>
        <item x="858"/>
        <item x="4095"/>
        <item x="2675"/>
        <item x="2332"/>
        <item x="4121"/>
        <item x="3814"/>
        <item x="1904"/>
        <item x="2286"/>
        <item x="4123"/>
        <item x="2410"/>
        <item x="862"/>
        <item x="1979"/>
        <item x="791"/>
        <item x="2588"/>
        <item x="4131"/>
        <item x="729"/>
        <item x="1093"/>
        <item x="725"/>
        <item x="1821"/>
        <item x="1777"/>
        <item x="802"/>
        <item x="1072"/>
        <item x="1947"/>
        <item x="838"/>
        <item x="2659"/>
        <item x="3928"/>
        <item x="1156"/>
        <item x="308"/>
        <item x="2357"/>
        <item x="2319"/>
        <item x="2052"/>
        <item x="3979"/>
        <item x="2338"/>
        <item x="2604"/>
        <item x="4013"/>
        <item x="1954"/>
        <item x="3915"/>
        <item x="4070"/>
        <item x="3787"/>
        <item x="4042"/>
        <item x="1735"/>
        <item x="2093"/>
        <item x="3957"/>
        <item x="2041"/>
        <item x="2666"/>
        <item x="2018"/>
        <item x="2710"/>
        <item x="1894"/>
        <item x="3982"/>
        <item x="1143"/>
        <item x="2654"/>
        <item x="2647"/>
        <item x="1823"/>
        <item x="2070"/>
        <item x="1066"/>
        <item x="1809"/>
        <item x="1976"/>
        <item x="2379"/>
        <item x="1818"/>
        <item x="4179"/>
        <item x="1729"/>
        <item x="2085"/>
        <item x="3932"/>
        <item x="3855"/>
        <item x="3817"/>
        <item x="3790"/>
        <item x="674"/>
        <item x="2288"/>
        <item x="1831"/>
        <item x="2073"/>
        <item x="3810"/>
        <item x="1747"/>
        <item x="2424"/>
        <item x="567"/>
        <item x="1963"/>
        <item x="1859"/>
        <item x="2391"/>
        <item x="1064"/>
        <item x="1100"/>
        <item x="2289"/>
        <item x="3864"/>
        <item x="2101"/>
        <item x="2414"/>
        <item x="3908"/>
        <item x="1736"/>
        <item x="1741"/>
        <item x="1881"/>
        <item x="2365"/>
        <item x="1126"/>
        <item x="3789"/>
        <item x="2012"/>
        <item x="2077"/>
        <item x="1140"/>
        <item x="951"/>
        <item x="2415"/>
        <item x="1837"/>
        <item x="2351"/>
        <item x="2871"/>
        <item x="2024"/>
        <item x="2628"/>
        <item x="3986"/>
        <item x="4182"/>
        <item x="2398"/>
        <item x="848"/>
        <item x="1757"/>
        <item x="1073"/>
        <item x="4048"/>
        <item x="4082"/>
        <item x="918"/>
        <item x="4043"/>
        <item x="3776"/>
        <item x="1882"/>
        <item x="1770"/>
        <item x="1825"/>
        <item x="4104"/>
        <item x="794"/>
        <item x="3107"/>
        <item x="2020"/>
        <item x="1858"/>
        <item x="780"/>
        <item x="2062"/>
        <item x="2001"/>
        <item x="2352"/>
        <item x="2425"/>
        <item x="2600"/>
        <item x="1087"/>
        <item x="1748"/>
        <item x="871"/>
        <item x="1832"/>
        <item x="2312"/>
        <item x="1784"/>
        <item x="4085"/>
        <item x="1731"/>
        <item x="3919"/>
        <item x="1934"/>
        <item x="4044"/>
        <item x="818"/>
        <item x="857"/>
        <item x="4004"/>
        <item x="1147"/>
        <item x="2083"/>
        <item x="2879"/>
        <item x="3867"/>
        <item x="1857"/>
        <item x="2354"/>
        <item x="2371"/>
        <item x="404"/>
        <item x="2632"/>
        <item x="3945"/>
        <item x="2007"/>
        <item x="4039"/>
        <item x="3939"/>
        <item x="3783"/>
        <item x="1830"/>
        <item x="2985"/>
        <item x="307"/>
        <item x="707"/>
        <item x="2360"/>
        <item x="4001"/>
        <item x="2027"/>
        <item x="2419"/>
        <item x="4165"/>
        <item x="952"/>
        <item x="4118"/>
        <item x="4031"/>
        <item x="4023"/>
        <item x="2427"/>
        <item x="3947"/>
        <item x="1738"/>
        <item x="2368"/>
        <item x="1890"/>
        <item x="4128"/>
        <item x="2651"/>
        <item x="1722"/>
        <item x="4110"/>
        <item x="2430"/>
        <item x="1751"/>
        <item x="4064"/>
        <item x="4071"/>
        <item x="1935"/>
        <item x="2429"/>
        <item x="2411"/>
        <item x="688"/>
        <item x="2122"/>
        <item x="1855"/>
        <item x="2346"/>
        <item x="2283"/>
        <item x="4135"/>
        <item x="2409"/>
        <item x="865"/>
        <item x="1910"/>
        <item x="3978"/>
        <item x="3972"/>
        <item x="1769"/>
        <item x="2080"/>
        <item x="2028"/>
        <item x="4156"/>
        <item x="1853"/>
        <item x="958"/>
        <item x="2347"/>
        <item x="2123"/>
        <item x="2596"/>
        <item x="2603"/>
        <item x="2045"/>
        <item x="1938"/>
        <item x="1707"/>
        <item x="1893"/>
        <item x="953"/>
        <item x="4099"/>
        <item x="3973"/>
        <item x="2952"/>
        <item x="2336"/>
        <item x="4153"/>
        <item x="4089"/>
        <item x="908"/>
        <item x="3997"/>
        <item x="929"/>
        <item x="2595"/>
        <item x="1780"/>
        <item x="2349"/>
        <item x="2400"/>
        <item x="2602"/>
        <item x="1759"/>
        <item x="1712"/>
        <item x="2302"/>
        <item x="2318"/>
        <item x="334"/>
        <item x="1994"/>
        <item x="4066"/>
        <item x="1728"/>
        <item x="4014"/>
        <item x="2372"/>
        <item x="4029"/>
        <item x="2386"/>
        <item x="1899"/>
        <item x="1924"/>
        <item x="708"/>
        <item x="1069"/>
        <item x="1997"/>
        <item x="3770"/>
        <item x="3993"/>
        <item x="2594"/>
        <item x="4032"/>
        <item x="3004"/>
        <item x="1758"/>
        <item x="1706"/>
        <item x="4119"/>
        <item x="2029"/>
        <item x="4063"/>
        <item x="2408"/>
        <item x="317"/>
        <item x="1061"/>
        <item x="2015"/>
        <item x="2284"/>
        <item x="1843"/>
        <item x="2343"/>
        <item x="4172"/>
        <item x="3796"/>
        <item x="960"/>
        <item x="2019"/>
        <item x="4045"/>
        <item x="1956"/>
        <item x="3808"/>
        <item x="3844"/>
        <item x="2692"/>
        <item x="2290"/>
        <item x="3876"/>
        <item x="1091"/>
        <item x="1013"/>
        <item x="718"/>
        <item x="4010"/>
        <item x="3906"/>
        <item x="2317"/>
        <item x="828"/>
        <item x="1952"/>
        <item x="1852"/>
        <item x="726"/>
        <item x="2037"/>
        <item x="1079"/>
        <item x="1931"/>
        <item x="1908"/>
        <item x="2880"/>
        <item x="1822"/>
        <item x="4163"/>
        <item x="1752"/>
        <item x="922"/>
        <item x="3006"/>
        <item x="2895"/>
        <item x="3985"/>
        <item x="4097"/>
        <item x="4184"/>
        <item x="3912"/>
        <item x="4040"/>
        <item x="2426"/>
        <item x="2396"/>
        <item x="2374"/>
        <item x="1705"/>
        <item x="709"/>
        <item x="2066"/>
        <item x="2103"/>
        <item x="3921"/>
        <item x="4022"/>
        <item x="4152"/>
        <item x="976"/>
        <item x="1119"/>
        <item x="4185"/>
        <item x="932"/>
        <item x="3935"/>
        <item x="1887"/>
        <item x="3954"/>
        <item x="2078"/>
        <item x="1739"/>
        <item x="661"/>
        <item x="3426"/>
        <item x="1003"/>
        <item x="2389"/>
        <item x="4126"/>
        <item x="1090"/>
        <item x="3926"/>
        <item x="2074"/>
        <item x="1940"/>
        <item x="2630"/>
        <item x="965"/>
        <item x="1016"/>
        <item x="3862"/>
        <item x="2361"/>
        <item x="2307"/>
        <item x="4117"/>
        <item x="3927"/>
        <item x="1871"/>
        <item m="1" x="4246"/>
        <item x="4027"/>
        <item x="770"/>
        <item x="4034"/>
        <item x="3909"/>
        <item x="713"/>
        <item x="2004"/>
        <item x="1896"/>
        <item x="784"/>
        <item x="998"/>
        <item x="1063"/>
        <item x="1708"/>
        <item x="4145"/>
        <item x="2094"/>
        <item x="1886"/>
        <item x="1795"/>
        <item x="4047"/>
        <item x="1949"/>
        <item x="3904"/>
        <item x="4076"/>
        <item x="1076"/>
        <item x="2406"/>
        <item x="776"/>
        <item x="964"/>
        <item x="873"/>
        <item x="2017"/>
        <item x="1789"/>
        <item x="2383"/>
        <item x="4072"/>
        <item x="625"/>
        <item x="1718"/>
        <item m="1" x="4358"/>
        <item x="2403"/>
        <item x="3903"/>
        <item x="1781"/>
        <item x="3936"/>
        <item x="4059"/>
        <item x="793"/>
        <item x="1062"/>
        <item x="2611"/>
        <item x="4025"/>
        <item x="695"/>
        <item m="1" x="4278"/>
        <item x="4003"/>
        <item x="2927"/>
        <item x="4114"/>
        <item x="1948"/>
        <item x="1873"/>
        <item x="1875"/>
        <item x="2622"/>
        <item x="2420"/>
        <item x="4111"/>
        <item x="815"/>
        <item x="975"/>
        <item x="1713"/>
        <item x="3952"/>
        <item x="1084"/>
        <item x="4146"/>
        <item x="1101"/>
        <item x="2605"/>
        <item x="2884"/>
        <item x="3962"/>
        <item x="4112"/>
        <item x="2378"/>
        <item x="860"/>
        <item x="2300"/>
        <item x="769"/>
        <item x="2124"/>
        <item x="878"/>
        <item x="3929"/>
        <item x="2956"/>
        <item x="1863"/>
        <item x="2674"/>
        <item x="3771"/>
        <item x="843"/>
        <item x="2629"/>
        <item x="3877"/>
        <item x="3968"/>
        <item x="909"/>
        <item x="1163"/>
        <item x="2973"/>
        <item x="3948"/>
        <item x="931"/>
        <item x="4087"/>
        <item x="1813"/>
        <item x="1943"/>
        <item x="1960"/>
        <item x="2643"/>
        <item x="883"/>
        <item x="2342"/>
        <item x="1914"/>
        <item x="1897"/>
        <item x="4108"/>
        <item x="1710"/>
        <item x="2934"/>
        <item x="1827"/>
        <item x="3907"/>
        <item x="3955"/>
        <item x="1807"/>
        <item x="2591"/>
        <item x="4026"/>
        <item x="767"/>
        <item x="1012"/>
        <item x="2416"/>
        <item x="1002"/>
        <item x="2320"/>
        <item x="2084"/>
        <item x="2119"/>
        <item x="2069"/>
        <item x="1775"/>
        <item x="3788"/>
        <item x="2373"/>
        <item x="4140"/>
        <item x="2431"/>
        <item x="4015"/>
        <item x="2620"/>
        <item x="911"/>
        <item x="4136"/>
        <item x="4155"/>
        <item x="928"/>
        <item x="913"/>
        <item x="4129"/>
        <item x="1153"/>
        <item x="4159"/>
        <item x="1078"/>
        <item x="999"/>
        <item x="4148"/>
        <item x="4018"/>
        <item x="2607"/>
        <item x="1716"/>
        <item x="3987"/>
        <item x="2296"/>
        <item x="3910"/>
        <item x="2421"/>
        <item x="2965"/>
        <item x="4151"/>
        <item x="2115"/>
        <item x="985"/>
        <item x="2691"/>
        <item x="2293"/>
        <item x="4167"/>
        <item x="1810"/>
        <item x="1726"/>
        <item x="1027"/>
        <item x="997"/>
        <item x="1746"/>
        <item x="4174"/>
        <item x="3975"/>
        <item x="4000"/>
        <item x="1937"/>
        <item x="974"/>
        <item x="2711"/>
        <item x="916"/>
        <item x="934"/>
        <item x="2294"/>
        <item x="4051"/>
        <item x="1129"/>
        <item x="2639"/>
        <item x="2033"/>
        <item x="1898"/>
        <item x="4137"/>
        <item x="1916"/>
        <item x="1967"/>
        <item x="970"/>
        <item x="819"/>
        <item x="4016"/>
        <item x="2395"/>
        <item x="2353"/>
        <item x="2428"/>
        <item x="2049"/>
        <item x="3781"/>
        <item x="772"/>
        <item x="2619"/>
        <item x="1851"/>
        <item x="4002"/>
        <item x="1860"/>
        <item x="2301"/>
        <item x="1880"/>
        <item x="990"/>
        <item x="937"/>
        <item x="2394"/>
        <item x="2876"/>
        <item x="2106"/>
        <item x="2640"/>
        <item x="2356"/>
        <item x="3096"/>
        <item x="3396"/>
        <item x="4024"/>
        <item x="2967"/>
        <item x="2401"/>
        <item x="1874"/>
        <item x="1785"/>
        <item x="1070"/>
        <item x="2377"/>
        <item x="2010"/>
        <item x="1098"/>
        <item x="2002"/>
        <item x="2058"/>
        <item x="1812"/>
        <item x="2016"/>
        <item x="3574"/>
        <item x="3944"/>
        <item x="1856"/>
        <item x="1725"/>
        <item x="4035"/>
        <item x="3014"/>
        <item x="939"/>
        <item x="2676"/>
        <item x="2868"/>
        <item x="3498"/>
        <item x="2686"/>
        <item x="2615"/>
        <item x="3918"/>
        <item x="888"/>
        <item x="887"/>
        <item x="844"/>
        <item x="4054"/>
        <item x="1969"/>
        <item x="3777"/>
        <item x="3012"/>
        <item x="1854"/>
        <item x="3884"/>
        <item x="2950"/>
        <item x="1862"/>
        <item x="995"/>
        <item x="597"/>
        <item x="1905"/>
        <item x="1024"/>
        <item x="3478"/>
        <item x="779"/>
        <item x="825"/>
        <item x="1876"/>
        <item x="617"/>
        <item x="2948"/>
        <item x="3489"/>
        <item x="941"/>
        <item x="832"/>
        <item x="4175"/>
        <item x="3963"/>
        <item x="701"/>
        <item x="1025"/>
        <item x="2886"/>
        <item x="4007"/>
        <item x="4091"/>
        <item x="2946"/>
        <item x="943"/>
        <item x="1923"/>
        <item x="1907"/>
        <item x="1104"/>
        <item x="2988"/>
        <item x="3965"/>
        <item x="996"/>
        <item x="924"/>
        <item x="984"/>
        <item x="1019"/>
        <item x="3941"/>
        <item x="1765"/>
        <item x="783"/>
        <item x="914"/>
        <item x="2599"/>
        <item x="901"/>
        <item x="915"/>
        <item x="834"/>
        <item x="2295"/>
        <item x="893"/>
        <item x="3342"/>
        <item x="2299"/>
        <item x="2422"/>
        <item x="1933"/>
        <item x="2936"/>
        <item x="1102"/>
        <item x="1927"/>
        <item x="1849"/>
        <item x="2380"/>
        <item x="2977"/>
        <item x="2897"/>
        <item x="1711"/>
        <item x="930"/>
        <item x="2974"/>
        <item x="3994"/>
        <item x="1888"/>
        <item x="2893"/>
        <item x="3950"/>
        <item x="2867"/>
        <item x="3549"/>
        <item x="1068"/>
        <item x="2882"/>
        <item x="2390"/>
        <item x="2894"/>
        <item x="2885"/>
        <item x="2663"/>
        <item x="3930"/>
        <item x="1011"/>
        <item x="925"/>
        <item x="946"/>
        <item x="1000"/>
        <item x="969"/>
        <item x="242"/>
        <item x="4019"/>
        <item x="2348"/>
        <item x="959"/>
        <item x="2891"/>
        <item x="949"/>
        <item x="1067"/>
        <item x="1023"/>
        <item x="1715"/>
        <item x="2919"/>
        <item x="2688"/>
        <item x="1811"/>
        <item x="2937"/>
        <item x="1017"/>
        <item x="1919"/>
        <item x="4157"/>
        <item x="2593"/>
        <item x="1007"/>
        <item x="3775"/>
        <item x="904"/>
        <item x="1957"/>
        <item x="2407"/>
        <item x="982"/>
        <item x="2624"/>
        <item x="886"/>
        <item x="3000"/>
        <item x="2672"/>
        <item x="2989"/>
        <item x="2623"/>
        <item x="986"/>
        <item x="2918"/>
        <item x="2873"/>
        <item x="3148"/>
        <item x="2679"/>
        <item x="1099"/>
        <item x="3563"/>
        <item x="1009"/>
        <item x="2376"/>
        <item x="2417"/>
        <item x="3093"/>
        <item x="1772"/>
        <item x="2287"/>
        <item x="3319"/>
        <item x="1721"/>
        <item x="1015"/>
        <item x="2931"/>
        <item x="2999"/>
        <item x="921"/>
        <item x="2618"/>
        <item x="2987"/>
        <item x="3015"/>
        <item x="4144"/>
        <item x="895"/>
        <item x="3933"/>
        <item x="3807"/>
        <item x="2111"/>
        <item x="2888"/>
        <item x="3007"/>
        <item x="2926"/>
        <item x="2694"/>
        <item x="2982"/>
        <item x="2423"/>
        <item x="3013"/>
        <item x="2335"/>
        <item x="3942"/>
        <item x="4011"/>
        <item x="1760"/>
        <item x="2625"/>
        <item x="3011"/>
        <item x="4142"/>
        <item x="906"/>
        <item x="2090"/>
        <item x="972"/>
        <item x="2418"/>
        <item x="3914"/>
        <item x="2943"/>
        <item x="991"/>
        <item x="877"/>
        <item x="1953"/>
        <item x="2402"/>
        <item x="874"/>
        <item x="3773"/>
        <item x="2957"/>
        <item x="2962"/>
        <item x="2890"/>
        <item x="2978"/>
        <item x="961"/>
        <item x="2397"/>
        <item x="2935"/>
        <item x="936"/>
        <item x="2104"/>
        <item x="2896"/>
        <item x="2990"/>
        <item x="2100"/>
        <item x="2869"/>
        <item x="2881"/>
        <item x="896"/>
        <item x="2970"/>
        <item x="3415"/>
        <item m="1" x="4292"/>
        <item x="3778"/>
        <item x="3164"/>
        <item x="1798"/>
        <item x="814"/>
        <item x="2614"/>
        <item x="2892"/>
        <item x="910"/>
        <item x="3008"/>
        <item x="824"/>
        <item x="2916"/>
        <item x="2955"/>
        <item x="978"/>
        <item x="677"/>
        <item x="618"/>
        <item x="2958"/>
        <item x="2979"/>
        <item x="1005"/>
        <item x="3557"/>
        <item x="2872"/>
        <item x="902"/>
        <item x="880"/>
        <item x="2875"/>
        <item x="3025"/>
        <item x="3010"/>
        <item x="781"/>
        <item x="882"/>
        <item x="2046"/>
        <item x="1018"/>
        <item x="947"/>
        <item x="3001"/>
        <item x="2067"/>
        <item x="988"/>
        <item x="2298"/>
        <item x="2698"/>
        <item x="2399"/>
        <item x="2642"/>
        <item x="2586"/>
        <item x="1010"/>
        <item x="4160"/>
        <item m="1" x="4302"/>
        <item x="2966"/>
        <item x="3519"/>
        <item x="2986"/>
        <item x="2680"/>
        <item x="25"/>
        <item x="1762"/>
        <item x="3485"/>
        <item x="3112"/>
        <item x="2677"/>
        <item x="2945"/>
        <item x="3018"/>
        <item x="2660"/>
        <item x="2610"/>
        <item x="967"/>
        <item x="900"/>
        <item x="2081"/>
        <item x="760"/>
        <item x="1774"/>
        <item x="2865"/>
        <item x="2963"/>
        <item m="1" x="4199"/>
        <item x="3409"/>
        <item x="948"/>
        <item x="2393"/>
        <item x="3354"/>
        <item x="768"/>
        <item x="3487"/>
        <item x="3047"/>
        <item x="912"/>
        <item x="2902"/>
        <item x="955"/>
        <item x="1020"/>
        <item x="899"/>
        <item x="850"/>
        <item x="2959"/>
        <item x="2947"/>
        <item x="2921"/>
        <item x="3351"/>
        <item x="2968"/>
        <item x="2870"/>
        <item x="1917"/>
        <item x="2980"/>
        <item x="2899"/>
        <item x="981"/>
        <item x="2951"/>
        <item x="983"/>
        <item x="1929"/>
        <item x="2898"/>
        <item x="2392"/>
        <item x="872"/>
        <item x="3092"/>
        <item x="3331"/>
        <item x="891"/>
        <item x="898"/>
        <item x="876"/>
        <item x="875"/>
        <item x="3501"/>
        <item x="2972"/>
        <item x="885"/>
        <item x="2626"/>
        <item x="993"/>
        <item x="2616"/>
        <item x="3070"/>
        <item x="2878"/>
        <item x="927"/>
        <item x="992"/>
        <item x="3966"/>
        <item x="933"/>
        <item x="3088"/>
        <item x="2887"/>
        <item x="897"/>
        <item x="973"/>
        <item x="3469"/>
        <item x="3042"/>
        <item x="2079"/>
        <item x="3548"/>
        <item x="3416"/>
        <item x="977"/>
        <item x="2923"/>
        <item x="2910"/>
        <item m="1" x="4268"/>
        <item x="2911"/>
        <item x="2981"/>
        <item x="4028"/>
        <item x="3127"/>
        <item x="3401"/>
        <item m="1" x="4236"/>
        <item x="2128"/>
        <item x="2908"/>
        <item m="1" x="4240"/>
        <item m="1" x="4229"/>
        <item x="2983"/>
        <item x="3482"/>
        <item x="962"/>
        <item m="1" x="4314"/>
        <item x="2920"/>
        <item x="1891"/>
        <item x="3358"/>
        <item x="3544"/>
        <item x="2995"/>
        <item x="2976"/>
        <item m="1" x="4298"/>
        <item x="2874"/>
        <item m="1" x="4323"/>
        <item x="3330"/>
        <item m="1" x="4329"/>
        <item m="1" x="4285"/>
        <item x="1021"/>
        <item x="2889"/>
        <item x="1006"/>
        <item x="3566"/>
        <item x="966"/>
        <item x="905"/>
        <item x="2657"/>
        <item x="2656"/>
        <item x="1014"/>
        <item x="907"/>
        <item x="3505"/>
        <item x="1026"/>
        <item x="892"/>
        <item x="923"/>
        <item x="3472"/>
        <item x="835"/>
        <item x="2673"/>
        <item m="1" x="4312"/>
        <item m="1" x="4234"/>
        <item x="2992"/>
        <item m="1" x="4220"/>
        <item x="2960"/>
        <item x="2932"/>
        <item m="1" x="4332"/>
        <item x="1824"/>
        <item x="971"/>
        <item x="863"/>
        <item x="2969"/>
        <item x="950"/>
        <item x="3586"/>
        <item x="2997"/>
        <item x="2904"/>
        <item x="994"/>
        <item x="3380"/>
        <item x="2664"/>
        <item x="1008"/>
        <item x="879"/>
        <item m="1" x="4293"/>
        <item x="3340"/>
        <item x="980"/>
        <item x="2576"/>
        <item x="2991"/>
        <item x="963"/>
        <item x="3220"/>
        <item x="624"/>
        <item m="1" x="4280"/>
        <item x="903"/>
        <item x="3605"/>
        <item x="3528"/>
        <item x="3371"/>
        <item x="3484"/>
        <item x="3535"/>
        <item x="3567"/>
        <item x="938"/>
        <item x="3480"/>
        <item x="3249"/>
        <item x="3387"/>
        <item x="3338"/>
        <item x="881"/>
        <item x="979"/>
        <item x="2940"/>
        <item x="813"/>
        <item x="3589"/>
        <item x="2925"/>
        <item x="940"/>
        <item x="2964"/>
        <item x="3497"/>
        <item x="2903"/>
        <item m="1" x="4333"/>
        <item x="2906"/>
        <item x="2953"/>
        <item m="1" x="4343"/>
        <item x="2941"/>
        <item x="867"/>
        <item x="3495"/>
        <item x="3527"/>
        <item x="987"/>
        <item x="3132"/>
        <item x="1723"/>
        <item x="935"/>
        <item x="2587"/>
        <item x="3003"/>
        <item x="822"/>
        <item x="884"/>
        <item x="2961"/>
        <item x="2631"/>
        <item x="2681"/>
        <item m="1" x="4196"/>
        <item x="3397"/>
        <item x="2924"/>
        <item x="889"/>
        <item x="2907"/>
        <item x="3002"/>
        <item x="1022"/>
        <item m="1" x="4303"/>
        <item x="2900"/>
        <item x="616"/>
        <item m="1" x="4265"/>
        <item x="3481"/>
        <item x="3400"/>
        <item x="601"/>
        <item x="926"/>
        <item x="3545"/>
        <item m="1" x="4221"/>
        <item x="3494"/>
        <item x="622"/>
        <item x="3199"/>
        <item x="2866"/>
        <item x="957"/>
        <item x="3471"/>
        <item x="847"/>
        <item x="3236"/>
        <item x="82"/>
        <item x="2905"/>
        <item x="2909"/>
        <item x="3250"/>
        <item x="2653"/>
        <item x="698"/>
        <item x="2938"/>
        <item x="3162"/>
        <item m="1" x="4193"/>
        <item m="1" x="4235"/>
        <item x="3373"/>
        <item x="1001"/>
        <item x="3335"/>
        <item x="3564"/>
        <item x="3379"/>
        <item x="942"/>
        <item x="3275"/>
        <item m="1" x="4211"/>
        <item x="2912"/>
        <item x="3600"/>
        <item x="2491"/>
        <item m="1" x="4309"/>
        <item x="2971"/>
        <item m="1" x="4253"/>
        <item x="3474"/>
        <item m="1" x="4357"/>
        <item x="3521"/>
        <item x="2929"/>
        <item x="3547"/>
        <item m="1" x="4201"/>
        <item m="1" x="4243"/>
        <item x="3418"/>
        <item x="3475"/>
        <item x="2984"/>
        <item x="968"/>
        <item x="3320"/>
        <item x="2696"/>
        <item x="3005"/>
        <item x="2638"/>
        <item x="2652"/>
        <item x="2975"/>
        <item x="956"/>
        <item m="1" x="4328"/>
        <item x="2928"/>
        <item x="3031"/>
        <item x="3347"/>
        <item x="3517"/>
        <item x="3550"/>
        <item x="3027"/>
        <item m="1" x="4261"/>
        <item m="1" x="4339"/>
        <item x="3264"/>
        <item x="3035"/>
        <item x="2993"/>
        <item m="1" x="4306"/>
        <item x="2954"/>
        <item x="737"/>
        <item m="1" x="4348"/>
        <item m="1" x="4319"/>
        <item x="3402"/>
        <item x="3488"/>
        <item m="1" x="4207"/>
        <item x="3086"/>
        <item x="685"/>
        <item m="1" x="4258"/>
        <item m="1" x="4324"/>
        <item m="1" x="4209"/>
        <item x="3583"/>
        <item x="3615"/>
        <item x="2917"/>
        <item x="2901"/>
        <item x="3493"/>
        <item x="2658"/>
        <item x="3538"/>
        <item x="917"/>
        <item x="3602"/>
        <item x="846"/>
        <item x="2685"/>
        <item x="3071"/>
        <item m="1" x="4352"/>
        <item x="3476"/>
        <item x="3381"/>
        <item m="1" x="4232"/>
        <item x="989"/>
        <item x="3333"/>
        <item x="2914"/>
        <item x="920"/>
        <item x="3529"/>
        <item m="1" x="4347"/>
        <item x="3258"/>
        <item m="1" x="4189"/>
        <item x="826"/>
        <item x="3496"/>
        <item x="2883"/>
        <item x="3457"/>
        <item x="2531"/>
        <item x="2996"/>
        <item x="3399"/>
        <item x="3306"/>
        <item x="2939"/>
        <item x="3568"/>
        <item x="638"/>
        <item m="1" x="4290"/>
        <item x="2667"/>
        <item x="2516"/>
        <item x="2687"/>
        <item x="3558"/>
        <item x="3470"/>
        <item x="845"/>
        <item m="1" x="4289"/>
        <item x="833"/>
        <item x="944"/>
        <item x="2601"/>
        <item x="3337"/>
        <item x="3419"/>
        <item x="3057"/>
        <item x="3608"/>
        <item x="3438"/>
        <item m="1" x="4286"/>
        <item m="1" x="4260"/>
        <item x="3477"/>
        <item m="1" x="4190"/>
        <item x="3017"/>
        <item x="3115"/>
        <item x="3190"/>
        <item x="3582"/>
        <item x="2670"/>
        <item x="3532"/>
        <item x="3325"/>
        <item x="3348"/>
        <item x="2544"/>
        <item x="3551"/>
        <item m="1" x="4344"/>
        <item m="1" x="4214"/>
        <item x="3323"/>
        <item x="3553"/>
        <item x="3117"/>
        <item x="3147"/>
        <item m="1" x="4299"/>
        <item x="2913"/>
        <item x="3499"/>
        <item x="3155"/>
        <item m="1" x="4313"/>
        <item m="1" x="4330"/>
        <item m="1" x="4283"/>
        <item x="2644"/>
        <item m="1" x="4354"/>
        <item x="3575"/>
        <item m="1" x="4198"/>
        <item x="3490"/>
        <item x="3613"/>
        <item m="1" x="4242"/>
        <item x="3537"/>
        <item m="1" x="4295"/>
        <item x="856"/>
        <item x="3248"/>
        <item x="3561"/>
        <item x="3369"/>
        <item x="3427"/>
        <item x="3046"/>
        <item m="1" x="4297"/>
        <item m="1" x="4255"/>
        <item x="2944"/>
        <item m="1" x="4311"/>
        <item m="1" x="4218"/>
        <item x="3492"/>
        <item x="3287"/>
        <item x="3611"/>
        <item x="3491"/>
        <item m="1" x="4210"/>
        <item x="3612"/>
        <item m="1" x="4262"/>
        <item x="2655"/>
        <item x="2635"/>
        <item x="3101"/>
        <item x="3486"/>
        <item x="851"/>
        <item x="3467"/>
        <item x="3179"/>
        <item x="2645"/>
        <item x="2933"/>
        <item x="3590"/>
        <item x="3525"/>
        <item x="3452"/>
        <item x="3479"/>
        <item x="3122"/>
        <item x="2915"/>
        <item x="3671"/>
        <item x="3552"/>
        <item x="3609"/>
        <item x="3598"/>
        <item x="615"/>
        <item x="2649"/>
        <item x="2529"/>
        <item x="3039"/>
        <item x="3533"/>
        <item x="3454"/>
        <item x="3341"/>
        <item x="3577"/>
        <item x="3245"/>
        <item x="2922"/>
        <item x="2375"/>
        <item m="1" x="4277"/>
        <item m="1" x="4239"/>
        <item m="1" x="4208"/>
        <item x="2568"/>
        <item m="1" x="4212"/>
        <item x="3614"/>
        <item x="3725"/>
        <item m="1" x="4345"/>
        <item x="3503"/>
        <item x="839"/>
        <item m="1" x="4318"/>
        <item x="3560"/>
        <item m="1" x="4245"/>
        <item m="1" x="4257"/>
        <item m="1" x="4266"/>
        <item x="598"/>
        <item m="1" x="4349"/>
        <item x="3384"/>
        <item x="610"/>
        <item x="3579"/>
        <item x="3617"/>
        <item x="3114"/>
        <item x="3111"/>
        <item x="3252"/>
        <item x="3344"/>
        <item x="3168"/>
        <item x="3254"/>
        <item x="3030"/>
        <item m="1" x="4336"/>
        <item m="1" x="4284"/>
        <item x="3701"/>
        <item m="1" x="4335"/>
        <item m="1" x="4223"/>
        <item m="1" x="4213"/>
        <item m="1" x="4338"/>
        <item x="3133"/>
        <item x="2669"/>
        <item x="3650"/>
        <item x="2942"/>
        <item x="3483"/>
        <item x="3377"/>
        <item x="3238"/>
        <item x="3513"/>
        <item x="2547"/>
        <item x="3410"/>
        <item x="3222"/>
        <item x="3390"/>
        <item x="800"/>
        <item x="3442"/>
        <item m="1" x="4305"/>
        <item x="3511"/>
        <item x="619"/>
        <item x="2641"/>
        <item x="3578"/>
        <item x="3441"/>
        <item x="3228"/>
        <item x="3524"/>
        <item m="1" x="4217"/>
        <item m="1" x="4273"/>
        <item x="3606"/>
        <item m="1" x="4355"/>
        <item m="1" x="4194"/>
        <item x="3349"/>
        <item x="3233"/>
        <item x="3700"/>
        <item x="3167"/>
        <item x="3429"/>
        <item x="3125"/>
        <item x="607"/>
        <item m="1" x="4195"/>
        <item m="1" x="4322"/>
        <item x="2930"/>
        <item x="3463"/>
        <item x="3572"/>
        <item x="3343"/>
        <item m="1" x="4316"/>
        <item x="3687"/>
        <item m="1" x="4326"/>
        <item x="3036"/>
        <item x="3043"/>
        <item x="3301"/>
        <item x="3206"/>
        <item m="1" x="4308"/>
        <item x="3136"/>
        <item x="3430"/>
        <item x="765"/>
        <item x="3173"/>
        <item x="3262"/>
        <item x="3450"/>
        <item m="1" x="4226"/>
        <item x="3267"/>
        <item m="1" x="4237"/>
        <item x="3181"/>
        <item x="3601"/>
        <item x="3303"/>
        <item x="3504"/>
        <item x="3150"/>
        <item x="3603"/>
        <item x="3197"/>
        <item m="1" x="4296"/>
        <item x="2540"/>
        <item x="3364"/>
        <item x="3171"/>
        <item x="3072"/>
        <item x="3326"/>
        <item x="3268"/>
        <item x="3022"/>
        <item x="3346"/>
        <item m="1" x="4275"/>
        <item x="3352"/>
        <item x="3350"/>
        <item x="2564"/>
        <item m="1" x="4203"/>
        <item x="757"/>
        <item m="1" x="4227"/>
        <item x="3334"/>
        <item x="3587"/>
        <item x="3425"/>
        <item x="2608"/>
        <item x="3186"/>
        <item x="3178"/>
        <item x="3592"/>
        <item x="3571"/>
        <item x="3395"/>
        <item m="1" x="4341"/>
        <item x="3124"/>
        <item x="3329"/>
        <item x="3412"/>
        <item m="1" x="4315"/>
        <item x="3607"/>
        <item m="1" x="4334"/>
        <item x="3328"/>
        <item m="1" x="4307"/>
        <item x="611"/>
        <item x="3090"/>
        <item x="3464"/>
        <item x="3459"/>
        <item m="1" x="4320"/>
        <item x="3714"/>
        <item x="3163"/>
        <item x="2712"/>
        <item x="2465"/>
        <item m="1" x="4317"/>
        <item x="2445"/>
        <item x="3261"/>
        <item x="3389"/>
        <item x="890"/>
        <item x="92"/>
        <item x="3182"/>
        <item x="2439"/>
        <item x="3473"/>
        <item x="3029"/>
        <item x="2473"/>
        <item x="3121"/>
        <item m="1" x="4252"/>
        <item x="3239"/>
        <item x="3103"/>
        <item x="3313"/>
        <item x="3327"/>
        <item x="3403"/>
        <item x="3514"/>
        <item x="3461"/>
        <item x="3435"/>
        <item x="2532"/>
        <item x="2528"/>
        <item x="2646"/>
        <item m="1" x="4279"/>
        <item x="3284"/>
        <item x="2545"/>
        <item x="3098"/>
        <item x="2537"/>
        <item x="3468"/>
        <item m="1" x="4325"/>
        <item x="2621"/>
        <item x="3332"/>
        <item x="2567"/>
        <item x="3616"/>
        <item x="3404"/>
        <item x="3641"/>
        <item x="3413"/>
        <item x="3434"/>
        <item x="2442"/>
        <item x="3259"/>
        <item x="3299"/>
        <item x="2562"/>
        <item m="1" x="4238"/>
        <item m="1" x="4248"/>
        <item m="1" x="4342"/>
        <item x="864"/>
        <item x="3290"/>
        <item x="3033"/>
        <item x="3405"/>
        <item x="3312"/>
        <item x="3465"/>
        <item x="3360"/>
        <item m="1" x="4331"/>
        <item x="3198"/>
        <item m="1" x="4304"/>
        <item x="3580"/>
        <item x="3357"/>
        <item x="3466"/>
        <item x="3591"/>
        <item m="1" x="4191"/>
        <item m="1" x="4321"/>
        <item m="1" x="4249"/>
        <item m="1" x="4294"/>
        <item x="3367"/>
        <item x="2507"/>
        <item x="3321"/>
        <item m="1" x="4301"/>
        <item m="1" x="4356"/>
        <item x="3507"/>
        <item x="3314"/>
        <item x="3618"/>
        <item x="3756"/>
        <item x="3183"/>
        <item x="3555"/>
        <item x="3588"/>
        <item x="3309"/>
        <item x="3129"/>
        <item x="3573"/>
        <item x="86"/>
        <item x="3596"/>
        <item x="3345"/>
        <item x="2627"/>
        <item x="3153"/>
        <item x="816"/>
        <item m="1" x="4205"/>
        <item x="2597"/>
        <item m="1" x="4192"/>
        <item m="1" x="4282"/>
        <item m="1" x="4270"/>
        <item x="3185"/>
        <item x="2671"/>
        <item x="2552"/>
        <item x="3310"/>
        <item x="2450"/>
        <item x="2541"/>
        <item m="1" x="4274"/>
        <item x="3512"/>
        <item x="3536"/>
        <item x="3151"/>
        <item x="3118"/>
        <item x="3089"/>
        <item x="2535"/>
        <item x="3099"/>
        <item x="91"/>
        <item x="3546"/>
        <item x="2486"/>
        <item x="3316"/>
        <item x="3291"/>
        <item x="3460"/>
        <item x="3508"/>
        <item x="3230"/>
        <item x="3604"/>
        <item x="738"/>
        <item x="3520"/>
        <item x="3398"/>
        <item x="3424"/>
        <item x="2572"/>
        <item x="3283"/>
        <item x="3336"/>
        <item x="3630"/>
        <item x="2460"/>
        <item x="3143"/>
        <item x="3304"/>
        <item x="3175"/>
        <item x="3559"/>
        <item x="600"/>
        <item x="3128"/>
        <item m="1" x="4264"/>
        <item x="3569"/>
        <item x="3058"/>
        <item x="3339"/>
        <item x="2464"/>
        <item x="3444"/>
        <item x="3543"/>
        <item x="3407"/>
        <item m="1" x="4244"/>
        <item m="1" x="4204"/>
        <item x="2542"/>
        <item x="2518"/>
        <item x="3356"/>
        <item x="3322"/>
        <item x="3565"/>
        <item x="2482"/>
        <item x="3376"/>
        <item x="2546"/>
        <item x="3152"/>
        <item x="3597"/>
        <item x="3382"/>
        <item x="2636"/>
        <item x="2561"/>
        <item x="2678"/>
        <item x="3188"/>
        <item x="3202"/>
        <item x="3269"/>
        <item x="2526"/>
        <item x="2534"/>
        <item x="3234"/>
        <item x="2503"/>
        <item m="1" x="4340"/>
        <item x="3083"/>
        <item x="3515"/>
        <item x="3366"/>
        <item x="2459"/>
        <item x="3699"/>
        <item x="3530"/>
        <item x="3110"/>
        <item x="3554"/>
        <item x="2554"/>
        <item x="2472"/>
        <item x="3737"/>
        <item x="3423"/>
        <item m="1" x="4222"/>
        <item x="3315"/>
        <item x="3189"/>
        <item x="3453"/>
        <item x="2994"/>
        <item x="2543"/>
        <item x="3131"/>
        <item x="673"/>
        <item x="3280"/>
        <item x="3696"/>
        <item x="2495"/>
        <item x="2566"/>
        <item m="1" x="4225"/>
        <item x="3509"/>
        <item x="3194"/>
        <item x="3196"/>
        <item m="1" x="4287"/>
        <item x="3066"/>
        <item x="3593"/>
        <item x="3076"/>
        <item x="2563"/>
        <item x="3576"/>
        <item m="1" x="4233"/>
        <item x="3411"/>
        <item x="3200"/>
        <item x="3116"/>
        <item x="3420"/>
        <item x="3709"/>
        <item x="2505"/>
        <item x="2485"/>
        <item x="3431"/>
        <item x="612"/>
        <item x="2559"/>
        <item x="3385"/>
        <item x="3506"/>
        <item x="3100"/>
        <item x="3679"/>
        <item x="3212"/>
        <item x="3458"/>
        <item x="3276"/>
        <item x="3078"/>
        <item x="3307"/>
        <item x="3265"/>
        <item x="3193"/>
        <item x="3278"/>
        <item x="3619"/>
        <item x="3204"/>
        <item x="3585"/>
        <item m="1" x="4300"/>
        <item x="3372"/>
        <item x="3718"/>
        <item x="2548"/>
        <item x="3034"/>
        <item x="2449"/>
        <item x="2575"/>
        <item x="3455"/>
        <item x="3421"/>
        <item x="2573"/>
        <item m="1" x="4247"/>
        <item x="2536"/>
        <item m="1" x="4202"/>
        <item x="3253"/>
        <item x="2509"/>
        <item m="1" x="4276"/>
        <item x="3510"/>
        <item x="2453"/>
        <item x="3717"/>
        <item x="3534"/>
        <item x="3218"/>
        <item x="3302"/>
        <item x="603"/>
        <item x="2497"/>
        <item x="3556"/>
        <item x="3531"/>
        <item x="2525"/>
        <item x="2457"/>
        <item x="3158"/>
        <item m="1" x="4281"/>
        <item x="2524"/>
        <item x="3540"/>
        <item x="3053"/>
        <item m="1" x="4231"/>
        <item x="3195"/>
        <item x="3318"/>
        <item x="3355"/>
        <item x="2462"/>
        <item m="1" x="4215"/>
        <item m="1" x="4219"/>
        <item x="2550"/>
        <item x="3657"/>
        <item x="3021"/>
        <item x="2579"/>
        <item x="3584"/>
        <item x="758"/>
        <item x="3052"/>
        <item x="2551"/>
        <item x="3246"/>
        <item x="2466"/>
        <item x="3414"/>
        <item x="3180"/>
        <item x="3184"/>
        <item x="3684"/>
        <item x="2650"/>
        <item x="609"/>
        <item x="3272"/>
        <item x="3225"/>
        <item x="2506"/>
        <item x="2510"/>
        <item x="3362"/>
        <item x="3502"/>
        <item x="3637"/>
        <item x="3108"/>
        <item x="3632"/>
        <item x="2744"/>
        <item x="3263"/>
        <item x="3581"/>
        <item x="2514"/>
        <item x="3141"/>
        <item x="2539"/>
        <item x="3191"/>
        <item x="2475"/>
        <item x="605"/>
        <item x="2484"/>
        <item x="3084"/>
        <item x="3251"/>
        <item x="3629"/>
        <item x="3433"/>
        <item x="2454"/>
        <item x="3040"/>
        <item x="2488"/>
        <item x="3288"/>
        <item x="2508"/>
        <item x="2490"/>
        <item x="3394"/>
        <item x="113"/>
        <item x="2853"/>
        <item x="2434"/>
        <item x="3448"/>
        <item x="2515"/>
        <item x="2565"/>
        <item x="3209"/>
        <item x="2682"/>
        <item m="1" x="4263"/>
        <item x="3169"/>
        <item x="3273"/>
        <item x="3439"/>
        <item x="2661"/>
        <item x="2474"/>
        <item x="3751"/>
        <item x="3094"/>
        <item m="1" x="4228"/>
        <item m="1" x="4256"/>
        <item m="1" x="4337"/>
        <item x="3432"/>
        <item x="2452"/>
        <item x="2556"/>
        <item x="2470"/>
        <item x="3174"/>
        <item x="3689"/>
        <item x="3050"/>
        <item x="3237"/>
        <item x="3176"/>
        <item x="2455"/>
        <item x="2487"/>
        <item x="3648"/>
        <item x="2523"/>
        <item x="2693"/>
        <item x="2502"/>
        <item x="3144"/>
        <item x="3408"/>
        <item x="3673"/>
        <item x="3365"/>
        <item x="3231"/>
        <item x="2837"/>
        <item x="3059"/>
        <item x="3274"/>
        <item x="3624"/>
        <item x="2584"/>
        <item x="69"/>
        <item x="3443"/>
        <item x="2496"/>
        <item x="11"/>
        <item x="3388"/>
        <item m="1" x="4200"/>
        <item x="3359"/>
        <item m="1" x="4272"/>
        <item x="2553"/>
        <item x="3749"/>
        <item x="3393"/>
        <item x="3135"/>
        <item x="623"/>
        <item x="3080"/>
        <item x="3712"/>
        <item x="2458"/>
        <item x="3016"/>
        <item x="3270"/>
        <item m="1" x="4241"/>
        <item x="3140"/>
        <item x="2815"/>
        <item x="3622"/>
        <item x="3192"/>
        <item x="3633"/>
        <item x="3541"/>
        <item x="3542"/>
        <item x="3703"/>
        <item x="3068"/>
        <item x="3523"/>
        <item x="2527"/>
        <item x="2577"/>
        <item x="3049"/>
        <item x="3428"/>
        <item x="3570"/>
        <item x="3440"/>
        <item x="3636"/>
        <item x="2512"/>
        <item x="3279"/>
        <item x="3518"/>
        <item x="3753"/>
        <item x="3221"/>
        <item x="3386"/>
        <item x="2435"/>
        <item x="3456"/>
        <item x="2520"/>
        <item x="3294"/>
        <item x="3562"/>
        <item x="2499"/>
        <item x="3449"/>
        <item x="3406"/>
        <item x="2582"/>
        <item x="3242"/>
        <item x="3363"/>
        <item x="2814"/>
        <item x="26"/>
        <item x="2451"/>
        <item x="3500"/>
        <item x="3256"/>
        <item x="3305"/>
        <item x="3187"/>
        <item x="606"/>
        <item x="3308"/>
        <item x="2549"/>
        <item x="3705"/>
        <item m="1" x="4206"/>
        <item x="2799"/>
        <item x="3594"/>
        <item x="2689"/>
        <item x="3353"/>
        <item x="3445"/>
        <item x="2613"/>
        <item x="3266"/>
        <item x="3374"/>
        <item m="1" x="4269"/>
        <item x="3763"/>
        <item x="2633"/>
        <item m="1" x="4353"/>
        <item x="3161"/>
        <item x="3361"/>
        <item x="3417"/>
        <item x="3392"/>
        <item x="3051"/>
        <item x="2478"/>
        <item x="2438"/>
        <item x="2521"/>
        <item x="2728"/>
        <item x="2861"/>
        <item x="2834"/>
        <item x="3740"/>
        <item x="2467"/>
        <item x="3690"/>
        <item x="3207"/>
        <item x="3226"/>
        <item x="2492"/>
        <item x="3324"/>
        <item x="2530"/>
        <item x="129"/>
        <item x="3639"/>
        <item x="2533"/>
        <item x="3634"/>
        <item x="3213"/>
        <item x="2822"/>
        <item x="3032"/>
        <item x="3766"/>
        <item x="3061"/>
        <item x="2555"/>
        <item x="2684"/>
        <item x="15"/>
        <item x="3734"/>
        <item x="3208"/>
        <item x="3060"/>
        <item x="2494"/>
        <item m="1" x="4351"/>
        <item x="3760"/>
        <item m="1" x="4254"/>
        <item x="3516"/>
        <item x="599"/>
        <item x="3165"/>
        <item x="55"/>
        <item x="2558"/>
        <item x="762"/>
        <item x="2469"/>
        <item x="3038"/>
        <item x="3247"/>
        <item x="3710"/>
        <item x="3317"/>
        <item x="151"/>
        <item x="3257"/>
        <item x="2775"/>
        <item x="2483"/>
        <item x="3391"/>
        <item x="89"/>
        <item x="3045"/>
        <item x="23"/>
        <item x="2570"/>
        <item x="3255"/>
        <item x="3210"/>
        <item x="2581"/>
        <item x="0"/>
        <item x="2519"/>
        <item x="2504"/>
        <item x="3214"/>
        <item x="3539"/>
        <item x="3764"/>
        <item m="1" x="4310"/>
        <item x="53"/>
        <item x="2860"/>
        <item x="3653"/>
        <item x="3211"/>
        <item x="2433"/>
        <item x="3741"/>
        <item x="2862"/>
        <item x="88"/>
        <item x="3759"/>
        <item x="3170"/>
        <item m="1" x="4346"/>
        <item x="3177"/>
        <item x="32"/>
        <item x="3733"/>
        <item x="3241"/>
        <item x="3378"/>
        <item x="3235"/>
        <item x="3019"/>
        <item x="3647"/>
        <item x="84"/>
        <item x="2795"/>
        <item x="2560"/>
        <item x="2511"/>
        <item x="34"/>
        <item x="3526"/>
        <item x="2557"/>
        <item x="109"/>
        <item x="2827"/>
        <item m="1" x="4327"/>
        <item x="2513"/>
        <item x="143"/>
        <item x="99"/>
        <item x="2493"/>
        <item x="836"/>
        <item x="3216"/>
        <item x="764"/>
        <item x="608"/>
        <item x="2489"/>
        <item x="3651"/>
        <item x="3370"/>
        <item x="3762"/>
        <item x="94"/>
        <item x="2580"/>
        <item x="3229"/>
        <item x="602"/>
        <item x="27"/>
        <item x="3281"/>
        <item x="2690"/>
        <item x="3244"/>
        <item x="3649"/>
        <item x="75"/>
        <item x="119"/>
        <item x="2498"/>
        <item x="3298"/>
        <item x="3697"/>
        <item x="3728"/>
        <item x="3157"/>
        <item x="3286"/>
        <item x="148"/>
        <item x="70"/>
        <item x="65"/>
        <item x="51"/>
        <item x="61"/>
        <item x="3056"/>
        <item x="2574"/>
        <item x="2440"/>
        <item x="3626"/>
        <item x="2826"/>
        <item x="3081"/>
        <item x="613"/>
        <item x="108"/>
        <item x="2461"/>
        <item x="7"/>
        <item x="2740"/>
        <item x="3097"/>
        <item x="47"/>
        <item x="3383"/>
        <item x="3260"/>
        <item x="3640"/>
        <item x="3154"/>
        <item x="3522"/>
        <item x="97"/>
        <item x="2855"/>
        <item x="2456"/>
        <item x="2846"/>
        <item x="45"/>
        <item x="3223"/>
        <item x="3062"/>
        <item x="3166"/>
        <item x="2447"/>
        <item x="3422"/>
        <item x="2480"/>
        <item x="3646"/>
        <item x="3375"/>
        <item x="107"/>
        <item x="3644"/>
        <item m="1" x="4230"/>
        <item x="2476"/>
        <item x="3285"/>
        <item x="2849"/>
        <item m="1" x="4216"/>
        <item x="3663"/>
        <item x="3104"/>
        <item x="3172"/>
        <item x="12"/>
        <item x="3282"/>
        <item x="3063"/>
        <item x="3145"/>
        <item x="2444"/>
        <item x="80"/>
        <item x="2856"/>
        <item x="3704"/>
        <item x="3446"/>
        <item x="3069"/>
        <item x="3048"/>
        <item x="2477"/>
        <item x="3645"/>
        <item x="3437"/>
        <item x="2522"/>
        <item x="756"/>
        <item x="39"/>
        <item x="13"/>
        <item x="52"/>
        <item x="100"/>
        <item x="3292"/>
        <item x="124"/>
        <item x="3087"/>
        <item x="3685"/>
        <item x="2569"/>
        <item x="2848"/>
        <item x="3091"/>
        <item x="3715"/>
        <item x="144"/>
        <item x="3123"/>
        <item x="41"/>
        <item x="3044"/>
        <item x="3119"/>
        <item x="3726"/>
        <item x="3028"/>
        <item x="10"/>
        <item x="81"/>
        <item x="3765"/>
        <item x="3754"/>
        <item x="85"/>
        <item x="49"/>
        <item x="37"/>
        <item x="3436"/>
        <item x="3655"/>
        <item x="3730"/>
        <item x="3271"/>
        <item x="3752"/>
        <item x="1"/>
        <item x="50"/>
        <item x="3215"/>
        <item x="2767"/>
        <item x="2785"/>
        <item x="72"/>
        <item x="2830"/>
        <item x="136"/>
        <item x="2479"/>
        <item x="3719"/>
        <item x="36"/>
        <item x="2448"/>
        <item x="3297"/>
        <item x="2751"/>
        <item x="3702"/>
        <item x="3243"/>
        <item x="3768"/>
        <item x="8"/>
        <item x="3026"/>
        <item x="64"/>
        <item x="2783"/>
        <item x="3669"/>
        <item x="2747"/>
        <item x="3642"/>
        <item x="150"/>
        <item x="3722"/>
        <item x="125"/>
        <item x="2481"/>
        <item x="2578"/>
        <item x="2571"/>
        <item x="3201"/>
        <item x="3293"/>
        <item x="102"/>
        <item x="2769"/>
        <item x="2707"/>
        <item x="3205"/>
        <item x="2800"/>
        <item x="44"/>
        <item x="74"/>
        <item x="3620"/>
        <item x="3635"/>
        <item x="614"/>
        <item x="54"/>
        <item x="3142"/>
        <item x="3627"/>
        <item x="22"/>
        <item x="3767"/>
        <item x="83"/>
        <item x="3109"/>
        <item x="3219"/>
        <item x="68"/>
        <item x="3631"/>
        <item x="21"/>
        <item x="142"/>
        <item x="2864"/>
        <item x="3240"/>
        <item x="20"/>
        <item x="149"/>
        <item x="19"/>
        <item x="3677"/>
        <item x="2844"/>
        <item x="2829"/>
        <item x="3368"/>
        <item x="2768"/>
        <item x="118"/>
        <item x="145"/>
        <item x="3224"/>
        <item x="3713"/>
        <item x="2838"/>
        <item x="3232"/>
        <item x="3289"/>
        <item x="5"/>
        <item x="2792"/>
        <item x="3681"/>
        <item x="2798"/>
        <item x="3106"/>
        <item x="71"/>
        <item x="2819"/>
        <item x="3680"/>
        <item x="3738"/>
        <item x="4"/>
        <item x="114"/>
        <item x="3643"/>
        <item x="14"/>
        <item x="2809"/>
        <item x="6"/>
        <item x="3672"/>
        <item x="3682"/>
        <item x="63"/>
        <item x="111"/>
        <item x="2538"/>
        <item x="16"/>
        <item x="2729"/>
        <item x="40"/>
        <item x="3625"/>
        <item x="2446"/>
        <item x="98"/>
        <item x="3729"/>
        <item x="42"/>
        <item x="742"/>
        <item x="110"/>
        <item x="28"/>
        <item x="2743"/>
        <item x="116"/>
        <item x="3720"/>
        <item x="137"/>
        <item x="57"/>
        <item x="3688"/>
        <item x="3020"/>
        <item x="3707"/>
        <item x="3676"/>
        <item x="2811"/>
        <item x="59"/>
        <item x="140"/>
        <item x="2583"/>
        <item x="2500"/>
        <item x="3113"/>
        <item x="3073"/>
        <item x="38"/>
        <item x="2463"/>
        <item x="2784"/>
        <item x="147"/>
        <item x="3638"/>
        <item x="3758"/>
        <item x="2776"/>
        <item x="73"/>
        <item x="3660"/>
        <item x="3138"/>
        <item x="18"/>
        <item x="17"/>
        <item x="122"/>
        <item x="3295"/>
        <item x="2816"/>
        <item x="24"/>
        <item x="2753"/>
        <item x="95"/>
        <item x="103"/>
        <item x="120"/>
        <item x="2823"/>
        <item x="46"/>
        <item x="2780"/>
        <item x="135"/>
        <item x="3723"/>
        <item x="146"/>
        <item x="29"/>
        <item x="33"/>
        <item x="131"/>
        <item x="3024"/>
        <item m="1" x="4350"/>
        <item x="3126"/>
        <item x="2786"/>
        <item x="2759"/>
        <item x="9"/>
        <item x="3698"/>
        <item x="2741"/>
        <item x="2797"/>
        <item x="2832"/>
        <item x="62"/>
        <item x="3595"/>
        <item x="2839"/>
        <item x="66"/>
        <item x="3137"/>
        <item x="77"/>
        <item x="2859"/>
        <item x="3755"/>
        <item x="2801"/>
        <item x="2754"/>
        <item x="2443"/>
        <item x="76"/>
        <item x="3041"/>
        <item x="104"/>
        <item x="139"/>
        <item m="1" x="4251"/>
        <item x="60"/>
        <item x="3659"/>
        <item x="3074"/>
        <item x="123"/>
        <item x="2794"/>
        <item x="43"/>
        <item x="2765"/>
        <item x="2812"/>
        <item x="2831"/>
        <item x="2772"/>
        <item x="2739"/>
        <item x="90"/>
        <item x="2726"/>
        <item x="2720"/>
        <item x="112"/>
        <item x="2817"/>
        <item x="2731"/>
        <item x="2851"/>
        <item x="3023"/>
        <item x="778"/>
        <item x="3102"/>
        <item x="3277"/>
        <item x="3055"/>
        <item x="134"/>
        <item x="3693"/>
        <item x="3658"/>
        <item x="2774"/>
        <item x="3065"/>
        <item x="126"/>
        <item x="128"/>
        <item x="739"/>
        <item x="3716"/>
        <item x="2713"/>
        <item x="106"/>
        <item x="2760"/>
        <item x="2665"/>
        <item x="35"/>
        <item x="2807"/>
        <item x="2852"/>
        <item x="2"/>
        <item x="3724"/>
        <item x="79"/>
        <item x="2735"/>
        <item x="96"/>
        <item x="2722"/>
        <item x="2734"/>
        <item x="3661"/>
        <item x="93"/>
        <item x="2857"/>
        <item x="31"/>
        <item x="3628"/>
        <item x="2863"/>
        <item x="3665"/>
        <item x="87"/>
        <item x="127"/>
        <item x="3744"/>
        <item x="2833"/>
        <item x="117"/>
        <item x="3217"/>
        <item x="3662"/>
        <item x="2835"/>
        <item x="3757"/>
        <item x="67"/>
        <item x="3"/>
        <item x="56"/>
        <item x="2736"/>
        <item x="2730"/>
        <item x="3667"/>
        <item x="750"/>
        <item x="3731"/>
        <item x="2825"/>
        <item x="2733"/>
        <item x="2778"/>
        <item x="3664"/>
        <item x="3203"/>
        <item x="3134"/>
        <item x="78"/>
        <item x="2746"/>
        <item x="3120"/>
        <item x="30"/>
        <item x="3105"/>
        <item x="3130"/>
        <item x="2828"/>
        <item x="2468"/>
        <item x="2725"/>
        <item x="3686"/>
        <item x="2745"/>
        <item x="121"/>
        <item x="2749"/>
        <item x="105"/>
        <item x="2758"/>
        <item x="3743"/>
        <item x="3037"/>
        <item x="3621"/>
        <item x="2437"/>
        <item x="3067"/>
        <item x="3742"/>
        <item x="2804"/>
        <item x="2668"/>
        <item x="3085"/>
        <item x="2796"/>
        <item x="2715"/>
        <item x="3732"/>
        <item x="3692"/>
        <item x="3623"/>
        <item x="115"/>
        <item x="2738"/>
        <item x="2805"/>
        <item x="2716"/>
        <item x="2841"/>
        <item x="2806"/>
        <item x="2755"/>
        <item x="2773"/>
        <item x="2764"/>
        <item x="3159"/>
        <item x="3079"/>
        <item x="101"/>
        <item x="3695"/>
        <item x="2840"/>
        <item x="58"/>
        <item x="755"/>
        <item x="3666"/>
        <item x="2757"/>
        <item x="3296"/>
        <item x="2821"/>
        <item x="3447"/>
        <item x="823"/>
        <item x="3706"/>
        <item x="48"/>
        <item x="133"/>
        <item x="138"/>
        <item x="3656"/>
        <item x="2790"/>
        <item x="3711"/>
        <item x="3736"/>
        <item x="3748"/>
        <item x="2802"/>
        <item x="759"/>
        <item x="3054"/>
        <item x="2810"/>
        <item x="3694"/>
        <item x="751"/>
        <item x="2723"/>
        <item x="3708"/>
        <item x="2748"/>
        <item x="3739"/>
        <item x="2761"/>
        <item x="2770"/>
        <item x="141"/>
        <item x="621"/>
        <item x="2727"/>
        <item x="3146"/>
        <item x="2781"/>
        <item x="3747"/>
        <item x="3735"/>
        <item x="3721"/>
        <item x="2850"/>
        <item x="2714"/>
        <item x="3227"/>
        <item x="2742"/>
        <item x="2808"/>
        <item x="3652"/>
        <item x="2148"/>
        <item x="3670"/>
        <item x="2766"/>
        <item x="2752"/>
        <item x="2782"/>
        <item x="3683"/>
        <item x="2836"/>
        <item x="3675"/>
        <item x="2789"/>
        <item x="2777"/>
        <item x="2471"/>
        <item x="3691"/>
        <item x="2750"/>
        <item x="3654"/>
        <item x="3082"/>
        <item x="812"/>
        <item x="2824"/>
        <item x="2756"/>
        <item x="2441"/>
        <item x="2771"/>
        <item x="2737"/>
        <item x="2854"/>
        <item x="2842"/>
        <item x="2845"/>
        <item x="3727"/>
        <item x="2820"/>
        <item x="2763"/>
        <item x="2732"/>
        <item x="2717"/>
        <item x="3674"/>
        <item x="2803"/>
        <item x="2249"/>
        <item x="2762"/>
        <item x="3156"/>
        <item x="3745"/>
        <item x="3668"/>
        <item x="2255"/>
        <item x="2183"/>
        <item x="132"/>
        <item x="2721"/>
        <item x="2254"/>
        <item x="3075"/>
        <item x="2791"/>
        <item x="2242"/>
        <item x="2229"/>
        <item x="2813"/>
        <item x="3064"/>
        <item x="2246"/>
        <item x="2234"/>
        <item x="2779"/>
        <item x="2225"/>
        <item x="2167"/>
        <item x="752"/>
        <item x="2243"/>
        <item x="2718"/>
        <item x="2724"/>
        <item x="3678"/>
        <item x="2818"/>
        <item x="1274"/>
        <item m="1" x="4291"/>
        <item x="1361"/>
        <item x="2719"/>
        <item x="2172"/>
        <item x="2279"/>
        <item x="1368"/>
        <item x="2227"/>
        <item x="2245"/>
        <item x="2252"/>
        <item x="2196"/>
        <item x="2436"/>
        <item x="2240"/>
        <item x="2171"/>
        <item x="741"/>
        <item x="2788"/>
        <item x="1659"/>
        <item x="2257"/>
        <item x="2237"/>
        <item x="2233"/>
        <item x="1380"/>
        <item x="2235"/>
        <item x="1506"/>
        <item x="749"/>
        <item x="2250"/>
        <item x="3746"/>
        <item x="2228"/>
        <item x="1354"/>
        <item x="1420"/>
        <item x="2244"/>
        <item x="2231"/>
        <item x="763"/>
        <item x="2168"/>
        <item x="1355"/>
        <item x="2169"/>
        <item x="2793"/>
        <item x="1364"/>
        <item x="2787"/>
        <item x="745"/>
        <item x="2160"/>
        <item x="2230"/>
        <item x="2634"/>
        <item x="1350"/>
        <item x="2265"/>
        <item x="748"/>
        <item x="2241"/>
        <item x="2236"/>
        <item x="2184"/>
        <item x="2170"/>
        <item x="2256"/>
        <item x="2145"/>
        <item x="2156"/>
        <item x="2274"/>
        <item x="2179"/>
        <item x="2266"/>
        <item x="2186"/>
        <item x="2275"/>
        <item x="2843"/>
        <item x="2269"/>
        <item x="1351"/>
        <item x="2194"/>
        <item x="2181"/>
        <item x="1500"/>
        <item x="2259"/>
        <item x="2272"/>
        <item x="1363"/>
        <item x="1583"/>
        <item x="2251"/>
        <item x="2253"/>
        <item x="2185"/>
        <item x="2138"/>
        <item x="744"/>
        <item x="740"/>
        <item x="2281"/>
        <item x="2264"/>
        <item x="2150"/>
        <item x="2248"/>
        <item x="2208"/>
        <item x="1567"/>
        <item x="2260"/>
        <item x="2280"/>
        <item x="1357"/>
        <item x="2268"/>
        <item x="2142"/>
        <item x="2161"/>
        <item x="1298"/>
        <item x="1291"/>
        <item x="746"/>
        <item x="2173"/>
        <item x="1353"/>
        <item x="2277"/>
        <item x="2263"/>
        <item x="2217"/>
        <item x="1632"/>
        <item x="1294"/>
        <item x="2214"/>
        <item x="1437"/>
        <item x="2695"/>
        <item x="2278"/>
        <item x="2195"/>
        <item x="2238"/>
        <item x="1652"/>
        <item x="2174"/>
        <item x="2282"/>
        <item x="2239"/>
        <item x="2276"/>
        <item x="753"/>
        <item x="1497"/>
        <item x="2273"/>
        <item x="2187"/>
        <item x="2190"/>
        <item x="2247"/>
        <item x="1496"/>
        <item x="2220"/>
        <item x="2258"/>
        <item x="2155"/>
        <item x="1513"/>
        <item x="2135"/>
        <item x="2224"/>
        <item x="2226"/>
        <item x="2178"/>
        <item x="1439"/>
        <item x="2163"/>
        <item x="2261"/>
        <item x="1277"/>
        <item x="2262"/>
        <item x="1658"/>
        <item x="1686"/>
        <item x="2180"/>
        <item x="1608"/>
        <item x="1373"/>
        <item x="2197"/>
        <item x="2164"/>
        <item x="1499"/>
        <item x="1359"/>
        <item x="1275"/>
        <item x="1293"/>
        <item x="2149"/>
        <item x="2271"/>
        <item x="2166"/>
        <item x="2200"/>
        <item x="2219"/>
        <item x="1374"/>
        <item x="2165"/>
        <item x="2143"/>
        <item x="2212"/>
        <item x="2182"/>
        <item x="1366"/>
        <item x="2159"/>
        <item x="2144"/>
        <item x="2136"/>
        <item x="1617"/>
        <item x="1301"/>
        <item x="1331"/>
        <item x="2188"/>
        <item x="2189"/>
        <item x="1670"/>
        <item x="1699"/>
        <item x="2267"/>
        <item x="1332"/>
        <item x="2221"/>
        <item x="1592"/>
        <item x="1662"/>
        <item x="2216"/>
        <item x="1627"/>
        <item x="1664"/>
        <item x="1517"/>
        <item x="1656"/>
        <item x="2152"/>
        <item x="1352"/>
        <item x="1295"/>
        <item x="2215"/>
        <item x="2270"/>
        <item x="1582"/>
        <item x="1376"/>
        <item x="2139"/>
        <item x="1572"/>
        <item x="1276"/>
        <item x="1382"/>
        <item x="1356"/>
        <item x="2201"/>
        <item x="2232"/>
        <item x="1586"/>
        <item x="1671"/>
        <item x="1358"/>
        <item x="2147"/>
        <item x="2176"/>
        <item x="1365"/>
        <item x="1633"/>
        <item x="2177"/>
        <item x="1360"/>
        <item x="1634"/>
        <item x="1362"/>
        <item x="2175"/>
        <item x="1674"/>
        <item x="2213"/>
        <item x="1600"/>
        <item x="2162"/>
        <item x="2192"/>
        <item x="1392"/>
        <item x="2141"/>
        <item x="1672"/>
        <item x="2137"/>
        <item x="2154"/>
        <item x="1694"/>
        <item x="2223"/>
        <item x="2211"/>
        <item x="1310"/>
        <item x="1606"/>
        <item x="1525"/>
        <item x="1635"/>
        <item x="2206"/>
        <item x="2198"/>
        <item x="2146"/>
        <item x="1290"/>
        <item x="1650"/>
        <item x="1502"/>
        <item x="1367"/>
        <item x="1604"/>
        <item x="2153"/>
        <item x="2140"/>
        <item x="2203"/>
        <item x="2157"/>
        <item x="1655"/>
        <item x="1421"/>
        <item x="1440"/>
        <item x="2204"/>
        <item x="1680"/>
        <item x="2191"/>
        <item x="747"/>
        <item x="2207"/>
        <item x="1580"/>
        <item x="1643"/>
        <item x="1649"/>
        <item x="1676"/>
        <item x="1626"/>
        <item x="2209"/>
        <item x="1377"/>
        <item x="1402"/>
        <item x="1665"/>
        <item x="1504"/>
        <item x="2202"/>
        <item x="1510"/>
        <item x="1654"/>
        <item x="1695"/>
        <item x="2193"/>
        <item x="1501"/>
        <item m="1" x="4271"/>
        <item x="1509"/>
        <item x="1370"/>
        <item x="2158"/>
        <item x="1590"/>
        <item x="1603"/>
        <item x="1444"/>
        <item x="1387"/>
        <item x="1688"/>
        <item x="2222"/>
        <item x="1642"/>
        <item x="1508"/>
        <item x="1576"/>
        <item x="1386"/>
        <item x="1378"/>
        <item x="1625"/>
        <item x="1666"/>
        <item x="1390"/>
        <item x="1578"/>
        <item x="2199"/>
        <item x="1375"/>
        <item x="1679"/>
        <item x="1446"/>
        <item x="1660"/>
        <item x="1631"/>
        <item x="1343"/>
        <item x="1638"/>
        <item x="1690"/>
        <item x="1596"/>
        <item x="1284"/>
        <item x="1594"/>
        <item x="1644"/>
        <item x="1369"/>
        <item x="2218"/>
        <item x="1389"/>
        <item x="1397"/>
        <item x="1646"/>
        <item x="1589"/>
        <item x="1639"/>
        <item x="1615"/>
        <item x="1423"/>
        <item x="1629"/>
        <item x="1311"/>
        <item x="1384"/>
        <item x="1667"/>
        <item x="1620"/>
        <item x="1339"/>
        <item x="1653"/>
        <item x="1511"/>
        <item x="1702"/>
        <item x="1640"/>
        <item x="1668"/>
        <item x="1565"/>
        <item x="1405"/>
        <item x="1558"/>
        <item x="1329"/>
        <item x="1388"/>
        <item x="1519"/>
        <item x="1678"/>
        <item x="1648"/>
        <item x="754"/>
        <item x="2134"/>
        <item x="1651"/>
        <item x="2708"/>
        <item x="1330"/>
        <item x="1553"/>
        <item x="1595"/>
        <item x="1575"/>
        <item x="1663"/>
        <item x="2205"/>
        <item x="1557"/>
        <item x="1630"/>
        <item x="1299"/>
        <item x="1477"/>
        <item x="1287"/>
        <item x="1614"/>
        <item x="1401"/>
        <item x="1682"/>
        <item x="1393"/>
        <item x="1537"/>
        <item x="1657"/>
        <item x="1395"/>
        <item x="1599"/>
        <item x="1433"/>
        <item x="2132"/>
        <item x="1647"/>
        <item x="1552"/>
        <item x="1571"/>
        <item x="743"/>
        <item x="1307"/>
        <item x="1441"/>
        <item x="1673"/>
        <item x="761"/>
        <item x="2210"/>
        <item x="1621"/>
        <item x="1551"/>
        <item x="1521"/>
        <item x="1569"/>
        <item x="1700"/>
        <item x="1514"/>
        <item x="1602"/>
        <item x="1527"/>
        <item x="1547"/>
        <item x="1584"/>
        <item x="1371"/>
        <item x="1300"/>
        <item x="1561"/>
        <item x="1398"/>
        <item x="1618"/>
        <item x="1566"/>
        <item x="1346"/>
        <item x="1436"/>
        <item x="1400"/>
        <item x="1641"/>
        <item x="1476"/>
        <item x="1328"/>
        <item x="1342"/>
        <item x="1697"/>
        <item x="1581"/>
        <item x="1308"/>
        <item x="1498"/>
        <item x="1637"/>
        <item x="1698"/>
        <item x="1507"/>
        <item x="1478"/>
        <item x="1379"/>
        <item x="1683"/>
        <item x="1689"/>
        <item x="1289"/>
        <item x="1283"/>
        <item x="1669"/>
        <item x="1613"/>
        <item x="1623"/>
        <item x="2700"/>
        <item x="1297"/>
        <item x="1272"/>
        <item x="1693"/>
        <item x="1593"/>
        <item x="1394"/>
        <item x="1518"/>
        <item x="1485"/>
        <item x="1296"/>
        <item x="1574"/>
        <item x="1292"/>
        <item x="1520"/>
        <item x="1598"/>
        <item x="1661"/>
        <item x="1404"/>
        <item x="1607"/>
        <item x="1601"/>
        <item x="1475"/>
        <item x="1515"/>
        <item x="1512"/>
        <item x="1605"/>
        <item x="1628"/>
        <item x="1488"/>
        <item x="1372"/>
        <item x="1568"/>
        <item x="1612"/>
        <item x="1701"/>
        <item x="1489"/>
        <item x="1562"/>
        <item x="1570"/>
        <item x="1588"/>
        <item x="1675"/>
        <item x="1610"/>
        <item x="1587"/>
        <item x="1687"/>
        <item x="1559"/>
        <item x="2133"/>
        <item x="1691"/>
        <item x="1685"/>
        <item x="1684"/>
        <item x="1554"/>
        <item x="1556"/>
        <item x="1288"/>
        <item x="1282"/>
        <item x="1503"/>
        <item x="1681"/>
        <item x="1309"/>
        <item x="1611"/>
        <item x="1696"/>
        <item x="1270"/>
        <item x="1505"/>
        <item x="1555"/>
        <item x="1341"/>
        <item x="1278"/>
        <item x="1677"/>
        <item x="1534"/>
        <item x="1286"/>
        <item x="1385"/>
        <item x="1340"/>
        <item x="1692"/>
        <item x="1522"/>
        <item x="1579"/>
        <item x="1260"/>
        <item x="1540"/>
        <item x="1533"/>
        <item x="1529"/>
        <item x="1591"/>
        <item x="1624"/>
        <item x="1535"/>
        <item x="1422"/>
        <item x="1542"/>
        <item x="1281"/>
        <item x="1550"/>
        <item x="1396"/>
        <item x="1493"/>
        <item x="1445"/>
        <item x="1326"/>
        <item x="1609"/>
        <item x="1622"/>
        <item x="1314"/>
        <item x="1597"/>
        <item x="1263"/>
        <item x="1645"/>
        <item x="1349"/>
        <item x="1271"/>
        <item x="1546"/>
        <item x="1334"/>
        <item x="1585"/>
        <item x="1531"/>
        <item x="1302"/>
        <item x="1266"/>
        <item x="1348"/>
        <item x="1381"/>
        <item x="1323"/>
        <item x="1320"/>
        <item x="1259"/>
        <item x="1563"/>
        <item x="1280"/>
        <item x="1455"/>
        <item x="1429"/>
        <item x="1327"/>
        <item x="1347"/>
        <item x="1524"/>
        <item x="1616"/>
        <item x="1577"/>
        <item x="1523"/>
        <item x="1564"/>
        <item x="1337"/>
        <item x="1269"/>
        <item x="1322"/>
        <item x="1324"/>
        <item x="1474"/>
        <item x="1549"/>
        <item x="1273"/>
        <item x="1333"/>
        <item x="1399"/>
        <item x="1265"/>
        <item x="1305"/>
        <item x="1383"/>
        <item x="1545"/>
        <item x="1261"/>
        <item x="1416"/>
        <item x="1452"/>
        <item x="1532"/>
        <item x="1312"/>
        <item x="1492"/>
        <item x="1345"/>
        <item x="1306"/>
        <item x="1456"/>
        <item x="1325"/>
        <item x="1438"/>
        <item x="1543"/>
        <item x="1262"/>
        <item x="1430"/>
        <item x="1432"/>
        <item x="2701"/>
        <item x="1516"/>
        <item x="1560"/>
        <item x="1538"/>
        <item x="1442"/>
        <item x="1573"/>
        <item x="1285"/>
        <item x="1403"/>
        <item x="1344"/>
        <item x="1434"/>
        <item x="1472"/>
        <item x="1453"/>
        <item x="1469"/>
        <item x="1486"/>
        <item x="1313"/>
        <item x="1458"/>
        <item x="1443"/>
        <item x="1539"/>
        <item x="1303"/>
        <item x="1321"/>
        <item x="1412"/>
        <item x="1428"/>
        <item x="1479"/>
        <item x="1418"/>
        <item x="1279"/>
        <item x="1391"/>
        <item x="1415"/>
        <item x="1530"/>
        <item x="1427"/>
        <item x="1495"/>
        <item x="1473"/>
        <item x="1466"/>
        <item x="1454"/>
        <item x="1480"/>
        <item x="1447"/>
        <item x="1435"/>
        <item x="1426"/>
        <item x="1487"/>
        <item x="1483"/>
        <item x="1315"/>
        <item x="1335"/>
        <item x="1541"/>
        <item x="1407"/>
        <item x="1267"/>
        <item x="1304"/>
        <item x="1548"/>
        <item x="1336"/>
        <item x="1264"/>
        <item x="1470"/>
        <item x="1526"/>
        <item x="1411"/>
        <item x="1471"/>
        <item x="1409"/>
        <item x="1268"/>
        <item x="1406"/>
        <item x="1494"/>
        <item x="1460"/>
        <item x="1451"/>
        <item x="1424"/>
        <item x="1408"/>
        <item x="1450"/>
        <item x="1318"/>
        <item x="1316"/>
        <item x="1491"/>
        <item x="1490"/>
        <item x="1317"/>
        <item x="1417"/>
        <item x="1457"/>
        <item x="1528"/>
        <item x="1544"/>
        <item x="1319"/>
        <item x="1468"/>
        <item x="1481"/>
        <item x="1431"/>
        <item x="1536"/>
        <item x="1419"/>
        <item x="1636"/>
        <item x="1414"/>
        <item x="1338"/>
        <item x="1448"/>
        <item x="1413"/>
        <item x="1467"/>
        <item x="1459"/>
        <item x="1449"/>
        <item x="1425"/>
        <item x="1482"/>
        <item x="1465"/>
        <item x="1462"/>
        <item x="1461"/>
        <item x="1484"/>
        <item x="1410"/>
        <item x="1463"/>
        <item x="1464"/>
        <item x="356"/>
        <item x="2589"/>
        <item h="1" x="1195"/>
        <item x="596"/>
        <item x="604"/>
        <item x="1074"/>
        <item x="130"/>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6"/>
        <item x="297"/>
        <item x="298"/>
        <item x="299"/>
        <item x="300"/>
        <item x="301"/>
        <item x="302"/>
        <item x="303"/>
        <item x="370"/>
        <item x="509"/>
        <item x="945"/>
        <item x="1157"/>
        <item x="1619"/>
        <item x="2022"/>
        <item x="2151"/>
        <item x="2413"/>
        <item x="2501"/>
        <item x="2847"/>
        <item x="2858"/>
        <item x="2998"/>
        <item x="3009"/>
        <item x="3149"/>
        <item x="3160"/>
        <item x="3300"/>
        <item x="3311"/>
        <item x="3451"/>
        <item x="3462"/>
        <item x="3599"/>
        <item x="3610"/>
        <item x="3750"/>
        <item x="3761"/>
        <item x="3886"/>
        <item x="4030"/>
        <item x="4041"/>
        <item x="4170"/>
        <item x="4181"/>
        <item t="default"/>
      </items>
    </pivotField>
    <pivotField showAll="0"/>
  </pivotFields>
  <rowFields count="1">
    <field x="6"/>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2">
    <i>
      <x/>
    </i>
    <i i="1">
      <x v="1"/>
    </i>
  </colItems>
  <pageFields count="2">
    <pageField fld="2" hier="-1"/>
    <pageField fld="12" hier="-1"/>
  </pageFields>
  <dataFields count="2">
    <dataField name="Max of Rate for ranking" fld="12" subtotal="max" baseField="6" baseItem="0"/>
    <dataField name="Min of Rate for ranking2" fld="12" subtotal="min"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PivotTable1" cacheId="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C21" firstHeaderRow="0" firstDataRow="1" firstDataCol="1" rowPageCount="2" colPageCount="1"/>
  <pivotFields count="13">
    <pivotField showAll="0"/>
    <pivotField showAll="0"/>
    <pivotField axis="axisPage" multipleItemSelectionAllowed="1" showAll="0">
      <items count="162">
        <item x="0"/>
        <item x="1"/>
        <item x="2"/>
        <item x="3"/>
        <item x="155"/>
        <item x="4"/>
        <item x="5"/>
        <item x="6"/>
        <item x="7"/>
        <item x="8"/>
        <item x="9"/>
        <item x="10"/>
        <item x="160"/>
        <item x="11"/>
        <item x="12"/>
        <item x="13"/>
        <item x="14"/>
        <item x="157"/>
        <item x="15"/>
        <item x="16"/>
        <item x="17"/>
        <item x="18"/>
        <item x="19"/>
        <item x="20"/>
        <item x="21"/>
        <item x="22"/>
        <item x="23"/>
        <item x="153"/>
        <item h="1" x="25"/>
        <item x="26"/>
        <item x="158"/>
        <item x="27"/>
        <item x="28"/>
        <item x="29"/>
        <item x="30"/>
        <item x="31"/>
        <item x="32"/>
        <item x="33"/>
        <item x="34"/>
        <item x="35"/>
        <item x="36"/>
        <item x="37"/>
        <item x="38"/>
        <item x="39"/>
        <item x="40"/>
        <item x="41"/>
        <item x="42"/>
        <item x="43"/>
        <item x="44"/>
        <item x="45"/>
        <item x="46"/>
        <item x="47"/>
        <item x="48"/>
        <item x="49"/>
        <item x="50"/>
        <item x="51"/>
        <item x="52"/>
        <item x="53"/>
        <item x="54"/>
        <item x="159"/>
        <item x="55"/>
        <item x="56"/>
        <item x="57"/>
        <item x="58"/>
        <item h="1" x="156"/>
        <item x="59"/>
        <item x="60"/>
        <item x="61"/>
        <item x="154"/>
        <item x="62"/>
        <item x="63"/>
        <item x="64"/>
        <item x="65"/>
        <item x="66"/>
        <item x="67"/>
        <item x="68"/>
        <item x="69"/>
        <item x="70"/>
        <item x="71"/>
        <item x="72"/>
        <item x="73"/>
        <item x="74"/>
        <item x="75"/>
        <item x="76"/>
        <item x="77"/>
        <item x="78"/>
        <item x="79"/>
        <item x="151"/>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52"/>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24"/>
        <item x="118"/>
        <item t="default"/>
      </items>
    </pivotField>
    <pivotField showAll="0"/>
    <pivotField showAll="0"/>
    <pivotField showAll="0"/>
    <pivotField axis="axisRow" showAll="0">
      <items count="20">
        <item m="1" x="16"/>
        <item m="1" x="17"/>
        <item x="6"/>
        <item x="10"/>
        <item x="15"/>
        <item x="11"/>
        <item x="8"/>
        <item x="4"/>
        <item x="2"/>
        <item x="3"/>
        <item x="1"/>
        <item x="0"/>
        <item x="7"/>
        <item m="1" x="18"/>
        <item x="14"/>
        <item x="9"/>
        <item x="5"/>
        <item x="12"/>
        <item x="13"/>
        <item t="default"/>
      </items>
    </pivotField>
    <pivotField showAll="0"/>
    <pivotField showAll="0"/>
    <pivotField showAll="0"/>
    <pivotField showAll="0"/>
    <pivotField showAll="0"/>
    <pivotField axis="axisPage" dataField="1" multipleItemSelectionAllowed="1" showAll="0">
      <items count="2794">
        <item x="1156"/>
        <item x="1473"/>
        <item x="1493"/>
        <item x="1566"/>
        <item x="1564"/>
        <item x="1468"/>
        <item x="1481"/>
        <item x="1524"/>
        <item x="1463"/>
        <item x="1500"/>
        <item x="1461"/>
        <item x="1484"/>
        <item x="1168"/>
        <item x="1495"/>
        <item x="1517"/>
        <item x="1198"/>
        <item x="1458"/>
        <item x="1377"/>
        <item x="1498"/>
        <item x="1516"/>
        <item x="1199"/>
        <item x="1170"/>
        <item x="1366"/>
        <item x="1197"/>
        <item x="1483"/>
        <item x="1568"/>
        <item x="1365"/>
        <item x="1161"/>
        <item x="1430"/>
        <item x="1188"/>
        <item x="1411"/>
        <item x="1492"/>
        <item x="1349"/>
        <item x="1487"/>
        <item x="1182"/>
        <item x="1448"/>
        <item x="1433"/>
        <item x="1363"/>
        <item x="1362"/>
        <item x="1098"/>
        <item x="1152"/>
        <item x="1445"/>
        <item x="1346"/>
        <item x="1467"/>
        <item x="1439"/>
        <item x="1378"/>
        <item x="1353"/>
        <item x="1519"/>
        <item x="1442"/>
        <item x="1373"/>
        <item x="1167"/>
        <item x="1450"/>
        <item x="1434"/>
        <item x="1166"/>
        <item x="1380"/>
        <item x="1565"/>
        <item x="1390"/>
        <item x="1195"/>
        <item x="1489"/>
        <item x="1343"/>
        <item x="1451"/>
        <item x="1375"/>
        <item x="1382"/>
        <item x="1449"/>
        <item x="1421"/>
        <item x="1350"/>
        <item x="1413"/>
        <item x="1183"/>
        <item x="1124"/>
        <item x="1425"/>
        <item x="1219"/>
        <item x="1415"/>
        <item x="1185"/>
        <item x="1339"/>
        <item x="1427"/>
        <item x="1194"/>
        <item x="1447"/>
        <item x="1158"/>
        <item x="1214"/>
        <item x="1446"/>
        <item x="1429"/>
        <item x="1155"/>
        <item x="1435"/>
        <item x="1444"/>
        <item x="1521"/>
        <item x="1160"/>
        <item x="1438"/>
        <item x="1184"/>
        <item x="1374"/>
        <item x="1388"/>
        <item x="1511"/>
        <item x="1333"/>
        <item x="1405"/>
        <item x="1356"/>
        <item x="1567"/>
        <item x="1367"/>
        <item x="1379"/>
        <item x="1436"/>
        <item x="1368"/>
        <item x="1432"/>
        <item x="1172"/>
        <item x="1443"/>
        <item x="1523"/>
        <item x="1422"/>
        <item x="1157"/>
        <item x="1440"/>
        <item x="1527"/>
        <item x="1204"/>
        <item x="1175"/>
        <item x="1173"/>
        <item x="1364"/>
        <item x="1457"/>
        <item x="1217"/>
        <item x="1437"/>
        <item x="1543"/>
        <item x="1180"/>
        <item x="1376"/>
        <item x="1418"/>
        <item x="1460"/>
        <item x="1441"/>
        <item x="1531"/>
        <item x="1205"/>
        <item x="1200"/>
        <item x="1383"/>
        <item x="1181"/>
        <item x="1423"/>
        <item x="1178"/>
        <item x="1179"/>
        <item x="1381"/>
        <item x="1542"/>
        <item x="1408"/>
        <item x="1126"/>
        <item x="1400"/>
        <item x="1371"/>
        <item x="1414"/>
        <item x="1504"/>
        <item x="1345"/>
        <item x="1472"/>
        <item x="1417"/>
        <item x="1360"/>
        <item x="1394"/>
        <item x="1361"/>
        <item x="1359"/>
        <item x="1416"/>
        <item x="1187"/>
        <item x="1207"/>
        <item x="1209"/>
        <item x="1117"/>
        <item x="1358"/>
        <item x="1164"/>
        <item x="1409"/>
        <item x="1165"/>
        <item x="1428"/>
        <item x="1369"/>
        <item x="1337"/>
        <item x="1503"/>
        <item x="1410"/>
        <item x="1370"/>
        <item x="1149"/>
        <item x="1354"/>
        <item x="1162"/>
        <item x="1202"/>
        <item x="1357"/>
        <item x="1336"/>
        <item x="1347"/>
        <item x="1496"/>
        <item x="1419"/>
        <item x="1351"/>
        <item x="1395"/>
        <item x="1465"/>
        <item x="1355"/>
        <item x="1192"/>
        <item x="1398"/>
        <item x="1372"/>
        <item x="1389"/>
        <item x="1396"/>
        <item x="1512"/>
        <item x="1397"/>
        <item x="1340"/>
        <item x="1426"/>
        <item x="1143"/>
        <item x="1111"/>
        <item x="1385"/>
        <item x="1131"/>
        <item x="1140"/>
        <item x="1206"/>
        <item x="1386"/>
        <item x="1393"/>
        <item x="1412"/>
        <item x="1215"/>
        <item x="1338"/>
        <item x="1387"/>
        <item x="1103"/>
        <item x="1348"/>
        <item x="1402"/>
        <item x="1150"/>
        <item x="1210"/>
        <item x="1399"/>
        <item x="1159"/>
        <item x="1420"/>
        <item x="1514"/>
        <item x="1186"/>
        <item x="1189"/>
        <item x="1510"/>
        <item x="1335"/>
        <item x="1352"/>
        <item x="1220"/>
        <item x="1406"/>
        <item x="1177"/>
        <item x="1404"/>
        <item x="1431"/>
        <item x="1401"/>
        <item x="1407"/>
        <item x="1221"/>
        <item x="1344"/>
        <item x="1424"/>
        <item x="1403"/>
        <item x="1151"/>
        <item x="1163"/>
        <item x="1091"/>
        <item x="1118"/>
        <item x="1128"/>
        <item x="1332"/>
        <item x="1085"/>
        <item x="1482"/>
        <item x="1154"/>
        <item x="1146"/>
        <item x="1384"/>
        <item x="1342"/>
        <item x="1392"/>
        <item x="1171"/>
        <item x="1212"/>
        <item x="1144"/>
        <item x="1096"/>
        <item x="1135"/>
        <item x="1391"/>
        <item x="1480"/>
        <item x="1130"/>
        <item x="1341"/>
        <item x="1218"/>
        <item x="1174"/>
        <item x="1138"/>
        <item x="1106"/>
        <item x="1193"/>
        <item x="1145"/>
        <item x="1129"/>
        <item x="1191"/>
        <item x="1125"/>
        <item x="1334"/>
        <item x="1880"/>
        <item x="1466"/>
        <item x="1134"/>
        <item x="1086"/>
        <item x="1471"/>
        <item x="1213"/>
        <item x="1203"/>
        <item x="1092"/>
        <item x="1479"/>
        <item x="1169"/>
        <item x="1201"/>
        <item x="1211"/>
        <item x="1081"/>
        <item x="1556"/>
        <item x="1102"/>
        <item x="1518"/>
        <item x="1147"/>
        <item x="1097"/>
        <item x="1637"/>
        <item x="1509"/>
        <item x="1110"/>
        <item x="1080"/>
        <item x="1505"/>
        <item x="1508"/>
        <item x="1094"/>
        <item x="1089"/>
        <item x="1088"/>
        <item x="1529"/>
        <item x="1196"/>
        <item x="1208"/>
        <item x="1136"/>
        <item x="1176"/>
        <item x="1127"/>
        <item x="1153"/>
        <item x="1464"/>
        <item x="1075"/>
        <item x="1113"/>
        <item x="1090"/>
        <item x="1506"/>
        <item x="1099"/>
        <item x="1105"/>
        <item x="1100"/>
        <item x="1595"/>
        <item x="1116"/>
        <item x="1120"/>
        <item x="1115"/>
        <item x="1216"/>
        <item x="1190"/>
        <item x="1114"/>
        <item x="1139"/>
        <item x="1078"/>
        <item x="1079"/>
        <item x="1122"/>
        <item x="1485"/>
        <item x="1121"/>
        <item x="1077"/>
        <item x="1093"/>
        <item x="1488"/>
        <item x="1148"/>
        <item x="1515"/>
        <item x="1133"/>
        <item x="1137"/>
        <item x="1095"/>
        <item x="1477"/>
        <item x="1101"/>
        <item x="1491"/>
        <item x="1072"/>
        <item x="1119"/>
        <item x="1141"/>
        <item x="1132"/>
        <item x="1453"/>
        <item x="1104"/>
        <item x="1454"/>
        <item x="1071"/>
        <item x="1522"/>
        <item x="1470"/>
        <item x="1083"/>
        <item x="1082"/>
        <item x="1112"/>
        <item x="1073"/>
        <item x="1109"/>
        <item x="1123"/>
        <item x="1559"/>
        <item x="1142"/>
        <item x="1108"/>
        <item x="1507"/>
        <item x="1107"/>
        <item x="1501"/>
        <item x="1084"/>
        <item x="1476"/>
        <item x="1475"/>
        <item x="1606"/>
        <item x="1459"/>
        <item x="1499"/>
        <item x="1076"/>
        <item x="1087"/>
        <item x="1536"/>
        <item x="1537"/>
        <item x="1502"/>
        <item x="1074"/>
        <item x="1619"/>
        <item x="1547"/>
        <item x="865"/>
        <item x="1574"/>
        <item x="1469"/>
        <item x="1520"/>
        <item x="1513"/>
        <item x="1544"/>
        <item x="1455"/>
        <item x="1550"/>
        <item x="1677"/>
        <item x="1238"/>
        <item x="1549"/>
        <item x="1778"/>
        <item x="1718"/>
        <item x="1687"/>
        <item x="1620"/>
        <item x="1540"/>
        <item x="1711"/>
        <item x="1562"/>
        <item x="1561"/>
        <item x="832"/>
        <item x="1881"/>
        <item x="1530"/>
        <item x="1558"/>
        <item x="1676"/>
        <item x="1236"/>
        <item x="1597"/>
        <item x="1622"/>
        <item x="1651"/>
        <item x="1239"/>
        <item x="1743"/>
        <item x="1539"/>
        <item x="1234"/>
        <item x="1866"/>
        <item x="1760"/>
        <item x="1853"/>
        <item x="1452"/>
        <item x="1456"/>
        <item x="1237"/>
        <item x="1873"/>
        <item x="1780"/>
        <item x="1729"/>
        <item x="1765"/>
        <item x="1739"/>
        <item x="1569"/>
        <item x="1584"/>
        <item x="1591"/>
        <item x="908"/>
        <item x="1486"/>
        <item x="1555"/>
        <item x="1779"/>
        <item x="1609"/>
        <item x="1865"/>
        <item x="1874"/>
        <item x="910"/>
        <item x="1783"/>
        <item x="1734"/>
        <item x="1759"/>
        <item x="1494"/>
        <item x="1876"/>
        <item x="1851"/>
        <item x="1785"/>
        <item x="1557"/>
        <item x="1740"/>
        <item x="1726"/>
        <item x="1781"/>
        <item x="1807"/>
        <item x="916"/>
        <item x="1872"/>
        <item x="1645"/>
        <item x="1730"/>
        <item x="1552"/>
        <item x="1570"/>
        <item x="1869"/>
        <item x="1808"/>
        <item x="915"/>
        <item x="1563"/>
        <item x="1742"/>
        <item x="1789"/>
        <item x="1525"/>
        <item x="1788"/>
        <item x="1590"/>
        <item x="1762"/>
        <item x="914"/>
        <item x="1864"/>
        <item x="1662"/>
        <item x="1560"/>
        <item x="1766"/>
        <item x="1797"/>
        <item x="1844"/>
        <item x="1871"/>
        <item x="1875"/>
        <item x="911"/>
        <item x="1794"/>
        <item x="1652"/>
        <item x="1727"/>
        <item x="1683"/>
        <item x="1535"/>
        <item x="1753"/>
        <item x="1774"/>
        <item x="913"/>
        <item x="1725"/>
        <item x="1856"/>
        <item x="1782"/>
        <item x="1497"/>
        <item x="1763"/>
        <item x="1589"/>
        <item x="1233"/>
        <item x="1709"/>
        <item x="1758"/>
        <item x="1587"/>
        <item x="1741"/>
        <item x="1757"/>
        <item x="909"/>
        <item x="1868"/>
        <item x="1799"/>
        <item x="1738"/>
        <item x="1754"/>
        <item x="1674"/>
        <item x="1860"/>
        <item x="1731"/>
        <item x="1804"/>
        <item x="895"/>
        <item x="1553"/>
        <item x="1768"/>
        <item x="1717"/>
        <item x="912"/>
        <item x="1750"/>
        <item x="1784"/>
        <item x="1858"/>
        <item x="1526"/>
        <item x="1805"/>
        <item x="890"/>
        <item x="1554"/>
        <item x="1664"/>
        <item x="1767"/>
        <item x="1585"/>
        <item x="1533"/>
        <item x="1855"/>
        <item x="1575"/>
        <item x="1861"/>
        <item x="882"/>
        <item x="1842"/>
        <item x="1771"/>
        <item x="1596"/>
        <item x="1870"/>
        <item x="1572"/>
        <item x="1541"/>
        <item x="1735"/>
        <item x="886"/>
        <item x="1608"/>
        <item x="1627"/>
        <item x="1528"/>
        <item x="1787"/>
        <item x="1736"/>
        <item x="1859"/>
        <item x="1745"/>
        <item x="898"/>
        <item x="1658"/>
        <item x="1732"/>
        <item x="917"/>
        <item x="1792"/>
        <item x="1852"/>
        <item x="1854"/>
        <item x="1857"/>
        <item x="1686"/>
        <item x="1708"/>
        <item x="892"/>
        <item x="1685"/>
        <item x="883"/>
        <item x="1592"/>
        <item x="1752"/>
        <item x="1682"/>
        <item x="1867"/>
        <item x="1714"/>
        <item x="1578"/>
        <item x="899"/>
        <item x="1773"/>
        <item x="1626"/>
        <item x="1751"/>
        <item x="1648"/>
        <item x="885"/>
        <item x="1613"/>
        <item x="1617"/>
        <item x="1581"/>
        <item x="1640"/>
        <item x="1660"/>
        <item x="1764"/>
        <item x="900"/>
        <item x="1798"/>
        <item x="1755"/>
        <item x="1649"/>
        <item x="1604"/>
        <item x="875"/>
        <item x="1654"/>
        <item x="1761"/>
        <item x="1546"/>
        <item x="901"/>
        <item x="1806"/>
        <item x="1474"/>
        <item x="1786"/>
        <item x="879"/>
        <item x="1478"/>
        <item x="1749"/>
        <item x="1733"/>
        <item x="1839"/>
        <item x="1756"/>
        <item x="877"/>
        <item x="1712"/>
        <item x="1845"/>
        <item x="1728"/>
        <item x="1635"/>
        <item x="907"/>
        <item x="1650"/>
        <item x="1877"/>
        <item x="1636"/>
        <item x="880"/>
        <item x="1744"/>
        <item x="1600"/>
        <item x="876"/>
        <item x="1772"/>
        <item x="809"/>
        <item x="1846"/>
        <item x="1666"/>
        <item x="889"/>
        <item x="1769"/>
        <item x="1611"/>
        <item x="1700"/>
        <item x="881"/>
        <item x="1659"/>
        <item x="1594"/>
        <item x="1862"/>
        <item x="1643"/>
        <item x="1827"/>
        <item x="1775"/>
        <item x="1801"/>
        <item x="1235"/>
        <item x="902"/>
        <item x="1795"/>
        <item x="878"/>
        <item x="1610"/>
        <item x="1802"/>
        <item x="1748"/>
        <item x="893"/>
        <item x="896"/>
        <item x="1847"/>
        <item x="887"/>
        <item x="1833"/>
        <item x="897"/>
        <item x="1462"/>
        <item x="862"/>
        <item x="1656"/>
        <item x="1825"/>
        <item x="1598"/>
        <item x="1810"/>
        <item x="888"/>
        <item x="1679"/>
        <item x="1796"/>
        <item x="1863"/>
        <item x="884"/>
        <item x="1668"/>
        <item x="1624"/>
        <item x="1737"/>
        <item x="1848"/>
        <item x="905"/>
        <item x="1693"/>
        <item x="1840"/>
        <item x="1770"/>
        <item x="1657"/>
        <item x="1628"/>
        <item x="859"/>
        <item x="1803"/>
        <item x="1850"/>
        <item x="894"/>
        <item x="906"/>
        <item x="1232"/>
        <item x="1715"/>
        <item x="1588"/>
        <item x="853"/>
        <item m="1" x="2699"/>
        <item x="918"/>
        <item x="1601"/>
        <item x="1777"/>
        <item x="903"/>
        <item x="1703"/>
        <item x="864"/>
        <item x="855"/>
        <item x="1747"/>
        <item x="1710"/>
        <item x="1843"/>
        <item x="860"/>
        <item x="1793"/>
        <item x="858"/>
        <item x="1308"/>
        <item x="1607"/>
        <item x="1551"/>
        <item x="891"/>
        <item x="1791"/>
        <item x="1593"/>
        <item x="1634"/>
        <item x="1279"/>
        <item x="1836"/>
        <item x="1614"/>
        <item x="849"/>
        <item x="1280"/>
        <item m="1" x="2150"/>
        <item x="1571"/>
        <item x="1631"/>
        <item m="1" x="2696"/>
        <item m="1" x="2560"/>
        <item x="1224"/>
        <item x="1815"/>
        <item m="1" x="2587"/>
        <item x="863"/>
        <item x="1612"/>
        <item m="1" x="2074"/>
        <item x="1724"/>
        <item x="830"/>
        <item m="1" x="2082"/>
        <item x="1670"/>
        <item m="1" x="2042"/>
        <item m="1" x="2208"/>
        <item m="1" x="2680"/>
        <item m="1" x="2409"/>
        <item x="1706"/>
        <item x="1299"/>
        <item x="1545"/>
        <item m="1" x="2215"/>
        <item m="1" x="2675"/>
        <item m="1" x="2228"/>
        <item x="826"/>
        <item x="1307"/>
        <item x="1713"/>
        <item m="1" x="2204"/>
        <item x="1490"/>
        <item m="1" x="2065"/>
        <item x="1821"/>
        <item m="1" x="2759"/>
        <item x="1630"/>
        <item x="1629"/>
        <item x="1576"/>
        <item m="1" x="2230"/>
        <item x="805"/>
        <item x="1632"/>
        <item m="1" x="2115"/>
        <item m="1" x="2604"/>
        <item m="1" x="2356"/>
        <item x="1231"/>
        <item m="1" x="2457"/>
        <item m="1" x="2112"/>
        <item m="1" x="2412"/>
        <item m="1" x="2062"/>
        <item m="1" x="2098"/>
        <item m="1" x="2767"/>
        <item m="1" x="2597"/>
        <item m="1" x="2562"/>
        <item m="1" x="2322"/>
        <item x="1272"/>
        <item m="1" x="2769"/>
        <item x="1746"/>
        <item x="868"/>
        <item m="1" x="2422"/>
        <item m="1" x="2715"/>
        <item x="1837"/>
        <item x="1229"/>
        <item m="1" x="2488"/>
        <item m="1" x="2698"/>
        <item m="1" x="2256"/>
        <item x="785"/>
        <item x="1538"/>
        <item m="1" x="2068"/>
        <item m="1" x="2683"/>
        <item x="1605"/>
        <item m="1" x="2388"/>
        <item m="1" x="2781"/>
        <item x="867"/>
        <item m="1" x="2782"/>
        <item m="1" x="2681"/>
        <item x="822"/>
        <item m="1" x="2241"/>
        <item m="1" x="2705"/>
        <item m="1" x="2594"/>
        <item x="820"/>
        <item x="1828"/>
        <item m="1" x="2415"/>
        <item m="1" x="2411"/>
        <item m="1" x="2350"/>
        <item x="1532"/>
        <item m="1" x="2543"/>
        <item m="1" x="2783"/>
        <item x="1602"/>
        <item x="804"/>
        <item m="1" x="2146"/>
        <item m="1" x="2103"/>
        <item m="1" x="2504"/>
        <item x="1579"/>
        <item m="1" x="2224"/>
        <item m="1" x="2370"/>
        <item m="1" x="2619"/>
        <item x="1278"/>
        <item x="790"/>
        <item m="1" x="2119"/>
        <item m="1" x="2274"/>
        <item x="1623"/>
        <item x="1790"/>
        <item m="1" x="2788"/>
        <item x="1639"/>
        <item m="1" x="2487"/>
        <item m="1" x="2729"/>
        <item x="841"/>
        <item m="1" x="2084"/>
        <item m="1" x="2719"/>
        <item x="866"/>
        <item m="1" x="2362"/>
        <item m="1" x="2104"/>
        <item x="1615"/>
        <item m="1" x="2642"/>
        <item x="1321"/>
        <item m="1" x="2328"/>
        <item x="1776"/>
        <item m="1" x="2763"/>
        <item x="1653"/>
        <item m="1" x="2340"/>
        <item m="1" x="2091"/>
        <item m="1" x="2498"/>
        <item m="1" x="2142"/>
        <item m="1" x="2416"/>
        <item m="1" x="2349"/>
        <item m="1" x="2499"/>
        <item m="1" x="2132"/>
        <item x="1832"/>
        <item m="1" x="2544"/>
        <item m="1" x="2509"/>
        <item m="1" x="2614"/>
        <item m="1" x="2386"/>
        <item x="812"/>
        <item m="1" x="2308"/>
        <item m="1" x="2667"/>
        <item x="1694"/>
        <item m="1" x="2694"/>
        <item m="1" x="2426"/>
        <item m="1" x="2373"/>
        <item x="1642"/>
        <item x="1680"/>
        <item m="1" x="2452"/>
        <item m="1" x="2404"/>
        <item m="1" x="2048"/>
        <item m="1" x="2539"/>
        <item x="1281"/>
        <item x="869"/>
        <item m="1" x="2346"/>
        <item x="1824"/>
        <item x="1573"/>
        <item m="1" x="2429"/>
        <item x="873"/>
        <item m="1" x="2175"/>
        <item m="1" x="2179"/>
        <item x="818"/>
        <item m="1" x="2258"/>
        <item m="1" x="2501"/>
        <item m="1" x="2524"/>
        <item m="1" x="2309"/>
        <item x="1663"/>
        <item x="1312"/>
        <item x="1223"/>
        <item x="1322"/>
        <item m="1" x="2202"/>
        <item m="1" x="2037"/>
        <item m="1" x="2734"/>
        <item x="1647"/>
        <item m="1" x="2133"/>
        <item m="1" x="2325"/>
        <item m="1" x="2049"/>
        <item m="1" x="2332"/>
        <item x="823"/>
        <item m="1" x="2209"/>
        <item m="1" x="2195"/>
        <item m="1" x="2652"/>
        <item m="1" x="2455"/>
        <item x="1226"/>
        <item m="1" x="2120"/>
        <item x="821"/>
        <item m="1" x="2268"/>
        <item m="1" x="2570"/>
        <item m="1" x="2561"/>
        <item m="1" x="2053"/>
        <item x="827"/>
        <item m="1" x="2712"/>
        <item m="1" x="2196"/>
        <item x="1834"/>
        <item m="1" x="2262"/>
        <item m="1" x="2227"/>
        <item x="792"/>
        <item x="1831"/>
        <item m="1" x="2285"/>
        <item m="1" x="2786"/>
        <item m="1" x="2493"/>
        <item x="1222"/>
        <item x="1297"/>
        <item m="1" x="2041"/>
        <item m="1" x="2085"/>
        <item x="1705"/>
        <item m="1" x="2507"/>
        <item m="1" x="2395"/>
        <item m="1" x="2277"/>
        <item x="1702"/>
        <item x="839"/>
        <item x="1800"/>
        <item m="1" x="2780"/>
        <item m="1" x="2167"/>
        <item m="1" x="2279"/>
        <item m="1" x="2296"/>
        <item x="1688"/>
        <item x="1285"/>
        <item x="783"/>
        <item m="1" x="2768"/>
        <item x="1665"/>
        <item m="1" x="2434"/>
        <item m="1" x="2722"/>
        <item x="825"/>
        <item x="1319"/>
        <item x="852"/>
        <item x="1323"/>
        <item x="1812"/>
        <item m="1" x="2038"/>
        <item x="1638"/>
        <item x="835"/>
        <item x="1644"/>
        <item m="1" x="2520"/>
        <item m="1" x="2791"/>
        <item x="1328"/>
        <item x="1822"/>
        <item x="1716"/>
        <item x="831"/>
        <item m="1" x="2651"/>
        <item x="1830"/>
        <item m="1" x="2636"/>
        <item x="1275"/>
        <item x="1228"/>
        <item x="1849"/>
        <item m="1" x="2710"/>
        <item x="846"/>
        <item m="1" x="2111"/>
        <item m="1" x="2389"/>
        <item x="1671"/>
        <item m="1" x="2211"/>
        <item x="840"/>
        <item x="1817"/>
        <item x="1548"/>
        <item x="1814"/>
        <item x="1661"/>
        <item x="1646"/>
        <item m="1" x="2292"/>
        <item x="1313"/>
        <item x="791"/>
        <item x="1838"/>
        <item m="1" x="2621"/>
        <item m="1" x="2376"/>
        <item x="847"/>
        <item m="1" x="2408"/>
        <item x="1882"/>
        <item x="861"/>
        <item x="1292"/>
        <item x="1295"/>
        <item x="872"/>
        <item x="1580"/>
        <item m="1" x="2490"/>
        <item x="1324"/>
        <item m="1" x="2047"/>
        <item x="1835"/>
        <item x="1225"/>
        <item m="1" x="2745"/>
        <item x="802"/>
        <item x="1293"/>
        <item x="1816"/>
        <item m="1" x="2672"/>
        <item x="787"/>
        <item x="1577"/>
        <item x="1270"/>
        <item x="829"/>
        <item x="1289"/>
        <item x="1829"/>
        <item x="856"/>
        <item x="1720"/>
        <item x="850"/>
        <item x="1304"/>
        <item x="1273"/>
        <item m="1" x="2353"/>
        <item x="828"/>
        <item x="811"/>
        <item x="843"/>
        <item x="1603"/>
        <item x="1809"/>
        <item m="1" x="2358"/>
        <item x="1330"/>
        <item x="1300"/>
        <item x="1701"/>
        <item x="1325"/>
        <item x="771"/>
        <item x="788"/>
        <item x="800"/>
        <item x="1284"/>
        <item x="778"/>
        <item x="1314"/>
        <item x="1283"/>
        <item x="806"/>
        <item x="1583"/>
        <item x="1227"/>
        <item x="1672"/>
        <item x="854"/>
        <item x="1819"/>
        <item x="1298"/>
        <item x="1641"/>
        <item x="1841"/>
        <item x="848"/>
        <item x="1823"/>
        <item x="824"/>
        <item x="762"/>
        <item x="1301"/>
        <item x="1618"/>
        <item x="1582"/>
        <item x="775"/>
        <item x="1294"/>
        <item x="844"/>
        <item x="1811"/>
        <item x="798"/>
        <item x="1813"/>
        <item x="786"/>
        <item x="815"/>
        <item x="1678"/>
        <item x="808"/>
        <item x="870"/>
        <item x="845"/>
        <item x="1697"/>
        <item x="1826"/>
        <item x="814"/>
        <item x="774"/>
        <item x="795"/>
        <item x="1667"/>
        <item x="1296"/>
        <item x="777"/>
        <item x="1707"/>
        <item x="1696"/>
        <item x="768"/>
        <item x="1599"/>
        <item x="851"/>
        <item x="799"/>
        <item x="1691"/>
        <item x="1820"/>
        <item x="794"/>
        <item x="1309"/>
        <item x="871"/>
        <item x="760"/>
        <item x="797"/>
        <item x="807"/>
        <item x="1277"/>
        <item x="803"/>
        <item x="1669"/>
        <item x="1704"/>
        <item x="857"/>
        <item x="780"/>
        <item x="784"/>
        <item x="1719"/>
        <item x="833"/>
        <item x="776"/>
        <item x="770"/>
        <item x="842"/>
        <item x="793"/>
        <item x="1621"/>
        <item x="1288"/>
        <item x="781"/>
        <item x="1327"/>
        <item x="1329"/>
        <item x="782"/>
        <item x="769"/>
        <item x="767"/>
        <item x="1331"/>
        <item x="1282"/>
        <item x="1878"/>
        <item x="816"/>
        <item x="1326"/>
        <item x="837"/>
        <item x="1698"/>
        <item x="796"/>
        <item x="1318"/>
        <item x="1684"/>
        <item x="1287"/>
        <item x="1722"/>
        <item x="1310"/>
        <item x="764"/>
        <item x="801"/>
        <item x="819"/>
        <item x="763"/>
        <item x="1675"/>
        <item x="836"/>
        <item x="1271"/>
        <item x="1269"/>
        <item x="1230"/>
        <item x="1320"/>
        <item x="817"/>
        <item x="810"/>
        <item x="1315"/>
        <item x="1818"/>
        <item x="1633"/>
        <item x="1625"/>
        <item x="1586"/>
        <item x="779"/>
        <item x="773"/>
        <item x="813"/>
        <item x="1302"/>
        <item x="761"/>
        <item x="1655"/>
        <item x="1276"/>
        <item x="789"/>
        <item m="1" x="2219"/>
        <item x="1290"/>
        <item x="834"/>
        <item x="766"/>
        <item x="1681"/>
        <item x="1256"/>
        <item x="1253"/>
        <item x="1261"/>
        <item m="1" x="2540"/>
        <item x="1316"/>
        <item m="1" x="2086"/>
        <item x="765"/>
        <item m="1" x="2276"/>
        <item x="1721"/>
        <item m="1" x="2095"/>
        <item x="1265"/>
        <item m="1" x="2437"/>
        <item x="1286"/>
        <item x="1699"/>
        <item x="1690"/>
        <item m="1" x="2410"/>
        <item x="838"/>
        <item m="1" x="2735"/>
        <item m="1" x="2648"/>
        <item x="772"/>
        <item m="1" x="2063"/>
        <item m="1" x="2303"/>
        <item m="1" x="2522"/>
        <item m="1" x="2514"/>
        <item x="1311"/>
        <item m="1" x="2187"/>
        <item m="1" x="2764"/>
        <item m="1" x="2702"/>
        <item x="1291"/>
        <item m="1" x="2284"/>
        <item x="1274"/>
        <item m="1" x="2770"/>
        <item m="1" x="2656"/>
        <item m="1" x="2394"/>
        <item m="1" x="2707"/>
        <item m="1" x="2335"/>
        <item x="1317"/>
        <item m="1" x="2471"/>
        <item m="1" x="2398"/>
        <item x="919"/>
        <item m="1" x="2139"/>
        <item m="1" x="2425"/>
        <item m="1" x="2538"/>
        <item m="1" x="2565"/>
        <item m="1" x="2556"/>
        <item m="1" x="2316"/>
        <item x="1267"/>
        <item m="1" x="2609"/>
        <item m="1" x="2643"/>
        <item m="1" x="2229"/>
        <item m="1" x="2756"/>
        <item m="1" x="2319"/>
        <item m="1" x="2497"/>
        <item m="1" x="2574"/>
        <item m="1" x="2124"/>
        <item m="1" x="2473"/>
        <item m="1" x="2069"/>
        <item m="1" x="2792"/>
        <item x="1257"/>
        <item m="1" x="2478"/>
        <item m="1" x="2616"/>
        <item m="1" x="2571"/>
        <item m="1" x="2564"/>
        <item m="1" x="2337"/>
        <item m="1" x="2253"/>
        <item m="1" x="2166"/>
        <item m="1" x="2591"/>
        <item m="1" x="2182"/>
        <item m="1" x="2136"/>
        <item m="1" x="2742"/>
        <item m="1" x="2736"/>
        <item m="1" x="2534"/>
        <item x="1010"/>
        <item m="1" x="2222"/>
        <item m="1" x="2365"/>
        <item m="1" x="2751"/>
        <item m="1" x="2442"/>
        <item m="1" x="2723"/>
        <item m="1" x="2505"/>
        <item m="1" x="2407"/>
        <item m="1" x="2363"/>
        <item m="1" x="2040"/>
        <item m="1" x="2484"/>
        <item m="1" x="2295"/>
        <item m="1" x="2708"/>
        <item x="1263"/>
        <item m="1" x="2771"/>
        <item m="1" x="2173"/>
        <item m="1" x="2055"/>
        <item m="1" x="2526"/>
        <item m="1" x="2336"/>
        <item m="1" x="2659"/>
        <item x="1262"/>
        <item m="1" x="2117"/>
        <item m="1" x="2688"/>
        <item m="1" x="2282"/>
        <item m="1" x="2685"/>
        <item m="1" x="2617"/>
        <item x="1259"/>
        <item m="1" x="2586"/>
        <item m="1" x="2573"/>
        <item m="1" x="2582"/>
        <item m="1" x="2216"/>
        <item m="1" x="2460"/>
        <item m="1" x="2533"/>
        <item m="1" x="2453"/>
        <item m="1" x="2711"/>
        <item m="1" x="2454"/>
        <item m="1" x="2439"/>
        <item x="1689"/>
        <item m="1" x="2131"/>
        <item m="1" x="2531"/>
        <item m="1" x="2579"/>
        <item m="1" x="2109"/>
        <item x="1306"/>
        <item m="1" x="2713"/>
        <item m="1" x="2273"/>
        <item m="1" x="2140"/>
        <item m="1" x="2761"/>
        <item m="1" x="2057"/>
        <item m="1" x="2194"/>
        <item m="1" x="2248"/>
        <item m="1" x="2125"/>
        <item m="1" x="2468"/>
        <item m="1" x="2440"/>
        <item x="1266"/>
        <item m="1" x="2329"/>
        <item m="1" x="2599"/>
        <item m="1" x="2070"/>
        <item m="1" x="2237"/>
        <item m="1" x="2043"/>
        <item m="1" x="2622"/>
        <item m="1" x="2496"/>
        <item x="1268"/>
        <item m="1" x="2263"/>
        <item m="1" x="2549"/>
        <item m="1" x="2608"/>
        <item m="1" x="2444"/>
        <item m="1" x="2517"/>
        <item x="1022"/>
        <item m="1" x="2563"/>
        <item m="1" x="2327"/>
        <item m="1" x="2602"/>
        <item x="1012"/>
        <item m="1" x="2347"/>
        <item m="1" x="2298"/>
        <item m="1" x="2192"/>
        <item x="1254"/>
        <item m="1" x="2654"/>
        <item x="998"/>
        <item x="1060"/>
        <item x="1032"/>
        <item m="1" x="2382"/>
        <item m="1" x="2058"/>
        <item m="1" x="2575"/>
        <item m="1" x="2649"/>
        <item m="1" x="2278"/>
        <item x="1029"/>
        <item m="1" x="2647"/>
        <item m="1" x="2184"/>
        <item x="1064"/>
        <item m="1" x="2079"/>
        <item x="1001"/>
        <item m="1" x="2568"/>
        <item m="1" x="2107"/>
        <item x="1052"/>
        <item x="1028"/>
        <item x="1258"/>
        <item x="1025"/>
        <item m="1" x="2576"/>
        <item x="1037"/>
        <item x="1056"/>
        <item x="1242"/>
        <item x="1015"/>
        <item m="1" x="2035"/>
        <item x="1043"/>
        <item x="956"/>
        <item x="989"/>
        <item x="1264"/>
        <item m="1" x="2668"/>
        <item m="1" x="2545"/>
        <item x="1000"/>
        <item x="1057"/>
        <item x="972"/>
        <item x="1006"/>
        <item x="1017"/>
        <item x="1066"/>
        <item m="1" x="2213"/>
        <item m="1" x="2640"/>
        <item m="1" x="2603"/>
        <item x="1054"/>
        <item x="962"/>
        <item x="991"/>
        <item m="1" x="2725"/>
        <item m="1" x="2733"/>
        <item x="963"/>
        <item x="1039"/>
        <item m="1" x="2143"/>
        <item m="1" x="2214"/>
        <item x="1013"/>
        <item x="1061"/>
        <item x="1692"/>
        <item m="1" x="2266"/>
        <item x="1008"/>
        <item x="1050"/>
        <item x="1067"/>
        <item x="1044"/>
        <item x="996"/>
        <item x="1068"/>
        <item x="1055"/>
        <item m="1" x="2200"/>
        <item x="1036"/>
        <item x="1070"/>
        <item m="1" x="2620"/>
        <item x="1023"/>
        <item x="1020"/>
        <item x="1047"/>
        <item x="1303"/>
        <item x="1062"/>
        <item x="920"/>
        <item x="999"/>
        <item x="1016"/>
        <item x="995"/>
        <item m="1" x="2326"/>
        <item x="1014"/>
        <item x="1002"/>
        <item x="1027"/>
        <item x="980"/>
        <item x="1035"/>
        <item m="1" x="2113"/>
        <item x="979"/>
        <item x="973"/>
        <item x="1045"/>
        <item x="1305"/>
        <item x="1033"/>
        <item x="1058"/>
        <item m="1" x="2341"/>
        <item x="1007"/>
        <item x="987"/>
        <item x="1053"/>
        <item x="983"/>
        <item x="949"/>
        <item x="1065"/>
        <item x="1616"/>
        <item x="978"/>
        <item x="1063"/>
        <item x="986"/>
        <item m="1" x="2126"/>
        <item x="975"/>
        <item x="976"/>
        <item x="965"/>
        <item x="1069"/>
        <item x="954"/>
        <item x="1059"/>
        <item x="950"/>
        <item x="1026"/>
        <item x="993"/>
        <item x="977"/>
        <item x="974"/>
        <item m="1" x="2371"/>
        <item x="945"/>
        <item x="1040"/>
        <item x="1041"/>
        <item x="970"/>
        <item x="1879"/>
        <item x="1038"/>
        <item x="1255"/>
        <item x="1048"/>
        <item x="931"/>
        <item x="961"/>
        <item x="1009"/>
        <item x="985"/>
        <item x="934"/>
        <item x="964"/>
        <item x="936"/>
        <item m="1" x="2247"/>
        <item m="1" x="2299"/>
        <item m="1" x="2238"/>
        <item x="967"/>
        <item m="1" x="2137"/>
        <item x="968"/>
        <item x="1005"/>
        <item x="1018"/>
        <item x="1046"/>
        <item x="1004"/>
        <item m="1" x="2399"/>
        <item x="992"/>
        <item m="1" x="2697"/>
        <item x="958"/>
        <item m="1" x="2537"/>
        <item x="953"/>
        <item x="957"/>
        <item x="982"/>
        <item x="1021"/>
        <item m="1" x="2655"/>
        <item m="1" x="2251"/>
        <item m="1" x="2312"/>
        <item m="1" x="2183"/>
        <item m="1" x="2606"/>
        <item x="933"/>
        <item m="1" x="2244"/>
        <item x="952"/>
        <item x="984"/>
        <item x="1042"/>
        <item m="1" x="2169"/>
        <item x="939"/>
        <item m="1" x="2536"/>
        <item x="955"/>
        <item x="1248"/>
        <item m="1" x="2427"/>
        <item x="971"/>
        <item m="1" x="2747"/>
        <item m="1" x="2144"/>
        <item x="943"/>
        <item m="1" x="2762"/>
        <item m="1" x="2779"/>
        <item x="1034"/>
        <item x="1049"/>
        <item x="1051"/>
        <item m="1" x="2414"/>
        <item x="1695"/>
        <item m="1" x="2396"/>
        <item x="1003"/>
        <item m="1" x="2598"/>
        <item m="1" x="2391"/>
        <item m="1" x="2593"/>
        <item m="1" x="2489"/>
        <item m="1" x="2301"/>
        <item m="1" x="2703"/>
        <item x="1999"/>
        <item x="988"/>
        <item x="925"/>
        <item m="1" x="2521"/>
        <item m="1" x="2530"/>
        <item m="1" x="2343"/>
        <item m="1" x="2646"/>
        <item x="937"/>
        <item m="1" x="2051"/>
        <item m="1" x="2572"/>
        <item x="1031"/>
        <item m="1" x="2318"/>
        <item x="994"/>
        <item x="942"/>
        <item x="1024"/>
        <item m="1" x="2583"/>
        <item x="997"/>
        <item x="938"/>
        <item m="1" x="2750"/>
        <item m="1" x="2036"/>
        <item m="1" x="2046"/>
        <item x="932"/>
        <item m="1" x="2566"/>
        <item m="1" x="2743"/>
        <item x="1030"/>
        <item x="981"/>
        <item m="1" x="2290"/>
        <item m="1" x="2366"/>
        <item x="1260"/>
        <item m="1" x="2400"/>
        <item m="1" x="2243"/>
        <item m="1" x="2191"/>
        <item m="1" x="2757"/>
        <item m="1" x="2584"/>
        <item x="966"/>
        <item x="1019"/>
        <item m="1" x="2130"/>
        <item x="948"/>
        <item m="1" x="2420"/>
        <item m="1" x="2101"/>
        <item m="1" x="2403"/>
        <item m="1" x="2691"/>
        <item x="959"/>
        <item m="1" x="2283"/>
        <item m="1" x="2671"/>
        <item x="935"/>
        <item m="1" x="2096"/>
        <item m="1" x="2390"/>
        <item m="1" x="2116"/>
        <item m="1" x="2418"/>
        <item m="1" x="2148"/>
        <item m="1" x="2361"/>
        <item x="944"/>
        <item x="2020"/>
        <item x="1011"/>
        <item m="1" x="2217"/>
        <item m="1" x="2149"/>
        <item m="1" x="2635"/>
        <item x="921"/>
        <item x="941"/>
        <item m="1" x="2600"/>
        <item m="1" x="2482"/>
        <item x="929"/>
        <item x="960"/>
        <item m="1" x="2528"/>
        <item m="1" x="2145"/>
        <item m="1" x="2231"/>
        <item x="990"/>
        <item m="1" x="2050"/>
        <item m="1" x="2181"/>
        <item x="940"/>
        <item m="1" x="2660"/>
        <item x="1673"/>
        <item x="926"/>
        <item x="1977"/>
        <item m="1" x="2451"/>
        <item m="1" x="2212"/>
        <item x="923"/>
        <item m="1" x="2684"/>
        <item x="969"/>
        <item m="1" x="2508"/>
        <item m="1" x="2790"/>
        <item m="1" x="2716"/>
        <item x="1898"/>
        <item m="1" x="2450"/>
        <item m="1" x="2692"/>
        <item m="1" x="2331"/>
        <item m="1" x="2686"/>
        <item x="946"/>
        <item m="1" x="2081"/>
        <item m="1" x="2578"/>
        <item m="1" x="2367"/>
        <item x="928"/>
        <item m="1" x="2372"/>
        <item m="1" x="2638"/>
        <item m="1" x="2630"/>
        <item m="1" x="2611"/>
        <item x="947"/>
        <item x="927"/>
        <item x="1251"/>
        <item m="1" x="2338"/>
        <item m="1" x="2595"/>
        <item m="1" x="2387"/>
        <item m="1" x="2529"/>
        <item m="1" x="2483"/>
        <item x="924"/>
        <item m="1" x="2752"/>
        <item m="1" x="2185"/>
        <item m="1" x="2105"/>
        <item m="1" x="2773"/>
        <item m="1" x="2625"/>
        <item m="1" x="2384"/>
        <item x="951"/>
        <item m="1" x="2094"/>
        <item m="1" x="2441"/>
        <item m="1" x="2232"/>
        <item m="1" x="2700"/>
        <item x="1938"/>
        <item x="1941"/>
        <item m="1" x="2758"/>
        <item m="1" x="2102"/>
        <item m="1" x="2397"/>
        <item m="1" x="2151"/>
        <item m="1" x="2255"/>
        <item m="1" x="2333"/>
        <item x="922"/>
        <item m="1" x="2436"/>
        <item m="1" x="2380"/>
        <item m="1" x="2161"/>
        <item m="1" x="2090"/>
        <item m="1" x="2506"/>
        <item x="2018"/>
        <item m="1" x="2076"/>
        <item m="1" x="2314"/>
        <item x="1901"/>
        <item m="1" x="2665"/>
        <item m="1" x="2760"/>
        <item m="1" x="2518"/>
        <item m="1" x="2474"/>
        <item m="1" x="2585"/>
        <item m="1" x="2784"/>
        <item m="1" x="2503"/>
        <item m="1" x="2368"/>
        <item x="1244"/>
        <item m="1" x="2445"/>
        <item m="1" x="2334"/>
        <item x="1247"/>
        <item m="1" x="2663"/>
        <item m="1" x="2379"/>
        <item x="930"/>
        <item m="1" x="2435"/>
        <item m="1" x="2424"/>
        <item m="1" x="2348"/>
        <item m="1" x="2060"/>
        <item x="1723"/>
        <item m="1" x="2741"/>
        <item m="1" x="2123"/>
        <item x="1249"/>
        <item m="1" x="2160"/>
        <item m="1" x="2650"/>
        <item m="1" x="2239"/>
        <item m="1" x="2188"/>
        <item m="1" x="2206"/>
        <item m="1" x="2233"/>
        <item m="1" x="2464"/>
        <item m="1" x="2525"/>
        <item m="1" x="2059"/>
        <item m="1" x="2674"/>
        <item x="1243"/>
        <item x="2015"/>
        <item m="1" x="2577"/>
        <item m="1" x="2164"/>
        <item x="1900"/>
        <item x="1987"/>
        <item x="1245"/>
        <item x="1902"/>
        <item x="1246"/>
        <item m="1" x="2359"/>
        <item m="1" x="2753"/>
        <item x="2010"/>
        <item x="1887"/>
        <item x="1927"/>
        <item x="1241"/>
        <item x="1897"/>
        <item x="1893"/>
        <item x="1250"/>
        <item m="1" x="2438"/>
        <item m="1" x="2485"/>
        <item m="1" x="2618"/>
        <item x="1933"/>
        <item x="1252"/>
        <item x="2013"/>
        <item m="1" x="2320"/>
        <item x="1934"/>
        <item m="1" x="2547"/>
        <item x="1979"/>
        <item x="1929"/>
        <item x="1993"/>
        <item x="1969"/>
        <item m="1" x="2291"/>
        <item x="1917"/>
        <item x="1240"/>
        <item x="2022"/>
        <item x="1955"/>
        <item x="2027"/>
        <item x="1913"/>
        <item x="1884"/>
        <item m="1" x="2607"/>
        <item m="1" x="2670"/>
        <item m="1" x="2330"/>
        <item m="1" x="2557"/>
        <item x="1975"/>
        <item m="1" x="2467"/>
        <item x="2014"/>
        <item m="1" x="2088"/>
        <item m="1" x="2695"/>
        <item m="1" x="2669"/>
        <item m="1" x="2432"/>
        <item x="1967"/>
        <item m="1" x="2737"/>
        <item m="1" x="2122"/>
        <item x="1994"/>
        <item x="1965"/>
        <item m="1" x="2739"/>
        <item m="1" x="2385"/>
        <item m="1" x="2369"/>
        <item m="1" x="2789"/>
        <item x="1894"/>
        <item x="2023"/>
        <item x="1946"/>
        <item x="1914"/>
        <item x="1903"/>
        <item m="1" x="2430"/>
        <item m="1" x="2317"/>
        <item m="1" x="2548"/>
        <item m="1" x="2226"/>
        <item x="1920"/>
        <item m="1" x="2423"/>
        <item m="1" x="2099"/>
        <item m="1" x="2236"/>
        <item m="1" x="2589"/>
        <item m="1" x="2709"/>
        <item x="2009"/>
        <item x="1983"/>
        <item x="1932"/>
        <item m="1" x="2690"/>
        <item x="1896"/>
        <item m="1" x="2080"/>
        <item m="1" x="2092"/>
        <item x="1931"/>
        <item m="1" x="2067"/>
        <item m="1" x="2777"/>
        <item m="1" x="2605"/>
        <item m="1" x="2724"/>
        <item m="1" x="2701"/>
        <item m="1" x="2466"/>
        <item m="1" x="2727"/>
        <item x="1964"/>
        <item x="1924"/>
        <item m="1" x="2177"/>
        <item x="1950"/>
        <item m="1" x="2240"/>
        <item m="1" x="2054"/>
        <item m="1" x="2138"/>
        <item x="1912"/>
        <item m="1" x="2293"/>
        <item m="1" x="2267"/>
        <item m="1" x="2252"/>
        <item m="1" x="2624"/>
        <item x="2032"/>
        <item m="1" x="2590"/>
        <item x="1922"/>
        <item m="1" x="2254"/>
        <item m="1" x="2223"/>
        <item x="1939"/>
        <item x="1958"/>
        <item m="1" x="2100"/>
        <item m="1" x="2746"/>
        <item x="1997"/>
        <item x="2031"/>
        <item m="1" x="2245"/>
        <item m="1" x="2732"/>
        <item x="2007"/>
        <item m="1" x="2787"/>
        <item m="1" x="2601"/>
        <item m="1" x="2755"/>
        <item m="1" x="2519"/>
        <item m="1" x="2535"/>
        <item m="1" x="2776"/>
        <item m="1" x="2588"/>
        <item m="1" x="2075"/>
        <item m="1" x="2627"/>
        <item m="1" x="2785"/>
        <item x="1961"/>
        <item m="1" x="2261"/>
        <item x="1923"/>
        <item m="1" x="2039"/>
        <item m="1" x="2193"/>
        <item m="1" x="2553"/>
        <item m="1" x="2628"/>
        <item x="1928"/>
        <item m="1" x="2523"/>
        <item m="1" x="2661"/>
        <item x="1895"/>
        <item m="1" x="2128"/>
        <item m="1" x="2516"/>
        <item m="1" x="2234"/>
        <item m="1" x="2071"/>
        <item x="1973"/>
        <item x="1948"/>
        <item m="1" x="2470"/>
        <item m="1" x="2666"/>
        <item m="1" x="2476"/>
        <item m="1" x="2634"/>
        <item x="1909"/>
        <item m="1" x="2613"/>
        <item x="1963"/>
        <item m="1" x="2052"/>
        <item m="1" x="2462"/>
        <item m="1" x="2749"/>
        <item x="1916"/>
        <item m="1" x="2162"/>
        <item x="1995"/>
        <item m="1" x="2527"/>
        <item x="1974"/>
        <item m="1" x="2639"/>
        <item x="2033"/>
        <item m="1" x="2402"/>
        <item x="2012"/>
        <item m="1" x="2259"/>
        <item m="1" x="2406"/>
        <item x="1984"/>
        <item m="1" x="2077"/>
        <item m="1" x="2502"/>
        <item m="1" x="2718"/>
        <item x="2017"/>
        <item m="1" x="2569"/>
        <item m="1" x="2775"/>
        <item x="2003"/>
        <item m="1" x="2465"/>
        <item m="1" x="2778"/>
        <item m="1" x="2272"/>
        <item m="1" x="2596"/>
        <item x="1952"/>
        <item m="1" x="2632"/>
        <item m="1" x="2304"/>
        <item m="1" x="2218"/>
        <item m="1" x="2172"/>
        <item m="1" x="2726"/>
        <item x="1985"/>
        <item m="1" x="2364"/>
        <item m="1" x="2421"/>
        <item x="1972"/>
        <item x="1911"/>
        <item x="1947"/>
        <item x="1953"/>
        <item x="1937"/>
        <item m="1" x="2374"/>
        <item m="1" x="2581"/>
        <item m="1" x="2249"/>
        <item m="1" x="2221"/>
        <item x="1957"/>
        <item m="1" x="2631"/>
        <item m="1" x="2339"/>
        <item m="1" x="2463"/>
        <item m="1" x="2297"/>
        <item m="1" x="2393"/>
        <item m="1" x="2121"/>
        <item m="1" x="2431"/>
        <item m="1" x="2289"/>
        <item m="1" x="2154"/>
        <item x="1904"/>
        <item m="1" x="2512"/>
        <item m="1" x="2106"/>
        <item m="1" x="2682"/>
        <item x="1936"/>
        <item x="1944"/>
        <item m="1" x="2748"/>
        <item x="1907"/>
        <item m="1" x="2351"/>
        <item x="2005"/>
        <item m="1" x="2554"/>
        <item m="1" x="2738"/>
        <item x="2028"/>
        <item m="1" x="2155"/>
        <item m="1" x="2073"/>
        <item m="1" x="2706"/>
        <item m="1" x="2064"/>
        <item x="1885"/>
        <item x="1962"/>
        <item m="1" x="2171"/>
        <item m="1" x="2305"/>
        <item m="1" x="2078"/>
        <item m="1" x="2313"/>
        <item m="1" x="2357"/>
        <item x="1905"/>
        <item m="1" x="2687"/>
        <item m="1" x="2141"/>
        <item x="1918"/>
        <item m="1" x="2168"/>
        <item m="1" x="2264"/>
        <item m="1" x="2174"/>
        <item m="1" x="2281"/>
        <item m="1" x="2480"/>
        <item m="1" x="2714"/>
        <item x="2026"/>
        <item m="1" x="2721"/>
        <item x="1899"/>
        <item x="1945"/>
        <item m="1" x="2592"/>
        <item m="1" x="2197"/>
        <item m="1" x="2147"/>
        <item m="1" x="2774"/>
        <item x="2030"/>
        <item m="1" x="2657"/>
        <item m="1" x="2513"/>
        <item x="1891"/>
        <item m="1" x="2623"/>
        <item m="1" x="2558"/>
        <item m="1" x="2118"/>
        <item m="1" x="2629"/>
        <item m="1" x="2413"/>
        <item m="1" x="2612"/>
        <item m="1" x="2546"/>
        <item m="1" x="2152"/>
        <item m="1" x="2486"/>
        <item m="1" x="2475"/>
        <item m="1" x="2306"/>
        <item m="1" x="2342"/>
        <item m="1" x="2559"/>
        <item m="1" x="2176"/>
        <item m="1" x="2355"/>
        <item m="1" x="2495"/>
        <item m="1" x="2456"/>
        <item m="1" x="2500"/>
        <item m="1" x="2097"/>
        <item m="1" x="2641"/>
        <item m="1" x="2087"/>
        <item m="1" x="2093"/>
        <item m="1" x="2644"/>
        <item m="1" x="2375"/>
        <item x="1943"/>
        <item m="1" x="2662"/>
        <item m="1" x="2541"/>
        <item m="1" x="2199"/>
        <item x="1906"/>
        <item x="1966"/>
        <item m="1" x="2720"/>
        <item m="1" x="2345"/>
        <item m="1" x="2189"/>
        <item m="1" x="2089"/>
        <item x="2004"/>
        <item m="1" x="2479"/>
        <item m="1" x="2354"/>
        <item m="1" x="2288"/>
        <item m="1" x="2311"/>
        <item m="1" x="2469"/>
        <item x="1976"/>
        <item m="1" x="2417"/>
        <item x="1981"/>
        <item m="1" x="2275"/>
        <item x="2011"/>
        <item m="1" x="2443"/>
        <item m="1" x="2491"/>
        <item m="1" x="2637"/>
        <item m="1" x="2310"/>
        <item m="1" x="2287"/>
        <item m="1" x="2250"/>
        <item m="1" x="2740"/>
        <item m="1" x="2170"/>
        <item x="2016"/>
        <item m="1" x="2633"/>
        <item x="1926"/>
        <item x="1910"/>
        <item m="1" x="2689"/>
        <item x="2000"/>
        <item m="1" x="2352"/>
        <item m="1" x="2159"/>
        <item m="1" x="2134"/>
        <item m="1" x="2198"/>
        <item m="1" x="2083"/>
        <item m="1" x="2551"/>
        <item m="1" x="2344"/>
        <item m="1" x="2129"/>
        <item m="1" x="2580"/>
        <item m="1" x="2676"/>
        <item m="1" x="2754"/>
        <item m="1" x="2446"/>
        <item m="1" x="2225"/>
        <item m="1" x="2679"/>
        <item x="2001"/>
        <item m="1" x="2532"/>
        <item m="1" x="2201"/>
        <item x="1892"/>
        <item m="1" x="2383"/>
        <item x="1940"/>
        <item x="1886"/>
        <item m="1" x="2205"/>
        <item m="1" x="2135"/>
        <item x="1971"/>
        <item x="1883"/>
        <item x="2019"/>
        <item m="1" x="2157"/>
        <item m="1" x="2765"/>
        <item m="1" x="2190"/>
        <item m="1" x="2392"/>
        <item x="1998"/>
        <item m="1" x="2286"/>
        <item m="1" x="2744"/>
        <item m="1" x="2300"/>
        <item x="2008"/>
        <item m="1" x="2165"/>
        <item m="1" x="2731"/>
        <item x="1990"/>
        <item m="1" x="2626"/>
        <item m="1" x="2180"/>
        <item x="1954"/>
        <item m="1" x="2246"/>
        <item m="1" x="2061"/>
        <item m="1" x="2515"/>
        <item m="1" x="2766"/>
        <item m="1" x="2448"/>
        <item m="1" x="2673"/>
        <item m="1" x="2163"/>
        <item m="1" x="2242"/>
        <item x="1986"/>
        <item m="1" x="2658"/>
        <item m="1" x="2461"/>
        <item m="1" x="2492"/>
        <item m="1" x="2704"/>
        <item m="1" x="2728"/>
        <item m="1" x="2449"/>
        <item x="1915"/>
        <item x="1996"/>
        <item m="1" x="2257"/>
        <item m="1" x="2323"/>
        <item x="1921"/>
        <item x="1949"/>
        <item m="1" x="2178"/>
        <item m="1" x="2045"/>
        <item m="1" x="2186"/>
        <item m="1" x="2494"/>
        <item m="1" x="2044"/>
        <item m="1" x="2280"/>
        <item m="1" x="2401"/>
        <item m="1" x="2481"/>
        <item m="1" x="2360"/>
        <item m="1" x="2114"/>
        <item m="1" x="2315"/>
        <item m="1" x="2378"/>
        <item x="1992"/>
        <item m="1" x="2717"/>
        <item m="1" x="2110"/>
        <item m="1" x="2235"/>
        <item x="2025"/>
        <item m="1" x="2447"/>
        <item x="1982"/>
        <item m="1" x="2567"/>
        <item m="1" x="2693"/>
        <item m="1" x="2127"/>
        <item m="1" x="2405"/>
        <item m="1" x="2555"/>
        <item m="1" x="2730"/>
        <item m="1" x="2677"/>
        <item m="1" x="2156"/>
        <item m="1" x="2428"/>
        <item m="1" x="2472"/>
        <item m="1" x="2203"/>
        <item m="1" x="2542"/>
        <item m="1" x="2265"/>
        <item m="1" x="2108"/>
        <item m="1" x="2260"/>
        <item m="1" x="2220"/>
        <item m="1" x="2056"/>
        <item x="1960"/>
        <item m="1" x="2302"/>
        <item x="1888"/>
        <item x="1970"/>
        <item x="1989"/>
        <item m="1" x="2433"/>
        <item m="1" x="2269"/>
        <item m="1" x="2678"/>
        <item m="1" x="2510"/>
        <item m="1" x="2294"/>
        <item m="1" x="2207"/>
        <item m="1" x="2324"/>
        <item m="1" x="2419"/>
        <item m="1" x="2066"/>
        <item x="2024"/>
        <item x="1980"/>
        <item m="1" x="2270"/>
        <item x="1988"/>
        <item m="1" x="2610"/>
        <item x="2006"/>
        <item m="1" x="2377"/>
        <item x="2029"/>
        <item x="1919"/>
        <item m="1" x="2664"/>
        <item x="1889"/>
        <item x="1978"/>
        <item m="1" x="2034"/>
        <item m="1" x="2477"/>
        <item m="1" x="2772"/>
        <item m="1" x="2459"/>
        <item m="1" x="2158"/>
        <item m="1" x="2072"/>
        <item m="1" x="2552"/>
        <item m="1" x="2550"/>
        <item x="1951"/>
        <item m="1" x="2615"/>
        <item m="1" x="2321"/>
        <item m="1" x="2381"/>
        <item m="1" x="2653"/>
        <item m="1" x="2210"/>
        <item m="1" x="2307"/>
        <item m="1" x="2511"/>
        <item x="2002"/>
        <item x="1991"/>
        <item x="2021"/>
        <item x="1908"/>
        <item m="1" x="2645"/>
        <item m="1" x="2153"/>
        <item m="1" x="2271"/>
        <item m="1" x="2458"/>
        <item x="1890"/>
        <item x="1956"/>
        <item x="1935"/>
        <item x="1959"/>
        <item x="1942"/>
        <item x="1968"/>
        <item x="1925"/>
        <item x="1930"/>
        <item x="1534"/>
        <item x="904"/>
        <item x="87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t="default"/>
      </items>
    </pivotField>
  </pivotFields>
  <rowFields count="1">
    <field x="6"/>
  </rowFields>
  <rowItems count="17">
    <i>
      <x v="2"/>
    </i>
    <i>
      <x v="3"/>
    </i>
    <i>
      <x v="4"/>
    </i>
    <i>
      <x v="5"/>
    </i>
    <i>
      <x v="6"/>
    </i>
    <i>
      <x v="7"/>
    </i>
    <i>
      <x v="8"/>
    </i>
    <i>
      <x v="9"/>
    </i>
    <i>
      <x v="10"/>
    </i>
    <i>
      <x v="11"/>
    </i>
    <i>
      <x v="12"/>
    </i>
    <i>
      <x v="14"/>
    </i>
    <i>
      <x v="15"/>
    </i>
    <i>
      <x v="16"/>
    </i>
    <i>
      <x v="17"/>
    </i>
    <i>
      <x v="18"/>
    </i>
    <i t="grand">
      <x/>
    </i>
  </rowItems>
  <colFields count="1">
    <field x="-2"/>
  </colFields>
  <colItems count="2">
    <i>
      <x/>
    </i>
    <i i="1">
      <x v="1"/>
    </i>
  </colItems>
  <pageFields count="2">
    <pageField fld="2" hier="-1"/>
    <pageField fld="12" hier="-1"/>
  </pageFields>
  <dataFields count="2">
    <dataField name="Max of Rate ranking value" fld="12" subtotal="max" baseField="6" baseItem="0"/>
    <dataField name="Min of Rate ranking value2" fld="12" subtotal="min" baseField="6"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E00-000000000000}" name="PivotTable1"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54" firstHeaderRow="0" firstDataRow="1" firstDataCol="1" rowPageCount="1" colPageCount="1"/>
  <pivotFields count="13">
    <pivotField showAll="0"/>
    <pivotField showAll="0"/>
    <pivotField axis="axisPage" multipleItemSelectionAllowed="1" showAll="0">
      <items count="159">
        <item x="0"/>
        <item x="1"/>
        <item x="2"/>
        <item x="3"/>
        <item m="1" x="155"/>
        <item x="4"/>
        <item x="5"/>
        <item x="6"/>
        <item x="7"/>
        <item x="8"/>
        <item x="9"/>
        <item x="10"/>
        <item x="11"/>
        <item x="12"/>
        <item x="13"/>
        <item x="14"/>
        <item x="15"/>
        <item x="16"/>
        <item x="17"/>
        <item x="18"/>
        <item x="19"/>
        <item x="20"/>
        <item x="21"/>
        <item x="22"/>
        <item x="23"/>
        <item x="154"/>
        <item h="1" x="25"/>
        <item x="26"/>
        <item m="1" x="156"/>
        <item x="27"/>
        <item x="28"/>
        <item x="29"/>
        <item x="30"/>
        <item x="31"/>
        <item x="32"/>
        <item x="33"/>
        <item x="34"/>
        <item x="35"/>
        <item x="36"/>
        <item x="37"/>
        <item x="38"/>
        <item x="39"/>
        <item x="40"/>
        <item x="41"/>
        <item x="42"/>
        <item x="43"/>
        <item x="44"/>
        <item x="45"/>
        <item x="46"/>
        <item x="47"/>
        <item x="48"/>
        <item x="49"/>
        <item x="50"/>
        <item x="51"/>
        <item x="52"/>
        <item x="53"/>
        <item x="54"/>
        <item m="1" x="157"/>
        <item x="55"/>
        <item x="56"/>
        <item x="57"/>
        <item x="58"/>
        <item h="1" x="153"/>
        <item x="59"/>
        <item x="60"/>
        <item x="61"/>
        <item x="62"/>
        <item x="63"/>
        <item x="64"/>
        <item x="65"/>
        <item x="66"/>
        <item x="67"/>
        <item x="68"/>
        <item x="69"/>
        <item x="70"/>
        <item x="71"/>
        <item x="72"/>
        <item x="73"/>
        <item x="74"/>
        <item x="75"/>
        <item x="76"/>
        <item x="77"/>
        <item x="78"/>
        <item x="79"/>
        <item h="1" x="151"/>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52"/>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h="1" x="24"/>
        <item h="1" x="118"/>
        <item t="default"/>
      </items>
    </pivotField>
    <pivotField showAll="0"/>
    <pivotField showAll="0"/>
    <pivotField showAll="0"/>
    <pivotField axis="axisRow" showAll="0">
      <items count="71">
        <item x="44"/>
        <item x="43"/>
        <item x="42"/>
        <item x="41"/>
        <item x="38"/>
        <item x="40"/>
        <item x="31"/>
        <item x="36"/>
        <item x="32"/>
        <item x="35"/>
        <item x="37"/>
        <item x="33"/>
        <item m="1" x="62"/>
        <item m="1" x="60"/>
        <item m="1" x="56"/>
        <item m="1" x="54"/>
        <item m="1" x="50"/>
        <item m="1" x="63"/>
        <item m="1" x="61"/>
        <item m="1" x="57"/>
        <item m="1" x="55"/>
        <item m="1" x="51"/>
        <item x="49"/>
        <item x="48"/>
        <item x="47"/>
        <item x="10"/>
        <item x="11"/>
        <item x="12"/>
        <item x="13"/>
        <item x="14"/>
        <item x="15"/>
        <item x="16"/>
        <item x="17"/>
        <item x="18"/>
        <item x="19"/>
        <item x="20"/>
        <item x="21"/>
        <item x="22"/>
        <item x="23"/>
        <item x="24"/>
        <item x="25"/>
        <item x="26"/>
        <item x="27"/>
        <item x="28"/>
        <item x="29"/>
        <item x="30"/>
        <item x="34"/>
        <item x="39"/>
        <item x="45"/>
        <item x="46"/>
        <item m="1" x="52"/>
        <item m="1" x="53"/>
        <item m="1" x="68"/>
        <item m="1" x="69"/>
        <item m="1" x="64"/>
        <item m="1" x="65"/>
        <item m="1" x="58"/>
        <item m="1" x="59"/>
        <item m="1" x="66"/>
        <item m="1" x="67"/>
        <item x="1"/>
        <item x="3"/>
        <item x="0"/>
        <item x="2"/>
        <item x="4"/>
        <item x="5"/>
        <item x="8"/>
        <item x="9"/>
        <item x="6"/>
        <item x="7"/>
        <item t="default"/>
      </items>
    </pivotField>
    <pivotField showAll="0"/>
    <pivotField showAll="0"/>
    <pivotField showAll="0"/>
    <pivotField showAll="0"/>
    <pivotField showAll="0"/>
    <pivotField dataField="1" showAll="0"/>
  </pivotFields>
  <rowFields count="1">
    <field x="6"/>
  </rowFields>
  <rowItems count="51">
    <i>
      <x/>
    </i>
    <i>
      <x v="1"/>
    </i>
    <i>
      <x v="2"/>
    </i>
    <i>
      <x v="3"/>
    </i>
    <i>
      <x v="4"/>
    </i>
    <i>
      <x v="5"/>
    </i>
    <i>
      <x v="6"/>
    </i>
    <i>
      <x v="7"/>
    </i>
    <i>
      <x v="8"/>
    </i>
    <i>
      <x v="9"/>
    </i>
    <i>
      <x v="10"/>
    </i>
    <i>
      <x v="1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60"/>
    </i>
    <i>
      <x v="61"/>
    </i>
    <i>
      <x v="62"/>
    </i>
    <i>
      <x v="63"/>
    </i>
    <i>
      <x v="64"/>
    </i>
    <i>
      <x v="65"/>
    </i>
    <i>
      <x v="66"/>
    </i>
    <i>
      <x v="67"/>
    </i>
    <i>
      <x v="68"/>
    </i>
    <i>
      <x v="69"/>
    </i>
    <i t="grand">
      <x/>
    </i>
  </rowItems>
  <colFields count="1">
    <field x="-2"/>
  </colFields>
  <colItems count="2">
    <i>
      <x/>
    </i>
    <i i="1">
      <x v="1"/>
    </i>
  </colItems>
  <pageFields count="1">
    <pageField fld="2" hier="-1"/>
  </pageFields>
  <dataFields count="2">
    <dataField name="Max of Rate for ranking" fld="12" subtotal="max" baseField="0" baseItem="0"/>
    <dataField name="Min of Rate for ranking" fld="12" subtotal="min"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hildrenscommissioner.gov.uk/our-work/vulnerable-children/children-in-families-at-risk-local-area-maps/" TargetMode="External"/><Relationship Id="rId1" Type="http://schemas.openxmlformats.org/officeDocument/2006/relationships/hyperlink" Target="https://www.childrenscommissioner.gov.uk/publication/childhood-vulnerability-in-england-2019/" TargetMode="External"/><Relationship Id="rId4"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7"/>
  <sheetViews>
    <sheetView tabSelected="1" workbookViewId="0">
      <selection activeCell="A9" sqref="A9"/>
    </sheetView>
  </sheetViews>
  <sheetFormatPr defaultColWidth="9.1328125" defaultRowHeight="14.25" x14ac:dyDescent="0.45"/>
  <cols>
    <col min="1" max="1" width="167.3984375" style="29" customWidth="1"/>
    <col min="2" max="16384" width="9.1328125" style="12"/>
  </cols>
  <sheetData>
    <row r="1" spans="1:1" ht="78" customHeight="1" x14ac:dyDescent="0.7">
      <c r="A1" s="30" t="s">
        <v>3681</v>
      </c>
    </row>
    <row r="2" spans="1:1" ht="35.25" customHeight="1" x14ac:dyDescent="0.55000000000000004">
      <c r="A2" s="33" t="s">
        <v>0</v>
      </c>
    </row>
    <row r="3" spans="1:1" ht="15.75" x14ac:dyDescent="0.5">
      <c r="A3" s="74"/>
    </row>
    <row r="4" spans="1:1" ht="15.75" x14ac:dyDescent="0.5">
      <c r="A4" s="75" t="s">
        <v>1</v>
      </c>
    </row>
    <row r="5" spans="1:1" ht="63" x14ac:dyDescent="0.5">
      <c r="A5" s="74" t="s">
        <v>2</v>
      </c>
    </row>
    <row r="6" spans="1:1" ht="44.65" customHeight="1" x14ac:dyDescent="0.5">
      <c r="A6" s="75" t="s">
        <v>3</v>
      </c>
    </row>
    <row r="7" spans="1:1" ht="15.75" x14ac:dyDescent="0.5">
      <c r="A7" s="76" t="s">
        <v>4</v>
      </c>
    </row>
    <row r="8" spans="1:1" ht="15.75" x14ac:dyDescent="0.5">
      <c r="A8" s="76" t="s">
        <v>5</v>
      </c>
    </row>
    <row r="9" spans="1:1" ht="15.75" x14ac:dyDescent="0.5">
      <c r="A9" s="76" t="s">
        <v>6</v>
      </c>
    </row>
    <row r="10" spans="1:1" ht="15.75" x14ac:dyDescent="0.5">
      <c r="A10" s="76" t="s">
        <v>7</v>
      </c>
    </row>
    <row r="11" spans="1:1" ht="15.75" x14ac:dyDescent="0.5">
      <c r="A11" s="76" t="s">
        <v>8</v>
      </c>
    </row>
    <row r="12" spans="1:1" ht="15.75" x14ac:dyDescent="0.5">
      <c r="A12" s="76" t="s">
        <v>9</v>
      </c>
    </row>
    <row r="13" spans="1:1" ht="15.75" x14ac:dyDescent="0.5">
      <c r="A13" s="74"/>
    </row>
    <row r="14" spans="1:1" ht="25.15" customHeight="1" x14ac:dyDescent="0.5">
      <c r="A14" s="75" t="s">
        <v>10</v>
      </c>
    </row>
    <row r="15" spans="1:1" ht="15.75" x14ac:dyDescent="0.5">
      <c r="A15" s="77" t="s">
        <v>11</v>
      </c>
    </row>
    <row r="16" spans="1:1" ht="15.75" x14ac:dyDescent="0.5">
      <c r="A16" s="77" t="s">
        <v>12</v>
      </c>
    </row>
    <row r="17" spans="1:1" ht="15.75" x14ac:dyDescent="0.5">
      <c r="A17" s="74"/>
    </row>
  </sheetData>
  <hyperlinks>
    <hyperlink ref="A15" r:id="rId1" display="†CCO Vulnerability Framework" xr:uid="{00000000-0004-0000-0000-000000000000}"/>
    <hyperlink ref="A16" r:id="rId2" display="††CCO family risk maps" xr:uid="{00000000-0004-0000-0000-000001000000}"/>
    <hyperlink ref="A7" location="'1. National profile'!A1" display="1. National profile" xr:uid="{00000000-0004-0000-0000-000002000000}"/>
    <hyperlink ref="A9" location="'3. Data sources - Prevalence'!A1" display="3. Data sources - 'Prevalence' indicators" xr:uid="{00000000-0004-0000-0000-000003000000}"/>
    <hyperlink ref="A10" location="'4. Data sources - Known service'!A1" display="4. Data sources - 'Known to services' indicators" xr:uid="{00000000-0004-0000-0000-000004000000}"/>
    <hyperlink ref="A12" location="'6. Data sources - LA info'!A1" display="6. Data sources - 'LA information' indicators" xr:uid="{00000000-0004-0000-0000-000005000000}"/>
    <hyperlink ref="A8" location="'2. LA profile'!A1" display="2. Local authority profile" xr:uid="{00000000-0004-0000-0000-000006000000}"/>
    <hyperlink ref="A11" location="'5. Data sources - babies'!A1" display="5. Data sources - Vulnerable babies and toddlers" xr:uid="{00000000-0004-0000-0000-000007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7641"/>
  <sheetViews>
    <sheetView topLeftCell="A1492" workbookViewId="0">
      <selection activeCell="F1523" sqref="A1522:XFD1523"/>
    </sheetView>
  </sheetViews>
  <sheetFormatPr defaultRowHeight="14.25" x14ac:dyDescent="0.45"/>
  <cols>
    <col min="6" max="6" width="31.1328125" customWidth="1"/>
    <col min="7" max="7" width="67.86328125" customWidth="1"/>
  </cols>
  <sheetData>
    <row r="1" spans="1:15" ht="42.75" x14ac:dyDescent="0.45">
      <c r="A1" s="2" t="s">
        <v>219</v>
      </c>
      <c r="B1" s="2" t="s">
        <v>220</v>
      </c>
      <c r="C1" s="2" t="s">
        <v>221</v>
      </c>
      <c r="D1" s="2" t="s">
        <v>222</v>
      </c>
      <c r="E1" s="2" t="s">
        <v>223</v>
      </c>
      <c r="F1" s="2" t="s">
        <v>15</v>
      </c>
      <c r="G1" s="2" t="s">
        <v>224</v>
      </c>
      <c r="H1" s="2" t="s">
        <v>225</v>
      </c>
      <c r="I1" s="2" t="s">
        <v>226</v>
      </c>
      <c r="J1" s="2" t="s">
        <v>738</v>
      </c>
      <c r="K1" s="2" t="s">
        <v>739</v>
      </c>
      <c r="L1" s="31" t="s">
        <v>740</v>
      </c>
      <c r="M1" s="2" t="s">
        <v>741</v>
      </c>
      <c r="N1" s="2" t="s">
        <v>742</v>
      </c>
      <c r="O1" s="31"/>
    </row>
    <row r="2" spans="1:15" x14ac:dyDescent="0.45">
      <c r="A2" s="31" t="str">
        <f t="shared" ref="A2:A65" si="0">CONCATENATE(B2,"_",G2,"_",H2)</f>
        <v>E09000002_Modelled prevalence of children aged 0-1 in households with all 3 of so called 'toxic trio'_Number</v>
      </c>
      <c r="B2" s="31" t="s">
        <v>227</v>
      </c>
      <c r="C2" s="31" t="s">
        <v>228</v>
      </c>
      <c r="D2" s="31" t="s">
        <v>229</v>
      </c>
      <c r="E2" s="31">
        <v>2018</v>
      </c>
      <c r="F2" s="31" t="s">
        <v>22</v>
      </c>
      <c r="G2" s="31" t="s">
        <v>102</v>
      </c>
      <c r="H2" s="31" t="s">
        <v>743</v>
      </c>
      <c r="I2" s="31">
        <v>74.531188619264142</v>
      </c>
      <c r="J2" s="31">
        <v>3819</v>
      </c>
      <c r="K2" s="31">
        <v>19.515891233114466</v>
      </c>
      <c r="L2" s="31" t="s">
        <v>2325</v>
      </c>
      <c r="M2" s="31">
        <v>19.52</v>
      </c>
      <c r="N2" s="31">
        <f t="shared" ref="N2:N65" si="1">IF(OR(C2="City of London",C2="Isles of Scilly"),1,0)</f>
        <v>0</v>
      </c>
      <c r="O2" s="31"/>
    </row>
    <row r="3" spans="1:15" x14ac:dyDescent="0.45">
      <c r="A3" s="31" t="str">
        <f t="shared" si="0"/>
        <v>E09000003_Modelled prevalence of children aged 0-1 in households with all 3 of so called 'toxic trio'_Number</v>
      </c>
      <c r="B3" s="31" t="s">
        <v>233</v>
      </c>
      <c r="C3" s="31" t="s">
        <v>234</v>
      </c>
      <c r="D3" s="31" t="s">
        <v>229</v>
      </c>
      <c r="E3" s="31">
        <v>2018</v>
      </c>
      <c r="F3" s="31" t="s">
        <v>22</v>
      </c>
      <c r="G3" s="31" t="s">
        <v>102</v>
      </c>
      <c r="H3" s="31" t="s">
        <v>743</v>
      </c>
      <c r="I3" s="31">
        <v>77.802364101647029</v>
      </c>
      <c r="J3" s="31">
        <v>5250</v>
      </c>
      <c r="K3" s="31">
        <v>14.819497924123244</v>
      </c>
      <c r="L3" s="31" t="s">
        <v>2326</v>
      </c>
      <c r="M3" s="31">
        <v>14.82</v>
      </c>
      <c r="N3" s="31">
        <f t="shared" si="1"/>
        <v>0</v>
      </c>
      <c r="O3" s="31"/>
    </row>
    <row r="4" spans="1:15" x14ac:dyDescent="0.45">
      <c r="A4" s="31" t="str">
        <f t="shared" si="0"/>
        <v>E08000016_Modelled prevalence of children aged 0-1 in households with all 3 of so called 'toxic trio'_Number</v>
      </c>
      <c r="B4" s="31" t="s">
        <v>236</v>
      </c>
      <c r="C4" s="31" t="s">
        <v>237</v>
      </c>
      <c r="D4" s="31" t="s">
        <v>229</v>
      </c>
      <c r="E4" s="31">
        <v>2018</v>
      </c>
      <c r="F4" s="31" t="s">
        <v>22</v>
      </c>
      <c r="G4" s="31" t="s">
        <v>102</v>
      </c>
      <c r="H4" s="31" t="s">
        <v>743</v>
      </c>
      <c r="I4" s="31">
        <v>41.697121522554809</v>
      </c>
      <c r="J4" s="31">
        <v>2754</v>
      </c>
      <c r="K4" s="31">
        <v>15.14056700165389</v>
      </c>
      <c r="L4" s="31" t="s">
        <v>2327</v>
      </c>
      <c r="M4" s="31">
        <v>15.14</v>
      </c>
      <c r="N4" s="31">
        <f t="shared" si="1"/>
        <v>0</v>
      </c>
      <c r="O4" s="31"/>
    </row>
    <row r="5" spans="1:15" x14ac:dyDescent="0.45">
      <c r="A5" s="31" t="str">
        <f t="shared" si="0"/>
        <v>E06000022_Modelled prevalence of children aged 0-1 in households with all 3 of so called 'toxic trio'_Number</v>
      </c>
      <c r="B5" s="31" t="s">
        <v>238</v>
      </c>
      <c r="C5" s="31" t="s">
        <v>239</v>
      </c>
      <c r="D5" s="31" t="s">
        <v>229</v>
      </c>
      <c r="E5" s="31">
        <v>2018</v>
      </c>
      <c r="F5" s="31" t="s">
        <v>22</v>
      </c>
      <c r="G5" s="31" t="s">
        <v>102</v>
      </c>
      <c r="H5" s="31" t="s">
        <v>743</v>
      </c>
      <c r="I5" s="31">
        <v>25.439723383913687</v>
      </c>
      <c r="J5" s="31">
        <v>1742</v>
      </c>
      <c r="K5" s="31">
        <v>14.603744766885011</v>
      </c>
      <c r="L5" s="31" t="s">
        <v>2328</v>
      </c>
      <c r="M5" s="31">
        <v>14.6</v>
      </c>
      <c r="N5" s="31">
        <f t="shared" si="1"/>
        <v>0</v>
      </c>
      <c r="O5" s="31"/>
    </row>
    <row r="6" spans="1:15" x14ac:dyDescent="0.45">
      <c r="A6" s="31" t="str">
        <f t="shared" si="0"/>
        <v>E06000055_Modelled prevalence of children aged 0-1 in households with all 3 of so called 'toxic trio'_Number</v>
      </c>
      <c r="B6" s="31" t="s">
        <v>240</v>
      </c>
      <c r="C6" s="31" t="s">
        <v>241</v>
      </c>
      <c r="D6" s="31" t="s">
        <v>229</v>
      </c>
      <c r="E6" s="31">
        <v>2018</v>
      </c>
      <c r="F6" s="31" t="s">
        <v>22</v>
      </c>
      <c r="G6" s="31" t="s">
        <v>102</v>
      </c>
      <c r="H6" s="31" t="s">
        <v>743</v>
      </c>
      <c r="I6" s="31">
        <v>33.348842377431886</v>
      </c>
      <c r="J6" s="31">
        <v>2310</v>
      </c>
      <c r="K6" s="31">
        <v>14.436728301918565</v>
      </c>
      <c r="L6" s="31" t="s">
        <v>2329</v>
      </c>
      <c r="M6" s="31">
        <v>14.44</v>
      </c>
      <c r="N6" s="31">
        <f t="shared" si="1"/>
        <v>0</v>
      </c>
      <c r="O6" s="31"/>
    </row>
    <row r="7" spans="1:15" x14ac:dyDescent="0.45">
      <c r="A7" s="31" t="str">
        <f t="shared" si="0"/>
        <v>E09000004_Modelled prevalence of children aged 0-1 in households with all 3 of so called 'toxic trio'_Number</v>
      </c>
      <c r="B7" s="31" t="s">
        <v>242</v>
      </c>
      <c r="C7" s="31" t="s">
        <v>243</v>
      </c>
      <c r="D7" s="31" t="s">
        <v>229</v>
      </c>
      <c r="E7" s="31">
        <v>2018</v>
      </c>
      <c r="F7" s="31" t="s">
        <v>22</v>
      </c>
      <c r="G7" s="31" t="s">
        <v>102</v>
      </c>
      <c r="H7" s="31" t="s">
        <v>743</v>
      </c>
      <c r="I7" s="31">
        <v>46.742316985442919</v>
      </c>
      <c r="J7" s="31">
        <v>3133</v>
      </c>
      <c r="K7" s="31">
        <v>14.919347904705688</v>
      </c>
      <c r="L7" s="31" t="s">
        <v>2330</v>
      </c>
      <c r="M7" s="31">
        <v>14.92</v>
      </c>
      <c r="N7" s="31">
        <f t="shared" si="1"/>
        <v>0</v>
      </c>
      <c r="O7" s="31"/>
    </row>
    <row r="8" spans="1:15" x14ac:dyDescent="0.45">
      <c r="A8" s="31" t="str">
        <f t="shared" si="0"/>
        <v>E08000025_Modelled prevalence of children aged 0-1 in households with all 3 of so called 'toxic trio'_Number</v>
      </c>
      <c r="B8" s="31" t="s">
        <v>245</v>
      </c>
      <c r="C8" s="31" t="s">
        <v>246</v>
      </c>
      <c r="D8" s="31" t="s">
        <v>229</v>
      </c>
      <c r="E8" s="31">
        <v>2018</v>
      </c>
      <c r="F8" s="31" t="s">
        <v>22</v>
      </c>
      <c r="G8" s="31" t="s">
        <v>102</v>
      </c>
      <c r="H8" s="31" t="s">
        <v>743</v>
      </c>
      <c r="I8" s="31">
        <v>310.39580516515264</v>
      </c>
      <c r="J8" s="31">
        <v>16082</v>
      </c>
      <c r="K8" s="31">
        <v>19.300821114609665</v>
      </c>
      <c r="L8" s="31" t="s">
        <v>2331</v>
      </c>
      <c r="M8" s="31">
        <v>19.3</v>
      </c>
      <c r="N8" s="31">
        <f t="shared" si="1"/>
        <v>0</v>
      </c>
      <c r="O8" s="31"/>
    </row>
    <row r="9" spans="1:15" x14ac:dyDescent="0.45">
      <c r="A9" s="31" t="str">
        <f t="shared" si="0"/>
        <v>E06000008_Modelled prevalence of children aged 0-1 in households with all 3 of so called 'toxic trio'_Number</v>
      </c>
      <c r="B9" s="31" t="s">
        <v>247</v>
      </c>
      <c r="C9" s="31" t="s">
        <v>248</v>
      </c>
      <c r="D9" s="31" t="s">
        <v>229</v>
      </c>
      <c r="E9" s="31">
        <v>2018</v>
      </c>
      <c r="F9" s="31" t="s">
        <v>22</v>
      </c>
      <c r="G9" s="31" t="s">
        <v>102</v>
      </c>
      <c r="H9" s="31" t="s">
        <v>743</v>
      </c>
      <c r="I9" s="31">
        <v>37.314142109890703</v>
      </c>
      <c r="J9" s="31">
        <v>1998</v>
      </c>
      <c r="K9" s="31">
        <v>18.675746801747099</v>
      </c>
      <c r="L9" s="31" t="s">
        <v>2332</v>
      </c>
      <c r="M9" s="31">
        <v>18.68</v>
      </c>
      <c r="N9" s="31">
        <f t="shared" si="1"/>
        <v>0</v>
      </c>
      <c r="O9" s="31"/>
    </row>
    <row r="10" spans="1:15" x14ac:dyDescent="0.45">
      <c r="A10" s="31" t="str">
        <f t="shared" si="0"/>
        <v>E06000009_Modelled prevalence of children aged 0-1 in households with all 3 of so called 'toxic trio'_Number</v>
      </c>
      <c r="B10" s="31" t="s">
        <v>249</v>
      </c>
      <c r="C10" s="31" t="s">
        <v>250</v>
      </c>
      <c r="D10" s="31" t="s">
        <v>229</v>
      </c>
      <c r="E10" s="31">
        <v>2018</v>
      </c>
      <c r="F10" s="31" t="s">
        <v>22</v>
      </c>
      <c r="G10" s="31" t="s">
        <v>102</v>
      </c>
      <c r="H10" s="31" t="s">
        <v>743</v>
      </c>
      <c r="I10" s="31">
        <v>27.622526519642395</v>
      </c>
      <c r="J10" s="31">
        <v>1627</v>
      </c>
      <c r="K10" s="31">
        <v>16.977582372244864</v>
      </c>
      <c r="L10" s="31" t="s">
        <v>2333</v>
      </c>
      <c r="M10" s="31">
        <v>16.98</v>
      </c>
      <c r="N10" s="31">
        <f t="shared" si="1"/>
        <v>0</v>
      </c>
      <c r="O10" s="31"/>
    </row>
    <row r="11" spans="1:15" x14ac:dyDescent="0.45">
      <c r="A11" s="31" t="str">
        <f t="shared" si="0"/>
        <v>E08000001_Modelled prevalence of children aged 0-1 in households with all 3 of so called 'toxic trio'_Number</v>
      </c>
      <c r="B11" s="31" t="s">
        <v>252</v>
      </c>
      <c r="C11" s="31" t="s">
        <v>253</v>
      </c>
      <c r="D11" s="31" t="s">
        <v>229</v>
      </c>
      <c r="E11" s="31">
        <v>2018</v>
      </c>
      <c r="F11" s="31" t="s">
        <v>22</v>
      </c>
      <c r="G11" s="31" t="s">
        <v>102</v>
      </c>
      <c r="H11" s="31" t="s">
        <v>743</v>
      </c>
      <c r="I11" s="31">
        <v>59.70099222700761</v>
      </c>
      <c r="J11" s="31">
        <v>3609</v>
      </c>
      <c r="K11" s="31">
        <v>16.542253318649934</v>
      </c>
      <c r="L11" s="31" t="s">
        <v>762</v>
      </c>
      <c r="M11" s="31">
        <v>16.54</v>
      </c>
      <c r="N11" s="31">
        <f t="shared" si="1"/>
        <v>0</v>
      </c>
      <c r="O11" s="31"/>
    </row>
    <row r="12" spans="1:15" x14ac:dyDescent="0.45">
      <c r="A12" s="31" t="str">
        <f t="shared" si="0"/>
        <v>E06000028_Modelled prevalence of children aged 0-1 in households with all 3 of so called 'toxic trio'_Number</v>
      </c>
      <c r="B12" s="31" t="s">
        <v>254</v>
      </c>
      <c r="C12" s="31" t="s">
        <v>255</v>
      </c>
      <c r="D12" s="31" t="s">
        <v>229</v>
      </c>
      <c r="E12" s="31">
        <v>2018</v>
      </c>
      <c r="F12" s="31" t="s">
        <v>22</v>
      </c>
      <c r="G12" s="31" t="s">
        <v>102</v>
      </c>
      <c r="H12" s="31" t="s">
        <v>743</v>
      </c>
      <c r="I12" s="31">
        <v>29.034608081469358</v>
      </c>
      <c r="J12" s="31">
        <v>1996</v>
      </c>
      <c r="K12" s="31">
        <v>14.546396834403485</v>
      </c>
      <c r="L12" s="31" t="s">
        <v>2334</v>
      </c>
      <c r="M12" s="31">
        <v>14.55</v>
      </c>
      <c r="N12" s="31">
        <f t="shared" si="1"/>
        <v>0</v>
      </c>
      <c r="O12" s="31"/>
    </row>
    <row r="13" spans="1:15" x14ac:dyDescent="0.45">
      <c r="A13" s="31" t="str">
        <f t="shared" si="0"/>
        <v>E06000036_Modelled prevalence of children aged 0-1 in households with all 3 of so called 'toxic trio'_Number</v>
      </c>
      <c r="B13" s="31" t="s">
        <v>257</v>
      </c>
      <c r="C13" s="31" t="s">
        <v>258</v>
      </c>
      <c r="D13" s="31" t="s">
        <v>229</v>
      </c>
      <c r="E13" s="31">
        <v>2018</v>
      </c>
      <c r="F13" s="31" t="s">
        <v>22</v>
      </c>
      <c r="G13" s="31" t="s">
        <v>102</v>
      </c>
      <c r="H13" s="31" t="s">
        <v>743</v>
      </c>
      <c r="I13" s="31">
        <v>19.828819120415993</v>
      </c>
      <c r="J13" s="31">
        <v>1442</v>
      </c>
      <c r="K13" s="31">
        <v>13.750914785309288</v>
      </c>
      <c r="L13" s="31" t="s">
        <v>2335</v>
      </c>
      <c r="M13" s="31">
        <v>13.75</v>
      </c>
      <c r="N13" s="31">
        <f t="shared" si="1"/>
        <v>0</v>
      </c>
      <c r="O13" s="31"/>
    </row>
    <row r="14" spans="1:15" x14ac:dyDescent="0.45">
      <c r="A14" s="31" t="str">
        <f t="shared" si="0"/>
        <v>E08000032_Modelled prevalence of children aged 0-1 in households with all 3 of so called 'toxic trio'_Number</v>
      </c>
      <c r="B14" s="31" t="s">
        <v>259</v>
      </c>
      <c r="C14" s="31" t="s">
        <v>260</v>
      </c>
      <c r="D14" s="31" t="s">
        <v>229</v>
      </c>
      <c r="E14" s="31">
        <v>2018</v>
      </c>
      <c r="F14" s="31" t="s">
        <v>22</v>
      </c>
      <c r="G14" s="31" t="s">
        <v>102</v>
      </c>
      <c r="H14" s="31" t="s">
        <v>743</v>
      </c>
      <c r="I14" s="31">
        <v>128.01007288872106</v>
      </c>
      <c r="J14" s="31">
        <v>7373</v>
      </c>
      <c r="K14" s="31">
        <v>17.362006359517302</v>
      </c>
      <c r="L14" s="31" t="s">
        <v>2336</v>
      </c>
      <c r="M14" s="31">
        <v>17.36</v>
      </c>
      <c r="N14" s="31">
        <f t="shared" si="1"/>
        <v>0</v>
      </c>
      <c r="O14" s="31"/>
    </row>
    <row r="15" spans="1:15" x14ac:dyDescent="0.45">
      <c r="A15" s="31" t="str">
        <f t="shared" si="0"/>
        <v>E09000005_Modelled prevalence of children aged 0-1 in households with all 3 of so called 'toxic trio'_Number</v>
      </c>
      <c r="B15" s="31" t="s">
        <v>261</v>
      </c>
      <c r="C15" s="31" t="s">
        <v>262</v>
      </c>
      <c r="D15" s="31" t="s">
        <v>229</v>
      </c>
      <c r="E15" s="31">
        <v>2018</v>
      </c>
      <c r="F15" s="31" t="s">
        <v>22</v>
      </c>
      <c r="G15" s="31" t="s">
        <v>102</v>
      </c>
      <c r="H15" s="31" t="s">
        <v>743</v>
      </c>
      <c r="I15" s="31">
        <v>76.677235895478105</v>
      </c>
      <c r="J15" s="31">
        <v>4825</v>
      </c>
      <c r="K15" s="31">
        <v>15.891655107871109</v>
      </c>
      <c r="L15" s="31" t="s">
        <v>2337</v>
      </c>
      <c r="M15" s="31">
        <v>15.89</v>
      </c>
      <c r="N15" s="31">
        <f t="shared" si="1"/>
        <v>0</v>
      </c>
      <c r="O15" s="31"/>
    </row>
    <row r="16" spans="1:15" x14ac:dyDescent="0.45">
      <c r="A16" s="31" t="str">
        <f t="shared" si="0"/>
        <v>E06000043_Modelled prevalence of children aged 0-1 in households with all 3 of so called 'toxic trio'_Number</v>
      </c>
      <c r="B16" s="31" t="s">
        <v>263</v>
      </c>
      <c r="C16" s="31" t="s">
        <v>264</v>
      </c>
      <c r="D16" s="31" t="s">
        <v>229</v>
      </c>
      <c r="E16" s="31">
        <v>2018</v>
      </c>
      <c r="F16" s="31" t="s">
        <v>22</v>
      </c>
      <c r="G16" s="31" t="s">
        <v>102</v>
      </c>
      <c r="H16" s="31" t="s">
        <v>743</v>
      </c>
      <c r="I16" s="31">
        <v>39.686645006422516</v>
      </c>
      <c r="J16" s="31">
        <v>2611</v>
      </c>
      <c r="K16" s="31">
        <v>15.199787440223101</v>
      </c>
      <c r="L16" s="31" t="s">
        <v>766</v>
      </c>
      <c r="M16" s="31">
        <v>15.2</v>
      </c>
      <c r="N16" s="31">
        <f t="shared" si="1"/>
        <v>0</v>
      </c>
      <c r="O16" s="31"/>
    </row>
    <row r="17" spans="1:15" x14ac:dyDescent="0.45">
      <c r="A17" s="31" t="str">
        <f t="shared" si="0"/>
        <v>E06000023_Modelled prevalence of children aged 0-1 in households with all 3 of so called 'toxic trio'_Number</v>
      </c>
      <c r="B17" s="31" t="s">
        <v>265</v>
      </c>
      <c r="C17" s="31" t="s">
        <v>266</v>
      </c>
      <c r="D17" s="31" t="s">
        <v>229</v>
      </c>
      <c r="E17" s="31">
        <v>2018</v>
      </c>
      <c r="F17" s="31" t="s">
        <v>22</v>
      </c>
      <c r="G17" s="31" t="s">
        <v>102</v>
      </c>
      <c r="H17" s="31" t="s">
        <v>743</v>
      </c>
      <c r="I17" s="31">
        <v>95.555166986863128</v>
      </c>
      <c r="J17" s="31">
        <v>5728</v>
      </c>
      <c r="K17" s="31">
        <v>16.682117141561299</v>
      </c>
      <c r="L17" s="31" t="s">
        <v>2338</v>
      </c>
      <c r="M17" s="31">
        <v>16.68</v>
      </c>
      <c r="N17" s="31">
        <f t="shared" si="1"/>
        <v>0</v>
      </c>
      <c r="O17" s="31"/>
    </row>
    <row r="18" spans="1:15" x14ac:dyDescent="0.45">
      <c r="A18" s="31" t="str">
        <f t="shared" si="0"/>
        <v>E09000006_Modelled prevalence of children aged 0-1 in households with all 3 of so called 'toxic trio'_Number</v>
      </c>
      <c r="B18" s="31" t="s">
        <v>267</v>
      </c>
      <c r="C18" s="31" t="s">
        <v>268</v>
      </c>
      <c r="D18" s="31" t="s">
        <v>229</v>
      </c>
      <c r="E18" s="31">
        <v>2018</v>
      </c>
      <c r="F18" s="31" t="s">
        <v>22</v>
      </c>
      <c r="G18" s="31" t="s">
        <v>102</v>
      </c>
      <c r="H18" s="31" t="s">
        <v>743</v>
      </c>
      <c r="I18" s="31">
        <v>57.883593686672576</v>
      </c>
      <c r="J18" s="31">
        <v>4232</v>
      </c>
      <c r="K18" s="31">
        <v>13.677597752049286</v>
      </c>
      <c r="L18" s="31" t="s">
        <v>2339</v>
      </c>
      <c r="M18" s="31">
        <v>13.68</v>
      </c>
      <c r="N18" s="31">
        <f t="shared" si="1"/>
        <v>0</v>
      </c>
      <c r="O18" s="31"/>
    </row>
    <row r="19" spans="1:15" x14ac:dyDescent="0.45">
      <c r="A19" s="31" t="str">
        <f t="shared" si="0"/>
        <v>E10000002_Modelled prevalence of children aged 0-1 in households with all 3 of so called 'toxic trio'_Number</v>
      </c>
      <c r="B19" s="31" t="s">
        <v>269</v>
      </c>
      <c r="C19" s="31" t="s">
        <v>270</v>
      </c>
      <c r="D19" s="31" t="s">
        <v>229</v>
      </c>
      <c r="E19" s="31">
        <v>2018</v>
      </c>
      <c r="F19" s="31" t="s">
        <v>22</v>
      </c>
      <c r="G19" s="31" t="s">
        <v>102</v>
      </c>
      <c r="H19" s="31" t="s">
        <v>743</v>
      </c>
      <c r="I19" s="31">
        <v>78.298313173300585</v>
      </c>
      <c r="J19" s="31">
        <v>6048</v>
      </c>
      <c r="K19" s="31">
        <v>12.946149664897584</v>
      </c>
      <c r="L19" s="31" t="s">
        <v>2340</v>
      </c>
      <c r="M19" s="31">
        <v>12.95</v>
      </c>
      <c r="N19" s="31">
        <f t="shared" si="1"/>
        <v>0</v>
      </c>
      <c r="O19" s="31"/>
    </row>
    <row r="20" spans="1:15" x14ac:dyDescent="0.45">
      <c r="A20" s="31" t="str">
        <f t="shared" si="0"/>
        <v>E08000002_Modelled prevalence of children aged 0-1 in households with all 3 of so called 'toxic trio'_Number</v>
      </c>
      <c r="B20" s="31" t="s">
        <v>271</v>
      </c>
      <c r="C20" s="31" t="s">
        <v>272</v>
      </c>
      <c r="D20" s="31" t="s">
        <v>229</v>
      </c>
      <c r="E20" s="31">
        <v>2018</v>
      </c>
      <c r="F20" s="31" t="s">
        <v>22</v>
      </c>
      <c r="G20" s="31" t="s">
        <v>102</v>
      </c>
      <c r="H20" s="31" t="s">
        <v>743</v>
      </c>
      <c r="I20" s="31">
        <v>33.323702765883887</v>
      </c>
      <c r="J20" s="31">
        <v>2197</v>
      </c>
      <c r="K20" s="31">
        <v>15.167821013146968</v>
      </c>
      <c r="L20" s="31" t="s">
        <v>753</v>
      </c>
      <c r="M20" s="31">
        <v>15.17</v>
      </c>
      <c r="N20" s="31">
        <f t="shared" si="1"/>
        <v>0</v>
      </c>
      <c r="O20" s="31"/>
    </row>
    <row r="21" spans="1:15" x14ac:dyDescent="0.45">
      <c r="A21" s="31" t="str">
        <f t="shared" si="0"/>
        <v>E08000033_Modelled prevalence of children aged 0-1 in households with all 3 of so called 'toxic trio'_Number</v>
      </c>
      <c r="B21" s="31" t="s">
        <v>273</v>
      </c>
      <c r="C21" s="31" t="s">
        <v>274</v>
      </c>
      <c r="D21" s="31" t="s">
        <v>229</v>
      </c>
      <c r="E21" s="31">
        <v>2018</v>
      </c>
      <c r="F21" s="31" t="s">
        <v>22</v>
      </c>
      <c r="G21" s="31" t="s">
        <v>102</v>
      </c>
      <c r="H21" s="31" t="s">
        <v>743</v>
      </c>
      <c r="I21" s="31">
        <v>34.32113131959634</v>
      </c>
      <c r="J21" s="31">
        <v>2340</v>
      </c>
      <c r="K21" s="31">
        <v>14.667150136579632</v>
      </c>
      <c r="L21" s="31" t="s">
        <v>2341</v>
      </c>
      <c r="M21" s="31">
        <v>14.67</v>
      </c>
      <c r="N21" s="31">
        <f t="shared" si="1"/>
        <v>0</v>
      </c>
      <c r="O21" s="31"/>
    </row>
    <row r="22" spans="1:15" x14ac:dyDescent="0.45">
      <c r="A22" s="31" t="str">
        <f t="shared" si="0"/>
        <v>E10000003_Modelled prevalence of children aged 0-1 in households with all 3 of so called 'toxic trio'_Number</v>
      </c>
      <c r="B22" s="31" t="s">
        <v>275</v>
      </c>
      <c r="C22" s="31" t="s">
        <v>276</v>
      </c>
      <c r="D22" s="31" t="s">
        <v>229</v>
      </c>
      <c r="E22" s="31">
        <v>2018</v>
      </c>
      <c r="F22" s="31" t="s">
        <v>22</v>
      </c>
      <c r="G22" s="31" t="s">
        <v>102</v>
      </c>
      <c r="H22" s="31" t="s">
        <v>743</v>
      </c>
      <c r="I22" s="31">
        <v>97.623358925752257</v>
      </c>
      <c r="J22" s="31">
        <v>6952</v>
      </c>
      <c r="K22" s="31">
        <v>14.042485461126621</v>
      </c>
      <c r="L22" s="31" t="s">
        <v>2342</v>
      </c>
      <c r="M22" s="31">
        <v>14.04</v>
      </c>
      <c r="N22" s="31">
        <f t="shared" si="1"/>
        <v>0</v>
      </c>
      <c r="O22" s="31"/>
    </row>
    <row r="23" spans="1:15" x14ac:dyDescent="0.45">
      <c r="A23" s="31" t="str">
        <f t="shared" si="0"/>
        <v>E09000007_Modelled prevalence of children aged 0-1 in households with all 3 of so called 'toxic trio'_Number</v>
      </c>
      <c r="B23" s="31" t="s">
        <v>277</v>
      </c>
      <c r="C23" s="31" t="s">
        <v>278</v>
      </c>
      <c r="D23" s="31" t="s">
        <v>229</v>
      </c>
      <c r="E23" s="31">
        <v>2018</v>
      </c>
      <c r="F23" s="31" t="s">
        <v>22</v>
      </c>
      <c r="G23" s="31" t="s">
        <v>102</v>
      </c>
      <c r="H23" s="31" t="s">
        <v>743</v>
      </c>
      <c r="I23" s="31">
        <v>42.327229666254965</v>
      </c>
      <c r="J23" s="31">
        <v>2541</v>
      </c>
      <c r="K23" s="31">
        <v>16.657705496361654</v>
      </c>
      <c r="L23" s="31" t="s">
        <v>2343</v>
      </c>
      <c r="M23" s="31">
        <v>16.66</v>
      </c>
      <c r="N23" s="31">
        <f t="shared" si="1"/>
        <v>0</v>
      </c>
      <c r="O23" s="31"/>
    </row>
    <row r="24" spans="1:15" x14ac:dyDescent="0.45">
      <c r="A24" s="31" t="str">
        <f t="shared" si="0"/>
        <v>E06000056_Modelled prevalence of children aged 0-1 in households with all 3 of so called 'toxic trio'_Number</v>
      </c>
      <c r="B24" s="31" t="s">
        <v>279</v>
      </c>
      <c r="C24" s="31" t="s">
        <v>280</v>
      </c>
      <c r="D24" s="31" t="s">
        <v>229</v>
      </c>
      <c r="E24" s="31">
        <v>2018</v>
      </c>
      <c r="F24" s="31" t="s">
        <v>22</v>
      </c>
      <c r="G24" s="31" t="s">
        <v>102</v>
      </c>
      <c r="H24" s="31" t="s">
        <v>743</v>
      </c>
      <c r="I24" s="31">
        <v>44.115069430424931</v>
      </c>
      <c r="J24" s="31">
        <v>3291</v>
      </c>
      <c r="K24" s="31">
        <v>13.40476129760709</v>
      </c>
      <c r="L24" s="31" t="s">
        <v>2344</v>
      </c>
      <c r="M24" s="31">
        <v>13.4</v>
      </c>
      <c r="N24" s="31">
        <f t="shared" si="1"/>
        <v>0</v>
      </c>
      <c r="O24" s="31"/>
    </row>
    <row r="25" spans="1:15" x14ac:dyDescent="0.45">
      <c r="A25" s="31" t="str">
        <f t="shared" si="0"/>
        <v>E06000049_Modelled prevalence of children aged 0-1 in households with all 3 of so called 'toxic trio'_Number</v>
      </c>
      <c r="B25" s="31" t="s">
        <v>541</v>
      </c>
      <c r="C25" s="31" t="s">
        <v>718</v>
      </c>
      <c r="D25" s="31" t="s">
        <v>229</v>
      </c>
      <c r="E25" s="31">
        <v>2018</v>
      </c>
      <c r="F25" s="31" t="s">
        <v>22</v>
      </c>
      <c r="G25" s="31" t="s">
        <v>102</v>
      </c>
      <c r="H25" s="31" t="s">
        <v>743</v>
      </c>
      <c r="I25" s="31">
        <v>49.040182391142842</v>
      </c>
      <c r="J25" s="31">
        <v>3921</v>
      </c>
      <c r="K25" s="31">
        <v>12.507060033446274</v>
      </c>
      <c r="L25" s="31" t="s">
        <v>2345</v>
      </c>
      <c r="M25" s="31">
        <v>12.51</v>
      </c>
      <c r="N25" s="31">
        <f t="shared" si="1"/>
        <v>0</v>
      </c>
      <c r="O25" s="31"/>
    </row>
    <row r="26" spans="1:15" x14ac:dyDescent="0.45">
      <c r="A26" s="31" t="str">
        <f t="shared" si="0"/>
        <v>E06000050_Modelled prevalence of children aged 0-1 in households with all 3 of so called 'toxic trio'_Number</v>
      </c>
      <c r="B26" s="31" t="s">
        <v>281</v>
      </c>
      <c r="C26" s="31" t="s">
        <v>735</v>
      </c>
      <c r="D26" s="31" t="s">
        <v>229</v>
      </c>
      <c r="E26" s="31">
        <v>2018</v>
      </c>
      <c r="F26" s="31" t="s">
        <v>22</v>
      </c>
      <c r="G26" s="31" t="s">
        <v>102</v>
      </c>
      <c r="H26" s="31" t="s">
        <v>743</v>
      </c>
      <c r="I26" s="31">
        <v>47.478387259229322</v>
      </c>
      <c r="J26" s="31">
        <v>3487</v>
      </c>
      <c r="K26" s="31">
        <v>13.615826572764359</v>
      </c>
      <c r="L26" s="31" t="s">
        <v>2346</v>
      </c>
      <c r="M26" s="31">
        <v>13.62</v>
      </c>
      <c r="N26" s="31">
        <f t="shared" si="1"/>
        <v>0</v>
      </c>
      <c r="O26" s="31"/>
    </row>
    <row r="27" spans="1:15" x14ac:dyDescent="0.45">
      <c r="A27" s="31" t="str">
        <f t="shared" si="0"/>
        <v>E09000001_Modelled prevalence of children aged 0-1 in households with all 3 of so called 'toxic trio'_Number</v>
      </c>
      <c r="B27" s="31" t="s">
        <v>582</v>
      </c>
      <c r="C27" s="31" t="s">
        <v>583</v>
      </c>
      <c r="D27" s="31" t="s">
        <v>229</v>
      </c>
      <c r="E27" s="31">
        <v>2018</v>
      </c>
      <c r="F27" s="31" t="s">
        <v>22</v>
      </c>
      <c r="G27" s="31" t="s">
        <v>102</v>
      </c>
      <c r="H27" s="31" t="s">
        <v>743</v>
      </c>
      <c r="I27" s="31">
        <v>0.65475637952568244</v>
      </c>
      <c r="J27" s="31">
        <v>73</v>
      </c>
      <c r="K27" s="31">
        <v>8.9692654729545538</v>
      </c>
      <c r="L27" s="31" t="s">
        <v>2347</v>
      </c>
      <c r="M27" s="31">
        <v>8.9700000000000006</v>
      </c>
      <c r="N27" s="31">
        <f t="shared" si="1"/>
        <v>1</v>
      </c>
      <c r="O27" s="31"/>
    </row>
    <row r="28" spans="1:15" x14ac:dyDescent="0.45">
      <c r="A28" s="31" t="str">
        <f t="shared" si="0"/>
        <v>E06000052_Modelled prevalence of children aged 0-1 in households with all 3 of so called 'toxic trio'_Number</v>
      </c>
      <c r="B28" s="31" t="s">
        <v>482</v>
      </c>
      <c r="C28" s="31" t="s">
        <v>720</v>
      </c>
      <c r="D28" s="31" t="s">
        <v>229</v>
      </c>
      <c r="E28" s="31">
        <v>2018</v>
      </c>
      <c r="F28" s="31" t="s">
        <v>22</v>
      </c>
      <c r="G28" s="31" t="s">
        <v>102</v>
      </c>
      <c r="H28" s="31" t="s">
        <v>743</v>
      </c>
      <c r="I28" s="31">
        <v>66.655737893018383</v>
      </c>
      <c r="J28" s="31">
        <v>5246</v>
      </c>
      <c r="K28" s="31">
        <v>12.706011798135416</v>
      </c>
      <c r="L28" s="31" t="s">
        <v>2348</v>
      </c>
      <c r="M28" s="31">
        <v>12.71</v>
      </c>
      <c r="N28" s="31">
        <f t="shared" si="1"/>
        <v>0</v>
      </c>
      <c r="O28" s="31"/>
    </row>
    <row r="29" spans="1:15" x14ac:dyDescent="0.45">
      <c r="A29" s="31" t="str">
        <f t="shared" si="0"/>
        <v>E08000026_Modelled prevalence of children aged 0-1 in households with all 3 of so called 'toxic trio'_Number</v>
      </c>
      <c r="B29" s="31" t="s">
        <v>283</v>
      </c>
      <c r="C29" s="31" t="s">
        <v>284</v>
      </c>
      <c r="D29" s="31" t="s">
        <v>229</v>
      </c>
      <c r="E29" s="31">
        <v>2018</v>
      </c>
      <c r="F29" s="31" t="s">
        <v>22</v>
      </c>
      <c r="G29" s="31" t="s">
        <v>102</v>
      </c>
      <c r="H29" s="31" t="s">
        <v>743</v>
      </c>
      <c r="I29" s="31">
        <v>82.088562056052069</v>
      </c>
      <c r="J29" s="31">
        <v>4431</v>
      </c>
      <c r="K29" s="31">
        <v>18.5259675143426</v>
      </c>
      <c r="L29" s="31" t="s">
        <v>2349</v>
      </c>
      <c r="M29" s="31">
        <v>18.53</v>
      </c>
      <c r="N29" s="31">
        <f t="shared" si="1"/>
        <v>0</v>
      </c>
      <c r="O29" s="31"/>
    </row>
    <row r="30" spans="1:15" x14ac:dyDescent="0.45">
      <c r="A30" s="31" t="str">
        <f t="shared" si="0"/>
        <v>E09000008_Modelled prevalence of children aged 0-1 in households with all 3 of so called 'toxic trio'_Number</v>
      </c>
      <c r="B30" s="31" t="s">
        <v>486</v>
      </c>
      <c r="C30" s="31" t="s">
        <v>487</v>
      </c>
      <c r="D30" s="31" t="s">
        <v>229</v>
      </c>
      <c r="E30" s="31">
        <v>2018</v>
      </c>
      <c r="F30" s="31" t="s">
        <v>22</v>
      </c>
      <c r="G30" s="31" t="s">
        <v>102</v>
      </c>
      <c r="H30" s="31" t="s">
        <v>743</v>
      </c>
      <c r="I30" s="31">
        <v>90.236129535564118</v>
      </c>
      <c r="J30" s="31">
        <v>5591</v>
      </c>
      <c r="K30" s="31">
        <v>16.139533095253825</v>
      </c>
      <c r="L30" s="31" t="s">
        <v>2350</v>
      </c>
      <c r="M30" s="31">
        <v>16.14</v>
      </c>
      <c r="N30" s="31">
        <f t="shared" si="1"/>
        <v>0</v>
      </c>
      <c r="O30" s="31"/>
    </row>
    <row r="31" spans="1:15" x14ac:dyDescent="0.45">
      <c r="A31" s="31" t="str">
        <f t="shared" si="0"/>
        <v>E10000006_Modelled prevalence of children aged 0-1 in households with all 3 of so called 'toxic trio'_Number</v>
      </c>
      <c r="B31" s="31" t="s">
        <v>285</v>
      </c>
      <c r="C31" s="31" t="s">
        <v>286</v>
      </c>
      <c r="D31" s="31" t="s">
        <v>229</v>
      </c>
      <c r="E31" s="31">
        <v>2018</v>
      </c>
      <c r="F31" s="31" t="s">
        <v>22</v>
      </c>
      <c r="G31" s="31" t="s">
        <v>102</v>
      </c>
      <c r="H31" s="31" t="s">
        <v>743</v>
      </c>
      <c r="I31" s="31">
        <v>56.25537055211521</v>
      </c>
      <c r="J31" s="31">
        <v>4366</v>
      </c>
      <c r="K31" s="31">
        <v>12.884876443452864</v>
      </c>
      <c r="L31" s="31" t="s">
        <v>2351</v>
      </c>
      <c r="M31" s="31">
        <v>12.88</v>
      </c>
      <c r="N31" s="31">
        <f t="shared" si="1"/>
        <v>0</v>
      </c>
      <c r="O31" s="31"/>
    </row>
    <row r="32" spans="1:15" x14ac:dyDescent="0.45">
      <c r="A32" s="31" t="str">
        <f t="shared" si="0"/>
        <v>E06000005_Modelled prevalence of children aged 0-1 in households with all 3 of so called 'toxic trio'_Number</v>
      </c>
      <c r="B32" s="31" t="s">
        <v>287</v>
      </c>
      <c r="C32" s="31" t="s">
        <v>288</v>
      </c>
      <c r="D32" s="31" t="s">
        <v>229</v>
      </c>
      <c r="E32" s="31">
        <v>2018</v>
      </c>
      <c r="F32" s="31" t="s">
        <v>22</v>
      </c>
      <c r="G32" s="31" t="s">
        <v>102</v>
      </c>
      <c r="H32" s="31" t="s">
        <v>743</v>
      </c>
      <c r="I32" s="31">
        <v>16.630600859429848</v>
      </c>
      <c r="J32" s="31">
        <v>1134</v>
      </c>
      <c r="K32" s="31">
        <v>14.665432856640077</v>
      </c>
      <c r="L32" s="31" t="s">
        <v>2341</v>
      </c>
      <c r="M32" s="31">
        <v>14.67</v>
      </c>
      <c r="N32" s="31">
        <f t="shared" si="1"/>
        <v>0</v>
      </c>
      <c r="O32" s="31"/>
    </row>
    <row r="33" spans="1:15" x14ac:dyDescent="0.45">
      <c r="A33" s="31" t="str">
        <f t="shared" si="0"/>
        <v>E06000015_Modelled prevalence of children aged 0-1 in households with all 3 of so called 'toxic trio'_Number</v>
      </c>
      <c r="B33" s="31" t="s">
        <v>289</v>
      </c>
      <c r="C33" s="31" t="s">
        <v>290</v>
      </c>
      <c r="D33" s="31" t="s">
        <v>229</v>
      </c>
      <c r="E33" s="31">
        <v>2018</v>
      </c>
      <c r="F33" s="31" t="s">
        <v>22</v>
      </c>
      <c r="G33" s="31" t="s">
        <v>102</v>
      </c>
      <c r="H33" s="31" t="s">
        <v>743</v>
      </c>
      <c r="I33" s="31">
        <v>53.343064875892267</v>
      </c>
      <c r="J33" s="31">
        <v>3169</v>
      </c>
      <c r="K33" s="31">
        <v>16.832775284282825</v>
      </c>
      <c r="L33" s="31" t="s">
        <v>2352</v>
      </c>
      <c r="M33" s="31">
        <v>16.829999999999998</v>
      </c>
      <c r="N33" s="31">
        <f t="shared" si="1"/>
        <v>0</v>
      </c>
      <c r="O33" s="31"/>
    </row>
    <row r="34" spans="1:15" x14ac:dyDescent="0.45">
      <c r="A34" s="31" t="str">
        <f t="shared" si="0"/>
        <v>E10000007_Modelled prevalence of children aged 0-1 in households with all 3 of so called 'toxic trio'_Number</v>
      </c>
      <c r="B34" s="31" t="s">
        <v>291</v>
      </c>
      <c r="C34" s="31" t="s">
        <v>292</v>
      </c>
      <c r="D34" s="31" t="s">
        <v>229</v>
      </c>
      <c r="E34" s="31">
        <v>2018</v>
      </c>
      <c r="F34" s="31" t="s">
        <v>22</v>
      </c>
      <c r="G34" s="31" t="s">
        <v>102</v>
      </c>
      <c r="H34" s="31" t="s">
        <v>743</v>
      </c>
      <c r="I34" s="31">
        <v>101.63037430707918</v>
      </c>
      <c r="J34" s="31">
        <v>7585</v>
      </c>
      <c r="K34" s="31">
        <v>13.398862795923426</v>
      </c>
      <c r="L34" s="31" t="s">
        <v>2344</v>
      </c>
      <c r="M34" s="31">
        <v>13.4</v>
      </c>
      <c r="N34" s="31">
        <f t="shared" si="1"/>
        <v>0</v>
      </c>
      <c r="O34" s="31"/>
    </row>
    <row r="35" spans="1:15" x14ac:dyDescent="0.45">
      <c r="A35" s="31" t="str">
        <f t="shared" si="0"/>
        <v>E10000008_Modelled prevalence of children aged 0-1 in households with all 3 of so called 'toxic trio'_Number</v>
      </c>
      <c r="B35" s="31" t="s">
        <v>504</v>
      </c>
      <c r="C35" s="31" t="s">
        <v>505</v>
      </c>
      <c r="D35" s="31" t="s">
        <v>229</v>
      </c>
      <c r="E35" s="31">
        <v>2018</v>
      </c>
      <c r="F35" s="31" t="s">
        <v>22</v>
      </c>
      <c r="G35" s="31" t="s">
        <v>102</v>
      </c>
      <c r="H35" s="31" t="s">
        <v>743</v>
      </c>
      <c r="I35" s="31">
        <v>84.699837273068383</v>
      </c>
      <c r="J35" s="31">
        <v>6781</v>
      </c>
      <c r="K35" s="31">
        <v>12.490759072860698</v>
      </c>
      <c r="L35" s="31" t="s">
        <v>2353</v>
      </c>
      <c r="M35" s="31">
        <v>12.49</v>
      </c>
      <c r="N35" s="31">
        <f t="shared" si="1"/>
        <v>0</v>
      </c>
      <c r="O35" s="31"/>
    </row>
    <row r="36" spans="1:15" x14ac:dyDescent="0.45">
      <c r="A36" s="31" t="str">
        <f t="shared" si="0"/>
        <v>E08000017_Modelled prevalence of children aged 0-1 in households with all 3 of so called 'toxic trio'_Number</v>
      </c>
      <c r="B36" s="31" t="s">
        <v>293</v>
      </c>
      <c r="C36" s="31" t="s">
        <v>294</v>
      </c>
      <c r="D36" s="31" t="s">
        <v>229</v>
      </c>
      <c r="E36" s="31">
        <v>2018</v>
      </c>
      <c r="F36" s="31" t="s">
        <v>22</v>
      </c>
      <c r="G36" s="31" t="s">
        <v>102</v>
      </c>
      <c r="H36" s="31" t="s">
        <v>743</v>
      </c>
      <c r="I36" s="31">
        <v>55.606105932969868</v>
      </c>
      <c r="J36" s="31">
        <v>3518</v>
      </c>
      <c r="K36" s="31">
        <v>15.806169963891378</v>
      </c>
      <c r="L36" s="31" t="s">
        <v>2354</v>
      </c>
      <c r="M36" s="31">
        <v>15.81</v>
      </c>
      <c r="N36" s="31">
        <f t="shared" si="1"/>
        <v>0</v>
      </c>
      <c r="O36" s="31"/>
    </row>
    <row r="37" spans="1:15" x14ac:dyDescent="0.45">
      <c r="A37" s="31" t="str">
        <f t="shared" si="0"/>
        <v>E10000009_Modelled prevalence of children aged 0-1 in households with all 3 of so called 'toxic trio'_Number</v>
      </c>
      <c r="B37" s="31" t="s">
        <v>295</v>
      </c>
      <c r="C37" s="31" t="s">
        <v>296</v>
      </c>
      <c r="D37" s="31" t="s">
        <v>229</v>
      </c>
      <c r="E37" s="31">
        <v>2018</v>
      </c>
      <c r="F37" s="31" t="s">
        <v>22</v>
      </c>
      <c r="G37" s="31" t="s">
        <v>102</v>
      </c>
      <c r="H37" s="31" t="s">
        <v>743</v>
      </c>
      <c r="I37" s="31">
        <v>38.679487043183499</v>
      </c>
      <c r="J37" s="31">
        <v>3260</v>
      </c>
      <c r="K37" s="31">
        <v>11.864873326129908</v>
      </c>
      <c r="L37" s="31" t="s">
        <v>2355</v>
      </c>
      <c r="M37" s="31">
        <v>11.86</v>
      </c>
      <c r="N37" s="31">
        <f t="shared" si="1"/>
        <v>0</v>
      </c>
      <c r="O37" s="31"/>
    </row>
    <row r="38" spans="1:15" x14ac:dyDescent="0.45">
      <c r="A38" s="31" t="str">
        <f t="shared" si="0"/>
        <v>E08000027_Modelled prevalence of children aged 0-1 in households with all 3 of so called 'toxic trio'_Number</v>
      </c>
      <c r="B38" s="31" t="s">
        <v>297</v>
      </c>
      <c r="C38" s="31" t="s">
        <v>298</v>
      </c>
      <c r="D38" s="31" t="s">
        <v>229</v>
      </c>
      <c r="E38" s="31">
        <v>2018</v>
      </c>
      <c r="F38" s="31" t="s">
        <v>22</v>
      </c>
      <c r="G38" s="31" t="s">
        <v>102</v>
      </c>
      <c r="H38" s="31" t="s">
        <v>743</v>
      </c>
      <c r="I38" s="31">
        <v>54.559930377790124</v>
      </c>
      <c r="J38" s="31">
        <v>3702</v>
      </c>
      <c r="K38" s="31">
        <v>14.737960663908732</v>
      </c>
      <c r="L38" s="31" t="s">
        <v>750</v>
      </c>
      <c r="M38" s="31">
        <v>14.74</v>
      </c>
      <c r="N38" s="31">
        <f t="shared" si="1"/>
        <v>0</v>
      </c>
      <c r="O38" s="31"/>
    </row>
    <row r="39" spans="1:15" x14ac:dyDescent="0.45">
      <c r="A39" s="31" t="str">
        <f t="shared" si="0"/>
        <v>E06000047_Modelled prevalence of children aged 0-1 in households with all 3 of so called 'toxic trio'_Number</v>
      </c>
      <c r="B39" s="31" t="s">
        <v>528</v>
      </c>
      <c r="C39" s="31" t="s">
        <v>721</v>
      </c>
      <c r="D39" s="31" t="s">
        <v>229</v>
      </c>
      <c r="E39" s="31">
        <v>2018</v>
      </c>
      <c r="F39" s="31" t="s">
        <v>22</v>
      </c>
      <c r="G39" s="31" t="s">
        <v>102</v>
      </c>
      <c r="H39" s="31" t="s">
        <v>743</v>
      </c>
      <c r="I39" s="31">
        <v>75.577256107902031</v>
      </c>
      <c r="J39" s="31">
        <v>4989</v>
      </c>
      <c r="K39" s="31">
        <v>15.148778534355991</v>
      </c>
      <c r="L39" s="31" t="s">
        <v>755</v>
      </c>
      <c r="M39" s="31">
        <v>15.15</v>
      </c>
      <c r="N39" s="31">
        <f t="shared" si="1"/>
        <v>0</v>
      </c>
      <c r="O39" s="31"/>
    </row>
    <row r="40" spans="1:15" x14ac:dyDescent="0.45">
      <c r="A40" s="31" t="str">
        <f t="shared" si="0"/>
        <v>E09000009_Modelled prevalence of children aged 0-1 in households with all 3 of so called 'toxic trio'_Number</v>
      </c>
      <c r="B40" s="31" t="s">
        <v>509</v>
      </c>
      <c r="C40" s="31" t="s">
        <v>510</v>
      </c>
      <c r="D40" s="31" t="s">
        <v>229</v>
      </c>
      <c r="E40" s="31">
        <v>2018</v>
      </c>
      <c r="F40" s="31" t="s">
        <v>22</v>
      </c>
      <c r="G40" s="31" t="s">
        <v>102</v>
      </c>
      <c r="H40" s="31" t="s">
        <v>743</v>
      </c>
      <c r="I40" s="31">
        <v>72.367709967085261</v>
      </c>
      <c r="J40" s="31">
        <v>4807</v>
      </c>
      <c r="K40" s="31">
        <v>15.054651542975924</v>
      </c>
      <c r="L40" s="31" t="s">
        <v>760</v>
      </c>
      <c r="M40" s="31">
        <v>15.05</v>
      </c>
      <c r="N40" s="31">
        <f t="shared" si="1"/>
        <v>0</v>
      </c>
      <c r="O40" s="31"/>
    </row>
    <row r="41" spans="1:15" x14ac:dyDescent="0.45">
      <c r="A41" s="31" t="str">
        <f t="shared" si="0"/>
        <v>E06000011_Modelled prevalence of children aged 0-1 in households with all 3 of so called 'toxic trio'_Number</v>
      </c>
      <c r="B41" s="31" t="s">
        <v>514</v>
      </c>
      <c r="C41" s="31" t="s">
        <v>594</v>
      </c>
      <c r="D41" s="31" t="s">
        <v>229</v>
      </c>
      <c r="E41" s="31">
        <v>2018</v>
      </c>
      <c r="F41" s="31" t="s">
        <v>22</v>
      </c>
      <c r="G41" s="31" t="s">
        <v>102</v>
      </c>
      <c r="H41" s="31" t="s">
        <v>743</v>
      </c>
      <c r="I41" s="31">
        <v>34.799810460633708</v>
      </c>
      <c r="J41" s="31">
        <v>2830</v>
      </c>
      <c r="K41" s="31">
        <v>12.296752812944773</v>
      </c>
      <c r="L41" s="31" t="s">
        <v>2356</v>
      </c>
      <c r="M41" s="31">
        <v>12.3</v>
      </c>
      <c r="N41" s="31">
        <f t="shared" si="1"/>
        <v>0</v>
      </c>
      <c r="O41" s="31"/>
    </row>
    <row r="42" spans="1:15" x14ac:dyDescent="0.45">
      <c r="A42" s="31" t="str">
        <f t="shared" si="0"/>
        <v>E10000011_Modelled prevalence of children aged 0-1 in households with all 3 of so called 'toxic trio'_Number</v>
      </c>
      <c r="B42" s="31" t="s">
        <v>299</v>
      </c>
      <c r="C42" s="31" t="s">
        <v>300</v>
      </c>
      <c r="D42" s="31" t="s">
        <v>229</v>
      </c>
      <c r="E42" s="31">
        <v>2018</v>
      </c>
      <c r="F42" s="31" t="s">
        <v>22</v>
      </c>
      <c r="G42" s="31" t="s">
        <v>102</v>
      </c>
      <c r="H42" s="31" t="s">
        <v>743</v>
      </c>
      <c r="I42" s="31">
        <v>62.267077098536113</v>
      </c>
      <c r="J42" s="31">
        <v>5005</v>
      </c>
      <c r="K42" s="31">
        <v>12.440974445261961</v>
      </c>
      <c r="L42" s="31" t="s">
        <v>2357</v>
      </c>
      <c r="M42" s="31">
        <v>12.44</v>
      </c>
      <c r="N42" s="31">
        <f t="shared" si="1"/>
        <v>0</v>
      </c>
      <c r="O42" s="31"/>
    </row>
    <row r="43" spans="1:15" x14ac:dyDescent="0.45">
      <c r="A43" s="31" t="str">
        <f t="shared" si="0"/>
        <v>E09000010_Modelled prevalence of children aged 0-1 in households with all 3 of so called 'toxic trio'_Number</v>
      </c>
      <c r="B43" s="31" t="s">
        <v>301</v>
      </c>
      <c r="C43" s="31" t="s">
        <v>302</v>
      </c>
      <c r="D43" s="31" t="s">
        <v>229</v>
      </c>
      <c r="E43" s="31">
        <v>2018</v>
      </c>
      <c r="F43" s="31" t="s">
        <v>22</v>
      </c>
      <c r="G43" s="31" t="s">
        <v>102</v>
      </c>
      <c r="H43" s="31" t="s">
        <v>743</v>
      </c>
      <c r="I43" s="31">
        <v>77.59713426530152</v>
      </c>
      <c r="J43" s="31">
        <v>4739</v>
      </c>
      <c r="K43" s="31">
        <v>16.374157895189182</v>
      </c>
      <c r="L43" s="31" t="s">
        <v>2358</v>
      </c>
      <c r="M43" s="31">
        <v>16.37</v>
      </c>
      <c r="N43" s="31">
        <f t="shared" si="1"/>
        <v>0</v>
      </c>
      <c r="O43" s="31"/>
    </row>
    <row r="44" spans="1:15" x14ac:dyDescent="0.45">
      <c r="A44" s="31" t="str">
        <f t="shared" si="0"/>
        <v>E10000012_Modelled prevalence of children aged 0-1 in households with all 3 of so called 'toxic trio'_Number</v>
      </c>
      <c r="B44" s="31" t="s">
        <v>303</v>
      </c>
      <c r="C44" s="31" t="s">
        <v>304</v>
      </c>
      <c r="D44" s="31" t="s">
        <v>229</v>
      </c>
      <c r="E44" s="31">
        <v>2018</v>
      </c>
      <c r="F44" s="31" t="s">
        <v>22</v>
      </c>
      <c r="G44" s="31" t="s">
        <v>102</v>
      </c>
      <c r="H44" s="31" t="s">
        <v>743</v>
      </c>
      <c r="I44" s="31">
        <v>229.58449680757658</v>
      </c>
      <c r="J44" s="31">
        <v>16488</v>
      </c>
      <c r="K44" s="31">
        <v>13.924338719527935</v>
      </c>
      <c r="L44" s="31" t="s">
        <v>2359</v>
      </c>
      <c r="M44" s="31">
        <v>13.92</v>
      </c>
      <c r="N44" s="31">
        <f t="shared" si="1"/>
        <v>0</v>
      </c>
      <c r="O44" s="31"/>
    </row>
    <row r="45" spans="1:15" x14ac:dyDescent="0.45">
      <c r="A45" s="31" t="str">
        <f t="shared" si="0"/>
        <v>E08000020_Modelled prevalence of children aged 0-1 in households with all 3 of so called 'toxic trio'_Number</v>
      </c>
      <c r="B45" s="31" t="s">
        <v>305</v>
      </c>
      <c r="C45" s="31" t="s">
        <v>306</v>
      </c>
      <c r="D45" s="31" t="s">
        <v>229</v>
      </c>
      <c r="E45" s="31">
        <v>2018</v>
      </c>
      <c r="F45" s="31" t="s">
        <v>22</v>
      </c>
      <c r="G45" s="31" t="s">
        <v>102</v>
      </c>
      <c r="H45" s="31" t="s">
        <v>743</v>
      </c>
      <c r="I45" s="31">
        <v>31.581762819936703</v>
      </c>
      <c r="J45" s="31">
        <v>2019</v>
      </c>
      <c r="K45" s="31">
        <v>15.642279752321297</v>
      </c>
      <c r="L45" s="31" t="s">
        <v>2360</v>
      </c>
      <c r="M45" s="31">
        <v>15.64</v>
      </c>
      <c r="N45" s="31">
        <f t="shared" si="1"/>
        <v>0</v>
      </c>
      <c r="O45" s="31"/>
    </row>
    <row r="46" spans="1:15" x14ac:dyDescent="0.45">
      <c r="A46" s="31" t="str">
        <f t="shared" si="0"/>
        <v>E10000013_Modelled prevalence of children aged 0-1 in households with all 3 of so called 'toxic trio'_Number</v>
      </c>
      <c r="B46" s="31" t="s">
        <v>307</v>
      </c>
      <c r="C46" s="31" t="s">
        <v>308</v>
      </c>
      <c r="D46" s="31" t="s">
        <v>229</v>
      </c>
      <c r="E46" s="31">
        <v>2018</v>
      </c>
      <c r="F46" s="31" t="s">
        <v>22</v>
      </c>
      <c r="G46" s="31" t="s">
        <v>102</v>
      </c>
      <c r="H46" s="31" t="s">
        <v>743</v>
      </c>
      <c r="I46" s="31">
        <v>85.296039445784771</v>
      </c>
      <c r="J46" s="31">
        <v>6595</v>
      </c>
      <c r="K46" s="31">
        <v>12.933440401180405</v>
      </c>
      <c r="L46" s="31" t="s">
        <v>2361</v>
      </c>
      <c r="M46" s="31">
        <v>12.93</v>
      </c>
      <c r="N46" s="31">
        <f t="shared" si="1"/>
        <v>0</v>
      </c>
      <c r="O46" s="31"/>
    </row>
    <row r="47" spans="1:15" x14ac:dyDescent="0.45">
      <c r="A47" s="31" t="str">
        <f t="shared" si="0"/>
        <v>E09000011_Modelled prevalence of children aged 0-1 in households with all 3 of so called 'toxic trio'_Number</v>
      </c>
      <c r="B47" s="31" t="s">
        <v>518</v>
      </c>
      <c r="C47" s="31" t="s">
        <v>519</v>
      </c>
      <c r="D47" s="31" t="s">
        <v>229</v>
      </c>
      <c r="E47" s="31">
        <v>2018</v>
      </c>
      <c r="F47" s="31" t="s">
        <v>22</v>
      </c>
      <c r="G47" s="31" t="s">
        <v>102</v>
      </c>
      <c r="H47" s="31" t="s">
        <v>743</v>
      </c>
      <c r="I47" s="31">
        <v>77.253838616818896</v>
      </c>
      <c r="J47" s="31">
        <v>4393</v>
      </c>
      <c r="K47" s="31">
        <v>17.585667793493943</v>
      </c>
      <c r="L47" s="31" t="s">
        <v>2362</v>
      </c>
      <c r="M47" s="31">
        <v>17.59</v>
      </c>
      <c r="N47" s="31">
        <f t="shared" si="1"/>
        <v>0</v>
      </c>
      <c r="O47" s="31"/>
    </row>
    <row r="48" spans="1:15" x14ac:dyDescent="0.45">
      <c r="A48" s="31" t="str">
        <f t="shared" si="0"/>
        <v>E09000012_Modelled prevalence of children aged 0-1 in households with all 3 of so called 'toxic trio'_Number</v>
      </c>
      <c r="B48" s="31" t="s">
        <v>498</v>
      </c>
      <c r="C48" s="31" t="s">
        <v>499</v>
      </c>
      <c r="D48" s="31" t="s">
        <v>229</v>
      </c>
      <c r="E48" s="31">
        <v>2018</v>
      </c>
      <c r="F48" s="31" t="s">
        <v>22</v>
      </c>
      <c r="G48" s="31" t="s">
        <v>102</v>
      </c>
      <c r="H48" s="31" t="s">
        <v>743</v>
      </c>
      <c r="I48" s="31">
        <v>79.961220279509263</v>
      </c>
      <c r="J48" s="31">
        <v>4211</v>
      </c>
      <c r="K48" s="31">
        <v>18.988653592854252</v>
      </c>
      <c r="L48" s="31" t="s">
        <v>2363</v>
      </c>
      <c r="M48" s="31">
        <v>18.989999999999998</v>
      </c>
      <c r="N48" s="31">
        <f t="shared" si="1"/>
        <v>0</v>
      </c>
      <c r="O48" s="31"/>
    </row>
    <row r="49" spans="1:15" x14ac:dyDescent="0.45">
      <c r="A49" s="31" t="str">
        <f t="shared" si="0"/>
        <v>E06000006_Modelled prevalence of children aged 0-1 in households with all 3 of so called 'toxic trio'_Number</v>
      </c>
      <c r="B49" s="31" t="s">
        <v>531</v>
      </c>
      <c r="C49" s="31" t="s">
        <v>722</v>
      </c>
      <c r="D49" s="31" t="s">
        <v>229</v>
      </c>
      <c r="E49" s="31">
        <v>2018</v>
      </c>
      <c r="F49" s="31" t="s">
        <v>22</v>
      </c>
      <c r="G49" s="31" t="s">
        <v>102</v>
      </c>
      <c r="H49" s="31" t="s">
        <v>743</v>
      </c>
      <c r="I49" s="31">
        <v>23.090211042126267</v>
      </c>
      <c r="J49" s="31">
        <v>1451</v>
      </c>
      <c r="K49" s="31">
        <v>15.913308781617001</v>
      </c>
      <c r="L49" s="31" t="s">
        <v>761</v>
      </c>
      <c r="M49" s="31">
        <v>15.91</v>
      </c>
      <c r="N49" s="31">
        <f t="shared" si="1"/>
        <v>0</v>
      </c>
      <c r="O49" s="31"/>
    </row>
    <row r="50" spans="1:15" x14ac:dyDescent="0.45">
      <c r="A50" s="31" t="str">
        <f t="shared" si="0"/>
        <v>E09000013_Modelled prevalence of children aged 0-1 in households with all 3 of so called 'toxic trio'_Number</v>
      </c>
      <c r="B50" s="31" t="s">
        <v>491</v>
      </c>
      <c r="C50" s="31" t="s">
        <v>723</v>
      </c>
      <c r="D50" s="31" t="s">
        <v>229</v>
      </c>
      <c r="E50" s="31">
        <v>2018</v>
      </c>
      <c r="F50" s="31" t="s">
        <v>22</v>
      </c>
      <c r="G50" s="31" t="s">
        <v>102</v>
      </c>
      <c r="H50" s="31" t="s">
        <v>743</v>
      </c>
      <c r="I50" s="31">
        <v>39.101237134611267</v>
      </c>
      <c r="J50" s="31">
        <v>2319</v>
      </c>
      <c r="K50" s="31">
        <v>16.861249303411498</v>
      </c>
      <c r="L50" s="31" t="s">
        <v>754</v>
      </c>
      <c r="M50" s="31">
        <v>16.86</v>
      </c>
      <c r="N50" s="31">
        <f t="shared" si="1"/>
        <v>0</v>
      </c>
      <c r="O50" s="31"/>
    </row>
    <row r="51" spans="1:15" x14ac:dyDescent="0.45">
      <c r="A51" s="31" t="str">
        <f t="shared" si="0"/>
        <v>E10000014_Modelled prevalence of children aged 0-1 in households with all 3 of so called 'toxic trio'_Number</v>
      </c>
      <c r="B51" s="31" t="s">
        <v>309</v>
      </c>
      <c r="C51" s="31" t="s">
        <v>310</v>
      </c>
      <c r="D51" s="31" t="s">
        <v>229</v>
      </c>
      <c r="E51" s="31">
        <v>2018</v>
      </c>
      <c r="F51" s="31" t="s">
        <v>22</v>
      </c>
      <c r="G51" s="31" t="s">
        <v>102</v>
      </c>
      <c r="H51" s="31" t="s">
        <v>743</v>
      </c>
      <c r="I51" s="31">
        <v>175.97193733952136</v>
      </c>
      <c r="J51" s="31">
        <v>13542</v>
      </c>
      <c r="K51" s="31">
        <v>12.994530892004235</v>
      </c>
      <c r="L51" s="31" t="s">
        <v>2364</v>
      </c>
      <c r="M51" s="31">
        <v>12.99</v>
      </c>
      <c r="N51" s="31">
        <f t="shared" si="1"/>
        <v>0</v>
      </c>
      <c r="O51" s="31"/>
    </row>
    <row r="52" spans="1:15" x14ac:dyDescent="0.45">
      <c r="A52" s="31" t="str">
        <f t="shared" si="0"/>
        <v>E09000014_Modelled prevalence of children aged 0-1 in households with all 3 of so called 'toxic trio'_Number</v>
      </c>
      <c r="B52" s="31" t="s">
        <v>311</v>
      </c>
      <c r="C52" s="31" t="s">
        <v>312</v>
      </c>
      <c r="D52" s="31" t="s">
        <v>229</v>
      </c>
      <c r="E52" s="31">
        <v>2018</v>
      </c>
      <c r="F52" s="31" t="s">
        <v>22</v>
      </c>
      <c r="G52" s="31" t="s">
        <v>102</v>
      </c>
      <c r="H52" s="31" t="s">
        <v>743</v>
      </c>
      <c r="I52" s="31">
        <v>65.584558282083975</v>
      </c>
      <c r="J52" s="31">
        <v>3767</v>
      </c>
      <c r="K52" s="31">
        <v>17.4102888988808</v>
      </c>
      <c r="L52" s="31" t="s">
        <v>2365</v>
      </c>
      <c r="M52" s="31">
        <v>17.41</v>
      </c>
      <c r="N52" s="31">
        <f t="shared" si="1"/>
        <v>0</v>
      </c>
      <c r="O52" s="31"/>
    </row>
    <row r="53" spans="1:15" x14ac:dyDescent="0.45">
      <c r="A53" s="31" t="str">
        <f t="shared" si="0"/>
        <v>E09000015_Modelled prevalence of children aged 0-1 in households with all 3 of so called 'toxic trio'_Number</v>
      </c>
      <c r="B53" s="31" t="s">
        <v>496</v>
      </c>
      <c r="C53" s="31" t="s">
        <v>497</v>
      </c>
      <c r="D53" s="31" t="s">
        <v>229</v>
      </c>
      <c r="E53" s="31">
        <v>2018</v>
      </c>
      <c r="F53" s="31" t="s">
        <v>22</v>
      </c>
      <c r="G53" s="31" t="s">
        <v>102</v>
      </c>
      <c r="H53" s="31" t="s">
        <v>743</v>
      </c>
      <c r="I53" s="31">
        <v>48.80269439264427</v>
      </c>
      <c r="J53" s="31">
        <v>3577</v>
      </c>
      <c r="K53" s="31">
        <v>13.64347061577978</v>
      </c>
      <c r="L53" s="31" t="s">
        <v>2366</v>
      </c>
      <c r="M53" s="31">
        <v>13.64</v>
      </c>
      <c r="N53" s="31">
        <f t="shared" si="1"/>
        <v>0</v>
      </c>
      <c r="O53" s="31"/>
    </row>
    <row r="54" spans="1:15" x14ac:dyDescent="0.45">
      <c r="A54" s="31" t="str">
        <f t="shared" si="0"/>
        <v>E06000001_Modelled prevalence of children aged 0-1 in households with all 3 of so called 'toxic trio'_Number</v>
      </c>
      <c r="B54" s="31" t="s">
        <v>313</v>
      </c>
      <c r="C54" s="31" t="s">
        <v>314</v>
      </c>
      <c r="D54" s="31" t="s">
        <v>229</v>
      </c>
      <c r="E54" s="31">
        <v>2018</v>
      </c>
      <c r="F54" s="31" t="s">
        <v>22</v>
      </c>
      <c r="G54" s="31" t="s">
        <v>102</v>
      </c>
      <c r="H54" s="31" t="s">
        <v>743</v>
      </c>
      <c r="I54" s="31">
        <v>16.602513973003045</v>
      </c>
      <c r="J54" s="31">
        <v>999</v>
      </c>
      <c r="K54" s="31">
        <v>16.619133106109153</v>
      </c>
      <c r="L54" s="31" t="s">
        <v>2367</v>
      </c>
      <c r="M54" s="31">
        <v>16.62</v>
      </c>
      <c r="N54" s="31">
        <f t="shared" si="1"/>
        <v>0</v>
      </c>
      <c r="O54" s="31"/>
    </row>
    <row r="55" spans="1:15" x14ac:dyDescent="0.45">
      <c r="A55" s="31" t="str">
        <f t="shared" si="0"/>
        <v>E09000016_Modelled prevalence of children aged 0-1 in households with all 3 of so called 'toxic trio'_Number</v>
      </c>
      <c r="B55" s="31" t="s">
        <v>315</v>
      </c>
      <c r="C55" s="31" t="s">
        <v>316</v>
      </c>
      <c r="D55" s="31" t="s">
        <v>229</v>
      </c>
      <c r="E55" s="31">
        <v>2018</v>
      </c>
      <c r="F55" s="31" t="s">
        <v>22</v>
      </c>
      <c r="G55" s="31" t="s">
        <v>102</v>
      </c>
      <c r="H55" s="31" t="s">
        <v>743</v>
      </c>
      <c r="I55" s="31">
        <v>49.610242567255789</v>
      </c>
      <c r="J55" s="31">
        <v>3365</v>
      </c>
      <c r="K55" s="31">
        <v>14.74301413588582</v>
      </c>
      <c r="L55" s="31" t="s">
        <v>750</v>
      </c>
      <c r="M55" s="31">
        <v>14.74</v>
      </c>
      <c r="N55" s="31">
        <f t="shared" si="1"/>
        <v>0</v>
      </c>
      <c r="O55" s="31"/>
    </row>
    <row r="56" spans="1:15" x14ac:dyDescent="0.45">
      <c r="A56" s="31" t="str">
        <f t="shared" si="0"/>
        <v>E06000019_Modelled prevalence of children aged 0-1 in households with all 3 of so called 'toxic trio'_Number</v>
      </c>
      <c r="B56" s="31" t="s">
        <v>317</v>
      </c>
      <c r="C56" s="31" t="s">
        <v>318</v>
      </c>
      <c r="D56" s="31" t="s">
        <v>229</v>
      </c>
      <c r="E56" s="31">
        <v>2018</v>
      </c>
      <c r="F56" s="31" t="s">
        <v>22</v>
      </c>
      <c r="G56" s="31" t="s">
        <v>102</v>
      </c>
      <c r="H56" s="31" t="s">
        <v>743</v>
      </c>
      <c r="I56" s="31">
        <v>22.129152503402462</v>
      </c>
      <c r="J56" s="31">
        <v>1777</v>
      </c>
      <c r="K56" s="31">
        <v>12.453096512888274</v>
      </c>
      <c r="L56" s="31" t="s">
        <v>2368</v>
      </c>
      <c r="M56" s="31">
        <v>12.45</v>
      </c>
      <c r="N56" s="31">
        <f t="shared" si="1"/>
        <v>0</v>
      </c>
      <c r="O56" s="31"/>
    </row>
    <row r="57" spans="1:15" x14ac:dyDescent="0.45">
      <c r="A57" s="31" t="str">
        <f t="shared" si="0"/>
        <v>E10000015_Modelled prevalence of children aged 0-1 in households with all 3 of so called 'toxic trio'_Number</v>
      </c>
      <c r="B57" s="31" t="s">
        <v>319</v>
      </c>
      <c r="C57" s="31" t="s">
        <v>320</v>
      </c>
      <c r="D57" s="31" t="s">
        <v>229</v>
      </c>
      <c r="E57" s="31">
        <v>2018</v>
      </c>
      <c r="F57" s="31" t="s">
        <v>22</v>
      </c>
      <c r="G57" s="31" t="s">
        <v>102</v>
      </c>
      <c r="H57" s="31" t="s">
        <v>743</v>
      </c>
      <c r="I57" s="31">
        <v>199.33765636995562</v>
      </c>
      <c r="J57" s="31">
        <v>14155</v>
      </c>
      <c r="K57" s="31">
        <v>14.082490736132508</v>
      </c>
      <c r="L57" s="31" t="s">
        <v>2369</v>
      </c>
      <c r="M57" s="31">
        <v>14.08</v>
      </c>
      <c r="N57" s="31">
        <f t="shared" si="1"/>
        <v>0</v>
      </c>
      <c r="O57" s="31"/>
    </row>
    <row r="58" spans="1:15" x14ac:dyDescent="0.45">
      <c r="A58" s="31" t="str">
        <f t="shared" si="0"/>
        <v>E09000017_Modelled prevalence of children aged 0-1 in households with all 3 of so called 'toxic trio'_Number</v>
      </c>
      <c r="B58" s="31" t="s">
        <v>321</v>
      </c>
      <c r="C58" s="31" t="s">
        <v>322</v>
      </c>
      <c r="D58" s="31" t="s">
        <v>229</v>
      </c>
      <c r="E58" s="31">
        <v>2018</v>
      </c>
      <c r="F58" s="31" t="s">
        <v>22</v>
      </c>
      <c r="G58" s="31" t="s">
        <v>102</v>
      </c>
      <c r="H58" s="31" t="s">
        <v>743</v>
      </c>
      <c r="I58" s="31">
        <v>70.603450702410029</v>
      </c>
      <c r="J58" s="31">
        <v>4372</v>
      </c>
      <c r="K58" s="31">
        <v>16.149005192682989</v>
      </c>
      <c r="L58" s="31" t="s">
        <v>2370</v>
      </c>
      <c r="M58" s="31">
        <v>16.149999999999999</v>
      </c>
      <c r="N58" s="31">
        <f t="shared" si="1"/>
        <v>0</v>
      </c>
      <c r="O58" s="31"/>
    </row>
    <row r="59" spans="1:15" x14ac:dyDescent="0.45">
      <c r="A59" s="31" t="str">
        <f t="shared" si="0"/>
        <v>E09000018_Modelled prevalence of children aged 0-1 in households with all 3 of so called 'toxic trio'_Number</v>
      </c>
      <c r="B59" s="31" t="s">
        <v>323</v>
      </c>
      <c r="C59" s="31" t="s">
        <v>324</v>
      </c>
      <c r="D59" s="31" t="s">
        <v>229</v>
      </c>
      <c r="E59" s="31">
        <v>2018</v>
      </c>
      <c r="F59" s="31" t="s">
        <v>22</v>
      </c>
      <c r="G59" s="31" t="s">
        <v>102</v>
      </c>
      <c r="H59" s="31" t="s">
        <v>743</v>
      </c>
      <c r="I59" s="31">
        <v>64.835934317556067</v>
      </c>
      <c r="J59" s="31">
        <v>3987</v>
      </c>
      <c r="K59" s="31">
        <v>16.261834541649378</v>
      </c>
      <c r="L59" s="31" t="s">
        <v>2371</v>
      </c>
      <c r="M59" s="31">
        <v>16.260000000000002</v>
      </c>
      <c r="N59" s="31">
        <f t="shared" si="1"/>
        <v>0</v>
      </c>
      <c r="O59" s="31"/>
    </row>
    <row r="60" spans="1:15" x14ac:dyDescent="0.45">
      <c r="A60" s="31" t="str">
        <f t="shared" si="0"/>
        <v>E06000046_Modelled prevalence of children aged 0-1 in households with all 3 of so called 'toxic trio'_Number</v>
      </c>
      <c r="B60" s="31" t="s">
        <v>325</v>
      </c>
      <c r="C60" s="31" t="s">
        <v>326</v>
      </c>
      <c r="D60" s="31" t="s">
        <v>229</v>
      </c>
      <c r="E60" s="31">
        <v>2018</v>
      </c>
      <c r="F60" s="31" t="s">
        <v>22</v>
      </c>
      <c r="G60" s="31" t="s">
        <v>102</v>
      </c>
      <c r="H60" s="31" t="s">
        <v>743</v>
      </c>
      <c r="I60" s="31">
        <v>14.492557284706541</v>
      </c>
      <c r="J60" s="31">
        <v>1144</v>
      </c>
      <c r="K60" s="31">
        <v>12.66831930481341</v>
      </c>
      <c r="L60" s="31" t="s">
        <v>2372</v>
      </c>
      <c r="M60" s="31">
        <v>12.67</v>
      </c>
      <c r="N60" s="31">
        <f t="shared" si="1"/>
        <v>0</v>
      </c>
      <c r="O60" s="31"/>
    </row>
    <row r="61" spans="1:15" x14ac:dyDescent="0.45">
      <c r="A61" s="31" t="str">
        <f t="shared" si="0"/>
        <v>E09000019_Modelled prevalence of children aged 0-1 in households with all 3 of so called 'toxic trio'_Number</v>
      </c>
      <c r="B61" s="31" t="s">
        <v>500</v>
      </c>
      <c r="C61" s="31" t="s">
        <v>501</v>
      </c>
      <c r="D61" s="31" t="s">
        <v>229</v>
      </c>
      <c r="E61" s="31">
        <v>2018</v>
      </c>
      <c r="F61" s="31" t="s">
        <v>22</v>
      </c>
      <c r="G61" s="31" t="s">
        <v>102</v>
      </c>
      <c r="H61" s="31" t="s">
        <v>743</v>
      </c>
      <c r="I61" s="31">
        <v>50.40880358610579</v>
      </c>
      <c r="J61" s="31">
        <v>2727</v>
      </c>
      <c r="K61" s="31">
        <v>18.485076489221044</v>
      </c>
      <c r="L61" s="31" t="s">
        <v>2373</v>
      </c>
      <c r="M61" s="31">
        <v>18.489999999999998</v>
      </c>
      <c r="N61" s="31">
        <f t="shared" si="1"/>
        <v>0</v>
      </c>
      <c r="O61" s="31"/>
    </row>
    <row r="62" spans="1:15" x14ac:dyDescent="0.45">
      <c r="A62" s="31" t="str">
        <f t="shared" si="0"/>
        <v>E09000020_Modelled prevalence of children aged 0-1 in households with all 3 of so called 'toxic trio'_Number</v>
      </c>
      <c r="B62" s="31" t="s">
        <v>479</v>
      </c>
      <c r="C62" s="31" t="s">
        <v>674</v>
      </c>
      <c r="D62" s="31" t="s">
        <v>229</v>
      </c>
      <c r="E62" s="31">
        <v>2018</v>
      </c>
      <c r="F62" s="31" t="s">
        <v>22</v>
      </c>
      <c r="G62" s="31" t="s">
        <v>102</v>
      </c>
      <c r="H62" s="31" t="s">
        <v>743</v>
      </c>
      <c r="I62" s="31">
        <v>21.94484964199907</v>
      </c>
      <c r="J62" s="31">
        <v>1568</v>
      </c>
      <c r="K62" s="31">
        <v>13.995439822703489</v>
      </c>
      <c r="L62" s="31" t="s">
        <v>2374</v>
      </c>
      <c r="M62" s="31">
        <v>14</v>
      </c>
      <c r="N62" s="31">
        <f t="shared" si="1"/>
        <v>0</v>
      </c>
      <c r="O62" s="31"/>
    </row>
    <row r="63" spans="1:15" x14ac:dyDescent="0.45">
      <c r="A63" s="31" t="str">
        <f t="shared" si="0"/>
        <v>E10000016_Modelled prevalence of children aged 0-1 in households with all 3 of so called 'toxic trio'_Number</v>
      </c>
      <c r="B63" s="31" t="s">
        <v>327</v>
      </c>
      <c r="C63" s="31" t="s">
        <v>328</v>
      </c>
      <c r="D63" s="31" t="s">
        <v>229</v>
      </c>
      <c r="E63" s="31">
        <v>2018</v>
      </c>
      <c r="F63" s="31" t="s">
        <v>22</v>
      </c>
      <c r="G63" s="31" t="s">
        <v>102</v>
      </c>
      <c r="H63" s="31" t="s">
        <v>743</v>
      </c>
      <c r="I63" s="31">
        <v>248.79819730357264</v>
      </c>
      <c r="J63" s="31">
        <v>17431</v>
      </c>
      <c r="K63" s="31">
        <v>14.273317497766774</v>
      </c>
      <c r="L63" s="31" t="s">
        <v>2375</v>
      </c>
      <c r="M63" s="31">
        <v>14.27</v>
      </c>
      <c r="N63" s="31">
        <f t="shared" si="1"/>
        <v>0</v>
      </c>
      <c r="O63" s="31"/>
    </row>
    <row r="64" spans="1:15" x14ac:dyDescent="0.45">
      <c r="A64" s="31" t="str">
        <f t="shared" si="0"/>
        <v>E06000010_Modelled prevalence of children aged 0-1 in households with all 3 of so called 'toxic trio'_Number</v>
      </c>
      <c r="B64" s="31" t="s">
        <v>329</v>
      </c>
      <c r="C64" s="31" t="s">
        <v>593</v>
      </c>
      <c r="D64" s="31" t="s">
        <v>229</v>
      </c>
      <c r="E64" s="31">
        <v>2018</v>
      </c>
      <c r="F64" s="31" t="s">
        <v>22</v>
      </c>
      <c r="G64" s="31" t="s">
        <v>102</v>
      </c>
      <c r="H64" s="31" t="s">
        <v>743</v>
      </c>
      <c r="I64" s="31">
        <v>62.060716875825975</v>
      </c>
      <c r="J64" s="31">
        <v>3308</v>
      </c>
      <c r="K64" s="31">
        <v>18.760797120866375</v>
      </c>
      <c r="L64" s="31" t="s">
        <v>2376</v>
      </c>
      <c r="M64" s="31">
        <v>18.760000000000002</v>
      </c>
      <c r="N64" s="31">
        <f t="shared" si="1"/>
        <v>0</v>
      </c>
      <c r="O64" s="31"/>
    </row>
    <row r="65" spans="1:15" x14ac:dyDescent="0.45">
      <c r="A65" s="31" t="str">
        <f t="shared" si="0"/>
        <v>E09000021_Modelled prevalence of children aged 0-1 in households with all 3 of so called 'toxic trio'_Number</v>
      </c>
      <c r="B65" s="31" t="s">
        <v>520</v>
      </c>
      <c r="C65" s="31" t="s">
        <v>521</v>
      </c>
      <c r="D65" s="31" t="s">
        <v>229</v>
      </c>
      <c r="E65" s="31">
        <v>2018</v>
      </c>
      <c r="F65" s="31" t="s">
        <v>22</v>
      </c>
      <c r="G65" s="31" t="s">
        <v>102</v>
      </c>
      <c r="H65" s="31" t="s">
        <v>743</v>
      </c>
      <c r="I65" s="31">
        <v>29.86807179888547</v>
      </c>
      <c r="J65" s="31">
        <v>2087</v>
      </c>
      <c r="K65" s="31">
        <v>14.311486247669128</v>
      </c>
      <c r="L65" s="31" t="s">
        <v>2377</v>
      </c>
      <c r="M65" s="31">
        <v>14.31</v>
      </c>
      <c r="N65" s="31">
        <f t="shared" si="1"/>
        <v>0</v>
      </c>
      <c r="O65" s="31"/>
    </row>
    <row r="66" spans="1:15" x14ac:dyDescent="0.45">
      <c r="A66" s="31" t="str">
        <f t="shared" ref="A66:A129" si="2">CONCATENATE(B66,"_",G66,"_",H66)</f>
        <v>E08000034_Modelled prevalence of children aged 0-1 in households with all 3 of so called 'toxic trio'_Number</v>
      </c>
      <c r="B66" s="31" t="s">
        <v>331</v>
      </c>
      <c r="C66" s="31" t="s">
        <v>332</v>
      </c>
      <c r="D66" s="31" t="s">
        <v>229</v>
      </c>
      <c r="E66" s="31">
        <v>2018</v>
      </c>
      <c r="F66" s="31" t="s">
        <v>22</v>
      </c>
      <c r="G66" s="31" t="s">
        <v>102</v>
      </c>
      <c r="H66" s="31" t="s">
        <v>743</v>
      </c>
      <c r="I66" s="31">
        <v>82.379898032152767</v>
      </c>
      <c r="J66" s="31">
        <v>5161</v>
      </c>
      <c r="K66" s="31">
        <v>15.962003106404332</v>
      </c>
      <c r="L66" s="31" t="s">
        <v>2378</v>
      </c>
      <c r="M66" s="31">
        <v>15.96</v>
      </c>
      <c r="N66" s="31">
        <f t="shared" ref="N66:N129" si="3">IF(OR(C66="City of London",C66="Isles of Scilly"),1,0)</f>
        <v>0</v>
      </c>
      <c r="O66" s="31"/>
    </row>
    <row r="67" spans="1:15" x14ac:dyDescent="0.45">
      <c r="A67" s="31" t="str">
        <f t="shared" si="2"/>
        <v>E08000011_Modelled prevalence of children aged 0-1 in households with all 3 of so called 'toxic trio'_Number</v>
      </c>
      <c r="B67" s="31" t="s">
        <v>333</v>
      </c>
      <c r="C67" s="31" t="s">
        <v>334</v>
      </c>
      <c r="D67" s="31" t="s">
        <v>229</v>
      </c>
      <c r="E67" s="31">
        <v>2018</v>
      </c>
      <c r="F67" s="31" t="s">
        <v>22</v>
      </c>
      <c r="G67" s="31" t="s">
        <v>102</v>
      </c>
      <c r="H67" s="31" t="s">
        <v>743</v>
      </c>
      <c r="I67" s="31">
        <v>33.893584487292991</v>
      </c>
      <c r="J67" s="31">
        <v>1977</v>
      </c>
      <c r="K67" s="31">
        <v>17.143947641524022</v>
      </c>
      <c r="L67" s="31" t="s">
        <v>2379</v>
      </c>
      <c r="M67" s="31">
        <v>17.14</v>
      </c>
      <c r="N67" s="31">
        <f t="shared" si="3"/>
        <v>0</v>
      </c>
      <c r="O67" s="31"/>
    </row>
    <row r="68" spans="1:15" x14ac:dyDescent="0.45">
      <c r="A68" s="31" t="str">
        <f t="shared" si="2"/>
        <v>E09000022_Modelled prevalence of children aged 0-1 in households with all 3 of so called 'toxic trio'_Number</v>
      </c>
      <c r="B68" s="31" t="s">
        <v>335</v>
      </c>
      <c r="C68" s="31" t="s">
        <v>336</v>
      </c>
      <c r="D68" s="31" t="s">
        <v>229</v>
      </c>
      <c r="E68" s="31">
        <v>2018</v>
      </c>
      <c r="F68" s="31" t="s">
        <v>22</v>
      </c>
      <c r="G68" s="31" t="s">
        <v>102</v>
      </c>
      <c r="H68" s="31" t="s">
        <v>743</v>
      </c>
      <c r="I68" s="31">
        <v>68.118120895834892</v>
      </c>
      <c r="J68" s="31">
        <v>3935</v>
      </c>
      <c r="K68" s="31">
        <v>17.310831231470111</v>
      </c>
      <c r="L68" s="31" t="s">
        <v>2380</v>
      </c>
      <c r="M68" s="31">
        <v>17.309999999999999</v>
      </c>
      <c r="N68" s="31">
        <f t="shared" si="3"/>
        <v>0</v>
      </c>
      <c r="O68" s="31"/>
    </row>
    <row r="69" spans="1:15" x14ac:dyDescent="0.45">
      <c r="A69" s="31" t="str">
        <f t="shared" si="2"/>
        <v>E10000017_Modelled prevalence of children aged 0-1 in households with all 3 of so called 'toxic trio'_Number</v>
      </c>
      <c r="B69" s="31" t="s">
        <v>337</v>
      </c>
      <c r="C69" s="31" t="s">
        <v>338</v>
      </c>
      <c r="D69" s="31" t="s">
        <v>229</v>
      </c>
      <c r="E69" s="31">
        <v>2018</v>
      </c>
      <c r="F69" s="31" t="s">
        <v>22</v>
      </c>
      <c r="G69" s="31" t="s">
        <v>102</v>
      </c>
      <c r="H69" s="31" t="s">
        <v>743</v>
      </c>
      <c r="I69" s="31">
        <v>183.24389391221209</v>
      </c>
      <c r="J69" s="31">
        <v>12376</v>
      </c>
      <c r="K69" s="31">
        <v>14.806390910812224</v>
      </c>
      <c r="L69" s="31" t="s">
        <v>2381</v>
      </c>
      <c r="M69" s="31">
        <v>14.81</v>
      </c>
      <c r="N69" s="31">
        <f t="shared" si="3"/>
        <v>0</v>
      </c>
      <c r="O69" s="31"/>
    </row>
    <row r="70" spans="1:15" x14ac:dyDescent="0.45">
      <c r="A70" s="31" t="str">
        <f t="shared" si="2"/>
        <v>E08000035_Modelled prevalence of children aged 0-1 in households with all 3 of so called 'toxic trio'_Number</v>
      </c>
      <c r="B70" s="31" t="s">
        <v>339</v>
      </c>
      <c r="C70" s="31" t="s">
        <v>340</v>
      </c>
      <c r="D70" s="31" t="s">
        <v>229</v>
      </c>
      <c r="E70" s="31">
        <v>2018</v>
      </c>
      <c r="F70" s="31" t="s">
        <v>22</v>
      </c>
      <c r="G70" s="31" t="s">
        <v>102</v>
      </c>
      <c r="H70" s="31" t="s">
        <v>743</v>
      </c>
      <c r="I70" s="31">
        <v>168.23607687404694</v>
      </c>
      <c r="J70" s="31">
        <v>9821</v>
      </c>
      <c r="K70" s="31">
        <v>17.130238964875975</v>
      </c>
      <c r="L70" s="31" t="s">
        <v>2382</v>
      </c>
      <c r="M70" s="31">
        <v>17.13</v>
      </c>
      <c r="N70" s="31">
        <f t="shared" si="3"/>
        <v>0</v>
      </c>
      <c r="O70" s="31"/>
    </row>
    <row r="71" spans="1:15" x14ac:dyDescent="0.45">
      <c r="A71" s="31" t="str">
        <f t="shared" si="2"/>
        <v>E06000016_Modelled prevalence of children aged 0-1 in households with all 3 of so called 'toxic trio'_Number</v>
      </c>
      <c r="B71" s="31" t="s">
        <v>341</v>
      </c>
      <c r="C71" s="31" t="s">
        <v>342</v>
      </c>
      <c r="D71" s="31" t="s">
        <v>229</v>
      </c>
      <c r="E71" s="31">
        <v>2018</v>
      </c>
      <c r="F71" s="31" t="s">
        <v>22</v>
      </c>
      <c r="G71" s="31" t="s">
        <v>102</v>
      </c>
      <c r="H71" s="31" t="s">
        <v>743</v>
      </c>
      <c r="I71" s="31">
        <v>95.687524614700365</v>
      </c>
      <c r="J71" s="31">
        <v>4815</v>
      </c>
      <c r="K71" s="31">
        <v>19.872798466189067</v>
      </c>
      <c r="L71" s="31" t="s">
        <v>2383</v>
      </c>
      <c r="M71" s="31">
        <v>19.87</v>
      </c>
      <c r="N71" s="31">
        <f t="shared" si="3"/>
        <v>0</v>
      </c>
      <c r="O71" s="31"/>
    </row>
    <row r="72" spans="1:15" x14ac:dyDescent="0.45">
      <c r="A72" s="31" t="str">
        <f t="shared" si="2"/>
        <v>E10000018_Modelled prevalence of children aged 0-1 in households with all 3 of so called 'toxic trio'_Number</v>
      </c>
      <c r="B72" s="31" t="s">
        <v>552</v>
      </c>
      <c r="C72" s="31" t="s">
        <v>553</v>
      </c>
      <c r="D72" s="31" t="s">
        <v>229</v>
      </c>
      <c r="E72" s="31">
        <v>2018</v>
      </c>
      <c r="F72" s="31" t="s">
        <v>22</v>
      </c>
      <c r="G72" s="31" t="s">
        <v>102</v>
      </c>
      <c r="H72" s="31" t="s">
        <v>743</v>
      </c>
      <c r="I72" s="31">
        <v>95.675025464435734</v>
      </c>
      <c r="J72" s="31">
        <v>6983</v>
      </c>
      <c r="K72" s="31">
        <v>13.701134965550011</v>
      </c>
      <c r="L72" s="31" t="s">
        <v>749</v>
      </c>
      <c r="M72" s="31">
        <v>13.7</v>
      </c>
      <c r="N72" s="31">
        <f t="shared" si="3"/>
        <v>0</v>
      </c>
      <c r="O72" s="31"/>
    </row>
    <row r="73" spans="1:15" x14ac:dyDescent="0.45">
      <c r="A73" s="31" t="str">
        <f t="shared" si="2"/>
        <v>E09000023_Modelled prevalence of children aged 0-1 in households with all 3 of so called 'toxic trio'_Number</v>
      </c>
      <c r="B73" s="31" t="s">
        <v>343</v>
      </c>
      <c r="C73" s="31" t="s">
        <v>344</v>
      </c>
      <c r="D73" s="31" t="s">
        <v>229</v>
      </c>
      <c r="E73" s="31">
        <v>2018</v>
      </c>
      <c r="F73" s="31" t="s">
        <v>22</v>
      </c>
      <c r="G73" s="31" t="s">
        <v>102</v>
      </c>
      <c r="H73" s="31" t="s">
        <v>743</v>
      </c>
      <c r="I73" s="31">
        <v>77.489851493986706</v>
      </c>
      <c r="J73" s="31">
        <v>4505</v>
      </c>
      <c r="K73" s="31">
        <v>17.200854937621909</v>
      </c>
      <c r="L73" s="31" t="s">
        <v>2384</v>
      </c>
      <c r="M73" s="31">
        <v>17.2</v>
      </c>
      <c r="N73" s="31">
        <f t="shared" si="3"/>
        <v>0</v>
      </c>
      <c r="O73" s="31"/>
    </row>
    <row r="74" spans="1:15" x14ac:dyDescent="0.45">
      <c r="A74" s="31" t="str">
        <f t="shared" si="2"/>
        <v>E10000019_Modelled prevalence of children aged 0-1 in households with all 3 of so called 'toxic trio'_Number</v>
      </c>
      <c r="B74" s="31" t="s">
        <v>345</v>
      </c>
      <c r="C74" s="31" t="s">
        <v>346</v>
      </c>
      <c r="D74" s="31" t="s">
        <v>229</v>
      </c>
      <c r="E74" s="31">
        <v>2018</v>
      </c>
      <c r="F74" s="31" t="s">
        <v>22</v>
      </c>
      <c r="G74" s="31" t="s">
        <v>102</v>
      </c>
      <c r="H74" s="31" t="s">
        <v>743</v>
      </c>
      <c r="I74" s="31">
        <v>99.242893717246076</v>
      </c>
      <c r="J74" s="31">
        <v>7363</v>
      </c>
      <c r="K74" s="31">
        <v>13.478594827821007</v>
      </c>
      <c r="L74" s="31" t="s">
        <v>2385</v>
      </c>
      <c r="M74" s="31">
        <v>13.48</v>
      </c>
      <c r="N74" s="31">
        <f t="shared" si="3"/>
        <v>0</v>
      </c>
      <c r="O74" s="31"/>
    </row>
    <row r="75" spans="1:15" x14ac:dyDescent="0.45">
      <c r="A75" s="31" t="str">
        <f t="shared" si="2"/>
        <v>E08000012_Modelled prevalence of children aged 0-1 in households with all 3 of so called 'toxic trio'_Number</v>
      </c>
      <c r="B75" s="31" t="s">
        <v>347</v>
      </c>
      <c r="C75" s="31" t="s">
        <v>348</v>
      </c>
      <c r="D75" s="31" t="s">
        <v>229</v>
      </c>
      <c r="E75" s="31">
        <v>2018</v>
      </c>
      <c r="F75" s="31" t="s">
        <v>22</v>
      </c>
      <c r="G75" s="31" t="s">
        <v>102</v>
      </c>
      <c r="H75" s="31" t="s">
        <v>743</v>
      </c>
      <c r="I75" s="31">
        <v>113.44617916661463</v>
      </c>
      <c r="J75" s="31">
        <v>5908</v>
      </c>
      <c r="K75" s="31">
        <v>19.202129175120959</v>
      </c>
      <c r="L75" s="31" t="s">
        <v>2386</v>
      </c>
      <c r="M75" s="31">
        <v>19.2</v>
      </c>
      <c r="N75" s="31">
        <f t="shared" si="3"/>
        <v>0</v>
      </c>
      <c r="O75" s="31"/>
    </row>
    <row r="76" spans="1:15" x14ac:dyDescent="0.45">
      <c r="A76" s="31" t="str">
        <f t="shared" si="2"/>
        <v>E06000032_Modelled prevalence of children aged 0-1 in households with all 3 of so called 'toxic trio'_Number</v>
      </c>
      <c r="B76" s="31" t="s">
        <v>564</v>
      </c>
      <c r="C76" s="31" t="s">
        <v>724</v>
      </c>
      <c r="D76" s="31" t="s">
        <v>229</v>
      </c>
      <c r="E76" s="31">
        <v>2018</v>
      </c>
      <c r="F76" s="31" t="s">
        <v>22</v>
      </c>
      <c r="G76" s="31" t="s">
        <v>102</v>
      </c>
      <c r="H76" s="31" t="s">
        <v>743</v>
      </c>
      <c r="I76" s="31">
        <v>56.655560627846</v>
      </c>
      <c r="J76" s="31">
        <v>3283</v>
      </c>
      <c r="K76" s="31">
        <v>17.257252704187025</v>
      </c>
      <c r="L76" s="31" t="s">
        <v>2387</v>
      </c>
      <c r="M76" s="31">
        <v>17.260000000000002</v>
      </c>
      <c r="N76" s="31">
        <f t="shared" si="3"/>
        <v>0</v>
      </c>
      <c r="O76" s="31"/>
    </row>
    <row r="77" spans="1:15" x14ac:dyDescent="0.45">
      <c r="A77" s="31" t="str">
        <f t="shared" si="2"/>
        <v>E08000003_Modelled prevalence of children aged 0-1 in households with all 3 of so called 'toxic trio'_Number</v>
      </c>
      <c r="B77" s="31" t="s">
        <v>349</v>
      </c>
      <c r="C77" s="31" t="s">
        <v>350</v>
      </c>
      <c r="D77" s="31" t="s">
        <v>229</v>
      </c>
      <c r="E77" s="31">
        <v>2018</v>
      </c>
      <c r="F77" s="31" t="s">
        <v>22</v>
      </c>
      <c r="G77" s="31" t="s">
        <v>102</v>
      </c>
      <c r="H77" s="31" t="s">
        <v>743</v>
      </c>
      <c r="I77" s="31">
        <v>155.69388748021203</v>
      </c>
      <c r="J77" s="31">
        <v>7285</v>
      </c>
      <c r="K77" s="31">
        <v>21.371844540866444</v>
      </c>
      <c r="L77" s="31" t="s">
        <v>2388</v>
      </c>
      <c r="M77" s="31">
        <v>21.37</v>
      </c>
      <c r="N77" s="31">
        <f t="shared" si="3"/>
        <v>0</v>
      </c>
      <c r="O77" s="31"/>
    </row>
    <row r="78" spans="1:15" x14ac:dyDescent="0.45">
      <c r="A78" s="31" t="str">
        <f t="shared" si="2"/>
        <v>E06000035_Modelled prevalence of children aged 0-1 in households with all 3 of so called 'toxic trio'_Number</v>
      </c>
      <c r="B78" s="31" t="s">
        <v>351</v>
      </c>
      <c r="C78" s="31" t="s">
        <v>352</v>
      </c>
      <c r="D78" s="31" t="s">
        <v>229</v>
      </c>
      <c r="E78" s="31">
        <v>2018</v>
      </c>
      <c r="F78" s="31" t="s">
        <v>22</v>
      </c>
      <c r="G78" s="31" t="s">
        <v>102</v>
      </c>
      <c r="H78" s="31" t="s">
        <v>743</v>
      </c>
      <c r="I78" s="31">
        <v>53.171690744266641</v>
      </c>
      <c r="J78" s="31">
        <v>3476</v>
      </c>
      <c r="K78" s="31">
        <v>15.296804011584189</v>
      </c>
      <c r="L78" s="31" t="s">
        <v>757</v>
      </c>
      <c r="M78" s="31">
        <v>15.3</v>
      </c>
      <c r="N78" s="31">
        <f t="shared" si="3"/>
        <v>0</v>
      </c>
      <c r="O78" s="31"/>
    </row>
    <row r="79" spans="1:15" x14ac:dyDescent="0.45">
      <c r="A79" s="31" t="str">
        <f t="shared" si="2"/>
        <v>E09000024_Modelled prevalence of children aged 0-1 in households with all 3 of so called 'toxic trio'_Number</v>
      </c>
      <c r="B79" s="31" t="s">
        <v>353</v>
      </c>
      <c r="C79" s="31" t="s">
        <v>354</v>
      </c>
      <c r="D79" s="31" t="s">
        <v>229</v>
      </c>
      <c r="E79" s="31">
        <v>2018</v>
      </c>
      <c r="F79" s="31" t="s">
        <v>22</v>
      </c>
      <c r="G79" s="31" t="s">
        <v>102</v>
      </c>
      <c r="H79" s="31" t="s">
        <v>743</v>
      </c>
      <c r="I79" s="31">
        <v>43.265494608378347</v>
      </c>
      <c r="J79" s="31">
        <v>3035</v>
      </c>
      <c r="K79" s="31">
        <v>14.255517169152668</v>
      </c>
      <c r="L79" s="31" t="s">
        <v>2389</v>
      </c>
      <c r="M79" s="31">
        <v>14.26</v>
      </c>
      <c r="N79" s="31">
        <f t="shared" si="3"/>
        <v>0</v>
      </c>
      <c r="O79" s="31"/>
    </row>
    <row r="80" spans="1:15" x14ac:dyDescent="0.45">
      <c r="A80" s="31" t="str">
        <f t="shared" si="2"/>
        <v>E06000002_Modelled prevalence of children aged 0-1 in households with all 3 of so called 'toxic trio'_Number</v>
      </c>
      <c r="B80" s="31" t="s">
        <v>511</v>
      </c>
      <c r="C80" s="31" t="s">
        <v>725</v>
      </c>
      <c r="D80" s="31" t="s">
        <v>229</v>
      </c>
      <c r="E80" s="31">
        <v>2018</v>
      </c>
      <c r="F80" s="31" t="s">
        <v>22</v>
      </c>
      <c r="G80" s="31" t="s">
        <v>102</v>
      </c>
      <c r="H80" s="31" t="s">
        <v>743</v>
      </c>
      <c r="I80" s="31">
        <v>36.352604323840502</v>
      </c>
      <c r="J80" s="31">
        <v>1871</v>
      </c>
      <c r="K80" s="31">
        <v>19.429505250582846</v>
      </c>
      <c r="L80" s="31" t="s">
        <v>2390</v>
      </c>
      <c r="M80" s="31">
        <v>19.43</v>
      </c>
      <c r="N80" s="31">
        <f t="shared" si="3"/>
        <v>0</v>
      </c>
      <c r="O80" s="31"/>
    </row>
    <row r="81" spans="1:15" x14ac:dyDescent="0.45">
      <c r="A81" s="31" t="str">
        <f t="shared" si="2"/>
        <v>E06000042_Modelled prevalence of children aged 0-1 in households with all 3 of so called 'toxic trio'_Number</v>
      </c>
      <c r="B81" s="31" t="s">
        <v>355</v>
      </c>
      <c r="C81" s="31" t="s">
        <v>356</v>
      </c>
      <c r="D81" s="31" t="s">
        <v>229</v>
      </c>
      <c r="E81" s="31">
        <v>2018</v>
      </c>
      <c r="F81" s="31" t="s">
        <v>22</v>
      </c>
      <c r="G81" s="31" t="s">
        <v>102</v>
      </c>
      <c r="H81" s="31" t="s">
        <v>743</v>
      </c>
      <c r="I81" s="31">
        <v>53.388856758947824</v>
      </c>
      <c r="J81" s="31">
        <v>3567</v>
      </c>
      <c r="K81" s="31">
        <v>14.967439517507099</v>
      </c>
      <c r="L81" s="31" t="s">
        <v>748</v>
      </c>
      <c r="M81" s="31">
        <v>14.97</v>
      </c>
      <c r="N81" s="31">
        <f t="shared" si="3"/>
        <v>0</v>
      </c>
      <c r="O81" s="31"/>
    </row>
    <row r="82" spans="1:15" x14ac:dyDescent="0.45">
      <c r="A82" s="31" t="str">
        <f t="shared" si="2"/>
        <v>E08000021_Modelled prevalence of children aged 0-1 in households with all 3 of so called 'toxic trio'_Number</v>
      </c>
      <c r="B82" s="31" t="s">
        <v>357</v>
      </c>
      <c r="C82" s="31" t="s">
        <v>358</v>
      </c>
      <c r="D82" s="31" t="s">
        <v>229</v>
      </c>
      <c r="E82" s="31">
        <v>2018</v>
      </c>
      <c r="F82" s="31" t="s">
        <v>22</v>
      </c>
      <c r="G82" s="31" t="s">
        <v>102</v>
      </c>
      <c r="H82" s="31" t="s">
        <v>743</v>
      </c>
      <c r="I82" s="31">
        <v>58.638295282612283</v>
      </c>
      <c r="J82" s="31">
        <v>3205</v>
      </c>
      <c r="K82" s="31">
        <v>18.295879963373565</v>
      </c>
      <c r="L82" s="31" t="s">
        <v>2391</v>
      </c>
      <c r="M82" s="31">
        <v>18.3</v>
      </c>
      <c r="N82" s="31">
        <f t="shared" si="3"/>
        <v>0</v>
      </c>
      <c r="O82" s="31"/>
    </row>
    <row r="83" spans="1:15" x14ac:dyDescent="0.45">
      <c r="A83" s="31" t="str">
        <f t="shared" si="2"/>
        <v>E09000025_Modelled prevalence of children aged 0-1 in households with all 3 of so called 'toxic trio'_Number</v>
      </c>
      <c r="B83" s="31" t="s">
        <v>359</v>
      </c>
      <c r="C83" s="31" t="s">
        <v>360</v>
      </c>
      <c r="D83" s="31" t="s">
        <v>229</v>
      </c>
      <c r="E83" s="31">
        <v>2018</v>
      </c>
      <c r="F83" s="31" t="s">
        <v>22</v>
      </c>
      <c r="G83" s="31" t="s">
        <v>102</v>
      </c>
      <c r="H83" s="31" t="s">
        <v>743</v>
      </c>
      <c r="I83" s="31">
        <v>105.96578352772323</v>
      </c>
      <c r="J83" s="31">
        <v>5706</v>
      </c>
      <c r="K83" s="31">
        <v>18.570939980323033</v>
      </c>
      <c r="L83" s="31" t="s">
        <v>2392</v>
      </c>
      <c r="M83" s="31">
        <v>18.57</v>
      </c>
      <c r="N83" s="31">
        <f t="shared" si="3"/>
        <v>0</v>
      </c>
      <c r="O83" s="31"/>
    </row>
    <row r="84" spans="1:15" x14ac:dyDescent="0.45">
      <c r="A84" s="31" t="str">
        <f t="shared" si="2"/>
        <v>E10000020_Modelled prevalence of children aged 0-1 in households with all 3 of so called 'toxic trio'_Number</v>
      </c>
      <c r="B84" s="31" t="s">
        <v>361</v>
      </c>
      <c r="C84" s="31" t="s">
        <v>362</v>
      </c>
      <c r="D84" s="31" t="s">
        <v>229</v>
      </c>
      <c r="E84" s="31">
        <v>2018</v>
      </c>
      <c r="F84" s="31" t="s">
        <v>22</v>
      </c>
      <c r="G84" s="31" t="s">
        <v>102</v>
      </c>
      <c r="H84" s="31" t="s">
        <v>743</v>
      </c>
      <c r="I84" s="31">
        <v>119.13663403512209</v>
      </c>
      <c r="J84" s="31">
        <v>8492</v>
      </c>
      <c r="K84" s="31">
        <v>14.029278619303119</v>
      </c>
      <c r="L84" s="31" t="s">
        <v>2393</v>
      </c>
      <c r="M84" s="31">
        <v>14.03</v>
      </c>
      <c r="N84" s="31">
        <f t="shared" si="3"/>
        <v>0</v>
      </c>
      <c r="O84" s="31"/>
    </row>
    <row r="85" spans="1:15" x14ac:dyDescent="0.45">
      <c r="A85" s="31" t="str">
        <f t="shared" si="2"/>
        <v>E06000012_Modelled prevalence of children aged 0-1 in households with all 3 of so called 'toxic trio'_Number</v>
      </c>
      <c r="B85" s="31" t="s">
        <v>363</v>
      </c>
      <c r="C85" s="31" t="s">
        <v>364</v>
      </c>
      <c r="D85" s="31" t="s">
        <v>229</v>
      </c>
      <c r="E85" s="31">
        <v>2018</v>
      </c>
      <c r="F85" s="31" t="s">
        <v>22</v>
      </c>
      <c r="G85" s="31" t="s">
        <v>102</v>
      </c>
      <c r="H85" s="31" t="s">
        <v>743</v>
      </c>
      <c r="I85" s="31">
        <v>27.705832302461161</v>
      </c>
      <c r="J85" s="31">
        <v>1796</v>
      </c>
      <c r="K85" s="31">
        <v>15.426409967962785</v>
      </c>
      <c r="L85" s="31" t="s">
        <v>751</v>
      </c>
      <c r="M85" s="31">
        <v>15.43</v>
      </c>
      <c r="N85" s="31">
        <f t="shared" si="3"/>
        <v>0</v>
      </c>
      <c r="O85" s="31"/>
    </row>
    <row r="86" spans="1:15" x14ac:dyDescent="0.45">
      <c r="A86" s="31" t="str">
        <f t="shared" si="2"/>
        <v>E06000013_Modelled prevalence of children aged 0-1 in households with all 3 of so called 'toxic trio'_Number</v>
      </c>
      <c r="B86" s="31" t="s">
        <v>365</v>
      </c>
      <c r="C86" s="31" t="s">
        <v>366</v>
      </c>
      <c r="D86" s="31" t="s">
        <v>229</v>
      </c>
      <c r="E86" s="31">
        <v>2018</v>
      </c>
      <c r="F86" s="31" t="s">
        <v>22</v>
      </c>
      <c r="G86" s="31" t="s">
        <v>102</v>
      </c>
      <c r="H86" s="31" t="s">
        <v>743</v>
      </c>
      <c r="I86" s="31">
        <v>24.51611034999857</v>
      </c>
      <c r="J86" s="31">
        <v>1729</v>
      </c>
      <c r="K86" s="31">
        <v>14.179358212838965</v>
      </c>
      <c r="L86" s="31" t="s">
        <v>2394</v>
      </c>
      <c r="M86" s="31">
        <v>14.18</v>
      </c>
      <c r="N86" s="31">
        <f t="shared" si="3"/>
        <v>0</v>
      </c>
      <c r="O86" s="31"/>
    </row>
    <row r="87" spans="1:15" x14ac:dyDescent="0.45">
      <c r="A87" s="31" t="str">
        <f t="shared" si="2"/>
        <v>E06000024_Modelled prevalence of children aged 0-1 in households with all 3 of so called 'toxic trio'_Number</v>
      </c>
      <c r="B87" s="31" t="s">
        <v>367</v>
      </c>
      <c r="C87" s="31" t="s">
        <v>368</v>
      </c>
      <c r="D87" s="31" t="s">
        <v>229</v>
      </c>
      <c r="E87" s="31">
        <v>2018</v>
      </c>
      <c r="F87" s="31" t="s">
        <v>22</v>
      </c>
      <c r="G87" s="31" t="s">
        <v>102</v>
      </c>
      <c r="H87" s="31" t="s">
        <v>743</v>
      </c>
      <c r="I87" s="31">
        <v>24.341610417228882</v>
      </c>
      <c r="J87" s="31">
        <v>2027</v>
      </c>
      <c r="K87" s="31">
        <v>12.008687921671871</v>
      </c>
      <c r="L87" s="31" t="s">
        <v>2395</v>
      </c>
      <c r="M87" s="31">
        <v>12.01</v>
      </c>
      <c r="N87" s="31">
        <f t="shared" si="3"/>
        <v>0</v>
      </c>
      <c r="O87" s="31"/>
    </row>
    <row r="88" spans="1:15" x14ac:dyDescent="0.45">
      <c r="A88" s="31" t="str">
        <f t="shared" si="2"/>
        <v>E08000022_Modelled prevalence of children aged 0-1 in households with all 3 of so called 'toxic trio'_Number</v>
      </c>
      <c r="B88" s="31" t="s">
        <v>524</v>
      </c>
      <c r="C88" s="31" t="s">
        <v>525</v>
      </c>
      <c r="D88" s="31" t="s">
        <v>229</v>
      </c>
      <c r="E88" s="31">
        <v>2018</v>
      </c>
      <c r="F88" s="31" t="s">
        <v>22</v>
      </c>
      <c r="G88" s="31" t="s">
        <v>102</v>
      </c>
      <c r="H88" s="31" t="s">
        <v>743</v>
      </c>
      <c r="I88" s="31">
        <v>31.23534661058876</v>
      </c>
      <c r="J88" s="31">
        <v>2208</v>
      </c>
      <c r="K88" s="31">
        <v>14.146443211317374</v>
      </c>
      <c r="L88" s="31" t="s">
        <v>746</v>
      </c>
      <c r="M88" s="31">
        <v>14.15</v>
      </c>
      <c r="N88" s="31">
        <f t="shared" si="3"/>
        <v>0</v>
      </c>
      <c r="O88" s="31"/>
    </row>
    <row r="89" spans="1:15" x14ac:dyDescent="0.45">
      <c r="A89" s="31" t="str">
        <f t="shared" si="2"/>
        <v>E10000023_Modelled prevalence of children aged 0-1 in households with all 3 of so called 'toxic trio'_Number</v>
      </c>
      <c r="B89" s="31" t="s">
        <v>369</v>
      </c>
      <c r="C89" s="31" t="s">
        <v>370</v>
      </c>
      <c r="D89" s="31" t="s">
        <v>229</v>
      </c>
      <c r="E89" s="31">
        <v>2018</v>
      </c>
      <c r="F89" s="31" t="s">
        <v>22</v>
      </c>
      <c r="G89" s="31" t="s">
        <v>102</v>
      </c>
      <c r="H89" s="31" t="s">
        <v>743</v>
      </c>
      <c r="I89" s="31">
        <v>67.709615571898993</v>
      </c>
      <c r="J89" s="31">
        <v>5433</v>
      </c>
      <c r="K89" s="31">
        <v>12.462657016730903</v>
      </c>
      <c r="L89" s="31" t="s">
        <v>2396</v>
      </c>
      <c r="M89" s="31">
        <v>12.46</v>
      </c>
      <c r="N89" s="31">
        <f t="shared" si="3"/>
        <v>0</v>
      </c>
      <c r="O89" s="31"/>
    </row>
    <row r="90" spans="1:15" x14ac:dyDescent="0.45">
      <c r="A90" s="31" t="str">
        <f t="shared" si="2"/>
        <v>E10000021_Modelled prevalence of children aged 0-1 in households with all 3 of so called 'toxic trio'_Number</v>
      </c>
      <c r="B90" s="31" t="s">
        <v>371</v>
      </c>
      <c r="C90" s="31" t="s">
        <v>372</v>
      </c>
      <c r="D90" s="31" t="s">
        <v>229</v>
      </c>
      <c r="E90" s="31">
        <v>2018</v>
      </c>
      <c r="F90" s="31" t="s">
        <v>22</v>
      </c>
      <c r="G90" s="31" t="s">
        <v>102</v>
      </c>
      <c r="H90" s="31" t="s">
        <v>743</v>
      </c>
      <c r="I90" s="31">
        <v>125.78951439595618</v>
      </c>
      <c r="J90" s="31">
        <v>8891</v>
      </c>
      <c r="K90" s="31">
        <v>14.147960228990685</v>
      </c>
      <c r="L90" s="31" t="s">
        <v>746</v>
      </c>
      <c r="M90" s="31">
        <v>14.15</v>
      </c>
      <c r="N90" s="31">
        <f t="shared" si="3"/>
        <v>0</v>
      </c>
      <c r="O90" s="31"/>
    </row>
    <row r="91" spans="1:15" x14ac:dyDescent="0.45">
      <c r="A91" s="31" t="str">
        <f t="shared" si="2"/>
        <v>E06000048_Modelled prevalence of children aged 0-1 in households with all 3 of so called 'toxic trio'_Number</v>
      </c>
      <c r="B91" s="31" t="s">
        <v>484</v>
      </c>
      <c r="C91" s="31" t="s">
        <v>705</v>
      </c>
      <c r="D91" s="31" t="s">
        <v>229</v>
      </c>
      <c r="E91" s="31">
        <v>2018</v>
      </c>
      <c r="F91" s="31" t="s">
        <v>22</v>
      </c>
      <c r="G91" s="31" t="s">
        <v>102</v>
      </c>
      <c r="H91" s="31" t="s">
        <v>743</v>
      </c>
      <c r="I91" s="31">
        <v>37.251421946894951</v>
      </c>
      <c r="J91" s="31">
        <v>2874</v>
      </c>
      <c r="K91" s="31">
        <v>12.961524685767206</v>
      </c>
      <c r="L91" s="31" t="s">
        <v>2397</v>
      </c>
      <c r="M91" s="31">
        <v>12.96</v>
      </c>
      <c r="N91" s="31">
        <f t="shared" si="3"/>
        <v>0</v>
      </c>
      <c r="O91" s="31"/>
    </row>
    <row r="92" spans="1:15" x14ac:dyDescent="0.45">
      <c r="A92" s="31" t="str">
        <f t="shared" si="2"/>
        <v>E06000018_Modelled prevalence of children aged 0-1 in households with all 3 of so called 'toxic trio'_Number</v>
      </c>
      <c r="B92" s="31" t="s">
        <v>373</v>
      </c>
      <c r="C92" s="31" t="s">
        <v>374</v>
      </c>
      <c r="D92" s="31" t="s">
        <v>229</v>
      </c>
      <c r="E92" s="31">
        <v>2018</v>
      </c>
      <c r="F92" s="31" t="s">
        <v>22</v>
      </c>
      <c r="G92" s="31" t="s">
        <v>102</v>
      </c>
      <c r="H92" s="31" t="s">
        <v>743</v>
      </c>
      <c r="I92" s="31">
        <v>83.412980863910363</v>
      </c>
      <c r="J92" s="31">
        <v>4006</v>
      </c>
      <c r="K92" s="31">
        <v>20.822012197681069</v>
      </c>
      <c r="L92" s="31" t="s">
        <v>2398</v>
      </c>
      <c r="M92" s="31">
        <v>20.82</v>
      </c>
      <c r="N92" s="31">
        <f t="shared" si="3"/>
        <v>0</v>
      </c>
      <c r="O92" s="31"/>
    </row>
    <row r="93" spans="1:15" x14ac:dyDescent="0.45">
      <c r="A93" s="31" t="str">
        <f t="shared" si="2"/>
        <v>E10000024_Modelled prevalence of children aged 0-1 in households with all 3 of so called 'toxic trio'_Number</v>
      </c>
      <c r="B93" s="31" t="s">
        <v>572</v>
      </c>
      <c r="C93" s="31" t="s">
        <v>573</v>
      </c>
      <c r="D93" s="31" t="s">
        <v>229</v>
      </c>
      <c r="E93" s="31">
        <v>2018</v>
      </c>
      <c r="F93" s="31" t="s">
        <v>22</v>
      </c>
      <c r="G93" s="31" t="s">
        <v>102</v>
      </c>
      <c r="H93" s="31" t="s">
        <v>743</v>
      </c>
      <c r="I93" s="31">
        <v>113.34714277831497</v>
      </c>
      <c r="J93" s="31">
        <v>8216</v>
      </c>
      <c r="K93" s="31">
        <v>13.795903454030547</v>
      </c>
      <c r="L93" s="31" t="s">
        <v>765</v>
      </c>
      <c r="M93" s="31">
        <v>13.8</v>
      </c>
      <c r="N93" s="31">
        <f t="shared" si="3"/>
        <v>0</v>
      </c>
      <c r="O93" s="31"/>
    </row>
    <row r="94" spans="1:15" x14ac:dyDescent="0.45">
      <c r="A94" s="31" t="str">
        <f t="shared" si="2"/>
        <v>E08000004_Modelled prevalence of children aged 0-1 in households with all 3 of so called 'toxic trio'_Number</v>
      </c>
      <c r="B94" s="31" t="s">
        <v>375</v>
      </c>
      <c r="C94" s="31" t="s">
        <v>376</v>
      </c>
      <c r="D94" s="31" t="s">
        <v>229</v>
      </c>
      <c r="E94" s="31">
        <v>2018</v>
      </c>
      <c r="F94" s="31" t="s">
        <v>22</v>
      </c>
      <c r="G94" s="31" t="s">
        <v>102</v>
      </c>
      <c r="H94" s="31" t="s">
        <v>743</v>
      </c>
      <c r="I94" s="31">
        <v>56.723592236323604</v>
      </c>
      <c r="J94" s="31">
        <v>3245</v>
      </c>
      <c r="K94" s="31">
        <v>17.480305773905581</v>
      </c>
      <c r="L94" s="31" t="s">
        <v>2399</v>
      </c>
      <c r="M94" s="31">
        <v>17.48</v>
      </c>
      <c r="N94" s="31">
        <f t="shared" si="3"/>
        <v>0</v>
      </c>
      <c r="O94" s="31"/>
    </row>
    <row r="95" spans="1:15" x14ac:dyDescent="0.45">
      <c r="A95" s="31" t="str">
        <f t="shared" si="2"/>
        <v>E10000025_Modelled prevalence of children aged 0-1 in households with all 3 of so called 'toxic trio'_Number</v>
      </c>
      <c r="B95" s="31" t="s">
        <v>377</v>
      </c>
      <c r="C95" s="31" t="s">
        <v>378</v>
      </c>
      <c r="D95" s="31" t="s">
        <v>229</v>
      </c>
      <c r="E95" s="31">
        <v>2018</v>
      </c>
      <c r="F95" s="31" t="s">
        <v>22</v>
      </c>
      <c r="G95" s="31" t="s">
        <v>102</v>
      </c>
      <c r="H95" s="31" t="s">
        <v>743</v>
      </c>
      <c r="I95" s="31">
        <v>104.30175010145582</v>
      </c>
      <c r="J95" s="31">
        <v>7481</v>
      </c>
      <c r="K95" s="31">
        <v>13.942220304966693</v>
      </c>
      <c r="L95" s="31" t="s">
        <v>2400</v>
      </c>
      <c r="M95" s="31">
        <v>13.94</v>
      </c>
      <c r="N95" s="31">
        <f t="shared" si="3"/>
        <v>0</v>
      </c>
      <c r="O95" s="31"/>
    </row>
    <row r="96" spans="1:15" x14ac:dyDescent="0.45">
      <c r="A96" s="31" t="str">
        <f t="shared" si="2"/>
        <v>E06000031_Modelled prevalence of children aged 0-1 in households with all 3 of so called 'toxic trio'_Number</v>
      </c>
      <c r="B96" s="31" t="s">
        <v>379</v>
      </c>
      <c r="C96" s="31" t="s">
        <v>380</v>
      </c>
      <c r="D96" s="31" t="s">
        <v>229</v>
      </c>
      <c r="E96" s="31">
        <v>2018</v>
      </c>
      <c r="F96" s="31" t="s">
        <v>22</v>
      </c>
      <c r="G96" s="31" t="s">
        <v>102</v>
      </c>
      <c r="H96" s="31" t="s">
        <v>743</v>
      </c>
      <c r="I96" s="31">
        <v>50.858357344637362</v>
      </c>
      <c r="J96" s="31">
        <v>3030</v>
      </c>
      <c r="K96" s="31">
        <v>16.784936417372069</v>
      </c>
      <c r="L96" s="31" t="s">
        <v>2401</v>
      </c>
      <c r="M96" s="31">
        <v>16.78</v>
      </c>
      <c r="N96" s="31">
        <f t="shared" si="3"/>
        <v>0</v>
      </c>
      <c r="O96" s="31"/>
    </row>
    <row r="97" spans="1:15" x14ac:dyDescent="0.45">
      <c r="A97" s="31" t="str">
        <f t="shared" si="2"/>
        <v>E06000026_Modelled prevalence of children aged 0-1 in households with all 3 of so called 'toxic trio'_Number</v>
      </c>
      <c r="B97" s="31" t="s">
        <v>381</v>
      </c>
      <c r="C97" s="31" t="s">
        <v>382</v>
      </c>
      <c r="D97" s="31" t="s">
        <v>229</v>
      </c>
      <c r="E97" s="31">
        <v>2018</v>
      </c>
      <c r="F97" s="31" t="s">
        <v>22</v>
      </c>
      <c r="G97" s="31" t="s">
        <v>102</v>
      </c>
      <c r="H97" s="31" t="s">
        <v>743</v>
      </c>
      <c r="I97" s="31">
        <v>44.511247097355771</v>
      </c>
      <c r="J97" s="31">
        <v>2827</v>
      </c>
      <c r="K97" s="31">
        <v>15.745046727044842</v>
      </c>
      <c r="L97" s="31" t="s">
        <v>745</v>
      </c>
      <c r="M97" s="31">
        <v>15.75</v>
      </c>
      <c r="N97" s="31">
        <f t="shared" si="3"/>
        <v>0</v>
      </c>
      <c r="O97" s="31"/>
    </row>
    <row r="98" spans="1:15" x14ac:dyDescent="0.45">
      <c r="A98" s="31" t="str">
        <f t="shared" si="2"/>
        <v>E06000029_Modelled prevalence of children aged 0-1 in households with all 3 of so called 'toxic trio'_Number</v>
      </c>
      <c r="B98" s="31" t="s">
        <v>543</v>
      </c>
      <c r="C98" s="31" t="s">
        <v>717</v>
      </c>
      <c r="D98" s="31" t="s">
        <v>229</v>
      </c>
      <c r="E98" s="31">
        <v>2018</v>
      </c>
      <c r="F98" s="31" t="s">
        <v>22</v>
      </c>
      <c r="G98" s="31" t="s">
        <v>102</v>
      </c>
      <c r="H98" s="31" t="s">
        <v>743</v>
      </c>
      <c r="I98" s="31">
        <v>19.73356092568498</v>
      </c>
      <c r="J98" s="31">
        <v>1529</v>
      </c>
      <c r="K98" s="31">
        <v>12.906187655778274</v>
      </c>
      <c r="L98" s="31" t="s">
        <v>2402</v>
      </c>
      <c r="M98" s="31">
        <v>12.91</v>
      </c>
      <c r="N98" s="31">
        <f t="shared" si="3"/>
        <v>0</v>
      </c>
      <c r="O98" s="31"/>
    </row>
    <row r="99" spans="1:15" x14ac:dyDescent="0.45">
      <c r="A99" s="31" t="str">
        <f t="shared" si="2"/>
        <v>E06000044_Modelled prevalence of children aged 0-1 in households with all 3 of so called 'toxic trio'_Number</v>
      </c>
      <c r="B99" s="31" t="s">
        <v>383</v>
      </c>
      <c r="C99" s="31" t="s">
        <v>384</v>
      </c>
      <c r="D99" s="31" t="s">
        <v>229</v>
      </c>
      <c r="E99" s="31">
        <v>2018</v>
      </c>
      <c r="F99" s="31" t="s">
        <v>22</v>
      </c>
      <c r="G99" s="31" t="s">
        <v>102</v>
      </c>
      <c r="H99" s="31" t="s">
        <v>743</v>
      </c>
      <c r="I99" s="31">
        <v>42.098484298099628</v>
      </c>
      <c r="J99" s="31">
        <v>2406</v>
      </c>
      <c r="K99" s="31">
        <v>17.497291894471999</v>
      </c>
      <c r="L99" s="31" t="s">
        <v>2403</v>
      </c>
      <c r="M99" s="31">
        <v>17.5</v>
      </c>
      <c r="N99" s="31">
        <f t="shared" si="3"/>
        <v>0</v>
      </c>
      <c r="O99" s="31"/>
    </row>
    <row r="100" spans="1:15" x14ac:dyDescent="0.45">
      <c r="A100" s="31" t="str">
        <f t="shared" si="2"/>
        <v>E06000038_Modelled prevalence of children aged 0-1 in households with all 3 of so called 'toxic trio'_Number</v>
      </c>
      <c r="B100" s="31" t="s">
        <v>557</v>
      </c>
      <c r="C100" s="31" t="s">
        <v>726</v>
      </c>
      <c r="D100" s="31" t="s">
        <v>229</v>
      </c>
      <c r="E100" s="31">
        <v>2018</v>
      </c>
      <c r="F100" s="31" t="s">
        <v>22</v>
      </c>
      <c r="G100" s="31" t="s">
        <v>102</v>
      </c>
      <c r="H100" s="31" t="s">
        <v>743</v>
      </c>
      <c r="I100" s="31">
        <v>36.330021384796424</v>
      </c>
      <c r="J100" s="31">
        <v>2249</v>
      </c>
      <c r="K100" s="31">
        <v>16.153855662426157</v>
      </c>
      <c r="L100" s="31" t="s">
        <v>2370</v>
      </c>
      <c r="M100" s="31">
        <v>16.149999999999999</v>
      </c>
      <c r="N100" s="31">
        <f t="shared" si="3"/>
        <v>0</v>
      </c>
      <c r="O100" s="31"/>
    </row>
    <row r="101" spans="1:15" x14ac:dyDescent="0.45">
      <c r="A101" s="31" t="str">
        <f t="shared" si="2"/>
        <v>E09000026_Modelled prevalence of children aged 0-1 in households with all 3 of so called 'toxic trio'_Number</v>
      </c>
      <c r="B101" s="31" t="s">
        <v>385</v>
      </c>
      <c r="C101" s="31" t="s">
        <v>386</v>
      </c>
      <c r="D101" s="31" t="s">
        <v>229</v>
      </c>
      <c r="E101" s="31">
        <v>2018</v>
      </c>
      <c r="F101" s="31" t="s">
        <v>22</v>
      </c>
      <c r="G101" s="31" t="s">
        <v>102</v>
      </c>
      <c r="H101" s="31" t="s">
        <v>743</v>
      </c>
      <c r="I101" s="31">
        <v>71.826999278600553</v>
      </c>
      <c r="J101" s="31">
        <v>4605</v>
      </c>
      <c r="K101" s="31">
        <v>15.597611135418145</v>
      </c>
      <c r="L101" s="31" t="s">
        <v>2404</v>
      </c>
      <c r="M101" s="31">
        <v>15.6</v>
      </c>
      <c r="N101" s="31">
        <f t="shared" si="3"/>
        <v>0</v>
      </c>
      <c r="O101" s="31"/>
    </row>
    <row r="102" spans="1:15" x14ac:dyDescent="0.45">
      <c r="A102" s="31" t="str">
        <f t="shared" si="2"/>
        <v>E06000003_Modelled prevalence of children aged 0-1 in households with all 3 of so called 'toxic trio'_Number</v>
      </c>
      <c r="B102" s="31" t="s">
        <v>387</v>
      </c>
      <c r="C102" s="31" t="s">
        <v>388</v>
      </c>
      <c r="D102" s="31" t="s">
        <v>229</v>
      </c>
      <c r="E102" s="31">
        <v>2018</v>
      </c>
      <c r="F102" s="31" t="s">
        <v>22</v>
      </c>
      <c r="G102" s="31" t="s">
        <v>102</v>
      </c>
      <c r="H102" s="31" t="s">
        <v>743</v>
      </c>
      <c r="I102" s="31">
        <v>20.689609731809746</v>
      </c>
      <c r="J102" s="31">
        <v>1381</v>
      </c>
      <c r="K102" s="31">
        <v>14.981614577704379</v>
      </c>
      <c r="L102" s="31" t="s">
        <v>2405</v>
      </c>
      <c r="M102" s="31">
        <v>14.98</v>
      </c>
      <c r="N102" s="31">
        <f t="shared" si="3"/>
        <v>0</v>
      </c>
      <c r="O102" s="31"/>
    </row>
    <row r="103" spans="1:15" x14ac:dyDescent="0.45">
      <c r="A103" s="31" t="str">
        <f t="shared" si="2"/>
        <v>E09000027_Modelled prevalence of children aged 0-1 in households with all 3 of so called 'toxic trio'_Number</v>
      </c>
      <c r="B103" s="31" t="s">
        <v>389</v>
      </c>
      <c r="C103" s="31" t="s">
        <v>390</v>
      </c>
      <c r="D103" s="31" t="s">
        <v>229</v>
      </c>
      <c r="E103" s="31">
        <v>2018</v>
      </c>
      <c r="F103" s="31" t="s">
        <v>22</v>
      </c>
      <c r="G103" s="31" t="s">
        <v>102</v>
      </c>
      <c r="H103" s="31" t="s">
        <v>743</v>
      </c>
      <c r="I103" s="31">
        <v>30.758107352695589</v>
      </c>
      <c r="J103" s="31">
        <v>2396</v>
      </c>
      <c r="K103" s="31">
        <v>12.837273519488978</v>
      </c>
      <c r="L103" s="31" t="s">
        <v>2406</v>
      </c>
      <c r="M103" s="31">
        <v>12.84</v>
      </c>
      <c r="N103" s="31">
        <f t="shared" si="3"/>
        <v>0</v>
      </c>
      <c r="O103" s="31"/>
    </row>
    <row r="104" spans="1:15" x14ac:dyDescent="0.45">
      <c r="A104" s="31" t="str">
        <f t="shared" si="2"/>
        <v>E08000005_Modelled prevalence of children aged 0-1 in households with all 3 of so called 'toxic trio'_Number</v>
      </c>
      <c r="B104" s="31" t="s">
        <v>391</v>
      </c>
      <c r="C104" s="31" t="s">
        <v>392</v>
      </c>
      <c r="D104" s="31" t="s">
        <v>229</v>
      </c>
      <c r="E104" s="31">
        <v>2018</v>
      </c>
      <c r="F104" s="31" t="s">
        <v>22</v>
      </c>
      <c r="G104" s="31" t="s">
        <v>102</v>
      </c>
      <c r="H104" s="31" t="s">
        <v>743</v>
      </c>
      <c r="I104" s="31">
        <v>50.599988635141756</v>
      </c>
      <c r="J104" s="31">
        <v>2893</v>
      </c>
      <c r="K104" s="31">
        <v>17.490490368178968</v>
      </c>
      <c r="L104" s="31" t="s">
        <v>759</v>
      </c>
      <c r="M104" s="31">
        <v>17.489999999999998</v>
      </c>
      <c r="N104" s="31">
        <f t="shared" si="3"/>
        <v>0</v>
      </c>
      <c r="O104" s="31"/>
    </row>
    <row r="105" spans="1:15" x14ac:dyDescent="0.45">
      <c r="A105" s="31" t="str">
        <f t="shared" si="2"/>
        <v>E08000018_Modelled prevalence of children aged 0-1 in households with all 3 of so called 'toxic trio'_Number</v>
      </c>
      <c r="B105" s="31" t="s">
        <v>393</v>
      </c>
      <c r="C105" s="31" t="s">
        <v>394</v>
      </c>
      <c r="D105" s="31" t="s">
        <v>229</v>
      </c>
      <c r="E105" s="31">
        <v>2018</v>
      </c>
      <c r="F105" s="31" t="s">
        <v>22</v>
      </c>
      <c r="G105" s="31" t="s">
        <v>102</v>
      </c>
      <c r="H105" s="31" t="s">
        <v>743</v>
      </c>
      <c r="I105" s="31">
        <v>46.288349407097755</v>
      </c>
      <c r="J105" s="31">
        <v>3027</v>
      </c>
      <c r="K105" s="31">
        <v>15.291823391839364</v>
      </c>
      <c r="L105" s="31" t="s">
        <v>747</v>
      </c>
      <c r="M105" s="31">
        <v>15.29</v>
      </c>
      <c r="N105" s="31">
        <f t="shared" si="3"/>
        <v>0</v>
      </c>
      <c r="O105" s="31"/>
    </row>
    <row r="106" spans="1:15" x14ac:dyDescent="0.45">
      <c r="A106" s="31" t="str">
        <f t="shared" si="2"/>
        <v>E06000017_Modelled prevalence of children aged 0-1 in households with all 3 of so called 'toxic trio'_Number</v>
      </c>
      <c r="B106" s="31" t="s">
        <v>548</v>
      </c>
      <c r="C106" s="31" t="s">
        <v>728</v>
      </c>
      <c r="D106" s="31" t="s">
        <v>229</v>
      </c>
      <c r="E106" s="31">
        <v>2018</v>
      </c>
      <c r="F106" s="31" t="s">
        <v>22</v>
      </c>
      <c r="G106" s="31" t="s">
        <v>102</v>
      </c>
      <c r="H106" s="31" t="s">
        <v>743</v>
      </c>
      <c r="I106" s="31">
        <v>4.2666617395176276</v>
      </c>
      <c r="J106" s="31">
        <v>349</v>
      </c>
      <c r="K106" s="31">
        <v>12.225391803775437</v>
      </c>
      <c r="L106" s="31" t="s">
        <v>2407</v>
      </c>
      <c r="M106" s="31">
        <v>12.23</v>
      </c>
      <c r="N106" s="31">
        <f t="shared" si="3"/>
        <v>0</v>
      </c>
      <c r="O106" s="31"/>
    </row>
    <row r="107" spans="1:15" x14ac:dyDescent="0.45">
      <c r="A107" s="31" t="str">
        <f t="shared" si="2"/>
        <v>E08000006_Modelled prevalence of children aged 0-1 in households with all 3 of so called 'toxic trio'_Number</v>
      </c>
      <c r="B107" s="31" t="s">
        <v>395</v>
      </c>
      <c r="C107" s="31" t="s">
        <v>396</v>
      </c>
      <c r="D107" s="31" t="s">
        <v>229</v>
      </c>
      <c r="E107" s="31">
        <v>2018</v>
      </c>
      <c r="F107" s="31" t="s">
        <v>22</v>
      </c>
      <c r="G107" s="31" t="s">
        <v>102</v>
      </c>
      <c r="H107" s="31" t="s">
        <v>743</v>
      </c>
      <c r="I107" s="31">
        <v>63.964459008434076</v>
      </c>
      <c r="J107" s="31">
        <v>3526</v>
      </c>
      <c r="K107" s="31">
        <v>18.140799491898491</v>
      </c>
      <c r="L107" s="31" t="s">
        <v>2408</v>
      </c>
      <c r="M107" s="31">
        <v>18.14</v>
      </c>
      <c r="N107" s="31">
        <f t="shared" si="3"/>
        <v>0</v>
      </c>
      <c r="O107" s="31"/>
    </row>
    <row r="108" spans="1:15" x14ac:dyDescent="0.45">
      <c r="A108" s="31" t="str">
        <f t="shared" si="2"/>
        <v>E08000028_Modelled prevalence of children aged 0-1 in households with all 3 of so called 'toxic trio'_Number</v>
      </c>
      <c r="B108" s="31" t="s">
        <v>397</v>
      </c>
      <c r="C108" s="31" t="s">
        <v>398</v>
      </c>
      <c r="D108" s="31" t="s">
        <v>229</v>
      </c>
      <c r="E108" s="31">
        <v>2018</v>
      </c>
      <c r="F108" s="31" t="s">
        <v>22</v>
      </c>
      <c r="G108" s="31" t="s">
        <v>102</v>
      </c>
      <c r="H108" s="31" t="s">
        <v>743</v>
      </c>
      <c r="I108" s="31">
        <v>80.838407558041666</v>
      </c>
      <c r="J108" s="31">
        <v>4579</v>
      </c>
      <c r="K108" s="31">
        <v>17.65416194759591</v>
      </c>
      <c r="L108" s="31" t="s">
        <v>2409</v>
      </c>
      <c r="M108" s="31">
        <v>17.649999999999999</v>
      </c>
      <c r="N108" s="31">
        <f t="shared" si="3"/>
        <v>0</v>
      </c>
      <c r="O108" s="31"/>
    </row>
    <row r="109" spans="1:15" x14ac:dyDescent="0.45">
      <c r="A109" s="31" t="str">
        <f t="shared" si="2"/>
        <v>E08000014_Modelled prevalence of children aged 0-1 in households with all 3 of so called 'toxic trio'_Number</v>
      </c>
      <c r="B109" s="31" t="s">
        <v>399</v>
      </c>
      <c r="C109" s="31" t="s">
        <v>400</v>
      </c>
      <c r="D109" s="31" t="s">
        <v>229</v>
      </c>
      <c r="E109" s="31">
        <v>2018</v>
      </c>
      <c r="F109" s="31" t="s">
        <v>22</v>
      </c>
      <c r="G109" s="31" t="s">
        <v>102</v>
      </c>
      <c r="H109" s="31" t="s">
        <v>743</v>
      </c>
      <c r="I109" s="31">
        <v>39.554521041728066</v>
      </c>
      <c r="J109" s="31">
        <v>2678</v>
      </c>
      <c r="K109" s="31">
        <v>14.770172158972393</v>
      </c>
      <c r="L109" s="31" t="s">
        <v>744</v>
      </c>
      <c r="M109" s="31">
        <v>14.77</v>
      </c>
      <c r="N109" s="31">
        <f t="shared" si="3"/>
        <v>0</v>
      </c>
      <c r="O109" s="31"/>
    </row>
    <row r="110" spans="1:15" x14ac:dyDescent="0.45">
      <c r="A110" s="31" t="str">
        <f t="shared" si="2"/>
        <v>E08000019_Modelled prevalence of children aged 0-1 in households with all 3 of so called 'toxic trio'_Number</v>
      </c>
      <c r="B110" s="31" t="s">
        <v>401</v>
      </c>
      <c r="C110" s="31" t="s">
        <v>402</v>
      </c>
      <c r="D110" s="31" t="s">
        <v>229</v>
      </c>
      <c r="E110" s="31">
        <v>2018</v>
      </c>
      <c r="F110" s="31" t="s">
        <v>22</v>
      </c>
      <c r="G110" s="31" t="s">
        <v>102</v>
      </c>
      <c r="H110" s="31" t="s">
        <v>743</v>
      </c>
      <c r="I110" s="31">
        <v>109.16989627292928</v>
      </c>
      <c r="J110" s="31">
        <v>6351</v>
      </c>
      <c r="K110" s="31">
        <v>17.189402656735833</v>
      </c>
      <c r="L110" s="31" t="s">
        <v>2410</v>
      </c>
      <c r="M110" s="31">
        <v>17.190000000000001</v>
      </c>
      <c r="N110" s="31">
        <f t="shared" si="3"/>
        <v>0</v>
      </c>
      <c r="O110" s="31"/>
    </row>
    <row r="111" spans="1:15" x14ac:dyDescent="0.45">
      <c r="A111" s="31" t="str">
        <f t="shared" si="2"/>
        <v>E06000051_Modelled prevalence of children aged 0-1 in households with all 3 of so called 'toxic trio'_Number</v>
      </c>
      <c r="B111" s="31" t="s">
        <v>403</v>
      </c>
      <c r="C111" s="31" t="s">
        <v>166</v>
      </c>
      <c r="D111" s="31" t="s">
        <v>229</v>
      </c>
      <c r="E111" s="31">
        <v>2018</v>
      </c>
      <c r="F111" s="31" t="s">
        <v>22</v>
      </c>
      <c r="G111" s="31" t="s">
        <v>102</v>
      </c>
      <c r="H111" s="31" t="s">
        <v>743</v>
      </c>
      <c r="I111" s="31">
        <v>35.027113006377228</v>
      </c>
      <c r="J111" s="31">
        <v>2806</v>
      </c>
      <c r="K111" s="31">
        <v>12.482934072123033</v>
      </c>
      <c r="L111" s="31" t="s">
        <v>2411</v>
      </c>
      <c r="M111" s="31">
        <v>12.48</v>
      </c>
      <c r="N111" s="31">
        <f t="shared" si="3"/>
        <v>0</v>
      </c>
      <c r="O111" s="31"/>
    </row>
    <row r="112" spans="1:15" x14ac:dyDescent="0.45">
      <c r="A112" s="31" t="str">
        <f t="shared" si="2"/>
        <v>E06000039_Modelled prevalence of children aged 0-1 in households with all 3 of so called 'toxic trio'_Number</v>
      </c>
      <c r="B112" s="31" t="s">
        <v>404</v>
      </c>
      <c r="C112" s="31" t="s">
        <v>405</v>
      </c>
      <c r="D112" s="31" t="s">
        <v>229</v>
      </c>
      <c r="E112" s="31">
        <v>2018</v>
      </c>
      <c r="F112" s="31" t="s">
        <v>22</v>
      </c>
      <c r="G112" s="31" t="s">
        <v>102</v>
      </c>
      <c r="H112" s="31" t="s">
        <v>743</v>
      </c>
      <c r="I112" s="31">
        <v>39.642528917504045</v>
      </c>
      <c r="J112" s="31">
        <v>2451</v>
      </c>
      <c r="K112" s="31">
        <v>16.174022406162401</v>
      </c>
      <c r="L112" s="31" t="s">
        <v>2412</v>
      </c>
      <c r="M112" s="31">
        <v>16.170000000000002</v>
      </c>
      <c r="N112" s="31">
        <f t="shared" si="3"/>
        <v>0</v>
      </c>
      <c r="O112" s="31"/>
    </row>
    <row r="113" spans="1:15" x14ac:dyDescent="0.45">
      <c r="A113" s="31" t="str">
        <f t="shared" si="2"/>
        <v>E08000029_Modelled prevalence of children aged 0-1 in households with all 3 of so called 'toxic trio'_Number</v>
      </c>
      <c r="B113" s="31" t="s">
        <v>516</v>
      </c>
      <c r="C113" s="31" t="s">
        <v>517</v>
      </c>
      <c r="D113" s="31" t="s">
        <v>229</v>
      </c>
      <c r="E113" s="31">
        <v>2018</v>
      </c>
      <c r="F113" s="31" t="s">
        <v>22</v>
      </c>
      <c r="G113" s="31" t="s">
        <v>102</v>
      </c>
      <c r="H113" s="31" t="s">
        <v>743</v>
      </c>
      <c r="I113" s="31">
        <v>31.070953259423298</v>
      </c>
      <c r="J113" s="31">
        <v>2300</v>
      </c>
      <c r="K113" s="31">
        <v>13.509110112792738</v>
      </c>
      <c r="L113" s="31" t="s">
        <v>2413</v>
      </c>
      <c r="M113" s="31">
        <v>13.51</v>
      </c>
      <c r="N113" s="31">
        <f t="shared" si="3"/>
        <v>0</v>
      </c>
      <c r="O113" s="31"/>
    </row>
    <row r="114" spans="1:15" x14ac:dyDescent="0.45">
      <c r="A114" s="31" t="str">
        <f t="shared" si="2"/>
        <v>E10000027_Modelled prevalence of children aged 0-1 in households with all 3 of so called 'toxic trio'_Number</v>
      </c>
      <c r="B114" s="31" t="s">
        <v>406</v>
      </c>
      <c r="C114" s="31" t="s">
        <v>407</v>
      </c>
      <c r="D114" s="31" t="s">
        <v>229</v>
      </c>
      <c r="E114" s="31">
        <v>2018</v>
      </c>
      <c r="F114" s="31" t="s">
        <v>22</v>
      </c>
      <c r="G114" s="31" t="s">
        <v>102</v>
      </c>
      <c r="H114" s="31" t="s">
        <v>743</v>
      </c>
      <c r="I114" s="31">
        <v>69.062688451185437</v>
      </c>
      <c r="J114" s="31">
        <v>5401</v>
      </c>
      <c r="K114" s="31">
        <v>12.787018783778084</v>
      </c>
      <c r="L114" s="31" t="s">
        <v>2414</v>
      </c>
      <c r="M114" s="31">
        <v>12.79</v>
      </c>
      <c r="N114" s="31">
        <f t="shared" si="3"/>
        <v>0</v>
      </c>
      <c r="O114" s="31"/>
    </row>
    <row r="115" spans="1:15" x14ac:dyDescent="0.45">
      <c r="A115" s="31" t="str">
        <f t="shared" si="2"/>
        <v>E06000025_Modelled prevalence of children aged 0-1 in households with all 3 of so called 'toxic trio'_Number</v>
      </c>
      <c r="B115" s="31" t="s">
        <v>408</v>
      </c>
      <c r="C115" s="31" t="s">
        <v>409</v>
      </c>
      <c r="D115" s="31" t="s">
        <v>229</v>
      </c>
      <c r="E115" s="31">
        <v>2018</v>
      </c>
      <c r="F115" s="31" t="s">
        <v>22</v>
      </c>
      <c r="G115" s="31" t="s">
        <v>102</v>
      </c>
      <c r="H115" s="31" t="s">
        <v>743</v>
      </c>
      <c r="I115" s="31">
        <v>42.016099619178142</v>
      </c>
      <c r="J115" s="31">
        <v>3181</v>
      </c>
      <c r="K115" s="31">
        <v>13.208456340514978</v>
      </c>
      <c r="L115" s="31" t="s">
        <v>2415</v>
      </c>
      <c r="M115" s="31">
        <v>13.21</v>
      </c>
      <c r="N115" s="31">
        <f t="shared" si="3"/>
        <v>0</v>
      </c>
      <c r="O115" s="31"/>
    </row>
    <row r="116" spans="1:15" x14ac:dyDescent="0.45">
      <c r="A116" s="31" t="str">
        <f t="shared" si="2"/>
        <v>E08000023_Modelled prevalence of children aged 0-1 in households with all 3 of so called 'toxic trio'_Number</v>
      </c>
      <c r="B116" s="31" t="s">
        <v>410</v>
      </c>
      <c r="C116" s="31" t="s">
        <v>411</v>
      </c>
      <c r="D116" s="31" t="s">
        <v>229</v>
      </c>
      <c r="E116" s="31">
        <v>2018</v>
      </c>
      <c r="F116" s="31" t="s">
        <v>22</v>
      </c>
      <c r="G116" s="31" t="s">
        <v>102</v>
      </c>
      <c r="H116" s="31" t="s">
        <v>743</v>
      </c>
      <c r="I116" s="31">
        <v>24.766251717979507</v>
      </c>
      <c r="J116" s="31">
        <v>1609</v>
      </c>
      <c r="K116" s="31">
        <v>15.392325492839968</v>
      </c>
      <c r="L116" s="31" t="s">
        <v>756</v>
      </c>
      <c r="M116" s="31">
        <v>15.39</v>
      </c>
      <c r="N116" s="31">
        <f t="shared" si="3"/>
        <v>0</v>
      </c>
      <c r="O116" s="31"/>
    </row>
    <row r="117" spans="1:15" x14ac:dyDescent="0.45">
      <c r="A117" s="31" t="str">
        <f t="shared" si="2"/>
        <v>E06000045_Modelled prevalence of children aged 0-1 in households with all 3 of so called 'toxic trio'_Number</v>
      </c>
      <c r="B117" s="31" t="s">
        <v>577</v>
      </c>
      <c r="C117" s="31" t="s">
        <v>729</v>
      </c>
      <c r="D117" s="31" t="s">
        <v>229</v>
      </c>
      <c r="E117" s="31">
        <v>2018</v>
      </c>
      <c r="F117" s="31" t="s">
        <v>22</v>
      </c>
      <c r="G117" s="31" t="s">
        <v>102</v>
      </c>
      <c r="H117" s="31" t="s">
        <v>743</v>
      </c>
      <c r="I117" s="31">
        <v>55.360956363746574</v>
      </c>
      <c r="J117" s="31">
        <v>3058</v>
      </c>
      <c r="K117" s="31">
        <v>18.103648254985799</v>
      </c>
      <c r="L117" s="31" t="s">
        <v>2416</v>
      </c>
      <c r="M117" s="31">
        <v>18.100000000000001</v>
      </c>
      <c r="N117" s="31">
        <f t="shared" si="3"/>
        <v>0</v>
      </c>
      <c r="O117" s="31"/>
    </row>
    <row r="118" spans="1:15" x14ac:dyDescent="0.45">
      <c r="A118" s="31" t="str">
        <f t="shared" si="2"/>
        <v>E06000033_Modelled prevalence of children aged 0-1 in households with all 3 of so called 'toxic trio'_Number</v>
      </c>
      <c r="B118" s="31" t="s">
        <v>412</v>
      </c>
      <c r="C118" s="31" t="s">
        <v>413</v>
      </c>
      <c r="D118" s="31" t="s">
        <v>229</v>
      </c>
      <c r="E118" s="31">
        <v>2018</v>
      </c>
      <c r="F118" s="31" t="s">
        <v>22</v>
      </c>
      <c r="G118" s="31" t="s">
        <v>102</v>
      </c>
      <c r="H118" s="31" t="s">
        <v>743</v>
      </c>
      <c r="I118" s="31">
        <v>31.503723524235241</v>
      </c>
      <c r="J118" s="31">
        <v>2203</v>
      </c>
      <c r="K118" s="31">
        <v>14.300373819444049</v>
      </c>
      <c r="L118" s="31" t="s">
        <v>2417</v>
      </c>
      <c r="M118" s="31">
        <v>14.3</v>
      </c>
      <c r="N118" s="31">
        <f t="shared" si="3"/>
        <v>0</v>
      </c>
      <c r="O118" s="31"/>
    </row>
    <row r="119" spans="1:15" x14ac:dyDescent="0.45">
      <c r="A119" s="31" t="str">
        <f t="shared" si="2"/>
        <v>E09000028_Modelled prevalence of children aged 0-1 in households with all 3 of so called 'toxic trio'_Number</v>
      </c>
      <c r="B119" s="31" t="s">
        <v>414</v>
      </c>
      <c r="C119" s="31" t="s">
        <v>415</v>
      </c>
      <c r="D119" s="31" t="s">
        <v>229</v>
      </c>
      <c r="E119" s="31">
        <v>2018</v>
      </c>
      <c r="F119" s="31" t="s">
        <v>22</v>
      </c>
      <c r="G119" s="31" t="s">
        <v>102</v>
      </c>
      <c r="H119" s="31" t="s">
        <v>743</v>
      </c>
      <c r="I119" s="31">
        <v>77.360808029617061</v>
      </c>
      <c r="J119" s="31">
        <v>4154</v>
      </c>
      <c r="K119" s="31">
        <v>18.62320848089</v>
      </c>
      <c r="L119" s="31" t="s">
        <v>2418</v>
      </c>
      <c r="M119" s="31">
        <v>18.62</v>
      </c>
      <c r="N119" s="31">
        <f t="shared" si="3"/>
        <v>0</v>
      </c>
      <c r="O119" s="31"/>
    </row>
    <row r="120" spans="1:15" x14ac:dyDescent="0.45">
      <c r="A120" s="31" t="str">
        <f t="shared" si="2"/>
        <v>E08000013_Modelled prevalence of children aged 0-1 in households with all 3 of so called 'toxic trio'_Number</v>
      </c>
      <c r="B120" s="31" t="s">
        <v>416</v>
      </c>
      <c r="C120" s="31" t="s">
        <v>537</v>
      </c>
      <c r="D120" s="31" t="s">
        <v>229</v>
      </c>
      <c r="E120" s="31">
        <v>2018</v>
      </c>
      <c r="F120" s="31" t="s">
        <v>22</v>
      </c>
      <c r="G120" s="31" t="s">
        <v>102</v>
      </c>
      <c r="H120" s="31" t="s">
        <v>743</v>
      </c>
      <c r="I120" s="31">
        <v>30.783014972777973</v>
      </c>
      <c r="J120" s="31">
        <v>1985</v>
      </c>
      <c r="K120" s="31">
        <v>15.507816107192934</v>
      </c>
      <c r="L120" s="31" t="s">
        <v>2419</v>
      </c>
      <c r="M120" s="31">
        <v>15.51</v>
      </c>
      <c r="N120" s="31">
        <f t="shared" si="3"/>
        <v>0</v>
      </c>
      <c r="O120" s="31"/>
    </row>
    <row r="121" spans="1:15" x14ac:dyDescent="0.45">
      <c r="A121" s="31" t="str">
        <f t="shared" si="2"/>
        <v>E10000028_Modelled prevalence of children aged 0-1 in households with all 3 of so called 'toxic trio'_Number</v>
      </c>
      <c r="B121" s="31" t="s">
        <v>418</v>
      </c>
      <c r="C121" s="31" t="s">
        <v>419</v>
      </c>
      <c r="D121" s="31" t="s">
        <v>229</v>
      </c>
      <c r="E121" s="31">
        <v>2018</v>
      </c>
      <c r="F121" s="31" t="s">
        <v>22</v>
      </c>
      <c r="G121" s="31" t="s">
        <v>102</v>
      </c>
      <c r="H121" s="31" t="s">
        <v>743</v>
      </c>
      <c r="I121" s="31">
        <v>112.60158835549073</v>
      </c>
      <c r="J121" s="31">
        <v>8423</v>
      </c>
      <c r="K121" s="31">
        <v>13.368347186927547</v>
      </c>
      <c r="L121" s="31" t="s">
        <v>2420</v>
      </c>
      <c r="M121" s="31">
        <v>13.37</v>
      </c>
      <c r="N121" s="31">
        <f t="shared" si="3"/>
        <v>0</v>
      </c>
      <c r="O121" s="31"/>
    </row>
    <row r="122" spans="1:15" x14ac:dyDescent="0.45">
      <c r="A122" s="31" t="str">
        <f t="shared" si="2"/>
        <v>E08000007_Modelled prevalence of children aged 0-1 in households with all 3 of so called 'toxic trio'_Number</v>
      </c>
      <c r="B122" s="31" t="s">
        <v>420</v>
      </c>
      <c r="C122" s="31" t="s">
        <v>421</v>
      </c>
      <c r="D122" s="31" t="s">
        <v>229</v>
      </c>
      <c r="E122" s="31">
        <v>2018</v>
      </c>
      <c r="F122" s="31" t="s">
        <v>22</v>
      </c>
      <c r="G122" s="31" t="s">
        <v>102</v>
      </c>
      <c r="H122" s="31" t="s">
        <v>743</v>
      </c>
      <c r="I122" s="31">
        <v>46.594170724990946</v>
      </c>
      <c r="J122" s="31">
        <v>3338</v>
      </c>
      <c r="K122" s="31">
        <v>13.958709024862477</v>
      </c>
      <c r="L122" s="31" t="s">
        <v>2421</v>
      </c>
      <c r="M122" s="31">
        <v>13.96</v>
      </c>
      <c r="N122" s="31">
        <f t="shared" si="3"/>
        <v>0</v>
      </c>
      <c r="O122" s="31"/>
    </row>
    <row r="123" spans="1:15" x14ac:dyDescent="0.45">
      <c r="A123" s="31" t="str">
        <f t="shared" si="2"/>
        <v>E06000004_Modelled prevalence of children aged 0-1 in households with all 3 of so called 'toxic trio'_Number</v>
      </c>
      <c r="B123" s="31" t="s">
        <v>422</v>
      </c>
      <c r="C123" s="31" t="s">
        <v>423</v>
      </c>
      <c r="D123" s="31" t="s">
        <v>229</v>
      </c>
      <c r="E123" s="31">
        <v>2018</v>
      </c>
      <c r="F123" s="31" t="s">
        <v>22</v>
      </c>
      <c r="G123" s="31" t="s">
        <v>102</v>
      </c>
      <c r="H123" s="31" t="s">
        <v>743</v>
      </c>
      <c r="I123" s="31">
        <v>33.010311631150856</v>
      </c>
      <c r="J123" s="31">
        <v>2126</v>
      </c>
      <c r="K123" s="31">
        <v>15.526957493485821</v>
      </c>
      <c r="L123" s="31" t="s">
        <v>2422</v>
      </c>
      <c r="M123" s="31">
        <v>15.53</v>
      </c>
      <c r="N123" s="31">
        <f t="shared" si="3"/>
        <v>0</v>
      </c>
      <c r="O123" s="31"/>
    </row>
    <row r="124" spans="1:15" x14ac:dyDescent="0.45">
      <c r="A124" s="31" t="str">
        <f t="shared" si="2"/>
        <v>E06000021_Modelled prevalence of children aged 0-1 in households with all 3 of so called 'toxic trio'_Number</v>
      </c>
      <c r="B124" s="31" t="s">
        <v>424</v>
      </c>
      <c r="C124" s="31" t="s">
        <v>425</v>
      </c>
      <c r="D124" s="31" t="s">
        <v>229</v>
      </c>
      <c r="E124" s="31">
        <v>2018</v>
      </c>
      <c r="F124" s="31" t="s">
        <v>22</v>
      </c>
      <c r="G124" s="31" t="s">
        <v>102</v>
      </c>
      <c r="H124" s="31" t="s">
        <v>743</v>
      </c>
      <c r="I124" s="31">
        <v>54.401498399634967</v>
      </c>
      <c r="J124" s="31">
        <v>3239</v>
      </c>
      <c r="K124" s="31">
        <v>16.795769805382825</v>
      </c>
      <c r="L124" s="31" t="s">
        <v>2423</v>
      </c>
      <c r="M124" s="31">
        <v>16.8</v>
      </c>
      <c r="N124" s="31">
        <f t="shared" si="3"/>
        <v>0</v>
      </c>
      <c r="O124" s="31"/>
    </row>
    <row r="125" spans="1:15" x14ac:dyDescent="0.45">
      <c r="A125" s="31" t="str">
        <f t="shared" si="2"/>
        <v>E10000029_Modelled prevalence of children aged 0-1 in households with all 3 of so called 'toxic trio'_Number</v>
      </c>
      <c r="B125" s="31" t="s">
        <v>426</v>
      </c>
      <c r="C125" s="31" t="s">
        <v>427</v>
      </c>
      <c r="D125" s="31" t="s">
        <v>229</v>
      </c>
      <c r="E125" s="31">
        <v>2018</v>
      </c>
      <c r="F125" s="31" t="s">
        <v>22</v>
      </c>
      <c r="G125" s="31" t="s">
        <v>102</v>
      </c>
      <c r="H125" s="31" t="s">
        <v>743</v>
      </c>
      <c r="I125" s="31">
        <v>102.58905921815423</v>
      </c>
      <c r="J125" s="31">
        <v>7605</v>
      </c>
      <c r="K125" s="31">
        <v>13.489685630263542</v>
      </c>
      <c r="L125" s="31" t="s">
        <v>2424</v>
      </c>
      <c r="M125" s="31">
        <v>13.49</v>
      </c>
      <c r="N125" s="31">
        <f t="shared" si="3"/>
        <v>0</v>
      </c>
      <c r="O125" s="31"/>
    </row>
    <row r="126" spans="1:15" x14ac:dyDescent="0.45">
      <c r="A126" s="31" t="str">
        <f t="shared" si="2"/>
        <v>E08000024_Modelled prevalence of children aged 0-1 in households with all 3 of so called 'toxic trio'_Number</v>
      </c>
      <c r="B126" s="31" t="s">
        <v>428</v>
      </c>
      <c r="C126" s="31" t="s">
        <v>429</v>
      </c>
      <c r="D126" s="31" t="s">
        <v>229</v>
      </c>
      <c r="E126" s="31">
        <v>2018</v>
      </c>
      <c r="F126" s="31" t="s">
        <v>22</v>
      </c>
      <c r="G126" s="31" t="s">
        <v>102</v>
      </c>
      <c r="H126" s="31" t="s">
        <v>743</v>
      </c>
      <c r="I126" s="31">
        <v>46.980260165574734</v>
      </c>
      <c r="J126" s="31">
        <v>2860</v>
      </c>
      <c r="K126" s="31">
        <v>16.426664393557601</v>
      </c>
      <c r="L126" s="31" t="s">
        <v>764</v>
      </c>
      <c r="M126" s="31">
        <v>16.43</v>
      </c>
      <c r="N126" s="31">
        <f t="shared" si="3"/>
        <v>0</v>
      </c>
      <c r="O126" s="31"/>
    </row>
    <row r="127" spans="1:15" x14ac:dyDescent="0.45">
      <c r="A127" s="31" t="str">
        <f t="shared" si="2"/>
        <v>E10000030_Modelled prevalence of children aged 0-1 in households with all 3 of so called 'toxic trio'_Number</v>
      </c>
      <c r="B127" s="31" t="s">
        <v>430</v>
      </c>
      <c r="C127" s="31" t="s">
        <v>431</v>
      </c>
      <c r="D127" s="31" t="s">
        <v>229</v>
      </c>
      <c r="E127" s="31">
        <v>2018</v>
      </c>
      <c r="F127" s="31" t="s">
        <v>22</v>
      </c>
      <c r="G127" s="31" t="s">
        <v>102</v>
      </c>
      <c r="H127" s="31" t="s">
        <v>743</v>
      </c>
      <c r="I127" s="31">
        <v>168.50400338150578</v>
      </c>
      <c r="J127" s="31">
        <v>12975</v>
      </c>
      <c r="K127" s="31">
        <v>12.98682106986557</v>
      </c>
      <c r="L127" s="31" t="s">
        <v>2364</v>
      </c>
      <c r="M127" s="31">
        <v>12.99</v>
      </c>
      <c r="N127" s="31">
        <f t="shared" si="3"/>
        <v>0</v>
      </c>
      <c r="O127" s="31"/>
    </row>
    <row r="128" spans="1:15" x14ac:dyDescent="0.45">
      <c r="A128" s="31" t="str">
        <f t="shared" si="2"/>
        <v>E09000029_Modelled prevalence of children aged 0-1 in households with all 3 of so called 'toxic trio'_Number</v>
      </c>
      <c r="B128" s="31" t="s">
        <v>432</v>
      </c>
      <c r="C128" s="31" t="s">
        <v>433</v>
      </c>
      <c r="D128" s="31" t="s">
        <v>229</v>
      </c>
      <c r="E128" s="31">
        <v>2018</v>
      </c>
      <c r="F128" s="31" t="s">
        <v>22</v>
      </c>
      <c r="G128" s="31" t="s">
        <v>102</v>
      </c>
      <c r="H128" s="31" t="s">
        <v>743</v>
      </c>
      <c r="I128" s="31">
        <v>37.175446252593602</v>
      </c>
      <c r="J128" s="31">
        <v>2549</v>
      </c>
      <c r="K128" s="31">
        <v>14.584325716984543</v>
      </c>
      <c r="L128" s="31" t="s">
        <v>2425</v>
      </c>
      <c r="M128" s="31">
        <v>14.58</v>
      </c>
      <c r="N128" s="31">
        <f t="shared" si="3"/>
        <v>0</v>
      </c>
      <c r="O128" s="31"/>
    </row>
    <row r="129" spans="1:15" x14ac:dyDescent="0.45">
      <c r="A129" s="31" t="str">
        <f t="shared" si="2"/>
        <v>E06000030_Modelled prevalence of children aged 0-1 in households with all 3 of so called 'toxic trio'_Number</v>
      </c>
      <c r="B129" s="31" t="s">
        <v>434</v>
      </c>
      <c r="C129" s="31" t="s">
        <v>435</v>
      </c>
      <c r="D129" s="31" t="s">
        <v>229</v>
      </c>
      <c r="E129" s="31">
        <v>2018</v>
      </c>
      <c r="F129" s="31" t="s">
        <v>22</v>
      </c>
      <c r="G129" s="31" t="s">
        <v>102</v>
      </c>
      <c r="H129" s="31" t="s">
        <v>743</v>
      </c>
      <c r="I129" s="31">
        <v>39.903955676026939</v>
      </c>
      <c r="J129" s="31">
        <v>2785</v>
      </c>
      <c r="K129" s="31">
        <v>14.32817079929154</v>
      </c>
      <c r="L129" s="31" t="s">
        <v>2426</v>
      </c>
      <c r="M129" s="31">
        <v>14.33</v>
      </c>
      <c r="N129" s="31">
        <f t="shared" si="3"/>
        <v>0</v>
      </c>
      <c r="O129" s="31"/>
    </row>
    <row r="130" spans="1:15" x14ac:dyDescent="0.45">
      <c r="A130" s="31" t="str">
        <f t="shared" ref="A130:A193" si="4">CONCATENATE(B130,"_",G130,"_",H130)</f>
        <v>E08000008_Modelled prevalence of children aged 0-1 in households with all 3 of so called 'toxic trio'_Number</v>
      </c>
      <c r="B130" s="31" t="s">
        <v>436</v>
      </c>
      <c r="C130" s="31" t="s">
        <v>437</v>
      </c>
      <c r="D130" s="31" t="s">
        <v>229</v>
      </c>
      <c r="E130" s="31">
        <v>2018</v>
      </c>
      <c r="F130" s="31" t="s">
        <v>22</v>
      </c>
      <c r="G130" s="31" t="s">
        <v>102</v>
      </c>
      <c r="H130" s="31" t="s">
        <v>743</v>
      </c>
      <c r="I130" s="31">
        <v>45.582555597415357</v>
      </c>
      <c r="J130" s="31">
        <v>2787</v>
      </c>
      <c r="K130" s="31">
        <v>16.355420020601134</v>
      </c>
      <c r="L130" s="31" t="s">
        <v>2427</v>
      </c>
      <c r="M130" s="31">
        <v>16.36</v>
      </c>
      <c r="N130" s="31">
        <f t="shared" ref="N130:N193" si="5">IF(OR(C130="City of London",C130="Isles of Scilly"),1,0)</f>
        <v>0</v>
      </c>
      <c r="O130" s="31"/>
    </row>
    <row r="131" spans="1:15" x14ac:dyDescent="0.45">
      <c r="A131" s="31" t="str">
        <f t="shared" si="4"/>
        <v>E06000020_Modelled prevalence of children aged 0-1 in households with all 3 of so called 'toxic trio'_Number</v>
      </c>
      <c r="B131" s="31" t="s">
        <v>570</v>
      </c>
      <c r="C131" s="31" t="s">
        <v>730</v>
      </c>
      <c r="D131" s="31" t="s">
        <v>229</v>
      </c>
      <c r="E131" s="31">
        <v>2018</v>
      </c>
      <c r="F131" s="31" t="s">
        <v>22</v>
      </c>
      <c r="G131" s="31" t="s">
        <v>102</v>
      </c>
      <c r="H131" s="31" t="s">
        <v>743</v>
      </c>
      <c r="I131" s="31">
        <v>32.25974083195274</v>
      </c>
      <c r="J131" s="31">
        <v>2075</v>
      </c>
      <c r="K131" s="31">
        <v>15.54686305154349</v>
      </c>
      <c r="L131" s="31" t="s">
        <v>758</v>
      </c>
      <c r="M131" s="31">
        <v>15.55</v>
      </c>
      <c r="N131" s="31">
        <f t="shared" si="5"/>
        <v>0</v>
      </c>
      <c r="O131" s="31"/>
    </row>
    <row r="132" spans="1:15" x14ac:dyDescent="0.45">
      <c r="A132" s="31" t="str">
        <f t="shared" si="4"/>
        <v>E06000034_Modelled prevalence of children aged 0-1 in households with all 3 of so called 'toxic trio'_Number</v>
      </c>
      <c r="B132" s="31" t="s">
        <v>493</v>
      </c>
      <c r="C132" s="31" t="s">
        <v>731</v>
      </c>
      <c r="D132" s="31" t="s">
        <v>229</v>
      </c>
      <c r="E132" s="31">
        <v>2018</v>
      </c>
      <c r="F132" s="31" t="s">
        <v>22</v>
      </c>
      <c r="G132" s="31" t="s">
        <v>102</v>
      </c>
      <c r="H132" s="31" t="s">
        <v>743</v>
      </c>
      <c r="I132" s="31">
        <v>40.818496454268342</v>
      </c>
      <c r="J132" s="31">
        <v>2544</v>
      </c>
      <c r="K132" s="31">
        <v>16.045006467872774</v>
      </c>
      <c r="L132" s="31" t="s">
        <v>2428</v>
      </c>
      <c r="M132" s="31">
        <v>16.05</v>
      </c>
      <c r="N132" s="31">
        <f t="shared" si="5"/>
        <v>0</v>
      </c>
      <c r="O132" s="31"/>
    </row>
    <row r="133" spans="1:15" x14ac:dyDescent="0.45">
      <c r="A133" s="31" t="str">
        <f t="shared" si="4"/>
        <v>E06000027_Modelled prevalence of children aged 0-1 in households with all 3 of so called 'toxic trio'_Number</v>
      </c>
      <c r="B133" s="31" t="s">
        <v>438</v>
      </c>
      <c r="C133" s="31" t="s">
        <v>439</v>
      </c>
      <c r="D133" s="31" t="s">
        <v>229</v>
      </c>
      <c r="E133" s="31">
        <v>2018</v>
      </c>
      <c r="F133" s="31" t="s">
        <v>22</v>
      </c>
      <c r="G133" s="31" t="s">
        <v>102</v>
      </c>
      <c r="H133" s="31" t="s">
        <v>743</v>
      </c>
      <c r="I133" s="31">
        <v>15.138824951551619</v>
      </c>
      <c r="J133" s="31">
        <v>1247</v>
      </c>
      <c r="K133" s="31">
        <v>12.140196432679726</v>
      </c>
      <c r="L133" s="31" t="s">
        <v>2429</v>
      </c>
      <c r="M133" s="31">
        <v>12.14</v>
      </c>
      <c r="N133" s="31">
        <f t="shared" si="5"/>
        <v>0</v>
      </c>
      <c r="O133" s="31"/>
    </row>
    <row r="134" spans="1:15" x14ac:dyDescent="0.45">
      <c r="A134" s="31" t="str">
        <f t="shared" si="4"/>
        <v>E09000030_Modelled prevalence of children aged 0-1 in households with all 3 of so called 'toxic trio'_Number</v>
      </c>
      <c r="B134" s="31" t="s">
        <v>440</v>
      </c>
      <c r="C134" s="31" t="s">
        <v>441</v>
      </c>
      <c r="D134" s="31" t="s">
        <v>229</v>
      </c>
      <c r="E134" s="31">
        <v>2018</v>
      </c>
      <c r="F134" s="31" t="s">
        <v>22</v>
      </c>
      <c r="G134" s="31" t="s">
        <v>102</v>
      </c>
      <c r="H134" s="31" t="s">
        <v>743</v>
      </c>
      <c r="I134" s="31">
        <v>88.751407094995358</v>
      </c>
      <c r="J134" s="31">
        <v>4529</v>
      </c>
      <c r="K134" s="31">
        <v>19.596247978581442</v>
      </c>
      <c r="L134" s="31" t="s">
        <v>2430</v>
      </c>
      <c r="M134" s="31">
        <v>19.600000000000001</v>
      </c>
      <c r="N134" s="31">
        <f t="shared" si="5"/>
        <v>0</v>
      </c>
      <c r="O134" s="31"/>
    </row>
    <row r="135" spans="1:15" x14ac:dyDescent="0.45">
      <c r="A135" s="31" t="str">
        <f t="shared" si="4"/>
        <v>E08000009_Modelled prevalence of children aged 0-1 in households with all 3 of so called 'toxic trio'_Number</v>
      </c>
      <c r="B135" s="31" t="s">
        <v>442</v>
      </c>
      <c r="C135" s="31" t="s">
        <v>443</v>
      </c>
      <c r="D135" s="31" t="s">
        <v>229</v>
      </c>
      <c r="E135" s="31">
        <v>2018</v>
      </c>
      <c r="F135" s="31" t="s">
        <v>22</v>
      </c>
      <c r="G135" s="31" t="s">
        <v>102</v>
      </c>
      <c r="H135" s="31" t="s">
        <v>743</v>
      </c>
      <c r="I135" s="31">
        <v>38.443577387304465</v>
      </c>
      <c r="J135" s="31">
        <v>2669</v>
      </c>
      <c r="K135" s="31">
        <v>14.403738249271063</v>
      </c>
      <c r="L135" s="31" t="s">
        <v>2431</v>
      </c>
      <c r="M135" s="31">
        <v>14.4</v>
      </c>
      <c r="N135" s="31">
        <f t="shared" si="5"/>
        <v>0</v>
      </c>
      <c r="O135" s="31"/>
    </row>
    <row r="136" spans="1:15" x14ac:dyDescent="0.45">
      <c r="A136" s="31" t="str">
        <f t="shared" si="4"/>
        <v>E08000036_Modelled prevalence of children aged 0-1 in households with all 3 of so called 'toxic trio'_Number</v>
      </c>
      <c r="B136" s="31" t="s">
        <v>444</v>
      </c>
      <c r="C136" s="31" t="s">
        <v>445</v>
      </c>
      <c r="D136" s="31" t="s">
        <v>229</v>
      </c>
      <c r="E136" s="31">
        <v>2018</v>
      </c>
      <c r="F136" s="31" t="s">
        <v>22</v>
      </c>
      <c r="G136" s="31" t="s">
        <v>102</v>
      </c>
      <c r="H136" s="31" t="s">
        <v>743</v>
      </c>
      <c r="I136" s="31">
        <v>62.161156714092968</v>
      </c>
      <c r="J136" s="31">
        <v>4108</v>
      </c>
      <c r="K136" s="31">
        <v>15.131732403625357</v>
      </c>
      <c r="L136" s="31" t="s">
        <v>2432</v>
      </c>
      <c r="M136" s="31">
        <v>15.13</v>
      </c>
      <c r="N136" s="31">
        <f t="shared" si="5"/>
        <v>0</v>
      </c>
      <c r="O136" s="31"/>
    </row>
    <row r="137" spans="1:15" x14ac:dyDescent="0.45">
      <c r="A137" s="31" t="str">
        <f t="shared" si="4"/>
        <v>E08000030_Modelled prevalence of children aged 0-1 in households with all 3 of so called 'toxic trio'_Number</v>
      </c>
      <c r="B137" s="31" t="s">
        <v>446</v>
      </c>
      <c r="C137" s="31" t="s">
        <v>447</v>
      </c>
      <c r="D137" s="31" t="s">
        <v>229</v>
      </c>
      <c r="E137" s="31">
        <v>2018</v>
      </c>
      <c r="F137" s="31" t="s">
        <v>22</v>
      </c>
      <c r="G137" s="31" t="s">
        <v>102</v>
      </c>
      <c r="H137" s="31" t="s">
        <v>743</v>
      </c>
      <c r="I137" s="31">
        <v>63.840253875223588</v>
      </c>
      <c r="J137" s="31">
        <v>3892</v>
      </c>
      <c r="K137" s="31">
        <v>16.402942927858064</v>
      </c>
      <c r="L137" s="31" t="s">
        <v>752</v>
      </c>
      <c r="M137" s="31">
        <v>16.399999999999999</v>
      </c>
      <c r="N137" s="31">
        <f t="shared" si="5"/>
        <v>0</v>
      </c>
      <c r="O137" s="31"/>
    </row>
    <row r="138" spans="1:15" x14ac:dyDescent="0.45">
      <c r="A138" s="31" t="str">
        <f t="shared" si="4"/>
        <v>E09000031_Modelled prevalence of children aged 0-1 in households with all 3 of so called 'toxic trio'_Number</v>
      </c>
      <c r="B138" s="31" t="s">
        <v>448</v>
      </c>
      <c r="C138" s="31" t="s">
        <v>449</v>
      </c>
      <c r="D138" s="31" t="s">
        <v>229</v>
      </c>
      <c r="E138" s="31">
        <v>2018</v>
      </c>
      <c r="F138" s="31" t="s">
        <v>22</v>
      </c>
      <c r="G138" s="31" t="s">
        <v>102</v>
      </c>
      <c r="H138" s="31" t="s">
        <v>743</v>
      </c>
      <c r="I138" s="31">
        <v>74.320799502481307</v>
      </c>
      <c r="J138" s="31">
        <v>4448</v>
      </c>
      <c r="K138" s="31">
        <v>16.708812837788063</v>
      </c>
      <c r="L138" s="31" t="s">
        <v>2433</v>
      </c>
      <c r="M138" s="31">
        <v>16.71</v>
      </c>
      <c r="N138" s="31">
        <f t="shared" si="5"/>
        <v>0</v>
      </c>
      <c r="O138" s="31"/>
    </row>
    <row r="139" spans="1:15" x14ac:dyDescent="0.45">
      <c r="A139" s="31" t="str">
        <f t="shared" si="4"/>
        <v>E09000032_Modelled prevalence of children aged 0-1 in households with all 3 of so called 'toxic trio'_Number</v>
      </c>
      <c r="B139" s="31" t="s">
        <v>450</v>
      </c>
      <c r="C139" s="31" t="s">
        <v>451</v>
      </c>
      <c r="D139" s="31" t="s">
        <v>229</v>
      </c>
      <c r="E139" s="31">
        <v>2018</v>
      </c>
      <c r="F139" s="31" t="s">
        <v>22</v>
      </c>
      <c r="G139" s="31" t="s">
        <v>102</v>
      </c>
      <c r="H139" s="31" t="s">
        <v>743</v>
      </c>
      <c r="I139" s="31">
        <v>69.428495700220253</v>
      </c>
      <c r="J139" s="31">
        <v>4567</v>
      </c>
      <c r="K139" s="31">
        <v>15.202210575918603</v>
      </c>
      <c r="L139" s="31" t="s">
        <v>766</v>
      </c>
      <c r="M139" s="31">
        <v>15.2</v>
      </c>
      <c r="N139" s="31">
        <f t="shared" si="5"/>
        <v>0</v>
      </c>
      <c r="O139" s="31"/>
    </row>
    <row r="140" spans="1:15" x14ac:dyDescent="0.45">
      <c r="A140" s="31" t="str">
        <f t="shared" si="4"/>
        <v>E06000007_Modelled prevalence of children aged 0-1 in households with all 3 of so called 'toxic trio'_Number</v>
      </c>
      <c r="B140" s="31" t="s">
        <v>452</v>
      </c>
      <c r="C140" s="31" t="s">
        <v>453</v>
      </c>
      <c r="D140" s="31" t="s">
        <v>229</v>
      </c>
      <c r="E140" s="31">
        <v>2018</v>
      </c>
      <c r="F140" s="31" t="s">
        <v>22</v>
      </c>
      <c r="G140" s="31" t="s">
        <v>102</v>
      </c>
      <c r="H140" s="31" t="s">
        <v>743</v>
      </c>
      <c r="I140" s="31">
        <v>31.739205572957385</v>
      </c>
      <c r="J140" s="31">
        <v>2229</v>
      </c>
      <c r="K140" s="31">
        <v>14.23921290846002</v>
      </c>
      <c r="L140" s="31" t="s">
        <v>2434</v>
      </c>
      <c r="M140" s="31">
        <v>14.24</v>
      </c>
      <c r="N140" s="31">
        <f t="shared" si="5"/>
        <v>0</v>
      </c>
      <c r="O140" s="31"/>
    </row>
    <row r="141" spans="1:15" x14ac:dyDescent="0.45">
      <c r="A141" s="31" t="str">
        <f t="shared" si="4"/>
        <v>E10000031_Modelled prevalence of children aged 0-1 in households with all 3 of so called 'toxic trio'_Number</v>
      </c>
      <c r="B141" s="31" t="s">
        <v>454</v>
      </c>
      <c r="C141" s="31" t="s">
        <v>455</v>
      </c>
      <c r="D141" s="31" t="s">
        <v>229</v>
      </c>
      <c r="E141" s="31">
        <v>2018</v>
      </c>
      <c r="F141" s="31" t="s">
        <v>22</v>
      </c>
      <c r="G141" s="31" t="s">
        <v>102</v>
      </c>
      <c r="H141" s="31" t="s">
        <v>743</v>
      </c>
      <c r="I141" s="31">
        <v>79.797772397455006</v>
      </c>
      <c r="J141" s="31">
        <v>6079</v>
      </c>
      <c r="K141" s="31">
        <v>13.126792629948184</v>
      </c>
      <c r="L141" s="31" t="s">
        <v>2435</v>
      </c>
      <c r="M141" s="31">
        <v>13.13</v>
      </c>
      <c r="N141" s="31">
        <f t="shared" si="5"/>
        <v>0</v>
      </c>
      <c r="O141" s="31"/>
    </row>
    <row r="142" spans="1:15" x14ac:dyDescent="0.45">
      <c r="A142" s="31" t="str">
        <f t="shared" si="4"/>
        <v>E06000037_Modelled prevalence of children aged 0-1 in households with all 3 of so called 'toxic trio'_Number</v>
      </c>
      <c r="B142" s="31" t="s">
        <v>456</v>
      </c>
      <c r="C142" s="31" t="s">
        <v>457</v>
      </c>
      <c r="D142" s="31" t="s">
        <v>229</v>
      </c>
      <c r="E142" s="31">
        <v>2018</v>
      </c>
      <c r="F142" s="31" t="s">
        <v>22</v>
      </c>
      <c r="G142" s="31" t="s">
        <v>102</v>
      </c>
      <c r="H142" s="31" t="s">
        <v>743</v>
      </c>
      <c r="I142" s="31">
        <v>21.737100767237553</v>
      </c>
      <c r="J142" s="31">
        <v>1693</v>
      </c>
      <c r="K142" s="31">
        <v>12.839397972378945</v>
      </c>
      <c r="L142" s="31" t="s">
        <v>2406</v>
      </c>
      <c r="M142" s="31">
        <v>12.84</v>
      </c>
      <c r="N142" s="31">
        <f t="shared" si="5"/>
        <v>0</v>
      </c>
      <c r="O142" s="31"/>
    </row>
    <row r="143" spans="1:15" x14ac:dyDescent="0.45">
      <c r="A143" s="31" t="str">
        <f t="shared" si="4"/>
        <v>E10000032_Modelled prevalence of children aged 0-1 in households with all 3 of so called 'toxic trio'_Number</v>
      </c>
      <c r="B143" s="31" t="s">
        <v>458</v>
      </c>
      <c r="C143" s="31" t="s">
        <v>459</v>
      </c>
      <c r="D143" s="31" t="s">
        <v>229</v>
      </c>
      <c r="E143" s="31">
        <v>2018</v>
      </c>
      <c r="F143" s="31" t="s">
        <v>22</v>
      </c>
      <c r="G143" s="31" t="s">
        <v>102</v>
      </c>
      <c r="H143" s="31" t="s">
        <v>743</v>
      </c>
      <c r="I143" s="31">
        <v>107.20277554932089</v>
      </c>
      <c r="J143" s="31">
        <v>8578</v>
      </c>
      <c r="K143" s="31">
        <v>12.497409133751562</v>
      </c>
      <c r="L143" s="31" t="s">
        <v>2436</v>
      </c>
      <c r="M143" s="31">
        <v>12.5</v>
      </c>
      <c r="N143" s="31">
        <f t="shared" si="5"/>
        <v>0</v>
      </c>
      <c r="O143" s="31"/>
    </row>
    <row r="144" spans="1:15" x14ac:dyDescent="0.45">
      <c r="A144" s="31" t="str">
        <f t="shared" si="4"/>
        <v>E09000033_Modelled prevalence of children aged 0-1 in households with all 3 of so called 'toxic trio'_Number</v>
      </c>
      <c r="B144" s="31" t="s">
        <v>506</v>
      </c>
      <c r="C144" s="31" t="s">
        <v>507</v>
      </c>
      <c r="D144" s="31" t="s">
        <v>229</v>
      </c>
      <c r="E144" s="31">
        <v>2018</v>
      </c>
      <c r="F144" s="31" t="s">
        <v>22</v>
      </c>
      <c r="G144" s="31" t="s">
        <v>102</v>
      </c>
      <c r="H144" s="31" t="s">
        <v>743</v>
      </c>
      <c r="I144" s="31">
        <v>38.759767199847964</v>
      </c>
      <c r="J144" s="31">
        <v>2589</v>
      </c>
      <c r="K144" s="31">
        <v>14.970941367264567</v>
      </c>
      <c r="L144" s="31" t="s">
        <v>748</v>
      </c>
      <c r="M144" s="31">
        <v>14.97</v>
      </c>
      <c r="N144" s="31">
        <f t="shared" si="5"/>
        <v>0</v>
      </c>
      <c r="O144" s="31"/>
    </row>
    <row r="145" spans="1:15" x14ac:dyDescent="0.45">
      <c r="A145" s="31" t="str">
        <f t="shared" si="4"/>
        <v>E08000010_Modelled prevalence of children aged 0-1 in households with all 3 of so called 'toxic trio'_Number</v>
      </c>
      <c r="B145" s="31" t="s">
        <v>460</v>
      </c>
      <c r="C145" s="31" t="s">
        <v>461</v>
      </c>
      <c r="D145" s="31" t="s">
        <v>229</v>
      </c>
      <c r="E145" s="31">
        <v>2018</v>
      </c>
      <c r="F145" s="31" t="s">
        <v>22</v>
      </c>
      <c r="G145" s="31" t="s">
        <v>102</v>
      </c>
      <c r="H145" s="31" t="s">
        <v>743</v>
      </c>
      <c r="I145" s="31">
        <v>53.445931489862708</v>
      </c>
      <c r="J145" s="31">
        <v>3565</v>
      </c>
      <c r="K145" s="31">
        <v>14.991846140213944</v>
      </c>
      <c r="L145" s="31" t="s">
        <v>2437</v>
      </c>
      <c r="M145" s="31">
        <v>14.99</v>
      </c>
      <c r="N145" s="31">
        <f t="shared" si="5"/>
        <v>0</v>
      </c>
      <c r="O145" s="31"/>
    </row>
    <row r="146" spans="1:15" x14ac:dyDescent="0.45">
      <c r="A146" s="31" t="str">
        <f t="shared" si="4"/>
        <v>E06000054_Modelled prevalence of children aged 0-1 in households with all 3 of so called 'toxic trio'_Number</v>
      </c>
      <c r="B146" s="31" t="s">
        <v>462</v>
      </c>
      <c r="C146" s="31" t="s">
        <v>463</v>
      </c>
      <c r="D146" s="31" t="s">
        <v>229</v>
      </c>
      <c r="E146" s="31">
        <v>2018</v>
      </c>
      <c r="F146" s="31" t="s">
        <v>22</v>
      </c>
      <c r="G146" s="31" t="s">
        <v>102</v>
      </c>
      <c r="H146" s="31" t="s">
        <v>743</v>
      </c>
      <c r="I146" s="31">
        <v>63.375007684504361</v>
      </c>
      <c r="J146" s="31">
        <v>5003</v>
      </c>
      <c r="K146" s="31">
        <v>12.667401096243127</v>
      </c>
      <c r="L146" s="31" t="s">
        <v>2372</v>
      </c>
      <c r="M146" s="31">
        <v>12.67</v>
      </c>
      <c r="N146" s="31">
        <f t="shared" si="5"/>
        <v>0</v>
      </c>
      <c r="O146" s="31"/>
    </row>
    <row r="147" spans="1:15" x14ac:dyDescent="0.45">
      <c r="A147" s="31" t="str">
        <f t="shared" si="4"/>
        <v>E06000040_Modelled prevalence of children aged 0-1 in households with all 3 of so called 'toxic trio'_Number</v>
      </c>
      <c r="B147" s="31" t="s">
        <v>555</v>
      </c>
      <c r="C147" s="31" t="s">
        <v>727</v>
      </c>
      <c r="D147" s="31" t="s">
        <v>229</v>
      </c>
      <c r="E147" s="31">
        <v>2018</v>
      </c>
      <c r="F147" s="31" t="s">
        <v>22</v>
      </c>
      <c r="G147" s="31" t="s">
        <v>102</v>
      </c>
      <c r="H147" s="31" t="s">
        <v>743</v>
      </c>
      <c r="I147" s="31">
        <v>20.728567334733519</v>
      </c>
      <c r="J147" s="31">
        <v>1648</v>
      </c>
      <c r="K147" s="31">
        <v>12.578014159425679</v>
      </c>
      <c r="L147" s="31" t="s">
        <v>2438</v>
      </c>
      <c r="M147" s="31">
        <v>12.58</v>
      </c>
      <c r="N147" s="31">
        <f t="shared" si="5"/>
        <v>0</v>
      </c>
      <c r="O147" s="31"/>
    </row>
    <row r="148" spans="1:15" x14ac:dyDescent="0.45">
      <c r="A148" s="31" t="str">
        <f t="shared" si="4"/>
        <v>E08000015_Modelled prevalence of children aged 0-1 in households with all 3 of so called 'toxic trio'_Number</v>
      </c>
      <c r="B148" s="31" t="s">
        <v>464</v>
      </c>
      <c r="C148" s="31" t="s">
        <v>465</v>
      </c>
      <c r="D148" s="31" t="s">
        <v>229</v>
      </c>
      <c r="E148" s="31">
        <v>2018</v>
      </c>
      <c r="F148" s="31" t="s">
        <v>22</v>
      </c>
      <c r="G148" s="31" t="s">
        <v>102</v>
      </c>
      <c r="H148" s="31" t="s">
        <v>743</v>
      </c>
      <c r="I148" s="31">
        <v>50.809831513066186</v>
      </c>
      <c r="J148" s="31">
        <v>3335</v>
      </c>
      <c r="K148" s="31">
        <v>15.235331788025842</v>
      </c>
      <c r="L148" s="31" t="s">
        <v>763</v>
      </c>
      <c r="M148" s="31">
        <v>15.24</v>
      </c>
      <c r="N148" s="31">
        <f t="shared" si="5"/>
        <v>0</v>
      </c>
      <c r="O148" s="31"/>
    </row>
    <row r="149" spans="1:15" x14ac:dyDescent="0.45">
      <c r="A149" s="31" t="str">
        <f t="shared" si="4"/>
        <v>E06000041_Modelled prevalence of children aged 0-1 in households with all 3 of so called 'toxic trio'_Number</v>
      </c>
      <c r="B149" s="31" t="s">
        <v>466</v>
      </c>
      <c r="C149" s="31" t="s">
        <v>467</v>
      </c>
      <c r="D149" s="31" t="s">
        <v>229</v>
      </c>
      <c r="E149" s="31">
        <v>2018</v>
      </c>
      <c r="F149" s="31" t="s">
        <v>22</v>
      </c>
      <c r="G149" s="31" t="s">
        <v>102</v>
      </c>
      <c r="H149" s="31" t="s">
        <v>743</v>
      </c>
      <c r="I149" s="31">
        <v>21.063824558463104</v>
      </c>
      <c r="J149" s="31">
        <v>1714</v>
      </c>
      <c r="K149" s="31">
        <v>12.289279205637751</v>
      </c>
      <c r="L149" s="31" t="s">
        <v>2439</v>
      </c>
      <c r="M149" s="31">
        <v>12.29</v>
      </c>
      <c r="N149" s="31">
        <f t="shared" si="5"/>
        <v>0</v>
      </c>
      <c r="O149" s="31"/>
    </row>
    <row r="150" spans="1:15" x14ac:dyDescent="0.45">
      <c r="A150" s="31" t="str">
        <f t="shared" si="4"/>
        <v>E08000031_Modelled prevalence of children aged 0-1 in households with all 3 of so called 'toxic trio'_Number</v>
      </c>
      <c r="B150" s="31" t="s">
        <v>468</v>
      </c>
      <c r="C150" s="31" t="s">
        <v>469</v>
      </c>
      <c r="D150" s="31" t="s">
        <v>229</v>
      </c>
      <c r="E150" s="31">
        <v>2018</v>
      </c>
      <c r="F150" s="31" t="s">
        <v>22</v>
      </c>
      <c r="G150" s="31" t="s">
        <v>102</v>
      </c>
      <c r="H150" s="31" t="s">
        <v>743</v>
      </c>
      <c r="I150" s="31">
        <v>59.579865093802049</v>
      </c>
      <c r="J150" s="31">
        <v>3481</v>
      </c>
      <c r="K150" s="31">
        <v>17.115732575065227</v>
      </c>
      <c r="L150" s="31" t="s">
        <v>2440</v>
      </c>
      <c r="M150" s="31">
        <v>17.12</v>
      </c>
      <c r="N150" s="31">
        <f t="shared" si="5"/>
        <v>0</v>
      </c>
      <c r="O150" s="31"/>
    </row>
    <row r="151" spans="1:15" x14ac:dyDescent="0.45">
      <c r="A151" s="31" t="str">
        <f t="shared" si="4"/>
        <v>E10000034_Modelled prevalence of children aged 0-1 in households with all 3 of so called 'toxic trio'_Number</v>
      </c>
      <c r="B151" s="31" t="s">
        <v>470</v>
      </c>
      <c r="C151" s="31" t="s">
        <v>471</v>
      </c>
      <c r="D151" s="31" t="s">
        <v>229</v>
      </c>
      <c r="E151" s="31">
        <v>2018</v>
      </c>
      <c r="F151" s="31" t="s">
        <v>22</v>
      </c>
      <c r="G151" s="31" t="s">
        <v>102</v>
      </c>
      <c r="H151" s="31" t="s">
        <v>743</v>
      </c>
      <c r="I151" s="31">
        <v>75.62086131382847</v>
      </c>
      <c r="J151" s="31">
        <v>5832</v>
      </c>
      <c r="K151" s="31">
        <v>12.966540005800493</v>
      </c>
      <c r="L151" s="31" t="s">
        <v>2441</v>
      </c>
      <c r="M151" s="31">
        <v>12.97</v>
      </c>
      <c r="N151" s="31">
        <f t="shared" si="5"/>
        <v>0</v>
      </c>
      <c r="O151" s="31"/>
    </row>
    <row r="152" spans="1:15" x14ac:dyDescent="0.45">
      <c r="A152" s="31" t="str">
        <f t="shared" si="4"/>
        <v>E06000014_Modelled prevalence of children aged 0-1 in households with all 3 of so called 'toxic trio'_Number</v>
      </c>
      <c r="B152" s="31" t="s">
        <v>472</v>
      </c>
      <c r="C152" s="31" t="s">
        <v>473</v>
      </c>
      <c r="D152" s="31" t="s">
        <v>229</v>
      </c>
      <c r="E152" s="31">
        <v>2018</v>
      </c>
      <c r="F152" s="31" t="s">
        <v>22</v>
      </c>
      <c r="G152" s="31" t="s">
        <v>102</v>
      </c>
      <c r="H152" s="31" t="s">
        <v>743</v>
      </c>
      <c r="I152" s="31">
        <v>27.574283988394072</v>
      </c>
      <c r="J152" s="31">
        <v>1848</v>
      </c>
      <c r="K152" s="31">
        <v>14.921149344369088</v>
      </c>
      <c r="L152" s="31" t="s">
        <v>2330</v>
      </c>
      <c r="M152" s="31">
        <v>14.92</v>
      </c>
      <c r="N152" s="31">
        <f t="shared" si="5"/>
        <v>0</v>
      </c>
      <c r="O152" s="31"/>
    </row>
    <row r="153" spans="1:15" x14ac:dyDescent="0.45">
      <c r="A153" s="31" t="str">
        <f t="shared" si="4"/>
        <v>NA_Modelled prevalence of children aged 0-1 in households with all 3 of so called 'toxic trio'_Number</v>
      </c>
      <c r="B153" s="31" t="s">
        <v>13</v>
      </c>
      <c r="C153" s="31" t="s">
        <v>737</v>
      </c>
      <c r="D153" s="31" t="s">
        <v>229</v>
      </c>
      <c r="E153" s="31">
        <v>2018</v>
      </c>
      <c r="F153" s="31" t="s">
        <v>22</v>
      </c>
      <c r="G153" s="31" t="s">
        <v>102</v>
      </c>
      <c r="H153" s="31" t="s">
        <v>743</v>
      </c>
      <c r="I153" s="31">
        <v>8098.0889490222935</v>
      </c>
      <c r="J153" s="31">
        <v>637834</v>
      </c>
      <c r="K153" s="31">
        <v>12.696232795715332</v>
      </c>
      <c r="L153" s="31" t="s">
        <v>2442</v>
      </c>
      <c r="M153" s="31">
        <v>12.7</v>
      </c>
      <c r="N153" s="31">
        <f t="shared" si="5"/>
        <v>0</v>
      </c>
      <c r="O153" s="31"/>
    </row>
    <row r="154" spans="1:15" x14ac:dyDescent="0.45">
      <c r="A154" s="31" t="str">
        <f t="shared" si="4"/>
        <v>E09000002_Modelled prevalence of children aged 0-1 in households with any of so called 'toxic trio'_Number</v>
      </c>
      <c r="B154" s="31" t="s">
        <v>227</v>
      </c>
      <c r="C154" s="31" t="s">
        <v>228</v>
      </c>
      <c r="D154" s="31" t="s">
        <v>229</v>
      </c>
      <c r="E154" s="31">
        <v>2018</v>
      </c>
      <c r="F154" s="31" t="s">
        <v>22</v>
      </c>
      <c r="G154" s="31" t="s">
        <v>100</v>
      </c>
      <c r="H154" s="31" t="s">
        <v>743</v>
      </c>
      <c r="I154" s="31">
        <v>723.0277911276994</v>
      </c>
      <c r="J154" s="31">
        <v>3819</v>
      </c>
      <c r="K154" s="31">
        <v>189.32385208894982</v>
      </c>
      <c r="L154" s="31" t="s">
        <v>2443</v>
      </c>
      <c r="M154" s="31">
        <v>189.32</v>
      </c>
      <c r="N154" s="31">
        <f t="shared" si="5"/>
        <v>0</v>
      </c>
      <c r="O154" s="31"/>
    </row>
    <row r="155" spans="1:15" x14ac:dyDescent="0.45">
      <c r="A155" s="31" t="str">
        <f t="shared" si="4"/>
        <v>E09000003_Modelled prevalence of children aged 0-1 in households with any of so called 'toxic trio'_Number</v>
      </c>
      <c r="B155" s="31" t="s">
        <v>233</v>
      </c>
      <c r="C155" s="31" t="s">
        <v>234</v>
      </c>
      <c r="D155" s="31" t="s">
        <v>229</v>
      </c>
      <c r="E155" s="31">
        <v>2018</v>
      </c>
      <c r="F155" s="31" t="s">
        <v>22</v>
      </c>
      <c r="G155" s="31" t="s">
        <v>100</v>
      </c>
      <c r="H155" s="31" t="s">
        <v>743</v>
      </c>
      <c r="I155" s="31">
        <v>849.2140018410621</v>
      </c>
      <c r="J155" s="31">
        <v>5250</v>
      </c>
      <c r="K155" s="31">
        <v>161.75504796972612</v>
      </c>
      <c r="L155" s="31" t="s">
        <v>2444</v>
      </c>
      <c r="M155" s="31">
        <v>161.76</v>
      </c>
      <c r="N155" s="31">
        <f t="shared" si="5"/>
        <v>0</v>
      </c>
      <c r="O155" s="31"/>
    </row>
    <row r="156" spans="1:15" x14ac:dyDescent="0.45">
      <c r="A156" s="31" t="str">
        <f t="shared" si="4"/>
        <v>E08000016_Modelled prevalence of children aged 0-1 in households with any of so called 'toxic trio'_Number</v>
      </c>
      <c r="B156" s="31" t="s">
        <v>236</v>
      </c>
      <c r="C156" s="31" t="s">
        <v>237</v>
      </c>
      <c r="D156" s="31" t="s">
        <v>229</v>
      </c>
      <c r="E156" s="31">
        <v>2018</v>
      </c>
      <c r="F156" s="31" t="s">
        <v>22</v>
      </c>
      <c r="G156" s="31" t="s">
        <v>100</v>
      </c>
      <c r="H156" s="31" t="s">
        <v>743</v>
      </c>
      <c r="I156" s="31">
        <v>450.60399665000222</v>
      </c>
      <c r="J156" s="31">
        <v>2754</v>
      </c>
      <c r="K156" s="31">
        <v>163.6180089506181</v>
      </c>
      <c r="L156" s="31" t="s">
        <v>2445</v>
      </c>
      <c r="M156" s="31">
        <v>163.62</v>
      </c>
      <c r="N156" s="31">
        <f t="shared" si="5"/>
        <v>0</v>
      </c>
      <c r="O156" s="31"/>
    </row>
    <row r="157" spans="1:15" x14ac:dyDescent="0.45">
      <c r="A157" s="31" t="str">
        <f t="shared" si="4"/>
        <v>E06000022_Modelled prevalence of children aged 0-1 in households with any of so called 'toxic trio'_Number</v>
      </c>
      <c r="B157" s="31" t="s">
        <v>238</v>
      </c>
      <c r="C157" s="31" t="s">
        <v>239</v>
      </c>
      <c r="D157" s="31" t="s">
        <v>229</v>
      </c>
      <c r="E157" s="31">
        <v>2018</v>
      </c>
      <c r="F157" s="31" t="s">
        <v>22</v>
      </c>
      <c r="G157" s="31" t="s">
        <v>100</v>
      </c>
      <c r="H157" s="31" t="s">
        <v>743</v>
      </c>
      <c r="I157" s="31">
        <v>274.18985639787724</v>
      </c>
      <c r="J157" s="31">
        <v>1742</v>
      </c>
      <c r="K157" s="31">
        <v>157.39945832254719</v>
      </c>
      <c r="L157" s="31" t="s">
        <v>2446</v>
      </c>
      <c r="M157" s="31">
        <v>157.4</v>
      </c>
      <c r="N157" s="31">
        <f t="shared" si="5"/>
        <v>0</v>
      </c>
      <c r="O157" s="31"/>
    </row>
    <row r="158" spans="1:15" x14ac:dyDescent="0.45">
      <c r="A158" s="31" t="str">
        <f t="shared" si="4"/>
        <v>E06000055_Modelled prevalence of children aged 0-1 in households with any of so called 'toxic trio'_Number</v>
      </c>
      <c r="B158" s="31" t="s">
        <v>240</v>
      </c>
      <c r="C158" s="31" t="s">
        <v>241</v>
      </c>
      <c r="D158" s="31" t="s">
        <v>229</v>
      </c>
      <c r="E158" s="31">
        <v>2018</v>
      </c>
      <c r="F158" s="31" t="s">
        <v>22</v>
      </c>
      <c r="G158" s="31" t="s">
        <v>100</v>
      </c>
      <c r="H158" s="31" t="s">
        <v>743</v>
      </c>
      <c r="I158" s="31">
        <v>357.61838351266056</v>
      </c>
      <c r="J158" s="31">
        <v>2310</v>
      </c>
      <c r="K158" s="31">
        <v>154.81315303578381</v>
      </c>
      <c r="L158" s="31" t="s">
        <v>2447</v>
      </c>
      <c r="M158" s="31">
        <v>154.81</v>
      </c>
      <c r="N158" s="31">
        <f t="shared" si="5"/>
        <v>0</v>
      </c>
      <c r="O158" s="31"/>
    </row>
    <row r="159" spans="1:15" x14ac:dyDescent="0.45">
      <c r="A159" s="31" t="str">
        <f t="shared" si="4"/>
        <v>E09000004_Modelled prevalence of children aged 0-1 in households with any of so called 'toxic trio'_Number</v>
      </c>
      <c r="B159" s="31" t="s">
        <v>242</v>
      </c>
      <c r="C159" s="31" t="s">
        <v>243</v>
      </c>
      <c r="D159" s="31" t="s">
        <v>229</v>
      </c>
      <c r="E159" s="31">
        <v>2018</v>
      </c>
      <c r="F159" s="31" t="s">
        <v>22</v>
      </c>
      <c r="G159" s="31" t="s">
        <v>100</v>
      </c>
      <c r="H159" s="31" t="s">
        <v>743</v>
      </c>
      <c r="I159" s="31">
        <v>506.98249650200029</v>
      </c>
      <c r="J159" s="31">
        <v>3133</v>
      </c>
      <c r="K159" s="31">
        <v>161.82013932397075</v>
      </c>
      <c r="L159" s="31" t="s">
        <v>2448</v>
      </c>
      <c r="M159" s="31">
        <v>161.82</v>
      </c>
      <c r="N159" s="31">
        <f t="shared" si="5"/>
        <v>0</v>
      </c>
      <c r="O159" s="31"/>
    </row>
    <row r="160" spans="1:15" x14ac:dyDescent="0.45">
      <c r="A160" s="31" t="str">
        <f t="shared" si="4"/>
        <v>E08000025_Modelled prevalence of children aged 0-1 in households with any of so called 'toxic trio'_Number</v>
      </c>
      <c r="B160" s="31" t="s">
        <v>245</v>
      </c>
      <c r="C160" s="31" t="s">
        <v>246</v>
      </c>
      <c r="D160" s="31" t="s">
        <v>229</v>
      </c>
      <c r="E160" s="31">
        <v>2018</v>
      </c>
      <c r="F160" s="31" t="s">
        <v>22</v>
      </c>
      <c r="G160" s="31" t="s">
        <v>100</v>
      </c>
      <c r="H160" s="31" t="s">
        <v>743</v>
      </c>
      <c r="I160" s="31">
        <v>2873.4507453296483</v>
      </c>
      <c r="J160" s="31">
        <v>16082</v>
      </c>
      <c r="K160" s="31">
        <v>178.6749624007989</v>
      </c>
      <c r="L160" s="31" t="s">
        <v>2449</v>
      </c>
      <c r="M160" s="31">
        <v>178.67</v>
      </c>
      <c r="N160" s="31">
        <f t="shared" si="5"/>
        <v>0</v>
      </c>
      <c r="O160" s="31"/>
    </row>
    <row r="161" spans="1:15" x14ac:dyDescent="0.45">
      <c r="A161" s="31" t="str">
        <f t="shared" si="4"/>
        <v>E06000008_Modelled prevalence of children aged 0-1 in households with any of so called 'toxic trio'_Number</v>
      </c>
      <c r="B161" s="31" t="s">
        <v>247</v>
      </c>
      <c r="C161" s="31" t="s">
        <v>248</v>
      </c>
      <c r="D161" s="31" t="s">
        <v>229</v>
      </c>
      <c r="E161" s="31">
        <v>2018</v>
      </c>
      <c r="F161" s="31" t="s">
        <v>22</v>
      </c>
      <c r="G161" s="31" t="s">
        <v>100</v>
      </c>
      <c r="H161" s="31" t="s">
        <v>743</v>
      </c>
      <c r="I161" s="31">
        <v>349.05454792255796</v>
      </c>
      <c r="J161" s="31">
        <v>1998</v>
      </c>
      <c r="K161" s="31">
        <v>174.70197593721619</v>
      </c>
      <c r="L161" s="31" t="s">
        <v>2450</v>
      </c>
      <c r="M161" s="31">
        <v>174.7</v>
      </c>
      <c r="N161" s="31">
        <f t="shared" si="5"/>
        <v>0</v>
      </c>
      <c r="O161" s="31"/>
    </row>
    <row r="162" spans="1:15" x14ac:dyDescent="0.45">
      <c r="A162" s="31" t="str">
        <f t="shared" si="4"/>
        <v>E06000009_Modelled prevalence of children aged 0-1 in households with any of so called 'toxic trio'_Number</v>
      </c>
      <c r="B162" s="31" t="s">
        <v>249</v>
      </c>
      <c r="C162" s="31" t="s">
        <v>250</v>
      </c>
      <c r="D162" s="31" t="s">
        <v>229</v>
      </c>
      <c r="E162" s="31">
        <v>2018</v>
      </c>
      <c r="F162" s="31" t="s">
        <v>22</v>
      </c>
      <c r="G162" s="31" t="s">
        <v>100</v>
      </c>
      <c r="H162" s="31" t="s">
        <v>743</v>
      </c>
      <c r="I162" s="31">
        <v>332.14432321727821</v>
      </c>
      <c r="J162" s="31">
        <v>1627</v>
      </c>
      <c r="K162" s="31">
        <v>204.14525090183051</v>
      </c>
      <c r="L162" s="31" t="s">
        <v>2451</v>
      </c>
      <c r="M162" s="31">
        <v>204.15</v>
      </c>
      <c r="N162" s="31">
        <f t="shared" si="5"/>
        <v>0</v>
      </c>
      <c r="O162" s="31"/>
    </row>
    <row r="163" spans="1:15" x14ac:dyDescent="0.45">
      <c r="A163" s="31" t="str">
        <f t="shared" si="4"/>
        <v>E08000001_Modelled prevalence of children aged 0-1 in households with any of so called 'toxic trio'_Number</v>
      </c>
      <c r="B163" s="31" t="s">
        <v>252</v>
      </c>
      <c r="C163" s="31" t="s">
        <v>253</v>
      </c>
      <c r="D163" s="31" t="s">
        <v>229</v>
      </c>
      <c r="E163" s="31">
        <v>2018</v>
      </c>
      <c r="F163" s="31" t="s">
        <v>22</v>
      </c>
      <c r="G163" s="31" t="s">
        <v>100</v>
      </c>
      <c r="H163" s="31" t="s">
        <v>743</v>
      </c>
      <c r="I163" s="31">
        <v>638.4203528157459</v>
      </c>
      <c r="J163" s="31">
        <v>3609</v>
      </c>
      <c r="K163" s="31">
        <v>176.89674503068602</v>
      </c>
      <c r="L163" s="31" t="s">
        <v>2452</v>
      </c>
      <c r="M163" s="31">
        <v>176.9</v>
      </c>
      <c r="N163" s="31">
        <f t="shared" si="5"/>
        <v>0</v>
      </c>
      <c r="O163" s="31"/>
    </row>
    <row r="164" spans="1:15" x14ac:dyDescent="0.45">
      <c r="A164" s="31" t="str">
        <f t="shared" si="4"/>
        <v>E06000028_Modelled prevalence of children aged 0-1 in households with any of so called 'toxic trio'_Number</v>
      </c>
      <c r="B164" s="31" t="s">
        <v>254</v>
      </c>
      <c r="C164" s="31" t="s">
        <v>255</v>
      </c>
      <c r="D164" s="31" t="s">
        <v>229</v>
      </c>
      <c r="E164" s="31">
        <v>2018</v>
      </c>
      <c r="F164" s="31" t="s">
        <v>22</v>
      </c>
      <c r="G164" s="31" t="s">
        <v>100</v>
      </c>
      <c r="H164" s="31" t="s">
        <v>743</v>
      </c>
      <c r="I164" s="31">
        <v>329.39226887414503</v>
      </c>
      <c r="J164" s="31">
        <v>1996</v>
      </c>
      <c r="K164" s="31">
        <v>165.0261868106939</v>
      </c>
      <c r="L164" s="31" t="s">
        <v>2453</v>
      </c>
      <c r="M164" s="31">
        <v>165.03</v>
      </c>
      <c r="N164" s="31">
        <f t="shared" si="5"/>
        <v>0</v>
      </c>
      <c r="O164" s="31"/>
    </row>
    <row r="165" spans="1:15" x14ac:dyDescent="0.45">
      <c r="A165" s="31" t="str">
        <f t="shared" si="4"/>
        <v>E06000036_Modelled prevalence of children aged 0-1 in households with any of so called 'toxic trio'_Number</v>
      </c>
      <c r="B165" s="31" t="s">
        <v>257</v>
      </c>
      <c r="C165" s="31" t="s">
        <v>258</v>
      </c>
      <c r="D165" s="31" t="s">
        <v>229</v>
      </c>
      <c r="E165" s="31">
        <v>2018</v>
      </c>
      <c r="F165" s="31" t="s">
        <v>22</v>
      </c>
      <c r="G165" s="31" t="s">
        <v>100</v>
      </c>
      <c r="H165" s="31" t="s">
        <v>743</v>
      </c>
      <c r="I165" s="31">
        <v>210.36698744741071</v>
      </c>
      <c r="J165" s="31">
        <v>1442</v>
      </c>
      <c r="K165" s="31">
        <v>145.88556688447343</v>
      </c>
      <c r="L165" s="31" t="s">
        <v>2454</v>
      </c>
      <c r="M165" s="31">
        <v>145.88999999999999</v>
      </c>
      <c r="N165" s="31">
        <f t="shared" si="5"/>
        <v>0</v>
      </c>
      <c r="O165" s="31"/>
    </row>
    <row r="166" spans="1:15" x14ac:dyDescent="0.45">
      <c r="A166" s="31" t="str">
        <f t="shared" si="4"/>
        <v>E08000032_Modelled prevalence of children aged 0-1 in households with any of so called 'toxic trio'_Number</v>
      </c>
      <c r="B166" s="31" t="s">
        <v>259</v>
      </c>
      <c r="C166" s="31" t="s">
        <v>260</v>
      </c>
      <c r="D166" s="31" t="s">
        <v>229</v>
      </c>
      <c r="E166" s="31">
        <v>2018</v>
      </c>
      <c r="F166" s="31" t="s">
        <v>22</v>
      </c>
      <c r="G166" s="31" t="s">
        <v>100</v>
      </c>
      <c r="H166" s="31" t="s">
        <v>743</v>
      </c>
      <c r="I166" s="31">
        <v>1247.3308521497174</v>
      </c>
      <c r="J166" s="31">
        <v>7373</v>
      </c>
      <c r="K166" s="31">
        <v>169.17548516882104</v>
      </c>
      <c r="L166" s="31" t="s">
        <v>2455</v>
      </c>
      <c r="M166" s="31">
        <v>169.18</v>
      </c>
      <c r="N166" s="31">
        <f t="shared" si="5"/>
        <v>0</v>
      </c>
      <c r="O166" s="31"/>
    </row>
    <row r="167" spans="1:15" x14ac:dyDescent="0.45">
      <c r="A167" s="31" t="str">
        <f t="shared" si="4"/>
        <v>E09000005_Modelled prevalence of children aged 0-1 in households with any of so called 'toxic trio'_Number</v>
      </c>
      <c r="B167" s="31" t="s">
        <v>261</v>
      </c>
      <c r="C167" s="31" t="s">
        <v>262</v>
      </c>
      <c r="D167" s="31" t="s">
        <v>229</v>
      </c>
      <c r="E167" s="31">
        <v>2018</v>
      </c>
      <c r="F167" s="31" t="s">
        <v>22</v>
      </c>
      <c r="G167" s="31" t="s">
        <v>100</v>
      </c>
      <c r="H167" s="31" t="s">
        <v>743</v>
      </c>
      <c r="I167" s="31">
        <v>928.53574876502</v>
      </c>
      <c r="J167" s="31">
        <v>4825</v>
      </c>
      <c r="K167" s="31">
        <v>192.44264223109224</v>
      </c>
      <c r="L167" s="31" t="s">
        <v>2456</v>
      </c>
      <c r="M167" s="31">
        <v>192.44</v>
      </c>
      <c r="N167" s="31">
        <f t="shared" si="5"/>
        <v>0</v>
      </c>
      <c r="O167" s="31"/>
    </row>
    <row r="168" spans="1:15" x14ac:dyDescent="0.45">
      <c r="A168" s="31" t="str">
        <f t="shared" si="4"/>
        <v>E06000043_Modelled prevalence of children aged 0-1 in households with any of so called 'toxic trio'_Number</v>
      </c>
      <c r="B168" s="31" t="s">
        <v>263</v>
      </c>
      <c r="C168" s="31" t="s">
        <v>264</v>
      </c>
      <c r="D168" s="31" t="s">
        <v>229</v>
      </c>
      <c r="E168" s="31">
        <v>2018</v>
      </c>
      <c r="F168" s="31" t="s">
        <v>22</v>
      </c>
      <c r="G168" s="31" t="s">
        <v>100</v>
      </c>
      <c r="H168" s="31" t="s">
        <v>743</v>
      </c>
      <c r="I168" s="31">
        <v>458.83304517482333</v>
      </c>
      <c r="J168" s="31">
        <v>2611</v>
      </c>
      <c r="K168" s="31">
        <v>175.73077180192391</v>
      </c>
      <c r="L168" s="31" t="s">
        <v>2457</v>
      </c>
      <c r="M168" s="31">
        <v>175.73</v>
      </c>
      <c r="N168" s="31">
        <f t="shared" si="5"/>
        <v>0</v>
      </c>
      <c r="O168" s="31"/>
    </row>
    <row r="169" spans="1:15" x14ac:dyDescent="0.45">
      <c r="A169" s="31" t="str">
        <f t="shared" si="4"/>
        <v>E06000023_Modelled prevalence of children aged 0-1 in households with any of so called 'toxic trio'_Number</v>
      </c>
      <c r="B169" s="31" t="s">
        <v>265</v>
      </c>
      <c r="C169" s="31" t="s">
        <v>266</v>
      </c>
      <c r="D169" s="31" t="s">
        <v>229</v>
      </c>
      <c r="E169" s="31">
        <v>2018</v>
      </c>
      <c r="F169" s="31" t="s">
        <v>22</v>
      </c>
      <c r="G169" s="31" t="s">
        <v>100</v>
      </c>
      <c r="H169" s="31" t="s">
        <v>743</v>
      </c>
      <c r="I169" s="31">
        <v>1045.4605074635285</v>
      </c>
      <c r="J169" s="31">
        <v>5728</v>
      </c>
      <c r="K169" s="31">
        <v>182.51754669405176</v>
      </c>
      <c r="L169" s="31" t="s">
        <v>2458</v>
      </c>
      <c r="M169" s="31">
        <v>182.52</v>
      </c>
      <c r="N169" s="31">
        <f t="shared" si="5"/>
        <v>0</v>
      </c>
      <c r="O169" s="31"/>
    </row>
    <row r="170" spans="1:15" x14ac:dyDescent="0.45">
      <c r="A170" s="31" t="str">
        <f t="shared" si="4"/>
        <v>E09000006_Modelled prevalence of children aged 0-1 in households with any of so called 'toxic trio'_Number</v>
      </c>
      <c r="B170" s="31" t="s">
        <v>267</v>
      </c>
      <c r="C170" s="31" t="s">
        <v>268</v>
      </c>
      <c r="D170" s="31" t="s">
        <v>229</v>
      </c>
      <c r="E170" s="31">
        <v>2018</v>
      </c>
      <c r="F170" s="31" t="s">
        <v>22</v>
      </c>
      <c r="G170" s="31" t="s">
        <v>100</v>
      </c>
      <c r="H170" s="31" t="s">
        <v>743</v>
      </c>
      <c r="I170" s="31">
        <v>652.9617863503662</v>
      </c>
      <c r="J170" s="31">
        <v>4232</v>
      </c>
      <c r="K170" s="31">
        <v>154.29153741738332</v>
      </c>
      <c r="L170" s="31" t="s">
        <v>2459</v>
      </c>
      <c r="M170" s="31">
        <v>154.29</v>
      </c>
      <c r="N170" s="31">
        <f t="shared" si="5"/>
        <v>0</v>
      </c>
      <c r="O170" s="31"/>
    </row>
    <row r="171" spans="1:15" x14ac:dyDescent="0.45">
      <c r="A171" s="31" t="str">
        <f t="shared" si="4"/>
        <v>E10000002_Modelled prevalence of children aged 0-1 in households with any of so called 'toxic trio'_Number</v>
      </c>
      <c r="B171" s="31" t="s">
        <v>269</v>
      </c>
      <c r="C171" s="31" t="s">
        <v>270</v>
      </c>
      <c r="D171" s="31" t="s">
        <v>229</v>
      </c>
      <c r="E171" s="31">
        <v>2018</v>
      </c>
      <c r="F171" s="31" t="s">
        <v>22</v>
      </c>
      <c r="G171" s="31" t="s">
        <v>100</v>
      </c>
      <c r="H171" s="31" t="s">
        <v>743</v>
      </c>
      <c r="I171" s="31">
        <v>812.86619414617746</v>
      </c>
      <c r="J171" s="31">
        <v>6048</v>
      </c>
      <c r="K171" s="31">
        <v>134.40247919083623</v>
      </c>
      <c r="L171" s="31" t="s">
        <v>2460</v>
      </c>
      <c r="M171" s="31">
        <v>134.4</v>
      </c>
      <c r="N171" s="31">
        <f t="shared" si="5"/>
        <v>0</v>
      </c>
      <c r="O171" s="31"/>
    </row>
    <row r="172" spans="1:15" x14ac:dyDescent="0.45">
      <c r="A172" s="31" t="str">
        <f t="shared" si="4"/>
        <v>E08000002_Modelled prevalence of children aged 0-1 in households with any of so called 'toxic trio'_Number</v>
      </c>
      <c r="B172" s="31" t="s">
        <v>271</v>
      </c>
      <c r="C172" s="31" t="s">
        <v>272</v>
      </c>
      <c r="D172" s="31" t="s">
        <v>229</v>
      </c>
      <c r="E172" s="31">
        <v>2018</v>
      </c>
      <c r="F172" s="31" t="s">
        <v>22</v>
      </c>
      <c r="G172" s="31" t="s">
        <v>100</v>
      </c>
      <c r="H172" s="31" t="s">
        <v>743</v>
      </c>
      <c r="I172" s="31">
        <v>371.03288101067636</v>
      </c>
      <c r="J172" s="31">
        <v>2197</v>
      </c>
      <c r="K172" s="31">
        <v>168.88160264482309</v>
      </c>
      <c r="L172" s="31" t="s">
        <v>2461</v>
      </c>
      <c r="M172" s="31">
        <v>168.88</v>
      </c>
      <c r="N172" s="31">
        <f t="shared" si="5"/>
        <v>0</v>
      </c>
      <c r="O172" s="31"/>
    </row>
    <row r="173" spans="1:15" x14ac:dyDescent="0.45">
      <c r="A173" s="31" t="str">
        <f t="shared" si="4"/>
        <v>E08000033_Modelled prevalence of children aged 0-1 in households with any of so called 'toxic trio'_Number</v>
      </c>
      <c r="B173" s="31" t="s">
        <v>273</v>
      </c>
      <c r="C173" s="31" t="s">
        <v>274</v>
      </c>
      <c r="D173" s="31" t="s">
        <v>229</v>
      </c>
      <c r="E173" s="31">
        <v>2018</v>
      </c>
      <c r="F173" s="31" t="s">
        <v>22</v>
      </c>
      <c r="G173" s="31" t="s">
        <v>100</v>
      </c>
      <c r="H173" s="31" t="s">
        <v>743</v>
      </c>
      <c r="I173" s="31">
        <v>388.93121354728532</v>
      </c>
      <c r="J173" s="31">
        <v>2340</v>
      </c>
      <c r="K173" s="31">
        <v>166.2099203193527</v>
      </c>
      <c r="L173" s="31" t="s">
        <v>2462</v>
      </c>
      <c r="M173" s="31">
        <v>166.21</v>
      </c>
      <c r="N173" s="31">
        <f t="shared" si="5"/>
        <v>0</v>
      </c>
      <c r="O173" s="31"/>
    </row>
    <row r="174" spans="1:15" x14ac:dyDescent="0.45">
      <c r="A174" s="31" t="str">
        <f t="shared" si="4"/>
        <v>E10000003_Modelled prevalence of children aged 0-1 in households with any of so called 'toxic trio'_Number</v>
      </c>
      <c r="B174" s="31" t="s">
        <v>275</v>
      </c>
      <c r="C174" s="31" t="s">
        <v>276</v>
      </c>
      <c r="D174" s="31" t="s">
        <v>229</v>
      </c>
      <c r="E174" s="31">
        <v>2018</v>
      </c>
      <c r="F174" s="31" t="s">
        <v>22</v>
      </c>
      <c r="G174" s="31" t="s">
        <v>100</v>
      </c>
      <c r="H174" s="31" t="s">
        <v>743</v>
      </c>
      <c r="I174" s="31">
        <v>1045.5098076315664</v>
      </c>
      <c r="J174" s="31">
        <v>6952</v>
      </c>
      <c r="K174" s="31">
        <v>150.38978820937376</v>
      </c>
      <c r="L174" s="31" t="s">
        <v>2463</v>
      </c>
      <c r="M174" s="31">
        <v>150.38999999999999</v>
      </c>
      <c r="N174" s="31">
        <f t="shared" si="5"/>
        <v>0</v>
      </c>
      <c r="O174" s="31"/>
    </row>
    <row r="175" spans="1:15" x14ac:dyDescent="0.45">
      <c r="A175" s="31" t="str">
        <f t="shared" si="4"/>
        <v>E09000007_Modelled prevalence of children aged 0-1 in households with any of so called 'toxic trio'_Number</v>
      </c>
      <c r="B175" s="31" t="s">
        <v>277</v>
      </c>
      <c r="C175" s="31" t="s">
        <v>278</v>
      </c>
      <c r="D175" s="31" t="s">
        <v>229</v>
      </c>
      <c r="E175" s="31">
        <v>2018</v>
      </c>
      <c r="F175" s="31" t="s">
        <v>22</v>
      </c>
      <c r="G175" s="31" t="s">
        <v>100</v>
      </c>
      <c r="H175" s="31" t="s">
        <v>743</v>
      </c>
      <c r="I175" s="31">
        <v>499.66120131492988</v>
      </c>
      <c r="J175" s="31">
        <v>2541</v>
      </c>
      <c r="K175" s="31">
        <v>196.63959122980319</v>
      </c>
      <c r="L175" s="31" t="s">
        <v>2464</v>
      </c>
      <c r="M175" s="31">
        <v>196.64</v>
      </c>
      <c r="N175" s="31">
        <f t="shared" si="5"/>
        <v>0</v>
      </c>
      <c r="O175" s="31"/>
    </row>
    <row r="176" spans="1:15" x14ac:dyDescent="0.45">
      <c r="A176" s="31" t="str">
        <f t="shared" si="4"/>
        <v>E06000056_Modelled prevalence of children aged 0-1 in households with any of so called 'toxic trio'_Number</v>
      </c>
      <c r="B176" s="31" t="s">
        <v>279</v>
      </c>
      <c r="C176" s="31" t="s">
        <v>280</v>
      </c>
      <c r="D176" s="31" t="s">
        <v>229</v>
      </c>
      <c r="E176" s="31">
        <v>2018</v>
      </c>
      <c r="F176" s="31" t="s">
        <v>22</v>
      </c>
      <c r="G176" s="31" t="s">
        <v>100</v>
      </c>
      <c r="H176" s="31" t="s">
        <v>743</v>
      </c>
      <c r="I176" s="31">
        <v>483.83944931689462</v>
      </c>
      <c r="J176" s="31">
        <v>3291</v>
      </c>
      <c r="K176" s="31">
        <v>147.01897578757053</v>
      </c>
      <c r="L176" s="31" t="s">
        <v>2465</v>
      </c>
      <c r="M176" s="31">
        <v>147.02000000000001</v>
      </c>
      <c r="N176" s="31">
        <f t="shared" si="5"/>
        <v>0</v>
      </c>
      <c r="O176" s="31"/>
    </row>
    <row r="177" spans="1:15" x14ac:dyDescent="0.45">
      <c r="A177" s="31" t="str">
        <f t="shared" si="4"/>
        <v>E06000049_Modelled prevalence of children aged 0-1 in households with any of so called 'toxic trio'_Number</v>
      </c>
      <c r="B177" s="31" t="s">
        <v>541</v>
      </c>
      <c r="C177" s="31" t="s">
        <v>718</v>
      </c>
      <c r="D177" s="31" t="s">
        <v>229</v>
      </c>
      <c r="E177" s="31">
        <v>2018</v>
      </c>
      <c r="F177" s="31" t="s">
        <v>22</v>
      </c>
      <c r="G177" s="31" t="s">
        <v>100</v>
      </c>
      <c r="H177" s="31" t="s">
        <v>743</v>
      </c>
      <c r="I177" s="31">
        <v>582.63645575704197</v>
      </c>
      <c r="J177" s="31">
        <v>3921</v>
      </c>
      <c r="K177" s="31">
        <v>148.59384232518286</v>
      </c>
      <c r="L177" s="31" t="s">
        <v>2466</v>
      </c>
      <c r="M177" s="31">
        <v>148.59</v>
      </c>
      <c r="N177" s="31">
        <f t="shared" si="5"/>
        <v>0</v>
      </c>
      <c r="O177" s="31"/>
    </row>
    <row r="178" spans="1:15" x14ac:dyDescent="0.45">
      <c r="A178" s="31" t="str">
        <f t="shared" si="4"/>
        <v>E06000050_Modelled prevalence of children aged 0-1 in households with any of so called 'toxic trio'_Number</v>
      </c>
      <c r="B178" s="31" t="s">
        <v>281</v>
      </c>
      <c r="C178" s="31" t="s">
        <v>735</v>
      </c>
      <c r="D178" s="31" t="s">
        <v>229</v>
      </c>
      <c r="E178" s="31">
        <v>2018</v>
      </c>
      <c r="F178" s="31" t="s">
        <v>22</v>
      </c>
      <c r="G178" s="31" t="s">
        <v>100</v>
      </c>
      <c r="H178" s="31" t="s">
        <v>743</v>
      </c>
      <c r="I178" s="31">
        <v>549.69995225577952</v>
      </c>
      <c r="J178" s="31">
        <v>3487</v>
      </c>
      <c r="K178" s="31">
        <v>157.64265909256653</v>
      </c>
      <c r="L178" s="31" t="s">
        <v>2467</v>
      </c>
      <c r="M178" s="31">
        <v>157.63999999999999</v>
      </c>
      <c r="N178" s="31">
        <f t="shared" si="5"/>
        <v>0</v>
      </c>
      <c r="O178" s="31"/>
    </row>
    <row r="179" spans="1:15" x14ac:dyDescent="0.45">
      <c r="A179" s="31" t="str">
        <f t="shared" si="4"/>
        <v>E09000001_Modelled prevalence of children aged 0-1 in households with any of so called 'toxic trio'_Number</v>
      </c>
      <c r="B179" s="31" t="s">
        <v>582</v>
      </c>
      <c r="C179" s="31" t="s">
        <v>583</v>
      </c>
      <c r="D179" s="31" t="s">
        <v>229</v>
      </c>
      <c r="E179" s="31">
        <v>2018</v>
      </c>
      <c r="F179" s="31" t="s">
        <v>22</v>
      </c>
      <c r="G179" s="31" t="s">
        <v>100</v>
      </c>
      <c r="H179" s="31" t="s">
        <v>743</v>
      </c>
      <c r="I179" s="31">
        <v>12.615465615773839</v>
      </c>
      <c r="J179" s="31">
        <v>73</v>
      </c>
      <c r="K179" s="31">
        <v>172.81459747635398</v>
      </c>
      <c r="L179" s="31" t="s">
        <v>2468</v>
      </c>
      <c r="M179" s="31">
        <v>172.81</v>
      </c>
      <c r="N179" s="31">
        <f t="shared" si="5"/>
        <v>1</v>
      </c>
      <c r="O179" s="31"/>
    </row>
    <row r="180" spans="1:15" x14ac:dyDescent="0.45">
      <c r="A180" s="31" t="str">
        <f t="shared" si="4"/>
        <v>E06000052_Modelled prevalence of children aged 0-1 in households with any of so called 'toxic trio'_Number</v>
      </c>
      <c r="B180" s="31" t="s">
        <v>482</v>
      </c>
      <c r="C180" s="31" t="s">
        <v>720</v>
      </c>
      <c r="D180" s="31" t="s">
        <v>229</v>
      </c>
      <c r="E180" s="31">
        <v>2018</v>
      </c>
      <c r="F180" s="31" t="s">
        <v>22</v>
      </c>
      <c r="G180" s="31" t="s">
        <v>100</v>
      </c>
      <c r="H180" s="31" t="s">
        <v>743</v>
      </c>
      <c r="I180" s="31">
        <v>786.57662995859482</v>
      </c>
      <c r="J180" s="31">
        <v>5246</v>
      </c>
      <c r="K180" s="31">
        <v>149.93835874163074</v>
      </c>
      <c r="L180" s="31" t="s">
        <v>2469</v>
      </c>
      <c r="M180" s="31">
        <v>149.94</v>
      </c>
      <c r="N180" s="31">
        <f t="shared" si="5"/>
        <v>0</v>
      </c>
      <c r="O180" s="31"/>
    </row>
    <row r="181" spans="1:15" x14ac:dyDescent="0.45">
      <c r="A181" s="31" t="str">
        <f t="shared" si="4"/>
        <v>E08000026_Modelled prevalence of children aged 0-1 in households with any of so called 'toxic trio'_Number</v>
      </c>
      <c r="B181" s="31" t="s">
        <v>283</v>
      </c>
      <c r="C181" s="31" t="s">
        <v>284</v>
      </c>
      <c r="D181" s="31" t="s">
        <v>229</v>
      </c>
      <c r="E181" s="31">
        <v>2018</v>
      </c>
      <c r="F181" s="31" t="s">
        <v>22</v>
      </c>
      <c r="G181" s="31" t="s">
        <v>100</v>
      </c>
      <c r="H181" s="31" t="s">
        <v>743</v>
      </c>
      <c r="I181" s="31">
        <v>777.64352171384201</v>
      </c>
      <c r="J181" s="31">
        <v>4431</v>
      </c>
      <c r="K181" s="31">
        <v>175.50068194850869</v>
      </c>
      <c r="L181" s="31" t="s">
        <v>2470</v>
      </c>
      <c r="M181" s="31">
        <v>175.5</v>
      </c>
      <c r="N181" s="31">
        <f t="shared" si="5"/>
        <v>0</v>
      </c>
      <c r="O181" s="31"/>
    </row>
    <row r="182" spans="1:15" x14ac:dyDescent="0.45">
      <c r="A182" s="31" t="str">
        <f t="shared" si="4"/>
        <v>E09000008_Modelled prevalence of children aged 0-1 in households with any of so called 'toxic trio'_Number</v>
      </c>
      <c r="B182" s="31" t="s">
        <v>486</v>
      </c>
      <c r="C182" s="31" t="s">
        <v>487</v>
      </c>
      <c r="D182" s="31" t="s">
        <v>229</v>
      </c>
      <c r="E182" s="31">
        <v>2018</v>
      </c>
      <c r="F182" s="31" t="s">
        <v>22</v>
      </c>
      <c r="G182" s="31" t="s">
        <v>100</v>
      </c>
      <c r="H182" s="31" t="s">
        <v>743</v>
      </c>
      <c r="I182" s="31">
        <v>996.1716694370682</v>
      </c>
      <c r="J182" s="31">
        <v>5591</v>
      </c>
      <c r="K182" s="31">
        <v>178.17414942533864</v>
      </c>
      <c r="L182" s="31" t="s">
        <v>2471</v>
      </c>
      <c r="M182" s="31">
        <v>178.17</v>
      </c>
      <c r="N182" s="31">
        <f t="shared" si="5"/>
        <v>0</v>
      </c>
      <c r="O182" s="31"/>
    </row>
    <row r="183" spans="1:15" x14ac:dyDescent="0.45">
      <c r="A183" s="31" t="str">
        <f t="shared" si="4"/>
        <v>E10000006_Modelled prevalence of children aged 0-1 in households with any of so called 'toxic trio'_Number</v>
      </c>
      <c r="B183" s="31" t="s">
        <v>285</v>
      </c>
      <c r="C183" s="31" t="s">
        <v>286</v>
      </c>
      <c r="D183" s="31" t="s">
        <v>229</v>
      </c>
      <c r="E183" s="31">
        <v>2018</v>
      </c>
      <c r="F183" s="31" t="s">
        <v>22</v>
      </c>
      <c r="G183" s="31" t="s">
        <v>100</v>
      </c>
      <c r="H183" s="31" t="s">
        <v>743</v>
      </c>
      <c r="I183" s="31">
        <v>667.28020080083468</v>
      </c>
      <c r="J183" s="31">
        <v>4366</v>
      </c>
      <c r="K183" s="31">
        <v>152.83559340376425</v>
      </c>
      <c r="L183" s="31" t="s">
        <v>2472</v>
      </c>
      <c r="M183" s="31">
        <v>152.84</v>
      </c>
      <c r="N183" s="31">
        <f t="shared" si="5"/>
        <v>0</v>
      </c>
      <c r="O183" s="31"/>
    </row>
    <row r="184" spans="1:15" x14ac:dyDescent="0.45">
      <c r="A184" s="31" t="str">
        <f t="shared" si="4"/>
        <v>E06000005_Modelled prevalence of children aged 0-1 in households with any of so called 'toxic trio'_Number</v>
      </c>
      <c r="B184" s="31" t="s">
        <v>287</v>
      </c>
      <c r="C184" s="31" t="s">
        <v>288</v>
      </c>
      <c r="D184" s="31" t="s">
        <v>229</v>
      </c>
      <c r="E184" s="31">
        <v>2018</v>
      </c>
      <c r="F184" s="31" t="s">
        <v>22</v>
      </c>
      <c r="G184" s="31" t="s">
        <v>100</v>
      </c>
      <c r="H184" s="31" t="s">
        <v>743</v>
      </c>
      <c r="I184" s="31">
        <v>186.48238946368062</v>
      </c>
      <c r="J184" s="31">
        <v>1134</v>
      </c>
      <c r="K184" s="31">
        <v>164.44655155527391</v>
      </c>
      <c r="L184" s="31" t="s">
        <v>2473</v>
      </c>
      <c r="M184" s="31">
        <v>164.45</v>
      </c>
      <c r="N184" s="31">
        <f t="shared" si="5"/>
        <v>0</v>
      </c>
      <c r="O184" s="31"/>
    </row>
    <row r="185" spans="1:15" x14ac:dyDescent="0.45">
      <c r="A185" s="31" t="str">
        <f t="shared" si="4"/>
        <v>E06000015_Modelled prevalence of children aged 0-1 in households with any of so called 'toxic trio'_Number</v>
      </c>
      <c r="B185" s="31" t="s">
        <v>289</v>
      </c>
      <c r="C185" s="31" t="s">
        <v>290</v>
      </c>
      <c r="D185" s="31" t="s">
        <v>229</v>
      </c>
      <c r="E185" s="31">
        <v>2018</v>
      </c>
      <c r="F185" s="31" t="s">
        <v>22</v>
      </c>
      <c r="G185" s="31" t="s">
        <v>100</v>
      </c>
      <c r="H185" s="31" t="s">
        <v>743</v>
      </c>
      <c r="I185" s="31">
        <v>534.54857532807318</v>
      </c>
      <c r="J185" s="31">
        <v>3169</v>
      </c>
      <c r="K185" s="31">
        <v>168.68052235029131</v>
      </c>
      <c r="L185" s="31" t="s">
        <v>2474</v>
      </c>
      <c r="M185" s="31">
        <v>168.68</v>
      </c>
      <c r="N185" s="31">
        <f t="shared" si="5"/>
        <v>0</v>
      </c>
      <c r="O185" s="31"/>
    </row>
    <row r="186" spans="1:15" x14ac:dyDescent="0.45">
      <c r="A186" s="31" t="str">
        <f t="shared" si="4"/>
        <v>E10000007_Modelled prevalence of children aged 0-1 in households with any of so called 'toxic trio'_Number</v>
      </c>
      <c r="B186" s="31" t="s">
        <v>291</v>
      </c>
      <c r="C186" s="31" t="s">
        <v>292</v>
      </c>
      <c r="D186" s="31" t="s">
        <v>229</v>
      </c>
      <c r="E186" s="31">
        <v>2018</v>
      </c>
      <c r="F186" s="31" t="s">
        <v>22</v>
      </c>
      <c r="G186" s="31" t="s">
        <v>100</v>
      </c>
      <c r="H186" s="31" t="s">
        <v>743</v>
      </c>
      <c r="I186" s="31">
        <v>1104.4210503715974</v>
      </c>
      <c r="J186" s="31">
        <v>7585</v>
      </c>
      <c r="K186" s="31">
        <v>145.60593940297923</v>
      </c>
      <c r="L186" s="31" t="s">
        <v>2475</v>
      </c>
      <c r="M186" s="31">
        <v>145.61000000000001</v>
      </c>
      <c r="N186" s="31">
        <f t="shared" si="5"/>
        <v>0</v>
      </c>
      <c r="O186" s="31"/>
    </row>
    <row r="187" spans="1:15" x14ac:dyDescent="0.45">
      <c r="A187" s="31" t="str">
        <f t="shared" si="4"/>
        <v>E10000008_Modelled prevalence of children aged 0-1 in households with any of so called 'toxic trio'_Number</v>
      </c>
      <c r="B187" s="31" t="s">
        <v>504</v>
      </c>
      <c r="C187" s="31" t="s">
        <v>505</v>
      </c>
      <c r="D187" s="31" t="s">
        <v>229</v>
      </c>
      <c r="E187" s="31">
        <v>2018</v>
      </c>
      <c r="F187" s="31" t="s">
        <v>22</v>
      </c>
      <c r="G187" s="31" t="s">
        <v>100</v>
      </c>
      <c r="H187" s="31" t="s">
        <v>743</v>
      </c>
      <c r="I187" s="31">
        <v>1010.0505269775873</v>
      </c>
      <c r="J187" s="31">
        <v>6781</v>
      </c>
      <c r="K187" s="31">
        <v>148.95303450487944</v>
      </c>
      <c r="L187" s="31" t="s">
        <v>2476</v>
      </c>
      <c r="M187" s="31">
        <v>148.94999999999999</v>
      </c>
      <c r="N187" s="31">
        <f t="shared" si="5"/>
        <v>0</v>
      </c>
      <c r="O187" s="31"/>
    </row>
    <row r="188" spans="1:15" x14ac:dyDescent="0.45">
      <c r="A188" s="31" t="str">
        <f t="shared" si="4"/>
        <v>E08000017_Modelled prevalence of children aged 0-1 in households with any of so called 'toxic trio'_Number</v>
      </c>
      <c r="B188" s="31" t="s">
        <v>293</v>
      </c>
      <c r="C188" s="31" t="s">
        <v>294</v>
      </c>
      <c r="D188" s="31" t="s">
        <v>229</v>
      </c>
      <c r="E188" s="31">
        <v>2018</v>
      </c>
      <c r="F188" s="31" t="s">
        <v>22</v>
      </c>
      <c r="G188" s="31" t="s">
        <v>100</v>
      </c>
      <c r="H188" s="31" t="s">
        <v>743</v>
      </c>
      <c r="I188" s="31">
        <v>578.11864178315739</v>
      </c>
      <c r="J188" s="31">
        <v>3518</v>
      </c>
      <c r="K188" s="31">
        <v>164.33162074563882</v>
      </c>
      <c r="L188" s="31" t="s">
        <v>2477</v>
      </c>
      <c r="M188" s="31">
        <v>164.33</v>
      </c>
      <c r="N188" s="31">
        <f t="shared" si="5"/>
        <v>0</v>
      </c>
      <c r="O188" s="31"/>
    </row>
    <row r="189" spans="1:15" x14ac:dyDescent="0.45">
      <c r="A189" s="31" t="str">
        <f t="shared" si="4"/>
        <v>E10000009_Modelled prevalence of children aged 0-1 in households with any of so called 'toxic trio'_Number</v>
      </c>
      <c r="B189" s="31" t="s">
        <v>295</v>
      </c>
      <c r="C189" s="31" t="s">
        <v>296</v>
      </c>
      <c r="D189" s="31" t="s">
        <v>229</v>
      </c>
      <c r="E189" s="31">
        <v>2018</v>
      </c>
      <c r="F189" s="31" t="s">
        <v>22</v>
      </c>
      <c r="G189" s="31" t="s">
        <v>100</v>
      </c>
      <c r="H189" s="31" t="s">
        <v>743</v>
      </c>
      <c r="I189" s="31">
        <v>464.37388389425809</v>
      </c>
      <c r="J189" s="31">
        <v>3260</v>
      </c>
      <c r="K189" s="31">
        <v>142.44597665468041</v>
      </c>
      <c r="L189" s="31" t="s">
        <v>2478</v>
      </c>
      <c r="M189" s="31">
        <v>142.44999999999999</v>
      </c>
      <c r="N189" s="31">
        <f t="shared" si="5"/>
        <v>0</v>
      </c>
      <c r="O189" s="31"/>
    </row>
    <row r="190" spans="1:15" x14ac:dyDescent="0.45">
      <c r="A190" s="31" t="str">
        <f t="shared" si="4"/>
        <v>E08000027_Modelled prevalence of children aged 0-1 in households with any of so called 'toxic trio'_Number</v>
      </c>
      <c r="B190" s="31" t="s">
        <v>297</v>
      </c>
      <c r="C190" s="31" t="s">
        <v>298</v>
      </c>
      <c r="D190" s="31" t="s">
        <v>229</v>
      </c>
      <c r="E190" s="31">
        <v>2018</v>
      </c>
      <c r="F190" s="31" t="s">
        <v>22</v>
      </c>
      <c r="G190" s="31" t="s">
        <v>100</v>
      </c>
      <c r="H190" s="31" t="s">
        <v>743</v>
      </c>
      <c r="I190" s="31">
        <v>564.08498317934971</v>
      </c>
      <c r="J190" s="31">
        <v>3702</v>
      </c>
      <c r="K190" s="31">
        <v>152.37303705546992</v>
      </c>
      <c r="L190" s="31" t="s">
        <v>2479</v>
      </c>
      <c r="M190" s="31">
        <v>152.37</v>
      </c>
      <c r="N190" s="31">
        <f t="shared" si="5"/>
        <v>0</v>
      </c>
      <c r="O190" s="31"/>
    </row>
    <row r="191" spans="1:15" x14ac:dyDescent="0.45">
      <c r="A191" s="31" t="str">
        <f t="shared" si="4"/>
        <v>E06000047_Modelled prevalence of children aged 0-1 in households with any of so called 'toxic trio'_Number</v>
      </c>
      <c r="B191" s="31" t="s">
        <v>528</v>
      </c>
      <c r="C191" s="31" t="s">
        <v>721</v>
      </c>
      <c r="D191" s="31" t="s">
        <v>229</v>
      </c>
      <c r="E191" s="31">
        <v>2018</v>
      </c>
      <c r="F191" s="31" t="s">
        <v>22</v>
      </c>
      <c r="G191" s="31" t="s">
        <v>100</v>
      </c>
      <c r="H191" s="31" t="s">
        <v>743</v>
      </c>
      <c r="I191" s="31">
        <v>831.76900847611762</v>
      </c>
      <c r="J191" s="31">
        <v>4989</v>
      </c>
      <c r="K191" s="31">
        <v>166.72058698659404</v>
      </c>
      <c r="L191" s="31" t="s">
        <v>2480</v>
      </c>
      <c r="M191" s="31">
        <v>166.72</v>
      </c>
      <c r="N191" s="31">
        <f t="shared" si="5"/>
        <v>0</v>
      </c>
      <c r="O191" s="31"/>
    </row>
    <row r="192" spans="1:15" x14ac:dyDescent="0.45">
      <c r="A192" s="31" t="str">
        <f t="shared" si="4"/>
        <v>E09000009_Modelled prevalence of children aged 0-1 in households with any of so called 'toxic trio'_Number</v>
      </c>
      <c r="B192" s="31" t="s">
        <v>509</v>
      </c>
      <c r="C192" s="31" t="s">
        <v>510</v>
      </c>
      <c r="D192" s="31" t="s">
        <v>229</v>
      </c>
      <c r="E192" s="31">
        <v>2018</v>
      </c>
      <c r="F192" s="31" t="s">
        <v>22</v>
      </c>
      <c r="G192" s="31" t="s">
        <v>100</v>
      </c>
      <c r="H192" s="31" t="s">
        <v>743</v>
      </c>
      <c r="I192" s="31">
        <v>849.12623054621031</v>
      </c>
      <c r="J192" s="31">
        <v>4807</v>
      </c>
      <c r="K192" s="31">
        <v>176.64369264535267</v>
      </c>
      <c r="L192" s="31" t="s">
        <v>2481</v>
      </c>
      <c r="M192" s="31">
        <v>176.64</v>
      </c>
      <c r="N192" s="31">
        <f t="shared" si="5"/>
        <v>0</v>
      </c>
      <c r="O192" s="31"/>
    </row>
    <row r="193" spans="1:15" x14ac:dyDescent="0.45">
      <c r="A193" s="31" t="str">
        <f t="shared" si="4"/>
        <v>E06000011_Modelled prevalence of children aged 0-1 in households with any of so called 'toxic trio'_Number</v>
      </c>
      <c r="B193" s="31" t="s">
        <v>514</v>
      </c>
      <c r="C193" s="31" t="s">
        <v>594</v>
      </c>
      <c r="D193" s="31" t="s">
        <v>229</v>
      </c>
      <c r="E193" s="31">
        <v>2018</v>
      </c>
      <c r="F193" s="31" t="s">
        <v>22</v>
      </c>
      <c r="G193" s="31" t="s">
        <v>100</v>
      </c>
      <c r="H193" s="31" t="s">
        <v>743</v>
      </c>
      <c r="I193" s="31">
        <v>406.89111903920769</v>
      </c>
      <c r="J193" s="31">
        <v>2830</v>
      </c>
      <c r="K193" s="31">
        <v>143.77778057922532</v>
      </c>
      <c r="L193" s="31" t="s">
        <v>2482</v>
      </c>
      <c r="M193" s="31">
        <v>143.78</v>
      </c>
      <c r="N193" s="31">
        <f t="shared" si="5"/>
        <v>0</v>
      </c>
      <c r="O193" s="31"/>
    </row>
    <row r="194" spans="1:15" x14ac:dyDescent="0.45">
      <c r="A194" s="31" t="str">
        <f t="shared" ref="A194:A257" si="6">CONCATENATE(B194,"_",G194,"_",H194)</f>
        <v>E10000011_Modelled prevalence of children aged 0-1 in households with any of so called 'toxic trio'_Number</v>
      </c>
      <c r="B194" s="31" t="s">
        <v>299</v>
      </c>
      <c r="C194" s="31" t="s">
        <v>300</v>
      </c>
      <c r="D194" s="31" t="s">
        <v>229</v>
      </c>
      <c r="E194" s="31">
        <v>2018</v>
      </c>
      <c r="F194" s="31" t="s">
        <v>22</v>
      </c>
      <c r="G194" s="31" t="s">
        <v>100</v>
      </c>
      <c r="H194" s="31" t="s">
        <v>743</v>
      </c>
      <c r="I194" s="31">
        <v>737.14862072563312</v>
      </c>
      <c r="J194" s="31">
        <v>5005</v>
      </c>
      <c r="K194" s="31">
        <v>147.28244170342319</v>
      </c>
      <c r="L194" s="31" t="s">
        <v>851</v>
      </c>
      <c r="M194" s="31">
        <v>147.28</v>
      </c>
      <c r="N194" s="31">
        <f t="shared" ref="N194:N257" si="7">IF(OR(C194="City of London",C194="Isles of Scilly"),1,0)</f>
        <v>0</v>
      </c>
      <c r="O194" s="31"/>
    </row>
    <row r="195" spans="1:15" x14ac:dyDescent="0.45">
      <c r="A195" s="31" t="str">
        <f t="shared" si="6"/>
        <v>E09000010_Modelled prevalence of children aged 0-1 in households with any of so called 'toxic trio'_Number</v>
      </c>
      <c r="B195" s="31" t="s">
        <v>301</v>
      </c>
      <c r="C195" s="31" t="s">
        <v>302</v>
      </c>
      <c r="D195" s="31" t="s">
        <v>229</v>
      </c>
      <c r="E195" s="31">
        <v>2018</v>
      </c>
      <c r="F195" s="31" t="s">
        <v>22</v>
      </c>
      <c r="G195" s="31" t="s">
        <v>100</v>
      </c>
      <c r="H195" s="31" t="s">
        <v>743</v>
      </c>
      <c r="I195" s="31">
        <v>844.88211178911763</v>
      </c>
      <c r="J195" s="31">
        <v>4739</v>
      </c>
      <c r="K195" s="31">
        <v>178.28278366514405</v>
      </c>
      <c r="L195" s="31" t="s">
        <v>2483</v>
      </c>
      <c r="M195" s="31">
        <v>178.28</v>
      </c>
      <c r="N195" s="31">
        <f t="shared" si="7"/>
        <v>0</v>
      </c>
      <c r="O195" s="31"/>
    </row>
    <row r="196" spans="1:15" x14ac:dyDescent="0.45">
      <c r="A196" s="31" t="str">
        <f t="shared" si="6"/>
        <v>E10000012_Modelled prevalence of children aged 0-1 in households with any of so called 'toxic trio'_Number</v>
      </c>
      <c r="B196" s="31" t="s">
        <v>303</v>
      </c>
      <c r="C196" s="31" t="s">
        <v>304</v>
      </c>
      <c r="D196" s="31" t="s">
        <v>229</v>
      </c>
      <c r="E196" s="31">
        <v>2018</v>
      </c>
      <c r="F196" s="31" t="s">
        <v>22</v>
      </c>
      <c r="G196" s="31" t="s">
        <v>100</v>
      </c>
      <c r="H196" s="31" t="s">
        <v>743</v>
      </c>
      <c r="I196" s="31">
        <v>2506.9442035614029</v>
      </c>
      <c r="J196" s="31">
        <v>16488</v>
      </c>
      <c r="K196" s="31">
        <v>152.04659167645579</v>
      </c>
      <c r="L196" s="31" t="s">
        <v>2484</v>
      </c>
      <c r="M196" s="31">
        <v>152.05000000000001</v>
      </c>
      <c r="N196" s="31">
        <f t="shared" si="7"/>
        <v>0</v>
      </c>
      <c r="O196" s="31"/>
    </row>
    <row r="197" spans="1:15" x14ac:dyDescent="0.45">
      <c r="A197" s="31" t="str">
        <f t="shared" si="6"/>
        <v>E08000020_Modelled prevalence of children aged 0-1 in households with any of so called 'toxic trio'_Number</v>
      </c>
      <c r="B197" s="31" t="s">
        <v>305</v>
      </c>
      <c r="C197" s="31" t="s">
        <v>306</v>
      </c>
      <c r="D197" s="31" t="s">
        <v>229</v>
      </c>
      <c r="E197" s="31">
        <v>2018</v>
      </c>
      <c r="F197" s="31" t="s">
        <v>22</v>
      </c>
      <c r="G197" s="31" t="s">
        <v>100</v>
      </c>
      <c r="H197" s="31" t="s">
        <v>743</v>
      </c>
      <c r="I197" s="31">
        <v>355.93611057950545</v>
      </c>
      <c r="J197" s="31">
        <v>2019</v>
      </c>
      <c r="K197" s="31">
        <v>176.29326923204826</v>
      </c>
      <c r="L197" s="31" t="s">
        <v>2485</v>
      </c>
      <c r="M197" s="31">
        <v>176.29</v>
      </c>
      <c r="N197" s="31">
        <f t="shared" si="7"/>
        <v>0</v>
      </c>
      <c r="O197" s="31"/>
    </row>
    <row r="198" spans="1:15" x14ac:dyDescent="0.45">
      <c r="A198" s="31" t="str">
        <f t="shared" si="6"/>
        <v>E10000013_Modelled prevalence of children aged 0-1 in households with any of so called 'toxic trio'_Number</v>
      </c>
      <c r="B198" s="31" t="s">
        <v>307</v>
      </c>
      <c r="C198" s="31" t="s">
        <v>308</v>
      </c>
      <c r="D198" s="31" t="s">
        <v>229</v>
      </c>
      <c r="E198" s="31">
        <v>2018</v>
      </c>
      <c r="F198" s="31" t="s">
        <v>22</v>
      </c>
      <c r="G198" s="31" t="s">
        <v>100</v>
      </c>
      <c r="H198" s="31" t="s">
        <v>743</v>
      </c>
      <c r="I198" s="31">
        <v>952.68411449663938</v>
      </c>
      <c r="J198" s="31">
        <v>6595</v>
      </c>
      <c r="K198" s="31">
        <v>144.45551394945252</v>
      </c>
      <c r="L198" s="31" t="s">
        <v>2486</v>
      </c>
      <c r="M198" s="31">
        <v>144.46</v>
      </c>
      <c r="N198" s="31">
        <f t="shared" si="7"/>
        <v>0</v>
      </c>
      <c r="O198" s="31"/>
    </row>
    <row r="199" spans="1:15" x14ac:dyDescent="0.45">
      <c r="A199" s="31" t="str">
        <f t="shared" si="6"/>
        <v>E09000011_Modelled prevalence of children aged 0-1 in households with any of so called 'toxic trio'_Number</v>
      </c>
      <c r="B199" s="31" t="s">
        <v>518</v>
      </c>
      <c r="C199" s="31" t="s">
        <v>519</v>
      </c>
      <c r="D199" s="31" t="s">
        <v>229</v>
      </c>
      <c r="E199" s="31">
        <v>2018</v>
      </c>
      <c r="F199" s="31" t="s">
        <v>22</v>
      </c>
      <c r="G199" s="31" t="s">
        <v>100</v>
      </c>
      <c r="H199" s="31" t="s">
        <v>743</v>
      </c>
      <c r="I199" s="31">
        <v>833.84600663652748</v>
      </c>
      <c r="J199" s="31">
        <v>4393</v>
      </c>
      <c r="K199" s="31">
        <v>189.81243037480706</v>
      </c>
      <c r="L199" s="31" t="s">
        <v>2487</v>
      </c>
      <c r="M199" s="31">
        <v>189.81</v>
      </c>
      <c r="N199" s="31">
        <f t="shared" si="7"/>
        <v>0</v>
      </c>
      <c r="O199" s="31"/>
    </row>
    <row r="200" spans="1:15" x14ac:dyDescent="0.45">
      <c r="A200" s="31" t="str">
        <f t="shared" si="6"/>
        <v>E09000012_Modelled prevalence of children aged 0-1 in households with any of so called 'toxic trio'_Number</v>
      </c>
      <c r="B200" s="31" t="s">
        <v>498</v>
      </c>
      <c r="C200" s="31" t="s">
        <v>499</v>
      </c>
      <c r="D200" s="31" t="s">
        <v>229</v>
      </c>
      <c r="E200" s="31">
        <v>2018</v>
      </c>
      <c r="F200" s="31" t="s">
        <v>22</v>
      </c>
      <c r="G200" s="31" t="s">
        <v>100</v>
      </c>
      <c r="H200" s="31" t="s">
        <v>743</v>
      </c>
      <c r="I200" s="31">
        <v>940.49182175509191</v>
      </c>
      <c r="J200" s="31">
        <v>4211</v>
      </c>
      <c r="K200" s="31">
        <v>223.34168172763995</v>
      </c>
      <c r="L200" s="31" t="s">
        <v>2488</v>
      </c>
      <c r="M200" s="31">
        <v>223.34</v>
      </c>
      <c r="N200" s="31">
        <f t="shared" si="7"/>
        <v>0</v>
      </c>
      <c r="O200" s="31"/>
    </row>
    <row r="201" spans="1:15" x14ac:dyDescent="0.45">
      <c r="A201" s="31" t="str">
        <f t="shared" si="6"/>
        <v>E06000006_Modelled prevalence of children aged 0-1 in households with any of so called 'toxic trio'_Number</v>
      </c>
      <c r="B201" s="31" t="s">
        <v>531</v>
      </c>
      <c r="C201" s="31" t="s">
        <v>722</v>
      </c>
      <c r="D201" s="31" t="s">
        <v>229</v>
      </c>
      <c r="E201" s="31">
        <v>2018</v>
      </c>
      <c r="F201" s="31" t="s">
        <v>22</v>
      </c>
      <c r="G201" s="31" t="s">
        <v>100</v>
      </c>
      <c r="H201" s="31" t="s">
        <v>743</v>
      </c>
      <c r="I201" s="31">
        <v>266.91311572697856</v>
      </c>
      <c r="J201" s="31">
        <v>1451</v>
      </c>
      <c r="K201" s="31">
        <v>183.95114798551245</v>
      </c>
      <c r="L201" s="31" t="s">
        <v>2489</v>
      </c>
      <c r="M201" s="31">
        <v>183.95</v>
      </c>
      <c r="N201" s="31">
        <f t="shared" si="7"/>
        <v>0</v>
      </c>
      <c r="O201" s="31"/>
    </row>
    <row r="202" spans="1:15" x14ac:dyDescent="0.45">
      <c r="A202" s="31" t="str">
        <f t="shared" si="6"/>
        <v>E09000013_Modelled prevalence of children aged 0-1 in households with any of so called 'toxic trio'_Number</v>
      </c>
      <c r="B202" s="31" t="s">
        <v>491</v>
      </c>
      <c r="C202" s="31" t="s">
        <v>723</v>
      </c>
      <c r="D202" s="31" t="s">
        <v>229</v>
      </c>
      <c r="E202" s="31">
        <v>2018</v>
      </c>
      <c r="F202" s="31" t="s">
        <v>22</v>
      </c>
      <c r="G202" s="31" t="s">
        <v>100</v>
      </c>
      <c r="H202" s="31" t="s">
        <v>743</v>
      </c>
      <c r="I202" s="31">
        <v>457.96807294021397</v>
      </c>
      <c r="J202" s="31">
        <v>2319</v>
      </c>
      <c r="K202" s="31">
        <v>197.48515435110565</v>
      </c>
      <c r="L202" s="31" t="s">
        <v>2490</v>
      </c>
      <c r="M202" s="31">
        <v>197.49</v>
      </c>
      <c r="N202" s="31">
        <f t="shared" si="7"/>
        <v>0</v>
      </c>
      <c r="O202" s="31"/>
    </row>
    <row r="203" spans="1:15" x14ac:dyDescent="0.45">
      <c r="A203" s="31" t="str">
        <f t="shared" si="6"/>
        <v>E10000014_Modelled prevalence of children aged 0-1 in households with any of so called 'toxic trio'_Number</v>
      </c>
      <c r="B203" s="31" t="s">
        <v>309</v>
      </c>
      <c r="C203" s="31" t="s">
        <v>310</v>
      </c>
      <c r="D203" s="31" t="s">
        <v>229</v>
      </c>
      <c r="E203" s="31">
        <v>2018</v>
      </c>
      <c r="F203" s="31" t="s">
        <v>22</v>
      </c>
      <c r="G203" s="31" t="s">
        <v>100</v>
      </c>
      <c r="H203" s="31" t="s">
        <v>743</v>
      </c>
      <c r="I203" s="31">
        <v>1927.1923338844549</v>
      </c>
      <c r="J203" s="31">
        <v>13542</v>
      </c>
      <c r="K203" s="31">
        <v>142.3122385086734</v>
      </c>
      <c r="L203" s="31" t="s">
        <v>2491</v>
      </c>
      <c r="M203" s="31">
        <v>142.31</v>
      </c>
      <c r="N203" s="31">
        <f t="shared" si="7"/>
        <v>0</v>
      </c>
      <c r="O203" s="31"/>
    </row>
    <row r="204" spans="1:15" x14ac:dyDescent="0.45">
      <c r="A204" s="31" t="str">
        <f t="shared" si="6"/>
        <v>E09000014_Modelled prevalence of children aged 0-1 in households with any of so called 'toxic trio'_Number</v>
      </c>
      <c r="B204" s="31" t="s">
        <v>311</v>
      </c>
      <c r="C204" s="31" t="s">
        <v>312</v>
      </c>
      <c r="D204" s="31" t="s">
        <v>229</v>
      </c>
      <c r="E204" s="31">
        <v>2018</v>
      </c>
      <c r="F204" s="31" t="s">
        <v>22</v>
      </c>
      <c r="G204" s="31" t="s">
        <v>100</v>
      </c>
      <c r="H204" s="31" t="s">
        <v>743</v>
      </c>
      <c r="I204" s="31">
        <v>748.38675781880181</v>
      </c>
      <c r="J204" s="31">
        <v>3767</v>
      </c>
      <c r="K204" s="31">
        <v>198.66916852105172</v>
      </c>
      <c r="L204" s="31" t="s">
        <v>2492</v>
      </c>
      <c r="M204" s="31">
        <v>198.67</v>
      </c>
      <c r="N204" s="31">
        <f t="shared" si="7"/>
        <v>0</v>
      </c>
      <c r="O204" s="31"/>
    </row>
    <row r="205" spans="1:15" x14ac:dyDescent="0.45">
      <c r="A205" s="31" t="str">
        <f t="shared" si="6"/>
        <v>E09000015_Modelled prevalence of children aged 0-1 in households with any of so called 'toxic trio'_Number</v>
      </c>
      <c r="B205" s="31" t="s">
        <v>496</v>
      </c>
      <c r="C205" s="31" t="s">
        <v>497</v>
      </c>
      <c r="D205" s="31" t="s">
        <v>229</v>
      </c>
      <c r="E205" s="31">
        <v>2018</v>
      </c>
      <c r="F205" s="31" t="s">
        <v>22</v>
      </c>
      <c r="G205" s="31" t="s">
        <v>100</v>
      </c>
      <c r="H205" s="31" t="s">
        <v>743</v>
      </c>
      <c r="I205" s="31">
        <v>557.64338158182954</v>
      </c>
      <c r="J205" s="31">
        <v>3577</v>
      </c>
      <c r="K205" s="31">
        <v>155.89694760464903</v>
      </c>
      <c r="L205" s="31" t="s">
        <v>2493</v>
      </c>
      <c r="M205" s="31">
        <v>155.9</v>
      </c>
      <c r="N205" s="31">
        <f t="shared" si="7"/>
        <v>0</v>
      </c>
      <c r="O205" s="31"/>
    </row>
    <row r="206" spans="1:15" x14ac:dyDescent="0.45">
      <c r="A206" s="31" t="str">
        <f t="shared" si="6"/>
        <v>E06000001_Modelled prevalence of children aged 0-1 in households with any of so called 'toxic trio'_Number</v>
      </c>
      <c r="B206" s="31" t="s">
        <v>313</v>
      </c>
      <c r="C206" s="31" t="s">
        <v>314</v>
      </c>
      <c r="D206" s="31" t="s">
        <v>229</v>
      </c>
      <c r="E206" s="31">
        <v>2018</v>
      </c>
      <c r="F206" s="31" t="s">
        <v>22</v>
      </c>
      <c r="G206" s="31" t="s">
        <v>100</v>
      </c>
      <c r="H206" s="31" t="s">
        <v>743</v>
      </c>
      <c r="I206" s="31">
        <v>182.33557889076508</v>
      </c>
      <c r="J206" s="31">
        <v>999</v>
      </c>
      <c r="K206" s="31">
        <v>182.51809698775284</v>
      </c>
      <c r="L206" s="31" t="s">
        <v>2458</v>
      </c>
      <c r="M206" s="31">
        <v>182.52</v>
      </c>
      <c r="N206" s="31">
        <f t="shared" si="7"/>
        <v>0</v>
      </c>
      <c r="O206" s="31"/>
    </row>
    <row r="207" spans="1:15" x14ac:dyDescent="0.45">
      <c r="A207" s="31" t="str">
        <f t="shared" si="6"/>
        <v>E09000016_Modelled prevalence of children aged 0-1 in households with any of so called 'toxic trio'_Number</v>
      </c>
      <c r="B207" s="31" t="s">
        <v>315</v>
      </c>
      <c r="C207" s="31" t="s">
        <v>316</v>
      </c>
      <c r="D207" s="31" t="s">
        <v>229</v>
      </c>
      <c r="E207" s="31">
        <v>2018</v>
      </c>
      <c r="F207" s="31" t="s">
        <v>22</v>
      </c>
      <c r="G207" s="31" t="s">
        <v>100</v>
      </c>
      <c r="H207" s="31" t="s">
        <v>743</v>
      </c>
      <c r="I207" s="31">
        <v>542.4487845799963</v>
      </c>
      <c r="J207" s="31">
        <v>3365</v>
      </c>
      <c r="K207" s="31">
        <v>161.2032049271906</v>
      </c>
      <c r="L207" s="31" t="s">
        <v>769</v>
      </c>
      <c r="M207" s="31">
        <v>161.19999999999999</v>
      </c>
      <c r="N207" s="31">
        <f t="shared" si="7"/>
        <v>0</v>
      </c>
      <c r="O207" s="31"/>
    </row>
    <row r="208" spans="1:15" x14ac:dyDescent="0.45">
      <c r="A208" s="31" t="str">
        <f t="shared" si="6"/>
        <v>E06000019_Modelled prevalence of children aged 0-1 in households with any of so called 'toxic trio'_Number</v>
      </c>
      <c r="B208" s="31" t="s">
        <v>317</v>
      </c>
      <c r="C208" s="31" t="s">
        <v>318</v>
      </c>
      <c r="D208" s="31" t="s">
        <v>229</v>
      </c>
      <c r="E208" s="31">
        <v>2018</v>
      </c>
      <c r="F208" s="31" t="s">
        <v>22</v>
      </c>
      <c r="G208" s="31" t="s">
        <v>100</v>
      </c>
      <c r="H208" s="31" t="s">
        <v>743</v>
      </c>
      <c r="I208" s="31">
        <v>248.55144997641651</v>
      </c>
      <c r="J208" s="31">
        <v>1777</v>
      </c>
      <c r="K208" s="31">
        <v>139.87138434238409</v>
      </c>
      <c r="L208" s="31" t="s">
        <v>2494</v>
      </c>
      <c r="M208" s="31">
        <v>139.87</v>
      </c>
      <c r="N208" s="31">
        <f t="shared" si="7"/>
        <v>0</v>
      </c>
      <c r="O208" s="31"/>
    </row>
    <row r="209" spans="1:15" x14ac:dyDescent="0.45">
      <c r="A209" s="31" t="str">
        <f t="shared" si="6"/>
        <v>E10000015_Modelled prevalence of children aged 0-1 in households with any of so called 'toxic trio'_Number</v>
      </c>
      <c r="B209" s="31" t="s">
        <v>319</v>
      </c>
      <c r="C209" s="31" t="s">
        <v>320</v>
      </c>
      <c r="D209" s="31" t="s">
        <v>229</v>
      </c>
      <c r="E209" s="31">
        <v>2018</v>
      </c>
      <c r="F209" s="31" t="s">
        <v>22</v>
      </c>
      <c r="G209" s="31" t="s">
        <v>100</v>
      </c>
      <c r="H209" s="31" t="s">
        <v>743</v>
      </c>
      <c r="I209" s="31">
        <v>2179.1786130986329</v>
      </c>
      <c r="J209" s="31">
        <v>14155</v>
      </c>
      <c r="K209" s="31">
        <v>153.95115599425171</v>
      </c>
      <c r="L209" s="31" t="s">
        <v>2495</v>
      </c>
      <c r="M209" s="31">
        <v>153.94999999999999</v>
      </c>
      <c r="N209" s="31">
        <f t="shared" si="7"/>
        <v>0</v>
      </c>
      <c r="O209" s="31"/>
    </row>
    <row r="210" spans="1:15" x14ac:dyDescent="0.45">
      <c r="A210" s="31" t="str">
        <f t="shared" si="6"/>
        <v>E09000017_Modelled prevalence of children aged 0-1 in households with any of so called 'toxic trio'_Number</v>
      </c>
      <c r="B210" s="31" t="s">
        <v>321</v>
      </c>
      <c r="C210" s="31" t="s">
        <v>322</v>
      </c>
      <c r="D210" s="31" t="s">
        <v>229</v>
      </c>
      <c r="E210" s="31">
        <v>2018</v>
      </c>
      <c r="F210" s="31" t="s">
        <v>22</v>
      </c>
      <c r="G210" s="31" t="s">
        <v>100</v>
      </c>
      <c r="H210" s="31" t="s">
        <v>743</v>
      </c>
      <c r="I210" s="31">
        <v>734.08436303762892</v>
      </c>
      <c r="J210" s="31">
        <v>4372</v>
      </c>
      <c r="K210" s="31">
        <v>167.90584698939361</v>
      </c>
      <c r="L210" s="31" t="s">
        <v>2496</v>
      </c>
      <c r="M210" s="31">
        <v>167.91</v>
      </c>
      <c r="N210" s="31">
        <f t="shared" si="7"/>
        <v>0</v>
      </c>
      <c r="O210" s="31"/>
    </row>
    <row r="211" spans="1:15" x14ac:dyDescent="0.45">
      <c r="A211" s="31" t="str">
        <f t="shared" si="6"/>
        <v>E09000018_Modelled prevalence of children aged 0-1 in households with any of so called 'toxic trio'_Number</v>
      </c>
      <c r="B211" s="31" t="s">
        <v>323</v>
      </c>
      <c r="C211" s="31" t="s">
        <v>324</v>
      </c>
      <c r="D211" s="31" t="s">
        <v>229</v>
      </c>
      <c r="E211" s="31">
        <v>2018</v>
      </c>
      <c r="F211" s="31" t="s">
        <v>22</v>
      </c>
      <c r="G211" s="31" t="s">
        <v>100</v>
      </c>
      <c r="H211" s="31" t="s">
        <v>743</v>
      </c>
      <c r="I211" s="31">
        <v>681.36244672177565</v>
      </c>
      <c r="J211" s="31">
        <v>3987</v>
      </c>
      <c r="K211" s="31">
        <v>170.89602375765631</v>
      </c>
      <c r="L211" s="31" t="s">
        <v>2497</v>
      </c>
      <c r="M211" s="31">
        <v>170.9</v>
      </c>
      <c r="N211" s="31">
        <f t="shared" si="7"/>
        <v>0</v>
      </c>
      <c r="O211" s="31"/>
    </row>
    <row r="212" spans="1:15" x14ac:dyDescent="0.45">
      <c r="A212" s="31" t="str">
        <f t="shared" si="6"/>
        <v>E06000046_Modelled prevalence of children aged 0-1 in households with any of so called 'toxic trio'_Number</v>
      </c>
      <c r="B212" s="31" t="s">
        <v>325</v>
      </c>
      <c r="C212" s="31" t="s">
        <v>326</v>
      </c>
      <c r="D212" s="31" t="s">
        <v>229</v>
      </c>
      <c r="E212" s="31">
        <v>2018</v>
      </c>
      <c r="F212" s="31" t="s">
        <v>22</v>
      </c>
      <c r="G212" s="31" t="s">
        <v>100</v>
      </c>
      <c r="H212" s="31" t="s">
        <v>743</v>
      </c>
      <c r="I212" s="31">
        <v>172.97400083763074</v>
      </c>
      <c r="J212" s="31">
        <v>1144</v>
      </c>
      <c r="K212" s="31">
        <v>151.20104968324367</v>
      </c>
      <c r="L212" s="31" t="s">
        <v>2498</v>
      </c>
      <c r="M212" s="31">
        <v>151.19999999999999</v>
      </c>
      <c r="N212" s="31">
        <f t="shared" si="7"/>
        <v>0</v>
      </c>
      <c r="O212" s="31"/>
    </row>
    <row r="213" spans="1:15" x14ac:dyDescent="0.45">
      <c r="A213" s="31" t="str">
        <f t="shared" si="6"/>
        <v>E09000019_Modelled prevalence of children aged 0-1 in households with any of so called 'toxic trio'_Number</v>
      </c>
      <c r="B213" s="31" t="s">
        <v>500</v>
      </c>
      <c r="C213" s="31" t="s">
        <v>501</v>
      </c>
      <c r="D213" s="31" t="s">
        <v>229</v>
      </c>
      <c r="E213" s="31">
        <v>2018</v>
      </c>
      <c r="F213" s="31" t="s">
        <v>22</v>
      </c>
      <c r="G213" s="31" t="s">
        <v>100</v>
      </c>
      <c r="H213" s="31" t="s">
        <v>743</v>
      </c>
      <c r="I213" s="31">
        <v>599.25557238512863</v>
      </c>
      <c r="J213" s="31">
        <v>2727</v>
      </c>
      <c r="K213" s="31">
        <v>219.74901810969146</v>
      </c>
      <c r="L213" s="31" t="s">
        <v>2499</v>
      </c>
      <c r="M213" s="31">
        <v>219.75</v>
      </c>
      <c r="N213" s="31">
        <f t="shared" si="7"/>
        <v>0</v>
      </c>
      <c r="O213" s="31"/>
    </row>
    <row r="214" spans="1:15" x14ac:dyDescent="0.45">
      <c r="A214" s="31" t="str">
        <f t="shared" si="6"/>
        <v>E09000020_Modelled prevalence of children aged 0-1 in households with any of so called 'toxic trio'_Number</v>
      </c>
      <c r="B214" s="31" t="s">
        <v>479</v>
      </c>
      <c r="C214" s="31" t="s">
        <v>674</v>
      </c>
      <c r="D214" s="31" t="s">
        <v>229</v>
      </c>
      <c r="E214" s="31">
        <v>2018</v>
      </c>
      <c r="F214" s="31" t="s">
        <v>22</v>
      </c>
      <c r="G214" s="31" t="s">
        <v>100</v>
      </c>
      <c r="H214" s="31" t="s">
        <v>743</v>
      </c>
      <c r="I214" s="31">
        <v>279.33746166182635</v>
      </c>
      <c r="J214" s="31">
        <v>1568</v>
      </c>
      <c r="K214" s="31">
        <v>178.14889136596068</v>
      </c>
      <c r="L214" s="31" t="s">
        <v>2500</v>
      </c>
      <c r="M214" s="31">
        <v>178.15</v>
      </c>
      <c r="N214" s="31">
        <f t="shared" si="7"/>
        <v>0</v>
      </c>
      <c r="O214" s="31"/>
    </row>
    <row r="215" spans="1:15" x14ac:dyDescent="0.45">
      <c r="A215" s="31" t="str">
        <f t="shared" si="6"/>
        <v>E10000016_Modelled prevalence of children aged 0-1 in households with any of so called 'toxic trio'_Number</v>
      </c>
      <c r="B215" s="31" t="s">
        <v>327</v>
      </c>
      <c r="C215" s="31" t="s">
        <v>328</v>
      </c>
      <c r="D215" s="31" t="s">
        <v>229</v>
      </c>
      <c r="E215" s="31">
        <v>2018</v>
      </c>
      <c r="F215" s="31" t="s">
        <v>22</v>
      </c>
      <c r="G215" s="31" t="s">
        <v>100</v>
      </c>
      <c r="H215" s="31" t="s">
        <v>743</v>
      </c>
      <c r="I215" s="31">
        <v>2615.9625074296323</v>
      </c>
      <c r="J215" s="31">
        <v>17431</v>
      </c>
      <c r="K215" s="31">
        <v>150.07529731109128</v>
      </c>
      <c r="L215" s="31" t="s">
        <v>2501</v>
      </c>
      <c r="M215" s="31">
        <v>150.08000000000001</v>
      </c>
      <c r="N215" s="31">
        <f t="shared" si="7"/>
        <v>0</v>
      </c>
      <c r="O215" s="31"/>
    </row>
    <row r="216" spans="1:15" x14ac:dyDescent="0.45">
      <c r="A216" s="31" t="str">
        <f t="shared" si="6"/>
        <v>E06000010_Modelled prevalence of children aged 0-1 in households with any of so called 'toxic trio'_Number</v>
      </c>
      <c r="B216" s="31" t="s">
        <v>329</v>
      </c>
      <c r="C216" s="31" t="s">
        <v>593</v>
      </c>
      <c r="D216" s="31" t="s">
        <v>229</v>
      </c>
      <c r="E216" s="31">
        <v>2018</v>
      </c>
      <c r="F216" s="31" t="s">
        <v>22</v>
      </c>
      <c r="G216" s="31" t="s">
        <v>100</v>
      </c>
      <c r="H216" s="31" t="s">
        <v>743</v>
      </c>
      <c r="I216" s="31">
        <v>637.8100776817696</v>
      </c>
      <c r="J216" s="31">
        <v>3308</v>
      </c>
      <c r="K216" s="31">
        <v>192.80836689291706</v>
      </c>
      <c r="L216" s="31" t="s">
        <v>2502</v>
      </c>
      <c r="M216" s="31">
        <v>192.81</v>
      </c>
      <c r="N216" s="31">
        <f t="shared" si="7"/>
        <v>0</v>
      </c>
      <c r="O216" s="31"/>
    </row>
    <row r="217" spans="1:15" x14ac:dyDescent="0.45">
      <c r="A217" s="31" t="str">
        <f t="shared" si="6"/>
        <v>E09000021_Modelled prevalence of children aged 0-1 in households with any of so called 'toxic trio'_Number</v>
      </c>
      <c r="B217" s="31" t="s">
        <v>520</v>
      </c>
      <c r="C217" s="31" t="s">
        <v>521</v>
      </c>
      <c r="D217" s="31" t="s">
        <v>229</v>
      </c>
      <c r="E217" s="31">
        <v>2018</v>
      </c>
      <c r="F217" s="31" t="s">
        <v>22</v>
      </c>
      <c r="G217" s="31" t="s">
        <v>100</v>
      </c>
      <c r="H217" s="31" t="s">
        <v>743</v>
      </c>
      <c r="I217" s="31">
        <v>328.37616311839548</v>
      </c>
      <c r="J217" s="31">
        <v>2087</v>
      </c>
      <c r="K217" s="31">
        <v>157.34363350186655</v>
      </c>
      <c r="L217" s="31" t="s">
        <v>2503</v>
      </c>
      <c r="M217" s="31">
        <v>157.34</v>
      </c>
      <c r="N217" s="31">
        <f t="shared" si="7"/>
        <v>0</v>
      </c>
      <c r="O217" s="31"/>
    </row>
    <row r="218" spans="1:15" x14ac:dyDescent="0.45">
      <c r="A218" s="31" t="str">
        <f t="shared" si="6"/>
        <v>E08000034_Modelled prevalence of children aged 0-1 in households with any of so called 'toxic trio'_Number</v>
      </c>
      <c r="B218" s="31" t="s">
        <v>331</v>
      </c>
      <c r="C218" s="31" t="s">
        <v>332</v>
      </c>
      <c r="D218" s="31" t="s">
        <v>229</v>
      </c>
      <c r="E218" s="31">
        <v>2018</v>
      </c>
      <c r="F218" s="31" t="s">
        <v>22</v>
      </c>
      <c r="G218" s="31" t="s">
        <v>100</v>
      </c>
      <c r="H218" s="31" t="s">
        <v>743</v>
      </c>
      <c r="I218" s="31">
        <v>859.55735529752917</v>
      </c>
      <c r="J218" s="31">
        <v>5161</v>
      </c>
      <c r="K218" s="31">
        <v>166.54860594798086</v>
      </c>
      <c r="L218" s="31" t="s">
        <v>2504</v>
      </c>
      <c r="M218" s="31">
        <v>166.55</v>
      </c>
      <c r="N218" s="31">
        <f t="shared" si="7"/>
        <v>0</v>
      </c>
      <c r="O218" s="31"/>
    </row>
    <row r="219" spans="1:15" x14ac:dyDescent="0.45">
      <c r="A219" s="31" t="str">
        <f t="shared" si="6"/>
        <v>E08000011_Modelled prevalence of children aged 0-1 in households with any of so called 'toxic trio'_Number</v>
      </c>
      <c r="B219" s="31" t="s">
        <v>333</v>
      </c>
      <c r="C219" s="31" t="s">
        <v>334</v>
      </c>
      <c r="D219" s="31" t="s">
        <v>229</v>
      </c>
      <c r="E219" s="31">
        <v>2018</v>
      </c>
      <c r="F219" s="31" t="s">
        <v>22</v>
      </c>
      <c r="G219" s="31" t="s">
        <v>100</v>
      </c>
      <c r="H219" s="31" t="s">
        <v>743</v>
      </c>
      <c r="I219" s="31">
        <v>399.08413734633228</v>
      </c>
      <c r="J219" s="31">
        <v>1977</v>
      </c>
      <c r="K219" s="31">
        <v>201.8634989106385</v>
      </c>
      <c r="L219" s="31" t="s">
        <v>2505</v>
      </c>
      <c r="M219" s="31">
        <v>201.86</v>
      </c>
      <c r="N219" s="31">
        <f t="shared" si="7"/>
        <v>0</v>
      </c>
      <c r="O219" s="31"/>
    </row>
    <row r="220" spans="1:15" x14ac:dyDescent="0.45">
      <c r="A220" s="31" t="str">
        <f t="shared" si="6"/>
        <v>E09000022_Modelled prevalence of children aged 0-1 in households with any of so called 'toxic trio'_Number</v>
      </c>
      <c r="B220" s="31" t="s">
        <v>335</v>
      </c>
      <c r="C220" s="31" t="s">
        <v>336</v>
      </c>
      <c r="D220" s="31" t="s">
        <v>229</v>
      </c>
      <c r="E220" s="31">
        <v>2018</v>
      </c>
      <c r="F220" s="31" t="s">
        <v>22</v>
      </c>
      <c r="G220" s="31" t="s">
        <v>100</v>
      </c>
      <c r="H220" s="31" t="s">
        <v>743</v>
      </c>
      <c r="I220" s="31">
        <v>843.25497488582334</v>
      </c>
      <c r="J220" s="31">
        <v>3935</v>
      </c>
      <c r="K220" s="31">
        <v>214.29605460884966</v>
      </c>
      <c r="L220" s="31" t="s">
        <v>2506</v>
      </c>
      <c r="M220" s="31">
        <v>214.3</v>
      </c>
      <c r="N220" s="31">
        <f t="shared" si="7"/>
        <v>0</v>
      </c>
      <c r="O220" s="31"/>
    </row>
    <row r="221" spans="1:15" x14ac:dyDescent="0.45">
      <c r="A221" s="31" t="str">
        <f t="shared" si="6"/>
        <v>E10000017_Modelled prevalence of children aged 0-1 in households with any of so called 'toxic trio'_Number</v>
      </c>
      <c r="B221" s="31" t="s">
        <v>337</v>
      </c>
      <c r="C221" s="31" t="s">
        <v>338</v>
      </c>
      <c r="D221" s="31" t="s">
        <v>229</v>
      </c>
      <c r="E221" s="31">
        <v>2018</v>
      </c>
      <c r="F221" s="31" t="s">
        <v>22</v>
      </c>
      <c r="G221" s="31" t="s">
        <v>100</v>
      </c>
      <c r="H221" s="31" t="s">
        <v>743</v>
      </c>
      <c r="I221" s="31">
        <v>2063.7050433715281</v>
      </c>
      <c r="J221" s="31">
        <v>12376</v>
      </c>
      <c r="K221" s="31">
        <v>166.75056911534648</v>
      </c>
      <c r="L221" s="31" t="s">
        <v>2507</v>
      </c>
      <c r="M221" s="31">
        <v>166.75</v>
      </c>
      <c r="N221" s="31">
        <f t="shared" si="7"/>
        <v>0</v>
      </c>
      <c r="O221" s="31"/>
    </row>
    <row r="222" spans="1:15" x14ac:dyDescent="0.45">
      <c r="A222" s="31" t="str">
        <f t="shared" si="6"/>
        <v>E08000035_Modelled prevalence of children aged 0-1 in households with any of so called 'toxic trio'_Number</v>
      </c>
      <c r="B222" s="31" t="s">
        <v>339</v>
      </c>
      <c r="C222" s="31" t="s">
        <v>340</v>
      </c>
      <c r="D222" s="31" t="s">
        <v>229</v>
      </c>
      <c r="E222" s="31">
        <v>2018</v>
      </c>
      <c r="F222" s="31" t="s">
        <v>22</v>
      </c>
      <c r="G222" s="31" t="s">
        <v>100</v>
      </c>
      <c r="H222" s="31" t="s">
        <v>743</v>
      </c>
      <c r="I222" s="31">
        <v>1799.3802596915732</v>
      </c>
      <c r="J222" s="31">
        <v>9821</v>
      </c>
      <c r="K222" s="31">
        <v>183.21762139207547</v>
      </c>
      <c r="L222" s="31" t="s">
        <v>2508</v>
      </c>
      <c r="M222" s="31">
        <v>183.22</v>
      </c>
      <c r="N222" s="31">
        <f t="shared" si="7"/>
        <v>0</v>
      </c>
      <c r="O222" s="31"/>
    </row>
    <row r="223" spans="1:15" x14ac:dyDescent="0.45">
      <c r="A223" s="31" t="str">
        <f t="shared" si="6"/>
        <v>E06000016_Modelled prevalence of children aged 0-1 in households with any of so called 'toxic trio'_Number</v>
      </c>
      <c r="B223" s="31" t="s">
        <v>341</v>
      </c>
      <c r="C223" s="31" t="s">
        <v>342</v>
      </c>
      <c r="D223" s="31" t="s">
        <v>229</v>
      </c>
      <c r="E223" s="31">
        <v>2018</v>
      </c>
      <c r="F223" s="31" t="s">
        <v>22</v>
      </c>
      <c r="G223" s="31" t="s">
        <v>100</v>
      </c>
      <c r="H223" s="31" t="s">
        <v>743</v>
      </c>
      <c r="I223" s="31">
        <v>853.97618498595034</v>
      </c>
      <c r="J223" s="31">
        <v>4815</v>
      </c>
      <c r="K223" s="31">
        <v>177.35746313311535</v>
      </c>
      <c r="L223" s="31" t="s">
        <v>2509</v>
      </c>
      <c r="M223" s="31">
        <v>177.36</v>
      </c>
      <c r="N223" s="31">
        <f t="shared" si="7"/>
        <v>0</v>
      </c>
      <c r="O223" s="31"/>
    </row>
    <row r="224" spans="1:15" x14ac:dyDescent="0.45">
      <c r="A224" s="31" t="str">
        <f t="shared" si="6"/>
        <v>E10000018_Modelled prevalence of children aged 0-1 in households with any of so called 'toxic trio'_Number</v>
      </c>
      <c r="B224" s="31" t="s">
        <v>552</v>
      </c>
      <c r="C224" s="31" t="s">
        <v>553</v>
      </c>
      <c r="D224" s="31" t="s">
        <v>229</v>
      </c>
      <c r="E224" s="31">
        <v>2018</v>
      </c>
      <c r="F224" s="31" t="s">
        <v>22</v>
      </c>
      <c r="G224" s="31" t="s">
        <v>100</v>
      </c>
      <c r="H224" s="31" t="s">
        <v>743</v>
      </c>
      <c r="I224" s="31">
        <v>994.90656951024573</v>
      </c>
      <c r="J224" s="31">
        <v>6983</v>
      </c>
      <c r="K224" s="31">
        <v>142.47552191182095</v>
      </c>
      <c r="L224" s="31" t="s">
        <v>2510</v>
      </c>
      <c r="M224" s="31">
        <v>142.47999999999999</v>
      </c>
      <c r="N224" s="31">
        <f t="shared" si="7"/>
        <v>0</v>
      </c>
      <c r="O224" s="31"/>
    </row>
    <row r="225" spans="1:15" x14ac:dyDescent="0.45">
      <c r="A225" s="31" t="str">
        <f t="shared" si="6"/>
        <v>E09000023_Modelled prevalence of children aged 0-1 in households with any of so called 'toxic trio'_Number</v>
      </c>
      <c r="B225" s="31" t="s">
        <v>343</v>
      </c>
      <c r="C225" s="31" t="s">
        <v>344</v>
      </c>
      <c r="D225" s="31" t="s">
        <v>229</v>
      </c>
      <c r="E225" s="31">
        <v>2018</v>
      </c>
      <c r="F225" s="31" t="s">
        <v>22</v>
      </c>
      <c r="G225" s="31" t="s">
        <v>100</v>
      </c>
      <c r="H225" s="31" t="s">
        <v>743</v>
      </c>
      <c r="I225" s="31">
        <v>887.46827982909565</v>
      </c>
      <c r="J225" s="31">
        <v>4505</v>
      </c>
      <c r="K225" s="31">
        <v>196.9962885303209</v>
      </c>
      <c r="L225" s="31" t="s">
        <v>2511</v>
      </c>
      <c r="M225" s="31">
        <v>197</v>
      </c>
      <c r="N225" s="31">
        <f t="shared" si="7"/>
        <v>0</v>
      </c>
      <c r="O225" s="31"/>
    </row>
    <row r="226" spans="1:15" x14ac:dyDescent="0.45">
      <c r="A226" s="31" t="str">
        <f t="shared" si="6"/>
        <v>E10000019_Modelled prevalence of children aged 0-1 in households with any of so called 'toxic trio'_Number</v>
      </c>
      <c r="B226" s="31" t="s">
        <v>345</v>
      </c>
      <c r="C226" s="31" t="s">
        <v>346</v>
      </c>
      <c r="D226" s="31" t="s">
        <v>229</v>
      </c>
      <c r="E226" s="31">
        <v>2018</v>
      </c>
      <c r="F226" s="31" t="s">
        <v>22</v>
      </c>
      <c r="G226" s="31" t="s">
        <v>100</v>
      </c>
      <c r="H226" s="31" t="s">
        <v>743</v>
      </c>
      <c r="I226" s="31">
        <v>1090.1122572685895</v>
      </c>
      <c r="J226" s="31">
        <v>7363</v>
      </c>
      <c r="K226" s="31">
        <v>148.05273085272162</v>
      </c>
      <c r="L226" s="31" t="s">
        <v>2512</v>
      </c>
      <c r="M226" s="31">
        <v>148.05000000000001</v>
      </c>
      <c r="N226" s="31">
        <f t="shared" si="7"/>
        <v>0</v>
      </c>
      <c r="O226" s="31"/>
    </row>
    <row r="227" spans="1:15" x14ac:dyDescent="0.45">
      <c r="A227" s="31" t="str">
        <f t="shared" si="6"/>
        <v>E08000012_Modelled prevalence of children aged 0-1 in households with any of so called 'toxic trio'_Number</v>
      </c>
      <c r="B227" s="31" t="s">
        <v>347</v>
      </c>
      <c r="C227" s="31" t="s">
        <v>348</v>
      </c>
      <c r="D227" s="31" t="s">
        <v>229</v>
      </c>
      <c r="E227" s="31">
        <v>2018</v>
      </c>
      <c r="F227" s="31" t="s">
        <v>22</v>
      </c>
      <c r="G227" s="31" t="s">
        <v>100</v>
      </c>
      <c r="H227" s="31" t="s">
        <v>743</v>
      </c>
      <c r="I227" s="31">
        <v>1248.8974611519857</v>
      </c>
      <c r="J227" s="31">
        <v>5908</v>
      </c>
      <c r="K227" s="31">
        <v>211.39090405416141</v>
      </c>
      <c r="L227" s="31" t="s">
        <v>2513</v>
      </c>
      <c r="M227" s="31">
        <v>211.39</v>
      </c>
      <c r="N227" s="31">
        <f t="shared" si="7"/>
        <v>0</v>
      </c>
      <c r="O227" s="31"/>
    </row>
    <row r="228" spans="1:15" x14ac:dyDescent="0.45">
      <c r="A228" s="31" t="str">
        <f t="shared" si="6"/>
        <v>E06000032_Modelled prevalence of children aged 0-1 in households with any of so called 'toxic trio'_Number</v>
      </c>
      <c r="B228" s="31" t="s">
        <v>564</v>
      </c>
      <c r="C228" s="31" t="s">
        <v>724</v>
      </c>
      <c r="D228" s="31" t="s">
        <v>229</v>
      </c>
      <c r="E228" s="31">
        <v>2018</v>
      </c>
      <c r="F228" s="31" t="s">
        <v>22</v>
      </c>
      <c r="G228" s="31" t="s">
        <v>100</v>
      </c>
      <c r="H228" s="31" t="s">
        <v>743</v>
      </c>
      <c r="I228" s="31">
        <v>557.23681563056618</v>
      </c>
      <c r="J228" s="31">
        <v>3283</v>
      </c>
      <c r="K228" s="31">
        <v>169.73402851981911</v>
      </c>
      <c r="L228" s="31" t="s">
        <v>2514</v>
      </c>
      <c r="M228" s="31">
        <v>169.73</v>
      </c>
      <c r="N228" s="31">
        <f t="shared" si="7"/>
        <v>0</v>
      </c>
      <c r="O228" s="31"/>
    </row>
    <row r="229" spans="1:15" x14ac:dyDescent="0.45">
      <c r="A229" s="31" t="str">
        <f t="shared" si="6"/>
        <v>E08000003_Modelled prevalence of children aged 0-1 in households with any of so called 'toxic trio'_Number</v>
      </c>
      <c r="B229" s="31" t="s">
        <v>349</v>
      </c>
      <c r="C229" s="31" t="s">
        <v>350</v>
      </c>
      <c r="D229" s="31" t="s">
        <v>229</v>
      </c>
      <c r="E229" s="31">
        <v>2018</v>
      </c>
      <c r="F229" s="31" t="s">
        <v>22</v>
      </c>
      <c r="G229" s="31" t="s">
        <v>100</v>
      </c>
      <c r="H229" s="31" t="s">
        <v>743</v>
      </c>
      <c r="I229" s="31">
        <v>1587.5080289390969</v>
      </c>
      <c r="J229" s="31">
        <v>7285</v>
      </c>
      <c r="K229" s="31">
        <v>217.91462305272435</v>
      </c>
      <c r="L229" s="31" t="s">
        <v>2515</v>
      </c>
      <c r="M229" s="31">
        <v>217.91</v>
      </c>
      <c r="N229" s="31">
        <f t="shared" si="7"/>
        <v>0</v>
      </c>
      <c r="O229" s="31"/>
    </row>
    <row r="230" spans="1:15" x14ac:dyDescent="0.45">
      <c r="A230" s="31" t="str">
        <f t="shared" si="6"/>
        <v>E06000035_Modelled prevalence of children aged 0-1 in households with any of so called 'toxic trio'_Number</v>
      </c>
      <c r="B230" s="31" t="s">
        <v>351</v>
      </c>
      <c r="C230" s="31" t="s">
        <v>352</v>
      </c>
      <c r="D230" s="31" t="s">
        <v>229</v>
      </c>
      <c r="E230" s="31">
        <v>2018</v>
      </c>
      <c r="F230" s="31" t="s">
        <v>22</v>
      </c>
      <c r="G230" s="31" t="s">
        <v>100</v>
      </c>
      <c r="H230" s="31" t="s">
        <v>743</v>
      </c>
      <c r="I230" s="31">
        <v>544.69238255973596</v>
      </c>
      <c r="J230" s="31">
        <v>3476</v>
      </c>
      <c r="K230" s="31">
        <v>156.70091558105179</v>
      </c>
      <c r="L230" s="31" t="s">
        <v>2516</v>
      </c>
      <c r="M230" s="31">
        <v>156.69999999999999</v>
      </c>
      <c r="N230" s="31">
        <f t="shared" si="7"/>
        <v>0</v>
      </c>
      <c r="O230" s="31"/>
    </row>
    <row r="231" spans="1:15" x14ac:dyDescent="0.45">
      <c r="A231" s="31" t="str">
        <f t="shared" si="6"/>
        <v>E09000024_Modelled prevalence of children aged 0-1 in households with any of so called 'toxic trio'_Number</v>
      </c>
      <c r="B231" s="31" t="s">
        <v>353</v>
      </c>
      <c r="C231" s="31" t="s">
        <v>354</v>
      </c>
      <c r="D231" s="31" t="s">
        <v>229</v>
      </c>
      <c r="E231" s="31">
        <v>2018</v>
      </c>
      <c r="F231" s="31" t="s">
        <v>22</v>
      </c>
      <c r="G231" s="31" t="s">
        <v>100</v>
      </c>
      <c r="H231" s="31" t="s">
        <v>743</v>
      </c>
      <c r="I231" s="31">
        <v>477.71998126909784</v>
      </c>
      <c r="J231" s="31">
        <v>3035</v>
      </c>
      <c r="K231" s="31">
        <v>157.40361821057587</v>
      </c>
      <c r="L231" s="31" t="s">
        <v>2446</v>
      </c>
      <c r="M231" s="31">
        <v>157.4</v>
      </c>
      <c r="N231" s="31">
        <f t="shared" si="7"/>
        <v>0</v>
      </c>
      <c r="O231" s="31"/>
    </row>
    <row r="232" spans="1:15" x14ac:dyDescent="0.45">
      <c r="A232" s="31" t="str">
        <f t="shared" si="6"/>
        <v>E06000002_Modelled prevalence of children aged 0-1 in households with any of so called 'toxic trio'_Number</v>
      </c>
      <c r="B232" s="31" t="s">
        <v>511</v>
      </c>
      <c r="C232" s="31" t="s">
        <v>725</v>
      </c>
      <c r="D232" s="31" t="s">
        <v>229</v>
      </c>
      <c r="E232" s="31">
        <v>2018</v>
      </c>
      <c r="F232" s="31" t="s">
        <v>22</v>
      </c>
      <c r="G232" s="31" t="s">
        <v>100</v>
      </c>
      <c r="H232" s="31" t="s">
        <v>743</v>
      </c>
      <c r="I232" s="31">
        <v>364.06159395486645</v>
      </c>
      <c r="J232" s="31">
        <v>1871</v>
      </c>
      <c r="K232" s="31">
        <v>194.58129019501146</v>
      </c>
      <c r="L232" s="31" t="s">
        <v>2517</v>
      </c>
      <c r="M232" s="31">
        <v>194.58</v>
      </c>
      <c r="N232" s="31">
        <f t="shared" si="7"/>
        <v>0</v>
      </c>
      <c r="O232" s="31"/>
    </row>
    <row r="233" spans="1:15" x14ac:dyDescent="0.45">
      <c r="A233" s="31" t="str">
        <f t="shared" si="6"/>
        <v>E06000042_Modelled prevalence of children aged 0-1 in households with any of so called 'toxic trio'_Number</v>
      </c>
      <c r="B233" s="31" t="s">
        <v>355</v>
      </c>
      <c r="C233" s="31" t="s">
        <v>356</v>
      </c>
      <c r="D233" s="31" t="s">
        <v>229</v>
      </c>
      <c r="E233" s="31">
        <v>2018</v>
      </c>
      <c r="F233" s="31" t="s">
        <v>22</v>
      </c>
      <c r="G233" s="31" t="s">
        <v>100</v>
      </c>
      <c r="H233" s="31" t="s">
        <v>743</v>
      </c>
      <c r="I233" s="31">
        <v>560.19216482137244</v>
      </c>
      <c r="J233" s="31">
        <v>3567</v>
      </c>
      <c r="K233" s="31">
        <v>157.04854634745513</v>
      </c>
      <c r="L233" s="31" t="s">
        <v>2518</v>
      </c>
      <c r="M233" s="31">
        <v>157.05000000000001</v>
      </c>
      <c r="N233" s="31">
        <f t="shared" si="7"/>
        <v>0</v>
      </c>
      <c r="O233" s="31"/>
    </row>
    <row r="234" spans="1:15" x14ac:dyDescent="0.45">
      <c r="A234" s="31" t="str">
        <f t="shared" si="6"/>
        <v>E08000021_Modelled prevalence of children aged 0-1 in households with any of so called 'toxic trio'_Number</v>
      </c>
      <c r="B234" s="31" t="s">
        <v>357</v>
      </c>
      <c r="C234" s="31" t="s">
        <v>358</v>
      </c>
      <c r="D234" s="31" t="s">
        <v>229</v>
      </c>
      <c r="E234" s="31">
        <v>2018</v>
      </c>
      <c r="F234" s="31" t="s">
        <v>22</v>
      </c>
      <c r="G234" s="31" t="s">
        <v>100</v>
      </c>
      <c r="H234" s="31" t="s">
        <v>743</v>
      </c>
      <c r="I234" s="31">
        <v>639.4070057955455</v>
      </c>
      <c r="J234" s="31">
        <v>3205</v>
      </c>
      <c r="K234" s="31">
        <v>199.50296592684728</v>
      </c>
      <c r="L234" s="31" t="s">
        <v>2519</v>
      </c>
      <c r="M234" s="31">
        <v>199.5</v>
      </c>
      <c r="N234" s="31">
        <f t="shared" si="7"/>
        <v>0</v>
      </c>
      <c r="O234" s="31"/>
    </row>
    <row r="235" spans="1:15" x14ac:dyDescent="0.45">
      <c r="A235" s="31" t="str">
        <f t="shared" si="6"/>
        <v>E09000025_Modelled prevalence of children aged 0-1 in households with any of so called 'toxic trio'_Number</v>
      </c>
      <c r="B235" s="31" t="s">
        <v>359</v>
      </c>
      <c r="C235" s="31" t="s">
        <v>360</v>
      </c>
      <c r="D235" s="31" t="s">
        <v>229</v>
      </c>
      <c r="E235" s="31">
        <v>2018</v>
      </c>
      <c r="F235" s="31" t="s">
        <v>22</v>
      </c>
      <c r="G235" s="31" t="s">
        <v>100</v>
      </c>
      <c r="H235" s="31" t="s">
        <v>743</v>
      </c>
      <c r="I235" s="31">
        <v>1128.8427058900972</v>
      </c>
      <c r="J235" s="31">
        <v>5706</v>
      </c>
      <c r="K235" s="31">
        <v>197.83433331407244</v>
      </c>
      <c r="L235" s="31" t="s">
        <v>2520</v>
      </c>
      <c r="M235" s="31">
        <v>197.83</v>
      </c>
      <c r="N235" s="31">
        <f t="shared" si="7"/>
        <v>0</v>
      </c>
      <c r="O235" s="31"/>
    </row>
    <row r="236" spans="1:15" x14ac:dyDescent="0.45">
      <c r="A236" s="31" t="str">
        <f t="shared" si="6"/>
        <v>E10000020_Modelled prevalence of children aged 0-1 in households with any of so called 'toxic trio'_Number</v>
      </c>
      <c r="B236" s="31" t="s">
        <v>361</v>
      </c>
      <c r="C236" s="31" t="s">
        <v>362</v>
      </c>
      <c r="D236" s="31" t="s">
        <v>229</v>
      </c>
      <c r="E236" s="31">
        <v>2018</v>
      </c>
      <c r="F236" s="31" t="s">
        <v>22</v>
      </c>
      <c r="G236" s="31" t="s">
        <v>100</v>
      </c>
      <c r="H236" s="31" t="s">
        <v>743</v>
      </c>
      <c r="I236" s="31">
        <v>1348.6568880321076</v>
      </c>
      <c r="J236" s="31">
        <v>8492</v>
      </c>
      <c r="K236" s="31">
        <v>158.81498917005507</v>
      </c>
      <c r="L236" s="31" t="s">
        <v>2521</v>
      </c>
      <c r="M236" s="31">
        <v>158.81</v>
      </c>
      <c r="N236" s="31">
        <f t="shared" si="7"/>
        <v>0</v>
      </c>
      <c r="O236" s="31"/>
    </row>
    <row r="237" spans="1:15" x14ac:dyDescent="0.45">
      <c r="A237" s="31" t="str">
        <f t="shared" si="6"/>
        <v>E06000012_Modelled prevalence of children aged 0-1 in households with any of so called 'toxic trio'_Number</v>
      </c>
      <c r="B237" s="31" t="s">
        <v>363</v>
      </c>
      <c r="C237" s="31" t="s">
        <v>364</v>
      </c>
      <c r="D237" s="31" t="s">
        <v>229</v>
      </c>
      <c r="E237" s="31">
        <v>2018</v>
      </c>
      <c r="F237" s="31" t="s">
        <v>22</v>
      </c>
      <c r="G237" s="31" t="s">
        <v>100</v>
      </c>
      <c r="H237" s="31" t="s">
        <v>743</v>
      </c>
      <c r="I237" s="31">
        <v>303.14373212071217</v>
      </c>
      <c r="J237" s="31">
        <v>1796</v>
      </c>
      <c r="K237" s="31">
        <v>168.78826955496223</v>
      </c>
      <c r="L237" s="31" t="s">
        <v>770</v>
      </c>
      <c r="M237" s="31">
        <v>168.79</v>
      </c>
      <c r="N237" s="31">
        <f t="shared" si="7"/>
        <v>0</v>
      </c>
      <c r="O237" s="31"/>
    </row>
    <row r="238" spans="1:15" x14ac:dyDescent="0.45">
      <c r="A238" s="31" t="str">
        <f t="shared" si="6"/>
        <v>E06000013_Modelled prevalence of children aged 0-1 in households with any of so called 'toxic trio'_Number</v>
      </c>
      <c r="B238" s="31" t="s">
        <v>365</v>
      </c>
      <c r="C238" s="31" t="s">
        <v>366</v>
      </c>
      <c r="D238" s="31" t="s">
        <v>229</v>
      </c>
      <c r="E238" s="31">
        <v>2018</v>
      </c>
      <c r="F238" s="31" t="s">
        <v>22</v>
      </c>
      <c r="G238" s="31" t="s">
        <v>100</v>
      </c>
      <c r="H238" s="31" t="s">
        <v>743</v>
      </c>
      <c r="I238" s="31">
        <v>256.48811174957314</v>
      </c>
      <c r="J238" s="31">
        <v>1729</v>
      </c>
      <c r="K238" s="31">
        <v>148.34477255614408</v>
      </c>
      <c r="L238" s="31" t="s">
        <v>2522</v>
      </c>
      <c r="M238" s="31">
        <v>148.34</v>
      </c>
      <c r="N238" s="31">
        <f t="shared" si="7"/>
        <v>0</v>
      </c>
      <c r="O238" s="31"/>
    </row>
    <row r="239" spans="1:15" x14ac:dyDescent="0.45">
      <c r="A239" s="31" t="str">
        <f t="shared" si="6"/>
        <v>E06000024_Modelled prevalence of children aged 0-1 in households with any of so called 'toxic trio'_Number</v>
      </c>
      <c r="B239" s="31" t="s">
        <v>367</v>
      </c>
      <c r="C239" s="31" t="s">
        <v>368</v>
      </c>
      <c r="D239" s="31" t="s">
        <v>229</v>
      </c>
      <c r="E239" s="31">
        <v>2018</v>
      </c>
      <c r="F239" s="31" t="s">
        <v>22</v>
      </c>
      <c r="G239" s="31" t="s">
        <v>100</v>
      </c>
      <c r="H239" s="31" t="s">
        <v>743</v>
      </c>
      <c r="I239" s="31">
        <v>293.95397343787215</v>
      </c>
      <c r="J239" s="31">
        <v>2027</v>
      </c>
      <c r="K239" s="31">
        <v>145.01922715237896</v>
      </c>
      <c r="L239" s="31" t="s">
        <v>2523</v>
      </c>
      <c r="M239" s="31">
        <v>145.02000000000001</v>
      </c>
      <c r="N239" s="31">
        <f t="shared" si="7"/>
        <v>0</v>
      </c>
      <c r="O239" s="31"/>
    </row>
    <row r="240" spans="1:15" x14ac:dyDescent="0.45">
      <c r="A240" s="31" t="str">
        <f t="shared" si="6"/>
        <v>E08000022_Modelled prevalence of children aged 0-1 in households with any of so called 'toxic trio'_Number</v>
      </c>
      <c r="B240" s="31" t="s">
        <v>524</v>
      </c>
      <c r="C240" s="31" t="s">
        <v>525</v>
      </c>
      <c r="D240" s="31" t="s">
        <v>229</v>
      </c>
      <c r="E240" s="31">
        <v>2018</v>
      </c>
      <c r="F240" s="31" t="s">
        <v>22</v>
      </c>
      <c r="G240" s="31" t="s">
        <v>100</v>
      </c>
      <c r="H240" s="31" t="s">
        <v>743</v>
      </c>
      <c r="I240" s="31">
        <v>373.22788216418257</v>
      </c>
      <c r="J240" s="31">
        <v>2208</v>
      </c>
      <c r="K240" s="31">
        <v>169.03436692218412</v>
      </c>
      <c r="L240" s="31" t="s">
        <v>2524</v>
      </c>
      <c r="M240" s="31">
        <v>169.03</v>
      </c>
      <c r="N240" s="31">
        <f t="shared" si="7"/>
        <v>0</v>
      </c>
      <c r="O240" s="31"/>
    </row>
    <row r="241" spans="1:15" x14ac:dyDescent="0.45">
      <c r="A241" s="31" t="str">
        <f t="shared" si="6"/>
        <v>E10000023_Modelled prevalence of children aged 0-1 in households with any of so called 'toxic trio'_Number</v>
      </c>
      <c r="B241" s="31" t="s">
        <v>369</v>
      </c>
      <c r="C241" s="31" t="s">
        <v>370</v>
      </c>
      <c r="D241" s="31" t="s">
        <v>229</v>
      </c>
      <c r="E241" s="31">
        <v>2018</v>
      </c>
      <c r="F241" s="31" t="s">
        <v>22</v>
      </c>
      <c r="G241" s="31" t="s">
        <v>100</v>
      </c>
      <c r="H241" s="31" t="s">
        <v>743</v>
      </c>
      <c r="I241" s="31">
        <v>793.97977015649201</v>
      </c>
      <c r="J241" s="31">
        <v>5433</v>
      </c>
      <c r="K241" s="31">
        <v>146.14021169823155</v>
      </c>
      <c r="L241" s="31" t="s">
        <v>2525</v>
      </c>
      <c r="M241" s="31">
        <v>146.13999999999999</v>
      </c>
      <c r="N241" s="31">
        <f t="shared" si="7"/>
        <v>0</v>
      </c>
      <c r="O241" s="31"/>
    </row>
    <row r="242" spans="1:15" x14ac:dyDescent="0.45">
      <c r="A242" s="31" t="str">
        <f t="shared" si="6"/>
        <v>E10000021_Modelled prevalence of children aged 0-1 in households with any of so called 'toxic trio'_Number</v>
      </c>
      <c r="B242" s="31" t="s">
        <v>371</v>
      </c>
      <c r="C242" s="31" t="s">
        <v>372</v>
      </c>
      <c r="D242" s="31" t="s">
        <v>229</v>
      </c>
      <c r="E242" s="31">
        <v>2018</v>
      </c>
      <c r="F242" s="31" t="s">
        <v>22</v>
      </c>
      <c r="G242" s="31" t="s">
        <v>100</v>
      </c>
      <c r="H242" s="31" t="s">
        <v>743</v>
      </c>
      <c r="I242" s="31">
        <v>1318.5338186219724</v>
      </c>
      <c r="J242" s="31">
        <v>8891</v>
      </c>
      <c r="K242" s="31">
        <v>148.29983338454306</v>
      </c>
      <c r="L242" s="31" t="s">
        <v>2526</v>
      </c>
      <c r="M242" s="31">
        <v>148.30000000000001</v>
      </c>
      <c r="N242" s="31">
        <f t="shared" si="7"/>
        <v>0</v>
      </c>
      <c r="O242" s="31"/>
    </row>
    <row r="243" spans="1:15" x14ac:dyDescent="0.45">
      <c r="A243" s="31" t="str">
        <f t="shared" si="6"/>
        <v>E06000048_Modelled prevalence of children aged 0-1 in households with any of so called 'toxic trio'_Number</v>
      </c>
      <c r="B243" s="31" t="s">
        <v>484</v>
      </c>
      <c r="C243" s="31" t="s">
        <v>705</v>
      </c>
      <c r="D243" s="31" t="s">
        <v>229</v>
      </c>
      <c r="E243" s="31">
        <v>2018</v>
      </c>
      <c r="F243" s="31" t="s">
        <v>22</v>
      </c>
      <c r="G243" s="31" t="s">
        <v>100</v>
      </c>
      <c r="H243" s="31" t="s">
        <v>743</v>
      </c>
      <c r="I243" s="31">
        <v>451.61056896003038</v>
      </c>
      <c r="J243" s="31">
        <v>2874</v>
      </c>
      <c r="K243" s="31">
        <v>157.13659323591872</v>
      </c>
      <c r="L243" s="31" t="s">
        <v>2527</v>
      </c>
      <c r="M243" s="31">
        <v>157.13999999999999</v>
      </c>
      <c r="N243" s="31">
        <f t="shared" si="7"/>
        <v>0</v>
      </c>
      <c r="O243" s="31"/>
    </row>
    <row r="244" spans="1:15" x14ac:dyDescent="0.45">
      <c r="A244" s="31" t="str">
        <f t="shared" si="6"/>
        <v>E06000018_Modelled prevalence of children aged 0-1 in households with any of so called 'toxic trio'_Number</v>
      </c>
      <c r="B244" s="31" t="s">
        <v>373</v>
      </c>
      <c r="C244" s="31" t="s">
        <v>374</v>
      </c>
      <c r="D244" s="31" t="s">
        <v>229</v>
      </c>
      <c r="E244" s="31">
        <v>2018</v>
      </c>
      <c r="F244" s="31" t="s">
        <v>22</v>
      </c>
      <c r="G244" s="31" t="s">
        <v>100</v>
      </c>
      <c r="H244" s="31" t="s">
        <v>743</v>
      </c>
      <c r="I244" s="31">
        <v>783.22042048232936</v>
      </c>
      <c r="J244" s="31">
        <v>4006</v>
      </c>
      <c r="K244" s="31">
        <v>195.51183736453552</v>
      </c>
      <c r="L244" s="31" t="s">
        <v>2528</v>
      </c>
      <c r="M244" s="31">
        <v>195.51</v>
      </c>
      <c r="N244" s="31">
        <f t="shared" si="7"/>
        <v>0</v>
      </c>
      <c r="O244" s="31"/>
    </row>
    <row r="245" spans="1:15" x14ac:dyDescent="0.45">
      <c r="A245" s="31" t="str">
        <f t="shared" si="6"/>
        <v>E10000024_Modelled prevalence of children aged 0-1 in households with any of so called 'toxic trio'_Number</v>
      </c>
      <c r="B245" s="31" t="s">
        <v>572</v>
      </c>
      <c r="C245" s="31" t="s">
        <v>573</v>
      </c>
      <c r="D245" s="31" t="s">
        <v>229</v>
      </c>
      <c r="E245" s="31">
        <v>2018</v>
      </c>
      <c r="F245" s="31" t="s">
        <v>22</v>
      </c>
      <c r="G245" s="31" t="s">
        <v>100</v>
      </c>
      <c r="H245" s="31" t="s">
        <v>743</v>
      </c>
      <c r="I245" s="31">
        <v>1218.9610092536061</v>
      </c>
      <c r="J245" s="31">
        <v>8216</v>
      </c>
      <c r="K245" s="31">
        <v>148.36429031811173</v>
      </c>
      <c r="L245" s="31" t="s">
        <v>2529</v>
      </c>
      <c r="M245" s="31">
        <v>148.36000000000001</v>
      </c>
      <c r="N245" s="31">
        <f t="shared" si="7"/>
        <v>0</v>
      </c>
      <c r="O245" s="31"/>
    </row>
    <row r="246" spans="1:15" x14ac:dyDescent="0.45">
      <c r="A246" s="31" t="str">
        <f t="shared" si="6"/>
        <v>E08000004_Modelled prevalence of children aged 0-1 in households with any of so called 'toxic trio'_Number</v>
      </c>
      <c r="B246" s="31" t="s">
        <v>375</v>
      </c>
      <c r="C246" s="31" t="s">
        <v>376</v>
      </c>
      <c r="D246" s="31" t="s">
        <v>229</v>
      </c>
      <c r="E246" s="31">
        <v>2018</v>
      </c>
      <c r="F246" s="31" t="s">
        <v>22</v>
      </c>
      <c r="G246" s="31" t="s">
        <v>100</v>
      </c>
      <c r="H246" s="31" t="s">
        <v>743</v>
      </c>
      <c r="I246" s="31">
        <v>576.39354998400756</v>
      </c>
      <c r="J246" s="31">
        <v>3245</v>
      </c>
      <c r="K246" s="31">
        <v>177.62513096579585</v>
      </c>
      <c r="L246" s="31" t="s">
        <v>767</v>
      </c>
      <c r="M246" s="31">
        <v>177.63</v>
      </c>
      <c r="N246" s="31">
        <f t="shared" si="7"/>
        <v>0</v>
      </c>
      <c r="O246" s="31"/>
    </row>
    <row r="247" spans="1:15" x14ac:dyDescent="0.45">
      <c r="A247" s="31" t="str">
        <f t="shared" si="6"/>
        <v>E10000025_Modelled prevalence of children aged 0-1 in households with any of so called 'toxic trio'_Number</v>
      </c>
      <c r="B247" s="31" t="s">
        <v>377</v>
      </c>
      <c r="C247" s="31" t="s">
        <v>378</v>
      </c>
      <c r="D247" s="31" t="s">
        <v>229</v>
      </c>
      <c r="E247" s="31">
        <v>2018</v>
      </c>
      <c r="F247" s="31" t="s">
        <v>22</v>
      </c>
      <c r="G247" s="31" t="s">
        <v>100</v>
      </c>
      <c r="H247" s="31" t="s">
        <v>743</v>
      </c>
      <c r="I247" s="31">
        <v>1106.360151230303</v>
      </c>
      <c r="J247" s="31">
        <v>7481</v>
      </c>
      <c r="K247" s="31">
        <v>147.8893398249302</v>
      </c>
      <c r="L247" s="31" t="s">
        <v>2530</v>
      </c>
      <c r="M247" s="31">
        <v>147.88999999999999</v>
      </c>
      <c r="N247" s="31">
        <f t="shared" si="7"/>
        <v>0</v>
      </c>
      <c r="O247" s="31"/>
    </row>
    <row r="248" spans="1:15" x14ac:dyDescent="0.45">
      <c r="A248" s="31" t="str">
        <f t="shared" si="6"/>
        <v>E06000031_Modelled prevalence of children aged 0-1 in households with any of so called 'toxic trio'_Number</v>
      </c>
      <c r="B248" s="31" t="s">
        <v>379</v>
      </c>
      <c r="C248" s="31" t="s">
        <v>380</v>
      </c>
      <c r="D248" s="31" t="s">
        <v>229</v>
      </c>
      <c r="E248" s="31">
        <v>2018</v>
      </c>
      <c r="F248" s="31" t="s">
        <v>22</v>
      </c>
      <c r="G248" s="31" t="s">
        <v>100</v>
      </c>
      <c r="H248" s="31" t="s">
        <v>743</v>
      </c>
      <c r="I248" s="31">
        <v>485.58327110893623</v>
      </c>
      <c r="J248" s="31">
        <v>3030</v>
      </c>
      <c r="K248" s="31">
        <v>160.25850531648061</v>
      </c>
      <c r="L248" s="31" t="s">
        <v>2531</v>
      </c>
      <c r="M248" s="31">
        <v>160.26</v>
      </c>
      <c r="N248" s="31">
        <f t="shared" si="7"/>
        <v>0</v>
      </c>
      <c r="O248" s="31"/>
    </row>
    <row r="249" spans="1:15" x14ac:dyDescent="0.45">
      <c r="A249" s="31" t="str">
        <f t="shared" si="6"/>
        <v>E06000026_Modelled prevalence of children aged 0-1 in households with any of so called 'toxic trio'_Number</v>
      </c>
      <c r="B249" s="31" t="s">
        <v>381</v>
      </c>
      <c r="C249" s="31" t="s">
        <v>382</v>
      </c>
      <c r="D249" s="31" t="s">
        <v>229</v>
      </c>
      <c r="E249" s="31">
        <v>2018</v>
      </c>
      <c r="F249" s="31" t="s">
        <v>22</v>
      </c>
      <c r="G249" s="31" t="s">
        <v>100</v>
      </c>
      <c r="H249" s="31" t="s">
        <v>743</v>
      </c>
      <c r="I249" s="31">
        <v>483.92471983972393</v>
      </c>
      <c r="J249" s="31">
        <v>2827</v>
      </c>
      <c r="K249" s="31">
        <v>171.17959668897203</v>
      </c>
      <c r="L249" s="31" t="s">
        <v>2532</v>
      </c>
      <c r="M249" s="31">
        <v>171.18</v>
      </c>
      <c r="N249" s="31">
        <f t="shared" si="7"/>
        <v>0</v>
      </c>
      <c r="O249" s="31"/>
    </row>
    <row r="250" spans="1:15" x14ac:dyDescent="0.45">
      <c r="A250" s="31" t="str">
        <f t="shared" si="6"/>
        <v>E06000029_Modelled prevalence of children aged 0-1 in households with any of so called 'toxic trio'_Number</v>
      </c>
      <c r="B250" s="31" t="s">
        <v>543</v>
      </c>
      <c r="C250" s="31" t="s">
        <v>717</v>
      </c>
      <c r="D250" s="31" t="s">
        <v>229</v>
      </c>
      <c r="E250" s="31">
        <v>2018</v>
      </c>
      <c r="F250" s="31" t="s">
        <v>22</v>
      </c>
      <c r="G250" s="31" t="s">
        <v>100</v>
      </c>
      <c r="H250" s="31" t="s">
        <v>743</v>
      </c>
      <c r="I250" s="31">
        <v>226.84508600017682</v>
      </c>
      <c r="J250" s="31">
        <v>1529</v>
      </c>
      <c r="K250" s="31">
        <v>148.36173054295409</v>
      </c>
      <c r="L250" s="31" t="s">
        <v>2529</v>
      </c>
      <c r="M250" s="31">
        <v>148.36000000000001</v>
      </c>
      <c r="N250" s="31">
        <f t="shared" si="7"/>
        <v>0</v>
      </c>
      <c r="O250" s="31"/>
    </row>
    <row r="251" spans="1:15" x14ac:dyDescent="0.45">
      <c r="A251" s="31" t="str">
        <f t="shared" si="6"/>
        <v>E06000044_Modelled prevalence of children aged 0-1 in households with any of so called 'toxic trio'_Number</v>
      </c>
      <c r="B251" s="31" t="s">
        <v>383</v>
      </c>
      <c r="C251" s="31" t="s">
        <v>384</v>
      </c>
      <c r="D251" s="31" t="s">
        <v>229</v>
      </c>
      <c r="E251" s="31">
        <v>2018</v>
      </c>
      <c r="F251" s="31" t="s">
        <v>22</v>
      </c>
      <c r="G251" s="31" t="s">
        <v>100</v>
      </c>
      <c r="H251" s="31" t="s">
        <v>743</v>
      </c>
      <c r="I251" s="31">
        <v>426.00786859447413</v>
      </c>
      <c r="J251" s="31">
        <v>2406</v>
      </c>
      <c r="K251" s="31">
        <v>177.06062701349714</v>
      </c>
      <c r="L251" s="31" t="s">
        <v>2533</v>
      </c>
      <c r="M251" s="31">
        <v>177.06</v>
      </c>
      <c r="N251" s="31">
        <f t="shared" si="7"/>
        <v>0</v>
      </c>
      <c r="O251" s="31"/>
    </row>
    <row r="252" spans="1:15" x14ac:dyDescent="0.45">
      <c r="A252" s="31" t="str">
        <f t="shared" si="6"/>
        <v>E06000038_Modelled prevalence of children aged 0-1 in households with any of so called 'toxic trio'_Number</v>
      </c>
      <c r="B252" s="31" t="s">
        <v>557</v>
      </c>
      <c r="C252" s="31" t="s">
        <v>726</v>
      </c>
      <c r="D252" s="31" t="s">
        <v>229</v>
      </c>
      <c r="E252" s="31">
        <v>2018</v>
      </c>
      <c r="F252" s="31" t="s">
        <v>22</v>
      </c>
      <c r="G252" s="31" t="s">
        <v>100</v>
      </c>
      <c r="H252" s="31" t="s">
        <v>743</v>
      </c>
      <c r="I252" s="31">
        <v>370.68598599450712</v>
      </c>
      <c r="J252" s="31">
        <v>2249</v>
      </c>
      <c r="K252" s="31">
        <v>164.8225815893762</v>
      </c>
      <c r="L252" s="31" t="s">
        <v>2534</v>
      </c>
      <c r="M252" s="31">
        <v>164.82</v>
      </c>
      <c r="N252" s="31">
        <f t="shared" si="7"/>
        <v>0</v>
      </c>
      <c r="O252" s="31"/>
    </row>
    <row r="253" spans="1:15" x14ac:dyDescent="0.45">
      <c r="A253" s="31" t="str">
        <f t="shared" si="6"/>
        <v>E09000026_Modelled prevalence of children aged 0-1 in households with any of so called 'toxic trio'_Number</v>
      </c>
      <c r="B253" s="31" t="s">
        <v>385</v>
      </c>
      <c r="C253" s="31" t="s">
        <v>386</v>
      </c>
      <c r="D253" s="31" t="s">
        <v>229</v>
      </c>
      <c r="E253" s="31">
        <v>2018</v>
      </c>
      <c r="F253" s="31" t="s">
        <v>22</v>
      </c>
      <c r="G253" s="31" t="s">
        <v>100</v>
      </c>
      <c r="H253" s="31" t="s">
        <v>743</v>
      </c>
      <c r="I253" s="31">
        <v>745.53624889837943</v>
      </c>
      <c r="J253" s="31">
        <v>4605</v>
      </c>
      <c r="K253" s="31">
        <v>161.89712245350259</v>
      </c>
      <c r="L253" s="31" t="s">
        <v>2535</v>
      </c>
      <c r="M253" s="31">
        <v>161.9</v>
      </c>
      <c r="N253" s="31">
        <f t="shared" si="7"/>
        <v>0</v>
      </c>
      <c r="O253" s="31"/>
    </row>
    <row r="254" spans="1:15" x14ac:dyDescent="0.45">
      <c r="A254" s="31" t="str">
        <f t="shared" si="6"/>
        <v>E06000003_Modelled prevalence of children aged 0-1 in households with any of so called 'toxic trio'_Number</v>
      </c>
      <c r="B254" s="31" t="s">
        <v>387</v>
      </c>
      <c r="C254" s="31" t="s">
        <v>388</v>
      </c>
      <c r="D254" s="31" t="s">
        <v>229</v>
      </c>
      <c r="E254" s="31">
        <v>2018</v>
      </c>
      <c r="F254" s="31" t="s">
        <v>22</v>
      </c>
      <c r="G254" s="31" t="s">
        <v>100</v>
      </c>
      <c r="H254" s="31" t="s">
        <v>743</v>
      </c>
      <c r="I254" s="31">
        <v>240.19119494007134</v>
      </c>
      <c r="J254" s="31">
        <v>1381</v>
      </c>
      <c r="K254" s="31">
        <v>173.92555752358533</v>
      </c>
      <c r="L254" s="31" t="s">
        <v>2536</v>
      </c>
      <c r="M254" s="31">
        <v>173.93</v>
      </c>
      <c r="N254" s="31">
        <f t="shared" si="7"/>
        <v>0</v>
      </c>
      <c r="O254" s="31"/>
    </row>
    <row r="255" spans="1:15" x14ac:dyDescent="0.45">
      <c r="A255" s="31" t="str">
        <f t="shared" si="6"/>
        <v>E09000027_Modelled prevalence of children aged 0-1 in households with any of so called 'toxic trio'_Number</v>
      </c>
      <c r="B255" s="31" t="s">
        <v>389</v>
      </c>
      <c r="C255" s="31" t="s">
        <v>390</v>
      </c>
      <c r="D255" s="31" t="s">
        <v>229</v>
      </c>
      <c r="E255" s="31">
        <v>2018</v>
      </c>
      <c r="F255" s="31" t="s">
        <v>22</v>
      </c>
      <c r="G255" s="31" t="s">
        <v>100</v>
      </c>
      <c r="H255" s="31" t="s">
        <v>743</v>
      </c>
      <c r="I255" s="31">
        <v>359.45434418598705</v>
      </c>
      <c r="J255" s="31">
        <v>2396</v>
      </c>
      <c r="K255" s="31">
        <v>150.02268121284936</v>
      </c>
      <c r="L255" s="31" t="s">
        <v>2537</v>
      </c>
      <c r="M255" s="31">
        <v>150.02000000000001</v>
      </c>
      <c r="N255" s="31">
        <f t="shared" si="7"/>
        <v>0</v>
      </c>
      <c r="O255" s="31"/>
    </row>
    <row r="256" spans="1:15" x14ac:dyDescent="0.45">
      <c r="A256" s="31" t="str">
        <f t="shared" si="6"/>
        <v>E08000005_Modelled prevalence of children aged 0-1 in households with any of so called 'toxic trio'_Number</v>
      </c>
      <c r="B256" s="31" t="s">
        <v>391</v>
      </c>
      <c r="C256" s="31" t="s">
        <v>392</v>
      </c>
      <c r="D256" s="31" t="s">
        <v>229</v>
      </c>
      <c r="E256" s="31">
        <v>2018</v>
      </c>
      <c r="F256" s="31" t="s">
        <v>22</v>
      </c>
      <c r="G256" s="31" t="s">
        <v>100</v>
      </c>
      <c r="H256" s="31" t="s">
        <v>743</v>
      </c>
      <c r="I256" s="31">
        <v>529.76621131919217</v>
      </c>
      <c r="J256" s="31">
        <v>2893</v>
      </c>
      <c r="K256" s="31">
        <v>183.12001773909165</v>
      </c>
      <c r="L256" s="31" t="s">
        <v>2538</v>
      </c>
      <c r="M256" s="31">
        <v>183.12</v>
      </c>
      <c r="N256" s="31">
        <f t="shared" si="7"/>
        <v>0</v>
      </c>
      <c r="O256" s="31"/>
    </row>
    <row r="257" spans="1:15" x14ac:dyDescent="0.45">
      <c r="A257" s="31" t="str">
        <f t="shared" si="6"/>
        <v>E08000018_Modelled prevalence of children aged 0-1 in households with any of so called 'toxic trio'_Number</v>
      </c>
      <c r="B257" s="31" t="s">
        <v>393</v>
      </c>
      <c r="C257" s="31" t="s">
        <v>394</v>
      </c>
      <c r="D257" s="31" t="s">
        <v>229</v>
      </c>
      <c r="E257" s="31">
        <v>2018</v>
      </c>
      <c r="F257" s="31" t="s">
        <v>22</v>
      </c>
      <c r="G257" s="31" t="s">
        <v>100</v>
      </c>
      <c r="H257" s="31" t="s">
        <v>743</v>
      </c>
      <c r="I257" s="31">
        <v>497.073349490971</v>
      </c>
      <c r="J257" s="31">
        <v>3027</v>
      </c>
      <c r="K257" s="31">
        <v>164.21319771753255</v>
      </c>
      <c r="L257" s="31" t="s">
        <v>2539</v>
      </c>
      <c r="M257" s="31">
        <v>164.21</v>
      </c>
      <c r="N257" s="31">
        <f t="shared" si="7"/>
        <v>0</v>
      </c>
      <c r="O257" s="31"/>
    </row>
    <row r="258" spans="1:15" x14ac:dyDescent="0.45">
      <c r="A258" s="31" t="str">
        <f t="shared" ref="A258:A321" si="8">CONCATENATE(B258,"_",G258,"_",H258)</f>
        <v>E06000017_Modelled prevalence of children aged 0-1 in households with any of so called 'toxic trio'_Number</v>
      </c>
      <c r="B258" s="31" t="s">
        <v>548</v>
      </c>
      <c r="C258" s="31" t="s">
        <v>728</v>
      </c>
      <c r="D258" s="31" t="s">
        <v>229</v>
      </c>
      <c r="E258" s="31">
        <v>2018</v>
      </c>
      <c r="F258" s="31" t="s">
        <v>22</v>
      </c>
      <c r="G258" s="31" t="s">
        <v>100</v>
      </c>
      <c r="H258" s="31" t="s">
        <v>743</v>
      </c>
      <c r="I258" s="31">
        <v>47.780275978563559</v>
      </c>
      <c r="J258" s="31">
        <v>349</v>
      </c>
      <c r="K258" s="31">
        <v>136.90623489559758</v>
      </c>
      <c r="L258" s="31" t="s">
        <v>2540</v>
      </c>
      <c r="M258" s="31">
        <v>136.91</v>
      </c>
      <c r="N258" s="31">
        <f t="shared" ref="N258:N321" si="9">IF(OR(C258="City of London",C258="Isles of Scilly"),1,0)</f>
        <v>0</v>
      </c>
      <c r="O258" s="31"/>
    </row>
    <row r="259" spans="1:15" x14ac:dyDescent="0.45">
      <c r="A259" s="31" t="str">
        <f t="shared" si="8"/>
        <v>E08000006_Modelled prevalence of children aged 0-1 in households with any of so called 'toxic trio'_Number</v>
      </c>
      <c r="B259" s="31" t="s">
        <v>395</v>
      </c>
      <c r="C259" s="31" t="s">
        <v>396</v>
      </c>
      <c r="D259" s="31" t="s">
        <v>229</v>
      </c>
      <c r="E259" s="31">
        <v>2018</v>
      </c>
      <c r="F259" s="31" t="s">
        <v>22</v>
      </c>
      <c r="G259" s="31" t="s">
        <v>100</v>
      </c>
      <c r="H259" s="31" t="s">
        <v>743</v>
      </c>
      <c r="I259" s="31">
        <v>695.15759544733999</v>
      </c>
      <c r="J259" s="31">
        <v>3526</v>
      </c>
      <c r="K259" s="31">
        <v>197.15189887899604</v>
      </c>
      <c r="L259" s="31" t="s">
        <v>2541</v>
      </c>
      <c r="M259" s="31">
        <v>197.15</v>
      </c>
      <c r="N259" s="31">
        <f t="shared" si="9"/>
        <v>0</v>
      </c>
      <c r="O259" s="31"/>
    </row>
    <row r="260" spans="1:15" x14ac:dyDescent="0.45">
      <c r="A260" s="31" t="str">
        <f t="shared" si="8"/>
        <v>E08000028_Modelled prevalence of children aged 0-1 in households with any of so called 'toxic trio'_Number</v>
      </c>
      <c r="B260" s="31" t="s">
        <v>397</v>
      </c>
      <c r="C260" s="31" t="s">
        <v>398</v>
      </c>
      <c r="D260" s="31" t="s">
        <v>229</v>
      </c>
      <c r="E260" s="31">
        <v>2018</v>
      </c>
      <c r="F260" s="31" t="s">
        <v>22</v>
      </c>
      <c r="G260" s="31" t="s">
        <v>100</v>
      </c>
      <c r="H260" s="31" t="s">
        <v>743</v>
      </c>
      <c r="I260" s="31">
        <v>776.60258982742164</v>
      </c>
      <c r="J260" s="31">
        <v>4579</v>
      </c>
      <c r="K260" s="31">
        <v>169.60091500926438</v>
      </c>
      <c r="L260" s="31" t="s">
        <v>2542</v>
      </c>
      <c r="M260" s="31">
        <v>169.6</v>
      </c>
      <c r="N260" s="31">
        <f t="shared" si="9"/>
        <v>0</v>
      </c>
      <c r="O260" s="31"/>
    </row>
    <row r="261" spans="1:15" x14ac:dyDescent="0.45">
      <c r="A261" s="31" t="str">
        <f t="shared" si="8"/>
        <v>E08000014_Modelled prevalence of children aged 0-1 in households with any of so called 'toxic trio'_Number</v>
      </c>
      <c r="B261" s="31" t="s">
        <v>399</v>
      </c>
      <c r="C261" s="31" t="s">
        <v>400</v>
      </c>
      <c r="D261" s="31" t="s">
        <v>229</v>
      </c>
      <c r="E261" s="31">
        <v>2018</v>
      </c>
      <c r="F261" s="31" t="s">
        <v>22</v>
      </c>
      <c r="G261" s="31" t="s">
        <v>100</v>
      </c>
      <c r="H261" s="31" t="s">
        <v>743</v>
      </c>
      <c r="I261" s="31">
        <v>482.94945203927352</v>
      </c>
      <c r="J261" s="31">
        <v>2678</v>
      </c>
      <c r="K261" s="31">
        <v>180.33960120958685</v>
      </c>
      <c r="L261" s="31" t="s">
        <v>2543</v>
      </c>
      <c r="M261" s="31">
        <v>180.34</v>
      </c>
      <c r="N261" s="31">
        <f t="shared" si="9"/>
        <v>0</v>
      </c>
      <c r="O261" s="31"/>
    </row>
    <row r="262" spans="1:15" x14ac:dyDescent="0.45">
      <c r="A262" s="31" t="str">
        <f t="shared" si="8"/>
        <v>E08000019_Modelled prevalence of children aged 0-1 in households with any of so called 'toxic trio'_Number</v>
      </c>
      <c r="B262" s="31" t="s">
        <v>401</v>
      </c>
      <c r="C262" s="31" t="s">
        <v>402</v>
      </c>
      <c r="D262" s="31" t="s">
        <v>229</v>
      </c>
      <c r="E262" s="31">
        <v>2018</v>
      </c>
      <c r="F262" s="31" t="s">
        <v>22</v>
      </c>
      <c r="G262" s="31" t="s">
        <v>100</v>
      </c>
      <c r="H262" s="31" t="s">
        <v>743</v>
      </c>
      <c r="I262" s="31">
        <v>1122.4086936798697</v>
      </c>
      <c r="J262" s="31">
        <v>6351</v>
      </c>
      <c r="K262" s="31">
        <v>176.72944318687917</v>
      </c>
      <c r="L262" s="31" t="s">
        <v>2544</v>
      </c>
      <c r="M262" s="31">
        <v>176.73</v>
      </c>
      <c r="N262" s="31">
        <f t="shared" si="9"/>
        <v>0</v>
      </c>
      <c r="O262" s="31"/>
    </row>
    <row r="263" spans="1:15" x14ac:dyDescent="0.45">
      <c r="A263" s="31" t="str">
        <f t="shared" si="8"/>
        <v>E06000051_Modelled prevalence of children aged 0-1 in households with any of so called 'toxic trio'_Number</v>
      </c>
      <c r="B263" s="31" t="s">
        <v>403</v>
      </c>
      <c r="C263" s="31" t="s">
        <v>166</v>
      </c>
      <c r="D263" s="31" t="s">
        <v>229</v>
      </c>
      <c r="E263" s="31">
        <v>2018</v>
      </c>
      <c r="F263" s="31" t="s">
        <v>22</v>
      </c>
      <c r="G263" s="31" t="s">
        <v>100</v>
      </c>
      <c r="H263" s="31" t="s">
        <v>743</v>
      </c>
      <c r="I263" s="31">
        <v>388.8708567102903</v>
      </c>
      <c r="J263" s="31">
        <v>2806</v>
      </c>
      <c r="K263" s="31">
        <v>138.58547993951899</v>
      </c>
      <c r="L263" s="31" t="s">
        <v>2545</v>
      </c>
      <c r="M263" s="31">
        <v>138.59</v>
      </c>
      <c r="N263" s="31">
        <f t="shared" si="9"/>
        <v>0</v>
      </c>
      <c r="O263" s="31"/>
    </row>
    <row r="264" spans="1:15" x14ac:dyDescent="0.45">
      <c r="A264" s="31" t="str">
        <f t="shared" si="8"/>
        <v>E06000039_Modelled prevalence of children aged 0-1 in households with any of so called 'toxic trio'_Number</v>
      </c>
      <c r="B264" s="31" t="s">
        <v>404</v>
      </c>
      <c r="C264" s="31" t="s">
        <v>405</v>
      </c>
      <c r="D264" s="31" t="s">
        <v>229</v>
      </c>
      <c r="E264" s="31">
        <v>2018</v>
      </c>
      <c r="F264" s="31" t="s">
        <v>22</v>
      </c>
      <c r="G264" s="31" t="s">
        <v>100</v>
      </c>
      <c r="H264" s="31" t="s">
        <v>743</v>
      </c>
      <c r="I264" s="31">
        <v>400.72442990351061</v>
      </c>
      <c r="J264" s="31">
        <v>2451</v>
      </c>
      <c r="K264" s="31">
        <v>163.49425944655675</v>
      </c>
      <c r="L264" s="31" t="s">
        <v>2546</v>
      </c>
      <c r="M264" s="31">
        <v>163.49</v>
      </c>
      <c r="N264" s="31">
        <f t="shared" si="9"/>
        <v>0</v>
      </c>
      <c r="O264" s="31"/>
    </row>
    <row r="265" spans="1:15" x14ac:dyDescent="0.45">
      <c r="A265" s="31" t="str">
        <f t="shared" si="8"/>
        <v>E08000029_Modelled prevalence of children aged 0-1 in households with any of so called 'toxic trio'_Number</v>
      </c>
      <c r="B265" s="31" t="s">
        <v>516</v>
      </c>
      <c r="C265" s="31" t="s">
        <v>517</v>
      </c>
      <c r="D265" s="31" t="s">
        <v>229</v>
      </c>
      <c r="E265" s="31">
        <v>2018</v>
      </c>
      <c r="F265" s="31" t="s">
        <v>22</v>
      </c>
      <c r="G265" s="31" t="s">
        <v>100</v>
      </c>
      <c r="H265" s="31" t="s">
        <v>743</v>
      </c>
      <c r="I265" s="31">
        <v>341.38973185707692</v>
      </c>
      <c r="J265" s="31">
        <v>2300</v>
      </c>
      <c r="K265" s="31">
        <v>148.43031819872908</v>
      </c>
      <c r="L265" s="31" t="s">
        <v>2547</v>
      </c>
      <c r="M265" s="31">
        <v>148.43</v>
      </c>
      <c r="N265" s="31">
        <f t="shared" si="9"/>
        <v>0</v>
      </c>
      <c r="O265" s="31"/>
    </row>
    <row r="266" spans="1:15" x14ac:dyDescent="0.45">
      <c r="A266" s="31" t="str">
        <f t="shared" si="8"/>
        <v>E10000027_Modelled prevalence of children aged 0-1 in households with any of so called 'toxic trio'_Number</v>
      </c>
      <c r="B266" s="31" t="s">
        <v>406</v>
      </c>
      <c r="C266" s="31" t="s">
        <v>407</v>
      </c>
      <c r="D266" s="31" t="s">
        <v>229</v>
      </c>
      <c r="E266" s="31">
        <v>2018</v>
      </c>
      <c r="F266" s="31" t="s">
        <v>22</v>
      </c>
      <c r="G266" s="31" t="s">
        <v>100</v>
      </c>
      <c r="H266" s="31" t="s">
        <v>743</v>
      </c>
      <c r="I266" s="31">
        <v>795.13199446869373</v>
      </c>
      <c r="J266" s="31">
        <v>5401</v>
      </c>
      <c r="K266" s="31">
        <v>147.21940278998218</v>
      </c>
      <c r="L266" s="31" t="s">
        <v>2548</v>
      </c>
      <c r="M266" s="31">
        <v>147.22</v>
      </c>
      <c r="N266" s="31">
        <f t="shared" si="9"/>
        <v>0</v>
      </c>
      <c r="O266" s="31"/>
    </row>
    <row r="267" spans="1:15" x14ac:dyDescent="0.45">
      <c r="A267" s="31" t="str">
        <f t="shared" si="8"/>
        <v>E06000025_Modelled prevalence of children aged 0-1 in households with any of so called 'toxic trio'_Number</v>
      </c>
      <c r="B267" s="31" t="s">
        <v>408</v>
      </c>
      <c r="C267" s="31" t="s">
        <v>409</v>
      </c>
      <c r="D267" s="31" t="s">
        <v>229</v>
      </c>
      <c r="E267" s="31">
        <v>2018</v>
      </c>
      <c r="F267" s="31" t="s">
        <v>22</v>
      </c>
      <c r="G267" s="31" t="s">
        <v>100</v>
      </c>
      <c r="H267" s="31" t="s">
        <v>743</v>
      </c>
      <c r="I267" s="31">
        <v>447.29274275765124</v>
      </c>
      <c r="J267" s="31">
        <v>3181</v>
      </c>
      <c r="K267" s="31">
        <v>140.61387700649206</v>
      </c>
      <c r="L267" s="31" t="s">
        <v>2549</v>
      </c>
      <c r="M267" s="31">
        <v>140.61000000000001</v>
      </c>
      <c r="N267" s="31">
        <f t="shared" si="9"/>
        <v>0</v>
      </c>
      <c r="O267" s="31"/>
    </row>
    <row r="268" spans="1:15" x14ac:dyDescent="0.45">
      <c r="A268" s="31" t="str">
        <f t="shared" si="8"/>
        <v>E08000023_Modelled prevalence of children aged 0-1 in households with any of so called 'toxic trio'_Number</v>
      </c>
      <c r="B268" s="31" t="s">
        <v>410</v>
      </c>
      <c r="C268" s="31" t="s">
        <v>411</v>
      </c>
      <c r="D268" s="31" t="s">
        <v>229</v>
      </c>
      <c r="E268" s="31">
        <v>2018</v>
      </c>
      <c r="F268" s="31" t="s">
        <v>22</v>
      </c>
      <c r="G268" s="31" t="s">
        <v>100</v>
      </c>
      <c r="H268" s="31" t="s">
        <v>743</v>
      </c>
      <c r="I268" s="31">
        <v>297.89233379892005</v>
      </c>
      <c r="J268" s="31">
        <v>1609</v>
      </c>
      <c r="K268" s="31">
        <v>185.14128887440651</v>
      </c>
      <c r="L268" s="31" t="s">
        <v>2550</v>
      </c>
      <c r="M268" s="31">
        <v>185.14</v>
      </c>
      <c r="N268" s="31">
        <f t="shared" si="9"/>
        <v>0</v>
      </c>
      <c r="O268" s="31"/>
    </row>
    <row r="269" spans="1:15" x14ac:dyDescent="0.45">
      <c r="A269" s="31" t="str">
        <f t="shared" si="8"/>
        <v>E06000045_Modelled prevalence of children aged 0-1 in households with any of so called 'toxic trio'_Number</v>
      </c>
      <c r="B269" s="31" t="s">
        <v>577</v>
      </c>
      <c r="C269" s="31" t="s">
        <v>729</v>
      </c>
      <c r="D269" s="31" t="s">
        <v>229</v>
      </c>
      <c r="E269" s="31">
        <v>2018</v>
      </c>
      <c r="F269" s="31" t="s">
        <v>22</v>
      </c>
      <c r="G269" s="31" t="s">
        <v>100</v>
      </c>
      <c r="H269" s="31" t="s">
        <v>743</v>
      </c>
      <c r="I269" s="31">
        <v>545.26630031820571</v>
      </c>
      <c r="J269" s="31">
        <v>3058</v>
      </c>
      <c r="K269" s="31">
        <v>178.30814268090441</v>
      </c>
      <c r="L269" s="31" t="s">
        <v>2551</v>
      </c>
      <c r="M269" s="31">
        <v>178.31</v>
      </c>
      <c r="N269" s="31">
        <f t="shared" si="9"/>
        <v>0</v>
      </c>
      <c r="O269" s="31"/>
    </row>
    <row r="270" spans="1:15" x14ac:dyDescent="0.45">
      <c r="A270" s="31" t="str">
        <f t="shared" si="8"/>
        <v>E06000033_Modelled prevalence of children aged 0-1 in households with any of so called 'toxic trio'_Number</v>
      </c>
      <c r="B270" s="31" t="s">
        <v>412</v>
      </c>
      <c r="C270" s="31" t="s">
        <v>413</v>
      </c>
      <c r="D270" s="31" t="s">
        <v>229</v>
      </c>
      <c r="E270" s="31">
        <v>2018</v>
      </c>
      <c r="F270" s="31" t="s">
        <v>22</v>
      </c>
      <c r="G270" s="31" t="s">
        <v>100</v>
      </c>
      <c r="H270" s="31" t="s">
        <v>743</v>
      </c>
      <c r="I270" s="31">
        <v>357.52003053651316</v>
      </c>
      <c r="J270" s="31">
        <v>2203</v>
      </c>
      <c r="K270" s="31">
        <v>162.28780323945219</v>
      </c>
      <c r="L270" s="31" t="s">
        <v>2552</v>
      </c>
      <c r="M270" s="31">
        <v>162.29</v>
      </c>
      <c r="N270" s="31">
        <f t="shared" si="9"/>
        <v>0</v>
      </c>
      <c r="O270" s="31"/>
    </row>
    <row r="271" spans="1:15" x14ac:dyDescent="0.45">
      <c r="A271" s="31" t="str">
        <f t="shared" si="8"/>
        <v>E09000028_Modelled prevalence of children aged 0-1 in households with any of so called 'toxic trio'_Number</v>
      </c>
      <c r="B271" s="31" t="s">
        <v>414</v>
      </c>
      <c r="C271" s="31" t="s">
        <v>415</v>
      </c>
      <c r="D271" s="31" t="s">
        <v>229</v>
      </c>
      <c r="E271" s="31">
        <v>2018</v>
      </c>
      <c r="F271" s="31" t="s">
        <v>22</v>
      </c>
      <c r="G271" s="31" t="s">
        <v>100</v>
      </c>
      <c r="H271" s="31" t="s">
        <v>743</v>
      </c>
      <c r="I271" s="31">
        <v>874.62014498390204</v>
      </c>
      <c r="J271" s="31">
        <v>4154</v>
      </c>
      <c r="K271" s="31">
        <v>210.54890346266296</v>
      </c>
      <c r="L271" s="31" t="s">
        <v>2553</v>
      </c>
      <c r="M271" s="31">
        <v>210.55</v>
      </c>
      <c r="N271" s="31">
        <f t="shared" si="9"/>
        <v>0</v>
      </c>
      <c r="O271" s="31"/>
    </row>
    <row r="272" spans="1:15" x14ac:dyDescent="0.45">
      <c r="A272" s="31" t="str">
        <f t="shared" si="8"/>
        <v>E08000013_Modelled prevalence of children aged 0-1 in households with any of so called 'toxic trio'_Number</v>
      </c>
      <c r="B272" s="31" t="s">
        <v>416</v>
      </c>
      <c r="C272" s="31" t="s">
        <v>537</v>
      </c>
      <c r="D272" s="31" t="s">
        <v>229</v>
      </c>
      <c r="E272" s="31">
        <v>2018</v>
      </c>
      <c r="F272" s="31" t="s">
        <v>22</v>
      </c>
      <c r="G272" s="31" t="s">
        <v>100</v>
      </c>
      <c r="H272" s="31" t="s">
        <v>743</v>
      </c>
      <c r="I272" s="31">
        <v>352.95947826416989</v>
      </c>
      <c r="J272" s="31">
        <v>1985</v>
      </c>
      <c r="K272" s="31">
        <v>177.81333917590422</v>
      </c>
      <c r="L272" s="31" t="s">
        <v>2554</v>
      </c>
      <c r="M272" s="31">
        <v>177.81</v>
      </c>
      <c r="N272" s="31">
        <f t="shared" si="9"/>
        <v>0</v>
      </c>
      <c r="O272" s="31"/>
    </row>
    <row r="273" spans="1:15" x14ac:dyDescent="0.45">
      <c r="A273" s="31" t="str">
        <f t="shared" si="8"/>
        <v>E10000028_Modelled prevalence of children aged 0-1 in households with any of so called 'toxic trio'_Number</v>
      </c>
      <c r="B273" s="31" t="s">
        <v>418</v>
      </c>
      <c r="C273" s="31" t="s">
        <v>419</v>
      </c>
      <c r="D273" s="31" t="s">
        <v>229</v>
      </c>
      <c r="E273" s="31">
        <v>2018</v>
      </c>
      <c r="F273" s="31" t="s">
        <v>22</v>
      </c>
      <c r="G273" s="31" t="s">
        <v>100</v>
      </c>
      <c r="H273" s="31" t="s">
        <v>743</v>
      </c>
      <c r="I273" s="31">
        <v>1196.7411289749193</v>
      </c>
      <c r="J273" s="31">
        <v>8423</v>
      </c>
      <c r="K273" s="31">
        <v>142.0801530303834</v>
      </c>
      <c r="L273" s="31" t="s">
        <v>2555</v>
      </c>
      <c r="M273" s="31">
        <v>142.08000000000001</v>
      </c>
      <c r="N273" s="31">
        <f t="shared" si="9"/>
        <v>0</v>
      </c>
      <c r="O273" s="31"/>
    </row>
    <row r="274" spans="1:15" x14ac:dyDescent="0.45">
      <c r="A274" s="31" t="str">
        <f t="shared" si="8"/>
        <v>E08000007_Modelled prevalence of children aged 0-1 in households with any of so called 'toxic trio'_Number</v>
      </c>
      <c r="B274" s="31" t="s">
        <v>420</v>
      </c>
      <c r="C274" s="31" t="s">
        <v>421</v>
      </c>
      <c r="D274" s="31" t="s">
        <v>229</v>
      </c>
      <c r="E274" s="31">
        <v>2018</v>
      </c>
      <c r="F274" s="31" t="s">
        <v>22</v>
      </c>
      <c r="G274" s="31" t="s">
        <v>100</v>
      </c>
      <c r="H274" s="31" t="s">
        <v>743</v>
      </c>
      <c r="I274" s="31">
        <v>552.2697090966268</v>
      </c>
      <c r="J274" s="31">
        <v>3338</v>
      </c>
      <c r="K274" s="31">
        <v>165.44928373176356</v>
      </c>
      <c r="L274" s="31" t="s">
        <v>2556</v>
      </c>
      <c r="M274" s="31">
        <v>165.45</v>
      </c>
      <c r="N274" s="31">
        <f t="shared" si="9"/>
        <v>0</v>
      </c>
      <c r="O274" s="31"/>
    </row>
    <row r="275" spans="1:15" x14ac:dyDescent="0.45">
      <c r="A275" s="31" t="str">
        <f t="shared" si="8"/>
        <v>E06000004_Modelled prevalence of children aged 0-1 in households with any of so called 'toxic trio'_Number</v>
      </c>
      <c r="B275" s="31" t="s">
        <v>422</v>
      </c>
      <c r="C275" s="31" t="s">
        <v>423</v>
      </c>
      <c r="D275" s="31" t="s">
        <v>229</v>
      </c>
      <c r="E275" s="31">
        <v>2018</v>
      </c>
      <c r="F275" s="31" t="s">
        <v>22</v>
      </c>
      <c r="G275" s="31" t="s">
        <v>100</v>
      </c>
      <c r="H275" s="31" t="s">
        <v>743</v>
      </c>
      <c r="I275" s="31">
        <v>360.41705390592449</v>
      </c>
      <c r="J275" s="31">
        <v>2126</v>
      </c>
      <c r="K275" s="31">
        <v>169.52824736873211</v>
      </c>
      <c r="L275" s="31" t="s">
        <v>2557</v>
      </c>
      <c r="M275" s="31">
        <v>169.53</v>
      </c>
      <c r="N275" s="31">
        <f t="shared" si="9"/>
        <v>0</v>
      </c>
      <c r="O275" s="31"/>
    </row>
    <row r="276" spans="1:15" x14ac:dyDescent="0.45">
      <c r="A276" s="31" t="str">
        <f t="shared" si="8"/>
        <v>E06000021_Modelled prevalence of children aged 0-1 in households with any of so called 'toxic trio'_Number</v>
      </c>
      <c r="B276" s="31" t="s">
        <v>424</v>
      </c>
      <c r="C276" s="31" t="s">
        <v>425</v>
      </c>
      <c r="D276" s="31" t="s">
        <v>229</v>
      </c>
      <c r="E276" s="31">
        <v>2018</v>
      </c>
      <c r="F276" s="31" t="s">
        <v>22</v>
      </c>
      <c r="G276" s="31" t="s">
        <v>100</v>
      </c>
      <c r="H276" s="31" t="s">
        <v>743</v>
      </c>
      <c r="I276" s="31">
        <v>541.99695164810055</v>
      </c>
      <c r="J276" s="31">
        <v>3239</v>
      </c>
      <c r="K276" s="31">
        <v>167.33465626678003</v>
      </c>
      <c r="L276" s="31" t="s">
        <v>768</v>
      </c>
      <c r="M276" s="31">
        <v>167.33</v>
      </c>
      <c r="N276" s="31">
        <f t="shared" si="9"/>
        <v>0</v>
      </c>
      <c r="O276" s="31"/>
    </row>
    <row r="277" spans="1:15" x14ac:dyDescent="0.45">
      <c r="A277" s="31" t="str">
        <f t="shared" si="8"/>
        <v>E10000029_Modelled prevalence of children aged 0-1 in households with any of so called 'toxic trio'_Number</v>
      </c>
      <c r="B277" s="31" t="s">
        <v>426</v>
      </c>
      <c r="C277" s="31" t="s">
        <v>427</v>
      </c>
      <c r="D277" s="31" t="s">
        <v>229</v>
      </c>
      <c r="E277" s="31">
        <v>2018</v>
      </c>
      <c r="F277" s="31" t="s">
        <v>22</v>
      </c>
      <c r="G277" s="31" t="s">
        <v>100</v>
      </c>
      <c r="H277" s="31" t="s">
        <v>743</v>
      </c>
      <c r="I277" s="31">
        <v>1169.0769292313764</v>
      </c>
      <c r="J277" s="31">
        <v>7605</v>
      </c>
      <c r="K277" s="31">
        <v>153.7247770192474</v>
      </c>
      <c r="L277" s="31" t="s">
        <v>2558</v>
      </c>
      <c r="M277" s="31">
        <v>153.72</v>
      </c>
      <c r="N277" s="31">
        <f t="shared" si="9"/>
        <v>0</v>
      </c>
      <c r="O277" s="31"/>
    </row>
    <row r="278" spans="1:15" x14ac:dyDescent="0.45">
      <c r="A278" s="31" t="str">
        <f t="shared" si="8"/>
        <v>E08000024_Modelled prevalence of children aged 0-1 in households with any of so called 'toxic trio'_Number</v>
      </c>
      <c r="B278" s="31" t="s">
        <v>428</v>
      </c>
      <c r="C278" s="31" t="s">
        <v>429</v>
      </c>
      <c r="D278" s="31" t="s">
        <v>229</v>
      </c>
      <c r="E278" s="31">
        <v>2018</v>
      </c>
      <c r="F278" s="31" t="s">
        <v>22</v>
      </c>
      <c r="G278" s="31" t="s">
        <v>100</v>
      </c>
      <c r="H278" s="31" t="s">
        <v>743</v>
      </c>
      <c r="I278" s="31">
        <v>522.4966767299843</v>
      </c>
      <c r="J278" s="31">
        <v>2860</v>
      </c>
      <c r="K278" s="31">
        <v>182.69114570978473</v>
      </c>
      <c r="L278" s="31" t="s">
        <v>2559</v>
      </c>
      <c r="M278" s="31">
        <v>182.69</v>
      </c>
      <c r="N278" s="31">
        <f t="shared" si="9"/>
        <v>0</v>
      </c>
      <c r="O278" s="31"/>
    </row>
    <row r="279" spans="1:15" x14ac:dyDescent="0.45">
      <c r="A279" s="31" t="str">
        <f t="shared" si="8"/>
        <v>E10000030_Modelled prevalence of children aged 0-1 in households with any of so called 'toxic trio'_Number</v>
      </c>
      <c r="B279" s="31" t="s">
        <v>430</v>
      </c>
      <c r="C279" s="31" t="s">
        <v>431</v>
      </c>
      <c r="D279" s="31" t="s">
        <v>229</v>
      </c>
      <c r="E279" s="31">
        <v>2018</v>
      </c>
      <c r="F279" s="31" t="s">
        <v>22</v>
      </c>
      <c r="G279" s="31" t="s">
        <v>100</v>
      </c>
      <c r="H279" s="31" t="s">
        <v>743</v>
      </c>
      <c r="I279" s="31">
        <v>1743.7743295814162</v>
      </c>
      <c r="J279" s="31">
        <v>12975</v>
      </c>
      <c r="K279" s="31">
        <v>134.39493869606289</v>
      </c>
      <c r="L279" s="31" t="s">
        <v>2560</v>
      </c>
      <c r="M279" s="31">
        <v>134.38999999999999</v>
      </c>
      <c r="N279" s="31">
        <f t="shared" si="9"/>
        <v>0</v>
      </c>
      <c r="O279" s="31"/>
    </row>
    <row r="280" spans="1:15" x14ac:dyDescent="0.45">
      <c r="A280" s="31" t="str">
        <f t="shared" si="8"/>
        <v>E09000029_Modelled prevalence of children aged 0-1 in households with any of so called 'toxic trio'_Number</v>
      </c>
      <c r="B280" s="31" t="s">
        <v>432</v>
      </c>
      <c r="C280" s="31" t="s">
        <v>433</v>
      </c>
      <c r="D280" s="31" t="s">
        <v>229</v>
      </c>
      <c r="E280" s="31">
        <v>2018</v>
      </c>
      <c r="F280" s="31" t="s">
        <v>22</v>
      </c>
      <c r="G280" s="31" t="s">
        <v>100</v>
      </c>
      <c r="H280" s="31" t="s">
        <v>743</v>
      </c>
      <c r="I280" s="31">
        <v>403.64238525652212</v>
      </c>
      <c r="J280" s="31">
        <v>2549</v>
      </c>
      <c r="K280" s="31">
        <v>158.35323077933393</v>
      </c>
      <c r="L280" s="31" t="s">
        <v>2561</v>
      </c>
      <c r="M280" s="31">
        <v>158.35</v>
      </c>
      <c r="N280" s="31">
        <f t="shared" si="9"/>
        <v>0</v>
      </c>
      <c r="O280" s="31"/>
    </row>
    <row r="281" spans="1:15" x14ac:dyDescent="0.45">
      <c r="A281" s="31" t="str">
        <f t="shared" si="8"/>
        <v>E06000030_Modelled prevalence of children aged 0-1 in households with any of so called 'toxic trio'_Number</v>
      </c>
      <c r="B281" s="31" t="s">
        <v>434</v>
      </c>
      <c r="C281" s="31" t="s">
        <v>435</v>
      </c>
      <c r="D281" s="31" t="s">
        <v>229</v>
      </c>
      <c r="E281" s="31">
        <v>2018</v>
      </c>
      <c r="F281" s="31" t="s">
        <v>22</v>
      </c>
      <c r="G281" s="31" t="s">
        <v>100</v>
      </c>
      <c r="H281" s="31" t="s">
        <v>743</v>
      </c>
      <c r="I281" s="31">
        <v>418.2645387806175</v>
      </c>
      <c r="J281" s="31">
        <v>2785</v>
      </c>
      <c r="K281" s="31">
        <v>150.18475360165797</v>
      </c>
      <c r="L281" s="31" t="s">
        <v>2562</v>
      </c>
      <c r="M281" s="31">
        <v>150.18</v>
      </c>
      <c r="N281" s="31">
        <f t="shared" si="9"/>
        <v>0</v>
      </c>
      <c r="O281" s="31"/>
    </row>
    <row r="282" spans="1:15" x14ac:dyDescent="0.45">
      <c r="A282" s="31" t="str">
        <f t="shared" si="8"/>
        <v>E08000008_Modelled prevalence of children aged 0-1 in households with any of so called 'toxic trio'_Number</v>
      </c>
      <c r="B282" s="31" t="s">
        <v>436</v>
      </c>
      <c r="C282" s="31" t="s">
        <v>437</v>
      </c>
      <c r="D282" s="31" t="s">
        <v>229</v>
      </c>
      <c r="E282" s="31">
        <v>2018</v>
      </c>
      <c r="F282" s="31" t="s">
        <v>22</v>
      </c>
      <c r="G282" s="31" t="s">
        <v>100</v>
      </c>
      <c r="H282" s="31" t="s">
        <v>743</v>
      </c>
      <c r="I282" s="31">
        <v>500.49499785724652</v>
      </c>
      <c r="J282" s="31">
        <v>2787</v>
      </c>
      <c r="K282" s="31">
        <v>179.5819870316636</v>
      </c>
      <c r="L282" s="31" t="s">
        <v>2563</v>
      </c>
      <c r="M282" s="31">
        <v>179.58</v>
      </c>
      <c r="N282" s="31">
        <f t="shared" si="9"/>
        <v>0</v>
      </c>
      <c r="O282" s="31"/>
    </row>
    <row r="283" spans="1:15" x14ac:dyDescent="0.45">
      <c r="A283" s="31" t="str">
        <f t="shared" si="8"/>
        <v>E06000020_Modelled prevalence of children aged 0-1 in households with any of so called 'toxic trio'_Number</v>
      </c>
      <c r="B283" s="31" t="s">
        <v>570</v>
      </c>
      <c r="C283" s="31" t="s">
        <v>730</v>
      </c>
      <c r="D283" s="31" t="s">
        <v>229</v>
      </c>
      <c r="E283" s="31">
        <v>2018</v>
      </c>
      <c r="F283" s="31" t="s">
        <v>22</v>
      </c>
      <c r="G283" s="31" t="s">
        <v>100</v>
      </c>
      <c r="H283" s="31" t="s">
        <v>743</v>
      </c>
      <c r="I283" s="31">
        <v>326.46928658961133</v>
      </c>
      <c r="J283" s="31">
        <v>2075</v>
      </c>
      <c r="K283" s="31">
        <v>157.33459594680062</v>
      </c>
      <c r="L283" s="31" t="s">
        <v>2564</v>
      </c>
      <c r="M283" s="31">
        <v>157.33000000000001</v>
      </c>
      <c r="N283" s="31">
        <f t="shared" si="9"/>
        <v>0</v>
      </c>
      <c r="O283" s="31"/>
    </row>
    <row r="284" spans="1:15" x14ac:dyDescent="0.45">
      <c r="A284" s="31" t="str">
        <f t="shared" si="8"/>
        <v>E06000034_Modelled prevalence of children aged 0-1 in households with any of so called 'toxic trio'_Number</v>
      </c>
      <c r="B284" s="31" t="s">
        <v>493</v>
      </c>
      <c r="C284" s="31" t="s">
        <v>731</v>
      </c>
      <c r="D284" s="31" t="s">
        <v>229</v>
      </c>
      <c r="E284" s="31">
        <v>2018</v>
      </c>
      <c r="F284" s="31" t="s">
        <v>22</v>
      </c>
      <c r="G284" s="31" t="s">
        <v>100</v>
      </c>
      <c r="H284" s="31" t="s">
        <v>743</v>
      </c>
      <c r="I284" s="31">
        <v>403.92737139751449</v>
      </c>
      <c r="J284" s="31">
        <v>2544</v>
      </c>
      <c r="K284" s="31">
        <v>158.77648246757644</v>
      </c>
      <c r="L284" s="31" t="s">
        <v>2565</v>
      </c>
      <c r="M284" s="31">
        <v>158.78</v>
      </c>
      <c r="N284" s="31">
        <f t="shared" si="9"/>
        <v>0</v>
      </c>
      <c r="O284" s="31"/>
    </row>
    <row r="285" spans="1:15" x14ac:dyDescent="0.45">
      <c r="A285" s="31" t="str">
        <f t="shared" si="8"/>
        <v>E06000027_Modelled prevalence of children aged 0-1 in households with any of so called 'toxic trio'_Number</v>
      </c>
      <c r="B285" s="31" t="s">
        <v>438</v>
      </c>
      <c r="C285" s="31" t="s">
        <v>439</v>
      </c>
      <c r="D285" s="31" t="s">
        <v>229</v>
      </c>
      <c r="E285" s="31">
        <v>2018</v>
      </c>
      <c r="F285" s="31" t="s">
        <v>22</v>
      </c>
      <c r="G285" s="31" t="s">
        <v>100</v>
      </c>
      <c r="H285" s="31" t="s">
        <v>743</v>
      </c>
      <c r="I285" s="31">
        <v>206.93785004858972</v>
      </c>
      <c r="J285" s="31">
        <v>1247</v>
      </c>
      <c r="K285" s="31">
        <v>165.94855657465092</v>
      </c>
      <c r="L285" s="31" t="s">
        <v>2566</v>
      </c>
      <c r="M285" s="31">
        <v>165.95</v>
      </c>
      <c r="N285" s="31">
        <f t="shared" si="9"/>
        <v>0</v>
      </c>
      <c r="O285" s="31"/>
    </row>
    <row r="286" spans="1:15" x14ac:dyDescent="0.45">
      <c r="A286" s="31" t="str">
        <f t="shared" si="8"/>
        <v>E09000030_Modelled prevalence of children aged 0-1 in households with any of so called 'toxic trio'_Number</v>
      </c>
      <c r="B286" s="31" t="s">
        <v>440</v>
      </c>
      <c r="C286" s="31" t="s">
        <v>441</v>
      </c>
      <c r="D286" s="31" t="s">
        <v>229</v>
      </c>
      <c r="E286" s="31">
        <v>2018</v>
      </c>
      <c r="F286" s="31" t="s">
        <v>22</v>
      </c>
      <c r="G286" s="31" t="s">
        <v>100</v>
      </c>
      <c r="H286" s="31" t="s">
        <v>743</v>
      </c>
      <c r="I286" s="31">
        <v>969.55068211340097</v>
      </c>
      <c r="J286" s="31">
        <v>4529</v>
      </c>
      <c r="K286" s="31">
        <v>214.07610556710114</v>
      </c>
      <c r="L286" s="31" t="s">
        <v>2567</v>
      </c>
      <c r="M286" s="31">
        <v>214.08</v>
      </c>
      <c r="N286" s="31">
        <f t="shared" si="9"/>
        <v>0</v>
      </c>
      <c r="O286" s="31"/>
    </row>
    <row r="287" spans="1:15" x14ac:dyDescent="0.45">
      <c r="A287" s="31" t="str">
        <f t="shared" si="8"/>
        <v>E08000009_Modelled prevalence of children aged 0-1 in households with any of so called 'toxic trio'_Number</v>
      </c>
      <c r="B287" s="31" t="s">
        <v>442</v>
      </c>
      <c r="C287" s="31" t="s">
        <v>443</v>
      </c>
      <c r="D287" s="31" t="s">
        <v>229</v>
      </c>
      <c r="E287" s="31">
        <v>2018</v>
      </c>
      <c r="F287" s="31" t="s">
        <v>22</v>
      </c>
      <c r="G287" s="31" t="s">
        <v>100</v>
      </c>
      <c r="H287" s="31" t="s">
        <v>743</v>
      </c>
      <c r="I287" s="31">
        <v>441.27002237799161</v>
      </c>
      <c r="J287" s="31">
        <v>2669</v>
      </c>
      <c r="K287" s="31">
        <v>165.33159324765515</v>
      </c>
      <c r="L287" s="31" t="s">
        <v>2568</v>
      </c>
      <c r="M287" s="31">
        <v>165.33</v>
      </c>
      <c r="N287" s="31">
        <f t="shared" si="9"/>
        <v>0</v>
      </c>
      <c r="O287" s="31"/>
    </row>
    <row r="288" spans="1:15" x14ac:dyDescent="0.45">
      <c r="A288" s="31" t="str">
        <f t="shared" si="8"/>
        <v>E08000036_Modelled prevalence of children aged 0-1 in households with any of so called 'toxic trio'_Number</v>
      </c>
      <c r="B288" s="31" t="s">
        <v>444</v>
      </c>
      <c r="C288" s="31" t="s">
        <v>445</v>
      </c>
      <c r="D288" s="31" t="s">
        <v>229</v>
      </c>
      <c r="E288" s="31">
        <v>2018</v>
      </c>
      <c r="F288" s="31" t="s">
        <v>22</v>
      </c>
      <c r="G288" s="31" t="s">
        <v>100</v>
      </c>
      <c r="H288" s="31" t="s">
        <v>743</v>
      </c>
      <c r="I288" s="31">
        <v>701.26187864351812</v>
      </c>
      <c r="J288" s="31">
        <v>4108</v>
      </c>
      <c r="K288" s="31">
        <v>170.70639694340753</v>
      </c>
      <c r="L288" s="31" t="s">
        <v>2569</v>
      </c>
      <c r="M288" s="31">
        <v>170.71</v>
      </c>
      <c r="N288" s="31">
        <f t="shared" si="9"/>
        <v>0</v>
      </c>
      <c r="O288" s="31"/>
    </row>
    <row r="289" spans="1:15" x14ac:dyDescent="0.45">
      <c r="A289" s="31" t="str">
        <f t="shared" si="8"/>
        <v>E08000030_Modelled prevalence of children aged 0-1 in households with any of so called 'toxic trio'_Number</v>
      </c>
      <c r="B289" s="31" t="s">
        <v>446</v>
      </c>
      <c r="C289" s="31" t="s">
        <v>447</v>
      </c>
      <c r="D289" s="31" t="s">
        <v>229</v>
      </c>
      <c r="E289" s="31">
        <v>2018</v>
      </c>
      <c r="F289" s="31" t="s">
        <v>22</v>
      </c>
      <c r="G289" s="31" t="s">
        <v>100</v>
      </c>
      <c r="H289" s="31" t="s">
        <v>743</v>
      </c>
      <c r="I289" s="31">
        <v>637.27564731710265</v>
      </c>
      <c r="J289" s="31">
        <v>3892</v>
      </c>
      <c r="K289" s="31">
        <v>163.73988882762146</v>
      </c>
      <c r="L289" s="31" t="s">
        <v>2570</v>
      </c>
      <c r="M289" s="31">
        <v>163.74</v>
      </c>
      <c r="N289" s="31">
        <f t="shared" si="9"/>
        <v>0</v>
      </c>
      <c r="O289" s="31"/>
    </row>
    <row r="290" spans="1:15" x14ac:dyDescent="0.45">
      <c r="A290" s="31" t="str">
        <f t="shared" si="8"/>
        <v>E09000031_Modelled prevalence of children aged 0-1 in households with any of so called 'toxic trio'_Number</v>
      </c>
      <c r="B290" s="31" t="s">
        <v>448</v>
      </c>
      <c r="C290" s="31" t="s">
        <v>449</v>
      </c>
      <c r="D290" s="31" t="s">
        <v>229</v>
      </c>
      <c r="E290" s="31">
        <v>2018</v>
      </c>
      <c r="F290" s="31" t="s">
        <v>22</v>
      </c>
      <c r="G290" s="31" t="s">
        <v>100</v>
      </c>
      <c r="H290" s="31" t="s">
        <v>743</v>
      </c>
      <c r="I290" s="31">
        <v>808.07228775450506</v>
      </c>
      <c r="J290" s="31">
        <v>4448</v>
      </c>
      <c r="K290" s="31">
        <v>181.67092800236176</v>
      </c>
      <c r="L290" s="31" t="s">
        <v>2571</v>
      </c>
      <c r="M290" s="31">
        <v>181.67</v>
      </c>
      <c r="N290" s="31">
        <f t="shared" si="9"/>
        <v>0</v>
      </c>
      <c r="O290" s="31"/>
    </row>
    <row r="291" spans="1:15" x14ac:dyDescent="0.45">
      <c r="A291" s="31" t="str">
        <f t="shared" si="8"/>
        <v>E09000032_Modelled prevalence of children aged 0-1 in households with any of so called 'toxic trio'_Number</v>
      </c>
      <c r="B291" s="31" t="s">
        <v>450</v>
      </c>
      <c r="C291" s="31" t="s">
        <v>451</v>
      </c>
      <c r="D291" s="31" t="s">
        <v>229</v>
      </c>
      <c r="E291" s="31">
        <v>2018</v>
      </c>
      <c r="F291" s="31" t="s">
        <v>22</v>
      </c>
      <c r="G291" s="31" t="s">
        <v>100</v>
      </c>
      <c r="H291" s="31" t="s">
        <v>743</v>
      </c>
      <c r="I291" s="31">
        <v>850.59944582769833</v>
      </c>
      <c r="J291" s="31">
        <v>4567</v>
      </c>
      <c r="K291" s="31">
        <v>186.2490575493099</v>
      </c>
      <c r="L291" s="31" t="s">
        <v>2572</v>
      </c>
      <c r="M291" s="31">
        <v>186.25</v>
      </c>
      <c r="N291" s="31">
        <f t="shared" si="9"/>
        <v>0</v>
      </c>
      <c r="O291" s="31"/>
    </row>
    <row r="292" spans="1:15" x14ac:dyDescent="0.45">
      <c r="A292" s="31" t="str">
        <f t="shared" si="8"/>
        <v>E06000007_Modelled prevalence of children aged 0-1 in households with any of so called 'toxic trio'_Number</v>
      </c>
      <c r="B292" s="31" t="s">
        <v>452</v>
      </c>
      <c r="C292" s="31" t="s">
        <v>453</v>
      </c>
      <c r="D292" s="31" t="s">
        <v>229</v>
      </c>
      <c r="E292" s="31">
        <v>2018</v>
      </c>
      <c r="F292" s="31" t="s">
        <v>22</v>
      </c>
      <c r="G292" s="31" t="s">
        <v>100</v>
      </c>
      <c r="H292" s="31" t="s">
        <v>743</v>
      </c>
      <c r="I292" s="31">
        <v>359.06301837057333</v>
      </c>
      <c r="J292" s="31">
        <v>2229</v>
      </c>
      <c r="K292" s="31">
        <v>161.0870427862599</v>
      </c>
      <c r="L292" s="31" t="s">
        <v>2573</v>
      </c>
      <c r="M292" s="31">
        <v>161.09</v>
      </c>
      <c r="N292" s="31">
        <f t="shared" si="9"/>
        <v>0</v>
      </c>
      <c r="O292" s="31"/>
    </row>
    <row r="293" spans="1:15" x14ac:dyDescent="0.45">
      <c r="A293" s="31" t="str">
        <f t="shared" si="8"/>
        <v>E10000031_Modelled prevalence of children aged 0-1 in households with any of so called 'toxic trio'_Number</v>
      </c>
      <c r="B293" s="31" t="s">
        <v>454</v>
      </c>
      <c r="C293" s="31" t="s">
        <v>455</v>
      </c>
      <c r="D293" s="31" t="s">
        <v>229</v>
      </c>
      <c r="E293" s="31">
        <v>2018</v>
      </c>
      <c r="F293" s="31" t="s">
        <v>22</v>
      </c>
      <c r="G293" s="31" t="s">
        <v>100</v>
      </c>
      <c r="H293" s="31" t="s">
        <v>743</v>
      </c>
      <c r="I293" s="31">
        <v>856.45584131465478</v>
      </c>
      <c r="J293" s="31">
        <v>6079</v>
      </c>
      <c r="K293" s="31">
        <v>140.88761989055021</v>
      </c>
      <c r="L293" s="31" t="s">
        <v>2574</v>
      </c>
      <c r="M293" s="31">
        <v>140.88999999999999</v>
      </c>
      <c r="N293" s="31">
        <f t="shared" si="9"/>
        <v>0</v>
      </c>
      <c r="O293" s="31"/>
    </row>
    <row r="294" spans="1:15" x14ac:dyDescent="0.45">
      <c r="A294" s="31" t="str">
        <f t="shared" si="8"/>
        <v>E06000037_Modelled prevalence of children aged 0-1 in households with any of so called 'toxic trio'_Number</v>
      </c>
      <c r="B294" s="31" t="s">
        <v>456</v>
      </c>
      <c r="C294" s="31" t="s">
        <v>457</v>
      </c>
      <c r="D294" s="31" t="s">
        <v>229</v>
      </c>
      <c r="E294" s="31">
        <v>2018</v>
      </c>
      <c r="F294" s="31" t="s">
        <v>22</v>
      </c>
      <c r="G294" s="31" t="s">
        <v>100</v>
      </c>
      <c r="H294" s="31" t="s">
        <v>743</v>
      </c>
      <c r="I294" s="31">
        <v>231.68190518947125</v>
      </c>
      <c r="J294" s="31">
        <v>1693</v>
      </c>
      <c r="K294" s="31">
        <v>136.84696112786253</v>
      </c>
      <c r="L294" s="31" t="s">
        <v>2575</v>
      </c>
      <c r="M294" s="31">
        <v>136.85</v>
      </c>
      <c r="N294" s="31">
        <f t="shared" si="9"/>
        <v>0</v>
      </c>
      <c r="O294" s="31"/>
    </row>
    <row r="295" spans="1:15" x14ac:dyDescent="0.45">
      <c r="A295" s="31" t="str">
        <f t="shared" si="8"/>
        <v>E10000032_Modelled prevalence of children aged 0-1 in households with any of so called 'toxic trio'_Number</v>
      </c>
      <c r="B295" s="31" t="s">
        <v>458</v>
      </c>
      <c r="C295" s="31" t="s">
        <v>459</v>
      </c>
      <c r="D295" s="31" t="s">
        <v>229</v>
      </c>
      <c r="E295" s="31">
        <v>2018</v>
      </c>
      <c r="F295" s="31" t="s">
        <v>22</v>
      </c>
      <c r="G295" s="31" t="s">
        <v>100</v>
      </c>
      <c r="H295" s="31" t="s">
        <v>743</v>
      </c>
      <c r="I295" s="31">
        <v>1203.247419879214</v>
      </c>
      <c r="J295" s="31">
        <v>8578</v>
      </c>
      <c r="K295" s="31">
        <v>140.27132430394195</v>
      </c>
      <c r="L295" s="31" t="s">
        <v>2576</v>
      </c>
      <c r="M295" s="31">
        <v>140.27000000000001</v>
      </c>
      <c r="N295" s="31">
        <f t="shared" si="9"/>
        <v>0</v>
      </c>
      <c r="O295" s="31"/>
    </row>
    <row r="296" spans="1:15" x14ac:dyDescent="0.45">
      <c r="A296" s="31" t="str">
        <f t="shared" si="8"/>
        <v>E09000033_Modelled prevalence of children aged 0-1 in households with any of so called 'toxic trio'_Number</v>
      </c>
      <c r="B296" s="31" t="s">
        <v>506</v>
      </c>
      <c r="C296" s="31" t="s">
        <v>507</v>
      </c>
      <c r="D296" s="31" t="s">
        <v>229</v>
      </c>
      <c r="E296" s="31">
        <v>2018</v>
      </c>
      <c r="F296" s="31" t="s">
        <v>22</v>
      </c>
      <c r="G296" s="31" t="s">
        <v>100</v>
      </c>
      <c r="H296" s="31" t="s">
        <v>743</v>
      </c>
      <c r="I296" s="31">
        <v>477.53269449240412</v>
      </c>
      <c r="J296" s="31">
        <v>2589</v>
      </c>
      <c r="K296" s="31">
        <v>184.44677268922524</v>
      </c>
      <c r="L296" s="31" t="s">
        <v>2577</v>
      </c>
      <c r="M296" s="31">
        <v>184.45</v>
      </c>
      <c r="N296" s="31">
        <f t="shared" si="9"/>
        <v>0</v>
      </c>
      <c r="O296" s="31"/>
    </row>
    <row r="297" spans="1:15" x14ac:dyDescent="0.45">
      <c r="A297" s="31" t="str">
        <f t="shared" si="8"/>
        <v>E08000010_Modelled prevalence of children aged 0-1 in households with any of so called 'toxic trio'_Number</v>
      </c>
      <c r="B297" s="31" t="s">
        <v>460</v>
      </c>
      <c r="C297" s="31" t="s">
        <v>461</v>
      </c>
      <c r="D297" s="31" t="s">
        <v>229</v>
      </c>
      <c r="E297" s="31">
        <v>2018</v>
      </c>
      <c r="F297" s="31" t="s">
        <v>22</v>
      </c>
      <c r="G297" s="31" t="s">
        <v>100</v>
      </c>
      <c r="H297" s="31" t="s">
        <v>743</v>
      </c>
      <c r="I297" s="31">
        <v>607.6316094723727</v>
      </c>
      <c r="J297" s="31">
        <v>3565</v>
      </c>
      <c r="K297" s="31">
        <v>170.44364922086191</v>
      </c>
      <c r="L297" s="31" t="s">
        <v>2578</v>
      </c>
      <c r="M297" s="31">
        <v>170.44</v>
      </c>
      <c r="N297" s="31">
        <f t="shared" si="9"/>
        <v>0</v>
      </c>
      <c r="O297" s="31"/>
    </row>
    <row r="298" spans="1:15" x14ac:dyDescent="0.45">
      <c r="A298" s="31" t="str">
        <f t="shared" si="8"/>
        <v>E06000054_Modelled prevalence of children aged 0-1 in households with any of so called 'toxic trio'_Number</v>
      </c>
      <c r="B298" s="31" t="s">
        <v>462</v>
      </c>
      <c r="C298" s="31" t="s">
        <v>463</v>
      </c>
      <c r="D298" s="31" t="s">
        <v>229</v>
      </c>
      <c r="E298" s="31">
        <v>2018</v>
      </c>
      <c r="F298" s="31" t="s">
        <v>22</v>
      </c>
      <c r="G298" s="31" t="s">
        <v>100</v>
      </c>
      <c r="H298" s="31" t="s">
        <v>743</v>
      </c>
      <c r="I298" s="31">
        <v>715.32087895701522</v>
      </c>
      <c r="J298" s="31">
        <v>5003</v>
      </c>
      <c r="K298" s="31">
        <v>142.97838875814816</v>
      </c>
      <c r="L298" s="31" t="s">
        <v>2579</v>
      </c>
      <c r="M298" s="31">
        <v>142.97999999999999</v>
      </c>
      <c r="N298" s="31">
        <f t="shared" si="9"/>
        <v>0</v>
      </c>
      <c r="O298" s="31"/>
    </row>
    <row r="299" spans="1:15" x14ac:dyDescent="0.45">
      <c r="A299" s="31" t="str">
        <f t="shared" si="8"/>
        <v>E06000040_Modelled prevalence of children aged 0-1 in households with any of so called 'toxic trio'_Number</v>
      </c>
      <c r="B299" s="31" t="s">
        <v>555</v>
      </c>
      <c r="C299" s="31" t="s">
        <v>727</v>
      </c>
      <c r="D299" s="31" t="s">
        <v>229</v>
      </c>
      <c r="E299" s="31">
        <v>2018</v>
      </c>
      <c r="F299" s="31" t="s">
        <v>22</v>
      </c>
      <c r="G299" s="31" t="s">
        <v>100</v>
      </c>
      <c r="H299" s="31" t="s">
        <v>743</v>
      </c>
      <c r="I299" s="31">
        <v>228.80697144849896</v>
      </c>
      <c r="J299" s="31">
        <v>1648</v>
      </c>
      <c r="K299" s="31">
        <v>138.83918170418627</v>
      </c>
      <c r="L299" s="31" t="s">
        <v>2580</v>
      </c>
      <c r="M299" s="31">
        <v>138.84</v>
      </c>
      <c r="N299" s="31">
        <f t="shared" si="9"/>
        <v>0</v>
      </c>
      <c r="O299" s="31"/>
    </row>
    <row r="300" spans="1:15" x14ac:dyDescent="0.45">
      <c r="A300" s="31" t="str">
        <f t="shared" si="8"/>
        <v>E08000015_Modelled prevalence of children aged 0-1 in households with any of so called 'toxic trio'_Number</v>
      </c>
      <c r="B300" s="31" t="s">
        <v>464</v>
      </c>
      <c r="C300" s="31" t="s">
        <v>465</v>
      </c>
      <c r="D300" s="31" t="s">
        <v>229</v>
      </c>
      <c r="E300" s="31">
        <v>2018</v>
      </c>
      <c r="F300" s="31" t="s">
        <v>22</v>
      </c>
      <c r="G300" s="31" t="s">
        <v>100</v>
      </c>
      <c r="H300" s="31" t="s">
        <v>743</v>
      </c>
      <c r="I300" s="31">
        <v>615.89642460412392</v>
      </c>
      <c r="J300" s="31">
        <v>3335</v>
      </c>
      <c r="K300" s="31">
        <v>184.67658908669381</v>
      </c>
      <c r="L300" s="31" t="s">
        <v>2581</v>
      </c>
      <c r="M300" s="31">
        <v>184.68</v>
      </c>
      <c r="N300" s="31">
        <f t="shared" si="9"/>
        <v>0</v>
      </c>
      <c r="O300" s="31"/>
    </row>
    <row r="301" spans="1:15" x14ac:dyDescent="0.45">
      <c r="A301" s="31" t="str">
        <f t="shared" si="8"/>
        <v>E06000041_Modelled prevalence of children aged 0-1 in households with any of so called 'toxic trio'_Number</v>
      </c>
      <c r="B301" s="31" t="s">
        <v>466</v>
      </c>
      <c r="C301" s="31" t="s">
        <v>467</v>
      </c>
      <c r="D301" s="31" t="s">
        <v>229</v>
      </c>
      <c r="E301" s="31">
        <v>2018</v>
      </c>
      <c r="F301" s="31" t="s">
        <v>22</v>
      </c>
      <c r="G301" s="31" t="s">
        <v>100</v>
      </c>
      <c r="H301" s="31" t="s">
        <v>743</v>
      </c>
      <c r="I301" s="31">
        <v>218.03329338934208</v>
      </c>
      <c r="J301" s="31">
        <v>1714</v>
      </c>
      <c r="K301" s="31">
        <v>127.20728902528708</v>
      </c>
      <c r="L301" s="31" t="s">
        <v>2582</v>
      </c>
      <c r="M301" s="31">
        <v>127.21</v>
      </c>
      <c r="N301" s="31">
        <f t="shared" si="9"/>
        <v>0</v>
      </c>
      <c r="O301" s="31"/>
    </row>
    <row r="302" spans="1:15" x14ac:dyDescent="0.45">
      <c r="A302" s="31" t="str">
        <f t="shared" si="8"/>
        <v>E08000031_Modelled prevalence of children aged 0-1 in households with any of so called 'toxic trio'_Number</v>
      </c>
      <c r="B302" s="31" t="s">
        <v>468</v>
      </c>
      <c r="C302" s="31" t="s">
        <v>469</v>
      </c>
      <c r="D302" s="31" t="s">
        <v>229</v>
      </c>
      <c r="E302" s="31">
        <v>2018</v>
      </c>
      <c r="F302" s="31" t="s">
        <v>22</v>
      </c>
      <c r="G302" s="31" t="s">
        <v>100</v>
      </c>
      <c r="H302" s="31" t="s">
        <v>743</v>
      </c>
      <c r="I302" s="31">
        <v>596.02652095574251</v>
      </c>
      <c r="J302" s="31">
        <v>3481</v>
      </c>
      <c r="K302" s="31">
        <v>171.22278683014724</v>
      </c>
      <c r="L302" s="31" t="s">
        <v>2583</v>
      </c>
      <c r="M302" s="31">
        <v>171.22</v>
      </c>
      <c r="N302" s="31">
        <f t="shared" si="9"/>
        <v>0</v>
      </c>
      <c r="O302" s="31"/>
    </row>
    <row r="303" spans="1:15" x14ac:dyDescent="0.45">
      <c r="A303" s="31" t="str">
        <f t="shared" si="8"/>
        <v>E10000034_Modelled prevalence of children aged 0-1 in households with any of so called 'toxic trio'_Number</v>
      </c>
      <c r="B303" s="31" t="s">
        <v>470</v>
      </c>
      <c r="C303" s="31" t="s">
        <v>471</v>
      </c>
      <c r="D303" s="31" t="s">
        <v>229</v>
      </c>
      <c r="E303" s="31">
        <v>2018</v>
      </c>
      <c r="F303" s="31" t="s">
        <v>22</v>
      </c>
      <c r="G303" s="31" t="s">
        <v>100</v>
      </c>
      <c r="H303" s="31" t="s">
        <v>743</v>
      </c>
      <c r="I303" s="31">
        <v>831.96324316415121</v>
      </c>
      <c r="J303" s="31">
        <v>5832</v>
      </c>
      <c r="K303" s="31">
        <v>142.65487708575981</v>
      </c>
      <c r="L303" s="31" t="s">
        <v>2584</v>
      </c>
      <c r="M303" s="31">
        <v>142.65</v>
      </c>
      <c r="N303" s="31">
        <f t="shared" si="9"/>
        <v>0</v>
      </c>
      <c r="O303" s="31"/>
    </row>
    <row r="304" spans="1:15" x14ac:dyDescent="0.45">
      <c r="A304" s="31" t="str">
        <f t="shared" si="8"/>
        <v>E06000014_Modelled prevalence of children aged 0-1 in households with any of so called 'toxic trio'_Number</v>
      </c>
      <c r="B304" s="31" t="s">
        <v>472</v>
      </c>
      <c r="C304" s="31" t="s">
        <v>473</v>
      </c>
      <c r="D304" s="31" t="s">
        <v>229</v>
      </c>
      <c r="E304" s="31">
        <v>2018</v>
      </c>
      <c r="F304" s="31" t="s">
        <v>22</v>
      </c>
      <c r="G304" s="31" t="s">
        <v>100</v>
      </c>
      <c r="H304" s="31" t="s">
        <v>743</v>
      </c>
      <c r="I304" s="31">
        <v>319.46213223466225</v>
      </c>
      <c r="J304" s="31">
        <v>1848</v>
      </c>
      <c r="K304" s="31">
        <v>172.8691191746008</v>
      </c>
      <c r="L304" s="31" t="s">
        <v>2585</v>
      </c>
      <c r="M304" s="31">
        <v>172.87</v>
      </c>
      <c r="N304" s="31">
        <f t="shared" si="9"/>
        <v>0</v>
      </c>
      <c r="O304" s="31"/>
    </row>
    <row r="305" spans="1:15" x14ac:dyDescent="0.45">
      <c r="A305" s="31" t="str">
        <f t="shared" si="8"/>
        <v>NA_Modelled prevalence of children aged 0-1 in households with any of so called 'toxic trio'_Number</v>
      </c>
      <c r="B305" s="31" t="s">
        <v>13</v>
      </c>
      <c r="C305" s="31" t="s">
        <v>737</v>
      </c>
      <c r="D305" s="31" t="s">
        <v>229</v>
      </c>
      <c r="E305" s="31">
        <v>2018</v>
      </c>
      <c r="F305" s="31" t="s">
        <v>22</v>
      </c>
      <c r="G305" s="31" t="s">
        <v>100</v>
      </c>
      <c r="H305" s="31" t="s">
        <v>743</v>
      </c>
      <c r="I305" s="31">
        <v>106253.19186935425</v>
      </c>
      <c r="J305" s="31">
        <v>637834</v>
      </c>
      <c r="K305" s="31">
        <v>166.58439636230472</v>
      </c>
      <c r="L305" s="31" t="s">
        <v>2586</v>
      </c>
      <c r="M305" s="31">
        <v>166.58</v>
      </c>
      <c r="N305" s="31">
        <f t="shared" si="9"/>
        <v>0</v>
      </c>
      <c r="O305" s="31"/>
    </row>
    <row r="306" spans="1:15" x14ac:dyDescent="0.45">
      <c r="A306" s="31" t="str">
        <f t="shared" si="8"/>
        <v>E09000002_Modelled prevalence of children aged 0-4 in households with all 3 of so called 'toxic trio'_Number</v>
      </c>
      <c r="B306" s="31" t="s">
        <v>227</v>
      </c>
      <c r="C306" s="31" t="s">
        <v>228</v>
      </c>
      <c r="D306" s="31" t="s">
        <v>229</v>
      </c>
      <c r="E306" s="31">
        <v>2018</v>
      </c>
      <c r="F306" s="31" t="s">
        <v>22</v>
      </c>
      <c r="G306" s="31" t="s">
        <v>103</v>
      </c>
      <c r="H306" s="31" t="s">
        <v>743</v>
      </c>
      <c r="I306" s="31">
        <v>380.93068097916125</v>
      </c>
      <c r="J306" s="31">
        <v>19519</v>
      </c>
      <c r="K306" s="31">
        <v>19.515891233114466</v>
      </c>
      <c r="L306" s="31" t="s">
        <v>2587</v>
      </c>
      <c r="M306" s="31">
        <v>19.52</v>
      </c>
      <c r="N306" s="31">
        <f t="shared" si="9"/>
        <v>0</v>
      </c>
      <c r="O306" s="31"/>
    </row>
    <row r="307" spans="1:15" x14ac:dyDescent="0.45">
      <c r="A307" s="31" t="str">
        <f t="shared" si="8"/>
        <v>E09000003_Modelled prevalence of children aged 0-4 in households with all 3 of so called 'toxic trio'_Number</v>
      </c>
      <c r="B307" s="31" t="s">
        <v>233</v>
      </c>
      <c r="C307" s="31" t="s">
        <v>234</v>
      </c>
      <c r="D307" s="31" t="s">
        <v>229</v>
      </c>
      <c r="E307" s="31">
        <v>2018</v>
      </c>
      <c r="F307" s="31" t="s">
        <v>22</v>
      </c>
      <c r="G307" s="31" t="s">
        <v>103</v>
      </c>
      <c r="H307" s="31" t="s">
        <v>743</v>
      </c>
      <c r="I307" s="31">
        <v>392.8945289643554</v>
      </c>
      <c r="J307" s="31">
        <v>26512</v>
      </c>
      <c r="K307" s="31">
        <v>14.819497924123242</v>
      </c>
      <c r="L307" s="31" t="s">
        <v>2588</v>
      </c>
      <c r="M307" s="31">
        <v>14.82</v>
      </c>
      <c r="N307" s="31">
        <f t="shared" si="9"/>
        <v>0</v>
      </c>
      <c r="O307" s="31"/>
    </row>
    <row r="308" spans="1:15" x14ac:dyDescent="0.45">
      <c r="A308" s="31" t="str">
        <f t="shared" si="8"/>
        <v>E08000016_Modelled prevalence of children aged 0-4 in households with all 3 of so called 'toxic trio'_Number</v>
      </c>
      <c r="B308" s="31" t="s">
        <v>236</v>
      </c>
      <c r="C308" s="31" t="s">
        <v>237</v>
      </c>
      <c r="D308" s="31" t="s">
        <v>229</v>
      </c>
      <c r="E308" s="31">
        <v>2018</v>
      </c>
      <c r="F308" s="31" t="s">
        <v>22</v>
      </c>
      <c r="G308" s="31" t="s">
        <v>103</v>
      </c>
      <c r="H308" s="31" t="s">
        <v>743</v>
      </c>
      <c r="I308" s="31">
        <v>215.40484673252988</v>
      </c>
      <c r="J308" s="31">
        <v>14227</v>
      </c>
      <c r="K308" s="31">
        <v>15.14056700165389</v>
      </c>
      <c r="L308" s="31" t="s">
        <v>2589</v>
      </c>
      <c r="M308" s="31">
        <v>15.14</v>
      </c>
      <c r="N308" s="31">
        <f t="shared" si="9"/>
        <v>0</v>
      </c>
      <c r="O308" s="31"/>
    </row>
    <row r="309" spans="1:15" x14ac:dyDescent="0.45">
      <c r="A309" s="31" t="str">
        <f t="shared" si="8"/>
        <v>E06000022_Modelled prevalence of children aged 0-4 in households with all 3 of so called 'toxic trio'_Number</v>
      </c>
      <c r="B309" s="31" t="s">
        <v>238</v>
      </c>
      <c r="C309" s="31" t="s">
        <v>239</v>
      </c>
      <c r="D309" s="31" t="s">
        <v>229</v>
      </c>
      <c r="E309" s="31">
        <v>2018</v>
      </c>
      <c r="F309" s="31" t="s">
        <v>22</v>
      </c>
      <c r="G309" s="31" t="s">
        <v>103</v>
      </c>
      <c r="H309" s="31" t="s">
        <v>743</v>
      </c>
      <c r="I309" s="31">
        <v>137.65489817265811</v>
      </c>
      <c r="J309" s="31">
        <v>9426</v>
      </c>
      <c r="K309" s="31">
        <v>14.603744766885011</v>
      </c>
      <c r="L309" s="31" t="s">
        <v>1475</v>
      </c>
      <c r="M309" s="31">
        <v>14.6</v>
      </c>
      <c r="N309" s="31">
        <f t="shared" si="9"/>
        <v>0</v>
      </c>
      <c r="O309" s="31"/>
    </row>
    <row r="310" spans="1:15" x14ac:dyDescent="0.45">
      <c r="A310" s="31" t="str">
        <f t="shared" si="8"/>
        <v>E06000055_Modelled prevalence of children aged 0-4 in households with all 3 of so called 'toxic trio'_Number</v>
      </c>
      <c r="B310" s="31" t="s">
        <v>240</v>
      </c>
      <c r="C310" s="31" t="s">
        <v>241</v>
      </c>
      <c r="D310" s="31" t="s">
        <v>229</v>
      </c>
      <c r="E310" s="31">
        <v>2018</v>
      </c>
      <c r="F310" s="31" t="s">
        <v>22</v>
      </c>
      <c r="G310" s="31" t="s">
        <v>103</v>
      </c>
      <c r="H310" s="31" t="s">
        <v>743</v>
      </c>
      <c r="I310" s="31">
        <v>166.15230602678076</v>
      </c>
      <c r="J310" s="31">
        <v>11509</v>
      </c>
      <c r="K310" s="31">
        <v>14.436728301918563</v>
      </c>
      <c r="L310" s="31" t="s">
        <v>2590</v>
      </c>
      <c r="M310" s="31">
        <v>14.44</v>
      </c>
      <c r="N310" s="31">
        <f t="shared" si="9"/>
        <v>0</v>
      </c>
      <c r="O310" s="31"/>
    </row>
    <row r="311" spans="1:15" x14ac:dyDescent="0.45">
      <c r="A311" s="31" t="str">
        <f t="shared" si="8"/>
        <v>E09000004_Modelled prevalence of children aged 0-4 in households with all 3 of so called 'toxic trio'_Number</v>
      </c>
      <c r="B311" s="31" t="s">
        <v>242</v>
      </c>
      <c r="C311" s="31" t="s">
        <v>243</v>
      </c>
      <c r="D311" s="31" t="s">
        <v>229</v>
      </c>
      <c r="E311" s="31">
        <v>2018</v>
      </c>
      <c r="F311" s="31" t="s">
        <v>22</v>
      </c>
      <c r="G311" s="31" t="s">
        <v>103</v>
      </c>
      <c r="H311" s="31" t="s">
        <v>743</v>
      </c>
      <c r="I311" s="31">
        <v>238.54545364833925</v>
      </c>
      <c r="J311" s="31">
        <v>15989</v>
      </c>
      <c r="K311" s="31">
        <v>14.919347904705688</v>
      </c>
      <c r="L311" s="31" t="s">
        <v>2591</v>
      </c>
      <c r="M311" s="31">
        <v>14.92</v>
      </c>
      <c r="N311" s="31">
        <f t="shared" si="9"/>
        <v>0</v>
      </c>
      <c r="O311" s="31"/>
    </row>
    <row r="312" spans="1:15" x14ac:dyDescent="0.45">
      <c r="A312" s="31" t="str">
        <f t="shared" si="8"/>
        <v>E08000025_Modelled prevalence of children aged 0-4 in households with all 3 of so called 'toxic trio'_Number</v>
      </c>
      <c r="B312" s="31" t="s">
        <v>245</v>
      </c>
      <c r="C312" s="31" t="s">
        <v>246</v>
      </c>
      <c r="D312" s="31" t="s">
        <v>229</v>
      </c>
      <c r="E312" s="31">
        <v>2018</v>
      </c>
      <c r="F312" s="31" t="s">
        <v>22</v>
      </c>
      <c r="G312" s="31" t="s">
        <v>103</v>
      </c>
      <c r="H312" s="31" t="s">
        <v>743</v>
      </c>
      <c r="I312" s="31">
        <v>1612.3133926300329</v>
      </c>
      <c r="J312" s="31">
        <v>83536</v>
      </c>
      <c r="K312" s="31">
        <v>19.300821114609665</v>
      </c>
      <c r="L312" s="31" t="s">
        <v>1549</v>
      </c>
      <c r="M312" s="31">
        <v>19.3</v>
      </c>
      <c r="N312" s="31">
        <f t="shared" si="9"/>
        <v>0</v>
      </c>
      <c r="O312" s="31"/>
    </row>
    <row r="313" spans="1:15" x14ac:dyDescent="0.45">
      <c r="A313" s="31" t="str">
        <f t="shared" si="8"/>
        <v>E06000008_Modelled prevalence of children aged 0-4 in households with all 3 of so called 'toxic trio'_Number</v>
      </c>
      <c r="B313" s="31" t="s">
        <v>247</v>
      </c>
      <c r="C313" s="31" t="s">
        <v>248</v>
      </c>
      <c r="D313" s="31" t="s">
        <v>229</v>
      </c>
      <c r="E313" s="31">
        <v>2018</v>
      </c>
      <c r="F313" s="31" t="s">
        <v>22</v>
      </c>
      <c r="G313" s="31" t="s">
        <v>103</v>
      </c>
      <c r="H313" s="31" t="s">
        <v>743</v>
      </c>
      <c r="I313" s="31">
        <v>197.51469817527735</v>
      </c>
      <c r="J313" s="31">
        <v>10576</v>
      </c>
      <c r="K313" s="31">
        <v>18.675746801747103</v>
      </c>
      <c r="L313" s="31" t="s">
        <v>2592</v>
      </c>
      <c r="M313" s="31">
        <v>18.68</v>
      </c>
      <c r="N313" s="31">
        <f t="shared" si="9"/>
        <v>0</v>
      </c>
      <c r="O313" s="31"/>
    </row>
    <row r="314" spans="1:15" x14ac:dyDescent="0.45">
      <c r="A314" s="31" t="str">
        <f t="shared" si="8"/>
        <v>E06000009_Modelled prevalence of children aged 0-4 in households with all 3 of so called 'toxic trio'_Number</v>
      </c>
      <c r="B314" s="31" t="s">
        <v>249</v>
      </c>
      <c r="C314" s="31" t="s">
        <v>250</v>
      </c>
      <c r="D314" s="31" t="s">
        <v>229</v>
      </c>
      <c r="E314" s="31">
        <v>2018</v>
      </c>
      <c r="F314" s="31" t="s">
        <v>22</v>
      </c>
      <c r="G314" s="31" t="s">
        <v>103</v>
      </c>
      <c r="H314" s="31" t="s">
        <v>743</v>
      </c>
      <c r="I314" s="31">
        <v>142.01747654382831</v>
      </c>
      <c r="J314" s="31">
        <v>8365</v>
      </c>
      <c r="K314" s="31">
        <v>16.977582372244864</v>
      </c>
      <c r="L314" s="31" t="s">
        <v>2593</v>
      </c>
      <c r="M314" s="31">
        <v>16.98</v>
      </c>
      <c r="N314" s="31">
        <f t="shared" si="9"/>
        <v>0</v>
      </c>
      <c r="O314" s="31"/>
    </row>
    <row r="315" spans="1:15" x14ac:dyDescent="0.45">
      <c r="A315" s="31" t="str">
        <f t="shared" si="8"/>
        <v>E08000001_Modelled prevalence of children aged 0-4 in households with all 3 of so called 'toxic trio'_Number</v>
      </c>
      <c r="B315" s="31" t="s">
        <v>252</v>
      </c>
      <c r="C315" s="31" t="s">
        <v>253</v>
      </c>
      <c r="D315" s="31" t="s">
        <v>229</v>
      </c>
      <c r="E315" s="31">
        <v>2018</v>
      </c>
      <c r="F315" s="31" t="s">
        <v>22</v>
      </c>
      <c r="G315" s="31" t="s">
        <v>103</v>
      </c>
      <c r="H315" s="31" t="s">
        <v>743</v>
      </c>
      <c r="I315" s="31">
        <v>319.16623553003183</v>
      </c>
      <c r="J315" s="31">
        <v>19294</v>
      </c>
      <c r="K315" s="31">
        <v>16.542253318649934</v>
      </c>
      <c r="L315" s="31" t="s">
        <v>2594</v>
      </c>
      <c r="M315" s="31">
        <v>16.54</v>
      </c>
      <c r="N315" s="31">
        <f t="shared" si="9"/>
        <v>0</v>
      </c>
      <c r="O315" s="31"/>
    </row>
    <row r="316" spans="1:15" x14ac:dyDescent="0.45">
      <c r="A316" s="31" t="str">
        <f t="shared" si="8"/>
        <v>E06000028_Modelled prevalence of children aged 0-4 in households with all 3 of so called 'toxic trio'_Number</v>
      </c>
      <c r="B316" s="31" t="s">
        <v>254</v>
      </c>
      <c r="C316" s="31" t="s">
        <v>255</v>
      </c>
      <c r="D316" s="31" t="s">
        <v>229</v>
      </c>
      <c r="E316" s="31">
        <v>2018</v>
      </c>
      <c r="F316" s="31" t="s">
        <v>22</v>
      </c>
      <c r="G316" s="31" t="s">
        <v>103</v>
      </c>
      <c r="H316" s="31" t="s">
        <v>743</v>
      </c>
      <c r="I316" s="31">
        <v>157.56657051025857</v>
      </c>
      <c r="J316" s="31">
        <v>10832</v>
      </c>
      <c r="K316" s="31">
        <v>14.546396834403486</v>
      </c>
      <c r="L316" s="31" t="s">
        <v>2595</v>
      </c>
      <c r="M316" s="31">
        <v>14.55</v>
      </c>
      <c r="N316" s="31">
        <f t="shared" si="9"/>
        <v>0</v>
      </c>
      <c r="O316" s="31"/>
    </row>
    <row r="317" spans="1:15" x14ac:dyDescent="0.45">
      <c r="A317" s="31" t="str">
        <f t="shared" si="8"/>
        <v>E06000036_Modelled prevalence of children aged 0-4 in households with all 3 of so called 'toxic trio'_Number</v>
      </c>
      <c r="B317" s="31" t="s">
        <v>257</v>
      </c>
      <c r="C317" s="31" t="s">
        <v>258</v>
      </c>
      <c r="D317" s="31" t="s">
        <v>229</v>
      </c>
      <c r="E317" s="31">
        <v>2018</v>
      </c>
      <c r="F317" s="31" t="s">
        <v>22</v>
      </c>
      <c r="G317" s="31" t="s">
        <v>103</v>
      </c>
      <c r="H317" s="31" t="s">
        <v>743</v>
      </c>
      <c r="I317" s="31">
        <v>101.99053496263899</v>
      </c>
      <c r="J317" s="31">
        <v>7417</v>
      </c>
      <c r="K317" s="31">
        <v>13.750914785309288</v>
      </c>
      <c r="L317" s="31" t="s">
        <v>2596</v>
      </c>
      <c r="M317" s="31">
        <v>13.75</v>
      </c>
      <c r="N317" s="31">
        <f t="shared" si="9"/>
        <v>0</v>
      </c>
      <c r="O317" s="31"/>
    </row>
    <row r="318" spans="1:15" x14ac:dyDescent="0.45">
      <c r="A318" s="31" t="str">
        <f t="shared" si="8"/>
        <v>E08000032_Modelled prevalence of children aged 0-4 in households with all 3 of so called 'toxic trio'_Number</v>
      </c>
      <c r="B318" s="31" t="s">
        <v>259</v>
      </c>
      <c r="C318" s="31" t="s">
        <v>260</v>
      </c>
      <c r="D318" s="31" t="s">
        <v>229</v>
      </c>
      <c r="E318" s="31">
        <v>2018</v>
      </c>
      <c r="F318" s="31" t="s">
        <v>22</v>
      </c>
      <c r="G318" s="31" t="s">
        <v>103</v>
      </c>
      <c r="H318" s="31" t="s">
        <v>743</v>
      </c>
      <c r="I318" s="31">
        <v>689.35846250463442</v>
      </c>
      <c r="J318" s="31">
        <v>39705</v>
      </c>
      <c r="K318" s="31">
        <v>17.362006359517302</v>
      </c>
      <c r="L318" s="31" t="s">
        <v>2597</v>
      </c>
      <c r="M318" s="31">
        <v>17.36</v>
      </c>
      <c r="N318" s="31">
        <f t="shared" si="9"/>
        <v>0</v>
      </c>
      <c r="O318" s="31"/>
    </row>
    <row r="319" spans="1:15" x14ac:dyDescent="0.45">
      <c r="A319" s="31" t="str">
        <f t="shared" si="8"/>
        <v>E09000005_Modelled prevalence of children aged 0-4 in households with all 3 of so called 'toxic trio'_Number</v>
      </c>
      <c r="B319" s="31" t="s">
        <v>261</v>
      </c>
      <c r="C319" s="31" t="s">
        <v>262</v>
      </c>
      <c r="D319" s="31" t="s">
        <v>229</v>
      </c>
      <c r="E319" s="31">
        <v>2018</v>
      </c>
      <c r="F319" s="31" t="s">
        <v>22</v>
      </c>
      <c r="G319" s="31" t="s">
        <v>103</v>
      </c>
      <c r="H319" s="31" t="s">
        <v>743</v>
      </c>
      <c r="I319" s="31">
        <v>390.64866586168762</v>
      </c>
      <c r="J319" s="31">
        <v>24582</v>
      </c>
      <c r="K319" s="31">
        <v>15.891655107871109</v>
      </c>
      <c r="L319" s="31" t="s">
        <v>798</v>
      </c>
      <c r="M319" s="31">
        <v>15.89</v>
      </c>
      <c r="N319" s="31">
        <f t="shared" si="9"/>
        <v>0</v>
      </c>
      <c r="O319" s="31"/>
    </row>
    <row r="320" spans="1:15" x14ac:dyDescent="0.45">
      <c r="A320" s="31" t="str">
        <f t="shared" si="8"/>
        <v>E06000043_Modelled prevalence of children aged 0-4 in households with all 3 of so called 'toxic trio'_Number</v>
      </c>
      <c r="B320" s="31" t="s">
        <v>263</v>
      </c>
      <c r="C320" s="31" t="s">
        <v>264</v>
      </c>
      <c r="D320" s="31" t="s">
        <v>229</v>
      </c>
      <c r="E320" s="31">
        <v>2018</v>
      </c>
      <c r="F320" s="31" t="s">
        <v>22</v>
      </c>
      <c r="G320" s="31" t="s">
        <v>103</v>
      </c>
      <c r="H320" s="31" t="s">
        <v>743</v>
      </c>
      <c r="I320" s="31">
        <v>209.27067347699165</v>
      </c>
      <c r="J320" s="31">
        <v>13768</v>
      </c>
      <c r="K320" s="31">
        <v>15.199787440223101</v>
      </c>
      <c r="L320" s="31" t="s">
        <v>1593</v>
      </c>
      <c r="M320" s="31">
        <v>15.2</v>
      </c>
      <c r="N320" s="31">
        <f t="shared" si="9"/>
        <v>0</v>
      </c>
      <c r="O320" s="31"/>
    </row>
    <row r="321" spans="1:15" x14ac:dyDescent="0.45">
      <c r="A321" s="31" t="str">
        <f t="shared" si="8"/>
        <v>E06000023_Modelled prevalence of children aged 0-4 in households with all 3 of so called 'toxic trio'_Number</v>
      </c>
      <c r="B321" s="31" t="s">
        <v>265</v>
      </c>
      <c r="C321" s="31" t="s">
        <v>266</v>
      </c>
      <c r="D321" s="31" t="s">
        <v>229</v>
      </c>
      <c r="E321" s="31">
        <v>2018</v>
      </c>
      <c r="F321" s="31" t="s">
        <v>22</v>
      </c>
      <c r="G321" s="31" t="s">
        <v>103</v>
      </c>
      <c r="H321" s="31" t="s">
        <v>743</v>
      </c>
      <c r="I321" s="31">
        <v>483.68130440242834</v>
      </c>
      <c r="J321" s="31">
        <v>28994</v>
      </c>
      <c r="K321" s="31">
        <v>16.682117141561299</v>
      </c>
      <c r="L321" s="31" t="s">
        <v>2598</v>
      </c>
      <c r="M321" s="31">
        <v>16.68</v>
      </c>
      <c r="N321" s="31">
        <f t="shared" si="9"/>
        <v>0</v>
      </c>
      <c r="O321" s="31"/>
    </row>
    <row r="322" spans="1:15" x14ac:dyDescent="0.45">
      <c r="A322" s="31" t="str">
        <f t="shared" ref="A322:A385" si="10">CONCATENATE(B322,"_",G322,"_",H322)</f>
        <v>E09000006_Modelled prevalence of children aged 0-4 in households with all 3 of so called 'toxic trio'_Number</v>
      </c>
      <c r="B322" s="31" t="s">
        <v>267</v>
      </c>
      <c r="C322" s="31" t="s">
        <v>268</v>
      </c>
      <c r="D322" s="31" t="s">
        <v>229</v>
      </c>
      <c r="E322" s="31">
        <v>2018</v>
      </c>
      <c r="F322" s="31" t="s">
        <v>22</v>
      </c>
      <c r="G322" s="31" t="s">
        <v>103</v>
      </c>
      <c r="H322" s="31" t="s">
        <v>743</v>
      </c>
      <c r="I322" s="31">
        <v>294.87532993643055</v>
      </c>
      <c r="J322" s="31">
        <v>21559</v>
      </c>
      <c r="K322" s="31">
        <v>13.677597752049286</v>
      </c>
      <c r="L322" s="31" t="s">
        <v>2599</v>
      </c>
      <c r="M322" s="31">
        <v>13.68</v>
      </c>
      <c r="N322" s="31">
        <f t="shared" ref="N322:N385" si="11">IF(OR(C322="City of London",C322="Isles of Scilly"),1,0)</f>
        <v>0</v>
      </c>
      <c r="O322" s="31"/>
    </row>
    <row r="323" spans="1:15" x14ac:dyDescent="0.45">
      <c r="A323" s="31" t="str">
        <f t="shared" si="10"/>
        <v>E10000002_Modelled prevalence of children aged 0-4 in households with all 3 of so called 'toxic trio'_Number</v>
      </c>
      <c r="B323" s="31" t="s">
        <v>269</v>
      </c>
      <c r="C323" s="31" t="s">
        <v>270</v>
      </c>
      <c r="D323" s="31" t="s">
        <v>229</v>
      </c>
      <c r="E323" s="31">
        <v>2018</v>
      </c>
      <c r="F323" s="31" t="s">
        <v>22</v>
      </c>
      <c r="G323" s="31" t="s">
        <v>103</v>
      </c>
      <c r="H323" s="31" t="s">
        <v>743</v>
      </c>
      <c r="I323" s="31">
        <v>419.50703374134127</v>
      </c>
      <c r="J323" s="31">
        <v>32404</v>
      </c>
      <c r="K323" s="31">
        <v>12.946149664897582</v>
      </c>
      <c r="L323" s="31" t="s">
        <v>2600</v>
      </c>
      <c r="M323" s="31">
        <v>12.95</v>
      </c>
      <c r="N323" s="31">
        <f t="shared" si="11"/>
        <v>0</v>
      </c>
      <c r="O323" s="31"/>
    </row>
    <row r="324" spans="1:15" x14ac:dyDescent="0.45">
      <c r="A324" s="31" t="str">
        <f t="shared" si="10"/>
        <v>E08000002_Modelled prevalence of children aged 0-4 in households with all 3 of so called 'toxic trio'_Number</v>
      </c>
      <c r="B324" s="31" t="s">
        <v>271</v>
      </c>
      <c r="C324" s="31" t="s">
        <v>272</v>
      </c>
      <c r="D324" s="31" t="s">
        <v>229</v>
      </c>
      <c r="E324" s="31">
        <v>2018</v>
      </c>
      <c r="F324" s="31" t="s">
        <v>22</v>
      </c>
      <c r="G324" s="31" t="s">
        <v>103</v>
      </c>
      <c r="H324" s="31" t="s">
        <v>743</v>
      </c>
      <c r="I324" s="31">
        <v>179.26847655438399</v>
      </c>
      <c r="J324" s="31">
        <v>11819</v>
      </c>
      <c r="K324" s="31">
        <v>15.167821013146966</v>
      </c>
      <c r="L324" s="31" t="s">
        <v>2601</v>
      </c>
      <c r="M324" s="31">
        <v>15.17</v>
      </c>
      <c r="N324" s="31">
        <f t="shared" si="11"/>
        <v>0</v>
      </c>
      <c r="O324" s="31"/>
    </row>
    <row r="325" spans="1:15" x14ac:dyDescent="0.45">
      <c r="A325" s="31" t="str">
        <f t="shared" si="10"/>
        <v>E08000033_Modelled prevalence of children aged 0-4 in households with all 3 of so called 'toxic trio'_Number</v>
      </c>
      <c r="B325" s="31" t="s">
        <v>273</v>
      </c>
      <c r="C325" s="31" t="s">
        <v>274</v>
      </c>
      <c r="D325" s="31" t="s">
        <v>229</v>
      </c>
      <c r="E325" s="31">
        <v>2018</v>
      </c>
      <c r="F325" s="31" t="s">
        <v>22</v>
      </c>
      <c r="G325" s="31" t="s">
        <v>103</v>
      </c>
      <c r="H325" s="31" t="s">
        <v>743</v>
      </c>
      <c r="I325" s="31">
        <v>182.57668490014328</v>
      </c>
      <c r="J325" s="31">
        <v>12448</v>
      </c>
      <c r="K325" s="31">
        <v>14.667150136579634</v>
      </c>
      <c r="L325" s="31" t="s">
        <v>781</v>
      </c>
      <c r="M325" s="31">
        <v>14.67</v>
      </c>
      <c r="N325" s="31">
        <f t="shared" si="11"/>
        <v>0</v>
      </c>
      <c r="O325" s="31"/>
    </row>
    <row r="326" spans="1:15" x14ac:dyDescent="0.45">
      <c r="A326" s="31" t="str">
        <f t="shared" si="10"/>
        <v>E10000003_Modelled prevalence of children aged 0-4 in households with all 3 of so called 'toxic trio'_Number</v>
      </c>
      <c r="B326" s="31" t="s">
        <v>275</v>
      </c>
      <c r="C326" s="31" t="s">
        <v>276</v>
      </c>
      <c r="D326" s="31" t="s">
        <v>229</v>
      </c>
      <c r="E326" s="31">
        <v>2018</v>
      </c>
      <c r="F326" s="31" t="s">
        <v>22</v>
      </c>
      <c r="G326" s="31" t="s">
        <v>103</v>
      </c>
      <c r="H326" s="31" t="s">
        <v>743</v>
      </c>
      <c r="I326" s="31">
        <v>523.71449527271727</v>
      </c>
      <c r="J326" s="31">
        <v>37295</v>
      </c>
      <c r="K326" s="31">
        <v>14.042485461126621</v>
      </c>
      <c r="L326" s="31" t="s">
        <v>2602</v>
      </c>
      <c r="M326" s="31">
        <v>14.04</v>
      </c>
      <c r="N326" s="31">
        <f t="shared" si="11"/>
        <v>0</v>
      </c>
      <c r="O326" s="31"/>
    </row>
    <row r="327" spans="1:15" x14ac:dyDescent="0.45">
      <c r="A327" s="31" t="str">
        <f t="shared" si="10"/>
        <v>E09000007_Modelled prevalence of children aged 0-4 in households with all 3 of so called 'toxic trio'_Number</v>
      </c>
      <c r="B327" s="31" t="s">
        <v>277</v>
      </c>
      <c r="C327" s="31" t="s">
        <v>278</v>
      </c>
      <c r="D327" s="31" t="s">
        <v>229</v>
      </c>
      <c r="E327" s="31">
        <v>2018</v>
      </c>
      <c r="F327" s="31" t="s">
        <v>22</v>
      </c>
      <c r="G327" s="31" t="s">
        <v>103</v>
      </c>
      <c r="H327" s="31" t="s">
        <v>743</v>
      </c>
      <c r="I327" s="31">
        <v>233.85752746342129</v>
      </c>
      <c r="J327" s="31">
        <v>14039</v>
      </c>
      <c r="K327" s="31">
        <v>16.657705496361654</v>
      </c>
      <c r="L327" s="31" t="s">
        <v>2603</v>
      </c>
      <c r="M327" s="31">
        <v>16.66</v>
      </c>
      <c r="N327" s="31">
        <f t="shared" si="11"/>
        <v>0</v>
      </c>
      <c r="O327" s="31"/>
    </row>
    <row r="328" spans="1:15" x14ac:dyDescent="0.45">
      <c r="A328" s="31" t="str">
        <f t="shared" si="10"/>
        <v>E06000056_Modelled prevalence of children aged 0-4 in households with all 3 of so called 'toxic trio'_Number</v>
      </c>
      <c r="B328" s="31" t="s">
        <v>279</v>
      </c>
      <c r="C328" s="31" t="s">
        <v>280</v>
      </c>
      <c r="D328" s="31" t="s">
        <v>229</v>
      </c>
      <c r="E328" s="31">
        <v>2018</v>
      </c>
      <c r="F328" s="31" t="s">
        <v>22</v>
      </c>
      <c r="G328" s="31" t="s">
        <v>103</v>
      </c>
      <c r="H328" s="31" t="s">
        <v>743</v>
      </c>
      <c r="I328" s="31">
        <v>237.94791779382342</v>
      </c>
      <c r="J328" s="31">
        <v>17751</v>
      </c>
      <c r="K328" s="31">
        <v>13.404761297607088</v>
      </c>
      <c r="L328" s="31" t="s">
        <v>1536</v>
      </c>
      <c r="M328" s="31">
        <v>13.4</v>
      </c>
      <c r="N328" s="31">
        <f t="shared" si="11"/>
        <v>0</v>
      </c>
      <c r="O328" s="31"/>
    </row>
    <row r="329" spans="1:15" x14ac:dyDescent="0.45">
      <c r="A329" s="31" t="str">
        <f t="shared" si="10"/>
        <v>E06000049_Modelled prevalence of children aged 0-4 in households with all 3 of so called 'toxic trio'_Number</v>
      </c>
      <c r="B329" s="31" t="s">
        <v>541</v>
      </c>
      <c r="C329" s="31" t="s">
        <v>718</v>
      </c>
      <c r="D329" s="31" t="s">
        <v>229</v>
      </c>
      <c r="E329" s="31">
        <v>2018</v>
      </c>
      <c r="F329" s="31" t="s">
        <v>22</v>
      </c>
      <c r="G329" s="31" t="s">
        <v>103</v>
      </c>
      <c r="H329" s="31" t="s">
        <v>743</v>
      </c>
      <c r="I329" s="31">
        <v>253.41805039768843</v>
      </c>
      <c r="J329" s="31">
        <v>20262</v>
      </c>
      <c r="K329" s="31">
        <v>12.507060033446276</v>
      </c>
      <c r="L329" s="31" t="s">
        <v>2604</v>
      </c>
      <c r="M329" s="31">
        <v>12.51</v>
      </c>
      <c r="N329" s="31">
        <f t="shared" si="11"/>
        <v>0</v>
      </c>
      <c r="O329" s="31"/>
    </row>
    <row r="330" spans="1:15" x14ac:dyDescent="0.45">
      <c r="A330" s="31" t="str">
        <f t="shared" si="10"/>
        <v>E06000050_Modelled prevalence of children aged 0-4 in households with all 3 of so called 'toxic trio'_Number</v>
      </c>
      <c r="B330" s="31" t="s">
        <v>281</v>
      </c>
      <c r="C330" s="31" t="s">
        <v>735</v>
      </c>
      <c r="D330" s="31" t="s">
        <v>229</v>
      </c>
      <c r="E330" s="31">
        <v>2018</v>
      </c>
      <c r="F330" s="31" t="s">
        <v>22</v>
      </c>
      <c r="G330" s="31" t="s">
        <v>103</v>
      </c>
      <c r="H330" s="31" t="s">
        <v>743</v>
      </c>
      <c r="I330" s="31">
        <v>252.85951528280694</v>
      </c>
      <c r="J330" s="31">
        <v>18571</v>
      </c>
      <c r="K330" s="31">
        <v>13.615826572764361</v>
      </c>
      <c r="L330" s="31" t="s">
        <v>2605</v>
      </c>
      <c r="M330" s="31">
        <v>13.62</v>
      </c>
      <c r="N330" s="31">
        <f t="shared" si="11"/>
        <v>0</v>
      </c>
      <c r="O330" s="31"/>
    </row>
    <row r="331" spans="1:15" x14ac:dyDescent="0.45">
      <c r="A331" s="31" t="str">
        <f t="shared" si="10"/>
        <v>E09000001_Modelled prevalence of children aged 0-4 in households with all 3 of so called 'toxic trio'_Number</v>
      </c>
      <c r="B331" s="31" t="s">
        <v>582</v>
      </c>
      <c r="C331" s="31" t="s">
        <v>583</v>
      </c>
      <c r="D331" s="31" t="s">
        <v>229</v>
      </c>
      <c r="E331" s="31">
        <v>2018</v>
      </c>
      <c r="F331" s="31" t="s">
        <v>22</v>
      </c>
      <c r="G331" s="31" t="s">
        <v>103</v>
      </c>
      <c r="H331" s="31" t="s">
        <v>743</v>
      </c>
      <c r="I331" s="31">
        <v>3.9016304807352316</v>
      </c>
      <c r="J331" s="31">
        <v>435</v>
      </c>
      <c r="K331" s="31">
        <v>8.9692654729545538</v>
      </c>
      <c r="L331" s="31" t="s">
        <v>2606</v>
      </c>
      <c r="M331" s="31">
        <v>8.9700000000000006</v>
      </c>
      <c r="N331" s="31">
        <f t="shared" si="11"/>
        <v>1</v>
      </c>
      <c r="O331" s="31"/>
    </row>
    <row r="332" spans="1:15" x14ac:dyDescent="0.45">
      <c r="A332" s="31" t="str">
        <f t="shared" si="10"/>
        <v>E06000052_Modelled prevalence of children aged 0-4 in households with all 3 of so called 'toxic trio'_Number</v>
      </c>
      <c r="B332" s="31" t="s">
        <v>482</v>
      </c>
      <c r="C332" s="31" t="s">
        <v>720</v>
      </c>
      <c r="D332" s="31" t="s">
        <v>229</v>
      </c>
      <c r="E332" s="31">
        <v>2018</v>
      </c>
      <c r="F332" s="31" t="s">
        <v>22</v>
      </c>
      <c r="G332" s="31" t="s">
        <v>103</v>
      </c>
      <c r="H332" s="31" t="s">
        <v>743</v>
      </c>
      <c r="I332" s="31">
        <v>359.19895353328815</v>
      </c>
      <c r="J332" s="31">
        <v>28270</v>
      </c>
      <c r="K332" s="31">
        <v>12.706011798135414</v>
      </c>
      <c r="L332" s="31" t="s">
        <v>2607</v>
      </c>
      <c r="M332" s="31">
        <v>12.71</v>
      </c>
      <c r="N332" s="31">
        <f t="shared" si="11"/>
        <v>0</v>
      </c>
      <c r="O332" s="31"/>
    </row>
    <row r="333" spans="1:15" x14ac:dyDescent="0.45">
      <c r="A333" s="31" t="str">
        <f t="shared" si="10"/>
        <v>E08000026_Modelled prevalence of children aged 0-4 in households with all 3 of so called 'toxic trio'_Number</v>
      </c>
      <c r="B333" s="31" t="s">
        <v>283</v>
      </c>
      <c r="C333" s="31" t="s">
        <v>284</v>
      </c>
      <c r="D333" s="31" t="s">
        <v>229</v>
      </c>
      <c r="E333" s="31">
        <v>2018</v>
      </c>
      <c r="F333" s="31" t="s">
        <v>22</v>
      </c>
      <c r="G333" s="31" t="s">
        <v>103</v>
      </c>
      <c r="H333" s="31" t="s">
        <v>743</v>
      </c>
      <c r="I333" s="31">
        <v>427.35701862085511</v>
      </c>
      <c r="J333" s="31">
        <v>23068</v>
      </c>
      <c r="K333" s="31">
        <v>18.5259675143426</v>
      </c>
      <c r="L333" s="31" t="s">
        <v>2608</v>
      </c>
      <c r="M333" s="31">
        <v>18.53</v>
      </c>
      <c r="N333" s="31">
        <f t="shared" si="11"/>
        <v>0</v>
      </c>
      <c r="O333" s="31"/>
    </row>
    <row r="334" spans="1:15" x14ac:dyDescent="0.45">
      <c r="A334" s="31" t="str">
        <f t="shared" si="10"/>
        <v>E09000008_Modelled prevalence of children aged 0-4 in households with all 3 of so called 'toxic trio'_Number</v>
      </c>
      <c r="B334" s="31" t="s">
        <v>486</v>
      </c>
      <c r="C334" s="31" t="s">
        <v>487</v>
      </c>
      <c r="D334" s="31" t="s">
        <v>229</v>
      </c>
      <c r="E334" s="31">
        <v>2018</v>
      </c>
      <c r="F334" s="31" t="s">
        <v>22</v>
      </c>
      <c r="G334" s="31" t="s">
        <v>103</v>
      </c>
      <c r="H334" s="31" t="s">
        <v>743</v>
      </c>
      <c r="I334" s="31">
        <v>451.48729880663052</v>
      </c>
      <c r="J334" s="31">
        <v>27974</v>
      </c>
      <c r="K334" s="31">
        <v>16.139533095253828</v>
      </c>
      <c r="L334" s="31" t="s">
        <v>2609</v>
      </c>
      <c r="M334" s="31">
        <v>16.14</v>
      </c>
      <c r="N334" s="31">
        <f t="shared" si="11"/>
        <v>0</v>
      </c>
      <c r="O334" s="31"/>
    </row>
    <row r="335" spans="1:15" x14ac:dyDescent="0.45">
      <c r="A335" s="31" t="str">
        <f t="shared" si="10"/>
        <v>E10000006_Modelled prevalence of children aged 0-4 in households with all 3 of so called 'toxic trio'_Number</v>
      </c>
      <c r="B335" s="31" t="s">
        <v>285</v>
      </c>
      <c r="C335" s="31" t="s">
        <v>286</v>
      </c>
      <c r="D335" s="31" t="s">
        <v>229</v>
      </c>
      <c r="E335" s="31">
        <v>2018</v>
      </c>
      <c r="F335" s="31" t="s">
        <v>22</v>
      </c>
      <c r="G335" s="31" t="s">
        <v>103</v>
      </c>
      <c r="H335" s="31" t="s">
        <v>743</v>
      </c>
      <c r="I335" s="31">
        <v>310.08743648813669</v>
      </c>
      <c r="J335" s="31">
        <v>24066</v>
      </c>
      <c r="K335" s="31">
        <v>12.884876443452866</v>
      </c>
      <c r="L335" s="31" t="s">
        <v>2610</v>
      </c>
      <c r="M335" s="31">
        <v>12.88</v>
      </c>
      <c r="N335" s="31">
        <f t="shared" si="11"/>
        <v>0</v>
      </c>
      <c r="O335" s="31"/>
    </row>
    <row r="336" spans="1:15" x14ac:dyDescent="0.45">
      <c r="A336" s="31" t="str">
        <f t="shared" si="10"/>
        <v>E06000005_Modelled prevalence of children aged 0-4 in households with all 3 of so called 'toxic trio'_Number</v>
      </c>
      <c r="B336" s="31" t="s">
        <v>287</v>
      </c>
      <c r="C336" s="31" t="s">
        <v>288</v>
      </c>
      <c r="D336" s="31" t="s">
        <v>229</v>
      </c>
      <c r="E336" s="31">
        <v>2018</v>
      </c>
      <c r="F336" s="31" t="s">
        <v>22</v>
      </c>
      <c r="G336" s="31" t="s">
        <v>103</v>
      </c>
      <c r="H336" s="31" t="s">
        <v>743</v>
      </c>
      <c r="I336" s="31">
        <v>86.775366212739343</v>
      </c>
      <c r="J336" s="31">
        <v>5917</v>
      </c>
      <c r="K336" s="31">
        <v>14.665432856640077</v>
      </c>
      <c r="L336" s="31" t="s">
        <v>781</v>
      </c>
      <c r="M336" s="31">
        <v>14.67</v>
      </c>
      <c r="N336" s="31">
        <f t="shared" si="11"/>
        <v>0</v>
      </c>
      <c r="O336" s="31"/>
    </row>
    <row r="337" spans="1:15" x14ac:dyDescent="0.45">
      <c r="A337" s="31" t="str">
        <f t="shared" si="10"/>
        <v>E06000015_Modelled prevalence of children aged 0-4 in households with all 3 of so called 'toxic trio'_Number</v>
      </c>
      <c r="B337" s="31" t="s">
        <v>289</v>
      </c>
      <c r="C337" s="31" t="s">
        <v>290</v>
      </c>
      <c r="D337" s="31" t="s">
        <v>229</v>
      </c>
      <c r="E337" s="31">
        <v>2018</v>
      </c>
      <c r="F337" s="31" t="s">
        <v>22</v>
      </c>
      <c r="G337" s="31" t="s">
        <v>103</v>
      </c>
      <c r="H337" s="31" t="s">
        <v>743</v>
      </c>
      <c r="I337" s="31">
        <v>280.66969509013177</v>
      </c>
      <c r="J337" s="31">
        <v>16674</v>
      </c>
      <c r="K337" s="31">
        <v>16.832775284282821</v>
      </c>
      <c r="L337" s="31" t="s">
        <v>773</v>
      </c>
      <c r="M337" s="31">
        <v>16.829999999999998</v>
      </c>
      <c r="N337" s="31">
        <f t="shared" si="11"/>
        <v>0</v>
      </c>
      <c r="O337" s="31"/>
    </row>
    <row r="338" spans="1:15" x14ac:dyDescent="0.45">
      <c r="A338" s="31" t="str">
        <f t="shared" si="10"/>
        <v>E10000007_Modelled prevalence of children aged 0-4 in households with all 3 of so called 'toxic trio'_Number</v>
      </c>
      <c r="B338" s="31" t="s">
        <v>291</v>
      </c>
      <c r="C338" s="31" t="s">
        <v>292</v>
      </c>
      <c r="D338" s="31" t="s">
        <v>229</v>
      </c>
      <c r="E338" s="31">
        <v>2018</v>
      </c>
      <c r="F338" s="31" t="s">
        <v>22</v>
      </c>
      <c r="G338" s="31" t="s">
        <v>103</v>
      </c>
      <c r="H338" s="31" t="s">
        <v>743</v>
      </c>
      <c r="I338" s="31">
        <v>538.74147529848915</v>
      </c>
      <c r="J338" s="31">
        <v>40208</v>
      </c>
      <c r="K338" s="31">
        <v>13.398862795923428</v>
      </c>
      <c r="L338" s="31" t="s">
        <v>1536</v>
      </c>
      <c r="M338" s="31">
        <v>13.4</v>
      </c>
      <c r="N338" s="31">
        <f t="shared" si="11"/>
        <v>0</v>
      </c>
      <c r="O338" s="31"/>
    </row>
    <row r="339" spans="1:15" x14ac:dyDescent="0.45">
      <c r="A339" s="31" t="str">
        <f t="shared" si="10"/>
        <v>E10000008_Modelled prevalence of children aged 0-4 in households with all 3 of so called 'toxic trio'_Number</v>
      </c>
      <c r="B339" s="31" t="s">
        <v>504</v>
      </c>
      <c r="C339" s="31" t="s">
        <v>505</v>
      </c>
      <c r="D339" s="31" t="s">
        <v>229</v>
      </c>
      <c r="E339" s="31">
        <v>2018</v>
      </c>
      <c r="F339" s="31" t="s">
        <v>22</v>
      </c>
      <c r="G339" s="31" t="s">
        <v>103</v>
      </c>
      <c r="H339" s="31" t="s">
        <v>743</v>
      </c>
      <c r="I339" s="31">
        <v>466.08018404472409</v>
      </c>
      <c r="J339" s="31">
        <v>37314</v>
      </c>
      <c r="K339" s="31">
        <v>12.490759072860699</v>
      </c>
      <c r="L339" s="31" t="s">
        <v>2611</v>
      </c>
      <c r="M339" s="31">
        <v>12.49</v>
      </c>
      <c r="N339" s="31">
        <f t="shared" si="11"/>
        <v>0</v>
      </c>
      <c r="O339" s="31"/>
    </row>
    <row r="340" spans="1:15" x14ac:dyDescent="0.45">
      <c r="A340" s="31" t="str">
        <f t="shared" si="10"/>
        <v>E08000017_Modelled prevalence of children aged 0-4 in households with all 3 of so called 'toxic trio'_Number</v>
      </c>
      <c r="B340" s="31" t="s">
        <v>293</v>
      </c>
      <c r="C340" s="31" t="s">
        <v>294</v>
      </c>
      <c r="D340" s="31" t="s">
        <v>229</v>
      </c>
      <c r="E340" s="31">
        <v>2018</v>
      </c>
      <c r="F340" s="31" t="s">
        <v>22</v>
      </c>
      <c r="G340" s="31" t="s">
        <v>103</v>
      </c>
      <c r="H340" s="31" t="s">
        <v>743</v>
      </c>
      <c r="I340" s="31">
        <v>288.73130673040379</v>
      </c>
      <c r="J340" s="31">
        <v>18267</v>
      </c>
      <c r="K340" s="31">
        <v>15.806169963891378</v>
      </c>
      <c r="L340" s="31" t="s">
        <v>2612</v>
      </c>
      <c r="M340" s="31">
        <v>15.81</v>
      </c>
      <c r="N340" s="31">
        <f t="shared" si="11"/>
        <v>0</v>
      </c>
      <c r="O340" s="31"/>
    </row>
    <row r="341" spans="1:15" x14ac:dyDescent="0.45">
      <c r="A341" s="31" t="str">
        <f t="shared" si="10"/>
        <v>E10000009_Modelled prevalence of children aged 0-4 in households with all 3 of so called 'toxic trio'_Number</v>
      </c>
      <c r="B341" s="31" t="s">
        <v>295</v>
      </c>
      <c r="C341" s="31" t="s">
        <v>296</v>
      </c>
      <c r="D341" s="31" t="s">
        <v>229</v>
      </c>
      <c r="E341" s="31">
        <v>2018</v>
      </c>
      <c r="F341" s="31" t="s">
        <v>22</v>
      </c>
      <c r="G341" s="31" t="s">
        <v>103</v>
      </c>
      <c r="H341" s="31" t="s">
        <v>743</v>
      </c>
      <c r="I341" s="31">
        <v>215.96442428221656</v>
      </c>
      <c r="J341" s="31">
        <v>18202</v>
      </c>
      <c r="K341" s="31">
        <v>11.864873326129906</v>
      </c>
      <c r="L341" s="31" t="s">
        <v>2613</v>
      </c>
      <c r="M341" s="31">
        <v>11.86</v>
      </c>
      <c r="N341" s="31">
        <f t="shared" si="11"/>
        <v>0</v>
      </c>
      <c r="O341" s="31"/>
    </row>
    <row r="342" spans="1:15" x14ac:dyDescent="0.45">
      <c r="A342" s="31" t="str">
        <f t="shared" si="10"/>
        <v>E08000027_Modelled prevalence of children aged 0-4 in households with all 3 of so called 'toxic trio'_Number</v>
      </c>
      <c r="B342" s="31" t="s">
        <v>297</v>
      </c>
      <c r="C342" s="31" t="s">
        <v>298</v>
      </c>
      <c r="D342" s="31" t="s">
        <v>229</v>
      </c>
      <c r="E342" s="31">
        <v>2018</v>
      </c>
      <c r="F342" s="31" t="s">
        <v>22</v>
      </c>
      <c r="G342" s="31" t="s">
        <v>103</v>
      </c>
      <c r="H342" s="31" t="s">
        <v>743</v>
      </c>
      <c r="I342" s="31">
        <v>281.52452460198458</v>
      </c>
      <c r="J342" s="31">
        <v>19102</v>
      </c>
      <c r="K342" s="31">
        <v>14.737960663908732</v>
      </c>
      <c r="L342" s="31" t="s">
        <v>2614</v>
      </c>
      <c r="M342" s="31">
        <v>14.74</v>
      </c>
      <c r="N342" s="31">
        <f t="shared" si="11"/>
        <v>0</v>
      </c>
      <c r="O342" s="31"/>
    </row>
    <row r="343" spans="1:15" x14ac:dyDescent="0.45">
      <c r="A343" s="31" t="str">
        <f t="shared" si="10"/>
        <v>E06000047_Modelled prevalence of children aged 0-4 in households with all 3 of so called 'toxic trio'_Number</v>
      </c>
      <c r="B343" s="31" t="s">
        <v>528</v>
      </c>
      <c r="C343" s="31" t="s">
        <v>721</v>
      </c>
      <c r="D343" s="31" t="s">
        <v>229</v>
      </c>
      <c r="E343" s="31">
        <v>2018</v>
      </c>
      <c r="F343" s="31" t="s">
        <v>22</v>
      </c>
      <c r="G343" s="31" t="s">
        <v>103</v>
      </c>
      <c r="H343" s="31" t="s">
        <v>743</v>
      </c>
      <c r="I343" s="31">
        <v>409.3351447768332</v>
      </c>
      <c r="J343" s="31">
        <v>27021</v>
      </c>
      <c r="K343" s="31">
        <v>15.148778534355991</v>
      </c>
      <c r="L343" s="31" t="s">
        <v>2615</v>
      </c>
      <c r="M343" s="31">
        <v>15.15</v>
      </c>
      <c r="N343" s="31">
        <f t="shared" si="11"/>
        <v>0</v>
      </c>
      <c r="O343" s="31"/>
    </row>
    <row r="344" spans="1:15" x14ac:dyDescent="0.45">
      <c r="A344" s="31" t="str">
        <f t="shared" si="10"/>
        <v>E09000009_Modelled prevalence of children aged 0-4 in households with all 3 of so called 'toxic trio'_Number</v>
      </c>
      <c r="B344" s="31" t="s">
        <v>509</v>
      </c>
      <c r="C344" s="31" t="s">
        <v>510</v>
      </c>
      <c r="D344" s="31" t="s">
        <v>229</v>
      </c>
      <c r="E344" s="31">
        <v>2018</v>
      </c>
      <c r="F344" s="31" t="s">
        <v>22</v>
      </c>
      <c r="G344" s="31" t="s">
        <v>103</v>
      </c>
      <c r="H344" s="31" t="s">
        <v>743</v>
      </c>
      <c r="I344" s="31">
        <v>370.34442795720776</v>
      </c>
      <c r="J344" s="31">
        <v>24600</v>
      </c>
      <c r="K344" s="31">
        <v>15.054651542975925</v>
      </c>
      <c r="L344" s="31" t="s">
        <v>2616</v>
      </c>
      <c r="M344" s="31">
        <v>15.05</v>
      </c>
      <c r="N344" s="31">
        <f t="shared" si="11"/>
        <v>0</v>
      </c>
      <c r="O344" s="31"/>
    </row>
    <row r="345" spans="1:15" x14ac:dyDescent="0.45">
      <c r="A345" s="31" t="str">
        <f t="shared" si="10"/>
        <v>E06000011_Modelled prevalence of children aged 0-4 in households with all 3 of so called 'toxic trio'_Number</v>
      </c>
      <c r="B345" s="31" t="s">
        <v>514</v>
      </c>
      <c r="C345" s="31" t="s">
        <v>594</v>
      </c>
      <c r="D345" s="31" t="s">
        <v>229</v>
      </c>
      <c r="E345" s="31">
        <v>2018</v>
      </c>
      <c r="F345" s="31" t="s">
        <v>22</v>
      </c>
      <c r="G345" s="31" t="s">
        <v>103</v>
      </c>
      <c r="H345" s="31" t="s">
        <v>743</v>
      </c>
      <c r="I345" s="31">
        <v>191.48503480317603</v>
      </c>
      <c r="J345" s="31">
        <v>15572</v>
      </c>
      <c r="K345" s="31">
        <v>12.296752812944774</v>
      </c>
      <c r="L345" s="31" t="s">
        <v>1489</v>
      </c>
      <c r="M345" s="31">
        <v>12.3</v>
      </c>
      <c r="N345" s="31">
        <f t="shared" si="11"/>
        <v>0</v>
      </c>
      <c r="O345" s="31"/>
    </row>
    <row r="346" spans="1:15" x14ac:dyDescent="0.45">
      <c r="A346" s="31" t="str">
        <f t="shared" si="10"/>
        <v>E10000011_Modelled prevalence of children aged 0-4 in households with all 3 of so called 'toxic trio'_Number</v>
      </c>
      <c r="B346" s="31" t="s">
        <v>299</v>
      </c>
      <c r="C346" s="31" t="s">
        <v>300</v>
      </c>
      <c r="D346" s="31" t="s">
        <v>229</v>
      </c>
      <c r="E346" s="31">
        <v>2018</v>
      </c>
      <c r="F346" s="31" t="s">
        <v>22</v>
      </c>
      <c r="G346" s="31" t="s">
        <v>103</v>
      </c>
      <c r="H346" s="31" t="s">
        <v>743</v>
      </c>
      <c r="I346" s="31">
        <v>337.22505331327068</v>
      </c>
      <c r="J346" s="31">
        <v>27106</v>
      </c>
      <c r="K346" s="31">
        <v>12.44097444526196</v>
      </c>
      <c r="L346" s="31" t="s">
        <v>2617</v>
      </c>
      <c r="M346" s="31">
        <v>12.44</v>
      </c>
      <c r="N346" s="31">
        <f t="shared" si="11"/>
        <v>0</v>
      </c>
      <c r="O346" s="31"/>
    </row>
    <row r="347" spans="1:15" x14ac:dyDescent="0.45">
      <c r="A347" s="31" t="str">
        <f t="shared" si="10"/>
        <v>E09000010_Modelled prevalence of children aged 0-4 in households with all 3 of so called 'toxic trio'_Number</v>
      </c>
      <c r="B347" s="31" t="s">
        <v>301</v>
      </c>
      <c r="C347" s="31" t="s">
        <v>302</v>
      </c>
      <c r="D347" s="31" t="s">
        <v>229</v>
      </c>
      <c r="E347" s="31">
        <v>2018</v>
      </c>
      <c r="F347" s="31" t="s">
        <v>22</v>
      </c>
      <c r="G347" s="31" t="s">
        <v>103</v>
      </c>
      <c r="H347" s="31" t="s">
        <v>743</v>
      </c>
      <c r="I347" s="31">
        <v>398.23589416889604</v>
      </c>
      <c r="J347" s="31">
        <v>24321</v>
      </c>
      <c r="K347" s="31">
        <v>16.374157895189182</v>
      </c>
      <c r="L347" s="31" t="s">
        <v>2618</v>
      </c>
      <c r="M347" s="31">
        <v>16.37</v>
      </c>
      <c r="N347" s="31">
        <f t="shared" si="11"/>
        <v>0</v>
      </c>
      <c r="O347" s="31"/>
    </row>
    <row r="348" spans="1:15" x14ac:dyDescent="0.45">
      <c r="A348" s="31" t="str">
        <f t="shared" si="10"/>
        <v>E10000012_Modelled prevalence of children aged 0-4 in households with all 3 of so called 'toxic trio'_Number</v>
      </c>
      <c r="B348" s="31" t="s">
        <v>303</v>
      </c>
      <c r="C348" s="31" t="s">
        <v>304</v>
      </c>
      <c r="D348" s="31" t="s">
        <v>229</v>
      </c>
      <c r="E348" s="31">
        <v>2018</v>
      </c>
      <c r="F348" s="31" t="s">
        <v>22</v>
      </c>
      <c r="G348" s="31" t="s">
        <v>103</v>
      </c>
      <c r="H348" s="31" t="s">
        <v>743</v>
      </c>
      <c r="I348" s="31">
        <v>1197.2285674437312</v>
      </c>
      <c r="J348" s="31">
        <v>85981</v>
      </c>
      <c r="K348" s="31">
        <v>13.924338719527933</v>
      </c>
      <c r="L348" s="31" t="s">
        <v>808</v>
      </c>
      <c r="M348" s="31">
        <v>13.92</v>
      </c>
      <c r="N348" s="31">
        <f t="shared" si="11"/>
        <v>0</v>
      </c>
      <c r="O348" s="31"/>
    </row>
    <row r="349" spans="1:15" x14ac:dyDescent="0.45">
      <c r="A349" s="31" t="str">
        <f t="shared" si="10"/>
        <v>E08000020_Modelled prevalence of children aged 0-4 in households with all 3 of so called 'toxic trio'_Number</v>
      </c>
      <c r="B349" s="31" t="s">
        <v>305</v>
      </c>
      <c r="C349" s="31" t="s">
        <v>306</v>
      </c>
      <c r="D349" s="31" t="s">
        <v>229</v>
      </c>
      <c r="E349" s="31">
        <v>2018</v>
      </c>
      <c r="F349" s="31" t="s">
        <v>22</v>
      </c>
      <c r="G349" s="31" t="s">
        <v>103</v>
      </c>
      <c r="H349" s="31" t="s">
        <v>743</v>
      </c>
      <c r="I349" s="31">
        <v>169.82823127095236</v>
      </c>
      <c r="J349" s="31">
        <v>10857</v>
      </c>
      <c r="K349" s="31">
        <v>15.642279752321301</v>
      </c>
      <c r="L349" s="31" t="s">
        <v>2619</v>
      </c>
      <c r="M349" s="31">
        <v>15.64</v>
      </c>
      <c r="N349" s="31">
        <f t="shared" si="11"/>
        <v>0</v>
      </c>
      <c r="O349" s="31"/>
    </row>
    <row r="350" spans="1:15" x14ac:dyDescent="0.45">
      <c r="A350" s="31" t="str">
        <f t="shared" si="10"/>
        <v>E10000013_Modelled prevalence of children aged 0-4 in households with all 3 of so called 'toxic trio'_Number</v>
      </c>
      <c r="B350" s="31" t="s">
        <v>307</v>
      </c>
      <c r="C350" s="31" t="s">
        <v>308</v>
      </c>
      <c r="D350" s="31" t="s">
        <v>229</v>
      </c>
      <c r="E350" s="31">
        <v>2018</v>
      </c>
      <c r="F350" s="31" t="s">
        <v>22</v>
      </c>
      <c r="G350" s="31" t="s">
        <v>103</v>
      </c>
      <c r="H350" s="31" t="s">
        <v>743</v>
      </c>
      <c r="I350" s="31">
        <v>447.71690636766209</v>
      </c>
      <c r="J350" s="31">
        <v>34617</v>
      </c>
      <c r="K350" s="31">
        <v>12.933440401180405</v>
      </c>
      <c r="L350" s="31" t="s">
        <v>2620</v>
      </c>
      <c r="M350" s="31">
        <v>12.93</v>
      </c>
      <c r="N350" s="31">
        <f t="shared" si="11"/>
        <v>0</v>
      </c>
      <c r="O350" s="31"/>
    </row>
    <row r="351" spans="1:15" x14ac:dyDescent="0.45">
      <c r="A351" s="31" t="str">
        <f t="shared" si="10"/>
        <v>E09000011_Modelled prevalence of children aged 0-4 in households with all 3 of so called 'toxic trio'_Number</v>
      </c>
      <c r="B351" s="31" t="s">
        <v>518</v>
      </c>
      <c r="C351" s="31" t="s">
        <v>519</v>
      </c>
      <c r="D351" s="31" t="s">
        <v>229</v>
      </c>
      <c r="E351" s="31">
        <v>2018</v>
      </c>
      <c r="F351" s="31" t="s">
        <v>22</v>
      </c>
      <c r="G351" s="31" t="s">
        <v>103</v>
      </c>
      <c r="H351" s="31" t="s">
        <v>743</v>
      </c>
      <c r="I351" s="31">
        <v>386.05816507057256</v>
      </c>
      <c r="J351" s="31">
        <v>21953</v>
      </c>
      <c r="K351" s="31">
        <v>17.585667793493943</v>
      </c>
      <c r="L351" s="31" t="s">
        <v>2621</v>
      </c>
      <c r="M351" s="31">
        <v>17.59</v>
      </c>
      <c r="N351" s="31">
        <f t="shared" si="11"/>
        <v>0</v>
      </c>
      <c r="O351" s="31"/>
    </row>
    <row r="352" spans="1:15" x14ac:dyDescent="0.45">
      <c r="A352" s="31" t="str">
        <f t="shared" si="10"/>
        <v>E09000012_Modelled prevalence of children aged 0-4 in households with all 3 of so called 'toxic trio'_Number</v>
      </c>
      <c r="B352" s="31" t="s">
        <v>498</v>
      </c>
      <c r="C352" s="31" t="s">
        <v>499</v>
      </c>
      <c r="D352" s="31" t="s">
        <v>229</v>
      </c>
      <c r="E352" s="31">
        <v>2018</v>
      </c>
      <c r="F352" s="31" t="s">
        <v>22</v>
      </c>
      <c r="G352" s="31" t="s">
        <v>103</v>
      </c>
      <c r="H352" s="31" t="s">
        <v>743</v>
      </c>
      <c r="I352" s="31">
        <v>385.96337292835562</v>
      </c>
      <c r="J352" s="31">
        <v>20326</v>
      </c>
      <c r="K352" s="31">
        <v>18.988653592854256</v>
      </c>
      <c r="L352" s="31" t="s">
        <v>2622</v>
      </c>
      <c r="M352" s="31">
        <v>18.989999999999998</v>
      </c>
      <c r="N352" s="31">
        <f t="shared" si="11"/>
        <v>0</v>
      </c>
      <c r="O352" s="31"/>
    </row>
    <row r="353" spans="1:15" x14ac:dyDescent="0.45">
      <c r="A353" s="31" t="str">
        <f t="shared" si="10"/>
        <v>E06000006_Modelled prevalence of children aged 0-4 in households with all 3 of so called 'toxic trio'_Number</v>
      </c>
      <c r="B353" s="31" t="s">
        <v>531</v>
      </c>
      <c r="C353" s="31" t="s">
        <v>722</v>
      </c>
      <c r="D353" s="31" t="s">
        <v>229</v>
      </c>
      <c r="E353" s="31">
        <v>2018</v>
      </c>
      <c r="F353" s="31" t="s">
        <v>22</v>
      </c>
      <c r="G353" s="31" t="s">
        <v>103</v>
      </c>
      <c r="H353" s="31" t="s">
        <v>743</v>
      </c>
      <c r="I353" s="31">
        <v>122.15055820769209</v>
      </c>
      <c r="J353" s="31">
        <v>7676</v>
      </c>
      <c r="K353" s="31">
        <v>15.913308781616998</v>
      </c>
      <c r="L353" s="31" t="s">
        <v>776</v>
      </c>
      <c r="M353" s="31">
        <v>15.91</v>
      </c>
      <c r="N353" s="31">
        <f t="shared" si="11"/>
        <v>0</v>
      </c>
      <c r="O353" s="31"/>
    </row>
    <row r="354" spans="1:15" x14ac:dyDescent="0.45">
      <c r="A354" s="31" t="str">
        <f t="shared" si="10"/>
        <v>E09000013_Modelled prevalence of children aged 0-4 in households with all 3 of so called 'toxic trio'_Number</v>
      </c>
      <c r="B354" s="31" t="s">
        <v>491</v>
      </c>
      <c r="C354" s="31" t="s">
        <v>723</v>
      </c>
      <c r="D354" s="31" t="s">
        <v>229</v>
      </c>
      <c r="E354" s="31">
        <v>2018</v>
      </c>
      <c r="F354" s="31" t="s">
        <v>22</v>
      </c>
      <c r="G354" s="31" t="s">
        <v>103</v>
      </c>
      <c r="H354" s="31" t="s">
        <v>743</v>
      </c>
      <c r="I354" s="31">
        <v>192.28568705610476</v>
      </c>
      <c r="J354" s="31">
        <v>11404</v>
      </c>
      <c r="K354" s="31">
        <v>16.861249303411501</v>
      </c>
      <c r="L354" s="31" t="s">
        <v>2623</v>
      </c>
      <c r="M354" s="31">
        <v>16.86</v>
      </c>
      <c r="N354" s="31">
        <f t="shared" si="11"/>
        <v>0</v>
      </c>
      <c r="O354" s="31"/>
    </row>
    <row r="355" spans="1:15" x14ac:dyDescent="0.45">
      <c r="A355" s="31" t="str">
        <f t="shared" si="10"/>
        <v>E10000014_Modelled prevalence of children aged 0-4 in households with all 3 of so called 'toxic trio'_Number</v>
      </c>
      <c r="B355" s="31" t="s">
        <v>309</v>
      </c>
      <c r="C355" s="31" t="s">
        <v>310</v>
      </c>
      <c r="D355" s="31" t="s">
        <v>229</v>
      </c>
      <c r="E355" s="31">
        <v>2018</v>
      </c>
      <c r="F355" s="31" t="s">
        <v>22</v>
      </c>
      <c r="G355" s="31" t="s">
        <v>103</v>
      </c>
      <c r="H355" s="31" t="s">
        <v>743</v>
      </c>
      <c r="I355" s="31">
        <v>966.63716399441091</v>
      </c>
      <c r="J355" s="31">
        <v>74388</v>
      </c>
      <c r="K355" s="31">
        <v>12.994530892004233</v>
      </c>
      <c r="L355" s="31" t="s">
        <v>2624</v>
      </c>
      <c r="M355" s="31">
        <v>12.99</v>
      </c>
      <c r="N355" s="31">
        <f t="shared" si="11"/>
        <v>0</v>
      </c>
      <c r="O355" s="31"/>
    </row>
    <row r="356" spans="1:15" x14ac:dyDescent="0.45">
      <c r="A356" s="31" t="str">
        <f t="shared" si="10"/>
        <v>E09000014_Modelled prevalence of children aged 0-4 in households with all 3 of so called 'toxic trio'_Number</v>
      </c>
      <c r="B356" s="31" t="s">
        <v>311</v>
      </c>
      <c r="C356" s="31" t="s">
        <v>312</v>
      </c>
      <c r="D356" s="31" t="s">
        <v>229</v>
      </c>
      <c r="E356" s="31">
        <v>2018</v>
      </c>
      <c r="F356" s="31" t="s">
        <v>22</v>
      </c>
      <c r="G356" s="31" t="s">
        <v>103</v>
      </c>
      <c r="H356" s="31" t="s">
        <v>743</v>
      </c>
      <c r="I356" s="31">
        <v>323.5876294745986</v>
      </c>
      <c r="J356" s="31">
        <v>18586</v>
      </c>
      <c r="K356" s="31">
        <v>17.410288898880804</v>
      </c>
      <c r="L356" s="31" t="s">
        <v>780</v>
      </c>
      <c r="M356" s="31">
        <v>17.41</v>
      </c>
      <c r="N356" s="31">
        <f t="shared" si="11"/>
        <v>0</v>
      </c>
      <c r="O356" s="31"/>
    </row>
    <row r="357" spans="1:15" x14ac:dyDescent="0.45">
      <c r="A357" s="31" t="str">
        <f t="shared" si="10"/>
        <v>E09000015_Modelled prevalence of children aged 0-4 in households with all 3 of so called 'toxic trio'_Number</v>
      </c>
      <c r="B357" s="31" t="s">
        <v>496</v>
      </c>
      <c r="C357" s="31" t="s">
        <v>497</v>
      </c>
      <c r="D357" s="31" t="s">
        <v>229</v>
      </c>
      <c r="E357" s="31">
        <v>2018</v>
      </c>
      <c r="F357" s="31" t="s">
        <v>22</v>
      </c>
      <c r="G357" s="31" t="s">
        <v>103</v>
      </c>
      <c r="H357" s="31" t="s">
        <v>743</v>
      </c>
      <c r="I357" s="31">
        <v>242.10338607701217</v>
      </c>
      <c r="J357" s="31">
        <v>17745</v>
      </c>
      <c r="K357" s="31">
        <v>13.64347061577978</v>
      </c>
      <c r="L357" s="31" t="s">
        <v>2625</v>
      </c>
      <c r="M357" s="31">
        <v>13.64</v>
      </c>
      <c r="N357" s="31">
        <f t="shared" si="11"/>
        <v>0</v>
      </c>
      <c r="O357" s="31"/>
    </row>
    <row r="358" spans="1:15" x14ac:dyDescent="0.45">
      <c r="A358" s="31" t="str">
        <f t="shared" si="10"/>
        <v>E06000001_Modelled prevalence of children aged 0-4 in households with all 3 of so called 'toxic trio'_Number</v>
      </c>
      <c r="B358" s="31" t="s">
        <v>313</v>
      </c>
      <c r="C358" s="31" t="s">
        <v>314</v>
      </c>
      <c r="D358" s="31" t="s">
        <v>229</v>
      </c>
      <c r="E358" s="31">
        <v>2018</v>
      </c>
      <c r="F358" s="31" t="s">
        <v>22</v>
      </c>
      <c r="G358" s="31" t="s">
        <v>103</v>
      </c>
      <c r="H358" s="31" t="s">
        <v>743</v>
      </c>
      <c r="I358" s="31">
        <v>88.0315480630602</v>
      </c>
      <c r="J358" s="31">
        <v>5297</v>
      </c>
      <c r="K358" s="31">
        <v>16.619133106109157</v>
      </c>
      <c r="L358" s="31" t="s">
        <v>2626</v>
      </c>
      <c r="M358" s="31">
        <v>16.62</v>
      </c>
      <c r="N358" s="31">
        <f t="shared" si="11"/>
        <v>0</v>
      </c>
      <c r="O358" s="31"/>
    </row>
    <row r="359" spans="1:15" x14ac:dyDescent="0.45">
      <c r="A359" s="31" t="str">
        <f t="shared" si="10"/>
        <v>E09000016_Modelled prevalence of children aged 0-4 in households with all 3 of so called 'toxic trio'_Number</v>
      </c>
      <c r="B359" s="31" t="s">
        <v>315</v>
      </c>
      <c r="C359" s="31" t="s">
        <v>316</v>
      </c>
      <c r="D359" s="31" t="s">
        <v>229</v>
      </c>
      <c r="E359" s="31">
        <v>2018</v>
      </c>
      <c r="F359" s="31" t="s">
        <v>22</v>
      </c>
      <c r="G359" s="31" t="s">
        <v>103</v>
      </c>
      <c r="H359" s="31" t="s">
        <v>743</v>
      </c>
      <c r="I359" s="31">
        <v>256.08615554033673</v>
      </c>
      <c r="J359" s="31">
        <v>17370</v>
      </c>
      <c r="K359" s="31">
        <v>14.743014135885822</v>
      </c>
      <c r="L359" s="31" t="s">
        <v>2614</v>
      </c>
      <c r="M359" s="31">
        <v>14.74</v>
      </c>
      <c r="N359" s="31">
        <f t="shared" si="11"/>
        <v>0</v>
      </c>
      <c r="O359" s="31"/>
    </row>
    <row r="360" spans="1:15" x14ac:dyDescent="0.45">
      <c r="A360" s="31" t="str">
        <f t="shared" si="10"/>
        <v>E06000019_Modelled prevalence of children aged 0-4 in households with all 3 of so called 'toxic trio'_Number</v>
      </c>
      <c r="B360" s="31" t="s">
        <v>317</v>
      </c>
      <c r="C360" s="31" t="s">
        <v>318</v>
      </c>
      <c r="D360" s="31" t="s">
        <v>229</v>
      </c>
      <c r="E360" s="31">
        <v>2018</v>
      </c>
      <c r="F360" s="31" t="s">
        <v>22</v>
      </c>
      <c r="G360" s="31" t="s">
        <v>103</v>
      </c>
      <c r="H360" s="31" t="s">
        <v>743</v>
      </c>
      <c r="I360" s="31">
        <v>116.2745621408378</v>
      </c>
      <c r="J360" s="31">
        <v>9337</v>
      </c>
      <c r="K360" s="31">
        <v>12.453096512888273</v>
      </c>
      <c r="L360" s="31" t="s">
        <v>2627</v>
      </c>
      <c r="M360" s="31">
        <v>12.45</v>
      </c>
      <c r="N360" s="31">
        <f t="shared" si="11"/>
        <v>0</v>
      </c>
      <c r="O360" s="31"/>
    </row>
    <row r="361" spans="1:15" x14ac:dyDescent="0.45">
      <c r="A361" s="31" t="str">
        <f t="shared" si="10"/>
        <v>E10000015_Modelled prevalence of children aged 0-4 in households with all 3 of so called 'toxic trio'_Number</v>
      </c>
      <c r="B361" s="31" t="s">
        <v>319</v>
      </c>
      <c r="C361" s="31" t="s">
        <v>320</v>
      </c>
      <c r="D361" s="31" t="s">
        <v>229</v>
      </c>
      <c r="E361" s="31">
        <v>2018</v>
      </c>
      <c r="F361" s="31" t="s">
        <v>22</v>
      </c>
      <c r="G361" s="31" t="s">
        <v>103</v>
      </c>
      <c r="H361" s="31" t="s">
        <v>743</v>
      </c>
      <c r="I361" s="31">
        <v>1052.8633373962105</v>
      </c>
      <c r="J361" s="31">
        <v>74764</v>
      </c>
      <c r="K361" s="31">
        <v>14.082490736132504</v>
      </c>
      <c r="L361" s="31" t="s">
        <v>774</v>
      </c>
      <c r="M361" s="31">
        <v>14.08</v>
      </c>
      <c r="N361" s="31">
        <f t="shared" si="11"/>
        <v>0</v>
      </c>
      <c r="O361" s="31"/>
    </row>
    <row r="362" spans="1:15" x14ac:dyDescent="0.45">
      <c r="A362" s="31" t="str">
        <f t="shared" si="10"/>
        <v>E09000017_Modelled prevalence of children aged 0-4 in households with all 3 of so called 'toxic trio'_Number</v>
      </c>
      <c r="B362" s="31" t="s">
        <v>321</v>
      </c>
      <c r="C362" s="31" t="s">
        <v>322</v>
      </c>
      <c r="D362" s="31" t="s">
        <v>229</v>
      </c>
      <c r="E362" s="31">
        <v>2018</v>
      </c>
      <c r="F362" s="31" t="s">
        <v>22</v>
      </c>
      <c r="G362" s="31" t="s">
        <v>103</v>
      </c>
      <c r="H362" s="31" t="s">
        <v>743</v>
      </c>
      <c r="I362" s="31">
        <v>363.17497777824769</v>
      </c>
      <c r="J362" s="31">
        <v>22489</v>
      </c>
      <c r="K362" s="31">
        <v>16.149005192682989</v>
      </c>
      <c r="L362" s="31" t="s">
        <v>2628</v>
      </c>
      <c r="M362" s="31">
        <v>16.149999999999999</v>
      </c>
      <c r="N362" s="31">
        <f t="shared" si="11"/>
        <v>0</v>
      </c>
      <c r="O362" s="31"/>
    </row>
    <row r="363" spans="1:15" x14ac:dyDescent="0.45">
      <c r="A363" s="31" t="str">
        <f t="shared" si="10"/>
        <v>E09000018_Modelled prevalence of children aged 0-4 in households with all 3 of so called 'toxic trio'_Number</v>
      </c>
      <c r="B363" s="31" t="s">
        <v>323</v>
      </c>
      <c r="C363" s="31" t="s">
        <v>324</v>
      </c>
      <c r="D363" s="31" t="s">
        <v>229</v>
      </c>
      <c r="E363" s="31">
        <v>2018</v>
      </c>
      <c r="F363" s="31" t="s">
        <v>22</v>
      </c>
      <c r="G363" s="31" t="s">
        <v>103</v>
      </c>
      <c r="H363" s="31" t="s">
        <v>743</v>
      </c>
      <c r="I363" s="31">
        <v>331.13973677160624</v>
      </c>
      <c r="J363" s="31">
        <v>20363</v>
      </c>
      <c r="K363" s="31">
        <v>16.261834541649378</v>
      </c>
      <c r="L363" s="31" t="s">
        <v>2629</v>
      </c>
      <c r="M363" s="31">
        <v>16.260000000000002</v>
      </c>
      <c r="N363" s="31">
        <f t="shared" si="11"/>
        <v>0</v>
      </c>
      <c r="O363" s="31"/>
    </row>
    <row r="364" spans="1:15" x14ac:dyDescent="0.45">
      <c r="A364" s="31" t="str">
        <f t="shared" si="10"/>
        <v>E06000046_Modelled prevalence of children aged 0-4 in households with all 3 of so called 'toxic trio'_Number</v>
      </c>
      <c r="B364" s="31" t="s">
        <v>325</v>
      </c>
      <c r="C364" s="31" t="s">
        <v>326</v>
      </c>
      <c r="D364" s="31" t="s">
        <v>229</v>
      </c>
      <c r="E364" s="31">
        <v>2018</v>
      </c>
      <c r="F364" s="31" t="s">
        <v>22</v>
      </c>
      <c r="G364" s="31" t="s">
        <v>103</v>
      </c>
      <c r="H364" s="31" t="s">
        <v>743</v>
      </c>
      <c r="I364" s="31">
        <v>81.862679347704258</v>
      </c>
      <c r="J364" s="31">
        <v>6462</v>
      </c>
      <c r="K364" s="31">
        <v>12.66831930481341</v>
      </c>
      <c r="L364" s="31" t="s">
        <v>2630</v>
      </c>
      <c r="M364" s="31">
        <v>12.67</v>
      </c>
      <c r="N364" s="31">
        <f t="shared" si="11"/>
        <v>0</v>
      </c>
      <c r="O364" s="31"/>
    </row>
    <row r="365" spans="1:15" x14ac:dyDescent="0.45">
      <c r="A365" s="31" t="str">
        <f t="shared" si="10"/>
        <v>E09000019_Modelled prevalence of children aged 0-4 in households with all 3 of so called 'toxic trio'_Number</v>
      </c>
      <c r="B365" s="31" t="s">
        <v>500</v>
      </c>
      <c r="C365" s="31" t="s">
        <v>501</v>
      </c>
      <c r="D365" s="31" t="s">
        <v>229</v>
      </c>
      <c r="E365" s="31">
        <v>2018</v>
      </c>
      <c r="F365" s="31" t="s">
        <v>22</v>
      </c>
      <c r="G365" s="31" t="s">
        <v>103</v>
      </c>
      <c r="H365" s="31" t="s">
        <v>743</v>
      </c>
      <c r="I365" s="31">
        <v>242.65359907400463</v>
      </c>
      <c r="J365" s="31">
        <v>13127</v>
      </c>
      <c r="K365" s="31">
        <v>18.485076489221044</v>
      </c>
      <c r="L365" s="31" t="s">
        <v>2631</v>
      </c>
      <c r="M365" s="31">
        <v>18.489999999999998</v>
      </c>
      <c r="N365" s="31">
        <f t="shared" si="11"/>
        <v>0</v>
      </c>
      <c r="O365" s="31"/>
    </row>
    <row r="366" spans="1:15" x14ac:dyDescent="0.45">
      <c r="A366" s="31" t="str">
        <f t="shared" si="10"/>
        <v>E09000020_Modelled prevalence of children aged 0-4 in households with all 3 of so called 'toxic trio'_Number</v>
      </c>
      <c r="B366" s="31" t="s">
        <v>479</v>
      </c>
      <c r="C366" s="31" t="s">
        <v>674</v>
      </c>
      <c r="D366" s="31" t="s">
        <v>229</v>
      </c>
      <c r="E366" s="31">
        <v>2018</v>
      </c>
      <c r="F366" s="31" t="s">
        <v>22</v>
      </c>
      <c r="G366" s="31" t="s">
        <v>103</v>
      </c>
      <c r="H366" s="31" t="s">
        <v>743</v>
      </c>
      <c r="I366" s="31">
        <v>115.08450166209079</v>
      </c>
      <c r="J366" s="31">
        <v>8223</v>
      </c>
      <c r="K366" s="31">
        <v>13.995439822703489</v>
      </c>
      <c r="L366" s="31" t="s">
        <v>1484</v>
      </c>
      <c r="M366" s="31">
        <v>14</v>
      </c>
      <c r="N366" s="31">
        <f t="shared" si="11"/>
        <v>0</v>
      </c>
      <c r="O366" s="31"/>
    </row>
    <row r="367" spans="1:15" x14ac:dyDescent="0.45">
      <c r="A367" s="31" t="str">
        <f t="shared" si="10"/>
        <v>E10000016_Modelled prevalence of children aged 0-4 in households with all 3 of so called 'toxic trio'_Number</v>
      </c>
      <c r="B367" s="31" t="s">
        <v>327</v>
      </c>
      <c r="C367" s="31" t="s">
        <v>328</v>
      </c>
      <c r="D367" s="31" t="s">
        <v>229</v>
      </c>
      <c r="E367" s="31">
        <v>2018</v>
      </c>
      <c r="F367" s="31" t="s">
        <v>22</v>
      </c>
      <c r="G367" s="31" t="s">
        <v>103</v>
      </c>
      <c r="H367" s="31" t="s">
        <v>743</v>
      </c>
      <c r="I367" s="31">
        <v>1304.9380522333272</v>
      </c>
      <c r="J367" s="31">
        <v>91425</v>
      </c>
      <c r="K367" s="31">
        <v>14.273317497766772</v>
      </c>
      <c r="L367" s="31" t="s">
        <v>784</v>
      </c>
      <c r="M367" s="31">
        <v>14.27</v>
      </c>
      <c r="N367" s="31">
        <f t="shared" si="11"/>
        <v>0</v>
      </c>
      <c r="O367" s="31"/>
    </row>
    <row r="368" spans="1:15" x14ac:dyDescent="0.45">
      <c r="A368" s="31" t="str">
        <f t="shared" si="10"/>
        <v>E06000010_Modelled prevalence of children aged 0-4 in households with all 3 of so called 'toxic trio'_Number</v>
      </c>
      <c r="B368" s="31" t="s">
        <v>329</v>
      </c>
      <c r="C368" s="31" t="s">
        <v>593</v>
      </c>
      <c r="D368" s="31" t="s">
        <v>229</v>
      </c>
      <c r="E368" s="31">
        <v>2018</v>
      </c>
      <c r="F368" s="31" t="s">
        <v>22</v>
      </c>
      <c r="G368" s="31" t="s">
        <v>103</v>
      </c>
      <c r="H368" s="31" t="s">
        <v>743</v>
      </c>
      <c r="I368" s="31">
        <v>322.81703605874776</v>
      </c>
      <c r="J368" s="31">
        <v>17207</v>
      </c>
      <c r="K368" s="31">
        <v>18.760797120866378</v>
      </c>
      <c r="L368" s="31" t="s">
        <v>2632</v>
      </c>
      <c r="M368" s="31">
        <v>18.760000000000002</v>
      </c>
      <c r="N368" s="31">
        <f t="shared" si="11"/>
        <v>0</v>
      </c>
      <c r="O368" s="31"/>
    </row>
    <row r="369" spans="1:15" x14ac:dyDescent="0.45">
      <c r="A369" s="31" t="str">
        <f t="shared" si="10"/>
        <v>E09000021_Modelled prevalence of children aged 0-4 in households with all 3 of so called 'toxic trio'_Number</v>
      </c>
      <c r="B369" s="31" t="s">
        <v>520</v>
      </c>
      <c r="C369" s="31" t="s">
        <v>521</v>
      </c>
      <c r="D369" s="31" t="s">
        <v>229</v>
      </c>
      <c r="E369" s="31">
        <v>2018</v>
      </c>
      <c r="F369" s="31" t="s">
        <v>22</v>
      </c>
      <c r="G369" s="31" t="s">
        <v>103</v>
      </c>
      <c r="H369" s="31" t="s">
        <v>743</v>
      </c>
      <c r="I369" s="31">
        <v>161.59099122243214</v>
      </c>
      <c r="J369" s="31">
        <v>11291</v>
      </c>
      <c r="K369" s="31">
        <v>14.31148624766913</v>
      </c>
      <c r="L369" s="31" t="s">
        <v>778</v>
      </c>
      <c r="M369" s="31">
        <v>14.31</v>
      </c>
      <c r="N369" s="31">
        <f t="shared" si="11"/>
        <v>0</v>
      </c>
      <c r="O369" s="31"/>
    </row>
    <row r="370" spans="1:15" x14ac:dyDescent="0.45">
      <c r="A370" s="31" t="str">
        <f t="shared" si="10"/>
        <v>E08000034_Modelled prevalence of children aged 0-4 in households with all 3 of so called 'toxic trio'_Number</v>
      </c>
      <c r="B370" s="31" t="s">
        <v>331</v>
      </c>
      <c r="C370" s="31" t="s">
        <v>332</v>
      </c>
      <c r="D370" s="31" t="s">
        <v>229</v>
      </c>
      <c r="E370" s="31">
        <v>2018</v>
      </c>
      <c r="F370" s="31" t="s">
        <v>22</v>
      </c>
      <c r="G370" s="31" t="s">
        <v>103</v>
      </c>
      <c r="H370" s="31" t="s">
        <v>743</v>
      </c>
      <c r="I370" s="31">
        <v>438.0931372583733</v>
      </c>
      <c r="J370" s="31">
        <v>27446</v>
      </c>
      <c r="K370" s="31">
        <v>15.962003106404332</v>
      </c>
      <c r="L370" s="31" t="s">
        <v>779</v>
      </c>
      <c r="M370" s="31">
        <v>15.96</v>
      </c>
      <c r="N370" s="31">
        <f t="shared" si="11"/>
        <v>0</v>
      </c>
      <c r="O370" s="31"/>
    </row>
    <row r="371" spans="1:15" x14ac:dyDescent="0.45">
      <c r="A371" s="31" t="str">
        <f t="shared" si="10"/>
        <v>E08000011_Modelled prevalence of children aged 0-4 in households with all 3 of so called 'toxic trio'_Number</v>
      </c>
      <c r="B371" s="31" t="s">
        <v>333</v>
      </c>
      <c r="C371" s="31" t="s">
        <v>334</v>
      </c>
      <c r="D371" s="31" t="s">
        <v>229</v>
      </c>
      <c r="E371" s="31">
        <v>2018</v>
      </c>
      <c r="F371" s="31" t="s">
        <v>22</v>
      </c>
      <c r="G371" s="31" t="s">
        <v>103</v>
      </c>
      <c r="H371" s="31" t="s">
        <v>743</v>
      </c>
      <c r="I371" s="31">
        <v>172.74241643599606</v>
      </c>
      <c r="J371" s="31">
        <v>10076</v>
      </c>
      <c r="K371" s="31">
        <v>17.143947641524026</v>
      </c>
      <c r="L371" s="31" t="s">
        <v>2633</v>
      </c>
      <c r="M371" s="31">
        <v>17.14</v>
      </c>
      <c r="N371" s="31">
        <f t="shared" si="11"/>
        <v>0</v>
      </c>
      <c r="O371" s="31"/>
    </row>
    <row r="372" spans="1:15" x14ac:dyDescent="0.45">
      <c r="A372" s="31" t="str">
        <f t="shared" si="10"/>
        <v>E09000022_Modelled prevalence of children aged 0-4 in households with all 3 of so called 'toxic trio'_Number</v>
      </c>
      <c r="B372" s="31" t="s">
        <v>335</v>
      </c>
      <c r="C372" s="31" t="s">
        <v>336</v>
      </c>
      <c r="D372" s="31" t="s">
        <v>229</v>
      </c>
      <c r="E372" s="31">
        <v>2018</v>
      </c>
      <c r="F372" s="31" t="s">
        <v>22</v>
      </c>
      <c r="G372" s="31" t="s">
        <v>103</v>
      </c>
      <c r="H372" s="31" t="s">
        <v>743</v>
      </c>
      <c r="I372" s="31">
        <v>332.59300045023525</v>
      </c>
      <c r="J372" s="31">
        <v>19213</v>
      </c>
      <c r="K372" s="31">
        <v>17.310831231470111</v>
      </c>
      <c r="L372" s="31" t="s">
        <v>2634</v>
      </c>
      <c r="M372" s="31">
        <v>17.309999999999999</v>
      </c>
      <c r="N372" s="31">
        <f t="shared" si="11"/>
        <v>0</v>
      </c>
      <c r="O372" s="31"/>
    </row>
    <row r="373" spans="1:15" x14ac:dyDescent="0.45">
      <c r="A373" s="31" t="str">
        <f t="shared" si="10"/>
        <v>E10000017_Modelled prevalence of children aged 0-4 in households with all 3 of so called 'toxic trio'_Number</v>
      </c>
      <c r="B373" s="31" t="s">
        <v>337</v>
      </c>
      <c r="C373" s="31" t="s">
        <v>338</v>
      </c>
      <c r="D373" s="31" t="s">
        <v>229</v>
      </c>
      <c r="E373" s="31">
        <v>2018</v>
      </c>
      <c r="F373" s="31" t="s">
        <v>22</v>
      </c>
      <c r="G373" s="31" t="s">
        <v>103</v>
      </c>
      <c r="H373" s="31" t="s">
        <v>743</v>
      </c>
      <c r="I373" s="31">
        <v>993.56805567914341</v>
      </c>
      <c r="J373" s="31">
        <v>67104</v>
      </c>
      <c r="K373" s="31">
        <v>14.806390910812224</v>
      </c>
      <c r="L373" s="31" t="s">
        <v>2635</v>
      </c>
      <c r="M373" s="31">
        <v>14.81</v>
      </c>
      <c r="N373" s="31">
        <f t="shared" si="11"/>
        <v>0</v>
      </c>
      <c r="O373" s="31"/>
    </row>
    <row r="374" spans="1:15" x14ac:dyDescent="0.45">
      <c r="A374" s="31" t="str">
        <f t="shared" si="10"/>
        <v>E08000035_Modelled prevalence of children aged 0-4 in households with all 3 of so called 'toxic trio'_Number</v>
      </c>
      <c r="B374" s="31" t="s">
        <v>339</v>
      </c>
      <c r="C374" s="31" t="s">
        <v>340</v>
      </c>
      <c r="D374" s="31" t="s">
        <v>229</v>
      </c>
      <c r="E374" s="31">
        <v>2018</v>
      </c>
      <c r="F374" s="31" t="s">
        <v>22</v>
      </c>
      <c r="G374" s="31" t="s">
        <v>103</v>
      </c>
      <c r="H374" s="31" t="s">
        <v>743</v>
      </c>
      <c r="I374" s="31">
        <v>864.99141653141237</v>
      </c>
      <c r="J374" s="31">
        <v>50495</v>
      </c>
      <c r="K374" s="31">
        <v>17.130238964875979</v>
      </c>
      <c r="L374" s="31" t="s">
        <v>2636</v>
      </c>
      <c r="M374" s="31">
        <v>17.13</v>
      </c>
      <c r="N374" s="31">
        <f t="shared" si="11"/>
        <v>0</v>
      </c>
      <c r="O374" s="31"/>
    </row>
    <row r="375" spans="1:15" x14ac:dyDescent="0.45">
      <c r="A375" s="31" t="str">
        <f t="shared" si="10"/>
        <v>E06000016_Modelled prevalence of children aged 0-4 in households with all 3 of so called 'toxic trio'_Number</v>
      </c>
      <c r="B375" s="31" t="s">
        <v>341</v>
      </c>
      <c r="C375" s="31" t="s">
        <v>342</v>
      </c>
      <c r="D375" s="31" t="s">
        <v>229</v>
      </c>
      <c r="E375" s="31">
        <v>2018</v>
      </c>
      <c r="F375" s="31" t="s">
        <v>22</v>
      </c>
      <c r="G375" s="31" t="s">
        <v>103</v>
      </c>
      <c r="H375" s="31" t="s">
        <v>743</v>
      </c>
      <c r="I375" s="31">
        <v>497.79372877956996</v>
      </c>
      <c r="J375" s="31">
        <v>25049</v>
      </c>
      <c r="K375" s="31">
        <v>19.872798466189067</v>
      </c>
      <c r="L375" s="31" t="s">
        <v>2637</v>
      </c>
      <c r="M375" s="31">
        <v>19.87</v>
      </c>
      <c r="N375" s="31">
        <f t="shared" si="11"/>
        <v>0</v>
      </c>
      <c r="O375" s="31"/>
    </row>
    <row r="376" spans="1:15" x14ac:dyDescent="0.45">
      <c r="A376" s="31" t="str">
        <f t="shared" si="10"/>
        <v>E10000018_Modelled prevalence of children aged 0-4 in households with all 3 of so called 'toxic trio'_Number</v>
      </c>
      <c r="B376" s="31" t="s">
        <v>552</v>
      </c>
      <c r="C376" s="31" t="s">
        <v>553</v>
      </c>
      <c r="D376" s="31" t="s">
        <v>229</v>
      </c>
      <c r="E376" s="31">
        <v>2018</v>
      </c>
      <c r="F376" s="31" t="s">
        <v>22</v>
      </c>
      <c r="G376" s="31" t="s">
        <v>103</v>
      </c>
      <c r="H376" s="31" t="s">
        <v>743</v>
      </c>
      <c r="I376" s="31">
        <v>505.79109838824422</v>
      </c>
      <c r="J376" s="31">
        <v>36916</v>
      </c>
      <c r="K376" s="31">
        <v>13.701134965550011</v>
      </c>
      <c r="L376" s="31" t="s">
        <v>785</v>
      </c>
      <c r="M376" s="31">
        <v>13.7</v>
      </c>
      <c r="N376" s="31">
        <f t="shared" si="11"/>
        <v>0</v>
      </c>
      <c r="O376" s="31"/>
    </row>
    <row r="377" spans="1:15" x14ac:dyDescent="0.45">
      <c r="A377" s="31" t="str">
        <f t="shared" si="10"/>
        <v>E09000023_Modelled prevalence of children aged 0-4 in households with all 3 of so called 'toxic trio'_Number</v>
      </c>
      <c r="B377" s="31" t="s">
        <v>343</v>
      </c>
      <c r="C377" s="31" t="s">
        <v>344</v>
      </c>
      <c r="D377" s="31" t="s">
        <v>229</v>
      </c>
      <c r="E377" s="31">
        <v>2018</v>
      </c>
      <c r="F377" s="31" t="s">
        <v>22</v>
      </c>
      <c r="G377" s="31" t="s">
        <v>103</v>
      </c>
      <c r="H377" s="31" t="s">
        <v>743</v>
      </c>
      <c r="I377" s="31">
        <v>375.21944960928437</v>
      </c>
      <c r="J377" s="31">
        <v>21814</v>
      </c>
      <c r="K377" s="31">
        <v>17.200854937621912</v>
      </c>
      <c r="L377" s="31" t="s">
        <v>1760</v>
      </c>
      <c r="M377" s="31">
        <v>17.2</v>
      </c>
      <c r="N377" s="31">
        <f t="shared" si="11"/>
        <v>0</v>
      </c>
      <c r="O377" s="31"/>
    </row>
    <row r="378" spans="1:15" x14ac:dyDescent="0.45">
      <c r="A378" s="31" t="str">
        <f t="shared" si="10"/>
        <v>E10000019_Modelled prevalence of children aged 0-4 in households with all 3 of so called 'toxic trio'_Number</v>
      </c>
      <c r="B378" s="31" t="s">
        <v>345</v>
      </c>
      <c r="C378" s="31" t="s">
        <v>346</v>
      </c>
      <c r="D378" s="31" t="s">
        <v>229</v>
      </c>
      <c r="E378" s="31">
        <v>2018</v>
      </c>
      <c r="F378" s="31" t="s">
        <v>22</v>
      </c>
      <c r="G378" s="31" t="s">
        <v>103</v>
      </c>
      <c r="H378" s="31" t="s">
        <v>743</v>
      </c>
      <c r="I378" s="31">
        <v>537.43201156970713</v>
      </c>
      <c r="J378" s="31">
        <v>39873</v>
      </c>
      <c r="K378" s="31">
        <v>13.478594827821009</v>
      </c>
      <c r="L378" s="31" t="s">
        <v>2638</v>
      </c>
      <c r="M378" s="31">
        <v>13.48</v>
      </c>
      <c r="N378" s="31">
        <f t="shared" si="11"/>
        <v>0</v>
      </c>
      <c r="O378" s="31"/>
    </row>
    <row r="379" spans="1:15" x14ac:dyDescent="0.45">
      <c r="A379" s="31" t="str">
        <f t="shared" si="10"/>
        <v>E08000012_Modelled prevalence of children aged 0-4 in households with all 3 of so called 'toxic trio'_Number</v>
      </c>
      <c r="B379" s="31" t="s">
        <v>347</v>
      </c>
      <c r="C379" s="31" t="s">
        <v>348</v>
      </c>
      <c r="D379" s="31" t="s">
        <v>229</v>
      </c>
      <c r="E379" s="31">
        <v>2018</v>
      </c>
      <c r="F379" s="31" t="s">
        <v>22</v>
      </c>
      <c r="G379" s="31" t="s">
        <v>103</v>
      </c>
      <c r="H379" s="31" t="s">
        <v>743</v>
      </c>
      <c r="I379" s="31">
        <v>569.8423854008895</v>
      </c>
      <c r="J379" s="31">
        <v>29676</v>
      </c>
      <c r="K379" s="31">
        <v>19.202129175120959</v>
      </c>
      <c r="L379" s="31" t="s">
        <v>1502</v>
      </c>
      <c r="M379" s="31">
        <v>19.2</v>
      </c>
      <c r="N379" s="31">
        <f t="shared" si="11"/>
        <v>0</v>
      </c>
      <c r="O379" s="31"/>
    </row>
    <row r="380" spans="1:15" x14ac:dyDescent="0.45">
      <c r="A380" s="31" t="str">
        <f t="shared" si="10"/>
        <v>E06000032_Modelled prevalence of children aged 0-4 in households with all 3 of so called 'toxic trio'_Number</v>
      </c>
      <c r="B380" s="31" t="s">
        <v>564</v>
      </c>
      <c r="C380" s="31" t="s">
        <v>724</v>
      </c>
      <c r="D380" s="31" t="s">
        <v>229</v>
      </c>
      <c r="E380" s="31">
        <v>2018</v>
      </c>
      <c r="F380" s="31" t="s">
        <v>22</v>
      </c>
      <c r="G380" s="31" t="s">
        <v>103</v>
      </c>
      <c r="H380" s="31" t="s">
        <v>743</v>
      </c>
      <c r="I380" s="31">
        <v>302.81301320036965</v>
      </c>
      <c r="J380" s="31">
        <v>17547</v>
      </c>
      <c r="K380" s="31">
        <v>17.257252704187021</v>
      </c>
      <c r="L380" s="31" t="s">
        <v>2639</v>
      </c>
      <c r="M380" s="31">
        <v>17.260000000000002</v>
      </c>
      <c r="N380" s="31">
        <f t="shared" si="11"/>
        <v>0</v>
      </c>
      <c r="O380" s="31"/>
    </row>
    <row r="381" spans="1:15" x14ac:dyDescent="0.45">
      <c r="A381" s="31" t="str">
        <f t="shared" si="10"/>
        <v>E08000003_Modelled prevalence of children aged 0-4 in households with all 3 of so called 'toxic trio'_Number</v>
      </c>
      <c r="B381" s="31" t="s">
        <v>349</v>
      </c>
      <c r="C381" s="31" t="s">
        <v>350</v>
      </c>
      <c r="D381" s="31" t="s">
        <v>229</v>
      </c>
      <c r="E381" s="31">
        <v>2018</v>
      </c>
      <c r="F381" s="31" t="s">
        <v>22</v>
      </c>
      <c r="G381" s="31" t="s">
        <v>103</v>
      </c>
      <c r="H381" s="31" t="s">
        <v>743</v>
      </c>
      <c r="I381" s="31">
        <v>807.17182461944378</v>
      </c>
      <c r="J381" s="31">
        <v>37768</v>
      </c>
      <c r="K381" s="31">
        <v>21.371844540866444</v>
      </c>
      <c r="L381" s="31" t="s">
        <v>2640</v>
      </c>
      <c r="M381" s="31">
        <v>21.37</v>
      </c>
      <c r="N381" s="31">
        <f t="shared" si="11"/>
        <v>0</v>
      </c>
      <c r="O381" s="31"/>
    </row>
    <row r="382" spans="1:15" x14ac:dyDescent="0.45">
      <c r="A382" s="31" t="str">
        <f t="shared" si="10"/>
        <v>E06000035_Modelled prevalence of children aged 0-4 in households with all 3 of so called 'toxic trio'_Number</v>
      </c>
      <c r="B382" s="31" t="s">
        <v>351</v>
      </c>
      <c r="C382" s="31" t="s">
        <v>352</v>
      </c>
      <c r="D382" s="31" t="s">
        <v>229</v>
      </c>
      <c r="E382" s="31">
        <v>2018</v>
      </c>
      <c r="F382" s="31" t="s">
        <v>22</v>
      </c>
      <c r="G382" s="31" t="s">
        <v>103</v>
      </c>
      <c r="H382" s="31" t="s">
        <v>743</v>
      </c>
      <c r="I382" s="31">
        <v>282.89909339023802</v>
      </c>
      <c r="J382" s="31">
        <v>18494</v>
      </c>
      <c r="K382" s="31">
        <v>15.296804011584191</v>
      </c>
      <c r="L382" s="31" t="s">
        <v>786</v>
      </c>
      <c r="M382" s="31">
        <v>15.3</v>
      </c>
      <c r="N382" s="31">
        <f t="shared" si="11"/>
        <v>0</v>
      </c>
      <c r="O382" s="31"/>
    </row>
    <row r="383" spans="1:15" x14ac:dyDescent="0.45">
      <c r="A383" s="31" t="str">
        <f t="shared" si="10"/>
        <v>E09000024_Modelled prevalence of children aged 0-4 in households with all 3 of so called 'toxic trio'_Number</v>
      </c>
      <c r="B383" s="31" t="s">
        <v>353</v>
      </c>
      <c r="C383" s="31" t="s">
        <v>354</v>
      </c>
      <c r="D383" s="31" t="s">
        <v>229</v>
      </c>
      <c r="E383" s="31">
        <v>2018</v>
      </c>
      <c r="F383" s="31" t="s">
        <v>22</v>
      </c>
      <c r="G383" s="31" t="s">
        <v>103</v>
      </c>
      <c r="H383" s="31" t="s">
        <v>743</v>
      </c>
      <c r="I383" s="31">
        <v>213.7472244342751</v>
      </c>
      <c r="J383" s="31">
        <v>14994</v>
      </c>
      <c r="K383" s="31">
        <v>14.255517169152668</v>
      </c>
      <c r="L383" s="31" t="s">
        <v>2641</v>
      </c>
      <c r="M383" s="31">
        <v>14.26</v>
      </c>
      <c r="N383" s="31">
        <f t="shared" si="11"/>
        <v>0</v>
      </c>
      <c r="O383" s="31"/>
    </row>
    <row r="384" spans="1:15" x14ac:dyDescent="0.45">
      <c r="A384" s="31" t="str">
        <f t="shared" si="10"/>
        <v>E06000002_Modelled prevalence of children aged 0-4 in households with all 3 of so called 'toxic trio'_Number</v>
      </c>
      <c r="B384" s="31" t="s">
        <v>511</v>
      </c>
      <c r="C384" s="31" t="s">
        <v>725</v>
      </c>
      <c r="D384" s="31" t="s">
        <v>229</v>
      </c>
      <c r="E384" s="31">
        <v>2018</v>
      </c>
      <c r="F384" s="31" t="s">
        <v>22</v>
      </c>
      <c r="G384" s="31" t="s">
        <v>103</v>
      </c>
      <c r="H384" s="31" t="s">
        <v>743</v>
      </c>
      <c r="I384" s="31">
        <v>187.63073220487854</v>
      </c>
      <c r="J384" s="31">
        <v>9657</v>
      </c>
      <c r="K384" s="31">
        <v>19.429505250582846</v>
      </c>
      <c r="L384" s="31" t="s">
        <v>2642</v>
      </c>
      <c r="M384" s="31">
        <v>19.43</v>
      </c>
      <c r="N384" s="31">
        <f t="shared" si="11"/>
        <v>0</v>
      </c>
      <c r="O384" s="31"/>
    </row>
    <row r="385" spans="1:15" x14ac:dyDescent="0.45">
      <c r="A385" s="31" t="str">
        <f t="shared" si="10"/>
        <v>E06000042_Modelled prevalence of children aged 0-4 in households with all 3 of so called 'toxic trio'_Number</v>
      </c>
      <c r="B385" s="31" t="s">
        <v>355</v>
      </c>
      <c r="C385" s="31" t="s">
        <v>356</v>
      </c>
      <c r="D385" s="31" t="s">
        <v>229</v>
      </c>
      <c r="E385" s="31">
        <v>2018</v>
      </c>
      <c r="F385" s="31" t="s">
        <v>22</v>
      </c>
      <c r="G385" s="31" t="s">
        <v>103</v>
      </c>
      <c r="H385" s="31" t="s">
        <v>743</v>
      </c>
      <c r="I385" s="31">
        <v>285.09978792947527</v>
      </c>
      <c r="J385" s="31">
        <v>19048</v>
      </c>
      <c r="K385" s="31">
        <v>14.967439517507103</v>
      </c>
      <c r="L385" s="31" t="s">
        <v>788</v>
      </c>
      <c r="M385" s="31">
        <v>14.97</v>
      </c>
      <c r="N385" s="31">
        <f t="shared" si="11"/>
        <v>0</v>
      </c>
      <c r="O385" s="31"/>
    </row>
    <row r="386" spans="1:15" x14ac:dyDescent="0.45">
      <c r="A386" s="31" t="str">
        <f t="shared" ref="A386:A449" si="12">CONCATENATE(B386,"_",G386,"_",H386)</f>
        <v>E08000021_Modelled prevalence of children aged 0-4 in households with all 3 of so called 'toxic trio'_Number</v>
      </c>
      <c r="B386" s="31" t="s">
        <v>357</v>
      </c>
      <c r="C386" s="31" t="s">
        <v>358</v>
      </c>
      <c r="D386" s="31" t="s">
        <v>229</v>
      </c>
      <c r="E386" s="31">
        <v>2018</v>
      </c>
      <c r="F386" s="31" t="s">
        <v>22</v>
      </c>
      <c r="G386" s="31" t="s">
        <v>103</v>
      </c>
      <c r="H386" s="31" t="s">
        <v>743</v>
      </c>
      <c r="I386" s="31">
        <v>304.26048379090241</v>
      </c>
      <c r="J386" s="31">
        <v>16630</v>
      </c>
      <c r="K386" s="31">
        <v>18.295879963373565</v>
      </c>
      <c r="L386" s="31" t="s">
        <v>1543</v>
      </c>
      <c r="M386" s="31">
        <v>18.3</v>
      </c>
      <c r="N386" s="31">
        <f t="shared" ref="N386:N449" si="13">IF(OR(C386="City of London",C386="Isles of Scilly"),1,0)</f>
        <v>0</v>
      </c>
      <c r="O386" s="31"/>
    </row>
    <row r="387" spans="1:15" x14ac:dyDescent="0.45">
      <c r="A387" s="31" t="str">
        <f t="shared" si="12"/>
        <v>E09000025_Modelled prevalence of children aged 0-4 in households with all 3 of so called 'toxic trio'_Number</v>
      </c>
      <c r="B387" s="31" t="s">
        <v>359</v>
      </c>
      <c r="C387" s="31" t="s">
        <v>360</v>
      </c>
      <c r="D387" s="31" t="s">
        <v>229</v>
      </c>
      <c r="E387" s="31">
        <v>2018</v>
      </c>
      <c r="F387" s="31" t="s">
        <v>22</v>
      </c>
      <c r="G387" s="31" t="s">
        <v>103</v>
      </c>
      <c r="H387" s="31" t="s">
        <v>743</v>
      </c>
      <c r="I387" s="31">
        <v>524.70333820404699</v>
      </c>
      <c r="J387" s="31">
        <v>28254</v>
      </c>
      <c r="K387" s="31">
        <v>18.570939980323033</v>
      </c>
      <c r="L387" s="31" t="s">
        <v>2643</v>
      </c>
      <c r="M387" s="31">
        <v>18.57</v>
      </c>
      <c r="N387" s="31">
        <f t="shared" si="13"/>
        <v>0</v>
      </c>
      <c r="O387" s="31"/>
    </row>
    <row r="388" spans="1:15" x14ac:dyDescent="0.45">
      <c r="A388" s="31" t="str">
        <f t="shared" si="12"/>
        <v>E10000020_Modelled prevalence of children aged 0-4 in households with all 3 of so called 'toxic trio'_Number</v>
      </c>
      <c r="B388" s="31" t="s">
        <v>361</v>
      </c>
      <c r="C388" s="31" t="s">
        <v>362</v>
      </c>
      <c r="D388" s="31" t="s">
        <v>229</v>
      </c>
      <c r="E388" s="31">
        <v>2018</v>
      </c>
      <c r="F388" s="31" t="s">
        <v>22</v>
      </c>
      <c r="G388" s="31" t="s">
        <v>103</v>
      </c>
      <c r="H388" s="31" t="s">
        <v>743</v>
      </c>
      <c r="I388" s="31">
        <v>648.93831181448502</v>
      </c>
      <c r="J388" s="31">
        <v>46256</v>
      </c>
      <c r="K388" s="31">
        <v>14.029278619303119</v>
      </c>
      <c r="L388" s="31" t="s">
        <v>799</v>
      </c>
      <c r="M388" s="31">
        <v>14.03</v>
      </c>
      <c r="N388" s="31">
        <f t="shared" si="13"/>
        <v>0</v>
      </c>
      <c r="O388" s="31"/>
    </row>
    <row r="389" spans="1:15" x14ac:dyDescent="0.45">
      <c r="A389" s="31" t="str">
        <f t="shared" si="12"/>
        <v>E06000012_Modelled prevalence of children aged 0-4 in households with all 3 of so called 'toxic trio'_Number</v>
      </c>
      <c r="B389" s="31" t="s">
        <v>363</v>
      </c>
      <c r="C389" s="31" t="s">
        <v>364</v>
      </c>
      <c r="D389" s="31" t="s">
        <v>229</v>
      </c>
      <c r="E389" s="31">
        <v>2018</v>
      </c>
      <c r="F389" s="31" t="s">
        <v>22</v>
      </c>
      <c r="G389" s="31" t="s">
        <v>103</v>
      </c>
      <c r="H389" s="31" t="s">
        <v>743</v>
      </c>
      <c r="I389" s="31">
        <v>146.79771725513388</v>
      </c>
      <c r="J389" s="31">
        <v>9516</v>
      </c>
      <c r="K389" s="31">
        <v>15.426409967962787</v>
      </c>
      <c r="L389" s="31" t="s">
        <v>2644</v>
      </c>
      <c r="M389" s="31">
        <v>15.43</v>
      </c>
      <c r="N389" s="31">
        <f t="shared" si="13"/>
        <v>0</v>
      </c>
      <c r="O389" s="31"/>
    </row>
    <row r="390" spans="1:15" x14ac:dyDescent="0.45">
      <c r="A390" s="31" t="str">
        <f t="shared" si="12"/>
        <v>E06000013_Modelled prevalence of children aged 0-4 in households with all 3 of so called 'toxic trio'_Number</v>
      </c>
      <c r="B390" s="31" t="s">
        <v>365</v>
      </c>
      <c r="C390" s="31" t="s">
        <v>366</v>
      </c>
      <c r="D390" s="31" t="s">
        <v>229</v>
      </c>
      <c r="E390" s="31">
        <v>2018</v>
      </c>
      <c r="F390" s="31" t="s">
        <v>22</v>
      </c>
      <c r="G390" s="31" t="s">
        <v>103</v>
      </c>
      <c r="H390" s="31" t="s">
        <v>743</v>
      </c>
      <c r="I390" s="31">
        <v>130.50681299096985</v>
      </c>
      <c r="J390" s="31">
        <v>9204</v>
      </c>
      <c r="K390" s="31">
        <v>14.179358212838967</v>
      </c>
      <c r="L390" s="31" t="s">
        <v>794</v>
      </c>
      <c r="M390" s="31">
        <v>14.18</v>
      </c>
      <c r="N390" s="31">
        <f t="shared" si="13"/>
        <v>0</v>
      </c>
      <c r="O390" s="31"/>
    </row>
    <row r="391" spans="1:15" x14ac:dyDescent="0.45">
      <c r="A391" s="31" t="str">
        <f t="shared" si="12"/>
        <v>E06000024_Modelled prevalence of children aged 0-4 in households with all 3 of so called 'toxic trio'_Number</v>
      </c>
      <c r="B391" s="31" t="s">
        <v>367</v>
      </c>
      <c r="C391" s="31" t="s">
        <v>368</v>
      </c>
      <c r="D391" s="31" t="s">
        <v>229</v>
      </c>
      <c r="E391" s="31">
        <v>2018</v>
      </c>
      <c r="F391" s="31" t="s">
        <v>22</v>
      </c>
      <c r="G391" s="31" t="s">
        <v>103</v>
      </c>
      <c r="H391" s="31" t="s">
        <v>743</v>
      </c>
      <c r="I391" s="31">
        <v>137.99183290793147</v>
      </c>
      <c r="J391" s="31">
        <v>11491</v>
      </c>
      <c r="K391" s="31">
        <v>12.008687921671871</v>
      </c>
      <c r="L391" s="31" t="s">
        <v>2645</v>
      </c>
      <c r="M391" s="31">
        <v>12.01</v>
      </c>
      <c r="N391" s="31">
        <f t="shared" si="13"/>
        <v>0</v>
      </c>
      <c r="O391" s="31"/>
    </row>
    <row r="392" spans="1:15" x14ac:dyDescent="0.45">
      <c r="A392" s="31" t="str">
        <f t="shared" si="12"/>
        <v>E08000022_Modelled prevalence of children aged 0-4 in households with all 3 of so called 'toxic trio'_Number</v>
      </c>
      <c r="B392" s="31" t="s">
        <v>524</v>
      </c>
      <c r="C392" s="31" t="s">
        <v>525</v>
      </c>
      <c r="D392" s="31" t="s">
        <v>229</v>
      </c>
      <c r="E392" s="31">
        <v>2018</v>
      </c>
      <c r="F392" s="31" t="s">
        <v>22</v>
      </c>
      <c r="G392" s="31" t="s">
        <v>103</v>
      </c>
      <c r="H392" s="31" t="s">
        <v>743</v>
      </c>
      <c r="I392" s="31">
        <v>162.27385007702159</v>
      </c>
      <c r="J392" s="31">
        <v>11471</v>
      </c>
      <c r="K392" s="31">
        <v>14.146443211317374</v>
      </c>
      <c r="L392" s="31" t="s">
        <v>2646</v>
      </c>
      <c r="M392" s="31">
        <v>14.15</v>
      </c>
      <c r="N392" s="31">
        <f t="shared" si="13"/>
        <v>0</v>
      </c>
      <c r="O392" s="31"/>
    </row>
    <row r="393" spans="1:15" x14ac:dyDescent="0.45">
      <c r="A393" s="31" t="str">
        <f t="shared" si="12"/>
        <v>E10000023_Modelled prevalence of children aged 0-4 in households with all 3 of so called 'toxic trio'_Number</v>
      </c>
      <c r="B393" s="31" t="s">
        <v>369</v>
      </c>
      <c r="C393" s="31" t="s">
        <v>370</v>
      </c>
      <c r="D393" s="31" t="s">
        <v>229</v>
      </c>
      <c r="E393" s="31">
        <v>2018</v>
      </c>
      <c r="F393" s="31" t="s">
        <v>22</v>
      </c>
      <c r="G393" s="31" t="s">
        <v>103</v>
      </c>
      <c r="H393" s="31" t="s">
        <v>743</v>
      </c>
      <c r="I393" s="31">
        <v>370.21568933900818</v>
      </c>
      <c r="J393" s="31">
        <v>29706</v>
      </c>
      <c r="K393" s="31">
        <v>12.462657016730901</v>
      </c>
      <c r="L393" s="31" t="s">
        <v>2647</v>
      </c>
      <c r="M393" s="31">
        <v>12.46</v>
      </c>
      <c r="N393" s="31">
        <f t="shared" si="13"/>
        <v>0</v>
      </c>
      <c r="O393" s="31"/>
    </row>
    <row r="394" spans="1:15" x14ac:dyDescent="0.45">
      <c r="A394" s="31" t="str">
        <f t="shared" si="12"/>
        <v>E10000021_Modelled prevalence of children aged 0-4 in households with all 3 of so called 'toxic trio'_Number</v>
      </c>
      <c r="B394" s="31" t="s">
        <v>371</v>
      </c>
      <c r="C394" s="31" t="s">
        <v>372</v>
      </c>
      <c r="D394" s="31" t="s">
        <v>229</v>
      </c>
      <c r="E394" s="31">
        <v>2018</v>
      </c>
      <c r="F394" s="31" t="s">
        <v>22</v>
      </c>
      <c r="G394" s="31" t="s">
        <v>103</v>
      </c>
      <c r="H394" s="31" t="s">
        <v>743</v>
      </c>
      <c r="I394" s="31">
        <v>669.72199335973198</v>
      </c>
      <c r="J394" s="31">
        <v>47337</v>
      </c>
      <c r="K394" s="31">
        <v>14.147960228990684</v>
      </c>
      <c r="L394" s="31" t="s">
        <v>2646</v>
      </c>
      <c r="M394" s="31">
        <v>14.15</v>
      </c>
      <c r="N394" s="31">
        <f t="shared" si="13"/>
        <v>0</v>
      </c>
      <c r="O394" s="31"/>
    </row>
    <row r="395" spans="1:15" x14ac:dyDescent="0.45">
      <c r="A395" s="31" t="str">
        <f t="shared" si="12"/>
        <v>E06000048_Modelled prevalence of children aged 0-4 in households with all 3 of so called 'toxic trio'_Number</v>
      </c>
      <c r="B395" s="31" t="s">
        <v>484</v>
      </c>
      <c r="C395" s="31" t="s">
        <v>705</v>
      </c>
      <c r="D395" s="31" t="s">
        <v>229</v>
      </c>
      <c r="E395" s="31">
        <v>2018</v>
      </c>
      <c r="F395" s="31" t="s">
        <v>22</v>
      </c>
      <c r="G395" s="31" t="s">
        <v>103</v>
      </c>
      <c r="H395" s="31" t="s">
        <v>743</v>
      </c>
      <c r="I395" s="31">
        <v>193.25633306478903</v>
      </c>
      <c r="J395" s="31">
        <v>14910</v>
      </c>
      <c r="K395" s="31">
        <v>12.961524685767206</v>
      </c>
      <c r="L395" s="31" t="s">
        <v>2648</v>
      </c>
      <c r="M395" s="31">
        <v>12.96</v>
      </c>
      <c r="N395" s="31">
        <f t="shared" si="13"/>
        <v>0</v>
      </c>
      <c r="O395" s="31"/>
    </row>
    <row r="396" spans="1:15" x14ac:dyDescent="0.45">
      <c r="A396" s="31" t="str">
        <f t="shared" si="12"/>
        <v>E06000018_Modelled prevalence of children aged 0-4 in households with all 3 of so called 'toxic trio'_Number</v>
      </c>
      <c r="B396" s="31" t="s">
        <v>373</v>
      </c>
      <c r="C396" s="31" t="s">
        <v>374</v>
      </c>
      <c r="D396" s="31" t="s">
        <v>229</v>
      </c>
      <c r="E396" s="31">
        <v>2018</v>
      </c>
      <c r="F396" s="31" t="s">
        <v>22</v>
      </c>
      <c r="G396" s="31" t="s">
        <v>103</v>
      </c>
      <c r="H396" s="31" t="s">
        <v>743</v>
      </c>
      <c r="I396" s="31">
        <v>432.16086316287061</v>
      </c>
      <c r="J396" s="31">
        <v>20755</v>
      </c>
      <c r="K396" s="31">
        <v>20.822012197681069</v>
      </c>
      <c r="L396" s="31" t="s">
        <v>2649</v>
      </c>
      <c r="M396" s="31">
        <v>20.82</v>
      </c>
      <c r="N396" s="31">
        <f t="shared" si="13"/>
        <v>0</v>
      </c>
      <c r="O396" s="31"/>
    </row>
    <row r="397" spans="1:15" x14ac:dyDescent="0.45">
      <c r="A397" s="31" t="str">
        <f t="shared" si="12"/>
        <v>E10000024_Modelled prevalence of children aged 0-4 in households with all 3 of so called 'toxic trio'_Number</v>
      </c>
      <c r="B397" s="31" t="s">
        <v>572</v>
      </c>
      <c r="C397" s="31" t="s">
        <v>573</v>
      </c>
      <c r="D397" s="31" t="s">
        <v>229</v>
      </c>
      <c r="E397" s="31">
        <v>2018</v>
      </c>
      <c r="F397" s="31" t="s">
        <v>22</v>
      </c>
      <c r="G397" s="31" t="s">
        <v>103</v>
      </c>
      <c r="H397" s="31" t="s">
        <v>743</v>
      </c>
      <c r="I397" s="31">
        <v>619.27051424452327</v>
      </c>
      <c r="J397" s="31">
        <v>44888</v>
      </c>
      <c r="K397" s="31">
        <v>13.795903454030549</v>
      </c>
      <c r="L397" s="31" t="s">
        <v>1482</v>
      </c>
      <c r="M397" s="31">
        <v>13.8</v>
      </c>
      <c r="N397" s="31">
        <f t="shared" si="13"/>
        <v>0</v>
      </c>
      <c r="O397" s="31"/>
    </row>
    <row r="398" spans="1:15" x14ac:dyDescent="0.45">
      <c r="A398" s="31" t="str">
        <f t="shared" si="12"/>
        <v>E08000004_Modelled prevalence of children aged 0-4 in households with all 3 of so called 'toxic trio'_Number</v>
      </c>
      <c r="B398" s="31" t="s">
        <v>375</v>
      </c>
      <c r="C398" s="31" t="s">
        <v>376</v>
      </c>
      <c r="D398" s="31" t="s">
        <v>229</v>
      </c>
      <c r="E398" s="31">
        <v>2018</v>
      </c>
      <c r="F398" s="31" t="s">
        <v>22</v>
      </c>
      <c r="G398" s="31" t="s">
        <v>103</v>
      </c>
      <c r="H398" s="31" t="s">
        <v>743</v>
      </c>
      <c r="I398" s="31">
        <v>293.52929455542244</v>
      </c>
      <c r="J398" s="31">
        <v>16792</v>
      </c>
      <c r="K398" s="31">
        <v>17.480305773905577</v>
      </c>
      <c r="L398" s="31" t="s">
        <v>2650</v>
      </c>
      <c r="M398" s="31">
        <v>17.48</v>
      </c>
      <c r="N398" s="31">
        <f t="shared" si="13"/>
        <v>0</v>
      </c>
      <c r="O398" s="31"/>
    </row>
    <row r="399" spans="1:15" x14ac:dyDescent="0.45">
      <c r="A399" s="31" t="str">
        <f t="shared" si="12"/>
        <v>E10000025_Modelled prevalence of children aged 0-4 in households with all 3 of so called 'toxic trio'_Number</v>
      </c>
      <c r="B399" s="31" t="s">
        <v>377</v>
      </c>
      <c r="C399" s="31" t="s">
        <v>378</v>
      </c>
      <c r="D399" s="31" t="s">
        <v>229</v>
      </c>
      <c r="E399" s="31">
        <v>2018</v>
      </c>
      <c r="F399" s="31" t="s">
        <v>22</v>
      </c>
      <c r="G399" s="31" t="s">
        <v>103</v>
      </c>
      <c r="H399" s="31" t="s">
        <v>743</v>
      </c>
      <c r="I399" s="31">
        <v>549.29559557507764</v>
      </c>
      <c r="J399" s="31">
        <v>39398</v>
      </c>
      <c r="K399" s="31">
        <v>13.942220304966689</v>
      </c>
      <c r="L399" s="31" t="s">
        <v>2651</v>
      </c>
      <c r="M399" s="31">
        <v>13.94</v>
      </c>
      <c r="N399" s="31">
        <f t="shared" si="13"/>
        <v>0</v>
      </c>
      <c r="O399" s="31"/>
    </row>
    <row r="400" spans="1:15" x14ac:dyDescent="0.45">
      <c r="A400" s="31" t="str">
        <f t="shared" si="12"/>
        <v>E06000031_Modelled prevalence of children aged 0-4 in households with all 3 of so called 'toxic trio'_Number</v>
      </c>
      <c r="B400" s="31" t="s">
        <v>379</v>
      </c>
      <c r="C400" s="31" t="s">
        <v>380</v>
      </c>
      <c r="D400" s="31" t="s">
        <v>229</v>
      </c>
      <c r="E400" s="31">
        <v>2018</v>
      </c>
      <c r="F400" s="31" t="s">
        <v>22</v>
      </c>
      <c r="G400" s="31" t="s">
        <v>103</v>
      </c>
      <c r="H400" s="31" t="s">
        <v>743</v>
      </c>
      <c r="I400" s="31">
        <v>267.40082206515439</v>
      </c>
      <c r="J400" s="31">
        <v>15931</v>
      </c>
      <c r="K400" s="31">
        <v>16.784936417372069</v>
      </c>
      <c r="L400" s="31" t="s">
        <v>2652</v>
      </c>
      <c r="M400" s="31">
        <v>16.78</v>
      </c>
      <c r="N400" s="31">
        <f t="shared" si="13"/>
        <v>0</v>
      </c>
      <c r="O400" s="31"/>
    </row>
    <row r="401" spans="1:15" x14ac:dyDescent="0.45">
      <c r="A401" s="31" t="str">
        <f t="shared" si="12"/>
        <v>E06000026_Modelled prevalence of children aged 0-4 in households with all 3 of so called 'toxic trio'_Number</v>
      </c>
      <c r="B401" s="31" t="s">
        <v>381</v>
      </c>
      <c r="C401" s="31" t="s">
        <v>382</v>
      </c>
      <c r="D401" s="31" t="s">
        <v>229</v>
      </c>
      <c r="E401" s="31">
        <v>2018</v>
      </c>
      <c r="F401" s="31" t="s">
        <v>22</v>
      </c>
      <c r="G401" s="31" t="s">
        <v>103</v>
      </c>
      <c r="H401" s="31" t="s">
        <v>743</v>
      </c>
      <c r="I401" s="31">
        <v>235.68760445713428</v>
      </c>
      <c r="J401" s="31">
        <v>14969</v>
      </c>
      <c r="K401" s="31">
        <v>15.745046727044846</v>
      </c>
      <c r="L401" s="31" t="s">
        <v>2653</v>
      </c>
      <c r="M401" s="31">
        <v>15.75</v>
      </c>
      <c r="N401" s="31">
        <f t="shared" si="13"/>
        <v>0</v>
      </c>
      <c r="O401" s="31"/>
    </row>
    <row r="402" spans="1:15" x14ac:dyDescent="0.45">
      <c r="A402" s="31" t="str">
        <f t="shared" si="12"/>
        <v>E06000029_Modelled prevalence of children aged 0-4 in households with all 3 of so called 'toxic trio'_Number</v>
      </c>
      <c r="B402" s="31" t="s">
        <v>543</v>
      </c>
      <c r="C402" s="31" t="s">
        <v>717</v>
      </c>
      <c r="D402" s="31" t="s">
        <v>229</v>
      </c>
      <c r="E402" s="31">
        <v>2018</v>
      </c>
      <c r="F402" s="31" t="s">
        <v>22</v>
      </c>
      <c r="G402" s="31" t="s">
        <v>103</v>
      </c>
      <c r="H402" s="31" t="s">
        <v>743</v>
      </c>
      <c r="I402" s="31">
        <v>104.64336951305022</v>
      </c>
      <c r="J402" s="31">
        <v>8108</v>
      </c>
      <c r="K402" s="31">
        <v>12.90618765577827</v>
      </c>
      <c r="L402" s="31" t="s">
        <v>2654</v>
      </c>
      <c r="M402" s="31">
        <v>12.91</v>
      </c>
      <c r="N402" s="31">
        <f t="shared" si="13"/>
        <v>0</v>
      </c>
      <c r="O402" s="31"/>
    </row>
    <row r="403" spans="1:15" x14ac:dyDescent="0.45">
      <c r="A403" s="31" t="str">
        <f t="shared" si="12"/>
        <v>E06000044_Modelled prevalence of children aged 0-4 in households with all 3 of so called 'toxic trio'_Number</v>
      </c>
      <c r="B403" s="31" t="s">
        <v>383</v>
      </c>
      <c r="C403" s="31" t="s">
        <v>384</v>
      </c>
      <c r="D403" s="31" t="s">
        <v>229</v>
      </c>
      <c r="E403" s="31">
        <v>2018</v>
      </c>
      <c r="F403" s="31" t="s">
        <v>22</v>
      </c>
      <c r="G403" s="31" t="s">
        <v>103</v>
      </c>
      <c r="H403" s="31" t="s">
        <v>743</v>
      </c>
      <c r="I403" s="31">
        <v>222.82801227610094</v>
      </c>
      <c r="J403" s="31">
        <v>12735</v>
      </c>
      <c r="K403" s="31">
        <v>17.497291894472003</v>
      </c>
      <c r="L403" s="31" t="s">
        <v>1595</v>
      </c>
      <c r="M403" s="31">
        <v>17.5</v>
      </c>
      <c r="N403" s="31">
        <f t="shared" si="13"/>
        <v>0</v>
      </c>
      <c r="O403" s="31"/>
    </row>
    <row r="404" spans="1:15" x14ac:dyDescent="0.45">
      <c r="A404" s="31" t="str">
        <f t="shared" si="12"/>
        <v>E06000038_Modelled prevalence of children aged 0-4 in households with all 3 of so called 'toxic trio'_Number</v>
      </c>
      <c r="B404" s="31" t="s">
        <v>557</v>
      </c>
      <c r="C404" s="31" t="s">
        <v>726</v>
      </c>
      <c r="D404" s="31" t="s">
        <v>229</v>
      </c>
      <c r="E404" s="31">
        <v>2018</v>
      </c>
      <c r="F404" s="31" t="s">
        <v>22</v>
      </c>
      <c r="G404" s="31" t="s">
        <v>103</v>
      </c>
      <c r="H404" s="31" t="s">
        <v>743</v>
      </c>
      <c r="I404" s="31">
        <v>187.90164906534105</v>
      </c>
      <c r="J404" s="31">
        <v>11632</v>
      </c>
      <c r="K404" s="31">
        <v>16.153855662426157</v>
      </c>
      <c r="L404" s="31" t="s">
        <v>2628</v>
      </c>
      <c r="M404" s="31">
        <v>16.149999999999999</v>
      </c>
      <c r="N404" s="31">
        <f t="shared" si="13"/>
        <v>0</v>
      </c>
      <c r="O404" s="31"/>
    </row>
    <row r="405" spans="1:15" x14ac:dyDescent="0.45">
      <c r="A405" s="31" t="str">
        <f t="shared" si="12"/>
        <v>E09000026_Modelled prevalence of children aged 0-4 in households with all 3 of so called 'toxic trio'_Number</v>
      </c>
      <c r="B405" s="31" t="s">
        <v>385</v>
      </c>
      <c r="C405" s="31" t="s">
        <v>386</v>
      </c>
      <c r="D405" s="31" t="s">
        <v>229</v>
      </c>
      <c r="E405" s="31">
        <v>2018</v>
      </c>
      <c r="F405" s="31" t="s">
        <v>22</v>
      </c>
      <c r="G405" s="31" t="s">
        <v>103</v>
      </c>
      <c r="H405" s="31" t="s">
        <v>743</v>
      </c>
      <c r="I405" s="31">
        <v>354.75206766395024</v>
      </c>
      <c r="J405" s="31">
        <v>22744</v>
      </c>
      <c r="K405" s="31">
        <v>15.597611135418143</v>
      </c>
      <c r="L405" s="31" t="s">
        <v>1581</v>
      </c>
      <c r="M405" s="31">
        <v>15.6</v>
      </c>
      <c r="N405" s="31">
        <f t="shared" si="13"/>
        <v>0</v>
      </c>
      <c r="O405" s="31"/>
    </row>
    <row r="406" spans="1:15" x14ac:dyDescent="0.45">
      <c r="A406" s="31" t="str">
        <f t="shared" si="12"/>
        <v>E06000003_Modelled prevalence of children aged 0-4 in households with all 3 of so called 'toxic trio'_Number</v>
      </c>
      <c r="B406" s="31" t="s">
        <v>387</v>
      </c>
      <c r="C406" s="31" t="s">
        <v>388</v>
      </c>
      <c r="D406" s="31" t="s">
        <v>229</v>
      </c>
      <c r="E406" s="31">
        <v>2018</v>
      </c>
      <c r="F406" s="31" t="s">
        <v>22</v>
      </c>
      <c r="G406" s="31" t="s">
        <v>103</v>
      </c>
      <c r="H406" s="31" t="s">
        <v>743</v>
      </c>
      <c r="I406" s="31">
        <v>110.08490391697178</v>
      </c>
      <c r="J406" s="31">
        <v>7348</v>
      </c>
      <c r="K406" s="31">
        <v>14.981614577704379</v>
      </c>
      <c r="L406" s="31" t="s">
        <v>2655</v>
      </c>
      <c r="M406" s="31">
        <v>14.98</v>
      </c>
      <c r="N406" s="31">
        <f t="shared" si="13"/>
        <v>0</v>
      </c>
      <c r="O406" s="31"/>
    </row>
    <row r="407" spans="1:15" x14ac:dyDescent="0.45">
      <c r="A407" s="31" t="str">
        <f t="shared" si="12"/>
        <v>E09000027_Modelled prevalence of children aged 0-4 in households with all 3 of so called 'toxic trio'_Number</v>
      </c>
      <c r="B407" s="31" t="s">
        <v>389</v>
      </c>
      <c r="C407" s="31" t="s">
        <v>390</v>
      </c>
      <c r="D407" s="31" t="s">
        <v>229</v>
      </c>
      <c r="E407" s="31">
        <v>2018</v>
      </c>
      <c r="F407" s="31" t="s">
        <v>22</v>
      </c>
      <c r="G407" s="31" t="s">
        <v>103</v>
      </c>
      <c r="H407" s="31" t="s">
        <v>743</v>
      </c>
      <c r="I407" s="31">
        <v>162.05774091002885</v>
      </c>
      <c r="J407" s="31">
        <v>12624</v>
      </c>
      <c r="K407" s="31">
        <v>12.837273519488978</v>
      </c>
      <c r="L407" s="31" t="s">
        <v>2656</v>
      </c>
      <c r="M407" s="31">
        <v>12.84</v>
      </c>
      <c r="N407" s="31">
        <f t="shared" si="13"/>
        <v>0</v>
      </c>
      <c r="O407" s="31"/>
    </row>
    <row r="408" spans="1:15" x14ac:dyDescent="0.45">
      <c r="A408" s="31" t="str">
        <f t="shared" si="12"/>
        <v>E08000005_Modelled prevalence of children aged 0-4 in households with all 3 of so called 'toxic trio'_Number</v>
      </c>
      <c r="B408" s="31" t="s">
        <v>391</v>
      </c>
      <c r="C408" s="31" t="s">
        <v>392</v>
      </c>
      <c r="D408" s="31" t="s">
        <v>229</v>
      </c>
      <c r="E408" s="31">
        <v>2018</v>
      </c>
      <c r="F408" s="31" t="s">
        <v>22</v>
      </c>
      <c r="G408" s="31" t="s">
        <v>103</v>
      </c>
      <c r="H408" s="31" t="s">
        <v>743</v>
      </c>
      <c r="I408" s="31">
        <v>264.50868583797057</v>
      </c>
      <c r="J408" s="31">
        <v>15123</v>
      </c>
      <c r="K408" s="31">
        <v>17.490490368178971</v>
      </c>
      <c r="L408" s="31" t="s">
        <v>795</v>
      </c>
      <c r="M408" s="31">
        <v>17.489999999999998</v>
      </c>
      <c r="N408" s="31">
        <f t="shared" si="13"/>
        <v>0</v>
      </c>
      <c r="O408" s="31"/>
    </row>
    <row r="409" spans="1:15" x14ac:dyDescent="0.45">
      <c r="A409" s="31" t="str">
        <f t="shared" si="12"/>
        <v>E08000018_Modelled prevalence of children aged 0-4 in households with all 3 of so called 'toxic trio'_Number</v>
      </c>
      <c r="B409" s="31" t="s">
        <v>393</v>
      </c>
      <c r="C409" s="31" t="s">
        <v>394</v>
      </c>
      <c r="D409" s="31" t="s">
        <v>229</v>
      </c>
      <c r="E409" s="31">
        <v>2018</v>
      </c>
      <c r="F409" s="31" t="s">
        <v>22</v>
      </c>
      <c r="G409" s="31" t="s">
        <v>103</v>
      </c>
      <c r="H409" s="31" t="s">
        <v>743</v>
      </c>
      <c r="I409" s="31">
        <v>242.10014793960082</v>
      </c>
      <c r="J409" s="31">
        <v>15832</v>
      </c>
      <c r="K409" s="31">
        <v>15.291823391839364</v>
      </c>
      <c r="L409" s="31" t="s">
        <v>805</v>
      </c>
      <c r="M409" s="31">
        <v>15.29</v>
      </c>
      <c r="N409" s="31">
        <f t="shared" si="13"/>
        <v>0</v>
      </c>
      <c r="O409" s="31"/>
    </row>
    <row r="410" spans="1:15" x14ac:dyDescent="0.45">
      <c r="A410" s="31" t="str">
        <f t="shared" si="12"/>
        <v>E06000017_Modelled prevalence of children aged 0-4 in households with all 3 of so called 'toxic trio'_Number</v>
      </c>
      <c r="B410" s="31" t="s">
        <v>548</v>
      </c>
      <c r="C410" s="31" t="s">
        <v>728</v>
      </c>
      <c r="D410" s="31" t="s">
        <v>229</v>
      </c>
      <c r="E410" s="31">
        <v>2018</v>
      </c>
      <c r="F410" s="31" t="s">
        <v>22</v>
      </c>
      <c r="G410" s="31" t="s">
        <v>103</v>
      </c>
      <c r="H410" s="31" t="s">
        <v>743</v>
      </c>
      <c r="I410" s="31">
        <v>22.678101796003439</v>
      </c>
      <c r="J410" s="31">
        <v>1855</v>
      </c>
      <c r="K410" s="31">
        <v>12.225391803775439</v>
      </c>
      <c r="L410" s="31" t="s">
        <v>2657</v>
      </c>
      <c r="M410" s="31">
        <v>12.23</v>
      </c>
      <c r="N410" s="31">
        <f t="shared" si="13"/>
        <v>0</v>
      </c>
      <c r="O410" s="31"/>
    </row>
    <row r="411" spans="1:15" x14ac:dyDescent="0.45">
      <c r="A411" s="31" t="str">
        <f t="shared" si="12"/>
        <v>E08000006_Modelled prevalence of children aged 0-4 in households with all 3 of so called 'toxic trio'_Number</v>
      </c>
      <c r="B411" s="31" t="s">
        <v>395</v>
      </c>
      <c r="C411" s="31" t="s">
        <v>396</v>
      </c>
      <c r="D411" s="31" t="s">
        <v>229</v>
      </c>
      <c r="E411" s="31">
        <v>2018</v>
      </c>
      <c r="F411" s="31" t="s">
        <v>22</v>
      </c>
      <c r="G411" s="31" t="s">
        <v>103</v>
      </c>
      <c r="H411" s="31" t="s">
        <v>743</v>
      </c>
      <c r="I411" s="31">
        <v>319.53204225029998</v>
      </c>
      <c r="J411" s="31">
        <v>17614</v>
      </c>
      <c r="K411" s="31">
        <v>18.140799491898491</v>
      </c>
      <c r="L411" s="31" t="s">
        <v>2658</v>
      </c>
      <c r="M411" s="31">
        <v>18.14</v>
      </c>
      <c r="N411" s="31">
        <f t="shared" si="13"/>
        <v>0</v>
      </c>
      <c r="O411" s="31"/>
    </row>
    <row r="412" spans="1:15" x14ac:dyDescent="0.45">
      <c r="A412" s="31" t="str">
        <f t="shared" si="12"/>
        <v>E08000028_Modelled prevalence of children aged 0-4 in households with all 3 of so called 'toxic trio'_Number</v>
      </c>
      <c r="B412" s="31" t="s">
        <v>397</v>
      </c>
      <c r="C412" s="31" t="s">
        <v>398</v>
      </c>
      <c r="D412" s="31" t="s">
        <v>229</v>
      </c>
      <c r="E412" s="31">
        <v>2018</v>
      </c>
      <c r="F412" s="31" t="s">
        <v>22</v>
      </c>
      <c r="G412" s="31" t="s">
        <v>103</v>
      </c>
      <c r="H412" s="31" t="s">
        <v>743</v>
      </c>
      <c r="I412" s="31">
        <v>419.67473781824998</v>
      </c>
      <c r="J412" s="31">
        <v>23772</v>
      </c>
      <c r="K412" s="31">
        <v>17.65416194759591</v>
      </c>
      <c r="L412" s="31" t="s">
        <v>2659</v>
      </c>
      <c r="M412" s="31">
        <v>17.649999999999999</v>
      </c>
      <c r="N412" s="31">
        <f t="shared" si="13"/>
        <v>0</v>
      </c>
      <c r="O412" s="31"/>
    </row>
    <row r="413" spans="1:15" x14ac:dyDescent="0.45">
      <c r="A413" s="31" t="str">
        <f t="shared" si="12"/>
        <v>E08000014_Modelled prevalence of children aged 0-4 in households with all 3 of so called 'toxic trio'_Number</v>
      </c>
      <c r="B413" s="31" t="s">
        <v>399</v>
      </c>
      <c r="C413" s="31" t="s">
        <v>400</v>
      </c>
      <c r="D413" s="31" t="s">
        <v>229</v>
      </c>
      <c r="E413" s="31">
        <v>2018</v>
      </c>
      <c r="F413" s="31" t="s">
        <v>22</v>
      </c>
      <c r="G413" s="31" t="s">
        <v>103</v>
      </c>
      <c r="H413" s="31" t="s">
        <v>743</v>
      </c>
      <c r="I413" s="31">
        <v>213.29605614772029</v>
      </c>
      <c r="J413" s="31">
        <v>14441</v>
      </c>
      <c r="K413" s="31">
        <v>14.770172158972391</v>
      </c>
      <c r="L413" s="31" t="s">
        <v>802</v>
      </c>
      <c r="M413" s="31">
        <v>14.77</v>
      </c>
      <c r="N413" s="31">
        <f t="shared" si="13"/>
        <v>0</v>
      </c>
      <c r="O413" s="31"/>
    </row>
    <row r="414" spans="1:15" x14ac:dyDescent="0.45">
      <c r="A414" s="31" t="str">
        <f t="shared" si="12"/>
        <v>E08000019_Modelled prevalence of children aged 0-4 in households with all 3 of so called 'toxic trio'_Number</v>
      </c>
      <c r="B414" s="31" t="s">
        <v>401</v>
      </c>
      <c r="C414" s="31" t="s">
        <v>402</v>
      </c>
      <c r="D414" s="31" t="s">
        <v>229</v>
      </c>
      <c r="E414" s="31">
        <v>2018</v>
      </c>
      <c r="F414" s="31" t="s">
        <v>22</v>
      </c>
      <c r="G414" s="31" t="s">
        <v>103</v>
      </c>
      <c r="H414" s="31" t="s">
        <v>743</v>
      </c>
      <c r="I414" s="31">
        <v>562.0934668752617</v>
      </c>
      <c r="J414" s="31">
        <v>32700</v>
      </c>
      <c r="K414" s="31">
        <v>17.189402656735833</v>
      </c>
      <c r="L414" s="31" t="s">
        <v>2660</v>
      </c>
      <c r="M414" s="31">
        <v>17.190000000000001</v>
      </c>
      <c r="N414" s="31">
        <f t="shared" si="13"/>
        <v>0</v>
      </c>
      <c r="O414" s="31"/>
    </row>
    <row r="415" spans="1:15" x14ac:dyDescent="0.45">
      <c r="A415" s="31" t="str">
        <f t="shared" si="12"/>
        <v>E06000051_Modelled prevalence of children aged 0-4 in households with all 3 of so called 'toxic trio'_Number</v>
      </c>
      <c r="B415" s="31" t="s">
        <v>403</v>
      </c>
      <c r="C415" s="31" t="s">
        <v>166</v>
      </c>
      <c r="D415" s="31" t="s">
        <v>229</v>
      </c>
      <c r="E415" s="31">
        <v>2018</v>
      </c>
      <c r="F415" s="31" t="s">
        <v>22</v>
      </c>
      <c r="G415" s="31" t="s">
        <v>103</v>
      </c>
      <c r="H415" s="31" t="s">
        <v>743</v>
      </c>
      <c r="I415" s="31">
        <v>187.66843084029767</v>
      </c>
      <c r="J415" s="31">
        <v>15034</v>
      </c>
      <c r="K415" s="31">
        <v>12.482934072123033</v>
      </c>
      <c r="L415" s="31" t="s">
        <v>2661</v>
      </c>
      <c r="M415" s="31">
        <v>12.48</v>
      </c>
      <c r="N415" s="31">
        <f t="shared" si="13"/>
        <v>0</v>
      </c>
      <c r="O415" s="31"/>
    </row>
    <row r="416" spans="1:15" x14ac:dyDescent="0.45">
      <c r="A416" s="31" t="str">
        <f t="shared" si="12"/>
        <v>E06000039_Modelled prevalence of children aged 0-4 in households with all 3 of so called 'toxic trio'_Number</v>
      </c>
      <c r="B416" s="31" t="s">
        <v>404</v>
      </c>
      <c r="C416" s="31" t="s">
        <v>405</v>
      </c>
      <c r="D416" s="31" t="s">
        <v>229</v>
      </c>
      <c r="E416" s="31">
        <v>2018</v>
      </c>
      <c r="F416" s="31" t="s">
        <v>22</v>
      </c>
      <c r="G416" s="31" t="s">
        <v>103</v>
      </c>
      <c r="H416" s="31" t="s">
        <v>743</v>
      </c>
      <c r="I416" s="31">
        <v>207.46418540384511</v>
      </c>
      <c r="J416" s="31">
        <v>12827</v>
      </c>
      <c r="K416" s="31">
        <v>16.174022406162397</v>
      </c>
      <c r="L416" s="31" t="s">
        <v>2662</v>
      </c>
      <c r="M416" s="31">
        <v>16.170000000000002</v>
      </c>
      <c r="N416" s="31">
        <f t="shared" si="13"/>
        <v>0</v>
      </c>
      <c r="O416" s="31"/>
    </row>
    <row r="417" spans="1:15" x14ac:dyDescent="0.45">
      <c r="A417" s="31" t="str">
        <f t="shared" si="12"/>
        <v>E08000029_Modelled prevalence of children aged 0-4 in households with all 3 of so called 'toxic trio'_Number</v>
      </c>
      <c r="B417" s="31" t="s">
        <v>516</v>
      </c>
      <c r="C417" s="31" t="s">
        <v>517</v>
      </c>
      <c r="D417" s="31" t="s">
        <v>229</v>
      </c>
      <c r="E417" s="31">
        <v>2018</v>
      </c>
      <c r="F417" s="31" t="s">
        <v>22</v>
      </c>
      <c r="G417" s="31" t="s">
        <v>103</v>
      </c>
      <c r="H417" s="31" t="s">
        <v>743</v>
      </c>
      <c r="I417" s="31">
        <v>167.41840162784044</v>
      </c>
      <c r="J417" s="31">
        <v>12393</v>
      </c>
      <c r="K417" s="31">
        <v>13.509110112792742</v>
      </c>
      <c r="L417" s="31" t="s">
        <v>2663</v>
      </c>
      <c r="M417" s="31">
        <v>13.51</v>
      </c>
      <c r="N417" s="31">
        <f t="shared" si="13"/>
        <v>0</v>
      </c>
      <c r="O417" s="31"/>
    </row>
    <row r="418" spans="1:15" x14ac:dyDescent="0.45">
      <c r="A418" s="31" t="str">
        <f t="shared" si="12"/>
        <v>E10000027_Modelled prevalence of children aged 0-4 in households with all 3 of so called 'toxic trio'_Number</v>
      </c>
      <c r="B418" s="31" t="s">
        <v>406</v>
      </c>
      <c r="C418" s="31" t="s">
        <v>407</v>
      </c>
      <c r="D418" s="31" t="s">
        <v>229</v>
      </c>
      <c r="E418" s="31">
        <v>2018</v>
      </c>
      <c r="F418" s="31" t="s">
        <v>22</v>
      </c>
      <c r="G418" s="31" t="s">
        <v>103</v>
      </c>
      <c r="H418" s="31" t="s">
        <v>743</v>
      </c>
      <c r="I418" s="31">
        <v>370.87469280469952</v>
      </c>
      <c r="J418" s="31">
        <v>29004</v>
      </c>
      <c r="K418" s="31">
        <v>12.787018783778082</v>
      </c>
      <c r="L418" s="31" t="s">
        <v>2664</v>
      </c>
      <c r="M418" s="31">
        <v>12.79</v>
      </c>
      <c r="N418" s="31">
        <f t="shared" si="13"/>
        <v>0</v>
      </c>
      <c r="O418" s="31"/>
    </row>
    <row r="419" spans="1:15" x14ac:dyDescent="0.45">
      <c r="A419" s="31" t="str">
        <f t="shared" si="12"/>
        <v>E06000025_Modelled prevalence of children aged 0-4 in households with all 3 of so called 'toxic trio'_Number</v>
      </c>
      <c r="B419" s="31" t="s">
        <v>408</v>
      </c>
      <c r="C419" s="31" t="s">
        <v>409</v>
      </c>
      <c r="D419" s="31" t="s">
        <v>229</v>
      </c>
      <c r="E419" s="31">
        <v>2018</v>
      </c>
      <c r="F419" s="31" t="s">
        <v>22</v>
      </c>
      <c r="G419" s="31" t="s">
        <v>103</v>
      </c>
      <c r="H419" s="31" t="s">
        <v>743</v>
      </c>
      <c r="I419" s="31">
        <v>215.62804975890697</v>
      </c>
      <c r="J419" s="31">
        <v>16325</v>
      </c>
      <c r="K419" s="31">
        <v>13.208456340514974</v>
      </c>
      <c r="L419" s="31" t="s">
        <v>2665</v>
      </c>
      <c r="M419" s="31">
        <v>13.21</v>
      </c>
      <c r="N419" s="31">
        <f t="shared" si="13"/>
        <v>0</v>
      </c>
      <c r="O419" s="31"/>
    </row>
    <row r="420" spans="1:15" x14ac:dyDescent="0.45">
      <c r="A420" s="31" t="str">
        <f t="shared" si="12"/>
        <v>E08000023_Modelled prevalence of children aged 0-4 in households with all 3 of so called 'toxic trio'_Number</v>
      </c>
      <c r="B420" s="31" t="s">
        <v>410</v>
      </c>
      <c r="C420" s="31" t="s">
        <v>411</v>
      </c>
      <c r="D420" s="31" t="s">
        <v>229</v>
      </c>
      <c r="E420" s="31">
        <v>2018</v>
      </c>
      <c r="F420" s="31" t="s">
        <v>22</v>
      </c>
      <c r="G420" s="31" t="s">
        <v>103</v>
      </c>
      <c r="H420" s="31" t="s">
        <v>743</v>
      </c>
      <c r="I420" s="31">
        <v>128.6644487946493</v>
      </c>
      <c r="J420" s="31">
        <v>8359</v>
      </c>
      <c r="K420" s="31">
        <v>15.392325492839969</v>
      </c>
      <c r="L420" s="31" t="s">
        <v>783</v>
      </c>
      <c r="M420" s="31">
        <v>15.39</v>
      </c>
      <c r="N420" s="31">
        <f t="shared" si="13"/>
        <v>0</v>
      </c>
      <c r="O420" s="31"/>
    </row>
    <row r="421" spans="1:15" x14ac:dyDescent="0.45">
      <c r="A421" s="31" t="str">
        <f t="shared" si="12"/>
        <v>E06000045_Modelled prevalence of children aged 0-4 in households with all 3 of so called 'toxic trio'_Number</v>
      </c>
      <c r="B421" s="31" t="s">
        <v>577</v>
      </c>
      <c r="C421" s="31" t="s">
        <v>729</v>
      </c>
      <c r="D421" s="31" t="s">
        <v>229</v>
      </c>
      <c r="E421" s="31">
        <v>2018</v>
      </c>
      <c r="F421" s="31" t="s">
        <v>22</v>
      </c>
      <c r="G421" s="31" t="s">
        <v>103</v>
      </c>
      <c r="H421" s="31" t="s">
        <v>743</v>
      </c>
      <c r="I421" s="31">
        <v>285.42211838810613</v>
      </c>
      <c r="J421" s="31">
        <v>15766</v>
      </c>
      <c r="K421" s="31">
        <v>18.103648254985799</v>
      </c>
      <c r="L421" s="31" t="s">
        <v>1496</v>
      </c>
      <c r="M421" s="31">
        <v>18.100000000000001</v>
      </c>
      <c r="N421" s="31">
        <f t="shared" si="13"/>
        <v>0</v>
      </c>
      <c r="O421" s="31"/>
    </row>
    <row r="422" spans="1:15" x14ac:dyDescent="0.45">
      <c r="A422" s="31" t="str">
        <f t="shared" si="12"/>
        <v>E06000033_Modelled prevalence of children aged 0-4 in households with all 3 of so called 'toxic trio'_Number</v>
      </c>
      <c r="B422" s="31" t="s">
        <v>412</v>
      </c>
      <c r="C422" s="31" t="s">
        <v>413</v>
      </c>
      <c r="D422" s="31" t="s">
        <v>229</v>
      </c>
      <c r="E422" s="31">
        <v>2018</v>
      </c>
      <c r="F422" s="31" t="s">
        <v>22</v>
      </c>
      <c r="G422" s="31" t="s">
        <v>103</v>
      </c>
      <c r="H422" s="31" t="s">
        <v>743</v>
      </c>
      <c r="I422" s="31">
        <v>161.65142565499553</v>
      </c>
      <c r="J422" s="31">
        <v>11304</v>
      </c>
      <c r="K422" s="31">
        <v>14.300373819444049</v>
      </c>
      <c r="L422" s="31" t="s">
        <v>803</v>
      </c>
      <c r="M422" s="31">
        <v>14.3</v>
      </c>
      <c r="N422" s="31">
        <f t="shared" si="13"/>
        <v>0</v>
      </c>
      <c r="O422" s="31"/>
    </row>
    <row r="423" spans="1:15" x14ac:dyDescent="0.45">
      <c r="A423" s="31" t="str">
        <f t="shared" si="12"/>
        <v>E09000028_Modelled prevalence of children aged 0-4 in households with all 3 of so called 'toxic trio'_Number</v>
      </c>
      <c r="B423" s="31" t="s">
        <v>414</v>
      </c>
      <c r="C423" s="31" t="s">
        <v>415</v>
      </c>
      <c r="D423" s="31" t="s">
        <v>229</v>
      </c>
      <c r="E423" s="31">
        <v>2018</v>
      </c>
      <c r="F423" s="31" t="s">
        <v>22</v>
      </c>
      <c r="G423" s="31" t="s">
        <v>103</v>
      </c>
      <c r="H423" s="31" t="s">
        <v>743</v>
      </c>
      <c r="I423" s="31">
        <v>381.77577385824503</v>
      </c>
      <c r="J423" s="31">
        <v>20500</v>
      </c>
      <c r="K423" s="31">
        <v>18.62320848089</v>
      </c>
      <c r="L423" s="31" t="s">
        <v>2666</v>
      </c>
      <c r="M423" s="31">
        <v>18.62</v>
      </c>
      <c r="N423" s="31">
        <f t="shared" si="13"/>
        <v>0</v>
      </c>
      <c r="O423" s="31"/>
    </row>
    <row r="424" spans="1:15" x14ac:dyDescent="0.45">
      <c r="A424" s="31" t="str">
        <f t="shared" si="12"/>
        <v>E08000013_Modelled prevalence of children aged 0-4 in households with all 3 of so called 'toxic trio'_Number</v>
      </c>
      <c r="B424" s="31" t="s">
        <v>416</v>
      </c>
      <c r="C424" s="31" t="s">
        <v>537</v>
      </c>
      <c r="D424" s="31" t="s">
        <v>229</v>
      </c>
      <c r="E424" s="31">
        <v>2018</v>
      </c>
      <c r="F424" s="31" t="s">
        <v>22</v>
      </c>
      <c r="G424" s="31" t="s">
        <v>103</v>
      </c>
      <c r="H424" s="31" t="s">
        <v>743</v>
      </c>
      <c r="I424" s="31">
        <v>159.45136521415773</v>
      </c>
      <c r="J424" s="31">
        <v>10282</v>
      </c>
      <c r="K424" s="31">
        <v>15.507816107192932</v>
      </c>
      <c r="L424" s="31" t="s">
        <v>804</v>
      </c>
      <c r="M424" s="31">
        <v>15.51</v>
      </c>
      <c r="N424" s="31">
        <f t="shared" si="13"/>
        <v>0</v>
      </c>
      <c r="O424" s="31"/>
    </row>
    <row r="425" spans="1:15" x14ac:dyDescent="0.45">
      <c r="A425" s="31" t="str">
        <f t="shared" si="12"/>
        <v>E10000028_Modelled prevalence of children aged 0-4 in households with all 3 of so called 'toxic trio'_Number</v>
      </c>
      <c r="B425" s="31" t="s">
        <v>418</v>
      </c>
      <c r="C425" s="31" t="s">
        <v>419</v>
      </c>
      <c r="D425" s="31" t="s">
        <v>229</v>
      </c>
      <c r="E425" s="31">
        <v>2018</v>
      </c>
      <c r="F425" s="31" t="s">
        <v>22</v>
      </c>
      <c r="G425" s="31" t="s">
        <v>103</v>
      </c>
      <c r="H425" s="31" t="s">
        <v>743</v>
      </c>
      <c r="I425" s="31">
        <v>593.40756328052692</v>
      </c>
      <c r="J425" s="31">
        <v>44389</v>
      </c>
      <c r="K425" s="31">
        <v>13.368347186927547</v>
      </c>
      <c r="L425" s="31" t="s">
        <v>2667</v>
      </c>
      <c r="M425" s="31">
        <v>13.37</v>
      </c>
      <c r="N425" s="31">
        <f t="shared" si="13"/>
        <v>0</v>
      </c>
      <c r="O425" s="31"/>
    </row>
    <row r="426" spans="1:15" x14ac:dyDescent="0.45">
      <c r="A426" s="31" t="str">
        <f t="shared" si="12"/>
        <v>E08000007_Modelled prevalence of children aged 0-4 in households with all 3 of so called 'toxic trio'_Number</v>
      </c>
      <c r="B426" s="31" t="s">
        <v>420</v>
      </c>
      <c r="C426" s="31" t="s">
        <v>421</v>
      </c>
      <c r="D426" s="31" t="s">
        <v>229</v>
      </c>
      <c r="E426" s="31">
        <v>2018</v>
      </c>
      <c r="F426" s="31" t="s">
        <v>22</v>
      </c>
      <c r="G426" s="31" t="s">
        <v>103</v>
      </c>
      <c r="H426" s="31" t="s">
        <v>743</v>
      </c>
      <c r="I426" s="31">
        <v>246.10599881735033</v>
      </c>
      <c r="J426" s="31">
        <v>17631</v>
      </c>
      <c r="K426" s="31">
        <v>13.958709024862477</v>
      </c>
      <c r="L426" s="31" t="s">
        <v>801</v>
      </c>
      <c r="M426" s="31">
        <v>13.96</v>
      </c>
      <c r="N426" s="31">
        <f t="shared" si="13"/>
        <v>0</v>
      </c>
      <c r="O426" s="31"/>
    </row>
    <row r="427" spans="1:15" x14ac:dyDescent="0.45">
      <c r="A427" s="31" t="str">
        <f t="shared" si="12"/>
        <v>E06000004_Modelled prevalence of children aged 0-4 in households with all 3 of so called 'toxic trio'_Number</v>
      </c>
      <c r="B427" s="31" t="s">
        <v>422</v>
      </c>
      <c r="C427" s="31" t="s">
        <v>423</v>
      </c>
      <c r="D427" s="31" t="s">
        <v>229</v>
      </c>
      <c r="E427" s="31">
        <v>2018</v>
      </c>
      <c r="F427" s="31" t="s">
        <v>22</v>
      </c>
      <c r="G427" s="31" t="s">
        <v>103</v>
      </c>
      <c r="H427" s="31" t="s">
        <v>743</v>
      </c>
      <c r="I427" s="31">
        <v>180.85800088412284</v>
      </c>
      <c r="J427" s="31">
        <v>11648</v>
      </c>
      <c r="K427" s="31">
        <v>15.526957493485821</v>
      </c>
      <c r="L427" s="31" t="s">
        <v>771</v>
      </c>
      <c r="M427" s="31">
        <v>15.53</v>
      </c>
      <c r="N427" s="31">
        <f t="shared" si="13"/>
        <v>0</v>
      </c>
      <c r="O427" s="31"/>
    </row>
    <row r="428" spans="1:15" x14ac:dyDescent="0.45">
      <c r="A428" s="31" t="str">
        <f t="shared" si="12"/>
        <v>E06000021_Modelled prevalence of children aged 0-4 in households with all 3 of so called 'toxic trio'_Number</v>
      </c>
      <c r="B428" s="31" t="s">
        <v>424</v>
      </c>
      <c r="C428" s="31" t="s">
        <v>425</v>
      </c>
      <c r="D428" s="31" t="s">
        <v>229</v>
      </c>
      <c r="E428" s="31">
        <v>2018</v>
      </c>
      <c r="F428" s="31" t="s">
        <v>22</v>
      </c>
      <c r="G428" s="31" t="s">
        <v>103</v>
      </c>
      <c r="H428" s="31" t="s">
        <v>743</v>
      </c>
      <c r="I428" s="31">
        <v>287.79551561523471</v>
      </c>
      <c r="J428" s="31">
        <v>17135</v>
      </c>
      <c r="K428" s="31">
        <v>16.795769805382825</v>
      </c>
      <c r="L428" s="31" t="s">
        <v>1586</v>
      </c>
      <c r="M428" s="31">
        <v>16.8</v>
      </c>
      <c r="N428" s="31">
        <f t="shared" si="13"/>
        <v>0</v>
      </c>
      <c r="O428" s="31"/>
    </row>
    <row r="429" spans="1:15" x14ac:dyDescent="0.45">
      <c r="A429" s="31" t="str">
        <f t="shared" si="12"/>
        <v>E10000029_Modelled prevalence of children aged 0-4 in households with all 3 of so called 'toxic trio'_Number</v>
      </c>
      <c r="B429" s="31" t="s">
        <v>426</v>
      </c>
      <c r="C429" s="31" t="s">
        <v>427</v>
      </c>
      <c r="D429" s="31" t="s">
        <v>229</v>
      </c>
      <c r="E429" s="31">
        <v>2018</v>
      </c>
      <c r="F429" s="31" t="s">
        <v>22</v>
      </c>
      <c r="G429" s="31" t="s">
        <v>103</v>
      </c>
      <c r="H429" s="31" t="s">
        <v>743</v>
      </c>
      <c r="I429" s="31">
        <v>548.00498904382619</v>
      </c>
      <c r="J429" s="31">
        <v>40624</v>
      </c>
      <c r="K429" s="31">
        <v>13.489685630263544</v>
      </c>
      <c r="L429" s="31" t="s">
        <v>2668</v>
      </c>
      <c r="M429" s="31">
        <v>13.49</v>
      </c>
      <c r="N429" s="31">
        <f t="shared" si="13"/>
        <v>0</v>
      </c>
      <c r="O429" s="31"/>
    </row>
    <row r="430" spans="1:15" x14ac:dyDescent="0.45">
      <c r="A430" s="31" t="str">
        <f t="shared" si="12"/>
        <v>E08000024_Modelled prevalence of children aged 0-4 in households with all 3 of so called 'toxic trio'_Number</v>
      </c>
      <c r="B430" s="31" t="s">
        <v>428</v>
      </c>
      <c r="C430" s="31" t="s">
        <v>429</v>
      </c>
      <c r="D430" s="31" t="s">
        <v>229</v>
      </c>
      <c r="E430" s="31">
        <v>2018</v>
      </c>
      <c r="F430" s="31" t="s">
        <v>22</v>
      </c>
      <c r="G430" s="31" t="s">
        <v>103</v>
      </c>
      <c r="H430" s="31" t="s">
        <v>743</v>
      </c>
      <c r="I430" s="31">
        <v>245.64433934126035</v>
      </c>
      <c r="J430" s="31">
        <v>14954</v>
      </c>
      <c r="K430" s="31">
        <v>16.426664393557601</v>
      </c>
      <c r="L430" s="31" t="s">
        <v>807</v>
      </c>
      <c r="M430" s="31">
        <v>16.43</v>
      </c>
      <c r="N430" s="31">
        <f t="shared" si="13"/>
        <v>0</v>
      </c>
      <c r="O430" s="31"/>
    </row>
    <row r="431" spans="1:15" x14ac:dyDescent="0.45">
      <c r="A431" s="31" t="str">
        <f t="shared" si="12"/>
        <v>E10000030_Modelled prevalence of children aged 0-4 in households with all 3 of so called 'toxic trio'_Number</v>
      </c>
      <c r="B431" s="31" t="s">
        <v>430</v>
      </c>
      <c r="C431" s="31" t="s">
        <v>431</v>
      </c>
      <c r="D431" s="31" t="s">
        <v>229</v>
      </c>
      <c r="E431" s="31">
        <v>2018</v>
      </c>
      <c r="F431" s="31" t="s">
        <v>22</v>
      </c>
      <c r="G431" s="31" t="s">
        <v>103</v>
      </c>
      <c r="H431" s="31" t="s">
        <v>743</v>
      </c>
      <c r="I431" s="31">
        <v>910.03849964976018</v>
      </c>
      <c r="J431" s="31">
        <v>70074</v>
      </c>
      <c r="K431" s="31">
        <v>12.986821069865572</v>
      </c>
      <c r="L431" s="31" t="s">
        <v>2624</v>
      </c>
      <c r="M431" s="31">
        <v>12.99</v>
      </c>
      <c r="N431" s="31">
        <f t="shared" si="13"/>
        <v>0</v>
      </c>
      <c r="O431" s="31"/>
    </row>
    <row r="432" spans="1:15" x14ac:dyDescent="0.45">
      <c r="A432" s="31" t="str">
        <f t="shared" si="12"/>
        <v>E09000029_Modelled prevalence of children aged 0-4 in households with all 3 of so called 'toxic trio'_Number</v>
      </c>
      <c r="B432" s="31" t="s">
        <v>432</v>
      </c>
      <c r="C432" s="31" t="s">
        <v>433</v>
      </c>
      <c r="D432" s="31" t="s">
        <v>229</v>
      </c>
      <c r="E432" s="31">
        <v>2018</v>
      </c>
      <c r="F432" s="31" t="s">
        <v>22</v>
      </c>
      <c r="G432" s="31" t="s">
        <v>103</v>
      </c>
      <c r="H432" s="31" t="s">
        <v>743</v>
      </c>
      <c r="I432" s="31">
        <v>200.59281591140541</v>
      </c>
      <c r="J432" s="31">
        <v>13754</v>
      </c>
      <c r="K432" s="31">
        <v>14.584325716984543</v>
      </c>
      <c r="L432" s="31" t="s">
        <v>772</v>
      </c>
      <c r="M432" s="31">
        <v>14.58</v>
      </c>
      <c r="N432" s="31">
        <f t="shared" si="13"/>
        <v>0</v>
      </c>
      <c r="O432" s="31"/>
    </row>
    <row r="433" spans="1:15" x14ac:dyDescent="0.45">
      <c r="A433" s="31" t="str">
        <f t="shared" si="12"/>
        <v>E06000030_Modelled prevalence of children aged 0-4 in households with all 3 of so called 'toxic trio'_Number</v>
      </c>
      <c r="B433" s="31" t="s">
        <v>434</v>
      </c>
      <c r="C433" s="31" t="s">
        <v>435</v>
      </c>
      <c r="D433" s="31" t="s">
        <v>229</v>
      </c>
      <c r="E433" s="31">
        <v>2018</v>
      </c>
      <c r="F433" s="31" t="s">
        <v>22</v>
      </c>
      <c r="G433" s="31" t="s">
        <v>103</v>
      </c>
      <c r="H433" s="31" t="s">
        <v>743</v>
      </c>
      <c r="I433" s="31">
        <v>207.45758500294221</v>
      </c>
      <c r="J433" s="31">
        <v>14479</v>
      </c>
      <c r="K433" s="31">
        <v>14.32817079929154</v>
      </c>
      <c r="L433" s="31" t="s">
        <v>2669</v>
      </c>
      <c r="M433" s="31">
        <v>14.33</v>
      </c>
      <c r="N433" s="31">
        <f t="shared" si="13"/>
        <v>0</v>
      </c>
      <c r="O433" s="31"/>
    </row>
    <row r="434" spans="1:15" x14ac:dyDescent="0.45">
      <c r="A434" s="31" t="str">
        <f t="shared" si="12"/>
        <v>E08000008_Modelled prevalence of children aged 0-4 in households with all 3 of so called 'toxic trio'_Number</v>
      </c>
      <c r="B434" s="31" t="s">
        <v>436</v>
      </c>
      <c r="C434" s="31" t="s">
        <v>437</v>
      </c>
      <c r="D434" s="31" t="s">
        <v>229</v>
      </c>
      <c r="E434" s="31">
        <v>2018</v>
      </c>
      <c r="F434" s="31" t="s">
        <v>22</v>
      </c>
      <c r="G434" s="31" t="s">
        <v>103</v>
      </c>
      <c r="H434" s="31" t="s">
        <v>743</v>
      </c>
      <c r="I434" s="31">
        <v>237.15359029871641</v>
      </c>
      <c r="J434" s="31">
        <v>14500</v>
      </c>
      <c r="K434" s="31">
        <v>16.35542002060113</v>
      </c>
      <c r="L434" s="31" t="s">
        <v>2670</v>
      </c>
      <c r="M434" s="31">
        <v>16.36</v>
      </c>
      <c r="N434" s="31">
        <f t="shared" si="13"/>
        <v>0</v>
      </c>
      <c r="O434" s="31"/>
    </row>
    <row r="435" spans="1:15" x14ac:dyDescent="0.45">
      <c r="A435" s="31" t="str">
        <f t="shared" si="12"/>
        <v>E06000020_Modelled prevalence of children aged 0-4 in households with all 3 of so called 'toxic trio'_Number</v>
      </c>
      <c r="B435" s="31" t="s">
        <v>570</v>
      </c>
      <c r="C435" s="31" t="s">
        <v>730</v>
      </c>
      <c r="D435" s="31" t="s">
        <v>229</v>
      </c>
      <c r="E435" s="31">
        <v>2018</v>
      </c>
      <c r="F435" s="31" t="s">
        <v>22</v>
      </c>
      <c r="G435" s="31" t="s">
        <v>103</v>
      </c>
      <c r="H435" s="31" t="s">
        <v>743</v>
      </c>
      <c r="I435" s="31">
        <v>171.35752455411236</v>
      </c>
      <c r="J435" s="31">
        <v>11022</v>
      </c>
      <c r="K435" s="31">
        <v>15.546863051543491</v>
      </c>
      <c r="L435" s="31" t="s">
        <v>2671</v>
      </c>
      <c r="M435" s="31">
        <v>15.55</v>
      </c>
      <c r="N435" s="31">
        <f t="shared" si="13"/>
        <v>0</v>
      </c>
      <c r="O435" s="31"/>
    </row>
    <row r="436" spans="1:15" x14ac:dyDescent="0.45">
      <c r="A436" s="31" t="str">
        <f t="shared" si="12"/>
        <v>E06000034_Modelled prevalence of children aged 0-4 in households with all 3 of so called 'toxic trio'_Number</v>
      </c>
      <c r="B436" s="31" t="s">
        <v>493</v>
      </c>
      <c r="C436" s="31" t="s">
        <v>731</v>
      </c>
      <c r="D436" s="31" t="s">
        <v>229</v>
      </c>
      <c r="E436" s="31">
        <v>2018</v>
      </c>
      <c r="F436" s="31" t="s">
        <v>22</v>
      </c>
      <c r="G436" s="31" t="s">
        <v>103</v>
      </c>
      <c r="H436" s="31" t="s">
        <v>743</v>
      </c>
      <c r="I436" s="31">
        <v>211.71386034358125</v>
      </c>
      <c r="J436" s="31">
        <v>13195</v>
      </c>
      <c r="K436" s="31">
        <v>16.045006467872771</v>
      </c>
      <c r="L436" s="31" t="s">
        <v>2672</v>
      </c>
      <c r="M436" s="31">
        <v>16.05</v>
      </c>
      <c r="N436" s="31">
        <f t="shared" si="13"/>
        <v>0</v>
      </c>
      <c r="O436" s="31"/>
    </row>
    <row r="437" spans="1:15" x14ac:dyDescent="0.45">
      <c r="A437" s="31" t="str">
        <f t="shared" si="12"/>
        <v>E06000027_Modelled prevalence of children aged 0-4 in households with all 3 of so called 'toxic trio'_Number</v>
      </c>
      <c r="B437" s="31" t="s">
        <v>438</v>
      </c>
      <c r="C437" s="31" t="s">
        <v>439</v>
      </c>
      <c r="D437" s="31" t="s">
        <v>229</v>
      </c>
      <c r="E437" s="31">
        <v>2018</v>
      </c>
      <c r="F437" s="31" t="s">
        <v>22</v>
      </c>
      <c r="G437" s="31" t="s">
        <v>103</v>
      </c>
      <c r="H437" s="31" t="s">
        <v>743</v>
      </c>
      <c r="I437" s="31">
        <v>83.985878921278342</v>
      </c>
      <c r="J437" s="31">
        <v>6918</v>
      </c>
      <c r="K437" s="31">
        <v>12.140196432679726</v>
      </c>
      <c r="L437" s="31" t="s">
        <v>2673</v>
      </c>
      <c r="M437" s="31">
        <v>12.14</v>
      </c>
      <c r="N437" s="31">
        <f t="shared" si="13"/>
        <v>0</v>
      </c>
      <c r="O437" s="31"/>
    </row>
    <row r="438" spans="1:15" x14ac:dyDescent="0.45">
      <c r="A438" s="31" t="str">
        <f t="shared" si="12"/>
        <v>E09000030_Modelled prevalence of children aged 0-4 in households with all 3 of so called 'toxic trio'_Number</v>
      </c>
      <c r="B438" s="31" t="s">
        <v>440</v>
      </c>
      <c r="C438" s="31" t="s">
        <v>441</v>
      </c>
      <c r="D438" s="31" t="s">
        <v>229</v>
      </c>
      <c r="E438" s="31">
        <v>2018</v>
      </c>
      <c r="F438" s="31" t="s">
        <v>22</v>
      </c>
      <c r="G438" s="31" t="s">
        <v>103</v>
      </c>
      <c r="H438" s="31" t="s">
        <v>743</v>
      </c>
      <c r="I438" s="31">
        <v>435.19347510833671</v>
      </c>
      <c r="J438" s="31">
        <v>22208</v>
      </c>
      <c r="K438" s="31">
        <v>19.596247978581445</v>
      </c>
      <c r="L438" s="31" t="s">
        <v>1597</v>
      </c>
      <c r="M438" s="31">
        <v>19.600000000000001</v>
      </c>
      <c r="N438" s="31">
        <f t="shared" si="13"/>
        <v>0</v>
      </c>
      <c r="O438" s="31"/>
    </row>
    <row r="439" spans="1:15" x14ac:dyDescent="0.45">
      <c r="A439" s="31" t="str">
        <f t="shared" si="12"/>
        <v>E08000009_Modelled prevalence of children aged 0-4 in households with all 3 of so called 'toxic trio'_Number</v>
      </c>
      <c r="B439" s="31" t="s">
        <v>442</v>
      </c>
      <c r="C439" s="31" t="s">
        <v>443</v>
      </c>
      <c r="D439" s="31" t="s">
        <v>229</v>
      </c>
      <c r="E439" s="31">
        <v>2018</v>
      </c>
      <c r="F439" s="31" t="s">
        <v>22</v>
      </c>
      <c r="G439" s="31" t="s">
        <v>103</v>
      </c>
      <c r="H439" s="31" t="s">
        <v>743</v>
      </c>
      <c r="I439" s="31">
        <v>211.74935600253389</v>
      </c>
      <c r="J439" s="31">
        <v>14701</v>
      </c>
      <c r="K439" s="31">
        <v>14.403738249271063</v>
      </c>
      <c r="L439" s="31" t="s">
        <v>1485</v>
      </c>
      <c r="M439" s="31">
        <v>14.4</v>
      </c>
      <c r="N439" s="31">
        <f t="shared" si="13"/>
        <v>0</v>
      </c>
      <c r="O439" s="31"/>
    </row>
    <row r="440" spans="1:15" x14ac:dyDescent="0.45">
      <c r="A440" s="31" t="str">
        <f t="shared" si="12"/>
        <v>E08000036_Modelled prevalence of children aged 0-4 in households with all 3 of so called 'toxic trio'_Number</v>
      </c>
      <c r="B440" s="31" t="s">
        <v>444</v>
      </c>
      <c r="C440" s="31" t="s">
        <v>445</v>
      </c>
      <c r="D440" s="31" t="s">
        <v>229</v>
      </c>
      <c r="E440" s="31">
        <v>2018</v>
      </c>
      <c r="F440" s="31" t="s">
        <v>22</v>
      </c>
      <c r="G440" s="31" t="s">
        <v>103</v>
      </c>
      <c r="H440" s="31" t="s">
        <v>743</v>
      </c>
      <c r="I440" s="31">
        <v>320.02100860427271</v>
      </c>
      <c r="J440" s="31">
        <v>21149</v>
      </c>
      <c r="K440" s="31">
        <v>15.131732403625358</v>
      </c>
      <c r="L440" s="31" t="s">
        <v>2674</v>
      </c>
      <c r="M440" s="31">
        <v>15.13</v>
      </c>
      <c r="N440" s="31">
        <f t="shared" si="13"/>
        <v>0</v>
      </c>
      <c r="O440" s="31"/>
    </row>
    <row r="441" spans="1:15" x14ac:dyDescent="0.45">
      <c r="A441" s="31" t="str">
        <f t="shared" si="12"/>
        <v>E08000030_Modelled prevalence of children aged 0-4 in households with all 3 of so called 'toxic trio'_Number</v>
      </c>
      <c r="B441" s="31" t="s">
        <v>446</v>
      </c>
      <c r="C441" s="31" t="s">
        <v>447</v>
      </c>
      <c r="D441" s="31" t="s">
        <v>229</v>
      </c>
      <c r="E441" s="31">
        <v>2018</v>
      </c>
      <c r="F441" s="31" t="s">
        <v>22</v>
      </c>
      <c r="G441" s="31" t="s">
        <v>103</v>
      </c>
      <c r="H441" s="31" t="s">
        <v>743</v>
      </c>
      <c r="I441" s="31">
        <v>322.31782853241094</v>
      </c>
      <c r="J441" s="31">
        <v>19650</v>
      </c>
      <c r="K441" s="31">
        <v>16.402942927858064</v>
      </c>
      <c r="L441" s="31" t="s">
        <v>790</v>
      </c>
      <c r="M441" s="31">
        <v>16.399999999999999</v>
      </c>
      <c r="N441" s="31">
        <f t="shared" si="13"/>
        <v>0</v>
      </c>
      <c r="O441" s="31"/>
    </row>
    <row r="442" spans="1:15" x14ac:dyDescent="0.45">
      <c r="A442" s="31" t="str">
        <f t="shared" si="12"/>
        <v>E09000031_Modelled prevalence of children aged 0-4 in households with all 3 of so called 'toxic trio'_Number</v>
      </c>
      <c r="B442" s="31" t="s">
        <v>448</v>
      </c>
      <c r="C442" s="31" t="s">
        <v>449</v>
      </c>
      <c r="D442" s="31" t="s">
        <v>229</v>
      </c>
      <c r="E442" s="31">
        <v>2018</v>
      </c>
      <c r="F442" s="31" t="s">
        <v>22</v>
      </c>
      <c r="G442" s="31" t="s">
        <v>103</v>
      </c>
      <c r="H442" s="31" t="s">
        <v>743</v>
      </c>
      <c r="I442" s="31">
        <v>364.28553748945541</v>
      </c>
      <c r="J442" s="31">
        <v>21802</v>
      </c>
      <c r="K442" s="31">
        <v>16.708812837788063</v>
      </c>
      <c r="L442" s="31" t="s">
        <v>2675</v>
      </c>
      <c r="M442" s="31">
        <v>16.71</v>
      </c>
      <c r="N442" s="31">
        <f t="shared" si="13"/>
        <v>0</v>
      </c>
      <c r="O442" s="31"/>
    </row>
    <row r="443" spans="1:15" x14ac:dyDescent="0.45">
      <c r="A443" s="31" t="str">
        <f t="shared" si="12"/>
        <v>E09000032_Modelled prevalence of children aged 0-4 in households with all 3 of so called 'toxic trio'_Number</v>
      </c>
      <c r="B443" s="31" t="s">
        <v>450</v>
      </c>
      <c r="C443" s="31" t="s">
        <v>451</v>
      </c>
      <c r="D443" s="31" t="s">
        <v>229</v>
      </c>
      <c r="E443" s="31">
        <v>2018</v>
      </c>
      <c r="F443" s="31" t="s">
        <v>22</v>
      </c>
      <c r="G443" s="31" t="s">
        <v>103</v>
      </c>
      <c r="H443" s="31" t="s">
        <v>743</v>
      </c>
      <c r="I443" s="31">
        <v>332.54835634821939</v>
      </c>
      <c r="J443" s="31">
        <v>21875</v>
      </c>
      <c r="K443" s="31">
        <v>15.202210575918601</v>
      </c>
      <c r="L443" s="31" t="s">
        <v>1593</v>
      </c>
      <c r="M443" s="31">
        <v>15.2</v>
      </c>
      <c r="N443" s="31">
        <f t="shared" si="13"/>
        <v>0</v>
      </c>
      <c r="O443" s="31"/>
    </row>
    <row r="444" spans="1:15" x14ac:dyDescent="0.45">
      <c r="A444" s="31" t="str">
        <f t="shared" si="12"/>
        <v>E06000007_Modelled prevalence of children aged 0-4 in households with all 3 of so called 'toxic trio'_Number</v>
      </c>
      <c r="B444" s="31" t="s">
        <v>452</v>
      </c>
      <c r="C444" s="31" t="s">
        <v>453</v>
      </c>
      <c r="D444" s="31" t="s">
        <v>229</v>
      </c>
      <c r="E444" s="31">
        <v>2018</v>
      </c>
      <c r="F444" s="31" t="s">
        <v>22</v>
      </c>
      <c r="G444" s="31" t="s">
        <v>103</v>
      </c>
      <c r="H444" s="31" t="s">
        <v>743</v>
      </c>
      <c r="I444" s="31">
        <v>169.9165276366534</v>
      </c>
      <c r="J444" s="31">
        <v>11933</v>
      </c>
      <c r="K444" s="31">
        <v>14.239212908460019</v>
      </c>
      <c r="L444" s="31" t="s">
        <v>782</v>
      </c>
      <c r="M444" s="31">
        <v>14.24</v>
      </c>
      <c r="N444" s="31">
        <f t="shared" si="13"/>
        <v>0</v>
      </c>
      <c r="O444" s="31"/>
    </row>
    <row r="445" spans="1:15" x14ac:dyDescent="0.45">
      <c r="A445" s="31" t="str">
        <f t="shared" si="12"/>
        <v>E10000031_Modelled prevalence of children aged 0-4 in households with all 3 of so called 'toxic trio'_Number</v>
      </c>
      <c r="B445" s="31" t="s">
        <v>454</v>
      </c>
      <c r="C445" s="31" t="s">
        <v>455</v>
      </c>
      <c r="D445" s="31" t="s">
        <v>229</v>
      </c>
      <c r="E445" s="31">
        <v>2018</v>
      </c>
      <c r="F445" s="31" t="s">
        <v>22</v>
      </c>
      <c r="G445" s="31" t="s">
        <v>103</v>
      </c>
      <c r="H445" s="31" t="s">
        <v>743</v>
      </c>
      <c r="I445" s="31">
        <v>414.59661842428346</v>
      </c>
      <c r="J445" s="31">
        <v>31584</v>
      </c>
      <c r="K445" s="31">
        <v>13.126792629948184</v>
      </c>
      <c r="L445" s="31" t="s">
        <v>2676</v>
      </c>
      <c r="M445" s="31">
        <v>13.13</v>
      </c>
      <c r="N445" s="31">
        <f t="shared" si="13"/>
        <v>0</v>
      </c>
      <c r="O445" s="31"/>
    </row>
    <row r="446" spans="1:15" x14ac:dyDescent="0.45">
      <c r="A446" s="31" t="str">
        <f t="shared" si="12"/>
        <v>E06000037_Modelled prevalence of children aged 0-4 in households with all 3 of so called 'toxic trio'_Number</v>
      </c>
      <c r="B446" s="31" t="s">
        <v>456</v>
      </c>
      <c r="C446" s="31" t="s">
        <v>457</v>
      </c>
      <c r="D446" s="31" t="s">
        <v>229</v>
      </c>
      <c r="E446" s="31">
        <v>2018</v>
      </c>
      <c r="F446" s="31" t="s">
        <v>22</v>
      </c>
      <c r="G446" s="31" t="s">
        <v>103</v>
      </c>
      <c r="H446" s="31" t="s">
        <v>743</v>
      </c>
      <c r="I446" s="31">
        <v>115.2977937919629</v>
      </c>
      <c r="J446" s="31">
        <v>8980</v>
      </c>
      <c r="K446" s="31">
        <v>12.839397972378942</v>
      </c>
      <c r="L446" s="31" t="s">
        <v>2656</v>
      </c>
      <c r="M446" s="31">
        <v>12.84</v>
      </c>
      <c r="N446" s="31">
        <f t="shared" si="13"/>
        <v>0</v>
      </c>
      <c r="O446" s="31"/>
    </row>
    <row r="447" spans="1:15" x14ac:dyDescent="0.45">
      <c r="A447" s="31" t="str">
        <f t="shared" si="12"/>
        <v>E10000032_Modelled prevalence of children aged 0-4 in households with all 3 of so called 'toxic trio'_Number</v>
      </c>
      <c r="B447" s="31" t="s">
        <v>458</v>
      </c>
      <c r="C447" s="31" t="s">
        <v>459</v>
      </c>
      <c r="D447" s="31" t="s">
        <v>229</v>
      </c>
      <c r="E447" s="31">
        <v>2018</v>
      </c>
      <c r="F447" s="31" t="s">
        <v>22</v>
      </c>
      <c r="G447" s="31" t="s">
        <v>103</v>
      </c>
      <c r="H447" s="31" t="s">
        <v>743</v>
      </c>
      <c r="I447" s="31">
        <v>585.14119305138183</v>
      </c>
      <c r="J447" s="31">
        <v>46821</v>
      </c>
      <c r="K447" s="31">
        <v>12.497409133751562</v>
      </c>
      <c r="L447" s="31" t="s">
        <v>1564</v>
      </c>
      <c r="M447" s="31">
        <v>12.5</v>
      </c>
      <c r="N447" s="31">
        <f t="shared" si="13"/>
        <v>0</v>
      </c>
      <c r="O447" s="31"/>
    </row>
    <row r="448" spans="1:15" x14ac:dyDescent="0.45">
      <c r="A448" s="31" t="str">
        <f t="shared" si="12"/>
        <v>E09000033_Modelled prevalence of children aged 0-4 in households with all 3 of so called 'toxic trio'_Number</v>
      </c>
      <c r="B448" s="31" t="s">
        <v>506</v>
      </c>
      <c r="C448" s="31" t="s">
        <v>507</v>
      </c>
      <c r="D448" s="31" t="s">
        <v>229</v>
      </c>
      <c r="E448" s="31">
        <v>2018</v>
      </c>
      <c r="F448" s="31" t="s">
        <v>22</v>
      </c>
      <c r="G448" s="31" t="s">
        <v>103</v>
      </c>
      <c r="H448" s="31" t="s">
        <v>743</v>
      </c>
      <c r="I448" s="31">
        <v>204.98212920058643</v>
      </c>
      <c r="J448" s="31">
        <v>13692</v>
      </c>
      <c r="K448" s="31">
        <v>14.970941367264565</v>
      </c>
      <c r="L448" s="31" t="s">
        <v>788</v>
      </c>
      <c r="M448" s="31">
        <v>14.97</v>
      </c>
      <c r="N448" s="31">
        <f t="shared" si="13"/>
        <v>0</v>
      </c>
      <c r="O448" s="31"/>
    </row>
    <row r="449" spans="1:15" x14ac:dyDescent="0.45">
      <c r="A449" s="31" t="str">
        <f t="shared" si="12"/>
        <v>E08000010_Modelled prevalence of children aged 0-4 in households with all 3 of so called 'toxic trio'_Number</v>
      </c>
      <c r="B449" s="31" t="s">
        <v>460</v>
      </c>
      <c r="C449" s="31" t="s">
        <v>461</v>
      </c>
      <c r="D449" s="31" t="s">
        <v>229</v>
      </c>
      <c r="E449" s="31">
        <v>2018</v>
      </c>
      <c r="F449" s="31" t="s">
        <v>22</v>
      </c>
      <c r="G449" s="31" t="s">
        <v>103</v>
      </c>
      <c r="H449" s="31" t="s">
        <v>743</v>
      </c>
      <c r="I449" s="31">
        <v>276.59956128694722</v>
      </c>
      <c r="J449" s="31">
        <v>18450</v>
      </c>
      <c r="K449" s="31">
        <v>14.991846140213941</v>
      </c>
      <c r="L449" s="31" t="s">
        <v>2677</v>
      </c>
      <c r="M449" s="31">
        <v>14.99</v>
      </c>
      <c r="N449" s="31">
        <f t="shared" si="13"/>
        <v>0</v>
      </c>
      <c r="O449" s="31"/>
    </row>
    <row r="450" spans="1:15" x14ac:dyDescent="0.45">
      <c r="A450" s="31" t="str">
        <f t="shared" ref="A450:A513" si="14">CONCATENATE(B450,"_",G450,"_",H450)</f>
        <v>E06000054_Modelled prevalence of children aged 0-4 in households with all 3 of so called 'toxic trio'_Number</v>
      </c>
      <c r="B450" s="31" t="s">
        <v>462</v>
      </c>
      <c r="C450" s="31" t="s">
        <v>463</v>
      </c>
      <c r="D450" s="31" t="s">
        <v>229</v>
      </c>
      <c r="E450" s="31">
        <v>2018</v>
      </c>
      <c r="F450" s="31" t="s">
        <v>22</v>
      </c>
      <c r="G450" s="31" t="s">
        <v>103</v>
      </c>
      <c r="H450" s="31" t="s">
        <v>743</v>
      </c>
      <c r="I450" s="31">
        <v>345.9087217351111</v>
      </c>
      <c r="J450" s="31">
        <v>27307</v>
      </c>
      <c r="K450" s="31">
        <v>12.667401096243129</v>
      </c>
      <c r="L450" s="31" t="s">
        <v>2630</v>
      </c>
      <c r="M450" s="31">
        <v>12.67</v>
      </c>
      <c r="N450" s="31">
        <f t="shared" ref="N450:N513" si="15">IF(OR(C450="City of London",C450="Isles of Scilly"),1,0)</f>
        <v>0</v>
      </c>
      <c r="O450" s="31"/>
    </row>
    <row r="451" spans="1:15" x14ac:dyDescent="0.45">
      <c r="A451" s="31" t="str">
        <f t="shared" si="14"/>
        <v>E06000040_Modelled prevalence of children aged 0-4 in households with all 3 of so called 'toxic trio'_Number</v>
      </c>
      <c r="B451" s="31" t="s">
        <v>555</v>
      </c>
      <c r="C451" s="31" t="s">
        <v>727</v>
      </c>
      <c r="D451" s="31" t="s">
        <v>229</v>
      </c>
      <c r="E451" s="31">
        <v>2018</v>
      </c>
      <c r="F451" s="31" t="s">
        <v>22</v>
      </c>
      <c r="G451" s="31" t="s">
        <v>103</v>
      </c>
      <c r="H451" s="31" t="s">
        <v>743</v>
      </c>
      <c r="I451" s="31">
        <v>109.15200687549604</v>
      </c>
      <c r="J451" s="31">
        <v>8678</v>
      </c>
      <c r="K451" s="31">
        <v>12.578014159425679</v>
      </c>
      <c r="L451" s="31" t="s">
        <v>2678</v>
      </c>
      <c r="M451" s="31">
        <v>12.58</v>
      </c>
      <c r="N451" s="31">
        <f t="shared" si="15"/>
        <v>0</v>
      </c>
      <c r="O451" s="31"/>
    </row>
    <row r="452" spans="1:15" x14ac:dyDescent="0.45">
      <c r="A452" s="31" t="str">
        <f t="shared" si="14"/>
        <v>E08000015_Modelled prevalence of children aged 0-4 in households with all 3 of so called 'toxic trio'_Number</v>
      </c>
      <c r="B452" s="31" t="s">
        <v>464</v>
      </c>
      <c r="C452" s="31" t="s">
        <v>465</v>
      </c>
      <c r="D452" s="31" t="s">
        <v>229</v>
      </c>
      <c r="E452" s="31">
        <v>2018</v>
      </c>
      <c r="F452" s="31" t="s">
        <v>22</v>
      </c>
      <c r="G452" s="31" t="s">
        <v>103</v>
      </c>
      <c r="H452" s="31" t="s">
        <v>743</v>
      </c>
      <c r="I452" s="31">
        <v>275.01297410565451</v>
      </c>
      <c r="J452" s="31">
        <v>18051</v>
      </c>
      <c r="K452" s="31">
        <v>15.235331788025844</v>
      </c>
      <c r="L452" s="31" t="s">
        <v>2679</v>
      </c>
      <c r="M452" s="31">
        <v>15.24</v>
      </c>
      <c r="N452" s="31">
        <f t="shared" si="15"/>
        <v>0</v>
      </c>
      <c r="O452" s="31"/>
    </row>
    <row r="453" spans="1:15" x14ac:dyDescent="0.45">
      <c r="A453" s="31" t="str">
        <f t="shared" si="14"/>
        <v>E06000041_Modelled prevalence of children aged 0-4 in households with all 3 of so called 'toxic trio'_Number</v>
      </c>
      <c r="B453" s="31" t="s">
        <v>466</v>
      </c>
      <c r="C453" s="31" t="s">
        <v>467</v>
      </c>
      <c r="D453" s="31" t="s">
        <v>229</v>
      </c>
      <c r="E453" s="31">
        <v>2018</v>
      </c>
      <c r="F453" s="31" t="s">
        <v>22</v>
      </c>
      <c r="G453" s="31" t="s">
        <v>103</v>
      </c>
      <c r="H453" s="31" t="s">
        <v>743</v>
      </c>
      <c r="I453" s="31">
        <v>120.70530035777398</v>
      </c>
      <c r="J453" s="31">
        <v>9822</v>
      </c>
      <c r="K453" s="31">
        <v>12.289279205637751</v>
      </c>
      <c r="L453" s="31" t="s">
        <v>2680</v>
      </c>
      <c r="M453" s="31">
        <v>12.29</v>
      </c>
      <c r="N453" s="31">
        <f t="shared" si="15"/>
        <v>0</v>
      </c>
      <c r="O453" s="31"/>
    </row>
    <row r="454" spans="1:15" x14ac:dyDescent="0.45">
      <c r="A454" s="31" t="str">
        <f t="shared" si="14"/>
        <v>E08000031_Modelled prevalence of children aged 0-4 in households with all 3 of so called 'toxic trio'_Number</v>
      </c>
      <c r="B454" s="31" t="s">
        <v>468</v>
      </c>
      <c r="C454" s="31" t="s">
        <v>469</v>
      </c>
      <c r="D454" s="31" t="s">
        <v>229</v>
      </c>
      <c r="E454" s="31">
        <v>2018</v>
      </c>
      <c r="F454" s="31" t="s">
        <v>22</v>
      </c>
      <c r="G454" s="31" t="s">
        <v>103</v>
      </c>
      <c r="H454" s="31" t="s">
        <v>743</v>
      </c>
      <c r="I454" s="31">
        <v>308.52819539812572</v>
      </c>
      <c r="J454" s="31">
        <v>18026</v>
      </c>
      <c r="K454" s="31">
        <v>17.115732575065223</v>
      </c>
      <c r="L454" s="31" t="s">
        <v>2681</v>
      </c>
      <c r="M454" s="31">
        <v>17.12</v>
      </c>
      <c r="N454" s="31">
        <f t="shared" si="15"/>
        <v>0</v>
      </c>
      <c r="O454" s="31"/>
    </row>
    <row r="455" spans="1:15" x14ac:dyDescent="0.45">
      <c r="A455" s="31" t="str">
        <f t="shared" si="14"/>
        <v>E10000034_Modelled prevalence of children aged 0-4 in households with all 3 of so called 'toxic trio'_Number</v>
      </c>
      <c r="B455" s="31" t="s">
        <v>470</v>
      </c>
      <c r="C455" s="31" t="s">
        <v>471</v>
      </c>
      <c r="D455" s="31" t="s">
        <v>229</v>
      </c>
      <c r="E455" s="31">
        <v>2018</v>
      </c>
      <c r="F455" s="31" t="s">
        <v>22</v>
      </c>
      <c r="G455" s="31" t="s">
        <v>103</v>
      </c>
      <c r="H455" s="31" t="s">
        <v>743</v>
      </c>
      <c r="I455" s="31">
        <v>406.47509610183386</v>
      </c>
      <c r="J455" s="31">
        <v>31348</v>
      </c>
      <c r="K455" s="31">
        <v>12.966540005800493</v>
      </c>
      <c r="L455" s="31" t="s">
        <v>792</v>
      </c>
      <c r="M455" s="31">
        <v>12.97</v>
      </c>
      <c r="N455" s="31">
        <f t="shared" si="15"/>
        <v>0</v>
      </c>
      <c r="O455" s="31"/>
    </row>
    <row r="456" spans="1:15" x14ac:dyDescent="0.45">
      <c r="A456" s="31" t="str">
        <f t="shared" si="14"/>
        <v>E06000014_Modelled prevalence of children aged 0-4 in households with all 3 of so called 'toxic trio'_Number</v>
      </c>
      <c r="B456" s="31" t="s">
        <v>472</v>
      </c>
      <c r="C456" s="31" t="s">
        <v>473</v>
      </c>
      <c r="D456" s="31" t="s">
        <v>229</v>
      </c>
      <c r="E456" s="31">
        <v>2018</v>
      </c>
      <c r="F456" s="31" t="s">
        <v>22</v>
      </c>
      <c r="G456" s="31" t="s">
        <v>103</v>
      </c>
      <c r="H456" s="31" t="s">
        <v>743</v>
      </c>
      <c r="I456" s="31">
        <v>146.55552886039317</v>
      </c>
      <c r="J456" s="31">
        <v>9822</v>
      </c>
      <c r="K456" s="31">
        <v>14.921149344369088</v>
      </c>
      <c r="L456" s="31" t="s">
        <v>2591</v>
      </c>
      <c r="M456" s="31">
        <v>14.92</v>
      </c>
      <c r="N456" s="31">
        <f t="shared" si="15"/>
        <v>0</v>
      </c>
      <c r="O456" s="31"/>
    </row>
    <row r="457" spans="1:15" x14ac:dyDescent="0.45">
      <c r="A457" s="31" t="str">
        <f t="shared" si="14"/>
        <v>NA_Modelled prevalence of children aged 0-4 in households with all 3 of so called 'toxic trio'_Number</v>
      </c>
      <c r="B457" s="31" t="s">
        <v>13</v>
      </c>
      <c r="C457" s="31" t="s">
        <v>737</v>
      </c>
      <c r="D457" s="31" t="s">
        <v>229</v>
      </c>
      <c r="E457" s="31">
        <v>2018</v>
      </c>
      <c r="F457" s="31" t="s">
        <v>22</v>
      </c>
      <c r="G457" s="31" t="s">
        <v>103</v>
      </c>
      <c r="H457" s="31" t="s">
        <v>743</v>
      </c>
      <c r="I457" s="31">
        <v>42490.825095705986</v>
      </c>
      <c r="J457" s="31">
        <v>3346727</v>
      </c>
      <c r="K457" s="31">
        <v>12.696232795715332</v>
      </c>
      <c r="L457" s="31" t="s">
        <v>1538</v>
      </c>
      <c r="M457" s="31">
        <v>12.7</v>
      </c>
      <c r="N457" s="31">
        <f t="shared" si="15"/>
        <v>0</v>
      </c>
      <c r="O457" s="31"/>
    </row>
    <row r="458" spans="1:15" x14ac:dyDescent="0.45">
      <c r="A458" s="31" t="str">
        <f t="shared" si="14"/>
        <v>E09000002_Modelled prevalence of children aged 0-4 in households with any of so called 'toxic trio'_Number</v>
      </c>
      <c r="B458" s="31" t="s">
        <v>227</v>
      </c>
      <c r="C458" s="31" t="s">
        <v>228</v>
      </c>
      <c r="D458" s="31" t="s">
        <v>229</v>
      </c>
      <c r="E458" s="31">
        <v>2018</v>
      </c>
      <c r="F458" s="31" t="s">
        <v>22</v>
      </c>
      <c r="G458" s="31" t="s">
        <v>101</v>
      </c>
      <c r="H458" s="31" t="s">
        <v>743</v>
      </c>
      <c r="I458" s="31">
        <v>3695.4122689242122</v>
      </c>
      <c r="J458" s="31">
        <v>19519</v>
      </c>
      <c r="K458" s="31">
        <v>189.32385208894985</v>
      </c>
      <c r="L458" s="31" t="s">
        <v>2682</v>
      </c>
      <c r="M458" s="31">
        <v>189.32</v>
      </c>
      <c r="N458" s="31">
        <f t="shared" si="15"/>
        <v>0</v>
      </c>
      <c r="O458" s="31"/>
    </row>
    <row r="459" spans="1:15" x14ac:dyDescent="0.45">
      <c r="A459" s="31" t="str">
        <f t="shared" si="14"/>
        <v>E09000003_Modelled prevalence of children aged 0-4 in households with any of so called 'toxic trio'_Number</v>
      </c>
      <c r="B459" s="31" t="s">
        <v>233</v>
      </c>
      <c r="C459" s="31" t="s">
        <v>234</v>
      </c>
      <c r="D459" s="31" t="s">
        <v>229</v>
      </c>
      <c r="E459" s="31">
        <v>2018</v>
      </c>
      <c r="F459" s="31" t="s">
        <v>22</v>
      </c>
      <c r="G459" s="31" t="s">
        <v>101</v>
      </c>
      <c r="H459" s="31" t="s">
        <v>743</v>
      </c>
      <c r="I459" s="31">
        <v>4288.4498317733787</v>
      </c>
      <c r="J459" s="31">
        <v>26512</v>
      </c>
      <c r="K459" s="31">
        <v>161.75504796972612</v>
      </c>
      <c r="L459" s="31" t="s">
        <v>811</v>
      </c>
      <c r="M459" s="31">
        <v>161.76</v>
      </c>
      <c r="N459" s="31">
        <f t="shared" si="15"/>
        <v>0</v>
      </c>
      <c r="O459" s="31"/>
    </row>
    <row r="460" spans="1:15" x14ac:dyDescent="0.45">
      <c r="A460" s="31" t="str">
        <f t="shared" si="14"/>
        <v>E08000016_Modelled prevalence of children aged 0-4 in households with any of so called 'toxic trio'_Number</v>
      </c>
      <c r="B460" s="31" t="s">
        <v>236</v>
      </c>
      <c r="C460" s="31" t="s">
        <v>237</v>
      </c>
      <c r="D460" s="31" t="s">
        <v>229</v>
      </c>
      <c r="E460" s="31">
        <v>2018</v>
      </c>
      <c r="F460" s="31" t="s">
        <v>22</v>
      </c>
      <c r="G460" s="31" t="s">
        <v>101</v>
      </c>
      <c r="H460" s="31" t="s">
        <v>743</v>
      </c>
      <c r="I460" s="31">
        <v>2327.7934133404433</v>
      </c>
      <c r="J460" s="31">
        <v>14227</v>
      </c>
      <c r="K460" s="31">
        <v>163.61800895061808</v>
      </c>
      <c r="L460" s="31" t="s">
        <v>2683</v>
      </c>
      <c r="M460" s="31">
        <v>163.62</v>
      </c>
      <c r="N460" s="31">
        <f t="shared" si="15"/>
        <v>0</v>
      </c>
      <c r="O460" s="31"/>
    </row>
    <row r="461" spans="1:15" x14ac:dyDescent="0.45">
      <c r="A461" s="31" t="str">
        <f t="shared" si="14"/>
        <v>E06000022_Modelled prevalence of children aged 0-4 in households with any of so called 'toxic trio'_Number</v>
      </c>
      <c r="B461" s="31" t="s">
        <v>238</v>
      </c>
      <c r="C461" s="31" t="s">
        <v>239</v>
      </c>
      <c r="D461" s="31" t="s">
        <v>229</v>
      </c>
      <c r="E461" s="31">
        <v>2018</v>
      </c>
      <c r="F461" s="31" t="s">
        <v>22</v>
      </c>
      <c r="G461" s="31" t="s">
        <v>101</v>
      </c>
      <c r="H461" s="31" t="s">
        <v>743</v>
      </c>
      <c r="I461" s="31">
        <v>1483.64729414833</v>
      </c>
      <c r="J461" s="31">
        <v>9426</v>
      </c>
      <c r="K461" s="31">
        <v>157.39945832254719</v>
      </c>
      <c r="L461" s="31" t="s">
        <v>2684</v>
      </c>
      <c r="M461" s="31">
        <v>157.4</v>
      </c>
      <c r="N461" s="31">
        <f t="shared" si="15"/>
        <v>0</v>
      </c>
      <c r="O461" s="31"/>
    </row>
    <row r="462" spans="1:15" x14ac:dyDescent="0.45">
      <c r="A462" s="31" t="str">
        <f t="shared" si="14"/>
        <v>E06000055_Modelled prevalence of children aged 0-4 in households with any of so called 'toxic trio'_Number</v>
      </c>
      <c r="B462" s="31" t="s">
        <v>240</v>
      </c>
      <c r="C462" s="31" t="s">
        <v>241</v>
      </c>
      <c r="D462" s="31" t="s">
        <v>229</v>
      </c>
      <c r="E462" s="31">
        <v>2018</v>
      </c>
      <c r="F462" s="31" t="s">
        <v>22</v>
      </c>
      <c r="G462" s="31" t="s">
        <v>101</v>
      </c>
      <c r="H462" s="31" t="s">
        <v>743</v>
      </c>
      <c r="I462" s="31">
        <v>1781.7445782888356</v>
      </c>
      <c r="J462" s="31">
        <v>11509</v>
      </c>
      <c r="K462" s="31">
        <v>154.81315303578378</v>
      </c>
      <c r="L462" s="31" t="s">
        <v>2685</v>
      </c>
      <c r="M462" s="31">
        <v>154.81</v>
      </c>
      <c r="N462" s="31">
        <f t="shared" si="15"/>
        <v>0</v>
      </c>
      <c r="O462" s="31"/>
    </row>
    <row r="463" spans="1:15" x14ac:dyDescent="0.45">
      <c r="A463" s="31" t="str">
        <f t="shared" si="14"/>
        <v>E09000004_Modelled prevalence of children aged 0-4 in households with any of so called 'toxic trio'_Number</v>
      </c>
      <c r="B463" s="31" t="s">
        <v>242</v>
      </c>
      <c r="C463" s="31" t="s">
        <v>243</v>
      </c>
      <c r="D463" s="31" t="s">
        <v>229</v>
      </c>
      <c r="E463" s="31">
        <v>2018</v>
      </c>
      <c r="F463" s="31" t="s">
        <v>22</v>
      </c>
      <c r="G463" s="31" t="s">
        <v>101</v>
      </c>
      <c r="H463" s="31" t="s">
        <v>743</v>
      </c>
      <c r="I463" s="31">
        <v>2587.3422076509682</v>
      </c>
      <c r="J463" s="31">
        <v>15989</v>
      </c>
      <c r="K463" s="31">
        <v>161.82013932397075</v>
      </c>
      <c r="L463" s="31" t="s">
        <v>2686</v>
      </c>
      <c r="M463" s="31">
        <v>161.82</v>
      </c>
      <c r="N463" s="31">
        <f t="shared" si="15"/>
        <v>0</v>
      </c>
      <c r="O463" s="31"/>
    </row>
    <row r="464" spans="1:15" x14ac:dyDescent="0.45">
      <c r="A464" s="31" t="str">
        <f t="shared" si="14"/>
        <v>E08000025_Modelled prevalence of children aged 0-4 in households with any of so called 'toxic trio'_Number</v>
      </c>
      <c r="B464" s="31" t="s">
        <v>245</v>
      </c>
      <c r="C464" s="31" t="s">
        <v>246</v>
      </c>
      <c r="D464" s="31" t="s">
        <v>229</v>
      </c>
      <c r="E464" s="31">
        <v>2018</v>
      </c>
      <c r="F464" s="31" t="s">
        <v>22</v>
      </c>
      <c r="G464" s="31" t="s">
        <v>101</v>
      </c>
      <c r="H464" s="31" t="s">
        <v>743</v>
      </c>
      <c r="I464" s="31">
        <v>14925.791659113142</v>
      </c>
      <c r="J464" s="31">
        <v>83536</v>
      </c>
      <c r="K464" s="31">
        <v>178.67496240079893</v>
      </c>
      <c r="L464" s="31" t="s">
        <v>2687</v>
      </c>
      <c r="M464" s="31">
        <v>178.67</v>
      </c>
      <c r="N464" s="31">
        <f t="shared" si="15"/>
        <v>0</v>
      </c>
      <c r="O464" s="31"/>
    </row>
    <row r="465" spans="1:15" x14ac:dyDescent="0.45">
      <c r="A465" s="31" t="str">
        <f t="shared" si="14"/>
        <v>E06000008_Modelled prevalence of children aged 0-4 in households with any of so called 'toxic trio'_Number</v>
      </c>
      <c r="B465" s="31" t="s">
        <v>247</v>
      </c>
      <c r="C465" s="31" t="s">
        <v>248</v>
      </c>
      <c r="D465" s="31" t="s">
        <v>229</v>
      </c>
      <c r="E465" s="31">
        <v>2018</v>
      </c>
      <c r="F465" s="31" t="s">
        <v>22</v>
      </c>
      <c r="G465" s="31" t="s">
        <v>101</v>
      </c>
      <c r="H465" s="31" t="s">
        <v>743</v>
      </c>
      <c r="I465" s="31">
        <v>1847.6480975119987</v>
      </c>
      <c r="J465" s="31">
        <v>10576</v>
      </c>
      <c r="K465" s="31">
        <v>174.70197593721619</v>
      </c>
      <c r="L465" s="31" t="s">
        <v>2688</v>
      </c>
      <c r="M465" s="31">
        <v>174.7</v>
      </c>
      <c r="N465" s="31">
        <f t="shared" si="15"/>
        <v>0</v>
      </c>
      <c r="O465" s="31"/>
    </row>
    <row r="466" spans="1:15" x14ac:dyDescent="0.45">
      <c r="A466" s="31" t="str">
        <f t="shared" si="14"/>
        <v>E06000009_Modelled prevalence of children aged 0-4 in households with any of so called 'toxic trio'_Number</v>
      </c>
      <c r="B466" s="31" t="s">
        <v>249</v>
      </c>
      <c r="C466" s="31" t="s">
        <v>250</v>
      </c>
      <c r="D466" s="31" t="s">
        <v>229</v>
      </c>
      <c r="E466" s="31">
        <v>2018</v>
      </c>
      <c r="F466" s="31" t="s">
        <v>22</v>
      </c>
      <c r="G466" s="31" t="s">
        <v>101</v>
      </c>
      <c r="H466" s="31" t="s">
        <v>743</v>
      </c>
      <c r="I466" s="31">
        <v>1707.6750237938118</v>
      </c>
      <c r="J466" s="31">
        <v>8365</v>
      </c>
      <c r="K466" s="31">
        <v>204.14525090183045</v>
      </c>
      <c r="L466" s="31" t="s">
        <v>2689</v>
      </c>
      <c r="M466" s="31">
        <v>204.15</v>
      </c>
      <c r="N466" s="31">
        <f t="shared" si="15"/>
        <v>0</v>
      </c>
      <c r="O466" s="31"/>
    </row>
    <row r="467" spans="1:15" x14ac:dyDescent="0.45">
      <c r="A467" s="31" t="str">
        <f t="shared" si="14"/>
        <v>E08000001_Modelled prevalence of children aged 0-4 in households with any of so called 'toxic trio'_Number</v>
      </c>
      <c r="B467" s="31" t="s">
        <v>252</v>
      </c>
      <c r="C467" s="31" t="s">
        <v>253</v>
      </c>
      <c r="D467" s="31" t="s">
        <v>229</v>
      </c>
      <c r="E467" s="31">
        <v>2018</v>
      </c>
      <c r="F467" s="31" t="s">
        <v>22</v>
      </c>
      <c r="G467" s="31" t="s">
        <v>101</v>
      </c>
      <c r="H467" s="31" t="s">
        <v>743</v>
      </c>
      <c r="I467" s="31">
        <v>3413.0457986220558</v>
      </c>
      <c r="J467" s="31">
        <v>19294</v>
      </c>
      <c r="K467" s="31">
        <v>176.89674503068599</v>
      </c>
      <c r="L467" s="31" t="s">
        <v>2690</v>
      </c>
      <c r="M467" s="31">
        <v>176.9</v>
      </c>
      <c r="N467" s="31">
        <f t="shared" si="15"/>
        <v>0</v>
      </c>
      <c r="O467" s="31"/>
    </row>
    <row r="468" spans="1:15" x14ac:dyDescent="0.45">
      <c r="A468" s="31" t="str">
        <f t="shared" si="14"/>
        <v>E06000028_Modelled prevalence of children aged 0-4 in households with any of so called 'toxic trio'_Number</v>
      </c>
      <c r="B468" s="31" t="s">
        <v>254</v>
      </c>
      <c r="C468" s="31" t="s">
        <v>255</v>
      </c>
      <c r="D468" s="31" t="s">
        <v>229</v>
      </c>
      <c r="E468" s="31">
        <v>2018</v>
      </c>
      <c r="F468" s="31" t="s">
        <v>22</v>
      </c>
      <c r="G468" s="31" t="s">
        <v>101</v>
      </c>
      <c r="H468" s="31" t="s">
        <v>743</v>
      </c>
      <c r="I468" s="31">
        <v>1787.5636555334363</v>
      </c>
      <c r="J468" s="31">
        <v>10832</v>
      </c>
      <c r="K468" s="31">
        <v>165.0261868106939</v>
      </c>
      <c r="L468" s="31" t="s">
        <v>2691</v>
      </c>
      <c r="M468" s="31">
        <v>165.03</v>
      </c>
      <c r="N468" s="31">
        <f t="shared" si="15"/>
        <v>0</v>
      </c>
      <c r="O468" s="31"/>
    </row>
    <row r="469" spans="1:15" x14ac:dyDescent="0.45">
      <c r="A469" s="31" t="str">
        <f t="shared" si="14"/>
        <v>E06000036_Modelled prevalence of children aged 0-4 in households with any of so called 'toxic trio'_Number</v>
      </c>
      <c r="B469" s="31" t="s">
        <v>257</v>
      </c>
      <c r="C469" s="31" t="s">
        <v>258</v>
      </c>
      <c r="D469" s="31" t="s">
        <v>229</v>
      </c>
      <c r="E469" s="31">
        <v>2018</v>
      </c>
      <c r="F469" s="31" t="s">
        <v>22</v>
      </c>
      <c r="G469" s="31" t="s">
        <v>101</v>
      </c>
      <c r="H469" s="31" t="s">
        <v>743</v>
      </c>
      <c r="I469" s="31">
        <v>1082.0332495821397</v>
      </c>
      <c r="J469" s="31">
        <v>7417</v>
      </c>
      <c r="K469" s="31">
        <v>145.88556688447346</v>
      </c>
      <c r="L469" s="31" t="s">
        <v>2692</v>
      </c>
      <c r="M469" s="31">
        <v>145.88999999999999</v>
      </c>
      <c r="N469" s="31">
        <f t="shared" si="15"/>
        <v>0</v>
      </c>
      <c r="O469" s="31"/>
    </row>
    <row r="470" spans="1:15" x14ac:dyDescent="0.45">
      <c r="A470" s="31" t="str">
        <f t="shared" si="14"/>
        <v>E08000032_Modelled prevalence of children aged 0-4 in households with any of so called 'toxic trio'_Number</v>
      </c>
      <c r="B470" s="31" t="s">
        <v>259</v>
      </c>
      <c r="C470" s="31" t="s">
        <v>260</v>
      </c>
      <c r="D470" s="31" t="s">
        <v>229</v>
      </c>
      <c r="E470" s="31">
        <v>2018</v>
      </c>
      <c r="F470" s="31" t="s">
        <v>22</v>
      </c>
      <c r="G470" s="31" t="s">
        <v>101</v>
      </c>
      <c r="H470" s="31" t="s">
        <v>743</v>
      </c>
      <c r="I470" s="31">
        <v>6717.1126386280393</v>
      </c>
      <c r="J470" s="31">
        <v>39705</v>
      </c>
      <c r="K470" s="31">
        <v>169.17548516882104</v>
      </c>
      <c r="L470" s="31" t="s">
        <v>2693</v>
      </c>
      <c r="M470" s="31">
        <v>169.18</v>
      </c>
      <c r="N470" s="31">
        <f t="shared" si="15"/>
        <v>0</v>
      </c>
      <c r="O470" s="31"/>
    </row>
    <row r="471" spans="1:15" x14ac:dyDescent="0.45">
      <c r="A471" s="31" t="str">
        <f t="shared" si="14"/>
        <v>E09000005_Modelled prevalence of children aged 0-4 in households with any of so called 'toxic trio'_Number</v>
      </c>
      <c r="B471" s="31" t="s">
        <v>261</v>
      </c>
      <c r="C471" s="31" t="s">
        <v>262</v>
      </c>
      <c r="D471" s="31" t="s">
        <v>229</v>
      </c>
      <c r="E471" s="31">
        <v>2018</v>
      </c>
      <c r="F471" s="31" t="s">
        <v>22</v>
      </c>
      <c r="G471" s="31" t="s">
        <v>101</v>
      </c>
      <c r="H471" s="31" t="s">
        <v>743</v>
      </c>
      <c r="I471" s="31">
        <v>4730.6250313247092</v>
      </c>
      <c r="J471" s="31">
        <v>24582</v>
      </c>
      <c r="K471" s="31">
        <v>192.44264223109224</v>
      </c>
      <c r="L471" s="31" t="s">
        <v>2694</v>
      </c>
      <c r="M471" s="31">
        <v>192.44</v>
      </c>
      <c r="N471" s="31">
        <f t="shared" si="15"/>
        <v>0</v>
      </c>
      <c r="O471" s="31"/>
    </row>
    <row r="472" spans="1:15" x14ac:dyDescent="0.45">
      <c r="A472" s="31" t="str">
        <f t="shared" si="14"/>
        <v>E06000043_Modelled prevalence of children aged 0-4 in households with any of so called 'toxic trio'_Number</v>
      </c>
      <c r="B472" s="31" t="s">
        <v>263</v>
      </c>
      <c r="C472" s="31" t="s">
        <v>264</v>
      </c>
      <c r="D472" s="31" t="s">
        <v>229</v>
      </c>
      <c r="E472" s="31">
        <v>2018</v>
      </c>
      <c r="F472" s="31" t="s">
        <v>22</v>
      </c>
      <c r="G472" s="31" t="s">
        <v>101</v>
      </c>
      <c r="H472" s="31" t="s">
        <v>743</v>
      </c>
      <c r="I472" s="31">
        <v>2419.4612661688884</v>
      </c>
      <c r="J472" s="31">
        <v>13768</v>
      </c>
      <c r="K472" s="31">
        <v>175.73077180192394</v>
      </c>
      <c r="L472" s="31" t="s">
        <v>2695</v>
      </c>
      <c r="M472" s="31">
        <v>175.73</v>
      </c>
      <c r="N472" s="31">
        <f t="shared" si="15"/>
        <v>0</v>
      </c>
      <c r="O472" s="31"/>
    </row>
    <row r="473" spans="1:15" x14ac:dyDescent="0.45">
      <c r="A473" s="31" t="str">
        <f t="shared" si="14"/>
        <v>E06000023_Modelled prevalence of children aged 0-4 in households with any of so called 'toxic trio'_Number</v>
      </c>
      <c r="B473" s="31" t="s">
        <v>265</v>
      </c>
      <c r="C473" s="31" t="s">
        <v>266</v>
      </c>
      <c r="D473" s="31" t="s">
        <v>229</v>
      </c>
      <c r="E473" s="31">
        <v>2018</v>
      </c>
      <c r="F473" s="31" t="s">
        <v>22</v>
      </c>
      <c r="G473" s="31" t="s">
        <v>101</v>
      </c>
      <c r="H473" s="31" t="s">
        <v>743</v>
      </c>
      <c r="I473" s="31">
        <v>5291.913748847337</v>
      </c>
      <c r="J473" s="31">
        <v>28994</v>
      </c>
      <c r="K473" s="31">
        <v>182.51754669405176</v>
      </c>
      <c r="L473" s="31" t="s">
        <v>2696</v>
      </c>
      <c r="M473" s="31">
        <v>182.52</v>
      </c>
      <c r="N473" s="31">
        <f t="shared" si="15"/>
        <v>0</v>
      </c>
      <c r="O473" s="31"/>
    </row>
    <row r="474" spans="1:15" x14ac:dyDescent="0.45">
      <c r="A474" s="31" t="str">
        <f t="shared" si="14"/>
        <v>E09000006_Modelled prevalence of children aged 0-4 in households with any of so called 'toxic trio'_Number</v>
      </c>
      <c r="B474" s="31" t="s">
        <v>267</v>
      </c>
      <c r="C474" s="31" t="s">
        <v>268</v>
      </c>
      <c r="D474" s="31" t="s">
        <v>229</v>
      </c>
      <c r="E474" s="31">
        <v>2018</v>
      </c>
      <c r="F474" s="31" t="s">
        <v>22</v>
      </c>
      <c r="G474" s="31" t="s">
        <v>101</v>
      </c>
      <c r="H474" s="31" t="s">
        <v>743</v>
      </c>
      <c r="I474" s="31">
        <v>3326.3712551813674</v>
      </c>
      <c r="J474" s="31">
        <v>21559</v>
      </c>
      <c r="K474" s="31">
        <v>154.29153741738332</v>
      </c>
      <c r="L474" s="31" t="s">
        <v>2697</v>
      </c>
      <c r="M474" s="31">
        <v>154.29</v>
      </c>
      <c r="N474" s="31">
        <f t="shared" si="15"/>
        <v>0</v>
      </c>
      <c r="O474" s="31"/>
    </row>
    <row r="475" spans="1:15" x14ac:dyDescent="0.45">
      <c r="A475" s="31" t="str">
        <f t="shared" si="14"/>
        <v>E10000002_Modelled prevalence of children aged 0-4 in households with any of so called 'toxic trio'_Number</v>
      </c>
      <c r="B475" s="31" t="s">
        <v>269</v>
      </c>
      <c r="C475" s="31" t="s">
        <v>270</v>
      </c>
      <c r="D475" s="31" t="s">
        <v>229</v>
      </c>
      <c r="E475" s="31">
        <v>2018</v>
      </c>
      <c r="F475" s="31" t="s">
        <v>22</v>
      </c>
      <c r="G475" s="31" t="s">
        <v>101</v>
      </c>
      <c r="H475" s="31" t="s">
        <v>743</v>
      </c>
      <c r="I475" s="31">
        <v>4355.1779356998568</v>
      </c>
      <c r="J475" s="31">
        <v>32404</v>
      </c>
      <c r="K475" s="31">
        <v>134.40247919083623</v>
      </c>
      <c r="L475" s="31" t="s">
        <v>2698</v>
      </c>
      <c r="M475" s="31">
        <v>134.4</v>
      </c>
      <c r="N475" s="31">
        <f t="shared" si="15"/>
        <v>0</v>
      </c>
      <c r="O475" s="31"/>
    </row>
    <row r="476" spans="1:15" x14ac:dyDescent="0.45">
      <c r="A476" s="31" t="str">
        <f t="shared" si="14"/>
        <v>E08000002_Modelled prevalence of children aged 0-4 in households with any of so called 'toxic trio'_Number</v>
      </c>
      <c r="B476" s="31" t="s">
        <v>271</v>
      </c>
      <c r="C476" s="31" t="s">
        <v>272</v>
      </c>
      <c r="D476" s="31" t="s">
        <v>229</v>
      </c>
      <c r="E476" s="31">
        <v>2018</v>
      </c>
      <c r="F476" s="31" t="s">
        <v>22</v>
      </c>
      <c r="G476" s="31" t="s">
        <v>101</v>
      </c>
      <c r="H476" s="31" t="s">
        <v>743</v>
      </c>
      <c r="I476" s="31">
        <v>1996.0116616591642</v>
      </c>
      <c r="J476" s="31">
        <v>11819</v>
      </c>
      <c r="K476" s="31">
        <v>168.88160264482309</v>
      </c>
      <c r="L476" s="31" t="s">
        <v>2699</v>
      </c>
      <c r="M476" s="31">
        <v>168.88</v>
      </c>
      <c r="N476" s="31">
        <f t="shared" si="15"/>
        <v>0</v>
      </c>
      <c r="O476" s="31"/>
    </row>
    <row r="477" spans="1:15" x14ac:dyDescent="0.45">
      <c r="A477" s="31" t="str">
        <f t="shared" si="14"/>
        <v>E08000033_Modelled prevalence of children aged 0-4 in households with any of so called 'toxic trio'_Number</v>
      </c>
      <c r="B477" s="31" t="s">
        <v>273</v>
      </c>
      <c r="C477" s="31" t="s">
        <v>274</v>
      </c>
      <c r="D477" s="31" t="s">
        <v>229</v>
      </c>
      <c r="E477" s="31">
        <v>2018</v>
      </c>
      <c r="F477" s="31" t="s">
        <v>22</v>
      </c>
      <c r="G477" s="31" t="s">
        <v>101</v>
      </c>
      <c r="H477" s="31" t="s">
        <v>743</v>
      </c>
      <c r="I477" s="31">
        <v>2068.9810881353023</v>
      </c>
      <c r="J477" s="31">
        <v>12448</v>
      </c>
      <c r="K477" s="31">
        <v>166.2099203193527</v>
      </c>
      <c r="L477" s="31" t="s">
        <v>2700</v>
      </c>
      <c r="M477" s="31">
        <v>166.21</v>
      </c>
      <c r="N477" s="31">
        <f t="shared" si="15"/>
        <v>0</v>
      </c>
      <c r="O477" s="31"/>
    </row>
    <row r="478" spans="1:15" x14ac:dyDescent="0.45">
      <c r="A478" s="31" t="str">
        <f t="shared" si="14"/>
        <v>E10000003_Modelled prevalence of children aged 0-4 in households with any of so called 'toxic trio'_Number</v>
      </c>
      <c r="B478" s="31" t="s">
        <v>275</v>
      </c>
      <c r="C478" s="31" t="s">
        <v>276</v>
      </c>
      <c r="D478" s="31" t="s">
        <v>229</v>
      </c>
      <c r="E478" s="31">
        <v>2018</v>
      </c>
      <c r="F478" s="31" t="s">
        <v>22</v>
      </c>
      <c r="G478" s="31" t="s">
        <v>101</v>
      </c>
      <c r="H478" s="31" t="s">
        <v>743</v>
      </c>
      <c r="I478" s="31">
        <v>5608.7871512685952</v>
      </c>
      <c r="J478" s="31">
        <v>37295</v>
      </c>
      <c r="K478" s="31">
        <v>150.38978820937379</v>
      </c>
      <c r="L478" s="31" t="s">
        <v>2701</v>
      </c>
      <c r="M478" s="31">
        <v>150.38999999999999</v>
      </c>
      <c r="N478" s="31">
        <f t="shared" si="15"/>
        <v>0</v>
      </c>
      <c r="O478" s="31"/>
    </row>
    <row r="479" spans="1:15" x14ac:dyDescent="0.45">
      <c r="A479" s="31" t="str">
        <f t="shared" si="14"/>
        <v>E09000007_Modelled prevalence of children aged 0-4 in households with any of so called 'toxic trio'_Number</v>
      </c>
      <c r="B479" s="31" t="s">
        <v>277</v>
      </c>
      <c r="C479" s="31" t="s">
        <v>278</v>
      </c>
      <c r="D479" s="31" t="s">
        <v>229</v>
      </c>
      <c r="E479" s="31">
        <v>2018</v>
      </c>
      <c r="F479" s="31" t="s">
        <v>22</v>
      </c>
      <c r="G479" s="31" t="s">
        <v>101</v>
      </c>
      <c r="H479" s="31" t="s">
        <v>743</v>
      </c>
      <c r="I479" s="31">
        <v>2760.6232212752061</v>
      </c>
      <c r="J479" s="31">
        <v>14039</v>
      </c>
      <c r="K479" s="31">
        <v>196.63959122980313</v>
      </c>
      <c r="L479" s="31" t="s">
        <v>2702</v>
      </c>
      <c r="M479" s="31">
        <v>196.64</v>
      </c>
      <c r="N479" s="31">
        <f t="shared" si="15"/>
        <v>0</v>
      </c>
      <c r="O479" s="31"/>
    </row>
    <row r="480" spans="1:15" x14ac:dyDescent="0.45">
      <c r="A480" s="31" t="str">
        <f t="shared" si="14"/>
        <v>E06000056_Modelled prevalence of children aged 0-4 in households with any of so called 'toxic trio'_Number</v>
      </c>
      <c r="B480" s="31" t="s">
        <v>279</v>
      </c>
      <c r="C480" s="31" t="s">
        <v>280</v>
      </c>
      <c r="D480" s="31" t="s">
        <v>229</v>
      </c>
      <c r="E480" s="31">
        <v>2018</v>
      </c>
      <c r="F480" s="31" t="s">
        <v>22</v>
      </c>
      <c r="G480" s="31" t="s">
        <v>101</v>
      </c>
      <c r="H480" s="31" t="s">
        <v>743</v>
      </c>
      <c r="I480" s="31">
        <v>2609.7338392051643</v>
      </c>
      <c r="J480" s="31">
        <v>17751</v>
      </c>
      <c r="K480" s="31">
        <v>147.0189757875705</v>
      </c>
      <c r="L480" s="31" t="s">
        <v>2703</v>
      </c>
      <c r="M480" s="31">
        <v>147.02000000000001</v>
      </c>
      <c r="N480" s="31">
        <f t="shared" si="15"/>
        <v>0</v>
      </c>
      <c r="O480" s="31"/>
    </row>
    <row r="481" spans="1:15" x14ac:dyDescent="0.45">
      <c r="A481" s="31" t="str">
        <f t="shared" si="14"/>
        <v>E06000049_Modelled prevalence of children aged 0-4 in households with any of so called 'toxic trio'_Number</v>
      </c>
      <c r="B481" s="31" t="s">
        <v>541</v>
      </c>
      <c r="C481" s="31" t="s">
        <v>718</v>
      </c>
      <c r="D481" s="31" t="s">
        <v>229</v>
      </c>
      <c r="E481" s="31">
        <v>2018</v>
      </c>
      <c r="F481" s="31" t="s">
        <v>22</v>
      </c>
      <c r="G481" s="31" t="s">
        <v>101</v>
      </c>
      <c r="H481" s="31" t="s">
        <v>743</v>
      </c>
      <c r="I481" s="31">
        <v>3010.8084331928549</v>
      </c>
      <c r="J481" s="31">
        <v>20262</v>
      </c>
      <c r="K481" s="31">
        <v>148.59384232518286</v>
      </c>
      <c r="L481" s="31" t="s">
        <v>2704</v>
      </c>
      <c r="M481" s="31">
        <v>148.59</v>
      </c>
      <c r="N481" s="31">
        <f t="shared" si="15"/>
        <v>0</v>
      </c>
      <c r="O481" s="31"/>
    </row>
    <row r="482" spans="1:15" x14ac:dyDescent="0.45">
      <c r="A482" s="31" t="str">
        <f t="shared" si="14"/>
        <v>E06000050_Modelled prevalence of children aged 0-4 in households with any of so called 'toxic trio'_Number</v>
      </c>
      <c r="B482" s="31" t="s">
        <v>281</v>
      </c>
      <c r="C482" s="31" t="s">
        <v>735</v>
      </c>
      <c r="D482" s="31" t="s">
        <v>229</v>
      </c>
      <c r="E482" s="31">
        <v>2018</v>
      </c>
      <c r="F482" s="31" t="s">
        <v>22</v>
      </c>
      <c r="G482" s="31" t="s">
        <v>101</v>
      </c>
      <c r="H482" s="31" t="s">
        <v>743</v>
      </c>
      <c r="I482" s="31">
        <v>2927.5818220080532</v>
      </c>
      <c r="J482" s="31">
        <v>18571</v>
      </c>
      <c r="K482" s="31">
        <v>157.64265909256653</v>
      </c>
      <c r="L482" s="31" t="s">
        <v>2705</v>
      </c>
      <c r="M482" s="31">
        <v>157.63999999999999</v>
      </c>
      <c r="N482" s="31">
        <f t="shared" si="15"/>
        <v>0</v>
      </c>
      <c r="O482" s="31"/>
    </row>
    <row r="483" spans="1:15" x14ac:dyDescent="0.45">
      <c r="A483" s="31" t="str">
        <f t="shared" si="14"/>
        <v>E09000001_Modelled prevalence of children aged 0-4 in households with any of so called 'toxic trio'_Number</v>
      </c>
      <c r="B483" s="31" t="s">
        <v>582</v>
      </c>
      <c r="C483" s="31" t="s">
        <v>583</v>
      </c>
      <c r="D483" s="31" t="s">
        <v>229</v>
      </c>
      <c r="E483" s="31">
        <v>2018</v>
      </c>
      <c r="F483" s="31" t="s">
        <v>22</v>
      </c>
      <c r="G483" s="31" t="s">
        <v>101</v>
      </c>
      <c r="H483" s="31" t="s">
        <v>743</v>
      </c>
      <c r="I483" s="31">
        <v>75.174349902213976</v>
      </c>
      <c r="J483" s="31">
        <v>435</v>
      </c>
      <c r="K483" s="31">
        <v>172.81459747635398</v>
      </c>
      <c r="L483" s="31" t="s">
        <v>2706</v>
      </c>
      <c r="M483" s="31">
        <v>172.81</v>
      </c>
      <c r="N483" s="31">
        <f t="shared" si="15"/>
        <v>1</v>
      </c>
      <c r="O483" s="31"/>
    </row>
    <row r="484" spans="1:15" x14ac:dyDescent="0.45">
      <c r="A484" s="31" t="str">
        <f t="shared" si="14"/>
        <v>E06000052_Modelled prevalence of children aged 0-4 in households with any of so called 'toxic trio'_Number</v>
      </c>
      <c r="B484" s="31" t="s">
        <v>482</v>
      </c>
      <c r="C484" s="31" t="s">
        <v>720</v>
      </c>
      <c r="D484" s="31" t="s">
        <v>229</v>
      </c>
      <c r="E484" s="31">
        <v>2018</v>
      </c>
      <c r="F484" s="31" t="s">
        <v>22</v>
      </c>
      <c r="G484" s="31" t="s">
        <v>101</v>
      </c>
      <c r="H484" s="31" t="s">
        <v>743</v>
      </c>
      <c r="I484" s="31">
        <v>4238.7574016259005</v>
      </c>
      <c r="J484" s="31">
        <v>28270</v>
      </c>
      <c r="K484" s="31">
        <v>149.93835874163074</v>
      </c>
      <c r="L484" s="31" t="s">
        <v>2707</v>
      </c>
      <c r="M484" s="31">
        <v>149.94</v>
      </c>
      <c r="N484" s="31">
        <f t="shared" si="15"/>
        <v>0</v>
      </c>
      <c r="O484" s="31"/>
    </row>
    <row r="485" spans="1:15" x14ac:dyDescent="0.45">
      <c r="A485" s="31" t="str">
        <f t="shared" si="14"/>
        <v>E08000026_Modelled prevalence of children aged 0-4 in households with any of so called 'toxic trio'_Number</v>
      </c>
      <c r="B485" s="31" t="s">
        <v>283</v>
      </c>
      <c r="C485" s="31" t="s">
        <v>284</v>
      </c>
      <c r="D485" s="31" t="s">
        <v>229</v>
      </c>
      <c r="E485" s="31">
        <v>2018</v>
      </c>
      <c r="F485" s="31" t="s">
        <v>22</v>
      </c>
      <c r="G485" s="31" t="s">
        <v>101</v>
      </c>
      <c r="H485" s="31" t="s">
        <v>743</v>
      </c>
      <c r="I485" s="31">
        <v>4048.4497311881987</v>
      </c>
      <c r="J485" s="31">
        <v>23068</v>
      </c>
      <c r="K485" s="31">
        <v>175.50068194850871</v>
      </c>
      <c r="L485" s="31" t="s">
        <v>2708</v>
      </c>
      <c r="M485" s="31">
        <v>175.5</v>
      </c>
      <c r="N485" s="31">
        <f t="shared" si="15"/>
        <v>0</v>
      </c>
      <c r="O485" s="31"/>
    </row>
    <row r="486" spans="1:15" x14ac:dyDescent="0.45">
      <c r="A486" s="31" t="str">
        <f t="shared" si="14"/>
        <v>E09000008_Modelled prevalence of children aged 0-4 in households with any of so called 'toxic trio'_Number</v>
      </c>
      <c r="B486" s="31" t="s">
        <v>486</v>
      </c>
      <c r="C486" s="31" t="s">
        <v>487</v>
      </c>
      <c r="D486" s="31" t="s">
        <v>229</v>
      </c>
      <c r="E486" s="31">
        <v>2018</v>
      </c>
      <c r="F486" s="31" t="s">
        <v>22</v>
      </c>
      <c r="G486" s="31" t="s">
        <v>101</v>
      </c>
      <c r="H486" s="31" t="s">
        <v>743</v>
      </c>
      <c r="I486" s="31">
        <v>4984.2436560244223</v>
      </c>
      <c r="J486" s="31">
        <v>27974</v>
      </c>
      <c r="K486" s="31">
        <v>178.17414942533861</v>
      </c>
      <c r="L486" s="31" t="s">
        <v>2709</v>
      </c>
      <c r="M486" s="31">
        <v>178.17</v>
      </c>
      <c r="N486" s="31">
        <f t="shared" si="15"/>
        <v>0</v>
      </c>
      <c r="O486" s="31"/>
    </row>
    <row r="487" spans="1:15" x14ac:dyDescent="0.45">
      <c r="A487" s="31" t="str">
        <f t="shared" si="14"/>
        <v>E10000006_Modelled prevalence of children aged 0-4 in households with any of so called 'toxic trio'_Number</v>
      </c>
      <c r="B487" s="31" t="s">
        <v>285</v>
      </c>
      <c r="C487" s="31" t="s">
        <v>286</v>
      </c>
      <c r="D487" s="31" t="s">
        <v>229</v>
      </c>
      <c r="E487" s="31">
        <v>2018</v>
      </c>
      <c r="F487" s="31" t="s">
        <v>22</v>
      </c>
      <c r="G487" s="31" t="s">
        <v>101</v>
      </c>
      <c r="H487" s="31" t="s">
        <v>743</v>
      </c>
      <c r="I487" s="31">
        <v>3678.1413908549903</v>
      </c>
      <c r="J487" s="31">
        <v>24066</v>
      </c>
      <c r="K487" s="31">
        <v>152.83559340376425</v>
      </c>
      <c r="L487" s="31" t="s">
        <v>2710</v>
      </c>
      <c r="M487" s="31">
        <v>152.84</v>
      </c>
      <c r="N487" s="31">
        <f t="shared" si="15"/>
        <v>0</v>
      </c>
      <c r="O487" s="31"/>
    </row>
    <row r="488" spans="1:15" x14ac:dyDescent="0.45">
      <c r="A488" s="31" t="str">
        <f t="shared" si="14"/>
        <v>E06000005_Modelled prevalence of children aged 0-4 in households with any of so called 'toxic trio'_Number</v>
      </c>
      <c r="B488" s="31" t="s">
        <v>287</v>
      </c>
      <c r="C488" s="31" t="s">
        <v>288</v>
      </c>
      <c r="D488" s="31" t="s">
        <v>229</v>
      </c>
      <c r="E488" s="31">
        <v>2018</v>
      </c>
      <c r="F488" s="31" t="s">
        <v>22</v>
      </c>
      <c r="G488" s="31" t="s">
        <v>101</v>
      </c>
      <c r="H488" s="31" t="s">
        <v>743</v>
      </c>
      <c r="I488" s="31">
        <v>973.03024555255581</v>
      </c>
      <c r="J488" s="31">
        <v>5917</v>
      </c>
      <c r="K488" s="31">
        <v>164.44655155527394</v>
      </c>
      <c r="L488" s="31" t="s">
        <v>2711</v>
      </c>
      <c r="M488" s="31">
        <v>164.45</v>
      </c>
      <c r="N488" s="31">
        <f t="shared" si="15"/>
        <v>0</v>
      </c>
      <c r="O488" s="31"/>
    </row>
    <row r="489" spans="1:15" x14ac:dyDescent="0.45">
      <c r="A489" s="31" t="str">
        <f t="shared" si="14"/>
        <v>E06000015_Modelled prevalence of children aged 0-4 in households with any of so called 'toxic trio'_Number</v>
      </c>
      <c r="B489" s="31" t="s">
        <v>289</v>
      </c>
      <c r="C489" s="31" t="s">
        <v>290</v>
      </c>
      <c r="D489" s="31" t="s">
        <v>229</v>
      </c>
      <c r="E489" s="31">
        <v>2018</v>
      </c>
      <c r="F489" s="31" t="s">
        <v>22</v>
      </c>
      <c r="G489" s="31" t="s">
        <v>101</v>
      </c>
      <c r="H489" s="31" t="s">
        <v>743</v>
      </c>
      <c r="I489" s="31">
        <v>2812.5790296687574</v>
      </c>
      <c r="J489" s="31">
        <v>16674</v>
      </c>
      <c r="K489" s="31">
        <v>168.68052235029131</v>
      </c>
      <c r="L489" s="31" t="s">
        <v>2712</v>
      </c>
      <c r="M489" s="31">
        <v>168.68</v>
      </c>
      <c r="N489" s="31">
        <f t="shared" si="15"/>
        <v>0</v>
      </c>
      <c r="O489" s="31"/>
    </row>
    <row r="490" spans="1:15" x14ac:dyDescent="0.45">
      <c r="A490" s="31" t="str">
        <f t="shared" si="14"/>
        <v>E10000007_Modelled prevalence of children aged 0-4 in households with any of so called 'toxic trio'_Number</v>
      </c>
      <c r="B490" s="31" t="s">
        <v>291</v>
      </c>
      <c r="C490" s="31" t="s">
        <v>292</v>
      </c>
      <c r="D490" s="31" t="s">
        <v>229</v>
      </c>
      <c r="E490" s="31">
        <v>2018</v>
      </c>
      <c r="F490" s="31" t="s">
        <v>22</v>
      </c>
      <c r="G490" s="31" t="s">
        <v>101</v>
      </c>
      <c r="H490" s="31" t="s">
        <v>743</v>
      </c>
      <c r="I490" s="31">
        <v>5854.5236115149883</v>
      </c>
      <c r="J490" s="31">
        <v>40208</v>
      </c>
      <c r="K490" s="31">
        <v>145.60593940297923</v>
      </c>
      <c r="L490" s="31" t="s">
        <v>2713</v>
      </c>
      <c r="M490" s="31">
        <v>145.61000000000001</v>
      </c>
      <c r="N490" s="31">
        <f t="shared" si="15"/>
        <v>0</v>
      </c>
      <c r="O490" s="31"/>
    </row>
    <row r="491" spans="1:15" x14ac:dyDescent="0.45">
      <c r="A491" s="31" t="str">
        <f t="shared" si="14"/>
        <v>E10000008_Modelled prevalence of children aged 0-4 in households with any of so called 'toxic trio'_Number</v>
      </c>
      <c r="B491" s="31" t="s">
        <v>504</v>
      </c>
      <c r="C491" s="31" t="s">
        <v>505</v>
      </c>
      <c r="D491" s="31" t="s">
        <v>229</v>
      </c>
      <c r="E491" s="31">
        <v>2018</v>
      </c>
      <c r="F491" s="31" t="s">
        <v>22</v>
      </c>
      <c r="G491" s="31" t="s">
        <v>101</v>
      </c>
      <c r="H491" s="31" t="s">
        <v>743</v>
      </c>
      <c r="I491" s="31">
        <v>5558.0335295150699</v>
      </c>
      <c r="J491" s="31">
        <v>37314</v>
      </c>
      <c r="K491" s="31">
        <v>148.95303450487941</v>
      </c>
      <c r="L491" s="31" t="s">
        <v>2714</v>
      </c>
      <c r="M491" s="31">
        <v>148.94999999999999</v>
      </c>
      <c r="N491" s="31">
        <f t="shared" si="15"/>
        <v>0</v>
      </c>
      <c r="O491" s="31"/>
    </row>
    <row r="492" spans="1:15" x14ac:dyDescent="0.45">
      <c r="A492" s="31" t="str">
        <f t="shared" si="14"/>
        <v>E08000017_Modelled prevalence of children aged 0-4 in households with any of so called 'toxic trio'_Number</v>
      </c>
      <c r="B492" s="31" t="s">
        <v>293</v>
      </c>
      <c r="C492" s="31" t="s">
        <v>294</v>
      </c>
      <c r="D492" s="31" t="s">
        <v>229</v>
      </c>
      <c r="E492" s="31">
        <v>2018</v>
      </c>
      <c r="F492" s="31" t="s">
        <v>22</v>
      </c>
      <c r="G492" s="31" t="s">
        <v>101</v>
      </c>
      <c r="H492" s="31" t="s">
        <v>743</v>
      </c>
      <c r="I492" s="31">
        <v>3001.8457161605843</v>
      </c>
      <c r="J492" s="31">
        <v>18267</v>
      </c>
      <c r="K492" s="31">
        <v>164.33162074563882</v>
      </c>
      <c r="L492" s="31" t="s">
        <v>2715</v>
      </c>
      <c r="M492" s="31">
        <v>164.33</v>
      </c>
      <c r="N492" s="31">
        <f t="shared" si="15"/>
        <v>0</v>
      </c>
      <c r="O492" s="31"/>
    </row>
    <row r="493" spans="1:15" x14ac:dyDescent="0.45">
      <c r="A493" s="31" t="str">
        <f t="shared" si="14"/>
        <v>E10000009_Modelled prevalence of children aged 0-4 in households with any of so called 'toxic trio'_Number</v>
      </c>
      <c r="B493" s="31" t="s">
        <v>295</v>
      </c>
      <c r="C493" s="31" t="s">
        <v>296</v>
      </c>
      <c r="D493" s="31" t="s">
        <v>229</v>
      </c>
      <c r="E493" s="31">
        <v>2018</v>
      </c>
      <c r="F493" s="31" t="s">
        <v>22</v>
      </c>
      <c r="G493" s="31" t="s">
        <v>101</v>
      </c>
      <c r="H493" s="31" t="s">
        <v>743</v>
      </c>
      <c r="I493" s="31">
        <v>2592.8016670684929</v>
      </c>
      <c r="J493" s="31">
        <v>18202</v>
      </c>
      <c r="K493" s="31">
        <v>142.44597665468044</v>
      </c>
      <c r="L493" s="31" t="s">
        <v>2716</v>
      </c>
      <c r="M493" s="31">
        <v>142.44999999999999</v>
      </c>
      <c r="N493" s="31">
        <f t="shared" si="15"/>
        <v>0</v>
      </c>
      <c r="O493" s="31"/>
    </row>
    <row r="494" spans="1:15" x14ac:dyDescent="0.45">
      <c r="A494" s="31" t="str">
        <f t="shared" si="14"/>
        <v>E08000027_Modelled prevalence of children aged 0-4 in households with any of so called 'toxic trio'_Number</v>
      </c>
      <c r="B494" s="31" t="s">
        <v>297</v>
      </c>
      <c r="C494" s="31" t="s">
        <v>298</v>
      </c>
      <c r="D494" s="31" t="s">
        <v>229</v>
      </c>
      <c r="E494" s="31">
        <v>2018</v>
      </c>
      <c r="F494" s="31" t="s">
        <v>22</v>
      </c>
      <c r="G494" s="31" t="s">
        <v>101</v>
      </c>
      <c r="H494" s="31" t="s">
        <v>743</v>
      </c>
      <c r="I494" s="31">
        <v>2910.6297538335866</v>
      </c>
      <c r="J494" s="31">
        <v>19102</v>
      </c>
      <c r="K494" s="31">
        <v>152.37303705546992</v>
      </c>
      <c r="L494" s="31" t="s">
        <v>2717</v>
      </c>
      <c r="M494" s="31">
        <v>152.37</v>
      </c>
      <c r="N494" s="31">
        <f t="shared" si="15"/>
        <v>0</v>
      </c>
      <c r="O494" s="31"/>
    </row>
    <row r="495" spans="1:15" x14ac:dyDescent="0.45">
      <c r="A495" s="31" t="str">
        <f t="shared" si="14"/>
        <v>E06000047_Modelled prevalence of children aged 0-4 in households with any of so called 'toxic trio'_Number</v>
      </c>
      <c r="B495" s="31" t="s">
        <v>528</v>
      </c>
      <c r="C495" s="31" t="s">
        <v>721</v>
      </c>
      <c r="D495" s="31" t="s">
        <v>229</v>
      </c>
      <c r="E495" s="31">
        <v>2018</v>
      </c>
      <c r="F495" s="31" t="s">
        <v>22</v>
      </c>
      <c r="G495" s="31" t="s">
        <v>101</v>
      </c>
      <c r="H495" s="31" t="s">
        <v>743</v>
      </c>
      <c r="I495" s="31">
        <v>4504.9569809647564</v>
      </c>
      <c r="J495" s="31">
        <v>27021</v>
      </c>
      <c r="K495" s="31">
        <v>166.72058698659401</v>
      </c>
      <c r="L495" s="31" t="s">
        <v>2718</v>
      </c>
      <c r="M495" s="31">
        <v>166.72</v>
      </c>
      <c r="N495" s="31">
        <f t="shared" si="15"/>
        <v>0</v>
      </c>
      <c r="O495" s="31"/>
    </row>
    <row r="496" spans="1:15" x14ac:dyDescent="0.45">
      <c r="A496" s="31" t="str">
        <f t="shared" si="14"/>
        <v>E09000009_Modelled prevalence of children aged 0-4 in households with any of so called 'toxic trio'_Number</v>
      </c>
      <c r="B496" s="31" t="s">
        <v>509</v>
      </c>
      <c r="C496" s="31" t="s">
        <v>510</v>
      </c>
      <c r="D496" s="31" t="s">
        <v>229</v>
      </c>
      <c r="E496" s="31">
        <v>2018</v>
      </c>
      <c r="F496" s="31" t="s">
        <v>22</v>
      </c>
      <c r="G496" s="31" t="s">
        <v>101</v>
      </c>
      <c r="H496" s="31" t="s">
        <v>743</v>
      </c>
      <c r="I496" s="31">
        <v>4345.4348390756759</v>
      </c>
      <c r="J496" s="31">
        <v>24600</v>
      </c>
      <c r="K496" s="31">
        <v>176.64369264535267</v>
      </c>
      <c r="L496" s="31" t="s">
        <v>2719</v>
      </c>
      <c r="M496" s="31">
        <v>176.64</v>
      </c>
      <c r="N496" s="31">
        <f t="shared" si="15"/>
        <v>0</v>
      </c>
      <c r="O496" s="31"/>
    </row>
    <row r="497" spans="1:15" x14ac:dyDescent="0.45">
      <c r="A497" s="31" t="str">
        <f t="shared" si="14"/>
        <v>E06000011_Modelled prevalence of children aged 0-4 in households with any of so called 'toxic trio'_Number</v>
      </c>
      <c r="B497" s="31" t="s">
        <v>514</v>
      </c>
      <c r="C497" s="31" t="s">
        <v>594</v>
      </c>
      <c r="D497" s="31" t="s">
        <v>229</v>
      </c>
      <c r="E497" s="31">
        <v>2018</v>
      </c>
      <c r="F497" s="31" t="s">
        <v>22</v>
      </c>
      <c r="G497" s="31" t="s">
        <v>101</v>
      </c>
      <c r="H497" s="31" t="s">
        <v>743</v>
      </c>
      <c r="I497" s="31">
        <v>2238.9075991796972</v>
      </c>
      <c r="J497" s="31">
        <v>15572</v>
      </c>
      <c r="K497" s="31">
        <v>143.77778057922535</v>
      </c>
      <c r="L497" s="31" t="s">
        <v>2720</v>
      </c>
      <c r="M497" s="31">
        <v>143.78</v>
      </c>
      <c r="N497" s="31">
        <f t="shared" si="15"/>
        <v>0</v>
      </c>
      <c r="O497" s="31"/>
    </row>
    <row r="498" spans="1:15" x14ac:dyDescent="0.45">
      <c r="A498" s="31" t="str">
        <f t="shared" si="14"/>
        <v>E10000011_Modelled prevalence of children aged 0-4 in households with any of so called 'toxic trio'_Number</v>
      </c>
      <c r="B498" s="31" t="s">
        <v>299</v>
      </c>
      <c r="C498" s="31" t="s">
        <v>300</v>
      </c>
      <c r="D498" s="31" t="s">
        <v>229</v>
      </c>
      <c r="E498" s="31">
        <v>2018</v>
      </c>
      <c r="F498" s="31" t="s">
        <v>22</v>
      </c>
      <c r="G498" s="31" t="s">
        <v>101</v>
      </c>
      <c r="H498" s="31" t="s">
        <v>743</v>
      </c>
      <c r="I498" s="31">
        <v>3992.2378648129893</v>
      </c>
      <c r="J498" s="31">
        <v>27106</v>
      </c>
      <c r="K498" s="31">
        <v>147.28244170342319</v>
      </c>
      <c r="L498" s="31" t="s">
        <v>2721</v>
      </c>
      <c r="M498" s="31">
        <v>147.28</v>
      </c>
      <c r="N498" s="31">
        <f t="shared" si="15"/>
        <v>0</v>
      </c>
      <c r="O498" s="31"/>
    </row>
    <row r="499" spans="1:15" x14ac:dyDescent="0.45">
      <c r="A499" s="31" t="str">
        <f t="shared" si="14"/>
        <v>E09000010_Modelled prevalence of children aged 0-4 in households with any of so called 'toxic trio'_Number</v>
      </c>
      <c r="B499" s="31" t="s">
        <v>301</v>
      </c>
      <c r="C499" s="31" t="s">
        <v>302</v>
      </c>
      <c r="D499" s="31" t="s">
        <v>229</v>
      </c>
      <c r="E499" s="31">
        <v>2018</v>
      </c>
      <c r="F499" s="31" t="s">
        <v>22</v>
      </c>
      <c r="G499" s="31" t="s">
        <v>101</v>
      </c>
      <c r="H499" s="31" t="s">
        <v>743</v>
      </c>
      <c r="I499" s="31">
        <v>4336.0155815199678</v>
      </c>
      <c r="J499" s="31">
        <v>24321</v>
      </c>
      <c r="K499" s="31">
        <v>178.28278366514402</v>
      </c>
      <c r="L499" s="31" t="s">
        <v>2722</v>
      </c>
      <c r="M499" s="31">
        <v>178.28</v>
      </c>
      <c r="N499" s="31">
        <f t="shared" si="15"/>
        <v>0</v>
      </c>
      <c r="O499" s="31"/>
    </row>
    <row r="500" spans="1:15" x14ac:dyDescent="0.45">
      <c r="A500" s="31" t="str">
        <f t="shared" si="14"/>
        <v>E10000012_Modelled prevalence of children aged 0-4 in households with any of so called 'toxic trio'_Number</v>
      </c>
      <c r="B500" s="31" t="s">
        <v>303</v>
      </c>
      <c r="C500" s="31" t="s">
        <v>304</v>
      </c>
      <c r="D500" s="31" t="s">
        <v>229</v>
      </c>
      <c r="E500" s="31">
        <v>2018</v>
      </c>
      <c r="F500" s="31" t="s">
        <v>22</v>
      </c>
      <c r="G500" s="31" t="s">
        <v>101</v>
      </c>
      <c r="H500" s="31" t="s">
        <v>743</v>
      </c>
      <c r="I500" s="31">
        <v>13073.117998933343</v>
      </c>
      <c r="J500" s="31">
        <v>85981</v>
      </c>
      <c r="K500" s="31">
        <v>152.04659167645576</v>
      </c>
      <c r="L500" s="31" t="s">
        <v>2723</v>
      </c>
      <c r="M500" s="31">
        <v>152.05000000000001</v>
      </c>
      <c r="N500" s="31">
        <f t="shared" si="15"/>
        <v>0</v>
      </c>
      <c r="O500" s="31"/>
    </row>
    <row r="501" spans="1:15" x14ac:dyDescent="0.45">
      <c r="A501" s="31" t="str">
        <f t="shared" si="14"/>
        <v>E08000020_Modelled prevalence of children aged 0-4 in households with any of so called 'toxic trio'_Number</v>
      </c>
      <c r="B501" s="31" t="s">
        <v>305</v>
      </c>
      <c r="C501" s="31" t="s">
        <v>306</v>
      </c>
      <c r="D501" s="31" t="s">
        <v>229</v>
      </c>
      <c r="E501" s="31">
        <v>2018</v>
      </c>
      <c r="F501" s="31" t="s">
        <v>22</v>
      </c>
      <c r="G501" s="31" t="s">
        <v>101</v>
      </c>
      <c r="H501" s="31" t="s">
        <v>743</v>
      </c>
      <c r="I501" s="31">
        <v>1914.0160240523483</v>
      </c>
      <c r="J501" s="31">
        <v>10857</v>
      </c>
      <c r="K501" s="31">
        <v>176.29326923204829</v>
      </c>
      <c r="L501" s="31" t="s">
        <v>809</v>
      </c>
      <c r="M501" s="31">
        <v>176.29</v>
      </c>
      <c r="N501" s="31">
        <f t="shared" si="15"/>
        <v>0</v>
      </c>
      <c r="O501" s="31"/>
    </row>
    <row r="502" spans="1:15" x14ac:dyDescent="0.45">
      <c r="A502" s="31" t="str">
        <f t="shared" si="14"/>
        <v>E10000013_Modelled prevalence of children aged 0-4 in households with any of so called 'toxic trio'_Number</v>
      </c>
      <c r="B502" s="31" t="s">
        <v>307</v>
      </c>
      <c r="C502" s="31" t="s">
        <v>308</v>
      </c>
      <c r="D502" s="31" t="s">
        <v>229</v>
      </c>
      <c r="E502" s="31">
        <v>2018</v>
      </c>
      <c r="F502" s="31" t="s">
        <v>22</v>
      </c>
      <c r="G502" s="31" t="s">
        <v>101</v>
      </c>
      <c r="H502" s="31" t="s">
        <v>743</v>
      </c>
      <c r="I502" s="31">
        <v>5000.6165263881976</v>
      </c>
      <c r="J502" s="31">
        <v>34617</v>
      </c>
      <c r="K502" s="31">
        <v>144.45551394945252</v>
      </c>
      <c r="L502" s="31" t="s">
        <v>2724</v>
      </c>
      <c r="M502" s="31">
        <v>144.46</v>
      </c>
      <c r="N502" s="31">
        <f t="shared" si="15"/>
        <v>0</v>
      </c>
      <c r="O502" s="31"/>
    </row>
    <row r="503" spans="1:15" x14ac:dyDescent="0.45">
      <c r="A503" s="31" t="str">
        <f t="shared" si="14"/>
        <v>E09000011_Modelled prevalence of children aged 0-4 in households with any of so called 'toxic trio'_Number</v>
      </c>
      <c r="B503" s="31" t="s">
        <v>518</v>
      </c>
      <c r="C503" s="31" t="s">
        <v>519</v>
      </c>
      <c r="D503" s="31" t="s">
        <v>229</v>
      </c>
      <c r="E503" s="31">
        <v>2018</v>
      </c>
      <c r="F503" s="31" t="s">
        <v>22</v>
      </c>
      <c r="G503" s="31" t="s">
        <v>101</v>
      </c>
      <c r="H503" s="31" t="s">
        <v>743</v>
      </c>
      <c r="I503" s="31">
        <v>4166.9522840181398</v>
      </c>
      <c r="J503" s="31">
        <v>21953</v>
      </c>
      <c r="K503" s="31">
        <v>189.81243037480706</v>
      </c>
      <c r="L503" s="31" t="s">
        <v>2725</v>
      </c>
      <c r="M503" s="31">
        <v>189.81</v>
      </c>
      <c r="N503" s="31">
        <f t="shared" si="15"/>
        <v>0</v>
      </c>
      <c r="O503" s="31"/>
    </row>
    <row r="504" spans="1:15" x14ac:dyDescent="0.45">
      <c r="A504" s="31" t="str">
        <f t="shared" si="14"/>
        <v>E09000012_Modelled prevalence of children aged 0-4 in households with any of so called 'toxic trio'_Number</v>
      </c>
      <c r="B504" s="31" t="s">
        <v>498</v>
      </c>
      <c r="C504" s="31" t="s">
        <v>499</v>
      </c>
      <c r="D504" s="31" t="s">
        <v>229</v>
      </c>
      <c r="E504" s="31">
        <v>2018</v>
      </c>
      <c r="F504" s="31" t="s">
        <v>22</v>
      </c>
      <c r="G504" s="31" t="s">
        <v>101</v>
      </c>
      <c r="H504" s="31" t="s">
        <v>743</v>
      </c>
      <c r="I504" s="31">
        <v>4539.6430227960109</v>
      </c>
      <c r="J504" s="31">
        <v>20326</v>
      </c>
      <c r="K504" s="31">
        <v>223.34168172764001</v>
      </c>
      <c r="L504" s="31" t="s">
        <v>2726</v>
      </c>
      <c r="M504" s="31">
        <v>223.34</v>
      </c>
      <c r="N504" s="31">
        <f t="shared" si="15"/>
        <v>0</v>
      </c>
      <c r="O504" s="31"/>
    </row>
    <row r="505" spans="1:15" x14ac:dyDescent="0.45">
      <c r="A505" s="31" t="str">
        <f t="shared" si="14"/>
        <v>E06000006_Modelled prevalence of children aged 0-4 in households with any of so called 'toxic trio'_Number</v>
      </c>
      <c r="B505" s="31" t="s">
        <v>531</v>
      </c>
      <c r="C505" s="31" t="s">
        <v>722</v>
      </c>
      <c r="D505" s="31" t="s">
        <v>229</v>
      </c>
      <c r="E505" s="31">
        <v>2018</v>
      </c>
      <c r="F505" s="31" t="s">
        <v>22</v>
      </c>
      <c r="G505" s="31" t="s">
        <v>101</v>
      </c>
      <c r="H505" s="31" t="s">
        <v>743</v>
      </c>
      <c r="I505" s="31">
        <v>1412.0090119367933</v>
      </c>
      <c r="J505" s="31">
        <v>7676</v>
      </c>
      <c r="K505" s="31">
        <v>183.95114798551239</v>
      </c>
      <c r="L505" s="31" t="s">
        <v>2727</v>
      </c>
      <c r="M505" s="31">
        <v>183.95</v>
      </c>
      <c r="N505" s="31">
        <f t="shared" si="15"/>
        <v>0</v>
      </c>
      <c r="O505" s="31"/>
    </row>
    <row r="506" spans="1:15" x14ac:dyDescent="0.45">
      <c r="A506" s="31" t="str">
        <f t="shared" si="14"/>
        <v>E09000013_Modelled prevalence of children aged 0-4 in households with any of so called 'toxic trio'_Number</v>
      </c>
      <c r="B506" s="31" t="s">
        <v>491</v>
      </c>
      <c r="C506" s="31" t="s">
        <v>723</v>
      </c>
      <c r="D506" s="31" t="s">
        <v>229</v>
      </c>
      <c r="E506" s="31">
        <v>2018</v>
      </c>
      <c r="F506" s="31" t="s">
        <v>22</v>
      </c>
      <c r="G506" s="31" t="s">
        <v>101</v>
      </c>
      <c r="H506" s="31" t="s">
        <v>743</v>
      </c>
      <c r="I506" s="31">
        <v>2252.1207002200085</v>
      </c>
      <c r="J506" s="31">
        <v>11404</v>
      </c>
      <c r="K506" s="31">
        <v>197.48515435110562</v>
      </c>
      <c r="L506" s="31" t="s">
        <v>2728</v>
      </c>
      <c r="M506" s="31">
        <v>197.49</v>
      </c>
      <c r="N506" s="31">
        <f t="shared" si="15"/>
        <v>0</v>
      </c>
      <c r="O506" s="31"/>
    </row>
    <row r="507" spans="1:15" x14ac:dyDescent="0.45">
      <c r="A507" s="31" t="str">
        <f t="shared" si="14"/>
        <v>E10000014_Modelled prevalence of children aged 0-4 in households with any of so called 'toxic trio'_Number</v>
      </c>
      <c r="B507" s="31" t="s">
        <v>309</v>
      </c>
      <c r="C507" s="31" t="s">
        <v>310</v>
      </c>
      <c r="D507" s="31" t="s">
        <v>229</v>
      </c>
      <c r="E507" s="31">
        <v>2018</v>
      </c>
      <c r="F507" s="31" t="s">
        <v>22</v>
      </c>
      <c r="G507" s="31" t="s">
        <v>101</v>
      </c>
      <c r="H507" s="31" t="s">
        <v>743</v>
      </c>
      <c r="I507" s="31">
        <v>10586.322798183195</v>
      </c>
      <c r="J507" s="31">
        <v>74388</v>
      </c>
      <c r="K507" s="31">
        <v>142.3122385086734</v>
      </c>
      <c r="L507" s="31" t="s">
        <v>2729</v>
      </c>
      <c r="M507" s="31">
        <v>142.31</v>
      </c>
      <c r="N507" s="31">
        <f t="shared" si="15"/>
        <v>0</v>
      </c>
      <c r="O507" s="31"/>
    </row>
    <row r="508" spans="1:15" x14ac:dyDescent="0.45">
      <c r="A508" s="31" t="str">
        <f t="shared" si="14"/>
        <v>E09000014_Modelled prevalence of children aged 0-4 in households with any of so called 'toxic trio'_Number</v>
      </c>
      <c r="B508" s="31" t="s">
        <v>311</v>
      </c>
      <c r="C508" s="31" t="s">
        <v>312</v>
      </c>
      <c r="D508" s="31" t="s">
        <v>229</v>
      </c>
      <c r="E508" s="31">
        <v>2018</v>
      </c>
      <c r="F508" s="31" t="s">
        <v>22</v>
      </c>
      <c r="G508" s="31" t="s">
        <v>101</v>
      </c>
      <c r="H508" s="31" t="s">
        <v>743</v>
      </c>
      <c r="I508" s="31">
        <v>3692.4651661322673</v>
      </c>
      <c r="J508" s="31">
        <v>18586</v>
      </c>
      <c r="K508" s="31">
        <v>198.66916852105172</v>
      </c>
      <c r="L508" s="31" t="s">
        <v>2730</v>
      </c>
      <c r="M508" s="31">
        <v>198.67</v>
      </c>
      <c r="N508" s="31">
        <f t="shared" si="15"/>
        <v>0</v>
      </c>
      <c r="O508" s="31"/>
    </row>
    <row r="509" spans="1:15" x14ac:dyDescent="0.45">
      <c r="A509" s="31" t="str">
        <f t="shared" si="14"/>
        <v>E09000015_Modelled prevalence of children aged 0-4 in households with any of so called 'toxic trio'_Number</v>
      </c>
      <c r="B509" s="31" t="s">
        <v>496</v>
      </c>
      <c r="C509" s="31" t="s">
        <v>497</v>
      </c>
      <c r="D509" s="31" t="s">
        <v>229</v>
      </c>
      <c r="E509" s="31">
        <v>2018</v>
      </c>
      <c r="F509" s="31" t="s">
        <v>22</v>
      </c>
      <c r="G509" s="31" t="s">
        <v>101</v>
      </c>
      <c r="H509" s="31" t="s">
        <v>743</v>
      </c>
      <c r="I509" s="31">
        <v>2766.391335244497</v>
      </c>
      <c r="J509" s="31">
        <v>17745</v>
      </c>
      <c r="K509" s="31">
        <v>155.89694760464903</v>
      </c>
      <c r="L509" s="31" t="s">
        <v>2731</v>
      </c>
      <c r="M509" s="31">
        <v>155.9</v>
      </c>
      <c r="N509" s="31">
        <f t="shared" si="15"/>
        <v>0</v>
      </c>
      <c r="O509" s="31"/>
    </row>
    <row r="510" spans="1:15" x14ac:dyDescent="0.45">
      <c r="A510" s="31" t="str">
        <f t="shared" si="14"/>
        <v>E06000001_Modelled prevalence of children aged 0-4 in households with any of so called 'toxic trio'_Number</v>
      </c>
      <c r="B510" s="31" t="s">
        <v>313</v>
      </c>
      <c r="C510" s="31" t="s">
        <v>314</v>
      </c>
      <c r="D510" s="31" t="s">
        <v>229</v>
      </c>
      <c r="E510" s="31">
        <v>2018</v>
      </c>
      <c r="F510" s="31" t="s">
        <v>22</v>
      </c>
      <c r="G510" s="31" t="s">
        <v>101</v>
      </c>
      <c r="H510" s="31" t="s">
        <v>743</v>
      </c>
      <c r="I510" s="31">
        <v>966.79835974412674</v>
      </c>
      <c r="J510" s="31">
        <v>5297</v>
      </c>
      <c r="K510" s="31">
        <v>182.51809698775284</v>
      </c>
      <c r="L510" s="31" t="s">
        <v>2696</v>
      </c>
      <c r="M510" s="31">
        <v>182.52</v>
      </c>
      <c r="N510" s="31">
        <f t="shared" si="15"/>
        <v>0</v>
      </c>
      <c r="O510" s="31"/>
    </row>
    <row r="511" spans="1:15" x14ac:dyDescent="0.45">
      <c r="A511" s="31" t="str">
        <f t="shared" si="14"/>
        <v>E09000016_Modelled prevalence of children aged 0-4 in households with any of so called 'toxic trio'_Number</v>
      </c>
      <c r="B511" s="31" t="s">
        <v>315</v>
      </c>
      <c r="C511" s="31" t="s">
        <v>316</v>
      </c>
      <c r="D511" s="31" t="s">
        <v>229</v>
      </c>
      <c r="E511" s="31">
        <v>2018</v>
      </c>
      <c r="F511" s="31" t="s">
        <v>22</v>
      </c>
      <c r="G511" s="31" t="s">
        <v>101</v>
      </c>
      <c r="H511" s="31" t="s">
        <v>743</v>
      </c>
      <c r="I511" s="31">
        <v>2800.0996695853009</v>
      </c>
      <c r="J511" s="31">
        <v>17370</v>
      </c>
      <c r="K511" s="31">
        <v>161.20320492719063</v>
      </c>
      <c r="L511" s="31" t="s">
        <v>2732</v>
      </c>
      <c r="M511" s="31">
        <v>161.19999999999999</v>
      </c>
      <c r="N511" s="31">
        <f t="shared" si="15"/>
        <v>0</v>
      </c>
      <c r="O511" s="31"/>
    </row>
    <row r="512" spans="1:15" x14ac:dyDescent="0.45">
      <c r="A512" s="31" t="str">
        <f t="shared" si="14"/>
        <v>E06000019_Modelled prevalence of children aged 0-4 in households with any of so called 'toxic trio'_Number</v>
      </c>
      <c r="B512" s="31" t="s">
        <v>317</v>
      </c>
      <c r="C512" s="31" t="s">
        <v>318</v>
      </c>
      <c r="D512" s="31" t="s">
        <v>229</v>
      </c>
      <c r="E512" s="31">
        <v>2018</v>
      </c>
      <c r="F512" s="31" t="s">
        <v>22</v>
      </c>
      <c r="G512" s="31" t="s">
        <v>101</v>
      </c>
      <c r="H512" s="31" t="s">
        <v>743</v>
      </c>
      <c r="I512" s="31">
        <v>1305.9791156048402</v>
      </c>
      <c r="J512" s="31">
        <v>9337</v>
      </c>
      <c r="K512" s="31">
        <v>139.87138434238409</v>
      </c>
      <c r="L512" s="31" t="s">
        <v>2733</v>
      </c>
      <c r="M512" s="31">
        <v>139.87</v>
      </c>
      <c r="N512" s="31">
        <f t="shared" si="15"/>
        <v>0</v>
      </c>
      <c r="O512" s="31"/>
    </row>
    <row r="513" spans="1:15" x14ac:dyDescent="0.45">
      <c r="A513" s="31" t="str">
        <f t="shared" si="14"/>
        <v>E10000015_Modelled prevalence of children aged 0-4 in households with any of so called 'toxic trio'_Number</v>
      </c>
      <c r="B513" s="31" t="s">
        <v>319</v>
      </c>
      <c r="C513" s="31" t="s">
        <v>320</v>
      </c>
      <c r="D513" s="31" t="s">
        <v>229</v>
      </c>
      <c r="E513" s="31">
        <v>2018</v>
      </c>
      <c r="F513" s="31" t="s">
        <v>22</v>
      </c>
      <c r="G513" s="31" t="s">
        <v>101</v>
      </c>
      <c r="H513" s="31" t="s">
        <v>743</v>
      </c>
      <c r="I513" s="31">
        <v>11510.004226754236</v>
      </c>
      <c r="J513" s="31">
        <v>74764</v>
      </c>
      <c r="K513" s="31">
        <v>153.95115599425171</v>
      </c>
      <c r="L513" s="31" t="s">
        <v>2734</v>
      </c>
      <c r="M513" s="31">
        <v>153.94999999999999</v>
      </c>
      <c r="N513" s="31">
        <f t="shared" si="15"/>
        <v>0</v>
      </c>
      <c r="O513" s="31"/>
    </row>
    <row r="514" spans="1:15" x14ac:dyDescent="0.45">
      <c r="A514" s="31" t="str">
        <f t="shared" ref="A514:A577" si="16">CONCATENATE(B514,"_",G514,"_",H514)</f>
        <v>E09000017_Modelled prevalence of children aged 0-4 in households with any of so called 'toxic trio'_Number</v>
      </c>
      <c r="B514" s="31" t="s">
        <v>321</v>
      </c>
      <c r="C514" s="31" t="s">
        <v>322</v>
      </c>
      <c r="D514" s="31" t="s">
        <v>229</v>
      </c>
      <c r="E514" s="31">
        <v>2018</v>
      </c>
      <c r="F514" s="31" t="s">
        <v>22</v>
      </c>
      <c r="G514" s="31" t="s">
        <v>101</v>
      </c>
      <c r="H514" s="31" t="s">
        <v>743</v>
      </c>
      <c r="I514" s="31">
        <v>3776.0345929444734</v>
      </c>
      <c r="J514" s="31">
        <v>22489</v>
      </c>
      <c r="K514" s="31">
        <v>167.90584698939361</v>
      </c>
      <c r="L514" s="31" t="s">
        <v>2735</v>
      </c>
      <c r="M514" s="31">
        <v>167.91</v>
      </c>
      <c r="N514" s="31">
        <f t="shared" ref="N514:N577" si="17">IF(OR(C514="City of London",C514="Isles of Scilly"),1,0)</f>
        <v>0</v>
      </c>
      <c r="O514" s="31"/>
    </row>
    <row r="515" spans="1:15" x14ac:dyDescent="0.45">
      <c r="A515" s="31" t="str">
        <f t="shared" si="16"/>
        <v>E09000018_Modelled prevalence of children aged 0-4 in households with any of so called 'toxic trio'_Number</v>
      </c>
      <c r="B515" s="31" t="s">
        <v>323</v>
      </c>
      <c r="C515" s="31" t="s">
        <v>324</v>
      </c>
      <c r="D515" s="31" t="s">
        <v>229</v>
      </c>
      <c r="E515" s="31">
        <v>2018</v>
      </c>
      <c r="F515" s="31" t="s">
        <v>22</v>
      </c>
      <c r="G515" s="31" t="s">
        <v>101</v>
      </c>
      <c r="H515" s="31" t="s">
        <v>743</v>
      </c>
      <c r="I515" s="31">
        <v>3479.9557317771555</v>
      </c>
      <c r="J515" s="31">
        <v>20363</v>
      </c>
      <c r="K515" s="31">
        <v>170.89602375765631</v>
      </c>
      <c r="L515" s="31" t="s">
        <v>2736</v>
      </c>
      <c r="M515" s="31">
        <v>170.9</v>
      </c>
      <c r="N515" s="31">
        <f t="shared" si="17"/>
        <v>0</v>
      </c>
      <c r="O515" s="31"/>
    </row>
    <row r="516" spans="1:15" x14ac:dyDescent="0.45">
      <c r="A516" s="31" t="str">
        <f t="shared" si="16"/>
        <v>E06000046_Modelled prevalence of children aged 0-4 in households with any of so called 'toxic trio'_Number</v>
      </c>
      <c r="B516" s="31" t="s">
        <v>325</v>
      </c>
      <c r="C516" s="31" t="s">
        <v>326</v>
      </c>
      <c r="D516" s="31" t="s">
        <v>229</v>
      </c>
      <c r="E516" s="31">
        <v>2018</v>
      </c>
      <c r="F516" s="31" t="s">
        <v>22</v>
      </c>
      <c r="G516" s="31" t="s">
        <v>101</v>
      </c>
      <c r="H516" s="31" t="s">
        <v>743</v>
      </c>
      <c r="I516" s="31">
        <v>977.06118305312043</v>
      </c>
      <c r="J516" s="31">
        <v>6462</v>
      </c>
      <c r="K516" s="31">
        <v>151.20104968324364</v>
      </c>
      <c r="L516" s="31" t="s">
        <v>2737</v>
      </c>
      <c r="M516" s="31">
        <v>151.19999999999999</v>
      </c>
      <c r="N516" s="31">
        <f t="shared" si="17"/>
        <v>0</v>
      </c>
      <c r="O516" s="31"/>
    </row>
    <row r="517" spans="1:15" x14ac:dyDescent="0.45">
      <c r="A517" s="31" t="str">
        <f t="shared" si="16"/>
        <v>E09000019_Modelled prevalence of children aged 0-4 in households with any of so called 'toxic trio'_Number</v>
      </c>
      <c r="B517" s="31" t="s">
        <v>500</v>
      </c>
      <c r="C517" s="31" t="s">
        <v>501</v>
      </c>
      <c r="D517" s="31" t="s">
        <v>229</v>
      </c>
      <c r="E517" s="31">
        <v>2018</v>
      </c>
      <c r="F517" s="31" t="s">
        <v>22</v>
      </c>
      <c r="G517" s="31" t="s">
        <v>101</v>
      </c>
      <c r="H517" s="31" t="s">
        <v>743</v>
      </c>
      <c r="I517" s="31">
        <v>2884.64536072592</v>
      </c>
      <c r="J517" s="31">
        <v>13127</v>
      </c>
      <c r="K517" s="31">
        <v>219.74901810969146</v>
      </c>
      <c r="L517" s="31" t="s">
        <v>2738</v>
      </c>
      <c r="M517" s="31">
        <v>219.75</v>
      </c>
      <c r="N517" s="31">
        <f t="shared" si="17"/>
        <v>0</v>
      </c>
      <c r="O517" s="31"/>
    </row>
    <row r="518" spans="1:15" x14ac:dyDescent="0.45">
      <c r="A518" s="31" t="str">
        <f t="shared" si="16"/>
        <v>E09000020_Modelled prevalence of children aged 0-4 in households with any of so called 'toxic trio'_Number</v>
      </c>
      <c r="B518" s="31" t="s">
        <v>479</v>
      </c>
      <c r="C518" s="31" t="s">
        <v>674</v>
      </c>
      <c r="D518" s="31" t="s">
        <v>229</v>
      </c>
      <c r="E518" s="31">
        <v>2018</v>
      </c>
      <c r="F518" s="31" t="s">
        <v>22</v>
      </c>
      <c r="G518" s="31" t="s">
        <v>101</v>
      </c>
      <c r="H518" s="31" t="s">
        <v>743</v>
      </c>
      <c r="I518" s="31">
        <v>1464.9183337022946</v>
      </c>
      <c r="J518" s="31">
        <v>8223</v>
      </c>
      <c r="K518" s="31">
        <v>178.14889136596068</v>
      </c>
      <c r="L518" s="31" t="s">
        <v>2739</v>
      </c>
      <c r="M518" s="31">
        <v>178.15</v>
      </c>
      <c r="N518" s="31">
        <f t="shared" si="17"/>
        <v>0</v>
      </c>
      <c r="O518" s="31"/>
    </row>
    <row r="519" spans="1:15" x14ac:dyDescent="0.45">
      <c r="A519" s="31" t="str">
        <f t="shared" si="16"/>
        <v>E10000016_Modelled prevalence of children aged 0-4 in households with any of so called 'toxic trio'_Number</v>
      </c>
      <c r="B519" s="31" t="s">
        <v>327</v>
      </c>
      <c r="C519" s="31" t="s">
        <v>328</v>
      </c>
      <c r="D519" s="31" t="s">
        <v>229</v>
      </c>
      <c r="E519" s="31">
        <v>2018</v>
      </c>
      <c r="F519" s="31" t="s">
        <v>22</v>
      </c>
      <c r="G519" s="31" t="s">
        <v>101</v>
      </c>
      <c r="H519" s="31" t="s">
        <v>743</v>
      </c>
      <c r="I519" s="31">
        <v>13720.634056666522</v>
      </c>
      <c r="J519" s="31">
        <v>91425</v>
      </c>
      <c r="K519" s="31">
        <v>150.07529731109128</v>
      </c>
      <c r="L519" s="31" t="s">
        <v>2740</v>
      </c>
      <c r="M519" s="31">
        <v>150.08000000000001</v>
      </c>
      <c r="N519" s="31">
        <f t="shared" si="17"/>
        <v>0</v>
      </c>
      <c r="O519" s="31"/>
    </row>
    <row r="520" spans="1:15" x14ac:dyDescent="0.45">
      <c r="A520" s="31" t="str">
        <f t="shared" si="16"/>
        <v>E06000010_Modelled prevalence of children aged 0-4 in households with any of so called 'toxic trio'_Number</v>
      </c>
      <c r="B520" s="31" t="s">
        <v>329</v>
      </c>
      <c r="C520" s="31" t="s">
        <v>593</v>
      </c>
      <c r="D520" s="31" t="s">
        <v>229</v>
      </c>
      <c r="E520" s="31">
        <v>2018</v>
      </c>
      <c r="F520" s="31" t="s">
        <v>22</v>
      </c>
      <c r="G520" s="31" t="s">
        <v>101</v>
      </c>
      <c r="H520" s="31" t="s">
        <v>743</v>
      </c>
      <c r="I520" s="31">
        <v>3317.6535691264235</v>
      </c>
      <c r="J520" s="31">
        <v>17207</v>
      </c>
      <c r="K520" s="31">
        <v>192.80836689291704</v>
      </c>
      <c r="L520" s="31" t="s">
        <v>2741</v>
      </c>
      <c r="M520" s="31">
        <v>192.81</v>
      </c>
      <c r="N520" s="31">
        <f t="shared" si="17"/>
        <v>0</v>
      </c>
      <c r="O520" s="31"/>
    </row>
    <row r="521" spans="1:15" x14ac:dyDescent="0.45">
      <c r="A521" s="31" t="str">
        <f t="shared" si="16"/>
        <v>E09000021_Modelled prevalence of children aged 0-4 in households with any of so called 'toxic trio'_Number</v>
      </c>
      <c r="B521" s="31" t="s">
        <v>520</v>
      </c>
      <c r="C521" s="31" t="s">
        <v>521</v>
      </c>
      <c r="D521" s="31" t="s">
        <v>229</v>
      </c>
      <c r="E521" s="31">
        <v>2018</v>
      </c>
      <c r="F521" s="31" t="s">
        <v>22</v>
      </c>
      <c r="G521" s="31" t="s">
        <v>101</v>
      </c>
      <c r="H521" s="31" t="s">
        <v>743</v>
      </c>
      <c r="I521" s="31">
        <v>1776.5669658695756</v>
      </c>
      <c r="J521" s="31">
        <v>11291</v>
      </c>
      <c r="K521" s="31">
        <v>157.34363350186658</v>
      </c>
      <c r="L521" s="31" t="s">
        <v>2742</v>
      </c>
      <c r="M521" s="31">
        <v>157.34</v>
      </c>
      <c r="N521" s="31">
        <f t="shared" si="17"/>
        <v>0</v>
      </c>
      <c r="O521" s="31"/>
    </row>
    <row r="522" spans="1:15" x14ac:dyDescent="0.45">
      <c r="A522" s="31" t="str">
        <f t="shared" si="16"/>
        <v>E08000034_Modelled prevalence of children aged 0-4 in households with any of so called 'toxic trio'_Number</v>
      </c>
      <c r="B522" s="31" t="s">
        <v>331</v>
      </c>
      <c r="C522" s="31" t="s">
        <v>332</v>
      </c>
      <c r="D522" s="31" t="s">
        <v>229</v>
      </c>
      <c r="E522" s="31">
        <v>2018</v>
      </c>
      <c r="F522" s="31" t="s">
        <v>22</v>
      </c>
      <c r="G522" s="31" t="s">
        <v>101</v>
      </c>
      <c r="H522" s="31" t="s">
        <v>743</v>
      </c>
      <c r="I522" s="31">
        <v>4571.093038848282</v>
      </c>
      <c r="J522" s="31">
        <v>27446</v>
      </c>
      <c r="K522" s="31">
        <v>166.54860594798086</v>
      </c>
      <c r="L522" s="31" t="s">
        <v>2743</v>
      </c>
      <c r="M522" s="31">
        <v>166.55</v>
      </c>
      <c r="N522" s="31">
        <f t="shared" si="17"/>
        <v>0</v>
      </c>
      <c r="O522" s="31"/>
    </row>
    <row r="523" spans="1:15" x14ac:dyDescent="0.45">
      <c r="A523" s="31" t="str">
        <f t="shared" si="16"/>
        <v>E08000011_Modelled prevalence of children aged 0-4 in households with any of so called 'toxic trio'_Number</v>
      </c>
      <c r="B523" s="31" t="s">
        <v>333</v>
      </c>
      <c r="C523" s="31" t="s">
        <v>334</v>
      </c>
      <c r="D523" s="31" t="s">
        <v>229</v>
      </c>
      <c r="E523" s="31">
        <v>2018</v>
      </c>
      <c r="F523" s="31" t="s">
        <v>22</v>
      </c>
      <c r="G523" s="31" t="s">
        <v>101</v>
      </c>
      <c r="H523" s="31" t="s">
        <v>743</v>
      </c>
      <c r="I523" s="31">
        <v>2033.9766150235935</v>
      </c>
      <c r="J523" s="31">
        <v>10076</v>
      </c>
      <c r="K523" s="31">
        <v>201.8634989106385</v>
      </c>
      <c r="L523" s="31" t="s">
        <v>2744</v>
      </c>
      <c r="M523" s="31">
        <v>201.86</v>
      </c>
      <c r="N523" s="31">
        <f t="shared" si="17"/>
        <v>0</v>
      </c>
      <c r="O523" s="31"/>
    </row>
    <row r="524" spans="1:15" x14ac:dyDescent="0.45">
      <c r="A524" s="31" t="str">
        <f t="shared" si="16"/>
        <v>E09000022_Modelled prevalence of children aged 0-4 in households with any of so called 'toxic trio'_Number</v>
      </c>
      <c r="B524" s="31" t="s">
        <v>335</v>
      </c>
      <c r="C524" s="31" t="s">
        <v>336</v>
      </c>
      <c r="D524" s="31" t="s">
        <v>229</v>
      </c>
      <c r="E524" s="31">
        <v>2018</v>
      </c>
      <c r="F524" s="31" t="s">
        <v>22</v>
      </c>
      <c r="G524" s="31" t="s">
        <v>101</v>
      </c>
      <c r="H524" s="31" t="s">
        <v>743</v>
      </c>
      <c r="I524" s="31">
        <v>4117.2700971998283</v>
      </c>
      <c r="J524" s="31">
        <v>19213</v>
      </c>
      <c r="K524" s="31">
        <v>214.29605460884966</v>
      </c>
      <c r="L524" s="31" t="s">
        <v>2745</v>
      </c>
      <c r="M524" s="31">
        <v>214.3</v>
      </c>
      <c r="N524" s="31">
        <f t="shared" si="17"/>
        <v>0</v>
      </c>
      <c r="O524" s="31"/>
    </row>
    <row r="525" spans="1:15" x14ac:dyDescent="0.45">
      <c r="A525" s="31" t="str">
        <f t="shared" si="16"/>
        <v>E10000017_Modelled prevalence of children aged 0-4 in households with any of so called 'toxic trio'_Number</v>
      </c>
      <c r="B525" s="31" t="s">
        <v>337</v>
      </c>
      <c r="C525" s="31" t="s">
        <v>338</v>
      </c>
      <c r="D525" s="31" t="s">
        <v>229</v>
      </c>
      <c r="E525" s="31">
        <v>2018</v>
      </c>
      <c r="F525" s="31" t="s">
        <v>22</v>
      </c>
      <c r="G525" s="31" t="s">
        <v>101</v>
      </c>
      <c r="H525" s="31" t="s">
        <v>743</v>
      </c>
      <c r="I525" s="31">
        <v>11189.63018991621</v>
      </c>
      <c r="J525" s="31">
        <v>67104</v>
      </c>
      <c r="K525" s="31">
        <v>166.75056911534648</v>
      </c>
      <c r="L525" s="31" t="s">
        <v>2746</v>
      </c>
      <c r="M525" s="31">
        <v>166.75</v>
      </c>
      <c r="N525" s="31">
        <f t="shared" si="17"/>
        <v>0</v>
      </c>
      <c r="O525" s="31"/>
    </row>
    <row r="526" spans="1:15" x14ac:dyDescent="0.45">
      <c r="A526" s="31" t="str">
        <f t="shared" si="16"/>
        <v>E08000035_Modelled prevalence of children aged 0-4 in households with any of so called 'toxic trio'_Number</v>
      </c>
      <c r="B526" s="31" t="s">
        <v>339</v>
      </c>
      <c r="C526" s="31" t="s">
        <v>340</v>
      </c>
      <c r="D526" s="31" t="s">
        <v>229</v>
      </c>
      <c r="E526" s="31">
        <v>2018</v>
      </c>
      <c r="F526" s="31" t="s">
        <v>22</v>
      </c>
      <c r="G526" s="31" t="s">
        <v>101</v>
      </c>
      <c r="H526" s="31" t="s">
        <v>743</v>
      </c>
      <c r="I526" s="31">
        <v>9251.5737921928503</v>
      </c>
      <c r="J526" s="31">
        <v>50495</v>
      </c>
      <c r="K526" s="31">
        <v>183.21762139207544</v>
      </c>
      <c r="L526" s="31" t="s">
        <v>2747</v>
      </c>
      <c r="M526" s="31">
        <v>183.22</v>
      </c>
      <c r="N526" s="31">
        <f t="shared" si="17"/>
        <v>0</v>
      </c>
      <c r="O526" s="31"/>
    </row>
    <row r="527" spans="1:15" x14ac:dyDescent="0.45">
      <c r="A527" s="31" t="str">
        <f t="shared" si="16"/>
        <v>E06000016_Modelled prevalence of children aged 0-4 in households with any of so called 'toxic trio'_Number</v>
      </c>
      <c r="B527" s="31" t="s">
        <v>341</v>
      </c>
      <c r="C527" s="31" t="s">
        <v>342</v>
      </c>
      <c r="D527" s="31" t="s">
        <v>229</v>
      </c>
      <c r="E527" s="31">
        <v>2018</v>
      </c>
      <c r="F527" s="31" t="s">
        <v>22</v>
      </c>
      <c r="G527" s="31" t="s">
        <v>101</v>
      </c>
      <c r="H527" s="31" t="s">
        <v>743</v>
      </c>
      <c r="I527" s="31">
        <v>4442.6270940214063</v>
      </c>
      <c r="J527" s="31">
        <v>25049</v>
      </c>
      <c r="K527" s="31">
        <v>177.35746313311535</v>
      </c>
      <c r="L527" s="31" t="s">
        <v>2748</v>
      </c>
      <c r="M527" s="31">
        <v>177.36</v>
      </c>
      <c r="N527" s="31">
        <f t="shared" si="17"/>
        <v>0</v>
      </c>
      <c r="O527" s="31"/>
    </row>
    <row r="528" spans="1:15" x14ac:dyDescent="0.45">
      <c r="A528" s="31" t="str">
        <f t="shared" si="16"/>
        <v>E10000018_Modelled prevalence of children aged 0-4 in households with any of so called 'toxic trio'_Number</v>
      </c>
      <c r="B528" s="31" t="s">
        <v>552</v>
      </c>
      <c r="C528" s="31" t="s">
        <v>553</v>
      </c>
      <c r="D528" s="31" t="s">
        <v>229</v>
      </c>
      <c r="E528" s="31">
        <v>2018</v>
      </c>
      <c r="F528" s="31" t="s">
        <v>22</v>
      </c>
      <c r="G528" s="31" t="s">
        <v>101</v>
      </c>
      <c r="H528" s="31" t="s">
        <v>743</v>
      </c>
      <c r="I528" s="31">
        <v>5259.6263668967831</v>
      </c>
      <c r="J528" s="31">
        <v>36916</v>
      </c>
      <c r="K528" s="31">
        <v>142.47552191182098</v>
      </c>
      <c r="L528" s="31" t="s">
        <v>2749</v>
      </c>
      <c r="M528" s="31">
        <v>142.47999999999999</v>
      </c>
      <c r="N528" s="31">
        <f t="shared" si="17"/>
        <v>0</v>
      </c>
      <c r="O528" s="31"/>
    </row>
    <row r="529" spans="1:15" x14ac:dyDescent="0.45">
      <c r="A529" s="31" t="str">
        <f t="shared" si="16"/>
        <v>E09000023_Modelled prevalence of children aged 0-4 in households with any of so called 'toxic trio'_Number</v>
      </c>
      <c r="B529" s="31" t="s">
        <v>343</v>
      </c>
      <c r="C529" s="31" t="s">
        <v>344</v>
      </c>
      <c r="D529" s="31" t="s">
        <v>229</v>
      </c>
      <c r="E529" s="31">
        <v>2018</v>
      </c>
      <c r="F529" s="31" t="s">
        <v>22</v>
      </c>
      <c r="G529" s="31" t="s">
        <v>101</v>
      </c>
      <c r="H529" s="31" t="s">
        <v>743</v>
      </c>
      <c r="I529" s="31">
        <v>4297.2770380004204</v>
      </c>
      <c r="J529" s="31">
        <v>21814</v>
      </c>
      <c r="K529" s="31">
        <v>196.99628853032092</v>
      </c>
      <c r="L529" s="31" t="s">
        <v>2750</v>
      </c>
      <c r="M529" s="31">
        <v>197</v>
      </c>
      <c r="N529" s="31">
        <f t="shared" si="17"/>
        <v>0</v>
      </c>
      <c r="O529" s="31"/>
    </row>
    <row r="530" spans="1:15" x14ac:dyDescent="0.45">
      <c r="A530" s="31" t="str">
        <f t="shared" si="16"/>
        <v>E10000019_Modelled prevalence of children aged 0-4 in households with any of so called 'toxic trio'_Number</v>
      </c>
      <c r="B530" s="31" t="s">
        <v>345</v>
      </c>
      <c r="C530" s="31" t="s">
        <v>346</v>
      </c>
      <c r="D530" s="31" t="s">
        <v>229</v>
      </c>
      <c r="E530" s="31">
        <v>2018</v>
      </c>
      <c r="F530" s="31" t="s">
        <v>22</v>
      </c>
      <c r="G530" s="31" t="s">
        <v>101</v>
      </c>
      <c r="H530" s="31" t="s">
        <v>743</v>
      </c>
      <c r="I530" s="31">
        <v>5903.3065372905703</v>
      </c>
      <c r="J530" s="31">
        <v>39873</v>
      </c>
      <c r="K530" s="31">
        <v>148.05273085272162</v>
      </c>
      <c r="L530" s="31" t="s">
        <v>2751</v>
      </c>
      <c r="M530" s="31">
        <v>148.05000000000001</v>
      </c>
      <c r="N530" s="31">
        <f t="shared" si="17"/>
        <v>0</v>
      </c>
      <c r="O530" s="31"/>
    </row>
    <row r="531" spans="1:15" x14ac:dyDescent="0.45">
      <c r="A531" s="31" t="str">
        <f t="shared" si="16"/>
        <v>E08000012_Modelled prevalence of children aged 0-4 in households with any of so called 'toxic trio'_Number</v>
      </c>
      <c r="B531" s="31" t="s">
        <v>347</v>
      </c>
      <c r="C531" s="31" t="s">
        <v>348</v>
      </c>
      <c r="D531" s="31" t="s">
        <v>229</v>
      </c>
      <c r="E531" s="31">
        <v>2018</v>
      </c>
      <c r="F531" s="31" t="s">
        <v>22</v>
      </c>
      <c r="G531" s="31" t="s">
        <v>101</v>
      </c>
      <c r="H531" s="31" t="s">
        <v>743</v>
      </c>
      <c r="I531" s="31">
        <v>6273.236468711294</v>
      </c>
      <c r="J531" s="31">
        <v>29676</v>
      </c>
      <c r="K531" s="31">
        <v>211.39090405416141</v>
      </c>
      <c r="L531" s="31" t="s">
        <v>2752</v>
      </c>
      <c r="M531" s="31">
        <v>211.39</v>
      </c>
      <c r="N531" s="31">
        <f t="shared" si="17"/>
        <v>0</v>
      </c>
      <c r="O531" s="31"/>
    </row>
    <row r="532" spans="1:15" x14ac:dyDescent="0.45">
      <c r="A532" s="31" t="str">
        <f t="shared" si="16"/>
        <v>E06000032_Modelled prevalence of children aged 0-4 in households with any of so called 'toxic trio'_Number</v>
      </c>
      <c r="B532" s="31" t="s">
        <v>564</v>
      </c>
      <c r="C532" s="31" t="s">
        <v>724</v>
      </c>
      <c r="D532" s="31" t="s">
        <v>229</v>
      </c>
      <c r="E532" s="31">
        <v>2018</v>
      </c>
      <c r="F532" s="31" t="s">
        <v>22</v>
      </c>
      <c r="G532" s="31" t="s">
        <v>101</v>
      </c>
      <c r="H532" s="31" t="s">
        <v>743</v>
      </c>
      <c r="I532" s="31">
        <v>2978.3229984372661</v>
      </c>
      <c r="J532" s="31">
        <v>17547</v>
      </c>
      <c r="K532" s="31">
        <v>169.73402851981911</v>
      </c>
      <c r="L532" s="31" t="s">
        <v>2753</v>
      </c>
      <c r="M532" s="31">
        <v>169.73</v>
      </c>
      <c r="N532" s="31">
        <f t="shared" si="17"/>
        <v>0</v>
      </c>
      <c r="O532" s="31"/>
    </row>
    <row r="533" spans="1:15" x14ac:dyDescent="0.45">
      <c r="A533" s="31" t="str">
        <f t="shared" si="16"/>
        <v>E08000003_Modelled prevalence of children aged 0-4 in households with any of so called 'toxic trio'_Number</v>
      </c>
      <c r="B533" s="31" t="s">
        <v>349</v>
      </c>
      <c r="C533" s="31" t="s">
        <v>350</v>
      </c>
      <c r="D533" s="31" t="s">
        <v>229</v>
      </c>
      <c r="E533" s="31">
        <v>2018</v>
      </c>
      <c r="F533" s="31" t="s">
        <v>22</v>
      </c>
      <c r="G533" s="31" t="s">
        <v>101</v>
      </c>
      <c r="H533" s="31" t="s">
        <v>743</v>
      </c>
      <c r="I533" s="31">
        <v>8230.1994834552934</v>
      </c>
      <c r="J533" s="31">
        <v>37768</v>
      </c>
      <c r="K533" s="31">
        <v>217.91462305272435</v>
      </c>
      <c r="L533" s="31" t="s">
        <v>2754</v>
      </c>
      <c r="M533" s="31">
        <v>217.91</v>
      </c>
      <c r="N533" s="31">
        <f t="shared" si="17"/>
        <v>0</v>
      </c>
      <c r="O533" s="31"/>
    </row>
    <row r="534" spans="1:15" x14ac:dyDescent="0.45">
      <c r="A534" s="31" t="str">
        <f t="shared" si="16"/>
        <v>E06000035_Modelled prevalence of children aged 0-4 in households with any of so called 'toxic trio'_Number</v>
      </c>
      <c r="B534" s="31" t="s">
        <v>351</v>
      </c>
      <c r="C534" s="31" t="s">
        <v>352</v>
      </c>
      <c r="D534" s="31" t="s">
        <v>229</v>
      </c>
      <c r="E534" s="31">
        <v>2018</v>
      </c>
      <c r="F534" s="31" t="s">
        <v>22</v>
      </c>
      <c r="G534" s="31" t="s">
        <v>101</v>
      </c>
      <c r="H534" s="31" t="s">
        <v>743</v>
      </c>
      <c r="I534" s="31">
        <v>2898.0267327559718</v>
      </c>
      <c r="J534" s="31">
        <v>18494</v>
      </c>
      <c r="K534" s="31">
        <v>156.70091558105179</v>
      </c>
      <c r="L534" s="31" t="s">
        <v>2755</v>
      </c>
      <c r="M534" s="31">
        <v>156.69999999999999</v>
      </c>
      <c r="N534" s="31">
        <f t="shared" si="17"/>
        <v>0</v>
      </c>
      <c r="O534" s="31"/>
    </row>
    <row r="535" spans="1:15" x14ac:dyDescent="0.45">
      <c r="A535" s="31" t="str">
        <f t="shared" si="16"/>
        <v>E09000024_Modelled prevalence of children aged 0-4 in households with any of so called 'toxic trio'_Number</v>
      </c>
      <c r="B535" s="31" t="s">
        <v>353</v>
      </c>
      <c r="C535" s="31" t="s">
        <v>354</v>
      </c>
      <c r="D535" s="31" t="s">
        <v>229</v>
      </c>
      <c r="E535" s="31">
        <v>2018</v>
      </c>
      <c r="F535" s="31" t="s">
        <v>22</v>
      </c>
      <c r="G535" s="31" t="s">
        <v>101</v>
      </c>
      <c r="H535" s="31" t="s">
        <v>743</v>
      </c>
      <c r="I535" s="31">
        <v>2360.1098514493751</v>
      </c>
      <c r="J535" s="31">
        <v>14994</v>
      </c>
      <c r="K535" s="31">
        <v>157.4036182105759</v>
      </c>
      <c r="L535" s="31" t="s">
        <v>2684</v>
      </c>
      <c r="M535" s="31">
        <v>157.4</v>
      </c>
      <c r="N535" s="31">
        <f t="shared" si="17"/>
        <v>0</v>
      </c>
      <c r="O535" s="31"/>
    </row>
    <row r="536" spans="1:15" x14ac:dyDescent="0.45">
      <c r="A536" s="31" t="str">
        <f t="shared" si="16"/>
        <v>E06000002_Modelled prevalence of children aged 0-4 in households with any of so called 'toxic trio'_Number</v>
      </c>
      <c r="B536" s="31" t="s">
        <v>511</v>
      </c>
      <c r="C536" s="31" t="s">
        <v>725</v>
      </c>
      <c r="D536" s="31" t="s">
        <v>229</v>
      </c>
      <c r="E536" s="31">
        <v>2018</v>
      </c>
      <c r="F536" s="31" t="s">
        <v>22</v>
      </c>
      <c r="G536" s="31" t="s">
        <v>101</v>
      </c>
      <c r="H536" s="31" t="s">
        <v>743</v>
      </c>
      <c r="I536" s="31">
        <v>1879.0715194132258</v>
      </c>
      <c r="J536" s="31">
        <v>9657</v>
      </c>
      <c r="K536" s="31">
        <v>194.58129019501146</v>
      </c>
      <c r="L536" s="31" t="s">
        <v>2756</v>
      </c>
      <c r="M536" s="31">
        <v>194.58</v>
      </c>
      <c r="N536" s="31">
        <f t="shared" si="17"/>
        <v>0</v>
      </c>
      <c r="O536" s="31"/>
    </row>
    <row r="537" spans="1:15" x14ac:dyDescent="0.45">
      <c r="A537" s="31" t="str">
        <f t="shared" si="16"/>
        <v>E06000042_Modelled prevalence of children aged 0-4 in households with any of so called 'toxic trio'_Number</v>
      </c>
      <c r="B537" s="31" t="s">
        <v>355</v>
      </c>
      <c r="C537" s="31" t="s">
        <v>356</v>
      </c>
      <c r="D537" s="31" t="s">
        <v>229</v>
      </c>
      <c r="E537" s="31">
        <v>2018</v>
      </c>
      <c r="F537" s="31" t="s">
        <v>22</v>
      </c>
      <c r="G537" s="31" t="s">
        <v>101</v>
      </c>
      <c r="H537" s="31" t="s">
        <v>743</v>
      </c>
      <c r="I537" s="31">
        <v>2991.4607108263253</v>
      </c>
      <c r="J537" s="31">
        <v>19048</v>
      </c>
      <c r="K537" s="31">
        <v>157.04854634745513</v>
      </c>
      <c r="L537" s="31" t="s">
        <v>2757</v>
      </c>
      <c r="M537" s="31">
        <v>157.05000000000001</v>
      </c>
      <c r="N537" s="31">
        <f t="shared" si="17"/>
        <v>0</v>
      </c>
      <c r="O537" s="31"/>
    </row>
    <row r="538" spans="1:15" x14ac:dyDescent="0.45">
      <c r="A538" s="31" t="str">
        <f t="shared" si="16"/>
        <v>E08000021_Modelled prevalence of children aged 0-4 in households with any of so called 'toxic trio'_Number</v>
      </c>
      <c r="B538" s="31" t="s">
        <v>357</v>
      </c>
      <c r="C538" s="31" t="s">
        <v>358</v>
      </c>
      <c r="D538" s="31" t="s">
        <v>229</v>
      </c>
      <c r="E538" s="31">
        <v>2018</v>
      </c>
      <c r="F538" s="31" t="s">
        <v>22</v>
      </c>
      <c r="G538" s="31" t="s">
        <v>101</v>
      </c>
      <c r="H538" s="31" t="s">
        <v>743</v>
      </c>
      <c r="I538" s="31">
        <v>3317.7343233634701</v>
      </c>
      <c r="J538" s="31">
        <v>16630</v>
      </c>
      <c r="K538" s="31">
        <v>199.50296592684728</v>
      </c>
      <c r="L538" s="31" t="s">
        <v>2758</v>
      </c>
      <c r="M538" s="31">
        <v>199.5</v>
      </c>
      <c r="N538" s="31">
        <f t="shared" si="17"/>
        <v>0</v>
      </c>
      <c r="O538" s="31"/>
    </row>
    <row r="539" spans="1:15" x14ac:dyDescent="0.45">
      <c r="A539" s="31" t="str">
        <f t="shared" si="16"/>
        <v>E09000025_Modelled prevalence of children aged 0-4 in households with any of so called 'toxic trio'_Number</v>
      </c>
      <c r="B539" s="31" t="s">
        <v>359</v>
      </c>
      <c r="C539" s="31" t="s">
        <v>360</v>
      </c>
      <c r="D539" s="31" t="s">
        <v>229</v>
      </c>
      <c r="E539" s="31">
        <v>2018</v>
      </c>
      <c r="F539" s="31" t="s">
        <v>22</v>
      </c>
      <c r="G539" s="31" t="s">
        <v>101</v>
      </c>
      <c r="H539" s="31" t="s">
        <v>743</v>
      </c>
      <c r="I539" s="31">
        <v>5589.6112534558015</v>
      </c>
      <c r="J539" s="31">
        <v>28254</v>
      </c>
      <c r="K539" s="31">
        <v>197.83433331407241</v>
      </c>
      <c r="L539" s="31" t="s">
        <v>2759</v>
      </c>
      <c r="M539" s="31">
        <v>197.83</v>
      </c>
      <c r="N539" s="31">
        <f t="shared" si="17"/>
        <v>0</v>
      </c>
      <c r="O539" s="31"/>
    </row>
    <row r="540" spans="1:15" x14ac:dyDescent="0.45">
      <c r="A540" s="31" t="str">
        <f t="shared" si="16"/>
        <v>E10000020_Modelled prevalence of children aged 0-4 in households with any of so called 'toxic trio'_Number</v>
      </c>
      <c r="B540" s="31" t="s">
        <v>361</v>
      </c>
      <c r="C540" s="31" t="s">
        <v>362</v>
      </c>
      <c r="D540" s="31" t="s">
        <v>229</v>
      </c>
      <c r="E540" s="31">
        <v>2018</v>
      </c>
      <c r="F540" s="31" t="s">
        <v>22</v>
      </c>
      <c r="G540" s="31" t="s">
        <v>101</v>
      </c>
      <c r="H540" s="31" t="s">
        <v>743</v>
      </c>
      <c r="I540" s="31">
        <v>7346.1461390500681</v>
      </c>
      <c r="J540" s="31">
        <v>46256</v>
      </c>
      <c r="K540" s="31">
        <v>158.8149891700551</v>
      </c>
      <c r="L540" s="31" t="s">
        <v>810</v>
      </c>
      <c r="M540" s="31">
        <v>158.81</v>
      </c>
      <c r="N540" s="31">
        <f t="shared" si="17"/>
        <v>0</v>
      </c>
      <c r="O540" s="31"/>
    </row>
    <row r="541" spans="1:15" x14ac:dyDescent="0.45">
      <c r="A541" s="31" t="str">
        <f t="shared" si="16"/>
        <v>E06000012_Modelled prevalence of children aged 0-4 in households with any of so called 'toxic trio'_Number</v>
      </c>
      <c r="B541" s="31" t="s">
        <v>363</v>
      </c>
      <c r="C541" s="31" t="s">
        <v>364</v>
      </c>
      <c r="D541" s="31" t="s">
        <v>229</v>
      </c>
      <c r="E541" s="31">
        <v>2018</v>
      </c>
      <c r="F541" s="31" t="s">
        <v>22</v>
      </c>
      <c r="G541" s="31" t="s">
        <v>101</v>
      </c>
      <c r="H541" s="31" t="s">
        <v>743</v>
      </c>
      <c r="I541" s="31">
        <v>1606.1891730850205</v>
      </c>
      <c r="J541" s="31">
        <v>9516</v>
      </c>
      <c r="K541" s="31">
        <v>168.7882695549622</v>
      </c>
      <c r="L541" s="31" t="s">
        <v>2760</v>
      </c>
      <c r="M541" s="31">
        <v>168.79</v>
      </c>
      <c r="N541" s="31">
        <f t="shared" si="17"/>
        <v>0</v>
      </c>
      <c r="O541" s="31"/>
    </row>
    <row r="542" spans="1:15" x14ac:dyDescent="0.45">
      <c r="A542" s="31" t="str">
        <f t="shared" si="16"/>
        <v>E06000013_Modelled prevalence of children aged 0-4 in households with any of so called 'toxic trio'_Number</v>
      </c>
      <c r="B542" s="31" t="s">
        <v>365</v>
      </c>
      <c r="C542" s="31" t="s">
        <v>366</v>
      </c>
      <c r="D542" s="31" t="s">
        <v>229</v>
      </c>
      <c r="E542" s="31">
        <v>2018</v>
      </c>
      <c r="F542" s="31" t="s">
        <v>22</v>
      </c>
      <c r="G542" s="31" t="s">
        <v>101</v>
      </c>
      <c r="H542" s="31" t="s">
        <v>743</v>
      </c>
      <c r="I542" s="31">
        <v>1365.3652866067503</v>
      </c>
      <c r="J542" s="31">
        <v>9204</v>
      </c>
      <c r="K542" s="31">
        <v>148.34477255614408</v>
      </c>
      <c r="L542" s="31" t="s">
        <v>2761</v>
      </c>
      <c r="M542" s="31">
        <v>148.34</v>
      </c>
      <c r="N542" s="31">
        <f t="shared" si="17"/>
        <v>0</v>
      </c>
      <c r="O542" s="31"/>
    </row>
    <row r="543" spans="1:15" x14ac:dyDescent="0.45">
      <c r="A543" s="31" t="str">
        <f t="shared" si="16"/>
        <v>E06000024_Modelled prevalence of children aged 0-4 in households with any of so called 'toxic trio'_Number</v>
      </c>
      <c r="B543" s="31" t="s">
        <v>367</v>
      </c>
      <c r="C543" s="31" t="s">
        <v>368</v>
      </c>
      <c r="D543" s="31" t="s">
        <v>229</v>
      </c>
      <c r="E543" s="31">
        <v>2018</v>
      </c>
      <c r="F543" s="31" t="s">
        <v>22</v>
      </c>
      <c r="G543" s="31" t="s">
        <v>101</v>
      </c>
      <c r="H543" s="31" t="s">
        <v>743</v>
      </c>
      <c r="I543" s="31">
        <v>1666.4159392079864</v>
      </c>
      <c r="J543" s="31">
        <v>11491</v>
      </c>
      <c r="K543" s="31">
        <v>145.01922715237893</v>
      </c>
      <c r="L543" s="31" t="s">
        <v>2762</v>
      </c>
      <c r="M543" s="31">
        <v>145.02000000000001</v>
      </c>
      <c r="N543" s="31">
        <f t="shared" si="17"/>
        <v>0</v>
      </c>
      <c r="O543" s="31"/>
    </row>
    <row r="544" spans="1:15" x14ac:dyDescent="0.45">
      <c r="A544" s="31" t="str">
        <f t="shared" si="16"/>
        <v>E08000022_Modelled prevalence of children aged 0-4 in households with any of so called 'toxic trio'_Number</v>
      </c>
      <c r="B544" s="31" t="s">
        <v>524</v>
      </c>
      <c r="C544" s="31" t="s">
        <v>525</v>
      </c>
      <c r="D544" s="31" t="s">
        <v>229</v>
      </c>
      <c r="E544" s="31">
        <v>2018</v>
      </c>
      <c r="F544" s="31" t="s">
        <v>22</v>
      </c>
      <c r="G544" s="31" t="s">
        <v>101</v>
      </c>
      <c r="H544" s="31" t="s">
        <v>743</v>
      </c>
      <c r="I544" s="31">
        <v>1938.9932229643744</v>
      </c>
      <c r="J544" s="31">
        <v>11471</v>
      </c>
      <c r="K544" s="31">
        <v>169.03436692218415</v>
      </c>
      <c r="L544" s="31" t="s">
        <v>2763</v>
      </c>
      <c r="M544" s="31">
        <v>169.03</v>
      </c>
      <c r="N544" s="31">
        <f t="shared" si="17"/>
        <v>0</v>
      </c>
      <c r="O544" s="31"/>
    </row>
    <row r="545" spans="1:15" x14ac:dyDescent="0.45">
      <c r="A545" s="31" t="str">
        <f t="shared" si="16"/>
        <v>E10000023_Modelled prevalence of children aged 0-4 in households with any of so called 'toxic trio'_Number</v>
      </c>
      <c r="B545" s="31" t="s">
        <v>369</v>
      </c>
      <c r="C545" s="31" t="s">
        <v>370</v>
      </c>
      <c r="D545" s="31" t="s">
        <v>229</v>
      </c>
      <c r="E545" s="31">
        <v>2018</v>
      </c>
      <c r="F545" s="31" t="s">
        <v>22</v>
      </c>
      <c r="G545" s="31" t="s">
        <v>101</v>
      </c>
      <c r="H545" s="31" t="s">
        <v>743</v>
      </c>
      <c r="I545" s="31">
        <v>4341.2411287076666</v>
      </c>
      <c r="J545" s="31">
        <v>29706</v>
      </c>
      <c r="K545" s="31">
        <v>146.14021169823155</v>
      </c>
      <c r="L545" s="31" t="s">
        <v>2764</v>
      </c>
      <c r="M545" s="31">
        <v>146.13999999999999</v>
      </c>
      <c r="N545" s="31">
        <f t="shared" si="17"/>
        <v>0</v>
      </c>
      <c r="O545" s="31"/>
    </row>
    <row r="546" spans="1:15" x14ac:dyDescent="0.45">
      <c r="A546" s="31" t="str">
        <f t="shared" si="16"/>
        <v>E10000021_Modelled prevalence of children aged 0-4 in households with any of so called 'toxic trio'_Number</v>
      </c>
      <c r="B546" s="31" t="s">
        <v>371</v>
      </c>
      <c r="C546" s="31" t="s">
        <v>372</v>
      </c>
      <c r="D546" s="31" t="s">
        <v>229</v>
      </c>
      <c r="E546" s="31">
        <v>2018</v>
      </c>
      <c r="F546" s="31" t="s">
        <v>22</v>
      </c>
      <c r="G546" s="31" t="s">
        <v>101</v>
      </c>
      <c r="H546" s="31" t="s">
        <v>743</v>
      </c>
      <c r="I546" s="31">
        <v>7020.0692129241152</v>
      </c>
      <c r="J546" s="31">
        <v>47337</v>
      </c>
      <c r="K546" s="31">
        <v>148.29983338454306</v>
      </c>
      <c r="L546" s="31" t="s">
        <v>2765</v>
      </c>
      <c r="M546" s="31">
        <v>148.30000000000001</v>
      </c>
      <c r="N546" s="31">
        <f t="shared" si="17"/>
        <v>0</v>
      </c>
      <c r="O546" s="31"/>
    </row>
    <row r="547" spans="1:15" x14ac:dyDescent="0.45">
      <c r="A547" s="31" t="str">
        <f t="shared" si="16"/>
        <v>E06000048_Modelled prevalence of children aged 0-4 in households with any of so called 'toxic trio'_Number</v>
      </c>
      <c r="B547" s="31" t="s">
        <v>484</v>
      </c>
      <c r="C547" s="31" t="s">
        <v>705</v>
      </c>
      <c r="D547" s="31" t="s">
        <v>229</v>
      </c>
      <c r="E547" s="31">
        <v>2018</v>
      </c>
      <c r="F547" s="31" t="s">
        <v>22</v>
      </c>
      <c r="G547" s="31" t="s">
        <v>101</v>
      </c>
      <c r="H547" s="31" t="s">
        <v>743</v>
      </c>
      <c r="I547" s="31">
        <v>2342.9066051475479</v>
      </c>
      <c r="J547" s="31">
        <v>14910</v>
      </c>
      <c r="K547" s="31">
        <v>157.1365932359187</v>
      </c>
      <c r="L547" s="31" t="s">
        <v>2766</v>
      </c>
      <c r="M547" s="31">
        <v>157.13999999999999</v>
      </c>
      <c r="N547" s="31">
        <f t="shared" si="17"/>
        <v>0</v>
      </c>
      <c r="O547" s="31"/>
    </row>
    <row r="548" spans="1:15" x14ac:dyDescent="0.45">
      <c r="A548" s="31" t="str">
        <f t="shared" si="16"/>
        <v>E06000018_Modelled prevalence of children aged 0-4 in households with any of so called 'toxic trio'_Number</v>
      </c>
      <c r="B548" s="31" t="s">
        <v>373</v>
      </c>
      <c r="C548" s="31" t="s">
        <v>374</v>
      </c>
      <c r="D548" s="31" t="s">
        <v>229</v>
      </c>
      <c r="E548" s="31">
        <v>2018</v>
      </c>
      <c r="F548" s="31" t="s">
        <v>22</v>
      </c>
      <c r="G548" s="31" t="s">
        <v>101</v>
      </c>
      <c r="H548" s="31" t="s">
        <v>743</v>
      </c>
      <c r="I548" s="31">
        <v>4057.8481845009351</v>
      </c>
      <c r="J548" s="31">
        <v>20755</v>
      </c>
      <c r="K548" s="31">
        <v>195.51183736453552</v>
      </c>
      <c r="L548" s="31" t="s">
        <v>2767</v>
      </c>
      <c r="M548" s="31">
        <v>195.51</v>
      </c>
      <c r="N548" s="31">
        <f t="shared" si="17"/>
        <v>0</v>
      </c>
      <c r="O548" s="31"/>
    </row>
    <row r="549" spans="1:15" x14ac:dyDescent="0.45">
      <c r="A549" s="31" t="str">
        <f t="shared" si="16"/>
        <v>E10000024_Modelled prevalence of children aged 0-4 in households with any of so called 'toxic trio'_Number</v>
      </c>
      <c r="B549" s="31" t="s">
        <v>572</v>
      </c>
      <c r="C549" s="31" t="s">
        <v>573</v>
      </c>
      <c r="D549" s="31" t="s">
        <v>229</v>
      </c>
      <c r="E549" s="31">
        <v>2018</v>
      </c>
      <c r="F549" s="31" t="s">
        <v>22</v>
      </c>
      <c r="G549" s="31" t="s">
        <v>101</v>
      </c>
      <c r="H549" s="31" t="s">
        <v>743</v>
      </c>
      <c r="I549" s="31">
        <v>6659.7762637993992</v>
      </c>
      <c r="J549" s="31">
        <v>44888</v>
      </c>
      <c r="K549" s="31">
        <v>148.36429031811173</v>
      </c>
      <c r="L549" s="31" t="s">
        <v>2768</v>
      </c>
      <c r="M549" s="31">
        <v>148.36000000000001</v>
      </c>
      <c r="N549" s="31">
        <f t="shared" si="17"/>
        <v>0</v>
      </c>
      <c r="O549" s="31"/>
    </row>
    <row r="550" spans="1:15" x14ac:dyDescent="0.45">
      <c r="A550" s="31" t="str">
        <f t="shared" si="16"/>
        <v>E08000004_Modelled prevalence of children aged 0-4 in households with any of so called 'toxic trio'_Number</v>
      </c>
      <c r="B550" s="31" t="s">
        <v>375</v>
      </c>
      <c r="C550" s="31" t="s">
        <v>376</v>
      </c>
      <c r="D550" s="31" t="s">
        <v>229</v>
      </c>
      <c r="E550" s="31">
        <v>2018</v>
      </c>
      <c r="F550" s="31" t="s">
        <v>22</v>
      </c>
      <c r="G550" s="31" t="s">
        <v>101</v>
      </c>
      <c r="H550" s="31" t="s">
        <v>743</v>
      </c>
      <c r="I550" s="31">
        <v>2982.681199177644</v>
      </c>
      <c r="J550" s="31">
        <v>16792</v>
      </c>
      <c r="K550" s="31">
        <v>177.62513096579585</v>
      </c>
      <c r="L550" s="31" t="s">
        <v>2769</v>
      </c>
      <c r="M550" s="31">
        <v>177.63</v>
      </c>
      <c r="N550" s="31">
        <f t="shared" si="17"/>
        <v>0</v>
      </c>
      <c r="O550" s="31"/>
    </row>
    <row r="551" spans="1:15" x14ac:dyDescent="0.45">
      <c r="A551" s="31" t="str">
        <f t="shared" si="16"/>
        <v>E10000025_Modelled prevalence of children aged 0-4 in households with any of so called 'toxic trio'_Number</v>
      </c>
      <c r="B551" s="31" t="s">
        <v>377</v>
      </c>
      <c r="C551" s="31" t="s">
        <v>378</v>
      </c>
      <c r="D551" s="31" t="s">
        <v>229</v>
      </c>
      <c r="E551" s="31">
        <v>2018</v>
      </c>
      <c r="F551" s="31" t="s">
        <v>22</v>
      </c>
      <c r="G551" s="31" t="s">
        <v>101</v>
      </c>
      <c r="H551" s="31" t="s">
        <v>743</v>
      </c>
      <c r="I551" s="31">
        <v>5826.5442104226013</v>
      </c>
      <c r="J551" s="31">
        <v>39398</v>
      </c>
      <c r="K551" s="31">
        <v>147.88933982493023</v>
      </c>
      <c r="L551" s="31" t="s">
        <v>2770</v>
      </c>
      <c r="M551" s="31">
        <v>147.88999999999999</v>
      </c>
      <c r="N551" s="31">
        <f t="shared" si="17"/>
        <v>0</v>
      </c>
      <c r="O551" s="31"/>
    </row>
    <row r="552" spans="1:15" x14ac:dyDescent="0.45">
      <c r="A552" s="31" t="str">
        <f t="shared" si="16"/>
        <v>E06000031_Modelled prevalence of children aged 0-4 in households with any of so called 'toxic trio'_Number</v>
      </c>
      <c r="B552" s="31" t="s">
        <v>379</v>
      </c>
      <c r="C552" s="31" t="s">
        <v>380</v>
      </c>
      <c r="D552" s="31" t="s">
        <v>229</v>
      </c>
      <c r="E552" s="31">
        <v>2018</v>
      </c>
      <c r="F552" s="31" t="s">
        <v>22</v>
      </c>
      <c r="G552" s="31" t="s">
        <v>101</v>
      </c>
      <c r="H552" s="31" t="s">
        <v>743</v>
      </c>
      <c r="I552" s="31">
        <v>2553.0782481968527</v>
      </c>
      <c r="J552" s="31">
        <v>15931</v>
      </c>
      <c r="K552" s="31">
        <v>160.25850531648061</v>
      </c>
      <c r="L552" s="31" t="s">
        <v>813</v>
      </c>
      <c r="M552" s="31">
        <v>160.26</v>
      </c>
      <c r="N552" s="31">
        <f t="shared" si="17"/>
        <v>0</v>
      </c>
      <c r="O552" s="31"/>
    </row>
    <row r="553" spans="1:15" x14ac:dyDescent="0.45">
      <c r="A553" s="31" t="str">
        <f t="shared" si="16"/>
        <v>E06000026_Modelled prevalence of children aged 0-4 in households with any of so called 'toxic trio'_Number</v>
      </c>
      <c r="B553" s="31" t="s">
        <v>381</v>
      </c>
      <c r="C553" s="31" t="s">
        <v>382</v>
      </c>
      <c r="D553" s="31" t="s">
        <v>229</v>
      </c>
      <c r="E553" s="31">
        <v>2018</v>
      </c>
      <c r="F553" s="31" t="s">
        <v>22</v>
      </c>
      <c r="G553" s="31" t="s">
        <v>101</v>
      </c>
      <c r="H553" s="31" t="s">
        <v>743</v>
      </c>
      <c r="I553" s="31">
        <v>2562.387382837222</v>
      </c>
      <c r="J553" s="31">
        <v>14969</v>
      </c>
      <c r="K553" s="31">
        <v>171.179596688972</v>
      </c>
      <c r="L553" s="31" t="s">
        <v>2771</v>
      </c>
      <c r="M553" s="31">
        <v>171.18</v>
      </c>
      <c r="N553" s="31">
        <f t="shared" si="17"/>
        <v>0</v>
      </c>
      <c r="O553" s="31"/>
    </row>
    <row r="554" spans="1:15" x14ac:dyDescent="0.45">
      <c r="A554" s="31" t="str">
        <f t="shared" si="16"/>
        <v>E06000029_Modelled prevalence of children aged 0-4 in households with any of so called 'toxic trio'_Number</v>
      </c>
      <c r="B554" s="31" t="s">
        <v>543</v>
      </c>
      <c r="C554" s="31" t="s">
        <v>717</v>
      </c>
      <c r="D554" s="31" t="s">
        <v>229</v>
      </c>
      <c r="E554" s="31">
        <v>2018</v>
      </c>
      <c r="F554" s="31" t="s">
        <v>22</v>
      </c>
      <c r="G554" s="31" t="s">
        <v>101</v>
      </c>
      <c r="H554" s="31" t="s">
        <v>743</v>
      </c>
      <c r="I554" s="31">
        <v>1202.9169112422717</v>
      </c>
      <c r="J554" s="31">
        <v>8108</v>
      </c>
      <c r="K554" s="31">
        <v>148.36173054295406</v>
      </c>
      <c r="L554" s="31" t="s">
        <v>2768</v>
      </c>
      <c r="M554" s="31">
        <v>148.36000000000001</v>
      </c>
      <c r="N554" s="31">
        <f t="shared" si="17"/>
        <v>0</v>
      </c>
      <c r="O554" s="31"/>
    </row>
    <row r="555" spans="1:15" x14ac:dyDescent="0.45">
      <c r="A555" s="31" t="str">
        <f t="shared" si="16"/>
        <v>E06000044_Modelled prevalence of children aged 0-4 in households with any of so called 'toxic trio'_Number</v>
      </c>
      <c r="B555" s="31" t="s">
        <v>383</v>
      </c>
      <c r="C555" s="31" t="s">
        <v>384</v>
      </c>
      <c r="D555" s="31" t="s">
        <v>229</v>
      </c>
      <c r="E555" s="31">
        <v>2018</v>
      </c>
      <c r="F555" s="31" t="s">
        <v>22</v>
      </c>
      <c r="G555" s="31" t="s">
        <v>101</v>
      </c>
      <c r="H555" s="31" t="s">
        <v>743</v>
      </c>
      <c r="I555" s="31">
        <v>2254.867085016886</v>
      </c>
      <c r="J555" s="31">
        <v>12735</v>
      </c>
      <c r="K555" s="31">
        <v>177.06062701349714</v>
      </c>
      <c r="L555" s="31" t="s">
        <v>2772</v>
      </c>
      <c r="M555" s="31">
        <v>177.06</v>
      </c>
      <c r="N555" s="31">
        <f t="shared" si="17"/>
        <v>0</v>
      </c>
      <c r="O555" s="31"/>
    </row>
    <row r="556" spans="1:15" x14ac:dyDescent="0.45">
      <c r="A556" s="31" t="str">
        <f t="shared" si="16"/>
        <v>E06000038_Modelled prevalence of children aged 0-4 in households with any of so called 'toxic trio'_Number</v>
      </c>
      <c r="B556" s="31" t="s">
        <v>557</v>
      </c>
      <c r="C556" s="31" t="s">
        <v>726</v>
      </c>
      <c r="D556" s="31" t="s">
        <v>229</v>
      </c>
      <c r="E556" s="31">
        <v>2018</v>
      </c>
      <c r="F556" s="31" t="s">
        <v>22</v>
      </c>
      <c r="G556" s="31" t="s">
        <v>101</v>
      </c>
      <c r="H556" s="31" t="s">
        <v>743</v>
      </c>
      <c r="I556" s="31">
        <v>1917.2162690476241</v>
      </c>
      <c r="J556" s="31">
        <v>11632</v>
      </c>
      <c r="K556" s="31">
        <v>164.8225815893762</v>
      </c>
      <c r="L556" s="31" t="s">
        <v>2773</v>
      </c>
      <c r="M556" s="31">
        <v>164.82</v>
      </c>
      <c r="N556" s="31">
        <f t="shared" si="17"/>
        <v>0</v>
      </c>
      <c r="O556" s="31"/>
    </row>
    <row r="557" spans="1:15" x14ac:dyDescent="0.45">
      <c r="A557" s="31" t="str">
        <f t="shared" si="16"/>
        <v>E09000026_Modelled prevalence of children aged 0-4 in households with any of so called 'toxic trio'_Number</v>
      </c>
      <c r="B557" s="31" t="s">
        <v>385</v>
      </c>
      <c r="C557" s="31" t="s">
        <v>386</v>
      </c>
      <c r="D557" s="31" t="s">
        <v>229</v>
      </c>
      <c r="E557" s="31">
        <v>2018</v>
      </c>
      <c r="F557" s="31" t="s">
        <v>22</v>
      </c>
      <c r="G557" s="31" t="s">
        <v>101</v>
      </c>
      <c r="H557" s="31" t="s">
        <v>743</v>
      </c>
      <c r="I557" s="31">
        <v>3682.1881530824626</v>
      </c>
      <c r="J557" s="31">
        <v>22744</v>
      </c>
      <c r="K557" s="31">
        <v>161.89712245350256</v>
      </c>
      <c r="L557" s="31" t="s">
        <v>2774</v>
      </c>
      <c r="M557" s="31">
        <v>161.9</v>
      </c>
      <c r="N557" s="31">
        <f t="shared" si="17"/>
        <v>0</v>
      </c>
      <c r="O557" s="31"/>
    </row>
    <row r="558" spans="1:15" x14ac:dyDescent="0.45">
      <c r="A558" s="31" t="str">
        <f t="shared" si="16"/>
        <v>E06000003_Modelled prevalence of children aged 0-4 in households with any of so called 'toxic trio'_Number</v>
      </c>
      <c r="B558" s="31" t="s">
        <v>387</v>
      </c>
      <c r="C558" s="31" t="s">
        <v>388</v>
      </c>
      <c r="D558" s="31" t="s">
        <v>229</v>
      </c>
      <c r="E558" s="31">
        <v>2018</v>
      </c>
      <c r="F558" s="31" t="s">
        <v>22</v>
      </c>
      <c r="G558" s="31" t="s">
        <v>101</v>
      </c>
      <c r="H558" s="31" t="s">
        <v>743</v>
      </c>
      <c r="I558" s="31">
        <v>1278.0049966833049</v>
      </c>
      <c r="J558" s="31">
        <v>7348</v>
      </c>
      <c r="K558" s="31">
        <v>173.92555752358533</v>
      </c>
      <c r="L558" s="31" t="s">
        <v>2775</v>
      </c>
      <c r="M558" s="31">
        <v>173.93</v>
      </c>
      <c r="N558" s="31">
        <f t="shared" si="17"/>
        <v>0</v>
      </c>
      <c r="O558" s="31"/>
    </row>
    <row r="559" spans="1:15" x14ac:dyDescent="0.45">
      <c r="A559" s="31" t="str">
        <f t="shared" si="16"/>
        <v>E09000027_Modelled prevalence of children aged 0-4 in households with any of so called 'toxic trio'_Number</v>
      </c>
      <c r="B559" s="31" t="s">
        <v>389</v>
      </c>
      <c r="C559" s="31" t="s">
        <v>390</v>
      </c>
      <c r="D559" s="31" t="s">
        <v>229</v>
      </c>
      <c r="E559" s="31">
        <v>2018</v>
      </c>
      <c r="F559" s="31" t="s">
        <v>22</v>
      </c>
      <c r="G559" s="31" t="s">
        <v>101</v>
      </c>
      <c r="H559" s="31" t="s">
        <v>743</v>
      </c>
      <c r="I559" s="31">
        <v>1893.8863276310103</v>
      </c>
      <c r="J559" s="31">
        <v>12624</v>
      </c>
      <c r="K559" s="31">
        <v>150.02268121284936</v>
      </c>
      <c r="L559" s="31" t="s">
        <v>2776</v>
      </c>
      <c r="M559" s="31">
        <v>150.02000000000001</v>
      </c>
      <c r="N559" s="31">
        <f t="shared" si="17"/>
        <v>0</v>
      </c>
      <c r="O559" s="31"/>
    </row>
    <row r="560" spans="1:15" x14ac:dyDescent="0.45">
      <c r="A560" s="31" t="str">
        <f t="shared" si="16"/>
        <v>E08000005_Modelled prevalence of children aged 0-4 in households with any of so called 'toxic trio'_Number</v>
      </c>
      <c r="B560" s="31" t="s">
        <v>391</v>
      </c>
      <c r="C560" s="31" t="s">
        <v>392</v>
      </c>
      <c r="D560" s="31" t="s">
        <v>229</v>
      </c>
      <c r="E560" s="31">
        <v>2018</v>
      </c>
      <c r="F560" s="31" t="s">
        <v>22</v>
      </c>
      <c r="G560" s="31" t="s">
        <v>101</v>
      </c>
      <c r="H560" s="31" t="s">
        <v>743</v>
      </c>
      <c r="I560" s="31">
        <v>2769.3240282682832</v>
      </c>
      <c r="J560" s="31">
        <v>15123</v>
      </c>
      <c r="K560" s="31">
        <v>183.12001773909168</v>
      </c>
      <c r="L560" s="31" t="s">
        <v>2777</v>
      </c>
      <c r="M560" s="31">
        <v>183.12</v>
      </c>
      <c r="N560" s="31">
        <f t="shared" si="17"/>
        <v>0</v>
      </c>
      <c r="O560" s="31"/>
    </row>
    <row r="561" spans="1:15" x14ac:dyDescent="0.45">
      <c r="A561" s="31" t="str">
        <f t="shared" si="16"/>
        <v>E08000018_Modelled prevalence of children aged 0-4 in households with any of so called 'toxic trio'_Number</v>
      </c>
      <c r="B561" s="31" t="s">
        <v>393</v>
      </c>
      <c r="C561" s="31" t="s">
        <v>394</v>
      </c>
      <c r="D561" s="31" t="s">
        <v>229</v>
      </c>
      <c r="E561" s="31">
        <v>2018</v>
      </c>
      <c r="F561" s="31" t="s">
        <v>22</v>
      </c>
      <c r="G561" s="31" t="s">
        <v>101</v>
      </c>
      <c r="H561" s="31" t="s">
        <v>743</v>
      </c>
      <c r="I561" s="31">
        <v>2599.8233462639751</v>
      </c>
      <c r="J561" s="31">
        <v>15832</v>
      </c>
      <c r="K561" s="31">
        <v>164.21319771753255</v>
      </c>
      <c r="L561" s="31" t="s">
        <v>2778</v>
      </c>
      <c r="M561" s="31">
        <v>164.21</v>
      </c>
      <c r="N561" s="31">
        <f t="shared" si="17"/>
        <v>0</v>
      </c>
      <c r="O561" s="31"/>
    </row>
    <row r="562" spans="1:15" x14ac:dyDescent="0.45">
      <c r="A562" s="31" t="str">
        <f t="shared" si="16"/>
        <v>E06000017_Modelled prevalence of children aged 0-4 in households with any of so called 'toxic trio'_Number</v>
      </c>
      <c r="B562" s="31" t="s">
        <v>548</v>
      </c>
      <c r="C562" s="31" t="s">
        <v>728</v>
      </c>
      <c r="D562" s="31" t="s">
        <v>229</v>
      </c>
      <c r="E562" s="31">
        <v>2018</v>
      </c>
      <c r="F562" s="31" t="s">
        <v>22</v>
      </c>
      <c r="G562" s="31" t="s">
        <v>101</v>
      </c>
      <c r="H562" s="31" t="s">
        <v>743</v>
      </c>
      <c r="I562" s="31">
        <v>253.96106573133355</v>
      </c>
      <c r="J562" s="31">
        <v>1855</v>
      </c>
      <c r="K562" s="31">
        <v>136.90623489559761</v>
      </c>
      <c r="L562" s="31" t="s">
        <v>2779</v>
      </c>
      <c r="M562" s="31">
        <v>136.91</v>
      </c>
      <c r="N562" s="31">
        <f t="shared" si="17"/>
        <v>0</v>
      </c>
      <c r="O562" s="31"/>
    </row>
    <row r="563" spans="1:15" x14ac:dyDescent="0.45">
      <c r="A563" s="31" t="str">
        <f t="shared" si="16"/>
        <v>E08000006_Modelled prevalence of children aged 0-4 in households with any of so called 'toxic trio'_Number</v>
      </c>
      <c r="B563" s="31" t="s">
        <v>395</v>
      </c>
      <c r="C563" s="31" t="s">
        <v>396</v>
      </c>
      <c r="D563" s="31" t="s">
        <v>229</v>
      </c>
      <c r="E563" s="31">
        <v>2018</v>
      </c>
      <c r="F563" s="31" t="s">
        <v>22</v>
      </c>
      <c r="G563" s="31" t="s">
        <v>101</v>
      </c>
      <c r="H563" s="31" t="s">
        <v>743</v>
      </c>
      <c r="I563" s="31">
        <v>3472.6335468546358</v>
      </c>
      <c r="J563" s="31">
        <v>17614</v>
      </c>
      <c r="K563" s="31">
        <v>197.15189887899601</v>
      </c>
      <c r="L563" s="31" t="s">
        <v>2780</v>
      </c>
      <c r="M563" s="31">
        <v>197.15</v>
      </c>
      <c r="N563" s="31">
        <f t="shared" si="17"/>
        <v>0</v>
      </c>
      <c r="O563" s="31"/>
    </row>
    <row r="564" spans="1:15" x14ac:dyDescent="0.45">
      <c r="A564" s="31" t="str">
        <f t="shared" si="16"/>
        <v>E08000028_Modelled prevalence of children aged 0-4 in households with any of so called 'toxic trio'_Number</v>
      </c>
      <c r="B564" s="31" t="s">
        <v>397</v>
      </c>
      <c r="C564" s="31" t="s">
        <v>398</v>
      </c>
      <c r="D564" s="31" t="s">
        <v>229</v>
      </c>
      <c r="E564" s="31">
        <v>2018</v>
      </c>
      <c r="F564" s="31" t="s">
        <v>22</v>
      </c>
      <c r="G564" s="31" t="s">
        <v>101</v>
      </c>
      <c r="H564" s="31" t="s">
        <v>743</v>
      </c>
      <c r="I564" s="31">
        <v>4031.7529516002332</v>
      </c>
      <c r="J564" s="31">
        <v>23772</v>
      </c>
      <c r="K564" s="31">
        <v>169.60091500926438</v>
      </c>
      <c r="L564" s="31" t="s">
        <v>2781</v>
      </c>
      <c r="M564" s="31">
        <v>169.6</v>
      </c>
      <c r="N564" s="31">
        <f t="shared" si="17"/>
        <v>0</v>
      </c>
      <c r="O564" s="31"/>
    </row>
    <row r="565" spans="1:15" x14ac:dyDescent="0.45">
      <c r="A565" s="31" t="str">
        <f t="shared" si="16"/>
        <v>E08000014_Modelled prevalence of children aged 0-4 in households with any of so called 'toxic trio'_Number</v>
      </c>
      <c r="B565" s="31" t="s">
        <v>399</v>
      </c>
      <c r="C565" s="31" t="s">
        <v>400</v>
      </c>
      <c r="D565" s="31" t="s">
        <v>229</v>
      </c>
      <c r="E565" s="31">
        <v>2018</v>
      </c>
      <c r="F565" s="31" t="s">
        <v>22</v>
      </c>
      <c r="G565" s="31" t="s">
        <v>101</v>
      </c>
      <c r="H565" s="31" t="s">
        <v>743</v>
      </c>
      <c r="I565" s="31">
        <v>2604.2841810676432</v>
      </c>
      <c r="J565" s="31">
        <v>14441</v>
      </c>
      <c r="K565" s="31">
        <v>180.33960120958682</v>
      </c>
      <c r="L565" s="31" t="s">
        <v>2782</v>
      </c>
      <c r="M565" s="31">
        <v>180.34</v>
      </c>
      <c r="N565" s="31">
        <f t="shared" si="17"/>
        <v>0</v>
      </c>
      <c r="O565" s="31"/>
    </row>
    <row r="566" spans="1:15" x14ac:dyDescent="0.45">
      <c r="A566" s="31" t="str">
        <f t="shared" si="16"/>
        <v>E08000019_Modelled prevalence of children aged 0-4 in households with any of so called 'toxic trio'_Number</v>
      </c>
      <c r="B566" s="31" t="s">
        <v>401</v>
      </c>
      <c r="C566" s="31" t="s">
        <v>402</v>
      </c>
      <c r="D566" s="31" t="s">
        <v>229</v>
      </c>
      <c r="E566" s="31">
        <v>2018</v>
      </c>
      <c r="F566" s="31" t="s">
        <v>22</v>
      </c>
      <c r="G566" s="31" t="s">
        <v>101</v>
      </c>
      <c r="H566" s="31" t="s">
        <v>743</v>
      </c>
      <c r="I566" s="31">
        <v>5779.0527922109495</v>
      </c>
      <c r="J566" s="31">
        <v>32700</v>
      </c>
      <c r="K566" s="31">
        <v>176.72944318687919</v>
      </c>
      <c r="L566" s="31" t="s">
        <v>2783</v>
      </c>
      <c r="M566" s="31">
        <v>176.73</v>
      </c>
      <c r="N566" s="31">
        <f t="shared" si="17"/>
        <v>0</v>
      </c>
      <c r="O566" s="31"/>
    </row>
    <row r="567" spans="1:15" x14ac:dyDescent="0.45">
      <c r="A567" s="31" t="str">
        <f t="shared" si="16"/>
        <v>E06000051_Modelled prevalence of children aged 0-4 in households with any of so called 'toxic trio'_Number</v>
      </c>
      <c r="B567" s="31" t="s">
        <v>403</v>
      </c>
      <c r="C567" s="31" t="s">
        <v>166</v>
      </c>
      <c r="D567" s="31" t="s">
        <v>229</v>
      </c>
      <c r="E567" s="31">
        <v>2018</v>
      </c>
      <c r="F567" s="31" t="s">
        <v>22</v>
      </c>
      <c r="G567" s="31" t="s">
        <v>101</v>
      </c>
      <c r="H567" s="31" t="s">
        <v>743</v>
      </c>
      <c r="I567" s="31">
        <v>2083.4941054107285</v>
      </c>
      <c r="J567" s="31">
        <v>15034</v>
      </c>
      <c r="K567" s="31">
        <v>138.58547993951899</v>
      </c>
      <c r="L567" s="31" t="s">
        <v>2784</v>
      </c>
      <c r="M567" s="31">
        <v>138.59</v>
      </c>
      <c r="N567" s="31">
        <f t="shared" si="17"/>
        <v>0</v>
      </c>
      <c r="O567" s="31"/>
    </row>
    <row r="568" spans="1:15" x14ac:dyDescent="0.45">
      <c r="A568" s="31" t="str">
        <f t="shared" si="16"/>
        <v>E06000039_Modelled prevalence of children aged 0-4 in households with any of so called 'toxic trio'_Number</v>
      </c>
      <c r="B568" s="31" t="s">
        <v>404</v>
      </c>
      <c r="C568" s="31" t="s">
        <v>405</v>
      </c>
      <c r="D568" s="31" t="s">
        <v>229</v>
      </c>
      <c r="E568" s="31">
        <v>2018</v>
      </c>
      <c r="F568" s="31" t="s">
        <v>22</v>
      </c>
      <c r="G568" s="31" t="s">
        <v>101</v>
      </c>
      <c r="H568" s="31" t="s">
        <v>743</v>
      </c>
      <c r="I568" s="31">
        <v>2097.1408659209833</v>
      </c>
      <c r="J568" s="31">
        <v>12827</v>
      </c>
      <c r="K568" s="31">
        <v>163.49425944655673</v>
      </c>
      <c r="L568" s="31" t="s">
        <v>2785</v>
      </c>
      <c r="M568" s="31">
        <v>163.49</v>
      </c>
      <c r="N568" s="31">
        <f t="shared" si="17"/>
        <v>0</v>
      </c>
      <c r="O568" s="31"/>
    </row>
    <row r="569" spans="1:15" x14ac:dyDescent="0.45">
      <c r="A569" s="31" t="str">
        <f t="shared" si="16"/>
        <v>E08000029_Modelled prevalence of children aged 0-4 in households with any of so called 'toxic trio'_Number</v>
      </c>
      <c r="B569" s="31" t="s">
        <v>516</v>
      </c>
      <c r="C569" s="31" t="s">
        <v>517</v>
      </c>
      <c r="D569" s="31" t="s">
        <v>229</v>
      </c>
      <c r="E569" s="31">
        <v>2018</v>
      </c>
      <c r="F569" s="31" t="s">
        <v>22</v>
      </c>
      <c r="G569" s="31" t="s">
        <v>101</v>
      </c>
      <c r="H569" s="31" t="s">
        <v>743</v>
      </c>
      <c r="I569" s="31">
        <v>1839.4969334368498</v>
      </c>
      <c r="J569" s="31">
        <v>12393</v>
      </c>
      <c r="K569" s="31">
        <v>148.43031819872908</v>
      </c>
      <c r="L569" s="31" t="s">
        <v>2786</v>
      </c>
      <c r="M569" s="31">
        <v>148.43</v>
      </c>
      <c r="N569" s="31">
        <f t="shared" si="17"/>
        <v>0</v>
      </c>
      <c r="O569" s="31"/>
    </row>
    <row r="570" spans="1:15" x14ac:dyDescent="0.45">
      <c r="A570" s="31" t="str">
        <f t="shared" si="16"/>
        <v>E10000027_Modelled prevalence of children aged 0-4 in households with any of so called 'toxic trio'_Number</v>
      </c>
      <c r="B570" s="31" t="s">
        <v>406</v>
      </c>
      <c r="C570" s="31" t="s">
        <v>407</v>
      </c>
      <c r="D570" s="31" t="s">
        <v>229</v>
      </c>
      <c r="E570" s="31">
        <v>2018</v>
      </c>
      <c r="F570" s="31" t="s">
        <v>22</v>
      </c>
      <c r="G570" s="31" t="s">
        <v>101</v>
      </c>
      <c r="H570" s="31" t="s">
        <v>743</v>
      </c>
      <c r="I570" s="31">
        <v>4269.9515585206427</v>
      </c>
      <c r="J570" s="31">
        <v>29004</v>
      </c>
      <c r="K570" s="31">
        <v>147.21940278998215</v>
      </c>
      <c r="L570" s="31" t="s">
        <v>2787</v>
      </c>
      <c r="M570" s="31">
        <v>147.22</v>
      </c>
      <c r="N570" s="31">
        <f t="shared" si="17"/>
        <v>0</v>
      </c>
      <c r="O570" s="31"/>
    </row>
    <row r="571" spans="1:15" x14ac:dyDescent="0.45">
      <c r="A571" s="31" t="str">
        <f t="shared" si="16"/>
        <v>E06000025_Modelled prevalence of children aged 0-4 in households with any of so called 'toxic trio'_Number</v>
      </c>
      <c r="B571" s="31" t="s">
        <v>408</v>
      </c>
      <c r="C571" s="31" t="s">
        <v>409</v>
      </c>
      <c r="D571" s="31" t="s">
        <v>229</v>
      </c>
      <c r="E571" s="31">
        <v>2018</v>
      </c>
      <c r="F571" s="31" t="s">
        <v>22</v>
      </c>
      <c r="G571" s="31" t="s">
        <v>101</v>
      </c>
      <c r="H571" s="31" t="s">
        <v>743</v>
      </c>
      <c r="I571" s="31">
        <v>2295.5215421309827</v>
      </c>
      <c r="J571" s="31">
        <v>16325</v>
      </c>
      <c r="K571" s="31">
        <v>140.61387700649206</v>
      </c>
      <c r="L571" s="31" t="s">
        <v>2788</v>
      </c>
      <c r="M571" s="31">
        <v>140.61000000000001</v>
      </c>
      <c r="N571" s="31">
        <f t="shared" si="17"/>
        <v>0</v>
      </c>
      <c r="O571" s="31"/>
    </row>
    <row r="572" spans="1:15" x14ac:dyDescent="0.45">
      <c r="A572" s="31" t="str">
        <f t="shared" si="16"/>
        <v>E08000023_Modelled prevalence of children aged 0-4 in households with any of so called 'toxic trio'_Number</v>
      </c>
      <c r="B572" s="31" t="s">
        <v>410</v>
      </c>
      <c r="C572" s="31" t="s">
        <v>411</v>
      </c>
      <c r="D572" s="31" t="s">
        <v>229</v>
      </c>
      <c r="E572" s="31">
        <v>2018</v>
      </c>
      <c r="F572" s="31" t="s">
        <v>22</v>
      </c>
      <c r="G572" s="31" t="s">
        <v>101</v>
      </c>
      <c r="H572" s="31" t="s">
        <v>743</v>
      </c>
      <c r="I572" s="31">
        <v>1547.5960337011638</v>
      </c>
      <c r="J572" s="31">
        <v>8359</v>
      </c>
      <c r="K572" s="31">
        <v>185.14128887440648</v>
      </c>
      <c r="L572" s="31" t="s">
        <v>2789</v>
      </c>
      <c r="M572" s="31">
        <v>185.14</v>
      </c>
      <c r="N572" s="31">
        <f t="shared" si="17"/>
        <v>0</v>
      </c>
      <c r="O572" s="31"/>
    </row>
    <row r="573" spans="1:15" x14ac:dyDescent="0.45">
      <c r="A573" s="31" t="str">
        <f t="shared" si="16"/>
        <v>E06000045_Modelled prevalence of children aged 0-4 in households with any of so called 'toxic trio'_Number</v>
      </c>
      <c r="B573" s="31" t="s">
        <v>577</v>
      </c>
      <c r="C573" s="31" t="s">
        <v>729</v>
      </c>
      <c r="D573" s="31" t="s">
        <v>229</v>
      </c>
      <c r="E573" s="31">
        <v>2018</v>
      </c>
      <c r="F573" s="31" t="s">
        <v>22</v>
      </c>
      <c r="G573" s="31" t="s">
        <v>101</v>
      </c>
      <c r="H573" s="31" t="s">
        <v>743</v>
      </c>
      <c r="I573" s="31">
        <v>2811.2061775071388</v>
      </c>
      <c r="J573" s="31">
        <v>15766</v>
      </c>
      <c r="K573" s="31">
        <v>178.30814268090438</v>
      </c>
      <c r="L573" s="31" t="s">
        <v>2790</v>
      </c>
      <c r="M573" s="31">
        <v>178.31</v>
      </c>
      <c r="N573" s="31">
        <f t="shared" si="17"/>
        <v>0</v>
      </c>
      <c r="O573" s="31"/>
    </row>
    <row r="574" spans="1:15" x14ac:dyDescent="0.45">
      <c r="A574" s="31" t="str">
        <f t="shared" si="16"/>
        <v>E06000033_Modelled prevalence of children aged 0-4 in households with any of so called 'toxic trio'_Number</v>
      </c>
      <c r="B574" s="31" t="s">
        <v>412</v>
      </c>
      <c r="C574" s="31" t="s">
        <v>413</v>
      </c>
      <c r="D574" s="31" t="s">
        <v>229</v>
      </c>
      <c r="E574" s="31">
        <v>2018</v>
      </c>
      <c r="F574" s="31" t="s">
        <v>22</v>
      </c>
      <c r="G574" s="31" t="s">
        <v>101</v>
      </c>
      <c r="H574" s="31" t="s">
        <v>743</v>
      </c>
      <c r="I574" s="31">
        <v>1834.5013278187678</v>
      </c>
      <c r="J574" s="31">
        <v>11304</v>
      </c>
      <c r="K574" s="31">
        <v>162.28780323945222</v>
      </c>
      <c r="L574" s="31" t="s">
        <v>2791</v>
      </c>
      <c r="M574" s="31">
        <v>162.29</v>
      </c>
      <c r="N574" s="31">
        <f t="shared" si="17"/>
        <v>0</v>
      </c>
      <c r="O574" s="31"/>
    </row>
    <row r="575" spans="1:15" x14ac:dyDescent="0.45">
      <c r="A575" s="31" t="str">
        <f t="shared" si="16"/>
        <v>E09000028_Modelled prevalence of children aged 0-4 in households with any of so called 'toxic trio'_Number</v>
      </c>
      <c r="B575" s="31" t="s">
        <v>414</v>
      </c>
      <c r="C575" s="31" t="s">
        <v>415</v>
      </c>
      <c r="D575" s="31" t="s">
        <v>229</v>
      </c>
      <c r="E575" s="31">
        <v>2018</v>
      </c>
      <c r="F575" s="31" t="s">
        <v>22</v>
      </c>
      <c r="G575" s="31" t="s">
        <v>101</v>
      </c>
      <c r="H575" s="31" t="s">
        <v>743</v>
      </c>
      <c r="I575" s="31">
        <v>4316.2525209845908</v>
      </c>
      <c r="J575" s="31">
        <v>20500</v>
      </c>
      <c r="K575" s="31">
        <v>210.54890346266296</v>
      </c>
      <c r="L575" s="31" t="s">
        <v>2792</v>
      </c>
      <c r="M575" s="31">
        <v>210.55</v>
      </c>
      <c r="N575" s="31">
        <f t="shared" si="17"/>
        <v>0</v>
      </c>
      <c r="O575" s="31"/>
    </row>
    <row r="576" spans="1:15" x14ac:dyDescent="0.45">
      <c r="A576" s="31" t="str">
        <f t="shared" si="16"/>
        <v>E08000013_Modelled prevalence of children aged 0-4 in households with any of so called 'toxic trio'_Number</v>
      </c>
      <c r="B576" s="31" t="s">
        <v>416</v>
      </c>
      <c r="C576" s="31" t="s">
        <v>537</v>
      </c>
      <c r="D576" s="31" t="s">
        <v>229</v>
      </c>
      <c r="E576" s="31">
        <v>2018</v>
      </c>
      <c r="F576" s="31" t="s">
        <v>22</v>
      </c>
      <c r="G576" s="31" t="s">
        <v>101</v>
      </c>
      <c r="H576" s="31" t="s">
        <v>743</v>
      </c>
      <c r="I576" s="31">
        <v>1828.2767534066472</v>
      </c>
      <c r="J576" s="31">
        <v>10282</v>
      </c>
      <c r="K576" s="31">
        <v>177.81333917590422</v>
      </c>
      <c r="L576" s="31" t="s">
        <v>2793</v>
      </c>
      <c r="M576" s="31">
        <v>177.81</v>
      </c>
      <c r="N576" s="31">
        <f t="shared" si="17"/>
        <v>0</v>
      </c>
      <c r="O576" s="31"/>
    </row>
    <row r="577" spans="1:15" x14ac:dyDescent="0.45">
      <c r="A577" s="31" t="str">
        <f t="shared" si="16"/>
        <v>E10000028_Modelled prevalence of children aged 0-4 in households with any of so called 'toxic trio'_Number</v>
      </c>
      <c r="B577" s="31" t="s">
        <v>418</v>
      </c>
      <c r="C577" s="31" t="s">
        <v>419</v>
      </c>
      <c r="D577" s="31" t="s">
        <v>229</v>
      </c>
      <c r="E577" s="31">
        <v>2018</v>
      </c>
      <c r="F577" s="31" t="s">
        <v>22</v>
      </c>
      <c r="G577" s="31" t="s">
        <v>101</v>
      </c>
      <c r="H577" s="31" t="s">
        <v>743</v>
      </c>
      <c r="I577" s="31">
        <v>6306.7959128656876</v>
      </c>
      <c r="J577" s="31">
        <v>44389</v>
      </c>
      <c r="K577" s="31">
        <v>142.08015303038337</v>
      </c>
      <c r="L577" s="31" t="s">
        <v>2794</v>
      </c>
      <c r="M577" s="31">
        <v>142.08000000000001</v>
      </c>
      <c r="N577" s="31">
        <f t="shared" si="17"/>
        <v>0</v>
      </c>
      <c r="O577" s="31"/>
    </row>
    <row r="578" spans="1:15" x14ac:dyDescent="0.45">
      <c r="A578" s="31" t="str">
        <f t="shared" ref="A578:A641" si="18">CONCATENATE(B578,"_",G578,"_",H578)</f>
        <v>E08000007_Modelled prevalence of children aged 0-4 in households with any of so called 'toxic trio'_Number</v>
      </c>
      <c r="B578" s="31" t="s">
        <v>420</v>
      </c>
      <c r="C578" s="31" t="s">
        <v>421</v>
      </c>
      <c r="D578" s="31" t="s">
        <v>229</v>
      </c>
      <c r="E578" s="31">
        <v>2018</v>
      </c>
      <c r="F578" s="31" t="s">
        <v>22</v>
      </c>
      <c r="G578" s="31" t="s">
        <v>101</v>
      </c>
      <c r="H578" s="31" t="s">
        <v>743</v>
      </c>
      <c r="I578" s="31">
        <v>2917.0363214747235</v>
      </c>
      <c r="J578" s="31">
        <v>17631</v>
      </c>
      <c r="K578" s="31">
        <v>165.44928373176356</v>
      </c>
      <c r="L578" s="31" t="s">
        <v>2795</v>
      </c>
      <c r="M578" s="31">
        <v>165.45</v>
      </c>
      <c r="N578" s="31">
        <f t="shared" ref="N578:N641" si="19">IF(OR(C578="City of London",C578="Isles of Scilly"),1,0)</f>
        <v>0</v>
      </c>
      <c r="O578" s="31"/>
    </row>
    <row r="579" spans="1:15" x14ac:dyDescent="0.45">
      <c r="A579" s="31" t="str">
        <f t="shared" si="18"/>
        <v>E06000004_Modelled prevalence of children aged 0-4 in households with any of so called 'toxic trio'_Number</v>
      </c>
      <c r="B579" s="31" t="s">
        <v>422</v>
      </c>
      <c r="C579" s="31" t="s">
        <v>423</v>
      </c>
      <c r="D579" s="31" t="s">
        <v>229</v>
      </c>
      <c r="E579" s="31">
        <v>2018</v>
      </c>
      <c r="F579" s="31" t="s">
        <v>22</v>
      </c>
      <c r="G579" s="31" t="s">
        <v>101</v>
      </c>
      <c r="H579" s="31" t="s">
        <v>743</v>
      </c>
      <c r="I579" s="31">
        <v>1974.6650253509915</v>
      </c>
      <c r="J579" s="31">
        <v>11648</v>
      </c>
      <c r="K579" s="31">
        <v>169.52824736873208</v>
      </c>
      <c r="L579" s="31" t="s">
        <v>2796</v>
      </c>
      <c r="M579" s="31">
        <v>169.53</v>
      </c>
      <c r="N579" s="31">
        <f t="shared" si="19"/>
        <v>0</v>
      </c>
      <c r="O579" s="31"/>
    </row>
    <row r="580" spans="1:15" x14ac:dyDescent="0.45">
      <c r="A580" s="31" t="str">
        <f t="shared" si="18"/>
        <v>E06000021_Modelled prevalence of children aged 0-4 in households with any of so called 'toxic trio'_Number</v>
      </c>
      <c r="B580" s="31" t="s">
        <v>424</v>
      </c>
      <c r="C580" s="31" t="s">
        <v>425</v>
      </c>
      <c r="D580" s="31" t="s">
        <v>229</v>
      </c>
      <c r="E580" s="31">
        <v>2018</v>
      </c>
      <c r="F580" s="31" t="s">
        <v>22</v>
      </c>
      <c r="G580" s="31" t="s">
        <v>101</v>
      </c>
      <c r="H580" s="31" t="s">
        <v>743</v>
      </c>
      <c r="I580" s="31">
        <v>2867.2793351312762</v>
      </c>
      <c r="J580" s="31">
        <v>17135</v>
      </c>
      <c r="K580" s="31">
        <v>167.33465626678003</v>
      </c>
      <c r="L580" s="31" t="s">
        <v>2797</v>
      </c>
      <c r="M580" s="31">
        <v>167.33</v>
      </c>
      <c r="N580" s="31">
        <f t="shared" si="19"/>
        <v>0</v>
      </c>
      <c r="O580" s="31"/>
    </row>
    <row r="581" spans="1:15" x14ac:dyDescent="0.45">
      <c r="A581" s="31" t="str">
        <f t="shared" si="18"/>
        <v>E10000029_Modelled prevalence of children aged 0-4 in households with any of so called 'toxic trio'_Number</v>
      </c>
      <c r="B581" s="31" t="s">
        <v>426</v>
      </c>
      <c r="C581" s="31" t="s">
        <v>427</v>
      </c>
      <c r="D581" s="31" t="s">
        <v>229</v>
      </c>
      <c r="E581" s="31">
        <v>2018</v>
      </c>
      <c r="F581" s="31" t="s">
        <v>22</v>
      </c>
      <c r="G581" s="31" t="s">
        <v>101</v>
      </c>
      <c r="H581" s="31" t="s">
        <v>743</v>
      </c>
      <c r="I581" s="31">
        <v>6244.9153416299059</v>
      </c>
      <c r="J581" s="31">
        <v>40624</v>
      </c>
      <c r="K581" s="31">
        <v>153.7247770192474</v>
      </c>
      <c r="L581" s="31" t="s">
        <v>2798</v>
      </c>
      <c r="M581" s="31">
        <v>153.72</v>
      </c>
      <c r="N581" s="31">
        <f t="shared" si="19"/>
        <v>0</v>
      </c>
      <c r="O581" s="31"/>
    </row>
    <row r="582" spans="1:15" x14ac:dyDescent="0.45">
      <c r="A582" s="31" t="str">
        <f t="shared" si="18"/>
        <v>E08000024_Modelled prevalence of children aged 0-4 in households with any of so called 'toxic trio'_Number</v>
      </c>
      <c r="B582" s="31" t="s">
        <v>428</v>
      </c>
      <c r="C582" s="31" t="s">
        <v>429</v>
      </c>
      <c r="D582" s="31" t="s">
        <v>229</v>
      </c>
      <c r="E582" s="31">
        <v>2018</v>
      </c>
      <c r="F582" s="31" t="s">
        <v>22</v>
      </c>
      <c r="G582" s="31" t="s">
        <v>101</v>
      </c>
      <c r="H582" s="31" t="s">
        <v>743</v>
      </c>
      <c r="I582" s="31">
        <v>2731.9633929441211</v>
      </c>
      <c r="J582" s="31">
        <v>14954</v>
      </c>
      <c r="K582" s="31">
        <v>182.69114570978476</v>
      </c>
      <c r="L582" s="31" t="s">
        <v>2799</v>
      </c>
      <c r="M582" s="31">
        <v>182.69</v>
      </c>
      <c r="N582" s="31">
        <f t="shared" si="19"/>
        <v>0</v>
      </c>
      <c r="O582" s="31"/>
    </row>
    <row r="583" spans="1:15" x14ac:dyDescent="0.45">
      <c r="A583" s="31" t="str">
        <f t="shared" si="18"/>
        <v>E10000030_Modelled prevalence of children aged 0-4 in households with any of so called 'toxic trio'_Number</v>
      </c>
      <c r="B583" s="31" t="s">
        <v>430</v>
      </c>
      <c r="C583" s="31" t="s">
        <v>431</v>
      </c>
      <c r="D583" s="31" t="s">
        <v>229</v>
      </c>
      <c r="E583" s="31">
        <v>2018</v>
      </c>
      <c r="F583" s="31" t="s">
        <v>22</v>
      </c>
      <c r="G583" s="31" t="s">
        <v>101</v>
      </c>
      <c r="H583" s="31" t="s">
        <v>743</v>
      </c>
      <c r="I583" s="31">
        <v>9417.5909341879124</v>
      </c>
      <c r="J583" s="31">
        <v>70074</v>
      </c>
      <c r="K583" s="31">
        <v>134.39493869606292</v>
      </c>
      <c r="L583" s="31" t="s">
        <v>2800</v>
      </c>
      <c r="M583" s="31">
        <v>134.38999999999999</v>
      </c>
      <c r="N583" s="31">
        <f t="shared" si="19"/>
        <v>0</v>
      </c>
      <c r="O583" s="31"/>
    </row>
    <row r="584" spans="1:15" x14ac:dyDescent="0.45">
      <c r="A584" s="31" t="str">
        <f t="shared" si="18"/>
        <v>E09000029_Modelled prevalence of children aged 0-4 in households with any of so called 'toxic trio'_Number</v>
      </c>
      <c r="B584" s="31" t="s">
        <v>432</v>
      </c>
      <c r="C584" s="31" t="s">
        <v>433</v>
      </c>
      <c r="D584" s="31" t="s">
        <v>229</v>
      </c>
      <c r="E584" s="31">
        <v>2018</v>
      </c>
      <c r="F584" s="31" t="s">
        <v>22</v>
      </c>
      <c r="G584" s="31" t="s">
        <v>101</v>
      </c>
      <c r="H584" s="31" t="s">
        <v>743</v>
      </c>
      <c r="I584" s="31">
        <v>2177.9903361389584</v>
      </c>
      <c r="J584" s="31">
        <v>13754</v>
      </c>
      <c r="K584" s="31">
        <v>158.3532307793339</v>
      </c>
      <c r="L584" s="31" t="s">
        <v>2801</v>
      </c>
      <c r="M584" s="31">
        <v>158.35</v>
      </c>
      <c r="N584" s="31">
        <f t="shared" si="19"/>
        <v>0</v>
      </c>
      <c r="O584" s="31"/>
    </row>
    <row r="585" spans="1:15" x14ac:dyDescent="0.45">
      <c r="A585" s="31" t="str">
        <f t="shared" si="18"/>
        <v>E06000030_Modelled prevalence of children aged 0-4 in households with any of so called 'toxic trio'_Number</v>
      </c>
      <c r="B585" s="31" t="s">
        <v>434</v>
      </c>
      <c r="C585" s="31" t="s">
        <v>435</v>
      </c>
      <c r="D585" s="31" t="s">
        <v>229</v>
      </c>
      <c r="E585" s="31">
        <v>2018</v>
      </c>
      <c r="F585" s="31" t="s">
        <v>22</v>
      </c>
      <c r="G585" s="31" t="s">
        <v>101</v>
      </c>
      <c r="H585" s="31" t="s">
        <v>743</v>
      </c>
      <c r="I585" s="31">
        <v>2174.5250473984061</v>
      </c>
      <c r="J585" s="31">
        <v>14479</v>
      </c>
      <c r="K585" s="31">
        <v>150.184753601658</v>
      </c>
      <c r="L585" s="31" t="s">
        <v>2802</v>
      </c>
      <c r="M585" s="31">
        <v>150.18</v>
      </c>
      <c r="N585" s="31">
        <f t="shared" si="19"/>
        <v>0</v>
      </c>
      <c r="O585" s="31"/>
    </row>
    <row r="586" spans="1:15" x14ac:dyDescent="0.45">
      <c r="A586" s="31" t="str">
        <f t="shared" si="18"/>
        <v>E08000008_Modelled prevalence of children aged 0-4 in households with any of so called 'toxic trio'_Number</v>
      </c>
      <c r="B586" s="31" t="s">
        <v>436</v>
      </c>
      <c r="C586" s="31" t="s">
        <v>437</v>
      </c>
      <c r="D586" s="31" t="s">
        <v>229</v>
      </c>
      <c r="E586" s="31">
        <v>2018</v>
      </c>
      <c r="F586" s="31" t="s">
        <v>22</v>
      </c>
      <c r="G586" s="31" t="s">
        <v>101</v>
      </c>
      <c r="H586" s="31" t="s">
        <v>743</v>
      </c>
      <c r="I586" s="31">
        <v>2603.9388119591222</v>
      </c>
      <c r="J586" s="31">
        <v>14500</v>
      </c>
      <c r="K586" s="31">
        <v>179.58198703166357</v>
      </c>
      <c r="L586" s="31" t="s">
        <v>2803</v>
      </c>
      <c r="M586" s="31">
        <v>179.58</v>
      </c>
      <c r="N586" s="31">
        <f t="shared" si="19"/>
        <v>0</v>
      </c>
      <c r="O586" s="31"/>
    </row>
    <row r="587" spans="1:15" x14ac:dyDescent="0.45">
      <c r="A587" s="31" t="str">
        <f t="shared" si="18"/>
        <v>E06000020_Modelled prevalence of children aged 0-4 in households with any of so called 'toxic trio'_Number</v>
      </c>
      <c r="B587" s="31" t="s">
        <v>570</v>
      </c>
      <c r="C587" s="31" t="s">
        <v>730</v>
      </c>
      <c r="D587" s="31" t="s">
        <v>229</v>
      </c>
      <c r="E587" s="31">
        <v>2018</v>
      </c>
      <c r="F587" s="31" t="s">
        <v>22</v>
      </c>
      <c r="G587" s="31" t="s">
        <v>101</v>
      </c>
      <c r="H587" s="31" t="s">
        <v>743</v>
      </c>
      <c r="I587" s="31">
        <v>1734.1419165256366</v>
      </c>
      <c r="J587" s="31">
        <v>11022</v>
      </c>
      <c r="K587" s="31">
        <v>157.33459594680062</v>
      </c>
      <c r="L587" s="31" t="s">
        <v>2804</v>
      </c>
      <c r="M587" s="31">
        <v>157.33000000000001</v>
      </c>
      <c r="N587" s="31">
        <f t="shared" si="19"/>
        <v>0</v>
      </c>
      <c r="O587" s="31"/>
    </row>
    <row r="588" spans="1:15" x14ac:dyDescent="0.45">
      <c r="A588" s="31" t="str">
        <f t="shared" si="18"/>
        <v>E06000034_Modelled prevalence of children aged 0-4 in households with any of so called 'toxic trio'_Number</v>
      </c>
      <c r="B588" s="31" t="s">
        <v>493</v>
      </c>
      <c r="C588" s="31" t="s">
        <v>731</v>
      </c>
      <c r="D588" s="31" t="s">
        <v>229</v>
      </c>
      <c r="E588" s="31">
        <v>2018</v>
      </c>
      <c r="F588" s="31" t="s">
        <v>22</v>
      </c>
      <c r="G588" s="31" t="s">
        <v>101</v>
      </c>
      <c r="H588" s="31" t="s">
        <v>743</v>
      </c>
      <c r="I588" s="31">
        <v>2095.0556861596715</v>
      </c>
      <c r="J588" s="31">
        <v>13195</v>
      </c>
      <c r="K588" s="31">
        <v>158.77648246757647</v>
      </c>
      <c r="L588" s="31" t="s">
        <v>2805</v>
      </c>
      <c r="M588" s="31">
        <v>158.78</v>
      </c>
      <c r="N588" s="31">
        <f t="shared" si="19"/>
        <v>0</v>
      </c>
      <c r="O588" s="31"/>
    </row>
    <row r="589" spans="1:15" x14ac:dyDescent="0.45">
      <c r="A589" s="31" t="str">
        <f t="shared" si="18"/>
        <v>E06000027_Modelled prevalence of children aged 0-4 in households with any of so called 'toxic trio'_Number</v>
      </c>
      <c r="B589" s="31" t="s">
        <v>438</v>
      </c>
      <c r="C589" s="31" t="s">
        <v>439</v>
      </c>
      <c r="D589" s="31" t="s">
        <v>229</v>
      </c>
      <c r="E589" s="31">
        <v>2018</v>
      </c>
      <c r="F589" s="31" t="s">
        <v>22</v>
      </c>
      <c r="G589" s="31" t="s">
        <v>101</v>
      </c>
      <c r="H589" s="31" t="s">
        <v>743</v>
      </c>
      <c r="I589" s="31">
        <v>1148.0321143834351</v>
      </c>
      <c r="J589" s="31">
        <v>6918</v>
      </c>
      <c r="K589" s="31">
        <v>165.94855657465092</v>
      </c>
      <c r="L589" s="31" t="s">
        <v>2806</v>
      </c>
      <c r="M589" s="31">
        <v>165.95</v>
      </c>
      <c r="N589" s="31">
        <f t="shared" si="19"/>
        <v>0</v>
      </c>
      <c r="O589" s="31"/>
    </row>
    <row r="590" spans="1:15" x14ac:dyDescent="0.45">
      <c r="A590" s="31" t="str">
        <f t="shared" si="18"/>
        <v>E09000030_Modelled prevalence of children aged 0-4 in households with any of so called 'toxic trio'_Number</v>
      </c>
      <c r="B590" s="31" t="s">
        <v>440</v>
      </c>
      <c r="C590" s="31" t="s">
        <v>441</v>
      </c>
      <c r="D590" s="31" t="s">
        <v>229</v>
      </c>
      <c r="E590" s="31">
        <v>2018</v>
      </c>
      <c r="F590" s="31" t="s">
        <v>22</v>
      </c>
      <c r="G590" s="31" t="s">
        <v>101</v>
      </c>
      <c r="H590" s="31" t="s">
        <v>743</v>
      </c>
      <c r="I590" s="31">
        <v>4754.2021524341808</v>
      </c>
      <c r="J590" s="31">
        <v>22208</v>
      </c>
      <c r="K590" s="31">
        <v>214.07610556710108</v>
      </c>
      <c r="L590" s="31" t="s">
        <v>2807</v>
      </c>
      <c r="M590" s="31">
        <v>214.08</v>
      </c>
      <c r="N590" s="31">
        <f t="shared" si="19"/>
        <v>0</v>
      </c>
      <c r="O590" s="31"/>
    </row>
    <row r="591" spans="1:15" x14ac:dyDescent="0.45">
      <c r="A591" s="31" t="str">
        <f t="shared" si="18"/>
        <v>E08000009_Modelled prevalence of children aged 0-4 in households with any of so called 'toxic trio'_Number</v>
      </c>
      <c r="B591" s="31" t="s">
        <v>442</v>
      </c>
      <c r="C591" s="31" t="s">
        <v>443</v>
      </c>
      <c r="D591" s="31" t="s">
        <v>229</v>
      </c>
      <c r="E591" s="31">
        <v>2018</v>
      </c>
      <c r="F591" s="31" t="s">
        <v>22</v>
      </c>
      <c r="G591" s="31" t="s">
        <v>101</v>
      </c>
      <c r="H591" s="31" t="s">
        <v>743</v>
      </c>
      <c r="I591" s="31">
        <v>2430.5397523337788</v>
      </c>
      <c r="J591" s="31">
        <v>14701</v>
      </c>
      <c r="K591" s="31">
        <v>165.33159324765518</v>
      </c>
      <c r="L591" s="31" t="s">
        <v>2808</v>
      </c>
      <c r="M591" s="31">
        <v>165.33</v>
      </c>
      <c r="N591" s="31">
        <f t="shared" si="19"/>
        <v>0</v>
      </c>
      <c r="O591" s="31"/>
    </row>
    <row r="592" spans="1:15" x14ac:dyDescent="0.45">
      <c r="A592" s="31" t="str">
        <f t="shared" si="18"/>
        <v>E08000036_Modelled prevalence of children aged 0-4 in households with any of so called 'toxic trio'_Number</v>
      </c>
      <c r="B592" s="31" t="s">
        <v>444</v>
      </c>
      <c r="C592" s="31" t="s">
        <v>445</v>
      </c>
      <c r="D592" s="31" t="s">
        <v>229</v>
      </c>
      <c r="E592" s="31">
        <v>2018</v>
      </c>
      <c r="F592" s="31" t="s">
        <v>22</v>
      </c>
      <c r="G592" s="31" t="s">
        <v>101</v>
      </c>
      <c r="H592" s="31" t="s">
        <v>743</v>
      </c>
      <c r="I592" s="31">
        <v>3610.2695889561255</v>
      </c>
      <c r="J592" s="31">
        <v>21149</v>
      </c>
      <c r="K592" s="31">
        <v>170.7063969434075</v>
      </c>
      <c r="L592" s="31" t="s">
        <v>2809</v>
      </c>
      <c r="M592" s="31">
        <v>170.71</v>
      </c>
      <c r="N592" s="31">
        <f t="shared" si="19"/>
        <v>0</v>
      </c>
      <c r="O592" s="31"/>
    </row>
    <row r="593" spans="1:15" x14ac:dyDescent="0.45">
      <c r="A593" s="31" t="str">
        <f t="shared" si="18"/>
        <v>E08000030_Modelled prevalence of children aged 0-4 in households with any of so called 'toxic trio'_Number</v>
      </c>
      <c r="B593" s="31" t="s">
        <v>446</v>
      </c>
      <c r="C593" s="31" t="s">
        <v>447</v>
      </c>
      <c r="D593" s="31" t="s">
        <v>229</v>
      </c>
      <c r="E593" s="31">
        <v>2018</v>
      </c>
      <c r="F593" s="31" t="s">
        <v>22</v>
      </c>
      <c r="G593" s="31" t="s">
        <v>101</v>
      </c>
      <c r="H593" s="31" t="s">
        <v>743</v>
      </c>
      <c r="I593" s="31">
        <v>3217.4888154627615</v>
      </c>
      <c r="J593" s="31">
        <v>19650</v>
      </c>
      <c r="K593" s="31">
        <v>163.73988882762146</v>
      </c>
      <c r="L593" s="31" t="s">
        <v>812</v>
      </c>
      <c r="M593" s="31">
        <v>163.74</v>
      </c>
      <c r="N593" s="31">
        <f t="shared" si="19"/>
        <v>0</v>
      </c>
      <c r="O593" s="31"/>
    </row>
    <row r="594" spans="1:15" x14ac:dyDescent="0.45">
      <c r="A594" s="31" t="str">
        <f t="shared" si="18"/>
        <v>E09000031_Modelled prevalence of children aged 0-4 in households with any of so called 'toxic trio'_Number</v>
      </c>
      <c r="B594" s="31" t="s">
        <v>448</v>
      </c>
      <c r="C594" s="31" t="s">
        <v>449</v>
      </c>
      <c r="D594" s="31" t="s">
        <v>229</v>
      </c>
      <c r="E594" s="31">
        <v>2018</v>
      </c>
      <c r="F594" s="31" t="s">
        <v>22</v>
      </c>
      <c r="G594" s="31" t="s">
        <v>101</v>
      </c>
      <c r="H594" s="31" t="s">
        <v>743</v>
      </c>
      <c r="I594" s="31">
        <v>3960.7895723074912</v>
      </c>
      <c r="J594" s="31">
        <v>21802</v>
      </c>
      <c r="K594" s="31">
        <v>181.67092800236176</v>
      </c>
      <c r="L594" s="31" t="s">
        <v>2810</v>
      </c>
      <c r="M594" s="31">
        <v>181.67</v>
      </c>
      <c r="N594" s="31">
        <f t="shared" si="19"/>
        <v>0</v>
      </c>
      <c r="O594" s="31"/>
    </row>
    <row r="595" spans="1:15" x14ac:dyDescent="0.45">
      <c r="A595" s="31" t="str">
        <f t="shared" si="18"/>
        <v>E09000032_Modelled prevalence of children aged 0-4 in households with any of so called 'toxic trio'_Number</v>
      </c>
      <c r="B595" s="31" t="s">
        <v>450</v>
      </c>
      <c r="C595" s="31" t="s">
        <v>451</v>
      </c>
      <c r="D595" s="31" t="s">
        <v>229</v>
      </c>
      <c r="E595" s="31">
        <v>2018</v>
      </c>
      <c r="F595" s="31" t="s">
        <v>22</v>
      </c>
      <c r="G595" s="31" t="s">
        <v>101</v>
      </c>
      <c r="H595" s="31" t="s">
        <v>743</v>
      </c>
      <c r="I595" s="31">
        <v>4074.1981338911546</v>
      </c>
      <c r="J595" s="31">
        <v>21875</v>
      </c>
      <c r="K595" s="31">
        <v>186.24905754930992</v>
      </c>
      <c r="L595" s="31" t="s">
        <v>2811</v>
      </c>
      <c r="M595" s="31">
        <v>186.25</v>
      </c>
      <c r="N595" s="31">
        <f t="shared" si="19"/>
        <v>0</v>
      </c>
      <c r="O595" s="31"/>
    </row>
    <row r="596" spans="1:15" x14ac:dyDescent="0.45">
      <c r="A596" s="31" t="str">
        <f t="shared" si="18"/>
        <v>E06000007_Modelled prevalence of children aged 0-4 in households with any of so called 'toxic trio'_Number</v>
      </c>
      <c r="B596" s="31" t="s">
        <v>452</v>
      </c>
      <c r="C596" s="31" t="s">
        <v>453</v>
      </c>
      <c r="D596" s="31" t="s">
        <v>229</v>
      </c>
      <c r="E596" s="31">
        <v>2018</v>
      </c>
      <c r="F596" s="31" t="s">
        <v>22</v>
      </c>
      <c r="G596" s="31" t="s">
        <v>101</v>
      </c>
      <c r="H596" s="31" t="s">
        <v>743</v>
      </c>
      <c r="I596" s="31">
        <v>1922.2516815684392</v>
      </c>
      <c r="J596" s="31">
        <v>11933</v>
      </c>
      <c r="K596" s="31">
        <v>161.08704278625987</v>
      </c>
      <c r="L596" s="31" t="s">
        <v>2812</v>
      </c>
      <c r="M596" s="31">
        <v>161.09</v>
      </c>
      <c r="N596" s="31">
        <f t="shared" si="19"/>
        <v>0</v>
      </c>
      <c r="O596" s="31"/>
    </row>
    <row r="597" spans="1:15" x14ac:dyDescent="0.45">
      <c r="A597" s="31" t="str">
        <f t="shared" si="18"/>
        <v>E10000031_Modelled prevalence of children aged 0-4 in households with any of so called 'toxic trio'_Number</v>
      </c>
      <c r="B597" s="31" t="s">
        <v>454</v>
      </c>
      <c r="C597" s="31" t="s">
        <v>455</v>
      </c>
      <c r="D597" s="31" t="s">
        <v>229</v>
      </c>
      <c r="E597" s="31">
        <v>2018</v>
      </c>
      <c r="F597" s="31" t="s">
        <v>22</v>
      </c>
      <c r="G597" s="31" t="s">
        <v>101</v>
      </c>
      <c r="H597" s="31" t="s">
        <v>743</v>
      </c>
      <c r="I597" s="31">
        <v>4449.7945866231385</v>
      </c>
      <c r="J597" s="31">
        <v>31584</v>
      </c>
      <c r="K597" s="31">
        <v>140.88761989055024</v>
      </c>
      <c r="L597" s="31" t="s">
        <v>2813</v>
      </c>
      <c r="M597" s="31">
        <v>140.88999999999999</v>
      </c>
      <c r="N597" s="31">
        <f t="shared" si="19"/>
        <v>0</v>
      </c>
      <c r="O597" s="31"/>
    </row>
    <row r="598" spans="1:15" x14ac:dyDescent="0.45">
      <c r="A598" s="31" t="str">
        <f t="shared" si="18"/>
        <v>E06000037_Modelled prevalence of children aged 0-4 in households with any of so called 'toxic trio'_Number</v>
      </c>
      <c r="B598" s="31" t="s">
        <v>456</v>
      </c>
      <c r="C598" s="31" t="s">
        <v>457</v>
      </c>
      <c r="D598" s="31" t="s">
        <v>229</v>
      </c>
      <c r="E598" s="31">
        <v>2018</v>
      </c>
      <c r="F598" s="31" t="s">
        <v>22</v>
      </c>
      <c r="G598" s="31" t="s">
        <v>101</v>
      </c>
      <c r="H598" s="31" t="s">
        <v>743</v>
      </c>
      <c r="I598" s="31">
        <v>1228.8857109282053</v>
      </c>
      <c r="J598" s="31">
        <v>8980</v>
      </c>
      <c r="K598" s="31">
        <v>136.84696112786253</v>
      </c>
      <c r="L598" s="31" t="s">
        <v>2814</v>
      </c>
      <c r="M598" s="31">
        <v>136.85</v>
      </c>
      <c r="N598" s="31">
        <f t="shared" si="19"/>
        <v>0</v>
      </c>
      <c r="O598" s="31"/>
    </row>
    <row r="599" spans="1:15" x14ac:dyDescent="0.45">
      <c r="A599" s="31" t="str">
        <f t="shared" si="18"/>
        <v>E10000032_Modelled prevalence of children aged 0-4 in households with any of so called 'toxic trio'_Number</v>
      </c>
      <c r="B599" s="31" t="s">
        <v>458</v>
      </c>
      <c r="C599" s="31" t="s">
        <v>459</v>
      </c>
      <c r="D599" s="31" t="s">
        <v>229</v>
      </c>
      <c r="E599" s="31">
        <v>2018</v>
      </c>
      <c r="F599" s="31" t="s">
        <v>22</v>
      </c>
      <c r="G599" s="31" t="s">
        <v>101</v>
      </c>
      <c r="H599" s="31" t="s">
        <v>743</v>
      </c>
      <c r="I599" s="31">
        <v>6567.6436752348664</v>
      </c>
      <c r="J599" s="31">
        <v>46821</v>
      </c>
      <c r="K599" s="31">
        <v>140.27132430394195</v>
      </c>
      <c r="L599" s="31" t="s">
        <v>2815</v>
      </c>
      <c r="M599" s="31">
        <v>140.27000000000001</v>
      </c>
      <c r="N599" s="31">
        <f t="shared" si="19"/>
        <v>0</v>
      </c>
      <c r="O599" s="31"/>
    </row>
    <row r="600" spans="1:15" x14ac:dyDescent="0.45">
      <c r="A600" s="31" t="str">
        <f t="shared" si="18"/>
        <v>E09000033_Modelled prevalence of children aged 0-4 in households with any of so called 'toxic trio'_Number</v>
      </c>
      <c r="B600" s="31" t="s">
        <v>506</v>
      </c>
      <c r="C600" s="31" t="s">
        <v>507</v>
      </c>
      <c r="D600" s="31" t="s">
        <v>229</v>
      </c>
      <c r="E600" s="31">
        <v>2018</v>
      </c>
      <c r="F600" s="31" t="s">
        <v>22</v>
      </c>
      <c r="G600" s="31" t="s">
        <v>101</v>
      </c>
      <c r="H600" s="31" t="s">
        <v>743</v>
      </c>
      <c r="I600" s="31">
        <v>2525.4452116608718</v>
      </c>
      <c r="J600" s="31">
        <v>13692</v>
      </c>
      <c r="K600" s="31">
        <v>184.44677268922521</v>
      </c>
      <c r="L600" s="31" t="s">
        <v>2816</v>
      </c>
      <c r="M600" s="31">
        <v>184.45</v>
      </c>
      <c r="N600" s="31">
        <f t="shared" si="19"/>
        <v>0</v>
      </c>
      <c r="O600" s="31"/>
    </row>
    <row r="601" spans="1:15" x14ac:dyDescent="0.45">
      <c r="A601" s="31" t="str">
        <f t="shared" si="18"/>
        <v>E08000010_Modelled prevalence of children aged 0-4 in households with any of so called 'toxic trio'_Number</v>
      </c>
      <c r="B601" s="31" t="s">
        <v>460</v>
      </c>
      <c r="C601" s="31" t="s">
        <v>461</v>
      </c>
      <c r="D601" s="31" t="s">
        <v>229</v>
      </c>
      <c r="E601" s="31">
        <v>2018</v>
      </c>
      <c r="F601" s="31" t="s">
        <v>22</v>
      </c>
      <c r="G601" s="31" t="s">
        <v>101</v>
      </c>
      <c r="H601" s="31" t="s">
        <v>743</v>
      </c>
      <c r="I601" s="31">
        <v>3144.6853281249023</v>
      </c>
      <c r="J601" s="31">
        <v>18450</v>
      </c>
      <c r="K601" s="31">
        <v>170.44364922086191</v>
      </c>
      <c r="L601" s="31" t="s">
        <v>2817</v>
      </c>
      <c r="M601" s="31">
        <v>170.44</v>
      </c>
      <c r="N601" s="31">
        <f t="shared" si="19"/>
        <v>0</v>
      </c>
      <c r="O601" s="31"/>
    </row>
    <row r="602" spans="1:15" x14ac:dyDescent="0.45">
      <c r="A602" s="31" t="str">
        <f t="shared" si="18"/>
        <v>E06000054_Modelled prevalence of children aged 0-4 in households with any of so called 'toxic trio'_Number</v>
      </c>
      <c r="B602" s="31" t="s">
        <v>462</v>
      </c>
      <c r="C602" s="31" t="s">
        <v>463</v>
      </c>
      <c r="D602" s="31" t="s">
        <v>229</v>
      </c>
      <c r="E602" s="31">
        <v>2018</v>
      </c>
      <c r="F602" s="31" t="s">
        <v>22</v>
      </c>
      <c r="G602" s="31" t="s">
        <v>101</v>
      </c>
      <c r="H602" s="31" t="s">
        <v>743</v>
      </c>
      <c r="I602" s="31">
        <v>3904.3108618187516</v>
      </c>
      <c r="J602" s="31">
        <v>27307</v>
      </c>
      <c r="K602" s="31">
        <v>142.97838875814813</v>
      </c>
      <c r="L602" s="31" t="s">
        <v>2818</v>
      </c>
      <c r="M602" s="31">
        <v>142.97999999999999</v>
      </c>
      <c r="N602" s="31">
        <f t="shared" si="19"/>
        <v>0</v>
      </c>
      <c r="O602" s="31"/>
    </row>
    <row r="603" spans="1:15" x14ac:dyDescent="0.45">
      <c r="A603" s="31" t="str">
        <f t="shared" si="18"/>
        <v>E06000040_Modelled prevalence of children aged 0-4 in households with any of so called 'toxic trio'_Number</v>
      </c>
      <c r="B603" s="31" t="s">
        <v>555</v>
      </c>
      <c r="C603" s="31" t="s">
        <v>727</v>
      </c>
      <c r="D603" s="31" t="s">
        <v>229</v>
      </c>
      <c r="E603" s="31">
        <v>2018</v>
      </c>
      <c r="F603" s="31" t="s">
        <v>22</v>
      </c>
      <c r="G603" s="31" t="s">
        <v>101</v>
      </c>
      <c r="H603" s="31" t="s">
        <v>743</v>
      </c>
      <c r="I603" s="31">
        <v>1204.8464188289283</v>
      </c>
      <c r="J603" s="31">
        <v>8678</v>
      </c>
      <c r="K603" s="31">
        <v>138.83918170418625</v>
      </c>
      <c r="L603" s="31" t="s">
        <v>2819</v>
      </c>
      <c r="M603" s="31">
        <v>138.84</v>
      </c>
      <c r="N603" s="31">
        <f t="shared" si="19"/>
        <v>0</v>
      </c>
      <c r="O603" s="31"/>
    </row>
    <row r="604" spans="1:15" x14ac:dyDescent="0.45">
      <c r="A604" s="31" t="str">
        <f t="shared" si="18"/>
        <v>E08000015_Modelled prevalence of children aged 0-4 in households with any of so called 'toxic trio'_Number</v>
      </c>
      <c r="B604" s="31" t="s">
        <v>464</v>
      </c>
      <c r="C604" s="31" t="s">
        <v>465</v>
      </c>
      <c r="D604" s="31" t="s">
        <v>229</v>
      </c>
      <c r="E604" s="31">
        <v>2018</v>
      </c>
      <c r="F604" s="31" t="s">
        <v>22</v>
      </c>
      <c r="G604" s="31" t="s">
        <v>101</v>
      </c>
      <c r="H604" s="31" t="s">
        <v>743</v>
      </c>
      <c r="I604" s="31">
        <v>3333.5971096039102</v>
      </c>
      <c r="J604" s="31">
        <v>18051</v>
      </c>
      <c r="K604" s="31">
        <v>184.67658908669381</v>
      </c>
      <c r="L604" s="31" t="s">
        <v>2820</v>
      </c>
      <c r="M604" s="31">
        <v>184.68</v>
      </c>
      <c r="N604" s="31">
        <f t="shared" si="19"/>
        <v>0</v>
      </c>
      <c r="O604" s="31"/>
    </row>
    <row r="605" spans="1:15" x14ac:dyDescent="0.45">
      <c r="A605" s="31" t="str">
        <f t="shared" si="18"/>
        <v>E06000041_Modelled prevalence of children aged 0-4 in households with any of so called 'toxic trio'_Number</v>
      </c>
      <c r="B605" s="31" t="s">
        <v>466</v>
      </c>
      <c r="C605" s="31" t="s">
        <v>467</v>
      </c>
      <c r="D605" s="31" t="s">
        <v>229</v>
      </c>
      <c r="E605" s="31">
        <v>2018</v>
      </c>
      <c r="F605" s="31" t="s">
        <v>22</v>
      </c>
      <c r="G605" s="31" t="s">
        <v>101</v>
      </c>
      <c r="H605" s="31" t="s">
        <v>743</v>
      </c>
      <c r="I605" s="31">
        <v>1249.4299928063699</v>
      </c>
      <c r="J605" s="31">
        <v>9822</v>
      </c>
      <c r="K605" s="31">
        <v>127.20728902528711</v>
      </c>
      <c r="L605" s="31" t="s">
        <v>2821</v>
      </c>
      <c r="M605" s="31">
        <v>127.21</v>
      </c>
      <c r="N605" s="31">
        <f t="shared" si="19"/>
        <v>0</v>
      </c>
      <c r="O605" s="31"/>
    </row>
    <row r="606" spans="1:15" x14ac:dyDescent="0.45">
      <c r="A606" s="31" t="str">
        <f t="shared" si="18"/>
        <v>E08000031_Modelled prevalence of children aged 0-4 in households with any of so called 'toxic trio'_Number</v>
      </c>
      <c r="B606" s="31" t="s">
        <v>468</v>
      </c>
      <c r="C606" s="31" t="s">
        <v>469</v>
      </c>
      <c r="D606" s="31" t="s">
        <v>229</v>
      </c>
      <c r="E606" s="31">
        <v>2018</v>
      </c>
      <c r="F606" s="31" t="s">
        <v>22</v>
      </c>
      <c r="G606" s="31" t="s">
        <v>101</v>
      </c>
      <c r="H606" s="31" t="s">
        <v>743</v>
      </c>
      <c r="I606" s="31">
        <v>3086.4619554002338</v>
      </c>
      <c r="J606" s="31">
        <v>18026</v>
      </c>
      <c r="K606" s="31">
        <v>171.22278683014721</v>
      </c>
      <c r="L606" s="31" t="s">
        <v>2822</v>
      </c>
      <c r="M606" s="31">
        <v>171.22</v>
      </c>
      <c r="N606" s="31">
        <f t="shared" si="19"/>
        <v>0</v>
      </c>
      <c r="O606" s="31"/>
    </row>
    <row r="607" spans="1:15" x14ac:dyDescent="0.45">
      <c r="A607" s="31" t="str">
        <f t="shared" si="18"/>
        <v>E10000034_Modelled prevalence of children aged 0-4 in households with any of so called 'toxic trio'_Number</v>
      </c>
      <c r="B607" s="31" t="s">
        <v>470</v>
      </c>
      <c r="C607" s="31" t="s">
        <v>471</v>
      </c>
      <c r="D607" s="31" t="s">
        <v>229</v>
      </c>
      <c r="E607" s="31">
        <v>2018</v>
      </c>
      <c r="F607" s="31" t="s">
        <v>22</v>
      </c>
      <c r="G607" s="31" t="s">
        <v>101</v>
      </c>
      <c r="H607" s="31" t="s">
        <v>743</v>
      </c>
      <c r="I607" s="31">
        <v>4471.9450868843987</v>
      </c>
      <c r="J607" s="31">
        <v>31348</v>
      </c>
      <c r="K607" s="31">
        <v>142.65487708575984</v>
      </c>
      <c r="L607" s="31" t="s">
        <v>2823</v>
      </c>
      <c r="M607" s="31">
        <v>142.65</v>
      </c>
      <c r="N607" s="31">
        <f t="shared" si="19"/>
        <v>0</v>
      </c>
      <c r="O607" s="31"/>
    </row>
    <row r="608" spans="1:15" x14ac:dyDescent="0.45">
      <c r="A608" s="31" t="str">
        <f t="shared" si="18"/>
        <v>E06000014_Modelled prevalence of children aged 0-4 in households with any of so called 'toxic trio'_Number</v>
      </c>
      <c r="B608" s="31" t="s">
        <v>472</v>
      </c>
      <c r="C608" s="31" t="s">
        <v>473</v>
      </c>
      <c r="D608" s="31" t="s">
        <v>229</v>
      </c>
      <c r="E608" s="31">
        <v>2018</v>
      </c>
      <c r="F608" s="31" t="s">
        <v>22</v>
      </c>
      <c r="G608" s="31" t="s">
        <v>101</v>
      </c>
      <c r="H608" s="31" t="s">
        <v>743</v>
      </c>
      <c r="I608" s="31">
        <v>1697.9204885329289</v>
      </c>
      <c r="J608" s="31">
        <v>9822</v>
      </c>
      <c r="K608" s="31">
        <v>172.86911917460077</v>
      </c>
      <c r="L608" s="31" t="s">
        <v>2824</v>
      </c>
      <c r="M608" s="31">
        <v>172.87</v>
      </c>
      <c r="N608" s="31">
        <f t="shared" si="19"/>
        <v>0</v>
      </c>
      <c r="O608" s="31"/>
    </row>
    <row r="609" spans="1:15" x14ac:dyDescent="0.45">
      <c r="A609" s="31" t="str">
        <f t="shared" si="18"/>
        <v>NA_Modelled prevalence of children aged 0-4 in households with any of so called 'toxic trio'_Number</v>
      </c>
      <c r="B609" s="31" t="s">
        <v>13</v>
      </c>
      <c r="C609" s="31" t="s">
        <v>737</v>
      </c>
      <c r="D609" s="31" t="s">
        <v>229</v>
      </c>
      <c r="E609" s="31">
        <v>2018</v>
      </c>
      <c r="F609" s="31" t="s">
        <v>22</v>
      </c>
      <c r="G609" s="31" t="s">
        <v>101</v>
      </c>
      <c r="H609" s="31" t="s">
        <v>743</v>
      </c>
      <c r="I609" s="31">
        <v>557512.49708442693</v>
      </c>
      <c r="J609" s="31">
        <v>3346727</v>
      </c>
      <c r="K609" s="31">
        <v>166.58439636230472</v>
      </c>
      <c r="L609" s="31" t="s">
        <v>2825</v>
      </c>
      <c r="M609" s="31">
        <v>166.58</v>
      </c>
      <c r="N609" s="31">
        <f t="shared" si="19"/>
        <v>0</v>
      </c>
      <c r="O609" s="31"/>
    </row>
    <row r="610" spans="1:15" x14ac:dyDescent="0.45">
      <c r="A610" s="31" t="str">
        <f t="shared" si="18"/>
        <v>E09000002_Modelled prevalence of children aged 0-1 in households where parent suffering domestic abuse_Number</v>
      </c>
      <c r="B610" s="31" t="s">
        <v>227</v>
      </c>
      <c r="C610" s="31" t="s">
        <v>228</v>
      </c>
      <c r="D610" s="31" t="s">
        <v>229</v>
      </c>
      <c r="E610" s="31">
        <v>2018</v>
      </c>
      <c r="F610" s="31" t="s">
        <v>26</v>
      </c>
      <c r="G610" s="31" t="s">
        <v>107</v>
      </c>
      <c r="H610" s="31" t="s">
        <v>743</v>
      </c>
      <c r="I610" s="31">
        <v>288.05803040994692</v>
      </c>
      <c r="J610" s="31">
        <v>3819</v>
      </c>
      <c r="K610" s="31">
        <v>75.427606810669531</v>
      </c>
      <c r="L610" s="31" t="s">
        <v>2826</v>
      </c>
      <c r="M610" s="31">
        <v>75.430000000000007</v>
      </c>
      <c r="N610" s="31">
        <f t="shared" si="19"/>
        <v>0</v>
      </c>
      <c r="O610" s="31"/>
    </row>
    <row r="611" spans="1:15" x14ac:dyDescent="0.45">
      <c r="A611" s="31" t="str">
        <f t="shared" si="18"/>
        <v>E09000003_Modelled prevalence of children aged 0-1 in households where parent suffering domestic abuse_Number</v>
      </c>
      <c r="B611" s="31" t="s">
        <v>233</v>
      </c>
      <c r="C611" s="31" t="s">
        <v>234</v>
      </c>
      <c r="D611" s="31" t="s">
        <v>229</v>
      </c>
      <c r="E611" s="31">
        <v>2018</v>
      </c>
      <c r="F611" s="31" t="s">
        <v>26</v>
      </c>
      <c r="G611" s="31" t="s">
        <v>107</v>
      </c>
      <c r="H611" s="31" t="s">
        <v>743</v>
      </c>
      <c r="I611" s="31">
        <v>369.06709464866799</v>
      </c>
      <c r="J611" s="31">
        <v>5250</v>
      </c>
      <c r="K611" s="31">
        <v>70.298494218793905</v>
      </c>
      <c r="L611" s="31" t="s">
        <v>2827</v>
      </c>
      <c r="M611" s="31">
        <v>70.3</v>
      </c>
      <c r="N611" s="31">
        <f t="shared" si="19"/>
        <v>0</v>
      </c>
      <c r="O611" s="31"/>
    </row>
    <row r="612" spans="1:15" x14ac:dyDescent="0.45">
      <c r="A612" s="31" t="str">
        <f t="shared" si="18"/>
        <v>E08000016_Modelled prevalence of children aged 0-1 in households where parent suffering domestic abuse_Number</v>
      </c>
      <c r="B612" s="31" t="s">
        <v>236</v>
      </c>
      <c r="C612" s="31" t="s">
        <v>237</v>
      </c>
      <c r="D612" s="31" t="s">
        <v>229</v>
      </c>
      <c r="E612" s="31">
        <v>2018</v>
      </c>
      <c r="F612" s="31" t="s">
        <v>26</v>
      </c>
      <c r="G612" s="31" t="s">
        <v>107</v>
      </c>
      <c r="H612" s="31" t="s">
        <v>743</v>
      </c>
      <c r="I612" s="31">
        <v>185.62923788177622</v>
      </c>
      <c r="J612" s="31">
        <v>2754</v>
      </c>
      <c r="K612" s="31">
        <v>67.403499593963772</v>
      </c>
      <c r="L612" s="31" t="s">
        <v>2828</v>
      </c>
      <c r="M612" s="31">
        <v>67.400000000000006</v>
      </c>
      <c r="N612" s="31">
        <f t="shared" si="19"/>
        <v>0</v>
      </c>
      <c r="O612" s="31"/>
    </row>
    <row r="613" spans="1:15" x14ac:dyDescent="0.45">
      <c r="A613" s="31" t="str">
        <f t="shared" si="18"/>
        <v>E06000022_Modelled prevalence of children aged 0-1 in households where parent suffering domestic abuse_Number</v>
      </c>
      <c r="B613" s="31" t="s">
        <v>238</v>
      </c>
      <c r="C613" s="31" t="s">
        <v>239</v>
      </c>
      <c r="D613" s="31" t="s">
        <v>229</v>
      </c>
      <c r="E613" s="31">
        <v>2018</v>
      </c>
      <c r="F613" s="31" t="s">
        <v>26</v>
      </c>
      <c r="G613" s="31" t="s">
        <v>107</v>
      </c>
      <c r="H613" s="31" t="s">
        <v>743</v>
      </c>
      <c r="I613" s="31">
        <v>123.8223495658401</v>
      </c>
      <c r="J613" s="31">
        <v>1742</v>
      </c>
      <c r="K613" s="31">
        <v>71.080568063054017</v>
      </c>
      <c r="L613" s="31" t="s">
        <v>2829</v>
      </c>
      <c r="M613" s="31">
        <v>71.08</v>
      </c>
      <c r="N613" s="31">
        <f t="shared" si="19"/>
        <v>0</v>
      </c>
      <c r="O613" s="31"/>
    </row>
    <row r="614" spans="1:15" x14ac:dyDescent="0.45">
      <c r="A614" s="31" t="str">
        <f t="shared" si="18"/>
        <v>E06000055_Modelled prevalence of children aged 0-1 in households where parent suffering domestic abuse_Number</v>
      </c>
      <c r="B614" s="31" t="s">
        <v>240</v>
      </c>
      <c r="C614" s="31" t="s">
        <v>241</v>
      </c>
      <c r="D614" s="31" t="s">
        <v>229</v>
      </c>
      <c r="E614" s="31">
        <v>2018</v>
      </c>
      <c r="F614" s="31" t="s">
        <v>26</v>
      </c>
      <c r="G614" s="31" t="s">
        <v>107</v>
      </c>
      <c r="H614" s="31" t="s">
        <v>743</v>
      </c>
      <c r="I614" s="31">
        <v>151.50068694117633</v>
      </c>
      <c r="J614" s="31">
        <v>2310</v>
      </c>
      <c r="K614" s="31">
        <v>65.584712961548192</v>
      </c>
      <c r="L614" s="31" t="s">
        <v>2830</v>
      </c>
      <c r="M614" s="31">
        <v>65.58</v>
      </c>
      <c r="N614" s="31">
        <f t="shared" si="19"/>
        <v>0</v>
      </c>
      <c r="O614" s="31"/>
    </row>
    <row r="615" spans="1:15" x14ac:dyDescent="0.45">
      <c r="A615" s="31" t="str">
        <f t="shared" si="18"/>
        <v>E09000004_Modelled prevalence of children aged 0-1 in households where parent suffering domestic abuse_Number</v>
      </c>
      <c r="B615" s="31" t="s">
        <v>242</v>
      </c>
      <c r="C615" s="31" t="s">
        <v>243</v>
      </c>
      <c r="D615" s="31" t="s">
        <v>229</v>
      </c>
      <c r="E615" s="31">
        <v>2018</v>
      </c>
      <c r="F615" s="31" t="s">
        <v>26</v>
      </c>
      <c r="G615" s="31" t="s">
        <v>107</v>
      </c>
      <c r="H615" s="31" t="s">
        <v>743</v>
      </c>
      <c r="I615" s="31">
        <v>209.82029128311214</v>
      </c>
      <c r="J615" s="31">
        <v>3133</v>
      </c>
      <c r="K615" s="31">
        <v>66.971047329432537</v>
      </c>
      <c r="L615" s="31" t="s">
        <v>2831</v>
      </c>
      <c r="M615" s="31">
        <v>66.97</v>
      </c>
      <c r="N615" s="31">
        <f t="shared" si="19"/>
        <v>0</v>
      </c>
      <c r="O615" s="31"/>
    </row>
    <row r="616" spans="1:15" x14ac:dyDescent="0.45">
      <c r="A616" s="31" t="str">
        <f t="shared" si="18"/>
        <v>E08000025_Modelled prevalence of children aged 0-1 in households where parent suffering domestic abuse_Number</v>
      </c>
      <c r="B616" s="31" t="s">
        <v>245</v>
      </c>
      <c r="C616" s="31" t="s">
        <v>246</v>
      </c>
      <c r="D616" s="31" t="s">
        <v>229</v>
      </c>
      <c r="E616" s="31">
        <v>2018</v>
      </c>
      <c r="F616" s="31" t="s">
        <v>26</v>
      </c>
      <c r="G616" s="31" t="s">
        <v>107</v>
      </c>
      <c r="H616" s="31" t="s">
        <v>743</v>
      </c>
      <c r="I616" s="31">
        <v>1193.7041033496371</v>
      </c>
      <c r="J616" s="31">
        <v>16082</v>
      </c>
      <c r="K616" s="31">
        <v>74.226097708595773</v>
      </c>
      <c r="L616" s="31" t="s">
        <v>2832</v>
      </c>
      <c r="M616" s="31">
        <v>74.23</v>
      </c>
      <c r="N616" s="31">
        <f t="shared" si="19"/>
        <v>0</v>
      </c>
      <c r="O616" s="31"/>
    </row>
    <row r="617" spans="1:15" x14ac:dyDescent="0.45">
      <c r="A617" s="31" t="str">
        <f t="shared" si="18"/>
        <v>E06000008_Modelled prevalence of children aged 0-1 in households where parent suffering domestic abuse_Number</v>
      </c>
      <c r="B617" s="31" t="s">
        <v>247</v>
      </c>
      <c r="C617" s="31" t="s">
        <v>248</v>
      </c>
      <c r="D617" s="31" t="s">
        <v>229</v>
      </c>
      <c r="E617" s="31">
        <v>2018</v>
      </c>
      <c r="F617" s="31" t="s">
        <v>26</v>
      </c>
      <c r="G617" s="31" t="s">
        <v>107</v>
      </c>
      <c r="H617" s="31" t="s">
        <v>743</v>
      </c>
      <c r="I617" s="31">
        <v>136.18675097244994</v>
      </c>
      <c r="J617" s="31">
        <v>1998</v>
      </c>
      <c r="K617" s="31">
        <v>68.161537023248215</v>
      </c>
      <c r="L617" s="31" t="s">
        <v>2833</v>
      </c>
      <c r="M617" s="31">
        <v>68.16</v>
      </c>
      <c r="N617" s="31">
        <f t="shared" si="19"/>
        <v>0</v>
      </c>
      <c r="O617" s="31"/>
    </row>
    <row r="618" spans="1:15" x14ac:dyDescent="0.45">
      <c r="A618" s="31" t="str">
        <f t="shared" si="18"/>
        <v>E06000009_Modelled prevalence of children aged 0-1 in households where parent suffering domestic abuse_Number</v>
      </c>
      <c r="B618" s="31" t="s">
        <v>249</v>
      </c>
      <c r="C618" s="31" t="s">
        <v>250</v>
      </c>
      <c r="D618" s="31" t="s">
        <v>229</v>
      </c>
      <c r="E618" s="31">
        <v>2018</v>
      </c>
      <c r="F618" s="31" t="s">
        <v>26</v>
      </c>
      <c r="G618" s="31" t="s">
        <v>107</v>
      </c>
      <c r="H618" s="31" t="s">
        <v>743</v>
      </c>
      <c r="I618" s="31">
        <v>146.80190251961329</v>
      </c>
      <c r="J618" s="31">
        <v>1627</v>
      </c>
      <c r="K618" s="31">
        <v>90.228581757598832</v>
      </c>
      <c r="L618" s="31" t="s">
        <v>2834</v>
      </c>
      <c r="M618" s="31">
        <v>90.23</v>
      </c>
      <c r="N618" s="31">
        <f t="shared" si="19"/>
        <v>0</v>
      </c>
      <c r="O618" s="31"/>
    </row>
    <row r="619" spans="1:15" x14ac:dyDescent="0.45">
      <c r="A619" s="31" t="str">
        <f t="shared" si="18"/>
        <v>E08000001_Modelled prevalence of children aged 0-1 in households where parent suffering domestic abuse_Number</v>
      </c>
      <c r="B619" s="31" t="s">
        <v>252</v>
      </c>
      <c r="C619" s="31" t="s">
        <v>253</v>
      </c>
      <c r="D619" s="31" t="s">
        <v>229</v>
      </c>
      <c r="E619" s="31">
        <v>2018</v>
      </c>
      <c r="F619" s="31" t="s">
        <v>26</v>
      </c>
      <c r="G619" s="31" t="s">
        <v>107</v>
      </c>
      <c r="H619" s="31" t="s">
        <v>743</v>
      </c>
      <c r="I619" s="31">
        <v>259.36311414484948</v>
      </c>
      <c r="J619" s="31">
        <v>3609</v>
      </c>
      <c r="K619" s="31">
        <v>71.865645371252285</v>
      </c>
      <c r="L619" s="31" t="s">
        <v>817</v>
      </c>
      <c r="M619" s="31">
        <v>71.87</v>
      </c>
      <c r="N619" s="31">
        <f t="shared" si="19"/>
        <v>0</v>
      </c>
      <c r="O619" s="31"/>
    </row>
    <row r="620" spans="1:15" x14ac:dyDescent="0.45">
      <c r="A620" s="31" t="str">
        <f t="shared" si="18"/>
        <v>E06000028_Modelled prevalence of children aged 0-1 in households where parent suffering domestic abuse_Number</v>
      </c>
      <c r="B620" s="31" t="s">
        <v>254</v>
      </c>
      <c r="C620" s="31" t="s">
        <v>255</v>
      </c>
      <c r="D620" s="31" t="s">
        <v>229</v>
      </c>
      <c r="E620" s="31">
        <v>2018</v>
      </c>
      <c r="F620" s="31" t="s">
        <v>26</v>
      </c>
      <c r="G620" s="31" t="s">
        <v>107</v>
      </c>
      <c r="H620" s="31" t="s">
        <v>743</v>
      </c>
      <c r="I620" s="31">
        <v>145.62130955935996</v>
      </c>
      <c r="J620" s="31">
        <v>1996</v>
      </c>
      <c r="K620" s="31">
        <v>72.956567915511002</v>
      </c>
      <c r="L620" s="31" t="s">
        <v>2835</v>
      </c>
      <c r="M620" s="31">
        <v>72.959999999999994</v>
      </c>
      <c r="N620" s="31">
        <f t="shared" si="19"/>
        <v>0</v>
      </c>
      <c r="O620" s="31"/>
    </row>
    <row r="621" spans="1:15" x14ac:dyDescent="0.45">
      <c r="A621" s="31" t="str">
        <f t="shared" si="18"/>
        <v>E06000036_Modelled prevalence of children aged 0-1 in households where parent suffering domestic abuse_Number</v>
      </c>
      <c r="B621" s="31" t="s">
        <v>257</v>
      </c>
      <c r="C621" s="31" t="s">
        <v>258</v>
      </c>
      <c r="D621" s="31" t="s">
        <v>229</v>
      </c>
      <c r="E621" s="31">
        <v>2018</v>
      </c>
      <c r="F621" s="31" t="s">
        <v>26</v>
      </c>
      <c r="G621" s="31" t="s">
        <v>107</v>
      </c>
      <c r="H621" s="31" t="s">
        <v>743</v>
      </c>
      <c r="I621" s="31">
        <v>86.949883835583591</v>
      </c>
      <c r="J621" s="31">
        <v>1442</v>
      </c>
      <c r="K621" s="31">
        <v>60.298116390834672</v>
      </c>
      <c r="L621" s="31" t="s">
        <v>2836</v>
      </c>
      <c r="M621" s="31">
        <v>60.3</v>
      </c>
      <c r="N621" s="31">
        <f t="shared" si="19"/>
        <v>0</v>
      </c>
      <c r="O621" s="31"/>
    </row>
    <row r="622" spans="1:15" x14ac:dyDescent="0.45">
      <c r="A622" s="31" t="str">
        <f t="shared" si="18"/>
        <v>E08000032_Modelled prevalence of children aged 0-1 in households where parent suffering domestic abuse_Number</v>
      </c>
      <c r="B622" s="31" t="s">
        <v>259</v>
      </c>
      <c r="C622" s="31" t="s">
        <v>260</v>
      </c>
      <c r="D622" s="31" t="s">
        <v>229</v>
      </c>
      <c r="E622" s="31">
        <v>2018</v>
      </c>
      <c r="F622" s="31" t="s">
        <v>26</v>
      </c>
      <c r="G622" s="31" t="s">
        <v>107</v>
      </c>
      <c r="H622" s="31" t="s">
        <v>743</v>
      </c>
      <c r="I622" s="31">
        <v>531.30550482433</v>
      </c>
      <c r="J622" s="31">
        <v>7373</v>
      </c>
      <c r="K622" s="31">
        <v>72.060966339933543</v>
      </c>
      <c r="L622" s="31" t="s">
        <v>2837</v>
      </c>
      <c r="M622" s="31">
        <v>72.06</v>
      </c>
      <c r="N622" s="31">
        <f t="shared" si="19"/>
        <v>0</v>
      </c>
      <c r="O622" s="31"/>
    </row>
    <row r="623" spans="1:15" x14ac:dyDescent="0.45">
      <c r="A623" s="31" t="str">
        <f t="shared" si="18"/>
        <v>E09000005_Modelled prevalence of children aged 0-1 in households where parent suffering domestic abuse_Number</v>
      </c>
      <c r="B623" s="31" t="s">
        <v>261</v>
      </c>
      <c r="C623" s="31" t="s">
        <v>262</v>
      </c>
      <c r="D623" s="31" t="s">
        <v>229</v>
      </c>
      <c r="E623" s="31">
        <v>2018</v>
      </c>
      <c r="F623" s="31" t="s">
        <v>26</v>
      </c>
      <c r="G623" s="31" t="s">
        <v>107</v>
      </c>
      <c r="H623" s="31" t="s">
        <v>743</v>
      </c>
      <c r="I623" s="31">
        <v>409.45148655069448</v>
      </c>
      <c r="J623" s="31">
        <v>4825</v>
      </c>
      <c r="K623" s="31">
        <v>84.860411720351195</v>
      </c>
      <c r="L623" s="31" t="s">
        <v>2838</v>
      </c>
      <c r="M623" s="31">
        <v>84.86</v>
      </c>
      <c r="N623" s="31">
        <f t="shared" si="19"/>
        <v>0</v>
      </c>
      <c r="O623" s="31"/>
    </row>
    <row r="624" spans="1:15" x14ac:dyDescent="0.45">
      <c r="A624" s="31" t="str">
        <f t="shared" si="18"/>
        <v>E06000043_Modelled prevalence of children aged 0-1 in households where parent suffering domestic abuse_Number</v>
      </c>
      <c r="B624" s="31" t="s">
        <v>263</v>
      </c>
      <c r="C624" s="31" t="s">
        <v>264</v>
      </c>
      <c r="D624" s="31" t="s">
        <v>229</v>
      </c>
      <c r="E624" s="31">
        <v>2018</v>
      </c>
      <c r="F624" s="31" t="s">
        <v>26</v>
      </c>
      <c r="G624" s="31" t="s">
        <v>107</v>
      </c>
      <c r="H624" s="31" t="s">
        <v>743</v>
      </c>
      <c r="I624" s="31">
        <v>214.82407908964211</v>
      </c>
      <c r="J624" s="31">
        <v>2611</v>
      </c>
      <c r="K624" s="31">
        <v>82.276552696147874</v>
      </c>
      <c r="L624" s="31" t="s">
        <v>2839</v>
      </c>
      <c r="M624" s="31">
        <v>82.28</v>
      </c>
      <c r="N624" s="31">
        <f t="shared" si="19"/>
        <v>0</v>
      </c>
      <c r="O624" s="31"/>
    </row>
    <row r="625" spans="1:15" x14ac:dyDescent="0.45">
      <c r="A625" s="31" t="str">
        <f t="shared" si="18"/>
        <v>E06000023_Modelled prevalence of children aged 0-1 in households where parent suffering domestic abuse_Number</v>
      </c>
      <c r="B625" s="31" t="s">
        <v>265</v>
      </c>
      <c r="C625" s="31" t="s">
        <v>266</v>
      </c>
      <c r="D625" s="31" t="s">
        <v>229</v>
      </c>
      <c r="E625" s="31">
        <v>2018</v>
      </c>
      <c r="F625" s="31" t="s">
        <v>26</v>
      </c>
      <c r="G625" s="31" t="s">
        <v>107</v>
      </c>
      <c r="H625" s="31" t="s">
        <v>743</v>
      </c>
      <c r="I625" s="31">
        <v>477.45102650373826</v>
      </c>
      <c r="J625" s="31">
        <v>5728</v>
      </c>
      <c r="K625" s="31">
        <v>83.353880325373297</v>
      </c>
      <c r="L625" s="31" t="s">
        <v>2840</v>
      </c>
      <c r="M625" s="31">
        <v>83.35</v>
      </c>
      <c r="N625" s="31">
        <f t="shared" si="19"/>
        <v>0</v>
      </c>
      <c r="O625" s="31"/>
    </row>
    <row r="626" spans="1:15" x14ac:dyDescent="0.45">
      <c r="A626" s="31" t="str">
        <f t="shared" si="18"/>
        <v>E09000006_Modelled prevalence of children aged 0-1 in households where parent suffering domestic abuse_Number</v>
      </c>
      <c r="B626" s="31" t="s">
        <v>267</v>
      </c>
      <c r="C626" s="31" t="s">
        <v>268</v>
      </c>
      <c r="D626" s="31" t="s">
        <v>229</v>
      </c>
      <c r="E626" s="31">
        <v>2018</v>
      </c>
      <c r="F626" s="31" t="s">
        <v>26</v>
      </c>
      <c r="G626" s="31" t="s">
        <v>107</v>
      </c>
      <c r="H626" s="31" t="s">
        <v>743</v>
      </c>
      <c r="I626" s="31">
        <v>274.65250164275807</v>
      </c>
      <c r="J626" s="31">
        <v>4232</v>
      </c>
      <c r="K626" s="31">
        <v>64.898984320122423</v>
      </c>
      <c r="L626" s="31" t="s">
        <v>2841</v>
      </c>
      <c r="M626" s="31">
        <v>64.900000000000006</v>
      </c>
      <c r="N626" s="31">
        <f t="shared" si="19"/>
        <v>0</v>
      </c>
      <c r="O626" s="31"/>
    </row>
    <row r="627" spans="1:15" x14ac:dyDescent="0.45">
      <c r="A627" s="31" t="str">
        <f t="shared" si="18"/>
        <v>E10000002_Modelled prevalence of children aged 0-1 in households where parent suffering domestic abuse_Number</v>
      </c>
      <c r="B627" s="31" t="s">
        <v>269</v>
      </c>
      <c r="C627" s="31" t="s">
        <v>270</v>
      </c>
      <c r="D627" s="31" t="s">
        <v>229</v>
      </c>
      <c r="E627" s="31">
        <v>2018</v>
      </c>
      <c r="F627" s="31" t="s">
        <v>26</v>
      </c>
      <c r="G627" s="31" t="s">
        <v>107</v>
      </c>
      <c r="H627" s="31" t="s">
        <v>743</v>
      </c>
      <c r="I627" s="31">
        <v>353.24904968639072</v>
      </c>
      <c r="J627" s="31">
        <v>6048</v>
      </c>
      <c r="K627" s="31">
        <v>58.40758096666513</v>
      </c>
      <c r="L627" s="31" t="s">
        <v>2842</v>
      </c>
      <c r="M627" s="31">
        <v>58.41</v>
      </c>
      <c r="N627" s="31">
        <f t="shared" si="19"/>
        <v>0</v>
      </c>
      <c r="O627" s="31"/>
    </row>
    <row r="628" spans="1:15" x14ac:dyDescent="0.45">
      <c r="A628" s="31" t="str">
        <f t="shared" si="18"/>
        <v>E08000002_Modelled prevalence of children aged 0-1 in households where parent suffering domestic abuse_Number</v>
      </c>
      <c r="B628" s="31" t="s">
        <v>271</v>
      </c>
      <c r="C628" s="31" t="s">
        <v>272</v>
      </c>
      <c r="D628" s="31" t="s">
        <v>229</v>
      </c>
      <c r="E628" s="31">
        <v>2018</v>
      </c>
      <c r="F628" s="31" t="s">
        <v>26</v>
      </c>
      <c r="G628" s="31" t="s">
        <v>107</v>
      </c>
      <c r="H628" s="31" t="s">
        <v>743</v>
      </c>
      <c r="I628" s="31">
        <v>156.50531107320771</v>
      </c>
      <c r="J628" s="31">
        <v>2197</v>
      </c>
      <c r="K628" s="31">
        <v>71.235917648251117</v>
      </c>
      <c r="L628" s="31" t="s">
        <v>2843</v>
      </c>
      <c r="M628" s="31">
        <v>71.239999999999995</v>
      </c>
      <c r="N628" s="31">
        <f t="shared" si="19"/>
        <v>0</v>
      </c>
      <c r="O628" s="31"/>
    </row>
    <row r="629" spans="1:15" x14ac:dyDescent="0.45">
      <c r="A629" s="31" t="str">
        <f t="shared" si="18"/>
        <v>E08000033_Modelled prevalence of children aged 0-1 in households where parent suffering domestic abuse_Number</v>
      </c>
      <c r="B629" s="31" t="s">
        <v>273</v>
      </c>
      <c r="C629" s="31" t="s">
        <v>274</v>
      </c>
      <c r="D629" s="31" t="s">
        <v>229</v>
      </c>
      <c r="E629" s="31">
        <v>2018</v>
      </c>
      <c r="F629" s="31" t="s">
        <v>26</v>
      </c>
      <c r="G629" s="31" t="s">
        <v>107</v>
      </c>
      <c r="H629" s="31" t="s">
        <v>743</v>
      </c>
      <c r="I629" s="31">
        <v>167.01857011406747</v>
      </c>
      <c r="J629" s="31">
        <v>2340</v>
      </c>
      <c r="K629" s="31">
        <v>71.375457313704047</v>
      </c>
      <c r="L629" s="31" t="s">
        <v>2844</v>
      </c>
      <c r="M629" s="31">
        <v>71.38</v>
      </c>
      <c r="N629" s="31">
        <f t="shared" si="19"/>
        <v>0</v>
      </c>
      <c r="O629" s="31"/>
    </row>
    <row r="630" spans="1:15" x14ac:dyDescent="0.45">
      <c r="A630" s="31" t="str">
        <f t="shared" si="18"/>
        <v>E10000003_Modelled prevalence of children aged 0-1 in households where parent suffering domestic abuse_Number</v>
      </c>
      <c r="B630" s="31" t="s">
        <v>275</v>
      </c>
      <c r="C630" s="31" t="s">
        <v>276</v>
      </c>
      <c r="D630" s="31" t="s">
        <v>229</v>
      </c>
      <c r="E630" s="31">
        <v>2018</v>
      </c>
      <c r="F630" s="31" t="s">
        <v>26</v>
      </c>
      <c r="G630" s="31" t="s">
        <v>107</v>
      </c>
      <c r="H630" s="31" t="s">
        <v>743</v>
      </c>
      <c r="I630" s="31">
        <v>442.29270893320137</v>
      </c>
      <c r="J630" s="31">
        <v>6952</v>
      </c>
      <c r="K630" s="31">
        <v>63.620930513981783</v>
      </c>
      <c r="L630" s="31" t="s">
        <v>2845</v>
      </c>
      <c r="M630" s="31">
        <v>63.62</v>
      </c>
      <c r="N630" s="31">
        <f t="shared" si="19"/>
        <v>0</v>
      </c>
      <c r="O630" s="31"/>
    </row>
    <row r="631" spans="1:15" x14ac:dyDescent="0.45">
      <c r="A631" s="31" t="str">
        <f t="shared" si="18"/>
        <v>E09000007_Modelled prevalence of children aged 0-1 in households where parent suffering domestic abuse_Number</v>
      </c>
      <c r="B631" s="31" t="s">
        <v>277</v>
      </c>
      <c r="C631" s="31" t="s">
        <v>278</v>
      </c>
      <c r="D631" s="31" t="s">
        <v>229</v>
      </c>
      <c r="E631" s="31">
        <v>2018</v>
      </c>
      <c r="F631" s="31" t="s">
        <v>26</v>
      </c>
      <c r="G631" s="31" t="s">
        <v>107</v>
      </c>
      <c r="H631" s="31" t="s">
        <v>743</v>
      </c>
      <c r="I631" s="31">
        <v>221.70179905226104</v>
      </c>
      <c r="J631" s="31">
        <v>2541</v>
      </c>
      <c r="K631" s="31">
        <v>87.249822531389626</v>
      </c>
      <c r="L631" s="31" t="s">
        <v>2846</v>
      </c>
      <c r="M631" s="31">
        <v>87.25</v>
      </c>
      <c r="N631" s="31">
        <f t="shared" si="19"/>
        <v>0</v>
      </c>
      <c r="O631" s="31"/>
    </row>
    <row r="632" spans="1:15" x14ac:dyDescent="0.45">
      <c r="A632" s="31" t="str">
        <f t="shared" si="18"/>
        <v>E06000056_Modelled prevalence of children aged 0-1 in households where parent suffering domestic abuse_Number</v>
      </c>
      <c r="B632" s="31" t="s">
        <v>279</v>
      </c>
      <c r="C632" s="31" t="s">
        <v>280</v>
      </c>
      <c r="D632" s="31" t="s">
        <v>229</v>
      </c>
      <c r="E632" s="31">
        <v>2018</v>
      </c>
      <c r="F632" s="31" t="s">
        <v>26</v>
      </c>
      <c r="G632" s="31" t="s">
        <v>107</v>
      </c>
      <c r="H632" s="31" t="s">
        <v>743</v>
      </c>
      <c r="I632" s="31">
        <v>199.36821183304059</v>
      </c>
      <c r="J632" s="31">
        <v>3291</v>
      </c>
      <c r="K632" s="31">
        <v>60.579827357350524</v>
      </c>
      <c r="L632" s="31" t="s">
        <v>2847</v>
      </c>
      <c r="M632" s="31">
        <v>60.58</v>
      </c>
      <c r="N632" s="31">
        <f t="shared" si="19"/>
        <v>0</v>
      </c>
      <c r="O632" s="31"/>
    </row>
    <row r="633" spans="1:15" x14ac:dyDescent="0.45">
      <c r="A633" s="31" t="str">
        <f t="shared" si="18"/>
        <v>E06000049_Modelled prevalence of children aged 0-1 in households where parent suffering domestic abuse_Number</v>
      </c>
      <c r="B633" s="31" t="s">
        <v>541</v>
      </c>
      <c r="C633" s="31" t="s">
        <v>718</v>
      </c>
      <c r="D633" s="31" t="s">
        <v>229</v>
      </c>
      <c r="E633" s="31">
        <v>2018</v>
      </c>
      <c r="F633" s="31" t="s">
        <v>26</v>
      </c>
      <c r="G633" s="31" t="s">
        <v>107</v>
      </c>
      <c r="H633" s="31" t="s">
        <v>743</v>
      </c>
      <c r="I633" s="31">
        <v>243.67363313797105</v>
      </c>
      <c r="J633" s="31">
        <v>3921</v>
      </c>
      <c r="K633" s="31">
        <v>62.145787589383076</v>
      </c>
      <c r="L633" s="31" t="s">
        <v>2848</v>
      </c>
      <c r="M633" s="31">
        <v>62.15</v>
      </c>
      <c r="N633" s="31">
        <f t="shared" si="19"/>
        <v>0</v>
      </c>
      <c r="O633" s="31"/>
    </row>
    <row r="634" spans="1:15" x14ac:dyDescent="0.45">
      <c r="A634" s="31" t="str">
        <f t="shared" si="18"/>
        <v>E06000050_Modelled prevalence of children aged 0-1 in households where parent suffering domestic abuse_Number</v>
      </c>
      <c r="B634" s="31" t="s">
        <v>281</v>
      </c>
      <c r="C634" s="31" t="s">
        <v>735</v>
      </c>
      <c r="D634" s="31" t="s">
        <v>229</v>
      </c>
      <c r="E634" s="31">
        <v>2018</v>
      </c>
      <c r="F634" s="31" t="s">
        <v>26</v>
      </c>
      <c r="G634" s="31" t="s">
        <v>107</v>
      </c>
      <c r="H634" s="31" t="s">
        <v>743</v>
      </c>
      <c r="I634" s="31">
        <v>231.72849028132731</v>
      </c>
      <c r="J634" s="31">
        <v>3487</v>
      </c>
      <c r="K634" s="31">
        <v>66.454972836629565</v>
      </c>
      <c r="L634" s="31" t="s">
        <v>2849</v>
      </c>
      <c r="M634" s="31">
        <v>66.45</v>
      </c>
      <c r="N634" s="31">
        <f t="shared" si="19"/>
        <v>0</v>
      </c>
      <c r="O634" s="31"/>
    </row>
    <row r="635" spans="1:15" x14ac:dyDescent="0.45">
      <c r="A635" s="31" t="str">
        <f t="shared" si="18"/>
        <v>E09000001_Modelled prevalence of children aged 0-1 in households where parent suffering domestic abuse_Number</v>
      </c>
      <c r="B635" s="31" t="s">
        <v>582</v>
      </c>
      <c r="C635" s="31" t="s">
        <v>583</v>
      </c>
      <c r="D635" s="31" t="s">
        <v>229</v>
      </c>
      <c r="E635" s="31">
        <v>2018</v>
      </c>
      <c r="F635" s="31" t="s">
        <v>26</v>
      </c>
      <c r="G635" s="31" t="s">
        <v>107</v>
      </c>
      <c r="H635" s="31" t="s">
        <v>743</v>
      </c>
      <c r="I635" s="31">
        <v>5.2108917746926622</v>
      </c>
      <c r="J635" s="31">
        <v>73</v>
      </c>
      <c r="K635" s="31">
        <v>71.382079105378935</v>
      </c>
      <c r="L635" s="31" t="s">
        <v>2844</v>
      </c>
      <c r="M635" s="31">
        <v>71.38</v>
      </c>
      <c r="N635" s="31">
        <f t="shared" si="19"/>
        <v>1</v>
      </c>
      <c r="O635" s="31"/>
    </row>
    <row r="636" spans="1:15" x14ac:dyDescent="0.45">
      <c r="A636" s="31" t="str">
        <f t="shared" si="18"/>
        <v>E06000052_Modelled prevalence of children aged 0-1 in households where parent suffering domestic abuse_Number</v>
      </c>
      <c r="B636" s="31" t="s">
        <v>482</v>
      </c>
      <c r="C636" s="31" t="s">
        <v>720</v>
      </c>
      <c r="D636" s="31" t="s">
        <v>229</v>
      </c>
      <c r="E636" s="31">
        <v>2018</v>
      </c>
      <c r="F636" s="31" t="s">
        <v>26</v>
      </c>
      <c r="G636" s="31" t="s">
        <v>107</v>
      </c>
      <c r="H636" s="31" t="s">
        <v>743</v>
      </c>
      <c r="I636" s="31">
        <v>349.15942012093188</v>
      </c>
      <c r="J636" s="31">
        <v>5246</v>
      </c>
      <c r="K636" s="31">
        <v>66.557266511805551</v>
      </c>
      <c r="L636" s="31" t="s">
        <v>2850</v>
      </c>
      <c r="M636" s="31">
        <v>66.56</v>
      </c>
      <c r="N636" s="31">
        <f t="shared" si="19"/>
        <v>0</v>
      </c>
      <c r="O636" s="31"/>
    </row>
    <row r="637" spans="1:15" x14ac:dyDescent="0.45">
      <c r="A637" s="31" t="str">
        <f t="shared" si="18"/>
        <v>E08000026_Modelled prevalence of children aged 0-1 in households where parent suffering domestic abuse_Number</v>
      </c>
      <c r="B637" s="31" t="s">
        <v>283</v>
      </c>
      <c r="C637" s="31" t="s">
        <v>284</v>
      </c>
      <c r="D637" s="31" t="s">
        <v>229</v>
      </c>
      <c r="E637" s="31">
        <v>2018</v>
      </c>
      <c r="F637" s="31" t="s">
        <v>26</v>
      </c>
      <c r="G637" s="31" t="s">
        <v>107</v>
      </c>
      <c r="H637" s="31" t="s">
        <v>743</v>
      </c>
      <c r="I637" s="31">
        <v>343.57783024578015</v>
      </c>
      <c r="J637" s="31">
        <v>4431</v>
      </c>
      <c r="K637" s="31">
        <v>77.539569001530168</v>
      </c>
      <c r="L637" s="31" t="s">
        <v>2851</v>
      </c>
      <c r="M637" s="31">
        <v>77.540000000000006</v>
      </c>
      <c r="N637" s="31">
        <f t="shared" si="19"/>
        <v>0</v>
      </c>
      <c r="O637" s="31"/>
    </row>
    <row r="638" spans="1:15" x14ac:dyDescent="0.45">
      <c r="A638" s="31" t="str">
        <f t="shared" si="18"/>
        <v>E09000008_Modelled prevalence of children aged 0-1 in households where parent suffering domestic abuse_Number</v>
      </c>
      <c r="B638" s="31" t="s">
        <v>486</v>
      </c>
      <c r="C638" s="31" t="s">
        <v>487</v>
      </c>
      <c r="D638" s="31" t="s">
        <v>229</v>
      </c>
      <c r="E638" s="31">
        <v>2018</v>
      </c>
      <c r="F638" s="31" t="s">
        <v>26</v>
      </c>
      <c r="G638" s="31" t="s">
        <v>107</v>
      </c>
      <c r="H638" s="31" t="s">
        <v>743</v>
      </c>
      <c r="I638" s="31">
        <v>438.20853900359936</v>
      </c>
      <c r="J638" s="31">
        <v>5591</v>
      </c>
      <c r="K638" s="31">
        <v>78.377488643104869</v>
      </c>
      <c r="L638" s="31" t="s">
        <v>816</v>
      </c>
      <c r="M638" s="31">
        <v>78.38</v>
      </c>
      <c r="N638" s="31">
        <f t="shared" si="19"/>
        <v>0</v>
      </c>
      <c r="O638" s="31"/>
    </row>
    <row r="639" spans="1:15" x14ac:dyDescent="0.45">
      <c r="A639" s="31" t="str">
        <f t="shared" si="18"/>
        <v>E10000006_Modelled prevalence of children aged 0-1 in households where parent suffering domestic abuse_Number</v>
      </c>
      <c r="B639" s="31" t="s">
        <v>285</v>
      </c>
      <c r="C639" s="31" t="s">
        <v>286</v>
      </c>
      <c r="D639" s="31" t="s">
        <v>229</v>
      </c>
      <c r="E639" s="31">
        <v>2018</v>
      </c>
      <c r="F639" s="31" t="s">
        <v>26</v>
      </c>
      <c r="G639" s="31" t="s">
        <v>107</v>
      </c>
      <c r="H639" s="31" t="s">
        <v>743</v>
      </c>
      <c r="I639" s="31">
        <v>280.52166875833268</v>
      </c>
      <c r="J639" s="31">
        <v>4366</v>
      </c>
      <c r="K639" s="31">
        <v>64.251412908459159</v>
      </c>
      <c r="L639" s="31" t="s">
        <v>2852</v>
      </c>
      <c r="M639" s="31">
        <v>64.25</v>
      </c>
      <c r="N639" s="31">
        <f t="shared" si="19"/>
        <v>0</v>
      </c>
      <c r="O639" s="31"/>
    </row>
    <row r="640" spans="1:15" x14ac:dyDescent="0.45">
      <c r="A640" s="31" t="str">
        <f t="shared" si="18"/>
        <v>E06000005_Modelled prevalence of children aged 0-1 in households where parent suffering domestic abuse_Number</v>
      </c>
      <c r="B640" s="31" t="s">
        <v>287</v>
      </c>
      <c r="C640" s="31" t="s">
        <v>288</v>
      </c>
      <c r="D640" s="31" t="s">
        <v>229</v>
      </c>
      <c r="E640" s="31">
        <v>2018</v>
      </c>
      <c r="F640" s="31" t="s">
        <v>26</v>
      </c>
      <c r="G640" s="31" t="s">
        <v>107</v>
      </c>
      <c r="H640" s="31" t="s">
        <v>743</v>
      </c>
      <c r="I640" s="31">
        <v>83.160065686847432</v>
      </c>
      <c r="J640" s="31">
        <v>1134</v>
      </c>
      <c r="K640" s="31">
        <v>73.333391258242884</v>
      </c>
      <c r="L640" s="31" t="s">
        <v>2853</v>
      </c>
      <c r="M640" s="31">
        <v>73.33</v>
      </c>
      <c r="N640" s="31">
        <f t="shared" si="19"/>
        <v>0</v>
      </c>
      <c r="O640" s="31"/>
    </row>
    <row r="641" spans="1:15" x14ac:dyDescent="0.45">
      <c r="A641" s="31" t="str">
        <f t="shared" si="18"/>
        <v>E06000015_Modelled prevalence of children aged 0-1 in households where parent suffering domestic abuse_Number</v>
      </c>
      <c r="B641" s="31" t="s">
        <v>289</v>
      </c>
      <c r="C641" s="31" t="s">
        <v>290</v>
      </c>
      <c r="D641" s="31" t="s">
        <v>229</v>
      </c>
      <c r="E641" s="31">
        <v>2018</v>
      </c>
      <c r="F641" s="31" t="s">
        <v>26</v>
      </c>
      <c r="G641" s="31" t="s">
        <v>107</v>
      </c>
      <c r="H641" s="31" t="s">
        <v>743</v>
      </c>
      <c r="I641" s="31">
        <v>225.79323978267243</v>
      </c>
      <c r="J641" s="31">
        <v>3169</v>
      </c>
      <c r="K641" s="31">
        <v>71.250627889767259</v>
      </c>
      <c r="L641" s="31" t="s">
        <v>2854</v>
      </c>
      <c r="M641" s="31">
        <v>71.25</v>
      </c>
      <c r="N641" s="31">
        <f t="shared" si="19"/>
        <v>0</v>
      </c>
      <c r="O641" s="31"/>
    </row>
    <row r="642" spans="1:15" x14ac:dyDescent="0.45">
      <c r="A642" s="31" t="str">
        <f t="shared" ref="A642:A705" si="20">CONCATENATE(B642,"_",G642,"_",H642)</f>
        <v>E10000007_Modelled prevalence of children aged 0-1 in households where parent suffering domestic abuse_Number</v>
      </c>
      <c r="B642" s="31" t="s">
        <v>291</v>
      </c>
      <c r="C642" s="31" t="s">
        <v>292</v>
      </c>
      <c r="D642" s="31" t="s">
        <v>229</v>
      </c>
      <c r="E642" s="31">
        <v>2018</v>
      </c>
      <c r="F642" s="31" t="s">
        <v>26</v>
      </c>
      <c r="G642" s="31" t="s">
        <v>107</v>
      </c>
      <c r="H642" s="31" t="s">
        <v>743</v>
      </c>
      <c r="I642" s="31">
        <v>462.51420194531983</v>
      </c>
      <c r="J642" s="31">
        <v>7585</v>
      </c>
      <c r="K642" s="31">
        <v>60.977482128585343</v>
      </c>
      <c r="L642" s="31" t="s">
        <v>2855</v>
      </c>
      <c r="M642" s="31">
        <v>60.98</v>
      </c>
      <c r="N642" s="31">
        <f t="shared" ref="N642:N705" si="21">IF(OR(C642="City of London",C642="Isles of Scilly"),1,0)</f>
        <v>0</v>
      </c>
      <c r="O642" s="31"/>
    </row>
    <row r="643" spans="1:15" x14ac:dyDescent="0.45">
      <c r="A643" s="31" t="str">
        <f t="shared" si="20"/>
        <v>E10000008_Modelled prevalence of children aged 0-1 in households where parent suffering domestic abuse_Number</v>
      </c>
      <c r="B643" s="31" t="s">
        <v>504</v>
      </c>
      <c r="C643" s="31" t="s">
        <v>505</v>
      </c>
      <c r="D643" s="31" t="s">
        <v>229</v>
      </c>
      <c r="E643" s="31">
        <v>2018</v>
      </c>
      <c r="F643" s="31" t="s">
        <v>26</v>
      </c>
      <c r="G643" s="31" t="s">
        <v>107</v>
      </c>
      <c r="H643" s="31" t="s">
        <v>743</v>
      </c>
      <c r="I643" s="31">
        <v>453.12898856032842</v>
      </c>
      <c r="J643" s="31">
        <v>6781</v>
      </c>
      <c r="K643" s="31">
        <v>66.823328205327897</v>
      </c>
      <c r="L643" s="31" t="s">
        <v>2856</v>
      </c>
      <c r="M643" s="31">
        <v>66.819999999999993</v>
      </c>
      <c r="N643" s="31">
        <f t="shared" si="21"/>
        <v>0</v>
      </c>
      <c r="O643" s="31"/>
    </row>
    <row r="644" spans="1:15" x14ac:dyDescent="0.45">
      <c r="A644" s="31" t="str">
        <f t="shared" si="20"/>
        <v>E08000017_Modelled prevalence of children aged 0-1 in households where parent suffering domestic abuse_Number</v>
      </c>
      <c r="B644" s="31" t="s">
        <v>293</v>
      </c>
      <c r="C644" s="31" t="s">
        <v>294</v>
      </c>
      <c r="D644" s="31" t="s">
        <v>229</v>
      </c>
      <c r="E644" s="31">
        <v>2018</v>
      </c>
      <c r="F644" s="31" t="s">
        <v>26</v>
      </c>
      <c r="G644" s="31" t="s">
        <v>107</v>
      </c>
      <c r="H644" s="31" t="s">
        <v>743</v>
      </c>
      <c r="I644" s="31">
        <v>232.41263988698509</v>
      </c>
      <c r="J644" s="31">
        <v>3518</v>
      </c>
      <c r="K644" s="31">
        <v>66.063854430638173</v>
      </c>
      <c r="L644" s="31" t="s">
        <v>2857</v>
      </c>
      <c r="M644" s="31">
        <v>66.06</v>
      </c>
      <c r="N644" s="31">
        <f t="shared" si="21"/>
        <v>0</v>
      </c>
      <c r="O644" s="31"/>
    </row>
    <row r="645" spans="1:15" x14ac:dyDescent="0.45">
      <c r="A645" s="31" t="str">
        <f t="shared" si="20"/>
        <v>E10000009_Modelled prevalence of children aged 0-1 in households where parent suffering domestic abuse_Number</v>
      </c>
      <c r="B645" s="31" t="s">
        <v>295</v>
      </c>
      <c r="C645" s="31" t="s">
        <v>296</v>
      </c>
      <c r="D645" s="31" t="s">
        <v>229</v>
      </c>
      <c r="E645" s="31">
        <v>2018</v>
      </c>
      <c r="F645" s="31" t="s">
        <v>26</v>
      </c>
      <c r="G645" s="31" t="s">
        <v>107</v>
      </c>
      <c r="H645" s="31" t="s">
        <v>743</v>
      </c>
      <c r="I645" s="31">
        <v>198.97037520322726</v>
      </c>
      <c r="J645" s="31">
        <v>3260</v>
      </c>
      <c r="K645" s="31">
        <v>61.033857424302838</v>
      </c>
      <c r="L645" s="31" t="s">
        <v>2858</v>
      </c>
      <c r="M645" s="31">
        <v>61.03</v>
      </c>
      <c r="N645" s="31">
        <f t="shared" si="21"/>
        <v>0</v>
      </c>
      <c r="O645" s="31"/>
    </row>
    <row r="646" spans="1:15" x14ac:dyDescent="0.45">
      <c r="A646" s="31" t="str">
        <f t="shared" si="20"/>
        <v>E08000027_Modelled prevalence of children aged 0-1 in households where parent suffering domestic abuse_Number</v>
      </c>
      <c r="B646" s="31" t="s">
        <v>297</v>
      </c>
      <c r="C646" s="31" t="s">
        <v>298</v>
      </c>
      <c r="D646" s="31" t="s">
        <v>229</v>
      </c>
      <c r="E646" s="31">
        <v>2018</v>
      </c>
      <c r="F646" s="31" t="s">
        <v>26</v>
      </c>
      <c r="G646" s="31" t="s">
        <v>107</v>
      </c>
      <c r="H646" s="31" t="s">
        <v>743</v>
      </c>
      <c r="I646" s="31">
        <v>214.70330107639967</v>
      </c>
      <c r="J646" s="31">
        <v>3702</v>
      </c>
      <c r="K646" s="31">
        <v>57.996569712695745</v>
      </c>
      <c r="L646" s="31" t="s">
        <v>2859</v>
      </c>
      <c r="M646" s="31">
        <v>58</v>
      </c>
      <c r="N646" s="31">
        <f t="shared" si="21"/>
        <v>0</v>
      </c>
      <c r="O646" s="31"/>
    </row>
    <row r="647" spans="1:15" x14ac:dyDescent="0.45">
      <c r="A647" s="31" t="str">
        <f t="shared" si="20"/>
        <v>E06000047_Modelled prevalence of children aged 0-1 in households where parent suffering domestic abuse_Number</v>
      </c>
      <c r="B647" s="31" t="s">
        <v>528</v>
      </c>
      <c r="C647" s="31" t="s">
        <v>721</v>
      </c>
      <c r="D647" s="31" t="s">
        <v>229</v>
      </c>
      <c r="E647" s="31">
        <v>2018</v>
      </c>
      <c r="F647" s="31" t="s">
        <v>26</v>
      </c>
      <c r="G647" s="31" t="s">
        <v>107</v>
      </c>
      <c r="H647" s="31" t="s">
        <v>743</v>
      </c>
      <c r="I647" s="31">
        <v>358.22658847006392</v>
      </c>
      <c r="J647" s="31">
        <v>4989</v>
      </c>
      <c r="K647" s="31">
        <v>71.803284920838621</v>
      </c>
      <c r="L647" s="31" t="s">
        <v>2860</v>
      </c>
      <c r="M647" s="31">
        <v>71.8</v>
      </c>
      <c r="N647" s="31">
        <f t="shared" si="21"/>
        <v>0</v>
      </c>
      <c r="O647" s="31"/>
    </row>
    <row r="648" spans="1:15" x14ac:dyDescent="0.45">
      <c r="A648" s="31" t="str">
        <f t="shared" si="20"/>
        <v>E09000009_Modelled prevalence of children aged 0-1 in households where parent suffering domestic abuse_Number</v>
      </c>
      <c r="B648" s="31" t="s">
        <v>509</v>
      </c>
      <c r="C648" s="31" t="s">
        <v>510</v>
      </c>
      <c r="D648" s="31" t="s">
        <v>229</v>
      </c>
      <c r="E648" s="31">
        <v>2018</v>
      </c>
      <c r="F648" s="31" t="s">
        <v>26</v>
      </c>
      <c r="G648" s="31" t="s">
        <v>107</v>
      </c>
      <c r="H648" s="31" t="s">
        <v>743</v>
      </c>
      <c r="I648" s="31">
        <v>368.12473809975614</v>
      </c>
      <c r="J648" s="31">
        <v>4807</v>
      </c>
      <c r="K648" s="31">
        <v>76.58097318488791</v>
      </c>
      <c r="L648" s="31" t="s">
        <v>2861</v>
      </c>
      <c r="M648" s="31">
        <v>76.58</v>
      </c>
      <c r="N648" s="31">
        <f t="shared" si="21"/>
        <v>0</v>
      </c>
      <c r="O648" s="31"/>
    </row>
    <row r="649" spans="1:15" x14ac:dyDescent="0.45">
      <c r="A649" s="31" t="str">
        <f t="shared" si="20"/>
        <v>E06000011_Modelled prevalence of children aged 0-1 in households where parent suffering domestic abuse_Number</v>
      </c>
      <c r="B649" s="31" t="s">
        <v>514</v>
      </c>
      <c r="C649" s="31" t="s">
        <v>594</v>
      </c>
      <c r="D649" s="31" t="s">
        <v>229</v>
      </c>
      <c r="E649" s="31">
        <v>2018</v>
      </c>
      <c r="F649" s="31" t="s">
        <v>26</v>
      </c>
      <c r="G649" s="31" t="s">
        <v>107</v>
      </c>
      <c r="H649" s="31" t="s">
        <v>743</v>
      </c>
      <c r="I649" s="31">
        <v>173.56504818403207</v>
      </c>
      <c r="J649" s="31">
        <v>2830</v>
      </c>
      <c r="K649" s="31">
        <v>61.330405718739243</v>
      </c>
      <c r="L649" s="31" t="s">
        <v>2862</v>
      </c>
      <c r="M649" s="31">
        <v>61.33</v>
      </c>
      <c r="N649" s="31">
        <f t="shared" si="21"/>
        <v>0</v>
      </c>
      <c r="O649" s="31"/>
    </row>
    <row r="650" spans="1:15" x14ac:dyDescent="0.45">
      <c r="A650" s="31" t="str">
        <f t="shared" si="20"/>
        <v>E10000011_Modelled prevalence of children aged 0-1 in households where parent suffering domestic abuse_Number</v>
      </c>
      <c r="B650" s="31" t="s">
        <v>299</v>
      </c>
      <c r="C650" s="31" t="s">
        <v>300</v>
      </c>
      <c r="D650" s="31" t="s">
        <v>229</v>
      </c>
      <c r="E650" s="31">
        <v>2018</v>
      </c>
      <c r="F650" s="31" t="s">
        <v>26</v>
      </c>
      <c r="G650" s="31" t="s">
        <v>107</v>
      </c>
      <c r="H650" s="31" t="s">
        <v>743</v>
      </c>
      <c r="I650" s="31">
        <v>336.99637153538555</v>
      </c>
      <c r="J650" s="31">
        <v>5005</v>
      </c>
      <c r="K650" s="31">
        <v>67.33194236471239</v>
      </c>
      <c r="L650" s="31" t="s">
        <v>2863</v>
      </c>
      <c r="M650" s="31">
        <v>67.33</v>
      </c>
      <c r="N650" s="31">
        <f t="shared" si="21"/>
        <v>0</v>
      </c>
      <c r="O650" s="31"/>
    </row>
    <row r="651" spans="1:15" x14ac:dyDescent="0.45">
      <c r="A651" s="31" t="str">
        <f t="shared" si="20"/>
        <v>E09000010_Modelled prevalence of children aged 0-1 in households where parent suffering domestic abuse_Number</v>
      </c>
      <c r="B651" s="31" t="s">
        <v>301</v>
      </c>
      <c r="C651" s="31" t="s">
        <v>302</v>
      </c>
      <c r="D651" s="31" t="s">
        <v>229</v>
      </c>
      <c r="E651" s="31">
        <v>2018</v>
      </c>
      <c r="F651" s="31" t="s">
        <v>26</v>
      </c>
      <c r="G651" s="31" t="s">
        <v>107</v>
      </c>
      <c r="H651" s="31" t="s">
        <v>743</v>
      </c>
      <c r="I651" s="31">
        <v>369.97156322805262</v>
      </c>
      <c r="J651" s="31">
        <v>4739</v>
      </c>
      <c r="K651" s="31">
        <v>78.069542778656384</v>
      </c>
      <c r="L651" s="31" t="s">
        <v>2864</v>
      </c>
      <c r="M651" s="31">
        <v>78.069999999999993</v>
      </c>
      <c r="N651" s="31">
        <f t="shared" si="21"/>
        <v>0</v>
      </c>
      <c r="O651" s="31"/>
    </row>
    <row r="652" spans="1:15" x14ac:dyDescent="0.45">
      <c r="A652" s="31" t="str">
        <f t="shared" si="20"/>
        <v>E10000012_Modelled prevalence of children aged 0-1 in households where parent suffering domestic abuse_Number</v>
      </c>
      <c r="B652" s="31" t="s">
        <v>303</v>
      </c>
      <c r="C652" s="31" t="s">
        <v>304</v>
      </c>
      <c r="D652" s="31" t="s">
        <v>229</v>
      </c>
      <c r="E652" s="31">
        <v>2018</v>
      </c>
      <c r="F652" s="31" t="s">
        <v>26</v>
      </c>
      <c r="G652" s="31" t="s">
        <v>107</v>
      </c>
      <c r="H652" s="31" t="s">
        <v>743</v>
      </c>
      <c r="I652" s="31">
        <v>1042.8494875176223</v>
      </c>
      <c r="J652" s="31">
        <v>16488</v>
      </c>
      <c r="K652" s="31">
        <v>63.248998515139625</v>
      </c>
      <c r="L652" s="31" t="s">
        <v>2865</v>
      </c>
      <c r="M652" s="31">
        <v>63.25</v>
      </c>
      <c r="N652" s="31">
        <f t="shared" si="21"/>
        <v>0</v>
      </c>
      <c r="O652" s="31"/>
    </row>
    <row r="653" spans="1:15" x14ac:dyDescent="0.45">
      <c r="A653" s="31" t="str">
        <f t="shared" si="20"/>
        <v>E08000020_Modelled prevalence of children aged 0-1 in households where parent suffering domestic abuse_Number</v>
      </c>
      <c r="B653" s="31" t="s">
        <v>305</v>
      </c>
      <c r="C653" s="31" t="s">
        <v>306</v>
      </c>
      <c r="D653" s="31" t="s">
        <v>229</v>
      </c>
      <c r="E653" s="31">
        <v>2018</v>
      </c>
      <c r="F653" s="31" t="s">
        <v>26</v>
      </c>
      <c r="G653" s="31" t="s">
        <v>107</v>
      </c>
      <c r="H653" s="31" t="s">
        <v>743</v>
      </c>
      <c r="I653" s="31">
        <v>148.06621439587838</v>
      </c>
      <c r="J653" s="31">
        <v>2019</v>
      </c>
      <c r="K653" s="31">
        <v>73.336411290677745</v>
      </c>
      <c r="L653" s="31" t="s">
        <v>2866</v>
      </c>
      <c r="M653" s="31">
        <v>73.34</v>
      </c>
      <c r="N653" s="31">
        <f t="shared" si="21"/>
        <v>0</v>
      </c>
      <c r="O653" s="31"/>
    </row>
    <row r="654" spans="1:15" x14ac:dyDescent="0.45">
      <c r="A654" s="31" t="str">
        <f t="shared" si="20"/>
        <v>E10000013_Modelled prevalence of children aged 0-1 in households where parent suffering domestic abuse_Number</v>
      </c>
      <c r="B654" s="31" t="s">
        <v>307</v>
      </c>
      <c r="C654" s="31" t="s">
        <v>308</v>
      </c>
      <c r="D654" s="31" t="s">
        <v>229</v>
      </c>
      <c r="E654" s="31">
        <v>2018</v>
      </c>
      <c r="F654" s="31" t="s">
        <v>26</v>
      </c>
      <c r="G654" s="31" t="s">
        <v>107</v>
      </c>
      <c r="H654" s="31" t="s">
        <v>743</v>
      </c>
      <c r="I654" s="31">
        <v>405.54510060225277</v>
      </c>
      <c r="J654" s="31">
        <v>6595</v>
      </c>
      <c r="K654" s="31">
        <v>61.492812828241512</v>
      </c>
      <c r="L654" s="31" t="s">
        <v>2867</v>
      </c>
      <c r="M654" s="31">
        <v>61.49</v>
      </c>
      <c r="N654" s="31">
        <f t="shared" si="21"/>
        <v>0</v>
      </c>
      <c r="O654" s="31"/>
    </row>
    <row r="655" spans="1:15" x14ac:dyDescent="0.45">
      <c r="A655" s="31" t="str">
        <f t="shared" si="20"/>
        <v>E09000011_Modelled prevalence of children aged 0-1 in households where parent suffering domestic abuse_Number</v>
      </c>
      <c r="B655" s="31" t="s">
        <v>518</v>
      </c>
      <c r="C655" s="31" t="s">
        <v>519</v>
      </c>
      <c r="D655" s="31" t="s">
        <v>229</v>
      </c>
      <c r="E655" s="31">
        <v>2018</v>
      </c>
      <c r="F655" s="31" t="s">
        <v>26</v>
      </c>
      <c r="G655" s="31" t="s">
        <v>107</v>
      </c>
      <c r="H655" s="31" t="s">
        <v>743</v>
      </c>
      <c r="I655" s="31">
        <v>353.85010768776846</v>
      </c>
      <c r="J655" s="31">
        <v>4393</v>
      </c>
      <c r="K655" s="31">
        <v>80.548624559018535</v>
      </c>
      <c r="L655" s="31" t="s">
        <v>2868</v>
      </c>
      <c r="M655" s="31">
        <v>80.55</v>
      </c>
      <c r="N655" s="31">
        <f t="shared" si="21"/>
        <v>0</v>
      </c>
      <c r="O655" s="31"/>
    </row>
    <row r="656" spans="1:15" x14ac:dyDescent="0.45">
      <c r="A656" s="31" t="str">
        <f t="shared" si="20"/>
        <v>E09000012_Modelled prevalence of children aged 0-1 in households where parent suffering domestic abuse_Number</v>
      </c>
      <c r="B656" s="31" t="s">
        <v>498</v>
      </c>
      <c r="C656" s="31" t="s">
        <v>499</v>
      </c>
      <c r="D656" s="31" t="s">
        <v>229</v>
      </c>
      <c r="E656" s="31">
        <v>2018</v>
      </c>
      <c r="F656" s="31" t="s">
        <v>26</v>
      </c>
      <c r="G656" s="31" t="s">
        <v>107</v>
      </c>
      <c r="H656" s="31" t="s">
        <v>743</v>
      </c>
      <c r="I656" s="31">
        <v>471.101531314787</v>
      </c>
      <c r="J656" s="31">
        <v>4211</v>
      </c>
      <c r="K656" s="31">
        <v>111.87402785912775</v>
      </c>
      <c r="L656" s="31" t="s">
        <v>2869</v>
      </c>
      <c r="M656" s="31">
        <v>111.87</v>
      </c>
      <c r="N656" s="31">
        <f t="shared" si="21"/>
        <v>0</v>
      </c>
      <c r="O656" s="31"/>
    </row>
    <row r="657" spans="1:15" x14ac:dyDescent="0.45">
      <c r="A657" s="31" t="str">
        <f t="shared" si="20"/>
        <v>E06000006_Modelled prevalence of children aged 0-1 in households where parent suffering domestic abuse_Number</v>
      </c>
      <c r="B657" s="31" t="s">
        <v>531</v>
      </c>
      <c r="C657" s="31" t="s">
        <v>722</v>
      </c>
      <c r="D657" s="31" t="s">
        <v>229</v>
      </c>
      <c r="E657" s="31">
        <v>2018</v>
      </c>
      <c r="F657" s="31" t="s">
        <v>26</v>
      </c>
      <c r="G657" s="31" t="s">
        <v>107</v>
      </c>
      <c r="H657" s="31" t="s">
        <v>743</v>
      </c>
      <c r="I657" s="31">
        <v>105.95234851056412</v>
      </c>
      <c r="J657" s="31">
        <v>1451</v>
      </c>
      <c r="K657" s="31">
        <v>73.020226402869824</v>
      </c>
      <c r="L657" s="31" t="s">
        <v>2870</v>
      </c>
      <c r="M657" s="31">
        <v>73.02</v>
      </c>
      <c r="N657" s="31">
        <f t="shared" si="21"/>
        <v>0</v>
      </c>
      <c r="O657" s="31"/>
    </row>
    <row r="658" spans="1:15" x14ac:dyDescent="0.45">
      <c r="A658" s="31" t="str">
        <f t="shared" si="20"/>
        <v>E09000013_Modelled prevalence of children aged 0-1 in households where parent suffering domestic abuse_Number</v>
      </c>
      <c r="B658" s="31" t="s">
        <v>491</v>
      </c>
      <c r="C658" s="31" t="s">
        <v>723</v>
      </c>
      <c r="D658" s="31" t="s">
        <v>229</v>
      </c>
      <c r="E658" s="31">
        <v>2018</v>
      </c>
      <c r="F658" s="31" t="s">
        <v>26</v>
      </c>
      <c r="G658" s="31" t="s">
        <v>107</v>
      </c>
      <c r="H658" s="31" t="s">
        <v>743</v>
      </c>
      <c r="I658" s="31">
        <v>198.73460172976368</v>
      </c>
      <c r="J658" s="31">
        <v>2319</v>
      </c>
      <c r="K658" s="31">
        <v>85.698405230600983</v>
      </c>
      <c r="L658" s="31" t="s">
        <v>2871</v>
      </c>
      <c r="M658" s="31">
        <v>85.7</v>
      </c>
      <c r="N658" s="31">
        <f t="shared" si="21"/>
        <v>0</v>
      </c>
      <c r="O658" s="31"/>
    </row>
    <row r="659" spans="1:15" x14ac:dyDescent="0.45">
      <c r="A659" s="31" t="str">
        <f t="shared" si="20"/>
        <v>E10000014_Modelled prevalence of children aged 0-1 in households where parent suffering domestic abuse_Number</v>
      </c>
      <c r="B659" s="31" t="s">
        <v>309</v>
      </c>
      <c r="C659" s="31" t="s">
        <v>310</v>
      </c>
      <c r="D659" s="31" t="s">
        <v>229</v>
      </c>
      <c r="E659" s="31">
        <v>2018</v>
      </c>
      <c r="F659" s="31" t="s">
        <v>26</v>
      </c>
      <c r="G659" s="31" t="s">
        <v>107</v>
      </c>
      <c r="H659" s="31" t="s">
        <v>743</v>
      </c>
      <c r="I659" s="31">
        <v>835.80072484320033</v>
      </c>
      <c r="J659" s="31">
        <v>13542</v>
      </c>
      <c r="K659" s="31">
        <v>61.719149670890587</v>
      </c>
      <c r="L659" s="31" t="s">
        <v>2872</v>
      </c>
      <c r="M659" s="31">
        <v>61.72</v>
      </c>
      <c r="N659" s="31">
        <f t="shared" si="21"/>
        <v>0</v>
      </c>
      <c r="O659" s="31"/>
    </row>
    <row r="660" spans="1:15" x14ac:dyDescent="0.45">
      <c r="A660" s="31" t="str">
        <f t="shared" si="20"/>
        <v>E09000014_Modelled prevalence of children aged 0-1 in households where parent suffering domestic abuse_Number</v>
      </c>
      <c r="B660" s="31" t="s">
        <v>311</v>
      </c>
      <c r="C660" s="31" t="s">
        <v>312</v>
      </c>
      <c r="D660" s="31" t="s">
        <v>229</v>
      </c>
      <c r="E660" s="31">
        <v>2018</v>
      </c>
      <c r="F660" s="31" t="s">
        <v>26</v>
      </c>
      <c r="G660" s="31" t="s">
        <v>107</v>
      </c>
      <c r="H660" s="31" t="s">
        <v>743</v>
      </c>
      <c r="I660" s="31">
        <v>346.67056907100385</v>
      </c>
      <c r="J660" s="31">
        <v>3767</v>
      </c>
      <c r="K660" s="31">
        <v>92.028290170162947</v>
      </c>
      <c r="L660" s="31" t="s">
        <v>2873</v>
      </c>
      <c r="M660" s="31">
        <v>92.03</v>
      </c>
      <c r="N660" s="31">
        <f t="shared" si="21"/>
        <v>0</v>
      </c>
      <c r="O660" s="31"/>
    </row>
    <row r="661" spans="1:15" x14ac:dyDescent="0.45">
      <c r="A661" s="31" t="str">
        <f t="shared" si="20"/>
        <v>E09000015_Modelled prevalence of children aged 0-1 in households where parent suffering domestic abuse_Number</v>
      </c>
      <c r="B661" s="31" t="s">
        <v>496</v>
      </c>
      <c r="C661" s="31" t="s">
        <v>497</v>
      </c>
      <c r="D661" s="31" t="s">
        <v>229</v>
      </c>
      <c r="E661" s="31">
        <v>2018</v>
      </c>
      <c r="F661" s="31" t="s">
        <v>26</v>
      </c>
      <c r="G661" s="31" t="s">
        <v>107</v>
      </c>
      <c r="H661" s="31" t="s">
        <v>743</v>
      </c>
      <c r="I661" s="31">
        <v>232.88771866794764</v>
      </c>
      <c r="J661" s="31">
        <v>3577</v>
      </c>
      <c r="K661" s="31">
        <v>65.10699431589255</v>
      </c>
      <c r="L661" s="31" t="s">
        <v>2874</v>
      </c>
      <c r="M661" s="31">
        <v>65.11</v>
      </c>
      <c r="N661" s="31">
        <f t="shared" si="21"/>
        <v>0</v>
      </c>
      <c r="O661" s="31"/>
    </row>
    <row r="662" spans="1:15" x14ac:dyDescent="0.45">
      <c r="A662" s="31" t="str">
        <f t="shared" si="20"/>
        <v>E06000001_Modelled prevalence of children aged 0-1 in households where parent suffering domestic abuse_Number</v>
      </c>
      <c r="B662" s="31" t="s">
        <v>313</v>
      </c>
      <c r="C662" s="31" t="s">
        <v>314</v>
      </c>
      <c r="D662" s="31" t="s">
        <v>229</v>
      </c>
      <c r="E662" s="31">
        <v>2018</v>
      </c>
      <c r="F662" s="31" t="s">
        <v>26</v>
      </c>
      <c r="G662" s="31" t="s">
        <v>107</v>
      </c>
      <c r="H662" s="31" t="s">
        <v>743</v>
      </c>
      <c r="I662" s="31">
        <v>74.953471547528224</v>
      </c>
      <c r="J662" s="31">
        <v>999</v>
      </c>
      <c r="K662" s="31">
        <v>75.028500047575804</v>
      </c>
      <c r="L662" s="31" t="s">
        <v>2875</v>
      </c>
      <c r="M662" s="31">
        <v>75.03</v>
      </c>
      <c r="N662" s="31">
        <f t="shared" si="21"/>
        <v>0</v>
      </c>
      <c r="O662" s="31"/>
    </row>
    <row r="663" spans="1:15" x14ac:dyDescent="0.45">
      <c r="A663" s="31" t="str">
        <f t="shared" si="20"/>
        <v>E09000016_Modelled prevalence of children aged 0-1 in households where parent suffering domestic abuse_Number</v>
      </c>
      <c r="B663" s="31" t="s">
        <v>315</v>
      </c>
      <c r="C663" s="31" t="s">
        <v>316</v>
      </c>
      <c r="D663" s="31" t="s">
        <v>229</v>
      </c>
      <c r="E663" s="31">
        <v>2018</v>
      </c>
      <c r="F663" s="31" t="s">
        <v>26</v>
      </c>
      <c r="G663" s="31" t="s">
        <v>107</v>
      </c>
      <c r="H663" s="31" t="s">
        <v>743</v>
      </c>
      <c r="I663" s="31">
        <v>217.26108126214913</v>
      </c>
      <c r="J663" s="31">
        <v>3365</v>
      </c>
      <c r="K663" s="31">
        <v>64.564957284442528</v>
      </c>
      <c r="L663" s="31" t="s">
        <v>2876</v>
      </c>
      <c r="M663" s="31">
        <v>64.56</v>
      </c>
      <c r="N663" s="31">
        <f t="shared" si="21"/>
        <v>0</v>
      </c>
      <c r="O663" s="31"/>
    </row>
    <row r="664" spans="1:15" x14ac:dyDescent="0.45">
      <c r="A664" s="31" t="str">
        <f t="shared" si="20"/>
        <v>E06000019_Modelled prevalence of children aged 0-1 in households where parent suffering domestic abuse_Number</v>
      </c>
      <c r="B664" s="31" t="s">
        <v>317</v>
      </c>
      <c r="C664" s="31" t="s">
        <v>318</v>
      </c>
      <c r="D664" s="31" t="s">
        <v>229</v>
      </c>
      <c r="E664" s="31">
        <v>2018</v>
      </c>
      <c r="F664" s="31" t="s">
        <v>26</v>
      </c>
      <c r="G664" s="31" t="s">
        <v>107</v>
      </c>
      <c r="H664" s="31" t="s">
        <v>743</v>
      </c>
      <c r="I664" s="31">
        <v>106.98419152722084</v>
      </c>
      <c r="J664" s="31">
        <v>1777</v>
      </c>
      <c r="K664" s="31">
        <v>60.20494739854859</v>
      </c>
      <c r="L664" s="31" t="s">
        <v>2877</v>
      </c>
      <c r="M664" s="31">
        <v>60.2</v>
      </c>
      <c r="N664" s="31">
        <f t="shared" si="21"/>
        <v>0</v>
      </c>
      <c r="O664" s="31"/>
    </row>
    <row r="665" spans="1:15" x14ac:dyDescent="0.45">
      <c r="A665" s="31" t="str">
        <f t="shared" si="20"/>
        <v>E10000015_Modelled prevalence of children aged 0-1 in households where parent suffering domestic abuse_Number</v>
      </c>
      <c r="B665" s="31" t="s">
        <v>319</v>
      </c>
      <c r="C665" s="31" t="s">
        <v>320</v>
      </c>
      <c r="D665" s="31" t="s">
        <v>229</v>
      </c>
      <c r="E665" s="31">
        <v>2018</v>
      </c>
      <c r="F665" s="31" t="s">
        <v>26</v>
      </c>
      <c r="G665" s="31" t="s">
        <v>107</v>
      </c>
      <c r="H665" s="31" t="s">
        <v>743</v>
      </c>
      <c r="I665" s="31">
        <v>908.78272753375995</v>
      </c>
      <c r="J665" s="31">
        <v>14155</v>
      </c>
      <c r="K665" s="31">
        <v>64.202241436507236</v>
      </c>
      <c r="L665" s="31" t="s">
        <v>2878</v>
      </c>
      <c r="M665" s="31">
        <v>64.2</v>
      </c>
      <c r="N665" s="31">
        <f t="shared" si="21"/>
        <v>0</v>
      </c>
      <c r="O665" s="31"/>
    </row>
    <row r="666" spans="1:15" x14ac:dyDescent="0.45">
      <c r="A666" s="31" t="str">
        <f t="shared" si="20"/>
        <v>E09000017_Modelled prevalence of children aged 0-1 in households where parent suffering domestic abuse_Number</v>
      </c>
      <c r="B666" s="31" t="s">
        <v>321</v>
      </c>
      <c r="C666" s="31" t="s">
        <v>322</v>
      </c>
      <c r="D666" s="31" t="s">
        <v>229</v>
      </c>
      <c r="E666" s="31">
        <v>2018</v>
      </c>
      <c r="F666" s="31" t="s">
        <v>26</v>
      </c>
      <c r="G666" s="31" t="s">
        <v>107</v>
      </c>
      <c r="H666" s="31" t="s">
        <v>743</v>
      </c>
      <c r="I666" s="31">
        <v>299.90636904948758</v>
      </c>
      <c r="J666" s="31">
        <v>4372</v>
      </c>
      <c r="K666" s="31">
        <v>68.597065198876393</v>
      </c>
      <c r="L666" s="31" t="s">
        <v>2879</v>
      </c>
      <c r="M666" s="31">
        <v>68.599999999999994</v>
      </c>
      <c r="N666" s="31">
        <f t="shared" si="21"/>
        <v>0</v>
      </c>
      <c r="O666" s="31"/>
    </row>
    <row r="667" spans="1:15" x14ac:dyDescent="0.45">
      <c r="A667" s="31" t="str">
        <f t="shared" si="20"/>
        <v>E09000018_Modelled prevalence of children aged 0-1 in households where parent suffering domestic abuse_Number</v>
      </c>
      <c r="B667" s="31" t="s">
        <v>323</v>
      </c>
      <c r="C667" s="31" t="s">
        <v>324</v>
      </c>
      <c r="D667" s="31" t="s">
        <v>229</v>
      </c>
      <c r="E667" s="31">
        <v>2018</v>
      </c>
      <c r="F667" s="31" t="s">
        <v>26</v>
      </c>
      <c r="G667" s="31" t="s">
        <v>107</v>
      </c>
      <c r="H667" s="31" t="s">
        <v>743</v>
      </c>
      <c r="I667" s="31">
        <v>266.14432076925914</v>
      </c>
      <c r="J667" s="31">
        <v>3987</v>
      </c>
      <c r="K667" s="31">
        <v>66.753027531793123</v>
      </c>
      <c r="L667" s="31" t="s">
        <v>2880</v>
      </c>
      <c r="M667" s="31">
        <v>66.75</v>
      </c>
      <c r="N667" s="31">
        <f t="shared" si="21"/>
        <v>0</v>
      </c>
      <c r="O667" s="31"/>
    </row>
    <row r="668" spans="1:15" x14ac:dyDescent="0.45">
      <c r="A668" s="31" t="str">
        <f t="shared" si="20"/>
        <v>E06000046_Modelled prevalence of children aged 0-1 in households where parent suffering domestic abuse_Number</v>
      </c>
      <c r="B668" s="31" t="s">
        <v>325</v>
      </c>
      <c r="C668" s="31" t="s">
        <v>326</v>
      </c>
      <c r="D668" s="31" t="s">
        <v>229</v>
      </c>
      <c r="E668" s="31">
        <v>2018</v>
      </c>
      <c r="F668" s="31" t="s">
        <v>26</v>
      </c>
      <c r="G668" s="31" t="s">
        <v>107</v>
      </c>
      <c r="H668" s="31" t="s">
        <v>743</v>
      </c>
      <c r="I668" s="31">
        <v>79.616355001181944</v>
      </c>
      <c r="J668" s="31">
        <v>1144</v>
      </c>
      <c r="K668" s="31">
        <v>69.59471591012408</v>
      </c>
      <c r="L668" s="31" t="s">
        <v>2881</v>
      </c>
      <c r="M668" s="31">
        <v>69.59</v>
      </c>
      <c r="N668" s="31">
        <f t="shared" si="21"/>
        <v>0</v>
      </c>
      <c r="O668" s="31"/>
    </row>
    <row r="669" spans="1:15" x14ac:dyDescent="0.45">
      <c r="A669" s="31" t="str">
        <f t="shared" si="20"/>
        <v>E09000019_Modelled prevalence of children aged 0-1 in households where parent suffering domestic abuse_Number</v>
      </c>
      <c r="B669" s="31" t="s">
        <v>500</v>
      </c>
      <c r="C669" s="31" t="s">
        <v>501</v>
      </c>
      <c r="D669" s="31" t="s">
        <v>229</v>
      </c>
      <c r="E669" s="31">
        <v>2018</v>
      </c>
      <c r="F669" s="31" t="s">
        <v>26</v>
      </c>
      <c r="G669" s="31" t="s">
        <v>107</v>
      </c>
      <c r="H669" s="31" t="s">
        <v>743</v>
      </c>
      <c r="I669" s="31">
        <v>273.10075651860518</v>
      </c>
      <c r="J669" s="31">
        <v>2727</v>
      </c>
      <c r="K669" s="31">
        <v>100.14695875269716</v>
      </c>
      <c r="L669" s="31" t="s">
        <v>2882</v>
      </c>
      <c r="M669" s="31">
        <v>100.15</v>
      </c>
      <c r="N669" s="31">
        <f t="shared" si="21"/>
        <v>0</v>
      </c>
      <c r="O669" s="31"/>
    </row>
    <row r="670" spans="1:15" x14ac:dyDescent="0.45">
      <c r="A670" s="31" t="str">
        <f t="shared" si="20"/>
        <v>E09000020_Modelled prevalence of children aged 0-1 in households where parent suffering domestic abuse_Number</v>
      </c>
      <c r="B670" s="31" t="s">
        <v>479</v>
      </c>
      <c r="C670" s="31" t="s">
        <v>674</v>
      </c>
      <c r="D670" s="31" t="s">
        <v>229</v>
      </c>
      <c r="E670" s="31">
        <v>2018</v>
      </c>
      <c r="F670" s="31" t="s">
        <v>26</v>
      </c>
      <c r="G670" s="31" t="s">
        <v>107</v>
      </c>
      <c r="H670" s="31" t="s">
        <v>743</v>
      </c>
      <c r="I670" s="31">
        <v>123.37551313601536</v>
      </c>
      <c r="J670" s="31">
        <v>1568</v>
      </c>
      <c r="K670" s="31">
        <v>78.68336296939755</v>
      </c>
      <c r="L670" s="31" t="s">
        <v>2883</v>
      </c>
      <c r="M670" s="31">
        <v>78.680000000000007</v>
      </c>
      <c r="N670" s="31">
        <f t="shared" si="21"/>
        <v>0</v>
      </c>
      <c r="O670" s="31"/>
    </row>
    <row r="671" spans="1:15" x14ac:dyDescent="0.45">
      <c r="A671" s="31" t="str">
        <f t="shared" si="20"/>
        <v>E10000016_Modelled prevalence of children aged 0-1 in households where parent suffering domestic abuse_Number</v>
      </c>
      <c r="B671" s="31" t="s">
        <v>327</v>
      </c>
      <c r="C671" s="31" t="s">
        <v>328</v>
      </c>
      <c r="D671" s="31" t="s">
        <v>229</v>
      </c>
      <c r="E671" s="31">
        <v>2018</v>
      </c>
      <c r="F671" s="31" t="s">
        <v>26</v>
      </c>
      <c r="G671" s="31" t="s">
        <v>107</v>
      </c>
      <c r="H671" s="31" t="s">
        <v>743</v>
      </c>
      <c r="I671" s="31">
        <v>1136.4916429995783</v>
      </c>
      <c r="J671" s="31">
        <v>17431</v>
      </c>
      <c r="K671" s="31">
        <v>65.199451723915914</v>
      </c>
      <c r="L671" s="31" t="s">
        <v>2884</v>
      </c>
      <c r="M671" s="31">
        <v>65.2</v>
      </c>
      <c r="N671" s="31">
        <f t="shared" si="21"/>
        <v>0</v>
      </c>
      <c r="O671" s="31"/>
    </row>
    <row r="672" spans="1:15" x14ac:dyDescent="0.45">
      <c r="A672" s="31" t="str">
        <f t="shared" si="20"/>
        <v>E06000010_Modelled prevalence of children aged 0-1 in households where parent suffering domestic abuse_Number</v>
      </c>
      <c r="B672" s="31" t="s">
        <v>329</v>
      </c>
      <c r="C672" s="31" t="s">
        <v>593</v>
      </c>
      <c r="D672" s="31" t="s">
        <v>229</v>
      </c>
      <c r="E672" s="31">
        <v>2018</v>
      </c>
      <c r="F672" s="31" t="s">
        <v>26</v>
      </c>
      <c r="G672" s="31" t="s">
        <v>107</v>
      </c>
      <c r="H672" s="31" t="s">
        <v>743</v>
      </c>
      <c r="I672" s="31">
        <v>267.16051554794666</v>
      </c>
      <c r="J672" s="31">
        <v>3308</v>
      </c>
      <c r="K672" s="31">
        <v>80.761945449802496</v>
      </c>
      <c r="L672" s="31" t="s">
        <v>2885</v>
      </c>
      <c r="M672" s="31">
        <v>80.760000000000005</v>
      </c>
      <c r="N672" s="31">
        <f t="shared" si="21"/>
        <v>0</v>
      </c>
      <c r="O672" s="31"/>
    </row>
    <row r="673" spans="1:15" x14ac:dyDescent="0.45">
      <c r="A673" s="31" t="str">
        <f t="shared" si="20"/>
        <v>E09000021_Modelled prevalence of children aged 0-1 in households where parent suffering domestic abuse_Number</v>
      </c>
      <c r="B673" s="31" t="s">
        <v>520</v>
      </c>
      <c r="C673" s="31" t="s">
        <v>521</v>
      </c>
      <c r="D673" s="31" t="s">
        <v>229</v>
      </c>
      <c r="E673" s="31">
        <v>2018</v>
      </c>
      <c r="F673" s="31" t="s">
        <v>26</v>
      </c>
      <c r="G673" s="31" t="s">
        <v>107</v>
      </c>
      <c r="H673" s="31" t="s">
        <v>743</v>
      </c>
      <c r="I673" s="31">
        <v>137.93727584920279</v>
      </c>
      <c r="J673" s="31">
        <v>2087</v>
      </c>
      <c r="K673" s="31">
        <v>66.093567728415337</v>
      </c>
      <c r="L673" s="31" t="s">
        <v>2886</v>
      </c>
      <c r="M673" s="31">
        <v>66.09</v>
      </c>
      <c r="N673" s="31">
        <f t="shared" si="21"/>
        <v>0</v>
      </c>
      <c r="O673" s="31"/>
    </row>
    <row r="674" spans="1:15" x14ac:dyDescent="0.45">
      <c r="A674" s="31" t="str">
        <f t="shared" si="20"/>
        <v>E08000034_Modelled prevalence of children aged 0-1 in households where parent suffering domestic abuse_Number</v>
      </c>
      <c r="B674" s="31" t="s">
        <v>331</v>
      </c>
      <c r="C674" s="31" t="s">
        <v>332</v>
      </c>
      <c r="D674" s="31" t="s">
        <v>229</v>
      </c>
      <c r="E674" s="31">
        <v>2018</v>
      </c>
      <c r="F674" s="31" t="s">
        <v>26</v>
      </c>
      <c r="G674" s="31" t="s">
        <v>107</v>
      </c>
      <c r="H674" s="31" t="s">
        <v>743</v>
      </c>
      <c r="I674" s="31">
        <v>355.98303076954363</v>
      </c>
      <c r="J674" s="31">
        <v>5161</v>
      </c>
      <c r="K674" s="31">
        <v>68.975592088654054</v>
      </c>
      <c r="L674" s="31" t="s">
        <v>2887</v>
      </c>
      <c r="M674" s="31">
        <v>68.98</v>
      </c>
      <c r="N674" s="31">
        <f t="shared" si="21"/>
        <v>0</v>
      </c>
      <c r="O674" s="31"/>
    </row>
    <row r="675" spans="1:15" x14ac:dyDescent="0.45">
      <c r="A675" s="31" t="str">
        <f t="shared" si="20"/>
        <v>E08000011_Modelled prevalence of children aged 0-1 in households where parent suffering domestic abuse_Number</v>
      </c>
      <c r="B675" s="31" t="s">
        <v>333</v>
      </c>
      <c r="C675" s="31" t="s">
        <v>334</v>
      </c>
      <c r="D675" s="31" t="s">
        <v>229</v>
      </c>
      <c r="E675" s="31">
        <v>2018</v>
      </c>
      <c r="F675" s="31" t="s">
        <v>26</v>
      </c>
      <c r="G675" s="31" t="s">
        <v>107</v>
      </c>
      <c r="H675" s="31" t="s">
        <v>743</v>
      </c>
      <c r="I675" s="31">
        <v>159.00141119553936</v>
      </c>
      <c r="J675" s="31">
        <v>1977</v>
      </c>
      <c r="K675" s="31">
        <v>80.425599997743731</v>
      </c>
      <c r="L675" s="31" t="s">
        <v>2888</v>
      </c>
      <c r="M675" s="31">
        <v>80.430000000000007</v>
      </c>
      <c r="N675" s="31">
        <f t="shared" si="21"/>
        <v>0</v>
      </c>
      <c r="O675" s="31"/>
    </row>
    <row r="676" spans="1:15" x14ac:dyDescent="0.45">
      <c r="A676" s="31" t="str">
        <f t="shared" si="20"/>
        <v>E09000022_Modelled prevalence of children aged 0-1 in households where parent suffering domestic abuse_Number</v>
      </c>
      <c r="B676" s="31" t="s">
        <v>335</v>
      </c>
      <c r="C676" s="31" t="s">
        <v>336</v>
      </c>
      <c r="D676" s="31" t="s">
        <v>229</v>
      </c>
      <c r="E676" s="31">
        <v>2018</v>
      </c>
      <c r="F676" s="31" t="s">
        <v>26</v>
      </c>
      <c r="G676" s="31" t="s">
        <v>107</v>
      </c>
      <c r="H676" s="31" t="s">
        <v>743</v>
      </c>
      <c r="I676" s="31">
        <v>390.38398035809604</v>
      </c>
      <c r="J676" s="31">
        <v>3935</v>
      </c>
      <c r="K676" s="31">
        <v>99.208127155805855</v>
      </c>
      <c r="L676" s="31" t="s">
        <v>852</v>
      </c>
      <c r="M676" s="31">
        <v>99.21</v>
      </c>
      <c r="N676" s="31">
        <f t="shared" si="21"/>
        <v>0</v>
      </c>
      <c r="O676" s="31"/>
    </row>
    <row r="677" spans="1:15" x14ac:dyDescent="0.45">
      <c r="A677" s="31" t="str">
        <f t="shared" si="20"/>
        <v>E10000017_Modelled prevalence of children aged 0-1 in households where parent suffering domestic abuse_Number</v>
      </c>
      <c r="B677" s="31" t="s">
        <v>337</v>
      </c>
      <c r="C677" s="31" t="s">
        <v>338</v>
      </c>
      <c r="D677" s="31" t="s">
        <v>229</v>
      </c>
      <c r="E677" s="31">
        <v>2018</v>
      </c>
      <c r="F677" s="31" t="s">
        <v>26</v>
      </c>
      <c r="G677" s="31" t="s">
        <v>107</v>
      </c>
      <c r="H677" s="31" t="s">
        <v>743</v>
      </c>
      <c r="I677" s="31">
        <v>893.67399321466553</v>
      </c>
      <c r="J677" s="31">
        <v>12376</v>
      </c>
      <c r="K677" s="31">
        <v>72.210245088450677</v>
      </c>
      <c r="L677" s="31" t="s">
        <v>2889</v>
      </c>
      <c r="M677" s="31">
        <v>72.209999999999994</v>
      </c>
      <c r="N677" s="31">
        <f t="shared" si="21"/>
        <v>0</v>
      </c>
      <c r="O677" s="31"/>
    </row>
    <row r="678" spans="1:15" x14ac:dyDescent="0.45">
      <c r="A678" s="31" t="str">
        <f t="shared" si="20"/>
        <v>E08000035_Modelled prevalence of children aged 0-1 in households where parent suffering domestic abuse_Number</v>
      </c>
      <c r="B678" s="31" t="s">
        <v>339</v>
      </c>
      <c r="C678" s="31" t="s">
        <v>340</v>
      </c>
      <c r="D678" s="31" t="s">
        <v>229</v>
      </c>
      <c r="E678" s="31">
        <v>2018</v>
      </c>
      <c r="F678" s="31" t="s">
        <v>26</v>
      </c>
      <c r="G678" s="31" t="s">
        <v>107</v>
      </c>
      <c r="H678" s="31" t="s">
        <v>743</v>
      </c>
      <c r="I678" s="31">
        <v>780.97390551791614</v>
      </c>
      <c r="J678" s="31">
        <v>9821</v>
      </c>
      <c r="K678" s="31">
        <v>79.520813106396105</v>
      </c>
      <c r="L678" s="31" t="s">
        <v>2890</v>
      </c>
      <c r="M678" s="31">
        <v>79.52</v>
      </c>
      <c r="N678" s="31">
        <f t="shared" si="21"/>
        <v>0</v>
      </c>
      <c r="O678" s="31"/>
    </row>
    <row r="679" spans="1:15" x14ac:dyDescent="0.45">
      <c r="A679" s="31" t="str">
        <f t="shared" si="20"/>
        <v>E06000016_Modelled prevalence of children aged 0-1 in households where parent suffering domestic abuse_Number</v>
      </c>
      <c r="B679" s="31" t="s">
        <v>341</v>
      </c>
      <c r="C679" s="31" t="s">
        <v>342</v>
      </c>
      <c r="D679" s="31" t="s">
        <v>229</v>
      </c>
      <c r="E679" s="31">
        <v>2018</v>
      </c>
      <c r="F679" s="31" t="s">
        <v>26</v>
      </c>
      <c r="G679" s="31" t="s">
        <v>107</v>
      </c>
      <c r="H679" s="31" t="s">
        <v>743</v>
      </c>
      <c r="I679" s="31">
        <v>330.620369480428</v>
      </c>
      <c r="J679" s="31">
        <v>4815</v>
      </c>
      <c r="K679" s="31">
        <v>68.664666558759706</v>
      </c>
      <c r="L679" s="31" t="s">
        <v>2891</v>
      </c>
      <c r="M679" s="31">
        <v>68.66</v>
      </c>
      <c r="N679" s="31">
        <f t="shared" si="21"/>
        <v>0</v>
      </c>
      <c r="O679" s="31"/>
    </row>
    <row r="680" spans="1:15" x14ac:dyDescent="0.45">
      <c r="A680" s="31" t="str">
        <f t="shared" si="20"/>
        <v>E10000018_Modelled prevalence of children aged 0-1 in households where parent suffering domestic abuse_Number</v>
      </c>
      <c r="B680" s="31" t="s">
        <v>552</v>
      </c>
      <c r="C680" s="31" t="s">
        <v>553</v>
      </c>
      <c r="D680" s="31" t="s">
        <v>229</v>
      </c>
      <c r="E680" s="31">
        <v>2018</v>
      </c>
      <c r="F680" s="31" t="s">
        <v>26</v>
      </c>
      <c r="G680" s="31" t="s">
        <v>107</v>
      </c>
      <c r="H680" s="31" t="s">
        <v>743</v>
      </c>
      <c r="I680" s="31">
        <v>422.34173942840556</v>
      </c>
      <c r="J680" s="31">
        <v>6983</v>
      </c>
      <c r="K680" s="31">
        <v>60.481417646914736</v>
      </c>
      <c r="L680" s="31" t="s">
        <v>2892</v>
      </c>
      <c r="M680" s="31">
        <v>60.48</v>
      </c>
      <c r="N680" s="31">
        <f t="shared" si="21"/>
        <v>0</v>
      </c>
      <c r="O680" s="31"/>
    </row>
    <row r="681" spans="1:15" x14ac:dyDescent="0.45">
      <c r="A681" s="31" t="str">
        <f t="shared" si="20"/>
        <v>E09000023_Modelled prevalence of children aged 0-1 in households where parent suffering domestic abuse_Number</v>
      </c>
      <c r="B681" s="31" t="s">
        <v>343</v>
      </c>
      <c r="C681" s="31" t="s">
        <v>344</v>
      </c>
      <c r="D681" s="31" t="s">
        <v>229</v>
      </c>
      <c r="E681" s="31">
        <v>2018</v>
      </c>
      <c r="F681" s="31" t="s">
        <v>26</v>
      </c>
      <c r="G681" s="31" t="s">
        <v>107</v>
      </c>
      <c r="H681" s="31" t="s">
        <v>743</v>
      </c>
      <c r="I681" s="31">
        <v>392.03362756932898</v>
      </c>
      <c r="J681" s="31">
        <v>4505</v>
      </c>
      <c r="K681" s="31">
        <v>87.021892912170685</v>
      </c>
      <c r="L681" s="31" t="s">
        <v>2893</v>
      </c>
      <c r="M681" s="31">
        <v>87.02</v>
      </c>
      <c r="N681" s="31">
        <f t="shared" si="21"/>
        <v>0</v>
      </c>
      <c r="O681" s="31"/>
    </row>
    <row r="682" spans="1:15" x14ac:dyDescent="0.45">
      <c r="A682" s="31" t="str">
        <f t="shared" si="20"/>
        <v>E10000019_Modelled prevalence of children aged 0-1 in households where parent suffering domestic abuse_Number</v>
      </c>
      <c r="B682" s="31" t="s">
        <v>345</v>
      </c>
      <c r="C682" s="31" t="s">
        <v>346</v>
      </c>
      <c r="D682" s="31" t="s">
        <v>229</v>
      </c>
      <c r="E682" s="31">
        <v>2018</v>
      </c>
      <c r="F682" s="31" t="s">
        <v>26</v>
      </c>
      <c r="G682" s="31" t="s">
        <v>107</v>
      </c>
      <c r="H682" s="31" t="s">
        <v>743</v>
      </c>
      <c r="I682" s="31">
        <v>471.97715341503294</v>
      </c>
      <c r="J682" s="31">
        <v>7363</v>
      </c>
      <c r="K682" s="31">
        <v>64.101202419534559</v>
      </c>
      <c r="L682" s="31" t="s">
        <v>2894</v>
      </c>
      <c r="M682" s="31">
        <v>64.099999999999994</v>
      </c>
      <c r="N682" s="31">
        <f t="shared" si="21"/>
        <v>0</v>
      </c>
      <c r="O682" s="31"/>
    </row>
    <row r="683" spans="1:15" x14ac:dyDescent="0.45">
      <c r="A683" s="31" t="str">
        <f t="shared" si="20"/>
        <v>E08000012_Modelled prevalence of children aged 0-1 in households where parent suffering domestic abuse_Number</v>
      </c>
      <c r="B683" s="31" t="s">
        <v>347</v>
      </c>
      <c r="C683" s="31" t="s">
        <v>348</v>
      </c>
      <c r="D683" s="31" t="s">
        <v>229</v>
      </c>
      <c r="E683" s="31">
        <v>2018</v>
      </c>
      <c r="F683" s="31" t="s">
        <v>26</v>
      </c>
      <c r="G683" s="31" t="s">
        <v>107</v>
      </c>
      <c r="H683" s="31" t="s">
        <v>743</v>
      </c>
      <c r="I683" s="31">
        <v>535.18084673086423</v>
      </c>
      <c r="J683" s="31">
        <v>5908</v>
      </c>
      <c r="K683" s="31">
        <v>90.585789900281696</v>
      </c>
      <c r="L683" s="31" t="s">
        <v>2895</v>
      </c>
      <c r="M683" s="31">
        <v>90.59</v>
      </c>
      <c r="N683" s="31">
        <f t="shared" si="21"/>
        <v>0</v>
      </c>
      <c r="O683" s="31"/>
    </row>
    <row r="684" spans="1:15" x14ac:dyDescent="0.45">
      <c r="A684" s="31" t="str">
        <f t="shared" si="20"/>
        <v>E06000032_Modelled prevalence of children aged 0-1 in households where parent suffering domestic abuse_Number</v>
      </c>
      <c r="B684" s="31" t="s">
        <v>564</v>
      </c>
      <c r="C684" s="31" t="s">
        <v>724</v>
      </c>
      <c r="D684" s="31" t="s">
        <v>229</v>
      </c>
      <c r="E684" s="31">
        <v>2018</v>
      </c>
      <c r="F684" s="31" t="s">
        <v>26</v>
      </c>
      <c r="G684" s="31" t="s">
        <v>107</v>
      </c>
      <c r="H684" s="31" t="s">
        <v>743</v>
      </c>
      <c r="I684" s="31">
        <v>235.31259646979015</v>
      </c>
      <c r="J684" s="31">
        <v>3283</v>
      </c>
      <c r="K684" s="31">
        <v>71.676087867739923</v>
      </c>
      <c r="L684" s="31" t="s">
        <v>2896</v>
      </c>
      <c r="M684" s="31">
        <v>71.680000000000007</v>
      </c>
      <c r="N684" s="31">
        <f t="shared" si="21"/>
        <v>0</v>
      </c>
      <c r="O684" s="31"/>
    </row>
    <row r="685" spans="1:15" x14ac:dyDescent="0.45">
      <c r="A685" s="31" t="str">
        <f t="shared" si="20"/>
        <v>E08000003_Modelled prevalence of children aged 0-1 in households where parent suffering domestic abuse_Number</v>
      </c>
      <c r="B685" s="31" t="s">
        <v>349</v>
      </c>
      <c r="C685" s="31" t="s">
        <v>350</v>
      </c>
      <c r="D685" s="31" t="s">
        <v>229</v>
      </c>
      <c r="E685" s="31">
        <v>2018</v>
      </c>
      <c r="F685" s="31" t="s">
        <v>26</v>
      </c>
      <c r="G685" s="31" t="s">
        <v>107</v>
      </c>
      <c r="H685" s="31" t="s">
        <v>743</v>
      </c>
      <c r="I685" s="31">
        <v>689.99246914710545</v>
      </c>
      <c r="J685" s="31">
        <v>7285</v>
      </c>
      <c r="K685" s="31">
        <v>94.714134405917008</v>
      </c>
      <c r="L685" s="31" t="s">
        <v>2897</v>
      </c>
      <c r="M685" s="31">
        <v>94.71</v>
      </c>
      <c r="N685" s="31">
        <f t="shared" si="21"/>
        <v>0</v>
      </c>
      <c r="O685" s="31"/>
    </row>
    <row r="686" spans="1:15" x14ac:dyDescent="0.45">
      <c r="A686" s="31" t="str">
        <f t="shared" si="20"/>
        <v>E06000035_Modelled prevalence of children aged 0-1 in households where parent suffering domestic abuse_Number</v>
      </c>
      <c r="B686" s="31" t="s">
        <v>351</v>
      </c>
      <c r="C686" s="31" t="s">
        <v>352</v>
      </c>
      <c r="D686" s="31" t="s">
        <v>229</v>
      </c>
      <c r="E686" s="31">
        <v>2018</v>
      </c>
      <c r="F686" s="31" t="s">
        <v>26</v>
      </c>
      <c r="G686" s="31" t="s">
        <v>107</v>
      </c>
      <c r="H686" s="31" t="s">
        <v>743</v>
      </c>
      <c r="I686" s="31">
        <v>235.99391218735414</v>
      </c>
      <c r="J686" s="31">
        <v>3476</v>
      </c>
      <c r="K686" s="31">
        <v>67.892379800734787</v>
      </c>
      <c r="L686" s="31" t="s">
        <v>2898</v>
      </c>
      <c r="M686" s="31">
        <v>67.89</v>
      </c>
      <c r="N686" s="31">
        <f t="shared" si="21"/>
        <v>0</v>
      </c>
      <c r="O686" s="31"/>
    </row>
    <row r="687" spans="1:15" x14ac:dyDescent="0.45">
      <c r="A687" s="31" t="str">
        <f t="shared" si="20"/>
        <v>E09000024_Modelled prevalence of children aged 0-1 in households where parent suffering domestic abuse_Number</v>
      </c>
      <c r="B687" s="31" t="s">
        <v>353</v>
      </c>
      <c r="C687" s="31" t="s">
        <v>354</v>
      </c>
      <c r="D687" s="31" t="s">
        <v>229</v>
      </c>
      <c r="E687" s="31">
        <v>2018</v>
      </c>
      <c r="F687" s="31" t="s">
        <v>26</v>
      </c>
      <c r="G687" s="31" t="s">
        <v>107</v>
      </c>
      <c r="H687" s="31" t="s">
        <v>743</v>
      </c>
      <c r="I687" s="31">
        <v>198.36182335659163</v>
      </c>
      <c r="J687" s="31">
        <v>3035</v>
      </c>
      <c r="K687" s="31">
        <v>65.358096657855569</v>
      </c>
      <c r="L687" s="31" t="s">
        <v>2899</v>
      </c>
      <c r="M687" s="31">
        <v>65.36</v>
      </c>
      <c r="N687" s="31">
        <f t="shared" si="21"/>
        <v>0</v>
      </c>
      <c r="O687" s="31"/>
    </row>
    <row r="688" spans="1:15" x14ac:dyDescent="0.45">
      <c r="A688" s="31" t="str">
        <f t="shared" si="20"/>
        <v>E06000002_Modelled prevalence of children aged 0-1 in households where parent suffering domestic abuse_Number</v>
      </c>
      <c r="B688" s="31" t="s">
        <v>511</v>
      </c>
      <c r="C688" s="31" t="s">
        <v>725</v>
      </c>
      <c r="D688" s="31" t="s">
        <v>229</v>
      </c>
      <c r="E688" s="31">
        <v>2018</v>
      </c>
      <c r="F688" s="31" t="s">
        <v>26</v>
      </c>
      <c r="G688" s="31" t="s">
        <v>107</v>
      </c>
      <c r="H688" s="31" t="s">
        <v>743</v>
      </c>
      <c r="I688" s="31">
        <v>150.83778815292359</v>
      </c>
      <c r="J688" s="31">
        <v>1871</v>
      </c>
      <c r="K688" s="31">
        <v>80.618807136784383</v>
      </c>
      <c r="L688" s="31" t="s">
        <v>2900</v>
      </c>
      <c r="M688" s="31">
        <v>80.62</v>
      </c>
      <c r="N688" s="31">
        <f t="shared" si="21"/>
        <v>0</v>
      </c>
      <c r="O688" s="31"/>
    </row>
    <row r="689" spans="1:15" x14ac:dyDescent="0.45">
      <c r="A689" s="31" t="str">
        <f t="shared" si="20"/>
        <v>E06000042_Modelled prevalence of children aged 0-1 in households where parent suffering domestic abuse_Number</v>
      </c>
      <c r="B689" s="31" t="s">
        <v>355</v>
      </c>
      <c r="C689" s="31" t="s">
        <v>356</v>
      </c>
      <c r="D689" s="31" t="s">
        <v>229</v>
      </c>
      <c r="E689" s="31">
        <v>2018</v>
      </c>
      <c r="F689" s="31" t="s">
        <v>26</v>
      </c>
      <c r="G689" s="31" t="s">
        <v>107</v>
      </c>
      <c r="H689" s="31" t="s">
        <v>743</v>
      </c>
      <c r="I689" s="31">
        <v>234.66732297667258</v>
      </c>
      <c r="J689" s="31">
        <v>3567</v>
      </c>
      <c r="K689" s="31">
        <v>65.788428084292846</v>
      </c>
      <c r="L689" s="31" t="s">
        <v>2901</v>
      </c>
      <c r="M689" s="31">
        <v>65.790000000000006</v>
      </c>
      <c r="N689" s="31">
        <f t="shared" si="21"/>
        <v>0</v>
      </c>
      <c r="O689" s="31"/>
    </row>
    <row r="690" spans="1:15" x14ac:dyDescent="0.45">
      <c r="A690" s="31" t="str">
        <f t="shared" si="20"/>
        <v>E08000021_Modelled prevalence of children aged 0-1 in households where parent suffering domestic abuse_Number</v>
      </c>
      <c r="B690" s="31" t="s">
        <v>357</v>
      </c>
      <c r="C690" s="31" t="s">
        <v>358</v>
      </c>
      <c r="D690" s="31" t="s">
        <v>229</v>
      </c>
      <c r="E690" s="31">
        <v>2018</v>
      </c>
      <c r="F690" s="31" t="s">
        <v>26</v>
      </c>
      <c r="G690" s="31" t="s">
        <v>107</v>
      </c>
      <c r="H690" s="31" t="s">
        <v>743</v>
      </c>
      <c r="I690" s="31">
        <v>270.59684175549961</v>
      </c>
      <c r="J690" s="31">
        <v>3205</v>
      </c>
      <c r="K690" s="31">
        <v>84.429591811388335</v>
      </c>
      <c r="L690" s="31" t="s">
        <v>2902</v>
      </c>
      <c r="M690" s="31">
        <v>84.43</v>
      </c>
      <c r="N690" s="31">
        <f t="shared" si="21"/>
        <v>0</v>
      </c>
      <c r="O690" s="31"/>
    </row>
    <row r="691" spans="1:15" x14ac:dyDescent="0.45">
      <c r="A691" s="31" t="str">
        <f t="shared" si="20"/>
        <v>E09000025_Modelled prevalence of children aged 0-1 in households where parent suffering domestic abuse_Number</v>
      </c>
      <c r="B691" s="31" t="s">
        <v>359</v>
      </c>
      <c r="C691" s="31" t="s">
        <v>360</v>
      </c>
      <c r="D691" s="31" t="s">
        <v>229</v>
      </c>
      <c r="E691" s="31">
        <v>2018</v>
      </c>
      <c r="F691" s="31" t="s">
        <v>26</v>
      </c>
      <c r="G691" s="31" t="s">
        <v>107</v>
      </c>
      <c r="H691" s="31" t="s">
        <v>743</v>
      </c>
      <c r="I691" s="31">
        <v>477.29208264236331</v>
      </c>
      <c r="J691" s="31">
        <v>5706</v>
      </c>
      <c r="K691" s="31">
        <v>83.6474031970493</v>
      </c>
      <c r="L691" s="31" t="s">
        <v>2903</v>
      </c>
      <c r="M691" s="31">
        <v>83.65</v>
      </c>
      <c r="N691" s="31">
        <f t="shared" si="21"/>
        <v>0</v>
      </c>
      <c r="O691" s="31"/>
    </row>
    <row r="692" spans="1:15" x14ac:dyDescent="0.45">
      <c r="A692" s="31" t="str">
        <f t="shared" si="20"/>
        <v>E10000020_Modelled prevalence of children aged 0-1 in households where parent suffering domestic abuse_Number</v>
      </c>
      <c r="B692" s="31" t="s">
        <v>361</v>
      </c>
      <c r="C692" s="31" t="s">
        <v>362</v>
      </c>
      <c r="D692" s="31" t="s">
        <v>229</v>
      </c>
      <c r="E692" s="31">
        <v>2018</v>
      </c>
      <c r="F692" s="31" t="s">
        <v>26</v>
      </c>
      <c r="G692" s="31" t="s">
        <v>107</v>
      </c>
      <c r="H692" s="31" t="s">
        <v>743</v>
      </c>
      <c r="I692" s="31">
        <v>578.71774386066943</v>
      </c>
      <c r="J692" s="31">
        <v>8492</v>
      </c>
      <c r="K692" s="31">
        <v>68.148580294473561</v>
      </c>
      <c r="L692" s="31" t="s">
        <v>2904</v>
      </c>
      <c r="M692" s="31">
        <v>68.150000000000006</v>
      </c>
      <c r="N692" s="31">
        <f t="shared" si="21"/>
        <v>0</v>
      </c>
      <c r="O692" s="31"/>
    </row>
    <row r="693" spans="1:15" x14ac:dyDescent="0.45">
      <c r="A693" s="31" t="str">
        <f t="shared" si="20"/>
        <v>E06000012_Modelled prevalence of children aged 0-1 in households where parent suffering domestic abuse_Number</v>
      </c>
      <c r="B693" s="31" t="s">
        <v>363</v>
      </c>
      <c r="C693" s="31" t="s">
        <v>364</v>
      </c>
      <c r="D693" s="31" t="s">
        <v>229</v>
      </c>
      <c r="E693" s="31">
        <v>2018</v>
      </c>
      <c r="F693" s="31" t="s">
        <v>26</v>
      </c>
      <c r="G693" s="31" t="s">
        <v>107</v>
      </c>
      <c r="H693" s="31" t="s">
        <v>743</v>
      </c>
      <c r="I693" s="31">
        <v>129.45767040205399</v>
      </c>
      <c r="J693" s="31">
        <v>1796</v>
      </c>
      <c r="K693" s="31">
        <v>72.081108241678166</v>
      </c>
      <c r="L693" s="31" t="s">
        <v>2905</v>
      </c>
      <c r="M693" s="31">
        <v>72.08</v>
      </c>
      <c r="N693" s="31">
        <f t="shared" si="21"/>
        <v>0</v>
      </c>
      <c r="O693" s="31"/>
    </row>
    <row r="694" spans="1:15" x14ac:dyDescent="0.45">
      <c r="A694" s="31" t="str">
        <f t="shared" si="20"/>
        <v>E06000013_Modelled prevalence of children aged 0-1 in households where parent suffering domestic abuse_Number</v>
      </c>
      <c r="B694" s="31" t="s">
        <v>365</v>
      </c>
      <c r="C694" s="31" t="s">
        <v>366</v>
      </c>
      <c r="D694" s="31" t="s">
        <v>229</v>
      </c>
      <c r="E694" s="31">
        <v>2018</v>
      </c>
      <c r="F694" s="31" t="s">
        <v>26</v>
      </c>
      <c r="G694" s="31" t="s">
        <v>107</v>
      </c>
      <c r="H694" s="31" t="s">
        <v>743</v>
      </c>
      <c r="I694" s="31">
        <v>106.19970444239677</v>
      </c>
      <c r="J694" s="31">
        <v>1729</v>
      </c>
      <c r="K694" s="31">
        <v>61.422616797221956</v>
      </c>
      <c r="L694" s="31" t="s">
        <v>2906</v>
      </c>
      <c r="M694" s="31">
        <v>61.42</v>
      </c>
      <c r="N694" s="31">
        <f t="shared" si="21"/>
        <v>0</v>
      </c>
      <c r="O694" s="31"/>
    </row>
    <row r="695" spans="1:15" x14ac:dyDescent="0.45">
      <c r="A695" s="31" t="str">
        <f t="shared" si="20"/>
        <v>E06000024_Modelled prevalence of children aged 0-1 in households where parent suffering domestic abuse_Number</v>
      </c>
      <c r="B695" s="31" t="s">
        <v>367</v>
      </c>
      <c r="C695" s="31" t="s">
        <v>368</v>
      </c>
      <c r="D695" s="31" t="s">
        <v>229</v>
      </c>
      <c r="E695" s="31">
        <v>2018</v>
      </c>
      <c r="F695" s="31" t="s">
        <v>26</v>
      </c>
      <c r="G695" s="31" t="s">
        <v>107</v>
      </c>
      <c r="H695" s="31" t="s">
        <v>743</v>
      </c>
      <c r="I695" s="31">
        <v>129.03690273070197</v>
      </c>
      <c r="J695" s="31">
        <v>2027</v>
      </c>
      <c r="K695" s="31">
        <v>63.659054134534763</v>
      </c>
      <c r="L695" s="31" t="s">
        <v>2907</v>
      </c>
      <c r="M695" s="31">
        <v>63.66</v>
      </c>
      <c r="N695" s="31">
        <f t="shared" si="21"/>
        <v>0</v>
      </c>
      <c r="O695" s="31"/>
    </row>
    <row r="696" spans="1:15" x14ac:dyDescent="0.45">
      <c r="A696" s="31" t="str">
        <f t="shared" si="20"/>
        <v>E08000022_Modelled prevalence of children aged 0-1 in households where parent suffering domestic abuse_Number</v>
      </c>
      <c r="B696" s="31" t="s">
        <v>524</v>
      </c>
      <c r="C696" s="31" t="s">
        <v>525</v>
      </c>
      <c r="D696" s="31" t="s">
        <v>229</v>
      </c>
      <c r="E696" s="31">
        <v>2018</v>
      </c>
      <c r="F696" s="31" t="s">
        <v>26</v>
      </c>
      <c r="G696" s="31" t="s">
        <v>107</v>
      </c>
      <c r="H696" s="31" t="s">
        <v>743</v>
      </c>
      <c r="I696" s="31">
        <v>158.8593323878674</v>
      </c>
      <c r="J696" s="31">
        <v>2208</v>
      </c>
      <c r="K696" s="31">
        <v>71.947161407548649</v>
      </c>
      <c r="L696" s="31" t="s">
        <v>2908</v>
      </c>
      <c r="M696" s="31">
        <v>71.95</v>
      </c>
      <c r="N696" s="31">
        <f t="shared" si="21"/>
        <v>0</v>
      </c>
      <c r="O696" s="31"/>
    </row>
    <row r="697" spans="1:15" x14ac:dyDescent="0.45">
      <c r="A697" s="31" t="str">
        <f t="shared" si="20"/>
        <v>E10000023_Modelled prevalence of children aged 0-1 in households where parent suffering domestic abuse_Number</v>
      </c>
      <c r="B697" s="31" t="s">
        <v>369</v>
      </c>
      <c r="C697" s="31" t="s">
        <v>370</v>
      </c>
      <c r="D697" s="31" t="s">
        <v>229</v>
      </c>
      <c r="E697" s="31">
        <v>2018</v>
      </c>
      <c r="F697" s="31" t="s">
        <v>26</v>
      </c>
      <c r="G697" s="31" t="s">
        <v>107</v>
      </c>
      <c r="H697" s="31" t="s">
        <v>743</v>
      </c>
      <c r="I697" s="31">
        <v>344.24515310057075</v>
      </c>
      <c r="J697" s="31">
        <v>5433</v>
      </c>
      <c r="K697" s="31">
        <v>63.361890870710603</v>
      </c>
      <c r="L697" s="31" t="s">
        <v>2909</v>
      </c>
      <c r="M697" s="31">
        <v>63.36</v>
      </c>
      <c r="N697" s="31">
        <f t="shared" si="21"/>
        <v>0</v>
      </c>
      <c r="O697" s="31"/>
    </row>
    <row r="698" spans="1:15" x14ac:dyDescent="0.45">
      <c r="A698" s="31" t="str">
        <f t="shared" si="20"/>
        <v>E10000021_Modelled prevalence of children aged 0-1 in households where parent suffering domestic abuse_Number</v>
      </c>
      <c r="B698" s="31" t="s">
        <v>371</v>
      </c>
      <c r="C698" s="31" t="s">
        <v>372</v>
      </c>
      <c r="D698" s="31" t="s">
        <v>229</v>
      </c>
      <c r="E698" s="31">
        <v>2018</v>
      </c>
      <c r="F698" s="31" t="s">
        <v>26</v>
      </c>
      <c r="G698" s="31" t="s">
        <v>107</v>
      </c>
      <c r="H698" s="31" t="s">
        <v>743</v>
      </c>
      <c r="I698" s="31">
        <v>563.47650916916223</v>
      </c>
      <c r="J698" s="31">
        <v>8891</v>
      </c>
      <c r="K698" s="31">
        <v>63.376055468357023</v>
      </c>
      <c r="L698" s="31" t="s">
        <v>2910</v>
      </c>
      <c r="M698" s="31">
        <v>63.38</v>
      </c>
      <c r="N698" s="31">
        <f t="shared" si="21"/>
        <v>0</v>
      </c>
      <c r="O698" s="31"/>
    </row>
    <row r="699" spans="1:15" x14ac:dyDescent="0.45">
      <c r="A699" s="31" t="str">
        <f t="shared" si="20"/>
        <v>E06000048_Modelled prevalence of children aged 0-1 in households where parent suffering domestic abuse_Number</v>
      </c>
      <c r="B699" s="31" t="s">
        <v>484</v>
      </c>
      <c r="C699" s="31" t="s">
        <v>705</v>
      </c>
      <c r="D699" s="31" t="s">
        <v>229</v>
      </c>
      <c r="E699" s="31">
        <v>2018</v>
      </c>
      <c r="F699" s="31" t="s">
        <v>26</v>
      </c>
      <c r="G699" s="31" t="s">
        <v>107</v>
      </c>
      <c r="H699" s="31" t="s">
        <v>743</v>
      </c>
      <c r="I699" s="31">
        <v>194.35028036596435</v>
      </c>
      <c r="J699" s="31">
        <v>2874</v>
      </c>
      <c r="K699" s="31">
        <v>67.623618777301445</v>
      </c>
      <c r="L699" s="31" t="s">
        <v>2911</v>
      </c>
      <c r="M699" s="31">
        <v>67.62</v>
      </c>
      <c r="N699" s="31">
        <f t="shared" si="21"/>
        <v>0</v>
      </c>
      <c r="O699" s="31"/>
    </row>
    <row r="700" spans="1:15" x14ac:dyDescent="0.45">
      <c r="A700" s="31" t="str">
        <f t="shared" si="20"/>
        <v>E06000018_Modelled prevalence of children aged 0-1 in households where parent suffering domestic abuse_Number</v>
      </c>
      <c r="B700" s="31" t="s">
        <v>373</v>
      </c>
      <c r="C700" s="31" t="s">
        <v>374</v>
      </c>
      <c r="D700" s="31" t="s">
        <v>229</v>
      </c>
      <c r="E700" s="31">
        <v>2018</v>
      </c>
      <c r="F700" s="31" t="s">
        <v>26</v>
      </c>
      <c r="G700" s="31" t="s">
        <v>107</v>
      </c>
      <c r="H700" s="31" t="s">
        <v>743</v>
      </c>
      <c r="I700" s="31">
        <v>337.79486862881305</v>
      </c>
      <c r="J700" s="31">
        <v>4006</v>
      </c>
      <c r="K700" s="31">
        <v>84.322233806493514</v>
      </c>
      <c r="L700" s="31" t="s">
        <v>2912</v>
      </c>
      <c r="M700" s="31">
        <v>84.32</v>
      </c>
      <c r="N700" s="31">
        <f t="shared" si="21"/>
        <v>0</v>
      </c>
      <c r="O700" s="31"/>
    </row>
    <row r="701" spans="1:15" x14ac:dyDescent="0.45">
      <c r="A701" s="31" t="str">
        <f t="shared" si="20"/>
        <v>E10000024_Modelled prevalence of children aged 0-1 in households where parent suffering domestic abuse_Number</v>
      </c>
      <c r="B701" s="31" t="s">
        <v>572</v>
      </c>
      <c r="C701" s="31" t="s">
        <v>573</v>
      </c>
      <c r="D701" s="31" t="s">
        <v>229</v>
      </c>
      <c r="E701" s="31">
        <v>2018</v>
      </c>
      <c r="F701" s="31" t="s">
        <v>26</v>
      </c>
      <c r="G701" s="31" t="s">
        <v>107</v>
      </c>
      <c r="H701" s="31" t="s">
        <v>743</v>
      </c>
      <c r="I701" s="31">
        <v>509.42500361191225</v>
      </c>
      <c r="J701" s="31">
        <v>8216</v>
      </c>
      <c r="K701" s="31">
        <v>62.004016992686495</v>
      </c>
      <c r="L701" s="31" t="s">
        <v>2913</v>
      </c>
      <c r="M701" s="31">
        <v>62</v>
      </c>
      <c r="N701" s="31">
        <f t="shared" si="21"/>
        <v>0</v>
      </c>
      <c r="O701" s="31"/>
    </row>
    <row r="702" spans="1:15" x14ac:dyDescent="0.45">
      <c r="A702" s="31" t="str">
        <f t="shared" si="20"/>
        <v>E08000004_Modelled prevalence of children aged 0-1 in households where parent suffering domestic abuse_Number</v>
      </c>
      <c r="B702" s="31" t="s">
        <v>375</v>
      </c>
      <c r="C702" s="31" t="s">
        <v>376</v>
      </c>
      <c r="D702" s="31" t="s">
        <v>229</v>
      </c>
      <c r="E702" s="31">
        <v>2018</v>
      </c>
      <c r="F702" s="31" t="s">
        <v>26</v>
      </c>
      <c r="G702" s="31" t="s">
        <v>107</v>
      </c>
      <c r="H702" s="31" t="s">
        <v>743</v>
      </c>
      <c r="I702" s="31">
        <v>233.44146858869391</v>
      </c>
      <c r="J702" s="31">
        <v>3245</v>
      </c>
      <c r="K702" s="31">
        <v>71.938819287733097</v>
      </c>
      <c r="L702" s="31" t="s">
        <v>2914</v>
      </c>
      <c r="M702" s="31">
        <v>71.94</v>
      </c>
      <c r="N702" s="31">
        <f t="shared" si="21"/>
        <v>0</v>
      </c>
      <c r="O702" s="31"/>
    </row>
    <row r="703" spans="1:15" x14ac:dyDescent="0.45">
      <c r="A703" s="31" t="str">
        <f t="shared" si="20"/>
        <v>E10000025_Modelled prevalence of children aged 0-1 in households where parent suffering domestic abuse_Number</v>
      </c>
      <c r="B703" s="31" t="s">
        <v>377</v>
      </c>
      <c r="C703" s="31" t="s">
        <v>378</v>
      </c>
      <c r="D703" s="31" t="s">
        <v>229</v>
      </c>
      <c r="E703" s="31">
        <v>2018</v>
      </c>
      <c r="F703" s="31" t="s">
        <v>26</v>
      </c>
      <c r="G703" s="31" t="s">
        <v>107</v>
      </c>
      <c r="H703" s="31" t="s">
        <v>743</v>
      </c>
      <c r="I703" s="31">
        <v>488.28081704800928</v>
      </c>
      <c r="J703" s="31">
        <v>7481</v>
      </c>
      <c r="K703" s="31">
        <v>65.269458233927182</v>
      </c>
      <c r="L703" s="31" t="s">
        <v>2915</v>
      </c>
      <c r="M703" s="31">
        <v>65.27</v>
      </c>
      <c r="N703" s="31">
        <f t="shared" si="21"/>
        <v>0</v>
      </c>
      <c r="O703" s="31"/>
    </row>
    <row r="704" spans="1:15" x14ac:dyDescent="0.45">
      <c r="A704" s="31" t="str">
        <f t="shared" si="20"/>
        <v>E06000031_Modelled prevalence of children aged 0-1 in households where parent suffering domestic abuse_Number</v>
      </c>
      <c r="B704" s="31" t="s">
        <v>379</v>
      </c>
      <c r="C704" s="31" t="s">
        <v>380</v>
      </c>
      <c r="D704" s="31" t="s">
        <v>229</v>
      </c>
      <c r="E704" s="31">
        <v>2018</v>
      </c>
      <c r="F704" s="31" t="s">
        <v>26</v>
      </c>
      <c r="G704" s="31" t="s">
        <v>107</v>
      </c>
      <c r="H704" s="31" t="s">
        <v>743</v>
      </c>
      <c r="I704" s="31">
        <v>196.55214448364603</v>
      </c>
      <c r="J704" s="31">
        <v>3030</v>
      </c>
      <c r="K704" s="31">
        <v>64.868694549058091</v>
      </c>
      <c r="L704" s="31" t="s">
        <v>2916</v>
      </c>
      <c r="M704" s="31">
        <v>64.87</v>
      </c>
      <c r="N704" s="31">
        <f t="shared" si="21"/>
        <v>0</v>
      </c>
      <c r="O704" s="31"/>
    </row>
    <row r="705" spans="1:15" x14ac:dyDescent="0.45">
      <c r="A705" s="31" t="str">
        <f t="shared" si="20"/>
        <v>E06000026_Modelled prevalence of children aged 0-1 in households where parent suffering domestic abuse_Number</v>
      </c>
      <c r="B705" s="31" t="s">
        <v>381</v>
      </c>
      <c r="C705" s="31" t="s">
        <v>382</v>
      </c>
      <c r="D705" s="31" t="s">
        <v>229</v>
      </c>
      <c r="E705" s="31">
        <v>2018</v>
      </c>
      <c r="F705" s="31" t="s">
        <v>26</v>
      </c>
      <c r="G705" s="31" t="s">
        <v>107</v>
      </c>
      <c r="H705" s="31" t="s">
        <v>743</v>
      </c>
      <c r="I705" s="31">
        <v>215.6690224143789</v>
      </c>
      <c r="J705" s="31">
        <v>2827</v>
      </c>
      <c r="K705" s="31">
        <v>76.289006867484574</v>
      </c>
      <c r="L705" s="31" t="s">
        <v>2917</v>
      </c>
      <c r="M705" s="31">
        <v>76.290000000000006</v>
      </c>
      <c r="N705" s="31">
        <f t="shared" si="21"/>
        <v>0</v>
      </c>
      <c r="O705" s="31"/>
    </row>
    <row r="706" spans="1:15" x14ac:dyDescent="0.45">
      <c r="A706" s="31" t="str">
        <f t="shared" ref="A706:A769" si="22">CONCATENATE(B706,"_",G706,"_",H706)</f>
        <v>E06000029_Modelled prevalence of children aged 0-1 in households where parent suffering domestic abuse_Number</v>
      </c>
      <c r="B706" s="31" t="s">
        <v>543</v>
      </c>
      <c r="C706" s="31" t="s">
        <v>717</v>
      </c>
      <c r="D706" s="31" t="s">
        <v>229</v>
      </c>
      <c r="E706" s="31">
        <v>2018</v>
      </c>
      <c r="F706" s="31" t="s">
        <v>26</v>
      </c>
      <c r="G706" s="31" t="s">
        <v>107</v>
      </c>
      <c r="H706" s="31" t="s">
        <v>743</v>
      </c>
      <c r="I706" s="31">
        <v>96.154341639057094</v>
      </c>
      <c r="J706" s="31">
        <v>1529</v>
      </c>
      <c r="K706" s="31">
        <v>62.887077592581484</v>
      </c>
      <c r="L706" s="31" t="s">
        <v>2918</v>
      </c>
      <c r="M706" s="31">
        <v>62.89</v>
      </c>
      <c r="N706" s="31">
        <f t="shared" ref="N706:N769" si="23">IF(OR(C706="City of London",C706="Isles of Scilly"),1,0)</f>
        <v>0</v>
      </c>
      <c r="O706" s="31"/>
    </row>
    <row r="707" spans="1:15" x14ac:dyDescent="0.45">
      <c r="A707" s="31" t="str">
        <f t="shared" si="22"/>
        <v>E06000044_Modelled prevalence of children aged 0-1 in households where parent suffering domestic abuse_Number</v>
      </c>
      <c r="B707" s="31" t="s">
        <v>383</v>
      </c>
      <c r="C707" s="31" t="s">
        <v>384</v>
      </c>
      <c r="D707" s="31" t="s">
        <v>229</v>
      </c>
      <c r="E707" s="31">
        <v>2018</v>
      </c>
      <c r="F707" s="31" t="s">
        <v>26</v>
      </c>
      <c r="G707" s="31" t="s">
        <v>107</v>
      </c>
      <c r="H707" s="31" t="s">
        <v>743</v>
      </c>
      <c r="I707" s="31">
        <v>193.29359522257462</v>
      </c>
      <c r="J707" s="31">
        <v>2406</v>
      </c>
      <c r="K707" s="31">
        <v>80.338152627836507</v>
      </c>
      <c r="L707" s="31" t="s">
        <v>2919</v>
      </c>
      <c r="M707" s="31">
        <v>80.34</v>
      </c>
      <c r="N707" s="31">
        <f t="shared" si="23"/>
        <v>0</v>
      </c>
      <c r="O707" s="31"/>
    </row>
    <row r="708" spans="1:15" x14ac:dyDescent="0.45">
      <c r="A708" s="31" t="str">
        <f t="shared" si="22"/>
        <v>E06000038_Modelled prevalence of children aged 0-1 in households where parent suffering domestic abuse_Number</v>
      </c>
      <c r="B708" s="31" t="s">
        <v>557</v>
      </c>
      <c r="C708" s="31" t="s">
        <v>726</v>
      </c>
      <c r="D708" s="31" t="s">
        <v>229</v>
      </c>
      <c r="E708" s="31">
        <v>2018</v>
      </c>
      <c r="F708" s="31" t="s">
        <v>26</v>
      </c>
      <c r="G708" s="31" t="s">
        <v>107</v>
      </c>
      <c r="H708" s="31" t="s">
        <v>743</v>
      </c>
      <c r="I708" s="31">
        <v>164.94257839896645</v>
      </c>
      <c r="J708" s="31">
        <v>2249</v>
      </c>
      <c r="K708" s="31">
        <v>73.340408358811231</v>
      </c>
      <c r="L708" s="31" t="s">
        <v>2866</v>
      </c>
      <c r="M708" s="31">
        <v>73.34</v>
      </c>
      <c r="N708" s="31">
        <f t="shared" si="23"/>
        <v>0</v>
      </c>
      <c r="O708" s="31"/>
    </row>
    <row r="709" spans="1:15" x14ac:dyDescent="0.45">
      <c r="A709" s="31" t="str">
        <f t="shared" si="22"/>
        <v>E09000026_Modelled prevalence of children aged 0-1 in households where parent suffering domestic abuse_Number</v>
      </c>
      <c r="B709" s="31" t="s">
        <v>385</v>
      </c>
      <c r="C709" s="31" t="s">
        <v>386</v>
      </c>
      <c r="D709" s="31" t="s">
        <v>229</v>
      </c>
      <c r="E709" s="31">
        <v>2018</v>
      </c>
      <c r="F709" s="31" t="s">
        <v>26</v>
      </c>
      <c r="G709" s="31" t="s">
        <v>107</v>
      </c>
      <c r="H709" s="31" t="s">
        <v>743</v>
      </c>
      <c r="I709" s="31">
        <v>317.17603159114873</v>
      </c>
      <c r="J709" s="31">
        <v>4605</v>
      </c>
      <c r="K709" s="31">
        <v>68.876445513821665</v>
      </c>
      <c r="L709" s="31" t="s">
        <v>2920</v>
      </c>
      <c r="M709" s="31">
        <v>68.88</v>
      </c>
      <c r="N709" s="31">
        <f t="shared" si="23"/>
        <v>0</v>
      </c>
      <c r="O709" s="31"/>
    </row>
    <row r="710" spans="1:15" x14ac:dyDescent="0.45">
      <c r="A710" s="31" t="str">
        <f t="shared" si="22"/>
        <v>E06000003_Modelled prevalence of children aged 0-1 in households where parent suffering domestic abuse_Number</v>
      </c>
      <c r="B710" s="31" t="s">
        <v>387</v>
      </c>
      <c r="C710" s="31" t="s">
        <v>388</v>
      </c>
      <c r="D710" s="31" t="s">
        <v>229</v>
      </c>
      <c r="E710" s="31">
        <v>2018</v>
      </c>
      <c r="F710" s="31" t="s">
        <v>26</v>
      </c>
      <c r="G710" s="31" t="s">
        <v>107</v>
      </c>
      <c r="H710" s="31" t="s">
        <v>743</v>
      </c>
      <c r="I710" s="31">
        <v>101.95858176010189</v>
      </c>
      <c r="J710" s="31">
        <v>1381</v>
      </c>
      <c r="K710" s="31">
        <v>73.829530601087541</v>
      </c>
      <c r="L710" s="31" t="s">
        <v>2921</v>
      </c>
      <c r="M710" s="31">
        <v>73.83</v>
      </c>
      <c r="N710" s="31">
        <f t="shared" si="23"/>
        <v>0</v>
      </c>
      <c r="O710" s="31"/>
    </row>
    <row r="711" spans="1:15" x14ac:dyDescent="0.45">
      <c r="A711" s="31" t="str">
        <f t="shared" si="22"/>
        <v>E09000027_Modelled prevalence of children aged 0-1 in households where parent suffering domestic abuse_Number</v>
      </c>
      <c r="B711" s="31" t="s">
        <v>389</v>
      </c>
      <c r="C711" s="31" t="s">
        <v>390</v>
      </c>
      <c r="D711" s="31" t="s">
        <v>229</v>
      </c>
      <c r="E711" s="31">
        <v>2018</v>
      </c>
      <c r="F711" s="31" t="s">
        <v>26</v>
      </c>
      <c r="G711" s="31" t="s">
        <v>107</v>
      </c>
      <c r="H711" s="31" t="s">
        <v>743</v>
      </c>
      <c r="I711" s="31">
        <v>148.06326068758824</v>
      </c>
      <c r="J711" s="31">
        <v>2396</v>
      </c>
      <c r="K711" s="31">
        <v>61.79601865091329</v>
      </c>
      <c r="L711" s="31" t="s">
        <v>2922</v>
      </c>
      <c r="M711" s="31">
        <v>61.8</v>
      </c>
      <c r="N711" s="31">
        <f t="shared" si="23"/>
        <v>0</v>
      </c>
      <c r="O711" s="31"/>
    </row>
    <row r="712" spans="1:15" x14ac:dyDescent="0.45">
      <c r="A712" s="31" t="str">
        <f t="shared" si="22"/>
        <v>E08000005_Modelled prevalence of children aged 0-1 in households where parent suffering domestic abuse_Number</v>
      </c>
      <c r="B712" s="31" t="s">
        <v>391</v>
      </c>
      <c r="C712" s="31" t="s">
        <v>392</v>
      </c>
      <c r="D712" s="31" t="s">
        <v>229</v>
      </c>
      <c r="E712" s="31">
        <v>2018</v>
      </c>
      <c r="F712" s="31" t="s">
        <v>26</v>
      </c>
      <c r="G712" s="31" t="s">
        <v>107</v>
      </c>
      <c r="H712" s="31" t="s">
        <v>743</v>
      </c>
      <c r="I712" s="31">
        <v>213.38638269204151</v>
      </c>
      <c r="J712" s="31">
        <v>2893</v>
      </c>
      <c r="K712" s="31">
        <v>73.759551570010899</v>
      </c>
      <c r="L712" s="31" t="s">
        <v>2923</v>
      </c>
      <c r="M712" s="31">
        <v>73.760000000000005</v>
      </c>
      <c r="N712" s="31">
        <f t="shared" si="23"/>
        <v>0</v>
      </c>
      <c r="O712" s="31"/>
    </row>
    <row r="713" spans="1:15" x14ac:dyDescent="0.45">
      <c r="A713" s="31" t="str">
        <f t="shared" si="22"/>
        <v>E08000018_Modelled prevalence of children aged 0-1 in households where parent suffering domestic abuse_Number</v>
      </c>
      <c r="B713" s="31" t="s">
        <v>393</v>
      </c>
      <c r="C713" s="31" t="s">
        <v>394</v>
      </c>
      <c r="D713" s="31" t="s">
        <v>229</v>
      </c>
      <c r="E713" s="31">
        <v>2018</v>
      </c>
      <c r="F713" s="31" t="s">
        <v>26</v>
      </c>
      <c r="G713" s="31" t="s">
        <v>107</v>
      </c>
      <c r="H713" s="31" t="s">
        <v>743</v>
      </c>
      <c r="I713" s="31">
        <v>197.22652399654558</v>
      </c>
      <c r="J713" s="31">
        <v>3027</v>
      </c>
      <c r="K713" s="31">
        <v>65.155772711115148</v>
      </c>
      <c r="L713" s="31" t="s">
        <v>2924</v>
      </c>
      <c r="M713" s="31">
        <v>65.16</v>
      </c>
      <c r="N713" s="31">
        <f t="shared" si="23"/>
        <v>0</v>
      </c>
      <c r="O713" s="31"/>
    </row>
    <row r="714" spans="1:15" x14ac:dyDescent="0.45">
      <c r="A714" s="31" t="str">
        <f t="shared" si="22"/>
        <v>E06000017_Modelled prevalence of children aged 0-1 in households where parent suffering domestic abuse_Number</v>
      </c>
      <c r="B714" s="31" t="s">
        <v>548</v>
      </c>
      <c r="C714" s="31" t="s">
        <v>728</v>
      </c>
      <c r="D714" s="31" t="s">
        <v>229</v>
      </c>
      <c r="E714" s="31">
        <v>2018</v>
      </c>
      <c r="F714" s="31" t="s">
        <v>26</v>
      </c>
      <c r="G714" s="31" t="s">
        <v>107</v>
      </c>
      <c r="H714" s="31" t="s">
        <v>743</v>
      </c>
      <c r="I714" s="31">
        <v>21.3861573862232</v>
      </c>
      <c r="J714" s="31">
        <v>349</v>
      </c>
      <c r="K714" s="31">
        <v>61.278387926140972</v>
      </c>
      <c r="L714" s="31" t="s">
        <v>2925</v>
      </c>
      <c r="M714" s="31">
        <v>61.28</v>
      </c>
      <c r="N714" s="31">
        <f t="shared" si="23"/>
        <v>0</v>
      </c>
      <c r="O714" s="31"/>
    </row>
    <row r="715" spans="1:15" x14ac:dyDescent="0.45">
      <c r="A715" s="31" t="str">
        <f t="shared" si="22"/>
        <v>E08000006_Modelled prevalence of children aged 0-1 in households where parent suffering domestic abuse_Number</v>
      </c>
      <c r="B715" s="31" t="s">
        <v>395</v>
      </c>
      <c r="C715" s="31" t="s">
        <v>396</v>
      </c>
      <c r="D715" s="31" t="s">
        <v>229</v>
      </c>
      <c r="E715" s="31">
        <v>2018</v>
      </c>
      <c r="F715" s="31" t="s">
        <v>26</v>
      </c>
      <c r="G715" s="31" t="s">
        <v>107</v>
      </c>
      <c r="H715" s="31" t="s">
        <v>743</v>
      </c>
      <c r="I715" s="31">
        <v>296.17600918095684</v>
      </c>
      <c r="J715" s="31">
        <v>3526</v>
      </c>
      <c r="K715" s="31">
        <v>83.997733743890208</v>
      </c>
      <c r="L715" s="31" t="s">
        <v>2926</v>
      </c>
      <c r="M715" s="31">
        <v>84</v>
      </c>
      <c r="N715" s="31">
        <f t="shared" si="23"/>
        <v>0</v>
      </c>
      <c r="O715" s="31"/>
    </row>
    <row r="716" spans="1:15" x14ac:dyDescent="0.45">
      <c r="A716" s="31" t="str">
        <f t="shared" si="22"/>
        <v>E08000028_Modelled prevalence of children aged 0-1 in households where parent suffering domestic abuse_Number</v>
      </c>
      <c r="B716" s="31" t="s">
        <v>397</v>
      </c>
      <c r="C716" s="31" t="s">
        <v>398</v>
      </c>
      <c r="D716" s="31" t="s">
        <v>229</v>
      </c>
      <c r="E716" s="31">
        <v>2018</v>
      </c>
      <c r="F716" s="31" t="s">
        <v>26</v>
      </c>
      <c r="G716" s="31" t="s">
        <v>107</v>
      </c>
      <c r="H716" s="31" t="s">
        <v>743</v>
      </c>
      <c r="I716" s="31">
        <v>277.25190978289987</v>
      </c>
      <c r="J716" s="31">
        <v>4579</v>
      </c>
      <c r="K716" s="31">
        <v>60.548571693142577</v>
      </c>
      <c r="L716" s="31" t="s">
        <v>2927</v>
      </c>
      <c r="M716" s="31">
        <v>60.55</v>
      </c>
      <c r="N716" s="31">
        <f t="shared" si="23"/>
        <v>0</v>
      </c>
      <c r="O716" s="31"/>
    </row>
    <row r="717" spans="1:15" x14ac:dyDescent="0.45">
      <c r="A717" s="31" t="str">
        <f t="shared" si="22"/>
        <v>E08000014_Modelled prevalence of children aged 0-1 in households where parent suffering domestic abuse_Number</v>
      </c>
      <c r="B717" s="31" t="s">
        <v>399</v>
      </c>
      <c r="C717" s="31" t="s">
        <v>400</v>
      </c>
      <c r="D717" s="31" t="s">
        <v>229</v>
      </c>
      <c r="E717" s="31">
        <v>2018</v>
      </c>
      <c r="F717" s="31" t="s">
        <v>26</v>
      </c>
      <c r="G717" s="31" t="s">
        <v>107</v>
      </c>
      <c r="H717" s="31" t="s">
        <v>743</v>
      </c>
      <c r="I717" s="31">
        <v>202.38378933514198</v>
      </c>
      <c r="J717" s="31">
        <v>2678</v>
      </c>
      <c r="K717" s="31">
        <v>75.572736868985046</v>
      </c>
      <c r="L717" s="31" t="s">
        <v>2928</v>
      </c>
      <c r="M717" s="31">
        <v>75.569999999999993</v>
      </c>
      <c r="N717" s="31">
        <f t="shared" si="23"/>
        <v>0</v>
      </c>
      <c r="O717" s="31"/>
    </row>
    <row r="718" spans="1:15" x14ac:dyDescent="0.45">
      <c r="A718" s="31" t="str">
        <f t="shared" si="22"/>
        <v>E08000019_Modelled prevalence of children aged 0-1 in households where parent suffering domestic abuse_Number</v>
      </c>
      <c r="B718" s="31" t="s">
        <v>401</v>
      </c>
      <c r="C718" s="31" t="s">
        <v>402</v>
      </c>
      <c r="D718" s="31" t="s">
        <v>229</v>
      </c>
      <c r="E718" s="31">
        <v>2018</v>
      </c>
      <c r="F718" s="31" t="s">
        <v>26</v>
      </c>
      <c r="G718" s="31" t="s">
        <v>107</v>
      </c>
      <c r="H718" s="31" t="s">
        <v>743</v>
      </c>
      <c r="I718" s="31">
        <v>484.24837369247581</v>
      </c>
      <c r="J718" s="31">
        <v>6351</v>
      </c>
      <c r="K718" s="31">
        <v>76.247578915521302</v>
      </c>
      <c r="L718" s="31" t="s">
        <v>2929</v>
      </c>
      <c r="M718" s="31">
        <v>76.25</v>
      </c>
      <c r="N718" s="31">
        <f t="shared" si="23"/>
        <v>0</v>
      </c>
      <c r="O718" s="31"/>
    </row>
    <row r="719" spans="1:15" x14ac:dyDescent="0.45">
      <c r="A719" s="31" t="str">
        <f t="shared" si="22"/>
        <v>E06000051_Modelled prevalence of children aged 0-1 in households where parent suffering domestic abuse_Number</v>
      </c>
      <c r="B719" s="31" t="s">
        <v>403</v>
      </c>
      <c r="C719" s="31" t="s">
        <v>166</v>
      </c>
      <c r="D719" s="31" t="s">
        <v>229</v>
      </c>
      <c r="E719" s="31">
        <v>2018</v>
      </c>
      <c r="F719" s="31" t="s">
        <v>26</v>
      </c>
      <c r="G719" s="31" t="s">
        <v>107</v>
      </c>
      <c r="H719" s="31" t="s">
        <v>743</v>
      </c>
      <c r="I719" s="31">
        <v>166.44884162322145</v>
      </c>
      <c r="J719" s="31">
        <v>2806</v>
      </c>
      <c r="K719" s="31">
        <v>59.318902930584976</v>
      </c>
      <c r="L719" s="31" t="s">
        <v>2930</v>
      </c>
      <c r="M719" s="31">
        <v>59.32</v>
      </c>
      <c r="N719" s="31">
        <f t="shared" si="23"/>
        <v>0</v>
      </c>
      <c r="O719" s="31"/>
    </row>
    <row r="720" spans="1:15" x14ac:dyDescent="0.45">
      <c r="A720" s="31" t="str">
        <f t="shared" si="22"/>
        <v>E06000039_Modelled prevalence of children aged 0-1 in households where parent suffering domestic abuse_Number</v>
      </c>
      <c r="B720" s="31" t="s">
        <v>404</v>
      </c>
      <c r="C720" s="31" t="s">
        <v>405</v>
      </c>
      <c r="D720" s="31" t="s">
        <v>229</v>
      </c>
      <c r="E720" s="31">
        <v>2018</v>
      </c>
      <c r="F720" s="31" t="s">
        <v>26</v>
      </c>
      <c r="G720" s="31" t="s">
        <v>107</v>
      </c>
      <c r="H720" s="31" t="s">
        <v>743</v>
      </c>
      <c r="I720" s="31">
        <v>165.6099441974944</v>
      </c>
      <c r="J720" s="31">
        <v>2451</v>
      </c>
      <c r="K720" s="31">
        <v>67.568316686044227</v>
      </c>
      <c r="L720" s="31" t="s">
        <v>2931</v>
      </c>
      <c r="M720" s="31">
        <v>67.569999999999993</v>
      </c>
      <c r="N720" s="31">
        <f t="shared" si="23"/>
        <v>0</v>
      </c>
      <c r="O720" s="31"/>
    </row>
    <row r="721" spans="1:15" x14ac:dyDescent="0.45">
      <c r="A721" s="31" t="str">
        <f t="shared" si="22"/>
        <v>E08000029_Modelled prevalence of children aged 0-1 in households where parent suffering domestic abuse_Number</v>
      </c>
      <c r="B721" s="31" t="s">
        <v>516</v>
      </c>
      <c r="C721" s="31" t="s">
        <v>517</v>
      </c>
      <c r="D721" s="31" t="s">
        <v>229</v>
      </c>
      <c r="E721" s="31">
        <v>2018</v>
      </c>
      <c r="F721" s="31" t="s">
        <v>26</v>
      </c>
      <c r="G721" s="31" t="s">
        <v>107</v>
      </c>
      <c r="H721" s="31" t="s">
        <v>743</v>
      </c>
      <c r="I721" s="31">
        <v>142.45869620862609</v>
      </c>
      <c r="J721" s="31">
        <v>2300</v>
      </c>
      <c r="K721" s="31">
        <v>61.938563568967865</v>
      </c>
      <c r="L721" s="31" t="s">
        <v>2932</v>
      </c>
      <c r="M721" s="31">
        <v>61.94</v>
      </c>
      <c r="N721" s="31">
        <f t="shared" si="23"/>
        <v>0</v>
      </c>
      <c r="O721" s="31"/>
    </row>
    <row r="722" spans="1:15" x14ac:dyDescent="0.45">
      <c r="A722" s="31" t="str">
        <f t="shared" si="22"/>
        <v>E10000027_Modelled prevalence of children aged 0-1 in households where parent suffering domestic abuse_Number</v>
      </c>
      <c r="B722" s="31" t="s">
        <v>406</v>
      </c>
      <c r="C722" s="31" t="s">
        <v>407</v>
      </c>
      <c r="D722" s="31" t="s">
        <v>229</v>
      </c>
      <c r="E722" s="31">
        <v>2018</v>
      </c>
      <c r="F722" s="31" t="s">
        <v>26</v>
      </c>
      <c r="G722" s="31" t="s">
        <v>107</v>
      </c>
      <c r="H722" s="31" t="s">
        <v>743</v>
      </c>
      <c r="I722" s="31">
        <v>342.51421189993101</v>
      </c>
      <c r="J722" s="31">
        <v>5401</v>
      </c>
      <c r="K722" s="31">
        <v>63.416813904819669</v>
      </c>
      <c r="L722" s="31" t="s">
        <v>2933</v>
      </c>
      <c r="M722" s="31">
        <v>63.42</v>
      </c>
      <c r="N722" s="31">
        <f t="shared" si="23"/>
        <v>0</v>
      </c>
      <c r="O722" s="31"/>
    </row>
    <row r="723" spans="1:15" x14ac:dyDescent="0.45">
      <c r="A723" s="31" t="str">
        <f t="shared" si="22"/>
        <v>E06000025_Modelled prevalence of children aged 0-1 in households where parent suffering domestic abuse_Number</v>
      </c>
      <c r="B723" s="31" t="s">
        <v>408</v>
      </c>
      <c r="C723" s="31" t="s">
        <v>409</v>
      </c>
      <c r="D723" s="31" t="s">
        <v>229</v>
      </c>
      <c r="E723" s="31">
        <v>2018</v>
      </c>
      <c r="F723" s="31" t="s">
        <v>26</v>
      </c>
      <c r="G723" s="31" t="s">
        <v>107</v>
      </c>
      <c r="H723" s="31" t="s">
        <v>743</v>
      </c>
      <c r="I723" s="31">
        <v>190.52200196696961</v>
      </c>
      <c r="J723" s="31">
        <v>3181</v>
      </c>
      <c r="K723" s="31">
        <v>59.89374472397661</v>
      </c>
      <c r="L723" s="31" t="s">
        <v>2934</v>
      </c>
      <c r="M723" s="31">
        <v>59.89</v>
      </c>
      <c r="N723" s="31">
        <f t="shared" si="23"/>
        <v>0</v>
      </c>
      <c r="O723" s="31"/>
    </row>
    <row r="724" spans="1:15" x14ac:dyDescent="0.45">
      <c r="A724" s="31" t="str">
        <f t="shared" si="22"/>
        <v>E08000023_Modelled prevalence of children aged 0-1 in households where parent suffering domestic abuse_Number</v>
      </c>
      <c r="B724" s="31" t="s">
        <v>410</v>
      </c>
      <c r="C724" s="31" t="s">
        <v>411</v>
      </c>
      <c r="D724" s="31" t="s">
        <v>229</v>
      </c>
      <c r="E724" s="31">
        <v>2018</v>
      </c>
      <c r="F724" s="31" t="s">
        <v>26</v>
      </c>
      <c r="G724" s="31" t="s">
        <v>107</v>
      </c>
      <c r="H724" s="31" t="s">
        <v>743</v>
      </c>
      <c r="I724" s="31">
        <v>128.14640546249998</v>
      </c>
      <c r="J724" s="31">
        <v>1609</v>
      </c>
      <c r="K724" s="31">
        <v>79.643508677750148</v>
      </c>
      <c r="L724" s="31" t="s">
        <v>2935</v>
      </c>
      <c r="M724" s="31">
        <v>79.64</v>
      </c>
      <c r="N724" s="31">
        <f t="shared" si="23"/>
        <v>0</v>
      </c>
      <c r="O724" s="31"/>
    </row>
    <row r="725" spans="1:15" x14ac:dyDescent="0.45">
      <c r="A725" s="31" t="str">
        <f t="shared" si="22"/>
        <v>E06000045_Modelled prevalence of children aged 0-1 in households where parent suffering domestic abuse_Number</v>
      </c>
      <c r="B725" s="31" t="s">
        <v>577</v>
      </c>
      <c r="C725" s="31" t="s">
        <v>729</v>
      </c>
      <c r="D725" s="31" t="s">
        <v>229</v>
      </c>
      <c r="E725" s="31">
        <v>2018</v>
      </c>
      <c r="F725" s="31" t="s">
        <v>26</v>
      </c>
      <c r="G725" s="31" t="s">
        <v>107</v>
      </c>
      <c r="H725" s="31" t="s">
        <v>743</v>
      </c>
      <c r="I725" s="31">
        <v>237.90917536644648</v>
      </c>
      <c r="J725" s="31">
        <v>3058</v>
      </c>
      <c r="K725" s="31">
        <v>77.798945508975294</v>
      </c>
      <c r="L725" s="31" t="s">
        <v>2936</v>
      </c>
      <c r="M725" s="31">
        <v>77.8</v>
      </c>
      <c r="N725" s="31">
        <f t="shared" si="23"/>
        <v>0</v>
      </c>
      <c r="O725" s="31"/>
    </row>
    <row r="726" spans="1:15" x14ac:dyDescent="0.45">
      <c r="A726" s="31" t="str">
        <f t="shared" si="22"/>
        <v>E06000033_Modelled prevalence of children aged 0-1 in households where parent suffering domestic abuse_Number</v>
      </c>
      <c r="B726" s="31" t="s">
        <v>412</v>
      </c>
      <c r="C726" s="31" t="s">
        <v>413</v>
      </c>
      <c r="D726" s="31" t="s">
        <v>229</v>
      </c>
      <c r="E726" s="31">
        <v>2018</v>
      </c>
      <c r="F726" s="31" t="s">
        <v>26</v>
      </c>
      <c r="G726" s="31" t="s">
        <v>107</v>
      </c>
      <c r="H726" s="31" t="s">
        <v>743</v>
      </c>
      <c r="I726" s="31">
        <v>153.46773757463296</v>
      </c>
      <c r="J726" s="31">
        <v>2203</v>
      </c>
      <c r="K726" s="31">
        <v>69.663067441957764</v>
      </c>
      <c r="L726" s="31" t="s">
        <v>2937</v>
      </c>
      <c r="M726" s="31">
        <v>69.66</v>
      </c>
      <c r="N726" s="31">
        <f t="shared" si="23"/>
        <v>0</v>
      </c>
      <c r="O726" s="31"/>
    </row>
    <row r="727" spans="1:15" x14ac:dyDescent="0.45">
      <c r="A727" s="31" t="str">
        <f t="shared" si="22"/>
        <v>E09000028_Modelled prevalence of children aged 0-1 in households where parent suffering domestic abuse_Number</v>
      </c>
      <c r="B727" s="31" t="s">
        <v>414</v>
      </c>
      <c r="C727" s="31" t="s">
        <v>415</v>
      </c>
      <c r="D727" s="31" t="s">
        <v>229</v>
      </c>
      <c r="E727" s="31">
        <v>2018</v>
      </c>
      <c r="F727" s="31" t="s">
        <v>26</v>
      </c>
      <c r="G727" s="31" t="s">
        <v>107</v>
      </c>
      <c r="H727" s="31" t="s">
        <v>743</v>
      </c>
      <c r="I727" s="31">
        <v>368.7113904337462</v>
      </c>
      <c r="J727" s="31">
        <v>4154</v>
      </c>
      <c r="K727" s="31">
        <v>88.760565824204676</v>
      </c>
      <c r="L727" s="31" t="s">
        <v>2938</v>
      </c>
      <c r="M727" s="31">
        <v>88.76</v>
      </c>
      <c r="N727" s="31">
        <f t="shared" si="23"/>
        <v>0</v>
      </c>
      <c r="O727" s="31"/>
    </row>
    <row r="728" spans="1:15" x14ac:dyDescent="0.45">
      <c r="A728" s="31" t="str">
        <f t="shared" si="22"/>
        <v>E08000013_Modelled prevalence of children aged 0-1 in households where parent suffering domestic abuse_Number</v>
      </c>
      <c r="B728" s="31" t="s">
        <v>416</v>
      </c>
      <c r="C728" s="31" t="s">
        <v>537</v>
      </c>
      <c r="D728" s="31" t="s">
        <v>229</v>
      </c>
      <c r="E728" s="31">
        <v>2018</v>
      </c>
      <c r="F728" s="31" t="s">
        <v>26</v>
      </c>
      <c r="G728" s="31" t="s">
        <v>107</v>
      </c>
      <c r="H728" s="31" t="s">
        <v>743</v>
      </c>
      <c r="I728" s="31">
        <v>139.84058583284207</v>
      </c>
      <c r="J728" s="31">
        <v>1985</v>
      </c>
      <c r="K728" s="31">
        <v>70.448657850298275</v>
      </c>
      <c r="L728" s="31" t="s">
        <v>2939</v>
      </c>
      <c r="M728" s="31">
        <v>70.45</v>
      </c>
      <c r="N728" s="31">
        <f t="shared" si="23"/>
        <v>0</v>
      </c>
      <c r="O728" s="31"/>
    </row>
    <row r="729" spans="1:15" x14ac:dyDescent="0.45">
      <c r="A729" s="31" t="str">
        <f t="shared" si="22"/>
        <v>E10000028_Modelled prevalence of children aged 0-1 in households where parent suffering domestic abuse_Number</v>
      </c>
      <c r="B729" s="31" t="s">
        <v>418</v>
      </c>
      <c r="C729" s="31" t="s">
        <v>419</v>
      </c>
      <c r="D729" s="31" t="s">
        <v>229</v>
      </c>
      <c r="E729" s="31">
        <v>2018</v>
      </c>
      <c r="F729" s="31" t="s">
        <v>26</v>
      </c>
      <c r="G729" s="31" t="s">
        <v>107</v>
      </c>
      <c r="H729" s="31" t="s">
        <v>743</v>
      </c>
      <c r="I729" s="31">
        <v>501.93014972029175</v>
      </c>
      <c r="J729" s="31">
        <v>8423</v>
      </c>
      <c r="K729" s="31">
        <v>59.590424993504897</v>
      </c>
      <c r="L729" s="31" t="s">
        <v>2940</v>
      </c>
      <c r="M729" s="31">
        <v>59.59</v>
      </c>
      <c r="N729" s="31">
        <f t="shared" si="23"/>
        <v>0</v>
      </c>
      <c r="O729" s="31"/>
    </row>
    <row r="730" spans="1:15" x14ac:dyDescent="0.45">
      <c r="A730" s="31" t="str">
        <f t="shared" si="22"/>
        <v>E08000007_Modelled prevalence of children aged 0-1 in households where parent suffering domestic abuse_Number</v>
      </c>
      <c r="B730" s="31" t="s">
        <v>420</v>
      </c>
      <c r="C730" s="31" t="s">
        <v>421</v>
      </c>
      <c r="D730" s="31" t="s">
        <v>229</v>
      </c>
      <c r="E730" s="31">
        <v>2018</v>
      </c>
      <c r="F730" s="31" t="s">
        <v>26</v>
      </c>
      <c r="G730" s="31" t="s">
        <v>107</v>
      </c>
      <c r="H730" s="31" t="s">
        <v>743</v>
      </c>
      <c r="I730" s="31">
        <v>228.58871347683052</v>
      </c>
      <c r="J730" s="31">
        <v>3338</v>
      </c>
      <c r="K730" s="31">
        <v>68.480741005641264</v>
      </c>
      <c r="L730" s="31" t="s">
        <v>2941</v>
      </c>
      <c r="M730" s="31">
        <v>68.48</v>
      </c>
      <c r="N730" s="31">
        <f t="shared" si="23"/>
        <v>0</v>
      </c>
      <c r="O730" s="31"/>
    </row>
    <row r="731" spans="1:15" x14ac:dyDescent="0.45">
      <c r="A731" s="31" t="str">
        <f t="shared" si="22"/>
        <v>E06000004_Modelled prevalence of children aged 0-1 in households where parent suffering domestic abuse_Number</v>
      </c>
      <c r="B731" s="31" t="s">
        <v>422</v>
      </c>
      <c r="C731" s="31" t="s">
        <v>423</v>
      </c>
      <c r="D731" s="31" t="s">
        <v>229</v>
      </c>
      <c r="E731" s="31">
        <v>2018</v>
      </c>
      <c r="F731" s="31" t="s">
        <v>26</v>
      </c>
      <c r="G731" s="31" t="s">
        <v>107</v>
      </c>
      <c r="H731" s="31" t="s">
        <v>743</v>
      </c>
      <c r="I731" s="31">
        <v>154.48399726802353</v>
      </c>
      <c r="J731" s="31">
        <v>2126</v>
      </c>
      <c r="K731" s="31">
        <v>72.664156758242484</v>
      </c>
      <c r="L731" s="31" t="s">
        <v>2942</v>
      </c>
      <c r="M731" s="31">
        <v>72.66</v>
      </c>
      <c r="N731" s="31">
        <f t="shared" si="23"/>
        <v>0</v>
      </c>
      <c r="O731" s="31"/>
    </row>
    <row r="732" spans="1:15" x14ac:dyDescent="0.45">
      <c r="A732" s="31" t="str">
        <f t="shared" si="22"/>
        <v>E06000021_Modelled prevalence of children aged 0-1 in households where parent suffering domestic abuse_Number</v>
      </c>
      <c r="B732" s="31" t="s">
        <v>424</v>
      </c>
      <c r="C732" s="31" t="s">
        <v>425</v>
      </c>
      <c r="D732" s="31" t="s">
        <v>229</v>
      </c>
      <c r="E732" s="31">
        <v>2018</v>
      </c>
      <c r="F732" s="31" t="s">
        <v>26</v>
      </c>
      <c r="G732" s="31" t="s">
        <v>107</v>
      </c>
      <c r="H732" s="31" t="s">
        <v>743</v>
      </c>
      <c r="I732" s="31">
        <v>222.46725813211336</v>
      </c>
      <c r="J732" s="31">
        <v>3239</v>
      </c>
      <c r="K732" s="31">
        <v>68.683932736064648</v>
      </c>
      <c r="L732" s="31" t="s">
        <v>815</v>
      </c>
      <c r="M732" s="31">
        <v>68.680000000000007</v>
      </c>
      <c r="N732" s="31">
        <f t="shared" si="23"/>
        <v>0</v>
      </c>
      <c r="O732" s="31"/>
    </row>
    <row r="733" spans="1:15" x14ac:dyDescent="0.45">
      <c r="A733" s="31" t="str">
        <f t="shared" si="22"/>
        <v>E10000029_Modelled prevalence of children aged 0-1 in households where parent suffering domestic abuse_Number</v>
      </c>
      <c r="B733" s="31" t="s">
        <v>426</v>
      </c>
      <c r="C733" s="31" t="s">
        <v>427</v>
      </c>
      <c r="D733" s="31" t="s">
        <v>229</v>
      </c>
      <c r="E733" s="31">
        <v>2018</v>
      </c>
      <c r="F733" s="31" t="s">
        <v>26</v>
      </c>
      <c r="G733" s="31" t="s">
        <v>107</v>
      </c>
      <c r="H733" s="31" t="s">
        <v>743</v>
      </c>
      <c r="I733" s="31">
        <v>505.01017337263767</v>
      </c>
      <c r="J733" s="31">
        <v>7605</v>
      </c>
      <c r="K733" s="31">
        <v>66.405019509880034</v>
      </c>
      <c r="L733" s="31" t="s">
        <v>2943</v>
      </c>
      <c r="M733" s="31">
        <v>66.41</v>
      </c>
      <c r="N733" s="31">
        <f t="shared" si="23"/>
        <v>0</v>
      </c>
      <c r="O733" s="31"/>
    </row>
    <row r="734" spans="1:15" x14ac:dyDescent="0.45">
      <c r="A734" s="31" t="str">
        <f t="shared" si="22"/>
        <v>E08000024_Modelled prevalence of children aged 0-1 in households where parent suffering domestic abuse_Number</v>
      </c>
      <c r="B734" s="31" t="s">
        <v>428</v>
      </c>
      <c r="C734" s="31" t="s">
        <v>429</v>
      </c>
      <c r="D734" s="31" t="s">
        <v>229</v>
      </c>
      <c r="E734" s="31">
        <v>2018</v>
      </c>
      <c r="F734" s="31" t="s">
        <v>26</v>
      </c>
      <c r="G734" s="31" t="s">
        <v>107</v>
      </c>
      <c r="H734" s="31" t="s">
        <v>743</v>
      </c>
      <c r="I734" s="31">
        <v>213.60431014969734</v>
      </c>
      <c r="J734" s="31">
        <v>2860</v>
      </c>
      <c r="K734" s="31">
        <v>74.686821730663411</v>
      </c>
      <c r="L734" s="31" t="s">
        <v>2944</v>
      </c>
      <c r="M734" s="31">
        <v>74.69</v>
      </c>
      <c r="N734" s="31">
        <f t="shared" si="23"/>
        <v>0</v>
      </c>
      <c r="O734" s="31"/>
    </row>
    <row r="735" spans="1:15" x14ac:dyDescent="0.45">
      <c r="A735" s="31" t="str">
        <f t="shared" si="22"/>
        <v>E10000030_Modelled prevalence of children aged 0-1 in households where parent suffering domestic abuse_Number</v>
      </c>
      <c r="B735" s="31" t="s">
        <v>430</v>
      </c>
      <c r="C735" s="31" t="s">
        <v>431</v>
      </c>
      <c r="D735" s="31" t="s">
        <v>229</v>
      </c>
      <c r="E735" s="31">
        <v>2018</v>
      </c>
      <c r="F735" s="31" t="s">
        <v>26</v>
      </c>
      <c r="G735" s="31" t="s">
        <v>107</v>
      </c>
      <c r="H735" s="31" t="s">
        <v>743</v>
      </c>
      <c r="I735" s="31">
        <v>728.83737887690734</v>
      </c>
      <c r="J735" s="31">
        <v>12975</v>
      </c>
      <c r="K735" s="31">
        <v>56.172437678374365</v>
      </c>
      <c r="L735" s="31" t="s">
        <v>2945</v>
      </c>
      <c r="M735" s="31">
        <v>56.17</v>
      </c>
      <c r="N735" s="31">
        <f t="shared" si="23"/>
        <v>0</v>
      </c>
      <c r="O735" s="31"/>
    </row>
    <row r="736" spans="1:15" x14ac:dyDescent="0.45">
      <c r="A736" s="31" t="str">
        <f t="shared" si="22"/>
        <v>E09000029_Modelled prevalence of children aged 0-1 in households where parent suffering domestic abuse_Number</v>
      </c>
      <c r="B736" s="31" t="s">
        <v>432</v>
      </c>
      <c r="C736" s="31" t="s">
        <v>433</v>
      </c>
      <c r="D736" s="31" t="s">
        <v>229</v>
      </c>
      <c r="E736" s="31">
        <v>2018</v>
      </c>
      <c r="F736" s="31" t="s">
        <v>26</v>
      </c>
      <c r="G736" s="31" t="s">
        <v>107</v>
      </c>
      <c r="H736" s="31" t="s">
        <v>743</v>
      </c>
      <c r="I736" s="31">
        <v>163.89988136703568</v>
      </c>
      <c r="J736" s="31">
        <v>2549</v>
      </c>
      <c r="K736" s="31">
        <v>64.299678841520461</v>
      </c>
      <c r="L736" s="31" t="s">
        <v>2946</v>
      </c>
      <c r="M736" s="31">
        <v>64.3</v>
      </c>
      <c r="N736" s="31">
        <f t="shared" si="23"/>
        <v>0</v>
      </c>
      <c r="O736" s="31"/>
    </row>
    <row r="737" spans="1:15" x14ac:dyDescent="0.45">
      <c r="A737" s="31" t="str">
        <f t="shared" si="22"/>
        <v>E06000030_Modelled prevalence of children aged 0-1 in households where parent suffering domestic abuse_Number</v>
      </c>
      <c r="B737" s="31" t="s">
        <v>434</v>
      </c>
      <c r="C737" s="31" t="s">
        <v>435</v>
      </c>
      <c r="D737" s="31" t="s">
        <v>229</v>
      </c>
      <c r="E737" s="31">
        <v>2018</v>
      </c>
      <c r="F737" s="31" t="s">
        <v>26</v>
      </c>
      <c r="G737" s="31" t="s">
        <v>107</v>
      </c>
      <c r="H737" s="31" t="s">
        <v>743</v>
      </c>
      <c r="I737" s="31">
        <v>165.53451588375697</v>
      </c>
      <c r="J737" s="31">
        <v>2785</v>
      </c>
      <c r="K737" s="31">
        <v>59.43788721140286</v>
      </c>
      <c r="L737" s="31" t="s">
        <v>2947</v>
      </c>
      <c r="M737" s="31">
        <v>59.44</v>
      </c>
      <c r="N737" s="31">
        <f t="shared" si="23"/>
        <v>0</v>
      </c>
      <c r="O737" s="31"/>
    </row>
    <row r="738" spans="1:15" x14ac:dyDescent="0.45">
      <c r="A738" s="31" t="str">
        <f t="shared" si="22"/>
        <v>E08000008_Modelled prevalence of children aged 0-1 in households where parent suffering domestic abuse_Number</v>
      </c>
      <c r="B738" s="31" t="s">
        <v>436</v>
      </c>
      <c r="C738" s="31" t="s">
        <v>437</v>
      </c>
      <c r="D738" s="31" t="s">
        <v>229</v>
      </c>
      <c r="E738" s="31">
        <v>2018</v>
      </c>
      <c r="F738" s="31" t="s">
        <v>26</v>
      </c>
      <c r="G738" s="31" t="s">
        <v>107</v>
      </c>
      <c r="H738" s="31" t="s">
        <v>743</v>
      </c>
      <c r="I738" s="31">
        <v>203.6824745274638</v>
      </c>
      <c r="J738" s="31">
        <v>2787</v>
      </c>
      <c r="K738" s="31">
        <v>73.083055086998144</v>
      </c>
      <c r="L738" s="31" t="s">
        <v>2948</v>
      </c>
      <c r="M738" s="31">
        <v>73.08</v>
      </c>
      <c r="N738" s="31">
        <f t="shared" si="23"/>
        <v>0</v>
      </c>
      <c r="O738" s="31"/>
    </row>
    <row r="739" spans="1:15" x14ac:dyDescent="0.45">
      <c r="A739" s="31" t="str">
        <f t="shared" si="22"/>
        <v>E06000020_Modelled prevalence of children aged 0-1 in households where parent suffering domestic abuse_Number</v>
      </c>
      <c r="B739" s="31" t="s">
        <v>570</v>
      </c>
      <c r="C739" s="31" t="s">
        <v>730</v>
      </c>
      <c r="D739" s="31" t="s">
        <v>229</v>
      </c>
      <c r="E739" s="31">
        <v>2018</v>
      </c>
      <c r="F739" s="31" t="s">
        <v>26</v>
      </c>
      <c r="G739" s="31" t="s">
        <v>107</v>
      </c>
      <c r="H739" s="31" t="s">
        <v>743</v>
      </c>
      <c r="I739" s="31">
        <v>138.3955159175612</v>
      </c>
      <c r="J739" s="31">
        <v>2075</v>
      </c>
      <c r="K739" s="31">
        <v>66.696634177137923</v>
      </c>
      <c r="L739" s="31" t="s">
        <v>2949</v>
      </c>
      <c r="M739" s="31">
        <v>66.7</v>
      </c>
      <c r="N739" s="31">
        <f t="shared" si="23"/>
        <v>0</v>
      </c>
      <c r="O739" s="31"/>
    </row>
    <row r="740" spans="1:15" x14ac:dyDescent="0.45">
      <c r="A740" s="31" t="str">
        <f t="shared" si="22"/>
        <v>E06000034_Modelled prevalence of children aged 0-1 in households where parent suffering domestic abuse_Number</v>
      </c>
      <c r="B740" s="31" t="s">
        <v>493</v>
      </c>
      <c r="C740" s="31" t="s">
        <v>731</v>
      </c>
      <c r="D740" s="31" t="s">
        <v>229</v>
      </c>
      <c r="E740" s="31">
        <v>2018</v>
      </c>
      <c r="F740" s="31" t="s">
        <v>26</v>
      </c>
      <c r="G740" s="31" t="s">
        <v>107</v>
      </c>
      <c r="H740" s="31" t="s">
        <v>743</v>
      </c>
      <c r="I740" s="31">
        <v>155.06541667100228</v>
      </c>
      <c r="J740" s="31">
        <v>2544</v>
      </c>
      <c r="K740" s="31">
        <v>60.953387056211589</v>
      </c>
      <c r="L740" s="31" t="s">
        <v>2950</v>
      </c>
      <c r="M740" s="31">
        <v>60.95</v>
      </c>
      <c r="N740" s="31">
        <f t="shared" si="23"/>
        <v>0</v>
      </c>
      <c r="O740" s="31"/>
    </row>
    <row r="741" spans="1:15" x14ac:dyDescent="0.45">
      <c r="A741" s="31" t="str">
        <f t="shared" si="22"/>
        <v>E06000027_Modelled prevalence of children aged 0-1 in households where parent suffering domestic abuse_Number</v>
      </c>
      <c r="B741" s="31" t="s">
        <v>438</v>
      </c>
      <c r="C741" s="31" t="s">
        <v>439</v>
      </c>
      <c r="D741" s="31" t="s">
        <v>229</v>
      </c>
      <c r="E741" s="31">
        <v>2018</v>
      </c>
      <c r="F741" s="31" t="s">
        <v>26</v>
      </c>
      <c r="G741" s="31" t="s">
        <v>107</v>
      </c>
      <c r="H741" s="31" t="s">
        <v>743</v>
      </c>
      <c r="I741" s="31">
        <v>97.471996652451594</v>
      </c>
      <c r="J741" s="31">
        <v>1247</v>
      </c>
      <c r="K741" s="31">
        <v>78.1651937870502</v>
      </c>
      <c r="L741" s="31" t="s">
        <v>2951</v>
      </c>
      <c r="M741" s="31">
        <v>78.17</v>
      </c>
      <c r="N741" s="31">
        <f t="shared" si="23"/>
        <v>0</v>
      </c>
      <c r="O741" s="31"/>
    </row>
    <row r="742" spans="1:15" x14ac:dyDescent="0.45">
      <c r="A742" s="31" t="str">
        <f t="shared" si="22"/>
        <v>E09000030_Modelled prevalence of children aged 0-1 in households where parent suffering domestic abuse_Number</v>
      </c>
      <c r="B742" s="31" t="s">
        <v>440</v>
      </c>
      <c r="C742" s="31" t="s">
        <v>441</v>
      </c>
      <c r="D742" s="31" t="s">
        <v>229</v>
      </c>
      <c r="E742" s="31">
        <v>2018</v>
      </c>
      <c r="F742" s="31" t="s">
        <v>26</v>
      </c>
      <c r="G742" s="31" t="s">
        <v>107</v>
      </c>
      <c r="H742" s="31" t="s">
        <v>743</v>
      </c>
      <c r="I742" s="31">
        <v>437.33756721433497</v>
      </c>
      <c r="J742" s="31">
        <v>4529</v>
      </c>
      <c r="K742" s="31">
        <v>96.563825836682483</v>
      </c>
      <c r="L742" s="31" t="s">
        <v>2952</v>
      </c>
      <c r="M742" s="31">
        <v>96.56</v>
      </c>
      <c r="N742" s="31">
        <f t="shared" si="23"/>
        <v>0</v>
      </c>
      <c r="O742" s="31"/>
    </row>
    <row r="743" spans="1:15" x14ac:dyDescent="0.45">
      <c r="A743" s="31" t="str">
        <f t="shared" si="22"/>
        <v>E08000009_Modelled prevalence of children aged 0-1 in households where parent suffering domestic abuse_Number</v>
      </c>
      <c r="B743" s="31" t="s">
        <v>442</v>
      </c>
      <c r="C743" s="31" t="s">
        <v>443</v>
      </c>
      <c r="D743" s="31" t="s">
        <v>229</v>
      </c>
      <c r="E743" s="31">
        <v>2018</v>
      </c>
      <c r="F743" s="31" t="s">
        <v>26</v>
      </c>
      <c r="G743" s="31" t="s">
        <v>107</v>
      </c>
      <c r="H743" s="31" t="s">
        <v>743</v>
      </c>
      <c r="I743" s="31">
        <v>179.2088084644129</v>
      </c>
      <c r="J743" s="31">
        <v>2669</v>
      </c>
      <c r="K743" s="31">
        <v>67.144551691424851</v>
      </c>
      <c r="L743" s="31" t="s">
        <v>2953</v>
      </c>
      <c r="M743" s="31">
        <v>67.14</v>
      </c>
      <c r="N743" s="31">
        <f t="shared" si="23"/>
        <v>0</v>
      </c>
      <c r="O743" s="31"/>
    </row>
    <row r="744" spans="1:15" x14ac:dyDescent="0.45">
      <c r="A744" s="31" t="str">
        <f t="shared" si="22"/>
        <v>E08000036_Modelled prevalence of children aged 0-1 in households where parent suffering domestic abuse_Number</v>
      </c>
      <c r="B744" s="31" t="s">
        <v>444</v>
      </c>
      <c r="C744" s="31" t="s">
        <v>445</v>
      </c>
      <c r="D744" s="31" t="s">
        <v>229</v>
      </c>
      <c r="E744" s="31">
        <v>2018</v>
      </c>
      <c r="F744" s="31" t="s">
        <v>26</v>
      </c>
      <c r="G744" s="31" t="s">
        <v>107</v>
      </c>
      <c r="H744" s="31" t="s">
        <v>743</v>
      </c>
      <c r="I744" s="31">
        <v>281.6122502373417</v>
      </c>
      <c r="J744" s="31">
        <v>4108</v>
      </c>
      <c r="K744" s="31">
        <v>68.552154390784253</v>
      </c>
      <c r="L744" s="31" t="s">
        <v>2954</v>
      </c>
      <c r="M744" s="31">
        <v>68.55</v>
      </c>
      <c r="N744" s="31">
        <f t="shared" si="23"/>
        <v>0</v>
      </c>
      <c r="O744" s="31"/>
    </row>
    <row r="745" spans="1:15" x14ac:dyDescent="0.45">
      <c r="A745" s="31" t="str">
        <f t="shared" si="22"/>
        <v>E08000030_Modelled prevalence of children aged 0-1 in households where parent suffering domestic abuse_Number</v>
      </c>
      <c r="B745" s="31" t="s">
        <v>446</v>
      </c>
      <c r="C745" s="31" t="s">
        <v>447</v>
      </c>
      <c r="D745" s="31" t="s">
        <v>229</v>
      </c>
      <c r="E745" s="31">
        <v>2018</v>
      </c>
      <c r="F745" s="31" t="s">
        <v>26</v>
      </c>
      <c r="G745" s="31" t="s">
        <v>107</v>
      </c>
      <c r="H745" s="31" t="s">
        <v>743</v>
      </c>
      <c r="I745" s="31">
        <v>257.93898044743457</v>
      </c>
      <c r="J745" s="31">
        <v>3892</v>
      </c>
      <c r="K745" s="31">
        <v>66.274147083102406</v>
      </c>
      <c r="L745" s="31" t="s">
        <v>2955</v>
      </c>
      <c r="M745" s="31">
        <v>66.27</v>
      </c>
      <c r="N745" s="31">
        <f t="shared" si="23"/>
        <v>0</v>
      </c>
      <c r="O745" s="31"/>
    </row>
    <row r="746" spans="1:15" x14ac:dyDescent="0.45">
      <c r="A746" s="31" t="str">
        <f t="shared" si="22"/>
        <v>E09000031_Modelled prevalence of children aged 0-1 in households where parent suffering domestic abuse_Number</v>
      </c>
      <c r="B746" s="31" t="s">
        <v>448</v>
      </c>
      <c r="C746" s="31" t="s">
        <v>449</v>
      </c>
      <c r="D746" s="31" t="s">
        <v>229</v>
      </c>
      <c r="E746" s="31">
        <v>2018</v>
      </c>
      <c r="F746" s="31" t="s">
        <v>26</v>
      </c>
      <c r="G746" s="31" t="s">
        <v>107</v>
      </c>
      <c r="H746" s="31" t="s">
        <v>743</v>
      </c>
      <c r="I746" s="31">
        <v>336.77674052873977</v>
      </c>
      <c r="J746" s="31">
        <v>4448</v>
      </c>
      <c r="K746" s="31">
        <v>75.714195262756249</v>
      </c>
      <c r="L746" s="31" t="s">
        <v>2956</v>
      </c>
      <c r="M746" s="31">
        <v>75.709999999999994</v>
      </c>
      <c r="N746" s="31">
        <f t="shared" si="23"/>
        <v>0</v>
      </c>
      <c r="O746" s="31"/>
    </row>
    <row r="747" spans="1:15" x14ac:dyDescent="0.45">
      <c r="A747" s="31" t="str">
        <f t="shared" si="22"/>
        <v>E09000032_Modelled prevalence of children aged 0-1 in households where parent suffering domestic abuse_Number</v>
      </c>
      <c r="B747" s="31" t="s">
        <v>450</v>
      </c>
      <c r="C747" s="31" t="s">
        <v>451</v>
      </c>
      <c r="D747" s="31" t="s">
        <v>229</v>
      </c>
      <c r="E747" s="31">
        <v>2018</v>
      </c>
      <c r="F747" s="31" t="s">
        <v>26</v>
      </c>
      <c r="G747" s="31" t="s">
        <v>107</v>
      </c>
      <c r="H747" s="31" t="s">
        <v>743</v>
      </c>
      <c r="I747" s="31">
        <v>390.48646829106883</v>
      </c>
      <c r="J747" s="31">
        <v>4567</v>
      </c>
      <c r="K747" s="31">
        <v>85.501744753901647</v>
      </c>
      <c r="L747" s="31" t="s">
        <v>818</v>
      </c>
      <c r="M747" s="31">
        <v>85.5</v>
      </c>
      <c r="N747" s="31">
        <f t="shared" si="23"/>
        <v>0</v>
      </c>
      <c r="O747" s="31"/>
    </row>
    <row r="748" spans="1:15" x14ac:dyDescent="0.45">
      <c r="A748" s="31" t="str">
        <f t="shared" si="22"/>
        <v>E06000007_Modelled prevalence of children aged 0-1 in households where parent suffering domestic abuse_Number</v>
      </c>
      <c r="B748" s="31" t="s">
        <v>452</v>
      </c>
      <c r="C748" s="31" t="s">
        <v>453</v>
      </c>
      <c r="D748" s="31" t="s">
        <v>229</v>
      </c>
      <c r="E748" s="31">
        <v>2018</v>
      </c>
      <c r="F748" s="31" t="s">
        <v>26</v>
      </c>
      <c r="G748" s="31" t="s">
        <v>107</v>
      </c>
      <c r="H748" s="31" t="s">
        <v>743</v>
      </c>
      <c r="I748" s="31">
        <v>144.60430991304347</v>
      </c>
      <c r="J748" s="31">
        <v>2229</v>
      </c>
      <c r="K748" s="31">
        <v>64.874073536582983</v>
      </c>
      <c r="L748" s="31" t="s">
        <v>2916</v>
      </c>
      <c r="M748" s="31">
        <v>64.87</v>
      </c>
      <c r="N748" s="31">
        <f t="shared" si="23"/>
        <v>0</v>
      </c>
      <c r="O748" s="31"/>
    </row>
    <row r="749" spans="1:15" x14ac:dyDescent="0.45">
      <c r="A749" s="31" t="str">
        <f t="shared" si="22"/>
        <v>E10000031_Modelled prevalence of children aged 0-1 in households where parent suffering domestic abuse_Number</v>
      </c>
      <c r="B749" s="31" t="s">
        <v>454</v>
      </c>
      <c r="C749" s="31" t="s">
        <v>455</v>
      </c>
      <c r="D749" s="31" t="s">
        <v>229</v>
      </c>
      <c r="E749" s="31">
        <v>2018</v>
      </c>
      <c r="F749" s="31" t="s">
        <v>26</v>
      </c>
      <c r="G749" s="31" t="s">
        <v>107</v>
      </c>
      <c r="H749" s="31" t="s">
        <v>743</v>
      </c>
      <c r="I749" s="31">
        <v>364.88708275743562</v>
      </c>
      <c r="J749" s="31">
        <v>6079</v>
      </c>
      <c r="K749" s="31">
        <v>60.024195222476656</v>
      </c>
      <c r="L749" s="31" t="s">
        <v>2957</v>
      </c>
      <c r="M749" s="31">
        <v>60.02</v>
      </c>
      <c r="N749" s="31">
        <f t="shared" si="23"/>
        <v>0</v>
      </c>
      <c r="O749" s="31"/>
    </row>
    <row r="750" spans="1:15" x14ac:dyDescent="0.45">
      <c r="A750" s="31" t="str">
        <f t="shared" si="22"/>
        <v>E06000037_Modelled prevalence of children aged 0-1 in households where parent suffering domestic abuse_Number</v>
      </c>
      <c r="B750" s="31" t="s">
        <v>456</v>
      </c>
      <c r="C750" s="31" t="s">
        <v>457</v>
      </c>
      <c r="D750" s="31" t="s">
        <v>229</v>
      </c>
      <c r="E750" s="31">
        <v>2018</v>
      </c>
      <c r="F750" s="31" t="s">
        <v>26</v>
      </c>
      <c r="G750" s="31" t="s">
        <v>107</v>
      </c>
      <c r="H750" s="31" t="s">
        <v>743</v>
      </c>
      <c r="I750" s="31">
        <v>98.277739632855415</v>
      </c>
      <c r="J750" s="31">
        <v>1693</v>
      </c>
      <c r="K750" s="31">
        <v>58.049462275756298</v>
      </c>
      <c r="L750" s="31" t="s">
        <v>2958</v>
      </c>
      <c r="M750" s="31">
        <v>58.05</v>
      </c>
      <c r="N750" s="31">
        <f t="shared" si="23"/>
        <v>0</v>
      </c>
      <c r="O750" s="31"/>
    </row>
    <row r="751" spans="1:15" x14ac:dyDescent="0.45">
      <c r="A751" s="31" t="str">
        <f t="shared" si="22"/>
        <v>E10000032_Modelled prevalence of children aged 0-1 in households where parent suffering domestic abuse_Number</v>
      </c>
      <c r="B751" s="31" t="s">
        <v>458</v>
      </c>
      <c r="C751" s="31" t="s">
        <v>459</v>
      </c>
      <c r="D751" s="31" t="s">
        <v>229</v>
      </c>
      <c r="E751" s="31">
        <v>2018</v>
      </c>
      <c r="F751" s="31" t="s">
        <v>26</v>
      </c>
      <c r="G751" s="31" t="s">
        <v>107</v>
      </c>
      <c r="H751" s="31" t="s">
        <v>743</v>
      </c>
      <c r="I751" s="31">
        <v>521.69312198046271</v>
      </c>
      <c r="J751" s="31">
        <v>8578</v>
      </c>
      <c r="K751" s="31">
        <v>60.817570760137876</v>
      </c>
      <c r="L751" s="31" t="s">
        <v>2959</v>
      </c>
      <c r="M751" s="31">
        <v>60.82</v>
      </c>
      <c r="N751" s="31">
        <f t="shared" si="23"/>
        <v>0</v>
      </c>
      <c r="O751" s="31"/>
    </row>
    <row r="752" spans="1:15" x14ac:dyDescent="0.45">
      <c r="A752" s="31" t="str">
        <f t="shared" si="22"/>
        <v>E09000033_Modelled prevalence of children aged 0-1 in households where parent suffering domestic abuse_Number</v>
      </c>
      <c r="B752" s="31" t="s">
        <v>506</v>
      </c>
      <c r="C752" s="31" t="s">
        <v>507</v>
      </c>
      <c r="D752" s="31" t="s">
        <v>229</v>
      </c>
      <c r="E752" s="31">
        <v>2018</v>
      </c>
      <c r="F752" s="31" t="s">
        <v>26</v>
      </c>
      <c r="G752" s="31" t="s">
        <v>107</v>
      </c>
      <c r="H752" s="31" t="s">
        <v>743</v>
      </c>
      <c r="I752" s="31">
        <v>216.03991763501213</v>
      </c>
      <c r="J752" s="31">
        <v>2589</v>
      </c>
      <c r="K752" s="31">
        <v>83.445313879881098</v>
      </c>
      <c r="L752" s="31" t="s">
        <v>2960</v>
      </c>
      <c r="M752" s="31">
        <v>83.45</v>
      </c>
      <c r="N752" s="31">
        <f t="shared" si="23"/>
        <v>0</v>
      </c>
      <c r="O752" s="31"/>
    </row>
    <row r="753" spans="1:15" x14ac:dyDescent="0.45">
      <c r="A753" s="31" t="str">
        <f t="shared" si="22"/>
        <v>E08000010_Modelled prevalence of children aged 0-1 in households where parent suffering domestic abuse_Number</v>
      </c>
      <c r="B753" s="31" t="s">
        <v>460</v>
      </c>
      <c r="C753" s="31" t="s">
        <v>461</v>
      </c>
      <c r="D753" s="31" t="s">
        <v>229</v>
      </c>
      <c r="E753" s="31">
        <v>2018</v>
      </c>
      <c r="F753" s="31" t="s">
        <v>26</v>
      </c>
      <c r="G753" s="31" t="s">
        <v>107</v>
      </c>
      <c r="H753" s="31" t="s">
        <v>743</v>
      </c>
      <c r="I753" s="31">
        <v>247.20950305445601</v>
      </c>
      <c r="J753" s="31">
        <v>3565</v>
      </c>
      <c r="K753" s="31">
        <v>69.34347911765947</v>
      </c>
      <c r="L753" s="31" t="s">
        <v>2961</v>
      </c>
      <c r="M753" s="31">
        <v>69.34</v>
      </c>
      <c r="N753" s="31">
        <f t="shared" si="23"/>
        <v>0</v>
      </c>
      <c r="O753" s="31"/>
    </row>
    <row r="754" spans="1:15" x14ac:dyDescent="0.45">
      <c r="A754" s="31" t="str">
        <f t="shared" si="22"/>
        <v>E06000054_Modelled prevalence of children aged 0-1 in households where parent suffering domestic abuse_Number</v>
      </c>
      <c r="B754" s="31" t="s">
        <v>462</v>
      </c>
      <c r="C754" s="31" t="s">
        <v>463</v>
      </c>
      <c r="D754" s="31" t="s">
        <v>229</v>
      </c>
      <c r="E754" s="31">
        <v>2018</v>
      </c>
      <c r="F754" s="31" t="s">
        <v>26</v>
      </c>
      <c r="G754" s="31" t="s">
        <v>107</v>
      </c>
      <c r="H754" s="31" t="s">
        <v>743</v>
      </c>
      <c r="I754" s="31">
        <v>308.63878240164382</v>
      </c>
      <c r="J754" s="31">
        <v>5003</v>
      </c>
      <c r="K754" s="31">
        <v>61.690742035107704</v>
      </c>
      <c r="L754" s="31" t="s">
        <v>2962</v>
      </c>
      <c r="M754" s="31">
        <v>61.69</v>
      </c>
      <c r="N754" s="31">
        <f t="shared" si="23"/>
        <v>0</v>
      </c>
      <c r="O754" s="31"/>
    </row>
    <row r="755" spans="1:15" x14ac:dyDescent="0.45">
      <c r="A755" s="31" t="str">
        <f t="shared" si="22"/>
        <v>E06000040_Modelled prevalence of children aged 0-1 in households where parent suffering domestic abuse_Number</v>
      </c>
      <c r="B755" s="31" t="s">
        <v>555</v>
      </c>
      <c r="C755" s="31" t="s">
        <v>727</v>
      </c>
      <c r="D755" s="31" t="s">
        <v>229</v>
      </c>
      <c r="E755" s="31">
        <v>2018</v>
      </c>
      <c r="F755" s="31" t="s">
        <v>26</v>
      </c>
      <c r="G755" s="31" t="s">
        <v>107</v>
      </c>
      <c r="H755" s="31" t="s">
        <v>743</v>
      </c>
      <c r="I755" s="31">
        <v>96.921717485270406</v>
      </c>
      <c r="J755" s="31">
        <v>1648</v>
      </c>
      <c r="K755" s="31">
        <v>58.81172177504272</v>
      </c>
      <c r="L755" s="31" t="s">
        <v>2963</v>
      </c>
      <c r="M755" s="31">
        <v>58.81</v>
      </c>
      <c r="N755" s="31">
        <f t="shared" si="23"/>
        <v>0</v>
      </c>
      <c r="O755" s="31"/>
    </row>
    <row r="756" spans="1:15" x14ac:dyDescent="0.45">
      <c r="A756" s="31" t="str">
        <f t="shared" si="22"/>
        <v>E08000015_Modelled prevalence of children aged 0-1 in households where parent suffering domestic abuse_Number</v>
      </c>
      <c r="B756" s="31" t="s">
        <v>464</v>
      </c>
      <c r="C756" s="31" t="s">
        <v>465</v>
      </c>
      <c r="D756" s="31" t="s">
        <v>229</v>
      </c>
      <c r="E756" s="31">
        <v>2018</v>
      </c>
      <c r="F756" s="31" t="s">
        <v>26</v>
      </c>
      <c r="G756" s="31" t="s">
        <v>107</v>
      </c>
      <c r="H756" s="31" t="s">
        <v>743</v>
      </c>
      <c r="I756" s="31">
        <v>265.01187154574319</v>
      </c>
      <c r="J756" s="31">
        <v>3335</v>
      </c>
      <c r="K756" s="31">
        <v>79.463829548948482</v>
      </c>
      <c r="L756" s="31" t="s">
        <v>814</v>
      </c>
      <c r="M756" s="31">
        <v>79.459999999999994</v>
      </c>
      <c r="N756" s="31">
        <f t="shared" si="23"/>
        <v>0</v>
      </c>
      <c r="O756" s="31"/>
    </row>
    <row r="757" spans="1:15" x14ac:dyDescent="0.45">
      <c r="A757" s="31" t="str">
        <f t="shared" si="22"/>
        <v>E06000041_Modelled prevalence of children aged 0-1 in households where parent suffering domestic abuse_Number</v>
      </c>
      <c r="B757" s="31" t="s">
        <v>466</v>
      </c>
      <c r="C757" s="31" t="s">
        <v>467</v>
      </c>
      <c r="D757" s="31" t="s">
        <v>229</v>
      </c>
      <c r="E757" s="31">
        <v>2018</v>
      </c>
      <c r="F757" s="31" t="s">
        <v>26</v>
      </c>
      <c r="G757" s="31" t="s">
        <v>107</v>
      </c>
      <c r="H757" s="31" t="s">
        <v>743</v>
      </c>
      <c r="I757" s="31">
        <v>90.240580734998275</v>
      </c>
      <c r="J757" s="31">
        <v>1714</v>
      </c>
      <c r="K757" s="31">
        <v>52.649113614351386</v>
      </c>
      <c r="L757" s="31" t="s">
        <v>2964</v>
      </c>
      <c r="M757" s="31">
        <v>52.65</v>
      </c>
      <c r="N757" s="31">
        <f t="shared" si="23"/>
        <v>0</v>
      </c>
      <c r="O757" s="31"/>
    </row>
    <row r="758" spans="1:15" x14ac:dyDescent="0.45">
      <c r="A758" s="31" t="str">
        <f t="shared" si="22"/>
        <v>E08000031_Modelled prevalence of children aged 0-1 in households where parent suffering domestic abuse_Number</v>
      </c>
      <c r="B758" s="31" t="s">
        <v>468</v>
      </c>
      <c r="C758" s="31" t="s">
        <v>469</v>
      </c>
      <c r="D758" s="31" t="s">
        <v>229</v>
      </c>
      <c r="E758" s="31">
        <v>2018</v>
      </c>
      <c r="F758" s="31" t="s">
        <v>26</v>
      </c>
      <c r="G758" s="31" t="s">
        <v>107</v>
      </c>
      <c r="H758" s="31" t="s">
        <v>743</v>
      </c>
      <c r="I758" s="31">
        <v>220.06443225011836</v>
      </c>
      <c r="J758" s="31">
        <v>3481</v>
      </c>
      <c r="K758" s="31">
        <v>63.218739514541319</v>
      </c>
      <c r="L758" s="31" t="s">
        <v>2965</v>
      </c>
      <c r="M758" s="31">
        <v>63.22</v>
      </c>
      <c r="N758" s="31">
        <f t="shared" si="23"/>
        <v>0</v>
      </c>
      <c r="O758" s="31"/>
    </row>
    <row r="759" spans="1:15" x14ac:dyDescent="0.45">
      <c r="A759" s="31" t="str">
        <f t="shared" si="22"/>
        <v>E10000034_Modelled prevalence of children aged 0-1 in households where parent suffering domestic abuse_Number</v>
      </c>
      <c r="B759" s="31" t="s">
        <v>470</v>
      </c>
      <c r="C759" s="31" t="s">
        <v>471</v>
      </c>
      <c r="D759" s="31" t="s">
        <v>229</v>
      </c>
      <c r="E759" s="31">
        <v>2018</v>
      </c>
      <c r="F759" s="31" t="s">
        <v>26</v>
      </c>
      <c r="G759" s="31" t="s">
        <v>107</v>
      </c>
      <c r="H759" s="31" t="s">
        <v>743</v>
      </c>
      <c r="I759" s="31">
        <v>357.44356353845325</v>
      </c>
      <c r="J759" s="31">
        <v>5832</v>
      </c>
      <c r="K759" s="31">
        <v>61.290048617704599</v>
      </c>
      <c r="L759" s="31" t="s">
        <v>2966</v>
      </c>
      <c r="M759" s="31">
        <v>61.29</v>
      </c>
      <c r="N759" s="31">
        <f t="shared" si="23"/>
        <v>0</v>
      </c>
      <c r="O759" s="31"/>
    </row>
    <row r="760" spans="1:15" x14ac:dyDescent="0.45">
      <c r="A760" s="31" t="str">
        <f t="shared" si="22"/>
        <v>E06000014_Modelled prevalence of children aged 0-1 in households where parent suffering domestic abuse_Number</v>
      </c>
      <c r="B760" s="31" t="s">
        <v>472</v>
      </c>
      <c r="C760" s="31" t="s">
        <v>473</v>
      </c>
      <c r="D760" s="31" t="s">
        <v>229</v>
      </c>
      <c r="E760" s="31">
        <v>2018</v>
      </c>
      <c r="F760" s="31" t="s">
        <v>26</v>
      </c>
      <c r="G760" s="31" t="s">
        <v>107</v>
      </c>
      <c r="H760" s="31" t="s">
        <v>743</v>
      </c>
      <c r="I760" s="31">
        <v>145.82336868268402</v>
      </c>
      <c r="J760" s="31">
        <v>1848</v>
      </c>
      <c r="K760" s="31">
        <v>78.908749287166685</v>
      </c>
      <c r="L760" s="31" t="s">
        <v>2967</v>
      </c>
      <c r="M760" s="31">
        <v>78.91</v>
      </c>
      <c r="N760" s="31">
        <f t="shared" si="23"/>
        <v>0</v>
      </c>
      <c r="O760" s="31"/>
    </row>
    <row r="761" spans="1:15" x14ac:dyDescent="0.45">
      <c r="A761" s="31" t="str">
        <f t="shared" si="22"/>
        <v>NA_Modelled prevalence of children aged 0-1 in households where parent suffering domestic abuse_Number</v>
      </c>
      <c r="B761" s="31" t="s">
        <v>13</v>
      </c>
      <c r="C761" s="31" t="s">
        <v>737</v>
      </c>
      <c r="D761" s="31" t="s">
        <v>229</v>
      </c>
      <c r="E761" s="31">
        <v>2018</v>
      </c>
      <c r="F761" s="31" t="s">
        <v>26</v>
      </c>
      <c r="G761" s="31" t="s">
        <v>107</v>
      </c>
      <c r="H761" s="31" t="s">
        <v>743</v>
      </c>
      <c r="I761" s="31">
        <v>45495.031859674455</v>
      </c>
      <c r="J761" s="31">
        <v>637834</v>
      </c>
      <c r="K761" s="31">
        <v>71.327385902404785</v>
      </c>
      <c r="L761" s="31" t="s">
        <v>2968</v>
      </c>
      <c r="M761" s="31">
        <v>71.33</v>
      </c>
      <c r="N761" s="31">
        <f t="shared" si="23"/>
        <v>0</v>
      </c>
      <c r="O761" s="31"/>
    </row>
    <row r="762" spans="1:15" x14ac:dyDescent="0.45">
      <c r="A762" s="31" t="str">
        <f t="shared" si="22"/>
        <v>E09000002_Modelled prevalence of children aged 0-4 in households where parent suffering domestic abuse_Number</v>
      </c>
      <c r="B762" s="31" t="s">
        <v>227</v>
      </c>
      <c r="C762" s="31" t="s">
        <v>228</v>
      </c>
      <c r="D762" s="31" t="s">
        <v>229</v>
      </c>
      <c r="E762" s="31">
        <v>2018</v>
      </c>
      <c r="F762" s="31" t="s">
        <v>26</v>
      </c>
      <c r="G762" s="31" t="s">
        <v>108</v>
      </c>
      <c r="H762" s="31" t="s">
        <v>743</v>
      </c>
      <c r="I762" s="31">
        <v>1472.2714573374585</v>
      </c>
      <c r="J762" s="31">
        <v>19519</v>
      </c>
      <c r="K762" s="31">
        <v>75.427606810669531</v>
      </c>
      <c r="L762" s="31" t="s">
        <v>2969</v>
      </c>
      <c r="M762" s="31">
        <v>75.430000000000007</v>
      </c>
      <c r="N762" s="31">
        <f t="shared" si="23"/>
        <v>0</v>
      </c>
      <c r="O762" s="31"/>
    </row>
    <row r="763" spans="1:15" x14ac:dyDescent="0.45">
      <c r="A763" s="31" t="str">
        <f t="shared" si="22"/>
        <v>E09000003_Modelled prevalence of children aged 0-4 in households where parent suffering domestic abuse_Number</v>
      </c>
      <c r="B763" s="31" t="s">
        <v>233</v>
      </c>
      <c r="C763" s="31" t="s">
        <v>234</v>
      </c>
      <c r="D763" s="31" t="s">
        <v>229</v>
      </c>
      <c r="E763" s="31">
        <v>2018</v>
      </c>
      <c r="F763" s="31" t="s">
        <v>26</v>
      </c>
      <c r="G763" s="31" t="s">
        <v>108</v>
      </c>
      <c r="H763" s="31" t="s">
        <v>743</v>
      </c>
      <c r="I763" s="31">
        <v>1863.753678728664</v>
      </c>
      <c r="J763" s="31">
        <v>26512</v>
      </c>
      <c r="K763" s="31">
        <v>70.298494218793905</v>
      </c>
      <c r="L763" s="31" t="s">
        <v>2970</v>
      </c>
      <c r="M763" s="31">
        <v>70.3</v>
      </c>
      <c r="N763" s="31">
        <f t="shared" si="23"/>
        <v>0</v>
      </c>
      <c r="O763" s="31"/>
    </row>
    <row r="764" spans="1:15" x14ac:dyDescent="0.45">
      <c r="A764" s="31" t="str">
        <f t="shared" si="22"/>
        <v>E08000016_Modelled prevalence of children aged 0-4 in households where parent suffering domestic abuse_Number</v>
      </c>
      <c r="B764" s="31" t="s">
        <v>236</v>
      </c>
      <c r="C764" s="31" t="s">
        <v>237</v>
      </c>
      <c r="D764" s="31" t="s">
        <v>229</v>
      </c>
      <c r="E764" s="31">
        <v>2018</v>
      </c>
      <c r="F764" s="31" t="s">
        <v>26</v>
      </c>
      <c r="G764" s="31" t="s">
        <v>108</v>
      </c>
      <c r="H764" s="31" t="s">
        <v>743</v>
      </c>
      <c r="I764" s="31">
        <v>958.94958872332256</v>
      </c>
      <c r="J764" s="31">
        <v>14227</v>
      </c>
      <c r="K764" s="31">
        <v>67.403499593963772</v>
      </c>
      <c r="L764" s="31" t="s">
        <v>2971</v>
      </c>
      <c r="M764" s="31">
        <v>67.400000000000006</v>
      </c>
      <c r="N764" s="31">
        <f t="shared" si="23"/>
        <v>0</v>
      </c>
      <c r="O764" s="31"/>
    </row>
    <row r="765" spans="1:15" x14ac:dyDescent="0.45">
      <c r="A765" s="31" t="str">
        <f t="shared" si="22"/>
        <v>E06000022_Modelled prevalence of children aged 0-4 in households where parent suffering domestic abuse_Number</v>
      </c>
      <c r="B765" s="31" t="s">
        <v>238</v>
      </c>
      <c r="C765" s="31" t="s">
        <v>239</v>
      </c>
      <c r="D765" s="31" t="s">
        <v>229</v>
      </c>
      <c r="E765" s="31">
        <v>2018</v>
      </c>
      <c r="F765" s="31" t="s">
        <v>26</v>
      </c>
      <c r="G765" s="31" t="s">
        <v>108</v>
      </c>
      <c r="H765" s="31" t="s">
        <v>743</v>
      </c>
      <c r="I765" s="31">
        <v>670.0054345623472</v>
      </c>
      <c r="J765" s="31">
        <v>9426</v>
      </c>
      <c r="K765" s="31">
        <v>71.080568063054017</v>
      </c>
      <c r="L765" s="31" t="s">
        <v>2972</v>
      </c>
      <c r="M765" s="31">
        <v>71.08</v>
      </c>
      <c r="N765" s="31">
        <f t="shared" si="23"/>
        <v>0</v>
      </c>
      <c r="O765" s="31"/>
    </row>
    <row r="766" spans="1:15" x14ac:dyDescent="0.45">
      <c r="A766" s="31" t="str">
        <f t="shared" si="22"/>
        <v>E06000055_Modelled prevalence of children aged 0-4 in households where parent suffering domestic abuse_Number</v>
      </c>
      <c r="B766" s="31" t="s">
        <v>240</v>
      </c>
      <c r="C766" s="31" t="s">
        <v>241</v>
      </c>
      <c r="D766" s="31" t="s">
        <v>229</v>
      </c>
      <c r="E766" s="31">
        <v>2018</v>
      </c>
      <c r="F766" s="31" t="s">
        <v>26</v>
      </c>
      <c r="G766" s="31" t="s">
        <v>108</v>
      </c>
      <c r="H766" s="31" t="s">
        <v>743</v>
      </c>
      <c r="I766" s="31">
        <v>754.8144614744582</v>
      </c>
      <c r="J766" s="31">
        <v>11509</v>
      </c>
      <c r="K766" s="31">
        <v>65.584712961548192</v>
      </c>
      <c r="L766" s="31" t="s">
        <v>2973</v>
      </c>
      <c r="M766" s="31">
        <v>65.58</v>
      </c>
      <c r="N766" s="31">
        <f t="shared" si="23"/>
        <v>0</v>
      </c>
      <c r="O766" s="31"/>
    </row>
    <row r="767" spans="1:15" x14ac:dyDescent="0.45">
      <c r="A767" s="31" t="str">
        <f t="shared" si="22"/>
        <v>E09000004_Modelled prevalence of children aged 0-4 in households where parent suffering domestic abuse_Number</v>
      </c>
      <c r="B767" s="31" t="s">
        <v>242</v>
      </c>
      <c r="C767" s="31" t="s">
        <v>243</v>
      </c>
      <c r="D767" s="31" t="s">
        <v>229</v>
      </c>
      <c r="E767" s="31">
        <v>2018</v>
      </c>
      <c r="F767" s="31" t="s">
        <v>26</v>
      </c>
      <c r="G767" s="31" t="s">
        <v>108</v>
      </c>
      <c r="H767" s="31" t="s">
        <v>743</v>
      </c>
      <c r="I767" s="31">
        <v>1070.8000757502966</v>
      </c>
      <c r="J767" s="31">
        <v>15989</v>
      </c>
      <c r="K767" s="31">
        <v>66.971047329432523</v>
      </c>
      <c r="L767" s="31" t="s">
        <v>2974</v>
      </c>
      <c r="M767" s="31">
        <v>66.97</v>
      </c>
      <c r="N767" s="31">
        <f t="shared" si="23"/>
        <v>0</v>
      </c>
      <c r="O767" s="31"/>
    </row>
    <row r="768" spans="1:15" x14ac:dyDescent="0.45">
      <c r="A768" s="31" t="str">
        <f t="shared" si="22"/>
        <v>E08000025_Modelled prevalence of children aged 0-4 in households where parent suffering domestic abuse_Number</v>
      </c>
      <c r="B768" s="31" t="s">
        <v>245</v>
      </c>
      <c r="C768" s="31" t="s">
        <v>246</v>
      </c>
      <c r="D768" s="31" t="s">
        <v>229</v>
      </c>
      <c r="E768" s="31">
        <v>2018</v>
      </c>
      <c r="F768" s="31" t="s">
        <v>26</v>
      </c>
      <c r="G768" s="31" t="s">
        <v>108</v>
      </c>
      <c r="H768" s="31" t="s">
        <v>743</v>
      </c>
      <c r="I768" s="31">
        <v>6200.5512981852562</v>
      </c>
      <c r="J768" s="31">
        <v>83536</v>
      </c>
      <c r="K768" s="31">
        <v>74.226097708595773</v>
      </c>
      <c r="L768" s="31" t="s">
        <v>2975</v>
      </c>
      <c r="M768" s="31">
        <v>74.23</v>
      </c>
      <c r="N768" s="31">
        <f t="shared" si="23"/>
        <v>0</v>
      </c>
      <c r="O768" s="31"/>
    </row>
    <row r="769" spans="1:15" x14ac:dyDescent="0.45">
      <c r="A769" s="31" t="str">
        <f t="shared" si="22"/>
        <v>E06000008_Modelled prevalence of children aged 0-4 in households where parent suffering domestic abuse_Number</v>
      </c>
      <c r="B769" s="31" t="s">
        <v>247</v>
      </c>
      <c r="C769" s="31" t="s">
        <v>248</v>
      </c>
      <c r="D769" s="31" t="s">
        <v>229</v>
      </c>
      <c r="E769" s="31">
        <v>2018</v>
      </c>
      <c r="F769" s="31" t="s">
        <v>26</v>
      </c>
      <c r="G769" s="31" t="s">
        <v>108</v>
      </c>
      <c r="H769" s="31" t="s">
        <v>743</v>
      </c>
      <c r="I769" s="31">
        <v>720.87641555787309</v>
      </c>
      <c r="J769" s="31">
        <v>10576</v>
      </c>
      <c r="K769" s="31">
        <v>68.161537023248215</v>
      </c>
      <c r="L769" s="31" t="s">
        <v>2976</v>
      </c>
      <c r="M769" s="31">
        <v>68.16</v>
      </c>
      <c r="N769" s="31">
        <f t="shared" si="23"/>
        <v>0</v>
      </c>
      <c r="O769" s="31"/>
    </row>
    <row r="770" spans="1:15" x14ac:dyDescent="0.45">
      <c r="A770" s="31" t="str">
        <f t="shared" ref="A770:A833" si="24">CONCATENATE(B770,"_",G770,"_",H770)</f>
        <v>E06000009_Modelled prevalence of children aged 0-4 in households where parent suffering domestic abuse_Number</v>
      </c>
      <c r="B770" s="31" t="s">
        <v>249</v>
      </c>
      <c r="C770" s="31" t="s">
        <v>250</v>
      </c>
      <c r="D770" s="31" t="s">
        <v>229</v>
      </c>
      <c r="E770" s="31">
        <v>2018</v>
      </c>
      <c r="F770" s="31" t="s">
        <v>26</v>
      </c>
      <c r="G770" s="31" t="s">
        <v>108</v>
      </c>
      <c r="H770" s="31" t="s">
        <v>743</v>
      </c>
      <c r="I770" s="31">
        <v>754.76208640231414</v>
      </c>
      <c r="J770" s="31">
        <v>8365</v>
      </c>
      <c r="K770" s="31">
        <v>90.228581757598818</v>
      </c>
      <c r="L770" s="31" t="s">
        <v>2977</v>
      </c>
      <c r="M770" s="31">
        <v>90.23</v>
      </c>
      <c r="N770" s="31">
        <f t="shared" ref="N770:N833" si="25">IF(OR(C770="City of London",C770="Isles of Scilly"),1,0)</f>
        <v>0</v>
      </c>
      <c r="O770" s="31"/>
    </row>
    <row r="771" spans="1:15" x14ac:dyDescent="0.45">
      <c r="A771" s="31" t="str">
        <f t="shared" si="24"/>
        <v>E08000001_Modelled prevalence of children aged 0-4 in households where parent suffering domestic abuse_Number</v>
      </c>
      <c r="B771" s="31" t="s">
        <v>252</v>
      </c>
      <c r="C771" s="31" t="s">
        <v>253</v>
      </c>
      <c r="D771" s="31" t="s">
        <v>229</v>
      </c>
      <c r="E771" s="31">
        <v>2018</v>
      </c>
      <c r="F771" s="31" t="s">
        <v>26</v>
      </c>
      <c r="G771" s="31" t="s">
        <v>108</v>
      </c>
      <c r="H771" s="31" t="s">
        <v>743</v>
      </c>
      <c r="I771" s="31">
        <v>1386.5757617929414</v>
      </c>
      <c r="J771" s="31">
        <v>19294</v>
      </c>
      <c r="K771" s="31">
        <v>71.86564537125227</v>
      </c>
      <c r="L771" s="31" t="s">
        <v>826</v>
      </c>
      <c r="M771" s="31">
        <v>71.87</v>
      </c>
      <c r="N771" s="31">
        <f t="shared" si="25"/>
        <v>0</v>
      </c>
      <c r="O771" s="31"/>
    </row>
    <row r="772" spans="1:15" x14ac:dyDescent="0.45">
      <c r="A772" s="31" t="str">
        <f t="shared" si="24"/>
        <v>E06000028_Modelled prevalence of children aged 0-4 in households where parent suffering domestic abuse_Number</v>
      </c>
      <c r="B772" s="31" t="s">
        <v>254</v>
      </c>
      <c r="C772" s="31" t="s">
        <v>255</v>
      </c>
      <c r="D772" s="31" t="s">
        <v>229</v>
      </c>
      <c r="E772" s="31">
        <v>2018</v>
      </c>
      <c r="F772" s="31" t="s">
        <v>26</v>
      </c>
      <c r="G772" s="31" t="s">
        <v>108</v>
      </c>
      <c r="H772" s="31" t="s">
        <v>743</v>
      </c>
      <c r="I772" s="31">
        <v>790.26554366081518</v>
      </c>
      <c r="J772" s="31">
        <v>10832</v>
      </c>
      <c r="K772" s="31">
        <v>72.956567915511002</v>
      </c>
      <c r="L772" s="31" t="s">
        <v>2978</v>
      </c>
      <c r="M772" s="31">
        <v>72.959999999999994</v>
      </c>
      <c r="N772" s="31">
        <f t="shared" si="25"/>
        <v>0</v>
      </c>
      <c r="O772" s="31"/>
    </row>
    <row r="773" spans="1:15" x14ac:dyDescent="0.45">
      <c r="A773" s="31" t="str">
        <f t="shared" si="24"/>
        <v>E06000036_Modelled prevalence of children aged 0-4 in households where parent suffering domestic abuse_Number</v>
      </c>
      <c r="B773" s="31" t="s">
        <v>257</v>
      </c>
      <c r="C773" s="31" t="s">
        <v>258</v>
      </c>
      <c r="D773" s="31" t="s">
        <v>229</v>
      </c>
      <c r="E773" s="31">
        <v>2018</v>
      </c>
      <c r="F773" s="31" t="s">
        <v>26</v>
      </c>
      <c r="G773" s="31" t="s">
        <v>108</v>
      </c>
      <c r="H773" s="31" t="s">
        <v>743</v>
      </c>
      <c r="I773" s="31">
        <v>447.23112927082076</v>
      </c>
      <c r="J773" s="31">
        <v>7417</v>
      </c>
      <c r="K773" s="31">
        <v>60.298116390834672</v>
      </c>
      <c r="L773" s="31" t="s">
        <v>2979</v>
      </c>
      <c r="M773" s="31">
        <v>60.3</v>
      </c>
      <c r="N773" s="31">
        <f t="shared" si="25"/>
        <v>0</v>
      </c>
      <c r="O773" s="31"/>
    </row>
    <row r="774" spans="1:15" x14ac:dyDescent="0.45">
      <c r="A774" s="31" t="str">
        <f t="shared" si="24"/>
        <v>E08000032_Modelled prevalence of children aged 0-4 in households where parent suffering domestic abuse_Number</v>
      </c>
      <c r="B774" s="31" t="s">
        <v>259</v>
      </c>
      <c r="C774" s="31" t="s">
        <v>260</v>
      </c>
      <c r="D774" s="31" t="s">
        <v>229</v>
      </c>
      <c r="E774" s="31">
        <v>2018</v>
      </c>
      <c r="F774" s="31" t="s">
        <v>26</v>
      </c>
      <c r="G774" s="31" t="s">
        <v>108</v>
      </c>
      <c r="H774" s="31" t="s">
        <v>743</v>
      </c>
      <c r="I774" s="31">
        <v>2861.1806685270608</v>
      </c>
      <c r="J774" s="31">
        <v>39705</v>
      </c>
      <c r="K774" s="31">
        <v>72.060966339933529</v>
      </c>
      <c r="L774" s="31" t="s">
        <v>2980</v>
      </c>
      <c r="M774" s="31">
        <v>72.06</v>
      </c>
      <c r="N774" s="31">
        <f t="shared" si="25"/>
        <v>0</v>
      </c>
      <c r="O774" s="31"/>
    </row>
    <row r="775" spans="1:15" x14ac:dyDescent="0.45">
      <c r="A775" s="31" t="str">
        <f t="shared" si="24"/>
        <v>E09000005_Modelled prevalence of children aged 0-4 in households where parent suffering domestic abuse_Number</v>
      </c>
      <c r="B775" s="31" t="s">
        <v>261</v>
      </c>
      <c r="C775" s="31" t="s">
        <v>262</v>
      </c>
      <c r="D775" s="31" t="s">
        <v>229</v>
      </c>
      <c r="E775" s="31">
        <v>2018</v>
      </c>
      <c r="F775" s="31" t="s">
        <v>26</v>
      </c>
      <c r="G775" s="31" t="s">
        <v>108</v>
      </c>
      <c r="H775" s="31" t="s">
        <v>743</v>
      </c>
      <c r="I775" s="31">
        <v>2086.0386409096727</v>
      </c>
      <c r="J775" s="31">
        <v>24582</v>
      </c>
      <c r="K775" s="31">
        <v>84.860411720351181</v>
      </c>
      <c r="L775" s="31" t="s">
        <v>2981</v>
      </c>
      <c r="M775" s="31">
        <v>84.86</v>
      </c>
      <c r="N775" s="31">
        <f t="shared" si="25"/>
        <v>0</v>
      </c>
      <c r="O775" s="31"/>
    </row>
    <row r="776" spans="1:15" x14ac:dyDescent="0.45">
      <c r="A776" s="31" t="str">
        <f t="shared" si="24"/>
        <v>E06000043_Modelled prevalence of children aged 0-4 in households where parent suffering domestic abuse_Number</v>
      </c>
      <c r="B776" s="31" t="s">
        <v>263</v>
      </c>
      <c r="C776" s="31" t="s">
        <v>264</v>
      </c>
      <c r="D776" s="31" t="s">
        <v>229</v>
      </c>
      <c r="E776" s="31">
        <v>2018</v>
      </c>
      <c r="F776" s="31" t="s">
        <v>26</v>
      </c>
      <c r="G776" s="31" t="s">
        <v>108</v>
      </c>
      <c r="H776" s="31" t="s">
        <v>743</v>
      </c>
      <c r="I776" s="31">
        <v>1132.783577520564</v>
      </c>
      <c r="J776" s="31">
        <v>13768</v>
      </c>
      <c r="K776" s="31">
        <v>82.276552696147874</v>
      </c>
      <c r="L776" s="31" t="s">
        <v>2982</v>
      </c>
      <c r="M776" s="31">
        <v>82.28</v>
      </c>
      <c r="N776" s="31">
        <f t="shared" si="25"/>
        <v>0</v>
      </c>
      <c r="O776" s="31"/>
    </row>
    <row r="777" spans="1:15" x14ac:dyDescent="0.45">
      <c r="A777" s="31" t="str">
        <f t="shared" si="24"/>
        <v>E06000023_Modelled prevalence of children aged 0-4 in households where parent suffering domestic abuse_Number</v>
      </c>
      <c r="B777" s="31" t="s">
        <v>265</v>
      </c>
      <c r="C777" s="31" t="s">
        <v>266</v>
      </c>
      <c r="D777" s="31" t="s">
        <v>229</v>
      </c>
      <c r="E777" s="31">
        <v>2018</v>
      </c>
      <c r="F777" s="31" t="s">
        <v>26</v>
      </c>
      <c r="G777" s="31" t="s">
        <v>108</v>
      </c>
      <c r="H777" s="31" t="s">
        <v>743</v>
      </c>
      <c r="I777" s="31">
        <v>2416.7624061538731</v>
      </c>
      <c r="J777" s="31">
        <v>28994</v>
      </c>
      <c r="K777" s="31">
        <v>83.353880325373282</v>
      </c>
      <c r="L777" s="31" t="s">
        <v>2983</v>
      </c>
      <c r="M777" s="31">
        <v>83.35</v>
      </c>
      <c r="N777" s="31">
        <f t="shared" si="25"/>
        <v>0</v>
      </c>
      <c r="O777" s="31"/>
    </row>
    <row r="778" spans="1:15" x14ac:dyDescent="0.45">
      <c r="A778" s="31" t="str">
        <f t="shared" si="24"/>
        <v>E09000006_Modelled prevalence of children aged 0-4 in households where parent suffering domestic abuse_Number</v>
      </c>
      <c r="B778" s="31" t="s">
        <v>267</v>
      </c>
      <c r="C778" s="31" t="s">
        <v>268</v>
      </c>
      <c r="D778" s="31" t="s">
        <v>229</v>
      </c>
      <c r="E778" s="31">
        <v>2018</v>
      </c>
      <c r="F778" s="31" t="s">
        <v>26</v>
      </c>
      <c r="G778" s="31" t="s">
        <v>108</v>
      </c>
      <c r="H778" s="31" t="s">
        <v>743</v>
      </c>
      <c r="I778" s="31">
        <v>1399.1572029575193</v>
      </c>
      <c r="J778" s="31">
        <v>21559</v>
      </c>
      <c r="K778" s="31">
        <v>64.898984320122423</v>
      </c>
      <c r="L778" s="31" t="s">
        <v>2984</v>
      </c>
      <c r="M778" s="31">
        <v>64.900000000000006</v>
      </c>
      <c r="N778" s="31">
        <f t="shared" si="25"/>
        <v>0</v>
      </c>
      <c r="O778" s="31"/>
    </row>
    <row r="779" spans="1:15" x14ac:dyDescent="0.45">
      <c r="A779" s="31" t="str">
        <f t="shared" si="24"/>
        <v>E10000002_Modelled prevalence of children aged 0-4 in households where parent suffering domestic abuse_Number</v>
      </c>
      <c r="B779" s="31" t="s">
        <v>269</v>
      </c>
      <c r="C779" s="31" t="s">
        <v>270</v>
      </c>
      <c r="D779" s="31" t="s">
        <v>229</v>
      </c>
      <c r="E779" s="31">
        <v>2018</v>
      </c>
      <c r="F779" s="31" t="s">
        <v>26</v>
      </c>
      <c r="G779" s="31" t="s">
        <v>108</v>
      </c>
      <c r="H779" s="31" t="s">
        <v>743</v>
      </c>
      <c r="I779" s="31">
        <v>1892.639253643817</v>
      </c>
      <c r="J779" s="31">
        <v>32404</v>
      </c>
      <c r="K779" s="31">
        <v>58.407580966665137</v>
      </c>
      <c r="L779" s="31" t="s">
        <v>2985</v>
      </c>
      <c r="M779" s="31">
        <v>58.41</v>
      </c>
      <c r="N779" s="31">
        <f t="shared" si="25"/>
        <v>0</v>
      </c>
      <c r="O779" s="31"/>
    </row>
    <row r="780" spans="1:15" x14ac:dyDescent="0.45">
      <c r="A780" s="31" t="str">
        <f t="shared" si="24"/>
        <v>E08000002_Modelled prevalence of children aged 0-4 in households where parent suffering domestic abuse_Number</v>
      </c>
      <c r="B780" s="31" t="s">
        <v>271</v>
      </c>
      <c r="C780" s="31" t="s">
        <v>272</v>
      </c>
      <c r="D780" s="31" t="s">
        <v>229</v>
      </c>
      <c r="E780" s="31">
        <v>2018</v>
      </c>
      <c r="F780" s="31" t="s">
        <v>26</v>
      </c>
      <c r="G780" s="31" t="s">
        <v>108</v>
      </c>
      <c r="H780" s="31" t="s">
        <v>743</v>
      </c>
      <c r="I780" s="31">
        <v>841.93731068468003</v>
      </c>
      <c r="J780" s="31">
        <v>11819</v>
      </c>
      <c r="K780" s="31">
        <v>71.235917648251132</v>
      </c>
      <c r="L780" s="31" t="s">
        <v>2986</v>
      </c>
      <c r="M780" s="31">
        <v>71.239999999999995</v>
      </c>
      <c r="N780" s="31">
        <f t="shared" si="25"/>
        <v>0</v>
      </c>
      <c r="O780" s="31"/>
    </row>
    <row r="781" spans="1:15" x14ac:dyDescent="0.45">
      <c r="A781" s="31" t="str">
        <f t="shared" si="24"/>
        <v>E08000033_Modelled prevalence of children aged 0-4 in households where parent suffering domestic abuse_Number</v>
      </c>
      <c r="B781" s="31" t="s">
        <v>273</v>
      </c>
      <c r="C781" s="31" t="s">
        <v>274</v>
      </c>
      <c r="D781" s="31" t="s">
        <v>229</v>
      </c>
      <c r="E781" s="31">
        <v>2018</v>
      </c>
      <c r="F781" s="31" t="s">
        <v>26</v>
      </c>
      <c r="G781" s="31" t="s">
        <v>108</v>
      </c>
      <c r="H781" s="31" t="s">
        <v>743</v>
      </c>
      <c r="I781" s="31">
        <v>888.48169264098794</v>
      </c>
      <c r="J781" s="31">
        <v>12448</v>
      </c>
      <c r="K781" s="31">
        <v>71.375457313704032</v>
      </c>
      <c r="L781" s="31" t="s">
        <v>2987</v>
      </c>
      <c r="M781" s="31">
        <v>71.38</v>
      </c>
      <c r="N781" s="31">
        <f t="shared" si="25"/>
        <v>0</v>
      </c>
      <c r="O781" s="31"/>
    </row>
    <row r="782" spans="1:15" x14ac:dyDescent="0.45">
      <c r="A782" s="31" t="str">
        <f t="shared" si="24"/>
        <v>E10000003_Modelled prevalence of children aged 0-4 in households where parent suffering domestic abuse_Number</v>
      </c>
      <c r="B782" s="31" t="s">
        <v>275</v>
      </c>
      <c r="C782" s="31" t="s">
        <v>276</v>
      </c>
      <c r="D782" s="31" t="s">
        <v>229</v>
      </c>
      <c r="E782" s="31">
        <v>2018</v>
      </c>
      <c r="F782" s="31" t="s">
        <v>26</v>
      </c>
      <c r="G782" s="31" t="s">
        <v>108</v>
      </c>
      <c r="H782" s="31" t="s">
        <v>743</v>
      </c>
      <c r="I782" s="31">
        <v>2372.742603518951</v>
      </c>
      <c r="J782" s="31">
        <v>37295</v>
      </c>
      <c r="K782" s="31">
        <v>63.620930513981797</v>
      </c>
      <c r="L782" s="31" t="s">
        <v>2988</v>
      </c>
      <c r="M782" s="31">
        <v>63.62</v>
      </c>
      <c r="N782" s="31">
        <f t="shared" si="25"/>
        <v>0</v>
      </c>
      <c r="O782" s="31"/>
    </row>
    <row r="783" spans="1:15" x14ac:dyDescent="0.45">
      <c r="A783" s="31" t="str">
        <f t="shared" si="24"/>
        <v>E09000007_Modelled prevalence of children aged 0-4 in households where parent suffering domestic abuse_Number</v>
      </c>
      <c r="B783" s="31" t="s">
        <v>277</v>
      </c>
      <c r="C783" s="31" t="s">
        <v>278</v>
      </c>
      <c r="D783" s="31" t="s">
        <v>229</v>
      </c>
      <c r="E783" s="31">
        <v>2018</v>
      </c>
      <c r="F783" s="31" t="s">
        <v>26</v>
      </c>
      <c r="G783" s="31" t="s">
        <v>108</v>
      </c>
      <c r="H783" s="31" t="s">
        <v>743</v>
      </c>
      <c r="I783" s="31">
        <v>1224.900258518179</v>
      </c>
      <c r="J783" s="31">
        <v>14039</v>
      </c>
      <c r="K783" s="31">
        <v>87.249822531389626</v>
      </c>
      <c r="L783" s="31" t="s">
        <v>2989</v>
      </c>
      <c r="M783" s="31">
        <v>87.25</v>
      </c>
      <c r="N783" s="31">
        <f t="shared" si="25"/>
        <v>0</v>
      </c>
      <c r="O783" s="31"/>
    </row>
    <row r="784" spans="1:15" x14ac:dyDescent="0.45">
      <c r="A784" s="31" t="str">
        <f t="shared" si="24"/>
        <v>E06000056_Modelled prevalence of children aged 0-4 in households where parent suffering domestic abuse_Number</v>
      </c>
      <c r="B784" s="31" t="s">
        <v>279</v>
      </c>
      <c r="C784" s="31" t="s">
        <v>280</v>
      </c>
      <c r="D784" s="31" t="s">
        <v>229</v>
      </c>
      <c r="E784" s="31">
        <v>2018</v>
      </c>
      <c r="F784" s="31" t="s">
        <v>26</v>
      </c>
      <c r="G784" s="31" t="s">
        <v>108</v>
      </c>
      <c r="H784" s="31" t="s">
        <v>743</v>
      </c>
      <c r="I784" s="31">
        <v>1075.3525154203292</v>
      </c>
      <c r="J784" s="31">
        <v>17751</v>
      </c>
      <c r="K784" s="31">
        <v>60.579827357350524</v>
      </c>
      <c r="L784" s="31" t="s">
        <v>2990</v>
      </c>
      <c r="M784" s="31">
        <v>60.58</v>
      </c>
      <c r="N784" s="31">
        <f t="shared" si="25"/>
        <v>0</v>
      </c>
      <c r="O784" s="31"/>
    </row>
    <row r="785" spans="1:15" x14ac:dyDescent="0.45">
      <c r="A785" s="31" t="str">
        <f t="shared" si="24"/>
        <v>E06000049_Modelled prevalence of children aged 0-4 in households where parent suffering domestic abuse_Number</v>
      </c>
      <c r="B785" s="31" t="s">
        <v>541</v>
      </c>
      <c r="C785" s="31" t="s">
        <v>718</v>
      </c>
      <c r="D785" s="31" t="s">
        <v>229</v>
      </c>
      <c r="E785" s="31">
        <v>2018</v>
      </c>
      <c r="F785" s="31" t="s">
        <v>26</v>
      </c>
      <c r="G785" s="31" t="s">
        <v>108</v>
      </c>
      <c r="H785" s="31" t="s">
        <v>743</v>
      </c>
      <c r="I785" s="31">
        <v>1259.19794813608</v>
      </c>
      <c r="J785" s="31">
        <v>20262</v>
      </c>
      <c r="K785" s="31">
        <v>62.145787589383076</v>
      </c>
      <c r="L785" s="31" t="s">
        <v>2991</v>
      </c>
      <c r="M785" s="31">
        <v>62.15</v>
      </c>
      <c r="N785" s="31">
        <f t="shared" si="25"/>
        <v>0</v>
      </c>
      <c r="O785" s="31"/>
    </row>
    <row r="786" spans="1:15" x14ac:dyDescent="0.45">
      <c r="A786" s="31" t="str">
        <f t="shared" si="24"/>
        <v>E06000050_Modelled prevalence of children aged 0-4 in households where parent suffering domestic abuse_Number</v>
      </c>
      <c r="B786" s="31" t="s">
        <v>281</v>
      </c>
      <c r="C786" s="31" t="s">
        <v>735</v>
      </c>
      <c r="D786" s="31" t="s">
        <v>229</v>
      </c>
      <c r="E786" s="31">
        <v>2018</v>
      </c>
      <c r="F786" s="31" t="s">
        <v>26</v>
      </c>
      <c r="G786" s="31" t="s">
        <v>108</v>
      </c>
      <c r="H786" s="31" t="s">
        <v>743</v>
      </c>
      <c r="I786" s="31">
        <v>1234.1353005490478</v>
      </c>
      <c r="J786" s="31">
        <v>18571</v>
      </c>
      <c r="K786" s="31">
        <v>66.454972836629565</v>
      </c>
      <c r="L786" s="31" t="s">
        <v>2992</v>
      </c>
      <c r="M786" s="31">
        <v>66.45</v>
      </c>
      <c r="N786" s="31">
        <f t="shared" si="25"/>
        <v>0</v>
      </c>
      <c r="O786" s="31"/>
    </row>
    <row r="787" spans="1:15" x14ac:dyDescent="0.45">
      <c r="A787" s="31" t="str">
        <f t="shared" si="24"/>
        <v>E09000001_Modelled prevalence of children aged 0-4 in households where parent suffering domestic abuse_Number</v>
      </c>
      <c r="B787" s="31" t="s">
        <v>582</v>
      </c>
      <c r="C787" s="31" t="s">
        <v>583</v>
      </c>
      <c r="D787" s="31" t="s">
        <v>229</v>
      </c>
      <c r="E787" s="31">
        <v>2018</v>
      </c>
      <c r="F787" s="31" t="s">
        <v>26</v>
      </c>
      <c r="G787" s="31" t="s">
        <v>108</v>
      </c>
      <c r="H787" s="31" t="s">
        <v>743</v>
      </c>
      <c r="I787" s="31">
        <v>31.051204410839837</v>
      </c>
      <c r="J787" s="31">
        <v>435</v>
      </c>
      <c r="K787" s="31">
        <v>71.382079105378935</v>
      </c>
      <c r="L787" s="31" t="s">
        <v>2987</v>
      </c>
      <c r="M787" s="31">
        <v>71.38</v>
      </c>
      <c r="N787" s="31">
        <f t="shared" si="25"/>
        <v>1</v>
      </c>
      <c r="O787" s="31"/>
    </row>
    <row r="788" spans="1:15" x14ac:dyDescent="0.45">
      <c r="A788" s="31" t="str">
        <f t="shared" si="24"/>
        <v>E06000052_Modelled prevalence of children aged 0-4 in households where parent suffering domestic abuse_Number</v>
      </c>
      <c r="B788" s="31" t="s">
        <v>482</v>
      </c>
      <c r="C788" s="31" t="s">
        <v>720</v>
      </c>
      <c r="D788" s="31" t="s">
        <v>229</v>
      </c>
      <c r="E788" s="31">
        <v>2018</v>
      </c>
      <c r="F788" s="31" t="s">
        <v>26</v>
      </c>
      <c r="G788" s="31" t="s">
        <v>108</v>
      </c>
      <c r="H788" s="31" t="s">
        <v>743</v>
      </c>
      <c r="I788" s="31">
        <v>1881.5739242887428</v>
      </c>
      <c r="J788" s="31">
        <v>28270</v>
      </c>
      <c r="K788" s="31">
        <v>66.557266511805551</v>
      </c>
      <c r="L788" s="31" t="s">
        <v>2993</v>
      </c>
      <c r="M788" s="31">
        <v>66.56</v>
      </c>
      <c r="N788" s="31">
        <f t="shared" si="25"/>
        <v>0</v>
      </c>
      <c r="O788" s="31"/>
    </row>
    <row r="789" spans="1:15" x14ac:dyDescent="0.45">
      <c r="A789" s="31" t="str">
        <f t="shared" si="24"/>
        <v>E08000026_Modelled prevalence of children aged 0-4 in households where parent suffering domestic abuse_Number</v>
      </c>
      <c r="B789" s="31" t="s">
        <v>283</v>
      </c>
      <c r="C789" s="31" t="s">
        <v>284</v>
      </c>
      <c r="D789" s="31" t="s">
        <v>229</v>
      </c>
      <c r="E789" s="31">
        <v>2018</v>
      </c>
      <c r="F789" s="31" t="s">
        <v>26</v>
      </c>
      <c r="G789" s="31" t="s">
        <v>108</v>
      </c>
      <c r="H789" s="31" t="s">
        <v>743</v>
      </c>
      <c r="I789" s="31">
        <v>1788.6827777272979</v>
      </c>
      <c r="J789" s="31">
        <v>23068</v>
      </c>
      <c r="K789" s="31">
        <v>77.539569001530168</v>
      </c>
      <c r="L789" s="31" t="s">
        <v>2994</v>
      </c>
      <c r="M789" s="31">
        <v>77.540000000000006</v>
      </c>
      <c r="N789" s="31">
        <f t="shared" si="25"/>
        <v>0</v>
      </c>
      <c r="O789" s="31"/>
    </row>
    <row r="790" spans="1:15" x14ac:dyDescent="0.45">
      <c r="A790" s="31" t="str">
        <f t="shared" si="24"/>
        <v>E09000008_Modelled prevalence of children aged 0-4 in households where parent suffering domestic abuse_Number</v>
      </c>
      <c r="B790" s="31" t="s">
        <v>486</v>
      </c>
      <c r="C790" s="31" t="s">
        <v>487</v>
      </c>
      <c r="D790" s="31" t="s">
        <v>229</v>
      </c>
      <c r="E790" s="31">
        <v>2018</v>
      </c>
      <c r="F790" s="31" t="s">
        <v>26</v>
      </c>
      <c r="G790" s="31" t="s">
        <v>108</v>
      </c>
      <c r="H790" s="31" t="s">
        <v>743</v>
      </c>
      <c r="I790" s="31">
        <v>2192.5318673022157</v>
      </c>
      <c r="J790" s="31">
        <v>27974</v>
      </c>
      <c r="K790" s="31">
        <v>78.377488643104869</v>
      </c>
      <c r="L790" s="31" t="s">
        <v>2995</v>
      </c>
      <c r="M790" s="31">
        <v>78.38</v>
      </c>
      <c r="N790" s="31">
        <f t="shared" si="25"/>
        <v>0</v>
      </c>
      <c r="O790" s="31"/>
    </row>
    <row r="791" spans="1:15" x14ac:dyDescent="0.45">
      <c r="A791" s="31" t="str">
        <f t="shared" si="24"/>
        <v>E10000006_Modelled prevalence of children aged 0-4 in households where parent suffering domestic abuse_Number</v>
      </c>
      <c r="B791" s="31" t="s">
        <v>285</v>
      </c>
      <c r="C791" s="31" t="s">
        <v>286</v>
      </c>
      <c r="D791" s="31" t="s">
        <v>229</v>
      </c>
      <c r="E791" s="31">
        <v>2018</v>
      </c>
      <c r="F791" s="31" t="s">
        <v>26</v>
      </c>
      <c r="G791" s="31" t="s">
        <v>108</v>
      </c>
      <c r="H791" s="31" t="s">
        <v>743</v>
      </c>
      <c r="I791" s="31">
        <v>1546.2745030549784</v>
      </c>
      <c r="J791" s="31">
        <v>24066</v>
      </c>
      <c r="K791" s="31">
        <v>64.251412908459159</v>
      </c>
      <c r="L791" s="31" t="s">
        <v>2996</v>
      </c>
      <c r="M791" s="31">
        <v>64.25</v>
      </c>
      <c r="N791" s="31">
        <f t="shared" si="25"/>
        <v>0</v>
      </c>
      <c r="O791" s="31"/>
    </row>
    <row r="792" spans="1:15" x14ac:dyDescent="0.45">
      <c r="A792" s="31" t="str">
        <f t="shared" si="24"/>
        <v>E06000005_Modelled prevalence of children aged 0-4 in households where parent suffering domestic abuse_Number</v>
      </c>
      <c r="B792" s="31" t="s">
        <v>287</v>
      </c>
      <c r="C792" s="31" t="s">
        <v>288</v>
      </c>
      <c r="D792" s="31" t="s">
        <v>229</v>
      </c>
      <c r="E792" s="31">
        <v>2018</v>
      </c>
      <c r="F792" s="31" t="s">
        <v>26</v>
      </c>
      <c r="G792" s="31" t="s">
        <v>108</v>
      </c>
      <c r="H792" s="31" t="s">
        <v>743</v>
      </c>
      <c r="I792" s="31">
        <v>433.91367607502309</v>
      </c>
      <c r="J792" s="31">
        <v>5917</v>
      </c>
      <c r="K792" s="31">
        <v>73.33339125824287</v>
      </c>
      <c r="L792" s="31" t="s">
        <v>2997</v>
      </c>
      <c r="M792" s="31">
        <v>73.33</v>
      </c>
      <c r="N792" s="31">
        <f t="shared" si="25"/>
        <v>0</v>
      </c>
      <c r="O792" s="31"/>
    </row>
    <row r="793" spans="1:15" x14ac:dyDescent="0.45">
      <c r="A793" s="31" t="str">
        <f t="shared" si="24"/>
        <v>E06000015_Modelled prevalence of children aged 0-4 in households where parent suffering domestic abuse_Number</v>
      </c>
      <c r="B793" s="31" t="s">
        <v>289</v>
      </c>
      <c r="C793" s="31" t="s">
        <v>290</v>
      </c>
      <c r="D793" s="31" t="s">
        <v>229</v>
      </c>
      <c r="E793" s="31">
        <v>2018</v>
      </c>
      <c r="F793" s="31" t="s">
        <v>26</v>
      </c>
      <c r="G793" s="31" t="s">
        <v>108</v>
      </c>
      <c r="H793" s="31" t="s">
        <v>743</v>
      </c>
      <c r="I793" s="31">
        <v>1188.0329694339791</v>
      </c>
      <c r="J793" s="31">
        <v>16674</v>
      </c>
      <c r="K793" s="31">
        <v>71.250627889767259</v>
      </c>
      <c r="L793" s="31" t="s">
        <v>2998</v>
      </c>
      <c r="M793" s="31">
        <v>71.25</v>
      </c>
      <c r="N793" s="31">
        <f t="shared" si="25"/>
        <v>0</v>
      </c>
      <c r="O793" s="31"/>
    </row>
    <row r="794" spans="1:15" x14ac:dyDescent="0.45">
      <c r="A794" s="31" t="str">
        <f t="shared" si="24"/>
        <v>E10000007_Modelled prevalence of children aged 0-4 in households where parent suffering domestic abuse_Number</v>
      </c>
      <c r="B794" s="31" t="s">
        <v>291</v>
      </c>
      <c r="C794" s="31" t="s">
        <v>292</v>
      </c>
      <c r="D794" s="31" t="s">
        <v>229</v>
      </c>
      <c r="E794" s="31">
        <v>2018</v>
      </c>
      <c r="F794" s="31" t="s">
        <v>26</v>
      </c>
      <c r="G794" s="31" t="s">
        <v>108</v>
      </c>
      <c r="H794" s="31" t="s">
        <v>743</v>
      </c>
      <c r="I794" s="31">
        <v>2451.7826014261591</v>
      </c>
      <c r="J794" s="31">
        <v>40208</v>
      </c>
      <c r="K794" s="31">
        <v>60.977482128585336</v>
      </c>
      <c r="L794" s="31" t="s">
        <v>2999</v>
      </c>
      <c r="M794" s="31">
        <v>60.98</v>
      </c>
      <c r="N794" s="31">
        <f t="shared" si="25"/>
        <v>0</v>
      </c>
      <c r="O794" s="31"/>
    </row>
    <row r="795" spans="1:15" x14ac:dyDescent="0.45">
      <c r="A795" s="31" t="str">
        <f t="shared" si="24"/>
        <v>E10000008_Modelled prevalence of children aged 0-4 in households where parent suffering domestic abuse_Number</v>
      </c>
      <c r="B795" s="31" t="s">
        <v>504</v>
      </c>
      <c r="C795" s="31" t="s">
        <v>505</v>
      </c>
      <c r="D795" s="31" t="s">
        <v>229</v>
      </c>
      <c r="E795" s="31">
        <v>2018</v>
      </c>
      <c r="F795" s="31" t="s">
        <v>26</v>
      </c>
      <c r="G795" s="31" t="s">
        <v>108</v>
      </c>
      <c r="H795" s="31" t="s">
        <v>743</v>
      </c>
      <c r="I795" s="31">
        <v>2493.445668653605</v>
      </c>
      <c r="J795" s="31">
        <v>37314</v>
      </c>
      <c r="K795" s="31">
        <v>66.823328205327897</v>
      </c>
      <c r="L795" s="31" t="s">
        <v>3000</v>
      </c>
      <c r="M795" s="31">
        <v>66.819999999999993</v>
      </c>
      <c r="N795" s="31">
        <f t="shared" si="25"/>
        <v>0</v>
      </c>
      <c r="O795" s="31"/>
    </row>
    <row r="796" spans="1:15" x14ac:dyDescent="0.45">
      <c r="A796" s="31" t="str">
        <f t="shared" si="24"/>
        <v>E08000017_Modelled prevalence of children aged 0-4 in households where parent suffering domestic abuse_Number</v>
      </c>
      <c r="B796" s="31" t="s">
        <v>293</v>
      </c>
      <c r="C796" s="31" t="s">
        <v>294</v>
      </c>
      <c r="D796" s="31" t="s">
        <v>229</v>
      </c>
      <c r="E796" s="31">
        <v>2018</v>
      </c>
      <c r="F796" s="31" t="s">
        <v>26</v>
      </c>
      <c r="G796" s="31" t="s">
        <v>108</v>
      </c>
      <c r="H796" s="31" t="s">
        <v>743</v>
      </c>
      <c r="I796" s="31">
        <v>1206.7884288844675</v>
      </c>
      <c r="J796" s="31">
        <v>18267</v>
      </c>
      <c r="K796" s="31">
        <v>66.063854430638173</v>
      </c>
      <c r="L796" s="31" t="s">
        <v>3001</v>
      </c>
      <c r="M796" s="31">
        <v>66.06</v>
      </c>
      <c r="N796" s="31">
        <f t="shared" si="25"/>
        <v>0</v>
      </c>
      <c r="O796" s="31"/>
    </row>
    <row r="797" spans="1:15" x14ac:dyDescent="0.45">
      <c r="A797" s="31" t="str">
        <f t="shared" si="24"/>
        <v>E10000009_Modelled prevalence of children aged 0-4 in households where parent suffering domestic abuse_Number</v>
      </c>
      <c r="B797" s="31" t="s">
        <v>295</v>
      </c>
      <c r="C797" s="31" t="s">
        <v>296</v>
      </c>
      <c r="D797" s="31" t="s">
        <v>229</v>
      </c>
      <c r="E797" s="31">
        <v>2018</v>
      </c>
      <c r="F797" s="31" t="s">
        <v>26</v>
      </c>
      <c r="G797" s="31" t="s">
        <v>108</v>
      </c>
      <c r="H797" s="31" t="s">
        <v>743</v>
      </c>
      <c r="I797" s="31">
        <v>1110.9382728371604</v>
      </c>
      <c r="J797" s="31">
        <v>18202</v>
      </c>
      <c r="K797" s="31">
        <v>61.033857424302845</v>
      </c>
      <c r="L797" s="31" t="s">
        <v>3002</v>
      </c>
      <c r="M797" s="31">
        <v>61.03</v>
      </c>
      <c r="N797" s="31">
        <f t="shared" si="25"/>
        <v>0</v>
      </c>
      <c r="O797" s="31"/>
    </row>
    <row r="798" spans="1:15" x14ac:dyDescent="0.45">
      <c r="A798" s="31" t="str">
        <f t="shared" si="24"/>
        <v>E08000027_Modelled prevalence of children aged 0-4 in households where parent suffering domestic abuse_Number</v>
      </c>
      <c r="B798" s="31" t="s">
        <v>297</v>
      </c>
      <c r="C798" s="31" t="s">
        <v>298</v>
      </c>
      <c r="D798" s="31" t="s">
        <v>229</v>
      </c>
      <c r="E798" s="31">
        <v>2018</v>
      </c>
      <c r="F798" s="31" t="s">
        <v>26</v>
      </c>
      <c r="G798" s="31" t="s">
        <v>108</v>
      </c>
      <c r="H798" s="31" t="s">
        <v>743</v>
      </c>
      <c r="I798" s="31">
        <v>1107.8504746519141</v>
      </c>
      <c r="J798" s="31">
        <v>19102</v>
      </c>
      <c r="K798" s="31">
        <v>57.996569712695738</v>
      </c>
      <c r="L798" s="31" t="s">
        <v>3003</v>
      </c>
      <c r="M798" s="31">
        <v>58</v>
      </c>
      <c r="N798" s="31">
        <f t="shared" si="25"/>
        <v>0</v>
      </c>
      <c r="O798" s="31"/>
    </row>
    <row r="799" spans="1:15" x14ac:dyDescent="0.45">
      <c r="A799" s="31" t="str">
        <f t="shared" si="24"/>
        <v>E06000047_Modelled prevalence of children aged 0-4 in households where parent suffering domestic abuse_Number</v>
      </c>
      <c r="B799" s="31" t="s">
        <v>528</v>
      </c>
      <c r="C799" s="31" t="s">
        <v>721</v>
      </c>
      <c r="D799" s="31" t="s">
        <v>229</v>
      </c>
      <c r="E799" s="31">
        <v>2018</v>
      </c>
      <c r="F799" s="31" t="s">
        <v>26</v>
      </c>
      <c r="G799" s="31" t="s">
        <v>108</v>
      </c>
      <c r="H799" s="31" t="s">
        <v>743</v>
      </c>
      <c r="I799" s="31">
        <v>1940.1965618459808</v>
      </c>
      <c r="J799" s="31">
        <v>27021</v>
      </c>
      <c r="K799" s="31">
        <v>71.803284920838635</v>
      </c>
      <c r="L799" s="31" t="s">
        <v>3004</v>
      </c>
      <c r="M799" s="31">
        <v>71.8</v>
      </c>
      <c r="N799" s="31">
        <f t="shared" si="25"/>
        <v>0</v>
      </c>
      <c r="O799" s="31"/>
    </row>
    <row r="800" spans="1:15" x14ac:dyDescent="0.45">
      <c r="A800" s="31" t="str">
        <f t="shared" si="24"/>
        <v>E09000009_Modelled prevalence of children aged 0-4 in households where parent suffering domestic abuse_Number</v>
      </c>
      <c r="B800" s="31" t="s">
        <v>509</v>
      </c>
      <c r="C800" s="31" t="s">
        <v>510</v>
      </c>
      <c r="D800" s="31" t="s">
        <v>229</v>
      </c>
      <c r="E800" s="31">
        <v>2018</v>
      </c>
      <c r="F800" s="31" t="s">
        <v>26</v>
      </c>
      <c r="G800" s="31" t="s">
        <v>108</v>
      </c>
      <c r="H800" s="31" t="s">
        <v>743</v>
      </c>
      <c r="I800" s="31">
        <v>1883.8919403482423</v>
      </c>
      <c r="J800" s="31">
        <v>24600</v>
      </c>
      <c r="K800" s="31">
        <v>76.580973184887895</v>
      </c>
      <c r="L800" s="31" t="s">
        <v>3005</v>
      </c>
      <c r="M800" s="31">
        <v>76.58</v>
      </c>
      <c r="N800" s="31">
        <f t="shared" si="25"/>
        <v>0</v>
      </c>
      <c r="O800" s="31"/>
    </row>
    <row r="801" spans="1:15" x14ac:dyDescent="0.45">
      <c r="A801" s="31" t="str">
        <f t="shared" si="24"/>
        <v>E06000011_Modelled prevalence of children aged 0-4 in households where parent suffering domestic abuse_Number</v>
      </c>
      <c r="B801" s="31" t="s">
        <v>514</v>
      </c>
      <c r="C801" s="31" t="s">
        <v>594</v>
      </c>
      <c r="D801" s="31" t="s">
        <v>229</v>
      </c>
      <c r="E801" s="31">
        <v>2018</v>
      </c>
      <c r="F801" s="31" t="s">
        <v>26</v>
      </c>
      <c r="G801" s="31" t="s">
        <v>108</v>
      </c>
      <c r="H801" s="31" t="s">
        <v>743</v>
      </c>
      <c r="I801" s="31">
        <v>955.03707785220763</v>
      </c>
      <c r="J801" s="31">
        <v>15572</v>
      </c>
      <c r="K801" s="31">
        <v>61.33040571873925</v>
      </c>
      <c r="L801" s="31" t="s">
        <v>3006</v>
      </c>
      <c r="M801" s="31">
        <v>61.33</v>
      </c>
      <c r="N801" s="31">
        <f t="shared" si="25"/>
        <v>0</v>
      </c>
      <c r="O801" s="31"/>
    </row>
    <row r="802" spans="1:15" x14ac:dyDescent="0.45">
      <c r="A802" s="31" t="str">
        <f t="shared" si="24"/>
        <v>E10000011_Modelled prevalence of children aged 0-4 in households where parent suffering domestic abuse_Number</v>
      </c>
      <c r="B802" s="31" t="s">
        <v>299</v>
      </c>
      <c r="C802" s="31" t="s">
        <v>300</v>
      </c>
      <c r="D802" s="31" t="s">
        <v>229</v>
      </c>
      <c r="E802" s="31">
        <v>2018</v>
      </c>
      <c r="F802" s="31" t="s">
        <v>26</v>
      </c>
      <c r="G802" s="31" t="s">
        <v>108</v>
      </c>
      <c r="H802" s="31" t="s">
        <v>743</v>
      </c>
      <c r="I802" s="31">
        <v>1825.099629737894</v>
      </c>
      <c r="J802" s="31">
        <v>27106</v>
      </c>
      <c r="K802" s="31">
        <v>67.33194236471239</v>
      </c>
      <c r="L802" s="31" t="s">
        <v>3007</v>
      </c>
      <c r="M802" s="31">
        <v>67.33</v>
      </c>
      <c r="N802" s="31">
        <f t="shared" si="25"/>
        <v>0</v>
      </c>
      <c r="O802" s="31"/>
    </row>
    <row r="803" spans="1:15" x14ac:dyDescent="0.45">
      <c r="A803" s="31" t="str">
        <f t="shared" si="24"/>
        <v>E09000010_Modelled prevalence of children aged 0-4 in households where parent suffering domestic abuse_Number</v>
      </c>
      <c r="B803" s="31" t="s">
        <v>301</v>
      </c>
      <c r="C803" s="31" t="s">
        <v>302</v>
      </c>
      <c r="D803" s="31" t="s">
        <v>229</v>
      </c>
      <c r="E803" s="31">
        <v>2018</v>
      </c>
      <c r="F803" s="31" t="s">
        <v>26</v>
      </c>
      <c r="G803" s="31" t="s">
        <v>108</v>
      </c>
      <c r="H803" s="31" t="s">
        <v>743</v>
      </c>
      <c r="I803" s="31">
        <v>1898.7293499197021</v>
      </c>
      <c r="J803" s="31">
        <v>24321</v>
      </c>
      <c r="K803" s="31">
        <v>78.069542778656398</v>
      </c>
      <c r="L803" s="31" t="s">
        <v>3008</v>
      </c>
      <c r="M803" s="31">
        <v>78.069999999999993</v>
      </c>
      <c r="N803" s="31">
        <f t="shared" si="25"/>
        <v>0</v>
      </c>
      <c r="O803" s="31"/>
    </row>
    <row r="804" spans="1:15" x14ac:dyDescent="0.45">
      <c r="A804" s="31" t="str">
        <f t="shared" si="24"/>
        <v>E10000012_Modelled prevalence of children aged 0-4 in households where parent suffering domestic abuse_Number</v>
      </c>
      <c r="B804" s="31" t="s">
        <v>303</v>
      </c>
      <c r="C804" s="31" t="s">
        <v>304</v>
      </c>
      <c r="D804" s="31" t="s">
        <v>229</v>
      </c>
      <c r="E804" s="31">
        <v>2018</v>
      </c>
      <c r="F804" s="31" t="s">
        <v>26</v>
      </c>
      <c r="G804" s="31" t="s">
        <v>108</v>
      </c>
      <c r="H804" s="31" t="s">
        <v>743</v>
      </c>
      <c r="I804" s="31">
        <v>5438.2121413302202</v>
      </c>
      <c r="J804" s="31">
        <v>85981</v>
      </c>
      <c r="K804" s="31">
        <v>63.248998515139625</v>
      </c>
      <c r="L804" s="31" t="s">
        <v>3009</v>
      </c>
      <c r="M804" s="31">
        <v>63.25</v>
      </c>
      <c r="N804" s="31">
        <f t="shared" si="25"/>
        <v>0</v>
      </c>
      <c r="O804" s="31"/>
    </row>
    <row r="805" spans="1:15" x14ac:dyDescent="0.45">
      <c r="A805" s="31" t="str">
        <f t="shared" si="24"/>
        <v>E08000020_Modelled prevalence of children aged 0-4 in households where parent suffering domestic abuse_Number</v>
      </c>
      <c r="B805" s="31" t="s">
        <v>305</v>
      </c>
      <c r="C805" s="31" t="s">
        <v>306</v>
      </c>
      <c r="D805" s="31" t="s">
        <v>229</v>
      </c>
      <c r="E805" s="31">
        <v>2018</v>
      </c>
      <c r="F805" s="31" t="s">
        <v>26</v>
      </c>
      <c r="G805" s="31" t="s">
        <v>108</v>
      </c>
      <c r="H805" s="31" t="s">
        <v>743</v>
      </c>
      <c r="I805" s="31">
        <v>796.21341738288834</v>
      </c>
      <c r="J805" s="31">
        <v>10857</v>
      </c>
      <c r="K805" s="31">
        <v>73.336411290677745</v>
      </c>
      <c r="L805" s="31" t="s">
        <v>3010</v>
      </c>
      <c r="M805" s="31">
        <v>73.34</v>
      </c>
      <c r="N805" s="31">
        <f t="shared" si="25"/>
        <v>0</v>
      </c>
      <c r="O805" s="31"/>
    </row>
    <row r="806" spans="1:15" x14ac:dyDescent="0.45">
      <c r="A806" s="31" t="str">
        <f t="shared" si="24"/>
        <v>E10000013_Modelled prevalence of children aged 0-4 in households where parent suffering domestic abuse_Number</v>
      </c>
      <c r="B806" s="31" t="s">
        <v>307</v>
      </c>
      <c r="C806" s="31" t="s">
        <v>308</v>
      </c>
      <c r="D806" s="31" t="s">
        <v>229</v>
      </c>
      <c r="E806" s="31">
        <v>2018</v>
      </c>
      <c r="F806" s="31" t="s">
        <v>26</v>
      </c>
      <c r="G806" s="31" t="s">
        <v>108</v>
      </c>
      <c r="H806" s="31" t="s">
        <v>743</v>
      </c>
      <c r="I806" s="31">
        <v>2128.6967016752369</v>
      </c>
      <c r="J806" s="31">
        <v>34617</v>
      </c>
      <c r="K806" s="31">
        <v>61.492812828241526</v>
      </c>
      <c r="L806" s="31" t="s">
        <v>3011</v>
      </c>
      <c r="M806" s="31">
        <v>61.49</v>
      </c>
      <c r="N806" s="31">
        <f t="shared" si="25"/>
        <v>0</v>
      </c>
      <c r="O806" s="31"/>
    </row>
    <row r="807" spans="1:15" x14ac:dyDescent="0.45">
      <c r="A807" s="31" t="str">
        <f t="shared" si="24"/>
        <v>E09000011_Modelled prevalence of children aged 0-4 in households where parent suffering domestic abuse_Number</v>
      </c>
      <c r="B807" s="31" t="s">
        <v>518</v>
      </c>
      <c r="C807" s="31" t="s">
        <v>519</v>
      </c>
      <c r="D807" s="31" t="s">
        <v>229</v>
      </c>
      <c r="E807" s="31">
        <v>2018</v>
      </c>
      <c r="F807" s="31" t="s">
        <v>26</v>
      </c>
      <c r="G807" s="31" t="s">
        <v>108</v>
      </c>
      <c r="H807" s="31" t="s">
        <v>743</v>
      </c>
      <c r="I807" s="31">
        <v>1768.2839549441342</v>
      </c>
      <c r="J807" s="31">
        <v>21953</v>
      </c>
      <c r="K807" s="31">
        <v>80.548624559018549</v>
      </c>
      <c r="L807" s="31" t="s">
        <v>824</v>
      </c>
      <c r="M807" s="31">
        <v>80.55</v>
      </c>
      <c r="N807" s="31">
        <f t="shared" si="25"/>
        <v>0</v>
      </c>
      <c r="O807" s="31"/>
    </row>
    <row r="808" spans="1:15" x14ac:dyDescent="0.45">
      <c r="A808" s="31" t="str">
        <f t="shared" si="24"/>
        <v>E09000012_Modelled prevalence of children aged 0-4 in households where parent suffering domestic abuse_Number</v>
      </c>
      <c r="B808" s="31" t="s">
        <v>498</v>
      </c>
      <c r="C808" s="31" t="s">
        <v>499</v>
      </c>
      <c r="D808" s="31" t="s">
        <v>229</v>
      </c>
      <c r="E808" s="31">
        <v>2018</v>
      </c>
      <c r="F808" s="31" t="s">
        <v>26</v>
      </c>
      <c r="G808" s="31" t="s">
        <v>108</v>
      </c>
      <c r="H808" s="31" t="s">
        <v>743</v>
      </c>
      <c r="I808" s="31">
        <v>2273.9514902646306</v>
      </c>
      <c r="J808" s="31">
        <v>20326</v>
      </c>
      <c r="K808" s="31">
        <v>111.87402785912774</v>
      </c>
      <c r="L808" s="31" t="s">
        <v>3012</v>
      </c>
      <c r="M808" s="31">
        <v>111.87</v>
      </c>
      <c r="N808" s="31">
        <f t="shared" si="25"/>
        <v>0</v>
      </c>
      <c r="O808" s="31"/>
    </row>
    <row r="809" spans="1:15" x14ac:dyDescent="0.45">
      <c r="A809" s="31" t="str">
        <f t="shared" si="24"/>
        <v>E06000006_Modelled prevalence of children aged 0-4 in households where parent suffering domestic abuse_Number</v>
      </c>
      <c r="B809" s="31" t="s">
        <v>531</v>
      </c>
      <c r="C809" s="31" t="s">
        <v>722</v>
      </c>
      <c r="D809" s="31" t="s">
        <v>229</v>
      </c>
      <c r="E809" s="31">
        <v>2018</v>
      </c>
      <c r="F809" s="31" t="s">
        <v>26</v>
      </c>
      <c r="G809" s="31" t="s">
        <v>108</v>
      </c>
      <c r="H809" s="31" t="s">
        <v>743</v>
      </c>
      <c r="I809" s="31">
        <v>560.50325786842882</v>
      </c>
      <c r="J809" s="31">
        <v>7676</v>
      </c>
      <c r="K809" s="31">
        <v>73.020226402869824</v>
      </c>
      <c r="L809" s="31" t="s">
        <v>3013</v>
      </c>
      <c r="M809" s="31">
        <v>73.02</v>
      </c>
      <c r="N809" s="31">
        <f t="shared" si="25"/>
        <v>0</v>
      </c>
      <c r="O809" s="31"/>
    </row>
    <row r="810" spans="1:15" x14ac:dyDescent="0.45">
      <c r="A810" s="31" t="str">
        <f t="shared" si="24"/>
        <v>E09000013_Modelled prevalence of children aged 0-4 in households where parent suffering domestic abuse_Number</v>
      </c>
      <c r="B810" s="31" t="s">
        <v>491</v>
      </c>
      <c r="C810" s="31" t="s">
        <v>723</v>
      </c>
      <c r="D810" s="31" t="s">
        <v>229</v>
      </c>
      <c r="E810" s="31">
        <v>2018</v>
      </c>
      <c r="F810" s="31" t="s">
        <v>26</v>
      </c>
      <c r="G810" s="31" t="s">
        <v>108</v>
      </c>
      <c r="H810" s="31" t="s">
        <v>743</v>
      </c>
      <c r="I810" s="31">
        <v>977.30461324977352</v>
      </c>
      <c r="J810" s="31">
        <v>11404</v>
      </c>
      <c r="K810" s="31">
        <v>85.698405230600969</v>
      </c>
      <c r="L810" s="31" t="s">
        <v>3014</v>
      </c>
      <c r="M810" s="31">
        <v>85.7</v>
      </c>
      <c r="N810" s="31">
        <f t="shared" si="25"/>
        <v>0</v>
      </c>
      <c r="O810" s="31"/>
    </row>
    <row r="811" spans="1:15" x14ac:dyDescent="0.45">
      <c r="A811" s="31" t="str">
        <f t="shared" si="24"/>
        <v>E10000014_Modelled prevalence of children aged 0-4 in households where parent suffering domestic abuse_Number</v>
      </c>
      <c r="B811" s="31" t="s">
        <v>309</v>
      </c>
      <c r="C811" s="31" t="s">
        <v>310</v>
      </c>
      <c r="D811" s="31" t="s">
        <v>229</v>
      </c>
      <c r="E811" s="31">
        <v>2018</v>
      </c>
      <c r="F811" s="31" t="s">
        <v>26</v>
      </c>
      <c r="G811" s="31" t="s">
        <v>108</v>
      </c>
      <c r="H811" s="31" t="s">
        <v>743</v>
      </c>
      <c r="I811" s="31">
        <v>4591.1641057182096</v>
      </c>
      <c r="J811" s="31">
        <v>74388</v>
      </c>
      <c r="K811" s="31">
        <v>61.719149670890594</v>
      </c>
      <c r="L811" s="31" t="s">
        <v>3015</v>
      </c>
      <c r="M811" s="31">
        <v>61.72</v>
      </c>
      <c r="N811" s="31">
        <f t="shared" si="25"/>
        <v>0</v>
      </c>
      <c r="O811" s="31"/>
    </row>
    <row r="812" spans="1:15" x14ac:dyDescent="0.45">
      <c r="A812" s="31" t="str">
        <f t="shared" si="24"/>
        <v>E09000014_Modelled prevalence of children aged 0-4 in households where parent suffering domestic abuse_Number</v>
      </c>
      <c r="B812" s="31" t="s">
        <v>311</v>
      </c>
      <c r="C812" s="31" t="s">
        <v>312</v>
      </c>
      <c r="D812" s="31" t="s">
        <v>229</v>
      </c>
      <c r="E812" s="31">
        <v>2018</v>
      </c>
      <c r="F812" s="31" t="s">
        <v>26</v>
      </c>
      <c r="G812" s="31" t="s">
        <v>108</v>
      </c>
      <c r="H812" s="31" t="s">
        <v>743</v>
      </c>
      <c r="I812" s="31">
        <v>1710.4378011026486</v>
      </c>
      <c r="J812" s="31">
        <v>18586</v>
      </c>
      <c r="K812" s="31">
        <v>92.028290170162947</v>
      </c>
      <c r="L812" s="31" t="s">
        <v>3016</v>
      </c>
      <c r="M812" s="31">
        <v>92.03</v>
      </c>
      <c r="N812" s="31">
        <f t="shared" si="25"/>
        <v>0</v>
      </c>
      <c r="O812" s="31"/>
    </row>
    <row r="813" spans="1:15" x14ac:dyDescent="0.45">
      <c r="A813" s="31" t="str">
        <f t="shared" si="24"/>
        <v>E09000015_Modelled prevalence of children aged 0-4 in households where parent suffering domestic abuse_Number</v>
      </c>
      <c r="B813" s="31" t="s">
        <v>496</v>
      </c>
      <c r="C813" s="31" t="s">
        <v>497</v>
      </c>
      <c r="D813" s="31" t="s">
        <v>229</v>
      </c>
      <c r="E813" s="31">
        <v>2018</v>
      </c>
      <c r="F813" s="31" t="s">
        <v>26</v>
      </c>
      <c r="G813" s="31" t="s">
        <v>108</v>
      </c>
      <c r="H813" s="31" t="s">
        <v>743</v>
      </c>
      <c r="I813" s="31">
        <v>1155.323614135513</v>
      </c>
      <c r="J813" s="31">
        <v>17745</v>
      </c>
      <c r="K813" s="31">
        <v>65.106994315892535</v>
      </c>
      <c r="L813" s="31" t="s">
        <v>3017</v>
      </c>
      <c r="M813" s="31">
        <v>65.11</v>
      </c>
      <c r="N813" s="31">
        <f t="shared" si="25"/>
        <v>0</v>
      </c>
      <c r="O813" s="31"/>
    </row>
    <row r="814" spans="1:15" x14ac:dyDescent="0.45">
      <c r="A814" s="31" t="str">
        <f t="shared" si="24"/>
        <v>E06000001_Modelled prevalence of children aged 0-4 in households where parent suffering domestic abuse_Number</v>
      </c>
      <c r="B814" s="31" t="s">
        <v>313</v>
      </c>
      <c r="C814" s="31" t="s">
        <v>314</v>
      </c>
      <c r="D814" s="31" t="s">
        <v>229</v>
      </c>
      <c r="E814" s="31">
        <v>2018</v>
      </c>
      <c r="F814" s="31" t="s">
        <v>26</v>
      </c>
      <c r="G814" s="31" t="s">
        <v>108</v>
      </c>
      <c r="H814" s="31" t="s">
        <v>743</v>
      </c>
      <c r="I814" s="31">
        <v>397.42596475200901</v>
      </c>
      <c r="J814" s="31">
        <v>5297</v>
      </c>
      <c r="K814" s="31">
        <v>75.028500047575804</v>
      </c>
      <c r="L814" s="31" t="s">
        <v>3018</v>
      </c>
      <c r="M814" s="31">
        <v>75.03</v>
      </c>
      <c r="N814" s="31">
        <f t="shared" si="25"/>
        <v>0</v>
      </c>
      <c r="O814" s="31"/>
    </row>
    <row r="815" spans="1:15" x14ac:dyDescent="0.45">
      <c r="A815" s="31" t="str">
        <f t="shared" si="24"/>
        <v>E09000016_Modelled prevalence of children aged 0-4 in households where parent suffering domestic abuse_Number</v>
      </c>
      <c r="B815" s="31" t="s">
        <v>315</v>
      </c>
      <c r="C815" s="31" t="s">
        <v>316</v>
      </c>
      <c r="D815" s="31" t="s">
        <v>229</v>
      </c>
      <c r="E815" s="31">
        <v>2018</v>
      </c>
      <c r="F815" s="31" t="s">
        <v>26</v>
      </c>
      <c r="G815" s="31" t="s">
        <v>108</v>
      </c>
      <c r="H815" s="31" t="s">
        <v>743</v>
      </c>
      <c r="I815" s="31">
        <v>1121.4933080307669</v>
      </c>
      <c r="J815" s="31">
        <v>17370</v>
      </c>
      <c r="K815" s="31">
        <v>64.564957284442542</v>
      </c>
      <c r="L815" s="31" t="s">
        <v>3019</v>
      </c>
      <c r="M815" s="31">
        <v>64.56</v>
      </c>
      <c r="N815" s="31">
        <f t="shared" si="25"/>
        <v>0</v>
      </c>
      <c r="O815" s="31"/>
    </row>
    <row r="816" spans="1:15" x14ac:dyDescent="0.45">
      <c r="A816" s="31" t="str">
        <f t="shared" si="24"/>
        <v>E06000019_Modelled prevalence of children aged 0-4 in households where parent suffering domestic abuse_Number</v>
      </c>
      <c r="B816" s="31" t="s">
        <v>317</v>
      </c>
      <c r="C816" s="31" t="s">
        <v>318</v>
      </c>
      <c r="D816" s="31" t="s">
        <v>229</v>
      </c>
      <c r="E816" s="31">
        <v>2018</v>
      </c>
      <c r="F816" s="31" t="s">
        <v>26</v>
      </c>
      <c r="G816" s="31" t="s">
        <v>108</v>
      </c>
      <c r="H816" s="31" t="s">
        <v>743</v>
      </c>
      <c r="I816" s="31">
        <v>562.1335938602482</v>
      </c>
      <c r="J816" s="31">
        <v>9337</v>
      </c>
      <c r="K816" s="31">
        <v>60.20494739854859</v>
      </c>
      <c r="L816" s="31" t="s">
        <v>3020</v>
      </c>
      <c r="M816" s="31">
        <v>60.2</v>
      </c>
      <c r="N816" s="31">
        <f t="shared" si="25"/>
        <v>0</v>
      </c>
      <c r="O816" s="31"/>
    </row>
    <row r="817" spans="1:15" x14ac:dyDescent="0.45">
      <c r="A817" s="31" t="str">
        <f t="shared" si="24"/>
        <v>E10000015_Modelled prevalence of children aged 0-4 in households where parent suffering domestic abuse_Number</v>
      </c>
      <c r="B817" s="31" t="s">
        <v>319</v>
      </c>
      <c r="C817" s="31" t="s">
        <v>320</v>
      </c>
      <c r="D817" s="31" t="s">
        <v>229</v>
      </c>
      <c r="E817" s="31">
        <v>2018</v>
      </c>
      <c r="F817" s="31" t="s">
        <v>26</v>
      </c>
      <c r="G817" s="31" t="s">
        <v>108</v>
      </c>
      <c r="H817" s="31" t="s">
        <v>743</v>
      </c>
      <c r="I817" s="31">
        <v>4800.0163787590272</v>
      </c>
      <c r="J817" s="31">
        <v>74764</v>
      </c>
      <c r="K817" s="31">
        <v>64.202241436507236</v>
      </c>
      <c r="L817" s="31" t="s">
        <v>3021</v>
      </c>
      <c r="M817" s="31">
        <v>64.2</v>
      </c>
      <c r="N817" s="31">
        <f t="shared" si="25"/>
        <v>0</v>
      </c>
      <c r="O817" s="31"/>
    </row>
    <row r="818" spans="1:15" x14ac:dyDescent="0.45">
      <c r="A818" s="31" t="str">
        <f t="shared" si="24"/>
        <v>E09000017_Modelled prevalence of children aged 0-4 in households where parent suffering domestic abuse_Number</v>
      </c>
      <c r="B818" s="31" t="s">
        <v>321</v>
      </c>
      <c r="C818" s="31" t="s">
        <v>322</v>
      </c>
      <c r="D818" s="31" t="s">
        <v>229</v>
      </c>
      <c r="E818" s="31">
        <v>2018</v>
      </c>
      <c r="F818" s="31" t="s">
        <v>26</v>
      </c>
      <c r="G818" s="31" t="s">
        <v>108</v>
      </c>
      <c r="H818" s="31" t="s">
        <v>743</v>
      </c>
      <c r="I818" s="31">
        <v>1542.679399257531</v>
      </c>
      <c r="J818" s="31">
        <v>22489</v>
      </c>
      <c r="K818" s="31">
        <v>68.597065198876393</v>
      </c>
      <c r="L818" s="31" t="s">
        <v>3022</v>
      </c>
      <c r="M818" s="31">
        <v>68.599999999999994</v>
      </c>
      <c r="N818" s="31">
        <f t="shared" si="25"/>
        <v>0</v>
      </c>
      <c r="O818" s="31"/>
    </row>
    <row r="819" spans="1:15" x14ac:dyDescent="0.45">
      <c r="A819" s="31" t="str">
        <f t="shared" si="24"/>
        <v>E09000018_Modelled prevalence of children aged 0-4 in households where parent suffering domestic abuse_Number</v>
      </c>
      <c r="B819" s="31" t="s">
        <v>323</v>
      </c>
      <c r="C819" s="31" t="s">
        <v>324</v>
      </c>
      <c r="D819" s="31" t="s">
        <v>229</v>
      </c>
      <c r="E819" s="31">
        <v>2018</v>
      </c>
      <c r="F819" s="31" t="s">
        <v>26</v>
      </c>
      <c r="G819" s="31" t="s">
        <v>108</v>
      </c>
      <c r="H819" s="31" t="s">
        <v>743</v>
      </c>
      <c r="I819" s="31">
        <v>1359.2918996299031</v>
      </c>
      <c r="J819" s="31">
        <v>20363</v>
      </c>
      <c r="K819" s="31">
        <v>66.753027531793123</v>
      </c>
      <c r="L819" s="31" t="s">
        <v>3023</v>
      </c>
      <c r="M819" s="31">
        <v>66.75</v>
      </c>
      <c r="N819" s="31">
        <f t="shared" si="25"/>
        <v>0</v>
      </c>
      <c r="O819" s="31"/>
    </row>
    <row r="820" spans="1:15" x14ac:dyDescent="0.45">
      <c r="A820" s="31" t="str">
        <f t="shared" si="24"/>
        <v>E06000046_Modelled prevalence of children aged 0-4 in households where parent suffering domestic abuse_Number</v>
      </c>
      <c r="B820" s="31" t="s">
        <v>325</v>
      </c>
      <c r="C820" s="31" t="s">
        <v>326</v>
      </c>
      <c r="D820" s="31" t="s">
        <v>229</v>
      </c>
      <c r="E820" s="31">
        <v>2018</v>
      </c>
      <c r="F820" s="31" t="s">
        <v>26</v>
      </c>
      <c r="G820" s="31" t="s">
        <v>108</v>
      </c>
      <c r="H820" s="31" t="s">
        <v>743</v>
      </c>
      <c r="I820" s="31">
        <v>449.72105421122177</v>
      </c>
      <c r="J820" s="31">
        <v>6462</v>
      </c>
      <c r="K820" s="31">
        <v>69.59471591012408</v>
      </c>
      <c r="L820" s="31" t="s">
        <v>3024</v>
      </c>
      <c r="M820" s="31">
        <v>69.59</v>
      </c>
      <c r="N820" s="31">
        <f t="shared" si="25"/>
        <v>0</v>
      </c>
      <c r="O820" s="31"/>
    </row>
    <row r="821" spans="1:15" x14ac:dyDescent="0.45">
      <c r="A821" s="31" t="str">
        <f t="shared" si="24"/>
        <v>E09000019_Modelled prevalence of children aged 0-4 in households where parent suffering domestic abuse_Number</v>
      </c>
      <c r="B821" s="31" t="s">
        <v>500</v>
      </c>
      <c r="C821" s="31" t="s">
        <v>501</v>
      </c>
      <c r="D821" s="31" t="s">
        <v>229</v>
      </c>
      <c r="E821" s="31">
        <v>2018</v>
      </c>
      <c r="F821" s="31" t="s">
        <v>26</v>
      </c>
      <c r="G821" s="31" t="s">
        <v>108</v>
      </c>
      <c r="H821" s="31" t="s">
        <v>743</v>
      </c>
      <c r="I821" s="31">
        <v>1314.629127546656</v>
      </c>
      <c r="J821" s="31">
        <v>13127</v>
      </c>
      <c r="K821" s="31">
        <v>100.14695875269719</v>
      </c>
      <c r="L821" s="31" t="s">
        <v>3025</v>
      </c>
      <c r="M821" s="31">
        <v>100.15</v>
      </c>
      <c r="N821" s="31">
        <f t="shared" si="25"/>
        <v>0</v>
      </c>
      <c r="O821" s="31"/>
    </row>
    <row r="822" spans="1:15" x14ac:dyDescent="0.45">
      <c r="A822" s="31" t="str">
        <f t="shared" si="24"/>
        <v>E09000020_Modelled prevalence of children aged 0-4 in households where parent suffering domestic abuse_Number</v>
      </c>
      <c r="B822" s="31" t="s">
        <v>479</v>
      </c>
      <c r="C822" s="31" t="s">
        <v>674</v>
      </c>
      <c r="D822" s="31" t="s">
        <v>229</v>
      </c>
      <c r="E822" s="31">
        <v>2018</v>
      </c>
      <c r="F822" s="31" t="s">
        <v>26</v>
      </c>
      <c r="G822" s="31" t="s">
        <v>108</v>
      </c>
      <c r="H822" s="31" t="s">
        <v>743</v>
      </c>
      <c r="I822" s="31">
        <v>647.01329369735606</v>
      </c>
      <c r="J822" s="31">
        <v>8223</v>
      </c>
      <c r="K822" s="31">
        <v>78.68336296939755</v>
      </c>
      <c r="L822" s="31" t="s">
        <v>3026</v>
      </c>
      <c r="M822" s="31">
        <v>78.680000000000007</v>
      </c>
      <c r="N822" s="31">
        <f t="shared" si="25"/>
        <v>0</v>
      </c>
      <c r="O822" s="31"/>
    </row>
    <row r="823" spans="1:15" x14ac:dyDescent="0.45">
      <c r="A823" s="31" t="str">
        <f t="shared" si="24"/>
        <v>E10000016_Modelled prevalence of children aged 0-4 in households where parent suffering domestic abuse_Number</v>
      </c>
      <c r="B823" s="31" t="s">
        <v>327</v>
      </c>
      <c r="C823" s="31" t="s">
        <v>328</v>
      </c>
      <c r="D823" s="31" t="s">
        <v>229</v>
      </c>
      <c r="E823" s="31">
        <v>2018</v>
      </c>
      <c r="F823" s="31" t="s">
        <v>26</v>
      </c>
      <c r="G823" s="31" t="s">
        <v>108</v>
      </c>
      <c r="H823" s="31" t="s">
        <v>743</v>
      </c>
      <c r="I823" s="31">
        <v>5960.8598738590117</v>
      </c>
      <c r="J823" s="31">
        <v>91425</v>
      </c>
      <c r="K823" s="31">
        <v>65.199451723915899</v>
      </c>
      <c r="L823" s="31" t="s">
        <v>3027</v>
      </c>
      <c r="M823" s="31">
        <v>65.2</v>
      </c>
      <c r="N823" s="31">
        <f t="shared" si="25"/>
        <v>0</v>
      </c>
      <c r="O823" s="31"/>
    </row>
    <row r="824" spans="1:15" x14ac:dyDescent="0.45">
      <c r="A824" s="31" t="str">
        <f t="shared" si="24"/>
        <v>E06000010_Modelled prevalence of children aged 0-4 in households where parent suffering domestic abuse_Number</v>
      </c>
      <c r="B824" s="31" t="s">
        <v>329</v>
      </c>
      <c r="C824" s="31" t="s">
        <v>593</v>
      </c>
      <c r="D824" s="31" t="s">
        <v>229</v>
      </c>
      <c r="E824" s="31">
        <v>2018</v>
      </c>
      <c r="F824" s="31" t="s">
        <v>26</v>
      </c>
      <c r="G824" s="31" t="s">
        <v>108</v>
      </c>
      <c r="H824" s="31" t="s">
        <v>743</v>
      </c>
      <c r="I824" s="31">
        <v>1389.6707953547514</v>
      </c>
      <c r="J824" s="31">
        <v>17207</v>
      </c>
      <c r="K824" s="31">
        <v>80.761945449802482</v>
      </c>
      <c r="L824" s="31" t="s">
        <v>3028</v>
      </c>
      <c r="M824" s="31">
        <v>80.760000000000005</v>
      </c>
      <c r="N824" s="31">
        <f t="shared" si="25"/>
        <v>0</v>
      </c>
      <c r="O824" s="31"/>
    </row>
    <row r="825" spans="1:15" x14ac:dyDescent="0.45">
      <c r="A825" s="31" t="str">
        <f t="shared" si="24"/>
        <v>E09000021_Modelled prevalence of children aged 0-4 in households where parent suffering domestic abuse_Number</v>
      </c>
      <c r="B825" s="31" t="s">
        <v>520</v>
      </c>
      <c r="C825" s="31" t="s">
        <v>521</v>
      </c>
      <c r="D825" s="31" t="s">
        <v>229</v>
      </c>
      <c r="E825" s="31">
        <v>2018</v>
      </c>
      <c r="F825" s="31" t="s">
        <v>26</v>
      </c>
      <c r="G825" s="31" t="s">
        <v>108</v>
      </c>
      <c r="H825" s="31" t="s">
        <v>743</v>
      </c>
      <c r="I825" s="31">
        <v>746.26247322153733</v>
      </c>
      <c r="J825" s="31">
        <v>11291</v>
      </c>
      <c r="K825" s="31">
        <v>66.093567728415323</v>
      </c>
      <c r="L825" s="31" t="s">
        <v>3029</v>
      </c>
      <c r="M825" s="31">
        <v>66.09</v>
      </c>
      <c r="N825" s="31">
        <f t="shared" si="25"/>
        <v>0</v>
      </c>
      <c r="O825" s="31"/>
    </row>
    <row r="826" spans="1:15" x14ac:dyDescent="0.45">
      <c r="A826" s="31" t="str">
        <f t="shared" si="24"/>
        <v>E08000034_Modelled prevalence of children aged 0-4 in households where parent suffering domestic abuse_Number</v>
      </c>
      <c r="B826" s="31" t="s">
        <v>331</v>
      </c>
      <c r="C826" s="31" t="s">
        <v>332</v>
      </c>
      <c r="D826" s="31" t="s">
        <v>229</v>
      </c>
      <c r="E826" s="31">
        <v>2018</v>
      </c>
      <c r="F826" s="31" t="s">
        <v>26</v>
      </c>
      <c r="G826" s="31" t="s">
        <v>108</v>
      </c>
      <c r="H826" s="31" t="s">
        <v>743</v>
      </c>
      <c r="I826" s="31">
        <v>1893.1041004651997</v>
      </c>
      <c r="J826" s="31">
        <v>27446</v>
      </c>
      <c r="K826" s="31">
        <v>68.975592088654068</v>
      </c>
      <c r="L826" s="31" t="s">
        <v>3030</v>
      </c>
      <c r="M826" s="31">
        <v>68.98</v>
      </c>
      <c r="N826" s="31">
        <f t="shared" si="25"/>
        <v>0</v>
      </c>
      <c r="O826" s="31"/>
    </row>
    <row r="827" spans="1:15" x14ac:dyDescent="0.45">
      <c r="A827" s="31" t="str">
        <f t="shared" si="24"/>
        <v>E08000011_Modelled prevalence of children aged 0-4 in households where parent suffering domestic abuse_Number</v>
      </c>
      <c r="B827" s="31" t="s">
        <v>333</v>
      </c>
      <c r="C827" s="31" t="s">
        <v>334</v>
      </c>
      <c r="D827" s="31" t="s">
        <v>229</v>
      </c>
      <c r="E827" s="31">
        <v>2018</v>
      </c>
      <c r="F827" s="31" t="s">
        <v>26</v>
      </c>
      <c r="G827" s="31" t="s">
        <v>108</v>
      </c>
      <c r="H827" s="31" t="s">
        <v>743</v>
      </c>
      <c r="I827" s="31">
        <v>810.3683455772657</v>
      </c>
      <c r="J827" s="31">
        <v>10076</v>
      </c>
      <c r="K827" s="31">
        <v>80.425599997743717</v>
      </c>
      <c r="L827" s="31" t="s">
        <v>3031</v>
      </c>
      <c r="M827" s="31">
        <v>80.430000000000007</v>
      </c>
      <c r="N827" s="31">
        <f t="shared" si="25"/>
        <v>0</v>
      </c>
      <c r="O827" s="31"/>
    </row>
    <row r="828" spans="1:15" x14ac:dyDescent="0.45">
      <c r="A828" s="31" t="str">
        <f t="shared" si="24"/>
        <v>E09000022_Modelled prevalence of children aged 0-4 in households where parent suffering domestic abuse_Number</v>
      </c>
      <c r="B828" s="31" t="s">
        <v>335</v>
      </c>
      <c r="C828" s="31" t="s">
        <v>336</v>
      </c>
      <c r="D828" s="31" t="s">
        <v>229</v>
      </c>
      <c r="E828" s="31">
        <v>2018</v>
      </c>
      <c r="F828" s="31" t="s">
        <v>26</v>
      </c>
      <c r="G828" s="31" t="s">
        <v>108</v>
      </c>
      <c r="H828" s="31" t="s">
        <v>743</v>
      </c>
      <c r="I828" s="31">
        <v>1906.0857470444978</v>
      </c>
      <c r="J828" s="31">
        <v>19213</v>
      </c>
      <c r="K828" s="31">
        <v>99.20812715580584</v>
      </c>
      <c r="L828" s="31" t="s">
        <v>3032</v>
      </c>
      <c r="M828" s="31">
        <v>99.21</v>
      </c>
      <c r="N828" s="31">
        <f t="shared" si="25"/>
        <v>0</v>
      </c>
      <c r="O828" s="31"/>
    </row>
    <row r="829" spans="1:15" x14ac:dyDescent="0.45">
      <c r="A829" s="31" t="str">
        <f t="shared" si="24"/>
        <v>E10000017_Modelled prevalence of children aged 0-4 in households where parent suffering domestic abuse_Number</v>
      </c>
      <c r="B829" s="31" t="s">
        <v>337</v>
      </c>
      <c r="C829" s="31" t="s">
        <v>338</v>
      </c>
      <c r="D829" s="31" t="s">
        <v>229</v>
      </c>
      <c r="E829" s="31">
        <v>2018</v>
      </c>
      <c r="F829" s="31" t="s">
        <v>26</v>
      </c>
      <c r="G829" s="31" t="s">
        <v>108</v>
      </c>
      <c r="H829" s="31" t="s">
        <v>743</v>
      </c>
      <c r="I829" s="31">
        <v>4845.5962864153935</v>
      </c>
      <c r="J829" s="31">
        <v>67104</v>
      </c>
      <c r="K829" s="31">
        <v>72.210245088450677</v>
      </c>
      <c r="L829" s="31" t="s">
        <v>3033</v>
      </c>
      <c r="M829" s="31">
        <v>72.209999999999994</v>
      </c>
      <c r="N829" s="31">
        <f t="shared" si="25"/>
        <v>0</v>
      </c>
      <c r="O829" s="31"/>
    </row>
    <row r="830" spans="1:15" x14ac:dyDescent="0.45">
      <c r="A830" s="31" t="str">
        <f t="shared" si="24"/>
        <v>E08000035_Modelled prevalence of children aged 0-4 in households where parent suffering domestic abuse_Number</v>
      </c>
      <c r="B830" s="31" t="s">
        <v>339</v>
      </c>
      <c r="C830" s="31" t="s">
        <v>340</v>
      </c>
      <c r="D830" s="31" t="s">
        <v>229</v>
      </c>
      <c r="E830" s="31">
        <v>2018</v>
      </c>
      <c r="F830" s="31" t="s">
        <v>26</v>
      </c>
      <c r="G830" s="31" t="s">
        <v>108</v>
      </c>
      <c r="H830" s="31" t="s">
        <v>743</v>
      </c>
      <c r="I830" s="31">
        <v>4015.4034578074711</v>
      </c>
      <c r="J830" s="31">
        <v>50495</v>
      </c>
      <c r="K830" s="31">
        <v>79.520813106396091</v>
      </c>
      <c r="L830" s="31" t="s">
        <v>3034</v>
      </c>
      <c r="M830" s="31">
        <v>79.52</v>
      </c>
      <c r="N830" s="31">
        <f t="shared" si="25"/>
        <v>0</v>
      </c>
      <c r="O830" s="31"/>
    </row>
    <row r="831" spans="1:15" x14ac:dyDescent="0.45">
      <c r="A831" s="31" t="str">
        <f t="shared" si="24"/>
        <v>E06000016_Modelled prevalence of children aged 0-4 in households where parent suffering domestic abuse_Number</v>
      </c>
      <c r="B831" s="31" t="s">
        <v>341</v>
      </c>
      <c r="C831" s="31" t="s">
        <v>342</v>
      </c>
      <c r="D831" s="31" t="s">
        <v>229</v>
      </c>
      <c r="E831" s="31">
        <v>2018</v>
      </c>
      <c r="F831" s="31" t="s">
        <v>26</v>
      </c>
      <c r="G831" s="31" t="s">
        <v>108</v>
      </c>
      <c r="H831" s="31" t="s">
        <v>743</v>
      </c>
      <c r="I831" s="31">
        <v>1719.9812326303718</v>
      </c>
      <c r="J831" s="31">
        <v>25049</v>
      </c>
      <c r="K831" s="31">
        <v>68.664666558759706</v>
      </c>
      <c r="L831" s="31" t="s">
        <v>825</v>
      </c>
      <c r="M831" s="31">
        <v>68.66</v>
      </c>
      <c r="N831" s="31">
        <f t="shared" si="25"/>
        <v>0</v>
      </c>
      <c r="O831" s="31"/>
    </row>
    <row r="832" spans="1:15" x14ac:dyDescent="0.45">
      <c r="A832" s="31" t="str">
        <f t="shared" si="24"/>
        <v>E10000018_Modelled prevalence of children aged 0-4 in households where parent suffering domestic abuse_Number</v>
      </c>
      <c r="B832" s="31" t="s">
        <v>552</v>
      </c>
      <c r="C832" s="31" t="s">
        <v>553</v>
      </c>
      <c r="D832" s="31" t="s">
        <v>229</v>
      </c>
      <c r="E832" s="31">
        <v>2018</v>
      </c>
      <c r="F832" s="31" t="s">
        <v>26</v>
      </c>
      <c r="G832" s="31" t="s">
        <v>108</v>
      </c>
      <c r="H832" s="31" t="s">
        <v>743</v>
      </c>
      <c r="I832" s="31">
        <v>2232.7320138535042</v>
      </c>
      <c r="J832" s="31">
        <v>36916</v>
      </c>
      <c r="K832" s="31">
        <v>60.481417646914736</v>
      </c>
      <c r="L832" s="31" t="s">
        <v>3035</v>
      </c>
      <c r="M832" s="31">
        <v>60.48</v>
      </c>
      <c r="N832" s="31">
        <f t="shared" si="25"/>
        <v>0</v>
      </c>
      <c r="O832" s="31"/>
    </row>
    <row r="833" spans="1:15" x14ac:dyDescent="0.45">
      <c r="A833" s="31" t="str">
        <f t="shared" si="24"/>
        <v>E09000023_Modelled prevalence of children aged 0-4 in households where parent suffering domestic abuse_Number</v>
      </c>
      <c r="B833" s="31" t="s">
        <v>343</v>
      </c>
      <c r="C833" s="31" t="s">
        <v>344</v>
      </c>
      <c r="D833" s="31" t="s">
        <v>229</v>
      </c>
      <c r="E833" s="31">
        <v>2018</v>
      </c>
      <c r="F833" s="31" t="s">
        <v>26</v>
      </c>
      <c r="G833" s="31" t="s">
        <v>108</v>
      </c>
      <c r="H833" s="31" t="s">
        <v>743</v>
      </c>
      <c r="I833" s="31">
        <v>1898.2955719860913</v>
      </c>
      <c r="J833" s="31">
        <v>21814</v>
      </c>
      <c r="K833" s="31">
        <v>87.021892912170685</v>
      </c>
      <c r="L833" s="31" t="s">
        <v>3036</v>
      </c>
      <c r="M833" s="31">
        <v>87.02</v>
      </c>
      <c r="N833" s="31">
        <f t="shared" si="25"/>
        <v>0</v>
      </c>
      <c r="O833" s="31"/>
    </row>
    <row r="834" spans="1:15" x14ac:dyDescent="0.45">
      <c r="A834" s="31" t="str">
        <f t="shared" ref="A834:A897" si="26">CONCATENATE(B834,"_",G834,"_",H834)</f>
        <v>E10000019_Modelled prevalence of children aged 0-4 in households where parent suffering domestic abuse_Number</v>
      </c>
      <c r="B834" s="31" t="s">
        <v>345</v>
      </c>
      <c r="C834" s="31" t="s">
        <v>346</v>
      </c>
      <c r="D834" s="31" t="s">
        <v>229</v>
      </c>
      <c r="E834" s="31">
        <v>2018</v>
      </c>
      <c r="F834" s="31" t="s">
        <v>26</v>
      </c>
      <c r="G834" s="31" t="s">
        <v>108</v>
      </c>
      <c r="H834" s="31" t="s">
        <v>743</v>
      </c>
      <c r="I834" s="31">
        <v>2555.9072440741015</v>
      </c>
      <c r="J834" s="31">
        <v>39873</v>
      </c>
      <c r="K834" s="31">
        <v>64.101202419534559</v>
      </c>
      <c r="L834" s="31" t="s">
        <v>3037</v>
      </c>
      <c r="M834" s="31">
        <v>64.099999999999994</v>
      </c>
      <c r="N834" s="31">
        <f t="shared" ref="N834:N897" si="27">IF(OR(C834="City of London",C834="Isles of Scilly"),1,0)</f>
        <v>0</v>
      </c>
      <c r="O834" s="31"/>
    </row>
    <row r="835" spans="1:15" x14ac:dyDescent="0.45">
      <c r="A835" s="31" t="str">
        <f t="shared" si="26"/>
        <v>E08000012_Modelled prevalence of children aged 0-4 in households where parent suffering domestic abuse_Number</v>
      </c>
      <c r="B835" s="31" t="s">
        <v>347</v>
      </c>
      <c r="C835" s="31" t="s">
        <v>348</v>
      </c>
      <c r="D835" s="31" t="s">
        <v>229</v>
      </c>
      <c r="E835" s="31">
        <v>2018</v>
      </c>
      <c r="F835" s="31" t="s">
        <v>26</v>
      </c>
      <c r="G835" s="31" t="s">
        <v>108</v>
      </c>
      <c r="H835" s="31" t="s">
        <v>743</v>
      </c>
      <c r="I835" s="31">
        <v>2688.2239010807593</v>
      </c>
      <c r="J835" s="31">
        <v>29676</v>
      </c>
      <c r="K835" s="31">
        <v>90.585789900281682</v>
      </c>
      <c r="L835" s="31" t="s">
        <v>823</v>
      </c>
      <c r="M835" s="31">
        <v>90.59</v>
      </c>
      <c r="N835" s="31">
        <f t="shared" si="27"/>
        <v>0</v>
      </c>
      <c r="O835" s="31"/>
    </row>
    <row r="836" spans="1:15" x14ac:dyDescent="0.45">
      <c r="A836" s="31" t="str">
        <f t="shared" si="26"/>
        <v>E06000032_Modelled prevalence of children aged 0-4 in households where parent suffering domestic abuse_Number</v>
      </c>
      <c r="B836" s="31" t="s">
        <v>564</v>
      </c>
      <c r="C836" s="31" t="s">
        <v>724</v>
      </c>
      <c r="D836" s="31" t="s">
        <v>229</v>
      </c>
      <c r="E836" s="31">
        <v>2018</v>
      </c>
      <c r="F836" s="31" t="s">
        <v>26</v>
      </c>
      <c r="G836" s="31" t="s">
        <v>108</v>
      </c>
      <c r="H836" s="31" t="s">
        <v>743</v>
      </c>
      <c r="I836" s="31">
        <v>1257.7003138152324</v>
      </c>
      <c r="J836" s="31">
        <v>17547</v>
      </c>
      <c r="K836" s="31">
        <v>71.676087867739923</v>
      </c>
      <c r="L836" s="31" t="s">
        <v>3038</v>
      </c>
      <c r="M836" s="31">
        <v>71.680000000000007</v>
      </c>
      <c r="N836" s="31">
        <f t="shared" si="27"/>
        <v>0</v>
      </c>
      <c r="O836" s="31"/>
    </row>
    <row r="837" spans="1:15" x14ac:dyDescent="0.45">
      <c r="A837" s="31" t="str">
        <f t="shared" si="26"/>
        <v>E08000003_Modelled prevalence of children aged 0-4 in households where parent suffering domestic abuse_Number</v>
      </c>
      <c r="B837" s="31" t="s">
        <v>349</v>
      </c>
      <c r="C837" s="31" t="s">
        <v>350</v>
      </c>
      <c r="D837" s="31" t="s">
        <v>229</v>
      </c>
      <c r="E837" s="31">
        <v>2018</v>
      </c>
      <c r="F837" s="31" t="s">
        <v>26</v>
      </c>
      <c r="G837" s="31" t="s">
        <v>108</v>
      </c>
      <c r="H837" s="31" t="s">
        <v>743</v>
      </c>
      <c r="I837" s="31">
        <v>3577.1634282426739</v>
      </c>
      <c r="J837" s="31">
        <v>37768</v>
      </c>
      <c r="K837" s="31">
        <v>94.714134405917008</v>
      </c>
      <c r="L837" s="31" t="s">
        <v>3039</v>
      </c>
      <c r="M837" s="31">
        <v>94.71</v>
      </c>
      <c r="N837" s="31">
        <f t="shared" si="27"/>
        <v>0</v>
      </c>
      <c r="O837" s="31"/>
    </row>
    <row r="838" spans="1:15" x14ac:dyDescent="0.45">
      <c r="A838" s="31" t="str">
        <f t="shared" si="26"/>
        <v>E06000035_Modelled prevalence of children aged 0-4 in households where parent suffering domestic abuse_Number</v>
      </c>
      <c r="B838" s="31" t="s">
        <v>351</v>
      </c>
      <c r="C838" s="31" t="s">
        <v>352</v>
      </c>
      <c r="D838" s="31" t="s">
        <v>229</v>
      </c>
      <c r="E838" s="31">
        <v>2018</v>
      </c>
      <c r="F838" s="31" t="s">
        <v>26</v>
      </c>
      <c r="G838" s="31" t="s">
        <v>108</v>
      </c>
      <c r="H838" s="31" t="s">
        <v>743</v>
      </c>
      <c r="I838" s="31">
        <v>1255.6016720347893</v>
      </c>
      <c r="J838" s="31">
        <v>18494</v>
      </c>
      <c r="K838" s="31">
        <v>67.892379800734801</v>
      </c>
      <c r="L838" s="31" t="s">
        <v>3040</v>
      </c>
      <c r="M838" s="31">
        <v>67.89</v>
      </c>
      <c r="N838" s="31">
        <f t="shared" si="27"/>
        <v>0</v>
      </c>
      <c r="O838" s="31"/>
    </row>
    <row r="839" spans="1:15" x14ac:dyDescent="0.45">
      <c r="A839" s="31" t="str">
        <f t="shared" si="26"/>
        <v>E09000024_Modelled prevalence of children aged 0-4 in households where parent suffering domestic abuse_Number</v>
      </c>
      <c r="B839" s="31" t="s">
        <v>353</v>
      </c>
      <c r="C839" s="31" t="s">
        <v>354</v>
      </c>
      <c r="D839" s="31" t="s">
        <v>229</v>
      </c>
      <c r="E839" s="31">
        <v>2018</v>
      </c>
      <c r="F839" s="31" t="s">
        <v>26</v>
      </c>
      <c r="G839" s="31" t="s">
        <v>108</v>
      </c>
      <c r="H839" s="31" t="s">
        <v>743</v>
      </c>
      <c r="I839" s="31">
        <v>979.9793012878863</v>
      </c>
      <c r="J839" s="31">
        <v>14994</v>
      </c>
      <c r="K839" s="31">
        <v>65.358096657855569</v>
      </c>
      <c r="L839" s="31" t="s">
        <v>3041</v>
      </c>
      <c r="M839" s="31">
        <v>65.36</v>
      </c>
      <c r="N839" s="31">
        <f t="shared" si="27"/>
        <v>0</v>
      </c>
      <c r="O839" s="31"/>
    </row>
    <row r="840" spans="1:15" x14ac:dyDescent="0.45">
      <c r="A840" s="31" t="str">
        <f t="shared" si="26"/>
        <v>E06000002_Modelled prevalence of children aged 0-4 in households where parent suffering domestic abuse_Number</v>
      </c>
      <c r="B840" s="31" t="s">
        <v>511</v>
      </c>
      <c r="C840" s="31" t="s">
        <v>725</v>
      </c>
      <c r="D840" s="31" t="s">
        <v>229</v>
      </c>
      <c r="E840" s="31">
        <v>2018</v>
      </c>
      <c r="F840" s="31" t="s">
        <v>26</v>
      </c>
      <c r="G840" s="31" t="s">
        <v>108</v>
      </c>
      <c r="H840" s="31" t="s">
        <v>743</v>
      </c>
      <c r="I840" s="31">
        <v>778.53582051992692</v>
      </c>
      <c r="J840" s="31">
        <v>9657</v>
      </c>
      <c r="K840" s="31">
        <v>80.618807136784383</v>
      </c>
      <c r="L840" s="31" t="s">
        <v>3042</v>
      </c>
      <c r="M840" s="31">
        <v>80.62</v>
      </c>
      <c r="N840" s="31">
        <f t="shared" si="27"/>
        <v>0</v>
      </c>
      <c r="O840" s="31"/>
    </row>
    <row r="841" spans="1:15" x14ac:dyDescent="0.45">
      <c r="A841" s="31" t="str">
        <f t="shared" si="26"/>
        <v>E06000042_Modelled prevalence of children aged 0-4 in households where parent suffering domestic abuse_Number</v>
      </c>
      <c r="B841" s="31" t="s">
        <v>355</v>
      </c>
      <c r="C841" s="31" t="s">
        <v>356</v>
      </c>
      <c r="D841" s="31" t="s">
        <v>229</v>
      </c>
      <c r="E841" s="31">
        <v>2018</v>
      </c>
      <c r="F841" s="31" t="s">
        <v>26</v>
      </c>
      <c r="G841" s="31" t="s">
        <v>108</v>
      </c>
      <c r="H841" s="31" t="s">
        <v>743</v>
      </c>
      <c r="I841" s="31">
        <v>1253.1379781496103</v>
      </c>
      <c r="J841" s="31">
        <v>19048</v>
      </c>
      <c r="K841" s="31">
        <v>65.788428084292846</v>
      </c>
      <c r="L841" s="31" t="s">
        <v>3043</v>
      </c>
      <c r="M841" s="31">
        <v>65.790000000000006</v>
      </c>
      <c r="N841" s="31">
        <f t="shared" si="27"/>
        <v>0</v>
      </c>
      <c r="O841" s="31"/>
    </row>
    <row r="842" spans="1:15" x14ac:dyDescent="0.45">
      <c r="A842" s="31" t="str">
        <f t="shared" si="26"/>
        <v>E08000021_Modelled prevalence of children aged 0-4 in households where parent suffering domestic abuse_Number</v>
      </c>
      <c r="B842" s="31" t="s">
        <v>357</v>
      </c>
      <c r="C842" s="31" t="s">
        <v>358</v>
      </c>
      <c r="D842" s="31" t="s">
        <v>229</v>
      </c>
      <c r="E842" s="31">
        <v>2018</v>
      </c>
      <c r="F842" s="31" t="s">
        <v>26</v>
      </c>
      <c r="G842" s="31" t="s">
        <v>108</v>
      </c>
      <c r="H842" s="31" t="s">
        <v>743</v>
      </c>
      <c r="I842" s="31">
        <v>1404.064111823388</v>
      </c>
      <c r="J842" s="31">
        <v>16630</v>
      </c>
      <c r="K842" s="31">
        <v>84.429591811388335</v>
      </c>
      <c r="L842" s="31" t="s">
        <v>3044</v>
      </c>
      <c r="M842" s="31">
        <v>84.43</v>
      </c>
      <c r="N842" s="31">
        <f t="shared" si="27"/>
        <v>0</v>
      </c>
      <c r="O842" s="31"/>
    </row>
    <row r="843" spans="1:15" x14ac:dyDescent="0.45">
      <c r="A843" s="31" t="str">
        <f t="shared" si="26"/>
        <v>E09000025_Modelled prevalence of children aged 0-4 in households where parent suffering domestic abuse_Number</v>
      </c>
      <c r="B843" s="31" t="s">
        <v>359</v>
      </c>
      <c r="C843" s="31" t="s">
        <v>360</v>
      </c>
      <c r="D843" s="31" t="s">
        <v>229</v>
      </c>
      <c r="E843" s="31">
        <v>2018</v>
      </c>
      <c r="F843" s="31" t="s">
        <v>26</v>
      </c>
      <c r="G843" s="31" t="s">
        <v>108</v>
      </c>
      <c r="H843" s="31" t="s">
        <v>743</v>
      </c>
      <c r="I843" s="31">
        <v>2363.3737299294312</v>
      </c>
      <c r="J843" s="31">
        <v>28254</v>
      </c>
      <c r="K843" s="31">
        <v>83.647403197049314</v>
      </c>
      <c r="L843" s="31" t="s">
        <v>3045</v>
      </c>
      <c r="M843" s="31">
        <v>83.65</v>
      </c>
      <c r="N843" s="31">
        <f t="shared" si="27"/>
        <v>0</v>
      </c>
      <c r="O843" s="31"/>
    </row>
    <row r="844" spans="1:15" x14ac:dyDescent="0.45">
      <c r="A844" s="31" t="str">
        <f t="shared" si="26"/>
        <v>E10000020_Modelled prevalence of children aged 0-4 in households where parent suffering domestic abuse_Number</v>
      </c>
      <c r="B844" s="31" t="s">
        <v>361</v>
      </c>
      <c r="C844" s="31" t="s">
        <v>362</v>
      </c>
      <c r="D844" s="31" t="s">
        <v>229</v>
      </c>
      <c r="E844" s="31">
        <v>2018</v>
      </c>
      <c r="F844" s="31" t="s">
        <v>26</v>
      </c>
      <c r="G844" s="31" t="s">
        <v>108</v>
      </c>
      <c r="H844" s="31" t="s">
        <v>743</v>
      </c>
      <c r="I844" s="31">
        <v>3152.280730101169</v>
      </c>
      <c r="J844" s="31">
        <v>46256</v>
      </c>
      <c r="K844" s="31">
        <v>68.148580294473561</v>
      </c>
      <c r="L844" s="31" t="s">
        <v>3046</v>
      </c>
      <c r="M844" s="31">
        <v>68.150000000000006</v>
      </c>
      <c r="N844" s="31">
        <f t="shared" si="27"/>
        <v>0</v>
      </c>
      <c r="O844" s="31"/>
    </row>
    <row r="845" spans="1:15" x14ac:dyDescent="0.45">
      <c r="A845" s="31" t="str">
        <f t="shared" si="26"/>
        <v>E06000012_Modelled prevalence of children aged 0-4 in households where parent suffering domestic abuse_Number</v>
      </c>
      <c r="B845" s="31" t="s">
        <v>363</v>
      </c>
      <c r="C845" s="31" t="s">
        <v>364</v>
      </c>
      <c r="D845" s="31" t="s">
        <v>229</v>
      </c>
      <c r="E845" s="31">
        <v>2018</v>
      </c>
      <c r="F845" s="31" t="s">
        <v>26</v>
      </c>
      <c r="G845" s="31" t="s">
        <v>108</v>
      </c>
      <c r="H845" s="31" t="s">
        <v>743</v>
      </c>
      <c r="I845" s="31">
        <v>685.92382602780935</v>
      </c>
      <c r="J845" s="31">
        <v>9516</v>
      </c>
      <c r="K845" s="31">
        <v>72.081108241678152</v>
      </c>
      <c r="L845" s="31" t="s">
        <v>3047</v>
      </c>
      <c r="M845" s="31">
        <v>72.08</v>
      </c>
      <c r="N845" s="31">
        <f t="shared" si="27"/>
        <v>0</v>
      </c>
      <c r="O845" s="31"/>
    </row>
    <row r="846" spans="1:15" x14ac:dyDescent="0.45">
      <c r="A846" s="31" t="str">
        <f t="shared" si="26"/>
        <v>E06000013_Modelled prevalence of children aged 0-4 in households where parent suffering domestic abuse_Number</v>
      </c>
      <c r="B846" s="31" t="s">
        <v>365</v>
      </c>
      <c r="C846" s="31" t="s">
        <v>366</v>
      </c>
      <c r="D846" s="31" t="s">
        <v>229</v>
      </c>
      <c r="E846" s="31">
        <v>2018</v>
      </c>
      <c r="F846" s="31" t="s">
        <v>26</v>
      </c>
      <c r="G846" s="31" t="s">
        <v>108</v>
      </c>
      <c r="H846" s="31" t="s">
        <v>743</v>
      </c>
      <c r="I846" s="31">
        <v>565.33376500163092</v>
      </c>
      <c r="J846" s="31">
        <v>9204</v>
      </c>
      <c r="K846" s="31">
        <v>61.422616797221963</v>
      </c>
      <c r="L846" s="31" t="s">
        <v>3048</v>
      </c>
      <c r="M846" s="31">
        <v>61.42</v>
      </c>
      <c r="N846" s="31">
        <f t="shared" si="27"/>
        <v>0</v>
      </c>
      <c r="O846" s="31"/>
    </row>
    <row r="847" spans="1:15" x14ac:dyDescent="0.45">
      <c r="A847" s="31" t="str">
        <f t="shared" si="26"/>
        <v>E06000024_Modelled prevalence of children aged 0-4 in households where parent suffering domestic abuse_Number</v>
      </c>
      <c r="B847" s="31" t="s">
        <v>367</v>
      </c>
      <c r="C847" s="31" t="s">
        <v>368</v>
      </c>
      <c r="D847" s="31" t="s">
        <v>229</v>
      </c>
      <c r="E847" s="31">
        <v>2018</v>
      </c>
      <c r="F847" s="31" t="s">
        <v>26</v>
      </c>
      <c r="G847" s="31" t="s">
        <v>108</v>
      </c>
      <c r="H847" s="31" t="s">
        <v>743</v>
      </c>
      <c r="I847" s="31">
        <v>731.50619105993906</v>
      </c>
      <c r="J847" s="31">
        <v>11491</v>
      </c>
      <c r="K847" s="31">
        <v>63.659054134534763</v>
      </c>
      <c r="L847" s="31" t="s">
        <v>3049</v>
      </c>
      <c r="M847" s="31">
        <v>63.66</v>
      </c>
      <c r="N847" s="31">
        <f t="shared" si="27"/>
        <v>0</v>
      </c>
      <c r="O847" s="31"/>
    </row>
    <row r="848" spans="1:15" x14ac:dyDescent="0.45">
      <c r="A848" s="31" t="str">
        <f t="shared" si="26"/>
        <v>E08000022_Modelled prevalence of children aged 0-4 in households where parent suffering domestic abuse_Number</v>
      </c>
      <c r="B848" s="31" t="s">
        <v>524</v>
      </c>
      <c r="C848" s="31" t="s">
        <v>525</v>
      </c>
      <c r="D848" s="31" t="s">
        <v>229</v>
      </c>
      <c r="E848" s="31">
        <v>2018</v>
      </c>
      <c r="F848" s="31" t="s">
        <v>26</v>
      </c>
      <c r="G848" s="31" t="s">
        <v>108</v>
      </c>
      <c r="H848" s="31" t="s">
        <v>743</v>
      </c>
      <c r="I848" s="31">
        <v>825.30588850599042</v>
      </c>
      <c r="J848" s="31">
        <v>11471</v>
      </c>
      <c r="K848" s="31">
        <v>71.947161407548649</v>
      </c>
      <c r="L848" s="31" t="s">
        <v>3050</v>
      </c>
      <c r="M848" s="31">
        <v>71.95</v>
      </c>
      <c r="N848" s="31">
        <f t="shared" si="27"/>
        <v>0</v>
      </c>
      <c r="O848" s="31"/>
    </row>
    <row r="849" spans="1:15" x14ac:dyDescent="0.45">
      <c r="A849" s="31" t="str">
        <f t="shared" si="26"/>
        <v>E10000023_Modelled prevalence of children aged 0-4 in households where parent suffering domestic abuse_Number</v>
      </c>
      <c r="B849" s="31" t="s">
        <v>369</v>
      </c>
      <c r="C849" s="31" t="s">
        <v>370</v>
      </c>
      <c r="D849" s="31" t="s">
        <v>229</v>
      </c>
      <c r="E849" s="31">
        <v>2018</v>
      </c>
      <c r="F849" s="31" t="s">
        <v>26</v>
      </c>
      <c r="G849" s="31" t="s">
        <v>108</v>
      </c>
      <c r="H849" s="31" t="s">
        <v>743</v>
      </c>
      <c r="I849" s="31">
        <v>1882.2283302053295</v>
      </c>
      <c r="J849" s="31">
        <v>29706</v>
      </c>
      <c r="K849" s="31">
        <v>63.361890870710617</v>
      </c>
      <c r="L849" s="31" t="s">
        <v>3051</v>
      </c>
      <c r="M849" s="31">
        <v>63.36</v>
      </c>
      <c r="N849" s="31">
        <f t="shared" si="27"/>
        <v>0</v>
      </c>
      <c r="O849" s="31"/>
    </row>
    <row r="850" spans="1:15" x14ac:dyDescent="0.45">
      <c r="A850" s="31" t="str">
        <f t="shared" si="26"/>
        <v>E10000021_Modelled prevalence of children aged 0-4 in households where parent suffering domestic abuse_Number</v>
      </c>
      <c r="B850" s="31" t="s">
        <v>371</v>
      </c>
      <c r="C850" s="31" t="s">
        <v>372</v>
      </c>
      <c r="D850" s="31" t="s">
        <v>229</v>
      </c>
      <c r="E850" s="31">
        <v>2018</v>
      </c>
      <c r="F850" s="31" t="s">
        <v>26</v>
      </c>
      <c r="G850" s="31" t="s">
        <v>108</v>
      </c>
      <c r="H850" s="31" t="s">
        <v>743</v>
      </c>
      <c r="I850" s="31">
        <v>3000.0323377056166</v>
      </c>
      <c r="J850" s="31">
        <v>47337</v>
      </c>
      <c r="K850" s="31">
        <v>63.376055468357023</v>
      </c>
      <c r="L850" s="31" t="s">
        <v>3052</v>
      </c>
      <c r="M850" s="31">
        <v>63.38</v>
      </c>
      <c r="N850" s="31">
        <f t="shared" si="27"/>
        <v>0</v>
      </c>
      <c r="O850" s="31"/>
    </row>
    <row r="851" spans="1:15" x14ac:dyDescent="0.45">
      <c r="A851" s="31" t="str">
        <f t="shared" si="26"/>
        <v>E06000048_Modelled prevalence of children aged 0-4 in households where parent suffering domestic abuse_Number</v>
      </c>
      <c r="B851" s="31" t="s">
        <v>484</v>
      </c>
      <c r="C851" s="31" t="s">
        <v>705</v>
      </c>
      <c r="D851" s="31" t="s">
        <v>229</v>
      </c>
      <c r="E851" s="31">
        <v>2018</v>
      </c>
      <c r="F851" s="31" t="s">
        <v>26</v>
      </c>
      <c r="G851" s="31" t="s">
        <v>108</v>
      </c>
      <c r="H851" s="31" t="s">
        <v>743</v>
      </c>
      <c r="I851" s="31">
        <v>1008.2681559695645</v>
      </c>
      <c r="J851" s="31">
        <v>14910</v>
      </c>
      <c r="K851" s="31">
        <v>67.623618777301445</v>
      </c>
      <c r="L851" s="31" t="s">
        <v>3053</v>
      </c>
      <c r="M851" s="31">
        <v>67.62</v>
      </c>
      <c r="N851" s="31">
        <f t="shared" si="27"/>
        <v>0</v>
      </c>
      <c r="O851" s="31"/>
    </row>
    <row r="852" spans="1:15" x14ac:dyDescent="0.45">
      <c r="A852" s="31" t="str">
        <f t="shared" si="26"/>
        <v>E06000018_Modelled prevalence of children aged 0-4 in households where parent suffering domestic abuse_Number</v>
      </c>
      <c r="B852" s="31" t="s">
        <v>373</v>
      </c>
      <c r="C852" s="31" t="s">
        <v>374</v>
      </c>
      <c r="D852" s="31" t="s">
        <v>229</v>
      </c>
      <c r="E852" s="31">
        <v>2018</v>
      </c>
      <c r="F852" s="31" t="s">
        <v>26</v>
      </c>
      <c r="G852" s="31" t="s">
        <v>108</v>
      </c>
      <c r="H852" s="31" t="s">
        <v>743</v>
      </c>
      <c r="I852" s="31">
        <v>1750.107962653773</v>
      </c>
      <c r="J852" s="31">
        <v>20755</v>
      </c>
      <c r="K852" s="31">
        <v>84.322233806493514</v>
      </c>
      <c r="L852" s="31" t="s">
        <v>3054</v>
      </c>
      <c r="M852" s="31">
        <v>84.32</v>
      </c>
      <c r="N852" s="31">
        <f t="shared" si="27"/>
        <v>0</v>
      </c>
      <c r="O852" s="31"/>
    </row>
    <row r="853" spans="1:15" x14ac:dyDescent="0.45">
      <c r="A853" s="31" t="str">
        <f t="shared" si="26"/>
        <v>E10000024_Modelled prevalence of children aged 0-4 in households where parent suffering domestic abuse_Number</v>
      </c>
      <c r="B853" s="31" t="s">
        <v>572</v>
      </c>
      <c r="C853" s="31" t="s">
        <v>573</v>
      </c>
      <c r="D853" s="31" t="s">
        <v>229</v>
      </c>
      <c r="E853" s="31">
        <v>2018</v>
      </c>
      <c r="F853" s="31" t="s">
        <v>26</v>
      </c>
      <c r="G853" s="31" t="s">
        <v>108</v>
      </c>
      <c r="H853" s="31" t="s">
        <v>743</v>
      </c>
      <c r="I853" s="31">
        <v>2783.2363147677115</v>
      </c>
      <c r="J853" s="31">
        <v>44888</v>
      </c>
      <c r="K853" s="31">
        <v>62.004016992686495</v>
      </c>
      <c r="L853" s="31" t="s">
        <v>3055</v>
      </c>
      <c r="M853" s="31">
        <v>62</v>
      </c>
      <c r="N853" s="31">
        <f t="shared" si="27"/>
        <v>0</v>
      </c>
      <c r="O853" s="31"/>
    </row>
    <row r="854" spans="1:15" x14ac:dyDescent="0.45">
      <c r="A854" s="31" t="str">
        <f t="shared" si="26"/>
        <v>E08000004_Modelled prevalence of children aged 0-4 in households where parent suffering domestic abuse_Number</v>
      </c>
      <c r="B854" s="31" t="s">
        <v>375</v>
      </c>
      <c r="C854" s="31" t="s">
        <v>376</v>
      </c>
      <c r="D854" s="31" t="s">
        <v>229</v>
      </c>
      <c r="E854" s="31">
        <v>2018</v>
      </c>
      <c r="F854" s="31" t="s">
        <v>26</v>
      </c>
      <c r="G854" s="31" t="s">
        <v>108</v>
      </c>
      <c r="H854" s="31" t="s">
        <v>743</v>
      </c>
      <c r="I854" s="31">
        <v>1207.996653479614</v>
      </c>
      <c r="J854" s="31">
        <v>16792</v>
      </c>
      <c r="K854" s="31">
        <v>71.938819287733082</v>
      </c>
      <c r="L854" s="31" t="s">
        <v>3056</v>
      </c>
      <c r="M854" s="31">
        <v>71.94</v>
      </c>
      <c r="N854" s="31">
        <f t="shared" si="27"/>
        <v>0</v>
      </c>
      <c r="O854" s="31"/>
    </row>
    <row r="855" spans="1:15" x14ac:dyDescent="0.45">
      <c r="A855" s="31" t="str">
        <f t="shared" si="26"/>
        <v>E10000025_Modelled prevalence of children aged 0-4 in households where parent suffering domestic abuse_Number</v>
      </c>
      <c r="B855" s="31" t="s">
        <v>377</v>
      </c>
      <c r="C855" s="31" t="s">
        <v>378</v>
      </c>
      <c r="D855" s="31" t="s">
        <v>229</v>
      </c>
      <c r="E855" s="31">
        <v>2018</v>
      </c>
      <c r="F855" s="31" t="s">
        <v>26</v>
      </c>
      <c r="G855" s="31" t="s">
        <v>108</v>
      </c>
      <c r="H855" s="31" t="s">
        <v>743</v>
      </c>
      <c r="I855" s="31">
        <v>2571.4861155002636</v>
      </c>
      <c r="J855" s="31">
        <v>39398</v>
      </c>
      <c r="K855" s="31">
        <v>65.269458233927196</v>
      </c>
      <c r="L855" s="31" t="s">
        <v>3057</v>
      </c>
      <c r="M855" s="31">
        <v>65.27</v>
      </c>
      <c r="N855" s="31">
        <f t="shared" si="27"/>
        <v>0</v>
      </c>
      <c r="O855" s="31"/>
    </row>
    <row r="856" spans="1:15" x14ac:dyDescent="0.45">
      <c r="A856" s="31" t="str">
        <f t="shared" si="26"/>
        <v>E06000031_Modelled prevalence of children aged 0-4 in households where parent suffering domestic abuse_Number</v>
      </c>
      <c r="B856" s="31" t="s">
        <v>379</v>
      </c>
      <c r="C856" s="31" t="s">
        <v>380</v>
      </c>
      <c r="D856" s="31" t="s">
        <v>229</v>
      </c>
      <c r="E856" s="31">
        <v>2018</v>
      </c>
      <c r="F856" s="31" t="s">
        <v>26</v>
      </c>
      <c r="G856" s="31" t="s">
        <v>108</v>
      </c>
      <c r="H856" s="31" t="s">
        <v>743</v>
      </c>
      <c r="I856" s="31">
        <v>1033.4231728610446</v>
      </c>
      <c r="J856" s="31">
        <v>15931</v>
      </c>
      <c r="K856" s="31">
        <v>64.868694549058091</v>
      </c>
      <c r="L856" s="31" t="s">
        <v>3058</v>
      </c>
      <c r="M856" s="31">
        <v>64.87</v>
      </c>
      <c r="N856" s="31">
        <f t="shared" si="27"/>
        <v>0</v>
      </c>
      <c r="O856" s="31"/>
    </row>
    <row r="857" spans="1:15" x14ac:dyDescent="0.45">
      <c r="A857" s="31" t="str">
        <f t="shared" si="26"/>
        <v>E06000026_Modelled prevalence of children aged 0-4 in households where parent suffering domestic abuse_Number</v>
      </c>
      <c r="B857" s="31" t="s">
        <v>381</v>
      </c>
      <c r="C857" s="31" t="s">
        <v>382</v>
      </c>
      <c r="D857" s="31" t="s">
        <v>229</v>
      </c>
      <c r="E857" s="31">
        <v>2018</v>
      </c>
      <c r="F857" s="31" t="s">
        <v>26</v>
      </c>
      <c r="G857" s="31" t="s">
        <v>108</v>
      </c>
      <c r="H857" s="31" t="s">
        <v>743</v>
      </c>
      <c r="I857" s="31">
        <v>1141.9701437993765</v>
      </c>
      <c r="J857" s="31">
        <v>14969</v>
      </c>
      <c r="K857" s="31">
        <v>76.289006867484559</v>
      </c>
      <c r="L857" s="31" t="s">
        <v>3059</v>
      </c>
      <c r="M857" s="31">
        <v>76.290000000000006</v>
      </c>
      <c r="N857" s="31">
        <f t="shared" si="27"/>
        <v>0</v>
      </c>
      <c r="O857" s="31"/>
    </row>
    <row r="858" spans="1:15" x14ac:dyDescent="0.45">
      <c r="A858" s="31" t="str">
        <f t="shared" si="26"/>
        <v>E06000029_Modelled prevalence of children aged 0-4 in households where parent suffering domestic abuse_Number</v>
      </c>
      <c r="B858" s="31" t="s">
        <v>543</v>
      </c>
      <c r="C858" s="31" t="s">
        <v>717</v>
      </c>
      <c r="D858" s="31" t="s">
        <v>229</v>
      </c>
      <c r="E858" s="31">
        <v>2018</v>
      </c>
      <c r="F858" s="31" t="s">
        <v>26</v>
      </c>
      <c r="G858" s="31" t="s">
        <v>108</v>
      </c>
      <c r="H858" s="31" t="s">
        <v>743</v>
      </c>
      <c r="I858" s="31">
        <v>509.88842512065065</v>
      </c>
      <c r="J858" s="31">
        <v>8108</v>
      </c>
      <c r="K858" s="31">
        <v>62.887077592581484</v>
      </c>
      <c r="L858" s="31" t="s">
        <v>3060</v>
      </c>
      <c r="M858" s="31">
        <v>62.89</v>
      </c>
      <c r="N858" s="31">
        <f t="shared" si="27"/>
        <v>0</v>
      </c>
      <c r="O858" s="31"/>
    </row>
    <row r="859" spans="1:15" x14ac:dyDescent="0.45">
      <c r="A859" s="31" t="str">
        <f t="shared" si="26"/>
        <v>E06000044_Modelled prevalence of children aged 0-4 in households where parent suffering domestic abuse_Number</v>
      </c>
      <c r="B859" s="31" t="s">
        <v>383</v>
      </c>
      <c r="C859" s="31" t="s">
        <v>384</v>
      </c>
      <c r="D859" s="31" t="s">
        <v>229</v>
      </c>
      <c r="E859" s="31">
        <v>2018</v>
      </c>
      <c r="F859" s="31" t="s">
        <v>26</v>
      </c>
      <c r="G859" s="31" t="s">
        <v>108</v>
      </c>
      <c r="H859" s="31" t="s">
        <v>743</v>
      </c>
      <c r="I859" s="31">
        <v>1023.1063737154977</v>
      </c>
      <c r="J859" s="31">
        <v>12735</v>
      </c>
      <c r="K859" s="31">
        <v>80.338152627836493</v>
      </c>
      <c r="L859" s="31" t="s">
        <v>3061</v>
      </c>
      <c r="M859" s="31">
        <v>80.34</v>
      </c>
      <c r="N859" s="31">
        <f t="shared" si="27"/>
        <v>0</v>
      </c>
      <c r="O859" s="31"/>
    </row>
    <row r="860" spans="1:15" x14ac:dyDescent="0.45">
      <c r="A860" s="31" t="str">
        <f t="shared" si="26"/>
        <v>E06000038_Modelled prevalence of children aged 0-4 in households where parent suffering domestic abuse_Number</v>
      </c>
      <c r="B860" s="31" t="s">
        <v>557</v>
      </c>
      <c r="C860" s="31" t="s">
        <v>726</v>
      </c>
      <c r="D860" s="31" t="s">
        <v>229</v>
      </c>
      <c r="E860" s="31">
        <v>2018</v>
      </c>
      <c r="F860" s="31" t="s">
        <v>26</v>
      </c>
      <c r="G860" s="31" t="s">
        <v>108</v>
      </c>
      <c r="H860" s="31" t="s">
        <v>743</v>
      </c>
      <c r="I860" s="31">
        <v>853.09563002969207</v>
      </c>
      <c r="J860" s="31">
        <v>11632</v>
      </c>
      <c r="K860" s="31">
        <v>73.340408358811217</v>
      </c>
      <c r="L860" s="31" t="s">
        <v>3010</v>
      </c>
      <c r="M860" s="31">
        <v>73.34</v>
      </c>
      <c r="N860" s="31">
        <f t="shared" si="27"/>
        <v>0</v>
      </c>
      <c r="O860" s="31"/>
    </row>
    <row r="861" spans="1:15" x14ac:dyDescent="0.45">
      <c r="A861" s="31" t="str">
        <f t="shared" si="26"/>
        <v>E09000026_Modelled prevalence of children aged 0-4 in households where parent suffering domestic abuse_Number</v>
      </c>
      <c r="B861" s="31" t="s">
        <v>385</v>
      </c>
      <c r="C861" s="31" t="s">
        <v>386</v>
      </c>
      <c r="D861" s="31" t="s">
        <v>229</v>
      </c>
      <c r="E861" s="31">
        <v>2018</v>
      </c>
      <c r="F861" s="31" t="s">
        <v>26</v>
      </c>
      <c r="G861" s="31" t="s">
        <v>108</v>
      </c>
      <c r="H861" s="31" t="s">
        <v>743</v>
      </c>
      <c r="I861" s="31">
        <v>1566.5258767663597</v>
      </c>
      <c r="J861" s="31">
        <v>22744</v>
      </c>
      <c r="K861" s="31">
        <v>68.876445513821665</v>
      </c>
      <c r="L861" s="31" t="s">
        <v>3062</v>
      </c>
      <c r="M861" s="31">
        <v>68.88</v>
      </c>
      <c r="N861" s="31">
        <f t="shared" si="27"/>
        <v>0</v>
      </c>
      <c r="O861" s="31"/>
    </row>
    <row r="862" spans="1:15" x14ac:dyDescent="0.45">
      <c r="A862" s="31" t="str">
        <f t="shared" si="26"/>
        <v>E06000003_Modelled prevalence of children aged 0-4 in households where parent suffering domestic abuse_Number</v>
      </c>
      <c r="B862" s="31" t="s">
        <v>387</v>
      </c>
      <c r="C862" s="31" t="s">
        <v>388</v>
      </c>
      <c r="D862" s="31" t="s">
        <v>229</v>
      </c>
      <c r="E862" s="31">
        <v>2018</v>
      </c>
      <c r="F862" s="31" t="s">
        <v>26</v>
      </c>
      <c r="G862" s="31" t="s">
        <v>108</v>
      </c>
      <c r="H862" s="31" t="s">
        <v>743</v>
      </c>
      <c r="I862" s="31">
        <v>542.49939085679125</v>
      </c>
      <c r="J862" s="31">
        <v>7348</v>
      </c>
      <c r="K862" s="31">
        <v>73.829530601087541</v>
      </c>
      <c r="L862" s="31" t="s">
        <v>3063</v>
      </c>
      <c r="M862" s="31">
        <v>73.83</v>
      </c>
      <c r="N862" s="31">
        <f t="shared" si="27"/>
        <v>0</v>
      </c>
      <c r="O862" s="31"/>
    </row>
    <row r="863" spans="1:15" x14ac:dyDescent="0.45">
      <c r="A863" s="31" t="str">
        <f t="shared" si="26"/>
        <v>E09000027_Modelled prevalence of children aged 0-4 in households where parent suffering domestic abuse_Number</v>
      </c>
      <c r="B863" s="31" t="s">
        <v>389</v>
      </c>
      <c r="C863" s="31" t="s">
        <v>390</v>
      </c>
      <c r="D863" s="31" t="s">
        <v>229</v>
      </c>
      <c r="E863" s="31">
        <v>2018</v>
      </c>
      <c r="F863" s="31" t="s">
        <v>26</v>
      </c>
      <c r="G863" s="31" t="s">
        <v>108</v>
      </c>
      <c r="H863" s="31" t="s">
        <v>743</v>
      </c>
      <c r="I863" s="31">
        <v>780.11293944912939</v>
      </c>
      <c r="J863" s="31">
        <v>12624</v>
      </c>
      <c r="K863" s="31">
        <v>61.79601865091329</v>
      </c>
      <c r="L863" s="31" t="s">
        <v>3064</v>
      </c>
      <c r="M863" s="31">
        <v>61.8</v>
      </c>
      <c r="N863" s="31">
        <f t="shared" si="27"/>
        <v>0</v>
      </c>
      <c r="O863" s="31"/>
    </row>
    <row r="864" spans="1:15" x14ac:dyDescent="0.45">
      <c r="A864" s="31" t="str">
        <f t="shared" si="26"/>
        <v>E08000005_Modelled prevalence of children aged 0-4 in households where parent suffering domestic abuse_Number</v>
      </c>
      <c r="B864" s="31" t="s">
        <v>391</v>
      </c>
      <c r="C864" s="31" t="s">
        <v>392</v>
      </c>
      <c r="D864" s="31" t="s">
        <v>229</v>
      </c>
      <c r="E864" s="31">
        <v>2018</v>
      </c>
      <c r="F864" s="31" t="s">
        <v>26</v>
      </c>
      <c r="G864" s="31" t="s">
        <v>108</v>
      </c>
      <c r="H864" s="31" t="s">
        <v>743</v>
      </c>
      <c r="I864" s="31">
        <v>1115.4656983932748</v>
      </c>
      <c r="J864" s="31">
        <v>15123</v>
      </c>
      <c r="K864" s="31">
        <v>73.759551570010899</v>
      </c>
      <c r="L864" s="31" t="s">
        <v>3065</v>
      </c>
      <c r="M864" s="31">
        <v>73.760000000000005</v>
      </c>
      <c r="N864" s="31">
        <f t="shared" si="27"/>
        <v>0</v>
      </c>
      <c r="O864" s="31"/>
    </row>
    <row r="865" spans="1:15" x14ac:dyDescent="0.45">
      <c r="A865" s="31" t="str">
        <f t="shared" si="26"/>
        <v>E08000018_Modelled prevalence of children aged 0-4 in households where parent suffering domestic abuse_Number</v>
      </c>
      <c r="B865" s="31" t="s">
        <v>393</v>
      </c>
      <c r="C865" s="31" t="s">
        <v>394</v>
      </c>
      <c r="D865" s="31" t="s">
        <v>229</v>
      </c>
      <c r="E865" s="31">
        <v>2018</v>
      </c>
      <c r="F865" s="31" t="s">
        <v>26</v>
      </c>
      <c r="G865" s="31" t="s">
        <v>108</v>
      </c>
      <c r="H865" s="31" t="s">
        <v>743</v>
      </c>
      <c r="I865" s="31">
        <v>1031.546193562375</v>
      </c>
      <c r="J865" s="31">
        <v>15832</v>
      </c>
      <c r="K865" s="31">
        <v>65.155772711115148</v>
      </c>
      <c r="L865" s="31" t="s">
        <v>3066</v>
      </c>
      <c r="M865" s="31">
        <v>65.16</v>
      </c>
      <c r="N865" s="31">
        <f t="shared" si="27"/>
        <v>0</v>
      </c>
      <c r="O865" s="31"/>
    </row>
    <row r="866" spans="1:15" x14ac:dyDescent="0.45">
      <c r="A866" s="31" t="str">
        <f t="shared" si="26"/>
        <v>E06000017_Modelled prevalence of children aged 0-4 in households where parent suffering domestic abuse_Number</v>
      </c>
      <c r="B866" s="31" t="s">
        <v>548</v>
      </c>
      <c r="C866" s="31" t="s">
        <v>728</v>
      </c>
      <c r="D866" s="31" t="s">
        <v>229</v>
      </c>
      <c r="E866" s="31">
        <v>2018</v>
      </c>
      <c r="F866" s="31" t="s">
        <v>26</v>
      </c>
      <c r="G866" s="31" t="s">
        <v>108</v>
      </c>
      <c r="H866" s="31" t="s">
        <v>743</v>
      </c>
      <c r="I866" s="31">
        <v>113.6714096029915</v>
      </c>
      <c r="J866" s="31">
        <v>1855</v>
      </c>
      <c r="K866" s="31">
        <v>61.278387926140972</v>
      </c>
      <c r="L866" s="31" t="s">
        <v>3067</v>
      </c>
      <c r="M866" s="31">
        <v>61.28</v>
      </c>
      <c r="N866" s="31">
        <f t="shared" si="27"/>
        <v>0</v>
      </c>
      <c r="O866" s="31"/>
    </row>
    <row r="867" spans="1:15" x14ac:dyDescent="0.45">
      <c r="A867" s="31" t="str">
        <f t="shared" si="26"/>
        <v>E08000006_Modelled prevalence of children aged 0-4 in households where parent suffering domestic abuse_Number</v>
      </c>
      <c r="B867" s="31" t="s">
        <v>395</v>
      </c>
      <c r="C867" s="31" t="s">
        <v>396</v>
      </c>
      <c r="D867" s="31" t="s">
        <v>229</v>
      </c>
      <c r="E867" s="31">
        <v>2018</v>
      </c>
      <c r="F867" s="31" t="s">
        <v>26</v>
      </c>
      <c r="G867" s="31" t="s">
        <v>108</v>
      </c>
      <c r="H867" s="31" t="s">
        <v>743</v>
      </c>
      <c r="I867" s="31">
        <v>1479.5360821648819</v>
      </c>
      <c r="J867" s="31">
        <v>17614</v>
      </c>
      <c r="K867" s="31">
        <v>83.997733743890194</v>
      </c>
      <c r="L867" s="31" t="s">
        <v>3068</v>
      </c>
      <c r="M867" s="31">
        <v>84</v>
      </c>
      <c r="N867" s="31">
        <f t="shared" si="27"/>
        <v>0</v>
      </c>
      <c r="O867" s="31"/>
    </row>
    <row r="868" spans="1:15" x14ac:dyDescent="0.45">
      <c r="A868" s="31" t="str">
        <f t="shared" si="26"/>
        <v>E08000028_Modelled prevalence of children aged 0-4 in households where parent suffering domestic abuse_Number</v>
      </c>
      <c r="B868" s="31" t="s">
        <v>397</v>
      </c>
      <c r="C868" s="31" t="s">
        <v>398</v>
      </c>
      <c r="D868" s="31" t="s">
        <v>229</v>
      </c>
      <c r="E868" s="31">
        <v>2018</v>
      </c>
      <c r="F868" s="31" t="s">
        <v>26</v>
      </c>
      <c r="G868" s="31" t="s">
        <v>108</v>
      </c>
      <c r="H868" s="31" t="s">
        <v>743</v>
      </c>
      <c r="I868" s="31">
        <v>1439.3606462893856</v>
      </c>
      <c r="J868" s="31">
        <v>23772</v>
      </c>
      <c r="K868" s="31">
        <v>60.548571693142584</v>
      </c>
      <c r="L868" s="31" t="s">
        <v>3069</v>
      </c>
      <c r="M868" s="31">
        <v>60.55</v>
      </c>
      <c r="N868" s="31">
        <f t="shared" si="27"/>
        <v>0</v>
      </c>
      <c r="O868" s="31"/>
    </row>
    <row r="869" spans="1:15" x14ac:dyDescent="0.45">
      <c r="A869" s="31" t="str">
        <f t="shared" si="26"/>
        <v>E08000014_Modelled prevalence of children aged 0-4 in households where parent suffering domestic abuse_Number</v>
      </c>
      <c r="B869" s="31" t="s">
        <v>399</v>
      </c>
      <c r="C869" s="31" t="s">
        <v>400</v>
      </c>
      <c r="D869" s="31" t="s">
        <v>229</v>
      </c>
      <c r="E869" s="31">
        <v>2018</v>
      </c>
      <c r="F869" s="31" t="s">
        <v>26</v>
      </c>
      <c r="G869" s="31" t="s">
        <v>108</v>
      </c>
      <c r="H869" s="31" t="s">
        <v>743</v>
      </c>
      <c r="I869" s="31">
        <v>1091.3458931250132</v>
      </c>
      <c r="J869" s="31">
        <v>14441</v>
      </c>
      <c r="K869" s="31">
        <v>75.572736868985046</v>
      </c>
      <c r="L869" s="31" t="s">
        <v>3070</v>
      </c>
      <c r="M869" s="31">
        <v>75.569999999999993</v>
      </c>
      <c r="N869" s="31">
        <f t="shared" si="27"/>
        <v>0</v>
      </c>
      <c r="O869" s="31"/>
    </row>
    <row r="870" spans="1:15" x14ac:dyDescent="0.45">
      <c r="A870" s="31" t="str">
        <f t="shared" si="26"/>
        <v>E08000019_Modelled prevalence of children aged 0-4 in households where parent suffering domestic abuse_Number</v>
      </c>
      <c r="B870" s="31" t="s">
        <v>401</v>
      </c>
      <c r="C870" s="31" t="s">
        <v>402</v>
      </c>
      <c r="D870" s="31" t="s">
        <v>229</v>
      </c>
      <c r="E870" s="31">
        <v>2018</v>
      </c>
      <c r="F870" s="31" t="s">
        <v>26</v>
      </c>
      <c r="G870" s="31" t="s">
        <v>108</v>
      </c>
      <c r="H870" s="31" t="s">
        <v>743</v>
      </c>
      <c r="I870" s="31">
        <v>2493.2958305375469</v>
      </c>
      <c r="J870" s="31">
        <v>32700</v>
      </c>
      <c r="K870" s="31">
        <v>76.247578915521302</v>
      </c>
      <c r="L870" s="31" t="s">
        <v>3071</v>
      </c>
      <c r="M870" s="31">
        <v>76.25</v>
      </c>
      <c r="N870" s="31">
        <f t="shared" si="27"/>
        <v>0</v>
      </c>
      <c r="O870" s="31"/>
    </row>
    <row r="871" spans="1:15" x14ac:dyDescent="0.45">
      <c r="A871" s="31" t="str">
        <f t="shared" si="26"/>
        <v>E06000051_Modelled prevalence of children aged 0-4 in households where parent suffering domestic abuse_Number</v>
      </c>
      <c r="B871" s="31" t="s">
        <v>403</v>
      </c>
      <c r="C871" s="31" t="s">
        <v>166</v>
      </c>
      <c r="D871" s="31" t="s">
        <v>229</v>
      </c>
      <c r="E871" s="31">
        <v>2018</v>
      </c>
      <c r="F871" s="31" t="s">
        <v>26</v>
      </c>
      <c r="G871" s="31" t="s">
        <v>108</v>
      </c>
      <c r="H871" s="31" t="s">
        <v>743</v>
      </c>
      <c r="I871" s="31">
        <v>891.8003866584146</v>
      </c>
      <c r="J871" s="31">
        <v>15034</v>
      </c>
      <c r="K871" s="31">
        <v>59.318902930584983</v>
      </c>
      <c r="L871" s="31" t="s">
        <v>3072</v>
      </c>
      <c r="M871" s="31">
        <v>59.32</v>
      </c>
      <c r="N871" s="31">
        <f t="shared" si="27"/>
        <v>0</v>
      </c>
      <c r="O871" s="31"/>
    </row>
    <row r="872" spans="1:15" x14ac:dyDescent="0.45">
      <c r="A872" s="31" t="str">
        <f t="shared" si="26"/>
        <v>E06000039_Modelled prevalence of children aged 0-4 in households where parent suffering domestic abuse_Number</v>
      </c>
      <c r="B872" s="31" t="s">
        <v>404</v>
      </c>
      <c r="C872" s="31" t="s">
        <v>405</v>
      </c>
      <c r="D872" s="31" t="s">
        <v>229</v>
      </c>
      <c r="E872" s="31">
        <v>2018</v>
      </c>
      <c r="F872" s="31" t="s">
        <v>26</v>
      </c>
      <c r="G872" s="31" t="s">
        <v>108</v>
      </c>
      <c r="H872" s="31" t="s">
        <v>743</v>
      </c>
      <c r="I872" s="31">
        <v>866.69879813188936</v>
      </c>
      <c r="J872" s="31">
        <v>12827</v>
      </c>
      <c r="K872" s="31">
        <v>67.568316686044241</v>
      </c>
      <c r="L872" s="31" t="s">
        <v>3073</v>
      </c>
      <c r="M872" s="31">
        <v>67.569999999999993</v>
      </c>
      <c r="N872" s="31">
        <f t="shared" si="27"/>
        <v>0</v>
      </c>
      <c r="O872" s="31"/>
    </row>
    <row r="873" spans="1:15" x14ac:dyDescent="0.45">
      <c r="A873" s="31" t="str">
        <f t="shared" si="26"/>
        <v>E08000029_Modelled prevalence of children aged 0-4 in households where parent suffering domestic abuse_Number</v>
      </c>
      <c r="B873" s="31" t="s">
        <v>516</v>
      </c>
      <c r="C873" s="31" t="s">
        <v>517</v>
      </c>
      <c r="D873" s="31" t="s">
        <v>229</v>
      </c>
      <c r="E873" s="31">
        <v>2018</v>
      </c>
      <c r="F873" s="31" t="s">
        <v>26</v>
      </c>
      <c r="G873" s="31" t="s">
        <v>108</v>
      </c>
      <c r="H873" s="31" t="s">
        <v>743</v>
      </c>
      <c r="I873" s="31">
        <v>767.60461831021883</v>
      </c>
      <c r="J873" s="31">
        <v>12393</v>
      </c>
      <c r="K873" s="31">
        <v>61.938563568967865</v>
      </c>
      <c r="L873" s="31" t="s">
        <v>3074</v>
      </c>
      <c r="M873" s="31">
        <v>61.94</v>
      </c>
      <c r="N873" s="31">
        <f t="shared" si="27"/>
        <v>0</v>
      </c>
      <c r="O873" s="31"/>
    </row>
    <row r="874" spans="1:15" x14ac:dyDescent="0.45">
      <c r="A874" s="31" t="str">
        <f t="shared" si="26"/>
        <v>E10000027_Modelled prevalence of children aged 0-4 in households where parent suffering domestic abuse_Number</v>
      </c>
      <c r="B874" s="31" t="s">
        <v>406</v>
      </c>
      <c r="C874" s="31" t="s">
        <v>407</v>
      </c>
      <c r="D874" s="31" t="s">
        <v>229</v>
      </c>
      <c r="E874" s="31">
        <v>2018</v>
      </c>
      <c r="F874" s="31" t="s">
        <v>26</v>
      </c>
      <c r="G874" s="31" t="s">
        <v>108</v>
      </c>
      <c r="H874" s="31" t="s">
        <v>743</v>
      </c>
      <c r="I874" s="31">
        <v>1839.3412704953898</v>
      </c>
      <c r="J874" s="31">
        <v>29004</v>
      </c>
      <c r="K874" s="31">
        <v>63.416813904819676</v>
      </c>
      <c r="L874" s="31" t="s">
        <v>3075</v>
      </c>
      <c r="M874" s="31">
        <v>63.42</v>
      </c>
      <c r="N874" s="31">
        <f t="shared" si="27"/>
        <v>0</v>
      </c>
      <c r="O874" s="31"/>
    </row>
    <row r="875" spans="1:15" x14ac:dyDescent="0.45">
      <c r="A875" s="31" t="str">
        <f t="shared" si="26"/>
        <v>E06000025_Modelled prevalence of children aged 0-4 in households where parent suffering domestic abuse_Number</v>
      </c>
      <c r="B875" s="31" t="s">
        <v>408</v>
      </c>
      <c r="C875" s="31" t="s">
        <v>409</v>
      </c>
      <c r="D875" s="31" t="s">
        <v>229</v>
      </c>
      <c r="E875" s="31">
        <v>2018</v>
      </c>
      <c r="F875" s="31" t="s">
        <v>26</v>
      </c>
      <c r="G875" s="31" t="s">
        <v>108</v>
      </c>
      <c r="H875" s="31" t="s">
        <v>743</v>
      </c>
      <c r="I875" s="31">
        <v>977.76538261891824</v>
      </c>
      <c r="J875" s="31">
        <v>16325</v>
      </c>
      <c r="K875" s="31">
        <v>59.89374472397661</v>
      </c>
      <c r="L875" s="31" t="s">
        <v>3076</v>
      </c>
      <c r="M875" s="31">
        <v>59.89</v>
      </c>
      <c r="N875" s="31">
        <f t="shared" si="27"/>
        <v>0</v>
      </c>
      <c r="O875" s="31"/>
    </row>
    <row r="876" spans="1:15" x14ac:dyDescent="0.45">
      <c r="A876" s="31" t="str">
        <f t="shared" si="26"/>
        <v>E08000023_Modelled prevalence of children aged 0-4 in households where parent suffering domestic abuse_Number</v>
      </c>
      <c r="B876" s="31" t="s">
        <v>410</v>
      </c>
      <c r="C876" s="31" t="s">
        <v>411</v>
      </c>
      <c r="D876" s="31" t="s">
        <v>229</v>
      </c>
      <c r="E876" s="31">
        <v>2018</v>
      </c>
      <c r="F876" s="31" t="s">
        <v>26</v>
      </c>
      <c r="G876" s="31" t="s">
        <v>108</v>
      </c>
      <c r="H876" s="31" t="s">
        <v>743</v>
      </c>
      <c r="I876" s="31">
        <v>665.7400890373134</v>
      </c>
      <c r="J876" s="31">
        <v>8359</v>
      </c>
      <c r="K876" s="31">
        <v>79.643508677750134</v>
      </c>
      <c r="L876" s="31" t="s">
        <v>3077</v>
      </c>
      <c r="M876" s="31">
        <v>79.64</v>
      </c>
      <c r="N876" s="31">
        <f t="shared" si="27"/>
        <v>0</v>
      </c>
      <c r="O876" s="31"/>
    </row>
    <row r="877" spans="1:15" x14ac:dyDescent="0.45">
      <c r="A877" s="31" t="str">
        <f t="shared" si="26"/>
        <v>E06000045_Modelled prevalence of children aged 0-4 in households where parent suffering domestic abuse_Number</v>
      </c>
      <c r="B877" s="31" t="s">
        <v>577</v>
      </c>
      <c r="C877" s="31" t="s">
        <v>729</v>
      </c>
      <c r="D877" s="31" t="s">
        <v>229</v>
      </c>
      <c r="E877" s="31">
        <v>2018</v>
      </c>
      <c r="F877" s="31" t="s">
        <v>26</v>
      </c>
      <c r="G877" s="31" t="s">
        <v>108</v>
      </c>
      <c r="H877" s="31" t="s">
        <v>743</v>
      </c>
      <c r="I877" s="31">
        <v>1226.5781748945046</v>
      </c>
      <c r="J877" s="31">
        <v>15766</v>
      </c>
      <c r="K877" s="31">
        <v>77.798945508975294</v>
      </c>
      <c r="L877" s="31" t="s">
        <v>3078</v>
      </c>
      <c r="M877" s="31">
        <v>77.8</v>
      </c>
      <c r="N877" s="31">
        <f t="shared" si="27"/>
        <v>0</v>
      </c>
      <c r="O877" s="31"/>
    </row>
    <row r="878" spans="1:15" x14ac:dyDescent="0.45">
      <c r="A878" s="31" t="str">
        <f t="shared" si="26"/>
        <v>E06000033_Modelled prevalence of children aged 0-4 in households where parent suffering domestic abuse_Number</v>
      </c>
      <c r="B878" s="31" t="s">
        <v>412</v>
      </c>
      <c r="C878" s="31" t="s">
        <v>413</v>
      </c>
      <c r="D878" s="31" t="s">
        <v>229</v>
      </c>
      <c r="E878" s="31">
        <v>2018</v>
      </c>
      <c r="F878" s="31" t="s">
        <v>26</v>
      </c>
      <c r="G878" s="31" t="s">
        <v>108</v>
      </c>
      <c r="H878" s="31" t="s">
        <v>743</v>
      </c>
      <c r="I878" s="31">
        <v>787.47131436389066</v>
      </c>
      <c r="J878" s="31">
        <v>11304</v>
      </c>
      <c r="K878" s="31">
        <v>69.663067441957764</v>
      </c>
      <c r="L878" s="31" t="s">
        <v>3079</v>
      </c>
      <c r="M878" s="31">
        <v>69.66</v>
      </c>
      <c r="N878" s="31">
        <f t="shared" si="27"/>
        <v>0</v>
      </c>
      <c r="O878" s="31"/>
    </row>
    <row r="879" spans="1:15" x14ac:dyDescent="0.45">
      <c r="A879" s="31" t="str">
        <f t="shared" si="26"/>
        <v>E09000028_Modelled prevalence of children aged 0-4 in households where parent suffering domestic abuse_Number</v>
      </c>
      <c r="B879" s="31" t="s">
        <v>414</v>
      </c>
      <c r="C879" s="31" t="s">
        <v>415</v>
      </c>
      <c r="D879" s="31" t="s">
        <v>229</v>
      </c>
      <c r="E879" s="31">
        <v>2018</v>
      </c>
      <c r="F879" s="31" t="s">
        <v>26</v>
      </c>
      <c r="G879" s="31" t="s">
        <v>108</v>
      </c>
      <c r="H879" s="31" t="s">
        <v>743</v>
      </c>
      <c r="I879" s="31">
        <v>1819.591599396196</v>
      </c>
      <c r="J879" s="31">
        <v>20500</v>
      </c>
      <c r="K879" s="31">
        <v>88.760565824204676</v>
      </c>
      <c r="L879" s="31" t="s">
        <v>3080</v>
      </c>
      <c r="M879" s="31">
        <v>88.76</v>
      </c>
      <c r="N879" s="31">
        <f t="shared" si="27"/>
        <v>0</v>
      </c>
      <c r="O879" s="31"/>
    </row>
    <row r="880" spans="1:15" x14ac:dyDescent="0.45">
      <c r="A880" s="31" t="str">
        <f t="shared" si="26"/>
        <v>E08000013_Modelled prevalence of children aged 0-4 in households where parent suffering domestic abuse_Number</v>
      </c>
      <c r="B880" s="31" t="s">
        <v>416</v>
      </c>
      <c r="C880" s="31" t="s">
        <v>537</v>
      </c>
      <c r="D880" s="31" t="s">
        <v>229</v>
      </c>
      <c r="E880" s="31">
        <v>2018</v>
      </c>
      <c r="F880" s="31" t="s">
        <v>26</v>
      </c>
      <c r="G880" s="31" t="s">
        <v>108</v>
      </c>
      <c r="H880" s="31" t="s">
        <v>743</v>
      </c>
      <c r="I880" s="31">
        <v>724.3531000167668</v>
      </c>
      <c r="J880" s="31">
        <v>10282</v>
      </c>
      <c r="K880" s="31">
        <v>70.448657850298275</v>
      </c>
      <c r="L880" s="31" t="s">
        <v>819</v>
      </c>
      <c r="M880" s="31">
        <v>70.45</v>
      </c>
      <c r="N880" s="31">
        <f t="shared" si="27"/>
        <v>0</v>
      </c>
      <c r="O880" s="31"/>
    </row>
    <row r="881" spans="1:15" x14ac:dyDescent="0.45">
      <c r="A881" s="31" t="str">
        <f t="shared" si="26"/>
        <v>E10000028_Modelled prevalence of children aged 0-4 in households where parent suffering domestic abuse_Number</v>
      </c>
      <c r="B881" s="31" t="s">
        <v>418</v>
      </c>
      <c r="C881" s="31" t="s">
        <v>419</v>
      </c>
      <c r="D881" s="31" t="s">
        <v>229</v>
      </c>
      <c r="E881" s="31">
        <v>2018</v>
      </c>
      <c r="F881" s="31" t="s">
        <v>26</v>
      </c>
      <c r="G881" s="31" t="s">
        <v>108</v>
      </c>
      <c r="H881" s="31" t="s">
        <v>743</v>
      </c>
      <c r="I881" s="31">
        <v>2645.1593750366887</v>
      </c>
      <c r="J881" s="31">
        <v>44389</v>
      </c>
      <c r="K881" s="31">
        <v>59.59042499350489</v>
      </c>
      <c r="L881" s="31" t="s">
        <v>3081</v>
      </c>
      <c r="M881" s="31">
        <v>59.59</v>
      </c>
      <c r="N881" s="31">
        <f t="shared" si="27"/>
        <v>0</v>
      </c>
      <c r="O881" s="31"/>
    </row>
    <row r="882" spans="1:15" x14ac:dyDescent="0.45">
      <c r="A882" s="31" t="str">
        <f t="shared" si="26"/>
        <v>E08000007_Modelled prevalence of children aged 0-4 in households where parent suffering domestic abuse_Number</v>
      </c>
      <c r="B882" s="31" t="s">
        <v>420</v>
      </c>
      <c r="C882" s="31" t="s">
        <v>421</v>
      </c>
      <c r="D882" s="31" t="s">
        <v>229</v>
      </c>
      <c r="E882" s="31">
        <v>2018</v>
      </c>
      <c r="F882" s="31" t="s">
        <v>26</v>
      </c>
      <c r="G882" s="31" t="s">
        <v>108</v>
      </c>
      <c r="H882" s="31" t="s">
        <v>743</v>
      </c>
      <c r="I882" s="31">
        <v>1207.383944670461</v>
      </c>
      <c r="J882" s="31">
        <v>17631</v>
      </c>
      <c r="K882" s="31">
        <v>68.480741005641264</v>
      </c>
      <c r="L882" s="31" t="s">
        <v>3082</v>
      </c>
      <c r="M882" s="31">
        <v>68.48</v>
      </c>
      <c r="N882" s="31">
        <f t="shared" si="27"/>
        <v>0</v>
      </c>
      <c r="O882" s="31"/>
    </row>
    <row r="883" spans="1:15" x14ac:dyDescent="0.45">
      <c r="A883" s="31" t="str">
        <f t="shared" si="26"/>
        <v>E06000004_Modelled prevalence of children aged 0-4 in households where parent suffering domestic abuse_Number</v>
      </c>
      <c r="B883" s="31" t="s">
        <v>422</v>
      </c>
      <c r="C883" s="31" t="s">
        <v>423</v>
      </c>
      <c r="D883" s="31" t="s">
        <v>229</v>
      </c>
      <c r="E883" s="31">
        <v>2018</v>
      </c>
      <c r="F883" s="31" t="s">
        <v>26</v>
      </c>
      <c r="G883" s="31" t="s">
        <v>108</v>
      </c>
      <c r="H883" s="31" t="s">
        <v>743</v>
      </c>
      <c r="I883" s="31">
        <v>846.3920979200085</v>
      </c>
      <c r="J883" s="31">
        <v>11648</v>
      </c>
      <c r="K883" s="31">
        <v>72.664156758242484</v>
      </c>
      <c r="L883" s="31" t="s">
        <v>3083</v>
      </c>
      <c r="M883" s="31">
        <v>72.66</v>
      </c>
      <c r="N883" s="31">
        <f t="shared" si="27"/>
        <v>0</v>
      </c>
      <c r="O883" s="31"/>
    </row>
    <row r="884" spans="1:15" x14ac:dyDescent="0.45">
      <c r="A884" s="31" t="str">
        <f t="shared" si="26"/>
        <v>E06000021_Modelled prevalence of children aged 0-4 in households where parent suffering domestic abuse_Number</v>
      </c>
      <c r="B884" s="31" t="s">
        <v>424</v>
      </c>
      <c r="C884" s="31" t="s">
        <v>425</v>
      </c>
      <c r="D884" s="31" t="s">
        <v>229</v>
      </c>
      <c r="E884" s="31">
        <v>2018</v>
      </c>
      <c r="F884" s="31" t="s">
        <v>26</v>
      </c>
      <c r="G884" s="31" t="s">
        <v>108</v>
      </c>
      <c r="H884" s="31" t="s">
        <v>743</v>
      </c>
      <c r="I884" s="31">
        <v>1176.8991874324677</v>
      </c>
      <c r="J884" s="31">
        <v>17135</v>
      </c>
      <c r="K884" s="31">
        <v>68.683932736064648</v>
      </c>
      <c r="L884" s="31" t="s">
        <v>3084</v>
      </c>
      <c r="M884" s="31">
        <v>68.680000000000007</v>
      </c>
      <c r="N884" s="31">
        <f t="shared" si="27"/>
        <v>0</v>
      </c>
      <c r="O884" s="31"/>
    </row>
    <row r="885" spans="1:15" x14ac:dyDescent="0.45">
      <c r="A885" s="31" t="str">
        <f t="shared" si="26"/>
        <v>E10000029_Modelled prevalence of children aged 0-4 in households where parent suffering domestic abuse_Number</v>
      </c>
      <c r="B885" s="31" t="s">
        <v>426</v>
      </c>
      <c r="C885" s="31" t="s">
        <v>427</v>
      </c>
      <c r="D885" s="31" t="s">
        <v>229</v>
      </c>
      <c r="E885" s="31">
        <v>2018</v>
      </c>
      <c r="F885" s="31" t="s">
        <v>26</v>
      </c>
      <c r="G885" s="31" t="s">
        <v>108</v>
      </c>
      <c r="H885" s="31" t="s">
        <v>743</v>
      </c>
      <c r="I885" s="31">
        <v>2697.6375125693662</v>
      </c>
      <c r="J885" s="31">
        <v>40624</v>
      </c>
      <c r="K885" s="31">
        <v>66.40501950988002</v>
      </c>
      <c r="L885" s="31" t="s">
        <v>3085</v>
      </c>
      <c r="M885" s="31">
        <v>66.41</v>
      </c>
      <c r="N885" s="31">
        <f t="shared" si="27"/>
        <v>0</v>
      </c>
      <c r="O885" s="31"/>
    </row>
    <row r="886" spans="1:15" x14ac:dyDescent="0.45">
      <c r="A886" s="31" t="str">
        <f t="shared" si="26"/>
        <v>E08000024_Modelled prevalence of children aged 0-4 in households where parent suffering domestic abuse_Number</v>
      </c>
      <c r="B886" s="31" t="s">
        <v>428</v>
      </c>
      <c r="C886" s="31" t="s">
        <v>429</v>
      </c>
      <c r="D886" s="31" t="s">
        <v>229</v>
      </c>
      <c r="E886" s="31">
        <v>2018</v>
      </c>
      <c r="F886" s="31" t="s">
        <v>26</v>
      </c>
      <c r="G886" s="31" t="s">
        <v>108</v>
      </c>
      <c r="H886" s="31" t="s">
        <v>743</v>
      </c>
      <c r="I886" s="31">
        <v>1116.8667321603405</v>
      </c>
      <c r="J886" s="31">
        <v>14954</v>
      </c>
      <c r="K886" s="31">
        <v>74.686821730663411</v>
      </c>
      <c r="L886" s="31" t="s">
        <v>3086</v>
      </c>
      <c r="M886" s="31">
        <v>74.69</v>
      </c>
      <c r="N886" s="31">
        <f t="shared" si="27"/>
        <v>0</v>
      </c>
      <c r="O886" s="31"/>
    </row>
    <row r="887" spans="1:15" x14ac:dyDescent="0.45">
      <c r="A887" s="31" t="str">
        <f t="shared" si="26"/>
        <v>E10000030_Modelled prevalence of children aged 0-4 in households where parent suffering domestic abuse_Number</v>
      </c>
      <c r="B887" s="31" t="s">
        <v>430</v>
      </c>
      <c r="C887" s="31" t="s">
        <v>431</v>
      </c>
      <c r="D887" s="31" t="s">
        <v>229</v>
      </c>
      <c r="E887" s="31">
        <v>2018</v>
      </c>
      <c r="F887" s="31" t="s">
        <v>26</v>
      </c>
      <c r="G887" s="31" t="s">
        <v>108</v>
      </c>
      <c r="H887" s="31" t="s">
        <v>743</v>
      </c>
      <c r="I887" s="31">
        <v>3936.2273978744047</v>
      </c>
      <c r="J887" s="31">
        <v>70074</v>
      </c>
      <c r="K887" s="31">
        <v>56.172437678374358</v>
      </c>
      <c r="L887" s="31" t="s">
        <v>3087</v>
      </c>
      <c r="M887" s="31">
        <v>56.17</v>
      </c>
      <c r="N887" s="31">
        <f t="shared" si="27"/>
        <v>0</v>
      </c>
      <c r="O887" s="31"/>
    </row>
    <row r="888" spans="1:15" x14ac:dyDescent="0.45">
      <c r="A888" s="31" t="str">
        <f t="shared" si="26"/>
        <v>E09000029_Modelled prevalence of children aged 0-4 in households where parent suffering domestic abuse_Number</v>
      </c>
      <c r="B888" s="31" t="s">
        <v>432</v>
      </c>
      <c r="C888" s="31" t="s">
        <v>433</v>
      </c>
      <c r="D888" s="31" t="s">
        <v>229</v>
      </c>
      <c r="E888" s="31">
        <v>2018</v>
      </c>
      <c r="F888" s="31" t="s">
        <v>26</v>
      </c>
      <c r="G888" s="31" t="s">
        <v>108</v>
      </c>
      <c r="H888" s="31" t="s">
        <v>743</v>
      </c>
      <c r="I888" s="31">
        <v>884.37778278627263</v>
      </c>
      <c r="J888" s="31">
        <v>13754</v>
      </c>
      <c r="K888" s="31">
        <v>64.299678841520475</v>
      </c>
      <c r="L888" s="31" t="s">
        <v>3088</v>
      </c>
      <c r="M888" s="31">
        <v>64.3</v>
      </c>
      <c r="N888" s="31">
        <f t="shared" si="27"/>
        <v>0</v>
      </c>
      <c r="O888" s="31"/>
    </row>
    <row r="889" spans="1:15" x14ac:dyDescent="0.45">
      <c r="A889" s="31" t="str">
        <f t="shared" si="26"/>
        <v>E06000030_Modelled prevalence of children aged 0-4 in households where parent suffering domestic abuse_Number</v>
      </c>
      <c r="B889" s="31" t="s">
        <v>434</v>
      </c>
      <c r="C889" s="31" t="s">
        <v>435</v>
      </c>
      <c r="D889" s="31" t="s">
        <v>229</v>
      </c>
      <c r="E889" s="31">
        <v>2018</v>
      </c>
      <c r="F889" s="31" t="s">
        <v>26</v>
      </c>
      <c r="G889" s="31" t="s">
        <v>108</v>
      </c>
      <c r="H889" s="31" t="s">
        <v>743</v>
      </c>
      <c r="I889" s="31">
        <v>860.60116893390204</v>
      </c>
      <c r="J889" s="31">
        <v>14479</v>
      </c>
      <c r="K889" s="31">
        <v>59.43788721140286</v>
      </c>
      <c r="L889" s="31" t="s">
        <v>3089</v>
      </c>
      <c r="M889" s="31">
        <v>59.44</v>
      </c>
      <c r="N889" s="31">
        <f t="shared" si="27"/>
        <v>0</v>
      </c>
      <c r="O889" s="31"/>
    </row>
    <row r="890" spans="1:15" x14ac:dyDescent="0.45">
      <c r="A890" s="31" t="str">
        <f t="shared" si="26"/>
        <v>E08000008_Modelled prevalence of children aged 0-4 in households where parent suffering domestic abuse_Number</v>
      </c>
      <c r="B890" s="31" t="s">
        <v>436</v>
      </c>
      <c r="C890" s="31" t="s">
        <v>437</v>
      </c>
      <c r="D890" s="31" t="s">
        <v>229</v>
      </c>
      <c r="E890" s="31">
        <v>2018</v>
      </c>
      <c r="F890" s="31" t="s">
        <v>26</v>
      </c>
      <c r="G890" s="31" t="s">
        <v>108</v>
      </c>
      <c r="H890" s="31" t="s">
        <v>743</v>
      </c>
      <c r="I890" s="31">
        <v>1059.704298761473</v>
      </c>
      <c r="J890" s="31">
        <v>14500</v>
      </c>
      <c r="K890" s="31">
        <v>73.083055086998144</v>
      </c>
      <c r="L890" s="31" t="s">
        <v>3090</v>
      </c>
      <c r="M890" s="31">
        <v>73.08</v>
      </c>
      <c r="N890" s="31">
        <f t="shared" si="27"/>
        <v>0</v>
      </c>
      <c r="O890" s="31"/>
    </row>
    <row r="891" spans="1:15" x14ac:dyDescent="0.45">
      <c r="A891" s="31" t="str">
        <f t="shared" si="26"/>
        <v>E06000020_Modelled prevalence of children aged 0-4 in households where parent suffering domestic abuse_Number</v>
      </c>
      <c r="B891" s="31" t="s">
        <v>570</v>
      </c>
      <c r="C891" s="31" t="s">
        <v>730</v>
      </c>
      <c r="D891" s="31" t="s">
        <v>229</v>
      </c>
      <c r="E891" s="31">
        <v>2018</v>
      </c>
      <c r="F891" s="31" t="s">
        <v>26</v>
      </c>
      <c r="G891" s="31" t="s">
        <v>108</v>
      </c>
      <c r="H891" s="31" t="s">
        <v>743</v>
      </c>
      <c r="I891" s="31">
        <v>735.13030190041422</v>
      </c>
      <c r="J891" s="31">
        <v>11022</v>
      </c>
      <c r="K891" s="31">
        <v>66.696634177137923</v>
      </c>
      <c r="L891" s="31" t="s">
        <v>3091</v>
      </c>
      <c r="M891" s="31">
        <v>66.7</v>
      </c>
      <c r="N891" s="31">
        <f t="shared" si="27"/>
        <v>0</v>
      </c>
      <c r="O891" s="31"/>
    </row>
    <row r="892" spans="1:15" x14ac:dyDescent="0.45">
      <c r="A892" s="31" t="str">
        <f t="shared" si="26"/>
        <v>E06000034_Modelled prevalence of children aged 0-4 in households where parent suffering domestic abuse_Number</v>
      </c>
      <c r="B892" s="31" t="s">
        <v>493</v>
      </c>
      <c r="C892" s="31" t="s">
        <v>731</v>
      </c>
      <c r="D892" s="31" t="s">
        <v>229</v>
      </c>
      <c r="E892" s="31">
        <v>2018</v>
      </c>
      <c r="F892" s="31" t="s">
        <v>26</v>
      </c>
      <c r="G892" s="31" t="s">
        <v>108</v>
      </c>
      <c r="H892" s="31" t="s">
        <v>743</v>
      </c>
      <c r="I892" s="31">
        <v>804.27994220671189</v>
      </c>
      <c r="J892" s="31">
        <v>13195</v>
      </c>
      <c r="K892" s="31">
        <v>60.953387056211589</v>
      </c>
      <c r="L892" s="31" t="s">
        <v>3092</v>
      </c>
      <c r="M892" s="31">
        <v>60.95</v>
      </c>
      <c r="N892" s="31">
        <f t="shared" si="27"/>
        <v>0</v>
      </c>
      <c r="O892" s="31"/>
    </row>
    <row r="893" spans="1:15" x14ac:dyDescent="0.45">
      <c r="A893" s="31" t="str">
        <f t="shared" si="26"/>
        <v>E06000027_Modelled prevalence of children aged 0-4 in households where parent suffering domestic abuse_Number</v>
      </c>
      <c r="B893" s="31" t="s">
        <v>438</v>
      </c>
      <c r="C893" s="31" t="s">
        <v>439</v>
      </c>
      <c r="D893" s="31" t="s">
        <v>229</v>
      </c>
      <c r="E893" s="31">
        <v>2018</v>
      </c>
      <c r="F893" s="31" t="s">
        <v>26</v>
      </c>
      <c r="G893" s="31" t="s">
        <v>108</v>
      </c>
      <c r="H893" s="31" t="s">
        <v>743</v>
      </c>
      <c r="I893" s="31">
        <v>540.74681061881324</v>
      </c>
      <c r="J893" s="31">
        <v>6918</v>
      </c>
      <c r="K893" s="31">
        <v>78.1651937870502</v>
      </c>
      <c r="L893" s="31" t="s">
        <v>3093</v>
      </c>
      <c r="M893" s="31">
        <v>78.17</v>
      </c>
      <c r="N893" s="31">
        <f t="shared" si="27"/>
        <v>0</v>
      </c>
      <c r="O893" s="31"/>
    </row>
    <row r="894" spans="1:15" x14ac:dyDescent="0.45">
      <c r="A894" s="31" t="str">
        <f t="shared" si="26"/>
        <v>E09000030_Modelled prevalence of children aged 0-4 in households where parent suffering domestic abuse_Number</v>
      </c>
      <c r="B894" s="31" t="s">
        <v>440</v>
      </c>
      <c r="C894" s="31" t="s">
        <v>441</v>
      </c>
      <c r="D894" s="31" t="s">
        <v>229</v>
      </c>
      <c r="E894" s="31">
        <v>2018</v>
      </c>
      <c r="F894" s="31" t="s">
        <v>26</v>
      </c>
      <c r="G894" s="31" t="s">
        <v>108</v>
      </c>
      <c r="H894" s="31" t="s">
        <v>743</v>
      </c>
      <c r="I894" s="31">
        <v>2144.4894441810447</v>
      </c>
      <c r="J894" s="31">
        <v>22208</v>
      </c>
      <c r="K894" s="31">
        <v>96.563825836682497</v>
      </c>
      <c r="L894" s="31" t="s">
        <v>3094</v>
      </c>
      <c r="M894" s="31">
        <v>96.56</v>
      </c>
      <c r="N894" s="31">
        <f t="shared" si="27"/>
        <v>0</v>
      </c>
      <c r="O894" s="31"/>
    </row>
    <row r="895" spans="1:15" x14ac:dyDescent="0.45">
      <c r="A895" s="31" t="str">
        <f t="shared" si="26"/>
        <v>E08000009_Modelled prevalence of children aged 0-4 in households where parent suffering domestic abuse_Number</v>
      </c>
      <c r="B895" s="31" t="s">
        <v>442</v>
      </c>
      <c r="C895" s="31" t="s">
        <v>443</v>
      </c>
      <c r="D895" s="31" t="s">
        <v>229</v>
      </c>
      <c r="E895" s="31">
        <v>2018</v>
      </c>
      <c r="F895" s="31" t="s">
        <v>26</v>
      </c>
      <c r="G895" s="31" t="s">
        <v>108</v>
      </c>
      <c r="H895" s="31" t="s">
        <v>743</v>
      </c>
      <c r="I895" s="31">
        <v>987.09205441563654</v>
      </c>
      <c r="J895" s="31">
        <v>14701</v>
      </c>
      <c r="K895" s="31">
        <v>67.144551691424837</v>
      </c>
      <c r="L895" s="31" t="s">
        <v>822</v>
      </c>
      <c r="M895" s="31">
        <v>67.14</v>
      </c>
      <c r="N895" s="31">
        <f t="shared" si="27"/>
        <v>0</v>
      </c>
      <c r="O895" s="31"/>
    </row>
    <row r="896" spans="1:15" x14ac:dyDescent="0.45">
      <c r="A896" s="31" t="str">
        <f t="shared" si="26"/>
        <v>E08000036_Modelled prevalence of children aged 0-4 in households where parent suffering domestic abuse_Number</v>
      </c>
      <c r="B896" s="31" t="s">
        <v>444</v>
      </c>
      <c r="C896" s="31" t="s">
        <v>445</v>
      </c>
      <c r="D896" s="31" t="s">
        <v>229</v>
      </c>
      <c r="E896" s="31">
        <v>2018</v>
      </c>
      <c r="F896" s="31" t="s">
        <v>26</v>
      </c>
      <c r="G896" s="31" t="s">
        <v>108</v>
      </c>
      <c r="H896" s="31" t="s">
        <v>743</v>
      </c>
      <c r="I896" s="31">
        <v>1449.8095132106962</v>
      </c>
      <c r="J896" s="31">
        <v>21149</v>
      </c>
      <c r="K896" s="31">
        <v>68.552154390784253</v>
      </c>
      <c r="L896" s="31" t="s">
        <v>821</v>
      </c>
      <c r="M896" s="31">
        <v>68.55</v>
      </c>
      <c r="N896" s="31">
        <f t="shared" si="27"/>
        <v>0</v>
      </c>
      <c r="O896" s="31"/>
    </row>
    <row r="897" spans="1:15" x14ac:dyDescent="0.45">
      <c r="A897" s="31" t="str">
        <f t="shared" si="26"/>
        <v>E08000030_Modelled prevalence of children aged 0-4 in households where parent suffering domestic abuse_Number</v>
      </c>
      <c r="B897" s="31" t="s">
        <v>446</v>
      </c>
      <c r="C897" s="31" t="s">
        <v>447</v>
      </c>
      <c r="D897" s="31" t="s">
        <v>229</v>
      </c>
      <c r="E897" s="31">
        <v>2018</v>
      </c>
      <c r="F897" s="31" t="s">
        <v>26</v>
      </c>
      <c r="G897" s="31" t="s">
        <v>108</v>
      </c>
      <c r="H897" s="31" t="s">
        <v>743</v>
      </c>
      <c r="I897" s="31">
        <v>1302.2869901829624</v>
      </c>
      <c r="J897" s="31">
        <v>19650</v>
      </c>
      <c r="K897" s="31">
        <v>66.27414708310242</v>
      </c>
      <c r="L897" s="31" t="s">
        <v>827</v>
      </c>
      <c r="M897" s="31">
        <v>66.27</v>
      </c>
      <c r="N897" s="31">
        <f t="shared" si="27"/>
        <v>0</v>
      </c>
      <c r="O897" s="31"/>
    </row>
    <row r="898" spans="1:15" x14ac:dyDescent="0.45">
      <c r="A898" s="31" t="str">
        <f t="shared" ref="A898:A961" si="28">CONCATENATE(B898,"_",G898,"_",H898)</f>
        <v>E09000031_Modelled prevalence of children aged 0-4 in households where parent suffering domestic abuse_Number</v>
      </c>
      <c r="B898" s="31" t="s">
        <v>448</v>
      </c>
      <c r="C898" s="31" t="s">
        <v>449</v>
      </c>
      <c r="D898" s="31" t="s">
        <v>229</v>
      </c>
      <c r="E898" s="31">
        <v>2018</v>
      </c>
      <c r="F898" s="31" t="s">
        <v>26</v>
      </c>
      <c r="G898" s="31" t="s">
        <v>108</v>
      </c>
      <c r="H898" s="31" t="s">
        <v>743</v>
      </c>
      <c r="I898" s="31">
        <v>1650.7208851186112</v>
      </c>
      <c r="J898" s="31">
        <v>21802</v>
      </c>
      <c r="K898" s="31">
        <v>75.714195262756235</v>
      </c>
      <c r="L898" s="31" t="s">
        <v>3095</v>
      </c>
      <c r="M898" s="31">
        <v>75.709999999999994</v>
      </c>
      <c r="N898" s="31">
        <f t="shared" ref="N898:N961" si="29">IF(OR(C898="City of London",C898="Isles of Scilly"),1,0)</f>
        <v>0</v>
      </c>
      <c r="O898" s="31"/>
    </row>
    <row r="899" spans="1:15" x14ac:dyDescent="0.45">
      <c r="A899" s="31" t="str">
        <f t="shared" si="28"/>
        <v>E09000032_Modelled prevalence of children aged 0-4 in households where parent suffering domestic abuse_Number</v>
      </c>
      <c r="B899" s="31" t="s">
        <v>450</v>
      </c>
      <c r="C899" s="31" t="s">
        <v>451</v>
      </c>
      <c r="D899" s="31" t="s">
        <v>229</v>
      </c>
      <c r="E899" s="31">
        <v>2018</v>
      </c>
      <c r="F899" s="31" t="s">
        <v>26</v>
      </c>
      <c r="G899" s="31" t="s">
        <v>108</v>
      </c>
      <c r="H899" s="31" t="s">
        <v>743</v>
      </c>
      <c r="I899" s="31">
        <v>1870.3506664915985</v>
      </c>
      <c r="J899" s="31">
        <v>21875</v>
      </c>
      <c r="K899" s="31">
        <v>85.501744753901647</v>
      </c>
      <c r="L899" s="31" t="s">
        <v>3096</v>
      </c>
      <c r="M899" s="31">
        <v>85.5</v>
      </c>
      <c r="N899" s="31">
        <f t="shared" si="29"/>
        <v>0</v>
      </c>
      <c r="O899" s="31"/>
    </row>
    <row r="900" spans="1:15" x14ac:dyDescent="0.45">
      <c r="A900" s="31" t="str">
        <f t="shared" si="28"/>
        <v>E06000007_Modelled prevalence of children aged 0-4 in households where parent suffering domestic abuse_Number</v>
      </c>
      <c r="B900" s="31" t="s">
        <v>452</v>
      </c>
      <c r="C900" s="31" t="s">
        <v>453</v>
      </c>
      <c r="D900" s="31" t="s">
        <v>229</v>
      </c>
      <c r="E900" s="31">
        <v>2018</v>
      </c>
      <c r="F900" s="31" t="s">
        <v>26</v>
      </c>
      <c r="G900" s="31" t="s">
        <v>108</v>
      </c>
      <c r="H900" s="31" t="s">
        <v>743</v>
      </c>
      <c r="I900" s="31">
        <v>774.14231951204465</v>
      </c>
      <c r="J900" s="31">
        <v>11933</v>
      </c>
      <c r="K900" s="31">
        <v>64.874073536582983</v>
      </c>
      <c r="L900" s="31" t="s">
        <v>3058</v>
      </c>
      <c r="M900" s="31">
        <v>64.87</v>
      </c>
      <c r="N900" s="31">
        <f t="shared" si="29"/>
        <v>0</v>
      </c>
      <c r="O900" s="31"/>
    </row>
    <row r="901" spans="1:15" x14ac:dyDescent="0.45">
      <c r="A901" s="31" t="str">
        <f t="shared" si="28"/>
        <v>E10000031_Modelled prevalence of children aged 0-4 in households where parent suffering domestic abuse_Number</v>
      </c>
      <c r="B901" s="31" t="s">
        <v>454</v>
      </c>
      <c r="C901" s="31" t="s">
        <v>455</v>
      </c>
      <c r="D901" s="31" t="s">
        <v>229</v>
      </c>
      <c r="E901" s="31">
        <v>2018</v>
      </c>
      <c r="F901" s="31" t="s">
        <v>26</v>
      </c>
      <c r="G901" s="31" t="s">
        <v>108</v>
      </c>
      <c r="H901" s="31" t="s">
        <v>743</v>
      </c>
      <c r="I901" s="31">
        <v>1895.804181906703</v>
      </c>
      <c r="J901" s="31">
        <v>31584</v>
      </c>
      <c r="K901" s="31">
        <v>60.024195222476664</v>
      </c>
      <c r="L901" s="31" t="s">
        <v>3097</v>
      </c>
      <c r="M901" s="31">
        <v>60.02</v>
      </c>
      <c r="N901" s="31">
        <f t="shared" si="29"/>
        <v>0</v>
      </c>
      <c r="O901" s="31"/>
    </row>
    <row r="902" spans="1:15" x14ac:dyDescent="0.45">
      <c r="A902" s="31" t="str">
        <f t="shared" si="28"/>
        <v>E06000037_Modelled prevalence of children aged 0-4 in households where parent suffering domestic abuse_Number</v>
      </c>
      <c r="B902" s="31" t="s">
        <v>456</v>
      </c>
      <c r="C902" s="31" t="s">
        <v>457</v>
      </c>
      <c r="D902" s="31" t="s">
        <v>229</v>
      </c>
      <c r="E902" s="31">
        <v>2018</v>
      </c>
      <c r="F902" s="31" t="s">
        <v>26</v>
      </c>
      <c r="G902" s="31" t="s">
        <v>108</v>
      </c>
      <c r="H902" s="31" t="s">
        <v>743</v>
      </c>
      <c r="I902" s="31">
        <v>521.28417123629151</v>
      </c>
      <c r="J902" s="31">
        <v>8980</v>
      </c>
      <c r="K902" s="31">
        <v>58.049462275756298</v>
      </c>
      <c r="L902" s="31" t="s">
        <v>3098</v>
      </c>
      <c r="M902" s="31">
        <v>58.05</v>
      </c>
      <c r="N902" s="31">
        <f t="shared" si="29"/>
        <v>0</v>
      </c>
      <c r="O902" s="31"/>
    </row>
    <row r="903" spans="1:15" x14ac:dyDescent="0.45">
      <c r="A903" s="31" t="str">
        <f t="shared" si="28"/>
        <v>E10000032_Modelled prevalence of children aged 0-4 in households where parent suffering domestic abuse_Number</v>
      </c>
      <c r="B903" s="31" t="s">
        <v>458</v>
      </c>
      <c r="C903" s="31" t="s">
        <v>459</v>
      </c>
      <c r="D903" s="31" t="s">
        <v>229</v>
      </c>
      <c r="E903" s="31">
        <v>2018</v>
      </c>
      <c r="F903" s="31" t="s">
        <v>26</v>
      </c>
      <c r="G903" s="31" t="s">
        <v>108</v>
      </c>
      <c r="H903" s="31" t="s">
        <v>743</v>
      </c>
      <c r="I903" s="31">
        <v>2847.5394805604151</v>
      </c>
      <c r="J903" s="31">
        <v>46821</v>
      </c>
      <c r="K903" s="31">
        <v>60.817570760137869</v>
      </c>
      <c r="L903" s="31" t="s">
        <v>3099</v>
      </c>
      <c r="M903" s="31">
        <v>60.82</v>
      </c>
      <c r="N903" s="31">
        <f t="shared" si="29"/>
        <v>0</v>
      </c>
      <c r="O903" s="31"/>
    </row>
    <row r="904" spans="1:15" x14ac:dyDescent="0.45">
      <c r="A904" s="31" t="str">
        <f t="shared" si="28"/>
        <v>E09000033_Modelled prevalence of children aged 0-4 in households where parent suffering domestic abuse_Number</v>
      </c>
      <c r="B904" s="31" t="s">
        <v>506</v>
      </c>
      <c r="C904" s="31" t="s">
        <v>507</v>
      </c>
      <c r="D904" s="31" t="s">
        <v>229</v>
      </c>
      <c r="E904" s="31">
        <v>2018</v>
      </c>
      <c r="F904" s="31" t="s">
        <v>26</v>
      </c>
      <c r="G904" s="31" t="s">
        <v>108</v>
      </c>
      <c r="H904" s="31" t="s">
        <v>743</v>
      </c>
      <c r="I904" s="31">
        <v>1142.5332376433319</v>
      </c>
      <c r="J904" s="31">
        <v>13692</v>
      </c>
      <c r="K904" s="31">
        <v>83.445313879881098</v>
      </c>
      <c r="L904" s="31" t="s">
        <v>3100</v>
      </c>
      <c r="M904" s="31">
        <v>83.45</v>
      </c>
      <c r="N904" s="31">
        <f t="shared" si="29"/>
        <v>0</v>
      </c>
      <c r="O904" s="31"/>
    </row>
    <row r="905" spans="1:15" x14ac:dyDescent="0.45">
      <c r="A905" s="31" t="str">
        <f t="shared" si="28"/>
        <v>E08000010_Modelled prevalence of children aged 0-4 in households where parent suffering domestic abuse_Number</v>
      </c>
      <c r="B905" s="31" t="s">
        <v>460</v>
      </c>
      <c r="C905" s="31" t="s">
        <v>461</v>
      </c>
      <c r="D905" s="31" t="s">
        <v>229</v>
      </c>
      <c r="E905" s="31">
        <v>2018</v>
      </c>
      <c r="F905" s="31" t="s">
        <v>26</v>
      </c>
      <c r="G905" s="31" t="s">
        <v>108</v>
      </c>
      <c r="H905" s="31" t="s">
        <v>743</v>
      </c>
      <c r="I905" s="31">
        <v>1279.3871897208173</v>
      </c>
      <c r="J905" s="31">
        <v>18450</v>
      </c>
      <c r="K905" s="31">
        <v>69.343479117659484</v>
      </c>
      <c r="L905" s="31" t="s">
        <v>3101</v>
      </c>
      <c r="M905" s="31">
        <v>69.34</v>
      </c>
      <c r="N905" s="31">
        <f t="shared" si="29"/>
        <v>0</v>
      </c>
      <c r="O905" s="31"/>
    </row>
    <row r="906" spans="1:15" x14ac:dyDescent="0.45">
      <c r="A906" s="31" t="str">
        <f t="shared" si="28"/>
        <v>E06000054_Modelled prevalence of children aged 0-4 in households where parent suffering domestic abuse_Number</v>
      </c>
      <c r="B906" s="31" t="s">
        <v>462</v>
      </c>
      <c r="C906" s="31" t="s">
        <v>463</v>
      </c>
      <c r="D906" s="31" t="s">
        <v>229</v>
      </c>
      <c r="E906" s="31">
        <v>2018</v>
      </c>
      <c r="F906" s="31" t="s">
        <v>26</v>
      </c>
      <c r="G906" s="31" t="s">
        <v>108</v>
      </c>
      <c r="H906" s="31" t="s">
        <v>743</v>
      </c>
      <c r="I906" s="31">
        <v>1684.5890927526859</v>
      </c>
      <c r="J906" s="31">
        <v>27307</v>
      </c>
      <c r="K906" s="31">
        <v>61.690742035107704</v>
      </c>
      <c r="L906" s="31" t="s">
        <v>3102</v>
      </c>
      <c r="M906" s="31">
        <v>61.69</v>
      </c>
      <c r="N906" s="31">
        <f t="shared" si="29"/>
        <v>0</v>
      </c>
      <c r="O906" s="31"/>
    </row>
    <row r="907" spans="1:15" x14ac:dyDescent="0.45">
      <c r="A907" s="31" t="str">
        <f t="shared" si="28"/>
        <v>E06000040_Modelled prevalence of children aged 0-4 in households where parent suffering domestic abuse_Number</v>
      </c>
      <c r="B907" s="31" t="s">
        <v>555</v>
      </c>
      <c r="C907" s="31" t="s">
        <v>727</v>
      </c>
      <c r="D907" s="31" t="s">
        <v>229</v>
      </c>
      <c r="E907" s="31">
        <v>2018</v>
      </c>
      <c r="F907" s="31" t="s">
        <v>26</v>
      </c>
      <c r="G907" s="31" t="s">
        <v>108</v>
      </c>
      <c r="H907" s="31" t="s">
        <v>743</v>
      </c>
      <c r="I907" s="31">
        <v>510.36812156382075</v>
      </c>
      <c r="J907" s="31">
        <v>8678</v>
      </c>
      <c r="K907" s="31">
        <v>58.81172177504272</v>
      </c>
      <c r="L907" s="31" t="s">
        <v>3103</v>
      </c>
      <c r="M907" s="31">
        <v>58.81</v>
      </c>
      <c r="N907" s="31">
        <f t="shared" si="29"/>
        <v>0</v>
      </c>
      <c r="O907" s="31"/>
    </row>
    <row r="908" spans="1:15" x14ac:dyDescent="0.45">
      <c r="A908" s="31" t="str">
        <f t="shared" si="28"/>
        <v>E08000015_Modelled prevalence of children aged 0-4 in households where parent suffering domestic abuse_Number</v>
      </c>
      <c r="B908" s="31" t="s">
        <v>464</v>
      </c>
      <c r="C908" s="31" t="s">
        <v>465</v>
      </c>
      <c r="D908" s="31" t="s">
        <v>229</v>
      </c>
      <c r="E908" s="31">
        <v>2018</v>
      </c>
      <c r="F908" s="31" t="s">
        <v>26</v>
      </c>
      <c r="G908" s="31" t="s">
        <v>108</v>
      </c>
      <c r="H908" s="31" t="s">
        <v>743</v>
      </c>
      <c r="I908" s="31">
        <v>1434.401587188069</v>
      </c>
      <c r="J908" s="31">
        <v>18051</v>
      </c>
      <c r="K908" s="31">
        <v>79.463829548948482</v>
      </c>
      <c r="L908" s="31" t="s">
        <v>3104</v>
      </c>
      <c r="M908" s="31">
        <v>79.459999999999994</v>
      </c>
      <c r="N908" s="31">
        <f t="shared" si="29"/>
        <v>0</v>
      </c>
      <c r="O908" s="31"/>
    </row>
    <row r="909" spans="1:15" x14ac:dyDescent="0.45">
      <c r="A909" s="31" t="str">
        <f t="shared" si="28"/>
        <v>E06000041_Modelled prevalence of children aged 0-4 in households where parent suffering domestic abuse_Number</v>
      </c>
      <c r="B909" s="31" t="s">
        <v>466</v>
      </c>
      <c r="C909" s="31" t="s">
        <v>467</v>
      </c>
      <c r="D909" s="31" t="s">
        <v>229</v>
      </c>
      <c r="E909" s="31">
        <v>2018</v>
      </c>
      <c r="F909" s="31" t="s">
        <v>26</v>
      </c>
      <c r="G909" s="31" t="s">
        <v>108</v>
      </c>
      <c r="H909" s="31" t="s">
        <v>743</v>
      </c>
      <c r="I909" s="31">
        <v>517.11959392015933</v>
      </c>
      <c r="J909" s="31">
        <v>9822</v>
      </c>
      <c r="K909" s="31">
        <v>52.649113614351386</v>
      </c>
      <c r="L909" s="31" t="s">
        <v>3105</v>
      </c>
      <c r="M909" s="31">
        <v>52.65</v>
      </c>
      <c r="N909" s="31">
        <f t="shared" si="29"/>
        <v>0</v>
      </c>
      <c r="O909" s="31"/>
    </row>
    <row r="910" spans="1:15" x14ac:dyDescent="0.45">
      <c r="A910" s="31" t="str">
        <f t="shared" si="28"/>
        <v>E08000031_Modelled prevalence of children aged 0-4 in households where parent suffering domestic abuse_Number</v>
      </c>
      <c r="B910" s="31" t="s">
        <v>468</v>
      </c>
      <c r="C910" s="31" t="s">
        <v>469</v>
      </c>
      <c r="D910" s="31" t="s">
        <v>229</v>
      </c>
      <c r="E910" s="31">
        <v>2018</v>
      </c>
      <c r="F910" s="31" t="s">
        <v>26</v>
      </c>
      <c r="G910" s="31" t="s">
        <v>108</v>
      </c>
      <c r="H910" s="31" t="s">
        <v>743</v>
      </c>
      <c r="I910" s="31">
        <v>1139.5809984891221</v>
      </c>
      <c r="J910" s="31">
        <v>18026</v>
      </c>
      <c r="K910" s="31">
        <v>63.218739514541333</v>
      </c>
      <c r="L910" s="31" t="s">
        <v>3106</v>
      </c>
      <c r="M910" s="31">
        <v>63.22</v>
      </c>
      <c r="N910" s="31">
        <f t="shared" si="29"/>
        <v>0</v>
      </c>
      <c r="O910" s="31"/>
    </row>
    <row r="911" spans="1:15" x14ac:dyDescent="0.45">
      <c r="A911" s="31" t="str">
        <f t="shared" si="28"/>
        <v>E10000034_Modelled prevalence of children aged 0-4 in households where parent suffering domestic abuse_Number</v>
      </c>
      <c r="B911" s="31" t="s">
        <v>470</v>
      </c>
      <c r="C911" s="31" t="s">
        <v>471</v>
      </c>
      <c r="D911" s="31" t="s">
        <v>229</v>
      </c>
      <c r="E911" s="31">
        <v>2018</v>
      </c>
      <c r="F911" s="31" t="s">
        <v>26</v>
      </c>
      <c r="G911" s="31" t="s">
        <v>108</v>
      </c>
      <c r="H911" s="31" t="s">
        <v>743</v>
      </c>
      <c r="I911" s="31">
        <v>1921.3204440678039</v>
      </c>
      <c r="J911" s="31">
        <v>31348</v>
      </c>
      <c r="K911" s="31">
        <v>61.290048617704599</v>
      </c>
      <c r="L911" s="31" t="s">
        <v>3107</v>
      </c>
      <c r="M911" s="31">
        <v>61.29</v>
      </c>
      <c r="N911" s="31">
        <f t="shared" si="29"/>
        <v>0</v>
      </c>
      <c r="O911" s="31"/>
    </row>
    <row r="912" spans="1:15" x14ac:dyDescent="0.45">
      <c r="A912" s="31" t="str">
        <f t="shared" si="28"/>
        <v>E06000014_Modelled prevalence of children aged 0-4 in households where parent suffering domestic abuse_Number</v>
      </c>
      <c r="B912" s="31" t="s">
        <v>472</v>
      </c>
      <c r="C912" s="31" t="s">
        <v>473</v>
      </c>
      <c r="D912" s="31" t="s">
        <v>229</v>
      </c>
      <c r="E912" s="31">
        <v>2018</v>
      </c>
      <c r="F912" s="31" t="s">
        <v>26</v>
      </c>
      <c r="G912" s="31" t="s">
        <v>108</v>
      </c>
      <c r="H912" s="31" t="s">
        <v>743</v>
      </c>
      <c r="I912" s="31">
        <v>775.04173549855113</v>
      </c>
      <c r="J912" s="31">
        <v>9822</v>
      </c>
      <c r="K912" s="31">
        <v>78.908749287166685</v>
      </c>
      <c r="L912" s="31" t="s">
        <v>3108</v>
      </c>
      <c r="M912" s="31">
        <v>78.91</v>
      </c>
      <c r="N912" s="31">
        <f t="shared" si="29"/>
        <v>0</v>
      </c>
      <c r="O912" s="31"/>
    </row>
    <row r="913" spans="1:15" x14ac:dyDescent="0.45">
      <c r="A913" s="31" t="str">
        <f t="shared" si="28"/>
        <v>NA_Modelled prevalence of children aged 0-4 in households where parent suffering domestic abuse_Number</v>
      </c>
      <c r="B913" s="31" t="s">
        <v>13</v>
      </c>
      <c r="C913" s="31" t="s">
        <v>737</v>
      </c>
      <c r="D913" s="31" t="s">
        <v>229</v>
      </c>
      <c r="E913" s="31">
        <v>2018</v>
      </c>
      <c r="F913" s="31" t="s">
        <v>26</v>
      </c>
      <c r="G913" s="31" t="s">
        <v>108</v>
      </c>
      <c r="H913" s="31" t="s">
        <v>743</v>
      </c>
      <c r="I913" s="31">
        <v>238713.28823899745</v>
      </c>
      <c r="J913" s="31">
        <v>3346727</v>
      </c>
      <c r="K913" s="31">
        <v>71.327385902404785</v>
      </c>
      <c r="L913" s="31" t="s">
        <v>3109</v>
      </c>
      <c r="M913" s="31">
        <v>71.33</v>
      </c>
      <c r="N913" s="31">
        <f t="shared" si="29"/>
        <v>0</v>
      </c>
      <c r="O913" s="31"/>
    </row>
    <row r="914" spans="1:15" x14ac:dyDescent="0.45">
      <c r="A914" s="31" t="str">
        <f t="shared" si="28"/>
        <v>E09000002_Modelled prevalence of children aged 0-1 in households where parent suffering alcohol/drug dependency_Number</v>
      </c>
      <c r="B914" s="31" t="s">
        <v>227</v>
      </c>
      <c r="C914" s="31" t="s">
        <v>228</v>
      </c>
      <c r="D914" s="31" t="s">
        <v>229</v>
      </c>
      <c r="E914" s="31">
        <v>2018</v>
      </c>
      <c r="F914" s="31" t="s">
        <v>30</v>
      </c>
      <c r="G914" s="31" t="s">
        <v>120</v>
      </c>
      <c r="H914" s="31" t="s">
        <v>743</v>
      </c>
      <c r="I914" s="31">
        <v>188.74282421586449</v>
      </c>
      <c r="J914" s="31">
        <v>3819</v>
      </c>
      <c r="K914" s="31">
        <v>49.422053997346033</v>
      </c>
      <c r="L914" s="31" t="s">
        <v>3110</v>
      </c>
      <c r="M914" s="31">
        <v>49.42</v>
      </c>
      <c r="N914" s="31">
        <f t="shared" si="29"/>
        <v>0</v>
      </c>
      <c r="O914" s="31"/>
    </row>
    <row r="915" spans="1:15" x14ac:dyDescent="0.45">
      <c r="A915" s="31" t="str">
        <f t="shared" si="28"/>
        <v>E09000003_Modelled prevalence of children aged 0-1 in households where parent suffering alcohol/drug dependency_Number</v>
      </c>
      <c r="B915" s="31" t="s">
        <v>233</v>
      </c>
      <c r="C915" s="31" t="s">
        <v>234</v>
      </c>
      <c r="D915" s="31" t="s">
        <v>229</v>
      </c>
      <c r="E915" s="31">
        <v>2018</v>
      </c>
      <c r="F915" s="31" t="s">
        <v>30</v>
      </c>
      <c r="G915" s="31" t="s">
        <v>120</v>
      </c>
      <c r="H915" s="31" t="s">
        <v>743</v>
      </c>
      <c r="I915" s="31">
        <v>195.65200207763939</v>
      </c>
      <c r="J915" s="31">
        <v>5250</v>
      </c>
      <c r="K915" s="31">
        <v>37.267048014788458</v>
      </c>
      <c r="L915" s="31" t="s">
        <v>3111</v>
      </c>
      <c r="M915" s="31">
        <v>37.270000000000003</v>
      </c>
      <c r="N915" s="31">
        <f t="shared" si="29"/>
        <v>0</v>
      </c>
      <c r="O915" s="31"/>
    </row>
    <row r="916" spans="1:15" x14ac:dyDescent="0.45">
      <c r="A916" s="31" t="str">
        <f t="shared" si="28"/>
        <v>E08000016_Modelled prevalence of children aged 0-1 in households where parent suffering alcohol/drug dependency_Number</v>
      </c>
      <c r="B916" s="31" t="s">
        <v>236</v>
      </c>
      <c r="C916" s="31" t="s">
        <v>237</v>
      </c>
      <c r="D916" s="31" t="s">
        <v>229</v>
      </c>
      <c r="E916" s="31">
        <v>2018</v>
      </c>
      <c r="F916" s="31" t="s">
        <v>30</v>
      </c>
      <c r="G916" s="31" t="s">
        <v>120</v>
      </c>
      <c r="H916" s="31" t="s">
        <v>743</v>
      </c>
      <c r="I916" s="31">
        <v>115.82118354648161</v>
      </c>
      <c r="J916" s="31">
        <v>2754</v>
      </c>
      <c r="K916" s="31">
        <v>42.055622202789252</v>
      </c>
      <c r="L916" s="31" t="s">
        <v>3112</v>
      </c>
      <c r="M916" s="31">
        <v>42.06</v>
      </c>
      <c r="N916" s="31">
        <f t="shared" si="29"/>
        <v>0</v>
      </c>
      <c r="O916" s="31"/>
    </row>
    <row r="917" spans="1:15" x14ac:dyDescent="0.45">
      <c r="A917" s="31" t="str">
        <f t="shared" si="28"/>
        <v>E06000022_Modelled prevalence of children aged 0-1 in households where parent suffering alcohol/drug dependency_Number</v>
      </c>
      <c r="B917" s="31" t="s">
        <v>238</v>
      </c>
      <c r="C917" s="31" t="s">
        <v>239</v>
      </c>
      <c r="D917" s="31" t="s">
        <v>229</v>
      </c>
      <c r="E917" s="31">
        <v>2018</v>
      </c>
      <c r="F917" s="31" t="s">
        <v>30</v>
      </c>
      <c r="G917" s="31" t="s">
        <v>120</v>
      </c>
      <c r="H917" s="31" t="s">
        <v>743</v>
      </c>
      <c r="I917" s="31">
        <v>89.994446992921453</v>
      </c>
      <c r="J917" s="31">
        <v>1742</v>
      </c>
      <c r="K917" s="31">
        <v>51.661565437957208</v>
      </c>
      <c r="L917" s="31" t="s">
        <v>3113</v>
      </c>
      <c r="M917" s="31">
        <v>51.66</v>
      </c>
      <c r="N917" s="31">
        <f t="shared" si="29"/>
        <v>0</v>
      </c>
      <c r="O917" s="31"/>
    </row>
    <row r="918" spans="1:15" x14ac:dyDescent="0.45">
      <c r="A918" s="31" t="str">
        <f t="shared" si="28"/>
        <v>E06000055_Modelled prevalence of children aged 0-1 in households where parent suffering alcohol/drug dependency_Number</v>
      </c>
      <c r="B918" s="31" t="s">
        <v>240</v>
      </c>
      <c r="C918" s="31" t="s">
        <v>241</v>
      </c>
      <c r="D918" s="31" t="s">
        <v>229</v>
      </c>
      <c r="E918" s="31">
        <v>2018</v>
      </c>
      <c r="F918" s="31" t="s">
        <v>30</v>
      </c>
      <c r="G918" s="31" t="s">
        <v>120</v>
      </c>
      <c r="H918" s="31" t="s">
        <v>743</v>
      </c>
      <c r="I918" s="31">
        <v>100.64142451111766</v>
      </c>
      <c r="J918" s="31">
        <v>2310</v>
      </c>
      <c r="K918" s="31">
        <v>43.567716238579074</v>
      </c>
      <c r="L918" s="31" t="s">
        <v>3114</v>
      </c>
      <c r="M918" s="31">
        <v>43.57</v>
      </c>
      <c r="N918" s="31">
        <f t="shared" si="29"/>
        <v>0</v>
      </c>
      <c r="O918" s="31"/>
    </row>
    <row r="919" spans="1:15" x14ac:dyDescent="0.45">
      <c r="A919" s="31" t="str">
        <f t="shared" si="28"/>
        <v>E09000004_Modelled prevalence of children aged 0-1 in households where parent suffering alcohol/drug dependency_Number</v>
      </c>
      <c r="B919" s="31" t="s">
        <v>242</v>
      </c>
      <c r="C919" s="31" t="s">
        <v>243</v>
      </c>
      <c r="D919" s="31" t="s">
        <v>229</v>
      </c>
      <c r="E919" s="31">
        <v>2018</v>
      </c>
      <c r="F919" s="31" t="s">
        <v>30</v>
      </c>
      <c r="G919" s="31" t="s">
        <v>120</v>
      </c>
      <c r="H919" s="31" t="s">
        <v>743</v>
      </c>
      <c r="I919" s="31">
        <v>128.80135659627138</v>
      </c>
      <c r="J919" s="31">
        <v>3133</v>
      </c>
      <c r="K919" s="31">
        <v>41.111189465774459</v>
      </c>
      <c r="L919" s="31" t="s">
        <v>3115</v>
      </c>
      <c r="M919" s="31">
        <v>41.11</v>
      </c>
      <c r="N919" s="31">
        <f t="shared" si="29"/>
        <v>0</v>
      </c>
      <c r="O919" s="31"/>
    </row>
    <row r="920" spans="1:15" x14ac:dyDescent="0.45">
      <c r="A920" s="31" t="str">
        <f t="shared" si="28"/>
        <v>E08000025_Modelled prevalence of children aged 0-1 in households where parent suffering alcohol/drug dependency_Number</v>
      </c>
      <c r="B920" s="31" t="s">
        <v>245</v>
      </c>
      <c r="C920" s="31" t="s">
        <v>246</v>
      </c>
      <c r="D920" s="31" t="s">
        <v>229</v>
      </c>
      <c r="E920" s="31">
        <v>2018</v>
      </c>
      <c r="F920" s="31" t="s">
        <v>30</v>
      </c>
      <c r="G920" s="31" t="s">
        <v>120</v>
      </c>
      <c r="H920" s="31" t="s">
        <v>743</v>
      </c>
      <c r="I920" s="31">
        <v>839.46579773295434</v>
      </c>
      <c r="J920" s="31">
        <v>16082</v>
      </c>
      <c r="K920" s="31">
        <v>52.199092011749428</v>
      </c>
      <c r="L920" s="31" t="s">
        <v>3116</v>
      </c>
      <c r="M920" s="31">
        <v>52.2</v>
      </c>
      <c r="N920" s="31">
        <f t="shared" si="29"/>
        <v>0</v>
      </c>
      <c r="O920" s="31"/>
    </row>
    <row r="921" spans="1:15" x14ac:dyDescent="0.45">
      <c r="A921" s="31" t="str">
        <f t="shared" si="28"/>
        <v>E06000008_Modelled prevalence of children aged 0-1 in households where parent suffering alcohol/drug dependency_Number</v>
      </c>
      <c r="B921" s="31" t="s">
        <v>247</v>
      </c>
      <c r="C921" s="31" t="s">
        <v>248</v>
      </c>
      <c r="D921" s="31" t="s">
        <v>229</v>
      </c>
      <c r="E921" s="31">
        <v>2018</v>
      </c>
      <c r="F921" s="31" t="s">
        <v>30</v>
      </c>
      <c r="G921" s="31" t="s">
        <v>120</v>
      </c>
      <c r="H921" s="31" t="s">
        <v>743</v>
      </c>
      <c r="I921" s="31">
        <v>98.066250184762524</v>
      </c>
      <c r="J921" s="31">
        <v>1998</v>
      </c>
      <c r="K921" s="31">
        <v>49.082207299680945</v>
      </c>
      <c r="L921" s="31" t="s">
        <v>3117</v>
      </c>
      <c r="M921" s="31">
        <v>49.08</v>
      </c>
      <c r="N921" s="31">
        <f t="shared" si="29"/>
        <v>0</v>
      </c>
      <c r="O921" s="31"/>
    </row>
    <row r="922" spans="1:15" x14ac:dyDescent="0.45">
      <c r="A922" s="31" t="str">
        <f t="shared" si="28"/>
        <v>E06000009_Modelled prevalence of children aged 0-1 in households where parent suffering alcohol/drug dependency_Number</v>
      </c>
      <c r="B922" s="31" t="s">
        <v>249</v>
      </c>
      <c r="C922" s="31" t="s">
        <v>250</v>
      </c>
      <c r="D922" s="31" t="s">
        <v>229</v>
      </c>
      <c r="E922" s="31">
        <v>2018</v>
      </c>
      <c r="F922" s="31" t="s">
        <v>30</v>
      </c>
      <c r="G922" s="31" t="s">
        <v>120</v>
      </c>
      <c r="H922" s="31" t="s">
        <v>743</v>
      </c>
      <c r="I922" s="31">
        <v>103.58358252993625</v>
      </c>
      <c r="J922" s="31">
        <v>1627</v>
      </c>
      <c r="K922" s="31">
        <v>63.665385697563764</v>
      </c>
      <c r="L922" s="31" t="s">
        <v>3118</v>
      </c>
      <c r="M922" s="31">
        <v>63.67</v>
      </c>
      <c r="N922" s="31">
        <f t="shared" si="29"/>
        <v>0</v>
      </c>
      <c r="O922" s="31"/>
    </row>
    <row r="923" spans="1:15" x14ac:dyDescent="0.45">
      <c r="A923" s="31" t="str">
        <f t="shared" si="28"/>
        <v>E08000001_Modelled prevalence of children aged 0-1 in households where parent suffering alcohol/drug dependency_Number</v>
      </c>
      <c r="B923" s="31" t="s">
        <v>252</v>
      </c>
      <c r="C923" s="31" t="s">
        <v>253</v>
      </c>
      <c r="D923" s="31" t="s">
        <v>229</v>
      </c>
      <c r="E923" s="31">
        <v>2018</v>
      </c>
      <c r="F923" s="31" t="s">
        <v>30</v>
      </c>
      <c r="G923" s="31" t="s">
        <v>120</v>
      </c>
      <c r="H923" s="31" t="s">
        <v>743</v>
      </c>
      <c r="I923" s="31">
        <v>167.02575119950299</v>
      </c>
      <c r="J923" s="31">
        <v>3609</v>
      </c>
      <c r="K923" s="31">
        <v>46.280341146994452</v>
      </c>
      <c r="L923" s="31" t="s">
        <v>3119</v>
      </c>
      <c r="M923" s="31">
        <v>46.28</v>
      </c>
      <c r="N923" s="31">
        <f t="shared" si="29"/>
        <v>0</v>
      </c>
      <c r="O923" s="31"/>
    </row>
    <row r="924" spans="1:15" x14ac:dyDescent="0.45">
      <c r="A924" s="31" t="str">
        <f t="shared" si="28"/>
        <v>E06000028_Modelled prevalence of children aged 0-1 in households where parent suffering alcohol/drug dependency_Number</v>
      </c>
      <c r="B924" s="31" t="s">
        <v>254</v>
      </c>
      <c r="C924" s="31" t="s">
        <v>255</v>
      </c>
      <c r="D924" s="31" t="s">
        <v>229</v>
      </c>
      <c r="E924" s="31">
        <v>2018</v>
      </c>
      <c r="F924" s="31" t="s">
        <v>30</v>
      </c>
      <c r="G924" s="31" t="s">
        <v>120</v>
      </c>
      <c r="H924" s="31" t="s">
        <v>743</v>
      </c>
      <c r="I924" s="31">
        <v>82.548328594213217</v>
      </c>
      <c r="J924" s="31">
        <v>1996</v>
      </c>
      <c r="K924" s="31">
        <v>41.356878053213038</v>
      </c>
      <c r="L924" s="31" t="s">
        <v>3120</v>
      </c>
      <c r="M924" s="31">
        <v>41.36</v>
      </c>
      <c r="N924" s="31">
        <f t="shared" si="29"/>
        <v>0</v>
      </c>
      <c r="O924" s="31"/>
    </row>
    <row r="925" spans="1:15" x14ac:dyDescent="0.45">
      <c r="A925" s="31" t="str">
        <f t="shared" si="28"/>
        <v>E06000036_Modelled prevalence of children aged 0-1 in households where parent suffering alcohol/drug dependency_Number</v>
      </c>
      <c r="B925" s="31" t="s">
        <v>257</v>
      </c>
      <c r="C925" s="31" t="s">
        <v>258</v>
      </c>
      <c r="D925" s="31" t="s">
        <v>229</v>
      </c>
      <c r="E925" s="31">
        <v>2018</v>
      </c>
      <c r="F925" s="31" t="s">
        <v>30</v>
      </c>
      <c r="G925" s="31" t="s">
        <v>120</v>
      </c>
      <c r="H925" s="31" t="s">
        <v>743</v>
      </c>
      <c r="I925" s="31">
        <v>58.980762184122447</v>
      </c>
      <c r="J925" s="31">
        <v>1442</v>
      </c>
      <c r="K925" s="31">
        <v>40.902054219225001</v>
      </c>
      <c r="L925" s="31" t="s">
        <v>3121</v>
      </c>
      <c r="M925" s="31">
        <v>40.9</v>
      </c>
      <c r="N925" s="31">
        <f t="shared" si="29"/>
        <v>0</v>
      </c>
      <c r="O925" s="31"/>
    </row>
    <row r="926" spans="1:15" x14ac:dyDescent="0.45">
      <c r="A926" s="31" t="str">
        <f t="shared" si="28"/>
        <v>E08000032_Modelled prevalence of children aged 0-1 in households where parent suffering alcohol/drug dependency_Number</v>
      </c>
      <c r="B926" s="31" t="s">
        <v>259</v>
      </c>
      <c r="C926" s="31" t="s">
        <v>260</v>
      </c>
      <c r="D926" s="31" t="s">
        <v>229</v>
      </c>
      <c r="E926" s="31">
        <v>2018</v>
      </c>
      <c r="F926" s="31" t="s">
        <v>30</v>
      </c>
      <c r="G926" s="31" t="s">
        <v>120</v>
      </c>
      <c r="H926" s="31" t="s">
        <v>743</v>
      </c>
      <c r="I926" s="31">
        <v>333.39196164534883</v>
      </c>
      <c r="J926" s="31">
        <v>7373</v>
      </c>
      <c r="K926" s="31">
        <v>45.217952210138186</v>
      </c>
      <c r="L926" s="31" t="s">
        <v>3122</v>
      </c>
      <c r="M926" s="31">
        <v>45.22</v>
      </c>
      <c r="N926" s="31">
        <f t="shared" si="29"/>
        <v>0</v>
      </c>
      <c r="O926" s="31"/>
    </row>
    <row r="927" spans="1:15" x14ac:dyDescent="0.45">
      <c r="A927" s="31" t="str">
        <f t="shared" si="28"/>
        <v>E09000005_Modelled prevalence of children aged 0-1 in households where parent suffering alcohol/drug dependency_Number</v>
      </c>
      <c r="B927" s="31" t="s">
        <v>261</v>
      </c>
      <c r="C927" s="31" t="s">
        <v>262</v>
      </c>
      <c r="D927" s="31" t="s">
        <v>229</v>
      </c>
      <c r="E927" s="31">
        <v>2018</v>
      </c>
      <c r="F927" s="31" t="s">
        <v>30</v>
      </c>
      <c r="G927" s="31" t="s">
        <v>120</v>
      </c>
      <c r="H927" s="31" t="s">
        <v>743</v>
      </c>
      <c r="I927" s="31">
        <v>210.86964439914783</v>
      </c>
      <c r="J927" s="31">
        <v>4825</v>
      </c>
      <c r="K927" s="31">
        <v>43.703553243346704</v>
      </c>
      <c r="L927" s="31" t="s">
        <v>3123</v>
      </c>
      <c r="M927" s="31">
        <v>43.7</v>
      </c>
      <c r="N927" s="31">
        <f t="shared" si="29"/>
        <v>0</v>
      </c>
      <c r="O927" s="31"/>
    </row>
    <row r="928" spans="1:15" x14ac:dyDescent="0.45">
      <c r="A928" s="31" t="str">
        <f t="shared" si="28"/>
        <v>E06000043_Modelled prevalence of children aged 0-1 in households where parent suffering alcohol/drug dependency_Number</v>
      </c>
      <c r="B928" s="31" t="s">
        <v>263</v>
      </c>
      <c r="C928" s="31" t="s">
        <v>264</v>
      </c>
      <c r="D928" s="31" t="s">
        <v>229</v>
      </c>
      <c r="E928" s="31">
        <v>2018</v>
      </c>
      <c r="F928" s="31" t="s">
        <v>30</v>
      </c>
      <c r="G928" s="31" t="s">
        <v>120</v>
      </c>
      <c r="H928" s="31" t="s">
        <v>743</v>
      </c>
      <c r="I928" s="31">
        <v>123.08065302764432</v>
      </c>
      <c r="J928" s="31">
        <v>2611</v>
      </c>
      <c r="K928" s="31">
        <v>47.13927729898289</v>
      </c>
      <c r="L928" s="31" t="s">
        <v>3124</v>
      </c>
      <c r="M928" s="31">
        <v>47.14</v>
      </c>
      <c r="N928" s="31">
        <f t="shared" si="29"/>
        <v>0</v>
      </c>
      <c r="O928" s="31"/>
    </row>
    <row r="929" spans="1:15" x14ac:dyDescent="0.45">
      <c r="A929" s="31" t="str">
        <f t="shared" si="28"/>
        <v>E06000023_Modelled prevalence of children aged 0-1 in households where parent suffering alcohol/drug dependency_Number</v>
      </c>
      <c r="B929" s="31" t="s">
        <v>265</v>
      </c>
      <c r="C929" s="31" t="s">
        <v>266</v>
      </c>
      <c r="D929" s="31" t="s">
        <v>229</v>
      </c>
      <c r="E929" s="31">
        <v>2018</v>
      </c>
      <c r="F929" s="31" t="s">
        <v>30</v>
      </c>
      <c r="G929" s="31" t="s">
        <v>120</v>
      </c>
      <c r="H929" s="31" t="s">
        <v>743</v>
      </c>
      <c r="I929" s="31">
        <v>308.03802127230671</v>
      </c>
      <c r="J929" s="31">
        <v>5728</v>
      </c>
      <c r="K929" s="31">
        <v>53.777587512623377</v>
      </c>
      <c r="L929" s="31" t="s">
        <v>3125</v>
      </c>
      <c r="M929" s="31">
        <v>53.78</v>
      </c>
      <c r="N929" s="31">
        <f t="shared" si="29"/>
        <v>0</v>
      </c>
      <c r="O929" s="31"/>
    </row>
    <row r="930" spans="1:15" x14ac:dyDescent="0.45">
      <c r="A930" s="31" t="str">
        <f t="shared" si="28"/>
        <v>E09000006_Modelled prevalence of children aged 0-1 in households where parent suffering alcohol/drug dependency_Number</v>
      </c>
      <c r="B930" s="31" t="s">
        <v>267</v>
      </c>
      <c r="C930" s="31" t="s">
        <v>268</v>
      </c>
      <c r="D930" s="31" t="s">
        <v>229</v>
      </c>
      <c r="E930" s="31">
        <v>2018</v>
      </c>
      <c r="F930" s="31" t="s">
        <v>30</v>
      </c>
      <c r="G930" s="31" t="s">
        <v>120</v>
      </c>
      <c r="H930" s="31" t="s">
        <v>743</v>
      </c>
      <c r="I930" s="31">
        <v>150.99497091232476</v>
      </c>
      <c r="J930" s="31">
        <v>4232</v>
      </c>
      <c r="K930" s="31">
        <v>35.679340952817761</v>
      </c>
      <c r="L930" s="31" t="s">
        <v>3126</v>
      </c>
      <c r="M930" s="31">
        <v>35.68</v>
      </c>
      <c r="N930" s="31">
        <f t="shared" si="29"/>
        <v>0</v>
      </c>
      <c r="O930" s="31"/>
    </row>
    <row r="931" spans="1:15" x14ac:dyDescent="0.45">
      <c r="A931" s="31" t="str">
        <f t="shared" si="28"/>
        <v>E10000002_Modelled prevalence of children aged 0-1 in households where parent suffering alcohol/drug dependency_Number</v>
      </c>
      <c r="B931" s="31" t="s">
        <v>269</v>
      </c>
      <c r="C931" s="31" t="s">
        <v>270</v>
      </c>
      <c r="D931" s="31" t="s">
        <v>229</v>
      </c>
      <c r="E931" s="31">
        <v>2018</v>
      </c>
      <c r="F931" s="31" t="s">
        <v>30</v>
      </c>
      <c r="G931" s="31" t="s">
        <v>120</v>
      </c>
      <c r="H931" s="31" t="s">
        <v>743</v>
      </c>
      <c r="I931" s="31">
        <v>237.61079188492528</v>
      </c>
      <c r="J931" s="31">
        <v>6048</v>
      </c>
      <c r="K931" s="31">
        <v>39.287498658221772</v>
      </c>
      <c r="L931" s="31" t="s">
        <v>3127</v>
      </c>
      <c r="M931" s="31">
        <v>39.29</v>
      </c>
      <c r="N931" s="31">
        <f t="shared" si="29"/>
        <v>0</v>
      </c>
      <c r="O931" s="31"/>
    </row>
    <row r="932" spans="1:15" x14ac:dyDescent="0.45">
      <c r="A932" s="31" t="str">
        <f t="shared" si="28"/>
        <v>E08000002_Modelled prevalence of children aged 0-1 in households where parent suffering alcohol/drug dependency_Number</v>
      </c>
      <c r="B932" s="31" t="s">
        <v>271</v>
      </c>
      <c r="C932" s="31" t="s">
        <v>272</v>
      </c>
      <c r="D932" s="31" t="s">
        <v>229</v>
      </c>
      <c r="E932" s="31">
        <v>2018</v>
      </c>
      <c r="F932" s="31" t="s">
        <v>30</v>
      </c>
      <c r="G932" s="31" t="s">
        <v>120</v>
      </c>
      <c r="H932" s="31" t="s">
        <v>743</v>
      </c>
      <c r="I932" s="31">
        <v>88.541490286475721</v>
      </c>
      <c r="J932" s="31">
        <v>2197</v>
      </c>
      <c r="K932" s="31">
        <v>40.301087977458224</v>
      </c>
      <c r="L932" s="31" t="s">
        <v>3128</v>
      </c>
      <c r="M932" s="31">
        <v>40.299999999999997</v>
      </c>
      <c r="N932" s="31">
        <f t="shared" si="29"/>
        <v>0</v>
      </c>
      <c r="O932" s="31"/>
    </row>
    <row r="933" spans="1:15" x14ac:dyDescent="0.45">
      <c r="A933" s="31" t="str">
        <f t="shared" si="28"/>
        <v>E08000033_Modelled prevalence of children aged 0-1 in households where parent suffering alcohol/drug dependency_Number</v>
      </c>
      <c r="B933" s="31" t="s">
        <v>273</v>
      </c>
      <c r="C933" s="31" t="s">
        <v>274</v>
      </c>
      <c r="D933" s="31" t="s">
        <v>229</v>
      </c>
      <c r="E933" s="31">
        <v>2018</v>
      </c>
      <c r="F933" s="31" t="s">
        <v>30</v>
      </c>
      <c r="G933" s="31" t="s">
        <v>120</v>
      </c>
      <c r="H933" s="31" t="s">
        <v>743</v>
      </c>
      <c r="I933" s="31">
        <v>95.260931638998869</v>
      </c>
      <c r="J933" s="31">
        <v>2340</v>
      </c>
      <c r="K933" s="31">
        <v>40.709799845726018</v>
      </c>
      <c r="L933" s="31" t="s">
        <v>3129</v>
      </c>
      <c r="M933" s="31">
        <v>40.71</v>
      </c>
      <c r="N933" s="31">
        <f t="shared" si="29"/>
        <v>0</v>
      </c>
      <c r="O933" s="31"/>
    </row>
    <row r="934" spans="1:15" x14ac:dyDescent="0.45">
      <c r="A934" s="31" t="str">
        <f t="shared" si="28"/>
        <v>E10000003_Modelled prevalence of children aged 0-1 in households where parent suffering alcohol/drug dependency_Number</v>
      </c>
      <c r="B934" s="31" t="s">
        <v>275</v>
      </c>
      <c r="C934" s="31" t="s">
        <v>276</v>
      </c>
      <c r="D934" s="31" t="s">
        <v>229</v>
      </c>
      <c r="E934" s="31">
        <v>2018</v>
      </c>
      <c r="F934" s="31" t="s">
        <v>30</v>
      </c>
      <c r="G934" s="31" t="s">
        <v>120</v>
      </c>
      <c r="H934" s="31" t="s">
        <v>743</v>
      </c>
      <c r="I934" s="31">
        <v>309.72856860023268</v>
      </c>
      <c r="J934" s="31">
        <v>6952</v>
      </c>
      <c r="K934" s="31">
        <v>44.552440822818276</v>
      </c>
      <c r="L934" s="31" t="s">
        <v>3130</v>
      </c>
      <c r="M934" s="31">
        <v>44.55</v>
      </c>
      <c r="N934" s="31">
        <f t="shared" si="29"/>
        <v>0</v>
      </c>
      <c r="O934" s="31"/>
    </row>
    <row r="935" spans="1:15" x14ac:dyDescent="0.45">
      <c r="A935" s="31" t="str">
        <f t="shared" si="28"/>
        <v>E09000007_Modelled prevalence of children aged 0-1 in households where parent suffering alcohol/drug dependency_Number</v>
      </c>
      <c r="B935" s="31" t="s">
        <v>277</v>
      </c>
      <c r="C935" s="31" t="s">
        <v>278</v>
      </c>
      <c r="D935" s="31" t="s">
        <v>229</v>
      </c>
      <c r="E935" s="31">
        <v>2018</v>
      </c>
      <c r="F935" s="31" t="s">
        <v>30</v>
      </c>
      <c r="G935" s="31" t="s">
        <v>120</v>
      </c>
      <c r="H935" s="31" t="s">
        <v>743</v>
      </c>
      <c r="I935" s="31">
        <v>115.6585017874167</v>
      </c>
      <c r="J935" s="31">
        <v>2541</v>
      </c>
      <c r="K935" s="31">
        <v>45.516923174898345</v>
      </c>
      <c r="L935" s="31" t="s">
        <v>831</v>
      </c>
      <c r="M935" s="31">
        <v>45.52</v>
      </c>
      <c r="N935" s="31">
        <f t="shared" si="29"/>
        <v>0</v>
      </c>
      <c r="O935" s="31"/>
    </row>
    <row r="936" spans="1:15" x14ac:dyDescent="0.45">
      <c r="A936" s="31" t="str">
        <f t="shared" si="28"/>
        <v>E06000056_Modelled prevalence of children aged 0-1 in households where parent suffering alcohol/drug dependency_Number</v>
      </c>
      <c r="B936" s="31" t="s">
        <v>279</v>
      </c>
      <c r="C936" s="31" t="s">
        <v>280</v>
      </c>
      <c r="D936" s="31" t="s">
        <v>229</v>
      </c>
      <c r="E936" s="31">
        <v>2018</v>
      </c>
      <c r="F936" s="31" t="s">
        <v>30</v>
      </c>
      <c r="G936" s="31" t="s">
        <v>120</v>
      </c>
      <c r="H936" s="31" t="s">
        <v>743</v>
      </c>
      <c r="I936" s="31">
        <v>129.35319898804389</v>
      </c>
      <c r="J936" s="31">
        <v>3291</v>
      </c>
      <c r="K936" s="31">
        <v>39.305134909767212</v>
      </c>
      <c r="L936" s="31" t="s">
        <v>3131</v>
      </c>
      <c r="M936" s="31">
        <v>39.31</v>
      </c>
      <c r="N936" s="31">
        <f t="shared" si="29"/>
        <v>0</v>
      </c>
      <c r="O936" s="31"/>
    </row>
    <row r="937" spans="1:15" x14ac:dyDescent="0.45">
      <c r="A937" s="31" t="str">
        <f t="shared" si="28"/>
        <v>E06000049_Modelled prevalence of children aged 0-1 in households where parent suffering alcohol/drug dependency_Number</v>
      </c>
      <c r="B937" s="31" t="s">
        <v>541</v>
      </c>
      <c r="C937" s="31" t="s">
        <v>718</v>
      </c>
      <c r="D937" s="31" t="s">
        <v>229</v>
      </c>
      <c r="E937" s="31">
        <v>2018</v>
      </c>
      <c r="F937" s="31" t="s">
        <v>30</v>
      </c>
      <c r="G937" s="31" t="s">
        <v>120</v>
      </c>
      <c r="H937" s="31" t="s">
        <v>743</v>
      </c>
      <c r="I937" s="31">
        <v>136.30892093177442</v>
      </c>
      <c r="J937" s="31">
        <v>3921</v>
      </c>
      <c r="K937" s="31">
        <v>34.763815590863153</v>
      </c>
      <c r="L937" s="31" t="s">
        <v>3132</v>
      </c>
      <c r="M937" s="31">
        <v>34.76</v>
      </c>
      <c r="N937" s="31">
        <f t="shared" si="29"/>
        <v>0</v>
      </c>
      <c r="O937" s="31"/>
    </row>
    <row r="938" spans="1:15" x14ac:dyDescent="0.45">
      <c r="A938" s="31" t="str">
        <f t="shared" si="28"/>
        <v>E06000050_Modelled prevalence of children aged 0-1 in households where parent suffering alcohol/drug dependency_Number</v>
      </c>
      <c r="B938" s="31" t="s">
        <v>281</v>
      </c>
      <c r="C938" s="31" t="s">
        <v>735</v>
      </c>
      <c r="D938" s="31" t="s">
        <v>229</v>
      </c>
      <c r="E938" s="31">
        <v>2018</v>
      </c>
      <c r="F938" s="31" t="s">
        <v>30</v>
      </c>
      <c r="G938" s="31" t="s">
        <v>120</v>
      </c>
      <c r="H938" s="31" t="s">
        <v>743</v>
      </c>
      <c r="I938" s="31">
        <v>140.04699720753365</v>
      </c>
      <c r="J938" s="31">
        <v>3487</v>
      </c>
      <c r="K938" s="31">
        <v>40.162603156734633</v>
      </c>
      <c r="L938" s="31" t="s">
        <v>3133</v>
      </c>
      <c r="M938" s="31">
        <v>40.159999999999997</v>
      </c>
      <c r="N938" s="31">
        <f t="shared" si="29"/>
        <v>0</v>
      </c>
      <c r="O938" s="31"/>
    </row>
    <row r="939" spans="1:15" x14ac:dyDescent="0.45">
      <c r="A939" s="31" t="str">
        <f t="shared" si="28"/>
        <v>E09000001_Modelled prevalence of children aged 0-1 in households where parent suffering alcohol/drug dependency_Number</v>
      </c>
      <c r="B939" s="31" t="s">
        <v>582</v>
      </c>
      <c r="C939" s="31" t="s">
        <v>583</v>
      </c>
      <c r="D939" s="31" t="s">
        <v>229</v>
      </c>
      <c r="E939" s="31">
        <v>2018</v>
      </c>
      <c r="F939" s="31" t="s">
        <v>30</v>
      </c>
      <c r="G939" s="31" t="s">
        <v>120</v>
      </c>
      <c r="H939" s="31" t="s">
        <v>743</v>
      </c>
      <c r="I939" s="31">
        <v>3.3785399181757274</v>
      </c>
      <c r="J939" s="31">
        <v>73</v>
      </c>
      <c r="K939" s="31">
        <v>46.281368742133253</v>
      </c>
      <c r="L939" s="31" t="s">
        <v>3119</v>
      </c>
      <c r="M939" s="31">
        <v>46.28</v>
      </c>
      <c r="N939" s="31">
        <f t="shared" si="29"/>
        <v>1</v>
      </c>
      <c r="O939" s="31"/>
    </row>
    <row r="940" spans="1:15" x14ac:dyDescent="0.45">
      <c r="A940" s="31" t="str">
        <f t="shared" si="28"/>
        <v>E06000052_Modelled prevalence of children aged 0-1 in households where parent suffering alcohol/drug dependency_Number</v>
      </c>
      <c r="B940" s="31" t="s">
        <v>482</v>
      </c>
      <c r="C940" s="31" t="s">
        <v>720</v>
      </c>
      <c r="D940" s="31" t="s">
        <v>229</v>
      </c>
      <c r="E940" s="31">
        <v>2018</v>
      </c>
      <c r="F940" s="31" t="s">
        <v>30</v>
      </c>
      <c r="G940" s="31" t="s">
        <v>120</v>
      </c>
      <c r="H940" s="31" t="s">
        <v>743</v>
      </c>
      <c r="I940" s="31">
        <v>214.43430392732472</v>
      </c>
      <c r="J940" s="31">
        <v>5246</v>
      </c>
      <c r="K940" s="31">
        <v>40.875772765406921</v>
      </c>
      <c r="L940" s="31" t="s">
        <v>3134</v>
      </c>
      <c r="M940" s="31">
        <v>40.880000000000003</v>
      </c>
      <c r="N940" s="31">
        <f t="shared" si="29"/>
        <v>0</v>
      </c>
      <c r="O940" s="31"/>
    </row>
    <row r="941" spans="1:15" x14ac:dyDescent="0.45">
      <c r="A941" s="31" t="str">
        <f t="shared" si="28"/>
        <v>E08000026_Modelled prevalence of children aged 0-1 in households where parent suffering alcohol/drug dependency_Number</v>
      </c>
      <c r="B941" s="31" t="s">
        <v>283</v>
      </c>
      <c r="C941" s="31" t="s">
        <v>284</v>
      </c>
      <c r="D941" s="31" t="s">
        <v>229</v>
      </c>
      <c r="E941" s="31">
        <v>2018</v>
      </c>
      <c r="F941" s="31" t="s">
        <v>30</v>
      </c>
      <c r="G941" s="31" t="s">
        <v>120</v>
      </c>
      <c r="H941" s="31" t="s">
        <v>743</v>
      </c>
      <c r="I941" s="31">
        <v>237.53627457973025</v>
      </c>
      <c r="J941" s="31">
        <v>4431</v>
      </c>
      <c r="K941" s="31">
        <v>53.607825452432913</v>
      </c>
      <c r="L941" s="31" t="s">
        <v>828</v>
      </c>
      <c r="M941" s="31">
        <v>53.61</v>
      </c>
      <c r="N941" s="31">
        <f t="shared" si="29"/>
        <v>0</v>
      </c>
      <c r="O941" s="31"/>
    </row>
    <row r="942" spans="1:15" x14ac:dyDescent="0.45">
      <c r="A942" s="31" t="str">
        <f t="shared" si="28"/>
        <v>E09000008_Modelled prevalence of children aged 0-1 in households where parent suffering alcohol/drug dependency_Number</v>
      </c>
      <c r="B942" s="31" t="s">
        <v>486</v>
      </c>
      <c r="C942" s="31" t="s">
        <v>487</v>
      </c>
      <c r="D942" s="31" t="s">
        <v>229</v>
      </c>
      <c r="E942" s="31">
        <v>2018</v>
      </c>
      <c r="F942" s="31" t="s">
        <v>30</v>
      </c>
      <c r="G942" s="31" t="s">
        <v>120</v>
      </c>
      <c r="H942" s="31" t="s">
        <v>743</v>
      </c>
      <c r="I942" s="31">
        <v>234.51167503705636</v>
      </c>
      <c r="J942" s="31">
        <v>5591</v>
      </c>
      <c r="K942" s="31">
        <v>41.944495624585294</v>
      </c>
      <c r="L942" s="31" t="s">
        <v>3135</v>
      </c>
      <c r="M942" s="31">
        <v>41.94</v>
      </c>
      <c r="N942" s="31">
        <f t="shared" si="29"/>
        <v>0</v>
      </c>
      <c r="O942" s="31"/>
    </row>
    <row r="943" spans="1:15" x14ac:dyDescent="0.45">
      <c r="A943" s="31" t="str">
        <f t="shared" si="28"/>
        <v>E10000006_Modelled prevalence of children aged 0-1 in households where parent suffering alcohol/drug dependency_Number</v>
      </c>
      <c r="B943" s="31" t="s">
        <v>285</v>
      </c>
      <c r="C943" s="31" t="s">
        <v>286</v>
      </c>
      <c r="D943" s="31" t="s">
        <v>229</v>
      </c>
      <c r="E943" s="31">
        <v>2018</v>
      </c>
      <c r="F943" s="31" t="s">
        <v>30</v>
      </c>
      <c r="G943" s="31" t="s">
        <v>120</v>
      </c>
      <c r="H943" s="31" t="s">
        <v>743</v>
      </c>
      <c r="I943" s="31">
        <v>171.49177964496852</v>
      </c>
      <c r="J943" s="31">
        <v>4366</v>
      </c>
      <c r="K943" s="31">
        <v>39.27892341845363</v>
      </c>
      <c r="L943" s="31" t="s">
        <v>3136</v>
      </c>
      <c r="M943" s="31">
        <v>39.28</v>
      </c>
      <c r="N943" s="31">
        <f t="shared" si="29"/>
        <v>0</v>
      </c>
      <c r="O943" s="31"/>
    </row>
    <row r="944" spans="1:15" x14ac:dyDescent="0.45">
      <c r="A944" s="31" t="str">
        <f t="shared" si="28"/>
        <v>E06000005_Modelled prevalence of children aged 0-1 in households where parent suffering alcohol/drug dependency_Number</v>
      </c>
      <c r="B944" s="31" t="s">
        <v>287</v>
      </c>
      <c r="C944" s="31" t="s">
        <v>288</v>
      </c>
      <c r="D944" s="31" t="s">
        <v>229</v>
      </c>
      <c r="E944" s="31">
        <v>2018</v>
      </c>
      <c r="F944" s="31" t="s">
        <v>30</v>
      </c>
      <c r="G944" s="31" t="s">
        <v>120</v>
      </c>
      <c r="H944" s="31" t="s">
        <v>743</v>
      </c>
      <c r="I944" s="31">
        <v>47.658437135494133</v>
      </c>
      <c r="J944" s="31">
        <v>1134</v>
      </c>
      <c r="K944" s="31">
        <v>42.026840507490412</v>
      </c>
      <c r="L944" s="31" t="s">
        <v>3137</v>
      </c>
      <c r="M944" s="31">
        <v>42.03</v>
      </c>
      <c r="N944" s="31">
        <f t="shared" si="29"/>
        <v>0</v>
      </c>
      <c r="O944" s="31"/>
    </row>
    <row r="945" spans="1:15" x14ac:dyDescent="0.45">
      <c r="A945" s="31" t="str">
        <f t="shared" si="28"/>
        <v>E06000015_Modelled prevalence of children aged 0-1 in households where parent suffering alcohol/drug dependency_Number</v>
      </c>
      <c r="B945" s="31" t="s">
        <v>289</v>
      </c>
      <c r="C945" s="31" t="s">
        <v>290</v>
      </c>
      <c r="D945" s="31" t="s">
        <v>229</v>
      </c>
      <c r="E945" s="31">
        <v>2018</v>
      </c>
      <c r="F945" s="31" t="s">
        <v>30</v>
      </c>
      <c r="G945" s="31" t="s">
        <v>120</v>
      </c>
      <c r="H945" s="31" t="s">
        <v>743</v>
      </c>
      <c r="I945" s="31">
        <v>158.25047146405024</v>
      </c>
      <c r="J945" s="31">
        <v>3169</v>
      </c>
      <c r="K945" s="31">
        <v>49.937037382155331</v>
      </c>
      <c r="L945" s="31" t="s">
        <v>3138</v>
      </c>
      <c r="M945" s="31">
        <v>49.94</v>
      </c>
      <c r="N945" s="31">
        <f t="shared" si="29"/>
        <v>0</v>
      </c>
      <c r="O945" s="31"/>
    </row>
    <row r="946" spans="1:15" x14ac:dyDescent="0.45">
      <c r="A946" s="31" t="str">
        <f t="shared" si="28"/>
        <v>E10000007_Modelled prevalence of children aged 0-1 in households where parent suffering alcohol/drug dependency_Number</v>
      </c>
      <c r="B946" s="31" t="s">
        <v>291</v>
      </c>
      <c r="C946" s="31" t="s">
        <v>292</v>
      </c>
      <c r="D946" s="31" t="s">
        <v>229</v>
      </c>
      <c r="E946" s="31">
        <v>2018</v>
      </c>
      <c r="F946" s="31" t="s">
        <v>30</v>
      </c>
      <c r="G946" s="31" t="s">
        <v>120</v>
      </c>
      <c r="H946" s="31" t="s">
        <v>743</v>
      </c>
      <c r="I946" s="31">
        <v>306.96156109859743</v>
      </c>
      <c r="J946" s="31">
        <v>7585</v>
      </c>
      <c r="K946" s="31">
        <v>40.469553210098539</v>
      </c>
      <c r="L946" s="31" t="s">
        <v>3139</v>
      </c>
      <c r="M946" s="31">
        <v>40.47</v>
      </c>
      <c r="N946" s="31">
        <f t="shared" si="29"/>
        <v>0</v>
      </c>
      <c r="O946" s="31"/>
    </row>
    <row r="947" spans="1:15" x14ac:dyDescent="0.45">
      <c r="A947" s="31" t="str">
        <f t="shared" si="28"/>
        <v>E10000008_Modelled prevalence of children aged 0-1 in households where parent suffering alcohol/drug dependency_Number</v>
      </c>
      <c r="B947" s="31" t="s">
        <v>504</v>
      </c>
      <c r="C947" s="31" t="s">
        <v>505</v>
      </c>
      <c r="D947" s="31" t="s">
        <v>229</v>
      </c>
      <c r="E947" s="31">
        <v>2018</v>
      </c>
      <c r="F947" s="31" t="s">
        <v>30</v>
      </c>
      <c r="G947" s="31" t="s">
        <v>120</v>
      </c>
      <c r="H947" s="31" t="s">
        <v>743</v>
      </c>
      <c r="I947" s="31">
        <v>284.50364335350315</v>
      </c>
      <c r="J947" s="31">
        <v>6781</v>
      </c>
      <c r="K947" s="31">
        <v>41.956001084427541</v>
      </c>
      <c r="L947" s="31" t="s">
        <v>3140</v>
      </c>
      <c r="M947" s="31">
        <v>41.96</v>
      </c>
      <c r="N947" s="31">
        <f t="shared" si="29"/>
        <v>0</v>
      </c>
      <c r="O947" s="31"/>
    </row>
    <row r="948" spans="1:15" x14ac:dyDescent="0.45">
      <c r="A948" s="31" t="str">
        <f t="shared" si="28"/>
        <v>E08000017_Modelled prevalence of children aged 0-1 in households where parent suffering alcohol/drug dependency_Number</v>
      </c>
      <c r="B948" s="31" t="s">
        <v>293</v>
      </c>
      <c r="C948" s="31" t="s">
        <v>294</v>
      </c>
      <c r="D948" s="31" t="s">
        <v>229</v>
      </c>
      <c r="E948" s="31">
        <v>2018</v>
      </c>
      <c r="F948" s="31" t="s">
        <v>30</v>
      </c>
      <c r="G948" s="31" t="s">
        <v>120</v>
      </c>
      <c r="H948" s="31" t="s">
        <v>743</v>
      </c>
      <c r="I948" s="31">
        <v>160.63272164368584</v>
      </c>
      <c r="J948" s="31">
        <v>3518</v>
      </c>
      <c r="K948" s="31">
        <v>45.660239239251233</v>
      </c>
      <c r="L948" s="31" t="s">
        <v>3141</v>
      </c>
      <c r="M948" s="31">
        <v>45.66</v>
      </c>
      <c r="N948" s="31">
        <f t="shared" si="29"/>
        <v>0</v>
      </c>
      <c r="O948" s="31"/>
    </row>
    <row r="949" spans="1:15" x14ac:dyDescent="0.45">
      <c r="A949" s="31" t="str">
        <f t="shared" si="28"/>
        <v>E10000009_Modelled prevalence of children aged 0-1 in households where parent suffering alcohol/drug dependency_Number</v>
      </c>
      <c r="B949" s="31" t="s">
        <v>295</v>
      </c>
      <c r="C949" s="31" t="s">
        <v>296</v>
      </c>
      <c r="D949" s="31" t="s">
        <v>229</v>
      </c>
      <c r="E949" s="31">
        <v>2018</v>
      </c>
      <c r="F949" s="31" t="s">
        <v>30</v>
      </c>
      <c r="G949" s="31" t="s">
        <v>120</v>
      </c>
      <c r="H949" s="31" t="s">
        <v>743</v>
      </c>
      <c r="I949" s="31">
        <v>130.80230424755692</v>
      </c>
      <c r="J949" s="31">
        <v>3260</v>
      </c>
      <c r="K949" s="31">
        <v>40.123406210907028</v>
      </c>
      <c r="L949" s="31" t="s">
        <v>3142</v>
      </c>
      <c r="M949" s="31">
        <v>40.119999999999997</v>
      </c>
      <c r="N949" s="31">
        <f t="shared" si="29"/>
        <v>0</v>
      </c>
      <c r="O949" s="31"/>
    </row>
    <row r="950" spans="1:15" x14ac:dyDescent="0.45">
      <c r="A950" s="31" t="str">
        <f t="shared" si="28"/>
        <v>E08000027_Modelled prevalence of children aged 0-1 in households where parent suffering alcohol/drug dependency_Number</v>
      </c>
      <c r="B950" s="31" t="s">
        <v>297</v>
      </c>
      <c r="C950" s="31" t="s">
        <v>298</v>
      </c>
      <c r="D950" s="31" t="s">
        <v>229</v>
      </c>
      <c r="E950" s="31">
        <v>2018</v>
      </c>
      <c r="F950" s="31" t="s">
        <v>30</v>
      </c>
      <c r="G950" s="31" t="s">
        <v>120</v>
      </c>
      <c r="H950" s="31" t="s">
        <v>743</v>
      </c>
      <c r="I950" s="31">
        <v>162.70964735840263</v>
      </c>
      <c r="J950" s="31">
        <v>3702</v>
      </c>
      <c r="K950" s="31">
        <v>43.951822625176291</v>
      </c>
      <c r="L950" s="31" t="s">
        <v>834</v>
      </c>
      <c r="M950" s="31">
        <v>43.95</v>
      </c>
      <c r="N950" s="31">
        <f t="shared" si="29"/>
        <v>0</v>
      </c>
      <c r="O950" s="31"/>
    </row>
    <row r="951" spans="1:15" x14ac:dyDescent="0.45">
      <c r="A951" s="31" t="str">
        <f t="shared" si="28"/>
        <v>E06000047_Modelled prevalence of children aged 0-1 in households where parent suffering alcohol/drug dependency_Number</v>
      </c>
      <c r="B951" s="31" t="s">
        <v>528</v>
      </c>
      <c r="C951" s="31" t="s">
        <v>721</v>
      </c>
      <c r="D951" s="31" t="s">
        <v>229</v>
      </c>
      <c r="E951" s="31">
        <v>2018</v>
      </c>
      <c r="F951" s="31" t="s">
        <v>30</v>
      </c>
      <c r="G951" s="31" t="s">
        <v>120</v>
      </c>
      <c r="H951" s="31" t="s">
        <v>743</v>
      </c>
      <c r="I951" s="31">
        <v>221.47273266543917</v>
      </c>
      <c r="J951" s="31">
        <v>4989</v>
      </c>
      <c r="K951" s="31">
        <v>44.392209393754094</v>
      </c>
      <c r="L951" s="31" t="s">
        <v>3143</v>
      </c>
      <c r="M951" s="31">
        <v>44.39</v>
      </c>
      <c r="N951" s="31">
        <f t="shared" si="29"/>
        <v>0</v>
      </c>
      <c r="O951" s="31"/>
    </row>
    <row r="952" spans="1:15" x14ac:dyDescent="0.45">
      <c r="A952" s="31" t="str">
        <f t="shared" si="28"/>
        <v>E09000009_Modelled prevalence of children aged 0-1 in households where parent suffering alcohol/drug dependency_Number</v>
      </c>
      <c r="B952" s="31" t="s">
        <v>509</v>
      </c>
      <c r="C952" s="31" t="s">
        <v>510</v>
      </c>
      <c r="D952" s="31" t="s">
        <v>229</v>
      </c>
      <c r="E952" s="31">
        <v>2018</v>
      </c>
      <c r="F952" s="31" t="s">
        <v>30</v>
      </c>
      <c r="G952" s="31" t="s">
        <v>120</v>
      </c>
      <c r="H952" s="31" t="s">
        <v>743</v>
      </c>
      <c r="I952" s="31">
        <v>194.60962238707708</v>
      </c>
      <c r="J952" s="31">
        <v>4807</v>
      </c>
      <c r="K952" s="31">
        <v>40.48463124341108</v>
      </c>
      <c r="L952" s="31" t="s">
        <v>3144</v>
      </c>
      <c r="M952" s="31">
        <v>40.479999999999997</v>
      </c>
      <c r="N952" s="31">
        <f t="shared" si="29"/>
        <v>0</v>
      </c>
      <c r="O952" s="31"/>
    </row>
    <row r="953" spans="1:15" x14ac:dyDescent="0.45">
      <c r="A953" s="31" t="str">
        <f t="shared" si="28"/>
        <v>E06000011_Modelled prevalence of children aged 0-1 in households where parent suffering alcohol/drug dependency_Number</v>
      </c>
      <c r="B953" s="31" t="s">
        <v>514</v>
      </c>
      <c r="C953" s="31" t="s">
        <v>594</v>
      </c>
      <c r="D953" s="31" t="s">
        <v>229</v>
      </c>
      <c r="E953" s="31">
        <v>2018</v>
      </c>
      <c r="F953" s="31" t="s">
        <v>30</v>
      </c>
      <c r="G953" s="31" t="s">
        <v>120</v>
      </c>
      <c r="H953" s="31" t="s">
        <v>743</v>
      </c>
      <c r="I953" s="31">
        <v>101.23787573912746</v>
      </c>
      <c r="J953" s="31">
        <v>2830</v>
      </c>
      <c r="K953" s="31">
        <v>35.773100967889562</v>
      </c>
      <c r="L953" s="31" t="s">
        <v>3145</v>
      </c>
      <c r="M953" s="31">
        <v>35.770000000000003</v>
      </c>
      <c r="N953" s="31">
        <f t="shared" si="29"/>
        <v>0</v>
      </c>
      <c r="O953" s="31"/>
    </row>
    <row r="954" spans="1:15" x14ac:dyDescent="0.45">
      <c r="A954" s="31" t="str">
        <f t="shared" si="28"/>
        <v>E10000011_Modelled prevalence of children aged 0-1 in households where parent suffering alcohol/drug dependency_Number</v>
      </c>
      <c r="B954" s="31" t="s">
        <v>299</v>
      </c>
      <c r="C954" s="31" t="s">
        <v>300</v>
      </c>
      <c r="D954" s="31" t="s">
        <v>229</v>
      </c>
      <c r="E954" s="31">
        <v>2018</v>
      </c>
      <c r="F954" s="31" t="s">
        <v>30</v>
      </c>
      <c r="G954" s="31" t="s">
        <v>120</v>
      </c>
      <c r="H954" s="31" t="s">
        <v>743</v>
      </c>
      <c r="I954" s="31">
        <v>192.27020448580572</v>
      </c>
      <c r="J954" s="31">
        <v>5005</v>
      </c>
      <c r="K954" s="31">
        <v>38.415625271889255</v>
      </c>
      <c r="L954" s="31" t="s">
        <v>3146</v>
      </c>
      <c r="M954" s="31">
        <v>38.42</v>
      </c>
      <c r="N954" s="31">
        <f t="shared" si="29"/>
        <v>0</v>
      </c>
      <c r="O954" s="31"/>
    </row>
    <row r="955" spans="1:15" x14ac:dyDescent="0.45">
      <c r="A955" s="31" t="str">
        <f t="shared" si="28"/>
        <v>E09000010_Modelled prevalence of children aged 0-1 in households where parent suffering alcohol/drug dependency_Number</v>
      </c>
      <c r="B955" s="31" t="s">
        <v>301</v>
      </c>
      <c r="C955" s="31" t="s">
        <v>302</v>
      </c>
      <c r="D955" s="31" t="s">
        <v>229</v>
      </c>
      <c r="E955" s="31">
        <v>2018</v>
      </c>
      <c r="F955" s="31" t="s">
        <v>30</v>
      </c>
      <c r="G955" s="31" t="s">
        <v>120</v>
      </c>
      <c r="H955" s="31" t="s">
        <v>743</v>
      </c>
      <c r="I955" s="31">
        <v>189.72259426689106</v>
      </c>
      <c r="J955" s="31">
        <v>4739</v>
      </c>
      <c r="K955" s="31">
        <v>40.034309826311684</v>
      </c>
      <c r="L955" s="31" t="s">
        <v>3147</v>
      </c>
      <c r="M955" s="31">
        <v>40.03</v>
      </c>
      <c r="N955" s="31">
        <f t="shared" si="29"/>
        <v>0</v>
      </c>
      <c r="O955" s="31"/>
    </row>
    <row r="956" spans="1:15" x14ac:dyDescent="0.45">
      <c r="A956" s="31" t="str">
        <f t="shared" si="28"/>
        <v>E10000012_Modelled prevalence of children aged 0-1 in households where parent suffering alcohol/drug dependency_Number</v>
      </c>
      <c r="B956" s="31" t="s">
        <v>303</v>
      </c>
      <c r="C956" s="31" t="s">
        <v>304</v>
      </c>
      <c r="D956" s="31" t="s">
        <v>229</v>
      </c>
      <c r="E956" s="31">
        <v>2018</v>
      </c>
      <c r="F956" s="31" t="s">
        <v>30</v>
      </c>
      <c r="G956" s="31" t="s">
        <v>120</v>
      </c>
      <c r="H956" s="31" t="s">
        <v>743</v>
      </c>
      <c r="I956" s="31">
        <v>690.52155408311739</v>
      </c>
      <c r="J956" s="31">
        <v>16488</v>
      </c>
      <c r="K956" s="31">
        <v>41.88024951983973</v>
      </c>
      <c r="L956" s="31" t="s">
        <v>3148</v>
      </c>
      <c r="M956" s="31">
        <v>41.88</v>
      </c>
      <c r="N956" s="31">
        <f t="shared" si="29"/>
        <v>0</v>
      </c>
      <c r="O956" s="31"/>
    </row>
    <row r="957" spans="1:15" x14ac:dyDescent="0.45">
      <c r="A957" s="31" t="str">
        <f t="shared" si="28"/>
        <v>E08000020_Modelled prevalence of children aged 0-1 in households where parent suffering alcohol/drug dependency_Number</v>
      </c>
      <c r="B957" s="31" t="s">
        <v>305</v>
      </c>
      <c r="C957" s="31" t="s">
        <v>306</v>
      </c>
      <c r="D957" s="31" t="s">
        <v>229</v>
      </c>
      <c r="E957" s="31">
        <v>2018</v>
      </c>
      <c r="F957" s="31" t="s">
        <v>30</v>
      </c>
      <c r="G957" s="31" t="s">
        <v>120</v>
      </c>
      <c r="H957" s="31" t="s">
        <v>743</v>
      </c>
      <c r="I957" s="31">
        <v>91.942024977968757</v>
      </c>
      <c r="J957" s="31">
        <v>2019</v>
      </c>
      <c r="K957" s="31">
        <v>45.538397710732418</v>
      </c>
      <c r="L957" s="31" t="s">
        <v>3149</v>
      </c>
      <c r="M957" s="31">
        <v>45.54</v>
      </c>
      <c r="N957" s="31">
        <f t="shared" si="29"/>
        <v>0</v>
      </c>
      <c r="O957" s="31"/>
    </row>
    <row r="958" spans="1:15" x14ac:dyDescent="0.45">
      <c r="A958" s="31" t="str">
        <f t="shared" si="28"/>
        <v>E10000013_Modelled prevalence of children aged 0-1 in households where parent suffering alcohol/drug dependency_Number</v>
      </c>
      <c r="B958" s="31" t="s">
        <v>307</v>
      </c>
      <c r="C958" s="31" t="s">
        <v>308</v>
      </c>
      <c r="D958" s="31" t="s">
        <v>229</v>
      </c>
      <c r="E958" s="31">
        <v>2018</v>
      </c>
      <c r="F958" s="31" t="s">
        <v>30</v>
      </c>
      <c r="G958" s="31" t="s">
        <v>120</v>
      </c>
      <c r="H958" s="31" t="s">
        <v>743</v>
      </c>
      <c r="I958" s="31">
        <v>268.28891664403466</v>
      </c>
      <c r="J958" s="31">
        <v>6595</v>
      </c>
      <c r="K958" s="31">
        <v>40.680654532833159</v>
      </c>
      <c r="L958" s="31" t="s">
        <v>3150</v>
      </c>
      <c r="M958" s="31">
        <v>40.68</v>
      </c>
      <c r="N958" s="31">
        <f t="shared" si="29"/>
        <v>0</v>
      </c>
      <c r="O958" s="31"/>
    </row>
    <row r="959" spans="1:15" x14ac:dyDescent="0.45">
      <c r="A959" s="31" t="str">
        <f t="shared" si="28"/>
        <v>E09000011_Modelled prevalence of children aged 0-1 in households where parent suffering alcohol/drug dependency_Number</v>
      </c>
      <c r="B959" s="31" t="s">
        <v>518</v>
      </c>
      <c r="C959" s="31" t="s">
        <v>519</v>
      </c>
      <c r="D959" s="31" t="s">
        <v>229</v>
      </c>
      <c r="E959" s="31">
        <v>2018</v>
      </c>
      <c r="F959" s="31" t="s">
        <v>30</v>
      </c>
      <c r="G959" s="31" t="s">
        <v>120</v>
      </c>
      <c r="H959" s="31" t="s">
        <v>743</v>
      </c>
      <c r="I959" s="31">
        <v>212.12591883779211</v>
      </c>
      <c r="J959" s="31">
        <v>4393</v>
      </c>
      <c r="K959" s="31">
        <v>48.287256735213319</v>
      </c>
      <c r="L959" s="31" t="s">
        <v>832</v>
      </c>
      <c r="M959" s="31">
        <v>48.29</v>
      </c>
      <c r="N959" s="31">
        <f t="shared" si="29"/>
        <v>0</v>
      </c>
      <c r="O959" s="31"/>
    </row>
    <row r="960" spans="1:15" x14ac:dyDescent="0.45">
      <c r="A960" s="31" t="str">
        <f t="shared" si="28"/>
        <v>E09000012_Modelled prevalence of children aged 0-1 in households where parent suffering alcohol/drug dependency_Number</v>
      </c>
      <c r="B960" s="31" t="s">
        <v>498</v>
      </c>
      <c r="C960" s="31" t="s">
        <v>499</v>
      </c>
      <c r="D960" s="31" t="s">
        <v>229</v>
      </c>
      <c r="E960" s="31">
        <v>2018</v>
      </c>
      <c r="F960" s="31" t="s">
        <v>30</v>
      </c>
      <c r="G960" s="31" t="s">
        <v>120</v>
      </c>
      <c r="H960" s="31" t="s">
        <v>743</v>
      </c>
      <c r="I960" s="31">
        <v>193.89145050464805</v>
      </c>
      <c r="J960" s="31">
        <v>4211</v>
      </c>
      <c r="K960" s="31">
        <v>46.04403954040562</v>
      </c>
      <c r="L960" s="31" t="s">
        <v>3151</v>
      </c>
      <c r="M960" s="31">
        <v>46.04</v>
      </c>
      <c r="N960" s="31">
        <f t="shared" si="29"/>
        <v>0</v>
      </c>
      <c r="O960" s="31"/>
    </row>
    <row r="961" spans="1:15" x14ac:dyDescent="0.45">
      <c r="A961" s="31" t="str">
        <f t="shared" si="28"/>
        <v>E06000006_Modelled prevalence of children aged 0-1 in households where parent suffering alcohol/drug dependency_Number</v>
      </c>
      <c r="B961" s="31" t="s">
        <v>531</v>
      </c>
      <c r="C961" s="31" t="s">
        <v>722</v>
      </c>
      <c r="D961" s="31" t="s">
        <v>229</v>
      </c>
      <c r="E961" s="31">
        <v>2018</v>
      </c>
      <c r="F961" s="31" t="s">
        <v>30</v>
      </c>
      <c r="G961" s="31" t="s">
        <v>120</v>
      </c>
      <c r="H961" s="31" t="s">
        <v>743</v>
      </c>
      <c r="I961" s="31">
        <v>65.924820102043611</v>
      </c>
      <c r="J961" s="31">
        <v>1451</v>
      </c>
      <c r="K961" s="31">
        <v>45.434059339795731</v>
      </c>
      <c r="L961" s="31" t="s">
        <v>3152</v>
      </c>
      <c r="M961" s="31">
        <v>45.43</v>
      </c>
      <c r="N961" s="31">
        <f t="shared" si="29"/>
        <v>0</v>
      </c>
      <c r="O961" s="31"/>
    </row>
    <row r="962" spans="1:15" x14ac:dyDescent="0.45">
      <c r="A962" s="31" t="str">
        <f t="shared" ref="A962:A1025" si="30">CONCATENATE(B962,"_",G962,"_",H962)</f>
        <v>E09000013_Modelled prevalence of children aged 0-1 in households where parent suffering alcohol/drug dependency_Number</v>
      </c>
      <c r="B962" s="31" t="s">
        <v>491</v>
      </c>
      <c r="C962" s="31" t="s">
        <v>723</v>
      </c>
      <c r="D962" s="31" t="s">
        <v>229</v>
      </c>
      <c r="E962" s="31">
        <v>2018</v>
      </c>
      <c r="F962" s="31" t="s">
        <v>30</v>
      </c>
      <c r="G962" s="31" t="s">
        <v>120</v>
      </c>
      <c r="H962" s="31" t="s">
        <v>743</v>
      </c>
      <c r="I962" s="31">
        <v>108.55340810034147</v>
      </c>
      <c r="J962" s="31">
        <v>2319</v>
      </c>
      <c r="K962" s="31">
        <v>46.810439025589247</v>
      </c>
      <c r="L962" s="31" t="s">
        <v>3153</v>
      </c>
      <c r="M962" s="31">
        <v>46.81</v>
      </c>
      <c r="N962" s="31">
        <f t="shared" ref="N962:N1025" si="31">IF(OR(C962="City of London",C962="Isles of Scilly"),1,0)</f>
        <v>0</v>
      </c>
      <c r="O962" s="31"/>
    </row>
    <row r="963" spans="1:15" x14ac:dyDescent="0.45">
      <c r="A963" s="31" t="str">
        <f t="shared" si="30"/>
        <v>E10000014_Modelled prevalence of children aged 0-1 in households where parent suffering alcohol/drug dependency_Number</v>
      </c>
      <c r="B963" s="31" t="s">
        <v>309</v>
      </c>
      <c r="C963" s="31" t="s">
        <v>310</v>
      </c>
      <c r="D963" s="31" t="s">
        <v>229</v>
      </c>
      <c r="E963" s="31">
        <v>2018</v>
      </c>
      <c r="F963" s="31" t="s">
        <v>30</v>
      </c>
      <c r="G963" s="31" t="s">
        <v>120</v>
      </c>
      <c r="H963" s="31" t="s">
        <v>743</v>
      </c>
      <c r="I963" s="31">
        <v>566.14412092784585</v>
      </c>
      <c r="J963" s="31">
        <v>13542</v>
      </c>
      <c r="K963" s="31">
        <v>41.806536769151222</v>
      </c>
      <c r="L963" s="31" t="s">
        <v>3154</v>
      </c>
      <c r="M963" s="31">
        <v>41.81</v>
      </c>
      <c r="N963" s="31">
        <f t="shared" si="31"/>
        <v>0</v>
      </c>
      <c r="O963" s="31"/>
    </row>
    <row r="964" spans="1:15" x14ac:dyDescent="0.45">
      <c r="A964" s="31" t="str">
        <f t="shared" si="30"/>
        <v>E09000014_Modelled prevalence of children aged 0-1 in households where parent suffering alcohol/drug dependency_Number</v>
      </c>
      <c r="B964" s="31" t="s">
        <v>311</v>
      </c>
      <c r="C964" s="31" t="s">
        <v>312</v>
      </c>
      <c r="D964" s="31" t="s">
        <v>229</v>
      </c>
      <c r="E964" s="31">
        <v>2018</v>
      </c>
      <c r="F964" s="31" t="s">
        <v>30</v>
      </c>
      <c r="G964" s="31" t="s">
        <v>120</v>
      </c>
      <c r="H964" s="31" t="s">
        <v>743</v>
      </c>
      <c r="I964" s="31">
        <v>168.45974506472479</v>
      </c>
      <c r="J964" s="31">
        <v>3767</v>
      </c>
      <c r="K964" s="31">
        <v>44.719868612881548</v>
      </c>
      <c r="L964" s="31" t="s">
        <v>3155</v>
      </c>
      <c r="M964" s="31">
        <v>44.72</v>
      </c>
      <c r="N964" s="31">
        <f t="shared" si="31"/>
        <v>0</v>
      </c>
      <c r="O964" s="31"/>
    </row>
    <row r="965" spans="1:15" x14ac:dyDescent="0.45">
      <c r="A965" s="31" t="str">
        <f t="shared" si="30"/>
        <v>E09000015_Modelled prevalence of children aged 0-1 in households where parent suffering alcohol/drug dependency_Number</v>
      </c>
      <c r="B965" s="31" t="s">
        <v>496</v>
      </c>
      <c r="C965" s="31" t="s">
        <v>497</v>
      </c>
      <c r="D965" s="31" t="s">
        <v>229</v>
      </c>
      <c r="E965" s="31">
        <v>2018</v>
      </c>
      <c r="F965" s="31" t="s">
        <v>30</v>
      </c>
      <c r="G965" s="31" t="s">
        <v>120</v>
      </c>
      <c r="H965" s="31" t="s">
        <v>743</v>
      </c>
      <c r="I965" s="31">
        <v>130.91231789059503</v>
      </c>
      <c r="J965" s="31">
        <v>3577</v>
      </c>
      <c r="K965" s="31">
        <v>36.598355574670123</v>
      </c>
      <c r="L965" s="31" t="s">
        <v>3156</v>
      </c>
      <c r="M965" s="31">
        <v>36.6</v>
      </c>
      <c r="N965" s="31">
        <f t="shared" si="31"/>
        <v>0</v>
      </c>
      <c r="O965" s="31"/>
    </row>
    <row r="966" spans="1:15" x14ac:dyDescent="0.45">
      <c r="A966" s="31" t="str">
        <f t="shared" si="30"/>
        <v>E06000001_Modelled prevalence of children aged 0-1 in households where parent suffering alcohol/drug dependency_Number</v>
      </c>
      <c r="B966" s="31" t="s">
        <v>313</v>
      </c>
      <c r="C966" s="31" t="s">
        <v>314</v>
      </c>
      <c r="D966" s="31" t="s">
        <v>229</v>
      </c>
      <c r="E966" s="31">
        <v>2018</v>
      </c>
      <c r="F966" s="31" t="s">
        <v>30</v>
      </c>
      <c r="G966" s="31" t="s">
        <v>120</v>
      </c>
      <c r="H966" s="31" t="s">
        <v>743</v>
      </c>
      <c r="I966" s="31">
        <v>43.843945459489703</v>
      </c>
      <c r="J966" s="31">
        <v>999</v>
      </c>
      <c r="K966" s="31">
        <v>43.887833292782489</v>
      </c>
      <c r="L966" s="31" t="s">
        <v>3157</v>
      </c>
      <c r="M966" s="31">
        <v>43.89</v>
      </c>
      <c r="N966" s="31">
        <f t="shared" si="31"/>
        <v>0</v>
      </c>
      <c r="O966" s="31"/>
    </row>
    <row r="967" spans="1:15" x14ac:dyDescent="0.45">
      <c r="A967" s="31" t="str">
        <f t="shared" si="30"/>
        <v>E09000016_Modelled prevalence of children aged 0-1 in households where parent suffering alcohol/drug dependency_Number</v>
      </c>
      <c r="B967" s="31" t="s">
        <v>315</v>
      </c>
      <c r="C967" s="31" t="s">
        <v>316</v>
      </c>
      <c r="D967" s="31" t="s">
        <v>229</v>
      </c>
      <c r="E967" s="31">
        <v>2018</v>
      </c>
      <c r="F967" s="31" t="s">
        <v>30</v>
      </c>
      <c r="G967" s="31" t="s">
        <v>120</v>
      </c>
      <c r="H967" s="31" t="s">
        <v>743</v>
      </c>
      <c r="I967" s="31">
        <v>141.29791277746358</v>
      </c>
      <c r="J967" s="31">
        <v>3365</v>
      </c>
      <c r="K967" s="31">
        <v>41.99046442123732</v>
      </c>
      <c r="L967" s="31" t="s">
        <v>3158</v>
      </c>
      <c r="M967" s="31">
        <v>41.99</v>
      </c>
      <c r="N967" s="31">
        <f t="shared" si="31"/>
        <v>0</v>
      </c>
      <c r="O967" s="31"/>
    </row>
    <row r="968" spans="1:15" x14ac:dyDescent="0.45">
      <c r="A968" s="31" t="str">
        <f t="shared" si="30"/>
        <v>E06000019_Modelled prevalence of children aged 0-1 in households where parent suffering alcohol/drug dependency_Number</v>
      </c>
      <c r="B968" s="31" t="s">
        <v>317</v>
      </c>
      <c r="C968" s="31" t="s">
        <v>318</v>
      </c>
      <c r="D968" s="31" t="s">
        <v>229</v>
      </c>
      <c r="E968" s="31">
        <v>2018</v>
      </c>
      <c r="F968" s="31" t="s">
        <v>30</v>
      </c>
      <c r="G968" s="31" t="s">
        <v>120</v>
      </c>
      <c r="H968" s="31" t="s">
        <v>743</v>
      </c>
      <c r="I968" s="31">
        <v>69.971443117568185</v>
      </c>
      <c r="J968" s="31">
        <v>1777</v>
      </c>
      <c r="K968" s="31">
        <v>39.376163825305674</v>
      </c>
      <c r="L968" s="31" t="s">
        <v>3159</v>
      </c>
      <c r="M968" s="31">
        <v>39.380000000000003</v>
      </c>
      <c r="N968" s="31">
        <f t="shared" si="31"/>
        <v>0</v>
      </c>
      <c r="O968" s="31"/>
    </row>
    <row r="969" spans="1:15" x14ac:dyDescent="0.45">
      <c r="A969" s="31" t="str">
        <f t="shared" si="30"/>
        <v>E10000015_Modelled prevalence of children aged 0-1 in households where parent suffering alcohol/drug dependency_Number</v>
      </c>
      <c r="B969" s="31" t="s">
        <v>319</v>
      </c>
      <c r="C969" s="31" t="s">
        <v>320</v>
      </c>
      <c r="D969" s="31" t="s">
        <v>229</v>
      </c>
      <c r="E969" s="31">
        <v>2018</v>
      </c>
      <c r="F969" s="31" t="s">
        <v>30</v>
      </c>
      <c r="G969" s="31" t="s">
        <v>120</v>
      </c>
      <c r="H969" s="31" t="s">
        <v>743</v>
      </c>
      <c r="I969" s="31">
        <v>587.81811027189156</v>
      </c>
      <c r="J969" s="31">
        <v>14155</v>
      </c>
      <c r="K969" s="31">
        <v>41.527241983178492</v>
      </c>
      <c r="L969" s="31" t="s">
        <v>3160</v>
      </c>
      <c r="M969" s="31">
        <v>41.53</v>
      </c>
      <c r="N969" s="31">
        <f t="shared" si="31"/>
        <v>0</v>
      </c>
      <c r="O969" s="31"/>
    </row>
    <row r="970" spans="1:15" x14ac:dyDescent="0.45">
      <c r="A970" s="31" t="str">
        <f t="shared" si="30"/>
        <v>E09000017_Modelled prevalence of children aged 0-1 in households where parent suffering alcohol/drug dependency_Number</v>
      </c>
      <c r="B970" s="31" t="s">
        <v>321</v>
      </c>
      <c r="C970" s="31" t="s">
        <v>322</v>
      </c>
      <c r="D970" s="31" t="s">
        <v>229</v>
      </c>
      <c r="E970" s="31">
        <v>2018</v>
      </c>
      <c r="F970" s="31" t="s">
        <v>30</v>
      </c>
      <c r="G970" s="31" t="s">
        <v>120</v>
      </c>
      <c r="H970" s="31" t="s">
        <v>743</v>
      </c>
      <c r="I970" s="31">
        <v>194.08656968045463</v>
      </c>
      <c r="J970" s="31">
        <v>4372</v>
      </c>
      <c r="K970" s="31">
        <v>44.393085471284223</v>
      </c>
      <c r="L970" s="31" t="s">
        <v>3143</v>
      </c>
      <c r="M970" s="31">
        <v>44.39</v>
      </c>
      <c r="N970" s="31">
        <f t="shared" si="31"/>
        <v>0</v>
      </c>
      <c r="O970" s="31"/>
    </row>
    <row r="971" spans="1:15" x14ac:dyDescent="0.45">
      <c r="A971" s="31" t="str">
        <f t="shared" si="30"/>
        <v>E09000018_Modelled prevalence of children aged 0-1 in households where parent suffering alcohol/drug dependency_Number</v>
      </c>
      <c r="B971" s="31" t="s">
        <v>323</v>
      </c>
      <c r="C971" s="31" t="s">
        <v>324</v>
      </c>
      <c r="D971" s="31" t="s">
        <v>229</v>
      </c>
      <c r="E971" s="31">
        <v>2018</v>
      </c>
      <c r="F971" s="31" t="s">
        <v>30</v>
      </c>
      <c r="G971" s="31" t="s">
        <v>120</v>
      </c>
      <c r="H971" s="31" t="s">
        <v>743</v>
      </c>
      <c r="I971" s="31">
        <v>173.64469572339942</v>
      </c>
      <c r="J971" s="31">
        <v>3987</v>
      </c>
      <c r="K971" s="31">
        <v>43.552720271732987</v>
      </c>
      <c r="L971" s="31" t="s">
        <v>3161</v>
      </c>
      <c r="M971" s="31">
        <v>43.55</v>
      </c>
      <c r="N971" s="31">
        <f t="shared" si="31"/>
        <v>0</v>
      </c>
      <c r="O971" s="31"/>
    </row>
    <row r="972" spans="1:15" x14ac:dyDescent="0.45">
      <c r="A972" s="31" t="str">
        <f t="shared" si="30"/>
        <v>E06000046_Modelled prevalence of children aged 0-1 in households where parent suffering alcohol/drug dependency_Number</v>
      </c>
      <c r="B972" s="31" t="s">
        <v>325</v>
      </c>
      <c r="C972" s="31" t="s">
        <v>326</v>
      </c>
      <c r="D972" s="31" t="s">
        <v>229</v>
      </c>
      <c r="E972" s="31">
        <v>2018</v>
      </c>
      <c r="F972" s="31" t="s">
        <v>30</v>
      </c>
      <c r="G972" s="31" t="s">
        <v>120</v>
      </c>
      <c r="H972" s="31" t="s">
        <v>743</v>
      </c>
      <c r="I972" s="31">
        <v>44.266264086836529</v>
      </c>
      <c r="J972" s="31">
        <v>1144</v>
      </c>
      <c r="K972" s="31">
        <v>38.694286789192766</v>
      </c>
      <c r="L972" s="31" t="s">
        <v>3162</v>
      </c>
      <c r="M972" s="31">
        <v>38.69</v>
      </c>
      <c r="N972" s="31">
        <f t="shared" si="31"/>
        <v>0</v>
      </c>
      <c r="O972" s="31"/>
    </row>
    <row r="973" spans="1:15" x14ac:dyDescent="0.45">
      <c r="A973" s="31" t="str">
        <f t="shared" si="30"/>
        <v>E09000019_Modelled prevalence of children aged 0-1 in households where parent suffering alcohol/drug dependency_Number</v>
      </c>
      <c r="B973" s="31" t="s">
        <v>500</v>
      </c>
      <c r="C973" s="31" t="s">
        <v>501</v>
      </c>
      <c r="D973" s="31" t="s">
        <v>229</v>
      </c>
      <c r="E973" s="31">
        <v>2018</v>
      </c>
      <c r="F973" s="31" t="s">
        <v>30</v>
      </c>
      <c r="G973" s="31" t="s">
        <v>120</v>
      </c>
      <c r="H973" s="31" t="s">
        <v>743</v>
      </c>
      <c r="I973" s="31">
        <v>153.83664460068346</v>
      </c>
      <c r="J973" s="31">
        <v>2727</v>
      </c>
      <c r="K973" s="31">
        <v>56.412410928010068</v>
      </c>
      <c r="L973" s="31" t="s">
        <v>3163</v>
      </c>
      <c r="M973" s="31">
        <v>56.41</v>
      </c>
      <c r="N973" s="31">
        <f t="shared" si="31"/>
        <v>0</v>
      </c>
      <c r="O973" s="31"/>
    </row>
    <row r="974" spans="1:15" x14ac:dyDescent="0.45">
      <c r="A974" s="31" t="str">
        <f t="shared" si="30"/>
        <v>E09000020_Modelled prevalence of children aged 0-1 in households where parent suffering alcohol/drug dependency_Number</v>
      </c>
      <c r="B974" s="31" t="s">
        <v>479</v>
      </c>
      <c r="C974" s="31" t="s">
        <v>674</v>
      </c>
      <c r="D974" s="31" t="s">
        <v>229</v>
      </c>
      <c r="E974" s="31">
        <v>2018</v>
      </c>
      <c r="F974" s="31" t="s">
        <v>30</v>
      </c>
      <c r="G974" s="31" t="s">
        <v>120</v>
      </c>
      <c r="H974" s="31" t="s">
        <v>743</v>
      </c>
      <c r="I974" s="31">
        <v>60.658926143928319</v>
      </c>
      <c r="J974" s="31">
        <v>1568</v>
      </c>
      <c r="K974" s="31">
        <v>38.685539632607345</v>
      </c>
      <c r="L974" s="31" t="s">
        <v>3162</v>
      </c>
      <c r="M974" s="31">
        <v>38.69</v>
      </c>
      <c r="N974" s="31">
        <f t="shared" si="31"/>
        <v>0</v>
      </c>
      <c r="O974" s="31"/>
    </row>
    <row r="975" spans="1:15" x14ac:dyDescent="0.45">
      <c r="A975" s="31" t="str">
        <f t="shared" si="30"/>
        <v>E10000016_Modelled prevalence of children aged 0-1 in households where parent suffering alcohol/drug dependency_Number</v>
      </c>
      <c r="B975" s="31" t="s">
        <v>327</v>
      </c>
      <c r="C975" s="31" t="s">
        <v>328</v>
      </c>
      <c r="D975" s="31" t="s">
        <v>229</v>
      </c>
      <c r="E975" s="31">
        <v>2018</v>
      </c>
      <c r="F975" s="31" t="s">
        <v>30</v>
      </c>
      <c r="G975" s="31" t="s">
        <v>120</v>
      </c>
      <c r="H975" s="31" t="s">
        <v>743</v>
      </c>
      <c r="I975" s="31">
        <v>756.82046272561001</v>
      </c>
      <c r="J975" s="31">
        <v>17431</v>
      </c>
      <c r="K975" s="31">
        <v>43.418074850875456</v>
      </c>
      <c r="L975" s="31" t="s">
        <v>3164</v>
      </c>
      <c r="M975" s="31">
        <v>43.42</v>
      </c>
      <c r="N975" s="31">
        <f t="shared" si="31"/>
        <v>0</v>
      </c>
      <c r="O975" s="31"/>
    </row>
    <row r="976" spans="1:15" x14ac:dyDescent="0.45">
      <c r="A976" s="31" t="str">
        <f t="shared" si="30"/>
        <v>E06000010_Modelled prevalence of children aged 0-1 in households where parent suffering alcohol/drug dependency_Number</v>
      </c>
      <c r="B976" s="31" t="s">
        <v>329</v>
      </c>
      <c r="C976" s="31" t="s">
        <v>593</v>
      </c>
      <c r="D976" s="31" t="s">
        <v>229</v>
      </c>
      <c r="E976" s="31">
        <v>2018</v>
      </c>
      <c r="F976" s="31" t="s">
        <v>30</v>
      </c>
      <c r="G976" s="31" t="s">
        <v>120</v>
      </c>
      <c r="H976" s="31" t="s">
        <v>743</v>
      </c>
      <c r="I976" s="31">
        <v>182.00240524917396</v>
      </c>
      <c r="J976" s="31">
        <v>3308</v>
      </c>
      <c r="K976" s="31">
        <v>55.018864948359727</v>
      </c>
      <c r="L976" s="31" t="s">
        <v>3165</v>
      </c>
      <c r="M976" s="31">
        <v>55.02</v>
      </c>
      <c r="N976" s="31">
        <f t="shared" si="31"/>
        <v>0</v>
      </c>
      <c r="O976" s="31"/>
    </row>
    <row r="977" spans="1:15" x14ac:dyDescent="0.45">
      <c r="A977" s="31" t="str">
        <f t="shared" si="30"/>
        <v>E09000021_Modelled prevalence of children aged 0-1 in households where parent suffering alcohol/drug dependency_Number</v>
      </c>
      <c r="B977" s="31" t="s">
        <v>520</v>
      </c>
      <c r="C977" s="31" t="s">
        <v>521</v>
      </c>
      <c r="D977" s="31" t="s">
        <v>229</v>
      </c>
      <c r="E977" s="31">
        <v>2018</v>
      </c>
      <c r="F977" s="31" t="s">
        <v>30</v>
      </c>
      <c r="G977" s="31" t="s">
        <v>120</v>
      </c>
      <c r="H977" s="31" t="s">
        <v>743</v>
      </c>
      <c r="I977" s="31">
        <v>80.758482829843402</v>
      </c>
      <c r="J977" s="31">
        <v>2087</v>
      </c>
      <c r="K977" s="31">
        <v>38.695966856657115</v>
      </c>
      <c r="L977" s="31" t="s">
        <v>3166</v>
      </c>
      <c r="M977" s="31">
        <v>38.700000000000003</v>
      </c>
      <c r="N977" s="31">
        <f t="shared" si="31"/>
        <v>0</v>
      </c>
      <c r="O977" s="31"/>
    </row>
    <row r="978" spans="1:15" x14ac:dyDescent="0.45">
      <c r="A978" s="31" t="str">
        <f t="shared" si="30"/>
        <v>E08000034_Modelled prevalence of children aged 0-1 in households where parent suffering alcohol/drug dependency_Number</v>
      </c>
      <c r="B978" s="31" t="s">
        <v>331</v>
      </c>
      <c r="C978" s="31" t="s">
        <v>332</v>
      </c>
      <c r="D978" s="31" t="s">
        <v>229</v>
      </c>
      <c r="E978" s="31">
        <v>2018</v>
      </c>
      <c r="F978" s="31" t="s">
        <v>30</v>
      </c>
      <c r="G978" s="31" t="s">
        <v>120</v>
      </c>
      <c r="H978" s="31" t="s">
        <v>743</v>
      </c>
      <c r="I978" s="31">
        <v>231.27285021829152</v>
      </c>
      <c r="J978" s="31">
        <v>5161</v>
      </c>
      <c r="K978" s="31">
        <v>44.811635384284351</v>
      </c>
      <c r="L978" s="31" t="s">
        <v>3167</v>
      </c>
      <c r="M978" s="31">
        <v>44.81</v>
      </c>
      <c r="N978" s="31">
        <f t="shared" si="31"/>
        <v>0</v>
      </c>
      <c r="O978" s="31"/>
    </row>
    <row r="979" spans="1:15" x14ac:dyDescent="0.45">
      <c r="A979" s="31" t="str">
        <f t="shared" si="30"/>
        <v>E08000011_Modelled prevalence of children aged 0-1 in households where parent suffering alcohol/drug dependency_Number</v>
      </c>
      <c r="B979" s="31" t="s">
        <v>333</v>
      </c>
      <c r="C979" s="31" t="s">
        <v>334</v>
      </c>
      <c r="D979" s="31" t="s">
        <v>229</v>
      </c>
      <c r="E979" s="31">
        <v>2018</v>
      </c>
      <c r="F979" s="31" t="s">
        <v>30</v>
      </c>
      <c r="G979" s="31" t="s">
        <v>120</v>
      </c>
      <c r="H979" s="31" t="s">
        <v>743</v>
      </c>
      <c r="I979" s="31">
        <v>90.994347321202056</v>
      </c>
      <c r="J979" s="31">
        <v>1977</v>
      </c>
      <c r="K979" s="31">
        <v>46.026478159434525</v>
      </c>
      <c r="L979" s="31" t="s">
        <v>3168</v>
      </c>
      <c r="M979" s="31">
        <v>46.03</v>
      </c>
      <c r="N979" s="31">
        <f t="shared" si="31"/>
        <v>0</v>
      </c>
      <c r="O979" s="31"/>
    </row>
    <row r="980" spans="1:15" x14ac:dyDescent="0.45">
      <c r="A980" s="31" t="str">
        <f t="shared" si="30"/>
        <v>E09000022_Modelled prevalence of children aged 0-1 in households where parent suffering alcohol/drug dependency_Number</v>
      </c>
      <c r="B980" s="31" t="s">
        <v>335</v>
      </c>
      <c r="C980" s="31" t="s">
        <v>336</v>
      </c>
      <c r="D980" s="31" t="s">
        <v>229</v>
      </c>
      <c r="E980" s="31">
        <v>2018</v>
      </c>
      <c r="F980" s="31" t="s">
        <v>30</v>
      </c>
      <c r="G980" s="31" t="s">
        <v>120</v>
      </c>
      <c r="H980" s="31" t="s">
        <v>743</v>
      </c>
      <c r="I980" s="31">
        <v>181.22922252427205</v>
      </c>
      <c r="J980" s="31">
        <v>3935</v>
      </c>
      <c r="K980" s="31">
        <v>46.05571093374131</v>
      </c>
      <c r="L980" s="31" t="s">
        <v>3169</v>
      </c>
      <c r="M980" s="31">
        <v>46.06</v>
      </c>
      <c r="N980" s="31">
        <f t="shared" si="31"/>
        <v>0</v>
      </c>
      <c r="O980" s="31"/>
    </row>
    <row r="981" spans="1:15" x14ac:dyDescent="0.45">
      <c r="A981" s="31" t="str">
        <f t="shared" si="30"/>
        <v>E10000017_Modelled prevalence of children aged 0-1 in households where parent suffering alcohol/drug dependency_Number</v>
      </c>
      <c r="B981" s="31" t="s">
        <v>337</v>
      </c>
      <c r="C981" s="31" t="s">
        <v>338</v>
      </c>
      <c r="D981" s="31" t="s">
        <v>229</v>
      </c>
      <c r="E981" s="31">
        <v>2018</v>
      </c>
      <c r="F981" s="31" t="s">
        <v>30</v>
      </c>
      <c r="G981" s="31" t="s">
        <v>120</v>
      </c>
      <c r="H981" s="31" t="s">
        <v>743</v>
      </c>
      <c r="I981" s="31">
        <v>548.60714136009722</v>
      </c>
      <c r="J981" s="31">
        <v>12376</v>
      </c>
      <c r="K981" s="31">
        <v>44.328308125411866</v>
      </c>
      <c r="L981" s="31" t="s">
        <v>3170</v>
      </c>
      <c r="M981" s="31">
        <v>44.33</v>
      </c>
      <c r="N981" s="31">
        <f t="shared" si="31"/>
        <v>0</v>
      </c>
      <c r="O981" s="31"/>
    </row>
    <row r="982" spans="1:15" x14ac:dyDescent="0.45">
      <c r="A982" s="31" t="str">
        <f t="shared" si="30"/>
        <v>E08000035_Modelled prevalence of children aged 0-1 in households where parent suffering alcohol/drug dependency_Number</v>
      </c>
      <c r="B982" s="31" t="s">
        <v>339</v>
      </c>
      <c r="C982" s="31" t="s">
        <v>340</v>
      </c>
      <c r="D982" s="31" t="s">
        <v>229</v>
      </c>
      <c r="E982" s="31">
        <v>2018</v>
      </c>
      <c r="F982" s="31" t="s">
        <v>30</v>
      </c>
      <c r="G982" s="31" t="s">
        <v>120</v>
      </c>
      <c r="H982" s="31" t="s">
        <v>743</v>
      </c>
      <c r="I982" s="31">
        <v>544.52568383402274</v>
      </c>
      <c r="J982" s="31">
        <v>9821</v>
      </c>
      <c r="K982" s="31">
        <v>55.445034500969633</v>
      </c>
      <c r="L982" s="31" t="s">
        <v>3171</v>
      </c>
      <c r="M982" s="31">
        <v>55.45</v>
      </c>
      <c r="N982" s="31">
        <f t="shared" si="31"/>
        <v>0</v>
      </c>
      <c r="O982" s="31"/>
    </row>
    <row r="983" spans="1:15" x14ac:dyDescent="0.45">
      <c r="A983" s="31" t="str">
        <f t="shared" si="30"/>
        <v>E06000016_Modelled prevalence of children aged 0-1 in households where parent suffering alcohol/drug dependency_Number</v>
      </c>
      <c r="B983" s="31" t="s">
        <v>341</v>
      </c>
      <c r="C983" s="31" t="s">
        <v>342</v>
      </c>
      <c r="D983" s="31" t="s">
        <v>229</v>
      </c>
      <c r="E983" s="31">
        <v>2018</v>
      </c>
      <c r="F983" s="31" t="s">
        <v>30</v>
      </c>
      <c r="G983" s="31" t="s">
        <v>120</v>
      </c>
      <c r="H983" s="31" t="s">
        <v>743</v>
      </c>
      <c r="I983" s="31">
        <v>256.21334566698187</v>
      </c>
      <c r="J983" s="31">
        <v>4815</v>
      </c>
      <c r="K983" s="31">
        <v>53.211494427202879</v>
      </c>
      <c r="L983" s="31" t="s">
        <v>3172</v>
      </c>
      <c r="M983" s="31">
        <v>53.21</v>
      </c>
      <c r="N983" s="31">
        <f t="shared" si="31"/>
        <v>0</v>
      </c>
      <c r="O983" s="31"/>
    </row>
    <row r="984" spans="1:15" x14ac:dyDescent="0.45">
      <c r="A984" s="31" t="str">
        <f t="shared" si="30"/>
        <v>E10000018_Modelled prevalence of children aged 0-1 in households where parent suffering alcohol/drug dependency_Number</v>
      </c>
      <c r="B984" s="31" t="s">
        <v>552</v>
      </c>
      <c r="C984" s="31" t="s">
        <v>553</v>
      </c>
      <c r="D984" s="31" t="s">
        <v>229</v>
      </c>
      <c r="E984" s="31">
        <v>2018</v>
      </c>
      <c r="F984" s="31" t="s">
        <v>30</v>
      </c>
      <c r="G984" s="31" t="s">
        <v>120</v>
      </c>
      <c r="H984" s="31" t="s">
        <v>743</v>
      </c>
      <c r="I984" s="31">
        <v>281.92016901570457</v>
      </c>
      <c r="J984" s="31">
        <v>6983</v>
      </c>
      <c r="K984" s="31">
        <v>40.372357012130117</v>
      </c>
      <c r="L984" s="31" t="s">
        <v>3173</v>
      </c>
      <c r="M984" s="31">
        <v>40.369999999999997</v>
      </c>
      <c r="N984" s="31">
        <f t="shared" si="31"/>
        <v>0</v>
      </c>
      <c r="O984" s="31"/>
    </row>
    <row r="985" spans="1:15" x14ac:dyDescent="0.45">
      <c r="A985" s="31" t="str">
        <f t="shared" si="30"/>
        <v>E09000023_Modelled prevalence of children aged 0-1 in households where parent suffering alcohol/drug dependency_Number</v>
      </c>
      <c r="B985" s="31" t="s">
        <v>343</v>
      </c>
      <c r="C985" s="31" t="s">
        <v>344</v>
      </c>
      <c r="D985" s="31" t="s">
        <v>229</v>
      </c>
      <c r="E985" s="31">
        <v>2018</v>
      </c>
      <c r="F985" s="31" t="s">
        <v>30</v>
      </c>
      <c r="G985" s="31" t="s">
        <v>120</v>
      </c>
      <c r="H985" s="31" t="s">
        <v>743</v>
      </c>
      <c r="I985" s="31">
        <v>214.35526417289319</v>
      </c>
      <c r="J985" s="31">
        <v>4505</v>
      </c>
      <c r="K985" s="31">
        <v>47.581634666568966</v>
      </c>
      <c r="L985" s="31" t="s">
        <v>3174</v>
      </c>
      <c r="M985" s="31">
        <v>47.58</v>
      </c>
      <c r="N985" s="31">
        <f t="shared" si="31"/>
        <v>0</v>
      </c>
      <c r="O985" s="31"/>
    </row>
    <row r="986" spans="1:15" x14ac:dyDescent="0.45">
      <c r="A986" s="31" t="str">
        <f t="shared" si="30"/>
        <v>E10000019_Modelled prevalence of children aged 0-1 in households where parent suffering alcohol/drug dependency_Number</v>
      </c>
      <c r="B986" s="31" t="s">
        <v>345</v>
      </c>
      <c r="C986" s="31" t="s">
        <v>346</v>
      </c>
      <c r="D986" s="31" t="s">
        <v>229</v>
      </c>
      <c r="E986" s="31">
        <v>2018</v>
      </c>
      <c r="F986" s="31" t="s">
        <v>30</v>
      </c>
      <c r="G986" s="31" t="s">
        <v>120</v>
      </c>
      <c r="H986" s="31" t="s">
        <v>743</v>
      </c>
      <c r="I986" s="31">
        <v>304.20407386402974</v>
      </c>
      <c r="J986" s="31">
        <v>7363</v>
      </c>
      <c r="K986" s="31">
        <v>41.31523480429577</v>
      </c>
      <c r="L986" s="31" t="s">
        <v>3175</v>
      </c>
      <c r="M986" s="31">
        <v>41.32</v>
      </c>
      <c r="N986" s="31">
        <f t="shared" si="31"/>
        <v>0</v>
      </c>
      <c r="O986" s="31"/>
    </row>
    <row r="987" spans="1:15" x14ac:dyDescent="0.45">
      <c r="A987" s="31" t="str">
        <f t="shared" si="30"/>
        <v>E08000012_Modelled prevalence of children aged 0-1 in households where parent suffering alcohol/drug dependency_Number</v>
      </c>
      <c r="B987" s="31" t="s">
        <v>347</v>
      </c>
      <c r="C987" s="31" t="s">
        <v>348</v>
      </c>
      <c r="D987" s="31" t="s">
        <v>229</v>
      </c>
      <c r="E987" s="31">
        <v>2018</v>
      </c>
      <c r="F987" s="31" t="s">
        <v>30</v>
      </c>
      <c r="G987" s="31" t="s">
        <v>120</v>
      </c>
      <c r="H987" s="31" t="s">
        <v>743</v>
      </c>
      <c r="I987" s="31">
        <v>316.78592054697003</v>
      </c>
      <c r="J987" s="31">
        <v>5908</v>
      </c>
      <c r="K987" s="31">
        <v>53.619824060082941</v>
      </c>
      <c r="L987" s="31" t="s">
        <v>3176</v>
      </c>
      <c r="M987" s="31">
        <v>53.62</v>
      </c>
      <c r="N987" s="31">
        <f t="shared" si="31"/>
        <v>0</v>
      </c>
      <c r="O987" s="31"/>
    </row>
    <row r="988" spans="1:15" x14ac:dyDescent="0.45">
      <c r="A988" s="31" t="str">
        <f t="shared" si="30"/>
        <v>E06000032_Modelled prevalence of children aged 0-1 in households where parent suffering alcohol/drug dependency_Number</v>
      </c>
      <c r="B988" s="31" t="s">
        <v>564</v>
      </c>
      <c r="C988" s="31" t="s">
        <v>724</v>
      </c>
      <c r="D988" s="31" t="s">
        <v>229</v>
      </c>
      <c r="E988" s="31">
        <v>2018</v>
      </c>
      <c r="F988" s="31" t="s">
        <v>30</v>
      </c>
      <c r="G988" s="31" t="s">
        <v>120</v>
      </c>
      <c r="H988" s="31" t="s">
        <v>743</v>
      </c>
      <c r="I988" s="31">
        <v>146.50436975794182</v>
      </c>
      <c r="J988" s="31">
        <v>3283</v>
      </c>
      <c r="K988" s="31">
        <v>44.625150702997814</v>
      </c>
      <c r="L988" s="31" t="s">
        <v>3177</v>
      </c>
      <c r="M988" s="31">
        <v>44.63</v>
      </c>
      <c r="N988" s="31">
        <f t="shared" si="31"/>
        <v>0</v>
      </c>
      <c r="O988" s="31"/>
    </row>
    <row r="989" spans="1:15" x14ac:dyDescent="0.45">
      <c r="A989" s="31" t="str">
        <f t="shared" si="30"/>
        <v>E08000003_Modelled prevalence of children aged 0-1 in households where parent suffering alcohol/drug dependency_Number</v>
      </c>
      <c r="B989" s="31" t="s">
        <v>349</v>
      </c>
      <c r="C989" s="31" t="s">
        <v>350</v>
      </c>
      <c r="D989" s="31" t="s">
        <v>229</v>
      </c>
      <c r="E989" s="31">
        <v>2018</v>
      </c>
      <c r="F989" s="31" t="s">
        <v>30</v>
      </c>
      <c r="G989" s="31" t="s">
        <v>120</v>
      </c>
      <c r="H989" s="31" t="s">
        <v>743</v>
      </c>
      <c r="I989" s="31">
        <v>432.05135570558747</v>
      </c>
      <c r="J989" s="31">
        <v>7285</v>
      </c>
      <c r="K989" s="31">
        <v>59.306980879284488</v>
      </c>
      <c r="L989" s="31" t="s">
        <v>3178</v>
      </c>
      <c r="M989" s="31">
        <v>59.31</v>
      </c>
      <c r="N989" s="31">
        <f t="shared" si="31"/>
        <v>0</v>
      </c>
      <c r="O989" s="31"/>
    </row>
    <row r="990" spans="1:15" x14ac:dyDescent="0.45">
      <c r="A990" s="31" t="str">
        <f t="shared" si="30"/>
        <v>E06000035_Modelled prevalence of children aged 0-1 in households where parent suffering alcohol/drug dependency_Number</v>
      </c>
      <c r="B990" s="31" t="s">
        <v>351</v>
      </c>
      <c r="C990" s="31" t="s">
        <v>352</v>
      </c>
      <c r="D990" s="31" t="s">
        <v>229</v>
      </c>
      <c r="E990" s="31">
        <v>2018</v>
      </c>
      <c r="F990" s="31" t="s">
        <v>30</v>
      </c>
      <c r="G990" s="31" t="s">
        <v>120</v>
      </c>
      <c r="H990" s="31" t="s">
        <v>743</v>
      </c>
      <c r="I990" s="31">
        <v>147.06678648266796</v>
      </c>
      <c r="J990" s="31">
        <v>3476</v>
      </c>
      <c r="K990" s="31">
        <v>42.309202095128875</v>
      </c>
      <c r="L990" s="31" t="s">
        <v>3179</v>
      </c>
      <c r="M990" s="31">
        <v>42.31</v>
      </c>
      <c r="N990" s="31">
        <f t="shared" si="31"/>
        <v>0</v>
      </c>
      <c r="O990" s="31"/>
    </row>
    <row r="991" spans="1:15" x14ac:dyDescent="0.45">
      <c r="A991" s="31" t="str">
        <f t="shared" si="30"/>
        <v>E09000024_Modelled prevalence of children aged 0-1 in households where parent suffering alcohol/drug dependency_Number</v>
      </c>
      <c r="B991" s="31" t="s">
        <v>353</v>
      </c>
      <c r="C991" s="31" t="s">
        <v>354</v>
      </c>
      <c r="D991" s="31" t="s">
        <v>229</v>
      </c>
      <c r="E991" s="31">
        <v>2018</v>
      </c>
      <c r="F991" s="31" t="s">
        <v>30</v>
      </c>
      <c r="G991" s="31" t="s">
        <v>120</v>
      </c>
      <c r="H991" s="31" t="s">
        <v>743</v>
      </c>
      <c r="I991" s="31">
        <v>107.94096216701986</v>
      </c>
      <c r="J991" s="31">
        <v>3035</v>
      </c>
      <c r="K991" s="31">
        <v>35.565391158820383</v>
      </c>
      <c r="L991" s="31" t="s">
        <v>3180</v>
      </c>
      <c r="M991" s="31">
        <v>35.57</v>
      </c>
      <c r="N991" s="31">
        <f t="shared" si="31"/>
        <v>0</v>
      </c>
      <c r="O991" s="31"/>
    </row>
    <row r="992" spans="1:15" x14ac:dyDescent="0.45">
      <c r="A992" s="31" t="str">
        <f t="shared" si="30"/>
        <v>E06000002_Modelled prevalence of children aged 0-1 in households where parent suffering alcohol/drug dependency_Number</v>
      </c>
      <c r="B992" s="31" t="s">
        <v>511</v>
      </c>
      <c r="C992" s="31" t="s">
        <v>725</v>
      </c>
      <c r="D992" s="31" t="s">
        <v>229</v>
      </c>
      <c r="E992" s="31">
        <v>2018</v>
      </c>
      <c r="F992" s="31" t="s">
        <v>30</v>
      </c>
      <c r="G992" s="31" t="s">
        <v>120</v>
      </c>
      <c r="H992" s="31" t="s">
        <v>743</v>
      </c>
      <c r="I992" s="31">
        <v>100.79555018379747</v>
      </c>
      <c r="J992" s="31">
        <v>1871</v>
      </c>
      <c r="K992" s="31">
        <v>53.872554881773105</v>
      </c>
      <c r="L992" s="31" t="s">
        <v>3181</v>
      </c>
      <c r="M992" s="31">
        <v>53.87</v>
      </c>
      <c r="N992" s="31">
        <f t="shared" si="31"/>
        <v>0</v>
      </c>
      <c r="O992" s="31"/>
    </row>
    <row r="993" spans="1:15" x14ac:dyDescent="0.45">
      <c r="A993" s="31" t="str">
        <f t="shared" si="30"/>
        <v>E06000042_Modelled prevalence of children aged 0-1 in households where parent suffering alcohol/drug dependency_Number</v>
      </c>
      <c r="B993" s="31" t="s">
        <v>355</v>
      </c>
      <c r="C993" s="31" t="s">
        <v>356</v>
      </c>
      <c r="D993" s="31" t="s">
        <v>229</v>
      </c>
      <c r="E993" s="31">
        <v>2018</v>
      </c>
      <c r="F993" s="31" t="s">
        <v>30</v>
      </c>
      <c r="G993" s="31" t="s">
        <v>120</v>
      </c>
      <c r="H993" s="31" t="s">
        <v>743</v>
      </c>
      <c r="I993" s="31">
        <v>129.91474372387648</v>
      </c>
      <c r="J993" s="31">
        <v>3567</v>
      </c>
      <c r="K993" s="31">
        <v>36.421290643082841</v>
      </c>
      <c r="L993" s="31" t="s">
        <v>3182</v>
      </c>
      <c r="M993" s="31">
        <v>36.42</v>
      </c>
      <c r="N993" s="31">
        <f t="shared" si="31"/>
        <v>0</v>
      </c>
      <c r="O993" s="31"/>
    </row>
    <row r="994" spans="1:15" x14ac:dyDescent="0.45">
      <c r="A994" s="31" t="str">
        <f t="shared" si="30"/>
        <v>E08000021_Modelled prevalence of children aged 0-1 in households where parent suffering alcohol/drug dependency_Number</v>
      </c>
      <c r="B994" s="31" t="s">
        <v>357</v>
      </c>
      <c r="C994" s="31" t="s">
        <v>358</v>
      </c>
      <c r="D994" s="31" t="s">
        <v>229</v>
      </c>
      <c r="E994" s="31">
        <v>2018</v>
      </c>
      <c r="F994" s="31" t="s">
        <v>30</v>
      </c>
      <c r="G994" s="31" t="s">
        <v>120</v>
      </c>
      <c r="H994" s="31" t="s">
        <v>743</v>
      </c>
      <c r="I994" s="31">
        <v>196.65034643043643</v>
      </c>
      <c r="J994" s="31">
        <v>3205</v>
      </c>
      <c r="K994" s="31">
        <v>61.3573623807914</v>
      </c>
      <c r="L994" s="31" t="s">
        <v>3183</v>
      </c>
      <c r="M994" s="31">
        <v>61.36</v>
      </c>
      <c r="N994" s="31">
        <f t="shared" si="31"/>
        <v>0</v>
      </c>
      <c r="O994" s="31"/>
    </row>
    <row r="995" spans="1:15" x14ac:dyDescent="0.45">
      <c r="A995" s="31" t="str">
        <f t="shared" si="30"/>
        <v>E09000025_Modelled prevalence of children aged 0-1 in households where parent suffering alcohol/drug dependency_Number</v>
      </c>
      <c r="B995" s="31" t="s">
        <v>359</v>
      </c>
      <c r="C995" s="31" t="s">
        <v>360</v>
      </c>
      <c r="D995" s="31" t="s">
        <v>229</v>
      </c>
      <c r="E995" s="31">
        <v>2018</v>
      </c>
      <c r="F995" s="31" t="s">
        <v>30</v>
      </c>
      <c r="G995" s="31" t="s">
        <v>120</v>
      </c>
      <c r="H995" s="31" t="s">
        <v>743</v>
      </c>
      <c r="I995" s="31">
        <v>265.6436626977777</v>
      </c>
      <c r="J995" s="31">
        <v>5706</v>
      </c>
      <c r="K995" s="31">
        <v>46.555145933714989</v>
      </c>
      <c r="L995" s="31" t="s">
        <v>3184</v>
      </c>
      <c r="M995" s="31">
        <v>46.56</v>
      </c>
      <c r="N995" s="31">
        <f t="shared" si="31"/>
        <v>0</v>
      </c>
      <c r="O995" s="31"/>
    </row>
    <row r="996" spans="1:15" x14ac:dyDescent="0.45">
      <c r="A996" s="31" t="str">
        <f t="shared" si="30"/>
        <v>E10000020_Modelled prevalence of children aged 0-1 in households where parent suffering alcohol/drug dependency_Number</v>
      </c>
      <c r="B996" s="31" t="s">
        <v>361</v>
      </c>
      <c r="C996" s="31" t="s">
        <v>362</v>
      </c>
      <c r="D996" s="31" t="s">
        <v>229</v>
      </c>
      <c r="E996" s="31">
        <v>2018</v>
      </c>
      <c r="F996" s="31" t="s">
        <v>30</v>
      </c>
      <c r="G996" s="31" t="s">
        <v>120</v>
      </c>
      <c r="H996" s="31" t="s">
        <v>743</v>
      </c>
      <c r="I996" s="31">
        <v>376.67630710537981</v>
      </c>
      <c r="J996" s="31">
        <v>8492</v>
      </c>
      <c r="K996" s="31">
        <v>44.356607054331114</v>
      </c>
      <c r="L996" s="31" t="s">
        <v>3185</v>
      </c>
      <c r="M996" s="31">
        <v>44.36</v>
      </c>
      <c r="N996" s="31">
        <f t="shared" si="31"/>
        <v>0</v>
      </c>
      <c r="O996" s="31"/>
    </row>
    <row r="997" spans="1:15" x14ac:dyDescent="0.45">
      <c r="A997" s="31" t="str">
        <f t="shared" si="30"/>
        <v>E06000012_Modelled prevalence of children aged 0-1 in households where parent suffering alcohol/drug dependency_Number</v>
      </c>
      <c r="B997" s="31" t="s">
        <v>363</v>
      </c>
      <c r="C997" s="31" t="s">
        <v>364</v>
      </c>
      <c r="D997" s="31" t="s">
        <v>229</v>
      </c>
      <c r="E997" s="31">
        <v>2018</v>
      </c>
      <c r="F997" s="31" t="s">
        <v>30</v>
      </c>
      <c r="G997" s="31" t="s">
        <v>120</v>
      </c>
      <c r="H997" s="31" t="s">
        <v>743</v>
      </c>
      <c r="I997" s="31">
        <v>76.882377003904608</v>
      </c>
      <c r="J997" s="31">
        <v>1796</v>
      </c>
      <c r="K997" s="31">
        <v>42.807559579011475</v>
      </c>
      <c r="L997" s="31" t="s">
        <v>3186</v>
      </c>
      <c r="M997" s="31">
        <v>42.81</v>
      </c>
      <c r="N997" s="31">
        <f t="shared" si="31"/>
        <v>0</v>
      </c>
      <c r="O997" s="31"/>
    </row>
    <row r="998" spans="1:15" x14ac:dyDescent="0.45">
      <c r="A998" s="31" t="str">
        <f t="shared" si="30"/>
        <v>E06000013_Modelled prevalence of children aged 0-1 in households where parent suffering alcohol/drug dependency_Number</v>
      </c>
      <c r="B998" s="31" t="s">
        <v>365</v>
      </c>
      <c r="C998" s="31" t="s">
        <v>366</v>
      </c>
      <c r="D998" s="31" t="s">
        <v>229</v>
      </c>
      <c r="E998" s="31">
        <v>2018</v>
      </c>
      <c r="F998" s="31" t="s">
        <v>30</v>
      </c>
      <c r="G998" s="31" t="s">
        <v>120</v>
      </c>
      <c r="H998" s="31" t="s">
        <v>743</v>
      </c>
      <c r="I998" s="31">
        <v>71.121782773739554</v>
      </c>
      <c r="J998" s="31">
        <v>1729</v>
      </c>
      <c r="K998" s="31">
        <v>41.134634339930336</v>
      </c>
      <c r="L998" s="31" t="s">
        <v>3187</v>
      </c>
      <c r="M998" s="31">
        <v>41.13</v>
      </c>
      <c r="N998" s="31">
        <f t="shared" si="31"/>
        <v>0</v>
      </c>
      <c r="O998" s="31"/>
    </row>
    <row r="999" spans="1:15" x14ac:dyDescent="0.45">
      <c r="A999" s="31" t="str">
        <f t="shared" si="30"/>
        <v>E06000024_Modelled prevalence of children aged 0-1 in households where parent suffering alcohol/drug dependency_Number</v>
      </c>
      <c r="B999" s="31" t="s">
        <v>367</v>
      </c>
      <c r="C999" s="31" t="s">
        <v>368</v>
      </c>
      <c r="D999" s="31" t="s">
        <v>229</v>
      </c>
      <c r="E999" s="31">
        <v>2018</v>
      </c>
      <c r="F999" s="31" t="s">
        <v>30</v>
      </c>
      <c r="G999" s="31" t="s">
        <v>120</v>
      </c>
      <c r="H999" s="31" t="s">
        <v>743</v>
      </c>
      <c r="I999" s="31">
        <v>69.389808563419578</v>
      </c>
      <c r="J999" s="31">
        <v>2027</v>
      </c>
      <c r="K999" s="31">
        <v>34.232761994780262</v>
      </c>
      <c r="L999" s="31" t="s">
        <v>3188</v>
      </c>
      <c r="M999" s="31">
        <v>34.229999999999997</v>
      </c>
      <c r="N999" s="31">
        <f t="shared" si="31"/>
        <v>0</v>
      </c>
      <c r="O999" s="31"/>
    </row>
    <row r="1000" spans="1:15" x14ac:dyDescent="0.45">
      <c r="A1000" s="31" t="str">
        <f t="shared" si="30"/>
        <v>E08000022_Modelled prevalence of children aged 0-1 in households where parent suffering alcohol/drug dependency_Number</v>
      </c>
      <c r="B1000" s="31" t="s">
        <v>524</v>
      </c>
      <c r="C1000" s="31" t="s">
        <v>525</v>
      </c>
      <c r="D1000" s="31" t="s">
        <v>229</v>
      </c>
      <c r="E1000" s="31">
        <v>2018</v>
      </c>
      <c r="F1000" s="31" t="s">
        <v>30</v>
      </c>
      <c r="G1000" s="31" t="s">
        <v>120</v>
      </c>
      <c r="H1000" s="31" t="s">
        <v>743</v>
      </c>
      <c r="I1000" s="31">
        <v>84.545373660223774</v>
      </c>
      <c r="J1000" s="31">
        <v>2208</v>
      </c>
      <c r="K1000" s="31">
        <v>38.290477201188303</v>
      </c>
      <c r="L1000" s="31" t="s">
        <v>3189</v>
      </c>
      <c r="M1000" s="31">
        <v>38.29</v>
      </c>
      <c r="N1000" s="31">
        <f t="shared" si="31"/>
        <v>0</v>
      </c>
      <c r="O1000" s="31"/>
    </row>
    <row r="1001" spans="1:15" x14ac:dyDescent="0.45">
      <c r="A1001" s="31" t="str">
        <f t="shared" si="30"/>
        <v>E10000023_Modelled prevalence of children aged 0-1 in households where parent suffering alcohol/drug dependency_Number</v>
      </c>
      <c r="B1001" s="31" t="s">
        <v>369</v>
      </c>
      <c r="C1001" s="31" t="s">
        <v>370</v>
      </c>
      <c r="D1001" s="31" t="s">
        <v>229</v>
      </c>
      <c r="E1001" s="31">
        <v>2018</v>
      </c>
      <c r="F1001" s="31" t="s">
        <v>30</v>
      </c>
      <c r="G1001" s="31" t="s">
        <v>120</v>
      </c>
      <c r="H1001" s="31" t="s">
        <v>743</v>
      </c>
      <c r="I1001" s="31">
        <v>212.28450990084627</v>
      </c>
      <c r="J1001" s="31">
        <v>5433</v>
      </c>
      <c r="K1001" s="31">
        <v>39.073165820144723</v>
      </c>
      <c r="L1001" s="31" t="s">
        <v>3190</v>
      </c>
      <c r="M1001" s="31">
        <v>39.07</v>
      </c>
      <c r="N1001" s="31">
        <f t="shared" si="31"/>
        <v>0</v>
      </c>
      <c r="O1001" s="31"/>
    </row>
    <row r="1002" spans="1:15" x14ac:dyDescent="0.45">
      <c r="A1002" s="31" t="str">
        <f t="shared" si="30"/>
        <v>E10000021_Modelled prevalence of children aged 0-1 in households where parent suffering alcohol/drug dependency_Number</v>
      </c>
      <c r="B1002" s="31" t="s">
        <v>371</v>
      </c>
      <c r="C1002" s="31" t="s">
        <v>372</v>
      </c>
      <c r="D1002" s="31" t="s">
        <v>229</v>
      </c>
      <c r="E1002" s="31">
        <v>2018</v>
      </c>
      <c r="F1002" s="31" t="s">
        <v>30</v>
      </c>
      <c r="G1002" s="31" t="s">
        <v>120</v>
      </c>
      <c r="H1002" s="31" t="s">
        <v>743</v>
      </c>
      <c r="I1002" s="31">
        <v>369.549590470471</v>
      </c>
      <c r="J1002" s="31">
        <v>8891</v>
      </c>
      <c r="K1002" s="31">
        <v>41.564457369302772</v>
      </c>
      <c r="L1002" s="31" t="s">
        <v>3191</v>
      </c>
      <c r="M1002" s="31">
        <v>41.56</v>
      </c>
      <c r="N1002" s="31">
        <f t="shared" si="31"/>
        <v>0</v>
      </c>
      <c r="O1002" s="31"/>
    </row>
    <row r="1003" spans="1:15" x14ac:dyDescent="0.45">
      <c r="A1003" s="31" t="str">
        <f t="shared" si="30"/>
        <v>E06000048_Modelled prevalence of children aged 0-1 in households where parent suffering alcohol/drug dependency_Number</v>
      </c>
      <c r="B1003" s="31" t="s">
        <v>484</v>
      </c>
      <c r="C1003" s="31" t="s">
        <v>705</v>
      </c>
      <c r="D1003" s="31" t="s">
        <v>229</v>
      </c>
      <c r="E1003" s="31">
        <v>2018</v>
      </c>
      <c r="F1003" s="31" t="s">
        <v>30</v>
      </c>
      <c r="G1003" s="31" t="s">
        <v>120</v>
      </c>
      <c r="H1003" s="31" t="s">
        <v>743</v>
      </c>
      <c r="I1003" s="31">
        <v>111.83434074160543</v>
      </c>
      <c r="J1003" s="31">
        <v>2874</v>
      </c>
      <c r="K1003" s="31">
        <v>38.91243588782374</v>
      </c>
      <c r="L1003" s="31" t="s">
        <v>3192</v>
      </c>
      <c r="M1003" s="31">
        <v>38.909999999999997</v>
      </c>
      <c r="N1003" s="31">
        <f t="shared" si="31"/>
        <v>0</v>
      </c>
      <c r="O1003" s="31"/>
    </row>
    <row r="1004" spans="1:15" x14ac:dyDescent="0.45">
      <c r="A1004" s="31" t="str">
        <f t="shared" si="30"/>
        <v>E06000018_Modelled prevalence of children aged 0-1 in households where parent suffering alcohol/drug dependency_Number</v>
      </c>
      <c r="B1004" s="31" t="s">
        <v>373</v>
      </c>
      <c r="C1004" s="31" t="s">
        <v>374</v>
      </c>
      <c r="D1004" s="31" t="s">
        <v>229</v>
      </c>
      <c r="E1004" s="31">
        <v>2018</v>
      </c>
      <c r="F1004" s="31" t="s">
        <v>30</v>
      </c>
      <c r="G1004" s="31" t="s">
        <v>120</v>
      </c>
      <c r="H1004" s="31" t="s">
        <v>743</v>
      </c>
      <c r="I1004" s="31">
        <v>237.90868418310856</v>
      </c>
      <c r="J1004" s="31">
        <v>4006</v>
      </c>
      <c r="K1004" s="31">
        <v>59.388088912408527</v>
      </c>
      <c r="L1004" s="31" t="s">
        <v>3193</v>
      </c>
      <c r="M1004" s="31">
        <v>59.39</v>
      </c>
      <c r="N1004" s="31">
        <f t="shared" si="31"/>
        <v>0</v>
      </c>
      <c r="O1004" s="31"/>
    </row>
    <row r="1005" spans="1:15" x14ac:dyDescent="0.45">
      <c r="A1005" s="31" t="str">
        <f t="shared" si="30"/>
        <v>E10000024_Modelled prevalence of children aged 0-1 in households where parent suffering alcohol/drug dependency_Number</v>
      </c>
      <c r="B1005" s="31" t="s">
        <v>572</v>
      </c>
      <c r="C1005" s="31" t="s">
        <v>573</v>
      </c>
      <c r="D1005" s="31" t="s">
        <v>229</v>
      </c>
      <c r="E1005" s="31">
        <v>2018</v>
      </c>
      <c r="F1005" s="31" t="s">
        <v>30</v>
      </c>
      <c r="G1005" s="31" t="s">
        <v>120</v>
      </c>
      <c r="H1005" s="31" t="s">
        <v>743</v>
      </c>
      <c r="I1005" s="31">
        <v>324.83863424140333</v>
      </c>
      <c r="J1005" s="31">
        <v>8216</v>
      </c>
      <c r="K1005" s="31">
        <v>39.537321597054934</v>
      </c>
      <c r="L1005" s="31" t="s">
        <v>833</v>
      </c>
      <c r="M1005" s="31">
        <v>39.54</v>
      </c>
      <c r="N1005" s="31">
        <f t="shared" si="31"/>
        <v>0</v>
      </c>
      <c r="O1005" s="31"/>
    </row>
    <row r="1006" spans="1:15" x14ac:dyDescent="0.45">
      <c r="A1006" s="31" t="str">
        <f t="shared" si="30"/>
        <v>E08000004_Modelled prevalence of children aged 0-1 in households where parent suffering alcohol/drug dependency_Number</v>
      </c>
      <c r="B1006" s="31" t="s">
        <v>375</v>
      </c>
      <c r="C1006" s="31" t="s">
        <v>376</v>
      </c>
      <c r="D1006" s="31" t="s">
        <v>229</v>
      </c>
      <c r="E1006" s="31">
        <v>2018</v>
      </c>
      <c r="F1006" s="31" t="s">
        <v>30</v>
      </c>
      <c r="G1006" s="31" t="s">
        <v>120</v>
      </c>
      <c r="H1006" s="31" t="s">
        <v>743</v>
      </c>
      <c r="I1006" s="31">
        <v>148.89879832094789</v>
      </c>
      <c r="J1006" s="31">
        <v>3245</v>
      </c>
      <c r="K1006" s="31">
        <v>45.885608111232017</v>
      </c>
      <c r="L1006" s="31" t="s">
        <v>3194</v>
      </c>
      <c r="M1006" s="31">
        <v>45.89</v>
      </c>
      <c r="N1006" s="31">
        <f t="shared" si="31"/>
        <v>0</v>
      </c>
      <c r="O1006" s="31"/>
    </row>
    <row r="1007" spans="1:15" x14ac:dyDescent="0.45">
      <c r="A1007" s="31" t="str">
        <f t="shared" si="30"/>
        <v>E10000025_Modelled prevalence of children aged 0-1 in households where parent suffering alcohol/drug dependency_Number</v>
      </c>
      <c r="B1007" s="31" t="s">
        <v>377</v>
      </c>
      <c r="C1007" s="31" t="s">
        <v>378</v>
      </c>
      <c r="D1007" s="31" t="s">
        <v>229</v>
      </c>
      <c r="E1007" s="31">
        <v>2018</v>
      </c>
      <c r="F1007" s="31" t="s">
        <v>30</v>
      </c>
      <c r="G1007" s="31" t="s">
        <v>120</v>
      </c>
      <c r="H1007" s="31" t="s">
        <v>743</v>
      </c>
      <c r="I1007" s="31">
        <v>350.15085984551968</v>
      </c>
      <c r="J1007" s="31">
        <v>7481</v>
      </c>
      <c r="K1007" s="31">
        <v>46.805354878427977</v>
      </c>
      <c r="L1007" s="31" t="s">
        <v>3153</v>
      </c>
      <c r="M1007" s="31">
        <v>46.81</v>
      </c>
      <c r="N1007" s="31">
        <f t="shared" si="31"/>
        <v>0</v>
      </c>
      <c r="O1007" s="31"/>
    </row>
    <row r="1008" spans="1:15" x14ac:dyDescent="0.45">
      <c r="A1008" s="31" t="str">
        <f t="shared" si="30"/>
        <v>E06000031_Modelled prevalence of children aged 0-1 in households where parent suffering alcohol/drug dependency_Number</v>
      </c>
      <c r="B1008" s="31" t="s">
        <v>379</v>
      </c>
      <c r="C1008" s="31" t="s">
        <v>380</v>
      </c>
      <c r="D1008" s="31" t="s">
        <v>229</v>
      </c>
      <c r="E1008" s="31">
        <v>2018</v>
      </c>
      <c r="F1008" s="31" t="s">
        <v>30</v>
      </c>
      <c r="G1008" s="31" t="s">
        <v>120</v>
      </c>
      <c r="H1008" s="31" t="s">
        <v>743</v>
      </c>
      <c r="I1008" s="31">
        <v>133.33596177991404</v>
      </c>
      <c r="J1008" s="31">
        <v>3030</v>
      </c>
      <c r="K1008" s="31">
        <v>44.005267914163049</v>
      </c>
      <c r="L1008" s="31" t="s">
        <v>3195</v>
      </c>
      <c r="M1008" s="31">
        <v>44.01</v>
      </c>
      <c r="N1008" s="31">
        <f t="shared" si="31"/>
        <v>0</v>
      </c>
      <c r="O1008" s="31"/>
    </row>
    <row r="1009" spans="1:15" x14ac:dyDescent="0.45">
      <c r="A1009" s="31" t="str">
        <f t="shared" si="30"/>
        <v>E06000026_Modelled prevalence of children aged 0-1 in households where parent suffering alcohol/drug dependency_Number</v>
      </c>
      <c r="B1009" s="31" t="s">
        <v>381</v>
      </c>
      <c r="C1009" s="31" t="s">
        <v>382</v>
      </c>
      <c r="D1009" s="31" t="s">
        <v>229</v>
      </c>
      <c r="E1009" s="31">
        <v>2018</v>
      </c>
      <c r="F1009" s="31" t="s">
        <v>30</v>
      </c>
      <c r="G1009" s="31" t="s">
        <v>120</v>
      </c>
      <c r="H1009" s="31" t="s">
        <v>743</v>
      </c>
      <c r="I1009" s="31">
        <v>141.35986942386569</v>
      </c>
      <c r="J1009" s="31">
        <v>2827</v>
      </c>
      <c r="K1009" s="31">
        <v>50.003491129772087</v>
      </c>
      <c r="L1009" s="31" t="s">
        <v>3196</v>
      </c>
      <c r="M1009" s="31">
        <v>50</v>
      </c>
      <c r="N1009" s="31">
        <f t="shared" si="31"/>
        <v>0</v>
      </c>
      <c r="O1009" s="31"/>
    </row>
    <row r="1010" spans="1:15" x14ac:dyDescent="0.45">
      <c r="A1010" s="31" t="str">
        <f t="shared" si="30"/>
        <v>E06000029_Modelled prevalence of children aged 0-1 in households where parent suffering alcohol/drug dependency_Number</v>
      </c>
      <c r="B1010" s="31" t="s">
        <v>543</v>
      </c>
      <c r="C1010" s="31" t="s">
        <v>717</v>
      </c>
      <c r="D1010" s="31" t="s">
        <v>229</v>
      </c>
      <c r="E1010" s="31">
        <v>2018</v>
      </c>
      <c r="F1010" s="31" t="s">
        <v>30</v>
      </c>
      <c r="G1010" s="31" t="s">
        <v>120</v>
      </c>
      <c r="H1010" s="31" t="s">
        <v>743</v>
      </c>
      <c r="I1010" s="31">
        <v>56.774482623798065</v>
      </c>
      <c r="J1010" s="31">
        <v>1529</v>
      </c>
      <c r="K1010" s="31">
        <v>37.131774116283886</v>
      </c>
      <c r="L1010" s="31" t="s">
        <v>3197</v>
      </c>
      <c r="M1010" s="31">
        <v>37.130000000000003</v>
      </c>
      <c r="N1010" s="31">
        <f t="shared" si="31"/>
        <v>0</v>
      </c>
      <c r="O1010" s="31"/>
    </row>
    <row r="1011" spans="1:15" x14ac:dyDescent="0.45">
      <c r="A1011" s="31" t="str">
        <f t="shared" si="30"/>
        <v>E06000044_Modelled prevalence of children aged 0-1 in households where parent suffering alcohol/drug dependency_Number</v>
      </c>
      <c r="B1011" s="31" t="s">
        <v>383</v>
      </c>
      <c r="C1011" s="31" t="s">
        <v>384</v>
      </c>
      <c r="D1011" s="31" t="s">
        <v>229</v>
      </c>
      <c r="E1011" s="31">
        <v>2018</v>
      </c>
      <c r="F1011" s="31" t="s">
        <v>30</v>
      </c>
      <c r="G1011" s="31" t="s">
        <v>120</v>
      </c>
      <c r="H1011" s="31" t="s">
        <v>743</v>
      </c>
      <c r="I1011" s="31">
        <v>123.16086051198755</v>
      </c>
      <c r="J1011" s="31">
        <v>2406</v>
      </c>
      <c r="K1011" s="31">
        <v>51.189052581873462</v>
      </c>
      <c r="L1011" s="31" t="s">
        <v>3198</v>
      </c>
      <c r="M1011" s="31">
        <v>51.19</v>
      </c>
      <c r="N1011" s="31">
        <f t="shared" si="31"/>
        <v>0</v>
      </c>
      <c r="O1011" s="31"/>
    </row>
    <row r="1012" spans="1:15" x14ac:dyDescent="0.45">
      <c r="A1012" s="31" t="str">
        <f t="shared" si="30"/>
        <v>E06000038_Modelled prevalence of children aged 0-1 in households where parent suffering alcohol/drug dependency_Number</v>
      </c>
      <c r="B1012" s="31" t="s">
        <v>557</v>
      </c>
      <c r="C1012" s="31" t="s">
        <v>726</v>
      </c>
      <c r="D1012" s="31" t="s">
        <v>229</v>
      </c>
      <c r="E1012" s="31">
        <v>2018</v>
      </c>
      <c r="F1012" s="31" t="s">
        <v>30</v>
      </c>
      <c r="G1012" s="31" t="s">
        <v>120</v>
      </c>
      <c r="H1012" s="31" t="s">
        <v>743</v>
      </c>
      <c r="I1012" s="31">
        <v>100.63531264894519</v>
      </c>
      <c r="J1012" s="31">
        <v>2249</v>
      </c>
      <c r="K1012" s="31">
        <v>44.746693040882697</v>
      </c>
      <c r="L1012" s="31" t="s">
        <v>3199</v>
      </c>
      <c r="M1012" s="31">
        <v>44.75</v>
      </c>
      <c r="N1012" s="31">
        <f t="shared" si="31"/>
        <v>0</v>
      </c>
      <c r="O1012" s="31"/>
    </row>
    <row r="1013" spans="1:15" x14ac:dyDescent="0.45">
      <c r="A1013" s="31" t="str">
        <f t="shared" si="30"/>
        <v>E09000026_Modelled prevalence of children aged 0-1 in households where parent suffering alcohol/drug dependency_Number</v>
      </c>
      <c r="B1013" s="31" t="s">
        <v>385</v>
      </c>
      <c r="C1013" s="31" t="s">
        <v>386</v>
      </c>
      <c r="D1013" s="31" t="s">
        <v>229</v>
      </c>
      <c r="E1013" s="31">
        <v>2018</v>
      </c>
      <c r="F1013" s="31" t="s">
        <v>30</v>
      </c>
      <c r="G1013" s="31" t="s">
        <v>120</v>
      </c>
      <c r="H1013" s="31" t="s">
        <v>743</v>
      </c>
      <c r="I1013" s="31">
        <v>176.82148507376948</v>
      </c>
      <c r="J1013" s="31">
        <v>4605</v>
      </c>
      <c r="K1013" s="31">
        <v>38.397716628397284</v>
      </c>
      <c r="L1013" s="31" t="s">
        <v>3200</v>
      </c>
      <c r="M1013" s="31">
        <v>38.4</v>
      </c>
      <c r="N1013" s="31">
        <f t="shared" si="31"/>
        <v>0</v>
      </c>
      <c r="O1013" s="31"/>
    </row>
    <row r="1014" spans="1:15" x14ac:dyDescent="0.45">
      <c r="A1014" s="31" t="str">
        <f t="shared" si="30"/>
        <v>E06000003_Modelled prevalence of children aged 0-1 in households where parent suffering alcohol/drug dependency_Number</v>
      </c>
      <c r="B1014" s="31" t="s">
        <v>387</v>
      </c>
      <c r="C1014" s="31" t="s">
        <v>388</v>
      </c>
      <c r="D1014" s="31" t="s">
        <v>229</v>
      </c>
      <c r="E1014" s="31">
        <v>2018</v>
      </c>
      <c r="F1014" s="31" t="s">
        <v>30</v>
      </c>
      <c r="G1014" s="31" t="s">
        <v>120</v>
      </c>
      <c r="H1014" s="31" t="s">
        <v>743</v>
      </c>
      <c r="I1014" s="31">
        <v>55.660232489553046</v>
      </c>
      <c r="J1014" s="31">
        <v>1381</v>
      </c>
      <c r="K1014" s="31">
        <v>40.304295792580049</v>
      </c>
      <c r="L1014" s="31" t="s">
        <v>3128</v>
      </c>
      <c r="M1014" s="31">
        <v>40.299999999999997</v>
      </c>
      <c r="N1014" s="31">
        <f t="shared" si="31"/>
        <v>0</v>
      </c>
      <c r="O1014" s="31"/>
    </row>
    <row r="1015" spans="1:15" x14ac:dyDescent="0.45">
      <c r="A1015" s="31" t="str">
        <f t="shared" si="30"/>
        <v>E09000027_Modelled prevalence of children aged 0-1 in households where parent suffering alcohol/drug dependency_Number</v>
      </c>
      <c r="B1015" s="31" t="s">
        <v>389</v>
      </c>
      <c r="C1015" s="31" t="s">
        <v>390</v>
      </c>
      <c r="D1015" s="31" t="s">
        <v>229</v>
      </c>
      <c r="E1015" s="31">
        <v>2018</v>
      </c>
      <c r="F1015" s="31" t="s">
        <v>30</v>
      </c>
      <c r="G1015" s="31" t="s">
        <v>120</v>
      </c>
      <c r="H1015" s="31" t="s">
        <v>743</v>
      </c>
      <c r="I1015" s="31">
        <v>82.453599454160027</v>
      </c>
      <c r="J1015" s="31">
        <v>2396</v>
      </c>
      <c r="K1015" s="31">
        <v>34.413021475025054</v>
      </c>
      <c r="L1015" s="31" t="s">
        <v>3201</v>
      </c>
      <c r="M1015" s="31">
        <v>34.409999999999997</v>
      </c>
      <c r="N1015" s="31">
        <f t="shared" si="31"/>
        <v>0</v>
      </c>
      <c r="O1015" s="31"/>
    </row>
    <row r="1016" spans="1:15" x14ac:dyDescent="0.45">
      <c r="A1016" s="31" t="str">
        <f t="shared" si="30"/>
        <v>E08000005_Modelled prevalence of children aged 0-1 in households where parent suffering alcohol/drug dependency_Number</v>
      </c>
      <c r="B1016" s="31" t="s">
        <v>391</v>
      </c>
      <c r="C1016" s="31" t="s">
        <v>392</v>
      </c>
      <c r="D1016" s="31" t="s">
        <v>229</v>
      </c>
      <c r="E1016" s="31">
        <v>2018</v>
      </c>
      <c r="F1016" s="31" t="s">
        <v>30</v>
      </c>
      <c r="G1016" s="31" t="s">
        <v>120</v>
      </c>
      <c r="H1016" s="31" t="s">
        <v>743</v>
      </c>
      <c r="I1016" s="31">
        <v>141.94309881724962</v>
      </c>
      <c r="J1016" s="31">
        <v>2893</v>
      </c>
      <c r="K1016" s="31">
        <v>49.064327278689809</v>
      </c>
      <c r="L1016" s="31" t="s">
        <v>3202</v>
      </c>
      <c r="M1016" s="31">
        <v>49.06</v>
      </c>
      <c r="N1016" s="31">
        <f t="shared" si="31"/>
        <v>0</v>
      </c>
      <c r="O1016" s="31"/>
    </row>
    <row r="1017" spans="1:15" x14ac:dyDescent="0.45">
      <c r="A1017" s="31" t="str">
        <f t="shared" si="30"/>
        <v>E08000018_Modelled prevalence of children aged 0-1 in households where parent suffering alcohol/drug dependency_Number</v>
      </c>
      <c r="B1017" s="31" t="s">
        <v>393</v>
      </c>
      <c r="C1017" s="31" t="s">
        <v>394</v>
      </c>
      <c r="D1017" s="31" t="s">
        <v>229</v>
      </c>
      <c r="E1017" s="31">
        <v>2018</v>
      </c>
      <c r="F1017" s="31" t="s">
        <v>30</v>
      </c>
      <c r="G1017" s="31" t="s">
        <v>120</v>
      </c>
      <c r="H1017" s="31" t="s">
        <v>743</v>
      </c>
      <c r="I1017" s="31">
        <v>142.12359194080096</v>
      </c>
      <c r="J1017" s="31">
        <v>3027</v>
      </c>
      <c r="K1017" s="31">
        <v>46.951962980112647</v>
      </c>
      <c r="L1017" s="31" t="s">
        <v>3203</v>
      </c>
      <c r="M1017" s="31">
        <v>46.95</v>
      </c>
      <c r="N1017" s="31">
        <f t="shared" si="31"/>
        <v>0</v>
      </c>
      <c r="O1017" s="31"/>
    </row>
    <row r="1018" spans="1:15" x14ac:dyDescent="0.45">
      <c r="A1018" s="31" t="str">
        <f t="shared" si="30"/>
        <v>E06000017_Modelled prevalence of children aged 0-1 in households where parent suffering alcohol/drug dependency_Number</v>
      </c>
      <c r="B1018" s="31" t="s">
        <v>548</v>
      </c>
      <c r="C1018" s="31" t="s">
        <v>728</v>
      </c>
      <c r="D1018" s="31" t="s">
        <v>229</v>
      </c>
      <c r="E1018" s="31">
        <v>2018</v>
      </c>
      <c r="F1018" s="31" t="s">
        <v>30</v>
      </c>
      <c r="G1018" s="31" t="s">
        <v>120</v>
      </c>
      <c r="H1018" s="31" t="s">
        <v>743</v>
      </c>
      <c r="I1018" s="31">
        <v>14.108898392668616</v>
      </c>
      <c r="J1018" s="31">
        <v>349</v>
      </c>
      <c r="K1018" s="31">
        <v>40.426642958935858</v>
      </c>
      <c r="L1018" s="31" t="s">
        <v>3204</v>
      </c>
      <c r="M1018" s="31">
        <v>40.43</v>
      </c>
      <c r="N1018" s="31">
        <f t="shared" si="31"/>
        <v>0</v>
      </c>
      <c r="O1018" s="31"/>
    </row>
    <row r="1019" spans="1:15" x14ac:dyDescent="0.45">
      <c r="A1019" s="31" t="str">
        <f t="shared" si="30"/>
        <v>E08000006_Modelled prevalence of children aged 0-1 in households where parent suffering alcohol/drug dependency_Number</v>
      </c>
      <c r="B1019" s="31" t="s">
        <v>395</v>
      </c>
      <c r="C1019" s="31" t="s">
        <v>396</v>
      </c>
      <c r="D1019" s="31" t="s">
        <v>229</v>
      </c>
      <c r="E1019" s="31">
        <v>2018</v>
      </c>
      <c r="F1019" s="31" t="s">
        <v>30</v>
      </c>
      <c r="G1019" s="31" t="s">
        <v>120</v>
      </c>
      <c r="H1019" s="31" t="s">
        <v>743</v>
      </c>
      <c r="I1019" s="31">
        <v>186.89175085057138</v>
      </c>
      <c r="J1019" s="31">
        <v>3526</v>
      </c>
      <c r="K1019" s="31">
        <v>53.00389984417793</v>
      </c>
      <c r="L1019" s="31" t="s">
        <v>3205</v>
      </c>
      <c r="M1019" s="31">
        <v>53</v>
      </c>
      <c r="N1019" s="31">
        <f t="shared" si="31"/>
        <v>0</v>
      </c>
      <c r="O1019" s="31"/>
    </row>
    <row r="1020" spans="1:15" x14ac:dyDescent="0.45">
      <c r="A1020" s="31" t="str">
        <f t="shared" si="30"/>
        <v>E08000028_Modelled prevalence of children aged 0-1 in households where parent suffering alcohol/drug dependency_Number</v>
      </c>
      <c r="B1020" s="31" t="s">
        <v>397</v>
      </c>
      <c r="C1020" s="31" t="s">
        <v>398</v>
      </c>
      <c r="D1020" s="31" t="s">
        <v>229</v>
      </c>
      <c r="E1020" s="31">
        <v>2018</v>
      </c>
      <c r="F1020" s="31" t="s">
        <v>30</v>
      </c>
      <c r="G1020" s="31" t="s">
        <v>120</v>
      </c>
      <c r="H1020" s="31" t="s">
        <v>743</v>
      </c>
      <c r="I1020" s="31">
        <v>240.91371403142304</v>
      </c>
      <c r="J1020" s="31">
        <v>4579</v>
      </c>
      <c r="K1020" s="31">
        <v>52.612735101861333</v>
      </c>
      <c r="L1020" s="31" t="s">
        <v>3206</v>
      </c>
      <c r="M1020" s="31">
        <v>52.61</v>
      </c>
      <c r="N1020" s="31">
        <f t="shared" si="31"/>
        <v>0</v>
      </c>
      <c r="O1020" s="31"/>
    </row>
    <row r="1021" spans="1:15" x14ac:dyDescent="0.45">
      <c r="A1021" s="31" t="str">
        <f t="shared" si="30"/>
        <v>E08000014_Modelled prevalence of children aged 0-1 in households where parent suffering alcohol/drug dependency_Number</v>
      </c>
      <c r="B1021" s="31" t="s">
        <v>399</v>
      </c>
      <c r="C1021" s="31" t="s">
        <v>400</v>
      </c>
      <c r="D1021" s="31" t="s">
        <v>229</v>
      </c>
      <c r="E1021" s="31">
        <v>2018</v>
      </c>
      <c r="F1021" s="31" t="s">
        <v>30</v>
      </c>
      <c r="G1021" s="31" t="s">
        <v>120</v>
      </c>
      <c r="H1021" s="31" t="s">
        <v>743</v>
      </c>
      <c r="I1021" s="31">
        <v>113.34709198617001</v>
      </c>
      <c r="J1021" s="31">
        <v>2678</v>
      </c>
      <c r="K1021" s="31">
        <v>42.325277067277824</v>
      </c>
      <c r="L1021" s="31" t="s">
        <v>3207</v>
      </c>
      <c r="M1021" s="31">
        <v>42.33</v>
      </c>
      <c r="N1021" s="31">
        <f t="shared" si="31"/>
        <v>0</v>
      </c>
      <c r="O1021" s="31"/>
    </row>
    <row r="1022" spans="1:15" x14ac:dyDescent="0.45">
      <c r="A1022" s="31" t="str">
        <f t="shared" si="30"/>
        <v>E08000019_Modelled prevalence of children aged 0-1 in households where parent suffering alcohol/drug dependency_Number</v>
      </c>
      <c r="B1022" s="31" t="s">
        <v>401</v>
      </c>
      <c r="C1022" s="31" t="s">
        <v>402</v>
      </c>
      <c r="D1022" s="31" t="s">
        <v>229</v>
      </c>
      <c r="E1022" s="31">
        <v>2018</v>
      </c>
      <c r="F1022" s="31" t="s">
        <v>30</v>
      </c>
      <c r="G1022" s="31" t="s">
        <v>120</v>
      </c>
      <c r="H1022" s="31" t="s">
        <v>743</v>
      </c>
      <c r="I1022" s="31">
        <v>359.504243350737</v>
      </c>
      <c r="J1022" s="31">
        <v>6351</v>
      </c>
      <c r="K1022" s="31">
        <v>56.605927153320266</v>
      </c>
      <c r="L1022" s="31" t="s">
        <v>3208</v>
      </c>
      <c r="M1022" s="31">
        <v>56.61</v>
      </c>
      <c r="N1022" s="31">
        <f t="shared" si="31"/>
        <v>0</v>
      </c>
      <c r="O1022" s="31"/>
    </row>
    <row r="1023" spans="1:15" x14ac:dyDescent="0.45">
      <c r="A1023" s="31" t="str">
        <f t="shared" si="30"/>
        <v>E06000051_Modelled prevalence of children aged 0-1 in households where parent suffering alcohol/drug dependency_Number</v>
      </c>
      <c r="B1023" s="31" t="s">
        <v>403</v>
      </c>
      <c r="C1023" s="31" t="s">
        <v>166</v>
      </c>
      <c r="D1023" s="31" t="s">
        <v>229</v>
      </c>
      <c r="E1023" s="31">
        <v>2018</v>
      </c>
      <c r="F1023" s="31" t="s">
        <v>30</v>
      </c>
      <c r="G1023" s="31" t="s">
        <v>120</v>
      </c>
      <c r="H1023" s="31" t="s">
        <v>743</v>
      </c>
      <c r="I1023" s="31">
        <v>115.21733353833515</v>
      </c>
      <c r="J1023" s="31">
        <v>2806</v>
      </c>
      <c r="K1023" s="31">
        <v>41.061059707175751</v>
      </c>
      <c r="L1023" s="31" t="s">
        <v>829</v>
      </c>
      <c r="M1023" s="31">
        <v>41.06</v>
      </c>
      <c r="N1023" s="31">
        <f t="shared" si="31"/>
        <v>0</v>
      </c>
      <c r="O1023" s="31"/>
    </row>
    <row r="1024" spans="1:15" x14ac:dyDescent="0.45">
      <c r="A1024" s="31" t="str">
        <f t="shared" si="30"/>
        <v>E06000039_Modelled prevalence of children aged 0-1 in households where parent suffering alcohol/drug dependency_Number</v>
      </c>
      <c r="B1024" s="31" t="s">
        <v>404</v>
      </c>
      <c r="C1024" s="31" t="s">
        <v>405</v>
      </c>
      <c r="D1024" s="31" t="s">
        <v>229</v>
      </c>
      <c r="E1024" s="31">
        <v>2018</v>
      </c>
      <c r="F1024" s="31" t="s">
        <v>30</v>
      </c>
      <c r="G1024" s="31" t="s">
        <v>120</v>
      </c>
      <c r="H1024" s="31" t="s">
        <v>743</v>
      </c>
      <c r="I1024" s="31">
        <v>106.47555593079954</v>
      </c>
      <c r="J1024" s="31">
        <v>2451</v>
      </c>
      <c r="K1024" s="31">
        <v>43.441679286331919</v>
      </c>
      <c r="L1024" s="31" t="s">
        <v>3209</v>
      </c>
      <c r="M1024" s="31">
        <v>43.44</v>
      </c>
      <c r="N1024" s="31">
        <f t="shared" si="31"/>
        <v>0</v>
      </c>
      <c r="O1024" s="31"/>
    </row>
    <row r="1025" spans="1:15" x14ac:dyDescent="0.45">
      <c r="A1025" s="31" t="str">
        <f t="shared" si="30"/>
        <v>E08000029_Modelled prevalence of children aged 0-1 in households where parent suffering alcohol/drug dependency_Number</v>
      </c>
      <c r="B1025" s="31" t="s">
        <v>516</v>
      </c>
      <c r="C1025" s="31" t="s">
        <v>517</v>
      </c>
      <c r="D1025" s="31" t="s">
        <v>229</v>
      </c>
      <c r="E1025" s="31">
        <v>2018</v>
      </c>
      <c r="F1025" s="31" t="s">
        <v>30</v>
      </c>
      <c r="G1025" s="31" t="s">
        <v>120</v>
      </c>
      <c r="H1025" s="31" t="s">
        <v>743</v>
      </c>
      <c r="I1025" s="31">
        <v>91.948220148367014</v>
      </c>
      <c r="J1025" s="31">
        <v>2300</v>
      </c>
      <c r="K1025" s="31">
        <v>39.977487021029134</v>
      </c>
      <c r="L1025" s="31" t="s">
        <v>3210</v>
      </c>
      <c r="M1025" s="31">
        <v>39.979999999999997</v>
      </c>
      <c r="N1025" s="31">
        <f t="shared" si="31"/>
        <v>0</v>
      </c>
      <c r="O1025" s="31"/>
    </row>
    <row r="1026" spans="1:15" x14ac:dyDescent="0.45">
      <c r="A1026" s="31" t="str">
        <f t="shared" ref="A1026:A1089" si="32">CONCATENATE(B1026,"_",G1026,"_",H1026)</f>
        <v>E10000027_Modelled prevalence of children aged 0-1 in households where parent suffering alcohol/drug dependency_Number</v>
      </c>
      <c r="B1026" s="31" t="s">
        <v>406</v>
      </c>
      <c r="C1026" s="31" t="s">
        <v>407</v>
      </c>
      <c r="D1026" s="31" t="s">
        <v>229</v>
      </c>
      <c r="E1026" s="31">
        <v>2018</v>
      </c>
      <c r="F1026" s="31" t="s">
        <v>30</v>
      </c>
      <c r="G1026" s="31" t="s">
        <v>120</v>
      </c>
      <c r="H1026" s="31" t="s">
        <v>743</v>
      </c>
      <c r="I1026" s="31">
        <v>234.46889699296042</v>
      </c>
      <c r="J1026" s="31">
        <v>5401</v>
      </c>
      <c r="K1026" s="31">
        <v>43.412126827061734</v>
      </c>
      <c r="L1026" s="31" t="s">
        <v>3211</v>
      </c>
      <c r="M1026" s="31">
        <v>43.41</v>
      </c>
      <c r="N1026" s="31">
        <f t="shared" ref="N1026:N1089" si="33">IF(OR(C1026="City of London",C1026="Isles of Scilly"),1,0)</f>
        <v>0</v>
      </c>
      <c r="O1026" s="31"/>
    </row>
    <row r="1027" spans="1:15" x14ac:dyDescent="0.45">
      <c r="A1027" s="31" t="str">
        <f t="shared" si="32"/>
        <v>E06000025_Modelled prevalence of children aged 0-1 in households where parent suffering alcohol/drug dependency_Number</v>
      </c>
      <c r="B1027" s="31" t="s">
        <v>408</v>
      </c>
      <c r="C1027" s="31" t="s">
        <v>409</v>
      </c>
      <c r="D1027" s="31" t="s">
        <v>229</v>
      </c>
      <c r="E1027" s="31">
        <v>2018</v>
      </c>
      <c r="F1027" s="31" t="s">
        <v>30</v>
      </c>
      <c r="G1027" s="31" t="s">
        <v>120</v>
      </c>
      <c r="H1027" s="31" t="s">
        <v>743</v>
      </c>
      <c r="I1027" s="31">
        <v>124.21366317080624</v>
      </c>
      <c r="J1027" s="31">
        <v>3181</v>
      </c>
      <c r="K1027" s="31">
        <v>39.048620927634779</v>
      </c>
      <c r="L1027" s="31" t="s">
        <v>3212</v>
      </c>
      <c r="M1027" s="31">
        <v>39.049999999999997</v>
      </c>
      <c r="N1027" s="31">
        <f t="shared" si="33"/>
        <v>0</v>
      </c>
      <c r="O1027" s="31"/>
    </row>
    <row r="1028" spans="1:15" x14ac:dyDescent="0.45">
      <c r="A1028" s="31" t="str">
        <f t="shared" si="32"/>
        <v>E08000023_Modelled prevalence of children aged 0-1 in households where parent suffering alcohol/drug dependency_Number</v>
      </c>
      <c r="B1028" s="31" t="s">
        <v>410</v>
      </c>
      <c r="C1028" s="31" t="s">
        <v>411</v>
      </c>
      <c r="D1028" s="31" t="s">
        <v>229</v>
      </c>
      <c r="E1028" s="31">
        <v>2018</v>
      </c>
      <c r="F1028" s="31" t="s">
        <v>30</v>
      </c>
      <c r="G1028" s="31" t="s">
        <v>120</v>
      </c>
      <c r="H1028" s="31" t="s">
        <v>743</v>
      </c>
      <c r="I1028" s="31">
        <v>71.738586823464587</v>
      </c>
      <c r="J1028" s="31">
        <v>1609</v>
      </c>
      <c r="K1028" s="31">
        <v>44.585821518623113</v>
      </c>
      <c r="L1028" s="31" t="s">
        <v>3213</v>
      </c>
      <c r="M1028" s="31">
        <v>44.59</v>
      </c>
      <c r="N1028" s="31">
        <f t="shared" si="33"/>
        <v>0</v>
      </c>
      <c r="O1028" s="31"/>
    </row>
    <row r="1029" spans="1:15" x14ac:dyDescent="0.45">
      <c r="A1029" s="31" t="str">
        <f t="shared" si="32"/>
        <v>E06000045_Modelled prevalence of children aged 0-1 in households where parent suffering alcohol/drug dependency_Number</v>
      </c>
      <c r="B1029" s="31" t="s">
        <v>577</v>
      </c>
      <c r="C1029" s="31" t="s">
        <v>729</v>
      </c>
      <c r="D1029" s="31" t="s">
        <v>229</v>
      </c>
      <c r="E1029" s="31">
        <v>2018</v>
      </c>
      <c r="F1029" s="31" t="s">
        <v>30</v>
      </c>
      <c r="G1029" s="31" t="s">
        <v>120</v>
      </c>
      <c r="H1029" s="31" t="s">
        <v>743</v>
      </c>
      <c r="I1029" s="31">
        <v>184.28522058357001</v>
      </c>
      <c r="J1029" s="31">
        <v>3058</v>
      </c>
      <c r="K1029" s="31">
        <v>60.263316083574232</v>
      </c>
      <c r="L1029" s="31" t="s">
        <v>3214</v>
      </c>
      <c r="M1029" s="31">
        <v>60.26</v>
      </c>
      <c r="N1029" s="31">
        <f t="shared" si="33"/>
        <v>0</v>
      </c>
      <c r="O1029" s="31"/>
    </row>
    <row r="1030" spans="1:15" x14ac:dyDescent="0.45">
      <c r="A1030" s="31" t="str">
        <f t="shared" si="32"/>
        <v>E06000033_Modelled prevalence of children aged 0-1 in households where parent suffering alcohol/drug dependency_Number</v>
      </c>
      <c r="B1030" s="31" t="s">
        <v>412</v>
      </c>
      <c r="C1030" s="31" t="s">
        <v>413</v>
      </c>
      <c r="D1030" s="31" t="s">
        <v>229</v>
      </c>
      <c r="E1030" s="31">
        <v>2018</v>
      </c>
      <c r="F1030" s="31" t="s">
        <v>30</v>
      </c>
      <c r="G1030" s="31" t="s">
        <v>120</v>
      </c>
      <c r="H1030" s="31" t="s">
        <v>743</v>
      </c>
      <c r="I1030" s="31">
        <v>85.44340376059013</v>
      </c>
      <c r="J1030" s="31">
        <v>2203</v>
      </c>
      <c r="K1030" s="31">
        <v>38.785022133722258</v>
      </c>
      <c r="L1030" s="31" t="s">
        <v>3215</v>
      </c>
      <c r="M1030" s="31">
        <v>38.79</v>
      </c>
      <c r="N1030" s="31">
        <f t="shared" si="33"/>
        <v>0</v>
      </c>
      <c r="O1030" s="31"/>
    </row>
    <row r="1031" spans="1:15" x14ac:dyDescent="0.45">
      <c r="A1031" s="31" t="str">
        <f t="shared" si="32"/>
        <v>E09000028_Modelled prevalence of children aged 0-1 in households where parent suffering alcohol/drug dependency_Number</v>
      </c>
      <c r="B1031" s="31" t="s">
        <v>414</v>
      </c>
      <c r="C1031" s="31" t="s">
        <v>415</v>
      </c>
      <c r="D1031" s="31" t="s">
        <v>229</v>
      </c>
      <c r="E1031" s="31">
        <v>2018</v>
      </c>
      <c r="F1031" s="31" t="s">
        <v>30</v>
      </c>
      <c r="G1031" s="31" t="s">
        <v>120</v>
      </c>
      <c r="H1031" s="31" t="s">
        <v>743</v>
      </c>
      <c r="I1031" s="31">
        <v>222.40357322480352</v>
      </c>
      <c r="J1031" s="31">
        <v>4154</v>
      </c>
      <c r="K1031" s="31">
        <v>53.539618012711486</v>
      </c>
      <c r="L1031" s="31" t="s">
        <v>3216</v>
      </c>
      <c r="M1031" s="31">
        <v>53.54</v>
      </c>
      <c r="N1031" s="31">
        <f t="shared" si="33"/>
        <v>0</v>
      </c>
      <c r="O1031" s="31"/>
    </row>
    <row r="1032" spans="1:15" x14ac:dyDescent="0.45">
      <c r="A1032" s="31" t="str">
        <f t="shared" si="32"/>
        <v>E08000013_Modelled prevalence of children aged 0-1 in households where parent suffering alcohol/drug dependency_Number</v>
      </c>
      <c r="B1032" s="31" t="s">
        <v>416</v>
      </c>
      <c r="C1032" s="31" t="s">
        <v>537</v>
      </c>
      <c r="D1032" s="31" t="s">
        <v>229</v>
      </c>
      <c r="E1032" s="31">
        <v>2018</v>
      </c>
      <c r="F1032" s="31" t="s">
        <v>30</v>
      </c>
      <c r="G1032" s="31" t="s">
        <v>120</v>
      </c>
      <c r="H1032" s="31" t="s">
        <v>743</v>
      </c>
      <c r="I1032" s="31">
        <v>83.121660159124005</v>
      </c>
      <c r="J1032" s="31">
        <v>1985</v>
      </c>
      <c r="K1032" s="31">
        <v>41.874891767820657</v>
      </c>
      <c r="L1032" s="31" t="s">
        <v>3217</v>
      </c>
      <c r="M1032" s="31">
        <v>41.87</v>
      </c>
      <c r="N1032" s="31">
        <f t="shared" si="33"/>
        <v>0</v>
      </c>
      <c r="O1032" s="31"/>
    </row>
    <row r="1033" spans="1:15" x14ac:dyDescent="0.45">
      <c r="A1033" s="31" t="str">
        <f t="shared" si="32"/>
        <v>E10000028_Modelled prevalence of children aged 0-1 in households where parent suffering alcohol/drug dependency_Number</v>
      </c>
      <c r="B1033" s="31" t="s">
        <v>418</v>
      </c>
      <c r="C1033" s="31" t="s">
        <v>419</v>
      </c>
      <c r="D1033" s="31" t="s">
        <v>229</v>
      </c>
      <c r="E1033" s="31">
        <v>2018</v>
      </c>
      <c r="F1033" s="31" t="s">
        <v>30</v>
      </c>
      <c r="G1033" s="31" t="s">
        <v>120</v>
      </c>
      <c r="H1033" s="31" t="s">
        <v>743</v>
      </c>
      <c r="I1033" s="31">
        <v>355.60070103870055</v>
      </c>
      <c r="J1033" s="31">
        <v>8423</v>
      </c>
      <c r="K1033" s="31">
        <v>42.217820377383418</v>
      </c>
      <c r="L1033" s="31" t="s">
        <v>3218</v>
      </c>
      <c r="M1033" s="31">
        <v>42.22</v>
      </c>
      <c r="N1033" s="31">
        <f t="shared" si="33"/>
        <v>0</v>
      </c>
      <c r="O1033" s="31"/>
    </row>
    <row r="1034" spans="1:15" x14ac:dyDescent="0.45">
      <c r="A1034" s="31" t="str">
        <f t="shared" si="32"/>
        <v>E08000007_Modelled prevalence of children aged 0-1 in households where parent suffering alcohol/drug dependency_Number</v>
      </c>
      <c r="B1034" s="31" t="s">
        <v>420</v>
      </c>
      <c r="C1034" s="31" t="s">
        <v>421</v>
      </c>
      <c r="D1034" s="31" t="s">
        <v>229</v>
      </c>
      <c r="E1034" s="31">
        <v>2018</v>
      </c>
      <c r="F1034" s="31" t="s">
        <v>30</v>
      </c>
      <c r="G1034" s="31" t="s">
        <v>120</v>
      </c>
      <c r="H1034" s="31" t="s">
        <v>743</v>
      </c>
      <c r="I1034" s="31">
        <v>130.15527009724826</v>
      </c>
      <c r="J1034" s="31">
        <v>3338</v>
      </c>
      <c r="K1034" s="31">
        <v>38.991992240038421</v>
      </c>
      <c r="L1034" s="31" t="s">
        <v>3219</v>
      </c>
      <c r="M1034" s="31">
        <v>38.99</v>
      </c>
      <c r="N1034" s="31">
        <f t="shared" si="33"/>
        <v>0</v>
      </c>
      <c r="O1034" s="31"/>
    </row>
    <row r="1035" spans="1:15" x14ac:dyDescent="0.45">
      <c r="A1035" s="31" t="str">
        <f t="shared" si="32"/>
        <v>E06000004_Modelled prevalence of children aged 0-1 in households where parent suffering alcohol/drug dependency_Number</v>
      </c>
      <c r="B1035" s="31" t="s">
        <v>422</v>
      </c>
      <c r="C1035" s="31" t="s">
        <v>423</v>
      </c>
      <c r="D1035" s="31" t="s">
        <v>229</v>
      </c>
      <c r="E1035" s="31">
        <v>2018</v>
      </c>
      <c r="F1035" s="31" t="s">
        <v>30</v>
      </c>
      <c r="G1035" s="31" t="s">
        <v>120</v>
      </c>
      <c r="H1035" s="31" t="s">
        <v>743</v>
      </c>
      <c r="I1035" s="31">
        <v>87.231132565186002</v>
      </c>
      <c r="J1035" s="31">
        <v>2126</v>
      </c>
      <c r="K1035" s="31">
        <v>41.030636201874877</v>
      </c>
      <c r="L1035" s="31" t="s">
        <v>3220</v>
      </c>
      <c r="M1035" s="31">
        <v>41.03</v>
      </c>
      <c r="N1035" s="31">
        <f t="shared" si="33"/>
        <v>0</v>
      </c>
      <c r="O1035" s="31"/>
    </row>
    <row r="1036" spans="1:15" x14ac:dyDescent="0.45">
      <c r="A1036" s="31" t="str">
        <f t="shared" si="32"/>
        <v>E06000021_Modelled prevalence of children aged 0-1 in households where parent suffering alcohol/drug dependency_Number</v>
      </c>
      <c r="B1036" s="31" t="s">
        <v>424</v>
      </c>
      <c r="C1036" s="31" t="s">
        <v>425</v>
      </c>
      <c r="D1036" s="31" t="s">
        <v>229</v>
      </c>
      <c r="E1036" s="31">
        <v>2018</v>
      </c>
      <c r="F1036" s="31" t="s">
        <v>30</v>
      </c>
      <c r="G1036" s="31" t="s">
        <v>120</v>
      </c>
      <c r="H1036" s="31" t="s">
        <v>743</v>
      </c>
      <c r="I1036" s="31">
        <v>157.85670202112235</v>
      </c>
      <c r="J1036" s="31">
        <v>3239</v>
      </c>
      <c r="K1036" s="31">
        <v>48.73624637885839</v>
      </c>
      <c r="L1036" s="31" t="s">
        <v>3221</v>
      </c>
      <c r="M1036" s="31">
        <v>48.74</v>
      </c>
      <c r="N1036" s="31">
        <f t="shared" si="33"/>
        <v>0</v>
      </c>
      <c r="O1036" s="31"/>
    </row>
    <row r="1037" spans="1:15" x14ac:dyDescent="0.45">
      <c r="A1037" s="31" t="str">
        <f t="shared" si="32"/>
        <v>E10000029_Modelled prevalence of children aged 0-1 in households where parent suffering alcohol/drug dependency_Number</v>
      </c>
      <c r="B1037" s="31" t="s">
        <v>426</v>
      </c>
      <c r="C1037" s="31" t="s">
        <v>427</v>
      </c>
      <c r="D1037" s="31" t="s">
        <v>229</v>
      </c>
      <c r="E1037" s="31">
        <v>2018</v>
      </c>
      <c r="F1037" s="31" t="s">
        <v>30</v>
      </c>
      <c r="G1037" s="31" t="s">
        <v>120</v>
      </c>
      <c r="H1037" s="31" t="s">
        <v>743</v>
      </c>
      <c r="I1037" s="31">
        <v>326.0023128757195</v>
      </c>
      <c r="J1037" s="31">
        <v>7605</v>
      </c>
      <c r="K1037" s="31">
        <v>42.866839299897364</v>
      </c>
      <c r="L1037" s="31" t="s">
        <v>3222</v>
      </c>
      <c r="M1037" s="31">
        <v>42.87</v>
      </c>
      <c r="N1037" s="31">
        <f t="shared" si="33"/>
        <v>0</v>
      </c>
      <c r="O1037" s="31"/>
    </row>
    <row r="1038" spans="1:15" x14ac:dyDescent="0.45">
      <c r="A1038" s="31" t="str">
        <f t="shared" si="32"/>
        <v>E08000024_Modelled prevalence of children aged 0-1 in households where parent suffering alcohol/drug dependency_Number</v>
      </c>
      <c r="B1038" s="31" t="s">
        <v>428</v>
      </c>
      <c r="C1038" s="31" t="s">
        <v>429</v>
      </c>
      <c r="D1038" s="31" t="s">
        <v>229</v>
      </c>
      <c r="E1038" s="31">
        <v>2018</v>
      </c>
      <c r="F1038" s="31" t="s">
        <v>30</v>
      </c>
      <c r="G1038" s="31" t="s">
        <v>120</v>
      </c>
      <c r="H1038" s="31" t="s">
        <v>743</v>
      </c>
      <c r="I1038" s="31">
        <v>141.71014578057665</v>
      </c>
      <c r="J1038" s="31">
        <v>2860</v>
      </c>
      <c r="K1038" s="31">
        <v>49.549002021180648</v>
      </c>
      <c r="L1038" s="31" t="s">
        <v>3223</v>
      </c>
      <c r="M1038" s="31">
        <v>49.55</v>
      </c>
      <c r="N1038" s="31">
        <f t="shared" si="33"/>
        <v>0</v>
      </c>
      <c r="O1038" s="31"/>
    </row>
    <row r="1039" spans="1:15" x14ac:dyDescent="0.45">
      <c r="A1039" s="31" t="str">
        <f t="shared" si="32"/>
        <v>E10000030_Modelled prevalence of children aged 0-1 in households where parent suffering alcohol/drug dependency_Number</v>
      </c>
      <c r="B1039" s="31" t="s">
        <v>430</v>
      </c>
      <c r="C1039" s="31" t="s">
        <v>431</v>
      </c>
      <c r="D1039" s="31" t="s">
        <v>229</v>
      </c>
      <c r="E1039" s="31">
        <v>2018</v>
      </c>
      <c r="F1039" s="31" t="s">
        <v>30</v>
      </c>
      <c r="G1039" s="31" t="s">
        <v>120</v>
      </c>
      <c r="H1039" s="31" t="s">
        <v>743</v>
      </c>
      <c r="I1039" s="31">
        <v>483.46639828636</v>
      </c>
      <c r="J1039" s="31">
        <v>12975</v>
      </c>
      <c r="K1039" s="31">
        <v>37.261379444035448</v>
      </c>
      <c r="L1039" s="31" t="s">
        <v>3224</v>
      </c>
      <c r="M1039" s="31">
        <v>37.26</v>
      </c>
      <c r="N1039" s="31">
        <f t="shared" si="33"/>
        <v>0</v>
      </c>
      <c r="O1039" s="31"/>
    </row>
    <row r="1040" spans="1:15" x14ac:dyDescent="0.45">
      <c r="A1040" s="31" t="str">
        <f t="shared" si="32"/>
        <v>E09000029_Modelled prevalence of children aged 0-1 in households where parent suffering alcohol/drug dependency_Number</v>
      </c>
      <c r="B1040" s="31" t="s">
        <v>432</v>
      </c>
      <c r="C1040" s="31" t="s">
        <v>433</v>
      </c>
      <c r="D1040" s="31" t="s">
        <v>229</v>
      </c>
      <c r="E1040" s="31">
        <v>2018</v>
      </c>
      <c r="F1040" s="31" t="s">
        <v>30</v>
      </c>
      <c r="G1040" s="31" t="s">
        <v>120</v>
      </c>
      <c r="H1040" s="31" t="s">
        <v>743</v>
      </c>
      <c r="I1040" s="31">
        <v>102.96152038834134</v>
      </c>
      <c r="J1040" s="31">
        <v>2549</v>
      </c>
      <c r="K1040" s="31">
        <v>40.392907174712178</v>
      </c>
      <c r="L1040" s="31" t="s">
        <v>3225</v>
      </c>
      <c r="M1040" s="31">
        <v>40.39</v>
      </c>
      <c r="N1040" s="31">
        <f t="shared" si="33"/>
        <v>0</v>
      </c>
      <c r="O1040" s="31"/>
    </row>
    <row r="1041" spans="1:15" x14ac:dyDescent="0.45">
      <c r="A1041" s="31" t="str">
        <f t="shared" si="32"/>
        <v>E06000030_Modelled prevalence of children aged 0-1 in households where parent suffering alcohol/drug dependency_Number</v>
      </c>
      <c r="B1041" s="31" t="s">
        <v>434</v>
      </c>
      <c r="C1041" s="31" t="s">
        <v>435</v>
      </c>
      <c r="D1041" s="31" t="s">
        <v>229</v>
      </c>
      <c r="E1041" s="31">
        <v>2018</v>
      </c>
      <c r="F1041" s="31" t="s">
        <v>30</v>
      </c>
      <c r="G1041" s="31" t="s">
        <v>120</v>
      </c>
      <c r="H1041" s="31" t="s">
        <v>743</v>
      </c>
      <c r="I1041" s="31">
        <v>114.08895823424122</v>
      </c>
      <c r="J1041" s="31">
        <v>2785</v>
      </c>
      <c r="K1041" s="31">
        <v>40.965514626298464</v>
      </c>
      <c r="L1041" s="31" t="s">
        <v>3226</v>
      </c>
      <c r="M1041" s="31">
        <v>40.97</v>
      </c>
      <c r="N1041" s="31">
        <f t="shared" si="33"/>
        <v>0</v>
      </c>
      <c r="O1041" s="31"/>
    </row>
    <row r="1042" spans="1:15" x14ac:dyDescent="0.45">
      <c r="A1042" s="31" t="str">
        <f t="shared" si="32"/>
        <v>E08000008_Modelled prevalence of children aged 0-1 in households where parent suffering alcohol/drug dependency_Number</v>
      </c>
      <c r="B1042" s="31" t="s">
        <v>436</v>
      </c>
      <c r="C1042" s="31" t="s">
        <v>437</v>
      </c>
      <c r="D1042" s="31" t="s">
        <v>229</v>
      </c>
      <c r="E1042" s="31">
        <v>2018</v>
      </c>
      <c r="F1042" s="31" t="s">
        <v>30</v>
      </c>
      <c r="G1042" s="31" t="s">
        <v>120</v>
      </c>
      <c r="H1042" s="31" t="s">
        <v>743</v>
      </c>
      <c r="I1042" s="31">
        <v>124.04799360207242</v>
      </c>
      <c r="J1042" s="31">
        <v>2787</v>
      </c>
      <c r="K1042" s="31">
        <v>44.509506136373311</v>
      </c>
      <c r="L1042" s="31" t="s">
        <v>830</v>
      </c>
      <c r="M1042" s="31">
        <v>44.51</v>
      </c>
      <c r="N1042" s="31">
        <f t="shared" si="33"/>
        <v>0</v>
      </c>
      <c r="O1042" s="31"/>
    </row>
    <row r="1043" spans="1:15" x14ac:dyDescent="0.45">
      <c r="A1043" s="31" t="str">
        <f t="shared" si="32"/>
        <v>E06000020_Modelled prevalence of children aged 0-1 in households where parent suffering alcohol/drug dependency_Number</v>
      </c>
      <c r="B1043" s="31" t="s">
        <v>570</v>
      </c>
      <c r="C1043" s="31" t="s">
        <v>730</v>
      </c>
      <c r="D1043" s="31" t="s">
        <v>229</v>
      </c>
      <c r="E1043" s="31">
        <v>2018</v>
      </c>
      <c r="F1043" s="31" t="s">
        <v>30</v>
      </c>
      <c r="G1043" s="31" t="s">
        <v>120</v>
      </c>
      <c r="H1043" s="31" t="s">
        <v>743</v>
      </c>
      <c r="I1043" s="31">
        <v>91.12563155019707</v>
      </c>
      <c r="J1043" s="31">
        <v>2075</v>
      </c>
      <c r="K1043" s="31">
        <v>43.91596701214317</v>
      </c>
      <c r="L1043" s="31" t="s">
        <v>3227</v>
      </c>
      <c r="M1043" s="31">
        <v>43.92</v>
      </c>
      <c r="N1043" s="31">
        <f t="shared" si="33"/>
        <v>0</v>
      </c>
      <c r="O1043" s="31"/>
    </row>
    <row r="1044" spans="1:15" x14ac:dyDescent="0.45">
      <c r="A1044" s="31" t="str">
        <f t="shared" si="32"/>
        <v>E06000034_Modelled prevalence of children aged 0-1 in households where parent suffering alcohol/drug dependency_Number</v>
      </c>
      <c r="B1044" s="31" t="s">
        <v>493</v>
      </c>
      <c r="C1044" s="31" t="s">
        <v>731</v>
      </c>
      <c r="D1044" s="31" t="s">
        <v>229</v>
      </c>
      <c r="E1044" s="31">
        <v>2018</v>
      </c>
      <c r="F1044" s="31" t="s">
        <v>30</v>
      </c>
      <c r="G1044" s="31" t="s">
        <v>120</v>
      </c>
      <c r="H1044" s="31" t="s">
        <v>743</v>
      </c>
      <c r="I1044" s="31">
        <v>104.73768193351005</v>
      </c>
      <c r="J1044" s="31">
        <v>2544</v>
      </c>
      <c r="K1044" s="31">
        <v>41.170472458140743</v>
      </c>
      <c r="L1044" s="31" t="s">
        <v>3228</v>
      </c>
      <c r="M1044" s="31">
        <v>41.17</v>
      </c>
      <c r="N1044" s="31">
        <f t="shared" si="33"/>
        <v>0</v>
      </c>
      <c r="O1044" s="31"/>
    </row>
    <row r="1045" spans="1:15" x14ac:dyDescent="0.45">
      <c r="A1045" s="31" t="str">
        <f t="shared" si="32"/>
        <v>E06000027_Modelled prevalence of children aged 0-1 in households where parent suffering alcohol/drug dependency_Number</v>
      </c>
      <c r="B1045" s="31" t="s">
        <v>438</v>
      </c>
      <c r="C1045" s="31" t="s">
        <v>439</v>
      </c>
      <c r="D1045" s="31" t="s">
        <v>229</v>
      </c>
      <c r="E1045" s="31">
        <v>2018</v>
      </c>
      <c r="F1045" s="31" t="s">
        <v>30</v>
      </c>
      <c r="G1045" s="31" t="s">
        <v>120</v>
      </c>
      <c r="H1045" s="31" t="s">
        <v>743</v>
      </c>
      <c r="I1045" s="31">
        <v>46.587239135929011</v>
      </c>
      <c r="J1045" s="31">
        <v>1247</v>
      </c>
      <c r="K1045" s="31">
        <v>37.359453998339227</v>
      </c>
      <c r="L1045" s="31" t="s">
        <v>3229</v>
      </c>
      <c r="M1045" s="31">
        <v>37.36</v>
      </c>
      <c r="N1045" s="31">
        <f t="shared" si="33"/>
        <v>0</v>
      </c>
      <c r="O1045" s="31"/>
    </row>
    <row r="1046" spans="1:15" x14ac:dyDescent="0.45">
      <c r="A1046" s="31" t="str">
        <f t="shared" si="32"/>
        <v>E09000030_Modelled prevalence of children aged 0-1 in households where parent suffering alcohol/drug dependency_Number</v>
      </c>
      <c r="B1046" s="31" t="s">
        <v>440</v>
      </c>
      <c r="C1046" s="31" t="s">
        <v>441</v>
      </c>
      <c r="D1046" s="31" t="s">
        <v>229</v>
      </c>
      <c r="E1046" s="31">
        <v>2018</v>
      </c>
      <c r="F1046" s="31" t="s">
        <v>30</v>
      </c>
      <c r="G1046" s="31" t="s">
        <v>120</v>
      </c>
      <c r="H1046" s="31" t="s">
        <v>743</v>
      </c>
      <c r="I1046" s="31">
        <v>241.65785269772104</v>
      </c>
      <c r="J1046" s="31">
        <v>4529</v>
      </c>
      <c r="K1046" s="31">
        <v>53.357883130430785</v>
      </c>
      <c r="L1046" s="31" t="s">
        <v>3230</v>
      </c>
      <c r="M1046" s="31">
        <v>53.36</v>
      </c>
      <c r="N1046" s="31">
        <f t="shared" si="33"/>
        <v>0</v>
      </c>
      <c r="O1046" s="31"/>
    </row>
    <row r="1047" spans="1:15" x14ac:dyDescent="0.45">
      <c r="A1047" s="31" t="str">
        <f t="shared" si="32"/>
        <v>E08000009_Modelled prevalence of children aged 0-1 in households where parent suffering alcohol/drug dependency_Number</v>
      </c>
      <c r="B1047" s="31" t="s">
        <v>442</v>
      </c>
      <c r="C1047" s="31" t="s">
        <v>443</v>
      </c>
      <c r="D1047" s="31" t="s">
        <v>229</v>
      </c>
      <c r="E1047" s="31">
        <v>2018</v>
      </c>
      <c r="F1047" s="31" t="s">
        <v>30</v>
      </c>
      <c r="G1047" s="31" t="s">
        <v>120</v>
      </c>
      <c r="H1047" s="31" t="s">
        <v>743</v>
      </c>
      <c r="I1047" s="31">
        <v>104.44911195029511</v>
      </c>
      <c r="J1047" s="31">
        <v>2669</v>
      </c>
      <c r="K1047" s="31">
        <v>39.134174578604387</v>
      </c>
      <c r="L1047" s="31" t="s">
        <v>3231</v>
      </c>
      <c r="M1047" s="31">
        <v>39.130000000000003</v>
      </c>
      <c r="N1047" s="31">
        <f t="shared" si="33"/>
        <v>0</v>
      </c>
      <c r="O1047" s="31"/>
    </row>
    <row r="1048" spans="1:15" x14ac:dyDescent="0.45">
      <c r="A1048" s="31" t="str">
        <f t="shared" si="32"/>
        <v>E08000036_Modelled prevalence of children aged 0-1 in households where parent suffering alcohol/drug dependency_Number</v>
      </c>
      <c r="B1048" s="31" t="s">
        <v>444</v>
      </c>
      <c r="C1048" s="31" t="s">
        <v>445</v>
      </c>
      <c r="D1048" s="31" t="s">
        <v>229</v>
      </c>
      <c r="E1048" s="31">
        <v>2018</v>
      </c>
      <c r="F1048" s="31" t="s">
        <v>30</v>
      </c>
      <c r="G1048" s="31" t="s">
        <v>120</v>
      </c>
      <c r="H1048" s="31" t="s">
        <v>743</v>
      </c>
      <c r="I1048" s="31">
        <v>180.57379561127414</v>
      </c>
      <c r="J1048" s="31">
        <v>4108</v>
      </c>
      <c r="K1048" s="31">
        <v>43.956620158538009</v>
      </c>
      <c r="L1048" s="31" t="s">
        <v>3232</v>
      </c>
      <c r="M1048" s="31">
        <v>43.96</v>
      </c>
      <c r="N1048" s="31">
        <f t="shared" si="33"/>
        <v>0</v>
      </c>
      <c r="O1048" s="31"/>
    </row>
    <row r="1049" spans="1:15" x14ac:dyDescent="0.45">
      <c r="A1049" s="31" t="str">
        <f t="shared" si="32"/>
        <v>E08000030_Modelled prevalence of children aged 0-1 in households where parent suffering alcohol/drug dependency_Number</v>
      </c>
      <c r="B1049" s="31" t="s">
        <v>446</v>
      </c>
      <c r="C1049" s="31" t="s">
        <v>447</v>
      </c>
      <c r="D1049" s="31" t="s">
        <v>229</v>
      </c>
      <c r="E1049" s="31">
        <v>2018</v>
      </c>
      <c r="F1049" s="31" t="s">
        <v>30</v>
      </c>
      <c r="G1049" s="31" t="s">
        <v>120</v>
      </c>
      <c r="H1049" s="31" t="s">
        <v>743</v>
      </c>
      <c r="I1049" s="31">
        <v>189.12965535328931</v>
      </c>
      <c r="J1049" s="31">
        <v>3892</v>
      </c>
      <c r="K1049" s="31">
        <v>48.594464376487494</v>
      </c>
      <c r="L1049" s="31" t="s">
        <v>3233</v>
      </c>
      <c r="M1049" s="31">
        <v>48.59</v>
      </c>
      <c r="N1049" s="31">
        <f t="shared" si="33"/>
        <v>0</v>
      </c>
      <c r="O1049" s="31"/>
    </row>
    <row r="1050" spans="1:15" x14ac:dyDescent="0.45">
      <c r="A1050" s="31" t="str">
        <f t="shared" si="32"/>
        <v>E09000031_Modelled prevalence of children aged 0-1 in households where parent suffering alcohol/drug dependency_Number</v>
      </c>
      <c r="B1050" s="31" t="s">
        <v>448</v>
      </c>
      <c r="C1050" s="31" t="s">
        <v>449</v>
      </c>
      <c r="D1050" s="31" t="s">
        <v>229</v>
      </c>
      <c r="E1050" s="31">
        <v>2018</v>
      </c>
      <c r="F1050" s="31" t="s">
        <v>30</v>
      </c>
      <c r="G1050" s="31" t="s">
        <v>120</v>
      </c>
      <c r="H1050" s="31" t="s">
        <v>743</v>
      </c>
      <c r="I1050" s="31">
        <v>200.9022850727047</v>
      </c>
      <c r="J1050" s="31">
        <v>4448</v>
      </c>
      <c r="K1050" s="31">
        <v>45.166880636849079</v>
      </c>
      <c r="L1050" s="31" t="s">
        <v>3234</v>
      </c>
      <c r="M1050" s="31">
        <v>45.17</v>
      </c>
      <c r="N1050" s="31">
        <f t="shared" si="33"/>
        <v>0</v>
      </c>
      <c r="O1050" s="31"/>
    </row>
    <row r="1051" spans="1:15" x14ac:dyDescent="0.45">
      <c r="A1051" s="31" t="str">
        <f t="shared" si="32"/>
        <v>E09000032_Modelled prevalence of children aged 0-1 in households where parent suffering alcohol/drug dependency_Number</v>
      </c>
      <c r="B1051" s="31" t="s">
        <v>450</v>
      </c>
      <c r="C1051" s="31" t="s">
        <v>451</v>
      </c>
      <c r="D1051" s="31" t="s">
        <v>229</v>
      </c>
      <c r="E1051" s="31">
        <v>2018</v>
      </c>
      <c r="F1051" s="31" t="s">
        <v>30</v>
      </c>
      <c r="G1051" s="31" t="s">
        <v>120</v>
      </c>
      <c r="H1051" s="31" t="s">
        <v>743</v>
      </c>
      <c r="I1051" s="31">
        <v>180.4850250517062</v>
      </c>
      <c r="J1051" s="31">
        <v>4567</v>
      </c>
      <c r="K1051" s="31">
        <v>39.519383632955162</v>
      </c>
      <c r="L1051" s="31" t="s">
        <v>3235</v>
      </c>
      <c r="M1051" s="31">
        <v>39.520000000000003</v>
      </c>
      <c r="N1051" s="31">
        <f t="shared" si="33"/>
        <v>0</v>
      </c>
      <c r="O1051" s="31"/>
    </row>
    <row r="1052" spans="1:15" x14ac:dyDescent="0.45">
      <c r="A1052" s="31" t="str">
        <f t="shared" si="32"/>
        <v>E06000007_Modelled prevalence of children aged 0-1 in households where parent suffering alcohol/drug dependency_Number</v>
      </c>
      <c r="B1052" s="31" t="s">
        <v>452</v>
      </c>
      <c r="C1052" s="31" t="s">
        <v>453</v>
      </c>
      <c r="D1052" s="31" t="s">
        <v>229</v>
      </c>
      <c r="E1052" s="31">
        <v>2018</v>
      </c>
      <c r="F1052" s="31" t="s">
        <v>30</v>
      </c>
      <c r="G1052" s="31" t="s">
        <v>120</v>
      </c>
      <c r="H1052" s="31" t="s">
        <v>743</v>
      </c>
      <c r="I1052" s="31">
        <v>85.195882296973281</v>
      </c>
      <c r="J1052" s="31">
        <v>2229</v>
      </c>
      <c r="K1052" s="31">
        <v>38.221571241351853</v>
      </c>
      <c r="L1052" s="31" t="s">
        <v>3236</v>
      </c>
      <c r="M1052" s="31">
        <v>38.22</v>
      </c>
      <c r="N1052" s="31">
        <f t="shared" si="33"/>
        <v>0</v>
      </c>
      <c r="O1052" s="31"/>
    </row>
    <row r="1053" spans="1:15" x14ac:dyDescent="0.45">
      <c r="A1053" s="31" t="str">
        <f t="shared" si="32"/>
        <v>E10000031_Modelled prevalence of children aged 0-1 in households where parent suffering alcohol/drug dependency_Number</v>
      </c>
      <c r="B1053" s="31" t="s">
        <v>454</v>
      </c>
      <c r="C1053" s="31" t="s">
        <v>455</v>
      </c>
      <c r="D1053" s="31" t="s">
        <v>229</v>
      </c>
      <c r="E1053" s="31">
        <v>2018</v>
      </c>
      <c r="F1053" s="31" t="s">
        <v>30</v>
      </c>
      <c r="G1053" s="31" t="s">
        <v>120</v>
      </c>
      <c r="H1053" s="31" t="s">
        <v>743</v>
      </c>
      <c r="I1053" s="31">
        <v>240.87736458695227</v>
      </c>
      <c r="J1053" s="31">
        <v>6079</v>
      </c>
      <c r="K1053" s="31">
        <v>39.624504784825184</v>
      </c>
      <c r="L1053" s="31" t="s">
        <v>3237</v>
      </c>
      <c r="M1053" s="31">
        <v>39.619999999999997</v>
      </c>
      <c r="N1053" s="31">
        <f t="shared" si="33"/>
        <v>0</v>
      </c>
      <c r="O1053" s="31"/>
    </row>
    <row r="1054" spans="1:15" x14ac:dyDescent="0.45">
      <c r="A1054" s="31" t="str">
        <f t="shared" si="32"/>
        <v>E06000037_Modelled prevalence of children aged 0-1 in households where parent suffering alcohol/drug dependency_Number</v>
      </c>
      <c r="B1054" s="31" t="s">
        <v>456</v>
      </c>
      <c r="C1054" s="31" t="s">
        <v>457</v>
      </c>
      <c r="D1054" s="31" t="s">
        <v>229</v>
      </c>
      <c r="E1054" s="31">
        <v>2018</v>
      </c>
      <c r="F1054" s="31" t="s">
        <v>30</v>
      </c>
      <c r="G1054" s="31" t="s">
        <v>120</v>
      </c>
      <c r="H1054" s="31" t="s">
        <v>743</v>
      </c>
      <c r="I1054" s="31">
        <v>69.643112659970868</v>
      </c>
      <c r="J1054" s="31">
        <v>1693</v>
      </c>
      <c r="K1054" s="31">
        <v>41.135920059049539</v>
      </c>
      <c r="L1054" s="31" t="s">
        <v>3238</v>
      </c>
      <c r="M1054" s="31">
        <v>41.14</v>
      </c>
      <c r="N1054" s="31">
        <f t="shared" si="33"/>
        <v>0</v>
      </c>
      <c r="O1054" s="31"/>
    </row>
    <row r="1055" spans="1:15" x14ac:dyDescent="0.45">
      <c r="A1055" s="31" t="str">
        <f t="shared" si="32"/>
        <v>E10000032_Modelled prevalence of children aged 0-1 in households where parent suffering alcohol/drug dependency_Number</v>
      </c>
      <c r="B1055" s="31" t="s">
        <v>458</v>
      </c>
      <c r="C1055" s="31" t="s">
        <v>459</v>
      </c>
      <c r="D1055" s="31" t="s">
        <v>229</v>
      </c>
      <c r="E1055" s="31">
        <v>2018</v>
      </c>
      <c r="F1055" s="31" t="s">
        <v>30</v>
      </c>
      <c r="G1055" s="31" t="s">
        <v>120</v>
      </c>
      <c r="H1055" s="31" t="s">
        <v>743</v>
      </c>
      <c r="I1055" s="31">
        <v>326.02046507977377</v>
      </c>
      <c r="J1055" s="31">
        <v>8578</v>
      </c>
      <c r="K1055" s="31">
        <v>38.006582546021654</v>
      </c>
      <c r="L1055" s="31" t="s">
        <v>3239</v>
      </c>
      <c r="M1055" s="31">
        <v>38.01</v>
      </c>
      <c r="N1055" s="31">
        <f t="shared" si="33"/>
        <v>0</v>
      </c>
      <c r="O1055" s="31"/>
    </row>
    <row r="1056" spans="1:15" x14ac:dyDescent="0.45">
      <c r="A1056" s="31" t="str">
        <f t="shared" si="32"/>
        <v>E09000033_Modelled prevalence of children aged 0-1 in households where parent suffering alcohol/drug dependency_Number</v>
      </c>
      <c r="B1056" s="31" t="s">
        <v>506</v>
      </c>
      <c r="C1056" s="31" t="s">
        <v>507</v>
      </c>
      <c r="D1056" s="31" t="s">
        <v>229</v>
      </c>
      <c r="E1056" s="31">
        <v>2018</v>
      </c>
      <c r="F1056" s="31" t="s">
        <v>30</v>
      </c>
      <c r="G1056" s="31" t="s">
        <v>120</v>
      </c>
      <c r="H1056" s="31" t="s">
        <v>743</v>
      </c>
      <c r="I1056" s="31">
        <v>111.89579024234816</v>
      </c>
      <c r="J1056" s="31">
        <v>2589</v>
      </c>
      <c r="K1056" s="31">
        <v>43.219694956488283</v>
      </c>
      <c r="L1056" s="31" t="s">
        <v>3240</v>
      </c>
      <c r="M1056" s="31">
        <v>43.22</v>
      </c>
      <c r="N1056" s="31">
        <f t="shared" si="33"/>
        <v>0</v>
      </c>
      <c r="O1056" s="31"/>
    </row>
    <row r="1057" spans="1:15" x14ac:dyDescent="0.45">
      <c r="A1057" s="31" t="str">
        <f t="shared" si="32"/>
        <v>E08000010_Modelled prevalence of children aged 0-1 in households where parent suffering alcohol/drug dependency_Number</v>
      </c>
      <c r="B1057" s="31" t="s">
        <v>460</v>
      </c>
      <c r="C1057" s="31" t="s">
        <v>461</v>
      </c>
      <c r="D1057" s="31" t="s">
        <v>229</v>
      </c>
      <c r="E1057" s="31">
        <v>2018</v>
      </c>
      <c r="F1057" s="31" t="s">
        <v>30</v>
      </c>
      <c r="G1057" s="31" t="s">
        <v>120</v>
      </c>
      <c r="H1057" s="31" t="s">
        <v>743</v>
      </c>
      <c r="I1057" s="31">
        <v>144.97874987786525</v>
      </c>
      <c r="J1057" s="31">
        <v>3565</v>
      </c>
      <c r="K1057" s="31">
        <v>40.667251017634015</v>
      </c>
      <c r="L1057" s="31" t="s">
        <v>3241</v>
      </c>
      <c r="M1057" s="31">
        <v>40.67</v>
      </c>
      <c r="N1057" s="31">
        <f t="shared" si="33"/>
        <v>0</v>
      </c>
      <c r="O1057" s="31"/>
    </row>
    <row r="1058" spans="1:15" x14ac:dyDescent="0.45">
      <c r="A1058" s="31" t="str">
        <f t="shared" si="32"/>
        <v>E06000054_Modelled prevalence of children aged 0-1 in households where parent suffering alcohol/drug dependency_Number</v>
      </c>
      <c r="B1058" s="31" t="s">
        <v>462</v>
      </c>
      <c r="C1058" s="31" t="s">
        <v>463</v>
      </c>
      <c r="D1058" s="31" t="s">
        <v>229</v>
      </c>
      <c r="E1058" s="31">
        <v>2018</v>
      </c>
      <c r="F1058" s="31" t="s">
        <v>30</v>
      </c>
      <c r="G1058" s="31" t="s">
        <v>120</v>
      </c>
      <c r="H1058" s="31" t="s">
        <v>743</v>
      </c>
      <c r="I1058" s="31">
        <v>206.00083203844872</v>
      </c>
      <c r="J1058" s="31">
        <v>5003</v>
      </c>
      <c r="K1058" s="31">
        <v>41.175461131011133</v>
      </c>
      <c r="L1058" s="31" t="s">
        <v>3242</v>
      </c>
      <c r="M1058" s="31">
        <v>41.18</v>
      </c>
      <c r="N1058" s="31">
        <f t="shared" si="33"/>
        <v>0</v>
      </c>
      <c r="O1058" s="31"/>
    </row>
    <row r="1059" spans="1:15" x14ac:dyDescent="0.45">
      <c r="A1059" s="31" t="str">
        <f t="shared" si="32"/>
        <v>E06000040_Modelled prevalence of children aged 0-1 in households where parent suffering alcohol/drug dependency_Number</v>
      </c>
      <c r="B1059" s="31" t="s">
        <v>555</v>
      </c>
      <c r="C1059" s="31" t="s">
        <v>727</v>
      </c>
      <c r="D1059" s="31" t="s">
        <v>229</v>
      </c>
      <c r="E1059" s="31">
        <v>2018</v>
      </c>
      <c r="F1059" s="31" t="s">
        <v>30</v>
      </c>
      <c r="G1059" s="31" t="s">
        <v>120</v>
      </c>
      <c r="H1059" s="31" t="s">
        <v>743</v>
      </c>
      <c r="I1059" s="31">
        <v>62.093504889459602</v>
      </c>
      <c r="J1059" s="31">
        <v>1648</v>
      </c>
      <c r="K1059" s="31">
        <v>37.678097627099277</v>
      </c>
      <c r="L1059" s="31" t="s">
        <v>3243</v>
      </c>
      <c r="M1059" s="31">
        <v>37.68</v>
      </c>
      <c r="N1059" s="31">
        <f t="shared" si="33"/>
        <v>0</v>
      </c>
      <c r="O1059" s="31"/>
    </row>
    <row r="1060" spans="1:15" x14ac:dyDescent="0.45">
      <c r="A1060" s="31" t="str">
        <f t="shared" si="32"/>
        <v>E08000015_Modelled prevalence of children aged 0-1 in households where parent suffering alcohol/drug dependency_Number</v>
      </c>
      <c r="B1060" s="31" t="s">
        <v>464</v>
      </c>
      <c r="C1060" s="31" t="s">
        <v>465</v>
      </c>
      <c r="D1060" s="31" t="s">
        <v>229</v>
      </c>
      <c r="E1060" s="31">
        <v>2018</v>
      </c>
      <c r="F1060" s="31" t="s">
        <v>30</v>
      </c>
      <c r="G1060" s="31" t="s">
        <v>120</v>
      </c>
      <c r="H1060" s="31" t="s">
        <v>743</v>
      </c>
      <c r="I1060" s="31">
        <v>145.93605773103585</v>
      </c>
      <c r="J1060" s="31">
        <v>3335</v>
      </c>
      <c r="K1060" s="31">
        <v>43.758937850385557</v>
      </c>
      <c r="L1060" s="31" t="s">
        <v>3244</v>
      </c>
      <c r="M1060" s="31">
        <v>43.76</v>
      </c>
      <c r="N1060" s="31">
        <f t="shared" si="33"/>
        <v>0</v>
      </c>
      <c r="O1060" s="31"/>
    </row>
    <row r="1061" spans="1:15" x14ac:dyDescent="0.45">
      <c r="A1061" s="31" t="str">
        <f t="shared" si="32"/>
        <v>E06000041_Modelled prevalence of children aged 0-1 in households where parent suffering alcohol/drug dependency_Number</v>
      </c>
      <c r="B1061" s="31" t="s">
        <v>466</v>
      </c>
      <c r="C1061" s="31" t="s">
        <v>467</v>
      </c>
      <c r="D1061" s="31" t="s">
        <v>229</v>
      </c>
      <c r="E1061" s="31">
        <v>2018</v>
      </c>
      <c r="F1061" s="31" t="s">
        <v>30</v>
      </c>
      <c r="G1061" s="31" t="s">
        <v>120</v>
      </c>
      <c r="H1061" s="31" t="s">
        <v>743</v>
      </c>
      <c r="I1061" s="31">
        <v>55.518797840293885</v>
      </c>
      <c r="J1061" s="31">
        <v>1714</v>
      </c>
      <c r="K1061" s="31">
        <v>32.391363967499352</v>
      </c>
      <c r="L1061" s="31" t="s">
        <v>3245</v>
      </c>
      <c r="M1061" s="31">
        <v>32.39</v>
      </c>
      <c r="N1061" s="31">
        <f t="shared" si="33"/>
        <v>0</v>
      </c>
      <c r="O1061" s="31"/>
    </row>
    <row r="1062" spans="1:15" x14ac:dyDescent="0.45">
      <c r="A1062" s="31" t="str">
        <f t="shared" si="32"/>
        <v>E08000031_Modelled prevalence of children aged 0-1 in households where parent suffering alcohol/drug dependency_Number</v>
      </c>
      <c r="B1062" s="31" t="s">
        <v>468</v>
      </c>
      <c r="C1062" s="31" t="s">
        <v>469</v>
      </c>
      <c r="D1062" s="31" t="s">
        <v>229</v>
      </c>
      <c r="E1062" s="31">
        <v>2018</v>
      </c>
      <c r="F1062" s="31" t="s">
        <v>30</v>
      </c>
      <c r="G1062" s="31" t="s">
        <v>120</v>
      </c>
      <c r="H1062" s="31" t="s">
        <v>743</v>
      </c>
      <c r="I1062" s="31">
        <v>171.63932252274265</v>
      </c>
      <c r="J1062" s="31">
        <v>3481</v>
      </c>
      <c r="K1062" s="31">
        <v>49.307475588262754</v>
      </c>
      <c r="L1062" s="31" t="s">
        <v>3246</v>
      </c>
      <c r="M1062" s="31">
        <v>49.31</v>
      </c>
      <c r="N1062" s="31">
        <f t="shared" si="33"/>
        <v>0</v>
      </c>
      <c r="O1062" s="31"/>
    </row>
    <row r="1063" spans="1:15" x14ac:dyDescent="0.45">
      <c r="A1063" s="31" t="str">
        <f t="shared" si="32"/>
        <v>E10000034_Modelled prevalence of children aged 0-1 in households where parent suffering alcohol/drug dependency_Number</v>
      </c>
      <c r="B1063" s="31" t="s">
        <v>470</v>
      </c>
      <c r="C1063" s="31" t="s">
        <v>471</v>
      </c>
      <c r="D1063" s="31" t="s">
        <v>229</v>
      </c>
      <c r="E1063" s="31">
        <v>2018</v>
      </c>
      <c r="F1063" s="31" t="s">
        <v>30</v>
      </c>
      <c r="G1063" s="31" t="s">
        <v>120</v>
      </c>
      <c r="H1063" s="31" t="s">
        <v>743</v>
      </c>
      <c r="I1063" s="31">
        <v>236.34341551604132</v>
      </c>
      <c r="J1063" s="31">
        <v>5832</v>
      </c>
      <c r="K1063" s="31">
        <v>40.52527700892341</v>
      </c>
      <c r="L1063" s="31" t="s">
        <v>3247</v>
      </c>
      <c r="M1063" s="31">
        <v>40.53</v>
      </c>
      <c r="N1063" s="31">
        <f t="shared" si="33"/>
        <v>0</v>
      </c>
      <c r="O1063" s="31"/>
    </row>
    <row r="1064" spans="1:15" x14ac:dyDescent="0.45">
      <c r="A1064" s="31" t="str">
        <f t="shared" si="32"/>
        <v>E06000014_Modelled prevalence of children aged 0-1 in households where parent suffering alcohol/drug dependency_Number</v>
      </c>
      <c r="B1064" s="31" t="s">
        <v>472</v>
      </c>
      <c r="C1064" s="31" t="s">
        <v>473</v>
      </c>
      <c r="D1064" s="31" t="s">
        <v>229</v>
      </c>
      <c r="E1064" s="31">
        <v>2018</v>
      </c>
      <c r="F1064" s="31" t="s">
        <v>30</v>
      </c>
      <c r="G1064" s="31" t="s">
        <v>120</v>
      </c>
      <c r="H1064" s="31" t="s">
        <v>743</v>
      </c>
      <c r="I1064" s="31">
        <v>92.946793180624667</v>
      </c>
      <c r="J1064" s="31">
        <v>1848</v>
      </c>
      <c r="K1064" s="31">
        <v>50.295883755749273</v>
      </c>
      <c r="L1064" s="31" t="s">
        <v>3248</v>
      </c>
      <c r="M1064" s="31">
        <v>50.3</v>
      </c>
      <c r="N1064" s="31">
        <f t="shared" si="33"/>
        <v>0</v>
      </c>
      <c r="O1064" s="31"/>
    </row>
    <row r="1065" spans="1:15" x14ac:dyDescent="0.45">
      <c r="A1065" s="31" t="str">
        <f t="shared" si="32"/>
        <v>NA_Modelled prevalence of children aged 0-1 in households where parent suffering alcohol/drug dependency_Number</v>
      </c>
      <c r="B1065" s="31" t="s">
        <v>13</v>
      </c>
      <c r="C1065" s="31" t="s">
        <v>737</v>
      </c>
      <c r="D1065" s="31" t="s">
        <v>229</v>
      </c>
      <c r="E1065" s="31">
        <v>2018</v>
      </c>
      <c r="F1065" s="31" t="s">
        <v>30</v>
      </c>
      <c r="G1065" s="31" t="s">
        <v>120</v>
      </c>
      <c r="H1065" s="31" t="s">
        <v>743</v>
      </c>
      <c r="I1065" s="31">
        <v>27969.843545856475</v>
      </c>
      <c r="J1065" s="31">
        <v>637834</v>
      </c>
      <c r="K1065" s="31">
        <v>43.851289749145501</v>
      </c>
      <c r="L1065" s="31" t="s">
        <v>3249</v>
      </c>
      <c r="M1065" s="31">
        <v>43.85</v>
      </c>
      <c r="N1065" s="31">
        <f t="shared" si="33"/>
        <v>0</v>
      </c>
      <c r="O1065" s="31"/>
    </row>
    <row r="1066" spans="1:15" x14ac:dyDescent="0.45">
      <c r="A1066" s="31" t="str">
        <f t="shared" si="32"/>
        <v>E09000002_Modelled prevalence of children aged 0-4 in households where parent suffering alcohol/drug dependency_Number</v>
      </c>
      <c r="B1066" s="31" t="s">
        <v>227</v>
      </c>
      <c r="C1066" s="31" t="s">
        <v>228</v>
      </c>
      <c r="D1066" s="31" t="s">
        <v>229</v>
      </c>
      <c r="E1066" s="31">
        <v>2018</v>
      </c>
      <c r="F1066" s="31" t="s">
        <v>30</v>
      </c>
      <c r="G1066" s="31" t="s">
        <v>121</v>
      </c>
      <c r="H1066" s="31" t="s">
        <v>743</v>
      </c>
      <c r="I1066" s="31">
        <v>964.6690719741971</v>
      </c>
      <c r="J1066" s="31">
        <v>19519</v>
      </c>
      <c r="K1066" s="31">
        <v>49.422053997346026</v>
      </c>
      <c r="L1066" s="31" t="s">
        <v>3250</v>
      </c>
      <c r="M1066" s="31">
        <v>49.42</v>
      </c>
      <c r="N1066" s="31">
        <f t="shared" si="33"/>
        <v>0</v>
      </c>
      <c r="O1066" s="31"/>
    </row>
    <row r="1067" spans="1:15" x14ac:dyDescent="0.45">
      <c r="A1067" s="31" t="str">
        <f t="shared" si="32"/>
        <v>E09000003_Modelled prevalence of children aged 0-4 in households where parent suffering alcohol/drug dependency_Number</v>
      </c>
      <c r="B1067" s="31" t="s">
        <v>233</v>
      </c>
      <c r="C1067" s="31" t="s">
        <v>234</v>
      </c>
      <c r="D1067" s="31" t="s">
        <v>229</v>
      </c>
      <c r="E1067" s="31">
        <v>2018</v>
      </c>
      <c r="F1067" s="31" t="s">
        <v>30</v>
      </c>
      <c r="G1067" s="31" t="s">
        <v>121</v>
      </c>
      <c r="H1067" s="31" t="s">
        <v>743</v>
      </c>
      <c r="I1067" s="31">
        <v>988.02397696807168</v>
      </c>
      <c r="J1067" s="31">
        <v>26512</v>
      </c>
      <c r="K1067" s="31">
        <v>37.267048014788458</v>
      </c>
      <c r="L1067" s="31" t="s">
        <v>3251</v>
      </c>
      <c r="M1067" s="31">
        <v>37.270000000000003</v>
      </c>
      <c r="N1067" s="31">
        <f t="shared" si="33"/>
        <v>0</v>
      </c>
      <c r="O1067" s="31"/>
    </row>
    <row r="1068" spans="1:15" x14ac:dyDescent="0.45">
      <c r="A1068" s="31" t="str">
        <f t="shared" si="32"/>
        <v>E08000016_Modelled prevalence of children aged 0-4 in households where parent suffering alcohol/drug dependency_Number</v>
      </c>
      <c r="B1068" s="31" t="s">
        <v>236</v>
      </c>
      <c r="C1068" s="31" t="s">
        <v>237</v>
      </c>
      <c r="D1068" s="31" t="s">
        <v>229</v>
      </c>
      <c r="E1068" s="31">
        <v>2018</v>
      </c>
      <c r="F1068" s="31" t="s">
        <v>30</v>
      </c>
      <c r="G1068" s="31" t="s">
        <v>121</v>
      </c>
      <c r="H1068" s="31" t="s">
        <v>743</v>
      </c>
      <c r="I1068" s="31">
        <v>598.32533707908271</v>
      </c>
      <c r="J1068" s="31">
        <v>14227</v>
      </c>
      <c r="K1068" s="31">
        <v>42.055622202789252</v>
      </c>
      <c r="L1068" s="31" t="s">
        <v>3252</v>
      </c>
      <c r="M1068" s="31">
        <v>42.06</v>
      </c>
      <c r="N1068" s="31">
        <f t="shared" si="33"/>
        <v>0</v>
      </c>
      <c r="O1068" s="31"/>
    </row>
    <row r="1069" spans="1:15" x14ac:dyDescent="0.45">
      <c r="A1069" s="31" t="str">
        <f t="shared" si="32"/>
        <v>E06000022_Modelled prevalence of children aged 0-4 in households where parent suffering alcohol/drug dependency_Number</v>
      </c>
      <c r="B1069" s="31" t="s">
        <v>238</v>
      </c>
      <c r="C1069" s="31" t="s">
        <v>239</v>
      </c>
      <c r="D1069" s="31" t="s">
        <v>229</v>
      </c>
      <c r="E1069" s="31">
        <v>2018</v>
      </c>
      <c r="F1069" s="31" t="s">
        <v>30</v>
      </c>
      <c r="G1069" s="31" t="s">
        <v>121</v>
      </c>
      <c r="H1069" s="31" t="s">
        <v>743</v>
      </c>
      <c r="I1069" s="31">
        <v>486.96191581818465</v>
      </c>
      <c r="J1069" s="31">
        <v>9426</v>
      </c>
      <c r="K1069" s="31">
        <v>51.661565437957215</v>
      </c>
      <c r="L1069" s="31" t="s">
        <v>3253</v>
      </c>
      <c r="M1069" s="31">
        <v>51.66</v>
      </c>
      <c r="N1069" s="31">
        <f t="shared" si="33"/>
        <v>0</v>
      </c>
      <c r="O1069" s="31"/>
    </row>
    <row r="1070" spans="1:15" x14ac:dyDescent="0.45">
      <c r="A1070" s="31" t="str">
        <f t="shared" si="32"/>
        <v>E06000055_Modelled prevalence of children aged 0-4 in households where parent suffering alcohol/drug dependency_Number</v>
      </c>
      <c r="B1070" s="31" t="s">
        <v>240</v>
      </c>
      <c r="C1070" s="31" t="s">
        <v>241</v>
      </c>
      <c r="D1070" s="31" t="s">
        <v>229</v>
      </c>
      <c r="E1070" s="31">
        <v>2018</v>
      </c>
      <c r="F1070" s="31" t="s">
        <v>30</v>
      </c>
      <c r="G1070" s="31" t="s">
        <v>121</v>
      </c>
      <c r="H1070" s="31" t="s">
        <v>743</v>
      </c>
      <c r="I1070" s="31">
        <v>501.42084618980647</v>
      </c>
      <c r="J1070" s="31">
        <v>11509</v>
      </c>
      <c r="K1070" s="31">
        <v>43.567716238579067</v>
      </c>
      <c r="L1070" s="31" t="s">
        <v>3254</v>
      </c>
      <c r="M1070" s="31">
        <v>43.57</v>
      </c>
      <c r="N1070" s="31">
        <f t="shared" si="33"/>
        <v>0</v>
      </c>
      <c r="O1070" s="31"/>
    </row>
    <row r="1071" spans="1:15" x14ac:dyDescent="0.45">
      <c r="A1071" s="31" t="str">
        <f t="shared" si="32"/>
        <v>E09000004_Modelled prevalence of children aged 0-4 in households where parent suffering alcohol/drug dependency_Number</v>
      </c>
      <c r="B1071" s="31" t="s">
        <v>242</v>
      </c>
      <c r="C1071" s="31" t="s">
        <v>243</v>
      </c>
      <c r="D1071" s="31" t="s">
        <v>229</v>
      </c>
      <c r="E1071" s="31">
        <v>2018</v>
      </c>
      <c r="F1071" s="31" t="s">
        <v>30</v>
      </c>
      <c r="G1071" s="31" t="s">
        <v>121</v>
      </c>
      <c r="H1071" s="31" t="s">
        <v>743</v>
      </c>
      <c r="I1071" s="31">
        <v>657.32680836826762</v>
      </c>
      <c r="J1071" s="31">
        <v>15989</v>
      </c>
      <c r="K1071" s="31">
        <v>41.111189465774444</v>
      </c>
      <c r="L1071" s="31" t="s">
        <v>3255</v>
      </c>
      <c r="M1071" s="31">
        <v>41.11</v>
      </c>
      <c r="N1071" s="31">
        <f t="shared" si="33"/>
        <v>0</v>
      </c>
      <c r="O1071" s="31"/>
    </row>
    <row r="1072" spans="1:15" x14ac:dyDescent="0.45">
      <c r="A1072" s="31" t="str">
        <f t="shared" si="32"/>
        <v>E08000025_Modelled prevalence of children aged 0-4 in households where parent suffering alcohol/drug dependency_Number</v>
      </c>
      <c r="B1072" s="31" t="s">
        <v>245</v>
      </c>
      <c r="C1072" s="31" t="s">
        <v>246</v>
      </c>
      <c r="D1072" s="31" t="s">
        <v>229</v>
      </c>
      <c r="E1072" s="31">
        <v>2018</v>
      </c>
      <c r="F1072" s="31" t="s">
        <v>30</v>
      </c>
      <c r="G1072" s="31" t="s">
        <v>121</v>
      </c>
      <c r="H1072" s="31" t="s">
        <v>743</v>
      </c>
      <c r="I1072" s="31">
        <v>4360.5033502935012</v>
      </c>
      <c r="J1072" s="31">
        <v>83536</v>
      </c>
      <c r="K1072" s="31">
        <v>52.199092011749435</v>
      </c>
      <c r="L1072" s="31" t="s">
        <v>844</v>
      </c>
      <c r="M1072" s="31">
        <v>52.2</v>
      </c>
      <c r="N1072" s="31">
        <f t="shared" si="33"/>
        <v>0</v>
      </c>
      <c r="O1072" s="31"/>
    </row>
    <row r="1073" spans="1:15" x14ac:dyDescent="0.45">
      <c r="A1073" s="31" t="str">
        <f t="shared" si="32"/>
        <v>E06000008_Modelled prevalence of children aged 0-4 in households where parent suffering alcohol/drug dependency_Number</v>
      </c>
      <c r="B1073" s="31" t="s">
        <v>247</v>
      </c>
      <c r="C1073" s="31" t="s">
        <v>248</v>
      </c>
      <c r="D1073" s="31" t="s">
        <v>229</v>
      </c>
      <c r="E1073" s="31">
        <v>2018</v>
      </c>
      <c r="F1073" s="31" t="s">
        <v>30</v>
      </c>
      <c r="G1073" s="31" t="s">
        <v>121</v>
      </c>
      <c r="H1073" s="31" t="s">
        <v>743</v>
      </c>
      <c r="I1073" s="31">
        <v>519.09342440142564</v>
      </c>
      <c r="J1073" s="31">
        <v>10576</v>
      </c>
      <c r="K1073" s="31">
        <v>49.082207299680945</v>
      </c>
      <c r="L1073" s="31" t="s">
        <v>3256</v>
      </c>
      <c r="M1073" s="31">
        <v>49.08</v>
      </c>
      <c r="N1073" s="31">
        <f t="shared" si="33"/>
        <v>0</v>
      </c>
      <c r="O1073" s="31"/>
    </row>
    <row r="1074" spans="1:15" x14ac:dyDescent="0.45">
      <c r="A1074" s="31" t="str">
        <f t="shared" si="32"/>
        <v>E06000009_Modelled prevalence of children aged 0-4 in households where parent suffering alcohol/drug dependency_Number</v>
      </c>
      <c r="B1074" s="31" t="s">
        <v>249</v>
      </c>
      <c r="C1074" s="31" t="s">
        <v>250</v>
      </c>
      <c r="D1074" s="31" t="s">
        <v>229</v>
      </c>
      <c r="E1074" s="31">
        <v>2018</v>
      </c>
      <c r="F1074" s="31" t="s">
        <v>30</v>
      </c>
      <c r="G1074" s="31" t="s">
        <v>121</v>
      </c>
      <c r="H1074" s="31" t="s">
        <v>743</v>
      </c>
      <c r="I1074" s="31">
        <v>532.56095136012084</v>
      </c>
      <c r="J1074" s="31">
        <v>8365</v>
      </c>
      <c r="K1074" s="31">
        <v>63.665385697563764</v>
      </c>
      <c r="L1074" s="31" t="s">
        <v>3257</v>
      </c>
      <c r="M1074" s="31">
        <v>63.67</v>
      </c>
      <c r="N1074" s="31">
        <f t="shared" si="33"/>
        <v>0</v>
      </c>
      <c r="O1074" s="31"/>
    </row>
    <row r="1075" spans="1:15" x14ac:dyDescent="0.45">
      <c r="A1075" s="31" t="str">
        <f t="shared" si="32"/>
        <v>E08000001_Modelled prevalence of children aged 0-4 in households where parent suffering alcohol/drug dependency_Number</v>
      </c>
      <c r="B1075" s="31" t="s">
        <v>252</v>
      </c>
      <c r="C1075" s="31" t="s">
        <v>253</v>
      </c>
      <c r="D1075" s="31" t="s">
        <v>229</v>
      </c>
      <c r="E1075" s="31">
        <v>2018</v>
      </c>
      <c r="F1075" s="31" t="s">
        <v>30</v>
      </c>
      <c r="G1075" s="31" t="s">
        <v>121</v>
      </c>
      <c r="H1075" s="31" t="s">
        <v>743</v>
      </c>
      <c r="I1075" s="31">
        <v>892.93290209011116</v>
      </c>
      <c r="J1075" s="31">
        <v>19294</v>
      </c>
      <c r="K1075" s="31">
        <v>46.280341146994459</v>
      </c>
      <c r="L1075" s="31" t="s">
        <v>3258</v>
      </c>
      <c r="M1075" s="31">
        <v>46.28</v>
      </c>
      <c r="N1075" s="31">
        <f t="shared" si="33"/>
        <v>0</v>
      </c>
      <c r="O1075" s="31"/>
    </row>
    <row r="1076" spans="1:15" x14ac:dyDescent="0.45">
      <c r="A1076" s="31" t="str">
        <f t="shared" si="32"/>
        <v>E06000028_Modelled prevalence of children aged 0-4 in households where parent suffering alcohol/drug dependency_Number</v>
      </c>
      <c r="B1076" s="31" t="s">
        <v>254</v>
      </c>
      <c r="C1076" s="31" t="s">
        <v>255</v>
      </c>
      <c r="D1076" s="31" t="s">
        <v>229</v>
      </c>
      <c r="E1076" s="31">
        <v>2018</v>
      </c>
      <c r="F1076" s="31" t="s">
        <v>30</v>
      </c>
      <c r="G1076" s="31" t="s">
        <v>121</v>
      </c>
      <c r="H1076" s="31" t="s">
        <v>743</v>
      </c>
      <c r="I1076" s="31">
        <v>447.97770307240359</v>
      </c>
      <c r="J1076" s="31">
        <v>10832</v>
      </c>
      <c r="K1076" s="31">
        <v>41.35687805321303</v>
      </c>
      <c r="L1076" s="31" t="s">
        <v>3259</v>
      </c>
      <c r="M1076" s="31">
        <v>41.36</v>
      </c>
      <c r="N1076" s="31">
        <f t="shared" si="33"/>
        <v>0</v>
      </c>
      <c r="O1076" s="31"/>
    </row>
    <row r="1077" spans="1:15" x14ac:dyDescent="0.45">
      <c r="A1077" s="31" t="str">
        <f t="shared" si="32"/>
        <v>E06000036_Modelled prevalence of children aged 0-4 in households where parent suffering alcohol/drug dependency_Number</v>
      </c>
      <c r="B1077" s="31" t="s">
        <v>257</v>
      </c>
      <c r="C1077" s="31" t="s">
        <v>258</v>
      </c>
      <c r="D1077" s="31" t="s">
        <v>229</v>
      </c>
      <c r="E1077" s="31">
        <v>2018</v>
      </c>
      <c r="F1077" s="31" t="s">
        <v>30</v>
      </c>
      <c r="G1077" s="31" t="s">
        <v>121</v>
      </c>
      <c r="H1077" s="31" t="s">
        <v>743</v>
      </c>
      <c r="I1077" s="31">
        <v>303.37053614399179</v>
      </c>
      <c r="J1077" s="31">
        <v>7417</v>
      </c>
      <c r="K1077" s="31">
        <v>40.902054219224993</v>
      </c>
      <c r="L1077" s="31" t="s">
        <v>3260</v>
      </c>
      <c r="M1077" s="31">
        <v>40.9</v>
      </c>
      <c r="N1077" s="31">
        <f t="shared" si="33"/>
        <v>0</v>
      </c>
      <c r="O1077" s="31"/>
    </row>
    <row r="1078" spans="1:15" x14ac:dyDescent="0.45">
      <c r="A1078" s="31" t="str">
        <f t="shared" si="32"/>
        <v>E08000032_Modelled prevalence of children aged 0-4 in households where parent suffering alcohol/drug dependency_Number</v>
      </c>
      <c r="B1078" s="31" t="s">
        <v>259</v>
      </c>
      <c r="C1078" s="31" t="s">
        <v>260</v>
      </c>
      <c r="D1078" s="31" t="s">
        <v>229</v>
      </c>
      <c r="E1078" s="31">
        <v>2018</v>
      </c>
      <c r="F1078" s="31" t="s">
        <v>30</v>
      </c>
      <c r="G1078" s="31" t="s">
        <v>121</v>
      </c>
      <c r="H1078" s="31" t="s">
        <v>743</v>
      </c>
      <c r="I1078" s="31">
        <v>1795.3787925035367</v>
      </c>
      <c r="J1078" s="31">
        <v>39705</v>
      </c>
      <c r="K1078" s="31">
        <v>45.217952210138193</v>
      </c>
      <c r="L1078" s="31" t="s">
        <v>3261</v>
      </c>
      <c r="M1078" s="31">
        <v>45.22</v>
      </c>
      <c r="N1078" s="31">
        <f t="shared" si="33"/>
        <v>0</v>
      </c>
      <c r="O1078" s="31"/>
    </row>
    <row r="1079" spans="1:15" x14ac:dyDescent="0.45">
      <c r="A1079" s="31" t="str">
        <f t="shared" si="32"/>
        <v>E09000005_Modelled prevalence of children aged 0-4 in households where parent suffering alcohol/drug dependency_Number</v>
      </c>
      <c r="B1079" s="31" t="s">
        <v>261</v>
      </c>
      <c r="C1079" s="31" t="s">
        <v>262</v>
      </c>
      <c r="D1079" s="31" t="s">
        <v>229</v>
      </c>
      <c r="E1079" s="31">
        <v>2018</v>
      </c>
      <c r="F1079" s="31" t="s">
        <v>30</v>
      </c>
      <c r="G1079" s="31" t="s">
        <v>121</v>
      </c>
      <c r="H1079" s="31" t="s">
        <v>743</v>
      </c>
      <c r="I1079" s="31">
        <v>1074.3207458279487</v>
      </c>
      <c r="J1079" s="31">
        <v>24582</v>
      </c>
      <c r="K1079" s="31">
        <v>43.703553243346704</v>
      </c>
      <c r="L1079" s="31" t="s">
        <v>3262</v>
      </c>
      <c r="M1079" s="31">
        <v>43.7</v>
      </c>
      <c r="N1079" s="31">
        <f t="shared" si="33"/>
        <v>0</v>
      </c>
      <c r="O1079" s="31"/>
    </row>
    <row r="1080" spans="1:15" x14ac:dyDescent="0.45">
      <c r="A1080" s="31" t="str">
        <f t="shared" si="32"/>
        <v>E06000043_Modelled prevalence of children aged 0-4 in households where parent suffering alcohol/drug dependency_Number</v>
      </c>
      <c r="B1080" s="31" t="s">
        <v>263</v>
      </c>
      <c r="C1080" s="31" t="s">
        <v>264</v>
      </c>
      <c r="D1080" s="31" t="s">
        <v>229</v>
      </c>
      <c r="E1080" s="31">
        <v>2018</v>
      </c>
      <c r="F1080" s="31" t="s">
        <v>30</v>
      </c>
      <c r="G1080" s="31" t="s">
        <v>121</v>
      </c>
      <c r="H1080" s="31" t="s">
        <v>743</v>
      </c>
      <c r="I1080" s="31">
        <v>649.01356985239636</v>
      </c>
      <c r="J1080" s="31">
        <v>13768</v>
      </c>
      <c r="K1080" s="31">
        <v>47.13927729898289</v>
      </c>
      <c r="L1080" s="31" t="s">
        <v>3263</v>
      </c>
      <c r="M1080" s="31">
        <v>47.14</v>
      </c>
      <c r="N1080" s="31">
        <f t="shared" si="33"/>
        <v>0</v>
      </c>
      <c r="O1080" s="31"/>
    </row>
    <row r="1081" spans="1:15" x14ac:dyDescent="0.45">
      <c r="A1081" s="31" t="str">
        <f t="shared" si="32"/>
        <v>E06000023_Modelled prevalence of children aged 0-4 in households where parent suffering alcohol/drug dependency_Number</v>
      </c>
      <c r="B1081" s="31" t="s">
        <v>265</v>
      </c>
      <c r="C1081" s="31" t="s">
        <v>266</v>
      </c>
      <c r="D1081" s="31" t="s">
        <v>229</v>
      </c>
      <c r="E1081" s="31">
        <v>2018</v>
      </c>
      <c r="F1081" s="31" t="s">
        <v>30</v>
      </c>
      <c r="G1081" s="31" t="s">
        <v>121</v>
      </c>
      <c r="H1081" s="31" t="s">
        <v>743</v>
      </c>
      <c r="I1081" s="31">
        <v>1559.2273723410024</v>
      </c>
      <c r="J1081" s="31">
        <v>28994</v>
      </c>
      <c r="K1081" s="31">
        <v>53.777587512623384</v>
      </c>
      <c r="L1081" s="31" t="s">
        <v>3264</v>
      </c>
      <c r="M1081" s="31">
        <v>53.78</v>
      </c>
      <c r="N1081" s="31">
        <f t="shared" si="33"/>
        <v>0</v>
      </c>
      <c r="O1081" s="31"/>
    </row>
    <row r="1082" spans="1:15" x14ac:dyDescent="0.45">
      <c r="A1082" s="31" t="str">
        <f t="shared" si="32"/>
        <v>E09000006_Modelled prevalence of children aged 0-4 in households where parent suffering alcohol/drug dependency_Number</v>
      </c>
      <c r="B1082" s="31" t="s">
        <v>267</v>
      </c>
      <c r="C1082" s="31" t="s">
        <v>268</v>
      </c>
      <c r="D1082" s="31" t="s">
        <v>229</v>
      </c>
      <c r="E1082" s="31">
        <v>2018</v>
      </c>
      <c r="F1082" s="31" t="s">
        <v>30</v>
      </c>
      <c r="G1082" s="31" t="s">
        <v>121</v>
      </c>
      <c r="H1082" s="31" t="s">
        <v>743</v>
      </c>
      <c r="I1082" s="31">
        <v>769.2109116017981</v>
      </c>
      <c r="J1082" s="31">
        <v>21559</v>
      </c>
      <c r="K1082" s="31">
        <v>35.679340952817761</v>
      </c>
      <c r="L1082" s="31" t="s">
        <v>3265</v>
      </c>
      <c r="M1082" s="31">
        <v>35.68</v>
      </c>
      <c r="N1082" s="31">
        <f t="shared" si="33"/>
        <v>0</v>
      </c>
      <c r="O1082" s="31"/>
    </row>
    <row r="1083" spans="1:15" x14ac:dyDescent="0.45">
      <c r="A1083" s="31" t="str">
        <f t="shared" si="32"/>
        <v>E10000002_Modelled prevalence of children aged 0-4 in households where parent suffering alcohol/drug dependency_Number</v>
      </c>
      <c r="B1083" s="31" t="s">
        <v>269</v>
      </c>
      <c r="C1083" s="31" t="s">
        <v>270</v>
      </c>
      <c r="D1083" s="31" t="s">
        <v>229</v>
      </c>
      <c r="E1083" s="31">
        <v>2018</v>
      </c>
      <c r="F1083" s="31" t="s">
        <v>30</v>
      </c>
      <c r="G1083" s="31" t="s">
        <v>121</v>
      </c>
      <c r="H1083" s="31" t="s">
        <v>743</v>
      </c>
      <c r="I1083" s="31">
        <v>1273.0721065210182</v>
      </c>
      <c r="J1083" s="31">
        <v>32404</v>
      </c>
      <c r="K1083" s="31">
        <v>39.287498658221772</v>
      </c>
      <c r="L1083" s="31" t="s">
        <v>3266</v>
      </c>
      <c r="M1083" s="31">
        <v>39.29</v>
      </c>
      <c r="N1083" s="31">
        <f t="shared" si="33"/>
        <v>0</v>
      </c>
      <c r="O1083" s="31"/>
    </row>
    <row r="1084" spans="1:15" x14ac:dyDescent="0.45">
      <c r="A1084" s="31" t="str">
        <f t="shared" si="32"/>
        <v>E08000002_Modelled prevalence of children aged 0-4 in households where parent suffering alcohol/drug dependency_Number</v>
      </c>
      <c r="B1084" s="31" t="s">
        <v>271</v>
      </c>
      <c r="C1084" s="31" t="s">
        <v>272</v>
      </c>
      <c r="D1084" s="31" t="s">
        <v>229</v>
      </c>
      <c r="E1084" s="31">
        <v>2018</v>
      </c>
      <c r="F1084" s="31" t="s">
        <v>30</v>
      </c>
      <c r="G1084" s="31" t="s">
        <v>121</v>
      </c>
      <c r="H1084" s="31" t="s">
        <v>743</v>
      </c>
      <c r="I1084" s="31">
        <v>476.31855880557879</v>
      </c>
      <c r="J1084" s="31">
        <v>11819</v>
      </c>
      <c r="K1084" s="31">
        <v>40.301087977458224</v>
      </c>
      <c r="L1084" s="31" t="s">
        <v>846</v>
      </c>
      <c r="M1084" s="31">
        <v>40.299999999999997</v>
      </c>
      <c r="N1084" s="31">
        <f t="shared" si="33"/>
        <v>0</v>
      </c>
      <c r="O1084" s="31"/>
    </row>
    <row r="1085" spans="1:15" x14ac:dyDescent="0.45">
      <c r="A1085" s="31" t="str">
        <f t="shared" si="32"/>
        <v>E08000033_Modelled prevalence of children aged 0-4 in households where parent suffering alcohol/drug dependency_Number</v>
      </c>
      <c r="B1085" s="31" t="s">
        <v>273</v>
      </c>
      <c r="C1085" s="31" t="s">
        <v>274</v>
      </c>
      <c r="D1085" s="31" t="s">
        <v>229</v>
      </c>
      <c r="E1085" s="31">
        <v>2018</v>
      </c>
      <c r="F1085" s="31" t="s">
        <v>30</v>
      </c>
      <c r="G1085" s="31" t="s">
        <v>121</v>
      </c>
      <c r="H1085" s="31" t="s">
        <v>743</v>
      </c>
      <c r="I1085" s="31">
        <v>506.75558847959735</v>
      </c>
      <c r="J1085" s="31">
        <v>12448</v>
      </c>
      <c r="K1085" s="31">
        <v>40.70979984572601</v>
      </c>
      <c r="L1085" s="31" t="s">
        <v>3267</v>
      </c>
      <c r="M1085" s="31">
        <v>40.71</v>
      </c>
      <c r="N1085" s="31">
        <f t="shared" si="33"/>
        <v>0</v>
      </c>
      <c r="O1085" s="31"/>
    </row>
    <row r="1086" spans="1:15" x14ac:dyDescent="0.45">
      <c r="A1086" s="31" t="str">
        <f t="shared" si="32"/>
        <v>E10000003_Modelled prevalence of children aged 0-4 in households where parent suffering alcohol/drug dependency_Number</v>
      </c>
      <c r="B1086" s="31" t="s">
        <v>275</v>
      </c>
      <c r="C1086" s="31" t="s">
        <v>276</v>
      </c>
      <c r="D1086" s="31" t="s">
        <v>229</v>
      </c>
      <c r="E1086" s="31">
        <v>2018</v>
      </c>
      <c r="F1086" s="31" t="s">
        <v>30</v>
      </c>
      <c r="G1086" s="31" t="s">
        <v>121</v>
      </c>
      <c r="H1086" s="31" t="s">
        <v>743</v>
      </c>
      <c r="I1086" s="31">
        <v>1661.5832804870079</v>
      </c>
      <c r="J1086" s="31">
        <v>37295</v>
      </c>
      <c r="K1086" s="31">
        <v>44.552440822818284</v>
      </c>
      <c r="L1086" s="31" t="s">
        <v>3268</v>
      </c>
      <c r="M1086" s="31">
        <v>44.55</v>
      </c>
      <c r="N1086" s="31">
        <f t="shared" si="33"/>
        <v>0</v>
      </c>
      <c r="O1086" s="31"/>
    </row>
    <row r="1087" spans="1:15" x14ac:dyDescent="0.45">
      <c r="A1087" s="31" t="str">
        <f t="shared" si="32"/>
        <v>E09000007_Modelled prevalence of children aged 0-4 in households where parent suffering alcohol/drug dependency_Number</v>
      </c>
      <c r="B1087" s="31" t="s">
        <v>277</v>
      </c>
      <c r="C1087" s="31" t="s">
        <v>278</v>
      </c>
      <c r="D1087" s="31" t="s">
        <v>229</v>
      </c>
      <c r="E1087" s="31">
        <v>2018</v>
      </c>
      <c r="F1087" s="31" t="s">
        <v>30</v>
      </c>
      <c r="G1087" s="31" t="s">
        <v>121</v>
      </c>
      <c r="H1087" s="31" t="s">
        <v>743</v>
      </c>
      <c r="I1087" s="31">
        <v>639.01208445239786</v>
      </c>
      <c r="J1087" s="31">
        <v>14039</v>
      </c>
      <c r="K1087" s="31">
        <v>45.516923174898345</v>
      </c>
      <c r="L1087" s="31" t="s">
        <v>3269</v>
      </c>
      <c r="M1087" s="31">
        <v>45.52</v>
      </c>
      <c r="N1087" s="31">
        <f t="shared" si="33"/>
        <v>0</v>
      </c>
      <c r="O1087" s="31"/>
    </row>
    <row r="1088" spans="1:15" x14ac:dyDescent="0.45">
      <c r="A1088" s="31" t="str">
        <f t="shared" si="32"/>
        <v>E06000056_Modelled prevalence of children aged 0-4 in households where parent suffering alcohol/drug dependency_Number</v>
      </c>
      <c r="B1088" s="31" t="s">
        <v>279</v>
      </c>
      <c r="C1088" s="31" t="s">
        <v>280</v>
      </c>
      <c r="D1088" s="31" t="s">
        <v>229</v>
      </c>
      <c r="E1088" s="31">
        <v>2018</v>
      </c>
      <c r="F1088" s="31" t="s">
        <v>30</v>
      </c>
      <c r="G1088" s="31" t="s">
        <v>121</v>
      </c>
      <c r="H1088" s="31" t="s">
        <v>743</v>
      </c>
      <c r="I1088" s="31">
        <v>697.70544978327791</v>
      </c>
      <c r="J1088" s="31">
        <v>17751</v>
      </c>
      <c r="K1088" s="31">
        <v>39.305134909767219</v>
      </c>
      <c r="L1088" s="31" t="s">
        <v>3270</v>
      </c>
      <c r="M1088" s="31">
        <v>39.31</v>
      </c>
      <c r="N1088" s="31">
        <f t="shared" si="33"/>
        <v>0</v>
      </c>
      <c r="O1088" s="31"/>
    </row>
    <row r="1089" spans="1:15" x14ac:dyDescent="0.45">
      <c r="A1089" s="31" t="str">
        <f t="shared" si="32"/>
        <v>E06000049_Modelled prevalence of children aged 0-4 in households where parent suffering alcohol/drug dependency_Number</v>
      </c>
      <c r="B1089" s="31" t="s">
        <v>541</v>
      </c>
      <c r="C1089" s="31" t="s">
        <v>718</v>
      </c>
      <c r="D1089" s="31" t="s">
        <v>229</v>
      </c>
      <c r="E1089" s="31">
        <v>2018</v>
      </c>
      <c r="F1089" s="31" t="s">
        <v>30</v>
      </c>
      <c r="G1089" s="31" t="s">
        <v>121</v>
      </c>
      <c r="H1089" s="31" t="s">
        <v>743</v>
      </c>
      <c r="I1089" s="31">
        <v>704.38443150206922</v>
      </c>
      <c r="J1089" s="31">
        <v>20262</v>
      </c>
      <c r="K1089" s="31">
        <v>34.763815590863153</v>
      </c>
      <c r="L1089" s="31" t="s">
        <v>3271</v>
      </c>
      <c r="M1089" s="31">
        <v>34.76</v>
      </c>
      <c r="N1089" s="31">
        <f t="shared" si="33"/>
        <v>0</v>
      </c>
      <c r="O1089" s="31"/>
    </row>
    <row r="1090" spans="1:15" x14ac:dyDescent="0.45">
      <c r="A1090" s="31" t="str">
        <f t="shared" ref="A1090:A1153" si="34">CONCATENATE(B1090,"_",G1090,"_",H1090)</f>
        <v>E06000050_Modelled prevalence of children aged 0-4 in households where parent suffering alcohol/drug dependency_Number</v>
      </c>
      <c r="B1090" s="31" t="s">
        <v>281</v>
      </c>
      <c r="C1090" s="31" t="s">
        <v>735</v>
      </c>
      <c r="D1090" s="31" t="s">
        <v>229</v>
      </c>
      <c r="E1090" s="31">
        <v>2018</v>
      </c>
      <c r="F1090" s="31" t="s">
        <v>30</v>
      </c>
      <c r="G1090" s="31" t="s">
        <v>121</v>
      </c>
      <c r="H1090" s="31" t="s">
        <v>743</v>
      </c>
      <c r="I1090" s="31">
        <v>745.85970322371884</v>
      </c>
      <c r="J1090" s="31">
        <v>18571</v>
      </c>
      <c r="K1090" s="31">
        <v>40.162603156734633</v>
      </c>
      <c r="L1090" s="31" t="s">
        <v>3272</v>
      </c>
      <c r="M1090" s="31">
        <v>40.159999999999997</v>
      </c>
      <c r="N1090" s="31">
        <f t="shared" ref="N1090:N1153" si="35">IF(OR(C1090="City of London",C1090="Isles of Scilly"),1,0)</f>
        <v>0</v>
      </c>
      <c r="O1090" s="31"/>
    </row>
    <row r="1091" spans="1:15" x14ac:dyDescent="0.45">
      <c r="A1091" s="31" t="str">
        <f t="shared" si="34"/>
        <v>E09000001_Modelled prevalence of children aged 0-4 in households where parent suffering alcohol/drug dependency_Number</v>
      </c>
      <c r="B1091" s="31" t="s">
        <v>582</v>
      </c>
      <c r="C1091" s="31" t="s">
        <v>583</v>
      </c>
      <c r="D1091" s="31" t="s">
        <v>229</v>
      </c>
      <c r="E1091" s="31">
        <v>2018</v>
      </c>
      <c r="F1091" s="31" t="s">
        <v>30</v>
      </c>
      <c r="G1091" s="31" t="s">
        <v>121</v>
      </c>
      <c r="H1091" s="31" t="s">
        <v>743</v>
      </c>
      <c r="I1091" s="31">
        <v>20.132395402827964</v>
      </c>
      <c r="J1091" s="31">
        <v>435</v>
      </c>
      <c r="K1091" s="31">
        <v>46.281368742133246</v>
      </c>
      <c r="L1091" s="31" t="s">
        <v>3258</v>
      </c>
      <c r="M1091" s="31">
        <v>46.28</v>
      </c>
      <c r="N1091" s="31">
        <f t="shared" si="35"/>
        <v>1</v>
      </c>
      <c r="O1091" s="31"/>
    </row>
    <row r="1092" spans="1:15" x14ac:dyDescent="0.45">
      <c r="A1092" s="31" t="str">
        <f t="shared" si="34"/>
        <v>E06000052_Modelled prevalence of children aged 0-4 in households where parent suffering alcohol/drug dependency_Number</v>
      </c>
      <c r="B1092" s="31" t="s">
        <v>482</v>
      </c>
      <c r="C1092" s="31" t="s">
        <v>720</v>
      </c>
      <c r="D1092" s="31" t="s">
        <v>229</v>
      </c>
      <c r="E1092" s="31">
        <v>2018</v>
      </c>
      <c r="F1092" s="31" t="s">
        <v>30</v>
      </c>
      <c r="G1092" s="31" t="s">
        <v>121</v>
      </c>
      <c r="H1092" s="31" t="s">
        <v>743</v>
      </c>
      <c r="I1092" s="31">
        <v>1155.5580960780537</v>
      </c>
      <c r="J1092" s="31">
        <v>28270</v>
      </c>
      <c r="K1092" s="31">
        <v>40.875772765406921</v>
      </c>
      <c r="L1092" s="31" t="s">
        <v>3273</v>
      </c>
      <c r="M1092" s="31">
        <v>40.880000000000003</v>
      </c>
      <c r="N1092" s="31">
        <f t="shared" si="35"/>
        <v>0</v>
      </c>
      <c r="O1092" s="31"/>
    </row>
    <row r="1093" spans="1:15" x14ac:dyDescent="0.45">
      <c r="A1093" s="31" t="str">
        <f t="shared" si="34"/>
        <v>E08000026_Modelled prevalence of children aged 0-4 in households where parent suffering alcohol/drug dependency_Number</v>
      </c>
      <c r="B1093" s="31" t="s">
        <v>283</v>
      </c>
      <c r="C1093" s="31" t="s">
        <v>284</v>
      </c>
      <c r="D1093" s="31" t="s">
        <v>229</v>
      </c>
      <c r="E1093" s="31">
        <v>2018</v>
      </c>
      <c r="F1093" s="31" t="s">
        <v>30</v>
      </c>
      <c r="G1093" s="31" t="s">
        <v>121</v>
      </c>
      <c r="H1093" s="31" t="s">
        <v>743</v>
      </c>
      <c r="I1093" s="31">
        <v>1236.6253175367224</v>
      </c>
      <c r="J1093" s="31">
        <v>23068</v>
      </c>
      <c r="K1093" s="31">
        <v>53.607825452432905</v>
      </c>
      <c r="L1093" s="31" t="s">
        <v>3274</v>
      </c>
      <c r="M1093" s="31">
        <v>53.61</v>
      </c>
      <c r="N1093" s="31">
        <f t="shared" si="35"/>
        <v>0</v>
      </c>
      <c r="O1093" s="31"/>
    </row>
    <row r="1094" spans="1:15" x14ac:dyDescent="0.45">
      <c r="A1094" s="31" t="str">
        <f t="shared" si="34"/>
        <v>E09000008_Modelled prevalence of children aged 0-4 in households where parent suffering alcohol/drug dependency_Number</v>
      </c>
      <c r="B1094" s="31" t="s">
        <v>486</v>
      </c>
      <c r="C1094" s="31" t="s">
        <v>487</v>
      </c>
      <c r="D1094" s="31" t="s">
        <v>229</v>
      </c>
      <c r="E1094" s="31">
        <v>2018</v>
      </c>
      <c r="F1094" s="31" t="s">
        <v>30</v>
      </c>
      <c r="G1094" s="31" t="s">
        <v>121</v>
      </c>
      <c r="H1094" s="31" t="s">
        <v>743</v>
      </c>
      <c r="I1094" s="31">
        <v>1173.355320602149</v>
      </c>
      <c r="J1094" s="31">
        <v>27974</v>
      </c>
      <c r="K1094" s="31">
        <v>41.944495624585301</v>
      </c>
      <c r="L1094" s="31" t="s">
        <v>3275</v>
      </c>
      <c r="M1094" s="31">
        <v>41.94</v>
      </c>
      <c r="N1094" s="31">
        <f t="shared" si="35"/>
        <v>0</v>
      </c>
      <c r="O1094" s="31"/>
    </row>
    <row r="1095" spans="1:15" x14ac:dyDescent="0.45">
      <c r="A1095" s="31" t="str">
        <f t="shared" si="34"/>
        <v>E10000006_Modelled prevalence of children aged 0-4 in households where parent suffering alcohol/drug dependency_Number</v>
      </c>
      <c r="B1095" s="31" t="s">
        <v>285</v>
      </c>
      <c r="C1095" s="31" t="s">
        <v>286</v>
      </c>
      <c r="D1095" s="31" t="s">
        <v>229</v>
      </c>
      <c r="E1095" s="31">
        <v>2018</v>
      </c>
      <c r="F1095" s="31" t="s">
        <v>30</v>
      </c>
      <c r="G1095" s="31" t="s">
        <v>121</v>
      </c>
      <c r="H1095" s="31" t="s">
        <v>743</v>
      </c>
      <c r="I1095" s="31">
        <v>945.28657098850488</v>
      </c>
      <c r="J1095" s="31">
        <v>24066</v>
      </c>
      <c r="K1095" s="31">
        <v>39.278923418453623</v>
      </c>
      <c r="L1095" s="31" t="s">
        <v>3276</v>
      </c>
      <c r="M1095" s="31">
        <v>39.28</v>
      </c>
      <c r="N1095" s="31">
        <f t="shared" si="35"/>
        <v>0</v>
      </c>
      <c r="O1095" s="31"/>
    </row>
    <row r="1096" spans="1:15" x14ac:dyDescent="0.45">
      <c r="A1096" s="31" t="str">
        <f t="shared" si="34"/>
        <v>E06000005_Modelled prevalence of children aged 0-4 in households where parent suffering alcohol/drug dependency_Number</v>
      </c>
      <c r="B1096" s="31" t="s">
        <v>287</v>
      </c>
      <c r="C1096" s="31" t="s">
        <v>288</v>
      </c>
      <c r="D1096" s="31" t="s">
        <v>229</v>
      </c>
      <c r="E1096" s="31">
        <v>2018</v>
      </c>
      <c r="F1096" s="31" t="s">
        <v>30</v>
      </c>
      <c r="G1096" s="31" t="s">
        <v>121</v>
      </c>
      <c r="H1096" s="31" t="s">
        <v>743</v>
      </c>
      <c r="I1096" s="31">
        <v>248.67281528282081</v>
      </c>
      <c r="J1096" s="31">
        <v>5917</v>
      </c>
      <c r="K1096" s="31">
        <v>42.026840507490419</v>
      </c>
      <c r="L1096" s="31" t="s">
        <v>3277</v>
      </c>
      <c r="M1096" s="31">
        <v>42.03</v>
      </c>
      <c r="N1096" s="31">
        <f t="shared" si="35"/>
        <v>0</v>
      </c>
      <c r="O1096" s="31"/>
    </row>
    <row r="1097" spans="1:15" x14ac:dyDescent="0.45">
      <c r="A1097" s="31" t="str">
        <f t="shared" si="34"/>
        <v>E06000015_Modelled prevalence of children aged 0-4 in households where parent suffering alcohol/drug dependency_Number</v>
      </c>
      <c r="B1097" s="31" t="s">
        <v>289</v>
      </c>
      <c r="C1097" s="31" t="s">
        <v>290</v>
      </c>
      <c r="D1097" s="31" t="s">
        <v>229</v>
      </c>
      <c r="E1097" s="31">
        <v>2018</v>
      </c>
      <c r="F1097" s="31" t="s">
        <v>30</v>
      </c>
      <c r="G1097" s="31" t="s">
        <v>121</v>
      </c>
      <c r="H1097" s="31" t="s">
        <v>743</v>
      </c>
      <c r="I1097" s="31">
        <v>832.65016131005802</v>
      </c>
      <c r="J1097" s="31">
        <v>16674</v>
      </c>
      <c r="K1097" s="31">
        <v>49.937037382155331</v>
      </c>
      <c r="L1097" s="31" t="s">
        <v>3278</v>
      </c>
      <c r="M1097" s="31">
        <v>49.94</v>
      </c>
      <c r="N1097" s="31">
        <f t="shared" si="35"/>
        <v>0</v>
      </c>
      <c r="O1097" s="31"/>
    </row>
    <row r="1098" spans="1:15" x14ac:dyDescent="0.45">
      <c r="A1098" s="31" t="str">
        <f t="shared" si="34"/>
        <v>E10000007_Modelled prevalence of children aged 0-4 in households where parent suffering alcohol/drug dependency_Number</v>
      </c>
      <c r="B1098" s="31" t="s">
        <v>291</v>
      </c>
      <c r="C1098" s="31" t="s">
        <v>292</v>
      </c>
      <c r="D1098" s="31" t="s">
        <v>229</v>
      </c>
      <c r="E1098" s="31">
        <v>2018</v>
      </c>
      <c r="F1098" s="31" t="s">
        <v>30</v>
      </c>
      <c r="G1098" s="31" t="s">
        <v>121</v>
      </c>
      <c r="H1098" s="31" t="s">
        <v>743</v>
      </c>
      <c r="I1098" s="31">
        <v>1627.1997954716419</v>
      </c>
      <c r="J1098" s="31">
        <v>40208</v>
      </c>
      <c r="K1098" s="31">
        <v>40.469553210098532</v>
      </c>
      <c r="L1098" s="31" t="s">
        <v>841</v>
      </c>
      <c r="M1098" s="31">
        <v>40.47</v>
      </c>
      <c r="N1098" s="31">
        <f t="shared" si="35"/>
        <v>0</v>
      </c>
      <c r="O1098" s="31"/>
    </row>
    <row r="1099" spans="1:15" x14ac:dyDescent="0.45">
      <c r="A1099" s="31" t="str">
        <f t="shared" si="34"/>
        <v>E10000008_Modelled prevalence of children aged 0-4 in households where parent suffering alcohol/drug dependency_Number</v>
      </c>
      <c r="B1099" s="31" t="s">
        <v>504</v>
      </c>
      <c r="C1099" s="31" t="s">
        <v>505</v>
      </c>
      <c r="D1099" s="31" t="s">
        <v>229</v>
      </c>
      <c r="E1099" s="31">
        <v>2018</v>
      </c>
      <c r="F1099" s="31" t="s">
        <v>30</v>
      </c>
      <c r="G1099" s="31" t="s">
        <v>121</v>
      </c>
      <c r="H1099" s="31" t="s">
        <v>743</v>
      </c>
      <c r="I1099" s="31">
        <v>1565.546224464329</v>
      </c>
      <c r="J1099" s="31">
        <v>37314</v>
      </c>
      <c r="K1099" s="31">
        <v>41.956001084427534</v>
      </c>
      <c r="L1099" s="31" t="s">
        <v>3279</v>
      </c>
      <c r="M1099" s="31">
        <v>41.96</v>
      </c>
      <c r="N1099" s="31">
        <f t="shared" si="35"/>
        <v>0</v>
      </c>
      <c r="O1099" s="31"/>
    </row>
    <row r="1100" spans="1:15" x14ac:dyDescent="0.45">
      <c r="A1100" s="31" t="str">
        <f t="shared" si="34"/>
        <v>E08000017_Modelled prevalence of children aged 0-4 in households where parent suffering alcohol/drug dependency_Number</v>
      </c>
      <c r="B1100" s="31" t="s">
        <v>293</v>
      </c>
      <c r="C1100" s="31" t="s">
        <v>294</v>
      </c>
      <c r="D1100" s="31" t="s">
        <v>229</v>
      </c>
      <c r="E1100" s="31">
        <v>2018</v>
      </c>
      <c r="F1100" s="31" t="s">
        <v>30</v>
      </c>
      <c r="G1100" s="31" t="s">
        <v>121</v>
      </c>
      <c r="H1100" s="31" t="s">
        <v>743</v>
      </c>
      <c r="I1100" s="31">
        <v>834.07559018340226</v>
      </c>
      <c r="J1100" s="31">
        <v>18267</v>
      </c>
      <c r="K1100" s="31">
        <v>45.660239239251233</v>
      </c>
      <c r="L1100" s="31" t="s">
        <v>3280</v>
      </c>
      <c r="M1100" s="31">
        <v>45.66</v>
      </c>
      <c r="N1100" s="31">
        <f t="shared" si="35"/>
        <v>0</v>
      </c>
      <c r="O1100" s="31"/>
    </row>
    <row r="1101" spans="1:15" x14ac:dyDescent="0.45">
      <c r="A1101" s="31" t="str">
        <f t="shared" si="34"/>
        <v>E10000009_Modelled prevalence of children aged 0-4 in households where parent suffering alcohol/drug dependency_Number</v>
      </c>
      <c r="B1101" s="31" t="s">
        <v>295</v>
      </c>
      <c r="C1101" s="31" t="s">
        <v>296</v>
      </c>
      <c r="D1101" s="31" t="s">
        <v>229</v>
      </c>
      <c r="E1101" s="31">
        <v>2018</v>
      </c>
      <c r="F1101" s="31" t="s">
        <v>30</v>
      </c>
      <c r="G1101" s="31" t="s">
        <v>121</v>
      </c>
      <c r="H1101" s="31" t="s">
        <v>743</v>
      </c>
      <c r="I1101" s="31">
        <v>730.32623985092982</v>
      </c>
      <c r="J1101" s="31">
        <v>18202</v>
      </c>
      <c r="K1101" s="31">
        <v>40.123406210907035</v>
      </c>
      <c r="L1101" s="31" t="s">
        <v>3281</v>
      </c>
      <c r="M1101" s="31">
        <v>40.119999999999997</v>
      </c>
      <c r="N1101" s="31">
        <f t="shared" si="35"/>
        <v>0</v>
      </c>
      <c r="O1101" s="31"/>
    </row>
    <row r="1102" spans="1:15" x14ac:dyDescent="0.45">
      <c r="A1102" s="31" t="str">
        <f t="shared" si="34"/>
        <v>E08000027_Modelled prevalence of children aged 0-4 in households where parent suffering alcohol/drug dependency_Number</v>
      </c>
      <c r="B1102" s="31" t="s">
        <v>297</v>
      </c>
      <c r="C1102" s="31" t="s">
        <v>298</v>
      </c>
      <c r="D1102" s="31" t="s">
        <v>229</v>
      </c>
      <c r="E1102" s="31">
        <v>2018</v>
      </c>
      <c r="F1102" s="31" t="s">
        <v>30</v>
      </c>
      <c r="G1102" s="31" t="s">
        <v>121</v>
      </c>
      <c r="H1102" s="31" t="s">
        <v>743</v>
      </c>
      <c r="I1102" s="31">
        <v>839.56771578611745</v>
      </c>
      <c r="J1102" s="31">
        <v>19102</v>
      </c>
      <c r="K1102" s="31">
        <v>43.951822625176284</v>
      </c>
      <c r="L1102" s="31" t="s">
        <v>3282</v>
      </c>
      <c r="M1102" s="31">
        <v>43.95</v>
      </c>
      <c r="N1102" s="31">
        <f t="shared" si="35"/>
        <v>0</v>
      </c>
      <c r="O1102" s="31"/>
    </row>
    <row r="1103" spans="1:15" x14ac:dyDescent="0.45">
      <c r="A1103" s="31" t="str">
        <f t="shared" si="34"/>
        <v>E06000047_Modelled prevalence of children aged 0-4 in households where parent suffering alcohol/drug dependency_Number</v>
      </c>
      <c r="B1103" s="31" t="s">
        <v>528</v>
      </c>
      <c r="C1103" s="31" t="s">
        <v>721</v>
      </c>
      <c r="D1103" s="31" t="s">
        <v>229</v>
      </c>
      <c r="E1103" s="31">
        <v>2018</v>
      </c>
      <c r="F1103" s="31" t="s">
        <v>30</v>
      </c>
      <c r="G1103" s="31" t="s">
        <v>121</v>
      </c>
      <c r="H1103" s="31" t="s">
        <v>743</v>
      </c>
      <c r="I1103" s="31">
        <v>1199.5218900286293</v>
      </c>
      <c r="J1103" s="31">
        <v>27021</v>
      </c>
      <c r="K1103" s="31">
        <v>44.392209393754094</v>
      </c>
      <c r="L1103" s="31" t="s">
        <v>3283</v>
      </c>
      <c r="M1103" s="31">
        <v>44.39</v>
      </c>
      <c r="N1103" s="31">
        <f t="shared" si="35"/>
        <v>0</v>
      </c>
      <c r="O1103" s="31"/>
    </row>
    <row r="1104" spans="1:15" x14ac:dyDescent="0.45">
      <c r="A1104" s="31" t="str">
        <f t="shared" si="34"/>
        <v>E09000009_Modelled prevalence of children aged 0-4 in households where parent suffering alcohol/drug dependency_Number</v>
      </c>
      <c r="B1104" s="31" t="s">
        <v>509</v>
      </c>
      <c r="C1104" s="31" t="s">
        <v>510</v>
      </c>
      <c r="D1104" s="31" t="s">
        <v>229</v>
      </c>
      <c r="E1104" s="31">
        <v>2018</v>
      </c>
      <c r="F1104" s="31" t="s">
        <v>30</v>
      </c>
      <c r="G1104" s="31" t="s">
        <v>121</v>
      </c>
      <c r="H1104" s="31" t="s">
        <v>743</v>
      </c>
      <c r="I1104" s="31">
        <v>995.92192858791259</v>
      </c>
      <c r="J1104" s="31">
        <v>24600</v>
      </c>
      <c r="K1104" s="31">
        <v>40.48463124341108</v>
      </c>
      <c r="L1104" s="31" t="s">
        <v>3284</v>
      </c>
      <c r="M1104" s="31">
        <v>40.479999999999997</v>
      </c>
      <c r="N1104" s="31">
        <f t="shared" si="35"/>
        <v>0</v>
      </c>
      <c r="O1104" s="31"/>
    </row>
    <row r="1105" spans="1:15" x14ac:dyDescent="0.45">
      <c r="A1105" s="31" t="str">
        <f t="shared" si="34"/>
        <v>E06000011_Modelled prevalence of children aged 0-4 in households where parent suffering alcohol/drug dependency_Number</v>
      </c>
      <c r="B1105" s="31" t="s">
        <v>514</v>
      </c>
      <c r="C1105" s="31" t="s">
        <v>594</v>
      </c>
      <c r="D1105" s="31" t="s">
        <v>229</v>
      </c>
      <c r="E1105" s="31">
        <v>2018</v>
      </c>
      <c r="F1105" s="31" t="s">
        <v>30</v>
      </c>
      <c r="G1105" s="31" t="s">
        <v>121</v>
      </c>
      <c r="H1105" s="31" t="s">
        <v>743</v>
      </c>
      <c r="I1105" s="31">
        <v>557.05872827197641</v>
      </c>
      <c r="J1105" s="31">
        <v>15572</v>
      </c>
      <c r="K1105" s="31">
        <v>35.773100967889569</v>
      </c>
      <c r="L1105" s="31" t="s">
        <v>3285</v>
      </c>
      <c r="M1105" s="31">
        <v>35.770000000000003</v>
      </c>
      <c r="N1105" s="31">
        <f t="shared" si="35"/>
        <v>0</v>
      </c>
      <c r="O1105" s="31"/>
    </row>
    <row r="1106" spans="1:15" x14ac:dyDescent="0.45">
      <c r="A1106" s="31" t="str">
        <f t="shared" si="34"/>
        <v>E10000011_Modelled prevalence of children aged 0-4 in households where parent suffering alcohol/drug dependency_Number</v>
      </c>
      <c r="B1106" s="31" t="s">
        <v>299</v>
      </c>
      <c r="C1106" s="31" t="s">
        <v>300</v>
      </c>
      <c r="D1106" s="31" t="s">
        <v>229</v>
      </c>
      <c r="E1106" s="31">
        <v>2018</v>
      </c>
      <c r="F1106" s="31" t="s">
        <v>30</v>
      </c>
      <c r="G1106" s="31" t="s">
        <v>121</v>
      </c>
      <c r="H1106" s="31" t="s">
        <v>743</v>
      </c>
      <c r="I1106" s="31">
        <v>1041.2939386198302</v>
      </c>
      <c r="J1106" s="31">
        <v>27106</v>
      </c>
      <c r="K1106" s="31">
        <v>38.415625271889255</v>
      </c>
      <c r="L1106" s="31" t="s">
        <v>3286</v>
      </c>
      <c r="M1106" s="31">
        <v>38.42</v>
      </c>
      <c r="N1106" s="31">
        <f t="shared" si="35"/>
        <v>0</v>
      </c>
      <c r="O1106" s="31"/>
    </row>
    <row r="1107" spans="1:15" x14ac:dyDescent="0.45">
      <c r="A1107" s="31" t="str">
        <f t="shared" si="34"/>
        <v>E09000010_Modelled prevalence of children aged 0-4 in households where parent suffering alcohol/drug dependency_Number</v>
      </c>
      <c r="B1107" s="31" t="s">
        <v>301</v>
      </c>
      <c r="C1107" s="31" t="s">
        <v>302</v>
      </c>
      <c r="D1107" s="31" t="s">
        <v>229</v>
      </c>
      <c r="E1107" s="31">
        <v>2018</v>
      </c>
      <c r="F1107" s="31" t="s">
        <v>30</v>
      </c>
      <c r="G1107" s="31" t="s">
        <v>121</v>
      </c>
      <c r="H1107" s="31" t="s">
        <v>743</v>
      </c>
      <c r="I1107" s="31">
        <v>973.6744492857265</v>
      </c>
      <c r="J1107" s="31">
        <v>24321</v>
      </c>
      <c r="K1107" s="31">
        <v>40.034309826311684</v>
      </c>
      <c r="L1107" s="31" t="s">
        <v>3287</v>
      </c>
      <c r="M1107" s="31">
        <v>40.03</v>
      </c>
      <c r="N1107" s="31">
        <f t="shared" si="35"/>
        <v>0</v>
      </c>
      <c r="O1107" s="31"/>
    </row>
    <row r="1108" spans="1:15" x14ac:dyDescent="0.45">
      <c r="A1108" s="31" t="str">
        <f t="shared" si="34"/>
        <v>E10000012_Modelled prevalence of children aged 0-4 in households where parent suffering alcohol/drug dependency_Number</v>
      </c>
      <c r="B1108" s="31" t="s">
        <v>303</v>
      </c>
      <c r="C1108" s="31" t="s">
        <v>304</v>
      </c>
      <c r="D1108" s="31" t="s">
        <v>229</v>
      </c>
      <c r="E1108" s="31">
        <v>2018</v>
      </c>
      <c r="F1108" s="31" t="s">
        <v>30</v>
      </c>
      <c r="G1108" s="31" t="s">
        <v>121</v>
      </c>
      <c r="H1108" s="31" t="s">
        <v>743</v>
      </c>
      <c r="I1108" s="31">
        <v>3600.9057339653391</v>
      </c>
      <c r="J1108" s="31">
        <v>85981</v>
      </c>
      <c r="K1108" s="31">
        <v>41.880249519839722</v>
      </c>
      <c r="L1108" s="31" t="s">
        <v>3288</v>
      </c>
      <c r="M1108" s="31">
        <v>41.88</v>
      </c>
      <c r="N1108" s="31">
        <f t="shared" si="35"/>
        <v>0</v>
      </c>
      <c r="O1108" s="31"/>
    </row>
    <row r="1109" spans="1:15" x14ac:dyDescent="0.45">
      <c r="A1109" s="31" t="str">
        <f t="shared" si="34"/>
        <v>E08000020_Modelled prevalence of children aged 0-4 in households where parent suffering alcohol/drug dependency_Number</v>
      </c>
      <c r="B1109" s="31" t="s">
        <v>305</v>
      </c>
      <c r="C1109" s="31" t="s">
        <v>306</v>
      </c>
      <c r="D1109" s="31" t="s">
        <v>229</v>
      </c>
      <c r="E1109" s="31">
        <v>2018</v>
      </c>
      <c r="F1109" s="31" t="s">
        <v>30</v>
      </c>
      <c r="G1109" s="31" t="s">
        <v>121</v>
      </c>
      <c r="H1109" s="31" t="s">
        <v>743</v>
      </c>
      <c r="I1109" s="31">
        <v>494.41038394542187</v>
      </c>
      <c r="J1109" s="31">
        <v>10857</v>
      </c>
      <c r="K1109" s="31">
        <v>45.538397710732418</v>
      </c>
      <c r="L1109" s="31" t="s">
        <v>3289</v>
      </c>
      <c r="M1109" s="31">
        <v>45.54</v>
      </c>
      <c r="N1109" s="31">
        <f t="shared" si="35"/>
        <v>0</v>
      </c>
      <c r="O1109" s="31"/>
    </row>
    <row r="1110" spans="1:15" x14ac:dyDescent="0.45">
      <c r="A1110" s="31" t="str">
        <f t="shared" si="34"/>
        <v>E10000013_Modelled prevalence of children aged 0-4 in households where parent suffering alcohol/drug dependency_Number</v>
      </c>
      <c r="B1110" s="31" t="s">
        <v>307</v>
      </c>
      <c r="C1110" s="31" t="s">
        <v>308</v>
      </c>
      <c r="D1110" s="31" t="s">
        <v>229</v>
      </c>
      <c r="E1110" s="31">
        <v>2018</v>
      </c>
      <c r="F1110" s="31" t="s">
        <v>30</v>
      </c>
      <c r="G1110" s="31" t="s">
        <v>121</v>
      </c>
      <c r="H1110" s="31" t="s">
        <v>743</v>
      </c>
      <c r="I1110" s="31">
        <v>1408.2422179630853</v>
      </c>
      <c r="J1110" s="31">
        <v>34617</v>
      </c>
      <c r="K1110" s="31">
        <v>40.680654532833159</v>
      </c>
      <c r="L1110" s="31" t="s">
        <v>845</v>
      </c>
      <c r="M1110" s="31">
        <v>40.68</v>
      </c>
      <c r="N1110" s="31">
        <f t="shared" si="35"/>
        <v>0</v>
      </c>
      <c r="O1110" s="31"/>
    </row>
    <row r="1111" spans="1:15" x14ac:dyDescent="0.45">
      <c r="A1111" s="31" t="str">
        <f t="shared" si="34"/>
        <v>E09000011_Modelled prevalence of children aged 0-4 in households where parent suffering alcohol/drug dependency_Number</v>
      </c>
      <c r="B1111" s="31" t="s">
        <v>518</v>
      </c>
      <c r="C1111" s="31" t="s">
        <v>519</v>
      </c>
      <c r="D1111" s="31" t="s">
        <v>229</v>
      </c>
      <c r="E1111" s="31">
        <v>2018</v>
      </c>
      <c r="F1111" s="31" t="s">
        <v>30</v>
      </c>
      <c r="G1111" s="31" t="s">
        <v>121</v>
      </c>
      <c r="H1111" s="31" t="s">
        <v>743</v>
      </c>
      <c r="I1111" s="31">
        <v>1060.0501471081379</v>
      </c>
      <c r="J1111" s="31">
        <v>21953</v>
      </c>
      <c r="K1111" s="31">
        <v>48.287256735213312</v>
      </c>
      <c r="L1111" s="31" t="s">
        <v>3290</v>
      </c>
      <c r="M1111" s="31">
        <v>48.29</v>
      </c>
      <c r="N1111" s="31">
        <f t="shared" si="35"/>
        <v>0</v>
      </c>
      <c r="O1111" s="31"/>
    </row>
    <row r="1112" spans="1:15" x14ac:dyDescent="0.45">
      <c r="A1112" s="31" t="str">
        <f t="shared" si="34"/>
        <v>E09000012_Modelled prevalence of children aged 0-4 in households where parent suffering alcohol/drug dependency_Number</v>
      </c>
      <c r="B1112" s="31" t="s">
        <v>498</v>
      </c>
      <c r="C1112" s="31" t="s">
        <v>499</v>
      </c>
      <c r="D1112" s="31" t="s">
        <v>229</v>
      </c>
      <c r="E1112" s="31">
        <v>2018</v>
      </c>
      <c r="F1112" s="31" t="s">
        <v>30</v>
      </c>
      <c r="G1112" s="31" t="s">
        <v>121</v>
      </c>
      <c r="H1112" s="31" t="s">
        <v>743</v>
      </c>
      <c r="I1112" s="31">
        <v>935.89114769828461</v>
      </c>
      <c r="J1112" s="31">
        <v>20326</v>
      </c>
      <c r="K1112" s="31">
        <v>46.04403954040562</v>
      </c>
      <c r="L1112" s="31" t="s">
        <v>3291</v>
      </c>
      <c r="M1112" s="31">
        <v>46.04</v>
      </c>
      <c r="N1112" s="31">
        <f t="shared" si="35"/>
        <v>0</v>
      </c>
      <c r="O1112" s="31"/>
    </row>
    <row r="1113" spans="1:15" x14ac:dyDescent="0.45">
      <c r="A1113" s="31" t="str">
        <f t="shared" si="34"/>
        <v>E06000006_Modelled prevalence of children aged 0-4 in households where parent suffering alcohol/drug dependency_Number</v>
      </c>
      <c r="B1113" s="31" t="s">
        <v>531</v>
      </c>
      <c r="C1113" s="31" t="s">
        <v>722</v>
      </c>
      <c r="D1113" s="31" t="s">
        <v>229</v>
      </c>
      <c r="E1113" s="31">
        <v>2018</v>
      </c>
      <c r="F1113" s="31" t="s">
        <v>30</v>
      </c>
      <c r="G1113" s="31" t="s">
        <v>121</v>
      </c>
      <c r="H1113" s="31" t="s">
        <v>743</v>
      </c>
      <c r="I1113" s="31">
        <v>348.75183949227198</v>
      </c>
      <c r="J1113" s="31">
        <v>7676</v>
      </c>
      <c r="K1113" s="31">
        <v>45.434059339795724</v>
      </c>
      <c r="L1113" s="31" t="s">
        <v>3292</v>
      </c>
      <c r="M1113" s="31">
        <v>45.43</v>
      </c>
      <c r="N1113" s="31">
        <f t="shared" si="35"/>
        <v>0</v>
      </c>
      <c r="O1113" s="31"/>
    </row>
    <row r="1114" spans="1:15" x14ac:dyDescent="0.45">
      <c r="A1114" s="31" t="str">
        <f t="shared" si="34"/>
        <v>E09000013_Modelled prevalence of children aged 0-4 in households where parent suffering alcohol/drug dependency_Number</v>
      </c>
      <c r="B1114" s="31" t="s">
        <v>491</v>
      </c>
      <c r="C1114" s="31" t="s">
        <v>723</v>
      </c>
      <c r="D1114" s="31" t="s">
        <v>229</v>
      </c>
      <c r="E1114" s="31">
        <v>2018</v>
      </c>
      <c r="F1114" s="31" t="s">
        <v>30</v>
      </c>
      <c r="G1114" s="31" t="s">
        <v>121</v>
      </c>
      <c r="H1114" s="31" t="s">
        <v>743</v>
      </c>
      <c r="I1114" s="31">
        <v>533.82624664781986</v>
      </c>
      <c r="J1114" s="31">
        <v>11404</v>
      </c>
      <c r="K1114" s="31">
        <v>46.810439025589254</v>
      </c>
      <c r="L1114" s="31" t="s">
        <v>837</v>
      </c>
      <c r="M1114" s="31">
        <v>46.81</v>
      </c>
      <c r="N1114" s="31">
        <f t="shared" si="35"/>
        <v>0</v>
      </c>
      <c r="O1114" s="31"/>
    </row>
    <row r="1115" spans="1:15" x14ac:dyDescent="0.45">
      <c r="A1115" s="31" t="str">
        <f t="shared" si="34"/>
        <v>E10000014_Modelled prevalence of children aged 0-4 in households where parent suffering alcohol/drug dependency_Number</v>
      </c>
      <c r="B1115" s="31" t="s">
        <v>309</v>
      </c>
      <c r="C1115" s="31" t="s">
        <v>310</v>
      </c>
      <c r="D1115" s="31" t="s">
        <v>229</v>
      </c>
      <c r="E1115" s="31">
        <v>2018</v>
      </c>
      <c r="F1115" s="31" t="s">
        <v>30</v>
      </c>
      <c r="G1115" s="31" t="s">
        <v>121</v>
      </c>
      <c r="H1115" s="31" t="s">
        <v>743</v>
      </c>
      <c r="I1115" s="31">
        <v>3109.9046571836211</v>
      </c>
      <c r="J1115" s="31">
        <v>74388</v>
      </c>
      <c r="K1115" s="31">
        <v>41.806536769151222</v>
      </c>
      <c r="L1115" s="31" t="s">
        <v>3293</v>
      </c>
      <c r="M1115" s="31">
        <v>41.81</v>
      </c>
      <c r="N1115" s="31">
        <f t="shared" si="35"/>
        <v>0</v>
      </c>
      <c r="O1115" s="31"/>
    </row>
    <row r="1116" spans="1:15" x14ac:dyDescent="0.45">
      <c r="A1116" s="31" t="str">
        <f t="shared" si="34"/>
        <v>E09000014_Modelled prevalence of children aged 0-4 in households where parent suffering alcohol/drug dependency_Number</v>
      </c>
      <c r="B1116" s="31" t="s">
        <v>311</v>
      </c>
      <c r="C1116" s="31" t="s">
        <v>312</v>
      </c>
      <c r="D1116" s="31" t="s">
        <v>229</v>
      </c>
      <c r="E1116" s="31">
        <v>2018</v>
      </c>
      <c r="F1116" s="31" t="s">
        <v>30</v>
      </c>
      <c r="G1116" s="31" t="s">
        <v>121</v>
      </c>
      <c r="H1116" s="31" t="s">
        <v>743</v>
      </c>
      <c r="I1116" s="31">
        <v>831.16347803901647</v>
      </c>
      <c r="J1116" s="31">
        <v>18586</v>
      </c>
      <c r="K1116" s="31">
        <v>44.719868612881548</v>
      </c>
      <c r="L1116" s="31" t="s">
        <v>3294</v>
      </c>
      <c r="M1116" s="31">
        <v>44.72</v>
      </c>
      <c r="N1116" s="31">
        <f t="shared" si="35"/>
        <v>0</v>
      </c>
      <c r="O1116" s="31"/>
    </row>
    <row r="1117" spans="1:15" x14ac:dyDescent="0.45">
      <c r="A1117" s="31" t="str">
        <f t="shared" si="34"/>
        <v>E09000015_Modelled prevalence of children aged 0-4 in households where parent suffering alcohol/drug dependency_Number</v>
      </c>
      <c r="B1117" s="31" t="s">
        <v>496</v>
      </c>
      <c r="C1117" s="31" t="s">
        <v>497</v>
      </c>
      <c r="D1117" s="31" t="s">
        <v>229</v>
      </c>
      <c r="E1117" s="31">
        <v>2018</v>
      </c>
      <c r="F1117" s="31" t="s">
        <v>30</v>
      </c>
      <c r="G1117" s="31" t="s">
        <v>121</v>
      </c>
      <c r="H1117" s="31" t="s">
        <v>743</v>
      </c>
      <c r="I1117" s="31">
        <v>649.43781967252141</v>
      </c>
      <c r="J1117" s="31">
        <v>17745</v>
      </c>
      <c r="K1117" s="31">
        <v>36.59835557467013</v>
      </c>
      <c r="L1117" s="31" t="s">
        <v>1730</v>
      </c>
      <c r="M1117" s="31">
        <v>36.6</v>
      </c>
      <c r="N1117" s="31">
        <f t="shared" si="35"/>
        <v>0</v>
      </c>
      <c r="O1117" s="31"/>
    </row>
    <row r="1118" spans="1:15" x14ac:dyDescent="0.45">
      <c r="A1118" s="31" t="str">
        <f t="shared" si="34"/>
        <v>E06000001_Modelled prevalence of children aged 0-4 in households where parent suffering alcohol/drug dependency_Number</v>
      </c>
      <c r="B1118" s="31" t="s">
        <v>313</v>
      </c>
      <c r="C1118" s="31" t="s">
        <v>314</v>
      </c>
      <c r="D1118" s="31" t="s">
        <v>229</v>
      </c>
      <c r="E1118" s="31">
        <v>2018</v>
      </c>
      <c r="F1118" s="31" t="s">
        <v>30</v>
      </c>
      <c r="G1118" s="31" t="s">
        <v>121</v>
      </c>
      <c r="H1118" s="31" t="s">
        <v>743</v>
      </c>
      <c r="I1118" s="31">
        <v>232.47385295186888</v>
      </c>
      <c r="J1118" s="31">
        <v>5297</v>
      </c>
      <c r="K1118" s="31">
        <v>43.887833292782496</v>
      </c>
      <c r="L1118" s="31" t="s">
        <v>3295</v>
      </c>
      <c r="M1118" s="31">
        <v>43.89</v>
      </c>
      <c r="N1118" s="31">
        <f t="shared" si="35"/>
        <v>0</v>
      </c>
      <c r="O1118" s="31"/>
    </row>
    <row r="1119" spans="1:15" x14ac:dyDescent="0.45">
      <c r="A1119" s="31" t="str">
        <f t="shared" si="34"/>
        <v>E09000016_Modelled prevalence of children aged 0-4 in households where parent suffering alcohol/drug dependency_Number</v>
      </c>
      <c r="B1119" s="31" t="s">
        <v>315</v>
      </c>
      <c r="C1119" s="31" t="s">
        <v>316</v>
      </c>
      <c r="D1119" s="31" t="s">
        <v>229</v>
      </c>
      <c r="E1119" s="31">
        <v>2018</v>
      </c>
      <c r="F1119" s="31" t="s">
        <v>30</v>
      </c>
      <c r="G1119" s="31" t="s">
        <v>121</v>
      </c>
      <c r="H1119" s="31" t="s">
        <v>743</v>
      </c>
      <c r="I1119" s="31">
        <v>729.37436699689215</v>
      </c>
      <c r="J1119" s="31">
        <v>17370</v>
      </c>
      <c r="K1119" s="31">
        <v>41.990464421237313</v>
      </c>
      <c r="L1119" s="31" t="s">
        <v>3296</v>
      </c>
      <c r="M1119" s="31">
        <v>41.99</v>
      </c>
      <c r="N1119" s="31">
        <f t="shared" si="35"/>
        <v>0</v>
      </c>
      <c r="O1119" s="31"/>
    </row>
    <row r="1120" spans="1:15" x14ac:dyDescent="0.45">
      <c r="A1120" s="31" t="str">
        <f t="shared" si="34"/>
        <v>E06000019_Modelled prevalence of children aged 0-4 in households where parent suffering alcohol/drug dependency_Number</v>
      </c>
      <c r="B1120" s="31" t="s">
        <v>317</v>
      </c>
      <c r="C1120" s="31" t="s">
        <v>318</v>
      </c>
      <c r="D1120" s="31" t="s">
        <v>229</v>
      </c>
      <c r="E1120" s="31">
        <v>2018</v>
      </c>
      <c r="F1120" s="31" t="s">
        <v>30</v>
      </c>
      <c r="G1120" s="31" t="s">
        <v>121</v>
      </c>
      <c r="H1120" s="31" t="s">
        <v>743</v>
      </c>
      <c r="I1120" s="31">
        <v>367.65524163687905</v>
      </c>
      <c r="J1120" s="31">
        <v>9337</v>
      </c>
      <c r="K1120" s="31">
        <v>39.376163825305667</v>
      </c>
      <c r="L1120" s="31" t="s">
        <v>3297</v>
      </c>
      <c r="M1120" s="31">
        <v>39.380000000000003</v>
      </c>
      <c r="N1120" s="31">
        <f t="shared" si="35"/>
        <v>0</v>
      </c>
      <c r="O1120" s="31"/>
    </row>
    <row r="1121" spans="1:15" x14ac:dyDescent="0.45">
      <c r="A1121" s="31" t="str">
        <f t="shared" si="34"/>
        <v>E10000015_Modelled prevalence of children aged 0-4 in households where parent suffering alcohol/drug dependency_Number</v>
      </c>
      <c r="B1121" s="31" t="s">
        <v>319</v>
      </c>
      <c r="C1121" s="31" t="s">
        <v>320</v>
      </c>
      <c r="D1121" s="31" t="s">
        <v>229</v>
      </c>
      <c r="E1121" s="31">
        <v>2018</v>
      </c>
      <c r="F1121" s="31" t="s">
        <v>30</v>
      </c>
      <c r="G1121" s="31" t="s">
        <v>121</v>
      </c>
      <c r="H1121" s="31" t="s">
        <v>743</v>
      </c>
      <c r="I1121" s="31">
        <v>3104.742719630357</v>
      </c>
      <c r="J1121" s="31">
        <v>74764</v>
      </c>
      <c r="K1121" s="31">
        <v>41.527241983178499</v>
      </c>
      <c r="L1121" s="31" t="s">
        <v>840</v>
      </c>
      <c r="M1121" s="31">
        <v>41.53</v>
      </c>
      <c r="N1121" s="31">
        <f t="shared" si="35"/>
        <v>0</v>
      </c>
      <c r="O1121" s="31"/>
    </row>
    <row r="1122" spans="1:15" x14ac:dyDescent="0.45">
      <c r="A1122" s="31" t="str">
        <f t="shared" si="34"/>
        <v>E09000017_Modelled prevalence of children aged 0-4 in households where parent suffering alcohol/drug dependency_Number</v>
      </c>
      <c r="B1122" s="31" t="s">
        <v>321</v>
      </c>
      <c r="C1122" s="31" t="s">
        <v>322</v>
      </c>
      <c r="D1122" s="31" t="s">
        <v>229</v>
      </c>
      <c r="E1122" s="31">
        <v>2018</v>
      </c>
      <c r="F1122" s="31" t="s">
        <v>30</v>
      </c>
      <c r="G1122" s="31" t="s">
        <v>121</v>
      </c>
      <c r="H1122" s="31" t="s">
        <v>743</v>
      </c>
      <c r="I1122" s="31">
        <v>998.35609916371095</v>
      </c>
      <c r="J1122" s="31">
        <v>22489</v>
      </c>
      <c r="K1122" s="31">
        <v>44.393085471284223</v>
      </c>
      <c r="L1122" s="31" t="s">
        <v>3283</v>
      </c>
      <c r="M1122" s="31">
        <v>44.39</v>
      </c>
      <c r="N1122" s="31">
        <f t="shared" si="35"/>
        <v>0</v>
      </c>
      <c r="O1122" s="31"/>
    </row>
    <row r="1123" spans="1:15" x14ac:dyDescent="0.45">
      <c r="A1123" s="31" t="str">
        <f t="shared" si="34"/>
        <v>E09000018_Modelled prevalence of children aged 0-4 in households where parent suffering alcohol/drug dependency_Number</v>
      </c>
      <c r="B1123" s="31" t="s">
        <v>323</v>
      </c>
      <c r="C1123" s="31" t="s">
        <v>324</v>
      </c>
      <c r="D1123" s="31" t="s">
        <v>229</v>
      </c>
      <c r="E1123" s="31">
        <v>2018</v>
      </c>
      <c r="F1123" s="31" t="s">
        <v>30</v>
      </c>
      <c r="G1123" s="31" t="s">
        <v>121</v>
      </c>
      <c r="H1123" s="31" t="s">
        <v>743</v>
      </c>
      <c r="I1123" s="31">
        <v>886.8640428932988</v>
      </c>
      <c r="J1123" s="31">
        <v>20363</v>
      </c>
      <c r="K1123" s="31">
        <v>43.552720271732987</v>
      </c>
      <c r="L1123" s="31" t="s">
        <v>3298</v>
      </c>
      <c r="M1123" s="31">
        <v>43.55</v>
      </c>
      <c r="N1123" s="31">
        <f t="shared" si="35"/>
        <v>0</v>
      </c>
      <c r="O1123" s="31"/>
    </row>
    <row r="1124" spans="1:15" x14ac:dyDescent="0.45">
      <c r="A1124" s="31" t="str">
        <f t="shared" si="34"/>
        <v>E06000046_Modelled prevalence of children aged 0-4 in households where parent suffering alcohol/drug dependency_Number</v>
      </c>
      <c r="B1124" s="31" t="s">
        <v>325</v>
      </c>
      <c r="C1124" s="31" t="s">
        <v>326</v>
      </c>
      <c r="D1124" s="31" t="s">
        <v>229</v>
      </c>
      <c r="E1124" s="31">
        <v>2018</v>
      </c>
      <c r="F1124" s="31" t="s">
        <v>30</v>
      </c>
      <c r="G1124" s="31" t="s">
        <v>121</v>
      </c>
      <c r="H1124" s="31" t="s">
        <v>743</v>
      </c>
      <c r="I1124" s="31">
        <v>250.04248123176365</v>
      </c>
      <c r="J1124" s="31">
        <v>6462</v>
      </c>
      <c r="K1124" s="31">
        <v>38.694286789192766</v>
      </c>
      <c r="L1124" s="31" t="s">
        <v>3299</v>
      </c>
      <c r="M1124" s="31">
        <v>38.69</v>
      </c>
      <c r="N1124" s="31">
        <f t="shared" si="35"/>
        <v>0</v>
      </c>
      <c r="O1124" s="31"/>
    </row>
    <row r="1125" spans="1:15" x14ac:dyDescent="0.45">
      <c r="A1125" s="31" t="str">
        <f t="shared" si="34"/>
        <v>E09000019_Modelled prevalence of children aged 0-4 in households where parent suffering alcohol/drug dependency_Number</v>
      </c>
      <c r="B1125" s="31" t="s">
        <v>500</v>
      </c>
      <c r="C1125" s="31" t="s">
        <v>501</v>
      </c>
      <c r="D1125" s="31" t="s">
        <v>229</v>
      </c>
      <c r="E1125" s="31">
        <v>2018</v>
      </c>
      <c r="F1125" s="31" t="s">
        <v>30</v>
      </c>
      <c r="G1125" s="31" t="s">
        <v>121</v>
      </c>
      <c r="H1125" s="31" t="s">
        <v>743</v>
      </c>
      <c r="I1125" s="31">
        <v>740.52571825198811</v>
      </c>
      <c r="J1125" s="31">
        <v>13127</v>
      </c>
      <c r="K1125" s="31">
        <v>56.412410928010061</v>
      </c>
      <c r="L1125" s="31" t="s">
        <v>3300</v>
      </c>
      <c r="M1125" s="31">
        <v>56.41</v>
      </c>
      <c r="N1125" s="31">
        <f t="shared" si="35"/>
        <v>0</v>
      </c>
      <c r="O1125" s="31"/>
    </row>
    <row r="1126" spans="1:15" x14ac:dyDescent="0.45">
      <c r="A1126" s="31" t="str">
        <f t="shared" si="34"/>
        <v>E09000020_Modelled prevalence of children aged 0-4 in households where parent suffering alcohol/drug dependency_Number</v>
      </c>
      <c r="B1126" s="31" t="s">
        <v>479</v>
      </c>
      <c r="C1126" s="31" t="s">
        <v>674</v>
      </c>
      <c r="D1126" s="31" t="s">
        <v>229</v>
      </c>
      <c r="E1126" s="31">
        <v>2018</v>
      </c>
      <c r="F1126" s="31" t="s">
        <v>30</v>
      </c>
      <c r="G1126" s="31" t="s">
        <v>121</v>
      </c>
      <c r="H1126" s="31" t="s">
        <v>743</v>
      </c>
      <c r="I1126" s="31">
        <v>318.1111923989302</v>
      </c>
      <c r="J1126" s="31">
        <v>8223</v>
      </c>
      <c r="K1126" s="31">
        <v>38.685539632607345</v>
      </c>
      <c r="L1126" s="31" t="s">
        <v>3299</v>
      </c>
      <c r="M1126" s="31">
        <v>38.69</v>
      </c>
      <c r="N1126" s="31">
        <f t="shared" si="35"/>
        <v>0</v>
      </c>
      <c r="O1126" s="31"/>
    </row>
    <row r="1127" spans="1:15" x14ac:dyDescent="0.45">
      <c r="A1127" s="31" t="str">
        <f t="shared" si="34"/>
        <v>E10000016_Modelled prevalence of children aged 0-4 in households where parent suffering alcohol/drug dependency_Number</v>
      </c>
      <c r="B1127" s="31" t="s">
        <v>327</v>
      </c>
      <c r="C1127" s="31" t="s">
        <v>328</v>
      </c>
      <c r="D1127" s="31" t="s">
        <v>229</v>
      </c>
      <c r="E1127" s="31">
        <v>2018</v>
      </c>
      <c r="F1127" s="31" t="s">
        <v>30</v>
      </c>
      <c r="G1127" s="31" t="s">
        <v>121</v>
      </c>
      <c r="H1127" s="31" t="s">
        <v>743</v>
      </c>
      <c r="I1127" s="31">
        <v>3969.4974932412883</v>
      </c>
      <c r="J1127" s="31">
        <v>91425</v>
      </c>
      <c r="K1127" s="31">
        <v>43.418074850875456</v>
      </c>
      <c r="L1127" s="31" t="s">
        <v>3301</v>
      </c>
      <c r="M1127" s="31">
        <v>43.42</v>
      </c>
      <c r="N1127" s="31">
        <f t="shared" si="35"/>
        <v>0</v>
      </c>
      <c r="O1127" s="31"/>
    </row>
    <row r="1128" spans="1:15" x14ac:dyDescent="0.45">
      <c r="A1128" s="31" t="str">
        <f t="shared" si="34"/>
        <v>E06000010_Modelled prevalence of children aged 0-4 in households where parent suffering alcohol/drug dependency_Number</v>
      </c>
      <c r="B1128" s="31" t="s">
        <v>329</v>
      </c>
      <c r="C1128" s="31" t="s">
        <v>593</v>
      </c>
      <c r="D1128" s="31" t="s">
        <v>229</v>
      </c>
      <c r="E1128" s="31">
        <v>2018</v>
      </c>
      <c r="F1128" s="31" t="s">
        <v>30</v>
      </c>
      <c r="G1128" s="31" t="s">
        <v>121</v>
      </c>
      <c r="H1128" s="31" t="s">
        <v>743</v>
      </c>
      <c r="I1128" s="31">
        <v>946.70960916642582</v>
      </c>
      <c r="J1128" s="31">
        <v>17207</v>
      </c>
      <c r="K1128" s="31">
        <v>55.018864948359727</v>
      </c>
      <c r="L1128" s="31" t="s">
        <v>3302</v>
      </c>
      <c r="M1128" s="31">
        <v>55.02</v>
      </c>
      <c r="N1128" s="31">
        <f t="shared" si="35"/>
        <v>0</v>
      </c>
      <c r="O1128" s="31"/>
    </row>
    <row r="1129" spans="1:15" x14ac:dyDescent="0.45">
      <c r="A1129" s="31" t="str">
        <f t="shared" si="34"/>
        <v>E09000021_Modelled prevalence of children aged 0-4 in households where parent suffering alcohol/drug dependency_Number</v>
      </c>
      <c r="B1129" s="31" t="s">
        <v>520</v>
      </c>
      <c r="C1129" s="31" t="s">
        <v>521</v>
      </c>
      <c r="D1129" s="31" t="s">
        <v>229</v>
      </c>
      <c r="E1129" s="31">
        <v>2018</v>
      </c>
      <c r="F1129" s="31" t="s">
        <v>30</v>
      </c>
      <c r="G1129" s="31" t="s">
        <v>121</v>
      </c>
      <c r="H1129" s="31" t="s">
        <v>743</v>
      </c>
      <c r="I1129" s="31">
        <v>436.91616177851546</v>
      </c>
      <c r="J1129" s="31">
        <v>11291</v>
      </c>
      <c r="K1129" s="31">
        <v>38.695966856657108</v>
      </c>
      <c r="L1129" s="31" t="s">
        <v>1804</v>
      </c>
      <c r="M1129" s="31">
        <v>38.700000000000003</v>
      </c>
      <c r="N1129" s="31">
        <f t="shared" si="35"/>
        <v>0</v>
      </c>
      <c r="O1129" s="31"/>
    </row>
    <row r="1130" spans="1:15" x14ac:dyDescent="0.45">
      <c r="A1130" s="31" t="str">
        <f t="shared" si="34"/>
        <v>E08000034_Modelled prevalence of children aged 0-4 in households where parent suffering alcohol/drug dependency_Number</v>
      </c>
      <c r="B1130" s="31" t="s">
        <v>331</v>
      </c>
      <c r="C1130" s="31" t="s">
        <v>332</v>
      </c>
      <c r="D1130" s="31" t="s">
        <v>229</v>
      </c>
      <c r="E1130" s="31">
        <v>2018</v>
      </c>
      <c r="F1130" s="31" t="s">
        <v>30</v>
      </c>
      <c r="G1130" s="31" t="s">
        <v>121</v>
      </c>
      <c r="H1130" s="31" t="s">
        <v>743</v>
      </c>
      <c r="I1130" s="31">
        <v>1229.9001447570681</v>
      </c>
      <c r="J1130" s="31">
        <v>27446</v>
      </c>
      <c r="K1130" s="31">
        <v>44.811635384284344</v>
      </c>
      <c r="L1130" s="31" t="s">
        <v>3303</v>
      </c>
      <c r="M1130" s="31">
        <v>44.81</v>
      </c>
      <c r="N1130" s="31">
        <f t="shared" si="35"/>
        <v>0</v>
      </c>
      <c r="O1130" s="31"/>
    </row>
    <row r="1131" spans="1:15" x14ac:dyDescent="0.45">
      <c r="A1131" s="31" t="str">
        <f t="shared" si="34"/>
        <v>E08000011_Modelled prevalence of children aged 0-4 in households where parent suffering alcohol/drug dependency_Number</v>
      </c>
      <c r="B1131" s="31" t="s">
        <v>333</v>
      </c>
      <c r="C1131" s="31" t="s">
        <v>334</v>
      </c>
      <c r="D1131" s="31" t="s">
        <v>229</v>
      </c>
      <c r="E1131" s="31">
        <v>2018</v>
      </c>
      <c r="F1131" s="31" t="s">
        <v>30</v>
      </c>
      <c r="G1131" s="31" t="s">
        <v>121</v>
      </c>
      <c r="H1131" s="31" t="s">
        <v>743</v>
      </c>
      <c r="I1131" s="31">
        <v>463.76279393446225</v>
      </c>
      <c r="J1131" s="31">
        <v>10076</v>
      </c>
      <c r="K1131" s="31">
        <v>46.026478159434525</v>
      </c>
      <c r="L1131" s="31" t="s">
        <v>3304</v>
      </c>
      <c r="M1131" s="31">
        <v>46.03</v>
      </c>
      <c r="N1131" s="31">
        <f t="shared" si="35"/>
        <v>0</v>
      </c>
      <c r="O1131" s="31"/>
    </row>
    <row r="1132" spans="1:15" x14ac:dyDescent="0.45">
      <c r="A1132" s="31" t="str">
        <f t="shared" si="34"/>
        <v>E09000022_Modelled prevalence of children aged 0-4 in households where parent suffering alcohol/drug dependency_Number</v>
      </c>
      <c r="B1132" s="31" t="s">
        <v>335</v>
      </c>
      <c r="C1132" s="31" t="s">
        <v>336</v>
      </c>
      <c r="D1132" s="31" t="s">
        <v>229</v>
      </c>
      <c r="E1132" s="31">
        <v>2018</v>
      </c>
      <c r="F1132" s="31" t="s">
        <v>30</v>
      </c>
      <c r="G1132" s="31" t="s">
        <v>121</v>
      </c>
      <c r="H1132" s="31" t="s">
        <v>743</v>
      </c>
      <c r="I1132" s="31">
        <v>884.86837416997184</v>
      </c>
      <c r="J1132" s="31">
        <v>19213</v>
      </c>
      <c r="K1132" s="31">
        <v>46.055710933741317</v>
      </c>
      <c r="L1132" s="31" t="s">
        <v>839</v>
      </c>
      <c r="M1132" s="31">
        <v>46.06</v>
      </c>
      <c r="N1132" s="31">
        <f t="shared" si="35"/>
        <v>0</v>
      </c>
      <c r="O1132" s="31"/>
    </row>
    <row r="1133" spans="1:15" x14ac:dyDescent="0.45">
      <c r="A1133" s="31" t="str">
        <f t="shared" si="34"/>
        <v>E10000017_Modelled prevalence of children aged 0-4 in households where parent suffering alcohol/drug dependency_Number</v>
      </c>
      <c r="B1133" s="31" t="s">
        <v>337</v>
      </c>
      <c r="C1133" s="31" t="s">
        <v>338</v>
      </c>
      <c r="D1133" s="31" t="s">
        <v>229</v>
      </c>
      <c r="E1133" s="31">
        <v>2018</v>
      </c>
      <c r="F1133" s="31" t="s">
        <v>30</v>
      </c>
      <c r="G1133" s="31" t="s">
        <v>121</v>
      </c>
      <c r="H1133" s="31" t="s">
        <v>743</v>
      </c>
      <c r="I1133" s="31">
        <v>2974.6067884476379</v>
      </c>
      <c r="J1133" s="31">
        <v>67104</v>
      </c>
      <c r="K1133" s="31">
        <v>44.328308125411866</v>
      </c>
      <c r="L1133" s="31" t="s">
        <v>3305</v>
      </c>
      <c r="M1133" s="31">
        <v>44.33</v>
      </c>
      <c r="N1133" s="31">
        <f t="shared" si="35"/>
        <v>0</v>
      </c>
      <c r="O1133" s="31"/>
    </row>
    <row r="1134" spans="1:15" x14ac:dyDescent="0.45">
      <c r="A1134" s="31" t="str">
        <f t="shared" si="34"/>
        <v>E08000035_Modelled prevalence of children aged 0-4 in households where parent suffering alcohol/drug dependency_Number</v>
      </c>
      <c r="B1134" s="31" t="s">
        <v>339</v>
      </c>
      <c r="C1134" s="31" t="s">
        <v>340</v>
      </c>
      <c r="D1134" s="31" t="s">
        <v>229</v>
      </c>
      <c r="E1134" s="31">
        <v>2018</v>
      </c>
      <c r="F1134" s="31" t="s">
        <v>30</v>
      </c>
      <c r="G1134" s="31" t="s">
        <v>121</v>
      </c>
      <c r="H1134" s="31" t="s">
        <v>743</v>
      </c>
      <c r="I1134" s="31">
        <v>2799.6970171264616</v>
      </c>
      <c r="J1134" s="31">
        <v>50495</v>
      </c>
      <c r="K1134" s="31">
        <v>55.445034500969633</v>
      </c>
      <c r="L1134" s="31" t="s">
        <v>3306</v>
      </c>
      <c r="M1134" s="31">
        <v>55.45</v>
      </c>
      <c r="N1134" s="31">
        <f t="shared" si="35"/>
        <v>0</v>
      </c>
      <c r="O1134" s="31"/>
    </row>
    <row r="1135" spans="1:15" x14ac:dyDescent="0.45">
      <c r="A1135" s="31" t="str">
        <f t="shared" si="34"/>
        <v>E06000016_Modelled prevalence of children aged 0-4 in households where parent suffering alcohol/drug dependency_Number</v>
      </c>
      <c r="B1135" s="31" t="s">
        <v>341</v>
      </c>
      <c r="C1135" s="31" t="s">
        <v>342</v>
      </c>
      <c r="D1135" s="31" t="s">
        <v>229</v>
      </c>
      <c r="E1135" s="31">
        <v>2018</v>
      </c>
      <c r="F1135" s="31" t="s">
        <v>30</v>
      </c>
      <c r="G1135" s="31" t="s">
        <v>121</v>
      </c>
      <c r="H1135" s="31" t="s">
        <v>743</v>
      </c>
      <c r="I1135" s="31">
        <v>1332.8947239070048</v>
      </c>
      <c r="J1135" s="31">
        <v>25049</v>
      </c>
      <c r="K1135" s="31">
        <v>53.211494427202872</v>
      </c>
      <c r="L1135" s="31" t="s">
        <v>3307</v>
      </c>
      <c r="M1135" s="31">
        <v>53.21</v>
      </c>
      <c r="N1135" s="31">
        <f t="shared" si="35"/>
        <v>0</v>
      </c>
      <c r="O1135" s="31"/>
    </row>
    <row r="1136" spans="1:15" x14ac:dyDescent="0.45">
      <c r="A1136" s="31" t="str">
        <f t="shared" si="34"/>
        <v>E10000018_Modelled prevalence of children aged 0-4 in households where parent suffering alcohol/drug dependency_Number</v>
      </c>
      <c r="B1136" s="31" t="s">
        <v>552</v>
      </c>
      <c r="C1136" s="31" t="s">
        <v>553</v>
      </c>
      <c r="D1136" s="31" t="s">
        <v>229</v>
      </c>
      <c r="E1136" s="31">
        <v>2018</v>
      </c>
      <c r="F1136" s="31" t="s">
        <v>30</v>
      </c>
      <c r="G1136" s="31" t="s">
        <v>121</v>
      </c>
      <c r="H1136" s="31" t="s">
        <v>743</v>
      </c>
      <c r="I1136" s="31">
        <v>1490.3859314597951</v>
      </c>
      <c r="J1136" s="31">
        <v>36916</v>
      </c>
      <c r="K1136" s="31">
        <v>40.372357012130109</v>
      </c>
      <c r="L1136" s="31" t="s">
        <v>3308</v>
      </c>
      <c r="M1136" s="31">
        <v>40.369999999999997</v>
      </c>
      <c r="N1136" s="31">
        <f t="shared" si="35"/>
        <v>0</v>
      </c>
      <c r="O1136" s="31"/>
    </row>
    <row r="1137" spans="1:15" x14ac:dyDescent="0.45">
      <c r="A1137" s="31" t="str">
        <f t="shared" si="34"/>
        <v>E09000023_Modelled prevalence of children aged 0-4 in households where parent suffering alcohol/drug dependency_Number</v>
      </c>
      <c r="B1137" s="31" t="s">
        <v>343</v>
      </c>
      <c r="C1137" s="31" t="s">
        <v>344</v>
      </c>
      <c r="D1137" s="31" t="s">
        <v>229</v>
      </c>
      <c r="E1137" s="31">
        <v>2018</v>
      </c>
      <c r="F1137" s="31" t="s">
        <v>30</v>
      </c>
      <c r="G1137" s="31" t="s">
        <v>121</v>
      </c>
      <c r="H1137" s="31" t="s">
        <v>743</v>
      </c>
      <c r="I1137" s="31">
        <v>1037.9457786165356</v>
      </c>
      <c r="J1137" s="31">
        <v>21814</v>
      </c>
      <c r="K1137" s="31">
        <v>47.581634666568974</v>
      </c>
      <c r="L1137" s="31" t="s">
        <v>3309</v>
      </c>
      <c r="M1137" s="31">
        <v>47.58</v>
      </c>
      <c r="N1137" s="31">
        <f t="shared" si="35"/>
        <v>0</v>
      </c>
      <c r="O1137" s="31"/>
    </row>
    <row r="1138" spans="1:15" x14ac:dyDescent="0.45">
      <c r="A1138" s="31" t="str">
        <f t="shared" si="34"/>
        <v>E10000019_Modelled prevalence of children aged 0-4 in households where parent suffering alcohol/drug dependency_Number</v>
      </c>
      <c r="B1138" s="31" t="s">
        <v>345</v>
      </c>
      <c r="C1138" s="31" t="s">
        <v>346</v>
      </c>
      <c r="D1138" s="31" t="s">
        <v>229</v>
      </c>
      <c r="E1138" s="31">
        <v>2018</v>
      </c>
      <c r="F1138" s="31" t="s">
        <v>30</v>
      </c>
      <c r="G1138" s="31" t="s">
        <v>121</v>
      </c>
      <c r="H1138" s="31" t="s">
        <v>743</v>
      </c>
      <c r="I1138" s="31">
        <v>1647.362357351685</v>
      </c>
      <c r="J1138" s="31">
        <v>39873</v>
      </c>
      <c r="K1138" s="31">
        <v>41.315234804295763</v>
      </c>
      <c r="L1138" s="31" t="s">
        <v>3310</v>
      </c>
      <c r="M1138" s="31">
        <v>41.32</v>
      </c>
      <c r="N1138" s="31">
        <f t="shared" si="35"/>
        <v>0</v>
      </c>
      <c r="O1138" s="31"/>
    </row>
    <row r="1139" spans="1:15" x14ac:dyDescent="0.45">
      <c r="A1139" s="31" t="str">
        <f t="shared" si="34"/>
        <v>E08000012_Modelled prevalence of children aged 0-4 in households where parent suffering alcohol/drug dependency_Number</v>
      </c>
      <c r="B1139" s="31" t="s">
        <v>347</v>
      </c>
      <c r="C1139" s="31" t="s">
        <v>348</v>
      </c>
      <c r="D1139" s="31" t="s">
        <v>229</v>
      </c>
      <c r="E1139" s="31">
        <v>2018</v>
      </c>
      <c r="F1139" s="31" t="s">
        <v>30</v>
      </c>
      <c r="G1139" s="31" t="s">
        <v>121</v>
      </c>
      <c r="H1139" s="31" t="s">
        <v>743</v>
      </c>
      <c r="I1139" s="31">
        <v>1591.2218988070215</v>
      </c>
      <c r="J1139" s="31">
        <v>29676</v>
      </c>
      <c r="K1139" s="31">
        <v>53.619824060082941</v>
      </c>
      <c r="L1139" s="31" t="s">
        <v>3311</v>
      </c>
      <c r="M1139" s="31">
        <v>53.62</v>
      </c>
      <c r="N1139" s="31">
        <f t="shared" si="35"/>
        <v>0</v>
      </c>
      <c r="O1139" s="31"/>
    </row>
    <row r="1140" spans="1:15" x14ac:dyDescent="0.45">
      <c r="A1140" s="31" t="str">
        <f t="shared" si="34"/>
        <v>E06000032_Modelled prevalence of children aged 0-4 in households where parent suffering alcohol/drug dependency_Number</v>
      </c>
      <c r="B1140" s="31" t="s">
        <v>564</v>
      </c>
      <c r="C1140" s="31" t="s">
        <v>724</v>
      </c>
      <c r="D1140" s="31" t="s">
        <v>229</v>
      </c>
      <c r="E1140" s="31">
        <v>2018</v>
      </c>
      <c r="F1140" s="31" t="s">
        <v>30</v>
      </c>
      <c r="G1140" s="31" t="s">
        <v>121</v>
      </c>
      <c r="H1140" s="31" t="s">
        <v>743</v>
      </c>
      <c r="I1140" s="31">
        <v>783.03751938550249</v>
      </c>
      <c r="J1140" s="31">
        <v>17547</v>
      </c>
      <c r="K1140" s="31">
        <v>44.625150702997807</v>
      </c>
      <c r="L1140" s="31" t="s">
        <v>3312</v>
      </c>
      <c r="M1140" s="31">
        <v>44.63</v>
      </c>
      <c r="N1140" s="31">
        <f t="shared" si="35"/>
        <v>0</v>
      </c>
      <c r="O1140" s="31"/>
    </row>
    <row r="1141" spans="1:15" x14ac:dyDescent="0.45">
      <c r="A1141" s="31" t="str">
        <f t="shared" si="34"/>
        <v>E08000003_Modelled prevalence of children aged 0-4 in households where parent suffering alcohol/drug dependency_Number</v>
      </c>
      <c r="B1141" s="31" t="s">
        <v>349</v>
      </c>
      <c r="C1141" s="31" t="s">
        <v>350</v>
      </c>
      <c r="D1141" s="31" t="s">
        <v>229</v>
      </c>
      <c r="E1141" s="31">
        <v>2018</v>
      </c>
      <c r="F1141" s="31" t="s">
        <v>30</v>
      </c>
      <c r="G1141" s="31" t="s">
        <v>121</v>
      </c>
      <c r="H1141" s="31" t="s">
        <v>743</v>
      </c>
      <c r="I1141" s="31">
        <v>2239.9060538488166</v>
      </c>
      <c r="J1141" s="31">
        <v>37768</v>
      </c>
      <c r="K1141" s="31">
        <v>59.306980879284488</v>
      </c>
      <c r="L1141" s="31" t="s">
        <v>3313</v>
      </c>
      <c r="M1141" s="31">
        <v>59.31</v>
      </c>
      <c r="N1141" s="31">
        <f t="shared" si="35"/>
        <v>0</v>
      </c>
      <c r="O1141" s="31"/>
    </row>
    <row r="1142" spans="1:15" x14ac:dyDescent="0.45">
      <c r="A1142" s="31" t="str">
        <f t="shared" si="34"/>
        <v>E06000035_Modelled prevalence of children aged 0-4 in households where parent suffering alcohol/drug dependency_Number</v>
      </c>
      <c r="B1142" s="31" t="s">
        <v>351</v>
      </c>
      <c r="C1142" s="31" t="s">
        <v>352</v>
      </c>
      <c r="D1142" s="31" t="s">
        <v>229</v>
      </c>
      <c r="E1142" s="31">
        <v>2018</v>
      </c>
      <c r="F1142" s="31" t="s">
        <v>30</v>
      </c>
      <c r="G1142" s="31" t="s">
        <v>121</v>
      </c>
      <c r="H1142" s="31" t="s">
        <v>743</v>
      </c>
      <c r="I1142" s="31">
        <v>782.46638354731328</v>
      </c>
      <c r="J1142" s="31">
        <v>18494</v>
      </c>
      <c r="K1142" s="31">
        <v>42.309202095128867</v>
      </c>
      <c r="L1142" s="31" t="s">
        <v>3314</v>
      </c>
      <c r="M1142" s="31">
        <v>42.31</v>
      </c>
      <c r="N1142" s="31">
        <f t="shared" si="35"/>
        <v>0</v>
      </c>
      <c r="O1142" s="31"/>
    </row>
    <row r="1143" spans="1:15" x14ac:dyDescent="0.45">
      <c r="A1143" s="31" t="str">
        <f t="shared" si="34"/>
        <v>E09000024_Modelled prevalence of children aged 0-4 in households where parent suffering alcohol/drug dependency_Number</v>
      </c>
      <c r="B1143" s="31" t="s">
        <v>353</v>
      </c>
      <c r="C1143" s="31" t="s">
        <v>354</v>
      </c>
      <c r="D1143" s="31" t="s">
        <v>229</v>
      </c>
      <c r="E1143" s="31">
        <v>2018</v>
      </c>
      <c r="F1143" s="31" t="s">
        <v>30</v>
      </c>
      <c r="G1143" s="31" t="s">
        <v>121</v>
      </c>
      <c r="H1143" s="31" t="s">
        <v>743</v>
      </c>
      <c r="I1143" s="31">
        <v>533.26747503535273</v>
      </c>
      <c r="J1143" s="31">
        <v>14994</v>
      </c>
      <c r="K1143" s="31">
        <v>35.565391158820375</v>
      </c>
      <c r="L1143" s="31" t="s">
        <v>3315</v>
      </c>
      <c r="M1143" s="31">
        <v>35.57</v>
      </c>
      <c r="N1143" s="31">
        <f t="shared" si="35"/>
        <v>0</v>
      </c>
      <c r="O1143" s="31"/>
    </row>
    <row r="1144" spans="1:15" x14ac:dyDescent="0.45">
      <c r="A1144" s="31" t="str">
        <f t="shared" si="34"/>
        <v>E06000002_Modelled prevalence of children aged 0-4 in households where parent suffering alcohol/drug dependency_Number</v>
      </c>
      <c r="B1144" s="31" t="s">
        <v>511</v>
      </c>
      <c r="C1144" s="31" t="s">
        <v>725</v>
      </c>
      <c r="D1144" s="31" t="s">
        <v>229</v>
      </c>
      <c r="E1144" s="31">
        <v>2018</v>
      </c>
      <c r="F1144" s="31" t="s">
        <v>30</v>
      </c>
      <c r="G1144" s="31" t="s">
        <v>121</v>
      </c>
      <c r="H1144" s="31" t="s">
        <v>743</v>
      </c>
      <c r="I1144" s="31">
        <v>520.24726249328296</v>
      </c>
      <c r="J1144" s="31">
        <v>9657</v>
      </c>
      <c r="K1144" s="31">
        <v>53.872554881773112</v>
      </c>
      <c r="L1144" s="31" t="s">
        <v>3316</v>
      </c>
      <c r="M1144" s="31">
        <v>53.87</v>
      </c>
      <c r="N1144" s="31">
        <f t="shared" si="35"/>
        <v>0</v>
      </c>
      <c r="O1144" s="31"/>
    </row>
    <row r="1145" spans="1:15" x14ac:dyDescent="0.45">
      <c r="A1145" s="31" t="str">
        <f t="shared" si="34"/>
        <v>E06000042_Modelled prevalence of children aged 0-4 in households where parent suffering alcohol/drug dependency_Number</v>
      </c>
      <c r="B1145" s="31" t="s">
        <v>355</v>
      </c>
      <c r="C1145" s="31" t="s">
        <v>356</v>
      </c>
      <c r="D1145" s="31" t="s">
        <v>229</v>
      </c>
      <c r="E1145" s="31">
        <v>2018</v>
      </c>
      <c r="F1145" s="31" t="s">
        <v>30</v>
      </c>
      <c r="G1145" s="31" t="s">
        <v>121</v>
      </c>
      <c r="H1145" s="31" t="s">
        <v>743</v>
      </c>
      <c r="I1145" s="31">
        <v>693.75274416944205</v>
      </c>
      <c r="J1145" s="31">
        <v>19048</v>
      </c>
      <c r="K1145" s="31">
        <v>36.421290643082848</v>
      </c>
      <c r="L1145" s="31" t="s">
        <v>3317</v>
      </c>
      <c r="M1145" s="31">
        <v>36.42</v>
      </c>
      <c r="N1145" s="31">
        <f t="shared" si="35"/>
        <v>0</v>
      </c>
      <c r="O1145" s="31"/>
    </row>
    <row r="1146" spans="1:15" x14ac:dyDescent="0.45">
      <c r="A1146" s="31" t="str">
        <f t="shared" si="34"/>
        <v>E08000021_Modelled prevalence of children aged 0-4 in households where parent suffering alcohol/drug dependency_Number</v>
      </c>
      <c r="B1146" s="31" t="s">
        <v>357</v>
      </c>
      <c r="C1146" s="31" t="s">
        <v>358</v>
      </c>
      <c r="D1146" s="31" t="s">
        <v>229</v>
      </c>
      <c r="E1146" s="31">
        <v>2018</v>
      </c>
      <c r="F1146" s="31" t="s">
        <v>30</v>
      </c>
      <c r="G1146" s="31" t="s">
        <v>121</v>
      </c>
      <c r="H1146" s="31" t="s">
        <v>743</v>
      </c>
      <c r="I1146" s="31">
        <v>1020.372936392561</v>
      </c>
      <c r="J1146" s="31">
        <v>16630</v>
      </c>
      <c r="K1146" s="31">
        <v>61.3573623807914</v>
      </c>
      <c r="L1146" s="31" t="s">
        <v>3318</v>
      </c>
      <c r="M1146" s="31">
        <v>61.36</v>
      </c>
      <c r="N1146" s="31">
        <f t="shared" si="35"/>
        <v>0</v>
      </c>
      <c r="O1146" s="31"/>
    </row>
    <row r="1147" spans="1:15" x14ac:dyDescent="0.45">
      <c r="A1147" s="31" t="str">
        <f t="shared" si="34"/>
        <v>E09000025_Modelled prevalence of children aged 0-4 in households where parent suffering alcohol/drug dependency_Number</v>
      </c>
      <c r="B1147" s="31" t="s">
        <v>359</v>
      </c>
      <c r="C1147" s="31" t="s">
        <v>360</v>
      </c>
      <c r="D1147" s="31" t="s">
        <v>229</v>
      </c>
      <c r="E1147" s="31">
        <v>2018</v>
      </c>
      <c r="F1147" s="31" t="s">
        <v>30</v>
      </c>
      <c r="G1147" s="31" t="s">
        <v>121</v>
      </c>
      <c r="H1147" s="31" t="s">
        <v>743</v>
      </c>
      <c r="I1147" s="31">
        <v>1315.3690932111831</v>
      </c>
      <c r="J1147" s="31">
        <v>28254</v>
      </c>
      <c r="K1147" s="31">
        <v>46.555145933714982</v>
      </c>
      <c r="L1147" s="31" t="s">
        <v>3319</v>
      </c>
      <c r="M1147" s="31">
        <v>46.56</v>
      </c>
      <c r="N1147" s="31">
        <f t="shared" si="35"/>
        <v>0</v>
      </c>
      <c r="O1147" s="31"/>
    </row>
    <row r="1148" spans="1:15" x14ac:dyDescent="0.45">
      <c r="A1148" s="31" t="str">
        <f t="shared" si="34"/>
        <v>E10000020_Modelled prevalence of children aged 0-4 in households where parent suffering alcohol/drug dependency_Number</v>
      </c>
      <c r="B1148" s="31" t="s">
        <v>361</v>
      </c>
      <c r="C1148" s="31" t="s">
        <v>362</v>
      </c>
      <c r="D1148" s="31" t="s">
        <v>229</v>
      </c>
      <c r="E1148" s="31">
        <v>2018</v>
      </c>
      <c r="F1148" s="31" t="s">
        <v>30</v>
      </c>
      <c r="G1148" s="31" t="s">
        <v>121</v>
      </c>
      <c r="H1148" s="31" t="s">
        <v>743</v>
      </c>
      <c r="I1148" s="31">
        <v>2051.7592159051401</v>
      </c>
      <c r="J1148" s="31">
        <v>46256</v>
      </c>
      <c r="K1148" s="31">
        <v>44.356607054331114</v>
      </c>
      <c r="L1148" s="31" t="s">
        <v>3320</v>
      </c>
      <c r="M1148" s="31">
        <v>44.36</v>
      </c>
      <c r="N1148" s="31">
        <f t="shared" si="35"/>
        <v>0</v>
      </c>
      <c r="O1148" s="31"/>
    </row>
    <row r="1149" spans="1:15" x14ac:dyDescent="0.45">
      <c r="A1149" s="31" t="str">
        <f t="shared" si="34"/>
        <v>E06000012_Modelled prevalence of children aged 0-4 in households where parent suffering alcohol/drug dependency_Number</v>
      </c>
      <c r="B1149" s="31" t="s">
        <v>363</v>
      </c>
      <c r="C1149" s="31" t="s">
        <v>364</v>
      </c>
      <c r="D1149" s="31" t="s">
        <v>229</v>
      </c>
      <c r="E1149" s="31">
        <v>2018</v>
      </c>
      <c r="F1149" s="31" t="s">
        <v>30</v>
      </c>
      <c r="G1149" s="31" t="s">
        <v>121</v>
      </c>
      <c r="H1149" s="31" t="s">
        <v>743</v>
      </c>
      <c r="I1149" s="31">
        <v>407.35673695387328</v>
      </c>
      <c r="J1149" s="31">
        <v>9516</v>
      </c>
      <c r="K1149" s="31">
        <v>42.807559579011489</v>
      </c>
      <c r="L1149" s="31" t="s">
        <v>3321</v>
      </c>
      <c r="M1149" s="31">
        <v>42.81</v>
      </c>
      <c r="N1149" s="31">
        <f t="shared" si="35"/>
        <v>0</v>
      </c>
      <c r="O1149" s="31"/>
    </row>
    <row r="1150" spans="1:15" x14ac:dyDescent="0.45">
      <c r="A1150" s="31" t="str">
        <f t="shared" si="34"/>
        <v>E06000013_Modelled prevalence of children aged 0-4 in households where parent suffering alcohol/drug dependency_Number</v>
      </c>
      <c r="B1150" s="31" t="s">
        <v>365</v>
      </c>
      <c r="C1150" s="31" t="s">
        <v>366</v>
      </c>
      <c r="D1150" s="31" t="s">
        <v>229</v>
      </c>
      <c r="E1150" s="31">
        <v>2018</v>
      </c>
      <c r="F1150" s="31" t="s">
        <v>30</v>
      </c>
      <c r="G1150" s="31" t="s">
        <v>121</v>
      </c>
      <c r="H1150" s="31" t="s">
        <v>743</v>
      </c>
      <c r="I1150" s="31">
        <v>378.60317446471885</v>
      </c>
      <c r="J1150" s="31">
        <v>9204</v>
      </c>
      <c r="K1150" s="31">
        <v>41.134634339930336</v>
      </c>
      <c r="L1150" s="31" t="s">
        <v>3322</v>
      </c>
      <c r="M1150" s="31">
        <v>41.13</v>
      </c>
      <c r="N1150" s="31">
        <f t="shared" si="35"/>
        <v>0</v>
      </c>
      <c r="O1150" s="31"/>
    </row>
    <row r="1151" spans="1:15" x14ac:dyDescent="0.45">
      <c r="A1151" s="31" t="str">
        <f t="shared" si="34"/>
        <v>E06000024_Modelled prevalence of children aged 0-4 in households where parent suffering alcohol/drug dependency_Number</v>
      </c>
      <c r="B1151" s="31" t="s">
        <v>367</v>
      </c>
      <c r="C1151" s="31" t="s">
        <v>368</v>
      </c>
      <c r="D1151" s="31" t="s">
        <v>229</v>
      </c>
      <c r="E1151" s="31">
        <v>2018</v>
      </c>
      <c r="F1151" s="31" t="s">
        <v>30</v>
      </c>
      <c r="G1151" s="31" t="s">
        <v>121</v>
      </c>
      <c r="H1151" s="31" t="s">
        <v>743</v>
      </c>
      <c r="I1151" s="31">
        <v>393.36866808201989</v>
      </c>
      <c r="J1151" s="31">
        <v>11491</v>
      </c>
      <c r="K1151" s="31">
        <v>34.232761994780255</v>
      </c>
      <c r="L1151" s="31" t="s">
        <v>3323</v>
      </c>
      <c r="M1151" s="31">
        <v>34.229999999999997</v>
      </c>
      <c r="N1151" s="31">
        <f t="shared" si="35"/>
        <v>0</v>
      </c>
      <c r="O1151" s="31"/>
    </row>
    <row r="1152" spans="1:15" x14ac:dyDescent="0.45">
      <c r="A1152" s="31" t="str">
        <f t="shared" si="34"/>
        <v>E08000022_Modelled prevalence of children aged 0-4 in households where parent suffering alcohol/drug dependency_Number</v>
      </c>
      <c r="B1152" s="31" t="s">
        <v>524</v>
      </c>
      <c r="C1152" s="31" t="s">
        <v>525</v>
      </c>
      <c r="D1152" s="31" t="s">
        <v>229</v>
      </c>
      <c r="E1152" s="31">
        <v>2018</v>
      </c>
      <c r="F1152" s="31" t="s">
        <v>30</v>
      </c>
      <c r="G1152" s="31" t="s">
        <v>121</v>
      </c>
      <c r="H1152" s="31" t="s">
        <v>743</v>
      </c>
      <c r="I1152" s="31">
        <v>439.23006397483107</v>
      </c>
      <c r="J1152" s="31">
        <v>11471</v>
      </c>
      <c r="K1152" s="31">
        <v>38.290477201188303</v>
      </c>
      <c r="L1152" s="31" t="s">
        <v>3324</v>
      </c>
      <c r="M1152" s="31">
        <v>38.29</v>
      </c>
      <c r="N1152" s="31">
        <f t="shared" si="35"/>
        <v>0</v>
      </c>
      <c r="O1152" s="31"/>
    </row>
    <row r="1153" spans="1:15" x14ac:dyDescent="0.45">
      <c r="A1153" s="31" t="str">
        <f t="shared" si="34"/>
        <v>E10000023_Modelled prevalence of children aged 0-4 in households where parent suffering alcohol/drug dependency_Number</v>
      </c>
      <c r="B1153" s="31" t="s">
        <v>369</v>
      </c>
      <c r="C1153" s="31" t="s">
        <v>370</v>
      </c>
      <c r="D1153" s="31" t="s">
        <v>229</v>
      </c>
      <c r="E1153" s="31">
        <v>2018</v>
      </c>
      <c r="F1153" s="31" t="s">
        <v>30</v>
      </c>
      <c r="G1153" s="31" t="s">
        <v>121</v>
      </c>
      <c r="H1153" s="31" t="s">
        <v>743</v>
      </c>
      <c r="I1153" s="31">
        <v>1160.7074638532192</v>
      </c>
      <c r="J1153" s="31">
        <v>29706</v>
      </c>
      <c r="K1153" s="31">
        <v>39.073165820144723</v>
      </c>
      <c r="L1153" s="31" t="s">
        <v>3325</v>
      </c>
      <c r="M1153" s="31">
        <v>39.07</v>
      </c>
      <c r="N1153" s="31">
        <f t="shared" si="35"/>
        <v>0</v>
      </c>
      <c r="O1153" s="31"/>
    </row>
    <row r="1154" spans="1:15" x14ac:dyDescent="0.45">
      <c r="A1154" s="31" t="str">
        <f t="shared" ref="A1154:A1217" si="36">CONCATENATE(B1154,"_",G1154,"_",H1154)</f>
        <v>E10000021_Modelled prevalence of children aged 0-4 in households where parent suffering alcohol/drug dependency_Number</v>
      </c>
      <c r="B1154" s="31" t="s">
        <v>371</v>
      </c>
      <c r="C1154" s="31" t="s">
        <v>372</v>
      </c>
      <c r="D1154" s="31" t="s">
        <v>229</v>
      </c>
      <c r="E1154" s="31">
        <v>2018</v>
      </c>
      <c r="F1154" s="31" t="s">
        <v>30</v>
      </c>
      <c r="G1154" s="31" t="s">
        <v>121</v>
      </c>
      <c r="H1154" s="31" t="s">
        <v>743</v>
      </c>
      <c r="I1154" s="31">
        <v>1967.5367184906856</v>
      </c>
      <c r="J1154" s="31">
        <v>47337</v>
      </c>
      <c r="K1154" s="31">
        <v>41.564457369302779</v>
      </c>
      <c r="L1154" s="31" t="s">
        <v>3326</v>
      </c>
      <c r="M1154" s="31">
        <v>41.56</v>
      </c>
      <c r="N1154" s="31">
        <f t="shared" ref="N1154:N1217" si="37">IF(OR(C1154="City of London",C1154="Isles of Scilly"),1,0)</f>
        <v>0</v>
      </c>
      <c r="O1154" s="31"/>
    </row>
    <row r="1155" spans="1:15" x14ac:dyDescent="0.45">
      <c r="A1155" s="31" t="str">
        <f t="shared" si="36"/>
        <v>E06000048_Modelled prevalence of children aged 0-4 in households where parent suffering alcohol/drug dependency_Number</v>
      </c>
      <c r="B1155" s="31" t="s">
        <v>484</v>
      </c>
      <c r="C1155" s="31" t="s">
        <v>705</v>
      </c>
      <c r="D1155" s="31" t="s">
        <v>229</v>
      </c>
      <c r="E1155" s="31">
        <v>2018</v>
      </c>
      <c r="F1155" s="31" t="s">
        <v>30</v>
      </c>
      <c r="G1155" s="31" t="s">
        <v>121</v>
      </c>
      <c r="H1155" s="31" t="s">
        <v>743</v>
      </c>
      <c r="I1155" s="31">
        <v>580.18441908745194</v>
      </c>
      <c r="J1155" s="31">
        <v>14910</v>
      </c>
      <c r="K1155" s="31">
        <v>38.91243588782374</v>
      </c>
      <c r="L1155" s="31" t="s">
        <v>3327</v>
      </c>
      <c r="M1155" s="31">
        <v>38.909999999999997</v>
      </c>
      <c r="N1155" s="31">
        <f t="shared" si="37"/>
        <v>0</v>
      </c>
      <c r="O1155" s="31"/>
    </row>
    <row r="1156" spans="1:15" x14ac:dyDescent="0.45">
      <c r="A1156" s="31" t="str">
        <f t="shared" si="36"/>
        <v>E06000018_Modelled prevalence of children aged 0-4 in households where parent suffering alcohol/drug dependency_Number</v>
      </c>
      <c r="B1156" s="31" t="s">
        <v>373</v>
      </c>
      <c r="C1156" s="31" t="s">
        <v>374</v>
      </c>
      <c r="D1156" s="31" t="s">
        <v>229</v>
      </c>
      <c r="E1156" s="31">
        <v>2018</v>
      </c>
      <c r="F1156" s="31" t="s">
        <v>30</v>
      </c>
      <c r="G1156" s="31" t="s">
        <v>121</v>
      </c>
      <c r="H1156" s="31" t="s">
        <v>743</v>
      </c>
      <c r="I1156" s="31">
        <v>1232.5997853770389</v>
      </c>
      <c r="J1156" s="31">
        <v>20755</v>
      </c>
      <c r="K1156" s="31">
        <v>59.38808891240852</v>
      </c>
      <c r="L1156" s="31" t="s">
        <v>3328</v>
      </c>
      <c r="M1156" s="31">
        <v>59.39</v>
      </c>
      <c r="N1156" s="31">
        <f t="shared" si="37"/>
        <v>0</v>
      </c>
      <c r="O1156" s="31"/>
    </row>
    <row r="1157" spans="1:15" x14ac:dyDescent="0.45">
      <c r="A1157" s="31" t="str">
        <f t="shared" si="36"/>
        <v>E10000024_Modelled prevalence of children aged 0-4 in households where parent suffering alcohol/drug dependency_Number</v>
      </c>
      <c r="B1157" s="31" t="s">
        <v>572</v>
      </c>
      <c r="C1157" s="31" t="s">
        <v>573</v>
      </c>
      <c r="D1157" s="31" t="s">
        <v>229</v>
      </c>
      <c r="E1157" s="31">
        <v>2018</v>
      </c>
      <c r="F1157" s="31" t="s">
        <v>30</v>
      </c>
      <c r="G1157" s="31" t="s">
        <v>121</v>
      </c>
      <c r="H1157" s="31" t="s">
        <v>743</v>
      </c>
      <c r="I1157" s="31">
        <v>1774.7512918486018</v>
      </c>
      <c r="J1157" s="31">
        <v>44888</v>
      </c>
      <c r="K1157" s="31">
        <v>39.537321597054934</v>
      </c>
      <c r="L1157" s="31" t="s">
        <v>3329</v>
      </c>
      <c r="M1157" s="31">
        <v>39.54</v>
      </c>
      <c r="N1157" s="31">
        <f t="shared" si="37"/>
        <v>0</v>
      </c>
      <c r="O1157" s="31"/>
    </row>
    <row r="1158" spans="1:15" x14ac:dyDescent="0.45">
      <c r="A1158" s="31" t="str">
        <f t="shared" si="36"/>
        <v>E08000004_Modelled prevalence of children aged 0-4 in households where parent suffering alcohol/drug dependency_Number</v>
      </c>
      <c r="B1158" s="31" t="s">
        <v>375</v>
      </c>
      <c r="C1158" s="31" t="s">
        <v>376</v>
      </c>
      <c r="D1158" s="31" t="s">
        <v>229</v>
      </c>
      <c r="E1158" s="31">
        <v>2018</v>
      </c>
      <c r="F1158" s="31" t="s">
        <v>30</v>
      </c>
      <c r="G1158" s="31" t="s">
        <v>121</v>
      </c>
      <c r="H1158" s="31" t="s">
        <v>743</v>
      </c>
      <c r="I1158" s="31">
        <v>770.51113140380801</v>
      </c>
      <c r="J1158" s="31">
        <v>16792</v>
      </c>
      <c r="K1158" s="31">
        <v>45.885608111232017</v>
      </c>
      <c r="L1158" s="31" t="s">
        <v>3330</v>
      </c>
      <c r="M1158" s="31">
        <v>45.89</v>
      </c>
      <c r="N1158" s="31">
        <f t="shared" si="37"/>
        <v>0</v>
      </c>
      <c r="O1158" s="31"/>
    </row>
    <row r="1159" spans="1:15" x14ac:dyDescent="0.45">
      <c r="A1159" s="31" t="str">
        <f t="shared" si="36"/>
        <v>E10000025_Modelled prevalence of children aged 0-4 in households where parent suffering alcohol/drug dependency_Number</v>
      </c>
      <c r="B1159" s="31" t="s">
        <v>377</v>
      </c>
      <c r="C1159" s="31" t="s">
        <v>378</v>
      </c>
      <c r="D1159" s="31" t="s">
        <v>229</v>
      </c>
      <c r="E1159" s="31">
        <v>2018</v>
      </c>
      <c r="F1159" s="31" t="s">
        <v>30</v>
      </c>
      <c r="G1159" s="31" t="s">
        <v>121</v>
      </c>
      <c r="H1159" s="31" t="s">
        <v>743</v>
      </c>
      <c r="I1159" s="31">
        <v>1844.0373715003052</v>
      </c>
      <c r="J1159" s="31">
        <v>39398</v>
      </c>
      <c r="K1159" s="31">
        <v>46.80535487842797</v>
      </c>
      <c r="L1159" s="31" t="s">
        <v>837</v>
      </c>
      <c r="M1159" s="31">
        <v>46.81</v>
      </c>
      <c r="N1159" s="31">
        <f t="shared" si="37"/>
        <v>0</v>
      </c>
      <c r="O1159" s="31"/>
    </row>
    <row r="1160" spans="1:15" x14ac:dyDescent="0.45">
      <c r="A1160" s="31" t="str">
        <f t="shared" si="36"/>
        <v>E06000031_Modelled prevalence of children aged 0-4 in households where parent suffering alcohol/drug dependency_Number</v>
      </c>
      <c r="B1160" s="31" t="s">
        <v>379</v>
      </c>
      <c r="C1160" s="31" t="s">
        <v>380</v>
      </c>
      <c r="D1160" s="31" t="s">
        <v>229</v>
      </c>
      <c r="E1160" s="31">
        <v>2018</v>
      </c>
      <c r="F1160" s="31" t="s">
        <v>30</v>
      </c>
      <c r="G1160" s="31" t="s">
        <v>121</v>
      </c>
      <c r="H1160" s="31" t="s">
        <v>743</v>
      </c>
      <c r="I1160" s="31">
        <v>701.04792314053145</v>
      </c>
      <c r="J1160" s="31">
        <v>15931</v>
      </c>
      <c r="K1160" s="31">
        <v>44.005267914163042</v>
      </c>
      <c r="L1160" s="31" t="s">
        <v>3331</v>
      </c>
      <c r="M1160" s="31">
        <v>44.01</v>
      </c>
      <c r="N1160" s="31">
        <f t="shared" si="37"/>
        <v>0</v>
      </c>
      <c r="O1160" s="31"/>
    </row>
    <row r="1161" spans="1:15" x14ac:dyDescent="0.45">
      <c r="A1161" s="31" t="str">
        <f t="shared" si="36"/>
        <v>E06000026_Modelled prevalence of children aged 0-4 in households where parent suffering alcohol/drug dependency_Number</v>
      </c>
      <c r="B1161" s="31" t="s">
        <v>381</v>
      </c>
      <c r="C1161" s="31" t="s">
        <v>382</v>
      </c>
      <c r="D1161" s="31" t="s">
        <v>229</v>
      </c>
      <c r="E1161" s="31">
        <v>2018</v>
      </c>
      <c r="F1161" s="31" t="s">
        <v>30</v>
      </c>
      <c r="G1161" s="31" t="s">
        <v>121</v>
      </c>
      <c r="H1161" s="31" t="s">
        <v>743</v>
      </c>
      <c r="I1161" s="31">
        <v>748.50225872155829</v>
      </c>
      <c r="J1161" s="31">
        <v>14969</v>
      </c>
      <c r="K1161" s="31">
        <v>50.00349112977208</v>
      </c>
      <c r="L1161" s="31" t="s">
        <v>3332</v>
      </c>
      <c r="M1161" s="31">
        <v>50</v>
      </c>
      <c r="N1161" s="31">
        <f t="shared" si="37"/>
        <v>0</v>
      </c>
      <c r="O1161" s="31"/>
    </row>
    <row r="1162" spans="1:15" x14ac:dyDescent="0.45">
      <c r="A1162" s="31" t="str">
        <f t="shared" si="36"/>
        <v>E06000029_Modelled prevalence of children aged 0-4 in households where parent suffering alcohol/drug dependency_Number</v>
      </c>
      <c r="B1162" s="31" t="s">
        <v>543</v>
      </c>
      <c r="C1162" s="31" t="s">
        <v>717</v>
      </c>
      <c r="D1162" s="31" t="s">
        <v>229</v>
      </c>
      <c r="E1162" s="31">
        <v>2018</v>
      </c>
      <c r="F1162" s="31" t="s">
        <v>30</v>
      </c>
      <c r="G1162" s="31" t="s">
        <v>121</v>
      </c>
      <c r="H1162" s="31" t="s">
        <v>743</v>
      </c>
      <c r="I1162" s="31">
        <v>301.06442453482975</v>
      </c>
      <c r="J1162" s="31">
        <v>8108</v>
      </c>
      <c r="K1162" s="31">
        <v>37.131774116283886</v>
      </c>
      <c r="L1162" s="31" t="s">
        <v>843</v>
      </c>
      <c r="M1162" s="31">
        <v>37.130000000000003</v>
      </c>
      <c r="N1162" s="31">
        <f t="shared" si="37"/>
        <v>0</v>
      </c>
      <c r="O1162" s="31"/>
    </row>
    <row r="1163" spans="1:15" x14ac:dyDescent="0.45">
      <c r="A1163" s="31" t="str">
        <f t="shared" si="36"/>
        <v>E06000044_Modelled prevalence of children aged 0-4 in households where parent suffering alcohol/drug dependency_Number</v>
      </c>
      <c r="B1163" s="31" t="s">
        <v>383</v>
      </c>
      <c r="C1163" s="31" t="s">
        <v>384</v>
      </c>
      <c r="D1163" s="31" t="s">
        <v>229</v>
      </c>
      <c r="E1163" s="31">
        <v>2018</v>
      </c>
      <c r="F1163" s="31" t="s">
        <v>30</v>
      </c>
      <c r="G1163" s="31" t="s">
        <v>121</v>
      </c>
      <c r="H1163" s="31" t="s">
        <v>743</v>
      </c>
      <c r="I1163" s="31">
        <v>651.89258463015858</v>
      </c>
      <c r="J1163" s="31">
        <v>12735</v>
      </c>
      <c r="K1163" s="31">
        <v>51.189052581873462</v>
      </c>
      <c r="L1163" s="31" t="s">
        <v>3333</v>
      </c>
      <c r="M1163" s="31">
        <v>51.19</v>
      </c>
      <c r="N1163" s="31">
        <f t="shared" si="37"/>
        <v>0</v>
      </c>
      <c r="O1163" s="31"/>
    </row>
    <row r="1164" spans="1:15" x14ac:dyDescent="0.45">
      <c r="A1164" s="31" t="str">
        <f t="shared" si="36"/>
        <v>E06000038_Modelled prevalence of children aged 0-4 in households where parent suffering alcohol/drug dependency_Number</v>
      </c>
      <c r="B1164" s="31" t="s">
        <v>557</v>
      </c>
      <c r="C1164" s="31" t="s">
        <v>726</v>
      </c>
      <c r="D1164" s="31" t="s">
        <v>229</v>
      </c>
      <c r="E1164" s="31">
        <v>2018</v>
      </c>
      <c r="F1164" s="31" t="s">
        <v>30</v>
      </c>
      <c r="G1164" s="31" t="s">
        <v>121</v>
      </c>
      <c r="H1164" s="31" t="s">
        <v>743</v>
      </c>
      <c r="I1164" s="31">
        <v>520.49353345154759</v>
      </c>
      <c r="J1164" s="31">
        <v>11632</v>
      </c>
      <c r="K1164" s="31">
        <v>44.746693040882704</v>
      </c>
      <c r="L1164" s="31" t="s">
        <v>3334</v>
      </c>
      <c r="M1164" s="31">
        <v>44.75</v>
      </c>
      <c r="N1164" s="31">
        <f t="shared" si="37"/>
        <v>0</v>
      </c>
      <c r="O1164" s="31"/>
    </row>
    <row r="1165" spans="1:15" x14ac:dyDescent="0.45">
      <c r="A1165" s="31" t="str">
        <f t="shared" si="36"/>
        <v>E09000026_Modelled prevalence of children aged 0-4 in households where parent suffering alcohol/drug dependency_Number</v>
      </c>
      <c r="B1165" s="31" t="s">
        <v>385</v>
      </c>
      <c r="C1165" s="31" t="s">
        <v>386</v>
      </c>
      <c r="D1165" s="31" t="s">
        <v>229</v>
      </c>
      <c r="E1165" s="31">
        <v>2018</v>
      </c>
      <c r="F1165" s="31" t="s">
        <v>30</v>
      </c>
      <c r="G1165" s="31" t="s">
        <v>121</v>
      </c>
      <c r="H1165" s="31" t="s">
        <v>743</v>
      </c>
      <c r="I1165" s="31">
        <v>873.3176669962678</v>
      </c>
      <c r="J1165" s="31">
        <v>22744</v>
      </c>
      <c r="K1165" s="31">
        <v>38.397716628397284</v>
      </c>
      <c r="L1165" s="31" t="s">
        <v>3335</v>
      </c>
      <c r="M1165" s="31">
        <v>38.4</v>
      </c>
      <c r="N1165" s="31">
        <f t="shared" si="37"/>
        <v>0</v>
      </c>
      <c r="O1165" s="31"/>
    </row>
    <row r="1166" spans="1:15" x14ac:dyDescent="0.45">
      <c r="A1166" s="31" t="str">
        <f t="shared" si="36"/>
        <v>E06000003_Modelled prevalence of children aged 0-4 in households where parent suffering alcohol/drug dependency_Number</v>
      </c>
      <c r="B1166" s="31" t="s">
        <v>387</v>
      </c>
      <c r="C1166" s="31" t="s">
        <v>388</v>
      </c>
      <c r="D1166" s="31" t="s">
        <v>229</v>
      </c>
      <c r="E1166" s="31">
        <v>2018</v>
      </c>
      <c r="F1166" s="31" t="s">
        <v>30</v>
      </c>
      <c r="G1166" s="31" t="s">
        <v>121</v>
      </c>
      <c r="H1166" s="31" t="s">
        <v>743</v>
      </c>
      <c r="I1166" s="31">
        <v>296.15596548387822</v>
      </c>
      <c r="J1166" s="31">
        <v>7348</v>
      </c>
      <c r="K1166" s="31">
        <v>40.304295792580056</v>
      </c>
      <c r="L1166" s="31" t="s">
        <v>846</v>
      </c>
      <c r="M1166" s="31">
        <v>40.299999999999997</v>
      </c>
      <c r="N1166" s="31">
        <f t="shared" si="37"/>
        <v>0</v>
      </c>
      <c r="O1166" s="31"/>
    </row>
    <row r="1167" spans="1:15" x14ac:dyDescent="0.45">
      <c r="A1167" s="31" t="str">
        <f t="shared" si="36"/>
        <v>E09000027_Modelled prevalence of children aged 0-4 in households where parent suffering alcohol/drug dependency_Number</v>
      </c>
      <c r="B1167" s="31" t="s">
        <v>389</v>
      </c>
      <c r="C1167" s="31" t="s">
        <v>390</v>
      </c>
      <c r="D1167" s="31" t="s">
        <v>229</v>
      </c>
      <c r="E1167" s="31">
        <v>2018</v>
      </c>
      <c r="F1167" s="31" t="s">
        <v>30</v>
      </c>
      <c r="G1167" s="31" t="s">
        <v>121</v>
      </c>
      <c r="H1167" s="31" t="s">
        <v>743</v>
      </c>
      <c r="I1167" s="31">
        <v>434.4299831007163</v>
      </c>
      <c r="J1167" s="31">
        <v>12624</v>
      </c>
      <c r="K1167" s="31">
        <v>34.413021475025054</v>
      </c>
      <c r="L1167" s="31" t="s">
        <v>3336</v>
      </c>
      <c r="M1167" s="31">
        <v>34.409999999999997</v>
      </c>
      <c r="N1167" s="31">
        <f t="shared" si="37"/>
        <v>0</v>
      </c>
      <c r="O1167" s="31"/>
    </row>
    <row r="1168" spans="1:15" x14ac:dyDescent="0.45">
      <c r="A1168" s="31" t="str">
        <f t="shared" si="36"/>
        <v>E08000005_Modelled prevalence of children aged 0-4 in households where parent suffering alcohol/drug dependency_Number</v>
      </c>
      <c r="B1168" s="31" t="s">
        <v>391</v>
      </c>
      <c r="C1168" s="31" t="s">
        <v>392</v>
      </c>
      <c r="D1168" s="31" t="s">
        <v>229</v>
      </c>
      <c r="E1168" s="31">
        <v>2018</v>
      </c>
      <c r="F1168" s="31" t="s">
        <v>30</v>
      </c>
      <c r="G1168" s="31" t="s">
        <v>121</v>
      </c>
      <c r="H1168" s="31" t="s">
        <v>743</v>
      </c>
      <c r="I1168" s="31">
        <v>741.9998214356259</v>
      </c>
      <c r="J1168" s="31">
        <v>15123</v>
      </c>
      <c r="K1168" s="31">
        <v>49.064327278689802</v>
      </c>
      <c r="L1168" s="31" t="s">
        <v>3337</v>
      </c>
      <c r="M1168" s="31">
        <v>49.06</v>
      </c>
      <c r="N1168" s="31">
        <f t="shared" si="37"/>
        <v>0</v>
      </c>
      <c r="O1168" s="31"/>
    </row>
    <row r="1169" spans="1:15" x14ac:dyDescent="0.45">
      <c r="A1169" s="31" t="str">
        <f t="shared" si="36"/>
        <v>E08000018_Modelled prevalence of children aged 0-4 in households where parent suffering alcohol/drug dependency_Number</v>
      </c>
      <c r="B1169" s="31" t="s">
        <v>393</v>
      </c>
      <c r="C1169" s="31" t="s">
        <v>394</v>
      </c>
      <c r="D1169" s="31" t="s">
        <v>229</v>
      </c>
      <c r="E1169" s="31">
        <v>2018</v>
      </c>
      <c r="F1169" s="31" t="s">
        <v>30</v>
      </c>
      <c r="G1169" s="31" t="s">
        <v>121</v>
      </c>
      <c r="H1169" s="31" t="s">
        <v>743</v>
      </c>
      <c r="I1169" s="31">
        <v>743.34347790114339</v>
      </c>
      <c r="J1169" s="31">
        <v>15832</v>
      </c>
      <c r="K1169" s="31">
        <v>46.951962980112647</v>
      </c>
      <c r="L1169" s="31" t="s">
        <v>3338</v>
      </c>
      <c r="M1169" s="31">
        <v>46.95</v>
      </c>
      <c r="N1169" s="31">
        <f t="shared" si="37"/>
        <v>0</v>
      </c>
      <c r="O1169" s="31"/>
    </row>
    <row r="1170" spans="1:15" x14ac:dyDescent="0.45">
      <c r="A1170" s="31" t="str">
        <f t="shared" si="36"/>
        <v>E06000017_Modelled prevalence of children aged 0-4 in households where parent suffering alcohol/drug dependency_Number</v>
      </c>
      <c r="B1170" s="31" t="s">
        <v>548</v>
      </c>
      <c r="C1170" s="31" t="s">
        <v>728</v>
      </c>
      <c r="D1170" s="31" t="s">
        <v>229</v>
      </c>
      <c r="E1170" s="31">
        <v>2018</v>
      </c>
      <c r="F1170" s="31" t="s">
        <v>30</v>
      </c>
      <c r="G1170" s="31" t="s">
        <v>121</v>
      </c>
      <c r="H1170" s="31" t="s">
        <v>743</v>
      </c>
      <c r="I1170" s="31">
        <v>74.99142268882602</v>
      </c>
      <c r="J1170" s="31">
        <v>1855</v>
      </c>
      <c r="K1170" s="31">
        <v>40.426642958935858</v>
      </c>
      <c r="L1170" s="31" t="s">
        <v>3339</v>
      </c>
      <c r="M1170" s="31">
        <v>40.43</v>
      </c>
      <c r="N1170" s="31">
        <f t="shared" si="37"/>
        <v>0</v>
      </c>
      <c r="O1170" s="31"/>
    </row>
    <row r="1171" spans="1:15" x14ac:dyDescent="0.45">
      <c r="A1171" s="31" t="str">
        <f t="shared" si="36"/>
        <v>E08000006_Modelled prevalence of children aged 0-4 in households where parent suffering alcohol/drug dependency_Number</v>
      </c>
      <c r="B1171" s="31" t="s">
        <v>395</v>
      </c>
      <c r="C1171" s="31" t="s">
        <v>396</v>
      </c>
      <c r="D1171" s="31" t="s">
        <v>229</v>
      </c>
      <c r="E1171" s="31">
        <v>2018</v>
      </c>
      <c r="F1171" s="31" t="s">
        <v>30</v>
      </c>
      <c r="G1171" s="31" t="s">
        <v>121</v>
      </c>
      <c r="H1171" s="31" t="s">
        <v>743</v>
      </c>
      <c r="I1171" s="31">
        <v>933.61069185535007</v>
      </c>
      <c r="J1171" s="31">
        <v>17614</v>
      </c>
      <c r="K1171" s="31">
        <v>53.00389984417793</v>
      </c>
      <c r="L1171" s="31" t="s">
        <v>3340</v>
      </c>
      <c r="M1171" s="31">
        <v>53</v>
      </c>
      <c r="N1171" s="31">
        <f t="shared" si="37"/>
        <v>0</v>
      </c>
      <c r="O1171" s="31"/>
    </row>
    <row r="1172" spans="1:15" x14ac:dyDescent="0.45">
      <c r="A1172" s="31" t="str">
        <f t="shared" si="36"/>
        <v>E08000028_Modelled prevalence of children aged 0-4 in households where parent suffering alcohol/drug dependency_Number</v>
      </c>
      <c r="B1172" s="31" t="s">
        <v>397</v>
      </c>
      <c r="C1172" s="31" t="s">
        <v>398</v>
      </c>
      <c r="D1172" s="31" t="s">
        <v>229</v>
      </c>
      <c r="E1172" s="31">
        <v>2018</v>
      </c>
      <c r="F1172" s="31" t="s">
        <v>30</v>
      </c>
      <c r="G1172" s="31" t="s">
        <v>121</v>
      </c>
      <c r="H1172" s="31" t="s">
        <v>743</v>
      </c>
      <c r="I1172" s="31">
        <v>1250.7099388414476</v>
      </c>
      <c r="J1172" s="31">
        <v>23772</v>
      </c>
      <c r="K1172" s="31">
        <v>52.612735101861333</v>
      </c>
      <c r="L1172" s="31" t="s">
        <v>3341</v>
      </c>
      <c r="M1172" s="31">
        <v>52.61</v>
      </c>
      <c r="N1172" s="31">
        <f t="shared" si="37"/>
        <v>0</v>
      </c>
      <c r="O1172" s="31"/>
    </row>
    <row r="1173" spans="1:15" x14ac:dyDescent="0.45">
      <c r="A1173" s="31" t="str">
        <f t="shared" si="36"/>
        <v>E08000014_Modelled prevalence of children aged 0-4 in households where parent suffering alcohol/drug dependency_Number</v>
      </c>
      <c r="B1173" s="31" t="s">
        <v>399</v>
      </c>
      <c r="C1173" s="31" t="s">
        <v>400</v>
      </c>
      <c r="D1173" s="31" t="s">
        <v>229</v>
      </c>
      <c r="E1173" s="31">
        <v>2018</v>
      </c>
      <c r="F1173" s="31" t="s">
        <v>30</v>
      </c>
      <c r="G1173" s="31" t="s">
        <v>121</v>
      </c>
      <c r="H1173" s="31" t="s">
        <v>743</v>
      </c>
      <c r="I1173" s="31">
        <v>611.21932612855903</v>
      </c>
      <c r="J1173" s="31">
        <v>14441</v>
      </c>
      <c r="K1173" s="31">
        <v>42.325277067277824</v>
      </c>
      <c r="L1173" s="31" t="s">
        <v>3342</v>
      </c>
      <c r="M1173" s="31">
        <v>42.33</v>
      </c>
      <c r="N1173" s="31">
        <f t="shared" si="37"/>
        <v>0</v>
      </c>
      <c r="O1173" s="31"/>
    </row>
    <row r="1174" spans="1:15" x14ac:dyDescent="0.45">
      <c r="A1174" s="31" t="str">
        <f t="shared" si="36"/>
        <v>E08000019_Modelled prevalence of children aged 0-4 in households where parent suffering alcohol/drug dependency_Number</v>
      </c>
      <c r="B1174" s="31" t="s">
        <v>401</v>
      </c>
      <c r="C1174" s="31" t="s">
        <v>402</v>
      </c>
      <c r="D1174" s="31" t="s">
        <v>229</v>
      </c>
      <c r="E1174" s="31">
        <v>2018</v>
      </c>
      <c r="F1174" s="31" t="s">
        <v>30</v>
      </c>
      <c r="G1174" s="31" t="s">
        <v>121</v>
      </c>
      <c r="H1174" s="31" t="s">
        <v>743</v>
      </c>
      <c r="I1174" s="31">
        <v>1851.0138179135727</v>
      </c>
      <c r="J1174" s="31">
        <v>32700</v>
      </c>
      <c r="K1174" s="31">
        <v>56.605927153320266</v>
      </c>
      <c r="L1174" s="31" t="s">
        <v>3343</v>
      </c>
      <c r="M1174" s="31">
        <v>56.61</v>
      </c>
      <c r="N1174" s="31">
        <f t="shared" si="37"/>
        <v>0</v>
      </c>
      <c r="O1174" s="31"/>
    </row>
    <row r="1175" spans="1:15" x14ac:dyDescent="0.45">
      <c r="A1175" s="31" t="str">
        <f t="shared" si="36"/>
        <v>E06000051_Modelled prevalence of children aged 0-4 in households where parent suffering alcohol/drug dependency_Number</v>
      </c>
      <c r="B1175" s="31" t="s">
        <v>403</v>
      </c>
      <c r="C1175" s="31" t="s">
        <v>166</v>
      </c>
      <c r="D1175" s="31" t="s">
        <v>229</v>
      </c>
      <c r="E1175" s="31">
        <v>2018</v>
      </c>
      <c r="F1175" s="31" t="s">
        <v>30</v>
      </c>
      <c r="G1175" s="31" t="s">
        <v>121</v>
      </c>
      <c r="H1175" s="31" t="s">
        <v>743</v>
      </c>
      <c r="I1175" s="31">
        <v>617.31197163768024</v>
      </c>
      <c r="J1175" s="31">
        <v>15034</v>
      </c>
      <c r="K1175" s="31">
        <v>41.061059707175751</v>
      </c>
      <c r="L1175" s="31" t="s">
        <v>3344</v>
      </c>
      <c r="M1175" s="31">
        <v>41.06</v>
      </c>
      <c r="N1175" s="31">
        <f t="shared" si="37"/>
        <v>0</v>
      </c>
      <c r="O1175" s="31"/>
    </row>
    <row r="1176" spans="1:15" x14ac:dyDescent="0.45">
      <c r="A1176" s="31" t="str">
        <f t="shared" si="36"/>
        <v>E06000039_Modelled prevalence of children aged 0-4 in households where parent suffering alcohol/drug dependency_Number</v>
      </c>
      <c r="B1176" s="31" t="s">
        <v>404</v>
      </c>
      <c r="C1176" s="31" t="s">
        <v>405</v>
      </c>
      <c r="D1176" s="31" t="s">
        <v>229</v>
      </c>
      <c r="E1176" s="31">
        <v>2018</v>
      </c>
      <c r="F1176" s="31" t="s">
        <v>30</v>
      </c>
      <c r="G1176" s="31" t="s">
        <v>121</v>
      </c>
      <c r="H1176" s="31" t="s">
        <v>743</v>
      </c>
      <c r="I1176" s="31">
        <v>557.22642020577962</v>
      </c>
      <c r="J1176" s="31">
        <v>12827</v>
      </c>
      <c r="K1176" s="31">
        <v>43.441679286331926</v>
      </c>
      <c r="L1176" s="31" t="s">
        <v>3345</v>
      </c>
      <c r="M1176" s="31">
        <v>43.44</v>
      </c>
      <c r="N1176" s="31">
        <f t="shared" si="37"/>
        <v>0</v>
      </c>
      <c r="O1176" s="31"/>
    </row>
    <row r="1177" spans="1:15" x14ac:dyDescent="0.45">
      <c r="A1177" s="31" t="str">
        <f t="shared" si="36"/>
        <v>E08000029_Modelled prevalence of children aged 0-4 in households where parent suffering alcohol/drug dependency_Number</v>
      </c>
      <c r="B1177" s="31" t="s">
        <v>516</v>
      </c>
      <c r="C1177" s="31" t="s">
        <v>517</v>
      </c>
      <c r="D1177" s="31" t="s">
        <v>229</v>
      </c>
      <c r="E1177" s="31">
        <v>2018</v>
      </c>
      <c r="F1177" s="31" t="s">
        <v>30</v>
      </c>
      <c r="G1177" s="31" t="s">
        <v>121</v>
      </c>
      <c r="H1177" s="31" t="s">
        <v>743</v>
      </c>
      <c r="I1177" s="31">
        <v>495.44099665161411</v>
      </c>
      <c r="J1177" s="31">
        <v>12393</v>
      </c>
      <c r="K1177" s="31">
        <v>39.977487021029134</v>
      </c>
      <c r="L1177" s="31" t="s">
        <v>3346</v>
      </c>
      <c r="M1177" s="31">
        <v>39.979999999999997</v>
      </c>
      <c r="N1177" s="31">
        <f t="shared" si="37"/>
        <v>0</v>
      </c>
      <c r="O1177" s="31"/>
    </row>
    <row r="1178" spans="1:15" x14ac:dyDescent="0.45">
      <c r="A1178" s="31" t="str">
        <f t="shared" si="36"/>
        <v>E10000027_Modelled prevalence of children aged 0-4 in households where parent suffering alcohol/drug dependency_Number</v>
      </c>
      <c r="B1178" s="31" t="s">
        <v>406</v>
      </c>
      <c r="C1178" s="31" t="s">
        <v>407</v>
      </c>
      <c r="D1178" s="31" t="s">
        <v>229</v>
      </c>
      <c r="E1178" s="31">
        <v>2018</v>
      </c>
      <c r="F1178" s="31" t="s">
        <v>30</v>
      </c>
      <c r="G1178" s="31" t="s">
        <v>121</v>
      </c>
      <c r="H1178" s="31" t="s">
        <v>743</v>
      </c>
      <c r="I1178" s="31">
        <v>1259.1253264920988</v>
      </c>
      <c r="J1178" s="31">
        <v>29004</v>
      </c>
      <c r="K1178" s="31">
        <v>43.412126827061741</v>
      </c>
      <c r="L1178" s="31" t="s">
        <v>3347</v>
      </c>
      <c r="M1178" s="31">
        <v>43.41</v>
      </c>
      <c r="N1178" s="31">
        <f t="shared" si="37"/>
        <v>0</v>
      </c>
      <c r="O1178" s="31"/>
    </row>
    <row r="1179" spans="1:15" x14ac:dyDescent="0.45">
      <c r="A1179" s="31" t="str">
        <f t="shared" si="36"/>
        <v>E06000025_Modelled prevalence of children aged 0-4 in households where parent suffering alcohol/drug dependency_Number</v>
      </c>
      <c r="B1179" s="31" t="s">
        <v>408</v>
      </c>
      <c r="C1179" s="31" t="s">
        <v>409</v>
      </c>
      <c r="D1179" s="31" t="s">
        <v>229</v>
      </c>
      <c r="E1179" s="31">
        <v>2018</v>
      </c>
      <c r="F1179" s="31" t="s">
        <v>30</v>
      </c>
      <c r="G1179" s="31" t="s">
        <v>121</v>
      </c>
      <c r="H1179" s="31" t="s">
        <v>743</v>
      </c>
      <c r="I1179" s="31">
        <v>637.46873664363784</v>
      </c>
      <c r="J1179" s="31">
        <v>16325</v>
      </c>
      <c r="K1179" s="31">
        <v>39.048620927634779</v>
      </c>
      <c r="L1179" s="31" t="s">
        <v>3348</v>
      </c>
      <c r="M1179" s="31">
        <v>39.049999999999997</v>
      </c>
      <c r="N1179" s="31">
        <f t="shared" si="37"/>
        <v>0</v>
      </c>
      <c r="O1179" s="31"/>
    </row>
    <row r="1180" spans="1:15" x14ac:dyDescent="0.45">
      <c r="A1180" s="31" t="str">
        <f t="shared" si="36"/>
        <v>E08000023_Modelled prevalence of children aged 0-4 in households where parent suffering alcohol/drug dependency_Number</v>
      </c>
      <c r="B1180" s="31" t="s">
        <v>410</v>
      </c>
      <c r="C1180" s="31" t="s">
        <v>411</v>
      </c>
      <c r="D1180" s="31" t="s">
        <v>229</v>
      </c>
      <c r="E1180" s="31">
        <v>2018</v>
      </c>
      <c r="F1180" s="31" t="s">
        <v>30</v>
      </c>
      <c r="G1180" s="31" t="s">
        <v>121</v>
      </c>
      <c r="H1180" s="31" t="s">
        <v>743</v>
      </c>
      <c r="I1180" s="31">
        <v>372.69288207417054</v>
      </c>
      <c r="J1180" s="31">
        <v>8359</v>
      </c>
      <c r="K1180" s="31">
        <v>44.585821518623106</v>
      </c>
      <c r="L1180" s="31" t="s">
        <v>3349</v>
      </c>
      <c r="M1180" s="31">
        <v>44.59</v>
      </c>
      <c r="N1180" s="31">
        <f t="shared" si="37"/>
        <v>0</v>
      </c>
      <c r="O1180" s="31"/>
    </row>
    <row r="1181" spans="1:15" x14ac:dyDescent="0.45">
      <c r="A1181" s="31" t="str">
        <f t="shared" si="36"/>
        <v>E06000045_Modelled prevalence of children aged 0-4 in households where parent suffering alcohol/drug dependency_Number</v>
      </c>
      <c r="B1181" s="31" t="s">
        <v>577</v>
      </c>
      <c r="C1181" s="31" t="s">
        <v>729</v>
      </c>
      <c r="D1181" s="31" t="s">
        <v>229</v>
      </c>
      <c r="E1181" s="31">
        <v>2018</v>
      </c>
      <c r="F1181" s="31" t="s">
        <v>30</v>
      </c>
      <c r="G1181" s="31" t="s">
        <v>121</v>
      </c>
      <c r="H1181" s="31" t="s">
        <v>743</v>
      </c>
      <c r="I1181" s="31">
        <v>950.11144137363135</v>
      </c>
      <c r="J1181" s="31">
        <v>15766</v>
      </c>
      <c r="K1181" s="31">
        <v>60.263316083574232</v>
      </c>
      <c r="L1181" s="31" t="s">
        <v>3350</v>
      </c>
      <c r="M1181" s="31">
        <v>60.26</v>
      </c>
      <c r="N1181" s="31">
        <f t="shared" si="37"/>
        <v>0</v>
      </c>
      <c r="O1181" s="31"/>
    </row>
    <row r="1182" spans="1:15" x14ac:dyDescent="0.45">
      <c r="A1182" s="31" t="str">
        <f t="shared" si="36"/>
        <v>E06000033_Modelled prevalence of children aged 0-4 in households where parent suffering alcohol/drug dependency_Number</v>
      </c>
      <c r="B1182" s="31" t="s">
        <v>412</v>
      </c>
      <c r="C1182" s="31" t="s">
        <v>413</v>
      </c>
      <c r="D1182" s="31" t="s">
        <v>229</v>
      </c>
      <c r="E1182" s="31">
        <v>2018</v>
      </c>
      <c r="F1182" s="31" t="s">
        <v>30</v>
      </c>
      <c r="G1182" s="31" t="s">
        <v>121</v>
      </c>
      <c r="H1182" s="31" t="s">
        <v>743</v>
      </c>
      <c r="I1182" s="31">
        <v>438.42589019959649</v>
      </c>
      <c r="J1182" s="31">
        <v>11304</v>
      </c>
      <c r="K1182" s="31">
        <v>38.785022133722265</v>
      </c>
      <c r="L1182" s="31" t="s">
        <v>3351</v>
      </c>
      <c r="M1182" s="31">
        <v>38.79</v>
      </c>
      <c r="N1182" s="31">
        <f t="shared" si="37"/>
        <v>0</v>
      </c>
      <c r="O1182" s="31"/>
    </row>
    <row r="1183" spans="1:15" x14ac:dyDescent="0.45">
      <c r="A1183" s="31" t="str">
        <f t="shared" si="36"/>
        <v>E09000028_Modelled prevalence of children aged 0-4 in households where parent suffering alcohol/drug dependency_Number</v>
      </c>
      <c r="B1183" s="31" t="s">
        <v>414</v>
      </c>
      <c r="C1183" s="31" t="s">
        <v>415</v>
      </c>
      <c r="D1183" s="31" t="s">
        <v>229</v>
      </c>
      <c r="E1183" s="31">
        <v>2018</v>
      </c>
      <c r="F1183" s="31" t="s">
        <v>30</v>
      </c>
      <c r="G1183" s="31" t="s">
        <v>121</v>
      </c>
      <c r="H1183" s="31" t="s">
        <v>743</v>
      </c>
      <c r="I1183" s="31">
        <v>1097.5621692605855</v>
      </c>
      <c r="J1183" s="31">
        <v>20500</v>
      </c>
      <c r="K1183" s="31">
        <v>53.539618012711486</v>
      </c>
      <c r="L1183" s="31" t="s">
        <v>3352</v>
      </c>
      <c r="M1183" s="31">
        <v>53.54</v>
      </c>
      <c r="N1183" s="31">
        <f t="shared" si="37"/>
        <v>0</v>
      </c>
      <c r="O1183" s="31"/>
    </row>
    <row r="1184" spans="1:15" x14ac:dyDescent="0.45">
      <c r="A1184" s="31" t="str">
        <f t="shared" si="36"/>
        <v>E08000013_Modelled prevalence of children aged 0-4 in households where parent suffering alcohol/drug dependency_Number</v>
      </c>
      <c r="B1184" s="31" t="s">
        <v>416</v>
      </c>
      <c r="C1184" s="31" t="s">
        <v>537</v>
      </c>
      <c r="D1184" s="31" t="s">
        <v>229</v>
      </c>
      <c r="E1184" s="31">
        <v>2018</v>
      </c>
      <c r="F1184" s="31" t="s">
        <v>30</v>
      </c>
      <c r="G1184" s="31" t="s">
        <v>121</v>
      </c>
      <c r="H1184" s="31" t="s">
        <v>743</v>
      </c>
      <c r="I1184" s="31">
        <v>430.55763715673203</v>
      </c>
      <c r="J1184" s="31">
        <v>10282</v>
      </c>
      <c r="K1184" s="31">
        <v>41.874891767820657</v>
      </c>
      <c r="L1184" s="31" t="s">
        <v>3353</v>
      </c>
      <c r="M1184" s="31">
        <v>41.87</v>
      </c>
      <c r="N1184" s="31">
        <f t="shared" si="37"/>
        <v>0</v>
      </c>
      <c r="O1184" s="31"/>
    </row>
    <row r="1185" spans="1:15" x14ac:dyDescent="0.45">
      <c r="A1185" s="31" t="str">
        <f t="shared" si="36"/>
        <v>E10000028_Modelled prevalence of children aged 0-4 in households where parent suffering alcohol/drug dependency_Number</v>
      </c>
      <c r="B1185" s="31" t="s">
        <v>418</v>
      </c>
      <c r="C1185" s="31" t="s">
        <v>419</v>
      </c>
      <c r="D1185" s="31" t="s">
        <v>229</v>
      </c>
      <c r="E1185" s="31">
        <v>2018</v>
      </c>
      <c r="F1185" s="31" t="s">
        <v>30</v>
      </c>
      <c r="G1185" s="31" t="s">
        <v>121</v>
      </c>
      <c r="H1185" s="31" t="s">
        <v>743</v>
      </c>
      <c r="I1185" s="31">
        <v>1874.0068287316726</v>
      </c>
      <c r="J1185" s="31">
        <v>44389</v>
      </c>
      <c r="K1185" s="31">
        <v>42.217820377383418</v>
      </c>
      <c r="L1185" s="31" t="s">
        <v>842</v>
      </c>
      <c r="M1185" s="31">
        <v>42.22</v>
      </c>
      <c r="N1185" s="31">
        <f t="shared" si="37"/>
        <v>0</v>
      </c>
      <c r="O1185" s="31"/>
    </row>
    <row r="1186" spans="1:15" x14ac:dyDescent="0.45">
      <c r="A1186" s="31" t="str">
        <f t="shared" si="36"/>
        <v>E08000007_Modelled prevalence of children aged 0-4 in households where parent suffering alcohol/drug dependency_Number</v>
      </c>
      <c r="B1186" s="31" t="s">
        <v>420</v>
      </c>
      <c r="C1186" s="31" t="s">
        <v>421</v>
      </c>
      <c r="D1186" s="31" t="s">
        <v>229</v>
      </c>
      <c r="E1186" s="31">
        <v>2018</v>
      </c>
      <c r="F1186" s="31" t="s">
        <v>30</v>
      </c>
      <c r="G1186" s="31" t="s">
        <v>121</v>
      </c>
      <c r="H1186" s="31" t="s">
        <v>743</v>
      </c>
      <c r="I1186" s="31">
        <v>687.46781518411751</v>
      </c>
      <c r="J1186" s="31">
        <v>17631</v>
      </c>
      <c r="K1186" s="31">
        <v>38.991992240038428</v>
      </c>
      <c r="L1186" s="31" t="s">
        <v>3354</v>
      </c>
      <c r="M1186" s="31">
        <v>38.99</v>
      </c>
      <c r="N1186" s="31">
        <f t="shared" si="37"/>
        <v>0</v>
      </c>
      <c r="O1186" s="31"/>
    </row>
    <row r="1187" spans="1:15" x14ac:dyDescent="0.45">
      <c r="A1187" s="31" t="str">
        <f t="shared" si="36"/>
        <v>E06000004_Modelled prevalence of children aged 0-4 in households where parent suffering alcohol/drug dependency_Number</v>
      </c>
      <c r="B1187" s="31" t="s">
        <v>422</v>
      </c>
      <c r="C1187" s="31" t="s">
        <v>423</v>
      </c>
      <c r="D1187" s="31" t="s">
        <v>229</v>
      </c>
      <c r="E1187" s="31">
        <v>2018</v>
      </c>
      <c r="F1187" s="31" t="s">
        <v>30</v>
      </c>
      <c r="G1187" s="31" t="s">
        <v>121</v>
      </c>
      <c r="H1187" s="31" t="s">
        <v>743</v>
      </c>
      <c r="I1187" s="31">
        <v>477.9248504794387</v>
      </c>
      <c r="J1187" s="31">
        <v>11648</v>
      </c>
      <c r="K1187" s="31">
        <v>41.030636201874884</v>
      </c>
      <c r="L1187" s="31" t="s">
        <v>3355</v>
      </c>
      <c r="M1187" s="31">
        <v>41.03</v>
      </c>
      <c r="N1187" s="31">
        <f t="shared" si="37"/>
        <v>0</v>
      </c>
      <c r="O1187" s="31"/>
    </row>
    <row r="1188" spans="1:15" x14ac:dyDescent="0.45">
      <c r="A1188" s="31" t="str">
        <f t="shared" si="36"/>
        <v>E06000021_Modelled prevalence of children aged 0-4 in households where parent suffering alcohol/drug dependency_Number</v>
      </c>
      <c r="B1188" s="31" t="s">
        <v>424</v>
      </c>
      <c r="C1188" s="31" t="s">
        <v>425</v>
      </c>
      <c r="D1188" s="31" t="s">
        <v>229</v>
      </c>
      <c r="E1188" s="31">
        <v>2018</v>
      </c>
      <c r="F1188" s="31" t="s">
        <v>30</v>
      </c>
      <c r="G1188" s="31" t="s">
        <v>121</v>
      </c>
      <c r="H1188" s="31" t="s">
        <v>743</v>
      </c>
      <c r="I1188" s="31">
        <v>835.09558170173852</v>
      </c>
      <c r="J1188" s="31">
        <v>17135</v>
      </c>
      <c r="K1188" s="31">
        <v>48.73624637885839</v>
      </c>
      <c r="L1188" s="31" t="s">
        <v>847</v>
      </c>
      <c r="M1188" s="31">
        <v>48.74</v>
      </c>
      <c r="N1188" s="31">
        <f t="shared" si="37"/>
        <v>0</v>
      </c>
      <c r="O1188" s="31"/>
    </row>
    <row r="1189" spans="1:15" x14ac:dyDescent="0.45">
      <c r="A1189" s="31" t="str">
        <f t="shared" si="36"/>
        <v>E10000029_Modelled prevalence of children aged 0-4 in households where parent suffering alcohol/drug dependency_Number</v>
      </c>
      <c r="B1189" s="31" t="s">
        <v>426</v>
      </c>
      <c r="C1189" s="31" t="s">
        <v>427</v>
      </c>
      <c r="D1189" s="31" t="s">
        <v>229</v>
      </c>
      <c r="E1189" s="31">
        <v>2018</v>
      </c>
      <c r="F1189" s="31" t="s">
        <v>30</v>
      </c>
      <c r="G1189" s="31" t="s">
        <v>121</v>
      </c>
      <c r="H1189" s="31" t="s">
        <v>743</v>
      </c>
      <c r="I1189" s="31">
        <v>1741.4224797190307</v>
      </c>
      <c r="J1189" s="31">
        <v>40624</v>
      </c>
      <c r="K1189" s="31">
        <v>42.866839299897364</v>
      </c>
      <c r="L1189" s="31" t="s">
        <v>3356</v>
      </c>
      <c r="M1189" s="31">
        <v>42.87</v>
      </c>
      <c r="N1189" s="31">
        <f t="shared" si="37"/>
        <v>0</v>
      </c>
      <c r="O1189" s="31"/>
    </row>
    <row r="1190" spans="1:15" x14ac:dyDescent="0.45">
      <c r="A1190" s="31" t="str">
        <f t="shared" si="36"/>
        <v>E08000024_Modelled prevalence of children aged 0-4 in households where parent suffering alcohol/drug dependency_Number</v>
      </c>
      <c r="B1190" s="31" t="s">
        <v>428</v>
      </c>
      <c r="C1190" s="31" t="s">
        <v>429</v>
      </c>
      <c r="D1190" s="31" t="s">
        <v>229</v>
      </c>
      <c r="E1190" s="31">
        <v>2018</v>
      </c>
      <c r="F1190" s="31" t="s">
        <v>30</v>
      </c>
      <c r="G1190" s="31" t="s">
        <v>121</v>
      </c>
      <c r="H1190" s="31" t="s">
        <v>743</v>
      </c>
      <c r="I1190" s="31">
        <v>740.95577622473547</v>
      </c>
      <c r="J1190" s="31">
        <v>14954</v>
      </c>
      <c r="K1190" s="31">
        <v>49.549002021180648</v>
      </c>
      <c r="L1190" s="31" t="s">
        <v>3357</v>
      </c>
      <c r="M1190" s="31">
        <v>49.55</v>
      </c>
      <c r="N1190" s="31">
        <f t="shared" si="37"/>
        <v>0</v>
      </c>
      <c r="O1190" s="31"/>
    </row>
    <row r="1191" spans="1:15" x14ac:dyDescent="0.45">
      <c r="A1191" s="31" t="str">
        <f t="shared" si="36"/>
        <v>E10000030_Modelled prevalence of children aged 0-4 in households where parent suffering alcohol/drug dependency_Number</v>
      </c>
      <c r="B1191" s="31" t="s">
        <v>430</v>
      </c>
      <c r="C1191" s="31" t="s">
        <v>431</v>
      </c>
      <c r="D1191" s="31" t="s">
        <v>229</v>
      </c>
      <c r="E1191" s="31">
        <v>2018</v>
      </c>
      <c r="F1191" s="31" t="s">
        <v>30</v>
      </c>
      <c r="G1191" s="31" t="s">
        <v>121</v>
      </c>
      <c r="H1191" s="31" t="s">
        <v>743</v>
      </c>
      <c r="I1191" s="31">
        <v>2611.0539031613403</v>
      </c>
      <c r="J1191" s="31">
        <v>70074</v>
      </c>
      <c r="K1191" s="31">
        <v>37.261379444035448</v>
      </c>
      <c r="L1191" s="31" t="s">
        <v>3358</v>
      </c>
      <c r="M1191" s="31">
        <v>37.26</v>
      </c>
      <c r="N1191" s="31">
        <f t="shared" si="37"/>
        <v>0</v>
      </c>
      <c r="O1191" s="31"/>
    </row>
    <row r="1192" spans="1:15" x14ac:dyDescent="0.45">
      <c r="A1192" s="31" t="str">
        <f t="shared" si="36"/>
        <v>E09000029_Modelled prevalence of children aged 0-4 in households where parent suffering alcohol/drug dependency_Number</v>
      </c>
      <c r="B1192" s="31" t="s">
        <v>432</v>
      </c>
      <c r="C1192" s="31" t="s">
        <v>433</v>
      </c>
      <c r="D1192" s="31" t="s">
        <v>229</v>
      </c>
      <c r="E1192" s="31">
        <v>2018</v>
      </c>
      <c r="F1192" s="31" t="s">
        <v>30</v>
      </c>
      <c r="G1192" s="31" t="s">
        <v>121</v>
      </c>
      <c r="H1192" s="31" t="s">
        <v>743</v>
      </c>
      <c r="I1192" s="31">
        <v>555.56404528099131</v>
      </c>
      <c r="J1192" s="31">
        <v>13754</v>
      </c>
      <c r="K1192" s="31">
        <v>40.392907174712178</v>
      </c>
      <c r="L1192" s="31" t="s">
        <v>3359</v>
      </c>
      <c r="M1192" s="31">
        <v>40.39</v>
      </c>
      <c r="N1192" s="31">
        <f t="shared" si="37"/>
        <v>0</v>
      </c>
      <c r="O1192" s="31"/>
    </row>
    <row r="1193" spans="1:15" x14ac:dyDescent="0.45">
      <c r="A1193" s="31" t="str">
        <f t="shared" si="36"/>
        <v>E06000030_Modelled prevalence of children aged 0-4 in households where parent suffering alcohol/drug dependency_Number</v>
      </c>
      <c r="B1193" s="31" t="s">
        <v>434</v>
      </c>
      <c r="C1193" s="31" t="s">
        <v>435</v>
      </c>
      <c r="D1193" s="31" t="s">
        <v>229</v>
      </c>
      <c r="E1193" s="31">
        <v>2018</v>
      </c>
      <c r="F1193" s="31" t="s">
        <v>30</v>
      </c>
      <c r="G1193" s="31" t="s">
        <v>121</v>
      </c>
      <c r="H1193" s="31" t="s">
        <v>743</v>
      </c>
      <c r="I1193" s="31">
        <v>593.13968627417546</v>
      </c>
      <c r="J1193" s="31">
        <v>14479</v>
      </c>
      <c r="K1193" s="31">
        <v>40.965514626298464</v>
      </c>
      <c r="L1193" s="31" t="s">
        <v>3360</v>
      </c>
      <c r="M1193" s="31">
        <v>40.97</v>
      </c>
      <c r="N1193" s="31">
        <f t="shared" si="37"/>
        <v>0</v>
      </c>
      <c r="O1193" s="31"/>
    </row>
    <row r="1194" spans="1:15" x14ac:dyDescent="0.45">
      <c r="A1194" s="31" t="str">
        <f t="shared" si="36"/>
        <v>E08000008_Modelled prevalence of children aged 0-4 in households where parent suffering alcohol/drug dependency_Number</v>
      </c>
      <c r="B1194" s="31" t="s">
        <v>436</v>
      </c>
      <c r="C1194" s="31" t="s">
        <v>437</v>
      </c>
      <c r="D1194" s="31" t="s">
        <v>229</v>
      </c>
      <c r="E1194" s="31">
        <v>2018</v>
      </c>
      <c r="F1194" s="31" t="s">
        <v>30</v>
      </c>
      <c r="G1194" s="31" t="s">
        <v>121</v>
      </c>
      <c r="H1194" s="31" t="s">
        <v>743</v>
      </c>
      <c r="I1194" s="31">
        <v>645.38783897741303</v>
      </c>
      <c r="J1194" s="31">
        <v>14500</v>
      </c>
      <c r="K1194" s="31">
        <v>44.509506136373311</v>
      </c>
      <c r="L1194" s="31" t="s">
        <v>3361</v>
      </c>
      <c r="M1194" s="31">
        <v>44.51</v>
      </c>
      <c r="N1194" s="31">
        <f t="shared" si="37"/>
        <v>0</v>
      </c>
      <c r="O1194" s="31"/>
    </row>
    <row r="1195" spans="1:15" x14ac:dyDescent="0.45">
      <c r="A1195" s="31" t="str">
        <f t="shared" si="36"/>
        <v>E06000020_Modelled prevalence of children aged 0-4 in households where parent suffering alcohol/drug dependency_Number</v>
      </c>
      <c r="B1195" s="31" t="s">
        <v>570</v>
      </c>
      <c r="C1195" s="31" t="s">
        <v>730</v>
      </c>
      <c r="D1195" s="31" t="s">
        <v>229</v>
      </c>
      <c r="E1195" s="31">
        <v>2018</v>
      </c>
      <c r="F1195" s="31" t="s">
        <v>30</v>
      </c>
      <c r="G1195" s="31" t="s">
        <v>121</v>
      </c>
      <c r="H1195" s="31" t="s">
        <v>743</v>
      </c>
      <c r="I1195" s="31">
        <v>484.04178840784198</v>
      </c>
      <c r="J1195" s="31">
        <v>11022</v>
      </c>
      <c r="K1195" s="31">
        <v>43.91596701214317</v>
      </c>
      <c r="L1195" s="31" t="s">
        <v>3362</v>
      </c>
      <c r="M1195" s="31">
        <v>43.92</v>
      </c>
      <c r="N1195" s="31">
        <f t="shared" si="37"/>
        <v>0</v>
      </c>
      <c r="O1195" s="31"/>
    </row>
    <row r="1196" spans="1:15" x14ac:dyDescent="0.45">
      <c r="A1196" s="31" t="str">
        <f t="shared" si="36"/>
        <v>E06000034_Modelled prevalence of children aged 0-4 in households where parent suffering alcohol/drug dependency_Number</v>
      </c>
      <c r="B1196" s="31" t="s">
        <v>493</v>
      </c>
      <c r="C1196" s="31" t="s">
        <v>731</v>
      </c>
      <c r="D1196" s="31" t="s">
        <v>229</v>
      </c>
      <c r="E1196" s="31">
        <v>2018</v>
      </c>
      <c r="F1196" s="31" t="s">
        <v>30</v>
      </c>
      <c r="G1196" s="31" t="s">
        <v>121</v>
      </c>
      <c r="H1196" s="31" t="s">
        <v>743</v>
      </c>
      <c r="I1196" s="31">
        <v>543.2443840851671</v>
      </c>
      <c r="J1196" s="31">
        <v>13195</v>
      </c>
      <c r="K1196" s="31">
        <v>41.170472458140743</v>
      </c>
      <c r="L1196" s="31" t="s">
        <v>3363</v>
      </c>
      <c r="M1196" s="31">
        <v>41.17</v>
      </c>
      <c r="N1196" s="31">
        <f t="shared" si="37"/>
        <v>0</v>
      </c>
      <c r="O1196" s="31"/>
    </row>
    <row r="1197" spans="1:15" x14ac:dyDescent="0.45">
      <c r="A1197" s="31" t="str">
        <f t="shared" si="36"/>
        <v>E06000027_Modelled prevalence of children aged 0-4 in households where parent suffering alcohol/drug dependency_Number</v>
      </c>
      <c r="B1197" s="31" t="s">
        <v>438</v>
      </c>
      <c r="C1197" s="31" t="s">
        <v>439</v>
      </c>
      <c r="D1197" s="31" t="s">
        <v>229</v>
      </c>
      <c r="E1197" s="31">
        <v>2018</v>
      </c>
      <c r="F1197" s="31" t="s">
        <v>30</v>
      </c>
      <c r="G1197" s="31" t="s">
        <v>121</v>
      </c>
      <c r="H1197" s="31" t="s">
        <v>743</v>
      </c>
      <c r="I1197" s="31">
        <v>258.45270276051076</v>
      </c>
      <c r="J1197" s="31">
        <v>6918</v>
      </c>
      <c r="K1197" s="31">
        <v>37.359453998339227</v>
      </c>
      <c r="L1197" s="31" t="s">
        <v>3364</v>
      </c>
      <c r="M1197" s="31">
        <v>37.36</v>
      </c>
      <c r="N1197" s="31">
        <f t="shared" si="37"/>
        <v>0</v>
      </c>
      <c r="O1197" s="31"/>
    </row>
    <row r="1198" spans="1:15" x14ac:dyDescent="0.45">
      <c r="A1198" s="31" t="str">
        <f t="shared" si="36"/>
        <v>E09000030_Modelled prevalence of children aged 0-4 in households where parent suffering alcohol/drug dependency_Number</v>
      </c>
      <c r="B1198" s="31" t="s">
        <v>440</v>
      </c>
      <c r="C1198" s="31" t="s">
        <v>441</v>
      </c>
      <c r="D1198" s="31" t="s">
        <v>229</v>
      </c>
      <c r="E1198" s="31">
        <v>2018</v>
      </c>
      <c r="F1198" s="31" t="s">
        <v>30</v>
      </c>
      <c r="G1198" s="31" t="s">
        <v>121</v>
      </c>
      <c r="H1198" s="31" t="s">
        <v>743</v>
      </c>
      <c r="I1198" s="31">
        <v>1184.9718685606067</v>
      </c>
      <c r="J1198" s="31">
        <v>22208</v>
      </c>
      <c r="K1198" s="31">
        <v>53.357883130430778</v>
      </c>
      <c r="L1198" s="31" t="s">
        <v>3365</v>
      </c>
      <c r="M1198" s="31">
        <v>53.36</v>
      </c>
      <c r="N1198" s="31">
        <f t="shared" si="37"/>
        <v>0</v>
      </c>
      <c r="O1198" s="31"/>
    </row>
    <row r="1199" spans="1:15" x14ac:dyDescent="0.45">
      <c r="A1199" s="31" t="str">
        <f t="shared" si="36"/>
        <v>E08000009_Modelled prevalence of children aged 0-4 in households where parent suffering alcohol/drug dependency_Number</v>
      </c>
      <c r="B1199" s="31" t="s">
        <v>442</v>
      </c>
      <c r="C1199" s="31" t="s">
        <v>443</v>
      </c>
      <c r="D1199" s="31" t="s">
        <v>229</v>
      </c>
      <c r="E1199" s="31">
        <v>2018</v>
      </c>
      <c r="F1199" s="31" t="s">
        <v>30</v>
      </c>
      <c r="G1199" s="31" t="s">
        <v>121</v>
      </c>
      <c r="H1199" s="31" t="s">
        <v>743</v>
      </c>
      <c r="I1199" s="31">
        <v>575.31150048006305</v>
      </c>
      <c r="J1199" s="31">
        <v>14701</v>
      </c>
      <c r="K1199" s="31">
        <v>39.13417457860438</v>
      </c>
      <c r="L1199" s="31" t="s">
        <v>3366</v>
      </c>
      <c r="M1199" s="31">
        <v>39.130000000000003</v>
      </c>
      <c r="N1199" s="31">
        <f t="shared" si="37"/>
        <v>0</v>
      </c>
      <c r="O1199" s="31"/>
    </row>
    <row r="1200" spans="1:15" x14ac:dyDescent="0.45">
      <c r="A1200" s="31" t="str">
        <f t="shared" si="36"/>
        <v>E08000036_Modelled prevalence of children aged 0-4 in households where parent suffering alcohol/drug dependency_Number</v>
      </c>
      <c r="B1200" s="31" t="s">
        <v>444</v>
      </c>
      <c r="C1200" s="31" t="s">
        <v>445</v>
      </c>
      <c r="D1200" s="31" t="s">
        <v>229</v>
      </c>
      <c r="E1200" s="31">
        <v>2018</v>
      </c>
      <c r="F1200" s="31" t="s">
        <v>30</v>
      </c>
      <c r="G1200" s="31" t="s">
        <v>121</v>
      </c>
      <c r="H1200" s="31" t="s">
        <v>743</v>
      </c>
      <c r="I1200" s="31">
        <v>929.63855973292027</v>
      </c>
      <c r="J1200" s="31">
        <v>21149</v>
      </c>
      <c r="K1200" s="31">
        <v>43.956620158538001</v>
      </c>
      <c r="L1200" s="31" t="s">
        <v>3367</v>
      </c>
      <c r="M1200" s="31">
        <v>43.96</v>
      </c>
      <c r="N1200" s="31">
        <f t="shared" si="37"/>
        <v>0</v>
      </c>
      <c r="O1200" s="31"/>
    </row>
    <row r="1201" spans="1:15" x14ac:dyDescent="0.45">
      <c r="A1201" s="31" t="str">
        <f t="shared" si="36"/>
        <v>E08000030_Modelled prevalence of children aged 0-4 in households where parent suffering alcohol/drug dependency_Number</v>
      </c>
      <c r="B1201" s="31" t="s">
        <v>446</v>
      </c>
      <c r="C1201" s="31" t="s">
        <v>447</v>
      </c>
      <c r="D1201" s="31" t="s">
        <v>229</v>
      </c>
      <c r="E1201" s="31">
        <v>2018</v>
      </c>
      <c r="F1201" s="31" t="s">
        <v>30</v>
      </c>
      <c r="G1201" s="31" t="s">
        <v>121</v>
      </c>
      <c r="H1201" s="31" t="s">
        <v>743</v>
      </c>
      <c r="I1201" s="31">
        <v>954.88122499797919</v>
      </c>
      <c r="J1201" s="31">
        <v>19650</v>
      </c>
      <c r="K1201" s="31">
        <v>48.594464376487494</v>
      </c>
      <c r="L1201" s="31" t="s">
        <v>3368</v>
      </c>
      <c r="M1201" s="31">
        <v>48.59</v>
      </c>
      <c r="N1201" s="31">
        <f t="shared" si="37"/>
        <v>0</v>
      </c>
      <c r="O1201" s="31"/>
    </row>
    <row r="1202" spans="1:15" x14ac:dyDescent="0.45">
      <c r="A1202" s="31" t="str">
        <f t="shared" si="36"/>
        <v>E09000031_Modelled prevalence of children aged 0-4 in households where parent suffering alcohol/drug dependency_Number</v>
      </c>
      <c r="B1202" s="31" t="s">
        <v>448</v>
      </c>
      <c r="C1202" s="31" t="s">
        <v>449</v>
      </c>
      <c r="D1202" s="31" t="s">
        <v>229</v>
      </c>
      <c r="E1202" s="31">
        <v>2018</v>
      </c>
      <c r="F1202" s="31" t="s">
        <v>30</v>
      </c>
      <c r="G1202" s="31" t="s">
        <v>121</v>
      </c>
      <c r="H1202" s="31" t="s">
        <v>743</v>
      </c>
      <c r="I1202" s="31">
        <v>984.72833164458348</v>
      </c>
      <c r="J1202" s="31">
        <v>21802</v>
      </c>
      <c r="K1202" s="31">
        <v>45.166880636849072</v>
      </c>
      <c r="L1202" s="31" t="s">
        <v>3369</v>
      </c>
      <c r="M1202" s="31">
        <v>45.17</v>
      </c>
      <c r="N1202" s="31">
        <f t="shared" si="37"/>
        <v>0</v>
      </c>
      <c r="O1202" s="31"/>
    </row>
    <row r="1203" spans="1:15" x14ac:dyDescent="0.45">
      <c r="A1203" s="31" t="str">
        <f t="shared" si="36"/>
        <v>E09000032_Modelled prevalence of children aged 0-4 in households where parent suffering alcohol/drug dependency_Number</v>
      </c>
      <c r="B1203" s="31" t="s">
        <v>450</v>
      </c>
      <c r="C1203" s="31" t="s">
        <v>451</v>
      </c>
      <c r="D1203" s="31" t="s">
        <v>229</v>
      </c>
      <c r="E1203" s="31">
        <v>2018</v>
      </c>
      <c r="F1203" s="31" t="s">
        <v>30</v>
      </c>
      <c r="G1203" s="31" t="s">
        <v>121</v>
      </c>
      <c r="H1203" s="31" t="s">
        <v>743</v>
      </c>
      <c r="I1203" s="31">
        <v>864.48651697089417</v>
      </c>
      <c r="J1203" s="31">
        <v>21875</v>
      </c>
      <c r="K1203" s="31">
        <v>39.519383632955162</v>
      </c>
      <c r="L1203" s="31" t="s">
        <v>3370</v>
      </c>
      <c r="M1203" s="31">
        <v>39.520000000000003</v>
      </c>
      <c r="N1203" s="31">
        <f t="shared" si="37"/>
        <v>0</v>
      </c>
      <c r="O1203" s="31"/>
    </row>
    <row r="1204" spans="1:15" x14ac:dyDescent="0.45">
      <c r="A1204" s="31" t="str">
        <f t="shared" si="36"/>
        <v>E06000007_Modelled prevalence of children aged 0-4 in households where parent suffering alcohol/drug dependency_Number</v>
      </c>
      <c r="B1204" s="31" t="s">
        <v>452</v>
      </c>
      <c r="C1204" s="31" t="s">
        <v>453</v>
      </c>
      <c r="D1204" s="31" t="s">
        <v>229</v>
      </c>
      <c r="E1204" s="31">
        <v>2018</v>
      </c>
      <c r="F1204" s="31" t="s">
        <v>30</v>
      </c>
      <c r="G1204" s="31" t="s">
        <v>121</v>
      </c>
      <c r="H1204" s="31" t="s">
        <v>743</v>
      </c>
      <c r="I1204" s="31">
        <v>456.09800962305167</v>
      </c>
      <c r="J1204" s="31">
        <v>11933</v>
      </c>
      <c r="K1204" s="31">
        <v>38.221571241351853</v>
      </c>
      <c r="L1204" s="31" t="s">
        <v>3371</v>
      </c>
      <c r="M1204" s="31">
        <v>38.22</v>
      </c>
      <c r="N1204" s="31">
        <f t="shared" si="37"/>
        <v>0</v>
      </c>
      <c r="O1204" s="31"/>
    </row>
    <row r="1205" spans="1:15" x14ac:dyDescent="0.45">
      <c r="A1205" s="31" t="str">
        <f t="shared" si="36"/>
        <v>E10000031_Modelled prevalence of children aged 0-4 in households where parent suffering alcohol/drug dependency_Number</v>
      </c>
      <c r="B1205" s="31" t="s">
        <v>454</v>
      </c>
      <c r="C1205" s="31" t="s">
        <v>455</v>
      </c>
      <c r="D1205" s="31" t="s">
        <v>229</v>
      </c>
      <c r="E1205" s="31">
        <v>2018</v>
      </c>
      <c r="F1205" s="31" t="s">
        <v>30</v>
      </c>
      <c r="G1205" s="31" t="s">
        <v>121</v>
      </c>
      <c r="H1205" s="31" t="s">
        <v>743</v>
      </c>
      <c r="I1205" s="31">
        <v>1251.5003591239185</v>
      </c>
      <c r="J1205" s="31">
        <v>31584</v>
      </c>
      <c r="K1205" s="31">
        <v>39.624504784825184</v>
      </c>
      <c r="L1205" s="31" t="s">
        <v>3372</v>
      </c>
      <c r="M1205" s="31">
        <v>39.619999999999997</v>
      </c>
      <c r="N1205" s="31">
        <f t="shared" si="37"/>
        <v>0</v>
      </c>
      <c r="O1205" s="31"/>
    </row>
    <row r="1206" spans="1:15" x14ac:dyDescent="0.45">
      <c r="A1206" s="31" t="str">
        <f t="shared" si="36"/>
        <v>E06000037_Modelled prevalence of children aged 0-4 in households where parent suffering alcohol/drug dependency_Number</v>
      </c>
      <c r="B1206" s="31" t="s">
        <v>456</v>
      </c>
      <c r="C1206" s="31" t="s">
        <v>457</v>
      </c>
      <c r="D1206" s="31" t="s">
        <v>229</v>
      </c>
      <c r="E1206" s="31">
        <v>2018</v>
      </c>
      <c r="F1206" s="31" t="s">
        <v>30</v>
      </c>
      <c r="G1206" s="31" t="s">
        <v>121</v>
      </c>
      <c r="H1206" s="31" t="s">
        <v>743</v>
      </c>
      <c r="I1206" s="31">
        <v>369.4005621302648</v>
      </c>
      <c r="J1206" s="31">
        <v>8980</v>
      </c>
      <c r="K1206" s="31">
        <v>41.135920059049539</v>
      </c>
      <c r="L1206" s="31" t="s">
        <v>3373</v>
      </c>
      <c r="M1206" s="31">
        <v>41.14</v>
      </c>
      <c r="N1206" s="31">
        <f t="shared" si="37"/>
        <v>0</v>
      </c>
      <c r="O1206" s="31"/>
    </row>
    <row r="1207" spans="1:15" x14ac:dyDescent="0.45">
      <c r="A1207" s="31" t="str">
        <f t="shared" si="36"/>
        <v>E10000032_Modelled prevalence of children aged 0-4 in households where parent suffering alcohol/drug dependency_Number</v>
      </c>
      <c r="B1207" s="31" t="s">
        <v>458</v>
      </c>
      <c r="C1207" s="31" t="s">
        <v>459</v>
      </c>
      <c r="D1207" s="31" t="s">
        <v>229</v>
      </c>
      <c r="E1207" s="31">
        <v>2018</v>
      </c>
      <c r="F1207" s="31" t="s">
        <v>30</v>
      </c>
      <c r="G1207" s="31" t="s">
        <v>121</v>
      </c>
      <c r="H1207" s="31" t="s">
        <v>743</v>
      </c>
      <c r="I1207" s="31">
        <v>1779.50620138728</v>
      </c>
      <c r="J1207" s="31">
        <v>46821</v>
      </c>
      <c r="K1207" s="31">
        <v>38.006582546021654</v>
      </c>
      <c r="L1207" s="31" t="s">
        <v>3374</v>
      </c>
      <c r="M1207" s="31">
        <v>38.01</v>
      </c>
      <c r="N1207" s="31">
        <f t="shared" si="37"/>
        <v>0</v>
      </c>
      <c r="O1207" s="31"/>
    </row>
    <row r="1208" spans="1:15" x14ac:dyDescent="0.45">
      <c r="A1208" s="31" t="str">
        <f t="shared" si="36"/>
        <v>E09000033_Modelled prevalence of children aged 0-4 in households where parent suffering alcohol/drug dependency_Number</v>
      </c>
      <c r="B1208" s="31" t="s">
        <v>506</v>
      </c>
      <c r="C1208" s="31" t="s">
        <v>507</v>
      </c>
      <c r="D1208" s="31" t="s">
        <v>229</v>
      </c>
      <c r="E1208" s="31">
        <v>2018</v>
      </c>
      <c r="F1208" s="31" t="s">
        <v>30</v>
      </c>
      <c r="G1208" s="31" t="s">
        <v>121</v>
      </c>
      <c r="H1208" s="31" t="s">
        <v>743</v>
      </c>
      <c r="I1208" s="31">
        <v>591.76406334423746</v>
      </c>
      <c r="J1208" s="31">
        <v>13692</v>
      </c>
      <c r="K1208" s="31">
        <v>43.219694956488276</v>
      </c>
      <c r="L1208" s="31" t="s">
        <v>3375</v>
      </c>
      <c r="M1208" s="31">
        <v>43.22</v>
      </c>
      <c r="N1208" s="31">
        <f t="shared" si="37"/>
        <v>0</v>
      </c>
      <c r="O1208" s="31"/>
    </row>
    <row r="1209" spans="1:15" x14ac:dyDescent="0.45">
      <c r="A1209" s="31" t="str">
        <f t="shared" si="36"/>
        <v>E08000010_Modelled prevalence of children aged 0-4 in households where parent suffering alcohol/drug dependency_Number</v>
      </c>
      <c r="B1209" s="31" t="s">
        <v>460</v>
      </c>
      <c r="C1209" s="31" t="s">
        <v>461</v>
      </c>
      <c r="D1209" s="31" t="s">
        <v>229</v>
      </c>
      <c r="E1209" s="31">
        <v>2018</v>
      </c>
      <c r="F1209" s="31" t="s">
        <v>30</v>
      </c>
      <c r="G1209" s="31" t="s">
        <v>121</v>
      </c>
      <c r="H1209" s="31" t="s">
        <v>743</v>
      </c>
      <c r="I1209" s="31">
        <v>750.31078127534749</v>
      </c>
      <c r="J1209" s="31">
        <v>18450</v>
      </c>
      <c r="K1209" s="31">
        <v>40.667251017634015</v>
      </c>
      <c r="L1209" s="31" t="s">
        <v>836</v>
      </c>
      <c r="M1209" s="31">
        <v>40.67</v>
      </c>
      <c r="N1209" s="31">
        <f t="shared" si="37"/>
        <v>0</v>
      </c>
      <c r="O1209" s="31"/>
    </row>
    <row r="1210" spans="1:15" x14ac:dyDescent="0.45">
      <c r="A1210" s="31" t="str">
        <f t="shared" si="36"/>
        <v>E06000054_Modelled prevalence of children aged 0-4 in households where parent suffering alcohol/drug dependency_Number</v>
      </c>
      <c r="B1210" s="31" t="s">
        <v>462</v>
      </c>
      <c r="C1210" s="31" t="s">
        <v>463</v>
      </c>
      <c r="D1210" s="31" t="s">
        <v>229</v>
      </c>
      <c r="E1210" s="31">
        <v>2018</v>
      </c>
      <c r="F1210" s="31" t="s">
        <v>30</v>
      </c>
      <c r="G1210" s="31" t="s">
        <v>121</v>
      </c>
      <c r="H1210" s="31" t="s">
        <v>743</v>
      </c>
      <c r="I1210" s="31">
        <v>1124.3783171045209</v>
      </c>
      <c r="J1210" s="31">
        <v>27307</v>
      </c>
      <c r="K1210" s="31">
        <v>41.175461131011126</v>
      </c>
      <c r="L1210" s="31" t="s">
        <v>3376</v>
      </c>
      <c r="M1210" s="31">
        <v>41.18</v>
      </c>
      <c r="N1210" s="31">
        <f t="shared" si="37"/>
        <v>0</v>
      </c>
      <c r="O1210" s="31"/>
    </row>
    <row r="1211" spans="1:15" x14ac:dyDescent="0.45">
      <c r="A1211" s="31" t="str">
        <f t="shared" si="36"/>
        <v>E06000040_Modelled prevalence of children aged 0-4 in households where parent suffering alcohol/drug dependency_Number</v>
      </c>
      <c r="B1211" s="31" t="s">
        <v>555</v>
      </c>
      <c r="C1211" s="31" t="s">
        <v>727</v>
      </c>
      <c r="D1211" s="31" t="s">
        <v>229</v>
      </c>
      <c r="E1211" s="31">
        <v>2018</v>
      </c>
      <c r="F1211" s="31" t="s">
        <v>30</v>
      </c>
      <c r="G1211" s="31" t="s">
        <v>121</v>
      </c>
      <c r="H1211" s="31" t="s">
        <v>743</v>
      </c>
      <c r="I1211" s="31">
        <v>326.9705312079675</v>
      </c>
      <c r="J1211" s="31">
        <v>8678</v>
      </c>
      <c r="K1211" s="31">
        <v>37.678097627099277</v>
      </c>
      <c r="L1211" s="31" t="s">
        <v>3377</v>
      </c>
      <c r="M1211" s="31">
        <v>37.68</v>
      </c>
      <c r="N1211" s="31">
        <f t="shared" si="37"/>
        <v>0</v>
      </c>
      <c r="O1211" s="31"/>
    </row>
    <row r="1212" spans="1:15" x14ac:dyDescent="0.45">
      <c r="A1212" s="31" t="str">
        <f t="shared" si="36"/>
        <v>E08000015_Modelled prevalence of children aged 0-4 in households where parent suffering alcohol/drug dependency_Number</v>
      </c>
      <c r="B1212" s="31" t="s">
        <v>464</v>
      </c>
      <c r="C1212" s="31" t="s">
        <v>465</v>
      </c>
      <c r="D1212" s="31" t="s">
        <v>229</v>
      </c>
      <c r="E1212" s="31">
        <v>2018</v>
      </c>
      <c r="F1212" s="31" t="s">
        <v>30</v>
      </c>
      <c r="G1212" s="31" t="s">
        <v>121</v>
      </c>
      <c r="H1212" s="31" t="s">
        <v>743</v>
      </c>
      <c r="I1212" s="31">
        <v>789.89258713730976</v>
      </c>
      <c r="J1212" s="31">
        <v>18051</v>
      </c>
      <c r="K1212" s="31">
        <v>43.758937850385557</v>
      </c>
      <c r="L1212" s="31" t="s">
        <v>3378</v>
      </c>
      <c r="M1212" s="31">
        <v>43.76</v>
      </c>
      <c r="N1212" s="31">
        <f t="shared" si="37"/>
        <v>0</v>
      </c>
      <c r="O1212" s="31"/>
    </row>
    <row r="1213" spans="1:15" x14ac:dyDescent="0.45">
      <c r="A1213" s="31" t="str">
        <f t="shared" si="36"/>
        <v>E06000041_Modelled prevalence of children aged 0-4 in households where parent suffering alcohol/drug dependency_Number</v>
      </c>
      <c r="B1213" s="31" t="s">
        <v>466</v>
      </c>
      <c r="C1213" s="31" t="s">
        <v>467</v>
      </c>
      <c r="D1213" s="31" t="s">
        <v>229</v>
      </c>
      <c r="E1213" s="31">
        <v>2018</v>
      </c>
      <c r="F1213" s="31" t="s">
        <v>30</v>
      </c>
      <c r="G1213" s="31" t="s">
        <v>121</v>
      </c>
      <c r="H1213" s="31" t="s">
        <v>743</v>
      </c>
      <c r="I1213" s="31">
        <v>318.1479768887786</v>
      </c>
      <c r="J1213" s="31">
        <v>9822</v>
      </c>
      <c r="K1213" s="31">
        <v>32.391363967499352</v>
      </c>
      <c r="L1213" s="31" t="s">
        <v>3379</v>
      </c>
      <c r="M1213" s="31">
        <v>32.39</v>
      </c>
      <c r="N1213" s="31">
        <f t="shared" si="37"/>
        <v>0</v>
      </c>
      <c r="O1213" s="31"/>
    </row>
    <row r="1214" spans="1:15" x14ac:dyDescent="0.45">
      <c r="A1214" s="31" t="str">
        <f t="shared" si="36"/>
        <v>E08000031_Modelled prevalence of children aged 0-4 in households where parent suffering alcohol/drug dependency_Number</v>
      </c>
      <c r="B1214" s="31" t="s">
        <v>468</v>
      </c>
      <c r="C1214" s="31" t="s">
        <v>469</v>
      </c>
      <c r="D1214" s="31" t="s">
        <v>229</v>
      </c>
      <c r="E1214" s="31">
        <v>2018</v>
      </c>
      <c r="F1214" s="31" t="s">
        <v>30</v>
      </c>
      <c r="G1214" s="31" t="s">
        <v>121</v>
      </c>
      <c r="H1214" s="31" t="s">
        <v>743</v>
      </c>
      <c r="I1214" s="31">
        <v>888.81655495402447</v>
      </c>
      <c r="J1214" s="31">
        <v>18026</v>
      </c>
      <c r="K1214" s="31">
        <v>49.307475588262754</v>
      </c>
      <c r="L1214" s="31" t="s">
        <v>3380</v>
      </c>
      <c r="M1214" s="31">
        <v>49.31</v>
      </c>
      <c r="N1214" s="31">
        <f t="shared" si="37"/>
        <v>0</v>
      </c>
      <c r="O1214" s="31"/>
    </row>
    <row r="1215" spans="1:15" x14ac:dyDescent="0.45">
      <c r="A1215" s="31" t="str">
        <f t="shared" si="36"/>
        <v>E10000034_Modelled prevalence of children aged 0-4 in households where parent suffering alcohol/drug dependency_Number</v>
      </c>
      <c r="B1215" s="31" t="s">
        <v>470</v>
      </c>
      <c r="C1215" s="31" t="s">
        <v>471</v>
      </c>
      <c r="D1215" s="31" t="s">
        <v>229</v>
      </c>
      <c r="E1215" s="31">
        <v>2018</v>
      </c>
      <c r="F1215" s="31" t="s">
        <v>30</v>
      </c>
      <c r="G1215" s="31" t="s">
        <v>121</v>
      </c>
      <c r="H1215" s="31" t="s">
        <v>743</v>
      </c>
      <c r="I1215" s="31">
        <v>1270.3863836757309</v>
      </c>
      <c r="J1215" s="31">
        <v>31348</v>
      </c>
      <c r="K1215" s="31">
        <v>40.52527700892341</v>
      </c>
      <c r="L1215" s="31" t="s">
        <v>3381</v>
      </c>
      <c r="M1215" s="31">
        <v>40.53</v>
      </c>
      <c r="N1215" s="31">
        <f t="shared" si="37"/>
        <v>0</v>
      </c>
      <c r="O1215" s="31"/>
    </row>
    <row r="1216" spans="1:15" x14ac:dyDescent="0.45">
      <c r="A1216" s="31" t="str">
        <f t="shared" si="36"/>
        <v>E06000014_Modelled prevalence of children aged 0-4 in households where parent suffering alcohol/drug dependency_Number</v>
      </c>
      <c r="B1216" s="31" t="s">
        <v>472</v>
      </c>
      <c r="C1216" s="31" t="s">
        <v>473</v>
      </c>
      <c r="D1216" s="31" t="s">
        <v>229</v>
      </c>
      <c r="E1216" s="31">
        <v>2018</v>
      </c>
      <c r="F1216" s="31" t="s">
        <v>30</v>
      </c>
      <c r="G1216" s="31" t="s">
        <v>121</v>
      </c>
      <c r="H1216" s="31" t="s">
        <v>743</v>
      </c>
      <c r="I1216" s="31">
        <v>494.00617024896945</v>
      </c>
      <c r="J1216" s="31">
        <v>9822</v>
      </c>
      <c r="K1216" s="31">
        <v>50.29588375574928</v>
      </c>
      <c r="L1216" s="31" t="s">
        <v>3382</v>
      </c>
      <c r="M1216" s="31">
        <v>50.3</v>
      </c>
      <c r="N1216" s="31">
        <f t="shared" si="37"/>
        <v>0</v>
      </c>
      <c r="O1216" s="31"/>
    </row>
    <row r="1217" spans="1:15" x14ac:dyDescent="0.45">
      <c r="A1217" s="31" t="str">
        <f t="shared" si="36"/>
        <v>NA_Modelled prevalence of children aged 0-4 in households where parent suffering alcohol/drug dependency_Number</v>
      </c>
      <c r="B1217" s="31" t="s">
        <v>13</v>
      </c>
      <c r="C1217" s="31" t="s">
        <v>737</v>
      </c>
      <c r="D1217" s="31" t="s">
        <v>229</v>
      </c>
      <c r="E1217" s="31">
        <v>2018</v>
      </c>
      <c r="F1217" s="31" t="s">
        <v>30</v>
      </c>
      <c r="G1217" s="31" t="s">
        <v>121</v>
      </c>
      <c r="H1217" s="31" t="s">
        <v>743</v>
      </c>
      <c r="I1217" s="31">
        <v>146758.2953882885</v>
      </c>
      <c r="J1217" s="31">
        <v>3346727</v>
      </c>
      <c r="K1217" s="31">
        <v>43.851289749145508</v>
      </c>
      <c r="L1217" s="31" t="s">
        <v>3383</v>
      </c>
      <c r="M1217" s="31">
        <v>43.85</v>
      </c>
      <c r="N1217" s="31">
        <f t="shared" si="37"/>
        <v>0</v>
      </c>
      <c r="O1217" s="31"/>
    </row>
    <row r="1218" spans="1:15" x14ac:dyDescent="0.45">
      <c r="A1218" s="31" t="str">
        <f t="shared" ref="A1218:A1281" si="38">CONCATENATE(B1218,"_",G1218,"_",H1218)</f>
        <v>E09000002_Modelled prevalence of children aged 0-1 in households where parent suffering severe mental health problem_Number</v>
      </c>
      <c r="B1218" s="31" t="s">
        <v>227</v>
      </c>
      <c r="C1218" s="31" t="s">
        <v>228</v>
      </c>
      <c r="D1218" s="31" t="s">
        <v>229</v>
      </c>
      <c r="E1218" s="31">
        <v>2018</v>
      </c>
      <c r="F1218" s="31" t="s">
        <v>28</v>
      </c>
      <c r="G1218" s="31" t="s">
        <v>112</v>
      </c>
      <c r="H1218" s="31" t="s">
        <v>743</v>
      </c>
      <c r="I1218" s="31">
        <v>510.60474336897227</v>
      </c>
      <c r="J1218" s="31">
        <v>3819</v>
      </c>
      <c r="K1218" s="31">
        <v>133.7011634901734</v>
      </c>
      <c r="L1218" s="31" t="s">
        <v>3384</v>
      </c>
      <c r="M1218" s="31">
        <v>133.69999999999999</v>
      </c>
      <c r="N1218" s="31">
        <f t="shared" ref="N1218:N1281" si="39">IF(OR(C1218="City of London",C1218="Isles of Scilly"),1,0)</f>
        <v>0</v>
      </c>
      <c r="O1218" s="31"/>
    </row>
    <row r="1219" spans="1:15" x14ac:dyDescent="0.45">
      <c r="A1219" s="31" t="str">
        <f t="shared" si="38"/>
        <v>E09000003_Modelled prevalence of children aged 0-1 in households where parent suffering severe mental health problem_Number</v>
      </c>
      <c r="B1219" s="31" t="s">
        <v>233</v>
      </c>
      <c r="C1219" s="31" t="s">
        <v>234</v>
      </c>
      <c r="D1219" s="31" t="s">
        <v>229</v>
      </c>
      <c r="E1219" s="31">
        <v>2018</v>
      </c>
      <c r="F1219" s="31" t="s">
        <v>28</v>
      </c>
      <c r="G1219" s="31" t="s">
        <v>112</v>
      </c>
      <c r="H1219" s="31" t="s">
        <v>743</v>
      </c>
      <c r="I1219" s="31">
        <v>573.77529540913577</v>
      </c>
      <c r="J1219" s="31">
        <v>5250</v>
      </c>
      <c r="K1219" s="31">
        <v>109.29053245888299</v>
      </c>
      <c r="L1219" s="31" t="s">
        <v>3385</v>
      </c>
      <c r="M1219" s="31">
        <v>109.29</v>
      </c>
      <c r="N1219" s="31">
        <f t="shared" si="39"/>
        <v>0</v>
      </c>
      <c r="O1219" s="31"/>
    </row>
    <row r="1220" spans="1:15" x14ac:dyDescent="0.45">
      <c r="A1220" s="31" t="str">
        <f t="shared" si="38"/>
        <v>E08000016_Modelled prevalence of children aged 0-1 in households where parent suffering severe mental health problem_Number</v>
      </c>
      <c r="B1220" s="31" t="s">
        <v>236</v>
      </c>
      <c r="C1220" s="31" t="s">
        <v>237</v>
      </c>
      <c r="D1220" s="31" t="s">
        <v>229</v>
      </c>
      <c r="E1220" s="31">
        <v>2018</v>
      </c>
      <c r="F1220" s="31" t="s">
        <v>28</v>
      </c>
      <c r="G1220" s="31" t="s">
        <v>112</v>
      </c>
      <c r="H1220" s="31" t="s">
        <v>743</v>
      </c>
      <c r="I1220" s="31">
        <v>311.3091436112731</v>
      </c>
      <c r="J1220" s="31">
        <v>2754</v>
      </c>
      <c r="K1220" s="31">
        <v>113.03890472450004</v>
      </c>
      <c r="L1220" s="31" t="s">
        <v>3386</v>
      </c>
      <c r="M1220" s="31">
        <v>113.04</v>
      </c>
      <c r="N1220" s="31">
        <f t="shared" si="39"/>
        <v>0</v>
      </c>
      <c r="O1220" s="31"/>
    </row>
    <row r="1221" spans="1:15" x14ac:dyDescent="0.45">
      <c r="A1221" s="31" t="str">
        <f t="shared" si="38"/>
        <v>E06000022_Modelled prevalence of children aged 0-1 in households where parent suffering severe mental health problem_Number</v>
      </c>
      <c r="B1221" s="31" t="s">
        <v>238</v>
      </c>
      <c r="C1221" s="31" t="s">
        <v>239</v>
      </c>
      <c r="D1221" s="31" t="s">
        <v>229</v>
      </c>
      <c r="E1221" s="31">
        <v>2018</v>
      </c>
      <c r="F1221" s="31" t="s">
        <v>28</v>
      </c>
      <c r="G1221" s="31" t="s">
        <v>112</v>
      </c>
      <c r="H1221" s="31" t="s">
        <v>743</v>
      </c>
      <c r="I1221" s="31">
        <v>185.69134567049278</v>
      </c>
      <c r="J1221" s="31">
        <v>1742</v>
      </c>
      <c r="K1221" s="31">
        <v>106.59663930567898</v>
      </c>
      <c r="L1221" s="31" t="s">
        <v>3387</v>
      </c>
      <c r="M1221" s="31">
        <v>106.6</v>
      </c>
      <c r="N1221" s="31">
        <f t="shared" si="39"/>
        <v>0</v>
      </c>
      <c r="O1221" s="31"/>
    </row>
    <row r="1222" spans="1:15" x14ac:dyDescent="0.45">
      <c r="A1222" s="31" t="str">
        <f t="shared" si="38"/>
        <v>E06000055_Modelled prevalence of children aged 0-1 in households where parent suffering severe mental health problem_Number</v>
      </c>
      <c r="B1222" s="31" t="s">
        <v>240</v>
      </c>
      <c r="C1222" s="31" t="s">
        <v>241</v>
      </c>
      <c r="D1222" s="31" t="s">
        <v>229</v>
      </c>
      <c r="E1222" s="31">
        <v>2018</v>
      </c>
      <c r="F1222" s="31" t="s">
        <v>28</v>
      </c>
      <c r="G1222" s="31" t="s">
        <v>112</v>
      </c>
      <c r="H1222" s="31" t="s">
        <v>743</v>
      </c>
      <c r="I1222" s="31">
        <v>240.53556778807169</v>
      </c>
      <c r="J1222" s="31">
        <v>2310</v>
      </c>
      <c r="K1222" s="31">
        <v>104.12795142340765</v>
      </c>
      <c r="L1222" s="31" t="s">
        <v>3388</v>
      </c>
      <c r="M1222" s="31">
        <v>104.13</v>
      </c>
      <c r="N1222" s="31">
        <f t="shared" si="39"/>
        <v>0</v>
      </c>
      <c r="O1222" s="31"/>
    </row>
    <row r="1223" spans="1:15" x14ac:dyDescent="0.45">
      <c r="A1223" s="31" t="str">
        <f t="shared" si="38"/>
        <v>E09000004_Modelled prevalence of children aged 0-1 in households where parent suffering severe mental health problem_Number</v>
      </c>
      <c r="B1223" s="31" t="s">
        <v>242</v>
      </c>
      <c r="C1223" s="31" t="s">
        <v>243</v>
      </c>
      <c r="D1223" s="31" t="s">
        <v>229</v>
      </c>
      <c r="E1223" s="31">
        <v>2018</v>
      </c>
      <c r="F1223" s="31" t="s">
        <v>28</v>
      </c>
      <c r="G1223" s="31" t="s">
        <v>112</v>
      </c>
      <c r="H1223" s="31" t="s">
        <v>743</v>
      </c>
      <c r="I1223" s="31">
        <v>346.79323208518406</v>
      </c>
      <c r="J1223" s="31">
        <v>3133</v>
      </c>
      <c r="K1223" s="31">
        <v>110.6904666725771</v>
      </c>
      <c r="L1223" s="31" t="s">
        <v>3389</v>
      </c>
      <c r="M1223" s="31">
        <v>110.69</v>
      </c>
      <c r="N1223" s="31">
        <f t="shared" si="39"/>
        <v>0</v>
      </c>
      <c r="O1223" s="31"/>
    </row>
    <row r="1224" spans="1:15" x14ac:dyDescent="0.45">
      <c r="A1224" s="31" t="str">
        <f t="shared" si="38"/>
        <v>E08000025_Modelled prevalence of children aged 0-1 in households where parent suffering severe mental health problem_Number</v>
      </c>
      <c r="B1224" s="31" t="s">
        <v>245</v>
      </c>
      <c r="C1224" s="31" t="s">
        <v>246</v>
      </c>
      <c r="D1224" s="31" t="s">
        <v>229</v>
      </c>
      <c r="E1224" s="31">
        <v>2018</v>
      </c>
      <c r="F1224" s="31" t="s">
        <v>28</v>
      </c>
      <c r="G1224" s="31" t="s">
        <v>112</v>
      </c>
      <c r="H1224" s="31" t="s">
        <v>743</v>
      </c>
      <c r="I1224" s="31">
        <v>1974.6918409004461</v>
      </c>
      <c r="J1224" s="31">
        <v>16082</v>
      </c>
      <c r="K1224" s="31">
        <v>122.78894670441774</v>
      </c>
      <c r="L1224" s="31" t="s">
        <v>3390</v>
      </c>
      <c r="M1224" s="31">
        <v>122.79</v>
      </c>
      <c r="N1224" s="31">
        <f t="shared" si="39"/>
        <v>0</v>
      </c>
      <c r="O1224" s="31"/>
    </row>
    <row r="1225" spans="1:15" x14ac:dyDescent="0.45">
      <c r="A1225" s="31" t="str">
        <f t="shared" si="38"/>
        <v>E06000008_Modelled prevalence of children aged 0-1 in households where parent suffering severe mental health problem_Number</v>
      </c>
      <c r="B1225" s="31" t="s">
        <v>247</v>
      </c>
      <c r="C1225" s="31" t="s">
        <v>248</v>
      </c>
      <c r="D1225" s="31" t="s">
        <v>229</v>
      </c>
      <c r="E1225" s="31">
        <v>2018</v>
      </c>
      <c r="F1225" s="31" t="s">
        <v>28</v>
      </c>
      <c r="G1225" s="31" t="s">
        <v>112</v>
      </c>
      <c r="H1225" s="31" t="s">
        <v>743</v>
      </c>
      <c r="I1225" s="31">
        <v>244.49394137743212</v>
      </c>
      <c r="J1225" s="31">
        <v>1998</v>
      </c>
      <c r="K1225" s="31">
        <v>122.3693400287448</v>
      </c>
      <c r="L1225" s="31" t="s">
        <v>3391</v>
      </c>
      <c r="M1225" s="31">
        <v>122.37</v>
      </c>
      <c r="N1225" s="31">
        <f t="shared" si="39"/>
        <v>0</v>
      </c>
      <c r="O1225" s="31"/>
    </row>
    <row r="1226" spans="1:15" x14ac:dyDescent="0.45">
      <c r="A1226" s="31" t="str">
        <f t="shared" si="38"/>
        <v>E06000009_Modelled prevalence of children aged 0-1 in households where parent suffering severe mental health problem_Number</v>
      </c>
      <c r="B1226" s="31" t="s">
        <v>249</v>
      </c>
      <c r="C1226" s="31" t="s">
        <v>250</v>
      </c>
      <c r="D1226" s="31" t="s">
        <v>229</v>
      </c>
      <c r="E1226" s="31">
        <v>2018</v>
      </c>
      <c r="F1226" s="31" t="s">
        <v>28</v>
      </c>
      <c r="G1226" s="31" t="s">
        <v>112</v>
      </c>
      <c r="H1226" s="31" t="s">
        <v>743</v>
      </c>
      <c r="I1226" s="31">
        <v>235.54215824792277</v>
      </c>
      <c r="J1226" s="31">
        <v>1627</v>
      </c>
      <c r="K1226" s="31">
        <v>144.77084096368947</v>
      </c>
      <c r="L1226" s="31" t="s">
        <v>3392</v>
      </c>
      <c r="M1226" s="31">
        <v>144.77000000000001</v>
      </c>
      <c r="N1226" s="31">
        <f t="shared" si="39"/>
        <v>0</v>
      </c>
      <c r="O1226" s="31"/>
    </row>
    <row r="1227" spans="1:15" x14ac:dyDescent="0.45">
      <c r="A1227" s="31" t="str">
        <f t="shared" si="38"/>
        <v>E08000001_Modelled prevalence of children aged 0-1 in households where parent suffering severe mental health problem_Number</v>
      </c>
      <c r="B1227" s="31" t="s">
        <v>252</v>
      </c>
      <c r="C1227" s="31" t="s">
        <v>253</v>
      </c>
      <c r="D1227" s="31" t="s">
        <v>229</v>
      </c>
      <c r="E1227" s="31">
        <v>2018</v>
      </c>
      <c r="F1227" s="31" t="s">
        <v>28</v>
      </c>
      <c r="G1227" s="31" t="s">
        <v>112</v>
      </c>
      <c r="H1227" s="31" t="s">
        <v>743</v>
      </c>
      <c r="I1227" s="31">
        <v>458.0562969406925</v>
      </c>
      <c r="J1227" s="31">
        <v>3609</v>
      </c>
      <c r="K1227" s="31">
        <v>126.9205588641431</v>
      </c>
      <c r="L1227" s="31" t="s">
        <v>3393</v>
      </c>
      <c r="M1227" s="31">
        <v>126.92</v>
      </c>
      <c r="N1227" s="31">
        <f t="shared" si="39"/>
        <v>0</v>
      </c>
      <c r="O1227" s="31"/>
    </row>
    <row r="1228" spans="1:15" x14ac:dyDescent="0.45">
      <c r="A1228" s="31" t="str">
        <f t="shared" si="38"/>
        <v>E06000028_Modelled prevalence of children aged 0-1 in households where parent suffering severe mental health problem_Number</v>
      </c>
      <c r="B1228" s="31" t="s">
        <v>254</v>
      </c>
      <c r="C1228" s="31" t="s">
        <v>255</v>
      </c>
      <c r="D1228" s="31" t="s">
        <v>229</v>
      </c>
      <c r="E1228" s="31">
        <v>2018</v>
      </c>
      <c r="F1228" s="31" t="s">
        <v>28</v>
      </c>
      <c r="G1228" s="31" t="s">
        <v>112</v>
      </c>
      <c r="H1228" s="31" t="s">
        <v>743</v>
      </c>
      <c r="I1228" s="31">
        <v>225.64759860456695</v>
      </c>
      <c r="J1228" s="31">
        <v>1996</v>
      </c>
      <c r="K1228" s="31">
        <v>113.04989910048445</v>
      </c>
      <c r="L1228" s="31" t="s">
        <v>3394</v>
      </c>
      <c r="M1228" s="31">
        <v>113.05</v>
      </c>
      <c r="N1228" s="31">
        <f t="shared" si="39"/>
        <v>0</v>
      </c>
      <c r="O1228" s="31"/>
    </row>
    <row r="1229" spans="1:15" x14ac:dyDescent="0.45">
      <c r="A1229" s="31" t="str">
        <f t="shared" si="38"/>
        <v>E06000036_Modelled prevalence of children aged 0-1 in households where parent suffering severe mental health problem_Number</v>
      </c>
      <c r="B1229" s="31" t="s">
        <v>257</v>
      </c>
      <c r="C1229" s="31" t="s">
        <v>258</v>
      </c>
      <c r="D1229" s="31" t="s">
        <v>229</v>
      </c>
      <c r="E1229" s="31">
        <v>2018</v>
      </c>
      <c r="F1229" s="31" t="s">
        <v>28</v>
      </c>
      <c r="G1229" s="31" t="s">
        <v>112</v>
      </c>
      <c r="H1229" s="31" t="s">
        <v>743</v>
      </c>
      <c r="I1229" s="31">
        <v>139.14069636918182</v>
      </c>
      <c r="J1229" s="31">
        <v>1442</v>
      </c>
      <c r="K1229" s="31">
        <v>96.491467662400709</v>
      </c>
      <c r="L1229" s="31" t="s">
        <v>3395</v>
      </c>
      <c r="M1229" s="31">
        <v>96.49</v>
      </c>
      <c r="N1229" s="31">
        <f t="shared" si="39"/>
        <v>0</v>
      </c>
      <c r="O1229" s="31"/>
    </row>
    <row r="1230" spans="1:15" x14ac:dyDescent="0.45">
      <c r="A1230" s="31" t="str">
        <f t="shared" si="38"/>
        <v>E08000032_Modelled prevalence of children aged 0-1 in households where parent suffering severe mental health problem_Number</v>
      </c>
      <c r="B1230" s="31" t="s">
        <v>259</v>
      </c>
      <c r="C1230" s="31" t="s">
        <v>260</v>
      </c>
      <c r="D1230" s="31" t="s">
        <v>229</v>
      </c>
      <c r="E1230" s="31">
        <v>2018</v>
      </c>
      <c r="F1230" s="31" t="s">
        <v>28</v>
      </c>
      <c r="G1230" s="31" t="s">
        <v>112</v>
      </c>
      <c r="H1230" s="31" t="s">
        <v>743</v>
      </c>
      <c r="I1230" s="31">
        <v>864.087919113466</v>
      </c>
      <c r="J1230" s="31">
        <v>7373</v>
      </c>
      <c r="K1230" s="31">
        <v>117.19624564132185</v>
      </c>
      <c r="L1230" s="31" t="s">
        <v>3396</v>
      </c>
      <c r="M1230" s="31">
        <v>117.2</v>
      </c>
      <c r="N1230" s="31">
        <f t="shared" si="39"/>
        <v>0</v>
      </c>
      <c r="O1230" s="31"/>
    </row>
    <row r="1231" spans="1:15" x14ac:dyDescent="0.45">
      <c r="A1231" s="31" t="str">
        <f t="shared" si="38"/>
        <v>E09000005_Modelled prevalence of children aged 0-1 in households where parent suffering severe mental health problem_Number</v>
      </c>
      <c r="B1231" s="31" t="s">
        <v>261</v>
      </c>
      <c r="C1231" s="31" t="s">
        <v>262</v>
      </c>
      <c r="D1231" s="31" t="s">
        <v>229</v>
      </c>
      <c r="E1231" s="31">
        <v>2018</v>
      </c>
      <c r="F1231" s="31" t="s">
        <v>28</v>
      </c>
      <c r="G1231" s="31" t="s">
        <v>112</v>
      </c>
      <c r="H1231" s="31" t="s">
        <v>743</v>
      </c>
      <c r="I1231" s="31">
        <v>622.68311270357037</v>
      </c>
      <c r="J1231" s="31">
        <v>4825</v>
      </c>
      <c r="K1231" s="31">
        <v>129.05349486084361</v>
      </c>
      <c r="L1231" s="31" t="s">
        <v>3397</v>
      </c>
      <c r="M1231" s="31">
        <v>129.05000000000001</v>
      </c>
      <c r="N1231" s="31">
        <f t="shared" si="39"/>
        <v>0</v>
      </c>
      <c r="O1231" s="31"/>
    </row>
    <row r="1232" spans="1:15" x14ac:dyDescent="0.45">
      <c r="A1232" s="31" t="str">
        <f t="shared" si="38"/>
        <v>E06000043_Modelled prevalence of children aged 0-1 in households where parent suffering severe mental health problem_Number</v>
      </c>
      <c r="B1232" s="31" t="s">
        <v>263</v>
      </c>
      <c r="C1232" s="31" t="s">
        <v>264</v>
      </c>
      <c r="D1232" s="31" t="s">
        <v>229</v>
      </c>
      <c r="E1232" s="31">
        <v>2018</v>
      </c>
      <c r="F1232" s="31" t="s">
        <v>28</v>
      </c>
      <c r="G1232" s="31" t="s">
        <v>112</v>
      </c>
      <c r="H1232" s="31" t="s">
        <v>743</v>
      </c>
      <c r="I1232" s="31">
        <v>317.52388977773177</v>
      </c>
      <c r="J1232" s="31">
        <v>2611</v>
      </c>
      <c r="K1232" s="31">
        <v>121.61006885397617</v>
      </c>
      <c r="L1232" s="31" t="s">
        <v>3398</v>
      </c>
      <c r="M1232" s="31">
        <v>121.61</v>
      </c>
      <c r="N1232" s="31">
        <f t="shared" si="39"/>
        <v>0</v>
      </c>
      <c r="O1232" s="31"/>
    </row>
    <row r="1233" spans="1:15" x14ac:dyDescent="0.45">
      <c r="A1233" s="31" t="str">
        <f t="shared" si="38"/>
        <v>E06000023_Modelled prevalence of children aged 0-1 in households where parent suffering severe mental health problem_Number</v>
      </c>
      <c r="B1233" s="31" t="s">
        <v>265</v>
      </c>
      <c r="C1233" s="31" t="s">
        <v>266</v>
      </c>
      <c r="D1233" s="31" t="s">
        <v>229</v>
      </c>
      <c r="E1233" s="31">
        <v>2018</v>
      </c>
      <c r="F1233" s="31" t="s">
        <v>28</v>
      </c>
      <c r="G1233" s="31" t="s">
        <v>112</v>
      </c>
      <c r="H1233" s="31" t="s">
        <v>743</v>
      </c>
      <c r="I1233" s="31">
        <v>718.95263983511393</v>
      </c>
      <c r="J1233" s="31">
        <v>5728</v>
      </c>
      <c r="K1233" s="31">
        <v>125.51547483154921</v>
      </c>
      <c r="L1233" s="31" t="s">
        <v>3399</v>
      </c>
      <c r="M1233" s="31">
        <v>125.52</v>
      </c>
      <c r="N1233" s="31">
        <f t="shared" si="39"/>
        <v>0</v>
      </c>
      <c r="O1233" s="31"/>
    </row>
    <row r="1234" spans="1:15" x14ac:dyDescent="0.45">
      <c r="A1234" s="31" t="str">
        <f t="shared" si="38"/>
        <v>E09000006_Modelled prevalence of children aged 0-1 in households where parent suffering severe mental health problem_Number</v>
      </c>
      <c r="B1234" s="31" t="s">
        <v>267</v>
      </c>
      <c r="C1234" s="31" t="s">
        <v>268</v>
      </c>
      <c r="D1234" s="31" t="s">
        <v>229</v>
      </c>
      <c r="E1234" s="31">
        <v>2018</v>
      </c>
      <c r="F1234" s="31" t="s">
        <v>28</v>
      </c>
      <c r="G1234" s="31" t="s">
        <v>112</v>
      </c>
      <c r="H1234" s="31" t="s">
        <v>743</v>
      </c>
      <c r="I1234" s="31">
        <v>445.46773606747757</v>
      </c>
      <c r="J1234" s="31">
        <v>4232</v>
      </c>
      <c r="K1234" s="31">
        <v>105.26175237889358</v>
      </c>
      <c r="L1234" s="31" t="s">
        <v>3400</v>
      </c>
      <c r="M1234" s="31">
        <v>105.26</v>
      </c>
      <c r="N1234" s="31">
        <f t="shared" si="39"/>
        <v>0</v>
      </c>
      <c r="O1234" s="31"/>
    </row>
    <row r="1235" spans="1:15" x14ac:dyDescent="0.45">
      <c r="A1235" s="31" t="str">
        <f t="shared" si="38"/>
        <v>E10000002_Modelled prevalence of children aged 0-1 in households where parent suffering severe mental health problem_Number</v>
      </c>
      <c r="B1235" s="31" t="s">
        <v>269</v>
      </c>
      <c r="C1235" s="31" t="s">
        <v>270</v>
      </c>
      <c r="D1235" s="31" t="s">
        <v>229</v>
      </c>
      <c r="E1235" s="31">
        <v>2018</v>
      </c>
      <c r="F1235" s="31" t="s">
        <v>28</v>
      </c>
      <c r="G1235" s="31" t="s">
        <v>112</v>
      </c>
      <c r="H1235" s="31" t="s">
        <v>743</v>
      </c>
      <c r="I1235" s="31">
        <v>529.53701682237704</v>
      </c>
      <c r="J1235" s="31">
        <v>6048</v>
      </c>
      <c r="K1235" s="31">
        <v>87.555723680948589</v>
      </c>
      <c r="L1235" s="31" t="s">
        <v>3401</v>
      </c>
      <c r="M1235" s="31">
        <v>87.56</v>
      </c>
      <c r="N1235" s="31">
        <f t="shared" si="39"/>
        <v>0</v>
      </c>
      <c r="O1235" s="31"/>
    </row>
    <row r="1236" spans="1:15" x14ac:dyDescent="0.45">
      <c r="A1236" s="31" t="str">
        <f t="shared" si="38"/>
        <v>E08000002_Modelled prevalence of children aged 0-1 in households where parent suffering severe mental health problem_Number</v>
      </c>
      <c r="B1236" s="31" t="s">
        <v>271</v>
      </c>
      <c r="C1236" s="31" t="s">
        <v>272</v>
      </c>
      <c r="D1236" s="31" t="s">
        <v>229</v>
      </c>
      <c r="E1236" s="31">
        <v>2018</v>
      </c>
      <c r="F1236" s="31" t="s">
        <v>28</v>
      </c>
      <c r="G1236" s="31" t="s">
        <v>112</v>
      </c>
      <c r="H1236" s="31" t="s">
        <v>743</v>
      </c>
      <c r="I1236" s="31">
        <v>265.54711015153447</v>
      </c>
      <c r="J1236" s="31">
        <v>2197</v>
      </c>
      <c r="K1236" s="31">
        <v>120.86805195791283</v>
      </c>
      <c r="L1236" s="31" t="s">
        <v>3402</v>
      </c>
      <c r="M1236" s="31">
        <v>120.87</v>
      </c>
      <c r="N1236" s="31">
        <f t="shared" si="39"/>
        <v>0</v>
      </c>
      <c r="O1236" s="31"/>
    </row>
    <row r="1237" spans="1:15" x14ac:dyDescent="0.45">
      <c r="A1237" s="31" t="str">
        <f t="shared" si="38"/>
        <v>E08000033_Modelled prevalence of children aged 0-1 in households where parent suffering severe mental health problem_Number</v>
      </c>
      <c r="B1237" s="31" t="s">
        <v>273</v>
      </c>
      <c r="C1237" s="31" t="s">
        <v>274</v>
      </c>
      <c r="D1237" s="31" t="s">
        <v>229</v>
      </c>
      <c r="E1237" s="31">
        <v>2018</v>
      </c>
      <c r="F1237" s="31" t="s">
        <v>28</v>
      </c>
      <c r="G1237" s="31" t="s">
        <v>112</v>
      </c>
      <c r="H1237" s="31" t="s">
        <v>743</v>
      </c>
      <c r="I1237" s="31">
        <v>275.63475028094183</v>
      </c>
      <c r="J1237" s="31">
        <v>2340</v>
      </c>
      <c r="K1237" s="31">
        <v>117.79262832518882</v>
      </c>
      <c r="L1237" s="31" t="s">
        <v>3403</v>
      </c>
      <c r="M1237" s="31">
        <v>117.79</v>
      </c>
      <c r="N1237" s="31">
        <f t="shared" si="39"/>
        <v>0</v>
      </c>
      <c r="O1237" s="31"/>
    </row>
    <row r="1238" spans="1:15" x14ac:dyDescent="0.45">
      <c r="A1238" s="31" t="str">
        <f t="shared" si="38"/>
        <v>E10000003_Modelled prevalence of children aged 0-1 in households where parent suffering severe mental health problem_Number</v>
      </c>
      <c r="B1238" s="31" t="s">
        <v>275</v>
      </c>
      <c r="C1238" s="31" t="s">
        <v>276</v>
      </c>
      <c r="D1238" s="31" t="s">
        <v>229</v>
      </c>
      <c r="E1238" s="31">
        <v>2018</v>
      </c>
      <c r="F1238" s="31" t="s">
        <v>28</v>
      </c>
      <c r="G1238" s="31" t="s">
        <v>112</v>
      </c>
      <c r="H1238" s="31" t="s">
        <v>743</v>
      </c>
      <c r="I1238" s="31">
        <v>698.38759258674884</v>
      </c>
      <c r="J1238" s="31">
        <v>6952</v>
      </c>
      <c r="K1238" s="31">
        <v>100.45851446874983</v>
      </c>
      <c r="L1238" s="31" t="s">
        <v>3404</v>
      </c>
      <c r="M1238" s="31">
        <v>100.46</v>
      </c>
      <c r="N1238" s="31">
        <f t="shared" si="39"/>
        <v>0</v>
      </c>
      <c r="O1238" s="31"/>
    </row>
    <row r="1239" spans="1:15" x14ac:dyDescent="0.45">
      <c r="A1239" s="31" t="str">
        <f t="shared" si="38"/>
        <v>E09000007_Modelled prevalence of children aged 0-1 in households where parent suffering severe mental health problem_Number</v>
      </c>
      <c r="B1239" s="31" t="s">
        <v>277</v>
      </c>
      <c r="C1239" s="31" t="s">
        <v>278</v>
      </c>
      <c r="D1239" s="31" t="s">
        <v>229</v>
      </c>
      <c r="E1239" s="31">
        <v>2018</v>
      </c>
      <c r="F1239" s="31" t="s">
        <v>28</v>
      </c>
      <c r="G1239" s="31" t="s">
        <v>112</v>
      </c>
      <c r="H1239" s="31" t="s">
        <v>743</v>
      </c>
      <c r="I1239" s="31">
        <v>359.17723426229429</v>
      </c>
      <c r="J1239" s="31">
        <v>2541</v>
      </c>
      <c r="K1239" s="31">
        <v>141.3527092728431</v>
      </c>
      <c r="L1239" s="31" t="s">
        <v>3405</v>
      </c>
      <c r="M1239" s="31">
        <v>141.35</v>
      </c>
      <c r="N1239" s="31">
        <f t="shared" si="39"/>
        <v>0</v>
      </c>
      <c r="O1239" s="31"/>
    </row>
    <row r="1240" spans="1:15" x14ac:dyDescent="0.45">
      <c r="A1240" s="31" t="str">
        <f t="shared" si="38"/>
        <v>E06000056_Modelled prevalence of children aged 0-1 in households where parent suffering severe mental health problem_Number</v>
      </c>
      <c r="B1240" s="31" t="s">
        <v>279</v>
      </c>
      <c r="C1240" s="31" t="s">
        <v>280</v>
      </c>
      <c r="D1240" s="31" t="s">
        <v>229</v>
      </c>
      <c r="E1240" s="31">
        <v>2018</v>
      </c>
      <c r="F1240" s="31" t="s">
        <v>28</v>
      </c>
      <c r="G1240" s="31" t="s">
        <v>112</v>
      </c>
      <c r="H1240" s="31" t="s">
        <v>743</v>
      </c>
      <c r="I1240" s="31">
        <v>321.42049715451168</v>
      </c>
      <c r="J1240" s="31">
        <v>3291</v>
      </c>
      <c r="K1240" s="31">
        <v>97.666513872534694</v>
      </c>
      <c r="L1240" s="31" t="s">
        <v>3406</v>
      </c>
      <c r="M1240" s="31">
        <v>97.67</v>
      </c>
      <c r="N1240" s="31">
        <f t="shared" si="39"/>
        <v>0</v>
      </c>
      <c r="O1240" s="31"/>
    </row>
    <row r="1241" spans="1:15" x14ac:dyDescent="0.45">
      <c r="A1241" s="31" t="str">
        <f t="shared" si="38"/>
        <v>E06000049_Modelled prevalence of children aged 0-1 in households where parent suffering severe mental health problem_Number</v>
      </c>
      <c r="B1241" s="31" t="s">
        <v>541</v>
      </c>
      <c r="C1241" s="31" t="s">
        <v>718</v>
      </c>
      <c r="D1241" s="31" t="s">
        <v>229</v>
      </c>
      <c r="E1241" s="31">
        <v>2018</v>
      </c>
      <c r="F1241" s="31" t="s">
        <v>28</v>
      </c>
      <c r="G1241" s="31" t="s">
        <v>112</v>
      </c>
      <c r="H1241" s="31" t="s">
        <v>743</v>
      </c>
      <c r="I1241" s="31">
        <v>404.52664378536008</v>
      </c>
      <c r="J1241" s="31">
        <v>3921</v>
      </c>
      <c r="K1241" s="31">
        <v>103.16925370705435</v>
      </c>
      <c r="L1241" s="31" t="s">
        <v>3407</v>
      </c>
      <c r="M1241" s="31">
        <v>103.17</v>
      </c>
      <c r="N1241" s="31">
        <f t="shared" si="39"/>
        <v>0</v>
      </c>
      <c r="O1241" s="31"/>
    </row>
    <row r="1242" spans="1:15" x14ac:dyDescent="0.45">
      <c r="A1242" s="31" t="str">
        <f t="shared" si="38"/>
        <v>E06000050_Modelled prevalence of children aged 0-1 in households where parent suffering severe mental health problem_Number</v>
      </c>
      <c r="B1242" s="31" t="s">
        <v>281</v>
      </c>
      <c r="C1242" s="31" t="s">
        <v>735</v>
      </c>
      <c r="D1242" s="31" t="s">
        <v>229</v>
      </c>
      <c r="E1242" s="31">
        <v>2018</v>
      </c>
      <c r="F1242" s="31" t="s">
        <v>28</v>
      </c>
      <c r="G1242" s="31" t="s">
        <v>112</v>
      </c>
      <c r="H1242" s="31" t="s">
        <v>743</v>
      </c>
      <c r="I1242" s="31">
        <v>381.2600014102162</v>
      </c>
      <c r="J1242" s="31">
        <v>3487</v>
      </c>
      <c r="K1242" s="31">
        <v>109.3375398365977</v>
      </c>
      <c r="L1242" s="31" t="s">
        <v>3408</v>
      </c>
      <c r="M1242" s="31">
        <v>109.34</v>
      </c>
      <c r="N1242" s="31">
        <f t="shared" si="39"/>
        <v>0</v>
      </c>
      <c r="O1242" s="31"/>
    </row>
    <row r="1243" spans="1:15" x14ac:dyDescent="0.45">
      <c r="A1243" s="31" t="str">
        <f t="shared" si="38"/>
        <v>E09000001_Modelled prevalence of children aged 0-1 in households where parent suffering severe mental health problem_Number</v>
      </c>
      <c r="B1243" s="31" t="s">
        <v>582</v>
      </c>
      <c r="C1243" s="31" t="s">
        <v>583</v>
      </c>
      <c r="D1243" s="31" t="s">
        <v>229</v>
      </c>
      <c r="E1243" s="31">
        <v>2018</v>
      </c>
      <c r="F1243" s="31" t="s">
        <v>28</v>
      </c>
      <c r="G1243" s="31" t="s">
        <v>112</v>
      </c>
      <c r="H1243" s="31" t="s">
        <v>743</v>
      </c>
      <c r="I1243" s="31">
        <v>8.8056539002954146</v>
      </c>
      <c r="J1243" s="31">
        <v>73</v>
      </c>
      <c r="K1243" s="31">
        <v>120.62539589445774</v>
      </c>
      <c r="L1243" s="31" t="s">
        <v>3409</v>
      </c>
      <c r="M1243" s="31">
        <v>120.63</v>
      </c>
      <c r="N1243" s="31">
        <f t="shared" si="39"/>
        <v>1</v>
      </c>
      <c r="O1243" s="31"/>
    </row>
    <row r="1244" spans="1:15" x14ac:dyDescent="0.45">
      <c r="A1244" s="31" t="str">
        <f t="shared" si="38"/>
        <v>E06000052_Modelled prevalence of children aged 0-1 in households where parent suffering severe mental health problem_Number</v>
      </c>
      <c r="B1244" s="31" t="s">
        <v>482</v>
      </c>
      <c r="C1244" s="31" t="s">
        <v>720</v>
      </c>
      <c r="D1244" s="31" t="s">
        <v>229</v>
      </c>
      <c r="E1244" s="31">
        <v>2018</v>
      </c>
      <c r="F1244" s="31" t="s">
        <v>28</v>
      </c>
      <c r="G1244" s="31" t="s">
        <v>112</v>
      </c>
      <c r="H1244" s="31" t="s">
        <v>743</v>
      </c>
      <c r="I1244" s="31">
        <v>528.83832225339847</v>
      </c>
      <c r="J1244" s="31">
        <v>5246</v>
      </c>
      <c r="K1244" s="31">
        <v>100.80791503114725</v>
      </c>
      <c r="L1244" s="31" t="s">
        <v>3410</v>
      </c>
      <c r="M1244" s="31">
        <v>100.81</v>
      </c>
      <c r="N1244" s="31">
        <f t="shared" si="39"/>
        <v>0</v>
      </c>
      <c r="O1244" s="31"/>
    </row>
    <row r="1245" spans="1:15" x14ac:dyDescent="0.45">
      <c r="A1245" s="31" t="str">
        <f t="shared" si="38"/>
        <v>E08000026_Modelled prevalence of children aged 0-1 in households where parent suffering severe mental health problem_Number</v>
      </c>
      <c r="B1245" s="31" t="s">
        <v>283</v>
      </c>
      <c r="C1245" s="31" t="s">
        <v>284</v>
      </c>
      <c r="D1245" s="31" t="s">
        <v>229</v>
      </c>
      <c r="E1245" s="31">
        <v>2018</v>
      </c>
      <c r="F1245" s="31" t="s">
        <v>28</v>
      </c>
      <c r="G1245" s="31" t="s">
        <v>112</v>
      </c>
      <c r="H1245" s="31" t="s">
        <v>743</v>
      </c>
      <c r="I1245" s="31">
        <v>525.25728061246753</v>
      </c>
      <c r="J1245" s="31">
        <v>4431</v>
      </c>
      <c r="K1245" s="31">
        <v>118.54147610301682</v>
      </c>
      <c r="L1245" s="31" t="s">
        <v>3411</v>
      </c>
      <c r="M1245" s="31">
        <v>118.54</v>
      </c>
      <c r="N1245" s="31">
        <f t="shared" si="39"/>
        <v>0</v>
      </c>
      <c r="O1245" s="31"/>
    </row>
    <row r="1246" spans="1:15" x14ac:dyDescent="0.45">
      <c r="A1246" s="31" t="str">
        <f t="shared" si="38"/>
        <v>E09000008_Modelled prevalence of children aged 0-1 in households where parent suffering severe mental health problem_Number</v>
      </c>
      <c r="B1246" s="31" t="s">
        <v>486</v>
      </c>
      <c r="C1246" s="31" t="s">
        <v>487</v>
      </c>
      <c r="D1246" s="31" t="s">
        <v>229</v>
      </c>
      <c r="E1246" s="31">
        <v>2018</v>
      </c>
      <c r="F1246" s="31" t="s">
        <v>28</v>
      </c>
      <c r="G1246" s="31" t="s">
        <v>112</v>
      </c>
      <c r="H1246" s="31" t="s">
        <v>743</v>
      </c>
      <c r="I1246" s="31">
        <v>697.10767289518071</v>
      </c>
      <c r="J1246" s="31">
        <v>5591</v>
      </c>
      <c r="K1246" s="31">
        <v>124.68389785283146</v>
      </c>
      <c r="L1246" s="31" t="s">
        <v>3412</v>
      </c>
      <c r="M1246" s="31">
        <v>124.68</v>
      </c>
      <c r="N1246" s="31">
        <f t="shared" si="39"/>
        <v>0</v>
      </c>
      <c r="O1246" s="31"/>
    </row>
    <row r="1247" spans="1:15" x14ac:dyDescent="0.45">
      <c r="A1247" s="31" t="str">
        <f t="shared" si="38"/>
        <v>E10000006_Modelled prevalence of children aged 0-1 in households where parent suffering severe mental health problem_Number</v>
      </c>
      <c r="B1247" s="31" t="s">
        <v>285</v>
      </c>
      <c r="C1247" s="31" t="s">
        <v>286</v>
      </c>
      <c r="D1247" s="31" t="s">
        <v>229</v>
      </c>
      <c r="E1247" s="31">
        <v>2018</v>
      </c>
      <c r="F1247" s="31" t="s">
        <v>28</v>
      </c>
      <c r="G1247" s="31" t="s">
        <v>112</v>
      </c>
      <c r="H1247" s="31" t="s">
        <v>743</v>
      </c>
      <c r="I1247" s="31">
        <v>456.2214711101002</v>
      </c>
      <c r="J1247" s="31">
        <v>4366</v>
      </c>
      <c r="K1247" s="31">
        <v>104.49415279663312</v>
      </c>
      <c r="L1247" s="31" t="s">
        <v>3413</v>
      </c>
      <c r="M1247" s="31">
        <v>104.49</v>
      </c>
      <c r="N1247" s="31">
        <f t="shared" si="39"/>
        <v>0</v>
      </c>
      <c r="O1247" s="31"/>
    </row>
    <row r="1248" spans="1:15" x14ac:dyDescent="0.45">
      <c r="A1248" s="31" t="str">
        <f t="shared" si="38"/>
        <v>E06000005_Modelled prevalence of children aged 0-1 in households where parent suffering severe mental health problem_Number</v>
      </c>
      <c r="B1248" s="31" t="s">
        <v>287</v>
      </c>
      <c r="C1248" s="31" t="s">
        <v>288</v>
      </c>
      <c r="D1248" s="31" t="s">
        <v>229</v>
      </c>
      <c r="E1248" s="31">
        <v>2018</v>
      </c>
      <c r="F1248" s="31" t="s">
        <v>28</v>
      </c>
      <c r="G1248" s="31" t="s">
        <v>112</v>
      </c>
      <c r="H1248" s="31" t="s">
        <v>743</v>
      </c>
      <c r="I1248" s="31">
        <v>128.21220853067271</v>
      </c>
      <c r="J1248" s="31">
        <v>1134</v>
      </c>
      <c r="K1248" s="31">
        <v>113.06191228454384</v>
      </c>
      <c r="L1248" s="31" t="s">
        <v>3414</v>
      </c>
      <c r="M1248" s="31">
        <v>113.06</v>
      </c>
      <c r="N1248" s="31">
        <f t="shared" si="39"/>
        <v>0</v>
      </c>
      <c r="O1248" s="31"/>
    </row>
    <row r="1249" spans="1:15" x14ac:dyDescent="0.45">
      <c r="A1249" s="31" t="str">
        <f t="shared" si="38"/>
        <v>E06000015_Modelled prevalence of children aged 0-1 in households where parent suffering severe mental health problem_Number</v>
      </c>
      <c r="B1249" s="31" t="s">
        <v>289</v>
      </c>
      <c r="C1249" s="31" t="s">
        <v>290</v>
      </c>
      <c r="D1249" s="31" t="s">
        <v>229</v>
      </c>
      <c r="E1249" s="31">
        <v>2018</v>
      </c>
      <c r="F1249" s="31" t="s">
        <v>28</v>
      </c>
      <c r="G1249" s="31" t="s">
        <v>112</v>
      </c>
      <c r="H1249" s="31" t="s">
        <v>743</v>
      </c>
      <c r="I1249" s="31">
        <v>365.70930704011874</v>
      </c>
      <c r="J1249" s="31">
        <v>3169</v>
      </c>
      <c r="K1249" s="31">
        <v>115.40211645317726</v>
      </c>
      <c r="L1249" s="31" t="s">
        <v>3415</v>
      </c>
      <c r="M1249" s="31">
        <v>115.4</v>
      </c>
      <c r="N1249" s="31">
        <f t="shared" si="39"/>
        <v>0</v>
      </c>
      <c r="O1249" s="31"/>
    </row>
    <row r="1250" spans="1:15" x14ac:dyDescent="0.45">
      <c r="A1250" s="31" t="str">
        <f t="shared" si="38"/>
        <v>E10000007_Modelled prevalence of children aged 0-1 in households where parent suffering severe mental health problem_Number</v>
      </c>
      <c r="B1250" s="31" t="s">
        <v>291</v>
      </c>
      <c r="C1250" s="31" t="s">
        <v>292</v>
      </c>
      <c r="D1250" s="31" t="s">
        <v>229</v>
      </c>
      <c r="E1250" s="31">
        <v>2018</v>
      </c>
      <c r="F1250" s="31" t="s">
        <v>28</v>
      </c>
      <c r="G1250" s="31" t="s">
        <v>112</v>
      </c>
      <c r="H1250" s="31" t="s">
        <v>743</v>
      </c>
      <c r="I1250" s="31">
        <v>733.07346514309722</v>
      </c>
      <c r="J1250" s="31">
        <v>7585</v>
      </c>
      <c r="K1250" s="31">
        <v>96.647787098628513</v>
      </c>
      <c r="L1250" s="31" t="s">
        <v>3416</v>
      </c>
      <c r="M1250" s="31">
        <v>96.65</v>
      </c>
      <c r="N1250" s="31">
        <f t="shared" si="39"/>
        <v>0</v>
      </c>
      <c r="O1250" s="31"/>
    </row>
    <row r="1251" spans="1:15" x14ac:dyDescent="0.45">
      <c r="A1251" s="31" t="str">
        <f t="shared" si="38"/>
        <v>E10000008_Modelled prevalence of children aged 0-1 in households where parent suffering severe mental health problem_Number</v>
      </c>
      <c r="B1251" s="31" t="s">
        <v>504</v>
      </c>
      <c r="C1251" s="31" t="s">
        <v>505</v>
      </c>
      <c r="D1251" s="31" t="s">
        <v>229</v>
      </c>
      <c r="E1251" s="31">
        <v>2018</v>
      </c>
      <c r="F1251" s="31" t="s">
        <v>28</v>
      </c>
      <c r="G1251" s="31" t="s">
        <v>112</v>
      </c>
      <c r="H1251" s="31" t="s">
        <v>743</v>
      </c>
      <c r="I1251" s="31">
        <v>675.77188937203141</v>
      </c>
      <c r="J1251" s="31">
        <v>6781</v>
      </c>
      <c r="K1251" s="31">
        <v>99.656671489755411</v>
      </c>
      <c r="L1251" s="31" t="s">
        <v>3417</v>
      </c>
      <c r="M1251" s="31">
        <v>99.66</v>
      </c>
      <c r="N1251" s="31">
        <f t="shared" si="39"/>
        <v>0</v>
      </c>
      <c r="O1251" s="31"/>
    </row>
    <row r="1252" spans="1:15" x14ac:dyDescent="0.45">
      <c r="A1252" s="31" t="str">
        <f t="shared" si="38"/>
        <v>E08000017_Modelled prevalence of children aged 0-1 in households where parent suffering severe mental health problem_Number</v>
      </c>
      <c r="B1252" s="31" t="s">
        <v>293</v>
      </c>
      <c r="C1252" s="31" t="s">
        <v>294</v>
      </c>
      <c r="D1252" s="31" t="s">
        <v>229</v>
      </c>
      <c r="E1252" s="31">
        <v>2018</v>
      </c>
      <c r="F1252" s="31" t="s">
        <v>28</v>
      </c>
      <c r="G1252" s="31" t="s">
        <v>112</v>
      </c>
      <c r="H1252" s="31" t="s">
        <v>743</v>
      </c>
      <c r="I1252" s="31">
        <v>394.25640818564796</v>
      </c>
      <c r="J1252" s="31">
        <v>3518</v>
      </c>
      <c r="K1252" s="31">
        <v>112.06833660763161</v>
      </c>
      <c r="L1252" s="31" t="s">
        <v>3418</v>
      </c>
      <c r="M1252" s="31">
        <v>112.07</v>
      </c>
      <c r="N1252" s="31">
        <f t="shared" si="39"/>
        <v>0</v>
      </c>
      <c r="O1252" s="31"/>
    </row>
    <row r="1253" spans="1:15" x14ac:dyDescent="0.45">
      <c r="A1253" s="31" t="str">
        <f t="shared" si="38"/>
        <v>E10000009_Modelled prevalence of children aged 0-1 in households where parent suffering severe mental health problem_Number</v>
      </c>
      <c r="B1253" s="31" t="s">
        <v>295</v>
      </c>
      <c r="C1253" s="31" t="s">
        <v>296</v>
      </c>
      <c r="D1253" s="31" t="s">
        <v>229</v>
      </c>
      <c r="E1253" s="31">
        <v>2018</v>
      </c>
      <c r="F1253" s="31" t="s">
        <v>28</v>
      </c>
      <c r="G1253" s="31" t="s">
        <v>112</v>
      </c>
      <c r="H1253" s="31" t="s">
        <v>743</v>
      </c>
      <c r="I1253" s="31">
        <v>309.10754586253131</v>
      </c>
      <c r="J1253" s="31">
        <v>3260</v>
      </c>
      <c r="K1253" s="31">
        <v>94.818265602003478</v>
      </c>
      <c r="L1253" s="31" t="s">
        <v>3419</v>
      </c>
      <c r="M1253" s="31">
        <v>94.82</v>
      </c>
      <c r="N1253" s="31">
        <f t="shared" si="39"/>
        <v>0</v>
      </c>
      <c r="O1253" s="31"/>
    </row>
    <row r="1254" spans="1:15" x14ac:dyDescent="0.45">
      <c r="A1254" s="31" t="str">
        <f t="shared" si="38"/>
        <v>E08000027_Modelled prevalence of children aged 0-1 in households where parent suffering severe mental health problem_Number</v>
      </c>
      <c r="B1254" s="31" t="s">
        <v>297</v>
      </c>
      <c r="C1254" s="31" t="s">
        <v>298</v>
      </c>
      <c r="D1254" s="31" t="s">
        <v>229</v>
      </c>
      <c r="E1254" s="31">
        <v>2018</v>
      </c>
      <c r="F1254" s="31" t="s">
        <v>28</v>
      </c>
      <c r="G1254" s="31" t="s">
        <v>112</v>
      </c>
      <c r="H1254" s="31" t="s">
        <v>743</v>
      </c>
      <c r="I1254" s="31">
        <v>376.34933382759266</v>
      </c>
      <c r="J1254" s="31">
        <v>3702</v>
      </c>
      <c r="K1254" s="31">
        <v>101.66108423219683</v>
      </c>
      <c r="L1254" s="31" t="s">
        <v>3420</v>
      </c>
      <c r="M1254" s="31">
        <v>101.66</v>
      </c>
      <c r="N1254" s="31">
        <f t="shared" si="39"/>
        <v>0</v>
      </c>
      <c r="O1254" s="31"/>
    </row>
    <row r="1255" spans="1:15" x14ac:dyDescent="0.45">
      <c r="A1255" s="31" t="str">
        <f t="shared" si="38"/>
        <v>E06000047_Modelled prevalence of children aged 0-1 in households where parent suffering severe mental health problem_Number</v>
      </c>
      <c r="B1255" s="31" t="s">
        <v>528</v>
      </c>
      <c r="C1255" s="31" t="s">
        <v>721</v>
      </c>
      <c r="D1255" s="31" t="s">
        <v>229</v>
      </c>
      <c r="E1255" s="31">
        <v>2018</v>
      </c>
      <c r="F1255" s="31" t="s">
        <v>28</v>
      </c>
      <c r="G1255" s="31" t="s">
        <v>112</v>
      </c>
      <c r="H1255" s="31" t="s">
        <v>743</v>
      </c>
      <c r="I1255" s="31">
        <v>574.00020937975466</v>
      </c>
      <c r="J1255" s="31">
        <v>4989</v>
      </c>
      <c r="K1255" s="31">
        <v>115.05315882536674</v>
      </c>
      <c r="L1255" s="31" t="s">
        <v>3421</v>
      </c>
      <c r="M1255" s="31">
        <v>115.05</v>
      </c>
      <c r="N1255" s="31">
        <f t="shared" si="39"/>
        <v>0</v>
      </c>
      <c r="O1255" s="31"/>
    </row>
    <row r="1256" spans="1:15" x14ac:dyDescent="0.45">
      <c r="A1256" s="31" t="str">
        <f t="shared" si="38"/>
        <v>E09000009_Modelled prevalence of children aged 0-1 in households where parent suffering severe mental health problem_Number</v>
      </c>
      <c r="B1256" s="31" t="s">
        <v>509</v>
      </c>
      <c r="C1256" s="31" t="s">
        <v>510</v>
      </c>
      <c r="D1256" s="31" t="s">
        <v>229</v>
      </c>
      <c r="E1256" s="31">
        <v>2018</v>
      </c>
      <c r="F1256" s="31" t="s">
        <v>28</v>
      </c>
      <c r="G1256" s="31" t="s">
        <v>112</v>
      </c>
      <c r="H1256" s="31" t="s">
        <v>743</v>
      </c>
      <c r="I1256" s="31">
        <v>567.92128916348486</v>
      </c>
      <c r="J1256" s="31">
        <v>4807</v>
      </c>
      <c r="K1256" s="31">
        <v>118.14464097430515</v>
      </c>
      <c r="L1256" s="31" t="s">
        <v>3422</v>
      </c>
      <c r="M1256" s="31">
        <v>118.14</v>
      </c>
      <c r="N1256" s="31">
        <f t="shared" si="39"/>
        <v>0</v>
      </c>
      <c r="O1256" s="31"/>
    </row>
    <row r="1257" spans="1:15" x14ac:dyDescent="0.45">
      <c r="A1257" s="31" t="str">
        <f t="shared" si="38"/>
        <v>E06000011_Modelled prevalence of children aged 0-1 in households where parent suffering severe mental health problem_Number</v>
      </c>
      <c r="B1257" s="31" t="s">
        <v>514</v>
      </c>
      <c r="C1257" s="31" t="s">
        <v>594</v>
      </c>
      <c r="D1257" s="31" t="s">
        <v>229</v>
      </c>
      <c r="E1257" s="31">
        <v>2018</v>
      </c>
      <c r="F1257" s="31" t="s">
        <v>28</v>
      </c>
      <c r="G1257" s="31" t="s">
        <v>112</v>
      </c>
      <c r="H1257" s="31" t="s">
        <v>743</v>
      </c>
      <c r="I1257" s="31">
        <v>274.04565865215949</v>
      </c>
      <c r="J1257" s="31">
        <v>2830</v>
      </c>
      <c r="K1257" s="31">
        <v>96.835921785215376</v>
      </c>
      <c r="L1257" s="31" t="s">
        <v>3423</v>
      </c>
      <c r="M1257" s="31">
        <v>96.84</v>
      </c>
      <c r="N1257" s="31">
        <f t="shared" si="39"/>
        <v>0</v>
      </c>
      <c r="O1257" s="31"/>
    </row>
    <row r="1258" spans="1:15" x14ac:dyDescent="0.45">
      <c r="A1258" s="31" t="str">
        <f t="shared" si="38"/>
        <v>E10000011_Modelled prevalence of children aged 0-1 in households where parent suffering severe mental health problem_Number</v>
      </c>
      <c r="B1258" s="31" t="s">
        <v>299</v>
      </c>
      <c r="C1258" s="31" t="s">
        <v>300</v>
      </c>
      <c r="D1258" s="31" t="s">
        <v>229</v>
      </c>
      <c r="E1258" s="31">
        <v>2018</v>
      </c>
      <c r="F1258" s="31" t="s">
        <v>28</v>
      </c>
      <c r="G1258" s="31" t="s">
        <v>112</v>
      </c>
      <c r="H1258" s="31" t="s">
        <v>743</v>
      </c>
      <c r="I1258" s="31">
        <v>496.42951630264923</v>
      </c>
      <c r="J1258" s="31">
        <v>5005</v>
      </c>
      <c r="K1258" s="31">
        <v>99.186716543985867</v>
      </c>
      <c r="L1258" s="31" t="s">
        <v>3424</v>
      </c>
      <c r="M1258" s="31">
        <v>99.19</v>
      </c>
      <c r="N1258" s="31">
        <f t="shared" si="39"/>
        <v>0</v>
      </c>
      <c r="O1258" s="31"/>
    </row>
    <row r="1259" spans="1:15" x14ac:dyDescent="0.45">
      <c r="A1259" s="31" t="str">
        <f t="shared" si="38"/>
        <v>E09000010_Modelled prevalence of children aged 0-1 in households where parent suffering severe mental health problem_Number</v>
      </c>
      <c r="B1259" s="31" t="s">
        <v>301</v>
      </c>
      <c r="C1259" s="31" t="s">
        <v>302</v>
      </c>
      <c r="D1259" s="31" t="s">
        <v>229</v>
      </c>
      <c r="E1259" s="31">
        <v>2018</v>
      </c>
      <c r="F1259" s="31" t="s">
        <v>28</v>
      </c>
      <c r="G1259" s="31" t="s">
        <v>112</v>
      </c>
      <c r="H1259" s="31" t="s">
        <v>743</v>
      </c>
      <c r="I1259" s="31">
        <v>578.08193376276142</v>
      </c>
      <c r="J1259" s="31">
        <v>4739</v>
      </c>
      <c r="K1259" s="31">
        <v>121.98394888431345</v>
      </c>
      <c r="L1259" s="31" t="s">
        <v>3425</v>
      </c>
      <c r="M1259" s="31">
        <v>121.98</v>
      </c>
      <c r="N1259" s="31">
        <f t="shared" si="39"/>
        <v>0</v>
      </c>
      <c r="O1259" s="31"/>
    </row>
    <row r="1260" spans="1:15" x14ac:dyDescent="0.45">
      <c r="A1260" s="31" t="str">
        <f t="shared" si="38"/>
        <v>E10000012_Modelled prevalence of children aged 0-1 in households where parent suffering severe mental health problem_Number</v>
      </c>
      <c r="B1260" s="31" t="s">
        <v>303</v>
      </c>
      <c r="C1260" s="31" t="s">
        <v>304</v>
      </c>
      <c r="D1260" s="31" t="s">
        <v>229</v>
      </c>
      <c r="E1260" s="31">
        <v>2018</v>
      </c>
      <c r="F1260" s="31" t="s">
        <v>28</v>
      </c>
      <c r="G1260" s="31" t="s">
        <v>112</v>
      </c>
      <c r="H1260" s="31" t="s">
        <v>743</v>
      </c>
      <c r="I1260" s="31">
        <v>1677.1705568330351</v>
      </c>
      <c r="J1260" s="31">
        <v>16488</v>
      </c>
      <c r="K1260" s="31">
        <v>101.72067908982503</v>
      </c>
      <c r="L1260" s="31" t="s">
        <v>3426</v>
      </c>
      <c r="M1260" s="31">
        <v>101.72</v>
      </c>
      <c r="N1260" s="31">
        <f t="shared" si="39"/>
        <v>0</v>
      </c>
      <c r="O1260" s="31"/>
    </row>
    <row r="1261" spans="1:15" x14ac:dyDescent="0.45">
      <c r="A1261" s="31" t="str">
        <f t="shared" si="38"/>
        <v>E08000020_Modelled prevalence of children aged 0-1 in households where parent suffering severe mental health problem_Number</v>
      </c>
      <c r="B1261" s="31" t="s">
        <v>305</v>
      </c>
      <c r="C1261" s="31" t="s">
        <v>306</v>
      </c>
      <c r="D1261" s="31" t="s">
        <v>229</v>
      </c>
      <c r="E1261" s="31">
        <v>2018</v>
      </c>
      <c r="F1261" s="31" t="s">
        <v>28</v>
      </c>
      <c r="G1261" s="31" t="s">
        <v>112</v>
      </c>
      <c r="H1261" s="31" t="s">
        <v>743</v>
      </c>
      <c r="I1261" s="31">
        <v>250.39093318746438</v>
      </c>
      <c r="J1261" s="31">
        <v>2019</v>
      </c>
      <c r="K1261" s="31">
        <v>124.01730222261732</v>
      </c>
      <c r="L1261" s="31" t="s">
        <v>3427</v>
      </c>
      <c r="M1261" s="31">
        <v>124.02</v>
      </c>
      <c r="N1261" s="31">
        <f t="shared" si="39"/>
        <v>0</v>
      </c>
      <c r="O1261" s="31"/>
    </row>
    <row r="1262" spans="1:15" x14ac:dyDescent="0.45">
      <c r="A1262" s="31" t="str">
        <f t="shared" si="38"/>
        <v>E10000013_Modelled prevalence of children aged 0-1 in households where parent suffering severe mental health problem_Number</v>
      </c>
      <c r="B1262" s="31" t="s">
        <v>307</v>
      </c>
      <c r="C1262" s="31" t="s">
        <v>308</v>
      </c>
      <c r="D1262" s="31" t="s">
        <v>229</v>
      </c>
      <c r="E1262" s="31">
        <v>2018</v>
      </c>
      <c r="F1262" s="31" t="s">
        <v>28</v>
      </c>
      <c r="G1262" s="31" t="s">
        <v>112</v>
      </c>
      <c r="H1262" s="31" t="s">
        <v>743</v>
      </c>
      <c r="I1262" s="31">
        <v>636.43772650823394</v>
      </c>
      <c r="J1262" s="31">
        <v>6595</v>
      </c>
      <c r="K1262" s="31">
        <v>96.503066945903555</v>
      </c>
      <c r="L1262" s="31" t="s">
        <v>3428</v>
      </c>
      <c r="M1262" s="31">
        <v>96.5</v>
      </c>
      <c r="N1262" s="31">
        <f t="shared" si="39"/>
        <v>0</v>
      </c>
      <c r="O1262" s="31"/>
    </row>
    <row r="1263" spans="1:15" x14ac:dyDescent="0.45">
      <c r="A1263" s="31" t="str">
        <f t="shared" si="38"/>
        <v>E09000011_Modelled prevalence of children aged 0-1 in households where parent suffering severe mental health problem_Number</v>
      </c>
      <c r="B1263" s="31" t="s">
        <v>518</v>
      </c>
      <c r="C1263" s="31" t="s">
        <v>519</v>
      </c>
      <c r="D1263" s="31" t="s">
        <v>229</v>
      </c>
      <c r="E1263" s="31">
        <v>2018</v>
      </c>
      <c r="F1263" s="31" t="s">
        <v>28</v>
      </c>
      <c r="G1263" s="31" t="s">
        <v>112</v>
      </c>
      <c r="H1263" s="31" t="s">
        <v>743</v>
      </c>
      <c r="I1263" s="31">
        <v>588.48046373922784</v>
      </c>
      <c r="J1263" s="31">
        <v>4393</v>
      </c>
      <c r="K1263" s="31">
        <v>133.95867601621396</v>
      </c>
      <c r="L1263" s="31" t="s">
        <v>3429</v>
      </c>
      <c r="M1263" s="31">
        <v>133.96</v>
      </c>
      <c r="N1263" s="31">
        <f t="shared" si="39"/>
        <v>0</v>
      </c>
      <c r="O1263" s="31"/>
    </row>
    <row r="1264" spans="1:15" x14ac:dyDescent="0.45">
      <c r="A1264" s="31" t="str">
        <f t="shared" si="38"/>
        <v>E09000012_Modelled prevalence of children aged 0-1 in households where parent suffering severe mental health problem_Number</v>
      </c>
      <c r="B1264" s="31" t="s">
        <v>498</v>
      </c>
      <c r="C1264" s="31" t="s">
        <v>499</v>
      </c>
      <c r="D1264" s="31" t="s">
        <v>229</v>
      </c>
      <c r="E1264" s="31">
        <v>2018</v>
      </c>
      <c r="F1264" s="31" t="s">
        <v>28</v>
      </c>
      <c r="G1264" s="31" t="s">
        <v>112</v>
      </c>
      <c r="H1264" s="31" t="s">
        <v>743</v>
      </c>
      <c r="I1264" s="31">
        <v>644.74107811376257</v>
      </c>
      <c r="J1264" s="31">
        <v>4211</v>
      </c>
      <c r="K1264" s="31">
        <v>153.10878131412079</v>
      </c>
      <c r="L1264" s="31" t="s">
        <v>3430</v>
      </c>
      <c r="M1264" s="31">
        <v>153.11000000000001</v>
      </c>
      <c r="N1264" s="31">
        <f t="shared" si="39"/>
        <v>0</v>
      </c>
      <c r="O1264" s="31"/>
    </row>
    <row r="1265" spans="1:15" x14ac:dyDescent="0.45">
      <c r="A1265" s="31" t="str">
        <f t="shared" si="38"/>
        <v>E06000006_Modelled prevalence of children aged 0-1 in households where parent suffering severe mental health problem_Number</v>
      </c>
      <c r="B1265" s="31" t="s">
        <v>531</v>
      </c>
      <c r="C1265" s="31" t="s">
        <v>722</v>
      </c>
      <c r="D1265" s="31" t="s">
        <v>229</v>
      </c>
      <c r="E1265" s="31">
        <v>2018</v>
      </c>
      <c r="F1265" s="31" t="s">
        <v>28</v>
      </c>
      <c r="G1265" s="31" t="s">
        <v>112</v>
      </c>
      <c r="H1265" s="31" t="s">
        <v>743</v>
      </c>
      <c r="I1265" s="31">
        <v>193.5435254255278</v>
      </c>
      <c r="J1265" s="31">
        <v>1451</v>
      </c>
      <c r="K1265" s="31">
        <v>133.38630284323074</v>
      </c>
      <c r="L1265" s="31" t="s">
        <v>3431</v>
      </c>
      <c r="M1265" s="31">
        <v>133.38999999999999</v>
      </c>
      <c r="N1265" s="31">
        <f t="shared" si="39"/>
        <v>0</v>
      </c>
      <c r="O1265" s="31"/>
    </row>
    <row r="1266" spans="1:15" x14ac:dyDescent="0.45">
      <c r="A1266" s="31" t="str">
        <f t="shared" si="38"/>
        <v>E09000013_Modelled prevalence of children aged 0-1 in households where parent suffering severe mental health problem_Number</v>
      </c>
      <c r="B1266" s="31" t="s">
        <v>491</v>
      </c>
      <c r="C1266" s="31" t="s">
        <v>723</v>
      </c>
      <c r="D1266" s="31" t="s">
        <v>229</v>
      </c>
      <c r="E1266" s="31">
        <v>2018</v>
      </c>
      <c r="F1266" s="31" t="s">
        <v>28</v>
      </c>
      <c r="G1266" s="31" t="s">
        <v>112</v>
      </c>
      <c r="H1266" s="31" t="s">
        <v>743</v>
      </c>
      <c r="I1266" s="31">
        <v>326.58344879275751</v>
      </c>
      <c r="J1266" s="31">
        <v>2319</v>
      </c>
      <c r="K1266" s="31">
        <v>140.82943026854571</v>
      </c>
      <c r="L1266" s="31" t="s">
        <v>3432</v>
      </c>
      <c r="M1266" s="31">
        <v>140.83000000000001</v>
      </c>
      <c r="N1266" s="31">
        <f t="shared" si="39"/>
        <v>0</v>
      </c>
      <c r="O1266" s="31"/>
    </row>
    <row r="1267" spans="1:15" x14ac:dyDescent="0.45">
      <c r="A1267" s="31" t="str">
        <f t="shared" si="38"/>
        <v>E10000014_Modelled prevalence of children aged 0-1 in households where parent suffering severe mental health problem_Number</v>
      </c>
      <c r="B1267" s="31" t="s">
        <v>309</v>
      </c>
      <c r="C1267" s="31" t="s">
        <v>310</v>
      </c>
      <c r="D1267" s="31" t="s">
        <v>229</v>
      </c>
      <c r="E1267" s="31">
        <v>2018</v>
      </c>
      <c r="F1267" s="31" t="s">
        <v>28</v>
      </c>
      <c r="G1267" s="31" t="s">
        <v>112</v>
      </c>
      <c r="H1267" s="31" t="s">
        <v>743</v>
      </c>
      <c r="I1267" s="31">
        <v>1264.3362380674814</v>
      </c>
      <c r="J1267" s="31">
        <v>13542</v>
      </c>
      <c r="K1267" s="31">
        <v>93.364070157102447</v>
      </c>
      <c r="L1267" s="31" t="s">
        <v>3433</v>
      </c>
      <c r="M1267" s="31">
        <v>93.36</v>
      </c>
      <c r="N1267" s="31">
        <f t="shared" si="39"/>
        <v>0</v>
      </c>
      <c r="O1267" s="31"/>
    </row>
    <row r="1268" spans="1:15" x14ac:dyDescent="0.45">
      <c r="A1268" s="31" t="str">
        <f t="shared" si="38"/>
        <v>E09000014_Modelled prevalence of children aged 0-1 in households where parent suffering severe mental health problem_Number</v>
      </c>
      <c r="B1268" s="31" t="s">
        <v>311</v>
      </c>
      <c r="C1268" s="31" t="s">
        <v>312</v>
      </c>
      <c r="D1268" s="31" t="s">
        <v>229</v>
      </c>
      <c r="E1268" s="31">
        <v>2018</v>
      </c>
      <c r="F1268" s="31" t="s">
        <v>28</v>
      </c>
      <c r="G1268" s="31" t="s">
        <v>112</v>
      </c>
      <c r="H1268" s="31" t="s">
        <v>743</v>
      </c>
      <c r="I1268" s="31">
        <v>513.31548942136033</v>
      </c>
      <c r="J1268" s="31">
        <v>3767</v>
      </c>
      <c r="K1268" s="31">
        <v>136.26638954641899</v>
      </c>
      <c r="L1268" s="31" t="s">
        <v>3434</v>
      </c>
      <c r="M1268" s="31">
        <v>136.27000000000001</v>
      </c>
      <c r="N1268" s="31">
        <f t="shared" si="39"/>
        <v>0</v>
      </c>
      <c r="O1268" s="31"/>
    </row>
    <row r="1269" spans="1:15" x14ac:dyDescent="0.45">
      <c r="A1269" s="31" t="str">
        <f t="shared" si="38"/>
        <v>E09000015_Modelled prevalence of children aged 0-1 in households where parent suffering severe mental health problem_Number</v>
      </c>
      <c r="B1269" s="31" t="s">
        <v>496</v>
      </c>
      <c r="C1269" s="31" t="s">
        <v>497</v>
      </c>
      <c r="D1269" s="31" t="s">
        <v>229</v>
      </c>
      <c r="E1269" s="31">
        <v>2018</v>
      </c>
      <c r="F1269" s="31" t="s">
        <v>28</v>
      </c>
      <c r="G1269" s="31" t="s">
        <v>112</v>
      </c>
      <c r="H1269" s="31" t="s">
        <v>743</v>
      </c>
      <c r="I1269" s="31">
        <v>373.48900825289115</v>
      </c>
      <c r="J1269" s="31">
        <v>3577</v>
      </c>
      <c r="K1269" s="31">
        <v>104.41403641400368</v>
      </c>
      <c r="L1269" s="31" t="s">
        <v>3435</v>
      </c>
      <c r="M1269" s="31">
        <v>104.41</v>
      </c>
      <c r="N1269" s="31">
        <f t="shared" si="39"/>
        <v>0</v>
      </c>
      <c r="O1269" s="31"/>
    </row>
    <row r="1270" spans="1:15" x14ac:dyDescent="0.45">
      <c r="A1270" s="31" t="str">
        <f t="shared" si="38"/>
        <v>E06000001_Modelled prevalence of children aged 0-1 in households where parent suffering severe mental health problem_Number</v>
      </c>
      <c r="B1270" s="31" t="s">
        <v>313</v>
      </c>
      <c r="C1270" s="31" t="s">
        <v>314</v>
      </c>
      <c r="D1270" s="31" t="s">
        <v>229</v>
      </c>
      <c r="E1270" s="31">
        <v>2018</v>
      </c>
      <c r="F1270" s="31" t="s">
        <v>28</v>
      </c>
      <c r="G1270" s="31" t="s">
        <v>112</v>
      </c>
      <c r="H1270" s="31" t="s">
        <v>743</v>
      </c>
      <c r="I1270" s="31">
        <v>131.55234845431528</v>
      </c>
      <c r="J1270" s="31">
        <v>999</v>
      </c>
      <c r="K1270" s="31">
        <v>131.68403248680207</v>
      </c>
      <c r="L1270" s="31" t="s">
        <v>3436</v>
      </c>
      <c r="M1270" s="31">
        <v>131.68</v>
      </c>
      <c r="N1270" s="31">
        <f t="shared" si="39"/>
        <v>0</v>
      </c>
      <c r="O1270" s="31"/>
    </row>
    <row r="1271" spans="1:15" x14ac:dyDescent="0.45">
      <c r="A1271" s="31" t="str">
        <f t="shared" si="38"/>
        <v>E09000016_Modelled prevalence of children aged 0-1 in households where parent suffering severe mental health problem_Number</v>
      </c>
      <c r="B1271" s="31" t="s">
        <v>315</v>
      </c>
      <c r="C1271" s="31" t="s">
        <v>316</v>
      </c>
      <c r="D1271" s="31" t="s">
        <v>229</v>
      </c>
      <c r="E1271" s="31">
        <v>2018</v>
      </c>
      <c r="F1271" s="31" t="s">
        <v>28</v>
      </c>
      <c r="G1271" s="31" t="s">
        <v>112</v>
      </c>
      <c r="H1271" s="31" t="s">
        <v>743</v>
      </c>
      <c r="I1271" s="31">
        <v>367.56845956410342</v>
      </c>
      <c r="J1271" s="31">
        <v>3365</v>
      </c>
      <c r="K1271" s="31">
        <v>109.23282602202183</v>
      </c>
      <c r="L1271" s="31" t="s">
        <v>3437</v>
      </c>
      <c r="M1271" s="31">
        <v>109.23</v>
      </c>
      <c r="N1271" s="31">
        <f t="shared" si="39"/>
        <v>0</v>
      </c>
      <c r="O1271" s="31"/>
    </row>
    <row r="1272" spans="1:15" x14ac:dyDescent="0.45">
      <c r="A1272" s="31" t="str">
        <f t="shared" si="38"/>
        <v>E06000019_Modelled prevalence of children aged 0-1 in households where parent suffering severe mental health problem_Number</v>
      </c>
      <c r="B1272" s="31" t="s">
        <v>317</v>
      </c>
      <c r="C1272" s="31" t="s">
        <v>318</v>
      </c>
      <c r="D1272" s="31" t="s">
        <v>229</v>
      </c>
      <c r="E1272" s="31">
        <v>2018</v>
      </c>
      <c r="F1272" s="31" t="s">
        <v>28</v>
      </c>
      <c r="G1272" s="31" t="s">
        <v>112</v>
      </c>
      <c r="H1272" s="31" t="s">
        <v>743</v>
      </c>
      <c r="I1272" s="31">
        <v>160.40627816622222</v>
      </c>
      <c r="J1272" s="31">
        <v>1777</v>
      </c>
      <c r="K1272" s="31">
        <v>90.268023728881388</v>
      </c>
      <c r="L1272" s="31" t="s">
        <v>3438</v>
      </c>
      <c r="M1272" s="31">
        <v>90.27</v>
      </c>
      <c r="N1272" s="31">
        <f t="shared" si="39"/>
        <v>0</v>
      </c>
      <c r="O1272" s="31"/>
    </row>
    <row r="1273" spans="1:15" x14ac:dyDescent="0.45">
      <c r="A1273" s="31" t="str">
        <f t="shared" si="38"/>
        <v>E10000015_Modelled prevalence of children aged 0-1 in households where parent suffering severe mental health problem_Number</v>
      </c>
      <c r="B1273" s="31" t="s">
        <v>319</v>
      </c>
      <c r="C1273" s="31" t="s">
        <v>320</v>
      </c>
      <c r="D1273" s="31" t="s">
        <v>229</v>
      </c>
      <c r="E1273" s="31">
        <v>2018</v>
      </c>
      <c r="F1273" s="31" t="s">
        <v>28</v>
      </c>
      <c r="G1273" s="31" t="s">
        <v>112</v>
      </c>
      <c r="H1273" s="31" t="s">
        <v>743</v>
      </c>
      <c r="I1273" s="31">
        <v>1478.0299409023046</v>
      </c>
      <c r="J1273" s="31">
        <v>14155</v>
      </c>
      <c r="K1273" s="31">
        <v>104.41751613580392</v>
      </c>
      <c r="L1273" s="31" t="s">
        <v>3439</v>
      </c>
      <c r="M1273" s="31">
        <v>104.42</v>
      </c>
      <c r="N1273" s="31">
        <f t="shared" si="39"/>
        <v>0</v>
      </c>
      <c r="O1273" s="31"/>
    </row>
    <row r="1274" spans="1:15" x14ac:dyDescent="0.45">
      <c r="A1274" s="31" t="str">
        <f t="shared" si="38"/>
        <v>E09000017_Modelled prevalence of children aged 0-1 in households where parent suffering severe mental health problem_Number</v>
      </c>
      <c r="B1274" s="31" t="s">
        <v>321</v>
      </c>
      <c r="C1274" s="31" t="s">
        <v>322</v>
      </c>
      <c r="D1274" s="31" t="s">
        <v>229</v>
      </c>
      <c r="E1274" s="31">
        <v>2018</v>
      </c>
      <c r="F1274" s="31" t="s">
        <v>28</v>
      </c>
      <c r="G1274" s="31" t="s">
        <v>112</v>
      </c>
      <c r="H1274" s="31" t="s">
        <v>743</v>
      </c>
      <c r="I1274" s="31">
        <v>495.3168323563699</v>
      </c>
      <c r="J1274" s="31">
        <v>4372</v>
      </c>
      <c r="K1274" s="31">
        <v>113.29296257007546</v>
      </c>
      <c r="L1274" s="31" t="s">
        <v>3440</v>
      </c>
      <c r="M1274" s="31">
        <v>113.29</v>
      </c>
      <c r="N1274" s="31">
        <f t="shared" si="39"/>
        <v>0</v>
      </c>
      <c r="O1274" s="31"/>
    </row>
    <row r="1275" spans="1:15" x14ac:dyDescent="0.45">
      <c r="A1275" s="31" t="str">
        <f t="shared" si="38"/>
        <v>E09000018_Modelled prevalence of children aged 0-1 in households where parent suffering severe mental health problem_Number</v>
      </c>
      <c r="B1275" s="31" t="s">
        <v>323</v>
      </c>
      <c r="C1275" s="31" t="s">
        <v>324</v>
      </c>
      <c r="D1275" s="31" t="s">
        <v>229</v>
      </c>
      <c r="E1275" s="31">
        <v>2018</v>
      </c>
      <c r="F1275" s="31" t="s">
        <v>28</v>
      </c>
      <c r="G1275" s="31" t="s">
        <v>112</v>
      </c>
      <c r="H1275" s="31" t="s">
        <v>743</v>
      </c>
      <c r="I1275" s="31">
        <v>466.2666425415631</v>
      </c>
      <c r="J1275" s="31">
        <v>3987</v>
      </c>
      <c r="K1275" s="31">
        <v>116.94673753237097</v>
      </c>
      <c r="L1275" s="31" t="s">
        <v>3441</v>
      </c>
      <c r="M1275" s="31">
        <v>116.95</v>
      </c>
      <c r="N1275" s="31">
        <f t="shared" si="39"/>
        <v>0</v>
      </c>
      <c r="O1275" s="31"/>
    </row>
    <row r="1276" spans="1:15" x14ac:dyDescent="0.45">
      <c r="A1276" s="31" t="str">
        <f t="shared" si="38"/>
        <v>E06000046_Modelled prevalence of children aged 0-1 in households where parent suffering severe mental health problem_Number</v>
      </c>
      <c r="B1276" s="31" t="s">
        <v>325</v>
      </c>
      <c r="C1276" s="31" t="s">
        <v>326</v>
      </c>
      <c r="D1276" s="31" t="s">
        <v>229</v>
      </c>
      <c r="E1276" s="31">
        <v>2018</v>
      </c>
      <c r="F1276" s="31" t="s">
        <v>28</v>
      </c>
      <c r="G1276" s="31" t="s">
        <v>112</v>
      </c>
      <c r="H1276" s="31" t="s">
        <v>743</v>
      </c>
      <c r="I1276" s="31">
        <v>116.15630884828008</v>
      </c>
      <c r="J1276" s="31">
        <v>1144</v>
      </c>
      <c r="K1276" s="31">
        <v>101.53523500723782</v>
      </c>
      <c r="L1276" s="31" t="s">
        <v>3442</v>
      </c>
      <c r="M1276" s="31">
        <v>101.54</v>
      </c>
      <c r="N1276" s="31">
        <f t="shared" si="39"/>
        <v>0</v>
      </c>
      <c r="O1276" s="31"/>
    </row>
    <row r="1277" spans="1:15" x14ac:dyDescent="0.45">
      <c r="A1277" s="31" t="str">
        <f t="shared" si="38"/>
        <v>E09000019_Modelled prevalence of children aged 0-1 in households where parent suffering severe mental health problem_Number</v>
      </c>
      <c r="B1277" s="31" t="s">
        <v>500</v>
      </c>
      <c r="C1277" s="31" t="s">
        <v>501</v>
      </c>
      <c r="D1277" s="31" t="s">
        <v>229</v>
      </c>
      <c r="E1277" s="31">
        <v>2018</v>
      </c>
      <c r="F1277" s="31" t="s">
        <v>28</v>
      </c>
      <c r="G1277" s="31" t="s">
        <v>112</v>
      </c>
      <c r="H1277" s="31" t="s">
        <v>743</v>
      </c>
      <c r="I1277" s="31">
        <v>425.67147273817949</v>
      </c>
      <c r="J1277" s="31">
        <v>2727</v>
      </c>
      <c r="K1277" s="31">
        <v>156.09514951895105</v>
      </c>
      <c r="L1277" s="31" t="s">
        <v>3443</v>
      </c>
      <c r="M1277" s="31">
        <v>156.1</v>
      </c>
      <c r="N1277" s="31">
        <f t="shared" si="39"/>
        <v>0</v>
      </c>
      <c r="O1277" s="31"/>
    </row>
    <row r="1278" spans="1:15" x14ac:dyDescent="0.45">
      <c r="A1278" s="31" t="str">
        <f t="shared" si="38"/>
        <v>E09000020_Modelled prevalence of children aged 0-1 in households where parent suffering severe mental health problem_Number</v>
      </c>
      <c r="B1278" s="31" t="s">
        <v>479</v>
      </c>
      <c r="C1278" s="31" t="s">
        <v>674</v>
      </c>
      <c r="D1278" s="31" t="s">
        <v>229</v>
      </c>
      <c r="E1278" s="31">
        <v>2018</v>
      </c>
      <c r="F1278" s="31" t="s">
        <v>28</v>
      </c>
      <c r="G1278" s="31" t="s">
        <v>112</v>
      </c>
      <c r="H1278" s="31" t="s">
        <v>743</v>
      </c>
      <c r="I1278" s="31">
        <v>194.65965717996278</v>
      </c>
      <c r="J1278" s="31">
        <v>1568</v>
      </c>
      <c r="K1278" s="31">
        <v>124.14518952803749</v>
      </c>
      <c r="L1278" s="31" t="s">
        <v>3444</v>
      </c>
      <c r="M1278" s="31">
        <v>124.15</v>
      </c>
      <c r="N1278" s="31">
        <f t="shared" si="39"/>
        <v>0</v>
      </c>
      <c r="O1278" s="31"/>
    </row>
    <row r="1279" spans="1:15" x14ac:dyDescent="0.45">
      <c r="A1279" s="31" t="str">
        <f t="shared" si="38"/>
        <v>E10000016_Modelled prevalence of children aged 0-1 in households where parent suffering severe mental health problem_Number</v>
      </c>
      <c r="B1279" s="31" t="s">
        <v>327</v>
      </c>
      <c r="C1279" s="31" t="s">
        <v>328</v>
      </c>
      <c r="D1279" s="31" t="s">
        <v>229</v>
      </c>
      <c r="E1279" s="31">
        <v>2018</v>
      </c>
      <c r="F1279" s="31" t="s">
        <v>28</v>
      </c>
      <c r="G1279" s="31" t="s">
        <v>112</v>
      </c>
      <c r="H1279" s="31" t="s">
        <v>743</v>
      </c>
      <c r="I1279" s="31">
        <v>1726.5390464790846</v>
      </c>
      <c r="J1279" s="31">
        <v>17431</v>
      </c>
      <c r="K1279" s="31">
        <v>99.049913744425723</v>
      </c>
      <c r="L1279" s="31" t="s">
        <v>3445</v>
      </c>
      <c r="M1279" s="31">
        <v>99.05</v>
      </c>
      <c r="N1279" s="31">
        <f t="shared" si="39"/>
        <v>0</v>
      </c>
      <c r="O1279" s="31"/>
    </row>
    <row r="1280" spans="1:15" x14ac:dyDescent="0.45">
      <c r="A1280" s="31" t="str">
        <f t="shared" si="38"/>
        <v>E06000010_Modelled prevalence of children aged 0-1 in households where parent suffering severe mental health problem_Number</v>
      </c>
      <c r="B1280" s="31" t="s">
        <v>329</v>
      </c>
      <c r="C1280" s="31" t="s">
        <v>593</v>
      </c>
      <c r="D1280" s="31" t="s">
        <v>229</v>
      </c>
      <c r="E1280" s="31">
        <v>2018</v>
      </c>
      <c r="F1280" s="31" t="s">
        <v>28</v>
      </c>
      <c r="G1280" s="31" t="s">
        <v>112</v>
      </c>
      <c r="H1280" s="31" t="s">
        <v>743</v>
      </c>
      <c r="I1280" s="31">
        <v>451.46110896315031</v>
      </c>
      <c r="J1280" s="31">
        <v>3308</v>
      </c>
      <c r="K1280" s="31">
        <v>136.47554684496686</v>
      </c>
      <c r="L1280" s="31" t="s">
        <v>3446</v>
      </c>
      <c r="M1280" s="31">
        <v>136.47999999999999</v>
      </c>
      <c r="N1280" s="31">
        <f t="shared" si="39"/>
        <v>0</v>
      </c>
      <c r="O1280" s="31"/>
    </row>
    <row r="1281" spans="1:15" x14ac:dyDescent="0.45">
      <c r="A1281" s="31" t="str">
        <f t="shared" si="38"/>
        <v>E09000021_Modelled prevalence of children aged 0-1 in households where parent suffering severe mental health problem_Number</v>
      </c>
      <c r="B1281" s="31" t="s">
        <v>520</v>
      </c>
      <c r="C1281" s="31" t="s">
        <v>521</v>
      </c>
      <c r="D1281" s="31" t="s">
        <v>229</v>
      </c>
      <c r="E1281" s="31">
        <v>2018</v>
      </c>
      <c r="F1281" s="31" t="s">
        <v>28</v>
      </c>
      <c r="G1281" s="31" t="s">
        <v>112</v>
      </c>
      <c r="H1281" s="31" t="s">
        <v>743</v>
      </c>
      <c r="I1281" s="31">
        <v>223.22193444767095</v>
      </c>
      <c r="J1281" s="31">
        <v>2087</v>
      </c>
      <c r="K1281" s="31">
        <v>106.95828195863486</v>
      </c>
      <c r="L1281" s="31" t="s">
        <v>3447</v>
      </c>
      <c r="M1281" s="31">
        <v>106.96</v>
      </c>
      <c r="N1281" s="31">
        <f t="shared" si="39"/>
        <v>0</v>
      </c>
      <c r="O1281" s="31"/>
    </row>
    <row r="1282" spans="1:15" x14ac:dyDescent="0.45">
      <c r="A1282" s="31" t="str">
        <f t="shared" ref="A1282:A1345" si="40">CONCATENATE(B1282,"_",G1282,"_",H1282)</f>
        <v>E08000034_Modelled prevalence of children aged 0-1 in households where parent suffering severe mental health problem_Number</v>
      </c>
      <c r="B1282" s="31" t="s">
        <v>331</v>
      </c>
      <c r="C1282" s="31" t="s">
        <v>332</v>
      </c>
      <c r="D1282" s="31" t="s">
        <v>229</v>
      </c>
      <c r="E1282" s="31">
        <v>2018</v>
      </c>
      <c r="F1282" s="31" t="s">
        <v>28</v>
      </c>
      <c r="G1282" s="31" t="s">
        <v>112</v>
      </c>
      <c r="H1282" s="31" t="s">
        <v>743</v>
      </c>
      <c r="I1282" s="31">
        <v>598.61072285846524</v>
      </c>
      <c r="J1282" s="31">
        <v>5161</v>
      </c>
      <c r="K1282" s="31">
        <v>115.98735184236878</v>
      </c>
      <c r="L1282" s="31" t="s">
        <v>3448</v>
      </c>
      <c r="M1282" s="31">
        <v>115.99</v>
      </c>
      <c r="N1282" s="31">
        <f t="shared" ref="N1282:N1345" si="41">IF(OR(C1282="City of London",C1282="Isles of Scilly"),1,0)</f>
        <v>0</v>
      </c>
      <c r="O1282" s="31"/>
    </row>
    <row r="1283" spans="1:15" x14ac:dyDescent="0.45">
      <c r="A1283" s="31" t="str">
        <f t="shared" si="40"/>
        <v>E08000011_Modelled prevalence of children aged 0-1 in households where parent suffering severe mental health problem_Number</v>
      </c>
      <c r="B1283" s="31" t="s">
        <v>333</v>
      </c>
      <c r="C1283" s="31" t="s">
        <v>334</v>
      </c>
      <c r="D1283" s="31" t="s">
        <v>229</v>
      </c>
      <c r="E1283" s="31">
        <v>2018</v>
      </c>
      <c r="F1283" s="31" t="s">
        <v>28</v>
      </c>
      <c r="G1283" s="31" t="s">
        <v>112</v>
      </c>
      <c r="H1283" s="31" t="s">
        <v>743</v>
      </c>
      <c r="I1283" s="31">
        <v>295.20857922293874</v>
      </c>
      <c r="J1283" s="31">
        <v>1977</v>
      </c>
      <c r="K1283" s="31">
        <v>149.32148670861847</v>
      </c>
      <c r="L1283" s="31" t="s">
        <v>3449</v>
      </c>
      <c r="M1283" s="31">
        <v>149.32</v>
      </c>
      <c r="N1283" s="31">
        <f t="shared" si="41"/>
        <v>0</v>
      </c>
      <c r="O1283" s="31"/>
    </row>
    <row r="1284" spans="1:15" x14ac:dyDescent="0.45">
      <c r="A1284" s="31" t="str">
        <f t="shared" si="40"/>
        <v>E09000022_Modelled prevalence of children aged 0-1 in households where parent suffering severe mental health problem_Number</v>
      </c>
      <c r="B1284" s="31" t="s">
        <v>335</v>
      </c>
      <c r="C1284" s="31" t="s">
        <v>336</v>
      </c>
      <c r="D1284" s="31" t="s">
        <v>229</v>
      </c>
      <c r="E1284" s="31">
        <v>2018</v>
      </c>
      <c r="F1284" s="31" t="s">
        <v>28</v>
      </c>
      <c r="G1284" s="31" t="s">
        <v>112</v>
      </c>
      <c r="H1284" s="31" t="s">
        <v>743</v>
      </c>
      <c r="I1284" s="31">
        <v>594.03287142108627</v>
      </c>
      <c r="J1284" s="31">
        <v>3935</v>
      </c>
      <c r="K1284" s="31">
        <v>150.96133962416425</v>
      </c>
      <c r="L1284" s="31" t="s">
        <v>3450</v>
      </c>
      <c r="M1284" s="31">
        <v>150.96</v>
      </c>
      <c r="N1284" s="31">
        <f t="shared" si="41"/>
        <v>0</v>
      </c>
      <c r="O1284" s="31"/>
    </row>
    <row r="1285" spans="1:15" x14ac:dyDescent="0.45">
      <c r="A1285" s="31" t="str">
        <f t="shared" si="40"/>
        <v>E10000017_Modelled prevalence of children aged 0-1 in households where parent suffering severe mental health problem_Number</v>
      </c>
      <c r="B1285" s="31" t="s">
        <v>337</v>
      </c>
      <c r="C1285" s="31" t="s">
        <v>338</v>
      </c>
      <c r="D1285" s="31" t="s">
        <v>229</v>
      </c>
      <c r="E1285" s="31">
        <v>2018</v>
      </c>
      <c r="F1285" s="31" t="s">
        <v>28</v>
      </c>
      <c r="G1285" s="31" t="s">
        <v>112</v>
      </c>
      <c r="H1285" s="31" t="s">
        <v>743</v>
      </c>
      <c r="I1285" s="31">
        <v>1444.6459724204944</v>
      </c>
      <c r="J1285" s="31">
        <v>12376</v>
      </c>
      <c r="K1285" s="31">
        <v>116.72963578058294</v>
      </c>
      <c r="L1285" s="31" t="s">
        <v>3451</v>
      </c>
      <c r="M1285" s="31">
        <v>116.73</v>
      </c>
      <c r="N1285" s="31">
        <f t="shared" si="41"/>
        <v>0</v>
      </c>
      <c r="O1285" s="31"/>
    </row>
    <row r="1286" spans="1:15" x14ac:dyDescent="0.45">
      <c r="A1286" s="31" t="str">
        <f t="shared" si="40"/>
        <v>E08000035_Modelled prevalence of children aged 0-1 in households where parent suffering severe mental health problem_Number</v>
      </c>
      <c r="B1286" s="31" t="s">
        <v>339</v>
      </c>
      <c r="C1286" s="31" t="s">
        <v>340</v>
      </c>
      <c r="D1286" s="31" t="s">
        <v>229</v>
      </c>
      <c r="E1286" s="31">
        <v>2018</v>
      </c>
      <c r="F1286" s="31" t="s">
        <v>28</v>
      </c>
      <c r="G1286" s="31" t="s">
        <v>112</v>
      </c>
      <c r="H1286" s="31" t="s">
        <v>743</v>
      </c>
      <c r="I1286" s="31">
        <v>1257.2815106924413</v>
      </c>
      <c r="J1286" s="31">
        <v>9821</v>
      </c>
      <c r="K1286" s="31">
        <v>128.0197037666675</v>
      </c>
      <c r="L1286" s="31" t="s">
        <v>3452</v>
      </c>
      <c r="M1286" s="31">
        <v>128.02000000000001</v>
      </c>
      <c r="N1286" s="31">
        <f t="shared" si="41"/>
        <v>0</v>
      </c>
      <c r="O1286" s="31"/>
    </row>
    <row r="1287" spans="1:15" x14ac:dyDescent="0.45">
      <c r="A1287" s="31" t="str">
        <f t="shared" si="40"/>
        <v>E06000016_Modelled prevalence of children aged 0-1 in households where parent suffering severe mental health problem_Number</v>
      </c>
      <c r="B1287" s="31" t="s">
        <v>341</v>
      </c>
      <c r="C1287" s="31" t="s">
        <v>342</v>
      </c>
      <c r="D1287" s="31" t="s">
        <v>229</v>
      </c>
      <c r="E1287" s="31">
        <v>2018</v>
      </c>
      <c r="F1287" s="31" t="s">
        <v>28</v>
      </c>
      <c r="G1287" s="31" t="s">
        <v>112</v>
      </c>
      <c r="H1287" s="31" t="s">
        <v>743</v>
      </c>
      <c r="I1287" s="31">
        <v>592.88908986019317</v>
      </c>
      <c r="J1287" s="31">
        <v>4815</v>
      </c>
      <c r="K1287" s="31">
        <v>123.13376736452609</v>
      </c>
      <c r="L1287" s="31" t="s">
        <v>3453</v>
      </c>
      <c r="M1287" s="31">
        <v>123.13</v>
      </c>
      <c r="N1287" s="31">
        <f t="shared" si="41"/>
        <v>0</v>
      </c>
      <c r="O1287" s="31"/>
    </row>
    <row r="1288" spans="1:15" x14ac:dyDescent="0.45">
      <c r="A1288" s="31" t="str">
        <f t="shared" si="40"/>
        <v>E10000018_Modelled prevalence of children aged 0-1 in households where parent suffering severe mental health problem_Number</v>
      </c>
      <c r="B1288" s="31" t="s">
        <v>552</v>
      </c>
      <c r="C1288" s="31" t="s">
        <v>553</v>
      </c>
      <c r="D1288" s="31" t="s">
        <v>229</v>
      </c>
      <c r="E1288" s="31">
        <v>2018</v>
      </c>
      <c r="F1288" s="31" t="s">
        <v>28</v>
      </c>
      <c r="G1288" s="31" t="s">
        <v>112</v>
      </c>
      <c r="H1288" s="31" t="s">
        <v>743</v>
      </c>
      <c r="I1288" s="31">
        <v>654.05390361750494</v>
      </c>
      <c r="J1288" s="31">
        <v>6983</v>
      </c>
      <c r="K1288" s="31">
        <v>93.663741030718157</v>
      </c>
      <c r="L1288" s="31" t="s">
        <v>3454</v>
      </c>
      <c r="M1288" s="31">
        <v>93.66</v>
      </c>
      <c r="N1288" s="31">
        <f t="shared" si="41"/>
        <v>0</v>
      </c>
      <c r="O1288" s="31"/>
    </row>
    <row r="1289" spans="1:15" x14ac:dyDescent="0.45">
      <c r="A1289" s="31" t="str">
        <f t="shared" si="40"/>
        <v>E09000023_Modelled prevalence of children aged 0-1 in households where parent suffering severe mental health problem_Number</v>
      </c>
      <c r="B1289" s="31" t="s">
        <v>343</v>
      </c>
      <c r="C1289" s="31" t="s">
        <v>344</v>
      </c>
      <c r="D1289" s="31" t="s">
        <v>229</v>
      </c>
      <c r="E1289" s="31">
        <v>2018</v>
      </c>
      <c r="F1289" s="31" t="s">
        <v>28</v>
      </c>
      <c r="G1289" s="31" t="s">
        <v>112</v>
      </c>
      <c r="H1289" s="31" t="s">
        <v>743</v>
      </c>
      <c r="I1289" s="31">
        <v>622.48163914632494</v>
      </c>
      <c r="J1289" s="31">
        <v>4505</v>
      </c>
      <c r="K1289" s="31">
        <v>138.17572456078244</v>
      </c>
      <c r="L1289" s="31" t="s">
        <v>3455</v>
      </c>
      <c r="M1289" s="31">
        <v>138.18</v>
      </c>
      <c r="N1289" s="31">
        <f t="shared" si="41"/>
        <v>0</v>
      </c>
      <c r="O1289" s="31"/>
    </row>
    <row r="1290" spans="1:15" x14ac:dyDescent="0.45">
      <c r="A1290" s="31" t="str">
        <f t="shared" si="40"/>
        <v>E10000019_Modelled prevalence of children aged 0-1 in households where parent suffering severe mental health problem_Number</v>
      </c>
      <c r="B1290" s="31" t="s">
        <v>345</v>
      </c>
      <c r="C1290" s="31" t="s">
        <v>346</v>
      </c>
      <c r="D1290" s="31" t="s">
        <v>229</v>
      </c>
      <c r="E1290" s="31">
        <v>2018</v>
      </c>
      <c r="F1290" s="31" t="s">
        <v>28</v>
      </c>
      <c r="G1290" s="31" t="s">
        <v>112</v>
      </c>
      <c r="H1290" s="31" t="s">
        <v>743</v>
      </c>
      <c r="I1290" s="31">
        <v>720.38462606979795</v>
      </c>
      <c r="J1290" s="31">
        <v>7363</v>
      </c>
      <c r="K1290" s="31">
        <v>97.838466123835104</v>
      </c>
      <c r="L1290" s="31" t="s">
        <v>3456</v>
      </c>
      <c r="M1290" s="31">
        <v>97.84</v>
      </c>
      <c r="N1290" s="31">
        <f t="shared" si="41"/>
        <v>0</v>
      </c>
      <c r="O1290" s="31"/>
    </row>
    <row r="1291" spans="1:15" x14ac:dyDescent="0.45">
      <c r="A1291" s="31" t="str">
        <f t="shared" si="40"/>
        <v>E08000012_Modelled prevalence of children aged 0-1 in households where parent suffering severe mental health problem_Number</v>
      </c>
      <c r="B1291" s="31" t="s">
        <v>347</v>
      </c>
      <c r="C1291" s="31" t="s">
        <v>348</v>
      </c>
      <c r="D1291" s="31" t="s">
        <v>229</v>
      </c>
      <c r="E1291" s="31">
        <v>2018</v>
      </c>
      <c r="F1291" s="31" t="s">
        <v>28</v>
      </c>
      <c r="G1291" s="31" t="s">
        <v>112</v>
      </c>
      <c r="H1291" s="31" t="s">
        <v>743</v>
      </c>
      <c r="I1291" s="31">
        <v>918.90830679739668</v>
      </c>
      <c r="J1291" s="31">
        <v>5908</v>
      </c>
      <c r="K1291" s="31">
        <v>155.53627400091347</v>
      </c>
      <c r="L1291" s="31" t="s">
        <v>3457</v>
      </c>
      <c r="M1291" s="31">
        <v>155.54</v>
      </c>
      <c r="N1291" s="31">
        <f t="shared" si="41"/>
        <v>0</v>
      </c>
      <c r="O1291" s="31"/>
    </row>
    <row r="1292" spans="1:15" x14ac:dyDescent="0.45">
      <c r="A1292" s="31" t="str">
        <f t="shared" si="40"/>
        <v>E06000032_Modelled prevalence of children aged 0-1 in households where parent suffering severe mental health problem_Number</v>
      </c>
      <c r="B1292" s="31" t="s">
        <v>564</v>
      </c>
      <c r="C1292" s="31" t="s">
        <v>724</v>
      </c>
      <c r="D1292" s="31" t="s">
        <v>229</v>
      </c>
      <c r="E1292" s="31">
        <v>2018</v>
      </c>
      <c r="F1292" s="31" t="s">
        <v>28</v>
      </c>
      <c r="G1292" s="31" t="s">
        <v>112</v>
      </c>
      <c r="H1292" s="31" t="s">
        <v>743</v>
      </c>
      <c r="I1292" s="31">
        <v>376.27023715757872</v>
      </c>
      <c r="J1292" s="31">
        <v>3283</v>
      </c>
      <c r="K1292" s="31">
        <v>114.61170793712419</v>
      </c>
      <c r="L1292" s="31" t="s">
        <v>3458</v>
      </c>
      <c r="M1292" s="31">
        <v>114.61</v>
      </c>
      <c r="N1292" s="31">
        <f t="shared" si="41"/>
        <v>0</v>
      </c>
      <c r="O1292" s="31"/>
    </row>
    <row r="1293" spans="1:15" x14ac:dyDescent="0.45">
      <c r="A1293" s="31" t="str">
        <f t="shared" si="40"/>
        <v>E08000003_Modelled prevalence of children aged 0-1 in households where parent suffering severe mental health problem_Number</v>
      </c>
      <c r="B1293" s="31" t="s">
        <v>349</v>
      </c>
      <c r="C1293" s="31" t="s">
        <v>350</v>
      </c>
      <c r="D1293" s="31" t="s">
        <v>229</v>
      </c>
      <c r="E1293" s="31">
        <v>2018</v>
      </c>
      <c r="F1293" s="31" t="s">
        <v>28</v>
      </c>
      <c r="G1293" s="31" t="s">
        <v>112</v>
      </c>
      <c r="H1293" s="31" t="s">
        <v>743</v>
      </c>
      <c r="I1293" s="31">
        <v>1176.8074916767621</v>
      </c>
      <c r="J1293" s="31">
        <v>7285</v>
      </c>
      <c r="K1293" s="31">
        <v>161.53843399818285</v>
      </c>
      <c r="L1293" s="31" t="s">
        <v>3459</v>
      </c>
      <c r="M1293" s="31">
        <v>161.54</v>
      </c>
      <c r="N1293" s="31">
        <f t="shared" si="41"/>
        <v>0</v>
      </c>
      <c r="O1293" s="31"/>
    </row>
    <row r="1294" spans="1:15" x14ac:dyDescent="0.45">
      <c r="A1294" s="31" t="str">
        <f t="shared" si="40"/>
        <v>E06000035_Modelled prevalence of children aged 0-1 in households where parent suffering severe mental health problem_Number</v>
      </c>
      <c r="B1294" s="31" t="s">
        <v>351</v>
      </c>
      <c r="C1294" s="31" t="s">
        <v>352</v>
      </c>
      <c r="D1294" s="31" t="s">
        <v>229</v>
      </c>
      <c r="E1294" s="31">
        <v>2018</v>
      </c>
      <c r="F1294" s="31" t="s">
        <v>28</v>
      </c>
      <c r="G1294" s="31" t="s">
        <v>112</v>
      </c>
      <c r="H1294" s="31" t="s">
        <v>743</v>
      </c>
      <c r="I1294" s="31">
        <v>364.6747805149418</v>
      </c>
      <c r="J1294" s="31">
        <v>3476</v>
      </c>
      <c r="K1294" s="31">
        <v>104.91219232305575</v>
      </c>
      <c r="L1294" s="31" t="s">
        <v>3460</v>
      </c>
      <c r="M1294" s="31">
        <v>104.91</v>
      </c>
      <c r="N1294" s="31">
        <f t="shared" si="41"/>
        <v>0</v>
      </c>
      <c r="O1294" s="31"/>
    </row>
    <row r="1295" spans="1:15" x14ac:dyDescent="0.45">
      <c r="A1295" s="31" t="str">
        <f t="shared" si="40"/>
        <v>E09000024_Modelled prevalence of children aged 0-1 in households where parent suffering severe mental health problem_Number</v>
      </c>
      <c r="B1295" s="31" t="s">
        <v>353</v>
      </c>
      <c r="C1295" s="31" t="s">
        <v>354</v>
      </c>
      <c r="D1295" s="31" t="s">
        <v>229</v>
      </c>
      <c r="E1295" s="31">
        <v>2018</v>
      </c>
      <c r="F1295" s="31" t="s">
        <v>28</v>
      </c>
      <c r="G1295" s="31" t="s">
        <v>112</v>
      </c>
      <c r="H1295" s="31" t="s">
        <v>743</v>
      </c>
      <c r="I1295" s="31">
        <v>331.34968416873465</v>
      </c>
      <c r="J1295" s="31">
        <v>3035</v>
      </c>
      <c r="K1295" s="31">
        <v>109.17617270798506</v>
      </c>
      <c r="L1295" s="31" t="s">
        <v>3461</v>
      </c>
      <c r="M1295" s="31">
        <v>109.18</v>
      </c>
      <c r="N1295" s="31">
        <f t="shared" si="41"/>
        <v>0</v>
      </c>
      <c r="O1295" s="31"/>
    </row>
    <row r="1296" spans="1:15" x14ac:dyDescent="0.45">
      <c r="A1296" s="31" t="str">
        <f t="shared" si="40"/>
        <v>E06000002_Modelled prevalence of children aged 0-1 in households where parent suffering severe mental health problem_Number</v>
      </c>
      <c r="B1296" s="31" t="s">
        <v>511</v>
      </c>
      <c r="C1296" s="31" t="s">
        <v>725</v>
      </c>
      <c r="D1296" s="31" t="s">
        <v>229</v>
      </c>
      <c r="E1296" s="31">
        <v>2018</v>
      </c>
      <c r="F1296" s="31" t="s">
        <v>28</v>
      </c>
      <c r="G1296" s="31" t="s">
        <v>112</v>
      </c>
      <c r="H1296" s="31" t="s">
        <v>743</v>
      </c>
      <c r="I1296" s="31">
        <v>260.21539400444158</v>
      </c>
      <c r="J1296" s="31">
        <v>1871</v>
      </c>
      <c r="K1296" s="31">
        <v>139.07824372230976</v>
      </c>
      <c r="L1296" s="31" t="s">
        <v>3462</v>
      </c>
      <c r="M1296" s="31">
        <v>139.08000000000001</v>
      </c>
      <c r="N1296" s="31">
        <f t="shared" si="41"/>
        <v>0</v>
      </c>
      <c r="O1296" s="31"/>
    </row>
    <row r="1297" spans="1:15" x14ac:dyDescent="0.45">
      <c r="A1297" s="31" t="str">
        <f t="shared" si="40"/>
        <v>E06000042_Modelled prevalence of children aged 0-1 in households where parent suffering severe mental health problem_Number</v>
      </c>
      <c r="B1297" s="31" t="s">
        <v>355</v>
      </c>
      <c r="C1297" s="31" t="s">
        <v>356</v>
      </c>
      <c r="D1297" s="31" t="s">
        <v>229</v>
      </c>
      <c r="E1297" s="31">
        <v>2018</v>
      </c>
      <c r="F1297" s="31" t="s">
        <v>28</v>
      </c>
      <c r="G1297" s="31" t="s">
        <v>112</v>
      </c>
      <c r="H1297" s="31" t="s">
        <v>743</v>
      </c>
      <c r="I1297" s="31">
        <v>364.61859451974595</v>
      </c>
      <c r="J1297" s="31">
        <v>3567</v>
      </c>
      <c r="K1297" s="31">
        <v>102.21995921495541</v>
      </c>
      <c r="L1297" s="31" t="s">
        <v>3463</v>
      </c>
      <c r="M1297" s="31">
        <v>102.22</v>
      </c>
      <c r="N1297" s="31">
        <f t="shared" si="41"/>
        <v>0</v>
      </c>
      <c r="O1297" s="31"/>
    </row>
    <row r="1298" spans="1:15" x14ac:dyDescent="0.45">
      <c r="A1298" s="31" t="str">
        <f t="shared" si="40"/>
        <v>E08000021_Modelled prevalence of children aged 0-1 in households where parent suffering severe mental health problem_Number</v>
      </c>
      <c r="B1298" s="31" t="s">
        <v>357</v>
      </c>
      <c r="C1298" s="31" t="s">
        <v>358</v>
      </c>
      <c r="D1298" s="31" t="s">
        <v>229</v>
      </c>
      <c r="E1298" s="31">
        <v>2018</v>
      </c>
      <c r="F1298" s="31" t="s">
        <v>28</v>
      </c>
      <c r="G1298" s="31" t="s">
        <v>112</v>
      </c>
      <c r="H1298" s="31" t="s">
        <v>743</v>
      </c>
      <c r="I1298" s="31">
        <v>468.84265952999817</v>
      </c>
      <c r="J1298" s="31">
        <v>3205</v>
      </c>
      <c r="K1298" s="31">
        <v>146.284761163806</v>
      </c>
      <c r="L1298" s="31" t="s">
        <v>3464</v>
      </c>
      <c r="M1298" s="31">
        <v>146.28</v>
      </c>
      <c r="N1298" s="31">
        <f t="shared" si="41"/>
        <v>0</v>
      </c>
      <c r="O1298" s="31"/>
    </row>
    <row r="1299" spans="1:15" x14ac:dyDescent="0.45">
      <c r="A1299" s="31" t="str">
        <f t="shared" si="40"/>
        <v>E09000025_Modelled prevalence of children aged 0-1 in households where parent suffering severe mental health problem_Number</v>
      </c>
      <c r="B1299" s="31" t="s">
        <v>359</v>
      </c>
      <c r="C1299" s="31" t="s">
        <v>360</v>
      </c>
      <c r="D1299" s="31" t="s">
        <v>229</v>
      </c>
      <c r="E1299" s="31">
        <v>2018</v>
      </c>
      <c r="F1299" s="31" t="s">
        <v>28</v>
      </c>
      <c r="G1299" s="31" t="s">
        <v>112</v>
      </c>
      <c r="H1299" s="31" t="s">
        <v>743</v>
      </c>
      <c r="I1299" s="31">
        <v>778.86609026308633</v>
      </c>
      <c r="J1299" s="31">
        <v>5706</v>
      </c>
      <c r="K1299" s="31">
        <v>136.49949005662222</v>
      </c>
      <c r="L1299" s="31" t="s">
        <v>3465</v>
      </c>
      <c r="M1299" s="31">
        <v>136.5</v>
      </c>
      <c r="N1299" s="31">
        <f t="shared" si="41"/>
        <v>0</v>
      </c>
      <c r="O1299" s="31"/>
    </row>
    <row r="1300" spans="1:15" x14ac:dyDescent="0.45">
      <c r="A1300" s="31" t="str">
        <f t="shared" si="40"/>
        <v>E10000020_Modelled prevalence of children aged 0-1 in households where parent suffering severe mental health problem_Number</v>
      </c>
      <c r="B1300" s="31" t="s">
        <v>361</v>
      </c>
      <c r="C1300" s="31" t="s">
        <v>362</v>
      </c>
      <c r="D1300" s="31" t="s">
        <v>229</v>
      </c>
      <c r="E1300" s="31">
        <v>2018</v>
      </c>
      <c r="F1300" s="31" t="s">
        <v>28</v>
      </c>
      <c r="G1300" s="31" t="s">
        <v>112</v>
      </c>
      <c r="H1300" s="31" t="s">
        <v>743</v>
      </c>
      <c r="I1300" s="31">
        <v>917.20324375901464</v>
      </c>
      <c r="J1300" s="31">
        <v>8492</v>
      </c>
      <c r="K1300" s="31">
        <v>108.00791848316236</v>
      </c>
      <c r="L1300" s="31" t="s">
        <v>3466</v>
      </c>
      <c r="M1300" s="31">
        <v>108.01</v>
      </c>
      <c r="N1300" s="31">
        <f t="shared" si="41"/>
        <v>0</v>
      </c>
      <c r="O1300" s="31"/>
    </row>
    <row r="1301" spans="1:15" x14ac:dyDescent="0.45">
      <c r="A1301" s="31" t="str">
        <f t="shared" si="40"/>
        <v>E06000012_Modelled prevalence of children aged 0-1 in households where parent suffering severe mental health problem_Number</v>
      </c>
      <c r="B1301" s="31" t="s">
        <v>363</v>
      </c>
      <c r="C1301" s="31" t="s">
        <v>364</v>
      </c>
      <c r="D1301" s="31" t="s">
        <v>229</v>
      </c>
      <c r="E1301" s="31">
        <v>2018</v>
      </c>
      <c r="F1301" s="31" t="s">
        <v>28</v>
      </c>
      <c r="G1301" s="31" t="s">
        <v>112</v>
      </c>
      <c r="H1301" s="31" t="s">
        <v>743</v>
      </c>
      <c r="I1301" s="31">
        <v>209.45454771159612</v>
      </c>
      <c r="J1301" s="31">
        <v>1796</v>
      </c>
      <c r="K1301" s="31">
        <v>116.62279939398448</v>
      </c>
      <c r="L1301" s="31" t="s">
        <v>3467</v>
      </c>
      <c r="M1301" s="31">
        <v>116.62</v>
      </c>
      <c r="N1301" s="31">
        <f t="shared" si="41"/>
        <v>0</v>
      </c>
      <c r="O1301" s="31"/>
    </row>
    <row r="1302" spans="1:15" x14ac:dyDescent="0.45">
      <c r="A1302" s="31" t="str">
        <f t="shared" si="40"/>
        <v>E06000013_Modelled prevalence of children aged 0-1 in households where parent suffering severe mental health problem_Number</v>
      </c>
      <c r="B1302" s="31" t="s">
        <v>365</v>
      </c>
      <c r="C1302" s="31" t="s">
        <v>366</v>
      </c>
      <c r="D1302" s="31" t="s">
        <v>229</v>
      </c>
      <c r="E1302" s="31">
        <v>2018</v>
      </c>
      <c r="F1302" s="31" t="s">
        <v>28</v>
      </c>
      <c r="G1302" s="31" t="s">
        <v>112</v>
      </c>
      <c r="H1302" s="31" t="s">
        <v>743</v>
      </c>
      <c r="I1302" s="31">
        <v>170.92315923878687</v>
      </c>
      <c r="J1302" s="31">
        <v>1729</v>
      </c>
      <c r="K1302" s="31">
        <v>98.856656586921261</v>
      </c>
      <c r="L1302" s="31" t="s">
        <v>3468</v>
      </c>
      <c r="M1302" s="31">
        <v>98.86</v>
      </c>
      <c r="N1302" s="31">
        <f t="shared" si="41"/>
        <v>0</v>
      </c>
      <c r="O1302" s="31"/>
    </row>
    <row r="1303" spans="1:15" x14ac:dyDescent="0.45">
      <c r="A1303" s="31" t="str">
        <f t="shared" si="40"/>
        <v>E06000024_Modelled prevalence of children aged 0-1 in households where parent suffering severe mental health problem_Number</v>
      </c>
      <c r="B1303" s="31" t="s">
        <v>367</v>
      </c>
      <c r="C1303" s="31" t="s">
        <v>368</v>
      </c>
      <c r="D1303" s="31" t="s">
        <v>229</v>
      </c>
      <c r="E1303" s="31">
        <v>2018</v>
      </c>
      <c r="F1303" s="31" t="s">
        <v>28</v>
      </c>
      <c r="G1303" s="31" t="s">
        <v>112</v>
      </c>
      <c r="H1303" s="31" t="s">
        <v>743</v>
      </c>
      <c r="I1303" s="31">
        <v>199.02136067230384</v>
      </c>
      <c r="J1303" s="31">
        <v>2027</v>
      </c>
      <c r="K1303" s="31">
        <v>98.185180400741913</v>
      </c>
      <c r="L1303" s="31" t="s">
        <v>3469</v>
      </c>
      <c r="M1303" s="31">
        <v>98.19</v>
      </c>
      <c r="N1303" s="31">
        <f t="shared" si="41"/>
        <v>0</v>
      </c>
      <c r="O1303" s="31"/>
    </row>
    <row r="1304" spans="1:15" x14ac:dyDescent="0.45">
      <c r="A1304" s="31" t="str">
        <f t="shared" si="40"/>
        <v>E08000022_Modelled prevalence of children aged 0-1 in households where parent suffering severe mental health problem_Number</v>
      </c>
      <c r="B1304" s="31" t="s">
        <v>524</v>
      </c>
      <c r="C1304" s="31" t="s">
        <v>525</v>
      </c>
      <c r="D1304" s="31" t="s">
        <v>229</v>
      </c>
      <c r="E1304" s="31">
        <v>2018</v>
      </c>
      <c r="F1304" s="31" t="s">
        <v>28</v>
      </c>
      <c r="G1304" s="31" t="s">
        <v>112</v>
      </c>
      <c r="H1304" s="31" t="s">
        <v>743</v>
      </c>
      <c r="I1304" s="31">
        <v>263.50752737724918</v>
      </c>
      <c r="J1304" s="31">
        <v>2208</v>
      </c>
      <c r="K1304" s="31">
        <v>119.34217725418894</v>
      </c>
      <c r="L1304" s="31" t="s">
        <v>3470</v>
      </c>
      <c r="M1304" s="31">
        <v>119.34</v>
      </c>
      <c r="N1304" s="31">
        <f t="shared" si="41"/>
        <v>0</v>
      </c>
      <c r="O1304" s="31"/>
    </row>
    <row r="1305" spans="1:15" x14ac:dyDescent="0.45">
      <c r="A1305" s="31" t="str">
        <f t="shared" si="40"/>
        <v>E10000023_Modelled prevalence of children aged 0-1 in households where parent suffering severe mental health problem_Number</v>
      </c>
      <c r="B1305" s="31" t="s">
        <v>369</v>
      </c>
      <c r="C1305" s="31" t="s">
        <v>370</v>
      </c>
      <c r="D1305" s="31" t="s">
        <v>229</v>
      </c>
      <c r="E1305" s="31">
        <v>2018</v>
      </c>
      <c r="F1305" s="31" t="s">
        <v>28</v>
      </c>
      <c r="G1305" s="31" t="s">
        <v>112</v>
      </c>
      <c r="H1305" s="31" t="s">
        <v>743</v>
      </c>
      <c r="I1305" s="31">
        <v>532.26516478521501</v>
      </c>
      <c r="J1305" s="31">
        <v>5433</v>
      </c>
      <c r="K1305" s="31">
        <v>97.968924127593411</v>
      </c>
      <c r="L1305" s="31" t="s">
        <v>3471</v>
      </c>
      <c r="M1305" s="31">
        <v>97.97</v>
      </c>
      <c r="N1305" s="31">
        <f t="shared" si="41"/>
        <v>0</v>
      </c>
      <c r="O1305" s="31"/>
    </row>
    <row r="1306" spans="1:15" x14ac:dyDescent="0.45">
      <c r="A1306" s="31" t="str">
        <f t="shared" si="40"/>
        <v>E10000021_Modelled prevalence of children aged 0-1 in households where parent suffering severe mental health problem_Number</v>
      </c>
      <c r="B1306" s="31" t="s">
        <v>371</v>
      </c>
      <c r="C1306" s="31" t="s">
        <v>372</v>
      </c>
      <c r="D1306" s="31" t="s">
        <v>229</v>
      </c>
      <c r="E1306" s="31">
        <v>2018</v>
      </c>
      <c r="F1306" s="31" t="s">
        <v>28</v>
      </c>
      <c r="G1306" s="31" t="s">
        <v>112</v>
      </c>
      <c r="H1306" s="31" t="s">
        <v>743</v>
      </c>
      <c r="I1306" s="31">
        <v>870.54656174228933</v>
      </c>
      <c r="J1306" s="31">
        <v>8891</v>
      </c>
      <c r="K1306" s="31">
        <v>97.913233802979335</v>
      </c>
      <c r="L1306" s="31" t="s">
        <v>3472</v>
      </c>
      <c r="M1306" s="31">
        <v>97.91</v>
      </c>
      <c r="N1306" s="31">
        <f t="shared" si="41"/>
        <v>0</v>
      </c>
      <c r="O1306" s="31"/>
    </row>
    <row r="1307" spans="1:15" x14ac:dyDescent="0.45">
      <c r="A1307" s="31" t="str">
        <f t="shared" si="40"/>
        <v>E06000048_Modelled prevalence of children aged 0-1 in households where parent suffering severe mental health problem_Number</v>
      </c>
      <c r="B1307" s="31" t="s">
        <v>484</v>
      </c>
      <c r="C1307" s="31" t="s">
        <v>705</v>
      </c>
      <c r="D1307" s="31" t="s">
        <v>229</v>
      </c>
      <c r="E1307" s="31">
        <v>2018</v>
      </c>
      <c r="F1307" s="31" t="s">
        <v>28</v>
      </c>
      <c r="G1307" s="31" t="s">
        <v>112</v>
      </c>
      <c r="H1307" s="31" t="s">
        <v>743</v>
      </c>
      <c r="I1307" s="31">
        <v>312.86741802028962</v>
      </c>
      <c r="J1307" s="31">
        <v>2874</v>
      </c>
      <c r="K1307" s="31">
        <v>108.861314551249</v>
      </c>
      <c r="L1307" s="31" t="s">
        <v>3473</v>
      </c>
      <c r="M1307" s="31">
        <v>108.86</v>
      </c>
      <c r="N1307" s="31">
        <f t="shared" si="41"/>
        <v>0</v>
      </c>
      <c r="O1307" s="31"/>
    </row>
    <row r="1308" spans="1:15" x14ac:dyDescent="0.45">
      <c r="A1308" s="31" t="str">
        <f t="shared" si="40"/>
        <v>E06000018_Modelled prevalence of children aged 0-1 in households where parent suffering severe mental health problem_Number</v>
      </c>
      <c r="B1308" s="31" t="s">
        <v>373</v>
      </c>
      <c r="C1308" s="31" t="s">
        <v>374</v>
      </c>
      <c r="D1308" s="31" t="s">
        <v>229</v>
      </c>
      <c r="E1308" s="31">
        <v>2018</v>
      </c>
      <c r="F1308" s="31" t="s">
        <v>28</v>
      </c>
      <c r="G1308" s="31" t="s">
        <v>112</v>
      </c>
      <c r="H1308" s="31" t="s">
        <v>743</v>
      </c>
      <c r="I1308" s="31">
        <v>569.69535903263159</v>
      </c>
      <c r="J1308" s="31">
        <v>4006</v>
      </c>
      <c r="K1308" s="31">
        <v>142.21052397219961</v>
      </c>
      <c r="L1308" s="31" t="s">
        <v>3474</v>
      </c>
      <c r="M1308" s="31">
        <v>142.21</v>
      </c>
      <c r="N1308" s="31">
        <f t="shared" si="41"/>
        <v>0</v>
      </c>
      <c r="O1308" s="31"/>
    </row>
    <row r="1309" spans="1:15" x14ac:dyDescent="0.45">
      <c r="A1309" s="31" t="str">
        <f t="shared" si="40"/>
        <v>E10000024_Modelled prevalence of children aged 0-1 in households where parent suffering severe mental health problem_Number</v>
      </c>
      <c r="B1309" s="31" t="s">
        <v>572</v>
      </c>
      <c r="C1309" s="31" t="s">
        <v>573</v>
      </c>
      <c r="D1309" s="31" t="s">
        <v>229</v>
      </c>
      <c r="E1309" s="31">
        <v>2018</v>
      </c>
      <c r="F1309" s="31" t="s">
        <v>28</v>
      </c>
      <c r="G1309" s="31" t="s">
        <v>112</v>
      </c>
      <c r="H1309" s="31" t="s">
        <v>743</v>
      </c>
      <c r="I1309" s="31">
        <v>813.58776423445534</v>
      </c>
      <c r="J1309" s="31">
        <v>8216</v>
      </c>
      <c r="K1309" s="31">
        <v>99.024800904875278</v>
      </c>
      <c r="L1309" s="31" t="s">
        <v>3475</v>
      </c>
      <c r="M1309" s="31">
        <v>99.02</v>
      </c>
      <c r="N1309" s="31">
        <f t="shared" si="41"/>
        <v>0</v>
      </c>
      <c r="O1309" s="31"/>
    </row>
    <row r="1310" spans="1:15" x14ac:dyDescent="0.45">
      <c r="A1310" s="31" t="str">
        <f t="shared" si="40"/>
        <v>E08000004_Modelled prevalence of children aged 0-1 in households where parent suffering severe mental health problem_Number</v>
      </c>
      <c r="B1310" s="31" t="s">
        <v>375</v>
      </c>
      <c r="C1310" s="31" t="s">
        <v>376</v>
      </c>
      <c r="D1310" s="31" t="s">
        <v>229</v>
      </c>
      <c r="E1310" s="31">
        <v>2018</v>
      </c>
      <c r="F1310" s="31" t="s">
        <v>28</v>
      </c>
      <c r="G1310" s="31" t="s">
        <v>112</v>
      </c>
      <c r="H1310" s="31" t="s">
        <v>743</v>
      </c>
      <c r="I1310" s="31">
        <v>415.90807422427497</v>
      </c>
      <c r="J1310" s="31">
        <v>3245</v>
      </c>
      <c r="K1310" s="31">
        <v>128.16889806603234</v>
      </c>
      <c r="L1310" s="31" t="s">
        <v>3476</v>
      </c>
      <c r="M1310" s="31">
        <v>128.16999999999999</v>
      </c>
      <c r="N1310" s="31">
        <f t="shared" si="41"/>
        <v>0</v>
      </c>
      <c r="O1310" s="31"/>
    </row>
    <row r="1311" spans="1:15" x14ac:dyDescent="0.45">
      <c r="A1311" s="31" t="str">
        <f t="shared" si="40"/>
        <v>E10000025_Modelled prevalence of children aged 0-1 in households where parent suffering severe mental health problem_Number</v>
      </c>
      <c r="B1311" s="31" t="s">
        <v>377</v>
      </c>
      <c r="C1311" s="31" t="s">
        <v>378</v>
      </c>
      <c r="D1311" s="31" t="s">
        <v>229</v>
      </c>
      <c r="E1311" s="31">
        <v>2018</v>
      </c>
      <c r="F1311" s="31" t="s">
        <v>28</v>
      </c>
      <c r="G1311" s="31" t="s">
        <v>112</v>
      </c>
      <c r="H1311" s="31" t="s">
        <v>743</v>
      </c>
      <c r="I1311" s="31">
        <v>726.39489407840654</v>
      </c>
      <c r="J1311" s="31">
        <v>7481</v>
      </c>
      <c r="K1311" s="31">
        <v>97.098635754365262</v>
      </c>
      <c r="L1311" s="31" t="s">
        <v>3477</v>
      </c>
      <c r="M1311" s="31">
        <v>97.1</v>
      </c>
      <c r="N1311" s="31">
        <f t="shared" si="41"/>
        <v>0</v>
      </c>
      <c r="O1311" s="31"/>
    </row>
    <row r="1312" spans="1:15" x14ac:dyDescent="0.45">
      <c r="A1312" s="31" t="str">
        <f t="shared" si="40"/>
        <v>E06000031_Modelled prevalence of children aged 0-1 in households where parent suffering severe mental health problem_Number</v>
      </c>
      <c r="B1312" s="31" t="s">
        <v>379</v>
      </c>
      <c r="C1312" s="31" t="s">
        <v>380</v>
      </c>
      <c r="D1312" s="31" t="s">
        <v>229</v>
      </c>
      <c r="E1312" s="31">
        <v>2018</v>
      </c>
      <c r="F1312" s="31" t="s">
        <v>28</v>
      </c>
      <c r="G1312" s="31" t="s">
        <v>112</v>
      </c>
      <c r="H1312" s="31" t="s">
        <v>743</v>
      </c>
      <c r="I1312" s="31">
        <v>326.84347907000779</v>
      </c>
      <c r="J1312" s="31">
        <v>3030</v>
      </c>
      <c r="K1312" s="31">
        <v>107.86913500660323</v>
      </c>
      <c r="L1312" s="31" t="s">
        <v>3478</v>
      </c>
      <c r="M1312" s="31">
        <v>107.87</v>
      </c>
      <c r="N1312" s="31">
        <f t="shared" si="41"/>
        <v>0</v>
      </c>
      <c r="O1312" s="31"/>
    </row>
    <row r="1313" spans="1:15" x14ac:dyDescent="0.45">
      <c r="A1313" s="31" t="str">
        <f t="shared" si="40"/>
        <v>E06000026_Modelled prevalence of children aged 0-1 in households where parent suffering severe mental health problem_Number</v>
      </c>
      <c r="B1313" s="31" t="s">
        <v>381</v>
      </c>
      <c r="C1313" s="31" t="s">
        <v>382</v>
      </c>
      <c r="D1313" s="31" t="s">
        <v>229</v>
      </c>
      <c r="E1313" s="31">
        <v>2018</v>
      </c>
      <c r="F1313" s="31" t="s">
        <v>28</v>
      </c>
      <c r="G1313" s="31" t="s">
        <v>112</v>
      </c>
      <c r="H1313" s="31" t="s">
        <v>743</v>
      </c>
      <c r="I1313" s="31">
        <v>334.34850123302584</v>
      </c>
      <c r="J1313" s="31">
        <v>2827</v>
      </c>
      <c r="K1313" s="31">
        <v>118.26972098798225</v>
      </c>
      <c r="L1313" s="31" t="s">
        <v>3479</v>
      </c>
      <c r="M1313" s="31">
        <v>118.27</v>
      </c>
      <c r="N1313" s="31">
        <f t="shared" si="41"/>
        <v>0</v>
      </c>
      <c r="O1313" s="31"/>
    </row>
    <row r="1314" spans="1:15" x14ac:dyDescent="0.45">
      <c r="A1314" s="31" t="str">
        <f t="shared" si="40"/>
        <v>E06000029_Modelled prevalence of children aged 0-1 in households where parent suffering severe mental health problem_Number</v>
      </c>
      <c r="B1314" s="31" t="s">
        <v>543</v>
      </c>
      <c r="C1314" s="31" t="s">
        <v>717</v>
      </c>
      <c r="D1314" s="31" t="s">
        <v>229</v>
      </c>
      <c r="E1314" s="31">
        <v>2018</v>
      </c>
      <c r="F1314" s="31" t="s">
        <v>28</v>
      </c>
      <c r="G1314" s="31" t="s">
        <v>112</v>
      </c>
      <c r="H1314" s="31" t="s">
        <v>743</v>
      </c>
      <c r="I1314" s="31">
        <v>152.82283102098742</v>
      </c>
      <c r="J1314" s="31">
        <v>1529</v>
      </c>
      <c r="K1314" s="31">
        <v>99.949529771738014</v>
      </c>
      <c r="L1314" s="31" t="s">
        <v>3480</v>
      </c>
      <c r="M1314" s="31">
        <v>99.95</v>
      </c>
      <c r="N1314" s="31">
        <f t="shared" si="41"/>
        <v>0</v>
      </c>
      <c r="O1314" s="31"/>
    </row>
    <row r="1315" spans="1:15" x14ac:dyDescent="0.45">
      <c r="A1315" s="31" t="str">
        <f t="shared" si="40"/>
        <v>E06000044_Modelled prevalence of children aged 0-1 in households where parent suffering severe mental health problem_Number</v>
      </c>
      <c r="B1315" s="31" t="s">
        <v>383</v>
      </c>
      <c r="C1315" s="31" t="s">
        <v>384</v>
      </c>
      <c r="D1315" s="31" t="s">
        <v>229</v>
      </c>
      <c r="E1315" s="31">
        <v>2018</v>
      </c>
      <c r="F1315" s="31" t="s">
        <v>28</v>
      </c>
      <c r="G1315" s="31" t="s">
        <v>112</v>
      </c>
      <c r="H1315" s="31" t="s">
        <v>743</v>
      </c>
      <c r="I1315" s="31">
        <v>292.84757402418359</v>
      </c>
      <c r="J1315" s="31">
        <v>2406</v>
      </c>
      <c r="K1315" s="31">
        <v>121.71553367588677</v>
      </c>
      <c r="L1315" s="31" t="s">
        <v>3481</v>
      </c>
      <c r="M1315" s="31">
        <v>121.72</v>
      </c>
      <c r="N1315" s="31">
        <f t="shared" si="41"/>
        <v>0</v>
      </c>
      <c r="O1315" s="31"/>
    </row>
    <row r="1316" spans="1:15" x14ac:dyDescent="0.45">
      <c r="A1316" s="31" t="str">
        <f t="shared" si="40"/>
        <v>E06000038_Modelled prevalence of children aged 0-1 in households where parent suffering severe mental health problem_Number</v>
      </c>
      <c r="B1316" s="31" t="s">
        <v>557</v>
      </c>
      <c r="C1316" s="31" t="s">
        <v>726</v>
      </c>
      <c r="D1316" s="31" t="s">
        <v>229</v>
      </c>
      <c r="E1316" s="31">
        <v>2018</v>
      </c>
      <c r="F1316" s="31" t="s">
        <v>28</v>
      </c>
      <c r="G1316" s="31" t="s">
        <v>112</v>
      </c>
      <c r="H1316" s="31" t="s">
        <v>743</v>
      </c>
      <c r="I1316" s="31">
        <v>247.18959653484271</v>
      </c>
      <c r="J1316" s="31">
        <v>2249</v>
      </c>
      <c r="K1316" s="31">
        <v>109.91089218979222</v>
      </c>
      <c r="L1316" s="31" t="s">
        <v>3482</v>
      </c>
      <c r="M1316" s="31">
        <v>109.91</v>
      </c>
      <c r="N1316" s="31">
        <f t="shared" si="41"/>
        <v>0</v>
      </c>
      <c r="O1316" s="31"/>
    </row>
    <row r="1317" spans="1:15" x14ac:dyDescent="0.45">
      <c r="A1317" s="31" t="str">
        <f t="shared" si="40"/>
        <v>E09000026_Modelled prevalence of children aged 0-1 in households where parent suffering severe mental health problem_Number</v>
      </c>
      <c r="B1317" s="31" t="s">
        <v>385</v>
      </c>
      <c r="C1317" s="31" t="s">
        <v>386</v>
      </c>
      <c r="D1317" s="31" t="s">
        <v>229</v>
      </c>
      <c r="E1317" s="31">
        <v>2018</v>
      </c>
      <c r="F1317" s="31" t="s">
        <v>28</v>
      </c>
      <c r="G1317" s="31" t="s">
        <v>112</v>
      </c>
      <c r="H1317" s="31" t="s">
        <v>743</v>
      </c>
      <c r="I1317" s="31">
        <v>493.59189934734161</v>
      </c>
      <c r="J1317" s="31">
        <v>4605</v>
      </c>
      <c r="K1317" s="31">
        <v>107.18608020572022</v>
      </c>
      <c r="L1317" s="31" t="s">
        <v>3483</v>
      </c>
      <c r="M1317" s="31">
        <v>107.19</v>
      </c>
      <c r="N1317" s="31">
        <f t="shared" si="41"/>
        <v>0</v>
      </c>
      <c r="O1317" s="31"/>
    </row>
    <row r="1318" spans="1:15" x14ac:dyDescent="0.45">
      <c r="A1318" s="31" t="str">
        <f t="shared" si="40"/>
        <v>E06000003_Modelled prevalence of children aged 0-1 in households where parent suffering severe mental health problem_Number</v>
      </c>
      <c r="B1318" s="31" t="s">
        <v>387</v>
      </c>
      <c r="C1318" s="31" t="s">
        <v>388</v>
      </c>
      <c r="D1318" s="31" t="s">
        <v>229</v>
      </c>
      <c r="E1318" s="31">
        <v>2018</v>
      </c>
      <c r="F1318" s="31" t="s">
        <v>28</v>
      </c>
      <c r="G1318" s="31" t="s">
        <v>112</v>
      </c>
      <c r="H1318" s="31" t="s">
        <v>743</v>
      </c>
      <c r="I1318" s="31">
        <v>170.43595633724411</v>
      </c>
      <c r="J1318" s="31">
        <v>1381</v>
      </c>
      <c r="K1318" s="31">
        <v>123.41488511024193</v>
      </c>
      <c r="L1318" s="31" t="s">
        <v>3484</v>
      </c>
      <c r="M1318" s="31">
        <v>123.41</v>
      </c>
      <c r="N1318" s="31">
        <f t="shared" si="41"/>
        <v>0</v>
      </c>
      <c r="O1318" s="31"/>
    </row>
    <row r="1319" spans="1:15" x14ac:dyDescent="0.45">
      <c r="A1319" s="31" t="str">
        <f t="shared" si="40"/>
        <v>E09000027_Modelled prevalence of children aged 0-1 in households where parent suffering severe mental health problem_Number</v>
      </c>
      <c r="B1319" s="31" t="s">
        <v>389</v>
      </c>
      <c r="C1319" s="31" t="s">
        <v>390</v>
      </c>
      <c r="D1319" s="31" t="s">
        <v>229</v>
      </c>
      <c r="E1319" s="31">
        <v>2018</v>
      </c>
      <c r="F1319" s="31" t="s">
        <v>28</v>
      </c>
      <c r="G1319" s="31" t="s">
        <v>112</v>
      </c>
      <c r="H1319" s="31" t="s">
        <v>743</v>
      </c>
      <c r="I1319" s="31">
        <v>247.81011581868594</v>
      </c>
      <c r="J1319" s="31">
        <v>2396</v>
      </c>
      <c r="K1319" s="31">
        <v>103.42659257875039</v>
      </c>
      <c r="L1319" s="31" t="s">
        <v>3485</v>
      </c>
      <c r="M1319" s="31">
        <v>103.43</v>
      </c>
      <c r="N1319" s="31">
        <f t="shared" si="41"/>
        <v>0</v>
      </c>
      <c r="O1319" s="31"/>
    </row>
    <row r="1320" spans="1:15" x14ac:dyDescent="0.45">
      <c r="A1320" s="31" t="str">
        <f t="shared" si="40"/>
        <v>E08000005_Modelled prevalence of children aged 0-1 in households where parent suffering severe mental health problem_Number</v>
      </c>
      <c r="B1320" s="31" t="s">
        <v>391</v>
      </c>
      <c r="C1320" s="31" t="s">
        <v>392</v>
      </c>
      <c r="D1320" s="31" t="s">
        <v>229</v>
      </c>
      <c r="E1320" s="31">
        <v>2018</v>
      </c>
      <c r="F1320" s="31" t="s">
        <v>28</v>
      </c>
      <c r="G1320" s="31" t="s">
        <v>112</v>
      </c>
      <c r="H1320" s="31" t="s">
        <v>743</v>
      </c>
      <c r="I1320" s="31">
        <v>382.35252367257499</v>
      </c>
      <c r="J1320" s="31">
        <v>2893</v>
      </c>
      <c r="K1320" s="31">
        <v>132.16471609836674</v>
      </c>
      <c r="L1320" s="31" t="s">
        <v>3486</v>
      </c>
      <c r="M1320" s="31">
        <v>132.16</v>
      </c>
      <c r="N1320" s="31">
        <f t="shared" si="41"/>
        <v>0</v>
      </c>
      <c r="O1320" s="31"/>
    </row>
    <row r="1321" spans="1:15" x14ac:dyDescent="0.45">
      <c r="A1321" s="31" t="str">
        <f t="shared" si="40"/>
        <v>E08000018_Modelled prevalence of children aged 0-1 in households where parent suffering severe mental health problem_Number</v>
      </c>
      <c r="B1321" s="31" t="s">
        <v>393</v>
      </c>
      <c r="C1321" s="31" t="s">
        <v>394</v>
      </c>
      <c r="D1321" s="31" t="s">
        <v>229</v>
      </c>
      <c r="E1321" s="31">
        <v>2018</v>
      </c>
      <c r="F1321" s="31" t="s">
        <v>28</v>
      </c>
      <c r="G1321" s="31" t="s">
        <v>112</v>
      </c>
      <c r="H1321" s="31" t="s">
        <v>743</v>
      </c>
      <c r="I1321" s="31">
        <v>340.07875936241823</v>
      </c>
      <c r="J1321" s="31">
        <v>3027</v>
      </c>
      <c r="K1321" s="31">
        <v>112.34845040053459</v>
      </c>
      <c r="L1321" s="31" t="s">
        <v>3487</v>
      </c>
      <c r="M1321" s="31">
        <v>112.35</v>
      </c>
      <c r="N1321" s="31">
        <f t="shared" si="41"/>
        <v>0</v>
      </c>
      <c r="O1321" s="31"/>
    </row>
    <row r="1322" spans="1:15" x14ac:dyDescent="0.45">
      <c r="A1322" s="31" t="str">
        <f t="shared" si="40"/>
        <v>E06000017_Modelled prevalence of children aged 0-1 in households where parent suffering severe mental health problem_Number</v>
      </c>
      <c r="B1322" s="31" t="s">
        <v>548</v>
      </c>
      <c r="C1322" s="31" t="s">
        <v>728</v>
      </c>
      <c r="D1322" s="31" t="s">
        <v>229</v>
      </c>
      <c r="E1322" s="31">
        <v>2018</v>
      </c>
      <c r="F1322" s="31" t="s">
        <v>28</v>
      </c>
      <c r="G1322" s="31" t="s">
        <v>112</v>
      </c>
      <c r="H1322" s="31" t="s">
        <v>743</v>
      </c>
      <c r="I1322" s="31">
        <v>30.664897004752973</v>
      </c>
      <c r="J1322" s="31">
        <v>349</v>
      </c>
      <c r="K1322" s="31">
        <v>87.865034397572984</v>
      </c>
      <c r="L1322" s="31" t="s">
        <v>3488</v>
      </c>
      <c r="M1322" s="31">
        <v>87.87</v>
      </c>
      <c r="N1322" s="31">
        <f t="shared" si="41"/>
        <v>0</v>
      </c>
      <c r="O1322" s="31"/>
    </row>
    <row r="1323" spans="1:15" x14ac:dyDescent="0.45">
      <c r="A1323" s="31" t="str">
        <f t="shared" si="40"/>
        <v>E08000006_Modelled prevalence of children aged 0-1 in households where parent suffering severe mental health problem_Number</v>
      </c>
      <c r="B1323" s="31" t="s">
        <v>395</v>
      </c>
      <c r="C1323" s="31" t="s">
        <v>396</v>
      </c>
      <c r="D1323" s="31" t="s">
        <v>229</v>
      </c>
      <c r="E1323" s="31">
        <v>2018</v>
      </c>
      <c r="F1323" s="31" t="s">
        <v>28</v>
      </c>
      <c r="G1323" s="31" t="s">
        <v>112</v>
      </c>
      <c r="H1323" s="31" t="s">
        <v>743</v>
      </c>
      <c r="I1323" s="31">
        <v>496.89871948360917</v>
      </c>
      <c r="J1323" s="31">
        <v>3526</v>
      </c>
      <c r="K1323" s="31">
        <v>140.92419724435882</v>
      </c>
      <c r="L1323" s="31" t="s">
        <v>3489</v>
      </c>
      <c r="M1323" s="31">
        <v>140.91999999999999</v>
      </c>
      <c r="N1323" s="31">
        <f t="shared" si="41"/>
        <v>0</v>
      </c>
      <c r="O1323" s="31"/>
    </row>
    <row r="1324" spans="1:15" x14ac:dyDescent="0.45">
      <c r="A1324" s="31" t="str">
        <f t="shared" si="40"/>
        <v>E08000028_Modelled prevalence of children aged 0-1 in households where parent suffering severe mental health problem_Number</v>
      </c>
      <c r="B1324" s="31" t="s">
        <v>397</v>
      </c>
      <c r="C1324" s="31" t="s">
        <v>398</v>
      </c>
      <c r="D1324" s="31" t="s">
        <v>229</v>
      </c>
      <c r="E1324" s="31">
        <v>2018</v>
      </c>
      <c r="F1324" s="31" t="s">
        <v>28</v>
      </c>
      <c r="G1324" s="31" t="s">
        <v>112</v>
      </c>
      <c r="H1324" s="31" t="s">
        <v>743</v>
      </c>
      <c r="I1324" s="31">
        <v>524.88994364466191</v>
      </c>
      <c r="J1324" s="31">
        <v>4579</v>
      </c>
      <c r="K1324" s="31">
        <v>114.62981953366716</v>
      </c>
      <c r="L1324" s="31" t="s">
        <v>3490</v>
      </c>
      <c r="M1324" s="31">
        <v>114.63</v>
      </c>
      <c r="N1324" s="31">
        <f t="shared" si="41"/>
        <v>0</v>
      </c>
      <c r="O1324" s="31"/>
    </row>
    <row r="1325" spans="1:15" x14ac:dyDescent="0.45">
      <c r="A1325" s="31" t="str">
        <f t="shared" si="40"/>
        <v>E08000014_Modelled prevalence of children aged 0-1 in households where parent suffering severe mental health problem_Number</v>
      </c>
      <c r="B1325" s="31" t="s">
        <v>399</v>
      </c>
      <c r="C1325" s="31" t="s">
        <v>400</v>
      </c>
      <c r="D1325" s="31" t="s">
        <v>229</v>
      </c>
      <c r="E1325" s="31">
        <v>2018</v>
      </c>
      <c r="F1325" s="31" t="s">
        <v>28</v>
      </c>
      <c r="G1325" s="31" t="s">
        <v>112</v>
      </c>
      <c r="H1325" s="31" t="s">
        <v>743</v>
      </c>
      <c r="I1325" s="31">
        <v>349.20630811362275</v>
      </c>
      <c r="J1325" s="31">
        <v>2678</v>
      </c>
      <c r="K1325" s="31">
        <v>130.3981733060578</v>
      </c>
      <c r="L1325" s="31" t="s">
        <v>3491</v>
      </c>
      <c r="M1325" s="31">
        <v>130.4</v>
      </c>
      <c r="N1325" s="31">
        <f t="shared" si="41"/>
        <v>0</v>
      </c>
      <c r="O1325" s="31"/>
    </row>
    <row r="1326" spans="1:15" x14ac:dyDescent="0.45">
      <c r="A1326" s="31" t="str">
        <f t="shared" si="40"/>
        <v>E08000019_Modelled prevalence of children aged 0-1 in households where parent suffering severe mental health problem_Number</v>
      </c>
      <c r="B1326" s="31" t="s">
        <v>401</v>
      </c>
      <c r="C1326" s="31" t="s">
        <v>402</v>
      </c>
      <c r="D1326" s="31" t="s">
        <v>229</v>
      </c>
      <c r="E1326" s="31">
        <v>2018</v>
      </c>
      <c r="F1326" s="31" t="s">
        <v>28</v>
      </c>
      <c r="G1326" s="31" t="s">
        <v>112</v>
      </c>
      <c r="H1326" s="31" t="s">
        <v>743</v>
      </c>
      <c r="I1326" s="31">
        <v>784.4767122343776</v>
      </c>
      <c r="J1326" s="31">
        <v>6351</v>
      </c>
      <c r="K1326" s="31">
        <v>123.52018772388247</v>
      </c>
      <c r="L1326" s="31" t="s">
        <v>3492</v>
      </c>
      <c r="M1326" s="31">
        <v>123.52</v>
      </c>
      <c r="N1326" s="31">
        <f t="shared" si="41"/>
        <v>0</v>
      </c>
      <c r="O1326" s="31"/>
    </row>
    <row r="1327" spans="1:15" x14ac:dyDescent="0.45">
      <c r="A1327" s="31" t="str">
        <f t="shared" si="40"/>
        <v>E06000051_Modelled prevalence of children aged 0-1 in households where parent suffering severe mental health problem_Number</v>
      </c>
      <c r="B1327" s="31" t="s">
        <v>403</v>
      </c>
      <c r="C1327" s="31" t="s">
        <v>166</v>
      </c>
      <c r="D1327" s="31" t="s">
        <v>229</v>
      </c>
      <c r="E1327" s="31">
        <v>2018</v>
      </c>
      <c r="F1327" s="31" t="s">
        <v>28</v>
      </c>
      <c r="G1327" s="31" t="s">
        <v>112</v>
      </c>
      <c r="H1327" s="31" t="s">
        <v>743</v>
      </c>
      <c r="I1327" s="31">
        <v>252.22056654636336</v>
      </c>
      <c r="J1327" s="31">
        <v>2806</v>
      </c>
      <c r="K1327" s="31">
        <v>89.886160565346884</v>
      </c>
      <c r="L1327" s="31" t="s">
        <v>3493</v>
      </c>
      <c r="M1327" s="31">
        <v>89.89</v>
      </c>
      <c r="N1327" s="31">
        <f t="shared" si="41"/>
        <v>0</v>
      </c>
      <c r="O1327" s="31"/>
    </row>
    <row r="1328" spans="1:15" x14ac:dyDescent="0.45">
      <c r="A1328" s="31" t="str">
        <f t="shared" si="40"/>
        <v>E06000039_Modelled prevalence of children aged 0-1 in households where parent suffering severe mental health problem_Number</v>
      </c>
      <c r="B1328" s="31" t="s">
        <v>404</v>
      </c>
      <c r="C1328" s="31" t="s">
        <v>405</v>
      </c>
      <c r="D1328" s="31" t="s">
        <v>229</v>
      </c>
      <c r="E1328" s="31">
        <v>2018</v>
      </c>
      <c r="F1328" s="31" t="s">
        <v>28</v>
      </c>
      <c r="G1328" s="31" t="s">
        <v>112</v>
      </c>
      <c r="H1328" s="31" t="s">
        <v>743</v>
      </c>
      <c r="I1328" s="31">
        <v>262.99286810074614</v>
      </c>
      <c r="J1328" s="31">
        <v>2451</v>
      </c>
      <c r="K1328" s="31">
        <v>107.30023178325015</v>
      </c>
      <c r="L1328" s="31" t="s">
        <v>3494</v>
      </c>
      <c r="M1328" s="31">
        <v>107.3</v>
      </c>
      <c r="N1328" s="31">
        <f t="shared" si="41"/>
        <v>0</v>
      </c>
      <c r="O1328" s="31"/>
    </row>
    <row r="1329" spans="1:15" x14ac:dyDescent="0.45">
      <c r="A1329" s="31" t="str">
        <f t="shared" si="40"/>
        <v>E08000029_Modelled prevalence of children aged 0-1 in households where parent suffering severe mental health problem_Number</v>
      </c>
      <c r="B1329" s="31" t="s">
        <v>516</v>
      </c>
      <c r="C1329" s="31" t="s">
        <v>517</v>
      </c>
      <c r="D1329" s="31" t="s">
        <v>229</v>
      </c>
      <c r="E1329" s="31">
        <v>2018</v>
      </c>
      <c r="F1329" s="31" t="s">
        <v>28</v>
      </c>
      <c r="G1329" s="31" t="s">
        <v>112</v>
      </c>
      <c r="H1329" s="31" t="s">
        <v>743</v>
      </c>
      <c r="I1329" s="31">
        <v>229.08395671659994</v>
      </c>
      <c r="J1329" s="31">
        <v>2300</v>
      </c>
      <c r="K1329" s="31">
        <v>99.601720311565188</v>
      </c>
      <c r="L1329" s="31" t="s">
        <v>850</v>
      </c>
      <c r="M1329" s="31">
        <v>99.6</v>
      </c>
      <c r="N1329" s="31">
        <f t="shared" si="41"/>
        <v>0</v>
      </c>
      <c r="O1329" s="31"/>
    </row>
    <row r="1330" spans="1:15" x14ac:dyDescent="0.45">
      <c r="A1330" s="31" t="str">
        <f t="shared" si="40"/>
        <v>E10000027_Modelled prevalence of children aged 0-1 in households where parent suffering severe mental health problem_Number</v>
      </c>
      <c r="B1330" s="31" t="s">
        <v>406</v>
      </c>
      <c r="C1330" s="31" t="s">
        <v>407</v>
      </c>
      <c r="D1330" s="31" t="s">
        <v>229</v>
      </c>
      <c r="E1330" s="31">
        <v>2018</v>
      </c>
      <c r="F1330" s="31" t="s">
        <v>28</v>
      </c>
      <c r="G1330" s="31" t="s">
        <v>112</v>
      </c>
      <c r="H1330" s="31" t="s">
        <v>743</v>
      </c>
      <c r="I1330" s="31">
        <v>532.85023447603953</v>
      </c>
      <c r="J1330" s="31">
        <v>5401</v>
      </c>
      <c r="K1330" s="31">
        <v>98.657699403080827</v>
      </c>
      <c r="L1330" s="31" t="s">
        <v>3495</v>
      </c>
      <c r="M1330" s="31">
        <v>98.66</v>
      </c>
      <c r="N1330" s="31">
        <f t="shared" si="41"/>
        <v>0</v>
      </c>
      <c r="O1330" s="31"/>
    </row>
    <row r="1331" spans="1:15" x14ac:dyDescent="0.45">
      <c r="A1331" s="31" t="str">
        <f t="shared" si="40"/>
        <v>E06000025_Modelled prevalence of children aged 0-1 in households where parent suffering severe mental health problem_Number</v>
      </c>
      <c r="B1331" s="31" t="s">
        <v>408</v>
      </c>
      <c r="C1331" s="31" t="s">
        <v>409</v>
      </c>
      <c r="D1331" s="31" t="s">
        <v>229</v>
      </c>
      <c r="E1331" s="31">
        <v>2018</v>
      </c>
      <c r="F1331" s="31" t="s">
        <v>28</v>
      </c>
      <c r="G1331" s="31" t="s">
        <v>112</v>
      </c>
      <c r="H1331" s="31" t="s">
        <v>743</v>
      </c>
      <c r="I1331" s="31">
        <v>291.67025534476181</v>
      </c>
      <c r="J1331" s="31">
        <v>3181</v>
      </c>
      <c r="K1331" s="31">
        <v>91.691372318378441</v>
      </c>
      <c r="L1331" s="31" t="s">
        <v>3496</v>
      </c>
      <c r="M1331" s="31">
        <v>91.69</v>
      </c>
      <c r="N1331" s="31">
        <f t="shared" si="41"/>
        <v>0</v>
      </c>
      <c r="O1331" s="31"/>
    </row>
    <row r="1332" spans="1:15" x14ac:dyDescent="0.45">
      <c r="A1332" s="31" t="str">
        <f t="shared" si="40"/>
        <v>E08000023_Modelled prevalence of children aged 0-1 in households where parent suffering severe mental health problem_Number</v>
      </c>
      <c r="B1332" s="31" t="s">
        <v>410</v>
      </c>
      <c r="C1332" s="31" t="s">
        <v>411</v>
      </c>
      <c r="D1332" s="31" t="s">
        <v>229</v>
      </c>
      <c r="E1332" s="31">
        <v>2018</v>
      </c>
      <c r="F1332" s="31" t="s">
        <v>28</v>
      </c>
      <c r="G1332" s="31" t="s">
        <v>112</v>
      </c>
      <c r="H1332" s="31" t="s">
        <v>743</v>
      </c>
      <c r="I1332" s="31">
        <v>212.67505308528533</v>
      </c>
      <c r="J1332" s="31">
        <v>1609</v>
      </c>
      <c r="K1332" s="31">
        <v>132.17840465213507</v>
      </c>
      <c r="L1332" s="31" t="s">
        <v>848</v>
      </c>
      <c r="M1332" s="31">
        <v>132.18</v>
      </c>
      <c r="N1332" s="31">
        <f t="shared" si="41"/>
        <v>0</v>
      </c>
      <c r="O1332" s="31"/>
    </row>
    <row r="1333" spans="1:15" x14ac:dyDescent="0.45">
      <c r="A1333" s="31" t="str">
        <f t="shared" si="40"/>
        <v>E06000045_Modelled prevalence of children aged 0-1 in households where parent suffering severe mental health problem_Number</v>
      </c>
      <c r="B1333" s="31" t="s">
        <v>577</v>
      </c>
      <c r="C1333" s="31" t="s">
        <v>729</v>
      </c>
      <c r="D1333" s="31" t="s">
        <v>229</v>
      </c>
      <c r="E1333" s="31">
        <v>2018</v>
      </c>
      <c r="F1333" s="31" t="s">
        <v>28</v>
      </c>
      <c r="G1333" s="31" t="s">
        <v>112</v>
      </c>
      <c r="H1333" s="31" t="s">
        <v>743</v>
      </c>
      <c r="I1333" s="31">
        <v>373.99054639950299</v>
      </c>
      <c r="J1333" s="31">
        <v>3058</v>
      </c>
      <c r="K1333" s="31">
        <v>122.29906684091006</v>
      </c>
      <c r="L1333" s="31" t="s">
        <v>3497</v>
      </c>
      <c r="M1333" s="31">
        <v>122.3</v>
      </c>
      <c r="N1333" s="31">
        <f t="shared" si="41"/>
        <v>0</v>
      </c>
      <c r="O1333" s="31"/>
    </row>
    <row r="1334" spans="1:15" x14ac:dyDescent="0.45">
      <c r="A1334" s="31" t="str">
        <f t="shared" si="40"/>
        <v>E06000033_Modelled prevalence of children aged 0-1 in households where parent suffering severe mental health problem_Number</v>
      </c>
      <c r="B1334" s="31" t="s">
        <v>412</v>
      </c>
      <c r="C1334" s="31" t="s">
        <v>413</v>
      </c>
      <c r="D1334" s="31" t="s">
        <v>229</v>
      </c>
      <c r="E1334" s="31">
        <v>2018</v>
      </c>
      <c r="F1334" s="31" t="s">
        <v>28</v>
      </c>
      <c r="G1334" s="31" t="s">
        <v>112</v>
      </c>
      <c r="H1334" s="31" t="s">
        <v>743</v>
      </c>
      <c r="I1334" s="31">
        <v>249.24684979565703</v>
      </c>
      <c r="J1334" s="31">
        <v>2203</v>
      </c>
      <c r="K1334" s="31">
        <v>113.13974116915888</v>
      </c>
      <c r="L1334" s="31" t="s">
        <v>3498</v>
      </c>
      <c r="M1334" s="31">
        <v>113.14</v>
      </c>
      <c r="N1334" s="31">
        <f t="shared" si="41"/>
        <v>0</v>
      </c>
      <c r="O1334" s="31"/>
    </row>
    <row r="1335" spans="1:15" x14ac:dyDescent="0.45">
      <c r="A1335" s="31" t="str">
        <f t="shared" si="40"/>
        <v>E09000028_Modelled prevalence of children aged 0-1 in households where parent suffering severe mental health problem_Number</v>
      </c>
      <c r="B1335" s="31" t="s">
        <v>414</v>
      </c>
      <c r="C1335" s="31" t="s">
        <v>415</v>
      </c>
      <c r="D1335" s="31" t="s">
        <v>229</v>
      </c>
      <c r="E1335" s="31">
        <v>2018</v>
      </c>
      <c r="F1335" s="31" t="s">
        <v>28</v>
      </c>
      <c r="G1335" s="31" t="s">
        <v>112</v>
      </c>
      <c r="H1335" s="31" t="s">
        <v>743</v>
      </c>
      <c r="I1335" s="31">
        <v>628.50815742816826</v>
      </c>
      <c r="J1335" s="31">
        <v>4154</v>
      </c>
      <c r="K1335" s="31">
        <v>151.30191560620324</v>
      </c>
      <c r="L1335" s="31" t="s">
        <v>3499</v>
      </c>
      <c r="M1335" s="31">
        <v>151.30000000000001</v>
      </c>
      <c r="N1335" s="31">
        <f t="shared" si="41"/>
        <v>0</v>
      </c>
      <c r="O1335" s="31"/>
    </row>
    <row r="1336" spans="1:15" x14ac:dyDescent="0.45">
      <c r="A1336" s="31" t="str">
        <f t="shared" si="40"/>
        <v>E08000013_Modelled prevalence of children aged 0-1 in households where parent suffering severe mental health problem_Number</v>
      </c>
      <c r="B1336" s="31" t="s">
        <v>416</v>
      </c>
      <c r="C1336" s="31" t="s">
        <v>537</v>
      </c>
      <c r="D1336" s="31" t="s">
        <v>229</v>
      </c>
      <c r="E1336" s="31">
        <v>2018</v>
      </c>
      <c r="F1336" s="31" t="s">
        <v>28</v>
      </c>
      <c r="G1336" s="31" t="s">
        <v>112</v>
      </c>
      <c r="H1336" s="31" t="s">
        <v>743</v>
      </c>
      <c r="I1336" s="31">
        <v>252.62224958186846</v>
      </c>
      <c r="J1336" s="31">
        <v>1985</v>
      </c>
      <c r="K1336" s="31">
        <v>127.26561691781788</v>
      </c>
      <c r="L1336" s="31" t="s">
        <v>3500</v>
      </c>
      <c r="M1336" s="31">
        <v>127.27</v>
      </c>
      <c r="N1336" s="31">
        <f t="shared" si="41"/>
        <v>0</v>
      </c>
      <c r="O1336" s="31"/>
    </row>
    <row r="1337" spans="1:15" x14ac:dyDescent="0.45">
      <c r="A1337" s="31" t="str">
        <f t="shared" si="40"/>
        <v>E10000028_Modelled prevalence of children aged 0-1 in households where parent suffering severe mental health problem_Number</v>
      </c>
      <c r="B1337" s="31" t="s">
        <v>418</v>
      </c>
      <c r="C1337" s="31" t="s">
        <v>419</v>
      </c>
      <c r="D1337" s="31" t="s">
        <v>229</v>
      </c>
      <c r="E1337" s="31">
        <v>2018</v>
      </c>
      <c r="F1337" s="31" t="s">
        <v>28</v>
      </c>
      <c r="G1337" s="31" t="s">
        <v>112</v>
      </c>
      <c r="H1337" s="31" t="s">
        <v>743</v>
      </c>
      <c r="I1337" s="31">
        <v>781.16276491296082</v>
      </c>
      <c r="J1337" s="31">
        <v>8423</v>
      </c>
      <c r="K1337" s="31">
        <v>92.741631831053155</v>
      </c>
      <c r="L1337" s="31" t="s">
        <v>3501</v>
      </c>
      <c r="M1337" s="31">
        <v>92.74</v>
      </c>
      <c r="N1337" s="31">
        <f t="shared" si="41"/>
        <v>0</v>
      </c>
      <c r="O1337" s="31"/>
    </row>
    <row r="1338" spans="1:15" x14ac:dyDescent="0.45">
      <c r="A1338" s="31" t="str">
        <f t="shared" si="40"/>
        <v>E08000007_Modelled prevalence of children aged 0-1 in households where parent suffering severe mental health problem_Number</v>
      </c>
      <c r="B1338" s="31" t="s">
        <v>420</v>
      </c>
      <c r="C1338" s="31" t="s">
        <v>421</v>
      </c>
      <c r="D1338" s="31" t="s">
        <v>229</v>
      </c>
      <c r="E1338" s="31">
        <v>2018</v>
      </c>
      <c r="F1338" s="31" t="s">
        <v>28</v>
      </c>
      <c r="G1338" s="31" t="s">
        <v>112</v>
      </c>
      <c r="H1338" s="31" t="s">
        <v>743</v>
      </c>
      <c r="I1338" s="31">
        <v>391.28955179382837</v>
      </c>
      <c r="J1338" s="31">
        <v>3338</v>
      </c>
      <c r="K1338" s="31">
        <v>117.22275368299232</v>
      </c>
      <c r="L1338" s="31" t="s">
        <v>3502</v>
      </c>
      <c r="M1338" s="31">
        <v>117.22</v>
      </c>
      <c r="N1338" s="31">
        <f t="shared" si="41"/>
        <v>0</v>
      </c>
      <c r="O1338" s="31"/>
    </row>
    <row r="1339" spans="1:15" x14ac:dyDescent="0.45">
      <c r="A1339" s="31" t="str">
        <f t="shared" si="40"/>
        <v>E06000004_Modelled prevalence of children aged 0-1 in households where parent suffering severe mental health problem_Number</v>
      </c>
      <c r="B1339" s="31" t="s">
        <v>422</v>
      </c>
      <c r="C1339" s="31" t="s">
        <v>423</v>
      </c>
      <c r="D1339" s="31" t="s">
        <v>229</v>
      </c>
      <c r="E1339" s="31">
        <v>2018</v>
      </c>
      <c r="F1339" s="31" t="s">
        <v>28</v>
      </c>
      <c r="G1339" s="31" t="s">
        <v>112</v>
      </c>
      <c r="H1339" s="31" t="s">
        <v>743</v>
      </c>
      <c r="I1339" s="31">
        <v>253.13924861078104</v>
      </c>
      <c r="J1339" s="31">
        <v>2126</v>
      </c>
      <c r="K1339" s="31">
        <v>119.06832013677378</v>
      </c>
      <c r="L1339" s="31" t="s">
        <v>3503</v>
      </c>
      <c r="M1339" s="31">
        <v>119.07</v>
      </c>
      <c r="N1339" s="31">
        <f t="shared" si="41"/>
        <v>0</v>
      </c>
      <c r="O1339" s="31"/>
    </row>
    <row r="1340" spans="1:15" x14ac:dyDescent="0.45">
      <c r="A1340" s="31" t="str">
        <f t="shared" si="40"/>
        <v>E06000021_Modelled prevalence of children aged 0-1 in households where parent suffering severe mental health problem_Number</v>
      </c>
      <c r="B1340" s="31" t="s">
        <v>424</v>
      </c>
      <c r="C1340" s="31" t="s">
        <v>425</v>
      </c>
      <c r="D1340" s="31" t="s">
        <v>229</v>
      </c>
      <c r="E1340" s="31">
        <v>2018</v>
      </c>
      <c r="F1340" s="31" t="s">
        <v>28</v>
      </c>
      <c r="G1340" s="31" t="s">
        <v>112</v>
      </c>
      <c r="H1340" s="31" t="s">
        <v>743</v>
      </c>
      <c r="I1340" s="31">
        <v>368.0474069002089</v>
      </c>
      <c r="J1340" s="31">
        <v>3239</v>
      </c>
      <c r="K1340" s="31">
        <v>113.62994964501665</v>
      </c>
      <c r="L1340" s="31" t="s">
        <v>3504</v>
      </c>
      <c r="M1340" s="31">
        <v>113.63</v>
      </c>
      <c r="N1340" s="31">
        <f t="shared" si="41"/>
        <v>0</v>
      </c>
      <c r="O1340" s="31"/>
    </row>
    <row r="1341" spans="1:15" x14ac:dyDescent="0.45">
      <c r="A1341" s="31" t="str">
        <f t="shared" si="40"/>
        <v>E10000029_Modelled prevalence of children aged 0-1 in households where parent suffering severe mental health problem_Number</v>
      </c>
      <c r="B1341" s="31" t="s">
        <v>426</v>
      </c>
      <c r="C1341" s="31" t="s">
        <v>427</v>
      </c>
      <c r="D1341" s="31" t="s">
        <v>229</v>
      </c>
      <c r="E1341" s="31">
        <v>2018</v>
      </c>
      <c r="F1341" s="31" t="s">
        <v>28</v>
      </c>
      <c r="G1341" s="31" t="s">
        <v>112</v>
      </c>
      <c r="H1341" s="31" t="s">
        <v>743</v>
      </c>
      <c r="I1341" s="31">
        <v>785.72193066943498</v>
      </c>
      <c r="J1341" s="31">
        <v>7605</v>
      </c>
      <c r="K1341" s="31">
        <v>103.31649318467258</v>
      </c>
      <c r="L1341" s="31" t="s">
        <v>3505</v>
      </c>
      <c r="M1341" s="31">
        <v>103.32</v>
      </c>
      <c r="N1341" s="31">
        <f t="shared" si="41"/>
        <v>0</v>
      </c>
      <c r="O1341" s="31"/>
    </row>
    <row r="1342" spans="1:15" x14ac:dyDescent="0.45">
      <c r="A1342" s="31" t="str">
        <f t="shared" si="40"/>
        <v>E08000024_Modelled prevalence of children aged 0-1 in households where parent suffering severe mental health problem_Number</v>
      </c>
      <c r="B1342" s="31" t="s">
        <v>428</v>
      </c>
      <c r="C1342" s="31" t="s">
        <v>429</v>
      </c>
      <c r="D1342" s="31" t="s">
        <v>229</v>
      </c>
      <c r="E1342" s="31">
        <v>2018</v>
      </c>
      <c r="F1342" s="31" t="s">
        <v>28</v>
      </c>
      <c r="G1342" s="31" t="s">
        <v>112</v>
      </c>
      <c r="H1342" s="31" t="s">
        <v>743</v>
      </c>
      <c r="I1342" s="31">
        <v>369.29284185228209</v>
      </c>
      <c r="J1342" s="31">
        <v>2860</v>
      </c>
      <c r="K1342" s="31">
        <v>129.1233712770217</v>
      </c>
      <c r="L1342" s="31" t="s">
        <v>3506</v>
      </c>
      <c r="M1342" s="31">
        <v>129.12</v>
      </c>
      <c r="N1342" s="31">
        <f t="shared" si="41"/>
        <v>0</v>
      </c>
      <c r="O1342" s="31"/>
    </row>
    <row r="1343" spans="1:15" x14ac:dyDescent="0.45">
      <c r="A1343" s="31" t="str">
        <f t="shared" si="40"/>
        <v>E10000030_Modelled prevalence of children aged 0-1 in households where parent suffering severe mental health problem_Number</v>
      </c>
      <c r="B1343" s="31" t="s">
        <v>430</v>
      </c>
      <c r="C1343" s="31" t="s">
        <v>431</v>
      </c>
      <c r="D1343" s="31" t="s">
        <v>229</v>
      </c>
      <c r="E1343" s="31">
        <v>2018</v>
      </c>
      <c r="F1343" s="31" t="s">
        <v>28</v>
      </c>
      <c r="G1343" s="31" t="s">
        <v>112</v>
      </c>
      <c r="H1343" s="31" t="s">
        <v>743</v>
      </c>
      <c r="I1343" s="31">
        <v>1135.0634146998639</v>
      </c>
      <c r="J1343" s="31">
        <v>12975</v>
      </c>
      <c r="K1343" s="31">
        <v>87.480802674363304</v>
      </c>
      <c r="L1343" s="31" t="s">
        <v>3507</v>
      </c>
      <c r="M1343" s="31">
        <v>87.48</v>
      </c>
      <c r="N1343" s="31">
        <f t="shared" si="41"/>
        <v>0</v>
      </c>
      <c r="O1343" s="31"/>
    </row>
    <row r="1344" spans="1:15" x14ac:dyDescent="0.45">
      <c r="A1344" s="31" t="str">
        <f t="shared" si="40"/>
        <v>E09000029_Modelled prevalence of children aged 0-1 in households where parent suffering severe mental health problem_Number</v>
      </c>
      <c r="B1344" s="31" t="s">
        <v>432</v>
      </c>
      <c r="C1344" s="31" t="s">
        <v>433</v>
      </c>
      <c r="D1344" s="31" t="s">
        <v>229</v>
      </c>
      <c r="E1344" s="31">
        <v>2018</v>
      </c>
      <c r="F1344" s="31" t="s">
        <v>28</v>
      </c>
      <c r="G1344" s="31" t="s">
        <v>112</v>
      </c>
      <c r="H1344" s="31" t="s">
        <v>743</v>
      </c>
      <c r="I1344" s="31">
        <v>276.06149504734077</v>
      </c>
      <c r="J1344" s="31">
        <v>2549</v>
      </c>
      <c r="K1344" s="31">
        <v>108.30188114842713</v>
      </c>
      <c r="L1344" s="31" t="s">
        <v>3508</v>
      </c>
      <c r="M1344" s="31">
        <v>108.3</v>
      </c>
      <c r="N1344" s="31">
        <f t="shared" si="41"/>
        <v>0</v>
      </c>
      <c r="O1344" s="31"/>
    </row>
    <row r="1345" spans="1:15" x14ac:dyDescent="0.45">
      <c r="A1345" s="31" t="str">
        <f t="shared" si="40"/>
        <v>E06000030_Modelled prevalence of children aged 0-1 in households where parent suffering severe mental health problem_Number</v>
      </c>
      <c r="B1345" s="31" t="s">
        <v>434</v>
      </c>
      <c r="C1345" s="31" t="s">
        <v>435</v>
      </c>
      <c r="D1345" s="31" t="s">
        <v>229</v>
      </c>
      <c r="E1345" s="31">
        <v>2018</v>
      </c>
      <c r="F1345" s="31" t="s">
        <v>28</v>
      </c>
      <c r="G1345" s="31" t="s">
        <v>112</v>
      </c>
      <c r="H1345" s="31" t="s">
        <v>743</v>
      </c>
      <c r="I1345" s="31">
        <v>279.7064591858412</v>
      </c>
      <c r="J1345" s="31">
        <v>2785</v>
      </c>
      <c r="K1345" s="31">
        <v>100.43319898953006</v>
      </c>
      <c r="L1345" s="31" t="s">
        <v>3509</v>
      </c>
      <c r="M1345" s="31">
        <v>100.43</v>
      </c>
      <c r="N1345" s="31">
        <f t="shared" si="41"/>
        <v>0</v>
      </c>
      <c r="O1345" s="31"/>
    </row>
    <row r="1346" spans="1:15" x14ac:dyDescent="0.45">
      <c r="A1346" s="31" t="str">
        <f t="shared" ref="A1346:A1409" si="42">CONCATENATE(B1346,"_",G1346,"_",H1346)</f>
        <v>E08000008_Modelled prevalence of children aged 0-1 in households where parent suffering severe mental health problem_Number</v>
      </c>
      <c r="B1346" s="31" t="s">
        <v>436</v>
      </c>
      <c r="C1346" s="31" t="s">
        <v>437</v>
      </c>
      <c r="D1346" s="31" t="s">
        <v>229</v>
      </c>
      <c r="E1346" s="31">
        <v>2018</v>
      </c>
      <c r="F1346" s="31" t="s">
        <v>28</v>
      </c>
      <c r="G1346" s="31" t="s">
        <v>112</v>
      </c>
      <c r="H1346" s="31" t="s">
        <v>743</v>
      </c>
      <c r="I1346" s="31">
        <v>359.8258393690632</v>
      </c>
      <c r="J1346" s="31">
        <v>2787</v>
      </c>
      <c r="K1346" s="31">
        <v>129.10866141695845</v>
      </c>
      <c r="L1346" s="31" t="s">
        <v>3510</v>
      </c>
      <c r="M1346" s="31">
        <v>129.11000000000001</v>
      </c>
      <c r="N1346" s="31">
        <f t="shared" ref="N1346:N1409" si="43">IF(OR(C1346="City of London",C1346="Isles of Scilly"),1,0)</f>
        <v>0</v>
      </c>
      <c r="O1346" s="31"/>
    </row>
    <row r="1347" spans="1:15" x14ac:dyDescent="0.45">
      <c r="A1347" s="31" t="str">
        <f t="shared" si="42"/>
        <v>E06000020_Modelled prevalence of children aged 0-1 in households where parent suffering severe mental health problem_Number</v>
      </c>
      <c r="B1347" s="31" t="s">
        <v>570</v>
      </c>
      <c r="C1347" s="31" t="s">
        <v>730</v>
      </c>
      <c r="D1347" s="31" t="s">
        <v>229</v>
      </c>
      <c r="E1347" s="31">
        <v>2018</v>
      </c>
      <c r="F1347" s="31" t="s">
        <v>28</v>
      </c>
      <c r="G1347" s="31" t="s">
        <v>112</v>
      </c>
      <c r="H1347" s="31" t="s">
        <v>743</v>
      </c>
      <c r="I1347" s="31">
        <v>220.23926409252189</v>
      </c>
      <c r="J1347" s="31">
        <v>2075</v>
      </c>
      <c r="K1347" s="31">
        <v>106.13940438193826</v>
      </c>
      <c r="L1347" s="31" t="s">
        <v>3511</v>
      </c>
      <c r="M1347" s="31">
        <v>106.14</v>
      </c>
      <c r="N1347" s="31">
        <f t="shared" si="43"/>
        <v>0</v>
      </c>
      <c r="O1347" s="31"/>
    </row>
    <row r="1348" spans="1:15" x14ac:dyDescent="0.45">
      <c r="A1348" s="31" t="str">
        <f t="shared" si="42"/>
        <v>E06000034_Modelled prevalence of children aged 0-1 in households where parent suffering severe mental health problem_Number</v>
      </c>
      <c r="B1348" s="31" t="s">
        <v>493</v>
      </c>
      <c r="C1348" s="31" t="s">
        <v>731</v>
      </c>
      <c r="D1348" s="31" t="s">
        <v>229</v>
      </c>
      <c r="E1348" s="31">
        <v>2018</v>
      </c>
      <c r="F1348" s="31" t="s">
        <v>28</v>
      </c>
      <c r="G1348" s="31" t="s">
        <v>112</v>
      </c>
      <c r="H1348" s="31" t="s">
        <v>743</v>
      </c>
      <c r="I1348" s="31">
        <v>275.00464877342205</v>
      </c>
      <c r="J1348" s="31">
        <v>2544</v>
      </c>
      <c r="K1348" s="31">
        <v>108.09931162477282</v>
      </c>
      <c r="L1348" s="31" t="s">
        <v>3512</v>
      </c>
      <c r="M1348" s="31">
        <v>108.1</v>
      </c>
      <c r="N1348" s="31">
        <f t="shared" si="43"/>
        <v>0</v>
      </c>
      <c r="O1348" s="31"/>
    </row>
    <row r="1349" spans="1:15" x14ac:dyDescent="0.45">
      <c r="A1349" s="31" t="str">
        <f t="shared" si="42"/>
        <v>E06000027_Modelled prevalence of children aged 0-1 in households where parent suffering severe mental health problem_Number</v>
      </c>
      <c r="B1349" s="31" t="s">
        <v>438</v>
      </c>
      <c r="C1349" s="31" t="s">
        <v>439</v>
      </c>
      <c r="D1349" s="31" t="s">
        <v>229</v>
      </c>
      <c r="E1349" s="31">
        <v>2018</v>
      </c>
      <c r="F1349" s="31" t="s">
        <v>28</v>
      </c>
      <c r="G1349" s="31" t="s">
        <v>112</v>
      </c>
      <c r="H1349" s="31" t="s">
        <v>743</v>
      </c>
      <c r="I1349" s="31">
        <v>144.15717453433675</v>
      </c>
      <c r="J1349" s="31">
        <v>1247</v>
      </c>
      <c r="K1349" s="31">
        <v>115.60318727693404</v>
      </c>
      <c r="L1349" s="31" t="s">
        <v>3513</v>
      </c>
      <c r="M1349" s="31">
        <v>115.6</v>
      </c>
      <c r="N1349" s="31">
        <f t="shared" si="43"/>
        <v>0</v>
      </c>
      <c r="O1349" s="31"/>
    </row>
    <row r="1350" spans="1:15" x14ac:dyDescent="0.45">
      <c r="A1350" s="31" t="str">
        <f t="shared" si="42"/>
        <v>E09000030_Modelled prevalence of children aged 0-1 in households where parent suffering severe mental health problem_Number</v>
      </c>
      <c r="B1350" s="31" t="s">
        <v>440</v>
      </c>
      <c r="C1350" s="31" t="s">
        <v>441</v>
      </c>
      <c r="D1350" s="31" t="s">
        <v>229</v>
      </c>
      <c r="E1350" s="31">
        <v>2018</v>
      </c>
      <c r="F1350" s="31" t="s">
        <v>28</v>
      </c>
      <c r="G1350" s="31" t="s">
        <v>112</v>
      </c>
      <c r="H1350" s="31" t="s">
        <v>743</v>
      </c>
      <c r="I1350" s="31">
        <v>676.17455622669058</v>
      </c>
      <c r="J1350" s="31">
        <v>4529</v>
      </c>
      <c r="K1350" s="31">
        <v>149.29886425848764</v>
      </c>
      <c r="L1350" s="31" t="s">
        <v>3514</v>
      </c>
      <c r="M1350" s="31">
        <v>149.30000000000001</v>
      </c>
      <c r="N1350" s="31">
        <f t="shared" si="43"/>
        <v>0</v>
      </c>
      <c r="O1350" s="31"/>
    </row>
    <row r="1351" spans="1:15" x14ac:dyDescent="0.45">
      <c r="A1351" s="31" t="str">
        <f t="shared" si="42"/>
        <v>E08000009_Modelled prevalence of children aged 0-1 in households where parent suffering severe mental health problem_Number</v>
      </c>
      <c r="B1351" s="31" t="s">
        <v>442</v>
      </c>
      <c r="C1351" s="31" t="s">
        <v>443</v>
      </c>
      <c r="D1351" s="31" t="s">
        <v>229</v>
      </c>
      <c r="E1351" s="31">
        <v>2018</v>
      </c>
      <c r="F1351" s="31" t="s">
        <v>28</v>
      </c>
      <c r="G1351" s="31" t="s">
        <v>112</v>
      </c>
      <c r="H1351" s="31" t="s">
        <v>743</v>
      </c>
      <c r="I1351" s="31">
        <v>316.96733457495799</v>
      </c>
      <c r="J1351" s="31">
        <v>2669</v>
      </c>
      <c r="K1351" s="31">
        <v>118.75883648368601</v>
      </c>
      <c r="L1351" s="31" t="s">
        <v>3515</v>
      </c>
      <c r="M1351" s="31">
        <v>118.76</v>
      </c>
      <c r="N1351" s="31">
        <f t="shared" si="43"/>
        <v>0</v>
      </c>
      <c r="O1351" s="31"/>
    </row>
    <row r="1352" spans="1:15" x14ac:dyDescent="0.45">
      <c r="A1352" s="31" t="str">
        <f t="shared" si="42"/>
        <v>E08000036_Modelled prevalence of children aged 0-1 in households where parent suffering severe mental health problem_Number</v>
      </c>
      <c r="B1352" s="31" t="s">
        <v>444</v>
      </c>
      <c r="C1352" s="31" t="s">
        <v>445</v>
      </c>
      <c r="D1352" s="31" t="s">
        <v>229</v>
      </c>
      <c r="E1352" s="31">
        <v>2018</v>
      </c>
      <c r="F1352" s="31" t="s">
        <v>28</v>
      </c>
      <c r="G1352" s="31" t="s">
        <v>112</v>
      </c>
      <c r="H1352" s="31" t="s">
        <v>743</v>
      </c>
      <c r="I1352" s="31">
        <v>491.65838129961458</v>
      </c>
      <c r="J1352" s="31">
        <v>4108</v>
      </c>
      <c r="K1352" s="31">
        <v>119.68315026767638</v>
      </c>
      <c r="L1352" s="31" t="s">
        <v>3516</v>
      </c>
      <c r="M1352" s="31">
        <v>119.68</v>
      </c>
      <c r="N1352" s="31">
        <f t="shared" si="43"/>
        <v>0</v>
      </c>
      <c r="O1352" s="31"/>
    </row>
    <row r="1353" spans="1:15" x14ac:dyDescent="0.45">
      <c r="A1353" s="31" t="str">
        <f t="shared" si="42"/>
        <v>E08000030_Modelled prevalence of children aged 0-1 in households where parent suffering severe mental health problem_Number</v>
      </c>
      <c r="B1353" s="31" t="s">
        <v>446</v>
      </c>
      <c r="C1353" s="31" t="s">
        <v>447</v>
      </c>
      <c r="D1353" s="31" t="s">
        <v>229</v>
      </c>
      <c r="E1353" s="31">
        <v>2018</v>
      </c>
      <c r="F1353" s="31" t="s">
        <v>28</v>
      </c>
      <c r="G1353" s="31" t="s">
        <v>112</v>
      </c>
      <c r="H1353" s="31" t="s">
        <v>743</v>
      </c>
      <c r="I1353" s="31">
        <v>436.80526545517068</v>
      </c>
      <c r="J1353" s="31">
        <v>3892</v>
      </c>
      <c r="K1353" s="31">
        <v>112.23156871921138</v>
      </c>
      <c r="L1353" s="31" t="s">
        <v>849</v>
      </c>
      <c r="M1353" s="31">
        <v>112.23</v>
      </c>
      <c r="N1353" s="31">
        <f t="shared" si="43"/>
        <v>0</v>
      </c>
      <c r="O1353" s="31"/>
    </row>
    <row r="1354" spans="1:15" x14ac:dyDescent="0.45">
      <c r="A1354" s="31" t="str">
        <f t="shared" si="42"/>
        <v>E09000031_Modelled prevalence of children aged 0-1 in households where parent suffering severe mental health problem_Number</v>
      </c>
      <c r="B1354" s="31" t="s">
        <v>448</v>
      </c>
      <c r="C1354" s="31" t="s">
        <v>449</v>
      </c>
      <c r="D1354" s="31" t="s">
        <v>229</v>
      </c>
      <c r="E1354" s="31">
        <v>2018</v>
      </c>
      <c r="F1354" s="31" t="s">
        <v>28</v>
      </c>
      <c r="G1354" s="31" t="s">
        <v>112</v>
      </c>
      <c r="H1354" s="31" t="s">
        <v>743</v>
      </c>
      <c r="I1354" s="31">
        <v>554.40399191964377</v>
      </c>
      <c r="J1354" s="31">
        <v>4448</v>
      </c>
      <c r="K1354" s="31">
        <v>124.64118523373287</v>
      </c>
      <c r="L1354" s="31" t="s">
        <v>3517</v>
      </c>
      <c r="M1354" s="31">
        <v>124.64</v>
      </c>
      <c r="N1354" s="31">
        <f t="shared" si="43"/>
        <v>0</v>
      </c>
      <c r="O1354" s="31"/>
    </row>
    <row r="1355" spans="1:15" x14ac:dyDescent="0.45">
      <c r="A1355" s="31" t="str">
        <f t="shared" si="42"/>
        <v>E09000032_Modelled prevalence of children aged 0-1 in households where parent suffering severe mental health problem_Number</v>
      </c>
      <c r="B1355" s="31" t="s">
        <v>450</v>
      </c>
      <c r="C1355" s="31" t="s">
        <v>451</v>
      </c>
      <c r="D1355" s="31" t="s">
        <v>229</v>
      </c>
      <c r="E1355" s="31">
        <v>2018</v>
      </c>
      <c r="F1355" s="31" t="s">
        <v>28</v>
      </c>
      <c r="G1355" s="31" t="s">
        <v>112</v>
      </c>
      <c r="H1355" s="31" t="s">
        <v>743</v>
      </c>
      <c r="I1355" s="31">
        <v>591.18901567021442</v>
      </c>
      <c r="J1355" s="31">
        <v>4567</v>
      </c>
      <c r="K1355" s="31">
        <v>129.44799992778943</v>
      </c>
      <c r="L1355" s="31" t="s">
        <v>3518</v>
      </c>
      <c r="M1355" s="31">
        <v>129.44999999999999</v>
      </c>
      <c r="N1355" s="31">
        <f t="shared" si="43"/>
        <v>0</v>
      </c>
      <c r="O1355" s="31"/>
    </row>
    <row r="1356" spans="1:15" x14ac:dyDescent="0.45">
      <c r="A1356" s="31" t="str">
        <f t="shared" si="42"/>
        <v>E06000007_Modelled prevalence of children aged 0-1 in households where parent suffering severe mental health problem_Number</v>
      </c>
      <c r="B1356" s="31" t="s">
        <v>452</v>
      </c>
      <c r="C1356" s="31" t="s">
        <v>453</v>
      </c>
      <c r="D1356" s="31" t="s">
        <v>229</v>
      </c>
      <c r="E1356" s="31">
        <v>2018</v>
      </c>
      <c r="F1356" s="31" t="s">
        <v>28</v>
      </c>
      <c r="G1356" s="31" t="s">
        <v>112</v>
      </c>
      <c r="H1356" s="31" t="s">
        <v>743</v>
      </c>
      <c r="I1356" s="31">
        <v>254.04942180933821</v>
      </c>
      <c r="J1356" s="31">
        <v>2229</v>
      </c>
      <c r="K1356" s="31">
        <v>113.97461723164568</v>
      </c>
      <c r="L1356" s="31" t="s">
        <v>3519</v>
      </c>
      <c r="M1356" s="31">
        <v>113.97</v>
      </c>
      <c r="N1356" s="31">
        <f t="shared" si="43"/>
        <v>0</v>
      </c>
      <c r="O1356" s="31"/>
    </row>
    <row r="1357" spans="1:15" x14ac:dyDescent="0.45">
      <c r="A1357" s="31" t="str">
        <f t="shared" si="42"/>
        <v>E10000031_Modelled prevalence of children aged 0-1 in households where parent suffering severe mental health problem_Number</v>
      </c>
      <c r="B1357" s="31" t="s">
        <v>454</v>
      </c>
      <c r="C1357" s="31" t="s">
        <v>455</v>
      </c>
      <c r="D1357" s="31" t="s">
        <v>229</v>
      </c>
      <c r="E1357" s="31">
        <v>2018</v>
      </c>
      <c r="F1357" s="31" t="s">
        <v>28</v>
      </c>
      <c r="G1357" s="31" t="s">
        <v>112</v>
      </c>
      <c r="H1357" s="31" t="s">
        <v>743</v>
      </c>
      <c r="I1357" s="31">
        <v>557.0391387413888</v>
      </c>
      <c r="J1357" s="31">
        <v>6079</v>
      </c>
      <c r="K1357" s="31">
        <v>91.633350673036489</v>
      </c>
      <c r="L1357" s="31" t="s">
        <v>3520</v>
      </c>
      <c r="M1357" s="31">
        <v>91.63</v>
      </c>
      <c r="N1357" s="31">
        <f t="shared" si="43"/>
        <v>0</v>
      </c>
      <c r="O1357" s="31"/>
    </row>
    <row r="1358" spans="1:15" x14ac:dyDescent="0.45">
      <c r="A1358" s="31" t="str">
        <f t="shared" si="42"/>
        <v>E06000037_Modelled prevalence of children aged 0-1 in households where parent suffering severe mental health problem_Number</v>
      </c>
      <c r="B1358" s="31" t="s">
        <v>456</v>
      </c>
      <c r="C1358" s="31" t="s">
        <v>457</v>
      </c>
      <c r="D1358" s="31" t="s">
        <v>229</v>
      </c>
      <c r="E1358" s="31">
        <v>2018</v>
      </c>
      <c r="F1358" s="31" t="s">
        <v>28</v>
      </c>
      <c r="G1358" s="31" t="s">
        <v>112</v>
      </c>
      <c r="H1358" s="31" t="s">
        <v>743</v>
      </c>
      <c r="I1358" s="31">
        <v>149.82668392340452</v>
      </c>
      <c r="J1358" s="31">
        <v>1693</v>
      </c>
      <c r="K1358" s="31">
        <v>88.497745967752223</v>
      </c>
      <c r="L1358" s="31" t="s">
        <v>3521</v>
      </c>
      <c r="M1358" s="31">
        <v>88.5</v>
      </c>
      <c r="N1358" s="31">
        <f t="shared" si="43"/>
        <v>0</v>
      </c>
      <c r="O1358" s="31"/>
    </row>
    <row r="1359" spans="1:15" x14ac:dyDescent="0.45">
      <c r="A1359" s="31" t="str">
        <f t="shared" si="42"/>
        <v>E10000032_Modelled prevalence of children aged 0-1 in households where parent suffering severe mental health problem_Number</v>
      </c>
      <c r="B1359" s="31" t="s">
        <v>458</v>
      </c>
      <c r="C1359" s="31" t="s">
        <v>459</v>
      </c>
      <c r="D1359" s="31" t="s">
        <v>229</v>
      </c>
      <c r="E1359" s="31">
        <v>2018</v>
      </c>
      <c r="F1359" s="31" t="s">
        <v>28</v>
      </c>
      <c r="G1359" s="31" t="s">
        <v>112</v>
      </c>
      <c r="H1359" s="31" t="s">
        <v>743</v>
      </c>
      <c r="I1359" s="31">
        <v>791.97737881762509</v>
      </c>
      <c r="J1359" s="31">
        <v>8578</v>
      </c>
      <c r="K1359" s="31">
        <v>92.326577152905699</v>
      </c>
      <c r="L1359" s="31" t="s">
        <v>3522</v>
      </c>
      <c r="M1359" s="31">
        <v>92.33</v>
      </c>
      <c r="N1359" s="31">
        <f t="shared" si="43"/>
        <v>0</v>
      </c>
      <c r="O1359" s="31"/>
    </row>
    <row r="1360" spans="1:15" x14ac:dyDescent="0.45">
      <c r="A1360" s="31" t="str">
        <f t="shared" si="42"/>
        <v>E09000033_Modelled prevalence of children aged 0-1 in households where parent suffering severe mental health problem_Number</v>
      </c>
      <c r="B1360" s="31" t="s">
        <v>506</v>
      </c>
      <c r="C1360" s="31" t="s">
        <v>507</v>
      </c>
      <c r="D1360" s="31" t="s">
        <v>229</v>
      </c>
      <c r="E1360" s="31">
        <v>2018</v>
      </c>
      <c r="F1360" s="31" t="s">
        <v>28</v>
      </c>
      <c r="G1360" s="31" t="s">
        <v>112</v>
      </c>
      <c r="H1360" s="31" t="s">
        <v>743</v>
      </c>
      <c r="I1360" s="31">
        <v>340.58376667734984</v>
      </c>
      <c r="J1360" s="31">
        <v>2589</v>
      </c>
      <c r="K1360" s="31">
        <v>131.55031544123207</v>
      </c>
      <c r="L1360" s="31" t="s">
        <v>3523</v>
      </c>
      <c r="M1360" s="31">
        <v>131.55000000000001</v>
      </c>
      <c r="N1360" s="31">
        <f t="shared" si="43"/>
        <v>0</v>
      </c>
      <c r="O1360" s="31"/>
    </row>
    <row r="1361" spans="1:15" x14ac:dyDescent="0.45">
      <c r="A1361" s="31" t="str">
        <f t="shared" si="42"/>
        <v>E08000010_Modelled prevalence of children aged 0-1 in households where parent suffering severe mental health problem_Number</v>
      </c>
      <c r="B1361" s="31" t="s">
        <v>460</v>
      </c>
      <c r="C1361" s="31" t="s">
        <v>461</v>
      </c>
      <c r="D1361" s="31" t="s">
        <v>229</v>
      </c>
      <c r="E1361" s="31">
        <v>2018</v>
      </c>
      <c r="F1361" s="31" t="s">
        <v>28</v>
      </c>
      <c r="G1361" s="31" t="s">
        <v>112</v>
      </c>
      <c r="H1361" s="31" t="s">
        <v>743</v>
      </c>
      <c r="I1361" s="31">
        <v>434.65766350809611</v>
      </c>
      <c r="J1361" s="31">
        <v>3565</v>
      </c>
      <c r="K1361" s="31">
        <v>121.92360827716581</v>
      </c>
      <c r="L1361" s="31" t="s">
        <v>3524</v>
      </c>
      <c r="M1361" s="31">
        <v>121.92</v>
      </c>
      <c r="N1361" s="31">
        <f t="shared" si="43"/>
        <v>0</v>
      </c>
      <c r="O1361" s="31"/>
    </row>
    <row r="1362" spans="1:15" x14ac:dyDescent="0.45">
      <c r="A1362" s="31" t="str">
        <f t="shared" si="42"/>
        <v>E06000054_Modelled prevalence of children aged 0-1 in households where parent suffering severe mental health problem_Number</v>
      </c>
      <c r="B1362" s="31" t="s">
        <v>462</v>
      </c>
      <c r="C1362" s="31" t="s">
        <v>463</v>
      </c>
      <c r="D1362" s="31" t="s">
        <v>229</v>
      </c>
      <c r="E1362" s="31">
        <v>2018</v>
      </c>
      <c r="F1362" s="31" t="s">
        <v>28</v>
      </c>
      <c r="G1362" s="31" t="s">
        <v>112</v>
      </c>
      <c r="H1362" s="31" t="s">
        <v>743</v>
      </c>
      <c r="I1362" s="31">
        <v>475.32849428288864</v>
      </c>
      <c r="J1362" s="31">
        <v>5003</v>
      </c>
      <c r="K1362" s="31">
        <v>95.008693640393489</v>
      </c>
      <c r="L1362" s="31" t="s">
        <v>3525</v>
      </c>
      <c r="M1362" s="31">
        <v>95.01</v>
      </c>
      <c r="N1362" s="31">
        <f t="shared" si="43"/>
        <v>0</v>
      </c>
      <c r="O1362" s="31"/>
    </row>
    <row r="1363" spans="1:15" x14ac:dyDescent="0.45">
      <c r="A1363" s="31" t="str">
        <f t="shared" si="42"/>
        <v>E06000040_Modelled prevalence of children aged 0-1 in households where parent suffering severe mental health problem_Number</v>
      </c>
      <c r="B1363" s="31" t="s">
        <v>555</v>
      </c>
      <c r="C1363" s="31" t="s">
        <v>727</v>
      </c>
      <c r="D1363" s="31" t="s">
        <v>229</v>
      </c>
      <c r="E1363" s="31">
        <v>2018</v>
      </c>
      <c r="F1363" s="31" t="s">
        <v>28</v>
      </c>
      <c r="G1363" s="31" t="s">
        <v>112</v>
      </c>
      <c r="H1363" s="31" t="s">
        <v>743</v>
      </c>
      <c r="I1363" s="31">
        <v>151.7482007846148</v>
      </c>
      <c r="J1363" s="31">
        <v>1648</v>
      </c>
      <c r="K1363" s="31">
        <v>92.080218922703153</v>
      </c>
      <c r="L1363" s="31" t="s">
        <v>3526</v>
      </c>
      <c r="M1363" s="31">
        <v>92.08</v>
      </c>
      <c r="N1363" s="31">
        <f t="shared" si="43"/>
        <v>0</v>
      </c>
      <c r="O1363" s="31"/>
    </row>
    <row r="1364" spans="1:15" x14ac:dyDescent="0.45">
      <c r="A1364" s="31" t="str">
        <f t="shared" si="42"/>
        <v>E08000015_Modelled prevalence of children aged 0-1 in households where parent suffering severe mental health problem_Number</v>
      </c>
      <c r="B1364" s="31" t="s">
        <v>464</v>
      </c>
      <c r="C1364" s="31" t="s">
        <v>465</v>
      </c>
      <c r="D1364" s="31" t="s">
        <v>229</v>
      </c>
      <c r="E1364" s="31">
        <v>2018</v>
      </c>
      <c r="F1364" s="31" t="s">
        <v>28</v>
      </c>
      <c r="G1364" s="31" t="s">
        <v>112</v>
      </c>
      <c r="H1364" s="31" t="s">
        <v>743</v>
      </c>
      <c r="I1364" s="31">
        <v>445.5404007688997</v>
      </c>
      <c r="J1364" s="31">
        <v>3335</v>
      </c>
      <c r="K1364" s="31">
        <v>133.59532256938522</v>
      </c>
      <c r="L1364" s="31" t="s">
        <v>3527</v>
      </c>
      <c r="M1364" s="31">
        <v>133.6</v>
      </c>
      <c r="N1364" s="31">
        <f t="shared" si="43"/>
        <v>0</v>
      </c>
      <c r="O1364" s="31"/>
    </row>
    <row r="1365" spans="1:15" x14ac:dyDescent="0.45">
      <c r="A1365" s="31" t="str">
        <f t="shared" si="42"/>
        <v>E06000041_Modelled prevalence of children aged 0-1 in households where parent suffering severe mental health problem_Number</v>
      </c>
      <c r="B1365" s="31" t="s">
        <v>466</v>
      </c>
      <c r="C1365" s="31" t="s">
        <v>467</v>
      </c>
      <c r="D1365" s="31" t="s">
        <v>229</v>
      </c>
      <c r="E1365" s="31">
        <v>2018</v>
      </c>
      <c r="F1365" s="31" t="s">
        <v>28</v>
      </c>
      <c r="G1365" s="31" t="s">
        <v>112</v>
      </c>
      <c r="H1365" s="31" t="s">
        <v>743</v>
      </c>
      <c r="I1365" s="31">
        <v>141.55019978485839</v>
      </c>
      <c r="J1365" s="31">
        <v>1714</v>
      </c>
      <c r="K1365" s="31">
        <v>82.584713993499648</v>
      </c>
      <c r="L1365" s="31" t="s">
        <v>3528</v>
      </c>
      <c r="M1365" s="31">
        <v>82.58</v>
      </c>
      <c r="N1365" s="31">
        <f t="shared" si="43"/>
        <v>0</v>
      </c>
      <c r="O1365" s="31"/>
    </row>
    <row r="1366" spans="1:15" x14ac:dyDescent="0.45">
      <c r="A1366" s="31" t="str">
        <f t="shared" si="42"/>
        <v>E08000031_Modelled prevalence of children aged 0-1 in households where parent suffering severe mental health problem_Number</v>
      </c>
      <c r="B1366" s="31" t="s">
        <v>468</v>
      </c>
      <c r="C1366" s="31" t="s">
        <v>469</v>
      </c>
      <c r="D1366" s="31" t="s">
        <v>229</v>
      </c>
      <c r="E1366" s="31">
        <v>2018</v>
      </c>
      <c r="F1366" s="31" t="s">
        <v>28</v>
      </c>
      <c r="G1366" s="31" t="s">
        <v>112</v>
      </c>
      <c r="H1366" s="31" t="s">
        <v>743</v>
      </c>
      <c r="I1366" s="31">
        <v>409.33362148540408</v>
      </c>
      <c r="J1366" s="31">
        <v>3481</v>
      </c>
      <c r="K1366" s="31">
        <v>117.59081341149212</v>
      </c>
      <c r="L1366" s="31" t="s">
        <v>3529</v>
      </c>
      <c r="M1366" s="31">
        <v>117.59</v>
      </c>
      <c r="N1366" s="31">
        <f t="shared" si="43"/>
        <v>0</v>
      </c>
      <c r="O1366" s="31"/>
    </row>
    <row r="1367" spans="1:15" x14ac:dyDescent="0.45">
      <c r="A1367" s="31" t="str">
        <f t="shared" si="42"/>
        <v>E10000034_Modelled prevalence of children aged 0-1 in households where parent suffering severe mental health problem_Number</v>
      </c>
      <c r="B1367" s="31" t="s">
        <v>470</v>
      </c>
      <c r="C1367" s="31" t="s">
        <v>471</v>
      </c>
      <c r="D1367" s="31" t="s">
        <v>229</v>
      </c>
      <c r="E1367" s="31">
        <v>2018</v>
      </c>
      <c r="F1367" s="31" t="s">
        <v>28</v>
      </c>
      <c r="G1367" s="31" t="s">
        <v>112</v>
      </c>
      <c r="H1367" s="31" t="s">
        <v>743</v>
      </c>
      <c r="I1367" s="31">
        <v>544.06756871344726</v>
      </c>
      <c r="J1367" s="31">
        <v>5832</v>
      </c>
      <c r="K1367" s="31">
        <v>93.290049505049254</v>
      </c>
      <c r="L1367" s="31" t="s">
        <v>3530</v>
      </c>
      <c r="M1367" s="31">
        <v>93.29</v>
      </c>
      <c r="N1367" s="31">
        <f t="shared" si="43"/>
        <v>0</v>
      </c>
      <c r="O1367" s="31"/>
    </row>
    <row r="1368" spans="1:15" x14ac:dyDescent="0.45">
      <c r="A1368" s="31" t="str">
        <f t="shared" si="42"/>
        <v>E06000014_Modelled prevalence of children aged 0-1 in households where parent suffering severe mental health problem_Number</v>
      </c>
      <c r="B1368" s="31" t="s">
        <v>472</v>
      </c>
      <c r="C1368" s="31" t="s">
        <v>473</v>
      </c>
      <c r="D1368" s="31" t="s">
        <v>229</v>
      </c>
      <c r="E1368" s="31">
        <v>2018</v>
      </c>
      <c r="F1368" s="31" t="s">
        <v>28</v>
      </c>
      <c r="G1368" s="31" t="s">
        <v>112</v>
      </c>
      <c r="H1368" s="31" t="s">
        <v>743</v>
      </c>
      <c r="I1368" s="31">
        <v>224.95847512958755</v>
      </c>
      <c r="J1368" s="31">
        <v>1848</v>
      </c>
      <c r="K1368" s="31">
        <v>121.73077658527464</v>
      </c>
      <c r="L1368" s="31" t="s">
        <v>3531</v>
      </c>
      <c r="M1368" s="31">
        <v>121.73</v>
      </c>
      <c r="N1368" s="31">
        <f t="shared" si="43"/>
        <v>0</v>
      </c>
      <c r="O1368" s="31"/>
    </row>
    <row r="1369" spans="1:15" x14ac:dyDescent="0.45">
      <c r="A1369" s="31" t="str">
        <f t="shared" si="42"/>
        <v>NA_Modelled prevalence of children aged 0-1 in households where parent suffering severe mental health problem_Number</v>
      </c>
      <c r="B1369" s="31" t="s">
        <v>13</v>
      </c>
      <c r="C1369" s="31" t="s">
        <v>737</v>
      </c>
      <c r="D1369" s="31" t="s">
        <v>229</v>
      </c>
      <c r="E1369" s="31">
        <v>2018</v>
      </c>
      <c r="F1369" s="31" t="s">
        <v>28</v>
      </c>
      <c r="G1369" s="31" t="s">
        <v>112</v>
      </c>
      <c r="H1369" s="31" t="s">
        <v>743</v>
      </c>
      <c r="I1369" s="31">
        <v>73219.386421852105</v>
      </c>
      <c r="J1369" s="31">
        <v>637834</v>
      </c>
      <c r="K1369" s="31">
        <v>114.79379653930663</v>
      </c>
      <c r="L1369" s="31" t="s">
        <v>3532</v>
      </c>
      <c r="M1369" s="31">
        <v>114.79</v>
      </c>
      <c r="N1369" s="31">
        <f t="shared" si="43"/>
        <v>0</v>
      </c>
      <c r="O1369" s="31"/>
    </row>
    <row r="1370" spans="1:15" x14ac:dyDescent="0.45">
      <c r="A1370" s="31" t="str">
        <f t="shared" si="42"/>
        <v>E09000002_Modelled prevalence of children aged 0-4 in households where parent suffering severe mental health problem_Number</v>
      </c>
      <c r="B1370" s="31" t="s">
        <v>227</v>
      </c>
      <c r="C1370" s="31" t="s">
        <v>228</v>
      </c>
      <c r="D1370" s="31" t="s">
        <v>229</v>
      </c>
      <c r="E1370" s="31">
        <v>2018</v>
      </c>
      <c r="F1370" s="31" t="s">
        <v>28</v>
      </c>
      <c r="G1370" s="31" t="s">
        <v>113</v>
      </c>
      <c r="H1370" s="31" t="s">
        <v>743</v>
      </c>
      <c r="I1370" s="31">
        <v>2609.7130101646949</v>
      </c>
      <c r="J1370" s="31">
        <v>19519</v>
      </c>
      <c r="K1370" s="31">
        <v>133.7011634901734</v>
      </c>
      <c r="L1370" s="31" t="s">
        <v>3533</v>
      </c>
      <c r="M1370" s="31">
        <v>133.69999999999999</v>
      </c>
      <c r="N1370" s="31">
        <f t="shared" si="43"/>
        <v>0</v>
      </c>
      <c r="O1370" s="31"/>
    </row>
    <row r="1371" spans="1:15" x14ac:dyDescent="0.45">
      <c r="A1371" s="31" t="str">
        <f t="shared" si="42"/>
        <v>E09000003_Modelled prevalence of children aged 0-4 in households where parent suffering severe mental health problem_Number</v>
      </c>
      <c r="B1371" s="31" t="s">
        <v>233</v>
      </c>
      <c r="C1371" s="31" t="s">
        <v>234</v>
      </c>
      <c r="D1371" s="31" t="s">
        <v>229</v>
      </c>
      <c r="E1371" s="31">
        <v>2018</v>
      </c>
      <c r="F1371" s="31" t="s">
        <v>28</v>
      </c>
      <c r="G1371" s="31" t="s">
        <v>113</v>
      </c>
      <c r="H1371" s="31" t="s">
        <v>743</v>
      </c>
      <c r="I1371" s="31">
        <v>2897.510596549906</v>
      </c>
      <c r="J1371" s="31">
        <v>26512</v>
      </c>
      <c r="K1371" s="31">
        <v>109.29053245888299</v>
      </c>
      <c r="L1371" s="31" t="s">
        <v>3534</v>
      </c>
      <c r="M1371" s="31">
        <v>109.29</v>
      </c>
      <c r="N1371" s="31">
        <f t="shared" si="43"/>
        <v>0</v>
      </c>
      <c r="O1371" s="31"/>
    </row>
    <row r="1372" spans="1:15" x14ac:dyDescent="0.45">
      <c r="A1372" s="31" t="str">
        <f t="shared" si="42"/>
        <v>E08000016_Modelled prevalence of children aged 0-4 in households where parent suffering severe mental health problem_Number</v>
      </c>
      <c r="B1372" s="31" t="s">
        <v>236</v>
      </c>
      <c r="C1372" s="31" t="s">
        <v>237</v>
      </c>
      <c r="D1372" s="31" t="s">
        <v>229</v>
      </c>
      <c r="E1372" s="31">
        <v>2018</v>
      </c>
      <c r="F1372" s="31" t="s">
        <v>28</v>
      </c>
      <c r="G1372" s="31" t="s">
        <v>113</v>
      </c>
      <c r="H1372" s="31" t="s">
        <v>743</v>
      </c>
      <c r="I1372" s="31">
        <v>1608.204497515462</v>
      </c>
      <c r="J1372" s="31">
        <v>14227</v>
      </c>
      <c r="K1372" s="31">
        <v>113.03890472450004</v>
      </c>
      <c r="L1372" s="31" t="s">
        <v>3535</v>
      </c>
      <c r="M1372" s="31">
        <v>113.04</v>
      </c>
      <c r="N1372" s="31">
        <f t="shared" si="43"/>
        <v>0</v>
      </c>
      <c r="O1372" s="31"/>
    </row>
    <row r="1373" spans="1:15" x14ac:dyDescent="0.45">
      <c r="A1373" s="31" t="str">
        <f t="shared" si="42"/>
        <v>E06000022_Modelled prevalence of children aged 0-4 in households where parent suffering severe mental health problem_Number</v>
      </c>
      <c r="B1373" s="31" t="s">
        <v>238</v>
      </c>
      <c r="C1373" s="31" t="s">
        <v>239</v>
      </c>
      <c r="D1373" s="31" t="s">
        <v>229</v>
      </c>
      <c r="E1373" s="31">
        <v>2018</v>
      </c>
      <c r="F1373" s="31" t="s">
        <v>28</v>
      </c>
      <c r="G1373" s="31" t="s">
        <v>113</v>
      </c>
      <c r="H1373" s="31" t="s">
        <v>743</v>
      </c>
      <c r="I1373" s="31">
        <v>1004.77992209533</v>
      </c>
      <c r="J1373" s="31">
        <v>9426</v>
      </c>
      <c r="K1373" s="31">
        <v>106.59663930567898</v>
      </c>
      <c r="L1373" s="31" t="s">
        <v>3536</v>
      </c>
      <c r="M1373" s="31">
        <v>106.6</v>
      </c>
      <c r="N1373" s="31">
        <f t="shared" si="43"/>
        <v>0</v>
      </c>
      <c r="O1373" s="31"/>
    </row>
    <row r="1374" spans="1:15" x14ac:dyDescent="0.45">
      <c r="A1374" s="31" t="str">
        <f t="shared" si="42"/>
        <v>E06000055_Modelled prevalence of children aged 0-4 in households where parent suffering severe mental health problem_Number</v>
      </c>
      <c r="B1374" s="31" t="s">
        <v>240</v>
      </c>
      <c r="C1374" s="31" t="s">
        <v>241</v>
      </c>
      <c r="D1374" s="31" t="s">
        <v>229</v>
      </c>
      <c r="E1374" s="31">
        <v>2018</v>
      </c>
      <c r="F1374" s="31" t="s">
        <v>28</v>
      </c>
      <c r="G1374" s="31" t="s">
        <v>113</v>
      </c>
      <c r="H1374" s="31" t="s">
        <v>743</v>
      </c>
      <c r="I1374" s="31">
        <v>1198.4085929319988</v>
      </c>
      <c r="J1374" s="31">
        <v>11509</v>
      </c>
      <c r="K1374" s="31">
        <v>104.12795142340767</v>
      </c>
      <c r="L1374" s="31" t="s">
        <v>3537</v>
      </c>
      <c r="M1374" s="31">
        <v>104.13</v>
      </c>
      <c r="N1374" s="31">
        <f t="shared" si="43"/>
        <v>0</v>
      </c>
      <c r="O1374" s="31"/>
    </row>
    <row r="1375" spans="1:15" x14ac:dyDescent="0.45">
      <c r="A1375" s="31" t="str">
        <f t="shared" si="42"/>
        <v>E09000004_Modelled prevalence of children aged 0-4 in households where parent suffering severe mental health problem_Number</v>
      </c>
      <c r="B1375" s="31" t="s">
        <v>242</v>
      </c>
      <c r="C1375" s="31" t="s">
        <v>243</v>
      </c>
      <c r="D1375" s="31" t="s">
        <v>229</v>
      </c>
      <c r="E1375" s="31">
        <v>2018</v>
      </c>
      <c r="F1375" s="31" t="s">
        <v>28</v>
      </c>
      <c r="G1375" s="31" t="s">
        <v>113</v>
      </c>
      <c r="H1375" s="31" t="s">
        <v>743</v>
      </c>
      <c r="I1375" s="31">
        <v>1769.8298716278355</v>
      </c>
      <c r="J1375" s="31">
        <v>15989</v>
      </c>
      <c r="K1375" s="31">
        <v>110.69046667257712</v>
      </c>
      <c r="L1375" s="31" t="s">
        <v>3538</v>
      </c>
      <c r="M1375" s="31">
        <v>110.69</v>
      </c>
      <c r="N1375" s="31">
        <f t="shared" si="43"/>
        <v>0</v>
      </c>
      <c r="O1375" s="31"/>
    </row>
    <row r="1376" spans="1:15" x14ac:dyDescent="0.45">
      <c r="A1376" s="31" t="str">
        <f t="shared" si="42"/>
        <v>E08000025_Modelled prevalence of children aged 0-4 in households where parent suffering severe mental health problem_Number</v>
      </c>
      <c r="B1376" s="31" t="s">
        <v>245</v>
      </c>
      <c r="C1376" s="31" t="s">
        <v>246</v>
      </c>
      <c r="D1376" s="31" t="s">
        <v>229</v>
      </c>
      <c r="E1376" s="31">
        <v>2018</v>
      </c>
      <c r="F1376" s="31" t="s">
        <v>28</v>
      </c>
      <c r="G1376" s="31" t="s">
        <v>113</v>
      </c>
      <c r="H1376" s="31" t="s">
        <v>743</v>
      </c>
      <c r="I1376" s="31">
        <v>10257.29745190024</v>
      </c>
      <c r="J1376" s="31">
        <v>83536</v>
      </c>
      <c r="K1376" s="31">
        <v>122.78894670441774</v>
      </c>
      <c r="L1376" s="31" t="s">
        <v>3539</v>
      </c>
      <c r="M1376" s="31">
        <v>122.79</v>
      </c>
      <c r="N1376" s="31">
        <f t="shared" si="43"/>
        <v>0</v>
      </c>
      <c r="O1376" s="31"/>
    </row>
    <row r="1377" spans="1:15" x14ac:dyDescent="0.45">
      <c r="A1377" s="31" t="str">
        <f t="shared" si="42"/>
        <v>E06000008_Modelled prevalence of children aged 0-4 in households where parent suffering severe mental health problem_Number</v>
      </c>
      <c r="B1377" s="31" t="s">
        <v>247</v>
      </c>
      <c r="C1377" s="31" t="s">
        <v>248</v>
      </c>
      <c r="D1377" s="31" t="s">
        <v>229</v>
      </c>
      <c r="E1377" s="31">
        <v>2018</v>
      </c>
      <c r="F1377" s="31" t="s">
        <v>28</v>
      </c>
      <c r="G1377" s="31" t="s">
        <v>113</v>
      </c>
      <c r="H1377" s="31" t="s">
        <v>743</v>
      </c>
      <c r="I1377" s="31">
        <v>1294.1781401440051</v>
      </c>
      <c r="J1377" s="31">
        <v>10576</v>
      </c>
      <c r="K1377" s="31">
        <v>122.3693400287448</v>
      </c>
      <c r="L1377" s="31" t="s">
        <v>3540</v>
      </c>
      <c r="M1377" s="31">
        <v>122.37</v>
      </c>
      <c r="N1377" s="31">
        <f t="shared" si="43"/>
        <v>0</v>
      </c>
      <c r="O1377" s="31"/>
    </row>
    <row r="1378" spans="1:15" x14ac:dyDescent="0.45">
      <c r="A1378" s="31" t="str">
        <f t="shared" si="42"/>
        <v>E06000009_Modelled prevalence of children aged 0-4 in households where parent suffering severe mental health problem_Number</v>
      </c>
      <c r="B1378" s="31" t="s">
        <v>249</v>
      </c>
      <c r="C1378" s="31" t="s">
        <v>250</v>
      </c>
      <c r="D1378" s="31" t="s">
        <v>229</v>
      </c>
      <c r="E1378" s="31">
        <v>2018</v>
      </c>
      <c r="F1378" s="31" t="s">
        <v>28</v>
      </c>
      <c r="G1378" s="31" t="s">
        <v>113</v>
      </c>
      <c r="H1378" s="31" t="s">
        <v>743</v>
      </c>
      <c r="I1378" s="31">
        <v>1211.0080846612625</v>
      </c>
      <c r="J1378" s="31">
        <v>8365</v>
      </c>
      <c r="K1378" s="31">
        <v>144.77084096368947</v>
      </c>
      <c r="L1378" s="31" t="s">
        <v>3541</v>
      </c>
      <c r="M1378" s="31">
        <v>144.77000000000001</v>
      </c>
      <c r="N1378" s="31">
        <f t="shared" si="43"/>
        <v>0</v>
      </c>
      <c r="O1378" s="31"/>
    </row>
    <row r="1379" spans="1:15" x14ac:dyDescent="0.45">
      <c r="A1379" s="31" t="str">
        <f t="shared" si="42"/>
        <v>E08000001_Modelled prevalence of children aged 0-4 in households where parent suffering severe mental health problem_Number</v>
      </c>
      <c r="B1379" s="31" t="s">
        <v>252</v>
      </c>
      <c r="C1379" s="31" t="s">
        <v>253</v>
      </c>
      <c r="D1379" s="31" t="s">
        <v>229</v>
      </c>
      <c r="E1379" s="31">
        <v>2018</v>
      </c>
      <c r="F1379" s="31" t="s">
        <v>28</v>
      </c>
      <c r="G1379" s="31" t="s">
        <v>113</v>
      </c>
      <c r="H1379" s="31" t="s">
        <v>743</v>
      </c>
      <c r="I1379" s="31">
        <v>2448.8052627247771</v>
      </c>
      <c r="J1379" s="31">
        <v>19294</v>
      </c>
      <c r="K1379" s="31">
        <v>126.9205588641431</v>
      </c>
      <c r="L1379" s="31" t="s">
        <v>3542</v>
      </c>
      <c r="M1379" s="31">
        <v>126.92</v>
      </c>
      <c r="N1379" s="31">
        <f t="shared" si="43"/>
        <v>0</v>
      </c>
      <c r="O1379" s="31"/>
    </row>
    <row r="1380" spans="1:15" x14ac:dyDescent="0.45">
      <c r="A1380" s="31" t="str">
        <f t="shared" si="42"/>
        <v>E06000028_Modelled prevalence of children aged 0-4 in households where parent suffering severe mental health problem_Number</v>
      </c>
      <c r="B1380" s="31" t="s">
        <v>254</v>
      </c>
      <c r="C1380" s="31" t="s">
        <v>255</v>
      </c>
      <c r="D1380" s="31" t="s">
        <v>229</v>
      </c>
      <c r="E1380" s="31">
        <v>2018</v>
      </c>
      <c r="F1380" s="31" t="s">
        <v>28</v>
      </c>
      <c r="G1380" s="31" t="s">
        <v>113</v>
      </c>
      <c r="H1380" s="31" t="s">
        <v>743</v>
      </c>
      <c r="I1380" s="31">
        <v>1224.5565070564473</v>
      </c>
      <c r="J1380" s="31">
        <v>10832</v>
      </c>
      <c r="K1380" s="31">
        <v>113.04989910048444</v>
      </c>
      <c r="L1380" s="31" t="s">
        <v>3543</v>
      </c>
      <c r="M1380" s="31">
        <v>113.05</v>
      </c>
      <c r="N1380" s="31">
        <f t="shared" si="43"/>
        <v>0</v>
      </c>
      <c r="O1380" s="31"/>
    </row>
    <row r="1381" spans="1:15" x14ac:dyDescent="0.45">
      <c r="A1381" s="31" t="str">
        <f t="shared" si="42"/>
        <v>E06000036_Modelled prevalence of children aged 0-4 in households where parent suffering severe mental health problem_Number</v>
      </c>
      <c r="B1381" s="31" t="s">
        <v>257</v>
      </c>
      <c r="C1381" s="31" t="s">
        <v>258</v>
      </c>
      <c r="D1381" s="31" t="s">
        <v>229</v>
      </c>
      <c r="E1381" s="31">
        <v>2018</v>
      </c>
      <c r="F1381" s="31" t="s">
        <v>28</v>
      </c>
      <c r="G1381" s="31" t="s">
        <v>113</v>
      </c>
      <c r="H1381" s="31" t="s">
        <v>743</v>
      </c>
      <c r="I1381" s="31">
        <v>715.67721565202601</v>
      </c>
      <c r="J1381" s="31">
        <v>7417</v>
      </c>
      <c r="K1381" s="31">
        <v>96.491467662400694</v>
      </c>
      <c r="L1381" s="31" t="s">
        <v>3544</v>
      </c>
      <c r="M1381" s="31">
        <v>96.49</v>
      </c>
      <c r="N1381" s="31">
        <f t="shared" si="43"/>
        <v>0</v>
      </c>
      <c r="O1381" s="31"/>
    </row>
    <row r="1382" spans="1:15" x14ac:dyDescent="0.45">
      <c r="A1382" s="31" t="str">
        <f t="shared" si="42"/>
        <v>E08000032_Modelled prevalence of children aged 0-4 in households where parent suffering severe mental health problem_Number</v>
      </c>
      <c r="B1382" s="31" t="s">
        <v>259</v>
      </c>
      <c r="C1382" s="31" t="s">
        <v>260</v>
      </c>
      <c r="D1382" s="31" t="s">
        <v>229</v>
      </c>
      <c r="E1382" s="31">
        <v>2018</v>
      </c>
      <c r="F1382" s="31" t="s">
        <v>28</v>
      </c>
      <c r="G1382" s="31" t="s">
        <v>113</v>
      </c>
      <c r="H1382" s="31" t="s">
        <v>743</v>
      </c>
      <c r="I1382" s="31">
        <v>4653.2769331886848</v>
      </c>
      <c r="J1382" s="31">
        <v>39705</v>
      </c>
      <c r="K1382" s="31">
        <v>117.19624564132188</v>
      </c>
      <c r="L1382" s="31" t="s">
        <v>3545</v>
      </c>
      <c r="M1382" s="31">
        <v>117.2</v>
      </c>
      <c r="N1382" s="31">
        <f t="shared" si="43"/>
        <v>0</v>
      </c>
      <c r="O1382" s="31"/>
    </row>
    <row r="1383" spans="1:15" x14ac:dyDescent="0.45">
      <c r="A1383" s="31" t="str">
        <f t="shared" si="42"/>
        <v>E09000005_Modelled prevalence of children aged 0-4 in households where parent suffering severe mental health problem_Number</v>
      </c>
      <c r="B1383" s="31" t="s">
        <v>261</v>
      </c>
      <c r="C1383" s="31" t="s">
        <v>262</v>
      </c>
      <c r="D1383" s="31" t="s">
        <v>229</v>
      </c>
      <c r="E1383" s="31">
        <v>2018</v>
      </c>
      <c r="F1383" s="31" t="s">
        <v>28</v>
      </c>
      <c r="G1383" s="31" t="s">
        <v>113</v>
      </c>
      <c r="H1383" s="31" t="s">
        <v>743</v>
      </c>
      <c r="I1383" s="31">
        <v>3172.3930106692574</v>
      </c>
      <c r="J1383" s="31">
        <v>24582</v>
      </c>
      <c r="K1383" s="31">
        <v>129.05349486084361</v>
      </c>
      <c r="L1383" s="31" t="s">
        <v>3546</v>
      </c>
      <c r="M1383" s="31">
        <v>129.05000000000001</v>
      </c>
      <c r="N1383" s="31">
        <f t="shared" si="43"/>
        <v>0</v>
      </c>
      <c r="O1383" s="31"/>
    </row>
    <row r="1384" spans="1:15" x14ac:dyDescent="0.45">
      <c r="A1384" s="31" t="str">
        <f t="shared" si="42"/>
        <v>E06000043_Modelled prevalence of children aged 0-4 in households where parent suffering severe mental health problem_Number</v>
      </c>
      <c r="B1384" s="31" t="s">
        <v>263</v>
      </c>
      <c r="C1384" s="31" t="s">
        <v>264</v>
      </c>
      <c r="D1384" s="31" t="s">
        <v>229</v>
      </c>
      <c r="E1384" s="31">
        <v>2018</v>
      </c>
      <c r="F1384" s="31" t="s">
        <v>28</v>
      </c>
      <c r="G1384" s="31" t="s">
        <v>113</v>
      </c>
      <c r="H1384" s="31" t="s">
        <v>743</v>
      </c>
      <c r="I1384" s="31">
        <v>1674.3274279815437</v>
      </c>
      <c r="J1384" s="31">
        <v>13768</v>
      </c>
      <c r="K1384" s="31">
        <v>121.61006885397616</v>
      </c>
      <c r="L1384" s="31" t="s">
        <v>3547</v>
      </c>
      <c r="M1384" s="31">
        <v>121.61</v>
      </c>
      <c r="N1384" s="31">
        <f t="shared" si="43"/>
        <v>0</v>
      </c>
      <c r="O1384" s="31"/>
    </row>
    <row r="1385" spans="1:15" x14ac:dyDescent="0.45">
      <c r="A1385" s="31" t="str">
        <f t="shared" si="42"/>
        <v>E06000023_Modelled prevalence of children aged 0-4 in households where parent suffering severe mental health problem_Number</v>
      </c>
      <c r="B1385" s="31" t="s">
        <v>265</v>
      </c>
      <c r="C1385" s="31" t="s">
        <v>266</v>
      </c>
      <c r="D1385" s="31" t="s">
        <v>229</v>
      </c>
      <c r="E1385" s="31">
        <v>2018</v>
      </c>
      <c r="F1385" s="31" t="s">
        <v>28</v>
      </c>
      <c r="G1385" s="31" t="s">
        <v>113</v>
      </c>
      <c r="H1385" s="31" t="s">
        <v>743</v>
      </c>
      <c r="I1385" s="31">
        <v>3639.1956772659382</v>
      </c>
      <c r="J1385" s="31">
        <v>28994</v>
      </c>
      <c r="K1385" s="31">
        <v>125.51547483154923</v>
      </c>
      <c r="L1385" s="31" t="s">
        <v>3548</v>
      </c>
      <c r="M1385" s="31">
        <v>125.52</v>
      </c>
      <c r="N1385" s="31">
        <f t="shared" si="43"/>
        <v>0</v>
      </c>
      <c r="O1385" s="31"/>
    </row>
    <row r="1386" spans="1:15" x14ac:dyDescent="0.45">
      <c r="A1386" s="31" t="str">
        <f t="shared" si="42"/>
        <v>E09000006_Modelled prevalence of children aged 0-4 in households where parent suffering severe mental health problem_Number</v>
      </c>
      <c r="B1386" s="31" t="s">
        <v>267</v>
      </c>
      <c r="C1386" s="31" t="s">
        <v>268</v>
      </c>
      <c r="D1386" s="31" t="s">
        <v>229</v>
      </c>
      <c r="E1386" s="31">
        <v>2018</v>
      </c>
      <c r="F1386" s="31" t="s">
        <v>28</v>
      </c>
      <c r="G1386" s="31" t="s">
        <v>113</v>
      </c>
      <c r="H1386" s="31" t="s">
        <v>743</v>
      </c>
      <c r="I1386" s="31">
        <v>2269.3381195365664</v>
      </c>
      <c r="J1386" s="31">
        <v>21559</v>
      </c>
      <c r="K1386" s="31">
        <v>105.26175237889358</v>
      </c>
      <c r="L1386" s="31" t="s">
        <v>3549</v>
      </c>
      <c r="M1386" s="31">
        <v>105.26</v>
      </c>
      <c r="N1386" s="31">
        <f t="shared" si="43"/>
        <v>0</v>
      </c>
      <c r="O1386" s="31"/>
    </row>
    <row r="1387" spans="1:15" x14ac:dyDescent="0.45">
      <c r="A1387" s="31" t="str">
        <f t="shared" si="42"/>
        <v>E10000002_Modelled prevalence of children aged 0-4 in households where parent suffering severe mental health problem_Number</v>
      </c>
      <c r="B1387" s="31" t="s">
        <v>269</v>
      </c>
      <c r="C1387" s="31" t="s">
        <v>270</v>
      </c>
      <c r="D1387" s="31" t="s">
        <v>229</v>
      </c>
      <c r="E1387" s="31">
        <v>2018</v>
      </c>
      <c r="F1387" s="31" t="s">
        <v>28</v>
      </c>
      <c r="G1387" s="31" t="s">
        <v>113</v>
      </c>
      <c r="H1387" s="31" t="s">
        <v>743</v>
      </c>
      <c r="I1387" s="31">
        <v>2837.1556701574577</v>
      </c>
      <c r="J1387" s="31">
        <v>32404</v>
      </c>
      <c r="K1387" s="31">
        <v>87.555723680948574</v>
      </c>
      <c r="L1387" s="31" t="s">
        <v>3550</v>
      </c>
      <c r="M1387" s="31">
        <v>87.56</v>
      </c>
      <c r="N1387" s="31">
        <f t="shared" si="43"/>
        <v>0</v>
      </c>
      <c r="O1387" s="31"/>
    </row>
    <row r="1388" spans="1:15" x14ac:dyDescent="0.45">
      <c r="A1388" s="31" t="str">
        <f t="shared" si="42"/>
        <v>E08000002_Modelled prevalence of children aged 0-4 in households where parent suffering severe mental health problem_Number</v>
      </c>
      <c r="B1388" s="31" t="s">
        <v>271</v>
      </c>
      <c r="C1388" s="31" t="s">
        <v>272</v>
      </c>
      <c r="D1388" s="31" t="s">
        <v>229</v>
      </c>
      <c r="E1388" s="31">
        <v>2018</v>
      </c>
      <c r="F1388" s="31" t="s">
        <v>28</v>
      </c>
      <c r="G1388" s="31" t="s">
        <v>113</v>
      </c>
      <c r="H1388" s="31" t="s">
        <v>743</v>
      </c>
      <c r="I1388" s="31">
        <v>1428.5395060905714</v>
      </c>
      <c r="J1388" s="31">
        <v>11819</v>
      </c>
      <c r="K1388" s="31">
        <v>120.86805195791281</v>
      </c>
      <c r="L1388" s="31" t="s">
        <v>3551</v>
      </c>
      <c r="M1388" s="31">
        <v>120.87</v>
      </c>
      <c r="N1388" s="31">
        <f t="shared" si="43"/>
        <v>0</v>
      </c>
      <c r="O1388" s="31"/>
    </row>
    <row r="1389" spans="1:15" x14ac:dyDescent="0.45">
      <c r="A1389" s="31" t="str">
        <f t="shared" si="42"/>
        <v>E08000033_Modelled prevalence of children aged 0-4 in households where parent suffering severe mental health problem_Number</v>
      </c>
      <c r="B1389" s="31" t="s">
        <v>273</v>
      </c>
      <c r="C1389" s="31" t="s">
        <v>274</v>
      </c>
      <c r="D1389" s="31" t="s">
        <v>229</v>
      </c>
      <c r="E1389" s="31">
        <v>2018</v>
      </c>
      <c r="F1389" s="31" t="s">
        <v>28</v>
      </c>
      <c r="G1389" s="31" t="s">
        <v>113</v>
      </c>
      <c r="H1389" s="31" t="s">
        <v>743</v>
      </c>
      <c r="I1389" s="31">
        <v>1466.2826373919504</v>
      </c>
      <c r="J1389" s="31">
        <v>12448</v>
      </c>
      <c r="K1389" s="31">
        <v>117.79262832518882</v>
      </c>
      <c r="L1389" s="31" t="s">
        <v>3552</v>
      </c>
      <c r="M1389" s="31">
        <v>117.79</v>
      </c>
      <c r="N1389" s="31">
        <f t="shared" si="43"/>
        <v>0</v>
      </c>
      <c r="O1389" s="31"/>
    </row>
    <row r="1390" spans="1:15" x14ac:dyDescent="0.45">
      <c r="A1390" s="31" t="str">
        <f t="shared" si="42"/>
        <v>E10000003_Modelled prevalence of children aged 0-4 in households where parent suffering severe mental health problem_Number</v>
      </c>
      <c r="B1390" s="31" t="s">
        <v>275</v>
      </c>
      <c r="C1390" s="31" t="s">
        <v>276</v>
      </c>
      <c r="D1390" s="31" t="s">
        <v>229</v>
      </c>
      <c r="E1390" s="31">
        <v>2018</v>
      </c>
      <c r="F1390" s="31" t="s">
        <v>28</v>
      </c>
      <c r="G1390" s="31" t="s">
        <v>113</v>
      </c>
      <c r="H1390" s="31" t="s">
        <v>743</v>
      </c>
      <c r="I1390" s="31">
        <v>3746.6002971120247</v>
      </c>
      <c r="J1390" s="31">
        <v>37295</v>
      </c>
      <c r="K1390" s="31">
        <v>100.45851446874983</v>
      </c>
      <c r="L1390" s="31" t="s">
        <v>3553</v>
      </c>
      <c r="M1390" s="31">
        <v>100.46</v>
      </c>
      <c r="N1390" s="31">
        <f t="shared" si="43"/>
        <v>0</v>
      </c>
      <c r="O1390" s="31"/>
    </row>
    <row r="1391" spans="1:15" x14ac:dyDescent="0.45">
      <c r="A1391" s="31" t="str">
        <f t="shared" si="42"/>
        <v>E09000007_Modelled prevalence of children aged 0-4 in households where parent suffering severe mental health problem_Number</v>
      </c>
      <c r="B1391" s="31" t="s">
        <v>277</v>
      </c>
      <c r="C1391" s="31" t="s">
        <v>278</v>
      </c>
      <c r="D1391" s="31" t="s">
        <v>229</v>
      </c>
      <c r="E1391" s="31">
        <v>2018</v>
      </c>
      <c r="F1391" s="31" t="s">
        <v>28</v>
      </c>
      <c r="G1391" s="31" t="s">
        <v>113</v>
      </c>
      <c r="H1391" s="31" t="s">
        <v>743</v>
      </c>
      <c r="I1391" s="31">
        <v>1984.450685481444</v>
      </c>
      <c r="J1391" s="31">
        <v>14039</v>
      </c>
      <c r="K1391" s="31">
        <v>141.35270927284307</v>
      </c>
      <c r="L1391" s="31" t="s">
        <v>3554</v>
      </c>
      <c r="M1391" s="31">
        <v>141.35</v>
      </c>
      <c r="N1391" s="31">
        <f t="shared" si="43"/>
        <v>0</v>
      </c>
      <c r="O1391" s="31"/>
    </row>
    <row r="1392" spans="1:15" x14ac:dyDescent="0.45">
      <c r="A1392" s="31" t="str">
        <f t="shared" si="42"/>
        <v>E06000056_Modelled prevalence of children aged 0-4 in households where parent suffering severe mental health problem_Number</v>
      </c>
      <c r="B1392" s="31" t="s">
        <v>279</v>
      </c>
      <c r="C1392" s="31" t="s">
        <v>280</v>
      </c>
      <c r="D1392" s="31" t="s">
        <v>229</v>
      </c>
      <c r="E1392" s="31">
        <v>2018</v>
      </c>
      <c r="F1392" s="31" t="s">
        <v>28</v>
      </c>
      <c r="G1392" s="31" t="s">
        <v>113</v>
      </c>
      <c r="H1392" s="31" t="s">
        <v>743</v>
      </c>
      <c r="I1392" s="31">
        <v>1733.6782877513635</v>
      </c>
      <c r="J1392" s="31">
        <v>17751</v>
      </c>
      <c r="K1392" s="31">
        <v>97.666513872534708</v>
      </c>
      <c r="L1392" s="31" t="s">
        <v>3555</v>
      </c>
      <c r="M1392" s="31">
        <v>97.67</v>
      </c>
      <c r="N1392" s="31">
        <f t="shared" si="43"/>
        <v>0</v>
      </c>
      <c r="O1392" s="31"/>
    </row>
    <row r="1393" spans="1:15" x14ac:dyDescent="0.45">
      <c r="A1393" s="31" t="str">
        <f t="shared" si="42"/>
        <v>E06000049_Modelled prevalence of children aged 0-4 in households where parent suffering severe mental health problem_Number</v>
      </c>
      <c r="B1393" s="31" t="s">
        <v>541</v>
      </c>
      <c r="C1393" s="31" t="s">
        <v>718</v>
      </c>
      <c r="D1393" s="31" t="s">
        <v>229</v>
      </c>
      <c r="E1393" s="31">
        <v>2018</v>
      </c>
      <c r="F1393" s="31" t="s">
        <v>28</v>
      </c>
      <c r="G1393" s="31" t="s">
        <v>113</v>
      </c>
      <c r="H1393" s="31" t="s">
        <v>743</v>
      </c>
      <c r="I1393" s="31">
        <v>2090.4154186123351</v>
      </c>
      <c r="J1393" s="31">
        <v>20262</v>
      </c>
      <c r="K1393" s="31">
        <v>103.16925370705435</v>
      </c>
      <c r="L1393" s="31" t="s">
        <v>3556</v>
      </c>
      <c r="M1393" s="31">
        <v>103.17</v>
      </c>
      <c r="N1393" s="31">
        <f t="shared" si="43"/>
        <v>0</v>
      </c>
      <c r="O1393" s="31"/>
    </row>
    <row r="1394" spans="1:15" x14ac:dyDescent="0.45">
      <c r="A1394" s="31" t="str">
        <f t="shared" si="42"/>
        <v>E06000050_Modelled prevalence of children aged 0-4 in households where parent suffering severe mental health problem_Number</v>
      </c>
      <c r="B1394" s="31" t="s">
        <v>281</v>
      </c>
      <c r="C1394" s="31" t="s">
        <v>735</v>
      </c>
      <c r="D1394" s="31" t="s">
        <v>229</v>
      </c>
      <c r="E1394" s="31">
        <v>2018</v>
      </c>
      <c r="F1394" s="31" t="s">
        <v>28</v>
      </c>
      <c r="G1394" s="31" t="s">
        <v>113</v>
      </c>
      <c r="H1394" s="31" t="s">
        <v>743</v>
      </c>
      <c r="I1394" s="31">
        <v>2030.5074523054559</v>
      </c>
      <c r="J1394" s="31">
        <v>18571</v>
      </c>
      <c r="K1394" s="31">
        <v>109.3375398365977</v>
      </c>
      <c r="L1394" s="31" t="s">
        <v>3557</v>
      </c>
      <c r="M1394" s="31">
        <v>109.34</v>
      </c>
      <c r="N1394" s="31">
        <f t="shared" si="43"/>
        <v>0</v>
      </c>
      <c r="O1394" s="31"/>
    </row>
    <row r="1395" spans="1:15" x14ac:dyDescent="0.45">
      <c r="A1395" s="31" t="str">
        <f t="shared" si="42"/>
        <v>E09000001_Modelled prevalence of children aged 0-4 in households where parent suffering severe mental health problem_Number</v>
      </c>
      <c r="B1395" s="31" t="s">
        <v>582</v>
      </c>
      <c r="C1395" s="31" t="s">
        <v>583</v>
      </c>
      <c r="D1395" s="31" t="s">
        <v>229</v>
      </c>
      <c r="E1395" s="31">
        <v>2018</v>
      </c>
      <c r="F1395" s="31" t="s">
        <v>28</v>
      </c>
      <c r="G1395" s="31" t="s">
        <v>113</v>
      </c>
      <c r="H1395" s="31" t="s">
        <v>743</v>
      </c>
      <c r="I1395" s="31">
        <v>52.472047214089116</v>
      </c>
      <c r="J1395" s="31">
        <v>435</v>
      </c>
      <c r="K1395" s="31">
        <v>120.62539589445774</v>
      </c>
      <c r="L1395" s="31" t="s">
        <v>3558</v>
      </c>
      <c r="M1395" s="31">
        <v>120.63</v>
      </c>
      <c r="N1395" s="31">
        <f t="shared" si="43"/>
        <v>1</v>
      </c>
      <c r="O1395" s="31"/>
    </row>
    <row r="1396" spans="1:15" x14ac:dyDescent="0.45">
      <c r="A1396" s="31" t="str">
        <f t="shared" si="42"/>
        <v>E06000052_Modelled prevalence of children aged 0-4 in households where parent suffering severe mental health problem_Number</v>
      </c>
      <c r="B1396" s="31" t="s">
        <v>482</v>
      </c>
      <c r="C1396" s="31" t="s">
        <v>720</v>
      </c>
      <c r="D1396" s="31" t="s">
        <v>229</v>
      </c>
      <c r="E1396" s="31">
        <v>2018</v>
      </c>
      <c r="F1396" s="31" t="s">
        <v>28</v>
      </c>
      <c r="G1396" s="31" t="s">
        <v>113</v>
      </c>
      <c r="H1396" s="31" t="s">
        <v>743</v>
      </c>
      <c r="I1396" s="31">
        <v>2849.8397579305333</v>
      </c>
      <c r="J1396" s="31">
        <v>28270</v>
      </c>
      <c r="K1396" s="31">
        <v>100.80791503114726</v>
      </c>
      <c r="L1396" s="31" t="s">
        <v>3559</v>
      </c>
      <c r="M1396" s="31">
        <v>100.81</v>
      </c>
      <c r="N1396" s="31">
        <f t="shared" si="43"/>
        <v>0</v>
      </c>
      <c r="O1396" s="31"/>
    </row>
    <row r="1397" spans="1:15" x14ac:dyDescent="0.45">
      <c r="A1397" s="31" t="str">
        <f t="shared" si="42"/>
        <v>E08000026_Modelled prevalence of children aged 0-4 in households where parent suffering severe mental health problem_Number</v>
      </c>
      <c r="B1397" s="31" t="s">
        <v>283</v>
      </c>
      <c r="C1397" s="31" t="s">
        <v>284</v>
      </c>
      <c r="D1397" s="31" t="s">
        <v>229</v>
      </c>
      <c r="E1397" s="31">
        <v>2018</v>
      </c>
      <c r="F1397" s="31" t="s">
        <v>28</v>
      </c>
      <c r="G1397" s="31" t="s">
        <v>113</v>
      </c>
      <c r="H1397" s="31" t="s">
        <v>743</v>
      </c>
      <c r="I1397" s="31">
        <v>2734.5147707443921</v>
      </c>
      <c r="J1397" s="31">
        <v>23068</v>
      </c>
      <c r="K1397" s="31">
        <v>118.54147610301682</v>
      </c>
      <c r="L1397" s="31" t="s">
        <v>3560</v>
      </c>
      <c r="M1397" s="31">
        <v>118.54</v>
      </c>
      <c r="N1397" s="31">
        <f t="shared" si="43"/>
        <v>0</v>
      </c>
      <c r="O1397" s="31"/>
    </row>
    <row r="1398" spans="1:15" x14ac:dyDescent="0.45">
      <c r="A1398" s="31" t="str">
        <f t="shared" si="42"/>
        <v>E09000008_Modelled prevalence of children aged 0-4 in households where parent suffering severe mental health problem_Number</v>
      </c>
      <c r="B1398" s="31" t="s">
        <v>486</v>
      </c>
      <c r="C1398" s="31" t="s">
        <v>487</v>
      </c>
      <c r="D1398" s="31" t="s">
        <v>229</v>
      </c>
      <c r="E1398" s="31">
        <v>2018</v>
      </c>
      <c r="F1398" s="31" t="s">
        <v>28</v>
      </c>
      <c r="G1398" s="31" t="s">
        <v>113</v>
      </c>
      <c r="H1398" s="31" t="s">
        <v>743</v>
      </c>
      <c r="I1398" s="31">
        <v>3487.9073585351075</v>
      </c>
      <c r="J1398" s="31">
        <v>27974</v>
      </c>
      <c r="K1398" s="31">
        <v>124.68389785283148</v>
      </c>
      <c r="L1398" s="31" t="s">
        <v>3561</v>
      </c>
      <c r="M1398" s="31">
        <v>124.68</v>
      </c>
      <c r="N1398" s="31">
        <f t="shared" si="43"/>
        <v>0</v>
      </c>
      <c r="O1398" s="31"/>
    </row>
    <row r="1399" spans="1:15" x14ac:dyDescent="0.45">
      <c r="A1399" s="31" t="str">
        <f t="shared" si="42"/>
        <v>E10000006_Modelled prevalence of children aged 0-4 in households where parent suffering severe mental health problem_Number</v>
      </c>
      <c r="B1399" s="31" t="s">
        <v>285</v>
      </c>
      <c r="C1399" s="31" t="s">
        <v>286</v>
      </c>
      <c r="D1399" s="31" t="s">
        <v>229</v>
      </c>
      <c r="E1399" s="31">
        <v>2018</v>
      </c>
      <c r="F1399" s="31" t="s">
        <v>28</v>
      </c>
      <c r="G1399" s="31" t="s">
        <v>113</v>
      </c>
      <c r="H1399" s="31" t="s">
        <v>743</v>
      </c>
      <c r="I1399" s="31">
        <v>2514.7562812037727</v>
      </c>
      <c r="J1399" s="31">
        <v>24066</v>
      </c>
      <c r="K1399" s="31">
        <v>104.49415279663313</v>
      </c>
      <c r="L1399" s="31" t="s">
        <v>3562</v>
      </c>
      <c r="M1399" s="31">
        <v>104.49</v>
      </c>
      <c r="N1399" s="31">
        <f t="shared" si="43"/>
        <v>0</v>
      </c>
      <c r="O1399" s="31"/>
    </row>
    <row r="1400" spans="1:15" x14ac:dyDescent="0.45">
      <c r="A1400" s="31" t="str">
        <f t="shared" si="42"/>
        <v>E06000005_Modelled prevalence of children aged 0-4 in households where parent suffering severe mental health problem_Number</v>
      </c>
      <c r="B1400" s="31" t="s">
        <v>287</v>
      </c>
      <c r="C1400" s="31" t="s">
        <v>288</v>
      </c>
      <c r="D1400" s="31" t="s">
        <v>229</v>
      </c>
      <c r="E1400" s="31">
        <v>2018</v>
      </c>
      <c r="F1400" s="31" t="s">
        <v>28</v>
      </c>
      <c r="G1400" s="31" t="s">
        <v>113</v>
      </c>
      <c r="H1400" s="31" t="s">
        <v>743</v>
      </c>
      <c r="I1400" s="31">
        <v>668.98733498764591</v>
      </c>
      <c r="J1400" s="31">
        <v>5917</v>
      </c>
      <c r="K1400" s="31">
        <v>113.06191228454385</v>
      </c>
      <c r="L1400" s="31" t="s">
        <v>3563</v>
      </c>
      <c r="M1400" s="31">
        <v>113.06</v>
      </c>
      <c r="N1400" s="31">
        <f t="shared" si="43"/>
        <v>0</v>
      </c>
      <c r="O1400" s="31"/>
    </row>
    <row r="1401" spans="1:15" x14ac:dyDescent="0.45">
      <c r="A1401" s="31" t="str">
        <f t="shared" si="42"/>
        <v>E06000015_Modelled prevalence of children aged 0-4 in households where parent suffering severe mental health problem_Number</v>
      </c>
      <c r="B1401" s="31" t="s">
        <v>289</v>
      </c>
      <c r="C1401" s="31" t="s">
        <v>290</v>
      </c>
      <c r="D1401" s="31" t="s">
        <v>229</v>
      </c>
      <c r="E1401" s="31">
        <v>2018</v>
      </c>
      <c r="F1401" s="31" t="s">
        <v>28</v>
      </c>
      <c r="G1401" s="31" t="s">
        <v>113</v>
      </c>
      <c r="H1401" s="31" t="s">
        <v>743</v>
      </c>
      <c r="I1401" s="31">
        <v>1924.2148897402776</v>
      </c>
      <c r="J1401" s="31">
        <v>16674</v>
      </c>
      <c r="K1401" s="31">
        <v>115.40211645317726</v>
      </c>
      <c r="L1401" s="31" t="s">
        <v>3564</v>
      </c>
      <c r="M1401" s="31">
        <v>115.4</v>
      </c>
      <c r="N1401" s="31">
        <f t="shared" si="43"/>
        <v>0</v>
      </c>
      <c r="O1401" s="31"/>
    </row>
    <row r="1402" spans="1:15" x14ac:dyDescent="0.45">
      <c r="A1402" s="31" t="str">
        <f t="shared" si="42"/>
        <v>E10000007_Modelled prevalence of children aged 0-4 in households where parent suffering severe mental health problem_Number</v>
      </c>
      <c r="B1402" s="31" t="s">
        <v>291</v>
      </c>
      <c r="C1402" s="31" t="s">
        <v>292</v>
      </c>
      <c r="D1402" s="31" t="s">
        <v>229</v>
      </c>
      <c r="E1402" s="31">
        <v>2018</v>
      </c>
      <c r="F1402" s="31" t="s">
        <v>28</v>
      </c>
      <c r="G1402" s="31" t="s">
        <v>113</v>
      </c>
      <c r="H1402" s="31" t="s">
        <v>743</v>
      </c>
      <c r="I1402" s="31">
        <v>3886.0142236616548</v>
      </c>
      <c r="J1402" s="31">
        <v>40208</v>
      </c>
      <c r="K1402" s="31">
        <v>96.647787098628513</v>
      </c>
      <c r="L1402" s="31" t="s">
        <v>3565</v>
      </c>
      <c r="M1402" s="31">
        <v>96.65</v>
      </c>
      <c r="N1402" s="31">
        <f t="shared" si="43"/>
        <v>0</v>
      </c>
      <c r="O1402" s="31"/>
    </row>
    <row r="1403" spans="1:15" x14ac:dyDescent="0.45">
      <c r="A1403" s="31" t="str">
        <f t="shared" si="42"/>
        <v>E10000008_Modelled prevalence of children aged 0-4 in households where parent suffering severe mental health problem_Number</v>
      </c>
      <c r="B1403" s="31" t="s">
        <v>504</v>
      </c>
      <c r="C1403" s="31" t="s">
        <v>505</v>
      </c>
      <c r="D1403" s="31" t="s">
        <v>229</v>
      </c>
      <c r="E1403" s="31">
        <v>2018</v>
      </c>
      <c r="F1403" s="31" t="s">
        <v>28</v>
      </c>
      <c r="G1403" s="31" t="s">
        <v>113</v>
      </c>
      <c r="H1403" s="31" t="s">
        <v>743</v>
      </c>
      <c r="I1403" s="31">
        <v>3718.5890399687337</v>
      </c>
      <c r="J1403" s="31">
        <v>37314</v>
      </c>
      <c r="K1403" s="31">
        <v>99.656671489755425</v>
      </c>
      <c r="L1403" s="31" t="s">
        <v>3566</v>
      </c>
      <c r="M1403" s="31">
        <v>99.66</v>
      </c>
      <c r="N1403" s="31">
        <f t="shared" si="43"/>
        <v>0</v>
      </c>
      <c r="O1403" s="31"/>
    </row>
    <row r="1404" spans="1:15" x14ac:dyDescent="0.45">
      <c r="A1404" s="31" t="str">
        <f t="shared" si="42"/>
        <v>E08000017_Modelled prevalence of children aged 0-4 in households where parent suffering severe mental health problem_Number</v>
      </c>
      <c r="B1404" s="31" t="s">
        <v>293</v>
      </c>
      <c r="C1404" s="31" t="s">
        <v>294</v>
      </c>
      <c r="D1404" s="31" t="s">
        <v>229</v>
      </c>
      <c r="E1404" s="31">
        <v>2018</v>
      </c>
      <c r="F1404" s="31" t="s">
        <v>28</v>
      </c>
      <c r="G1404" s="31" t="s">
        <v>113</v>
      </c>
      <c r="H1404" s="31" t="s">
        <v>743</v>
      </c>
      <c r="I1404" s="31">
        <v>2047.1523048116062</v>
      </c>
      <c r="J1404" s="31">
        <v>18267</v>
      </c>
      <c r="K1404" s="31">
        <v>112.06833660763159</v>
      </c>
      <c r="L1404" s="31" t="s">
        <v>3567</v>
      </c>
      <c r="M1404" s="31">
        <v>112.07</v>
      </c>
      <c r="N1404" s="31">
        <f t="shared" si="43"/>
        <v>0</v>
      </c>
      <c r="O1404" s="31"/>
    </row>
    <row r="1405" spans="1:15" x14ac:dyDescent="0.45">
      <c r="A1405" s="31" t="str">
        <f t="shared" si="42"/>
        <v>E10000009_Modelled prevalence of children aged 0-4 in households where parent suffering severe mental health problem_Number</v>
      </c>
      <c r="B1405" s="31" t="s">
        <v>295</v>
      </c>
      <c r="C1405" s="31" t="s">
        <v>296</v>
      </c>
      <c r="D1405" s="31" t="s">
        <v>229</v>
      </c>
      <c r="E1405" s="31">
        <v>2018</v>
      </c>
      <c r="F1405" s="31" t="s">
        <v>28</v>
      </c>
      <c r="G1405" s="31" t="s">
        <v>113</v>
      </c>
      <c r="H1405" s="31" t="s">
        <v>743</v>
      </c>
      <c r="I1405" s="31">
        <v>1725.8820704876675</v>
      </c>
      <c r="J1405" s="31">
        <v>18202</v>
      </c>
      <c r="K1405" s="31">
        <v>94.818265602003493</v>
      </c>
      <c r="L1405" s="31" t="s">
        <v>3568</v>
      </c>
      <c r="M1405" s="31">
        <v>94.82</v>
      </c>
      <c r="N1405" s="31">
        <f t="shared" si="43"/>
        <v>0</v>
      </c>
      <c r="O1405" s="31"/>
    </row>
    <row r="1406" spans="1:15" x14ac:dyDescent="0.45">
      <c r="A1406" s="31" t="str">
        <f t="shared" si="42"/>
        <v>E08000027_Modelled prevalence of children aged 0-4 in households where parent suffering severe mental health problem_Number</v>
      </c>
      <c r="B1406" s="31" t="s">
        <v>297</v>
      </c>
      <c r="C1406" s="31" t="s">
        <v>298</v>
      </c>
      <c r="D1406" s="31" t="s">
        <v>229</v>
      </c>
      <c r="E1406" s="31">
        <v>2018</v>
      </c>
      <c r="F1406" s="31" t="s">
        <v>28</v>
      </c>
      <c r="G1406" s="31" t="s">
        <v>113</v>
      </c>
      <c r="H1406" s="31" t="s">
        <v>743</v>
      </c>
      <c r="I1406" s="31">
        <v>1941.9300310034239</v>
      </c>
      <c r="J1406" s="31">
        <v>19102</v>
      </c>
      <c r="K1406" s="31">
        <v>101.66108423219683</v>
      </c>
      <c r="L1406" s="31" t="s">
        <v>3569</v>
      </c>
      <c r="M1406" s="31">
        <v>101.66</v>
      </c>
      <c r="N1406" s="31">
        <f t="shared" si="43"/>
        <v>0</v>
      </c>
      <c r="O1406" s="31"/>
    </row>
    <row r="1407" spans="1:15" x14ac:dyDescent="0.45">
      <c r="A1407" s="31" t="str">
        <f t="shared" si="42"/>
        <v>E06000047_Modelled prevalence of children aged 0-4 in households where parent suffering severe mental health problem_Number</v>
      </c>
      <c r="B1407" s="31" t="s">
        <v>528</v>
      </c>
      <c r="C1407" s="31" t="s">
        <v>721</v>
      </c>
      <c r="D1407" s="31" t="s">
        <v>229</v>
      </c>
      <c r="E1407" s="31">
        <v>2018</v>
      </c>
      <c r="F1407" s="31" t="s">
        <v>28</v>
      </c>
      <c r="G1407" s="31" t="s">
        <v>113</v>
      </c>
      <c r="H1407" s="31" t="s">
        <v>743</v>
      </c>
      <c r="I1407" s="31">
        <v>3108.8514046202349</v>
      </c>
      <c r="J1407" s="31">
        <v>27021</v>
      </c>
      <c r="K1407" s="31">
        <v>115.05315882536675</v>
      </c>
      <c r="L1407" s="31" t="s">
        <v>3570</v>
      </c>
      <c r="M1407" s="31">
        <v>115.05</v>
      </c>
      <c r="N1407" s="31">
        <f t="shared" si="43"/>
        <v>0</v>
      </c>
      <c r="O1407" s="31"/>
    </row>
    <row r="1408" spans="1:15" x14ac:dyDescent="0.45">
      <c r="A1408" s="31" t="str">
        <f t="shared" si="42"/>
        <v>E09000009_Modelled prevalence of children aged 0-4 in households where parent suffering severe mental health problem_Number</v>
      </c>
      <c r="B1408" s="31" t="s">
        <v>509</v>
      </c>
      <c r="C1408" s="31" t="s">
        <v>510</v>
      </c>
      <c r="D1408" s="31" t="s">
        <v>229</v>
      </c>
      <c r="E1408" s="31">
        <v>2018</v>
      </c>
      <c r="F1408" s="31" t="s">
        <v>28</v>
      </c>
      <c r="G1408" s="31" t="s">
        <v>113</v>
      </c>
      <c r="H1408" s="31" t="s">
        <v>743</v>
      </c>
      <c r="I1408" s="31">
        <v>2906.3581679679064</v>
      </c>
      <c r="J1408" s="31">
        <v>24600</v>
      </c>
      <c r="K1408" s="31">
        <v>118.14464097430513</v>
      </c>
      <c r="L1408" s="31" t="s">
        <v>3571</v>
      </c>
      <c r="M1408" s="31">
        <v>118.14</v>
      </c>
      <c r="N1408" s="31">
        <f t="shared" si="43"/>
        <v>0</v>
      </c>
      <c r="O1408" s="31"/>
    </row>
    <row r="1409" spans="1:15" x14ac:dyDescent="0.45">
      <c r="A1409" s="31" t="str">
        <f t="shared" si="42"/>
        <v>E06000011_Modelled prevalence of children aged 0-4 in households where parent suffering severe mental health problem_Number</v>
      </c>
      <c r="B1409" s="31" t="s">
        <v>514</v>
      </c>
      <c r="C1409" s="31" t="s">
        <v>594</v>
      </c>
      <c r="D1409" s="31" t="s">
        <v>229</v>
      </c>
      <c r="E1409" s="31">
        <v>2018</v>
      </c>
      <c r="F1409" s="31" t="s">
        <v>28</v>
      </c>
      <c r="G1409" s="31" t="s">
        <v>113</v>
      </c>
      <c r="H1409" s="31" t="s">
        <v>743</v>
      </c>
      <c r="I1409" s="31">
        <v>1507.9289740393738</v>
      </c>
      <c r="J1409" s="31">
        <v>15572</v>
      </c>
      <c r="K1409" s="31">
        <v>96.835921785215376</v>
      </c>
      <c r="L1409" s="31" t="s">
        <v>3572</v>
      </c>
      <c r="M1409" s="31">
        <v>96.84</v>
      </c>
      <c r="N1409" s="31">
        <f t="shared" si="43"/>
        <v>0</v>
      </c>
      <c r="O1409" s="31"/>
    </row>
    <row r="1410" spans="1:15" x14ac:dyDescent="0.45">
      <c r="A1410" s="31" t="str">
        <f t="shared" ref="A1410:A1473" si="44">CONCATENATE(B1410,"_",G1410,"_",H1410)</f>
        <v>E10000011_Modelled prevalence of children aged 0-4 in households where parent suffering severe mental health problem_Number</v>
      </c>
      <c r="B1410" s="31" t="s">
        <v>299</v>
      </c>
      <c r="C1410" s="31" t="s">
        <v>300</v>
      </c>
      <c r="D1410" s="31" t="s">
        <v>229</v>
      </c>
      <c r="E1410" s="31">
        <v>2018</v>
      </c>
      <c r="F1410" s="31" t="s">
        <v>28</v>
      </c>
      <c r="G1410" s="31" t="s">
        <v>113</v>
      </c>
      <c r="H1410" s="31" t="s">
        <v>743</v>
      </c>
      <c r="I1410" s="31">
        <v>2688.5551386412803</v>
      </c>
      <c r="J1410" s="31">
        <v>27106</v>
      </c>
      <c r="K1410" s="31">
        <v>99.186716543985852</v>
      </c>
      <c r="L1410" s="31" t="s">
        <v>3573</v>
      </c>
      <c r="M1410" s="31">
        <v>99.19</v>
      </c>
      <c r="N1410" s="31">
        <f t="shared" ref="N1410:N1473" si="45">IF(OR(C1410="City of London",C1410="Isles of Scilly"),1,0)</f>
        <v>0</v>
      </c>
      <c r="O1410" s="31"/>
    </row>
    <row r="1411" spans="1:15" x14ac:dyDescent="0.45">
      <c r="A1411" s="31" t="str">
        <f t="shared" si="44"/>
        <v>E09000010_Modelled prevalence of children aged 0-4 in households where parent suffering severe mental health problem_Number</v>
      </c>
      <c r="B1411" s="31" t="s">
        <v>301</v>
      </c>
      <c r="C1411" s="31" t="s">
        <v>302</v>
      </c>
      <c r="D1411" s="31" t="s">
        <v>229</v>
      </c>
      <c r="E1411" s="31">
        <v>2018</v>
      </c>
      <c r="F1411" s="31" t="s">
        <v>28</v>
      </c>
      <c r="G1411" s="31" t="s">
        <v>113</v>
      </c>
      <c r="H1411" s="31" t="s">
        <v>743</v>
      </c>
      <c r="I1411" s="31">
        <v>2966.7716208153875</v>
      </c>
      <c r="J1411" s="31">
        <v>24321</v>
      </c>
      <c r="K1411" s="31">
        <v>121.98394888431345</v>
      </c>
      <c r="L1411" s="31" t="s">
        <v>3574</v>
      </c>
      <c r="M1411" s="31">
        <v>121.98</v>
      </c>
      <c r="N1411" s="31">
        <f t="shared" si="45"/>
        <v>0</v>
      </c>
      <c r="O1411" s="31"/>
    </row>
    <row r="1412" spans="1:15" x14ac:dyDescent="0.45">
      <c r="A1412" s="31" t="str">
        <f t="shared" si="44"/>
        <v>E10000012_Modelled prevalence of children aged 0-4 in households where parent suffering severe mental health problem_Number</v>
      </c>
      <c r="B1412" s="31" t="s">
        <v>303</v>
      </c>
      <c r="C1412" s="31" t="s">
        <v>304</v>
      </c>
      <c r="D1412" s="31" t="s">
        <v>229</v>
      </c>
      <c r="E1412" s="31">
        <v>2018</v>
      </c>
      <c r="F1412" s="31" t="s">
        <v>28</v>
      </c>
      <c r="G1412" s="31" t="s">
        <v>113</v>
      </c>
      <c r="H1412" s="31" t="s">
        <v>743</v>
      </c>
      <c r="I1412" s="31">
        <v>8746.0457088222465</v>
      </c>
      <c r="J1412" s="31">
        <v>85981</v>
      </c>
      <c r="K1412" s="31">
        <v>101.72067908982503</v>
      </c>
      <c r="L1412" s="31" t="s">
        <v>3575</v>
      </c>
      <c r="M1412" s="31">
        <v>101.72</v>
      </c>
      <c r="N1412" s="31">
        <f t="shared" si="45"/>
        <v>0</v>
      </c>
      <c r="O1412" s="31"/>
    </row>
    <row r="1413" spans="1:15" x14ac:dyDescent="0.45">
      <c r="A1413" s="31" t="str">
        <f t="shared" si="44"/>
        <v>E08000020_Modelled prevalence of children aged 0-4 in households where parent suffering severe mental health problem_Number</v>
      </c>
      <c r="B1413" s="31" t="s">
        <v>305</v>
      </c>
      <c r="C1413" s="31" t="s">
        <v>306</v>
      </c>
      <c r="D1413" s="31" t="s">
        <v>229</v>
      </c>
      <c r="E1413" s="31">
        <v>2018</v>
      </c>
      <c r="F1413" s="31" t="s">
        <v>28</v>
      </c>
      <c r="G1413" s="31" t="s">
        <v>113</v>
      </c>
      <c r="H1413" s="31" t="s">
        <v>743</v>
      </c>
      <c r="I1413" s="31">
        <v>1346.4558502309562</v>
      </c>
      <c r="J1413" s="31">
        <v>10857</v>
      </c>
      <c r="K1413" s="31">
        <v>124.01730222261732</v>
      </c>
      <c r="L1413" s="31" t="s">
        <v>3576</v>
      </c>
      <c r="M1413" s="31">
        <v>124.02</v>
      </c>
      <c r="N1413" s="31">
        <f t="shared" si="45"/>
        <v>0</v>
      </c>
      <c r="O1413" s="31"/>
    </row>
    <row r="1414" spans="1:15" x14ac:dyDescent="0.45">
      <c r="A1414" s="31" t="str">
        <f t="shared" si="44"/>
        <v>E10000013_Modelled prevalence of children aged 0-4 in households where parent suffering severe mental health problem_Number</v>
      </c>
      <c r="B1414" s="31" t="s">
        <v>307</v>
      </c>
      <c r="C1414" s="31" t="s">
        <v>308</v>
      </c>
      <c r="D1414" s="31" t="s">
        <v>229</v>
      </c>
      <c r="E1414" s="31">
        <v>2018</v>
      </c>
      <c r="F1414" s="31" t="s">
        <v>28</v>
      </c>
      <c r="G1414" s="31" t="s">
        <v>113</v>
      </c>
      <c r="H1414" s="31" t="s">
        <v>743</v>
      </c>
      <c r="I1414" s="31">
        <v>3340.6466684663437</v>
      </c>
      <c r="J1414" s="31">
        <v>34617</v>
      </c>
      <c r="K1414" s="31">
        <v>96.503066945903569</v>
      </c>
      <c r="L1414" s="31" t="s">
        <v>3577</v>
      </c>
      <c r="M1414" s="31">
        <v>96.5</v>
      </c>
      <c r="N1414" s="31">
        <f t="shared" si="45"/>
        <v>0</v>
      </c>
      <c r="O1414" s="31"/>
    </row>
    <row r="1415" spans="1:15" x14ac:dyDescent="0.45">
      <c r="A1415" s="31" t="str">
        <f t="shared" si="44"/>
        <v>E09000011_Modelled prevalence of children aged 0-4 in households where parent suffering severe mental health problem_Number</v>
      </c>
      <c r="B1415" s="31" t="s">
        <v>518</v>
      </c>
      <c r="C1415" s="31" t="s">
        <v>519</v>
      </c>
      <c r="D1415" s="31" t="s">
        <v>229</v>
      </c>
      <c r="E1415" s="31">
        <v>2018</v>
      </c>
      <c r="F1415" s="31" t="s">
        <v>28</v>
      </c>
      <c r="G1415" s="31" t="s">
        <v>113</v>
      </c>
      <c r="H1415" s="31" t="s">
        <v>743</v>
      </c>
      <c r="I1415" s="31">
        <v>2940.7948145839446</v>
      </c>
      <c r="J1415" s="31">
        <v>21953</v>
      </c>
      <c r="K1415" s="31">
        <v>133.95867601621396</v>
      </c>
      <c r="L1415" s="31" t="s">
        <v>3578</v>
      </c>
      <c r="M1415" s="31">
        <v>133.96</v>
      </c>
      <c r="N1415" s="31">
        <f t="shared" si="45"/>
        <v>0</v>
      </c>
      <c r="O1415" s="31"/>
    </row>
    <row r="1416" spans="1:15" x14ac:dyDescent="0.45">
      <c r="A1416" s="31" t="str">
        <f t="shared" si="44"/>
        <v>E09000012_Modelled prevalence of children aged 0-4 in households where parent suffering severe mental health problem_Number</v>
      </c>
      <c r="B1416" s="31" t="s">
        <v>498</v>
      </c>
      <c r="C1416" s="31" t="s">
        <v>499</v>
      </c>
      <c r="D1416" s="31" t="s">
        <v>229</v>
      </c>
      <c r="E1416" s="31">
        <v>2018</v>
      </c>
      <c r="F1416" s="31" t="s">
        <v>28</v>
      </c>
      <c r="G1416" s="31" t="s">
        <v>113</v>
      </c>
      <c r="H1416" s="31" t="s">
        <v>743</v>
      </c>
      <c r="I1416" s="31">
        <v>3112.0890889908187</v>
      </c>
      <c r="J1416" s="31">
        <v>20326</v>
      </c>
      <c r="K1416" s="31">
        <v>153.10878131412076</v>
      </c>
      <c r="L1416" s="31" t="s">
        <v>3579</v>
      </c>
      <c r="M1416" s="31">
        <v>153.11000000000001</v>
      </c>
      <c r="N1416" s="31">
        <f t="shared" si="45"/>
        <v>0</v>
      </c>
      <c r="O1416" s="31"/>
    </row>
    <row r="1417" spans="1:15" x14ac:dyDescent="0.45">
      <c r="A1417" s="31" t="str">
        <f t="shared" si="44"/>
        <v>E06000006_Modelled prevalence of children aged 0-4 in households where parent suffering severe mental health problem_Number</v>
      </c>
      <c r="B1417" s="31" t="s">
        <v>531</v>
      </c>
      <c r="C1417" s="31" t="s">
        <v>722</v>
      </c>
      <c r="D1417" s="31" t="s">
        <v>229</v>
      </c>
      <c r="E1417" s="31">
        <v>2018</v>
      </c>
      <c r="F1417" s="31" t="s">
        <v>28</v>
      </c>
      <c r="G1417" s="31" t="s">
        <v>113</v>
      </c>
      <c r="H1417" s="31" t="s">
        <v>743</v>
      </c>
      <c r="I1417" s="31">
        <v>1023.8732606246391</v>
      </c>
      <c r="J1417" s="31">
        <v>7676</v>
      </c>
      <c r="K1417" s="31">
        <v>133.38630284323071</v>
      </c>
      <c r="L1417" s="31" t="s">
        <v>3580</v>
      </c>
      <c r="M1417" s="31">
        <v>133.38999999999999</v>
      </c>
      <c r="N1417" s="31">
        <f t="shared" si="45"/>
        <v>0</v>
      </c>
      <c r="O1417" s="31"/>
    </row>
    <row r="1418" spans="1:15" x14ac:dyDescent="0.45">
      <c r="A1418" s="31" t="str">
        <f t="shared" si="44"/>
        <v>E09000013_Modelled prevalence of children aged 0-4 in households where parent suffering severe mental health problem_Number</v>
      </c>
      <c r="B1418" s="31" t="s">
        <v>491</v>
      </c>
      <c r="C1418" s="31" t="s">
        <v>723</v>
      </c>
      <c r="D1418" s="31" t="s">
        <v>229</v>
      </c>
      <c r="E1418" s="31">
        <v>2018</v>
      </c>
      <c r="F1418" s="31" t="s">
        <v>28</v>
      </c>
      <c r="G1418" s="31" t="s">
        <v>113</v>
      </c>
      <c r="H1418" s="31" t="s">
        <v>743</v>
      </c>
      <c r="I1418" s="31">
        <v>1606.0188227824951</v>
      </c>
      <c r="J1418" s="31">
        <v>11404</v>
      </c>
      <c r="K1418" s="31">
        <v>140.82943026854568</v>
      </c>
      <c r="L1418" s="31" t="s">
        <v>3581</v>
      </c>
      <c r="M1418" s="31">
        <v>140.83000000000001</v>
      </c>
      <c r="N1418" s="31">
        <f t="shared" si="45"/>
        <v>0</v>
      </c>
      <c r="O1418" s="31"/>
    </row>
    <row r="1419" spans="1:15" x14ac:dyDescent="0.45">
      <c r="A1419" s="31" t="str">
        <f t="shared" si="44"/>
        <v>E10000014_Modelled prevalence of children aged 0-4 in households where parent suffering severe mental health problem_Number</v>
      </c>
      <c r="B1419" s="31" t="s">
        <v>309</v>
      </c>
      <c r="C1419" s="31" t="s">
        <v>310</v>
      </c>
      <c r="D1419" s="31" t="s">
        <v>229</v>
      </c>
      <c r="E1419" s="31">
        <v>2018</v>
      </c>
      <c r="F1419" s="31" t="s">
        <v>28</v>
      </c>
      <c r="G1419" s="31" t="s">
        <v>113</v>
      </c>
      <c r="H1419" s="31" t="s">
        <v>743</v>
      </c>
      <c r="I1419" s="31">
        <v>6945.1664508465374</v>
      </c>
      <c r="J1419" s="31">
        <v>74388</v>
      </c>
      <c r="K1419" s="31">
        <v>93.364070157102447</v>
      </c>
      <c r="L1419" s="31" t="s">
        <v>3582</v>
      </c>
      <c r="M1419" s="31">
        <v>93.36</v>
      </c>
      <c r="N1419" s="31">
        <f t="shared" si="45"/>
        <v>0</v>
      </c>
      <c r="O1419" s="31"/>
    </row>
    <row r="1420" spans="1:15" x14ac:dyDescent="0.45">
      <c r="A1420" s="31" t="str">
        <f t="shared" si="44"/>
        <v>E09000014_Modelled prevalence of children aged 0-4 in households where parent suffering severe mental health problem_Number</v>
      </c>
      <c r="B1420" s="31" t="s">
        <v>311</v>
      </c>
      <c r="C1420" s="31" t="s">
        <v>312</v>
      </c>
      <c r="D1420" s="31" t="s">
        <v>229</v>
      </c>
      <c r="E1420" s="31">
        <v>2018</v>
      </c>
      <c r="F1420" s="31" t="s">
        <v>28</v>
      </c>
      <c r="G1420" s="31" t="s">
        <v>113</v>
      </c>
      <c r="H1420" s="31" t="s">
        <v>743</v>
      </c>
      <c r="I1420" s="31">
        <v>2532.6471161097434</v>
      </c>
      <c r="J1420" s="31">
        <v>18586</v>
      </c>
      <c r="K1420" s="31">
        <v>136.26638954641899</v>
      </c>
      <c r="L1420" s="31" t="s">
        <v>3583</v>
      </c>
      <c r="M1420" s="31">
        <v>136.27000000000001</v>
      </c>
      <c r="N1420" s="31">
        <f t="shared" si="45"/>
        <v>0</v>
      </c>
      <c r="O1420" s="31"/>
    </row>
    <row r="1421" spans="1:15" x14ac:dyDescent="0.45">
      <c r="A1421" s="31" t="str">
        <f t="shared" si="44"/>
        <v>E09000015_Modelled prevalence of children aged 0-4 in households where parent suffering severe mental health problem_Number</v>
      </c>
      <c r="B1421" s="31" t="s">
        <v>496</v>
      </c>
      <c r="C1421" s="31" t="s">
        <v>497</v>
      </c>
      <c r="D1421" s="31" t="s">
        <v>229</v>
      </c>
      <c r="E1421" s="31">
        <v>2018</v>
      </c>
      <c r="F1421" s="31" t="s">
        <v>28</v>
      </c>
      <c r="G1421" s="31" t="s">
        <v>113</v>
      </c>
      <c r="H1421" s="31" t="s">
        <v>743</v>
      </c>
      <c r="I1421" s="31">
        <v>1852.8270761664951</v>
      </c>
      <c r="J1421" s="31">
        <v>17745</v>
      </c>
      <c r="K1421" s="31">
        <v>104.41403641400366</v>
      </c>
      <c r="L1421" s="31" t="s">
        <v>3584</v>
      </c>
      <c r="M1421" s="31">
        <v>104.41</v>
      </c>
      <c r="N1421" s="31">
        <f t="shared" si="45"/>
        <v>0</v>
      </c>
      <c r="O1421" s="31"/>
    </row>
    <row r="1422" spans="1:15" x14ac:dyDescent="0.45">
      <c r="A1422" s="31" t="str">
        <f t="shared" si="44"/>
        <v>E06000001_Modelled prevalence of children aged 0-4 in households where parent suffering severe mental health problem_Number</v>
      </c>
      <c r="B1422" s="31" t="s">
        <v>313</v>
      </c>
      <c r="C1422" s="31" t="s">
        <v>314</v>
      </c>
      <c r="D1422" s="31" t="s">
        <v>229</v>
      </c>
      <c r="E1422" s="31">
        <v>2018</v>
      </c>
      <c r="F1422" s="31" t="s">
        <v>28</v>
      </c>
      <c r="G1422" s="31" t="s">
        <v>113</v>
      </c>
      <c r="H1422" s="31" t="s">
        <v>743</v>
      </c>
      <c r="I1422" s="31">
        <v>697.53032008259049</v>
      </c>
      <c r="J1422" s="31">
        <v>5297</v>
      </c>
      <c r="K1422" s="31">
        <v>131.68403248680204</v>
      </c>
      <c r="L1422" s="31" t="s">
        <v>3585</v>
      </c>
      <c r="M1422" s="31">
        <v>131.68</v>
      </c>
      <c r="N1422" s="31">
        <f t="shared" si="45"/>
        <v>0</v>
      </c>
      <c r="O1422" s="31"/>
    </row>
    <row r="1423" spans="1:15" x14ac:dyDescent="0.45">
      <c r="A1423" s="31" t="str">
        <f t="shared" si="44"/>
        <v>E09000016_Modelled prevalence of children aged 0-4 in households where parent suffering severe mental health problem_Number</v>
      </c>
      <c r="B1423" s="31" t="s">
        <v>315</v>
      </c>
      <c r="C1423" s="31" t="s">
        <v>316</v>
      </c>
      <c r="D1423" s="31" t="s">
        <v>229</v>
      </c>
      <c r="E1423" s="31">
        <v>2018</v>
      </c>
      <c r="F1423" s="31" t="s">
        <v>28</v>
      </c>
      <c r="G1423" s="31" t="s">
        <v>113</v>
      </c>
      <c r="H1423" s="31" t="s">
        <v>743</v>
      </c>
      <c r="I1423" s="31">
        <v>1897.3741880025191</v>
      </c>
      <c r="J1423" s="31">
        <v>17370</v>
      </c>
      <c r="K1423" s="31">
        <v>109.23282602202183</v>
      </c>
      <c r="L1423" s="31" t="s">
        <v>3586</v>
      </c>
      <c r="M1423" s="31">
        <v>109.23</v>
      </c>
      <c r="N1423" s="31">
        <f t="shared" si="45"/>
        <v>0</v>
      </c>
      <c r="O1423" s="31"/>
    </row>
    <row r="1424" spans="1:15" x14ac:dyDescent="0.45">
      <c r="A1424" s="31" t="str">
        <f t="shared" si="44"/>
        <v>E06000019_Modelled prevalence of children aged 0-4 in households where parent suffering severe mental health problem_Number</v>
      </c>
      <c r="B1424" s="31" t="s">
        <v>317</v>
      </c>
      <c r="C1424" s="31" t="s">
        <v>318</v>
      </c>
      <c r="D1424" s="31" t="s">
        <v>229</v>
      </c>
      <c r="E1424" s="31">
        <v>2018</v>
      </c>
      <c r="F1424" s="31" t="s">
        <v>28</v>
      </c>
      <c r="G1424" s="31" t="s">
        <v>113</v>
      </c>
      <c r="H1424" s="31" t="s">
        <v>743</v>
      </c>
      <c r="I1424" s="31">
        <v>842.83253755656551</v>
      </c>
      <c r="J1424" s="31">
        <v>9337</v>
      </c>
      <c r="K1424" s="31">
        <v>90.268023728881388</v>
      </c>
      <c r="L1424" s="31" t="s">
        <v>3587</v>
      </c>
      <c r="M1424" s="31">
        <v>90.27</v>
      </c>
      <c r="N1424" s="31">
        <f t="shared" si="45"/>
        <v>0</v>
      </c>
      <c r="O1424" s="31"/>
    </row>
    <row r="1425" spans="1:15" x14ac:dyDescent="0.45">
      <c r="A1425" s="31" t="str">
        <f t="shared" si="44"/>
        <v>E10000015_Modelled prevalence of children aged 0-4 in households where parent suffering severe mental health problem_Number</v>
      </c>
      <c r="B1425" s="31" t="s">
        <v>319</v>
      </c>
      <c r="C1425" s="31" t="s">
        <v>320</v>
      </c>
      <c r="D1425" s="31" t="s">
        <v>229</v>
      </c>
      <c r="E1425" s="31">
        <v>2018</v>
      </c>
      <c r="F1425" s="31" t="s">
        <v>28</v>
      </c>
      <c r="G1425" s="31" t="s">
        <v>113</v>
      </c>
      <c r="H1425" s="31" t="s">
        <v>743</v>
      </c>
      <c r="I1425" s="31">
        <v>7806.6711763772446</v>
      </c>
      <c r="J1425" s="31">
        <v>74764</v>
      </c>
      <c r="K1425" s="31">
        <v>104.41751613580392</v>
      </c>
      <c r="L1425" s="31" t="s">
        <v>3588</v>
      </c>
      <c r="M1425" s="31">
        <v>104.42</v>
      </c>
      <c r="N1425" s="31">
        <f t="shared" si="45"/>
        <v>0</v>
      </c>
      <c r="O1425" s="31"/>
    </row>
    <row r="1426" spans="1:15" x14ac:dyDescent="0.45">
      <c r="A1426" s="31" t="str">
        <f t="shared" si="44"/>
        <v>E09000017_Modelled prevalence of children aged 0-4 in households where parent suffering severe mental health problem_Number</v>
      </c>
      <c r="B1426" s="31" t="s">
        <v>321</v>
      </c>
      <c r="C1426" s="31" t="s">
        <v>322</v>
      </c>
      <c r="D1426" s="31" t="s">
        <v>229</v>
      </c>
      <c r="E1426" s="31">
        <v>2018</v>
      </c>
      <c r="F1426" s="31" t="s">
        <v>28</v>
      </c>
      <c r="G1426" s="31" t="s">
        <v>113</v>
      </c>
      <c r="H1426" s="31" t="s">
        <v>743</v>
      </c>
      <c r="I1426" s="31">
        <v>2547.8454352384274</v>
      </c>
      <c r="J1426" s="31">
        <v>22489</v>
      </c>
      <c r="K1426" s="31">
        <v>113.29296257007547</v>
      </c>
      <c r="L1426" s="31" t="s">
        <v>3589</v>
      </c>
      <c r="M1426" s="31">
        <v>113.29</v>
      </c>
      <c r="N1426" s="31">
        <f t="shared" si="45"/>
        <v>0</v>
      </c>
      <c r="O1426" s="31"/>
    </row>
    <row r="1427" spans="1:15" x14ac:dyDescent="0.45">
      <c r="A1427" s="31" t="str">
        <f t="shared" si="44"/>
        <v>E09000018_Modelled prevalence of children aged 0-4 in households where parent suffering severe mental health problem_Number</v>
      </c>
      <c r="B1427" s="31" t="s">
        <v>323</v>
      </c>
      <c r="C1427" s="31" t="s">
        <v>324</v>
      </c>
      <c r="D1427" s="31" t="s">
        <v>229</v>
      </c>
      <c r="E1427" s="31">
        <v>2018</v>
      </c>
      <c r="F1427" s="31" t="s">
        <v>28</v>
      </c>
      <c r="G1427" s="31" t="s">
        <v>113</v>
      </c>
      <c r="H1427" s="31" t="s">
        <v>743</v>
      </c>
      <c r="I1427" s="31">
        <v>2381.3864163716703</v>
      </c>
      <c r="J1427" s="31">
        <v>20363</v>
      </c>
      <c r="K1427" s="31">
        <v>116.94673753237097</v>
      </c>
      <c r="L1427" s="31" t="s">
        <v>3590</v>
      </c>
      <c r="M1427" s="31">
        <v>116.95</v>
      </c>
      <c r="N1427" s="31">
        <f t="shared" si="45"/>
        <v>0</v>
      </c>
      <c r="O1427" s="31"/>
    </row>
    <row r="1428" spans="1:15" x14ac:dyDescent="0.45">
      <c r="A1428" s="31" t="str">
        <f t="shared" si="44"/>
        <v>E06000046_Modelled prevalence of children aged 0-4 in households where parent suffering severe mental health problem_Number</v>
      </c>
      <c r="B1428" s="31" t="s">
        <v>325</v>
      </c>
      <c r="C1428" s="31" t="s">
        <v>326</v>
      </c>
      <c r="D1428" s="31" t="s">
        <v>229</v>
      </c>
      <c r="E1428" s="31">
        <v>2018</v>
      </c>
      <c r="F1428" s="31" t="s">
        <v>28</v>
      </c>
      <c r="G1428" s="31" t="s">
        <v>113</v>
      </c>
      <c r="H1428" s="31" t="s">
        <v>743</v>
      </c>
      <c r="I1428" s="31">
        <v>656.12068861677074</v>
      </c>
      <c r="J1428" s="31">
        <v>6462</v>
      </c>
      <c r="K1428" s="31">
        <v>101.53523500723782</v>
      </c>
      <c r="L1428" s="31" t="s">
        <v>3591</v>
      </c>
      <c r="M1428" s="31">
        <v>101.54</v>
      </c>
      <c r="N1428" s="31">
        <f t="shared" si="45"/>
        <v>0</v>
      </c>
      <c r="O1428" s="31"/>
    </row>
    <row r="1429" spans="1:15" x14ac:dyDescent="0.45">
      <c r="A1429" s="31" t="str">
        <f t="shared" si="44"/>
        <v>E09000019_Modelled prevalence of children aged 0-4 in households where parent suffering severe mental health problem_Number</v>
      </c>
      <c r="B1429" s="31" t="s">
        <v>500</v>
      </c>
      <c r="C1429" s="31" t="s">
        <v>501</v>
      </c>
      <c r="D1429" s="31" t="s">
        <v>229</v>
      </c>
      <c r="E1429" s="31">
        <v>2018</v>
      </c>
      <c r="F1429" s="31" t="s">
        <v>28</v>
      </c>
      <c r="G1429" s="31" t="s">
        <v>113</v>
      </c>
      <c r="H1429" s="31" t="s">
        <v>743</v>
      </c>
      <c r="I1429" s="31">
        <v>2049.0610277352703</v>
      </c>
      <c r="J1429" s="31">
        <v>13127</v>
      </c>
      <c r="K1429" s="31">
        <v>156.09514951895105</v>
      </c>
      <c r="L1429" s="31" t="s">
        <v>3592</v>
      </c>
      <c r="M1429" s="31">
        <v>156.1</v>
      </c>
      <c r="N1429" s="31">
        <f t="shared" si="45"/>
        <v>0</v>
      </c>
      <c r="O1429" s="31"/>
    </row>
    <row r="1430" spans="1:15" x14ac:dyDescent="0.45">
      <c r="A1430" s="31" t="str">
        <f t="shared" si="44"/>
        <v>E09000020_Modelled prevalence of children aged 0-4 in households where parent suffering severe mental health problem_Number</v>
      </c>
      <c r="B1430" s="31" t="s">
        <v>479</v>
      </c>
      <c r="C1430" s="31" t="s">
        <v>674</v>
      </c>
      <c r="D1430" s="31" t="s">
        <v>229</v>
      </c>
      <c r="E1430" s="31">
        <v>2018</v>
      </c>
      <c r="F1430" s="31" t="s">
        <v>28</v>
      </c>
      <c r="G1430" s="31" t="s">
        <v>113</v>
      </c>
      <c r="H1430" s="31" t="s">
        <v>743</v>
      </c>
      <c r="I1430" s="31">
        <v>1020.8458934890523</v>
      </c>
      <c r="J1430" s="31">
        <v>8223</v>
      </c>
      <c r="K1430" s="31">
        <v>124.14518952803749</v>
      </c>
      <c r="L1430" s="31" t="s">
        <v>3593</v>
      </c>
      <c r="M1430" s="31">
        <v>124.15</v>
      </c>
      <c r="N1430" s="31">
        <f t="shared" si="45"/>
        <v>0</v>
      </c>
      <c r="O1430" s="31"/>
    </row>
    <row r="1431" spans="1:15" x14ac:dyDescent="0.45">
      <c r="A1431" s="31" t="str">
        <f t="shared" si="44"/>
        <v>E10000016_Modelled prevalence of children aged 0-4 in households where parent suffering severe mental health problem_Number</v>
      </c>
      <c r="B1431" s="31" t="s">
        <v>327</v>
      </c>
      <c r="C1431" s="31" t="s">
        <v>328</v>
      </c>
      <c r="D1431" s="31" t="s">
        <v>229</v>
      </c>
      <c r="E1431" s="31">
        <v>2018</v>
      </c>
      <c r="F1431" s="31" t="s">
        <v>28</v>
      </c>
      <c r="G1431" s="31" t="s">
        <v>113</v>
      </c>
      <c r="H1431" s="31" t="s">
        <v>743</v>
      </c>
      <c r="I1431" s="31">
        <v>9055.6383640841213</v>
      </c>
      <c r="J1431" s="31">
        <v>91425</v>
      </c>
      <c r="K1431" s="31">
        <v>99.049913744425723</v>
      </c>
      <c r="L1431" s="31" t="s">
        <v>3594</v>
      </c>
      <c r="M1431" s="31">
        <v>99.05</v>
      </c>
      <c r="N1431" s="31">
        <f t="shared" si="45"/>
        <v>0</v>
      </c>
      <c r="O1431" s="31"/>
    </row>
    <row r="1432" spans="1:15" x14ac:dyDescent="0.45">
      <c r="A1432" s="31" t="str">
        <f t="shared" si="44"/>
        <v>E06000010_Modelled prevalence of children aged 0-4 in households where parent suffering severe mental health problem_Number</v>
      </c>
      <c r="B1432" s="31" t="s">
        <v>329</v>
      </c>
      <c r="C1432" s="31" t="s">
        <v>593</v>
      </c>
      <c r="D1432" s="31" t="s">
        <v>229</v>
      </c>
      <c r="E1432" s="31">
        <v>2018</v>
      </c>
      <c r="F1432" s="31" t="s">
        <v>28</v>
      </c>
      <c r="G1432" s="31" t="s">
        <v>113</v>
      </c>
      <c r="H1432" s="31" t="s">
        <v>743</v>
      </c>
      <c r="I1432" s="31">
        <v>2348.3347345613447</v>
      </c>
      <c r="J1432" s="31">
        <v>17207</v>
      </c>
      <c r="K1432" s="31">
        <v>136.47554684496686</v>
      </c>
      <c r="L1432" s="31" t="s">
        <v>3595</v>
      </c>
      <c r="M1432" s="31">
        <v>136.47999999999999</v>
      </c>
      <c r="N1432" s="31">
        <f t="shared" si="45"/>
        <v>0</v>
      </c>
      <c r="O1432" s="31"/>
    </row>
    <row r="1433" spans="1:15" x14ac:dyDescent="0.45">
      <c r="A1433" s="31" t="str">
        <f t="shared" si="44"/>
        <v>E09000021_Modelled prevalence of children aged 0-4 in households where parent suffering severe mental health problem_Number</v>
      </c>
      <c r="B1433" s="31" t="s">
        <v>520</v>
      </c>
      <c r="C1433" s="31" t="s">
        <v>521</v>
      </c>
      <c r="D1433" s="31" t="s">
        <v>229</v>
      </c>
      <c r="E1433" s="31">
        <v>2018</v>
      </c>
      <c r="F1433" s="31" t="s">
        <v>28</v>
      </c>
      <c r="G1433" s="31" t="s">
        <v>113</v>
      </c>
      <c r="H1433" s="31" t="s">
        <v>743</v>
      </c>
      <c r="I1433" s="31">
        <v>1207.6659615949463</v>
      </c>
      <c r="J1433" s="31">
        <v>11291</v>
      </c>
      <c r="K1433" s="31">
        <v>106.95828195863487</v>
      </c>
      <c r="L1433" s="31" t="s">
        <v>3596</v>
      </c>
      <c r="M1433" s="31">
        <v>106.96</v>
      </c>
      <c r="N1433" s="31">
        <f t="shared" si="45"/>
        <v>0</v>
      </c>
      <c r="O1433" s="31"/>
    </row>
    <row r="1434" spans="1:15" x14ac:dyDescent="0.45">
      <c r="A1434" s="31" t="str">
        <f t="shared" si="44"/>
        <v>E08000034_Modelled prevalence of children aged 0-4 in households where parent suffering severe mental health problem_Number</v>
      </c>
      <c r="B1434" s="31" t="s">
        <v>331</v>
      </c>
      <c r="C1434" s="31" t="s">
        <v>332</v>
      </c>
      <c r="D1434" s="31" t="s">
        <v>229</v>
      </c>
      <c r="E1434" s="31">
        <v>2018</v>
      </c>
      <c r="F1434" s="31" t="s">
        <v>28</v>
      </c>
      <c r="G1434" s="31" t="s">
        <v>113</v>
      </c>
      <c r="H1434" s="31" t="s">
        <v>743</v>
      </c>
      <c r="I1434" s="31">
        <v>3183.3888586656535</v>
      </c>
      <c r="J1434" s="31">
        <v>27446</v>
      </c>
      <c r="K1434" s="31">
        <v>115.98735184236878</v>
      </c>
      <c r="L1434" s="31" t="s">
        <v>3597</v>
      </c>
      <c r="M1434" s="31">
        <v>115.99</v>
      </c>
      <c r="N1434" s="31">
        <f t="shared" si="45"/>
        <v>0</v>
      </c>
      <c r="O1434" s="31"/>
    </row>
    <row r="1435" spans="1:15" x14ac:dyDescent="0.45">
      <c r="A1435" s="31" t="str">
        <f t="shared" si="44"/>
        <v>E08000011_Modelled prevalence of children aged 0-4 in households where parent suffering severe mental health problem_Number</v>
      </c>
      <c r="B1435" s="31" t="s">
        <v>333</v>
      </c>
      <c r="C1435" s="31" t="s">
        <v>334</v>
      </c>
      <c r="D1435" s="31" t="s">
        <v>229</v>
      </c>
      <c r="E1435" s="31">
        <v>2018</v>
      </c>
      <c r="F1435" s="31" t="s">
        <v>28</v>
      </c>
      <c r="G1435" s="31" t="s">
        <v>113</v>
      </c>
      <c r="H1435" s="31" t="s">
        <v>743</v>
      </c>
      <c r="I1435" s="31">
        <v>1504.5633000760397</v>
      </c>
      <c r="J1435" s="31">
        <v>10076</v>
      </c>
      <c r="K1435" s="31">
        <v>149.32148670861847</v>
      </c>
      <c r="L1435" s="31" t="s">
        <v>3598</v>
      </c>
      <c r="M1435" s="31">
        <v>149.32</v>
      </c>
      <c r="N1435" s="31">
        <f t="shared" si="45"/>
        <v>0</v>
      </c>
      <c r="O1435" s="31"/>
    </row>
    <row r="1436" spans="1:15" x14ac:dyDescent="0.45">
      <c r="A1436" s="31" t="str">
        <f t="shared" si="44"/>
        <v>E09000022_Modelled prevalence of children aged 0-4 in households where parent suffering severe mental health problem_Number</v>
      </c>
      <c r="B1436" s="31" t="s">
        <v>335</v>
      </c>
      <c r="C1436" s="31" t="s">
        <v>336</v>
      </c>
      <c r="D1436" s="31" t="s">
        <v>229</v>
      </c>
      <c r="E1436" s="31">
        <v>2018</v>
      </c>
      <c r="F1436" s="31" t="s">
        <v>28</v>
      </c>
      <c r="G1436" s="31" t="s">
        <v>113</v>
      </c>
      <c r="H1436" s="31" t="s">
        <v>743</v>
      </c>
      <c r="I1436" s="31">
        <v>2900.4202181990677</v>
      </c>
      <c r="J1436" s="31">
        <v>19213</v>
      </c>
      <c r="K1436" s="31">
        <v>150.96133962416425</v>
      </c>
      <c r="L1436" s="31" t="s">
        <v>3599</v>
      </c>
      <c r="M1436" s="31">
        <v>150.96</v>
      </c>
      <c r="N1436" s="31">
        <f t="shared" si="45"/>
        <v>0</v>
      </c>
      <c r="O1436" s="31"/>
    </row>
    <row r="1437" spans="1:15" x14ac:dyDescent="0.45">
      <c r="A1437" s="31" t="str">
        <f t="shared" si="44"/>
        <v>E10000017_Modelled prevalence of children aged 0-4 in households where parent suffering severe mental health problem_Number</v>
      </c>
      <c r="B1437" s="31" t="s">
        <v>337</v>
      </c>
      <c r="C1437" s="31" t="s">
        <v>338</v>
      </c>
      <c r="D1437" s="31" t="s">
        <v>229</v>
      </c>
      <c r="E1437" s="31">
        <v>2018</v>
      </c>
      <c r="F1437" s="31" t="s">
        <v>28</v>
      </c>
      <c r="G1437" s="31" t="s">
        <v>113</v>
      </c>
      <c r="H1437" s="31" t="s">
        <v>743</v>
      </c>
      <c r="I1437" s="31">
        <v>7833.0254794202365</v>
      </c>
      <c r="J1437" s="31">
        <v>67104</v>
      </c>
      <c r="K1437" s="31">
        <v>116.72963578058292</v>
      </c>
      <c r="L1437" s="31" t="s">
        <v>3600</v>
      </c>
      <c r="M1437" s="31">
        <v>116.73</v>
      </c>
      <c r="N1437" s="31">
        <f t="shared" si="45"/>
        <v>0</v>
      </c>
      <c r="O1437" s="31"/>
    </row>
    <row r="1438" spans="1:15" x14ac:dyDescent="0.45">
      <c r="A1438" s="31" t="str">
        <f t="shared" si="44"/>
        <v>E08000035_Modelled prevalence of children aged 0-4 in households where parent suffering severe mental health problem_Number</v>
      </c>
      <c r="B1438" s="31" t="s">
        <v>339</v>
      </c>
      <c r="C1438" s="31" t="s">
        <v>340</v>
      </c>
      <c r="D1438" s="31" t="s">
        <v>229</v>
      </c>
      <c r="E1438" s="31">
        <v>2018</v>
      </c>
      <c r="F1438" s="31" t="s">
        <v>28</v>
      </c>
      <c r="G1438" s="31" t="s">
        <v>113</v>
      </c>
      <c r="H1438" s="31" t="s">
        <v>743</v>
      </c>
      <c r="I1438" s="31">
        <v>6464.3549416978749</v>
      </c>
      <c r="J1438" s="31">
        <v>50495</v>
      </c>
      <c r="K1438" s="31">
        <v>128.0197037666675</v>
      </c>
      <c r="L1438" s="31" t="s">
        <v>3601</v>
      </c>
      <c r="M1438" s="31">
        <v>128.02000000000001</v>
      </c>
      <c r="N1438" s="31">
        <f t="shared" si="45"/>
        <v>0</v>
      </c>
      <c r="O1438" s="31"/>
    </row>
    <row r="1439" spans="1:15" x14ac:dyDescent="0.45">
      <c r="A1439" s="31" t="str">
        <f t="shared" si="44"/>
        <v>E06000016_Modelled prevalence of children aged 0-4 in households where parent suffering severe mental health problem_Number</v>
      </c>
      <c r="B1439" s="31" t="s">
        <v>341</v>
      </c>
      <c r="C1439" s="31" t="s">
        <v>342</v>
      </c>
      <c r="D1439" s="31" t="s">
        <v>229</v>
      </c>
      <c r="E1439" s="31">
        <v>2018</v>
      </c>
      <c r="F1439" s="31" t="s">
        <v>28</v>
      </c>
      <c r="G1439" s="31" t="s">
        <v>113</v>
      </c>
      <c r="H1439" s="31" t="s">
        <v>743</v>
      </c>
      <c r="I1439" s="31">
        <v>3084.3777387140144</v>
      </c>
      <c r="J1439" s="31">
        <v>25049</v>
      </c>
      <c r="K1439" s="31">
        <v>123.13376736452611</v>
      </c>
      <c r="L1439" s="31" t="s">
        <v>3602</v>
      </c>
      <c r="M1439" s="31">
        <v>123.13</v>
      </c>
      <c r="N1439" s="31">
        <f t="shared" si="45"/>
        <v>0</v>
      </c>
      <c r="O1439" s="31"/>
    </row>
    <row r="1440" spans="1:15" x14ac:dyDescent="0.45">
      <c r="A1440" s="31" t="str">
        <f t="shared" si="44"/>
        <v>E10000018_Modelled prevalence of children aged 0-4 in households where parent suffering severe mental health problem_Number</v>
      </c>
      <c r="B1440" s="31" t="s">
        <v>552</v>
      </c>
      <c r="C1440" s="31" t="s">
        <v>553</v>
      </c>
      <c r="D1440" s="31" t="s">
        <v>229</v>
      </c>
      <c r="E1440" s="31">
        <v>2018</v>
      </c>
      <c r="F1440" s="31" t="s">
        <v>28</v>
      </c>
      <c r="G1440" s="31" t="s">
        <v>113</v>
      </c>
      <c r="H1440" s="31" t="s">
        <v>743</v>
      </c>
      <c r="I1440" s="31">
        <v>3457.6906638899918</v>
      </c>
      <c r="J1440" s="31">
        <v>36916</v>
      </c>
      <c r="K1440" s="31">
        <v>93.663741030718157</v>
      </c>
      <c r="L1440" s="31" t="s">
        <v>3603</v>
      </c>
      <c r="M1440" s="31">
        <v>93.66</v>
      </c>
      <c r="N1440" s="31">
        <f t="shared" si="45"/>
        <v>0</v>
      </c>
      <c r="O1440" s="31"/>
    </row>
    <row r="1441" spans="1:15" x14ac:dyDescent="0.45">
      <c r="A1441" s="31" t="str">
        <f t="shared" si="44"/>
        <v>E09000023_Modelled prevalence of children aged 0-4 in households where parent suffering severe mental health problem_Number</v>
      </c>
      <c r="B1441" s="31" t="s">
        <v>343</v>
      </c>
      <c r="C1441" s="31" t="s">
        <v>344</v>
      </c>
      <c r="D1441" s="31" t="s">
        <v>229</v>
      </c>
      <c r="E1441" s="31">
        <v>2018</v>
      </c>
      <c r="F1441" s="31" t="s">
        <v>28</v>
      </c>
      <c r="G1441" s="31" t="s">
        <v>113</v>
      </c>
      <c r="H1441" s="31" t="s">
        <v>743</v>
      </c>
      <c r="I1441" s="31">
        <v>3014.1652555689088</v>
      </c>
      <c r="J1441" s="31">
        <v>21814</v>
      </c>
      <c r="K1441" s="31">
        <v>138.17572456078247</v>
      </c>
      <c r="L1441" s="31" t="s">
        <v>3604</v>
      </c>
      <c r="M1441" s="31">
        <v>138.18</v>
      </c>
      <c r="N1441" s="31">
        <f t="shared" si="45"/>
        <v>0</v>
      </c>
      <c r="O1441" s="31"/>
    </row>
    <row r="1442" spans="1:15" x14ac:dyDescent="0.45">
      <c r="A1442" s="31" t="str">
        <f t="shared" si="44"/>
        <v>E10000019_Modelled prevalence of children aged 0-4 in households where parent suffering severe mental health problem_Number</v>
      </c>
      <c r="B1442" s="31" t="s">
        <v>345</v>
      </c>
      <c r="C1442" s="31" t="s">
        <v>346</v>
      </c>
      <c r="D1442" s="31" t="s">
        <v>229</v>
      </c>
      <c r="E1442" s="31">
        <v>2018</v>
      </c>
      <c r="F1442" s="31" t="s">
        <v>28</v>
      </c>
      <c r="G1442" s="31" t="s">
        <v>113</v>
      </c>
      <c r="H1442" s="31" t="s">
        <v>743</v>
      </c>
      <c r="I1442" s="31">
        <v>3901.1131597556773</v>
      </c>
      <c r="J1442" s="31">
        <v>39873</v>
      </c>
      <c r="K1442" s="31">
        <v>97.838466123835104</v>
      </c>
      <c r="L1442" s="31" t="s">
        <v>3605</v>
      </c>
      <c r="M1442" s="31">
        <v>97.84</v>
      </c>
      <c r="N1442" s="31">
        <f t="shared" si="45"/>
        <v>0</v>
      </c>
      <c r="O1442" s="31"/>
    </row>
    <row r="1443" spans="1:15" x14ac:dyDescent="0.45">
      <c r="A1443" s="31" t="str">
        <f t="shared" si="44"/>
        <v>E08000012_Modelled prevalence of children aged 0-4 in households where parent suffering severe mental health problem_Number</v>
      </c>
      <c r="B1443" s="31" t="s">
        <v>347</v>
      </c>
      <c r="C1443" s="31" t="s">
        <v>348</v>
      </c>
      <c r="D1443" s="31" t="s">
        <v>229</v>
      </c>
      <c r="E1443" s="31">
        <v>2018</v>
      </c>
      <c r="F1443" s="31" t="s">
        <v>28</v>
      </c>
      <c r="G1443" s="31" t="s">
        <v>113</v>
      </c>
      <c r="H1443" s="31" t="s">
        <v>743</v>
      </c>
      <c r="I1443" s="31">
        <v>4615.6944672511072</v>
      </c>
      <c r="J1443" s="31">
        <v>29676</v>
      </c>
      <c r="K1443" s="31">
        <v>155.53627400091344</v>
      </c>
      <c r="L1443" s="31" t="s">
        <v>3606</v>
      </c>
      <c r="M1443" s="31">
        <v>155.54</v>
      </c>
      <c r="N1443" s="31">
        <f t="shared" si="45"/>
        <v>0</v>
      </c>
      <c r="O1443" s="31"/>
    </row>
    <row r="1444" spans="1:15" x14ac:dyDescent="0.45">
      <c r="A1444" s="31" t="str">
        <f t="shared" si="44"/>
        <v>E06000032_Modelled prevalence of children aged 0-4 in households where parent suffering severe mental health problem_Number</v>
      </c>
      <c r="B1444" s="31" t="s">
        <v>564</v>
      </c>
      <c r="C1444" s="31" t="s">
        <v>724</v>
      </c>
      <c r="D1444" s="31" t="s">
        <v>229</v>
      </c>
      <c r="E1444" s="31">
        <v>2018</v>
      </c>
      <c r="F1444" s="31" t="s">
        <v>28</v>
      </c>
      <c r="G1444" s="31" t="s">
        <v>113</v>
      </c>
      <c r="H1444" s="31" t="s">
        <v>743</v>
      </c>
      <c r="I1444" s="31">
        <v>2011.0916391727183</v>
      </c>
      <c r="J1444" s="31">
        <v>17547</v>
      </c>
      <c r="K1444" s="31">
        <v>114.61170793712419</v>
      </c>
      <c r="L1444" s="31" t="s">
        <v>3607</v>
      </c>
      <c r="M1444" s="31">
        <v>114.61</v>
      </c>
      <c r="N1444" s="31">
        <f t="shared" si="45"/>
        <v>0</v>
      </c>
      <c r="O1444" s="31"/>
    </row>
    <row r="1445" spans="1:15" x14ac:dyDescent="0.45">
      <c r="A1445" s="31" t="str">
        <f t="shared" si="44"/>
        <v>E08000003_Modelled prevalence of children aged 0-4 in households where parent suffering severe mental health problem_Number</v>
      </c>
      <c r="B1445" s="31" t="s">
        <v>349</v>
      </c>
      <c r="C1445" s="31" t="s">
        <v>350</v>
      </c>
      <c r="D1445" s="31" t="s">
        <v>229</v>
      </c>
      <c r="E1445" s="31">
        <v>2018</v>
      </c>
      <c r="F1445" s="31" t="s">
        <v>28</v>
      </c>
      <c r="G1445" s="31" t="s">
        <v>113</v>
      </c>
      <c r="H1445" s="31" t="s">
        <v>743</v>
      </c>
      <c r="I1445" s="31">
        <v>6100.9835752433701</v>
      </c>
      <c r="J1445" s="31">
        <v>37768</v>
      </c>
      <c r="K1445" s="31">
        <v>161.53843399818285</v>
      </c>
      <c r="L1445" s="31" t="s">
        <v>3608</v>
      </c>
      <c r="M1445" s="31">
        <v>161.54</v>
      </c>
      <c r="N1445" s="31">
        <f t="shared" si="45"/>
        <v>0</v>
      </c>
      <c r="O1445" s="31"/>
    </row>
    <row r="1446" spans="1:15" x14ac:dyDescent="0.45">
      <c r="A1446" s="31" t="str">
        <f t="shared" si="44"/>
        <v>E06000035_Modelled prevalence of children aged 0-4 in households where parent suffering severe mental health problem_Number</v>
      </c>
      <c r="B1446" s="31" t="s">
        <v>351</v>
      </c>
      <c r="C1446" s="31" t="s">
        <v>352</v>
      </c>
      <c r="D1446" s="31" t="s">
        <v>229</v>
      </c>
      <c r="E1446" s="31">
        <v>2018</v>
      </c>
      <c r="F1446" s="31" t="s">
        <v>28</v>
      </c>
      <c r="G1446" s="31" t="s">
        <v>113</v>
      </c>
      <c r="H1446" s="31" t="s">
        <v>743</v>
      </c>
      <c r="I1446" s="31">
        <v>1940.246084822593</v>
      </c>
      <c r="J1446" s="31">
        <v>18494</v>
      </c>
      <c r="K1446" s="31">
        <v>104.91219232305575</v>
      </c>
      <c r="L1446" s="31" t="s">
        <v>3609</v>
      </c>
      <c r="M1446" s="31">
        <v>104.91</v>
      </c>
      <c r="N1446" s="31">
        <f t="shared" si="45"/>
        <v>0</v>
      </c>
      <c r="O1446" s="31"/>
    </row>
    <row r="1447" spans="1:15" x14ac:dyDescent="0.45">
      <c r="A1447" s="31" t="str">
        <f t="shared" si="44"/>
        <v>E09000024_Modelled prevalence of children aged 0-4 in households where parent suffering severe mental health problem_Number</v>
      </c>
      <c r="B1447" s="31" t="s">
        <v>353</v>
      </c>
      <c r="C1447" s="31" t="s">
        <v>354</v>
      </c>
      <c r="D1447" s="31" t="s">
        <v>229</v>
      </c>
      <c r="E1447" s="31">
        <v>2018</v>
      </c>
      <c r="F1447" s="31" t="s">
        <v>28</v>
      </c>
      <c r="G1447" s="31" t="s">
        <v>113</v>
      </c>
      <c r="H1447" s="31" t="s">
        <v>743</v>
      </c>
      <c r="I1447" s="31">
        <v>1636.9875335835281</v>
      </c>
      <c r="J1447" s="31">
        <v>14994</v>
      </c>
      <c r="K1447" s="31">
        <v>109.17617270798507</v>
      </c>
      <c r="L1447" s="31" t="s">
        <v>3610</v>
      </c>
      <c r="M1447" s="31">
        <v>109.18</v>
      </c>
      <c r="N1447" s="31">
        <f t="shared" si="45"/>
        <v>0</v>
      </c>
      <c r="O1447" s="31"/>
    </row>
    <row r="1448" spans="1:15" x14ac:dyDescent="0.45">
      <c r="A1448" s="31" t="str">
        <f t="shared" si="44"/>
        <v>E06000002_Modelled prevalence of children aged 0-4 in households where parent suffering severe mental health problem_Number</v>
      </c>
      <c r="B1448" s="31" t="s">
        <v>511</v>
      </c>
      <c r="C1448" s="31" t="s">
        <v>725</v>
      </c>
      <c r="D1448" s="31" t="s">
        <v>229</v>
      </c>
      <c r="E1448" s="31">
        <v>2018</v>
      </c>
      <c r="F1448" s="31" t="s">
        <v>28</v>
      </c>
      <c r="G1448" s="31" t="s">
        <v>113</v>
      </c>
      <c r="H1448" s="31" t="s">
        <v>743</v>
      </c>
      <c r="I1448" s="31">
        <v>1343.0785996263457</v>
      </c>
      <c r="J1448" s="31">
        <v>9657</v>
      </c>
      <c r="K1448" s="31">
        <v>139.07824372230982</v>
      </c>
      <c r="L1448" s="31" t="s">
        <v>3611</v>
      </c>
      <c r="M1448" s="31">
        <v>139.08000000000001</v>
      </c>
      <c r="N1448" s="31">
        <f t="shared" si="45"/>
        <v>0</v>
      </c>
      <c r="O1448" s="31"/>
    </row>
    <row r="1449" spans="1:15" x14ac:dyDescent="0.45">
      <c r="A1449" s="31" t="str">
        <f t="shared" si="44"/>
        <v>E06000042_Modelled prevalence of children aged 0-4 in households where parent suffering severe mental health problem_Number</v>
      </c>
      <c r="B1449" s="31" t="s">
        <v>355</v>
      </c>
      <c r="C1449" s="31" t="s">
        <v>356</v>
      </c>
      <c r="D1449" s="31" t="s">
        <v>229</v>
      </c>
      <c r="E1449" s="31">
        <v>2018</v>
      </c>
      <c r="F1449" s="31" t="s">
        <v>28</v>
      </c>
      <c r="G1449" s="31" t="s">
        <v>113</v>
      </c>
      <c r="H1449" s="31" t="s">
        <v>743</v>
      </c>
      <c r="I1449" s="31">
        <v>1947.0857831264707</v>
      </c>
      <c r="J1449" s="31">
        <v>19048</v>
      </c>
      <c r="K1449" s="31">
        <v>102.21995921495541</v>
      </c>
      <c r="L1449" s="31" t="s">
        <v>3612</v>
      </c>
      <c r="M1449" s="31">
        <v>102.22</v>
      </c>
      <c r="N1449" s="31">
        <f t="shared" si="45"/>
        <v>0</v>
      </c>
      <c r="O1449" s="31"/>
    </row>
    <row r="1450" spans="1:15" x14ac:dyDescent="0.45">
      <c r="A1450" s="31" t="str">
        <f t="shared" si="44"/>
        <v>E08000021_Modelled prevalence of children aged 0-4 in households where parent suffering severe mental health problem_Number</v>
      </c>
      <c r="B1450" s="31" t="s">
        <v>357</v>
      </c>
      <c r="C1450" s="31" t="s">
        <v>358</v>
      </c>
      <c r="D1450" s="31" t="s">
        <v>229</v>
      </c>
      <c r="E1450" s="31">
        <v>2018</v>
      </c>
      <c r="F1450" s="31" t="s">
        <v>28</v>
      </c>
      <c r="G1450" s="31" t="s">
        <v>113</v>
      </c>
      <c r="H1450" s="31" t="s">
        <v>743</v>
      </c>
      <c r="I1450" s="31">
        <v>2432.7155781540937</v>
      </c>
      <c r="J1450" s="31">
        <v>16630</v>
      </c>
      <c r="K1450" s="31">
        <v>146.284761163806</v>
      </c>
      <c r="L1450" s="31" t="s">
        <v>3613</v>
      </c>
      <c r="M1450" s="31">
        <v>146.28</v>
      </c>
      <c r="N1450" s="31">
        <f t="shared" si="45"/>
        <v>0</v>
      </c>
      <c r="O1450" s="31"/>
    </row>
    <row r="1451" spans="1:15" x14ac:dyDescent="0.45">
      <c r="A1451" s="31" t="str">
        <f t="shared" si="44"/>
        <v>E09000025_Modelled prevalence of children aged 0-4 in households where parent suffering severe mental health problem_Number</v>
      </c>
      <c r="B1451" s="31" t="s">
        <v>359</v>
      </c>
      <c r="C1451" s="31" t="s">
        <v>360</v>
      </c>
      <c r="D1451" s="31" t="s">
        <v>229</v>
      </c>
      <c r="E1451" s="31">
        <v>2018</v>
      </c>
      <c r="F1451" s="31" t="s">
        <v>28</v>
      </c>
      <c r="G1451" s="31" t="s">
        <v>113</v>
      </c>
      <c r="H1451" s="31" t="s">
        <v>743</v>
      </c>
      <c r="I1451" s="31">
        <v>3856.6565920598041</v>
      </c>
      <c r="J1451" s="31">
        <v>28254</v>
      </c>
      <c r="K1451" s="31">
        <v>136.49949005662222</v>
      </c>
      <c r="L1451" s="31" t="s">
        <v>3614</v>
      </c>
      <c r="M1451" s="31">
        <v>136.5</v>
      </c>
      <c r="N1451" s="31">
        <f t="shared" si="45"/>
        <v>0</v>
      </c>
      <c r="O1451" s="31"/>
    </row>
    <row r="1452" spans="1:15" x14ac:dyDescent="0.45">
      <c r="A1452" s="31" t="str">
        <f t="shared" si="44"/>
        <v>E10000020_Modelled prevalence of children aged 0-4 in households where parent suffering severe mental health problem_Number</v>
      </c>
      <c r="B1452" s="31" t="s">
        <v>361</v>
      </c>
      <c r="C1452" s="31" t="s">
        <v>362</v>
      </c>
      <c r="D1452" s="31" t="s">
        <v>229</v>
      </c>
      <c r="E1452" s="31">
        <v>2018</v>
      </c>
      <c r="F1452" s="31" t="s">
        <v>28</v>
      </c>
      <c r="G1452" s="31" t="s">
        <v>113</v>
      </c>
      <c r="H1452" s="31" t="s">
        <v>743</v>
      </c>
      <c r="I1452" s="31">
        <v>4996.014277357157</v>
      </c>
      <c r="J1452" s="31">
        <v>46256</v>
      </c>
      <c r="K1452" s="31">
        <v>108.00791848316234</v>
      </c>
      <c r="L1452" s="31" t="s">
        <v>855</v>
      </c>
      <c r="M1452" s="31">
        <v>108.01</v>
      </c>
      <c r="N1452" s="31">
        <f t="shared" si="45"/>
        <v>0</v>
      </c>
      <c r="O1452" s="31"/>
    </row>
    <row r="1453" spans="1:15" x14ac:dyDescent="0.45">
      <c r="A1453" s="31" t="str">
        <f t="shared" si="44"/>
        <v>E06000012_Modelled prevalence of children aged 0-4 in households where parent suffering severe mental health problem_Number</v>
      </c>
      <c r="B1453" s="31" t="s">
        <v>363</v>
      </c>
      <c r="C1453" s="31" t="s">
        <v>364</v>
      </c>
      <c r="D1453" s="31" t="s">
        <v>229</v>
      </c>
      <c r="E1453" s="31">
        <v>2018</v>
      </c>
      <c r="F1453" s="31" t="s">
        <v>28</v>
      </c>
      <c r="G1453" s="31" t="s">
        <v>113</v>
      </c>
      <c r="H1453" s="31" t="s">
        <v>743</v>
      </c>
      <c r="I1453" s="31">
        <v>1109.7825590331565</v>
      </c>
      <c r="J1453" s="31">
        <v>9516</v>
      </c>
      <c r="K1453" s="31">
        <v>116.62279939398449</v>
      </c>
      <c r="L1453" s="31" t="s">
        <v>3615</v>
      </c>
      <c r="M1453" s="31">
        <v>116.62</v>
      </c>
      <c r="N1453" s="31">
        <f t="shared" si="45"/>
        <v>0</v>
      </c>
      <c r="O1453" s="31"/>
    </row>
    <row r="1454" spans="1:15" x14ac:dyDescent="0.45">
      <c r="A1454" s="31" t="str">
        <f t="shared" si="44"/>
        <v>E06000013_Modelled prevalence of children aged 0-4 in households where parent suffering severe mental health problem_Number</v>
      </c>
      <c r="B1454" s="31" t="s">
        <v>365</v>
      </c>
      <c r="C1454" s="31" t="s">
        <v>366</v>
      </c>
      <c r="D1454" s="31" t="s">
        <v>229</v>
      </c>
      <c r="E1454" s="31">
        <v>2018</v>
      </c>
      <c r="F1454" s="31" t="s">
        <v>28</v>
      </c>
      <c r="G1454" s="31" t="s">
        <v>113</v>
      </c>
      <c r="H1454" s="31" t="s">
        <v>743</v>
      </c>
      <c r="I1454" s="31">
        <v>909.8766672260233</v>
      </c>
      <c r="J1454" s="31">
        <v>9204</v>
      </c>
      <c r="K1454" s="31">
        <v>98.856656586921261</v>
      </c>
      <c r="L1454" s="31" t="s">
        <v>3616</v>
      </c>
      <c r="M1454" s="31">
        <v>98.86</v>
      </c>
      <c r="N1454" s="31">
        <f t="shared" si="45"/>
        <v>0</v>
      </c>
      <c r="O1454" s="31"/>
    </row>
    <row r="1455" spans="1:15" x14ac:dyDescent="0.45">
      <c r="A1455" s="31" t="str">
        <f t="shared" si="44"/>
        <v>E06000024_Modelled prevalence of children aged 0-4 in households where parent suffering severe mental health problem_Number</v>
      </c>
      <c r="B1455" s="31" t="s">
        <v>367</v>
      </c>
      <c r="C1455" s="31" t="s">
        <v>368</v>
      </c>
      <c r="D1455" s="31" t="s">
        <v>229</v>
      </c>
      <c r="E1455" s="31">
        <v>2018</v>
      </c>
      <c r="F1455" s="31" t="s">
        <v>28</v>
      </c>
      <c r="G1455" s="31" t="s">
        <v>113</v>
      </c>
      <c r="H1455" s="31" t="s">
        <v>743</v>
      </c>
      <c r="I1455" s="31">
        <v>1128.2459079849252</v>
      </c>
      <c r="J1455" s="31">
        <v>11491</v>
      </c>
      <c r="K1455" s="31">
        <v>98.185180400741913</v>
      </c>
      <c r="L1455" s="31" t="s">
        <v>3617</v>
      </c>
      <c r="M1455" s="31">
        <v>98.19</v>
      </c>
      <c r="N1455" s="31">
        <f t="shared" si="45"/>
        <v>0</v>
      </c>
      <c r="O1455" s="31"/>
    </row>
    <row r="1456" spans="1:15" x14ac:dyDescent="0.45">
      <c r="A1456" s="31" t="str">
        <f t="shared" si="44"/>
        <v>E08000022_Modelled prevalence of children aged 0-4 in households where parent suffering severe mental health problem_Number</v>
      </c>
      <c r="B1456" s="31" t="s">
        <v>524</v>
      </c>
      <c r="C1456" s="31" t="s">
        <v>525</v>
      </c>
      <c r="D1456" s="31" t="s">
        <v>229</v>
      </c>
      <c r="E1456" s="31">
        <v>2018</v>
      </c>
      <c r="F1456" s="31" t="s">
        <v>28</v>
      </c>
      <c r="G1456" s="31" t="s">
        <v>113</v>
      </c>
      <c r="H1456" s="31" t="s">
        <v>743</v>
      </c>
      <c r="I1456" s="31">
        <v>1368.9741152828012</v>
      </c>
      <c r="J1456" s="31">
        <v>11471</v>
      </c>
      <c r="K1456" s="31">
        <v>119.34217725418893</v>
      </c>
      <c r="L1456" s="31" t="s">
        <v>3618</v>
      </c>
      <c r="M1456" s="31">
        <v>119.34</v>
      </c>
      <c r="N1456" s="31">
        <f t="shared" si="45"/>
        <v>0</v>
      </c>
      <c r="O1456" s="31"/>
    </row>
    <row r="1457" spans="1:15" x14ac:dyDescent="0.45">
      <c r="A1457" s="31" t="str">
        <f t="shared" si="44"/>
        <v>E10000023_Modelled prevalence of children aged 0-4 in households where parent suffering severe mental health problem_Number</v>
      </c>
      <c r="B1457" s="31" t="s">
        <v>369</v>
      </c>
      <c r="C1457" s="31" t="s">
        <v>370</v>
      </c>
      <c r="D1457" s="31" t="s">
        <v>229</v>
      </c>
      <c r="E1457" s="31">
        <v>2018</v>
      </c>
      <c r="F1457" s="31" t="s">
        <v>28</v>
      </c>
      <c r="G1457" s="31" t="s">
        <v>113</v>
      </c>
      <c r="H1457" s="31" t="s">
        <v>743</v>
      </c>
      <c r="I1457" s="31">
        <v>2910.2648601342898</v>
      </c>
      <c r="J1457" s="31">
        <v>29706</v>
      </c>
      <c r="K1457" s="31">
        <v>97.968924127593411</v>
      </c>
      <c r="L1457" s="31" t="s">
        <v>3619</v>
      </c>
      <c r="M1457" s="31">
        <v>97.97</v>
      </c>
      <c r="N1457" s="31">
        <f t="shared" si="45"/>
        <v>0</v>
      </c>
      <c r="O1457" s="31"/>
    </row>
    <row r="1458" spans="1:15" x14ac:dyDescent="0.45">
      <c r="A1458" s="31" t="str">
        <f t="shared" si="44"/>
        <v>E10000021_Modelled prevalence of children aged 0-4 in households where parent suffering severe mental health problem_Number</v>
      </c>
      <c r="B1458" s="31" t="s">
        <v>371</v>
      </c>
      <c r="C1458" s="31" t="s">
        <v>372</v>
      </c>
      <c r="D1458" s="31" t="s">
        <v>229</v>
      </c>
      <c r="E1458" s="31">
        <v>2018</v>
      </c>
      <c r="F1458" s="31" t="s">
        <v>28</v>
      </c>
      <c r="G1458" s="31" t="s">
        <v>113</v>
      </c>
      <c r="H1458" s="31" t="s">
        <v>743</v>
      </c>
      <c r="I1458" s="31">
        <v>4634.9187485316334</v>
      </c>
      <c r="J1458" s="31">
        <v>47337</v>
      </c>
      <c r="K1458" s="31">
        <v>97.913233802979349</v>
      </c>
      <c r="L1458" s="31" t="s">
        <v>3620</v>
      </c>
      <c r="M1458" s="31">
        <v>97.91</v>
      </c>
      <c r="N1458" s="31">
        <f t="shared" si="45"/>
        <v>0</v>
      </c>
      <c r="O1458" s="31"/>
    </row>
    <row r="1459" spans="1:15" x14ac:dyDescent="0.45">
      <c r="A1459" s="31" t="str">
        <f t="shared" si="44"/>
        <v>E06000048_Modelled prevalence of children aged 0-4 in households where parent suffering severe mental health problem_Number</v>
      </c>
      <c r="B1459" s="31" t="s">
        <v>484</v>
      </c>
      <c r="C1459" s="31" t="s">
        <v>705</v>
      </c>
      <c r="D1459" s="31" t="s">
        <v>229</v>
      </c>
      <c r="E1459" s="31">
        <v>2018</v>
      </c>
      <c r="F1459" s="31" t="s">
        <v>28</v>
      </c>
      <c r="G1459" s="31" t="s">
        <v>113</v>
      </c>
      <c r="H1459" s="31" t="s">
        <v>743</v>
      </c>
      <c r="I1459" s="31">
        <v>1623.1221999591226</v>
      </c>
      <c r="J1459" s="31">
        <v>14910</v>
      </c>
      <c r="K1459" s="31">
        <v>108.861314551249</v>
      </c>
      <c r="L1459" s="31" t="s">
        <v>854</v>
      </c>
      <c r="M1459" s="31">
        <v>108.86</v>
      </c>
      <c r="N1459" s="31">
        <f t="shared" si="45"/>
        <v>0</v>
      </c>
      <c r="O1459" s="31"/>
    </row>
    <row r="1460" spans="1:15" x14ac:dyDescent="0.45">
      <c r="A1460" s="31" t="str">
        <f t="shared" si="44"/>
        <v>E06000018_Modelled prevalence of children aged 0-4 in households where parent suffering severe mental health problem_Number</v>
      </c>
      <c r="B1460" s="31" t="s">
        <v>373</v>
      </c>
      <c r="C1460" s="31" t="s">
        <v>374</v>
      </c>
      <c r="D1460" s="31" t="s">
        <v>229</v>
      </c>
      <c r="E1460" s="31">
        <v>2018</v>
      </c>
      <c r="F1460" s="31" t="s">
        <v>28</v>
      </c>
      <c r="G1460" s="31" t="s">
        <v>113</v>
      </c>
      <c r="H1460" s="31" t="s">
        <v>743</v>
      </c>
      <c r="I1460" s="31">
        <v>2951.5794250430022</v>
      </c>
      <c r="J1460" s="31">
        <v>20755</v>
      </c>
      <c r="K1460" s="31">
        <v>142.21052397219958</v>
      </c>
      <c r="L1460" s="31" t="s">
        <v>3621</v>
      </c>
      <c r="M1460" s="31">
        <v>142.21</v>
      </c>
      <c r="N1460" s="31">
        <f t="shared" si="45"/>
        <v>0</v>
      </c>
      <c r="O1460" s="31"/>
    </row>
    <row r="1461" spans="1:15" x14ac:dyDescent="0.45">
      <c r="A1461" s="31" t="str">
        <f t="shared" si="44"/>
        <v>E10000024_Modelled prevalence of children aged 0-4 in households where parent suffering severe mental health problem_Number</v>
      </c>
      <c r="B1461" s="31" t="s">
        <v>572</v>
      </c>
      <c r="C1461" s="31" t="s">
        <v>573</v>
      </c>
      <c r="D1461" s="31" t="s">
        <v>229</v>
      </c>
      <c r="E1461" s="31">
        <v>2018</v>
      </c>
      <c r="F1461" s="31" t="s">
        <v>28</v>
      </c>
      <c r="G1461" s="31" t="s">
        <v>113</v>
      </c>
      <c r="H1461" s="31" t="s">
        <v>743</v>
      </c>
      <c r="I1461" s="31">
        <v>4445.0252630180421</v>
      </c>
      <c r="J1461" s="31">
        <v>44888</v>
      </c>
      <c r="K1461" s="31">
        <v>99.024800904875292</v>
      </c>
      <c r="L1461" s="31" t="s">
        <v>3622</v>
      </c>
      <c r="M1461" s="31">
        <v>99.02</v>
      </c>
      <c r="N1461" s="31">
        <f t="shared" si="45"/>
        <v>0</v>
      </c>
      <c r="O1461" s="31"/>
    </row>
    <row r="1462" spans="1:15" x14ac:dyDescent="0.45">
      <c r="A1462" s="31" t="str">
        <f t="shared" si="44"/>
        <v>E08000004_Modelled prevalence of children aged 0-4 in households where parent suffering severe mental health problem_Number</v>
      </c>
      <c r="B1462" s="31" t="s">
        <v>375</v>
      </c>
      <c r="C1462" s="31" t="s">
        <v>376</v>
      </c>
      <c r="D1462" s="31" t="s">
        <v>229</v>
      </c>
      <c r="E1462" s="31">
        <v>2018</v>
      </c>
      <c r="F1462" s="31" t="s">
        <v>28</v>
      </c>
      <c r="G1462" s="31" t="s">
        <v>113</v>
      </c>
      <c r="H1462" s="31" t="s">
        <v>743</v>
      </c>
      <c r="I1462" s="31">
        <v>2152.2121363248148</v>
      </c>
      <c r="J1462" s="31">
        <v>16792</v>
      </c>
      <c r="K1462" s="31">
        <v>128.16889806603231</v>
      </c>
      <c r="L1462" s="31" t="s">
        <v>3623</v>
      </c>
      <c r="M1462" s="31">
        <v>128.16999999999999</v>
      </c>
      <c r="N1462" s="31">
        <f t="shared" si="45"/>
        <v>0</v>
      </c>
      <c r="O1462" s="31"/>
    </row>
    <row r="1463" spans="1:15" x14ac:dyDescent="0.45">
      <c r="A1463" s="31" t="str">
        <f t="shared" si="44"/>
        <v>E10000025_Modelled prevalence of children aged 0-4 in households where parent suffering severe mental health problem_Number</v>
      </c>
      <c r="B1463" s="31" t="s">
        <v>377</v>
      </c>
      <c r="C1463" s="31" t="s">
        <v>378</v>
      </c>
      <c r="D1463" s="31" t="s">
        <v>229</v>
      </c>
      <c r="E1463" s="31">
        <v>2018</v>
      </c>
      <c r="F1463" s="31" t="s">
        <v>28</v>
      </c>
      <c r="G1463" s="31" t="s">
        <v>113</v>
      </c>
      <c r="H1463" s="31" t="s">
        <v>743</v>
      </c>
      <c r="I1463" s="31">
        <v>3825.492051450482</v>
      </c>
      <c r="J1463" s="31">
        <v>39398</v>
      </c>
      <c r="K1463" s="31">
        <v>97.098635754365247</v>
      </c>
      <c r="L1463" s="31" t="s">
        <v>3624</v>
      </c>
      <c r="M1463" s="31">
        <v>97.1</v>
      </c>
      <c r="N1463" s="31">
        <f t="shared" si="45"/>
        <v>0</v>
      </c>
      <c r="O1463" s="31"/>
    </row>
    <row r="1464" spans="1:15" x14ac:dyDescent="0.45">
      <c r="A1464" s="31" t="str">
        <f t="shared" si="44"/>
        <v>E06000031_Modelled prevalence of children aged 0-4 in households where parent suffering severe mental health problem_Number</v>
      </c>
      <c r="B1464" s="31" t="s">
        <v>379</v>
      </c>
      <c r="C1464" s="31" t="s">
        <v>380</v>
      </c>
      <c r="D1464" s="31" t="s">
        <v>229</v>
      </c>
      <c r="E1464" s="31">
        <v>2018</v>
      </c>
      <c r="F1464" s="31" t="s">
        <v>28</v>
      </c>
      <c r="G1464" s="31" t="s">
        <v>113</v>
      </c>
      <c r="H1464" s="31" t="s">
        <v>743</v>
      </c>
      <c r="I1464" s="31">
        <v>1718.4631897901959</v>
      </c>
      <c r="J1464" s="31">
        <v>15931</v>
      </c>
      <c r="K1464" s="31">
        <v>107.86913500660322</v>
      </c>
      <c r="L1464" s="31" t="s">
        <v>3625</v>
      </c>
      <c r="M1464" s="31">
        <v>107.87</v>
      </c>
      <c r="N1464" s="31">
        <f t="shared" si="45"/>
        <v>0</v>
      </c>
      <c r="O1464" s="31"/>
    </row>
    <row r="1465" spans="1:15" x14ac:dyDescent="0.45">
      <c r="A1465" s="31" t="str">
        <f t="shared" si="44"/>
        <v>E06000026_Modelled prevalence of children aged 0-4 in households where parent suffering severe mental health problem_Number</v>
      </c>
      <c r="B1465" s="31" t="s">
        <v>381</v>
      </c>
      <c r="C1465" s="31" t="s">
        <v>382</v>
      </c>
      <c r="D1465" s="31" t="s">
        <v>229</v>
      </c>
      <c r="E1465" s="31">
        <v>2018</v>
      </c>
      <c r="F1465" s="31" t="s">
        <v>28</v>
      </c>
      <c r="G1465" s="31" t="s">
        <v>113</v>
      </c>
      <c r="H1465" s="31" t="s">
        <v>743</v>
      </c>
      <c r="I1465" s="31">
        <v>1770.3794534691065</v>
      </c>
      <c r="J1465" s="31">
        <v>14969</v>
      </c>
      <c r="K1465" s="31">
        <v>118.26972098798225</v>
      </c>
      <c r="L1465" s="31" t="s">
        <v>3626</v>
      </c>
      <c r="M1465" s="31">
        <v>118.27</v>
      </c>
      <c r="N1465" s="31">
        <f t="shared" si="45"/>
        <v>0</v>
      </c>
      <c r="O1465" s="31"/>
    </row>
    <row r="1466" spans="1:15" x14ac:dyDescent="0.45">
      <c r="A1466" s="31" t="str">
        <f t="shared" si="44"/>
        <v>E06000029_Modelled prevalence of children aged 0-4 in households where parent suffering severe mental health problem_Number</v>
      </c>
      <c r="B1466" s="31" t="s">
        <v>543</v>
      </c>
      <c r="C1466" s="31" t="s">
        <v>717</v>
      </c>
      <c r="D1466" s="31" t="s">
        <v>229</v>
      </c>
      <c r="E1466" s="31">
        <v>2018</v>
      </c>
      <c r="F1466" s="31" t="s">
        <v>28</v>
      </c>
      <c r="G1466" s="31" t="s">
        <v>113</v>
      </c>
      <c r="H1466" s="31" t="s">
        <v>743</v>
      </c>
      <c r="I1466" s="31">
        <v>810.39078738925173</v>
      </c>
      <c r="J1466" s="31">
        <v>8108</v>
      </c>
      <c r="K1466" s="31">
        <v>99.949529771738</v>
      </c>
      <c r="L1466" s="31" t="s">
        <v>3627</v>
      </c>
      <c r="M1466" s="31">
        <v>99.95</v>
      </c>
      <c r="N1466" s="31">
        <f t="shared" si="45"/>
        <v>0</v>
      </c>
      <c r="O1466" s="31"/>
    </row>
    <row r="1467" spans="1:15" x14ac:dyDescent="0.45">
      <c r="A1467" s="31" t="str">
        <f t="shared" si="44"/>
        <v>E06000044_Modelled prevalence of children aged 0-4 in households where parent suffering severe mental health problem_Number</v>
      </c>
      <c r="B1467" s="31" t="s">
        <v>383</v>
      </c>
      <c r="C1467" s="31" t="s">
        <v>384</v>
      </c>
      <c r="D1467" s="31" t="s">
        <v>229</v>
      </c>
      <c r="E1467" s="31">
        <v>2018</v>
      </c>
      <c r="F1467" s="31" t="s">
        <v>28</v>
      </c>
      <c r="G1467" s="31" t="s">
        <v>113</v>
      </c>
      <c r="H1467" s="31" t="s">
        <v>743</v>
      </c>
      <c r="I1467" s="31">
        <v>1550.047321362418</v>
      </c>
      <c r="J1467" s="31">
        <v>12735</v>
      </c>
      <c r="K1467" s="31">
        <v>121.71553367588676</v>
      </c>
      <c r="L1467" s="31" t="s">
        <v>3628</v>
      </c>
      <c r="M1467" s="31">
        <v>121.72</v>
      </c>
      <c r="N1467" s="31">
        <f t="shared" si="45"/>
        <v>0</v>
      </c>
      <c r="O1467" s="31"/>
    </row>
    <row r="1468" spans="1:15" x14ac:dyDescent="0.45">
      <c r="A1468" s="31" t="str">
        <f t="shared" si="44"/>
        <v>E06000038_Modelled prevalence of children aged 0-4 in households where parent suffering severe mental health problem_Number</v>
      </c>
      <c r="B1468" s="31" t="s">
        <v>557</v>
      </c>
      <c r="C1468" s="31" t="s">
        <v>726</v>
      </c>
      <c r="D1468" s="31" t="s">
        <v>229</v>
      </c>
      <c r="E1468" s="31">
        <v>2018</v>
      </c>
      <c r="F1468" s="31" t="s">
        <v>28</v>
      </c>
      <c r="G1468" s="31" t="s">
        <v>113</v>
      </c>
      <c r="H1468" s="31" t="s">
        <v>743</v>
      </c>
      <c r="I1468" s="31">
        <v>1278.4834979516631</v>
      </c>
      <c r="J1468" s="31">
        <v>11632</v>
      </c>
      <c r="K1468" s="31">
        <v>109.91089218979222</v>
      </c>
      <c r="L1468" s="31" t="s">
        <v>3629</v>
      </c>
      <c r="M1468" s="31">
        <v>109.91</v>
      </c>
      <c r="N1468" s="31">
        <f t="shared" si="45"/>
        <v>0</v>
      </c>
      <c r="O1468" s="31"/>
    </row>
    <row r="1469" spans="1:15" x14ac:dyDescent="0.45">
      <c r="A1469" s="31" t="str">
        <f t="shared" si="44"/>
        <v>E09000026_Modelled prevalence of children aged 0-4 in households where parent suffering severe mental health problem_Number</v>
      </c>
      <c r="B1469" s="31" t="s">
        <v>385</v>
      </c>
      <c r="C1469" s="31" t="s">
        <v>386</v>
      </c>
      <c r="D1469" s="31" t="s">
        <v>229</v>
      </c>
      <c r="E1469" s="31">
        <v>2018</v>
      </c>
      <c r="F1469" s="31" t="s">
        <v>28</v>
      </c>
      <c r="G1469" s="31" t="s">
        <v>113</v>
      </c>
      <c r="H1469" s="31" t="s">
        <v>743</v>
      </c>
      <c r="I1469" s="31">
        <v>2437.8402081989007</v>
      </c>
      <c r="J1469" s="31">
        <v>22744</v>
      </c>
      <c r="K1469" s="31">
        <v>107.18608020572022</v>
      </c>
      <c r="L1469" s="31" t="s">
        <v>3630</v>
      </c>
      <c r="M1469" s="31">
        <v>107.19</v>
      </c>
      <c r="N1469" s="31">
        <f t="shared" si="45"/>
        <v>0</v>
      </c>
      <c r="O1469" s="31"/>
    </row>
    <row r="1470" spans="1:15" x14ac:dyDescent="0.45">
      <c r="A1470" s="31" t="str">
        <f t="shared" si="44"/>
        <v>E06000003_Modelled prevalence of children aged 0-4 in households where parent suffering severe mental health problem_Number</v>
      </c>
      <c r="B1470" s="31" t="s">
        <v>387</v>
      </c>
      <c r="C1470" s="31" t="s">
        <v>388</v>
      </c>
      <c r="D1470" s="31" t="s">
        <v>229</v>
      </c>
      <c r="E1470" s="31">
        <v>2018</v>
      </c>
      <c r="F1470" s="31" t="s">
        <v>28</v>
      </c>
      <c r="G1470" s="31" t="s">
        <v>113</v>
      </c>
      <c r="H1470" s="31" t="s">
        <v>743</v>
      </c>
      <c r="I1470" s="31">
        <v>906.85257579005759</v>
      </c>
      <c r="J1470" s="31">
        <v>7348</v>
      </c>
      <c r="K1470" s="31">
        <v>123.41488511024191</v>
      </c>
      <c r="L1470" s="31" t="s">
        <v>3631</v>
      </c>
      <c r="M1470" s="31">
        <v>123.41</v>
      </c>
      <c r="N1470" s="31">
        <f t="shared" si="45"/>
        <v>0</v>
      </c>
      <c r="O1470" s="31"/>
    </row>
    <row r="1471" spans="1:15" x14ac:dyDescent="0.45">
      <c r="A1471" s="31" t="str">
        <f t="shared" si="44"/>
        <v>E09000027_Modelled prevalence of children aged 0-4 in households where parent suffering severe mental health problem_Number</v>
      </c>
      <c r="B1471" s="31" t="s">
        <v>389</v>
      </c>
      <c r="C1471" s="31" t="s">
        <v>390</v>
      </c>
      <c r="D1471" s="31" t="s">
        <v>229</v>
      </c>
      <c r="E1471" s="31">
        <v>2018</v>
      </c>
      <c r="F1471" s="31" t="s">
        <v>28</v>
      </c>
      <c r="G1471" s="31" t="s">
        <v>113</v>
      </c>
      <c r="H1471" s="31" t="s">
        <v>743</v>
      </c>
      <c r="I1471" s="31">
        <v>1305.6573047141451</v>
      </c>
      <c r="J1471" s="31">
        <v>12624</v>
      </c>
      <c r="K1471" s="31">
        <v>103.4265925787504</v>
      </c>
      <c r="L1471" s="31" t="s">
        <v>3632</v>
      </c>
      <c r="M1471" s="31">
        <v>103.43</v>
      </c>
      <c r="N1471" s="31">
        <f t="shared" si="45"/>
        <v>0</v>
      </c>
      <c r="O1471" s="31"/>
    </row>
    <row r="1472" spans="1:15" x14ac:dyDescent="0.45">
      <c r="A1472" s="31" t="str">
        <f t="shared" si="44"/>
        <v>E08000005_Modelled prevalence of children aged 0-4 in households where parent suffering severe mental health problem_Number</v>
      </c>
      <c r="B1472" s="31" t="s">
        <v>391</v>
      </c>
      <c r="C1472" s="31" t="s">
        <v>392</v>
      </c>
      <c r="D1472" s="31" t="s">
        <v>229</v>
      </c>
      <c r="E1472" s="31">
        <v>2018</v>
      </c>
      <c r="F1472" s="31" t="s">
        <v>28</v>
      </c>
      <c r="G1472" s="31" t="s">
        <v>113</v>
      </c>
      <c r="H1472" s="31" t="s">
        <v>743</v>
      </c>
      <c r="I1472" s="31">
        <v>1998.7270015556001</v>
      </c>
      <c r="J1472" s="31">
        <v>15123</v>
      </c>
      <c r="K1472" s="31">
        <v>132.16471609836671</v>
      </c>
      <c r="L1472" s="31" t="s">
        <v>3633</v>
      </c>
      <c r="M1472" s="31">
        <v>132.16</v>
      </c>
      <c r="N1472" s="31">
        <f t="shared" si="45"/>
        <v>0</v>
      </c>
      <c r="O1472" s="31"/>
    </row>
    <row r="1473" spans="1:15" x14ac:dyDescent="0.45">
      <c r="A1473" s="31" t="str">
        <f t="shared" si="44"/>
        <v>E08000018_Modelled prevalence of children aged 0-4 in households where parent suffering severe mental health problem_Number</v>
      </c>
      <c r="B1473" s="31" t="s">
        <v>393</v>
      </c>
      <c r="C1473" s="31" t="s">
        <v>394</v>
      </c>
      <c r="D1473" s="31" t="s">
        <v>229</v>
      </c>
      <c r="E1473" s="31">
        <v>2018</v>
      </c>
      <c r="F1473" s="31" t="s">
        <v>28</v>
      </c>
      <c r="G1473" s="31" t="s">
        <v>113</v>
      </c>
      <c r="H1473" s="31" t="s">
        <v>743</v>
      </c>
      <c r="I1473" s="31">
        <v>1778.7006667412636</v>
      </c>
      <c r="J1473" s="31">
        <v>15832</v>
      </c>
      <c r="K1473" s="31">
        <v>112.34845040053459</v>
      </c>
      <c r="L1473" s="31" t="s">
        <v>3634</v>
      </c>
      <c r="M1473" s="31">
        <v>112.35</v>
      </c>
      <c r="N1473" s="31">
        <f t="shared" si="45"/>
        <v>0</v>
      </c>
      <c r="O1473" s="31"/>
    </row>
    <row r="1474" spans="1:15" x14ac:dyDescent="0.45">
      <c r="A1474" s="31" t="str">
        <f t="shared" ref="A1474:A1521" si="46">CONCATENATE(B1474,"_",G1474,"_",H1474)</f>
        <v>E06000017_Modelled prevalence of children aged 0-4 in households where parent suffering severe mental health problem_Number</v>
      </c>
      <c r="B1474" s="31" t="s">
        <v>548</v>
      </c>
      <c r="C1474" s="31" t="s">
        <v>728</v>
      </c>
      <c r="D1474" s="31" t="s">
        <v>229</v>
      </c>
      <c r="E1474" s="31">
        <v>2018</v>
      </c>
      <c r="F1474" s="31" t="s">
        <v>28</v>
      </c>
      <c r="G1474" s="31" t="s">
        <v>113</v>
      </c>
      <c r="H1474" s="31" t="s">
        <v>743</v>
      </c>
      <c r="I1474" s="31">
        <v>162.9896388074979</v>
      </c>
      <c r="J1474" s="31">
        <v>1855</v>
      </c>
      <c r="K1474" s="31">
        <v>87.865034397572998</v>
      </c>
      <c r="L1474" s="31" t="s">
        <v>3635</v>
      </c>
      <c r="M1474" s="31">
        <v>87.87</v>
      </c>
      <c r="N1474" s="31">
        <f t="shared" ref="N1474:N1521" si="47">IF(OR(C1474="City of London",C1474="Isles of Scilly"),1,0)</f>
        <v>0</v>
      </c>
      <c r="O1474" s="31"/>
    </row>
    <row r="1475" spans="1:15" x14ac:dyDescent="0.45">
      <c r="A1475" s="31" t="str">
        <f t="shared" si="46"/>
        <v>E08000006_Modelled prevalence of children aged 0-4 in households where parent suffering severe mental health problem_Number</v>
      </c>
      <c r="B1475" s="31" t="s">
        <v>395</v>
      </c>
      <c r="C1475" s="31" t="s">
        <v>396</v>
      </c>
      <c r="D1475" s="31" t="s">
        <v>229</v>
      </c>
      <c r="E1475" s="31">
        <v>2018</v>
      </c>
      <c r="F1475" s="31" t="s">
        <v>28</v>
      </c>
      <c r="G1475" s="31" t="s">
        <v>113</v>
      </c>
      <c r="H1475" s="31" t="s">
        <v>743</v>
      </c>
      <c r="I1475" s="31">
        <v>2482.2388102621362</v>
      </c>
      <c r="J1475" s="31">
        <v>17614</v>
      </c>
      <c r="K1475" s="31">
        <v>140.92419724435882</v>
      </c>
      <c r="L1475" s="31" t="s">
        <v>3636</v>
      </c>
      <c r="M1475" s="31">
        <v>140.91999999999999</v>
      </c>
      <c r="N1475" s="31">
        <f t="shared" si="47"/>
        <v>0</v>
      </c>
      <c r="O1475" s="31"/>
    </row>
    <row r="1476" spans="1:15" x14ac:dyDescent="0.45">
      <c r="A1476" s="31" t="str">
        <f t="shared" si="46"/>
        <v>E08000028_Modelled prevalence of children aged 0-4 in households where parent suffering severe mental health problem_Number</v>
      </c>
      <c r="B1476" s="31" t="s">
        <v>397</v>
      </c>
      <c r="C1476" s="31" t="s">
        <v>398</v>
      </c>
      <c r="D1476" s="31" t="s">
        <v>229</v>
      </c>
      <c r="E1476" s="31">
        <v>2018</v>
      </c>
      <c r="F1476" s="31" t="s">
        <v>28</v>
      </c>
      <c r="G1476" s="31" t="s">
        <v>113</v>
      </c>
      <c r="H1476" s="31" t="s">
        <v>743</v>
      </c>
      <c r="I1476" s="31">
        <v>2724.9800699543357</v>
      </c>
      <c r="J1476" s="31">
        <v>23772</v>
      </c>
      <c r="K1476" s="31">
        <v>114.62981953366716</v>
      </c>
      <c r="L1476" s="31" t="s">
        <v>3637</v>
      </c>
      <c r="M1476" s="31">
        <v>114.63</v>
      </c>
      <c r="N1476" s="31">
        <f t="shared" si="47"/>
        <v>0</v>
      </c>
      <c r="O1476" s="31"/>
    </row>
    <row r="1477" spans="1:15" x14ac:dyDescent="0.45">
      <c r="A1477" s="31" t="str">
        <f t="shared" si="46"/>
        <v>E08000014_Modelled prevalence of children aged 0-4 in households where parent suffering severe mental health problem_Number</v>
      </c>
      <c r="B1477" s="31" t="s">
        <v>399</v>
      </c>
      <c r="C1477" s="31" t="s">
        <v>400</v>
      </c>
      <c r="D1477" s="31" t="s">
        <v>229</v>
      </c>
      <c r="E1477" s="31">
        <v>2018</v>
      </c>
      <c r="F1477" s="31" t="s">
        <v>28</v>
      </c>
      <c r="G1477" s="31" t="s">
        <v>113</v>
      </c>
      <c r="H1477" s="31" t="s">
        <v>743</v>
      </c>
      <c r="I1477" s="31">
        <v>1883.0800207127802</v>
      </c>
      <c r="J1477" s="31">
        <v>14441</v>
      </c>
      <c r="K1477" s="31">
        <v>130.39817330605777</v>
      </c>
      <c r="L1477" s="31" t="s">
        <v>3638</v>
      </c>
      <c r="M1477" s="31">
        <v>130.4</v>
      </c>
      <c r="N1477" s="31">
        <f t="shared" si="47"/>
        <v>0</v>
      </c>
      <c r="O1477" s="31"/>
    </row>
    <row r="1478" spans="1:15" x14ac:dyDescent="0.45">
      <c r="A1478" s="31" t="str">
        <f t="shared" si="46"/>
        <v>E08000019_Modelled prevalence of children aged 0-4 in households where parent suffering severe mental health problem_Number</v>
      </c>
      <c r="B1478" s="31" t="s">
        <v>401</v>
      </c>
      <c r="C1478" s="31" t="s">
        <v>402</v>
      </c>
      <c r="D1478" s="31" t="s">
        <v>229</v>
      </c>
      <c r="E1478" s="31">
        <v>2018</v>
      </c>
      <c r="F1478" s="31" t="s">
        <v>28</v>
      </c>
      <c r="G1478" s="31" t="s">
        <v>113</v>
      </c>
      <c r="H1478" s="31" t="s">
        <v>743</v>
      </c>
      <c r="I1478" s="31">
        <v>4039.1101385709571</v>
      </c>
      <c r="J1478" s="31">
        <v>32700</v>
      </c>
      <c r="K1478" s="31">
        <v>123.52018772388249</v>
      </c>
      <c r="L1478" s="31" t="s">
        <v>3639</v>
      </c>
      <c r="M1478" s="31">
        <v>123.52</v>
      </c>
      <c r="N1478" s="31">
        <f t="shared" si="47"/>
        <v>0</v>
      </c>
      <c r="O1478" s="31"/>
    </row>
    <row r="1479" spans="1:15" x14ac:dyDescent="0.45">
      <c r="A1479" s="31" t="str">
        <f t="shared" si="46"/>
        <v>E06000051_Modelled prevalence of children aged 0-4 in households where parent suffering severe mental health problem_Number</v>
      </c>
      <c r="B1479" s="31" t="s">
        <v>403</v>
      </c>
      <c r="C1479" s="31" t="s">
        <v>166</v>
      </c>
      <c r="D1479" s="31" t="s">
        <v>229</v>
      </c>
      <c r="E1479" s="31">
        <v>2018</v>
      </c>
      <c r="F1479" s="31" t="s">
        <v>28</v>
      </c>
      <c r="G1479" s="31" t="s">
        <v>113</v>
      </c>
      <c r="H1479" s="31" t="s">
        <v>743</v>
      </c>
      <c r="I1479" s="31">
        <v>1351.3485379394251</v>
      </c>
      <c r="J1479" s="31">
        <v>15034</v>
      </c>
      <c r="K1479" s="31">
        <v>89.886160565346884</v>
      </c>
      <c r="L1479" s="31" t="s">
        <v>3640</v>
      </c>
      <c r="M1479" s="31">
        <v>89.89</v>
      </c>
      <c r="N1479" s="31">
        <f t="shared" si="47"/>
        <v>0</v>
      </c>
      <c r="O1479" s="31"/>
    </row>
    <row r="1480" spans="1:15" x14ac:dyDescent="0.45">
      <c r="A1480" s="31" t="str">
        <f t="shared" si="46"/>
        <v>E06000039_Modelled prevalence of children aged 0-4 in households where parent suffering severe mental health problem_Number</v>
      </c>
      <c r="B1480" s="31" t="s">
        <v>404</v>
      </c>
      <c r="C1480" s="31" t="s">
        <v>405</v>
      </c>
      <c r="D1480" s="31" t="s">
        <v>229</v>
      </c>
      <c r="E1480" s="31">
        <v>2018</v>
      </c>
      <c r="F1480" s="31" t="s">
        <v>28</v>
      </c>
      <c r="G1480" s="31" t="s">
        <v>113</v>
      </c>
      <c r="H1480" s="31" t="s">
        <v>743</v>
      </c>
      <c r="I1480" s="31">
        <v>1376.3400730837498</v>
      </c>
      <c r="J1480" s="31">
        <v>12827</v>
      </c>
      <c r="K1480" s="31">
        <v>107.30023178325015</v>
      </c>
      <c r="L1480" s="31" t="s">
        <v>3641</v>
      </c>
      <c r="M1480" s="31">
        <v>107.3</v>
      </c>
      <c r="N1480" s="31">
        <f t="shared" si="47"/>
        <v>0</v>
      </c>
      <c r="O1480" s="31"/>
    </row>
    <row r="1481" spans="1:15" x14ac:dyDescent="0.45">
      <c r="A1481" s="31" t="str">
        <f t="shared" si="46"/>
        <v>E08000029_Modelled prevalence of children aged 0-4 in households where parent suffering severe mental health problem_Number</v>
      </c>
      <c r="B1481" s="31" t="s">
        <v>516</v>
      </c>
      <c r="C1481" s="31" t="s">
        <v>517</v>
      </c>
      <c r="D1481" s="31" t="s">
        <v>229</v>
      </c>
      <c r="E1481" s="31">
        <v>2018</v>
      </c>
      <c r="F1481" s="31" t="s">
        <v>28</v>
      </c>
      <c r="G1481" s="31" t="s">
        <v>113</v>
      </c>
      <c r="H1481" s="31" t="s">
        <v>743</v>
      </c>
      <c r="I1481" s="31">
        <v>1234.3641198212274</v>
      </c>
      <c r="J1481" s="31">
        <v>12393</v>
      </c>
      <c r="K1481" s="31">
        <v>99.601720311565188</v>
      </c>
      <c r="L1481" s="31" t="s">
        <v>3642</v>
      </c>
      <c r="M1481" s="31">
        <v>99.6</v>
      </c>
      <c r="N1481" s="31">
        <f t="shared" si="47"/>
        <v>0</v>
      </c>
      <c r="O1481" s="31"/>
    </row>
    <row r="1482" spans="1:15" x14ac:dyDescent="0.45">
      <c r="A1482" s="31" t="str">
        <f t="shared" si="46"/>
        <v>E10000027_Modelled prevalence of children aged 0-4 in households where parent suffering severe mental health problem_Number</v>
      </c>
      <c r="B1482" s="31" t="s">
        <v>406</v>
      </c>
      <c r="C1482" s="31" t="s">
        <v>407</v>
      </c>
      <c r="D1482" s="31" t="s">
        <v>229</v>
      </c>
      <c r="E1482" s="31">
        <v>2018</v>
      </c>
      <c r="F1482" s="31" t="s">
        <v>28</v>
      </c>
      <c r="G1482" s="31" t="s">
        <v>113</v>
      </c>
      <c r="H1482" s="31" t="s">
        <v>743</v>
      </c>
      <c r="I1482" s="31">
        <v>2861.4679134869566</v>
      </c>
      <c r="J1482" s="31">
        <v>29004</v>
      </c>
      <c r="K1482" s="31">
        <v>98.657699403080841</v>
      </c>
      <c r="L1482" s="31" t="s">
        <v>3643</v>
      </c>
      <c r="M1482" s="31">
        <v>98.66</v>
      </c>
      <c r="N1482" s="31">
        <f t="shared" si="47"/>
        <v>0</v>
      </c>
      <c r="O1482" s="31"/>
    </row>
    <row r="1483" spans="1:15" x14ac:dyDescent="0.45">
      <c r="A1483" s="31" t="str">
        <f t="shared" si="46"/>
        <v>E06000025_Modelled prevalence of children aged 0-4 in households where parent suffering severe mental health problem_Number</v>
      </c>
      <c r="B1483" s="31" t="s">
        <v>408</v>
      </c>
      <c r="C1483" s="31" t="s">
        <v>409</v>
      </c>
      <c r="D1483" s="31" t="s">
        <v>229</v>
      </c>
      <c r="E1483" s="31">
        <v>2018</v>
      </c>
      <c r="F1483" s="31" t="s">
        <v>28</v>
      </c>
      <c r="G1483" s="31" t="s">
        <v>113</v>
      </c>
      <c r="H1483" s="31" t="s">
        <v>743</v>
      </c>
      <c r="I1483" s="31">
        <v>1496.861653097528</v>
      </c>
      <c r="J1483" s="31">
        <v>16325</v>
      </c>
      <c r="K1483" s="31">
        <v>91.691372318378441</v>
      </c>
      <c r="L1483" s="31" t="s">
        <v>3644</v>
      </c>
      <c r="M1483" s="31">
        <v>91.69</v>
      </c>
      <c r="N1483" s="31">
        <f t="shared" si="47"/>
        <v>0</v>
      </c>
      <c r="O1483" s="31"/>
    </row>
    <row r="1484" spans="1:15" x14ac:dyDescent="0.45">
      <c r="A1484" s="31" t="str">
        <f t="shared" si="46"/>
        <v>E08000023_Modelled prevalence of children aged 0-4 in households where parent suffering severe mental health problem_Number</v>
      </c>
      <c r="B1484" s="31" t="s">
        <v>410</v>
      </c>
      <c r="C1484" s="31" t="s">
        <v>411</v>
      </c>
      <c r="D1484" s="31" t="s">
        <v>229</v>
      </c>
      <c r="E1484" s="31">
        <v>2018</v>
      </c>
      <c r="F1484" s="31" t="s">
        <v>28</v>
      </c>
      <c r="G1484" s="31" t="s">
        <v>113</v>
      </c>
      <c r="H1484" s="31" t="s">
        <v>743</v>
      </c>
      <c r="I1484" s="31">
        <v>1104.8792844871971</v>
      </c>
      <c r="J1484" s="31">
        <v>8359</v>
      </c>
      <c r="K1484" s="31">
        <v>132.17840465213507</v>
      </c>
      <c r="L1484" s="31" t="s">
        <v>3645</v>
      </c>
      <c r="M1484" s="31">
        <v>132.18</v>
      </c>
      <c r="N1484" s="31">
        <f t="shared" si="47"/>
        <v>0</v>
      </c>
      <c r="O1484" s="31"/>
    </row>
    <row r="1485" spans="1:15" x14ac:dyDescent="0.45">
      <c r="A1485" s="31" t="str">
        <f t="shared" si="46"/>
        <v>E06000045_Modelled prevalence of children aged 0-4 in households where parent suffering severe mental health problem_Number</v>
      </c>
      <c r="B1485" s="31" t="s">
        <v>577</v>
      </c>
      <c r="C1485" s="31" t="s">
        <v>729</v>
      </c>
      <c r="D1485" s="31" t="s">
        <v>229</v>
      </c>
      <c r="E1485" s="31">
        <v>2018</v>
      </c>
      <c r="F1485" s="31" t="s">
        <v>28</v>
      </c>
      <c r="G1485" s="31" t="s">
        <v>113</v>
      </c>
      <c r="H1485" s="31" t="s">
        <v>743</v>
      </c>
      <c r="I1485" s="31">
        <v>1928.1670878137884</v>
      </c>
      <c r="J1485" s="31">
        <v>15766</v>
      </c>
      <c r="K1485" s="31">
        <v>122.29906684091009</v>
      </c>
      <c r="L1485" s="31" t="s">
        <v>3646</v>
      </c>
      <c r="M1485" s="31">
        <v>122.3</v>
      </c>
      <c r="N1485" s="31">
        <f t="shared" si="47"/>
        <v>0</v>
      </c>
      <c r="O1485" s="31"/>
    </row>
    <row r="1486" spans="1:15" x14ac:dyDescent="0.45">
      <c r="A1486" s="31" t="str">
        <f t="shared" si="46"/>
        <v>E06000033_Modelled prevalence of children aged 0-4 in households where parent suffering severe mental health problem_Number</v>
      </c>
      <c r="B1486" s="31" t="s">
        <v>412</v>
      </c>
      <c r="C1486" s="31" t="s">
        <v>413</v>
      </c>
      <c r="D1486" s="31" t="s">
        <v>229</v>
      </c>
      <c r="E1486" s="31">
        <v>2018</v>
      </c>
      <c r="F1486" s="31" t="s">
        <v>28</v>
      </c>
      <c r="G1486" s="31" t="s">
        <v>113</v>
      </c>
      <c r="H1486" s="31" t="s">
        <v>743</v>
      </c>
      <c r="I1486" s="31">
        <v>1278.9316341761721</v>
      </c>
      <c r="J1486" s="31">
        <v>11304</v>
      </c>
      <c r="K1486" s="31">
        <v>113.1397411691589</v>
      </c>
      <c r="L1486" s="31" t="s">
        <v>3647</v>
      </c>
      <c r="M1486" s="31">
        <v>113.14</v>
      </c>
      <c r="N1486" s="31">
        <f t="shared" si="47"/>
        <v>0</v>
      </c>
      <c r="O1486" s="31"/>
    </row>
    <row r="1487" spans="1:15" x14ac:dyDescent="0.45">
      <c r="A1487" s="31" t="str">
        <f t="shared" si="46"/>
        <v>E09000028_Modelled prevalence of children aged 0-4 in households where parent suffering severe mental health problem_Number</v>
      </c>
      <c r="B1487" s="31" t="s">
        <v>414</v>
      </c>
      <c r="C1487" s="31" t="s">
        <v>415</v>
      </c>
      <c r="D1487" s="31" t="s">
        <v>229</v>
      </c>
      <c r="E1487" s="31">
        <v>2018</v>
      </c>
      <c r="F1487" s="31" t="s">
        <v>28</v>
      </c>
      <c r="G1487" s="31" t="s">
        <v>113</v>
      </c>
      <c r="H1487" s="31" t="s">
        <v>743</v>
      </c>
      <c r="I1487" s="31">
        <v>3101.6892699271662</v>
      </c>
      <c r="J1487" s="31">
        <v>20500</v>
      </c>
      <c r="K1487" s="31">
        <v>151.30191560620324</v>
      </c>
      <c r="L1487" s="31" t="s">
        <v>3648</v>
      </c>
      <c r="M1487" s="31">
        <v>151.30000000000001</v>
      </c>
      <c r="N1487" s="31">
        <f t="shared" si="47"/>
        <v>0</v>
      </c>
      <c r="O1487" s="31"/>
    </row>
    <row r="1488" spans="1:15" x14ac:dyDescent="0.45">
      <c r="A1488" s="31" t="str">
        <f t="shared" si="46"/>
        <v>E08000013_Modelled prevalence of children aged 0-4 in households where parent suffering severe mental health problem_Number</v>
      </c>
      <c r="B1488" s="31" t="s">
        <v>416</v>
      </c>
      <c r="C1488" s="31" t="s">
        <v>537</v>
      </c>
      <c r="D1488" s="31" t="s">
        <v>229</v>
      </c>
      <c r="E1488" s="31">
        <v>2018</v>
      </c>
      <c r="F1488" s="31" t="s">
        <v>28</v>
      </c>
      <c r="G1488" s="31" t="s">
        <v>113</v>
      </c>
      <c r="H1488" s="31" t="s">
        <v>743</v>
      </c>
      <c r="I1488" s="31">
        <v>1308.5450731490032</v>
      </c>
      <c r="J1488" s="31">
        <v>10282</v>
      </c>
      <c r="K1488" s="31">
        <v>127.26561691781785</v>
      </c>
      <c r="L1488" s="31" t="s">
        <v>3649</v>
      </c>
      <c r="M1488" s="31">
        <v>127.27</v>
      </c>
      <c r="N1488" s="31">
        <f t="shared" si="47"/>
        <v>0</v>
      </c>
      <c r="O1488" s="31"/>
    </row>
    <row r="1489" spans="1:15" x14ac:dyDescent="0.45">
      <c r="A1489" s="31" t="str">
        <f t="shared" si="46"/>
        <v>E10000028_Modelled prevalence of children aged 0-4 in households where parent suffering severe mental health problem_Number</v>
      </c>
      <c r="B1489" s="31" t="s">
        <v>418</v>
      </c>
      <c r="C1489" s="31" t="s">
        <v>419</v>
      </c>
      <c r="D1489" s="31" t="s">
        <v>229</v>
      </c>
      <c r="E1489" s="31">
        <v>2018</v>
      </c>
      <c r="F1489" s="31" t="s">
        <v>28</v>
      </c>
      <c r="G1489" s="31" t="s">
        <v>113</v>
      </c>
      <c r="H1489" s="31" t="s">
        <v>743</v>
      </c>
      <c r="I1489" s="31">
        <v>4116.7082953486197</v>
      </c>
      <c r="J1489" s="31">
        <v>44389</v>
      </c>
      <c r="K1489" s="31">
        <v>92.741631831053169</v>
      </c>
      <c r="L1489" s="31" t="s">
        <v>3650</v>
      </c>
      <c r="M1489" s="31">
        <v>92.74</v>
      </c>
      <c r="N1489" s="31">
        <f t="shared" si="47"/>
        <v>0</v>
      </c>
      <c r="O1489" s="31"/>
    </row>
    <row r="1490" spans="1:15" x14ac:dyDescent="0.45">
      <c r="A1490" s="31" t="str">
        <f t="shared" si="46"/>
        <v>E08000007_Modelled prevalence of children aged 0-4 in households where parent suffering severe mental health problem_Number</v>
      </c>
      <c r="B1490" s="31" t="s">
        <v>420</v>
      </c>
      <c r="C1490" s="31" t="s">
        <v>421</v>
      </c>
      <c r="D1490" s="31" t="s">
        <v>229</v>
      </c>
      <c r="E1490" s="31">
        <v>2018</v>
      </c>
      <c r="F1490" s="31" t="s">
        <v>28</v>
      </c>
      <c r="G1490" s="31" t="s">
        <v>113</v>
      </c>
      <c r="H1490" s="31" t="s">
        <v>743</v>
      </c>
      <c r="I1490" s="31">
        <v>2066.7543701848372</v>
      </c>
      <c r="J1490" s="31">
        <v>17631</v>
      </c>
      <c r="K1490" s="31">
        <v>117.22275368299231</v>
      </c>
      <c r="L1490" s="31" t="s">
        <v>3651</v>
      </c>
      <c r="M1490" s="31">
        <v>117.22</v>
      </c>
      <c r="N1490" s="31">
        <f t="shared" si="47"/>
        <v>0</v>
      </c>
      <c r="O1490" s="31"/>
    </row>
    <row r="1491" spans="1:15" x14ac:dyDescent="0.45">
      <c r="A1491" s="31" t="str">
        <f t="shared" si="46"/>
        <v>E06000004_Modelled prevalence of children aged 0-4 in households where parent suffering severe mental health problem_Number</v>
      </c>
      <c r="B1491" s="31" t="s">
        <v>422</v>
      </c>
      <c r="C1491" s="31" t="s">
        <v>423</v>
      </c>
      <c r="D1491" s="31" t="s">
        <v>229</v>
      </c>
      <c r="E1491" s="31">
        <v>2018</v>
      </c>
      <c r="F1491" s="31" t="s">
        <v>28</v>
      </c>
      <c r="G1491" s="31" t="s">
        <v>113</v>
      </c>
      <c r="H1491" s="31" t="s">
        <v>743</v>
      </c>
      <c r="I1491" s="31">
        <v>1386.9077929531406</v>
      </c>
      <c r="J1491" s="31">
        <v>11648</v>
      </c>
      <c r="K1491" s="31">
        <v>119.06832013677375</v>
      </c>
      <c r="L1491" s="31" t="s">
        <v>853</v>
      </c>
      <c r="M1491" s="31">
        <v>119.07</v>
      </c>
      <c r="N1491" s="31">
        <f t="shared" si="47"/>
        <v>0</v>
      </c>
      <c r="O1491" s="31"/>
    </row>
    <row r="1492" spans="1:15" x14ac:dyDescent="0.45">
      <c r="A1492" s="31" t="str">
        <f t="shared" si="46"/>
        <v>E06000021_Modelled prevalence of children aged 0-4 in households where parent suffering severe mental health problem_Number</v>
      </c>
      <c r="B1492" s="31" t="s">
        <v>424</v>
      </c>
      <c r="C1492" s="31" t="s">
        <v>425</v>
      </c>
      <c r="D1492" s="31" t="s">
        <v>229</v>
      </c>
      <c r="E1492" s="31">
        <v>2018</v>
      </c>
      <c r="F1492" s="31" t="s">
        <v>28</v>
      </c>
      <c r="G1492" s="31" t="s">
        <v>113</v>
      </c>
      <c r="H1492" s="31" t="s">
        <v>743</v>
      </c>
      <c r="I1492" s="31">
        <v>1947.0491871673598</v>
      </c>
      <c r="J1492" s="31">
        <v>17135</v>
      </c>
      <c r="K1492" s="31">
        <v>113.62994964501662</v>
      </c>
      <c r="L1492" s="31" t="s">
        <v>3652</v>
      </c>
      <c r="M1492" s="31">
        <v>113.63</v>
      </c>
      <c r="N1492" s="31">
        <f t="shared" si="47"/>
        <v>0</v>
      </c>
      <c r="O1492" s="31"/>
    </row>
    <row r="1493" spans="1:15" x14ac:dyDescent="0.45">
      <c r="A1493" s="31" t="str">
        <f t="shared" si="46"/>
        <v>E10000029_Modelled prevalence of children aged 0-4 in households where parent suffering severe mental health problem_Number</v>
      </c>
      <c r="B1493" s="31" t="s">
        <v>426</v>
      </c>
      <c r="C1493" s="31" t="s">
        <v>427</v>
      </c>
      <c r="D1493" s="31" t="s">
        <v>229</v>
      </c>
      <c r="E1493" s="31">
        <v>2018</v>
      </c>
      <c r="F1493" s="31" t="s">
        <v>28</v>
      </c>
      <c r="G1493" s="31" t="s">
        <v>113</v>
      </c>
      <c r="H1493" s="31" t="s">
        <v>743</v>
      </c>
      <c r="I1493" s="31">
        <v>4197.129219134139</v>
      </c>
      <c r="J1493" s="31">
        <v>40624</v>
      </c>
      <c r="K1493" s="31">
        <v>103.31649318467258</v>
      </c>
      <c r="L1493" s="31" t="s">
        <v>3653</v>
      </c>
      <c r="M1493" s="31">
        <v>103.32</v>
      </c>
      <c r="N1493" s="31">
        <f t="shared" si="47"/>
        <v>0</v>
      </c>
      <c r="O1493" s="31"/>
    </row>
    <row r="1494" spans="1:15" x14ac:dyDescent="0.45">
      <c r="A1494" s="31" t="str">
        <f t="shared" si="46"/>
        <v>E08000024_Modelled prevalence of children aged 0-4 in households where parent suffering severe mental health problem_Number</v>
      </c>
      <c r="B1494" s="31" t="s">
        <v>428</v>
      </c>
      <c r="C1494" s="31" t="s">
        <v>429</v>
      </c>
      <c r="D1494" s="31" t="s">
        <v>229</v>
      </c>
      <c r="E1494" s="31">
        <v>2018</v>
      </c>
      <c r="F1494" s="31" t="s">
        <v>28</v>
      </c>
      <c r="G1494" s="31" t="s">
        <v>113</v>
      </c>
      <c r="H1494" s="31" t="s">
        <v>743</v>
      </c>
      <c r="I1494" s="31">
        <v>1930.9108940765827</v>
      </c>
      <c r="J1494" s="31">
        <v>14954</v>
      </c>
      <c r="K1494" s="31">
        <v>129.12337127702173</v>
      </c>
      <c r="L1494" s="31" t="s">
        <v>3654</v>
      </c>
      <c r="M1494" s="31">
        <v>129.12</v>
      </c>
      <c r="N1494" s="31">
        <f t="shared" si="47"/>
        <v>0</v>
      </c>
      <c r="O1494" s="31"/>
    </row>
    <row r="1495" spans="1:15" x14ac:dyDescent="0.45">
      <c r="A1495" s="31" t="str">
        <f t="shared" si="46"/>
        <v>E10000030_Modelled prevalence of children aged 0-4 in households where parent suffering severe mental health problem_Number</v>
      </c>
      <c r="B1495" s="31" t="s">
        <v>430</v>
      </c>
      <c r="C1495" s="31" t="s">
        <v>431</v>
      </c>
      <c r="D1495" s="31" t="s">
        <v>229</v>
      </c>
      <c r="E1495" s="31">
        <v>2018</v>
      </c>
      <c r="F1495" s="31" t="s">
        <v>28</v>
      </c>
      <c r="G1495" s="31" t="s">
        <v>113</v>
      </c>
      <c r="H1495" s="31" t="s">
        <v>743</v>
      </c>
      <c r="I1495" s="31">
        <v>6130.1297666033342</v>
      </c>
      <c r="J1495" s="31">
        <v>70074</v>
      </c>
      <c r="K1495" s="31">
        <v>87.480802674363318</v>
      </c>
      <c r="L1495" s="31" t="s">
        <v>3655</v>
      </c>
      <c r="M1495" s="31">
        <v>87.48</v>
      </c>
      <c r="N1495" s="31">
        <f t="shared" si="47"/>
        <v>0</v>
      </c>
      <c r="O1495" s="31"/>
    </row>
    <row r="1496" spans="1:15" x14ac:dyDescent="0.45">
      <c r="A1496" s="31" t="str">
        <f t="shared" si="46"/>
        <v>E09000029_Modelled prevalence of children aged 0-4 in households where parent suffering severe mental health problem_Number</v>
      </c>
      <c r="B1496" s="31" t="s">
        <v>432</v>
      </c>
      <c r="C1496" s="31" t="s">
        <v>433</v>
      </c>
      <c r="D1496" s="31" t="s">
        <v>229</v>
      </c>
      <c r="E1496" s="31">
        <v>2018</v>
      </c>
      <c r="F1496" s="31" t="s">
        <v>28</v>
      </c>
      <c r="G1496" s="31" t="s">
        <v>113</v>
      </c>
      <c r="H1496" s="31" t="s">
        <v>743</v>
      </c>
      <c r="I1496" s="31">
        <v>1489.5840733154671</v>
      </c>
      <c r="J1496" s="31">
        <v>13754</v>
      </c>
      <c r="K1496" s="31">
        <v>108.30188114842716</v>
      </c>
      <c r="L1496" s="31" t="s">
        <v>3656</v>
      </c>
      <c r="M1496" s="31">
        <v>108.3</v>
      </c>
      <c r="N1496" s="31">
        <f t="shared" si="47"/>
        <v>0</v>
      </c>
      <c r="O1496" s="31"/>
    </row>
    <row r="1497" spans="1:15" x14ac:dyDescent="0.45">
      <c r="A1497" s="31" t="str">
        <f t="shared" si="46"/>
        <v>E06000030_Modelled prevalence of children aged 0-4 in households where parent suffering severe mental health problem_Number</v>
      </c>
      <c r="B1497" s="31" t="s">
        <v>434</v>
      </c>
      <c r="C1497" s="31" t="s">
        <v>435</v>
      </c>
      <c r="D1497" s="31" t="s">
        <v>229</v>
      </c>
      <c r="E1497" s="31">
        <v>2018</v>
      </c>
      <c r="F1497" s="31" t="s">
        <v>28</v>
      </c>
      <c r="G1497" s="31" t="s">
        <v>113</v>
      </c>
      <c r="H1497" s="31" t="s">
        <v>743</v>
      </c>
      <c r="I1497" s="31">
        <v>1454.1722881694056</v>
      </c>
      <c r="J1497" s="31">
        <v>14479</v>
      </c>
      <c r="K1497" s="31">
        <v>100.43319898953006</v>
      </c>
      <c r="L1497" s="31" t="s">
        <v>3657</v>
      </c>
      <c r="M1497" s="31">
        <v>100.43</v>
      </c>
      <c r="N1497" s="31">
        <f t="shared" si="47"/>
        <v>0</v>
      </c>
      <c r="O1497" s="31"/>
    </row>
    <row r="1498" spans="1:15" x14ac:dyDescent="0.45">
      <c r="A1498" s="31" t="str">
        <f t="shared" si="46"/>
        <v>E08000008_Modelled prevalence of children aged 0-4 in households where parent suffering severe mental health problem_Number</v>
      </c>
      <c r="B1498" s="31" t="s">
        <v>436</v>
      </c>
      <c r="C1498" s="31" t="s">
        <v>437</v>
      </c>
      <c r="D1498" s="31" t="s">
        <v>229</v>
      </c>
      <c r="E1498" s="31">
        <v>2018</v>
      </c>
      <c r="F1498" s="31" t="s">
        <v>28</v>
      </c>
      <c r="G1498" s="31" t="s">
        <v>113</v>
      </c>
      <c r="H1498" s="31" t="s">
        <v>743</v>
      </c>
      <c r="I1498" s="31">
        <v>1872.0755905458975</v>
      </c>
      <c r="J1498" s="31">
        <v>14500</v>
      </c>
      <c r="K1498" s="31">
        <v>129.10866141695845</v>
      </c>
      <c r="L1498" s="31" t="s">
        <v>3658</v>
      </c>
      <c r="M1498" s="31">
        <v>129.11000000000001</v>
      </c>
      <c r="N1498" s="31">
        <f t="shared" si="47"/>
        <v>0</v>
      </c>
      <c r="O1498" s="31"/>
    </row>
    <row r="1499" spans="1:15" x14ac:dyDescent="0.45">
      <c r="A1499" s="31" t="str">
        <f t="shared" si="46"/>
        <v>E06000020_Modelled prevalence of children aged 0-4 in households where parent suffering severe mental health problem_Number</v>
      </c>
      <c r="B1499" s="31" t="s">
        <v>570</v>
      </c>
      <c r="C1499" s="31" t="s">
        <v>730</v>
      </c>
      <c r="D1499" s="31" t="s">
        <v>229</v>
      </c>
      <c r="E1499" s="31">
        <v>2018</v>
      </c>
      <c r="F1499" s="31" t="s">
        <v>28</v>
      </c>
      <c r="G1499" s="31" t="s">
        <v>113</v>
      </c>
      <c r="H1499" s="31" t="s">
        <v>743</v>
      </c>
      <c r="I1499" s="31">
        <v>1169.8685150977235</v>
      </c>
      <c r="J1499" s="31">
        <v>11022</v>
      </c>
      <c r="K1499" s="31">
        <v>106.13940438193826</v>
      </c>
      <c r="L1499" s="31" t="s">
        <v>3659</v>
      </c>
      <c r="M1499" s="31">
        <v>106.14</v>
      </c>
      <c r="N1499" s="31">
        <f t="shared" si="47"/>
        <v>0</v>
      </c>
      <c r="O1499" s="31"/>
    </row>
    <row r="1500" spans="1:15" x14ac:dyDescent="0.45">
      <c r="A1500" s="31" t="str">
        <f t="shared" si="46"/>
        <v>E06000034_Modelled prevalence of children aged 0-4 in households where parent suffering severe mental health problem_Number</v>
      </c>
      <c r="B1500" s="31" t="s">
        <v>493</v>
      </c>
      <c r="C1500" s="31" t="s">
        <v>731</v>
      </c>
      <c r="D1500" s="31" t="s">
        <v>229</v>
      </c>
      <c r="E1500" s="31">
        <v>2018</v>
      </c>
      <c r="F1500" s="31" t="s">
        <v>28</v>
      </c>
      <c r="G1500" s="31" t="s">
        <v>113</v>
      </c>
      <c r="H1500" s="31" t="s">
        <v>743</v>
      </c>
      <c r="I1500" s="31">
        <v>1426.3704168888771</v>
      </c>
      <c r="J1500" s="31">
        <v>13195</v>
      </c>
      <c r="K1500" s="31">
        <v>108.09931162477281</v>
      </c>
      <c r="L1500" s="31" t="s">
        <v>3660</v>
      </c>
      <c r="M1500" s="31">
        <v>108.1</v>
      </c>
      <c r="N1500" s="31">
        <f t="shared" si="47"/>
        <v>0</v>
      </c>
      <c r="O1500" s="31"/>
    </row>
    <row r="1501" spans="1:15" x14ac:dyDescent="0.45">
      <c r="A1501" s="31" t="str">
        <f t="shared" si="46"/>
        <v>E06000027_Modelled prevalence of children aged 0-4 in households where parent suffering severe mental health problem_Number</v>
      </c>
      <c r="B1501" s="31" t="s">
        <v>438</v>
      </c>
      <c r="C1501" s="31" t="s">
        <v>439</v>
      </c>
      <c r="D1501" s="31" t="s">
        <v>229</v>
      </c>
      <c r="E1501" s="31">
        <v>2018</v>
      </c>
      <c r="F1501" s="31" t="s">
        <v>28</v>
      </c>
      <c r="G1501" s="31" t="s">
        <v>113</v>
      </c>
      <c r="H1501" s="31" t="s">
        <v>743</v>
      </c>
      <c r="I1501" s="31">
        <v>799.74284958182966</v>
      </c>
      <c r="J1501" s="31">
        <v>6918</v>
      </c>
      <c r="K1501" s="31">
        <v>115.60318727693404</v>
      </c>
      <c r="L1501" s="31" t="s">
        <v>3661</v>
      </c>
      <c r="M1501" s="31">
        <v>115.6</v>
      </c>
      <c r="N1501" s="31">
        <f t="shared" si="47"/>
        <v>0</v>
      </c>
      <c r="O1501" s="31"/>
    </row>
    <row r="1502" spans="1:15" x14ac:dyDescent="0.45">
      <c r="A1502" s="31" t="str">
        <f t="shared" si="46"/>
        <v>E09000030_Modelled prevalence of children aged 0-4 in households where parent suffering severe mental health problem_Number</v>
      </c>
      <c r="B1502" s="31" t="s">
        <v>440</v>
      </c>
      <c r="C1502" s="31" t="s">
        <v>441</v>
      </c>
      <c r="D1502" s="31" t="s">
        <v>229</v>
      </c>
      <c r="E1502" s="31">
        <v>2018</v>
      </c>
      <c r="F1502" s="31" t="s">
        <v>28</v>
      </c>
      <c r="G1502" s="31" t="s">
        <v>113</v>
      </c>
      <c r="H1502" s="31" t="s">
        <v>743</v>
      </c>
      <c r="I1502" s="31">
        <v>3315.6291774524939</v>
      </c>
      <c r="J1502" s="31">
        <v>22208</v>
      </c>
      <c r="K1502" s="31">
        <v>149.29886425848764</v>
      </c>
      <c r="L1502" s="31" t="s">
        <v>3662</v>
      </c>
      <c r="M1502" s="31">
        <v>149.30000000000001</v>
      </c>
      <c r="N1502" s="31">
        <f t="shared" si="47"/>
        <v>0</v>
      </c>
      <c r="O1502" s="31"/>
    </row>
    <row r="1503" spans="1:15" x14ac:dyDescent="0.45">
      <c r="A1503" s="31" t="str">
        <f t="shared" si="46"/>
        <v>E08000009_Modelled prevalence of children aged 0-4 in households where parent suffering severe mental health problem_Number</v>
      </c>
      <c r="B1503" s="31" t="s">
        <v>442</v>
      </c>
      <c r="C1503" s="31" t="s">
        <v>443</v>
      </c>
      <c r="D1503" s="31" t="s">
        <v>229</v>
      </c>
      <c r="E1503" s="31">
        <v>2018</v>
      </c>
      <c r="F1503" s="31" t="s">
        <v>28</v>
      </c>
      <c r="G1503" s="31" t="s">
        <v>113</v>
      </c>
      <c r="H1503" s="31" t="s">
        <v>743</v>
      </c>
      <c r="I1503" s="31">
        <v>1745.8736551466684</v>
      </c>
      <c r="J1503" s="31">
        <v>14701</v>
      </c>
      <c r="K1503" s="31">
        <v>118.75883648368603</v>
      </c>
      <c r="L1503" s="31" t="s">
        <v>3663</v>
      </c>
      <c r="M1503" s="31">
        <v>118.76</v>
      </c>
      <c r="N1503" s="31">
        <f t="shared" si="47"/>
        <v>0</v>
      </c>
      <c r="O1503" s="31"/>
    </row>
    <row r="1504" spans="1:15" x14ac:dyDescent="0.45">
      <c r="A1504" s="31" t="str">
        <f t="shared" si="46"/>
        <v>E08000036_Modelled prevalence of children aged 0-4 in households where parent suffering severe mental health problem_Number</v>
      </c>
      <c r="B1504" s="31" t="s">
        <v>444</v>
      </c>
      <c r="C1504" s="31" t="s">
        <v>445</v>
      </c>
      <c r="D1504" s="31" t="s">
        <v>229</v>
      </c>
      <c r="E1504" s="31">
        <v>2018</v>
      </c>
      <c r="F1504" s="31" t="s">
        <v>28</v>
      </c>
      <c r="G1504" s="31" t="s">
        <v>113</v>
      </c>
      <c r="H1504" s="31" t="s">
        <v>743</v>
      </c>
      <c r="I1504" s="31">
        <v>2531.1789450110878</v>
      </c>
      <c r="J1504" s="31">
        <v>21149</v>
      </c>
      <c r="K1504" s="31">
        <v>119.68315026767638</v>
      </c>
      <c r="L1504" s="31" t="s">
        <v>3664</v>
      </c>
      <c r="M1504" s="31">
        <v>119.68</v>
      </c>
      <c r="N1504" s="31">
        <f t="shared" si="47"/>
        <v>0</v>
      </c>
      <c r="O1504" s="31"/>
    </row>
    <row r="1505" spans="1:15" x14ac:dyDescent="0.45">
      <c r="A1505" s="31" t="str">
        <f t="shared" si="46"/>
        <v>E08000030_Modelled prevalence of children aged 0-4 in households where parent suffering severe mental health problem_Number</v>
      </c>
      <c r="B1505" s="31" t="s">
        <v>446</v>
      </c>
      <c r="C1505" s="31" t="s">
        <v>447</v>
      </c>
      <c r="D1505" s="31" t="s">
        <v>229</v>
      </c>
      <c r="E1505" s="31">
        <v>2018</v>
      </c>
      <c r="F1505" s="31" t="s">
        <v>28</v>
      </c>
      <c r="G1505" s="31" t="s">
        <v>113</v>
      </c>
      <c r="H1505" s="31" t="s">
        <v>743</v>
      </c>
      <c r="I1505" s="31">
        <v>2205.3503253325034</v>
      </c>
      <c r="J1505" s="31">
        <v>19650</v>
      </c>
      <c r="K1505" s="31">
        <v>112.23156871921138</v>
      </c>
      <c r="L1505" s="31" t="s">
        <v>3665</v>
      </c>
      <c r="M1505" s="31">
        <v>112.23</v>
      </c>
      <c r="N1505" s="31">
        <f t="shared" si="47"/>
        <v>0</v>
      </c>
      <c r="O1505" s="31"/>
    </row>
    <row r="1506" spans="1:15" x14ac:dyDescent="0.45">
      <c r="A1506" s="31" t="str">
        <f t="shared" si="46"/>
        <v>E09000031_Modelled prevalence of children aged 0-4 in households where parent suffering severe mental health problem_Number</v>
      </c>
      <c r="B1506" s="31" t="s">
        <v>448</v>
      </c>
      <c r="C1506" s="31" t="s">
        <v>449</v>
      </c>
      <c r="D1506" s="31" t="s">
        <v>229</v>
      </c>
      <c r="E1506" s="31">
        <v>2018</v>
      </c>
      <c r="F1506" s="31" t="s">
        <v>28</v>
      </c>
      <c r="G1506" s="31" t="s">
        <v>113</v>
      </c>
      <c r="H1506" s="31" t="s">
        <v>743</v>
      </c>
      <c r="I1506" s="31">
        <v>2717.4271204658435</v>
      </c>
      <c r="J1506" s="31">
        <v>21802</v>
      </c>
      <c r="K1506" s="31">
        <v>124.64118523373284</v>
      </c>
      <c r="L1506" s="31" t="s">
        <v>3666</v>
      </c>
      <c r="M1506" s="31">
        <v>124.64</v>
      </c>
      <c r="N1506" s="31">
        <f t="shared" si="47"/>
        <v>0</v>
      </c>
      <c r="O1506" s="31"/>
    </row>
    <row r="1507" spans="1:15" x14ac:dyDescent="0.45">
      <c r="A1507" s="31" t="str">
        <f t="shared" si="46"/>
        <v>E09000032_Modelled prevalence of children aged 0-4 in households where parent suffering severe mental health problem_Number</v>
      </c>
      <c r="B1507" s="31" t="s">
        <v>450</v>
      </c>
      <c r="C1507" s="31" t="s">
        <v>451</v>
      </c>
      <c r="D1507" s="31" t="s">
        <v>229</v>
      </c>
      <c r="E1507" s="31">
        <v>2018</v>
      </c>
      <c r="F1507" s="31" t="s">
        <v>28</v>
      </c>
      <c r="G1507" s="31" t="s">
        <v>113</v>
      </c>
      <c r="H1507" s="31" t="s">
        <v>743</v>
      </c>
      <c r="I1507" s="31">
        <v>2831.6749984203943</v>
      </c>
      <c r="J1507" s="31">
        <v>21875</v>
      </c>
      <c r="K1507" s="31">
        <v>129.44799992778945</v>
      </c>
      <c r="L1507" s="31" t="s">
        <v>3667</v>
      </c>
      <c r="M1507" s="31">
        <v>129.44999999999999</v>
      </c>
      <c r="N1507" s="31">
        <f t="shared" si="47"/>
        <v>0</v>
      </c>
      <c r="O1507" s="31"/>
    </row>
    <row r="1508" spans="1:15" x14ac:dyDescent="0.45">
      <c r="A1508" s="31" t="str">
        <f t="shared" si="46"/>
        <v>E06000007_Modelled prevalence of children aged 0-4 in households where parent suffering severe mental health problem_Number</v>
      </c>
      <c r="B1508" s="31" t="s">
        <v>452</v>
      </c>
      <c r="C1508" s="31" t="s">
        <v>453</v>
      </c>
      <c r="D1508" s="31" t="s">
        <v>229</v>
      </c>
      <c r="E1508" s="31">
        <v>2018</v>
      </c>
      <c r="F1508" s="31" t="s">
        <v>28</v>
      </c>
      <c r="G1508" s="31" t="s">
        <v>113</v>
      </c>
      <c r="H1508" s="31" t="s">
        <v>743</v>
      </c>
      <c r="I1508" s="31">
        <v>1360.0591074252277</v>
      </c>
      <c r="J1508" s="31">
        <v>11933</v>
      </c>
      <c r="K1508" s="31">
        <v>113.97461723164567</v>
      </c>
      <c r="L1508" s="31" t="s">
        <v>3668</v>
      </c>
      <c r="M1508" s="31">
        <v>113.97</v>
      </c>
      <c r="N1508" s="31">
        <f t="shared" si="47"/>
        <v>0</v>
      </c>
      <c r="O1508" s="31"/>
    </row>
    <row r="1509" spans="1:15" x14ac:dyDescent="0.45">
      <c r="A1509" s="31" t="str">
        <f t="shared" si="46"/>
        <v>E10000031_Modelled prevalence of children aged 0-4 in households where parent suffering severe mental health problem_Number</v>
      </c>
      <c r="B1509" s="31" t="s">
        <v>454</v>
      </c>
      <c r="C1509" s="31" t="s">
        <v>455</v>
      </c>
      <c r="D1509" s="31" t="s">
        <v>229</v>
      </c>
      <c r="E1509" s="31">
        <v>2018</v>
      </c>
      <c r="F1509" s="31" t="s">
        <v>28</v>
      </c>
      <c r="G1509" s="31" t="s">
        <v>113</v>
      </c>
      <c r="H1509" s="31" t="s">
        <v>743</v>
      </c>
      <c r="I1509" s="31">
        <v>2894.1477476571845</v>
      </c>
      <c r="J1509" s="31">
        <v>31584</v>
      </c>
      <c r="K1509" s="31">
        <v>91.633350673036489</v>
      </c>
      <c r="L1509" s="31" t="s">
        <v>3669</v>
      </c>
      <c r="M1509" s="31">
        <v>91.63</v>
      </c>
      <c r="N1509" s="31">
        <f t="shared" si="47"/>
        <v>0</v>
      </c>
      <c r="O1509" s="31"/>
    </row>
    <row r="1510" spans="1:15" x14ac:dyDescent="0.45">
      <c r="A1510" s="31" t="str">
        <f t="shared" si="46"/>
        <v>E06000037_Modelled prevalence of children aged 0-4 in households where parent suffering severe mental health problem_Number</v>
      </c>
      <c r="B1510" s="31" t="s">
        <v>456</v>
      </c>
      <c r="C1510" s="31" t="s">
        <v>457</v>
      </c>
      <c r="D1510" s="31" t="s">
        <v>229</v>
      </c>
      <c r="E1510" s="31">
        <v>2018</v>
      </c>
      <c r="F1510" s="31" t="s">
        <v>28</v>
      </c>
      <c r="G1510" s="31" t="s">
        <v>113</v>
      </c>
      <c r="H1510" s="31" t="s">
        <v>743</v>
      </c>
      <c r="I1510" s="31">
        <v>794.70975879041509</v>
      </c>
      <c r="J1510" s="31">
        <v>8980</v>
      </c>
      <c r="K1510" s="31">
        <v>88.497745967752238</v>
      </c>
      <c r="L1510" s="31" t="s">
        <v>3670</v>
      </c>
      <c r="M1510" s="31">
        <v>88.5</v>
      </c>
      <c r="N1510" s="31">
        <f t="shared" si="47"/>
        <v>0</v>
      </c>
      <c r="O1510" s="31"/>
    </row>
    <row r="1511" spans="1:15" x14ac:dyDescent="0.45">
      <c r="A1511" s="31" t="str">
        <f t="shared" si="46"/>
        <v>E10000032_Modelled prevalence of children aged 0-4 in households where parent suffering severe mental health problem_Number</v>
      </c>
      <c r="B1511" s="31" t="s">
        <v>458</v>
      </c>
      <c r="C1511" s="31" t="s">
        <v>459</v>
      </c>
      <c r="D1511" s="31" t="s">
        <v>229</v>
      </c>
      <c r="E1511" s="31">
        <v>2018</v>
      </c>
      <c r="F1511" s="31" t="s">
        <v>28</v>
      </c>
      <c r="G1511" s="31" t="s">
        <v>113</v>
      </c>
      <c r="H1511" s="31" t="s">
        <v>743</v>
      </c>
      <c r="I1511" s="31">
        <v>4322.8226688761988</v>
      </c>
      <c r="J1511" s="31">
        <v>46821</v>
      </c>
      <c r="K1511" s="31">
        <v>92.326577152905728</v>
      </c>
      <c r="L1511" s="31" t="s">
        <v>3671</v>
      </c>
      <c r="M1511" s="31">
        <v>92.33</v>
      </c>
      <c r="N1511" s="31">
        <f t="shared" si="47"/>
        <v>0</v>
      </c>
      <c r="O1511" s="31"/>
    </row>
    <row r="1512" spans="1:15" x14ac:dyDescent="0.45">
      <c r="A1512" s="31" t="str">
        <f t="shared" si="46"/>
        <v>E09000033_Modelled prevalence of children aged 0-4 in households where parent suffering severe mental health problem_Number</v>
      </c>
      <c r="B1512" s="31" t="s">
        <v>506</v>
      </c>
      <c r="C1512" s="31" t="s">
        <v>507</v>
      </c>
      <c r="D1512" s="31" t="s">
        <v>229</v>
      </c>
      <c r="E1512" s="31">
        <v>2018</v>
      </c>
      <c r="F1512" s="31" t="s">
        <v>28</v>
      </c>
      <c r="G1512" s="31" t="s">
        <v>113</v>
      </c>
      <c r="H1512" s="31" t="s">
        <v>743</v>
      </c>
      <c r="I1512" s="31">
        <v>1801.1869190213497</v>
      </c>
      <c r="J1512" s="31">
        <v>13692</v>
      </c>
      <c r="K1512" s="31">
        <v>131.55031544123207</v>
      </c>
      <c r="L1512" s="31" t="s">
        <v>3672</v>
      </c>
      <c r="M1512" s="31">
        <v>131.55000000000001</v>
      </c>
      <c r="N1512" s="31">
        <f t="shared" si="47"/>
        <v>0</v>
      </c>
      <c r="O1512" s="31"/>
    </row>
    <row r="1513" spans="1:15" x14ac:dyDescent="0.45">
      <c r="A1513" s="31" t="str">
        <f t="shared" si="46"/>
        <v>E08000010_Modelled prevalence of children aged 0-4 in households where parent suffering severe mental health problem_Number</v>
      </c>
      <c r="B1513" s="31" t="s">
        <v>460</v>
      </c>
      <c r="C1513" s="31" t="s">
        <v>461</v>
      </c>
      <c r="D1513" s="31" t="s">
        <v>229</v>
      </c>
      <c r="E1513" s="31">
        <v>2018</v>
      </c>
      <c r="F1513" s="31" t="s">
        <v>28</v>
      </c>
      <c r="G1513" s="31" t="s">
        <v>113</v>
      </c>
      <c r="H1513" s="31" t="s">
        <v>743</v>
      </c>
      <c r="I1513" s="31">
        <v>2249.4905727137088</v>
      </c>
      <c r="J1513" s="31">
        <v>18450</v>
      </c>
      <c r="K1513" s="31">
        <v>121.9236082771658</v>
      </c>
      <c r="L1513" s="31" t="s">
        <v>3673</v>
      </c>
      <c r="M1513" s="31">
        <v>121.92</v>
      </c>
      <c r="N1513" s="31">
        <f t="shared" si="47"/>
        <v>0</v>
      </c>
      <c r="O1513" s="31"/>
    </row>
    <row r="1514" spans="1:15" x14ac:dyDescent="0.45">
      <c r="A1514" s="31" t="str">
        <f t="shared" si="46"/>
        <v>E06000054_Modelled prevalence of children aged 0-4 in households where parent suffering severe mental health problem_Number</v>
      </c>
      <c r="B1514" s="31" t="s">
        <v>462</v>
      </c>
      <c r="C1514" s="31" t="s">
        <v>463</v>
      </c>
      <c r="D1514" s="31" t="s">
        <v>229</v>
      </c>
      <c r="E1514" s="31">
        <v>2018</v>
      </c>
      <c r="F1514" s="31" t="s">
        <v>28</v>
      </c>
      <c r="G1514" s="31" t="s">
        <v>113</v>
      </c>
      <c r="H1514" s="31" t="s">
        <v>743</v>
      </c>
      <c r="I1514" s="31">
        <v>2594.4023972382251</v>
      </c>
      <c r="J1514" s="31">
        <v>27307</v>
      </c>
      <c r="K1514" s="31">
        <v>95.008693640393489</v>
      </c>
      <c r="L1514" s="31" t="s">
        <v>3674</v>
      </c>
      <c r="M1514" s="31">
        <v>95.01</v>
      </c>
      <c r="N1514" s="31">
        <f t="shared" si="47"/>
        <v>0</v>
      </c>
      <c r="O1514" s="31"/>
    </row>
    <row r="1515" spans="1:15" x14ac:dyDescent="0.45">
      <c r="A1515" s="31" t="str">
        <f t="shared" si="46"/>
        <v>E06000040_Modelled prevalence of children aged 0-4 in households where parent suffering severe mental health problem_Number</v>
      </c>
      <c r="B1515" s="31" t="s">
        <v>555</v>
      </c>
      <c r="C1515" s="31" t="s">
        <v>727</v>
      </c>
      <c r="D1515" s="31" t="s">
        <v>229</v>
      </c>
      <c r="E1515" s="31">
        <v>2018</v>
      </c>
      <c r="F1515" s="31" t="s">
        <v>28</v>
      </c>
      <c r="G1515" s="31" t="s">
        <v>113</v>
      </c>
      <c r="H1515" s="31" t="s">
        <v>743</v>
      </c>
      <c r="I1515" s="31">
        <v>799.07213981121788</v>
      </c>
      <c r="J1515" s="31">
        <v>8678</v>
      </c>
      <c r="K1515" s="31">
        <v>92.080218922703139</v>
      </c>
      <c r="L1515" s="31" t="s">
        <v>820</v>
      </c>
      <c r="M1515" s="31">
        <v>92.08</v>
      </c>
      <c r="N1515" s="31">
        <f t="shared" si="47"/>
        <v>0</v>
      </c>
      <c r="O1515" s="31"/>
    </row>
    <row r="1516" spans="1:15" x14ac:dyDescent="0.45">
      <c r="A1516" s="31" t="str">
        <f t="shared" si="46"/>
        <v>E08000015_Modelled prevalence of children aged 0-4 in households where parent suffering severe mental health problem_Number</v>
      </c>
      <c r="B1516" s="31" t="s">
        <v>464</v>
      </c>
      <c r="C1516" s="31" t="s">
        <v>465</v>
      </c>
      <c r="D1516" s="31" t="s">
        <v>229</v>
      </c>
      <c r="E1516" s="31">
        <v>2018</v>
      </c>
      <c r="F1516" s="31" t="s">
        <v>28</v>
      </c>
      <c r="G1516" s="31" t="s">
        <v>113</v>
      </c>
      <c r="H1516" s="31" t="s">
        <v>743</v>
      </c>
      <c r="I1516" s="31">
        <v>2411.5291676999723</v>
      </c>
      <c r="J1516" s="31">
        <v>18051</v>
      </c>
      <c r="K1516" s="31">
        <v>133.59532256938519</v>
      </c>
      <c r="L1516" s="31" t="s">
        <v>3675</v>
      </c>
      <c r="M1516" s="31">
        <v>133.6</v>
      </c>
      <c r="N1516" s="31">
        <f t="shared" si="47"/>
        <v>0</v>
      </c>
      <c r="O1516" s="31"/>
    </row>
    <row r="1517" spans="1:15" x14ac:dyDescent="0.45">
      <c r="A1517" s="31" t="str">
        <f t="shared" si="46"/>
        <v>E06000041_Modelled prevalence of children aged 0-4 in households where parent suffering severe mental health problem_Number</v>
      </c>
      <c r="B1517" s="31" t="s">
        <v>466</v>
      </c>
      <c r="C1517" s="31" t="s">
        <v>467</v>
      </c>
      <c r="D1517" s="31" t="s">
        <v>229</v>
      </c>
      <c r="E1517" s="31">
        <v>2018</v>
      </c>
      <c r="F1517" s="31" t="s">
        <v>28</v>
      </c>
      <c r="G1517" s="31" t="s">
        <v>113</v>
      </c>
      <c r="H1517" s="31" t="s">
        <v>743</v>
      </c>
      <c r="I1517" s="31">
        <v>811.14706084415366</v>
      </c>
      <c r="J1517" s="31">
        <v>9822</v>
      </c>
      <c r="K1517" s="31">
        <v>82.584713993499662</v>
      </c>
      <c r="L1517" s="31" t="s">
        <v>3676</v>
      </c>
      <c r="M1517" s="31">
        <v>82.58</v>
      </c>
      <c r="N1517" s="31">
        <f t="shared" si="47"/>
        <v>0</v>
      </c>
      <c r="O1517" s="31"/>
    </row>
    <row r="1518" spans="1:15" x14ac:dyDescent="0.45">
      <c r="A1518" s="31" t="str">
        <f t="shared" si="46"/>
        <v>E08000031_Modelled prevalence of children aged 0-4 in households where parent suffering severe mental health problem_Number</v>
      </c>
      <c r="B1518" s="31" t="s">
        <v>468</v>
      </c>
      <c r="C1518" s="31" t="s">
        <v>469</v>
      </c>
      <c r="D1518" s="31" t="s">
        <v>229</v>
      </c>
      <c r="E1518" s="31">
        <v>2018</v>
      </c>
      <c r="F1518" s="31" t="s">
        <v>28</v>
      </c>
      <c r="G1518" s="31" t="s">
        <v>113</v>
      </c>
      <c r="H1518" s="31" t="s">
        <v>743</v>
      </c>
      <c r="I1518" s="31">
        <v>2119.6920025555573</v>
      </c>
      <c r="J1518" s="31">
        <v>18026</v>
      </c>
      <c r="K1518" s="31">
        <v>117.59081341149214</v>
      </c>
      <c r="L1518" s="31" t="s">
        <v>3677</v>
      </c>
      <c r="M1518" s="31">
        <v>117.59</v>
      </c>
      <c r="N1518" s="31">
        <f t="shared" si="47"/>
        <v>0</v>
      </c>
      <c r="O1518" s="31"/>
    </row>
    <row r="1519" spans="1:15" x14ac:dyDescent="0.45">
      <c r="A1519" s="31" t="str">
        <f t="shared" si="46"/>
        <v>E10000034_Modelled prevalence of children aged 0-4 in households where parent suffering severe mental health problem_Number</v>
      </c>
      <c r="B1519" s="31" t="s">
        <v>470</v>
      </c>
      <c r="C1519" s="31" t="s">
        <v>471</v>
      </c>
      <c r="D1519" s="31" t="s">
        <v>229</v>
      </c>
      <c r="E1519" s="31">
        <v>2018</v>
      </c>
      <c r="F1519" s="31" t="s">
        <v>28</v>
      </c>
      <c r="G1519" s="31" t="s">
        <v>113</v>
      </c>
      <c r="H1519" s="31" t="s">
        <v>743</v>
      </c>
      <c r="I1519" s="31">
        <v>2924.4564718842844</v>
      </c>
      <c r="J1519" s="31">
        <v>31348</v>
      </c>
      <c r="K1519" s="31">
        <v>93.290049505049268</v>
      </c>
      <c r="L1519" s="31" t="s">
        <v>3678</v>
      </c>
      <c r="M1519" s="31">
        <v>93.29</v>
      </c>
      <c r="N1519" s="31">
        <f t="shared" si="47"/>
        <v>0</v>
      </c>
      <c r="O1519" s="31"/>
    </row>
    <row r="1520" spans="1:15" x14ac:dyDescent="0.45">
      <c r="A1520" s="31" t="str">
        <f t="shared" si="46"/>
        <v>E06000014_Modelled prevalence of children aged 0-4 in households where parent suffering severe mental health problem_Number</v>
      </c>
      <c r="B1520" s="31" t="s">
        <v>472</v>
      </c>
      <c r="C1520" s="31" t="s">
        <v>473</v>
      </c>
      <c r="D1520" s="31" t="s">
        <v>229</v>
      </c>
      <c r="E1520" s="31">
        <v>2018</v>
      </c>
      <c r="F1520" s="31" t="s">
        <v>28</v>
      </c>
      <c r="G1520" s="31" t="s">
        <v>113</v>
      </c>
      <c r="H1520" s="31" t="s">
        <v>743</v>
      </c>
      <c r="I1520" s="31">
        <v>1195.6396876205677</v>
      </c>
      <c r="J1520" s="31">
        <v>9822</v>
      </c>
      <c r="K1520" s="31">
        <v>121.73077658527465</v>
      </c>
      <c r="L1520" s="31" t="s">
        <v>3679</v>
      </c>
      <c r="M1520" s="31">
        <v>121.73</v>
      </c>
      <c r="N1520" s="31">
        <f t="shared" si="47"/>
        <v>0</v>
      </c>
      <c r="O1520" s="31"/>
    </row>
    <row r="1521" spans="1:15" x14ac:dyDescent="0.45">
      <c r="A1521" s="31" t="str">
        <f t="shared" si="46"/>
        <v>NA_Modelled prevalence of children aged 0-4 in households where parent suffering severe mental health problem_Number</v>
      </c>
      <c r="B1521" s="31" t="s">
        <v>13</v>
      </c>
      <c r="C1521" s="31" t="s">
        <v>737</v>
      </c>
      <c r="D1521" s="31" t="s">
        <v>229</v>
      </c>
      <c r="E1521" s="31">
        <v>2018</v>
      </c>
      <c r="F1521" s="31" t="s">
        <v>28</v>
      </c>
      <c r="G1521" s="31" t="s">
        <v>113</v>
      </c>
      <c r="H1521" s="31" t="s">
        <v>743</v>
      </c>
      <c r="I1521" s="31">
        <v>384183.49831060407</v>
      </c>
      <c r="J1521" s="31">
        <v>3346727</v>
      </c>
      <c r="K1521" s="31">
        <v>114.79379653930663</v>
      </c>
      <c r="L1521" s="31" t="s">
        <v>3680</v>
      </c>
      <c r="M1521" s="31">
        <v>114.79</v>
      </c>
      <c r="N1521" s="31">
        <f t="shared" si="47"/>
        <v>0</v>
      </c>
      <c r="O1521" s="31"/>
    </row>
    <row r="1522" spans="1:15" x14ac:dyDescent="0.45">
      <c r="A1522" s="31" t="s">
        <v>856</v>
      </c>
      <c r="B1522" s="31" t="s">
        <v>582</v>
      </c>
      <c r="C1522" s="31" t="s">
        <v>583</v>
      </c>
      <c r="D1522" s="31" t="s">
        <v>474</v>
      </c>
      <c r="E1522" s="31" t="s">
        <v>475</v>
      </c>
      <c r="F1522" s="31" t="s">
        <v>195</v>
      </c>
      <c r="G1522" s="26" t="s">
        <v>80</v>
      </c>
      <c r="H1522" s="31" t="s">
        <v>743</v>
      </c>
      <c r="I1522" s="31">
        <v>0</v>
      </c>
      <c r="J1522" s="31">
        <v>1453</v>
      </c>
      <c r="K1522" s="31">
        <v>0</v>
      </c>
      <c r="L1522" s="31" t="s">
        <v>857</v>
      </c>
      <c r="M1522" s="31">
        <v>0</v>
      </c>
      <c r="N1522" s="31">
        <f t="shared" ref="N1522:N1538" si="48">IF(OR(C1522="City of London",C1522="Isles of Scilly"),1,0)</f>
        <v>1</v>
      </c>
      <c r="O1522" s="31"/>
    </row>
    <row r="1523" spans="1:15" x14ac:dyDescent="0.45">
      <c r="A1523" s="31" t="s">
        <v>858</v>
      </c>
      <c r="B1523" s="31" t="s">
        <v>277</v>
      </c>
      <c r="C1523" s="31" t="s">
        <v>278</v>
      </c>
      <c r="D1523" s="31" t="s">
        <v>474</v>
      </c>
      <c r="E1523" s="31" t="s">
        <v>475</v>
      </c>
      <c r="F1523" s="31" t="s">
        <v>195</v>
      </c>
      <c r="G1523" s="26" t="s">
        <v>80</v>
      </c>
      <c r="H1523" s="31" t="s">
        <v>743</v>
      </c>
      <c r="I1523" s="31">
        <v>34</v>
      </c>
      <c r="J1523" s="31">
        <v>50983</v>
      </c>
      <c r="K1523" s="31">
        <v>0.92031182330012995</v>
      </c>
      <c r="L1523" s="31" t="s">
        <v>859</v>
      </c>
      <c r="M1523" s="31">
        <v>0.92031182330012995</v>
      </c>
      <c r="N1523" s="31">
        <f t="shared" si="48"/>
        <v>0</v>
      </c>
      <c r="O1523" s="31"/>
    </row>
    <row r="1524" spans="1:15" x14ac:dyDescent="0.45">
      <c r="A1524" s="31" t="s">
        <v>860</v>
      </c>
      <c r="B1524" s="31" t="s">
        <v>518</v>
      </c>
      <c r="C1524" s="31" t="s">
        <v>519</v>
      </c>
      <c r="D1524" s="31" t="s">
        <v>474</v>
      </c>
      <c r="E1524" s="31" t="s">
        <v>475</v>
      </c>
      <c r="F1524" s="31" t="s">
        <v>195</v>
      </c>
      <c r="G1524" s="26" t="s">
        <v>80</v>
      </c>
      <c r="H1524" s="31" t="s">
        <v>743</v>
      </c>
      <c r="I1524" s="31">
        <v>191</v>
      </c>
      <c r="J1524" s="31">
        <v>68917</v>
      </c>
      <c r="K1524" s="31">
        <v>4.0669448939613302</v>
      </c>
      <c r="L1524" s="31" t="s">
        <v>861</v>
      </c>
      <c r="M1524" s="31">
        <v>4.0669448939613302</v>
      </c>
      <c r="N1524" s="31">
        <f t="shared" si="48"/>
        <v>0</v>
      </c>
      <c r="O1524" s="31"/>
    </row>
    <row r="1525" spans="1:15" x14ac:dyDescent="0.45">
      <c r="A1525" s="31" t="s">
        <v>862</v>
      </c>
      <c r="B1525" s="31" t="s">
        <v>498</v>
      </c>
      <c r="C1525" s="31" t="s">
        <v>499</v>
      </c>
      <c r="D1525" s="31" t="s">
        <v>474</v>
      </c>
      <c r="E1525" s="31" t="s">
        <v>475</v>
      </c>
      <c r="F1525" s="31" t="s">
        <v>195</v>
      </c>
      <c r="G1525" s="26" t="s">
        <v>80</v>
      </c>
      <c r="H1525" s="31" t="s">
        <v>743</v>
      </c>
      <c r="I1525" s="31">
        <v>250</v>
      </c>
      <c r="J1525" s="31">
        <v>63655</v>
      </c>
      <c r="K1525" s="31">
        <v>5.7698077500057696</v>
      </c>
      <c r="L1525" s="31" t="s">
        <v>863</v>
      </c>
      <c r="M1525" s="31">
        <v>5.7698077500057696</v>
      </c>
      <c r="N1525" s="31">
        <f t="shared" si="48"/>
        <v>0</v>
      </c>
      <c r="O1525" s="31"/>
    </row>
    <row r="1526" spans="1:15" x14ac:dyDescent="0.45">
      <c r="A1526" s="31" t="s">
        <v>864</v>
      </c>
      <c r="B1526" s="31" t="s">
        <v>491</v>
      </c>
      <c r="C1526" s="31" t="s">
        <v>723</v>
      </c>
      <c r="D1526" s="31" t="s">
        <v>474</v>
      </c>
      <c r="E1526" s="31" t="s">
        <v>475</v>
      </c>
      <c r="F1526" s="31" t="s">
        <v>195</v>
      </c>
      <c r="G1526" s="26" t="s">
        <v>80</v>
      </c>
      <c r="H1526" s="31" t="s">
        <v>743</v>
      </c>
      <c r="I1526" s="31">
        <v>0</v>
      </c>
      <c r="J1526" s="31">
        <v>36898</v>
      </c>
      <c r="K1526" s="31">
        <v>0</v>
      </c>
      <c r="L1526" s="31" t="s">
        <v>857</v>
      </c>
      <c r="M1526" s="31">
        <v>0</v>
      </c>
      <c r="N1526" s="31">
        <f t="shared" si="48"/>
        <v>0</v>
      </c>
      <c r="O1526" s="31"/>
    </row>
    <row r="1527" spans="1:15" x14ac:dyDescent="0.45">
      <c r="A1527" s="31" t="s">
        <v>865</v>
      </c>
      <c r="B1527" s="31" t="s">
        <v>500</v>
      </c>
      <c r="C1527" s="31" t="s">
        <v>501</v>
      </c>
      <c r="D1527" s="31" t="s">
        <v>474</v>
      </c>
      <c r="E1527" s="31" t="s">
        <v>475</v>
      </c>
      <c r="F1527" s="31" t="s">
        <v>195</v>
      </c>
      <c r="G1527" s="26" t="s">
        <v>80</v>
      </c>
      <c r="H1527" s="31" t="s">
        <v>743</v>
      </c>
      <c r="I1527" s="31">
        <v>44</v>
      </c>
      <c r="J1527" s="31">
        <v>42098</v>
      </c>
      <c r="K1527" s="31">
        <v>1.51876013944979</v>
      </c>
      <c r="L1527" s="31" t="s">
        <v>866</v>
      </c>
      <c r="M1527" s="31">
        <v>1.51876013944979</v>
      </c>
      <c r="N1527" s="31">
        <f t="shared" si="48"/>
        <v>0</v>
      </c>
      <c r="O1527" s="31"/>
    </row>
    <row r="1528" spans="1:15" x14ac:dyDescent="0.45">
      <c r="A1528" s="31" t="s">
        <v>867</v>
      </c>
      <c r="B1528" s="31" t="s">
        <v>479</v>
      </c>
      <c r="C1528" s="31" t="s">
        <v>674</v>
      </c>
      <c r="D1528" s="31" t="s">
        <v>474</v>
      </c>
      <c r="E1528" s="31" t="s">
        <v>475</v>
      </c>
      <c r="F1528" s="31" t="s">
        <v>195</v>
      </c>
      <c r="G1528" s="26" t="s">
        <v>80</v>
      </c>
      <c r="H1528" s="31" t="s">
        <v>743</v>
      </c>
      <c r="I1528" s="31" t="s">
        <v>13</v>
      </c>
      <c r="J1528" s="31">
        <v>28678</v>
      </c>
      <c r="K1528" s="31" t="s">
        <v>13</v>
      </c>
      <c r="L1528" s="31" t="s">
        <v>868</v>
      </c>
      <c r="M1528" s="31" t="s">
        <v>13</v>
      </c>
      <c r="N1528" s="31">
        <f t="shared" si="48"/>
        <v>0</v>
      </c>
      <c r="O1528" s="31"/>
    </row>
    <row r="1529" spans="1:15" x14ac:dyDescent="0.45">
      <c r="A1529" s="31" t="s">
        <v>869</v>
      </c>
      <c r="B1529" s="31" t="s">
        <v>335</v>
      </c>
      <c r="C1529" s="31" t="s">
        <v>336</v>
      </c>
      <c r="D1529" s="31" t="s">
        <v>474</v>
      </c>
      <c r="E1529" s="31" t="s">
        <v>475</v>
      </c>
      <c r="F1529" s="31" t="s">
        <v>195</v>
      </c>
      <c r="G1529" s="26" t="s">
        <v>80</v>
      </c>
      <c r="H1529" s="31" t="s">
        <v>743</v>
      </c>
      <c r="I1529" s="31" t="s">
        <v>13</v>
      </c>
      <c r="J1529" s="31">
        <v>62629</v>
      </c>
      <c r="K1529" s="31" t="s">
        <v>13</v>
      </c>
      <c r="L1529" s="31" t="s">
        <v>868</v>
      </c>
      <c r="M1529" s="31" t="s">
        <v>13</v>
      </c>
      <c r="N1529" s="31">
        <f t="shared" si="48"/>
        <v>0</v>
      </c>
      <c r="O1529" s="31"/>
    </row>
    <row r="1530" spans="1:15" x14ac:dyDescent="0.45">
      <c r="A1530" s="31" t="s">
        <v>870</v>
      </c>
      <c r="B1530" s="31" t="s">
        <v>343</v>
      </c>
      <c r="C1530" s="31" t="s">
        <v>344</v>
      </c>
      <c r="D1530" s="31" t="s">
        <v>474</v>
      </c>
      <c r="E1530" s="31" t="s">
        <v>475</v>
      </c>
      <c r="F1530" s="31" t="s">
        <v>195</v>
      </c>
      <c r="G1530" s="26" t="s">
        <v>80</v>
      </c>
      <c r="H1530" s="31" t="s">
        <v>743</v>
      </c>
      <c r="I1530" s="31">
        <v>58</v>
      </c>
      <c r="J1530" s="31">
        <v>68458</v>
      </c>
      <c r="K1530" s="31">
        <v>1.24346110968185</v>
      </c>
      <c r="L1530" s="31" t="s">
        <v>871</v>
      </c>
      <c r="M1530" s="31">
        <v>1.24346110968185</v>
      </c>
      <c r="N1530" s="31">
        <f t="shared" si="48"/>
        <v>0</v>
      </c>
      <c r="O1530" s="31"/>
    </row>
    <row r="1531" spans="1:15" x14ac:dyDescent="0.45">
      <c r="A1531" s="31" t="s">
        <v>872</v>
      </c>
      <c r="B1531" s="31" t="s">
        <v>414</v>
      </c>
      <c r="C1531" s="31" t="s">
        <v>415</v>
      </c>
      <c r="D1531" s="31" t="s">
        <v>474</v>
      </c>
      <c r="E1531" s="31" t="s">
        <v>475</v>
      </c>
      <c r="F1531" s="31" t="s">
        <v>195</v>
      </c>
      <c r="G1531" s="26" t="s">
        <v>80</v>
      </c>
      <c r="H1531" s="31" t="s">
        <v>743</v>
      </c>
      <c r="I1531" s="31" t="s">
        <v>13</v>
      </c>
      <c r="J1531" s="31">
        <v>65121</v>
      </c>
      <c r="K1531" s="31" t="s">
        <v>13</v>
      </c>
      <c r="L1531" s="31" t="s">
        <v>868</v>
      </c>
      <c r="M1531" s="31" t="s">
        <v>13</v>
      </c>
      <c r="N1531" s="31">
        <f t="shared" si="48"/>
        <v>0</v>
      </c>
      <c r="O1531" s="31"/>
    </row>
    <row r="1532" spans="1:15" x14ac:dyDescent="0.45">
      <c r="A1532" s="31" t="s">
        <v>873</v>
      </c>
      <c r="B1532" s="31" t="s">
        <v>440</v>
      </c>
      <c r="C1532" s="31" t="s">
        <v>441</v>
      </c>
      <c r="D1532" s="31" t="s">
        <v>474</v>
      </c>
      <c r="E1532" s="31" t="s">
        <v>475</v>
      </c>
      <c r="F1532" s="31" t="s">
        <v>195</v>
      </c>
      <c r="G1532" s="26" t="s">
        <v>80</v>
      </c>
      <c r="H1532" s="31" t="s">
        <v>743</v>
      </c>
      <c r="I1532" s="31">
        <v>123</v>
      </c>
      <c r="J1532" s="31">
        <v>70973</v>
      </c>
      <c r="K1532" s="31">
        <v>2.5223008305136898</v>
      </c>
      <c r="L1532" s="31" t="s">
        <v>874</v>
      </c>
      <c r="M1532" s="31">
        <v>2.5223008305136898</v>
      </c>
      <c r="N1532" s="31">
        <f t="shared" si="48"/>
        <v>0</v>
      </c>
      <c r="O1532" s="31"/>
    </row>
    <row r="1533" spans="1:15" x14ac:dyDescent="0.45">
      <c r="A1533" s="31" t="s">
        <v>875</v>
      </c>
      <c r="B1533" s="31" t="s">
        <v>450</v>
      </c>
      <c r="C1533" s="31" t="s">
        <v>451</v>
      </c>
      <c r="D1533" s="31" t="s">
        <v>474</v>
      </c>
      <c r="E1533" s="31" t="s">
        <v>475</v>
      </c>
      <c r="F1533" s="31" t="s">
        <v>195</v>
      </c>
      <c r="G1533" s="26" t="s">
        <v>80</v>
      </c>
      <c r="H1533" s="31" t="s">
        <v>743</v>
      </c>
      <c r="I1533" s="31">
        <v>45</v>
      </c>
      <c r="J1533" s="31">
        <v>63840</v>
      </c>
      <c r="K1533" s="31">
        <v>1.0723221732396</v>
      </c>
      <c r="L1533" s="31" t="s">
        <v>876</v>
      </c>
      <c r="M1533" s="31">
        <v>1.0723221732396</v>
      </c>
      <c r="N1533" s="31">
        <f t="shared" si="48"/>
        <v>0</v>
      </c>
      <c r="O1533" s="31"/>
    </row>
    <row r="1534" spans="1:15" x14ac:dyDescent="0.45">
      <c r="A1534" s="31" t="s">
        <v>877</v>
      </c>
      <c r="B1534" s="31" t="s">
        <v>506</v>
      </c>
      <c r="C1534" s="31" t="s">
        <v>507</v>
      </c>
      <c r="D1534" s="31" t="s">
        <v>474</v>
      </c>
      <c r="E1534" s="31" t="s">
        <v>475</v>
      </c>
      <c r="F1534" s="31" t="s">
        <v>195</v>
      </c>
      <c r="G1534" s="26" t="s">
        <v>80</v>
      </c>
      <c r="H1534" s="31" t="s">
        <v>743</v>
      </c>
      <c r="I1534" s="31">
        <v>0</v>
      </c>
      <c r="J1534" s="31">
        <v>47445</v>
      </c>
      <c r="K1534" s="31">
        <v>0</v>
      </c>
      <c r="L1534" s="31" t="s">
        <v>857</v>
      </c>
      <c r="M1534" s="31">
        <v>0</v>
      </c>
      <c r="N1534" s="31">
        <f t="shared" si="48"/>
        <v>0</v>
      </c>
      <c r="O1534" s="31"/>
    </row>
    <row r="1535" spans="1:15" x14ac:dyDescent="0.45">
      <c r="A1535" s="31" t="s">
        <v>878</v>
      </c>
      <c r="B1535" s="31" t="s">
        <v>227</v>
      </c>
      <c r="C1535" s="31" t="s">
        <v>228</v>
      </c>
      <c r="D1535" s="31" t="s">
        <v>474</v>
      </c>
      <c r="E1535" s="31" t="s">
        <v>475</v>
      </c>
      <c r="F1535" s="31" t="s">
        <v>195</v>
      </c>
      <c r="G1535" s="26" t="s">
        <v>80</v>
      </c>
      <c r="H1535" s="31" t="s">
        <v>743</v>
      </c>
      <c r="I1535" s="31">
        <v>145</v>
      </c>
      <c r="J1535" s="31">
        <v>63401</v>
      </c>
      <c r="K1535" s="31">
        <v>3.30431612050499</v>
      </c>
      <c r="L1535" s="31" t="s">
        <v>879</v>
      </c>
      <c r="M1535" s="31">
        <v>3.30431612050499</v>
      </c>
      <c r="N1535" s="31">
        <f t="shared" si="48"/>
        <v>0</v>
      </c>
      <c r="O1535" s="31"/>
    </row>
    <row r="1536" spans="1:15" x14ac:dyDescent="0.45">
      <c r="A1536" s="31" t="s">
        <v>880</v>
      </c>
      <c r="B1536" s="31" t="s">
        <v>233</v>
      </c>
      <c r="C1536" s="31" t="s">
        <v>234</v>
      </c>
      <c r="D1536" s="31" t="s">
        <v>474</v>
      </c>
      <c r="E1536" s="31" t="s">
        <v>475</v>
      </c>
      <c r="F1536" s="31" t="s">
        <v>195</v>
      </c>
      <c r="G1536" s="26" t="s">
        <v>80</v>
      </c>
      <c r="H1536" s="31" t="s">
        <v>743</v>
      </c>
      <c r="I1536" s="31">
        <v>131</v>
      </c>
      <c r="J1536" s="31">
        <v>92701</v>
      </c>
      <c r="K1536" s="31">
        <v>1.9791808306516201</v>
      </c>
      <c r="L1536" s="31" t="s">
        <v>881</v>
      </c>
      <c r="M1536" s="31">
        <v>1.9791808306516201</v>
      </c>
      <c r="N1536" s="31">
        <f t="shared" si="48"/>
        <v>0</v>
      </c>
      <c r="O1536" s="31"/>
    </row>
    <row r="1537" spans="1:14" x14ac:dyDescent="0.45">
      <c r="A1537" s="31" t="s">
        <v>882</v>
      </c>
      <c r="B1537" s="31" t="s">
        <v>242</v>
      </c>
      <c r="C1537" s="31" t="s">
        <v>243</v>
      </c>
      <c r="D1537" s="31" t="s">
        <v>474</v>
      </c>
      <c r="E1537" s="31" t="s">
        <v>475</v>
      </c>
      <c r="F1537" s="31" t="s">
        <v>195</v>
      </c>
      <c r="G1537" s="26" t="s">
        <v>80</v>
      </c>
      <c r="H1537" s="31" t="s">
        <v>743</v>
      </c>
      <c r="I1537" s="31">
        <v>79</v>
      </c>
      <c r="J1537" s="31">
        <v>56853</v>
      </c>
      <c r="K1537" s="31">
        <v>1.9332419733751001</v>
      </c>
      <c r="L1537" s="31" t="s">
        <v>883</v>
      </c>
      <c r="M1537" s="31">
        <v>1.9332419733751001</v>
      </c>
      <c r="N1537" s="31">
        <f t="shared" si="48"/>
        <v>0</v>
      </c>
    </row>
    <row r="1538" spans="1:14" x14ac:dyDescent="0.45">
      <c r="A1538" s="31" t="s">
        <v>884</v>
      </c>
      <c r="B1538" s="31" t="s">
        <v>261</v>
      </c>
      <c r="C1538" s="31" t="s">
        <v>262</v>
      </c>
      <c r="D1538" s="31" t="s">
        <v>474</v>
      </c>
      <c r="E1538" s="31" t="s">
        <v>475</v>
      </c>
      <c r="F1538" s="31" t="s">
        <v>195</v>
      </c>
      <c r="G1538" s="26" t="s">
        <v>80</v>
      </c>
      <c r="H1538" s="31" t="s">
        <v>743</v>
      </c>
      <c r="I1538" s="31">
        <v>0</v>
      </c>
      <c r="J1538" s="31">
        <v>77893</v>
      </c>
      <c r="K1538" s="31">
        <v>0</v>
      </c>
      <c r="L1538" s="31" t="s">
        <v>857</v>
      </c>
      <c r="M1538" s="31">
        <v>0</v>
      </c>
      <c r="N1538" s="31">
        <f t="shared" si="48"/>
        <v>0</v>
      </c>
    </row>
    <row r="1539" spans="1:14" x14ac:dyDescent="0.45">
      <c r="A1539" s="31" t="s">
        <v>885</v>
      </c>
      <c r="B1539" s="31" t="s">
        <v>267</v>
      </c>
      <c r="C1539" s="31" t="s">
        <v>268</v>
      </c>
      <c r="D1539" s="31" t="s">
        <v>474</v>
      </c>
      <c r="E1539" s="31" t="s">
        <v>475</v>
      </c>
      <c r="F1539" s="31" t="s">
        <v>195</v>
      </c>
      <c r="G1539" s="26" t="s">
        <v>80</v>
      </c>
      <c r="H1539" s="31" t="s">
        <v>743</v>
      </c>
      <c r="I1539" s="31">
        <v>102</v>
      </c>
      <c r="J1539" s="31">
        <v>75055</v>
      </c>
      <c r="K1539" s="31">
        <v>1.9066846119336001</v>
      </c>
      <c r="L1539" s="31" t="s">
        <v>886</v>
      </c>
      <c r="M1539" s="31">
        <v>1.9066846119336001</v>
      </c>
      <c r="N1539" s="31">
        <f t="shared" ref="N1539:N1602" si="49">IF(OR(C1539="City of London",C1539="Isles of Scilly"),1,0)</f>
        <v>0</v>
      </c>
    </row>
    <row r="1540" spans="1:14" x14ac:dyDescent="0.45">
      <c r="A1540" s="31" t="s">
        <v>887</v>
      </c>
      <c r="B1540" s="31" t="s">
        <v>486</v>
      </c>
      <c r="C1540" s="31" t="s">
        <v>487</v>
      </c>
      <c r="D1540" s="31" t="s">
        <v>474</v>
      </c>
      <c r="E1540" s="31" t="s">
        <v>475</v>
      </c>
      <c r="F1540" s="31" t="s">
        <v>195</v>
      </c>
      <c r="G1540" s="26" t="s">
        <v>80</v>
      </c>
      <c r="H1540" s="31" t="s">
        <v>743</v>
      </c>
      <c r="I1540" s="31" t="s">
        <v>13</v>
      </c>
      <c r="J1540" s="31">
        <v>94702</v>
      </c>
      <c r="K1540" s="31" t="s">
        <v>13</v>
      </c>
      <c r="L1540" s="31" t="s">
        <v>868</v>
      </c>
      <c r="M1540" s="31" t="s">
        <v>13</v>
      </c>
      <c r="N1540" s="31">
        <f t="shared" si="49"/>
        <v>0</v>
      </c>
    </row>
    <row r="1541" spans="1:14" x14ac:dyDescent="0.45">
      <c r="A1541" s="31" t="s">
        <v>888</v>
      </c>
      <c r="B1541" s="31" t="s">
        <v>509</v>
      </c>
      <c r="C1541" s="31" t="s">
        <v>510</v>
      </c>
      <c r="D1541" s="31" t="s">
        <v>474</v>
      </c>
      <c r="E1541" s="31" t="s">
        <v>475</v>
      </c>
      <c r="F1541" s="31" t="s">
        <v>195</v>
      </c>
      <c r="G1541" s="26" t="s">
        <v>80</v>
      </c>
      <c r="H1541" s="31" t="s">
        <v>743</v>
      </c>
      <c r="I1541" s="31" t="s">
        <v>13</v>
      </c>
      <c r="J1541" s="31">
        <v>81732</v>
      </c>
      <c r="K1541" s="31" t="s">
        <v>13</v>
      </c>
      <c r="L1541" s="31" t="s">
        <v>868</v>
      </c>
      <c r="M1541" s="31" t="s">
        <v>13</v>
      </c>
      <c r="N1541" s="31">
        <f t="shared" si="49"/>
        <v>0</v>
      </c>
    </row>
    <row r="1542" spans="1:14" x14ac:dyDescent="0.45">
      <c r="A1542" s="31" t="s">
        <v>889</v>
      </c>
      <c r="B1542" s="31" t="s">
        <v>301</v>
      </c>
      <c r="C1542" s="31" t="s">
        <v>302</v>
      </c>
      <c r="D1542" s="31" t="s">
        <v>474</v>
      </c>
      <c r="E1542" s="31" t="s">
        <v>475</v>
      </c>
      <c r="F1542" s="31" t="s">
        <v>195</v>
      </c>
      <c r="G1542" s="26" t="s">
        <v>80</v>
      </c>
      <c r="H1542" s="31" t="s">
        <v>743</v>
      </c>
      <c r="I1542" s="31">
        <v>719</v>
      </c>
      <c r="J1542" s="31">
        <v>84497</v>
      </c>
      <c r="K1542" s="31">
        <v>11.948285030577001</v>
      </c>
      <c r="L1542" s="31" t="s">
        <v>890</v>
      </c>
      <c r="M1542" s="31">
        <v>11.948285030577001</v>
      </c>
      <c r="N1542" s="31">
        <f t="shared" si="49"/>
        <v>0</v>
      </c>
    </row>
    <row r="1543" spans="1:14" x14ac:dyDescent="0.45">
      <c r="A1543" s="31" t="s">
        <v>891</v>
      </c>
      <c r="B1543" s="31" t="s">
        <v>311</v>
      </c>
      <c r="C1543" s="31" t="s">
        <v>312</v>
      </c>
      <c r="D1543" s="31" t="s">
        <v>474</v>
      </c>
      <c r="E1543" s="31" t="s">
        <v>475</v>
      </c>
      <c r="F1543" s="31" t="s">
        <v>195</v>
      </c>
      <c r="G1543" s="26" t="s">
        <v>80</v>
      </c>
      <c r="H1543" s="31" t="s">
        <v>743</v>
      </c>
      <c r="I1543" s="31" t="s">
        <v>13</v>
      </c>
      <c r="J1543" s="31">
        <v>60398</v>
      </c>
      <c r="K1543" s="31" t="s">
        <v>13</v>
      </c>
      <c r="L1543" s="31" t="s">
        <v>868</v>
      </c>
      <c r="M1543" s="31" t="s">
        <v>13</v>
      </c>
      <c r="N1543" s="31">
        <f t="shared" si="49"/>
        <v>0</v>
      </c>
    </row>
    <row r="1544" spans="1:14" x14ac:dyDescent="0.45">
      <c r="A1544" s="31" t="s">
        <v>892</v>
      </c>
      <c r="B1544" s="31" t="s">
        <v>496</v>
      </c>
      <c r="C1544" s="31" t="s">
        <v>497</v>
      </c>
      <c r="D1544" s="31" t="s">
        <v>474</v>
      </c>
      <c r="E1544" s="31" t="s">
        <v>475</v>
      </c>
      <c r="F1544" s="31" t="s">
        <v>195</v>
      </c>
      <c r="G1544" s="26" t="s">
        <v>80</v>
      </c>
      <c r="H1544" s="31" t="s">
        <v>743</v>
      </c>
      <c r="I1544" s="31">
        <v>10</v>
      </c>
      <c r="J1544" s="31">
        <v>58373</v>
      </c>
      <c r="K1544" s="31">
        <v>0.24613566998129399</v>
      </c>
      <c r="L1544" s="31" t="s">
        <v>893</v>
      </c>
      <c r="M1544" s="31">
        <v>0.24613566998129399</v>
      </c>
      <c r="N1544" s="31">
        <f t="shared" si="49"/>
        <v>0</v>
      </c>
    </row>
    <row r="1545" spans="1:14" x14ac:dyDescent="0.45">
      <c r="A1545" s="31" t="s">
        <v>894</v>
      </c>
      <c r="B1545" s="31" t="s">
        <v>315</v>
      </c>
      <c r="C1545" s="31" t="s">
        <v>316</v>
      </c>
      <c r="D1545" s="31" t="s">
        <v>474</v>
      </c>
      <c r="E1545" s="31" t="s">
        <v>475</v>
      </c>
      <c r="F1545" s="31" t="s">
        <v>195</v>
      </c>
      <c r="G1545" s="26" t="s">
        <v>80</v>
      </c>
      <c r="H1545" s="31" t="s">
        <v>743</v>
      </c>
      <c r="I1545" s="31">
        <v>125</v>
      </c>
      <c r="J1545" s="31">
        <v>57541</v>
      </c>
      <c r="K1545" s="31">
        <v>3.1116974932165</v>
      </c>
      <c r="L1545" s="31" t="s">
        <v>895</v>
      </c>
      <c r="M1545" s="31">
        <v>3.1116974932165</v>
      </c>
      <c r="N1545" s="31">
        <f t="shared" si="49"/>
        <v>0</v>
      </c>
    </row>
    <row r="1546" spans="1:14" x14ac:dyDescent="0.45">
      <c r="A1546" s="31" t="s">
        <v>896</v>
      </c>
      <c r="B1546" s="31" t="s">
        <v>321</v>
      </c>
      <c r="C1546" s="31" t="s">
        <v>322</v>
      </c>
      <c r="D1546" s="31" t="s">
        <v>474</v>
      </c>
      <c r="E1546" s="31" t="s">
        <v>475</v>
      </c>
      <c r="F1546" s="31" t="s">
        <v>195</v>
      </c>
      <c r="G1546" s="26" t="s">
        <v>80</v>
      </c>
      <c r="H1546" s="31" t="s">
        <v>743</v>
      </c>
      <c r="I1546" s="31" t="s">
        <v>13</v>
      </c>
      <c r="J1546" s="31">
        <v>73377</v>
      </c>
      <c r="K1546" s="31" t="s">
        <v>13</v>
      </c>
      <c r="L1546" s="31" t="s">
        <v>868</v>
      </c>
      <c r="M1546" s="31" t="s">
        <v>13</v>
      </c>
      <c r="N1546" s="31">
        <f t="shared" si="49"/>
        <v>0</v>
      </c>
    </row>
    <row r="1547" spans="1:14" x14ac:dyDescent="0.45">
      <c r="A1547" s="31" t="s">
        <v>897</v>
      </c>
      <c r="B1547" s="31" t="s">
        <v>323</v>
      </c>
      <c r="C1547" s="31" t="s">
        <v>324</v>
      </c>
      <c r="D1547" s="31" t="s">
        <v>474</v>
      </c>
      <c r="E1547" s="31" t="s">
        <v>475</v>
      </c>
      <c r="F1547" s="31" t="s">
        <v>195</v>
      </c>
      <c r="G1547" s="26" t="s">
        <v>80</v>
      </c>
      <c r="H1547" s="31" t="s">
        <v>743</v>
      </c>
      <c r="I1547" s="31">
        <v>78</v>
      </c>
      <c r="J1547" s="31">
        <v>64898</v>
      </c>
      <c r="K1547" s="31">
        <v>1.7514314584035</v>
      </c>
      <c r="L1547" s="31" t="s">
        <v>898</v>
      </c>
      <c r="M1547" s="31">
        <v>1.7514314584035</v>
      </c>
      <c r="N1547" s="31">
        <f t="shared" si="49"/>
        <v>0</v>
      </c>
    </row>
    <row r="1548" spans="1:14" x14ac:dyDescent="0.45">
      <c r="A1548" s="31" t="s">
        <v>899</v>
      </c>
      <c r="B1548" s="31" t="s">
        <v>520</v>
      </c>
      <c r="C1548" s="31" t="s">
        <v>521</v>
      </c>
      <c r="D1548" s="31" t="s">
        <v>474</v>
      </c>
      <c r="E1548" s="31" t="s">
        <v>475</v>
      </c>
      <c r="F1548" s="31" t="s">
        <v>195</v>
      </c>
      <c r="G1548" s="26" t="s">
        <v>80</v>
      </c>
      <c r="H1548" s="31" t="s">
        <v>743</v>
      </c>
      <c r="I1548" s="31" t="s">
        <v>13</v>
      </c>
      <c r="J1548" s="31">
        <v>38977</v>
      </c>
      <c r="K1548" s="31" t="s">
        <v>13</v>
      </c>
      <c r="L1548" s="31" t="s">
        <v>868</v>
      </c>
      <c r="M1548" s="31" t="s">
        <v>13</v>
      </c>
      <c r="N1548" s="31">
        <f t="shared" si="49"/>
        <v>0</v>
      </c>
    </row>
    <row r="1549" spans="1:14" x14ac:dyDescent="0.45">
      <c r="A1549" s="31" t="s">
        <v>900</v>
      </c>
      <c r="B1549" s="31" t="s">
        <v>353</v>
      </c>
      <c r="C1549" s="31" t="s">
        <v>354</v>
      </c>
      <c r="D1549" s="31" t="s">
        <v>474</v>
      </c>
      <c r="E1549" s="31" t="s">
        <v>475</v>
      </c>
      <c r="F1549" s="31" t="s">
        <v>195</v>
      </c>
      <c r="G1549" s="26" t="s">
        <v>80</v>
      </c>
      <c r="H1549" s="31" t="s">
        <v>743</v>
      </c>
      <c r="I1549" s="31">
        <v>240</v>
      </c>
      <c r="J1549" s="31">
        <v>47266</v>
      </c>
      <c r="K1549" s="31">
        <v>7.43678730788299</v>
      </c>
      <c r="L1549" s="31" t="s">
        <v>901</v>
      </c>
      <c r="M1549" s="31">
        <v>7.43678730788299</v>
      </c>
      <c r="N1549" s="31">
        <f t="shared" si="49"/>
        <v>0</v>
      </c>
    </row>
    <row r="1550" spans="1:14" x14ac:dyDescent="0.45">
      <c r="A1550" s="31" t="s">
        <v>902</v>
      </c>
      <c r="B1550" s="31" t="s">
        <v>359</v>
      </c>
      <c r="C1550" s="31" t="s">
        <v>360</v>
      </c>
      <c r="D1550" s="31" t="s">
        <v>474</v>
      </c>
      <c r="E1550" s="31" t="s">
        <v>475</v>
      </c>
      <c r="F1550" s="31" t="s">
        <v>195</v>
      </c>
      <c r="G1550" s="26" t="s">
        <v>80</v>
      </c>
      <c r="H1550" s="31" t="s">
        <v>743</v>
      </c>
      <c r="I1550" s="31">
        <v>113</v>
      </c>
      <c r="J1550" s="31">
        <v>86567</v>
      </c>
      <c r="K1550" s="31">
        <v>1.9378183252448</v>
      </c>
      <c r="L1550" s="31" t="s">
        <v>903</v>
      </c>
      <c r="M1550" s="31">
        <v>1.9378183252448</v>
      </c>
      <c r="N1550" s="31">
        <f t="shared" si="49"/>
        <v>0</v>
      </c>
    </row>
    <row r="1551" spans="1:14" x14ac:dyDescent="0.45">
      <c r="A1551" s="31" t="s">
        <v>904</v>
      </c>
      <c r="B1551" s="31" t="s">
        <v>385</v>
      </c>
      <c r="C1551" s="31" t="s">
        <v>386</v>
      </c>
      <c r="D1551" s="31" t="s">
        <v>474</v>
      </c>
      <c r="E1551" s="31" t="s">
        <v>475</v>
      </c>
      <c r="F1551" s="31" t="s">
        <v>195</v>
      </c>
      <c r="G1551" s="26" t="s">
        <v>80</v>
      </c>
      <c r="H1551" s="31" t="s">
        <v>743</v>
      </c>
      <c r="I1551" s="31">
        <v>102</v>
      </c>
      <c r="J1551" s="31">
        <v>76159</v>
      </c>
      <c r="K1551" s="31">
        <v>1.90957596180848</v>
      </c>
      <c r="L1551" s="31" t="s">
        <v>886</v>
      </c>
      <c r="M1551" s="31">
        <v>1.90957596180848</v>
      </c>
      <c r="N1551" s="31">
        <f t="shared" si="49"/>
        <v>0</v>
      </c>
    </row>
    <row r="1552" spans="1:14" x14ac:dyDescent="0.45">
      <c r="A1552" s="31" t="s">
        <v>905</v>
      </c>
      <c r="B1552" s="31" t="s">
        <v>389</v>
      </c>
      <c r="C1552" s="31" t="s">
        <v>390</v>
      </c>
      <c r="D1552" s="31" t="s">
        <v>474</v>
      </c>
      <c r="E1552" s="31" t="s">
        <v>475</v>
      </c>
      <c r="F1552" s="31" t="s">
        <v>195</v>
      </c>
      <c r="G1552" s="26" t="s">
        <v>80</v>
      </c>
      <c r="H1552" s="31" t="s">
        <v>743</v>
      </c>
      <c r="I1552" s="31" t="s">
        <v>13</v>
      </c>
      <c r="J1552" s="31">
        <v>45525</v>
      </c>
      <c r="K1552" s="31" t="s">
        <v>13</v>
      </c>
      <c r="L1552" s="31" t="s">
        <v>868</v>
      </c>
      <c r="M1552" s="31" t="s">
        <v>13</v>
      </c>
      <c r="N1552" s="31">
        <f t="shared" si="49"/>
        <v>0</v>
      </c>
    </row>
    <row r="1553" spans="1:14" x14ac:dyDescent="0.45">
      <c r="A1553" s="31" t="s">
        <v>906</v>
      </c>
      <c r="B1553" s="31" t="s">
        <v>432</v>
      </c>
      <c r="C1553" s="31" t="s">
        <v>433</v>
      </c>
      <c r="D1553" s="31" t="s">
        <v>474</v>
      </c>
      <c r="E1553" s="31" t="s">
        <v>475</v>
      </c>
      <c r="F1553" s="31" t="s">
        <v>195</v>
      </c>
      <c r="G1553" s="26" t="s">
        <v>80</v>
      </c>
      <c r="H1553" s="31" t="s">
        <v>743</v>
      </c>
      <c r="I1553" s="31">
        <v>53</v>
      </c>
      <c r="J1553" s="31">
        <v>47941</v>
      </c>
      <c r="K1553" s="31">
        <v>1.5502968964811199</v>
      </c>
      <c r="L1553" s="31" t="s">
        <v>907</v>
      </c>
      <c r="M1553" s="31">
        <v>1.5502968964811199</v>
      </c>
      <c r="N1553" s="31">
        <f t="shared" si="49"/>
        <v>0</v>
      </c>
    </row>
    <row r="1554" spans="1:14" x14ac:dyDescent="0.45">
      <c r="A1554" s="31" t="s">
        <v>908</v>
      </c>
      <c r="B1554" s="31" t="s">
        <v>448</v>
      </c>
      <c r="C1554" s="31" t="s">
        <v>449</v>
      </c>
      <c r="D1554" s="31" t="s">
        <v>474</v>
      </c>
      <c r="E1554" s="31" t="s">
        <v>475</v>
      </c>
      <c r="F1554" s="31" t="s">
        <v>195</v>
      </c>
      <c r="G1554" s="26" t="s">
        <v>80</v>
      </c>
      <c r="H1554" s="31" t="s">
        <v>743</v>
      </c>
      <c r="I1554" s="31">
        <v>0</v>
      </c>
      <c r="J1554" s="31">
        <v>67017</v>
      </c>
      <c r="K1554" s="31">
        <v>0</v>
      </c>
      <c r="L1554" s="31" t="s">
        <v>857</v>
      </c>
      <c r="M1554" s="31">
        <v>0</v>
      </c>
      <c r="N1554" s="31">
        <f t="shared" si="49"/>
        <v>0</v>
      </c>
    </row>
    <row r="1555" spans="1:14" x14ac:dyDescent="0.45">
      <c r="A1555" s="31" t="s">
        <v>909</v>
      </c>
      <c r="B1555" s="31" t="s">
        <v>245</v>
      </c>
      <c r="C1555" s="31" t="s">
        <v>246</v>
      </c>
      <c r="D1555" s="31" t="s">
        <v>474</v>
      </c>
      <c r="E1555" s="31" t="s">
        <v>475</v>
      </c>
      <c r="F1555" s="31" t="s">
        <v>195</v>
      </c>
      <c r="G1555" s="26" t="s">
        <v>80</v>
      </c>
      <c r="H1555" s="31" t="s">
        <v>743</v>
      </c>
      <c r="I1555" s="31">
        <v>491</v>
      </c>
      <c r="J1555" s="31">
        <v>288388</v>
      </c>
      <c r="K1555" s="31">
        <v>2.3968523617050401</v>
      </c>
      <c r="L1555" s="31" t="s">
        <v>910</v>
      </c>
      <c r="M1555" s="31">
        <v>2.3968523617050401</v>
      </c>
      <c r="N1555" s="31">
        <f t="shared" si="49"/>
        <v>0</v>
      </c>
    </row>
    <row r="1556" spans="1:14" x14ac:dyDescent="0.45">
      <c r="A1556" s="31" t="s">
        <v>911</v>
      </c>
      <c r="B1556" s="31" t="s">
        <v>283</v>
      </c>
      <c r="C1556" s="31" t="s">
        <v>284</v>
      </c>
      <c r="D1556" s="31" t="s">
        <v>474</v>
      </c>
      <c r="E1556" s="31" t="s">
        <v>475</v>
      </c>
      <c r="F1556" s="31" t="s">
        <v>195</v>
      </c>
      <c r="G1556" s="26" t="s">
        <v>80</v>
      </c>
      <c r="H1556" s="31" t="s">
        <v>743</v>
      </c>
      <c r="I1556" s="31">
        <v>38</v>
      </c>
      <c r="J1556" s="31">
        <v>78994</v>
      </c>
      <c r="K1556" s="31">
        <v>0.67946929871616102</v>
      </c>
      <c r="L1556" s="31" t="s">
        <v>912</v>
      </c>
      <c r="M1556" s="31">
        <v>0.67946929871616102</v>
      </c>
      <c r="N1556" s="31">
        <f t="shared" si="49"/>
        <v>0</v>
      </c>
    </row>
    <row r="1557" spans="1:14" x14ac:dyDescent="0.45">
      <c r="A1557" s="31" t="s">
        <v>913</v>
      </c>
      <c r="B1557" s="31" t="s">
        <v>297</v>
      </c>
      <c r="C1557" s="31" t="s">
        <v>298</v>
      </c>
      <c r="D1557" s="31" t="s">
        <v>474</v>
      </c>
      <c r="E1557" s="31" t="s">
        <v>475</v>
      </c>
      <c r="F1557" s="31" t="s">
        <v>195</v>
      </c>
      <c r="G1557" s="26" t="s">
        <v>80</v>
      </c>
      <c r="H1557" s="31" t="s">
        <v>743</v>
      </c>
      <c r="I1557" s="31">
        <v>132</v>
      </c>
      <c r="J1557" s="31">
        <v>69265</v>
      </c>
      <c r="K1557" s="31">
        <v>2.6314215656958302</v>
      </c>
      <c r="L1557" s="31" t="s">
        <v>914</v>
      </c>
      <c r="M1557" s="31">
        <v>2.6314215656958302</v>
      </c>
      <c r="N1557" s="31">
        <f t="shared" si="49"/>
        <v>0</v>
      </c>
    </row>
    <row r="1558" spans="1:14" x14ac:dyDescent="0.45">
      <c r="A1558" s="31" t="s">
        <v>915</v>
      </c>
      <c r="B1558" s="31" t="s">
        <v>397</v>
      </c>
      <c r="C1558" s="31" t="s">
        <v>398</v>
      </c>
      <c r="D1558" s="31" t="s">
        <v>474</v>
      </c>
      <c r="E1558" s="31" t="s">
        <v>475</v>
      </c>
      <c r="F1558" s="31" t="s">
        <v>195</v>
      </c>
      <c r="G1558" s="26" t="s">
        <v>80</v>
      </c>
      <c r="H1558" s="31" t="s">
        <v>743</v>
      </c>
      <c r="I1558" s="31" t="s">
        <v>13</v>
      </c>
      <c r="J1558" s="31">
        <v>81920</v>
      </c>
      <c r="K1558" s="31" t="s">
        <v>13</v>
      </c>
      <c r="L1558" s="31" t="s">
        <v>868</v>
      </c>
      <c r="M1558" s="31" t="s">
        <v>13</v>
      </c>
      <c r="N1558" s="31">
        <f t="shared" si="49"/>
        <v>0</v>
      </c>
    </row>
    <row r="1559" spans="1:14" x14ac:dyDescent="0.45">
      <c r="A1559" s="31" t="s">
        <v>916</v>
      </c>
      <c r="B1559" s="31" t="s">
        <v>516</v>
      </c>
      <c r="C1559" s="31" t="s">
        <v>517</v>
      </c>
      <c r="D1559" s="31" t="s">
        <v>474</v>
      </c>
      <c r="E1559" s="31" t="s">
        <v>475</v>
      </c>
      <c r="F1559" s="31" t="s">
        <v>195</v>
      </c>
      <c r="G1559" s="26" t="s">
        <v>80</v>
      </c>
      <c r="H1559" s="31" t="s">
        <v>743</v>
      </c>
      <c r="I1559" s="31">
        <v>361</v>
      </c>
      <c r="J1559" s="31">
        <v>46946</v>
      </c>
      <c r="K1559" s="31">
        <v>10.4477179984372</v>
      </c>
      <c r="L1559" s="31" t="s">
        <v>917</v>
      </c>
      <c r="M1559" s="31">
        <v>10.4477179984372</v>
      </c>
      <c r="N1559" s="31">
        <f t="shared" si="49"/>
        <v>0</v>
      </c>
    </row>
    <row r="1560" spans="1:14" x14ac:dyDescent="0.45">
      <c r="A1560" s="31" t="s">
        <v>918</v>
      </c>
      <c r="B1560" s="31" t="s">
        <v>446</v>
      </c>
      <c r="C1560" s="31" t="s">
        <v>447</v>
      </c>
      <c r="D1560" s="31" t="s">
        <v>474</v>
      </c>
      <c r="E1560" s="31" t="s">
        <v>475</v>
      </c>
      <c r="F1560" s="31" t="s">
        <v>195</v>
      </c>
      <c r="G1560" s="26" t="s">
        <v>80</v>
      </c>
      <c r="H1560" s="31" t="s">
        <v>743</v>
      </c>
      <c r="I1560" s="31">
        <v>64</v>
      </c>
      <c r="J1560" s="31">
        <v>68157</v>
      </c>
      <c r="K1560" s="31">
        <v>1.3193972004040699</v>
      </c>
      <c r="L1560" s="31" t="s">
        <v>919</v>
      </c>
      <c r="M1560" s="31">
        <v>1.3193972004040699</v>
      </c>
      <c r="N1560" s="31">
        <f t="shared" si="49"/>
        <v>0</v>
      </c>
    </row>
    <row r="1561" spans="1:14" x14ac:dyDescent="0.45">
      <c r="A1561" s="31" t="s">
        <v>920</v>
      </c>
      <c r="B1561" s="31" t="s">
        <v>468</v>
      </c>
      <c r="C1561" s="31" t="s">
        <v>469</v>
      </c>
      <c r="D1561" s="31" t="s">
        <v>474</v>
      </c>
      <c r="E1561" s="31" t="s">
        <v>475</v>
      </c>
      <c r="F1561" s="31" t="s">
        <v>195</v>
      </c>
      <c r="G1561" s="26" t="s">
        <v>80</v>
      </c>
      <c r="H1561" s="31" t="s">
        <v>743</v>
      </c>
      <c r="I1561" s="31">
        <v>181</v>
      </c>
      <c r="J1561" s="31">
        <v>61244</v>
      </c>
      <c r="K1561" s="31">
        <v>4.1880697857374196</v>
      </c>
      <c r="L1561" s="31" t="s">
        <v>921</v>
      </c>
      <c r="M1561" s="31">
        <v>4.1880697857374196</v>
      </c>
      <c r="N1561" s="31">
        <f t="shared" si="49"/>
        <v>0</v>
      </c>
    </row>
    <row r="1562" spans="1:14" x14ac:dyDescent="0.45">
      <c r="A1562" s="31" t="s">
        <v>922</v>
      </c>
      <c r="B1562" s="31" t="s">
        <v>333</v>
      </c>
      <c r="C1562" s="31" t="s">
        <v>334</v>
      </c>
      <c r="D1562" s="31" t="s">
        <v>474</v>
      </c>
      <c r="E1562" s="31" t="s">
        <v>475</v>
      </c>
      <c r="F1562" s="31" t="s">
        <v>195</v>
      </c>
      <c r="G1562" s="26" t="s">
        <v>80</v>
      </c>
      <c r="H1562" s="31" t="s">
        <v>743</v>
      </c>
      <c r="I1562" s="31">
        <v>54</v>
      </c>
      <c r="J1562" s="31">
        <v>33477</v>
      </c>
      <c r="K1562" s="31">
        <v>2.3075936925772398</v>
      </c>
      <c r="L1562" s="31" t="s">
        <v>923</v>
      </c>
      <c r="M1562" s="31">
        <v>2.3075936925772398</v>
      </c>
      <c r="N1562" s="31">
        <f t="shared" si="49"/>
        <v>0</v>
      </c>
    </row>
    <row r="1563" spans="1:14" x14ac:dyDescent="0.45">
      <c r="A1563" s="31" t="s">
        <v>924</v>
      </c>
      <c r="B1563" s="31" t="s">
        <v>347</v>
      </c>
      <c r="C1563" s="31" t="s">
        <v>348</v>
      </c>
      <c r="D1563" s="31" t="s">
        <v>474</v>
      </c>
      <c r="E1563" s="31" t="s">
        <v>475</v>
      </c>
      <c r="F1563" s="31" t="s">
        <v>195</v>
      </c>
      <c r="G1563" s="26" t="s">
        <v>80</v>
      </c>
      <c r="H1563" s="31" t="s">
        <v>743</v>
      </c>
      <c r="I1563" s="31">
        <v>57</v>
      </c>
      <c r="J1563" s="31">
        <v>94902</v>
      </c>
      <c r="K1563" s="31">
        <v>0.873884647226566</v>
      </c>
      <c r="L1563" s="31" t="s">
        <v>925</v>
      </c>
      <c r="M1563" s="31">
        <v>0.873884647226566</v>
      </c>
      <c r="N1563" s="31">
        <f t="shared" si="49"/>
        <v>0</v>
      </c>
    </row>
    <row r="1564" spans="1:14" x14ac:dyDescent="0.45">
      <c r="A1564" s="31" t="s">
        <v>926</v>
      </c>
      <c r="B1564" s="31" t="s">
        <v>416</v>
      </c>
      <c r="C1564" s="31" t="s">
        <v>417</v>
      </c>
      <c r="D1564" s="31" t="s">
        <v>474</v>
      </c>
      <c r="E1564" s="31" t="s">
        <v>475</v>
      </c>
      <c r="F1564" s="31" t="s">
        <v>195</v>
      </c>
      <c r="G1564" s="26" t="s">
        <v>80</v>
      </c>
      <c r="H1564" s="31" t="s">
        <v>743</v>
      </c>
      <c r="I1564" s="31">
        <v>455</v>
      </c>
      <c r="J1564" s="31">
        <v>36785</v>
      </c>
      <c r="K1564" s="31">
        <v>17.167867788552201</v>
      </c>
      <c r="L1564" s="31" t="s">
        <v>927</v>
      </c>
      <c r="M1564" s="31">
        <v>17.167867788552201</v>
      </c>
      <c r="N1564" s="31">
        <f t="shared" si="49"/>
        <v>0</v>
      </c>
    </row>
    <row r="1565" spans="1:14" x14ac:dyDescent="0.45">
      <c r="A1565" s="31" t="s">
        <v>928</v>
      </c>
      <c r="B1565" s="31" t="s">
        <v>399</v>
      </c>
      <c r="C1565" s="31" t="s">
        <v>400</v>
      </c>
      <c r="D1565" s="31" t="s">
        <v>474</v>
      </c>
      <c r="E1565" s="31" t="s">
        <v>475</v>
      </c>
      <c r="F1565" s="31" t="s">
        <v>195</v>
      </c>
      <c r="G1565" s="26" t="s">
        <v>80</v>
      </c>
      <c r="H1565" s="31" t="s">
        <v>743</v>
      </c>
      <c r="I1565" s="31">
        <v>151</v>
      </c>
      <c r="J1565" s="31">
        <v>53833</v>
      </c>
      <c r="K1565" s="31">
        <v>3.8332656376929299</v>
      </c>
      <c r="L1565" s="31" t="s">
        <v>929</v>
      </c>
      <c r="M1565" s="31">
        <v>3.8332656376929299</v>
      </c>
      <c r="N1565" s="31">
        <f t="shared" si="49"/>
        <v>0</v>
      </c>
    </row>
    <row r="1566" spans="1:14" x14ac:dyDescent="0.45">
      <c r="A1566" s="31" t="s">
        <v>930</v>
      </c>
      <c r="B1566" s="31" t="s">
        <v>464</v>
      </c>
      <c r="C1566" s="31" t="s">
        <v>465</v>
      </c>
      <c r="D1566" s="31" t="s">
        <v>474</v>
      </c>
      <c r="E1566" s="31" t="s">
        <v>475</v>
      </c>
      <c r="F1566" s="31" t="s">
        <v>195</v>
      </c>
      <c r="G1566" s="26" t="s">
        <v>80</v>
      </c>
      <c r="H1566" s="31" t="s">
        <v>743</v>
      </c>
      <c r="I1566" s="31">
        <v>145</v>
      </c>
      <c r="J1566" s="31">
        <v>67576</v>
      </c>
      <c r="K1566" s="31">
        <v>2.9278142352347301</v>
      </c>
      <c r="L1566" s="31" t="s">
        <v>931</v>
      </c>
      <c r="M1566" s="31">
        <v>2.9278142352347301</v>
      </c>
      <c r="N1566" s="31">
        <f t="shared" si="49"/>
        <v>0</v>
      </c>
    </row>
    <row r="1567" spans="1:14" x14ac:dyDescent="0.45">
      <c r="A1567" s="31" t="s">
        <v>932</v>
      </c>
      <c r="B1567" s="31" t="s">
        <v>252</v>
      </c>
      <c r="C1567" s="31" t="s">
        <v>253</v>
      </c>
      <c r="D1567" s="31" t="s">
        <v>474</v>
      </c>
      <c r="E1567" s="31" t="s">
        <v>475</v>
      </c>
      <c r="F1567" s="31" t="s">
        <v>195</v>
      </c>
      <c r="G1567" s="26" t="s">
        <v>80</v>
      </c>
      <c r="H1567" s="31" t="s">
        <v>743</v>
      </c>
      <c r="I1567" s="31">
        <v>0</v>
      </c>
      <c r="J1567" s="31">
        <v>67670</v>
      </c>
      <c r="K1567" s="31">
        <v>0</v>
      </c>
      <c r="L1567" s="31" t="s">
        <v>857</v>
      </c>
      <c r="M1567" s="31">
        <v>0</v>
      </c>
      <c r="N1567" s="31">
        <f t="shared" si="49"/>
        <v>0</v>
      </c>
    </row>
    <row r="1568" spans="1:14" x14ac:dyDescent="0.45">
      <c r="A1568" s="31" t="s">
        <v>933</v>
      </c>
      <c r="B1568" s="31" t="s">
        <v>271</v>
      </c>
      <c r="C1568" s="31" t="s">
        <v>272</v>
      </c>
      <c r="D1568" s="31" t="s">
        <v>474</v>
      </c>
      <c r="E1568" s="31" t="s">
        <v>475</v>
      </c>
      <c r="F1568" s="31" t="s">
        <v>195</v>
      </c>
      <c r="G1568" s="26" t="s">
        <v>80</v>
      </c>
      <c r="H1568" s="31" t="s">
        <v>743</v>
      </c>
      <c r="I1568" s="31">
        <v>144</v>
      </c>
      <c r="J1568" s="31">
        <v>43142</v>
      </c>
      <c r="K1568" s="31">
        <v>4.5972607987740597</v>
      </c>
      <c r="L1568" s="31" t="s">
        <v>934</v>
      </c>
      <c r="M1568" s="31">
        <v>4.5972607987740597</v>
      </c>
      <c r="N1568" s="31">
        <f t="shared" si="49"/>
        <v>0</v>
      </c>
    </row>
    <row r="1569" spans="1:14" x14ac:dyDescent="0.45">
      <c r="A1569" s="31" t="s">
        <v>935</v>
      </c>
      <c r="B1569" s="31" t="s">
        <v>349</v>
      </c>
      <c r="C1569" s="31" t="s">
        <v>350</v>
      </c>
      <c r="D1569" s="31" t="s">
        <v>474</v>
      </c>
      <c r="E1569" s="31" t="s">
        <v>475</v>
      </c>
      <c r="F1569" s="31" t="s">
        <v>195</v>
      </c>
      <c r="G1569" s="26" t="s">
        <v>80</v>
      </c>
      <c r="H1569" s="31" t="s">
        <v>743</v>
      </c>
      <c r="I1569" s="31">
        <v>24</v>
      </c>
      <c r="J1569" s="31">
        <v>121962</v>
      </c>
      <c r="K1569" s="31">
        <v>0.28505594222866198</v>
      </c>
      <c r="L1569" s="31" t="s">
        <v>936</v>
      </c>
      <c r="M1569" s="31">
        <v>0.28505594222866198</v>
      </c>
      <c r="N1569" s="31">
        <f t="shared" si="49"/>
        <v>0</v>
      </c>
    </row>
    <row r="1570" spans="1:14" x14ac:dyDescent="0.45">
      <c r="A1570" s="31" t="s">
        <v>937</v>
      </c>
      <c r="B1570" s="31" t="s">
        <v>375</v>
      </c>
      <c r="C1570" s="31" t="s">
        <v>376</v>
      </c>
      <c r="D1570" s="31" t="s">
        <v>474</v>
      </c>
      <c r="E1570" s="31" t="s">
        <v>475</v>
      </c>
      <c r="F1570" s="31" t="s">
        <v>195</v>
      </c>
      <c r="G1570" s="26" t="s">
        <v>80</v>
      </c>
      <c r="H1570" s="31" t="s">
        <v>743</v>
      </c>
      <c r="I1570" s="31">
        <v>148</v>
      </c>
      <c r="J1570" s="31">
        <v>59416</v>
      </c>
      <c r="K1570" s="31">
        <v>3.4722222222222201</v>
      </c>
      <c r="L1570" s="31" t="s">
        <v>938</v>
      </c>
      <c r="M1570" s="31">
        <v>3.4722222222222201</v>
      </c>
      <c r="N1570" s="31">
        <f t="shared" si="49"/>
        <v>0</v>
      </c>
    </row>
    <row r="1571" spans="1:14" x14ac:dyDescent="0.45">
      <c r="A1571" s="31" t="s">
        <v>939</v>
      </c>
      <c r="B1571" s="31" t="s">
        <v>391</v>
      </c>
      <c r="C1571" s="31" t="s">
        <v>392</v>
      </c>
      <c r="D1571" s="31" t="s">
        <v>474</v>
      </c>
      <c r="E1571" s="31" t="s">
        <v>475</v>
      </c>
      <c r="F1571" s="31" t="s">
        <v>195</v>
      </c>
      <c r="G1571" s="26" t="s">
        <v>80</v>
      </c>
      <c r="H1571" s="31" t="s">
        <v>743</v>
      </c>
      <c r="I1571" s="31">
        <v>104</v>
      </c>
      <c r="J1571" s="31">
        <v>52689</v>
      </c>
      <c r="K1571" s="31">
        <v>2.76846084225097</v>
      </c>
      <c r="L1571" s="31" t="s">
        <v>940</v>
      </c>
      <c r="M1571" s="31">
        <v>2.76846084225097</v>
      </c>
      <c r="N1571" s="31">
        <f t="shared" si="49"/>
        <v>0</v>
      </c>
    </row>
    <row r="1572" spans="1:14" x14ac:dyDescent="0.45">
      <c r="A1572" s="31" t="s">
        <v>941</v>
      </c>
      <c r="B1572" s="31" t="s">
        <v>395</v>
      </c>
      <c r="C1572" s="31" t="s">
        <v>396</v>
      </c>
      <c r="D1572" s="31" t="s">
        <v>474</v>
      </c>
      <c r="E1572" s="31" t="s">
        <v>475</v>
      </c>
      <c r="F1572" s="31" t="s">
        <v>195</v>
      </c>
      <c r="G1572" s="26" t="s">
        <v>80</v>
      </c>
      <c r="H1572" s="31" t="s">
        <v>743</v>
      </c>
      <c r="I1572" s="31" t="s">
        <v>13</v>
      </c>
      <c r="J1572" s="31">
        <v>56566</v>
      </c>
      <c r="K1572" s="31" t="s">
        <v>13</v>
      </c>
      <c r="L1572" s="31" t="s">
        <v>868</v>
      </c>
      <c r="M1572" s="31" t="s">
        <v>13</v>
      </c>
      <c r="N1572" s="31">
        <f t="shared" si="49"/>
        <v>0</v>
      </c>
    </row>
    <row r="1573" spans="1:14" x14ac:dyDescent="0.45">
      <c r="A1573" s="31" t="s">
        <v>942</v>
      </c>
      <c r="B1573" s="31" t="s">
        <v>420</v>
      </c>
      <c r="C1573" s="31" t="s">
        <v>421</v>
      </c>
      <c r="D1573" s="31" t="s">
        <v>474</v>
      </c>
      <c r="E1573" s="31" t="s">
        <v>475</v>
      </c>
      <c r="F1573" s="31" t="s">
        <v>195</v>
      </c>
      <c r="G1573" s="26" t="s">
        <v>80</v>
      </c>
      <c r="H1573" s="31" t="s">
        <v>743</v>
      </c>
      <c r="I1573" s="31">
        <v>117</v>
      </c>
      <c r="J1573" s="31">
        <v>63141</v>
      </c>
      <c r="K1573" s="31">
        <v>2.5708635464733001</v>
      </c>
      <c r="L1573" s="31" t="s">
        <v>943</v>
      </c>
      <c r="M1573" s="31">
        <v>2.5708635464733001</v>
      </c>
      <c r="N1573" s="31">
        <f t="shared" si="49"/>
        <v>0</v>
      </c>
    </row>
    <row r="1574" spans="1:14" x14ac:dyDescent="0.45">
      <c r="A1574" s="31" t="s">
        <v>944</v>
      </c>
      <c r="B1574" s="31" t="s">
        <v>436</v>
      </c>
      <c r="C1574" s="31" t="s">
        <v>437</v>
      </c>
      <c r="D1574" s="31" t="s">
        <v>474</v>
      </c>
      <c r="E1574" s="31" t="s">
        <v>475</v>
      </c>
      <c r="F1574" s="31" t="s">
        <v>195</v>
      </c>
      <c r="G1574" s="26" t="s">
        <v>80</v>
      </c>
      <c r="H1574" s="31" t="s">
        <v>743</v>
      </c>
      <c r="I1574" s="31">
        <v>397</v>
      </c>
      <c r="J1574" s="31">
        <v>50223</v>
      </c>
      <c r="K1574" s="31">
        <v>11.1132883576407</v>
      </c>
      <c r="L1574" s="31" t="s">
        <v>945</v>
      </c>
      <c r="M1574" s="31">
        <v>11.1132883576407</v>
      </c>
      <c r="N1574" s="31">
        <f t="shared" si="49"/>
        <v>0</v>
      </c>
    </row>
    <row r="1575" spans="1:14" x14ac:dyDescent="0.45">
      <c r="A1575" s="31" t="s">
        <v>946</v>
      </c>
      <c r="B1575" s="31" t="s">
        <v>442</v>
      </c>
      <c r="C1575" s="31" t="s">
        <v>443</v>
      </c>
      <c r="D1575" s="31" t="s">
        <v>474</v>
      </c>
      <c r="E1575" s="31" t="s">
        <v>475</v>
      </c>
      <c r="F1575" s="31" t="s">
        <v>195</v>
      </c>
      <c r="G1575" s="26" t="s">
        <v>80</v>
      </c>
      <c r="H1575" s="31" t="s">
        <v>743</v>
      </c>
      <c r="I1575" s="31">
        <v>98</v>
      </c>
      <c r="J1575" s="31">
        <v>56087</v>
      </c>
      <c r="K1575" s="31">
        <v>2.3679505146667998</v>
      </c>
      <c r="L1575" s="31" t="s">
        <v>947</v>
      </c>
      <c r="M1575" s="31">
        <v>2.3679505146667998</v>
      </c>
      <c r="N1575" s="31">
        <f t="shared" si="49"/>
        <v>0</v>
      </c>
    </row>
    <row r="1576" spans="1:14" x14ac:dyDescent="0.45">
      <c r="A1576" s="31" t="s">
        <v>948</v>
      </c>
      <c r="B1576" s="31" t="s">
        <v>460</v>
      </c>
      <c r="C1576" s="31" t="s">
        <v>461</v>
      </c>
      <c r="D1576" s="31" t="s">
        <v>474</v>
      </c>
      <c r="E1576" s="31" t="s">
        <v>475</v>
      </c>
      <c r="F1576" s="31" t="s">
        <v>195</v>
      </c>
      <c r="G1576" s="26" t="s">
        <v>80</v>
      </c>
      <c r="H1576" s="31" t="s">
        <v>743</v>
      </c>
      <c r="I1576" s="31" t="s">
        <v>13</v>
      </c>
      <c r="J1576" s="31">
        <v>68388</v>
      </c>
      <c r="K1576" s="31" t="s">
        <v>13</v>
      </c>
      <c r="L1576" s="31" t="s">
        <v>868</v>
      </c>
      <c r="M1576" s="31" t="s">
        <v>13</v>
      </c>
      <c r="N1576" s="31">
        <f t="shared" si="49"/>
        <v>0</v>
      </c>
    </row>
    <row r="1577" spans="1:14" x14ac:dyDescent="0.45">
      <c r="A1577" s="31" t="s">
        <v>949</v>
      </c>
      <c r="B1577" s="31" t="s">
        <v>236</v>
      </c>
      <c r="C1577" s="31" t="s">
        <v>237</v>
      </c>
      <c r="D1577" s="31" t="s">
        <v>474</v>
      </c>
      <c r="E1577" s="31" t="s">
        <v>475</v>
      </c>
      <c r="F1577" s="31" t="s">
        <v>195</v>
      </c>
      <c r="G1577" s="26" t="s">
        <v>80</v>
      </c>
      <c r="H1577" s="31" t="s">
        <v>743</v>
      </c>
      <c r="I1577" s="31" t="s">
        <v>13</v>
      </c>
      <c r="J1577" s="31">
        <v>50727</v>
      </c>
      <c r="K1577" s="31" t="s">
        <v>13</v>
      </c>
      <c r="L1577" s="31" t="s">
        <v>868</v>
      </c>
      <c r="M1577" s="31" t="s">
        <v>13</v>
      </c>
      <c r="N1577" s="31">
        <f t="shared" si="49"/>
        <v>0</v>
      </c>
    </row>
    <row r="1578" spans="1:14" x14ac:dyDescent="0.45">
      <c r="A1578" s="31" t="s">
        <v>950</v>
      </c>
      <c r="B1578" s="31" t="s">
        <v>293</v>
      </c>
      <c r="C1578" s="31" t="s">
        <v>294</v>
      </c>
      <c r="D1578" s="31" t="s">
        <v>474</v>
      </c>
      <c r="E1578" s="31" t="s">
        <v>475</v>
      </c>
      <c r="F1578" s="31" t="s">
        <v>195</v>
      </c>
      <c r="G1578" s="26" t="s">
        <v>80</v>
      </c>
      <c r="H1578" s="31" t="s">
        <v>743</v>
      </c>
      <c r="I1578" s="31">
        <v>162</v>
      </c>
      <c r="J1578" s="31">
        <v>66448</v>
      </c>
      <c r="K1578" s="31">
        <v>3.3623212469645698</v>
      </c>
      <c r="L1578" s="31" t="s">
        <v>951</v>
      </c>
      <c r="M1578" s="31">
        <v>3.3623212469645698</v>
      </c>
      <c r="N1578" s="31">
        <f t="shared" si="49"/>
        <v>0</v>
      </c>
    </row>
    <row r="1579" spans="1:14" x14ac:dyDescent="0.45">
      <c r="A1579" s="31" t="s">
        <v>952</v>
      </c>
      <c r="B1579" s="31" t="s">
        <v>393</v>
      </c>
      <c r="C1579" s="31" t="s">
        <v>394</v>
      </c>
      <c r="D1579" s="31" t="s">
        <v>474</v>
      </c>
      <c r="E1579" s="31" t="s">
        <v>475</v>
      </c>
      <c r="F1579" s="31" t="s">
        <v>195</v>
      </c>
      <c r="G1579" s="26" t="s">
        <v>80</v>
      </c>
      <c r="H1579" s="31" t="s">
        <v>743</v>
      </c>
      <c r="I1579" s="31">
        <v>138</v>
      </c>
      <c r="J1579" s="31">
        <v>57196</v>
      </c>
      <c r="K1579" s="31">
        <v>3.3362344067304899</v>
      </c>
      <c r="L1579" s="31" t="s">
        <v>953</v>
      </c>
      <c r="M1579" s="31">
        <v>3.3362344067304899</v>
      </c>
      <c r="N1579" s="31">
        <f t="shared" si="49"/>
        <v>0</v>
      </c>
    </row>
    <row r="1580" spans="1:14" x14ac:dyDescent="0.45">
      <c r="A1580" s="31" t="s">
        <v>954</v>
      </c>
      <c r="B1580" s="31" t="s">
        <v>401</v>
      </c>
      <c r="C1580" s="31" t="s">
        <v>402</v>
      </c>
      <c r="D1580" s="31" t="s">
        <v>474</v>
      </c>
      <c r="E1580" s="31" t="s">
        <v>475</v>
      </c>
      <c r="F1580" s="31" t="s">
        <v>195</v>
      </c>
      <c r="G1580" s="26" t="s">
        <v>80</v>
      </c>
      <c r="H1580" s="31" t="s">
        <v>743</v>
      </c>
      <c r="I1580" s="31">
        <v>304</v>
      </c>
      <c r="J1580" s="31">
        <v>117497</v>
      </c>
      <c r="K1580" s="31">
        <v>3.5850324893569301</v>
      </c>
      <c r="L1580" s="31" t="s">
        <v>955</v>
      </c>
      <c r="M1580" s="31">
        <v>3.5850324893569301</v>
      </c>
      <c r="N1580" s="31">
        <f t="shared" si="49"/>
        <v>0</v>
      </c>
    </row>
    <row r="1581" spans="1:14" x14ac:dyDescent="0.45">
      <c r="A1581" s="31" t="s">
        <v>956</v>
      </c>
      <c r="B1581" s="31" t="s">
        <v>259</v>
      </c>
      <c r="C1581" s="31" t="s">
        <v>260</v>
      </c>
      <c r="D1581" s="31" t="s">
        <v>474</v>
      </c>
      <c r="E1581" s="31" t="s">
        <v>475</v>
      </c>
      <c r="F1581" s="31" t="s">
        <v>195</v>
      </c>
      <c r="G1581" s="26" t="s">
        <v>80</v>
      </c>
      <c r="H1581" s="31" t="s">
        <v>743</v>
      </c>
      <c r="I1581" s="31">
        <v>468</v>
      </c>
      <c r="J1581" s="31">
        <v>142005</v>
      </c>
      <c r="K1581" s="31">
        <v>4.5747800586510303</v>
      </c>
      <c r="L1581" s="31" t="s">
        <v>957</v>
      </c>
      <c r="M1581" s="31">
        <v>4.5747800586510303</v>
      </c>
      <c r="N1581" s="31">
        <f t="shared" si="49"/>
        <v>0</v>
      </c>
    </row>
    <row r="1582" spans="1:14" x14ac:dyDescent="0.45">
      <c r="A1582" s="31" t="s">
        <v>958</v>
      </c>
      <c r="B1582" s="31" t="s">
        <v>273</v>
      </c>
      <c r="C1582" s="31" t="s">
        <v>274</v>
      </c>
      <c r="D1582" s="31" t="s">
        <v>474</v>
      </c>
      <c r="E1582" s="31" t="s">
        <v>475</v>
      </c>
      <c r="F1582" s="31" t="s">
        <v>195</v>
      </c>
      <c r="G1582" s="26" t="s">
        <v>80</v>
      </c>
      <c r="H1582" s="31" t="s">
        <v>743</v>
      </c>
      <c r="I1582" s="31">
        <v>399</v>
      </c>
      <c r="J1582" s="31">
        <v>46021</v>
      </c>
      <c r="K1582" s="31">
        <v>11.8845500848896</v>
      </c>
      <c r="L1582" s="31" t="s">
        <v>959</v>
      </c>
      <c r="M1582" s="31">
        <v>11.8845500848896</v>
      </c>
      <c r="N1582" s="31">
        <f t="shared" si="49"/>
        <v>0</v>
      </c>
    </row>
    <row r="1583" spans="1:14" x14ac:dyDescent="0.45">
      <c r="A1583" s="31" t="s">
        <v>960</v>
      </c>
      <c r="B1583" s="31" t="s">
        <v>331</v>
      </c>
      <c r="C1583" s="31" t="s">
        <v>332</v>
      </c>
      <c r="D1583" s="31" t="s">
        <v>474</v>
      </c>
      <c r="E1583" s="31" t="s">
        <v>475</v>
      </c>
      <c r="F1583" s="31" t="s">
        <v>195</v>
      </c>
      <c r="G1583" s="26" t="s">
        <v>80</v>
      </c>
      <c r="H1583" s="31" t="s">
        <v>743</v>
      </c>
      <c r="I1583" s="31">
        <v>122</v>
      </c>
      <c r="J1583" s="31">
        <v>100174</v>
      </c>
      <c r="K1583" s="31">
        <v>1.6774832251677501</v>
      </c>
      <c r="L1583" s="31" t="s">
        <v>961</v>
      </c>
      <c r="M1583" s="31">
        <v>1.6774832251677501</v>
      </c>
      <c r="N1583" s="31">
        <f t="shared" si="49"/>
        <v>0</v>
      </c>
    </row>
    <row r="1584" spans="1:14" x14ac:dyDescent="0.45">
      <c r="A1584" s="31" t="s">
        <v>962</v>
      </c>
      <c r="B1584" s="31" t="s">
        <v>339</v>
      </c>
      <c r="C1584" s="31" t="s">
        <v>340</v>
      </c>
      <c r="D1584" s="31" t="s">
        <v>474</v>
      </c>
      <c r="E1584" s="31" t="s">
        <v>475</v>
      </c>
      <c r="F1584" s="31" t="s">
        <v>195</v>
      </c>
      <c r="G1584" s="26" t="s">
        <v>80</v>
      </c>
      <c r="H1584" s="31" t="s">
        <v>743</v>
      </c>
      <c r="I1584" s="31">
        <v>287</v>
      </c>
      <c r="J1584" s="31">
        <v>168176</v>
      </c>
      <c r="K1584" s="31">
        <v>2.4387964072365098</v>
      </c>
      <c r="L1584" s="31" t="s">
        <v>963</v>
      </c>
      <c r="M1584" s="31">
        <v>2.4387964072365098</v>
      </c>
      <c r="N1584" s="31">
        <f t="shared" si="49"/>
        <v>0</v>
      </c>
    </row>
    <row r="1585" spans="1:14" x14ac:dyDescent="0.45">
      <c r="A1585" s="31" t="s">
        <v>964</v>
      </c>
      <c r="B1585" s="31" t="s">
        <v>444</v>
      </c>
      <c r="C1585" s="31" t="s">
        <v>445</v>
      </c>
      <c r="D1585" s="31" t="s">
        <v>474</v>
      </c>
      <c r="E1585" s="31" t="s">
        <v>475</v>
      </c>
      <c r="F1585" s="31" t="s">
        <v>195</v>
      </c>
      <c r="G1585" s="26" t="s">
        <v>80</v>
      </c>
      <c r="H1585" s="31" t="s">
        <v>743</v>
      </c>
      <c r="I1585" s="31">
        <v>113</v>
      </c>
      <c r="J1585" s="31">
        <v>72893</v>
      </c>
      <c r="K1585" s="31">
        <v>2.1838280766852201</v>
      </c>
      <c r="L1585" s="31" t="s">
        <v>965</v>
      </c>
      <c r="M1585" s="31">
        <v>2.1838280766852201</v>
      </c>
      <c r="N1585" s="31">
        <f t="shared" si="49"/>
        <v>0</v>
      </c>
    </row>
    <row r="1586" spans="1:14" x14ac:dyDescent="0.45">
      <c r="A1586" s="31" t="s">
        <v>966</v>
      </c>
      <c r="B1586" s="31" t="s">
        <v>305</v>
      </c>
      <c r="C1586" s="31" t="s">
        <v>306</v>
      </c>
      <c r="D1586" s="31" t="s">
        <v>474</v>
      </c>
      <c r="E1586" s="31" t="s">
        <v>475</v>
      </c>
      <c r="F1586" s="31" t="s">
        <v>195</v>
      </c>
      <c r="G1586" s="26" t="s">
        <v>80</v>
      </c>
      <c r="H1586" s="31" t="s">
        <v>743</v>
      </c>
      <c r="I1586" s="31">
        <v>168</v>
      </c>
      <c r="J1586" s="31" t="e">
        <v>#N/A</v>
      </c>
      <c r="K1586" s="31">
        <v>5.8438847919855297</v>
      </c>
      <c r="L1586" s="31" t="s">
        <v>967</v>
      </c>
      <c r="M1586" s="31">
        <v>5.8438847919855297</v>
      </c>
      <c r="N1586" s="31">
        <f t="shared" si="49"/>
        <v>0</v>
      </c>
    </row>
    <row r="1587" spans="1:14" x14ac:dyDescent="0.45">
      <c r="A1587" s="31" t="s">
        <v>968</v>
      </c>
      <c r="B1587" s="31" t="s">
        <v>357</v>
      </c>
      <c r="C1587" s="31" t="s">
        <v>358</v>
      </c>
      <c r="D1587" s="31" t="s">
        <v>474</v>
      </c>
      <c r="E1587" s="31" t="s">
        <v>475</v>
      </c>
      <c r="F1587" s="31" t="s">
        <v>195</v>
      </c>
      <c r="G1587" s="26" t="s">
        <v>80</v>
      </c>
      <c r="H1587" s="31" t="s">
        <v>743</v>
      </c>
      <c r="I1587" s="31">
        <v>74</v>
      </c>
      <c r="J1587" s="31">
        <v>58056</v>
      </c>
      <c r="K1587" s="31">
        <v>1.78631777144788</v>
      </c>
      <c r="L1587" s="31" t="s">
        <v>969</v>
      </c>
      <c r="M1587" s="31">
        <v>1.78631777144788</v>
      </c>
      <c r="N1587" s="31">
        <f t="shared" si="49"/>
        <v>0</v>
      </c>
    </row>
    <row r="1588" spans="1:14" x14ac:dyDescent="0.45">
      <c r="A1588" s="31" t="s">
        <v>970</v>
      </c>
      <c r="B1588" s="31" t="s">
        <v>524</v>
      </c>
      <c r="C1588" s="31" t="s">
        <v>525</v>
      </c>
      <c r="D1588" s="31" t="s">
        <v>474</v>
      </c>
      <c r="E1588" s="31" t="s">
        <v>475</v>
      </c>
      <c r="F1588" s="31" t="s">
        <v>195</v>
      </c>
      <c r="G1588" s="26" t="s">
        <v>80</v>
      </c>
      <c r="H1588" s="31" t="s">
        <v>743</v>
      </c>
      <c r="I1588" s="31">
        <v>0</v>
      </c>
      <c r="J1588" s="31">
        <v>41360</v>
      </c>
      <c r="K1588" s="31">
        <v>0</v>
      </c>
      <c r="L1588" s="31" t="s">
        <v>857</v>
      </c>
      <c r="M1588" s="31">
        <v>0</v>
      </c>
      <c r="N1588" s="31">
        <f t="shared" si="49"/>
        <v>0</v>
      </c>
    </row>
    <row r="1589" spans="1:14" x14ac:dyDescent="0.45">
      <c r="A1589" s="31" t="s">
        <v>971</v>
      </c>
      <c r="B1589" s="31" t="s">
        <v>410</v>
      </c>
      <c r="C1589" s="31" t="s">
        <v>411</v>
      </c>
      <c r="D1589" s="31" t="s">
        <v>474</v>
      </c>
      <c r="E1589" s="31" t="s">
        <v>475</v>
      </c>
      <c r="F1589" s="31" t="s">
        <v>195</v>
      </c>
      <c r="G1589" s="26" t="s">
        <v>80</v>
      </c>
      <c r="H1589" s="31" t="s">
        <v>743</v>
      </c>
      <c r="I1589" s="31">
        <v>372</v>
      </c>
      <c r="J1589" s="31">
        <v>29920</v>
      </c>
      <c r="K1589" s="31">
        <v>17.253374147766799</v>
      </c>
      <c r="L1589" s="31" t="s">
        <v>972</v>
      </c>
      <c r="M1589" s="31">
        <v>17.253374147766799</v>
      </c>
      <c r="N1589" s="31">
        <f t="shared" si="49"/>
        <v>0</v>
      </c>
    </row>
    <row r="1590" spans="1:14" x14ac:dyDescent="0.45">
      <c r="A1590" s="31" t="s">
        <v>973</v>
      </c>
      <c r="B1590" s="31" t="s">
        <v>428</v>
      </c>
      <c r="C1590" s="31" t="s">
        <v>429</v>
      </c>
      <c r="D1590" s="31" t="s">
        <v>474</v>
      </c>
      <c r="E1590" s="31" t="s">
        <v>475</v>
      </c>
      <c r="F1590" s="31" t="s">
        <v>195</v>
      </c>
      <c r="G1590" s="26" t="s">
        <v>80</v>
      </c>
      <c r="H1590" s="31" t="s">
        <v>743</v>
      </c>
      <c r="I1590" s="31">
        <v>0</v>
      </c>
      <c r="J1590" s="31">
        <v>54563</v>
      </c>
      <c r="K1590" s="31">
        <v>0</v>
      </c>
      <c r="L1590" s="31" t="s">
        <v>857</v>
      </c>
      <c r="M1590" s="31">
        <v>0</v>
      </c>
      <c r="N1590" s="31">
        <f t="shared" si="49"/>
        <v>0</v>
      </c>
    </row>
    <row r="1591" spans="1:14" x14ac:dyDescent="0.45">
      <c r="A1591" s="31" t="s">
        <v>974</v>
      </c>
      <c r="B1591" s="31" t="s">
        <v>550</v>
      </c>
      <c r="C1591" s="31" t="s">
        <v>551</v>
      </c>
      <c r="D1591" s="31" t="s">
        <v>474</v>
      </c>
      <c r="E1591" s="31" t="s">
        <v>475</v>
      </c>
      <c r="F1591" s="31" t="s">
        <v>195</v>
      </c>
      <c r="G1591" s="26" t="s">
        <v>80</v>
      </c>
      <c r="H1591" s="31" t="s">
        <v>743</v>
      </c>
      <c r="I1591" s="31">
        <v>15</v>
      </c>
      <c r="J1591" s="31">
        <v>368</v>
      </c>
      <c r="K1591" s="31">
        <v>56.179775280898902</v>
      </c>
      <c r="L1591" s="31" t="s">
        <v>975</v>
      </c>
      <c r="M1591" s="31">
        <v>56.179775280898902</v>
      </c>
      <c r="N1591" s="31">
        <f t="shared" si="49"/>
        <v>1</v>
      </c>
    </row>
    <row r="1592" spans="1:14" x14ac:dyDescent="0.45">
      <c r="A1592" s="31" t="s">
        <v>976</v>
      </c>
      <c r="B1592" s="31" t="s">
        <v>238</v>
      </c>
      <c r="C1592" s="31" t="s">
        <v>239</v>
      </c>
      <c r="D1592" s="31" t="s">
        <v>474</v>
      </c>
      <c r="E1592" s="31" t="s">
        <v>475</v>
      </c>
      <c r="F1592" s="31" t="s">
        <v>195</v>
      </c>
      <c r="G1592" s="26" t="s">
        <v>80</v>
      </c>
      <c r="H1592" s="31" t="s">
        <v>743</v>
      </c>
      <c r="I1592" s="31">
        <v>220</v>
      </c>
      <c r="J1592" s="31">
        <v>35946</v>
      </c>
      <c r="K1592" s="31">
        <v>8.2956259426847705</v>
      </c>
      <c r="L1592" s="31" t="s">
        <v>977</v>
      </c>
      <c r="M1592" s="31">
        <v>8.2956259426847705</v>
      </c>
      <c r="N1592" s="31">
        <f t="shared" si="49"/>
        <v>0</v>
      </c>
    </row>
    <row r="1593" spans="1:14" x14ac:dyDescent="0.45">
      <c r="A1593" s="31" t="s">
        <v>978</v>
      </c>
      <c r="B1593" s="31" t="s">
        <v>265</v>
      </c>
      <c r="C1593" s="31" t="s">
        <v>266</v>
      </c>
      <c r="D1593" s="31" t="s">
        <v>474</v>
      </c>
      <c r="E1593" s="31" t="s">
        <v>475</v>
      </c>
      <c r="F1593" s="31" t="s">
        <v>195</v>
      </c>
      <c r="G1593" s="26" t="s">
        <v>80</v>
      </c>
      <c r="H1593" s="31" t="s">
        <v>743</v>
      </c>
      <c r="I1593" s="31" t="s">
        <v>13</v>
      </c>
      <c r="J1593" s="31">
        <v>94016</v>
      </c>
      <c r="K1593" s="31" t="s">
        <v>13</v>
      </c>
      <c r="L1593" s="31" t="s">
        <v>868</v>
      </c>
      <c r="M1593" s="31" t="s">
        <v>13</v>
      </c>
      <c r="N1593" s="31">
        <f t="shared" si="49"/>
        <v>0</v>
      </c>
    </row>
    <row r="1594" spans="1:14" x14ac:dyDescent="0.45">
      <c r="A1594" s="31" t="s">
        <v>979</v>
      </c>
      <c r="B1594" s="31" t="s">
        <v>367</v>
      </c>
      <c r="C1594" s="31" t="s">
        <v>368</v>
      </c>
      <c r="D1594" s="31" t="s">
        <v>474</v>
      </c>
      <c r="E1594" s="31" t="s">
        <v>475</v>
      </c>
      <c r="F1594" s="31" t="s">
        <v>195</v>
      </c>
      <c r="G1594" s="26" t="s">
        <v>80</v>
      </c>
      <c r="H1594" s="31" t="s">
        <v>743</v>
      </c>
      <c r="I1594" s="31">
        <v>415</v>
      </c>
      <c r="J1594" s="31">
        <v>43435</v>
      </c>
      <c r="K1594" s="31">
        <v>12.9914850989231</v>
      </c>
      <c r="L1594" s="31" t="s">
        <v>980</v>
      </c>
      <c r="M1594" s="31">
        <v>12.9914850989231</v>
      </c>
      <c r="N1594" s="31">
        <f t="shared" si="49"/>
        <v>0</v>
      </c>
    </row>
    <row r="1595" spans="1:14" x14ac:dyDescent="0.45">
      <c r="A1595" s="31" t="s">
        <v>981</v>
      </c>
      <c r="B1595" s="31" t="s">
        <v>408</v>
      </c>
      <c r="C1595" s="31" t="s">
        <v>409</v>
      </c>
      <c r="D1595" s="31" t="s">
        <v>474</v>
      </c>
      <c r="E1595" s="31" t="s">
        <v>475</v>
      </c>
      <c r="F1595" s="31" t="s">
        <v>195</v>
      </c>
      <c r="G1595" s="26" t="s">
        <v>80</v>
      </c>
      <c r="H1595" s="31" t="s">
        <v>743</v>
      </c>
      <c r="I1595" s="31">
        <v>31</v>
      </c>
      <c r="J1595" s="31">
        <v>58867</v>
      </c>
      <c r="K1595" s="31">
        <v>0.72869164590287205</v>
      </c>
      <c r="L1595" s="31" t="s">
        <v>982</v>
      </c>
      <c r="M1595" s="31">
        <v>0.72869164590287205</v>
      </c>
      <c r="N1595" s="31">
        <f t="shared" si="49"/>
        <v>0</v>
      </c>
    </row>
    <row r="1596" spans="1:14" x14ac:dyDescent="0.45">
      <c r="A1596" s="31" t="s">
        <v>983</v>
      </c>
      <c r="B1596" s="31" t="s">
        <v>313</v>
      </c>
      <c r="C1596" s="31" t="s">
        <v>314</v>
      </c>
      <c r="D1596" s="31" t="s">
        <v>474</v>
      </c>
      <c r="E1596" s="31" t="s">
        <v>475</v>
      </c>
      <c r="F1596" s="31" t="s">
        <v>195</v>
      </c>
      <c r="G1596" s="26" t="s">
        <v>80</v>
      </c>
      <c r="H1596" s="31" t="s">
        <v>743</v>
      </c>
      <c r="I1596" s="31">
        <v>97</v>
      </c>
      <c r="J1596" s="31">
        <v>20006</v>
      </c>
      <c r="K1596" s="31">
        <v>6.5946019443877901</v>
      </c>
      <c r="L1596" s="31" t="s">
        <v>984</v>
      </c>
      <c r="M1596" s="31">
        <v>6.5946019443877901</v>
      </c>
      <c r="N1596" s="31">
        <f t="shared" si="49"/>
        <v>0</v>
      </c>
    </row>
    <row r="1597" spans="1:14" x14ac:dyDescent="0.45">
      <c r="A1597" s="31" t="s">
        <v>985</v>
      </c>
      <c r="B1597" s="31" t="s">
        <v>511</v>
      </c>
      <c r="C1597" s="31" t="s">
        <v>725</v>
      </c>
      <c r="D1597" s="31" t="s">
        <v>474</v>
      </c>
      <c r="E1597" s="31" t="s">
        <v>475</v>
      </c>
      <c r="F1597" s="31" t="s">
        <v>195</v>
      </c>
      <c r="G1597" s="26" t="s">
        <v>80</v>
      </c>
      <c r="H1597" s="31" t="s">
        <v>743</v>
      </c>
      <c r="I1597" s="31">
        <v>62</v>
      </c>
      <c r="J1597" s="31">
        <v>32513</v>
      </c>
      <c r="K1597" s="31">
        <v>2.7126356317815898</v>
      </c>
      <c r="L1597" s="31" t="s">
        <v>986</v>
      </c>
      <c r="M1597" s="31">
        <v>2.7126356317815898</v>
      </c>
      <c r="N1597" s="31">
        <f t="shared" si="49"/>
        <v>0</v>
      </c>
    </row>
    <row r="1598" spans="1:14" x14ac:dyDescent="0.45">
      <c r="A1598" s="31" t="s">
        <v>987</v>
      </c>
      <c r="B1598" s="31" t="s">
        <v>387</v>
      </c>
      <c r="C1598" s="31" t="s">
        <v>388</v>
      </c>
      <c r="D1598" s="31" t="s">
        <v>474</v>
      </c>
      <c r="E1598" s="31" t="s">
        <v>475</v>
      </c>
      <c r="F1598" s="31" t="s">
        <v>195</v>
      </c>
      <c r="G1598" s="26" t="s">
        <v>80</v>
      </c>
      <c r="H1598" s="31" t="s">
        <v>743</v>
      </c>
      <c r="I1598" s="31">
        <v>57</v>
      </c>
      <c r="J1598" s="31">
        <v>27626</v>
      </c>
      <c r="K1598" s="31">
        <v>2.8109280994180899</v>
      </c>
      <c r="L1598" s="31" t="s">
        <v>988</v>
      </c>
      <c r="M1598" s="31">
        <v>2.8109280994180899</v>
      </c>
      <c r="N1598" s="31">
        <f t="shared" si="49"/>
        <v>0</v>
      </c>
    </row>
    <row r="1599" spans="1:14" x14ac:dyDescent="0.45">
      <c r="A1599" s="31" t="s">
        <v>989</v>
      </c>
      <c r="B1599" s="31" t="s">
        <v>422</v>
      </c>
      <c r="C1599" s="31" t="s">
        <v>423</v>
      </c>
      <c r="D1599" s="31" t="s">
        <v>474</v>
      </c>
      <c r="E1599" s="31" t="s">
        <v>475</v>
      </c>
      <c r="F1599" s="31" t="s">
        <v>195</v>
      </c>
      <c r="G1599" s="26" t="s">
        <v>80</v>
      </c>
      <c r="H1599" s="31" t="s">
        <v>743</v>
      </c>
      <c r="I1599" s="31" t="s">
        <v>13</v>
      </c>
      <c r="J1599" s="31">
        <v>43521</v>
      </c>
      <c r="K1599" s="31" t="s">
        <v>13</v>
      </c>
      <c r="L1599" s="31" t="s">
        <v>868</v>
      </c>
      <c r="M1599" s="31" t="s">
        <v>13</v>
      </c>
      <c r="N1599" s="31">
        <f t="shared" si="49"/>
        <v>0</v>
      </c>
    </row>
    <row r="1600" spans="1:14" x14ac:dyDescent="0.45">
      <c r="A1600" s="31" t="s">
        <v>990</v>
      </c>
      <c r="B1600" s="31" t="s">
        <v>329</v>
      </c>
      <c r="C1600" s="31" t="s">
        <v>330</v>
      </c>
      <c r="D1600" s="31" t="s">
        <v>474</v>
      </c>
      <c r="E1600" s="31" t="s">
        <v>475</v>
      </c>
      <c r="F1600" s="31" t="s">
        <v>195</v>
      </c>
      <c r="G1600" s="26" t="s">
        <v>80</v>
      </c>
      <c r="H1600" s="31" t="s">
        <v>743</v>
      </c>
      <c r="I1600" s="31" t="s">
        <v>13</v>
      </c>
      <c r="J1600" s="31">
        <v>57023</v>
      </c>
      <c r="K1600" s="31" t="s">
        <v>13</v>
      </c>
      <c r="L1600" s="31" t="s">
        <v>868</v>
      </c>
      <c r="M1600" s="31" t="s">
        <v>13</v>
      </c>
      <c r="N1600" s="31">
        <f t="shared" si="49"/>
        <v>0</v>
      </c>
    </row>
    <row r="1601" spans="1:14" x14ac:dyDescent="0.45">
      <c r="A1601" s="31" t="s">
        <v>991</v>
      </c>
      <c r="B1601" s="31" t="s">
        <v>514</v>
      </c>
      <c r="C1601" s="31" t="s">
        <v>594</v>
      </c>
      <c r="D1601" s="31" t="s">
        <v>474</v>
      </c>
      <c r="E1601" s="31" t="s">
        <v>475</v>
      </c>
      <c r="F1601" s="31" t="s">
        <v>195</v>
      </c>
      <c r="G1601" s="26" t="s">
        <v>80</v>
      </c>
      <c r="H1601" s="31" t="s">
        <v>743</v>
      </c>
      <c r="I1601" s="31" t="s">
        <v>13</v>
      </c>
      <c r="J1601" s="31">
        <v>62942</v>
      </c>
      <c r="K1601" s="31" t="s">
        <v>13</v>
      </c>
      <c r="L1601" s="31" t="s">
        <v>868</v>
      </c>
      <c r="M1601" s="31" t="s">
        <v>13</v>
      </c>
      <c r="N1601" s="31">
        <f t="shared" si="49"/>
        <v>0</v>
      </c>
    </row>
    <row r="1602" spans="1:14" x14ac:dyDescent="0.45">
      <c r="A1602" s="31" t="s">
        <v>992</v>
      </c>
      <c r="B1602" s="31" t="s">
        <v>363</v>
      </c>
      <c r="C1602" s="31" t="s">
        <v>364</v>
      </c>
      <c r="D1602" s="31" t="s">
        <v>474</v>
      </c>
      <c r="E1602" s="31" t="s">
        <v>475</v>
      </c>
      <c r="F1602" s="31" t="s">
        <v>195</v>
      </c>
      <c r="G1602" s="26" t="s">
        <v>80</v>
      </c>
      <c r="H1602" s="31" t="s">
        <v>743</v>
      </c>
      <c r="I1602" s="31">
        <v>237</v>
      </c>
      <c r="J1602" s="31">
        <v>34503</v>
      </c>
      <c r="K1602" s="31">
        <v>9.4849321647256595</v>
      </c>
      <c r="L1602" s="31" t="s">
        <v>993</v>
      </c>
      <c r="M1602" s="31">
        <v>9.4849321647256595</v>
      </c>
      <c r="N1602" s="31">
        <f t="shared" si="49"/>
        <v>0</v>
      </c>
    </row>
    <row r="1603" spans="1:14" x14ac:dyDescent="0.45">
      <c r="A1603" s="31" t="s">
        <v>994</v>
      </c>
      <c r="B1603" s="31" t="s">
        <v>365</v>
      </c>
      <c r="C1603" s="31" t="s">
        <v>366</v>
      </c>
      <c r="D1603" s="31" t="s">
        <v>474</v>
      </c>
      <c r="E1603" s="31" t="s">
        <v>475</v>
      </c>
      <c r="F1603" s="31" t="s">
        <v>195</v>
      </c>
      <c r="G1603" s="26" t="s">
        <v>80</v>
      </c>
      <c r="H1603" s="31" t="s">
        <v>743</v>
      </c>
      <c r="I1603" s="31" t="s">
        <v>13</v>
      </c>
      <c r="J1603" s="31">
        <v>35714</v>
      </c>
      <c r="K1603" s="31" t="s">
        <v>13</v>
      </c>
      <c r="L1603" s="31" t="s">
        <v>868</v>
      </c>
      <c r="M1603" s="31" t="s">
        <v>13</v>
      </c>
      <c r="N1603" s="31">
        <f t="shared" ref="N1603:N1666" si="50">IF(OR(C1603="City of London",C1603="Isles of Scilly"),1,0)</f>
        <v>0</v>
      </c>
    </row>
    <row r="1604" spans="1:14" x14ac:dyDescent="0.45">
      <c r="A1604" s="31" t="s">
        <v>995</v>
      </c>
      <c r="B1604" s="31" t="s">
        <v>369</v>
      </c>
      <c r="C1604" s="31" t="s">
        <v>370</v>
      </c>
      <c r="D1604" s="31" t="s">
        <v>474</v>
      </c>
      <c r="E1604" s="31" t="s">
        <v>475</v>
      </c>
      <c r="F1604" s="31" t="s">
        <v>195</v>
      </c>
      <c r="G1604" s="26" t="s">
        <v>80</v>
      </c>
      <c r="H1604" s="31" t="s">
        <v>743</v>
      </c>
      <c r="I1604" s="31">
        <v>357</v>
      </c>
      <c r="J1604" s="31">
        <v>117499</v>
      </c>
      <c r="K1604" s="31">
        <v>4.0663834246466104</v>
      </c>
      <c r="L1604" s="31" t="s">
        <v>861</v>
      </c>
      <c r="M1604" s="31">
        <v>4.0663834246466104</v>
      </c>
      <c r="N1604" s="31">
        <f t="shared" si="50"/>
        <v>0</v>
      </c>
    </row>
    <row r="1605" spans="1:14" x14ac:dyDescent="0.45">
      <c r="A1605" s="31" t="s">
        <v>996</v>
      </c>
      <c r="B1605" s="31" t="s">
        <v>472</v>
      </c>
      <c r="C1605" s="31" t="s">
        <v>473</v>
      </c>
      <c r="D1605" s="31" t="s">
        <v>474</v>
      </c>
      <c r="E1605" s="31" t="s">
        <v>475</v>
      </c>
      <c r="F1605" s="31" t="s">
        <v>195</v>
      </c>
      <c r="G1605" s="26" t="s">
        <v>80</v>
      </c>
      <c r="H1605" s="31" t="s">
        <v>743</v>
      </c>
      <c r="I1605" s="31" t="s">
        <v>13</v>
      </c>
      <c r="J1605" s="31">
        <v>36572</v>
      </c>
      <c r="K1605" s="31" t="s">
        <v>13</v>
      </c>
      <c r="L1605" s="31" t="s">
        <v>868</v>
      </c>
      <c r="M1605" s="31" t="s">
        <v>13</v>
      </c>
      <c r="N1605" s="31">
        <f t="shared" si="50"/>
        <v>0</v>
      </c>
    </row>
    <row r="1606" spans="1:14" x14ac:dyDescent="0.45">
      <c r="A1606" s="31" t="s">
        <v>997</v>
      </c>
      <c r="B1606" s="31" t="s">
        <v>564</v>
      </c>
      <c r="C1606" s="31" t="s">
        <v>724</v>
      </c>
      <c r="D1606" s="31" t="s">
        <v>474</v>
      </c>
      <c r="E1606" s="31" t="s">
        <v>475</v>
      </c>
      <c r="F1606" s="31" t="s">
        <v>195</v>
      </c>
      <c r="G1606" s="26" t="s">
        <v>80</v>
      </c>
      <c r="H1606" s="31" t="s">
        <v>743</v>
      </c>
      <c r="I1606" s="31">
        <v>99</v>
      </c>
      <c r="J1606" s="31">
        <v>57375</v>
      </c>
      <c r="K1606" s="31">
        <v>2.4856884603796301</v>
      </c>
      <c r="L1606" s="31" t="s">
        <v>998</v>
      </c>
      <c r="M1606" s="31">
        <v>2.4856884603796301</v>
      </c>
      <c r="N1606" s="31">
        <f t="shared" si="50"/>
        <v>0</v>
      </c>
    </row>
    <row r="1607" spans="1:14" x14ac:dyDescent="0.45">
      <c r="A1607" s="31" t="s">
        <v>999</v>
      </c>
      <c r="B1607" s="31" t="s">
        <v>240</v>
      </c>
      <c r="C1607" s="31" t="s">
        <v>241</v>
      </c>
      <c r="D1607" s="31" t="s">
        <v>474</v>
      </c>
      <c r="E1607" s="31" t="s">
        <v>475</v>
      </c>
      <c r="F1607" s="31" t="s">
        <v>195</v>
      </c>
      <c r="G1607" s="26" t="s">
        <v>80</v>
      </c>
      <c r="H1607" s="31" t="s">
        <v>743</v>
      </c>
      <c r="I1607" s="31">
        <v>226</v>
      </c>
      <c r="J1607" s="31">
        <v>40088</v>
      </c>
      <c r="K1607" s="31">
        <v>7.90790440533259</v>
      </c>
      <c r="L1607" s="31" t="s">
        <v>1000</v>
      </c>
      <c r="M1607" s="31">
        <v>7.90790440533259</v>
      </c>
      <c r="N1607" s="31">
        <f t="shared" si="50"/>
        <v>0</v>
      </c>
    </row>
    <row r="1608" spans="1:14" x14ac:dyDescent="0.45">
      <c r="A1608" s="31" t="s">
        <v>1001</v>
      </c>
      <c r="B1608" s="31" t="s">
        <v>279</v>
      </c>
      <c r="C1608" s="31" t="s">
        <v>280</v>
      </c>
      <c r="D1608" s="31" t="s">
        <v>474</v>
      </c>
      <c r="E1608" s="31" t="s">
        <v>475</v>
      </c>
      <c r="F1608" s="31" t="s">
        <v>195</v>
      </c>
      <c r="G1608" s="26" t="s">
        <v>80</v>
      </c>
      <c r="H1608" s="31" t="s">
        <v>743</v>
      </c>
      <c r="I1608" s="31" t="s">
        <v>13</v>
      </c>
      <c r="J1608" s="31">
        <v>62515</v>
      </c>
      <c r="K1608" s="31" t="s">
        <v>13</v>
      </c>
      <c r="L1608" s="31" t="s">
        <v>868</v>
      </c>
      <c r="M1608" s="31" t="s">
        <v>13</v>
      </c>
      <c r="N1608" s="31">
        <f t="shared" si="50"/>
        <v>0</v>
      </c>
    </row>
    <row r="1609" spans="1:14" x14ac:dyDescent="0.45">
      <c r="A1609" s="31" t="s">
        <v>1002</v>
      </c>
      <c r="B1609" s="31" t="s">
        <v>269</v>
      </c>
      <c r="C1609" s="31" t="s">
        <v>270</v>
      </c>
      <c r="D1609" s="31" t="s">
        <v>474</v>
      </c>
      <c r="E1609" s="31" t="s">
        <v>475</v>
      </c>
      <c r="F1609" s="31" t="s">
        <v>195</v>
      </c>
      <c r="G1609" s="26" t="s">
        <v>80</v>
      </c>
      <c r="H1609" s="31" t="s">
        <v>743</v>
      </c>
      <c r="I1609" s="31">
        <v>768</v>
      </c>
      <c r="J1609" s="31">
        <v>124321</v>
      </c>
      <c r="K1609" s="31">
        <v>8.3553640784620899</v>
      </c>
      <c r="L1609" s="31" t="s">
        <v>1003</v>
      </c>
      <c r="M1609" s="31">
        <v>8.3553640784620899</v>
      </c>
      <c r="N1609" s="31">
        <f t="shared" si="50"/>
        <v>0</v>
      </c>
    </row>
    <row r="1610" spans="1:14" x14ac:dyDescent="0.45">
      <c r="A1610" s="31" t="s">
        <v>1004</v>
      </c>
      <c r="B1610" s="31" t="s">
        <v>355</v>
      </c>
      <c r="C1610" s="31" t="s">
        <v>356</v>
      </c>
      <c r="D1610" s="31" t="s">
        <v>474</v>
      </c>
      <c r="E1610" s="31" t="s">
        <v>475</v>
      </c>
      <c r="F1610" s="31" t="s">
        <v>195</v>
      </c>
      <c r="G1610" s="26" t="s">
        <v>80</v>
      </c>
      <c r="H1610" s="31" t="s">
        <v>743</v>
      </c>
      <c r="I1610" s="31">
        <v>542</v>
      </c>
      <c r="J1610" s="31">
        <v>68278</v>
      </c>
      <c r="K1610" s="31">
        <v>11.009547024172299</v>
      </c>
      <c r="L1610" s="31" t="s">
        <v>1005</v>
      </c>
      <c r="M1610" s="31">
        <v>11.009547024172299</v>
      </c>
      <c r="N1610" s="31">
        <f t="shared" si="50"/>
        <v>0</v>
      </c>
    </row>
    <row r="1611" spans="1:14" x14ac:dyDescent="0.45">
      <c r="A1611" s="31" t="s">
        <v>1006</v>
      </c>
      <c r="B1611" s="31" t="s">
        <v>291</v>
      </c>
      <c r="C1611" s="31" t="s">
        <v>292</v>
      </c>
      <c r="D1611" s="31" t="s">
        <v>474</v>
      </c>
      <c r="E1611" s="31" t="s">
        <v>475</v>
      </c>
      <c r="F1611" s="31" t="s">
        <v>195</v>
      </c>
      <c r="G1611" s="26" t="s">
        <v>80</v>
      </c>
      <c r="H1611" s="31" t="s">
        <v>743</v>
      </c>
      <c r="I1611" s="31">
        <v>178</v>
      </c>
      <c r="J1611" s="31">
        <v>153272</v>
      </c>
      <c r="K1611" s="31">
        <v>1.57432958324489</v>
      </c>
      <c r="L1611" s="31" t="s">
        <v>1007</v>
      </c>
      <c r="M1611" s="31">
        <v>1.57432958324489</v>
      </c>
      <c r="N1611" s="31">
        <f t="shared" si="50"/>
        <v>0</v>
      </c>
    </row>
    <row r="1612" spans="1:14" x14ac:dyDescent="0.45">
      <c r="A1612" s="31" t="s">
        <v>1008</v>
      </c>
      <c r="B1612" s="31" t="s">
        <v>289</v>
      </c>
      <c r="C1612" s="31" t="s">
        <v>290</v>
      </c>
      <c r="D1612" s="31" t="s">
        <v>474</v>
      </c>
      <c r="E1612" s="31" t="s">
        <v>475</v>
      </c>
      <c r="F1612" s="31" t="s">
        <v>195</v>
      </c>
      <c r="G1612" s="26" t="s">
        <v>80</v>
      </c>
      <c r="H1612" s="31" t="s">
        <v>743</v>
      </c>
      <c r="I1612" s="31">
        <v>27</v>
      </c>
      <c r="J1612" s="31">
        <v>59899</v>
      </c>
      <c r="K1612" s="31">
        <v>0.62463851937536097</v>
      </c>
      <c r="L1612" s="31" t="s">
        <v>1009</v>
      </c>
      <c r="M1612" s="31">
        <v>0.62463851937536097</v>
      </c>
      <c r="N1612" s="31">
        <f t="shared" si="50"/>
        <v>0</v>
      </c>
    </row>
    <row r="1613" spans="1:14" x14ac:dyDescent="0.45">
      <c r="A1613" s="31" t="s">
        <v>1010</v>
      </c>
      <c r="B1613" s="31" t="s">
        <v>295</v>
      </c>
      <c r="C1613" s="31" t="s">
        <v>296</v>
      </c>
      <c r="D1613" s="31" t="s">
        <v>474</v>
      </c>
      <c r="E1613" s="31" t="s">
        <v>475</v>
      </c>
      <c r="F1613" s="31" t="s">
        <v>195</v>
      </c>
      <c r="G1613" s="26" t="s">
        <v>80</v>
      </c>
      <c r="H1613" s="31" t="s">
        <v>743</v>
      </c>
      <c r="I1613" s="31" t="s">
        <v>13</v>
      </c>
      <c r="J1613" s="31">
        <v>76699</v>
      </c>
      <c r="K1613" s="31" t="s">
        <v>13</v>
      </c>
      <c r="L1613" s="31" t="s">
        <v>868</v>
      </c>
      <c r="M1613" s="31" t="s">
        <v>13</v>
      </c>
      <c r="N1613" s="31">
        <f t="shared" si="50"/>
        <v>0</v>
      </c>
    </row>
    <row r="1614" spans="1:14" x14ac:dyDescent="0.45">
      <c r="A1614" s="31" t="s">
        <v>1011</v>
      </c>
      <c r="B1614" s="31" t="s">
        <v>543</v>
      </c>
      <c r="C1614" s="31" t="s">
        <v>717</v>
      </c>
      <c r="D1614" s="31" t="s">
        <v>474</v>
      </c>
      <c r="E1614" s="31" t="s">
        <v>475</v>
      </c>
      <c r="F1614" s="31" t="s">
        <v>195</v>
      </c>
      <c r="G1614" s="26" t="s">
        <v>80</v>
      </c>
      <c r="H1614" s="31" t="s">
        <v>743</v>
      </c>
      <c r="I1614" s="31">
        <v>188</v>
      </c>
      <c r="J1614" s="31">
        <v>30188</v>
      </c>
      <c r="K1614" s="31">
        <v>8.5144927536231894</v>
      </c>
      <c r="L1614" s="31" t="s">
        <v>1012</v>
      </c>
      <c r="M1614" s="31">
        <v>8.5144927536231894</v>
      </c>
      <c r="N1614" s="31">
        <f t="shared" si="50"/>
        <v>0</v>
      </c>
    </row>
    <row r="1615" spans="1:14" x14ac:dyDescent="0.45">
      <c r="A1615" s="31" t="s">
        <v>1013</v>
      </c>
      <c r="B1615" s="31" t="s">
        <v>254</v>
      </c>
      <c r="C1615" s="31" t="s">
        <v>255</v>
      </c>
      <c r="D1615" s="31" t="s">
        <v>474</v>
      </c>
      <c r="E1615" s="31" t="s">
        <v>475</v>
      </c>
      <c r="F1615" s="31" t="s">
        <v>195</v>
      </c>
      <c r="G1615" s="26" t="s">
        <v>80</v>
      </c>
      <c r="H1615" s="31" t="s">
        <v>743</v>
      </c>
      <c r="I1615" s="31">
        <v>377</v>
      </c>
      <c r="J1615" s="31">
        <v>36373</v>
      </c>
      <c r="K1615" s="31">
        <v>14.760581026584701</v>
      </c>
      <c r="L1615" s="31" t="s">
        <v>1014</v>
      </c>
      <c r="M1615" s="31">
        <v>14.760581026584701</v>
      </c>
      <c r="N1615" s="31">
        <f t="shared" si="50"/>
        <v>0</v>
      </c>
    </row>
    <row r="1616" spans="1:14" x14ac:dyDescent="0.45">
      <c r="A1616" s="31" t="s">
        <v>1015</v>
      </c>
      <c r="B1616" s="31" t="s">
        <v>528</v>
      </c>
      <c r="C1616" s="31" t="s">
        <v>721</v>
      </c>
      <c r="D1616" s="31" t="s">
        <v>474</v>
      </c>
      <c r="E1616" s="31" t="s">
        <v>475</v>
      </c>
      <c r="F1616" s="31" t="s">
        <v>195</v>
      </c>
      <c r="G1616" s="26" t="s">
        <v>80</v>
      </c>
      <c r="H1616" s="31" t="s">
        <v>743</v>
      </c>
      <c r="I1616" s="31">
        <v>136</v>
      </c>
      <c r="J1616" s="31">
        <v>101040</v>
      </c>
      <c r="K1616" s="31">
        <v>1.8373660816817301</v>
      </c>
      <c r="L1616" s="31" t="s">
        <v>1016</v>
      </c>
      <c r="M1616" s="31">
        <v>1.8373660816817301</v>
      </c>
      <c r="N1616" s="31">
        <f t="shared" si="50"/>
        <v>0</v>
      </c>
    </row>
    <row r="1617" spans="1:14" x14ac:dyDescent="0.45">
      <c r="A1617" s="31" t="s">
        <v>1017</v>
      </c>
      <c r="B1617" s="31" t="s">
        <v>287</v>
      </c>
      <c r="C1617" s="31" t="s">
        <v>288</v>
      </c>
      <c r="D1617" s="31" t="s">
        <v>474</v>
      </c>
      <c r="E1617" s="31" t="s">
        <v>475</v>
      </c>
      <c r="F1617" s="31" t="s">
        <v>195</v>
      </c>
      <c r="G1617" s="26" t="s">
        <v>80</v>
      </c>
      <c r="H1617" s="31" t="s">
        <v>743</v>
      </c>
      <c r="I1617" s="31">
        <v>0</v>
      </c>
      <c r="J1617" s="31">
        <v>22454</v>
      </c>
      <c r="K1617" s="31">
        <v>0</v>
      </c>
      <c r="L1617" s="31" t="s">
        <v>857</v>
      </c>
      <c r="M1617" s="31">
        <v>0</v>
      </c>
      <c r="N1617" s="31">
        <f t="shared" si="50"/>
        <v>0</v>
      </c>
    </row>
    <row r="1618" spans="1:14" x14ac:dyDescent="0.45">
      <c r="A1618" s="31" t="s">
        <v>1018</v>
      </c>
      <c r="B1618" s="31" t="s">
        <v>299</v>
      </c>
      <c r="C1618" s="31" t="s">
        <v>300</v>
      </c>
      <c r="D1618" s="31" t="s">
        <v>474</v>
      </c>
      <c r="E1618" s="31" t="s">
        <v>475</v>
      </c>
      <c r="F1618" s="31" t="s">
        <v>195</v>
      </c>
      <c r="G1618" s="26" t="s">
        <v>80</v>
      </c>
      <c r="H1618" s="31" t="s">
        <v>743</v>
      </c>
      <c r="I1618" s="31">
        <v>524</v>
      </c>
      <c r="J1618" s="31">
        <v>106378</v>
      </c>
      <c r="K1618" s="31">
        <v>6.6101523867191396</v>
      </c>
      <c r="L1618" s="31" t="s">
        <v>1019</v>
      </c>
      <c r="M1618" s="31">
        <v>6.6101523867191396</v>
      </c>
      <c r="N1618" s="31">
        <f t="shared" si="50"/>
        <v>0</v>
      </c>
    </row>
    <row r="1619" spans="1:14" x14ac:dyDescent="0.45">
      <c r="A1619" s="31" t="s">
        <v>1020</v>
      </c>
      <c r="B1619" s="31" t="s">
        <v>263</v>
      </c>
      <c r="C1619" s="31" t="s">
        <v>264</v>
      </c>
      <c r="D1619" s="31" t="s">
        <v>474</v>
      </c>
      <c r="E1619" s="31" t="s">
        <v>475</v>
      </c>
      <c r="F1619" s="31" t="s">
        <v>195</v>
      </c>
      <c r="G1619" s="26" t="s">
        <v>80</v>
      </c>
      <c r="H1619" s="31" t="s">
        <v>743</v>
      </c>
      <c r="I1619" s="31">
        <v>232</v>
      </c>
      <c r="J1619" s="31">
        <v>51005</v>
      </c>
      <c r="K1619" s="31">
        <v>6.2303622740822302</v>
      </c>
      <c r="L1619" s="31" t="s">
        <v>1021</v>
      </c>
      <c r="M1619" s="31">
        <v>6.2303622740822302</v>
      </c>
      <c r="N1619" s="31">
        <f t="shared" si="50"/>
        <v>0</v>
      </c>
    </row>
    <row r="1620" spans="1:14" x14ac:dyDescent="0.45">
      <c r="A1620" s="31" t="s">
        <v>1022</v>
      </c>
      <c r="B1620" s="31" t="s">
        <v>309</v>
      </c>
      <c r="C1620" s="31" t="s">
        <v>310</v>
      </c>
      <c r="D1620" s="31" t="s">
        <v>474</v>
      </c>
      <c r="E1620" s="31" t="s">
        <v>475</v>
      </c>
      <c r="F1620" s="31" t="s">
        <v>195</v>
      </c>
      <c r="G1620" s="26" t="s">
        <v>80</v>
      </c>
      <c r="H1620" s="31" t="s">
        <v>743</v>
      </c>
      <c r="I1620" s="31">
        <v>330</v>
      </c>
      <c r="J1620" s="31">
        <v>284002</v>
      </c>
      <c r="K1620" s="31">
        <v>1.5743223257988499</v>
      </c>
      <c r="L1620" s="31" t="s">
        <v>1007</v>
      </c>
      <c r="M1620" s="31">
        <v>1.5743223257988499</v>
      </c>
      <c r="N1620" s="31">
        <f t="shared" si="50"/>
        <v>0</v>
      </c>
    </row>
    <row r="1621" spans="1:14" x14ac:dyDescent="0.45">
      <c r="A1621" s="31" t="s">
        <v>1023</v>
      </c>
      <c r="B1621" s="31" t="s">
        <v>383</v>
      </c>
      <c r="C1621" s="31" t="s">
        <v>384</v>
      </c>
      <c r="D1621" s="31" t="s">
        <v>474</v>
      </c>
      <c r="E1621" s="31" t="s">
        <v>475</v>
      </c>
      <c r="F1621" s="31" t="s">
        <v>195</v>
      </c>
      <c r="G1621" s="26" t="s">
        <v>80</v>
      </c>
      <c r="H1621" s="31" t="s">
        <v>743</v>
      </c>
      <c r="I1621" s="31">
        <v>259</v>
      </c>
      <c r="J1621" s="31">
        <v>44046</v>
      </c>
      <c r="K1621" s="31">
        <v>8.2718533422758806</v>
      </c>
      <c r="L1621" s="31" t="s">
        <v>1024</v>
      </c>
      <c r="M1621" s="31">
        <v>8.2718533422758806</v>
      </c>
      <c r="N1621" s="31">
        <f t="shared" si="50"/>
        <v>0</v>
      </c>
    </row>
    <row r="1622" spans="1:14" x14ac:dyDescent="0.45">
      <c r="A1622" s="31" t="s">
        <v>1025</v>
      </c>
      <c r="B1622" s="31" t="s">
        <v>577</v>
      </c>
      <c r="C1622" s="31" t="s">
        <v>729</v>
      </c>
      <c r="D1622" s="31" t="s">
        <v>474</v>
      </c>
      <c r="E1622" s="31" t="s">
        <v>475</v>
      </c>
      <c r="F1622" s="31" t="s">
        <v>195</v>
      </c>
      <c r="G1622" s="26" t="s">
        <v>80</v>
      </c>
      <c r="H1622" s="31" t="s">
        <v>743</v>
      </c>
      <c r="I1622" s="31">
        <v>176</v>
      </c>
      <c r="J1622" s="31">
        <v>50832</v>
      </c>
      <c r="K1622" s="31">
        <v>5.0191068271259898</v>
      </c>
      <c r="L1622" s="31" t="s">
        <v>1026</v>
      </c>
      <c r="M1622" s="31">
        <v>5.0191068271259898</v>
      </c>
      <c r="N1622" s="31">
        <f t="shared" si="50"/>
        <v>0</v>
      </c>
    </row>
    <row r="1623" spans="1:14" x14ac:dyDescent="0.45">
      <c r="A1623" s="31" t="s">
        <v>1027</v>
      </c>
      <c r="B1623" s="31" t="s">
        <v>552</v>
      </c>
      <c r="C1623" s="31" t="s">
        <v>553</v>
      </c>
      <c r="D1623" s="31" t="s">
        <v>474</v>
      </c>
      <c r="E1623" s="31" t="s">
        <v>475</v>
      </c>
      <c r="F1623" s="31" t="s">
        <v>195</v>
      </c>
      <c r="G1623" s="26" t="s">
        <v>80</v>
      </c>
      <c r="H1623" s="31" t="s">
        <v>743</v>
      </c>
      <c r="I1623" s="31" t="s">
        <v>13</v>
      </c>
      <c r="J1623" s="31">
        <v>140307</v>
      </c>
      <c r="K1623" s="31" t="s">
        <v>13</v>
      </c>
      <c r="L1623" s="31" t="s">
        <v>868</v>
      </c>
      <c r="M1623" s="31" t="s">
        <v>13</v>
      </c>
      <c r="N1623" s="31">
        <f t="shared" si="50"/>
        <v>0</v>
      </c>
    </row>
    <row r="1624" spans="1:14" x14ac:dyDescent="0.45">
      <c r="A1624" s="31" t="s">
        <v>1028</v>
      </c>
      <c r="B1624" s="31" t="s">
        <v>341</v>
      </c>
      <c r="C1624" s="31" t="s">
        <v>342</v>
      </c>
      <c r="D1624" s="31" t="s">
        <v>474</v>
      </c>
      <c r="E1624" s="31" t="s">
        <v>475</v>
      </c>
      <c r="F1624" s="31" t="s">
        <v>195</v>
      </c>
      <c r="G1624" s="26" t="s">
        <v>80</v>
      </c>
      <c r="H1624" s="31" t="s">
        <v>743</v>
      </c>
      <c r="I1624" s="31">
        <v>295</v>
      </c>
      <c r="J1624" s="31">
        <v>83994</v>
      </c>
      <c r="K1624" s="31">
        <v>5.0046653660191698</v>
      </c>
      <c r="L1624" s="31" t="s">
        <v>1029</v>
      </c>
      <c r="M1624" s="31">
        <v>5.0046653660191698</v>
      </c>
      <c r="N1624" s="31">
        <f t="shared" si="50"/>
        <v>0</v>
      </c>
    </row>
    <row r="1625" spans="1:14" x14ac:dyDescent="0.45">
      <c r="A1625" s="31" t="s">
        <v>1030</v>
      </c>
      <c r="B1625" s="31" t="s">
        <v>548</v>
      </c>
      <c r="C1625" s="31" t="s">
        <v>728</v>
      </c>
      <c r="D1625" s="31" t="s">
        <v>474</v>
      </c>
      <c r="E1625" s="31" t="s">
        <v>475</v>
      </c>
      <c r="F1625" s="31" t="s">
        <v>195</v>
      </c>
      <c r="G1625" s="26" t="s">
        <v>80</v>
      </c>
      <c r="H1625" s="31" t="s">
        <v>743</v>
      </c>
      <c r="I1625" s="31">
        <v>42</v>
      </c>
      <c r="J1625" s="31">
        <v>7807</v>
      </c>
      <c r="K1625" s="31">
        <v>7.0564516129032304</v>
      </c>
      <c r="L1625" s="31" t="s">
        <v>1031</v>
      </c>
      <c r="M1625" s="31">
        <v>7.0564516129032304</v>
      </c>
      <c r="N1625" s="31">
        <f t="shared" si="50"/>
        <v>0</v>
      </c>
    </row>
    <row r="1626" spans="1:14" x14ac:dyDescent="0.45">
      <c r="A1626" s="31" t="s">
        <v>1032</v>
      </c>
      <c r="B1626" s="31" t="s">
        <v>418</v>
      </c>
      <c r="C1626" s="31" t="s">
        <v>419</v>
      </c>
      <c r="D1626" s="31" t="s">
        <v>474</v>
      </c>
      <c r="E1626" s="31" t="s">
        <v>475</v>
      </c>
      <c r="F1626" s="31" t="s">
        <v>195</v>
      </c>
      <c r="G1626" s="26" t="s">
        <v>80</v>
      </c>
      <c r="H1626" s="31" t="s">
        <v>743</v>
      </c>
      <c r="I1626" s="31">
        <v>192</v>
      </c>
      <c r="J1626" s="31">
        <v>169603</v>
      </c>
      <c r="K1626" s="31">
        <v>1.5333748622358501</v>
      </c>
      <c r="L1626" s="31" t="s">
        <v>1033</v>
      </c>
      <c r="M1626" s="31">
        <v>1.5333748622358501</v>
      </c>
      <c r="N1626" s="31">
        <f t="shared" si="50"/>
        <v>0</v>
      </c>
    </row>
    <row r="1627" spans="1:14" x14ac:dyDescent="0.45">
      <c r="A1627" s="31" t="s">
        <v>1034</v>
      </c>
      <c r="B1627" s="31" t="s">
        <v>424</v>
      </c>
      <c r="C1627" s="31" t="s">
        <v>425</v>
      </c>
      <c r="D1627" s="31" t="s">
        <v>474</v>
      </c>
      <c r="E1627" s="31" t="s">
        <v>475</v>
      </c>
      <c r="F1627" s="31" t="s">
        <v>195</v>
      </c>
      <c r="G1627" s="26" t="s">
        <v>80</v>
      </c>
      <c r="H1627" s="31" t="s">
        <v>743</v>
      </c>
      <c r="I1627" s="31" t="s">
        <v>13</v>
      </c>
      <c r="J1627" s="31">
        <v>57549</v>
      </c>
      <c r="K1627" s="31" t="s">
        <v>13</v>
      </c>
      <c r="L1627" s="31" t="s">
        <v>868</v>
      </c>
      <c r="M1627" s="31" t="s">
        <v>13</v>
      </c>
      <c r="N1627" s="31">
        <f t="shared" si="50"/>
        <v>0</v>
      </c>
    </row>
    <row r="1628" spans="1:14" x14ac:dyDescent="0.45">
      <c r="A1628" s="31" t="s">
        <v>1035</v>
      </c>
      <c r="B1628" s="31" t="s">
        <v>462</v>
      </c>
      <c r="C1628" s="31" t="s">
        <v>463</v>
      </c>
      <c r="D1628" s="31" t="s">
        <v>474</v>
      </c>
      <c r="E1628" s="31" t="s">
        <v>475</v>
      </c>
      <c r="F1628" s="31" t="s">
        <v>195</v>
      </c>
      <c r="G1628" s="26" t="s">
        <v>80</v>
      </c>
      <c r="H1628" s="31" t="s">
        <v>743</v>
      </c>
      <c r="I1628" s="31">
        <v>328</v>
      </c>
      <c r="J1628" s="31">
        <v>105692</v>
      </c>
      <c r="K1628" s="31">
        <v>4.1844740702940602</v>
      </c>
      <c r="L1628" s="31" t="s">
        <v>1036</v>
      </c>
      <c r="M1628" s="31">
        <v>4.1844740702940602</v>
      </c>
      <c r="N1628" s="31">
        <f t="shared" si="50"/>
        <v>0</v>
      </c>
    </row>
    <row r="1629" spans="1:14" x14ac:dyDescent="0.45">
      <c r="A1629" s="31" t="s">
        <v>1037</v>
      </c>
      <c r="B1629" s="31" t="s">
        <v>434</v>
      </c>
      <c r="C1629" s="31" t="s">
        <v>435</v>
      </c>
      <c r="D1629" s="31" t="s">
        <v>474</v>
      </c>
      <c r="E1629" s="31" t="s">
        <v>475</v>
      </c>
      <c r="F1629" s="31" t="s">
        <v>195</v>
      </c>
      <c r="G1629" s="26" t="s">
        <v>80</v>
      </c>
      <c r="H1629" s="31" t="s">
        <v>743</v>
      </c>
      <c r="I1629" s="31">
        <v>550</v>
      </c>
      <c r="J1629" s="31">
        <v>50239</v>
      </c>
      <c r="K1629" s="31">
        <v>15.3803131991051</v>
      </c>
      <c r="L1629" s="31" t="s">
        <v>1038</v>
      </c>
      <c r="M1629" s="31">
        <v>15.3803131991051</v>
      </c>
      <c r="N1629" s="31">
        <f t="shared" si="50"/>
        <v>0</v>
      </c>
    </row>
    <row r="1630" spans="1:14" x14ac:dyDescent="0.45">
      <c r="A1630" s="31" t="s">
        <v>1039</v>
      </c>
      <c r="B1630" s="31" t="s">
        <v>257</v>
      </c>
      <c r="C1630" s="31" t="s">
        <v>258</v>
      </c>
      <c r="D1630" s="31" t="s">
        <v>474</v>
      </c>
      <c r="E1630" s="31" t="s">
        <v>475</v>
      </c>
      <c r="F1630" s="31" t="s">
        <v>195</v>
      </c>
      <c r="G1630" s="26" t="s">
        <v>80</v>
      </c>
      <c r="H1630" s="31" t="s">
        <v>743</v>
      </c>
      <c r="I1630" s="31">
        <v>20</v>
      </c>
      <c r="J1630" s="31">
        <v>28336</v>
      </c>
      <c r="K1630" s="31">
        <v>0.95606864572876304</v>
      </c>
      <c r="L1630" s="31" t="s">
        <v>1040</v>
      </c>
      <c r="M1630" s="31">
        <v>0.95606864572876304</v>
      </c>
      <c r="N1630" s="31">
        <f t="shared" si="50"/>
        <v>0</v>
      </c>
    </row>
    <row r="1631" spans="1:14" x14ac:dyDescent="0.45">
      <c r="A1631" s="31" t="s">
        <v>1041</v>
      </c>
      <c r="B1631" s="31" t="s">
        <v>555</v>
      </c>
      <c r="C1631" s="31" t="s">
        <v>727</v>
      </c>
      <c r="D1631" s="31" t="s">
        <v>474</v>
      </c>
      <c r="E1631" s="31" t="s">
        <v>475</v>
      </c>
      <c r="F1631" s="31" t="s">
        <v>195</v>
      </c>
      <c r="G1631" s="26" t="s">
        <v>80</v>
      </c>
      <c r="H1631" s="31" t="s">
        <v>743</v>
      </c>
      <c r="I1631" s="31" t="s">
        <v>13</v>
      </c>
      <c r="J1631" s="31">
        <v>34604</v>
      </c>
      <c r="K1631" s="31" t="s">
        <v>13</v>
      </c>
      <c r="L1631" s="31" t="s">
        <v>868</v>
      </c>
      <c r="M1631" s="31" t="s">
        <v>13</v>
      </c>
      <c r="N1631" s="31">
        <f t="shared" si="50"/>
        <v>0</v>
      </c>
    </row>
    <row r="1632" spans="1:14" x14ac:dyDescent="0.45">
      <c r="A1632" s="31" t="s">
        <v>1042</v>
      </c>
      <c r="B1632" s="31" t="s">
        <v>456</v>
      </c>
      <c r="C1632" s="31" t="s">
        <v>457</v>
      </c>
      <c r="D1632" s="31" t="s">
        <v>474</v>
      </c>
      <c r="E1632" s="31" t="s">
        <v>475</v>
      </c>
      <c r="F1632" s="31" t="s">
        <v>195</v>
      </c>
      <c r="G1632" s="26" t="s">
        <v>80</v>
      </c>
      <c r="H1632" s="31" t="s">
        <v>743</v>
      </c>
      <c r="I1632" s="31">
        <v>86</v>
      </c>
      <c r="J1632" s="31">
        <v>35623</v>
      </c>
      <c r="K1632" s="31">
        <v>3.22786472994783</v>
      </c>
      <c r="L1632" s="31" t="s">
        <v>1043</v>
      </c>
      <c r="M1632" s="31">
        <v>3.22786472994783</v>
      </c>
      <c r="N1632" s="31">
        <f t="shared" si="50"/>
        <v>0</v>
      </c>
    </row>
    <row r="1633" spans="1:14" x14ac:dyDescent="0.45">
      <c r="A1633" s="31" t="s">
        <v>1044</v>
      </c>
      <c r="B1633" s="31" t="s">
        <v>557</v>
      </c>
      <c r="C1633" s="31" t="s">
        <v>726</v>
      </c>
      <c r="D1633" s="31" t="s">
        <v>474</v>
      </c>
      <c r="E1633" s="31" t="s">
        <v>475</v>
      </c>
      <c r="F1633" s="31" t="s">
        <v>195</v>
      </c>
      <c r="G1633" s="26" t="s">
        <v>80</v>
      </c>
      <c r="H1633" s="31" t="s">
        <v>743</v>
      </c>
      <c r="I1633" s="31" t="s">
        <v>13</v>
      </c>
      <c r="J1633" s="31">
        <v>37080</v>
      </c>
      <c r="K1633" s="31" t="s">
        <v>13</v>
      </c>
      <c r="L1633" s="31" t="s">
        <v>868</v>
      </c>
      <c r="M1633" s="31" t="s">
        <v>13</v>
      </c>
      <c r="N1633" s="31">
        <f t="shared" si="50"/>
        <v>0</v>
      </c>
    </row>
    <row r="1634" spans="1:14" x14ac:dyDescent="0.45">
      <c r="A1634" s="31" t="s">
        <v>1045</v>
      </c>
      <c r="B1634" s="31" t="s">
        <v>404</v>
      </c>
      <c r="C1634" s="31" t="s">
        <v>405</v>
      </c>
      <c r="D1634" s="31" t="s">
        <v>474</v>
      </c>
      <c r="E1634" s="31" t="s">
        <v>475</v>
      </c>
      <c r="F1634" s="31" t="s">
        <v>195</v>
      </c>
      <c r="G1634" s="26" t="s">
        <v>80</v>
      </c>
      <c r="H1634" s="31" t="s">
        <v>743</v>
      </c>
      <c r="I1634" s="31" t="s">
        <v>13</v>
      </c>
      <c r="J1634" s="31">
        <v>42699</v>
      </c>
      <c r="K1634" s="31" t="s">
        <v>13</v>
      </c>
      <c r="L1634" s="31" t="s">
        <v>868</v>
      </c>
      <c r="M1634" s="31" t="s">
        <v>13</v>
      </c>
      <c r="N1634" s="31">
        <f t="shared" si="50"/>
        <v>0</v>
      </c>
    </row>
    <row r="1635" spans="1:14" x14ac:dyDescent="0.45">
      <c r="A1635" s="31" t="s">
        <v>1046</v>
      </c>
      <c r="B1635" s="31" t="s">
        <v>466</v>
      </c>
      <c r="C1635" s="31" t="s">
        <v>467</v>
      </c>
      <c r="D1635" s="31" t="s">
        <v>474</v>
      </c>
      <c r="E1635" s="31" t="s">
        <v>475</v>
      </c>
      <c r="F1635" s="31" t="s">
        <v>195</v>
      </c>
      <c r="G1635" s="26" t="s">
        <v>80</v>
      </c>
      <c r="H1635" s="31" t="s">
        <v>743</v>
      </c>
      <c r="I1635" s="31" t="s">
        <v>13</v>
      </c>
      <c r="J1635" s="31">
        <v>39532</v>
      </c>
      <c r="K1635" s="31" t="s">
        <v>13</v>
      </c>
      <c r="L1635" s="31" t="s">
        <v>868</v>
      </c>
      <c r="M1635" s="31" t="s">
        <v>13</v>
      </c>
      <c r="N1635" s="31">
        <f t="shared" si="50"/>
        <v>0</v>
      </c>
    </row>
    <row r="1636" spans="1:14" x14ac:dyDescent="0.45">
      <c r="A1636" s="31" t="s">
        <v>1047</v>
      </c>
      <c r="B1636" s="31" t="s">
        <v>275</v>
      </c>
      <c r="C1636" s="31" t="s">
        <v>276</v>
      </c>
      <c r="D1636" s="31" t="s">
        <v>474</v>
      </c>
      <c r="E1636" s="31" t="s">
        <v>475</v>
      </c>
      <c r="F1636" s="31" t="s">
        <v>195</v>
      </c>
      <c r="G1636" s="26" t="s">
        <v>80</v>
      </c>
      <c r="H1636" s="31" t="s">
        <v>743</v>
      </c>
      <c r="I1636" s="31">
        <v>0</v>
      </c>
      <c r="J1636" s="31">
        <v>135719</v>
      </c>
      <c r="K1636" s="31">
        <v>0</v>
      </c>
      <c r="L1636" s="31" t="s">
        <v>857</v>
      </c>
      <c r="M1636" s="31">
        <v>0</v>
      </c>
      <c r="N1636" s="31">
        <f t="shared" si="50"/>
        <v>0</v>
      </c>
    </row>
    <row r="1637" spans="1:14" x14ac:dyDescent="0.45">
      <c r="A1637" s="31" t="s">
        <v>1048</v>
      </c>
      <c r="B1637" s="31" t="s">
        <v>379</v>
      </c>
      <c r="C1637" s="31" t="s">
        <v>380</v>
      </c>
      <c r="D1637" s="31" t="s">
        <v>474</v>
      </c>
      <c r="E1637" s="31" t="s">
        <v>475</v>
      </c>
      <c r="F1637" s="31" t="s">
        <v>195</v>
      </c>
      <c r="G1637" s="26" t="s">
        <v>80</v>
      </c>
      <c r="H1637" s="31" t="s">
        <v>743</v>
      </c>
      <c r="I1637" s="31">
        <v>188</v>
      </c>
      <c r="J1637" s="31">
        <v>51137</v>
      </c>
      <c r="K1637" s="31">
        <v>5.3399988638300302</v>
      </c>
      <c r="L1637" s="31" t="s">
        <v>1049</v>
      </c>
      <c r="M1637" s="31">
        <v>5.3399988638300302</v>
      </c>
      <c r="N1637" s="31">
        <f t="shared" si="50"/>
        <v>0</v>
      </c>
    </row>
    <row r="1638" spans="1:14" x14ac:dyDescent="0.45">
      <c r="A1638" s="31" t="s">
        <v>1050</v>
      </c>
      <c r="B1638" s="31" t="s">
        <v>531</v>
      </c>
      <c r="C1638" s="31" t="s">
        <v>722</v>
      </c>
      <c r="D1638" s="31" t="s">
        <v>474</v>
      </c>
      <c r="E1638" s="31" t="s">
        <v>475</v>
      </c>
      <c r="F1638" s="31" t="s">
        <v>195</v>
      </c>
      <c r="G1638" s="26" t="s">
        <v>80</v>
      </c>
      <c r="H1638" s="31" t="s">
        <v>743</v>
      </c>
      <c r="I1638" s="31">
        <v>567</v>
      </c>
      <c r="J1638" s="31">
        <v>28617</v>
      </c>
      <c r="K1638" s="31">
        <v>27.076070865765701</v>
      </c>
      <c r="L1638" s="31" t="s">
        <v>1051</v>
      </c>
      <c r="M1638" s="31">
        <v>27.076070865765701</v>
      </c>
      <c r="N1638" s="31">
        <f t="shared" si="50"/>
        <v>0</v>
      </c>
    </row>
    <row r="1639" spans="1:14" x14ac:dyDescent="0.45">
      <c r="A1639" s="31" t="s">
        <v>1052</v>
      </c>
      <c r="B1639" s="31" t="s">
        <v>452</v>
      </c>
      <c r="C1639" s="31" t="s">
        <v>453</v>
      </c>
      <c r="D1639" s="31" t="s">
        <v>474</v>
      </c>
      <c r="E1639" s="31" t="s">
        <v>475</v>
      </c>
      <c r="F1639" s="31" t="s">
        <v>195</v>
      </c>
      <c r="G1639" s="26" t="s">
        <v>80</v>
      </c>
      <c r="H1639" s="31" t="s">
        <v>743</v>
      </c>
      <c r="I1639" s="31">
        <v>51</v>
      </c>
      <c r="J1639" s="31">
        <v>44484</v>
      </c>
      <c r="K1639" s="31">
        <v>1.5667721421768901</v>
      </c>
      <c r="L1639" s="31" t="s">
        <v>1007</v>
      </c>
      <c r="M1639" s="31">
        <v>1.5667721421768901</v>
      </c>
      <c r="N1639" s="31">
        <f t="shared" si="50"/>
        <v>0</v>
      </c>
    </row>
    <row r="1640" spans="1:14" x14ac:dyDescent="0.45">
      <c r="A1640" s="31" t="s">
        <v>1053</v>
      </c>
      <c r="B1640" s="31" t="s">
        <v>504</v>
      </c>
      <c r="C1640" s="31" t="s">
        <v>505</v>
      </c>
      <c r="D1640" s="31" t="s">
        <v>474</v>
      </c>
      <c r="E1640" s="31" t="s">
        <v>475</v>
      </c>
      <c r="F1640" s="31" t="s">
        <v>195</v>
      </c>
      <c r="G1640" s="26" t="s">
        <v>80</v>
      </c>
      <c r="H1640" s="31" t="s">
        <v>743</v>
      </c>
      <c r="I1640" s="31">
        <v>801</v>
      </c>
      <c r="J1640" s="31">
        <v>145878</v>
      </c>
      <c r="K1640" s="31">
        <v>7.3781363988062303</v>
      </c>
      <c r="L1640" s="31" t="s">
        <v>1054</v>
      </c>
      <c r="M1640" s="31">
        <v>7.3781363988062303</v>
      </c>
      <c r="N1640" s="31">
        <f t="shared" si="50"/>
        <v>0</v>
      </c>
    </row>
    <row r="1641" spans="1:14" x14ac:dyDescent="0.45">
      <c r="A1641" s="31" t="s">
        <v>1055</v>
      </c>
      <c r="B1641" s="31" t="s">
        <v>381</v>
      </c>
      <c r="C1641" s="31" t="s">
        <v>382</v>
      </c>
      <c r="D1641" s="31" t="s">
        <v>474</v>
      </c>
      <c r="E1641" s="31" t="s">
        <v>475</v>
      </c>
      <c r="F1641" s="31" t="s">
        <v>195</v>
      </c>
      <c r="G1641" s="26" t="s">
        <v>80</v>
      </c>
      <c r="H1641" s="31" t="s">
        <v>743</v>
      </c>
      <c r="I1641" s="31" t="s">
        <v>13</v>
      </c>
      <c r="J1641" s="31">
        <v>52552</v>
      </c>
      <c r="K1641" s="31" t="s">
        <v>13</v>
      </c>
      <c r="L1641" s="31" t="s">
        <v>868</v>
      </c>
      <c r="M1641" s="31" t="s">
        <v>13</v>
      </c>
      <c r="N1641" s="31">
        <f t="shared" si="50"/>
        <v>0</v>
      </c>
    </row>
    <row r="1642" spans="1:14" x14ac:dyDescent="0.45">
      <c r="A1642" s="31" t="s">
        <v>1056</v>
      </c>
      <c r="B1642" s="31" t="s">
        <v>438</v>
      </c>
      <c r="C1642" s="31" t="s">
        <v>439</v>
      </c>
      <c r="D1642" s="31" t="s">
        <v>474</v>
      </c>
      <c r="E1642" s="31" t="s">
        <v>475</v>
      </c>
      <c r="F1642" s="31" t="s">
        <v>195</v>
      </c>
      <c r="G1642" s="26" t="s">
        <v>80</v>
      </c>
      <c r="H1642" s="31" t="s">
        <v>743</v>
      </c>
      <c r="I1642" s="31">
        <v>554</v>
      </c>
      <c r="J1642" s="31">
        <v>25423</v>
      </c>
      <c r="K1642" s="31">
        <v>29.937854633882701</v>
      </c>
      <c r="L1642" s="31" t="s">
        <v>1057</v>
      </c>
      <c r="M1642" s="31">
        <v>29.937854633882701</v>
      </c>
      <c r="N1642" s="31">
        <f t="shared" si="50"/>
        <v>0</v>
      </c>
    </row>
    <row r="1643" spans="1:14" x14ac:dyDescent="0.45">
      <c r="A1643" s="31" t="s">
        <v>1058</v>
      </c>
      <c r="B1643" s="31" t="s">
        <v>303</v>
      </c>
      <c r="C1643" s="31" t="s">
        <v>304</v>
      </c>
      <c r="D1643" s="31" t="s">
        <v>474</v>
      </c>
      <c r="E1643" s="31" t="s">
        <v>475</v>
      </c>
      <c r="F1643" s="31" t="s">
        <v>195</v>
      </c>
      <c r="G1643" s="26" t="s">
        <v>80</v>
      </c>
      <c r="H1643" s="31" t="s">
        <v>743</v>
      </c>
      <c r="I1643" s="31" t="s">
        <v>13</v>
      </c>
      <c r="J1643" s="31">
        <v>311172</v>
      </c>
      <c r="K1643" s="31" t="s">
        <v>13</v>
      </c>
      <c r="L1643" s="31" t="s">
        <v>868</v>
      </c>
      <c r="M1643" s="31" t="s">
        <v>13</v>
      </c>
      <c r="N1643" s="31">
        <f t="shared" si="50"/>
        <v>0</v>
      </c>
    </row>
    <row r="1644" spans="1:14" x14ac:dyDescent="0.45">
      <c r="A1644" s="31" t="s">
        <v>1059</v>
      </c>
      <c r="B1644" s="31" t="s">
        <v>412</v>
      </c>
      <c r="C1644" s="31" t="s">
        <v>413</v>
      </c>
      <c r="D1644" s="31" t="s">
        <v>474</v>
      </c>
      <c r="E1644" s="31" t="s">
        <v>475</v>
      </c>
      <c r="F1644" s="31" t="s">
        <v>195</v>
      </c>
      <c r="G1644" s="26" t="s">
        <v>80</v>
      </c>
      <c r="H1644" s="31" t="s">
        <v>743</v>
      </c>
      <c r="I1644" s="31">
        <v>260</v>
      </c>
      <c r="J1644" s="31">
        <v>39540</v>
      </c>
      <c r="K1644" s="31">
        <v>9.2081031307550596</v>
      </c>
      <c r="L1644" s="31" t="s">
        <v>1060</v>
      </c>
      <c r="M1644" s="31">
        <v>9.2081031307550596</v>
      </c>
      <c r="N1644" s="31">
        <f t="shared" si="50"/>
        <v>0</v>
      </c>
    </row>
    <row r="1645" spans="1:14" x14ac:dyDescent="0.45">
      <c r="A1645" s="31" t="s">
        <v>1061</v>
      </c>
      <c r="B1645" s="31" t="s">
        <v>493</v>
      </c>
      <c r="C1645" s="31" t="s">
        <v>731</v>
      </c>
      <c r="D1645" s="31" t="s">
        <v>474</v>
      </c>
      <c r="E1645" s="31" t="s">
        <v>475</v>
      </c>
      <c r="F1645" s="31" t="s">
        <v>195</v>
      </c>
      <c r="G1645" s="26" t="s">
        <v>80</v>
      </c>
      <c r="H1645" s="31" t="s">
        <v>743</v>
      </c>
      <c r="I1645" s="31">
        <v>235</v>
      </c>
      <c r="J1645" s="31">
        <v>43762</v>
      </c>
      <c r="K1645" s="31">
        <v>7.6880295743775999</v>
      </c>
      <c r="L1645" s="31" t="s">
        <v>1062</v>
      </c>
      <c r="M1645" s="31">
        <v>7.6880295743775999</v>
      </c>
      <c r="N1645" s="31">
        <f t="shared" si="50"/>
        <v>0</v>
      </c>
    </row>
    <row r="1646" spans="1:14" x14ac:dyDescent="0.45">
      <c r="A1646" s="31" t="s">
        <v>1063</v>
      </c>
      <c r="B1646" s="31" t="s">
        <v>317</v>
      </c>
      <c r="C1646" s="31" t="s">
        <v>318</v>
      </c>
      <c r="D1646" s="31" t="s">
        <v>474</v>
      </c>
      <c r="E1646" s="31" t="s">
        <v>475</v>
      </c>
      <c r="F1646" s="31" t="s">
        <v>195</v>
      </c>
      <c r="G1646" s="26" t="s">
        <v>80</v>
      </c>
      <c r="H1646" s="31" t="s">
        <v>743</v>
      </c>
      <c r="I1646" s="31">
        <v>322</v>
      </c>
      <c r="J1646" s="31">
        <v>36103</v>
      </c>
      <c r="K1646" s="31">
        <v>12.0301875513711</v>
      </c>
      <c r="L1646" s="31" t="s">
        <v>1064</v>
      </c>
      <c r="M1646" s="31">
        <v>12.0301875513711</v>
      </c>
      <c r="N1646" s="31">
        <f t="shared" si="50"/>
        <v>0</v>
      </c>
    </row>
    <row r="1647" spans="1:14" x14ac:dyDescent="0.45">
      <c r="A1647" s="31" t="s">
        <v>1065</v>
      </c>
      <c r="B1647" s="31" t="s">
        <v>470</v>
      </c>
      <c r="C1647" s="31" t="s">
        <v>471</v>
      </c>
      <c r="D1647" s="31" t="s">
        <v>474</v>
      </c>
      <c r="E1647" s="31" t="s">
        <v>475</v>
      </c>
      <c r="F1647" s="31" t="s">
        <v>195</v>
      </c>
      <c r="G1647" s="26" t="s">
        <v>80</v>
      </c>
      <c r="H1647" s="31" t="s">
        <v>743</v>
      </c>
      <c r="I1647" s="31">
        <v>290</v>
      </c>
      <c r="J1647" s="31">
        <v>117783</v>
      </c>
      <c r="K1647" s="31">
        <v>3.3551223462717701</v>
      </c>
      <c r="L1647" s="31" t="s">
        <v>951</v>
      </c>
      <c r="M1647" s="31">
        <v>3.3551223462717701</v>
      </c>
      <c r="N1647" s="31">
        <f t="shared" si="50"/>
        <v>0</v>
      </c>
    </row>
    <row r="1648" spans="1:14" x14ac:dyDescent="0.45">
      <c r="A1648" s="31" t="s">
        <v>1066</v>
      </c>
      <c r="B1648" s="31" t="s">
        <v>327</v>
      </c>
      <c r="C1648" s="31" t="s">
        <v>328</v>
      </c>
      <c r="D1648" s="31" t="s">
        <v>474</v>
      </c>
      <c r="E1648" s="31" t="s">
        <v>475</v>
      </c>
      <c r="F1648" s="31" t="s">
        <v>195</v>
      </c>
      <c r="G1648" s="26" t="s">
        <v>80</v>
      </c>
      <c r="H1648" s="31" t="s">
        <v>743</v>
      </c>
      <c r="I1648" s="31">
        <v>1284</v>
      </c>
      <c r="J1648" s="31">
        <v>340140</v>
      </c>
      <c r="K1648" s="31">
        <v>5.1625354321210999</v>
      </c>
      <c r="L1648" s="31" t="s">
        <v>1067</v>
      </c>
      <c r="M1648" s="31">
        <v>5.1625354321210999</v>
      </c>
      <c r="N1648" s="31">
        <f t="shared" si="50"/>
        <v>0</v>
      </c>
    </row>
    <row r="1649" spans="1:14" x14ac:dyDescent="0.45">
      <c r="A1649" s="31" t="s">
        <v>1068</v>
      </c>
      <c r="B1649" s="31" t="s">
        <v>351</v>
      </c>
      <c r="C1649" s="31" t="s">
        <v>352</v>
      </c>
      <c r="D1649" s="31" t="s">
        <v>474</v>
      </c>
      <c r="E1649" s="31" t="s">
        <v>475</v>
      </c>
      <c r="F1649" s="31" t="s">
        <v>195</v>
      </c>
      <c r="G1649" s="26" t="s">
        <v>80</v>
      </c>
      <c r="H1649" s="31" t="s">
        <v>743</v>
      </c>
      <c r="I1649" s="31" t="s">
        <v>13</v>
      </c>
      <c r="J1649" s="31">
        <v>64391</v>
      </c>
      <c r="K1649" s="31" t="s">
        <v>13</v>
      </c>
      <c r="L1649" s="31" t="s">
        <v>868</v>
      </c>
      <c r="M1649" s="31" t="s">
        <v>13</v>
      </c>
      <c r="N1649" s="31">
        <f t="shared" si="50"/>
        <v>0</v>
      </c>
    </row>
    <row r="1650" spans="1:14" x14ac:dyDescent="0.45">
      <c r="A1650" s="31" t="s">
        <v>1069</v>
      </c>
      <c r="B1650" s="31" t="s">
        <v>337</v>
      </c>
      <c r="C1650" s="31" t="s">
        <v>338</v>
      </c>
      <c r="D1650" s="31" t="s">
        <v>474</v>
      </c>
      <c r="E1650" s="31" t="s">
        <v>475</v>
      </c>
      <c r="F1650" s="31" t="s">
        <v>195</v>
      </c>
      <c r="G1650" s="26" t="s">
        <v>80</v>
      </c>
      <c r="H1650" s="31" t="s">
        <v>743</v>
      </c>
      <c r="I1650" s="31">
        <v>443</v>
      </c>
      <c r="J1650" s="31">
        <v>249727</v>
      </c>
      <c r="K1650" s="31">
        <v>2.42576236290062</v>
      </c>
      <c r="L1650" s="31" t="s">
        <v>1070</v>
      </c>
      <c r="M1650" s="31">
        <v>2.42576236290062</v>
      </c>
      <c r="N1650" s="31">
        <f t="shared" si="50"/>
        <v>0</v>
      </c>
    </row>
    <row r="1651" spans="1:14" x14ac:dyDescent="0.45">
      <c r="A1651" s="31" t="s">
        <v>1071</v>
      </c>
      <c r="B1651" s="31" t="s">
        <v>247</v>
      </c>
      <c r="C1651" s="31" t="s">
        <v>248</v>
      </c>
      <c r="D1651" s="31" t="s">
        <v>474</v>
      </c>
      <c r="E1651" s="31" t="s">
        <v>475</v>
      </c>
      <c r="F1651" s="31" t="s">
        <v>195</v>
      </c>
      <c r="G1651" s="26" t="s">
        <v>80</v>
      </c>
      <c r="H1651" s="31" t="s">
        <v>743</v>
      </c>
      <c r="I1651" s="31">
        <v>42</v>
      </c>
      <c r="J1651" s="31">
        <v>38481</v>
      </c>
      <c r="K1651" s="31">
        <v>1.50510661171833</v>
      </c>
      <c r="L1651" s="31" t="s">
        <v>1072</v>
      </c>
      <c r="M1651" s="31">
        <v>1.50510661171833</v>
      </c>
      <c r="N1651" s="31">
        <f t="shared" si="50"/>
        <v>0</v>
      </c>
    </row>
    <row r="1652" spans="1:14" x14ac:dyDescent="0.45">
      <c r="A1652" s="31" t="s">
        <v>1073</v>
      </c>
      <c r="B1652" s="31" t="s">
        <v>249</v>
      </c>
      <c r="C1652" s="31" t="s">
        <v>250</v>
      </c>
      <c r="D1652" s="31" t="s">
        <v>474</v>
      </c>
      <c r="E1652" s="31" t="s">
        <v>475</v>
      </c>
      <c r="F1652" s="31" t="s">
        <v>195</v>
      </c>
      <c r="G1652" s="26" t="s">
        <v>80</v>
      </c>
      <c r="H1652" s="31" t="s">
        <v>743</v>
      </c>
      <c r="I1652" s="31">
        <v>60</v>
      </c>
      <c r="J1652" s="31">
        <v>28904</v>
      </c>
      <c r="K1652" s="31">
        <v>2.9212717269584698</v>
      </c>
      <c r="L1652" s="31" t="s">
        <v>1074</v>
      </c>
      <c r="M1652" s="31">
        <v>2.9212717269584698</v>
      </c>
      <c r="N1652" s="31">
        <f t="shared" si="50"/>
        <v>0</v>
      </c>
    </row>
    <row r="1653" spans="1:14" x14ac:dyDescent="0.45">
      <c r="A1653" s="31" t="s">
        <v>1075</v>
      </c>
      <c r="B1653" s="31" t="s">
        <v>572</v>
      </c>
      <c r="C1653" s="31" t="s">
        <v>573</v>
      </c>
      <c r="D1653" s="31" t="s">
        <v>474</v>
      </c>
      <c r="E1653" s="31" t="s">
        <v>475</v>
      </c>
      <c r="F1653" s="31" t="s">
        <v>195</v>
      </c>
      <c r="G1653" s="26" t="s">
        <v>80</v>
      </c>
      <c r="H1653" s="31" t="s">
        <v>743</v>
      </c>
      <c r="I1653" s="31">
        <v>507</v>
      </c>
      <c r="J1653" s="31">
        <v>166542</v>
      </c>
      <c r="K1653" s="31">
        <v>4.1675571703355399</v>
      </c>
      <c r="L1653" s="31" t="s">
        <v>1076</v>
      </c>
      <c r="M1653" s="31">
        <v>4.1675571703355399</v>
      </c>
      <c r="N1653" s="31">
        <f t="shared" si="50"/>
        <v>0</v>
      </c>
    </row>
    <row r="1654" spans="1:14" x14ac:dyDescent="0.45">
      <c r="A1654" s="31" t="s">
        <v>1077</v>
      </c>
      <c r="B1654" s="31" t="s">
        <v>373</v>
      </c>
      <c r="C1654" s="31" t="s">
        <v>374</v>
      </c>
      <c r="D1654" s="31" t="s">
        <v>474</v>
      </c>
      <c r="E1654" s="31" t="s">
        <v>475</v>
      </c>
      <c r="F1654" s="31" t="s">
        <v>195</v>
      </c>
      <c r="G1654" s="26" t="s">
        <v>80</v>
      </c>
      <c r="H1654" s="31" t="s">
        <v>743</v>
      </c>
      <c r="I1654" s="31" t="s">
        <v>13</v>
      </c>
      <c r="J1654" s="31">
        <v>68651</v>
      </c>
      <c r="K1654" s="31" t="s">
        <v>13</v>
      </c>
      <c r="L1654" s="31" t="s">
        <v>868</v>
      </c>
      <c r="M1654" s="31" t="s">
        <v>13</v>
      </c>
      <c r="N1654" s="31">
        <f t="shared" si="50"/>
        <v>0</v>
      </c>
    </row>
    <row r="1655" spans="1:14" x14ac:dyDescent="0.45">
      <c r="A1655" s="31" t="s">
        <v>1078</v>
      </c>
      <c r="B1655" s="31" t="s">
        <v>403</v>
      </c>
      <c r="C1655" s="31" t="s">
        <v>166</v>
      </c>
      <c r="D1655" s="31" t="s">
        <v>474</v>
      </c>
      <c r="E1655" s="31" t="s">
        <v>475</v>
      </c>
      <c r="F1655" s="31" t="s">
        <v>195</v>
      </c>
      <c r="G1655" s="26" t="s">
        <v>80</v>
      </c>
      <c r="H1655" s="31" t="s">
        <v>743</v>
      </c>
      <c r="I1655" s="31" t="s">
        <v>13</v>
      </c>
      <c r="J1655" s="31">
        <v>59839</v>
      </c>
      <c r="K1655" s="31" t="s">
        <v>13</v>
      </c>
      <c r="L1655" s="31" t="s">
        <v>868</v>
      </c>
      <c r="M1655" s="31" t="s">
        <v>13</v>
      </c>
      <c r="N1655" s="31">
        <f t="shared" si="50"/>
        <v>0</v>
      </c>
    </row>
    <row r="1656" spans="1:14" x14ac:dyDescent="0.45">
      <c r="A1656" s="31" t="s">
        <v>1079</v>
      </c>
      <c r="B1656" s="31" t="s">
        <v>570</v>
      </c>
      <c r="C1656" s="31" t="s">
        <v>730</v>
      </c>
      <c r="D1656" s="31" t="s">
        <v>474</v>
      </c>
      <c r="E1656" s="31" t="s">
        <v>475</v>
      </c>
      <c r="F1656" s="31" t="s">
        <v>195</v>
      </c>
      <c r="G1656" s="26" t="s">
        <v>80</v>
      </c>
      <c r="H1656" s="31" t="s">
        <v>743</v>
      </c>
      <c r="I1656" s="31">
        <v>385</v>
      </c>
      <c r="J1656" s="31">
        <v>40620</v>
      </c>
      <c r="K1656" s="31">
        <v>13.0076356510575</v>
      </c>
      <c r="L1656" s="31" t="s">
        <v>1080</v>
      </c>
      <c r="M1656" s="31">
        <v>13.0076356510575</v>
      </c>
      <c r="N1656" s="31">
        <f t="shared" si="50"/>
        <v>0</v>
      </c>
    </row>
    <row r="1657" spans="1:14" x14ac:dyDescent="0.45">
      <c r="A1657" s="31" t="s">
        <v>1081</v>
      </c>
      <c r="B1657" s="31" t="s">
        <v>541</v>
      </c>
      <c r="C1657" s="31" t="s">
        <v>718</v>
      </c>
      <c r="D1657" s="31" t="s">
        <v>474</v>
      </c>
      <c r="E1657" s="31" t="s">
        <v>475</v>
      </c>
      <c r="F1657" s="31" t="s">
        <v>195</v>
      </c>
      <c r="G1657" s="26" t="s">
        <v>80</v>
      </c>
      <c r="H1657" s="31" t="s">
        <v>743</v>
      </c>
      <c r="I1657" s="31">
        <v>190</v>
      </c>
      <c r="J1657" s="31">
        <v>76523</v>
      </c>
      <c r="K1657" s="31">
        <v>3.3771173637155401</v>
      </c>
      <c r="L1657" s="31" t="s">
        <v>1082</v>
      </c>
      <c r="M1657" s="31">
        <v>3.3771173637155401</v>
      </c>
      <c r="N1657" s="31">
        <f t="shared" si="50"/>
        <v>0</v>
      </c>
    </row>
    <row r="1658" spans="1:14" x14ac:dyDescent="0.45">
      <c r="A1658" s="31" t="s">
        <v>1083</v>
      </c>
      <c r="B1658" s="31" t="s">
        <v>281</v>
      </c>
      <c r="C1658" s="31" t="s">
        <v>282</v>
      </c>
      <c r="D1658" s="31" t="s">
        <v>474</v>
      </c>
      <c r="E1658" s="31" t="s">
        <v>475</v>
      </c>
      <c r="F1658" s="31" t="s">
        <v>195</v>
      </c>
      <c r="G1658" s="26" t="s">
        <v>80</v>
      </c>
      <c r="H1658" s="31" t="s">
        <v>743</v>
      </c>
      <c r="I1658" s="31">
        <v>204</v>
      </c>
      <c r="J1658" s="31">
        <v>68054</v>
      </c>
      <c r="K1658" s="31">
        <v>4.1226279732433397</v>
      </c>
      <c r="L1658" s="31" t="s">
        <v>1084</v>
      </c>
      <c r="M1658" s="31">
        <v>4.1226279732433397</v>
      </c>
      <c r="N1658" s="31">
        <f t="shared" si="50"/>
        <v>0</v>
      </c>
    </row>
    <row r="1659" spans="1:14" x14ac:dyDescent="0.45">
      <c r="A1659" s="31" t="s">
        <v>1085</v>
      </c>
      <c r="B1659" s="31" t="s">
        <v>482</v>
      </c>
      <c r="C1659" s="31" t="s">
        <v>720</v>
      </c>
      <c r="D1659" s="31" t="s">
        <v>474</v>
      </c>
      <c r="E1659" s="31" t="s">
        <v>475</v>
      </c>
      <c r="F1659" s="31" t="s">
        <v>195</v>
      </c>
      <c r="G1659" s="26" t="s">
        <v>80</v>
      </c>
      <c r="H1659" s="31" t="s">
        <v>743</v>
      </c>
      <c r="I1659" s="31">
        <v>466</v>
      </c>
      <c r="J1659" s="31">
        <v>107810</v>
      </c>
      <c r="K1659" s="31">
        <v>5.8586874528539097</v>
      </c>
      <c r="L1659" s="31" t="s">
        <v>1086</v>
      </c>
      <c r="M1659" s="31">
        <v>5.8586874528539097</v>
      </c>
      <c r="N1659" s="31">
        <f t="shared" si="50"/>
        <v>0</v>
      </c>
    </row>
    <row r="1660" spans="1:14" x14ac:dyDescent="0.45">
      <c r="A1660" s="31" t="s">
        <v>1087</v>
      </c>
      <c r="B1660" s="31" t="s">
        <v>285</v>
      </c>
      <c r="C1660" s="31" t="s">
        <v>286</v>
      </c>
      <c r="D1660" s="31" t="s">
        <v>474</v>
      </c>
      <c r="E1660" s="31" t="s">
        <v>475</v>
      </c>
      <c r="F1660" s="31" t="s">
        <v>195</v>
      </c>
      <c r="G1660" s="26" t="s">
        <v>80</v>
      </c>
      <c r="H1660" s="31" t="s">
        <v>743</v>
      </c>
      <c r="I1660" s="31" t="s">
        <v>13</v>
      </c>
      <c r="J1660" s="31">
        <v>92500</v>
      </c>
      <c r="K1660" s="31" t="s">
        <v>13</v>
      </c>
      <c r="L1660" s="31" t="s">
        <v>868</v>
      </c>
      <c r="M1660" s="31" t="s">
        <v>13</v>
      </c>
      <c r="N1660" s="31">
        <f t="shared" si="50"/>
        <v>0</v>
      </c>
    </row>
    <row r="1661" spans="1:14" x14ac:dyDescent="0.45">
      <c r="A1661" s="31" t="s">
        <v>1088</v>
      </c>
      <c r="B1661" s="31" t="s">
        <v>307</v>
      </c>
      <c r="C1661" s="31" t="s">
        <v>308</v>
      </c>
      <c r="D1661" s="31" t="s">
        <v>474</v>
      </c>
      <c r="E1661" s="31" t="s">
        <v>475</v>
      </c>
      <c r="F1661" s="31" t="s">
        <v>195</v>
      </c>
      <c r="G1661" s="26" t="s">
        <v>80</v>
      </c>
      <c r="H1661" s="31" t="s">
        <v>743</v>
      </c>
      <c r="I1661" s="31">
        <v>1434</v>
      </c>
      <c r="J1661" s="31">
        <v>128136</v>
      </c>
      <c r="K1661" s="31">
        <v>15.333782439932</v>
      </c>
      <c r="L1661" s="31" t="s">
        <v>1089</v>
      </c>
      <c r="M1661" s="31">
        <v>15.333782439932</v>
      </c>
      <c r="N1661" s="31">
        <f t="shared" si="50"/>
        <v>0</v>
      </c>
    </row>
    <row r="1662" spans="1:14" x14ac:dyDescent="0.45">
      <c r="A1662" s="31" t="s">
        <v>1090</v>
      </c>
      <c r="B1662" s="31" t="s">
        <v>319</v>
      </c>
      <c r="C1662" s="31" t="s">
        <v>320</v>
      </c>
      <c r="D1662" s="31" t="s">
        <v>474</v>
      </c>
      <c r="E1662" s="31" t="s">
        <v>475</v>
      </c>
      <c r="F1662" s="31" t="s">
        <v>195</v>
      </c>
      <c r="G1662" s="26" t="s">
        <v>80</v>
      </c>
      <c r="H1662" s="31" t="s">
        <v>743</v>
      </c>
      <c r="I1662" s="31">
        <v>172</v>
      </c>
      <c r="J1662" s="31">
        <v>271005</v>
      </c>
      <c r="K1662" s="31">
        <v>0.87647331597372602</v>
      </c>
      <c r="L1662" s="31" t="s">
        <v>1091</v>
      </c>
      <c r="M1662" s="31">
        <v>0.87647331597372602</v>
      </c>
      <c r="N1662" s="31">
        <f t="shared" si="50"/>
        <v>0</v>
      </c>
    </row>
    <row r="1663" spans="1:14" x14ac:dyDescent="0.45">
      <c r="A1663" s="31" t="s">
        <v>1092</v>
      </c>
      <c r="B1663" s="31" t="s">
        <v>325</v>
      </c>
      <c r="C1663" s="31" t="s">
        <v>326</v>
      </c>
      <c r="D1663" s="31" t="s">
        <v>474</v>
      </c>
      <c r="E1663" s="31" t="s">
        <v>475</v>
      </c>
      <c r="F1663" s="31" t="s">
        <v>195</v>
      </c>
      <c r="G1663" s="26" t="s">
        <v>80</v>
      </c>
      <c r="H1663" s="31" t="s">
        <v>743</v>
      </c>
      <c r="I1663" s="31">
        <v>328</v>
      </c>
      <c r="J1663" s="31">
        <v>24869</v>
      </c>
      <c r="K1663" s="31">
        <v>17.819307872005201</v>
      </c>
      <c r="L1663" s="31" t="s">
        <v>1093</v>
      </c>
      <c r="M1663" s="31">
        <v>17.819307872005201</v>
      </c>
      <c r="N1663" s="31">
        <f t="shared" si="50"/>
        <v>0</v>
      </c>
    </row>
    <row r="1664" spans="1:14" x14ac:dyDescent="0.45">
      <c r="A1664" s="31" t="s">
        <v>1094</v>
      </c>
      <c r="B1664" s="31" t="s">
        <v>345</v>
      </c>
      <c r="C1664" s="31" t="s">
        <v>346</v>
      </c>
      <c r="D1664" s="31" t="s">
        <v>474</v>
      </c>
      <c r="E1664" s="31" t="s">
        <v>475</v>
      </c>
      <c r="F1664" s="31" t="s">
        <v>195</v>
      </c>
      <c r="G1664" s="26" t="s">
        <v>80</v>
      </c>
      <c r="H1664" s="31" t="s">
        <v>743</v>
      </c>
      <c r="I1664" s="31" t="s">
        <v>13</v>
      </c>
      <c r="J1664" s="31">
        <v>145641</v>
      </c>
      <c r="K1664" s="31" t="s">
        <v>13</v>
      </c>
      <c r="L1664" s="31" t="s">
        <v>868</v>
      </c>
      <c r="M1664" s="31" t="s">
        <v>13</v>
      </c>
      <c r="N1664" s="31">
        <f t="shared" si="50"/>
        <v>0</v>
      </c>
    </row>
    <row r="1665" spans="1:14" x14ac:dyDescent="0.45">
      <c r="A1665" s="31" t="s">
        <v>1095</v>
      </c>
      <c r="B1665" s="31" t="s">
        <v>361</v>
      </c>
      <c r="C1665" s="31" t="s">
        <v>362</v>
      </c>
      <c r="D1665" s="31" t="s">
        <v>474</v>
      </c>
      <c r="E1665" s="31" t="s">
        <v>475</v>
      </c>
      <c r="F1665" s="31" t="s">
        <v>195</v>
      </c>
      <c r="G1665" s="26" t="s">
        <v>80</v>
      </c>
      <c r="H1665" s="31" t="s">
        <v>743</v>
      </c>
      <c r="I1665" s="31" t="s">
        <v>13</v>
      </c>
      <c r="J1665" s="31">
        <v>170810</v>
      </c>
      <c r="K1665" s="31" t="s">
        <v>13</v>
      </c>
      <c r="L1665" s="31" t="s">
        <v>868</v>
      </c>
      <c r="M1665" s="31" t="s">
        <v>13</v>
      </c>
      <c r="N1665" s="31">
        <f t="shared" si="50"/>
        <v>0</v>
      </c>
    </row>
    <row r="1666" spans="1:14" x14ac:dyDescent="0.45">
      <c r="A1666" s="31" t="s">
        <v>1096</v>
      </c>
      <c r="B1666" s="31" t="s">
        <v>371</v>
      </c>
      <c r="C1666" s="31" t="s">
        <v>372</v>
      </c>
      <c r="D1666" s="31" t="s">
        <v>474</v>
      </c>
      <c r="E1666" s="31" t="s">
        <v>475</v>
      </c>
      <c r="F1666" s="31" t="s">
        <v>195</v>
      </c>
      <c r="G1666" s="26" t="s">
        <v>80</v>
      </c>
      <c r="H1666" s="31" t="s">
        <v>743</v>
      </c>
      <c r="I1666" s="31">
        <v>871</v>
      </c>
      <c r="J1666" s="31">
        <v>170235</v>
      </c>
      <c r="K1666" s="31">
        <v>7.08717798499569</v>
      </c>
      <c r="L1666" s="31" t="s">
        <v>1097</v>
      </c>
      <c r="M1666" s="31">
        <v>7.08717798499569</v>
      </c>
      <c r="N1666" s="31">
        <f t="shared" si="50"/>
        <v>0</v>
      </c>
    </row>
    <row r="1667" spans="1:14" x14ac:dyDescent="0.45">
      <c r="A1667" s="31" t="s">
        <v>1098</v>
      </c>
      <c r="B1667" s="31" t="s">
        <v>484</v>
      </c>
      <c r="C1667" s="31" t="s">
        <v>705</v>
      </c>
      <c r="D1667" s="31" t="s">
        <v>474</v>
      </c>
      <c r="E1667" s="31" t="s">
        <v>475</v>
      </c>
      <c r="F1667" s="31" t="s">
        <v>195</v>
      </c>
      <c r="G1667" s="26" t="s">
        <v>80</v>
      </c>
      <c r="H1667" s="31" t="s">
        <v>743</v>
      </c>
      <c r="I1667" s="31">
        <v>129</v>
      </c>
      <c r="J1667" s="31" t="e">
        <v>#N/A</v>
      </c>
      <c r="K1667" s="31">
        <v>2.92510373914424</v>
      </c>
      <c r="L1667" s="31" t="s">
        <v>931</v>
      </c>
      <c r="M1667" s="31">
        <v>2.92510373914424</v>
      </c>
      <c r="N1667" s="31">
        <f t="shared" ref="N1667:N1730" si="51">IF(OR(C1667="City of London",C1667="Isles of Scilly"),1,0)</f>
        <v>0</v>
      </c>
    </row>
    <row r="1668" spans="1:14" x14ac:dyDescent="0.45">
      <c r="A1668" s="31" t="s">
        <v>1099</v>
      </c>
      <c r="B1668" s="31" t="s">
        <v>377</v>
      </c>
      <c r="C1668" s="31" t="s">
        <v>378</v>
      </c>
      <c r="D1668" s="31" t="s">
        <v>474</v>
      </c>
      <c r="E1668" s="31" t="s">
        <v>475</v>
      </c>
      <c r="F1668" s="31" t="s">
        <v>195</v>
      </c>
      <c r="G1668" s="26" t="s">
        <v>80</v>
      </c>
      <c r="H1668" s="31" t="s">
        <v>743</v>
      </c>
      <c r="I1668" s="31">
        <v>779</v>
      </c>
      <c r="J1668" s="31">
        <v>144788</v>
      </c>
      <c r="K1668" s="31">
        <v>7.3915931302780198</v>
      </c>
      <c r="L1668" s="31" t="s">
        <v>1100</v>
      </c>
      <c r="M1668" s="31">
        <v>7.3915931302780198</v>
      </c>
      <c r="N1668" s="31">
        <f t="shared" si="51"/>
        <v>0</v>
      </c>
    </row>
    <row r="1669" spans="1:14" x14ac:dyDescent="0.45">
      <c r="A1669" s="31" t="s">
        <v>1101</v>
      </c>
      <c r="B1669" s="31" t="s">
        <v>406</v>
      </c>
      <c r="C1669" s="31" t="s">
        <v>407</v>
      </c>
      <c r="D1669" s="31" t="s">
        <v>474</v>
      </c>
      <c r="E1669" s="31" t="s">
        <v>475</v>
      </c>
      <c r="F1669" s="31" t="s">
        <v>195</v>
      </c>
      <c r="G1669" s="26" t="s">
        <v>80</v>
      </c>
      <c r="H1669" s="31" t="s">
        <v>743</v>
      </c>
      <c r="I1669" s="31">
        <v>269</v>
      </c>
      <c r="J1669" s="31">
        <v>110700</v>
      </c>
      <c r="K1669" s="31">
        <v>3.29269486878183</v>
      </c>
      <c r="L1669" s="31" t="s">
        <v>1102</v>
      </c>
      <c r="M1669" s="31">
        <v>3.29269486878183</v>
      </c>
      <c r="N1669" s="31">
        <f t="shared" si="51"/>
        <v>0</v>
      </c>
    </row>
    <row r="1670" spans="1:14" x14ac:dyDescent="0.45">
      <c r="A1670" s="31" t="s">
        <v>1103</v>
      </c>
      <c r="B1670" s="31" t="s">
        <v>426</v>
      </c>
      <c r="C1670" s="31" t="s">
        <v>427</v>
      </c>
      <c r="D1670" s="31" t="s">
        <v>474</v>
      </c>
      <c r="E1670" s="31" t="s">
        <v>475</v>
      </c>
      <c r="F1670" s="31" t="s">
        <v>195</v>
      </c>
      <c r="G1670" s="26" t="s">
        <v>80</v>
      </c>
      <c r="H1670" s="31" t="s">
        <v>743</v>
      </c>
      <c r="I1670" s="31">
        <v>1907</v>
      </c>
      <c r="J1670" s="31">
        <v>152752</v>
      </c>
      <c r="K1670" s="31">
        <v>17.007348744292202</v>
      </c>
      <c r="L1670" s="31" t="s">
        <v>1104</v>
      </c>
      <c r="M1670" s="31">
        <v>17.007348744292202</v>
      </c>
      <c r="N1670" s="31">
        <f t="shared" si="51"/>
        <v>0</v>
      </c>
    </row>
    <row r="1671" spans="1:14" x14ac:dyDescent="0.45">
      <c r="A1671" s="31" t="s">
        <v>1105</v>
      </c>
      <c r="B1671" s="31" t="s">
        <v>430</v>
      </c>
      <c r="C1671" s="31" t="s">
        <v>431</v>
      </c>
      <c r="D1671" s="31" t="s">
        <v>474</v>
      </c>
      <c r="E1671" s="31" t="s">
        <v>475</v>
      </c>
      <c r="F1671" s="31" t="s">
        <v>195</v>
      </c>
      <c r="G1671" s="26" t="s">
        <v>80</v>
      </c>
      <c r="H1671" s="31" t="s">
        <v>743</v>
      </c>
      <c r="I1671" s="31" t="s">
        <v>13</v>
      </c>
      <c r="J1671" s="31">
        <v>261905</v>
      </c>
      <c r="K1671" s="31" t="s">
        <v>13</v>
      </c>
      <c r="L1671" s="31" t="s">
        <v>868</v>
      </c>
      <c r="M1671" s="31" t="s">
        <v>13</v>
      </c>
      <c r="N1671" s="31">
        <f t="shared" si="51"/>
        <v>0</v>
      </c>
    </row>
    <row r="1672" spans="1:14" x14ac:dyDescent="0.45">
      <c r="A1672" s="31" t="s">
        <v>1106</v>
      </c>
      <c r="B1672" s="31" t="s">
        <v>454</v>
      </c>
      <c r="C1672" s="31" t="s">
        <v>455</v>
      </c>
      <c r="D1672" s="31" t="s">
        <v>474</v>
      </c>
      <c r="E1672" s="31" t="s">
        <v>475</v>
      </c>
      <c r="F1672" s="31" t="s">
        <v>195</v>
      </c>
      <c r="G1672" s="26" t="s">
        <v>80</v>
      </c>
      <c r="H1672" s="31" t="s">
        <v>743</v>
      </c>
      <c r="I1672" s="31">
        <v>1647</v>
      </c>
      <c r="J1672" s="31">
        <v>115928</v>
      </c>
      <c r="K1672" s="31">
        <v>19.527174428530799</v>
      </c>
      <c r="L1672" s="31" t="s">
        <v>1107</v>
      </c>
      <c r="M1672" s="31">
        <v>19.527174428530799</v>
      </c>
      <c r="N1672" s="31">
        <f t="shared" si="51"/>
        <v>0</v>
      </c>
    </row>
    <row r="1673" spans="1:14" x14ac:dyDescent="0.45">
      <c r="A1673" s="31" t="s">
        <v>1108</v>
      </c>
      <c r="B1673" s="31" t="s">
        <v>458</v>
      </c>
      <c r="C1673" s="31" t="s">
        <v>459</v>
      </c>
      <c r="D1673" s="31" t="s">
        <v>474</v>
      </c>
      <c r="E1673" s="31" t="s">
        <v>475</v>
      </c>
      <c r="F1673" s="31" t="s">
        <v>195</v>
      </c>
      <c r="G1673" s="26" t="s">
        <v>80</v>
      </c>
      <c r="H1673" s="31" t="s">
        <v>743</v>
      </c>
      <c r="I1673" s="31">
        <v>340</v>
      </c>
      <c r="J1673" s="31">
        <v>174672</v>
      </c>
      <c r="K1673" s="31">
        <v>2.65934564453935</v>
      </c>
      <c r="L1673" s="31" t="s">
        <v>1109</v>
      </c>
      <c r="M1673" s="31">
        <v>2.65934564453935</v>
      </c>
      <c r="N1673" s="31">
        <f t="shared" si="51"/>
        <v>0</v>
      </c>
    </row>
    <row r="1674" spans="1:14" x14ac:dyDescent="0.45">
      <c r="A1674" s="31" t="s">
        <v>1110</v>
      </c>
      <c r="B1674" s="31" t="s">
        <v>13</v>
      </c>
      <c r="C1674" s="31" t="s">
        <v>737</v>
      </c>
      <c r="D1674" s="31" t="s">
        <v>474</v>
      </c>
      <c r="E1674" s="31" t="s">
        <v>475</v>
      </c>
      <c r="F1674" s="31" t="s">
        <v>195</v>
      </c>
      <c r="G1674" s="57" t="s">
        <v>80</v>
      </c>
      <c r="H1674" s="31" t="s">
        <v>743</v>
      </c>
      <c r="I1674" s="31">
        <v>34988</v>
      </c>
      <c r="J1674" s="31">
        <v>11954618</v>
      </c>
      <c r="K1674" s="31">
        <v>4.0646950000000004</v>
      </c>
      <c r="L1674" s="31" t="s">
        <v>1111</v>
      </c>
      <c r="M1674" s="31">
        <v>4.0646950000000004</v>
      </c>
      <c r="N1674" s="31">
        <f t="shared" si="51"/>
        <v>0</v>
      </c>
    </row>
    <row r="1675" spans="1:14" x14ac:dyDescent="0.45">
      <c r="A1675" s="31" t="str">
        <f t="shared" ref="A1675:A1738" si="52">CONCATENATE(B1675,"_",G1675,"_",H1675)</f>
        <v>NA_CIN episodes for children aged &lt;1 at 31st March 2019 with domestic abuse identified as a factor at CIN assessment (excluding looked after children)_Number</v>
      </c>
      <c r="B1675" s="31" t="s">
        <v>13</v>
      </c>
      <c r="C1675" s="31" t="s">
        <v>737</v>
      </c>
      <c r="D1675" s="31" t="s">
        <v>474</v>
      </c>
      <c r="E1675" s="31" t="s">
        <v>475</v>
      </c>
      <c r="F1675" s="31" t="s">
        <v>26</v>
      </c>
      <c r="G1675" s="31" t="s">
        <v>109</v>
      </c>
      <c r="H1675" s="31" t="s">
        <v>743</v>
      </c>
      <c r="I1675" s="31">
        <v>11787</v>
      </c>
      <c r="J1675" s="31">
        <v>637834</v>
      </c>
      <c r="K1675" s="31">
        <f>I1675/J1675*1000</f>
        <v>18.479729835662571</v>
      </c>
      <c r="L1675" s="31" t="str">
        <f>CONCATENATE(ROUND(K1675,2)," per 1000 under 1 yr olds")</f>
        <v>18.48 per 1000 under 1 yr olds</v>
      </c>
      <c r="M1675" s="31">
        <f>K1675</f>
        <v>18.479729835662571</v>
      </c>
      <c r="N1675" s="31">
        <f t="shared" si="51"/>
        <v>0</v>
      </c>
    </row>
    <row r="1676" spans="1:14" x14ac:dyDescent="0.45">
      <c r="A1676" s="31" t="str">
        <f t="shared" si="52"/>
        <v>E09000001_CIN episodes for children aged &lt;1 at 31st March 2019 with domestic abuse identified as a factor at CIN assessment (excluding looked after children)_Number</v>
      </c>
      <c r="B1676" s="31" t="s">
        <v>582</v>
      </c>
      <c r="C1676" s="31" t="s">
        <v>583</v>
      </c>
      <c r="D1676" s="31" t="s">
        <v>474</v>
      </c>
      <c r="E1676" s="31" t="s">
        <v>475</v>
      </c>
      <c r="F1676" s="31" t="s">
        <v>26</v>
      </c>
      <c r="G1676" s="31" t="s">
        <v>109</v>
      </c>
      <c r="H1676" s="31" t="s">
        <v>743</v>
      </c>
      <c r="I1676" s="31">
        <v>0</v>
      </c>
      <c r="J1676" s="31">
        <v>73</v>
      </c>
      <c r="K1676" s="31">
        <v>0</v>
      </c>
      <c r="L1676" s="31" t="s">
        <v>1112</v>
      </c>
      <c r="M1676" s="31">
        <f t="shared" ref="M1676:M1739" si="53">K1676</f>
        <v>0</v>
      </c>
      <c r="N1676" s="31">
        <f t="shared" si="51"/>
        <v>1</v>
      </c>
    </row>
    <row r="1677" spans="1:14" x14ac:dyDescent="0.45">
      <c r="A1677" s="31" t="str">
        <f t="shared" si="52"/>
        <v>E09000007_CIN episodes for children aged &lt;1 at 31st March 2019 with domestic abuse identified as a factor at CIN assessment (excluding looked after children)_Number</v>
      </c>
      <c r="B1677" s="31" t="s">
        <v>277</v>
      </c>
      <c r="C1677" s="31" t="s">
        <v>278</v>
      </c>
      <c r="D1677" s="31" t="s">
        <v>474</v>
      </c>
      <c r="E1677" s="31" t="s">
        <v>475</v>
      </c>
      <c r="F1677" s="31" t="s">
        <v>26</v>
      </c>
      <c r="G1677" s="31" t="s">
        <v>109</v>
      </c>
      <c r="H1677" s="31" t="s">
        <v>743</v>
      </c>
      <c r="I1677" s="31">
        <v>39</v>
      </c>
      <c r="J1677" s="31">
        <v>2541</v>
      </c>
      <c r="K1677" s="31">
        <v>15.3482880755608</v>
      </c>
      <c r="L1677" s="31" t="s">
        <v>1113</v>
      </c>
      <c r="M1677" s="31">
        <f t="shared" si="53"/>
        <v>15.3482880755608</v>
      </c>
      <c r="N1677" s="31">
        <f t="shared" si="51"/>
        <v>0</v>
      </c>
    </row>
    <row r="1678" spans="1:14" x14ac:dyDescent="0.45">
      <c r="A1678" s="31" t="str">
        <f t="shared" si="52"/>
        <v>E09000011_CIN episodes for children aged &lt;1 at 31st March 2019 with domestic abuse identified as a factor at CIN assessment (excluding looked after children)_Number</v>
      </c>
      <c r="B1678" s="31" t="s">
        <v>518</v>
      </c>
      <c r="C1678" s="31" t="s">
        <v>519</v>
      </c>
      <c r="D1678" s="31" t="s">
        <v>474</v>
      </c>
      <c r="E1678" s="31" t="s">
        <v>475</v>
      </c>
      <c r="F1678" s="31" t="s">
        <v>26</v>
      </c>
      <c r="G1678" s="31" t="s">
        <v>109</v>
      </c>
      <c r="H1678" s="31" t="s">
        <v>743</v>
      </c>
      <c r="I1678" s="31">
        <v>74</v>
      </c>
      <c r="J1678" s="31">
        <v>4393</v>
      </c>
      <c r="K1678" s="31">
        <v>16.844980651035701</v>
      </c>
      <c r="L1678" s="31" t="s">
        <v>1114</v>
      </c>
      <c r="M1678" s="31">
        <f t="shared" si="53"/>
        <v>16.844980651035701</v>
      </c>
      <c r="N1678" s="31">
        <f t="shared" si="51"/>
        <v>0</v>
      </c>
    </row>
    <row r="1679" spans="1:14" x14ac:dyDescent="0.45">
      <c r="A1679" s="31" t="str">
        <f t="shared" si="52"/>
        <v>E09000012_CIN episodes for children aged &lt;1 at 31st March 2019 with domestic abuse identified as a factor at CIN assessment (excluding looked after children)_Number</v>
      </c>
      <c r="B1679" s="31" t="s">
        <v>498</v>
      </c>
      <c r="C1679" s="31" t="s">
        <v>499</v>
      </c>
      <c r="D1679" s="31" t="s">
        <v>474</v>
      </c>
      <c r="E1679" s="31" t="s">
        <v>475</v>
      </c>
      <c r="F1679" s="31" t="s">
        <v>26</v>
      </c>
      <c r="G1679" s="31" t="s">
        <v>109</v>
      </c>
      <c r="H1679" s="31" t="s">
        <v>743</v>
      </c>
      <c r="I1679" s="31">
        <v>102</v>
      </c>
      <c r="J1679" s="31">
        <v>4211</v>
      </c>
      <c r="K1679" s="31">
        <v>24.222274994063199</v>
      </c>
      <c r="L1679" s="31" t="s">
        <v>1115</v>
      </c>
      <c r="M1679" s="31">
        <f t="shared" si="53"/>
        <v>24.222274994063199</v>
      </c>
      <c r="N1679" s="31">
        <f t="shared" si="51"/>
        <v>0</v>
      </c>
    </row>
    <row r="1680" spans="1:14" x14ac:dyDescent="0.45">
      <c r="A1680" s="31" t="str">
        <f t="shared" si="52"/>
        <v>E09000013_CIN episodes for children aged &lt;1 at 31st March 2019 with domestic abuse identified as a factor at CIN assessment (excluding looked after children)_Number</v>
      </c>
      <c r="B1680" s="31" t="s">
        <v>491</v>
      </c>
      <c r="C1680" s="31" t="s">
        <v>723</v>
      </c>
      <c r="D1680" s="31" t="s">
        <v>474</v>
      </c>
      <c r="E1680" s="31" t="s">
        <v>475</v>
      </c>
      <c r="F1680" s="31" t="s">
        <v>26</v>
      </c>
      <c r="G1680" s="31" t="s">
        <v>109</v>
      </c>
      <c r="H1680" s="31" t="s">
        <v>743</v>
      </c>
      <c r="I1680" s="31">
        <v>34</v>
      </c>
      <c r="J1680" s="31">
        <v>2319</v>
      </c>
      <c r="K1680" s="31">
        <v>14.6614920224235</v>
      </c>
      <c r="L1680" s="31" t="s">
        <v>1116</v>
      </c>
      <c r="M1680" s="31">
        <f t="shared" si="53"/>
        <v>14.6614920224235</v>
      </c>
      <c r="N1680" s="31">
        <f t="shared" si="51"/>
        <v>0</v>
      </c>
    </row>
    <row r="1681" spans="1:14" x14ac:dyDescent="0.45">
      <c r="A1681" s="31" t="str">
        <f t="shared" si="52"/>
        <v>E09000019_CIN episodes for children aged &lt;1 at 31st March 2019 with domestic abuse identified as a factor at CIN assessment (excluding looked after children)_Number</v>
      </c>
      <c r="B1681" s="31" t="s">
        <v>500</v>
      </c>
      <c r="C1681" s="31" t="s">
        <v>501</v>
      </c>
      <c r="D1681" s="31" t="s">
        <v>474</v>
      </c>
      <c r="E1681" s="31" t="s">
        <v>475</v>
      </c>
      <c r="F1681" s="31" t="s">
        <v>26</v>
      </c>
      <c r="G1681" s="31" t="s">
        <v>109</v>
      </c>
      <c r="H1681" s="31" t="s">
        <v>743</v>
      </c>
      <c r="I1681" s="31">
        <v>52</v>
      </c>
      <c r="J1681" s="31">
        <v>2727</v>
      </c>
      <c r="K1681" s="31">
        <v>19.068573524019101</v>
      </c>
      <c r="L1681" s="31" t="s">
        <v>1117</v>
      </c>
      <c r="M1681" s="31">
        <f t="shared" si="53"/>
        <v>19.068573524019101</v>
      </c>
      <c r="N1681" s="31">
        <f t="shared" si="51"/>
        <v>0</v>
      </c>
    </row>
    <row r="1682" spans="1:14" x14ac:dyDescent="0.45">
      <c r="A1682" s="31" t="str">
        <f t="shared" si="52"/>
        <v>E09000020_CIN episodes for children aged &lt;1 at 31st March 2019 with domestic abuse identified as a factor at CIN assessment (excluding looked after children)_Number</v>
      </c>
      <c r="B1682" s="31" t="s">
        <v>479</v>
      </c>
      <c r="C1682" s="31" t="s">
        <v>674</v>
      </c>
      <c r="D1682" s="31" t="s">
        <v>474</v>
      </c>
      <c r="E1682" s="31" t="s">
        <v>475</v>
      </c>
      <c r="F1682" s="31" t="s">
        <v>26</v>
      </c>
      <c r="G1682" s="31" t="s">
        <v>109</v>
      </c>
      <c r="H1682" s="31" t="s">
        <v>743</v>
      </c>
      <c r="I1682" s="31">
        <v>25</v>
      </c>
      <c r="J1682" s="31">
        <v>1568</v>
      </c>
      <c r="K1682" s="31">
        <v>15.9438775510204</v>
      </c>
      <c r="L1682" s="31" t="s">
        <v>1118</v>
      </c>
      <c r="M1682" s="31">
        <f t="shared" si="53"/>
        <v>15.9438775510204</v>
      </c>
      <c r="N1682" s="31">
        <f t="shared" si="51"/>
        <v>0</v>
      </c>
    </row>
    <row r="1683" spans="1:14" x14ac:dyDescent="0.45">
      <c r="A1683" s="31" t="str">
        <f t="shared" si="52"/>
        <v>E09000022_CIN episodes for children aged &lt;1 at 31st March 2019 with domestic abuse identified as a factor at CIN assessment (excluding looked after children)_Number</v>
      </c>
      <c r="B1683" s="31" t="s">
        <v>335</v>
      </c>
      <c r="C1683" s="31" t="s">
        <v>336</v>
      </c>
      <c r="D1683" s="31" t="s">
        <v>474</v>
      </c>
      <c r="E1683" s="31" t="s">
        <v>475</v>
      </c>
      <c r="F1683" s="31" t="s">
        <v>26</v>
      </c>
      <c r="G1683" s="31" t="s">
        <v>109</v>
      </c>
      <c r="H1683" s="31" t="s">
        <v>743</v>
      </c>
      <c r="I1683" s="31">
        <v>89</v>
      </c>
      <c r="J1683" s="31">
        <v>3935</v>
      </c>
      <c r="K1683" s="31">
        <v>22.6175349428208</v>
      </c>
      <c r="L1683" s="31" t="s">
        <v>1119</v>
      </c>
      <c r="M1683" s="31">
        <f t="shared" si="53"/>
        <v>22.6175349428208</v>
      </c>
      <c r="N1683" s="31">
        <f t="shared" si="51"/>
        <v>0</v>
      </c>
    </row>
    <row r="1684" spans="1:14" x14ac:dyDescent="0.45">
      <c r="A1684" s="31" t="str">
        <f t="shared" si="52"/>
        <v>E09000023_CIN episodes for children aged &lt;1 at 31st March 2019 with domestic abuse identified as a factor at CIN assessment (excluding looked after children)_Number</v>
      </c>
      <c r="B1684" s="31" t="s">
        <v>343</v>
      </c>
      <c r="C1684" s="31" t="s">
        <v>344</v>
      </c>
      <c r="D1684" s="31" t="s">
        <v>474</v>
      </c>
      <c r="E1684" s="31" t="s">
        <v>475</v>
      </c>
      <c r="F1684" s="31" t="s">
        <v>26</v>
      </c>
      <c r="G1684" s="31" t="s">
        <v>109</v>
      </c>
      <c r="H1684" s="31" t="s">
        <v>743</v>
      </c>
      <c r="I1684" s="31">
        <v>79</v>
      </c>
      <c r="J1684" s="31">
        <v>4505</v>
      </c>
      <c r="K1684" s="31">
        <v>17.536071032186499</v>
      </c>
      <c r="L1684" s="31" t="s">
        <v>1120</v>
      </c>
      <c r="M1684" s="31">
        <f t="shared" si="53"/>
        <v>17.536071032186499</v>
      </c>
      <c r="N1684" s="31">
        <f t="shared" si="51"/>
        <v>0</v>
      </c>
    </row>
    <row r="1685" spans="1:14" x14ac:dyDescent="0.45">
      <c r="A1685" s="31" t="str">
        <f t="shared" si="52"/>
        <v>E09000028_CIN episodes for children aged &lt;1 at 31st March 2019 with domestic abuse identified as a factor at CIN assessment (excluding looked after children)_Number</v>
      </c>
      <c r="B1685" s="31" t="s">
        <v>414</v>
      </c>
      <c r="C1685" s="31" t="s">
        <v>415</v>
      </c>
      <c r="D1685" s="31" t="s">
        <v>474</v>
      </c>
      <c r="E1685" s="31" t="s">
        <v>475</v>
      </c>
      <c r="F1685" s="31" t="s">
        <v>26</v>
      </c>
      <c r="G1685" s="31" t="s">
        <v>109</v>
      </c>
      <c r="H1685" s="31" t="s">
        <v>743</v>
      </c>
      <c r="I1685" s="31">
        <v>81</v>
      </c>
      <c r="J1685" s="31">
        <v>4154</v>
      </c>
      <c r="K1685" s="31">
        <v>19.4992778045258</v>
      </c>
      <c r="L1685" s="31" t="s">
        <v>1121</v>
      </c>
      <c r="M1685" s="31">
        <f t="shared" si="53"/>
        <v>19.4992778045258</v>
      </c>
      <c r="N1685" s="31">
        <f t="shared" si="51"/>
        <v>0</v>
      </c>
    </row>
    <row r="1686" spans="1:14" x14ac:dyDescent="0.45">
      <c r="A1686" s="31" t="str">
        <f t="shared" si="52"/>
        <v>E09000030_CIN episodes for children aged &lt;1 at 31st March 2019 with domestic abuse identified as a factor at CIN assessment (excluding looked after children)_Number</v>
      </c>
      <c r="B1686" s="31" t="s">
        <v>440</v>
      </c>
      <c r="C1686" s="31" t="s">
        <v>441</v>
      </c>
      <c r="D1686" s="31" t="s">
        <v>474</v>
      </c>
      <c r="E1686" s="31" t="s">
        <v>475</v>
      </c>
      <c r="F1686" s="31" t="s">
        <v>26</v>
      </c>
      <c r="G1686" s="31" t="s">
        <v>109</v>
      </c>
      <c r="H1686" s="31" t="s">
        <v>743</v>
      </c>
      <c r="I1686" s="31">
        <v>89</v>
      </c>
      <c r="J1686" s="31">
        <v>4529</v>
      </c>
      <c r="K1686" s="31">
        <v>19.651137116361198</v>
      </c>
      <c r="L1686" s="31" t="s">
        <v>1122</v>
      </c>
      <c r="M1686" s="31">
        <f t="shared" si="53"/>
        <v>19.651137116361198</v>
      </c>
      <c r="N1686" s="31">
        <f t="shared" si="51"/>
        <v>0</v>
      </c>
    </row>
    <row r="1687" spans="1:14" x14ac:dyDescent="0.45">
      <c r="A1687" s="31" t="str">
        <f t="shared" si="52"/>
        <v>E09000032_CIN episodes for children aged &lt;1 at 31st March 2019 with domestic abuse identified as a factor at CIN assessment (excluding looked after children)_Number</v>
      </c>
      <c r="B1687" s="31" t="s">
        <v>450</v>
      </c>
      <c r="C1687" s="31" t="s">
        <v>451</v>
      </c>
      <c r="D1687" s="31" t="s">
        <v>474</v>
      </c>
      <c r="E1687" s="31" t="s">
        <v>475</v>
      </c>
      <c r="F1687" s="31" t="s">
        <v>26</v>
      </c>
      <c r="G1687" s="31" t="s">
        <v>109</v>
      </c>
      <c r="H1687" s="31" t="s">
        <v>743</v>
      </c>
      <c r="I1687" s="31">
        <v>51</v>
      </c>
      <c r="J1687" s="31">
        <v>4567</v>
      </c>
      <c r="K1687" s="31">
        <v>11.1670680972192</v>
      </c>
      <c r="L1687" s="31" t="s">
        <v>1123</v>
      </c>
      <c r="M1687" s="31">
        <f t="shared" si="53"/>
        <v>11.1670680972192</v>
      </c>
      <c r="N1687" s="31">
        <f t="shared" si="51"/>
        <v>0</v>
      </c>
    </row>
    <row r="1688" spans="1:14" x14ac:dyDescent="0.45">
      <c r="A1688" s="31" t="str">
        <f t="shared" si="52"/>
        <v>E09000033_CIN episodes for children aged &lt;1 at 31st March 2019 with domestic abuse identified as a factor at CIN assessment (excluding looked after children)_Number</v>
      </c>
      <c r="B1688" s="31" t="s">
        <v>506</v>
      </c>
      <c r="C1688" s="31" t="s">
        <v>507</v>
      </c>
      <c r="D1688" s="31" t="s">
        <v>474</v>
      </c>
      <c r="E1688" s="31" t="s">
        <v>475</v>
      </c>
      <c r="F1688" s="31" t="s">
        <v>26</v>
      </c>
      <c r="G1688" s="31" t="s">
        <v>109</v>
      </c>
      <c r="H1688" s="31" t="s">
        <v>743</v>
      </c>
      <c r="I1688" s="31">
        <v>29</v>
      </c>
      <c r="J1688" s="31">
        <v>2589</v>
      </c>
      <c r="K1688" s="31">
        <v>11.201235998454999</v>
      </c>
      <c r="L1688" s="31" t="s">
        <v>1123</v>
      </c>
      <c r="M1688" s="31">
        <f t="shared" si="53"/>
        <v>11.201235998454999</v>
      </c>
      <c r="N1688" s="31">
        <f t="shared" si="51"/>
        <v>0</v>
      </c>
    </row>
    <row r="1689" spans="1:14" x14ac:dyDescent="0.45">
      <c r="A1689" s="31" t="str">
        <f t="shared" si="52"/>
        <v>E09000002_CIN episodes for children aged &lt;1 at 31st March 2019 with domestic abuse identified as a factor at CIN assessment (excluding looked after children)_Number</v>
      </c>
      <c r="B1689" s="31" t="s">
        <v>227</v>
      </c>
      <c r="C1689" s="31" t="s">
        <v>228</v>
      </c>
      <c r="D1689" s="31" t="s">
        <v>474</v>
      </c>
      <c r="E1689" s="31" t="s">
        <v>475</v>
      </c>
      <c r="F1689" s="31" t="s">
        <v>26</v>
      </c>
      <c r="G1689" s="31" t="s">
        <v>109</v>
      </c>
      <c r="H1689" s="31" t="s">
        <v>743</v>
      </c>
      <c r="I1689" s="31">
        <v>49</v>
      </c>
      <c r="J1689" s="31">
        <v>3819</v>
      </c>
      <c r="K1689" s="31">
        <v>12.830583922492799</v>
      </c>
      <c r="L1689" s="31" t="s">
        <v>1124</v>
      </c>
      <c r="M1689" s="31">
        <f t="shared" si="53"/>
        <v>12.830583922492799</v>
      </c>
      <c r="N1689" s="31">
        <f t="shared" si="51"/>
        <v>0</v>
      </c>
    </row>
    <row r="1690" spans="1:14" x14ac:dyDescent="0.45">
      <c r="A1690" s="31" t="str">
        <f t="shared" si="52"/>
        <v>E09000003_CIN episodes for children aged &lt;1 at 31st March 2019 with domestic abuse identified as a factor at CIN assessment (excluding looked after children)_Number</v>
      </c>
      <c r="B1690" s="31" t="s">
        <v>233</v>
      </c>
      <c r="C1690" s="31" t="s">
        <v>234</v>
      </c>
      <c r="D1690" s="31" t="s">
        <v>474</v>
      </c>
      <c r="E1690" s="31" t="s">
        <v>475</v>
      </c>
      <c r="F1690" s="31" t="s">
        <v>26</v>
      </c>
      <c r="G1690" s="31" t="s">
        <v>109</v>
      </c>
      <c r="H1690" s="31" t="s">
        <v>743</v>
      </c>
      <c r="I1690" s="31">
        <v>53</v>
      </c>
      <c r="J1690" s="31">
        <v>5250</v>
      </c>
      <c r="K1690" s="31">
        <v>10.0952380952381</v>
      </c>
      <c r="L1690" s="31" t="s">
        <v>1125</v>
      </c>
      <c r="M1690" s="31">
        <f t="shared" si="53"/>
        <v>10.0952380952381</v>
      </c>
      <c r="N1690" s="31">
        <f t="shared" si="51"/>
        <v>0</v>
      </c>
    </row>
    <row r="1691" spans="1:14" x14ac:dyDescent="0.45">
      <c r="A1691" s="31" t="str">
        <f t="shared" si="52"/>
        <v>E09000004_CIN episodes for children aged &lt;1 at 31st March 2019 with domestic abuse identified as a factor at CIN assessment (excluding looked after children)_Number</v>
      </c>
      <c r="B1691" s="31" t="s">
        <v>242</v>
      </c>
      <c r="C1691" s="31" t="s">
        <v>243</v>
      </c>
      <c r="D1691" s="31" t="s">
        <v>474</v>
      </c>
      <c r="E1691" s="31" t="s">
        <v>475</v>
      </c>
      <c r="F1691" s="31" t="s">
        <v>26</v>
      </c>
      <c r="G1691" s="31" t="s">
        <v>109</v>
      </c>
      <c r="H1691" s="31" t="s">
        <v>743</v>
      </c>
      <c r="I1691" s="31">
        <v>36</v>
      </c>
      <c r="J1691" s="31">
        <v>3133</v>
      </c>
      <c r="K1691" s="31">
        <v>11.490584104691999</v>
      </c>
      <c r="L1691" s="31" t="s">
        <v>1126</v>
      </c>
      <c r="M1691" s="31">
        <f t="shared" si="53"/>
        <v>11.490584104691999</v>
      </c>
      <c r="N1691" s="31">
        <f t="shared" si="51"/>
        <v>0</v>
      </c>
    </row>
    <row r="1692" spans="1:14" x14ac:dyDescent="0.45">
      <c r="A1692" s="31" t="str">
        <f t="shared" si="52"/>
        <v>E09000005_CIN episodes for children aged &lt;1 at 31st March 2019 with domestic abuse identified as a factor at CIN assessment (excluding looked after children)_Number</v>
      </c>
      <c r="B1692" s="31" t="s">
        <v>261</v>
      </c>
      <c r="C1692" s="31" t="s">
        <v>262</v>
      </c>
      <c r="D1692" s="31" t="s">
        <v>474</v>
      </c>
      <c r="E1692" s="31" t="s">
        <v>475</v>
      </c>
      <c r="F1692" s="31" t="s">
        <v>26</v>
      </c>
      <c r="G1692" s="31" t="s">
        <v>109</v>
      </c>
      <c r="H1692" s="31" t="s">
        <v>743</v>
      </c>
      <c r="I1692" s="31">
        <v>61</v>
      </c>
      <c r="J1692" s="31">
        <v>4825</v>
      </c>
      <c r="K1692" s="31">
        <v>12.6424870466321</v>
      </c>
      <c r="L1692" s="31" t="s">
        <v>1127</v>
      </c>
      <c r="M1692" s="31">
        <f t="shared" si="53"/>
        <v>12.6424870466321</v>
      </c>
      <c r="N1692" s="31">
        <f t="shared" si="51"/>
        <v>0</v>
      </c>
    </row>
    <row r="1693" spans="1:14" x14ac:dyDescent="0.45">
      <c r="A1693" s="31" t="str">
        <f t="shared" si="52"/>
        <v>E09000006_CIN episodes for children aged &lt;1 at 31st March 2019 with domestic abuse identified as a factor at CIN assessment (excluding looked after children)_Number</v>
      </c>
      <c r="B1693" s="31" t="s">
        <v>267</v>
      </c>
      <c r="C1693" s="31" t="s">
        <v>268</v>
      </c>
      <c r="D1693" s="31" t="s">
        <v>474</v>
      </c>
      <c r="E1693" s="31" t="s">
        <v>475</v>
      </c>
      <c r="F1693" s="31" t="s">
        <v>26</v>
      </c>
      <c r="G1693" s="31" t="s">
        <v>109</v>
      </c>
      <c r="H1693" s="31" t="s">
        <v>743</v>
      </c>
      <c r="I1693" s="31">
        <v>78</v>
      </c>
      <c r="J1693" s="31">
        <v>4232</v>
      </c>
      <c r="K1693" s="31">
        <v>18.431001890359202</v>
      </c>
      <c r="L1693" s="31" t="s">
        <v>1128</v>
      </c>
      <c r="M1693" s="31">
        <f t="shared" si="53"/>
        <v>18.431001890359202</v>
      </c>
      <c r="N1693" s="31">
        <f t="shared" si="51"/>
        <v>0</v>
      </c>
    </row>
    <row r="1694" spans="1:14" x14ac:dyDescent="0.45">
      <c r="A1694" s="31" t="str">
        <f t="shared" si="52"/>
        <v>E09000008_CIN episodes for children aged &lt;1 at 31st March 2019 with domestic abuse identified as a factor at CIN assessment (excluding looked after children)_Number</v>
      </c>
      <c r="B1694" s="31" t="s">
        <v>486</v>
      </c>
      <c r="C1694" s="31" t="s">
        <v>487</v>
      </c>
      <c r="D1694" s="31" t="s">
        <v>474</v>
      </c>
      <c r="E1694" s="31" t="s">
        <v>475</v>
      </c>
      <c r="F1694" s="31" t="s">
        <v>26</v>
      </c>
      <c r="G1694" s="31" t="s">
        <v>109</v>
      </c>
      <c r="H1694" s="31" t="s">
        <v>743</v>
      </c>
      <c r="I1694" s="31">
        <v>70</v>
      </c>
      <c r="J1694" s="31">
        <v>5591</v>
      </c>
      <c r="K1694" s="31">
        <v>12.5201216240386</v>
      </c>
      <c r="L1694" s="31" t="s">
        <v>1129</v>
      </c>
      <c r="M1694" s="31">
        <f t="shared" si="53"/>
        <v>12.5201216240386</v>
      </c>
      <c r="N1694" s="31">
        <f t="shared" si="51"/>
        <v>0</v>
      </c>
    </row>
    <row r="1695" spans="1:14" x14ac:dyDescent="0.45">
      <c r="A1695" s="31" t="str">
        <f t="shared" si="52"/>
        <v>E09000009_CIN episodes for children aged &lt;1 at 31st March 2019 with domestic abuse identified as a factor at CIN assessment (excluding looked after children)_Number</v>
      </c>
      <c r="B1695" s="31" t="s">
        <v>509</v>
      </c>
      <c r="C1695" s="31" t="s">
        <v>510</v>
      </c>
      <c r="D1695" s="31" t="s">
        <v>474</v>
      </c>
      <c r="E1695" s="31" t="s">
        <v>475</v>
      </c>
      <c r="F1695" s="31" t="s">
        <v>26</v>
      </c>
      <c r="G1695" s="31" t="s">
        <v>109</v>
      </c>
      <c r="H1695" s="31" t="s">
        <v>743</v>
      </c>
      <c r="I1695" s="31">
        <v>70</v>
      </c>
      <c r="J1695" s="31">
        <v>4807</v>
      </c>
      <c r="K1695" s="31">
        <v>14.5620969419596</v>
      </c>
      <c r="L1695" s="31" t="s">
        <v>1130</v>
      </c>
      <c r="M1695" s="31">
        <f t="shared" si="53"/>
        <v>14.5620969419596</v>
      </c>
      <c r="N1695" s="31">
        <f t="shared" si="51"/>
        <v>0</v>
      </c>
    </row>
    <row r="1696" spans="1:14" x14ac:dyDescent="0.45">
      <c r="A1696" s="31" t="str">
        <f t="shared" si="52"/>
        <v>E09000010_CIN episodes for children aged &lt;1 at 31st March 2019 with domestic abuse identified as a factor at CIN assessment (excluding looked after children)_Number</v>
      </c>
      <c r="B1696" s="31" t="s">
        <v>301</v>
      </c>
      <c r="C1696" s="31" t="s">
        <v>302</v>
      </c>
      <c r="D1696" s="31" t="s">
        <v>474</v>
      </c>
      <c r="E1696" s="31" t="s">
        <v>475</v>
      </c>
      <c r="F1696" s="31" t="s">
        <v>26</v>
      </c>
      <c r="G1696" s="31" t="s">
        <v>109</v>
      </c>
      <c r="H1696" s="31" t="s">
        <v>743</v>
      </c>
      <c r="I1696" s="31">
        <v>89</v>
      </c>
      <c r="J1696" s="31">
        <v>4739</v>
      </c>
      <c r="K1696" s="31">
        <v>18.780333403671701</v>
      </c>
      <c r="L1696" s="31" t="s">
        <v>1131</v>
      </c>
      <c r="M1696" s="31">
        <f t="shared" si="53"/>
        <v>18.780333403671701</v>
      </c>
      <c r="N1696" s="31">
        <f t="shared" si="51"/>
        <v>0</v>
      </c>
    </row>
    <row r="1697" spans="1:14" x14ac:dyDescent="0.45">
      <c r="A1697" s="31" t="str">
        <f t="shared" si="52"/>
        <v>E09000014_CIN episodes for children aged &lt;1 at 31st March 2019 with domestic abuse identified as a factor at CIN assessment (excluding looked after children)_Number</v>
      </c>
      <c r="B1697" s="31" t="s">
        <v>311</v>
      </c>
      <c r="C1697" s="31" t="s">
        <v>312</v>
      </c>
      <c r="D1697" s="31" t="s">
        <v>474</v>
      </c>
      <c r="E1697" s="31" t="s">
        <v>475</v>
      </c>
      <c r="F1697" s="31" t="s">
        <v>26</v>
      </c>
      <c r="G1697" s="31" t="s">
        <v>109</v>
      </c>
      <c r="H1697" s="31" t="s">
        <v>743</v>
      </c>
      <c r="I1697" s="31">
        <v>66</v>
      </c>
      <c r="J1697" s="31">
        <v>3767</v>
      </c>
      <c r="K1697" s="31">
        <v>17.520573400583999</v>
      </c>
      <c r="L1697" s="31" t="s">
        <v>1120</v>
      </c>
      <c r="M1697" s="31">
        <f t="shared" si="53"/>
        <v>17.520573400583999</v>
      </c>
      <c r="N1697" s="31">
        <f t="shared" si="51"/>
        <v>0</v>
      </c>
    </row>
    <row r="1698" spans="1:14" x14ac:dyDescent="0.45">
      <c r="A1698" s="31" t="str">
        <f t="shared" si="52"/>
        <v>E09000015_CIN episodes for children aged &lt;1 at 31st March 2019 with domestic abuse identified as a factor at CIN assessment (excluding looked after children)_Number</v>
      </c>
      <c r="B1698" s="31" t="s">
        <v>496</v>
      </c>
      <c r="C1698" s="31" t="s">
        <v>497</v>
      </c>
      <c r="D1698" s="31" t="s">
        <v>474</v>
      </c>
      <c r="E1698" s="31" t="s">
        <v>475</v>
      </c>
      <c r="F1698" s="31" t="s">
        <v>26</v>
      </c>
      <c r="G1698" s="31" t="s">
        <v>109</v>
      </c>
      <c r="H1698" s="31" t="s">
        <v>743</v>
      </c>
      <c r="I1698" s="31">
        <v>54</v>
      </c>
      <c r="J1698" s="31">
        <v>3577</v>
      </c>
      <c r="K1698" s="31">
        <v>15.0964495387196</v>
      </c>
      <c r="L1698" s="31" t="s">
        <v>1132</v>
      </c>
      <c r="M1698" s="31">
        <f t="shared" si="53"/>
        <v>15.0964495387196</v>
      </c>
      <c r="N1698" s="31">
        <f t="shared" si="51"/>
        <v>0</v>
      </c>
    </row>
    <row r="1699" spans="1:14" x14ac:dyDescent="0.45">
      <c r="A1699" s="31" t="str">
        <f t="shared" si="52"/>
        <v>E09000016_CIN episodes for children aged &lt;1 at 31st March 2019 with domestic abuse identified as a factor at CIN assessment (excluding looked after children)_Number</v>
      </c>
      <c r="B1699" s="31" t="s">
        <v>315</v>
      </c>
      <c r="C1699" s="31" t="s">
        <v>316</v>
      </c>
      <c r="D1699" s="31" t="s">
        <v>474</v>
      </c>
      <c r="E1699" s="31" t="s">
        <v>475</v>
      </c>
      <c r="F1699" s="31" t="s">
        <v>26</v>
      </c>
      <c r="G1699" s="31" t="s">
        <v>109</v>
      </c>
      <c r="H1699" s="31" t="s">
        <v>743</v>
      </c>
      <c r="I1699" s="31">
        <v>23</v>
      </c>
      <c r="J1699" s="31">
        <v>3365</v>
      </c>
      <c r="K1699" s="31">
        <v>6.8350668647845501</v>
      </c>
      <c r="L1699" s="31" t="s">
        <v>1133</v>
      </c>
      <c r="M1699" s="31">
        <f t="shared" si="53"/>
        <v>6.8350668647845501</v>
      </c>
      <c r="N1699" s="31">
        <f t="shared" si="51"/>
        <v>0</v>
      </c>
    </row>
    <row r="1700" spans="1:14" x14ac:dyDescent="0.45">
      <c r="A1700" s="31" t="str">
        <f t="shared" si="52"/>
        <v>E09000017_CIN episodes for children aged &lt;1 at 31st March 2019 with domestic abuse identified as a factor at CIN assessment (excluding looked after children)_Number</v>
      </c>
      <c r="B1700" s="31" t="s">
        <v>321</v>
      </c>
      <c r="C1700" s="31" t="s">
        <v>322</v>
      </c>
      <c r="D1700" s="31" t="s">
        <v>474</v>
      </c>
      <c r="E1700" s="31" t="s">
        <v>475</v>
      </c>
      <c r="F1700" s="31" t="s">
        <v>26</v>
      </c>
      <c r="G1700" s="31" t="s">
        <v>109</v>
      </c>
      <c r="H1700" s="31" t="s">
        <v>743</v>
      </c>
      <c r="I1700" s="31">
        <v>72</v>
      </c>
      <c r="J1700" s="31">
        <v>4372</v>
      </c>
      <c r="K1700" s="31">
        <v>16.468435498627599</v>
      </c>
      <c r="L1700" s="31" t="s">
        <v>1134</v>
      </c>
      <c r="M1700" s="31">
        <f t="shared" si="53"/>
        <v>16.468435498627599</v>
      </c>
      <c r="N1700" s="31">
        <f t="shared" si="51"/>
        <v>0</v>
      </c>
    </row>
    <row r="1701" spans="1:14" x14ac:dyDescent="0.45">
      <c r="A1701" s="31" t="str">
        <f t="shared" si="52"/>
        <v>E09000018_CIN episodes for children aged &lt;1 at 31st March 2019 with domestic abuse identified as a factor at CIN assessment (excluding looked after children)_Number</v>
      </c>
      <c r="B1701" s="31" t="s">
        <v>323</v>
      </c>
      <c r="C1701" s="31" t="s">
        <v>324</v>
      </c>
      <c r="D1701" s="31" t="s">
        <v>474</v>
      </c>
      <c r="E1701" s="31" t="s">
        <v>475</v>
      </c>
      <c r="F1701" s="31" t="s">
        <v>26</v>
      </c>
      <c r="G1701" s="31" t="s">
        <v>109</v>
      </c>
      <c r="H1701" s="31" t="s">
        <v>743</v>
      </c>
      <c r="I1701" s="31">
        <v>54</v>
      </c>
      <c r="J1701" s="31">
        <v>3987</v>
      </c>
      <c r="K1701" s="31">
        <v>13.5440180586907</v>
      </c>
      <c r="L1701" s="31" t="s">
        <v>1135</v>
      </c>
      <c r="M1701" s="31">
        <f t="shared" si="53"/>
        <v>13.5440180586907</v>
      </c>
      <c r="N1701" s="31">
        <f t="shared" si="51"/>
        <v>0</v>
      </c>
    </row>
    <row r="1702" spans="1:14" x14ac:dyDescent="0.45">
      <c r="A1702" s="31" t="str">
        <f t="shared" si="52"/>
        <v>E09000021_CIN episodes for children aged &lt;1 at 31st March 2019 with domestic abuse identified as a factor at CIN assessment (excluding looked after children)_Number</v>
      </c>
      <c r="B1702" s="31" t="s">
        <v>520</v>
      </c>
      <c r="C1702" s="31" t="s">
        <v>521</v>
      </c>
      <c r="D1702" s="31" t="s">
        <v>474</v>
      </c>
      <c r="E1702" s="31" t="s">
        <v>475</v>
      </c>
      <c r="F1702" s="31" t="s">
        <v>26</v>
      </c>
      <c r="G1702" s="31" t="s">
        <v>109</v>
      </c>
      <c r="H1702" s="31" t="s">
        <v>743</v>
      </c>
      <c r="I1702" s="31">
        <v>25</v>
      </c>
      <c r="J1702" s="31">
        <v>2087</v>
      </c>
      <c r="K1702" s="31">
        <v>11.978917105893601</v>
      </c>
      <c r="L1702" s="31" t="s">
        <v>1136</v>
      </c>
      <c r="M1702" s="31">
        <f t="shared" si="53"/>
        <v>11.978917105893601</v>
      </c>
      <c r="N1702" s="31">
        <f t="shared" si="51"/>
        <v>0</v>
      </c>
    </row>
    <row r="1703" spans="1:14" x14ac:dyDescent="0.45">
      <c r="A1703" s="31" t="str">
        <f t="shared" si="52"/>
        <v>E09000024_CIN episodes for children aged &lt;1 at 31st March 2019 with domestic abuse identified as a factor at CIN assessment (excluding looked after children)_Number</v>
      </c>
      <c r="B1703" s="31" t="s">
        <v>353</v>
      </c>
      <c r="C1703" s="31" t="s">
        <v>354</v>
      </c>
      <c r="D1703" s="31" t="s">
        <v>474</v>
      </c>
      <c r="E1703" s="31" t="s">
        <v>475</v>
      </c>
      <c r="F1703" s="31" t="s">
        <v>26</v>
      </c>
      <c r="G1703" s="31" t="s">
        <v>109</v>
      </c>
      <c r="H1703" s="31" t="s">
        <v>743</v>
      </c>
      <c r="I1703" s="31">
        <v>40</v>
      </c>
      <c r="J1703" s="31">
        <v>3035</v>
      </c>
      <c r="K1703" s="31">
        <v>13.1795716639209</v>
      </c>
      <c r="L1703" s="31" t="s">
        <v>1137</v>
      </c>
      <c r="M1703" s="31">
        <f t="shared" si="53"/>
        <v>13.1795716639209</v>
      </c>
      <c r="N1703" s="31">
        <f t="shared" si="51"/>
        <v>0</v>
      </c>
    </row>
    <row r="1704" spans="1:14" x14ac:dyDescent="0.45">
      <c r="A1704" s="31" t="str">
        <f t="shared" si="52"/>
        <v>E09000025_CIN episodes for children aged &lt;1 at 31st March 2019 with domestic abuse identified as a factor at CIN assessment (excluding looked after children)_Number</v>
      </c>
      <c r="B1704" s="31" t="s">
        <v>359</v>
      </c>
      <c r="C1704" s="31" t="s">
        <v>360</v>
      </c>
      <c r="D1704" s="31" t="s">
        <v>474</v>
      </c>
      <c r="E1704" s="31" t="s">
        <v>475</v>
      </c>
      <c r="F1704" s="31" t="s">
        <v>26</v>
      </c>
      <c r="G1704" s="31" t="s">
        <v>109</v>
      </c>
      <c r="H1704" s="31" t="s">
        <v>743</v>
      </c>
      <c r="I1704" s="31">
        <v>63</v>
      </c>
      <c r="J1704" s="31">
        <v>5706</v>
      </c>
      <c r="K1704" s="31">
        <v>11.0410094637224</v>
      </c>
      <c r="L1704" s="31" t="s">
        <v>1138</v>
      </c>
      <c r="M1704" s="31">
        <f t="shared" si="53"/>
        <v>11.0410094637224</v>
      </c>
      <c r="N1704" s="31">
        <f t="shared" si="51"/>
        <v>0</v>
      </c>
    </row>
    <row r="1705" spans="1:14" x14ac:dyDescent="0.45">
      <c r="A1705" s="31" t="str">
        <f t="shared" si="52"/>
        <v>E09000026_CIN episodes for children aged &lt;1 at 31st March 2019 with domestic abuse identified as a factor at CIN assessment (excluding looked after children)_Number</v>
      </c>
      <c r="B1705" s="31" t="s">
        <v>385</v>
      </c>
      <c r="C1705" s="31" t="s">
        <v>386</v>
      </c>
      <c r="D1705" s="31" t="s">
        <v>474</v>
      </c>
      <c r="E1705" s="31" t="s">
        <v>475</v>
      </c>
      <c r="F1705" s="31" t="s">
        <v>26</v>
      </c>
      <c r="G1705" s="31" t="s">
        <v>109</v>
      </c>
      <c r="H1705" s="31" t="s">
        <v>743</v>
      </c>
      <c r="I1705" s="31">
        <v>62</v>
      </c>
      <c r="J1705" s="31">
        <v>4605</v>
      </c>
      <c r="K1705" s="31">
        <v>13.463626492942501</v>
      </c>
      <c r="L1705" s="31" t="s">
        <v>1135</v>
      </c>
      <c r="M1705" s="31">
        <f t="shared" si="53"/>
        <v>13.463626492942501</v>
      </c>
      <c r="N1705" s="31">
        <f t="shared" si="51"/>
        <v>0</v>
      </c>
    </row>
    <row r="1706" spans="1:14" x14ac:dyDescent="0.45">
      <c r="A1706" s="31" t="str">
        <f t="shared" si="52"/>
        <v>E09000027_CIN episodes for children aged &lt;1 at 31st March 2019 with domestic abuse identified as a factor at CIN assessment (excluding looked after children)_Number</v>
      </c>
      <c r="B1706" s="31" t="s">
        <v>389</v>
      </c>
      <c r="C1706" s="31" t="s">
        <v>390</v>
      </c>
      <c r="D1706" s="31" t="s">
        <v>474</v>
      </c>
      <c r="E1706" s="31" t="s">
        <v>475</v>
      </c>
      <c r="F1706" s="31" t="s">
        <v>26</v>
      </c>
      <c r="G1706" s="31" t="s">
        <v>109</v>
      </c>
      <c r="H1706" s="31" t="s">
        <v>743</v>
      </c>
      <c r="I1706" s="31">
        <v>23</v>
      </c>
      <c r="J1706" s="31">
        <v>2396</v>
      </c>
      <c r="K1706" s="31">
        <v>9.5993322203672804</v>
      </c>
      <c r="L1706" s="31" t="s">
        <v>1139</v>
      </c>
      <c r="M1706" s="31">
        <f t="shared" si="53"/>
        <v>9.5993322203672804</v>
      </c>
      <c r="N1706" s="31">
        <f t="shared" si="51"/>
        <v>0</v>
      </c>
    </row>
    <row r="1707" spans="1:14" x14ac:dyDescent="0.45">
      <c r="A1707" s="31" t="str">
        <f t="shared" si="52"/>
        <v>E09000029_CIN episodes for children aged &lt;1 at 31st March 2019 with domestic abuse identified as a factor at CIN assessment (excluding looked after children)_Number</v>
      </c>
      <c r="B1707" s="31" t="s">
        <v>432</v>
      </c>
      <c r="C1707" s="31" t="s">
        <v>433</v>
      </c>
      <c r="D1707" s="31" t="s">
        <v>474</v>
      </c>
      <c r="E1707" s="31" t="s">
        <v>475</v>
      </c>
      <c r="F1707" s="31" t="s">
        <v>26</v>
      </c>
      <c r="G1707" s="31" t="s">
        <v>109</v>
      </c>
      <c r="H1707" s="31" t="s">
        <v>743</v>
      </c>
      <c r="I1707" s="31">
        <v>41</v>
      </c>
      <c r="J1707" s="31">
        <v>2549</v>
      </c>
      <c r="K1707" s="31">
        <v>16.0847391133778</v>
      </c>
      <c r="L1707" s="31" t="s">
        <v>1140</v>
      </c>
      <c r="M1707" s="31">
        <f t="shared" si="53"/>
        <v>16.0847391133778</v>
      </c>
      <c r="N1707" s="31">
        <f t="shared" si="51"/>
        <v>0</v>
      </c>
    </row>
    <row r="1708" spans="1:14" x14ac:dyDescent="0.45">
      <c r="A1708" s="31" t="str">
        <f t="shared" si="52"/>
        <v>E09000031_CIN episodes for children aged &lt;1 at 31st March 2019 with domestic abuse identified as a factor at CIN assessment (excluding looked after children)_Number</v>
      </c>
      <c r="B1708" s="31" t="s">
        <v>448</v>
      </c>
      <c r="C1708" s="31" t="s">
        <v>449</v>
      </c>
      <c r="D1708" s="31" t="s">
        <v>474</v>
      </c>
      <c r="E1708" s="31" t="s">
        <v>475</v>
      </c>
      <c r="F1708" s="31" t="s">
        <v>26</v>
      </c>
      <c r="G1708" s="31" t="s">
        <v>109</v>
      </c>
      <c r="H1708" s="31" t="s">
        <v>743</v>
      </c>
      <c r="I1708" s="31">
        <v>38</v>
      </c>
      <c r="J1708" s="31">
        <v>4448</v>
      </c>
      <c r="K1708" s="31">
        <v>8.5431654676259008</v>
      </c>
      <c r="L1708" s="31" t="s">
        <v>1141</v>
      </c>
      <c r="M1708" s="31">
        <f t="shared" si="53"/>
        <v>8.5431654676259008</v>
      </c>
      <c r="N1708" s="31">
        <f t="shared" si="51"/>
        <v>0</v>
      </c>
    </row>
    <row r="1709" spans="1:14" x14ac:dyDescent="0.45">
      <c r="A1709" s="31" t="str">
        <f t="shared" si="52"/>
        <v>E08000025_CIN episodes for children aged &lt;1 at 31st March 2019 with domestic abuse identified as a factor at CIN assessment (excluding looked after children)_Number</v>
      </c>
      <c r="B1709" s="31" t="s">
        <v>245</v>
      </c>
      <c r="C1709" s="31" t="s">
        <v>246</v>
      </c>
      <c r="D1709" s="31" t="s">
        <v>474</v>
      </c>
      <c r="E1709" s="31" t="s">
        <v>475</v>
      </c>
      <c r="F1709" s="31" t="s">
        <v>26</v>
      </c>
      <c r="G1709" s="31" t="s">
        <v>109</v>
      </c>
      <c r="H1709" s="31" t="s">
        <v>743</v>
      </c>
      <c r="I1709" s="31">
        <v>266</v>
      </c>
      <c r="J1709" s="31">
        <v>16082</v>
      </c>
      <c r="K1709" s="31">
        <v>16.5402313145131</v>
      </c>
      <c r="L1709" s="31" t="s">
        <v>1134</v>
      </c>
      <c r="M1709" s="31">
        <f t="shared" si="53"/>
        <v>16.5402313145131</v>
      </c>
      <c r="N1709" s="31">
        <f t="shared" si="51"/>
        <v>0</v>
      </c>
    </row>
    <row r="1710" spans="1:14" x14ac:dyDescent="0.45">
      <c r="A1710" s="31" t="str">
        <f t="shared" si="52"/>
        <v>E08000026_CIN episodes for children aged &lt;1 at 31st March 2019 with domestic abuse identified as a factor at CIN assessment (excluding looked after children)_Number</v>
      </c>
      <c r="B1710" s="31" t="s">
        <v>283</v>
      </c>
      <c r="C1710" s="31" t="s">
        <v>284</v>
      </c>
      <c r="D1710" s="31" t="s">
        <v>474</v>
      </c>
      <c r="E1710" s="31" t="s">
        <v>475</v>
      </c>
      <c r="F1710" s="31" t="s">
        <v>26</v>
      </c>
      <c r="G1710" s="31" t="s">
        <v>109</v>
      </c>
      <c r="H1710" s="31" t="s">
        <v>743</v>
      </c>
      <c r="I1710" s="31">
        <v>91</v>
      </c>
      <c r="J1710" s="31">
        <v>4431</v>
      </c>
      <c r="K1710" s="31">
        <v>20.5371248025276</v>
      </c>
      <c r="L1710" s="31" t="s">
        <v>1142</v>
      </c>
      <c r="M1710" s="31">
        <f t="shared" si="53"/>
        <v>20.5371248025276</v>
      </c>
      <c r="N1710" s="31">
        <f t="shared" si="51"/>
        <v>0</v>
      </c>
    </row>
    <row r="1711" spans="1:14" x14ac:dyDescent="0.45">
      <c r="A1711" s="31" t="str">
        <f t="shared" si="52"/>
        <v>E08000027_CIN episodes for children aged &lt;1 at 31st March 2019 with domestic abuse identified as a factor at CIN assessment (excluding looked after children)_Number</v>
      </c>
      <c r="B1711" s="31" t="s">
        <v>297</v>
      </c>
      <c r="C1711" s="31" t="s">
        <v>298</v>
      </c>
      <c r="D1711" s="31" t="s">
        <v>474</v>
      </c>
      <c r="E1711" s="31" t="s">
        <v>475</v>
      </c>
      <c r="F1711" s="31" t="s">
        <v>26</v>
      </c>
      <c r="G1711" s="31" t="s">
        <v>109</v>
      </c>
      <c r="H1711" s="31" t="s">
        <v>743</v>
      </c>
      <c r="I1711" s="31">
        <v>39</v>
      </c>
      <c r="J1711" s="31">
        <v>3702</v>
      </c>
      <c r="K1711" s="31">
        <v>10.5348460291734</v>
      </c>
      <c r="L1711" s="31" t="s">
        <v>1143</v>
      </c>
      <c r="M1711" s="31">
        <f t="shared" si="53"/>
        <v>10.5348460291734</v>
      </c>
      <c r="N1711" s="31">
        <f t="shared" si="51"/>
        <v>0</v>
      </c>
    </row>
    <row r="1712" spans="1:14" x14ac:dyDescent="0.45">
      <c r="A1712" s="31" t="str">
        <f t="shared" si="52"/>
        <v>E08000028_CIN episodes for children aged &lt;1 at 31st March 2019 with domestic abuse identified as a factor at CIN assessment (excluding looked after children)_Number</v>
      </c>
      <c r="B1712" s="31" t="s">
        <v>397</v>
      </c>
      <c r="C1712" s="31" t="s">
        <v>398</v>
      </c>
      <c r="D1712" s="31" t="s">
        <v>474</v>
      </c>
      <c r="E1712" s="31" t="s">
        <v>475</v>
      </c>
      <c r="F1712" s="31" t="s">
        <v>26</v>
      </c>
      <c r="G1712" s="31" t="s">
        <v>109</v>
      </c>
      <c r="H1712" s="31" t="s">
        <v>743</v>
      </c>
      <c r="I1712" s="31">
        <v>119</v>
      </c>
      <c r="J1712" s="31">
        <v>4579</v>
      </c>
      <c r="K1712" s="31">
        <v>25.988207032103102</v>
      </c>
      <c r="L1712" s="31" t="s">
        <v>1144</v>
      </c>
      <c r="M1712" s="31">
        <f t="shared" si="53"/>
        <v>25.988207032103102</v>
      </c>
      <c r="N1712" s="31">
        <f t="shared" si="51"/>
        <v>0</v>
      </c>
    </row>
    <row r="1713" spans="1:14" x14ac:dyDescent="0.45">
      <c r="A1713" s="31" t="str">
        <f t="shared" si="52"/>
        <v>E08000029_CIN episodes for children aged &lt;1 at 31st March 2019 with domestic abuse identified as a factor at CIN assessment (excluding looked after children)_Number</v>
      </c>
      <c r="B1713" s="31" t="s">
        <v>516</v>
      </c>
      <c r="C1713" s="31" t="s">
        <v>517</v>
      </c>
      <c r="D1713" s="31" t="s">
        <v>474</v>
      </c>
      <c r="E1713" s="31" t="s">
        <v>475</v>
      </c>
      <c r="F1713" s="31" t="s">
        <v>26</v>
      </c>
      <c r="G1713" s="31" t="s">
        <v>109</v>
      </c>
      <c r="H1713" s="31" t="s">
        <v>743</v>
      </c>
      <c r="I1713" s="31">
        <v>42</v>
      </c>
      <c r="J1713" s="31">
        <v>2300</v>
      </c>
      <c r="K1713" s="31">
        <v>18.260869565217401</v>
      </c>
      <c r="L1713" s="31" t="s">
        <v>1145</v>
      </c>
      <c r="M1713" s="31">
        <f t="shared" si="53"/>
        <v>18.260869565217401</v>
      </c>
      <c r="N1713" s="31">
        <f t="shared" si="51"/>
        <v>0</v>
      </c>
    </row>
    <row r="1714" spans="1:14" x14ac:dyDescent="0.45">
      <c r="A1714" s="31" t="str">
        <f t="shared" si="52"/>
        <v>E08000030_CIN episodes for children aged &lt;1 at 31st March 2019 with domestic abuse identified as a factor at CIN assessment (excluding looked after children)_Number</v>
      </c>
      <c r="B1714" s="31" t="s">
        <v>446</v>
      </c>
      <c r="C1714" s="31" t="s">
        <v>447</v>
      </c>
      <c r="D1714" s="31" t="s">
        <v>474</v>
      </c>
      <c r="E1714" s="31" t="s">
        <v>475</v>
      </c>
      <c r="F1714" s="31" t="s">
        <v>26</v>
      </c>
      <c r="G1714" s="31" t="s">
        <v>109</v>
      </c>
      <c r="H1714" s="31" t="s">
        <v>743</v>
      </c>
      <c r="I1714" s="31">
        <v>137</v>
      </c>
      <c r="J1714" s="31">
        <v>3892</v>
      </c>
      <c r="K1714" s="31">
        <v>35.200411099691699</v>
      </c>
      <c r="L1714" s="31" t="s">
        <v>1146</v>
      </c>
      <c r="M1714" s="31">
        <f t="shared" si="53"/>
        <v>35.200411099691699</v>
      </c>
      <c r="N1714" s="31">
        <f t="shared" si="51"/>
        <v>0</v>
      </c>
    </row>
    <row r="1715" spans="1:14" x14ac:dyDescent="0.45">
      <c r="A1715" s="31" t="str">
        <f t="shared" si="52"/>
        <v>E08000031_CIN episodes for children aged &lt;1 at 31st March 2019 with domestic abuse identified as a factor at CIN assessment (excluding looked after children)_Number</v>
      </c>
      <c r="B1715" s="31" t="s">
        <v>468</v>
      </c>
      <c r="C1715" s="31" t="s">
        <v>469</v>
      </c>
      <c r="D1715" s="31" t="s">
        <v>474</v>
      </c>
      <c r="E1715" s="31" t="s">
        <v>475</v>
      </c>
      <c r="F1715" s="31" t="s">
        <v>26</v>
      </c>
      <c r="G1715" s="31" t="s">
        <v>109</v>
      </c>
      <c r="H1715" s="31" t="s">
        <v>743</v>
      </c>
      <c r="I1715" s="31">
        <v>35</v>
      </c>
      <c r="J1715" s="31">
        <v>3481</v>
      </c>
      <c r="K1715" s="31">
        <v>10.0545820166619</v>
      </c>
      <c r="L1715" s="31" t="s">
        <v>1125</v>
      </c>
      <c r="M1715" s="31">
        <f t="shared" si="53"/>
        <v>10.0545820166619</v>
      </c>
      <c r="N1715" s="31">
        <f t="shared" si="51"/>
        <v>0</v>
      </c>
    </row>
    <row r="1716" spans="1:14" x14ac:dyDescent="0.45">
      <c r="A1716" s="31" t="str">
        <f t="shared" si="52"/>
        <v>E08000011_CIN episodes for children aged &lt;1 at 31st March 2019 with domestic abuse identified as a factor at CIN assessment (excluding looked after children)_Number</v>
      </c>
      <c r="B1716" s="31" t="s">
        <v>333</v>
      </c>
      <c r="C1716" s="31" t="s">
        <v>334</v>
      </c>
      <c r="D1716" s="31" t="s">
        <v>474</v>
      </c>
      <c r="E1716" s="31" t="s">
        <v>475</v>
      </c>
      <c r="F1716" s="31" t="s">
        <v>26</v>
      </c>
      <c r="G1716" s="31" t="s">
        <v>109</v>
      </c>
      <c r="H1716" s="31" t="s">
        <v>743</v>
      </c>
      <c r="I1716" s="31">
        <v>38</v>
      </c>
      <c r="J1716" s="31">
        <v>1977</v>
      </c>
      <c r="K1716" s="31">
        <v>19.221041982802198</v>
      </c>
      <c r="L1716" s="31" t="s">
        <v>1147</v>
      </c>
      <c r="M1716" s="31">
        <f t="shared" si="53"/>
        <v>19.221041982802198</v>
      </c>
      <c r="N1716" s="31">
        <f t="shared" si="51"/>
        <v>0</v>
      </c>
    </row>
    <row r="1717" spans="1:14" x14ac:dyDescent="0.45">
      <c r="A1717" s="31" t="str">
        <f t="shared" si="52"/>
        <v>E08000012_CIN episodes for children aged &lt;1 at 31st March 2019 with domestic abuse identified as a factor at CIN assessment (excluding looked after children)_Number</v>
      </c>
      <c r="B1717" s="31" t="s">
        <v>347</v>
      </c>
      <c r="C1717" s="31" t="s">
        <v>348</v>
      </c>
      <c r="D1717" s="31" t="s">
        <v>474</v>
      </c>
      <c r="E1717" s="31" t="s">
        <v>475</v>
      </c>
      <c r="F1717" s="31" t="s">
        <v>26</v>
      </c>
      <c r="G1717" s="31" t="s">
        <v>109</v>
      </c>
      <c r="H1717" s="31" t="s">
        <v>743</v>
      </c>
      <c r="I1717" s="31">
        <v>132</v>
      </c>
      <c r="J1717" s="31">
        <v>5908</v>
      </c>
      <c r="K1717" s="31">
        <v>22.342586323629</v>
      </c>
      <c r="L1717" s="31" t="s">
        <v>1148</v>
      </c>
      <c r="M1717" s="31">
        <f t="shared" si="53"/>
        <v>22.342586323629</v>
      </c>
      <c r="N1717" s="31">
        <f t="shared" si="51"/>
        <v>0</v>
      </c>
    </row>
    <row r="1718" spans="1:14" x14ac:dyDescent="0.45">
      <c r="A1718" s="31" t="str">
        <f t="shared" si="52"/>
        <v>E08000013_CIN episodes for children aged &lt;1 at 31st March 2019 with domestic abuse identified as a factor at CIN assessment (excluding looked after children)_Number</v>
      </c>
      <c r="B1718" s="31" t="s">
        <v>416</v>
      </c>
      <c r="C1718" s="31" t="s">
        <v>417</v>
      </c>
      <c r="D1718" s="31" t="s">
        <v>474</v>
      </c>
      <c r="E1718" s="31" t="s">
        <v>475</v>
      </c>
      <c r="F1718" s="31" t="s">
        <v>26</v>
      </c>
      <c r="G1718" s="31" t="s">
        <v>109</v>
      </c>
      <c r="H1718" s="31" t="s">
        <v>743</v>
      </c>
      <c r="I1718" s="31">
        <v>44</v>
      </c>
      <c r="J1718" s="31">
        <v>1985</v>
      </c>
      <c r="K1718" s="31">
        <v>22.166246851385399</v>
      </c>
      <c r="L1718" s="31" t="s">
        <v>1149</v>
      </c>
      <c r="M1718" s="31">
        <f t="shared" si="53"/>
        <v>22.166246851385399</v>
      </c>
      <c r="N1718" s="31">
        <f t="shared" si="51"/>
        <v>0</v>
      </c>
    </row>
    <row r="1719" spans="1:14" x14ac:dyDescent="0.45">
      <c r="A1719" s="31" t="str">
        <f t="shared" si="52"/>
        <v>E08000014_CIN episodes for children aged &lt;1 at 31st March 2019 with domestic abuse identified as a factor at CIN assessment (excluding looked after children)_Number</v>
      </c>
      <c r="B1719" s="31" t="s">
        <v>399</v>
      </c>
      <c r="C1719" s="31" t="s">
        <v>400</v>
      </c>
      <c r="D1719" s="31" t="s">
        <v>474</v>
      </c>
      <c r="E1719" s="31" t="s">
        <v>475</v>
      </c>
      <c r="F1719" s="31" t="s">
        <v>26</v>
      </c>
      <c r="G1719" s="31" t="s">
        <v>109</v>
      </c>
      <c r="H1719" s="31" t="s">
        <v>743</v>
      </c>
      <c r="I1719" s="31">
        <v>68</v>
      </c>
      <c r="J1719" s="31">
        <v>2678</v>
      </c>
      <c r="K1719" s="31">
        <v>25.392083644510802</v>
      </c>
      <c r="L1719" s="31" t="s">
        <v>1150</v>
      </c>
      <c r="M1719" s="31">
        <f t="shared" si="53"/>
        <v>25.392083644510802</v>
      </c>
      <c r="N1719" s="31">
        <f t="shared" si="51"/>
        <v>0</v>
      </c>
    </row>
    <row r="1720" spans="1:14" x14ac:dyDescent="0.45">
      <c r="A1720" s="31" t="str">
        <f t="shared" si="52"/>
        <v>E08000015_CIN episodes for children aged &lt;1 at 31st March 2019 with domestic abuse identified as a factor at CIN assessment (excluding looked after children)_Number</v>
      </c>
      <c r="B1720" s="31" t="s">
        <v>464</v>
      </c>
      <c r="C1720" s="31" t="s">
        <v>465</v>
      </c>
      <c r="D1720" s="31" t="s">
        <v>474</v>
      </c>
      <c r="E1720" s="31" t="s">
        <v>475</v>
      </c>
      <c r="F1720" s="31" t="s">
        <v>26</v>
      </c>
      <c r="G1720" s="31" t="s">
        <v>109</v>
      </c>
      <c r="H1720" s="31" t="s">
        <v>743</v>
      </c>
      <c r="I1720" s="31">
        <v>80</v>
      </c>
      <c r="J1720" s="31">
        <v>3335</v>
      </c>
      <c r="K1720" s="31">
        <v>23.988005997001501</v>
      </c>
      <c r="L1720" s="31" t="s">
        <v>1151</v>
      </c>
      <c r="M1720" s="31">
        <f t="shared" si="53"/>
        <v>23.988005997001501</v>
      </c>
      <c r="N1720" s="31">
        <f t="shared" si="51"/>
        <v>0</v>
      </c>
    </row>
    <row r="1721" spans="1:14" x14ac:dyDescent="0.45">
      <c r="A1721" s="31" t="str">
        <f t="shared" si="52"/>
        <v>E08000001_CIN episodes for children aged &lt;1 at 31st March 2019 with domestic abuse identified as a factor at CIN assessment (excluding looked after children)_Number</v>
      </c>
      <c r="B1721" s="31" t="s">
        <v>252</v>
      </c>
      <c r="C1721" s="31" t="s">
        <v>253</v>
      </c>
      <c r="D1721" s="31" t="s">
        <v>474</v>
      </c>
      <c r="E1721" s="31" t="s">
        <v>475</v>
      </c>
      <c r="F1721" s="31" t="s">
        <v>26</v>
      </c>
      <c r="G1721" s="31" t="s">
        <v>109</v>
      </c>
      <c r="H1721" s="31" t="s">
        <v>743</v>
      </c>
      <c r="I1721" s="31">
        <v>65</v>
      </c>
      <c r="J1721" s="31">
        <v>3609</v>
      </c>
      <c r="K1721" s="31">
        <v>18.010529232474401</v>
      </c>
      <c r="L1721" s="31" t="s">
        <v>1152</v>
      </c>
      <c r="M1721" s="31">
        <f t="shared" si="53"/>
        <v>18.010529232474401</v>
      </c>
      <c r="N1721" s="31">
        <f t="shared" si="51"/>
        <v>0</v>
      </c>
    </row>
    <row r="1722" spans="1:14" x14ac:dyDescent="0.45">
      <c r="A1722" s="31" t="str">
        <f t="shared" si="52"/>
        <v>E08000002_CIN episodes for children aged &lt;1 at 31st March 2019 with domestic abuse identified as a factor at CIN assessment (excluding looked after children)_Number</v>
      </c>
      <c r="B1722" s="31" t="s">
        <v>271</v>
      </c>
      <c r="C1722" s="31" t="s">
        <v>272</v>
      </c>
      <c r="D1722" s="31" t="s">
        <v>474</v>
      </c>
      <c r="E1722" s="31" t="s">
        <v>475</v>
      </c>
      <c r="F1722" s="31" t="s">
        <v>26</v>
      </c>
      <c r="G1722" s="31" t="s">
        <v>109</v>
      </c>
      <c r="H1722" s="31" t="s">
        <v>743</v>
      </c>
      <c r="I1722" s="31">
        <v>46</v>
      </c>
      <c r="J1722" s="31">
        <v>2197</v>
      </c>
      <c r="K1722" s="31">
        <v>20.9376422394174</v>
      </c>
      <c r="L1722" s="31" t="s">
        <v>1153</v>
      </c>
      <c r="M1722" s="31">
        <f t="shared" si="53"/>
        <v>20.9376422394174</v>
      </c>
      <c r="N1722" s="31">
        <f t="shared" si="51"/>
        <v>0</v>
      </c>
    </row>
    <row r="1723" spans="1:14" x14ac:dyDescent="0.45">
      <c r="A1723" s="31" t="str">
        <f t="shared" si="52"/>
        <v>E08000003_CIN episodes for children aged &lt;1 at 31st March 2019 with domestic abuse identified as a factor at CIN assessment (excluding looked after children)_Number</v>
      </c>
      <c r="B1723" s="31" t="s">
        <v>349</v>
      </c>
      <c r="C1723" s="31" t="s">
        <v>350</v>
      </c>
      <c r="D1723" s="31" t="s">
        <v>474</v>
      </c>
      <c r="E1723" s="31" t="s">
        <v>475</v>
      </c>
      <c r="F1723" s="31" t="s">
        <v>26</v>
      </c>
      <c r="G1723" s="31" t="s">
        <v>109</v>
      </c>
      <c r="H1723" s="31" t="s">
        <v>743</v>
      </c>
      <c r="I1723" s="31">
        <v>151</v>
      </c>
      <c r="J1723" s="31">
        <v>7285</v>
      </c>
      <c r="K1723" s="31">
        <v>20.727522306108401</v>
      </c>
      <c r="L1723" s="31" t="s">
        <v>1154</v>
      </c>
      <c r="M1723" s="31">
        <f t="shared" si="53"/>
        <v>20.727522306108401</v>
      </c>
      <c r="N1723" s="31">
        <f t="shared" si="51"/>
        <v>0</v>
      </c>
    </row>
    <row r="1724" spans="1:14" x14ac:dyDescent="0.45">
      <c r="A1724" s="31" t="str">
        <f t="shared" si="52"/>
        <v>E08000004_CIN episodes for children aged &lt;1 at 31st March 2019 with domestic abuse identified as a factor at CIN assessment (excluding looked after children)_Number</v>
      </c>
      <c r="B1724" s="31" t="s">
        <v>375</v>
      </c>
      <c r="C1724" s="31" t="s">
        <v>376</v>
      </c>
      <c r="D1724" s="31" t="s">
        <v>474</v>
      </c>
      <c r="E1724" s="31" t="s">
        <v>475</v>
      </c>
      <c r="F1724" s="31" t="s">
        <v>26</v>
      </c>
      <c r="G1724" s="31" t="s">
        <v>109</v>
      </c>
      <c r="H1724" s="31" t="s">
        <v>743</v>
      </c>
      <c r="I1724" s="31">
        <v>85</v>
      </c>
      <c r="J1724" s="31">
        <v>3245</v>
      </c>
      <c r="K1724" s="31">
        <v>26.194144838212601</v>
      </c>
      <c r="L1724" s="31" t="s">
        <v>1155</v>
      </c>
      <c r="M1724" s="31">
        <f t="shared" si="53"/>
        <v>26.194144838212601</v>
      </c>
      <c r="N1724" s="31">
        <f t="shared" si="51"/>
        <v>0</v>
      </c>
    </row>
    <row r="1725" spans="1:14" x14ac:dyDescent="0.45">
      <c r="A1725" s="31" t="str">
        <f t="shared" si="52"/>
        <v>E08000005_CIN episodes for children aged &lt;1 at 31st March 2019 with domestic abuse identified as a factor at CIN assessment (excluding looked after children)_Number</v>
      </c>
      <c r="B1725" s="31" t="s">
        <v>391</v>
      </c>
      <c r="C1725" s="31" t="s">
        <v>392</v>
      </c>
      <c r="D1725" s="31" t="s">
        <v>474</v>
      </c>
      <c r="E1725" s="31" t="s">
        <v>475</v>
      </c>
      <c r="F1725" s="31" t="s">
        <v>26</v>
      </c>
      <c r="G1725" s="31" t="s">
        <v>109</v>
      </c>
      <c r="H1725" s="31" t="s">
        <v>743</v>
      </c>
      <c r="I1725" s="31">
        <v>65</v>
      </c>
      <c r="J1725" s="31">
        <v>2893</v>
      </c>
      <c r="K1725" s="31">
        <v>22.4680262703076</v>
      </c>
      <c r="L1725" s="31" t="s">
        <v>1156</v>
      </c>
      <c r="M1725" s="31">
        <f t="shared" si="53"/>
        <v>22.4680262703076</v>
      </c>
      <c r="N1725" s="31">
        <f t="shared" si="51"/>
        <v>0</v>
      </c>
    </row>
    <row r="1726" spans="1:14" x14ac:dyDescent="0.45">
      <c r="A1726" s="31" t="str">
        <f t="shared" si="52"/>
        <v>E08000006_CIN episodes for children aged &lt;1 at 31st March 2019 with domestic abuse identified as a factor at CIN assessment (excluding looked after children)_Number</v>
      </c>
      <c r="B1726" s="31" t="s">
        <v>395</v>
      </c>
      <c r="C1726" s="31" t="s">
        <v>396</v>
      </c>
      <c r="D1726" s="31" t="s">
        <v>474</v>
      </c>
      <c r="E1726" s="31" t="s">
        <v>475</v>
      </c>
      <c r="F1726" s="31" t="s">
        <v>26</v>
      </c>
      <c r="G1726" s="31" t="s">
        <v>109</v>
      </c>
      <c r="H1726" s="31" t="s">
        <v>743</v>
      </c>
      <c r="I1726" s="31">
        <v>106</v>
      </c>
      <c r="J1726" s="31">
        <v>3526</v>
      </c>
      <c r="K1726" s="31">
        <v>30.062393647192302</v>
      </c>
      <c r="L1726" s="31" t="s">
        <v>1157</v>
      </c>
      <c r="M1726" s="31">
        <f t="shared" si="53"/>
        <v>30.062393647192302</v>
      </c>
      <c r="N1726" s="31">
        <f t="shared" si="51"/>
        <v>0</v>
      </c>
    </row>
    <row r="1727" spans="1:14" x14ac:dyDescent="0.45">
      <c r="A1727" s="31" t="str">
        <f t="shared" si="52"/>
        <v>E08000007_CIN episodes for children aged &lt;1 at 31st March 2019 with domestic abuse identified as a factor at CIN assessment (excluding looked after children)_Number</v>
      </c>
      <c r="B1727" s="31" t="s">
        <v>420</v>
      </c>
      <c r="C1727" s="31" t="s">
        <v>421</v>
      </c>
      <c r="D1727" s="31" t="s">
        <v>474</v>
      </c>
      <c r="E1727" s="31" t="s">
        <v>475</v>
      </c>
      <c r="F1727" s="31" t="s">
        <v>26</v>
      </c>
      <c r="G1727" s="31" t="s">
        <v>109</v>
      </c>
      <c r="H1727" s="31" t="s">
        <v>743</v>
      </c>
      <c r="I1727" s="31">
        <v>73</v>
      </c>
      <c r="J1727" s="31">
        <v>3338</v>
      </c>
      <c r="K1727" s="31">
        <v>21.869382863990399</v>
      </c>
      <c r="L1727" s="31" t="s">
        <v>1158</v>
      </c>
      <c r="M1727" s="31">
        <f t="shared" si="53"/>
        <v>21.869382863990399</v>
      </c>
      <c r="N1727" s="31">
        <f t="shared" si="51"/>
        <v>0</v>
      </c>
    </row>
    <row r="1728" spans="1:14" x14ac:dyDescent="0.45">
      <c r="A1728" s="31" t="str">
        <f t="shared" si="52"/>
        <v>E08000008_CIN episodes for children aged &lt;1 at 31st March 2019 with domestic abuse identified as a factor at CIN assessment (excluding looked after children)_Number</v>
      </c>
      <c r="B1728" s="31" t="s">
        <v>436</v>
      </c>
      <c r="C1728" s="31" t="s">
        <v>437</v>
      </c>
      <c r="D1728" s="31" t="s">
        <v>474</v>
      </c>
      <c r="E1728" s="31" t="s">
        <v>475</v>
      </c>
      <c r="F1728" s="31" t="s">
        <v>26</v>
      </c>
      <c r="G1728" s="31" t="s">
        <v>109</v>
      </c>
      <c r="H1728" s="31" t="s">
        <v>743</v>
      </c>
      <c r="I1728" s="31">
        <v>58</v>
      </c>
      <c r="J1728" s="31">
        <v>2787</v>
      </c>
      <c r="K1728" s="31">
        <v>20.81090778615</v>
      </c>
      <c r="L1728" s="31" t="s">
        <v>1159</v>
      </c>
      <c r="M1728" s="31">
        <f t="shared" si="53"/>
        <v>20.81090778615</v>
      </c>
      <c r="N1728" s="31">
        <f t="shared" si="51"/>
        <v>0</v>
      </c>
    </row>
    <row r="1729" spans="1:14" x14ac:dyDescent="0.45">
      <c r="A1729" s="31" t="str">
        <f t="shared" si="52"/>
        <v>E08000009_CIN episodes for children aged &lt;1 at 31st March 2019 with domestic abuse identified as a factor at CIN assessment (excluding looked after children)_Number</v>
      </c>
      <c r="B1729" s="31" t="s">
        <v>442</v>
      </c>
      <c r="C1729" s="31" t="s">
        <v>443</v>
      </c>
      <c r="D1729" s="31" t="s">
        <v>474</v>
      </c>
      <c r="E1729" s="31" t="s">
        <v>475</v>
      </c>
      <c r="F1729" s="31" t="s">
        <v>26</v>
      </c>
      <c r="G1729" s="31" t="s">
        <v>109</v>
      </c>
      <c r="H1729" s="31" t="s">
        <v>743</v>
      </c>
      <c r="I1729" s="31">
        <v>29</v>
      </c>
      <c r="J1729" s="31">
        <v>2669</v>
      </c>
      <c r="K1729" s="31">
        <v>10.865492693892801</v>
      </c>
      <c r="L1729" s="31" t="s">
        <v>1160</v>
      </c>
      <c r="M1729" s="31">
        <f t="shared" si="53"/>
        <v>10.865492693892801</v>
      </c>
      <c r="N1729" s="31">
        <f t="shared" si="51"/>
        <v>0</v>
      </c>
    </row>
    <row r="1730" spans="1:14" x14ac:dyDescent="0.45">
      <c r="A1730" s="31" t="str">
        <f t="shared" si="52"/>
        <v>E08000010_CIN episodes for children aged &lt;1 at 31st March 2019 with domestic abuse identified as a factor at CIN assessment (excluding looked after children)_Number</v>
      </c>
      <c r="B1730" s="31" t="s">
        <v>460</v>
      </c>
      <c r="C1730" s="31" t="s">
        <v>461</v>
      </c>
      <c r="D1730" s="31" t="s">
        <v>474</v>
      </c>
      <c r="E1730" s="31" t="s">
        <v>475</v>
      </c>
      <c r="F1730" s="31" t="s">
        <v>26</v>
      </c>
      <c r="G1730" s="31" t="s">
        <v>109</v>
      </c>
      <c r="H1730" s="31" t="s">
        <v>743</v>
      </c>
      <c r="I1730" s="31">
        <v>70</v>
      </c>
      <c r="J1730" s="31">
        <v>3565</v>
      </c>
      <c r="K1730" s="31">
        <v>19.6353436185133</v>
      </c>
      <c r="L1730" s="31" t="s">
        <v>1161</v>
      </c>
      <c r="M1730" s="31">
        <f t="shared" si="53"/>
        <v>19.6353436185133</v>
      </c>
      <c r="N1730" s="31">
        <f t="shared" si="51"/>
        <v>0</v>
      </c>
    </row>
    <row r="1731" spans="1:14" x14ac:dyDescent="0.45">
      <c r="A1731" s="31" t="str">
        <f t="shared" si="52"/>
        <v>E08000016_CIN episodes for children aged &lt;1 at 31st March 2019 with domestic abuse identified as a factor at CIN assessment (excluding looked after children)_Number</v>
      </c>
      <c r="B1731" s="31" t="s">
        <v>236</v>
      </c>
      <c r="C1731" s="31" t="s">
        <v>237</v>
      </c>
      <c r="D1731" s="31" t="s">
        <v>474</v>
      </c>
      <c r="E1731" s="31" t="s">
        <v>475</v>
      </c>
      <c r="F1731" s="31" t="s">
        <v>26</v>
      </c>
      <c r="G1731" s="31" t="s">
        <v>109</v>
      </c>
      <c r="H1731" s="31" t="s">
        <v>743</v>
      </c>
      <c r="I1731" s="31">
        <v>50</v>
      </c>
      <c r="J1731" s="31">
        <v>2754</v>
      </c>
      <c r="K1731" s="31">
        <v>18.155410312273101</v>
      </c>
      <c r="L1731" s="31" t="s">
        <v>1162</v>
      </c>
      <c r="M1731" s="31">
        <f t="shared" si="53"/>
        <v>18.155410312273101</v>
      </c>
      <c r="N1731" s="31">
        <f t="shared" ref="N1731:N1794" si="54">IF(OR(C1731="City of London",C1731="Isles of Scilly"),1,0)</f>
        <v>0</v>
      </c>
    </row>
    <row r="1732" spans="1:14" x14ac:dyDescent="0.45">
      <c r="A1732" s="31" t="str">
        <f t="shared" si="52"/>
        <v>E08000017_CIN episodes for children aged &lt;1 at 31st March 2019 with domestic abuse identified as a factor at CIN assessment (excluding looked after children)_Number</v>
      </c>
      <c r="B1732" s="31" t="s">
        <v>293</v>
      </c>
      <c r="C1732" s="31" t="s">
        <v>294</v>
      </c>
      <c r="D1732" s="31" t="s">
        <v>474</v>
      </c>
      <c r="E1732" s="31" t="s">
        <v>475</v>
      </c>
      <c r="F1732" s="31" t="s">
        <v>26</v>
      </c>
      <c r="G1732" s="31" t="s">
        <v>109</v>
      </c>
      <c r="H1732" s="31" t="s">
        <v>743</v>
      </c>
      <c r="I1732" s="31">
        <v>86</v>
      </c>
      <c r="J1732" s="31">
        <v>3518</v>
      </c>
      <c r="K1732" s="31">
        <v>24.445707788516199</v>
      </c>
      <c r="L1732" s="31" t="s">
        <v>1163</v>
      </c>
      <c r="M1732" s="31">
        <f t="shared" si="53"/>
        <v>24.445707788516199</v>
      </c>
      <c r="N1732" s="31">
        <f t="shared" si="54"/>
        <v>0</v>
      </c>
    </row>
    <row r="1733" spans="1:14" x14ac:dyDescent="0.45">
      <c r="A1733" s="31" t="str">
        <f t="shared" si="52"/>
        <v>E08000018_CIN episodes for children aged &lt;1 at 31st March 2019 with domestic abuse identified as a factor at CIN assessment (excluding looked after children)_Number</v>
      </c>
      <c r="B1733" s="31" t="s">
        <v>393</v>
      </c>
      <c r="C1733" s="31" t="s">
        <v>394</v>
      </c>
      <c r="D1733" s="31" t="s">
        <v>474</v>
      </c>
      <c r="E1733" s="31" t="s">
        <v>475</v>
      </c>
      <c r="F1733" s="31" t="s">
        <v>26</v>
      </c>
      <c r="G1733" s="31" t="s">
        <v>109</v>
      </c>
      <c r="H1733" s="31" t="s">
        <v>743</v>
      </c>
      <c r="I1733" s="31">
        <v>73</v>
      </c>
      <c r="J1733" s="31">
        <v>3027</v>
      </c>
      <c r="K1733" s="31">
        <v>24.116286752560299</v>
      </c>
      <c r="L1733" s="31" t="s">
        <v>1164</v>
      </c>
      <c r="M1733" s="31">
        <f t="shared" si="53"/>
        <v>24.116286752560299</v>
      </c>
      <c r="N1733" s="31">
        <f t="shared" si="54"/>
        <v>0</v>
      </c>
    </row>
    <row r="1734" spans="1:14" x14ac:dyDescent="0.45">
      <c r="A1734" s="31" t="str">
        <f t="shared" si="52"/>
        <v>E08000019_CIN episodes for children aged &lt;1 at 31st March 2019 with domestic abuse identified as a factor at CIN assessment (excluding looked after children)_Number</v>
      </c>
      <c r="B1734" s="31" t="s">
        <v>401</v>
      </c>
      <c r="C1734" s="31" t="s">
        <v>402</v>
      </c>
      <c r="D1734" s="31" t="s">
        <v>474</v>
      </c>
      <c r="E1734" s="31" t="s">
        <v>475</v>
      </c>
      <c r="F1734" s="31" t="s">
        <v>26</v>
      </c>
      <c r="G1734" s="31" t="s">
        <v>109</v>
      </c>
      <c r="H1734" s="31" t="s">
        <v>743</v>
      </c>
      <c r="I1734" s="31">
        <v>124</v>
      </c>
      <c r="J1734" s="31">
        <v>6351</v>
      </c>
      <c r="K1734" s="31">
        <v>19.524484333175899</v>
      </c>
      <c r="L1734" s="31" t="s">
        <v>1121</v>
      </c>
      <c r="M1734" s="31">
        <f t="shared" si="53"/>
        <v>19.524484333175899</v>
      </c>
      <c r="N1734" s="31">
        <f t="shared" si="54"/>
        <v>0</v>
      </c>
    </row>
    <row r="1735" spans="1:14" x14ac:dyDescent="0.45">
      <c r="A1735" s="31" t="str">
        <f t="shared" si="52"/>
        <v>E08000032_CIN episodes for children aged &lt;1 at 31st March 2019 with domestic abuse identified as a factor at CIN assessment (excluding looked after children)_Number</v>
      </c>
      <c r="B1735" s="31" t="s">
        <v>259</v>
      </c>
      <c r="C1735" s="31" t="s">
        <v>260</v>
      </c>
      <c r="D1735" s="31" t="s">
        <v>474</v>
      </c>
      <c r="E1735" s="31" t="s">
        <v>475</v>
      </c>
      <c r="F1735" s="31" t="s">
        <v>26</v>
      </c>
      <c r="G1735" s="31" t="s">
        <v>109</v>
      </c>
      <c r="H1735" s="31" t="s">
        <v>743</v>
      </c>
      <c r="I1735" s="31">
        <v>168</v>
      </c>
      <c r="J1735" s="31">
        <v>7373</v>
      </c>
      <c r="K1735" s="31">
        <v>22.785840227858401</v>
      </c>
      <c r="L1735" s="31" t="s">
        <v>1165</v>
      </c>
      <c r="M1735" s="31">
        <f t="shared" si="53"/>
        <v>22.785840227858401</v>
      </c>
      <c r="N1735" s="31">
        <f t="shared" si="54"/>
        <v>0</v>
      </c>
    </row>
    <row r="1736" spans="1:14" x14ac:dyDescent="0.45">
      <c r="A1736" s="31" t="str">
        <f t="shared" si="52"/>
        <v>E08000033_CIN episodes for children aged &lt;1 at 31st March 2019 with domestic abuse identified as a factor at CIN assessment (excluding looked after children)_Number</v>
      </c>
      <c r="B1736" s="31" t="s">
        <v>273</v>
      </c>
      <c r="C1736" s="31" t="s">
        <v>274</v>
      </c>
      <c r="D1736" s="31" t="s">
        <v>474</v>
      </c>
      <c r="E1736" s="31" t="s">
        <v>475</v>
      </c>
      <c r="F1736" s="31" t="s">
        <v>26</v>
      </c>
      <c r="G1736" s="31" t="s">
        <v>109</v>
      </c>
      <c r="H1736" s="31" t="s">
        <v>743</v>
      </c>
      <c r="I1736" s="31">
        <v>76</v>
      </c>
      <c r="J1736" s="31">
        <v>2340</v>
      </c>
      <c r="K1736" s="31">
        <v>32.478632478632498</v>
      </c>
      <c r="L1736" s="31" t="s">
        <v>1166</v>
      </c>
      <c r="M1736" s="31">
        <f t="shared" si="53"/>
        <v>32.478632478632498</v>
      </c>
      <c r="N1736" s="31">
        <f t="shared" si="54"/>
        <v>0</v>
      </c>
    </row>
    <row r="1737" spans="1:14" x14ac:dyDescent="0.45">
      <c r="A1737" s="31" t="str">
        <f t="shared" si="52"/>
        <v>E08000034_CIN episodes for children aged &lt;1 at 31st March 2019 with domestic abuse identified as a factor at CIN assessment (excluding looked after children)_Number</v>
      </c>
      <c r="B1737" s="31" t="s">
        <v>331</v>
      </c>
      <c r="C1737" s="31" t="s">
        <v>332</v>
      </c>
      <c r="D1737" s="31" t="s">
        <v>474</v>
      </c>
      <c r="E1737" s="31" t="s">
        <v>475</v>
      </c>
      <c r="F1737" s="31" t="s">
        <v>26</v>
      </c>
      <c r="G1737" s="31" t="s">
        <v>109</v>
      </c>
      <c r="H1737" s="31" t="s">
        <v>743</v>
      </c>
      <c r="I1737" s="31">
        <v>57</v>
      </c>
      <c r="J1737" s="31">
        <v>5161</v>
      </c>
      <c r="K1737" s="31">
        <v>11.0443712458826</v>
      </c>
      <c r="L1737" s="31" t="s">
        <v>1138</v>
      </c>
      <c r="M1737" s="31">
        <f t="shared" si="53"/>
        <v>11.0443712458826</v>
      </c>
      <c r="N1737" s="31">
        <f t="shared" si="54"/>
        <v>0</v>
      </c>
    </row>
    <row r="1738" spans="1:14" x14ac:dyDescent="0.45">
      <c r="A1738" s="31" t="str">
        <f t="shared" si="52"/>
        <v>E08000035_CIN episodes for children aged &lt;1 at 31st March 2019 with domestic abuse identified as a factor at CIN assessment (excluding looked after children)_Number</v>
      </c>
      <c r="B1738" s="31" t="s">
        <v>339</v>
      </c>
      <c r="C1738" s="31" t="s">
        <v>340</v>
      </c>
      <c r="D1738" s="31" t="s">
        <v>474</v>
      </c>
      <c r="E1738" s="31" t="s">
        <v>475</v>
      </c>
      <c r="F1738" s="31" t="s">
        <v>26</v>
      </c>
      <c r="G1738" s="31" t="s">
        <v>109</v>
      </c>
      <c r="H1738" s="31" t="s">
        <v>743</v>
      </c>
      <c r="I1738" s="31">
        <v>219</v>
      </c>
      <c r="J1738" s="31">
        <v>9821</v>
      </c>
      <c r="K1738" s="31">
        <v>22.299154872212601</v>
      </c>
      <c r="L1738" s="31" t="s">
        <v>1148</v>
      </c>
      <c r="M1738" s="31">
        <f t="shared" si="53"/>
        <v>22.299154872212601</v>
      </c>
      <c r="N1738" s="31">
        <f t="shared" si="54"/>
        <v>0</v>
      </c>
    </row>
    <row r="1739" spans="1:14" x14ac:dyDescent="0.45">
      <c r="A1739" s="31" t="str">
        <f t="shared" ref="A1739:A1802" si="55">CONCATENATE(B1739,"_",G1739,"_",H1739)</f>
        <v>E08000036_CIN episodes for children aged &lt;1 at 31st March 2019 with domestic abuse identified as a factor at CIN assessment (excluding looked after children)_Number</v>
      </c>
      <c r="B1739" s="31" t="s">
        <v>444</v>
      </c>
      <c r="C1739" s="31" t="s">
        <v>445</v>
      </c>
      <c r="D1739" s="31" t="s">
        <v>474</v>
      </c>
      <c r="E1739" s="31" t="s">
        <v>475</v>
      </c>
      <c r="F1739" s="31" t="s">
        <v>26</v>
      </c>
      <c r="G1739" s="31" t="s">
        <v>109</v>
      </c>
      <c r="H1739" s="31" t="s">
        <v>743</v>
      </c>
      <c r="I1739" s="31">
        <v>52</v>
      </c>
      <c r="J1739" s="31">
        <v>4108</v>
      </c>
      <c r="K1739" s="31">
        <v>12.6582278481013</v>
      </c>
      <c r="L1739" s="31" t="s">
        <v>1167</v>
      </c>
      <c r="M1739" s="31">
        <f t="shared" si="53"/>
        <v>12.6582278481013</v>
      </c>
      <c r="N1739" s="31">
        <f t="shared" si="54"/>
        <v>0</v>
      </c>
    </row>
    <row r="1740" spans="1:14" x14ac:dyDescent="0.45">
      <c r="A1740" s="31" t="str">
        <f t="shared" si="55"/>
        <v>E08000020_CIN episodes for children aged &lt;1 at 31st March 2019 with domestic abuse identified as a factor at CIN assessment (excluding looked after children)_Number</v>
      </c>
      <c r="B1740" s="31" t="s">
        <v>305</v>
      </c>
      <c r="C1740" s="31" t="s">
        <v>306</v>
      </c>
      <c r="D1740" s="31" t="s">
        <v>474</v>
      </c>
      <c r="E1740" s="31" t="s">
        <v>475</v>
      </c>
      <c r="F1740" s="31" t="s">
        <v>26</v>
      </c>
      <c r="G1740" s="31" t="s">
        <v>109</v>
      </c>
      <c r="H1740" s="31" t="s">
        <v>743</v>
      </c>
      <c r="I1740" s="31">
        <v>47</v>
      </c>
      <c r="J1740" s="31">
        <v>2019</v>
      </c>
      <c r="K1740" s="31">
        <v>23.278850916295202</v>
      </c>
      <c r="L1740" s="31" t="s">
        <v>1168</v>
      </c>
      <c r="M1740" s="31">
        <f t="shared" ref="M1740:M1803" si="56">K1740</f>
        <v>23.278850916295202</v>
      </c>
      <c r="N1740" s="31">
        <f t="shared" si="54"/>
        <v>0</v>
      </c>
    </row>
    <row r="1741" spans="1:14" x14ac:dyDescent="0.45">
      <c r="A1741" s="31" t="str">
        <f t="shared" si="55"/>
        <v>E08000021_CIN episodes for children aged &lt;1 at 31st March 2019 with domestic abuse identified as a factor at CIN assessment (excluding looked after children)_Number</v>
      </c>
      <c r="B1741" s="31" t="s">
        <v>357</v>
      </c>
      <c r="C1741" s="31" t="s">
        <v>358</v>
      </c>
      <c r="D1741" s="31" t="s">
        <v>474</v>
      </c>
      <c r="E1741" s="31" t="s">
        <v>475</v>
      </c>
      <c r="F1741" s="31" t="s">
        <v>26</v>
      </c>
      <c r="G1741" s="31" t="s">
        <v>109</v>
      </c>
      <c r="H1741" s="31" t="s">
        <v>743</v>
      </c>
      <c r="I1741" s="31">
        <v>88</v>
      </c>
      <c r="J1741" s="31">
        <v>3205</v>
      </c>
      <c r="K1741" s="31">
        <v>27.457098283931401</v>
      </c>
      <c r="L1741" s="31" t="s">
        <v>1169</v>
      </c>
      <c r="M1741" s="31">
        <f t="shared" si="56"/>
        <v>27.457098283931401</v>
      </c>
      <c r="N1741" s="31">
        <f t="shared" si="54"/>
        <v>0</v>
      </c>
    </row>
    <row r="1742" spans="1:14" x14ac:dyDescent="0.45">
      <c r="A1742" s="31" t="str">
        <f t="shared" si="55"/>
        <v>E08000022_CIN episodes for children aged &lt;1 at 31st March 2019 with domestic abuse identified as a factor at CIN assessment (excluding looked after children)_Number</v>
      </c>
      <c r="B1742" s="31" t="s">
        <v>524</v>
      </c>
      <c r="C1742" s="31" t="s">
        <v>525</v>
      </c>
      <c r="D1742" s="31" t="s">
        <v>474</v>
      </c>
      <c r="E1742" s="31" t="s">
        <v>475</v>
      </c>
      <c r="F1742" s="31" t="s">
        <v>26</v>
      </c>
      <c r="G1742" s="31" t="s">
        <v>109</v>
      </c>
      <c r="H1742" s="31" t="s">
        <v>743</v>
      </c>
      <c r="I1742" s="31">
        <v>37</v>
      </c>
      <c r="J1742" s="31">
        <v>2208</v>
      </c>
      <c r="K1742" s="31">
        <v>16.757246376811601</v>
      </c>
      <c r="L1742" s="31" t="s">
        <v>1114</v>
      </c>
      <c r="M1742" s="31">
        <f t="shared" si="56"/>
        <v>16.757246376811601</v>
      </c>
      <c r="N1742" s="31">
        <f t="shared" si="54"/>
        <v>0</v>
      </c>
    </row>
    <row r="1743" spans="1:14" x14ac:dyDescent="0.45">
      <c r="A1743" s="31" t="str">
        <f t="shared" si="55"/>
        <v>E08000023_CIN episodes for children aged &lt;1 at 31st March 2019 with domestic abuse identified as a factor at CIN assessment (excluding looked after children)_Number</v>
      </c>
      <c r="B1743" s="31" t="s">
        <v>410</v>
      </c>
      <c r="C1743" s="31" t="s">
        <v>411</v>
      </c>
      <c r="D1743" s="31" t="s">
        <v>474</v>
      </c>
      <c r="E1743" s="31" t="s">
        <v>475</v>
      </c>
      <c r="F1743" s="31" t="s">
        <v>26</v>
      </c>
      <c r="G1743" s="31" t="s">
        <v>109</v>
      </c>
      <c r="H1743" s="31" t="s">
        <v>743</v>
      </c>
      <c r="I1743" s="31">
        <v>37</v>
      </c>
      <c r="J1743" s="31">
        <v>1609</v>
      </c>
      <c r="K1743" s="31">
        <v>22.995649471721599</v>
      </c>
      <c r="L1743" s="31" t="s">
        <v>1170</v>
      </c>
      <c r="M1743" s="31">
        <f t="shared" si="56"/>
        <v>22.995649471721599</v>
      </c>
      <c r="N1743" s="31">
        <f t="shared" si="54"/>
        <v>0</v>
      </c>
    </row>
    <row r="1744" spans="1:14" x14ac:dyDescent="0.45">
      <c r="A1744" s="31" t="str">
        <f t="shared" si="55"/>
        <v>E08000024_CIN episodes for children aged &lt;1 at 31st March 2019 with domestic abuse identified as a factor at CIN assessment (excluding looked after children)_Number</v>
      </c>
      <c r="B1744" s="31" t="s">
        <v>428</v>
      </c>
      <c r="C1744" s="31" t="s">
        <v>429</v>
      </c>
      <c r="D1744" s="31" t="s">
        <v>474</v>
      </c>
      <c r="E1744" s="31" t="s">
        <v>475</v>
      </c>
      <c r="F1744" s="31" t="s">
        <v>26</v>
      </c>
      <c r="G1744" s="31" t="s">
        <v>109</v>
      </c>
      <c r="H1744" s="31" t="s">
        <v>743</v>
      </c>
      <c r="I1744" s="31">
        <v>71</v>
      </c>
      <c r="J1744" s="31">
        <v>2860</v>
      </c>
      <c r="K1744" s="31">
        <v>24.825174825174798</v>
      </c>
      <c r="L1744" s="31" t="s">
        <v>1171</v>
      </c>
      <c r="M1744" s="31">
        <f t="shared" si="56"/>
        <v>24.825174825174798</v>
      </c>
      <c r="N1744" s="31">
        <f t="shared" si="54"/>
        <v>0</v>
      </c>
    </row>
    <row r="1745" spans="1:14" x14ac:dyDescent="0.45">
      <c r="A1745" s="31" t="str">
        <f t="shared" si="55"/>
        <v>E06000053_CIN episodes for children aged &lt;1 at 31st March 2019 with domestic abuse identified as a factor at CIN assessment (excluding looked after children)_Number</v>
      </c>
      <c r="B1745" s="31" t="s">
        <v>550</v>
      </c>
      <c r="C1745" s="31" t="s">
        <v>551</v>
      </c>
      <c r="D1745" s="31" t="s">
        <v>474</v>
      </c>
      <c r="E1745" s="31" t="s">
        <v>475</v>
      </c>
      <c r="F1745" s="31" t="s">
        <v>26</v>
      </c>
      <c r="G1745" s="31" t="s">
        <v>109</v>
      </c>
      <c r="H1745" s="31" t="s">
        <v>743</v>
      </c>
      <c r="I1745" s="31">
        <v>0</v>
      </c>
      <c r="J1745" s="31">
        <v>14</v>
      </c>
      <c r="K1745" s="31">
        <v>0</v>
      </c>
      <c r="L1745" s="31" t="s">
        <v>1112</v>
      </c>
      <c r="M1745" s="31">
        <f t="shared" si="56"/>
        <v>0</v>
      </c>
      <c r="N1745" s="31">
        <f t="shared" si="54"/>
        <v>1</v>
      </c>
    </row>
    <row r="1746" spans="1:14" x14ac:dyDescent="0.45">
      <c r="A1746" s="31" t="str">
        <f t="shared" si="55"/>
        <v>E06000022_CIN episodes for children aged &lt;1 at 31st March 2019 with domestic abuse identified as a factor at CIN assessment (excluding looked after children)_Number</v>
      </c>
      <c r="B1746" s="31" t="s">
        <v>238</v>
      </c>
      <c r="C1746" s="31" t="s">
        <v>239</v>
      </c>
      <c r="D1746" s="31" t="s">
        <v>474</v>
      </c>
      <c r="E1746" s="31" t="s">
        <v>475</v>
      </c>
      <c r="F1746" s="31" t="s">
        <v>26</v>
      </c>
      <c r="G1746" s="31" t="s">
        <v>109</v>
      </c>
      <c r="H1746" s="31" t="s">
        <v>743</v>
      </c>
      <c r="I1746" s="31">
        <v>20</v>
      </c>
      <c r="J1746" s="31">
        <v>1742</v>
      </c>
      <c r="K1746" s="31">
        <v>11.4810562571757</v>
      </c>
      <c r="L1746" s="31" t="s">
        <v>1126</v>
      </c>
      <c r="M1746" s="31">
        <f t="shared" si="56"/>
        <v>11.4810562571757</v>
      </c>
      <c r="N1746" s="31">
        <f t="shared" si="54"/>
        <v>0</v>
      </c>
    </row>
    <row r="1747" spans="1:14" x14ac:dyDescent="0.45">
      <c r="A1747" s="31" t="str">
        <f t="shared" si="55"/>
        <v>E06000023_CIN episodes for children aged &lt;1 at 31st March 2019 with domestic abuse identified as a factor at CIN assessment (excluding looked after children)_Number</v>
      </c>
      <c r="B1747" s="31" t="s">
        <v>265</v>
      </c>
      <c r="C1747" s="31" t="s">
        <v>266</v>
      </c>
      <c r="D1747" s="31" t="s">
        <v>474</v>
      </c>
      <c r="E1747" s="31" t="s">
        <v>475</v>
      </c>
      <c r="F1747" s="31" t="s">
        <v>26</v>
      </c>
      <c r="G1747" s="31" t="s">
        <v>109</v>
      </c>
      <c r="H1747" s="31" t="s">
        <v>743</v>
      </c>
      <c r="I1747" s="31">
        <v>111</v>
      </c>
      <c r="J1747" s="31">
        <v>5728</v>
      </c>
      <c r="K1747" s="31">
        <v>19.378491620111699</v>
      </c>
      <c r="L1747" s="31" t="s">
        <v>1172</v>
      </c>
      <c r="M1747" s="31">
        <f t="shared" si="56"/>
        <v>19.378491620111699</v>
      </c>
      <c r="N1747" s="31">
        <f t="shared" si="54"/>
        <v>0</v>
      </c>
    </row>
    <row r="1748" spans="1:14" x14ac:dyDescent="0.45">
      <c r="A1748" s="31" t="str">
        <f t="shared" si="55"/>
        <v>E06000024_CIN episodes for children aged &lt;1 at 31st March 2019 with domestic abuse identified as a factor at CIN assessment (excluding looked after children)_Number</v>
      </c>
      <c r="B1748" s="31" t="s">
        <v>367</v>
      </c>
      <c r="C1748" s="31" t="s">
        <v>368</v>
      </c>
      <c r="D1748" s="31" t="s">
        <v>474</v>
      </c>
      <c r="E1748" s="31" t="s">
        <v>475</v>
      </c>
      <c r="F1748" s="31" t="s">
        <v>26</v>
      </c>
      <c r="G1748" s="31" t="s">
        <v>109</v>
      </c>
      <c r="H1748" s="31" t="s">
        <v>743</v>
      </c>
      <c r="I1748" s="31">
        <v>29</v>
      </c>
      <c r="J1748" s="31">
        <v>2027</v>
      </c>
      <c r="K1748" s="31">
        <v>14.306857424765701</v>
      </c>
      <c r="L1748" s="31" t="s">
        <v>1173</v>
      </c>
      <c r="M1748" s="31">
        <f t="shared" si="56"/>
        <v>14.306857424765701</v>
      </c>
      <c r="N1748" s="31">
        <f t="shared" si="54"/>
        <v>0</v>
      </c>
    </row>
    <row r="1749" spans="1:14" x14ac:dyDescent="0.45">
      <c r="A1749" s="31" t="str">
        <f t="shared" si="55"/>
        <v>E06000025_CIN episodes for children aged &lt;1 at 31st March 2019 with domestic abuse identified as a factor at CIN assessment (excluding looked after children)_Number</v>
      </c>
      <c r="B1749" s="31" t="s">
        <v>408</v>
      </c>
      <c r="C1749" s="31" t="s">
        <v>409</v>
      </c>
      <c r="D1749" s="31" t="s">
        <v>474</v>
      </c>
      <c r="E1749" s="31" t="s">
        <v>475</v>
      </c>
      <c r="F1749" s="31" t="s">
        <v>26</v>
      </c>
      <c r="G1749" s="31" t="s">
        <v>109</v>
      </c>
      <c r="H1749" s="31" t="s">
        <v>743</v>
      </c>
      <c r="I1749" s="31">
        <v>38</v>
      </c>
      <c r="J1749" s="31">
        <v>3181</v>
      </c>
      <c r="K1749" s="31">
        <v>11.945928953159401</v>
      </c>
      <c r="L1749" s="31" t="s">
        <v>1174</v>
      </c>
      <c r="M1749" s="31">
        <f t="shared" si="56"/>
        <v>11.945928953159401</v>
      </c>
      <c r="N1749" s="31">
        <f t="shared" si="54"/>
        <v>0</v>
      </c>
    </row>
    <row r="1750" spans="1:14" x14ac:dyDescent="0.45">
      <c r="A1750" s="31" t="str">
        <f t="shared" si="55"/>
        <v>E06000001_CIN episodes for children aged &lt;1 at 31st March 2019 with domestic abuse identified as a factor at CIN assessment (excluding looked after children)_Number</v>
      </c>
      <c r="B1750" s="31" t="s">
        <v>313</v>
      </c>
      <c r="C1750" s="31" t="s">
        <v>314</v>
      </c>
      <c r="D1750" s="31" t="s">
        <v>474</v>
      </c>
      <c r="E1750" s="31" t="s">
        <v>475</v>
      </c>
      <c r="F1750" s="31" t="s">
        <v>26</v>
      </c>
      <c r="G1750" s="31" t="s">
        <v>109</v>
      </c>
      <c r="H1750" s="31" t="s">
        <v>743</v>
      </c>
      <c r="I1750" s="31">
        <v>48</v>
      </c>
      <c r="J1750" s="31">
        <v>999</v>
      </c>
      <c r="K1750" s="31">
        <v>48.048048048048003</v>
      </c>
      <c r="L1750" s="31" t="s">
        <v>1175</v>
      </c>
      <c r="M1750" s="31">
        <f t="shared" si="56"/>
        <v>48.048048048048003</v>
      </c>
      <c r="N1750" s="31">
        <f t="shared" si="54"/>
        <v>0</v>
      </c>
    </row>
    <row r="1751" spans="1:14" x14ac:dyDescent="0.45">
      <c r="A1751" s="31" t="str">
        <f t="shared" si="55"/>
        <v>E06000002_CIN episodes for children aged &lt;1 at 31st March 2019 with domestic abuse identified as a factor at CIN assessment (excluding looked after children)_Number</v>
      </c>
      <c r="B1751" s="31" t="s">
        <v>511</v>
      </c>
      <c r="C1751" s="31" t="s">
        <v>725</v>
      </c>
      <c r="D1751" s="31" t="s">
        <v>474</v>
      </c>
      <c r="E1751" s="31" t="s">
        <v>475</v>
      </c>
      <c r="F1751" s="31" t="s">
        <v>26</v>
      </c>
      <c r="G1751" s="31" t="s">
        <v>109</v>
      </c>
      <c r="H1751" s="31" t="s">
        <v>743</v>
      </c>
      <c r="I1751" s="31">
        <v>54</v>
      </c>
      <c r="J1751" s="31">
        <v>1871</v>
      </c>
      <c r="K1751" s="31">
        <v>28.8615713522181</v>
      </c>
      <c r="L1751" s="31" t="s">
        <v>1176</v>
      </c>
      <c r="M1751" s="31">
        <f t="shared" si="56"/>
        <v>28.8615713522181</v>
      </c>
      <c r="N1751" s="31">
        <f t="shared" si="54"/>
        <v>0</v>
      </c>
    </row>
    <row r="1752" spans="1:14" x14ac:dyDescent="0.45">
      <c r="A1752" s="31" t="str">
        <f t="shared" si="55"/>
        <v>E06000003_CIN episodes for children aged &lt;1 at 31st March 2019 with domestic abuse identified as a factor at CIN assessment (excluding looked after children)_Number</v>
      </c>
      <c r="B1752" s="31" t="s">
        <v>387</v>
      </c>
      <c r="C1752" s="31" t="s">
        <v>388</v>
      </c>
      <c r="D1752" s="31" t="s">
        <v>474</v>
      </c>
      <c r="E1752" s="31" t="s">
        <v>475</v>
      </c>
      <c r="F1752" s="31" t="s">
        <v>26</v>
      </c>
      <c r="G1752" s="31" t="s">
        <v>109</v>
      </c>
      <c r="H1752" s="31" t="s">
        <v>743</v>
      </c>
      <c r="I1752" s="31">
        <v>42</v>
      </c>
      <c r="J1752" s="31">
        <v>1381</v>
      </c>
      <c r="K1752" s="31">
        <v>30.412744388124501</v>
      </c>
      <c r="L1752" s="31" t="s">
        <v>1177</v>
      </c>
      <c r="M1752" s="31">
        <f t="shared" si="56"/>
        <v>30.412744388124501</v>
      </c>
      <c r="N1752" s="31">
        <f t="shared" si="54"/>
        <v>0</v>
      </c>
    </row>
    <row r="1753" spans="1:14" x14ac:dyDescent="0.45">
      <c r="A1753" s="31" t="str">
        <f t="shared" si="55"/>
        <v>E06000004_CIN episodes for children aged &lt;1 at 31st March 2019 with domestic abuse identified as a factor at CIN assessment (excluding looked after children)_Number</v>
      </c>
      <c r="B1753" s="31" t="s">
        <v>422</v>
      </c>
      <c r="C1753" s="31" t="s">
        <v>423</v>
      </c>
      <c r="D1753" s="31" t="s">
        <v>474</v>
      </c>
      <c r="E1753" s="31" t="s">
        <v>475</v>
      </c>
      <c r="F1753" s="31" t="s">
        <v>26</v>
      </c>
      <c r="G1753" s="31" t="s">
        <v>109</v>
      </c>
      <c r="H1753" s="31" t="s">
        <v>743</v>
      </c>
      <c r="I1753" s="31">
        <v>68</v>
      </c>
      <c r="J1753" s="31">
        <v>2126</v>
      </c>
      <c r="K1753" s="31">
        <v>31.984948259642501</v>
      </c>
      <c r="L1753" s="31" t="s">
        <v>1178</v>
      </c>
      <c r="M1753" s="31">
        <f t="shared" si="56"/>
        <v>31.984948259642501</v>
      </c>
      <c r="N1753" s="31">
        <f t="shared" si="54"/>
        <v>0</v>
      </c>
    </row>
    <row r="1754" spans="1:14" x14ac:dyDescent="0.45">
      <c r="A1754" s="31" t="str">
        <f t="shared" si="55"/>
        <v>E06000010_CIN episodes for children aged &lt;1 at 31st March 2019 with domestic abuse identified as a factor at CIN assessment (excluding looked after children)_Number</v>
      </c>
      <c r="B1754" s="31" t="s">
        <v>329</v>
      </c>
      <c r="C1754" s="31" t="s">
        <v>330</v>
      </c>
      <c r="D1754" s="31" t="s">
        <v>474</v>
      </c>
      <c r="E1754" s="31" t="s">
        <v>475</v>
      </c>
      <c r="F1754" s="31" t="s">
        <v>26</v>
      </c>
      <c r="G1754" s="31" t="s">
        <v>109</v>
      </c>
      <c r="H1754" s="31" t="s">
        <v>743</v>
      </c>
      <c r="I1754" s="31">
        <v>74</v>
      </c>
      <c r="J1754" s="31">
        <v>3308</v>
      </c>
      <c r="K1754" s="31">
        <v>22.370012091898399</v>
      </c>
      <c r="L1754" s="31" t="s">
        <v>1179</v>
      </c>
      <c r="M1754" s="31">
        <f t="shared" si="56"/>
        <v>22.370012091898399</v>
      </c>
      <c r="N1754" s="31">
        <f t="shared" si="54"/>
        <v>0</v>
      </c>
    </row>
    <row r="1755" spans="1:14" x14ac:dyDescent="0.45">
      <c r="A1755" s="31" t="str">
        <f t="shared" si="55"/>
        <v>E06000011_CIN episodes for children aged &lt;1 at 31st March 2019 with domestic abuse identified as a factor at CIN assessment (excluding looked after children)_Number</v>
      </c>
      <c r="B1755" s="31" t="s">
        <v>514</v>
      </c>
      <c r="C1755" s="31" t="s">
        <v>594</v>
      </c>
      <c r="D1755" s="31" t="s">
        <v>474</v>
      </c>
      <c r="E1755" s="31" t="s">
        <v>475</v>
      </c>
      <c r="F1755" s="31" t="s">
        <v>26</v>
      </c>
      <c r="G1755" s="31" t="s">
        <v>109</v>
      </c>
      <c r="H1755" s="31" t="s">
        <v>743</v>
      </c>
      <c r="I1755" s="31">
        <v>38</v>
      </c>
      <c r="J1755" s="31">
        <v>2830</v>
      </c>
      <c r="K1755" s="31">
        <v>13.4275618374558</v>
      </c>
      <c r="L1755" s="31" t="s">
        <v>1180</v>
      </c>
      <c r="M1755" s="31">
        <f t="shared" si="56"/>
        <v>13.4275618374558</v>
      </c>
      <c r="N1755" s="31">
        <f t="shared" si="54"/>
        <v>0</v>
      </c>
    </row>
    <row r="1756" spans="1:14" x14ac:dyDescent="0.45">
      <c r="A1756" s="31" t="str">
        <f t="shared" si="55"/>
        <v>E06000012_CIN episodes for children aged &lt;1 at 31st March 2019 with domestic abuse identified as a factor at CIN assessment (excluding looked after children)_Number</v>
      </c>
      <c r="B1756" s="31" t="s">
        <v>363</v>
      </c>
      <c r="C1756" s="31" t="s">
        <v>364</v>
      </c>
      <c r="D1756" s="31" t="s">
        <v>474</v>
      </c>
      <c r="E1756" s="31" t="s">
        <v>475</v>
      </c>
      <c r="F1756" s="31" t="s">
        <v>26</v>
      </c>
      <c r="G1756" s="31" t="s">
        <v>109</v>
      </c>
      <c r="H1756" s="31" t="s">
        <v>743</v>
      </c>
      <c r="I1756" s="31">
        <v>42</v>
      </c>
      <c r="J1756" s="31">
        <v>1796</v>
      </c>
      <c r="K1756" s="31">
        <v>23.385300668151402</v>
      </c>
      <c r="L1756" s="31" t="s">
        <v>1181</v>
      </c>
      <c r="M1756" s="31">
        <f t="shared" si="56"/>
        <v>23.385300668151402</v>
      </c>
      <c r="N1756" s="31">
        <f t="shared" si="54"/>
        <v>0</v>
      </c>
    </row>
    <row r="1757" spans="1:14" x14ac:dyDescent="0.45">
      <c r="A1757" s="31" t="str">
        <f t="shared" si="55"/>
        <v>E06000013_CIN episodes for children aged &lt;1 at 31st March 2019 with domestic abuse identified as a factor at CIN assessment (excluding looked after children)_Number</v>
      </c>
      <c r="B1757" s="31" t="s">
        <v>365</v>
      </c>
      <c r="C1757" s="31" t="s">
        <v>366</v>
      </c>
      <c r="D1757" s="31" t="s">
        <v>474</v>
      </c>
      <c r="E1757" s="31" t="s">
        <v>475</v>
      </c>
      <c r="F1757" s="31" t="s">
        <v>26</v>
      </c>
      <c r="G1757" s="31" t="s">
        <v>109</v>
      </c>
      <c r="H1757" s="31" t="s">
        <v>743</v>
      </c>
      <c r="I1757" s="31">
        <v>48</v>
      </c>
      <c r="J1757" s="31">
        <v>1729</v>
      </c>
      <c r="K1757" s="31">
        <v>27.761711972238299</v>
      </c>
      <c r="L1757" s="31" t="s">
        <v>1182</v>
      </c>
      <c r="M1757" s="31">
        <f t="shared" si="56"/>
        <v>27.761711972238299</v>
      </c>
      <c r="N1757" s="31">
        <f t="shared" si="54"/>
        <v>0</v>
      </c>
    </row>
    <row r="1758" spans="1:14" x14ac:dyDescent="0.45">
      <c r="A1758" s="31" t="str">
        <f t="shared" si="55"/>
        <v>E10000023_CIN episodes for children aged &lt;1 at 31st March 2019 with domestic abuse identified as a factor at CIN assessment (excluding looked after children)_Number</v>
      </c>
      <c r="B1758" s="31" t="s">
        <v>369</v>
      </c>
      <c r="C1758" s="31" t="s">
        <v>370</v>
      </c>
      <c r="D1758" s="31" t="s">
        <v>474</v>
      </c>
      <c r="E1758" s="31" t="s">
        <v>475</v>
      </c>
      <c r="F1758" s="31" t="s">
        <v>26</v>
      </c>
      <c r="G1758" s="31" t="s">
        <v>109</v>
      </c>
      <c r="H1758" s="31" t="s">
        <v>743</v>
      </c>
      <c r="I1758" s="31">
        <v>72</v>
      </c>
      <c r="J1758" s="31">
        <v>5433</v>
      </c>
      <c r="K1758" s="31">
        <v>13.2523467697405</v>
      </c>
      <c r="L1758" s="31" t="s">
        <v>1183</v>
      </c>
      <c r="M1758" s="31">
        <f t="shared" si="56"/>
        <v>13.2523467697405</v>
      </c>
      <c r="N1758" s="31">
        <f t="shared" si="54"/>
        <v>0</v>
      </c>
    </row>
    <row r="1759" spans="1:14" x14ac:dyDescent="0.45">
      <c r="A1759" s="31" t="str">
        <f t="shared" si="55"/>
        <v>E06000014_CIN episodes for children aged &lt;1 at 31st March 2019 with domestic abuse identified as a factor at CIN assessment (excluding looked after children)_Number</v>
      </c>
      <c r="B1759" s="31" t="s">
        <v>472</v>
      </c>
      <c r="C1759" s="31" t="s">
        <v>473</v>
      </c>
      <c r="D1759" s="31" t="s">
        <v>474</v>
      </c>
      <c r="E1759" s="31" t="s">
        <v>475</v>
      </c>
      <c r="F1759" s="31" t="s">
        <v>26</v>
      </c>
      <c r="G1759" s="31" t="s">
        <v>109</v>
      </c>
      <c r="H1759" s="31" t="s">
        <v>743</v>
      </c>
      <c r="I1759" s="31">
        <v>16</v>
      </c>
      <c r="J1759" s="31">
        <v>1848</v>
      </c>
      <c r="K1759" s="31">
        <v>8.6580086580086597</v>
      </c>
      <c r="L1759" s="31" t="s">
        <v>1184</v>
      </c>
      <c r="M1759" s="31">
        <f t="shared" si="56"/>
        <v>8.6580086580086597</v>
      </c>
      <c r="N1759" s="31">
        <f t="shared" si="54"/>
        <v>0</v>
      </c>
    </row>
    <row r="1760" spans="1:14" x14ac:dyDescent="0.45">
      <c r="A1760" s="31" t="str">
        <f t="shared" si="55"/>
        <v>E06000032_CIN episodes for children aged &lt;1 at 31st March 2019 with domestic abuse identified as a factor at CIN assessment (excluding looked after children)_Number</v>
      </c>
      <c r="B1760" s="31" t="s">
        <v>564</v>
      </c>
      <c r="C1760" s="31" t="s">
        <v>724</v>
      </c>
      <c r="D1760" s="31" t="s">
        <v>474</v>
      </c>
      <c r="E1760" s="31" t="s">
        <v>475</v>
      </c>
      <c r="F1760" s="31" t="s">
        <v>26</v>
      </c>
      <c r="G1760" s="31" t="s">
        <v>109</v>
      </c>
      <c r="H1760" s="31" t="s">
        <v>743</v>
      </c>
      <c r="I1760" s="31">
        <v>29</v>
      </c>
      <c r="J1760" s="31">
        <v>3283</v>
      </c>
      <c r="K1760" s="31">
        <v>8.8333840999086206</v>
      </c>
      <c r="L1760" s="31" t="s">
        <v>1185</v>
      </c>
      <c r="M1760" s="31">
        <f t="shared" si="56"/>
        <v>8.8333840999086206</v>
      </c>
      <c r="N1760" s="31">
        <f t="shared" si="54"/>
        <v>0</v>
      </c>
    </row>
    <row r="1761" spans="1:14" x14ac:dyDescent="0.45">
      <c r="A1761" s="31" t="str">
        <f t="shared" si="55"/>
        <v>E06000055_CIN episodes for children aged &lt;1 at 31st March 2019 with domestic abuse identified as a factor at CIN assessment (excluding looked after children)_Number</v>
      </c>
      <c r="B1761" s="31" t="s">
        <v>240</v>
      </c>
      <c r="C1761" s="31" t="s">
        <v>241</v>
      </c>
      <c r="D1761" s="31" t="s">
        <v>474</v>
      </c>
      <c r="E1761" s="31" t="s">
        <v>475</v>
      </c>
      <c r="F1761" s="31" t="s">
        <v>26</v>
      </c>
      <c r="G1761" s="31" t="s">
        <v>109</v>
      </c>
      <c r="H1761" s="31" t="s">
        <v>743</v>
      </c>
      <c r="I1761" s="31">
        <v>41</v>
      </c>
      <c r="J1761" s="31">
        <v>2310</v>
      </c>
      <c r="K1761" s="31">
        <v>17.748917748917801</v>
      </c>
      <c r="L1761" s="31" t="s">
        <v>1186</v>
      </c>
      <c r="M1761" s="31">
        <f t="shared" si="56"/>
        <v>17.748917748917801</v>
      </c>
      <c r="N1761" s="31">
        <f t="shared" si="54"/>
        <v>0</v>
      </c>
    </row>
    <row r="1762" spans="1:14" x14ac:dyDescent="0.45">
      <c r="A1762" s="31" t="str">
        <f t="shared" si="55"/>
        <v>E06000056_CIN episodes for children aged &lt;1 at 31st March 2019 with domestic abuse identified as a factor at CIN assessment (excluding looked after children)_Number</v>
      </c>
      <c r="B1762" s="31" t="s">
        <v>279</v>
      </c>
      <c r="C1762" s="31" t="s">
        <v>280</v>
      </c>
      <c r="D1762" s="31" t="s">
        <v>474</v>
      </c>
      <c r="E1762" s="31" t="s">
        <v>475</v>
      </c>
      <c r="F1762" s="31" t="s">
        <v>26</v>
      </c>
      <c r="G1762" s="31" t="s">
        <v>109</v>
      </c>
      <c r="H1762" s="31" t="s">
        <v>743</v>
      </c>
      <c r="I1762" s="31">
        <v>27</v>
      </c>
      <c r="J1762" s="31">
        <v>3291</v>
      </c>
      <c r="K1762" s="31">
        <v>8.20419325432999</v>
      </c>
      <c r="L1762" s="31" t="s">
        <v>1187</v>
      </c>
      <c r="M1762" s="31">
        <f t="shared" si="56"/>
        <v>8.20419325432999</v>
      </c>
      <c r="N1762" s="31">
        <f t="shared" si="54"/>
        <v>0</v>
      </c>
    </row>
    <row r="1763" spans="1:14" x14ac:dyDescent="0.45">
      <c r="A1763" s="31" t="str">
        <f t="shared" si="55"/>
        <v>E10000002_CIN episodes for children aged &lt;1 at 31st March 2019 with domestic abuse identified as a factor at CIN assessment (excluding looked after children)_Number</v>
      </c>
      <c r="B1763" s="31" t="s">
        <v>269</v>
      </c>
      <c r="C1763" s="31" t="s">
        <v>270</v>
      </c>
      <c r="D1763" s="31" t="s">
        <v>474</v>
      </c>
      <c r="E1763" s="31" t="s">
        <v>475</v>
      </c>
      <c r="F1763" s="31" t="s">
        <v>26</v>
      </c>
      <c r="G1763" s="31" t="s">
        <v>109</v>
      </c>
      <c r="H1763" s="31" t="s">
        <v>743</v>
      </c>
      <c r="I1763" s="31">
        <v>85</v>
      </c>
      <c r="J1763" s="31">
        <v>6048</v>
      </c>
      <c r="K1763" s="31">
        <v>14.0542328042328</v>
      </c>
      <c r="L1763" s="31" t="s">
        <v>1188</v>
      </c>
      <c r="M1763" s="31">
        <f t="shared" si="56"/>
        <v>14.0542328042328</v>
      </c>
      <c r="N1763" s="31">
        <f t="shared" si="54"/>
        <v>0</v>
      </c>
    </row>
    <row r="1764" spans="1:14" x14ac:dyDescent="0.45">
      <c r="A1764" s="31" t="str">
        <f t="shared" si="55"/>
        <v>E06000042_CIN episodes for children aged &lt;1 at 31st March 2019 with domestic abuse identified as a factor at CIN assessment (excluding looked after children)_Number</v>
      </c>
      <c r="B1764" s="31" t="s">
        <v>355</v>
      </c>
      <c r="C1764" s="31" t="s">
        <v>356</v>
      </c>
      <c r="D1764" s="31" t="s">
        <v>474</v>
      </c>
      <c r="E1764" s="31" t="s">
        <v>475</v>
      </c>
      <c r="F1764" s="31" t="s">
        <v>26</v>
      </c>
      <c r="G1764" s="31" t="s">
        <v>109</v>
      </c>
      <c r="H1764" s="31" t="s">
        <v>743</v>
      </c>
      <c r="I1764" s="31">
        <v>51</v>
      </c>
      <c r="J1764" s="31">
        <v>3567</v>
      </c>
      <c r="K1764" s="31">
        <v>14.2977291841884</v>
      </c>
      <c r="L1764" s="31" t="s">
        <v>1173</v>
      </c>
      <c r="M1764" s="31">
        <f t="shared" si="56"/>
        <v>14.2977291841884</v>
      </c>
      <c r="N1764" s="31">
        <f t="shared" si="54"/>
        <v>0</v>
      </c>
    </row>
    <row r="1765" spans="1:14" x14ac:dyDescent="0.45">
      <c r="A1765" s="31" t="str">
        <f t="shared" si="55"/>
        <v>E10000007_CIN episodes for children aged &lt;1 at 31st March 2019 with domestic abuse identified as a factor at CIN assessment (excluding looked after children)_Number</v>
      </c>
      <c r="B1765" s="31" t="s">
        <v>291</v>
      </c>
      <c r="C1765" s="31" t="s">
        <v>292</v>
      </c>
      <c r="D1765" s="31" t="s">
        <v>474</v>
      </c>
      <c r="E1765" s="31" t="s">
        <v>475</v>
      </c>
      <c r="F1765" s="31" t="s">
        <v>26</v>
      </c>
      <c r="G1765" s="31" t="s">
        <v>109</v>
      </c>
      <c r="H1765" s="31" t="s">
        <v>743</v>
      </c>
      <c r="I1765" s="31">
        <v>189</v>
      </c>
      <c r="J1765" s="31">
        <v>7585</v>
      </c>
      <c r="K1765" s="31">
        <v>24.917600527356601</v>
      </c>
      <c r="L1765" s="31" t="s">
        <v>1189</v>
      </c>
      <c r="M1765" s="31">
        <f t="shared" si="56"/>
        <v>24.917600527356601</v>
      </c>
      <c r="N1765" s="31">
        <f t="shared" si="54"/>
        <v>0</v>
      </c>
    </row>
    <row r="1766" spans="1:14" x14ac:dyDescent="0.45">
      <c r="A1766" s="31" t="str">
        <f t="shared" si="55"/>
        <v>E06000015_CIN episodes for children aged &lt;1 at 31st March 2019 with domestic abuse identified as a factor at CIN assessment (excluding looked after children)_Number</v>
      </c>
      <c r="B1766" s="31" t="s">
        <v>289</v>
      </c>
      <c r="C1766" s="31" t="s">
        <v>290</v>
      </c>
      <c r="D1766" s="31" t="s">
        <v>474</v>
      </c>
      <c r="E1766" s="31" t="s">
        <v>475</v>
      </c>
      <c r="F1766" s="31" t="s">
        <v>26</v>
      </c>
      <c r="G1766" s="31" t="s">
        <v>109</v>
      </c>
      <c r="H1766" s="31" t="s">
        <v>743</v>
      </c>
      <c r="I1766" s="31">
        <v>101</v>
      </c>
      <c r="J1766" s="31">
        <v>3169</v>
      </c>
      <c r="K1766" s="31">
        <v>31.871252761123401</v>
      </c>
      <c r="L1766" s="31" t="s">
        <v>1190</v>
      </c>
      <c r="M1766" s="31">
        <f t="shared" si="56"/>
        <v>31.871252761123401</v>
      </c>
      <c r="N1766" s="31">
        <f t="shared" si="54"/>
        <v>0</v>
      </c>
    </row>
    <row r="1767" spans="1:14" x14ac:dyDescent="0.45">
      <c r="A1767" s="31" t="str">
        <f t="shared" si="55"/>
        <v>E10000009_CIN episodes for children aged &lt;1 at 31st March 2019 with domestic abuse identified as a factor at CIN assessment (excluding looked after children)_Number</v>
      </c>
      <c r="B1767" s="31" t="s">
        <v>295</v>
      </c>
      <c r="C1767" s="31" t="s">
        <v>296</v>
      </c>
      <c r="D1767" s="31" t="s">
        <v>474</v>
      </c>
      <c r="E1767" s="31" t="s">
        <v>475</v>
      </c>
      <c r="F1767" s="31" t="s">
        <v>26</v>
      </c>
      <c r="G1767" s="31" t="s">
        <v>109</v>
      </c>
      <c r="H1767" s="31" t="s">
        <v>743</v>
      </c>
      <c r="I1767" s="31">
        <v>74</v>
      </c>
      <c r="J1767" s="31">
        <v>3260</v>
      </c>
      <c r="K1767" s="31">
        <v>22.699386503067501</v>
      </c>
      <c r="L1767" s="31" t="s">
        <v>1191</v>
      </c>
      <c r="M1767" s="31">
        <f t="shared" si="56"/>
        <v>22.699386503067501</v>
      </c>
      <c r="N1767" s="31">
        <f t="shared" si="54"/>
        <v>0</v>
      </c>
    </row>
    <row r="1768" spans="1:14" x14ac:dyDescent="0.45">
      <c r="A1768" s="31" t="str">
        <f t="shared" si="55"/>
        <v>E06000029_CIN episodes for children aged &lt;1 at 31st March 2019 with domestic abuse identified as a factor at CIN assessment (excluding looked after children)_Number</v>
      </c>
      <c r="B1768" s="31" t="s">
        <v>543</v>
      </c>
      <c r="C1768" s="31" t="s">
        <v>717</v>
      </c>
      <c r="D1768" s="31" t="s">
        <v>474</v>
      </c>
      <c r="E1768" s="31" t="s">
        <v>475</v>
      </c>
      <c r="F1768" s="31" t="s">
        <v>26</v>
      </c>
      <c r="G1768" s="31" t="s">
        <v>109</v>
      </c>
      <c r="H1768" s="31" t="s">
        <v>743</v>
      </c>
      <c r="I1768" s="31">
        <v>13</v>
      </c>
      <c r="J1768" s="31">
        <v>1529</v>
      </c>
      <c r="K1768" s="31">
        <v>8.5022890778286495</v>
      </c>
      <c r="L1768" s="31" t="s">
        <v>1141</v>
      </c>
      <c r="M1768" s="31">
        <f t="shared" si="56"/>
        <v>8.5022890778286495</v>
      </c>
      <c r="N1768" s="31">
        <f t="shared" si="54"/>
        <v>0</v>
      </c>
    </row>
    <row r="1769" spans="1:14" x14ac:dyDescent="0.45">
      <c r="A1769" s="31" t="str">
        <f t="shared" si="55"/>
        <v>E06000028_CIN episodes for children aged &lt;1 at 31st March 2019 with domestic abuse identified as a factor at CIN assessment (excluding looked after children)_Number</v>
      </c>
      <c r="B1769" s="31" t="s">
        <v>254</v>
      </c>
      <c r="C1769" s="31" t="s">
        <v>255</v>
      </c>
      <c r="D1769" s="31" t="s">
        <v>474</v>
      </c>
      <c r="E1769" s="31" t="s">
        <v>475</v>
      </c>
      <c r="F1769" s="31" t="s">
        <v>26</v>
      </c>
      <c r="G1769" s="31" t="s">
        <v>109</v>
      </c>
      <c r="H1769" s="31" t="s">
        <v>743</v>
      </c>
      <c r="I1769" s="31">
        <v>36</v>
      </c>
      <c r="J1769" s="31">
        <v>1996</v>
      </c>
      <c r="K1769" s="31">
        <v>18.0360721442886</v>
      </c>
      <c r="L1769" s="31" t="s">
        <v>1152</v>
      </c>
      <c r="M1769" s="31">
        <f t="shared" si="56"/>
        <v>18.0360721442886</v>
      </c>
      <c r="N1769" s="31">
        <f t="shared" si="54"/>
        <v>0</v>
      </c>
    </row>
    <row r="1770" spans="1:14" x14ac:dyDescent="0.45">
      <c r="A1770" s="31" t="str">
        <f t="shared" si="55"/>
        <v>E06000047_CIN episodes for children aged &lt;1 at 31st March 2019 with domestic abuse identified as a factor at CIN assessment (excluding looked after children)_Number</v>
      </c>
      <c r="B1770" s="31" t="s">
        <v>528</v>
      </c>
      <c r="C1770" s="31" t="s">
        <v>721</v>
      </c>
      <c r="D1770" s="31" t="s">
        <v>474</v>
      </c>
      <c r="E1770" s="31" t="s">
        <v>475</v>
      </c>
      <c r="F1770" s="31" t="s">
        <v>26</v>
      </c>
      <c r="G1770" s="31" t="s">
        <v>109</v>
      </c>
      <c r="H1770" s="31" t="s">
        <v>743</v>
      </c>
      <c r="I1770" s="31">
        <v>172</v>
      </c>
      <c r="J1770" s="31">
        <v>4989</v>
      </c>
      <c r="K1770" s="31">
        <v>34.475846863098802</v>
      </c>
      <c r="L1770" s="31" t="s">
        <v>1192</v>
      </c>
      <c r="M1770" s="31">
        <f t="shared" si="56"/>
        <v>34.475846863098802</v>
      </c>
      <c r="N1770" s="31">
        <f t="shared" si="54"/>
        <v>0</v>
      </c>
    </row>
    <row r="1771" spans="1:14" x14ac:dyDescent="0.45">
      <c r="A1771" s="31" t="str">
        <f t="shared" si="55"/>
        <v>E06000005_CIN episodes for children aged &lt;1 at 31st March 2019 with domestic abuse identified as a factor at CIN assessment (excluding looked after children)_Number</v>
      </c>
      <c r="B1771" s="31" t="s">
        <v>287</v>
      </c>
      <c r="C1771" s="31" t="s">
        <v>288</v>
      </c>
      <c r="D1771" s="31" t="s">
        <v>474</v>
      </c>
      <c r="E1771" s="31" t="s">
        <v>475</v>
      </c>
      <c r="F1771" s="31" t="s">
        <v>26</v>
      </c>
      <c r="G1771" s="31" t="s">
        <v>109</v>
      </c>
      <c r="H1771" s="31" t="s">
        <v>743</v>
      </c>
      <c r="I1771" s="31">
        <v>18</v>
      </c>
      <c r="J1771" s="31">
        <v>1134</v>
      </c>
      <c r="K1771" s="31">
        <v>15.8730158730159</v>
      </c>
      <c r="L1771" s="31" t="s">
        <v>1118</v>
      </c>
      <c r="M1771" s="31">
        <f t="shared" si="56"/>
        <v>15.8730158730159</v>
      </c>
      <c r="N1771" s="31">
        <f t="shared" si="54"/>
        <v>0</v>
      </c>
    </row>
    <row r="1772" spans="1:14" x14ac:dyDescent="0.45">
      <c r="A1772" s="31" t="str">
        <f t="shared" si="55"/>
        <v>E10000011_CIN episodes for children aged &lt;1 at 31st March 2019 with domestic abuse identified as a factor at CIN assessment (excluding looked after children)_Number</v>
      </c>
      <c r="B1772" s="31" t="s">
        <v>299</v>
      </c>
      <c r="C1772" s="31" t="s">
        <v>300</v>
      </c>
      <c r="D1772" s="31" t="s">
        <v>474</v>
      </c>
      <c r="E1772" s="31" t="s">
        <v>475</v>
      </c>
      <c r="F1772" s="31" t="s">
        <v>26</v>
      </c>
      <c r="G1772" s="31" t="s">
        <v>109</v>
      </c>
      <c r="H1772" s="31" t="s">
        <v>743</v>
      </c>
      <c r="I1772" s="31">
        <v>86</v>
      </c>
      <c r="J1772" s="31">
        <v>5005</v>
      </c>
      <c r="K1772" s="31">
        <v>17.1828171828172</v>
      </c>
      <c r="L1772" s="31" t="s">
        <v>1193</v>
      </c>
      <c r="M1772" s="31">
        <f t="shared" si="56"/>
        <v>17.1828171828172</v>
      </c>
      <c r="N1772" s="31">
        <f t="shared" si="54"/>
        <v>0</v>
      </c>
    </row>
    <row r="1773" spans="1:14" x14ac:dyDescent="0.45">
      <c r="A1773" s="31" t="str">
        <f t="shared" si="55"/>
        <v>E06000043_CIN episodes for children aged &lt;1 at 31st March 2019 with domestic abuse identified as a factor at CIN assessment (excluding looked after children)_Number</v>
      </c>
      <c r="B1773" s="31" t="s">
        <v>263</v>
      </c>
      <c r="C1773" s="31" t="s">
        <v>264</v>
      </c>
      <c r="D1773" s="31" t="s">
        <v>474</v>
      </c>
      <c r="E1773" s="31" t="s">
        <v>475</v>
      </c>
      <c r="F1773" s="31" t="s">
        <v>26</v>
      </c>
      <c r="G1773" s="31" t="s">
        <v>109</v>
      </c>
      <c r="H1773" s="31" t="s">
        <v>743</v>
      </c>
      <c r="I1773" s="31">
        <v>59</v>
      </c>
      <c r="J1773" s="31">
        <v>2611</v>
      </c>
      <c r="K1773" s="31">
        <v>22.596706242818801</v>
      </c>
      <c r="L1773" s="31" t="s">
        <v>1119</v>
      </c>
      <c r="M1773" s="31">
        <f t="shared" si="56"/>
        <v>22.596706242818801</v>
      </c>
      <c r="N1773" s="31">
        <f t="shared" si="54"/>
        <v>0</v>
      </c>
    </row>
    <row r="1774" spans="1:14" x14ac:dyDescent="0.45">
      <c r="A1774" s="31" t="str">
        <f t="shared" si="55"/>
        <v>E10000014_CIN episodes for children aged &lt;1 at 31st March 2019 with domestic abuse identified as a factor at CIN assessment (excluding looked after children)_Number</v>
      </c>
      <c r="B1774" s="31" t="s">
        <v>309</v>
      </c>
      <c r="C1774" s="31" t="s">
        <v>310</v>
      </c>
      <c r="D1774" s="31" t="s">
        <v>474</v>
      </c>
      <c r="E1774" s="31" t="s">
        <v>475</v>
      </c>
      <c r="F1774" s="31" t="s">
        <v>26</v>
      </c>
      <c r="G1774" s="31" t="s">
        <v>109</v>
      </c>
      <c r="H1774" s="31" t="s">
        <v>743</v>
      </c>
      <c r="I1774" s="31">
        <v>122</v>
      </c>
      <c r="J1774" s="31">
        <v>13542</v>
      </c>
      <c r="K1774" s="31">
        <v>9.0090090090090094</v>
      </c>
      <c r="L1774" s="31" t="s">
        <v>1194</v>
      </c>
      <c r="M1774" s="31">
        <f t="shared" si="56"/>
        <v>9.0090090090090094</v>
      </c>
      <c r="N1774" s="31">
        <f t="shared" si="54"/>
        <v>0</v>
      </c>
    </row>
    <row r="1775" spans="1:14" x14ac:dyDescent="0.45">
      <c r="A1775" s="31" t="str">
        <f t="shared" si="55"/>
        <v>E06000044_CIN episodes for children aged &lt;1 at 31st March 2019 with domestic abuse identified as a factor at CIN assessment (excluding looked after children)_Number</v>
      </c>
      <c r="B1775" s="31" t="s">
        <v>383</v>
      </c>
      <c r="C1775" s="31" t="s">
        <v>384</v>
      </c>
      <c r="D1775" s="31" t="s">
        <v>474</v>
      </c>
      <c r="E1775" s="31" t="s">
        <v>475</v>
      </c>
      <c r="F1775" s="31" t="s">
        <v>26</v>
      </c>
      <c r="G1775" s="31" t="s">
        <v>109</v>
      </c>
      <c r="H1775" s="31" t="s">
        <v>743</v>
      </c>
      <c r="I1775" s="31">
        <v>44</v>
      </c>
      <c r="J1775" s="31">
        <v>2406</v>
      </c>
      <c r="K1775" s="31">
        <v>18.2876142975894</v>
      </c>
      <c r="L1775" s="31" t="s">
        <v>1145</v>
      </c>
      <c r="M1775" s="31">
        <f t="shared" si="56"/>
        <v>18.2876142975894</v>
      </c>
      <c r="N1775" s="31">
        <f t="shared" si="54"/>
        <v>0</v>
      </c>
    </row>
    <row r="1776" spans="1:14" x14ac:dyDescent="0.45">
      <c r="A1776" s="31" t="str">
        <f t="shared" si="55"/>
        <v>E06000045_CIN episodes for children aged &lt;1 at 31st March 2019 with domestic abuse identified as a factor at CIN assessment (excluding looked after children)_Number</v>
      </c>
      <c r="B1776" s="31" t="s">
        <v>577</v>
      </c>
      <c r="C1776" s="31" t="s">
        <v>729</v>
      </c>
      <c r="D1776" s="31" t="s">
        <v>474</v>
      </c>
      <c r="E1776" s="31" t="s">
        <v>475</v>
      </c>
      <c r="F1776" s="31" t="s">
        <v>26</v>
      </c>
      <c r="G1776" s="31" t="s">
        <v>109</v>
      </c>
      <c r="H1776" s="31" t="s">
        <v>743</v>
      </c>
      <c r="I1776" s="31">
        <v>76</v>
      </c>
      <c r="J1776" s="31">
        <v>3058</v>
      </c>
      <c r="K1776" s="31">
        <v>24.8528449967299</v>
      </c>
      <c r="L1776" s="31" t="s">
        <v>1189</v>
      </c>
      <c r="M1776" s="31">
        <f t="shared" si="56"/>
        <v>24.8528449967299</v>
      </c>
      <c r="N1776" s="31">
        <f t="shared" si="54"/>
        <v>0</v>
      </c>
    </row>
    <row r="1777" spans="1:14" x14ac:dyDescent="0.45">
      <c r="A1777" s="31" t="str">
        <f t="shared" si="55"/>
        <v>E10000018_CIN episodes for children aged &lt;1 at 31st March 2019 with domestic abuse identified as a factor at CIN assessment (excluding looked after children)_Number</v>
      </c>
      <c r="B1777" s="31" t="s">
        <v>552</v>
      </c>
      <c r="C1777" s="31" t="s">
        <v>553</v>
      </c>
      <c r="D1777" s="31" t="s">
        <v>474</v>
      </c>
      <c r="E1777" s="31" t="s">
        <v>475</v>
      </c>
      <c r="F1777" s="31" t="s">
        <v>26</v>
      </c>
      <c r="G1777" s="31" t="s">
        <v>109</v>
      </c>
      <c r="H1777" s="31" t="s">
        <v>743</v>
      </c>
      <c r="I1777" s="31">
        <v>115</v>
      </c>
      <c r="J1777" s="31">
        <v>6983</v>
      </c>
      <c r="K1777" s="31">
        <v>16.468566518688199</v>
      </c>
      <c r="L1777" s="31" t="s">
        <v>1134</v>
      </c>
      <c r="M1777" s="31">
        <f t="shared" si="56"/>
        <v>16.468566518688199</v>
      </c>
      <c r="N1777" s="31">
        <f t="shared" si="54"/>
        <v>0</v>
      </c>
    </row>
    <row r="1778" spans="1:14" x14ac:dyDescent="0.45">
      <c r="A1778" s="31" t="str">
        <f t="shared" si="55"/>
        <v>E06000016_CIN episodes for children aged &lt;1 at 31st March 2019 with domestic abuse identified as a factor at CIN assessment (excluding looked after children)_Number</v>
      </c>
      <c r="B1778" s="31" t="s">
        <v>341</v>
      </c>
      <c r="C1778" s="31" t="s">
        <v>342</v>
      </c>
      <c r="D1778" s="31" t="s">
        <v>474</v>
      </c>
      <c r="E1778" s="31" t="s">
        <v>475</v>
      </c>
      <c r="F1778" s="31" t="s">
        <v>26</v>
      </c>
      <c r="G1778" s="31" t="s">
        <v>109</v>
      </c>
      <c r="H1778" s="31" t="s">
        <v>743</v>
      </c>
      <c r="I1778" s="31">
        <v>83</v>
      </c>
      <c r="J1778" s="31">
        <v>4815</v>
      </c>
      <c r="K1778" s="31">
        <v>17.237798546209799</v>
      </c>
      <c r="L1778" s="31" t="s">
        <v>1193</v>
      </c>
      <c r="M1778" s="31">
        <f t="shared" si="56"/>
        <v>17.237798546209799</v>
      </c>
      <c r="N1778" s="31">
        <f t="shared" si="54"/>
        <v>0</v>
      </c>
    </row>
    <row r="1779" spans="1:14" x14ac:dyDescent="0.45">
      <c r="A1779" s="31" t="str">
        <f t="shared" si="55"/>
        <v>E06000017_CIN episodes for children aged &lt;1 at 31st March 2019 with domestic abuse identified as a factor at CIN assessment (excluding looked after children)_Number</v>
      </c>
      <c r="B1779" s="31" t="s">
        <v>548</v>
      </c>
      <c r="C1779" s="31" t="s">
        <v>728</v>
      </c>
      <c r="D1779" s="31" t="s">
        <v>474</v>
      </c>
      <c r="E1779" s="31" t="s">
        <v>475</v>
      </c>
      <c r="F1779" s="31" t="s">
        <v>26</v>
      </c>
      <c r="G1779" s="31" t="s">
        <v>109</v>
      </c>
      <c r="H1779" s="31" t="s">
        <v>743</v>
      </c>
      <c r="I1779" s="31">
        <v>6</v>
      </c>
      <c r="J1779" s="31">
        <v>349</v>
      </c>
      <c r="K1779" s="31">
        <v>17.191977077363902</v>
      </c>
      <c r="L1779" s="31" t="s">
        <v>1193</v>
      </c>
      <c r="M1779" s="31">
        <f t="shared" si="56"/>
        <v>17.191977077363902</v>
      </c>
      <c r="N1779" s="31">
        <f t="shared" si="54"/>
        <v>0</v>
      </c>
    </row>
    <row r="1780" spans="1:14" x14ac:dyDescent="0.45">
      <c r="A1780" s="31" t="str">
        <f t="shared" si="55"/>
        <v>E10000028_CIN episodes for children aged &lt;1 at 31st March 2019 with domestic abuse identified as a factor at CIN assessment (excluding looked after children)_Number</v>
      </c>
      <c r="B1780" s="31" t="s">
        <v>418</v>
      </c>
      <c r="C1780" s="31" t="s">
        <v>419</v>
      </c>
      <c r="D1780" s="31" t="s">
        <v>474</v>
      </c>
      <c r="E1780" s="31" t="s">
        <v>475</v>
      </c>
      <c r="F1780" s="31" t="s">
        <v>26</v>
      </c>
      <c r="G1780" s="31" t="s">
        <v>109</v>
      </c>
      <c r="H1780" s="31" t="s">
        <v>743</v>
      </c>
      <c r="I1780" s="31">
        <v>159</v>
      </c>
      <c r="J1780" s="31">
        <v>8423</v>
      </c>
      <c r="K1780" s="31">
        <v>18.876884720408398</v>
      </c>
      <c r="L1780" s="31" t="s">
        <v>1195</v>
      </c>
      <c r="M1780" s="31">
        <f t="shared" si="56"/>
        <v>18.876884720408398</v>
      </c>
      <c r="N1780" s="31">
        <f t="shared" si="54"/>
        <v>0</v>
      </c>
    </row>
    <row r="1781" spans="1:14" x14ac:dyDescent="0.45">
      <c r="A1781" s="31" t="str">
        <f t="shared" si="55"/>
        <v>E06000021_CIN episodes for children aged &lt;1 at 31st March 2019 with domestic abuse identified as a factor at CIN assessment (excluding looked after children)_Number</v>
      </c>
      <c r="B1781" s="31" t="s">
        <v>424</v>
      </c>
      <c r="C1781" s="31" t="s">
        <v>425</v>
      </c>
      <c r="D1781" s="31" t="s">
        <v>474</v>
      </c>
      <c r="E1781" s="31" t="s">
        <v>475</v>
      </c>
      <c r="F1781" s="31" t="s">
        <v>26</v>
      </c>
      <c r="G1781" s="31" t="s">
        <v>109</v>
      </c>
      <c r="H1781" s="31" t="s">
        <v>743</v>
      </c>
      <c r="I1781" s="31">
        <v>91</v>
      </c>
      <c r="J1781" s="31">
        <v>3239</v>
      </c>
      <c r="K1781" s="31">
        <v>28.095091077493102</v>
      </c>
      <c r="L1781" s="31" t="s">
        <v>1196</v>
      </c>
      <c r="M1781" s="31">
        <f t="shared" si="56"/>
        <v>28.095091077493102</v>
      </c>
      <c r="N1781" s="31">
        <f t="shared" si="54"/>
        <v>0</v>
      </c>
    </row>
    <row r="1782" spans="1:14" x14ac:dyDescent="0.45">
      <c r="A1782" s="31" t="str">
        <f t="shared" si="55"/>
        <v>E06000054_CIN episodes for children aged &lt;1 at 31st March 2019 with domestic abuse identified as a factor at CIN assessment (excluding looked after children)_Number</v>
      </c>
      <c r="B1782" s="31" t="s">
        <v>462</v>
      </c>
      <c r="C1782" s="31" t="s">
        <v>463</v>
      </c>
      <c r="D1782" s="31" t="s">
        <v>474</v>
      </c>
      <c r="E1782" s="31" t="s">
        <v>475</v>
      </c>
      <c r="F1782" s="31" t="s">
        <v>26</v>
      </c>
      <c r="G1782" s="31" t="s">
        <v>109</v>
      </c>
      <c r="H1782" s="31" t="s">
        <v>743</v>
      </c>
      <c r="I1782" s="31">
        <v>115</v>
      </c>
      <c r="J1782" s="31">
        <v>5003</v>
      </c>
      <c r="K1782" s="31">
        <v>22.986208275035001</v>
      </c>
      <c r="L1782" s="31" t="s">
        <v>1170</v>
      </c>
      <c r="M1782" s="31">
        <f t="shared" si="56"/>
        <v>22.986208275035001</v>
      </c>
      <c r="N1782" s="31">
        <f t="shared" si="54"/>
        <v>0</v>
      </c>
    </row>
    <row r="1783" spans="1:14" x14ac:dyDescent="0.45">
      <c r="A1783" s="31" t="str">
        <f t="shared" si="55"/>
        <v>E06000030_CIN episodes for children aged &lt;1 at 31st March 2019 with domestic abuse identified as a factor at CIN assessment (excluding looked after children)_Number</v>
      </c>
      <c r="B1783" s="31" t="s">
        <v>434</v>
      </c>
      <c r="C1783" s="31" t="s">
        <v>435</v>
      </c>
      <c r="D1783" s="31" t="s">
        <v>474</v>
      </c>
      <c r="E1783" s="31" t="s">
        <v>475</v>
      </c>
      <c r="F1783" s="31" t="s">
        <v>26</v>
      </c>
      <c r="G1783" s="31" t="s">
        <v>109</v>
      </c>
      <c r="H1783" s="31" t="s">
        <v>743</v>
      </c>
      <c r="I1783" s="31">
        <v>50</v>
      </c>
      <c r="J1783" s="31">
        <v>2785</v>
      </c>
      <c r="K1783" s="31">
        <v>17.9533213644524</v>
      </c>
      <c r="L1783" s="31" t="s">
        <v>1152</v>
      </c>
      <c r="M1783" s="31">
        <f t="shared" si="56"/>
        <v>17.9533213644524</v>
      </c>
      <c r="N1783" s="31">
        <f t="shared" si="54"/>
        <v>0</v>
      </c>
    </row>
    <row r="1784" spans="1:14" x14ac:dyDescent="0.45">
      <c r="A1784" s="31" t="str">
        <f t="shared" si="55"/>
        <v>E06000036_CIN episodes for children aged &lt;1 at 31st March 2019 with domestic abuse identified as a factor at CIN assessment (excluding looked after children)_Number</v>
      </c>
      <c r="B1784" s="31" t="s">
        <v>257</v>
      </c>
      <c r="C1784" s="31" t="s">
        <v>258</v>
      </c>
      <c r="D1784" s="31" t="s">
        <v>474</v>
      </c>
      <c r="E1784" s="31" t="s">
        <v>475</v>
      </c>
      <c r="F1784" s="31" t="s">
        <v>26</v>
      </c>
      <c r="G1784" s="31" t="s">
        <v>109</v>
      </c>
      <c r="H1784" s="31" t="s">
        <v>743</v>
      </c>
      <c r="I1784" s="31">
        <v>31</v>
      </c>
      <c r="J1784" s="31">
        <v>1442</v>
      </c>
      <c r="K1784" s="31">
        <v>21.497919556172</v>
      </c>
      <c r="L1784" s="31" t="s">
        <v>1197</v>
      </c>
      <c r="M1784" s="31">
        <f t="shared" si="56"/>
        <v>21.497919556172</v>
      </c>
      <c r="N1784" s="31">
        <f t="shared" si="54"/>
        <v>0</v>
      </c>
    </row>
    <row r="1785" spans="1:14" x14ac:dyDescent="0.45">
      <c r="A1785" s="31" t="str">
        <f t="shared" si="55"/>
        <v>E06000040_CIN episodes for children aged &lt;1 at 31st March 2019 with domestic abuse identified as a factor at CIN assessment (excluding looked after children)_Number</v>
      </c>
      <c r="B1785" s="31" t="s">
        <v>555</v>
      </c>
      <c r="C1785" s="31" t="s">
        <v>727</v>
      </c>
      <c r="D1785" s="31" t="s">
        <v>474</v>
      </c>
      <c r="E1785" s="31" t="s">
        <v>475</v>
      </c>
      <c r="F1785" s="31" t="s">
        <v>26</v>
      </c>
      <c r="G1785" s="31" t="s">
        <v>109</v>
      </c>
      <c r="H1785" s="31" t="s">
        <v>743</v>
      </c>
      <c r="I1785" s="31">
        <v>18</v>
      </c>
      <c r="J1785" s="31">
        <v>1648</v>
      </c>
      <c r="K1785" s="31">
        <v>10.9223300970874</v>
      </c>
      <c r="L1785" s="31" t="s">
        <v>1160</v>
      </c>
      <c r="M1785" s="31">
        <f t="shared" si="56"/>
        <v>10.9223300970874</v>
      </c>
      <c r="N1785" s="31">
        <f t="shared" si="54"/>
        <v>0</v>
      </c>
    </row>
    <row r="1786" spans="1:14" x14ac:dyDescent="0.45">
      <c r="A1786" s="31" t="str">
        <f t="shared" si="55"/>
        <v>E06000037_CIN episodes for children aged &lt;1 at 31st March 2019 with domestic abuse identified as a factor at CIN assessment (excluding looked after children)_Number</v>
      </c>
      <c r="B1786" s="31" t="s">
        <v>456</v>
      </c>
      <c r="C1786" s="31" t="s">
        <v>457</v>
      </c>
      <c r="D1786" s="31" t="s">
        <v>474</v>
      </c>
      <c r="E1786" s="31" t="s">
        <v>475</v>
      </c>
      <c r="F1786" s="31" t="s">
        <v>26</v>
      </c>
      <c r="G1786" s="31" t="s">
        <v>109</v>
      </c>
      <c r="H1786" s="31" t="s">
        <v>743</v>
      </c>
      <c r="I1786" s="31">
        <v>28</v>
      </c>
      <c r="J1786" s="31">
        <v>1693</v>
      </c>
      <c r="K1786" s="31">
        <v>16.538688718251599</v>
      </c>
      <c r="L1786" s="31" t="s">
        <v>1134</v>
      </c>
      <c r="M1786" s="31">
        <f t="shared" si="56"/>
        <v>16.538688718251599</v>
      </c>
      <c r="N1786" s="31">
        <f t="shared" si="54"/>
        <v>0</v>
      </c>
    </row>
    <row r="1787" spans="1:14" x14ac:dyDescent="0.45">
      <c r="A1787" s="31" t="str">
        <f t="shared" si="55"/>
        <v>E06000038_CIN episodes for children aged &lt;1 at 31st March 2019 with domestic abuse identified as a factor at CIN assessment (excluding looked after children)_Number</v>
      </c>
      <c r="B1787" s="31" t="s">
        <v>557</v>
      </c>
      <c r="C1787" s="31" t="s">
        <v>726</v>
      </c>
      <c r="D1787" s="31" t="s">
        <v>474</v>
      </c>
      <c r="E1787" s="31" t="s">
        <v>475</v>
      </c>
      <c r="F1787" s="31" t="s">
        <v>26</v>
      </c>
      <c r="G1787" s="31" t="s">
        <v>109</v>
      </c>
      <c r="H1787" s="31" t="s">
        <v>743</v>
      </c>
      <c r="I1787" s="31">
        <v>62</v>
      </c>
      <c r="J1787" s="31">
        <v>2249</v>
      </c>
      <c r="K1787" s="31">
        <v>27.567807914628698</v>
      </c>
      <c r="L1787" s="31" t="s">
        <v>1198</v>
      </c>
      <c r="M1787" s="31">
        <f t="shared" si="56"/>
        <v>27.567807914628698</v>
      </c>
      <c r="N1787" s="31">
        <f t="shared" si="54"/>
        <v>0</v>
      </c>
    </row>
    <row r="1788" spans="1:14" x14ac:dyDescent="0.45">
      <c r="A1788" s="31" t="str">
        <f t="shared" si="55"/>
        <v>E06000039_CIN episodes for children aged &lt;1 at 31st March 2019 with domestic abuse identified as a factor at CIN assessment (excluding looked after children)_Number</v>
      </c>
      <c r="B1788" s="31" t="s">
        <v>404</v>
      </c>
      <c r="C1788" s="31" t="s">
        <v>405</v>
      </c>
      <c r="D1788" s="31" t="s">
        <v>474</v>
      </c>
      <c r="E1788" s="31" t="s">
        <v>475</v>
      </c>
      <c r="F1788" s="31" t="s">
        <v>26</v>
      </c>
      <c r="G1788" s="31" t="s">
        <v>109</v>
      </c>
      <c r="H1788" s="31" t="s">
        <v>743</v>
      </c>
      <c r="I1788" s="31">
        <v>29</v>
      </c>
      <c r="J1788" s="31">
        <v>2451</v>
      </c>
      <c r="K1788" s="31">
        <v>11.8319053447572</v>
      </c>
      <c r="L1788" s="31" t="s">
        <v>1199</v>
      </c>
      <c r="M1788" s="31">
        <f t="shared" si="56"/>
        <v>11.8319053447572</v>
      </c>
      <c r="N1788" s="31">
        <f t="shared" si="54"/>
        <v>0</v>
      </c>
    </row>
    <row r="1789" spans="1:14" x14ac:dyDescent="0.45">
      <c r="A1789" s="31" t="str">
        <f t="shared" si="55"/>
        <v>E06000041_CIN episodes for children aged &lt;1 at 31st March 2019 with domestic abuse identified as a factor at CIN assessment (excluding looked after children)_Number</v>
      </c>
      <c r="B1789" s="31" t="s">
        <v>466</v>
      </c>
      <c r="C1789" s="31" t="s">
        <v>467</v>
      </c>
      <c r="D1789" s="31" t="s">
        <v>474</v>
      </c>
      <c r="E1789" s="31" t="s">
        <v>475</v>
      </c>
      <c r="F1789" s="31" t="s">
        <v>26</v>
      </c>
      <c r="G1789" s="31" t="s">
        <v>109</v>
      </c>
      <c r="H1789" s="31" t="s">
        <v>743</v>
      </c>
      <c r="I1789" s="31">
        <v>29</v>
      </c>
      <c r="J1789" s="31">
        <v>1714</v>
      </c>
      <c r="K1789" s="31">
        <v>16.919486581096798</v>
      </c>
      <c r="L1789" s="31" t="s">
        <v>1200</v>
      </c>
      <c r="M1789" s="31">
        <f t="shared" si="56"/>
        <v>16.919486581096798</v>
      </c>
      <c r="N1789" s="31">
        <f t="shared" si="54"/>
        <v>0</v>
      </c>
    </row>
    <row r="1790" spans="1:14" x14ac:dyDescent="0.45">
      <c r="A1790" s="31" t="str">
        <f t="shared" si="55"/>
        <v>E10000003_CIN episodes for children aged &lt;1 at 31st March 2019 with domestic abuse identified as a factor at CIN assessment (excluding looked after children)_Number</v>
      </c>
      <c r="B1790" s="31" t="s">
        <v>275</v>
      </c>
      <c r="C1790" s="31" t="s">
        <v>276</v>
      </c>
      <c r="D1790" s="31" t="s">
        <v>474</v>
      </c>
      <c r="E1790" s="31" t="s">
        <v>475</v>
      </c>
      <c r="F1790" s="31" t="s">
        <v>26</v>
      </c>
      <c r="G1790" s="31" t="s">
        <v>109</v>
      </c>
      <c r="H1790" s="31" t="s">
        <v>743</v>
      </c>
      <c r="I1790" s="31">
        <v>111</v>
      </c>
      <c r="J1790" s="31">
        <v>6952</v>
      </c>
      <c r="K1790" s="31">
        <v>15.9666283084005</v>
      </c>
      <c r="L1790" s="31" t="s">
        <v>1201</v>
      </c>
      <c r="M1790" s="31">
        <f t="shared" si="56"/>
        <v>15.9666283084005</v>
      </c>
      <c r="N1790" s="31">
        <f t="shared" si="54"/>
        <v>0</v>
      </c>
    </row>
    <row r="1791" spans="1:14" x14ac:dyDescent="0.45">
      <c r="A1791" s="31" t="str">
        <f t="shared" si="55"/>
        <v>E06000031_CIN episodes for children aged &lt;1 at 31st March 2019 with domestic abuse identified as a factor at CIN assessment (excluding looked after children)_Number</v>
      </c>
      <c r="B1791" s="31" t="s">
        <v>379</v>
      </c>
      <c r="C1791" s="31" t="s">
        <v>380</v>
      </c>
      <c r="D1791" s="31" t="s">
        <v>474</v>
      </c>
      <c r="E1791" s="31" t="s">
        <v>475</v>
      </c>
      <c r="F1791" s="31" t="s">
        <v>26</v>
      </c>
      <c r="G1791" s="31" t="s">
        <v>109</v>
      </c>
      <c r="H1791" s="31" t="s">
        <v>743</v>
      </c>
      <c r="I1791" s="31">
        <v>52</v>
      </c>
      <c r="J1791" s="31">
        <v>3030</v>
      </c>
      <c r="K1791" s="31">
        <v>17.161716171617201</v>
      </c>
      <c r="L1791" s="31" t="s">
        <v>1193</v>
      </c>
      <c r="M1791" s="31">
        <f t="shared" si="56"/>
        <v>17.161716171617201</v>
      </c>
      <c r="N1791" s="31">
        <f t="shared" si="54"/>
        <v>0</v>
      </c>
    </row>
    <row r="1792" spans="1:14" x14ac:dyDescent="0.45">
      <c r="A1792" s="31" t="str">
        <f t="shared" si="55"/>
        <v>E06000006_CIN episodes for children aged &lt;1 at 31st March 2019 with domestic abuse identified as a factor at CIN assessment (excluding looked after children)_Number</v>
      </c>
      <c r="B1792" s="31" t="s">
        <v>531</v>
      </c>
      <c r="C1792" s="31" t="s">
        <v>722</v>
      </c>
      <c r="D1792" s="31" t="s">
        <v>474</v>
      </c>
      <c r="E1792" s="31" t="s">
        <v>475</v>
      </c>
      <c r="F1792" s="31" t="s">
        <v>26</v>
      </c>
      <c r="G1792" s="31" t="s">
        <v>109</v>
      </c>
      <c r="H1792" s="31" t="s">
        <v>743</v>
      </c>
      <c r="I1792" s="31">
        <v>45</v>
      </c>
      <c r="J1792" s="31">
        <v>1451</v>
      </c>
      <c r="K1792" s="31">
        <v>31.013094417643</v>
      </c>
      <c r="L1792" s="31" t="s">
        <v>1202</v>
      </c>
      <c r="M1792" s="31">
        <f t="shared" si="56"/>
        <v>31.013094417643</v>
      </c>
      <c r="N1792" s="31">
        <f t="shared" si="54"/>
        <v>0</v>
      </c>
    </row>
    <row r="1793" spans="1:14" x14ac:dyDescent="0.45">
      <c r="A1793" s="31" t="str">
        <f t="shared" si="55"/>
        <v>E06000007_CIN episodes for children aged &lt;1 at 31st March 2019 with domestic abuse identified as a factor at CIN assessment (excluding looked after children)_Number</v>
      </c>
      <c r="B1793" s="31" t="s">
        <v>452</v>
      </c>
      <c r="C1793" s="31" t="s">
        <v>453</v>
      </c>
      <c r="D1793" s="31" t="s">
        <v>474</v>
      </c>
      <c r="E1793" s="31" t="s">
        <v>475</v>
      </c>
      <c r="F1793" s="31" t="s">
        <v>26</v>
      </c>
      <c r="G1793" s="31" t="s">
        <v>109</v>
      </c>
      <c r="H1793" s="31" t="s">
        <v>743</v>
      </c>
      <c r="I1793" s="31">
        <v>47</v>
      </c>
      <c r="J1793" s="31">
        <v>2229</v>
      </c>
      <c r="K1793" s="31">
        <v>21.085688649618699</v>
      </c>
      <c r="L1793" s="31" t="s">
        <v>1203</v>
      </c>
      <c r="M1793" s="31">
        <f t="shared" si="56"/>
        <v>21.085688649618699</v>
      </c>
      <c r="N1793" s="31">
        <f t="shared" si="54"/>
        <v>0</v>
      </c>
    </row>
    <row r="1794" spans="1:14" x14ac:dyDescent="0.45">
      <c r="A1794" s="31" t="str">
        <f t="shared" si="55"/>
        <v>E10000008_CIN episodes for children aged &lt;1 at 31st March 2019 with domestic abuse identified as a factor at CIN assessment (excluding looked after children)_Number</v>
      </c>
      <c r="B1794" s="31" t="s">
        <v>504</v>
      </c>
      <c r="C1794" s="31" t="s">
        <v>505</v>
      </c>
      <c r="D1794" s="31" t="s">
        <v>474</v>
      </c>
      <c r="E1794" s="31" t="s">
        <v>475</v>
      </c>
      <c r="F1794" s="31" t="s">
        <v>26</v>
      </c>
      <c r="G1794" s="31" t="s">
        <v>109</v>
      </c>
      <c r="H1794" s="31" t="s">
        <v>743</v>
      </c>
      <c r="I1794" s="31">
        <v>103</v>
      </c>
      <c r="J1794" s="31">
        <v>6781</v>
      </c>
      <c r="K1794" s="31">
        <v>15.189500073735401</v>
      </c>
      <c r="L1794" s="31" t="s">
        <v>1204</v>
      </c>
      <c r="M1794" s="31">
        <f t="shared" si="56"/>
        <v>15.189500073735401</v>
      </c>
      <c r="N1794" s="31">
        <f t="shared" si="54"/>
        <v>0</v>
      </c>
    </row>
    <row r="1795" spans="1:14" x14ac:dyDescent="0.45">
      <c r="A1795" s="31" t="str">
        <f t="shared" si="55"/>
        <v>E06000026_CIN episodes for children aged &lt;1 at 31st March 2019 with domestic abuse identified as a factor at CIN assessment (excluding looked after children)_Number</v>
      </c>
      <c r="B1795" s="31" t="s">
        <v>381</v>
      </c>
      <c r="C1795" s="31" t="s">
        <v>382</v>
      </c>
      <c r="D1795" s="31" t="s">
        <v>474</v>
      </c>
      <c r="E1795" s="31" t="s">
        <v>475</v>
      </c>
      <c r="F1795" s="31" t="s">
        <v>26</v>
      </c>
      <c r="G1795" s="31" t="s">
        <v>109</v>
      </c>
      <c r="H1795" s="31" t="s">
        <v>743</v>
      </c>
      <c r="I1795" s="31">
        <v>85</v>
      </c>
      <c r="J1795" s="31">
        <v>2827</v>
      </c>
      <c r="K1795" s="31">
        <v>30.067209055535901</v>
      </c>
      <c r="L1795" s="31" t="s">
        <v>1157</v>
      </c>
      <c r="M1795" s="31">
        <f t="shared" si="56"/>
        <v>30.067209055535901</v>
      </c>
      <c r="N1795" s="31">
        <f t="shared" ref="N1795:N1858" si="57">IF(OR(C1795="City of London",C1795="Isles of Scilly"),1,0)</f>
        <v>0</v>
      </c>
    </row>
    <row r="1796" spans="1:14" x14ac:dyDescent="0.45">
      <c r="A1796" s="31" t="str">
        <f t="shared" si="55"/>
        <v>E06000027_CIN episodes for children aged &lt;1 at 31st March 2019 with domestic abuse identified as a factor at CIN assessment (excluding looked after children)_Number</v>
      </c>
      <c r="B1796" s="31" t="s">
        <v>438</v>
      </c>
      <c r="C1796" s="31" t="s">
        <v>439</v>
      </c>
      <c r="D1796" s="31" t="s">
        <v>474</v>
      </c>
      <c r="E1796" s="31" t="s">
        <v>475</v>
      </c>
      <c r="F1796" s="31" t="s">
        <v>26</v>
      </c>
      <c r="G1796" s="31" t="s">
        <v>109</v>
      </c>
      <c r="H1796" s="31" t="s">
        <v>743</v>
      </c>
      <c r="I1796" s="31">
        <v>48</v>
      </c>
      <c r="J1796" s="31">
        <v>1247</v>
      </c>
      <c r="K1796" s="31">
        <v>38.4923817161187</v>
      </c>
      <c r="L1796" s="31" t="s">
        <v>1205</v>
      </c>
      <c r="M1796" s="31">
        <f t="shared" si="56"/>
        <v>38.4923817161187</v>
      </c>
      <c r="N1796" s="31">
        <f t="shared" si="57"/>
        <v>0</v>
      </c>
    </row>
    <row r="1797" spans="1:14" x14ac:dyDescent="0.45">
      <c r="A1797" s="31" t="str">
        <f t="shared" si="55"/>
        <v>E10000012_CIN episodes for children aged &lt;1 at 31st March 2019 with domestic abuse identified as a factor at CIN assessment (excluding looked after children)_Number</v>
      </c>
      <c r="B1797" s="31" t="s">
        <v>303</v>
      </c>
      <c r="C1797" s="31" t="s">
        <v>304</v>
      </c>
      <c r="D1797" s="31" t="s">
        <v>474</v>
      </c>
      <c r="E1797" s="31" t="s">
        <v>475</v>
      </c>
      <c r="F1797" s="31" t="s">
        <v>26</v>
      </c>
      <c r="G1797" s="31" t="s">
        <v>109</v>
      </c>
      <c r="H1797" s="31" t="s">
        <v>743</v>
      </c>
      <c r="I1797" s="31">
        <v>217</v>
      </c>
      <c r="J1797" s="31">
        <v>16488</v>
      </c>
      <c r="K1797" s="31">
        <v>13.1610868510432</v>
      </c>
      <c r="L1797" s="31" t="s">
        <v>1137</v>
      </c>
      <c r="M1797" s="31">
        <f t="shared" si="56"/>
        <v>13.1610868510432</v>
      </c>
      <c r="N1797" s="31">
        <f t="shared" si="57"/>
        <v>0</v>
      </c>
    </row>
    <row r="1798" spans="1:14" x14ac:dyDescent="0.45">
      <c r="A1798" s="31" t="str">
        <f t="shared" si="55"/>
        <v>E06000033_CIN episodes for children aged &lt;1 at 31st March 2019 with domestic abuse identified as a factor at CIN assessment (excluding looked after children)_Number</v>
      </c>
      <c r="B1798" s="31" t="s">
        <v>412</v>
      </c>
      <c r="C1798" s="31" t="s">
        <v>413</v>
      </c>
      <c r="D1798" s="31" t="s">
        <v>474</v>
      </c>
      <c r="E1798" s="31" t="s">
        <v>475</v>
      </c>
      <c r="F1798" s="31" t="s">
        <v>26</v>
      </c>
      <c r="G1798" s="31" t="s">
        <v>109</v>
      </c>
      <c r="H1798" s="31" t="s">
        <v>743</v>
      </c>
      <c r="I1798" s="31">
        <v>43</v>
      </c>
      <c r="J1798" s="31">
        <v>2203</v>
      </c>
      <c r="K1798" s="31">
        <v>19.518837948252401</v>
      </c>
      <c r="L1798" s="31" t="s">
        <v>1121</v>
      </c>
      <c r="M1798" s="31">
        <f t="shared" si="56"/>
        <v>19.518837948252401</v>
      </c>
      <c r="N1798" s="31">
        <f t="shared" si="57"/>
        <v>0</v>
      </c>
    </row>
    <row r="1799" spans="1:14" x14ac:dyDescent="0.45">
      <c r="A1799" s="31" t="str">
        <f t="shared" si="55"/>
        <v>E06000034_CIN episodes for children aged &lt;1 at 31st March 2019 with domestic abuse identified as a factor at CIN assessment (excluding looked after children)_Number</v>
      </c>
      <c r="B1799" s="31" t="s">
        <v>493</v>
      </c>
      <c r="C1799" s="31" t="s">
        <v>731</v>
      </c>
      <c r="D1799" s="31" t="s">
        <v>474</v>
      </c>
      <c r="E1799" s="31" t="s">
        <v>475</v>
      </c>
      <c r="F1799" s="31" t="s">
        <v>26</v>
      </c>
      <c r="G1799" s="31" t="s">
        <v>109</v>
      </c>
      <c r="H1799" s="31" t="s">
        <v>743</v>
      </c>
      <c r="I1799" s="31">
        <v>46</v>
      </c>
      <c r="J1799" s="31">
        <v>2544</v>
      </c>
      <c r="K1799" s="31">
        <v>18.081761006289302</v>
      </c>
      <c r="L1799" s="31" t="s">
        <v>1206</v>
      </c>
      <c r="M1799" s="31">
        <f t="shared" si="56"/>
        <v>18.081761006289302</v>
      </c>
      <c r="N1799" s="31">
        <f t="shared" si="57"/>
        <v>0</v>
      </c>
    </row>
    <row r="1800" spans="1:14" x14ac:dyDescent="0.45">
      <c r="A1800" s="31" t="str">
        <f t="shared" si="55"/>
        <v>E06000019_CIN episodes for children aged &lt;1 at 31st March 2019 with domestic abuse identified as a factor at CIN assessment (excluding looked after children)_Number</v>
      </c>
      <c r="B1800" s="31" t="s">
        <v>317</v>
      </c>
      <c r="C1800" s="31" t="s">
        <v>318</v>
      </c>
      <c r="D1800" s="31" t="s">
        <v>474</v>
      </c>
      <c r="E1800" s="31" t="s">
        <v>475</v>
      </c>
      <c r="F1800" s="31" t="s">
        <v>26</v>
      </c>
      <c r="G1800" s="31" t="s">
        <v>109</v>
      </c>
      <c r="H1800" s="31" t="s">
        <v>743</v>
      </c>
      <c r="I1800" s="31">
        <v>33</v>
      </c>
      <c r="J1800" s="31">
        <v>1777</v>
      </c>
      <c r="K1800" s="31">
        <v>18.570624648283601</v>
      </c>
      <c r="L1800" s="31" t="s">
        <v>1207</v>
      </c>
      <c r="M1800" s="31">
        <f t="shared" si="56"/>
        <v>18.570624648283601</v>
      </c>
      <c r="N1800" s="31">
        <f t="shared" si="57"/>
        <v>0</v>
      </c>
    </row>
    <row r="1801" spans="1:14" x14ac:dyDescent="0.45">
      <c r="A1801" s="31" t="str">
        <f t="shared" si="55"/>
        <v>E10000034_CIN episodes for children aged &lt;1 at 31st March 2019 with domestic abuse identified as a factor at CIN assessment (excluding looked after children)_Number</v>
      </c>
      <c r="B1801" s="31" t="s">
        <v>470</v>
      </c>
      <c r="C1801" s="31" t="s">
        <v>471</v>
      </c>
      <c r="D1801" s="31" t="s">
        <v>474</v>
      </c>
      <c r="E1801" s="31" t="s">
        <v>475</v>
      </c>
      <c r="F1801" s="31" t="s">
        <v>26</v>
      </c>
      <c r="G1801" s="31" t="s">
        <v>109</v>
      </c>
      <c r="H1801" s="31" t="s">
        <v>743</v>
      </c>
      <c r="I1801" s="31">
        <v>89</v>
      </c>
      <c r="J1801" s="31">
        <v>5832</v>
      </c>
      <c r="K1801" s="31">
        <v>15.260631001371699</v>
      </c>
      <c r="L1801" s="31" t="s">
        <v>1113</v>
      </c>
      <c r="M1801" s="31">
        <f t="shared" si="56"/>
        <v>15.260631001371699</v>
      </c>
      <c r="N1801" s="31">
        <f t="shared" si="57"/>
        <v>0</v>
      </c>
    </row>
    <row r="1802" spans="1:14" x14ac:dyDescent="0.45">
      <c r="A1802" s="31" t="str">
        <f t="shared" si="55"/>
        <v>E10000016_CIN episodes for children aged &lt;1 at 31st March 2019 with domestic abuse identified as a factor at CIN assessment (excluding looked after children)_Number</v>
      </c>
      <c r="B1802" s="31" t="s">
        <v>327</v>
      </c>
      <c r="C1802" s="31" t="s">
        <v>328</v>
      </c>
      <c r="D1802" s="31" t="s">
        <v>474</v>
      </c>
      <c r="E1802" s="31" t="s">
        <v>475</v>
      </c>
      <c r="F1802" s="31" t="s">
        <v>26</v>
      </c>
      <c r="G1802" s="31" t="s">
        <v>109</v>
      </c>
      <c r="H1802" s="31" t="s">
        <v>743</v>
      </c>
      <c r="I1802" s="31">
        <v>412</v>
      </c>
      <c r="J1802" s="31">
        <v>17431</v>
      </c>
      <c r="K1802" s="31">
        <v>23.6360507142447</v>
      </c>
      <c r="L1802" s="31" t="s">
        <v>1208</v>
      </c>
      <c r="M1802" s="31">
        <f t="shared" si="56"/>
        <v>23.6360507142447</v>
      </c>
      <c r="N1802" s="31">
        <f t="shared" si="57"/>
        <v>0</v>
      </c>
    </row>
    <row r="1803" spans="1:14" x14ac:dyDescent="0.45">
      <c r="A1803" s="31" t="str">
        <f t="shared" ref="A1803:A1866" si="58">CONCATENATE(B1803,"_",G1803,"_",H1803)</f>
        <v>E06000035_CIN episodes for children aged &lt;1 at 31st March 2019 with domestic abuse identified as a factor at CIN assessment (excluding looked after children)_Number</v>
      </c>
      <c r="B1803" s="31" t="s">
        <v>351</v>
      </c>
      <c r="C1803" s="31" t="s">
        <v>352</v>
      </c>
      <c r="D1803" s="31" t="s">
        <v>474</v>
      </c>
      <c r="E1803" s="31" t="s">
        <v>475</v>
      </c>
      <c r="F1803" s="31" t="s">
        <v>26</v>
      </c>
      <c r="G1803" s="31" t="s">
        <v>109</v>
      </c>
      <c r="H1803" s="31" t="s">
        <v>743</v>
      </c>
      <c r="I1803" s="31">
        <v>114</v>
      </c>
      <c r="J1803" s="31">
        <v>3476</v>
      </c>
      <c r="K1803" s="31">
        <v>32.796317606444198</v>
      </c>
      <c r="L1803" s="31" t="s">
        <v>1209</v>
      </c>
      <c r="M1803" s="31">
        <f t="shared" si="56"/>
        <v>32.796317606444198</v>
      </c>
      <c r="N1803" s="31">
        <f t="shared" si="57"/>
        <v>0</v>
      </c>
    </row>
    <row r="1804" spans="1:14" x14ac:dyDescent="0.45">
      <c r="A1804" s="31" t="str">
        <f t="shared" si="58"/>
        <v>E10000017_CIN episodes for children aged &lt;1 at 31st March 2019 with domestic abuse identified as a factor at CIN assessment (excluding looked after children)_Number</v>
      </c>
      <c r="B1804" s="31" t="s">
        <v>337</v>
      </c>
      <c r="C1804" s="31" t="s">
        <v>338</v>
      </c>
      <c r="D1804" s="31" t="s">
        <v>474</v>
      </c>
      <c r="E1804" s="31" t="s">
        <v>475</v>
      </c>
      <c r="F1804" s="31" t="s">
        <v>26</v>
      </c>
      <c r="G1804" s="31" t="s">
        <v>109</v>
      </c>
      <c r="H1804" s="31" t="s">
        <v>743</v>
      </c>
      <c r="I1804" s="31">
        <v>271</v>
      </c>
      <c r="J1804" s="31">
        <v>12376</v>
      </c>
      <c r="K1804" s="31">
        <v>21.897220426632199</v>
      </c>
      <c r="L1804" s="31" t="s">
        <v>1158</v>
      </c>
      <c r="M1804" s="31">
        <f t="shared" ref="M1804:M1867" si="59">K1804</f>
        <v>21.897220426632199</v>
      </c>
      <c r="N1804" s="31">
        <f t="shared" si="57"/>
        <v>0</v>
      </c>
    </row>
    <row r="1805" spans="1:14" x14ac:dyDescent="0.45">
      <c r="A1805" s="31" t="str">
        <f t="shared" si="58"/>
        <v>E06000008_CIN episodes for children aged &lt;1 at 31st March 2019 with domestic abuse identified as a factor at CIN assessment (excluding looked after children)_Number</v>
      </c>
      <c r="B1805" s="31" t="s">
        <v>247</v>
      </c>
      <c r="C1805" s="31" t="s">
        <v>248</v>
      </c>
      <c r="D1805" s="31" t="s">
        <v>474</v>
      </c>
      <c r="E1805" s="31" t="s">
        <v>475</v>
      </c>
      <c r="F1805" s="31" t="s">
        <v>26</v>
      </c>
      <c r="G1805" s="31" t="s">
        <v>109</v>
      </c>
      <c r="H1805" s="31" t="s">
        <v>743</v>
      </c>
      <c r="I1805" s="31">
        <v>56</v>
      </c>
      <c r="J1805" s="31">
        <v>1998</v>
      </c>
      <c r="K1805" s="31">
        <v>28.028028028028</v>
      </c>
      <c r="L1805" s="31" t="s">
        <v>1210</v>
      </c>
      <c r="M1805" s="31">
        <f t="shared" si="59"/>
        <v>28.028028028028</v>
      </c>
      <c r="N1805" s="31">
        <f t="shared" si="57"/>
        <v>0</v>
      </c>
    </row>
    <row r="1806" spans="1:14" x14ac:dyDescent="0.45">
      <c r="A1806" s="31" t="str">
        <f t="shared" si="58"/>
        <v>E06000009_CIN episodes for children aged &lt;1 at 31st March 2019 with domestic abuse identified as a factor at CIN assessment (excluding looked after children)_Number</v>
      </c>
      <c r="B1806" s="31" t="s">
        <v>249</v>
      </c>
      <c r="C1806" s="31" t="s">
        <v>250</v>
      </c>
      <c r="D1806" s="31" t="s">
        <v>474</v>
      </c>
      <c r="E1806" s="31" t="s">
        <v>475</v>
      </c>
      <c r="F1806" s="31" t="s">
        <v>26</v>
      </c>
      <c r="G1806" s="31" t="s">
        <v>109</v>
      </c>
      <c r="H1806" s="31" t="s">
        <v>743</v>
      </c>
      <c r="I1806" s="31">
        <v>76</v>
      </c>
      <c r="J1806" s="31">
        <v>1627</v>
      </c>
      <c r="K1806" s="31">
        <v>46.711739397664402</v>
      </c>
      <c r="L1806" s="31" t="s">
        <v>1211</v>
      </c>
      <c r="M1806" s="31">
        <f t="shared" si="59"/>
        <v>46.711739397664402</v>
      </c>
      <c r="N1806" s="31">
        <f t="shared" si="57"/>
        <v>0</v>
      </c>
    </row>
    <row r="1807" spans="1:14" x14ac:dyDescent="0.45">
      <c r="A1807" s="31" t="str">
        <f t="shared" si="58"/>
        <v>E10000024_CIN episodes for children aged &lt;1 at 31st March 2019 with domestic abuse identified as a factor at CIN assessment (excluding looked after children)_Number</v>
      </c>
      <c r="B1807" s="31" t="s">
        <v>572</v>
      </c>
      <c r="C1807" s="31" t="s">
        <v>573</v>
      </c>
      <c r="D1807" s="31" t="s">
        <v>474</v>
      </c>
      <c r="E1807" s="31" t="s">
        <v>475</v>
      </c>
      <c r="F1807" s="31" t="s">
        <v>26</v>
      </c>
      <c r="G1807" s="31" t="s">
        <v>109</v>
      </c>
      <c r="H1807" s="31" t="s">
        <v>743</v>
      </c>
      <c r="I1807" s="31">
        <v>227</v>
      </c>
      <c r="J1807" s="31">
        <v>8216</v>
      </c>
      <c r="K1807" s="31">
        <v>27.629016553067199</v>
      </c>
      <c r="L1807" s="31" t="s">
        <v>1198</v>
      </c>
      <c r="M1807" s="31">
        <f t="shared" si="59"/>
        <v>27.629016553067199</v>
      </c>
      <c r="N1807" s="31">
        <f t="shared" si="57"/>
        <v>0</v>
      </c>
    </row>
    <row r="1808" spans="1:14" x14ac:dyDescent="0.45">
      <c r="A1808" s="31" t="str">
        <f t="shared" si="58"/>
        <v>E06000018_CIN episodes for children aged &lt;1 at 31st March 2019 with domestic abuse identified as a factor at CIN assessment (excluding looked after children)_Number</v>
      </c>
      <c r="B1808" s="31" t="s">
        <v>373</v>
      </c>
      <c r="C1808" s="31" t="s">
        <v>374</v>
      </c>
      <c r="D1808" s="31" t="s">
        <v>474</v>
      </c>
      <c r="E1808" s="31" t="s">
        <v>475</v>
      </c>
      <c r="F1808" s="31" t="s">
        <v>26</v>
      </c>
      <c r="G1808" s="31" t="s">
        <v>109</v>
      </c>
      <c r="H1808" s="31" t="s">
        <v>743</v>
      </c>
      <c r="I1808" s="31">
        <v>102</v>
      </c>
      <c r="J1808" s="31">
        <v>4006</v>
      </c>
      <c r="K1808" s="31">
        <v>25.4618072890664</v>
      </c>
      <c r="L1808" s="31" t="s">
        <v>1212</v>
      </c>
      <c r="M1808" s="31">
        <f t="shared" si="59"/>
        <v>25.4618072890664</v>
      </c>
      <c r="N1808" s="31">
        <f t="shared" si="57"/>
        <v>0</v>
      </c>
    </row>
    <row r="1809" spans="1:14" x14ac:dyDescent="0.45">
      <c r="A1809" s="31" t="str">
        <f t="shared" si="58"/>
        <v>E06000051_CIN episodes for children aged &lt;1 at 31st March 2019 with domestic abuse identified as a factor at CIN assessment (excluding looked after children)_Number</v>
      </c>
      <c r="B1809" s="31" t="s">
        <v>403</v>
      </c>
      <c r="C1809" s="31" t="s">
        <v>166</v>
      </c>
      <c r="D1809" s="31" t="s">
        <v>474</v>
      </c>
      <c r="E1809" s="31" t="s">
        <v>475</v>
      </c>
      <c r="F1809" s="31" t="s">
        <v>26</v>
      </c>
      <c r="G1809" s="31" t="s">
        <v>109</v>
      </c>
      <c r="H1809" s="31" t="s">
        <v>743</v>
      </c>
      <c r="I1809" s="31">
        <v>56</v>
      </c>
      <c r="J1809" s="31">
        <v>2806</v>
      </c>
      <c r="K1809" s="31">
        <v>19.957234497505301</v>
      </c>
      <c r="L1809" s="31" t="s">
        <v>1213</v>
      </c>
      <c r="M1809" s="31">
        <f t="shared" si="59"/>
        <v>19.957234497505301</v>
      </c>
      <c r="N1809" s="31">
        <f t="shared" si="57"/>
        <v>0</v>
      </c>
    </row>
    <row r="1810" spans="1:14" x14ac:dyDescent="0.45">
      <c r="A1810" s="31" t="str">
        <f t="shared" si="58"/>
        <v>E06000020_CIN episodes for children aged &lt;1 at 31st March 2019 with domestic abuse identified as a factor at CIN assessment (excluding looked after children)_Number</v>
      </c>
      <c r="B1810" s="31" t="s">
        <v>570</v>
      </c>
      <c r="C1810" s="31" t="s">
        <v>730</v>
      </c>
      <c r="D1810" s="31" t="s">
        <v>474</v>
      </c>
      <c r="E1810" s="31" t="s">
        <v>475</v>
      </c>
      <c r="F1810" s="31" t="s">
        <v>26</v>
      </c>
      <c r="G1810" s="31" t="s">
        <v>109</v>
      </c>
      <c r="H1810" s="31" t="s">
        <v>743</v>
      </c>
      <c r="I1810" s="31">
        <v>56</v>
      </c>
      <c r="J1810" s="31">
        <v>2075</v>
      </c>
      <c r="K1810" s="31">
        <v>26.9879518072289</v>
      </c>
      <c r="L1810" s="31" t="s">
        <v>1214</v>
      </c>
      <c r="M1810" s="31">
        <f t="shared" si="59"/>
        <v>26.9879518072289</v>
      </c>
      <c r="N1810" s="31">
        <f t="shared" si="57"/>
        <v>0</v>
      </c>
    </row>
    <row r="1811" spans="1:14" x14ac:dyDescent="0.45">
      <c r="A1811" s="31" t="str">
        <f t="shared" si="58"/>
        <v>E06000049_CIN episodes for children aged &lt;1 at 31st March 2019 with domestic abuse identified as a factor at CIN assessment (excluding looked after children)_Number</v>
      </c>
      <c r="B1811" s="31" t="s">
        <v>541</v>
      </c>
      <c r="C1811" s="31" t="s">
        <v>718</v>
      </c>
      <c r="D1811" s="31" t="s">
        <v>474</v>
      </c>
      <c r="E1811" s="31" t="s">
        <v>475</v>
      </c>
      <c r="F1811" s="31" t="s">
        <v>26</v>
      </c>
      <c r="G1811" s="31" t="s">
        <v>109</v>
      </c>
      <c r="H1811" s="31" t="s">
        <v>743</v>
      </c>
      <c r="I1811" s="31">
        <v>48</v>
      </c>
      <c r="J1811" s="31">
        <v>3921</v>
      </c>
      <c r="K1811" s="31">
        <v>12.2417750573833</v>
      </c>
      <c r="L1811" s="31" t="s">
        <v>1215</v>
      </c>
      <c r="M1811" s="31">
        <f t="shared" si="59"/>
        <v>12.2417750573833</v>
      </c>
      <c r="N1811" s="31">
        <f t="shared" si="57"/>
        <v>0</v>
      </c>
    </row>
    <row r="1812" spans="1:14" x14ac:dyDescent="0.45">
      <c r="A1812" s="31" t="str">
        <f t="shared" si="58"/>
        <v>E06000050_CIN episodes for children aged &lt;1 at 31st March 2019 with domestic abuse identified as a factor at CIN assessment (excluding looked after children)_Number</v>
      </c>
      <c r="B1812" s="31" t="s">
        <v>281</v>
      </c>
      <c r="C1812" s="31" t="s">
        <v>282</v>
      </c>
      <c r="D1812" s="31" t="s">
        <v>474</v>
      </c>
      <c r="E1812" s="31" t="s">
        <v>475</v>
      </c>
      <c r="F1812" s="31" t="s">
        <v>26</v>
      </c>
      <c r="G1812" s="31" t="s">
        <v>109</v>
      </c>
      <c r="H1812" s="31" t="s">
        <v>743</v>
      </c>
      <c r="I1812" s="31">
        <v>71</v>
      </c>
      <c r="J1812" s="31">
        <v>3487</v>
      </c>
      <c r="K1812" s="31">
        <v>20.361342127903601</v>
      </c>
      <c r="L1812" s="31" t="s">
        <v>1216</v>
      </c>
      <c r="M1812" s="31">
        <f t="shared" si="59"/>
        <v>20.361342127903601</v>
      </c>
      <c r="N1812" s="31">
        <f t="shared" si="57"/>
        <v>0</v>
      </c>
    </row>
    <row r="1813" spans="1:14" x14ac:dyDescent="0.45">
      <c r="A1813" s="31" t="str">
        <f t="shared" si="58"/>
        <v>E06000052_CIN episodes for children aged &lt;1 at 31st March 2019 with domestic abuse identified as a factor at CIN assessment (excluding looked after children)_Number</v>
      </c>
      <c r="B1813" s="31" t="s">
        <v>482</v>
      </c>
      <c r="C1813" s="31" t="s">
        <v>720</v>
      </c>
      <c r="D1813" s="31" t="s">
        <v>474</v>
      </c>
      <c r="E1813" s="31" t="s">
        <v>475</v>
      </c>
      <c r="F1813" s="31" t="s">
        <v>26</v>
      </c>
      <c r="G1813" s="31" t="s">
        <v>109</v>
      </c>
      <c r="H1813" s="31" t="s">
        <v>743</v>
      </c>
      <c r="I1813" s="31">
        <v>80</v>
      </c>
      <c r="J1813" s="31">
        <v>5246</v>
      </c>
      <c r="K1813" s="31">
        <v>15.2497140678612</v>
      </c>
      <c r="L1813" s="31" t="s">
        <v>1204</v>
      </c>
      <c r="M1813" s="31">
        <f t="shared" si="59"/>
        <v>15.2497140678612</v>
      </c>
      <c r="N1813" s="31">
        <f t="shared" si="57"/>
        <v>0</v>
      </c>
    </row>
    <row r="1814" spans="1:14" x14ac:dyDescent="0.45">
      <c r="A1814" s="31" t="str">
        <f t="shared" si="58"/>
        <v>E10000006_CIN episodes for children aged &lt;1 at 31st March 2019 with domestic abuse identified as a factor at CIN assessment (excluding looked after children)_Number</v>
      </c>
      <c r="B1814" s="31" t="s">
        <v>285</v>
      </c>
      <c r="C1814" s="31" t="s">
        <v>286</v>
      </c>
      <c r="D1814" s="31" t="s">
        <v>474</v>
      </c>
      <c r="E1814" s="31" t="s">
        <v>475</v>
      </c>
      <c r="F1814" s="31" t="s">
        <v>26</v>
      </c>
      <c r="G1814" s="31" t="s">
        <v>109</v>
      </c>
      <c r="H1814" s="31" t="s">
        <v>743</v>
      </c>
      <c r="I1814" s="31">
        <v>93</v>
      </c>
      <c r="J1814" s="31">
        <v>4366</v>
      </c>
      <c r="K1814" s="31">
        <v>21.3009619789281</v>
      </c>
      <c r="L1814" s="31" t="s">
        <v>1217</v>
      </c>
      <c r="M1814" s="31">
        <f t="shared" si="59"/>
        <v>21.3009619789281</v>
      </c>
      <c r="N1814" s="31">
        <f t="shared" si="57"/>
        <v>0</v>
      </c>
    </row>
    <row r="1815" spans="1:14" x14ac:dyDescent="0.45">
      <c r="A1815" s="31" t="str">
        <f t="shared" si="58"/>
        <v>E10000013_CIN episodes for children aged &lt;1 at 31st March 2019 with domestic abuse identified as a factor at CIN assessment (excluding looked after children)_Number</v>
      </c>
      <c r="B1815" s="31" t="s">
        <v>307</v>
      </c>
      <c r="C1815" s="31" t="s">
        <v>308</v>
      </c>
      <c r="D1815" s="31" t="s">
        <v>474</v>
      </c>
      <c r="E1815" s="31" t="s">
        <v>475</v>
      </c>
      <c r="F1815" s="31" t="s">
        <v>26</v>
      </c>
      <c r="G1815" s="31" t="s">
        <v>109</v>
      </c>
      <c r="H1815" s="31" t="s">
        <v>743</v>
      </c>
      <c r="I1815" s="31">
        <v>132</v>
      </c>
      <c r="J1815" s="31">
        <v>6595</v>
      </c>
      <c r="K1815" s="31">
        <v>20.015163002274502</v>
      </c>
      <c r="L1815" s="31" t="s">
        <v>1213</v>
      </c>
      <c r="M1815" s="31">
        <f t="shared" si="59"/>
        <v>20.015163002274502</v>
      </c>
      <c r="N1815" s="31">
        <f t="shared" si="57"/>
        <v>0</v>
      </c>
    </row>
    <row r="1816" spans="1:14" x14ac:dyDescent="0.45">
      <c r="A1816" s="31" t="str">
        <f t="shared" si="58"/>
        <v>E10000015_CIN episodes for children aged &lt;1 at 31st March 2019 with domestic abuse identified as a factor at CIN assessment (excluding looked after children)_Number</v>
      </c>
      <c r="B1816" s="31" t="s">
        <v>319</v>
      </c>
      <c r="C1816" s="31" t="s">
        <v>320</v>
      </c>
      <c r="D1816" s="31" t="s">
        <v>474</v>
      </c>
      <c r="E1816" s="31" t="s">
        <v>475</v>
      </c>
      <c r="F1816" s="31" t="s">
        <v>26</v>
      </c>
      <c r="G1816" s="31" t="s">
        <v>109</v>
      </c>
      <c r="H1816" s="31" t="s">
        <v>743</v>
      </c>
      <c r="I1816" s="31">
        <v>140</v>
      </c>
      <c r="J1816" s="31">
        <v>14155</v>
      </c>
      <c r="K1816" s="31">
        <v>9.8904980572235992</v>
      </c>
      <c r="L1816" s="31" t="s">
        <v>1218</v>
      </c>
      <c r="M1816" s="31">
        <f t="shared" si="59"/>
        <v>9.8904980572235992</v>
      </c>
      <c r="N1816" s="31">
        <f t="shared" si="57"/>
        <v>0</v>
      </c>
    </row>
    <row r="1817" spans="1:14" x14ac:dyDescent="0.45">
      <c r="A1817" s="31" t="str">
        <f t="shared" si="58"/>
        <v>E06000046_CIN episodes for children aged &lt;1 at 31st March 2019 with domestic abuse identified as a factor at CIN assessment (excluding looked after children)_Number</v>
      </c>
      <c r="B1817" s="31" t="s">
        <v>325</v>
      </c>
      <c r="C1817" s="31" t="s">
        <v>326</v>
      </c>
      <c r="D1817" s="31" t="s">
        <v>474</v>
      </c>
      <c r="E1817" s="31" t="s">
        <v>475</v>
      </c>
      <c r="F1817" s="31" t="s">
        <v>26</v>
      </c>
      <c r="G1817" s="31" t="s">
        <v>109</v>
      </c>
      <c r="H1817" s="31" t="s">
        <v>743</v>
      </c>
      <c r="I1817" s="31">
        <v>16</v>
      </c>
      <c r="J1817" s="31">
        <v>1144</v>
      </c>
      <c r="K1817" s="31">
        <v>13.986013986013999</v>
      </c>
      <c r="L1817" s="31" t="s">
        <v>1219</v>
      </c>
      <c r="M1817" s="31">
        <f t="shared" si="59"/>
        <v>13.986013986013999</v>
      </c>
      <c r="N1817" s="31">
        <f t="shared" si="57"/>
        <v>0</v>
      </c>
    </row>
    <row r="1818" spans="1:14" x14ac:dyDescent="0.45">
      <c r="A1818" s="31" t="str">
        <f t="shared" si="58"/>
        <v>E10000019_CIN episodes for children aged &lt;1 at 31st March 2019 with domestic abuse identified as a factor at CIN assessment (excluding looked after children)_Number</v>
      </c>
      <c r="B1818" s="31" t="s">
        <v>345</v>
      </c>
      <c r="C1818" s="31" t="s">
        <v>346</v>
      </c>
      <c r="D1818" s="31" t="s">
        <v>474</v>
      </c>
      <c r="E1818" s="31" t="s">
        <v>475</v>
      </c>
      <c r="F1818" s="31" t="s">
        <v>26</v>
      </c>
      <c r="G1818" s="31" t="s">
        <v>109</v>
      </c>
      <c r="H1818" s="31" t="s">
        <v>743</v>
      </c>
      <c r="I1818" s="31">
        <v>163</v>
      </c>
      <c r="J1818" s="31">
        <v>7363</v>
      </c>
      <c r="K1818" s="31">
        <v>22.1377156050523</v>
      </c>
      <c r="L1818" s="31" t="s">
        <v>1220</v>
      </c>
      <c r="M1818" s="31">
        <f t="shared" si="59"/>
        <v>22.1377156050523</v>
      </c>
      <c r="N1818" s="31">
        <f t="shared" si="57"/>
        <v>0</v>
      </c>
    </row>
    <row r="1819" spans="1:14" x14ac:dyDescent="0.45">
      <c r="A1819" s="31" t="str">
        <f t="shared" si="58"/>
        <v>E10000020_CIN episodes for children aged &lt;1 at 31st March 2019 with domestic abuse identified as a factor at CIN assessment (excluding looked after children)_Number</v>
      </c>
      <c r="B1819" s="31" t="s">
        <v>361</v>
      </c>
      <c r="C1819" s="31" t="s">
        <v>362</v>
      </c>
      <c r="D1819" s="31" t="s">
        <v>474</v>
      </c>
      <c r="E1819" s="31" t="s">
        <v>475</v>
      </c>
      <c r="F1819" s="31" t="s">
        <v>26</v>
      </c>
      <c r="G1819" s="31" t="s">
        <v>109</v>
      </c>
      <c r="H1819" s="31" t="s">
        <v>743</v>
      </c>
      <c r="I1819" s="31">
        <v>139</v>
      </c>
      <c r="J1819" s="31">
        <v>8492</v>
      </c>
      <c r="K1819" s="31">
        <v>16.3683466792275</v>
      </c>
      <c r="L1819" s="31" t="s">
        <v>1221</v>
      </c>
      <c r="M1819" s="31">
        <f t="shared" si="59"/>
        <v>16.3683466792275</v>
      </c>
      <c r="N1819" s="31">
        <f t="shared" si="57"/>
        <v>0</v>
      </c>
    </row>
    <row r="1820" spans="1:14" x14ac:dyDescent="0.45">
      <c r="A1820" s="31" t="str">
        <f t="shared" si="58"/>
        <v>E10000021_CIN episodes for children aged &lt;1 at 31st March 2019 with domestic abuse identified as a factor at CIN assessment (excluding looked after children)_Number</v>
      </c>
      <c r="B1820" s="31" t="s">
        <v>371</v>
      </c>
      <c r="C1820" s="31" t="s">
        <v>372</v>
      </c>
      <c r="D1820" s="31" t="s">
        <v>474</v>
      </c>
      <c r="E1820" s="31" t="s">
        <v>475</v>
      </c>
      <c r="F1820" s="31" t="s">
        <v>26</v>
      </c>
      <c r="G1820" s="31" t="s">
        <v>109</v>
      </c>
      <c r="H1820" s="31" t="s">
        <v>743</v>
      </c>
      <c r="I1820" s="31">
        <v>154</v>
      </c>
      <c r="J1820" s="31">
        <v>8891</v>
      </c>
      <c r="K1820" s="31">
        <v>17.320886289506198</v>
      </c>
      <c r="L1820" s="31" t="s">
        <v>1222</v>
      </c>
      <c r="M1820" s="31">
        <f t="shared" si="59"/>
        <v>17.320886289506198</v>
      </c>
      <c r="N1820" s="31">
        <f t="shared" si="57"/>
        <v>0</v>
      </c>
    </row>
    <row r="1821" spans="1:14" x14ac:dyDescent="0.45">
      <c r="A1821" s="31" t="str">
        <f t="shared" si="58"/>
        <v>E06000048_CIN episodes for children aged &lt;1 at 31st March 2019 with domestic abuse identified as a factor at CIN assessment (excluding looked after children)_Number</v>
      </c>
      <c r="B1821" s="31" t="s">
        <v>484</v>
      </c>
      <c r="C1821" s="31" t="s">
        <v>705</v>
      </c>
      <c r="D1821" s="31" t="s">
        <v>474</v>
      </c>
      <c r="E1821" s="31" t="s">
        <v>475</v>
      </c>
      <c r="F1821" s="31" t="s">
        <v>26</v>
      </c>
      <c r="G1821" s="31" t="s">
        <v>109</v>
      </c>
      <c r="H1821" s="31" t="s">
        <v>743</v>
      </c>
      <c r="I1821" s="31">
        <v>72</v>
      </c>
      <c r="J1821" s="31">
        <v>2874</v>
      </c>
      <c r="K1821" s="31">
        <v>25.052192066805802</v>
      </c>
      <c r="L1821" s="31" t="s">
        <v>1223</v>
      </c>
      <c r="M1821" s="31">
        <f t="shared" si="59"/>
        <v>25.052192066805802</v>
      </c>
      <c r="N1821" s="31">
        <f t="shared" si="57"/>
        <v>0</v>
      </c>
    </row>
    <row r="1822" spans="1:14" x14ac:dyDescent="0.45">
      <c r="A1822" s="31" t="str">
        <f t="shared" si="58"/>
        <v>E10000025_CIN episodes for children aged &lt;1 at 31st March 2019 with domestic abuse identified as a factor at CIN assessment (excluding looked after children)_Number</v>
      </c>
      <c r="B1822" s="31" t="s">
        <v>377</v>
      </c>
      <c r="C1822" s="31" t="s">
        <v>378</v>
      </c>
      <c r="D1822" s="31" t="s">
        <v>474</v>
      </c>
      <c r="E1822" s="31" t="s">
        <v>475</v>
      </c>
      <c r="F1822" s="31" t="s">
        <v>26</v>
      </c>
      <c r="G1822" s="31" t="s">
        <v>109</v>
      </c>
      <c r="H1822" s="31" t="s">
        <v>743</v>
      </c>
      <c r="I1822" s="31">
        <v>116</v>
      </c>
      <c r="J1822" s="31">
        <v>7481</v>
      </c>
      <c r="K1822" s="31">
        <v>15.50594840262</v>
      </c>
      <c r="L1822" s="31" t="s">
        <v>1224</v>
      </c>
      <c r="M1822" s="31">
        <f t="shared" si="59"/>
        <v>15.50594840262</v>
      </c>
      <c r="N1822" s="31">
        <f t="shared" si="57"/>
        <v>0</v>
      </c>
    </row>
    <row r="1823" spans="1:14" x14ac:dyDescent="0.45">
      <c r="A1823" s="31" t="str">
        <f t="shared" si="58"/>
        <v>E10000027_CIN episodes for children aged &lt;1 at 31st March 2019 with domestic abuse identified as a factor at CIN assessment (excluding looked after children)_Number</v>
      </c>
      <c r="B1823" s="31" t="s">
        <v>406</v>
      </c>
      <c r="C1823" s="31" t="s">
        <v>407</v>
      </c>
      <c r="D1823" s="31" t="s">
        <v>474</v>
      </c>
      <c r="E1823" s="31" t="s">
        <v>475</v>
      </c>
      <c r="F1823" s="31" t="s">
        <v>26</v>
      </c>
      <c r="G1823" s="31" t="s">
        <v>109</v>
      </c>
      <c r="H1823" s="31" t="s">
        <v>743</v>
      </c>
      <c r="I1823" s="31">
        <v>89</v>
      </c>
      <c r="J1823" s="31">
        <v>5401</v>
      </c>
      <c r="K1823" s="31">
        <v>16.4784299203851</v>
      </c>
      <c r="L1823" s="31" t="s">
        <v>1134</v>
      </c>
      <c r="M1823" s="31">
        <f t="shared" si="59"/>
        <v>16.4784299203851</v>
      </c>
      <c r="N1823" s="31">
        <f t="shared" si="57"/>
        <v>0</v>
      </c>
    </row>
    <row r="1824" spans="1:14" x14ac:dyDescent="0.45">
      <c r="A1824" s="31" t="str">
        <f t="shared" si="58"/>
        <v>E10000029_CIN episodes for children aged &lt;1 at 31st March 2019 with domestic abuse identified as a factor at CIN assessment (excluding looked after children)_Number</v>
      </c>
      <c r="B1824" s="31" t="s">
        <v>426</v>
      </c>
      <c r="C1824" s="31" t="s">
        <v>427</v>
      </c>
      <c r="D1824" s="31" t="s">
        <v>474</v>
      </c>
      <c r="E1824" s="31" t="s">
        <v>475</v>
      </c>
      <c r="F1824" s="31" t="s">
        <v>26</v>
      </c>
      <c r="G1824" s="31" t="s">
        <v>109</v>
      </c>
      <c r="H1824" s="31" t="s">
        <v>743</v>
      </c>
      <c r="I1824" s="31">
        <v>121</v>
      </c>
      <c r="J1824" s="31">
        <v>7605</v>
      </c>
      <c r="K1824" s="31">
        <v>15.910585141354399</v>
      </c>
      <c r="L1824" s="31" t="s">
        <v>1118</v>
      </c>
      <c r="M1824" s="31">
        <f t="shared" si="59"/>
        <v>15.910585141354399</v>
      </c>
      <c r="N1824" s="31">
        <f t="shared" si="57"/>
        <v>0</v>
      </c>
    </row>
    <row r="1825" spans="1:14" x14ac:dyDescent="0.45">
      <c r="A1825" s="31" t="str">
        <f t="shared" si="58"/>
        <v>E10000030_CIN episodes for children aged &lt;1 at 31st March 2019 with domestic abuse identified as a factor at CIN assessment (excluding looked after children)_Number</v>
      </c>
      <c r="B1825" s="31" t="s">
        <v>430</v>
      </c>
      <c r="C1825" s="31" t="s">
        <v>431</v>
      </c>
      <c r="D1825" s="31" t="s">
        <v>474</v>
      </c>
      <c r="E1825" s="31" t="s">
        <v>475</v>
      </c>
      <c r="F1825" s="31" t="s">
        <v>26</v>
      </c>
      <c r="G1825" s="31" t="s">
        <v>109</v>
      </c>
      <c r="H1825" s="31" t="s">
        <v>743</v>
      </c>
      <c r="I1825" s="31">
        <v>175</v>
      </c>
      <c r="J1825" s="31">
        <v>12975</v>
      </c>
      <c r="K1825" s="31">
        <v>13.4874759152216</v>
      </c>
      <c r="L1825" s="31" t="s">
        <v>1135</v>
      </c>
      <c r="M1825" s="31">
        <f t="shared" si="59"/>
        <v>13.4874759152216</v>
      </c>
      <c r="N1825" s="31">
        <f t="shared" si="57"/>
        <v>0</v>
      </c>
    </row>
    <row r="1826" spans="1:14" x14ac:dyDescent="0.45">
      <c r="A1826" s="31" t="str">
        <f t="shared" si="58"/>
        <v>E10000031_CIN episodes for children aged &lt;1 at 31st March 2019 with domestic abuse identified as a factor at CIN assessment (excluding looked after children)_Number</v>
      </c>
      <c r="B1826" s="31" t="s">
        <v>454</v>
      </c>
      <c r="C1826" s="31" t="s">
        <v>455</v>
      </c>
      <c r="D1826" s="31" t="s">
        <v>474</v>
      </c>
      <c r="E1826" s="31" t="s">
        <v>475</v>
      </c>
      <c r="F1826" s="31" t="s">
        <v>26</v>
      </c>
      <c r="G1826" s="31" t="s">
        <v>109</v>
      </c>
      <c r="H1826" s="31" t="s">
        <v>743</v>
      </c>
      <c r="I1826" s="31">
        <v>91</v>
      </c>
      <c r="J1826" s="31">
        <v>6079</v>
      </c>
      <c r="K1826" s="31">
        <v>14.9695673630531</v>
      </c>
      <c r="L1826" s="31" t="s">
        <v>1225</v>
      </c>
      <c r="M1826" s="31">
        <f t="shared" si="59"/>
        <v>14.9695673630531</v>
      </c>
      <c r="N1826" s="31">
        <f t="shared" si="57"/>
        <v>0</v>
      </c>
    </row>
    <row r="1827" spans="1:14" x14ac:dyDescent="0.45">
      <c r="A1827" s="31" t="str">
        <f t="shared" si="58"/>
        <v>E10000032_CIN episodes for children aged &lt;1 at 31st March 2019 with domestic abuse identified as a factor at CIN assessment (excluding looked after children)_Number</v>
      </c>
      <c r="B1827" s="31" t="s">
        <v>458</v>
      </c>
      <c r="C1827" s="31" t="s">
        <v>459</v>
      </c>
      <c r="D1827" s="31" t="s">
        <v>474</v>
      </c>
      <c r="E1827" s="31" t="s">
        <v>475</v>
      </c>
      <c r="F1827" s="31" t="s">
        <v>26</v>
      </c>
      <c r="G1827" s="31" t="s">
        <v>109</v>
      </c>
      <c r="H1827" s="31" t="s">
        <v>743</v>
      </c>
      <c r="I1827" s="31">
        <v>224</v>
      </c>
      <c r="J1827" s="31">
        <v>8578</v>
      </c>
      <c r="K1827" s="31">
        <v>26.1133131266029</v>
      </c>
      <c r="L1827" s="31" t="s">
        <v>1226</v>
      </c>
      <c r="M1827" s="31">
        <f t="shared" si="59"/>
        <v>26.1133131266029</v>
      </c>
      <c r="N1827" s="31">
        <f t="shared" si="57"/>
        <v>0</v>
      </c>
    </row>
    <row r="1828" spans="1:14" x14ac:dyDescent="0.45">
      <c r="A1828" s="31" t="str">
        <f t="shared" si="58"/>
        <v>NA_CIN episodes for children aged &lt;1 at 31st March 2019 with mental health of parent/someone else in household identified as a factor at CIN assessment (excluding looked after children)_Number</v>
      </c>
      <c r="B1828" s="31" t="s">
        <v>13</v>
      </c>
      <c r="C1828" s="31" t="s">
        <v>737</v>
      </c>
      <c r="D1828" s="31" t="s">
        <v>474</v>
      </c>
      <c r="E1828" s="31" t="s">
        <v>475</v>
      </c>
      <c r="F1828" s="31" t="s">
        <v>28</v>
      </c>
      <c r="G1828" s="31" t="s">
        <v>114</v>
      </c>
      <c r="H1828" s="31" t="s">
        <v>743</v>
      </c>
      <c r="I1828" s="31">
        <v>9632</v>
      </c>
      <c r="J1828" s="31">
        <v>637834</v>
      </c>
      <c r="K1828" s="31">
        <f>I1828/J1828*1000</f>
        <v>15.101107811750394</v>
      </c>
      <c r="L1828" s="31" t="str">
        <f>CONCATENATE(ROUND(K1828,2)," per 1000 under 1 yr olds")</f>
        <v>15.1 per 1000 under 1 yr olds</v>
      </c>
      <c r="M1828" s="31">
        <f t="shared" si="59"/>
        <v>15.101107811750394</v>
      </c>
      <c r="N1828" s="31">
        <f t="shared" si="57"/>
        <v>0</v>
      </c>
    </row>
    <row r="1829" spans="1:14" x14ac:dyDescent="0.45">
      <c r="A1829" s="31" t="str">
        <f t="shared" si="58"/>
        <v>E09000001_CIN episodes for children aged &lt;1 at 31st March 2019 with mental health of parent/someone else in household identified as a factor at CIN assessment (excluding looked after children)_Number</v>
      </c>
      <c r="B1829" s="31" t="s">
        <v>582</v>
      </c>
      <c r="C1829" s="31" t="s">
        <v>583</v>
      </c>
      <c r="D1829" s="31" t="s">
        <v>474</v>
      </c>
      <c r="E1829" s="31" t="s">
        <v>475</v>
      </c>
      <c r="F1829" s="31" t="s">
        <v>28</v>
      </c>
      <c r="G1829" s="31" t="s">
        <v>114</v>
      </c>
      <c r="H1829" s="31" t="s">
        <v>743</v>
      </c>
      <c r="I1829" s="31">
        <v>0</v>
      </c>
      <c r="J1829" s="31">
        <v>73</v>
      </c>
      <c r="K1829" s="31">
        <v>0</v>
      </c>
      <c r="L1829" s="31" t="s">
        <v>1112</v>
      </c>
      <c r="M1829" s="31">
        <f t="shared" si="59"/>
        <v>0</v>
      </c>
      <c r="N1829" s="31">
        <f t="shared" si="57"/>
        <v>1</v>
      </c>
    </row>
    <row r="1830" spans="1:14" x14ac:dyDescent="0.45">
      <c r="A1830" s="31" t="str">
        <f t="shared" si="58"/>
        <v>E09000007_CIN episodes for children aged &lt;1 at 31st March 2019 with mental health of parent/someone else in household identified as a factor at CIN assessment (excluding looked after children)_Number</v>
      </c>
      <c r="B1830" s="31" t="s">
        <v>277</v>
      </c>
      <c r="C1830" s="31" t="s">
        <v>278</v>
      </c>
      <c r="D1830" s="31" t="s">
        <v>474</v>
      </c>
      <c r="E1830" s="31" t="s">
        <v>475</v>
      </c>
      <c r="F1830" s="31" t="s">
        <v>28</v>
      </c>
      <c r="G1830" s="31" t="s">
        <v>114</v>
      </c>
      <c r="H1830" s="31" t="s">
        <v>743</v>
      </c>
      <c r="I1830" s="31">
        <v>46</v>
      </c>
      <c r="J1830" s="31">
        <v>2541</v>
      </c>
      <c r="K1830" s="31">
        <v>18.103109012199901</v>
      </c>
      <c r="L1830" s="31" t="s">
        <v>1206</v>
      </c>
      <c r="M1830" s="31">
        <f t="shared" si="59"/>
        <v>18.103109012199901</v>
      </c>
      <c r="N1830" s="31">
        <f t="shared" si="57"/>
        <v>0</v>
      </c>
    </row>
    <row r="1831" spans="1:14" x14ac:dyDescent="0.45">
      <c r="A1831" s="31" t="str">
        <f t="shared" si="58"/>
        <v>E09000011_CIN episodes for children aged &lt;1 at 31st March 2019 with mental health of parent/someone else in household identified as a factor at CIN assessment (excluding looked after children)_Number</v>
      </c>
      <c r="B1831" s="31" t="s">
        <v>518</v>
      </c>
      <c r="C1831" s="31" t="s">
        <v>519</v>
      </c>
      <c r="D1831" s="31" t="s">
        <v>474</v>
      </c>
      <c r="E1831" s="31" t="s">
        <v>475</v>
      </c>
      <c r="F1831" s="31" t="s">
        <v>28</v>
      </c>
      <c r="G1831" s="31" t="s">
        <v>114</v>
      </c>
      <c r="H1831" s="31" t="s">
        <v>743</v>
      </c>
      <c r="I1831" s="31">
        <v>63</v>
      </c>
      <c r="J1831" s="31">
        <v>4393</v>
      </c>
      <c r="K1831" s="31">
        <v>14.340997040746601</v>
      </c>
      <c r="L1831" s="31" t="s">
        <v>1173</v>
      </c>
      <c r="M1831" s="31">
        <f t="shared" si="59"/>
        <v>14.340997040746601</v>
      </c>
      <c r="N1831" s="31">
        <f t="shared" si="57"/>
        <v>0</v>
      </c>
    </row>
    <row r="1832" spans="1:14" x14ac:dyDescent="0.45">
      <c r="A1832" s="31" t="str">
        <f t="shared" si="58"/>
        <v>E09000012_CIN episodes for children aged &lt;1 at 31st March 2019 with mental health of parent/someone else in household identified as a factor at CIN assessment (excluding looked after children)_Number</v>
      </c>
      <c r="B1832" s="31" t="s">
        <v>498</v>
      </c>
      <c r="C1832" s="31" t="s">
        <v>499</v>
      </c>
      <c r="D1832" s="31" t="s">
        <v>474</v>
      </c>
      <c r="E1832" s="31" t="s">
        <v>475</v>
      </c>
      <c r="F1832" s="31" t="s">
        <v>28</v>
      </c>
      <c r="G1832" s="31" t="s">
        <v>114</v>
      </c>
      <c r="H1832" s="31" t="s">
        <v>743</v>
      </c>
      <c r="I1832" s="31">
        <v>72</v>
      </c>
      <c r="J1832" s="31">
        <v>4211</v>
      </c>
      <c r="K1832" s="31">
        <v>17.098076466397501</v>
      </c>
      <c r="L1832" s="31" t="s">
        <v>1227</v>
      </c>
      <c r="M1832" s="31">
        <f t="shared" si="59"/>
        <v>17.098076466397501</v>
      </c>
      <c r="N1832" s="31">
        <f t="shared" si="57"/>
        <v>0</v>
      </c>
    </row>
    <row r="1833" spans="1:14" x14ac:dyDescent="0.45">
      <c r="A1833" s="31" t="str">
        <f t="shared" si="58"/>
        <v>E09000013_CIN episodes for children aged &lt;1 at 31st March 2019 with mental health of parent/someone else in household identified as a factor at CIN assessment (excluding looked after children)_Number</v>
      </c>
      <c r="B1833" s="31" t="s">
        <v>491</v>
      </c>
      <c r="C1833" s="31" t="s">
        <v>723</v>
      </c>
      <c r="D1833" s="31" t="s">
        <v>474</v>
      </c>
      <c r="E1833" s="31" t="s">
        <v>475</v>
      </c>
      <c r="F1833" s="31" t="s">
        <v>28</v>
      </c>
      <c r="G1833" s="31" t="s">
        <v>114</v>
      </c>
      <c r="H1833" s="31" t="s">
        <v>743</v>
      </c>
      <c r="I1833" s="31">
        <v>25</v>
      </c>
      <c r="J1833" s="31">
        <v>2319</v>
      </c>
      <c r="K1833" s="31">
        <v>10.7805088400172</v>
      </c>
      <c r="L1833" s="31" t="s">
        <v>1228</v>
      </c>
      <c r="M1833" s="31">
        <f t="shared" si="59"/>
        <v>10.7805088400172</v>
      </c>
      <c r="N1833" s="31">
        <f t="shared" si="57"/>
        <v>0</v>
      </c>
    </row>
    <row r="1834" spans="1:14" x14ac:dyDescent="0.45">
      <c r="A1834" s="31" t="str">
        <f t="shared" si="58"/>
        <v>E09000019_CIN episodes for children aged &lt;1 at 31st March 2019 with mental health of parent/someone else in household identified as a factor at CIN assessment (excluding looked after children)_Number</v>
      </c>
      <c r="B1834" s="31" t="s">
        <v>500</v>
      </c>
      <c r="C1834" s="31" t="s">
        <v>501</v>
      </c>
      <c r="D1834" s="31" t="s">
        <v>474</v>
      </c>
      <c r="E1834" s="31" t="s">
        <v>475</v>
      </c>
      <c r="F1834" s="31" t="s">
        <v>28</v>
      </c>
      <c r="G1834" s="31" t="s">
        <v>114</v>
      </c>
      <c r="H1834" s="31" t="s">
        <v>743</v>
      </c>
      <c r="I1834" s="31">
        <v>47</v>
      </c>
      <c r="J1834" s="31">
        <v>2727</v>
      </c>
      <c r="K1834" s="31">
        <v>17.235056839017201</v>
      </c>
      <c r="L1834" s="31" t="s">
        <v>1193</v>
      </c>
      <c r="M1834" s="31">
        <f t="shared" si="59"/>
        <v>17.235056839017201</v>
      </c>
      <c r="N1834" s="31">
        <f t="shared" si="57"/>
        <v>0</v>
      </c>
    </row>
    <row r="1835" spans="1:14" x14ac:dyDescent="0.45">
      <c r="A1835" s="31" t="str">
        <f t="shared" si="58"/>
        <v>E09000020_CIN episodes for children aged &lt;1 at 31st March 2019 with mental health of parent/someone else in household identified as a factor at CIN assessment (excluding looked after children)_Number</v>
      </c>
      <c r="B1835" s="31" t="s">
        <v>479</v>
      </c>
      <c r="C1835" s="31" t="s">
        <v>674</v>
      </c>
      <c r="D1835" s="31" t="s">
        <v>474</v>
      </c>
      <c r="E1835" s="31" t="s">
        <v>475</v>
      </c>
      <c r="F1835" s="31" t="s">
        <v>28</v>
      </c>
      <c r="G1835" s="31" t="s">
        <v>114</v>
      </c>
      <c r="H1835" s="31" t="s">
        <v>743</v>
      </c>
      <c r="I1835" s="31">
        <v>20</v>
      </c>
      <c r="J1835" s="31">
        <v>1568</v>
      </c>
      <c r="K1835" s="31">
        <v>12.755102040816301</v>
      </c>
      <c r="L1835" s="31" t="s">
        <v>1124</v>
      </c>
      <c r="M1835" s="31">
        <f t="shared" si="59"/>
        <v>12.755102040816301</v>
      </c>
      <c r="N1835" s="31">
        <f t="shared" si="57"/>
        <v>0</v>
      </c>
    </row>
    <row r="1836" spans="1:14" x14ac:dyDescent="0.45">
      <c r="A1836" s="31" t="str">
        <f t="shared" si="58"/>
        <v>E09000022_CIN episodes for children aged &lt;1 at 31st March 2019 with mental health of parent/someone else in household identified as a factor at CIN assessment (excluding looked after children)_Number</v>
      </c>
      <c r="B1836" s="31" t="s">
        <v>335</v>
      </c>
      <c r="C1836" s="31" t="s">
        <v>336</v>
      </c>
      <c r="D1836" s="31" t="s">
        <v>474</v>
      </c>
      <c r="E1836" s="31" t="s">
        <v>475</v>
      </c>
      <c r="F1836" s="31" t="s">
        <v>28</v>
      </c>
      <c r="G1836" s="31" t="s">
        <v>114</v>
      </c>
      <c r="H1836" s="31" t="s">
        <v>743</v>
      </c>
      <c r="I1836" s="31">
        <v>53</v>
      </c>
      <c r="J1836" s="31">
        <v>3935</v>
      </c>
      <c r="K1836" s="31">
        <v>13.468869123252899</v>
      </c>
      <c r="L1836" s="31" t="s">
        <v>1135</v>
      </c>
      <c r="M1836" s="31">
        <f t="shared" si="59"/>
        <v>13.468869123252899</v>
      </c>
      <c r="N1836" s="31">
        <f t="shared" si="57"/>
        <v>0</v>
      </c>
    </row>
    <row r="1837" spans="1:14" x14ac:dyDescent="0.45">
      <c r="A1837" s="31" t="str">
        <f t="shared" si="58"/>
        <v>E09000023_CIN episodes for children aged &lt;1 at 31st March 2019 with mental health of parent/someone else in household identified as a factor at CIN assessment (excluding looked after children)_Number</v>
      </c>
      <c r="B1837" s="31" t="s">
        <v>343</v>
      </c>
      <c r="C1837" s="31" t="s">
        <v>344</v>
      </c>
      <c r="D1837" s="31" t="s">
        <v>474</v>
      </c>
      <c r="E1837" s="31" t="s">
        <v>475</v>
      </c>
      <c r="F1837" s="31" t="s">
        <v>28</v>
      </c>
      <c r="G1837" s="31" t="s">
        <v>114</v>
      </c>
      <c r="H1837" s="31" t="s">
        <v>743</v>
      </c>
      <c r="I1837" s="31">
        <v>71</v>
      </c>
      <c r="J1837" s="31">
        <v>4505</v>
      </c>
      <c r="K1837" s="31">
        <v>15.760266370699201</v>
      </c>
      <c r="L1837" s="31" t="s">
        <v>1229</v>
      </c>
      <c r="M1837" s="31">
        <f t="shared" si="59"/>
        <v>15.760266370699201</v>
      </c>
      <c r="N1837" s="31">
        <f t="shared" si="57"/>
        <v>0</v>
      </c>
    </row>
    <row r="1838" spans="1:14" x14ac:dyDescent="0.45">
      <c r="A1838" s="31" t="str">
        <f t="shared" si="58"/>
        <v>E09000028_CIN episodes for children aged &lt;1 at 31st March 2019 with mental health of parent/someone else in household identified as a factor at CIN assessment (excluding looked after children)_Number</v>
      </c>
      <c r="B1838" s="31" t="s">
        <v>414</v>
      </c>
      <c r="C1838" s="31" t="s">
        <v>415</v>
      </c>
      <c r="D1838" s="31" t="s">
        <v>474</v>
      </c>
      <c r="E1838" s="31" t="s">
        <v>475</v>
      </c>
      <c r="F1838" s="31" t="s">
        <v>28</v>
      </c>
      <c r="G1838" s="31" t="s">
        <v>114</v>
      </c>
      <c r="H1838" s="31" t="s">
        <v>743</v>
      </c>
      <c r="I1838" s="31">
        <v>63</v>
      </c>
      <c r="J1838" s="31">
        <v>4154</v>
      </c>
      <c r="K1838" s="31">
        <v>15.1661049590756</v>
      </c>
      <c r="L1838" s="31" t="s">
        <v>1204</v>
      </c>
      <c r="M1838" s="31">
        <f t="shared" si="59"/>
        <v>15.1661049590756</v>
      </c>
      <c r="N1838" s="31">
        <f t="shared" si="57"/>
        <v>0</v>
      </c>
    </row>
    <row r="1839" spans="1:14" x14ac:dyDescent="0.45">
      <c r="A1839" s="31" t="str">
        <f t="shared" si="58"/>
        <v>E09000030_CIN episodes for children aged &lt;1 at 31st March 2019 with mental health of parent/someone else in household identified as a factor at CIN assessment (excluding looked after children)_Number</v>
      </c>
      <c r="B1839" s="31" t="s">
        <v>440</v>
      </c>
      <c r="C1839" s="31" t="s">
        <v>441</v>
      </c>
      <c r="D1839" s="31" t="s">
        <v>474</v>
      </c>
      <c r="E1839" s="31" t="s">
        <v>475</v>
      </c>
      <c r="F1839" s="31" t="s">
        <v>28</v>
      </c>
      <c r="G1839" s="31" t="s">
        <v>114</v>
      </c>
      <c r="H1839" s="31" t="s">
        <v>743</v>
      </c>
      <c r="I1839" s="31">
        <v>50</v>
      </c>
      <c r="J1839" s="31">
        <v>4529</v>
      </c>
      <c r="K1839" s="31">
        <v>11.039964672112999</v>
      </c>
      <c r="L1839" s="31" t="s">
        <v>1138</v>
      </c>
      <c r="M1839" s="31">
        <f t="shared" si="59"/>
        <v>11.039964672112999</v>
      </c>
      <c r="N1839" s="31">
        <f t="shared" si="57"/>
        <v>0</v>
      </c>
    </row>
    <row r="1840" spans="1:14" x14ac:dyDescent="0.45">
      <c r="A1840" s="31" t="str">
        <f t="shared" si="58"/>
        <v>E09000032_CIN episodes for children aged &lt;1 at 31st March 2019 with mental health of parent/someone else in household identified as a factor at CIN assessment (excluding looked after children)_Number</v>
      </c>
      <c r="B1840" s="31" t="s">
        <v>450</v>
      </c>
      <c r="C1840" s="31" t="s">
        <v>451</v>
      </c>
      <c r="D1840" s="31" t="s">
        <v>474</v>
      </c>
      <c r="E1840" s="31" t="s">
        <v>475</v>
      </c>
      <c r="F1840" s="31" t="s">
        <v>28</v>
      </c>
      <c r="G1840" s="31" t="s">
        <v>114</v>
      </c>
      <c r="H1840" s="31" t="s">
        <v>743</v>
      </c>
      <c r="I1840" s="31">
        <v>28</v>
      </c>
      <c r="J1840" s="31">
        <v>4567</v>
      </c>
      <c r="K1840" s="31">
        <v>6.1309393474928804</v>
      </c>
      <c r="L1840" s="31" t="s">
        <v>1230</v>
      </c>
      <c r="M1840" s="31">
        <f t="shared" si="59"/>
        <v>6.1309393474928804</v>
      </c>
      <c r="N1840" s="31">
        <f t="shared" si="57"/>
        <v>0</v>
      </c>
    </row>
    <row r="1841" spans="1:14" x14ac:dyDescent="0.45">
      <c r="A1841" s="31" t="str">
        <f t="shared" si="58"/>
        <v>E09000033_CIN episodes for children aged &lt;1 at 31st March 2019 with mental health of parent/someone else in household identified as a factor at CIN assessment (excluding looked after children)_Number</v>
      </c>
      <c r="B1841" s="31" t="s">
        <v>506</v>
      </c>
      <c r="C1841" s="31" t="s">
        <v>507</v>
      </c>
      <c r="D1841" s="31" t="s">
        <v>474</v>
      </c>
      <c r="E1841" s="31" t="s">
        <v>475</v>
      </c>
      <c r="F1841" s="31" t="s">
        <v>28</v>
      </c>
      <c r="G1841" s="31" t="s">
        <v>114</v>
      </c>
      <c r="H1841" s="31" t="s">
        <v>743</v>
      </c>
      <c r="I1841" s="31">
        <v>30</v>
      </c>
      <c r="J1841" s="31">
        <v>2589</v>
      </c>
      <c r="K1841" s="31">
        <v>11.587485515643101</v>
      </c>
      <c r="L1841" s="31" t="s">
        <v>1231</v>
      </c>
      <c r="M1841" s="31">
        <f t="shared" si="59"/>
        <v>11.587485515643101</v>
      </c>
      <c r="N1841" s="31">
        <f t="shared" si="57"/>
        <v>0</v>
      </c>
    </row>
    <row r="1842" spans="1:14" x14ac:dyDescent="0.45">
      <c r="A1842" s="31" t="str">
        <f t="shared" si="58"/>
        <v>E09000002_CIN episodes for children aged &lt;1 at 31st March 2019 with mental health of parent/someone else in household identified as a factor at CIN assessment (excluding looked after children)_Number</v>
      </c>
      <c r="B1842" s="31" t="s">
        <v>227</v>
      </c>
      <c r="C1842" s="31" t="s">
        <v>228</v>
      </c>
      <c r="D1842" s="31" t="s">
        <v>474</v>
      </c>
      <c r="E1842" s="31" t="s">
        <v>475</v>
      </c>
      <c r="F1842" s="31" t="s">
        <v>28</v>
      </c>
      <c r="G1842" s="31" t="s">
        <v>114</v>
      </c>
      <c r="H1842" s="31" t="s">
        <v>743</v>
      </c>
      <c r="I1842" s="31">
        <v>54</v>
      </c>
      <c r="J1842" s="31">
        <v>3819</v>
      </c>
      <c r="K1842" s="31">
        <v>14.13982717989</v>
      </c>
      <c r="L1842" s="31" t="s">
        <v>1188</v>
      </c>
      <c r="M1842" s="31">
        <f t="shared" si="59"/>
        <v>14.13982717989</v>
      </c>
      <c r="N1842" s="31">
        <f t="shared" si="57"/>
        <v>0</v>
      </c>
    </row>
    <row r="1843" spans="1:14" x14ac:dyDescent="0.45">
      <c r="A1843" s="31" t="str">
        <f t="shared" si="58"/>
        <v>E09000003_CIN episodes for children aged &lt;1 at 31st March 2019 with mental health of parent/someone else in household identified as a factor at CIN assessment (excluding looked after children)_Number</v>
      </c>
      <c r="B1843" s="31" t="s">
        <v>233</v>
      </c>
      <c r="C1843" s="31" t="s">
        <v>234</v>
      </c>
      <c r="D1843" s="31" t="s">
        <v>474</v>
      </c>
      <c r="E1843" s="31" t="s">
        <v>475</v>
      </c>
      <c r="F1843" s="31" t="s">
        <v>28</v>
      </c>
      <c r="G1843" s="31" t="s">
        <v>114</v>
      </c>
      <c r="H1843" s="31" t="s">
        <v>743</v>
      </c>
      <c r="I1843" s="31">
        <v>45</v>
      </c>
      <c r="J1843" s="31">
        <v>5250</v>
      </c>
      <c r="K1843" s="31">
        <v>8.5714285714285694</v>
      </c>
      <c r="L1843" s="31" t="s">
        <v>1232</v>
      </c>
      <c r="M1843" s="31">
        <f t="shared" si="59"/>
        <v>8.5714285714285694</v>
      </c>
      <c r="N1843" s="31">
        <f t="shared" si="57"/>
        <v>0</v>
      </c>
    </row>
    <row r="1844" spans="1:14" x14ac:dyDescent="0.45">
      <c r="A1844" s="31" t="str">
        <f t="shared" si="58"/>
        <v>E09000004_CIN episodes for children aged &lt;1 at 31st March 2019 with mental health of parent/someone else in household identified as a factor at CIN assessment (excluding looked after children)_Number</v>
      </c>
      <c r="B1844" s="31" t="s">
        <v>242</v>
      </c>
      <c r="C1844" s="31" t="s">
        <v>243</v>
      </c>
      <c r="D1844" s="31" t="s">
        <v>474</v>
      </c>
      <c r="E1844" s="31" t="s">
        <v>475</v>
      </c>
      <c r="F1844" s="31" t="s">
        <v>28</v>
      </c>
      <c r="G1844" s="31" t="s">
        <v>114</v>
      </c>
      <c r="H1844" s="31" t="s">
        <v>743</v>
      </c>
      <c r="I1844" s="31">
        <v>30</v>
      </c>
      <c r="J1844" s="31">
        <v>3133</v>
      </c>
      <c r="K1844" s="31">
        <v>9.5754867539099902</v>
      </c>
      <c r="L1844" s="31" t="s">
        <v>1139</v>
      </c>
      <c r="M1844" s="31">
        <f t="shared" si="59"/>
        <v>9.5754867539099902</v>
      </c>
      <c r="N1844" s="31">
        <f t="shared" si="57"/>
        <v>0</v>
      </c>
    </row>
    <row r="1845" spans="1:14" x14ac:dyDescent="0.45">
      <c r="A1845" s="31" t="str">
        <f t="shared" si="58"/>
        <v>E09000005_CIN episodes for children aged &lt;1 at 31st March 2019 with mental health of parent/someone else in household identified as a factor at CIN assessment (excluding looked after children)_Number</v>
      </c>
      <c r="B1845" s="31" t="s">
        <v>261</v>
      </c>
      <c r="C1845" s="31" t="s">
        <v>262</v>
      </c>
      <c r="D1845" s="31" t="s">
        <v>474</v>
      </c>
      <c r="E1845" s="31" t="s">
        <v>475</v>
      </c>
      <c r="F1845" s="31" t="s">
        <v>28</v>
      </c>
      <c r="G1845" s="31" t="s">
        <v>114</v>
      </c>
      <c r="H1845" s="31" t="s">
        <v>743</v>
      </c>
      <c r="I1845" s="31">
        <v>34</v>
      </c>
      <c r="J1845" s="31">
        <v>4825</v>
      </c>
      <c r="K1845" s="31">
        <v>7.04663212435233</v>
      </c>
      <c r="L1845" s="31" t="s">
        <v>1233</v>
      </c>
      <c r="M1845" s="31">
        <f t="shared" si="59"/>
        <v>7.04663212435233</v>
      </c>
      <c r="N1845" s="31">
        <f t="shared" si="57"/>
        <v>0</v>
      </c>
    </row>
    <row r="1846" spans="1:14" x14ac:dyDescent="0.45">
      <c r="A1846" s="31" t="str">
        <f t="shared" si="58"/>
        <v>E09000006_CIN episodes for children aged &lt;1 at 31st March 2019 with mental health of parent/someone else in household identified as a factor at CIN assessment (excluding looked after children)_Number</v>
      </c>
      <c r="B1846" s="31" t="s">
        <v>267</v>
      </c>
      <c r="C1846" s="31" t="s">
        <v>268</v>
      </c>
      <c r="D1846" s="31" t="s">
        <v>474</v>
      </c>
      <c r="E1846" s="31" t="s">
        <v>475</v>
      </c>
      <c r="F1846" s="31" t="s">
        <v>28</v>
      </c>
      <c r="G1846" s="31" t="s">
        <v>114</v>
      </c>
      <c r="H1846" s="31" t="s">
        <v>743</v>
      </c>
      <c r="I1846" s="31">
        <v>70</v>
      </c>
      <c r="J1846" s="31">
        <v>4232</v>
      </c>
      <c r="K1846" s="31">
        <v>16.540642722117202</v>
      </c>
      <c r="L1846" s="31" t="s">
        <v>1134</v>
      </c>
      <c r="M1846" s="31">
        <f t="shared" si="59"/>
        <v>16.540642722117202</v>
      </c>
      <c r="N1846" s="31">
        <f t="shared" si="57"/>
        <v>0</v>
      </c>
    </row>
    <row r="1847" spans="1:14" x14ac:dyDescent="0.45">
      <c r="A1847" s="31" t="str">
        <f t="shared" si="58"/>
        <v>E09000008_CIN episodes for children aged &lt;1 at 31st March 2019 with mental health of parent/someone else in household identified as a factor at CIN assessment (excluding looked after children)_Number</v>
      </c>
      <c r="B1847" s="31" t="s">
        <v>486</v>
      </c>
      <c r="C1847" s="31" t="s">
        <v>487</v>
      </c>
      <c r="D1847" s="31" t="s">
        <v>474</v>
      </c>
      <c r="E1847" s="31" t="s">
        <v>475</v>
      </c>
      <c r="F1847" s="31" t="s">
        <v>28</v>
      </c>
      <c r="G1847" s="31" t="s">
        <v>114</v>
      </c>
      <c r="H1847" s="31" t="s">
        <v>743</v>
      </c>
      <c r="I1847" s="31">
        <v>47</v>
      </c>
      <c r="J1847" s="31">
        <v>5591</v>
      </c>
      <c r="K1847" s="31">
        <v>8.4063673761402207</v>
      </c>
      <c r="L1847" s="31" t="s">
        <v>1234</v>
      </c>
      <c r="M1847" s="31">
        <f t="shared" si="59"/>
        <v>8.4063673761402207</v>
      </c>
      <c r="N1847" s="31">
        <f t="shared" si="57"/>
        <v>0</v>
      </c>
    </row>
    <row r="1848" spans="1:14" x14ac:dyDescent="0.45">
      <c r="A1848" s="31" t="str">
        <f t="shared" si="58"/>
        <v>E09000009_CIN episodes for children aged &lt;1 at 31st March 2019 with mental health of parent/someone else in household identified as a factor at CIN assessment (excluding looked after children)_Number</v>
      </c>
      <c r="B1848" s="31" t="s">
        <v>509</v>
      </c>
      <c r="C1848" s="31" t="s">
        <v>510</v>
      </c>
      <c r="D1848" s="31" t="s">
        <v>474</v>
      </c>
      <c r="E1848" s="31" t="s">
        <v>475</v>
      </c>
      <c r="F1848" s="31" t="s">
        <v>28</v>
      </c>
      <c r="G1848" s="31" t="s">
        <v>114</v>
      </c>
      <c r="H1848" s="31" t="s">
        <v>743</v>
      </c>
      <c r="I1848" s="31">
        <v>49</v>
      </c>
      <c r="J1848" s="31">
        <v>4807</v>
      </c>
      <c r="K1848" s="31">
        <v>10.1934678593718</v>
      </c>
      <c r="L1848" s="31" t="s">
        <v>1235</v>
      </c>
      <c r="M1848" s="31">
        <f t="shared" si="59"/>
        <v>10.1934678593718</v>
      </c>
      <c r="N1848" s="31">
        <f t="shared" si="57"/>
        <v>0</v>
      </c>
    </row>
    <row r="1849" spans="1:14" x14ac:dyDescent="0.45">
      <c r="A1849" s="31" t="str">
        <f t="shared" si="58"/>
        <v>E09000010_CIN episodes for children aged &lt;1 at 31st March 2019 with mental health of parent/someone else in household identified as a factor at CIN assessment (excluding looked after children)_Number</v>
      </c>
      <c r="B1849" s="31" t="s">
        <v>301</v>
      </c>
      <c r="C1849" s="31" t="s">
        <v>302</v>
      </c>
      <c r="D1849" s="31" t="s">
        <v>474</v>
      </c>
      <c r="E1849" s="31" t="s">
        <v>475</v>
      </c>
      <c r="F1849" s="31" t="s">
        <v>28</v>
      </c>
      <c r="G1849" s="31" t="s">
        <v>114</v>
      </c>
      <c r="H1849" s="31" t="s">
        <v>743</v>
      </c>
      <c r="I1849" s="31">
        <v>65</v>
      </c>
      <c r="J1849" s="31">
        <v>4739</v>
      </c>
      <c r="K1849" s="31">
        <v>13.715973834142201</v>
      </c>
      <c r="L1849" s="31" t="s">
        <v>1236</v>
      </c>
      <c r="M1849" s="31">
        <f t="shared" si="59"/>
        <v>13.715973834142201</v>
      </c>
      <c r="N1849" s="31">
        <f t="shared" si="57"/>
        <v>0</v>
      </c>
    </row>
    <row r="1850" spans="1:14" x14ac:dyDescent="0.45">
      <c r="A1850" s="31" t="str">
        <f t="shared" si="58"/>
        <v>E09000014_CIN episodes for children aged &lt;1 at 31st March 2019 with mental health of parent/someone else in household identified as a factor at CIN assessment (excluding looked after children)_Number</v>
      </c>
      <c r="B1850" s="31" t="s">
        <v>311</v>
      </c>
      <c r="C1850" s="31" t="s">
        <v>312</v>
      </c>
      <c r="D1850" s="31" t="s">
        <v>474</v>
      </c>
      <c r="E1850" s="31" t="s">
        <v>475</v>
      </c>
      <c r="F1850" s="31" t="s">
        <v>28</v>
      </c>
      <c r="G1850" s="31" t="s">
        <v>114</v>
      </c>
      <c r="H1850" s="31" t="s">
        <v>743</v>
      </c>
      <c r="I1850" s="31">
        <v>35</v>
      </c>
      <c r="J1850" s="31">
        <v>3767</v>
      </c>
      <c r="K1850" s="31">
        <v>9.2912131669763696</v>
      </c>
      <c r="L1850" s="31" t="s">
        <v>1237</v>
      </c>
      <c r="M1850" s="31">
        <f t="shared" si="59"/>
        <v>9.2912131669763696</v>
      </c>
      <c r="N1850" s="31">
        <f t="shared" si="57"/>
        <v>0</v>
      </c>
    </row>
    <row r="1851" spans="1:14" x14ac:dyDescent="0.45">
      <c r="A1851" s="31" t="str">
        <f t="shared" si="58"/>
        <v>E09000015_CIN episodes for children aged &lt;1 at 31st March 2019 with mental health of parent/someone else in household identified as a factor at CIN assessment (excluding looked after children)_Number</v>
      </c>
      <c r="B1851" s="31" t="s">
        <v>496</v>
      </c>
      <c r="C1851" s="31" t="s">
        <v>497</v>
      </c>
      <c r="D1851" s="31" t="s">
        <v>474</v>
      </c>
      <c r="E1851" s="31" t="s">
        <v>475</v>
      </c>
      <c r="F1851" s="31" t="s">
        <v>28</v>
      </c>
      <c r="G1851" s="31" t="s">
        <v>114</v>
      </c>
      <c r="H1851" s="31" t="s">
        <v>743</v>
      </c>
      <c r="I1851" s="31">
        <v>37</v>
      </c>
      <c r="J1851" s="31">
        <v>3577</v>
      </c>
      <c r="K1851" s="31">
        <v>10.3438635728264</v>
      </c>
      <c r="L1851" s="31" t="s">
        <v>1238</v>
      </c>
      <c r="M1851" s="31">
        <f t="shared" si="59"/>
        <v>10.3438635728264</v>
      </c>
      <c r="N1851" s="31">
        <f t="shared" si="57"/>
        <v>0</v>
      </c>
    </row>
    <row r="1852" spans="1:14" x14ac:dyDescent="0.45">
      <c r="A1852" s="31" t="str">
        <f t="shared" si="58"/>
        <v>E09000016_CIN episodes for children aged &lt;1 at 31st March 2019 with mental health of parent/someone else in household identified as a factor at CIN assessment (excluding looked after children)_Number</v>
      </c>
      <c r="B1852" s="31" t="s">
        <v>315</v>
      </c>
      <c r="C1852" s="31" t="s">
        <v>316</v>
      </c>
      <c r="D1852" s="31" t="s">
        <v>474</v>
      </c>
      <c r="E1852" s="31" t="s">
        <v>475</v>
      </c>
      <c r="F1852" s="31" t="s">
        <v>28</v>
      </c>
      <c r="G1852" s="31" t="s">
        <v>114</v>
      </c>
      <c r="H1852" s="31" t="s">
        <v>743</v>
      </c>
      <c r="I1852" s="31">
        <v>12</v>
      </c>
      <c r="J1852" s="31">
        <v>3365</v>
      </c>
      <c r="K1852" s="31">
        <v>3.5661218424962899</v>
      </c>
      <c r="L1852" s="31" t="s">
        <v>1239</v>
      </c>
      <c r="M1852" s="31">
        <f t="shared" si="59"/>
        <v>3.5661218424962899</v>
      </c>
      <c r="N1852" s="31">
        <f t="shared" si="57"/>
        <v>0</v>
      </c>
    </row>
    <row r="1853" spans="1:14" x14ac:dyDescent="0.45">
      <c r="A1853" s="31" t="str">
        <f t="shared" si="58"/>
        <v>E09000017_CIN episodes for children aged &lt;1 at 31st March 2019 with mental health of parent/someone else in household identified as a factor at CIN assessment (excluding looked after children)_Number</v>
      </c>
      <c r="B1853" s="31" t="s">
        <v>321</v>
      </c>
      <c r="C1853" s="31" t="s">
        <v>322</v>
      </c>
      <c r="D1853" s="31" t="s">
        <v>474</v>
      </c>
      <c r="E1853" s="31" t="s">
        <v>475</v>
      </c>
      <c r="F1853" s="31" t="s">
        <v>28</v>
      </c>
      <c r="G1853" s="31" t="s">
        <v>114</v>
      </c>
      <c r="H1853" s="31" t="s">
        <v>743</v>
      </c>
      <c r="I1853" s="31">
        <v>34</v>
      </c>
      <c r="J1853" s="31">
        <v>4372</v>
      </c>
      <c r="K1853" s="31">
        <v>7.7767612076852703</v>
      </c>
      <c r="L1853" s="31" t="s">
        <v>1240</v>
      </c>
      <c r="M1853" s="31">
        <f t="shared" si="59"/>
        <v>7.7767612076852703</v>
      </c>
      <c r="N1853" s="31">
        <f t="shared" si="57"/>
        <v>0</v>
      </c>
    </row>
    <row r="1854" spans="1:14" x14ac:dyDescent="0.45">
      <c r="A1854" s="31" t="str">
        <f t="shared" si="58"/>
        <v>E09000018_CIN episodes for children aged &lt;1 at 31st March 2019 with mental health of parent/someone else in household identified as a factor at CIN assessment (excluding looked after children)_Number</v>
      </c>
      <c r="B1854" s="31" t="s">
        <v>323</v>
      </c>
      <c r="C1854" s="31" t="s">
        <v>324</v>
      </c>
      <c r="D1854" s="31" t="s">
        <v>474</v>
      </c>
      <c r="E1854" s="31" t="s">
        <v>475</v>
      </c>
      <c r="F1854" s="31" t="s">
        <v>28</v>
      </c>
      <c r="G1854" s="31" t="s">
        <v>114</v>
      </c>
      <c r="H1854" s="31" t="s">
        <v>743</v>
      </c>
      <c r="I1854" s="31">
        <v>41</v>
      </c>
      <c r="J1854" s="31">
        <v>3987</v>
      </c>
      <c r="K1854" s="31">
        <v>10.2834211186356</v>
      </c>
      <c r="L1854" s="31" t="s">
        <v>1238</v>
      </c>
      <c r="M1854" s="31">
        <f t="shared" si="59"/>
        <v>10.2834211186356</v>
      </c>
      <c r="N1854" s="31">
        <f t="shared" si="57"/>
        <v>0</v>
      </c>
    </row>
    <row r="1855" spans="1:14" x14ac:dyDescent="0.45">
      <c r="A1855" s="31" t="str">
        <f t="shared" si="58"/>
        <v>E09000021_CIN episodes for children aged &lt;1 at 31st March 2019 with mental health of parent/someone else in household identified as a factor at CIN assessment (excluding looked after children)_Number</v>
      </c>
      <c r="B1855" s="31" t="s">
        <v>520</v>
      </c>
      <c r="C1855" s="31" t="s">
        <v>521</v>
      </c>
      <c r="D1855" s="31" t="s">
        <v>474</v>
      </c>
      <c r="E1855" s="31" t="s">
        <v>475</v>
      </c>
      <c r="F1855" s="31" t="s">
        <v>28</v>
      </c>
      <c r="G1855" s="31" t="s">
        <v>114</v>
      </c>
      <c r="H1855" s="31" t="s">
        <v>743</v>
      </c>
      <c r="I1855" s="31">
        <v>25</v>
      </c>
      <c r="J1855" s="31">
        <v>2087</v>
      </c>
      <c r="K1855" s="31">
        <v>11.978917105893601</v>
      </c>
      <c r="L1855" s="31" t="s">
        <v>1136</v>
      </c>
      <c r="M1855" s="31">
        <f t="shared" si="59"/>
        <v>11.978917105893601</v>
      </c>
      <c r="N1855" s="31">
        <f t="shared" si="57"/>
        <v>0</v>
      </c>
    </row>
    <row r="1856" spans="1:14" x14ac:dyDescent="0.45">
      <c r="A1856" s="31" t="str">
        <f t="shared" si="58"/>
        <v>E09000024_CIN episodes for children aged &lt;1 at 31st March 2019 with mental health of parent/someone else in household identified as a factor at CIN assessment (excluding looked after children)_Number</v>
      </c>
      <c r="B1856" s="31" t="s">
        <v>353</v>
      </c>
      <c r="C1856" s="31" t="s">
        <v>354</v>
      </c>
      <c r="D1856" s="31" t="s">
        <v>474</v>
      </c>
      <c r="E1856" s="31" t="s">
        <v>475</v>
      </c>
      <c r="F1856" s="31" t="s">
        <v>28</v>
      </c>
      <c r="G1856" s="31" t="s">
        <v>114</v>
      </c>
      <c r="H1856" s="31" t="s">
        <v>743</v>
      </c>
      <c r="I1856" s="31">
        <v>28</v>
      </c>
      <c r="J1856" s="31">
        <v>3035</v>
      </c>
      <c r="K1856" s="31">
        <v>9.2257001647446497</v>
      </c>
      <c r="L1856" s="31" t="s">
        <v>1241</v>
      </c>
      <c r="M1856" s="31">
        <f t="shared" si="59"/>
        <v>9.2257001647446497</v>
      </c>
      <c r="N1856" s="31">
        <f t="shared" si="57"/>
        <v>0</v>
      </c>
    </row>
    <row r="1857" spans="1:14" x14ac:dyDescent="0.45">
      <c r="A1857" s="31" t="str">
        <f t="shared" si="58"/>
        <v>E09000025_CIN episodes for children aged &lt;1 at 31st March 2019 with mental health of parent/someone else in household identified as a factor at CIN assessment (excluding looked after children)_Number</v>
      </c>
      <c r="B1857" s="31" t="s">
        <v>359</v>
      </c>
      <c r="C1857" s="31" t="s">
        <v>360</v>
      </c>
      <c r="D1857" s="31" t="s">
        <v>474</v>
      </c>
      <c r="E1857" s="31" t="s">
        <v>475</v>
      </c>
      <c r="F1857" s="31" t="s">
        <v>28</v>
      </c>
      <c r="G1857" s="31" t="s">
        <v>114</v>
      </c>
      <c r="H1857" s="31" t="s">
        <v>743</v>
      </c>
      <c r="I1857" s="31">
        <v>40</v>
      </c>
      <c r="J1857" s="31">
        <v>5706</v>
      </c>
      <c r="K1857" s="31">
        <v>7.0101647388713602</v>
      </c>
      <c r="L1857" s="31" t="s">
        <v>1233</v>
      </c>
      <c r="M1857" s="31">
        <f t="shared" si="59"/>
        <v>7.0101647388713602</v>
      </c>
      <c r="N1857" s="31">
        <f t="shared" si="57"/>
        <v>0</v>
      </c>
    </row>
    <row r="1858" spans="1:14" x14ac:dyDescent="0.45">
      <c r="A1858" s="31" t="str">
        <f t="shared" si="58"/>
        <v>E09000026_CIN episodes for children aged &lt;1 at 31st March 2019 with mental health of parent/someone else in household identified as a factor at CIN assessment (excluding looked after children)_Number</v>
      </c>
      <c r="B1858" s="31" t="s">
        <v>385</v>
      </c>
      <c r="C1858" s="31" t="s">
        <v>386</v>
      </c>
      <c r="D1858" s="31" t="s">
        <v>474</v>
      </c>
      <c r="E1858" s="31" t="s">
        <v>475</v>
      </c>
      <c r="F1858" s="31" t="s">
        <v>28</v>
      </c>
      <c r="G1858" s="31" t="s">
        <v>114</v>
      </c>
      <c r="H1858" s="31" t="s">
        <v>743</v>
      </c>
      <c r="I1858" s="31">
        <v>35</v>
      </c>
      <c r="J1858" s="31">
        <v>4605</v>
      </c>
      <c r="K1858" s="31">
        <v>7.6004343105320302</v>
      </c>
      <c r="L1858" s="31" t="s">
        <v>1242</v>
      </c>
      <c r="M1858" s="31">
        <f t="shared" si="59"/>
        <v>7.6004343105320302</v>
      </c>
      <c r="N1858" s="31">
        <f t="shared" si="57"/>
        <v>0</v>
      </c>
    </row>
    <row r="1859" spans="1:14" x14ac:dyDescent="0.45">
      <c r="A1859" s="31" t="str">
        <f t="shared" si="58"/>
        <v>E09000027_CIN episodes for children aged &lt;1 at 31st March 2019 with mental health of parent/someone else in household identified as a factor at CIN assessment (excluding looked after children)_Number</v>
      </c>
      <c r="B1859" s="31" t="s">
        <v>389</v>
      </c>
      <c r="C1859" s="31" t="s">
        <v>390</v>
      </c>
      <c r="D1859" s="31" t="s">
        <v>474</v>
      </c>
      <c r="E1859" s="31" t="s">
        <v>475</v>
      </c>
      <c r="F1859" s="31" t="s">
        <v>28</v>
      </c>
      <c r="G1859" s="31" t="s">
        <v>114</v>
      </c>
      <c r="H1859" s="31" t="s">
        <v>743</v>
      </c>
      <c r="I1859" s="31">
        <v>29</v>
      </c>
      <c r="J1859" s="31">
        <v>2396</v>
      </c>
      <c r="K1859" s="31">
        <v>12.103505843071799</v>
      </c>
      <c r="L1859" s="31" t="s">
        <v>1243</v>
      </c>
      <c r="M1859" s="31">
        <f t="shared" si="59"/>
        <v>12.103505843071799</v>
      </c>
      <c r="N1859" s="31">
        <f t="shared" ref="N1859:N1922" si="60">IF(OR(C1859="City of London",C1859="Isles of Scilly"),1,0)</f>
        <v>0</v>
      </c>
    </row>
    <row r="1860" spans="1:14" x14ac:dyDescent="0.45">
      <c r="A1860" s="31" t="str">
        <f t="shared" si="58"/>
        <v>E09000029_CIN episodes for children aged &lt;1 at 31st March 2019 with mental health of parent/someone else in household identified as a factor at CIN assessment (excluding looked after children)_Number</v>
      </c>
      <c r="B1860" s="31" t="s">
        <v>432</v>
      </c>
      <c r="C1860" s="31" t="s">
        <v>433</v>
      </c>
      <c r="D1860" s="31" t="s">
        <v>474</v>
      </c>
      <c r="E1860" s="31" t="s">
        <v>475</v>
      </c>
      <c r="F1860" s="31" t="s">
        <v>28</v>
      </c>
      <c r="G1860" s="31" t="s">
        <v>114</v>
      </c>
      <c r="H1860" s="31" t="s">
        <v>743</v>
      </c>
      <c r="I1860" s="31">
        <v>39</v>
      </c>
      <c r="J1860" s="31">
        <v>2549</v>
      </c>
      <c r="K1860" s="31">
        <v>15.300117693213</v>
      </c>
      <c r="L1860" s="31" t="s">
        <v>1113</v>
      </c>
      <c r="M1860" s="31">
        <f t="shared" si="59"/>
        <v>15.300117693213</v>
      </c>
      <c r="N1860" s="31">
        <f t="shared" si="60"/>
        <v>0</v>
      </c>
    </row>
    <row r="1861" spans="1:14" x14ac:dyDescent="0.45">
      <c r="A1861" s="31" t="str">
        <f t="shared" si="58"/>
        <v>E09000031_CIN episodes for children aged &lt;1 at 31st March 2019 with mental health of parent/someone else in household identified as a factor at CIN assessment (excluding looked after children)_Number</v>
      </c>
      <c r="B1861" s="31" t="s">
        <v>448</v>
      </c>
      <c r="C1861" s="31" t="s">
        <v>449</v>
      </c>
      <c r="D1861" s="31" t="s">
        <v>474</v>
      </c>
      <c r="E1861" s="31" t="s">
        <v>475</v>
      </c>
      <c r="F1861" s="31" t="s">
        <v>28</v>
      </c>
      <c r="G1861" s="31" t="s">
        <v>114</v>
      </c>
      <c r="H1861" s="31" t="s">
        <v>743</v>
      </c>
      <c r="I1861" s="31">
        <v>22</v>
      </c>
      <c r="J1861" s="31">
        <v>4448</v>
      </c>
      <c r="K1861" s="31">
        <v>4.9460431654676302</v>
      </c>
      <c r="L1861" s="31" t="s">
        <v>1244</v>
      </c>
      <c r="M1861" s="31">
        <f t="shared" si="59"/>
        <v>4.9460431654676302</v>
      </c>
      <c r="N1861" s="31">
        <f t="shared" si="60"/>
        <v>0</v>
      </c>
    </row>
    <row r="1862" spans="1:14" x14ac:dyDescent="0.45">
      <c r="A1862" s="31" t="str">
        <f t="shared" si="58"/>
        <v>E08000025_CIN episodes for children aged &lt;1 at 31st March 2019 with mental health of parent/someone else in household identified as a factor at CIN assessment (excluding looked after children)_Number</v>
      </c>
      <c r="B1862" s="31" t="s">
        <v>245</v>
      </c>
      <c r="C1862" s="31" t="s">
        <v>246</v>
      </c>
      <c r="D1862" s="31" t="s">
        <v>474</v>
      </c>
      <c r="E1862" s="31" t="s">
        <v>475</v>
      </c>
      <c r="F1862" s="31" t="s">
        <v>28</v>
      </c>
      <c r="G1862" s="31" t="s">
        <v>114</v>
      </c>
      <c r="H1862" s="31" t="s">
        <v>743</v>
      </c>
      <c r="I1862" s="31">
        <v>231</v>
      </c>
      <c r="J1862" s="31">
        <v>16082</v>
      </c>
      <c r="K1862" s="31">
        <v>14.3638850889193</v>
      </c>
      <c r="L1862" s="31" t="s">
        <v>1245</v>
      </c>
      <c r="M1862" s="31">
        <f t="shared" si="59"/>
        <v>14.3638850889193</v>
      </c>
      <c r="N1862" s="31">
        <f t="shared" si="60"/>
        <v>0</v>
      </c>
    </row>
    <row r="1863" spans="1:14" x14ac:dyDescent="0.45">
      <c r="A1863" s="31" t="str">
        <f t="shared" si="58"/>
        <v>E08000026_CIN episodes for children aged &lt;1 at 31st March 2019 with mental health of parent/someone else in household identified as a factor at CIN assessment (excluding looked after children)_Number</v>
      </c>
      <c r="B1863" s="31" t="s">
        <v>283</v>
      </c>
      <c r="C1863" s="31" t="s">
        <v>284</v>
      </c>
      <c r="D1863" s="31" t="s">
        <v>474</v>
      </c>
      <c r="E1863" s="31" t="s">
        <v>475</v>
      </c>
      <c r="F1863" s="31" t="s">
        <v>28</v>
      </c>
      <c r="G1863" s="31" t="s">
        <v>114</v>
      </c>
      <c r="H1863" s="31" t="s">
        <v>743</v>
      </c>
      <c r="I1863" s="31">
        <v>75</v>
      </c>
      <c r="J1863" s="31">
        <v>4431</v>
      </c>
      <c r="K1863" s="31">
        <v>16.926201760325</v>
      </c>
      <c r="L1863" s="31" t="s">
        <v>1200</v>
      </c>
      <c r="M1863" s="31">
        <f t="shared" si="59"/>
        <v>16.926201760325</v>
      </c>
      <c r="N1863" s="31">
        <f t="shared" si="60"/>
        <v>0</v>
      </c>
    </row>
    <row r="1864" spans="1:14" x14ac:dyDescent="0.45">
      <c r="A1864" s="31" t="str">
        <f t="shared" si="58"/>
        <v>E08000027_CIN episodes for children aged &lt;1 at 31st March 2019 with mental health of parent/someone else in household identified as a factor at CIN assessment (excluding looked after children)_Number</v>
      </c>
      <c r="B1864" s="31" t="s">
        <v>297</v>
      </c>
      <c r="C1864" s="31" t="s">
        <v>298</v>
      </c>
      <c r="D1864" s="31" t="s">
        <v>474</v>
      </c>
      <c r="E1864" s="31" t="s">
        <v>475</v>
      </c>
      <c r="F1864" s="31" t="s">
        <v>28</v>
      </c>
      <c r="G1864" s="31" t="s">
        <v>114</v>
      </c>
      <c r="H1864" s="31" t="s">
        <v>743</v>
      </c>
      <c r="I1864" s="31">
        <v>15</v>
      </c>
      <c r="J1864" s="31">
        <v>3702</v>
      </c>
      <c r="K1864" s="31">
        <v>4.0518638573743901</v>
      </c>
      <c r="L1864" s="31" t="s">
        <v>1246</v>
      </c>
      <c r="M1864" s="31">
        <f t="shared" si="59"/>
        <v>4.0518638573743901</v>
      </c>
      <c r="N1864" s="31">
        <f t="shared" si="60"/>
        <v>0</v>
      </c>
    </row>
    <row r="1865" spans="1:14" x14ac:dyDescent="0.45">
      <c r="A1865" s="31" t="str">
        <f t="shared" si="58"/>
        <v>E08000028_CIN episodes for children aged &lt;1 at 31st March 2019 with mental health of parent/someone else in household identified as a factor at CIN assessment (excluding looked after children)_Number</v>
      </c>
      <c r="B1865" s="31" t="s">
        <v>397</v>
      </c>
      <c r="C1865" s="31" t="s">
        <v>398</v>
      </c>
      <c r="D1865" s="31" t="s">
        <v>474</v>
      </c>
      <c r="E1865" s="31" t="s">
        <v>475</v>
      </c>
      <c r="F1865" s="31" t="s">
        <v>28</v>
      </c>
      <c r="G1865" s="31" t="s">
        <v>114</v>
      </c>
      <c r="H1865" s="31" t="s">
        <v>743</v>
      </c>
      <c r="I1865" s="31">
        <v>85</v>
      </c>
      <c r="J1865" s="31">
        <v>4579</v>
      </c>
      <c r="K1865" s="31">
        <v>18.563005022930799</v>
      </c>
      <c r="L1865" s="31" t="s">
        <v>1207</v>
      </c>
      <c r="M1865" s="31">
        <f t="shared" si="59"/>
        <v>18.563005022930799</v>
      </c>
      <c r="N1865" s="31">
        <f t="shared" si="60"/>
        <v>0</v>
      </c>
    </row>
    <row r="1866" spans="1:14" x14ac:dyDescent="0.45">
      <c r="A1866" s="31" t="str">
        <f t="shared" si="58"/>
        <v>E08000029_CIN episodes for children aged &lt;1 at 31st March 2019 with mental health of parent/someone else in household identified as a factor at CIN assessment (excluding looked after children)_Number</v>
      </c>
      <c r="B1866" s="31" t="s">
        <v>516</v>
      </c>
      <c r="C1866" s="31" t="s">
        <v>517</v>
      </c>
      <c r="D1866" s="31" t="s">
        <v>474</v>
      </c>
      <c r="E1866" s="31" t="s">
        <v>475</v>
      </c>
      <c r="F1866" s="31" t="s">
        <v>28</v>
      </c>
      <c r="G1866" s="31" t="s">
        <v>114</v>
      </c>
      <c r="H1866" s="31" t="s">
        <v>743</v>
      </c>
      <c r="I1866" s="31">
        <v>43</v>
      </c>
      <c r="J1866" s="31">
        <v>2300</v>
      </c>
      <c r="K1866" s="31">
        <v>18.695652173913</v>
      </c>
      <c r="L1866" s="31" t="s">
        <v>1247</v>
      </c>
      <c r="M1866" s="31">
        <f t="shared" si="59"/>
        <v>18.695652173913</v>
      </c>
      <c r="N1866" s="31">
        <f t="shared" si="60"/>
        <v>0</v>
      </c>
    </row>
    <row r="1867" spans="1:14" x14ac:dyDescent="0.45">
      <c r="A1867" s="31" t="str">
        <f t="shared" ref="A1867:A1930" si="61">CONCATENATE(B1867,"_",G1867,"_",H1867)</f>
        <v>E08000030_CIN episodes for children aged &lt;1 at 31st March 2019 with mental health of parent/someone else in household identified as a factor at CIN assessment (excluding looked after children)_Number</v>
      </c>
      <c r="B1867" s="31" t="s">
        <v>446</v>
      </c>
      <c r="C1867" s="31" t="s">
        <v>447</v>
      </c>
      <c r="D1867" s="31" t="s">
        <v>474</v>
      </c>
      <c r="E1867" s="31" t="s">
        <v>475</v>
      </c>
      <c r="F1867" s="31" t="s">
        <v>28</v>
      </c>
      <c r="G1867" s="31" t="s">
        <v>114</v>
      </c>
      <c r="H1867" s="31" t="s">
        <v>743</v>
      </c>
      <c r="I1867" s="31">
        <v>85</v>
      </c>
      <c r="J1867" s="31">
        <v>3892</v>
      </c>
      <c r="K1867" s="31">
        <v>21.839671120246699</v>
      </c>
      <c r="L1867" s="31" t="s">
        <v>1248</v>
      </c>
      <c r="M1867" s="31">
        <f t="shared" si="59"/>
        <v>21.839671120246699</v>
      </c>
      <c r="N1867" s="31">
        <f t="shared" si="60"/>
        <v>0</v>
      </c>
    </row>
    <row r="1868" spans="1:14" x14ac:dyDescent="0.45">
      <c r="A1868" s="31" t="str">
        <f t="shared" si="61"/>
        <v>E08000031_CIN episodes for children aged &lt;1 at 31st March 2019 with mental health of parent/someone else in household identified as a factor at CIN assessment (excluding looked after children)_Number</v>
      </c>
      <c r="B1868" s="31" t="s">
        <v>468</v>
      </c>
      <c r="C1868" s="31" t="s">
        <v>469</v>
      </c>
      <c r="D1868" s="31" t="s">
        <v>474</v>
      </c>
      <c r="E1868" s="31" t="s">
        <v>475</v>
      </c>
      <c r="F1868" s="31" t="s">
        <v>28</v>
      </c>
      <c r="G1868" s="31" t="s">
        <v>114</v>
      </c>
      <c r="H1868" s="31" t="s">
        <v>743</v>
      </c>
      <c r="I1868" s="31">
        <v>26</v>
      </c>
      <c r="J1868" s="31">
        <v>3481</v>
      </c>
      <c r="K1868" s="31">
        <v>7.4691180695202499</v>
      </c>
      <c r="L1868" s="31" t="s">
        <v>1249</v>
      </c>
      <c r="M1868" s="31">
        <f t="shared" ref="M1868:M1931" si="62">K1868</f>
        <v>7.4691180695202499</v>
      </c>
      <c r="N1868" s="31">
        <f t="shared" si="60"/>
        <v>0</v>
      </c>
    </row>
    <row r="1869" spans="1:14" x14ac:dyDescent="0.45">
      <c r="A1869" s="31" t="str">
        <f t="shared" si="61"/>
        <v>E08000011_CIN episodes for children aged &lt;1 at 31st March 2019 with mental health of parent/someone else in household identified as a factor at CIN assessment (excluding looked after children)_Number</v>
      </c>
      <c r="B1869" s="31" t="s">
        <v>333</v>
      </c>
      <c r="C1869" s="31" t="s">
        <v>334</v>
      </c>
      <c r="D1869" s="31" t="s">
        <v>474</v>
      </c>
      <c r="E1869" s="31" t="s">
        <v>475</v>
      </c>
      <c r="F1869" s="31" t="s">
        <v>28</v>
      </c>
      <c r="G1869" s="31" t="s">
        <v>114</v>
      </c>
      <c r="H1869" s="31" t="s">
        <v>743</v>
      </c>
      <c r="I1869" s="31">
        <v>30</v>
      </c>
      <c r="J1869" s="31">
        <v>1977</v>
      </c>
      <c r="K1869" s="31">
        <v>15.1745068285281</v>
      </c>
      <c r="L1869" s="31" t="s">
        <v>1204</v>
      </c>
      <c r="M1869" s="31">
        <f t="shared" si="62"/>
        <v>15.1745068285281</v>
      </c>
      <c r="N1869" s="31">
        <f t="shared" si="60"/>
        <v>0</v>
      </c>
    </row>
    <row r="1870" spans="1:14" x14ac:dyDescent="0.45">
      <c r="A1870" s="31" t="str">
        <f t="shared" si="61"/>
        <v>E08000012_CIN episodes for children aged &lt;1 at 31st March 2019 with mental health of parent/someone else in household identified as a factor at CIN assessment (excluding looked after children)_Number</v>
      </c>
      <c r="B1870" s="31" t="s">
        <v>347</v>
      </c>
      <c r="C1870" s="31" t="s">
        <v>348</v>
      </c>
      <c r="D1870" s="31" t="s">
        <v>474</v>
      </c>
      <c r="E1870" s="31" t="s">
        <v>475</v>
      </c>
      <c r="F1870" s="31" t="s">
        <v>28</v>
      </c>
      <c r="G1870" s="31" t="s">
        <v>114</v>
      </c>
      <c r="H1870" s="31" t="s">
        <v>743</v>
      </c>
      <c r="I1870" s="31">
        <v>78</v>
      </c>
      <c r="J1870" s="31">
        <v>5908</v>
      </c>
      <c r="K1870" s="31">
        <v>13.202437373053501</v>
      </c>
      <c r="L1870" s="31" t="s">
        <v>1137</v>
      </c>
      <c r="M1870" s="31">
        <f t="shared" si="62"/>
        <v>13.202437373053501</v>
      </c>
      <c r="N1870" s="31">
        <f t="shared" si="60"/>
        <v>0</v>
      </c>
    </row>
    <row r="1871" spans="1:14" x14ac:dyDescent="0.45">
      <c r="A1871" s="31" t="str">
        <f t="shared" si="61"/>
        <v>E08000013_CIN episodes for children aged &lt;1 at 31st March 2019 with mental health of parent/someone else in household identified as a factor at CIN assessment (excluding looked after children)_Number</v>
      </c>
      <c r="B1871" s="31" t="s">
        <v>416</v>
      </c>
      <c r="C1871" s="31" t="s">
        <v>417</v>
      </c>
      <c r="D1871" s="31" t="s">
        <v>474</v>
      </c>
      <c r="E1871" s="31" t="s">
        <v>475</v>
      </c>
      <c r="F1871" s="31" t="s">
        <v>28</v>
      </c>
      <c r="G1871" s="31" t="s">
        <v>114</v>
      </c>
      <c r="H1871" s="31" t="s">
        <v>743</v>
      </c>
      <c r="I1871" s="31">
        <v>49</v>
      </c>
      <c r="J1871" s="31">
        <v>1985</v>
      </c>
      <c r="K1871" s="31">
        <v>24.6851385390428</v>
      </c>
      <c r="L1871" s="31" t="s">
        <v>1250</v>
      </c>
      <c r="M1871" s="31">
        <f t="shared" si="62"/>
        <v>24.6851385390428</v>
      </c>
      <c r="N1871" s="31">
        <f t="shared" si="60"/>
        <v>0</v>
      </c>
    </row>
    <row r="1872" spans="1:14" x14ac:dyDescent="0.45">
      <c r="A1872" s="31" t="str">
        <f t="shared" si="61"/>
        <v>E08000014_CIN episodes for children aged &lt;1 at 31st March 2019 with mental health of parent/someone else in household identified as a factor at CIN assessment (excluding looked after children)_Number</v>
      </c>
      <c r="B1872" s="31" t="s">
        <v>399</v>
      </c>
      <c r="C1872" s="31" t="s">
        <v>400</v>
      </c>
      <c r="D1872" s="31" t="s">
        <v>474</v>
      </c>
      <c r="E1872" s="31" t="s">
        <v>475</v>
      </c>
      <c r="F1872" s="31" t="s">
        <v>28</v>
      </c>
      <c r="G1872" s="31" t="s">
        <v>114</v>
      </c>
      <c r="H1872" s="31" t="s">
        <v>743</v>
      </c>
      <c r="I1872" s="31">
        <v>61</v>
      </c>
      <c r="J1872" s="31">
        <v>2678</v>
      </c>
      <c r="K1872" s="31">
        <v>22.778192681105299</v>
      </c>
      <c r="L1872" s="31" t="s">
        <v>1165</v>
      </c>
      <c r="M1872" s="31">
        <f t="shared" si="62"/>
        <v>22.778192681105299</v>
      </c>
      <c r="N1872" s="31">
        <f t="shared" si="60"/>
        <v>0</v>
      </c>
    </row>
    <row r="1873" spans="1:14" x14ac:dyDescent="0.45">
      <c r="A1873" s="31" t="str">
        <f t="shared" si="61"/>
        <v>E08000015_CIN episodes for children aged &lt;1 at 31st March 2019 with mental health of parent/someone else in household identified as a factor at CIN assessment (excluding looked after children)_Number</v>
      </c>
      <c r="B1873" s="31" t="s">
        <v>464</v>
      </c>
      <c r="C1873" s="31" t="s">
        <v>465</v>
      </c>
      <c r="D1873" s="31" t="s">
        <v>474</v>
      </c>
      <c r="E1873" s="31" t="s">
        <v>475</v>
      </c>
      <c r="F1873" s="31" t="s">
        <v>28</v>
      </c>
      <c r="G1873" s="31" t="s">
        <v>114</v>
      </c>
      <c r="H1873" s="31" t="s">
        <v>743</v>
      </c>
      <c r="I1873" s="31">
        <v>63</v>
      </c>
      <c r="J1873" s="31">
        <v>3335</v>
      </c>
      <c r="K1873" s="31">
        <v>18.890554722638701</v>
      </c>
      <c r="L1873" s="31" t="s">
        <v>1195</v>
      </c>
      <c r="M1873" s="31">
        <f t="shared" si="62"/>
        <v>18.890554722638701</v>
      </c>
      <c r="N1873" s="31">
        <f t="shared" si="60"/>
        <v>0</v>
      </c>
    </row>
    <row r="1874" spans="1:14" x14ac:dyDescent="0.45">
      <c r="A1874" s="31" t="str">
        <f t="shared" si="61"/>
        <v>E08000001_CIN episodes for children aged &lt;1 at 31st March 2019 with mental health of parent/someone else in household identified as a factor at CIN assessment (excluding looked after children)_Number</v>
      </c>
      <c r="B1874" s="31" t="s">
        <v>252</v>
      </c>
      <c r="C1874" s="31" t="s">
        <v>253</v>
      </c>
      <c r="D1874" s="31" t="s">
        <v>474</v>
      </c>
      <c r="E1874" s="31" t="s">
        <v>475</v>
      </c>
      <c r="F1874" s="31" t="s">
        <v>28</v>
      </c>
      <c r="G1874" s="31" t="s">
        <v>114</v>
      </c>
      <c r="H1874" s="31" t="s">
        <v>743</v>
      </c>
      <c r="I1874" s="31">
        <v>55</v>
      </c>
      <c r="J1874" s="31">
        <v>3609</v>
      </c>
      <c r="K1874" s="31">
        <v>15.239678581324499</v>
      </c>
      <c r="L1874" s="31" t="s">
        <v>1204</v>
      </c>
      <c r="M1874" s="31">
        <f t="shared" si="62"/>
        <v>15.239678581324499</v>
      </c>
      <c r="N1874" s="31">
        <f t="shared" si="60"/>
        <v>0</v>
      </c>
    </row>
    <row r="1875" spans="1:14" x14ac:dyDescent="0.45">
      <c r="A1875" s="31" t="str">
        <f t="shared" si="61"/>
        <v>E08000002_CIN episodes for children aged &lt;1 at 31st March 2019 with mental health of parent/someone else in household identified as a factor at CIN assessment (excluding looked after children)_Number</v>
      </c>
      <c r="B1875" s="31" t="s">
        <v>271</v>
      </c>
      <c r="C1875" s="31" t="s">
        <v>272</v>
      </c>
      <c r="D1875" s="31" t="s">
        <v>474</v>
      </c>
      <c r="E1875" s="31" t="s">
        <v>475</v>
      </c>
      <c r="F1875" s="31" t="s">
        <v>28</v>
      </c>
      <c r="G1875" s="31" t="s">
        <v>114</v>
      </c>
      <c r="H1875" s="31" t="s">
        <v>743</v>
      </c>
      <c r="I1875" s="31">
        <v>47</v>
      </c>
      <c r="J1875" s="31">
        <v>2197</v>
      </c>
      <c r="K1875" s="31">
        <v>21.392808375056902</v>
      </c>
      <c r="L1875" s="31" t="s">
        <v>1251</v>
      </c>
      <c r="M1875" s="31">
        <f t="shared" si="62"/>
        <v>21.392808375056902</v>
      </c>
      <c r="N1875" s="31">
        <f t="shared" si="60"/>
        <v>0</v>
      </c>
    </row>
    <row r="1876" spans="1:14" x14ac:dyDescent="0.45">
      <c r="A1876" s="31" t="str">
        <f t="shared" si="61"/>
        <v>E08000003_CIN episodes for children aged &lt;1 at 31st March 2019 with mental health of parent/someone else in household identified as a factor at CIN assessment (excluding looked after children)_Number</v>
      </c>
      <c r="B1876" s="31" t="s">
        <v>349</v>
      </c>
      <c r="C1876" s="31" t="s">
        <v>350</v>
      </c>
      <c r="D1876" s="31" t="s">
        <v>474</v>
      </c>
      <c r="E1876" s="31" t="s">
        <v>475</v>
      </c>
      <c r="F1876" s="31" t="s">
        <v>28</v>
      </c>
      <c r="G1876" s="31" t="s">
        <v>114</v>
      </c>
      <c r="H1876" s="31" t="s">
        <v>743</v>
      </c>
      <c r="I1876" s="31">
        <v>121</v>
      </c>
      <c r="J1876" s="31">
        <v>7285</v>
      </c>
      <c r="K1876" s="31">
        <v>16.6094715168154</v>
      </c>
      <c r="L1876" s="31" t="s">
        <v>1252</v>
      </c>
      <c r="M1876" s="31">
        <f t="shared" si="62"/>
        <v>16.6094715168154</v>
      </c>
      <c r="N1876" s="31">
        <f t="shared" si="60"/>
        <v>0</v>
      </c>
    </row>
    <row r="1877" spans="1:14" x14ac:dyDescent="0.45">
      <c r="A1877" s="31" t="str">
        <f t="shared" si="61"/>
        <v>E08000004_CIN episodes for children aged &lt;1 at 31st March 2019 with mental health of parent/someone else in household identified as a factor at CIN assessment (excluding looked after children)_Number</v>
      </c>
      <c r="B1877" s="31" t="s">
        <v>375</v>
      </c>
      <c r="C1877" s="31" t="s">
        <v>376</v>
      </c>
      <c r="D1877" s="31" t="s">
        <v>474</v>
      </c>
      <c r="E1877" s="31" t="s">
        <v>475</v>
      </c>
      <c r="F1877" s="31" t="s">
        <v>28</v>
      </c>
      <c r="G1877" s="31" t="s">
        <v>114</v>
      </c>
      <c r="H1877" s="31" t="s">
        <v>743</v>
      </c>
      <c r="I1877" s="31">
        <v>47</v>
      </c>
      <c r="J1877" s="31">
        <v>3245</v>
      </c>
      <c r="K1877" s="31">
        <v>14.4838212634823</v>
      </c>
      <c r="L1877" s="31" t="s">
        <v>1253</v>
      </c>
      <c r="M1877" s="31">
        <f t="shared" si="62"/>
        <v>14.4838212634823</v>
      </c>
      <c r="N1877" s="31">
        <f t="shared" si="60"/>
        <v>0</v>
      </c>
    </row>
    <row r="1878" spans="1:14" x14ac:dyDescent="0.45">
      <c r="A1878" s="31" t="str">
        <f t="shared" si="61"/>
        <v>E08000005_CIN episodes for children aged &lt;1 at 31st March 2019 with mental health of parent/someone else in household identified as a factor at CIN assessment (excluding looked after children)_Number</v>
      </c>
      <c r="B1878" s="31" t="s">
        <v>391</v>
      </c>
      <c r="C1878" s="31" t="s">
        <v>392</v>
      </c>
      <c r="D1878" s="31" t="s">
        <v>474</v>
      </c>
      <c r="E1878" s="31" t="s">
        <v>475</v>
      </c>
      <c r="F1878" s="31" t="s">
        <v>28</v>
      </c>
      <c r="G1878" s="31" t="s">
        <v>114</v>
      </c>
      <c r="H1878" s="31" t="s">
        <v>743</v>
      </c>
      <c r="I1878" s="31">
        <v>55</v>
      </c>
      <c r="J1878" s="31">
        <v>2893</v>
      </c>
      <c r="K1878" s="31">
        <v>19.011406844106499</v>
      </c>
      <c r="L1878" s="31" t="s">
        <v>1254</v>
      </c>
      <c r="M1878" s="31">
        <f t="shared" si="62"/>
        <v>19.011406844106499</v>
      </c>
      <c r="N1878" s="31">
        <f t="shared" si="60"/>
        <v>0</v>
      </c>
    </row>
    <row r="1879" spans="1:14" x14ac:dyDescent="0.45">
      <c r="A1879" s="31" t="str">
        <f t="shared" si="61"/>
        <v>E08000006_CIN episodes for children aged &lt;1 at 31st March 2019 with mental health of parent/someone else in household identified as a factor at CIN assessment (excluding looked after children)_Number</v>
      </c>
      <c r="B1879" s="31" t="s">
        <v>395</v>
      </c>
      <c r="C1879" s="31" t="s">
        <v>396</v>
      </c>
      <c r="D1879" s="31" t="s">
        <v>474</v>
      </c>
      <c r="E1879" s="31" t="s">
        <v>475</v>
      </c>
      <c r="F1879" s="31" t="s">
        <v>28</v>
      </c>
      <c r="G1879" s="31" t="s">
        <v>114</v>
      </c>
      <c r="H1879" s="31" t="s">
        <v>743</v>
      </c>
      <c r="I1879" s="31">
        <v>86</v>
      </c>
      <c r="J1879" s="31">
        <v>3526</v>
      </c>
      <c r="K1879" s="31">
        <v>24.390243902439</v>
      </c>
      <c r="L1879" s="31" t="s">
        <v>1163</v>
      </c>
      <c r="M1879" s="31">
        <f t="shared" si="62"/>
        <v>24.390243902439</v>
      </c>
      <c r="N1879" s="31">
        <f t="shared" si="60"/>
        <v>0</v>
      </c>
    </row>
    <row r="1880" spans="1:14" x14ac:dyDescent="0.45">
      <c r="A1880" s="31" t="str">
        <f t="shared" si="61"/>
        <v>E08000007_CIN episodes for children aged &lt;1 at 31st March 2019 with mental health of parent/someone else in household identified as a factor at CIN assessment (excluding looked after children)_Number</v>
      </c>
      <c r="B1880" s="31" t="s">
        <v>420</v>
      </c>
      <c r="C1880" s="31" t="s">
        <v>421</v>
      </c>
      <c r="D1880" s="31" t="s">
        <v>474</v>
      </c>
      <c r="E1880" s="31" t="s">
        <v>475</v>
      </c>
      <c r="F1880" s="31" t="s">
        <v>28</v>
      </c>
      <c r="G1880" s="31" t="s">
        <v>114</v>
      </c>
      <c r="H1880" s="31" t="s">
        <v>743</v>
      </c>
      <c r="I1880" s="31">
        <v>44</v>
      </c>
      <c r="J1880" s="31">
        <v>3338</v>
      </c>
      <c r="K1880" s="31">
        <v>13.1815458358298</v>
      </c>
      <c r="L1880" s="31" t="s">
        <v>1137</v>
      </c>
      <c r="M1880" s="31">
        <f t="shared" si="62"/>
        <v>13.1815458358298</v>
      </c>
      <c r="N1880" s="31">
        <f t="shared" si="60"/>
        <v>0</v>
      </c>
    </row>
    <row r="1881" spans="1:14" x14ac:dyDescent="0.45">
      <c r="A1881" s="31" t="str">
        <f t="shared" si="61"/>
        <v>E08000008_CIN episodes for children aged &lt;1 at 31st March 2019 with mental health of parent/someone else in household identified as a factor at CIN assessment (excluding looked after children)_Number</v>
      </c>
      <c r="B1881" s="31" t="s">
        <v>436</v>
      </c>
      <c r="C1881" s="31" t="s">
        <v>437</v>
      </c>
      <c r="D1881" s="31" t="s">
        <v>474</v>
      </c>
      <c r="E1881" s="31" t="s">
        <v>475</v>
      </c>
      <c r="F1881" s="31" t="s">
        <v>28</v>
      </c>
      <c r="G1881" s="31" t="s">
        <v>114</v>
      </c>
      <c r="H1881" s="31" t="s">
        <v>743</v>
      </c>
      <c r="I1881" s="31">
        <v>50</v>
      </c>
      <c r="J1881" s="31">
        <v>2787</v>
      </c>
      <c r="K1881" s="31">
        <v>17.940437746680999</v>
      </c>
      <c r="L1881" s="31" t="s">
        <v>1255</v>
      </c>
      <c r="M1881" s="31">
        <f t="shared" si="62"/>
        <v>17.940437746680999</v>
      </c>
      <c r="N1881" s="31">
        <f t="shared" si="60"/>
        <v>0</v>
      </c>
    </row>
    <row r="1882" spans="1:14" x14ac:dyDescent="0.45">
      <c r="A1882" s="31" t="str">
        <f t="shared" si="61"/>
        <v>E08000009_CIN episodes for children aged &lt;1 at 31st March 2019 with mental health of parent/someone else in household identified as a factor at CIN assessment (excluding looked after children)_Number</v>
      </c>
      <c r="B1882" s="31" t="s">
        <v>442</v>
      </c>
      <c r="C1882" s="31" t="s">
        <v>443</v>
      </c>
      <c r="D1882" s="31" t="s">
        <v>474</v>
      </c>
      <c r="E1882" s="31" t="s">
        <v>475</v>
      </c>
      <c r="F1882" s="31" t="s">
        <v>28</v>
      </c>
      <c r="G1882" s="31" t="s">
        <v>114</v>
      </c>
      <c r="H1882" s="31" t="s">
        <v>743</v>
      </c>
      <c r="I1882" s="31">
        <v>26</v>
      </c>
      <c r="J1882" s="31">
        <v>2669</v>
      </c>
      <c r="K1882" s="31">
        <v>9.7414762083177209</v>
      </c>
      <c r="L1882" s="31" t="s">
        <v>1256</v>
      </c>
      <c r="M1882" s="31">
        <f t="shared" si="62"/>
        <v>9.7414762083177209</v>
      </c>
      <c r="N1882" s="31">
        <f t="shared" si="60"/>
        <v>0</v>
      </c>
    </row>
    <row r="1883" spans="1:14" x14ac:dyDescent="0.45">
      <c r="A1883" s="31" t="str">
        <f t="shared" si="61"/>
        <v>E08000010_CIN episodes for children aged &lt;1 at 31st March 2019 with mental health of parent/someone else in household identified as a factor at CIN assessment (excluding looked after children)_Number</v>
      </c>
      <c r="B1883" s="31" t="s">
        <v>460</v>
      </c>
      <c r="C1883" s="31" t="s">
        <v>461</v>
      </c>
      <c r="D1883" s="31" t="s">
        <v>474</v>
      </c>
      <c r="E1883" s="31" t="s">
        <v>475</v>
      </c>
      <c r="F1883" s="31" t="s">
        <v>28</v>
      </c>
      <c r="G1883" s="31" t="s">
        <v>114</v>
      </c>
      <c r="H1883" s="31" t="s">
        <v>743</v>
      </c>
      <c r="I1883" s="31">
        <v>68</v>
      </c>
      <c r="J1883" s="31">
        <v>3565</v>
      </c>
      <c r="K1883" s="31">
        <v>19.074333800841501</v>
      </c>
      <c r="L1883" s="31" t="s">
        <v>1117</v>
      </c>
      <c r="M1883" s="31">
        <f t="shared" si="62"/>
        <v>19.074333800841501</v>
      </c>
      <c r="N1883" s="31">
        <f t="shared" si="60"/>
        <v>0</v>
      </c>
    </row>
    <row r="1884" spans="1:14" x14ac:dyDescent="0.45">
      <c r="A1884" s="31" t="str">
        <f t="shared" si="61"/>
        <v>E08000016_CIN episodes for children aged &lt;1 at 31st March 2019 with mental health of parent/someone else in household identified as a factor at CIN assessment (excluding looked after children)_Number</v>
      </c>
      <c r="B1884" s="31" t="s">
        <v>236</v>
      </c>
      <c r="C1884" s="31" t="s">
        <v>237</v>
      </c>
      <c r="D1884" s="31" t="s">
        <v>474</v>
      </c>
      <c r="E1884" s="31" t="s">
        <v>475</v>
      </c>
      <c r="F1884" s="31" t="s">
        <v>28</v>
      </c>
      <c r="G1884" s="31" t="s">
        <v>114</v>
      </c>
      <c r="H1884" s="31" t="s">
        <v>743</v>
      </c>
      <c r="I1884" s="31">
        <v>35</v>
      </c>
      <c r="J1884" s="31">
        <v>2754</v>
      </c>
      <c r="K1884" s="31">
        <v>12.7087872185911</v>
      </c>
      <c r="L1884" s="31" t="s">
        <v>1167</v>
      </c>
      <c r="M1884" s="31">
        <f t="shared" si="62"/>
        <v>12.7087872185911</v>
      </c>
      <c r="N1884" s="31">
        <f t="shared" si="60"/>
        <v>0</v>
      </c>
    </row>
    <row r="1885" spans="1:14" x14ac:dyDescent="0.45">
      <c r="A1885" s="31" t="str">
        <f t="shared" si="61"/>
        <v>E08000017_CIN episodes for children aged &lt;1 at 31st March 2019 with mental health of parent/someone else in household identified as a factor at CIN assessment (excluding looked after children)_Number</v>
      </c>
      <c r="B1885" s="31" t="s">
        <v>293</v>
      </c>
      <c r="C1885" s="31" t="s">
        <v>294</v>
      </c>
      <c r="D1885" s="31" t="s">
        <v>474</v>
      </c>
      <c r="E1885" s="31" t="s">
        <v>475</v>
      </c>
      <c r="F1885" s="31" t="s">
        <v>28</v>
      </c>
      <c r="G1885" s="31" t="s">
        <v>114</v>
      </c>
      <c r="H1885" s="31" t="s">
        <v>743</v>
      </c>
      <c r="I1885" s="31">
        <v>74</v>
      </c>
      <c r="J1885" s="31">
        <v>3518</v>
      </c>
      <c r="K1885" s="31">
        <v>21.0346787947698</v>
      </c>
      <c r="L1885" s="31" t="s">
        <v>1257</v>
      </c>
      <c r="M1885" s="31">
        <f t="shared" si="62"/>
        <v>21.0346787947698</v>
      </c>
      <c r="N1885" s="31">
        <f t="shared" si="60"/>
        <v>0</v>
      </c>
    </row>
    <row r="1886" spans="1:14" x14ac:dyDescent="0.45">
      <c r="A1886" s="31" t="str">
        <f t="shared" si="61"/>
        <v>E08000018_CIN episodes for children aged &lt;1 at 31st March 2019 with mental health of parent/someone else in household identified as a factor at CIN assessment (excluding looked after children)_Number</v>
      </c>
      <c r="B1886" s="31" t="s">
        <v>393</v>
      </c>
      <c r="C1886" s="31" t="s">
        <v>394</v>
      </c>
      <c r="D1886" s="31" t="s">
        <v>474</v>
      </c>
      <c r="E1886" s="31" t="s">
        <v>475</v>
      </c>
      <c r="F1886" s="31" t="s">
        <v>28</v>
      </c>
      <c r="G1886" s="31" t="s">
        <v>114</v>
      </c>
      <c r="H1886" s="31" t="s">
        <v>743</v>
      </c>
      <c r="I1886" s="31">
        <v>68</v>
      </c>
      <c r="J1886" s="31">
        <v>3027</v>
      </c>
      <c r="K1886" s="31">
        <v>22.4644862900562</v>
      </c>
      <c r="L1886" s="31" t="s">
        <v>1156</v>
      </c>
      <c r="M1886" s="31">
        <f t="shared" si="62"/>
        <v>22.4644862900562</v>
      </c>
      <c r="N1886" s="31">
        <f t="shared" si="60"/>
        <v>0</v>
      </c>
    </row>
    <row r="1887" spans="1:14" x14ac:dyDescent="0.45">
      <c r="A1887" s="31" t="str">
        <f t="shared" si="61"/>
        <v>E08000019_CIN episodes for children aged &lt;1 at 31st March 2019 with mental health of parent/someone else in household identified as a factor at CIN assessment (excluding looked after children)_Number</v>
      </c>
      <c r="B1887" s="31" t="s">
        <v>401</v>
      </c>
      <c r="C1887" s="31" t="s">
        <v>402</v>
      </c>
      <c r="D1887" s="31" t="s">
        <v>474</v>
      </c>
      <c r="E1887" s="31" t="s">
        <v>475</v>
      </c>
      <c r="F1887" s="31" t="s">
        <v>28</v>
      </c>
      <c r="G1887" s="31" t="s">
        <v>114</v>
      </c>
      <c r="H1887" s="31" t="s">
        <v>743</v>
      </c>
      <c r="I1887" s="31">
        <v>102</v>
      </c>
      <c r="J1887" s="31">
        <v>6351</v>
      </c>
      <c r="K1887" s="31">
        <v>16.060462919225301</v>
      </c>
      <c r="L1887" s="31" t="s">
        <v>1140</v>
      </c>
      <c r="M1887" s="31">
        <f t="shared" si="62"/>
        <v>16.060462919225301</v>
      </c>
      <c r="N1887" s="31">
        <f t="shared" si="60"/>
        <v>0</v>
      </c>
    </row>
    <row r="1888" spans="1:14" x14ac:dyDescent="0.45">
      <c r="A1888" s="31" t="str">
        <f t="shared" si="61"/>
        <v>E08000032_CIN episodes for children aged &lt;1 at 31st March 2019 with mental health of parent/someone else in household identified as a factor at CIN assessment (excluding looked after children)_Number</v>
      </c>
      <c r="B1888" s="31" t="s">
        <v>259</v>
      </c>
      <c r="C1888" s="31" t="s">
        <v>260</v>
      </c>
      <c r="D1888" s="31" t="s">
        <v>474</v>
      </c>
      <c r="E1888" s="31" t="s">
        <v>475</v>
      </c>
      <c r="F1888" s="31" t="s">
        <v>28</v>
      </c>
      <c r="G1888" s="31" t="s">
        <v>114</v>
      </c>
      <c r="H1888" s="31" t="s">
        <v>743</v>
      </c>
      <c r="I1888" s="31">
        <v>113</v>
      </c>
      <c r="J1888" s="31">
        <v>7373</v>
      </c>
      <c r="K1888" s="31">
        <v>15.3261901532619</v>
      </c>
      <c r="L1888" s="31" t="s">
        <v>1113</v>
      </c>
      <c r="M1888" s="31">
        <f t="shared" si="62"/>
        <v>15.3261901532619</v>
      </c>
      <c r="N1888" s="31">
        <f t="shared" si="60"/>
        <v>0</v>
      </c>
    </row>
    <row r="1889" spans="1:14" x14ac:dyDescent="0.45">
      <c r="A1889" s="31" t="str">
        <f t="shared" si="61"/>
        <v>E08000033_CIN episodes for children aged &lt;1 at 31st March 2019 with mental health of parent/someone else in household identified as a factor at CIN assessment (excluding looked after children)_Number</v>
      </c>
      <c r="B1889" s="31" t="s">
        <v>273</v>
      </c>
      <c r="C1889" s="31" t="s">
        <v>274</v>
      </c>
      <c r="D1889" s="31" t="s">
        <v>474</v>
      </c>
      <c r="E1889" s="31" t="s">
        <v>475</v>
      </c>
      <c r="F1889" s="31" t="s">
        <v>28</v>
      </c>
      <c r="G1889" s="31" t="s">
        <v>114</v>
      </c>
      <c r="H1889" s="31" t="s">
        <v>743</v>
      </c>
      <c r="I1889" s="31">
        <v>51</v>
      </c>
      <c r="J1889" s="31">
        <v>2340</v>
      </c>
      <c r="K1889" s="31">
        <v>21.794871794871799</v>
      </c>
      <c r="L1889" s="31" t="s">
        <v>1248</v>
      </c>
      <c r="M1889" s="31">
        <f t="shared" si="62"/>
        <v>21.794871794871799</v>
      </c>
      <c r="N1889" s="31">
        <f t="shared" si="60"/>
        <v>0</v>
      </c>
    </row>
    <row r="1890" spans="1:14" x14ac:dyDescent="0.45">
      <c r="A1890" s="31" t="str">
        <f t="shared" si="61"/>
        <v>E08000034_CIN episodes for children aged &lt;1 at 31st March 2019 with mental health of parent/someone else in household identified as a factor at CIN assessment (excluding looked after children)_Number</v>
      </c>
      <c r="B1890" s="31" t="s">
        <v>331</v>
      </c>
      <c r="C1890" s="31" t="s">
        <v>332</v>
      </c>
      <c r="D1890" s="31" t="s">
        <v>474</v>
      </c>
      <c r="E1890" s="31" t="s">
        <v>475</v>
      </c>
      <c r="F1890" s="31" t="s">
        <v>28</v>
      </c>
      <c r="G1890" s="31" t="s">
        <v>114</v>
      </c>
      <c r="H1890" s="31" t="s">
        <v>743</v>
      </c>
      <c r="I1890" s="31">
        <v>47</v>
      </c>
      <c r="J1890" s="31">
        <v>5161</v>
      </c>
      <c r="K1890" s="31">
        <v>9.1067622553768608</v>
      </c>
      <c r="L1890" s="31" t="s">
        <v>1258</v>
      </c>
      <c r="M1890" s="31">
        <f t="shared" si="62"/>
        <v>9.1067622553768608</v>
      </c>
      <c r="N1890" s="31">
        <f t="shared" si="60"/>
        <v>0</v>
      </c>
    </row>
    <row r="1891" spans="1:14" x14ac:dyDescent="0.45">
      <c r="A1891" s="31" t="str">
        <f t="shared" si="61"/>
        <v>E08000035_CIN episodes for children aged &lt;1 at 31st March 2019 with mental health of parent/someone else in household identified as a factor at CIN assessment (excluding looked after children)_Number</v>
      </c>
      <c r="B1891" s="31" t="s">
        <v>339</v>
      </c>
      <c r="C1891" s="31" t="s">
        <v>340</v>
      </c>
      <c r="D1891" s="31" t="s">
        <v>474</v>
      </c>
      <c r="E1891" s="31" t="s">
        <v>475</v>
      </c>
      <c r="F1891" s="31" t="s">
        <v>28</v>
      </c>
      <c r="G1891" s="31" t="s">
        <v>114</v>
      </c>
      <c r="H1891" s="31" t="s">
        <v>743</v>
      </c>
      <c r="I1891" s="31">
        <v>61</v>
      </c>
      <c r="J1891" s="31">
        <v>9821</v>
      </c>
      <c r="K1891" s="31">
        <v>6.2111801242236</v>
      </c>
      <c r="L1891" s="31" t="s">
        <v>1259</v>
      </c>
      <c r="M1891" s="31">
        <f t="shared" si="62"/>
        <v>6.2111801242236</v>
      </c>
      <c r="N1891" s="31">
        <f t="shared" si="60"/>
        <v>0</v>
      </c>
    </row>
    <row r="1892" spans="1:14" x14ac:dyDescent="0.45">
      <c r="A1892" s="31" t="str">
        <f t="shared" si="61"/>
        <v>E08000036_CIN episodes for children aged &lt;1 at 31st March 2019 with mental health of parent/someone else in household identified as a factor at CIN assessment (excluding looked after children)_Number</v>
      </c>
      <c r="B1892" s="31" t="s">
        <v>444</v>
      </c>
      <c r="C1892" s="31" t="s">
        <v>445</v>
      </c>
      <c r="D1892" s="31" t="s">
        <v>474</v>
      </c>
      <c r="E1892" s="31" t="s">
        <v>475</v>
      </c>
      <c r="F1892" s="31" t="s">
        <v>28</v>
      </c>
      <c r="G1892" s="31" t="s">
        <v>114</v>
      </c>
      <c r="H1892" s="31" t="s">
        <v>743</v>
      </c>
      <c r="I1892" s="31">
        <v>42</v>
      </c>
      <c r="J1892" s="31">
        <v>4108</v>
      </c>
      <c r="K1892" s="31">
        <v>10.2239532619279</v>
      </c>
      <c r="L1892" s="31" t="s">
        <v>1235</v>
      </c>
      <c r="M1892" s="31">
        <f t="shared" si="62"/>
        <v>10.2239532619279</v>
      </c>
      <c r="N1892" s="31">
        <f t="shared" si="60"/>
        <v>0</v>
      </c>
    </row>
    <row r="1893" spans="1:14" x14ac:dyDescent="0.45">
      <c r="A1893" s="31" t="str">
        <f t="shared" si="61"/>
        <v>E08000020_CIN episodes for children aged &lt;1 at 31st March 2019 with mental health of parent/someone else in household identified as a factor at CIN assessment (excluding looked after children)_Number</v>
      </c>
      <c r="B1893" s="31" t="s">
        <v>305</v>
      </c>
      <c r="C1893" s="31" t="s">
        <v>306</v>
      </c>
      <c r="D1893" s="31" t="s">
        <v>474</v>
      </c>
      <c r="E1893" s="31" t="s">
        <v>475</v>
      </c>
      <c r="F1893" s="31" t="s">
        <v>28</v>
      </c>
      <c r="G1893" s="31" t="s">
        <v>114</v>
      </c>
      <c r="H1893" s="31" t="s">
        <v>743</v>
      </c>
      <c r="I1893" s="31">
        <v>40</v>
      </c>
      <c r="J1893" s="31">
        <v>2019</v>
      </c>
      <c r="K1893" s="31">
        <v>19.811788013868298</v>
      </c>
      <c r="L1893" s="31" t="s">
        <v>1260</v>
      </c>
      <c r="M1893" s="31">
        <f t="shared" si="62"/>
        <v>19.811788013868298</v>
      </c>
      <c r="N1893" s="31">
        <f t="shared" si="60"/>
        <v>0</v>
      </c>
    </row>
    <row r="1894" spans="1:14" x14ac:dyDescent="0.45">
      <c r="A1894" s="31" t="str">
        <f t="shared" si="61"/>
        <v>E08000021_CIN episodes for children aged &lt;1 at 31st March 2019 with mental health of parent/someone else in household identified as a factor at CIN assessment (excluding looked after children)_Number</v>
      </c>
      <c r="B1894" s="31" t="s">
        <v>357</v>
      </c>
      <c r="C1894" s="31" t="s">
        <v>358</v>
      </c>
      <c r="D1894" s="31" t="s">
        <v>474</v>
      </c>
      <c r="E1894" s="31" t="s">
        <v>475</v>
      </c>
      <c r="F1894" s="31" t="s">
        <v>28</v>
      </c>
      <c r="G1894" s="31" t="s">
        <v>114</v>
      </c>
      <c r="H1894" s="31" t="s">
        <v>743</v>
      </c>
      <c r="I1894" s="31">
        <v>73</v>
      </c>
      <c r="J1894" s="31">
        <v>3205</v>
      </c>
      <c r="K1894" s="31">
        <v>22.776911076443099</v>
      </c>
      <c r="L1894" s="31" t="s">
        <v>1165</v>
      </c>
      <c r="M1894" s="31">
        <f t="shared" si="62"/>
        <v>22.776911076443099</v>
      </c>
      <c r="N1894" s="31">
        <f t="shared" si="60"/>
        <v>0</v>
      </c>
    </row>
    <row r="1895" spans="1:14" x14ac:dyDescent="0.45">
      <c r="A1895" s="31" t="str">
        <f t="shared" si="61"/>
        <v>E08000022_CIN episodes for children aged &lt;1 at 31st March 2019 with mental health of parent/someone else in household identified as a factor at CIN assessment (excluding looked after children)_Number</v>
      </c>
      <c r="B1895" s="31" t="s">
        <v>524</v>
      </c>
      <c r="C1895" s="31" t="s">
        <v>525</v>
      </c>
      <c r="D1895" s="31" t="s">
        <v>474</v>
      </c>
      <c r="E1895" s="31" t="s">
        <v>475</v>
      </c>
      <c r="F1895" s="31" t="s">
        <v>28</v>
      </c>
      <c r="G1895" s="31" t="s">
        <v>114</v>
      </c>
      <c r="H1895" s="31" t="s">
        <v>743</v>
      </c>
      <c r="I1895" s="31">
        <v>40</v>
      </c>
      <c r="J1895" s="31">
        <v>2208</v>
      </c>
      <c r="K1895" s="31">
        <v>18.115942028985501</v>
      </c>
      <c r="L1895" s="31" t="s">
        <v>1206</v>
      </c>
      <c r="M1895" s="31">
        <f t="shared" si="62"/>
        <v>18.115942028985501</v>
      </c>
      <c r="N1895" s="31">
        <f t="shared" si="60"/>
        <v>0</v>
      </c>
    </row>
    <row r="1896" spans="1:14" x14ac:dyDescent="0.45">
      <c r="A1896" s="31" t="str">
        <f t="shared" si="61"/>
        <v>E08000023_CIN episodes for children aged &lt;1 at 31st March 2019 with mental health of parent/someone else in household identified as a factor at CIN assessment (excluding looked after children)_Number</v>
      </c>
      <c r="B1896" s="31" t="s">
        <v>410</v>
      </c>
      <c r="C1896" s="31" t="s">
        <v>411</v>
      </c>
      <c r="D1896" s="31" t="s">
        <v>474</v>
      </c>
      <c r="E1896" s="31" t="s">
        <v>475</v>
      </c>
      <c r="F1896" s="31" t="s">
        <v>28</v>
      </c>
      <c r="G1896" s="31" t="s">
        <v>114</v>
      </c>
      <c r="H1896" s="31" t="s">
        <v>743</v>
      </c>
      <c r="I1896" s="31">
        <v>42</v>
      </c>
      <c r="J1896" s="31">
        <v>1609</v>
      </c>
      <c r="K1896" s="31">
        <v>26.103169670602899</v>
      </c>
      <c r="L1896" s="31" t="s">
        <v>1226</v>
      </c>
      <c r="M1896" s="31">
        <f t="shared" si="62"/>
        <v>26.103169670602899</v>
      </c>
      <c r="N1896" s="31">
        <f t="shared" si="60"/>
        <v>0</v>
      </c>
    </row>
    <row r="1897" spans="1:14" x14ac:dyDescent="0.45">
      <c r="A1897" s="31" t="str">
        <f t="shared" si="61"/>
        <v>E08000024_CIN episodes for children aged &lt;1 at 31st March 2019 with mental health of parent/someone else in household identified as a factor at CIN assessment (excluding looked after children)_Number</v>
      </c>
      <c r="B1897" s="31" t="s">
        <v>428</v>
      </c>
      <c r="C1897" s="31" t="s">
        <v>429</v>
      </c>
      <c r="D1897" s="31" t="s">
        <v>474</v>
      </c>
      <c r="E1897" s="31" t="s">
        <v>475</v>
      </c>
      <c r="F1897" s="31" t="s">
        <v>28</v>
      </c>
      <c r="G1897" s="31" t="s">
        <v>114</v>
      </c>
      <c r="H1897" s="31" t="s">
        <v>743</v>
      </c>
      <c r="I1897" s="31">
        <v>63</v>
      </c>
      <c r="J1897" s="31">
        <v>2860</v>
      </c>
      <c r="K1897" s="31">
        <v>22.027972027972002</v>
      </c>
      <c r="L1897" s="31" t="s">
        <v>1261</v>
      </c>
      <c r="M1897" s="31">
        <f t="shared" si="62"/>
        <v>22.027972027972002</v>
      </c>
      <c r="N1897" s="31">
        <f t="shared" si="60"/>
        <v>0</v>
      </c>
    </row>
    <row r="1898" spans="1:14" x14ac:dyDescent="0.45">
      <c r="A1898" s="31" t="str">
        <f t="shared" si="61"/>
        <v>E06000053_CIN episodes for children aged &lt;1 at 31st March 2019 with mental health of parent/someone else in household identified as a factor at CIN assessment (excluding looked after children)_Number</v>
      </c>
      <c r="B1898" s="31" t="s">
        <v>550</v>
      </c>
      <c r="C1898" s="31" t="s">
        <v>551</v>
      </c>
      <c r="D1898" s="31" t="s">
        <v>474</v>
      </c>
      <c r="E1898" s="31" t="s">
        <v>475</v>
      </c>
      <c r="F1898" s="31" t="s">
        <v>28</v>
      </c>
      <c r="G1898" s="31" t="s">
        <v>114</v>
      </c>
      <c r="H1898" s="31" t="s">
        <v>743</v>
      </c>
      <c r="I1898" s="31">
        <v>0</v>
      </c>
      <c r="J1898" s="31">
        <v>14</v>
      </c>
      <c r="K1898" s="31">
        <v>0</v>
      </c>
      <c r="L1898" s="31" t="s">
        <v>1112</v>
      </c>
      <c r="M1898" s="31">
        <f t="shared" si="62"/>
        <v>0</v>
      </c>
      <c r="N1898" s="31">
        <f t="shared" si="60"/>
        <v>1</v>
      </c>
    </row>
    <row r="1899" spans="1:14" x14ac:dyDescent="0.45">
      <c r="A1899" s="31" t="str">
        <f t="shared" si="61"/>
        <v>E06000022_CIN episodes for children aged &lt;1 at 31st March 2019 with mental health of parent/someone else in household identified as a factor at CIN assessment (excluding looked after children)_Number</v>
      </c>
      <c r="B1899" s="31" t="s">
        <v>238</v>
      </c>
      <c r="C1899" s="31" t="s">
        <v>239</v>
      </c>
      <c r="D1899" s="31" t="s">
        <v>474</v>
      </c>
      <c r="E1899" s="31" t="s">
        <v>475</v>
      </c>
      <c r="F1899" s="31" t="s">
        <v>28</v>
      </c>
      <c r="G1899" s="31" t="s">
        <v>114</v>
      </c>
      <c r="H1899" s="31" t="s">
        <v>743</v>
      </c>
      <c r="I1899" s="31">
        <v>12</v>
      </c>
      <c r="J1899" s="31">
        <v>1742</v>
      </c>
      <c r="K1899" s="31">
        <v>6.8886337543053999</v>
      </c>
      <c r="L1899" s="31" t="s">
        <v>1262</v>
      </c>
      <c r="M1899" s="31">
        <f t="shared" si="62"/>
        <v>6.8886337543053999</v>
      </c>
      <c r="N1899" s="31">
        <f t="shared" si="60"/>
        <v>0</v>
      </c>
    </row>
    <row r="1900" spans="1:14" x14ac:dyDescent="0.45">
      <c r="A1900" s="31" t="str">
        <f t="shared" si="61"/>
        <v>E06000023_CIN episodes for children aged &lt;1 at 31st March 2019 with mental health of parent/someone else in household identified as a factor at CIN assessment (excluding looked after children)_Number</v>
      </c>
      <c r="B1900" s="31" t="s">
        <v>265</v>
      </c>
      <c r="C1900" s="31" t="s">
        <v>266</v>
      </c>
      <c r="D1900" s="31" t="s">
        <v>474</v>
      </c>
      <c r="E1900" s="31" t="s">
        <v>475</v>
      </c>
      <c r="F1900" s="31" t="s">
        <v>28</v>
      </c>
      <c r="G1900" s="31" t="s">
        <v>114</v>
      </c>
      <c r="H1900" s="31" t="s">
        <v>743</v>
      </c>
      <c r="I1900" s="31">
        <v>100</v>
      </c>
      <c r="J1900" s="31">
        <v>5728</v>
      </c>
      <c r="K1900" s="31">
        <v>17.458100558659201</v>
      </c>
      <c r="L1900" s="31" t="s">
        <v>1120</v>
      </c>
      <c r="M1900" s="31">
        <f t="shared" si="62"/>
        <v>17.458100558659201</v>
      </c>
      <c r="N1900" s="31">
        <f t="shared" si="60"/>
        <v>0</v>
      </c>
    </row>
    <row r="1901" spans="1:14" x14ac:dyDescent="0.45">
      <c r="A1901" s="31" t="str">
        <f t="shared" si="61"/>
        <v>E06000024_CIN episodes for children aged &lt;1 at 31st March 2019 with mental health of parent/someone else in household identified as a factor at CIN assessment (excluding looked after children)_Number</v>
      </c>
      <c r="B1901" s="31" t="s">
        <v>367</v>
      </c>
      <c r="C1901" s="31" t="s">
        <v>368</v>
      </c>
      <c r="D1901" s="31" t="s">
        <v>474</v>
      </c>
      <c r="E1901" s="31" t="s">
        <v>475</v>
      </c>
      <c r="F1901" s="31" t="s">
        <v>28</v>
      </c>
      <c r="G1901" s="31" t="s">
        <v>114</v>
      </c>
      <c r="H1901" s="31" t="s">
        <v>743</v>
      </c>
      <c r="I1901" s="31">
        <v>32</v>
      </c>
      <c r="J1901" s="31">
        <v>2027</v>
      </c>
      <c r="K1901" s="31">
        <v>15.786877158362101</v>
      </c>
      <c r="L1901" s="31" t="s">
        <v>1229</v>
      </c>
      <c r="M1901" s="31">
        <f t="shared" si="62"/>
        <v>15.786877158362101</v>
      </c>
      <c r="N1901" s="31">
        <f t="shared" si="60"/>
        <v>0</v>
      </c>
    </row>
    <row r="1902" spans="1:14" x14ac:dyDescent="0.45">
      <c r="A1902" s="31" t="str">
        <f t="shared" si="61"/>
        <v>E06000025_CIN episodes for children aged &lt;1 at 31st March 2019 with mental health of parent/someone else in household identified as a factor at CIN assessment (excluding looked after children)_Number</v>
      </c>
      <c r="B1902" s="31" t="s">
        <v>408</v>
      </c>
      <c r="C1902" s="31" t="s">
        <v>409</v>
      </c>
      <c r="D1902" s="31" t="s">
        <v>474</v>
      </c>
      <c r="E1902" s="31" t="s">
        <v>475</v>
      </c>
      <c r="F1902" s="31" t="s">
        <v>28</v>
      </c>
      <c r="G1902" s="31" t="s">
        <v>114</v>
      </c>
      <c r="H1902" s="31" t="s">
        <v>743</v>
      </c>
      <c r="I1902" s="31">
        <v>33</v>
      </c>
      <c r="J1902" s="31">
        <v>3181</v>
      </c>
      <c r="K1902" s="31">
        <v>10.3740961961647</v>
      </c>
      <c r="L1902" s="31" t="s">
        <v>1263</v>
      </c>
      <c r="M1902" s="31">
        <f t="shared" si="62"/>
        <v>10.3740961961647</v>
      </c>
      <c r="N1902" s="31">
        <f t="shared" si="60"/>
        <v>0</v>
      </c>
    </row>
    <row r="1903" spans="1:14" x14ac:dyDescent="0.45">
      <c r="A1903" s="31" t="str">
        <f t="shared" si="61"/>
        <v>E06000001_CIN episodes for children aged &lt;1 at 31st March 2019 with mental health of parent/someone else in household identified as a factor at CIN assessment (excluding looked after children)_Number</v>
      </c>
      <c r="B1903" s="31" t="s">
        <v>313</v>
      </c>
      <c r="C1903" s="31" t="s">
        <v>314</v>
      </c>
      <c r="D1903" s="31" t="s">
        <v>474</v>
      </c>
      <c r="E1903" s="31" t="s">
        <v>475</v>
      </c>
      <c r="F1903" s="31" t="s">
        <v>28</v>
      </c>
      <c r="G1903" s="31" t="s">
        <v>114</v>
      </c>
      <c r="H1903" s="31" t="s">
        <v>743</v>
      </c>
      <c r="I1903" s="31">
        <v>40</v>
      </c>
      <c r="J1903" s="31">
        <v>999</v>
      </c>
      <c r="K1903" s="31">
        <v>40.040040040039997</v>
      </c>
      <c r="L1903" s="31" t="s">
        <v>1264</v>
      </c>
      <c r="M1903" s="31">
        <f t="shared" si="62"/>
        <v>40.040040040039997</v>
      </c>
      <c r="N1903" s="31">
        <f t="shared" si="60"/>
        <v>0</v>
      </c>
    </row>
    <row r="1904" spans="1:14" x14ac:dyDescent="0.45">
      <c r="A1904" s="31" t="str">
        <f t="shared" si="61"/>
        <v>E06000002_CIN episodes for children aged &lt;1 at 31st March 2019 with mental health of parent/someone else in household identified as a factor at CIN assessment (excluding looked after children)_Number</v>
      </c>
      <c r="B1904" s="31" t="s">
        <v>511</v>
      </c>
      <c r="C1904" s="31" t="s">
        <v>725</v>
      </c>
      <c r="D1904" s="31" t="s">
        <v>474</v>
      </c>
      <c r="E1904" s="31" t="s">
        <v>475</v>
      </c>
      <c r="F1904" s="31" t="s">
        <v>28</v>
      </c>
      <c r="G1904" s="31" t="s">
        <v>114</v>
      </c>
      <c r="H1904" s="31" t="s">
        <v>743</v>
      </c>
      <c r="I1904" s="31">
        <v>40</v>
      </c>
      <c r="J1904" s="31">
        <v>1871</v>
      </c>
      <c r="K1904" s="31">
        <v>21.378941742383802</v>
      </c>
      <c r="L1904" s="31" t="s">
        <v>1251</v>
      </c>
      <c r="M1904" s="31">
        <f t="shared" si="62"/>
        <v>21.378941742383802</v>
      </c>
      <c r="N1904" s="31">
        <f t="shared" si="60"/>
        <v>0</v>
      </c>
    </row>
    <row r="1905" spans="1:14" x14ac:dyDescent="0.45">
      <c r="A1905" s="31" t="str">
        <f t="shared" si="61"/>
        <v>E06000003_CIN episodes for children aged &lt;1 at 31st March 2019 with mental health of parent/someone else in household identified as a factor at CIN assessment (excluding looked after children)_Number</v>
      </c>
      <c r="B1905" s="31" t="s">
        <v>387</v>
      </c>
      <c r="C1905" s="31" t="s">
        <v>388</v>
      </c>
      <c r="D1905" s="31" t="s">
        <v>474</v>
      </c>
      <c r="E1905" s="31" t="s">
        <v>475</v>
      </c>
      <c r="F1905" s="31" t="s">
        <v>28</v>
      </c>
      <c r="G1905" s="31" t="s">
        <v>114</v>
      </c>
      <c r="H1905" s="31" t="s">
        <v>743</v>
      </c>
      <c r="I1905" s="31">
        <v>34</v>
      </c>
      <c r="J1905" s="31">
        <v>1381</v>
      </c>
      <c r="K1905" s="31">
        <v>24.619840695148401</v>
      </c>
      <c r="L1905" s="31" t="s">
        <v>1265</v>
      </c>
      <c r="M1905" s="31">
        <f t="shared" si="62"/>
        <v>24.619840695148401</v>
      </c>
      <c r="N1905" s="31">
        <f t="shared" si="60"/>
        <v>0</v>
      </c>
    </row>
    <row r="1906" spans="1:14" x14ac:dyDescent="0.45">
      <c r="A1906" s="31" t="str">
        <f t="shared" si="61"/>
        <v>E06000004_CIN episodes for children aged &lt;1 at 31st March 2019 with mental health of parent/someone else in household identified as a factor at CIN assessment (excluding looked after children)_Number</v>
      </c>
      <c r="B1906" s="31" t="s">
        <v>422</v>
      </c>
      <c r="C1906" s="31" t="s">
        <v>423</v>
      </c>
      <c r="D1906" s="31" t="s">
        <v>474</v>
      </c>
      <c r="E1906" s="31" t="s">
        <v>475</v>
      </c>
      <c r="F1906" s="31" t="s">
        <v>28</v>
      </c>
      <c r="G1906" s="31" t="s">
        <v>114</v>
      </c>
      <c r="H1906" s="31" t="s">
        <v>743</v>
      </c>
      <c r="I1906" s="31">
        <v>59</v>
      </c>
      <c r="J1906" s="31">
        <v>2126</v>
      </c>
      <c r="K1906" s="31">
        <v>27.7516462841016</v>
      </c>
      <c r="L1906" s="31" t="s">
        <v>1182</v>
      </c>
      <c r="M1906" s="31">
        <f t="shared" si="62"/>
        <v>27.7516462841016</v>
      </c>
      <c r="N1906" s="31">
        <f t="shared" si="60"/>
        <v>0</v>
      </c>
    </row>
    <row r="1907" spans="1:14" x14ac:dyDescent="0.45">
      <c r="A1907" s="31" t="str">
        <f t="shared" si="61"/>
        <v>E06000010_CIN episodes for children aged &lt;1 at 31st March 2019 with mental health of parent/someone else in household identified as a factor at CIN assessment (excluding looked after children)_Number</v>
      </c>
      <c r="B1907" s="31" t="s">
        <v>329</v>
      </c>
      <c r="C1907" s="31" t="s">
        <v>330</v>
      </c>
      <c r="D1907" s="31" t="s">
        <v>474</v>
      </c>
      <c r="E1907" s="31" t="s">
        <v>475</v>
      </c>
      <c r="F1907" s="31" t="s">
        <v>28</v>
      </c>
      <c r="G1907" s="31" t="s">
        <v>114</v>
      </c>
      <c r="H1907" s="31" t="s">
        <v>743</v>
      </c>
      <c r="I1907" s="31">
        <v>59</v>
      </c>
      <c r="J1907" s="31">
        <v>3308</v>
      </c>
      <c r="K1907" s="31">
        <v>17.835550181378501</v>
      </c>
      <c r="L1907" s="31" t="s">
        <v>1266</v>
      </c>
      <c r="M1907" s="31">
        <f t="shared" si="62"/>
        <v>17.835550181378501</v>
      </c>
      <c r="N1907" s="31">
        <f t="shared" si="60"/>
        <v>0</v>
      </c>
    </row>
    <row r="1908" spans="1:14" x14ac:dyDescent="0.45">
      <c r="A1908" s="31" t="str">
        <f t="shared" si="61"/>
        <v>E06000011_CIN episodes for children aged &lt;1 at 31st March 2019 with mental health of parent/someone else in household identified as a factor at CIN assessment (excluding looked after children)_Number</v>
      </c>
      <c r="B1908" s="31" t="s">
        <v>514</v>
      </c>
      <c r="C1908" s="31" t="s">
        <v>594</v>
      </c>
      <c r="D1908" s="31" t="s">
        <v>474</v>
      </c>
      <c r="E1908" s="31" t="s">
        <v>475</v>
      </c>
      <c r="F1908" s="31" t="s">
        <v>28</v>
      </c>
      <c r="G1908" s="31" t="s">
        <v>114</v>
      </c>
      <c r="H1908" s="31" t="s">
        <v>743</v>
      </c>
      <c r="I1908" s="31">
        <v>22</v>
      </c>
      <c r="J1908" s="31">
        <v>2830</v>
      </c>
      <c r="K1908" s="31">
        <v>7.7738515901060099</v>
      </c>
      <c r="L1908" s="31" t="s">
        <v>1240</v>
      </c>
      <c r="M1908" s="31">
        <f t="shared" si="62"/>
        <v>7.7738515901060099</v>
      </c>
      <c r="N1908" s="31">
        <f t="shared" si="60"/>
        <v>0</v>
      </c>
    </row>
    <row r="1909" spans="1:14" x14ac:dyDescent="0.45">
      <c r="A1909" s="31" t="str">
        <f t="shared" si="61"/>
        <v>E06000012_CIN episodes for children aged &lt;1 at 31st March 2019 with mental health of parent/someone else in household identified as a factor at CIN assessment (excluding looked after children)_Number</v>
      </c>
      <c r="B1909" s="31" t="s">
        <v>363</v>
      </c>
      <c r="C1909" s="31" t="s">
        <v>364</v>
      </c>
      <c r="D1909" s="31" t="s">
        <v>474</v>
      </c>
      <c r="E1909" s="31" t="s">
        <v>475</v>
      </c>
      <c r="F1909" s="31" t="s">
        <v>28</v>
      </c>
      <c r="G1909" s="31" t="s">
        <v>114</v>
      </c>
      <c r="H1909" s="31" t="s">
        <v>743</v>
      </c>
      <c r="I1909" s="31">
        <v>21</v>
      </c>
      <c r="J1909" s="31">
        <v>1796</v>
      </c>
      <c r="K1909" s="31">
        <v>11.692650334075701</v>
      </c>
      <c r="L1909" s="31" t="s">
        <v>1267</v>
      </c>
      <c r="M1909" s="31">
        <f t="shared" si="62"/>
        <v>11.692650334075701</v>
      </c>
      <c r="N1909" s="31">
        <f t="shared" si="60"/>
        <v>0</v>
      </c>
    </row>
    <row r="1910" spans="1:14" x14ac:dyDescent="0.45">
      <c r="A1910" s="31" t="str">
        <f t="shared" si="61"/>
        <v>E06000013_CIN episodes for children aged &lt;1 at 31st March 2019 with mental health of parent/someone else in household identified as a factor at CIN assessment (excluding looked after children)_Number</v>
      </c>
      <c r="B1910" s="31" t="s">
        <v>365</v>
      </c>
      <c r="C1910" s="31" t="s">
        <v>366</v>
      </c>
      <c r="D1910" s="31" t="s">
        <v>474</v>
      </c>
      <c r="E1910" s="31" t="s">
        <v>475</v>
      </c>
      <c r="F1910" s="31" t="s">
        <v>28</v>
      </c>
      <c r="G1910" s="31" t="s">
        <v>114</v>
      </c>
      <c r="H1910" s="31" t="s">
        <v>743</v>
      </c>
      <c r="I1910" s="31">
        <v>40</v>
      </c>
      <c r="J1910" s="31">
        <v>1729</v>
      </c>
      <c r="K1910" s="31">
        <v>23.134759976865201</v>
      </c>
      <c r="L1910" s="31" t="s">
        <v>1268</v>
      </c>
      <c r="M1910" s="31">
        <f t="shared" si="62"/>
        <v>23.134759976865201</v>
      </c>
      <c r="N1910" s="31">
        <f t="shared" si="60"/>
        <v>0</v>
      </c>
    </row>
    <row r="1911" spans="1:14" x14ac:dyDescent="0.45">
      <c r="A1911" s="31" t="str">
        <f t="shared" si="61"/>
        <v>E10000023_CIN episodes for children aged &lt;1 at 31st March 2019 with mental health of parent/someone else in household identified as a factor at CIN assessment (excluding looked after children)_Number</v>
      </c>
      <c r="B1911" s="31" t="s">
        <v>369</v>
      </c>
      <c r="C1911" s="31" t="s">
        <v>370</v>
      </c>
      <c r="D1911" s="31" t="s">
        <v>474</v>
      </c>
      <c r="E1911" s="31" t="s">
        <v>475</v>
      </c>
      <c r="F1911" s="31" t="s">
        <v>28</v>
      </c>
      <c r="G1911" s="31" t="s">
        <v>114</v>
      </c>
      <c r="H1911" s="31" t="s">
        <v>743</v>
      </c>
      <c r="I1911" s="31">
        <v>66</v>
      </c>
      <c r="J1911" s="31">
        <v>5433</v>
      </c>
      <c r="K1911" s="31">
        <v>12.147984538928799</v>
      </c>
      <c r="L1911" s="31" t="s">
        <v>1243</v>
      </c>
      <c r="M1911" s="31">
        <f t="shared" si="62"/>
        <v>12.147984538928799</v>
      </c>
      <c r="N1911" s="31">
        <f t="shared" si="60"/>
        <v>0</v>
      </c>
    </row>
    <row r="1912" spans="1:14" x14ac:dyDescent="0.45">
      <c r="A1912" s="31" t="str">
        <f t="shared" si="61"/>
        <v>E06000014_CIN episodes for children aged &lt;1 at 31st March 2019 with mental health of parent/someone else in household identified as a factor at CIN assessment (excluding looked after children)_Number</v>
      </c>
      <c r="B1912" s="31" t="s">
        <v>472</v>
      </c>
      <c r="C1912" s="31" t="s">
        <v>473</v>
      </c>
      <c r="D1912" s="31" t="s">
        <v>474</v>
      </c>
      <c r="E1912" s="31" t="s">
        <v>475</v>
      </c>
      <c r="F1912" s="31" t="s">
        <v>28</v>
      </c>
      <c r="G1912" s="31" t="s">
        <v>114</v>
      </c>
      <c r="H1912" s="31" t="s">
        <v>743</v>
      </c>
      <c r="I1912" s="31">
        <v>22</v>
      </c>
      <c r="J1912" s="31">
        <v>1848</v>
      </c>
      <c r="K1912" s="31">
        <v>11.9047619047619</v>
      </c>
      <c r="L1912" s="31" t="s">
        <v>1174</v>
      </c>
      <c r="M1912" s="31">
        <f t="shared" si="62"/>
        <v>11.9047619047619</v>
      </c>
      <c r="N1912" s="31">
        <f t="shared" si="60"/>
        <v>0</v>
      </c>
    </row>
    <row r="1913" spans="1:14" x14ac:dyDescent="0.45">
      <c r="A1913" s="31" t="str">
        <f t="shared" si="61"/>
        <v>E06000032_CIN episodes for children aged &lt;1 at 31st March 2019 with mental health of parent/someone else in household identified as a factor at CIN assessment (excluding looked after children)_Number</v>
      </c>
      <c r="B1913" s="31" t="s">
        <v>564</v>
      </c>
      <c r="C1913" s="31" t="s">
        <v>724</v>
      </c>
      <c r="D1913" s="31" t="s">
        <v>474</v>
      </c>
      <c r="E1913" s="31" t="s">
        <v>475</v>
      </c>
      <c r="F1913" s="31" t="s">
        <v>28</v>
      </c>
      <c r="G1913" s="31" t="s">
        <v>114</v>
      </c>
      <c r="H1913" s="31" t="s">
        <v>743</v>
      </c>
      <c r="I1913" s="31">
        <v>30</v>
      </c>
      <c r="J1913" s="31">
        <v>3283</v>
      </c>
      <c r="K1913" s="31">
        <v>9.1379835516296097</v>
      </c>
      <c r="L1913" s="31" t="s">
        <v>1258</v>
      </c>
      <c r="M1913" s="31">
        <f t="shared" si="62"/>
        <v>9.1379835516296097</v>
      </c>
      <c r="N1913" s="31">
        <f t="shared" si="60"/>
        <v>0</v>
      </c>
    </row>
    <row r="1914" spans="1:14" x14ac:dyDescent="0.45">
      <c r="A1914" s="31" t="str">
        <f t="shared" si="61"/>
        <v>E06000055_CIN episodes for children aged &lt;1 at 31st March 2019 with mental health of parent/someone else in household identified as a factor at CIN assessment (excluding looked after children)_Number</v>
      </c>
      <c r="B1914" s="31" t="s">
        <v>240</v>
      </c>
      <c r="C1914" s="31" t="s">
        <v>241</v>
      </c>
      <c r="D1914" s="31" t="s">
        <v>474</v>
      </c>
      <c r="E1914" s="31" t="s">
        <v>475</v>
      </c>
      <c r="F1914" s="31" t="s">
        <v>28</v>
      </c>
      <c r="G1914" s="31" t="s">
        <v>114</v>
      </c>
      <c r="H1914" s="31" t="s">
        <v>743</v>
      </c>
      <c r="I1914" s="31">
        <v>28</v>
      </c>
      <c r="J1914" s="31">
        <v>2310</v>
      </c>
      <c r="K1914" s="31">
        <v>12.1212121212121</v>
      </c>
      <c r="L1914" s="31" t="s">
        <v>1243</v>
      </c>
      <c r="M1914" s="31">
        <f t="shared" si="62"/>
        <v>12.1212121212121</v>
      </c>
      <c r="N1914" s="31">
        <f t="shared" si="60"/>
        <v>0</v>
      </c>
    </row>
    <row r="1915" spans="1:14" x14ac:dyDescent="0.45">
      <c r="A1915" s="31" t="str">
        <f t="shared" si="61"/>
        <v>E06000056_CIN episodes for children aged &lt;1 at 31st March 2019 with mental health of parent/someone else in household identified as a factor at CIN assessment (excluding looked after children)_Number</v>
      </c>
      <c r="B1915" s="31" t="s">
        <v>279</v>
      </c>
      <c r="C1915" s="31" t="s">
        <v>280</v>
      </c>
      <c r="D1915" s="31" t="s">
        <v>474</v>
      </c>
      <c r="E1915" s="31" t="s">
        <v>475</v>
      </c>
      <c r="F1915" s="31" t="s">
        <v>28</v>
      </c>
      <c r="G1915" s="31" t="s">
        <v>114</v>
      </c>
      <c r="H1915" s="31" t="s">
        <v>743</v>
      </c>
      <c r="I1915" s="31">
        <v>31</v>
      </c>
      <c r="J1915" s="31">
        <v>3291</v>
      </c>
      <c r="K1915" s="31">
        <v>9.4196292920085103</v>
      </c>
      <c r="L1915" s="31" t="s">
        <v>1269</v>
      </c>
      <c r="M1915" s="31">
        <f t="shared" si="62"/>
        <v>9.4196292920085103</v>
      </c>
      <c r="N1915" s="31">
        <f t="shared" si="60"/>
        <v>0</v>
      </c>
    </row>
    <row r="1916" spans="1:14" x14ac:dyDescent="0.45">
      <c r="A1916" s="31" t="str">
        <f t="shared" si="61"/>
        <v>E10000002_CIN episodes for children aged &lt;1 at 31st March 2019 with mental health of parent/someone else in household identified as a factor at CIN assessment (excluding looked after children)_Number</v>
      </c>
      <c r="B1916" s="31" t="s">
        <v>269</v>
      </c>
      <c r="C1916" s="31" t="s">
        <v>270</v>
      </c>
      <c r="D1916" s="31" t="s">
        <v>474</v>
      </c>
      <c r="E1916" s="31" t="s">
        <v>475</v>
      </c>
      <c r="F1916" s="31" t="s">
        <v>28</v>
      </c>
      <c r="G1916" s="31" t="s">
        <v>114</v>
      </c>
      <c r="H1916" s="31" t="s">
        <v>743</v>
      </c>
      <c r="I1916" s="31">
        <v>69</v>
      </c>
      <c r="J1916" s="31">
        <v>6048</v>
      </c>
      <c r="K1916" s="31">
        <v>11.408730158730201</v>
      </c>
      <c r="L1916" s="31" t="s">
        <v>1270</v>
      </c>
      <c r="M1916" s="31">
        <f t="shared" si="62"/>
        <v>11.408730158730201</v>
      </c>
      <c r="N1916" s="31">
        <f t="shared" si="60"/>
        <v>0</v>
      </c>
    </row>
    <row r="1917" spans="1:14" x14ac:dyDescent="0.45">
      <c r="A1917" s="31" t="str">
        <f t="shared" si="61"/>
        <v>E06000042_CIN episodes for children aged &lt;1 at 31st March 2019 with mental health of parent/someone else in household identified as a factor at CIN assessment (excluding looked after children)_Number</v>
      </c>
      <c r="B1917" s="31" t="s">
        <v>355</v>
      </c>
      <c r="C1917" s="31" t="s">
        <v>356</v>
      </c>
      <c r="D1917" s="31" t="s">
        <v>474</v>
      </c>
      <c r="E1917" s="31" t="s">
        <v>475</v>
      </c>
      <c r="F1917" s="31" t="s">
        <v>28</v>
      </c>
      <c r="G1917" s="31" t="s">
        <v>114</v>
      </c>
      <c r="H1917" s="31" t="s">
        <v>743</v>
      </c>
      <c r="I1917" s="31">
        <v>66</v>
      </c>
      <c r="J1917" s="31">
        <v>3567</v>
      </c>
      <c r="K1917" s="31">
        <v>18.502943650126198</v>
      </c>
      <c r="L1917" s="31" t="s">
        <v>1271</v>
      </c>
      <c r="M1917" s="31">
        <f t="shared" si="62"/>
        <v>18.502943650126198</v>
      </c>
      <c r="N1917" s="31">
        <f t="shared" si="60"/>
        <v>0</v>
      </c>
    </row>
    <row r="1918" spans="1:14" x14ac:dyDescent="0.45">
      <c r="A1918" s="31" t="str">
        <f t="shared" si="61"/>
        <v>E10000007_CIN episodes for children aged &lt;1 at 31st March 2019 with mental health of parent/someone else in household identified as a factor at CIN assessment (excluding looked after children)_Number</v>
      </c>
      <c r="B1918" s="31" t="s">
        <v>291</v>
      </c>
      <c r="C1918" s="31" t="s">
        <v>292</v>
      </c>
      <c r="D1918" s="31" t="s">
        <v>474</v>
      </c>
      <c r="E1918" s="31" t="s">
        <v>475</v>
      </c>
      <c r="F1918" s="31" t="s">
        <v>28</v>
      </c>
      <c r="G1918" s="31" t="s">
        <v>114</v>
      </c>
      <c r="H1918" s="31" t="s">
        <v>743</v>
      </c>
      <c r="I1918" s="31">
        <v>181</v>
      </c>
      <c r="J1918" s="31">
        <v>7585</v>
      </c>
      <c r="K1918" s="31">
        <v>23.862887277521398</v>
      </c>
      <c r="L1918" s="31" t="s">
        <v>1272</v>
      </c>
      <c r="M1918" s="31">
        <f t="shared" si="62"/>
        <v>23.862887277521398</v>
      </c>
      <c r="N1918" s="31">
        <f t="shared" si="60"/>
        <v>0</v>
      </c>
    </row>
    <row r="1919" spans="1:14" x14ac:dyDescent="0.45">
      <c r="A1919" s="31" t="str">
        <f t="shared" si="61"/>
        <v>E06000015_CIN episodes for children aged &lt;1 at 31st March 2019 with mental health of parent/someone else in household identified as a factor at CIN assessment (excluding looked after children)_Number</v>
      </c>
      <c r="B1919" s="31" t="s">
        <v>289</v>
      </c>
      <c r="C1919" s="31" t="s">
        <v>290</v>
      </c>
      <c r="D1919" s="31" t="s">
        <v>474</v>
      </c>
      <c r="E1919" s="31" t="s">
        <v>475</v>
      </c>
      <c r="F1919" s="31" t="s">
        <v>28</v>
      </c>
      <c r="G1919" s="31" t="s">
        <v>114</v>
      </c>
      <c r="H1919" s="31" t="s">
        <v>743</v>
      </c>
      <c r="I1919" s="31">
        <v>75</v>
      </c>
      <c r="J1919" s="31">
        <v>3169</v>
      </c>
      <c r="K1919" s="31">
        <v>23.6667718523193</v>
      </c>
      <c r="L1919" s="31" t="s">
        <v>1273</v>
      </c>
      <c r="M1919" s="31">
        <f t="shared" si="62"/>
        <v>23.6667718523193</v>
      </c>
      <c r="N1919" s="31">
        <f t="shared" si="60"/>
        <v>0</v>
      </c>
    </row>
    <row r="1920" spans="1:14" x14ac:dyDescent="0.45">
      <c r="A1920" s="31" t="str">
        <f t="shared" si="61"/>
        <v>E10000009_CIN episodes for children aged &lt;1 at 31st March 2019 with mental health of parent/someone else in household identified as a factor at CIN assessment (excluding looked after children)_Number</v>
      </c>
      <c r="B1920" s="31" t="s">
        <v>295</v>
      </c>
      <c r="C1920" s="31" t="s">
        <v>296</v>
      </c>
      <c r="D1920" s="31" t="s">
        <v>474</v>
      </c>
      <c r="E1920" s="31" t="s">
        <v>475</v>
      </c>
      <c r="F1920" s="31" t="s">
        <v>28</v>
      </c>
      <c r="G1920" s="31" t="s">
        <v>114</v>
      </c>
      <c r="H1920" s="31" t="s">
        <v>743</v>
      </c>
      <c r="I1920" s="31">
        <v>77</v>
      </c>
      <c r="J1920" s="31">
        <v>3260</v>
      </c>
      <c r="K1920" s="31">
        <v>23.619631901840499</v>
      </c>
      <c r="L1920" s="31" t="s">
        <v>1208</v>
      </c>
      <c r="M1920" s="31">
        <f t="shared" si="62"/>
        <v>23.619631901840499</v>
      </c>
      <c r="N1920" s="31">
        <f t="shared" si="60"/>
        <v>0</v>
      </c>
    </row>
    <row r="1921" spans="1:14" x14ac:dyDescent="0.45">
      <c r="A1921" s="31" t="str">
        <f t="shared" si="61"/>
        <v>E06000029_CIN episodes for children aged &lt;1 at 31st March 2019 with mental health of parent/someone else in household identified as a factor at CIN assessment (excluding looked after children)_Number</v>
      </c>
      <c r="B1921" s="31" t="s">
        <v>543</v>
      </c>
      <c r="C1921" s="31" t="s">
        <v>717</v>
      </c>
      <c r="D1921" s="31" t="s">
        <v>474</v>
      </c>
      <c r="E1921" s="31" t="s">
        <v>475</v>
      </c>
      <c r="F1921" s="31" t="s">
        <v>28</v>
      </c>
      <c r="G1921" s="31" t="s">
        <v>114</v>
      </c>
      <c r="H1921" s="31" t="s">
        <v>743</v>
      </c>
      <c r="I1921" s="31">
        <v>6</v>
      </c>
      <c r="J1921" s="31">
        <v>1529</v>
      </c>
      <c r="K1921" s="31">
        <v>3.9241334205362999</v>
      </c>
      <c r="L1921" s="31" t="s">
        <v>1274</v>
      </c>
      <c r="M1921" s="31">
        <f t="shared" si="62"/>
        <v>3.9241334205362999</v>
      </c>
      <c r="N1921" s="31">
        <f t="shared" si="60"/>
        <v>0</v>
      </c>
    </row>
    <row r="1922" spans="1:14" x14ac:dyDescent="0.45">
      <c r="A1922" s="31" t="str">
        <f t="shared" si="61"/>
        <v>E06000028_CIN episodes for children aged &lt;1 at 31st March 2019 with mental health of parent/someone else in household identified as a factor at CIN assessment (excluding looked after children)_Number</v>
      </c>
      <c r="B1922" s="31" t="s">
        <v>254</v>
      </c>
      <c r="C1922" s="31" t="s">
        <v>255</v>
      </c>
      <c r="D1922" s="31" t="s">
        <v>474</v>
      </c>
      <c r="E1922" s="31" t="s">
        <v>475</v>
      </c>
      <c r="F1922" s="31" t="s">
        <v>28</v>
      </c>
      <c r="G1922" s="31" t="s">
        <v>114</v>
      </c>
      <c r="H1922" s="31" t="s">
        <v>743</v>
      </c>
      <c r="I1922" s="31">
        <v>33</v>
      </c>
      <c r="J1922" s="31">
        <v>1996</v>
      </c>
      <c r="K1922" s="31">
        <v>16.533066132264501</v>
      </c>
      <c r="L1922" s="31" t="s">
        <v>1134</v>
      </c>
      <c r="M1922" s="31">
        <f t="shared" si="62"/>
        <v>16.533066132264501</v>
      </c>
      <c r="N1922" s="31">
        <f t="shared" si="60"/>
        <v>0</v>
      </c>
    </row>
    <row r="1923" spans="1:14" x14ac:dyDescent="0.45">
      <c r="A1923" s="31" t="str">
        <f t="shared" si="61"/>
        <v>E06000047_CIN episodes for children aged &lt;1 at 31st March 2019 with mental health of parent/someone else in household identified as a factor at CIN assessment (excluding looked after children)_Number</v>
      </c>
      <c r="B1923" s="31" t="s">
        <v>528</v>
      </c>
      <c r="C1923" s="31" t="s">
        <v>721</v>
      </c>
      <c r="D1923" s="31" t="s">
        <v>474</v>
      </c>
      <c r="E1923" s="31" t="s">
        <v>475</v>
      </c>
      <c r="F1923" s="31" t="s">
        <v>28</v>
      </c>
      <c r="G1923" s="31" t="s">
        <v>114</v>
      </c>
      <c r="H1923" s="31" t="s">
        <v>743</v>
      </c>
      <c r="I1923" s="31">
        <v>109</v>
      </c>
      <c r="J1923" s="31">
        <v>4989</v>
      </c>
      <c r="K1923" s="31">
        <v>21.848065744638198</v>
      </c>
      <c r="L1923" s="31" t="s">
        <v>1248</v>
      </c>
      <c r="M1923" s="31">
        <f t="shared" si="62"/>
        <v>21.848065744638198</v>
      </c>
      <c r="N1923" s="31">
        <f t="shared" ref="N1923:N1986" si="63">IF(OR(C1923="City of London",C1923="Isles of Scilly"),1,0)</f>
        <v>0</v>
      </c>
    </row>
    <row r="1924" spans="1:14" x14ac:dyDescent="0.45">
      <c r="A1924" s="31" t="str">
        <f t="shared" si="61"/>
        <v>E06000005_CIN episodes for children aged &lt;1 at 31st March 2019 with mental health of parent/someone else in household identified as a factor at CIN assessment (excluding looked after children)_Number</v>
      </c>
      <c r="B1924" s="31" t="s">
        <v>287</v>
      </c>
      <c r="C1924" s="31" t="s">
        <v>288</v>
      </c>
      <c r="D1924" s="31" t="s">
        <v>474</v>
      </c>
      <c r="E1924" s="31" t="s">
        <v>475</v>
      </c>
      <c r="F1924" s="31" t="s">
        <v>28</v>
      </c>
      <c r="G1924" s="31" t="s">
        <v>114</v>
      </c>
      <c r="H1924" s="31" t="s">
        <v>743</v>
      </c>
      <c r="I1924" s="31">
        <v>23</v>
      </c>
      <c r="J1924" s="31">
        <v>1134</v>
      </c>
      <c r="K1924" s="31">
        <v>20.2821869488536</v>
      </c>
      <c r="L1924" s="31" t="s">
        <v>1275</v>
      </c>
      <c r="M1924" s="31">
        <f t="shared" si="62"/>
        <v>20.2821869488536</v>
      </c>
      <c r="N1924" s="31">
        <f t="shared" si="63"/>
        <v>0</v>
      </c>
    </row>
    <row r="1925" spans="1:14" x14ac:dyDescent="0.45">
      <c r="A1925" s="31" t="str">
        <f t="shared" si="61"/>
        <v>E10000011_CIN episodes for children aged &lt;1 at 31st March 2019 with mental health of parent/someone else in household identified as a factor at CIN assessment (excluding looked after children)_Number</v>
      </c>
      <c r="B1925" s="31" t="s">
        <v>299</v>
      </c>
      <c r="C1925" s="31" t="s">
        <v>300</v>
      </c>
      <c r="D1925" s="31" t="s">
        <v>474</v>
      </c>
      <c r="E1925" s="31" t="s">
        <v>475</v>
      </c>
      <c r="F1925" s="31" t="s">
        <v>28</v>
      </c>
      <c r="G1925" s="31" t="s">
        <v>114</v>
      </c>
      <c r="H1925" s="31" t="s">
        <v>743</v>
      </c>
      <c r="I1925" s="31">
        <v>108</v>
      </c>
      <c r="J1925" s="31">
        <v>5005</v>
      </c>
      <c r="K1925" s="31">
        <v>21.578421578421601</v>
      </c>
      <c r="L1925" s="31" t="s">
        <v>1276</v>
      </c>
      <c r="M1925" s="31">
        <f t="shared" si="62"/>
        <v>21.578421578421601</v>
      </c>
      <c r="N1925" s="31">
        <f t="shared" si="63"/>
        <v>0</v>
      </c>
    </row>
    <row r="1926" spans="1:14" x14ac:dyDescent="0.45">
      <c r="A1926" s="31" t="str">
        <f t="shared" si="61"/>
        <v>E06000043_CIN episodes for children aged &lt;1 at 31st March 2019 with mental health of parent/someone else in household identified as a factor at CIN assessment (excluding looked after children)_Number</v>
      </c>
      <c r="B1926" s="31" t="s">
        <v>263</v>
      </c>
      <c r="C1926" s="31" t="s">
        <v>264</v>
      </c>
      <c r="D1926" s="31" t="s">
        <v>474</v>
      </c>
      <c r="E1926" s="31" t="s">
        <v>475</v>
      </c>
      <c r="F1926" s="31" t="s">
        <v>28</v>
      </c>
      <c r="G1926" s="31" t="s">
        <v>114</v>
      </c>
      <c r="H1926" s="31" t="s">
        <v>743</v>
      </c>
      <c r="I1926" s="31">
        <v>64</v>
      </c>
      <c r="J1926" s="31">
        <v>2611</v>
      </c>
      <c r="K1926" s="31">
        <v>24.511681348142499</v>
      </c>
      <c r="L1926" s="31" t="s">
        <v>1277</v>
      </c>
      <c r="M1926" s="31">
        <f t="shared" si="62"/>
        <v>24.511681348142499</v>
      </c>
      <c r="N1926" s="31">
        <f t="shared" si="63"/>
        <v>0</v>
      </c>
    </row>
    <row r="1927" spans="1:14" x14ac:dyDescent="0.45">
      <c r="A1927" s="31" t="str">
        <f t="shared" si="61"/>
        <v>E10000014_CIN episodes for children aged &lt;1 at 31st March 2019 with mental health of parent/someone else in household identified as a factor at CIN assessment (excluding looked after children)_Number</v>
      </c>
      <c r="B1927" s="31" t="s">
        <v>309</v>
      </c>
      <c r="C1927" s="31" t="s">
        <v>310</v>
      </c>
      <c r="D1927" s="31" t="s">
        <v>474</v>
      </c>
      <c r="E1927" s="31" t="s">
        <v>475</v>
      </c>
      <c r="F1927" s="31" t="s">
        <v>28</v>
      </c>
      <c r="G1927" s="31" t="s">
        <v>114</v>
      </c>
      <c r="H1927" s="31" t="s">
        <v>743</v>
      </c>
      <c r="I1927" s="31">
        <v>63</v>
      </c>
      <c r="J1927" s="31">
        <v>13542</v>
      </c>
      <c r="K1927" s="31">
        <v>4.6521931767833404</v>
      </c>
      <c r="L1927" s="31" t="s">
        <v>1278</v>
      </c>
      <c r="M1927" s="31">
        <f t="shared" si="62"/>
        <v>4.6521931767833404</v>
      </c>
      <c r="N1927" s="31">
        <f t="shared" si="63"/>
        <v>0</v>
      </c>
    </row>
    <row r="1928" spans="1:14" x14ac:dyDescent="0.45">
      <c r="A1928" s="31" t="str">
        <f t="shared" si="61"/>
        <v>E06000044_CIN episodes for children aged &lt;1 at 31st March 2019 with mental health of parent/someone else in household identified as a factor at CIN assessment (excluding looked after children)_Number</v>
      </c>
      <c r="B1928" s="31" t="s">
        <v>383</v>
      </c>
      <c r="C1928" s="31" t="s">
        <v>384</v>
      </c>
      <c r="D1928" s="31" t="s">
        <v>474</v>
      </c>
      <c r="E1928" s="31" t="s">
        <v>475</v>
      </c>
      <c r="F1928" s="31" t="s">
        <v>28</v>
      </c>
      <c r="G1928" s="31" t="s">
        <v>114</v>
      </c>
      <c r="H1928" s="31" t="s">
        <v>743</v>
      </c>
      <c r="I1928" s="31">
        <v>17</v>
      </c>
      <c r="J1928" s="31">
        <v>2406</v>
      </c>
      <c r="K1928" s="31">
        <v>7.0656691604322504</v>
      </c>
      <c r="L1928" s="31" t="s">
        <v>1279</v>
      </c>
      <c r="M1928" s="31">
        <f t="shared" si="62"/>
        <v>7.0656691604322504</v>
      </c>
      <c r="N1928" s="31">
        <f t="shared" si="63"/>
        <v>0</v>
      </c>
    </row>
    <row r="1929" spans="1:14" x14ac:dyDescent="0.45">
      <c r="A1929" s="31" t="str">
        <f t="shared" si="61"/>
        <v>E06000045_CIN episodes for children aged &lt;1 at 31st March 2019 with mental health of parent/someone else in household identified as a factor at CIN assessment (excluding looked after children)_Number</v>
      </c>
      <c r="B1929" s="31" t="s">
        <v>577</v>
      </c>
      <c r="C1929" s="31" t="s">
        <v>729</v>
      </c>
      <c r="D1929" s="31" t="s">
        <v>474</v>
      </c>
      <c r="E1929" s="31" t="s">
        <v>475</v>
      </c>
      <c r="F1929" s="31" t="s">
        <v>28</v>
      </c>
      <c r="G1929" s="31" t="s">
        <v>114</v>
      </c>
      <c r="H1929" s="31" t="s">
        <v>743</v>
      </c>
      <c r="I1929" s="31">
        <v>64</v>
      </c>
      <c r="J1929" s="31">
        <v>3058</v>
      </c>
      <c r="K1929" s="31">
        <v>20.928711576193599</v>
      </c>
      <c r="L1929" s="31" t="s">
        <v>1153</v>
      </c>
      <c r="M1929" s="31">
        <f t="shared" si="62"/>
        <v>20.928711576193599</v>
      </c>
      <c r="N1929" s="31">
        <f t="shared" si="63"/>
        <v>0</v>
      </c>
    </row>
    <row r="1930" spans="1:14" x14ac:dyDescent="0.45">
      <c r="A1930" s="31" t="str">
        <f t="shared" si="61"/>
        <v>E10000018_CIN episodes for children aged &lt;1 at 31st March 2019 with mental health of parent/someone else in household identified as a factor at CIN assessment (excluding looked after children)_Number</v>
      </c>
      <c r="B1930" s="31" t="s">
        <v>552</v>
      </c>
      <c r="C1930" s="31" t="s">
        <v>553</v>
      </c>
      <c r="D1930" s="31" t="s">
        <v>474</v>
      </c>
      <c r="E1930" s="31" t="s">
        <v>475</v>
      </c>
      <c r="F1930" s="31" t="s">
        <v>28</v>
      </c>
      <c r="G1930" s="31" t="s">
        <v>114</v>
      </c>
      <c r="H1930" s="31" t="s">
        <v>743</v>
      </c>
      <c r="I1930" s="31">
        <v>83</v>
      </c>
      <c r="J1930" s="31">
        <v>6983</v>
      </c>
      <c r="K1930" s="31">
        <v>11.8860088787054</v>
      </c>
      <c r="L1930" s="31" t="s">
        <v>1174</v>
      </c>
      <c r="M1930" s="31">
        <f t="shared" si="62"/>
        <v>11.8860088787054</v>
      </c>
      <c r="N1930" s="31">
        <f t="shared" si="63"/>
        <v>0</v>
      </c>
    </row>
    <row r="1931" spans="1:14" x14ac:dyDescent="0.45">
      <c r="A1931" s="31" t="str">
        <f t="shared" ref="A1931:A1994" si="64">CONCATENATE(B1931,"_",G1931,"_",H1931)</f>
        <v>E06000016_CIN episodes for children aged &lt;1 at 31st March 2019 with mental health of parent/someone else in household identified as a factor at CIN assessment (excluding looked after children)_Number</v>
      </c>
      <c r="B1931" s="31" t="s">
        <v>341</v>
      </c>
      <c r="C1931" s="31" t="s">
        <v>342</v>
      </c>
      <c r="D1931" s="31" t="s">
        <v>474</v>
      </c>
      <c r="E1931" s="31" t="s">
        <v>475</v>
      </c>
      <c r="F1931" s="31" t="s">
        <v>28</v>
      </c>
      <c r="G1931" s="31" t="s">
        <v>114</v>
      </c>
      <c r="H1931" s="31" t="s">
        <v>743</v>
      </c>
      <c r="I1931" s="31">
        <v>69</v>
      </c>
      <c r="J1931" s="31">
        <v>4815</v>
      </c>
      <c r="K1931" s="31">
        <v>14.3302180685358</v>
      </c>
      <c r="L1931" s="31" t="s">
        <v>1173</v>
      </c>
      <c r="M1931" s="31">
        <f t="shared" si="62"/>
        <v>14.3302180685358</v>
      </c>
      <c r="N1931" s="31">
        <f t="shared" si="63"/>
        <v>0</v>
      </c>
    </row>
    <row r="1932" spans="1:14" x14ac:dyDescent="0.45">
      <c r="A1932" s="31" t="str">
        <f t="shared" si="64"/>
        <v>E06000017_CIN episodes for children aged &lt;1 at 31st March 2019 with mental health of parent/someone else in household identified as a factor at CIN assessment (excluding looked after children)_Number</v>
      </c>
      <c r="B1932" s="31" t="s">
        <v>548</v>
      </c>
      <c r="C1932" s="31" t="s">
        <v>728</v>
      </c>
      <c r="D1932" s="31" t="s">
        <v>474</v>
      </c>
      <c r="E1932" s="31" t="s">
        <v>475</v>
      </c>
      <c r="F1932" s="31" t="s">
        <v>28</v>
      </c>
      <c r="G1932" s="31" t="s">
        <v>114</v>
      </c>
      <c r="H1932" s="31" t="s">
        <v>743</v>
      </c>
      <c r="I1932" s="31" t="s">
        <v>1280</v>
      </c>
      <c r="J1932" s="31">
        <v>349</v>
      </c>
      <c r="K1932" s="31" t="s">
        <v>1280</v>
      </c>
      <c r="L1932" s="31" t="s">
        <v>70</v>
      </c>
      <c r="M1932" s="31" t="s">
        <v>70</v>
      </c>
      <c r="N1932" s="31">
        <f t="shared" si="63"/>
        <v>0</v>
      </c>
    </row>
    <row r="1933" spans="1:14" x14ac:dyDescent="0.45">
      <c r="A1933" s="31" t="str">
        <f t="shared" si="64"/>
        <v>E10000028_CIN episodes for children aged &lt;1 at 31st March 2019 with mental health of parent/someone else in household identified as a factor at CIN assessment (excluding looked after children)_Number</v>
      </c>
      <c r="B1933" s="31" t="s">
        <v>418</v>
      </c>
      <c r="C1933" s="31" t="s">
        <v>419</v>
      </c>
      <c r="D1933" s="31" t="s">
        <v>474</v>
      </c>
      <c r="E1933" s="31" t="s">
        <v>475</v>
      </c>
      <c r="F1933" s="31" t="s">
        <v>28</v>
      </c>
      <c r="G1933" s="31" t="s">
        <v>114</v>
      </c>
      <c r="H1933" s="31" t="s">
        <v>743</v>
      </c>
      <c r="I1933" s="31">
        <v>144</v>
      </c>
      <c r="J1933" s="31">
        <v>8423</v>
      </c>
      <c r="K1933" s="31">
        <v>17.0960465392378</v>
      </c>
      <c r="L1933" s="31" t="s">
        <v>1227</v>
      </c>
      <c r="M1933" s="31">
        <f t="shared" ref="M1933:M1995" si="65">K1933</f>
        <v>17.0960465392378</v>
      </c>
      <c r="N1933" s="31">
        <f t="shared" si="63"/>
        <v>0</v>
      </c>
    </row>
    <row r="1934" spans="1:14" x14ac:dyDescent="0.45">
      <c r="A1934" s="31" t="str">
        <f t="shared" si="64"/>
        <v>E06000021_CIN episodes for children aged &lt;1 at 31st March 2019 with mental health of parent/someone else in household identified as a factor at CIN assessment (excluding looked after children)_Number</v>
      </c>
      <c r="B1934" s="31" t="s">
        <v>424</v>
      </c>
      <c r="C1934" s="31" t="s">
        <v>425</v>
      </c>
      <c r="D1934" s="31" t="s">
        <v>474</v>
      </c>
      <c r="E1934" s="31" t="s">
        <v>475</v>
      </c>
      <c r="F1934" s="31" t="s">
        <v>28</v>
      </c>
      <c r="G1934" s="31" t="s">
        <v>114</v>
      </c>
      <c r="H1934" s="31" t="s">
        <v>743</v>
      </c>
      <c r="I1934" s="31">
        <v>84</v>
      </c>
      <c r="J1934" s="31">
        <v>3239</v>
      </c>
      <c r="K1934" s="31">
        <v>25.933930225378202</v>
      </c>
      <c r="L1934" s="31" t="s">
        <v>1281</v>
      </c>
      <c r="M1934" s="31">
        <f t="shared" si="65"/>
        <v>25.933930225378202</v>
      </c>
      <c r="N1934" s="31">
        <f t="shared" si="63"/>
        <v>0</v>
      </c>
    </row>
    <row r="1935" spans="1:14" x14ac:dyDescent="0.45">
      <c r="A1935" s="31" t="str">
        <f t="shared" si="64"/>
        <v>E06000054_CIN episodes for children aged &lt;1 at 31st March 2019 with mental health of parent/someone else in household identified as a factor at CIN assessment (excluding looked after children)_Number</v>
      </c>
      <c r="B1935" s="31" t="s">
        <v>462</v>
      </c>
      <c r="C1935" s="31" t="s">
        <v>463</v>
      </c>
      <c r="D1935" s="31" t="s">
        <v>474</v>
      </c>
      <c r="E1935" s="31" t="s">
        <v>475</v>
      </c>
      <c r="F1935" s="31" t="s">
        <v>28</v>
      </c>
      <c r="G1935" s="31" t="s">
        <v>114</v>
      </c>
      <c r="H1935" s="31" t="s">
        <v>743</v>
      </c>
      <c r="I1935" s="31">
        <v>108</v>
      </c>
      <c r="J1935" s="31">
        <v>5003</v>
      </c>
      <c r="K1935" s="31">
        <v>21.5870477713372</v>
      </c>
      <c r="L1935" s="31" t="s">
        <v>1276</v>
      </c>
      <c r="M1935" s="31">
        <f t="shared" si="65"/>
        <v>21.5870477713372</v>
      </c>
      <c r="N1935" s="31">
        <f t="shared" si="63"/>
        <v>0</v>
      </c>
    </row>
    <row r="1936" spans="1:14" x14ac:dyDescent="0.45">
      <c r="A1936" s="31" t="str">
        <f t="shared" si="64"/>
        <v>E06000030_CIN episodes for children aged &lt;1 at 31st March 2019 with mental health of parent/someone else in household identified as a factor at CIN assessment (excluding looked after children)_Number</v>
      </c>
      <c r="B1936" s="31" t="s">
        <v>434</v>
      </c>
      <c r="C1936" s="31" t="s">
        <v>435</v>
      </c>
      <c r="D1936" s="31" t="s">
        <v>474</v>
      </c>
      <c r="E1936" s="31" t="s">
        <v>475</v>
      </c>
      <c r="F1936" s="31" t="s">
        <v>28</v>
      </c>
      <c r="G1936" s="31" t="s">
        <v>114</v>
      </c>
      <c r="H1936" s="31" t="s">
        <v>743</v>
      </c>
      <c r="I1936" s="31">
        <v>43</v>
      </c>
      <c r="J1936" s="31">
        <v>2785</v>
      </c>
      <c r="K1936" s="31">
        <v>15.4398563734291</v>
      </c>
      <c r="L1936" s="31" t="s">
        <v>1282</v>
      </c>
      <c r="M1936" s="31">
        <f t="shared" si="65"/>
        <v>15.4398563734291</v>
      </c>
      <c r="N1936" s="31">
        <f t="shared" si="63"/>
        <v>0</v>
      </c>
    </row>
    <row r="1937" spans="1:14" x14ac:dyDescent="0.45">
      <c r="A1937" s="31" t="str">
        <f t="shared" si="64"/>
        <v>E06000036_CIN episodes for children aged &lt;1 at 31st March 2019 with mental health of parent/someone else in household identified as a factor at CIN assessment (excluding looked after children)_Number</v>
      </c>
      <c r="B1937" s="31" t="s">
        <v>257</v>
      </c>
      <c r="C1937" s="31" t="s">
        <v>258</v>
      </c>
      <c r="D1937" s="31" t="s">
        <v>474</v>
      </c>
      <c r="E1937" s="31" t="s">
        <v>475</v>
      </c>
      <c r="F1937" s="31" t="s">
        <v>28</v>
      </c>
      <c r="G1937" s="31" t="s">
        <v>114</v>
      </c>
      <c r="H1937" s="31" t="s">
        <v>743</v>
      </c>
      <c r="I1937" s="31">
        <v>13</v>
      </c>
      <c r="J1937" s="31">
        <v>1442</v>
      </c>
      <c r="K1937" s="31">
        <v>9.0152565880721198</v>
      </c>
      <c r="L1937" s="31" t="s">
        <v>1194</v>
      </c>
      <c r="M1937" s="31">
        <f t="shared" si="65"/>
        <v>9.0152565880721198</v>
      </c>
      <c r="N1937" s="31">
        <f t="shared" si="63"/>
        <v>0</v>
      </c>
    </row>
    <row r="1938" spans="1:14" x14ac:dyDescent="0.45">
      <c r="A1938" s="31" t="str">
        <f t="shared" si="64"/>
        <v>E06000040_CIN episodes for children aged &lt;1 at 31st March 2019 with mental health of parent/someone else in household identified as a factor at CIN assessment (excluding looked after children)_Number</v>
      </c>
      <c r="B1938" s="31" t="s">
        <v>555</v>
      </c>
      <c r="C1938" s="31" t="s">
        <v>727</v>
      </c>
      <c r="D1938" s="31" t="s">
        <v>474</v>
      </c>
      <c r="E1938" s="31" t="s">
        <v>475</v>
      </c>
      <c r="F1938" s="31" t="s">
        <v>28</v>
      </c>
      <c r="G1938" s="31" t="s">
        <v>114</v>
      </c>
      <c r="H1938" s="31" t="s">
        <v>743</v>
      </c>
      <c r="I1938" s="31">
        <v>9</v>
      </c>
      <c r="J1938" s="31">
        <v>1648</v>
      </c>
      <c r="K1938" s="31">
        <v>5.4611650485436902</v>
      </c>
      <c r="L1938" s="31" t="s">
        <v>1283</v>
      </c>
      <c r="M1938" s="31">
        <f t="shared" si="65"/>
        <v>5.4611650485436902</v>
      </c>
      <c r="N1938" s="31">
        <f t="shared" si="63"/>
        <v>0</v>
      </c>
    </row>
    <row r="1939" spans="1:14" x14ac:dyDescent="0.45">
      <c r="A1939" s="31" t="str">
        <f t="shared" si="64"/>
        <v>E06000037_CIN episodes for children aged &lt;1 at 31st March 2019 with mental health of parent/someone else in household identified as a factor at CIN assessment (excluding looked after children)_Number</v>
      </c>
      <c r="B1939" s="31" t="s">
        <v>456</v>
      </c>
      <c r="C1939" s="31" t="s">
        <v>457</v>
      </c>
      <c r="D1939" s="31" t="s">
        <v>474</v>
      </c>
      <c r="E1939" s="31" t="s">
        <v>475</v>
      </c>
      <c r="F1939" s="31" t="s">
        <v>28</v>
      </c>
      <c r="G1939" s="31" t="s">
        <v>114</v>
      </c>
      <c r="H1939" s="31" t="s">
        <v>743</v>
      </c>
      <c r="I1939" s="31">
        <v>30</v>
      </c>
      <c r="J1939" s="31">
        <v>1693</v>
      </c>
      <c r="K1939" s="31">
        <v>17.7200236266982</v>
      </c>
      <c r="L1939" s="31" t="s">
        <v>1186</v>
      </c>
      <c r="M1939" s="31">
        <f t="shared" si="65"/>
        <v>17.7200236266982</v>
      </c>
      <c r="N1939" s="31">
        <f t="shared" si="63"/>
        <v>0</v>
      </c>
    </row>
    <row r="1940" spans="1:14" x14ac:dyDescent="0.45">
      <c r="A1940" s="31" t="str">
        <f t="shared" si="64"/>
        <v>E06000038_CIN episodes for children aged &lt;1 at 31st March 2019 with mental health of parent/someone else in household identified as a factor at CIN assessment (excluding looked after children)_Number</v>
      </c>
      <c r="B1940" s="31" t="s">
        <v>557</v>
      </c>
      <c r="C1940" s="31" t="s">
        <v>726</v>
      </c>
      <c r="D1940" s="31" t="s">
        <v>474</v>
      </c>
      <c r="E1940" s="31" t="s">
        <v>475</v>
      </c>
      <c r="F1940" s="31" t="s">
        <v>28</v>
      </c>
      <c r="G1940" s="31" t="s">
        <v>114</v>
      </c>
      <c r="H1940" s="31" t="s">
        <v>743</v>
      </c>
      <c r="I1940" s="31">
        <v>44</v>
      </c>
      <c r="J1940" s="31">
        <v>2249</v>
      </c>
      <c r="K1940" s="31">
        <v>19.564250778123601</v>
      </c>
      <c r="L1940" s="31" t="s">
        <v>1161</v>
      </c>
      <c r="M1940" s="31">
        <f t="shared" si="65"/>
        <v>19.564250778123601</v>
      </c>
      <c r="N1940" s="31">
        <f t="shared" si="63"/>
        <v>0</v>
      </c>
    </row>
    <row r="1941" spans="1:14" x14ac:dyDescent="0.45">
      <c r="A1941" s="31" t="str">
        <f t="shared" si="64"/>
        <v>E06000039_CIN episodes for children aged &lt;1 at 31st March 2019 with mental health of parent/someone else in household identified as a factor at CIN assessment (excluding looked after children)_Number</v>
      </c>
      <c r="B1941" s="31" t="s">
        <v>404</v>
      </c>
      <c r="C1941" s="31" t="s">
        <v>405</v>
      </c>
      <c r="D1941" s="31" t="s">
        <v>474</v>
      </c>
      <c r="E1941" s="31" t="s">
        <v>475</v>
      </c>
      <c r="F1941" s="31" t="s">
        <v>28</v>
      </c>
      <c r="G1941" s="31" t="s">
        <v>114</v>
      </c>
      <c r="H1941" s="31" t="s">
        <v>743</v>
      </c>
      <c r="I1941" s="31">
        <v>31</v>
      </c>
      <c r="J1941" s="31">
        <v>2451</v>
      </c>
      <c r="K1941" s="31">
        <v>12.6478988168095</v>
      </c>
      <c r="L1941" s="31" t="s">
        <v>1127</v>
      </c>
      <c r="M1941" s="31">
        <f t="shared" si="65"/>
        <v>12.6478988168095</v>
      </c>
      <c r="N1941" s="31">
        <f t="shared" si="63"/>
        <v>0</v>
      </c>
    </row>
    <row r="1942" spans="1:14" x14ac:dyDescent="0.45">
      <c r="A1942" s="31" t="str">
        <f t="shared" si="64"/>
        <v>E06000041_CIN episodes for children aged &lt;1 at 31st March 2019 with mental health of parent/someone else in household identified as a factor at CIN assessment (excluding looked after children)_Number</v>
      </c>
      <c r="B1942" s="31" t="s">
        <v>466</v>
      </c>
      <c r="C1942" s="31" t="s">
        <v>467</v>
      </c>
      <c r="D1942" s="31" t="s">
        <v>474</v>
      </c>
      <c r="E1942" s="31" t="s">
        <v>475</v>
      </c>
      <c r="F1942" s="31" t="s">
        <v>28</v>
      </c>
      <c r="G1942" s="31" t="s">
        <v>114</v>
      </c>
      <c r="H1942" s="31" t="s">
        <v>743</v>
      </c>
      <c r="I1942" s="31">
        <v>18</v>
      </c>
      <c r="J1942" s="31">
        <v>1714</v>
      </c>
      <c r="K1942" s="31">
        <v>10.5017502917153</v>
      </c>
      <c r="L1942" s="31" t="s">
        <v>1143</v>
      </c>
      <c r="M1942" s="31">
        <f t="shared" si="65"/>
        <v>10.5017502917153</v>
      </c>
      <c r="N1942" s="31">
        <f t="shared" si="63"/>
        <v>0</v>
      </c>
    </row>
    <row r="1943" spans="1:14" x14ac:dyDescent="0.45">
      <c r="A1943" s="31" t="str">
        <f t="shared" si="64"/>
        <v>E10000003_CIN episodes for children aged &lt;1 at 31st March 2019 with mental health of parent/someone else in household identified as a factor at CIN assessment (excluding looked after children)_Number</v>
      </c>
      <c r="B1943" s="31" t="s">
        <v>275</v>
      </c>
      <c r="C1943" s="31" t="s">
        <v>276</v>
      </c>
      <c r="D1943" s="31" t="s">
        <v>474</v>
      </c>
      <c r="E1943" s="31" t="s">
        <v>475</v>
      </c>
      <c r="F1943" s="31" t="s">
        <v>28</v>
      </c>
      <c r="G1943" s="31" t="s">
        <v>114</v>
      </c>
      <c r="H1943" s="31" t="s">
        <v>743</v>
      </c>
      <c r="I1943" s="31">
        <v>105</v>
      </c>
      <c r="J1943" s="31">
        <v>6952</v>
      </c>
      <c r="K1943" s="31">
        <v>15.1035673187572</v>
      </c>
      <c r="L1943" s="31" t="s">
        <v>1132</v>
      </c>
      <c r="M1943" s="31">
        <f t="shared" si="65"/>
        <v>15.1035673187572</v>
      </c>
      <c r="N1943" s="31">
        <f t="shared" si="63"/>
        <v>0</v>
      </c>
    </row>
    <row r="1944" spans="1:14" x14ac:dyDescent="0.45">
      <c r="A1944" s="31" t="str">
        <f t="shared" si="64"/>
        <v>E06000031_CIN episodes for children aged &lt;1 at 31st March 2019 with mental health of parent/someone else in household identified as a factor at CIN assessment (excluding looked after children)_Number</v>
      </c>
      <c r="B1944" s="31" t="s">
        <v>379</v>
      </c>
      <c r="C1944" s="31" t="s">
        <v>380</v>
      </c>
      <c r="D1944" s="31" t="s">
        <v>474</v>
      </c>
      <c r="E1944" s="31" t="s">
        <v>475</v>
      </c>
      <c r="F1944" s="31" t="s">
        <v>28</v>
      </c>
      <c r="G1944" s="31" t="s">
        <v>114</v>
      </c>
      <c r="H1944" s="31" t="s">
        <v>743</v>
      </c>
      <c r="I1944" s="31">
        <v>64</v>
      </c>
      <c r="J1944" s="31">
        <v>3030</v>
      </c>
      <c r="K1944" s="31">
        <v>21.122112211221101</v>
      </c>
      <c r="L1944" s="31" t="s">
        <v>1203</v>
      </c>
      <c r="M1944" s="31">
        <f t="shared" si="65"/>
        <v>21.122112211221101</v>
      </c>
      <c r="N1944" s="31">
        <f t="shared" si="63"/>
        <v>0</v>
      </c>
    </row>
    <row r="1945" spans="1:14" x14ac:dyDescent="0.45">
      <c r="A1945" s="31" t="str">
        <f t="shared" si="64"/>
        <v>E06000006_CIN episodes for children aged &lt;1 at 31st March 2019 with mental health of parent/someone else in household identified as a factor at CIN assessment (excluding looked after children)_Number</v>
      </c>
      <c r="B1945" s="31" t="s">
        <v>531</v>
      </c>
      <c r="C1945" s="31" t="s">
        <v>722</v>
      </c>
      <c r="D1945" s="31" t="s">
        <v>474</v>
      </c>
      <c r="E1945" s="31" t="s">
        <v>475</v>
      </c>
      <c r="F1945" s="31" t="s">
        <v>28</v>
      </c>
      <c r="G1945" s="31" t="s">
        <v>114</v>
      </c>
      <c r="H1945" s="31" t="s">
        <v>743</v>
      </c>
      <c r="I1945" s="31">
        <v>35</v>
      </c>
      <c r="J1945" s="31">
        <v>1451</v>
      </c>
      <c r="K1945" s="31">
        <v>24.121295658166801</v>
      </c>
      <c r="L1945" s="31" t="s">
        <v>1164</v>
      </c>
      <c r="M1945" s="31">
        <f t="shared" si="65"/>
        <v>24.121295658166801</v>
      </c>
      <c r="N1945" s="31">
        <f t="shared" si="63"/>
        <v>0</v>
      </c>
    </row>
    <row r="1946" spans="1:14" x14ac:dyDescent="0.45">
      <c r="A1946" s="31" t="str">
        <f t="shared" si="64"/>
        <v>E06000007_CIN episodes for children aged &lt;1 at 31st March 2019 with mental health of parent/someone else in household identified as a factor at CIN assessment (excluding looked after children)_Number</v>
      </c>
      <c r="B1946" s="31" t="s">
        <v>452</v>
      </c>
      <c r="C1946" s="31" t="s">
        <v>453</v>
      </c>
      <c r="D1946" s="31" t="s">
        <v>474</v>
      </c>
      <c r="E1946" s="31" t="s">
        <v>475</v>
      </c>
      <c r="F1946" s="31" t="s">
        <v>28</v>
      </c>
      <c r="G1946" s="31" t="s">
        <v>114</v>
      </c>
      <c r="H1946" s="31" t="s">
        <v>743</v>
      </c>
      <c r="I1946" s="31">
        <v>32</v>
      </c>
      <c r="J1946" s="31">
        <v>2229</v>
      </c>
      <c r="K1946" s="31">
        <v>14.3562135486765</v>
      </c>
      <c r="L1946" s="31" t="s">
        <v>1245</v>
      </c>
      <c r="M1946" s="31">
        <f t="shared" si="65"/>
        <v>14.3562135486765</v>
      </c>
      <c r="N1946" s="31">
        <f t="shared" si="63"/>
        <v>0</v>
      </c>
    </row>
    <row r="1947" spans="1:14" x14ac:dyDescent="0.45">
      <c r="A1947" s="31" t="str">
        <f t="shared" si="64"/>
        <v>E10000008_CIN episodes for children aged &lt;1 at 31st March 2019 with mental health of parent/someone else in household identified as a factor at CIN assessment (excluding looked after children)_Number</v>
      </c>
      <c r="B1947" s="31" t="s">
        <v>504</v>
      </c>
      <c r="C1947" s="31" t="s">
        <v>505</v>
      </c>
      <c r="D1947" s="31" t="s">
        <v>474</v>
      </c>
      <c r="E1947" s="31" t="s">
        <v>475</v>
      </c>
      <c r="F1947" s="31" t="s">
        <v>28</v>
      </c>
      <c r="G1947" s="31" t="s">
        <v>114</v>
      </c>
      <c r="H1947" s="31" t="s">
        <v>743</v>
      </c>
      <c r="I1947" s="31">
        <v>107</v>
      </c>
      <c r="J1947" s="31">
        <v>6781</v>
      </c>
      <c r="K1947" s="31">
        <v>15.779383571744599</v>
      </c>
      <c r="L1947" s="31" t="s">
        <v>1229</v>
      </c>
      <c r="M1947" s="31">
        <f t="shared" si="65"/>
        <v>15.779383571744599</v>
      </c>
      <c r="N1947" s="31">
        <f t="shared" si="63"/>
        <v>0</v>
      </c>
    </row>
    <row r="1948" spans="1:14" x14ac:dyDescent="0.45">
      <c r="A1948" s="31" t="str">
        <f t="shared" si="64"/>
        <v>E06000026_CIN episodes for children aged &lt;1 at 31st March 2019 with mental health of parent/someone else in household identified as a factor at CIN assessment (excluding looked after children)_Number</v>
      </c>
      <c r="B1948" s="31" t="s">
        <v>381</v>
      </c>
      <c r="C1948" s="31" t="s">
        <v>382</v>
      </c>
      <c r="D1948" s="31" t="s">
        <v>474</v>
      </c>
      <c r="E1948" s="31" t="s">
        <v>475</v>
      </c>
      <c r="F1948" s="31" t="s">
        <v>28</v>
      </c>
      <c r="G1948" s="31" t="s">
        <v>114</v>
      </c>
      <c r="H1948" s="31" t="s">
        <v>743</v>
      </c>
      <c r="I1948" s="31">
        <v>101</v>
      </c>
      <c r="J1948" s="31">
        <v>2827</v>
      </c>
      <c r="K1948" s="31">
        <v>35.726918995401498</v>
      </c>
      <c r="L1948" s="31" t="s">
        <v>1284</v>
      </c>
      <c r="M1948" s="31">
        <f t="shared" si="65"/>
        <v>35.726918995401498</v>
      </c>
      <c r="N1948" s="31">
        <f t="shared" si="63"/>
        <v>0</v>
      </c>
    </row>
    <row r="1949" spans="1:14" x14ac:dyDescent="0.45">
      <c r="A1949" s="31" t="str">
        <f t="shared" si="64"/>
        <v>E06000027_CIN episodes for children aged &lt;1 at 31st March 2019 with mental health of parent/someone else in household identified as a factor at CIN assessment (excluding looked after children)_Number</v>
      </c>
      <c r="B1949" s="31" t="s">
        <v>438</v>
      </c>
      <c r="C1949" s="31" t="s">
        <v>439</v>
      </c>
      <c r="D1949" s="31" t="s">
        <v>474</v>
      </c>
      <c r="E1949" s="31" t="s">
        <v>475</v>
      </c>
      <c r="F1949" s="31" t="s">
        <v>28</v>
      </c>
      <c r="G1949" s="31" t="s">
        <v>114</v>
      </c>
      <c r="H1949" s="31" t="s">
        <v>743</v>
      </c>
      <c r="I1949" s="31">
        <v>47</v>
      </c>
      <c r="J1949" s="31">
        <v>1247</v>
      </c>
      <c r="K1949" s="31">
        <v>37.690457097032898</v>
      </c>
      <c r="L1949" s="31" t="s">
        <v>1285</v>
      </c>
      <c r="M1949" s="31">
        <f t="shared" si="65"/>
        <v>37.690457097032898</v>
      </c>
      <c r="N1949" s="31">
        <f t="shared" si="63"/>
        <v>0</v>
      </c>
    </row>
    <row r="1950" spans="1:14" x14ac:dyDescent="0.45">
      <c r="A1950" s="31" t="str">
        <f t="shared" si="64"/>
        <v>E10000012_CIN episodes for children aged &lt;1 at 31st March 2019 with mental health of parent/someone else in household identified as a factor at CIN assessment (excluding looked after children)_Number</v>
      </c>
      <c r="B1950" s="31" t="s">
        <v>303</v>
      </c>
      <c r="C1950" s="31" t="s">
        <v>304</v>
      </c>
      <c r="D1950" s="31" t="s">
        <v>474</v>
      </c>
      <c r="E1950" s="31" t="s">
        <v>475</v>
      </c>
      <c r="F1950" s="31" t="s">
        <v>28</v>
      </c>
      <c r="G1950" s="31" t="s">
        <v>114</v>
      </c>
      <c r="H1950" s="31" t="s">
        <v>743</v>
      </c>
      <c r="I1950" s="31">
        <v>179</v>
      </c>
      <c r="J1950" s="31">
        <v>16488</v>
      </c>
      <c r="K1950" s="31">
        <v>10.856380397865101</v>
      </c>
      <c r="L1950" s="31" t="s">
        <v>1160</v>
      </c>
      <c r="M1950" s="31">
        <f t="shared" si="65"/>
        <v>10.856380397865101</v>
      </c>
      <c r="N1950" s="31">
        <f t="shared" si="63"/>
        <v>0</v>
      </c>
    </row>
    <row r="1951" spans="1:14" x14ac:dyDescent="0.45">
      <c r="A1951" s="31" t="str">
        <f t="shared" si="64"/>
        <v>E06000033_CIN episodes for children aged &lt;1 at 31st March 2019 with mental health of parent/someone else in household identified as a factor at CIN assessment (excluding looked after children)_Number</v>
      </c>
      <c r="B1951" s="31" t="s">
        <v>412</v>
      </c>
      <c r="C1951" s="31" t="s">
        <v>413</v>
      </c>
      <c r="D1951" s="31" t="s">
        <v>474</v>
      </c>
      <c r="E1951" s="31" t="s">
        <v>475</v>
      </c>
      <c r="F1951" s="31" t="s">
        <v>28</v>
      </c>
      <c r="G1951" s="31" t="s">
        <v>114</v>
      </c>
      <c r="H1951" s="31" t="s">
        <v>743</v>
      </c>
      <c r="I1951" s="31">
        <v>37</v>
      </c>
      <c r="J1951" s="31">
        <v>2203</v>
      </c>
      <c r="K1951" s="31">
        <v>16.795279164775302</v>
      </c>
      <c r="L1951" s="31" t="s">
        <v>1114</v>
      </c>
      <c r="M1951" s="31">
        <f t="shared" si="65"/>
        <v>16.795279164775302</v>
      </c>
      <c r="N1951" s="31">
        <f t="shared" si="63"/>
        <v>0</v>
      </c>
    </row>
    <row r="1952" spans="1:14" x14ac:dyDescent="0.45">
      <c r="A1952" s="31" t="str">
        <f t="shared" si="64"/>
        <v>E06000034_CIN episodes for children aged &lt;1 at 31st March 2019 with mental health of parent/someone else in household identified as a factor at CIN assessment (excluding looked after children)_Number</v>
      </c>
      <c r="B1952" s="31" t="s">
        <v>493</v>
      </c>
      <c r="C1952" s="31" t="s">
        <v>731</v>
      </c>
      <c r="D1952" s="31" t="s">
        <v>474</v>
      </c>
      <c r="E1952" s="31" t="s">
        <v>475</v>
      </c>
      <c r="F1952" s="31" t="s">
        <v>28</v>
      </c>
      <c r="G1952" s="31" t="s">
        <v>114</v>
      </c>
      <c r="H1952" s="31" t="s">
        <v>743</v>
      </c>
      <c r="I1952" s="31">
        <v>38</v>
      </c>
      <c r="J1952" s="31">
        <v>2544</v>
      </c>
      <c r="K1952" s="31">
        <v>14.937106918238999</v>
      </c>
      <c r="L1952" s="31" t="s">
        <v>1286</v>
      </c>
      <c r="M1952" s="31">
        <f t="shared" si="65"/>
        <v>14.937106918238999</v>
      </c>
      <c r="N1952" s="31">
        <f t="shared" si="63"/>
        <v>0</v>
      </c>
    </row>
    <row r="1953" spans="1:14" x14ac:dyDescent="0.45">
      <c r="A1953" s="31" t="str">
        <f t="shared" si="64"/>
        <v>E06000019_CIN episodes for children aged &lt;1 at 31st March 2019 with mental health of parent/someone else in household identified as a factor at CIN assessment (excluding looked after children)_Number</v>
      </c>
      <c r="B1953" s="31" t="s">
        <v>317</v>
      </c>
      <c r="C1953" s="31" t="s">
        <v>318</v>
      </c>
      <c r="D1953" s="31" t="s">
        <v>474</v>
      </c>
      <c r="E1953" s="31" t="s">
        <v>475</v>
      </c>
      <c r="F1953" s="31" t="s">
        <v>28</v>
      </c>
      <c r="G1953" s="31" t="s">
        <v>114</v>
      </c>
      <c r="H1953" s="31" t="s">
        <v>743</v>
      </c>
      <c r="I1953" s="31">
        <v>28</v>
      </c>
      <c r="J1953" s="31">
        <v>1777</v>
      </c>
      <c r="K1953" s="31">
        <v>15.756893640967901</v>
      </c>
      <c r="L1953" s="31" t="s">
        <v>1229</v>
      </c>
      <c r="M1953" s="31">
        <f t="shared" si="65"/>
        <v>15.756893640967901</v>
      </c>
      <c r="N1953" s="31">
        <f t="shared" si="63"/>
        <v>0</v>
      </c>
    </row>
    <row r="1954" spans="1:14" x14ac:dyDescent="0.45">
      <c r="A1954" s="31" t="str">
        <f t="shared" si="64"/>
        <v>E10000034_CIN episodes for children aged &lt;1 at 31st March 2019 with mental health of parent/someone else in household identified as a factor at CIN assessment (excluding looked after children)_Number</v>
      </c>
      <c r="B1954" s="31" t="s">
        <v>470</v>
      </c>
      <c r="C1954" s="31" t="s">
        <v>471</v>
      </c>
      <c r="D1954" s="31" t="s">
        <v>474</v>
      </c>
      <c r="E1954" s="31" t="s">
        <v>475</v>
      </c>
      <c r="F1954" s="31" t="s">
        <v>28</v>
      </c>
      <c r="G1954" s="31" t="s">
        <v>114</v>
      </c>
      <c r="H1954" s="31" t="s">
        <v>743</v>
      </c>
      <c r="I1954" s="31">
        <v>69</v>
      </c>
      <c r="J1954" s="31">
        <v>5832</v>
      </c>
      <c r="K1954" s="31">
        <v>11.8312757201646</v>
      </c>
      <c r="L1954" s="31" t="s">
        <v>1199</v>
      </c>
      <c r="M1954" s="31">
        <f t="shared" si="65"/>
        <v>11.8312757201646</v>
      </c>
      <c r="N1954" s="31">
        <f t="shared" si="63"/>
        <v>0</v>
      </c>
    </row>
    <row r="1955" spans="1:14" x14ac:dyDescent="0.45">
      <c r="A1955" s="31" t="str">
        <f t="shared" si="64"/>
        <v>E10000016_CIN episodes for children aged &lt;1 at 31st March 2019 with mental health of parent/someone else in household identified as a factor at CIN assessment (excluding looked after children)_Number</v>
      </c>
      <c r="B1955" s="31" t="s">
        <v>327</v>
      </c>
      <c r="C1955" s="31" t="s">
        <v>328</v>
      </c>
      <c r="D1955" s="31" t="s">
        <v>474</v>
      </c>
      <c r="E1955" s="31" t="s">
        <v>475</v>
      </c>
      <c r="F1955" s="31" t="s">
        <v>28</v>
      </c>
      <c r="G1955" s="31" t="s">
        <v>114</v>
      </c>
      <c r="H1955" s="31" t="s">
        <v>743</v>
      </c>
      <c r="I1955" s="31">
        <v>371</v>
      </c>
      <c r="J1955" s="31">
        <v>17431</v>
      </c>
      <c r="K1955" s="31">
        <v>21.2839194538466</v>
      </c>
      <c r="L1955" s="31" t="s">
        <v>1217</v>
      </c>
      <c r="M1955" s="31">
        <f t="shared" si="65"/>
        <v>21.2839194538466</v>
      </c>
      <c r="N1955" s="31">
        <f t="shared" si="63"/>
        <v>0</v>
      </c>
    </row>
    <row r="1956" spans="1:14" x14ac:dyDescent="0.45">
      <c r="A1956" s="31" t="str">
        <f t="shared" si="64"/>
        <v>E06000035_CIN episodes for children aged &lt;1 at 31st March 2019 with mental health of parent/someone else in household identified as a factor at CIN assessment (excluding looked after children)_Number</v>
      </c>
      <c r="B1956" s="31" t="s">
        <v>351</v>
      </c>
      <c r="C1956" s="31" t="s">
        <v>352</v>
      </c>
      <c r="D1956" s="31" t="s">
        <v>474</v>
      </c>
      <c r="E1956" s="31" t="s">
        <v>475</v>
      </c>
      <c r="F1956" s="31" t="s">
        <v>28</v>
      </c>
      <c r="G1956" s="31" t="s">
        <v>114</v>
      </c>
      <c r="H1956" s="31" t="s">
        <v>743</v>
      </c>
      <c r="I1956" s="31">
        <v>66</v>
      </c>
      <c r="J1956" s="31">
        <v>3476</v>
      </c>
      <c r="K1956" s="31">
        <v>18.9873417721519</v>
      </c>
      <c r="L1956" s="31" t="s">
        <v>1254</v>
      </c>
      <c r="M1956" s="31">
        <f t="shared" si="65"/>
        <v>18.9873417721519</v>
      </c>
      <c r="N1956" s="31">
        <f t="shared" si="63"/>
        <v>0</v>
      </c>
    </row>
    <row r="1957" spans="1:14" x14ac:dyDescent="0.45">
      <c r="A1957" s="31" t="str">
        <f t="shared" si="64"/>
        <v>E10000017_CIN episodes for children aged &lt;1 at 31st March 2019 with mental health of parent/someone else in household identified as a factor at CIN assessment (excluding looked after children)_Number</v>
      </c>
      <c r="B1957" s="31" t="s">
        <v>337</v>
      </c>
      <c r="C1957" s="31" t="s">
        <v>338</v>
      </c>
      <c r="D1957" s="31" t="s">
        <v>474</v>
      </c>
      <c r="E1957" s="31" t="s">
        <v>475</v>
      </c>
      <c r="F1957" s="31" t="s">
        <v>28</v>
      </c>
      <c r="G1957" s="31" t="s">
        <v>114</v>
      </c>
      <c r="H1957" s="31" t="s">
        <v>743</v>
      </c>
      <c r="I1957" s="31">
        <v>265</v>
      </c>
      <c r="J1957" s="31">
        <v>12376</v>
      </c>
      <c r="K1957" s="31">
        <v>21.412411118293502</v>
      </c>
      <c r="L1957" s="31" t="s">
        <v>1251</v>
      </c>
      <c r="M1957" s="31">
        <f t="shared" si="65"/>
        <v>21.412411118293502</v>
      </c>
      <c r="N1957" s="31">
        <f t="shared" si="63"/>
        <v>0</v>
      </c>
    </row>
    <row r="1958" spans="1:14" x14ac:dyDescent="0.45">
      <c r="A1958" s="31" t="str">
        <f t="shared" si="64"/>
        <v>E06000008_CIN episodes for children aged &lt;1 at 31st March 2019 with mental health of parent/someone else in household identified as a factor at CIN assessment (excluding looked after children)_Number</v>
      </c>
      <c r="B1958" s="31" t="s">
        <v>247</v>
      </c>
      <c r="C1958" s="31" t="s">
        <v>248</v>
      </c>
      <c r="D1958" s="31" t="s">
        <v>474</v>
      </c>
      <c r="E1958" s="31" t="s">
        <v>475</v>
      </c>
      <c r="F1958" s="31" t="s">
        <v>28</v>
      </c>
      <c r="G1958" s="31" t="s">
        <v>114</v>
      </c>
      <c r="H1958" s="31" t="s">
        <v>743</v>
      </c>
      <c r="I1958" s="31">
        <v>38</v>
      </c>
      <c r="J1958" s="31">
        <v>1998</v>
      </c>
      <c r="K1958" s="31">
        <v>19.019019019019002</v>
      </c>
      <c r="L1958" s="31" t="s">
        <v>1254</v>
      </c>
      <c r="M1958" s="31">
        <f t="shared" si="65"/>
        <v>19.019019019019002</v>
      </c>
      <c r="N1958" s="31">
        <f t="shared" si="63"/>
        <v>0</v>
      </c>
    </row>
    <row r="1959" spans="1:14" x14ac:dyDescent="0.45">
      <c r="A1959" s="31" t="str">
        <f t="shared" si="64"/>
        <v>E06000009_CIN episodes for children aged &lt;1 at 31st March 2019 with mental health of parent/someone else in household identified as a factor at CIN assessment (excluding looked after children)_Number</v>
      </c>
      <c r="B1959" s="31" t="s">
        <v>249</v>
      </c>
      <c r="C1959" s="31" t="s">
        <v>250</v>
      </c>
      <c r="D1959" s="31" t="s">
        <v>474</v>
      </c>
      <c r="E1959" s="31" t="s">
        <v>475</v>
      </c>
      <c r="F1959" s="31" t="s">
        <v>28</v>
      </c>
      <c r="G1959" s="31" t="s">
        <v>114</v>
      </c>
      <c r="H1959" s="31" t="s">
        <v>743</v>
      </c>
      <c r="I1959" s="31">
        <v>71</v>
      </c>
      <c r="J1959" s="31">
        <v>1627</v>
      </c>
      <c r="K1959" s="31">
        <v>43.6385986478181</v>
      </c>
      <c r="L1959" s="31" t="s">
        <v>1287</v>
      </c>
      <c r="M1959" s="31">
        <f t="shared" si="65"/>
        <v>43.6385986478181</v>
      </c>
      <c r="N1959" s="31">
        <f t="shared" si="63"/>
        <v>0</v>
      </c>
    </row>
    <row r="1960" spans="1:14" x14ac:dyDescent="0.45">
      <c r="A1960" s="31" t="str">
        <f t="shared" si="64"/>
        <v>E10000024_CIN episodes for children aged &lt;1 at 31st March 2019 with mental health of parent/someone else in household identified as a factor at CIN assessment (excluding looked after children)_Number</v>
      </c>
      <c r="B1960" s="31" t="s">
        <v>572</v>
      </c>
      <c r="C1960" s="31" t="s">
        <v>573</v>
      </c>
      <c r="D1960" s="31" t="s">
        <v>474</v>
      </c>
      <c r="E1960" s="31" t="s">
        <v>475</v>
      </c>
      <c r="F1960" s="31" t="s">
        <v>28</v>
      </c>
      <c r="G1960" s="31" t="s">
        <v>114</v>
      </c>
      <c r="H1960" s="31" t="s">
        <v>743</v>
      </c>
      <c r="I1960" s="31">
        <v>154</v>
      </c>
      <c r="J1960" s="31">
        <v>8216</v>
      </c>
      <c r="K1960" s="31">
        <v>18.743914313534599</v>
      </c>
      <c r="L1960" s="31" t="s">
        <v>1247</v>
      </c>
      <c r="M1960" s="31">
        <f t="shared" si="65"/>
        <v>18.743914313534599</v>
      </c>
      <c r="N1960" s="31">
        <f t="shared" si="63"/>
        <v>0</v>
      </c>
    </row>
    <row r="1961" spans="1:14" x14ac:dyDescent="0.45">
      <c r="A1961" s="31" t="str">
        <f t="shared" si="64"/>
        <v>E06000018_CIN episodes for children aged &lt;1 at 31st March 2019 with mental health of parent/someone else in household identified as a factor at CIN assessment (excluding looked after children)_Number</v>
      </c>
      <c r="B1961" s="31" t="s">
        <v>373</v>
      </c>
      <c r="C1961" s="31" t="s">
        <v>374</v>
      </c>
      <c r="D1961" s="31" t="s">
        <v>474</v>
      </c>
      <c r="E1961" s="31" t="s">
        <v>475</v>
      </c>
      <c r="F1961" s="31" t="s">
        <v>28</v>
      </c>
      <c r="G1961" s="31" t="s">
        <v>114</v>
      </c>
      <c r="H1961" s="31" t="s">
        <v>743</v>
      </c>
      <c r="I1961" s="31">
        <v>81</v>
      </c>
      <c r="J1961" s="31">
        <v>4006</v>
      </c>
      <c r="K1961" s="31">
        <v>20.219670494258601</v>
      </c>
      <c r="L1961" s="31" t="s">
        <v>1288</v>
      </c>
      <c r="M1961" s="31">
        <f t="shared" si="65"/>
        <v>20.219670494258601</v>
      </c>
      <c r="N1961" s="31">
        <f t="shared" si="63"/>
        <v>0</v>
      </c>
    </row>
    <row r="1962" spans="1:14" x14ac:dyDescent="0.45">
      <c r="A1962" s="31" t="str">
        <f t="shared" si="64"/>
        <v>E06000051_CIN episodes for children aged &lt;1 at 31st March 2019 with mental health of parent/someone else in household identified as a factor at CIN assessment (excluding looked after children)_Number</v>
      </c>
      <c r="B1962" s="31" t="s">
        <v>403</v>
      </c>
      <c r="C1962" s="31" t="s">
        <v>166</v>
      </c>
      <c r="D1962" s="31" t="s">
        <v>474</v>
      </c>
      <c r="E1962" s="31" t="s">
        <v>475</v>
      </c>
      <c r="F1962" s="31" t="s">
        <v>28</v>
      </c>
      <c r="G1962" s="31" t="s">
        <v>114</v>
      </c>
      <c r="H1962" s="31" t="s">
        <v>743</v>
      </c>
      <c r="I1962" s="31">
        <v>41</v>
      </c>
      <c r="J1962" s="31">
        <v>2806</v>
      </c>
      <c r="K1962" s="31">
        <v>14.6115466856736</v>
      </c>
      <c r="L1962" s="31" t="s">
        <v>1130</v>
      </c>
      <c r="M1962" s="31">
        <f t="shared" si="65"/>
        <v>14.6115466856736</v>
      </c>
      <c r="N1962" s="31">
        <f t="shared" si="63"/>
        <v>0</v>
      </c>
    </row>
    <row r="1963" spans="1:14" x14ac:dyDescent="0.45">
      <c r="A1963" s="31" t="str">
        <f t="shared" si="64"/>
        <v>E06000020_CIN episodes for children aged &lt;1 at 31st March 2019 with mental health of parent/someone else in household identified as a factor at CIN assessment (excluding looked after children)_Number</v>
      </c>
      <c r="B1963" s="31" t="s">
        <v>570</v>
      </c>
      <c r="C1963" s="31" t="s">
        <v>730</v>
      </c>
      <c r="D1963" s="31" t="s">
        <v>474</v>
      </c>
      <c r="E1963" s="31" t="s">
        <v>475</v>
      </c>
      <c r="F1963" s="31" t="s">
        <v>28</v>
      </c>
      <c r="G1963" s="31" t="s">
        <v>114</v>
      </c>
      <c r="H1963" s="31" t="s">
        <v>743</v>
      </c>
      <c r="I1963" s="31">
        <v>55</v>
      </c>
      <c r="J1963" s="31">
        <v>2075</v>
      </c>
      <c r="K1963" s="31">
        <v>26.506024096385499</v>
      </c>
      <c r="L1963" s="31" t="s">
        <v>1289</v>
      </c>
      <c r="M1963" s="31">
        <f t="shared" si="65"/>
        <v>26.506024096385499</v>
      </c>
      <c r="N1963" s="31">
        <f t="shared" si="63"/>
        <v>0</v>
      </c>
    </row>
    <row r="1964" spans="1:14" x14ac:dyDescent="0.45">
      <c r="A1964" s="31" t="str">
        <f t="shared" si="64"/>
        <v>E06000049_CIN episodes for children aged &lt;1 at 31st March 2019 with mental health of parent/someone else in household identified as a factor at CIN assessment (excluding looked after children)_Number</v>
      </c>
      <c r="B1964" s="31" t="s">
        <v>541</v>
      </c>
      <c r="C1964" s="31" t="s">
        <v>718</v>
      </c>
      <c r="D1964" s="31" t="s">
        <v>474</v>
      </c>
      <c r="E1964" s="31" t="s">
        <v>475</v>
      </c>
      <c r="F1964" s="31" t="s">
        <v>28</v>
      </c>
      <c r="G1964" s="31" t="s">
        <v>114</v>
      </c>
      <c r="H1964" s="31" t="s">
        <v>743</v>
      </c>
      <c r="I1964" s="31">
        <v>41</v>
      </c>
      <c r="J1964" s="31">
        <v>3921</v>
      </c>
      <c r="K1964" s="31">
        <v>10.4565161948483</v>
      </c>
      <c r="L1964" s="31" t="s">
        <v>1143</v>
      </c>
      <c r="M1964" s="31">
        <f t="shared" si="65"/>
        <v>10.4565161948483</v>
      </c>
      <c r="N1964" s="31">
        <f t="shared" si="63"/>
        <v>0</v>
      </c>
    </row>
    <row r="1965" spans="1:14" x14ac:dyDescent="0.45">
      <c r="A1965" s="31" t="str">
        <f t="shared" si="64"/>
        <v>E06000050_CIN episodes for children aged &lt;1 at 31st March 2019 with mental health of parent/someone else in household identified as a factor at CIN assessment (excluding looked after children)_Number</v>
      </c>
      <c r="B1965" s="31" t="s">
        <v>281</v>
      </c>
      <c r="C1965" s="31" t="s">
        <v>282</v>
      </c>
      <c r="D1965" s="31" t="s">
        <v>474</v>
      </c>
      <c r="E1965" s="31" t="s">
        <v>475</v>
      </c>
      <c r="F1965" s="31" t="s">
        <v>28</v>
      </c>
      <c r="G1965" s="31" t="s">
        <v>114</v>
      </c>
      <c r="H1965" s="31" t="s">
        <v>743</v>
      </c>
      <c r="I1965" s="31">
        <v>71</v>
      </c>
      <c r="J1965" s="31">
        <v>3487</v>
      </c>
      <c r="K1965" s="31">
        <v>20.361342127903601</v>
      </c>
      <c r="L1965" s="31" t="s">
        <v>1216</v>
      </c>
      <c r="M1965" s="31">
        <f t="shared" si="65"/>
        <v>20.361342127903601</v>
      </c>
      <c r="N1965" s="31">
        <f t="shared" si="63"/>
        <v>0</v>
      </c>
    </row>
    <row r="1966" spans="1:14" x14ac:dyDescent="0.45">
      <c r="A1966" s="31" t="str">
        <f t="shared" si="64"/>
        <v>E06000052_CIN episodes for children aged &lt;1 at 31st March 2019 with mental health of parent/someone else in household identified as a factor at CIN assessment (excluding looked after children)_Number</v>
      </c>
      <c r="B1966" s="31" t="s">
        <v>482</v>
      </c>
      <c r="C1966" s="31" t="s">
        <v>720</v>
      </c>
      <c r="D1966" s="31" t="s">
        <v>474</v>
      </c>
      <c r="E1966" s="31" t="s">
        <v>475</v>
      </c>
      <c r="F1966" s="31" t="s">
        <v>28</v>
      </c>
      <c r="G1966" s="31" t="s">
        <v>114</v>
      </c>
      <c r="H1966" s="31" t="s">
        <v>743</v>
      </c>
      <c r="I1966" s="31">
        <v>89</v>
      </c>
      <c r="J1966" s="31">
        <v>5246</v>
      </c>
      <c r="K1966" s="31">
        <v>16.965306900495602</v>
      </c>
      <c r="L1966" s="31" t="s">
        <v>1290</v>
      </c>
      <c r="M1966" s="31">
        <f t="shared" si="65"/>
        <v>16.965306900495602</v>
      </c>
      <c r="N1966" s="31">
        <f t="shared" si="63"/>
        <v>0</v>
      </c>
    </row>
    <row r="1967" spans="1:14" x14ac:dyDescent="0.45">
      <c r="A1967" s="31" t="str">
        <f t="shared" si="64"/>
        <v>E10000006_CIN episodes for children aged &lt;1 at 31st March 2019 with mental health of parent/someone else in household identified as a factor at CIN assessment (excluding looked after children)_Number</v>
      </c>
      <c r="B1967" s="31" t="s">
        <v>285</v>
      </c>
      <c r="C1967" s="31" t="s">
        <v>286</v>
      </c>
      <c r="D1967" s="31" t="s">
        <v>474</v>
      </c>
      <c r="E1967" s="31" t="s">
        <v>475</v>
      </c>
      <c r="F1967" s="31" t="s">
        <v>28</v>
      </c>
      <c r="G1967" s="31" t="s">
        <v>114</v>
      </c>
      <c r="H1967" s="31" t="s">
        <v>743</v>
      </c>
      <c r="I1967" s="31">
        <v>100</v>
      </c>
      <c r="J1967" s="31">
        <v>4366</v>
      </c>
      <c r="K1967" s="31">
        <v>22.9042601923958</v>
      </c>
      <c r="L1967" s="31" t="s">
        <v>1291</v>
      </c>
      <c r="M1967" s="31">
        <f t="shared" si="65"/>
        <v>22.9042601923958</v>
      </c>
      <c r="N1967" s="31">
        <f t="shared" si="63"/>
        <v>0</v>
      </c>
    </row>
    <row r="1968" spans="1:14" x14ac:dyDescent="0.45">
      <c r="A1968" s="31" t="str">
        <f t="shared" si="64"/>
        <v>E10000013_CIN episodes for children aged &lt;1 at 31st March 2019 with mental health of parent/someone else in household identified as a factor at CIN assessment (excluding looked after children)_Number</v>
      </c>
      <c r="B1968" s="31" t="s">
        <v>307</v>
      </c>
      <c r="C1968" s="31" t="s">
        <v>308</v>
      </c>
      <c r="D1968" s="31" t="s">
        <v>474</v>
      </c>
      <c r="E1968" s="31" t="s">
        <v>475</v>
      </c>
      <c r="F1968" s="31" t="s">
        <v>28</v>
      </c>
      <c r="G1968" s="31" t="s">
        <v>114</v>
      </c>
      <c r="H1968" s="31" t="s">
        <v>743</v>
      </c>
      <c r="I1968" s="31">
        <v>144</v>
      </c>
      <c r="J1968" s="31">
        <v>6595</v>
      </c>
      <c r="K1968" s="31">
        <v>21.8347232752085</v>
      </c>
      <c r="L1968" s="31" t="s">
        <v>1248</v>
      </c>
      <c r="M1968" s="31">
        <f t="shared" si="65"/>
        <v>21.8347232752085</v>
      </c>
      <c r="N1968" s="31">
        <f t="shared" si="63"/>
        <v>0</v>
      </c>
    </row>
    <row r="1969" spans="1:14" x14ac:dyDescent="0.45">
      <c r="A1969" s="31" t="str">
        <f t="shared" si="64"/>
        <v>E10000015_CIN episodes for children aged &lt;1 at 31st March 2019 with mental health of parent/someone else in household identified as a factor at CIN assessment (excluding looked after children)_Number</v>
      </c>
      <c r="B1969" s="31" t="s">
        <v>319</v>
      </c>
      <c r="C1969" s="31" t="s">
        <v>320</v>
      </c>
      <c r="D1969" s="31" t="s">
        <v>474</v>
      </c>
      <c r="E1969" s="31" t="s">
        <v>475</v>
      </c>
      <c r="F1969" s="31" t="s">
        <v>28</v>
      </c>
      <c r="G1969" s="31" t="s">
        <v>114</v>
      </c>
      <c r="H1969" s="31" t="s">
        <v>743</v>
      </c>
      <c r="I1969" s="31">
        <v>160</v>
      </c>
      <c r="J1969" s="31">
        <v>14155</v>
      </c>
      <c r="K1969" s="31">
        <v>11.3034263511127</v>
      </c>
      <c r="L1969" s="31" t="s">
        <v>1292</v>
      </c>
      <c r="M1969" s="31">
        <f t="shared" si="65"/>
        <v>11.3034263511127</v>
      </c>
      <c r="N1969" s="31">
        <f t="shared" si="63"/>
        <v>0</v>
      </c>
    </row>
    <row r="1970" spans="1:14" x14ac:dyDescent="0.45">
      <c r="A1970" s="31" t="str">
        <f t="shared" si="64"/>
        <v>E06000046_CIN episodes for children aged &lt;1 at 31st March 2019 with mental health of parent/someone else in household identified as a factor at CIN assessment (excluding looked after children)_Number</v>
      </c>
      <c r="B1970" s="31" t="s">
        <v>325</v>
      </c>
      <c r="C1970" s="31" t="s">
        <v>326</v>
      </c>
      <c r="D1970" s="31" t="s">
        <v>474</v>
      </c>
      <c r="E1970" s="31" t="s">
        <v>475</v>
      </c>
      <c r="F1970" s="31" t="s">
        <v>28</v>
      </c>
      <c r="G1970" s="31" t="s">
        <v>114</v>
      </c>
      <c r="H1970" s="31" t="s">
        <v>743</v>
      </c>
      <c r="I1970" s="31">
        <v>23</v>
      </c>
      <c r="J1970" s="31">
        <v>1144</v>
      </c>
      <c r="K1970" s="31">
        <v>20.1048951048951</v>
      </c>
      <c r="L1970" s="31" t="s">
        <v>1293</v>
      </c>
      <c r="M1970" s="31">
        <f t="shared" si="65"/>
        <v>20.1048951048951</v>
      </c>
      <c r="N1970" s="31">
        <f t="shared" si="63"/>
        <v>0</v>
      </c>
    </row>
    <row r="1971" spans="1:14" x14ac:dyDescent="0.45">
      <c r="A1971" s="31" t="str">
        <f t="shared" si="64"/>
        <v>E10000019_CIN episodes for children aged &lt;1 at 31st March 2019 with mental health of parent/someone else in household identified as a factor at CIN assessment (excluding looked after children)_Number</v>
      </c>
      <c r="B1971" s="31" t="s">
        <v>345</v>
      </c>
      <c r="C1971" s="31" t="s">
        <v>346</v>
      </c>
      <c r="D1971" s="31" t="s">
        <v>474</v>
      </c>
      <c r="E1971" s="31" t="s">
        <v>475</v>
      </c>
      <c r="F1971" s="31" t="s">
        <v>28</v>
      </c>
      <c r="G1971" s="31" t="s">
        <v>114</v>
      </c>
      <c r="H1971" s="31" t="s">
        <v>743</v>
      </c>
      <c r="I1971" s="31">
        <v>127</v>
      </c>
      <c r="J1971" s="31">
        <v>7363</v>
      </c>
      <c r="K1971" s="31">
        <v>17.2484041830776</v>
      </c>
      <c r="L1971" s="31" t="s">
        <v>1193</v>
      </c>
      <c r="M1971" s="31">
        <f t="shared" si="65"/>
        <v>17.2484041830776</v>
      </c>
      <c r="N1971" s="31">
        <f t="shared" si="63"/>
        <v>0</v>
      </c>
    </row>
    <row r="1972" spans="1:14" x14ac:dyDescent="0.45">
      <c r="A1972" s="31" t="str">
        <f t="shared" si="64"/>
        <v>E10000020_CIN episodes for children aged &lt;1 at 31st March 2019 with mental health of parent/someone else in household identified as a factor at CIN assessment (excluding looked after children)_Number</v>
      </c>
      <c r="B1972" s="31" t="s">
        <v>361</v>
      </c>
      <c r="C1972" s="31" t="s">
        <v>362</v>
      </c>
      <c r="D1972" s="31" t="s">
        <v>474</v>
      </c>
      <c r="E1972" s="31" t="s">
        <v>475</v>
      </c>
      <c r="F1972" s="31" t="s">
        <v>28</v>
      </c>
      <c r="G1972" s="31" t="s">
        <v>114</v>
      </c>
      <c r="H1972" s="31" t="s">
        <v>743</v>
      </c>
      <c r="I1972" s="31">
        <v>144</v>
      </c>
      <c r="J1972" s="31">
        <v>8492</v>
      </c>
      <c r="K1972" s="31">
        <v>16.957136128120599</v>
      </c>
      <c r="L1972" s="31" t="s">
        <v>1290</v>
      </c>
      <c r="M1972" s="31">
        <f t="shared" si="65"/>
        <v>16.957136128120599</v>
      </c>
      <c r="N1972" s="31">
        <f t="shared" si="63"/>
        <v>0</v>
      </c>
    </row>
    <row r="1973" spans="1:14" x14ac:dyDescent="0.45">
      <c r="A1973" s="31" t="str">
        <f t="shared" si="64"/>
        <v>E10000021_CIN episodes for children aged &lt;1 at 31st March 2019 with mental health of parent/someone else in household identified as a factor at CIN assessment (excluding looked after children)_Number</v>
      </c>
      <c r="B1973" s="31" t="s">
        <v>371</v>
      </c>
      <c r="C1973" s="31" t="s">
        <v>372</v>
      </c>
      <c r="D1973" s="31" t="s">
        <v>474</v>
      </c>
      <c r="E1973" s="31" t="s">
        <v>475</v>
      </c>
      <c r="F1973" s="31" t="s">
        <v>28</v>
      </c>
      <c r="G1973" s="31" t="s">
        <v>114</v>
      </c>
      <c r="H1973" s="31" t="s">
        <v>743</v>
      </c>
      <c r="I1973" s="31">
        <v>175</v>
      </c>
      <c r="J1973" s="31">
        <v>8891</v>
      </c>
      <c r="K1973" s="31">
        <v>19.6828253289844</v>
      </c>
      <c r="L1973" s="31" t="s">
        <v>1122</v>
      </c>
      <c r="M1973" s="31">
        <f t="shared" si="65"/>
        <v>19.6828253289844</v>
      </c>
      <c r="N1973" s="31">
        <f t="shared" si="63"/>
        <v>0</v>
      </c>
    </row>
    <row r="1974" spans="1:14" x14ac:dyDescent="0.45">
      <c r="A1974" s="31" t="str">
        <f t="shared" si="64"/>
        <v>E06000048_CIN episodes for children aged &lt;1 at 31st March 2019 with mental health of parent/someone else in household identified as a factor at CIN assessment (excluding looked after children)_Number</v>
      </c>
      <c r="B1974" s="31" t="s">
        <v>484</v>
      </c>
      <c r="C1974" s="31" t="s">
        <v>705</v>
      </c>
      <c r="D1974" s="31" t="s">
        <v>474</v>
      </c>
      <c r="E1974" s="31" t="s">
        <v>475</v>
      </c>
      <c r="F1974" s="31" t="s">
        <v>28</v>
      </c>
      <c r="G1974" s="31" t="s">
        <v>114</v>
      </c>
      <c r="H1974" s="31" t="s">
        <v>743</v>
      </c>
      <c r="I1974" s="31">
        <v>110</v>
      </c>
      <c r="J1974" s="31">
        <v>2874</v>
      </c>
      <c r="K1974" s="31">
        <v>38.274182324286699</v>
      </c>
      <c r="L1974" s="31" t="s">
        <v>1294</v>
      </c>
      <c r="M1974" s="31">
        <f t="shared" si="65"/>
        <v>38.274182324286699</v>
      </c>
      <c r="N1974" s="31">
        <f t="shared" si="63"/>
        <v>0</v>
      </c>
    </row>
    <row r="1975" spans="1:14" x14ac:dyDescent="0.45">
      <c r="A1975" s="31" t="str">
        <f t="shared" si="64"/>
        <v>E10000025_CIN episodes for children aged &lt;1 at 31st March 2019 with mental health of parent/someone else in household identified as a factor at CIN assessment (excluding looked after children)_Number</v>
      </c>
      <c r="B1975" s="31" t="s">
        <v>377</v>
      </c>
      <c r="C1975" s="31" t="s">
        <v>378</v>
      </c>
      <c r="D1975" s="31" t="s">
        <v>474</v>
      </c>
      <c r="E1975" s="31" t="s">
        <v>475</v>
      </c>
      <c r="F1975" s="31" t="s">
        <v>28</v>
      </c>
      <c r="G1975" s="31" t="s">
        <v>114</v>
      </c>
      <c r="H1975" s="31" t="s">
        <v>743</v>
      </c>
      <c r="I1975" s="31">
        <v>97</v>
      </c>
      <c r="J1975" s="31">
        <v>7481</v>
      </c>
      <c r="K1975" s="31">
        <v>12.966180991846</v>
      </c>
      <c r="L1975" s="31" t="s">
        <v>1295</v>
      </c>
      <c r="M1975" s="31">
        <f t="shared" si="65"/>
        <v>12.966180991846</v>
      </c>
      <c r="N1975" s="31">
        <f t="shared" si="63"/>
        <v>0</v>
      </c>
    </row>
    <row r="1976" spans="1:14" x14ac:dyDescent="0.45">
      <c r="A1976" s="31" t="str">
        <f t="shared" si="64"/>
        <v>E10000027_CIN episodes for children aged &lt;1 at 31st March 2019 with mental health of parent/someone else in household identified as a factor at CIN assessment (excluding looked after children)_Number</v>
      </c>
      <c r="B1976" s="31" t="s">
        <v>406</v>
      </c>
      <c r="C1976" s="31" t="s">
        <v>407</v>
      </c>
      <c r="D1976" s="31" t="s">
        <v>474</v>
      </c>
      <c r="E1976" s="31" t="s">
        <v>475</v>
      </c>
      <c r="F1976" s="31" t="s">
        <v>28</v>
      </c>
      <c r="G1976" s="31" t="s">
        <v>114</v>
      </c>
      <c r="H1976" s="31" t="s">
        <v>743</v>
      </c>
      <c r="I1976" s="31">
        <v>104</v>
      </c>
      <c r="J1976" s="31">
        <v>5401</v>
      </c>
      <c r="K1976" s="31">
        <v>19.255693390112899</v>
      </c>
      <c r="L1976" s="31" t="s">
        <v>1296</v>
      </c>
      <c r="M1976" s="31">
        <f t="shared" si="65"/>
        <v>19.255693390112899</v>
      </c>
      <c r="N1976" s="31">
        <f t="shared" si="63"/>
        <v>0</v>
      </c>
    </row>
    <row r="1977" spans="1:14" x14ac:dyDescent="0.45">
      <c r="A1977" s="31" t="str">
        <f t="shared" si="64"/>
        <v>E10000029_CIN episodes for children aged &lt;1 at 31st March 2019 with mental health of parent/someone else in household identified as a factor at CIN assessment (excluding looked after children)_Number</v>
      </c>
      <c r="B1977" s="31" t="s">
        <v>426</v>
      </c>
      <c r="C1977" s="31" t="s">
        <v>427</v>
      </c>
      <c r="D1977" s="31" t="s">
        <v>474</v>
      </c>
      <c r="E1977" s="31" t="s">
        <v>475</v>
      </c>
      <c r="F1977" s="31" t="s">
        <v>28</v>
      </c>
      <c r="G1977" s="31" t="s">
        <v>114</v>
      </c>
      <c r="H1977" s="31" t="s">
        <v>743</v>
      </c>
      <c r="I1977" s="31">
        <v>115</v>
      </c>
      <c r="J1977" s="31">
        <v>7605</v>
      </c>
      <c r="K1977" s="31">
        <v>15.1216305062459</v>
      </c>
      <c r="L1977" s="31" t="s">
        <v>1132</v>
      </c>
      <c r="M1977" s="31">
        <f t="shared" si="65"/>
        <v>15.1216305062459</v>
      </c>
      <c r="N1977" s="31">
        <f t="shared" si="63"/>
        <v>0</v>
      </c>
    </row>
    <row r="1978" spans="1:14" x14ac:dyDescent="0.45">
      <c r="A1978" s="31" t="str">
        <f t="shared" si="64"/>
        <v>E10000030_CIN episodes for children aged &lt;1 at 31st March 2019 with mental health of parent/someone else in household identified as a factor at CIN assessment (excluding looked after children)_Number</v>
      </c>
      <c r="B1978" s="31" t="s">
        <v>430</v>
      </c>
      <c r="C1978" s="31" t="s">
        <v>431</v>
      </c>
      <c r="D1978" s="31" t="s">
        <v>474</v>
      </c>
      <c r="E1978" s="31" t="s">
        <v>475</v>
      </c>
      <c r="F1978" s="31" t="s">
        <v>28</v>
      </c>
      <c r="G1978" s="31" t="s">
        <v>114</v>
      </c>
      <c r="H1978" s="31" t="s">
        <v>743</v>
      </c>
      <c r="I1978" s="31">
        <v>151</v>
      </c>
      <c r="J1978" s="31">
        <v>12975</v>
      </c>
      <c r="K1978" s="31">
        <v>11.6377649325626</v>
      </c>
      <c r="L1978" s="31" t="s">
        <v>1231</v>
      </c>
      <c r="M1978" s="31">
        <f t="shared" si="65"/>
        <v>11.6377649325626</v>
      </c>
      <c r="N1978" s="31">
        <f t="shared" si="63"/>
        <v>0</v>
      </c>
    </row>
    <row r="1979" spans="1:14" x14ac:dyDescent="0.45">
      <c r="A1979" s="31" t="str">
        <f t="shared" si="64"/>
        <v>E10000031_CIN episodes for children aged &lt;1 at 31st March 2019 with mental health of parent/someone else in household identified as a factor at CIN assessment (excluding looked after children)_Number</v>
      </c>
      <c r="B1979" s="31" t="s">
        <v>454</v>
      </c>
      <c r="C1979" s="31" t="s">
        <v>455</v>
      </c>
      <c r="D1979" s="31" t="s">
        <v>474</v>
      </c>
      <c r="E1979" s="31" t="s">
        <v>475</v>
      </c>
      <c r="F1979" s="31" t="s">
        <v>28</v>
      </c>
      <c r="G1979" s="31" t="s">
        <v>114</v>
      </c>
      <c r="H1979" s="31" t="s">
        <v>743</v>
      </c>
      <c r="I1979" s="31">
        <v>63</v>
      </c>
      <c r="J1979" s="31">
        <v>6079</v>
      </c>
      <c r="K1979" s="31">
        <v>10.363546635959899</v>
      </c>
      <c r="L1979" s="31" t="s">
        <v>1263</v>
      </c>
      <c r="M1979" s="31">
        <f t="shared" si="65"/>
        <v>10.363546635959899</v>
      </c>
      <c r="N1979" s="31">
        <f t="shared" si="63"/>
        <v>0</v>
      </c>
    </row>
    <row r="1980" spans="1:14" x14ac:dyDescent="0.45">
      <c r="A1980" s="31" t="str">
        <f t="shared" si="64"/>
        <v>E10000032_CIN episodes for children aged &lt;1 at 31st March 2019 with mental health of parent/someone else in household identified as a factor at CIN assessment (excluding looked after children)_Number</v>
      </c>
      <c r="B1980" s="31" t="s">
        <v>458</v>
      </c>
      <c r="C1980" s="31" t="s">
        <v>459</v>
      </c>
      <c r="D1980" s="31" t="s">
        <v>474</v>
      </c>
      <c r="E1980" s="31" t="s">
        <v>475</v>
      </c>
      <c r="F1980" s="31" t="s">
        <v>28</v>
      </c>
      <c r="G1980" s="31" t="s">
        <v>114</v>
      </c>
      <c r="H1980" s="31" t="s">
        <v>743</v>
      </c>
      <c r="I1980" s="31">
        <v>0</v>
      </c>
      <c r="J1980" s="31">
        <v>8578</v>
      </c>
      <c r="K1980" s="31">
        <v>0</v>
      </c>
      <c r="L1980" s="31" t="s">
        <v>1112</v>
      </c>
      <c r="M1980" s="31">
        <f t="shared" si="65"/>
        <v>0</v>
      </c>
      <c r="N1980" s="31">
        <f t="shared" si="63"/>
        <v>0</v>
      </c>
    </row>
    <row r="1981" spans="1:14" x14ac:dyDescent="0.45">
      <c r="A1981" s="31" t="str">
        <f t="shared" si="64"/>
        <v>NA_CIN episodes for children aged &lt;1 at 31st March 2019 with substance misuse by a parent/someone else in household identified as a factor at CIN assessment (excluding looked after children)_Number</v>
      </c>
      <c r="B1981" s="31" t="s">
        <v>13</v>
      </c>
      <c r="C1981" s="31" t="s">
        <v>737</v>
      </c>
      <c r="D1981" s="31" t="s">
        <v>474</v>
      </c>
      <c r="E1981" s="31" t="s">
        <v>475</v>
      </c>
      <c r="F1981" s="31" t="s">
        <v>30</v>
      </c>
      <c r="G1981" s="31" t="s">
        <v>117</v>
      </c>
      <c r="H1981" s="31" t="s">
        <v>743</v>
      </c>
      <c r="I1981" s="31">
        <v>7637</v>
      </c>
      <c r="J1981" s="31">
        <v>637834</v>
      </c>
      <c r="K1981" s="31">
        <f>I1981/J1981*1000</f>
        <v>11.973334754810812</v>
      </c>
      <c r="L1981" s="31" t="str">
        <f>CONCATENATE(ROUND(K1981,2)," per 1000 under 1 yr olds")</f>
        <v>11.97 per 1000 under 1 yr olds</v>
      </c>
      <c r="M1981" s="31">
        <f t="shared" si="65"/>
        <v>11.973334754810812</v>
      </c>
      <c r="N1981" s="31">
        <f t="shared" si="63"/>
        <v>0</v>
      </c>
    </row>
    <row r="1982" spans="1:14" x14ac:dyDescent="0.45">
      <c r="A1982" s="31" t="str">
        <f t="shared" si="64"/>
        <v>E09000001_CIN episodes for children aged &lt;1 at 31st March 2019 with substance misuse by a parent/someone else in household identified as a factor at CIN assessment (excluding looked after children)_Number</v>
      </c>
      <c r="B1982" s="31" t="s">
        <v>582</v>
      </c>
      <c r="C1982" s="31" t="s">
        <v>583</v>
      </c>
      <c r="D1982" s="31" t="s">
        <v>474</v>
      </c>
      <c r="E1982" s="31" t="s">
        <v>475</v>
      </c>
      <c r="F1982" s="31" t="s">
        <v>30</v>
      </c>
      <c r="G1982" s="31" t="s">
        <v>117</v>
      </c>
      <c r="H1982" s="31" t="s">
        <v>743</v>
      </c>
      <c r="I1982" s="31">
        <v>0</v>
      </c>
      <c r="J1982" s="31">
        <v>73</v>
      </c>
      <c r="K1982" s="31">
        <v>0</v>
      </c>
      <c r="L1982" s="31" t="s">
        <v>1112</v>
      </c>
      <c r="M1982" s="31">
        <f t="shared" si="65"/>
        <v>0</v>
      </c>
      <c r="N1982" s="31">
        <f t="shared" si="63"/>
        <v>1</v>
      </c>
    </row>
    <row r="1983" spans="1:14" x14ac:dyDescent="0.45">
      <c r="A1983" s="31" t="str">
        <f t="shared" si="64"/>
        <v>E09000007_CIN episodes for children aged &lt;1 at 31st March 2019 with substance misuse by a parent/someone else in household identified as a factor at CIN assessment (excluding looked after children)_Number</v>
      </c>
      <c r="B1983" s="31" t="s">
        <v>277</v>
      </c>
      <c r="C1983" s="31" t="s">
        <v>278</v>
      </c>
      <c r="D1983" s="31" t="s">
        <v>474</v>
      </c>
      <c r="E1983" s="31" t="s">
        <v>475</v>
      </c>
      <c r="F1983" s="31" t="s">
        <v>30</v>
      </c>
      <c r="G1983" s="31" t="s">
        <v>117</v>
      </c>
      <c r="H1983" s="31" t="s">
        <v>743</v>
      </c>
      <c r="I1983" s="31">
        <v>35</v>
      </c>
      <c r="J1983" s="31">
        <v>2541</v>
      </c>
      <c r="K1983" s="31">
        <v>13.774104683195601</v>
      </c>
      <c r="L1983" s="31" t="s">
        <v>1297</v>
      </c>
      <c r="M1983" s="31">
        <f t="shared" si="65"/>
        <v>13.774104683195601</v>
      </c>
      <c r="N1983" s="31">
        <f t="shared" si="63"/>
        <v>0</v>
      </c>
    </row>
    <row r="1984" spans="1:14" x14ac:dyDescent="0.45">
      <c r="A1984" s="31" t="str">
        <f t="shared" si="64"/>
        <v>E09000011_CIN episodes for children aged &lt;1 at 31st March 2019 with substance misuse by a parent/someone else in household identified as a factor at CIN assessment (excluding looked after children)_Number</v>
      </c>
      <c r="B1984" s="31" t="s">
        <v>518</v>
      </c>
      <c r="C1984" s="31" t="s">
        <v>519</v>
      </c>
      <c r="D1984" s="31" t="s">
        <v>474</v>
      </c>
      <c r="E1984" s="31" t="s">
        <v>475</v>
      </c>
      <c r="F1984" s="31" t="s">
        <v>30</v>
      </c>
      <c r="G1984" s="31" t="s">
        <v>117</v>
      </c>
      <c r="H1984" s="31" t="s">
        <v>743</v>
      </c>
      <c r="I1984" s="31">
        <v>41</v>
      </c>
      <c r="J1984" s="31">
        <v>4393</v>
      </c>
      <c r="K1984" s="31">
        <v>9.3330298201684503</v>
      </c>
      <c r="L1984" s="31" t="s">
        <v>1237</v>
      </c>
      <c r="M1984" s="31">
        <f t="shared" si="65"/>
        <v>9.3330298201684503</v>
      </c>
      <c r="N1984" s="31">
        <f t="shared" si="63"/>
        <v>0</v>
      </c>
    </row>
    <row r="1985" spans="1:14" x14ac:dyDescent="0.45">
      <c r="A1985" s="31" t="str">
        <f t="shared" si="64"/>
        <v>E09000012_CIN episodes for children aged &lt;1 at 31st March 2019 with substance misuse by a parent/someone else in household identified as a factor at CIN assessment (excluding looked after children)_Number</v>
      </c>
      <c r="B1985" s="31" t="s">
        <v>498</v>
      </c>
      <c r="C1985" s="31" t="s">
        <v>499</v>
      </c>
      <c r="D1985" s="31" t="s">
        <v>474</v>
      </c>
      <c r="E1985" s="31" t="s">
        <v>475</v>
      </c>
      <c r="F1985" s="31" t="s">
        <v>30</v>
      </c>
      <c r="G1985" s="31" t="s">
        <v>117</v>
      </c>
      <c r="H1985" s="31" t="s">
        <v>743</v>
      </c>
      <c r="I1985" s="31">
        <v>32</v>
      </c>
      <c r="J1985" s="31">
        <v>4211</v>
      </c>
      <c r="K1985" s="31">
        <v>7.59914509617668</v>
      </c>
      <c r="L1985" s="31" t="s">
        <v>1242</v>
      </c>
      <c r="M1985" s="31">
        <f t="shared" si="65"/>
        <v>7.59914509617668</v>
      </c>
      <c r="N1985" s="31">
        <f t="shared" si="63"/>
        <v>0</v>
      </c>
    </row>
    <row r="1986" spans="1:14" x14ac:dyDescent="0.45">
      <c r="A1986" s="31" t="str">
        <f t="shared" si="64"/>
        <v>E09000013_CIN episodes for children aged &lt;1 at 31st March 2019 with substance misuse by a parent/someone else in household identified as a factor at CIN assessment (excluding looked after children)_Number</v>
      </c>
      <c r="B1986" s="31" t="s">
        <v>491</v>
      </c>
      <c r="C1986" s="31" t="s">
        <v>723</v>
      </c>
      <c r="D1986" s="31" t="s">
        <v>474</v>
      </c>
      <c r="E1986" s="31" t="s">
        <v>475</v>
      </c>
      <c r="F1986" s="31" t="s">
        <v>30</v>
      </c>
      <c r="G1986" s="31" t="s">
        <v>117</v>
      </c>
      <c r="H1986" s="31" t="s">
        <v>743</v>
      </c>
      <c r="I1986" s="31">
        <v>18</v>
      </c>
      <c r="J1986" s="31">
        <v>2319</v>
      </c>
      <c r="K1986" s="31">
        <v>7.7619663648124204</v>
      </c>
      <c r="L1986" s="31" t="s">
        <v>1240</v>
      </c>
      <c r="M1986" s="31">
        <f t="shared" si="65"/>
        <v>7.7619663648124204</v>
      </c>
      <c r="N1986" s="31">
        <f t="shared" si="63"/>
        <v>0</v>
      </c>
    </row>
    <row r="1987" spans="1:14" x14ac:dyDescent="0.45">
      <c r="A1987" s="31" t="str">
        <f t="shared" si="64"/>
        <v>E09000019_CIN episodes for children aged &lt;1 at 31st March 2019 with substance misuse by a parent/someone else in household identified as a factor at CIN assessment (excluding looked after children)_Number</v>
      </c>
      <c r="B1987" s="31" t="s">
        <v>500</v>
      </c>
      <c r="C1987" s="31" t="s">
        <v>501</v>
      </c>
      <c r="D1987" s="31" t="s">
        <v>474</v>
      </c>
      <c r="E1987" s="31" t="s">
        <v>475</v>
      </c>
      <c r="F1987" s="31" t="s">
        <v>30</v>
      </c>
      <c r="G1987" s="31" t="s">
        <v>117</v>
      </c>
      <c r="H1987" s="31" t="s">
        <v>743</v>
      </c>
      <c r="I1987" s="31">
        <v>35</v>
      </c>
      <c r="J1987" s="31">
        <v>2727</v>
      </c>
      <c r="K1987" s="31">
        <v>12.834616795012799</v>
      </c>
      <c r="L1987" s="31" t="s">
        <v>1124</v>
      </c>
      <c r="M1987" s="31">
        <f t="shared" si="65"/>
        <v>12.834616795012799</v>
      </c>
      <c r="N1987" s="31">
        <f t="shared" ref="N1987:N2050" si="66">IF(OR(C1987="City of London",C1987="Isles of Scilly"),1,0)</f>
        <v>0</v>
      </c>
    </row>
    <row r="1988" spans="1:14" x14ac:dyDescent="0.45">
      <c r="A1988" s="31" t="str">
        <f t="shared" si="64"/>
        <v>E09000020_CIN episodes for children aged &lt;1 at 31st March 2019 with substance misuse by a parent/someone else in household identified as a factor at CIN assessment (excluding looked after children)_Number</v>
      </c>
      <c r="B1988" s="31" t="s">
        <v>479</v>
      </c>
      <c r="C1988" s="31" t="s">
        <v>674</v>
      </c>
      <c r="D1988" s="31" t="s">
        <v>474</v>
      </c>
      <c r="E1988" s="31" t="s">
        <v>475</v>
      </c>
      <c r="F1988" s="31" t="s">
        <v>30</v>
      </c>
      <c r="G1988" s="31" t="s">
        <v>117</v>
      </c>
      <c r="H1988" s="31" t="s">
        <v>743</v>
      </c>
      <c r="I1988" s="31">
        <v>9</v>
      </c>
      <c r="J1988" s="31">
        <v>1568</v>
      </c>
      <c r="K1988" s="31">
        <v>5.7397959183673501</v>
      </c>
      <c r="L1988" s="31" t="s">
        <v>1298</v>
      </c>
      <c r="M1988" s="31">
        <f t="shared" si="65"/>
        <v>5.7397959183673501</v>
      </c>
      <c r="N1988" s="31">
        <f t="shared" si="66"/>
        <v>0</v>
      </c>
    </row>
    <row r="1989" spans="1:14" x14ac:dyDescent="0.45">
      <c r="A1989" s="31" t="str">
        <f t="shared" si="64"/>
        <v>E09000022_CIN episodes for children aged &lt;1 at 31st March 2019 with substance misuse by a parent/someone else in household identified as a factor at CIN assessment (excluding looked after children)_Number</v>
      </c>
      <c r="B1989" s="31" t="s">
        <v>335</v>
      </c>
      <c r="C1989" s="31" t="s">
        <v>336</v>
      </c>
      <c r="D1989" s="31" t="s">
        <v>474</v>
      </c>
      <c r="E1989" s="31" t="s">
        <v>475</v>
      </c>
      <c r="F1989" s="31" t="s">
        <v>30</v>
      </c>
      <c r="G1989" s="31" t="s">
        <v>117</v>
      </c>
      <c r="H1989" s="31" t="s">
        <v>743</v>
      </c>
      <c r="I1989" s="31">
        <v>33</v>
      </c>
      <c r="J1989" s="31">
        <v>3935</v>
      </c>
      <c r="K1989" s="31">
        <v>8.3862770012706491</v>
      </c>
      <c r="L1989" s="31" t="s">
        <v>1234</v>
      </c>
      <c r="M1989" s="31">
        <f t="shared" si="65"/>
        <v>8.3862770012706491</v>
      </c>
      <c r="N1989" s="31">
        <f t="shared" si="66"/>
        <v>0</v>
      </c>
    </row>
    <row r="1990" spans="1:14" x14ac:dyDescent="0.45">
      <c r="A1990" s="31" t="str">
        <f t="shared" si="64"/>
        <v>E09000023_CIN episodes for children aged &lt;1 at 31st March 2019 with substance misuse by a parent/someone else in household identified as a factor at CIN assessment (excluding looked after children)_Number</v>
      </c>
      <c r="B1990" s="31" t="s">
        <v>343</v>
      </c>
      <c r="C1990" s="31" t="s">
        <v>344</v>
      </c>
      <c r="D1990" s="31" t="s">
        <v>474</v>
      </c>
      <c r="E1990" s="31" t="s">
        <v>475</v>
      </c>
      <c r="F1990" s="31" t="s">
        <v>30</v>
      </c>
      <c r="G1990" s="31" t="s">
        <v>117</v>
      </c>
      <c r="H1990" s="31" t="s">
        <v>743</v>
      </c>
      <c r="I1990" s="31">
        <v>53</v>
      </c>
      <c r="J1990" s="31">
        <v>4505</v>
      </c>
      <c r="K1990" s="31">
        <v>11.764705882352899</v>
      </c>
      <c r="L1990" s="31" t="s">
        <v>1199</v>
      </c>
      <c r="M1990" s="31">
        <f t="shared" si="65"/>
        <v>11.764705882352899</v>
      </c>
      <c r="N1990" s="31">
        <f t="shared" si="66"/>
        <v>0</v>
      </c>
    </row>
    <row r="1991" spans="1:14" x14ac:dyDescent="0.45">
      <c r="A1991" s="31" t="str">
        <f t="shared" si="64"/>
        <v>E09000028_CIN episodes for children aged &lt;1 at 31st March 2019 with substance misuse by a parent/someone else in household identified as a factor at CIN assessment (excluding looked after children)_Number</v>
      </c>
      <c r="B1991" s="31" t="s">
        <v>414</v>
      </c>
      <c r="C1991" s="31" t="s">
        <v>415</v>
      </c>
      <c r="D1991" s="31" t="s">
        <v>474</v>
      </c>
      <c r="E1991" s="31" t="s">
        <v>475</v>
      </c>
      <c r="F1991" s="31" t="s">
        <v>30</v>
      </c>
      <c r="G1991" s="31" t="s">
        <v>117</v>
      </c>
      <c r="H1991" s="31" t="s">
        <v>743</v>
      </c>
      <c r="I1991" s="31">
        <v>39</v>
      </c>
      <c r="J1991" s="31">
        <v>4154</v>
      </c>
      <c r="K1991" s="31">
        <v>9.3885411651420299</v>
      </c>
      <c r="L1991" s="31" t="s">
        <v>1269</v>
      </c>
      <c r="M1991" s="31">
        <f t="shared" si="65"/>
        <v>9.3885411651420299</v>
      </c>
      <c r="N1991" s="31">
        <f t="shared" si="66"/>
        <v>0</v>
      </c>
    </row>
    <row r="1992" spans="1:14" x14ac:dyDescent="0.45">
      <c r="A1992" s="31" t="str">
        <f t="shared" si="64"/>
        <v>E09000030_CIN episodes for children aged &lt;1 at 31st March 2019 with substance misuse by a parent/someone else in household identified as a factor at CIN assessment (excluding looked after children)_Number</v>
      </c>
      <c r="B1992" s="31" t="s">
        <v>440</v>
      </c>
      <c r="C1992" s="31" t="s">
        <v>441</v>
      </c>
      <c r="D1992" s="31" t="s">
        <v>474</v>
      </c>
      <c r="E1992" s="31" t="s">
        <v>475</v>
      </c>
      <c r="F1992" s="31" t="s">
        <v>30</v>
      </c>
      <c r="G1992" s="31" t="s">
        <v>117</v>
      </c>
      <c r="H1992" s="31" t="s">
        <v>743</v>
      </c>
      <c r="I1992" s="31">
        <v>33</v>
      </c>
      <c r="J1992" s="31">
        <v>4529</v>
      </c>
      <c r="K1992" s="31">
        <v>7.28637668359461</v>
      </c>
      <c r="L1992" s="31" t="s">
        <v>1299</v>
      </c>
      <c r="M1992" s="31">
        <f t="shared" si="65"/>
        <v>7.28637668359461</v>
      </c>
      <c r="N1992" s="31">
        <f t="shared" si="66"/>
        <v>0</v>
      </c>
    </row>
    <row r="1993" spans="1:14" x14ac:dyDescent="0.45">
      <c r="A1993" s="31" t="str">
        <f t="shared" si="64"/>
        <v>E09000032_CIN episodes for children aged &lt;1 at 31st March 2019 with substance misuse by a parent/someone else in household identified as a factor at CIN assessment (excluding looked after children)_Number</v>
      </c>
      <c r="B1993" s="31" t="s">
        <v>450</v>
      </c>
      <c r="C1993" s="31" t="s">
        <v>451</v>
      </c>
      <c r="D1993" s="31" t="s">
        <v>474</v>
      </c>
      <c r="E1993" s="31" t="s">
        <v>475</v>
      </c>
      <c r="F1993" s="31" t="s">
        <v>30</v>
      </c>
      <c r="G1993" s="31" t="s">
        <v>117</v>
      </c>
      <c r="H1993" s="31" t="s">
        <v>743</v>
      </c>
      <c r="I1993" s="31">
        <v>20</v>
      </c>
      <c r="J1993" s="31">
        <v>4567</v>
      </c>
      <c r="K1993" s="31">
        <v>4.3792423910663496</v>
      </c>
      <c r="L1993" s="31" t="s">
        <v>1300</v>
      </c>
      <c r="M1993" s="31">
        <f t="shared" si="65"/>
        <v>4.3792423910663496</v>
      </c>
      <c r="N1993" s="31">
        <f t="shared" si="66"/>
        <v>0</v>
      </c>
    </row>
    <row r="1994" spans="1:14" x14ac:dyDescent="0.45">
      <c r="A1994" s="31" t="str">
        <f t="shared" si="64"/>
        <v>E09000033_CIN episodes for children aged &lt;1 at 31st March 2019 with substance misuse by a parent/someone else in household identified as a factor at CIN assessment (excluding looked after children)_Number</v>
      </c>
      <c r="B1994" s="31" t="s">
        <v>506</v>
      </c>
      <c r="C1994" s="31" t="s">
        <v>507</v>
      </c>
      <c r="D1994" s="31" t="s">
        <v>474</v>
      </c>
      <c r="E1994" s="31" t="s">
        <v>475</v>
      </c>
      <c r="F1994" s="31" t="s">
        <v>30</v>
      </c>
      <c r="G1994" s="31" t="s">
        <v>117</v>
      </c>
      <c r="H1994" s="31" t="s">
        <v>743</v>
      </c>
      <c r="I1994" s="31">
        <v>17</v>
      </c>
      <c r="J1994" s="31">
        <v>2589</v>
      </c>
      <c r="K1994" s="31">
        <v>6.5662417921977596</v>
      </c>
      <c r="L1994" s="31" t="s">
        <v>1301</v>
      </c>
      <c r="M1994" s="31">
        <f t="shared" si="65"/>
        <v>6.5662417921977596</v>
      </c>
      <c r="N1994" s="31">
        <f t="shared" si="66"/>
        <v>0</v>
      </c>
    </row>
    <row r="1995" spans="1:14" x14ac:dyDescent="0.45">
      <c r="A1995" s="31" t="str">
        <f t="shared" ref="A1995:A2058" si="67">CONCATENATE(B1995,"_",G1995,"_",H1995)</f>
        <v>E09000002_CIN episodes for children aged &lt;1 at 31st March 2019 with substance misuse by a parent/someone else in household identified as a factor at CIN assessment (excluding looked after children)_Number</v>
      </c>
      <c r="B1995" s="31" t="s">
        <v>227</v>
      </c>
      <c r="C1995" s="31" t="s">
        <v>228</v>
      </c>
      <c r="D1995" s="31" t="s">
        <v>474</v>
      </c>
      <c r="E1995" s="31" t="s">
        <v>475</v>
      </c>
      <c r="F1995" s="31" t="s">
        <v>30</v>
      </c>
      <c r="G1995" s="31" t="s">
        <v>117</v>
      </c>
      <c r="H1995" s="31" t="s">
        <v>743</v>
      </c>
      <c r="I1995" s="31">
        <v>35</v>
      </c>
      <c r="J1995" s="31">
        <v>3819</v>
      </c>
      <c r="K1995" s="31">
        <v>9.1647028017805692</v>
      </c>
      <c r="L1995" s="31" t="s">
        <v>1241</v>
      </c>
      <c r="M1995" s="31">
        <f t="shared" si="65"/>
        <v>9.1647028017805692</v>
      </c>
      <c r="N1995" s="31">
        <f t="shared" si="66"/>
        <v>0</v>
      </c>
    </row>
    <row r="1996" spans="1:14" x14ac:dyDescent="0.45">
      <c r="A1996" s="31" t="str">
        <f t="shared" si="67"/>
        <v>E09000003_CIN episodes for children aged &lt;1 at 31st March 2019 with substance misuse by a parent/someone else in household identified as a factor at CIN assessment (excluding looked after children)_Number</v>
      </c>
      <c r="B1996" s="31" t="s">
        <v>233</v>
      </c>
      <c r="C1996" s="31" t="s">
        <v>234</v>
      </c>
      <c r="D1996" s="31" t="s">
        <v>474</v>
      </c>
      <c r="E1996" s="31" t="s">
        <v>475</v>
      </c>
      <c r="F1996" s="31" t="s">
        <v>30</v>
      </c>
      <c r="G1996" s="31" t="s">
        <v>117</v>
      </c>
      <c r="H1996" s="31" t="s">
        <v>743</v>
      </c>
      <c r="I1996" s="31">
        <v>28</v>
      </c>
      <c r="J1996" s="31">
        <v>5250</v>
      </c>
      <c r="K1996" s="31">
        <v>5.3333333333333304</v>
      </c>
      <c r="L1996" s="31" t="s">
        <v>1302</v>
      </c>
      <c r="M1996" s="31">
        <f t="shared" ref="M1996:M2059" si="68">K1996</f>
        <v>5.3333333333333304</v>
      </c>
      <c r="N1996" s="31">
        <f t="shared" si="66"/>
        <v>0</v>
      </c>
    </row>
    <row r="1997" spans="1:14" x14ac:dyDescent="0.45">
      <c r="A1997" s="31" t="str">
        <f t="shared" si="67"/>
        <v>E09000004_CIN episodes for children aged &lt;1 at 31st March 2019 with substance misuse by a parent/someone else in household identified as a factor at CIN assessment (excluding looked after children)_Number</v>
      </c>
      <c r="B1997" s="31" t="s">
        <v>242</v>
      </c>
      <c r="C1997" s="31" t="s">
        <v>243</v>
      </c>
      <c r="D1997" s="31" t="s">
        <v>474</v>
      </c>
      <c r="E1997" s="31" t="s">
        <v>475</v>
      </c>
      <c r="F1997" s="31" t="s">
        <v>30</v>
      </c>
      <c r="G1997" s="31" t="s">
        <v>117</v>
      </c>
      <c r="H1997" s="31" t="s">
        <v>743</v>
      </c>
      <c r="I1997" s="31">
        <v>21</v>
      </c>
      <c r="J1997" s="31">
        <v>3133</v>
      </c>
      <c r="K1997" s="31">
        <v>6.7028407277369899</v>
      </c>
      <c r="L1997" s="31" t="s">
        <v>1303</v>
      </c>
      <c r="M1997" s="31">
        <f t="shared" si="68"/>
        <v>6.7028407277369899</v>
      </c>
      <c r="N1997" s="31">
        <f t="shared" si="66"/>
        <v>0</v>
      </c>
    </row>
    <row r="1998" spans="1:14" x14ac:dyDescent="0.45">
      <c r="A1998" s="31" t="str">
        <f t="shared" si="67"/>
        <v>E09000005_CIN episodes for children aged &lt;1 at 31st March 2019 with substance misuse by a parent/someone else in household identified as a factor at CIN assessment (excluding looked after children)_Number</v>
      </c>
      <c r="B1998" s="31" t="s">
        <v>261</v>
      </c>
      <c r="C1998" s="31" t="s">
        <v>262</v>
      </c>
      <c r="D1998" s="31" t="s">
        <v>474</v>
      </c>
      <c r="E1998" s="31" t="s">
        <v>475</v>
      </c>
      <c r="F1998" s="31" t="s">
        <v>30</v>
      </c>
      <c r="G1998" s="31" t="s">
        <v>117</v>
      </c>
      <c r="H1998" s="31" t="s">
        <v>743</v>
      </c>
      <c r="I1998" s="31">
        <v>27</v>
      </c>
      <c r="J1998" s="31">
        <v>4825</v>
      </c>
      <c r="K1998" s="31">
        <v>5.5958549222797904</v>
      </c>
      <c r="L1998" s="31" t="s">
        <v>1304</v>
      </c>
      <c r="M1998" s="31">
        <f t="shared" si="68"/>
        <v>5.5958549222797904</v>
      </c>
      <c r="N1998" s="31">
        <f t="shared" si="66"/>
        <v>0</v>
      </c>
    </row>
    <row r="1999" spans="1:14" x14ac:dyDescent="0.45">
      <c r="A1999" s="31" t="str">
        <f t="shared" si="67"/>
        <v>E09000006_CIN episodes for children aged &lt;1 at 31st March 2019 with substance misuse by a parent/someone else in household identified as a factor at CIN assessment (excluding looked after children)_Number</v>
      </c>
      <c r="B1999" s="31" t="s">
        <v>267</v>
      </c>
      <c r="C1999" s="31" t="s">
        <v>268</v>
      </c>
      <c r="D1999" s="31" t="s">
        <v>474</v>
      </c>
      <c r="E1999" s="31" t="s">
        <v>475</v>
      </c>
      <c r="F1999" s="31" t="s">
        <v>30</v>
      </c>
      <c r="G1999" s="31" t="s">
        <v>117</v>
      </c>
      <c r="H1999" s="31" t="s">
        <v>743</v>
      </c>
      <c r="I1999" s="31">
        <v>54</v>
      </c>
      <c r="J1999" s="31">
        <v>4232</v>
      </c>
      <c r="K1999" s="31">
        <v>12.759924385633299</v>
      </c>
      <c r="L1999" s="31" t="s">
        <v>1124</v>
      </c>
      <c r="M1999" s="31">
        <f t="shared" si="68"/>
        <v>12.759924385633299</v>
      </c>
      <c r="N1999" s="31">
        <f t="shared" si="66"/>
        <v>0</v>
      </c>
    </row>
    <row r="2000" spans="1:14" x14ac:dyDescent="0.45">
      <c r="A2000" s="31" t="str">
        <f t="shared" si="67"/>
        <v>E09000008_CIN episodes for children aged &lt;1 at 31st March 2019 with substance misuse by a parent/someone else in household identified as a factor at CIN assessment (excluding looked after children)_Number</v>
      </c>
      <c r="B2000" s="31" t="s">
        <v>486</v>
      </c>
      <c r="C2000" s="31" t="s">
        <v>487</v>
      </c>
      <c r="D2000" s="31" t="s">
        <v>474</v>
      </c>
      <c r="E2000" s="31" t="s">
        <v>475</v>
      </c>
      <c r="F2000" s="31" t="s">
        <v>30</v>
      </c>
      <c r="G2000" s="31" t="s">
        <v>117</v>
      </c>
      <c r="H2000" s="31" t="s">
        <v>743</v>
      </c>
      <c r="I2000" s="31">
        <v>43</v>
      </c>
      <c r="J2000" s="31">
        <v>5591</v>
      </c>
      <c r="K2000" s="31">
        <v>7.6909318547665899</v>
      </c>
      <c r="L2000" s="31" t="s">
        <v>1305</v>
      </c>
      <c r="M2000" s="31">
        <f t="shared" si="68"/>
        <v>7.6909318547665899</v>
      </c>
      <c r="N2000" s="31">
        <f t="shared" si="66"/>
        <v>0</v>
      </c>
    </row>
    <row r="2001" spans="1:14" x14ac:dyDescent="0.45">
      <c r="A2001" s="31" t="str">
        <f t="shared" si="67"/>
        <v>E09000009_CIN episodes for children aged &lt;1 at 31st March 2019 with substance misuse by a parent/someone else in household identified as a factor at CIN assessment (excluding looked after children)_Number</v>
      </c>
      <c r="B2001" s="31" t="s">
        <v>509</v>
      </c>
      <c r="C2001" s="31" t="s">
        <v>510</v>
      </c>
      <c r="D2001" s="31" t="s">
        <v>474</v>
      </c>
      <c r="E2001" s="31" t="s">
        <v>475</v>
      </c>
      <c r="F2001" s="31" t="s">
        <v>30</v>
      </c>
      <c r="G2001" s="31" t="s">
        <v>117</v>
      </c>
      <c r="H2001" s="31" t="s">
        <v>743</v>
      </c>
      <c r="I2001" s="31">
        <v>35</v>
      </c>
      <c r="J2001" s="31">
        <v>4807</v>
      </c>
      <c r="K2001" s="31">
        <v>7.2810484709798198</v>
      </c>
      <c r="L2001" s="31" t="s">
        <v>1299</v>
      </c>
      <c r="M2001" s="31">
        <f t="shared" si="68"/>
        <v>7.2810484709798198</v>
      </c>
      <c r="N2001" s="31">
        <f t="shared" si="66"/>
        <v>0</v>
      </c>
    </row>
    <row r="2002" spans="1:14" x14ac:dyDescent="0.45">
      <c r="A2002" s="31" t="str">
        <f t="shared" si="67"/>
        <v>E09000010_CIN episodes for children aged &lt;1 at 31st March 2019 with substance misuse by a parent/someone else in household identified as a factor at CIN assessment (excluding looked after children)_Number</v>
      </c>
      <c r="B2002" s="31" t="s">
        <v>301</v>
      </c>
      <c r="C2002" s="31" t="s">
        <v>302</v>
      </c>
      <c r="D2002" s="31" t="s">
        <v>474</v>
      </c>
      <c r="E2002" s="31" t="s">
        <v>475</v>
      </c>
      <c r="F2002" s="31" t="s">
        <v>30</v>
      </c>
      <c r="G2002" s="31" t="s">
        <v>117</v>
      </c>
      <c r="H2002" s="31" t="s">
        <v>743</v>
      </c>
      <c r="I2002" s="31">
        <v>56</v>
      </c>
      <c r="J2002" s="31">
        <v>4739</v>
      </c>
      <c r="K2002" s="31">
        <v>11.8168389955687</v>
      </c>
      <c r="L2002" s="31" t="s">
        <v>1199</v>
      </c>
      <c r="M2002" s="31">
        <f t="shared" si="68"/>
        <v>11.8168389955687</v>
      </c>
      <c r="N2002" s="31">
        <f t="shared" si="66"/>
        <v>0</v>
      </c>
    </row>
    <row r="2003" spans="1:14" x14ac:dyDescent="0.45">
      <c r="A2003" s="31" t="str">
        <f t="shared" si="67"/>
        <v>E09000014_CIN episodes for children aged &lt;1 at 31st March 2019 with substance misuse by a parent/someone else in household identified as a factor at CIN assessment (excluding looked after children)_Number</v>
      </c>
      <c r="B2003" s="31" t="s">
        <v>311</v>
      </c>
      <c r="C2003" s="31" t="s">
        <v>312</v>
      </c>
      <c r="D2003" s="31" t="s">
        <v>474</v>
      </c>
      <c r="E2003" s="31" t="s">
        <v>475</v>
      </c>
      <c r="F2003" s="31" t="s">
        <v>30</v>
      </c>
      <c r="G2003" s="31" t="s">
        <v>117</v>
      </c>
      <c r="H2003" s="31" t="s">
        <v>743</v>
      </c>
      <c r="I2003" s="31">
        <v>31</v>
      </c>
      <c r="J2003" s="31">
        <v>3767</v>
      </c>
      <c r="K2003" s="31">
        <v>8.2293602336076503</v>
      </c>
      <c r="L2003" s="31" t="s">
        <v>1187</v>
      </c>
      <c r="M2003" s="31">
        <f t="shared" si="68"/>
        <v>8.2293602336076503</v>
      </c>
      <c r="N2003" s="31">
        <f t="shared" si="66"/>
        <v>0</v>
      </c>
    </row>
    <row r="2004" spans="1:14" x14ac:dyDescent="0.45">
      <c r="A2004" s="31" t="str">
        <f t="shared" si="67"/>
        <v>E09000015_CIN episodes for children aged &lt;1 at 31st March 2019 with substance misuse by a parent/someone else in household identified as a factor at CIN assessment (excluding looked after children)_Number</v>
      </c>
      <c r="B2004" s="31" t="s">
        <v>496</v>
      </c>
      <c r="C2004" s="31" t="s">
        <v>497</v>
      </c>
      <c r="D2004" s="31" t="s">
        <v>474</v>
      </c>
      <c r="E2004" s="31" t="s">
        <v>475</v>
      </c>
      <c r="F2004" s="31" t="s">
        <v>30</v>
      </c>
      <c r="G2004" s="31" t="s">
        <v>117</v>
      </c>
      <c r="H2004" s="31" t="s">
        <v>743</v>
      </c>
      <c r="I2004" s="31">
        <v>28</v>
      </c>
      <c r="J2004" s="31">
        <v>3577</v>
      </c>
      <c r="K2004" s="31">
        <v>7.8277886497064602</v>
      </c>
      <c r="L2004" s="31" t="s">
        <v>1240</v>
      </c>
      <c r="M2004" s="31">
        <f t="shared" si="68"/>
        <v>7.8277886497064602</v>
      </c>
      <c r="N2004" s="31">
        <f t="shared" si="66"/>
        <v>0</v>
      </c>
    </row>
    <row r="2005" spans="1:14" x14ac:dyDescent="0.45">
      <c r="A2005" s="31" t="str">
        <f t="shared" si="67"/>
        <v>E09000016_CIN episodes for children aged &lt;1 at 31st March 2019 with substance misuse by a parent/someone else in household identified as a factor at CIN assessment (excluding looked after children)_Number</v>
      </c>
      <c r="B2005" s="31" t="s">
        <v>315</v>
      </c>
      <c r="C2005" s="31" t="s">
        <v>316</v>
      </c>
      <c r="D2005" s="31" t="s">
        <v>474</v>
      </c>
      <c r="E2005" s="31" t="s">
        <v>475</v>
      </c>
      <c r="F2005" s="31" t="s">
        <v>30</v>
      </c>
      <c r="G2005" s="31" t="s">
        <v>117</v>
      </c>
      <c r="H2005" s="31" t="s">
        <v>743</v>
      </c>
      <c r="I2005" s="31">
        <v>15</v>
      </c>
      <c r="J2005" s="31">
        <v>3365</v>
      </c>
      <c r="K2005" s="31">
        <v>4.4576523031203603</v>
      </c>
      <c r="L2005" s="31" t="s">
        <v>1306</v>
      </c>
      <c r="M2005" s="31">
        <f t="shared" si="68"/>
        <v>4.4576523031203603</v>
      </c>
      <c r="N2005" s="31">
        <f t="shared" si="66"/>
        <v>0</v>
      </c>
    </row>
    <row r="2006" spans="1:14" x14ac:dyDescent="0.45">
      <c r="A2006" s="31" t="str">
        <f t="shared" si="67"/>
        <v>E09000017_CIN episodes for children aged &lt;1 at 31st March 2019 with substance misuse by a parent/someone else in household identified as a factor at CIN assessment (excluding looked after children)_Number</v>
      </c>
      <c r="B2006" s="31" t="s">
        <v>321</v>
      </c>
      <c r="C2006" s="31" t="s">
        <v>322</v>
      </c>
      <c r="D2006" s="31" t="s">
        <v>474</v>
      </c>
      <c r="E2006" s="31" t="s">
        <v>475</v>
      </c>
      <c r="F2006" s="31" t="s">
        <v>30</v>
      </c>
      <c r="G2006" s="31" t="s">
        <v>117</v>
      </c>
      <c r="H2006" s="31" t="s">
        <v>743</v>
      </c>
      <c r="I2006" s="31">
        <v>25</v>
      </c>
      <c r="J2006" s="31">
        <v>4372</v>
      </c>
      <c r="K2006" s="31">
        <v>5.7182067703568196</v>
      </c>
      <c r="L2006" s="31" t="s">
        <v>1298</v>
      </c>
      <c r="M2006" s="31">
        <f t="shared" si="68"/>
        <v>5.7182067703568196</v>
      </c>
      <c r="N2006" s="31">
        <f t="shared" si="66"/>
        <v>0</v>
      </c>
    </row>
    <row r="2007" spans="1:14" x14ac:dyDescent="0.45">
      <c r="A2007" s="31" t="str">
        <f t="shared" si="67"/>
        <v>E09000018_CIN episodes for children aged &lt;1 at 31st March 2019 with substance misuse by a parent/someone else in household identified as a factor at CIN assessment (excluding looked after children)_Number</v>
      </c>
      <c r="B2007" s="31" t="s">
        <v>323</v>
      </c>
      <c r="C2007" s="31" t="s">
        <v>324</v>
      </c>
      <c r="D2007" s="31" t="s">
        <v>474</v>
      </c>
      <c r="E2007" s="31" t="s">
        <v>475</v>
      </c>
      <c r="F2007" s="31" t="s">
        <v>30</v>
      </c>
      <c r="G2007" s="31" t="s">
        <v>117</v>
      </c>
      <c r="H2007" s="31" t="s">
        <v>743</v>
      </c>
      <c r="I2007" s="31">
        <v>39</v>
      </c>
      <c r="J2007" s="31">
        <v>3987</v>
      </c>
      <c r="K2007" s="31">
        <v>9.7817908201655399</v>
      </c>
      <c r="L2007" s="31" t="s">
        <v>1307</v>
      </c>
      <c r="M2007" s="31">
        <f t="shared" si="68"/>
        <v>9.7817908201655399</v>
      </c>
      <c r="N2007" s="31">
        <f t="shared" si="66"/>
        <v>0</v>
      </c>
    </row>
    <row r="2008" spans="1:14" x14ac:dyDescent="0.45">
      <c r="A2008" s="31" t="str">
        <f t="shared" si="67"/>
        <v>E09000021_CIN episodes for children aged &lt;1 at 31st March 2019 with substance misuse by a parent/someone else in household identified as a factor at CIN assessment (excluding looked after children)_Number</v>
      </c>
      <c r="B2008" s="31" t="s">
        <v>520</v>
      </c>
      <c r="C2008" s="31" t="s">
        <v>521</v>
      </c>
      <c r="D2008" s="31" t="s">
        <v>474</v>
      </c>
      <c r="E2008" s="31" t="s">
        <v>475</v>
      </c>
      <c r="F2008" s="31" t="s">
        <v>30</v>
      </c>
      <c r="G2008" s="31" t="s">
        <v>117</v>
      </c>
      <c r="H2008" s="31" t="s">
        <v>743</v>
      </c>
      <c r="I2008" s="31">
        <v>19</v>
      </c>
      <c r="J2008" s="31">
        <v>2087</v>
      </c>
      <c r="K2008" s="31">
        <v>9.1039770004791603</v>
      </c>
      <c r="L2008" s="31" t="s">
        <v>1258</v>
      </c>
      <c r="M2008" s="31">
        <f t="shared" si="68"/>
        <v>9.1039770004791603</v>
      </c>
      <c r="N2008" s="31">
        <f t="shared" si="66"/>
        <v>0</v>
      </c>
    </row>
    <row r="2009" spans="1:14" x14ac:dyDescent="0.45">
      <c r="A2009" s="31" t="str">
        <f t="shared" si="67"/>
        <v>E09000024_CIN episodes for children aged &lt;1 at 31st March 2019 with substance misuse by a parent/someone else in household identified as a factor at CIN assessment (excluding looked after children)_Number</v>
      </c>
      <c r="B2009" s="31" t="s">
        <v>353</v>
      </c>
      <c r="C2009" s="31" t="s">
        <v>354</v>
      </c>
      <c r="D2009" s="31" t="s">
        <v>474</v>
      </c>
      <c r="E2009" s="31" t="s">
        <v>475</v>
      </c>
      <c r="F2009" s="31" t="s">
        <v>30</v>
      </c>
      <c r="G2009" s="31" t="s">
        <v>117</v>
      </c>
      <c r="H2009" s="31" t="s">
        <v>743</v>
      </c>
      <c r="I2009" s="31">
        <v>23</v>
      </c>
      <c r="J2009" s="31">
        <v>3035</v>
      </c>
      <c r="K2009" s="31">
        <v>7.5782537067545297</v>
      </c>
      <c r="L2009" s="31" t="s">
        <v>1242</v>
      </c>
      <c r="M2009" s="31">
        <f t="shared" si="68"/>
        <v>7.5782537067545297</v>
      </c>
      <c r="N2009" s="31">
        <f t="shared" si="66"/>
        <v>0</v>
      </c>
    </row>
    <row r="2010" spans="1:14" x14ac:dyDescent="0.45">
      <c r="A2010" s="31" t="str">
        <f t="shared" si="67"/>
        <v>E09000025_CIN episodes for children aged &lt;1 at 31st March 2019 with substance misuse by a parent/someone else in household identified as a factor at CIN assessment (excluding looked after children)_Number</v>
      </c>
      <c r="B2010" s="31" t="s">
        <v>359</v>
      </c>
      <c r="C2010" s="31" t="s">
        <v>360</v>
      </c>
      <c r="D2010" s="31" t="s">
        <v>474</v>
      </c>
      <c r="E2010" s="31" t="s">
        <v>475</v>
      </c>
      <c r="F2010" s="31" t="s">
        <v>30</v>
      </c>
      <c r="G2010" s="31" t="s">
        <v>117</v>
      </c>
      <c r="H2010" s="31" t="s">
        <v>743</v>
      </c>
      <c r="I2010" s="31">
        <v>35</v>
      </c>
      <c r="J2010" s="31">
        <v>5706</v>
      </c>
      <c r="K2010" s="31">
        <v>6.1338941465124401</v>
      </c>
      <c r="L2010" s="31" t="s">
        <v>1230</v>
      </c>
      <c r="M2010" s="31">
        <f t="shared" si="68"/>
        <v>6.1338941465124401</v>
      </c>
      <c r="N2010" s="31">
        <f t="shared" si="66"/>
        <v>0</v>
      </c>
    </row>
    <row r="2011" spans="1:14" x14ac:dyDescent="0.45">
      <c r="A2011" s="31" t="str">
        <f t="shared" si="67"/>
        <v>E09000026_CIN episodes for children aged &lt;1 at 31st March 2019 with substance misuse by a parent/someone else in household identified as a factor at CIN assessment (excluding looked after children)_Number</v>
      </c>
      <c r="B2011" s="31" t="s">
        <v>385</v>
      </c>
      <c r="C2011" s="31" t="s">
        <v>386</v>
      </c>
      <c r="D2011" s="31" t="s">
        <v>474</v>
      </c>
      <c r="E2011" s="31" t="s">
        <v>475</v>
      </c>
      <c r="F2011" s="31" t="s">
        <v>30</v>
      </c>
      <c r="G2011" s="31" t="s">
        <v>117</v>
      </c>
      <c r="H2011" s="31" t="s">
        <v>743</v>
      </c>
      <c r="I2011" s="31">
        <v>14</v>
      </c>
      <c r="J2011" s="31">
        <v>4605</v>
      </c>
      <c r="K2011" s="31">
        <v>3.04017372421281</v>
      </c>
      <c r="L2011" s="31" t="s">
        <v>1308</v>
      </c>
      <c r="M2011" s="31">
        <f t="shared" si="68"/>
        <v>3.04017372421281</v>
      </c>
      <c r="N2011" s="31">
        <f t="shared" si="66"/>
        <v>0</v>
      </c>
    </row>
    <row r="2012" spans="1:14" x14ac:dyDescent="0.45">
      <c r="A2012" s="31" t="str">
        <f t="shared" si="67"/>
        <v>E09000027_CIN episodes for children aged &lt;1 at 31st March 2019 with substance misuse by a parent/someone else in household identified as a factor at CIN assessment (excluding looked after children)_Number</v>
      </c>
      <c r="B2012" s="31" t="s">
        <v>389</v>
      </c>
      <c r="C2012" s="31" t="s">
        <v>390</v>
      </c>
      <c r="D2012" s="31" t="s">
        <v>474</v>
      </c>
      <c r="E2012" s="31" t="s">
        <v>475</v>
      </c>
      <c r="F2012" s="31" t="s">
        <v>30</v>
      </c>
      <c r="G2012" s="31" t="s">
        <v>117</v>
      </c>
      <c r="H2012" s="31" t="s">
        <v>743</v>
      </c>
      <c r="I2012" s="31">
        <v>20</v>
      </c>
      <c r="J2012" s="31">
        <v>2396</v>
      </c>
      <c r="K2012" s="31">
        <v>8.3472454090150308</v>
      </c>
      <c r="L2012" s="31" t="s">
        <v>1309</v>
      </c>
      <c r="M2012" s="31">
        <f t="shared" si="68"/>
        <v>8.3472454090150308</v>
      </c>
      <c r="N2012" s="31">
        <f t="shared" si="66"/>
        <v>0</v>
      </c>
    </row>
    <row r="2013" spans="1:14" x14ac:dyDescent="0.45">
      <c r="A2013" s="31" t="str">
        <f t="shared" si="67"/>
        <v>E09000029_CIN episodes for children aged &lt;1 at 31st March 2019 with substance misuse by a parent/someone else in household identified as a factor at CIN assessment (excluding looked after children)_Number</v>
      </c>
      <c r="B2013" s="31" t="s">
        <v>432</v>
      </c>
      <c r="C2013" s="31" t="s">
        <v>433</v>
      </c>
      <c r="D2013" s="31" t="s">
        <v>474</v>
      </c>
      <c r="E2013" s="31" t="s">
        <v>475</v>
      </c>
      <c r="F2013" s="31" t="s">
        <v>30</v>
      </c>
      <c r="G2013" s="31" t="s">
        <v>117</v>
      </c>
      <c r="H2013" s="31" t="s">
        <v>743</v>
      </c>
      <c r="I2013" s="31">
        <v>15</v>
      </c>
      <c r="J2013" s="31">
        <v>2549</v>
      </c>
      <c r="K2013" s="31">
        <v>5.8846606512357802</v>
      </c>
      <c r="L2013" s="31" t="s">
        <v>1310</v>
      </c>
      <c r="M2013" s="31">
        <f t="shared" si="68"/>
        <v>5.8846606512357802</v>
      </c>
      <c r="N2013" s="31">
        <f t="shared" si="66"/>
        <v>0</v>
      </c>
    </row>
    <row r="2014" spans="1:14" x14ac:dyDescent="0.45">
      <c r="A2014" s="31" t="str">
        <f t="shared" si="67"/>
        <v>E09000031_CIN episodes for children aged &lt;1 at 31st March 2019 with substance misuse by a parent/someone else in household identified as a factor at CIN assessment (excluding looked after children)_Number</v>
      </c>
      <c r="B2014" s="31" t="s">
        <v>448</v>
      </c>
      <c r="C2014" s="31" t="s">
        <v>449</v>
      </c>
      <c r="D2014" s="31" t="s">
        <v>474</v>
      </c>
      <c r="E2014" s="31" t="s">
        <v>475</v>
      </c>
      <c r="F2014" s="31" t="s">
        <v>30</v>
      </c>
      <c r="G2014" s="31" t="s">
        <v>117</v>
      </c>
      <c r="H2014" s="31" t="s">
        <v>743</v>
      </c>
      <c r="I2014" s="31">
        <v>18</v>
      </c>
      <c r="J2014" s="31">
        <v>4448</v>
      </c>
      <c r="K2014" s="31">
        <v>4.0467625899280604</v>
      </c>
      <c r="L2014" s="31" t="s">
        <v>1311</v>
      </c>
      <c r="M2014" s="31">
        <f t="shared" si="68"/>
        <v>4.0467625899280604</v>
      </c>
      <c r="N2014" s="31">
        <f t="shared" si="66"/>
        <v>0</v>
      </c>
    </row>
    <row r="2015" spans="1:14" x14ac:dyDescent="0.45">
      <c r="A2015" s="31" t="str">
        <f t="shared" si="67"/>
        <v>E08000025_CIN episodes for children aged &lt;1 at 31st March 2019 with substance misuse by a parent/someone else in household identified as a factor at CIN assessment (excluding looked after children)_Number</v>
      </c>
      <c r="B2015" s="31" t="s">
        <v>245</v>
      </c>
      <c r="C2015" s="31" t="s">
        <v>246</v>
      </c>
      <c r="D2015" s="31" t="s">
        <v>474</v>
      </c>
      <c r="E2015" s="31" t="s">
        <v>475</v>
      </c>
      <c r="F2015" s="31" t="s">
        <v>30</v>
      </c>
      <c r="G2015" s="31" t="s">
        <v>117</v>
      </c>
      <c r="H2015" s="31" t="s">
        <v>743</v>
      </c>
      <c r="I2015" s="31">
        <v>172</v>
      </c>
      <c r="J2015" s="31">
        <v>16082</v>
      </c>
      <c r="K2015" s="31">
        <v>10.695187165775399</v>
      </c>
      <c r="L2015" s="31" t="s">
        <v>1312</v>
      </c>
      <c r="M2015" s="31">
        <f t="shared" si="68"/>
        <v>10.695187165775399</v>
      </c>
      <c r="N2015" s="31">
        <f t="shared" si="66"/>
        <v>0</v>
      </c>
    </row>
    <row r="2016" spans="1:14" x14ac:dyDescent="0.45">
      <c r="A2016" s="31" t="str">
        <f t="shared" si="67"/>
        <v>E08000026_CIN episodes for children aged &lt;1 at 31st March 2019 with substance misuse by a parent/someone else in household identified as a factor at CIN assessment (excluding looked after children)_Number</v>
      </c>
      <c r="B2016" s="31" t="s">
        <v>283</v>
      </c>
      <c r="C2016" s="31" t="s">
        <v>284</v>
      </c>
      <c r="D2016" s="31" t="s">
        <v>474</v>
      </c>
      <c r="E2016" s="31" t="s">
        <v>475</v>
      </c>
      <c r="F2016" s="31" t="s">
        <v>30</v>
      </c>
      <c r="G2016" s="31" t="s">
        <v>117</v>
      </c>
      <c r="H2016" s="31" t="s">
        <v>743</v>
      </c>
      <c r="I2016" s="31">
        <v>69</v>
      </c>
      <c r="J2016" s="31">
        <v>4431</v>
      </c>
      <c r="K2016" s="31">
        <v>15.572105619499</v>
      </c>
      <c r="L2016" s="31" t="s">
        <v>1313</v>
      </c>
      <c r="M2016" s="31">
        <f t="shared" si="68"/>
        <v>15.572105619499</v>
      </c>
      <c r="N2016" s="31">
        <f t="shared" si="66"/>
        <v>0</v>
      </c>
    </row>
    <row r="2017" spans="1:14" x14ac:dyDescent="0.45">
      <c r="A2017" s="31" t="str">
        <f t="shared" si="67"/>
        <v>E08000027_CIN episodes for children aged &lt;1 at 31st March 2019 with substance misuse by a parent/someone else in household identified as a factor at CIN assessment (excluding looked after children)_Number</v>
      </c>
      <c r="B2017" s="31" t="s">
        <v>297</v>
      </c>
      <c r="C2017" s="31" t="s">
        <v>298</v>
      </c>
      <c r="D2017" s="31" t="s">
        <v>474</v>
      </c>
      <c r="E2017" s="31" t="s">
        <v>475</v>
      </c>
      <c r="F2017" s="31" t="s">
        <v>30</v>
      </c>
      <c r="G2017" s="31" t="s">
        <v>117</v>
      </c>
      <c r="H2017" s="31" t="s">
        <v>743</v>
      </c>
      <c r="I2017" s="31">
        <v>11</v>
      </c>
      <c r="J2017" s="31">
        <v>3702</v>
      </c>
      <c r="K2017" s="31">
        <v>2.9713668287412198</v>
      </c>
      <c r="L2017" s="31" t="s">
        <v>1308</v>
      </c>
      <c r="M2017" s="31">
        <f t="shared" si="68"/>
        <v>2.9713668287412198</v>
      </c>
      <c r="N2017" s="31">
        <f t="shared" si="66"/>
        <v>0</v>
      </c>
    </row>
    <row r="2018" spans="1:14" x14ac:dyDescent="0.45">
      <c r="A2018" s="31" t="str">
        <f t="shared" si="67"/>
        <v>E08000028_CIN episodes for children aged &lt;1 at 31st March 2019 with substance misuse by a parent/someone else in household identified as a factor at CIN assessment (excluding looked after children)_Number</v>
      </c>
      <c r="B2018" s="31" t="s">
        <v>397</v>
      </c>
      <c r="C2018" s="31" t="s">
        <v>398</v>
      </c>
      <c r="D2018" s="31" t="s">
        <v>474</v>
      </c>
      <c r="E2018" s="31" t="s">
        <v>475</v>
      </c>
      <c r="F2018" s="31" t="s">
        <v>30</v>
      </c>
      <c r="G2018" s="31" t="s">
        <v>117</v>
      </c>
      <c r="H2018" s="31" t="s">
        <v>743</v>
      </c>
      <c r="I2018" s="31">
        <v>66</v>
      </c>
      <c r="J2018" s="31">
        <v>4579</v>
      </c>
      <c r="K2018" s="31">
        <v>14.4136274295698</v>
      </c>
      <c r="L2018" s="31" t="s">
        <v>1245</v>
      </c>
      <c r="M2018" s="31">
        <f t="shared" si="68"/>
        <v>14.4136274295698</v>
      </c>
      <c r="N2018" s="31">
        <f t="shared" si="66"/>
        <v>0</v>
      </c>
    </row>
    <row r="2019" spans="1:14" x14ac:dyDescent="0.45">
      <c r="A2019" s="31" t="str">
        <f t="shared" si="67"/>
        <v>E08000029_CIN episodes for children aged &lt;1 at 31st March 2019 with substance misuse by a parent/someone else in household identified as a factor at CIN assessment (excluding looked after children)_Number</v>
      </c>
      <c r="B2019" s="31" t="s">
        <v>516</v>
      </c>
      <c r="C2019" s="31" t="s">
        <v>517</v>
      </c>
      <c r="D2019" s="31" t="s">
        <v>474</v>
      </c>
      <c r="E2019" s="31" t="s">
        <v>475</v>
      </c>
      <c r="F2019" s="31" t="s">
        <v>30</v>
      </c>
      <c r="G2019" s="31" t="s">
        <v>117</v>
      </c>
      <c r="H2019" s="31" t="s">
        <v>743</v>
      </c>
      <c r="I2019" s="31">
        <v>30</v>
      </c>
      <c r="J2019" s="31">
        <v>2300</v>
      </c>
      <c r="K2019" s="31">
        <v>13.0434782608696</v>
      </c>
      <c r="L2019" s="31" t="s">
        <v>1295</v>
      </c>
      <c r="M2019" s="31">
        <f t="shared" si="68"/>
        <v>13.0434782608696</v>
      </c>
      <c r="N2019" s="31">
        <f t="shared" si="66"/>
        <v>0</v>
      </c>
    </row>
    <row r="2020" spans="1:14" x14ac:dyDescent="0.45">
      <c r="A2020" s="31" t="str">
        <f t="shared" si="67"/>
        <v>E08000030_CIN episodes for children aged &lt;1 at 31st March 2019 with substance misuse by a parent/someone else in household identified as a factor at CIN assessment (excluding looked after children)_Number</v>
      </c>
      <c r="B2020" s="31" t="s">
        <v>446</v>
      </c>
      <c r="C2020" s="31" t="s">
        <v>447</v>
      </c>
      <c r="D2020" s="31" t="s">
        <v>474</v>
      </c>
      <c r="E2020" s="31" t="s">
        <v>475</v>
      </c>
      <c r="F2020" s="31" t="s">
        <v>30</v>
      </c>
      <c r="G2020" s="31" t="s">
        <v>117</v>
      </c>
      <c r="H2020" s="31" t="s">
        <v>743</v>
      </c>
      <c r="I2020" s="31">
        <v>58</v>
      </c>
      <c r="J2020" s="31">
        <v>3892</v>
      </c>
      <c r="K2020" s="31">
        <v>14.9023638232271</v>
      </c>
      <c r="L2020" s="31" t="s">
        <v>1286</v>
      </c>
      <c r="M2020" s="31">
        <f t="shared" si="68"/>
        <v>14.9023638232271</v>
      </c>
      <c r="N2020" s="31">
        <f t="shared" si="66"/>
        <v>0</v>
      </c>
    </row>
    <row r="2021" spans="1:14" x14ac:dyDescent="0.45">
      <c r="A2021" s="31" t="str">
        <f t="shared" si="67"/>
        <v>E08000031_CIN episodes for children aged &lt;1 at 31st March 2019 with substance misuse by a parent/someone else in household identified as a factor at CIN assessment (excluding looked after children)_Number</v>
      </c>
      <c r="B2021" s="31" t="s">
        <v>468</v>
      </c>
      <c r="C2021" s="31" t="s">
        <v>469</v>
      </c>
      <c r="D2021" s="31" t="s">
        <v>474</v>
      </c>
      <c r="E2021" s="31" t="s">
        <v>475</v>
      </c>
      <c r="F2021" s="31" t="s">
        <v>30</v>
      </c>
      <c r="G2021" s="31" t="s">
        <v>117</v>
      </c>
      <c r="H2021" s="31" t="s">
        <v>743</v>
      </c>
      <c r="I2021" s="31">
        <v>20</v>
      </c>
      <c r="J2021" s="31">
        <v>3481</v>
      </c>
      <c r="K2021" s="31">
        <v>5.7454754380924999</v>
      </c>
      <c r="L2021" s="31" t="s">
        <v>1298</v>
      </c>
      <c r="M2021" s="31">
        <f t="shared" si="68"/>
        <v>5.7454754380924999</v>
      </c>
      <c r="N2021" s="31">
        <f t="shared" si="66"/>
        <v>0</v>
      </c>
    </row>
    <row r="2022" spans="1:14" x14ac:dyDescent="0.45">
      <c r="A2022" s="31" t="str">
        <f t="shared" si="67"/>
        <v>E08000011_CIN episodes for children aged &lt;1 at 31st March 2019 with substance misuse by a parent/someone else in household identified as a factor at CIN assessment (excluding looked after children)_Number</v>
      </c>
      <c r="B2022" s="31" t="s">
        <v>333</v>
      </c>
      <c r="C2022" s="31" t="s">
        <v>334</v>
      </c>
      <c r="D2022" s="31" t="s">
        <v>474</v>
      </c>
      <c r="E2022" s="31" t="s">
        <v>475</v>
      </c>
      <c r="F2022" s="31" t="s">
        <v>30</v>
      </c>
      <c r="G2022" s="31" t="s">
        <v>117</v>
      </c>
      <c r="H2022" s="31" t="s">
        <v>743</v>
      </c>
      <c r="I2022" s="31">
        <v>23</v>
      </c>
      <c r="J2022" s="31">
        <v>1977</v>
      </c>
      <c r="K2022" s="31">
        <v>11.633788568538201</v>
      </c>
      <c r="L2022" s="31" t="s">
        <v>1231</v>
      </c>
      <c r="M2022" s="31">
        <f t="shared" si="68"/>
        <v>11.633788568538201</v>
      </c>
      <c r="N2022" s="31">
        <f t="shared" si="66"/>
        <v>0</v>
      </c>
    </row>
    <row r="2023" spans="1:14" x14ac:dyDescent="0.45">
      <c r="A2023" s="31" t="str">
        <f t="shared" si="67"/>
        <v>E08000012_CIN episodes for children aged &lt;1 at 31st March 2019 with substance misuse by a parent/someone else in household identified as a factor at CIN assessment (excluding looked after children)_Number</v>
      </c>
      <c r="B2023" s="31" t="s">
        <v>347</v>
      </c>
      <c r="C2023" s="31" t="s">
        <v>348</v>
      </c>
      <c r="D2023" s="31" t="s">
        <v>474</v>
      </c>
      <c r="E2023" s="31" t="s">
        <v>475</v>
      </c>
      <c r="F2023" s="31" t="s">
        <v>30</v>
      </c>
      <c r="G2023" s="31" t="s">
        <v>117</v>
      </c>
      <c r="H2023" s="31" t="s">
        <v>743</v>
      </c>
      <c r="I2023" s="31">
        <v>90</v>
      </c>
      <c r="J2023" s="31">
        <v>5908</v>
      </c>
      <c r="K2023" s="31">
        <v>15.2335815842925</v>
      </c>
      <c r="L2023" s="31" t="s">
        <v>1204</v>
      </c>
      <c r="M2023" s="31">
        <f t="shared" si="68"/>
        <v>15.2335815842925</v>
      </c>
      <c r="N2023" s="31">
        <f t="shared" si="66"/>
        <v>0</v>
      </c>
    </row>
    <row r="2024" spans="1:14" x14ac:dyDescent="0.45">
      <c r="A2024" s="31" t="str">
        <f t="shared" si="67"/>
        <v>E08000013_CIN episodes for children aged &lt;1 at 31st March 2019 with substance misuse by a parent/someone else in household identified as a factor at CIN assessment (excluding looked after children)_Number</v>
      </c>
      <c r="B2024" s="31" t="s">
        <v>416</v>
      </c>
      <c r="C2024" s="31" t="s">
        <v>417</v>
      </c>
      <c r="D2024" s="31" t="s">
        <v>474</v>
      </c>
      <c r="E2024" s="31" t="s">
        <v>475</v>
      </c>
      <c r="F2024" s="31" t="s">
        <v>30</v>
      </c>
      <c r="G2024" s="31" t="s">
        <v>117</v>
      </c>
      <c r="H2024" s="31" t="s">
        <v>743</v>
      </c>
      <c r="I2024" s="31">
        <v>42</v>
      </c>
      <c r="J2024" s="31">
        <v>1985</v>
      </c>
      <c r="K2024" s="31">
        <v>21.158690176322398</v>
      </c>
      <c r="L2024" s="31" t="s">
        <v>1314</v>
      </c>
      <c r="M2024" s="31">
        <f t="shared" si="68"/>
        <v>21.158690176322398</v>
      </c>
      <c r="N2024" s="31">
        <f t="shared" si="66"/>
        <v>0</v>
      </c>
    </row>
    <row r="2025" spans="1:14" x14ac:dyDescent="0.45">
      <c r="A2025" s="31" t="str">
        <f t="shared" si="67"/>
        <v>E08000014_CIN episodes for children aged &lt;1 at 31st March 2019 with substance misuse by a parent/someone else in household identified as a factor at CIN assessment (excluding looked after children)_Number</v>
      </c>
      <c r="B2025" s="31" t="s">
        <v>399</v>
      </c>
      <c r="C2025" s="31" t="s">
        <v>400</v>
      </c>
      <c r="D2025" s="31" t="s">
        <v>474</v>
      </c>
      <c r="E2025" s="31" t="s">
        <v>475</v>
      </c>
      <c r="F2025" s="31" t="s">
        <v>30</v>
      </c>
      <c r="G2025" s="31" t="s">
        <v>117</v>
      </c>
      <c r="H2025" s="31" t="s">
        <v>743</v>
      </c>
      <c r="I2025" s="31">
        <v>52</v>
      </c>
      <c r="J2025" s="31">
        <v>2678</v>
      </c>
      <c r="K2025" s="31">
        <v>19.417475728155299</v>
      </c>
      <c r="L2025" s="31" t="s">
        <v>1172</v>
      </c>
      <c r="M2025" s="31">
        <f t="shared" si="68"/>
        <v>19.417475728155299</v>
      </c>
      <c r="N2025" s="31">
        <f t="shared" si="66"/>
        <v>0</v>
      </c>
    </row>
    <row r="2026" spans="1:14" x14ac:dyDescent="0.45">
      <c r="A2026" s="31" t="str">
        <f t="shared" si="67"/>
        <v>E08000015_CIN episodes for children aged &lt;1 at 31st March 2019 with substance misuse by a parent/someone else in household identified as a factor at CIN assessment (excluding looked after children)_Number</v>
      </c>
      <c r="B2026" s="31" t="s">
        <v>464</v>
      </c>
      <c r="C2026" s="31" t="s">
        <v>465</v>
      </c>
      <c r="D2026" s="31" t="s">
        <v>474</v>
      </c>
      <c r="E2026" s="31" t="s">
        <v>475</v>
      </c>
      <c r="F2026" s="31" t="s">
        <v>30</v>
      </c>
      <c r="G2026" s="31" t="s">
        <v>117</v>
      </c>
      <c r="H2026" s="31" t="s">
        <v>743</v>
      </c>
      <c r="I2026" s="31">
        <v>49</v>
      </c>
      <c r="J2026" s="31">
        <v>3335</v>
      </c>
      <c r="K2026" s="31">
        <v>14.692653673163401</v>
      </c>
      <c r="L2026" s="31" t="s">
        <v>1116</v>
      </c>
      <c r="M2026" s="31">
        <f t="shared" si="68"/>
        <v>14.692653673163401</v>
      </c>
      <c r="N2026" s="31">
        <f t="shared" si="66"/>
        <v>0</v>
      </c>
    </row>
    <row r="2027" spans="1:14" x14ac:dyDescent="0.45">
      <c r="A2027" s="31" t="str">
        <f t="shared" si="67"/>
        <v>E08000001_CIN episodes for children aged &lt;1 at 31st March 2019 with substance misuse by a parent/someone else in household identified as a factor at CIN assessment (excluding looked after children)_Number</v>
      </c>
      <c r="B2027" s="31" t="s">
        <v>252</v>
      </c>
      <c r="C2027" s="31" t="s">
        <v>253</v>
      </c>
      <c r="D2027" s="31" t="s">
        <v>474</v>
      </c>
      <c r="E2027" s="31" t="s">
        <v>475</v>
      </c>
      <c r="F2027" s="31" t="s">
        <v>30</v>
      </c>
      <c r="G2027" s="31" t="s">
        <v>117</v>
      </c>
      <c r="H2027" s="31" t="s">
        <v>743</v>
      </c>
      <c r="I2027" s="31">
        <v>55</v>
      </c>
      <c r="J2027" s="31">
        <v>3609</v>
      </c>
      <c r="K2027" s="31">
        <v>15.239678581324499</v>
      </c>
      <c r="L2027" s="31" t="s">
        <v>1204</v>
      </c>
      <c r="M2027" s="31">
        <f t="shared" si="68"/>
        <v>15.239678581324499</v>
      </c>
      <c r="N2027" s="31">
        <f t="shared" si="66"/>
        <v>0</v>
      </c>
    </row>
    <row r="2028" spans="1:14" x14ac:dyDescent="0.45">
      <c r="A2028" s="31" t="str">
        <f t="shared" si="67"/>
        <v>E08000002_CIN episodes for children aged &lt;1 at 31st March 2019 with substance misuse by a parent/someone else in household identified as a factor at CIN assessment (excluding looked after children)_Number</v>
      </c>
      <c r="B2028" s="31" t="s">
        <v>271</v>
      </c>
      <c r="C2028" s="31" t="s">
        <v>272</v>
      </c>
      <c r="D2028" s="31" t="s">
        <v>474</v>
      </c>
      <c r="E2028" s="31" t="s">
        <v>475</v>
      </c>
      <c r="F2028" s="31" t="s">
        <v>30</v>
      </c>
      <c r="G2028" s="31" t="s">
        <v>117</v>
      </c>
      <c r="H2028" s="31" t="s">
        <v>743</v>
      </c>
      <c r="I2028" s="31">
        <v>26</v>
      </c>
      <c r="J2028" s="31">
        <v>2197</v>
      </c>
      <c r="K2028" s="31">
        <v>11.834319526627199</v>
      </c>
      <c r="L2028" s="31" t="s">
        <v>1199</v>
      </c>
      <c r="M2028" s="31">
        <f t="shared" si="68"/>
        <v>11.834319526627199</v>
      </c>
      <c r="N2028" s="31">
        <f t="shared" si="66"/>
        <v>0</v>
      </c>
    </row>
    <row r="2029" spans="1:14" x14ac:dyDescent="0.45">
      <c r="A2029" s="31" t="str">
        <f t="shared" si="67"/>
        <v>E08000003_CIN episodes for children aged &lt;1 at 31st March 2019 with substance misuse by a parent/someone else in household identified as a factor at CIN assessment (excluding looked after children)_Number</v>
      </c>
      <c r="B2029" s="31" t="s">
        <v>349</v>
      </c>
      <c r="C2029" s="31" t="s">
        <v>350</v>
      </c>
      <c r="D2029" s="31" t="s">
        <v>474</v>
      </c>
      <c r="E2029" s="31" t="s">
        <v>475</v>
      </c>
      <c r="F2029" s="31" t="s">
        <v>30</v>
      </c>
      <c r="G2029" s="31" t="s">
        <v>117</v>
      </c>
      <c r="H2029" s="31" t="s">
        <v>743</v>
      </c>
      <c r="I2029" s="31">
        <v>74</v>
      </c>
      <c r="J2029" s="31">
        <v>7285</v>
      </c>
      <c r="K2029" s="31">
        <v>10.1578586135896</v>
      </c>
      <c r="L2029" s="31" t="s">
        <v>1235</v>
      </c>
      <c r="M2029" s="31">
        <f t="shared" si="68"/>
        <v>10.1578586135896</v>
      </c>
      <c r="N2029" s="31">
        <f t="shared" si="66"/>
        <v>0</v>
      </c>
    </row>
    <row r="2030" spans="1:14" x14ac:dyDescent="0.45">
      <c r="A2030" s="31" t="str">
        <f t="shared" si="67"/>
        <v>E08000004_CIN episodes for children aged &lt;1 at 31st March 2019 with substance misuse by a parent/someone else in household identified as a factor at CIN assessment (excluding looked after children)_Number</v>
      </c>
      <c r="B2030" s="31" t="s">
        <v>375</v>
      </c>
      <c r="C2030" s="31" t="s">
        <v>376</v>
      </c>
      <c r="D2030" s="31" t="s">
        <v>474</v>
      </c>
      <c r="E2030" s="31" t="s">
        <v>475</v>
      </c>
      <c r="F2030" s="31" t="s">
        <v>30</v>
      </c>
      <c r="G2030" s="31" t="s">
        <v>117</v>
      </c>
      <c r="H2030" s="31" t="s">
        <v>743</v>
      </c>
      <c r="I2030" s="31">
        <v>37</v>
      </c>
      <c r="J2030" s="31">
        <v>3245</v>
      </c>
      <c r="K2030" s="31">
        <v>11.402157164868999</v>
      </c>
      <c r="L2030" s="31" t="s">
        <v>1270</v>
      </c>
      <c r="M2030" s="31">
        <f t="shared" si="68"/>
        <v>11.402157164868999</v>
      </c>
      <c r="N2030" s="31">
        <f t="shared" si="66"/>
        <v>0</v>
      </c>
    </row>
    <row r="2031" spans="1:14" x14ac:dyDescent="0.45">
      <c r="A2031" s="31" t="str">
        <f t="shared" si="67"/>
        <v>E08000005_CIN episodes for children aged &lt;1 at 31st March 2019 with substance misuse by a parent/someone else in household identified as a factor at CIN assessment (excluding looked after children)_Number</v>
      </c>
      <c r="B2031" s="31" t="s">
        <v>391</v>
      </c>
      <c r="C2031" s="31" t="s">
        <v>392</v>
      </c>
      <c r="D2031" s="31" t="s">
        <v>474</v>
      </c>
      <c r="E2031" s="31" t="s">
        <v>475</v>
      </c>
      <c r="F2031" s="31" t="s">
        <v>30</v>
      </c>
      <c r="G2031" s="31" t="s">
        <v>117</v>
      </c>
      <c r="H2031" s="31" t="s">
        <v>743</v>
      </c>
      <c r="I2031" s="31">
        <v>34</v>
      </c>
      <c r="J2031" s="31">
        <v>2893</v>
      </c>
      <c r="K2031" s="31">
        <v>11.752506049083999</v>
      </c>
      <c r="L2031" s="31" t="s">
        <v>1199</v>
      </c>
      <c r="M2031" s="31">
        <f t="shared" si="68"/>
        <v>11.752506049083999</v>
      </c>
      <c r="N2031" s="31">
        <f t="shared" si="66"/>
        <v>0</v>
      </c>
    </row>
    <row r="2032" spans="1:14" x14ac:dyDescent="0.45">
      <c r="A2032" s="31" t="str">
        <f t="shared" si="67"/>
        <v>E08000006_CIN episodes for children aged &lt;1 at 31st March 2019 with substance misuse by a parent/someone else in household identified as a factor at CIN assessment (excluding looked after children)_Number</v>
      </c>
      <c r="B2032" s="31" t="s">
        <v>395</v>
      </c>
      <c r="C2032" s="31" t="s">
        <v>396</v>
      </c>
      <c r="D2032" s="31" t="s">
        <v>474</v>
      </c>
      <c r="E2032" s="31" t="s">
        <v>475</v>
      </c>
      <c r="F2032" s="31" t="s">
        <v>30</v>
      </c>
      <c r="G2032" s="31" t="s">
        <v>117</v>
      </c>
      <c r="H2032" s="31" t="s">
        <v>743</v>
      </c>
      <c r="I2032" s="31">
        <v>53</v>
      </c>
      <c r="J2032" s="31">
        <v>3526</v>
      </c>
      <c r="K2032" s="31">
        <v>15.031196823596099</v>
      </c>
      <c r="L2032" s="31" t="s">
        <v>1225</v>
      </c>
      <c r="M2032" s="31">
        <f t="shared" si="68"/>
        <v>15.031196823596099</v>
      </c>
      <c r="N2032" s="31">
        <f t="shared" si="66"/>
        <v>0</v>
      </c>
    </row>
    <row r="2033" spans="1:14" x14ac:dyDescent="0.45">
      <c r="A2033" s="31" t="str">
        <f t="shared" si="67"/>
        <v>E08000007_CIN episodes for children aged &lt;1 at 31st March 2019 with substance misuse by a parent/someone else in household identified as a factor at CIN assessment (excluding looked after children)_Number</v>
      </c>
      <c r="B2033" s="31" t="s">
        <v>420</v>
      </c>
      <c r="C2033" s="31" t="s">
        <v>421</v>
      </c>
      <c r="D2033" s="31" t="s">
        <v>474</v>
      </c>
      <c r="E2033" s="31" t="s">
        <v>475</v>
      </c>
      <c r="F2033" s="31" t="s">
        <v>30</v>
      </c>
      <c r="G2033" s="31" t="s">
        <v>117</v>
      </c>
      <c r="H2033" s="31" t="s">
        <v>743</v>
      </c>
      <c r="I2033" s="31">
        <v>30</v>
      </c>
      <c r="J2033" s="31">
        <v>3338</v>
      </c>
      <c r="K2033" s="31">
        <v>8.9874176153385292</v>
      </c>
      <c r="L2033" s="31" t="s">
        <v>1194</v>
      </c>
      <c r="M2033" s="31">
        <f t="shared" si="68"/>
        <v>8.9874176153385292</v>
      </c>
      <c r="N2033" s="31">
        <f t="shared" si="66"/>
        <v>0</v>
      </c>
    </row>
    <row r="2034" spans="1:14" x14ac:dyDescent="0.45">
      <c r="A2034" s="31" t="str">
        <f t="shared" si="67"/>
        <v>E08000008_CIN episodes for children aged &lt;1 at 31st March 2019 with substance misuse by a parent/someone else in household identified as a factor at CIN assessment (excluding looked after children)_Number</v>
      </c>
      <c r="B2034" s="31" t="s">
        <v>436</v>
      </c>
      <c r="C2034" s="31" t="s">
        <v>437</v>
      </c>
      <c r="D2034" s="31" t="s">
        <v>474</v>
      </c>
      <c r="E2034" s="31" t="s">
        <v>475</v>
      </c>
      <c r="F2034" s="31" t="s">
        <v>30</v>
      </c>
      <c r="G2034" s="31" t="s">
        <v>117</v>
      </c>
      <c r="H2034" s="31" t="s">
        <v>743</v>
      </c>
      <c r="I2034" s="31">
        <v>46</v>
      </c>
      <c r="J2034" s="31">
        <v>2787</v>
      </c>
      <c r="K2034" s="31">
        <v>16.5052027269465</v>
      </c>
      <c r="L2034" s="31" t="s">
        <v>1134</v>
      </c>
      <c r="M2034" s="31">
        <f t="shared" si="68"/>
        <v>16.5052027269465</v>
      </c>
      <c r="N2034" s="31">
        <f t="shared" si="66"/>
        <v>0</v>
      </c>
    </row>
    <row r="2035" spans="1:14" x14ac:dyDescent="0.45">
      <c r="A2035" s="31" t="str">
        <f t="shared" si="67"/>
        <v>E08000009_CIN episodes for children aged &lt;1 at 31st March 2019 with substance misuse by a parent/someone else in household identified as a factor at CIN assessment (excluding looked after children)_Number</v>
      </c>
      <c r="B2035" s="31" t="s">
        <v>442</v>
      </c>
      <c r="C2035" s="31" t="s">
        <v>443</v>
      </c>
      <c r="D2035" s="31" t="s">
        <v>474</v>
      </c>
      <c r="E2035" s="31" t="s">
        <v>475</v>
      </c>
      <c r="F2035" s="31" t="s">
        <v>30</v>
      </c>
      <c r="G2035" s="31" t="s">
        <v>117</v>
      </c>
      <c r="H2035" s="31" t="s">
        <v>743</v>
      </c>
      <c r="I2035" s="31">
        <v>18</v>
      </c>
      <c r="J2035" s="31">
        <v>2669</v>
      </c>
      <c r="K2035" s="31">
        <v>6.7440989134507303</v>
      </c>
      <c r="L2035" s="31" t="s">
        <v>1303</v>
      </c>
      <c r="M2035" s="31">
        <f t="shared" si="68"/>
        <v>6.7440989134507303</v>
      </c>
      <c r="N2035" s="31">
        <f t="shared" si="66"/>
        <v>0</v>
      </c>
    </row>
    <row r="2036" spans="1:14" x14ac:dyDescent="0.45">
      <c r="A2036" s="31" t="str">
        <f t="shared" si="67"/>
        <v>E08000010_CIN episodes for children aged &lt;1 at 31st March 2019 with substance misuse by a parent/someone else in household identified as a factor at CIN assessment (excluding looked after children)_Number</v>
      </c>
      <c r="B2036" s="31" t="s">
        <v>460</v>
      </c>
      <c r="C2036" s="31" t="s">
        <v>461</v>
      </c>
      <c r="D2036" s="31" t="s">
        <v>474</v>
      </c>
      <c r="E2036" s="31" t="s">
        <v>475</v>
      </c>
      <c r="F2036" s="31" t="s">
        <v>30</v>
      </c>
      <c r="G2036" s="31" t="s">
        <v>117</v>
      </c>
      <c r="H2036" s="31" t="s">
        <v>743</v>
      </c>
      <c r="I2036" s="31">
        <v>55</v>
      </c>
      <c r="J2036" s="31">
        <v>3565</v>
      </c>
      <c r="K2036" s="31">
        <v>15.4277699859748</v>
      </c>
      <c r="L2036" s="31" t="s">
        <v>1282</v>
      </c>
      <c r="M2036" s="31">
        <f t="shared" si="68"/>
        <v>15.4277699859748</v>
      </c>
      <c r="N2036" s="31">
        <f t="shared" si="66"/>
        <v>0</v>
      </c>
    </row>
    <row r="2037" spans="1:14" x14ac:dyDescent="0.45">
      <c r="A2037" s="31" t="str">
        <f t="shared" si="67"/>
        <v>E08000016_CIN episodes for children aged &lt;1 at 31st March 2019 with substance misuse by a parent/someone else in household identified as a factor at CIN assessment (excluding looked after children)_Number</v>
      </c>
      <c r="B2037" s="31" t="s">
        <v>236</v>
      </c>
      <c r="C2037" s="31" t="s">
        <v>237</v>
      </c>
      <c r="D2037" s="31" t="s">
        <v>474</v>
      </c>
      <c r="E2037" s="31" t="s">
        <v>475</v>
      </c>
      <c r="F2037" s="31" t="s">
        <v>30</v>
      </c>
      <c r="G2037" s="31" t="s">
        <v>117</v>
      </c>
      <c r="H2037" s="31" t="s">
        <v>743</v>
      </c>
      <c r="I2037" s="31">
        <v>26</v>
      </c>
      <c r="J2037" s="31">
        <v>2754</v>
      </c>
      <c r="K2037" s="31">
        <v>9.4408133623819896</v>
      </c>
      <c r="L2037" s="31" t="s">
        <v>1269</v>
      </c>
      <c r="M2037" s="31">
        <f t="shared" si="68"/>
        <v>9.4408133623819896</v>
      </c>
      <c r="N2037" s="31">
        <f t="shared" si="66"/>
        <v>0</v>
      </c>
    </row>
    <row r="2038" spans="1:14" x14ac:dyDescent="0.45">
      <c r="A2038" s="31" t="str">
        <f t="shared" si="67"/>
        <v>E08000017_CIN episodes for children aged &lt;1 at 31st March 2019 with substance misuse by a parent/someone else in household identified as a factor at CIN assessment (excluding looked after children)_Number</v>
      </c>
      <c r="B2038" s="31" t="s">
        <v>293</v>
      </c>
      <c r="C2038" s="31" t="s">
        <v>294</v>
      </c>
      <c r="D2038" s="31" t="s">
        <v>474</v>
      </c>
      <c r="E2038" s="31" t="s">
        <v>475</v>
      </c>
      <c r="F2038" s="31" t="s">
        <v>30</v>
      </c>
      <c r="G2038" s="31" t="s">
        <v>117</v>
      </c>
      <c r="H2038" s="31" t="s">
        <v>743</v>
      </c>
      <c r="I2038" s="31">
        <v>74</v>
      </c>
      <c r="J2038" s="31">
        <v>3518</v>
      </c>
      <c r="K2038" s="31">
        <v>21.0346787947698</v>
      </c>
      <c r="L2038" s="31" t="s">
        <v>1257</v>
      </c>
      <c r="M2038" s="31">
        <f t="shared" si="68"/>
        <v>21.0346787947698</v>
      </c>
      <c r="N2038" s="31">
        <f t="shared" si="66"/>
        <v>0</v>
      </c>
    </row>
    <row r="2039" spans="1:14" x14ac:dyDescent="0.45">
      <c r="A2039" s="31" t="str">
        <f t="shared" si="67"/>
        <v>E08000018_CIN episodes for children aged &lt;1 at 31st March 2019 with substance misuse by a parent/someone else in household identified as a factor at CIN assessment (excluding looked after children)_Number</v>
      </c>
      <c r="B2039" s="31" t="s">
        <v>393</v>
      </c>
      <c r="C2039" s="31" t="s">
        <v>394</v>
      </c>
      <c r="D2039" s="31" t="s">
        <v>474</v>
      </c>
      <c r="E2039" s="31" t="s">
        <v>475</v>
      </c>
      <c r="F2039" s="31" t="s">
        <v>30</v>
      </c>
      <c r="G2039" s="31" t="s">
        <v>117</v>
      </c>
      <c r="H2039" s="31" t="s">
        <v>743</v>
      </c>
      <c r="I2039" s="31">
        <v>62</v>
      </c>
      <c r="J2039" s="31">
        <v>3027</v>
      </c>
      <c r="K2039" s="31">
        <v>20.482325735051202</v>
      </c>
      <c r="L2039" s="31" t="s">
        <v>1142</v>
      </c>
      <c r="M2039" s="31">
        <f t="shared" si="68"/>
        <v>20.482325735051202</v>
      </c>
      <c r="N2039" s="31">
        <f t="shared" si="66"/>
        <v>0</v>
      </c>
    </row>
    <row r="2040" spans="1:14" x14ac:dyDescent="0.45">
      <c r="A2040" s="31" t="str">
        <f t="shared" si="67"/>
        <v>E08000019_CIN episodes for children aged &lt;1 at 31st March 2019 with substance misuse by a parent/someone else in household identified as a factor at CIN assessment (excluding looked after children)_Number</v>
      </c>
      <c r="B2040" s="31" t="s">
        <v>401</v>
      </c>
      <c r="C2040" s="31" t="s">
        <v>402</v>
      </c>
      <c r="D2040" s="31" t="s">
        <v>474</v>
      </c>
      <c r="E2040" s="31" t="s">
        <v>475</v>
      </c>
      <c r="F2040" s="31" t="s">
        <v>30</v>
      </c>
      <c r="G2040" s="31" t="s">
        <v>117</v>
      </c>
      <c r="H2040" s="31" t="s">
        <v>743</v>
      </c>
      <c r="I2040" s="31">
        <v>101</v>
      </c>
      <c r="J2040" s="31">
        <v>6351</v>
      </c>
      <c r="K2040" s="31">
        <v>15.9030074004094</v>
      </c>
      <c r="L2040" s="31" t="s">
        <v>1118</v>
      </c>
      <c r="M2040" s="31">
        <f t="shared" si="68"/>
        <v>15.9030074004094</v>
      </c>
      <c r="N2040" s="31">
        <f t="shared" si="66"/>
        <v>0</v>
      </c>
    </row>
    <row r="2041" spans="1:14" x14ac:dyDescent="0.45">
      <c r="A2041" s="31" t="str">
        <f t="shared" si="67"/>
        <v>E08000032_CIN episodes for children aged &lt;1 at 31st March 2019 with substance misuse by a parent/someone else in household identified as a factor at CIN assessment (excluding looked after children)_Number</v>
      </c>
      <c r="B2041" s="31" t="s">
        <v>259</v>
      </c>
      <c r="C2041" s="31" t="s">
        <v>260</v>
      </c>
      <c r="D2041" s="31" t="s">
        <v>474</v>
      </c>
      <c r="E2041" s="31" t="s">
        <v>475</v>
      </c>
      <c r="F2041" s="31" t="s">
        <v>30</v>
      </c>
      <c r="G2041" s="31" t="s">
        <v>117</v>
      </c>
      <c r="H2041" s="31" t="s">
        <v>743</v>
      </c>
      <c r="I2041" s="31">
        <v>101</v>
      </c>
      <c r="J2041" s="31">
        <v>7373</v>
      </c>
      <c r="K2041" s="31">
        <v>13.698630136986299</v>
      </c>
      <c r="L2041" s="31" t="s">
        <v>1236</v>
      </c>
      <c r="M2041" s="31">
        <f t="shared" si="68"/>
        <v>13.698630136986299</v>
      </c>
      <c r="N2041" s="31">
        <f t="shared" si="66"/>
        <v>0</v>
      </c>
    </row>
    <row r="2042" spans="1:14" x14ac:dyDescent="0.45">
      <c r="A2042" s="31" t="str">
        <f t="shared" si="67"/>
        <v>E08000033_CIN episodes for children aged &lt;1 at 31st March 2019 with substance misuse by a parent/someone else in household identified as a factor at CIN assessment (excluding looked after children)_Number</v>
      </c>
      <c r="B2042" s="31" t="s">
        <v>273</v>
      </c>
      <c r="C2042" s="31" t="s">
        <v>274</v>
      </c>
      <c r="D2042" s="31" t="s">
        <v>474</v>
      </c>
      <c r="E2042" s="31" t="s">
        <v>475</v>
      </c>
      <c r="F2042" s="31" t="s">
        <v>30</v>
      </c>
      <c r="G2042" s="31" t="s">
        <v>117</v>
      </c>
      <c r="H2042" s="31" t="s">
        <v>743</v>
      </c>
      <c r="I2042" s="31">
        <v>48</v>
      </c>
      <c r="J2042" s="31">
        <v>2340</v>
      </c>
      <c r="K2042" s="31">
        <v>20.5128205128205</v>
      </c>
      <c r="L2042" s="31" t="s">
        <v>1142</v>
      </c>
      <c r="M2042" s="31">
        <f t="shared" si="68"/>
        <v>20.5128205128205</v>
      </c>
      <c r="N2042" s="31">
        <f t="shared" si="66"/>
        <v>0</v>
      </c>
    </row>
    <row r="2043" spans="1:14" x14ac:dyDescent="0.45">
      <c r="A2043" s="31" t="str">
        <f t="shared" si="67"/>
        <v>E08000034_CIN episodes for children aged &lt;1 at 31st March 2019 with substance misuse by a parent/someone else in household identified as a factor at CIN assessment (excluding looked after children)_Number</v>
      </c>
      <c r="B2043" s="31" t="s">
        <v>331</v>
      </c>
      <c r="C2043" s="31" t="s">
        <v>332</v>
      </c>
      <c r="D2043" s="31" t="s">
        <v>474</v>
      </c>
      <c r="E2043" s="31" t="s">
        <v>475</v>
      </c>
      <c r="F2043" s="31" t="s">
        <v>30</v>
      </c>
      <c r="G2043" s="31" t="s">
        <v>117</v>
      </c>
      <c r="H2043" s="31" t="s">
        <v>743</v>
      </c>
      <c r="I2043" s="31">
        <v>39</v>
      </c>
      <c r="J2043" s="31">
        <v>5161</v>
      </c>
      <c r="K2043" s="31">
        <v>7.5566750629722899</v>
      </c>
      <c r="L2043" s="31" t="s">
        <v>1242</v>
      </c>
      <c r="M2043" s="31">
        <f t="shared" si="68"/>
        <v>7.5566750629722899</v>
      </c>
      <c r="N2043" s="31">
        <f t="shared" si="66"/>
        <v>0</v>
      </c>
    </row>
    <row r="2044" spans="1:14" x14ac:dyDescent="0.45">
      <c r="A2044" s="31" t="str">
        <f t="shared" si="67"/>
        <v>E08000035_CIN episodes for children aged &lt;1 at 31st March 2019 with substance misuse by a parent/someone else in household identified as a factor at CIN assessment (excluding looked after children)_Number</v>
      </c>
      <c r="B2044" s="31" t="s">
        <v>339</v>
      </c>
      <c r="C2044" s="31" t="s">
        <v>340</v>
      </c>
      <c r="D2044" s="31" t="s">
        <v>474</v>
      </c>
      <c r="E2044" s="31" t="s">
        <v>475</v>
      </c>
      <c r="F2044" s="31" t="s">
        <v>30</v>
      </c>
      <c r="G2044" s="31" t="s">
        <v>117</v>
      </c>
      <c r="H2044" s="31" t="s">
        <v>743</v>
      </c>
      <c r="I2044" s="31">
        <v>66</v>
      </c>
      <c r="J2044" s="31">
        <v>9821</v>
      </c>
      <c r="K2044" s="31">
        <v>6.7202932491599601</v>
      </c>
      <c r="L2044" s="31" t="s">
        <v>1303</v>
      </c>
      <c r="M2044" s="31">
        <f t="shared" si="68"/>
        <v>6.7202932491599601</v>
      </c>
      <c r="N2044" s="31">
        <f t="shared" si="66"/>
        <v>0</v>
      </c>
    </row>
    <row r="2045" spans="1:14" x14ac:dyDescent="0.45">
      <c r="A2045" s="31" t="str">
        <f t="shared" si="67"/>
        <v>E08000036_CIN episodes for children aged &lt;1 at 31st March 2019 with substance misuse by a parent/someone else in household identified as a factor at CIN assessment (excluding looked after children)_Number</v>
      </c>
      <c r="B2045" s="31" t="s">
        <v>444</v>
      </c>
      <c r="C2045" s="31" t="s">
        <v>445</v>
      </c>
      <c r="D2045" s="31" t="s">
        <v>474</v>
      </c>
      <c r="E2045" s="31" t="s">
        <v>475</v>
      </c>
      <c r="F2045" s="31" t="s">
        <v>30</v>
      </c>
      <c r="G2045" s="31" t="s">
        <v>117</v>
      </c>
      <c r="H2045" s="31" t="s">
        <v>743</v>
      </c>
      <c r="I2045" s="31">
        <v>40</v>
      </c>
      <c r="J2045" s="31">
        <v>4108</v>
      </c>
      <c r="K2045" s="31">
        <v>9.7370983446932797</v>
      </c>
      <c r="L2045" s="31" t="s">
        <v>1256</v>
      </c>
      <c r="M2045" s="31">
        <f t="shared" si="68"/>
        <v>9.7370983446932797</v>
      </c>
      <c r="N2045" s="31">
        <f t="shared" si="66"/>
        <v>0</v>
      </c>
    </row>
    <row r="2046" spans="1:14" x14ac:dyDescent="0.45">
      <c r="A2046" s="31" t="str">
        <f t="shared" si="67"/>
        <v>E08000020_CIN episodes for children aged &lt;1 at 31st March 2019 with substance misuse by a parent/someone else in household identified as a factor at CIN assessment (excluding looked after children)_Number</v>
      </c>
      <c r="B2046" s="31" t="s">
        <v>305</v>
      </c>
      <c r="C2046" s="31" t="s">
        <v>306</v>
      </c>
      <c r="D2046" s="31" t="s">
        <v>474</v>
      </c>
      <c r="E2046" s="31" t="s">
        <v>475</v>
      </c>
      <c r="F2046" s="31" t="s">
        <v>30</v>
      </c>
      <c r="G2046" s="31" t="s">
        <v>117</v>
      </c>
      <c r="H2046" s="31" t="s">
        <v>743</v>
      </c>
      <c r="I2046" s="31">
        <v>38</v>
      </c>
      <c r="J2046" s="31">
        <v>2019</v>
      </c>
      <c r="K2046" s="31">
        <v>18.821198613174801</v>
      </c>
      <c r="L2046" s="31" t="s">
        <v>1131</v>
      </c>
      <c r="M2046" s="31">
        <f t="shared" si="68"/>
        <v>18.821198613174801</v>
      </c>
      <c r="N2046" s="31">
        <f t="shared" si="66"/>
        <v>0</v>
      </c>
    </row>
    <row r="2047" spans="1:14" x14ac:dyDescent="0.45">
      <c r="A2047" s="31" t="str">
        <f t="shared" si="67"/>
        <v>E08000021_CIN episodes for children aged &lt;1 at 31st March 2019 with substance misuse by a parent/someone else in household identified as a factor at CIN assessment (excluding looked after children)_Number</v>
      </c>
      <c r="B2047" s="31" t="s">
        <v>357</v>
      </c>
      <c r="C2047" s="31" t="s">
        <v>358</v>
      </c>
      <c r="D2047" s="31" t="s">
        <v>474</v>
      </c>
      <c r="E2047" s="31" t="s">
        <v>475</v>
      </c>
      <c r="F2047" s="31" t="s">
        <v>30</v>
      </c>
      <c r="G2047" s="31" t="s">
        <v>117</v>
      </c>
      <c r="H2047" s="31" t="s">
        <v>743</v>
      </c>
      <c r="I2047" s="31">
        <v>56</v>
      </c>
      <c r="J2047" s="31">
        <v>3205</v>
      </c>
      <c r="K2047" s="31">
        <v>17.4726989079563</v>
      </c>
      <c r="L2047" s="31" t="s">
        <v>1120</v>
      </c>
      <c r="M2047" s="31">
        <f t="shared" si="68"/>
        <v>17.4726989079563</v>
      </c>
      <c r="N2047" s="31">
        <f t="shared" si="66"/>
        <v>0</v>
      </c>
    </row>
    <row r="2048" spans="1:14" x14ac:dyDescent="0.45">
      <c r="A2048" s="31" t="str">
        <f t="shared" si="67"/>
        <v>E08000022_CIN episodes for children aged &lt;1 at 31st March 2019 with substance misuse by a parent/someone else in household identified as a factor at CIN assessment (excluding looked after children)_Number</v>
      </c>
      <c r="B2048" s="31" t="s">
        <v>524</v>
      </c>
      <c r="C2048" s="31" t="s">
        <v>525</v>
      </c>
      <c r="D2048" s="31" t="s">
        <v>474</v>
      </c>
      <c r="E2048" s="31" t="s">
        <v>475</v>
      </c>
      <c r="F2048" s="31" t="s">
        <v>30</v>
      </c>
      <c r="G2048" s="31" t="s">
        <v>117</v>
      </c>
      <c r="H2048" s="31" t="s">
        <v>743</v>
      </c>
      <c r="I2048" s="31">
        <v>38</v>
      </c>
      <c r="J2048" s="31">
        <v>2208</v>
      </c>
      <c r="K2048" s="31">
        <v>17.210144927536199</v>
      </c>
      <c r="L2048" s="31" t="s">
        <v>1193</v>
      </c>
      <c r="M2048" s="31">
        <f t="shared" si="68"/>
        <v>17.210144927536199</v>
      </c>
      <c r="N2048" s="31">
        <f t="shared" si="66"/>
        <v>0</v>
      </c>
    </row>
    <row r="2049" spans="1:14" x14ac:dyDescent="0.45">
      <c r="A2049" s="31" t="str">
        <f t="shared" si="67"/>
        <v>E08000023_CIN episodes for children aged &lt;1 at 31st March 2019 with substance misuse by a parent/someone else in household identified as a factor at CIN assessment (excluding looked after children)_Number</v>
      </c>
      <c r="B2049" s="31" t="s">
        <v>410</v>
      </c>
      <c r="C2049" s="31" t="s">
        <v>411</v>
      </c>
      <c r="D2049" s="31" t="s">
        <v>474</v>
      </c>
      <c r="E2049" s="31" t="s">
        <v>475</v>
      </c>
      <c r="F2049" s="31" t="s">
        <v>30</v>
      </c>
      <c r="G2049" s="31" t="s">
        <v>117</v>
      </c>
      <c r="H2049" s="31" t="s">
        <v>743</v>
      </c>
      <c r="I2049" s="31">
        <v>29</v>
      </c>
      <c r="J2049" s="31">
        <v>1609</v>
      </c>
      <c r="K2049" s="31">
        <v>18.023617153511498</v>
      </c>
      <c r="L2049" s="31" t="s">
        <v>1152</v>
      </c>
      <c r="M2049" s="31">
        <f t="shared" si="68"/>
        <v>18.023617153511498</v>
      </c>
      <c r="N2049" s="31">
        <f t="shared" si="66"/>
        <v>0</v>
      </c>
    </row>
    <row r="2050" spans="1:14" x14ac:dyDescent="0.45">
      <c r="A2050" s="31" t="str">
        <f t="shared" si="67"/>
        <v>E08000024_CIN episodes for children aged &lt;1 at 31st March 2019 with substance misuse by a parent/someone else in household identified as a factor at CIN assessment (excluding looked after children)_Number</v>
      </c>
      <c r="B2050" s="31" t="s">
        <v>428</v>
      </c>
      <c r="C2050" s="31" t="s">
        <v>429</v>
      </c>
      <c r="D2050" s="31" t="s">
        <v>474</v>
      </c>
      <c r="E2050" s="31" t="s">
        <v>475</v>
      </c>
      <c r="F2050" s="31" t="s">
        <v>30</v>
      </c>
      <c r="G2050" s="31" t="s">
        <v>117</v>
      </c>
      <c r="H2050" s="31" t="s">
        <v>743</v>
      </c>
      <c r="I2050" s="31">
        <v>60</v>
      </c>
      <c r="J2050" s="31">
        <v>2860</v>
      </c>
      <c r="K2050" s="31">
        <v>20.979020979021001</v>
      </c>
      <c r="L2050" s="31" t="s">
        <v>1257</v>
      </c>
      <c r="M2050" s="31">
        <f t="shared" si="68"/>
        <v>20.979020979021001</v>
      </c>
      <c r="N2050" s="31">
        <f t="shared" si="66"/>
        <v>0</v>
      </c>
    </row>
    <row r="2051" spans="1:14" x14ac:dyDescent="0.45">
      <c r="A2051" s="31" t="str">
        <f t="shared" si="67"/>
        <v>E06000053_CIN episodes for children aged &lt;1 at 31st March 2019 with substance misuse by a parent/someone else in household identified as a factor at CIN assessment (excluding looked after children)_Number</v>
      </c>
      <c r="B2051" s="31" t="s">
        <v>550</v>
      </c>
      <c r="C2051" s="31" t="s">
        <v>551</v>
      </c>
      <c r="D2051" s="31" t="s">
        <v>474</v>
      </c>
      <c r="E2051" s="31" t="s">
        <v>475</v>
      </c>
      <c r="F2051" s="31" t="s">
        <v>30</v>
      </c>
      <c r="G2051" s="31" t="s">
        <v>117</v>
      </c>
      <c r="H2051" s="31" t="s">
        <v>743</v>
      </c>
      <c r="I2051" s="31">
        <v>0</v>
      </c>
      <c r="J2051" s="31">
        <v>14</v>
      </c>
      <c r="K2051" s="31">
        <v>0</v>
      </c>
      <c r="L2051" s="31" t="s">
        <v>1112</v>
      </c>
      <c r="M2051" s="31">
        <f t="shared" si="68"/>
        <v>0</v>
      </c>
      <c r="N2051" s="31">
        <f t="shared" ref="N2051:N2114" si="69">IF(OR(C2051="City of London",C2051="Isles of Scilly"),1,0)</f>
        <v>1</v>
      </c>
    </row>
    <row r="2052" spans="1:14" x14ac:dyDescent="0.45">
      <c r="A2052" s="31" t="str">
        <f t="shared" si="67"/>
        <v>E06000022_CIN episodes for children aged &lt;1 at 31st March 2019 with substance misuse by a parent/someone else in household identified as a factor at CIN assessment (excluding looked after children)_Number</v>
      </c>
      <c r="B2052" s="31" t="s">
        <v>238</v>
      </c>
      <c r="C2052" s="31" t="s">
        <v>239</v>
      </c>
      <c r="D2052" s="31" t="s">
        <v>474</v>
      </c>
      <c r="E2052" s="31" t="s">
        <v>475</v>
      </c>
      <c r="F2052" s="31" t="s">
        <v>30</v>
      </c>
      <c r="G2052" s="31" t="s">
        <v>117</v>
      </c>
      <c r="H2052" s="31" t="s">
        <v>743</v>
      </c>
      <c r="I2052" s="31">
        <v>14</v>
      </c>
      <c r="J2052" s="31">
        <v>1742</v>
      </c>
      <c r="K2052" s="31">
        <v>8.0367393800229596</v>
      </c>
      <c r="L2052" s="31" t="s">
        <v>1315</v>
      </c>
      <c r="M2052" s="31">
        <f t="shared" si="68"/>
        <v>8.0367393800229596</v>
      </c>
      <c r="N2052" s="31">
        <f t="shared" si="69"/>
        <v>0</v>
      </c>
    </row>
    <row r="2053" spans="1:14" x14ac:dyDescent="0.45">
      <c r="A2053" s="31" t="str">
        <f t="shared" si="67"/>
        <v>E06000023_CIN episodes for children aged &lt;1 at 31st March 2019 with substance misuse by a parent/someone else in household identified as a factor at CIN assessment (excluding looked after children)_Number</v>
      </c>
      <c r="B2053" s="31" t="s">
        <v>265</v>
      </c>
      <c r="C2053" s="31" t="s">
        <v>266</v>
      </c>
      <c r="D2053" s="31" t="s">
        <v>474</v>
      </c>
      <c r="E2053" s="31" t="s">
        <v>475</v>
      </c>
      <c r="F2053" s="31" t="s">
        <v>30</v>
      </c>
      <c r="G2053" s="31" t="s">
        <v>117</v>
      </c>
      <c r="H2053" s="31" t="s">
        <v>743</v>
      </c>
      <c r="I2053" s="31">
        <v>86</v>
      </c>
      <c r="J2053" s="31">
        <v>5728</v>
      </c>
      <c r="K2053" s="31">
        <v>15.0139664804469</v>
      </c>
      <c r="L2053" s="31" t="s">
        <v>1225</v>
      </c>
      <c r="M2053" s="31">
        <f t="shared" si="68"/>
        <v>15.0139664804469</v>
      </c>
      <c r="N2053" s="31">
        <f t="shared" si="69"/>
        <v>0</v>
      </c>
    </row>
    <row r="2054" spans="1:14" x14ac:dyDescent="0.45">
      <c r="A2054" s="31" t="str">
        <f t="shared" si="67"/>
        <v>E06000024_CIN episodes for children aged &lt;1 at 31st March 2019 with substance misuse by a parent/someone else in household identified as a factor at CIN assessment (excluding looked after children)_Number</v>
      </c>
      <c r="B2054" s="31" t="s">
        <v>367</v>
      </c>
      <c r="C2054" s="31" t="s">
        <v>368</v>
      </c>
      <c r="D2054" s="31" t="s">
        <v>474</v>
      </c>
      <c r="E2054" s="31" t="s">
        <v>475</v>
      </c>
      <c r="F2054" s="31" t="s">
        <v>30</v>
      </c>
      <c r="G2054" s="31" t="s">
        <v>117</v>
      </c>
      <c r="H2054" s="31" t="s">
        <v>743</v>
      </c>
      <c r="I2054" s="31">
        <v>18</v>
      </c>
      <c r="J2054" s="31">
        <v>2027</v>
      </c>
      <c r="K2054" s="31">
        <v>8.8801184015786898</v>
      </c>
      <c r="L2054" s="31" t="s">
        <v>1316</v>
      </c>
      <c r="M2054" s="31">
        <f t="shared" si="68"/>
        <v>8.8801184015786898</v>
      </c>
      <c r="N2054" s="31">
        <f t="shared" si="69"/>
        <v>0</v>
      </c>
    </row>
    <row r="2055" spans="1:14" x14ac:dyDescent="0.45">
      <c r="A2055" s="31" t="str">
        <f t="shared" si="67"/>
        <v>E06000025_CIN episodes for children aged &lt;1 at 31st March 2019 with substance misuse by a parent/someone else in household identified as a factor at CIN assessment (excluding looked after children)_Number</v>
      </c>
      <c r="B2055" s="31" t="s">
        <v>408</v>
      </c>
      <c r="C2055" s="31" t="s">
        <v>409</v>
      </c>
      <c r="D2055" s="31" t="s">
        <v>474</v>
      </c>
      <c r="E2055" s="31" t="s">
        <v>475</v>
      </c>
      <c r="F2055" s="31" t="s">
        <v>30</v>
      </c>
      <c r="G2055" s="31" t="s">
        <v>117</v>
      </c>
      <c r="H2055" s="31" t="s">
        <v>743</v>
      </c>
      <c r="I2055" s="31">
        <v>33</v>
      </c>
      <c r="J2055" s="31">
        <v>3181</v>
      </c>
      <c r="K2055" s="31">
        <v>10.3740961961647</v>
      </c>
      <c r="L2055" s="31" t="s">
        <v>1263</v>
      </c>
      <c r="M2055" s="31">
        <f t="shared" si="68"/>
        <v>10.3740961961647</v>
      </c>
      <c r="N2055" s="31">
        <f t="shared" si="69"/>
        <v>0</v>
      </c>
    </row>
    <row r="2056" spans="1:14" x14ac:dyDescent="0.45">
      <c r="A2056" s="31" t="str">
        <f t="shared" si="67"/>
        <v>E06000001_CIN episodes for children aged &lt;1 at 31st March 2019 with substance misuse by a parent/someone else in household identified as a factor at CIN assessment (excluding looked after children)_Number</v>
      </c>
      <c r="B2056" s="31" t="s">
        <v>313</v>
      </c>
      <c r="C2056" s="31" t="s">
        <v>314</v>
      </c>
      <c r="D2056" s="31" t="s">
        <v>474</v>
      </c>
      <c r="E2056" s="31" t="s">
        <v>475</v>
      </c>
      <c r="F2056" s="31" t="s">
        <v>30</v>
      </c>
      <c r="G2056" s="31" t="s">
        <v>117</v>
      </c>
      <c r="H2056" s="31" t="s">
        <v>743</v>
      </c>
      <c r="I2056" s="31">
        <v>37</v>
      </c>
      <c r="J2056" s="31">
        <v>999</v>
      </c>
      <c r="K2056" s="31">
        <v>37.037037037037003</v>
      </c>
      <c r="L2056" s="31" t="s">
        <v>1317</v>
      </c>
      <c r="M2056" s="31">
        <f t="shared" si="68"/>
        <v>37.037037037037003</v>
      </c>
      <c r="N2056" s="31">
        <f t="shared" si="69"/>
        <v>0</v>
      </c>
    </row>
    <row r="2057" spans="1:14" x14ac:dyDescent="0.45">
      <c r="A2057" s="31" t="str">
        <f t="shared" si="67"/>
        <v>E06000002_CIN episodes for children aged &lt;1 at 31st March 2019 with substance misuse by a parent/someone else in household identified as a factor at CIN assessment (excluding looked after children)_Number</v>
      </c>
      <c r="B2057" s="31" t="s">
        <v>511</v>
      </c>
      <c r="C2057" s="31" t="s">
        <v>725</v>
      </c>
      <c r="D2057" s="31" t="s">
        <v>474</v>
      </c>
      <c r="E2057" s="31" t="s">
        <v>475</v>
      </c>
      <c r="F2057" s="31" t="s">
        <v>30</v>
      </c>
      <c r="G2057" s="31" t="s">
        <v>117</v>
      </c>
      <c r="H2057" s="31" t="s">
        <v>743</v>
      </c>
      <c r="I2057" s="31">
        <v>36</v>
      </c>
      <c r="J2057" s="31">
        <v>1871</v>
      </c>
      <c r="K2057" s="31">
        <v>19.241047568145401</v>
      </c>
      <c r="L2057" s="31" t="s">
        <v>1147</v>
      </c>
      <c r="M2057" s="31">
        <f t="shared" si="68"/>
        <v>19.241047568145401</v>
      </c>
      <c r="N2057" s="31">
        <f t="shared" si="69"/>
        <v>0</v>
      </c>
    </row>
    <row r="2058" spans="1:14" x14ac:dyDescent="0.45">
      <c r="A2058" s="31" t="str">
        <f t="shared" si="67"/>
        <v>E06000003_CIN episodes for children aged &lt;1 at 31st March 2019 with substance misuse by a parent/someone else in household identified as a factor at CIN assessment (excluding looked after children)_Number</v>
      </c>
      <c r="B2058" s="31" t="s">
        <v>387</v>
      </c>
      <c r="C2058" s="31" t="s">
        <v>388</v>
      </c>
      <c r="D2058" s="31" t="s">
        <v>474</v>
      </c>
      <c r="E2058" s="31" t="s">
        <v>475</v>
      </c>
      <c r="F2058" s="31" t="s">
        <v>30</v>
      </c>
      <c r="G2058" s="31" t="s">
        <v>117</v>
      </c>
      <c r="H2058" s="31" t="s">
        <v>743</v>
      </c>
      <c r="I2058" s="31">
        <v>41</v>
      </c>
      <c r="J2058" s="31">
        <v>1381</v>
      </c>
      <c r="K2058" s="31">
        <v>29.6886314265025</v>
      </c>
      <c r="L2058" s="31" t="s">
        <v>1318</v>
      </c>
      <c r="M2058" s="31">
        <f t="shared" si="68"/>
        <v>29.6886314265025</v>
      </c>
      <c r="N2058" s="31">
        <f t="shared" si="69"/>
        <v>0</v>
      </c>
    </row>
    <row r="2059" spans="1:14" x14ac:dyDescent="0.45">
      <c r="A2059" s="31" t="str">
        <f t="shared" ref="A2059:A2122" si="70">CONCATENATE(B2059,"_",G2059,"_",H2059)</f>
        <v>E06000004_CIN episodes for children aged &lt;1 at 31st March 2019 with substance misuse by a parent/someone else in household identified as a factor at CIN assessment (excluding looked after children)_Number</v>
      </c>
      <c r="B2059" s="31" t="s">
        <v>422</v>
      </c>
      <c r="C2059" s="31" t="s">
        <v>423</v>
      </c>
      <c r="D2059" s="31" t="s">
        <v>474</v>
      </c>
      <c r="E2059" s="31" t="s">
        <v>475</v>
      </c>
      <c r="F2059" s="31" t="s">
        <v>30</v>
      </c>
      <c r="G2059" s="31" t="s">
        <v>117</v>
      </c>
      <c r="H2059" s="31" t="s">
        <v>743</v>
      </c>
      <c r="I2059" s="31">
        <v>55</v>
      </c>
      <c r="J2059" s="31">
        <v>2126</v>
      </c>
      <c r="K2059" s="31">
        <v>25.870178739416701</v>
      </c>
      <c r="L2059" s="31" t="s">
        <v>1281</v>
      </c>
      <c r="M2059" s="31">
        <f t="shared" si="68"/>
        <v>25.870178739416701</v>
      </c>
      <c r="N2059" s="31">
        <f t="shared" si="69"/>
        <v>0</v>
      </c>
    </row>
    <row r="2060" spans="1:14" x14ac:dyDescent="0.45">
      <c r="A2060" s="31" t="str">
        <f t="shared" si="70"/>
        <v>E06000010_CIN episodes for children aged &lt;1 at 31st March 2019 with substance misuse by a parent/someone else in household identified as a factor at CIN assessment (excluding looked after children)_Number</v>
      </c>
      <c r="B2060" s="31" t="s">
        <v>329</v>
      </c>
      <c r="C2060" s="31" t="s">
        <v>330</v>
      </c>
      <c r="D2060" s="31" t="s">
        <v>474</v>
      </c>
      <c r="E2060" s="31" t="s">
        <v>475</v>
      </c>
      <c r="F2060" s="31" t="s">
        <v>30</v>
      </c>
      <c r="G2060" s="31" t="s">
        <v>117</v>
      </c>
      <c r="H2060" s="31" t="s">
        <v>743</v>
      </c>
      <c r="I2060" s="31">
        <v>56</v>
      </c>
      <c r="J2060" s="31">
        <v>3308</v>
      </c>
      <c r="K2060" s="31">
        <v>16.9286577992745</v>
      </c>
      <c r="L2060" s="31" t="s">
        <v>1200</v>
      </c>
      <c r="M2060" s="31">
        <f t="shared" ref="M2060:M2123" si="71">K2060</f>
        <v>16.9286577992745</v>
      </c>
      <c r="N2060" s="31">
        <f t="shared" si="69"/>
        <v>0</v>
      </c>
    </row>
    <row r="2061" spans="1:14" x14ac:dyDescent="0.45">
      <c r="A2061" s="31" t="str">
        <f t="shared" si="70"/>
        <v>E06000011_CIN episodes for children aged &lt;1 at 31st March 2019 with substance misuse by a parent/someone else in household identified as a factor at CIN assessment (excluding looked after children)_Number</v>
      </c>
      <c r="B2061" s="31" t="s">
        <v>514</v>
      </c>
      <c r="C2061" s="31" t="s">
        <v>594</v>
      </c>
      <c r="D2061" s="31" t="s">
        <v>474</v>
      </c>
      <c r="E2061" s="31" t="s">
        <v>475</v>
      </c>
      <c r="F2061" s="31" t="s">
        <v>30</v>
      </c>
      <c r="G2061" s="31" t="s">
        <v>117</v>
      </c>
      <c r="H2061" s="31" t="s">
        <v>743</v>
      </c>
      <c r="I2061" s="31">
        <v>21</v>
      </c>
      <c r="J2061" s="31">
        <v>2830</v>
      </c>
      <c r="K2061" s="31">
        <v>7.4204946996466399</v>
      </c>
      <c r="L2061" s="31" t="s">
        <v>1319</v>
      </c>
      <c r="M2061" s="31">
        <f t="shared" si="71"/>
        <v>7.4204946996466399</v>
      </c>
      <c r="N2061" s="31">
        <f t="shared" si="69"/>
        <v>0</v>
      </c>
    </row>
    <row r="2062" spans="1:14" x14ac:dyDescent="0.45">
      <c r="A2062" s="31" t="str">
        <f t="shared" si="70"/>
        <v>E06000012_CIN episodes for children aged &lt;1 at 31st March 2019 with substance misuse by a parent/someone else in household identified as a factor at CIN assessment (excluding looked after children)_Number</v>
      </c>
      <c r="B2062" s="31" t="s">
        <v>363</v>
      </c>
      <c r="C2062" s="31" t="s">
        <v>364</v>
      </c>
      <c r="D2062" s="31" t="s">
        <v>474</v>
      </c>
      <c r="E2062" s="31" t="s">
        <v>475</v>
      </c>
      <c r="F2062" s="31" t="s">
        <v>30</v>
      </c>
      <c r="G2062" s="31" t="s">
        <v>117</v>
      </c>
      <c r="H2062" s="31" t="s">
        <v>743</v>
      </c>
      <c r="I2062" s="31">
        <v>15</v>
      </c>
      <c r="J2062" s="31">
        <v>1796</v>
      </c>
      <c r="K2062" s="31">
        <v>8.3518930957683803</v>
      </c>
      <c r="L2062" s="31" t="s">
        <v>1234</v>
      </c>
      <c r="M2062" s="31">
        <f t="shared" si="71"/>
        <v>8.3518930957683803</v>
      </c>
      <c r="N2062" s="31">
        <f t="shared" si="69"/>
        <v>0</v>
      </c>
    </row>
    <row r="2063" spans="1:14" x14ac:dyDescent="0.45">
      <c r="A2063" s="31" t="str">
        <f t="shared" si="70"/>
        <v>E06000013_CIN episodes for children aged &lt;1 at 31st March 2019 with substance misuse by a parent/someone else in household identified as a factor at CIN assessment (excluding looked after children)_Number</v>
      </c>
      <c r="B2063" s="31" t="s">
        <v>365</v>
      </c>
      <c r="C2063" s="31" t="s">
        <v>366</v>
      </c>
      <c r="D2063" s="31" t="s">
        <v>474</v>
      </c>
      <c r="E2063" s="31" t="s">
        <v>475</v>
      </c>
      <c r="F2063" s="31" t="s">
        <v>30</v>
      </c>
      <c r="G2063" s="31" t="s">
        <v>117</v>
      </c>
      <c r="H2063" s="31" t="s">
        <v>743</v>
      </c>
      <c r="I2063" s="31">
        <v>34</v>
      </c>
      <c r="J2063" s="31">
        <v>1729</v>
      </c>
      <c r="K2063" s="31">
        <v>19.6645459803355</v>
      </c>
      <c r="L2063" s="31" t="s">
        <v>1122</v>
      </c>
      <c r="M2063" s="31">
        <f t="shared" si="71"/>
        <v>19.6645459803355</v>
      </c>
      <c r="N2063" s="31">
        <f t="shared" si="69"/>
        <v>0</v>
      </c>
    </row>
    <row r="2064" spans="1:14" x14ac:dyDescent="0.45">
      <c r="A2064" s="31" t="str">
        <f t="shared" si="70"/>
        <v>E10000023_CIN episodes for children aged &lt;1 at 31st March 2019 with substance misuse by a parent/someone else in household identified as a factor at CIN assessment (excluding looked after children)_Number</v>
      </c>
      <c r="B2064" s="31" t="s">
        <v>369</v>
      </c>
      <c r="C2064" s="31" t="s">
        <v>370</v>
      </c>
      <c r="D2064" s="31" t="s">
        <v>474</v>
      </c>
      <c r="E2064" s="31" t="s">
        <v>475</v>
      </c>
      <c r="F2064" s="31" t="s">
        <v>30</v>
      </c>
      <c r="G2064" s="31" t="s">
        <v>117</v>
      </c>
      <c r="H2064" s="31" t="s">
        <v>743</v>
      </c>
      <c r="I2064" s="31">
        <v>60</v>
      </c>
      <c r="J2064" s="31">
        <v>5433</v>
      </c>
      <c r="K2064" s="31">
        <v>11.043622308117101</v>
      </c>
      <c r="L2064" s="31" t="s">
        <v>1138</v>
      </c>
      <c r="M2064" s="31">
        <f t="shared" si="71"/>
        <v>11.043622308117101</v>
      </c>
      <c r="N2064" s="31">
        <f t="shared" si="69"/>
        <v>0</v>
      </c>
    </row>
    <row r="2065" spans="1:14" x14ac:dyDescent="0.45">
      <c r="A2065" s="31" t="str">
        <f t="shared" si="70"/>
        <v>E06000014_CIN episodes for children aged &lt;1 at 31st March 2019 with substance misuse by a parent/someone else in household identified as a factor at CIN assessment (excluding looked after children)_Number</v>
      </c>
      <c r="B2065" s="31" t="s">
        <v>472</v>
      </c>
      <c r="C2065" s="31" t="s">
        <v>473</v>
      </c>
      <c r="D2065" s="31" t="s">
        <v>474</v>
      </c>
      <c r="E2065" s="31" t="s">
        <v>475</v>
      </c>
      <c r="F2065" s="31" t="s">
        <v>30</v>
      </c>
      <c r="G2065" s="31" t="s">
        <v>117</v>
      </c>
      <c r="H2065" s="31" t="s">
        <v>743</v>
      </c>
      <c r="I2065" s="31">
        <v>18</v>
      </c>
      <c r="J2065" s="31">
        <v>1848</v>
      </c>
      <c r="K2065" s="31">
        <v>9.7402597402597397</v>
      </c>
      <c r="L2065" s="31" t="s">
        <v>1256</v>
      </c>
      <c r="M2065" s="31">
        <f t="shared" si="71"/>
        <v>9.7402597402597397</v>
      </c>
      <c r="N2065" s="31">
        <f t="shared" si="69"/>
        <v>0</v>
      </c>
    </row>
    <row r="2066" spans="1:14" x14ac:dyDescent="0.45">
      <c r="A2066" s="31" t="str">
        <f t="shared" si="70"/>
        <v>E06000032_CIN episodes for children aged &lt;1 at 31st March 2019 with substance misuse by a parent/someone else in household identified as a factor at CIN assessment (excluding looked after children)_Number</v>
      </c>
      <c r="B2066" s="31" t="s">
        <v>564</v>
      </c>
      <c r="C2066" s="31" t="s">
        <v>724</v>
      </c>
      <c r="D2066" s="31" t="s">
        <v>474</v>
      </c>
      <c r="E2066" s="31" t="s">
        <v>475</v>
      </c>
      <c r="F2066" s="31" t="s">
        <v>30</v>
      </c>
      <c r="G2066" s="31" t="s">
        <v>117</v>
      </c>
      <c r="H2066" s="31" t="s">
        <v>743</v>
      </c>
      <c r="I2066" s="31">
        <v>19</v>
      </c>
      <c r="J2066" s="31">
        <v>3283</v>
      </c>
      <c r="K2066" s="31">
        <v>5.7873895826987498</v>
      </c>
      <c r="L2066" s="31" t="s">
        <v>1320</v>
      </c>
      <c r="M2066" s="31">
        <f t="shared" si="71"/>
        <v>5.7873895826987498</v>
      </c>
      <c r="N2066" s="31">
        <f t="shared" si="69"/>
        <v>0</v>
      </c>
    </row>
    <row r="2067" spans="1:14" x14ac:dyDescent="0.45">
      <c r="A2067" s="31" t="str">
        <f t="shared" si="70"/>
        <v>E06000055_CIN episodes for children aged &lt;1 at 31st March 2019 with substance misuse by a parent/someone else in household identified as a factor at CIN assessment (excluding looked after children)_Number</v>
      </c>
      <c r="B2067" s="31" t="s">
        <v>240</v>
      </c>
      <c r="C2067" s="31" t="s">
        <v>241</v>
      </c>
      <c r="D2067" s="31" t="s">
        <v>474</v>
      </c>
      <c r="E2067" s="31" t="s">
        <v>475</v>
      </c>
      <c r="F2067" s="31" t="s">
        <v>30</v>
      </c>
      <c r="G2067" s="31" t="s">
        <v>117</v>
      </c>
      <c r="H2067" s="31" t="s">
        <v>743</v>
      </c>
      <c r="I2067" s="31">
        <v>23</v>
      </c>
      <c r="J2067" s="31">
        <v>2310</v>
      </c>
      <c r="K2067" s="31">
        <v>9.9567099567099593</v>
      </c>
      <c r="L2067" s="31" t="s">
        <v>1321</v>
      </c>
      <c r="M2067" s="31">
        <f t="shared" si="71"/>
        <v>9.9567099567099593</v>
      </c>
      <c r="N2067" s="31">
        <f t="shared" si="69"/>
        <v>0</v>
      </c>
    </row>
    <row r="2068" spans="1:14" x14ac:dyDescent="0.45">
      <c r="A2068" s="31" t="str">
        <f t="shared" si="70"/>
        <v>E06000056_CIN episodes for children aged &lt;1 at 31st March 2019 with substance misuse by a parent/someone else in household identified as a factor at CIN assessment (excluding looked after children)_Number</v>
      </c>
      <c r="B2068" s="31" t="s">
        <v>279</v>
      </c>
      <c r="C2068" s="31" t="s">
        <v>280</v>
      </c>
      <c r="D2068" s="31" t="s">
        <v>474</v>
      </c>
      <c r="E2068" s="31" t="s">
        <v>475</v>
      </c>
      <c r="F2068" s="31" t="s">
        <v>30</v>
      </c>
      <c r="G2068" s="31" t="s">
        <v>117</v>
      </c>
      <c r="H2068" s="31" t="s">
        <v>743</v>
      </c>
      <c r="I2068" s="31">
        <v>23</v>
      </c>
      <c r="J2068" s="31">
        <v>3291</v>
      </c>
      <c r="K2068" s="31">
        <v>6.9887572166514698</v>
      </c>
      <c r="L2068" s="31" t="s">
        <v>1233</v>
      </c>
      <c r="M2068" s="31">
        <f t="shared" si="71"/>
        <v>6.9887572166514698</v>
      </c>
      <c r="N2068" s="31">
        <f t="shared" si="69"/>
        <v>0</v>
      </c>
    </row>
    <row r="2069" spans="1:14" x14ac:dyDescent="0.45">
      <c r="A2069" s="31" t="str">
        <f t="shared" si="70"/>
        <v>E10000002_CIN episodes for children aged &lt;1 at 31st March 2019 with substance misuse by a parent/someone else in household identified as a factor at CIN assessment (excluding looked after children)_Number</v>
      </c>
      <c r="B2069" s="31" t="s">
        <v>269</v>
      </c>
      <c r="C2069" s="31" t="s">
        <v>270</v>
      </c>
      <c r="D2069" s="31" t="s">
        <v>474</v>
      </c>
      <c r="E2069" s="31" t="s">
        <v>475</v>
      </c>
      <c r="F2069" s="31" t="s">
        <v>30</v>
      </c>
      <c r="G2069" s="31" t="s">
        <v>117</v>
      </c>
      <c r="H2069" s="31" t="s">
        <v>743</v>
      </c>
      <c r="I2069" s="31">
        <v>56</v>
      </c>
      <c r="J2069" s="31">
        <v>6048</v>
      </c>
      <c r="K2069" s="31">
        <v>9.2592592592592595</v>
      </c>
      <c r="L2069" s="31" t="s">
        <v>1237</v>
      </c>
      <c r="M2069" s="31">
        <f t="shared" si="71"/>
        <v>9.2592592592592595</v>
      </c>
      <c r="N2069" s="31">
        <f t="shared" si="69"/>
        <v>0</v>
      </c>
    </row>
    <row r="2070" spans="1:14" x14ac:dyDescent="0.45">
      <c r="A2070" s="31" t="str">
        <f t="shared" si="70"/>
        <v>E06000042_CIN episodes for children aged &lt;1 at 31st March 2019 with substance misuse by a parent/someone else in household identified as a factor at CIN assessment (excluding looked after children)_Number</v>
      </c>
      <c r="B2070" s="31" t="s">
        <v>355</v>
      </c>
      <c r="C2070" s="31" t="s">
        <v>356</v>
      </c>
      <c r="D2070" s="31" t="s">
        <v>474</v>
      </c>
      <c r="E2070" s="31" t="s">
        <v>475</v>
      </c>
      <c r="F2070" s="31" t="s">
        <v>30</v>
      </c>
      <c r="G2070" s="31" t="s">
        <v>117</v>
      </c>
      <c r="H2070" s="31" t="s">
        <v>743</v>
      </c>
      <c r="I2070" s="31">
        <v>40</v>
      </c>
      <c r="J2070" s="31">
        <v>3567</v>
      </c>
      <c r="K2070" s="31">
        <v>11.213905242500701</v>
      </c>
      <c r="L2070" s="31" t="s">
        <v>1123</v>
      </c>
      <c r="M2070" s="31">
        <f t="shared" si="71"/>
        <v>11.213905242500701</v>
      </c>
      <c r="N2070" s="31">
        <f t="shared" si="69"/>
        <v>0</v>
      </c>
    </row>
    <row r="2071" spans="1:14" x14ac:dyDescent="0.45">
      <c r="A2071" s="31" t="str">
        <f t="shared" si="70"/>
        <v>E10000007_CIN episodes for children aged &lt;1 at 31st March 2019 with substance misuse by a parent/someone else in household identified as a factor at CIN assessment (excluding looked after children)_Number</v>
      </c>
      <c r="B2071" s="31" t="s">
        <v>291</v>
      </c>
      <c r="C2071" s="31" t="s">
        <v>292</v>
      </c>
      <c r="D2071" s="31" t="s">
        <v>474</v>
      </c>
      <c r="E2071" s="31" t="s">
        <v>475</v>
      </c>
      <c r="F2071" s="31" t="s">
        <v>30</v>
      </c>
      <c r="G2071" s="31" t="s">
        <v>117</v>
      </c>
      <c r="H2071" s="31" t="s">
        <v>743</v>
      </c>
      <c r="I2071" s="31">
        <v>135</v>
      </c>
      <c r="J2071" s="31">
        <v>7585</v>
      </c>
      <c r="K2071" s="31">
        <v>17.798286090969</v>
      </c>
      <c r="L2071" s="31" t="s">
        <v>1266</v>
      </c>
      <c r="M2071" s="31">
        <f t="shared" si="71"/>
        <v>17.798286090969</v>
      </c>
      <c r="N2071" s="31">
        <f t="shared" si="69"/>
        <v>0</v>
      </c>
    </row>
    <row r="2072" spans="1:14" x14ac:dyDescent="0.45">
      <c r="A2072" s="31" t="str">
        <f t="shared" si="70"/>
        <v>E06000015_CIN episodes for children aged &lt;1 at 31st March 2019 with substance misuse by a parent/someone else in household identified as a factor at CIN assessment (excluding looked after children)_Number</v>
      </c>
      <c r="B2072" s="31" t="s">
        <v>289</v>
      </c>
      <c r="C2072" s="31" t="s">
        <v>290</v>
      </c>
      <c r="D2072" s="31" t="s">
        <v>474</v>
      </c>
      <c r="E2072" s="31" t="s">
        <v>475</v>
      </c>
      <c r="F2072" s="31" t="s">
        <v>30</v>
      </c>
      <c r="G2072" s="31" t="s">
        <v>117</v>
      </c>
      <c r="H2072" s="31" t="s">
        <v>743</v>
      </c>
      <c r="I2072" s="31">
        <v>79</v>
      </c>
      <c r="J2072" s="31">
        <v>3169</v>
      </c>
      <c r="K2072" s="31">
        <v>24.928999684442999</v>
      </c>
      <c r="L2072" s="31" t="s">
        <v>1189</v>
      </c>
      <c r="M2072" s="31">
        <f t="shared" si="71"/>
        <v>24.928999684442999</v>
      </c>
      <c r="N2072" s="31">
        <f t="shared" si="69"/>
        <v>0</v>
      </c>
    </row>
    <row r="2073" spans="1:14" x14ac:dyDescent="0.45">
      <c r="A2073" s="31" t="str">
        <f t="shared" si="70"/>
        <v>E10000009_CIN episodes for children aged &lt;1 at 31st March 2019 with substance misuse by a parent/someone else in household identified as a factor at CIN assessment (excluding looked after children)_Number</v>
      </c>
      <c r="B2073" s="31" t="s">
        <v>295</v>
      </c>
      <c r="C2073" s="31" t="s">
        <v>296</v>
      </c>
      <c r="D2073" s="31" t="s">
        <v>474</v>
      </c>
      <c r="E2073" s="31" t="s">
        <v>475</v>
      </c>
      <c r="F2073" s="31" t="s">
        <v>30</v>
      </c>
      <c r="G2073" s="31" t="s">
        <v>117</v>
      </c>
      <c r="H2073" s="31" t="s">
        <v>743</v>
      </c>
      <c r="I2073" s="31">
        <v>54</v>
      </c>
      <c r="J2073" s="31">
        <v>3260</v>
      </c>
      <c r="K2073" s="31">
        <v>16.564417177914098</v>
      </c>
      <c r="L2073" s="31" t="s">
        <v>1252</v>
      </c>
      <c r="M2073" s="31">
        <f t="shared" si="71"/>
        <v>16.564417177914098</v>
      </c>
      <c r="N2073" s="31">
        <f t="shared" si="69"/>
        <v>0</v>
      </c>
    </row>
    <row r="2074" spans="1:14" x14ac:dyDescent="0.45">
      <c r="A2074" s="31" t="str">
        <f t="shared" si="70"/>
        <v>E06000029_CIN episodes for children aged &lt;1 at 31st March 2019 with substance misuse by a parent/someone else in household identified as a factor at CIN assessment (excluding looked after children)_Number</v>
      </c>
      <c r="B2074" s="31" t="s">
        <v>543</v>
      </c>
      <c r="C2074" s="31" t="s">
        <v>717</v>
      </c>
      <c r="D2074" s="31" t="s">
        <v>474</v>
      </c>
      <c r="E2074" s="31" t="s">
        <v>475</v>
      </c>
      <c r="F2074" s="31" t="s">
        <v>30</v>
      </c>
      <c r="G2074" s="31" t="s">
        <v>117</v>
      </c>
      <c r="H2074" s="31" t="s">
        <v>743</v>
      </c>
      <c r="I2074" s="31" t="s">
        <v>1280</v>
      </c>
      <c r="J2074" s="31">
        <v>1529</v>
      </c>
      <c r="K2074" s="31" t="s">
        <v>1280</v>
      </c>
      <c r="L2074" s="31" t="s">
        <v>70</v>
      </c>
      <c r="M2074" s="31" t="s">
        <v>70</v>
      </c>
      <c r="N2074" s="31">
        <f t="shared" si="69"/>
        <v>0</v>
      </c>
    </row>
    <row r="2075" spans="1:14" x14ac:dyDescent="0.45">
      <c r="A2075" s="31" t="str">
        <f t="shared" si="70"/>
        <v>E06000028_CIN episodes for children aged &lt;1 at 31st March 2019 with substance misuse by a parent/someone else in household identified as a factor at CIN assessment (excluding looked after children)_Number</v>
      </c>
      <c r="B2075" s="31" t="s">
        <v>254</v>
      </c>
      <c r="C2075" s="31" t="s">
        <v>255</v>
      </c>
      <c r="D2075" s="31" t="s">
        <v>474</v>
      </c>
      <c r="E2075" s="31" t="s">
        <v>475</v>
      </c>
      <c r="F2075" s="31" t="s">
        <v>30</v>
      </c>
      <c r="G2075" s="31" t="s">
        <v>117</v>
      </c>
      <c r="H2075" s="31" t="s">
        <v>743</v>
      </c>
      <c r="I2075" s="31">
        <v>24</v>
      </c>
      <c r="J2075" s="31">
        <v>1996</v>
      </c>
      <c r="K2075" s="31">
        <v>12.0240480961924</v>
      </c>
      <c r="L2075" s="31" t="s">
        <v>1136</v>
      </c>
      <c r="M2075" s="31">
        <f t="shared" si="71"/>
        <v>12.0240480961924</v>
      </c>
      <c r="N2075" s="31">
        <f t="shared" si="69"/>
        <v>0</v>
      </c>
    </row>
    <row r="2076" spans="1:14" x14ac:dyDescent="0.45">
      <c r="A2076" s="31" t="str">
        <f t="shared" si="70"/>
        <v>E06000047_CIN episodes for children aged &lt;1 at 31st March 2019 with substance misuse by a parent/someone else in household identified as a factor at CIN assessment (excluding looked after children)_Number</v>
      </c>
      <c r="B2076" s="31" t="s">
        <v>528</v>
      </c>
      <c r="C2076" s="31" t="s">
        <v>721</v>
      </c>
      <c r="D2076" s="31" t="s">
        <v>474</v>
      </c>
      <c r="E2076" s="31" t="s">
        <v>475</v>
      </c>
      <c r="F2076" s="31" t="s">
        <v>30</v>
      </c>
      <c r="G2076" s="31" t="s">
        <v>117</v>
      </c>
      <c r="H2076" s="31" t="s">
        <v>743</v>
      </c>
      <c r="I2076" s="31">
        <v>105</v>
      </c>
      <c r="J2076" s="31">
        <v>4989</v>
      </c>
      <c r="K2076" s="31">
        <v>21.046301864101</v>
      </c>
      <c r="L2076" s="31" t="s">
        <v>1257</v>
      </c>
      <c r="M2076" s="31">
        <f t="shared" si="71"/>
        <v>21.046301864101</v>
      </c>
      <c r="N2076" s="31">
        <f t="shared" si="69"/>
        <v>0</v>
      </c>
    </row>
    <row r="2077" spans="1:14" x14ac:dyDescent="0.45">
      <c r="A2077" s="31" t="str">
        <f t="shared" si="70"/>
        <v>E06000005_CIN episodes for children aged &lt;1 at 31st March 2019 with substance misuse by a parent/someone else in household identified as a factor at CIN assessment (excluding looked after children)_Number</v>
      </c>
      <c r="B2077" s="31" t="s">
        <v>287</v>
      </c>
      <c r="C2077" s="31" t="s">
        <v>288</v>
      </c>
      <c r="D2077" s="31" t="s">
        <v>474</v>
      </c>
      <c r="E2077" s="31" t="s">
        <v>475</v>
      </c>
      <c r="F2077" s="31" t="s">
        <v>30</v>
      </c>
      <c r="G2077" s="31" t="s">
        <v>117</v>
      </c>
      <c r="H2077" s="31" t="s">
        <v>743</v>
      </c>
      <c r="I2077" s="31">
        <v>19</v>
      </c>
      <c r="J2077" s="31">
        <v>1134</v>
      </c>
      <c r="K2077" s="31">
        <v>16.754850088183399</v>
      </c>
      <c r="L2077" s="31" t="s">
        <v>1114</v>
      </c>
      <c r="M2077" s="31">
        <f t="shared" si="71"/>
        <v>16.754850088183399</v>
      </c>
      <c r="N2077" s="31">
        <f t="shared" si="69"/>
        <v>0</v>
      </c>
    </row>
    <row r="2078" spans="1:14" x14ac:dyDescent="0.45">
      <c r="A2078" s="31" t="str">
        <f t="shared" si="70"/>
        <v>E10000011_CIN episodes for children aged &lt;1 at 31st March 2019 with substance misuse by a parent/someone else in household identified as a factor at CIN assessment (excluding looked after children)_Number</v>
      </c>
      <c r="B2078" s="31" t="s">
        <v>299</v>
      </c>
      <c r="C2078" s="31" t="s">
        <v>300</v>
      </c>
      <c r="D2078" s="31" t="s">
        <v>474</v>
      </c>
      <c r="E2078" s="31" t="s">
        <v>475</v>
      </c>
      <c r="F2078" s="31" t="s">
        <v>30</v>
      </c>
      <c r="G2078" s="31" t="s">
        <v>117</v>
      </c>
      <c r="H2078" s="31" t="s">
        <v>743</v>
      </c>
      <c r="I2078" s="31">
        <v>73</v>
      </c>
      <c r="J2078" s="31">
        <v>5005</v>
      </c>
      <c r="K2078" s="31">
        <v>14.5854145854146</v>
      </c>
      <c r="L2078" s="31" t="s">
        <v>1130</v>
      </c>
      <c r="M2078" s="31">
        <f t="shared" si="71"/>
        <v>14.5854145854146</v>
      </c>
      <c r="N2078" s="31">
        <f t="shared" si="69"/>
        <v>0</v>
      </c>
    </row>
    <row r="2079" spans="1:14" x14ac:dyDescent="0.45">
      <c r="A2079" s="31" t="str">
        <f t="shared" si="70"/>
        <v>E06000043_CIN episodes for children aged &lt;1 at 31st March 2019 with substance misuse by a parent/someone else in household identified as a factor at CIN assessment (excluding looked after children)_Number</v>
      </c>
      <c r="B2079" s="31" t="s">
        <v>263</v>
      </c>
      <c r="C2079" s="31" t="s">
        <v>264</v>
      </c>
      <c r="D2079" s="31" t="s">
        <v>474</v>
      </c>
      <c r="E2079" s="31" t="s">
        <v>475</v>
      </c>
      <c r="F2079" s="31" t="s">
        <v>30</v>
      </c>
      <c r="G2079" s="31" t="s">
        <v>117</v>
      </c>
      <c r="H2079" s="31" t="s">
        <v>743</v>
      </c>
      <c r="I2079" s="31">
        <v>63</v>
      </c>
      <c r="J2079" s="31">
        <v>2611</v>
      </c>
      <c r="K2079" s="31">
        <v>24.128686327077698</v>
      </c>
      <c r="L2079" s="31" t="s">
        <v>1164</v>
      </c>
      <c r="M2079" s="31">
        <f t="shared" si="71"/>
        <v>24.128686327077698</v>
      </c>
      <c r="N2079" s="31">
        <f t="shared" si="69"/>
        <v>0</v>
      </c>
    </row>
    <row r="2080" spans="1:14" x14ac:dyDescent="0.45">
      <c r="A2080" s="31" t="str">
        <f t="shared" si="70"/>
        <v>E10000014_CIN episodes for children aged &lt;1 at 31st March 2019 with substance misuse by a parent/someone else in household identified as a factor at CIN assessment (excluding looked after children)_Number</v>
      </c>
      <c r="B2080" s="31" t="s">
        <v>309</v>
      </c>
      <c r="C2080" s="31" t="s">
        <v>310</v>
      </c>
      <c r="D2080" s="31" t="s">
        <v>474</v>
      </c>
      <c r="E2080" s="31" t="s">
        <v>475</v>
      </c>
      <c r="F2080" s="31" t="s">
        <v>30</v>
      </c>
      <c r="G2080" s="31" t="s">
        <v>117</v>
      </c>
      <c r="H2080" s="31" t="s">
        <v>743</v>
      </c>
      <c r="I2080" s="31">
        <v>59</v>
      </c>
      <c r="J2080" s="31">
        <v>13542</v>
      </c>
      <c r="K2080" s="31">
        <v>4.3568158322256698</v>
      </c>
      <c r="L2080" s="31" t="s">
        <v>1300</v>
      </c>
      <c r="M2080" s="31">
        <f t="shared" si="71"/>
        <v>4.3568158322256698</v>
      </c>
      <c r="N2080" s="31">
        <f t="shared" si="69"/>
        <v>0</v>
      </c>
    </row>
    <row r="2081" spans="1:14" x14ac:dyDescent="0.45">
      <c r="A2081" s="31" t="str">
        <f t="shared" si="70"/>
        <v>E06000044_CIN episodes for children aged &lt;1 at 31st March 2019 with substance misuse by a parent/someone else in household identified as a factor at CIN assessment (excluding looked after children)_Number</v>
      </c>
      <c r="B2081" s="31" t="s">
        <v>383</v>
      </c>
      <c r="C2081" s="31" t="s">
        <v>384</v>
      </c>
      <c r="D2081" s="31" t="s">
        <v>474</v>
      </c>
      <c r="E2081" s="31" t="s">
        <v>475</v>
      </c>
      <c r="F2081" s="31" t="s">
        <v>30</v>
      </c>
      <c r="G2081" s="31" t="s">
        <v>117</v>
      </c>
      <c r="H2081" s="31" t="s">
        <v>743</v>
      </c>
      <c r="I2081" s="31">
        <v>16</v>
      </c>
      <c r="J2081" s="31">
        <v>2406</v>
      </c>
      <c r="K2081" s="31">
        <v>6.6500415627597702</v>
      </c>
      <c r="L2081" s="31" t="s">
        <v>1303</v>
      </c>
      <c r="M2081" s="31">
        <f t="shared" si="71"/>
        <v>6.6500415627597702</v>
      </c>
      <c r="N2081" s="31">
        <f t="shared" si="69"/>
        <v>0</v>
      </c>
    </row>
    <row r="2082" spans="1:14" x14ac:dyDescent="0.45">
      <c r="A2082" s="31" t="str">
        <f t="shared" si="70"/>
        <v>E06000045_CIN episodes for children aged &lt;1 at 31st March 2019 with substance misuse by a parent/someone else in household identified as a factor at CIN assessment (excluding looked after children)_Number</v>
      </c>
      <c r="B2082" s="31" t="s">
        <v>577</v>
      </c>
      <c r="C2082" s="31" t="s">
        <v>729</v>
      </c>
      <c r="D2082" s="31" t="s">
        <v>474</v>
      </c>
      <c r="E2082" s="31" t="s">
        <v>475</v>
      </c>
      <c r="F2082" s="31" t="s">
        <v>30</v>
      </c>
      <c r="G2082" s="31" t="s">
        <v>117</v>
      </c>
      <c r="H2082" s="31" t="s">
        <v>743</v>
      </c>
      <c r="I2082" s="31">
        <v>46</v>
      </c>
      <c r="J2082" s="31">
        <v>3058</v>
      </c>
      <c r="K2082" s="31">
        <v>15.042511445389099</v>
      </c>
      <c r="L2082" s="31" t="s">
        <v>1225</v>
      </c>
      <c r="M2082" s="31">
        <f t="shared" si="71"/>
        <v>15.042511445389099</v>
      </c>
      <c r="N2082" s="31">
        <f t="shared" si="69"/>
        <v>0</v>
      </c>
    </row>
    <row r="2083" spans="1:14" x14ac:dyDescent="0.45">
      <c r="A2083" s="31" t="str">
        <f t="shared" si="70"/>
        <v>E10000018_CIN episodes for children aged &lt;1 at 31st March 2019 with substance misuse by a parent/someone else in household identified as a factor at CIN assessment (excluding looked after children)_Number</v>
      </c>
      <c r="B2083" s="31" t="s">
        <v>552</v>
      </c>
      <c r="C2083" s="31" t="s">
        <v>553</v>
      </c>
      <c r="D2083" s="31" t="s">
        <v>474</v>
      </c>
      <c r="E2083" s="31" t="s">
        <v>475</v>
      </c>
      <c r="F2083" s="31" t="s">
        <v>30</v>
      </c>
      <c r="G2083" s="31" t="s">
        <v>117</v>
      </c>
      <c r="H2083" s="31" t="s">
        <v>743</v>
      </c>
      <c r="I2083" s="31">
        <v>60</v>
      </c>
      <c r="J2083" s="31">
        <v>6983</v>
      </c>
      <c r="K2083" s="31">
        <v>8.5922955749677801</v>
      </c>
      <c r="L2083" s="31" t="s">
        <v>1232</v>
      </c>
      <c r="M2083" s="31">
        <f t="shared" si="71"/>
        <v>8.5922955749677801</v>
      </c>
      <c r="N2083" s="31">
        <f t="shared" si="69"/>
        <v>0</v>
      </c>
    </row>
    <row r="2084" spans="1:14" x14ac:dyDescent="0.45">
      <c r="A2084" s="31" t="str">
        <f t="shared" si="70"/>
        <v>E06000016_CIN episodes for children aged &lt;1 at 31st March 2019 with substance misuse by a parent/someone else in household identified as a factor at CIN assessment (excluding looked after children)_Number</v>
      </c>
      <c r="B2084" s="31" t="s">
        <v>341</v>
      </c>
      <c r="C2084" s="31" t="s">
        <v>342</v>
      </c>
      <c r="D2084" s="31" t="s">
        <v>474</v>
      </c>
      <c r="E2084" s="31" t="s">
        <v>475</v>
      </c>
      <c r="F2084" s="31" t="s">
        <v>30</v>
      </c>
      <c r="G2084" s="31" t="s">
        <v>117</v>
      </c>
      <c r="H2084" s="31" t="s">
        <v>743</v>
      </c>
      <c r="I2084" s="31">
        <v>58</v>
      </c>
      <c r="J2084" s="31">
        <v>4815</v>
      </c>
      <c r="K2084" s="31">
        <v>12.0456905503634</v>
      </c>
      <c r="L2084" s="31" t="s">
        <v>1136</v>
      </c>
      <c r="M2084" s="31">
        <f t="shared" si="71"/>
        <v>12.0456905503634</v>
      </c>
      <c r="N2084" s="31">
        <f t="shared" si="69"/>
        <v>0</v>
      </c>
    </row>
    <row r="2085" spans="1:14" x14ac:dyDescent="0.45">
      <c r="A2085" s="31" t="str">
        <f t="shared" si="70"/>
        <v>E06000017_CIN episodes for children aged &lt;1 at 31st March 2019 with substance misuse by a parent/someone else in household identified as a factor at CIN assessment (excluding looked after children)_Number</v>
      </c>
      <c r="B2085" s="31" t="s">
        <v>548</v>
      </c>
      <c r="C2085" s="31" t="s">
        <v>728</v>
      </c>
      <c r="D2085" s="31" t="s">
        <v>474</v>
      </c>
      <c r="E2085" s="31" t="s">
        <v>475</v>
      </c>
      <c r="F2085" s="31" t="s">
        <v>30</v>
      </c>
      <c r="G2085" s="31" t="s">
        <v>117</v>
      </c>
      <c r="H2085" s="31" t="s">
        <v>743</v>
      </c>
      <c r="I2085" s="31">
        <v>0</v>
      </c>
      <c r="J2085" s="31">
        <v>349</v>
      </c>
      <c r="K2085" s="31">
        <v>0</v>
      </c>
      <c r="L2085" s="31" t="s">
        <v>1112</v>
      </c>
      <c r="M2085" s="31">
        <f t="shared" si="71"/>
        <v>0</v>
      </c>
      <c r="N2085" s="31">
        <f t="shared" si="69"/>
        <v>0</v>
      </c>
    </row>
    <row r="2086" spans="1:14" x14ac:dyDescent="0.45">
      <c r="A2086" s="31" t="str">
        <f t="shared" si="70"/>
        <v>E10000028_CIN episodes for children aged &lt;1 at 31st March 2019 with substance misuse by a parent/someone else in household identified as a factor at CIN assessment (excluding looked after children)_Number</v>
      </c>
      <c r="B2086" s="31" t="s">
        <v>418</v>
      </c>
      <c r="C2086" s="31" t="s">
        <v>419</v>
      </c>
      <c r="D2086" s="31" t="s">
        <v>474</v>
      </c>
      <c r="E2086" s="31" t="s">
        <v>475</v>
      </c>
      <c r="F2086" s="31" t="s">
        <v>30</v>
      </c>
      <c r="G2086" s="31" t="s">
        <v>117</v>
      </c>
      <c r="H2086" s="31" t="s">
        <v>743</v>
      </c>
      <c r="I2086" s="31">
        <v>130</v>
      </c>
      <c r="J2086" s="31">
        <v>8423</v>
      </c>
      <c r="K2086" s="31">
        <v>15.433930903478601</v>
      </c>
      <c r="L2086" s="31" t="s">
        <v>1282</v>
      </c>
      <c r="M2086" s="31">
        <f t="shared" si="71"/>
        <v>15.433930903478601</v>
      </c>
      <c r="N2086" s="31">
        <f t="shared" si="69"/>
        <v>0</v>
      </c>
    </row>
    <row r="2087" spans="1:14" x14ac:dyDescent="0.45">
      <c r="A2087" s="31" t="str">
        <f t="shared" si="70"/>
        <v>E06000021_CIN episodes for children aged &lt;1 at 31st March 2019 with substance misuse by a parent/someone else in household identified as a factor at CIN assessment (excluding looked after children)_Number</v>
      </c>
      <c r="B2087" s="31" t="s">
        <v>424</v>
      </c>
      <c r="C2087" s="31" t="s">
        <v>425</v>
      </c>
      <c r="D2087" s="31" t="s">
        <v>474</v>
      </c>
      <c r="E2087" s="31" t="s">
        <v>475</v>
      </c>
      <c r="F2087" s="31" t="s">
        <v>30</v>
      </c>
      <c r="G2087" s="31" t="s">
        <v>117</v>
      </c>
      <c r="H2087" s="31" t="s">
        <v>743</v>
      </c>
      <c r="I2087" s="31">
        <v>57</v>
      </c>
      <c r="J2087" s="31">
        <v>3239</v>
      </c>
      <c r="K2087" s="31">
        <v>17.598024081506601</v>
      </c>
      <c r="L2087" s="31" t="s">
        <v>1322</v>
      </c>
      <c r="M2087" s="31">
        <f t="shared" si="71"/>
        <v>17.598024081506601</v>
      </c>
      <c r="N2087" s="31">
        <f t="shared" si="69"/>
        <v>0</v>
      </c>
    </row>
    <row r="2088" spans="1:14" x14ac:dyDescent="0.45">
      <c r="A2088" s="31" t="str">
        <f t="shared" si="70"/>
        <v>E06000054_CIN episodes for children aged &lt;1 at 31st March 2019 with substance misuse by a parent/someone else in household identified as a factor at CIN assessment (excluding looked after children)_Number</v>
      </c>
      <c r="B2088" s="31" t="s">
        <v>462</v>
      </c>
      <c r="C2088" s="31" t="s">
        <v>463</v>
      </c>
      <c r="D2088" s="31" t="s">
        <v>474</v>
      </c>
      <c r="E2088" s="31" t="s">
        <v>475</v>
      </c>
      <c r="F2088" s="31" t="s">
        <v>30</v>
      </c>
      <c r="G2088" s="31" t="s">
        <v>117</v>
      </c>
      <c r="H2088" s="31" t="s">
        <v>743</v>
      </c>
      <c r="I2088" s="31">
        <v>98</v>
      </c>
      <c r="J2088" s="31">
        <v>5003</v>
      </c>
      <c r="K2088" s="31">
        <v>19.588247051768899</v>
      </c>
      <c r="L2088" s="31" t="s">
        <v>1161</v>
      </c>
      <c r="M2088" s="31">
        <f t="shared" si="71"/>
        <v>19.588247051768899</v>
      </c>
      <c r="N2088" s="31">
        <f t="shared" si="69"/>
        <v>0</v>
      </c>
    </row>
    <row r="2089" spans="1:14" x14ac:dyDescent="0.45">
      <c r="A2089" s="31" t="str">
        <f t="shared" si="70"/>
        <v>E06000030_CIN episodes for children aged &lt;1 at 31st March 2019 with substance misuse by a parent/someone else in household identified as a factor at CIN assessment (excluding looked after children)_Number</v>
      </c>
      <c r="B2089" s="31" t="s">
        <v>434</v>
      </c>
      <c r="C2089" s="31" t="s">
        <v>435</v>
      </c>
      <c r="D2089" s="31" t="s">
        <v>474</v>
      </c>
      <c r="E2089" s="31" t="s">
        <v>475</v>
      </c>
      <c r="F2089" s="31" t="s">
        <v>30</v>
      </c>
      <c r="G2089" s="31" t="s">
        <v>117</v>
      </c>
      <c r="H2089" s="31" t="s">
        <v>743</v>
      </c>
      <c r="I2089" s="31">
        <v>34</v>
      </c>
      <c r="J2089" s="31">
        <v>2785</v>
      </c>
      <c r="K2089" s="31">
        <v>12.208258527827599</v>
      </c>
      <c r="L2089" s="31" t="s">
        <v>1215</v>
      </c>
      <c r="M2089" s="31">
        <f t="shared" si="71"/>
        <v>12.208258527827599</v>
      </c>
      <c r="N2089" s="31">
        <f t="shared" si="69"/>
        <v>0</v>
      </c>
    </row>
    <row r="2090" spans="1:14" x14ac:dyDescent="0.45">
      <c r="A2090" s="31" t="str">
        <f t="shared" si="70"/>
        <v>E06000036_CIN episodes for children aged &lt;1 at 31st March 2019 with substance misuse by a parent/someone else in household identified as a factor at CIN assessment (excluding looked after children)_Number</v>
      </c>
      <c r="B2090" s="31" t="s">
        <v>257</v>
      </c>
      <c r="C2090" s="31" t="s">
        <v>258</v>
      </c>
      <c r="D2090" s="31" t="s">
        <v>474</v>
      </c>
      <c r="E2090" s="31" t="s">
        <v>475</v>
      </c>
      <c r="F2090" s="31" t="s">
        <v>30</v>
      </c>
      <c r="G2090" s="31" t="s">
        <v>117</v>
      </c>
      <c r="H2090" s="31" t="s">
        <v>743</v>
      </c>
      <c r="I2090" s="31">
        <v>14</v>
      </c>
      <c r="J2090" s="31">
        <v>1442</v>
      </c>
      <c r="K2090" s="31">
        <v>9.7087378640776691</v>
      </c>
      <c r="L2090" s="31" t="s">
        <v>1256</v>
      </c>
      <c r="M2090" s="31">
        <f t="shared" si="71"/>
        <v>9.7087378640776691</v>
      </c>
      <c r="N2090" s="31">
        <f t="shared" si="69"/>
        <v>0</v>
      </c>
    </row>
    <row r="2091" spans="1:14" x14ac:dyDescent="0.45">
      <c r="A2091" s="31" t="str">
        <f t="shared" si="70"/>
        <v>E06000040_CIN episodes for children aged &lt;1 at 31st March 2019 with substance misuse by a parent/someone else in household identified as a factor at CIN assessment (excluding looked after children)_Number</v>
      </c>
      <c r="B2091" s="31" t="s">
        <v>555</v>
      </c>
      <c r="C2091" s="31" t="s">
        <v>727</v>
      </c>
      <c r="D2091" s="31" t="s">
        <v>474</v>
      </c>
      <c r="E2091" s="31" t="s">
        <v>475</v>
      </c>
      <c r="F2091" s="31" t="s">
        <v>30</v>
      </c>
      <c r="G2091" s="31" t="s">
        <v>117</v>
      </c>
      <c r="H2091" s="31" t="s">
        <v>743</v>
      </c>
      <c r="I2091" s="31">
        <v>7</v>
      </c>
      <c r="J2091" s="31">
        <v>1648</v>
      </c>
      <c r="K2091" s="31">
        <v>4.2475728155339798</v>
      </c>
      <c r="L2091" s="31" t="s">
        <v>1323</v>
      </c>
      <c r="M2091" s="31">
        <f t="shared" si="71"/>
        <v>4.2475728155339798</v>
      </c>
      <c r="N2091" s="31">
        <f t="shared" si="69"/>
        <v>0</v>
      </c>
    </row>
    <row r="2092" spans="1:14" x14ac:dyDescent="0.45">
      <c r="A2092" s="31" t="str">
        <f t="shared" si="70"/>
        <v>E06000037_CIN episodes for children aged &lt;1 at 31st March 2019 with substance misuse by a parent/someone else in household identified as a factor at CIN assessment (excluding looked after children)_Number</v>
      </c>
      <c r="B2092" s="31" t="s">
        <v>456</v>
      </c>
      <c r="C2092" s="31" t="s">
        <v>457</v>
      </c>
      <c r="D2092" s="31" t="s">
        <v>474</v>
      </c>
      <c r="E2092" s="31" t="s">
        <v>475</v>
      </c>
      <c r="F2092" s="31" t="s">
        <v>30</v>
      </c>
      <c r="G2092" s="31" t="s">
        <v>117</v>
      </c>
      <c r="H2092" s="31" t="s">
        <v>743</v>
      </c>
      <c r="I2092" s="31">
        <v>21</v>
      </c>
      <c r="J2092" s="31">
        <v>1693</v>
      </c>
      <c r="K2092" s="31">
        <v>12.404016538688699</v>
      </c>
      <c r="L2092" s="31" t="s">
        <v>1324</v>
      </c>
      <c r="M2092" s="31">
        <f t="shared" si="71"/>
        <v>12.404016538688699</v>
      </c>
      <c r="N2092" s="31">
        <f t="shared" si="69"/>
        <v>0</v>
      </c>
    </row>
    <row r="2093" spans="1:14" x14ac:dyDescent="0.45">
      <c r="A2093" s="31" t="str">
        <f t="shared" si="70"/>
        <v>E06000038_CIN episodes for children aged &lt;1 at 31st March 2019 with substance misuse by a parent/someone else in household identified as a factor at CIN assessment (excluding looked after children)_Number</v>
      </c>
      <c r="B2093" s="31" t="s">
        <v>557</v>
      </c>
      <c r="C2093" s="31" t="s">
        <v>726</v>
      </c>
      <c r="D2093" s="31" t="s">
        <v>474</v>
      </c>
      <c r="E2093" s="31" t="s">
        <v>475</v>
      </c>
      <c r="F2093" s="31" t="s">
        <v>30</v>
      </c>
      <c r="G2093" s="31" t="s">
        <v>117</v>
      </c>
      <c r="H2093" s="31" t="s">
        <v>743</v>
      </c>
      <c r="I2093" s="31">
        <v>35</v>
      </c>
      <c r="J2093" s="31">
        <v>2249</v>
      </c>
      <c r="K2093" s="31">
        <v>15.5624722098711</v>
      </c>
      <c r="L2093" s="31" t="s">
        <v>1313</v>
      </c>
      <c r="M2093" s="31">
        <f t="shared" si="71"/>
        <v>15.5624722098711</v>
      </c>
      <c r="N2093" s="31">
        <f t="shared" si="69"/>
        <v>0</v>
      </c>
    </row>
    <row r="2094" spans="1:14" x14ac:dyDescent="0.45">
      <c r="A2094" s="31" t="str">
        <f t="shared" si="70"/>
        <v>E06000039_CIN episodes for children aged &lt;1 at 31st March 2019 with substance misuse by a parent/someone else in household identified as a factor at CIN assessment (excluding looked after children)_Number</v>
      </c>
      <c r="B2094" s="31" t="s">
        <v>404</v>
      </c>
      <c r="C2094" s="31" t="s">
        <v>405</v>
      </c>
      <c r="D2094" s="31" t="s">
        <v>474</v>
      </c>
      <c r="E2094" s="31" t="s">
        <v>475</v>
      </c>
      <c r="F2094" s="31" t="s">
        <v>30</v>
      </c>
      <c r="G2094" s="31" t="s">
        <v>117</v>
      </c>
      <c r="H2094" s="31" t="s">
        <v>743</v>
      </c>
      <c r="I2094" s="31">
        <v>26</v>
      </c>
      <c r="J2094" s="31">
        <v>2451</v>
      </c>
      <c r="K2094" s="31">
        <v>10.6079151366789</v>
      </c>
      <c r="L2094" s="31" t="s">
        <v>1325</v>
      </c>
      <c r="M2094" s="31">
        <f t="shared" si="71"/>
        <v>10.6079151366789</v>
      </c>
      <c r="N2094" s="31">
        <f t="shared" si="69"/>
        <v>0</v>
      </c>
    </row>
    <row r="2095" spans="1:14" x14ac:dyDescent="0.45">
      <c r="A2095" s="31" t="str">
        <f t="shared" si="70"/>
        <v>E06000041_CIN episodes for children aged &lt;1 at 31st March 2019 with substance misuse by a parent/someone else in household identified as a factor at CIN assessment (excluding looked after children)_Number</v>
      </c>
      <c r="B2095" s="31" t="s">
        <v>466</v>
      </c>
      <c r="C2095" s="31" t="s">
        <v>467</v>
      </c>
      <c r="D2095" s="31" t="s">
        <v>474</v>
      </c>
      <c r="E2095" s="31" t="s">
        <v>475</v>
      </c>
      <c r="F2095" s="31" t="s">
        <v>30</v>
      </c>
      <c r="G2095" s="31" t="s">
        <v>117</v>
      </c>
      <c r="H2095" s="31" t="s">
        <v>743</v>
      </c>
      <c r="I2095" s="31">
        <v>11</v>
      </c>
      <c r="J2095" s="31">
        <v>1714</v>
      </c>
      <c r="K2095" s="31">
        <v>6.4177362893815602</v>
      </c>
      <c r="L2095" s="31" t="s">
        <v>1326</v>
      </c>
      <c r="M2095" s="31">
        <f t="shared" si="71"/>
        <v>6.4177362893815602</v>
      </c>
      <c r="N2095" s="31">
        <f t="shared" si="69"/>
        <v>0</v>
      </c>
    </row>
    <row r="2096" spans="1:14" x14ac:dyDescent="0.45">
      <c r="A2096" s="31" t="str">
        <f t="shared" si="70"/>
        <v>E10000003_CIN episodes for children aged &lt;1 at 31st March 2019 with substance misuse by a parent/someone else in household identified as a factor at CIN assessment (excluding looked after children)_Number</v>
      </c>
      <c r="B2096" s="31" t="s">
        <v>275</v>
      </c>
      <c r="C2096" s="31" t="s">
        <v>276</v>
      </c>
      <c r="D2096" s="31" t="s">
        <v>474</v>
      </c>
      <c r="E2096" s="31" t="s">
        <v>475</v>
      </c>
      <c r="F2096" s="31" t="s">
        <v>30</v>
      </c>
      <c r="G2096" s="31" t="s">
        <v>117</v>
      </c>
      <c r="H2096" s="31" t="s">
        <v>743</v>
      </c>
      <c r="I2096" s="31">
        <v>66</v>
      </c>
      <c r="J2096" s="31">
        <v>6952</v>
      </c>
      <c r="K2096" s="31">
        <v>9.4936708860759502</v>
      </c>
      <c r="L2096" s="31" t="s">
        <v>1327</v>
      </c>
      <c r="M2096" s="31">
        <f t="shared" si="71"/>
        <v>9.4936708860759502</v>
      </c>
      <c r="N2096" s="31">
        <f t="shared" si="69"/>
        <v>0</v>
      </c>
    </row>
    <row r="2097" spans="1:14" x14ac:dyDescent="0.45">
      <c r="A2097" s="31" t="str">
        <f t="shared" si="70"/>
        <v>E06000031_CIN episodes for children aged &lt;1 at 31st March 2019 with substance misuse by a parent/someone else in household identified as a factor at CIN assessment (excluding looked after children)_Number</v>
      </c>
      <c r="B2097" s="31" t="s">
        <v>379</v>
      </c>
      <c r="C2097" s="31" t="s">
        <v>380</v>
      </c>
      <c r="D2097" s="31" t="s">
        <v>474</v>
      </c>
      <c r="E2097" s="31" t="s">
        <v>475</v>
      </c>
      <c r="F2097" s="31" t="s">
        <v>30</v>
      </c>
      <c r="G2097" s="31" t="s">
        <v>117</v>
      </c>
      <c r="H2097" s="31" t="s">
        <v>743</v>
      </c>
      <c r="I2097" s="31">
        <v>36</v>
      </c>
      <c r="J2097" s="31">
        <v>3030</v>
      </c>
      <c r="K2097" s="31">
        <v>11.881188118811901</v>
      </c>
      <c r="L2097" s="31" t="s">
        <v>1174</v>
      </c>
      <c r="M2097" s="31">
        <f t="shared" si="71"/>
        <v>11.881188118811901</v>
      </c>
      <c r="N2097" s="31">
        <f t="shared" si="69"/>
        <v>0</v>
      </c>
    </row>
    <row r="2098" spans="1:14" x14ac:dyDescent="0.45">
      <c r="A2098" s="31" t="str">
        <f t="shared" si="70"/>
        <v>E06000006_CIN episodes for children aged &lt;1 at 31st March 2019 with substance misuse by a parent/someone else in household identified as a factor at CIN assessment (excluding looked after children)_Number</v>
      </c>
      <c r="B2098" s="31" t="s">
        <v>531</v>
      </c>
      <c r="C2098" s="31" t="s">
        <v>722</v>
      </c>
      <c r="D2098" s="31" t="s">
        <v>474</v>
      </c>
      <c r="E2098" s="31" t="s">
        <v>475</v>
      </c>
      <c r="F2098" s="31" t="s">
        <v>30</v>
      </c>
      <c r="G2098" s="31" t="s">
        <v>117</v>
      </c>
      <c r="H2098" s="31" t="s">
        <v>743</v>
      </c>
      <c r="I2098" s="31">
        <v>30</v>
      </c>
      <c r="J2098" s="31">
        <v>1451</v>
      </c>
      <c r="K2098" s="31">
        <v>20.6753962784287</v>
      </c>
      <c r="L2098" s="31" t="s">
        <v>1154</v>
      </c>
      <c r="M2098" s="31">
        <f t="shared" si="71"/>
        <v>20.6753962784287</v>
      </c>
      <c r="N2098" s="31">
        <f t="shared" si="69"/>
        <v>0</v>
      </c>
    </row>
    <row r="2099" spans="1:14" x14ac:dyDescent="0.45">
      <c r="A2099" s="31" t="str">
        <f t="shared" si="70"/>
        <v>E06000007_CIN episodes for children aged &lt;1 at 31st March 2019 with substance misuse by a parent/someone else in household identified as a factor at CIN assessment (excluding looked after children)_Number</v>
      </c>
      <c r="B2099" s="31" t="s">
        <v>452</v>
      </c>
      <c r="C2099" s="31" t="s">
        <v>453</v>
      </c>
      <c r="D2099" s="31" t="s">
        <v>474</v>
      </c>
      <c r="E2099" s="31" t="s">
        <v>475</v>
      </c>
      <c r="F2099" s="31" t="s">
        <v>30</v>
      </c>
      <c r="G2099" s="31" t="s">
        <v>117</v>
      </c>
      <c r="H2099" s="31" t="s">
        <v>743</v>
      </c>
      <c r="I2099" s="31">
        <v>27</v>
      </c>
      <c r="J2099" s="31">
        <v>2229</v>
      </c>
      <c r="K2099" s="31">
        <v>12.113055181695801</v>
      </c>
      <c r="L2099" s="31" t="s">
        <v>1243</v>
      </c>
      <c r="M2099" s="31">
        <f t="shared" si="71"/>
        <v>12.113055181695801</v>
      </c>
      <c r="N2099" s="31">
        <f t="shared" si="69"/>
        <v>0</v>
      </c>
    </row>
    <row r="2100" spans="1:14" x14ac:dyDescent="0.45">
      <c r="A2100" s="31" t="str">
        <f t="shared" si="70"/>
        <v>E10000008_CIN episodes for children aged &lt;1 at 31st March 2019 with substance misuse by a parent/someone else in household identified as a factor at CIN assessment (excluding looked after children)_Number</v>
      </c>
      <c r="B2100" s="31" t="s">
        <v>504</v>
      </c>
      <c r="C2100" s="31" t="s">
        <v>505</v>
      </c>
      <c r="D2100" s="31" t="s">
        <v>474</v>
      </c>
      <c r="E2100" s="31" t="s">
        <v>475</v>
      </c>
      <c r="F2100" s="31" t="s">
        <v>30</v>
      </c>
      <c r="G2100" s="31" t="s">
        <v>117</v>
      </c>
      <c r="H2100" s="31" t="s">
        <v>743</v>
      </c>
      <c r="I2100" s="31">
        <v>67</v>
      </c>
      <c r="J2100" s="31">
        <v>6781</v>
      </c>
      <c r="K2100" s="31">
        <v>9.8805485916531506</v>
      </c>
      <c r="L2100" s="31" t="s">
        <v>1218</v>
      </c>
      <c r="M2100" s="31">
        <f t="shared" si="71"/>
        <v>9.8805485916531506</v>
      </c>
      <c r="N2100" s="31">
        <f t="shared" si="69"/>
        <v>0</v>
      </c>
    </row>
    <row r="2101" spans="1:14" x14ac:dyDescent="0.45">
      <c r="A2101" s="31" t="str">
        <f t="shared" si="70"/>
        <v>E06000026_CIN episodes for children aged &lt;1 at 31st March 2019 with substance misuse by a parent/someone else in household identified as a factor at CIN assessment (excluding looked after children)_Number</v>
      </c>
      <c r="B2101" s="31" t="s">
        <v>381</v>
      </c>
      <c r="C2101" s="31" t="s">
        <v>382</v>
      </c>
      <c r="D2101" s="31" t="s">
        <v>474</v>
      </c>
      <c r="E2101" s="31" t="s">
        <v>475</v>
      </c>
      <c r="F2101" s="31" t="s">
        <v>30</v>
      </c>
      <c r="G2101" s="31" t="s">
        <v>117</v>
      </c>
      <c r="H2101" s="31" t="s">
        <v>743</v>
      </c>
      <c r="I2101" s="31">
        <v>59</v>
      </c>
      <c r="J2101" s="31">
        <v>2827</v>
      </c>
      <c r="K2101" s="31">
        <v>20.870180403254299</v>
      </c>
      <c r="L2101" s="31" t="s">
        <v>1153</v>
      </c>
      <c r="M2101" s="31">
        <f t="shared" si="71"/>
        <v>20.870180403254299</v>
      </c>
      <c r="N2101" s="31">
        <f t="shared" si="69"/>
        <v>0</v>
      </c>
    </row>
    <row r="2102" spans="1:14" x14ac:dyDescent="0.45">
      <c r="A2102" s="31" t="str">
        <f t="shared" si="70"/>
        <v>E06000027_CIN episodes for children aged &lt;1 at 31st March 2019 with substance misuse by a parent/someone else in household identified as a factor at CIN assessment (excluding looked after children)_Number</v>
      </c>
      <c r="B2102" s="31" t="s">
        <v>438</v>
      </c>
      <c r="C2102" s="31" t="s">
        <v>439</v>
      </c>
      <c r="D2102" s="31" t="s">
        <v>474</v>
      </c>
      <c r="E2102" s="31" t="s">
        <v>475</v>
      </c>
      <c r="F2102" s="31" t="s">
        <v>30</v>
      </c>
      <c r="G2102" s="31" t="s">
        <v>117</v>
      </c>
      <c r="H2102" s="31" t="s">
        <v>743</v>
      </c>
      <c r="I2102" s="31">
        <v>35</v>
      </c>
      <c r="J2102" s="31">
        <v>1247</v>
      </c>
      <c r="K2102" s="31">
        <v>28.067361668003201</v>
      </c>
      <c r="L2102" s="31" t="s">
        <v>1196</v>
      </c>
      <c r="M2102" s="31">
        <f t="shared" si="71"/>
        <v>28.067361668003201</v>
      </c>
      <c r="N2102" s="31">
        <f t="shared" si="69"/>
        <v>0</v>
      </c>
    </row>
    <row r="2103" spans="1:14" x14ac:dyDescent="0.45">
      <c r="A2103" s="31" t="str">
        <f t="shared" si="70"/>
        <v>E10000012_CIN episodes for children aged &lt;1 at 31st March 2019 with substance misuse by a parent/someone else in household identified as a factor at CIN assessment (excluding looked after children)_Number</v>
      </c>
      <c r="B2103" s="31" t="s">
        <v>303</v>
      </c>
      <c r="C2103" s="31" t="s">
        <v>304</v>
      </c>
      <c r="D2103" s="31" t="s">
        <v>474</v>
      </c>
      <c r="E2103" s="31" t="s">
        <v>475</v>
      </c>
      <c r="F2103" s="31" t="s">
        <v>30</v>
      </c>
      <c r="G2103" s="31" t="s">
        <v>117</v>
      </c>
      <c r="H2103" s="31" t="s">
        <v>743</v>
      </c>
      <c r="I2103" s="31">
        <v>155</v>
      </c>
      <c r="J2103" s="31">
        <v>16488</v>
      </c>
      <c r="K2103" s="31">
        <v>9.4007763221736997</v>
      </c>
      <c r="L2103" s="31" t="s">
        <v>1269</v>
      </c>
      <c r="M2103" s="31">
        <f t="shared" si="71"/>
        <v>9.4007763221736997</v>
      </c>
      <c r="N2103" s="31">
        <f t="shared" si="69"/>
        <v>0</v>
      </c>
    </row>
    <row r="2104" spans="1:14" x14ac:dyDescent="0.45">
      <c r="A2104" s="31" t="str">
        <f t="shared" si="70"/>
        <v>E06000033_CIN episodes for children aged &lt;1 at 31st March 2019 with substance misuse by a parent/someone else in household identified as a factor at CIN assessment (excluding looked after children)_Number</v>
      </c>
      <c r="B2104" s="31" t="s">
        <v>412</v>
      </c>
      <c r="C2104" s="31" t="s">
        <v>413</v>
      </c>
      <c r="D2104" s="31" t="s">
        <v>474</v>
      </c>
      <c r="E2104" s="31" t="s">
        <v>475</v>
      </c>
      <c r="F2104" s="31" t="s">
        <v>30</v>
      </c>
      <c r="G2104" s="31" t="s">
        <v>117</v>
      </c>
      <c r="H2104" s="31" t="s">
        <v>743</v>
      </c>
      <c r="I2104" s="31">
        <v>33</v>
      </c>
      <c r="J2104" s="31">
        <v>2203</v>
      </c>
      <c r="K2104" s="31">
        <v>14.9795733091239</v>
      </c>
      <c r="L2104" s="31" t="s">
        <v>1225</v>
      </c>
      <c r="M2104" s="31">
        <f t="shared" si="71"/>
        <v>14.9795733091239</v>
      </c>
      <c r="N2104" s="31">
        <f t="shared" si="69"/>
        <v>0</v>
      </c>
    </row>
    <row r="2105" spans="1:14" x14ac:dyDescent="0.45">
      <c r="A2105" s="31" t="str">
        <f t="shared" si="70"/>
        <v>E06000034_CIN episodes for children aged &lt;1 at 31st March 2019 with substance misuse by a parent/someone else in household identified as a factor at CIN assessment (excluding looked after children)_Number</v>
      </c>
      <c r="B2105" s="31" t="s">
        <v>493</v>
      </c>
      <c r="C2105" s="31" t="s">
        <v>731</v>
      </c>
      <c r="D2105" s="31" t="s">
        <v>474</v>
      </c>
      <c r="E2105" s="31" t="s">
        <v>475</v>
      </c>
      <c r="F2105" s="31" t="s">
        <v>30</v>
      </c>
      <c r="G2105" s="31" t="s">
        <v>117</v>
      </c>
      <c r="H2105" s="31" t="s">
        <v>743</v>
      </c>
      <c r="I2105" s="31">
        <v>27</v>
      </c>
      <c r="J2105" s="31">
        <v>2544</v>
      </c>
      <c r="K2105" s="31">
        <v>10.6132075471698</v>
      </c>
      <c r="L2105" s="31" t="s">
        <v>1325</v>
      </c>
      <c r="M2105" s="31">
        <f t="shared" si="71"/>
        <v>10.6132075471698</v>
      </c>
      <c r="N2105" s="31">
        <f t="shared" si="69"/>
        <v>0</v>
      </c>
    </row>
    <row r="2106" spans="1:14" x14ac:dyDescent="0.45">
      <c r="A2106" s="31" t="str">
        <f t="shared" si="70"/>
        <v>E06000019_CIN episodes for children aged &lt;1 at 31st March 2019 with substance misuse by a parent/someone else in household identified as a factor at CIN assessment (excluding looked after children)_Number</v>
      </c>
      <c r="B2106" s="31" t="s">
        <v>317</v>
      </c>
      <c r="C2106" s="31" t="s">
        <v>318</v>
      </c>
      <c r="D2106" s="31" t="s">
        <v>474</v>
      </c>
      <c r="E2106" s="31" t="s">
        <v>475</v>
      </c>
      <c r="F2106" s="31" t="s">
        <v>30</v>
      </c>
      <c r="G2106" s="31" t="s">
        <v>117</v>
      </c>
      <c r="H2106" s="31" t="s">
        <v>743</v>
      </c>
      <c r="I2106" s="31">
        <v>12</v>
      </c>
      <c r="J2106" s="31">
        <v>1777</v>
      </c>
      <c r="K2106" s="31">
        <v>6.7529544175576799</v>
      </c>
      <c r="L2106" s="31" t="s">
        <v>1133</v>
      </c>
      <c r="M2106" s="31">
        <f t="shared" si="71"/>
        <v>6.7529544175576799</v>
      </c>
      <c r="N2106" s="31">
        <f t="shared" si="69"/>
        <v>0</v>
      </c>
    </row>
    <row r="2107" spans="1:14" x14ac:dyDescent="0.45">
      <c r="A2107" s="31" t="str">
        <f t="shared" si="70"/>
        <v>E10000034_CIN episodes for children aged &lt;1 at 31st March 2019 with substance misuse by a parent/someone else in household identified as a factor at CIN assessment (excluding looked after children)_Number</v>
      </c>
      <c r="B2107" s="31" t="s">
        <v>470</v>
      </c>
      <c r="C2107" s="31" t="s">
        <v>471</v>
      </c>
      <c r="D2107" s="31" t="s">
        <v>474</v>
      </c>
      <c r="E2107" s="31" t="s">
        <v>475</v>
      </c>
      <c r="F2107" s="31" t="s">
        <v>30</v>
      </c>
      <c r="G2107" s="31" t="s">
        <v>117</v>
      </c>
      <c r="H2107" s="31" t="s">
        <v>743</v>
      </c>
      <c r="I2107" s="31">
        <v>56</v>
      </c>
      <c r="J2107" s="31">
        <v>5832</v>
      </c>
      <c r="K2107" s="31">
        <v>9.60219478737997</v>
      </c>
      <c r="L2107" s="31" t="s">
        <v>1139</v>
      </c>
      <c r="M2107" s="31">
        <f t="shared" si="71"/>
        <v>9.60219478737997</v>
      </c>
      <c r="N2107" s="31">
        <f t="shared" si="69"/>
        <v>0</v>
      </c>
    </row>
    <row r="2108" spans="1:14" x14ac:dyDescent="0.45">
      <c r="A2108" s="31" t="str">
        <f t="shared" si="70"/>
        <v>E10000016_CIN episodes for children aged &lt;1 at 31st March 2019 with substance misuse by a parent/someone else in household identified as a factor at CIN assessment (excluding looked after children)_Number</v>
      </c>
      <c r="B2108" s="31" t="s">
        <v>327</v>
      </c>
      <c r="C2108" s="31" t="s">
        <v>328</v>
      </c>
      <c r="D2108" s="31" t="s">
        <v>474</v>
      </c>
      <c r="E2108" s="31" t="s">
        <v>475</v>
      </c>
      <c r="F2108" s="31" t="s">
        <v>30</v>
      </c>
      <c r="G2108" s="31" t="s">
        <v>117</v>
      </c>
      <c r="H2108" s="31" t="s">
        <v>743</v>
      </c>
      <c r="I2108" s="31">
        <v>255</v>
      </c>
      <c r="J2108" s="31">
        <v>17431</v>
      </c>
      <c r="K2108" s="31">
        <v>14.6291090585738</v>
      </c>
      <c r="L2108" s="31" t="s">
        <v>1130</v>
      </c>
      <c r="M2108" s="31">
        <f t="shared" si="71"/>
        <v>14.6291090585738</v>
      </c>
      <c r="N2108" s="31">
        <f t="shared" si="69"/>
        <v>0</v>
      </c>
    </row>
    <row r="2109" spans="1:14" x14ac:dyDescent="0.45">
      <c r="A2109" s="31" t="str">
        <f t="shared" si="70"/>
        <v>E06000035_CIN episodes for children aged &lt;1 at 31st March 2019 with substance misuse by a parent/someone else in household identified as a factor at CIN assessment (excluding looked after children)_Number</v>
      </c>
      <c r="B2109" s="31" t="s">
        <v>351</v>
      </c>
      <c r="C2109" s="31" t="s">
        <v>352</v>
      </c>
      <c r="D2109" s="31" t="s">
        <v>474</v>
      </c>
      <c r="E2109" s="31" t="s">
        <v>475</v>
      </c>
      <c r="F2109" s="31" t="s">
        <v>30</v>
      </c>
      <c r="G2109" s="31" t="s">
        <v>117</v>
      </c>
      <c r="H2109" s="31" t="s">
        <v>743</v>
      </c>
      <c r="I2109" s="31">
        <v>51</v>
      </c>
      <c r="J2109" s="31">
        <v>3476</v>
      </c>
      <c r="K2109" s="31">
        <v>14.672036823935599</v>
      </c>
      <c r="L2109" s="31" t="s">
        <v>1116</v>
      </c>
      <c r="M2109" s="31">
        <f t="shared" si="71"/>
        <v>14.672036823935599</v>
      </c>
      <c r="N2109" s="31">
        <f t="shared" si="69"/>
        <v>0</v>
      </c>
    </row>
    <row r="2110" spans="1:14" x14ac:dyDescent="0.45">
      <c r="A2110" s="31" t="str">
        <f t="shared" si="70"/>
        <v>E10000017_CIN episodes for children aged &lt;1 at 31st March 2019 with substance misuse by a parent/someone else in household identified as a factor at CIN assessment (excluding looked after children)_Number</v>
      </c>
      <c r="B2110" s="31" t="s">
        <v>337</v>
      </c>
      <c r="C2110" s="31" t="s">
        <v>338</v>
      </c>
      <c r="D2110" s="31" t="s">
        <v>474</v>
      </c>
      <c r="E2110" s="31" t="s">
        <v>475</v>
      </c>
      <c r="F2110" s="31" t="s">
        <v>30</v>
      </c>
      <c r="G2110" s="31" t="s">
        <v>117</v>
      </c>
      <c r="H2110" s="31" t="s">
        <v>743</v>
      </c>
      <c r="I2110" s="31">
        <v>217</v>
      </c>
      <c r="J2110" s="31">
        <v>12376</v>
      </c>
      <c r="K2110" s="31">
        <v>17.533936651583701</v>
      </c>
      <c r="L2110" s="31" t="s">
        <v>1120</v>
      </c>
      <c r="M2110" s="31">
        <f t="shared" si="71"/>
        <v>17.533936651583701</v>
      </c>
      <c r="N2110" s="31">
        <f t="shared" si="69"/>
        <v>0</v>
      </c>
    </row>
    <row r="2111" spans="1:14" x14ac:dyDescent="0.45">
      <c r="A2111" s="31" t="str">
        <f t="shared" si="70"/>
        <v>E06000008_CIN episodes for children aged &lt;1 at 31st March 2019 with substance misuse by a parent/someone else in household identified as a factor at CIN assessment (excluding looked after children)_Number</v>
      </c>
      <c r="B2111" s="31" t="s">
        <v>247</v>
      </c>
      <c r="C2111" s="31" t="s">
        <v>248</v>
      </c>
      <c r="D2111" s="31" t="s">
        <v>474</v>
      </c>
      <c r="E2111" s="31" t="s">
        <v>475</v>
      </c>
      <c r="F2111" s="31" t="s">
        <v>30</v>
      </c>
      <c r="G2111" s="31" t="s">
        <v>117</v>
      </c>
      <c r="H2111" s="31" t="s">
        <v>743</v>
      </c>
      <c r="I2111" s="31">
        <v>38</v>
      </c>
      <c r="J2111" s="31">
        <v>1998</v>
      </c>
      <c r="K2111" s="31">
        <v>19.019019019019002</v>
      </c>
      <c r="L2111" s="31" t="s">
        <v>1254</v>
      </c>
      <c r="M2111" s="31">
        <f t="shared" si="71"/>
        <v>19.019019019019002</v>
      </c>
      <c r="N2111" s="31">
        <f t="shared" si="69"/>
        <v>0</v>
      </c>
    </row>
    <row r="2112" spans="1:14" x14ac:dyDescent="0.45">
      <c r="A2112" s="31" t="str">
        <f t="shared" si="70"/>
        <v>E06000009_CIN episodes for children aged &lt;1 at 31st March 2019 with substance misuse by a parent/someone else in household identified as a factor at CIN assessment (excluding looked after children)_Number</v>
      </c>
      <c r="B2112" s="31" t="s">
        <v>249</v>
      </c>
      <c r="C2112" s="31" t="s">
        <v>250</v>
      </c>
      <c r="D2112" s="31" t="s">
        <v>474</v>
      </c>
      <c r="E2112" s="31" t="s">
        <v>475</v>
      </c>
      <c r="F2112" s="31" t="s">
        <v>30</v>
      </c>
      <c r="G2112" s="31" t="s">
        <v>117</v>
      </c>
      <c r="H2112" s="31" t="s">
        <v>743</v>
      </c>
      <c r="I2112" s="31">
        <v>60</v>
      </c>
      <c r="J2112" s="31">
        <v>1627</v>
      </c>
      <c r="K2112" s="31">
        <v>36.877688998156103</v>
      </c>
      <c r="L2112" s="31" t="s">
        <v>1328</v>
      </c>
      <c r="M2112" s="31">
        <f t="shared" si="71"/>
        <v>36.877688998156103</v>
      </c>
      <c r="N2112" s="31">
        <f t="shared" si="69"/>
        <v>0</v>
      </c>
    </row>
    <row r="2113" spans="1:14" x14ac:dyDescent="0.45">
      <c r="A2113" s="31" t="str">
        <f t="shared" si="70"/>
        <v>E10000024_CIN episodes for children aged &lt;1 at 31st March 2019 with substance misuse by a parent/someone else in household identified as a factor at CIN assessment (excluding looked after children)_Number</v>
      </c>
      <c r="B2113" s="31" t="s">
        <v>572</v>
      </c>
      <c r="C2113" s="31" t="s">
        <v>573</v>
      </c>
      <c r="D2113" s="31" t="s">
        <v>474</v>
      </c>
      <c r="E2113" s="31" t="s">
        <v>475</v>
      </c>
      <c r="F2113" s="31" t="s">
        <v>30</v>
      </c>
      <c r="G2113" s="31" t="s">
        <v>117</v>
      </c>
      <c r="H2113" s="31" t="s">
        <v>743</v>
      </c>
      <c r="I2113" s="31">
        <v>116</v>
      </c>
      <c r="J2113" s="31">
        <v>8216</v>
      </c>
      <c r="K2113" s="31">
        <v>14.1187925998053</v>
      </c>
      <c r="L2113" s="31" t="s">
        <v>1188</v>
      </c>
      <c r="M2113" s="31">
        <f t="shared" si="71"/>
        <v>14.1187925998053</v>
      </c>
      <c r="N2113" s="31">
        <f t="shared" si="69"/>
        <v>0</v>
      </c>
    </row>
    <row r="2114" spans="1:14" x14ac:dyDescent="0.45">
      <c r="A2114" s="31" t="str">
        <f t="shared" si="70"/>
        <v>E06000018_CIN episodes for children aged &lt;1 at 31st March 2019 with substance misuse by a parent/someone else in household identified as a factor at CIN assessment (excluding looked after children)_Number</v>
      </c>
      <c r="B2114" s="31" t="s">
        <v>373</v>
      </c>
      <c r="C2114" s="31" t="s">
        <v>374</v>
      </c>
      <c r="D2114" s="31" t="s">
        <v>474</v>
      </c>
      <c r="E2114" s="31" t="s">
        <v>475</v>
      </c>
      <c r="F2114" s="31" t="s">
        <v>30</v>
      </c>
      <c r="G2114" s="31" t="s">
        <v>117</v>
      </c>
      <c r="H2114" s="31" t="s">
        <v>743</v>
      </c>
      <c r="I2114" s="31">
        <v>68</v>
      </c>
      <c r="J2114" s="31">
        <v>4006</v>
      </c>
      <c r="K2114" s="31">
        <v>16.974538192710899</v>
      </c>
      <c r="L2114" s="31" t="s">
        <v>1290</v>
      </c>
      <c r="M2114" s="31">
        <f t="shared" si="71"/>
        <v>16.974538192710899</v>
      </c>
      <c r="N2114" s="31">
        <f t="shared" si="69"/>
        <v>0</v>
      </c>
    </row>
    <row r="2115" spans="1:14" x14ac:dyDescent="0.45">
      <c r="A2115" s="31" t="str">
        <f t="shared" si="70"/>
        <v>E06000051_CIN episodes for children aged &lt;1 at 31st March 2019 with substance misuse by a parent/someone else in household identified as a factor at CIN assessment (excluding looked after children)_Number</v>
      </c>
      <c r="B2115" s="31" t="s">
        <v>403</v>
      </c>
      <c r="C2115" s="31" t="s">
        <v>166</v>
      </c>
      <c r="D2115" s="31" t="s">
        <v>474</v>
      </c>
      <c r="E2115" s="31" t="s">
        <v>475</v>
      </c>
      <c r="F2115" s="31" t="s">
        <v>30</v>
      </c>
      <c r="G2115" s="31" t="s">
        <v>117</v>
      </c>
      <c r="H2115" s="31" t="s">
        <v>743</v>
      </c>
      <c r="I2115" s="31">
        <v>47</v>
      </c>
      <c r="J2115" s="31">
        <v>2806</v>
      </c>
      <c r="K2115" s="31">
        <v>16.749821810406299</v>
      </c>
      <c r="L2115" s="31" t="s">
        <v>1329</v>
      </c>
      <c r="M2115" s="31">
        <f t="shared" si="71"/>
        <v>16.749821810406299</v>
      </c>
      <c r="N2115" s="31">
        <f t="shared" ref="N2115:N2178" si="72">IF(OR(C2115="City of London",C2115="Isles of Scilly"),1,0)</f>
        <v>0</v>
      </c>
    </row>
    <row r="2116" spans="1:14" x14ac:dyDescent="0.45">
      <c r="A2116" s="31" t="str">
        <f t="shared" si="70"/>
        <v>E06000020_CIN episodes for children aged &lt;1 at 31st March 2019 with substance misuse by a parent/someone else in household identified as a factor at CIN assessment (excluding looked after children)_Number</v>
      </c>
      <c r="B2116" s="31" t="s">
        <v>570</v>
      </c>
      <c r="C2116" s="31" t="s">
        <v>730</v>
      </c>
      <c r="D2116" s="31" t="s">
        <v>474</v>
      </c>
      <c r="E2116" s="31" t="s">
        <v>475</v>
      </c>
      <c r="F2116" s="31" t="s">
        <v>30</v>
      </c>
      <c r="G2116" s="31" t="s">
        <v>117</v>
      </c>
      <c r="H2116" s="31" t="s">
        <v>743</v>
      </c>
      <c r="I2116" s="31">
        <v>45</v>
      </c>
      <c r="J2116" s="31">
        <v>2075</v>
      </c>
      <c r="K2116" s="31">
        <v>21.6867469879518</v>
      </c>
      <c r="L2116" s="31" t="s">
        <v>1330</v>
      </c>
      <c r="M2116" s="31">
        <f t="shared" si="71"/>
        <v>21.6867469879518</v>
      </c>
      <c r="N2116" s="31">
        <f t="shared" si="72"/>
        <v>0</v>
      </c>
    </row>
    <row r="2117" spans="1:14" x14ac:dyDescent="0.45">
      <c r="A2117" s="31" t="str">
        <f t="shared" si="70"/>
        <v>E06000049_CIN episodes for children aged &lt;1 at 31st March 2019 with substance misuse by a parent/someone else in household identified as a factor at CIN assessment (excluding looked after children)_Number</v>
      </c>
      <c r="B2117" s="31" t="s">
        <v>541</v>
      </c>
      <c r="C2117" s="31" t="s">
        <v>718</v>
      </c>
      <c r="D2117" s="31" t="s">
        <v>474</v>
      </c>
      <c r="E2117" s="31" t="s">
        <v>475</v>
      </c>
      <c r="F2117" s="31" t="s">
        <v>30</v>
      </c>
      <c r="G2117" s="31" t="s">
        <v>117</v>
      </c>
      <c r="H2117" s="31" t="s">
        <v>743</v>
      </c>
      <c r="I2117" s="31">
        <v>26</v>
      </c>
      <c r="J2117" s="31">
        <v>3921</v>
      </c>
      <c r="K2117" s="31">
        <v>6.6309614894159701</v>
      </c>
      <c r="L2117" s="31" t="s">
        <v>1301</v>
      </c>
      <c r="M2117" s="31">
        <f t="shared" si="71"/>
        <v>6.6309614894159701</v>
      </c>
      <c r="N2117" s="31">
        <f t="shared" si="72"/>
        <v>0</v>
      </c>
    </row>
    <row r="2118" spans="1:14" x14ac:dyDescent="0.45">
      <c r="A2118" s="31" t="str">
        <f t="shared" si="70"/>
        <v>E06000050_CIN episodes for children aged &lt;1 at 31st March 2019 with substance misuse by a parent/someone else in household identified as a factor at CIN assessment (excluding looked after children)_Number</v>
      </c>
      <c r="B2118" s="31" t="s">
        <v>281</v>
      </c>
      <c r="C2118" s="31" t="s">
        <v>282</v>
      </c>
      <c r="D2118" s="31" t="s">
        <v>474</v>
      </c>
      <c r="E2118" s="31" t="s">
        <v>475</v>
      </c>
      <c r="F2118" s="31" t="s">
        <v>30</v>
      </c>
      <c r="G2118" s="31" t="s">
        <v>117</v>
      </c>
      <c r="H2118" s="31" t="s">
        <v>743</v>
      </c>
      <c r="I2118" s="31">
        <v>48</v>
      </c>
      <c r="J2118" s="31">
        <v>3487</v>
      </c>
      <c r="K2118" s="31">
        <v>13.7654143963292</v>
      </c>
      <c r="L2118" s="31" t="s">
        <v>1297</v>
      </c>
      <c r="M2118" s="31">
        <f t="shared" si="71"/>
        <v>13.7654143963292</v>
      </c>
      <c r="N2118" s="31">
        <f t="shared" si="72"/>
        <v>0</v>
      </c>
    </row>
    <row r="2119" spans="1:14" x14ac:dyDescent="0.45">
      <c r="A2119" s="31" t="str">
        <f t="shared" si="70"/>
        <v>E06000052_CIN episodes for children aged &lt;1 at 31st March 2019 with substance misuse by a parent/someone else in household identified as a factor at CIN assessment (excluding looked after children)_Number</v>
      </c>
      <c r="B2119" s="31" t="s">
        <v>482</v>
      </c>
      <c r="C2119" s="31" t="s">
        <v>720</v>
      </c>
      <c r="D2119" s="31" t="s">
        <v>474</v>
      </c>
      <c r="E2119" s="31" t="s">
        <v>475</v>
      </c>
      <c r="F2119" s="31" t="s">
        <v>30</v>
      </c>
      <c r="G2119" s="31" t="s">
        <v>117</v>
      </c>
      <c r="H2119" s="31" t="s">
        <v>743</v>
      </c>
      <c r="I2119" s="31">
        <v>69</v>
      </c>
      <c r="J2119" s="31">
        <v>5246</v>
      </c>
      <c r="K2119" s="31">
        <v>13.1528783835303</v>
      </c>
      <c r="L2119" s="31" t="s">
        <v>1137</v>
      </c>
      <c r="M2119" s="31">
        <f t="shared" si="71"/>
        <v>13.1528783835303</v>
      </c>
      <c r="N2119" s="31">
        <f t="shared" si="72"/>
        <v>0</v>
      </c>
    </row>
    <row r="2120" spans="1:14" x14ac:dyDescent="0.45">
      <c r="A2120" s="31" t="str">
        <f t="shared" si="70"/>
        <v>E10000006_CIN episodes for children aged &lt;1 at 31st March 2019 with substance misuse by a parent/someone else in household identified as a factor at CIN assessment (excluding looked after children)_Number</v>
      </c>
      <c r="B2120" s="31" t="s">
        <v>285</v>
      </c>
      <c r="C2120" s="31" t="s">
        <v>286</v>
      </c>
      <c r="D2120" s="31" t="s">
        <v>474</v>
      </c>
      <c r="E2120" s="31" t="s">
        <v>475</v>
      </c>
      <c r="F2120" s="31" t="s">
        <v>30</v>
      </c>
      <c r="G2120" s="31" t="s">
        <v>117</v>
      </c>
      <c r="H2120" s="31" t="s">
        <v>743</v>
      </c>
      <c r="I2120" s="31">
        <v>73</v>
      </c>
      <c r="J2120" s="31">
        <v>4366</v>
      </c>
      <c r="K2120" s="31">
        <v>16.7201099404489</v>
      </c>
      <c r="L2120" s="31" t="s">
        <v>1329</v>
      </c>
      <c r="M2120" s="31">
        <f t="shared" si="71"/>
        <v>16.7201099404489</v>
      </c>
      <c r="N2120" s="31">
        <f t="shared" si="72"/>
        <v>0</v>
      </c>
    </row>
    <row r="2121" spans="1:14" x14ac:dyDescent="0.45">
      <c r="A2121" s="31" t="str">
        <f t="shared" si="70"/>
        <v>E10000013_CIN episodes for children aged &lt;1 at 31st March 2019 with substance misuse by a parent/someone else in household identified as a factor at CIN assessment (excluding looked after children)_Number</v>
      </c>
      <c r="B2121" s="31" t="s">
        <v>307</v>
      </c>
      <c r="C2121" s="31" t="s">
        <v>308</v>
      </c>
      <c r="D2121" s="31" t="s">
        <v>474</v>
      </c>
      <c r="E2121" s="31" t="s">
        <v>475</v>
      </c>
      <c r="F2121" s="31" t="s">
        <v>30</v>
      </c>
      <c r="G2121" s="31" t="s">
        <v>117</v>
      </c>
      <c r="H2121" s="31" t="s">
        <v>743</v>
      </c>
      <c r="I2121" s="31">
        <v>107</v>
      </c>
      <c r="J2121" s="31">
        <v>6595</v>
      </c>
      <c r="K2121" s="31">
        <v>16.2244124336619</v>
      </c>
      <c r="L2121" s="31" t="s">
        <v>1331</v>
      </c>
      <c r="M2121" s="31">
        <f t="shared" si="71"/>
        <v>16.2244124336619</v>
      </c>
      <c r="N2121" s="31">
        <f t="shared" si="72"/>
        <v>0</v>
      </c>
    </row>
    <row r="2122" spans="1:14" x14ac:dyDescent="0.45">
      <c r="A2122" s="31" t="str">
        <f t="shared" si="70"/>
        <v>E10000015_CIN episodes for children aged &lt;1 at 31st March 2019 with substance misuse by a parent/someone else in household identified as a factor at CIN assessment (excluding looked after children)_Number</v>
      </c>
      <c r="B2122" s="31" t="s">
        <v>319</v>
      </c>
      <c r="C2122" s="31" t="s">
        <v>320</v>
      </c>
      <c r="D2122" s="31" t="s">
        <v>474</v>
      </c>
      <c r="E2122" s="31" t="s">
        <v>475</v>
      </c>
      <c r="F2122" s="31" t="s">
        <v>30</v>
      </c>
      <c r="G2122" s="31" t="s">
        <v>117</v>
      </c>
      <c r="H2122" s="31" t="s">
        <v>743</v>
      </c>
      <c r="I2122" s="31">
        <v>121</v>
      </c>
      <c r="J2122" s="31">
        <v>14155</v>
      </c>
      <c r="K2122" s="31">
        <v>8.5482161780289694</v>
      </c>
      <c r="L2122" s="31" t="s">
        <v>1141</v>
      </c>
      <c r="M2122" s="31">
        <f t="shared" si="71"/>
        <v>8.5482161780289694</v>
      </c>
      <c r="N2122" s="31">
        <f t="shared" si="72"/>
        <v>0</v>
      </c>
    </row>
    <row r="2123" spans="1:14" x14ac:dyDescent="0.45">
      <c r="A2123" s="31" t="str">
        <f t="shared" ref="A2123:A2186" si="73">CONCATENATE(B2123,"_",G2123,"_",H2123)</f>
        <v>E06000046_CIN episodes for children aged &lt;1 at 31st March 2019 with substance misuse by a parent/someone else in household identified as a factor at CIN assessment (excluding looked after children)_Number</v>
      </c>
      <c r="B2123" s="31" t="s">
        <v>325</v>
      </c>
      <c r="C2123" s="31" t="s">
        <v>326</v>
      </c>
      <c r="D2123" s="31" t="s">
        <v>474</v>
      </c>
      <c r="E2123" s="31" t="s">
        <v>475</v>
      </c>
      <c r="F2123" s="31" t="s">
        <v>30</v>
      </c>
      <c r="G2123" s="31" t="s">
        <v>117</v>
      </c>
      <c r="H2123" s="31" t="s">
        <v>743</v>
      </c>
      <c r="I2123" s="31">
        <v>10</v>
      </c>
      <c r="J2123" s="31">
        <v>1144</v>
      </c>
      <c r="K2123" s="31">
        <v>8.7412587412587399</v>
      </c>
      <c r="L2123" s="31" t="s">
        <v>1184</v>
      </c>
      <c r="M2123" s="31">
        <f t="shared" si="71"/>
        <v>8.7412587412587399</v>
      </c>
      <c r="N2123" s="31">
        <f t="shared" si="72"/>
        <v>0</v>
      </c>
    </row>
    <row r="2124" spans="1:14" x14ac:dyDescent="0.45">
      <c r="A2124" s="31" t="str">
        <f t="shared" si="73"/>
        <v>E10000019_CIN episodes for children aged &lt;1 at 31st March 2019 with substance misuse by a parent/someone else in household identified as a factor at CIN assessment (excluding looked after children)_Number</v>
      </c>
      <c r="B2124" s="31" t="s">
        <v>345</v>
      </c>
      <c r="C2124" s="31" t="s">
        <v>346</v>
      </c>
      <c r="D2124" s="31" t="s">
        <v>474</v>
      </c>
      <c r="E2124" s="31" t="s">
        <v>475</v>
      </c>
      <c r="F2124" s="31" t="s">
        <v>30</v>
      </c>
      <c r="G2124" s="31" t="s">
        <v>117</v>
      </c>
      <c r="H2124" s="31" t="s">
        <v>743</v>
      </c>
      <c r="I2124" s="31">
        <v>87</v>
      </c>
      <c r="J2124" s="31">
        <v>7363</v>
      </c>
      <c r="K2124" s="31">
        <v>11.815835936439001</v>
      </c>
      <c r="L2124" s="31" t="s">
        <v>1199</v>
      </c>
      <c r="M2124" s="31">
        <f t="shared" ref="M2124:M2187" si="74">K2124</f>
        <v>11.815835936439001</v>
      </c>
      <c r="N2124" s="31">
        <f t="shared" si="72"/>
        <v>0</v>
      </c>
    </row>
    <row r="2125" spans="1:14" x14ac:dyDescent="0.45">
      <c r="A2125" s="31" t="str">
        <f t="shared" si="73"/>
        <v>E10000020_CIN episodes for children aged &lt;1 at 31st March 2019 with substance misuse by a parent/someone else in household identified as a factor at CIN assessment (excluding looked after children)_Number</v>
      </c>
      <c r="B2125" s="31" t="s">
        <v>361</v>
      </c>
      <c r="C2125" s="31" t="s">
        <v>362</v>
      </c>
      <c r="D2125" s="31" t="s">
        <v>474</v>
      </c>
      <c r="E2125" s="31" t="s">
        <v>475</v>
      </c>
      <c r="F2125" s="31" t="s">
        <v>30</v>
      </c>
      <c r="G2125" s="31" t="s">
        <v>117</v>
      </c>
      <c r="H2125" s="31" t="s">
        <v>743</v>
      </c>
      <c r="I2125" s="31">
        <v>80</v>
      </c>
      <c r="J2125" s="31">
        <v>8492</v>
      </c>
      <c r="K2125" s="31">
        <v>9.4206311822892097</v>
      </c>
      <c r="L2125" s="31" t="s">
        <v>1269</v>
      </c>
      <c r="M2125" s="31">
        <f t="shared" si="74"/>
        <v>9.4206311822892097</v>
      </c>
      <c r="N2125" s="31">
        <f t="shared" si="72"/>
        <v>0</v>
      </c>
    </row>
    <row r="2126" spans="1:14" x14ac:dyDescent="0.45">
      <c r="A2126" s="31" t="str">
        <f t="shared" si="73"/>
        <v>E10000021_CIN episodes for children aged &lt;1 at 31st March 2019 with substance misuse by a parent/someone else in household identified as a factor at CIN assessment (excluding looked after children)_Number</v>
      </c>
      <c r="B2126" s="31" t="s">
        <v>371</v>
      </c>
      <c r="C2126" s="31" t="s">
        <v>372</v>
      </c>
      <c r="D2126" s="31" t="s">
        <v>474</v>
      </c>
      <c r="E2126" s="31" t="s">
        <v>475</v>
      </c>
      <c r="F2126" s="31" t="s">
        <v>30</v>
      </c>
      <c r="G2126" s="31" t="s">
        <v>117</v>
      </c>
      <c r="H2126" s="31" t="s">
        <v>743</v>
      </c>
      <c r="I2126" s="31">
        <v>117</v>
      </c>
      <c r="J2126" s="31">
        <v>8891</v>
      </c>
      <c r="K2126" s="31">
        <v>13.159374648521</v>
      </c>
      <c r="L2126" s="31" t="s">
        <v>1137</v>
      </c>
      <c r="M2126" s="31">
        <f t="shared" si="74"/>
        <v>13.159374648521</v>
      </c>
      <c r="N2126" s="31">
        <f t="shared" si="72"/>
        <v>0</v>
      </c>
    </row>
    <row r="2127" spans="1:14" x14ac:dyDescent="0.45">
      <c r="A2127" s="31" t="str">
        <f t="shared" si="73"/>
        <v>E06000048_CIN episodes for children aged &lt;1 at 31st March 2019 with substance misuse by a parent/someone else in household identified as a factor at CIN assessment (excluding looked after children)_Number</v>
      </c>
      <c r="B2127" s="31" t="s">
        <v>484</v>
      </c>
      <c r="C2127" s="31" t="s">
        <v>705</v>
      </c>
      <c r="D2127" s="31" t="s">
        <v>474</v>
      </c>
      <c r="E2127" s="31" t="s">
        <v>475</v>
      </c>
      <c r="F2127" s="31" t="s">
        <v>30</v>
      </c>
      <c r="G2127" s="31" t="s">
        <v>117</v>
      </c>
      <c r="H2127" s="31" t="s">
        <v>743</v>
      </c>
      <c r="I2127" s="31">
        <v>95</v>
      </c>
      <c r="J2127" s="31">
        <v>2874</v>
      </c>
      <c r="K2127" s="31">
        <v>33.0549756437022</v>
      </c>
      <c r="L2127" s="31" t="s">
        <v>1332</v>
      </c>
      <c r="M2127" s="31">
        <f t="shared" si="74"/>
        <v>33.0549756437022</v>
      </c>
      <c r="N2127" s="31">
        <f t="shared" si="72"/>
        <v>0</v>
      </c>
    </row>
    <row r="2128" spans="1:14" x14ac:dyDescent="0.45">
      <c r="A2128" s="31" t="str">
        <f t="shared" si="73"/>
        <v>E10000025_CIN episodes for children aged &lt;1 at 31st March 2019 with substance misuse by a parent/someone else in household identified as a factor at CIN assessment (excluding looked after children)_Number</v>
      </c>
      <c r="B2128" s="31" t="s">
        <v>377</v>
      </c>
      <c r="C2128" s="31" t="s">
        <v>378</v>
      </c>
      <c r="D2128" s="31" t="s">
        <v>474</v>
      </c>
      <c r="E2128" s="31" t="s">
        <v>475</v>
      </c>
      <c r="F2128" s="31" t="s">
        <v>30</v>
      </c>
      <c r="G2128" s="31" t="s">
        <v>117</v>
      </c>
      <c r="H2128" s="31" t="s">
        <v>743</v>
      </c>
      <c r="I2128" s="31">
        <v>71</v>
      </c>
      <c r="J2128" s="31">
        <v>7481</v>
      </c>
      <c r="K2128" s="31">
        <v>9.4907097981553292</v>
      </c>
      <c r="L2128" s="31" t="s">
        <v>1327</v>
      </c>
      <c r="M2128" s="31">
        <f t="shared" si="74"/>
        <v>9.4907097981553292</v>
      </c>
      <c r="N2128" s="31">
        <f t="shared" si="72"/>
        <v>0</v>
      </c>
    </row>
    <row r="2129" spans="1:14" x14ac:dyDescent="0.45">
      <c r="A2129" s="31" t="str">
        <f t="shared" si="73"/>
        <v>E10000027_CIN episodes for children aged &lt;1 at 31st March 2019 with substance misuse by a parent/someone else in household identified as a factor at CIN assessment (excluding looked after children)_Number</v>
      </c>
      <c r="B2129" s="31" t="s">
        <v>406</v>
      </c>
      <c r="C2129" s="31" t="s">
        <v>407</v>
      </c>
      <c r="D2129" s="31" t="s">
        <v>474</v>
      </c>
      <c r="E2129" s="31" t="s">
        <v>475</v>
      </c>
      <c r="F2129" s="31" t="s">
        <v>30</v>
      </c>
      <c r="G2129" s="31" t="s">
        <v>117</v>
      </c>
      <c r="H2129" s="31" t="s">
        <v>743</v>
      </c>
      <c r="I2129" s="31">
        <v>67</v>
      </c>
      <c r="J2129" s="31">
        <v>5401</v>
      </c>
      <c r="K2129" s="31">
        <v>12.405110164784301</v>
      </c>
      <c r="L2129" s="31" t="s">
        <v>1324</v>
      </c>
      <c r="M2129" s="31">
        <f t="shared" si="74"/>
        <v>12.405110164784301</v>
      </c>
      <c r="N2129" s="31">
        <f t="shared" si="72"/>
        <v>0</v>
      </c>
    </row>
    <row r="2130" spans="1:14" x14ac:dyDescent="0.45">
      <c r="A2130" s="31" t="str">
        <f t="shared" si="73"/>
        <v>E10000029_CIN episodes for children aged &lt;1 at 31st March 2019 with substance misuse by a parent/someone else in household identified as a factor at CIN assessment (excluding looked after children)_Number</v>
      </c>
      <c r="B2130" s="31" t="s">
        <v>426</v>
      </c>
      <c r="C2130" s="31" t="s">
        <v>427</v>
      </c>
      <c r="D2130" s="31" t="s">
        <v>474</v>
      </c>
      <c r="E2130" s="31" t="s">
        <v>475</v>
      </c>
      <c r="F2130" s="31" t="s">
        <v>30</v>
      </c>
      <c r="G2130" s="31" t="s">
        <v>117</v>
      </c>
      <c r="H2130" s="31" t="s">
        <v>743</v>
      </c>
      <c r="I2130" s="31">
        <v>90</v>
      </c>
      <c r="J2130" s="31">
        <v>7605</v>
      </c>
      <c r="K2130" s="31">
        <v>11.834319526627199</v>
      </c>
      <c r="L2130" s="31" t="s">
        <v>1199</v>
      </c>
      <c r="M2130" s="31">
        <f t="shared" si="74"/>
        <v>11.834319526627199</v>
      </c>
      <c r="N2130" s="31">
        <f t="shared" si="72"/>
        <v>0</v>
      </c>
    </row>
    <row r="2131" spans="1:14" x14ac:dyDescent="0.45">
      <c r="A2131" s="31" t="str">
        <f t="shared" si="73"/>
        <v>E10000030_CIN episodes for children aged &lt;1 at 31st March 2019 with substance misuse by a parent/someone else in household identified as a factor at CIN assessment (excluding looked after children)_Number</v>
      </c>
      <c r="B2131" s="31" t="s">
        <v>430</v>
      </c>
      <c r="C2131" s="31" t="s">
        <v>431</v>
      </c>
      <c r="D2131" s="31" t="s">
        <v>474</v>
      </c>
      <c r="E2131" s="31" t="s">
        <v>475</v>
      </c>
      <c r="F2131" s="31" t="s">
        <v>30</v>
      </c>
      <c r="G2131" s="31" t="s">
        <v>117</v>
      </c>
      <c r="H2131" s="31" t="s">
        <v>743</v>
      </c>
      <c r="I2131" s="31">
        <v>137</v>
      </c>
      <c r="J2131" s="31">
        <v>12975</v>
      </c>
      <c r="K2131" s="31">
        <v>10.5587668593449</v>
      </c>
      <c r="L2131" s="31" t="s">
        <v>1325</v>
      </c>
      <c r="M2131" s="31">
        <f t="shared" si="74"/>
        <v>10.5587668593449</v>
      </c>
      <c r="N2131" s="31">
        <f t="shared" si="72"/>
        <v>0</v>
      </c>
    </row>
    <row r="2132" spans="1:14" x14ac:dyDescent="0.45">
      <c r="A2132" s="31" t="str">
        <f t="shared" si="73"/>
        <v>E10000031_CIN episodes for children aged &lt;1 at 31st March 2019 with substance misuse by a parent/someone else in household identified as a factor at CIN assessment (excluding looked after children)_Number</v>
      </c>
      <c r="B2132" s="31" t="s">
        <v>454</v>
      </c>
      <c r="C2132" s="31" t="s">
        <v>455</v>
      </c>
      <c r="D2132" s="31" t="s">
        <v>474</v>
      </c>
      <c r="E2132" s="31" t="s">
        <v>475</v>
      </c>
      <c r="F2132" s="31" t="s">
        <v>30</v>
      </c>
      <c r="G2132" s="31" t="s">
        <v>117</v>
      </c>
      <c r="H2132" s="31" t="s">
        <v>743</v>
      </c>
      <c r="I2132" s="31">
        <v>57</v>
      </c>
      <c r="J2132" s="31">
        <v>6079</v>
      </c>
      <c r="K2132" s="31">
        <v>9.3765421944398799</v>
      </c>
      <c r="L2132" s="31" t="s">
        <v>1269</v>
      </c>
      <c r="M2132" s="31">
        <f t="shared" si="74"/>
        <v>9.3765421944398799</v>
      </c>
      <c r="N2132" s="31">
        <f t="shared" si="72"/>
        <v>0</v>
      </c>
    </row>
    <row r="2133" spans="1:14" x14ac:dyDescent="0.45">
      <c r="A2133" s="31" t="str">
        <f t="shared" si="73"/>
        <v>E10000032_CIN episodes for children aged &lt;1 at 31st March 2019 with substance misuse by a parent/someone else in household identified as a factor at CIN assessment (excluding looked after children)_Number</v>
      </c>
      <c r="B2133" s="31" t="s">
        <v>458</v>
      </c>
      <c r="C2133" s="31" t="s">
        <v>459</v>
      </c>
      <c r="D2133" s="31" t="s">
        <v>474</v>
      </c>
      <c r="E2133" s="31" t="s">
        <v>475</v>
      </c>
      <c r="F2133" s="31" t="s">
        <v>30</v>
      </c>
      <c r="G2133" s="31" t="s">
        <v>117</v>
      </c>
      <c r="H2133" s="31" t="s">
        <v>743</v>
      </c>
      <c r="I2133" s="31">
        <v>138</v>
      </c>
      <c r="J2133" s="31">
        <v>8578</v>
      </c>
      <c r="K2133" s="31">
        <v>16.087666122639298</v>
      </c>
      <c r="L2133" s="31" t="s">
        <v>1140</v>
      </c>
      <c r="M2133" s="31">
        <f t="shared" si="74"/>
        <v>16.087666122639298</v>
      </c>
      <c r="N2133" s="31">
        <f t="shared" si="72"/>
        <v>0</v>
      </c>
    </row>
    <row r="2134" spans="1:14" x14ac:dyDescent="0.45">
      <c r="A2134" s="31" t="str">
        <f t="shared" si="73"/>
        <v>NA_CIN episodes for children aged &lt;1 at 31st March 2019 with neglect identified as a factor at CIN assessment (excluding looked after children)_Number</v>
      </c>
      <c r="B2134" s="31" t="s">
        <v>13</v>
      </c>
      <c r="C2134" s="31" t="s">
        <v>737</v>
      </c>
      <c r="D2134" s="31" t="s">
        <v>474</v>
      </c>
      <c r="E2134" s="31" t="s">
        <v>475</v>
      </c>
      <c r="F2134" s="31" t="s">
        <v>131</v>
      </c>
      <c r="G2134" s="31" t="s">
        <v>134</v>
      </c>
      <c r="H2134" s="31" t="s">
        <v>743</v>
      </c>
      <c r="I2134" s="31">
        <v>5867</v>
      </c>
      <c r="J2134" s="31">
        <v>637834</v>
      </c>
      <c r="K2134" s="31">
        <f>I2134/J2134*1000</f>
        <v>9.1983180576764489</v>
      </c>
      <c r="L2134" s="31" t="str">
        <f>CONCATENATE(ROUND(K2134,2)," per 1000 under 1 yr olds")</f>
        <v>9.2 per 1000 under 1 yr olds</v>
      </c>
      <c r="M2134" s="31">
        <f t="shared" si="74"/>
        <v>9.1983180576764489</v>
      </c>
      <c r="N2134" s="31">
        <f t="shared" si="72"/>
        <v>0</v>
      </c>
    </row>
    <row r="2135" spans="1:14" x14ac:dyDescent="0.45">
      <c r="A2135" s="31" t="str">
        <f t="shared" si="73"/>
        <v>E09000001_CIN episodes for children aged &lt;1 at 31st March 2019 with neglect identified as a factor at CIN assessment (excluding looked after children)_Number</v>
      </c>
      <c r="B2135" s="31" t="s">
        <v>582</v>
      </c>
      <c r="C2135" s="31" t="s">
        <v>583</v>
      </c>
      <c r="D2135" s="31" t="s">
        <v>474</v>
      </c>
      <c r="E2135" s="31" t="s">
        <v>475</v>
      </c>
      <c r="F2135" s="31" t="s">
        <v>131</v>
      </c>
      <c r="G2135" s="31" t="s">
        <v>134</v>
      </c>
      <c r="H2135" s="31" t="s">
        <v>743</v>
      </c>
      <c r="I2135" s="31">
        <v>0</v>
      </c>
      <c r="J2135" s="31">
        <v>73</v>
      </c>
      <c r="K2135" s="31">
        <v>0</v>
      </c>
      <c r="L2135" s="31" t="s">
        <v>1112</v>
      </c>
      <c r="M2135" s="31">
        <f t="shared" si="74"/>
        <v>0</v>
      </c>
      <c r="N2135" s="31">
        <f t="shared" si="72"/>
        <v>1</v>
      </c>
    </row>
    <row r="2136" spans="1:14" x14ac:dyDescent="0.45">
      <c r="A2136" s="31" t="str">
        <f t="shared" si="73"/>
        <v>E09000007_CIN episodes for children aged &lt;1 at 31st March 2019 with neglect identified as a factor at CIN assessment (excluding looked after children)_Number</v>
      </c>
      <c r="B2136" s="31" t="s">
        <v>277</v>
      </c>
      <c r="C2136" s="31" t="s">
        <v>278</v>
      </c>
      <c r="D2136" s="31" t="s">
        <v>474</v>
      </c>
      <c r="E2136" s="31" t="s">
        <v>475</v>
      </c>
      <c r="F2136" s="31" t="s">
        <v>131</v>
      </c>
      <c r="G2136" s="31" t="s">
        <v>134</v>
      </c>
      <c r="H2136" s="31" t="s">
        <v>743</v>
      </c>
      <c r="I2136" s="31">
        <v>15</v>
      </c>
      <c r="J2136" s="31">
        <v>2541</v>
      </c>
      <c r="K2136" s="31">
        <v>5.9031877213695401</v>
      </c>
      <c r="L2136" s="31" t="s">
        <v>1310</v>
      </c>
      <c r="M2136" s="31">
        <f t="shared" si="74"/>
        <v>5.9031877213695401</v>
      </c>
      <c r="N2136" s="31">
        <f t="shared" si="72"/>
        <v>0</v>
      </c>
    </row>
    <row r="2137" spans="1:14" x14ac:dyDescent="0.45">
      <c r="A2137" s="31" t="str">
        <f t="shared" si="73"/>
        <v>E09000011_CIN episodes for children aged &lt;1 at 31st March 2019 with neglect identified as a factor at CIN assessment (excluding looked after children)_Number</v>
      </c>
      <c r="B2137" s="31" t="s">
        <v>518</v>
      </c>
      <c r="C2137" s="31" t="s">
        <v>519</v>
      </c>
      <c r="D2137" s="31" t="s">
        <v>474</v>
      </c>
      <c r="E2137" s="31" t="s">
        <v>475</v>
      </c>
      <c r="F2137" s="31" t="s">
        <v>131</v>
      </c>
      <c r="G2137" s="31" t="s">
        <v>134</v>
      </c>
      <c r="H2137" s="31" t="s">
        <v>743</v>
      </c>
      <c r="I2137" s="31">
        <v>24</v>
      </c>
      <c r="J2137" s="31">
        <v>4393</v>
      </c>
      <c r="K2137" s="31">
        <v>5.4632369679034802</v>
      </c>
      <c r="L2137" s="31" t="s">
        <v>1283</v>
      </c>
      <c r="M2137" s="31">
        <f t="shared" si="74"/>
        <v>5.4632369679034802</v>
      </c>
      <c r="N2137" s="31">
        <f t="shared" si="72"/>
        <v>0</v>
      </c>
    </row>
    <row r="2138" spans="1:14" x14ac:dyDescent="0.45">
      <c r="A2138" s="31" t="str">
        <f t="shared" si="73"/>
        <v>E09000012_CIN episodes for children aged &lt;1 at 31st March 2019 with neglect identified as a factor at CIN assessment (excluding looked after children)_Number</v>
      </c>
      <c r="B2138" s="31" t="s">
        <v>498</v>
      </c>
      <c r="C2138" s="31" t="s">
        <v>499</v>
      </c>
      <c r="D2138" s="31" t="s">
        <v>474</v>
      </c>
      <c r="E2138" s="31" t="s">
        <v>475</v>
      </c>
      <c r="F2138" s="31" t="s">
        <v>131</v>
      </c>
      <c r="G2138" s="31" t="s">
        <v>134</v>
      </c>
      <c r="H2138" s="31" t="s">
        <v>743</v>
      </c>
      <c r="I2138" s="31">
        <v>109</v>
      </c>
      <c r="J2138" s="31">
        <v>4211</v>
      </c>
      <c r="K2138" s="31">
        <v>25.884587983851802</v>
      </c>
      <c r="L2138" s="31" t="s">
        <v>1281</v>
      </c>
      <c r="M2138" s="31">
        <f t="shared" si="74"/>
        <v>25.884587983851802</v>
      </c>
      <c r="N2138" s="31">
        <f t="shared" si="72"/>
        <v>0</v>
      </c>
    </row>
    <row r="2139" spans="1:14" x14ac:dyDescent="0.45">
      <c r="A2139" s="31" t="str">
        <f t="shared" si="73"/>
        <v>E09000013_CIN episodes for children aged &lt;1 at 31st March 2019 with neglect identified as a factor at CIN assessment (excluding looked after children)_Number</v>
      </c>
      <c r="B2139" s="31" t="s">
        <v>491</v>
      </c>
      <c r="C2139" s="31" t="s">
        <v>723</v>
      </c>
      <c r="D2139" s="31" t="s">
        <v>474</v>
      </c>
      <c r="E2139" s="31" t="s">
        <v>475</v>
      </c>
      <c r="F2139" s="31" t="s">
        <v>131</v>
      </c>
      <c r="G2139" s="31" t="s">
        <v>134</v>
      </c>
      <c r="H2139" s="31" t="s">
        <v>743</v>
      </c>
      <c r="I2139" s="31">
        <v>10</v>
      </c>
      <c r="J2139" s="31">
        <v>2319</v>
      </c>
      <c r="K2139" s="31">
        <v>4.3122035360069004</v>
      </c>
      <c r="L2139" s="31" t="s">
        <v>1333</v>
      </c>
      <c r="M2139" s="31">
        <f t="shared" si="74"/>
        <v>4.3122035360069004</v>
      </c>
      <c r="N2139" s="31">
        <f t="shared" si="72"/>
        <v>0</v>
      </c>
    </row>
    <row r="2140" spans="1:14" x14ac:dyDescent="0.45">
      <c r="A2140" s="31" t="str">
        <f t="shared" si="73"/>
        <v>E09000019_CIN episodes for children aged &lt;1 at 31st March 2019 with neglect identified as a factor at CIN assessment (excluding looked after children)_Number</v>
      </c>
      <c r="B2140" s="31" t="s">
        <v>500</v>
      </c>
      <c r="C2140" s="31" t="s">
        <v>501</v>
      </c>
      <c r="D2140" s="31" t="s">
        <v>474</v>
      </c>
      <c r="E2140" s="31" t="s">
        <v>475</v>
      </c>
      <c r="F2140" s="31" t="s">
        <v>131</v>
      </c>
      <c r="G2140" s="31" t="s">
        <v>134</v>
      </c>
      <c r="H2140" s="31" t="s">
        <v>743</v>
      </c>
      <c r="I2140" s="31">
        <v>20</v>
      </c>
      <c r="J2140" s="31">
        <v>2727</v>
      </c>
      <c r="K2140" s="31">
        <v>7.3340667400073301</v>
      </c>
      <c r="L2140" s="31" t="s">
        <v>1299</v>
      </c>
      <c r="M2140" s="31">
        <f t="shared" si="74"/>
        <v>7.3340667400073301</v>
      </c>
      <c r="N2140" s="31">
        <f t="shared" si="72"/>
        <v>0</v>
      </c>
    </row>
    <row r="2141" spans="1:14" x14ac:dyDescent="0.45">
      <c r="A2141" s="31" t="str">
        <f t="shared" si="73"/>
        <v>E09000020_CIN episodes for children aged &lt;1 at 31st March 2019 with neglect identified as a factor at CIN assessment (excluding looked after children)_Number</v>
      </c>
      <c r="B2141" s="31" t="s">
        <v>479</v>
      </c>
      <c r="C2141" s="31" t="s">
        <v>674</v>
      </c>
      <c r="D2141" s="31" t="s">
        <v>474</v>
      </c>
      <c r="E2141" s="31" t="s">
        <v>475</v>
      </c>
      <c r="F2141" s="31" t="s">
        <v>131</v>
      </c>
      <c r="G2141" s="31" t="s">
        <v>134</v>
      </c>
      <c r="H2141" s="31" t="s">
        <v>743</v>
      </c>
      <c r="I2141" s="31">
        <v>0</v>
      </c>
      <c r="J2141" s="31">
        <v>1568</v>
      </c>
      <c r="K2141" s="31">
        <v>0</v>
      </c>
      <c r="L2141" s="31" t="s">
        <v>1112</v>
      </c>
      <c r="M2141" s="31">
        <f t="shared" si="74"/>
        <v>0</v>
      </c>
      <c r="N2141" s="31">
        <f t="shared" si="72"/>
        <v>0</v>
      </c>
    </row>
    <row r="2142" spans="1:14" x14ac:dyDescent="0.45">
      <c r="A2142" s="31" t="str">
        <f t="shared" si="73"/>
        <v>E09000022_CIN episodes for children aged &lt;1 at 31st March 2019 with neglect identified as a factor at CIN assessment (excluding looked after children)_Number</v>
      </c>
      <c r="B2142" s="31" t="s">
        <v>335</v>
      </c>
      <c r="C2142" s="31" t="s">
        <v>336</v>
      </c>
      <c r="D2142" s="31" t="s">
        <v>474</v>
      </c>
      <c r="E2142" s="31" t="s">
        <v>475</v>
      </c>
      <c r="F2142" s="31" t="s">
        <v>131</v>
      </c>
      <c r="G2142" s="31" t="s">
        <v>134</v>
      </c>
      <c r="H2142" s="31" t="s">
        <v>743</v>
      </c>
      <c r="I2142" s="31">
        <v>34</v>
      </c>
      <c r="J2142" s="31">
        <v>3935</v>
      </c>
      <c r="K2142" s="31">
        <v>8.6404066073697603</v>
      </c>
      <c r="L2142" s="31" t="s">
        <v>1232</v>
      </c>
      <c r="M2142" s="31">
        <f t="shared" si="74"/>
        <v>8.6404066073697603</v>
      </c>
      <c r="N2142" s="31">
        <f t="shared" si="72"/>
        <v>0</v>
      </c>
    </row>
    <row r="2143" spans="1:14" x14ac:dyDescent="0.45">
      <c r="A2143" s="31" t="str">
        <f t="shared" si="73"/>
        <v>E09000023_CIN episodes for children aged &lt;1 at 31st March 2019 with neglect identified as a factor at CIN assessment (excluding looked after children)_Number</v>
      </c>
      <c r="B2143" s="31" t="s">
        <v>343</v>
      </c>
      <c r="C2143" s="31" t="s">
        <v>344</v>
      </c>
      <c r="D2143" s="31" t="s">
        <v>474</v>
      </c>
      <c r="E2143" s="31" t="s">
        <v>475</v>
      </c>
      <c r="F2143" s="31" t="s">
        <v>131</v>
      </c>
      <c r="G2143" s="31" t="s">
        <v>134</v>
      </c>
      <c r="H2143" s="31" t="s">
        <v>743</v>
      </c>
      <c r="I2143" s="31">
        <v>47</v>
      </c>
      <c r="J2143" s="31">
        <v>4505</v>
      </c>
      <c r="K2143" s="31">
        <v>10.432852386237499</v>
      </c>
      <c r="L2143" s="31" t="s">
        <v>1263</v>
      </c>
      <c r="M2143" s="31">
        <f t="shared" si="74"/>
        <v>10.432852386237499</v>
      </c>
      <c r="N2143" s="31">
        <f t="shared" si="72"/>
        <v>0</v>
      </c>
    </row>
    <row r="2144" spans="1:14" x14ac:dyDescent="0.45">
      <c r="A2144" s="31" t="str">
        <f t="shared" si="73"/>
        <v>E09000028_CIN episodes for children aged &lt;1 at 31st March 2019 with neglect identified as a factor at CIN assessment (excluding looked after children)_Number</v>
      </c>
      <c r="B2144" s="31" t="s">
        <v>414</v>
      </c>
      <c r="C2144" s="31" t="s">
        <v>415</v>
      </c>
      <c r="D2144" s="31" t="s">
        <v>474</v>
      </c>
      <c r="E2144" s="31" t="s">
        <v>475</v>
      </c>
      <c r="F2144" s="31" t="s">
        <v>131</v>
      </c>
      <c r="G2144" s="31" t="s">
        <v>134</v>
      </c>
      <c r="H2144" s="31" t="s">
        <v>743</v>
      </c>
      <c r="I2144" s="31">
        <v>30</v>
      </c>
      <c r="J2144" s="31">
        <v>4154</v>
      </c>
      <c r="K2144" s="31">
        <v>7.2219547424169503</v>
      </c>
      <c r="L2144" s="31" t="s">
        <v>1334</v>
      </c>
      <c r="M2144" s="31">
        <f t="shared" si="74"/>
        <v>7.2219547424169503</v>
      </c>
      <c r="N2144" s="31">
        <f t="shared" si="72"/>
        <v>0</v>
      </c>
    </row>
    <row r="2145" spans="1:14" x14ac:dyDescent="0.45">
      <c r="A2145" s="31" t="str">
        <f t="shared" si="73"/>
        <v>E09000030_CIN episodes for children aged &lt;1 at 31st March 2019 with neglect identified as a factor at CIN assessment (excluding looked after children)_Number</v>
      </c>
      <c r="B2145" s="31" t="s">
        <v>440</v>
      </c>
      <c r="C2145" s="31" t="s">
        <v>441</v>
      </c>
      <c r="D2145" s="31" t="s">
        <v>474</v>
      </c>
      <c r="E2145" s="31" t="s">
        <v>475</v>
      </c>
      <c r="F2145" s="31" t="s">
        <v>131</v>
      </c>
      <c r="G2145" s="31" t="s">
        <v>134</v>
      </c>
      <c r="H2145" s="31" t="s">
        <v>743</v>
      </c>
      <c r="I2145" s="31">
        <v>25</v>
      </c>
      <c r="J2145" s="31">
        <v>4529</v>
      </c>
      <c r="K2145" s="31">
        <v>5.5199823360565201</v>
      </c>
      <c r="L2145" s="31" t="s">
        <v>1283</v>
      </c>
      <c r="M2145" s="31">
        <f t="shared" si="74"/>
        <v>5.5199823360565201</v>
      </c>
      <c r="N2145" s="31">
        <f t="shared" si="72"/>
        <v>0</v>
      </c>
    </row>
    <row r="2146" spans="1:14" x14ac:dyDescent="0.45">
      <c r="A2146" s="31" t="str">
        <f t="shared" si="73"/>
        <v>E09000032_CIN episodes for children aged &lt;1 at 31st March 2019 with neglect identified as a factor at CIN assessment (excluding looked after children)_Number</v>
      </c>
      <c r="B2146" s="31" t="s">
        <v>450</v>
      </c>
      <c r="C2146" s="31" t="s">
        <v>451</v>
      </c>
      <c r="D2146" s="31" t="s">
        <v>474</v>
      </c>
      <c r="E2146" s="31" t="s">
        <v>475</v>
      </c>
      <c r="F2146" s="31" t="s">
        <v>131</v>
      </c>
      <c r="G2146" s="31" t="s">
        <v>134</v>
      </c>
      <c r="H2146" s="31" t="s">
        <v>743</v>
      </c>
      <c r="I2146" s="31">
        <v>18</v>
      </c>
      <c r="J2146" s="31">
        <v>4567</v>
      </c>
      <c r="K2146" s="31">
        <v>3.94131815195971</v>
      </c>
      <c r="L2146" s="31" t="s">
        <v>1274</v>
      </c>
      <c r="M2146" s="31">
        <f t="shared" si="74"/>
        <v>3.94131815195971</v>
      </c>
      <c r="N2146" s="31">
        <f t="shared" si="72"/>
        <v>0</v>
      </c>
    </row>
    <row r="2147" spans="1:14" x14ac:dyDescent="0.45">
      <c r="A2147" s="31" t="str">
        <f t="shared" si="73"/>
        <v>E09000033_CIN episodes for children aged &lt;1 at 31st March 2019 with neglect identified as a factor at CIN assessment (excluding looked after children)_Number</v>
      </c>
      <c r="B2147" s="31" t="s">
        <v>506</v>
      </c>
      <c r="C2147" s="31" t="s">
        <v>507</v>
      </c>
      <c r="D2147" s="31" t="s">
        <v>474</v>
      </c>
      <c r="E2147" s="31" t="s">
        <v>475</v>
      </c>
      <c r="F2147" s="31" t="s">
        <v>131</v>
      </c>
      <c r="G2147" s="31" t="s">
        <v>134</v>
      </c>
      <c r="H2147" s="31" t="s">
        <v>743</v>
      </c>
      <c r="I2147" s="31">
        <v>9</v>
      </c>
      <c r="J2147" s="31">
        <v>2589</v>
      </c>
      <c r="K2147" s="31">
        <v>3.4762456546929301</v>
      </c>
      <c r="L2147" s="31" t="s">
        <v>1335</v>
      </c>
      <c r="M2147" s="31">
        <f t="shared" si="74"/>
        <v>3.4762456546929301</v>
      </c>
      <c r="N2147" s="31">
        <f t="shared" si="72"/>
        <v>0</v>
      </c>
    </row>
    <row r="2148" spans="1:14" x14ac:dyDescent="0.45">
      <c r="A2148" s="31" t="str">
        <f t="shared" si="73"/>
        <v>E09000002_CIN episodes for children aged &lt;1 at 31st March 2019 with neglect identified as a factor at CIN assessment (excluding looked after children)_Number</v>
      </c>
      <c r="B2148" s="31" t="s">
        <v>227</v>
      </c>
      <c r="C2148" s="31" t="s">
        <v>228</v>
      </c>
      <c r="D2148" s="31" t="s">
        <v>474</v>
      </c>
      <c r="E2148" s="31" t="s">
        <v>475</v>
      </c>
      <c r="F2148" s="31" t="s">
        <v>131</v>
      </c>
      <c r="G2148" s="31" t="s">
        <v>134</v>
      </c>
      <c r="H2148" s="31" t="s">
        <v>743</v>
      </c>
      <c r="I2148" s="31">
        <v>27</v>
      </c>
      <c r="J2148" s="31">
        <v>3819</v>
      </c>
      <c r="K2148" s="31">
        <v>7.0699135899450098</v>
      </c>
      <c r="L2148" s="31" t="s">
        <v>1279</v>
      </c>
      <c r="M2148" s="31">
        <f t="shared" si="74"/>
        <v>7.0699135899450098</v>
      </c>
      <c r="N2148" s="31">
        <f t="shared" si="72"/>
        <v>0</v>
      </c>
    </row>
    <row r="2149" spans="1:14" x14ac:dyDescent="0.45">
      <c r="A2149" s="31" t="str">
        <f t="shared" si="73"/>
        <v>E09000003_CIN episodes for children aged &lt;1 at 31st March 2019 with neglect identified as a factor at CIN assessment (excluding looked after children)_Number</v>
      </c>
      <c r="B2149" s="31" t="s">
        <v>233</v>
      </c>
      <c r="C2149" s="31" t="s">
        <v>234</v>
      </c>
      <c r="D2149" s="31" t="s">
        <v>474</v>
      </c>
      <c r="E2149" s="31" t="s">
        <v>475</v>
      </c>
      <c r="F2149" s="31" t="s">
        <v>131</v>
      </c>
      <c r="G2149" s="31" t="s">
        <v>134</v>
      </c>
      <c r="H2149" s="31" t="s">
        <v>743</v>
      </c>
      <c r="I2149" s="31">
        <v>15</v>
      </c>
      <c r="J2149" s="31">
        <v>5250</v>
      </c>
      <c r="K2149" s="31">
        <v>2.8571428571428599</v>
      </c>
      <c r="L2149" s="31" t="s">
        <v>1336</v>
      </c>
      <c r="M2149" s="31">
        <f t="shared" si="74"/>
        <v>2.8571428571428599</v>
      </c>
      <c r="N2149" s="31">
        <f t="shared" si="72"/>
        <v>0</v>
      </c>
    </row>
    <row r="2150" spans="1:14" x14ac:dyDescent="0.45">
      <c r="A2150" s="31" t="str">
        <f t="shared" si="73"/>
        <v>E09000004_CIN episodes for children aged &lt;1 at 31st March 2019 with neglect identified as a factor at CIN assessment (excluding looked after children)_Number</v>
      </c>
      <c r="B2150" s="31" t="s">
        <v>242</v>
      </c>
      <c r="C2150" s="31" t="s">
        <v>243</v>
      </c>
      <c r="D2150" s="31" t="s">
        <v>474</v>
      </c>
      <c r="E2150" s="31" t="s">
        <v>475</v>
      </c>
      <c r="F2150" s="31" t="s">
        <v>131</v>
      </c>
      <c r="G2150" s="31" t="s">
        <v>134</v>
      </c>
      <c r="H2150" s="31" t="s">
        <v>743</v>
      </c>
      <c r="I2150" s="31">
        <v>14</v>
      </c>
      <c r="J2150" s="31">
        <v>3133</v>
      </c>
      <c r="K2150" s="31">
        <v>4.4685604851580001</v>
      </c>
      <c r="L2150" s="31" t="s">
        <v>1306</v>
      </c>
      <c r="M2150" s="31">
        <f t="shared" si="74"/>
        <v>4.4685604851580001</v>
      </c>
      <c r="N2150" s="31">
        <f t="shared" si="72"/>
        <v>0</v>
      </c>
    </row>
    <row r="2151" spans="1:14" x14ac:dyDescent="0.45">
      <c r="A2151" s="31" t="str">
        <f t="shared" si="73"/>
        <v>E09000005_CIN episodes for children aged &lt;1 at 31st March 2019 with neglect identified as a factor at CIN assessment (excluding looked after children)_Number</v>
      </c>
      <c r="B2151" s="31" t="s">
        <v>261</v>
      </c>
      <c r="C2151" s="31" t="s">
        <v>262</v>
      </c>
      <c r="D2151" s="31" t="s">
        <v>474</v>
      </c>
      <c r="E2151" s="31" t="s">
        <v>475</v>
      </c>
      <c r="F2151" s="31" t="s">
        <v>131</v>
      </c>
      <c r="G2151" s="31" t="s">
        <v>134</v>
      </c>
      <c r="H2151" s="31" t="s">
        <v>743</v>
      </c>
      <c r="I2151" s="31">
        <v>28</v>
      </c>
      <c r="J2151" s="31">
        <v>4825</v>
      </c>
      <c r="K2151" s="31">
        <v>5.8031088082901601</v>
      </c>
      <c r="L2151" s="31" t="s">
        <v>1320</v>
      </c>
      <c r="M2151" s="31">
        <f t="shared" si="74"/>
        <v>5.8031088082901601</v>
      </c>
      <c r="N2151" s="31">
        <f t="shared" si="72"/>
        <v>0</v>
      </c>
    </row>
    <row r="2152" spans="1:14" x14ac:dyDescent="0.45">
      <c r="A2152" s="31" t="str">
        <f t="shared" si="73"/>
        <v>E09000006_CIN episodes for children aged &lt;1 at 31st March 2019 with neglect identified as a factor at CIN assessment (excluding looked after children)_Number</v>
      </c>
      <c r="B2152" s="31" t="s">
        <v>267</v>
      </c>
      <c r="C2152" s="31" t="s">
        <v>268</v>
      </c>
      <c r="D2152" s="31" t="s">
        <v>474</v>
      </c>
      <c r="E2152" s="31" t="s">
        <v>475</v>
      </c>
      <c r="F2152" s="31" t="s">
        <v>131</v>
      </c>
      <c r="G2152" s="31" t="s">
        <v>134</v>
      </c>
      <c r="H2152" s="31" t="s">
        <v>743</v>
      </c>
      <c r="I2152" s="31">
        <v>41</v>
      </c>
      <c r="J2152" s="31">
        <v>4232</v>
      </c>
      <c r="K2152" s="31">
        <v>9.6880907372400795</v>
      </c>
      <c r="L2152" s="31" t="s">
        <v>1256</v>
      </c>
      <c r="M2152" s="31">
        <f t="shared" si="74"/>
        <v>9.6880907372400795</v>
      </c>
      <c r="N2152" s="31">
        <f t="shared" si="72"/>
        <v>0</v>
      </c>
    </row>
    <row r="2153" spans="1:14" x14ac:dyDescent="0.45">
      <c r="A2153" s="31" t="str">
        <f t="shared" si="73"/>
        <v>E09000008_CIN episodes for children aged &lt;1 at 31st March 2019 with neglect identified as a factor at CIN assessment (excluding looked after children)_Number</v>
      </c>
      <c r="B2153" s="31" t="s">
        <v>486</v>
      </c>
      <c r="C2153" s="31" t="s">
        <v>487</v>
      </c>
      <c r="D2153" s="31" t="s">
        <v>474</v>
      </c>
      <c r="E2153" s="31" t="s">
        <v>475</v>
      </c>
      <c r="F2153" s="31" t="s">
        <v>131</v>
      </c>
      <c r="G2153" s="31" t="s">
        <v>134</v>
      </c>
      <c r="H2153" s="31" t="s">
        <v>743</v>
      </c>
      <c r="I2153" s="31">
        <v>27</v>
      </c>
      <c r="J2153" s="31">
        <v>5591</v>
      </c>
      <c r="K2153" s="31">
        <v>4.8291897692720402</v>
      </c>
      <c r="L2153" s="31" t="s">
        <v>1337</v>
      </c>
      <c r="M2153" s="31">
        <f t="shared" si="74"/>
        <v>4.8291897692720402</v>
      </c>
      <c r="N2153" s="31">
        <f t="shared" si="72"/>
        <v>0</v>
      </c>
    </row>
    <row r="2154" spans="1:14" x14ac:dyDescent="0.45">
      <c r="A2154" s="31" t="str">
        <f t="shared" si="73"/>
        <v>E09000009_CIN episodes for children aged &lt;1 at 31st March 2019 with neglect identified as a factor at CIN assessment (excluding looked after children)_Number</v>
      </c>
      <c r="B2154" s="31" t="s">
        <v>509</v>
      </c>
      <c r="C2154" s="31" t="s">
        <v>510</v>
      </c>
      <c r="D2154" s="31" t="s">
        <v>474</v>
      </c>
      <c r="E2154" s="31" t="s">
        <v>475</v>
      </c>
      <c r="F2154" s="31" t="s">
        <v>131</v>
      </c>
      <c r="G2154" s="31" t="s">
        <v>134</v>
      </c>
      <c r="H2154" s="31" t="s">
        <v>743</v>
      </c>
      <c r="I2154" s="31">
        <v>19</v>
      </c>
      <c r="J2154" s="31">
        <v>4807</v>
      </c>
      <c r="K2154" s="31">
        <v>3.9525691699604701</v>
      </c>
      <c r="L2154" s="31" t="s">
        <v>1311</v>
      </c>
      <c r="M2154" s="31">
        <f t="shared" si="74"/>
        <v>3.9525691699604701</v>
      </c>
      <c r="N2154" s="31">
        <f t="shared" si="72"/>
        <v>0</v>
      </c>
    </row>
    <row r="2155" spans="1:14" x14ac:dyDescent="0.45">
      <c r="A2155" s="31" t="str">
        <f t="shared" si="73"/>
        <v>E09000010_CIN episodes for children aged &lt;1 at 31st March 2019 with neglect identified as a factor at CIN assessment (excluding looked after children)_Number</v>
      </c>
      <c r="B2155" s="31" t="s">
        <v>301</v>
      </c>
      <c r="C2155" s="31" t="s">
        <v>302</v>
      </c>
      <c r="D2155" s="31" t="s">
        <v>474</v>
      </c>
      <c r="E2155" s="31" t="s">
        <v>475</v>
      </c>
      <c r="F2155" s="31" t="s">
        <v>131</v>
      </c>
      <c r="G2155" s="31" t="s">
        <v>134</v>
      </c>
      <c r="H2155" s="31" t="s">
        <v>743</v>
      </c>
      <c r="I2155" s="31">
        <v>27</v>
      </c>
      <c r="J2155" s="31">
        <v>4739</v>
      </c>
      <c r="K2155" s="31">
        <v>5.6974045157206197</v>
      </c>
      <c r="L2155" s="31" t="s">
        <v>1298</v>
      </c>
      <c r="M2155" s="31">
        <f t="shared" si="74"/>
        <v>5.6974045157206197</v>
      </c>
      <c r="N2155" s="31">
        <f t="shared" si="72"/>
        <v>0</v>
      </c>
    </row>
    <row r="2156" spans="1:14" x14ac:dyDescent="0.45">
      <c r="A2156" s="31" t="str">
        <f t="shared" si="73"/>
        <v>E09000014_CIN episodes for children aged &lt;1 at 31st March 2019 with neglect identified as a factor at CIN assessment (excluding looked after children)_Number</v>
      </c>
      <c r="B2156" s="31" t="s">
        <v>311</v>
      </c>
      <c r="C2156" s="31" t="s">
        <v>312</v>
      </c>
      <c r="D2156" s="31" t="s">
        <v>474</v>
      </c>
      <c r="E2156" s="31" t="s">
        <v>475</v>
      </c>
      <c r="F2156" s="31" t="s">
        <v>131</v>
      </c>
      <c r="G2156" s="31" t="s">
        <v>134</v>
      </c>
      <c r="H2156" s="31" t="s">
        <v>743</v>
      </c>
      <c r="I2156" s="31">
        <v>19</v>
      </c>
      <c r="J2156" s="31">
        <v>3767</v>
      </c>
      <c r="K2156" s="31">
        <v>5.0438014335014598</v>
      </c>
      <c r="L2156" s="31" t="s">
        <v>1338</v>
      </c>
      <c r="M2156" s="31">
        <f t="shared" si="74"/>
        <v>5.0438014335014598</v>
      </c>
      <c r="N2156" s="31">
        <f t="shared" si="72"/>
        <v>0</v>
      </c>
    </row>
    <row r="2157" spans="1:14" x14ac:dyDescent="0.45">
      <c r="A2157" s="31" t="str">
        <f t="shared" si="73"/>
        <v>E09000015_CIN episodes for children aged &lt;1 at 31st March 2019 with neglect identified as a factor at CIN assessment (excluding looked after children)_Number</v>
      </c>
      <c r="B2157" s="31" t="s">
        <v>496</v>
      </c>
      <c r="C2157" s="31" t="s">
        <v>497</v>
      </c>
      <c r="D2157" s="31" t="s">
        <v>474</v>
      </c>
      <c r="E2157" s="31" t="s">
        <v>475</v>
      </c>
      <c r="F2157" s="31" t="s">
        <v>131</v>
      </c>
      <c r="G2157" s="31" t="s">
        <v>134</v>
      </c>
      <c r="H2157" s="31" t="s">
        <v>743</v>
      </c>
      <c r="I2157" s="31">
        <v>18</v>
      </c>
      <c r="J2157" s="31">
        <v>3577</v>
      </c>
      <c r="K2157" s="31">
        <v>5.0321498462398697</v>
      </c>
      <c r="L2157" s="31" t="s">
        <v>1338</v>
      </c>
      <c r="M2157" s="31">
        <f t="shared" si="74"/>
        <v>5.0321498462398697</v>
      </c>
      <c r="N2157" s="31">
        <f t="shared" si="72"/>
        <v>0</v>
      </c>
    </row>
    <row r="2158" spans="1:14" x14ac:dyDescent="0.45">
      <c r="A2158" s="31" t="str">
        <f t="shared" si="73"/>
        <v>E09000016_CIN episodes for children aged &lt;1 at 31st March 2019 with neglect identified as a factor at CIN assessment (excluding looked after children)_Number</v>
      </c>
      <c r="B2158" s="31" t="s">
        <v>315</v>
      </c>
      <c r="C2158" s="31" t="s">
        <v>316</v>
      </c>
      <c r="D2158" s="31" t="s">
        <v>474</v>
      </c>
      <c r="E2158" s="31" t="s">
        <v>475</v>
      </c>
      <c r="F2158" s="31" t="s">
        <v>131</v>
      </c>
      <c r="G2158" s="31" t="s">
        <v>134</v>
      </c>
      <c r="H2158" s="31" t="s">
        <v>743</v>
      </c>
      <c r="I2158" s="31">
        <v>16</v>
      </c>
      <c r="J2158" s="31">
        <v>3365</v>
      </c>
      <c r="K2158" s="31">
        <v>4.7548291233283804</v>
      </c>
      <c r="L2158" s="31" t="s">
        <v>1337</v>
      </c>
      <c r="M2158" s="31">
        <f t="shared" si="74"/>
        <v>4.7548291233283804</v>
      </c>
      <c r="N2158" s="31">
        <f t="shared" si="72"/>
        <v>0</v>
      </c>
    </row>
    <row r="2159" spans="1:14" x14ac:dyDescent="0.45">
      <c r="A2159" s="31" t="str">
        <f t="shared" si="73"/>
        <v>E09000017_CIN episodes for children aged &lt;1 at 31st March 2019 with neglect identified as a factor at CIN assessment (excluding looked after children)_Number</v>
      </c>
      <c r="B2159" s="31" t="s">
        <v>321</v>
      </c>
      <c r="C2159" s="31" t="s">
        <v>322</v>
      </c>
      <c r="D2159" s="31" t="s">
        <v>474</v>
      </c>
      <c r="E2159" s="31" t="s">
        <v>475</v>
      </c>
      <c r="F2159" s="31" t="s">
        <v>131</v>
      </c>
      <c r="G2159" s="31" t="s">
        <v>134</v>
      </c>
      <c r="H2159" s="31" t="s">
        <v>743</v>
      </c>
      <c r="I2159" s="31">
        <v>27</v>
      </c>
      <c r="J2159" s="31">
        <v>4372</v>
      </c>
      <c r="K2159" s="31">
        <v>6.1756633119853603</v>
      </c>
      <c r="L2159" s="31" t="s">
        <v>1259</v>
      </c>
      <c r="M2159" s="31">
        <f t="shared" si="74"/>
        <v>6.1756633119853603</v>
      </c>
      <c r="N2159" s="31">
        <f t="shared" si="72"/>
        <v>0</v>
      </c>
    </row>
    <row r="2160" spans="1:14" x14ac:dyDescent="0.45">
      <c r="A2160" s="31" t="str">
        <f t="shared" si="73"/>
        <v>E09000018_CIN episodes for children aged &lt;1 at 31st March 2019 with neglect identified as a factor at CIN assessment (excluding looked after children)_Number</v>
      </c>
      <c r="B2160" s="31" t="s">
        <v>323</v>
      </c>
      <c r="C2160" s="31" t="s">
        <v>324</v>
      </c>
      <c r="D2160" s="31" t="s">
        <v>474</v>
      </c>
      <c r="E2160" s="31" t="s">
        <v>475</v>
      </c>
      <c r="F2160" s="31" t="s">
        <v>131</v>
      </c>
      <c r="G2160" s="31" t="s">
        <v>134</v>
      </c>
      <c r="H2160" s="31" t="s">
        <v>743</v>
      </c>
      <c r="I2160" s="31">
        <v>14</v>
      </c>
      <c r="J2160" s="31">
        <v>3987</v>
      </c>
      <c r="K2160" s="31">
        <v>3.5114120892901899</v>
      </c>
      <c r="L2160" s="31" t="s">
        <v>1335</v>
      </c>
      <c r="M2160" s="31">
        <f t="shared" si="74"/>
        <v>3.5114120892901899</v>
      </c>
      <c r="N2160" s="31">
        <f t="shared" si="72"/>
        <v>0</v>
      </c>
    </row>
    <row r="2161" spans="1:14" x14ac:dyDescent="0.45">
      <c r="A2161" s="31" t="str">
        <f t="shared" si="73"/>
        <v>E09000021_CIN episodes for children aged &lt;1 at 31st March 2019 with neglect identified as a factor at CIN assessment (excluding looked after children)_Number</v>
      </c>
      <c r="B2161" s="31" t="s">
        <v>520</v>
      </c>
      <c r="C2161" s="31" t="s">
        <v>521</v>
      </c>
      <c r="D2161" s="31" t="s">
        <v>474</v>
      </c>
      <c r="E2161" s="31" t="s">
        <v>475</v>
      </c>
      <c r="F2161" s="31" t="s">
        <v>131</v>
      </c>
      <c r="G2161" s="31" t="s">
        <v>134</v>
      </c>
      <c r="H2161" s="31" t="s">
        <v>743</v>
      </c>
      <c r="I2161" s="31">
        <v>8</v>
      </c>
      <c r="J2161" s="31">
        <v>2087</v>
      </c>
      <c r="K2161" s="31">
        <v>3.8332534738859598</v>
      </c>
      <c r="L2161" s="31" t="s">
        <v>1339</v>
      </c>
      <c r="M2161" s="31">
        <f t="shared" si="74"/>
        <v>3.8332534738859598</v>
      </c>
      <c r="N2161" s="31">
        <f t="shared" si="72"/>
        <v>0</v>
      </c>
    </row>
    <row r="2162" spans="1:14" x14ac:dyDescent="0.45">
      <c r="A2162" s="31" t="str">
        <f t="shared" si="73"/>
        <v>E09000024_CIN episodes for children aged &lt;1 at 31st March 2019 with neglect identified as a factor at CIN assessment (excluding looked after children)_Number</v>
      </c>
      <c r="B2162" s="31" t="s">
        <v>353</v>
      </c>
      <c r="C2162" s="31" t="s">
        <v>354</v>
      </c>
      <c r="D2162" s="31" t="s">
        <v>474</v>
      </c>
      <c r="E2162" s="31" t="s">
        <v>475</v>
      </c>
      <c r="F2162" s="31" t="s">
        <v>131</v>
      </c>
      <c r="G2162" s="31" t="s">
        <v>134</v>
      </c>
      <c r="H2162" s="31" t="s">
        <v>743</v>
      </c>
      <c r="I2162" s="31">
        <v>20</v>
      </c>
      <c r="J2162" s="31">
        <v>3035</v>
      </c>
      <c r="K2162" s="31">
        <v>6.5897858319604596</v>
      </c>
      <c r="L2162" s="31" t="s">
        <v>1301</v>
      </c>
      <c r="M2162" s="31">
        <f t="shared" si="74"/>
        <v>6.5897858319604596</v>
      </c>
      <c r="N2162" s="31">
        <f t="shared" si="72"/>
        <v>0</v>
      </c>
    </row>
    <row r="2163" spans="1:14" x14ac:dyDescent="0.45">
      <c r="A2163" s="31" t="str">
        <f t="shared" si="73"/>
        <v>E09000025_CIN episodes for children aged &lt;1 at 31st March 2019 with neglect identified as a factor at CIN assessment (excluding looked after children)_Number</v>
      </c>
      <c r="B2163" s="31" t="s">
        <v>359</v>
      </c>
      <c r="C2163" s="31" t="s">
        <v>360</v>
      </c>
      <c r="D2163" s="31" t="s">
        <v>474</v>
      </c>
      <c r="E2163" s="31" t="s">
        <v>475</v>
      </c>
      <c r="F2163" s="31" t="s">
        <v>131</v>
      </c>
      <c r="G2163" s="31" t="s">
        <v>134</v>
      </c>
      <c r="H2163" s="31" t="s">
        <v>743</v>
      </c>
      <c r="I2163" s="31">
        <v>11</v>
      </c>
      <c r="J2163" s="31">
        <v>5706</v>
      </c>
      <c r="K2163" s="31">
        <v>1.92779530318963</v>
      </c>
      <c r="L2163" s="31" t="s">
        <v>1340</v>
      </c>
      <c r="M2163" s="31">
        <f t="shared" si="74"/>
        <v>1.92779530318963</v>
      </c>
      <c r="N2163" s="31">
        <f t="shared" si="72"/>
        <v>0</v>
      </c>
    </row>
    <row r="2164" spans="1:14" x14ac:dyDescent="0.45">
      <c r="A2164" s="31" t="str">
        <f t="shared" si="73"/>
        <v>E09000026_CIN episodes for children aged &lt;1 at 31st March 2019 with neglect identified as a factor at CIN assessment (excluding looked after children)_Number</v>
      </c>
      <c r="B2164" s="31" t="s">
        <v>385</v>
      </c>
      <c r="C2164" s="31" t="s">
        <v>386</v>
      </c>
      <c r="D2164" s="31" t="s">
        <v>474</v>
      </c>
      <c r="E2164" s="31" t="s">
        <v>475</v>
      </c>
      <c r="F2164" s="31" t="s">
        <v>131</v>
      </c>
      <c r="G2164" s="31" t="s">
        <v>134</v>
      </c>
      <c r="H2164" s="31" t="s">
        <v>743</v>
      </c>
      <c r="I2164" s="31">
        <v>21</v>
      </c>
      <c r="J2164" s="31">
        <v>4605</v>
      </c>
      <c r="K2164" s="31">
        <v>4.5602605863192203</v>
      </c>
      <c r="L2164" s="31" t="s">
        <v>1341</v>
      </c>
      <c r="M2164" s="31">
        <f t="shared" si="74"/>
        <v>4.5602605863192203</v>
      </c>
      <c r="N2164" s="31">
        <f t="shared" si="72"/>
        <v>0</v>
      </c>
    </row>
    <row r="2165" spans="1:14" x14ac:dyDescent="0.45">
      <c r="A2165" s="31" t="str">
        <f t="shared" si="73"/>
        <v>E09000027_CIN episodes for children aged &lt;1 at 31st March 2019 with neglect identified as a factor at CIN assessment (excluding looked after children)_Number</v>
      </c>
      <c r="B2165" s="31" t="s">
        <v>389</v>
      </c>
      <c r="C2165" s="31" t="s">
        <v>390</v>
      </c>
      <c r="D2165" s="31" t="s">
        <v>474</v>
      </c>
      <c r="E2165" s="31" t="s">
        <v>475</v>
      </c>
      <c r="F2165" s="31" t="s">
        <v>131</v>
      </c>
      <c r="G2165" s="31" t="s">
        <v>134</v>
      </c>
      <c r="H2165" s="31" t="s">
        <v>743</v>
      </c>
      <c r="I2165" s="31">
        <v>17</v>
      </c>
      <c r="J2165" s="31">
        <v>2396</v>
      </c>
      <c r="K2165" s="31">
        <v>7.0951585976627696</v>
      </c>
      <c r="L2165" s="31" t="s">
        <v>1279</v>
      </c>
      <c r="M2165" s="31">
        <f t="shared" si="74"/>
        <v>7.0951585976627696</v>
      </c>
      <c r="N2165" s="31">
        <f t="shared" si="72"/>
        <v>0</v>
      </c>
    </row>
    <row r="2166" spans="1:14" x14ac:dyDescent="0.45">
      <c r="A2166" s="31" t="str">
        <f t="shared" si="73"/>
        <v>E09000029_CIN episodes for children aged &lt;1 at 31st March 2019 with neglect identified as a factor at CIN assessment (excluding looked after children)_Number</v>
      </c>
      <c r="B2166" s="31" t="s">
        <v>432</v>
      </c>
      <c r="C2166" s="31" t="s">
        <v>433</v>
      </c>
      <c r="D2166" s="31" t="s">
        <v>474</v>
      </c>
      <c r="E2166" s="31" t="s">
        <v>475</v>
      </c>
      <c r="F2166" s="31" t="s">
        <v>131</v>
      </c>
      <c r="G2166" s="31" t="s">
        <v>134</v>
      </c>
      <c r="H2166" s="31" t="s">
        <v>743</v>
      </c>
      <c r="I2166" s="31">
        <v>11</v>
      </c>
      <c r="J2166" s="31">
        <v>2549</v>
      </c>
      <c r="K2166" s="31">
        <v>4.31541781090624</v>
      </c>
      <c r="L2166" s="31" t="s">
        <v>1333</v>
      </c>
      <c r="M2166" s="31">
        <f t="shared" si="74"/>
        <v>4.31541781090624</v>
      </c>
      <c r="N2166" s="31">
        <f t="shared" si="72"/>
        <v>0</v>
      </c>
    </row>
    <row r="2167" spans="1:14" x14ac:dyDescent="0.45">
      <c r="A2167" s="31" t="str">
        <f t="shared" si="73"/>
        <v>E09000031_CIN episodes for children aged &lt;1 at 31st March 2019 with neglect identified as a factor at CIN assessment (excluding looked after children)_Number</v>
      </c>
      <c r="B2167" s="31" t="s">
        <v>448</v>
      </c>
      <c r="C2167" s="31" t="s">
        <v>449</v>
      </c>
      <c r="D2167" s="31" t="s">
        <v>474</v>
      </c>
      <c r="E2167" s="31" t="s">
        <v>475</v>
      </c>
      <c r="F2167" s="31" t="s">
        <v>131</v>
      </c>
      <c r="G2167" s="31" t="s">
        <v>134</v>
      </c>
      <c r="H2167" s="31" t="s">
        <v>743</v>
      </c>
      <c r="I2167" s="31">
        <v>19</v>
      </c>
      <c r="J2167" s="31">
        <v>4448</v>
      </c>
      <c r="K2167" s="31">
        <v>4.2715827338129504</v>
      </c>
      <c r="L2167" s="31" t="s">
        <v>1333</v>
      </c>
      <c r="M2167" s="31">
        <f t="shared" si="74"/>
        <v>4.2715827338129504</v>
      </c>
      <c r="N2167" s="31">
        <f t="shared" si="72"/>
        <v>0</v>
      </c>
    </row>
    <row r="2168" spans="1:14" x14ac:dyDescent="0.45">
      <c r="A2168" s="31" t="str">
        <f t="shared" si="73"/>
        <v>E08000025_CIN episodes for children aged &lt;1 at 31st March 2019 with neglect identified as a factor at CIN assessment (excluding looked after children)_Number</v>
      </c>
      <c r="B2168" s="31" t="s">
        <v>245</v>
      </c>
      <c r="C2168" s="31" t="s">
        <v>246</v>
      </c>
      <c r="D2168" s="31" t="s">
        <v>474</v>
      </c>
      <c r="E2168" s="31" t="s">
        <v>475</v>
      </c>
      <c r="F2168" s="31" t="s">
        <v>131</v>
      </c>
      <c r="G2168" s="31" t="s">
        <v>134</v>
      </c>
      <c r="H2168" s="31" t="s">
        <v>743</v>
      </c>
      <c r="I2168" s="31">
        <v>152</v>
      </c>
      <c r="J2168" s="31">
        <v>16082</v>
      </c>
      <c r="K2168" s="31">
        <v>9.4515607511503497</v>
      </c>
      <c r="L2168" s="31" t="s">
        <v>1327</v>
      </c>
      <c r="M2168" s="31">
        <f t="shared" si="74"/>
        <v>9.4515607511503497</v>
      </c>
      <c r="N2168" s="31">
        <f t="shared" si="72"/>
        <v>0</v>
      </c>
    </row>
    <row r="2169" spans="1:14" x14ac:dyDescent="0.45">
      <c r="A2169" s="31" t="str">
        <f t="shared" si="73"/>
        <v>E08000026_CIN episodes for children aged &lt;1 at 31st March 2019 with neglect identified as a factor at CIN assessment (excluding looked after children)_Number</v>
      </c>
      <c r="B2169" s="31" t="s">
        <v>283</v>
      </c>
      <c r="C2169" s="31" t="s">
        <v>284</v>
      </c>
      <c r="D2169" s="31" t="s">
        <v>474</v>
      </c>
      <c r="E2169" s="31" t="s">
        <v>475</v>
      </c>
      <c r="F2169" s="31" t="s">
        <v>131</v>
      </c>
      <c r="G2169" s="31" t="s">
        <v>134</v>
      </c>
      <c r="H2169" s="31" t="s">
        <v>743</v>
      </c>
      <c r="I2169" s="31">
        <v>32</v>
      </c>
      <c r="J2169" s="31">
        <v>4431</v>
      </c>
      <c r="K2169" s="31">
        <v>7.22184608440533</v>
      </c>
      <c r="L2169" s="31" t="s">
        <v>1334</v>
      </c>
      <c r="M2169" s="31">
        <f t="shared" si="74"/>
        <v>7.22184608440533</v>
      </c>
      <c r="N2169" s="31">
        <f t="shared" si="72"/>
        <v>0</v>
      </c>
    </row>
    <row r="2170" spans="1:14" x14ac:dyDescent="0.45">
      <c r="A2170" s="31" t="str">
        <f t="shared" si="73"/>
        <v>E08000027_CIN episodes for children aged &lt;1 at 31st March 2019 with neglect identified as a factor at CIN assessment (excluding looked after children)_Number</v>
      </c>
      <c r="B2170" s="31" t="s">
        <v>297</v>
      </c>
      <c r="C2170" s="31" t="s">
        <v>298</v>
      </c>
      <c r="D2170" s="31" t="s">
        <v>474</v>
      </c>
      <c r="E2170" s="31" t="s">
        <v>475</v>
      </c>
      <c r="F2170" s="31" t="s">
        <v>131</v>
      </c>
      <c r="G2170" s="31" t="s">
        <v>134</v>
      </c>
      <c r="H2170" s="31" t="s">
        <v>743</v>
      </c>
      <c r="I2170" s="31">
        <v>24</v>
      </c>
      <c r="J2170" s="31">
        <v>3702</v>
      </c>
      <c r="K2170" s="31">
        <v>6.4829821717990299</v>
      </c>
      <c r="L2170" s="31" t="s">
        <v>1342</v>
      </c>
      <c r="M2170" s="31">
        <f t="shared" si="74"/>
        <v>6.4829821717990299</v>
      </c>
      <c r="N2170" s="31">
        <f t="shared" si="72"/>
        <v>0</v>
      </c>
    </row>
    <row r="2171" spans="1:14" x14ac:dyDescent="0.45">
      <c r="A2171" s="31" t="str">
        <f t="shared" si="73"/>
        <v>E08000028_CIN episodes for children aged &lt;1 at 31st March 2019 with neglect identified as a factor at CIN assessment (excluding looked after children)_Number</v>
      </c>
      <c r="B2171" s="31" t="s">
        <v>397</v>
      </c>
      <c r="C2171" s="31" t="s">
        <v>398</v>
      </c>
      <c r="D2171" s="31" t="s">
        <v>474</v>
      </c>
      <c r="E2171" s="31" t="s">
        <v>475</v>
      </c>
      <c r="F2171" s="31" t="s">
        <v>131</v>
      </c>
      <c r="G2171" s="31" t="s">
        <v>134</v>
      </c>
      <c r="H2171" s="31" t="s">
        <v>743</v>
      </c>
      <c r="I2171" s="31">
        <v>39</v>
      </c>
      <c r="J2171" s="31">
        <v>4579</v>
      </c>
      <c r="K2171" s="31">
        <v>8.5171434811094109</v>
      </c>
      <c r="L2171" s="31" t="s">
        <v>1141</v>
      </c>
      <c r="M2171" s="31">
        <f t="shared" si="74"/>
        <v>8.5171434811094109</v>
      </c>
      <c r="N2171" s="31">
        <f t="shared" si="72"/>
        <v>0</v>
      </c>
    </row>
    <row r="2172" spans="1:14" x14ac:dyDescent="0.45">
      <c r="A2172" s="31" t="str">
        <f t="shared" si="73"/>
        <v>E08000029_CIN episodes for children aged &lt;1 at 31st March 2019 with neglect identified as a factor at CIN assessment (excluding looked after children)_Number</v>
      </c>
      <c r="B2172" s="31" t="s">
        <v>516</v>
      </c>
      <c r="C2172" s="31" t="s">
        <v>517</v>
      </c>
      <c r="D2172" s="31" t="s">
        <v>474</v>
      </c>
      <c r="E2172" s="31" t="s">
        <v>475</v>
      </c>
      <c r="F2172" s="31" t="s">
        <v>131</v>
      </c>
      <c r="G2172" s="31" t="s">
        <v>134</v>
      </c>
      <c r="H2172" s="31" t="s">
        <v>743</v>
      </c>
      <c r="I2172" s="31">
        <v>16</v>
      </c>
      <c r="J2172" s="31">
        <v>2300</v>
      </c>
      <c r="K2172" s="31">
        <v>6.9565217391304399</v>
      </c>
      <c r="L2172" s="31" t="s">
        <v>1233</v>
      </c>
      <c r="M2172" s="31">
        <f t="shared" si="74"/>
        <v>6.9565217391304399</v>
      </c>
      <c r="N2172" s="31">
        <f t="shared" si="72"/>
        <v>0</v>
      </c>
    </row>
    <row r="2173" spans="1:14" x14ac:dyDescent="0.45">
      <c r="A2173" s="31" t="str">
        <f t="shared" si="73"/>
        <v>E08000030_CIN episodes for children aged &lt;1 at 31st March 2019 with neglect identified as a factor at CIN assessment (excluding looked after children)_Number</v>
      </c>
      <c r="B2173" s="31" t="s">
        <v>446</v>
      </c>
      <c r="C2173" s="31" t="s">
        <v>447</v>
      </c>
      <c r="D2173" s="31" t="s">
        <v>474</v>
      </c>
      <c r="E2173" s="31" t="s">
        <v>475</v>
      </c>
      <c r="F2173" s="31" t="s">
        <v>131</v>
      </c>
      <c r="G2173" s="31" t="s">
        <v>134</v>
      </c>
      <c r="H2173" s="31" t="s">
        <v>743</v>
      </c>
      <c r="I2173" s="31">
        <v>114</v>
      </c>
      <c r="J2173" s="31">
        <v>3892</v>
      </c>
      <c r="K2173" s="31">
        <v>29.290853031860198</v>
      </c>
      <c r="L2173" s="31" t="s">
        <v>1343</v>
      </c>
      <c r="M2173" s="31">
        <f t="shared" si="74"/>
        <v>29.290853031860198</v>
      </c>
      <c r="N2173" s="31">
        <f t="shared" si="72"/>
        <v>0</v>
      </c>
    </row>
    <row r="2174" spans="1:14" x14ac:dyDescent="0.45">
      <c r="A2174" s="31" t="str">
        <f t="shared" si="73"/>
        <v>E08000031_CIN episodes for children aged &lt;1 at 31st March 2019 with neglect identified as a factor at CIN assessment (excluding looked after children)_Number</v>
      </c>
      <c r="B2174" s="31" t="s">
        <v>468</v>
      </c>
      <c r="C2174" s="31" t="s">
        <v>469</v>
      </c>
      <c r="D2174" s="31" t="s">
        <v>474</v>
      </c>
      <c r="E2174" s="31" t="s">
        <v>475</v>
      </c>
      <c r="F2174" s="31" t="s">
        <v>131</v>
      </c>
      <c r="G2174" s="31" t="s">
        <v>134</v>
      </c>
      <c r="H2174" s="31" t="s">
        <v>743</v>
      </c>
      <c r="I2174" s="31">
        <v>13</v>
      </c>
      <c r="J2174" s="31">
        <v>3481</v>
      </c>
      <c r="K2174" s="31">
        <v>3.7345590347601298</v>
      </c>
      <c r="L2174" s="31" t="s">
        <v>1344</v>
      </c>
      <c r="M2174" s="31">
        <f t="shared" si="74"/>
        <v>3.7345590347601298</v>
      </c>
      <c r="N2174" s="31">
        <f t="shared" si="72"/>
        <v>0</v>
      </c>
    </row>
    <row r="2175" spans="1:14" x14ac:dyDescent="0.45">
      <c r="A2175" s="31" t="str">
        <f t="shared" si="73"/>
        <v>E08000011_CIN episodes for children aged &lt;1 at 31st March 2019 with neglect identified as a factor at CIN assessment (excluding looked after children)_Number</v>
      </c>
      <c r="B2175" s="31" t="s">
        <v>333</v>
      </c>
      <c r="C2175" s="31" t="s">
        <v>334</v>
      </c>
      <c r="D2175" s="31" t="s">
        <v>474</v>
      </c>
      <c r="E2175" s="31" t="s">
        <v>475</v>
      </c>
      <c r="F2175" s="31" t="s">
        <v>131</v>
      </c>
      <c r="G2175" s="31" t="s">
        <v>134</v>
      </c>
      <c r="H2175" s="31" t="s">
        <v>743</v>
      </c>
      <c r="I2175" s="31">
        <v>6</v>
      </c>
      <c r="J2175" s="31">
        <v>1977</v>
      </c>
      <c r="K2175" s="31">
        <v>3.0349013657056099</v>
      </c>
      <c r="L2175" s="31" t="s">
        <v>1308</v>
      </c>
      <c r="M2175" s="31">
        <f t="shared" si="74"/>
        <v>3.0349013657056099</v>
      </c>
      <c r="N2175" s="31">
        <f t="shared" si="72"/>
        <v>0</v>
      </c>
    </row>
    <row r="2176" spans="1:14" x14ac:dyDescent="0.45">
      <c r="A2176" s="31" t="str">
        <f t="shared" si="73"/>
        <v>E08000012_CIN episodes for children aged &lt;1 at 31st March 2019 with neglect identified as a factor at CIN assessment (excluding looked after children)_Number</v>
      </c>
      <c r="B2176" s="31" t="s">
        <v>347</v>
      </c>
      <c r="C2176" s="31" t="s">
        <v>348</v>
      </c>
      <c r="D2176" s="31" t="s">
        <v>474</v>
      </c>
      <c r="E2176" s="31" t="s">
        <v>475</v>
      </c>
      <c r="F2176" s="31" t="s">
        <v>131</v>
      </c>
      <c r="G2176" s="31" t="s">
        <v>134</v>
      </c>
      <c r="H2176" s="31" t="s">
        <v>743</v>
      </c>
      <c r="I2176" s="31">
        <v>47</v>
      </c>
      <c r="J2176" s="31">
        <v>5908</v>
      </c>
      <c r="K2176" s="31">
        <v>7.9553148273527396</v>
      </c>
      <c r="L2176" s="31" t="s">
        <v>1315</v>
      </c>
      <c r="M2176" s="31">
        <f t="shared" si="74"/>
        <v>7.9553148273527396</v>
      </c>
      <c r="N2176" s="31">
        <f t="shared" si="72"/>
        <v>0</v>
      </c>
    </row>
    <row r="2177" spans="1:14" x14ac:dyDescent="0.45">
      <c r="A2177" s="31" t="str">
        <f t="shared" si="73"/>
        <v>E08000013_CIN episodes for children aged &lt;1 at 31st March 2019 with neglect identified as a factor at CIN assessment (excluding looked after children)_Number</v>
      </c>
      <c r="B2177" s="31" t="s">
        <v>416</v>
      </c>
      <c r="C2177" s="31" t="s">
        <v>417</v>
      </c>
      <c r="D2177" s="31" t="s">
        <v>474</v>
      </c>
      <c r="E2177" s="31" t="s">
        <v>475</v>
      </c>
      <c r="F2177" s="31" t="s">
        <v>131</v>
      </c>
      <c r="G2177" s="31" t="s">
        <v>134</v>
      </c>
      <c r="H2177" s="31" t="s">
        <v>743</v>
      </c>
      <c r="I2177" s="31">
        <v>21</v>
      </c>
      <c r="J2177" s="31">
        <v>1985</v>
      </c>
      <c r="K2177" s="31">
        <v>10.579345088161199</v>
      </c>
      <c r="L2177" s="31" t="s">
        <v>1325</v>
      </c>
      <c r="M2177" s="31">
        <f t="shared" si="74"/>
        <v>10.579345088161199</v>
      </c>
      <c r="N2177" s="31">
        <f t="shared" si="72"/>
        <v>0</v>
      </c>
    </row>
    <row r="2178" spans="1:14" x14ac:dyDescent="0.45">
      <c r="A2178" s="31" t="str">
        <f t="shared" si="73"/>
        <v>E08000014_CIN episodes for children aged &lt;1 at 31st March 2019 with neglect identified as a factor at CIN assessment (excluding looked after children)_Number</v>
      </c>
      <c r="B2178" s="31" t="s">
        <v>399</v>
      </c>
      <c r="C2178" s="31" t="s">
        <v>400</v>
      </c>
      <c r="D2178" s="31" t="s">
        <v>474</v>
      </c>
      <c r="E2178" s="31" t="s">
        <v>475</v>
      </c>
      <c r="F2178" s="31" t="s">
        <v>131</v>
      </c>
      <c r="G2178" s="31" t="s">
        <v>134</v>
      </c>
      <c r="H2178" s="31" t="s">
        <v>743</v>
      </c>
      <c r="I2178" s="31">
        <v>26</v>
      </c>
      <c r="J2178" s="31">
        <v>2678</v>
      </c>
      <c r="K2178" s="31">
        <v>9.7087378640776691</v>
      </c>
      <c r="L2178" s="31" t="s">
        <v>1256</v>
      </c>
      <c r="M2178" s="31">
        <f t="shared" si="74"/>
        <v>9.7087378640776691</v>
      </c>
      <c r="N2178" s="31">
        <f t="shared" si="72"/>
        <v>0</v>
      </c>
    </row>
    <row r="2179" spans="1:14" x14ac:dyDescent="0.45">
      <c r="A2179" s="31" t="str">
        <f t="shared" si="73"/>
        <v>E08000015_CIN episodes for children aged &lt;1 at 31st March 2019 with neglect identified as a factor at CIN assessment (excluding looked after children)_Number</v>
      </c>
      <c r="B2179" s="31" t="s">
        <v>464</v>
      </c>
      <c r="C2179" s="31" t="s">
        <v>465</v>
      </c>
      <c r="D2179" s="31" t="s">
        <v>474</v>
      </c>
      <c r="E2179" s="31" t="s">
        <v>475</v>
      </c>
      <c r="F2179" s="31" t="s">
        <v>131</v>
      </c>
      <c r="G2179" s="31" t="s">
        <v>134</v>
      </c>
      <c r="H2179" s="31" t="s">
        <v>743</v>
      </c>
      <c r="I2179" s="31">
        <v>25</v>
      </c>
      <c r="J2179" s="31">
        <v>3335</v>
      </c>
      <c r="K2179" s="31">
        <v>7.4962518740629704</v>
      </c>
      <c r="L2179" s="31" t="s">
        <v>1249</v>
      </c>
      <c r="M2179" s="31">
        <f t="shared" si="74"/>
        <v>7.4962518740629704</v>
      </c>
      <c r="N2179" s="31">
        <f t="shared" ref="N2179:N2242" si="75">IF(OR(C2179="City of London",C2179="Isles of Scilly"),1,0)</f>
        <v>0</v>
      </c>
    </row>
    <row r="2180" spans="1:14" x14ac:dyDescent="0.45">
      <c r="A2180" s="31" t="str">
        <f t="shared" si="73"/>
        <v>E08000001_CIN episodes for children aged &lt;1 at 31st March 2019 with neglect identified as a factor at CIN assessment (excluding looked after children)_Number</v>
      </c>
      <c r="B2180" s="31" t="s">
        <v>252</v>
      </c>
      <c r="C2180" s="31" t="s">
        <v>253</v>
      </c>
      <c r="D2180" s="31" t="s">
        <v>474</v>
      </c>
      <c r="E2180" s="31" t="s">
        <v>475</v>
      </c>
      <c r="F2180" s="31" t="s">
        <v>131</v>
      </c>
      <c r="G2180" s="31" t="s">
        <v>134</v>
      </c>
      <c r="H2180" s="31" t="s">
        <v>743</v>
      </c>
      <c r="I2180" s="31">
        <v>43</v>
      </c>
      <c r="J2180" s="31">
        <v>3609</v>
      </c>
      <c r="K2180" s="31">
        <v>11.9146577999446</v>
      </c>
      <c r="L2180" s="31" t="s">
        <v>1174</v>
      </c>
      <c r="M2180" s="31">
        <f t="shared" si="74"/>
        <v>11.9146577999446</v>
      </c>
      <c r="N2180" s="31">
        <f t="shared" si="75"/>
        <v>0</v>
      </c>
    </row>
    <row r="2181" spans="1:14" x14ac:dyDescent="0.45">
      <c r="A2181" s="31" t="str">
        <f t="shared" si="73"/>
        <v>E08000002_CIN episodes for children aged &lt;1 at 31st March 2019 with neglect identified as a factor at CIN assessment (excluding looked after children)_Number</v>
      </c>
      <c r="B2181" s="31" t="s">
        <v>271</v>
      </c>
      <c r="C2181" s="31" t="s">
        <v>272</v>
      </c>
      <c r="D2181" s="31" t="s">
        <v>474</v>
      </c>
      <c r="E2181" s="31" t="s">
        <v>475</v>
      </c>
      <c r="F2181" s="31" t="s">
        <v>131</v>
      </c>
      <c r="G2181" s="31" t="s">
        <v>134</v>
      </c>
      <c r="H2181" s="31" t="s">
        <v>743</v>
      </c>
      <c r="I2181" s="31">
        <v>20</v>
      </c>
      <c r="J2181" s="31">
        <v>2197</v>
      </c>
      <c r="K2181" s="31">
        <v>9.1033227127901704</v>
      </c>
      <c r="L2181" s="31" t="s">
        <v>1258</v>
      </c>
      <c r="M2181" s="31">
        <f t="shared" si="74"/>
        <v>9.1033227127901704</v>
      </c>
      <c r="N2181" s="31">
        <f t="shared" si="75"/>
        <v>0</v>
      </c>
    </row>
    <row r="2182" spans="1:14" x14ac:dyDescent="0.45">
      <c r="A2182" s="31" t="str">
        <f t="shared" si="73"/>
        <v>E08000003_CIN episodes for children aged &lt;1 at 31st March 2019 with neglect identified as a factor at CIN assessment (excluding looked after children)_Number</v>
      </c>
      <c r="B2182" s="31" t="s">
        <v>349</v>
      </c>
      <c r="C2182" s="31" t="s">
        <v>350</v>
      </c>
      <c r="D2182" s="31" t="s">
        <v>474</v>
      </c>
      <c r="E2182" s="31" t="s">
        <v>475</v>
      </c>
      <c r="F2182" s="31" t="s">
        <v>131</v>
      </c>
      <c r="G2182" s="31" t="s">
        <v>134</v>
      </c>
      <c r="H2182" s="31" t="s">
        <v>743</v>
      </c>
      <c r="I2182" s="31">
        <v>78</v>
      </c>
      <c r="J2182" s="31">
        <v>7285</v>
      </c>
      <c r="K2182" s="31">
        <v>10.706932052161999</v>
      </c>
      <c r="L2182" s="31" t="s">
        <v>1312</v>
      </c>
      <c r="M2182" s="31">
        <f t="shared" si="74"/>
        <v>10.706932052161999</v>
      </c>
      <c r="N2182" s="31">
        <f t="shared" si="75"/>
        <v>0</v>
      </c>
    </row>
    <row r="2183" spans="1:14" x14ac:dyDescent="0.45">
      <c r="A2183" s="31" t="str">
        <f t="shared" si="73"/>
        <v>E08000004_CIN episodes for children aged &lt;1 at 31st March 2019 with neglect identified as a factor at CIN assessment (excluding looked after children)_Number</v>
      </c>
      <c r="B2183" s="31" t="s">
        <v>375</v>
      </c>
      <c r="C2183" s="31" t="s">
        <v>376</v>
      </c>
      <c r="D2183" s="31" t="s">
        <v>474</v>
      </c>
      <c r="E2183" s="31" t="s">
        <v>475</v>
      </c>
      <c r="F2183" s="31" t="s">
        <v>131</v>
      </c>
      <c r="G2183" s="31" t="s">
        <v>134</v>
      </c>
      <c r="H2183" s="31" t="s">
        <v>743</v>
      </c>
      <c r="I2183" s="31">
        <v>19</v>
      </c>
      <c r="J2183" s="31">
        <v>3245</v>
      </c>
      <c r="K2183" s="31">
        <v>5.85516178736518</v>
      </c>
      <c r="L2183" s="31" t="s">
        <v>1310</v>
      </c>
      <c r="M2183" s="31">
        <f t="shared" si="74"/>
        <v>5.85516178736518</v>
      </c>
      <c r="N2183" s="31">
        <f t="shared" si="75"/>
        <v>0</v>
      </c>
    </row>
    <row r="2184" spans="1:14" x14ac:dyDescent="0.45">
      <c r="A2184" s="31" t="str">
        <f t="shared" si="73"/>
        <v>E08000005_CIN episodes for children aged &lt;1 at 31st March 2019 with neglect identified as a factor at CIN assessment (excluding looked after children)_Number</v>
      </c>
      <c r="B2184" s="31" t="s">
        <v>391</v>
      </c>
      <c r="C2184" s="31" t="s">
        <v>392</v>
      </c>
      <c r="D2184" s="31" t="s">
        <v>474</v>
      </c>
      <c r="E2184" s="31" t="s">
        <v>475</v>
      </c>
      <c r="F2184" s="31" t="s">
        <v>131</v>
      </c>
      <c r="G2184" s="31" t="s">
        <v>134</v>
      </c>
      <c r="H2184" s="31" t="s">
        <v>743</v>
      </c>
      <c r="I2184" s="31">
        <v>25</v>
      </c>
      <c r="J2184" s="31">
        <v>2893</v>
      </c>
      <c r="K2184" s="31">
        <v>8.6415485655029407</v>
      </c>
      <c r="L2184" s="31" t="s">
        <v>1232</v>
      </c>
      <c r="M2184" s="31">
        <f t="shared" si="74"/>
        <v>8.6415485655029407</v>
      </c>
      <c r="N2184" s="31">
        <f t="shared" si="75"/>
        <v>0</v>
      </c>
    </row>
    <row r="2185" spans="1:14" x14ac:dyDescent="0.45">
      <c r="A2185" s="31" t="str">
        <f t="shared" si="73"/>
        <v>E08000006_CIN episodes for children aged &lt;1 at 31st March 2019 with neglect identified as a factor at CIN assessment (excluding looked after children)_Number</v>
      </c>
      <c r="B2185" s="31" t="s">
        <v>395</v>
      </c>
      <c r="C2185" s="31" t="s">
        <v>396</v>
      </c>
      <c r="D2185" s="31" t="s">
        <v>474</v>
      </c>
      <c r="E2185" s="31" t="s">
        <v>475</v>
      </c>
      <c r="F2185" s="31" t="s">
        <v>131</v>
      </c>
      <c r="G2185" s="31" t="s">
        <v>134</v>
      </c>
      <c r="H2185" s="31" t="s">
        <v>743</v>
      </c>
      <c r="I2185" s="31">
        <v>37</v>
      </c>
      <c r="J2185" s="31">
        <v>3526</v>
      </c>
      <c r="K2185" s="31">
        <v>10.493477027793499</v>
      </c>
      <c r="L2185" s="31" t="s">
        <v>1143</v>
      </c>
      <c r="M2185" s="31">
        <f t="shared" si="74"/>
        <v>10.493477027793499</v>
      </c>
      <c r="N2185" s="31">
        <f t="shared" si="75"/>
        <v>0</v>
      </c>
    </row>
    <row r="2186" spans="1:14" x14ac:dyDescent="0.45">
      <c r="A2186" s="31" t="str">
        <f t="shared" si="73"/>
        <v>E08000007_CIN episodes for children aged &lt;1 at 31st March 2019 with neglect identified as a factor at CIN assessment (excluding looked after children)_Number</v>
      </c>
      <c r="B2186" s="31" t="s">
        <v>420</v>
      </c>
      <c r="C2186" s="31" t="s">
        <v>421</v>
      </c>
      <c r="D2186" s="31" t="s">
        <v>474</v>
      </c>
      <c r="E2186" s="31" t="s">
        <v>475</v>
      </c>
      <c r="F2186" s="31" t="s">
        <v>131</v>
      </c>
      <c r="G2186" s="31" t="s">
        <v>134</v>
      </c>
      <c r="H2186" s="31" t="s">
        <v>743</v>
      </c>
      <c r="I2186" s="31">
        <v>26</v>
      </c>
      <c r="J2186" s="31">
        <v>3338</v>
      </c>
      <c r="K2186" s="31">
        <v>7.7890952666267204</v>
      </c>
      <c r="L2186" s="31" t="s">
        <v>1240</v>
      </c>
      <c r="M2186" s="31">
        <f t="shared" si="74"/>
        <v>7.7890952666267204</v>
      </c>
      <c r="N2186" s="31">
        <f t="shared" si="75"/>
        <v>0</v>
      </c>
    </row>
    <row r="2187" spans="1:14" x14ac:dyDescent="0.45">
      <c r="A2187" s="31" t="str">
        <f t="shared" ref="A2187:A2250" si="76">CONCATENATE(B2187,"_",G2187,"_",H2187)</f>
        <v>E08000008_CIN episodes for children aged &lt;1 at 31st March 2019 with neglect identified as a factor at CIN assessment (excluding looked after children)_Number</v>
      </c>
      <c r="B2187" s="31" t="s">
        <v>436</v>
      </c>
      <c r="C2187" s="31" t="s">
        <v>437</v>
      </c>
      <c r="D2187" s="31" t="s">
        <v>474</v>
      </c>
      <c r="E2187" s="31" t="s">
        <v>475</v>
      </c>
      <c r="F2187" s="31" t="s">
        <v>131</v>
      </c>
      <c r="G2187" s="31" t="s">
        <v>134</v>
      </c>
      <c r="H2187" s="31" t="s">
        <v>743</v>
      </c>
      <c r="I2187" s="31">
        <v>24</v>
      </c>
      <c r="J2187" s="31">
        <v>2787</v>
      </c>
      <c r="K2187" s="31">
        <v>8.6114101184068907</v>
      </c>
      <c r="L2187" s="31" t="s">
        <v>1232</v>
      </c>
      <c r="M2187" s="31">
        <f t="shared" si="74"/>
        <v>8.6114101184068907</v>
      </c>
      <c r="N2187" s="31">
        <f t="shared" si="75"/>
        <v>0</v>
      </c>
    </row>
    <row r="2188" spans="1:14" x14ac:dyDescent="0.45">
      <c r="A2188" s="31" t="str">
        <f t="shared" si="76"/>
        <v>E08000009_CIN episodes for children aged &lt;1 at 31st March 2019 with neglect identified as a factor at CIN assessment (excluding looked after children)_Number</v>
      </c>
      <c r="B2188" s="31" t="s">
        <v>442</v>
      </c>
      <c r="C2188" s="31" t="s">
        <v>443</v>
      </c>
      <c r="D2188" s="31" t="s">
        <v>474</v>
      </c>
      <c r="E2188" s="31" t="s">
        <v>475</v>
      </c>
      <c r="F2188" s="31" t="s">
        <v>131</v>
      </c>
      <c r="G2188" s="31" t="s">
        <v>134</v>
      </c>
      <c r="H2188" s="31" t="s">
        <v>743</v>
      </c>
      <c r="I2188" s="31">
        <v>13</v>
      </c>
      <c r="J2188" s="31">
        <v>2669</v>
      </c>
      <c r="K2188" s="31">
        <v>4.8707381041588604</v>
      </c>
      <c r="L2188" s="31" t="s">
        <v>1244</v>
      </c>
      <c r="M2188" s="31">
        <f t="shared" ref="M2188:M2251" si="77">K2188</f>
        <v>4.8707381041588604</v>
      </c>
      <c r="N2188" s="31">
        <f t="shared" si="75"/>
        <v>0</v>
      </c>
    </row>
    <row r="2189" spans="1:14" x14ac:dyDescent="0.45">
      <c r="A2189" s="31" t="str">
        <f t="shared" si="76"/>
        <v>E08000010_CIN episodes for children aged &lt;1 at 31st March 2019 with neglect identified as a factor at CIN assessment (excluding looked after children)_Number</v>
      </c>
      <c r="B2189" s="31" t="s">
        <v>460</v>
      </c>
      <c r="C2189" s="31" t="s">
        <v>461</v>
      </c>
      <c r="D2189" s="31" t="s">
        <v>474</v>
      </c>
      <c r="E2189" s="31" t="s">
        <v>475</v>
      </c>
      <c r="F2189" s="31" t="s">
        <v>131</v>
      </c>
      <c r="G2189" s="31" t="s">
        <v>134</v>
      </c>
      <c r="H2189" s="31" t="s">
        <v>743</v>
      </c>
      <c r="I2189" s="31">
        <v>38</v>
      </c>
      <c r="J2189" s="31">
        <v>3565</v>
      </c>
      <c r="K2189" s="31">
        <v>10.6591865357644</v>
      </c>
      <c r="L2189" s="31" t="s">
        <v>1312</v>
      </c>
      <c r="M2189" s="31">
        <f t="shared" si="77"/>
        <v>10.6591865357644</v>
      </c>
      <c r="N2189" s="31">
        <f t="shared" si="75"/>
        <v>0</v>
      </c>
    </row>
    <row r="2190" spans="1:14" x14ac:dyDescent="0.45">
      <c r="A2190" s="31" t="str">
        <f t="shared" si="76"/>
        <v>E08000016_CIN episodes for children aged &lt;1 at 31st March 2019 with neglect identified as a factor at CIN assessment (excluding looked after children)_Number</v>
      </c>
      <c r="B2190" s="31" t="s">
        <v>236</v>
      </c>
      <c r="C2190" s="31" t="s">
        <v>237</v>
      </c>
      <c r="D2190" s="31" t="s">
        <v>474</v>
      </c>
      <c r="E2190" s="31" t="s">
        <v>475</v>
      </c>
      <c r="F2190" s="31" t="s">
        <v>131</v>
      </c>
      <c r="G2190" s="31" t="s">
        <v>134</v>
      </c>
      <c r="H2190" s="31" t="s">
        <v>743</v>
      </c>
      <c r="I2190" s="31">
        <v>37</v>
      </c>
      <c r="J2190" s="31">
        <v>2754</v>
      </c>
      <c r="K2190" s="31">
        <v>13.4350036310821</v>
      </c>
      <c r="L2190" s="31" t="s">
        <v>1180</v>
      </c>
      <c r="M2190" s="31">
        <f t="shared" si="77"/>
        <v>13.4350036310821</v>
      </c>
      <c r="N2190" s="31">
        <f t="shared" si="75"/>
        <v>0</v>
      </c>
    </row>
    <row r="2191" spans="1:14" x14ac:dyDescent="0.45">
      <c r="A2191" s="31" t="str">
        <f t="shared" si="76"/>
        <v>E08000017_CIN episodes for children aged &lt;1 at 31st March 2019 with neglect identified as a factor at CIN assessment (excluding looked after children)_Number</v>
      </c>
      <c r="B2191" s="31" t="s">
        <v>293</v>
      </c>
      <c r="C2191" s="31" t="s">
        <v>294</v>
      </c>
      <c r="D2191" s="31" t="s">
        <v>474</v>
      </c>
      <c r="E2191" s="31" t="s">
        <v>475</v>
      </c>
      <c r="F2191" s="31" t="s">
        <v>131</v>
      </c>
      <c r="G2191" s="31" t="s">
        <v>134</v>
      </c>
      <c r="H2191" s="31" t="s">
        <v>743</v>
      </c>
      <c r="I2191" s="31">
        <v>36</v>
      </c>
      <c r="J2191" s="31">
        <v>3518</v>
      </c>
      <c r="K2191" s="31">
        <v>10.2330869812393</v>
      </c>
      <c r="L2191" s="31" t="s">
        <v>1235</v>
      </c>
      <c r="M2191" s="31">
        <f t="shared" si="77"/>
        <v>10.2330869812393</v>
      </c>
      <c r="N2191" s="31">
        <f t="shared" si="75"/>
        <v>0</v>
      </c>
    </row>
    <row r="2192" spans="1:14" x14ac:dyDescent="0.45">
      <c r="A2192" s="31" t="str">
        <f t="shared" si="76"/>
        <v>E08000018_CIN episodes for children aged &lt;1 at 31st March 2019 with neglect identified as a factor at CIN assessment (excluding looked after children)_Number</v>
      </c>
      <c r="B2192" s="31" t="s">
        <v>393</v>
      </c>
      <c r="C2192" s="31" t="s">
        <v>394</v>
      </c>
      <c r="D2192" s="31" t="s">
        <v>474</v>
      </c>
      <c r="E2192" s="31" t="s">
        <v>475</v>
      </c>
      <c r="F2192" s="31" t="s">
        <v>131</v>
      </c>
      <c r="G2192" s="31" t="s">
        <v>134</v>
      </c>
      <c r="H2192" s="31" t="s">
        <v>743</v>
      </c>
      <c r="I2192" s="31">
        <v>57</v>
      </c>
      <c r="J2192" s="31">
        <v>3027</v>
      </c>
      <c r="K2192" s="31">
        <v>18.830525272547099</v>
      </c>
      <c r="L2192" s="31" t="s">
        <v>1131</v>
      </c>
      <c r="M2192" s="31">
        <f t="shared" si="77"/>
        <v>18.830525272547099</v>
      </c>
      <c r="N2192" s="31">
        <f t="shared" si="75"/>
        <v>0</v>
      </c>
    </row>
    <row r="2193" spans="1:14" x14ac:dyDescent="0.45">
      <c r="A2193" s="31" t="str">
        <f t="shared" si="76"/>
        <v>E08000019_CIN episodes for children aged &lt;1 at 31st March 2019 with neglect identified as a factor at CIN assessment (excluding looked after children)_Number</v>
      </c>
      <c r="B2193" s="31" t="s">
        <v>401</v>
      </c>
      <c r="C2193" s="31" t="s">
        <v>402</v>
      </c>
      <c r="D2193" s="31" t="s">
        <v>474</v>
      </c>
      <c r="E2193" s="31" t="s">
        <v>475</v>
      </c>
      <c r="F2193" s="31" t="s">
        <v>131</v>
      </c>
      <c r="G2193" s="31" t="s">
        <v>134</v>
      </c>
      <c r="H2193" s="31" t="s">
        <v>743</v>
      </c>
      <c r="I2193" s="31">
        <v>41</v>
      </c>
      <c r="J2193" s="31">
        <v>6351</v>
      </c>
      <c r="K2193" s="31">
        <v>6.45567627145331</v>
      </c>
      <c r="L2193" s="31" t="s">
        <v>1342</v>
      </c>
      <c r="M2193" s="31">
        <f t="shared" si="77"/>
        <v>6.45567627145331</v>
      </c>
      <c r="N2193" s="31">
        <f t="shared" si="75"/>
        <v>0</v>
      </c>
    </row>
    <row r="2194" spans="1:14" x14ac:dyDescent="0.45">
      <c r="A2194" s="31" t="str">
        <f t="shared" si="76"/>
        <v>E08000032_CIN episodes for children aged &lt;1 at 31st March 2019 with neglect identified as a factor at CIN assessment (excluding looked after children)_Number</v>
      </c>
      <c r="B2194" s="31" t="s">
        <v>259</v>
      </c>
      <c r="C2194" s="31" t="s">
        <v>260</v>
      </c>
      <c r="D2194" s="31" t="s">
        <v>474</v>
      </c>
      <c r="E2194" s="31" t="s">
        <v>475</v>
      </c>
      <c r="F2194" s="31" t="s">
        <v>131</v>
      </c>
      <c r="G2194" s="31" t="s">
        <v>134</v>
      </c>
      <c r="H2194" s="31" t="s">
        <v>743</v>
      </c>
      <c r="I2194" s="31">
        <v>59</v>
      </c>
      <c r="J2194" s="31">
        <v>7373</v>
      </c>
      <c r="K2194" s="31">
        <v>8.0021700800217008</v>
      </c>
      <c r="L2194" s="31" t="s">
        <v>1315</v>
      </c>
      <c r="M2194" s="31">
        <f t="shared" si="77"/>
        <v>8.0021700800217008</v>
      </c>
      <c r="N2194" s="31">
        <f t="shared" si="75"/>
        <v>0</v>
      </c>
    </row>
    <row r="2195" spans="1:14" x14ac:dyDescent="0.45">
      <c r="A2195" s="31" t="str">
        <f t="shared" si="76"/>
        <v>E08000033_CIN episodes for children aged &lt;1 at 31st March 2019 with neglect identified as a factor at CIN assessment (excluding looked after children)_Number</v>
      </c>
      <c r="B2195" s="31" t="s">
        <v>273</v>
      </c>
      <c r="C2195" s="31" t="s">
        <v>274</v>
      </c>
      <c r="D2195" s="31" t="s">
        <v>474</v>
      </c>
      <c r="E2195" s="31" t="s">
        <v>475</v>
      </c>
      <c r="F2195" s="31" t="s">
        <v>131</v>
      </c>
      <c r="G2195" s="31" t="s">
        <v>134</v>
      </c>
      <c r="H2195" s="31" t="s">
        <v>743</v>
      </c>
      <c r="I2195" s="31">
        <v>41</v>
      </c>
      <c r="J2195" s="31">
        <v>2340</v>
      </c>
      <c r="K2195" s="31">
        <v>17.521367521367502</v>
      </c>
      <c r="L2195" s="31" t="s">
        <v>1120</v>
      </c>
      <c r="M2195" s="31">
        <f t="shared" si="77"/>
        <v>17.521367521367502</v>
      </c>
      <c r="N2195" s="31">
        <f t="shared" si="75"/>
        <v>0</v>
      </c>
    </row>
    <row r="2196" spans="1:14" x14ac:dyDescent="0.45">
      <c r="A2196" s="31" t="str">
        <f t="shared" si="76"/>
        <v>E08000034_CIN episodes for children aged &lt;1 at 31st March 2019 with neglect identified as a factor at CIN assessment (excluding looked after children)_Number</v>
      </c>
      <c r="B2196" s="31" t="s">
        <v>331</v>
      </c>
      <c r="C2196" s="31" t="s">
        <v>332</v>
      </c>
      <c r="D2196" s="31" t="s">
        <v>474</v>
      </c>
      <c r="E2196" s="31" t="s">
        <v>475</v>
      </c>
      <c r="F2196" s="31" t="s">
        <v>131</v>
      </c>
      <c r="G2196" s="31" t="s">
        <v>134</v>
      </c>
      <c r="H2196" s="31" t="s">
        <v>743</v>
      </c>
      <c r="I2196" s="31">
        <v>17</v>
      </c>
      <c r="J2196" s="31">
        <v>5161</v>
      </c>
      <c r="K2196" s="31">
        <v>3.29393528385972</v>
      </c>
      <c r="L2196" s="31" t="s">
        <v>1345</v>
      </c>
      <c r="M2196" s="31">
        <f t="shared" si="77"/>
        <v>3.29393528385972</v>
      </c>
      <c r="N2196" s="31">
        <f t="shared" si="75"/>
        <v>0</v>
      </c>
    </row>
    <row r="2197" spans="1:14" x14ac:dyDescent="0.45">
      <c r="A2197" s="31" t="str">
        <f t="shared" si="76"/>
        <v>E08000035_CIN episodes for children aged &lt;1 at 31st March 2019 with neglect identified as a factor at CIN assessment (excluding looked after children)_Number</v>
      </c>
      <c r="B2197" s="31" t="s">
        <v>339</v>
      </c>
      <c r="C2197" s="31" t="s">
        <v>340</v>
      </c>
      <c r="D2197" s="31" t="s">
        <v>474</v>
      </c>
      <c r="E2197" s="31" t="s">
        <v>475</v>
      </c>
      <c r="F2197" s="31" t="s">
        <v>131</v>
      </c>
      <c r="G2197" s="31" t="s">
        <v>134</v>
      </c>
      <c r="H2197" s="31" t="s">
        <v>743</v>
      </c>
      <c r="I2197" s="31">
        <v>117</v>
      </c>
      <c r="J2197" s="31">
        <v>9821</v>
      </c>
      <c r="K2197" s="31">
        <v>11.9132471235108</v>
      </c>
      <c r="L2197" s="31" t="s">
        <v>1174</v>
      </c>
      <c r="M2197" s="31">
        <f t="shared" si="77"/>
        <v>11.9132471235108</v>
      </c>
      <c r="N2197" s="31">
        <f t="shared" si="75"/>
        <v>0</v>
      </c>
    </row>
    <row r="2198" spans="1:14" x14ac:dyDescent="0.45">
      <c r="A2198" s="31" t="str">
        <f t="shared" si="76"/>
        <v>E08000036_CIN episodes for children aged &lt;1 at 31st March 2019 with neglect identified as a factor at CIN assessment (excluding looked after children)_Number</v>
      </c>
      <c r="B2198" s="31" t="s">
        <v>444</v>
      </c>
      <c r="C2198" s="31" t="s">
        <v>445</v>
      </c>
      <c r="D2198" s="31" t="s">
        <v>474</v>
      </c>
      <c r="E2198" s="31" t="s">
        <v>475</v>
      </c>
      <c r="F2198" s="31" t="s">
        <v>131</v>
      </c>
      <c r="G2198" s="31" t="s">
        <v>134</v>
      </c>
      <c r="H2198" s="31" t="s">
        <v>743</v>
      </c>
      <c r="I2198" s="31">
        <v>51</v>
      </c>
      <c r="J2198" s="31">
        <v>4108</v>
      </c>
      <c r="K2198" s="31">
        <v>12.414800389483901</v>
      </c>
      <c r="L2198" s="31" t="s">
        <v>1324</v>
      </c>
      <c r="M2198" s="31">
        <f t="shared" si="77"/>
        <v>12.414800389483901</v>
      </c>
      <c r="N2198" s="31">
        <f t="shared" si="75"/>
        <v>0</v>
      </c>
    </row>
    <row r="2199" spans="1:14" x14ac:dyDescent="0.45">
      <c r="A2199" s="31" t="str">
        <f t="shared" si="76"/>
        <v>E08000020_CIN episodes for children aged &lt;1 at 31st March 2019 with neglect identified as a factor at CIN assessment (excluding looked after children)_Number</v>
      </c>
      <c r="B2199" s="31" t="s">
        <v>305</v>
      </c>
      <c r="C2199" s="31" t="s">
        <v>306</v>
      </c>
      <c r="D2199" s="31" t="s">
        <v>474</v>
      </c>
      <c r="E2199" s="31" t="s">
        <v>475</v>
      </c>
      <c r="F2199" s="31" t="s">
        <v>131</v>
      </c>
      <c r="G2199" s="31" t="s">
        <v>134</v>
      </c>
      <c r="H2199" s="31" t="s">
        <v>743</v>
      </c>
      <c r="I2199" s="31">
        <v>29</v>
      </c>
      <c r="J2199" s="31">
        <v>2019</v>
      </c>
      <c r="K2199" s="31">
        <v>14.363546310054501</v>
      </c>
      <c r="L2199" s="31" t="s">
        <v>1245</v>
      </c>
      <c r="M2199" s="31">
        <f t="shared" si="77"/>
        <v>14.363546310054501</v>
      </c>
      <c r="N2199" s="31">
        <f t="shared" si="75"/>
        <v>0</v>
      </c>
    </row>
    <row r="2200" spans="1:14" x14ac:dyDescent="0.45">
      <c r="A2200" s="31" t="str">
        <f t="shared" si="76"/>
        <v>E08000021_CIN episodes for children aged &lt;1 at 31st March 2019 with neglect identified as a factor at CIN assessment (excluding looked after children)_Number</v>
      </c>
      <c r="B2200" s="31" t="s">
        <v>357</v>
      </c>
      <c r="C2200" s="31" t="s">
        <v>358</v>
      </c>
      <c r="D2200" s="31" t="s">
        <v>474</v>
      </c>
      <c r="E2200" s="31" t="s">
        <v>475</v>
      </c>
      <c r="F2200" s="31" t="s">
        <v>131</v>
      </c>
      <c r="G2200" s="31" t="s">
        <v>134</v>
      </c>
      <c r="H2200" s="31" t="s">
        <v>743</v>
      </c>
      <c r="I2200" s="31">
        <v>70</v>
      </c>
      <c r="J2200" s="31">
        <v>3205</v>
      </c>
      <c r="K2200" s="31">
        <v>21.8408736349454</v>
      </c>
      <c r="L2200" s="31" t="s">
        <v>1248</v>
      </c>
      <c r="M2200" s="31">
        <f t="shared" si="77"/>
        <v>21.8408736349454</v>
      </c>
      <c r="N2200" s="31">
        <f t="shared" si="75"/>
        <v>0</v>
      </c>
    </row>
    <row r="2201" spans="1:14" x14ac:dyDescent="0.45">
      <c r="A2201" s="31" t="str">
        <f t="shared" si="76"/>
        <v>E08000022_CIN episodes for children aged &lt;1 at 31st March 2019 with neglect identified as a factor at CIN assessment (excluding looked after children)_Number</v>
      </c>
      <c r="B2201" s="31" t="s">
        <v>524</v>
      </c>
      <c r="C2201" s="31" t="s">
        <v>525</v>
      </c>
      <c r="D2201" s="31" t="s">
        <v>474</v>
      </c>
      <c r="E2201" s="31" t="s">
        <v>475</v>
      </c>
      <c r="F2201" s="31" t="s">
        <v>131</v>
      </c>
      <c r="G2201" s="31" t="s">
        <v>134</v>
      </c>
      <c r="H2201" s="31" t="s">
        <v>743</v>
      </c>
      <c r="I2201" s="31">
        <v>18</v>
      </c>
      <c r="J2201" s="31">
        <v>2208</v>
      </c>
      <c r="K2201" s="31">
        <v>8.1521739130434803</v>
      </c>
      <c r="L2201" s="31" t="s">
        <v>1187</v>
      </c>
      <c r="M2201" s="31">
        <f t="shared" si="77"/>
        <v>8.1521739130434803</v>
      </c>
      <c r="N2201" s="31">
        <f t="shared" si="75"/>
        <v>0</v>
      </c>
    </row>
    <row r="2202" spans="1:14" x14ac:dyDescent="0.45">
      <c r="A2202" s="31" t="str">
        <f t="shared" si="76"/>
        <v>E08000023_CIN episodes for children aged &lt;1 at 31st March 2019 with neglect identified as a factor at CIN assessment (excluding looked after children)_Number</v>
      </c>
      <c r="B2202" s="31" t="s">
        <v>410</v>
      </c>
      <c r="C2202" s="31" t="s">
        <v>411</v>
      </c>
      <c r="D2202" s="31" t="s">
        <v>474</v>
      </c>
      <c r="E2202" s="31" t="s">
        <v>475</v>
      </c>
      <c r="F2202" s="31" t="s">
        <v>131</v>
      </c>
      <c r="G2202" s="31" t="s">
        <v>134</v>
      </c>
      <c r="H2202" s="31" t="s">
        <v>743</v>
      </c>
      <c r="I2202" s="31">
        <v>25</v>
      </c>
      <c r="J2202" s="31">
        <v>1609</v>
      </c>
      <c r="K2202" s="31">
        <v>15.5376009944065</v>
      </c>
      <c r="L2202" s="31" t="s">
        <v>1224</v>
      </c>
      <c r="M2202" s="31">
        <f t="shared" si="77"/>
        <v>15.5376009944065</v>
      </c>
      <c r="N2202" s="31">
        <f t="shared" si="75"/>
        <v>0</v>
      </c>
    </row>
    <row r="2203" spans="1:14" x14ac:dyDescent="0.45">
      <c r="A2203" s="31" t="str">
        <f t="shared" si="76"/>
        <v>E08000024_CIN episodes for children aged &lt;1 at 31st March 2019 with neglect identified as a factor at CIN assessment (excluding looked after children)_Number</v>
      </c>
      <c r="B2203" s="31" t="s">
        <v>428</v>
      </c>
      <c r="C2203" s="31" t="s">
        <v>429</v>
      </c>
      <c r="D2203" s="31" t="s">
        <v>474</v>
      </c>
      <c r="E2203" s="31" t="s">
        <v>475</v>
      </c>
      <c r="F2203" s="31" t="s">
        <v>131</v>
      </c>
      <c r="G2203" s="31" t="s">
        <v>134</v>
      </c>
      <c r="H2203" s="31" t="s">
        <v>743</v>
      </c>
      <c r="I2203" s="31">
        <v>37</v>
      </c>
      <c r="J2203" s="31">
        <v>2860</v>
      </c>
      <c r="K2203" s="31">
        <v>12.937062937062899</v>
      </c>
      <c r="L2203" s="31" t="s">
        <v>1346</v>
      </c>
      <c r="M2203" s="31">
        <f t="shared" si="77"/>
        <v>12.937062937062899</v>
      </c>
      <c r="N2203" s="31">
        <f t="shared" si="75"/>
        <v>0</v>
      </c>
    </row>
    <row r="2204" spans="1:14" x14ac:dyDescent="0.45">
      <c r="A2204" s="31" t="str">
        <f t="shared" si="76"/>
        <v>E06000053_CIN episodes for children aged &lt;1 at 31st March 2019 with neglect identified as a factor at CIN assessment (excluding looked after children)_Number</v>
      </c>
      <c r="B2204" s="31" t="s">
        <v>550</v>
      </c>
      <c r="C2204" s="31" t="s">
        <v>551</v>
      </c>
      <c r="D2204" s="31" t="s">
        <v>474</v>
      </c>
      <c r="E2204" s="31" t="s">
        <v>475</v>
      </c>
      <c r="F2204" s="31" t="s">
        <v>131</v>
      </c>
      <c r="G2204" s="31" t="s">
        <v>134</v>
      </c>
      <c r="H2204" s="31" t="s">
        <v>743</v>
      </c>
      <c r="I2204" s="31">
        <v>0</v>
      </c>
      <c r="J2204" s="31">
        <v>14</v>
      </c>
      <c r="K2204" s="31">
        <v>0</v>
      </c>
      <c r="L2204" s="31" t="s">
        <v>1112</v>
      </c>
      <c r="M2204" s="31">
        <f t="shared" si="77"/>
        <v>0</v>
      </c>
      <c r="N2204" s="31">
        <f t="shared" si="75"/>
        <v>1</v>
      </c>
    </row>
    <row r="2205" spans="1:14" x14ac:dyDescent="0.45">
      <c r="A2205" s="31" t="str">
        <f t="shared" si="76"/>
        <v>E06000022_CIN episodes for children aged &lt;1 at 31st March 2019 with neglect identified as a factor at CIN assessment (excluding looked after children)_Number</v>
      </c>
      <c r="B2205" s="31" t="s">
        <v>238</v>
      </c>
      <c r="C2205" s="31" t="s">
        <v>239</v>
      </c>
      <c r="D2205" s="31" t="s">
        <v>474</v>
      </c>
      <c r="E2205" s="31" t="s">
        <v>475</v>
      </c>
      <c r="F2205" s="31" t="s">
        <v>131</v>
      </c>
      <c r="G2205" s="31" t="s">
        <v>134</v>
      </c>
      <c r="H2205" s="31" t="s">
        <v>743</v>
      </c>
      <c r="I2205" s="31">
        <v>12</v>
      </c>
      <c r="J2205" s="31">
        <v>1742</v>
      </c>
      <c r="K2205" s="31">
        <v>6.8886337543053999</v>
      </c>
      <c r="L2205" s="31" t="s">
        <v>1262</v>
      </c>
      <c r="M2205" s="31">
        <f t="shared" si="77"/>
        <v>6.8886337543053999</v>
      </c>
      <c r="N2205" s="31">
        <f t="shared" si="75"/>
        <v>0</v>
      </c>
    </row>
    <row r="2206" spans="1:14" x14ac:dyDescent="0.45">
      <c r="A2206" s="31" t="str">
        <f t="shared" si="76"/>
        <v>E06000023_CIN episodes for children aged &lt;1 at 31st March 2019 with neglect identified as a factor at CIN assessment (excluding looked after children)_Number</v>
      </c>
      <c r="B2206" s="31" t="s">
        <v>265</v>
      </c>
      <c r="C2206" s="31" t="s">
        <v>266</v>
      </c>
      <c r="D2206" s="31" t="s">
        <v>474</v>
      </c>
      <c r="E2206" s="31" t="s">
        <v>475</v>
      </c>
      <c r="F2206" s="31" t="s">
        <v>131</v>
      </c>
      <c r="G2206" s="31" t="s">
        <v>134</v>
      </c>
      <c r="H2206" s="31" t="s">
        <v>743</v>
      </c>
      <c r="I2206" s="31">
        <v>55</v>
      </c>
      <c r="J2206" s="31">
        <v>5728</v>
      </c>
      <c r="K2206" s="31">
        <v>9.6019553072625694</v>
      </c>
      <c r="L2206" s="31" t="s">
        <v>1139</v>
      </c>
      <c r="M2206" s="31">
        <f t="shared" si="77"/>
        <v>9.6019553072625694</v>
      </c>
      <c r="N2206" s="31">
        <f t="shared" si="75"/>
        <v>0</v>
      </c>
    </row>
    <row r="2207" spans="1:14" x14ac:dyDescent="0.45">
      <c r="A2207" s="31" t="str">
        <f t="shared" si="76"/>
        <v>E06000024_CIN episodes for children aged &lt;1 at 31st March 2019 with neglect identified as a factor at CIN assessment (excluding looked after children)_Number</v>
      </c>
      <c r="B2207" s="31" t="s">
        <v>367</v>
      </c>
      <c r="C2207" s="31" t="s">
        <v>368</v>
      </c>
      <c r="D2207" s="31" t="s">
        <v>474</v>
      </c>
      <c r="E2207" s="31" t="s">
        <v>475</v>
      </c>
      <c r="F2207" s="31" t="s">
        <v>131</v>
      </c>
      <c r="G2207" s="31" t="s">
        <v>134</v>
      </c>
      <c r="H2207" s="31" t="s">
        <v>743</v>
      </c>
      <c r="I2207" s="31">
        <v>11</v>
      </c>
      <c r="J2207" s="31">
        <v>2027</v>
      </c>
      <c r="K2207" s="31">
        <v>5.4267390231869799</v>
      </c>
      <c r="L2207" s="31" t="s">
        <v>1347</v>
      </c>
      <c r="M2207" s="31">
        <f t="shared" si="77"/>
        <v>5.4267390231869799</v>
      </c>
      <c r="N2207" s="31">
        <f t="shared" si="75"/>
        <v>0</v>
      </c>
    </row>
    <row r="2208" spans="1:14" x14ac:dyDescent="0.45">
      <c r="A2208" s="31" t="str">
        <f t="shared" si="76"/>
        <v>E06000025_CIN episodes for children aged &lt;1 at 31st March 2019 with neglect identified as a factor at CIN assessment (excluding looked after children)_Number</v>
      </c>
      <c r="B2208" s="31" t="s">
        <v>408</v>
      </c>
      <c r="C2208" s="31" t="s">
        <v>409</v>
      </c>
      <c r="D2208" s="31" t="s">
        <v>474</v>
      </c>
      <c r="E2208" s="31" t="s">
        <v>475</v>
      </c>
      <c r="F2208" s="31" t="s">
        <v>131</v>
      </c>
      <c r="G2208" s="31" t="s">
        <v>134</v>
      </c>
      <c r="H2208" s="31" t="s">
        <v>743</v>
      </c>
      <c r="I2208" s="31">
        <v>16</v>
      </c>
      <c r="J2208" s="31">
        <v>3181</v>
      </c>
      <c r="K2208" s="31">
        <v>5.0298648223829003</v>
      </c>
      <c r="L2208" s="31" t="s">
        <v>1338</v>
      </c>
      <c r="M2208" s="31">
        <f t="shared" si="77"/>
        <v>5.0298648223829003</v>
      </c>
      <c r="N2208" s="31">
        <f t="shared" si="75"/>
        <v>0</v>
      </c>
    </row>
    <row r="2209" spans="1:14" x14ac:dyDescent="0.45">
      <c r="A2209" s="31" t="str">
        <f t="shared" si="76"/>
        <v>E06000001_CIN episodes for children aged &lt;1 at 31st March 2019 with neglect identified as a factor at CIN assessment (excluding looked after children)_Number</v>
      </c>
      <c r="B2209" s="31" t="s">
        <v>313</v>
      </c>
      <c r="C2209" s="31" t="s">
        <v>314</v>
      </c>
      <c r="D2209" s="31" t="s">
        <v>474</v>
      </c>
      <c r="E2209" s="31" t="s">
        <v>475</v>
      </c>
      <c r="F2209" s="31" t="s">
        <v>131</v>
      </c>
      <c r="G2209" s="31" t="s">
        <v>134</v>
      </c>
      <c r="H2209" s="31" t="s">
        <v>743</v>
      </c>
      <c r="I2209" s="31">
        <v>22</v>
      </c>
      <c r="J2209" s="31">
        <v>999</v>
      </c>
      <c r="K2209" s="31">
        <v>22.022022022022</v>
      </c>
      <c r="L2209" s="31" t="s">
        <v>1261</v>
      </c>
      <c r="M2209" s="31">
        <f t="shared" si="77"/>
        <v>22.022022022022</v>
      </c>
      <c r="N2209" s="31">
        <f t="shared" si="75"/>
        <v>0</v>
      </c>
    </row>
    <row r="2210" spans="1:14" x14ac:dyDescent="0.45">
      <c r="A2210" s="31" t="str">
        <f t="shared" si="76"/>
        <v>E06000002_CIN episodes for children aged &lt;1 at 31st March 2019 with neglect identified as a factor at CIN assessment (excluding looked after children)_Number</v>
      </c>
      <c r="B2210" s="31" t="s">
        <v>511</v>
      </c>
      <c r="C2210" s="31" t="s">
        <v>725</v>
      </c>
      <c r="D2210" s="31" t="s">
        <v>474</v>
      </c>
      <c r="E2210" s="31" t="s">
        <v>475</v>
      </c>
      <c r="F2210" s="31" t="s">
        <v>131</v>
      </c>
      <c r="G2210" s="31" t="s">
        <v>134</v>
      </c>
      <c r="H2210" s="31" t="s">
        <v>743</v>
      </c>
      <c r="I2210" s="31">
        <v>31</v>
      </c>
      <c r="J2210" s="31">
        <v>1871</v>
      </c>
      <c r="K2210" s="31">
        <v>16.568679850347401</v>
      </c>
      <c r="L2210" s="31" t="s">
        <v>1252</v>
      </c>
      <c r="M2210" s="31">
        <f t="shared" si="77"/>
        <v>16.568679850347401</v>
      </c>
      <c r="N2210" s="31">
        <f t="shared" si="75"/>
        <v>0</v>
      </c>
    </row>
    <row r="2211" spans="1:14" x14ac:dyDescent="0.45">
      <c r="A2211" s="31" t="str">
        <f t="shared" si="76"/>
        <v>E06000003_CIN episodes for children aged &lt;1 at 31st March 2019 with neglect identified as a factor at CIN assessment (excluding looked after children)_Number</v>
      </c>
      <c r="B2211" s="31" t="s">
        <v>387</v>
      </c>
      <c r="C2211" s="31" t="s">
        <v>388</v>
      </c>
      <c r="D2211" s="31" t="s">
        <v>474</v>
      </c>
      <c r="E2211" s="31" t="s">
        <v>475</v>
      </c>
      <c r="F2211" s="31" t="s">
        <v>131</v>
      </c>
      <c r="G2211" s="31" t="s">
        <v>134</v>
      </c>
      <c r="H2211" s="31" t="s">
        <v>743</v>
      </c>
      <c r="I2211" s="31">
        <v>30</v>
      </c>
      <c r="J2211" s="31">
        <v>1381</v>
      </c>
      <c r="K2211" s="31">
        <v>21.723388848660399</v>
      </c>
      <c r="L2211" s="31" t="s">
        <v>1330</v>
      </c>
      <c r="M2211" s="31">
        <f t="shared" si="77"/>
        <v>21.723388848660399</v>
      </c>
      <c r="N2211" s="31">
        <f t="shared" si="75"/>
        <v>0</v>
      </c>
    </row>
    <row r="2212" spans="1:14" x14ac:dyDescent="0.45">
      <c r="A2212" s="31" t="str">
        <f t="shared" si="76"/>
        <v>E06000004_CIN episodes for children aged &lt;1 at 31st March 2019 with neglect identified as a factor at CIN assessment (excluding looked after children)_Number</v>
      </c>
      <c r="B2212" s="31" t="s">
        <v>422</v>
      </c>
      <c r="C2212" s="31" t="s">
        <v>423</v>
      </c>
      <c r="D2212" s="31" t="s">
        <v>474</v>
      </c>
      <c r="E2212" s="31" t="s">
        <v>475</v>
      </c>
      <c r="F2212" s="31" t="s">
        <v>131</v>
      </c>
      <c r="G2212" s="31" t="s">
        <v>134</v>
      </c>
      <c r="H2212" s="31" t="s">
        <v>743</v>
      </c>
      <c r="I2212" s="31">
        <v>37</v>
      </c>
      <c r="J2212" s="31">
        <v>2126</v>
      </c>
      <c r="K2212" s="31">
        <v>17.4035747883349</v>
      </c>
      <c r="L2212" s="31" t="s">
        <v>1348</v>
      </c>
      <c r="M2212" s="31">
        <f t="shared" si="77"/>
        <v>17.4035747883349</v>
      </c>
      <c r="N2212" s="31">
        <f t="shared" si="75"/>
        <v>0</v>
      </c>
    </row>
    <row r="2213" spans="1:14" x14ac:dyDescent="0.45">
      <c r="A2213" s="31" t="str">
        <f t="shared" si="76"/>
        <v>E06000010_CIN episodes for children aged &lt;1 at 31st March 2019 with neglect identified as a factor at CIN assessment (excluding looked after children)_Number</v>
      </c>
      <c r="B2213" s="31" t="s">
        <v>329</v>
      </c>
      <c r="C2213" s="31" t="s">
        <v>330</v>
      </c>
      <c r="D2213" s="31" t="s">
        <v>474</v>
      </c>
      <c r="E2213" s="31" t="s">
        <v>475</v>
      </c>
      <c r="F2213" s="31" t="s">
        <v>131</v>
      </c>
      <c r="G2213" s="31" t="s">
        <v>134</v>
      </c>
      <c r="H2213" s="31" t="s">
        <v>743</v>
      </c>
      <c r="I2213" s="31">
        <v>50</v>
      </c>
      <c r="J2213" s="31">
        <v>3308</v>
      </c>
      <c r="K2213" s="31">
        <v>15.1148730350665</v>
      </c>
      <c r="L2213" s="31" t="s">
        <v>1132</v>
      </c>
      <c r="M2213" s="31">
        <f t="shared" si="77"/>
        <v>15.1148730350665</v>
      </c>
      <c r="N2213" s="31">
        <f t="shared" si="75"/>
        <v>0</v>
      </c>
    </row>
    <row r="2214" spans="1:14" x14ac:dyDescent="0.45">
      <c r="A2214" s="31" t="str">
        <f t="shared" si="76"/>
        <v>E06000011_CIN episodes for children aged &lt;1 at 31st March 2019 with neglect identified as a factor at CIN assessment (excluding looked after children)_Number</v>
      </c>
      <c r="B2214" s="31" t="s">
        <v>514</v>
      </c>
      <c r="C2214" s="31" t="s">
        <v>594</v>
      </c>
      <c r="D2214" s="31" t="s">
        <v>474</v>
      </c>
      <c r="E2214" s="31" t="s">
        <v>475</v>
      </c>
      <c r="F2214" s="31" t="s">
        <v>131</v>
      </c>
      <c r="G2214" s="31" t="s">
        <v>134</v>
      </c>
      <c r="H2214" s="31" t="s">
        <v>743</v>
      </c>
      <c r="I2214" s="31">
        <v>27</v>
      </c>
      <c r="J2214" s="31">
        <v>2830</v>
      </c>
      <c r="K2214" s="31">
        <v>9.5406360424028307</v>
      </c>
      <c r="L2214" s="31" t="s">
        <v>1327</v>
      </c>
      <c r="M2214" s="31">
        <f t="shared" si="77"/>
        <v>9.5406360424028307</v>
      </c>
      <c r="N2214" s="31">
        <f t="shared" si="75"/>
        <v>0</v>
      </c>
    </row>
    <row r="2215" spans="1:14" x14ac:dyDescent="0.45">
      <c r="A2215" s="31" t="str">
        <f t="shared" si="76"/>
        <v>E06000012_CIN episodes for children aged &lt;1 at 31st March 2019 with neglect identified as a factor at CIN assessment (excluding looked after children)_Number</v>
      </c>
      <c r="B2215" s="31" t="s">
        <v>363</v>
      </c>
      <c r="C2215" s="31" t="s">
        <v>364</v>
      </c>
      <c r="D2215" s="31" t="s">
        <v>474</v>
      </c>
      <c r="E2215" s="31" t="s">
        <v>475</v>
      </c>
      <c r="F2215" s="31" t="s">
        <v>131</v>
      </c>
      <c r="G2215" s="31" t="s">
        <v>134</v>
      </c>
      <c r="H2215" s="31" t="s">
        <v>743</v>
      </c>
      <c r="I2215" s="31">
        <v>35</v>
      </c>
      <c r="J2215" s="31">
        <v>1796</v>
      </c>
      <c r="K2215" s="31">
        <v>19.4877505567929</v>
      </c>
      <c r="L2215" s="31" t="s">
        <v>1121</v>
      </c>
      <c r="M2215" s="31">
        <f t="shared" si="77"/>
        <v>19.4877505567929</v>
      </c>
      <c r="N2215" s="31">
        <f t="shared" si="75"/>
        <v>0</v>
      </c>
    </row>
    <row r="2216" spans="1:14" x14ac:dyDescent="0.45">
      <c r="A2216" s="31" t="str">
        <f t="shared" si="76"/>
        <v>E06000013_CIN episodes for children aged &lt;1 at 31st March 2019 with neglect identified as a factor at CIN assessment (excluding looked after children)_Number</v>
      </c>
      <c r="B2216" s="31" t="s">
        <v>365</v>
      </c>
      <c r="C2216" s="31" t="s">
        <v>366</v>
      </c>
      <c r="D2216" s="31" t="s">
        <v>474</v>
      </c>
      <c r="E2216" s="31" t="s">
        <v>475</v>
      </c>
      <c r="F2216" s="31" t="s">
        <v>131</v>
      </c>
      <c r="G2216" s="31" t="s">
        <v>134</v>
      </c>
      <c r="H2216" s="31" t="s">
        <v>743</v>
      </c>
      <c r="I2216" s="31">
        <v>33</v>
      </c>
      <c r="J2216" s="31">
        <v>1729</v>
      </c>
      <c r="K2216" s="31">
        <v>19.086176980913802</v>
      </c>
      <c r="L2216" s="31" t="s">
        <v>1117</v>
      </c>
      <c r="M2216" s="31">
        <f t="shared" si="77"/>
        <v>19.086176980913802</v>
      </c>
      <c r="N2216" s="31">
        <f t="shared" si="75"/>
        <v>0</v>
      </c>
    </row>
    <row r="2217" spans="1:14" x14ac:dyDescent="0.45">
      <c r="A2217" s="31" t="str">
        <f t="shared" si="76"/>
        <v>E10000023_CIN episodes for children aged &lt;1 at 31st March 2019 with neglect identified as a factor at CIN assessment (excluding looked after children)_Number</v>
      </c>
      <c r="B2217" s="31" t="s">
        <v>369</v>
      </c>
      <c r="C2217" s="31" t="s">
        <v>370</v>
      </c>
      <c r="D2217" s="31" t="s">
        <v>474</v>
      </c>
      <c r="E2217" s="31" t="s">
        <v>475</v>
      </c>
      <c r="F2217" s="31" t="s">
        <v>131</v>
      </c>
      <c r="G2217" s="31" t="s">
        <v>134</v>
      </c>
      <c r="H2217" s="31" t="s">
        <v>743</v>
      </c>
      <c r="I2217" s="31">
        <v>37</v>
      </c>
      <c r="J2217" s="31">
        <v>5433</v>
      </c>
      <c r="K2217" s="31">
        <v>6.81023375667219</v>
      </c>
      <c r="L2217" s="31" t="s">
        <v>1133</v>
      </c>
      <c r="M2217" s="31">
        <f t="shared" si="77"/>
        <v>6.81023375667219</v>
      </c>
      <c r="N2217" s="31">
        <f t="shared" si="75"/>
        <v>0</v>
      </c>
    </row>
    <row r="2218" spans="1:14" x14ac:dyDescent="0.45">
      <c r="A2218" s="31" t="str">
        <f t="shared" si="76"/>
        <v>E06000014_CIN episodes for children aged &lt;1 at 31st March 2019 with neglect identified as a factor at CIN assessment (excluding looked after children)_Number</v>
      </c>
      <c r="B2218" s="31" t="s">
        <v>472</v>
      </c>
      <c r="C2218" s="31" t="s">
        <v>473</v>
      </c>
      <c r="D2218" s="31" t="s">
        <v>474</v>
      </c>
      <c r="E2218" s="31" t="s">
        <v>475</v>
      </c>
      <c r="F2218" s="31" t="s">
        <v>131</v>
      </c>
      <c r="G2218" s="31" t="s">
        <v>134</v>
      </c>
      <c r="H2218" s="31" t="s">
        <v>743</v>
      </c>
      <c r="I2218" s="31">
        <v>12</v>
      </c>
      <c r="J2218" s="31">
        <v>1848</v>
      </c>
      <c r="K2218" s="31">
        <v>6.4935064935064899</v>
      </c>
      <c r="L2218" s="31" t="s">
        <v>1342</v>
      </c>
      <c r="M2218" s="31">
        <f t="shared" si="77"/>
        <v>6.4935064935064899</v>
      </c>
      <c r="N2218" s="31">
        <f t="shared" si="75"/>
        <v>0</v>
      </c>
    </row>
    <row r="2219" spans="1:14" x14ac:dyDescent="0.45">
      <c r="A2219" s="31" t="str">
        <f t="shared" si="76"/>
        <v>E06000032_CIN episodes for children aged &lt;1 at 31st March 2019 with neglect identified as a factor at CIN assessment (excluding looked after children)_Number</v>
      </c>
      <c r="B2219" s="31" t="s">
        <v>564</v>
      </c>
      <c r="C2219" s="31" t="s">
        <v>724</v>
      </c>
      <c r="D2219" s="31" t="s">
        <v>474</v>
      </c>
      <c r="E2219" s="31" t="s">
        <v>475</v>
      </c>
      <c r="F2219" s="31" t="s">
        <v>131</v>
      </c>
      <c r="G2219" s="31" t="s">
        <v>134</v>
      </c>
      <c r="H2219" s="31" t="s">
        <v>743</v>
      </c>
      <c r="I2219" s="31">
        <v>17</v>
      </c>
      <c r="J2219" s="31">
        <v>3283</v>
      </c>
      <c r="K2219" s="31">
        <v>5.1781906792567796</v>
      </c>
      <c r="L2219" s="31" t="s">
        <v>1349</v>
      </c>
      <c r="M2219" s="31">
        <f t="shared" si="77"/>
        <v>5.1781906792567796</v>
      </c>
      <c r="N2219" s="31">
        <f t="shared" si="75"/>
        <v>0</v>
      </c>
    </row>
    <row r="2220" spans="1:14" x14ac:dyDescent="0.45">
      <c r="A2220" s="31" t="str">
        <f t="shared" si="76"/>
        <v>E06000055_CIN episodes for children aged &lt;1 at 31st March 2019 with neglect identified as a factor at CIN assessment (excluding looked after children)_Number</v>
      </c>
      <c r="B2220" s="31" t="s">
        <v>240</v>
      </c>
      <c r="C2220" s="31" t="s">
        <v>241</v>
      </c>
      <c r="D2220" s="31" t="s">
        <v>474</v>
      </c>
      <c r="E2220" s="31" t="s">
        <v>475</v>
      </c>
      <c r="F2220" s="31" t="s">
        <v>131</v>
      </c>
      <c r="G2220" s="31" t="s">
        <v>134</v>
      </c>
      <c r="H2220" s="31" t="s">
        <v>743</v>
      </c>
      <c r="I2220" s="31">
        <v>10</v>
      </c>
      <c r="J2220" s="31">
        <v>2310</v>
      </c>
      <c r="K2220" s="31">
        <v>4.3290043290043299</v>
      </c>
      <c r="L2220" s="31" t="s">
        <v>1333</v>
      </c>
      <c r="M2220" s="31">
        <f t="shared" si="77"/>
        <v>4.3290043290043299</v>
      </c>
      <c r="N2220" s="31">
        <f t="shared" si="75"/>
        <v>0</v>
      </c>
    </row>
    <row r="2221" spans="1:14" x14ac:dyDescent="0.45">
      <c r="A2221" s="31" t="str">
        <f t="shared" si="76"/>
        <v>E06000056_CIN episodes for children aged &lt;1 at 31st March 2019 with neglect identified as a factor at CIN assessment (excluding looked after children)_Number</v>
      </c>
      <c r="B2221" s="31" t="s">
        <v>279</v>
      </c>
      <c r="C2221" s="31" t="s">
        <v>280</v>
      </c>
      <c r="D2221" s="31" t="s">
        <v>474</v>
      </c>
      <c r="E2221" s="31" t="s">
        <v>475</v>
      </c>
      <c r="F2221" s="31" t="s">
        <v>131</v>
      </c>
      <c r="G2221" s="31" t="s">
        <v>134</v>
      </c>
      <c r="H2221" s="31" t="s">
        <v>743</v>
      </c>
      <c r="I2221" s="31">
        <v>20</v>
      </c>
      <c r="J2221" s="31">
        <v>3291</v>
      </c>
      <c r="K2221" s="31">
        <v>6.0771801883925898</v>
      </c>
      <c r="L2221" s="31" t="s">
        <v>1230</v>
      </c>
      <c r="M2221" s="31">
        <f t="shared" si="77"/>
        <v>6.0771801883925898</v>
      </c>
      <c r="N2221" s="31">
        <f t="shared" si="75"/>
        <v>0</v>
      </c>
    </row>
    <row r="2222" spans="1:14" x14ac:dyDescent="0.45">
      <c r="A2222" s="31" t="str">
        <f t="shared" si="76"/>
        <v>E10000002_CIN episodes for children aged &lt;1 at 31st March 2019 with neglect identified as a factor at CIN assessment (excluding looked after children)_Number</v>
      </c>
      <c r="B2222" s="31" t="s">
        <v>269</v>
      </c>
      <c r="C2222" s="31" t="s">
        <v>270</v>
      </c>
      <c r="D2222" s="31" t="s">
        <v>474</v>
      </c>
      <c r="E2222" s="31" t="s">
        <v>475</v>
      </c>
      <c r="F2222" s="31" t="s">
        <v>131</v>
      </c>
      <c r="G2222" s="31" t="s">
        <v>134</v>
      </c>
      <c r="H2222" s="31" t="s">
        <v>743</v>
      </c>
      <c r="I2222" s="31">
        <v>38</v>
      </c>
      <c r="J2222" s="31">
        <v>6048</v>
      </c>
      <c r="K2222" s="31">
        <v>6.2830687830687797</v>
      </c>
      <c r="L2222" s="31" t="s">
        <v>1350</v>
      </c>
      <c r="M2222" s="31">
        <f t="shared" si="77"/>
        <v>6.2830687830687797</v>
      </c>
      <c r="N2222" s="31">
        <f t="shared" si="75"/>
        <v>0</v>
      </c>
    </row>
    <row r="2223" spans="1:14" x14ac:dyDescent="0.45">
      <c r="A2223" s="31" t="str">
        <f t="shared" si="76"/>
        <v>E06000042_CIN episodes for children aged &lt;1 at 31st March 2019 with neglect identified as a factor at CIN assessment (excluding looked after children)_Number</v>
      </c>
      <c r="B2223" s="31" t="s">
        <v>355</v>
      </c>
      <c r="C2223" s="31" t="s">
        <v>356</v>
      </c>
      <c r="D2223" s="31" t="s">
        <v>474</v>
      </c>
      <c r="E2223" s="31" t="s">
        <v>475</v>
      </c>
      <c r="F2223" s="31" t="s">
        <v>131</v>
      </c>
      <c r="G2223" s="31" t="s">
        <v>134</v>
      </c>
      <c r="H2223" s="31" t="s">
        <v>743</v>
      </c>
      <c r="I2223" s="31">
        <v>29</v>
      </c>
      <c r="J2223" s="31">
        <v>3567</v>
      </c>
      <c r="K2223" s="31">
        <v>8.1300813008130106</v>
      </c>
      <c r="L2223" s="31" t="s">
        <v>1351</v>
      </c>
      <c r="M2223" s="31">
        <f t="shared" si="77"/>
        <v>8.1300813008130106</v>
      </c>
      <c r="N2223" s="31">
        <f t="shared" si="75"/>
        <v>0</v>
      </c>
    </row>
    <row r="2224" spans="1:14" x14ac:dyDescent="0.45">
      <c r="A2224" s="31" t="str">
        <f t="shared" si="76"/>
        <v>E10000007_CIN episodes for children aged &lt;1 at 31st March 2019 with neglect identified as a factor at CIN assessment (excluding looked after children)_Number</v>
      </c>
      <c r="B2224" s="31" t="s">
        <v>291</v>
      </c>
      <c r="C2224" s="31" t="s">
        <v>292</v>
      </c>
      <c r="D2224" s="31" t="s">
        <v>474</v>
      </c>
      <c r="E2224" s="31" t="s">
        <v>475</v>
      </c>
      <c r="F2224" s="31" t="s">
        <v>131</v>
      </c>
      <c r="G2224" s="31" t="s">
        <v>134</v>
      </c>
      <c r="H2224" s="31" t="s">
        <v>743</v>
      </c>
      <c r="I2224" s="31">
        <v>116</v>
      </c>
      <c r="J2224" s="31">
        <v>7585</v>
      </c>
      <c r="K2224" s="31">
        <v>15.293342122610399</v>
      </c>
      <c r="L2224" s="31" t="s">
        <v>1113</v>
      </c>
      <c r="M2224" s="31">
        <f t="shared" si="77"/>
        <v>15.293342122610399</v>
      </c>
      <c r="N2224" s="31">
        <f t="shared" si="75"/>
        <v>0</v>
      </c>
    </row>
    <row r="2225" spans="1:14" x14ac:dyDescent="0.45">
      <c r="A2225" s="31" t="str">
        <f t="shared" si="76"/>
        <v>E06000015_CIN episodes for children aged &lt;1 at 31st March 2019 with neglect identified as a factor at CIN assessment (excluding looked after children)_Number</v>
      </c>
      <c r="B2225" s="31" t="s">
        <v>289</v>
      </c>
      <c r="C2225" s="31" t="s">
        <v>290</v>
      </c>
      <c r="D2225" s="31" t="s">
        <v>474</v>
      </c>
      <c r="E2225" s="31" t="s">
        <v>475</v>
      </c>
      <c r="F2225" s="31" t="s">
        <v>131</v>
      </c>
      <c r="G2225" s="31" t="s">
        <v>134</v>
      </c>
      <c r="H2225" s="31" t="s">
        <v>743</v>
      </c>
      <c r="I2225" s="31">
        <v>52</v>
      </c>
      <c r="J2225" s="31">
        <v>3169</v>
      </c>
      <c r="K2225" s="31">
        <v>16.408961817608098</v>
      </c>
      <c r="L2225" s="31" t="s">
        <v>1221</v>
      </c>
      <c r="M2225" s="31">
        <f t="shared" si="77"/>
        <v>16.408961817608098</v>
      </c>
      <c r="N2225" s="31">
        <f t="shared" si="75"/>
        <v>0</v>
      </c>
    </row>
    <row r="2226" spans="1:14" x14ac:dyDescent="0.45">
      <c r="A2226" s="31" t="str">
        <f t="shared" si="76"/>
        <v>E10000009_CIN episodes for children aged &lt;1 at 31st March 2019 with neglect identified as a factor at CIN assessment (excluding looked after children)_Number</v>
      </c>
      <c r="B2226" s="31" t="s">
        <v>295</v>
      </c>
      <c r="C2226" s="31" t="s">
        <v>296</v>
      </c>
      <c r="D2226" s="31" t="s">
        <v>474</v>
      </c>
      <c r="E2226" s="31" t="s">
        <v>475</v>
      </c>
      <c r="F2226" s="31" t="s">
        <v>131</v>
      </c>
      <c r="G2226" s="31" t="s">
        <v>134</v>
      </c>
      <c r="H2226" s="31" t="s">
        <v>743</v>
      </c>
      <c r="I2226" s="31">
        <v>45</v>
      </c>
      <c r="J2226" s="31">
        <v>3260</v>
      </c>
      <c r="K2226" s="31">
        <v>13.8036809815951</v>
      </c>
      <c r="L2226" s="31" t="s">
        <v>1297</v>
      </c>
      <c r="M2226" s="31">
        <f t="shared" si="77"/>
        <v>13.8036809815951</v>
      </c>
      <c r="N2226" s="31">
        <f t="shared" si="75"/>
        <v>0</v>
      </c>
    </row>
    <row r="2227" spans="1:14" x14ac:dyDescent="0.45">
      <c r="A2227" s="31" t="str">
        <f t="shared" si="76"/>
        <v>E06000029_CIN episodes for children aged &lt;1 at 31st March 2019 with neglect identified as a factor at CIN assessment (excluding looked after children)_Number</v>
      </c>
      <c r="B2227" s="31" t="s">
        <v>543</v>
      </c>
      <c r="C2227" s="31" t="s">
        <v>717</v>
      </c>
      <c r="D2227" s="31" t="s">
        <v>474</v>
      </c>
      <c r="E2227" s="31" t="s">
        <v>475</v>
      </c>
      <c r="F2227" s="31" t="s">
        <v>131</v>
      </c>
      <c r="G2227" s="31" t="s">
        <v>134</v>
      </c>
      <c r="H2227" s="31" t="s">
        <v>743</v>
      </c>
      <c r="I2227" s="31">
        <v>6</v>
      </c>
      <c r="J2227" s="31">
        <v>1529</v>
      </c>
      <c r="K2227" s="31">
        <v>3.9241334205362999</v>
      </c>
      <c r="L2227" s="31" t="s">
        <v>1274</v>
      </c>
      <c r="M2227" s="31">
        <f t="shared" si="77"/>
        <v>3.9241334205362999</v>
      </c>
      <c r="N2227" s="31">
        <f t="shared" si="75"/>
        <v>0</v>
      </c>
    </row>
    <row r="2228" spans="1:14" x14ac:dyDescent="0.45">
      <c r="A2228" s="31" t="str">
        <f t="shared" si="76"/>
        <v>E06000028_CIN episodes for children aged &lt;1 at 31st March 2019 with neglect identified as a factor at CIN assessment (excluding looked after children)_Number</v>
      </c>
      <c r="B2228" s="31" t="s">
        <v>254</v>
      </c>
      <c r="C2228" s="31" t="s">
        <v>255</v>
      </c>
      <c r="D2228" s="31" t="s">
        <v>474</v>
      </c>
      <c r="E2228" s="31" t="s">
        <v>475</v>
      </c>
      <c r="F2228" s="31" t="s">
        <v>131</v>
      </c>
      <c r="G2228" s="31" t="s">
        <v>134</v>
      </c>
      <c r="H2228" s="31" t="s">
        <v>743</v>
      </c>
      <c r="I2228" s="31">
        <v>9</v>
      </c>
      <c r="J2228" s="31">
        <v>1996</v>
      </c>
      <c r="K2228" s="31">
        <v>4.5090180360721401</v>
      </c>
      <c r="L2228" s="31" t="s">
        <v>1306</v>
      </c>
      <c r="M2228" s="31">
        <f t="shared" si="77"/>
        <v>4.5090180360721401</v>
      </c>
      <c r="N2228" s="31">
        <f t="shared" si="75"/>
        <v>0</v>
      </c>
    </row>
    <row r="2229" spans="1:14" x14ac:dyDescent="0.45">
      <c r="A2229" s="31" t="str">
        <f t="shared" si="76"/>
        <v>E06000047_CIN episodes for children aged &lt;1 at 31st March 2019 with neglect identified as a factor at CIN assessment (excluding looked after children)_Number</v>
      </c>
      <c r="B2229" s="31" t="s">
        <v>528</v>
      </c>
      <c r="C2229" s="31" t="s">
        <v>721</v>
      </c>
      <c r="D2229" s="31" t="s">
        <v>474</v>
      </c>
      <c r="E2229" s="31" t="s">
        <v>475</v>
      </c>
      <c r="F2229" s="31" t="s">
        <v>131</v>
      </c>
      <c r="G2229" s="31" t="s">
        <v>134</v>
      </c>
      <c r="H2229" s="31" t="s">
        <v>743</v>
      </c>
      <c r="I2229" s="31">
        <v>69</v>
      </c>
      <c r="J2229" s="31">
        <v>4989</v>
      </c>
      <c r="K2229" s="31">
        <v>13.830426939266401</v>
      </c>
      <c r="L2229" s="31" t="s">
        <v>1297</v>
      </c>
      <c r="M2229" s="31">
        <f t="shared" si="77"/>
        <v>13.830426939266401</v>
      </c>
      <c r="N2229" s="31">
        <f t="shared" si="75"/>
        <v>0</v>
      </c>
    </row>
    <row r="2230" spans="1:14" x14ac:dyDescent="0.45">
      <c r="A2230" s="31" t="str">
        <f t="shared" si="76"/>
        <v>E06000005_CIN episodes for children aged &lt;1 at 31st March 2019 with neglect identified as a factor at CIN assessment (excluding looked after children)_Number</v>
      </c>
      <c r="B2230" s="31" t="s">
        <v>287</v>
      </c>
      <c r="C2230" s="31" t="s">
        <v>288</v>
      </c>
      <c r="D2230" s="31" t="s">
        <v>474</v>
      </c>
      <c r="E2230" s="31" t="s">
        <v>475</v>
      </c>
      <c r="F2230" s="31" t="s">
        <v>131</v>
      </c>
      <c r="G2230" s="31" t="s">
        <v>134</v>
      </c>
      <c r="H2230" s="31" t="s">
        <v>743</v>
      </c>
      <c r="I2230" s="31">
        <v>18</v>
      </c>
      <c r="J2230" s="31">
        <v>1134</v>
      </c>
      <c r="K2230" s="31">
        <v>15.8730158730159</v>
      </c>
      <c r="L2230" s="31" t="s">
        <v>1118</v>
      </c>
      <c r="M2230" s="31">
        <f t="shared" si="77"/>
        <v>15.8730158730159</v>
      </c>
      <c r="N2230" s="31">
        <f t="shared" si="75"/>
        <v>0</v>
      </c>
    </row>
    <row r="2231" spans="1:14" x14ac:dyDescent="0.45">
      <c r="A2231" s="31" t="str">
        <f t="shared" si="76"/>
        <v>E10000011_CIN episodes for children aged &lt;1 at 31st March 2019 with neglect identified as a factor at CIN assessment (excluding looked after children)_Number</v>
      </c>
      <c r="B2231" s="31" t="s">
        <v>299</v>
      </c>
      <c r="C2231" s="31" t="s">
        <v>300</v>
      </c>
      <c r="D2231" s="31" t="s">
        <v>474</v>
      </c>
      <c r="E2231" s="31" t="s">
        <v>475</v>
      </c>
      <c r="F2231" s="31" t="s">
        <v>131</v>
      </c>
      <c r="G2231" s="31" t="s">
        <v>134</v>
      </c>
      <c r="H2231" s="31" t="s">
        <v>743</v>
      </c>
      <c r="I2231" s="31">
        <v>55</v>
      </c>
      <c r="J2231" s="31">
        <v>5005</v>
      </c>
      <c r="K2231" s="31">
        <v>10.989010989011</v>
      </c>
      <c r="L2231" s="31" t="s">
        <v>1138</v>
      </c>
      <c r="M2231" s="31">
        <f t="shared" si="77"/>
        <v>10.989010989011</v>
      </c>
      <c r="N2231" s="31">
        <f t="shared" si="75"/>
        <v>0</v>
      </c>
    </row>
    <row r="2232" spans="1:14" x14ac:dyDescent="0.45">
      <c r="A2232" s="31" t="str">
        <f t="shared" si="76"/>
        <v>E06000043_CIN episodes for children aged &lt;1 at 31st March 2019 with neglect identified as a factor at CIN assessment (excluding looked after children)_Number</v>
      </c>
      <c r="B2232" s="31" t="s">
        <v>263</v>
      </c>
      <c r="C2232" s="31" t="s">
        <v>264</v>
      </c>
      <c r="D2232" s="31" t="s">
        <v>474</v>
      </c>
      <c r="E2232" s="31" t="s">
        <v>475</v>
      </c>
      <c r="F2232" s="31" t="s">
        <v>131</v>
      </c>
      <c r="G2232" s="31" t="s">
        <v>134</v>
      </c>
      <c r="H2232" s="31" t="s">
        <v>743</v>
      </c>
      <c r="I2232" s="31">
        <v>44</v>
      </c>
      <c r="J2232" s="31">
        <v>2611</v>
      </c>
      <c r="K2232" s="31">
        <v>16.851780926848001</v>
      </c>
      <c r="L2232" s="31" t="s">
        <v>1200</v>
      </c>
      <c r="M2232" s="31">
        <f t="shared" si="77"/>
        <v>16.851780926848001</v>
      </c>
      <c r="N2232" s="31">
        <f t="shared" si="75"/>
        <v>0</v>
      </c>
    </row>
    <row r="2233" spans="1:14" x14ac:dyDescent="0.45">
      <c r="A2233" s="31" t="str">
        <f t="shared" si="76"/>
        <v>E10000014_CIN episodes for children aged &lt;1 at 31st March 2019 with neglect identified as a factor at CIN assessment (excluding looked after children)_Number</v>
      </c>
      <c r="B2233" s="31" t="s">
        <v>309</v>
      </c>
      <c r="C2233" s="31" t="s">
        <v>310</v>
      </c>
      <c r="D2233" s="31" t="s">
        <v>474</v>
      </c>
      <c r="E2233" s="31" t="s">
        <v>475</v>
      </c>
      <c r="F2233" s="31" t="s">
        <v>131</v>
      </c>
      <c r="G2233" s="31" t="s">
        <v>134</v>
      </c>
      <c r="H2233" s="31" t="s">
        <v>743</v>
      </c>
      <c r="I2233" s="31">
        <v>175</v>
      </c>
      <c r="J2233" s="31">
        <v>13542</v>
      </c>
      <c r="K2233" s="31">
        <v>12.922758824398199</v>
      </c>
      <c r="L2233" s="31" t="s">
        <v>1346</v>
      </c>
      <c r="M2233" s="31">
        <f t="shared" si="77"/>
        <v>12.922758824398199</v>
      </c>
      <c r="N2233" s="31">
        <f t="shared" si="75"/>
        <v>0</v>
      </c>
    </row>
    <row r="2234" spans="1:14" x14ac:dyDescent="0.45">
      <c r="A2234" s="31" t="str">
        <f t="shared" si="76"/>
        <v>E06000044_CIN episodes for children aged &lt;1 at 31st March 2019 with neglect identified as a factor at CIN assessment (excluding looked after children)_Number</v>
      </c>
      <c r="B2234" s="31" t="s">
        <v>383</v>
      </c>
      <c r="C2234" s="31" t="s">
        <v>384</v>
      </c>
      <c r="D2234" s="31" t="s">
        <v>474</v>
      </c>
      <c r="E2234" s="31" t="s">
        <v>475</v>
      </c>
      <c r="F2234" s="31" t="s">
        <v>131</v>
      </c>
      <c r="G2234" s="31" t="s">
        <v>134</v>
      </c>
      <c r="H2234" s="31" t="s">
        <v>743</v>
      </c>
      <c r="I2234" s="31">
        <v>58</v>
      </c>
      <c r="J2234" s="31">
        <v>2406</v>
      </c>
      <c r="K2234" s="31">
        <v>24.106400665004202</v>
      </c>
      <c r="L2234" s="31" t="s">
        <v>1164</v>
      </c>
      <c r="M2234" s="31">
        <f t="shared" si="77"/>
        <v>24.106400665004202</v>
      </c>
      <c r="N2234" s="31">
        <f t="shared" si="75"/>
        <v>0</v>
      </c>
    </row>
    <row r="2235" spans="1:14" x14ac:dyDescent="0.45">
      <c r="A2235" s="31" t="str">
        <f t="shared" si="76"/>
        <v>E06000045_CIN episodes for children aged &lt;1 at 31st March 2019 with neglect identified as a factor at CIN assessment (excluding looked after children)_Number</v>
      </c>
      <c r="B2235" s="31" t="s">
        <v>577</v>
      </c>
      <c r="C2235" s="31" t="s">
        <v>729</v>
      </c>
      <c r="D2235" s="31" t="s">
        <v>474</v>
      </c>
      <c r="E2235" s="31" t="s">
        <v>475</v>
      </c>
      <c r="F2235" s="31" t="s">
        <v>131</v>
      </c>
      <c r="G2235" s="31" t="s">
        <v>134</v>
      </c>
      <c r="H2235" s="31" t="s">
        <v>743</v>
      </c>
      <c r="I2235" s="31">
        <v>56</v>
      </c>
      <c r="J2235" s="31">
        <v>3058</v>
      </c>
      <c r="K2235" s="31">
        <v>18.3126226291694</v>
      </c>
      <c r="L2235" s="31" t="s">
        <v>1145</v>
      </c>
      <c r="M2235" s="31">
        <f t="shared" si="77"/>
        <v>18.3126226291694</v>
      </c>
      <c r="N2235" s="31">
        <f t="shared" si="75"/>
        <v>0</v>
      </c>
    </row>
    <row r="2236" spans="1:14" x14ac:dyDescent="0.45">
      <c r="A2236" s="31" t="str">
        <f t="shared" si="76"/>
        <v>E10000018_CIN episodes for children aged &lt;1 at 31st March 2019 with neglect identified as a factor at CIN assessment (excluding looked after children)_Number</v>
      </c>
      <c r="B2236" s="31" t="s">
        <v>552</v>
      </c>
      <c r="C2236" s="31" t="s">
        <v>553</v>
      </c>
      <c r="D2236" s="31" t="s">
        <v>474</v>
      </c>
      <c r="E2236" s="31" t="s">
        <v>475</v>
      </c>
      <c r="F2236" s="31" t="s">
        <v>131</v>
      </c>
      <c r="G2236" s="31" t="s">
        <v>134</v>
      </c>
      <c r="H2236" s="31" t="s">
        <v>743</v>
      </c>
      <c r="I2236" s="31">
        <v>25</v>
      </c>
      <c r="J2236" s="31">
        <v>6983</v>
      </c>
      <c r="K2236" s="31">
        <v>3.5801231562365698</v>
      </c>
      <c r="L2236" s="31" t="s">
        <v>1239</v>
      </c>
      <c r="M2236" s="31">
        <f t="shared" si="77"/>
        <v>3.5801231562365698</v>
      </c>
      <c r="N2236" s="31">
        <f t="shared" si="75"/>
        <v>0</v>
      </c>
    </row>
    <row r="2237" spans="1:14" x14ac:dyDescent="0.45">
      <c r="A2237" s="31" t="str">
        <f t="shared" si="76"/>
        <v>E06000016_CIN episodes for children aged &lt;1 at 31st March 2019 with neglect identified as a factor at CIN assessment (excluding looked after children)_Number</v>
      </c>
      <c r="B2237" s="31" t="s">
        <v>341</v>
      </c>
      <c r="C2237" s="31" t="s">
        <v>342</v>
      </c>
      <c r="D2237" s="31" t="s">
        <v>474</v>
      </c>
      <c r="E2237" s="31" t="s">
        <v>475</v>
      </c>
      <c r="F2237" s="31" t="s">
        <v>131</v>
      </c>
      <c r="G2237" s="31" t="s">
        <v>134</v>
      </c>
      <c r="H2237" s="31" t="s">
        <v>743</v>
      </c>
      <c r="I2237" s="31">
        <v>40</v>
      </c>
      <c r="J2237" s="31">
        <v>4815</v>
      </c>
      <c r="K2237" s="31">
        <v>8.3073727933540997</v>
      </c>
      <c r="L2237" s="31" t="s">
        <v>1309</v>
      </c>
      <c r="M2237" s="31">
        <f t="shared" si="77"/>
        <v>8.3073727933540997</v>
      </c>
      <c r="N2237" s="31">
        <f t="shared" si="75"/>
        <v>0</v>
      </c>
    </row>
    <row r="2238" spans="1:14" x14ac:dyDescent="0.45">
      <c r="A2238" s="31" t="str">
        <f t="shared" si="76"/>
        <v>E06000017_CIN episodes for children aged &lt;1 at 31st March 2019 with neglect identified as a factor at CIN assessment (excluding looked after children)_Number</v>
      </c>
      <c r="B2238" s="31" t="s">
        <v>548</v>
      </c>
      <c r="C2238" s="31" t="s">
        <v>728</v>
      </c>
      <c r="D2238" s="31" t="s">
        <v>474</v>
      </c>
      <c r="E2238" s="31" t="s">
        <v>475</v>
      </c>
      <c r="F2238" s="31" t="s">
        <v>131</v>
      </c>
      <c r="G2238" s="31" t="s">
        <v>134</v>
      </c>
      <c r="H2238" s="31" t="s">
        <v>743</v>
      </c>
      <c r="I2238" s="31" t="s">
        <v>1280</v>
      </c>
      <c r="J2238" s="31">
        <v>349</v>
      </c>
      <c r="K2238" s="31" t="s">
        <v>1280</v>
      </c>
      <c r="L2238" s="31" t="s">
        <v>70</v>
      </c>
      <c r="M2238" s="31" t="s">
        <v>70</v>
      </c>
      <c r="N2238" s="31">
        <f t="shared" si="75"/>
        <v>0</v>
      </c>
    </row>
    <row r="2239" spans="1:14" x14ac:dyDescent="0.45">
      <c r="A2239" s="31" t="str">
        <f t="shared" si="76"/>
        <v>E10000028_CIN episodes for children aged &lt;1 at 31st March 2019 with neglect identified as a factor at CIN assessment (excluding looked after children)_Number</v>
      </c>
      <c r="B2239" s="31" t="s">
        <v>418</v>
      </c>
      <c r="C2239" s="31" t="s">
        <v>419</v>
      </c>
      <c r="D2239" s="31" t="s">
        <v>474</v>
      </c>
      <c r="E2239" s="31" t="s">
        <v>475</v>
      </c>
      <c r="F2239" s="31" t="s">
        <v>131</v>
      </c>
      <c r="G2239" s="31" t="s">
        <v>134</v>
      </c>
      <c r="H2239" s="31" t="s">
        <v>743</v>
      </c>
      <c r="I2239" s="31">
        <v>84</v>
      </c>
      <c r="J2239" s="31">
        <v>8423</v>
      </c>
      <c r="K2239" s="31">
        <v>9.9726938145553792</v>
      </c>
      <c r="L2239" s="31" t="s">
        <v>1321</v>
      </c>
      <c r="M2239" s="31">
        <f t="shared" si="77"/>
        <v>9.9726938145553792</v>
      </c>
      <c r="N2239" s="31">
        <f t="shared" si="75"/>
        <v>0</v>
      </c>
    </row>
    <row r="2240" spans="1:14" x14ac:dyDescent="0.45">
      <c r="A2240" s="31" t="str">
        <f t="shared" si="76"/>
        <v>E06000021_CIN episodes for children aged &lt;1 at 31st March 2019 with neglect identified as a factor at CIN assessment (excluding looked after children)_Number</v>
      </c>
      <c r="B2240" s="31" t="s">
        <v>424</v>
      </c>
      <c r="C2240" s="31" t="s">
        <v>425</v>
      </c>
      <c r="D2240" s="31" t="s">
        <v>474</v>
      </c>
      <c r="E2240" s="31" t="s">
        <v>475</v>
      </c>
      <c r="F2240" s="31" t="s">
        <v>131</v>
      </c>
      <c r="G2240" s="31" t="s">
        <v>134</v>
      </c>
      <c r="H2240" s="31" t="s">
        <v>743</v>
      </c>
      <c r="I2240" s="31">
        <v>51</v>
      </c>
      <c r="J2240" s="31">
        <v>3239</v>
      </c>
      <c r="K2240" s="31">
        <v>15.7456004939796</v>
      </c>
      <c r="L2240" s="31" t="s">
        <v>1352</v>
      </c>
      <c r="M2240" s="31">
        <f t="shared" si="77"/>
        <v>15.7456004939796</v>
      </c>
      <c r="N2240" s="31">
        <f t="shared" si="75"/>
        <v>0</v>
      </c>
    </row>
    <row r="2241" spans="1:14" x14ac:dyDescent="0.45">
      <c r="A2241" s="31" t="str">
        <f t="shared" si="76"/>
        <v>E06000054_CIN episodes for children aged &lt;1 at 31st March 2019 with neglect identified as a factor at CIN assessment (excluding looked after children)_Number</v>
      </c>
      <c r="B2241" s="31" t="s">
        <v>462</v>
      </c>
      <c r="C2241" s="31" t="s">
        <v>463</v>
      </c>
      <c r="D2241" s="31" t="s">
        <v>474</v>
      </c>
      <c r="E2241" s="31" t="s">
        <v>475</v>
      </c>
      <c r="F2241" s="31" t="s">
        <v>131</v>
      </c>
      <c r="G2241" s="31" t="s">
        <v>134</v>
      </c>
      <c r="H2241" s="31" t="s">
        <v>743</v>
      </c>
      <c r="I2241" s="31">
        <v>71</v>
      </c>
      <c r="J2241" s="31">
        <v>5003</v>
      </c>
      <c r="K2241" s="31">
        <v>14.1914851089346</v>
      </c>
      <c r="L2241" s="31" t="s">
        <v>1353</v>
      </c>
      <c r="M2241" s="31">
        <f t="shared" si="77"/>
        <v>14.1914851089346</v>
      </c>
      <c r="N2241" s="31">
        <f t="shared" si="75"/>
        <v>0</v>
      </c>
    </row>
    <row r="2242" spans="1:14" x14ac:dyDescent="0.45">
      <c r="A2242" s="31" t="str">
        <f t="shared" si="76"/>
        <v>E06000030_CIN episodes for children aged &lt;1 at 31st March 2019 with neglect identified as a factor at CIN assessment (excluding looked after children)_Number</v>
      </c>
      <c r="B2242" s="31" t="s">
        <v>434</v>
      </c>
      <c r="C2242" s="31" t="s">
        <v>435</v>
      </c>
      <c r="D2242" s="31" t="s">
        <v>474</v>
      </c>
      <c r="E2242" s="31" t="s">
        <v>475</v>
      </c>
      <c r="F2242" s="31" t="s">
        <v>131</v>
      </c>
      <c r="G2242" s="31" t="s">
        <v>134</v>
      </c>
      <c r="H2242" s="31" t="s">
        <v>743</v>
      </c>
      <c r="I2242" s="31">
        <v>26</v>
      </c>
      <c r="J2242" s="31">
        <v>2785</v>
      </c>
      <c r="K2242" s="31">
        <v>9.3357271095152594</v>
      </c>
      <c r="L2242" s="31" t="s">
        <v>1237</v>
      </c>
      <c r="M2242" s="31">
        <f t="shared" si="77"/>
        <v>9.3357271095152594</v>
      </c>
      <c r="N2242" s="31">
        <f t="shared" si="75"/>
        <v>0</v>
      </c>
    </row>
    <row r="2243" spans="1:14" x14ac:dyDescent="0.45">
      <c r="A2243" s="31" t="str">
        <f t="shared" si="76"/>
        <v>E06000036_CIN episodes for children aged &lt;1 at 31st March 2019 with neglect identified as a factor at CIN assessment (excluding looked after children)_Number</v>
      </c>
      <c r="B2243" s="31" t="s">
        <v>257</v>
      </c>
      <c r="C2243" s="31" t="s">
        <v>258</v>
      </c>
      <c r="D2243" s="31" t="s">
        <v>474</v>
      </c>
      <c r="E2243" s="31" t="s">
        <v>475</v>
      </c>
      <c r="F2243" s="31" t="s">
        <v>131</v>
      </c>
      <c r="G2243" s="31" t="s">
        <v>134</v>
      </c>
      <c r="H2243" s="31" t="s">
        <v>743</v>
      </c>
      <c r="I2243" s="31">
        <v>13</v>
      </c>
      <c r="J2243" s="31">
        <v>1442</v>
      </c>
      <c r="K2243" s="31">
        <v>9.0152565880721198</v>
      </c>
      <c r="L2243" s="31" t="s">
        <v>1194</v>
      </c>
      <c r="M2243" s="31">
        <f t="shared" si="77"/>
        <v>9.0152565880721198</v>
      </c>
      <c r="N2243" s="31">
        <f t="shared" ref="N2243:N2306" si="78">IF(OR(C2243="City of London",C2243="Isles of Scilly"),1,0)</f>
        <v>0</v>
      </c>
    </row>
    <row r="2244" spans="1:14" x14ac:dyDescent="0.45">
      <c r="A2244" s="31" t="str">
        <f t="shared" si="76"/>
        <v>E06000040_CIN episodes for children aged &lt;1 at 31st March 2019 with neglect identified as a factor at CIN assessment (excluding looked after children)_Number</v>
      </c>
      <c r="B2244" s="31" t="s">
        <v>555</v>
      </c>
      <c r="C2244" s="31" t="s">
        <v>727</v>
      </c>
      <c r="D2244" s="31" t="s">
        <v>474</v>
      </c>
      <c r="E2244" s="31" t="s">
        <v>475</v>
      </c>
      <c r="F2244" s="31" t="s">
        <v>131</v>
      </c>
      <c r="G2244" s="31" t="s">
        <v>134</v>
      </c>
      <c r="H2244" s="31" t="s">
        <v>743</v>
      </c>
      <c r="I2244" s="31">
        <v>7</v>
      </c>
      <c r="J2244" s="31">
        <v>1648</v>
      </c>
      <c r="K2244" s="31">
        <v>4.2475728155339798</v>
      </c>
      <c r="L2244" s="31" t="s">
        <v>1323</v>
      </c>
      <c r="M2244" s="31">
        <f t="shared" si="77"/>
        <v>4.2475728155339798</v>
      </c>
      <c r="N2244" s="31">
        <f t="shared" si="78"/>
        <v>0</v>
      </c>
    </row>
    <row r="2245" spans="1:14" x14ac:dyDescent="0.45">
      <c r="A2245" s="31" t="str">
        <f t="shared" si="76"/>
        <v>E06000037_CIN episodes for children aged &lt;1 at 31st March 2019 with neglect identified as a factor at CIN assessment (excluding looked after children)_Number</v>
      </c>
      <c r="B2245" s="31" t="s">
        <v>456</v>
      </c>
      <c r="C2245" s="31" t="s">
        <v>457</v>
      </c>
      <c r="D2245" s="31" t="s">
        <v>474</v>
      </c>
      <c r="E2245" s="31" t="s">
        <v>475</v>
      </c>
      <c r="F2245" s="31" t="s">
        <v>131</v>
      </c>
      <c r="G2245" s="31" t="s">
        <v>134</v>
      </c>
      <c r="H2245" s="31" t="s">
        <v>743</v>
      </c>
      <c r="I2245" s="31">
        <v>12</v>
      </c>
      <c r="J2245" s="31">
        <v>1693</v>
      </c>
      <c r="K2245" s="31">
        <v>7.0880094506792704</v>
      </c>
      <c r="L2245" s="31" t="s">
        <v>1279</v>
      </c>
      <c r="M2245" s="31">
        <f t="shared" si="77"/>
        <v>7.0880094506792704</v>
      </c>
      <c r="N2245" s="31">
        <f t="shared" si="78"/>
        <v>0</v>
      </c>
    </row>
    <row r="2246" spans="1:14" x14ac:dyDescent="0.45">
      <c r="A2246" s="31" t="str">
        <f t="shared" si="76"/>
        <v>E06000038_CIN episodes for children aged &lt;1 at 31st March 2019 with neglect identified as a factor at CIN assessment (excluding looked after children)_Number</v>
      </c>
      <c r="B2246" s="31" t="s">
        <v>557</v>
      </c>
      <c r="C2246" s="31" t="s">
        <v>726</v>
      </c>
      <c r="D2246" s="31" t="s">
        <v>474</v>
      </c>
      <c r="E2246" s="31" t="s">
        <v>475</v>
      </c>
      <c r="F2246" s="31" t="s">
        <v>131</v>
      </c>
      <c r="G2246" s="31" t="s">
        <v>134</v>
      </c>
      <c r="H2246" s="31" t="s">
        <v>743</v>
      </c>
      <c r="I2246" s="31">
        <v>18</v>
      </c>
      <c r="J2246" s="31">
        <v>2249</v>
      </c>
      <c r="K2246" s="31">
        <v>8.0035571365051101</v>
      </c>
      <c r="L2246" s="31" t="s">
        <v>1315</v>
      </c>
      <c r="M2246" s="31">
        <f t="shared" si="77"/>
        <v>8.0035571365051101</v>
      </c>
      <c r="N2246" s="31">
        <f t="shared" si="78"/>
        <v>0</v>
      </c>
    </row>
    <row r="2247" spans="1:14" x14ac:dyDescent="0.45">
      <c r="A2247" s="31" t="str">
        <f t="shared" si="76"/>
        <v>E06000039_CIN episodes for children aged &lt;1 at 31st March 2019 with neglect identified as a factor at CIN assessment (excluding looked after children)_Number</v>
      </c>
      <c r="B2247" s="31" t="s">
        <v>404</v>
      </c>
      <c r="C2247" s="31" t="s">
        <v>405</v>
      </c>
      <c r="D2247" s="31" t="s">
        <v>474</v>
      </c>
      <c r="E2247" s="31" t="s">
        <v>475</v>
      </c>
      <c r="F2247" s="31" t="s">
        <v>131</v>
      </c>
      <c r="G2247" s="31" t="s">
        <v>134</v>
      </c>
      <c r="H2247" s="31" t="s">
        <v>743</v>
      </c>
      <c r="I2247" s="31">
        <v>18</v>
      </c>
      <c r="J2247" s="31">
        <v>2451</v>
      </c>
      <c r="K2247" s="31">
        <v>7.34394124847001</v>
      </c>
      <c r="L2247" s="31" t="s">
        <v>1299</v>
      </c>
      <c r="M2247" s="31">
        <f t="shared" si="77"/>
        <v>7.34394124847001</v>
      </c>
      <c r="N2247" s="31">
        <f t="shared" si="78"/>
        <v>0</v>
      </c>
    </row>
    <row r="2248" spans="1:14" x14ac:dyDescent="0.45">
      <c r="A2248" s="31" t="str">
        <f t="shared" si="76"/>
        <v>E06000041_CIN episodes for children aged &lt;1 at 31st March 2019 with neglect identified as a factor at CIN assessment (excluding looked after children)_Number</v>
      </c>
      <c r="B2248" s="31" t="s">
        <v>466</v>
      </c>
      <c r="C2248" s="31" t="s">
        <v>467</v>
      </c>
      <c r="D2248" s="31" t="s">
        <v>474</v>
      </c>
      <c r="E2248" s="31" t="s">
        <v>475</v>
      </c>
      <c r="F2248" s="31" t="s">
        <v>131</v>
      </c>
      <c r="G2248" s="31" t="s">
        <v>134</v>
      </c>
      <c r="H2248" s="31" t="s">
        <v>743</v>
      </c>
      <c r="I2248" s="31">
        <v>14</v>
      </c>
      <c r="J2248" s="31">
        <v>1714</v>
      </c>
      <c r="K2248" s="31">
        <v>8.1680280046674394</v>
      </c>
      <c r="L2248" s="31" t="s">
        <v>1187</v>
      </c>
      <c r="M2248" s="31">
        <f t="shared" si="77"/>
        <v>8.1680280046674394</v>
      </c>
      <c r="N2248" s="31">
        <f t="shared" si="78"/>
        <v>0</v>
      </c>
    </row>
    <row r="2249" spans="1:14" x14ac:dyDescent="0.45">
      <c r="A2249" s="31" t="str">
        <f t="shared" si="76"/>
        <v>E10000003_CIN episodes for children aged &lt;1 at 31st March 2019 with neglect identified as a factor at CIN assessment (excluding looked after children)_Number</v>
      </c>
      <c r="B2249" s="31" t="s">
        <v>275</v>
      </c>
      <c r="C2249" s="31" t="s">
        <v>276</v>
      </c>
      <c r="D2249" s="31" t="s">
        <v>474</v>
      </c>
      <c r="E2249" s="31" t="s">
        <v>475</v>
      </c>
      <c r="F2249" s="31" t="s">
        <v>131</v>
      </c>
      <c r="G2249" s="31" t="s">
        <v>134</v>
      </c>
      <c r="H2249" s="31" t="s">
        <v>743</v>
      </c>
      <c r="I2249" s="31">
        <v>64</v>
      </c>
      <c r="J2249" s="31">
        <v>6952</v>
      </c>
      <c r="K2249" s="31">
        <v>9.2059838895281896</v>
      </c>
      <c r="L2249" s="31" t="s">
        <v>1241</v>
      </c>
      <c r="M2249" s="31">
        <f t="shared" si="77"/>
        <v>9.2059838895281896</v>
      </c>
      <c r="N2249" s="31">
        <f t="shared" si="78"/>
        <v>0</v>
      </c>
    </row>
    <row r="2250" spans="1:14" x14ac:dyDescent="0.45">
      <c r="A2250" s="31" t="str">
        <f t="shared" si="76"/>
        <v>E06000031_CIN episodes for children aged &lt;1 at 31st March 2019 with neglect identified as a factor at CIN assessment (excluding looked after children)_Number</v>
      </c>
      <c r="B2250" s="31" t="s">
        <v>379</v>
      </c>
      <c r="C2250" s="31" t="s">
        <v>380</v>
      </c>
      <c r="D2250" s="31" t="s">
        <v>474</v>
      </c>
      <c r="E2250" s="31" t="s">
        <v>475</v>
      </c>
      <c r="F2250" s="31" t="s">
        <v>131</v>
      </c>
      <c r="G2250" s="31" t="s">
        <v>134</v>
      </c>
      <c r="H2250" s="31" t="s">
        <v>743</v>
      </c>
      <c r="I2250" s="31">
        <v>35</v>
      </c>
      <c r="J2250" s="31">
        <v>3030</v>
      </c>
      <c r="K2250" s="31">
        <v>11.5511551155116</v>
      </c>
      <c r="L2250" s="31" t="s">
        <v>1231</v>
      </c>
      <c r="M2250" s="31">
        <f t="shared" si="77"/>
        <v>11.5511551155116</v>
      </c>
      <c r="N2250" s="31">
        <f t="shared" si="78"/>
        <v>0</v>
      </c>
    </row>
    <row r="2251" spans="1:14" x14ac:dyDescent="0.45">
      <c r="A2251" s="31" t="str">
        <f t="shared" ref="A2251:A2314" si="79">CONCATENATE(B2251,"_",G2251,"_",H2251)</f>
        <v>E06000006_CIN episodes for children aged &lt;1 at 31st March 2019 with neglect identified as a factor at CIN assessment (excluding looked after children)_Number</v>
      </c>
      <c r="B2251" s="31" t="s">
        <v>531</v>
      </c>
      <c r="C2251" s="31" t="s">
        <v>722</v>
      </c>
      <c r="D2251" s="31" t="s">
        <v>474</v>
      </c>
      <c r="E2251" s="31" t="s">
        <v>475</v>
      </c>
      <c r="F2251" s="31" t="s">
        <v>131</v>
      </c>
      <c r="G2251" s="31" t="s">
        <v>134</v>
      </c>
      <c r="H2251" s="31" t="s">
        <v>743</v>
      </c>
      <c r="I2251" s="31">
        <v>24</v>
      </c>
      <c r="J2251" s="31">
        <v>1451</v>
      </c>
      <c r="K2251" s="31">
        <v>16.540317022742901</v>
      </c>
      <c r="L2251" s="31" t="s">
        <v>1134</v>
      </c>
      <c r="M2251" s="31">
        <f t="shared" si="77"/>
        <v>16.540317022742901</v>
      </c>
      <c r="N2251" s="31">
        <f t="shared" si="78"/>
        <v>0</v>
      </c>
    </row>
    <row r="2252" spans="1:14" x14ac:dyDescent="0.45">
      <c r="A2252" s="31" t="str">
        <f t="shared" si="79"/>
        <v>E06000007_CIN episodes for children aged &lt;1 at 31st March 2019 with neglect identified as a factor at CIN assessment (excluding looked after children)_Number</v>
      </c>
      <c r="B2252" s="31" t="s">
        <v>452</v>
      </c>
      <c r="C2252" s="31" t="s">
        <v>453</v>
      </c>
      <c r="D2252" s="31" t="s">
        <v>474</v>
      </c>
      <c r="E2252" s="31" t="s">
        <v>475</v>
      </c>
      <c r="F2252" s="31" t="s">
        <v>131</v>
      </c>
      <c r="G2252" s="31" t="s">
        <v>134</v>
      </c>
      <c r="H2252" s="31" t="s">
        <v>743</v>
      </c>
      <c r="I2252" s="31">
        <v>25</v>
      </c>
      <c r="J2252" s="31">
        <v>2229</v>
      </c>
      <c r="K2252" s="31">
        <v>11.2157918349035</v>
      </c>
      <c r="L2252" s="31" t="s">
        <v>1123</v>
      </c>
      <c r="M2252" s="31">
        <f t="shared" ref="M2252:M2315" si="80">K2252</f>
        <v>11.2157918349035</v>
      </c>
      <c r="N2252" s="31">
        <f t="shared" si="78"/>
        <v>0</v>
      </c>
    </row>
    <row r="2253" spans="1:14" x14ac:dyDescent="0.45">
      <c r="A2253" s="31" t="str">
        <f t="shared" si="79"/>
        <v>E10000008_CIN episodes for children aged &lt;1 at 31st March 2019 with neglect identified as a factor at CIN assessment (excluding looked after children)_Number</v>
      </c>
      <c r="B2253" s="31" t="s">
        <v>504</v>
      </c>
      <c r="C2253" s="31" t="s">
        <v>505</v>
      </c>
      <c r="D2253" s="31" t="s">
        <v>474</v>
      </c>
      <c r="E2253" s="31" t="s">
        <v>475</v>
      </c>
      <c r="F2253" s="31" t="s">
        <v>131</v>
      </c>
      <c r="G2253" s="31" t="s">
        <v>134</v>
      </c>
      <c r="H2253" s="31" t="s">
        <v>743</v>
      </c>
      <c r="I2253" s="31">
        <v>64</v>
      </c>
      <c r="J2253" s="31">
        <v>6781</v>
      </c>
      <c r="K2253" s="31">
        <v>9.4381359681462893</v>
      </c>
      <c r="L2253" s="31" t="s">
        <v>1269</v>
      </c>
      <c r="M2253" s="31">
        <f t="shared" si="80"/>
        <v>9.4381359681462893</v>
      </c>
      <c r="N2253" s="31">
        <f t="shared" si="78"/>
        <v>0</v>
      </c>
    </row>
    <row r="2254" spans="1:14" x14ac:dyDescent="0.45">
      <c r="A2254" s="31" t="str">
        <f t="shared" si="79"/>
        <v>E06000026_CIN episodes for children aged &lt;1 at 31st March 2019 with neglect identified as a factor at CIN assessment (excluding looked after children)_Number</v>
      </c>
      <c r="B2254" s="31" t="s">
        <v>381</v>
      </c>
      <c r="C2254" s="31" t="s">
        <v>382</v>
      </c>
      <c r="D2254" s="31" t="s">
        <v>474</v>
      </c>
      <c r="E2254" s="31" t="s">
        <v>475</v>
      </c>
      <c r="F2254" s="31" t="s">
        <v>131</v>
      </c>
      <c r="G2254" s="31" t="s">
        <v>134</v>
      </c>
      <c r="H2254" s="31" t="s">
        <v>743</v>
      </c>
      <c r="I2254" s="31">
        <v>57</v>
      </c>
      <c r="J2254" s="31">
        <v>2827</v>
      </c>
      <c r="K2254" s="31">
        <v>20.1627166607711</v>
      </c>
      <c r="L2254" s="31" t="s">
        <v>1288</v>
      </c>
      <c r="M2254" s="31">
        <f t="shared" si="80"/>
        <v>20.1627166607711</v>
      </c>
      <c r="N2254" s="31">
        <f t="shared" si="78"/>
        <v>0</v>
      </c>
    </row>
    <row r="2255" spans="1:14" x14ac:dyDescent="0.45">
      <c r="A2255" s="31" t="str">
        <f t="shared" si="79"/>
        <v>E06000027_CIN episodes for children aged &lt;1 at 31st March 2019 with neglect identified as a factor at CIN assessment (excluding looked after children)_Number</v>
      </c>
      <c r="B2255" s="31" t="s">
        <v>438</v>
      </c>
      <c r="C2255" s="31" t="s">
        <v>439</v>
      </c>
      <c r="D2255" s="31" t="s">
        <v>474</v>
      </c>
      <c r="E2255" s="31" t="s">
        <v>475</v>
      </c>
      <c r="F2255" s="31" t="s">
        <v>131</v>
      </c>
      <c r="G2255" s="31" t="s">
        <v>134</v>
      </c>
      <c r="H2255" s="31" t="s">
        <v>743</v>
      </c>
      <c r="I2255" s="31">
        <v>18</v>
      </c>
      <c r="J2255" s="31">
        <v>1247</v>
      </c>
      <c r="K2255" s="31">
        <v>14.4346431435445</v>
      </c>
      <c r="L2255" s="31" t="s">
        <v>1245</v>
      </c>
      <c r="M2255" s="31">
        <f t="shared" si="80"/>
        <v>14.4346431435445</v>
      </c>
      <c r="N2255" s="31">
        <f t="shared" si="78"/>
        <v>0</v>
      </c>
    </row>
    <row r="2256" spans="1:14" x14ac:dyDescent="0.45">
      <c r="A2256" s="31" t="str">
        <f t="shared" si="79"/>
        <v>E10000012_CIN episodes for children aged &lt;1 at 31st March 2019 with neglect identified as a factor at CIN assessment (excluding looked after children)_Number</v>
      </c>
      <c r="B2256" s="31" t="s">
        <v>303</v>
      </c>
      <c r="C2256" s="31" t="s">
        <v>304</v>
      </c>
      <c r="D2256" s="31" t="s">
        <v>474</v>
      </c>
      <c r="E2256" s="31" t="s">
        <v>475</v>
      </c>
      <c r="F2256" s="31" t="s">
        <v>131</v>
      </c>
      <c r="G2256" s="31" t="s">
        <v>134</v>
      </c>
      <c r="H2256" s="31" t="s">
        <v>743</v>
      </c>
      <c r="I2256" s="31">
        <v>103</v>
      </c>
      <c r="J2256" s="31">
        <v>16488</v>
      </c>
      <c r="K2256" s="31">
        <v>6.2469674915089799</v>
      </c>
      <c r="L2256" s="31" t="s">
        <v>1259</v>
      </c>
      <c r="M2256" s="31">
        <f t="shared" si="80"/>
        <v>6.2469674915089799</v>
      </c>
      <c r="N2256" s="31">
        <f t="shared" si="78"/>
        <v>0</v>
      </c>
    </row>
    <row r="2257" spans="1:14" x14ac:dyDescent="0.45">
      <c r="A2257" s="31" t="str">
        <f t="shared" si="79"/>
        <v>E06000033_CIN episodes for children aged &lt;1 at 31st March 2019 with neglect identified as a factor at CIN assessment (excluding looked after children)_Number</v>
      </c>
      <c r="B2257" s="31" t="s">
        <v>412</v>
      </c>
      <c r="C2257" s="31" t="s">
        <v>413</v>
      </c>
      <c r="D2257" s="31" t="s">
        <v>474</v>
      </c>
      <c r="E2257" s="31" t="s">
        <v>475</v>
      </c>
      <c r="F2257" s="31" t="s">
        <v>131</v>
      </c>
      <c r="G2257" s="31" t="s">
        <v>134</v>
      </c>
      <c r="H2257" s="31" t="s">
        <v>743</v>
      </c>
      <c r="I2257" s="31">
        <v>16</v>
      </c>
      <c r="J2257" s="31">
        <v>2203</v>
      </c>
      <c r="K2257" s="31">
        <v>7.2628234226055399</v>
      </c>
      <c r="L2257" s="31" t="s">
        <v>1299</v>
      </c>
      <c r="M2257" s="31">
        <f t="shared" si="80"/>
        <v>7.2628234226055399</v>
      </c>
      <c r="N2257" s="31">
        <f t="shared" si="78"/>
        <v>0</v>
      </c>
    </row>
    <row r="2258" spans="1:14" x14ac:dyDescent="0.45">
      <c r="A2258" s="31" t="str">
        <f t="shared" si="79"/>
        <v>E06000034_CIN episodes for children aged &lt;1 at 31st March 2019 with neglect identified as a factor at CIN assessment (excluding looked after children)_Number</v>
      </c>
      <c r="B2258" s="31" t="s">
        <v>493</v>
      </c>
      <c r="C2258" s="31" t="s">
        <v>731</v>
      </c>
      <c r="D2258" s="31" t="s">
        <v>474</v>
      </c>
      <c r="E2258" s="31" t="s">
        <v>475</v>
      </c>
      <c r="F2258" s="31" t="s">
        <v>131</v>
      </c>
      <c r="G2258" s="31" t="s">
        <v>134</v>
      </c>
      <c r="H2258" s="31" t="s">
        <v>743</v>
      </c>
      <c r="I2258" s="31">
        <v>18</v>
      </c>
      <c r="J2258" s="31">
        <v>2544</v>
      </c>
      <c r="K2258" s="31">
        <v>7.0754716981132102</v>
      </c>
      <c r="L2258" s="31" t="s">
        <v>1279</v>
      </c>
      <c r="M2258" s="31">
        <f t="shared" si="80"/>
        <v>7.0754716981132102</v>
      </c>
      <c r="N2258" s="31">
        <f t="shared" si="78"/>
        <v>0</v>
      </c>
    </row>
    <row r="2259" spans="1:14" x14ac:dyDescent="0.45">
      <c r="A2259" s="31" t="str">
        <f t="shared" si="79"/>
        <v>E06000019_CIN episodes for children aged &lt;1 at 31st March 2019 with neglect identified as a factor at CIN assessment (excluding looked after children)_Number</v>
      </c>
      <c r="B2259" s="31" t="s">
        <v>317</v>
      </c>
      <c r="C2259" s="31" t="s">
        <v>318</v>
      </c>
      <c r="D2259" s="31" t="s">
        <v>474</v>
      </c>
      <c r="E2259" s="31" t="s">
        <v>475</v>
      </c>
      <c r="F2259" s="31" t="s">
        <v>131</v>
      </c>
      <c r="G2259" s="31" t="s">
        <v>134</v>
      </c>
      <c r="H2259" s="31" t="s">
        <v>743</v>
      </c>
      <c r="I2259" s="31">
        <v>17</v>
      </c>
      <c r="J2259" s="31">
        <v>1777</v>
      </c>
      <c r="K2259" s="31">
        <v>9.5666854248733806</v>
      </c>
      <c r="L2259" s="31" t="s">
        <v>1139</v>
      </c>
      <c r="M2259" s="31">
        <f t="shared" si="80"/>
        <v>9.5666854248733806</v>
      </c>
      <c r="N2259" s="31">
        <f t="shared" si="78"/>
        <v>0</v>
      </c>
    </row>
    <row r="2260" spans="1:14" x14ac:dyDescent="0.45">
      <c r="A2260" s="31" t="str">
        <f t="shared" si="79"/>
        <v>E10000034_CIN episodes for children aged &lt;1 at 31st March 2019 with neglect identified as a factor at CIN assessment (excluding looked after children)_Number</v>
      </c>
      <c r="B2260" s="31" t="s">
        <v>470</v>
      </c>
      <c r="C2260" s="31" t="s">
        <v>471</v>
      </c>
      <c r="D2260" s="31" t="s">
        <v>474</v>
      </c>
      <c r="E2260" s="31" t="s">
        <v>475</v>
      </c>
      <c r="F2260" s="31" t="s">
        <v>131</v>
      </c>
      <c r="G2260" s="31" t="s">
        <v>134</v>
      </c>
      <c r="H2260" s="31" t="s">
        <v>743</v>
      </c>
      <c r="I2260" s="31">
        <v>47</v>
      </c>
      <c r="J2260" s="31">
        <v>5832</v>
      </c>
      <c r="K2260" s="31">
        <v>8.0589849108367595</v>
      </c>
      <c r="L2260" s="31" t="s">
        <v>1351</v>
      </c>
      <c r="M2260" s="31">
        <f t="shared" si="80"/>
        <v>8.0589849108367595</v>
      </c>
      <c r="N2260" s="31">
        <f t="shared" si="78"/>
        <v>0</v>
      </c>
    </row>
    <row r="2261" spans="1:14" x14ac:dyDescent="0.45">
      <c r="A2261" s="31" t="str">
        <f t="shared" si="79"/>
        <v>E10000016_CIN episodes for children aged &lt;1 at 31st March 2019 with neglect identified as a factor at CIN assessment (excluding looked after children)_Number</v>
      </c>
      <c r="B2261" s="31" t="s">
        <v>327</v>
      </c>
      <c r="C2261" s="31" t="s">
        <v>328</v>
      </c>
      <c r="D2261" s="31" t="s">
        <v>474</v>
      </c>
      <c r="E2261" s="31" t="s">
        <v>475</v>
      </c>
      <c r="F2261" s="31" t="s">
        <v>131</v>
      </c>
      <c r="G2261" s="31" t="s">
        <v>134</v>
      </c>
      <c r="H2261" s="31" t="s">
        <v>743</v>
      </c>
      <c r="I2261" s="31">
        <v>111</v>
      </c>
      <c r="J2261" s="31">
        <v>17431</v>
      </c>
      <c r="K2261" s="31">
        <v>6.36796511961448</v>
      </c>
      <c r="L2261" s="31" t="s">
        <v>1326</v>
      </c>
      <c r="M2261" s="31">
        <f t="shared" si="80"/>
        <v>6.36796511961448</v>
      </c>
      <c r="N2261" s="31">
        <f t="shared" si="78"/>
        <v>0</v>
      </c>
    </row>
    <row r="2262" spans="1:14" x14ac:dyDescent="0.45">
      <c r="A2262" s="31" t="str">
        <f t="shared" si="79"/>
        <v>E06000035_CIN episodes for children aged &lt;1 at 31st March 2019 with neglect identified as a factor at CIN assessment (excluding looked after children)_Number</v>
      </c>
      <c r="B2262" s="31" t="s">
        <v>351</v>
      </c>
      <c r="C2262" s="31" t="s">
        <v>352</v>
      </c>
      <c r="D2262" s="31" t="s">
        <v>474</v>
      </c>
      <c r="E2262" s="31" t="s">
        <v>475</v>
      </c>
      <c r="F2262" s="31" t="s">
        <v>131</v>
      </c>
      <c r="G2262" s="31" t="s">
        <v>134</v>
      </c>
      <c r="H2262" s="31" t="s">
        <v>743</v>
      </c>
      <c r="I2262" s="31">
        <v>27</v>
      </c>
      <c r="J2262" s="31">
        <v>3476</v>
      </c>
      <c r="K2262" s="31">
        <v>7.7675489067894103</v>
      </c>
      <c r="L2262" s="31" t="s">
        <v>1240</v>
      </c>
      <c r="M2262" s="31">
        <f t="shared" si="80"/>
        <v>7.7675489067894103</v>
      </c>
      <c r="N2262" s="31">
        <f t="shared" si="78"/>
        <v>0</v>
      </c>
    </row>
    <row r="2263" spans="1:14" x14ac:dyDescent="0.45">
      <c r="A2263" s="31" t="str">
        <f t="shared" si="79"/>
        <v>E10000017_CIN episodes for children aged &lt;1 at 31st March 2019 with neglect identified as a factor at CIN assessment (excluding looked after children)_Number</v>
      </c>
      <c r="B2263" s="31" t="s">
        <v>337</v>
      </c>
      <c r="C2263" s="31" t="s">
        <v>338</v>
      </c>
      <c r="D2263" s="31" t="s">
        <v>474</v>
      </c>
      <c r="E2263" s="31" t="s">
        <v>475</v>
      </c>
      <c r="F2263" s="31" t="s">
        <v>131</v>
      </c>
      <c r="G2263" s="31" t="s">
        <v>134</v>
      </c>
      <c r="H2263" s="31" t="s">
        <v>743</v>
      </c>
      <c r="I2263" s="31">
        <v>110</v>
      </c>
      <c r="J2263" s="31">
        <v>12376</v>
      </c>
      <c r="K2263" s="31">
        <v>8.8881706528765392</v>
      </c>
      <c r="L2263" s="31" t="s">
        <v>1316</v>
      </c>
      <c r="M2263" s="31">
        <f t="shared" si="80"/>
        <v>8.8881706528765392</v>
      </c>
      <c r="N2263" s="31">
        <f t="shared" si="78"/>
        <v>0</v>
      </c>
    </row>
    <row r="2264" spans="1:14" x14ac:dyDescent="0.45">
      <c r="A2264" s="31" t="str">
        <f t="shared" si="79"/>
        <v>E06000008_CIN episodes for children aged &lt;1 at 31st March 2019 with neglect identified as a factor at CIN assessment (excluding looked after children)_Number</v>
      </c>
      <c r="B2264" s="31" t="s">
        <v>247</v>
      </c>
      <c r="C2264" s="31" t="s">
        <v>248</v>
      </c>
      <c r="D2264" s="31" t="s">
        <v>474</v>
      </c>
      <c r="E2264" s="31" t="s">
        <v>475</v>
      </c>
      <c r="F2264" s="31" t="s">
        <v>131</v>
      </c>
      <c r="G2264" s="31" t="s">
        <v>134</v>
      </c>
      <c r="H2264" s="31" t="s">
        <v>743</v>
      </c>
      <c r="I2264" s="31">
        <v>11</v>
      </c>
      <c r="J2264" s="31">
        <v>1998</v>
      </c>
      <c r="K2264" s="31">
        <v>5.5055055055055098</v>
      </c>
      <c r="L2264" s="31" t="s">
        <v>1283</v>
      </c>
      <c r="M2264" s="31">
        <f t="shared" si="80"/>
        <v>5.5055055055055098</v>
      </c>
      <c r="N2264" s="31">
        <f t="shared" si="78"/>
        <v>0</v>
      </c>
    </row>
    <row r="2265" spans="1:14" x14ac:dyDescent="0.45">
      <c r="A2265" s="31" t="str">
        <f t="shared" si="79"/>
        <v>E06000009_CIN episodes for children aged &lt;1 at 31st March 2019 with neglect identified as a factor at CIN assessment (excluding looked after children)_Number</v>
      </c>
      <c r="B2265" s="31" t="s">
        <v>249</v>
      </c>
      <c r="C2265" s="31" t="s">
        <v>250</v>
      </c>
      <c r="D2265" s="31" t="s">
        <v>474</v>
      </c>
      <c r="E2265" s="31" t="s">
        <v>475</v>
      </c>
      <c r="F2265" s="31" t="s">
        <v>131</v>
      </c>
      <c r="G2265" s="31" t="s">
        <v>134</v>
      </c>
      <c r="H2265" s="31" t="s">
        <v>743</v>
      </c>
      <c r="I2265" s="31">
        <v>41</v>
      </c>
      <c r="J2265" s="31">
        <v>1627</v>
      </c>
      <c r="K2265" s="31">
        <v>25.199754148739999</v>
      </c>
      <c r="L2265" s="31" t="s">
        <v>1354</v>
      </c>
      <c r="M2265" s="31">
        <f t="shared" si="80"/>
        <v>25.199754148739999</v>
      </c>
      <c r="N2265" s="31">
        <f t="shared" si="78"/>
        <v>0</v>
      </c>
    </row>
    <row r="2266" spans="1:14" x14ac:dyDescent="0.45">
      <c r="A2266" s="31" t="str">
        <f t="shared" si="79"/>
        <v>E10000024_CIN episodes for children aged &lt;1 at 31st March 2019 with neglect identified as a factor at CIN assessment (excluding looked after children)_Number</v>
      </c>
      <c r="B2266" s="31" t="s">
        <v>572</v>
      </c>
      <c r="C2266" s="31" t="s">
        <v>573</v>
      </c>
      <c r="D2266" s="31" t="s">
        <v>474</v>
      </c>
      <c r="E2266" s="31" t="s">
        <v>475</v>
      </c>
      <c r="F2266" s="31" t="s">
        <v>131</v>
      </c>
      <c r="G2266" s="31" t="s">
        <v>134</v>
      </c>
      <c r="H2266" s="31" t="s">
        <v>743</v>
      </c>
      <c r="I2266" s="31">
        <v>87</v>
      </c>
      <c r="J2266" s="31">
        <v>8216</v>
      </c>
      <c r="K2266" s="31">
        <v>10.589094449853899</v>
      </c>
      <c r="L2266" s="31" t="s">
        <v>1325</v>
      </c>
      <c r="M2266" s="31">
        <f t="shared" si="80"/>
        <v>10.589094449853899</v>
      </c>
      <c r="N2266" s="31">
        <f t="shared" si="78"/>
        <v>0</v>
      </c>
    </row>
    <row r="2267" spans="1:14" x14ac:dyDescent="0.45">
      <c r="A2267" s="31" t="str">
        <f t="shared" si="79"/>
        <v>E06000018_CIN episodes for children aged &lt;1 at 31st March 2019 with neglect identified as a factor at CIN assessment (excluding looked after children)_Number</v>
      </c>
      <c r="B2267" s="31" t="s">
        <v>373</v>
      </c>
      <c r="C2267" s="31" t="s">
        <v>374</v>
      </c>
      <c r="D2267" s="31" t="s">
        <v>474</v>
      </c>
      <c r="E2267" s="31" t="s">
        <v>475</v>
      </c>
      <c r="F2267" s="31" t="s">
        <v>131</v>
      </c>
      <c r="G2267" s="31" t="s">
        <v>134</v>
      </c>
      <c r="H2267" s="31" t="s">
        <v>743</v>
      </c>
      <c r="I2267" s="31">
        <v>53</v>
      </c>
      <c r="J2267" s="31">
        <v>4006</v>
      </c>
      <c r="K2267" s="31">
        <v>13.2301547678482</v>
      </c>
      <c r="L2267" s="31" t="s">
        <v>1137</v>
      </c>
      <c r="M2267" s="31">
        <f t="shared" si="80"/>
        <v>13.2301547678482</v>
      </c>
      <c r="N2267" s="31">
        <f t="shared" si="78"/>
        <v>0</v>
      </c>
    </row>
    <row r="2268" spans="1:14" x14ac:dyDescent="0.45">
      <c r="A2268" s="31" t="str">
        <f t="shared" si="79"/>
        <v>E06000051_CIN episodes for children aged &lt;1 at 31st March 2019 with neglect identified as a factor at CIN assessment (excluding looked after children)_Number</v>
      </c>
      <c r="B2268" s="31" t="s">
        <v>403</v>
      </c>
      <c r="C2268" s="31" t="s">
        <v>166</v>
      </c>
      <c r="D2268" s="31" t="s">
        <v>474</v>
      </c>
      <c r="E2268" s="31" t="s">
        <v>475</v>
      </c>
      <c r="F2268" s="31" t="s">
        <v>131</v>
      </c>
      <c r="G2268" s="31" t="s">
        <v>134</v>
      </c>
      <c r="H2268" s="31" t="s">
        <v>743</v>
      </c>
      <c r="I2268" s="31">
        <v>40</v>
      </c>
      <c r="J2268" s="31">
        <v>2806</v>
      </c>
      <c r="K2268" s="31">
        <v>14.2551674982181</v>
      </c>
      <c r="L2268" s="31" t="s">
        <v>1173</v>
      </c>
      <c r="M2268" s="31">
        <f t="shared" si="80"/>
        <v>14.2551674982181</v>
      </c>
      <c r="N2268" s="31">
        <f t="shared" si="78"/>
        <v>0</v>
      </c>
    </row>
    <row r="2269" spans="1:14" x14ac:dyDescent="0.45">
      <c r="A2269" s="31" t="str">
        <f t="shared" si="79"/>
        <v>E06000020_CIN episodes for children aged &lt;1 at 31st March 2019 with neglect identified as a factor at CIN assessment (excluding looked after children)_Number</v>
      </c>
      <c r="B2269" s="31" t="s">
        <v>570</v>
      </c>
      <c r="C2269" s="31" t="s">
        <v>730</v>
      </c>
      <c r="D2269" s="31" t="s">
        <v>474</v>
      </c>
      <c r="E2269" s="31" t="s">
        <v>475</v>
      </c>
      <c r="F2269" s="31" t="s">
        <v>131</v>
      </c>
      <c r="G2269" s="31" t="s">
        <v>134</v>
      </c>
      <c r="H2269" s="31" t="s">
        <v>743</v>
      </c>
      <c r="I2269" s="31">
        <v>13</v>
      </c>
      <c r="J2269" s="31">
        <v>2075</v>
      </c>
      <c r="K2269" s="31">
        <v>6.2650602409638596</v>
      </c>
      <c r="L2269" s="31" t="s">
        <v>1350</v>
      </c>
      <c r="M2269" s="31">
        <f t="shared" si="80"/>
        <v>6.2650602409638596</v>
      </c>
      <c r="N2269" s="31">
        <f t="shared" si="78"/>
        <v>0</v>
      </c>
    </row>
    <row r="2270" spans="1:14" x14ac:dyDescent="0.45">
      <c r="A2270" s="31" t="str">
        <f t="shared" si="79"/>
        <v>E06000049_CIN episodes for children aged &lt;1 at 31st March 2019 with neglect identified as a factor at CIN assessment (excluding looked after children)_Number</v>
      </c>
      <c r="B2270" s="31" t="s">
        <v>541</v>
      </c>
      <c r="C2270" s="31" t="s">
        <v>718</v>
      </c>
      <c r="D2270" s="31" t="s">
        <v>474</v>
      </c>
      <c r="E2270" s="31" t="s">
        <v>475</v>
      </c>
      <c r="F2270" s="31" t="s">
        <v>131</v>
      </c>
      <c r="G2270" s="31" t="s">
        <v>134</v>
      </c>
      <c r="H2270" s="31" t="s">
        <v>743</v>
      </c>
      <c r="I2270" s="31">
        <v>38</v>
      </c>
      <c r="J2270" s="31">
        <v>3921</v>
      </c>
      <c r="K2270" s="31">
        <v>9.6914052537618005</v>
      </c>
      <c r="L2270" s="31" t="s">
        <v>1256</v>
      </c>
      <c r="M2270" s="31">
        <f t="shared" si="80"/>
        <v>9.6914052537618005</v>
      </c>
      <c r="N2270" s="31">
        <f t="shared" si="78"/>
        <v>0</v>
      </c>
    </row>
    <row r="2271" spans="1:14" x14ac:dyDescent="0.45">
      <c r="A2271" s="31" t="str">
        <f t="shared" si="79"/>
        <v>E06000050_CIN episodes for children aged &lt;1 at 31st March 2019 with neglect identified as a factor at CIN assessment (excluding looked after children)_Number</v>
      </c>
      <c r="B2271" s="31" t="s">
        <v>281</v>
      </c>
      <c r="C2271" s="31" t="s">
        <v>282</v>
      </c>
      <c r="D2271" s="31" t="s">
        <v>474</v>
      </c>
      <c r="E2271" s="31" t="s">
        <v>475</v>
      </c>
      <c r="F2271" s="31" t="s">
        <v>131</v>
      </c>
      <c r="G2271" s="31" t="s">
        <v>134</v>
      </c>
      <c r="H2271" s="31" t="s">
        <v>743</v>
      </c>
      <c r="I2271" s="31">
        <v>24</v>
      </c>
      <c r="J2271" s="31">
        <v>3487</v>
      </c>
      <c r="K2271" s="31">
        <v>6.88270719816461</v>
      </c>
      <c r="L2271" s="31" t="s">
        <v>1262</v>
      </c>
      <c r="M2271" s="31">
        <f t="shared" si="80"/>
        <v>6.88270719816461</v>
      </c>
      <c r="N2271" s="31">
        <f t="shared" si="78"/>
        <v>0</v>
      </c>
    </row>
    <row r="2272" spans="1:14" x14ac:dyDescent="0.45">
      <c r="A2272" s="31" t="str">
        <f t="shared" si="79"/>
        <v>E06000052_CIN episodes for children aged &lt;1 at 31st March 2019 with neglect identified as a factor at CIN assessment (excluding looked after children)_Number</v>
      </c>
      <c r="B2272" s="31" t="s">
        <v>482</v>
      </c>
      <c r="C2272" s="31" t="s">
        <v>720</v>
      </c>
      <c r="D2272" s="31" t="s">
        <v>474</v>
      </c>
      <c r="E2272" s="31" t="s">
        <v>475</v>
      </c>
      <c r="F2272" s="31" t="s">
        <v>131</v>
      </c>
      <c r="G2272" s="31" t="s">
        <v>134</v>
      </c>
      <c r="H2272" s="31" t="s">
        <v>743</v>
      </c>
      <c r="I2272" s="31">
        <v>49</v>
      </c>
      <c r="J2272" s="31">
        <v>5246</v>
      </c>
      <c r="K2272" s="31">
        <v>9.3404498665650006</v>
      </c>
      <c r="L2272" s="31" t="s">
        <v>1237</v>
      </c>
      <c r="M2272" s="31">
        <f t="shared" si="80"/>
        <v>9.3404498665650006</v>
      </c>
      <c r="N2272" s="31">
        <f t="shared" si="78"/>
        <v>0</v>
      </c>
    </row>
    <row r="2273" spans="1:14" x14ac:dyDescent="0.45">
      <c r="A2273" s="31" t="str">
        <f t="shared" si="79"/>
        <v>E10000006_CIN episodes for children aged &lt;1 at 31st March 2019 with neglect identified as a factor at CIN assessment (excluding looked after children)_Number</v>
      </c>
      <c r="B2273" s="31" t="s">
        <v>285</v>
      </c>
      <c r="C2273" s="31" t="s">
        <v>286</v>
      </c>
      <c r="D2273" s="31" t="s">
        <v>474</v>
      </c>
      <c r="E2273" s="31" t="s">
        <v>475</v>
      </c>
      <c r="F2273" s="31" t="s">
        <v>131</v>
      </c>
      <c r="G2273" s="31" t="s">
        <v>134</v>
      </c>
      <c r="H2273" s="31" t="s">
        <v>743</v>
      </c>
      <c r="I2273" s="31">
        <v>53</v>
      </c>
      <c r="J2273" s="31">
        <v>4366</v>
      </c>
      <c r="K2273" s="31">
        <v>12.139257901969801</v>
      </c>
      <c r="L2273" s="31" t="s">
        <v>1243</v>
      </c>
      <c r="M2273" s="31">
        <f t="shared" si="80"/>
        <v>12.139257901969801</v>
      </c>
      <c r="N2273" s="31">
        <f t="shared" si="78"/>
        <v>0</v>
      </c>
    </row>
    <row r="2274" spans="1:14" x14ac:dyDescent="0.45">
      <c r="A2274" s="31" t="str">
        <f t="shared" si="79"/>
        <v>E10000013_CIN episodes for children aged &lt;1 at 31st March 2019 with neglect identified as a factor at CIN assessment (excluding looked after children)_Number</v>
      </c>
      <c r="B2274" s="31" t="s">
        <v>307</v>
      </c>
      <c r="C2274" s="31" t="s">
        <v>308</v>
      </c>
      <c r="D2274" s="31" t="s">
        <v>474</v>
      </c>
      <c r="E2274" s="31" t="s">
        <v>475</v>
      </c>
      <c r="F2274" s="31" t="s">
        <v>131</v>
      </c>
      <c r="G2274" s="31" t="s">
        <v>134</v>
      </c>
      <c r="H2274" s="31" t="s">
        <v>743</v>
      </c>
      <c r="I2274" s="31">
        <v>60</v>
      </c>
      <c r="J2274" s="31">
        <v>6595</v>
      </c>
      <c r="K2274" s="31">
        <v>9.0978013646702003</v>
      </c>
      <c r="L2274" s="31" t="s">
        <v>1258</v>
      </c>
      <c r="M2274" s="31">
        <f t="shared" si="80"/>
        <v>9.0978013646702003</v>
      </c>
      <c r="N2274" s="31">
        <f t="shared" si="78"/>
        <v>0</v>
      </c>
    </row>
    <row r="2275" spans="1:14" x14ac:dyDescent="0.45">
      <c r="A2275" s="31" t="str">
        <f t="shared" si="79"/>
        <v>E10000015_CIN episodes for children aged &lt;1 at 31st March 2019 with neglect identified as a factor at CIN assessment (excluding looked after children)_Number</v>
      </c>
      <c r="B2275" s="31" t="s">
        <v>319</v>
      </c>
      <c r="C2275" s="31" t="s">
        <v>320</v>
      </c>
      <c r="D2275" s="31" t="s">
        <v>474</v>
      </c>
      <c r="E2275" s="31" t="s">
        <v>475</v>
      </c>
      <c r="F2275" s="31" t="s">
        <v>131</v>
      </c>
      <c r="G2275" s="31" t="s">
        <v>134</v>
      </c>
      <c r="H2275" s="31" t="s">
        <v>743</v>
      </c>
      <c r="I2275" s="31">
        <v>72</v>
      </c>
      <c r="J2275" s="31">
        <v>14155</v>
      </c>
      <c r="K2275" s="31">
        <v>5.08654185800071</v>
      </c>
      <c r="L2275" s="31" t="s">
        <v>1355</v>
      </c>
      <c r="M2275" s="31">
        <f t="shared" si="80"/>
        <v>5.08654185800071</v>
      </c>
      <c r="N2275" s="31">
        <f t="shared" si="78"/>
        <v>0</v>
      </c>
    </row>
    <row r="2276" spans="1:14" x14ac:dyDescent="0.45">
      <c r="A2276" s="31" t="str">
        <f t="shared" si="79"/>
        <v>E06000046_CIN episodes for children aged &lt;1 at 31st March 2019 with neglect identified as a factor at CIN assessment (excluding looked after children)_Number</v>
      </c>
      <c r="B2276" s="31" t="s">
        <v>325</v>
      </c>
      <c r="C2276" s="31" t="s">
        <v>326</v>
      </c>
      <c r="D2276" s="31" t="s">
        <v>474</v>
      </c>
      <c r="E2276" s="31" t="s">
        <v>475</v>
      </c>
      <c r="F2276" s="31" t="s">
        <v>131</v>
      </c>
      <c r="G2276" s="31" t="s">
        <v>134</v>
      </c>
      <c r="H2276" s="31" t="s">
        <v>743</v>
      </c>
      <c r="I2276" s="31">
        <v>18</v>
      </c>
      <c r="J2276" s="31">
        <v>1144</v>
      </c>
      <c r="K2276" s="31">
        <v>15.7342657342657</v>
      </c>
      <c r="L2276" s="31" t="s">
        <v>1352</v>
      </c>
      <c r="M2276" s="31">
        <f t="shared" si="80"/>
        <v>15.7342657342657</v>
      </c>
      <c r="N2276" s="31">
        <f t="shared" si="78"/>
        <v>0</v>
      </c>
    </row>
    <row r="2277" spans="1:14" x14ac:dyDescent="0.45">
      <c r="A2277" s="31" t="str">
        <f t="shared" si="79"/>
        <v>E10000019_CIN episodes for children aged &lt;1 at 31st March 2019 with neglect identified as a factor at CIN assessment (excluding looked after children)_Number</v>
      </c>
      <c r="B2277" s="31" t="s">
        <v>345</v>
      </c>
      <c r="C2277" s="31" t="s">
        <v>346</v>
      </c>
      <c r="D2277" s="31" t="s">
        <v>474</v>
      </c>
      <c r="E2277" s="31" t="s">
        <v>475</v>
      </c>
      <c r="F2277" s="31" t="s">
        <v>131</v>
      </c>
      <c r="G2277" s="31" t="s">
        <v>134</v>
      </c>
      <c r="H2277" s="31" t="s">
        <v>743</v>
      </c>
      <c r="I2277" s="31">
        <v>107</v>
      </c>
      <c r="J2277" s="31">
        <v>7363</v>
      </c>
      <c r="K2277" s="31">
        <v>14.5321200597583</v>
      </c>
      <c r="L2277" s="31" t="s">
        <v>1253</v>
      </c>
      <c r="M2277" s="31">
        <f t="shared" si="80"/>
        <v>14.5321200597583</v>
      </c>
      <c r="N2277" s="31">
        <f t="shared" si="78"/>
        <v>0</v>
      </c>
    </row>
    <row r="2278" spans="1:14" x14ac:dyDescent="0.45">
      <c r="A2278" s="31" t="str">
        <f t="shared" si="79"/>
        <v>E10000020_CIN episodes for children aged &lt;1 at 31st March 2019 with neglect identified as a factor at CIN assessment (excluding looked after children)_Number</v>
      </c>
      <c r="B2278" s="31" t="s">
        <v>361</v>
      </c>
      <c r="C2278" s="31" t="s">
        <v>362</v>
      </c>
      <c r="D2278" s="31" t="s">
        <v>474</v>
      </c>
      <c r="E2278" s="31" t="s">
        <v>475</v>
      </c>
      <c r="F2278" s="31" t="s">
        <v>131</v>
      </c>
      <c r="G2278" s="31" t="s">
        <v>134</v>
      </c>
      <c r="H2278" s="31" t="s">
        <v>743</v>
      </c>
      <c r="I2278" s="31">
        <v>79</v>
      </c>
      <c r="J2278" s="31">
        <v>8492</v>
      </c>
      <c r="K2278" s="31">
        <v>9.3028732925106006</v>
      </c>
      <c r="L2278" s="31" t="s">
        <v>1237</v>
      </c>
      <c r="M2278" s="31">
        <f t="shared" si="80"/>
        <v>9.3028732925106006</v>
      </c>
      <c r="N2278" s="31">
        <f t="shared" si="78"/>
        <v>0</v>
      </c>
    </row>
    <row r="2279" spans="1:14" x14ac:dyDescent="0.45">
      <c r="A2279" s="31" t="str">
        <f t="shared" si="79"/>
        <v>E10000021_CIN episodes for children aged &lt;1 at 31st March 2019 with neglect identified as a factor at CIN assessment (excluding looked after children)_Number</v>
      </c>
      <c r="B2279" s="31" t="s">
        <v>371</v>
      </c>
      <c r="C2279" s="31" t="s">
        <v>372</v>
      </c>
      <c r="D2279" s="31" t="s">
        <v>474</v>
      </c>
      <c r="E2279" s="31" t="s">
        <v>475</v>
      </c>
      <c r="F2279" s="31" t="s">
        <v>131</v>
      </c>
      <c r="G2279" s="31" t="s">
        <v>134</v>
      </c>
      <c r="H2279" s="31" t="s">
        <v>743</v>
      </c>
      <c r="I2279" s="31">
        <v>133</v>
      </c>
      <c r="J2279" s="31">
        <v>8891</v>
      </c>
      <c r="K2279" s="31">
        <v>14.9589472500281</v>
      </c>
      <c r="L2279" s="31" t="s">
        <v>1225</v>
      </c>
      <c r="M2279" s="31">
        <f t="shared" si="80"/>
        <v>14.9589472500281</v>
      </c>
      <c r="N2279" s="31">
        <f t="shared" si="78"/>
        <v>0</v>
      </c>
    </row>
    <row r="2280" spans="1:14" x14ac:dyDescent="0.45">
      <c r="A2280" s="31" t="str">
        <f t="shared" si="79"/>
        <v>E06000048_CIN episodes for children aged &lt;1 at 31st March 2019 with neglect identified as a factor at CIN assessment (excluding looked after children)_Number</v>
      </c>
      <c r="B2280" s="31" t="s">
        <v>484</v>
      </c>
      <c r="C2280" s="31" t="s">
        <v>705</v>
      </c>
      <c r="D2280" s="31" t="s">
        <v>474</v>
      </c>
      <c r="E2280" s="31" t="s">
        <v>475</v>
      </c>
      <c r="F2280" s="31" t="s">
        <v>131</v>
      </c>
      <c r="G2280" s="31" t="s">
        <v>134</v>
      </c>
      <c r="H2280" s="31" t="s">
        <v>743</v>
      </c>
      <c r="I2280" s="31">
        <v>47</v>
      </c>
      <c r="J2280" s="31">
        <v>2874</v>
      </c>
      <c r="K2280" s="31">
        <v>16.353514265831599</v>
      </c>
      <c r="L2280" s="31" t="s">
        <v>1221</v>
      </c>
      <c r="M2280" s="31">
        <f t="shared" si="80"/>
        <v>16.353514265831599</v>
      </c>
      <c r="N2280" s="31">
        <f t="shared" si="78"/>
        <v>0</v>
      </c>
    </row>
    <row r="2281" spans="1:14" x14ac:dyDescent="0.45">
      <c r="A2281" s="31" t="str">
        <f t="shared" si="79"/>
        <v>E10000025_CIN episodes for children aged &lt;1 at 31st March 2019 with neglect identified as a factor at CIN assessment (excluding looked after children)_Number</v>
      </c>
      <c r="B2281" s="31" t="s">
        <v>377</v>
      </c>
      <c r="C2281" s="31" t="s">
        <v>378</v>
      </c>
      <c r="D2281" s="31" t="s">
        <v>474</v>
      </c>
      <c r="E2281" s="31" t="s">
        <v>475</v>
      </c>
      <c r="F2281" s="31" t="s">
        <v>131</v>
      </c>
      <c r="G2281" s="31" t="s">
        <v>134</v>
      </c>
      <c r="H2281" s="31" t="s">
        <v>743</v>
      </c>
      <c r="I2281" s="31">
        <v>54</v>
      </c>
      <c r="J2281" s="31">
        <v>7481</v>
      </c>
      <c r="K2281" s="31">
        <v>7.2182863253575702</v>
      </c>
      <c r="L2281" s="31" t="s">
        <v>1334</v>
      </c>
      <c r="M2281" s="31">
        <f t="shared" si="80"/>
        <v>7.2182863253575702</v>
      </c>
      <c r="N2281" s="31">
        <f t="shared" si="78"/>
        <v>0</v>
      </c>
    </row>
    <row r="2282" spans="1:14" x14ac:dyDescent="0.45">
      <c r="A2282" s="31" t="str">
        <f t="shared" si="79"/>
        <v>E10000027_CIN episodes for children aged &lt;1 at 31st March 2019 with neglect identified as a factor at CIN assessment (excluding looked after children)_Number</v>
      </c>
      <c r="B2282" s="31" t="s">
        <v>406</v>
      </c>
      <c r="C2282" s="31" t="s">
        <v>407</v>
      </c>
      <c r="D2282" s="31" t="s">
        <v>474</v>
      </c>
      <c r="E2282" s="31" t="s">
        <v>475</v>
      </c>
      <c r="F2282" s="31" t="s">
        <v>131</v>
      </c>
      <c r="G2282" s="31" t="s">
        <v>134</v>
      </c>
      <c r="H2282" s="31" t="s">
        <v>743</v>
      </c>
      <c r="I2282" s="31">
        <v>33</v>
      </c>
      <c r="J2282" s="31">
        <v>5401</v>
      </c>
      <c r="K2282" s="31">
        <v>6.1099796334012204</v>
      </c>
      <c r="L2282" s="31" t="s">
        <v>1230</v>
      </c>
      <c r="M2282" s="31">
        <f t="shared" si="80"/>
        <v>6.1099796334012204</v>
      </c>
      <c r="N2282" s="31">
        <f t="shared" si="78"/>
        <v>0</v>
      </c>
    </row>
    <row r="2283" spans="1:14" x14ac:dyDescent="0.45">
      <c r="A2283" s="31" t="str">
        <f t="shared" si="79"/>
        <v>E10000029_CIN episodes for children aged &lt;1 at 31st March 2019 with neglect identified as a factor at CIN assessment (excluding looked after children)_Number</v>
      </c>
      <c r="B2283" s="31" t="s">
        <v>426</v>
      </c>
      <c r="C2283" s="31" t="s">
        <v>427</v>
      </c>
      <c r="D2283" s="31" t="s">
        <v>474</v>
      </c>
      <c r="E2283" s="31" t="s">
        <v>475</v>
      </c>
      <c r="F2283" s="31" t="s">
        <v>131</v>
      </c>
      <c r="G2283" s="31" t="s">
        <v>134</v>
      </c>
      <c r="H2283" s="31" t="s">
        <v>743</v>
      </c>
      <c r="I2283" s="31">
        <v>96</v>
      </c>
      <c r="J2283" s="31">
        <v>7605</v>
      </c>
      <c r="K2283" s="31">
        <v>12.623274161735701</v>
      </c>
      <c r="L2283" s="31" t="s">
        <v>1127</v>
      </c>
      <c r="M2283" s="31">
        <f t="shared" si="80"/>
        <v>12.623274161735701</v>
      </c>
      <c r="N2283" s="31">
        <f t="shared" si="78"/>
        <v>0</v>
      </c>
    </row>
    <row r="2284" spans="1:14" x14ac:dyDescent="0.45">
      <c r="A2284" s="31" t="str">
        <f t="shared" si="79"/>
        <v>E10000030_CIN episodes for children aged &lt;1 at 31st March 2019 with neglect identified as a factor at CIN assessment (excluding looked after children)_Number</v>
      </c>
      <c r="B2284" s="31" t="s">
        <v>430</v>
      </c>
      <c r="C2284" s="31" t="s">
        <v>431</v>
      </c>
      <c r="D2284" s="31" t="s">
        <v>474</v>
      </c>
      <c r="E2284" s="31" t="s">
        <v>475</v>
      </c>
      <c r="F2284" s="31" t="s">
        <v>131</v>
      </c>
      <c r="G2284" s="31" t="s">
        <v>134</v>
      </c>
      <c r="H2284" s="31" t="s">
        <v>743</v>
      </c>
      <c r="I2284" s="31">
        <v>70</v>
      </c>
      <c r="J2284" s="31">
        <v>12975</v>
      </c>
      <c r="K2284" s="31">
        <v>5.3949903660886296</v>
      </c>
      <c r="L2284" s="31" t="s">
        <v>1347</v>
      </c>
      <c r="M2284" s="31">
        <f t="shared" si="80"/>
        <v>5.3949903660886296</v>
      </c>
      <c r="N2284" s="31">
        <f t="shared" si="78"/>
        <v>0</v>
      </c>
    </row>
    <row r="2285" spans="1:14" x14ac:dyDescent="0.45">
      <c r="A2285" s="31" t="str">
        <f t="shared" si="79"/>
        <v>E10000031_CIN episodes for children aged &lt;1 at 31st March 2019 with neglect identified as a factor at CIN assessment (excluding looked after children)_Number</v>
      </c>
      <c r="B2285" s="31" t="s">
        <v>454</v>
      </c>
      <c r="C2285" s="31" t="s">
        <v>455</v>
      </c>
      <c r="D2285" s="31" t="s">
        <v>474</v>
      </c>
      <c r="E2285" s="31" t="s">
        <v>475</v>
      </c>
      <c r="F2285" s="31" t="s">
        <v>131</v>
      </c>
      <c r="G2285" s="31" t="s">
        <v>134</v>
      </c>
      <c r="H2285" s="31" t="s">
        <v>743</v>
      </c>
      <c r="I2285" s="31">
        <v>27</v>
      </c>
      <c r="J2285" s="31">
        <v>6079</v>
      </c>
      <c r="K2285" s="31">
        <v>4.44151998683994</v>
      </c>
      <c r="L2285" s="31" t="s">
        <v>1300</v>
      </c>
      <c r="M2285" s="31">
        <f t="shared" si="80"/>
        <v>4.44151998683994</v>
      </c>
      <c r="N2285" s="31">
        <f t="shared" si="78"/>
        <v>0</v>
      </c>
    </row>
    <row r="2286" spans="1:14" x14ac:dyDescent="0.45">
      <c r="A2286" s="31" t="str">
        <f t="shared" si="79"/>
        <v>E10000032_CIN episodes for children aged &lt;1 at 31st March 2019 with neglect identified as a factor at CIN assessment (excluding looked after children)_Number</v>
      </c>
      <c r="B2286" s="31" t="s">
        <v>458</v>
      </c>
      <c r="C2286" s="31" t="s">
        <v>459</v>
      </c>
      <c r="D2286" s="31" t="s">
        <v>474</v>
      </c>
      <c r="E2286" s="31" t="s">
        <v>475</v>
      </c>
      <c r="F2286" s="31" t="s">
        <v>131</v>
      </c>
      <c r="G2286" s="31" t="s">
        <v>134</v>
      </c>
      <c r="H2286" s="31" t="s">
        <v>743</v>
      </c>
      <c r="I2286" s="31">
        <v>107</v>
      </c>
      <c r="J2286" s="31">
        <v>8578</v>
      </c>
      <c r="K2286" s="31">
        <v>12.4737701095827</v>
      </c>
      <c r="L2286" s="31" t="s">
        <v>1129</v>
      </c>
      <c r="M2286" s="31">
        <f t="shared" si="80"/>
        <v>12.4737701095827</v>
      </c>
      <c r="N2286" s="31">
        <f t="shared" si="78"/>
        <v>0</v>
      </c>
    </row>
    <row r="2287" spans="1:14" x14ac:dyDescent="0.45">
      <c r="A2287" s="31" t="str">
        <f t="shared" si="79"/>
        <v>NA_CIN episodes for children aged &lt;1 at 31st March 2019 with physical abuse identified as a factor at CIN assessment (excluding looked after children)_Number</v>
      </c>
      <c r="B2287" s="31" t="s">
        <v>13</v>
      </c>
      <c r="C2287" s="31" t="s">
        <v>737</v>
      </c>
      <c r="D2287" s="31" t="s">
        <v>474</v>
      </c>
      <c r="E2287" s="31" t="s">
        <v>475</v>
      </c>
      <c r="F2287" s="31" t="s">
        <v>131</v>
      </c>
      <c r="G2287" s="31" t="s">
        <v>135</v>
      </c>
      <c r="H2287" s="31" t="s">
        <v>743</v>
      </c>
      <c r="I2287" s="31">
        <v>3080</v>
      </c>
      <c r="J2287" s="31">
        <v>637834</v>
      </c>
      <c r="K2287" s="31">
        <f>I2287/J2287*1000</f>
        <v>4.8288426142225092</v>
      </c>
      <c r="L2287" s="31" t="str">
        <f>CONCATENATE(ROUND(K2287,2)," per 1000 under 1 yr olds")</f>
        <v>4.83 per 1000 under 1 yr olds</v>
      </c>
      <c r="M2287" s="31">
        <f t="shared" si="80"/>
        <v>4.8288426142225092</v>
      </c>
      <c r="N2287" s="31">
        <f t="shared" si="78"/>
        <v>0</v>
      </c>
    </row>
    <row r="2288" spans="1:14" x14ac:dyDescent="0.45">
      <c r="A2288" s="31" t="str">
        <f t="shared" si="79"/>
        <v>E09000001_CIN episodes for children aged &lt;1 at 31st March 2019 with physical abuse identified as a factor at CIN assessment (excluding looked after children)_Number</v>
      </c>
      <c r="B2288" s="31" t="s">
        <v>582</v>
      </c>
      <c r="C2288" s="31" t="s">
        <v>583</v>
      </c>
      <c r="D2288" s="31" t="s">
        <v>474</v>
      </c>
      <c r="E2288" s="31" t="s">
        <v>475</v>
      </c>
      <c r="F2288" s="31" t="s">
        <v>131</v>
      </c>
      <c r="G2288" s="31" t="s">
        <v>135</v>
      </c>
      <c r="H2288" s="31" t="s">
        <v>743</v>
      </c>
      <c r="I2288" s="31">
        <v>0</v>
      </c>
      <c r="J2288" s="31">
        <v>73</v>
      </c>
      <c r="K2288" s="31">
        <v>0</v>
      </c>
      <c r="L2288" s="31" t="s">
        <v>1112</v>
      </c>
      <c r="M2288" s="31">
        <f t="shared" si="80"/>
        <v>0</v>
      </c>
      <c r="N2288" s="31">
        <f t="shared" si="78"/>
        <v>1</v>
      </c>
    </row>
    <row r="2289" spans="1:14" x14ac:dyDescent="0.45">
      <c r="A2289" s="31" t="str">
        <f t="shared" si="79"/>
        <v>E09000007_CIN episodes for children aged &lt;1 at 31st March 2019 with physical abuse identified as a factor at CIN assessment (excluding looked after children)_Number</v>
      </c>
      <c r="B2289" s="31" t="s">
        <v>277</v>
      </c>
      <c r="C2289" s="31" t="s">
        <v>278</v>
      </c>
      <c r="D2289" s="31" t="s">
        <v>474</v>
      </c>
      <c r="E2289" s="31" t="s">
        <v>475</v>
      </c>
      <c r="F2289" s="31" t="s">
        <v>131</v>
      </c>
      <c r="G2289" s="31" t="s">
        <v>135</v>
      </c>
      <c r="H2289" s="31" t="s">
        <v>743</v>
      </c>
      <c r="I2289" s="31">
        <v>9</v>
      </c>
      <c r="J2289" s="31">
        <v>2541</v>
      </c>
      <c r="K2289" s="31">
        <v>3.5419126328217199</v>
      </c>
      <c r="L2289" s="31" t="s">
        <v>1335</v>
      </c>
      <c r="M2289" s="31">
        <f t="shared" si="80"/>
        <v>3.5419126328217199</v>
      </c>
      <c r="N2289" s="31">
        <f t="shared" si="78"/>
        <v>0</v>
      </c>
    </row>
    <row r="2290" spans="1:14" x14ac:dyDescent="0.45">
      <c r="A2290" s="31" t="str">
        <f t="shared" si="79"/>
        <v>E09000011_CIN episodes for children aged &lt;1 at 31st March 2019 with physical abuse identified as a factor at CIN assessment (excluding looked after children)_Number</v>
      </c>
      <c r="B2290" s="31" t="s">
        <v>518</v>
      </c>
      <c r="C2290" s="31" t="s">
        <v>519</v>
      </c>
      <c r="D2290" s="31" t="s">
        <v>474</v>
      </c>
      <c r="E2290" s="31" t="s">
        <v>475</v>
      </c>
      <c r="F2290" s="31" t="s">
        <v>131</v>
      </c>
      <c r="G2290" s="31" t="s">
        <v>135</v>
      </c>
      <c r="H2290" s="31" t="s">
        <v>743</v>
      </c>
      <c r="I2290" s="31">
        <v>11</v>
      </c>
      <c r="J2290" s="31">
        <v>4393</v>
      </c>
      <c r="K2290" s="31">
        <v>2.5039836102891</v>
      </c>
      <c r="L2290" s="31" t="s">
        <v>1356</v>
      </c>
      <c r="M2290" s="31">
        <f t="shared" si="80"/>
        <v>2.5039836102891</v>
      </c>
      <c r="N2290" s="31">
        <f t="shared" si="78"/>
        <v>0</v>
      </c>
    </row>
    <row r="2291" spans="1:14" x14ac:dyDescent="0.45">
      <c r="A2291" s="31" t="str">
        <f t="shared" si="79"/>
        <v>E09000012_CIN episodes for children aged &lt;1 at 31st March 2019 with physical abuse identified as a factor at CIN assessment (excluding looked after children)_Number</v>
      </c>
      <c r="B2291" s="31" t="s">
        <v>498</v>
      </c>
      <c r="C2291" s="31" t="s">
        <v>499</v>
      </c>
      <c r="D2291" s="31" t="s">
        <v>474</v>
      </c>
      <c r="E2291" s="31" t="s">
        <v>475</v>
      </c>
      <c r="F2291" s="31" t="s">
        <v>131</v>
      </c>
      <c r="G2291" s="31" t="s">
        <v>135</v>
      </c>
      <c r="H2291" s="31" t="s">
        <v>743</v>
      </c>
      <c r="I2291" s="31">
        <v>17</v>
      </c>
      <c r="J2291" s="31">
        <v>4211</v>
      </c>
      <c r="K2291" s="31">
        <v>4.0370458323438596</v>
      </c>
      <c r="L2291" s="31" t="s">
        <v>1311</v>
      </c>
      <c r="M2291" s="31">
        <f t="shared" si="80"/>
        <v>4.0370458323438596</v>
      </c>
      <c r="N2291" s="31">
        <f t="shared" si="78"/>
        <v>0</v>
      </c>
    </row>
    <row r="2292" spans="1:14" x14ac:dyDescent="0.45">
      <c r="A2292" s="31" t="str">
        <f t="shared" si="79"/>
        <v>E09000013_CIN episodes for children aged &lt;1 at 31st March 2019 with physical abuse identified as a factor at CIN assessment (excluding looked after children)_Number</v>
      </c>
      <c r="B2292" s="31" t="s">
        <v>491</v>
      </c>
      <c r="C2292" s="31" t="s">
        <v>723</v>
      </c>
      <c r="D2292" s="31" t="s">
        <v>474</v>
      </c>
      <c r="E2292" s="31" t="s">
        <v>475</v>
      </c>
      <c r="F2292" s="31" t="s">
        <v>131</v>
      </c>
      <c r="G2292" s="31" t="s">
        <v>135</v>
      </c>
      <c r="H2292" s="31" t="s">
        <v>743</v>
      </c>
      <c r="I2292" s="31">
        <v>5</v>
      </c>
      <c r="J2292" s="31">
        <v>2319</v>
      </c>
      <c r="K2292" s="31">
        <v>2.1561017680034502</v>
      </c>
      <c r="L2292" s="31" t="s">
        <v>1357</v>
      </c>
      <c r="M2292" s="31">
        <f t="shared" si="80"/>
        <v>2.1561017680034502</v>
      </c>
      <c r="N2292" s="31">
        <f t="shared" si="78"/>
        <v>0</v>
      </c>
    </row>
    <row r="2293" spans="1:14" x14ac:dyDescent="0.45">
      <c r="A2293" s="31" t="str">
        <f t="shared" si="79"/>
        <v>E09000019_CIN episodes for children aged &lt;1 at 31st March 2019 with physical abuse identified as a factor at CIN assessment (excluding looked after children)_Number</v>
      </c>
      <c r="B2293" s="31" t="s">
        <v>500</v>
      </c>
      <c r="C2293" s="31" t="s">
        <v>501</v>
      </c>
      <c r="D2293" s="31" t="s">
        <v>474</v>
      </c>
      <c r="E2293" s="31" t="s">
        <v>475</v>
      </c>
      <c r="F2293" s="31" t="s">
        <v>131</v>
      </c>
      <c r="G2293" s="31" t="s">
        <v>135</v>
      </c>
      <c r="H2293" s="31" t="s">
        <v>743</v>
      </c>
      <c r="I2293" s="31">
        <v>11</v>
      </c>
      <c r="J2293" s="31">
        <v>2727</v>
      </c>
      <c r="K2293" s="31">
        <v>4.0337367070040298</v>
      </c>
      <c r="L2293" s="31" t="s">
        <v>1311</v>
      </c>
      <c r="M2293" s="31">
        <f t="shared" si="80"/>
        <v>4.0337367070040298</v>
      </c>
      <c r="N2293" s="31">
        <f t="shared" si="78"/>
        <v>0</v>
      </c>
    </row>
    <row r="2294" spans="1:14" x14ac:dyDescent="0.45">
      <c r="A2294" s="31" t="str">
        <f t="shared" si="79"/>
        <v>E09000020_CIN episodes for children aged &lt;1 at 31st March 2019 with physical abuse identified as a factor at CIN assessment (excluding looked after children)_Number</v>
      </c>
      <c r="B2294" s="31" t="s">
        <v>479</v>
      </c>
      <c r="C2294" s="31" t="s">
        <v>674</v>
      </c>
      <c r="D2294" s="31" t="s">
        <v>474</v>
      </c>
      <c r="E2294" s="31" t="s">
        <v>475</v>
      </c>
      <c r="F2294" s="31" t="s">
        <v>131</v>
      </c>
      <c r="G2294" s="31" t="s">
        <v>135</v>
      </c>
      <c r="H2294" s="31" t="s">
        <v>743</v>
      </c>
      <c r="I2294" s="31">
        <v>0</v>
      </c>
      <c r="J2294" s="31">
        <v>1568</v>
      </c>
      <c r="K2294" s="31">
        <v>0</v>
      </c>
      <c r="L2294" s="31" t="s">
        <v>1112</v>
      </c>
      <c r="M2294" s="31">
        <f t="shared" si="80"/>
        <v>0</v>
      </c>
      <c r="N2294" s="31">
        <f t="shared" si="78"/>
        <v>0</v>
      </c>
    </row>
    <row r="2295" spans="1:14" x14ac:dyDescent="0.45">
      <c r="A2295" s="31" t="str">
        <f t="shared" si="79"/>
        <v>E09000022_CIN episodes for children aged &lt;1 at 31st March 2019 with physical abuse identified as a factor at CIN assessment (excluding looked after children)_Number</v>
      </c>
      <c r="B2295" s="31" t="s">
        <v>335</v>
      </c>
      <c r="C2295" s="31" t="s">
        <v>336</v>
      </c>
      <c r="D2295" s="31" t="s">
        <v>474</v>
      </c>
      <c r="E2295" s="31" t="s">
        <v>475</v>
      </c>
      <c r="F2295" s="31" t="s">
        <v>131</v>
      </c>
      <c r="G2295" s="31" t="s">
        <v>135</v>
      </c>
      <c r="H2295" s="31" t="s">
        <v>743</v>
      </c>
      <c r="I2295" s="31">
        <v>16</v>
      </c>
      <c r="J2295" s="31">
        <v>3935</v>
      </c>
      <c r="K2295" s="31">
        <v>4.0660736975857699</v>
      </c>
      <c r="L2295" s="31" t="s">
        <v>1246</v>
      </c>
      <c r="M2295" s="31">
        <f t="shared" si="80"/>
        <v>4.0660736975857699</v>
      </c>
      <c r="N2295" s="31">
        <f t="shared" si="78"/>
        <v>0</v>
      </c>
    </row>
    <row r="2296" spans="1:14" x14ac:dyDescent="0.45">
      <c r="A2296" s="31" t="str">
        <f t="shared" si="79"/>
        <v>E09000023_CIN episodes for children aged &lt;1 at 31st March 2019 with physical abuse identified as a factor at CIN assessment (excluding looked after children)_Number</v>
      </c>
      <c r="B2296" s="31" t="s">
        <v>343</v>
      </c>
      <c r="C2296" s="31" t="s">
        <v>344</v>
      </c>
      <c r="D2296" s="31" t="s">
        <v>474</v>
      </c>
      <c r="E2296" s="31" t="s">
        <v>475</v>
      </c>
      <c r="F2296" s="31" t="s">
        <v>131</v>
      </c>
      <c r="G2296" s="31" t="s">
        <v>135</v>
      </c>
      <c r="H2296" s="31" t="s">
        <v>743</v>
      </c>
      <c r="I2296" s="31">
        <v>14</v>
      </c>
      <c r="J2296" s="31">
        <v>4505</v>
      </c>
      <c r="K2296" s="31">
        <v>3.1076581576026601</v>
      </c>
      <c r="L2296" s="31" t="s">
        <v>1358</v>
      </c>
      <c r="M2296" s="31">
        <f t="shared" si="80"/>
        <v>3.1076581576026601</v>
      </c>
      <c r="N2296" s="31">
        <f t="shared" si="78"/>
        <v>0</v>
      </c>
    </row>
    <row r="2297" spans="1:14" x14ac:dyDescent="0.45">
      <c r="A2297" s="31" t="str">
        <f t="shared" si="79"/>
        <v>E09000028_CIN episodes for children aged &lt;1 at 31st March 2019 with physical abuse identified as a factor at CIN assessment (excluding looked after children)_Number</v>
      </c>
      <c r="B2297" s="31" t="s">
        <v>414</v>
      </c>
      <c r="C2297" s="31" t="s">
        <v>415</v>
      </c>
      <c r="D2297" s="31" t="s">
        <v>474</v>
      </c>
      <c r="E2297" s="31" t="s">
        <v>475</v>
      </c>
      <c r="F2297" s="31" t="s">
        <v>131</v>
      </c>
      <c r="G2297" s="31" t="s">
        <v>135</v>
      </c>
      <c r="H2297" s="31" t="s">
        <v>743</v>
      </c>
      <c r="I2297" s="31">
        <v>18</v>
      </c>
      <c r="J2297" s="31">
        <v>4154</v>
      </c>
      <c r="K2297" s="31">
        <v>4.3331728454501697</v>
      </c>
      <c r="L2297" s="31" t="s">
        <v>1333</v>
      </c>
      <c r="M2297" s="31">
        <f t="shared" si="80"/>
        <v>4.3331728454501697</v>
      </c>
      <c r="N2297" s="31">
        <f t="shared" si="78"/>
        <v>0</v>
      </c>
    </row>
    <row r="2298" spans="1:14" x14ac:dyDescent="0.45">
      <c r="A2298" s="31" t="str">
        <f t="shared" si="79"/>
        <v>E09000030_CIN episodes for children aged &lt;1 at 31st March 2019 with physical abuse identified as a factor at CIN assessment (excluding looked after children)_Number</v>
      </c>
      <c r="B2298" s="31" t="s">
        <v>440</v>
      </c>
      <c r="C2298" s="31" t="s">
        <v>441</v>
      </c>
      <c r="D2298" s="31" t="s">
        <v>474</v>
      </c>
      <c r="E2298" s="31" t="s">
        <v>475</v>
      </c>
      <c r="F2298" s="31" t="s">
        <v>131</v>
      </c>
      <c r="G2298" s="31" t="s">
        <v>135</v>
      </c>
      <c r="H2298" s="31" t="s">
        <v>743</v>
      </c>
      <c r="I2298" s="31">
        <v>16</v>
      </c>
      <c r="J2298" s="31">
        <v>4529</v>
      </c>
      <c r="K2298" s="31">
        <v>3.5327886950761802</v>
      </c>
      <c r="L2298" s="31" t="s">
        <v>1335</v>
      </c>
      <c r="M2298" s="31">
        <f t="shared" si="80"/>
        <v>3.5327886950761802</v>
      </c>
      <c r="N2298" s="31">
        <f t="shared" si="78"/>
        <v>0</v>
      </c>
    </row>
    <row r="2299" spans="1:14" x14ac:dyDescent="0.45">
      <c r="A2299" s="31" t="str">
        <f t="shared" si="79"/>
        <v>E09000032_CIN episodes for children aged &lt;1 at 31st March 2019 with physical abuse identified as a factor at CIN assessment (excluding looked after children)_Number</v>
      </c>
      <c r="B2299" s="31" t="s">
        <v>450</v>
      </c>
      <c r="C2299" s="31" t="s">
        <v>451</v>
      </c>
      <c r="D2299" s="31" t="s">
        <v>474</v>
      </c>
      <c r="E2299" s="31" t="s">
        <v>475</v>
      </c>
      <c r="F2299" s="31" t="s">
        <v>131</v>
      </c>
      <c r="G2299" s="31" t="s">
        <v>135</v>
      </c>
      <c r="H2299" s="31" t="s">
        <v>743</v>
      </c>
      <c r="I2299" s="31">
        <v>6</v>
      </c>
      <c r="J2299" s="31">
        <v>4567</v>
      </c>
      <c r="K2299" s="31">
        <v>1.3137727173199001</v>
      </c>
      <c r="L2299" s="31" t="s">
        <v>1359</v>
      </c>
      <c r="M2299" s="31">
        <f t="shared" si="80"/>
        <v>1.3137727173199001</v>
      </c>
      <c r="N2299" s="31">
        <f t="shared" si="78"/>
        <v>0</v>
      </c>
    </row>
    <row r="2300" spans="1:14" x14ac:dyDescent="0.45">
      <c r="A2300" s="31" t="str">
        <f t="shared" si="79"/>
        <v>E09000033_CIN episodes for children aged &lt;1 at 31st March 2019 with physical abuse identified as a factor at CIN assessment (excluding looked after children)_Number</v>
      </c>
      <c r="B2300" s="31" t="s">
        <v>506</v>
      </c>
      <c r="C2300" s="31" t="s">
        <v>507</v>
      </c>
      <c r="D2300" s="31" t="s">
        <v>474</v>
      </c>
      <c r="E2300" s="31" t="s">
        <v>475</v>
      </c>
      <c r="F2300" s="31" t="s">
        <v>131</v>
      </c>
      <c r="G2300" s="31" t="s">
        <v>135</v>
      </c>
      <c r="H2300" s="31" t="s">
        <v>743</v>
      </c>
      <c r="I2300" s="31">
        <v>6</v>
      </c>
      <c r="J2300" s="31">
        <v>2589</v>
      </c>
      <c r="K2300" s="31">
        <v>2.3174971031286198</v>
      </c>
      <c r="L2300" s="31" t="s">
        <v>1360</v>
      </c>
      <c r="M2300" s="31">
        <f t="shared" si="80"/>
        <v>2.3174971031286198</v>
      </c>
      <c r="N2300" s="31">
        <f t="shared" si="78"/>
        <v>0</v>
      </c>
    </row>
    <row r="2301" spans="1:14" x14ac:dyDescent="0.45">
      <c r="A2301" s="31" t="str">
        <f t="shared" si="79"/>
        <v>E09000002_CIN episodes for children aged &lt;1 at 31st March 2019 with physical abuse identified as a factor at CIN assessment (excluding looked after children)_Number</v>
      </c>
      <c r="B2301" s="31" t="s">
        <v>227</v>
      </c>
      <c r="C2301" s="31" t="s">
        <v>228</v>
      </c>
      <c r="D2301" s="31" t="s">
        <v>474</v>
      </c>
      <c r="E2301" s="31" t="s">
        <v>475</v>
      </c>
      <c r="F2301" s="31" t="s">
        <v>131</v>
      </c>
      <c r="G2301" s="31" t="s">
        <v>135</v>
      </c>
      <c r="H2301" s="31" t="s">
        <v>743</v>
      </c>
      <c r="I2301" s="31">
        <v>14</v>
      </c>
      <c r="J2301" s="31">
        <v>3819</v>
      </c>
      <c r="K2301" s="31">
        <v>3.6658811207122302</v>
      </c>
      <c r="L2301" s="31" t="s">
        <v>1344</v>
      </c>
      <c r="M2301" s="31">
        <f t="shared" si="80"/>
        <v>3.6658811207122302</v>
      </c>
      <c r="N2301" s="31">
        <f t="shared" si="78"/>
        <v>0</v>
      </c>
    </row>
    <row r="2302" spans="1:14" x14ac:dyDescent="0.45">
      <c r="A2302" s="31" t="str">
        <f t="shared" si="79"/>
        <v>E09000003_CIN episodes for children aged &lt;1 at 31st March 2019 with physical abuse identified as a factor at CIN assessment (excluding looked after children)_Number</v>
      </c>
      <c r="B2302" s="31" t="s">
        <v>233</v>
      </c>
      <c r="C2302" s="31" t="s">
        <v>234</v>
      </c>
      <c r="D2302" s="31" t="s">
        <v>474</v>
      </c>
      <c r="E2302" s="31" t="s">
        <v>475</v>
      </c>
      <c r="F2302" s="31" t="s">
        <v>131</v>
      </c>
      <c r="G2302" s="31" t="s">
        <v>135</v>
      </c>
      <c r="H2302" s="31" t="s">
        <v>743</v>
      </c>
      <c r="I2302" s="31">
        <v>11</v>
      </c>
      <c r="J2302" s="31">
        <v>5250</v>
      </c>
      <c r="K2302" s="31">
        <v>2.0952380952380998</v>
      </c>
      <c r="L2302" s="31" t="s">
        <v>1361</v>
      </c>
      <c r="M2302" s="31">
        <f t="shared" si="80"/>
        <v>2.0952380952380998</v>
      </c>
      <c r="N2302" s="31">
        <f t="shared" si="78"/>
        <v>0</v>
      </c>
    </row>
    <row r="2303" spans="1:14" x14ac:dyDescent="0.45">
      <c r="A2303" s="31" t="str">
        <f t="shared" si="79"/>
        <v>E09000004_CIN episodes for children aged &lt;1 at 31st March 2019 with physical abuse identified as a factor at CIN assessment (excluding looked after children)_Number</v>
      </c>
      <c r="B2303" s="31" t="s">
        <v>242</v>
      </c>
      <c r="C2303" s="31" t="s">
        <v>243</v>
      </c>
      <c r="D2303" s="31" t="s">
        <v>474</v>
      </c>
      <c r="E2303" s="31" t="s">
        <v>475</v>
      </c>
      <c r="F2303" s="31" t="s">
        <v>131</v>
      </c>
      <c r="G2303" s="31" t="s">
        <v>135</v>
      </c>
      <c r="H2303" s="31" t="s">
        <v>743</v>
      </c>
      <c r="I2303" s="31">
        <v>9</v>
      </c>
      <c r="J2303" s="31">
        <v>3133</v>
      </c>
      <c r="K2303" s="31">
        <v>2.8726460261729998</v>
      </c>
      <c r="L2303" s="31" t="s">
        <v>1336</v>
      </c>
      <c r="M2303" s="31">
        <f t="shared" si="80"/>
        <v>2.8726460261729998</v>
      </c>
      <c r="N2303" s="31">
        <f t="shared" si="78"/>
        <v>0</v>
      </c>
    </row>
    <row r="2304" spans="1:14" x14ac:dyDescent="0.45">
      <c r="A2304" s="31" t="str">
        <f t="shared" si="79"/>
        <v>E09000005_CIN episodes for children aged &lt;1 at 31st March 2019 with physical abuse identified as a factor at CIN assessment (excluding looked after children)_Number</v>
      </c>
      <c r="B2304" s="31" t="s">
        <v>261</v>
      </c>
      <c r="C2304" s="31" t="s">
        <v>262</v>
      </c>
      <c r="D2304" s="31" t="s">
        <v>474</v>
      </c>
      <c r="E2304" s="31" t="s">
        <v>475</v>
      </c>
      <c r="F2304" s="31" t="s">
        <v>131</v>
      </c>
      <c r="G2304" s="31" t="s">
        <v>135</v>
      </c>
      <c r="H2304" s="31" t="s">
        <v>743</v>
      </c>
      <c r="I2304" s="31">
        <v>15</v>
      </c>
      <c r="J2304" s="31">
        <v>4825</v>
      </c>
      <c r="K2304" s="31">
        <v>3.1088082901554399</v>
      </c>
      <c r="L2304" s="31" t="s">
        <v>1358</v>
      </c>
      <c r="M2304" s="31">
        <f t="shared" si="80"/>
        <v>3.1088082901554399</v>
      </c>
      <c r="N2304" s="31">
        <f t="shared" si="78"/>
        <v>0</v>
      </c>
    </row>
    <row r="2305" spans="1:14" x14ac:dyDescent="0.45">
      <c r="A2305" s="31" t="str">
        <f t="shared" si="79"/>
        <v>E09000006_CIN episodes for children aged &lt;1 at 31st March 2019 with physical abuse identified as a factor at CIN assessment (excluding looked after children)_Number</v>
      </c>
      <c r="B2305" s="31" t="s">
        <v>267</v>
      </c>
      <c r="C2305" s="31" t="s">
        <v>268</v>
      </c>
      <c r="D2305" s="31" t="s">
        <v>474</v>
      </c>
      <c r="E2305" s="31" t="s">
        <v>475</v>
      </c>
      <c r="F2305" s="31" t="s">
        <v>131</v>
      </c>
      <c r="G2305" s="31" t="s">
        <v>135</v>
      </c>
      <c r="H2305" s="31" t="s">
        <v>743</v>
      </c>
      <c r="I2305" s="31">
        <v>14</v>
      </c>
      <c r="J2305" s="31">
        <v>4232</v>
      </c>
      <c r="K2305" s="31">
        <v>3.3081285444234401</v>
      </c>
      <c r="L2305" s="31" t="s">
        <v>1345</v>
      </c>
      <c r="M2305" s="31">
        <f t="shared" si="80"/>
        <v>3.3081285444234401</v>
      </c>
      <c r="N2305" s="31">
        <f t="shared" si="78"/>
        <v>0</v>
      </c>
    </row>
    <row r="2306" spans="1:14" x14ac:dyDescent="0.45">
      <c r="A2306" s="31" t="str">
        <f t="shared" si="79"/>
        <v>E09000008_CIN episodes for children aged &lt;1 at 31st March 2019 with physical abuse identified as a factor at CIN assessment (excluding looked after children)_Number</v>
      </c>
      <c r="B2306" s="31" t="s">
        <v>486</v>
      </c>
      <c r="C2306" s="31" t="s">
        <v>487</v>
      </c>
      <c r="D2306" s="31" t="s">
        <v>474</v>
      </c>
      <c r="E2306" s="31" t="s">
        <v>475</v>
      </c>
      <c r="F2306" s="31" t="s">
        <v>131</v>
      </c>
      <c r="G2306" s="31" t="s">
        <v>135</v>
      </c>
      <c r="H2306" s="31" t="s">
        <v>743</v>
      </c>
      <c r="I2306" s="31">
        <v>18</v>
      </c>
      <c r="J2306" s="31">
        <v>5591</v>
      </c>
      <c r="K2306" s="31">
        <v>3.2194598461813602</v>
      </c>
      <c r="L2306" s="31" t="s">
        <v>1362</v>
      </c>
      <c r="M2306" s="31">
        <f t="shared" si="80"/>
        <v>3.2194598461813602</v>
      </c>
      <c r="N2306" s="31">
        <f t="shared" si="78"/>
        <v>0</v>
      </c>
    </row>
    <row r="2307" spans="1:14" x14ac:dyDescent="0.45">
      <c r="A2307" s="31" t="str">
        <f t="shared" si="79"/>
        <v>E09000009_CIN episodes for children aged &lt;1 at 31st March 2019 with physical abuse identified as a factor at CIN assessment (excluding looked after children)_Number</v>
      </c>
      <c r="B2307" s="31" t="s">
        <v>509</v>
      </c>
      <c r="C2307" s="31" t="s">
        <v>510</v>
      </c>
      <c r="D2307" s="31" t="s">
        <v>474</v>
      </c>
      <c r="E2307" s="31" t="s">
        <v>475</v>
      </c>
      <c r="F2307" s="31" t="s">
        <v>131</v>
      </c>
      <c r="G2307" s="31" t="s">
        <v>135</v>
      </c>
      <c r="H2307" s="31" t="s">
        <v>743</v>
      </c>
      <c r="I2307" s="31">
        <v>6</v>
      </c>
      <c r="J2307" s="31">
        <v>4807</v>
      </c>
      <c r="K2307" s="31">
        <v>1.2481797378822601</v>
      </c>
      <c r="L2307" s="31" t="s">
        <v>1363</v>
      </c>
      <c r="M2307" s="31">
        <f t="shared" si="80"/>
        <v>1.2481797378822601</v>
      </c>
      <c r="N2307" s="31">
        <f t="shared" ref="N2307:N2370" si="81">IF(OR(C2307="City of London",C2307="Isles of Scilly"),1,0)</f>
        <v>0</v>
      </c>
    </row>
    <row r="2308" spans="1:14" x14ac:dyDescent="0.45">
      <c r="A2308" s="31" t="str">
        <f t="shared" si="79"/>
        <v>E09000010_CIN episodes for children aged &lt;1 at 31st March 2019 with physical abuse identified as a factor at CIN assessment (excluding looked after children)_Number</v>
      </c>
      <c r="B2308" s="31" t="s">
        <v>301</v>
      </c>
      <c r="C2308" s="31" t="s">
        <v>302</v>
      </c>
      <c r="D2308" s="31" t="s">
        <v>474</v>
      </c>
      <c r="E2308" s="31" t="s">
        <v>475</v>
      </c>
      <c r="F2308" s="31" t="s">
        <v>131</v>
      </c>
      <c r="G2308" s="31" t="s">
        <v>135</v>
      </c>
      <c r="H2308" s="31" t="s">
        <v>743</v>
      </c>
      <c r="I2308" s="31">
        <v>20</v>
      </c>
      <c r="J2308" s="31">
        <v>4739</v>
      </c>
      <c r="K2308" s="31">
        <v>4.2202996412745302</v>
      </c>
      <c r="L2308" s="31" t="s">
        <v>1323</v>
      </c>
      <c r="M2308" s="31">
        <f t="shared" si="80"/>
        <v>4.2202996412745302</v>
      </c>
      <c r="N2308" s="31">
        <f t="shared" si="81"/>
        <v>0</v>
      </c>
    </row>
    <row r="2309" spans="1:14" x14ac:dyDescent="0.45">
      <c r="A2309" s="31" t="str">
        <f t="shared" si="79"/>
        <v>E09000014_CIN episodes for children aged &lt;1 at 31st March 2019 with physical abuse identified as a factor at CIN assessment (excluding looked after children)_Number</v>
      </c>
      <c r="B2309" s="31" t="s">
        <v>311</v>
      </c>
      <c r="C2309" s="31" t="s">
        <v>312</v>
      </c>
      <c r="D2309" s="31" t="s">
        <v>474</v>
      </c>
      <c r="E2309" s="31" t="s">
        <v>475</v>
      </c>
      <c r="F2309" s="31" t="s">
        <v>131</v>
      </c>
      <c r="G2309" s="31" t="s">
        <v>135</v>
      </c>
      <c r="H2309" s="31" t="s">
        <v>743</v>
      </c>
      <c r="I2309" s="31">
        <v>20</v>
      </c>
      <c r="J2309" s="31">
        <v>3767</v>
      </c>
      <c r="K2309" s="31">
        <v>5.3092646668436396</v>
      </c>
      <c r="L2309" s="31" t="s">
        <v>1302</v>
      </c>
      <c r="M2309" s="31">
        <f t="shared" si="80"/>
        <v>5.3092646668436396</v>
      </c>
      <c r="N2309" s="31">
        <f t="shared" si="81"/>
        <v>0</v>
      </c>
    </row>
    <row r="2310" spans="1:14" x14ac:dyDescent="0.45">
      <c r="A2310" s="31" t="str">
        <f t="shared" si="79"/>
        <v>E09000015_CIN episodes for children aged &lt;1 at 31st March 2019 with physical abuse identified as a factor at CIN assessment (excluding looked after children)_Number</v>
      </c>
      <c r="B2310" s="31" t="s">
        <v>496</v>
      </c>
      <c r="C2310" s="31" t="s">
        <v>497</v>
      </c>
      <c r="D2310" s="31" t="s">
        <v>474</v>
      </c>
      <c r="E2310" s="31" t="s">
        <v>475</v>
      </c>
      <c r="F2310" s="31" t="s">
        <v>131</v>
      </c>
      <c r="G2310" s="31" t="s">
        <v>135</v>
      </c>
      <c r="H2310" s="31" t="s">
        <v>743</v>
      </c>
      <c r="I2310" s="31">
        <v>8</v>
      </c>
      <c r="J2310" s="31">
        <v>3577</v>
      </c>
      <c r="K2310" s="31">
        <v>2.23651104277327</v>
      </c>
      <c r="L2310" s="31" t="s">
        <v>1357</v>
      </c>
      <c r="M2310" s="31">
        <f t="shared" si="80"/>
        <v>2.23651104277327</v>
      </c>
      <c r="N2310" s="31">
        <f t="shared" si="81"/>
        <v>0</v>
      </c>
    </row>
    <row r="2311" spans="1:14" x14ac:dyDescent="0.45">
      <c r="A2311" s="31" t="str">
        <f t="shared" si="79"/>
        <v>E09000016_CIN episodes for children aged &lt;1 at 31st March 2019 with physical abuse identified as a factor at CIN assessment (excluding looked after children)_Number</v>
      </c>
      <c r="B2311" s="31" t="s">
        <v>315</v>
      </c>
      <c r="C2311" s="31" t="s">
        <v>316</v>
      </c>
      <c r="D2311" s="31" t="s">
        <v>474</v>
      </c>
      <c r="E2311" s="31" t="s">
        <v>475</v>
      </c>
      <c r="F2311" s="31" t="s">
        <v>131</v>
      </c>
      <c r="G2311" s="31" t="s">
        <v>135</v>
      </c>
      <c r="H2311" s="31" t="s">
        <v>743</v>
      </c>
      <c r="I2311" s="31" t="s">
        <v>1280</v>
      </c>
      <c r="J2311" s="31">
        <v>3365</v>
      </c>
      <c r="K2311" s="31" t="s">
        <v>1280</v>
      </c>
      <c r="L2311" s="31" t="s">
        <v>70</v>
      </c>
      <c r="M2311" s="31" t="s">
        <v>70</v>
      </c>
      <c r="N2311" s="31">
        <f t="shared" si="81"/>
        <v>0</v>
      </c>
    </row>
    <row r="2312" spans="1:14" x14ac:dyDescent="0.45">
      <c r="A2312" s="31" t="str">
        <f t="shared" si="79"/>
        <v>E09000017_CIN episodes for children aged &lt;1 at 31st March 2019 with physical abuse identified as a factor at CIN assessment (excluding looked after children)_Number</v>
      </c>
      <c r="B2312" s="31" t="s">
        <v>321</v>
      </c>
      <c r="C2312" s="31" t="s">
        <v>322</v>
      </c>
      <c r="D2312" s="31" t="s">
        <v>474</v>
      </c>
      <c r="E2312" s="31" t="s">
        <v>475</v>
      </c>
      <c r="F2312" s="31" t="s">
        <v>131</v>
      </c>
      <c r="G2312" s="31" t="s">
        <v>135</v>
      </c>
      <c r="H2312" s="31" t="s">
        <v>743</v>
      </c>
      <c r="I2312" s="31">
        <v>12</v>
      </c>
      <c r="J2312" s="31">
        <v>4372</v>
      </c>
      <c r="K2312" s="31">
        <v>2.7447392497712699</v>
      </c>
      <c r="L2312" s="31" t="s">
        <v>1364</v>
      </c>
      <c r="M2312" s="31">
        <f t="shared" si="80"/>
        <v>2.7447392497712699</v>
      </c>
      <c r="N2312" s="31">
        <f t="shared" si="81"/>
        <v>0</v>
      </c>
    </row>
    <row r="2313" spans="1:14" x14ac:dyDescent="0.45">
      <c r="A2313" s="31" t="str">
        <f t="shared" si="79"/>
        <v>E09000018_CIN episodes for children aged &lt;1 at 31st March 2019 with physical abuse identified as a factor at CIN assessment (excluding looked after children)_Number</v>
      </c>
      <c r="B2313" s="31" t="s">
        <v>323</v>
      </c>
      <c r="C2313" s="31" t="s">
        <v>324</v>
      </c>
      <c r="D2313" s="31" t="s">
        <v>474</v>
      </c>
      <c r="E2313" s="31" t="s">
        <v>475</v>
      </c>
      <c r="F2313" s="31" t="s">
        <v>131</v>
      </c>
      <c r="G2313" s="31" t="s">
        <v>135</v>
      </c>
      <c r="H2313" s="31" t="s">
        <v>743</v>
      </c>
      <c r="I2313" s="31" t="s">
        <v>1280</v>
      </c>
      <c r="J2313" s="31">
        <v>3987</v>
      </c>
      <c r="K2313" s="31" t="s">
        <v>1280</v>
      </c>
      <c r="L2313" s="31" t="s">
        <v>70</v>
      </c>
      <c r="M2313" s="31" t="s">
        <v>70</v>
      </c>
      <c r="N2313" s="31">
        <f t="shared" si="81"/>
        <v>0</v>
      </c>
    </row>
    <row r="2314" spans="1:14" x14ac:dyDescent="0.45">
      <c r="A2314" s="31" t="str">
        <f t="shared" si="79"/>
        <v>E09000021_CIN episodes for children aged &lt;1 at 31st March 2019 with physical abuse identified as a factor at CIN assessment (excluding looked after children)_Number</v>
      </c>
      <c r="B2314" s="31" t="s">
        <v>520</v>
      </c>
      <c r="C2314" s="31" t="s">
        <v>521</v>
      </c>
      <c r="D2314" s="31" t="s">
        <v>474</v>
      </c>
      <c r="E2314" s="31" t="s">
        <v>475</v>
      </c>
      <c r="F2314" s="31" t="s">
        <v>131</v>
      </c>
      <c r="G2314" s="31" t="s">
        <v>135</v>
      </c>
      <c r="H2314" s="31" t="s">
        <v>743</v>
      </c>
      <c r="I2314" s="31">
        <v>7</v>
      </c>
      <c r="J2314" s="31">
        <v>2087</v>
      </c>
      <c r="K2314" s="31">
        <v>3.3540967896502201</v>
      </c>
      <c r="L2314" s="31" t="s">
        <v>1365</v>
      </c>
      <c r="M2314" s="31">
        <f t="shared" si="80"/>
        <v>3.3540967896502201</v>
      </c>
      <c r="N2314" s="31">
        <f t="shared" si="81"/>
        <v>0</v>
      </c>
    </row>
    <row r="2315" spans="1:14" x14ac:dyDescent="0.45">
      <c r="A2315" s="31" t="str">
        <f t="shared" ref="A2315:A2378" si="82">CONCATENATE(B2315,"_",G2315,"_",H2315)</f>
        <v>E09000024_CIN episodes for children aged &lt;1 at 31st March 2019 with physical abuse identified as a factor at CIN assessment (excluding looked after children)_Number</v>
      </c>
      <c r="B2315" s="31" t="s">
        <v>353</v>
      </c>
      <c r="C2315" s="31" t="s">
        <v>354</v>
      </c>
      <c r="D2315" s="31" t="s">
        <v>474</v>
      </c>
      <c r="E2315" s="31" t="s">
        <v>475</v>
      </c>
      <c r="F2315" s="31" t="s">
        <v>131</v>
      </c>
      <c r="G2315" s="31" t="s">
        <v>135</v>
      </c>
      <c r="H2315" s="31" t="s">
        <v>743</v>
      </c>
      <c r="I2315" s="31">
        <v>11</v>
      </c>
      <c r="J2315" s="31">
        <v>3035</v>
      </c>
      <c r="K2315" s="31">
        <v>3.6243822075782499</v>
      </c>
      <c r="L2315" s="31" t="s">
        <v>1239</v>
      </c>
      <c r="M2315" s="31">
        <f t="shared" si="80"/>
        <v>3.6243822075782499</v>
      </c>
      <c r="N2315" s="31">
        <f t="shared" si="81"/>
        <v>0</v>
      </c>
    </row>
    <row r="2316" spans="1:14" x14ac:dyDescent="0.45">
      <c r="A2316" s="31" t="str">
        <f t="shared" si="82"/>
        <v>E09000025_CIN episodes for children aged &lt;1 at 31st March 2019 with physical abuse identified as a factor at CIN assessment (excluding looked after children)_Number</v>
      </c>
      <c r="B2316" s="31" t="s">
        <v>359</v>
      </c>
      <c r="C2316" s="31" t="s">
        <v>360</v>
      </c>
      <c r="D2316" s="31" t="s">
        <v>474</v>
      </c>
      <c r="E2316" s="31" t="s">
        <v>475</v>
      </c>
      <c r="F2316" s="31" t="s">
        <v>131</v>
      </c>
      <c r="G2316" s="31" t="s">
        <v>135</v>
      </c>
      <c r="H2316" s="31" t="s">
        <v>743</v>
      </c>
      <c r="I2316" s="31">
        <v>19</v>
      </c>
      <c r="J2316" s="31">
        <v>5706</v>
      </c>
      <c r="K2316" s="31">
        <v>3.3298282509638999</v>
      </c>
      <c r="L2316" s="31" t="s">
        <v>1345</v>
      </c>
      <c r="M2316" s="31">
        <f t="shared" ref="M2316:M2379" si="83">K2316</f>
        <v>3.3298282509638999</v>
      </c>
      <c r="N2316" s="31">
        <f t="shared" si="81"/>
        <v>0</v>
      </c>
    </row>
    <row r="2317" spans="1:14" x14ac:dyDescent="0.45">
      <c r="A2317" s="31" t="str">
        <f t="shared" si="82"/>
        <v>E09000026_CIN episodes for children aged &lt;1 at 31st March 2019 with physical abuse identified as a factor at CIN assessment (excluding looked after children)_Number</v>
      </c>
      <c r="B2317" s="31" t="s">
        <v>385</v>
      </c>
      <c r="C2317" s="31" t="s">
        <v>386</v>
      </c>
      <c r="D2317" s="31" t="s">
        <v>474</v>
      </c>
      <c r="E2317" s="31" t="s">
        <v>475</v>
      </c>
      <c r="F2317" s="31" t="s">
        <v>131</v>
      </c>
      <c r="G2317" s="31" t="s">
        <v>135</v>
      </c>
      <c r="H2317" s="31" t="s">
        <v>743</v>
      </c>
      <c r="I2317" s="31" t="s">
        <v>1280</v>
      </c>
      <c r="J2317" s="31">
        <v>4605</v>
      </c>
      <c r="K2317" s="31" t="s">
        <v>1280</v>
      </c>
      <c r="L2317" s="31" t="s">
        <v>70</v>
      </c>
      <c r="M2317" s="31" t="s">
        <v>70</v>
      </c>
      <c r="N2317" s="31">
        <f t="shared" si="81"/>
        <v>0</v>
      </c>
    </row>
    <row r="2318" spans="1:14" x14ac:dyDescent="0.45">
      <c r="A2318" s="31" t="str">
        <f t="shared" si="82"/>
        <v>E09000027_CIN episodes for children aged &lt;1 at 31st March 2019 with physical abuse identified as a factor at CIN assessment (excluding looked after children)_Number</v>
      </c>
      <c r="B2318" s="31" t="s">
        <v>389</v>
      </c>
      <c r="C2318" s="31" t="s">
        <v>390</v>
      </c>
      <c r="D2318" s="31" t="s">
        <v>474</v>
      </c>
      <c r="E2318" s="31" t="s">
        <v>475</v>
      </c>
      <c r="F2318" s="31" t="s">
        <v>131</v>
      </c>
      <c r="G2318" s="31" t="s">
        <v>135</v>
      </c>
      <c r="H2318" s="31" t="s">
        <v>743</v>
      </c>
      <c r="I2318" s="31">
        <v>11</v>
      </c>
      <c r="J2318" s="31">
        <v>2396</v>
      </c>
      <c r="K2318" s="31">
        <v>4.5909849749582596</v>
      </c>
      <c r="L2318" s="31" t="s">
        <v>1341</v>
      </c>
      <c r="M2318" s="31">
        <f t="shared" si="83"/>
        <v>4.5909849749582596</v>
      </c>
      <c r="N2318" s="31">
        <f t="shared" si="81"/>
        <v>0</v>
      </c>
    </row>
    <row r="2319" spans="1:14" x14ac:dyDescent="0.45">
      <c r="A2319" s="31" t="str">
        <f t="shared" si="82"/>
        <v>E09000029_CIN episodes for children aged &lt;1 at 31st March 2019 with physical abuse identified as a factor at CIN assessment (excluding looked after children)_Number</v>
      </c>
      <c r="B2319" s="31" t="s">
        <v>432</v>
      </c>
      <c r="C2319" s="31" t="s">
        <v>433</v>
      </c>
      <c r="D2319" s="31" t="s">
        <v>474</v>
      </c>
      <c r="E2319" s="31" t="s">
        <v>475</v>
      </c>
      <c r="F2319" s="31" t="s">
        <v>131</v>
      </c>
      <c r="G2319" s="31" t="s">
        <v>135</v>
      </c>
      <c r="H2319" s="31" t="s">
        <v>743</v>
      </c>
      <c r="I2319" s="31">
        <v>10</v>
      </c>
      <c r="J2319" s="31">
        <v>2549</v>
      </c>
      <c r="K2319" s="31">
        <v>3.9231071008238501</v>
      </c>
      <c r="L2319" s="31" t="s">
        <v>1274</v>
      </c>
      <c r="M2319" s="31">
        <f t="shared" si="83"/>
        <v>3.9231071008238501</v>
      </c>
      <c r="N2319" s="31">
        <f t="shared" si="81"/>
        <v>0</v>
      </c>
    </row>
    <row r="2320" spans="1:14" x14ac:dyDescent="0.45">
      <c r="A2320" s="31" t="str">
        <f t="shared" si="82"/>
        <v>E09000031_CIN episodes for children aged &lt;1 at 31st March 2019 with physical abuse identified as a factor at CIN assessment (excluding looked after children)_Number</v>
      </c>
      <c r="B2320" s="31" t="s">
        <v>448</v>
      </c>
      <c r="C2320" s="31" t="s">
        <v>449</v>
      </c>
      <c r="D2320" s="31" t="s">
        <v>474</v>
      </c>
      <c r="E2320" s="31" t="s">
        <v>475</v>
      </c>
      <c r="F2320" s="31" t="s">
        <v>131</v>
      </c>
      <c r="G2320" s="31" t="s">
        <v>135</v>
      </c>
      <c r="H2320" s="31" t="s">
        <v>743</v>
      </c>
      <c r="I2320" s="31">
        <v>6</v>
      </c>
      <c r="J2320" s="31">
        <v>4448</v>
      </c>
      <c r="K2320" s="31">
        <v>1.3489208633093499</v>
      </c>
      <c r="L2320" s="31" t="s">
        <v>1359</v>
      </c>
      <c r="M2320" s="31">
        <f t="shared" si="83"/>
        <v>1.3489208633093499</v>
      </c>
      <c r="N2320" s="31">
        <f t="shared" si="81"/>
        <v>0</v>
      </c>
    </row>
    <row r="2321" spans="1:14" x14ac:dyDescent="0.45">
      <c r="A2321" s="31" t="str">
        <f t="shared" si="82"/>
        <v>E08000025_CIN episodes for children aged &lt;1 at 31st March 2019 with physical abuse identified as a factor at CIN assessment (excluding looked after children)_Number</v>
      </c>
      <c r="B2321" s="31" t="s">
        <v>245</v>
      </c>
      <c r="C2321" s="31" t="s">
        <v>246</v>
      </c>
      <c r="D2321" s="31" t="s">
        <v>474</v>
      </c>
      <c r="E2321" s="31" t="s">
        <v>475</v>
      </c>
      <c r="F2321" s="31" t="s">
        <v>131</v>
      </c>
      <c r="G2321" s="31" t="s">
        <v>135</v>
      </c>
      <c r="H2321" s="31" t="s">
        <v>743</v>
      </c>
      <c r="I2321" s="31">
        <v>77</v>
      </c>
      <c r="J2321" s="31">
        <v>16082</v>
      </c>
      <c r="K2321" s="31">
        <v>4.7879616963064304</v>
      </c>
      <c r="L2321" s="31" t="s">
        <v>1337</v>
      </c>
      <c r="M2321" s="31">
        <f t="shared" si="83"/>
        <v>4.7879616963064304</v>
      </c>
      <c r="N2321" s="31">
        <f t="shared" si="81"/>
        <v>0</v>
      </c>
    </row>
    <row r="2322" spans="1:14" x14ac:dyDescent="0.45">
      <c r="A2322" s="31" t="str">
        <f t="shared" si="82"/>
        <v>E08000026_CIN episodes for children aged &lt;1 at 31st March 2019 with physical abuse identified as a factor at CIN assessment (excluding looked after children)_Number</v>
      </c>
      <c r="B2322" s="31" t="s">
        <v>283</v>
      </c>
      <c r="C2322" s="31" t="s">
        <v>284</v>
      </c>
      <c r="D2322" s="31" t="s">
        <v>474</v>
      </c>
      <c r="E2322" s="31" t="s">
        <v>475</v>
      </c>
      <c r="F2322" s="31" t="s">
        <v>131</v>
      </c>
      <c r="G2322" s="31" t="s">
        <v>135</v>
      </c>
      <c r="H2322" s="31" t="s">
        <v>743</v>
      </c>
      <c r="I2322" s="31">
        <v>21</v>
      </c>
      <c r="J2322" s="31">
        <v>4431</v>
      </c>
      <c r="K2322" s="31">
        <v>4.7393364928909998</v>
      </c>
      <c r="L2322" s="31" t="s">
        <v>1278</v>
      </c>
      <c r="M2322" s="31">
        <f t="shared" si="83"/>
        <v>4.7393364928909998</v>
      </c>
      <c r="N2322" s="31">
        <f t="shared" si="81"/>
        <v>0</v>
      </c>
    </row>
    <row r="2323" spans="1:14" x14ac:dyDescent="0.45">
      <c r="A2323" s="31" t="str">
        <f t="shared" si="82"/>
        <v>E08000027_CIN episodes for children aged &lt;1 at 31st March 2019 with physical abuse identified as a factor at CIN assessment (excluding looked after children)_Number</v>
      </c>
      <c r="B2323" s="31" t="s">
        <v>297</v>
      </c>
      <c r="C2323" s="31" t="s">
        <v>298</v>
      </c>
      <c r="D2323" s="31" t="s">
        <v>474</v>
      </c>
      <c r="E2323" s="31" t="s">
        <v>475</v>
      </c>
      <c r="F2323" s="31" t="s">
        <v>131</v>
      </c>
      <c r="G2323" s="31" t="s">
        <v>135</v>
      </c>
      <c r="H2323" s="31" t="s">
        <v>743</v>
      </c>
      <c r="I2323" s="31">
        <v>14</v>
      </c>
      <c r="J2323" s="31">
        <v>3702</v>
      </c>
      <c r="K2323" s="31">
        <v>3.7817396002160999</v>
      </c>
      <c r="L2323" s="31" t="s">
        <v>1339</v>
      </c>
      <c r="M2323" s="31">
        <f t="shared" si="83"/>
        <v>3.7817396002160999</v>
      </c>
      <c r="N2323" s="31">
        <f t="shared" si="81"/>
        <v>0</v>
      </c>
    </row>
    <row r="2324" spans="1:14" x14ac:dyDescent="0.45">
      <c r="A2324" s="31" t="str">
        <f t="shared" si="82"/>
        <v>E08000028_CIN episodes for children aged &lt;1 at 31st March 2019 with physical abuse identified as a factor at CIN assessment (excluding looked after children)_Number</v>
      </c>
      <c r="B2324" s="31" t="s">
        <v>397</v>
      </c>
      <c r="C2324" s="31" t="s">
        <v>398</v>
      </c>
      <c r="D2324" s="31" t="s">
        <v>474</v>
      </c>
      <c r="E2324" s="31" t="s">
        <v>475</v>
      </c>
      <c r="F2324" s="31" t="s">
        <v>131</v>
      </c>
      <c r="G2324" s="31" t="s">
        <v>135</v>
      </c>
      <c r="H2324" s="31" t="s">
        <v>743</v>
      </c>
      <c r="I2324" s="31">
        <v>25</v>
      </c>
      <c r="J2324" s="31">
        <v>4579</v>
      </c>
      <c r="K2324" s="31">
        <v>5.4597073596855203</v>
      </c>
      <c r="L2324" s="31" t="s">
        <v>1283</v>
      </c>
      <c r="M2324" s="31">
        <f t="shared" si="83"/>
        <v>5.4597073596855203</v>
      </c>
      <c r="N2324" s="31">
        <f t="shared" si="81"/>
        <v>0</v>
      </c>
    </row>
    <row r="2325" spans="1:14" x14ac:dyDescent="0.45">
      <c r="A2325" s="31" t="str">
        <f t="shared" si="82"/>
        <v>E08000029_CIN episodes for children aged &lt;1 at 31st March 2019 with physical abuse identified as a factor at CIN assessment (excluding looked after children)_Number</v>
      </c>
      <c r="B2325" s="31" t="s">
        <v>516</v>
      </c>
      <c r="C2325" s="31" t="s">
        <v>517</v>
      </c>
      <c r="D2325" s="31" t="s">
        <v>474</v>
      </c>
      <c r="E2325" s="31" t="s">
        <v>475</v>
      </c>
      <c r="F2325" s="31" t="s">
        <v>131</v>
      </c>
      <c r="G2325" s="31" t="s">
        <v>135</v>
      </c>
      <c r="H2325" s="31" t="s">
        <v>743</v>
      </c>
      <c r="I2325" s="31">
        <v>8</v>
      </c>
      <c r="J2325" s="31">
        <v>2300</v>
      </c>
      <c r="K2325" s="31">
        <v>3.47826086956522</v>
      </c>
      <c r="L2325" s="31" t="s">
        <v>1335</v>
      </c>
      <c r="M2325" s="31">
        <f t="shared" si="83"/>
        <v>3.47826086956522</v>
      </c>
      <c r="N2325" s="31">
        <f t="shared" si="81"/>
        <v>0</v>
      </c>
    </row>
    <row r="2326" spans="1:14" x14ac:dyDescent="0.45">
      <c r="A2326" s="31" t="str">
        <f t="shared" si="82"/>
        <v>E08000030_CIN episodes for children aged &lt;1 at 31st March 2019 with physical abuse identified as a factor at CIN assessment (excluding looked after children)_Number</v>
      </c>
      <c r="B2326" s="31" t="s">
        <v>446</v>
      </c>
      <c r="C2326" s="31" t="s">
        <v>447</v>
      </c>
      <c r="D2326" s="31" t="s">
        <v>474</v>
      </c>
      <c r="E2326" s="31" t="s">
        <v>475</v>
      </c>
      <c r="F2326" s="31" t="s">
        <v>131</v>
      </c>
      <c r="G2326" s="31" t="s">
        <v>135</v>
      </c>
      <c r="H2326" s="31" t="s">
        <v>743</v>
      </c>
      <c r="I2326" s="31">
        <v>26</v>
      </c>
      <c r="J2326" s="31">
        <v>3892</v>
      </c>
      <c r="K2326" s="31">
        <v>6.6803699897225099</v>
      </c>
      <c r="L2326" s="31" t="s">
        <v>1303</v>
      </c>
      <c r="M2326" s="31">
        <f t="shared" si="83"/>
        <v>6.6803699897225099</v>
      </c>
      <c r="N2326" s="31">
        <f t="shared" si="81"/>
        <v>0</v>
      </c>
    </row>
    <row r="2327" spans="1:14" x14ac:dyDescent="0.45">
      <c r="A2327" s="31" t="str">
        <f t="shared" si="82"/>
        <v>E08000031_CIN episodes for children aged &lt;1 at 31st March 2019 with physical abuse identified as a factor at CIN assessment (excluding looked after children)_Number</v>
      </c>
      <c r="B2327" s="31" t="s">
        <v>468</v>
      </c>
      <c r="C2327" s="31" t="s">
        <v>469</v>
      </c>
      <c r="D2327" s="31" t="s">
        <v>474</v>
      </c>
      <c r="E2327" s="31" t="s">
        <v>475</v>
      </c>
      <c r="F2327" s="31" t="s">
        <v>131</v>
      </c>
      <c r="G2327" s="31" t="s">
        <v>135</v>
      </c>
      <c r="H2327" s="31" t="s">
        <v>743</v>
      </c>
      <c r="I2327" s="31" t="s">
        <v>1280</v>
      </c>
      <c r="J2327" s="31">
        <v>3481</v>
      </c>
      <c r="K2327" s="31" t="s">
        <v>1280</v>
      </c>
      <c r="L2327" s="31" t="s">
        <v>70</v>
      </c>
      <c r="M2327" s="31" t="s">
        <v>70</v>
      </c>
      <c r="N2327" s="31">
        <f t="shared" si="81"/>
        <v>0</v>
      </c>
    </row>
    <row r="2328" spans="1:14" x14ac:dyDescent="0.45">
      <c r="A2328" s="31" t="str">
        <f t="shared" si="82"/>
        <v>E08000011_CIN episodes for children aged &lt;1 at 31st March 2019 with physical abuse identified as a factor at CIN assessment (excluding looked after children)_Number</v>
      </c>
      <c r="B2328" s="31" t="s">
        <v>333</v>
      </c>
      <c r="C2328" s="31" t="s">
        <v>334</v>
      </c>
      <c r="D2328" s="31" t="s">
        <v>474</v>
      </c>
      <c r="E2328" s="31" t="s">
        <v>475</v>
      </c>
      <c r="F2328" s="31" t="s">
        <v>131</v>
      </c>
      <c r="G2328" s="31" t="s">
        <v>135</v>
      </c>
      <c r="H2328" s="31" t="s">
        <v>743</v>
      </c>
      <c r="I2328" s="31">
        <v>5</v>
      </c>
      <c r="J2328" s="31">
        <v>1977</v>
      </c>
      <c r="K2328" s="31">
        <v>2.5290844714213501</v>
      </c>
      <c r="L2328" s="31" t="s">
        <v>1356</v>
      </c>
      <c r="M2328" s="31">
        <f t="shared" si="83"/>
        <v>2.5290844714213501</v>
      </c>
      <c r="N2328" s="31">
        <f t="shared" si="81"/>
        <v>0</v>
      </c>
    </row>
    <row r="2329" spans="1:14" x14ac:dyDescent="0.45">
      <c r="A2329" s="31" t="str">
        <f t="shared" si="82"/>
        <v>E08000012_CIN episodes for children aged &lt;1 at 31st March 2019 with physical abuse identified as a factor at CIN assessment (excluding looked after children)_Number</v>
      </c>
      <c r="B2329" s="31" t="s">
        <v>347</v>
      </c>
      <c r="C2329" s="31" t="s">
        <v>348</v>
      </c>
      <c r="D2329" s="31" t="s">
        <v>474</v>
      </c>
      <c r="E2329" s="31" t="s">
        <v>475</v>
      </c>
      <c r="F2329" s="31" t="s">
        <v>131</v>
      </c>
      <c r="G2329" s="31" t="s">
        <v>135</v>
      </c>
      <c r="H2329" s="31" t="s">
        <v>743</v>
      </c>
      <c r="I2329" s="31">
        <v>30</v>
      </c>
      <c r="J2329" s="31">
        <v>5908</v>
      </c>
      <c r="K2329" s="31">
        <v>5.0778605280974896</v>
      </c>
      <c r="L2329" s="31" t="s">
        <v>1355</v>
      </c>
      <c r="M2329" s="31">
        <f t="shared" si="83"/>
        <v>5.0778605280974896</v>
      </c>
      <c r="N2329" s="31">
        <f t="shared" si="81"/>
        <v>0</v>
      </c>
    </row>
    <row r="2330" spans="1:14" x14ac:dyDescent="0.45">
      <c r="A2330" s="31" t="str">
        <f t="shared" si="82"/>
        <v>E08000013_CIN episodes for children aged &lt;1 at 31st March 2019 with physical abuse identified as a factor at CIN assessment (excluding looked after children)_Number</v>
      </c>
      <c r="B2330" s="31" t="s">
        <v>416</v>
      </c>
      <c r="C2330" s="31" t="s">
        <v>417</v>
      </c>
      <c r="D2330" s="31" t="s">
        <v>474</v>
      </c>
      <c r="E2330" s="31" t="s">
        <v>475</v>
      </c>
      <c r="F2330" s="31" t="s">
        <v>131</v>
      </c>
      <c r="G2330" s="31" t="s">
        <v>135</v>
      </c>
      <c r="H2330" s="31" t="s">
        <v>743</v>
      </c>
      <c r="I2330" s="31">
        <v>9</v>
      </c>
      <c r="J2330" s="31">
        <v>1985</v>
      </c>
      <c r="K2330" s="31">
        <v>4.5340050377833796</v>
      </c>
      <c r="L2330" s="31" t="s">
        <v>1306</v>
      </c>
      <c r="M2330" s="31">
        <f t="shared" si="83"/>
        <v>4.5340050377833796</v>
      </c>
      <c r="N2330" s="31">
        <f t="shared" si="81"/>
        <v>0</v>
      </c>
    </row>
    <row r="2331" spans="1:14" x14ac:dyDescent="0.45">
      <c r="A2331" s="31" t="str">
        <f t="shared" si="82"/>
        <v>E08000014_CIN episodes for children aged &lt;1 at 31st March 2019 with physical abuse identified as a factor at CIN assessment (excluding looked after children)_Number</v>
      </c>
      <c r="B2331" s="31" t="s">
        <v>399</v>
      </c>
      <c r="C2331" s="31" t="s">
        <v>400</v>
      </c>
      <c r="D2331" s="31" t="s">
        <v>474</v>
      </c>
      <c r="E2331" s="31" t="s">
        <v>475</v>
      </c>
      <c r="F2331" s="31" t="s">
        <v>131</v>
      </c>
      <c r="G2331" s="31" t="s">
        <v>135</v>
      </c>
      <c r="H2331" s="31" t="s">
        <v>743</v>
      </c>
      <c r="I2331" s="31">
        <v>19</v>
      </c>
      <c r="J2331" s="31">
        <v>2678</v>
      </c>
      <c r="K2331" s="31">
        <v>7.09484690067214</v>
      </c>
      <c r="L2331" s="31" t="s">
        <v>1279</v>
      </c>
      <c r="M2331" s="31">
        <f t="shared" si="83"/>
        <v>7.09484690067214</v>
      </c>
      <c r="N2331" s="31">
        <f t="shared" si="81"/>
        <v>0</v>
      </c>
    </row>
    <row r="2332" spans="1:14" x14ac:dyDescent="0.45">
      <c r="A2332" s="31" t="str">
        <f t="shared" si="82"/>
        <v>E08000015_CIN episodes for children aged &lt;1 at 31st March 2019 with physical abuse identified as a factor at CIN assessment (excluding looked after children)_Number</v>
      </c>
      <c r="B2332" s="31" t="s">
        <v>464</v>
      </c>
      <c r="C2332" s="31" t="s">
        <v>465</v>
      </c>
      <c r="D2332" s="31" t="s">
        <v>474</v>
      </c>
      <c r="E2332" s="31" t="s">
        <v>475</v>
      </c>
      <c r="F2332" s="31" t="s">
        <v>131</v>
      </c>
      <c r="G2332" s="31" t="s">
        <v>135</v>
      </c>
      <c r="H2332" s="31" t="s">
        <v>743</v>
      </c>
      <c r="I2332" s="31">
        <v>28</v>
      </c>
      <c r="J2332" s="31">
        <v>3335</v>
      </c>
      <c r="K2332" s="31">
        <v>8.3958020989505204</v>
      </c>
      <c r="L2332" s="31" t="s">
        <v>1234</v>
      </c>
      <c r="M2332" s="31">
        <f t="shared" si="83"/>
        <v>8.3958020989505204</v>
      </c>
      <c r="N2332" s="31">
        <f t="shared" si="81"/>
        <v>0</v>
      </c>
    </row>
    <row r="2333" spans="1:14" x14ac:dyDescent="0.45">
      <c r="A2333" s="31" t="str">
        <f t="shared" si="82"/>
        <v>E08000001_CIN episodes for children aged &lt;1 at 31st March 2019 with physical abuse identified as a factor at CIN assessment (excluding looked after children)_Number</v>
      </c>
      <c r="B2333" s="31" t="s">
        <v>252</v>
      </c>
      <c r="C2333" s="31" t="s">
        <v>253</v>
      </c>
      <c r="D2333" s="31" t="s">
        <v>474</v>
      </c>
      <c r="E2333" s="31" t="s">
        <v>475</v>
      </c>
      <c r="F2333" s="31" t="s">
        <v>131</v>
      </c>
      <c r="G2333" s="31" t="s">
        <v>135</v>
      </c>
      <c r="H2333" s="31" t="s">
        <v>743</v>
      </c>
      <c r="I2333" s="31">
        <v>30</v>
      </c>
      <c r="J2333" s="31">
        <v>3609</v>
      </c>
      <c r="K2333" s="31">
        <v>8.3125519534497094</v>
      </c>
      <c r="L2333" s="31" t="s">
        <v>1309</v>
      </c>
      <c r="M2333" s="31">
        <f t="shared" si="83"/>
        <v>8.3125519534497094</v>
      </c>
      <c r="N2333" s="31">
        <f t="shared" si="81"/>
        <v>0</v>
      </c>
    </row>
    <row r="2334" spans="1:14" x14ac:dyDescent="0.45">
      <c r="A2334" s="31" t="str">
        <f t="shared" si="82"/>
        <v>E08000002_CIN episodes for children aged &lt;1 at 31st March 2019 with physical abuse identified as a factor at CIN assessment (excluding looked after children)_Number</v>
      </c>
      <c r="B2334" s="31" t="s">
        <v>271</v>
      </c>
      <c r="C2334" s="31" t="s">
        <v>272</v>
      </c>
      <c r="D2334" s="31" t="s">
        <v>474</v>
      </c>
      <c r="E2334" s="31" t="s">
        <v>475</v>
      </c>
      <c r="F2334" s="31" t="s">
        <v>131</v>
      </c>
      <c r="G2334" s="31" t="s">
        <v>135</v>
      </c>
      <c r="H2334" s="31" t="s">
        <v>743</v>
      </c>
      <c r="I2334" s="31">
        <v>7</v>
      </c>
      <c r="J2334" s="31">
        <v>2197</v>
      </c>
      <c r="K2334" s="31">
        <v>3.18616294947656</v>
      </c>
      <c r="L2334" s="31" t="s">
        <v>1362</v>
      </c>
      <c r="M2334" s="31">
        <f t="shared" si="83"/>
        <v>3.18616294947656</v>
      </c>
      <c r="N2334" s="31">
        <f t="shared" si="81"/>
        <v>0</v>
      </c>
    </row>
    <row r="2335" spans="1:14" x14ac:dyDescent="0.45">
      <c r="A2335" s="31" t="str">
        <f t="shared" si="82"/>
        <v>E08000003_CIN episodes for children aged &lt;1 at 31st March 2019 with physical abuse identified as a factor at CIN assessment (excluding looked after children)_Number</v>
      </c>
      <c r="B2335" s="31" t="s">
        <v>349</v>
      </c>
      <c r="C2335" s="31" t="s">
        <v>350</v>
      </c>
      <c r="D2335" s="31" t="s">
        <v>474</v>
      </c>
      <c r="E2335" s="31" t="s">
        <v>475</v>
      </c>
      <c r="F2335" s="31" t="s">
        <v>131</v>
      </c>
      <c r="G2335" s="31" t="s">
        <v>135</v>
      </c>
      <c r="H2335" s="31" t="s">
        <v>743</v>
      </c>
      <c r="I2335" s="31">
        <v>41</v>
      </c>
      <c r="J2335" s="31">
        <v>7285</v>
      </c>
      <c r="K2335" s="31">
        <v>5.6280027453671897</v>
      </c>
      <c r="L2335" s="31" t="s">
        <v>1304</v>
      </c>
      <c r="M2335" s="31">
        <f t="shared" si="83"/>
        <v>5.6280027453671897</v>
      </c>
      <c r="N2335" s="31">
        <f t="shared" si="81"/>
        <v>0</v>
      </c>
    </row>
    <row r="2336" spans="1:14" x14ac:dyDescent="0.45">
      <c r="A2336" s="31" t="str">
        <f t="shared" si="82"/>
        <v>E08000004_CIN episodes for children aged &lt;1 at 31st March 2019 with physical abuse identified as a factor at CIN assessment (excluding looked after children)_Number</v>
      </c>
      <c r="B2336" s="31" t="s">
        <v>375</v>
      </c>
      <c r="C2336" s="31" t="s">
        <v>376</v>
      </c>
      <c r="D2336" s="31" t="s">
        <v>474</v>
      </c>
      <c r="E2336" s="31" t="s">
        <v>475</v>
      </c>
      <c r="F2336" s="31" t="s">
        <v>131</v>
      </c>
      <c r="G2336" s="31" t="s">
        <v>135</v>
      </c>
      <c r="H2336" s="31" t="s">
        <v>743</v>
      </c>
      <c r="I2336" s="31">
        <v>16</v>
      </c>
      <c r="J2336" s="31">
        <v>3245</v>
      </c>
      <c r="K2336" s="31">
        <v>4.9306625577811998</v>
      </c>
      <c r="L2336" s="31" t="s">
        <v>1244</v>
      </c>
      <c r="M2336" s="31">
        <f t="shared" si="83"/>
        <v>4.9306625577811998</v>
      </c>
      <c r="N2336" s="31">
        <f t="shared" si="81"/>
        <v>0</v>
      </c>
    </row>
    <row r="2337" spans="1:14" x14ac:dyDescent="0.45">
      <c r="A2337" s="31" t="str">
        <f t="shared" si="82"/>
        <v>E08000005_CIN episodes for children aged &lt;1 at 31st March 2019 with physical abuse identified as a factor at CIN assessment (excluding looked after children)_Number</v>
      </c>
      <c r="B2337" s="31" t="s">
        <v>391</v>
      </c>
      <c r="C2337" s="31" t="s">
        <v>392</v>
      </c>
      <c r="D2337" s="31" t="s">
        <v>474</v>
      </c>
      <c r="E2337" s="31" t="s">
        <v>475</v>
      </c>
      <c r="F2337" s="31" t="s">
        <v>131</v>
      </c>
      <c r="G2337" s="31" t="s">
        <v>135</v>
      </c>
      <c r="H2337" s="31" t="s">
        <v>743</v>
      </c>
      <c r="I2337" s="31">
        <v>12</v>
      </c>
      <c r="J2337" s="31">
        <v>2893</v>
      </c>
      <c r="K2337" s="31">
        <v>4.1479433114414102</v>
      </c>
      <c r="L2337" s="31" t="s">
        <v>1246</v>
      </c>
      <c r="M2337" s="31">
        <f t="shared" si="83"/>
        <v>4.1479433114414102</v>
      </c>
      <c r="N2337" s="31">
        <f t="shared" si="81"/>
        <v>0</v>
      </c>
    </row>
    <row r="2338" spans="1:14" x14ac:dyDescent="0.45">
      <c r="A2338" s="31" t="str">
        <f t="shared" si="82"/>
        <v>E08000006_CIN episodes for children aged &lt;1 at 31st March 2019 with physical abuse identified as a factor at CIN assessment (excluding looked after children)_Number</v>
      </c>
      <c r="B2338" s="31" t="s">
        <v>395</v>
      </c>
      <c r="C2338" s="31" t="s">
        <v>396</v>
      </c>
      <c r="D2338" s="31" t="s">
        <v>474</v>
      </c>
      <c r="E2338" s="31" t="s">
        <v>475</v>
      </c>
      <c r="F2338" s="31" t="s">
        <v>131</v>
      </c>
      <c r="G2338" s="31" t="s">
        <v>135</v>
      </c>
      <c r="H2338" s="31" t="s">
        <v>743</v>
      </c>
      <c r="I2338" s="31">
        <v>20</v>
      </c>
      <c r="J2338" s="31">
        <v>3526</v>
      </c>
      <c r="K2338" s="31">
        <v>5.6721497447532601</v>
      </c>
      <c r="L2338" s="31" t="s">
        <v>1298</v>
      </c>
      <c r="M2338" s="31">
        <f t="shared" si="83"/>
        <v>5.6721497447532601</v>
      </c>
      <c r="N2338" s="31">
        <f t="shared" si="81"/>
        <v>0</v>
      </c>
    </row>
    <row r="2339" spans="1:14" x14ac:dyDescent="0.45">
      <c r="A2339" s="31" t="str">
        <f t="shared" si="82"/>
        <v>E08000007_CIN episodes for children aged &lt;1 at 31st March 2019 with physical abuse identified as a factor at CIN assessment (excluding looked after children)_Number</v>
      </c>
      <c r="B2339" s="31" t="s">
        <v>420</v>
      </c>
      <c r="C2339" s="31" t="s">
        <v>421</v>
      </c>
      <c r="D2339" s="31" t="s">
        <v>474</v>
      </c>
      <c r="E2339" s="31" t="s">
        <v>475</v>
      </c>
      <c r="F2339" s="31" t="s">
        <v>131</v>
      </c>
      <c r="G2339" s="31" t="s">
        <v>135</v>
      </c>
      <c r="H2339" s="31" t="s">
        <v>743</v>
      </c>
      <c r="I2339" s="31">
        <v>14</v>
      </c>
      <c r="J2339" s="31">
        <v>3338</v>
      </c>
      <c r="K2339" s="31">
        <v>4.1941282204913097</v>
      </c>
      <c r="L2339" s="31" t="s">
        <v>1323</v>
      </c>
      <c r="M2339" s="31">
        <f t="shared" si="83"/>
        <v>4.1941282204913097</v>
      </c>
      <c r="N2339" s="31">
        <f t="shared" si="81"/>
        <v>0</v>
      </c>
    </row>
    <row r="2340" spans="1:14" x14ac:dyDescent="0.45">
      <c r="A2340" s="31" t="str">
        <f t="shared" si="82"/>
        <v>E08000008_CIN episodes for children aged &lt;1 at 31st March 2019 with physical abuse identified as a factor at CIN assessment (excluding looked after children)_Number</v>
      </c>
      <c r="B2340" s="31" t="s">
        <v>436</v>
      </c>
      <c r="C2340" s="31" t="s">
        <v>437</v>
      </c>
      <c r="D2340" s="31" t="s">
        <v>474</v>
      </c>
      <c r="E2340" s="31" t="s">
        <v>475</v>
      </c>
      <c r="F2340" s="31" t="s">
        <v>131</v>
      </c>
      <c r="G2340" s="31" t="s">
        <v>135</v>
      </c>
      <c r="H2340" s="31" t="s">
        <v>743</v>
      </c>
      <c r="I2340" s="31">
        <v>11</v>
      </c>
      <c r="J2340" s="31">
        <v>2787</v>
      </c>
      <c r="K2340" s="31">
        <v>3.9468963042698202</v>
      </c>
      <c r="L2340" s="31" t="s">
        <v>1274</v>
      </c>
      <c r="M2340" s="31">
        <f t="shared" si="83"/>
        <v>3.9468963042698202</v>
      </c>
      <c r="N2340" s="31">
        <f t="shared" si="81"/>
        <v>0</v>
      </c>
    </row>
    <row r="2341" spans="1:14" x14ac:dyDescent="0.45">
      <c r="A2341" s="31" t="str">
        <f t="shared" si="82"/>
        <v>E08000009_CIN episodes for children aged &lt;1 at 31st March 2019 with physical abuse identified as a factor at CIN assessment (excluding looked after children)_Number</v>
      </c>
      <c r="B2341" s="31" t="s">
        <v>442</v>
      </c>
      <c r="C2341" s="31" t="s">
        <v>443</v>
      </c>
      <c r="D2341" s="31" t="s">
        <v>474</v>
      </c>
      <c r="E2341" s="31" t="s">
        <v>475</v>
      </c>
      <c r="F2341" s="31" t="s">
        <v>131</v>
      </c>
      <c r="G2341" s="31" t="s">
        <v>135</v>
      </c>
      <c r="H2341" s="31" t="s">
        <v>743</v>
      </c>
      <c r="I2341" s="31">
        <v>7</v>
      </c>
      <c r="J2341" s="31">
        <v>2669</v>
      </c>
      <c r="K2341" s="31">
        <v>2.62270513300862</v>
      </c>
      <c r="L2341" s="31" t="s">
        <v>1366</v>
      </c>
      <c r="M2341" s="31">
        <f t="shared" si="83"/>
        <v>2.62270513300862</v>
      </c>
      <c r="N2341" s="31">
        <f t="shared" si="81"/>
        <v>0</v>
      </c>
    </row>
    <row r="2342" spans="1:14" x14ac:dyDescent="0.45">
      <c r="A2342" s="31" t="str">
        <f t="shared" si="82"/>
        <v>E08000010_CIN episodes for children aged &lt;1 at 31st March 2019 with physical abuse identified as a factor at CIN assessment (excluding looked after children)_Number</v>
      </c>
      <c r="B2342" s="31" t="s">
        <v>460</v>
      </c>
      <c r="C2342" s="31" t="s">
        <v>461</v>
      </c>
      <c r="D2342" s="31" t="s">
        <v>474</v>
      </c>
      <c r="E2342" s="31" t="s">
        <v>475</v>
      </c>
      <c r="F2342" s="31" t="s">
        <v>131</v>
      </c>
      <c r="G2342" s="31" t="s">
        <v>135</v>
      </c>
      <c r="H2342" s="31" t="s">
        <v>743</v>
      </c>
      <c r="I2342" s="31">
        <v>16</v>
      </c>
      <c r="J2342" s="31">
        <v>3565</v>
      </c>
      <c r="K2342" s="31">
        <v>4.4880785413744704</v>
      </c>
      <c r="L2342" s="31" t="s">
        <v>1306</v>
      </c>
      <c r="M2342" s="31">
        <f t="shared" si="83"/>
        <v>4.4880785413744704</v>
      </c>
      <c r="N2342" s="31">
        <f t="shared" si="81"/>
        <v>0</v>
      </c>
    </row>
    <row r="2343" spans="1:14" x14ac:dyDescent="0.45">
      <c r="A2343" s="31" t="str">
        <f t="shared" si="82"/>
        <v>E08000016_CIN episodes for children aged &lt;1 at 31st March 2019 with physical abuse identified as a factor at CIN assessment (excluding looked after children)_Number</v>
      </c>
      <c r="B2343" s="31" t="s">
        <v>236</v>
      </c>
      <c r="C2343" s="31" t="s">
        <v>237</v>
      </c>
      <c r="D2343" s="31" t="s">
        <v>474</v>
      </c>
      <c r="E2343" s="31" t="s">
        <v>475</v>
      </c>
      <c r="F2343" s="31" t="s">
        <v>131</v>
      </c>
      <c r="G2343" s="31" t="s">
        <v>135</v>
      </c>
      <c r="H2343" s="31" t="s">
        <v>743</v>
      </c>
      <c r="I2343" s="31">
        <v>16</v>
      </c>
      <c r="J2343" s="31">
        <v>2754</v>
      </c>
      <c r="K2343" s="31">
        <v>5.80973129992738</v>
      </c>
      <c r="L2343" s="31" t="s">
        <v>1320</v>
      </c>
      <c r="M2343" s="31">
        <f t="shared" si="83"/>
        <v>5.80973129992738</v>
      </c>
      <c r="N2343" s="31">
        <f t="shared" si="81"/>
        <v>0</v>
      </c>
    </row>
    <row r="2344" spans="1:14" x14ac:dyDescent="0.45">
      <c r="A2344" s="31" t="str">
        <f t="shared" si="82"/>
        <v>E08000017_CIN episodes for children aged &lt;1 at 31st March 2019 with physical abuse identified as a factor at CIN assessment (excluding looked after children)_Number</v>
      </c>
      <c r="B2344" s="31" t="s">
        <v>293</v>
      </c>
      <c r="C2344" s="31" t="s">
        <v>294</v>
      </c>
      <c r="D2344" s="31" t="s">
        <v>474</v>
      </c>
      <c r="E2344" s="31" t="s">
        <v>475</v>
      </c>
      <c r="F2344" s="31" t="s">
        <v>131</v>
      </c>
      <c r="G2344" s="31" t="s">
        <v>135</v>
      </c>
      <c r="H2344" s="31" t="s">
        <v>743</v>
      </c>
      <c r="I2344" s="31">
        <v>35</v>
      </c>
      <c r="J2344" s="31">
        <v>3518</v>
      </c>
      <c r="K2344" s="31">
        <v>9.9488345650938008</v>
      </c>
      <c r="L2344" s="31" t="s">
        <v>1218</v>
      </c>
      <c r="M2344" s="31">
        <f t="shared" si="83"/>
        <v>9.9488345650938008</v>
      </c>
      <c r="N2344" s="31">
        <f t="shared" si="81"/>
        <v>0</v>
      </c>
    </row>
    <row r="2345" spans="1:14" x14ac:dyDescent="0.45">
      <c r="A2345" s="31" t="str">
        <f t="shared" si="82"/>
        <v>E08000018_CIN episodes for children aged &lt;1 at 31st March 2019 with physical abuse identified as a factor at CIN assessment (excluding looked after children)_Number</v>
      </c>
      <c r="B2345" s="31" t="s">
        <v>393</v>
      </c>
      <c r="C2345" s="31" t="s">
        <v>394</v>
      </c>
      <c r="D2345" s="31" t="s">
        <v>474</v>
      </c>
      <c r="E2345" s="31" t="s">
        <v>475</v>
      </c>
      <c r="F2345" s="31" t="s">
        <v>131</v>
      </c>
      <c r="G2345" s="31" t="s">
        <v>135</v>
      </c>
      <c r="H2345" s="31" t="s">
        <v>743</v>
      </c>
      <c r="I2345" s="31">
        <v>38</v>
      </c>
      <c r="J2345" s="31">
        <v>3027</v>
      </c>
      <c r="K2345" s="31">
        <v>12.5536835150314</v>
      </c>
      <c r="L2345" s="31" t="s">
        <v>1127</v>
      </c>
      <c r="M2345" s="31">
        <f t="shared" si="83"/>
        <v>12.5536835150314</v>
      </c>
      <c r="N2345" s="31">
        <f t="shared" si="81"/>
        <v>0</v>
      </c>
    </row>
    <row r="2346" spans="1:14" x14ac:dyDescent="0.45">
      <c r="A2346" s="31" t="str">
        <f t="shared" si="82"/>
        <v>E08000019_CIN episodes for children aged &lt;1 at 31st March 2019 with physical abuse identified as a factor at CIN assessment (excluding looked after children)_Number</v>
      </c>
      <c r="B2346" s="31" t="s">
        <v>401</v>
      </c>
      <c r="C2346" s="31" t="s">
        <v>402</v>
      </c>
      <c r="D2346" s="31" t="s">
        <v>474</v>
      </c>
      <c r="E2346" s="31" t="s">
        <v>475</v>
      </c>
      <c r="F2346" s="31" t="s">
        <v>131</v>
      </c>
      <c r="G2346" s="31" t="s">
        <v>135</v>
      </c>
      <c r="H2346" s="31" t="s">
        <v>743</v>
      </c>
      <c r="I2346" s="31">
        <v>22</v>
      </c>
      <c r="J2346" s="31">
        <v>6351</v>
      </c>
      <c r="K2346" s="31">
        <v>3.4640214139505598</v>
      </c>
      <c r="L2346" s="31" t="s">
        <v>1335</v>
      </c>
      <c r="M2346" s="31">
        <f t="shared" si="83"/>
        <v>3.4640214139505598</v>
      </c>
      <c r="N2346" s="31">
        <f t="shared" si="81"/>
        <v>0</v>
      </c>
    </row>
    <row r="2347" spans="1:14" x14ac:dyDescent="0.45">
      <c r="A2347" s="31" t="str">
        <f t="shared" si="82"/>
        <v>E08000032_CIN episodes for children aged &lt;1 at 31st March 2019 with physical abuse identified as a factor at CIN assessment (excluding looked after children)_Number</v>
      </c>
      <c r="B2347" s="31" t="s">
        <v>259</v>
      </c>
      <c r="C2347" s="31" t="s">
        <v>260</v>
      </c>
      <c r="D2347" s="31" t="s">
        <v>474</v>
      </c>
      <c r="E2347" s="31" t="s">
        <v>475</v>
      </c>
      <c r="F2347" s="31" t="s">
        <v>131</v>
      </c>
      <c r="G2347" s="31" t="s">
        <v>135</v>
      </c>
      <c r="H2347" s="31" t="s">
        <v>743</v>
      </c>
      <c r="I2347" s="31">
        <v>52</v>
      </c>
      <c r="J2347" s="31">
        <v>7373</v>
      </c>
      <c r="K2347" s="31">
        <v>7.0527600705275999</v>
      </c>
      <c r="L2347" s="31" t="s">
        <v>1279</v>
      </c>
      <c r="M2347" s="31">
        <f t="shared" si="83"/>
        <v>7.0527600705275999</v>
      </c>
      <c r="N2347" s="31">
        <f t="shared" si="81"/>
        <v>0</v>
      </c>
    </row>
    <row r="2348" spans="1:14" x14ac:dyDescent="0.45">
      <c r="A2348" s="31" t="str">
        <f t="shared" si="82"/>
        <v>E08000033_CIN episodes for children aged &lt;1 at 31st March 2019 with physical abuse identified as a factor at CIN assessment (excluding looked after children)_Number</v>
      </c>
      <c r="B2348" s="31" t="s">
        <v>273</v>
      </c>
      <c r="C2348" s="31" t="s">
        <v>274</v>
      </c>
      <c r="D2348" s="31" t="s">
        <v>474</v>
      </c>
      <c r="E2348" s="31" t="s">
        <v>475</v>
      </c>
      <c r="F2348" s="31" t="s">
        <v>131</v>
      </c>
      <c r="G2348" s="31" t="s">
        <v>135</v>
      </c>
      <c r="H2348" s="31" t="s">
        <v>743</v>
      </c>
      <c r="I2348" s="31">
        <v>16</v>
      </c>
      <c r="J2348" s="31">
        <v>2340</v>
      </c>
      <c r="K2348" s="31">
        <v>6.83760683760684</v>
      </c>
      <c r="L2348" s="31" t="s">
        <v>1133</v>
      </c>
      <c r="M2348" s="31">
        <f t="shared" si="83"/>
        <v>6.83760683760684</v>
      </c>
      <c r="N2348" s="31">
        <f t="shared" si="81"/>
        <v>0</v>
      </c>
    </row>
    <row r="2349" spans="1:14" x14ac:dyDescent="0.45">
      <c r="A2349" s="31" t="str">
        <f t="shared" si="82"/>
        <v>E08000034_CIN episodes for children aged &lt;1 at 31st March 2019 with physical abuse identified as a factor at CIN assessment (excluding looked after children)_Number</v>
      </c>
      <c r="B2349" s="31" t="s">
        <v>331</v>
      </c>
      <c r="C2349" s="31" t="s">
        <v>332</v>
      </c>
      <c r="D2349" s="31" t="s">
        <v>474</v>
      </c>
      <c r="E2349" s="31" t="s">
        <v>475</v>
      </c>
      <c r="F2349" s="31" t="s">
        <v>131</v>
      </c>
      <c r="G2349" s="31" t="s">
        <v>135</v>
      </c>
      <c r="H2349" s="31" t="s">
        <v>743</v>
      </c>
      <c r="I2349" s="31">
        <v>10</v>
      </c>
      <c r="J2349" s="31">
        <v>5161</v>
      </c>
      <c r="K2349" s="31">
        <v>1.9376089905057201</v>
      </c>
      <c r="L2349" s="31" t="s">
        <v>1340</v>
      </c>
      <c r="M2349" s="31">
        <f t="shared" si="83"/>
        <v>1.9376089905057201</v>
      </c>
      <c r="N2349" s="31">
        <f t="shared" si="81"/>
        <v>0</v>
      </c>
    </row>
    <row r="2350" spans="1:14" x14ac:dyDescent="0.45">
      <c r="A2350" s="31" t="str">
        <f t="shared" si="82"/>
        <v>E08000035_CIN episodes for children aged &lt;1 at 31st March 2019 with physical abuse identified as a factor at CIN assessment (excluding looked after children)_Number</v>
      </c>
      <c r="B2350" s="31" t="s">
        <v>339</v>
      </c>
      <c r="C2350" s="31" t="s">
        <v>340</v>
      </c>
      <c r="D2350" s="31" t="s">
        <v>474</v>
      </c>
      <c r="E2350" s="31" t="s">
        <v>475</v>
      </c>
      <c r="F2350" s="31" t="s">
        <v>131</v>
      </c>
      <c r="G2350" s="31" t="s">
        <v>135</v>
      </c>
      <c r="H2350" s="31" t="s">
        <v>743</v>
      </c>
      <c r="I2350" s="31">
        <v>84</v>
      </c>
      <c r="J2350" s="31">
        <v>9821</v>
      </c>
      <c r="K2350" s="31">
        <v>8.5531004989308599</v>
      </c>
      <c r="L2350" s="31" t="s">
        <v>1232</v>
      </c>
      <c r="M2350" s="31">
        <f t="shared" si="83"/>
        <v>8.5531004989308599</v>
      </c>
      <c r="N2350" s="31">
        <f t="shared" si="81"/>
        <v>0</v>
      </c>
    </row>
    <row r="2351" spans="1:14" x14ac:dyDescent="0.45">
      <c r="A2351" s="31" t="str">
        <f t="shared" si="82"/>
        <v>E08000036_CIN episodes for children aged &lt;1 at 31st March 2019 with physical abuse identified as a factor at CIN assessment (excluding looked after children)_Number</v>
      </c>
      <c r="B2351" s="31" t="s">
        <v>444</v>
      </c>
      <c r="C2351" s="31" t="s">
        <v>445</v>
      </c>
      <c r="D2351" s="31" t="s">
        <v>474</v>
      </c>
      <c r="E2351" s="31" t="s">
        <v>475</v>
      </c>
      <c r="F2351" s="31" t="s">
        <v>131</v>
      </c>
      <c r="G2351" s="31" t="s">
        <v>135</v>
      </c>
      <c r="H2351" s="31" t="s">
        <v>743</v>
      </c>
      <c r="I2351" s="31">
        <v>31</v>
      </c>
      <c r="J2351" s="31">
        <v>4108</v>
      </c>
      <c r="K2351" s="31">
        <v>7.5462512171372902</v>
      </c>
      <c r="L2351" s="31" t="s">
        <v>1249</v>
      </c>
      <c r="M2351" s="31">
        <f t="shared" si="83"/>
        <v>7.5462512171372902</v>
      </c>
      <c r="N2351" s="31">
        <f t="shared" si="81"/>
        <v>0</v>
      </c>
    </row>
    <row r="2352" spans="1:14" x14ac:dyDescent="0.45">
      <c r="A2352" s="31" t="str">
        <f t="shared" si="82"/>
        <v>E08000020_CIN episodes for children aged &lt;1 at 31st March 2019 with physical abuse identified as a factor at CIN assessment (excluding looked after children)_Number</v>
      </c>
      <c r="B2352" s="31" t="s">
        <v>305</v>
      </c>
      <c r="C2352" s="31" t="s">
        <v>306</v>
      </c>
      <c r="D2352" s="31" t="s">
        <v>474</v>
      </c>
      <c r="E2352" s="31" t="s">
        <v>475</v>
      </c>
      <c r="F2352" s="31" t="s">
        <v>131</v>
      </c>
      <c r="G2352" s="31" t="s">
        <v>135</v>
      </c>
      <c r="H2352" s="31" t="s">
        <v>743</v>
      </c>
      <c r="I2352" s="31">
        <v>17</v>
      </c>
      <c r="J2352" s="31">
        <v>2019</v>
      </c>
      <c r="K2352" s="31">
        <v>8.4200099058940108</v>
      </c>
      <c r="L2352" s="31" t="s">
        <v>1234</v>
      </c>
      <c r="M2352" s="31">
        <f t="shared" si="83"/>
        <v>8.4200099058940108</v>
      </c>
      <c r="N2352" s="31">
        <f t="shared" si="81"/>
        <v>0</v>
      </c>
    </row>
    <row r="2353" spans="1:14" x14ac:dyDescent="0.45">
      <c r="A2353" s="31" t="str">
        <f t="shared" si="82"/>
        <v>E08000021_CIN episodes for children aged &lt;1 at 31st March 2019 with physical abuse identified as a factor at CIN assessment (excluding looked after children)_Number</v>
      </c>
      <c r="B2353" s="31" t="s">
        <v>357</v>
      </c>
      <c r="C2353" s="31" t="s">
        <v>358</v>
      </c>
      <c r="D2353" s="31" t="s">
        <v>474</v>
      </c>
      <c r="E2353" s="31" t="s">
        <v>475</v>
      </c>
      <c r="F2353" s="31" t="s">
        <v>131</v>
      </c>
      <c r="G2353" s="31" t="s">
        <v>135</v>
      </c>
      <c r="H2353" s="31" t="s">
        <v>743</v>
      </c>
      <c r="I2353" s="31">
        <v>40</v>
      </c>
      <c r="J2353" s="31">
        <v>3205</v>
      </c>
      <c r="K2353" s="31">
        <v>12.480499219968801</v>
      </c>
      <c r="L2353" s="31" t="s">
        <v>1129</v>
      </c>
      <c r="M2353" s="31">
        <f t="shared" si="83"/>
        <v>12.480499219968801</v>
      </c>
      <c r="N2353" s="31">
        <f t="shared" si="81"/>
        <v>0</v>
      </c>
    </row>
    <row r="2354" spans="1:14" x14ac:dyDescent="0.45">
      <c r="A2354" s="31" t="str">
        <f t="shared" si="82"/>
        <v>E08000022_CIN episodes for children aged &lt;1 at 31st March 2019 with physical abuse identified as a factor at CIN assessment (excluding looked after children)_Number</v>
      </c>
      <c r="B2354" s="31" t="s">
        <v>524</v>
      </c>
      <c r="C2354" s="31" t="s">
        <v>525</v>
      </c>
      <c r="D2354" s="31" t="s">
        <v>474</v>
      </c>
      <c r="E2354" s="31" t="s">
        <v>475</v>
      </c>
      <c r="F2354" s="31" t="s">
        <v>131</v>
      </c>
      <c r="G2354" s="31" t="s">
        <v>135</v>
      </c>
      <c r="H2354" s="31" t="s">
        <v>743</v>
      </c>
      <c r="I2354" s="31" t="s">
        <v>1280</v>
      </c>
      <c r="J2354" s="31">
        <v>2208</v>
      </c>
      <c r="K2354" s="31" t="s">
        <v>1280</v>
      </c>
      <c r="L2354" s="31" t="s">
        <v>70</v>
      </c>
      <c r="M2354" s="31" t="s">
        <v>70</v>
      </c>
      <c r="N2354" s="31">
        <f t="shared" si="81"/>
        <v>0</v>
      </c>
    </row>
    <row r="2355" spans="1:14" x14ac:dyDescent="0.45">
      <c r="A2355" s="31" t="str">
        <f t="shared" si="82"/>
        <v>E08000023_CIN episodes for children aged &lt;1 at 31st March 2019 with physical abuse identified as a factor at CIN assessment (excluding looked after children)_Number</v>
      </c>
      <c r="B2355" s="31" t="s">
        <v>410</v>
      </c>
      <c r="C2355" s="31" t="s">
        <v>411</v>
      </c>
      <c r="D2355" s="31" t="s">
        <v>474</v>
      </c>
      <c r="E2355" s="31" t="s">
        <v>475</v>
      </c>
      <c r="F2355" s="31" t="s">
        <v>131</v>
      </c>
      <c r="G2355" s="31" t="s">
        <v>135</v>
      </c>
      <c r="H2355" s="31" t="s">
        <v>743</v>
      </c>
      <c r="I2355" s="31">
        <v>8</v>
      </c>
      <c r="J2355" s="31">
        <v>1609</v>
      </c>
      <c r="K2355" s="31">
        <v>4.9720323182100703</v>
      </c>
      <c r="L2355" s="31" t="s">
        <v>1338</v>
      </c>
      <c r="M2355" s="31">
        <f t="shared" si="83"/>
        <v>4.9720323182100703</v>
      </c>
      <c r="N2355" s="31">
        <f t="shared" si="81"/>
        <v>0</v>
      </c>
    </row>
    <row r="2356" spans="1:14" x14ac:dyDescent="0.45">
      <c r="A2356" s="31" t="str">
        <f t="shared" si="82"/>
        <v>E08000024_CIN episodes for children aged &lt;1 at 31st March 2019 with physical abuse identified as a factor at CIN assessment (excluding looked after children)_Number</v>
      </c>
      <c r="B2356" s="31" t="s">
        <v>428</v>
      </c>
      <c r="C2356" s="31" t="s">
        <v>429</v>
      </c>
      <c r="D2356" s="31" t="s">
        <v>474</v>
      </c>
      <c r="E2356" s="31" t="s">
        <v>475</v>
      </c>
      <c r="F2356" s="31" t="s">
        <v>131</v>
      </c>
      <c r="G2356" s="31" t="s">
        <v>135</v>
      </c>
      <c r="H2356" s="31" t="s">
        <v>743</v>
      </c>
      <c r="I2356" s="31">
        <v>30</v>
      </c>
      <c r="J2356" s="31">
        <v>2860</v>
      </c>
      <c r="K2356" s="31">
        <v>10.489510489510501</v>
      </c>
      <c r="L2356" s="31" t="s">
        <v>1143</v>
      </c>
      <c r="M2356" s="31">
        <f t="shared" si="83"/>
        <v>10.489510489510501</v>
      </c>
      <c r="N2356" s="31">
        <f t="shared" si="81"/>
        <v>0</v>
      </c>
    </row>
    <row r="2357" spans="1:14" x14ac:dyDescent="0.45">
      <c r="A2357" s="31" t="str">
        <f t="shared" si="82"/>
        <v>E06000053_CIN episodes for children aged &lt;1 at 31st March 2019 with physical abuse identified as a factor at CIN assessment (excluding looked after children)_Number</v>
      </c>
      <c r="B2357" s="31" t="s">
        <v>550</v>
      </c>
      <c r="C2357" s="31" t="s">
        <v>551</v>
      </c>
      <c r="D2357" s="31" t="s">
        <v>474</v>
      </c>
      <c r="E2357" s="31" t="s">
        <v>475</v>
      </c>
      <c r="F2357" s="31" t="s">
        <v>131</v>
      </c>
      <c r="G2357" s="31" t="s">
        <v>135</v>
      </c>
      <c r="H2357" s="31" t="s">
        <v>743</v>
      </c>
      <c r="I2357" s="31">
        <v>0</v>
      </c>
      <c r="J2357" s="31">
        <v>14</v>
      </c>
      <c r="K2357" s="31">
        <v>0</v>
      </c>
      <c r="L2357" s="31" t="s">
        <v>1112</v>
      </c>
      <c r="M2357" s="31">
        <f t="shared" si="83"/>
        <v>0</v>
      </c>
      <c r="N2357" s="31">
        <f t="shared" si="81"/>
        <v>1</v>
      </c>
    </row>
    <row r="2358" spans="1:14" x14ac:dyDescent="0.45">
      <c r="A2358" s="31" t="str">
        <f t="shared" si="82"/>
        <v>E06000022_CIN episodes for children aged &lt;1 at 31st March 2019 with physical abuse identified as a factor at CIN assessment (excluding looked after children)_Number</v>
      </c>
      <c r="B2358" s="31" t="s">
        <v>238</v>
      </c>
      <c r="C2358" s="31" t="s">
        <v>239</v>
      </c>
      <c r="D2358" s="31" t="s">
        <v>474</v>
      </c>
      <c r="E2358" s="31" t="s">
        <v>475</v>
      </c>
      <c r="F2358" s="31" t="s">
        <v>131</v>
      </c>
      <c r="G2358" s="31" t="s">
        <v>135</v>
      </c>
      <c r="H2358" s="31" t="s">
        <v>743</v>
      </c>
      <c r="I2358" s="31">
        <v>6</v>
      </c>
      <c r="J2358" s="31">
        <v>1742</v>
      </c>
      <c r="K2358" s="31">
        <v>3.4443168771527</v>
      </c>
      <c r="L2358" s="31" t="s">
        <v>1365</v>
      </c>
      <c r="M2358" s="31">
        <f t="shared" si="83"/>
        <v>3.4443168771527</v>
      </c>
      <c r="N2358" s="31">
        <f t="shared" si="81"/>
        <v>0</v>
      </c>
    </row>
    <row r="2359" spans="1:14" x14ac:dyDescent="0.45">
      <c r="A2359" s="31" t="str">
        <f t="shared" si="82"/>
        <v>E06000023_CIN episodes for children aged &lt;1 at 31st March 2019 with physical abuse identified as a factor at CIN assessment (excluding looked after children)_Number</v>
      </c>
      <c r="B2359" s="31" t="s">
        <v>265</v>
      </c>
      <c r="C2359" s="31" t="s">
        <v>266</v>
      </c>
      <c r="D2359" s="31" t="s">
        <v>474</v>
      </c>
      <c r="E2359" s="31" t="s">
        <v>475</v>
      </c>
      <c r="F2359" s="31" t="s">
        <v>131</v>
      </c>
      <c r="G2359" s="31" t="s">
        <v>135</v>
      </c>
      <c r="H2359" s="31" t="s">
        <v>743</v>
      </c>
      <c r="I2359" s="31">
        <v>24</v>
      </c>
      <c r="J2359" s="31">
        <v>5728</v>
      </c>
      <c r="K2359" s="31">
        <v>4.1899441340782104</v>
      </c>
      <c r="L2359" s="31" t="s">
        <v>1323</v>
      </c>
      <c r="M2359" s="31">
        <f t="shared" si="83"/>
        <v>4.1899441340782104</v>
      </c>
      <c r="N2359" s="31">
        <f t="shared" si="81"/>
        <v>0</v>
      </c>
    </row>
    <row r="2360" spans="1:14" x14ac:dyDescent="0.45">
      <c r="A2360" s="31" t="str">
        <f t="shared" si="82"/>
        <v>E06000024_CIN episodes for children aged &lt;1 at 31st March 2019 with physical abuse identified as a factor at CIN assessment (excluding looked after children)_Number</v>
      </c>
      <c r="B2360" s="31" t="s">
        <v>367</v>
      </c>
      <c r="C2360" s="31" t="s">
        <v>368</v>
      </c>
      <c r="D2360" s="31" t="s">
        <v>474</v>
      </c>
      <c r="E2360" s="31" t="s">
        <v>475</v>
      </c>
      <c r="F2360" s="31" t="s">
        <v>131</v>
      </c>
      <c r="G2360" s="31" t="s">
        <v>135</v>
      </c>
      <c r="H2360" s="31" t="s">
        <v>743</v>
      </c>
      <c r="I2360" s="31">
        <v>7</v>
      </c>
      <c r="J2360" s="31">
        <v>2027</v>
      </c>
      <c r="K2360" s="31">
        <v>3.4533793783917099</v>
      </c>
      <c r="L2360" s="31" t="s">
        <v>1335</v>
      </c>
      <c r="M2360" s="31">
        <f t="shared" si="83"/>
        <v>3.4533793783917099</v>
      </c>
      <c r="N2360" s="31">
        <f t="shared" si="81"/>
        <v>0</v>
      </c>
    </row>
    <row r="2361" spans="1:14" x14ac:dyDescent="0.45">
      <c r="A2361" s="31" t="str">
        <f t="shared" si="82"/>
        <v>E06000025_CIN episodes for children aged &lt;1 at 31st March 2019 with physical abuse identified as a factor at CIN assessment (excluding looked after children)_Number</v>
      </c>
      <c r="B2361" s="31" t="s">
        <v>408</v>
      </c>
      <c r="C2361" s="31" t="s">
        <v>409</v>
      </c>
      <c r="D2361" s="31" t="s">
        <v>474</v>
      </c>
      <c r="E2361" s="31" t="s">
        <v>475</v>
      </c>
      <c r="F2361" s="31" t="s">
        <v>131</v>
      </c>
      <c r="G2361" s="31" t="s">
        <v>135</v>
      </c>
      <c r="H2361" s="31" t="s">
        <v>743</v>
      </c>
      <c r="I2361" s="31">
        <v>12</v>
      </c>
      <c r="J2361" s="31">
        <v>3181</v>
      </c>
      <c r="K2361" s="31">
        <v>3.7723986167871701</v>
      </c>
      <c r="L2361" s="31" t="s">
        <v>1339</v>
      </c>
      <c r="M2361" s="31">
        <f t="shared" si="83"/>
        <v>3.7723986167871701</v>
      </c>
      <c r="N2361" s="31">
        <f t="shared" si="81"/>
        <v>0</v>
      </c>
    </row>
    <row r="2362" spans="1:14" x14ac:dyDescent="0.45">
      <c r="A2362" s="31" t="str">
        <f t="shared" si="82"/>
        <v>E06000001_CIN episodes for children aged &lt;1 at 31st March 2019 with physical abuse identified as a factor at CIN assessment (excluding looked after children)_Number</v>
      </c>
      <c r="B2362" s="31" t="s">
        <v>313</v>
      </c>
      <c r="C2362" s="31" t="s">
        <v>314</v>
      </c>
      <c r="D2362" s="31" t="s">
        <v>474</v>
      </c>
      <c r="E2362" s="31" t="s">
        <v>475</v>
      </c>
      <c r="F2362" s="31" t="s">
        <v>131</v>
      </c>
      <c r="G2362" s="31" t="s">
        <v>135</v>
      </c>
      <c r="H2362" s="31" t="s">
        <v>743</v>
      </c>
      <c r="I2362" s="31">
        <v>10</v>
      </c>
      <c r="J2362" s="31">
        <v>999</v>
      </c>
      <c r="K2362" s="31">
        <v>10.010010010009999</v>
      </c>
      <c r="L2362" s="31" t="s">
        <v>1321</v>
      </c>
      <c r="M2362" s="31">
        <f t="shared" si="83"/>
        <v>10.010010010009999</v>
      </c>
      <c r="N2362" s="31">
        <f t="shared" si="81"/>
        <v>0</v>
      </c>
    </row>
    <row r="2363" spans="1:14" x14ac:dyDescent="0.45">
      <c r="A2363" s="31" t="str">
        <f t="shared" si="82"/>
        <v>E06000002_CIN episodes for children aged &lt;1 at 31st March 2019 with physical abuse identified as a factor at CIN assessment (excluding looked after children)_Number</v>
      </c>
      <c r="B2363" s="31" t="s">
        <v>511</v>
      </c>
      <c r="C2363" s="31" t="s">
        <v>725</v>
      </c>
      <c r="D2363" s="31" t="s">
        <v>474</v>
      </c>
      <c r="E2363" s="31" t="s">
        <v>475</v>
      </c>
      <c r="F2363" s="31" t="s">
        <v>131</v>
      </c>
      <c r="G2363" s="31" t="s">
        <v>135</v>
      </c>
      <c r="H2363" s="31" t="s">
        <v>743</v>
      </c>
      <c r="I2363" s="31">
        <v>16</v>
      </c>
      <c r="J2363" s="31">
        <v>1871</v>
      </c>
      <c r="K2363" s="31">
        <v>8.5515766969535001</v>
      </c>
      <c r="L2363" s="31" t="s">
        <v>1232</v>
      </c>
      <c r="M2363" s="31">
        <f t="shared" si="83"/>
        <v>8.5515766969535001</v>
      </c>
      <c r="N2363" s="31">
        <f t="shared" si="81"/>
        <v>0</v>
      </c>
    </row>
    <row r="2364" spans="1:14" x14ac:dyDescent="0.45">
      <c r="A2364" s="31" t="str">
        <f t="shared" si="82"/>
        <v>E06000003_CIN episodes for children aged &lt;1 at 31st March 2019 with physical abuse identified as a factor at CIN assessment (excluding looked after children)_Number</v>
      </c>
      <c r="B2364" s="31" t="s">
        <v>387</v>
      </c>
      <c r="C2364" s="31" t="s">
        <v>388</v>
      </c>
      <c r="D2364" s="31" t="s">
        <v>474</v>
      </c>
      <c r="E2364" s="31" t="s">
        <v>475</v>
      </c>
      <c r="F2364" s="31" t="s">
        <v>131</v>
      </c>
      <c r="G2364" s="31" t="s">
        <v>135</v>
      </c>
      <c r="H2364" s="31" t="s">
        <v>743</v>
      </c>
      <c r="I2364" s="31">
        <v>11</v>
      </c>
      <c r="J2364" s="31">
        <v>1381</v>
      </c>
      <c r="K2364" s="31">
        <v>7.9652425778421403</v>
      </c>
      <c r="L2364" s="31" t="s">
        <v>1315</v>
      </c>
      <c r="M2364" s="31">
        <f t="shared" si="83"/>
        <v>7.9652425778421403</v>
      </c>
      <c r="N2364" s="31">
        <f t="shared" si="81"/>
        <v>0</v>
      </c>
    </row>
    <row r="2365" spans="1:14" x14ac:dyDescent="0.45">
      <c r="A2365" s="31" t="str">
        <f t="shared" si="82"/>
        <v>E06000004_CIN episodes for children aged &lt;1 at 31st March 2019 with physical abuse identified as a factor at CIN assessment (excluding looked after children)_Number</v>
      </c>
      <c r="B2365" s="31" t="s">
        <v>422</v>
      </c>
      <c r="C2365" s="31" t="s">
        <v>423</v>
      </c>
      <c r="D2365" s="31" t="s">
        <v>474</v>
      </c>
      <c r="E2365" s="31" t="s">
        <v>475</v>
      </c>
      <c r="F2365" s="31" t="s">
        <v>131</v>
      </c>
      <c r="G2365" s="31" t="s">
        <v>135</v>
      </c>
      <c r="H2365" s="31" t="s">
        <v>743</v>
      </c>
      <c r="I2365" s="31">
        <v>25</v>
      </c>
      <c r="J2365" s="31">
        <v>2126</v>
      </c>
      <c r="K2365" s="31">
        <v>11.7591721542803</v>
      </c>
      <c r="L2365" s="31" t="s">
        <v>1199</v>
      </c>
      <c r="M2365" s="31">
        <f t="shared" si="83"/>
        <v>11.7591721542803</v>
      </c>
      <c r="N2365" s="31">
        <f t="shared" si="81"/>
        <v>0</v>
      </c>
    </row>
    <row r="2366" spans="1:14" x14ac:dyDescent="0.45">
      <c r="A2366" s="31" t="str">
        <f t="shared" si="82"/>
        <v>E06000010_CIN episodes for children aged &lt;1 at 31st March 2019 with physical abuse identified as a factor at CIN assessment (excluding looked after children)_Number</v>
      </c>
      <c r="B2366" s="31" t="s">
        <v>329</v>
      </c>
      <c r="C2366" s="31" t="s">
        <v>330</v>
      </c>
      <c r="D2366" s="31" t="s">
        <v>474</v>
      </c>
      <c r="E2366" s="31" t="s">
        <v>475</v>
      </c>
      <c r="F2366" s="31" t="s">
        <v>131</v>
      </c>
      <c r="G2366" s="31" t="s">
        <v>135</v>
      </c>
      <c r="H2366" s="31" t="s">
        <v>743</v>
      </c>
      <c r="I2366" s="31">
        <v>19</v>
      </c>
      <c r="J2366" s="31">
        <v>3308</v>
      </c>
      <c r="K2366" s="31">
        <v>5.7436517533252696</v>
      </c>
      <c r="L2366" s="31" t="s">
        <v>1298</v>
      </c>
      <c r="M2366" s="31">
        <f t="shared" si="83"/>
        <v>5.7436517533252696</v>
      </c>
      <c r="N2366" s="31">
        <f t="shared" si="81"/>
        <v>0</v>
      </c>
    </row>
    <row r="2367" spans="1:14" x14ac:dyDescent="0.45">
      <c r="A2367" s="31" t="str">
        <f t="shared" si="82"/>
        <v>E06000011_CIN episodes for children aged &lt;1 at 31st March 2019 with physical abuse identified as a factor at CIN assessment (excluding looked after children)_Number</v>
      </c>
      <c r="B2367" s="31" t="s">
        <v>514</v>
      </c>
      <c r="C2367" s="31" t="s">
        <v>594</v>
      </c>
      <c r="D2367" s="31" t="s">
        <v>474</v>
      </c>
      <c r="E2367" s="31" t="s">
        <v>475</v>
      </c>
      <c r="F2367" s="31" t="s">
        <v>131</v>
      </c>
      <c r="G2367" s="31" t="s">
        <v>135</v>
      </c>
      <c r="H2367" s="31" t="s">
        <v>743</v>
      </c>
      <c r="I2367" s="31">
        <v>16</v>
      </c>
      <c r="J2367" s="31">
        <v>2830</v>
      </c>
      <c r="K2367" s="31">
        <v>5.65371024734982</v>
      </c>
      <c r="L2367" s="31" t="s">
        <v>1298</v>
      </c>
      <c r="M2367" s="31">
        <f t="shared" si="83"/>
        <v>5.65371024734982</v>
      </c>
      <c r="N2367" s="31">
        <f t="shared" si="81"/>
        <v>0</v>
      </c>
    </row>
    <row r="2368" spans="1:14" x14ac:dyDescent="0.45">
      <c r="A2368" s="31" t="str">
        <f t="shared" si="82"/>
        <v>E06000012_CIN episodes for children aged &lt;1 at 31st March 2019 with physical abuse identified as a factor at CIN assessment (excluding looked after children)_Number</v>
      </c>
      <c r="B2368" s="31" t="s">
        <v>363</v>
      </c>
      <c r="C2368" s="31" t="s">
        <v>364</v>
      </c>
      <c r="D2368" s="31" t="s">
        <v>474</v>
      </c>
      <c r="E2368" s="31" t="s">
        <v>475</v>
      </c>
      <c r="F2368" s="31" t="s">
        <v>131</v>
      </c>
      <c r="G2368" s="31" t="s">
        <v>135</v>
      </c>
      <c r="H2368" s="31" t="s">
        <v>743</v>
      </c>
      <c r="I2368" s="31">
        <v>21</v>
      </c>
      <c r="J2368" s="31">
        <v>1796</v>
      </c>
      <c r="K2368" s="31">
        <v>11.692650334075701</v>
      </c>
      <c r="L2368" s="31" t="s">
        <v>1267</v>
      </c>
      <c r="M2368" s="31">
        <f t="shared" si="83"/>
        <v>11.692650334075701</v>
      </c>
      <c r="N2368" s="31">
        <f t="shared" si="81"/>
        <v>0</v>
      </c>
    </row>
    <row r="2369" spans="1:14" x14ac:dyDescent="0.45">
      <c r="A2369" s="31" t="str">
        <f t="shared" si="82"/>
        <v>E06000013_CIN episodes for children aged &lt;1 at 31st March 2019 with physical abuse identified as a factor at CIN assessment (excluding looked after children)_Number</v>
      </c>
      <c r="B2369" s="31" t="s">
        <v>365</v>
      </c>
      <c r="C2369" s="31" t="s">
        <v>366</v>
      </c>
      <c r="D2369" s="31" t="s">
        <v>474</v>
      </c>
      <c r="E2369" s="31" t="s">
        <v>475</v>
      </c>
      <c r="F2369" s="31" t="s">
        <v>131</v>
      </c>
      <c r="G2369" s="31" t="s">
        <v>135</v>
      </c>
      <c r="H2369" s="31" t="s">
        <v>743</v>
      </c>
      <c r="I2369" s="31">
        <v>36</v>
      </c>
      <c r="J2369" s="31">
        <v>1729</v>
      </c>
      <c r="K2369" s="31">
        <v>20.821283979178698</v>
      </c>
      <c r="L2369" s="31" t="s">
        <v>1159</v>
      </c>
      <c r="M2369" s="31">
        <f t="shared" si="83"/>
        <v>20.821283979178698</v>
      </c>
      <c r="N2369" s="31">
        <f t="shared" si="81"/>
        <v>0</v>
      </c>
    </row>
    <row r="2370" spans="1:14" x14ac:dyDescent="0.45">
      <c r="A2370" s="31" t="str">
        <f t="shared" si="82"/>
        <v>E10000023_CIN episodes for children aged &lt;1 at 31st March 2019 with physical abuse identified as a factor at CIN assessment (excluding looked after children)_Number</v>
      </c>
      <c r="B2370" s="31" t="s">
        <v>369</v>
      </c>
      <c r="C2370" s="31" t="s">
        <v>370</v>
      </c>
      <c r="D2370" s="31" t="s">
        <v>474</v>
      </c>
      <c r="E2370" s="31" t="s">
        <v>475</v>
      </c>
      <c r="F2370" s="31" t="s">
        <v>131</v>
      </c>
      <c r="G2370" s="31" t="s">
        <v>135</v>
      </c>
      <c r="H2370" s="31" t="s">
        <v>743</v>
      </c>
      <c r="I2370" s="31">
        <v>35</v>
      </c>
      <c r="J2370" s="31">
        <v>5433</v>
      </c>
      <c r="K2370" s="31">
        <v>6.4421130130682904</v>
      </c>
      <c r="L2370" s="31" t="s">
        <v>1326</v>
      </c>
      <c r="M2370" s="31">
        <f t="shared" si="83"/>
        <v>6.4421130130682904</v>
      </c>
      <c r="N2370" s="31">
        <f t="shared" si="81"/>
        <v>0</v>
      </c>
    </row>
    <row r="2371" spans="1:14" x14ac:dyDescent="0.45">
      <c r="A2371" s="31" t="str">
        <f t="shared" si="82"/>
        <v>E06000014_CIN episodes for children aged &lt;1 at 31st March 2019 with physical abuse identified as a factor at CIN assessment (excluding looked after children)_Number</v>
      </c>
      <c r="B2371" s="31" t="s">
        <v>472</v>
      </c>
      <c r="C2371" s="31" t="s">
        <v>473</v>
      </c>
      <c r="D2371" s="31" t="s">
        <v>474</v>
      </c>
      <c r="E2371" s="31" t="s">
        <v>475</v>
      </c>
      <c r="F2371" s="31" t="s">
        <v>131</v>
      </c>
      <c r="G2371" s="31" t="s">
        <v>135</v>
      </c>
      <c r="H2371" s="31" t="s">
        <v>743</v>
      </c>
      <c r="I2371" s="31">
        <v>5</v>
      </c>
      <c r="J2371" s="31">
        <v>1848</v>
      </c>
      <c r="K2371" s="31">
        <v>2.7056277056277098</v>
      </c>
      <c r="L2371" s="31" t="s">
        <v>1364</v>
      </c>
      <c r="M2371" s="31">
        <f t="shared" si="83"/>
        <v>2.7056277056277098</v>
      </c>
      <c r="N2371" s="31">
        <f t="shared" ref="N2371:N2434" si="84">IF(OR(C2371="City of London",C2371="Isles of Scilly"),1,0)</f>
        <v>0</v>
      </c>
    </row>
    <row r="2372" spans="1:14" x14ac:dyDescent="0.45">
      <c r="A2372" s="31" t="str">
        <f t="shared" si="82"/>
        <v>E06000032_CIN episodes for children aged &lt;1 at 31st March 2019 with physical abuse identified as a factor at CIN assessment (excluding looked after children)_Number</v>
      </c>
      <c r="B2372" s="31" t="s">
        <v>564</v>
      </c>
      <c r="C2372" s="31" t="s">
        <v>724</v>
      </c>
      <c r="D2372" s="31" t="s">
        <v>474</v>
      </c>
      <c r="E2372" s="31" t="s">
        <v>475</v>
      </c>
      <c r="F2372" s="31" t="s">
        <v>131</v>
      </c>
      <c r="G2372" s="31" t="s">
        <v>135</v>
      </c>
      <c r="H2372" s="31" t="s">
        <v>743</v>
      </c>
      <c r="I2372" s="31">
        <v>5</v>
      </c>
      <c r="J2372" s="31">
        <v>3283</v>
      </c>
      <c r="K2372" s="31">
        <v>1.5229972586049301</v>
      </c>
      <c r="L2372" s="31" t="s">
        <v>1367</v>
      </c>
      <c r="M2372" s="31">
        <f t="shared" si="83"/>
        <v>1.5229972586049301</v>
      </c>
      <c r="N2372" s="31">
        <f t="shared" si="84"/>
        <v>0</v>
      </c>
    </row>
    <row r="2373" spans="1:14" x14ac:dyDescent="0.45">
      <c r="A2373" s="31" t="str">
        <f t="shared" si="82"/>
        <v>E06000055_CIN episodes for children aged &lt;1 at 31st March 2019 with physical abuse identified as a factor at CIN assessment (excluding looked after children)_Number</v>
      </c>
      <c r="B2373" s="31" t="s">
        <v>240</v>
      </c>
      <c r="C2373" s="31" t="s">
        <v>241</v>
      </c>
      <c r="D2373" s="31" t="s">
        <v>474</v>
      </c>
      <c r="E2373" s="31" t="s">
        <v>475</v>
      </c>
      <c r="F2373" s="31" t="s">
        <v>131</v>
      </c>
      <c r="G2373" s="31" t="s">
        <v>135</v>
      </c>
      <c r="H2373" s="31" t="s">
        <v>743</v>
      </c>
      <c r="I2373" s="31">
        <v>5</v>
      </c>
      <c r="J2373" s="31">
        <v>2310</v>
      </c>
      <c r="K2373" s="31">
        <v>2.16450216450216</v>
      </c>
      <c r="L2373" s="31" t="s">
        <v>1357</v>
      </c>
      <c r="M2373" s="31">
        <f t="shared" si="83"/>
        <v>2.16450216450216</v>
      </c>
      <c r="N2373" s="31">
        <f t="shared" si="84"/>
        <v>0</v>
      </c>
    </row>
    <row r="2374" spans="1:14" x14ac:dyDescent="0.45">
      <c r="A2374" s="31" t="str">
        <f t="shared" si="82"/>
        <v>E06000056_CIN episodes for children aged &lt;1 at 31st March 2019 with physical abuse identified as a factor at CIN assessment (excluding looked after children)_Number</v>
      </c>
      <c r="B2374" s="31" t="s">
        <v>279</v>
      </c>
      <c r="C2374" s="31" t="s">
        <v>280</v>
      </c>
      <c r="D2374" s="31" t="s">
        <v>474</v>
      </c>
      <c r="E2374" s="31" t="s">
        <v>475</v>
      </c>
      <c r="F2374" s="31" t="s">
        <v>131</v>
      </c>
      <c r="G2374" s="31" t="s">
        <v>135</v>
      </c>
      <c r="H2374" s="31" t="s">
        <v>743</v>
      </c>
      <c r="I2374" s="31">
        <v>7</v>
      </c>
      <c r="J2374" s="31">
        <v>3291</v>
      </c>
      <c r="K2374" s="31">
        <v>2.12701306593741</v>
      </c>
      <c r="L2374" s="31" t="s">
        <v>1361</v>
      </c>
      <c r="M2374" s="31">
        <f t="shared" si="83"/>
        <v>2.12701306593741</v>
      </c>
      <c r="N2374" s="31">
        <f t="shared" si="84"/>
        <v>0</v>
      </c>
    </row>
    <row r="2375" spans="1:14" x14ac:dyDescent="0.45">
      <c r="A2375" s="31" t="str">
        <f t="shared" si="82"/>
        <v>E10000002_CIN episodes for children aged &lt;1 at 31st March 2019 with physical abuse identified as a factor at CIN assessment (excluding looked after children)_Number</v>
      </c>
      <c r="B2375" s="31" t="s">
        <v>269</v>
      </c>
      <c r="C2375" s="31" t="s">
        <v>270</v>
      </c>
      <c r="D2375" s="31" t="s">
        <v>474</v>
      </c>
      <c r="E2375" s="31" t="s">
        <v>475</v>
      </c>
      <c r="F2375" s="31" t="s">
        <v>131</v>
      </c>
      <c r="G2375" s="31" t="s">
        <v>135</v>
      </c>
      <c r="H2375" s="31" t="s">
        <v>743</v>
      </c>
      <c r="I2375" s="31">
        <v>17</v>
      </c>
      <c r="J2375" s="31">
        <v>6048</v>
      </c>
      <c r="K2375" s="31">
        <v>2.81084656084656</v>
      </c>
      <c r="L2375" s="31" t="s">
        <v>1368</v>
      </c>
      <c r="M2375" s="31">
        <f t="shared" si="83"/>
        <v>2.81084656084656</v>
      </c>
      <c r="N2375" s="31">
        <f t="shared" si="84"/>
        <v>0</v>
      </c>
    </row>
    <row r="2376" spans="1:14" x14ac:dyDescent="0.45">
      <c r="A2376" s="31" t="str">
        <f t="shared" si="82"/>
        <v>E06000042_CIN episodes for children aged &lt;1 at 31st March 2019 with physical abuse identified as a factor at CIN assessment (excluding looked after children)_Number</v>
      </c>
      <c r="B2376" s="31" t="s">
        <v>355</v>
      </c>
      <c r="C2376" s="31" t="s">
        <v>356</v>
      </c>
      <c r="D2376" s="31" t="s">
        <v>474</v>
      </c>
      <c r="E2376" s="31" t="s">
        <v>475</v>
      </c>
      <c r="F2376" s="31" t="s">
        <v>131</v>
      </c>
      <c r="G2376" s="31" t="s">
        <v>135</v>
      </c>
      <c r="H2376" s="31" t="s">
        <v>743</v>
      </c>
      <c r="I2376" s="31">
        <v>13</v>
      </c>
      <c r="J2376" s="31">
        <v>3567</v>
      </c>
      <c r="K2376" s="31">
        <v>3.6445192038127301</v>
      </c>
      <c r="L2376" s="31" t="s">
        <v>1239</v>
      </c>
      <c r="M2376" s="31">
        <f t="shared" si="83"/>
        <v>3.6445192038127301</v>
      </c>
      <c r="N2376" s="31">
        <f t="shared" si="84"/>
        <v>0</v>
      </c>
    </row>
    <row r="2377" spans="1:14" x14ac:dyDescent="0.45">
      <c r="A2377" s="31" t="str">
        <f t="shared" si="82"/>
        <v>E10000007_CIN episodes for children aged &lt;1 at 31st March 2019 with physical abuse identified as a factor at CIN assessment (excluding looked after children)_Number</v>
      </c>
      <c r="B2377" s="31" t="s">
        <v>291</v>
      </c>
      <c r="C2377" s="31" t="s">
        <v>292</v>
      </c>
      <c r="D2377" s="31" t="s">
        <v>474</v>
      </c>
      <c r="E2377" s="31" t="s">
        <v>475</v>
      </c>
      <c r="F2377" s="31" t="s">
        <v>131</v>
      </c>
      <c r="G2377" s="31" t="s">
        <v>135</v>
      </c>
      <c r="H2377" s="31" t="s">
        <v>743</v>
      </c>
      <c r="I2377" s="31">
        <v>100</v>
      </c>
      <c r="J2377" s="31">
        <v>7585</v>
      </c>
      <c r="K2377" s="31">
        <v>13.183915622940001</v>
      </c>
      <c r="L2377" s="31" t="s">
        <v>1137</v>
      </c>
      <c r="M2377" s="31">
        <f t="shared" si="83"/>
        <v>13.183915622940001</v>
      </c>
      <c r="N2377" s="31">
        <f t="shared" si="84"/>
        <v>0</v>
      </c>
    </row>
    <row r="2378" spans="1:14" x14ac:dyDescent="0.45">
      <c r="A2378" s="31" t="str">
        <f t="shared" si="82"/>
        <v>E06000015_CIN episodes for children aged &lt;1 at 31st March 2019 with physical abuse identified as a factor at CIN assessment (excluding looked after children)_Number</v>
      </c>
      <c r="B2378" s="31" t="s">
        <v>289</v>
      </c>
      <c r="C2378" s="31" t="s">
        <v>290</v>
      </c>
      <c r="D2378" s="31" t="s">
        <v>474</v>
      </c>
      <c r="E2378" s="31" t="s">
        <v>475</v>
      </c>
      <c r="F2378" s="31" t="s">
        <v>131</v>
      </c>
      <c r="G2378" s="31" t="s">
        <v>135</v>
      </c>
      <c r="H2378" s="31" t="s">
        <v>743</v>
      </c>
      <c r="I2378" s="31">
        <v>40</v>
      </c>
      <c r="J2378" s="31">
        <v>3169</v>
      </c>
      <c r="K2378" s="31">
        <v>12.622278321236999</v>
      </c>
      <c r="L2378" s="31" t="s">
        <v>1127</v>
      </c>
      <c r="M2378" s="31">
        <f t="shared" si="83"/>
        <v>12.622278321236999</v>
      </c>
      <c r="N2378" s="31">
        <f t="shared" si="84"/>
        <v>0</v>
      </c>
    </row>
    <row r="2379" spans="1:14" x14ac:dyDescent="0.45">
      <c r="A2379" s="31" t="str">
        <f t="shared" ref="A2379:A2442" si="85">CONCATENATE(B2379,"_",G2379,"_",H2379)</f>
        <v>E10000009_CIN episodes for children aged &lt;1 at 31st March 2019 with physical abuse identified as a factor at CIN assessment (excluding looked after children)_Number</v>
      </c>
      <c r="B2379" s="31" t="s">
        <v>295</v>
      </c>
      <c r="C2379" s="31" t="s">
        <v>296</v>
      </c>
      <c r="D2379" s="31" t="s">
        <v>474</v>
      </c>
      <c r="E2379" s="31" t="s">
        <v>475</v>
      </c>
      <c r="F2379" s="31" t="s">
        <v>131</v>
      </c>
      <c r="G2379" s="31" t="s">
        <v>135</v>
      </c>
      <c r="H2379" s="31" t="s">
        <v>743</v>
      </c>
      <c r="I2379" s="31">
        <v>23</v>
      </c>
      <c r="J2379" s="31">
        <v>3260</v>
      </c>
      <c r="K2379" s="31">
        <v>7.0552147239263796</v>
      </c>
      <c r="L2379" s="31" t="s">
        <v>1279</v>
      </c>
      <c r="M2379" s="31">
        <f t="shared" si="83"/>
        <v>7.0552147239263796</v>
      </c>
      <c r="N2379" s="31">
        <f t="shared" si="84"/>
        <v>0</v>
      </c>
    </row>
    <row r="2380" spans="1:14" x14ac:dyDescent="0.45">
      <c r="A2380" s="31" t="str">
        <f t="shared" si="85"/>
        <v>E06000029_CIN episodes for children aged &lt;1 at 31st March 2019 with physical abuse identified as a factor at CIN assessment (excluding looked after children)_Number</v>
      </c>
      <c r="B2380" s="31" t="s">
        <v>543</v>
      </c>
      <c r="C2380" s="31" t="s">
        <v>717</v>
      </c>
      <c r="D2380" s="31" t="s">
        <v>474</v>
      </c>
      <c r="E2380" s="31" t="s">
        <v>475</v>
      </c>
      <c r="F2380" s="31" t="s">
        <v>131</v>
      </c>
      <c r="G2380" s="31" t="s">
        <v>135</v>
      </c>
      <c r="H2380" s="31" t="s">
        <v>743</v>
      </c>
      <c r="I2380" s="31">
        <v>0</v>
      </c>
      <c r="J2380" s="31">
        <v>1529</v>
      </c>
      <c r="K2380" s="31">
        <v>0</v>
      </c>
      <c r="L2380" s="31" t="s">
        <v>1112</v>
      </c>
      <c r="M2380" s="31">
        <f t="shared" ref="M2380:M2443" si="86">K2380</f>
        <v>0</v>
      </c>
      <c r="N2380" s="31">
        <f t="shared" si="84"/>
        <v>0</v>
      </c>
    </row>
    <row r="2381" spans="1:14" x14ac:dyDescent="0.45">
      <c r="A2381" s="31" t="str">
        <f t="shared" si="85"/>
        <v>E06000028_CIN episodes for children aged &lt;1 at 31st March 2019 with physical abuse identified as a factor at CIN assessment (excluding looked after children)_Number</v>
      </c>
      <c r="B2381" s="31" t="s">
        <v>254</v>
      </c>
      <c r="C2381" s="31" t="s">
        <v>255</v>
      </c>
      <c r="D2381" s="31" t="s">
        <v>474</v>
      </c>
      <c r="E2381" s="31" t="s">
        <v>475</v>
      </c>
      <c r="F2381" s="31" t="s">
        <v>131</v>
      </c>
      <c r="G2381" s="31" t="s">
        <v>135</v>
      </c>
      <c r="H2381" s="31" t="s">
        <v>743</v>
      </c>
      <c r="I2381" s="31">
        <v>11</v>
      </c>
      <c r="J2381" s="31">
        <v>1996</v>
      </c>
      <c r="K2381" s="31">
        <v>5.5110220440881799</v>
      </c>
      <c r="L2381" s="31" t="s">
        <v>1283</v>
      </c>
      <c r="M2381" s="31">
        <f t="shared" si="86"/>
        <v>5.5110220440881799</v>
      </c>
      <c r="N2381" s="31">
        <f t="shared" si="84"/>
        <v>0</v>
      </c>
    </row>
    <row r="2382" spans="1:14" x14ac:dyDescent="0.45">
      <c r="A2382" s="31" t="str">
        <f t="shared" si="85"/>
        <v>E06000047_CIN episodes for children aged &lt;1 at 31st March 2019 with physical abuse identified as a factor at CIN assessment (excluding looked after children)_Number</v>
      </c>
      <c r="B2382" s="31" t="s">
        <v>528</v>
      </c>
      <c r="C2382" s="31" t="s">
        <v>721</v>
      </c>
      <c r="D2382" s="31" t="s">
        <v>474</v>
      </c>
      <c r="E2382" s="31" t="s">
        <v>475</v>
      </c>
      <c r="F2382" s="31" t="s">
        <v>131</v>
      </c>
      <c r="G2382" s="31" t="s">
        <v>135</v>
      </c>
      <c r="H2382" s="31" t="s">
        <v>743</v>
      </c>
      <c r="I2382" s="31">
        <v>17</v>
      </c>
      <c r="J2382" s="31">
        <v>4989</v>
      </c>
      <c r="K2382" s="31">
        <v>3.4074964922830202</v>
      </c>
      <c r="L2382" s="31" t="s">
        <v>1365</v>
      </c>
      <c r="M2382" s="31">
        <f t="shared" si="86"/>
        <v>3.4074964922830202</v>
      </c>
      <c r="N2382" s="31">
        <f t="shared" si="84"/>
        <v>0</v>
      </c>
    </row>
    <row r="2383" spans="1:14" x14ac:dyDescent="0.45">
      <c r="A2383" s="31" t="str">
        <f t="shared" si="85"/>
        <v>E06000005_CIN episodes for children aged &lt;1 at 31st March 2019 with physical abuse identified as a factor at CIN assessment (excluding looked after children)_Number</v>
      </c>
      <c r="B2383" s="31" t="s">
        <v>287</v>
      </c>
      <c r="C2383" s="31" t="s">
        <v>288</v>
      </c>
      <c r="D2383" s="31" t="s">
        <v>474</v>
      </c>
      <c r="E2383" s="31" t="s">
        <v>475</v>
      </c>
      <c r="F2383" s="31" t="s">
        <v>131</v>
      </c>
      <c r="G2383" s="31" t="s">
        <v>135</v>
      </c>
      <c r="H2383" s="31" t="s">
        <v>743</v>
      </c>
      <c r="I2383" s="31">
        <v>12</v>
      </c>
      <c r="J2383" s="31">
        <v>1134</v>
      </c>
      <c r="K2383" s="31">
        <v>10.5820105820106</v>
      </c>
      <c r="L2383" s="31" t="s">
        <v>1325</v>
      </c>
      <c r="M2383" s="31">
        <f t="shared" si="86"/>
        <v>10.5820105820106</v>
      </c>
      <c r="N2383" s="31">
        <f t="shared" si="84"/>
        <v>0</v>
      </c>
    </row>
    <row r="2384" spans="1:14" x14ac:dyDescent="0.45">
      <c r="A2384" s="31" t="str">
        <f t="shared" si="85"/>
        <v>E10000011_CIN episodes for children aged &lt;1 at 31st March 2019 with physical abuse identified as a factor at CIN assessment (excluding looked after children)_Number</v>
      </c>
      <c r="B2384" s="31" t="s">
        <v>299</v>
      </c>
      <c r="C2384" s="31" t="s">
        <v>300</v>
      </c>
      <c r="D2384" s="31" t="s">
        <v>474</v>
      </c>
      <c r="E2384" s="31" t="s">
        <v>475</v>
      </c>
      <c r="F2384" s="31" t="s">
        <v>131</v>
      </c>
      <c r="G2384" s="31" t="s">
        <v>135</v>
      </c>
      <c r="H2384" s="31" t="s">
        <v>743</v>
      </c>
      <c r="I2384" s="31">
        <v>20</v>
      </c>
      <c r="J2384" s="31">
        <v>5005</v>
      </c>
      <c r="K2384" s="31">
        <v>3.9960039960040001</v>
      </c>
      <c r="L2384" s="31" t="s">
        <v>1311</v>
      </c>
      <c r="M2384" s="31">
        <f t="shared" si="86"/>
        <v>3.9960039960040001</v>
      </c>
      <c r="N2384" s="31">
        <f t="shared" si="84"/>
        <v>0</v>
      </c>
    </row>
    <row r="2385" spans="1:14" x14ac:dyDescent="0.45">
      <c r="A2385" s="31" t="str">
        <f t="shared" si="85"/>
        <v>E06000043_CIN episodes for children aged &lt;1 at 31st March 2019 with physical abuse identified as a factor at CIN assessment (excluding looked after children)_Number</v>
      </c>
      <c r="B2385" s="31" t="s">
        <v>263</v>
      </c>
      <c r="C2385" s="31" t="s">
        <v>264</v>
      </c>
      <c r="D2385" s="31" t="s">
        <v>474</v>
      </c>
      <c r="E2385" s="31" t="s">
        <v>475</v>
      </c>
      <c r="F2385" s="31" t="s">
        <v>131</v>
      </c>
      <c r="G2385" s="31" t="s">
        <v>135</v>
      </c>
      <c r="H2385" s="31" t="s">
        <v>743</v>
      </c>
      <c r="I2385" s="31">
        <v>9</v>
      </c>
      <c r="J2385" s="31">
        <v>2611</v>
      </c>
      <c r="K2385" s="31">
        <v>3.4469551895825399</v>
      </c>
      <c r="L2385" s="31" t="s">
        <v>1365</v>
      </c>
      <c r="M2385" s="31">
        <f t="shared" si="86"/>
        <v>3.4469551895825399</v>
      </c>
      <c r="N2385" s="31">
        <f t="shared" si="84"/>
        <v>0</v>
      </c>
    </row>
    <row r="2386" spans="1:14" x14ac:dyDescent="0.45">
      <c r="A2386" s="31" t="str">
        <f t="shared" si="85"/>
        <v>E10000014_CIN episodes for children aged &lt;1 at 31st March 2019 with physical abuse identified as a factor at CIN assessment (excluding looked after children)_Number</v>
      </c>
      <c r="B2386" s="31" t="s">
        <v>309</v>
      </c>
      <c r="C2386" s="31" t="s">
        <v>310</v>
      </c>
      <c r="D2386" s="31" t="s">
        <v>474</v>
      </c>
      <c r="E2386" s="31" t="s">
        <v>475</v>
      </c>
      <c r="F2386" s="31" t="s">
        <v>131</v>
      </c>
      <c r="G2386" s="31" t="s">
        <v>135</v>
      </c>
      <c r="H2386" s="31" t="s">
        <v>743</v>
      </c>
      <c r="I2386" s="31">
        <v>54</v>
      </c>
      <c r="J2386" s="31">
        <v>13542</v>
      </c>
      <c r="K2386" s="31">
        <v>3.98759415152858</v>
      </c>
      <c r="L2386" s="31" t="s">
        <v>1311</v>
      </c>
      <c r="M2386" s="31">
        <f t="shared" si="86"/>
        <v>3.98759415152858</v>
      </c>
      <c r="N2386" s="31">
        <f t="shared" si="84"/>
        <v>0</v>
      </c>
    </row>
    <row r="2387" spans="1:14" x14ac:dyDescent="0.45">
      <c r="A2387" s="31" t="str">
        <f t="shared" si="85"/>
        <v>E06000044_CIN episodes for children aged &lt;1 at 31st March 2019 with physical abuse identified as a factor at CIN assessment (excluding looked after children)_Number</v>
      </c>
      <c r="B2387" s="31" t="s">
        <v>383</v>
      </c>
      <c r="C2387" s="31" t="s">
        <v>384</v>
      </c>
      <c r="D2387" s="31" t="s">
        <v>474</v>
      </c>
      <c r="E2387" s="31" t="s">
        <v>475</v>
      </c>
      <c r="F2387" s="31" t="s">
        <v>131</v>
      </c>
      <c r="G2387" s="31" t="s">
        <v>135</v>
      </c>
      <c r="H2387" s="31" t="s">
        <v>743</v>
      </c>
      <c r="I2387" s="31">
        <v>12</v>
      </c>
      <c r="J2387" s="31">
        <v>2406</v>
      </c>
      <c r="K2387" s="31">
        <v>4.9875311720698301</v>
      </c>
      <c r="L2387" s="31" t="s">
        <v>1338</v>
      </c>
      <c r="M2387" s="31">
        <f t="shared" si="86"/>
        <v>4.9875311720698301</v>
      </c>
      <c r="N2387" s="31">
        <f t="shared" si="84"/>
        <v>0</v>
      </c>
    </row>
    <row r="2388" spans="1:14" x14ac:dyDescent="0.45">
      <c r="A2388" s="31" t="str">
        <f t="shared" si="85"/>
        <v>E06000045_CIN episodes for children aged &lt;1 at 31st March 2019 with physical abuse identified as a factor at CIN assessment (excluding looked after children)_Number</v>
      </c>
      <c r="B2388" s="31" t="s">
        <v>577</v>
      </c>
      <c r="C2388" s="31" t="s">
        <v>729</v>
      </c>
      <c r="D2388" s="31" t="s">
        <v>474</v>
      </c>
      <c r="E2388" s="31" t="s">
        <v>475</v>
      </c>
      <c r="F2388" s="31" t="s">
        <v>131</v>
      </c>
      <c r="G2388" s="31" t="s">
        <v>135</v>
      </c>
      <c r="H2388" s="31" t="s">
        <v>743</v>
      </c>
      <c r="I2388" s="31">
        <v>26</v>
      </c>
      <c r="J2388" s="31">
        <v>3058</v>
      </c>
      <c r="K2388" s="31">
        <v>8.5022890778286495</v>
      </c>
      <c r="L2388" s="31" t="s">
        <v>1141</v>
      </c>
      <c r="M2388" s="31">
        <f t="shared" si="86"/>
        <v>8.5022890778286495</v>
      </c>
      <c r="N2388" s="31">
        <f t="shared" si="84"/>
        <v>0</v>
      </c>
    </row>
    <row r="2389" spans="1:14" x14ac:dyDescent="0.45">
      <c r="A2389" s="31" t="str">
        <f t="shared" si="85"/>
        <v>E10000018_CIN episodes for children aged &lt;1 at 31st March 2019 with physical abuse identified as a factor at CIN assessment (excluding looked after children)_Number</v>
      </c>
      <c r="B2389" s="31" t="s">
        <v>552</v>
      </c>
      <c r="C2389" s="31" t="s">
        <v>553</v>
      </c>
      <c r="D2389" s="31" t="s">
        <v>474</v>
      </c>
      <c r="E2389" s="31" t="s">
        <v>475</v>
      </c>
      <c r="F2389" s="31" t="s">
        <v>131</v>
      </c>
      <c r="G2389" s="31" t="s">
        <v>135</v>
      </c>
      <c r="H2389" s="31" t="s">
        <v>743</v>
      </c>
      <c r="I2389" s="31">
        <v>17</v>
      </c>
      <c r="J2389" s="31">
        <v>6983</v>
      </c>
      <c r="K2389" s="31">
        <v>2.4344837462408702</v>
      </c>
      <c r="L2389" s="31" t="s">
        <v>1369</v>
      </c>
      <c r="M2389" s="31">
        <f t="shared" si="86"/>
        <v>2.4344837462408702</v>
      </c>
      <c r="N2389" s="31">
        <f t="shared" si="84"/>
        <v>0</v>
      </c>
    </row>
    <row r="2390" spans="1:14" x14ac:dyDescent="0.45">
      <c r="A2390" s="31" t="str">
        <f t="shared" si="85"/>
        <v>E06000016_CIN episodes for children aged &lt;1 at 31st March 2019 with physical abuse identified as a factor at CIN assessment (excluding looked after children)_Number</v>
      </c>
      <c r="B2390" s="31" t="s">
        <v>341</v>
      </c>
      <c r="C2390" s="31" t="s">
        <v>342</v>
      </c>
      <c r="D2390" s="31" t="s">
        <v>474</v>
      </c>
      <c r="E2390" s="31" t="s">
        <v>475</v>
      </c>
      <c r="F2390" s="31" t="s">
        <v>131</v>
      </c>
      <c r="G2390" s="31" t="s">
        <v>135</v>
      </c>
      <c r="H2390" s="31" t="s">
        <v>743</v>
      </c>
      <c r="I2390" s="31">
        <v>34</v>
      </c>
      <c r="J2390" s="31">
        <v>4815</v>
      </c>
      <c r="K2390" s="31">
        <v>7.0612668743509897</v>
      </c>
      <c r="L2390" s="31" t="s">
        <v>1279</v>
      </c>
      <c r="M2390" s="31">
        <f t="shared" si="86"/>
        <v>7.0612668743509897</v>
      </c>
      <c r="N2390" s="31">
        <f t="shared" si="84"/>
        <v>0</v>
      </c>
    </row>
    <row r="2391" spans="1:14" x14ac:dyDescent="0.45">
      <c r="A2391" s="31" t="str">
        <f t="shared" si="85"/>
        <v>E06000017_CIN episodes for children aged &lt;1 at 31st March 2019 with physical abuse identified as a factor at CIN assessment (excluding looked after children)_Number</v>
      </c>
      <c r="B2391" s="31" t="s">
        <v>548</v>
      </c>
      <c r="C2391" s="31" t="s">
        <v>728</v>
      </c>
      <c r="D2391" s="31" t="s">
        <v>474</v>
      </c>
      <c r="E2391" s="31" t="s">
        <v>475</v>
      </c>
      <c r="F2391" s="31" t="s">
        <v>131</v>
      </c>
      <c r="G2391" s="31" t="s">
        <v>135</v>
      </c>
      <c r="H2391" s="31" t="s">
        <v>743</v>
      </c>
      <c r="I2391" s="31" t="s">
        <v>1280</v>
      </c>
      <c r="J2391" s="31">
        <v>349</v>
      </c>
      <c r="K2391" s="31" t="s">
        <v>1280</v>
      </c>
      <c r="L2391" s="31" t="s">
        <v>70</v>
      </c>
      <c r="M2391" s="31" t="s">
        <v>70</v>
      </c>
      <c r="N2391" s="31">
        <f t="shared" si="84"/>
        <v>0</v>
      </c>
    </row>
    <row r="2392" spans="1:14" x14ac:dyDescent="0.45">
      <c r="A2392" s="31" t="str">
        <f t="shared" si="85"/>
        <v>E10000028_CIN episodes for children aged &lt;1 at 31st March 2019 with physical abuse identified as a factor at CIN assessment (excluding looked after children)_Number</v>
      </c>
      <c r="B2392" s="31" t="s">
        <v>418</v>
      </c>
      <c r="C2392" s="31" t="s">
        <v>419</v>
      </c>
      <c r="D2392" s="31" t="s">
        <v>474</v>
      </c>
      <c r="E2392" s="31" t="s">
        <v>475</v>
      </c>
      <c r="F2392" s="31" t="s">
        <v>131</v>
      </c>
      <c r="G2392" s="31" t="s">
        <v>135</v>
      </c>
      <c r="H2392" s="31" t="s">
        <v>743</v>
      </c>
      <c r="I2392" s="31">
        <v>29</v>
      </c>
      <c r="J2392" s="31">
        <v>8423</v>
      </c>
      <c r="K2392" s="31">
        <v>3.4429538169298399</v>
      </c>
      <c r="L2392" s="31" t="s">
        <v>1365</v>
      </c>
      <c r="M2392" s="31">
        <f t="shared" si="86"/>
        <v>3.4429538169298399</v>
      </c>
      <c r="N2392" s="31">
        <f t="shared" si="84"/>
        <v>0</v>
      </c>
    </row>
    <row r="2393" spans="1:14" x14ac:dyDescent="0.45">
      <c r="A2393" s="31" t="str">
        <f t="shared" si="85"/>
        <v>E06000021_CIN episodes for children aged &lt;1 at 31st March 2019 with physical abuse identified as a factor at CIN assessment (excluding looked after children)_Number</v>
      </c>
      <c r="B2393" s="31" t="s">
        <v>424</v>
      </c>
      <c r="C2393" s="31" t="s">
        <v>425</v>
      </c>
      <c r="D2393" s="31" t="s">
        <v>474</v>
      </c>
      <c r="E2393" s="31" t="s">
        <v>475</v>
      </c>
      <c r="F2393" s="31" t="s">
        <v>131</v>
      </c>
      <c r="G2393" s="31" t="s">
        <v>135</v>
      </c>
      <c r="H2393" s="31" t="s">
        <v>743</v>
      </c>
      <c r="I2393" s="31">
        <v>32</v>
      </c>
      <c r="J2393" s="31">
        <v>3239</v>
      </c>
      <c r="K2393" s="31">
        <v>9.87959246681074</v>
      </c>
      <c r="L2393" s="31" t="s">
        <v>1218</v>
      </c>
      <c r="M2393" s="31">
        <f t="shared" si="86"/>
        <v>9.87959246681074</v>
      </c>
      <c r="N2393" s="31">
        <f t="shared" si="84"/>
        <v>0</v>
      </c>
    </row>
    <row r="2394" spans="1:14" x14ac:dyDescent="0.45">
      <c r="A2394" s="31" t="str">
        <f t="shared" si="85"/>
        <v>E06000054_CIN episodes for children aged &lt;1 at 31st March 2019 with physical abuse identified as a factor at CIN assessment (excluding looked after children)_Number</v>
      </c>
      <c r="B2394" s="31" t="s">
        <v>462</v>
      </c>
      <c r="C2394" s="31" t="s">
        <v>463</v>
      </c>
      <c r="D2394" s="31" t="s">
        <v>474</v>
      </c>
      <c r="E2394" s="31" t="s">
        <v>475</v>
      </c>
      <c r="F2394" s="31" t="s">
        <v>131</v>
      </c>
      <c r="G2394" s="31" t="s">
        <v>135</v>
      </c>
      <c r="H2394" s="31" t="s">
        <v>743</v>
      </c>
      <c r="I2394" s="31">
        <v>47</v>
      </c>
      <c r="J2394" s="31">
        <v>5003</v>
      </c>
      <c r="K2394" s="31">
        <v>9.3943633819708197</v>
      </c>
      <c r="L2394" s="31" t="s">
        <v>1269</v>
      </c>
      <c r="M2394" s="31">
        <f t="shared" si="86"/>
        <v>9.3943633819708197</v>
      </c>
      <c r="N2394" s="31">
        <f t="shared" si="84"/>
        <v>0</v>
      </c>
    </row>
    <row r="2395" spans="1:14" x14ac:dyDescent="0.45">
      <c r="A2395" s="31" t="str">
        <f t="shared" si="85"/>
        <v>E06000030_CIN episodes for children aged &lt;1 at 31st March 2019 with physical abuse identified as a factor at CIN assessment (excluding looked after children)_Number</v>
      </c>
      <c r="B2395" s="31" t="s">
        <v>434</v>
      </c>
      <c r="C2395" s="31" t="s">
        <v>435</v>
      </c>
      <c r="D2395" s="31" t="s">
        <v>474</v>
      </c>
      <c r="E2395" s="31" t="s">
        <v>475</v>
      </c>
      <c r="F2395" s="31" t="s">
        <v>131</v>
      </c>
      <c r="G2395" s="31" t="s">
        <v>135</v>
      </c>
      <c r="H2395" s="31" t="s">
        <v>743</v>
      </c>
      <c r="I2395" s="31">
        <v>12</v>
      </c>
      <c r="J2395" s="31">
        <v>2785</v>
      </c>
      <c r="K2395" s="31">
        <v>4.3087971274685799</v>
      </c>
      <c r="L2395" s="31" t="s">
        <v>1333</v>
      </c>
      <c r="M2395" s="31">
        <f t="shared" si="86"/>
        <v>4.3087971274685799</v>
      </c>
      <c r="N2395" s="31">
        <f t="shared" si="84"/>
        <v>0</v>
      </c>
    </row>
    <row r="2396" spans="1:14" x14ac:dyDescent="0.45">
      <c r="A2396" s="31" t="str">
        <f t="shared" si="85"/>
        <v>E06000036_CIN episodes for children aged &lt;1 at 31st March 2019 with physical abuse identified as a factor at CIN assessment (excluding looked after children)_Number</v>
      </c>
      <c r="B2396" s="31" t="s">
        <v>257</v>
      </c>
      <c r="C2396" s="31" t="s">
        <v>258</v>
      </c>
      <c r="D2396" s="31" t="s">
        <v>474</v>
      </c>
      <c r="E2396" s="31" t="s">
        <v>475</v>
      </c>
      <c r="F2396" s="31" t="s">
        <v>131</v>
      </c>
      <c r="G2396" s="31" t="s">
        <v>135</v>
      </c>
      <c r="H2396" s="31" t="s">
        <v>743</v>
      </c>
      <c r="I2396" s="31" t="s">
        <v>1280</v>
      </c>
      <c r="J2396" s="31">
        <v>1442</v>
      </c>
      <c r="K2396" s="31" t="s">
        <v>1280</v>
      </c>
      <c r="L2396" s="31" t="s">
        <v>70</v>
      </c>
      <c r="M2396" s="31" t="s">
        <v>70</v>
      </c>
      <c r="N2396" s="31">
        <f t="shared" si="84"/>
        <v>0</v>
      </c>
    </row>
    <row r="2397" spans="1:14" x14ac:dyDescent="0.45">
      <c r="A2397" s="31" t="str">
        <f t="shared" si="85"/>
        <v>E06000040_CIN episodes for children aged &lt;1 at 31st March 2019 with physical abuse identified as a factor at CIN assessment (excluding looked after children)_Number</v>
      </c>
      <c r="B2397" s="31" t="s">
        <v>555</v>
      </c>
      <c r="C2397" s="31" t="s">
        <v>727</v>
      </c>
      <c r="D2397" s="31" t="s">
        <v>474</v>
      </c>
      <c r="E2397" s="31" t="s">
        <v>475</v>
      </c>
      <c r="F2397" s="31" t="s">
        <v>131</v>
      </c>
      <c r="G2397" s="31" t="s">
        <v>135</v>
      </c>
      <c r="H2397" s="31" t="s">
        <v>743</v>
      </c>
      <c r="I2397" s="31" t="s">
        <v>1280</v>
      </c>
      <c r="J2397" s="31">
        <v>1648</v>
      </c>
      <c r="K2397" s="31" t="s">
        <v>1280</v>
      </c>
      <c r="L2397" s="31" t="s">
        <v>70</v>
      </c>
      <c r="M2397" s="31" t="s">
        <v>70</v>
      </c>
      <c r="N2397" s="31">
        <f t="shared" si="84"/>
        <v>0</v>
      </c>
    </row>
    <row r="2398" spans="1:14" x14ac:dyDescent="0.45">
      <c r="A2398" s="31" t="str">
        <f t="shared" si="85"/>
        <v>E06000037_CIN episodes for children aged &lt;1 at 31st March 2019 with physical abuse identified as a factor at CIN assessment (excluding looked after children)_Number</v>
      </c>
      <c r="B2398" s="31" t="s">
        <v>456</v>
      </c>
      <c r="C2398" s="31" t="s">
        <v>457</v>
      </c>
      <c r="D2398" s="31" t="s">
        <v>474</v>
      </c>
      <c r="E2398" s="31" t="s">
        <v>475</v>
      </c>
      <c r="F2398" s="31" t="s">
        <v>131</v>
      </c>
      <c r="G2398" s="31" t="s">
        <v>135</v>
      </c>
      <c r="H2398" s="31" t="s">
        <v>743</v>
      </c>
      <c r="I2398" s="31" t="s">
        <v>1280</v>
      </c>
      <c r="J2398" s="31">
        <v>1693</v>
      </c>
      <c r="K2398" s="31" t="s">
        <v>1280</v>
      </c>
      <c r="L2398" s="31" t="s">
        <v>70</v>
      </c>
      <c r="M2398" s="31" t="s">
        <v>70</v>
      </c>
      <c r="N2398" s="31">
        <f t="shared" si="84"/>
        <v>0</v>
      </c>
    </row>
    <row r="2399" spans="1:14" x14ac:dyDescent="0.45">
      <c r="A2399" s="31" t="str">
        <f t="shared" si="85"/>
        <v>E06000038_CIN episodes for children aged &lt;1 at 31st March 2019 with physical abuse identified as a factor at CIN assessment (excluding looked after children)_Number</v>
      </c>
      <c r="B2399" s="31" t="s">
        <v>557</v>
      </c>
      <c r="C2399" s="31" t="s">
        <v>726</v>
      </c>
      <c r="D2399" s="31" t="s">
        <v>474</v>
      </c>
      <c r="E2399" s="31" t="s">
        <v>475</v>
      </c>
      <c r="F2399" s="31" t="s">
        <v>131</v>
      </c>
      <c r="G2399" s="31" t="s">
        <v>135</v>
      </c>
      <c r="H2399" s="31" t="s">
        <v>743</v>
      </c>
      <c r="I2399" s="31">
        <v>7</v>
      </c>
      <c r="J2399" s="31">
        <v>2249</v>
      </c>
      <c r="K2399" s="31">
        <v>3.11249444197421</v>
      </c>
      <c r="L2399" s="31" t="s">
        <v>1358</v>
      </c>
      <c r="M2399" s="31">
        <f t="shared" si="86"/>
        <v>3.11249444197421</v>
      </c>
      <c r="N2399" s="31">
        <f t="shared" si="84"/>
        <v>0</v>
      </c>
    </row>
    <row r="2400" spans="1:14" x14ac:dyDescent="0.45">
      <c r="A2400" s="31" t="str">
        <f t="shared" si="85"/>
        <v>E06000039_CIN episodes for children aged &lt;1 at 31st March 2019 with physical abuse identified as a factor at CIN assessment (excluding looked after children)_Number</v>
      </c>
      <c r="B2400" s="31" t="s">
        <v>404</v>
      </c>
      <c r="C2400" s="31" t="s">
        <v>405</v>
      </c>
      <c r="D2400" s="31" t="s">
        <v>474</v>
      </c>
      <c r="E2400" s="31" t="s">
        <v>475</v>
      </c>
      <c r="F2400" s="31" t="s">
        <v>131</v>
      </c>
      <c r="G2400" s="31" t="s">
        <v>135</v>
      </c>
      <c r="H2400" s="31" t="s">
        <v>743</v>
      </c>
      <c r="I2400" s="31">
        <v>8</v>
      </c>
      <c r="J2400" s="31">
        <v>2451</v>
      </c>
      <c r="K2400" s="31">
        <v>3.26397388820889</v>
      </c>
      <c r="L2400" s="31" t="s">
        <v>1345</v>
      </c>
      <c r="M2400" s="31">
        <f t="shared" si="86"/>
        <v>3.26397388820889</v>
      </c>
      <c r="N2400" s="31">
        <f t="shared" si="84"/>
        <v>0</v>
      </c>
    </row>
    <row r="2401" spans="1:14" x14ac:dyDescent="0.45">
      <c r="A2401" s="31" t="str">
        <f t="shared" si="85"/>
        <v>E06000041_CIN episodes for children aged &lt;1 at 31st March 2019 with physical abuse identified as a factor at CIN assessment (excluding looked after children)_Number</v>
      </c>
      <c r="B2401" s="31" t="s">
        <v>466</v>
      </c>
      <c r="C2401" s="31" t="s">
        <v>467</v>
      </c>
      <c r="D2401" s="31" t="s">
        <v>474</v>
      </c>
      <c r="E2401" s="31" t="s">
        <v>475</v>
      </c>
      <c r="F2401" s="31" t="s">
        <v>131</v>
      </c>
      <c r="G2401" s="31" t="s">
        <v>135</v>
      </c>
      <c r="H2401" s="31" t="s">
        <v>743</v>
      </c>
      <c r="I2401" s="31" t="s">
        <v>1280</v>
      </c>
      <c r="J2401" s="31">
        <v>1714</v>
      </c>
      <c r="K2401" s="31" t="s">
        <v>1280</v>
      </c>
      <c r="L2401" s="31" t="s">
        <v>70</v>
      </c>
      <c r="M2401" s="31" t="s">
        <v>70</v>
      </c>
      <c r="N2401" s="31">
        <f t="shared" si="84"/>
        <v>0</v>
      </c>
    </row>
    <row r="2402" spans="1:14" x14ac:dyDescent="0.45">
      <c r="A2402" s="31" t="str">
        <f t="shared" si="85"/>
        <v>E10000003_CIN episodes for children aged &lt;1 at 31st March 2019 with physical abuse identified as a factor at CIN assessment (excluding looked after children)_Number</v>
      </c>
      <c r="B2402" s="31" t="s">
        <v>275</v>
      </c>
      <c r="C2402" s="31" t="s">
        <v>276</v>
      </c>
      <c r="D2402" s="31" t="s">
        <v>474</v>
      </c>
      <c r="E2402" s="31" t="s">
        <v>475</v>
      </c>
      <c r="F2402" s="31" t="s">
        <v>131</v>
      </c>
      <c r="G2402" s="31" t="s">
        <v>135</v>
      </c>
      <c r="H2402" s="31" t="s">
        <v>743</v>
      </c>
      <c r="I2402" s="31">
        <v>42</v>
      </c>
      <c r="J2402" s="31">
        <v>6952</v>
      </c>
      <c r="K2402" s="31">
        <v>6.0414269275028802</v>
      </c>
      <c r="L2402" s="31" t="s">
        <v>1370</v>
      </c>
      <c r="M2402" s="31">
        <f t="shared" si="86"/>
        <v>6.0414269275028802</v>
      </c>
      <c r="N2402" s="31">
        <f t="shared" si="84"/>
        <v>0</v>
      </c>
    </row>
    <row r="2403" spans="1:14" x14ac:dyDescent="0.45">
      <c r="A2403" s="31" t="str">
        <f t="shared" si="85"/>
        <v>E06000031_CIN episodes for children aged &lt;1 at 31st March 2019 with physical abuse identified as a factor at CIN assessment (excluding looked after children)_Number</v>
      </c>
      <c r="B2403" s="31" t="s">
        <v>379</v>
      </c>
      <c r="C2403" s="31" t="s">
        <v>380</v>
      </c>
      <c r="D2403" s="31" t="s">
        <v>474</v>
      </c>
      <c r="E2403" s="31" t="s">
        <v>475</v>
      </c>
      <c r="F2403" s="31" t="s">
        <v>131</v>
      </c>
      <c r="G2403" s="31" t="s">
        <v>135</v>
      </c>
      <c r="H2403" s="31" t="s">
        <v>743</v>
      </c>
      <c r="I2403" s="31">
        <v>17</v>
      </c>
      <c r="J2403" s="31">
        <v>3030</v>
      </c>
      <c r="K2403" s="31">
        <v>5.6105610561056096</v>
      </c>
      <c r="L2403" s="31" t="s">
        <v>1304</v>
      </c>
      <c r="M2403" s="31">
        <f t="shared" si="86"/>
        <v>5.6105610561056096</v>
      </c>
      <c r="N2403" s="31">
        <f t="shared" si="84"/>
        <v>0</v>
      </c>
    </row>
    <row r="2404" spans="1:14" x14ac:dyDescent="0.45">
      <c r="A2404" s="31" t="str">
        <f t="shared" si="85"/>
        <v>E06000006_CIN episodes for children aged &lt;1 at 31st March 2019 with physical abuse identified as a factor at CIN assessment (excluding looked after children)_Number</v>
      </c>
      <c r="B2404" s="31" t="s">
        <v>531</v>
      </c>
      <c r="C2404" s="31" t="s">
        <v>722</v>
      </c>
      <c r="D2404" s="31" t="s">
        <v>474</v>
      </c>
      <c r="E2404" s="31" t="s">
        <v>475</v>
      </c>
      <c r="F2404" s="31" t="s">
        <v>131</v>
      </c>
      <c r="G2404" s="31" t="s">
        <v>135</v>
      </c>
      <c r="H2404" s="31" t="s">
        <v>743</v>
      </c>
      <c r="I2404" s="31">
        <v>14</v>
      </c>
      <c r="J2404" s="31">
        <v>1451</v>
      </c>
      <c r="K2404" s="31">
        <v>9.6485182632667108</v>
      </c>
      <c r="L2404" s="31" t="s">
        <v>1139</v>
      </c>
      <c r="M2404" s="31">
        <f t="shared" si="86"/>
        <v>9.6485182632667108</v>
      </c>
      <c r="N2404" s="31">
        <f t="shared" si="84"/>
        <v>0</v>
      </c>
    </row>
    <row r="2405" spans="1:14" x14ac:dyDescent="0.45">
      <c r="A2405" s="31" t="str">
        <f t="shared" si="85"/>
        <v>E06000007_CIN episodes for children aged &lt;1 at 31st March 2019 with physical abuse identified as a factor at CIN assessment (excluding looked after children)_Number</v>
      </c>
      <c r="B2405" s="31" t="s">
        <v>452</v>
      </c>
      <c r="C2405" s="31" t="s">
        <v>453</v>
      </c>
      <c r="D2405" s="31" t="s">
        <v>474</v>
      </c>
      <c r="E2405" s="31" t="s">
        <v>475</v>
      </c>
      <c r="F2405" s="31" t="s">
        <v>131</v>
      </c>
      <c r="G2405" s="31" t="s">
        <v>135</v>
      </c>
      <c r="H2405" s="31" t="s">
        <v>743</v>
      </c>
      <c r="I2405" s="31">
        <v>14</v>
      </c>
      <c r="J2405" s="31">
        <v>2229</v>
      </c>
      <c r="K2405" s="31">
        <v>6.2808434275459897</v>
      </c>
      <c r="L2405" s="31" t="s">
        <v>1350</v>
      </c>
      <c r="M2405" s="31">
        <f t="shared" si="86"/>
        <v>6.2808434275459897</v>
      </c>
      <c r="N2405" s="31">
        <f t="shared" si="84"/>
        <v>0</v>
      </c>
    </row>
    <row r="2406" spans="1:14" x14ac:dyDescent="0.45">
      <c r="A2406" s="31" t="str">
        <f t="shared" si="85"/>
        <v>E10000008_CIN episodes for children aged &lt;1 at 31st March 2019 with physical abuse identified as a factor at CIN assessment (excluding looked after children)_Number</v>
      </c>
      <c r="B2406" s="31" t="s">
        <v>504</v>
      </c>
      <c r="C2406" s="31" t="s">
        <v>505</v>
      </c>
      <c r="D2406" s="31" t="s">
        <v>474</v>
      </c>
      <c r="E2406" s="31" t="s">
        <v>475</v>
      </c>
      <c r="F2406" s="31" t="s">
        <v>131</v>
      </c>
      <c r="G2406" s="31" t="s">
        <v>135</v>
      </c>
      <c r="H2406" s="31" t="s">
        <v>743</v>
      </c>
      <c r="I2406" s="31">
        <v>18</v>
      </c>
      <c r="J2406" s="31">
        <v>6781</v>
      </c>
      <c r="K2406" s="31">
        <v>2.6544757410411401</v>
      </c>
      <c r="L2406" s="31" t="s">
        <v>1364</v>
      </c>
      <c r="M2406" s="31">
        <f t="shared" si="86"/>
        <v>2.6544757410411401</v>
      </c>
      <c r="N2406" s="31">
        <f t="shared" si="84"/>
        <v>0</v>
      </c>
    </row>
    <row r="2407" spans="1:14" x14ac:dyDescent="0.45">
      <c r="A2407" s="31" t="str">
        <f t="shared" si="85"/>
        <v>E06000026_CIN episodes for children aged &lt;1 at 31st March 2019 with physical abuse identified as a factor at CIN assessment (excluding looked after children)_Number</v>
      </c>
      <c r="B2407" s="31" t="s">
        <v>381</v>
      </c>
      <c r="C2407" s="31" t="s">
        <v>382</v>
      </c>
      <c r="D2407" s="31" t="s">
        <v>474</v>
      </c>
      <c r="E2407" s="31" t="s">
        <v>475</v>
      </c>
      <c r="F2407" s="31" t="s">
        <v>131</v>
      </c>
      <c r="G2407" s="31" t="s">
        <v>135</v>
      </c>
      <c r="H2407" s="31" t="s">
        <v>743</v>
      </c>
      <c r="I2407" s="31">
        <v>44</v>
      </c>
      <c r="J2407" s="31">
        <v>2827</v>
      </c>
      <c r="K2407" s="31">
        <v>15.5642023346303</v>
      </c>
      <c r="L2407" s="31" t="s">
        <v>1313</v>
      </c>
      <c r="M2407" s="31">
        <f t="shared" si="86"/>
        <v>15.5642023346303</v>
      </c>
      <c r="N2407" s="31">
        <f t="shared" si="84"/>
        <v>0</v>
      </c>
    </row>
    <row r="2408" spans="1:14" x14ac:dyDescent="0.45">
      <c r="A2408" s="31" t="str">
        <f t="shared" si="85"/>
        <v>E06000027_CIN episodes for children aged &lt;1 at 31st March 2019 with physical abuse identified as a factor at CIN assessment (excluding looked after children)_Number</v>
      </c>
      <c r="B2408" s="31" t="s">
        <v>438</v>
      </c>
      <c r="C2408" s="31" t="s">
        <v>439</v>
      </c>
      <c r="D2408" s="31" t="s">
        <v>474</v>
      </c>
      <c r="E2408" s="31" t="s">
        <v>475</v>
      </c>
      <c r="F2408" s="31" t="s">
        <v>131</v>
      </c>
      <c r="G2408" s="31" t="s">
        <v>135</v>
      </c>
      <c r="H2408" s="31" t="s">
        <v>743</v>
      </c>
      <c r="I2408" s="31">
        <v>13</v>
      </c>
      <c r="J2408" s="31">
        <v>1247</v>
      </c>
      <c r="K2408" s="31">
        <v>10.425020048115501</v>
      </c>
      <c r="L2408" s="31" t="s">
        <v>1263</v>
      </c>
      <c r="M2408" s="31">
        <f t="shared" si="86"/>
        <v>10.425020048115501</v>
      </c>
      <c r="N2408" s="31">
        <f t="shared" si="84"/>
        <v>0</v>
      </c>
    </row>
    <row r="2409" spans="1:14" x14ac:dyDescent="0.45">
      <c r="A2409" s="31" t="str">
        <f t="shared" si="85"/>
        <v>E10000012_CIN episodes for children aged &lt;1 at 31st March 2019 with physical abuse identified as a factor at CIN assessment (excluding looked after children)_Number</v>
      </c>
      <c r="B2409" s="31" t="s">
        <v>303</v>
      </c>
      <c r="C2409" s="31" t="s">
        <v>304</v>
      </c>
      <c r="D2409" s="31" t="s">
        <v>474</v>
      </c>
      <c r="E2409" s="31" t="s">
        <v>475</v>
      </c>
      <c r="F2409" s="31" t="s">
        <v>131</v>
      </c>
      <c r="G2409" s="31" t="s">
        <v>135</v>
      </c>
      <c r="H2409" s="31" t="s">
        <v>743</v>
      </c>
      <c r="I2409" s="31">
        <v>41</v>
      </c>
      <c r="J2409" s="31">
        <v>16488</v>
      </c>
      <c r="K2409" s="31">
        <v>2.4866569626395001</v>
      </c>
      <c r="L2409" s="31" t="s">
        <v>1356</v>
      </c>
      <c r="M2409" s="31">
        <f t="shared" si="86"/>
        <v>2.4866569626395001</v>
      </c>
      <c r="N2409" s="31">
        <f t="shared" si="84"/>
        <v>0</v>
      </c>
    </row>
    <row r="2410" spans="1:14" x14ac:dyDescent="0.45">
      <c r="A2410" s="31" t="str">
        <f t="shared" si="85"/>
        <v>E06000033_CIN episodes for children aged &lt;1 at 31st March 2019 with physical abuse identified as a factor at CIN assessment (excluding looked after children)_Number</v>
      </c>
      <c r="B2410" s="31" t="s">
        <v>412</v>
      </c>
      <c r="C2410" s="31" t="s">
        <v>413</v>
      </c>
      <c r="D2410" s="31" t="s">
        <v>474</v>
      </c>
      <c r="E2410" s="31" t="s">
        <v>475</v>
      </c>
      <c r="F2410" s="31" t="s">
        <v>131</v>
      </c>
      <c r="G2410" s="31" t="s">
        <v>135</v>
      </c>
      <c r="H2410" s="31" t="s">
        <v>743</v>
      </c>
      <c r="I2410" s="31">
        <v>10</v>
      </c>
      <c r="J2410" s="31">
        <v>2203</v>
      </c>
      <c r="K2410" s="31">
        <v>4.5392646391284597</v>
      </c>
      <c r="L2410" s="31" t="s">
        <v>1306</v>
      </c>
      <c r="M2410" s="31">
        <f t="shared" si="86"/>
        <v>4.5392646391284597</v>
      </c>
      <c r="N2410" s="31">
        <f t="shared" si="84"/>
        <v>0</v>
      </c>
    </row>
    <row r="2411" spans="1:14" x14ac:dyDescent="0.45">
      <c r="A2411" s="31" t="str">
        <f t="shared" si="85"/>
        <v>E06000034_CIN episodes for children aged &lt;1 at 31st March 2019 with physical abuse identified as a factor at CIN assessment (excluding looked after children)_Number</v>
      </c>
      <c r="B2411" s="31" t="s">
        <v>493</v>
      </c>
      <c r="C2411" s="31" t="s">
        <v>731</v>
      </c>
      <c r="D2411" s="31" t="s">
        <v>474</v>
      </c>
      <c r="E2411" s="31" t="s">
        <v>475</v>
      </c>
      <c r="F2411" s="31" t="s">
        <v>131</v>
      </c>
      <c r="G2411" s="31" t="s">
        <v>135</v>
      </c>
      <c r="H2411" s="31" t="s">
        <v>743</v>
      </c>
      <c r="I2411" s="31">
        <v>8</v>
      </c>
      <c r="J2411" s="31">
        <v>2544</v>
      </c>
      <c r="K2411" s="31">
        <v>3.1446540880503102</v>
      </c>
      <c r="L2411" s="31" t="s">
        <v>1358</v>
      </c>
      <c r="M2411" s="31">
        <f t="shared" si="86"/>
        <v>3.1446540880503102</v>
      </c>
      <c r="N2411" s="31">
        <f t="shared" si="84"/>
        <v>0</v>
      </c>
    </row>
    <row r="2412" spans="1:14" x14ac:dyDescent="0.45">
      <c r="A2412" s="31" t="str">
        <f t="shared" si="85"/>
        <v>E06000019_CIN episodes for children aged &lt;1 at 31st March 2019 with physical abuse identified as a factor at CIN assessment (excluding looked after children)_Number</v>
      </c>
      <c r="B2412" s="31" t="s">
        <v>317</v>
      </c>
      <c r="C2412" s="31" t="s">
        <v>318</v>
      </c>
      <c r="D2412" s="31" t="s">
        <v>474</v>
      </c>
      <c r="E2412" s="31" t="s">
        <v>475</v>
      </c>
      <c r="F2412" s="31" t="s">
        <v>131</v>
      </c>
      <c r="G2412" s="31" t="s">
        <v>135</v>
      </c>
      <c r="H2412" s="31" t="s">
        <v>743</v>
      </c>
      <c r="I2412" s="31">
        <v>12</v>
      </c>
      <c r="J2412" s="31">
        <v>1777</v>
      </c>
      <c r="K2412" s="31">
        <v>6.7529544175576799</v>
      </c>
      <c r="L2412" s="31" t="s">
        <v>1133</v>
      </c>
      <c r="M2412" s="31">
        <f t="shared" si="86"/>
        <v>6.7529544175576799</v>
      </c>
      <c r="N2412" s="31">
        <f t="shared" si="84"/>
        <v>0</v>
      </c>
    </row>
    <row r="2413" spans="1:14" x14ac:dyDescent="0.45">
      <c r="A2413" s="31" t="str">
        <f t="shared" si="85"/>
        <v>E10000034_CIN episodes for children aged &lt;1 at 31st March 2019 with physical abuse identified as a factor at CIN assessment (excluding looked after children)_Number</v>
      </c>
      <c r="B2413" s="31" t="s">
        <v>470</v>
      </c>
      <c r="C2413" s="31" t="s">
        <v>471</v>
      </c>
      <c r="D2413" s="31" t="s">
        <v>474</v>
      </c>
      <c r="E2413" s="31" t="s">
        <v>475</v>
      </c>
      <c r="F2413" s="31" t="s">
        <v>131</v>
      </c>
      <c r="G2413" s="31" t="s">
        <v>135</v>
      </c>
      <c r="H2413" s="31" t="s">
        <v>743</v>
      </c>
      <c r="I2413" s="31">
        <v>24</v>
      </c>
      <c r="J2413" s="31">
        <v>5832</v>
      </c>
      <c r="K2413" s="31">
        <v>4.1152263374485596</v>
      </c>
      <c r="L2413" s="31" t="s">
        <v>1246</v>
      </c>
      <c r="M2413" s="31">
        <f t="shared" si="86"/>
        <v>4.1152263374485596</v>
      </c>
      <c r="N2413" s="31">
        <f t="shared" si="84"/>
        <v>0</v>
      </c>
    </row>
    <row r="2414" spans="1:14" x14ac:dyDescent="0.45">
      <c r="A2414" s="31" t="str">
        <f t="shared" si="85"/>
        <v>E10000016_CIN episodes for children aged &lt;1 at 31st March 2019 with physical abuse identified as a factor at CIN assessment (excluding looked after children)_Number</v>
      </c>
      <c r="B2414" s="31" t="s">
        <v>327</v>
      </c>
      <c r="C2414" s="31" t="s">
        <v>328</v>
      </c>
      <c r="D2414" s="31" t="s">
        <v>474</v>
      </c>
      <c r="E2414" s="31" t="s">
        <v>475</v>
      </c>
      <c r="F2414" s="31" t="s">
        <v>131</v>
      </c>
      <c r="G2414" s="31" t="s">
        <v>135</v>
      </c>
      <c r="H2414" s="31" t="s">
        <v>743</v>
      </c>
      <c r="I2414" s="31">
        <v>63</v>
      </c>
      <c r="J2414" s="31">
        <v>17431</v>
      </c>
      <c r="K2414" s="31">
        <v>3.6142504732947001</v>
      </c>
      <c r="L2414" s="31" t="s">
        <v>1239</v>
      </c>
      <c r="M2414" s="31">
        <f t="shared" si="86"/>
        <v>3.6142504732947001</v>
      </c>
      <c r="N2414" s="31">
        <f t="shared" si="84"/>
        <v>0</v>
      </c>
    </row>
    <row r="2415" spans="1:14" x14ac:dyDescent="0.45">
      <c r="A2415" s="31" t="str">
        <f t="shared" si="85"/>
        <v>E06000035_CIN episodes for children aged &lt;1 at 31st March 2019 with physical abuse identified as a factor at CIN assessment (excluding looked after children)_Number</v>
      </c>
      <c r="B2415" s="31" t="s">
        <v>351</v>
      </c>
      <c r="C2415" s="31" t="s">
        <v>352</v>
      </c>
      <c r="D2415" s="31" t="s">
        <v>474</v>
      </c>
      <c r="E2415" s="31" t="s">
        <v>475</v>
      </c>
      <c r="F2415" s="31" t="s">
        <v>131</v>
      </c>
      <c r="G2415" s="31" t="s">
        <v>135</v>
      </c>
      <c r="H2415" s="31" t="s">
        <v>743</v>
      </c>
      <c r="I2415" s="31">
        <v>15</v>
      </c>
      <c r="J2415" s="31">
        <v>3476</v>
      </c>
      <c r="K2415" s="31">
        <v>4.3153049482163404</v>
      </c>
      <c r="L2415" s="31" t="s">
        <v>1333</v>
      </c>
      <c r="M2415" s="31">
        <f t="shared" si="86"/>
        <v>4.3153049482163404</v>
      </c>
      <c r="N2415" s="31">
        <f t="shared" si="84"/>
        <v>0</v>
      </c>
    </row>
    <row r="2416" spans="1:14" x14ac:dyDescent="0.45">
      <c r="A2416" s="31" t="str">
        <f t="shared" si="85"/>
        <v>E10000017_CIN episodes for children aged &lt;1 at 31st March 2019 with physical abuse identified as a factor at CIN assessment (excluding looked after children)_Number</v>
      </c>
      <c r="B2416" s="31" t="s">
        <v>337</v>
      </c>
      <c r="C2416" s="31" t="s">
        <v>338</v>
      </c>
      <c r="D2416" s="31" t="s">
        <v>474</v>
      </c>
      <c r="E2416" s="31" t="s">
        <v>475</v>
      </c>
      <c r="F2416" s="31" t="s">
        <v>131</v>
      </c>
      <c r="G2416" s="31" t="s">
        <v>135</v>
      </c>
      <c r="H2416" s="31" t="s">
        <v>743</v>
      </c>
      <c r="I2416" s="31">
        <v>97</v>
      </c>
      <c r="J2416" s="31">
        <v>12376</v>
      </c>
      <c r="K2416" s="31">
        <v>7.8377504848093098</v>
      </c>
      <c r="L2416" s="31" t="s">
        <v>1240</v>
      </c>
      <c r="M2416" s="31">
        <f t="shared" si="86"/>
        <v>7.8377504848093098</v>
      </c>
      <c r="N2416" s="31">
        <f t="shared" si="84"/>
        <v>0</v>
      </c>
    </row>
    <row r="2417" spans="1:14" x14ac:dyDescent="0.45">
      <c r="A2417" s="31" t="str">
        <f t="shared" si="85"/>
        <v>E06000008_CIN episodes for children aged &lt;1 at 31st March 2019 with physical abuse identified as a factor at CIN assessment (excluding looked after children)_Number</v>
      </c>
      <c r="B2417" s="31" t="s">
        <v>247</v>
      </c>
      <c r="C2417" s="31" t="s">
        <v>248</v>
      </c>
      <c r="D2417" s="31" t="s">
        <v>474</v>
      </c>
      <c r="E2417" s="31" t="s">
        <v>475</v>
      </c>
      <c r="F2417" s="31" t="s">
        <v>131</v>
      </c>
      <c r="G2417" s="31" t="s">
        <v>135</v>
      </c>
      <c r="H2417" s="31" t="s">
        <v>743</v>
      </c>
      <c r="I2417" s="31">
        <v>12</v>
      </c>
      <c r="J2417" s="31">
        <v>1998</v>
      </c>
      <c r="K2417" s="31">
        <v>6.0060060060060101</v>
      </c>
      <c r="L2417" s="31" t="s">
        <v>1370</v>
      </c>
      <c r="M2417" s="31">
        <f t="shared" si="86"/>
        <v>6.0060060060060101</v>
      </c>
      <c r="N2417" s="31">
        <f t="shared" si="84"/>
        <v>0</v>
      </c>
    </row>
    <row r="2418" spans="1:14" x14ac:dyDescent="0.45">
      <c r="A2418" s="31" t="str">
        <f t="shared" si="85"/>
        <v>E06000009_CIN episodes for children aged &lt;1 at 31st March 2019 with physical abuse identified as a factor at CIN assessment (excluding looked after children)_Number</v>
      </c>
      <c r="B2418" s="31" t="s">
        <v>249</v>
      </c>
      <c r="C2418" s="31" t="s">
        <v>250</v>
      </c>
      <c r="D2418" s="31" t="s">
        <v>474</v>
      </c>
      <c r="E2418" s="31" t="s">
        <v>475</v>
      </c>
      <c r="F2418" s="31" t="s">
        <v>131</v>
      </c>
      <c r="G2418" s="31" t="s">
        <v>135</v>
      </c>
      <c r="H2418" s="31" t="s">
        <v>743</v>
      </c>
      <c r="I2418" s="31">
        <v>10</v>
      </c>
      <c r="J2418" s="31">
        <v>1627</v>
      </c>
      <c r="K2418" s="31">
        <v>6.14628149969269</v>
      </c>
      <c r="L2418" s="31" t="s">
        <v>1230</v>
      </c>
      <c r="M2418" s="31">
        <f t="shared" si="86"/>
        <v>6.14628149969269</v>
      </c>
      <c r="N2418" s="31">
        <f t="shared" si="84"/>
        <v>0</v>
      </c>
    </row>
    <row r="2419" spans="1:14" x14ac:dyDescent="0.45">
      <c r="A2419" s="31" t="str">
        <f t="shared" si="85"/>
        <v>E10000024_CIN episodes for children aged &lt;1 at 31st March 2019 with physical abuse identified as a factor at CIN assessment (excluding looked after children)_Number</v>
      </c>
      <c r="B2419" s="31" t="s">
        <v>572</v>
      </c>
      <c r="C2419" s="31" t="s">
        <v>573</v>
      </c>
      <c r="D2419" s="31" t="s">
        <v>474</v>
      </c>
      <c r="E2419" s="31" t="s">
        <v>475</v>
      </c>
      <c r="F2419" s="31" t="s">
        <v>131</v>
      </c>
      <c r="G2419" s="31" t="s">
        <v>135</v>
      </c>
      <c r="H2419" s="31" t="s">
        <v>743</v>
      </c>
      <c r="I2419" s="31">
        <v>39</v>
      </c>
      <c r="J2419" s="31">
        <v>8216</v>
      </c>
      <c r="K2419" s="31">
        <v>4.7468354430379804</v>
      </c>
      <c r="L2419" s="31" t="s">
        <v>1278</v>
      </c>
      <c r="M2419" s="31">
        <f t="shared" si="86"/>
        <v>4.7468354430379804</v>
      </c>
      <c r="N2419" s="31">
        <f t="shared" si="84"/>
        <v>0</v>
      </c>
    </row>
    <row r="2420" spans="1:14" x14ac:dyDescent="0.45">
      <c r="A2420" s="31" t="str">
        <f t="shared" si="85"/>
        <v>E06000018_CIN episodes for children aged &lt;1 at 31st March 2019 with physical abuse identified as a factor at CIN assessment (excluding looked after children)_Number</v>
      </c>
      <c r="B2420" s="31" t="s">
        <v>373</v>
      </c>
      <c r="C2420" s="31" t="s">
        <v>374</v>
      </c>
      <c r="D2420" s="31" t="s">
        <v>474</v>
      </c>
      <c r="E2420" s="31" t="s">
        <v>475</v>
      </c>
      <c r="F2420" s="31" t="s">
        <v>131</v>
      </c>
      <c r="G2420" s="31" t="s">
        <v>135</v>
      </c>
      <c r="H2420" s="31" t="s">
        <v>743</v>
      </c>
      <c r="I2420" s="31">
        <v>50</v>
      </c>
      <c r="J2420" s="31">
        <v>4006</v>
      </c>
      <c r="K2420" s="31">
        <v>12.481278082875701</v>
      </c>
      <c r="L2420" s="31" t="s">
        <v>1129</v>
      </c>
      <c r="M2420" s="31">
        <f t="shared" si="86"/>
        <v>12.481278082875701</v>
      </c>
      <c r="N2420" s="31">
        <f t="shared" si="84"/>
        <v>0</v>
      </c>
    </row>
    <row r="2421" spans="1:14" x14ac:dyDescent="0.45">
      <c r="A2421" s="31" t="str">
        <f t="shared" si="85"/>
        <v>E06000051_CIN episodes for children aged &lt;1 at 31st March 2019 with physical abuse identified as a factor at CIN assessment (excluding looked after children)_Number</v>
      </c>
      <c r="B2421" s="31" t="s">
        <v>403</v>
      </c>
      <c r="C2421" s="31" t="s">
        <v>166</v>
      </c>
      <c r="D2421" s="31" t="s">
        <v>474</v>
      </c>
      <c r="E2421" s="31" t="s">
        <v>475</v>
      </c>
      <c r="F2421" s="31" t="s">
        <v>131</v>
      </c>
      <c r="G2421" s="31" t="s">
        <v>135</v>
      </c>
      <c r="H2421" s="31" t="s">
        <v>743</v>
      </c>
      <c r="I2421" s="31">
        <v>27</v>
      </c>
      <c r="J2421" s="31">
        <v>2806</v>
      </c>
      <c r="K2421" s="31">
        <v>9.6222380612972191</v>
      </c>
      <c r="L2421" s="31" t="s">
        <v>1139</v>
      </c>
      <c r="M2421" s="31">
        <f t="shared" si="86"/>
        <v>9.6222380612972191</v>
      </c>
      <c r="N2421" s="31">
        <f t="shared" si="84"/>
        <v>0</v>
      </c>
    </row>
    <row r="2422" spans="1:14" x14ac:dyDescent="0.45">
      <c r="A2422" s="31" t="str">
        <f t="shared" si="85"/>
        <v>E06000020_CIN episodes for children aged &lt;1 at 31st March 2019 with physical abuse identified as a factor at CIN assessment (excluding looked after children)_Number</v>
      </c>
      <c r="B2422" s="31" t="s">
        <v>570</v>
      </c>
      <c r="C2422" s="31" t="s">
        <v>730</v>
      </c>
      <c r="D2422" s="31" t="s">
        <v>474</v>
      </c>
      <c r="E2422" s="31" t="s">
        <v>475</v>
      </c>
      <c r="F2422" s="31" t="s">
        <v>131</v>
      </c>
      <c r="G2422" s="31" t="s">
        <v>135</v>
      </c>
      <c r="H2422" s="31" t="s">
        <v>743</v>
      </c>
      <c r="I2422" s="31">
        <v>10</v>
      </c>
      <c r="J2422" s="31">
        <v>2075</v>
      </c>
      <c r="K2422" s="31">
        <v>4.8192771084337398</v>
      </c>
      <c r="L2422" s="31" t="s">
        <v>1337</v>
      </c>
      <c r="M2422" s="31">
        <f t="shared" si="86"/>
        <v>4.8192771084337398</v>
      </c>
      <c r="N2422" s="31">
        <f t="shared" si="84"/>
        <v>0</v>
      </c>
    </row>
    <row r="2423" spans="1:14" x14ac:dyDescent="0.45">
      <c r="A2423" s="31" t="str">
        <f t="shared" si="85"/>
        <v>E06000049_CIN episodes for children aged &lt;1 at 31st March 2019 with physical abuse identified as a factor at CIN assessment (excluding looked after children)_Number</v>
      </c>
      <c r="B2423" s="31" t="s">
        <v>541</v>
      </c>
      <c r="C2423" s="31" t="s">
        <v>718</v>
      </c>
      <c r="D2423" s="31" t="s">
        <v>474</v>
      </c>
      <c r="E2423" s="31" t="s">
        <v>475</v>
      </c>
      <c r="F2423" s="31" t="s">
        <v>131</v>
      </c>
      <c r="G2423" s="31" t="s">
        <v>135</v>
      </c>
      <c r="H2423" s="31" t="s">
        <v>743</v>
      </c>
      <c r="I2423" s="31">
        <v>21</v>
      </c>
      <c r="J2423" s="31">
        <v>3921</v>
      </c>
      <c r="K2423" s="31">
        <v>5.3557765876051997</v>
      </c>
      <c r="L2423" s="31" t="s">
        <v>1347</v>
      </c>
      <c r="M2423" s="31">
        <f t="shared" si="86"/>
        <v>5.3557765876051997</v>
      </c>
      <c r="N2423" s="31">
        <f t="shared" si="84"/>
        <v>0</v>
      </c>
    </row>
    <row r="2424" spans="1:14" x14ac:dyDescent="0.45">
      <c r="A2424" s="31" t="str">
        <f t="shared" si="85"/>
        <v>E06000050_CIN episodes for children aged &lt;1 at 31st March 2019 with physical abuse identified as a factor at CIN assessment (excluding looked after children)_Number</v>
      </c>
      <c r="B2424" s="31" t="s">
        <v>281</v>
      </c>
      <c r="C2424" s="31" t="s">
        <v>282</v>
      </c>
      <c r="D2424" s="31" t="s">
        <v>474</v>
      </c>
      <c r="E2424" s="31" t="s">
        <v>475</v>
      </c>
      <c r="F2424" s="31" t="s">
        <v>131</v>
      </c>
      <c r="G2424" s="31" t="s">
        <v>135</v>
      </c>
      <c r="H2424" s="31" t="s">
        <v>743</v>
      </c>
      <c r="I2424" s="31">
        <v>13</v>
      </c>
      <c r="J2424" s="31">
        <v>3487</v>
      </c>
      <c r="K2424" s="31">
        <v>3.7281330656725</v>
      </c>
      <c r="L2424" s="31" t="s">
        <v>1344</v>
      </c>
      <c r="M2424" s="31">
        <f t="shared" si="86"/>
        <v>3.7281330656725</v>
      </c>
      <c r="N2424" s="31">
        <f t="shared" si="84"/>
        <v>0</v>
      </c>
    </row>
    <row r="2425" spans="1:14" x14ac:dyDescent="0.45">
      <c r="A2425" s="31" t="str">
        <f t="shared" si="85"/>
        <v>E06000052_CIN episodes for children aged &lt;1 at 31st March 2019 with physical abuse identified as a factor at CIN assessment (excluding looked after children)_Number</v>
      </c>
      <c r="B2425" s="31" t="s">
        <v>482</v>
      </c>
      <c r="C2425" s="31" t="s">
        <v>720</v>
      </c>
      <c r="D2425" s="31" t="s">
        <v>474</v>
      </c>
      <c r="E2425" s="31" t="s">
        <v>475</v>
      </c>
      <c r="F2425" s="31" t="s">
        <v>131</v>
      </c>
      <c r="G2425" s="31" t="s">
        <v>135</v>
      </c>
      <c r="H2425" s="31" t="s">
        <v>743</v>
      </c>
      <c r="I2425" s="31">
        <v>20</v>
      </c>
      <c r="J2425" s="31">
        <v>5246</v>
      </c>
      <c r="K2425" s="31">
        <v>3.8124285169653098</v>
      </c>
      <c r="L2425" s="31" t="s">
        <v>1339</v>
      </c>
      <c r="M2425" s="31">
        <f t="shared" si="86"/>
        <v>3.8124285169653098</v>
      </c>
      <c r="N2425" s="31">
        <f t="shared" si="84"/>
        <v>0</v>
      </c>
    </row>
    <row r="2426" spans="1:14" x14ac:dyDescent="0.45">
      <c r="A2426" s="31" t="str">
        <f t="shared" si="85"/>
        <v>E10000006_CIN episodes for children aged &lt;1 at 31st March 2019 with physical abuse identified as a factor at CIN assessment (excluding looked after children)_Number</v>
      </c>
      <c r="B2426" s="31" t="s">
        <v>285</v>
      </c>
      <c r="C2426" s="31" t="s">
        <v>286</v>
      </c>
      <c r="D2426" s="31" t="s">
        <v>474</v>
      </c>
      <c r="E2426" s="31" t="s">
        <v>475</v>
      </c>
      <c r="F2426" s="31" t="s">
        <v>131</v>
      </c>
      <c r="G2426" s="31" t="s">
        <v>135</v>
      </c>
      <c r="H2426" s="31" t="s">
        <v>743</v>
      </c>
      <c r="I2426" s="31">
        <v>29</v>
      </c>
      <c r="J2426" s="31">
        <v>4366</v>
      </c>
      <c r="K2426" s="31">
        <v>6.64223545579478</v>
      </c>
      <c r="L2426" s="31" t="s">
        <v>1301</v>
      </c>
      <c r="M2426" s="31">
        <f t="shared" si="86"/>
        <v>6.64223545579478</v>
      </c>
      <c r="N2426" s="31">
        <f t="shared" si="84"/>
        <v>0</v>
      </c>
    </row>
    <row r="2427" spans="1:14" x14ac:dyDescent="0.45">
      <c r="A2427" s="31" t="str">
        <f t="shared" si="85"/>
        <v>E10000013_CIN episodes for children aged &lt;1 at 31st March 2019 with physical abuse identified as a factor at CIN assessment (excluding looked after children)_Number</v>
      </c>
      <c r="B2427" s="31" t="s">
        <v>307</v>
      </c>
      <c r="C2427" s="31" t="s">
        <v>308</v>
      </c>
      <c r="D2427" s="31" t="s">
        <v>474</v>
      </c>
      <c r="E2427" s="31" t="s">
        <v>475</v>
      </c>
      <c r="F2427" s="31" t="s">
        <v>131</v>
      </c>
      <c r="G2427" s="31" t="s">
        <v>135</v>
      </c>
      <c r="H2427" s="31" t="s">
        <v>743</v>
      </c>
      <c r="I2427" s="31">
        <v>48</v>
      </c>
      <c r="J2427" s="31">
        <v>6595</v>
      </c>
      <c r="K2427" s="31">
        <v>7.2782410917361604</v>
      </c>
      <c r="L2427" s="31" t="s">
        <v>1299</v>
      </c>
      <c r="M2427" s="31">
        <f t="shared" si="86"/>
        <v>7.2782410917361604</v>
      </c>
      <c r="N2427" s="31">
        <f t="shared" si="84"/>
        <v>0</v>
      </c>
    </row>
    <row r="2428" spans="1:14" x14ac:dyDescent="0.45">
      <c r="A2428" s="31" t="str">
        <f t="shared" si="85"/>
        <v>E10000015_CIN episodes for children aged &lt;1 at 31st March 2019 with physical abuse identified as a factor at CIN assessment (excluding looked after children)_Number</v>
      </c>
      <c r="B2428" s="31" t="s">
        <v>319</v>
      </c>
      <c r="C2428" s="31" t="s">
        <v>320</v>
      </c>
      <c r="D2428" s="31" t="s">
        <v>474</v>
      </c>
      <c r="E2428" s="31" t="s">
        <v>475</v>
      </c>
      <c r="F2428" s="31" t="s">
        <v>131</v>
      </c>
      <c r="G2428" s="31" t="s">
        <v>135</v>
      </c>
      <c r="H2428" s="31" t="s">
        <v>743</v>
      </c>
      <c r="I2428" s="31">
        <v>32</v>
      </c>
      <c r="J2428" s="31">
        <v>14155</v>
      </c>
      <c r="K2428" s="31">
        <v>2.26068527022254</v>
      </c>
      <c r="L2428" s="31" t="s">
        <v>1360</v>
      </c>
      <c r="M2428" s="31">
        <f t="shared" si="86"/>
        <v>2.26068527022254</v>
      </c>
      <c r="N2428" s="31">
        <f t="shared" si="84"/>
        <v>0</v>
      </c>
    </row>
    <row r="2429" spans="1:14" x14ac:dyDescent="0.45">
      <c r="A2429" s="31" t="str">
        <f t="shared" si="85"/>
        <v>E06000046_CIN episodes for children aged &lt;1 at 31st March 2019 with physical abuse identified as a factor at CIN assessment (excluding looked after children)_Number</v>
      </c>
      <c r="B2429" s="31" t="s">
        <v>325</v>
      </c>
      <c r="C2429" s="31" t="s">
        <v>326</v>
      </c>
      <c r="D2429" s="31" t="s">
        <v>474</v>
      </c>
      <c r="E2429" s="31" t="s">
        <v>475</v>
      </c>
      <c r="F2429" s="31" t="s">
        <v>131</v>
      </c>
      <c r="G2429" s="31" t="s">
        <v>135</v>
      </c>
      <c r="H2429" s="31" t="s">
        <v>743</v>
      </c>
      <c r="I2429" s="31">
        <v>9</v>
      </c>
      <c r="J2429" s="31">
        <v>1144</v>
      </c>
      <c r="K2429" s="31">
        <v>7.8671328671328702</v>
      </c>
      <c r="L2429" s="31" t="s">
        <v>1371</v>
      </c>
      <c r="M2429" s="31">
        <f t="shared" si="86"/>
        <v>7.8671328671328702</v>
      </c>
      <c r="N2429" s="31">
        <f t="shared" si="84"/>
        <v>0</v>
      </c>
    </row>
    <row r="2430" spans="1:14" x14ac:dyDescent="0.45">
      <c r="A2430" s="31" t="str">
        <f t="shared" si="85"/>
        <v>E10000019_CIN episodes for children aged &lt;1 at 31st March 2019 with physical abuse identified as a factor at CIN assessment (excluding looked after children)_Number</v>
      </c>
      <c r="B2430" s="31" t="s">
        <v>345</v>
      </c>
      <c r="C2430" s="31" t="s">
        <v>346</v>
      </c>
      <c r="D2430" s="31" t="s">
        <v>474</v>
      </c>
      <c r="E2430" s="31" t="s">
        <v>475</v>
      </c>
      <c r="F2430" s="31" t="s">
        <v>131</v>
      </c>
      <c r="G2430" s="31" t="s">
        <v>135</v>
      </c>
      <c r="H2430" s="31" t="s">
        <v>743</v>
      </c>
      <c r="I2430" s="31">
        <v>43</v>
      </c>
      <c r="J2430" s="31">
        <v>7363</v>
      </c>
      <c r="K2430" s="31">
        <v>5.8400108651364899</v>
      </c>
      <c r="L2430" s="31" t="s">
        <v>1320</v>
      </c>
      <c r="M2430" s="31">
        <f t="shared" si="86"/>
        <v>5.8400108651364899</v>
      </c>
      <c r="N2430" s="31">
        <f t="shared" si="84"/>
        <v>0</v>
      </c>
    </row>
    <row r="2431" spans="1:14" x14ac:dyDescent="0.45">
      <c r="A2431" s="31" t="str">
        <f t="shared" si="85"/>
        <v>E10000020_CIN episodes for children aged &lt;1 at 31st March 2019 with physical abuse identified as a factor at CIN assessment (excluding looked after children)_Number</v>
      </c>
      <c r="B2431" s="31" t="s">
        <v>361</v>
      </c>
      <c r="C2431" s="31" t="s">
        <v>362</v>
      </c>
      <c r="D2431" s="31" t="s">
        <v>474</v>
      </c>
      <c r="E2431" s="31" t="s">
        <v>475</v>
      </c>
      <c r="F2431" s="31" t="s">
        <v>131</v>
      </c>
      <c r="G2431" s="31" t="s">
        <v>135</v>
      </c>
      <c r="H2431" s="31" t="s">
        <v>743</v>
      </c>
      <c r="I2431" s="31">
        <v>33</v>
      </c>
      <c r="J2431" s="31">
        <v>8492</v>
      </c>
      <c r="K2431" s="31">
        <v>3.8860103626943001</v>
      </c>
      <c r="L2431" s="31" t="s">
        <v>1274</v>
      </c>
      <c r="M2431" s="31">
        <f t="shared" si="86"/>
        <v>3.8860103626943001</v>
      </c>
      <c r="N2431" s="31">
        <f t="shared" si="84"/>
        <v>0</v>
      </c>
    </row>
    <row r="2432" spans="1:14" x14ac:dyDescent="0.45">
      <c r="A2432" s="31" t="str">
        <f t="shared" si="85"/>
        <v>E10000021_CIN episodes for children aged &lt;1 at 31st March 2019 with physical abuse identified as a factor at CIN assessment (excluding looked after children)_Number</v>
      </c>
      <c r="B2432" s="31" t="s">
        <v>371</v>
      </c>
      <c r="C2432" s="31" t="s">
        <v>372</v>
      </c>
      <c r="D2432" s="31" t="s">
        <v>474</v>
      </c>
      <c r="E2432" s="31" t="s">
        <v>475</v>
      </c>
      <c r="F2432" s="31" t="s">
        <v>131</v>
      </c>
      <c r="G2432" s="31" t="s">
        <v>135</v>
      </c>
      <c r="H2432" s="31" t="s">
        <v>743</v>
      </c>
      <c r="I2432" s="31">
        <v>48</v>
      </c>
      <c r="J2432" s="31">
        <v>8891</v>
      </c>
      <c r="K2432" s="31">
        <v>5.3987178045214304</v>
      </c>
      <c r="L2432" s="31" t="s">
        <v>1347</v>
      </c>
      <c r="M2432" s="31">
        <f t="shared" si="86"/>
        <v>5.3987178045214304</v>
      </c>
      <c r="N2432" s="31">
        <f t="shared" si="84"/>
        <v>0</v>
      </c>
    </row>
    <row r="2433" spans="1:14" x14ac:dyDescent="0.45">
      <c r="A2433" s="31" t="str">
        <f t="shared" si="85"/>
        <v>E06000048_CIN episodes for children aged &lt;1 at 31st March 2019 with physical abuse identified as a factor at CIN assessment (excluding looked after children)_Number</v>
      </c>
      <c r="B2433" s="31" t="s">
        <v>484</v>
      </c>
      <c r="C2433" s="31" t="s">
        <v>705</v>
      </c>
      <c r="D2433" s="31" t="s">
        <v>474</v>
      </c>
      <c r="E2433" s="31" t="s">
        <v>475</v>
      </c>
      <c r="F2433" s="31" t="s">
        <v>131</v>
      </c>
      <c r="G2433" s="31" t="s">
        <v>135</v>
      </c>
      <c r="H2433" s="31" t="s">
        <v>743</v>
      </c>
      <c r="I2433" s="31">
        <v>19</v>
      </c>
      <c r="J2433" s="31">
        <v>2874</v>
      </c>
      <c r="K2433" s="31">
        <v>6.6109951287404298</v>
      </c>
      <c r="L2433" s="31" t="s">
        <v>1301</v>
      </c>
      <c r="M2433" s="31">
        <f t="shared" si="86"/>
        <v>6.6109951287404298</v>
      </c>
      <c r="N2433" s="31">
        <f t="shared" si="84"/>
        <v>0</v>
      </c>
    </row>
    <row r="2434" spans="1:14" x14ac:dyDescent="0.45">
      <c r="A2434" s="31" t="str">
        <f t="shared" si="85"/>
        <v>E10000025_CIN episodes for children aged &lt;1 at 31st March 2019 with physical abuse identified as a factor at CIN assessment (excluding looked after children)_Number</v>
      </c>
      <c r="B2434" s="31" t="s">
        <v>377</v>
      </c>
      <c r="C2434" s="31" t="s">
        <v>378</v>
      </c>
      <c r="D2434" s="31" t="s">
        <v>474</v>
      </c>
      <c r="E2434" s="31" t="s">
        <v>475</v>
      </c>
      <c r="F2434" s="31" t="s">
        <v>131</v>
      </c>
      <c r="G2434" s="31" t="s">
        <v>135</v>
      </c>
      <c r="H2434" s="31" t="s">
        <v>743</v>
      </c>
      <c r="I2434" s="31">
        <v>20</v>
      </c>
      <c r="J2434" s="31">
        <v>7481</v>
      </c>
      <c r="K2434" s="31">
        <v>2.6734393797620601</v>
      </c>
      <c r="L2434" s="31" t="s">
        <v>1364</v>
      </c>
      <c r="M2434" s="31">
        <f t="shared" si="86"/>
        <v>2.6734393797620601</v>
      </c>
      <c r="N2434" s="31">
        <f t="shared" si="84"/>
        <v>0</v>
      </c>
    </row>
    <row r="2435" spans="1:14" x14ac:dyDescent="0.45">
      <c r="A2435" s="31" t="str">
        <f t="shared" si="85"/>
        <v>E10000027_CIN episodes for children aged &lt;1 at 31st March 2019 with physical abuse identified as a factor at CIN assessment (excluding looked after children)_Number</v>
      </c>
      <c r="B2435" s="31" t="s">
        <v>406</v>
      </c>
      <c r="C2435" s="31" t="s">
        <v>407</v>
      </c>
      <c r="D2435" s="31" t="s">
        <v>474</v>
      </c>
      <c r="E2435" s="31" t="s">
        <v>475</v>
      </c>
      <c r="F2435" s="31" t="s">
        <v>131</v>
      </c>
      <c r="G2435" s="31" t="s">
        <v>135</v>
      </c>
      <c r="H2435" s="31" t="s">
        <v>743</v>
      </c>
      <c r="I2435" s="31">
        <v>16</v>
      </c>
      <c r="J2435" s="31">
        <v>5401</v>
      </c>
      <c r="K2435" s="31">
        <v>2.9624143677096799</v>
      </c>
      <c r="L2435" s="31" t="s">
        <v>1308</v>
      </c>
      <c r="M2435" s="31">
        <f t="shared" si="86"/>
        <v>2.9624143677096799</v>
      </c>
      <c r="N2435" s="31">
        <f t="shared" ref="N2435:N2498" si="87">IF(OR(C2435="City of London",C2435="Isles of Scilly"),1,0)</f>
        <v>0</v>
      </c>
    </row>
    <row r="2436" spans="1:14" x14ac:dyDescent="0.45">
      <c r="A2436" s="31" t="str">
        <f t="shared" si="85"/>
        <v>E10000029_CIN episodes for children aged &lt;1 at 31st March 2019 with physical abuse identified as a factor at CIN assessment (excluding looked after children)_Number</v>
      </c>
      <c r="B2436" s="31" t="s">
        <v>426</v>
      </c>
      <c r="C2436" s="31" t="s">
        <v>427</v>
      </c>
      <c r="D2436" s="31" t="s">
        <v>474</v>
      </c>
      <c r="E2436" s="31" t="s">
        <v>475</v>
      </c>
      <c r="F2436" s="31" t="s">
        <v>131</v>
      </c>
      <c r="G2436" s="31" t="s">
        <v>135</v>
      </c>
      <c r="H2436" s="31" t="s">
        <v>743</v>
      </c>
      <c r="I2436" s="31">
        <v>26</v>
      </c>
      <c r="J2436" s="31">
        <v>7605</v>
      </c>
      <c r="K2436" s="31">
        <v>3.41880341880342</v>
      </c>
      <c r="L2436" s="31" t="s">
        <v>1365</v>
      </c>
      <c r="M2436" s="31">
        <f t="shared" si="86"/>
        <v>3.41880341880342</v>
      </c>
      <c r="N2436" s="31">
        <f t="shared" si="87"/>
        <v>0</v>
      </c>
    </row>
    <row r="2437" spans="1:14" x14ac:dyDescent="0.45">
      <c r="A2437" s="31" t="str">
        <f t="shared" si="85"/>
        <v>E10000030_CIN episodes for children aged &lt;1 at 31st March 2019 with physical abuse identified as a factor at CIN assessment (excluding looked after children)_Number</v>
      </c>
      <c r="B2437" s="31" t="s">
        <v>430</v>
      </c>
      <c r="C2437" s="31" t="s">
        <v>431</v>
      </c>
      <c r="D2437" s="31" t="s">
        <v>474</v>
      </c>
      <c r="E2437" s="31" t="s">
        <v>475</v>
      </c>
      <c r="F2437" s="31" t="s">
        <v>131</v>
      </c>
      <c r="G2437" s="31" t="s">
        <v>135</v>
      </c>
      <c r="H2437" s="31" t="s">
        <v>743</v>
      </c>
      <c r="I2437" s="31">
        <v>27</v>
      </c>
      <c r="J2437" s="31">
        <v>12975</v>
      </c>
      <c r="K2437" s="31">
        <v>2.0809248554913302</v>
      </c>
      <c r="L2437" s="31" t="s">
        <v>1361</v>
      </c>
      <c r="M2437" s="31">
        <f t="shared" si="86"/>
        <v>2.0809248554913302</v>
      </c>
      <c r="N2437" s="31">
        <f t="shared" si="87"/>
        <v>0</v>
      </c>
    </row>
    <row r="2438" spans="1:14" x14ac:dyDescent="0.45">
      <c r="A2438" s="31" t="str">
        <f t="shared" si="85"/>
        <v>E10000031_CIN episodes for children aged &lt;1 at 31st March 2019 with physical abuse identified as a factor at CIN assessment (excluding looked after children)_Number</v>
      </c>
      <c r="B2438" s="31" t="s">
        <v>454</v>
      </c>
      <c r="C2438" s="31" t="s">
        <v>455</v>
      </c>
      <c r="D2438" s="31" t="s">
        <v>474</v>
      </c>
      <c r="E2438" s="31" t="s">
        <v>475</v>
      </c>
      <c r="F2438" s="31" t="s">
        <v>131</v>
      </c>
      <c r="G2438" s="31" t="s">
        <v>135</v>
      </c>
      <c r="H2438" s="31" t="s">
        <v>743</v>
      </c>
      <c r="I2438" s="31">
        <v>27</v>
      </c>
      <c r="J2438" s="31">
        <v>6079</v>
      </c>
      <c r="K2438" s="31">
        <v>4.44151998683994</v>
      </c>
      <c r="L2438" s="31" t="s">
        <v>1300</v>
      </c>
      <c r="M2438" s="31">
        <f t="shared" si="86"/>
        <v>4.44151998683994</v>
      </c>
      <c r="N2438" s="31">
        <f t="shared" si="87"/>
        <v>0</v>
      </c>
    </row>
    <row r="2439" spans="1:14" x14ac:dyDescent="0.45">
      <c r="A2439" s="31" t="str">
        <f t="shared" si="85"/>
        <v>E10000032_CIN episodes for children aged &lt;1 at 31st March 2019 with physical abuse identified as a factor at CIN assessment (excluding looked after children)_Number</v>
      </c>
      <c r="B2439" s="31" t="s">
        <v>458</v>
      </c>
      <c r="C2439" s="31" t="s">
        <v>459</v>
      </c>
      <c r="D2439" s="31" t="s">
        <v>474</v>
      </c>
      <c r="E2439" s="31" t="s">
        <v>475</v>
      </c>
      <c r="F2439" s="31" t="s">
        <v>131</v>
      </c>
      <c r="G2439" s="31" t="s">
        <v>135</v>
      </c>
      <c r="H2439" s="31" t="s">
        <v>743</v>
      </c>
      <c r="I2439" s="31">
        <v>67</v>
      </c>
      <c r="J2439" s="31">
        <v>8578</v>
      </c>
      <c r="K2439" s="31">
        <v>7.8106784798321298</v>
      </c>
      <c r="L2439" s="31" t="s">
        <v>1240</v>
      </c>
      <c r="M2439" s="31">
        <f t="shared" si="86"/>
        <v>7.8106784798321298</v>
      </c>
      <c r="N2439" s="31">
        <f t="shared" si="87"/>
        <v>0</v>
      </c>
    </row>
    <row r="2440" spans="1:14" x14ac:dyDescent="0.45">
      <c r="A2440" s="31" t="str">
        <f t="shared" si="85"/>
        <v>NA_CIN episodes for children aged &lt;1 at 31st March 2019 with emotional abuse identified as a factor at CIN assessment (excluding looked after children)_Number</v>
      </c>
      <c r="B2440" s="31" t="s">
        <v>13</v>
      </c>
      <c r="C2440" s="31" t="s">
        <v>737</v>
      </c>
      <c r="D2440" s="31" t="s">
        <v>474</v>
      </c>
      <c r="E2440" s="31" t="s">
        <v>475</v>
      </c>
      <c r="F2440" s="31" t="s">
        <v>131</v>
      </c>
      <c r="G2440" s="31" t="s">
        <v>133</v>
      </c>
      <c r="H2440" s="31" t="s">
        <v>743</v>
      </c>
      <c r="I2440" s="31">
        <v>5316</v>
      </c>
      <c r="J2440" s="31">
        <v>637834</v>
      </c>
      <c r="K2440" s="31">
        <f>I2440/J2440*1000</f>
        <v>8.334456927664565</v>
      </c>
      <c r="L2440" s="31" t="str">
        <f>CONCATENATE(ROUND(K2440,2)," per 1000 under 1 yr olds")</f>
        <v>8.33 per 1000 under 1 yr olds</v>
      </c>
      <c r="M2440" s="31">
        <f t="shared" si="86"/>
        <v>8.334456927664565</v>
      </c>
      <c r="N2440" s="31">
        <f t="shared" si="87"/>
        <v>0</v>
      </c>
    </row>
    <row r="2441" spans="1:14" x14ac:dyDescent="0.45">
      <c r="A2441" s="31" t="str">
        <f t="shared" si="85"/>
        <v>E09000001_CIN episodes for children aged &lt;1 at 31st March 2019 with emotional abuse identified as a factor at CIN assessment (excluding looked after children)_Number</v>
      </c>
      <c r="B2441" s="31" t="s">
        <v>582</v>
      </c>
      <c r="C2441" s="31" t="s">
        <v>583</v>
      </c>
      <c r="D2441" s="31" t="s">
        <v>474</v>
      </c>
      <c r="E2441" s="31" t="s">
        <v>475</v>
      </c>
      <c r="F2441" s="31" t="s">
        <v>131</v>
      </c>
      <c r="G2441" s="31" t="s">
        <v>133</v>
      </c>
      <c r="H2441" s="31" t="s">
        <v>743</v>
      </c>
      <c r="I2441" s="31">
        <v>0</v>
      </c>
      <c r="J2441" s="31">
        <v>73</v>
      </c>
      <c r="K2441" s="31">
        <v>0</v>
      </c>
      <c r="L2441" s="31" t="s">
        <v>1112</v>
      </c>
      <c r="M2441" s="31">
        <f t="shared" si="86"/>
        <v>0</v>
      </c>
      <c r="N2441" s="31">
        <f t="shared" si="87"/>
        <v>1</v>
      </c>
    </row>
    <row r="2442" spans="1:14" x14ac:dyDescent="0.45">
      <c r="A2442" s="31" t="str">
        <f t="shared" si="85"/>
        <v>E09000007_CIN episodes for children aged &lt;1 at 31st March 2019 with emotional abuse identified as a factor at CIN assessment (excluding looked after children)_Number</v>
      </c>
      <c r="B2442" s="31" t="s">
        <v>277</v>
      </c>
      <c r="C2442" s="31" t="s">
        <v>278</v>
      </c>
      <c r="D2442" s="31" t="s">
        <v>474</v>
      </c>
      <c r="E2442" s="31" t="s">
        <v>475</v>
      </c>
      <c r="F2442" s="31" t="s">
        <v>131</v>
      </c>
      <c r="G2442" s="31" t="s">
        <v>133</v>
      </c>
      <c r="H2442" s="31" t="s">
        <v>743</v>
      </c>
      <c r="I2442" s="31">
        <v>15</v>
      </c>
      <c r="J2442" s="31">
        <v>2541</v>
      </c>
      <c r="K2442" s="31">
        <v>5.9031877213695401</v>
      </c>
      <c r="L2442" s="31" t="s">
        <v>1310</v>
      </c>
      <c r="M2442" s="31">
        <f t="shared" si="86"/>
        <v>5.9031877213695401</v>
      </c>
      <c r="N2442" s="31">
        <f t="shared" si="87"/>
        <v>0</v>
      </c>
    </row>
    <row r="2443" spans="1:14" x14ac:dyDescent="0.45">
      <c r="A2443" s="31" t="str">
        <f t="shared" ref="A2443:A2506" si="88">CONCATENATE(B2443,"_",G2443,"_",H2443)</f>
        <v>E09000011_CIN episodes for children aged &lt;1 at 31st March 2019 with emotional abuse identified as a factor at CIN assessment (excluding looked after children)_Number</v>
      </c>
      <c r="B2443" s="31" t="s">
        <v>518</v>
      </c>
      <c r="C2443" s="31" t="s">
        <v>519</v>
      </c>
      <c r="D2443" s="31" t="s">
        <v>474</v>
      </c>
      <c r="E2443" s="31" t="s">
        <v>475</v>
      </c>
      <c r="F2443" s="31" t="s">
        <v>131</v>
      </c>
      <c r="G2443" s="31" t="s">
        <v>133</v>
      </c>
      <c r="H2443" s="31" t="s">
        <v>743</v>
      </c>
      <c r="I2443" s="31">
        <v>41</v>
      </c>
      <c r="J2443" s="31">
        <v>4393</v>
      </c>
      <c r="K2443" s="31">
        <v>9.3330298201684503</v>
      </c>
      <c r="L2443" s="31" t="s">
        <v>1237</v>
      </c>
      <c r="M2443" s="31">
        <f t="shared" si="86"/>
        <v>9.3330298201684503</v>
      </c>
      <c r="N2443" s="31">
        <f t="shared" si="87"/>
        <v>0</v>
      </c>
    </row>
    <row r="2444" spans="1:14" x14ac:dyDescent="0.45">
      <c r="A2444" s="31" t="str">
        <f t="shared" si="88"/>
        <v>E09000012_CIN episodes for children aged &lt;1 at 31st March 2019 with emotional abuse identified as a factor at CIN assessment (excluding looked after children)_Number</v>
      </c>
      <c r="B2444" s="31" t="s">
        <v>498</v>
      </c>
      <c r="C2444" s="31" t="s">
        <v>499</v>
      </c>
      <c r="D2444" s="31" t="s">
        <v>474</v>
      </c>
      <c r="E2444" s="31" t="s">
        <v>475</v>
      </c>
      <c r="F2444" s="31" t="s">
        <v>131</v>
      </c>
      <c r="G2444" s="31" t="s">
        <v>133</v>
      </c>
      <c r="H2444" s="31" t="s">
        <v>743</v>
      </c>
      <c r="I2444" s="31">
        <v>9</v>
      </c>
      <c r="J2444" s="31">
        <v>4211</v>
      </c>
      <c r="K2444" s="31">
        <v>2.1372595582996898</v>
      </c>
      <c r="L2444" s="31" t="s">
        <v>1361</v>
      </c>
      <c r="M2444" s="31">
        <f t="shared" ref="M2444:M2506" si="89">K2444</f>
        <v>2.1372595582996898</v>
      </c>
      <c r="N2444" s="31">
        <f t="shared" si="87"/>
        <v>0</v>
      </c>
    </row>
    <row r="2445" spans="1:14" x14ac:dyDescent="0.45">
      <c r="A2445" s="31" t="str">
        <f t="shared" si="88"/>
        <v>E09000013_CIN episodes for children aged &lt;1 at 31st March 2019 with emotional abuse identified as a factor at CIN assessment (excluding looked after children)_Number</v>
      </c>
      <c r="B2445" s="31" t="s">
        <v>491</v>
      </c>
      <c r="C2445" s="31" t="s">
        <v>723</v>
      </c>
      <c r="D2445" s="31" t="s">
        <v>474</v>
      </c>
      <c r="E2445" s="31" t="s">
        <v>475</v>
      </c>
      <c r="F2445" s="31" t="s">
        <v>131</v>
      </c>
      <c r="G2445" s="31" t="s">
        <v>133</v>
      </c>
      <c r="H2445" s="31" t="s">
        <v>743</v>
      </c>
      <c r="I2445" s="31">
        <v>11</v>
      </c>
      <c r="J2445" s="31">
        <v>2319</v>
      </c>
      <c r="K2445" s="31">
        <v>4.7434238896075902</v>
      </c>
      <c r="L2445" s="31" t="s">
        <v>1278</v>
      </c>
      <c r="M2445" s="31">
        <f t="shared" si="89"/>
        <v>4.7434238896075902</v>
      </c>
      <c r="N2445" s="31">
        <f t="shared" si="87"/>
        <v>0</v>
      </c>
    </row>
    <row r="2446" spans="1:14" x14ac:dyDescent="0.45">
      <c r="A2446" s="31" t="str">
        <f t="shared" si="88"/>
        <v>E09000019_CIN episodes for children aged &lt;1 at 31st March 2019 with emotional abuse identified as a factor at CIN assessment (excluding looked after children)_Number</v>
      </c>
      <c r="B2446" s="31" t="s">
        <v>500</v>
      </c>
      <c r="C2446" s="31" t="s">
        <v>501</v>
      </c>
      <c r="D2446" s="31" t="s">
        <v>474</v>
      </c>
      <c r="E2446" s="31" t="s">
        <v>475</v>
      </c>
      <c r="F2446" s="31" t="s">
        <v>131</v>
      </c>
      <c r="G2446" s="31" t="s">
        <v>133</v>
      </c>
      <c r="H2446" s="31" t="s">
        <v>743</v>
      </c>
      <c r="I2446" s="31">
        <v>24</v>
      </c>
      <c r="J2446" s="31">
        <v>2727</v>
      </c>
      <c r="K2446" s="31">
        <v>8.8008800880087996</v>
      </c>
      <c r="L2446" s="31" t="s">
        <v>1185</v>
      </c>
      <c r="M2446" s="31">
        <f t="shared" si="89"/>
        <v>8.8008800880087996</v>
      </c>
      <c r="N2446" s="31">
        <f t="shared" si="87"/>
        <v>0</v>
      </c>
    </row>
    <row r="2447" spans="1:14" x14ac:dyDescent="0.45">
      <c r="A2447" s="31" t="str">
        <f t="shared" si="88"/>
        <v>E09000020_CIN episodes for children aged &lt;1 at 31st March 2019 with emotional abuse identified as a factor at CIN assessment (excluding looked after children)_Number</v>
      </c>
      <c r="B2447" s="31" t="s">
        <v>479</v>
      </c>
      <c r="C2447" s="31" t="s">
        <v>674</v>
      </c>
      <c r="D2447" s="31" t="s">
        <v>474</v>
      </c>
      <c r="E2447" s="31" t="s">
        <v>475</v>
      </c>
      <c r="F2447" s="31" t="s">
        <v>131</v>
      </c>
      <c r="G2447" s="31" t="s">
        <v>133</v>
      </c>
      <c r="H2447" s="31" t="s">
        <v>743</v>
      </c>
      <c r="I2447" s="31">
        <v>0</v>
      </c>
      <c r="J2447" s="31">
        <v>1568</v>
      </c>
      <c r="K2447" s="31">
        <v>0</v>
      </c>
      <c r="L2447" s="31" t="s">
        <v>1112</v>
      </c>
      <c r="M2447" s="31">
        <f t="shared" si="89"/>
        <v>0</v>
      </c>
      <c r="N2447" s="31">
        <f t="shared" si="87"/>
        <v>0</v>
      </c>
    </row>
    <row r="2448" spans="1:14" x14ac:dyDescent="0.45">
      <c r="A2448" s="31" t="str">
        <f t="shared" si="88"/>
        <v>E09000022_CIN episodes for children aged &lt;1 at 31st March 2019 with emotional abuse identified as a factor at CIN assessment (excluding looked after children)_Number</v>
      </c>
      <c r="B2448" s="31" t="s">
        <v>335</v>
      </c>
      <c r="C2448" s="31" t="s">
        <v>336</v>
      </c>
      <c r="D2448" s="31" t="s">
        <v>474</v>
      </c>
      <c r="E2448" s="31" t="s">
        <v>475</v>
      </c>
      <c r="F2448" s="31" t="s">
        <v>131</v>
      </c>
      <c r="G2448" s="31" t="s">
        <v>133</v>
      </c>
      <c r="H2448" s="31" t="s">
        <v>743</v>
      </c>
      <c r="I2448" s="31">
        <v>37</v>
      </c>
      <c r="J2448" s="31">
        <v>3935</v>
      </c>
      <c r="K2448" s="31">
        <v>9.4027954256670903</v>
      </c>
      <c r="L2448" s="31" t="s">
        <v>1269</v>
      </c>
      <c r="M2448" s="31">
        <f t="shared" si="89"/>
        <v>9.4027954256670903</v>
      </c>
      <c r="N2448" s="31">
        <f t="shared" si="87"/>
        <v>0</v>
      </c>
    </row>
    <row r="2449" spans="1:14" x14ac:dyDescent="0.45">
      <c r="A2449" s="31" t="str">
        <f t="shared" si="88"/>
        <v>E09000023_CIN episodes for children aged &lt;1 at 31st March 2019 with emotional abuse identified as a factor at CIN assessment (excluding looked after children)_Number</v>
      </c>
      <c r="B2449" s="31" t="s">
        <v>343</v>
      </c>
      <c r="C2449" s="31" t="s">
        <v>344</v>
      </c>
      <c r="D2449" s="31" t="s">
        <v>474</v>
      </c>
      <c r="E2449" s="31" t="s">
        <v>475</v>
      </c>
      <c r="F2449" s="31" t="s">
        <v>131</v>
      </c>
      <c r="G2449" s="31" t="s">
        <v>133</v>
      </c>
      <c r="H2449" s="31" t="s">
        <v>743</v>
      </c>
      <c r="I2449" s="31">
        <v>40</v>
      </c>
      <c r="J2449" s="31">
        <v>4505</v>
      </c>
      <c r="K2449" s="31">
        <v>8.8790233074361797</v>
      </c>
      <c r="L2449" s="31" t="s">
        <v>1316</v>
      </c>
      <c r="M2449" s="31">
        <f t="shared" si="89"/>
        <v>8.8790233074361797</v>
      </c>
      <c r="N2449" s="31">
        <f t="shared" si="87"/>
        <v>0</v>
      </c>
    </row>
    <row r="2450" spans="1:14" x14ac:dyDescent="0.45">
      <c r="A2450" s="31" t="str">
        <f t="shared" si="88"/>
        <v>E09000028_CIN episodes for children aged &lt;1 at 31st March 2019 with emotional abuse identified as a factor at CIN assessment (excluding looked after children)_Number</v>
      </c>
      <c r="B2450" s="31" t="s">
        <v>414</v>
      </c>
      <c r="C2450" s="31" t="s">
        <v>415</v>
      </c>
      <c r="D2450" s="31" t="s">
        <v>474</v>
      </c>
      <c r="E2450" s="31" t="s">
        <v>475</v>
      </c>
      <c r="F2450" s="31" t="s">
        <v>131</v>
      </c>
      <c r="G2450" s="31" t="s">
        <v>133</v>
      </c>
      <c r="H2450" s="31" t="s">
        <v>743</v>
      </c>
      <c r="I2450" s="31">
        <v>42</v>
      </c>
      <c r="J2450" s="31">
        <v>4154</v>
      </c>
      <c r="K2450" s="31">
        <v>10.110736639383701</v>
      </c>
      <c r="L2450" s="31" t="s">
        <v>1125</v>
      </c>
      <c r="M2450" s="31">
        <f t="shared" si="89"/>
        <v>10.110736639383701</v>
      </c>
      <c r="N2450" s="31">
        <f t="shared" si="87"/>
        <v>0</v>
      </c>
    </row>
    <row r="2451" spans="1:14" x14ac:dyDescent="0.45">
      <c r="A2451" s="31" t="str">
        <f t="shared" si="88"/>
        <v>E09000030_CIN episodes for children aged &lt;1 at 31st March 2019 with emotional abuse identified as a factor at CIN assessment (excluding looked after children)_Number</v>
      </c>
      <c r="B2451" s="31" t="s">
        <v>440</v>
      </c>
      <c r="C2451" s="31" t="s">
        <v>441</v>
      </c>
      <c r="D2451" s="31" t="s">
        <v>474</v>
      </c>
      <c r="E2451" s="31" t="s">
        <v>475</v>
      </c>
      <c r="F2451" s="31" t="s">
        <v>131</v>
      </c>
      <c r="G2451" s="31" t="s">
        <v>133</v>
      </c>
      <c r="H2451" s="31" t="s">
        <v>743</v>
      </c>
      <c r="I2451" s="31">
        <v>26</v>
      </c>
      <c r="J2451" s="31">
        <v>4529</v>
      </c>
      <c r="K2451" s="31">
        <v>5.7407816294987901</v>
      </c>
      <c r="L2451" s="31" t="s">
        <v>1298</v>
      </c>
      <c r="M2451" s="31">
        <f t="shared" si="89"/>
        <v>5.7407816294987901</v>
      </c>
      <c r="N2451" s="31">
        <f t="shared" si="87"/>
        <v>0</v>
      </c>
    </row>
    <row r="2452" spans="1:14" x14ac:dyDescent="0.45">
      <c r="A2452" s="31" t="str">
        <f t="shared" si="88"/>
        <v>E09000032_CIN episodes for children aged &lt;1 at 31st March 2019 with emotional abuse identified as a factor at CIN assessment (excluding looked after children)_Number</v>
      </c>
      <c r="B2452" s="31" t="s">
        <v>450</v>
      </c>
      <c r="C2452" s="31" t="s">
        <v>451</v>
      </c>
      <c r="D2452" s="31" t="s">
        <v>474</v>
      </c>
      <c r="E2452" s="31" t="s">
        <v>475</v>
      </c>
      <c r="F2452" s="31" t="s">
        <v>131</v>
      </c>
      <c r="G2452" s="31" t="s">
        <v>133</v>
      </c>
      <c r="H2452" s="31" t="s">
        <v>743</v>
      </c>
      <c r="I2452" s="31">
        <v>12</v>
      </c>
      <c r="J2452" s="31">
        <v>4567</v>
      </c>
      <c r="K2452" s="31">
        <v>2.6275454346398099</v>
      </c>
      <c r="L2452" s="31" t="s">
        <v>1366</v>
      </c>
      <c r="M2452" s="31">
        <f t="shared" si="89"/>
        <v>2.6275454346398099</v>
      </c>
      <c r="N2452" s="31">
        <f t="shared" si="87"/>
        <v>0</v>
      </c>
    </row>
    <row r="2453" spans="1:14" x14ac:dyDescent="0.45">
      <c r="A2453" s="31" t="str">
        <f t="shared" si="88"/>
        <v>E09000033_CIN episodes for children aged &lt;1 at 31st March 2019 with emotional abuse identified as a factor at CIN assessment (excluding looked after children)_Number</v>
      </c>
      <c r="B2453" s="31" t="s">
        <v>506</v>
      </c>
      <c r="C2453" s="31" t="s">
        <v>507</v>
      </c>
      <c r="D2453" s="31" t="s">
        <v>474</v>
      </c>
      <c r="E2453" s="31" t="s">
        <v>475</v>
      </c>
      <c r="F2453" s="31" t="s">
        <v>131</v>
      </c>
      <c r="G2453" s="31" t="s">
        <v>133</v>
      </c>
      <c r="H2453" s="31" t="s">
        <v>743</v>
      </c>
      <c r="I2453" s="31">
        <v>7</v>
      </c>
      <c r="J2453" s="31">
        <v>2589</v>
      </c>
      <c r="K2453" s="31">
        <v>2.70374662031672</v>
      </c>
      <c r="L2453" s="31" t="s">
        <v>1364</v>
      </c>
      <c r="M2453" s="31">
        <f t="shared" si="89"/>
        <v>2.70374662031672</v>
      </c>
      <c r="N2453" s="31">
        <f t="shared" si="87"/>
        <v>0</v>
      </c>
    </row>
    <row r="2454" spans="1:14" x14ac:dyDescent="0.45">
      <c r="A2454" s="31" t="str">
        <f t="shared" si="88"/>
        <v>E09000002_CIN episodes for children aged &lt;1 at 31st March 2019 with emotional abuse identified as a factor at CIN assessment (excluding looked after children)_Number</v>
      </c>
      <c r="B2454" s="31" t="s">
        <v>227</v>
      </c>
      <c r="C2454" s="31" t="s">
        <v>228</v>
      </c>
      <c r="D2454" s="31" t="s">
        <v>474</v>
      </c>
      <c r="E2454" s="31" t="s">
        <v>475</v>
      </c>
      <c r="F2454" s="31" t="s">
        <v>131</v>
      </c>
      <c r="G2454" s="31" t="s">
        <v>133</v>
      </c>
      <c r="H2454" s="31" t="s">
        <v>743</v>
      </c>
      <c r="I2454" s="31">
        <v>20</v>
      </c>
      <c r="J2454" s="31">
        <v>3819</v>
      </c>
      <c r="K2454" s="31">
        <v>5.2369730295889001</v>
      </c>
      <c r="L2454" s="31" t="s">
        <v>1349</v>
      </c>
      <c r="M2454" s="31">
        <f t="shared" si="89"/>
        <v>5.2369730295889001</v>
      </c>
      <c r="N2454" s="31">
        <f t="shared" si="87"/>
        <v>0</v>
      </c>
    </row>
    <row r="2455" spans="1:14" x14ac:dyDescent="0.45">
      <c r="A2455" s="31" t="str">
        <f t="shared" si="88"/>
        <v>E09000003_CIN episodes for children aged &lt;1 at 31st March 2019 with emotional abuse identified as a factor at CIN assessment (excluding looked after children)_Number</v>
      </c>
      <c r="B2455" s="31" t="s">
        <v>233</v>
      </c>
      <c r="C2455" s="31" t="s">
        <v>234</v>
      </c>
      <c r="D2455" s="31" t="s">
        <v>474</v>
      </c>
      <c r="E2455" s="31" t="s">
        <v>475</v>
      </c>
      <c r="F2455" s="31" t="s">
        <v>131</v>
      </c>
      <c r="G2455" s="31" t="s">
        <v>133</v>
      </c>
      <c r="H2455" s="31" t="s">
        <v>743</v>
      </c>
      <c r="I2455" s="31">
        <v>17</v>
      </c>
      <c r="J2455" s="31">
        <v>5250</v>
      </c>
      <c r="K2455" s="31">
        <v>3.2380952380952399</v>
      </c>
      <c r="L2455" s="31" t="s">
        <v>1362</v>
      </c>
      <c r="M2455" s="31">
        <f t="shared" si="89"/>
        <v>3.2380952380952399</v>
      </c>
      <c r="N2455" s="31">
        <f t="shared" si="87"/>
        <v>0</v>
      </c>
    </row>
    <row r="2456" spans="1:14" x14ac:dyDescent="0.45">
      <c r="A2456" s="31" t="str">
        <f t="shared" si="88"/>
        <v>E09000004_CIN episodes for children aged &lt;1 at 31st March 2019 with emotional abuse identified as a factor at CIN assessment (excluding looked after children)_Number</v>
      </c>
      <c r="B2456" s="31" t="s">
        <v>242</v>
      </c>
      <c r="C2456" s="31" t="s">
        <v>243</v>
      </c>
      <c r="D2456" s="31" t="s">
        <v>474</v>
      </c>
      <c r="E2456" s="31" t="s">
        <v>475</v>
      </c>
      <c r="F2456" s="31" t="s">
        <v>131</v>
      </c>
      <c r="G2456" s="31" t="s">
        <v>133</v>
      </c>
      <c r="H2456" s="31" t="s">
        <v>743</v>
      </c>
      <c r="I2456" s="31">
        <v>9</v>
      </c>
      <c r="J2456" s="31">
        <v>3133</v>
      </c>
      <c r="K2456" s="31">
        <v>2.8726460261729998</v>
      </c>
      <c r="L2456" s="31" t="s">
        <v>1336</v>
      </c>
      <c r="M2456" s="31">
        <f t="shared" si="89"/>
        <v>2.8726460261729998</v>
      </c>
      <c r="N2456" s="31">
        <f t="shared" si="87"/>
        <v>0</v>
      </c>
    </row>
    <row r="2457" spans="1:14" x14ac:dyDescent="0.45">
      <c r="A2457" s="31" t="str">
        <f t="shared" si="88"/>
        <v>E09000005_CIN episodes for children aged &lt;1 at 31st March 2019 with emotional abuse identified as a factor at CIN assessment (excluding looked after children)_Number</v>
      </c>
      <c r="B2457" s="31" t="s">
        <v>261</v>
      </c>
      <c r="C2457" s="31" t="s">
        <v>262</v>
      </c>
      <c r="D2457" s="31" t="s">
        <v>474</v>
      </c>
      <c r="E2457" s="31" t="s">
        <v>475</v>
      </c>
      <c r="F2457" s="31" t="s">
        <v>131</v>
      </c>
      <c r="G2457" s="31" t="s">
        <v>133</v>
      </c>
      <c r="H2457" s="31" t="s">
        <v>743</v>
      </c>
      <c r="I2457" s="31">
        <v>25</v>
      </c>
      <c r="J2457" s="31">
        <v>4825</v>
      </c>
      <c r="K2457" s="31">
        <v>5.1813471502590698</v>
      </c>
      <c r="L2457" s="31" t="s">
        <v>1349</v>
      </c>
      <c r="M2457" s="31">
        <f t="shared" si="89"/>
        <v>5.1813471502590698</v>
      </c>
      <c r="N2457" s="31">
        <f t="shared" si="87"/>
        <v>0</v>
      </c>
    </row>
    <row r="2458" spans="1:14" x14ac:dyDescent="0.45">
      <c r="A2458" s="31" t="str">
        <f t="shared" si="88"/>
        <v>E09000006_CIN episodes for children aged &lt;1 at 31st March 2019 with emotional abuse identified as a factor at CIN assessment (excluding looked after children)_Number</v>
      </c>
      <c r="B2458" s="31" t="s">
        <v>267</v>
      </c>
      <c r="C2458" s="31" t="s">
        <v>268</v>
      </c>
      <c r="D2458" s="31" t="s">
        <v>474</v>
      </c>
      <c r="E2458" s="31" t="s">
        <v>475</v>
      </c>
      <c r="F2458" s="31" t="s">
        <v>131</v>
      </c>
      <c r="G2458" s="31" t="s">
        <v>133</v>
      </c>
      <c r="H2458" s="31" t="s">
        <v>743</v>
      </c>
      <c r="I2458" s="31">
        <v>44</v>
      </c>
      <c r="J2458" s="31">
        <v>4232</v>
      </c>
      <c r="K2458" s="31">
        <v>10.396975425330799</v>
      </c>
      <c r="L2458" s="31" t="s">
        <v>1263</v>
      </c>
      <c r="M2458" s="31">
        <f t="shared" si="89"/>
        <v>10.396975425330799</v>
      </c>
      <c r="N2458" s="31">
        <f t="shared" si="87"/>
        <v>0</v>
      </c>
    </row>
    <row r="2459" spans="1:14" x14ac:dyDescent="0.45">
      <c r="A2459" s="31" t="str">
        <f t="shared" si="88"/>
        <v>E09000008_CIN episodes for children aged &lt;1 at 31st March 2019 with emotional abuse identified as a factor at CIN assessment (excluding looked after children)_Number</v>
      </c>
      <c r="B2459" s="31" t="s">
        <v>486</v>
      </c>
      <c r="C2459" s="31" t="s">
        <v>487</v>
      </c>
      <c r="D2459" s="31" t="s">
        <v>474</v>
      </c>
      <c r="E2459" s="31" t="s">
        <v>475</v>
      </c>
      <c r="F2459" s="31" t="s">
        <v>131</v>
      </c>
      <c r="G2459" s="31" t="s">
        <v>133</v>
      </c>
      <c r="H2459" s="31" t="s">
        <v>743</v>
      </c>
      <c r="I2459" s="31">
        <v>51</v>
      </c>
      <c r="J2459" s="31">
        <v>5591</v>
      </c>
      <c r="K2459" s="31">
        <v>9.1218028975138594</v>
      </c>
      <c r="L2459" s="31" t="s">
        <v>1258</v>
      </c>
      <c r="M2459" s="31">
        <f t="shared" si="89"/>
        <v>9.1218028975138594</v>
      </c>
      <c r="N2459" s="31">
        <f t="shared" si="87"/>
        <v>0</v>
      </c>
    </row>
    <row r="2460" spans="1:14" x14ac:dyDescent="0.45">
      <c r="A2460" s="31" t="str">
        <f t="shared" si="88"/>
        <v>E09000009_CIN episodes for children aged &lt;1 at 31st March 2019 with emotional abuse identified as a factor at CIN assessment (excluding looked after children)_Number</v>
      </c>
      <c r="B2460" s="31" t="s">
        <v>509</v>
      </c>
      <c r="C2460" s="31" t="s">
        <v>510</v>
      </c>
      <c r="D2460" s="31" t="s">
        <v>474</v>
      </c>
      <c r="E2460" s="31" t="s">
        <v>475</v>
      </c>
      <c r="F2460" s="31" t="s">
        <v>131</v>
      </c>
      <c r="G2460" s="31" t="s">
        <v>133</v>
      </c>
      <c r="H2460" s="31" t="s">
        <v>743</v>
      </c>
      <c r="I2460" s="31">
        <v>6</v>
      </c>
      <c r="J2460" s="31">
        <v>4807</v>
      </c>
      <c r="K2460" s="31">
        <v>1.2481797378822601</v>
      </c>
      <c r="L2460" s="31" t="s">
        <v>1363</v>
      </c>
      <c r="M2460" s="31">
        <f t="shared" si="89"/>
        <v>1.2481797378822601</v>
      </c>
      <c r="N2460" s="31">
        <f t="shared" si="87"/>
        <v>0</v>
      </c>
    </row>
    <row r="2461" spans="1:14" x14ac:dyDescent="0.45">
      <c r="A2461" s="31" t="str">
        <f t="shared" si="88"/>
        <v>E09000010_CIN episodes for children aged &lt;1 at 31st March 2019 with emotional abuse identified as a factor at CIN assessment (excluding looked after children)_Number</v>
      </c>
      <c r="B2461" s="31" t="s">
        <v>301</v>
      </c>
      <c r="C2461" s="31" t="s">
        <v>302</v>
      </c>
      <c r="D2461" s="31" t="s">
        <v>474</v>
      </c>
      <c r="E2461" s="31" t="s">
        <v>475</v>
      </c>
      <c r="F2461" s="31" t="s">
        <v>131</v>
      </c>
      <c r="G2461" s="31" t="s">
        <v>133</v>
      </c>
      <c r="H2461" s="31" t="s">
        <v>743</v>
      </c>
      <c r="I2461" s="31">
        <v>33</v>
      </c>
      <c r="J2461" s="31">
        <v>4739</v>
      </c>
      <c r="K2461" s="31">
        <v>6.9634944081029797</v>
      </c>
      <c r="L2461" s="31" t="s">
        <v>1233</v>
      </c>
      <c r="M2461" s="31">
        <f t="shared" si="89"/>
        <v>6.9634944081029797</v>
      </c>
      <c r="N2461" s="31">
        <f t="shared" si="87"/>
        <v>0</v>
      </c>
    </row>
    <row r="2462" spans="1:14" x14ac:dyDescent="0.45">
      <c r="A2462" s="31" t="str">
        <f t="shared" si="88"/>
        <v>E09000014_CIN episodes for children aged &lt;1 at 31st March 2019 with emotional abuse identified as a factor at CIN assessment (excluding looked after children)_Number</v>
      </c>
      <c r="B2462" s="31" t="s">
        <v>311</v>
      </c>
      <c r="C2462" s="31" t="s">
        <v>312</v>
      </c>
      <c r="D2462" s="31" t="s">
        <v>474</v>
      </c>
      <c r="E2462" s="31" t="s">
        <v>475</v>
      </c>
      <c r="F2462" s="31" t="s">
        <v>131</v>
      </c>
      <c r="G2462" s="31" t="s">
        <v>133</v>
      </c>
      <c r="H2462" s="31" t="s">
        <v>743</v>
      </c>
      <c r="I2462" s="31">
        <v>19</v>
      </c>
      <c r="J2462" s="31">
        <v>3767</v>
      </c>
      <c r="K2462" s="31">
        <v>5.0438014335014598</v>
      </c>
      <c r="L2462" s="31" t="s">
        <v>1338</v>
      </c>
      <c r="M2462" s="31">
        <f t="shared" si="89"/>
        <v>5.0438014335014598</v>
      </c>
      <c r="N2462" s="31">
        <f t="shared" si="87"/>
        <v>0</v>
      </c>
    </row>
    <row r="2463" spans="1:14" x14ac:dyDescent="0.45">
      <c r="A2463" s="31" t="str">
        <f t="shared" si="88"/>
        <v>E09000015_CIN episodes for children aged &lt;1 at 31st March 2019 with emotional abuse identified as a factor at CIN assessment (excluding looked after children)_Number</v>
      </c>
      <c r="B2463" s="31" t="s">
        <v>496</v>
      </c>
      <c r="C2463" s="31" t="s">
        <v>497</v>
      </c>
      <c r="D2463" s="31" t="s">
        <v>474</v>
      </c>
      <c r="E2463" s="31" t="s">
        <v>475</v>
      </c>
      <c r="F2463" s="31" t="s">
        <v>131</v>
      </c>
      <c r="G2463" s="31" t="s">
        <v>133</v>
      </c>
      <c r="H2463" s="31" t="s">
        <v>743</v>
      </c>
      <c r="I2463" s="31">
        <v>16</v>
      </c>
      <c r="J2463" s="31">
        <v>3577</v>
      </c>
      <c r="K2463" s="31">
        <v>4.4730220855465497</v>
      </c>
      <c r="L2463" s="31" t="s">
        <v>1306</v>
      </c>
      <c r="M2463" s="31">
        <f t="shared" si="89"/>
        <v>4.4730220855465497</v>
      </c>
      <c r="N2463" s="31">
        <f t="shared" si="87"/>
        <v>0</v>
      </c>
    </row>
    <row r="2464" spans="1:14" x14ac:dyDescent="0.45">
      <c r="A2464" s="31" t="str">
        <f t="shared" si="88"/>
        <v>E09000016_CIN episodes for children aged &lt;1 at 31st March 2019 with emotional abuse identified as a factor at CIN assessment (excluding looked after children)_Number</v>
      </c>
      <c r="B2464" s="31" t="s">
        <v>315</v>
      </c>
      <c r="C2464" s="31" t="s">
        <v>316</v>
      </c>
      <c r="D2464" s="31" t="s">
        <v>474</v>
      </c>
      <c r="E2464" s="31" t="s">
        <v>475</v>
      </c>
      <c r="F2464" s="31" t="s">
        <v>131</v>
      </c>
      <c r="G2464" s="31" t="s">
        <v>133</v>
      </c>
      <c r="H2464" s="31" t="s">
        <v>743</v>
      </c>
      <c r="I2464" s="31" t="s">
        <v>1280</v>
      </c>
      <c r="J2464" s="31">
        <v>3365</v>
      </c>
      <c r="K2464" s="31" t="s">
        <v>1280</v>
      </c>
      <c r="L2464" s="31" t="s">
        <v>70</v>
      </c>
      <c r="M2464" s="31" t="s">
        <v>70</v>
      </c>
      <c r="N2464" s="31">
        <f t="shared" si="87"/>
        <v>0</v>
      </c>
    </row>
    <row r="2465" spans="1:14" x14ac:dyDescent="0.45">
      <c r="A2465" s="31" t="str">
        <f t="shared" si="88"/>
        <v>E09000017_CIN episodes for children aged &lt;1 at 31st March 2019 with emotional abuse identified as a factor at CIN assessment (excluding looked after children)_Number</v>
      </c>
      <c r="B2465" s="31" t="s">
        <v>321</v>
      </c>
      <c r="C2465" s="31" t="s">
        <v>322</v>
      </c>
      <c r="D2465" s="31" t="s">
        <v>474</v>
      </c>
      <c r="E2465" s="31" t="s">
        <v>475</v>
      </c>
      <c r="F2465" s="31" t="s">
        <v>131</v>
      </c>
      <c r="G2465" s="31" t="s">
        <v>133</v>
      </c>
      <c r="H2465" s="31" t="s">
        <v>743</v>
      </c>
      <c r="I2465" s="31">
        <v>35</v>
      </c>
      <c r="J2465" s="31">
        <v>4372</v>
      </c>
      <c r="K2465" s="31">
        <v>8.0054894784995394</v>
      </c>
      <c r="L2465" s="31" t="s">
        <v>1315</v>
      </c>
      <c r="M2465" s="31">
        <f t="shared" si="89"/>
        <v>8.0054894784995394</v>
      </c>
      <c r="N2465" s="31">
        <f t="shared" si="87"/>
        <v>0</v>
      </c>
    </row>
    <row r="2466" spans="1:14" x14ac:dyDescent="0.45">
      <c r="A2466" s="31" t="str">
        <f t="shared" si="88"/>
        <v>E09000018_CIN episodes for children aged &lt;1 at 31st March 2019 with emotional abuse identified as a factor at CIN assessment (excluding looked after children)_Number</v>
      </c>
      <c r="B2466" s="31" t="s">
        <v>323</v>
      </c>
      <c r="C2466" s="31" t="s">
        <v>324</v>
      </c>
      <c r="D2466" s="31" t="s">
        <v>474</v>
      </c>
      <c r="E2466" s="31" t="s">
        <v>475</v>
      </c>
      <c r="F2466" s="31" t="s">
        <v>131</v>
      </c>
      <c r="G2466" s="31" t="s">
        <v>133</v>
      </c>
      <c r="H2466" s="31" t="s">
        <v>743</v>
      </c>
      <c r="I2466" s="31">
        <v>11</v>
      </c>
      <c r="J2466" s="31">
        <v>3987</v>
      </c>
      <c r="K2466" s="31">
        <v>2.7589666415851499</v>
      </c>
      <c r="L2466" s="31" t="s">
        <v>1368</v>
      </c>
      <c r="M2466" s="31">
        <f t="shared" si="89"/>
        <v>2.7589666415851499</v>
      </c>
      <c r="N2466" s="31">
        <f t="shared" si="87"/>
        <v>0</v>
      </c>
    </row>
    <row r="2467" spans="1:14" x14ac:dyDescent="0.45">
      <c r="A2467" s="31" t="str">
        <f t="shared" si="88"/>
        <v>E09000021_CIN episodes for children aged &lt;1 at 31st March 2019 with emotional abuse identified as a factor at CIN assessment (excluding looked after children)_Number</v>
      </c>
      <c r="B2467" s="31" t="s">
        <v>520</v>
      </c>
      <c r="C2467" s="31" t="s">
        <v>521</v>
      </c>
      <c r="D2467" s="31" t="s">
        <v>474</v>
      </c>
      <c r="E2467" s="31" t="s">
        <v>475</v>
      </c>
      <c r="F2467" s="31" t="s">
        <v>131</v>
      </c>
      <c r="G2467" s="31" t="s">
        <v>133</v>
      </c>
      <c r="H2467" s="31" t="s">
        <v>743</v>
      </c>
      <c r="I2467" s="31">
        <v>7</v>
      </c>
      <c r="J2467" s="31">
        <v>2087</v>
      </c>
      <c r="K2467" s="31">
        <v>3.3540967896502201</v>
      </c>
      <c r="L2467" s="31" t="s">
        <v>1365</v>
      </c>
      <c r="M2467" s="31">
        <f t="shared" si="89"/>
        <v>3.3540967896502201</v>
      </c>
      <c r="N2467" s="31">
        <f t="shared" si="87"/>
        <v>0</v>
      </c>
    </row>
    <row r="2468" spans="1:14" x14ac:dyDescent="0.45">
      <c r="A2468" s="31" t="str">
        <f t="shared" si="88"/>
        <v>E09000024_CIN episodes for children aged &lt;1 at 31st March 2019 with emotional abuse identified as a factor at CIN assessment (excluding looked after children)_Number</v>
      </c>
      <c r="B2468" s="31" t="s">
        <v>353</v>
      </c>
      <c r="C2468" s="31" t="s">
        <v>354</v>
      </c>
      <c r="D2468" s="31" t="s">
        <v>474</v>
      </c>
      <c r="E2468" s="31" t="s">
        <v>475</v>
      </c>
      <c r="F2468" s="31" t="s">
        <v>131</v>
      </c>
      <c r="G2468" s="31" t="s">
        <v>133</v>
      </c>
      <c r="H2468" s="31" t="s">
        <v>743</v>
      </c>
      <c r="I2468" s="31">
        <v>10</v>
      </c>
      <c r="J2468" s="31">
        <v>3035</v>
      </c>
      <c r="K2468" s="31">
        <v>3.2948929159802298</v>
      </c>
      <c r="L2468" s="31" t="s">
        <v>1345</v>
      </c>
      <c r="M2468" s="31">
        <f t="shared" si="89"/>
        <v>3.2948929159802298</v>
      </c>
      <c r="N2468" s="31">
        <f t="shared" si="87"/>
        <v>0</v>
      </c>
    </row>
    <row r="2469" spans="1:14" x14ac:dyDescent="0.45">
      <c r="A2469" s="31" t="str">
        <f t="shared" si="88"/>
        <v>E09000025_CIN episodes for children aged &lt;1 at 31st March 2019 with emotional abuse identified as a factor at CIN assessment (excluding looked after children)_Number</v>
      </c>
      <c r="B2469" s="31" t="s">
        <v>359</v>
      </c>
      <c r="C2469" s="31" t="s">
        <v>360</v>
      </c>
      <c r="D2469" s="31" t="s">
        <v>474</v>
      </c>
      <c r="E2469" s="31" t="s">
        <v>475</v>
      </c>
      <c r="F2469" s="31" t="s">
        <v>131</v>
      </c>
      <c r="G2469" s="31" t="s">
        <v>133</v>
      </c>
      <c r="H2469" s="31" t="s">
        <v>743</v>
      </c>
      <c r="I2469" s="31">
        <v>17</v>
      </c>
      <c r="J2469" s="31">
        <v>5706</v>
      </c>
      <c r="K2469" s="31">
        <v>2.9793200140203302</v>
      </c>
      <c r="L2469" s="31" t="s">
        <v>1308</v>
      </c>
      <c r="M2469" s="31">
        <f t="shared" si="89"/>
        <v>2.9793200140203302</v>
      </c>
      <c r="N2469" s="31">
        <f t="shared" si="87"/>
        <v>0</v>
      </c>
    </row>
    <row r="2470" spans="1:14" x14ac:dyDescent="0.45">
      <c r="A2470" s="31" t="str">
        <f t="shared" si="88"/>
        <v>E09000026_CIN episodes for children aged &lt;1 at 31st March 2019 with emotional abuse identified as a factor at CIN assessment (excluding looked after children)_Number</v>
      </c>
      <c r="B2470" s="31" t="s">
        <v>385</v>
      </c>
      <c r="C2470" s="31" t="s">
        <v>386</v>
      </c>
      <c r="D2470" s="31" t="s">
        <v>474</v>
      </c>
      <c r="E2470" s="31" t="s">
        <v>475</v>
      </c>
      <c r="F2470" s="31" t="s">
        <v>131</v>
      </c>
      <c r="G2470" s="31" t="s">
        <v>133</v>
      </c>
      <c r="H2470" s="31" t="s">
        <v>743</v>
      </c>
      <c r="I2470" s="31">
        <v>11</v>
      </c>
      <c r="J2470" s="31">
        <v>4605</v>
      </c>
      <c r="K2470" s="31">
        <v>2.3887079261672102</v>
      </c>
      <c r="L2470" s="31" t="s">
        <v>1369</v>
      </c>
      <c r="M2470" s="31">
        <f t="shared" si="89"/>
        <v>2.3887079261672102</v>
      </c>
      <c r="N2470" s="31">
        <f t="shared" si="87"/>
        <v>0</v>
      </c>
    </row>
    <row r="2471" spans="1:14" x14ac:dyDescent="0.45">
      <c r="A2471" s="31" t="str">
        <f t="shared" si="88"/>
        <v>E09000027_CIN episodes for children aged &lt;1 at 31st March 2019 with emotional abuse identified as a factor at CIN assessment (excluding looked after children)_Number</v>
      </c>
      <c r="B2471" s="31" t="s">
        <v>389</v>
      </c>
      <c r="C2471" s="31" t="s">
        <v>390</v>
      </c>
      <c r="D2471" s="31" t="s">
        <v>474</v>
      </c>
      <c r="E2471" s="31" t="s">
        <v>475</v>
      </c>
      <c r="F2471" s="31" t="s">
        <v>131</v>
      </c>
      <c r="G2471" s="31" t="s">
        <v>133</v>
      </c>
      <c r="H2471" s="31" t="s">
        <v>743</v>
      </c>
      <c r="I2471" s="31">
        <v>12</v>
      </c>
      <c r="J2471" s="31">
        <v>2396</v>
      </c>
      <c r="K2471" s="31">
        <v>5.0083472454090101</v>
      </c>
      <c r="L2471" s="31" t="s">
        <v>1338</v>
      </c>
      <c r="M2471" s="31">
        <f t="shared" si="89"/>
        <v>5.0083472454090101</v>
      </c>
      <c r="N2471" s="31">
        <f t="shared" si="87"/>
        <v>0</v>
      </c>
    </row>
    <row r="2472" spans="1:14" x14ac:dyDescent="0.45">
      <c r="A2472" s="31" t="str">
        <f t="shared" si="88"/>
        <v>E09000029_CIN episodes for children aged &lt;1 at 31st March 2019 with emotional abuse identified as a factor at CIN assessment (excluding looked after children)_Number</v>
      </c>
      <c r="B2472" s="31" t="s">
        <v>432</v>
      </c>
      <c r="C2472" s="31" t="s">
        <v>433</v>
      </c>
      <c r="D2472" s="31" t="s">
        <v>474</v>
      </c>
      <c r="E2472" s="31" t="s">
        <v>475</v>
      </c>
      <c r="F2472" s="31" t="s">
        <v>131</v>
      </c>
      <c r="G2472" s="31" t="s">
        <v>133</v>
      </c>
      <c r="H2472" s="31" t="s">
        <v>743</v>
      </c>
      <c r="I2472" s="31">
        <v>26</v>
      </c>
      <c r="J2472" s="31">
        <v>2549</v>
      </c>
      <c r="K2472" s="31">
        <v>10.200078462142001</v>
      </c>
      <c r="L2472" s="31" t="s">
        <v>1235</v>
      </c>
      <c r="M2472" s="31">
        <f t="shared" si="89"/>
        <v>10.200078462142001</v>
      </c>
      <c r="N2472" s="31">
        <f t="shared" si="87"/>
        <v>0</v>
      </c>
    </row>
    <row r="2473" spans="1:14" x14ac:dyDescent="0.45">
      <c r="A2473" s="31" t="str">
        <f t="shared" si="88"/>
        <v>E09000031_CIN episodes for children aged &lt;1 at 31st March 2019 with emotional abuse identified as a factor at CIN assessment (excluding looked after children)_Number</v>
      </c>
      <c r="B2473" s="31" t="s">
        <v>448</v>
      </c>
      <c r="C2473" s="31" t="s">
        <v>449</v>
      </c>
      <c r="D2473" s="31" t="s">
        <v>474</v>
      </c>
      <c r="E2473" s="31" t="s">
        <v>475</v>
      </c>
      <c r="F2473" s="31" t="s">
        <v>131</v>
      </c>
      <c r="G2473" s="31" t="s">
        <v>133</v>
      </c>
      <c r="H2473" s="31" t="s">
        <v>743</v>
      </c>
      <c r="I2473" s="31">
        <v>11</v>
      </c>
      <c r="J2473" s="31">
        <v>4448</v>
      </c>
      <c r="K2473" s="31">
        <v>2.4730215827338098</v>
      </c>
      <c r="L2473" s="31" t="s">
        <v>1356</v>
      </c>
      <c r="M2473" s="31">
        <f t="shared" si="89"/>
        <v>2.4730215827338098</v>
      </c>
      <c r="N2473" s="31">
        <f t="shared" si="87"/>
        <v>0</v>
      </c>
    </row>
    <row r="2474" spans="1:14" x14ac:dyDescent="0.45">
      <c r="A2474" s="31" t="str">
        <f t="shared" si="88"/>
        <v>E08000025_CIN episodes for children aged &lt;1 at 31st March 2019 with emotional abuse identified as a factor at CIN assessment (excluding looked after children)_Number</v>
      </c>
      <c r="B2474" s="31" t="s">
        <v>245</v>
      </c>
      <c r="C2474" s="31" t="s">
        <v>246</v>
      </c>
      <c r="D2474" s="31" t="s">
        <v>474</v>
      </c>
      <c r="E2474" s="31" t="s">
        <v>475</v>
      </c>
      <c r="F2474" s="31" t="s">
        <v>131</v>
      </c>
      <c r="G2474" s="31" t="s">
        <v>133</v>
      </c>
      <c r="H2474" s="31" t="s">
        <v>743</v>
      </c>
      <c r="I2474" s="31">
        <v>199</v>
      </c>
      <c r="J2474" s="31">
        <v>16082</v>
      </c>
      <c r="K2474" s="31">
        <v>12.374082825519199</v>
      </c>
      <c r="L2474" s="31" t="s">
        <v>1324</v>
      </c>
      <c r="M2474" s="31">
        <f t="shared" si="89"/>
        <v>12.374082825519199</v>
      </c>
      <c r="N2474" s="31">
        <f t="shared" si="87"/>
        <v>0</v>
      </c>
    </row>
    <row r="2475" spans="1:14" x14ac:dyDescent="0.45">
      <c r="A2475" s="31" t="str">
        <f t="shared" si="88"/>
        <v>E08000026_CIN episodes for children aged &lt;1 at 31st March 2019 with emotional abuse identified as a factor at CIN assessment (excluding looked after children)_Number</v>
      </c>
      <c r="B2475" s="31" t="s">
        <v>283</v>
      </c>
      <c r="C2475" s="31" t="s">
        <v>284</v>
      </c>
      <c r="D2475" s="31" t="s">
        <v>474</v>
      </c>
      <c r="E2475" s="31" t="s">
        <v>475</v>
      </c>
      <c r="F2475" s="31" t="s">
        <v>131</v>
      </c>
      <c r="G2475" s="31" t="s">
        <v>133</v>
      </c>
      <c r="H2475" s="31" t="s">
        <v>743</v>
      </c>
      <c r="I2475" s="31">
        <v>52</v>
      </c>
      <c r="J2475" s="31">
        <v>4431</v>
      </c>
      <c r="K2475" s="31">
        <v>11.735499887158699</v>
      </c>
      <c r="L2475" s="31" t="s">
        <v>1267</v>
      </c>
      <c r="M2475" s="31">
        <f t="shared" si="89"/>
        <v>11.735499887158699</v>
      </c>
      <c r="N2475" s="31">
        <f t="shared" si="87"/>
        <v>0</v>
      </c>
    </row>
    <row r="2476" spans="1:14" x14ac:dyDescent="0.45">
      <c r="A2476" s="31" t="str">
        <f t="shared" si="88"/>
        <v>E08000027_CIN episodes for children aged &lt;1 at 31st March 2019 with emotional abuse identified as a factor at CIN assessment (excluding looked after children)_Number</v>
      </c>
      <c r="B2476" s="31" t="s">
        <v>297</v>
      </c>
      <c r="C2476" s="31" t="s">
        <v>298</v>
      </c>
      <c r="D2476" s="31" t="s">
        <v>474</v>
      </c>
      <c r="E2476" s="31" t="s">
        <v>475</v>
      </c>
      <c r="F2476" s="31" t="s">
        <v>131</v>
      </c>
      <c r="G2476" s="31" t="s">
        <v>133</v>
      </c>
      <c r="H2476" s="31" t="s">
        <v>743</v>
      </c>
      <c r="I2476" s="31">
        <v>13</v>
      </c>
      <c r="J2476" s="31">
        <v>3702</v>
      </c>
      <c r="K2476" s="31">
        <v>3.5116153430578101</v>
      </c>
      <c r="L2476" s="31" t="s">
        <v>1335</v>
      </c>
      <c r="M2476" s="31">
        <f t="shared" si="89"/>
        <v>3.5116153430578101</v>
      </c>
      <c r="N2476" s="31">
        <f t="shared" si="87"/>
        <v>0</v>
      </c>
    </row>
    <row r="2477" spans="1:14" x14ac:dyDescent="0.45">
      <c r="A2477" s="31" t="str">
        <f t="shared" si="88"/>
        <v>E08000028_CIN episodes for children aged &lt;1 at 31st March 2019 with emotional abuse identified as a factor at CIN assessment (excluding looked after children)_Number</v>
      </c>
      <c r="B2477" s="31" t="s">
        <v>397</v>
      </c>
      <c r="C2477" s="31" t="s">
        <v>398</v>
      </c>
      <c r="D2477" s="31" t="s">
        <v>474</v>
      </c>
      <c r="E2477" s="31" t="s">
        <v>475</v>
      </c>
      <c r="F2477" s="31" t="s">
        <v>131</v>
      </c>
      <c r="G2477" s="31" t="s">
        <v>133</v>
      </c>
      <c r="H2477" s="31" t="s">
        <v>743</v>
      </c>
      <c r="I2477" s="31">
        <v>66</v>
      </c>
      <c r="J2477" s="31">
        <v>4579</v>
      </c>
      <c r="K2477" s="31">
        <v>14.4136274295698</v>
      </c>
      <c r="L2477" s="31" t="s">
        <v>1245</v>
      </c>
      <c r="M2477" s="31">
        <f t="shared" si="89"/>
        <v>14.4136274295698</v>
      </c>
      <c r="N2477" s="31">
        <f t="shared" si="87"/>
        <v>0</v>
      </c>
    </row>
    <row r="2478" spans="1:14" x14ac:dyDescent="0.45">
      <c r="A2478" s="31" t="str">
        <f t="shared" si="88"/>
        <v>E08000029_CIN episodes for children aged &lt;1 at 31st March 2019 with emotional abuse identified as a factor at CIN assessment (excluding looked after children)_Number</v>
      </c>
      <c r="B2478" s="31" t="s">
        <v>516</v>
      </c>
      <c r="C2478" s="31" t="s">
        <v>517</v>
      </c>
      <c r="D2478" s="31" t="s">
        <v>474</v>
      </c>
      <c r="E2478" s="31" t="s">
        <v>475</v>
      </c>
      <c r="F2478" s="31" t="s">
        <v>131</v>
      </c>
      <c r="G2478" s="31" t="s">
        <v>133</v>
      </c>
      <c r="H2478" s="31" t="s">
        <v>743</v>
      </c>
      <c r="I2478" s="31">
        <v>30</v>
      </c>
      <c r="J2478" s="31">
        <v>2300</v>
      </c>
      <c r="K2478" s="31">
        <v>13.0434782608696</v>
      </c>
      <c r="L2478" s="31" t="s">
        <v>1295</v>
      </c>
      <c r="M2478" s="31">
        <f t="shared" si="89"/>
        <v>13.0434782608696</v>
      </c>
      <c r="N2478" s="31">
        <f t="shared" si="87"/>
        <v>0</v>
      </c>
    </row>
    <row r="2479" spans="1:14" x14ac:dyDescent="0.45">
      <c r="A2479" s="31" t="str">
        <f t="shared" si="88"/>
        <v>E08000030_CIN episodes for children aged &lt;1 at 31st March 2019 with emotional abuse identified as a factor at CIN assessment (excluding looked after children)_Number</v>
      </c>
      <c r="B2479" s="31" t="s">
        <v>446</v>
      </c>
      <c r="C2479" s="31" t="s">
        <v>447</v>
      </c>
      <c r="D2479" s="31" t="s">
        <v>474</v>
      </c>
      <c r="E2479" s="31" t="s">
        <v>475</v>
      </c>
      <c r="F2479" s="31" t="s">
        <v>131</v>
      </c>
      <c r="G2479" s="31" t="s">
        <v>133</v>
      </c>
      <c r="H2479" s="31" t="s">
        <v>743</v>
      </c>
      <c r="I2479" s="31">
        <v>88</v>
      </c>
      <c r="J2479" s="31">
        <v>3892</v>
      </c>
      <c r="K2479" s="31">
        <v>22.610483042137702</v>
      </c>
      <c r="L2479" s="31" t="s">
        <v>1119</v>
      </c>
      <c r="M2479" s="31">
        <f t="shared" si="89"/>
        <v>22.610483042137702</v>
      </c>
      <c r="N2479" s="31">
        <f t="shared" si="87"/>
        <v>0</v>
      </c>
    </row>
    <row r="2480" spans="1:14" x14ac:dyDescent="0.45">
      <c r="A2480" s="31" t="str">
        <f t="shared" si="88"/>
        <v>E08000031_CIN episodes for children aged &lt;1 at 31st March 2019 with emotional abuse identified as a factor at CIN assessment (excluding looked after children)_Number</v>
      </c>
      <c r="B2480" s="31" t="s">
        <v>468</v>
      </c>
      <c r="C2480" s="31" t="s">
        <v>469</v>
      </c>
      <c r="D2480" s="31" t="s">
        <v>474</v>
      </c>
      <c r="E2480" s="31" t="s">
        <v>475</v>
      </c>
      <c r="F2480" s="31" t="s">
        <v>131</v>
      </c>
      <c r="G2480" s="31" t="s">
        <v>133</v>
      </c>
      <c r="H2480" s="31" t="s">
        <v>743</v>
      </c>
      <c r="I2480" s="31" t="s">
        <v>1280</v>
      </c>
      <c r="J2480" s="31">
        <v>3481</v>
      </c>
      <c r="K2480" s="31" t="s">
        <v>1280</v>
      </c>
      <c r="L2480" s="31" t="s">
        <v>70</v>
      </c>
      <c r="M2480" s="31" t="s">
        <v>70</v>
      </c>
      <c r="N2480" s="31">
        <f t="shared" si="87"/>
        <v>0</v>
      </c>
    </row>
    <row r="2481" spans="1:14" x14ac:dyDescent="0.45">
      <c r="A2481" s="31" t="str">
        <f t="shared" si="88"/>
        <v>E08000011_CIN episodes for children aged &lt;1 at 31st March 2019 with emotional abuse identified as a factor at CIN assessment (excluding looked after children)_Number</v>
      </c>
      <c r="B2481" s="31" t="s">
        <v>333</v>
      </c>
      <c r="C2481" s="31" t="s">
        <v>334</v>
      </c>
      <c r="D2481" s="31" t="s">
        <v>474</v>
      </c>
      <c r="E2481" s="31" t="s">
        <v>475</v>
      </c>
      <c r="F2481" s="31" t="s">
        <v>131</v>
      </c>
      <c r="G2481" s="31" t="s">
        <v>133</v>
      </c>
      <c r="H2481" s="31" t="s">
        <v>743</v>
      </c>
      <c r="I2481" s="31">
        <v>14</v>
      </c>
      <c r="J2481" s="31">
        <v>1977</v>
      </c>
      <c r="K2481" s="31">
        <v>7.0814365199797704</v>
      </c>
      <c r="L2481" s="31" t="s">
        <v>1279</v>
      </c>
      <c r="M2481" s="31">
        <f t="shared" si="89"/>
        <v>7.0814365199797704</v>
      </c>
      <c r="N2481" s="31">
        <f t="shared" si="87"/>
        <v>0</v>
      </c>
    </row>
    <row r="2482" spans="1:14" x14ac:dyDescent="0.45">
      <c r="A2482" s="31" t="str">
        <f t="shared" si="88"/>
        <v>E08000012_CIN episodes for children aged &lt;1 at 31st March 2019 with emotional abuse identified as a factor at CIN assessment (excluding looked after children)_Number</v>
      </c>
      <c r="B2482" s="31" t="s">
        <v>347</v>
      </c>
      <c r="C2482" s="31" t="s">
        <v>348</v>
      </c>
      <c r="D2482" s="31" t="s">
        <v>474</v>
      </c>
      <c r="E2482" s="31" t="s">
        <v>475</v>
      </c>
      <c r="F2482" s="31" t="s">
        <v>131</v>
      </c>
      <c r="G2482" s="31" t="s">
        <v>133</v>
      </c>
      <c r="H2482" s="31" t="s">
        <v>743</v>
      </c>
      <c r="I2482" s="31">
        <v>59</v>
      </c>
      <c r="J2482" s="31">
        <v>5908</v>
      </c>
      <c r="K2482" s="31">
        <v>9.9864590385917396</v>
      </c>
      <c r="L2482" s="31" t="s">
        <v>1321</v>
      </c>
      <c r="M2482" s="31">
        <f t="shared" si="89"/>
        <v>9.9864590385917396</v>
      </c>
      <c r="N2482" s="31">
        <f t="shared" si="87"/>
        <v>0</v>
      </c>
    </row>
    <row r="2483" spans="1:14" x14ac:dyDescent="0.45">
      <c r="A2483" s="31" t="str">
        <f t="shared" si="88"/>
        <v>E08000013_CIN episodes for children aged &lt;1 at 31st March 2019 with emotional abuse identified as a factor at CIN assessment (excluding looked after children)_Number</v>
      </c>
      <c r="B2483" s="31" t="s">
        <v>416</v>
      </c>
      <c r="C2483" s="31" t="s">
        <v>417</v>
      </c>
      <c r="D2483" s="31" t="s">
        <v>474</v>
      </c>
      <c r="E2483" s="31" t="s">
        <v>475</v>
      </c>
      <c r="F2483" s="31" t="s">
        <v>131</v>
      </c>
      <c r="G2483" s="31" t="s">
        <v>133</v>
      </c>
      <c r="H2483" s="31" t="s">
        <v>743</v>
      </c>
      <c r="I2483" s="31">
        <v>17</v>
      </c>
      <c r="J2483" s="31">
        <v>1985</v>
      </c>
      <c r="K2483" s="31">
        <v>8.5642317380352608</v>
      </c>
      <c r="L2483" s="31" t="s">
        <v>1232</v>
      </c>
      <c r="M2483" s="31">
        <f t="shared" si="89"/>
        <v>8.5642317380352608</v>
      </c>
      <c r="N2483" s="31">
        <f t="shared" si="87"/>
        <v>0</v>
      </c>
    </row>
    <row r="2484" spans="1:14" x14ac:dyDescent="0.45">
      <c r="A2484" s="31" t="str">
        <f t="shared" si="88"/>
        <v>E08000014_CIN episodes for children aged &lt;1 at 31st March 2019 with emotional abuse identified as a factor at CIN assessment (excluding looked after children)_Number</v>
      </c>
      <c r="B2484" s="31" t="s">
        <v>399</v>
      </c>
      <c r="C2484" s="31" t="s">
        <v>400</v>
      </c>
      <c r="D2484" s="31" t="s">
        <v>474</v>
      </c>
      <c r="E2484" s="31" t="s">
        <v>475</v>
      </c>
      <c r="F2484" s="31" t="s">
        <v>131</v>
      </c>
      <c r="G2484" s="31" t="s">
        <v>133</v>
      </c>
      <c r="H2484" s="31" t="s">
        <v>743</v>
      </c>
      <c r="I2484" s="31">
        <v>33</v>
      </c>
      <c r="J2484" s="31">
        <v>2678</v>
      </c>
      <c r="K2484" s="31">
        <v>12.3226288274832</v>
      </c>
      <c r="L2484" s="31" t="s">
        <v>1372</v>
      </c>
      <c r="M2484" s="31">
        <f t="shared" si="89"/>
        <v>12.3226288274832</v>
      </c>
      <c r="N2484" s="31">
        <f t="shared" si="87"/>
        <v>0</v>
      </c>
    </row>
    <row r="2485" spans="1:14" x14ac:dyDescent="0.45">
      <c r="A2485" s="31" t="str">
        <f t="shared" si="88"/>
        <v>E08000015_CIN episodes for children aged &lt;1 at 31st March 2019 with emotional abuse identified as a factor at CIN assessment (excluding looked after children)_Number</v>
      </c>
      <c r="B2485" s="31" t="s">
        <v>464</v>
      </c>
      <c r="C2485" s="31" t="s">
        <v>465</v>
      </c>
      <c r="D2485" s="31" t="s">
        <v>474</v>
      </c>
      <c r="E2485" s="31" t="s">
        <v>475</v>
      </c>
      <c r="F2485" s="31" t="s">
        <v>131</v>
      </c>
      <c r="G2485" s="31" t="s">
        <v>133</v>
      </c>
      <c r="H2485" s="31" t="s">
        <v>743</v>
      </c>
      <c r="I2485" s="31">
        <v>37</v>
      </c>
      <c r="J2485" s="31">
        <v>3335</v>
      </c>
      <c r="K2485" s="31">
        <v>11.094452773613201</v>
      </c>
      <c r="L2485" s="31" t="s">
        <v>1373</v>
      </c>
      <c r="M2485" s="31">
        <f t="shared" si="89"/>
        <v>11.094452773613201</v>
      </c>
      <c r="N2485" s="31">
        <f t="shared" si="87"/>
        <v>0</v>
      </c>
    </row>
    <row r="2486" spans="1:14" x14ac:dyDescent="0.45">
      <c r="A2486" s="31" t="str">
        <f t="shared" si="88"/>
        <v>E08000001_CIN episodes for children aged &lt;1 at 31st March 2019 with emotional abuse identified as a factor at CIN assessment (excluding looked after children)_Number</v>
      </c>
      <c r="B2486" s="31" t="s">
        <v>252</v>
      </c>
      <c r="C2486" s="31" t="s">
        <v>253</v>
      </c>
      <c r="D2486" s="31" t="s">
        <v>474</v>
      </c>
      <c r="E2486" s="31" t="s">
        <v>475</v>
      </c>
      <c r="F2486" s="31" t="s">
        <v>131</v>
      </c>
      <c r="G2486" s="31" t="s">
        <v>133</v>
      </c>
      <c r="H2486" s="31" t="s">
        <v>743</v>
      </c>
      <c r="I2486" s="31">
        <v>37</v>
      </c>
      <c r="J2486" s="31">
        <v>3609</v>
      </c>
      <c r="K2486" s="31">
        <v>10.252147409254601</v>
      </c>
      <c r="L2486" s="31" t="s">
        <v>1238</v>
      </c>
      <c r="M2486" s="31">
        <f t="shared" si="89"/>
        <v>10.252147409254601</v>
      </c>
      <c r="N2486" s="31">
        <f t="shared" si="87"/>
        <v>0</v>
      </c>
    </row>
    <row r="2487" spans="1:14" x14ac:dyDescent="0.45">
      <c r="A2487" s="31" t="str">
        <f t="shared" si="88"/>
        <v>E08000002_CIN episodes for children aged &lt;1 at 31st March 2019 with emotional abuse identified as a factor at CIN assessment (excluding looked after children)_Number</v>
      </c>
      <c r="B2487" s="31" t="s">
        <v>271</v>
      </c>
      <c r="C2487" s="31" t="s">
        <v>272</v>
      </c>
      <c r="D2487" s="31" t="s">
        <v>474</v>
      </c>
      <c r="E2487" s="31" t="s">
        <v>475</v>
      </c>
      <c r="F2487" s="31" t="s">
        <v>131</v>
      </c>
      <c r="G2487" s="31" t="s">
        <v>133</v>
      </c>
      <c r="H2487" s="31" t="s">
        <v>743</v>
      </c>
      <c r="I2487" s="31">
        <v>21</v>
      </c>
      <c r="J2487" s="31">
        <v>2197</v>
      </c>
      <c r="K2487" s="31">
        <v>9.5584888484296808</v>
      </c>
      <c r="L2487" s="31" t="s">
        <v>1139</v>
      </c>
      <c r="M2487" s="31">
        <f t="shared" si="89"/>
        <v>9.5584888484296808</v>
      </c>
      <c r="N2487" s="31">
        <f t="shared" si="87"/>
        <v>0</v>
      </c>
    </row>
    <row r="2488" spans="1:14" x14ac:dyDescent="0.45">
      <c r="A2488" s="31" t="str">
        <f t="shared" si="88"/>
        <v>E08000003_CIN episodes for children aged &lt;1 at 31st March 2019 with emotional abuse identified as a factor at CIN assessment (excluding looked after children)_Number</v>
      </c>
      <c r="B2488" s="31" t="s">
        <v>349</v>
      </c>
      <c r="C2488" s="31" t="s">
        <v>350</v>
      </c>
      <c r="D2488" s="31" t="s">
        <v>474</v>
      </c>
      <c r="E2488" s="31" t="s">
        <v>475</v>
      </c>
      <c r="F2488" s="31" t="s">
        <v>131</v>
      </c>
      <c r="G2488" s="31" t="s">
        <v>133</v>
      </c>
      <c r="H2488" s="31" t="s">
        <v>743</v>
      </c>
      <c r="I2488" s="31">
        <v>90</v>
      </c>
      <c r="J2488" s="31">
        <v>7285</v>
      </c>
      <c r="K2488" s="31">
        <v>12.3541523678792</v>
      </c>
      <c r="L2488" s="31" t="s">
        <v>1324</v>
      </c>
      <c r="M2488" s="31">
        <f t="shared" si="89"/>
        <v>12.3541523678792</v>
      </c>
      <c r="N2488" s="31">
        <f t="shared" si="87"/>
        <v>0</v>
      </c>
    </row>
    <row r="2489" spans="1:14" x14ac:dyDescent="0.45">
      <c r="A2489" s="31" t="str">
        <f t="shared" si="88"/>
        <v>E08000004_CIN episodes for children aged &lt;1 at 31st March 2019 with emotional abuse identified as a factor at CIN assessment (excluding looked after children)_Number</v>
      </c>
      <c r="B2489" s="31" t="s">
        <v>375</v>
      </c>
      <c r="C2489" s="31" t="s">
        <v>376</v>
      </c>
      <c r="D2489" s="31" t="s">
        <v>474</v>
      </c>
      <c r="E2489" s="31" t="s">
        <v>475</v>
      </c>
      <c r="F2489" s="31" t="s">
        <v>131</v>
      </c>
      <c r="G2489" s="31" t="s">
        <v>133</v>
      </c>
      <c r="H2489" s="31" t="s">
        <v>743</v>
      </c>
      <c r="I2489" s="31">
        <v>32</v>
      </c>
      <c r="J2489" s="31">
        <v>3245</v>
      </c>
      <c r="K2489" s="31">
        <v>9.8613251155623995</v>
      </c>
      <c r="L2489" s="31" t="s">
        <v>1218</v>
      </c>
      <c r="M2489" s="31">
        <f t="shared" si="89"/>
        <v>9.8613251155623995</v>
      </c>
      <c r="N2489" s="31">
        <f t="shared" si="87"/>
        <v>0</v>
      </c>
    </row>
    <row r="2490" spans="1:14" x14ac:dyDescent="0.45">
      <c r="A2490" s="31" t="str">
        <f t="shared" si="88"/>
        <v>E08000005_CIN episodes for children aged &lt;1 at 31st March 2019 with emotional abuse identified as a factor at CIN assessment (excluding looked after children)_Number</v>
      </c>
      <c r="B2490" s="31" t="s">
        <v>391</v>
      </c>
      <c r="C2490" s="31" t="s">
        <v>392</v>
      </c>
      <c r="D2490" s="31" t="s">
        <v>474</v>
      </c>
      <c r="E2490" s="31" t="s">
        <v>475</v>
      </c>
      <c r="F2490" s="31" t="s">
        <v>131</v>
      </c>
      <c r="G2490" s="31" t="s">
        <v>133</v>
      </c>
      <c r="H2490" s="31" t="s">
        <v>743</v>
      </c>
      <c r="I2490" s="31">
        <v>26</v>
      </c>
      <c r="J2490" s="31">
        <v>2893</v>
      </c>
      <c r="K2490" s="31">
        <v>8.9872105081230593</v>
      </c>
      <c r="L2490" s="31" t="s">
        <v>1194</v>
      </c>
      <c r="M2490" s="31">
        <f t="shared" si="89"/>
        <v>8.9872105081230593</v>
      </c>
      <c r="N2490" s="31">
        <f t="shared" si="87"/>
        <v>0</v>
      </c>
    </row>
    <row r="2491" spans="1:14" x14ac:dyDescent="0.45">
      <c r="A2491" s="31" t="str">
        <f t="shared" si="88"/>
        <v>E08000006_CIN episodes for children aged &lt;1 at 31st March 2019 with emotional abuse identified as a factor at CIN assessment (excluding looked after children)_Number</v>
      </c>
      <c r="B2491" s="31" t="s">
        <v>395</v>
      </c>
      <c r="C2491" s="31" t="s">
        <v>396</v>
      </c>
      <c r="D2491" s="31" t="s">
        <v>474</v>
      </c>
      <c r="E2491" s="31" t="s">
        <v>475</v>
      </c>
      <c r="F2491" s="31" t="s">
        <v>131</v>
      </c>
      <c r="G2491" s="31" t="s">
        <v>133</v>
      </c>
      <c r="H2491" s="31" t="s">
        <v>743</v>
      </c>
      <c r="I2491" s="31">
        <v>68</v>
      </c>
      <c r="J2491" s="31">
        <v>3526</v>
      </c>
      <c r="K2491" s="31">
        <v>19.2853091321611</v>
      </c>
      <c r="L2491" s="31" t="s">
        <v>1296</v>
      </c>
      <c r="M2491" s="31">
        <f t="shared" si="89"/>
        <v>19.2853091321611</v>
      </c>
      <c r="N2491" s="31">
        <f t="shared" si="87"/>
        <v>0</v>
      </c>
    </row>
    <row r="2492" spans="1:14" x14ac:dyDescent="0.45">
      <c r="A2492" s="31" t="str">
        <f t="shared" si="88"/>
        <v>E08000007_CIN episodes for children aged &lt;1 at 31st March 2019 with emotional abuse identified as a factor at CIN assessment (excluding looked after children)_Number</v>
      </c>
      <c r="B2492" s="31" t="s">
        <v>420</v>
      </c>
      <c r="C2492" s="31" t="s">
        <v>421</v>
      </c>
      <c r="D2492" s="31" t="s">
        <v>474</v>
      </c>
      <c r="E2492" s="31" t="s">
        <v>475</v>
      </c>
      <c r="F2492" s="31" t="s">
        <v>131</v>
      </c>
      <c r="G2492" s="31" t="s">
        <v>133</v>
      </c>
      <c r="H2492" s="31" t="s">
        <v>743</v>
      </c>
      <c r="I2492" s="31">
        <v>19</v>
      </c>
      <c r="J2492" s="31">
        <v>3338</v>
      </c>
      <c r="K2492" s="31">
        <v>5.6920311563810699</v>
      </c>
      <c r="L2492" s="31" t="s">
        <v>1298</v>
      </c>
      <c r="M2492" s="31">
        <f t="shared" si="89"/>
        <v>5.6920311563810699</v>
      </c>
      <c r="N2492" s="31">
        <f t="shared" si="87"/>
        <v>0</v>
      </c>
    </row>
    <row r="2493" spans="1:14" x14ac:dyDescent="0.45">
      <c r="A2493" s="31" t="str">
        <f t="shared" si="88"/>
        <v>E08000008_CIN episodes for children aged &lt;1 at 31st March 2019 with emotional abuse identified as a factor at CIN assessment (excluding looked after children)_Number</v>
      </c>
      <c r="B2493" s="31" t="s">
        <v>436</v>
      </c>
      <c r="C2493" s="31" t="s">
        <v>437</v>
      </c>
      <c r="D2493" s="31" t="s">
        <v>474</v>
      </c>
      <c r="E2493" s="31" t="s">
        <v>475</v>
      </c>
      <c r="F2493" s="31" t="s">
        <v>131</v>
      </c>
      <c r="G2493" s="31" t="s">
        <v>133</v>
      </c>
      <c r="H2493" s="31" t="s">
        <v>743</v>
      </c>
      <c r="I2493" s="31">
        <v>38</v>
      </c>
      <c r="J2493" s="31">
        <v>2787</v>
      </c>
      <c r="K2493" s="31">
        <v>13.6347326874776</v>
      </c>
      <c r="L2493" s="31" t="s">
        <v>1374</v>
      </c>
      <c r="M2493" s="31">
        <f t="shared" si="89"/>
        <v>13.6347326874776</v>
      </c>
      <c r="N2493" s="31">
        <f t="shared" si="87"/>
        <v>0</v>
      </c>
    </row>
    <row r="2494" spans="1:14" x14ac:dyDescent="0.45">
      <c r="A2494" s="31" t="str">
        <f t="shared" si="88"/>
        <v>E08000009_CIN episodes for children aged &lt;1 at 31st March 2019 with emotional abuse identified as a factor at CIN assessment (excluding looked after children)_Number</v>
      </c>
      <c r="B2494" s="31" t="s">
        <v>442</v>
      </c>
      <c r="C2494" s="31" t="s">
        <v>443</v>
      </c>
      <c r="D2494" s="31" t="s">
        <v>474</v>
      </c>
      <c r="E2494" s="31" t="s">
        <v>475</v>
      </c>
      <c r="F2494" s="31" t="s">
        <v>131</v>
      </c>
      <c r="G2494" s="31" t="s">
        <v>133</v>
      </c>
      <c r="H2494" s="31" t="s">
        <v>743</v>
      </c>
      <c r="I2494" s="31">
        <v>15</v>
      </c>
      <c r="J2494" s="31">
        <v>2669</v>
      </c>
      <c r="K2494" s="31">
        <v>5.6200824278756096</v>
      </c>
      <c r="L2494" s="31" t="s">
        <v>1304</v>
      </c>
      <c r="M2494" s="31">
        <f t="shared" si="89"/>
        <v>5.6200824278756096</v>
      </c>
      <c r="N2494" s="31">
        <f t="shared" si="87"/>
        <v>0</v>
      </c>
    </row>
    <row r="2495" spans="1:14" x14ac:dyDescent="0.45">
      <c r="A2495" s="31" t="str">
        <f t="shared" si="88"/>
        <v>E08000010_CIN episodes for children aged &lt;1 at 31st March 2019 with emotional abuse identified as a factor at CIN assessment (excluding looked after children)_Number</v>
      </c>
      <c r="B2495" s="31" t="s">
        <v>460</v>
      </c>
      <c r="C2495" s="31" t="s">
        <v>461</v>
      </c>
      <c r="D2495" s="31" t="s">
        <v>474</v>
      </c>
      <c r="E2495" s="31" t="s">
        <v>475</v>
      </c>
      <c r="F2495" s="31" t="s">
        <v>131</v>
      </c>
      <c r="G2495" s="31" t="s">
        <v>133</v>
      </c>
      <c r="H2495" s="31" t="s">
        <v>743</v>
      </c>
      <c r="I2495" s="31">
        <v>25</v>
      </c>
      <c r="J2495" s="31">
        <v>3565</v>
      </c>
      <c r="K2495" s="31">
        <v>7.0126227208976202</v>
      </c>
      <c r="L2495" s="31" t="s">
        <v>1233</v>
      </c>
      <c r="M2495" s="31">
        <f t="shared" si="89"/>
        <v>7.0126227208976202</v>
      </c>
      <c r="N2495" s="31">
        <f t="shared" si="87"/>
        <v>0</v>
      </c>
    </row>
    <row r="2496" spans="1:14" x14ac:dyDescent="0.45">
      <c r="A2496" s="31" t="str">
        <f t="shared" si="88"/>
        <v>E08000016_CIN episodes for children aged &lt;1 at 31st March 2019 with emotional abuse identified as a factor at CIN assessment (excluding looked after children)_Number</v>
      </c>
      <c r="B2496" s="31" t="s">
        <v>236</v>
      </c>
      <c r="C2496" s="31" t="s">
        <v>237</v>
      </c>
      <c r="D2496" s="31" t="s">
        <v>474</v>
      </c>
      <c r="E2496" s="31" t="s">
        <v>475</v>
      </c>
      <c r="F2496" s="31" t="s">
        <v>131</v>
      </c>
      <c r="G2496" s="31" t="s">
        <v>133</v>
      </c>
      <c r="H2496" s="31" t="s">
        <v>743</v>
      </c>
      <c r="I2496" s="31">
        <v>26</v>
      </c>
      <c r="J2496" s="31">
        <v>2754</v>
      </c>
      <c r="K2496" s="31">
        <v>9.4408133623819896</v>
      </c>
      <c r="L2496" s="31" t="s">
        <v>1269</v>
      </c>
      <c r="M2496" s="31">
        <f t="shared" si="89"/>
        <v>9.4408133623819896</v>
      </c>
      <c r="N2496" s="31">
        <f t="shared" si="87"/>
        <v>0</v>
      </c>
    </row>
    <row r="2497" spans="1:14" x14ac:dyDescent="0.45">
      <c r="A2497" s="31" t="str">
        <f t="shared" si="88"/>
        <v>E08000017_CIN episodes for children aged &lt;1 at 31st March 2019 with emotional abuse identified as a factor at CIN assessment (excluding looked after children)_Number</v>
      </c>
      <c r="B2497" s="31" t="s">
        <v>293</v>
      </c>
      <c r="C2497" s="31" t="s">
        <v>294</v>
      </c>
      <c r="D2497" s="31" t="s">
        <v>474</v>
      </c>
      <c r="E2497" s="31" t="s">
        <v>475</v>
      </c>
      <c r="F2497" s="31" t="s">
        <v>131</v>
      </c>
      <c r="G2497" s="31" t="s">
        <v>133</v>
      </c>
      <c r="H2497" s="31" t="s">
        <v>743</v>
      </c>
      <c r="I2497" s="31">
        <v>36</v>
      </c>
      <c r="J2497" s="31">
        <v>3518</v>
      </c>
      <c r="K2497" s="31">
        <v>10.2330869812393</v>
      </c>
      <c r="L2497" s="31" t="s">
        <v>1235</v>
      </c>
      <c r="M2497" s="31">
        <f t="shared" si="89"/>
        <v>10.2330869812393</v>
      </c>
      <c r="N2497" s="31">
        <f t="shared" si="87"/>
        <v>0</v>
      </c>
    </row>
    <row r="2498" spans="1:14" x14ac:dyDescent="0.45">
      <c r="A2498" s="31" t="str">
        <f t="shared" si="88"/>
        <v>E08000018_CIN episodes for children aged &lt;1 at 31st March 2019 with emotional abuse identified as a factor at CIN assessment (excluding looked after children)_Number</v>
      </c>
      <c r="B2498" s="31" t="s">
        <v>393</v>
      </c>
      <c r="C2498" s="31" t="s">
        <v>394</v>
      </c>
      <c r="D2498" s="31" t="s">
        <v>474</v>
      </c>
      <c r="E2498" s="31" t="s">
        <v>475</v>
      </c>
      <c r="F2498" s="31" t="s">
        <v>131</v>
      </c>
      <c r="G2498" s="31" t="s">
        <v>133</v>
      </c>
      <c r="H2498" s="31" t="s">
        <v>743</v>
      </c>
      <c r="I2498" s="31">
        <v>60</v>
      </c>
      <c r="J2498" s="31">
        <v>3027</v>
      </c>
      <c r="K2498" s="31">
        <v>19.8216055500496</v>
      </c>
      <c r="L2498" s="31" t="s">
        <v>1260</v>
      </c>
      <c r="M2498" s="31">
        <f t="shared" si="89"/>
        <v>19.8216055500496</v>
      </c>
      <c r="N2498" s="31">
        <f t="shared" si="87"/>
        <v>0</v>
      </c>
    </row>
    <row r="2499" spans="1:14" x14ac:dyDescent="0.45">
      <c r="A2499" s="31" t="str">
        <f t="shared" si="88"/>
        <v>E08000019_CIN episodes for children aged &lt;1 at 31st March 2019 with emotional abuse identified as a factor at CIN assessment (excluding looked after children)_Number</v>
      </c>
      <c r="B2499" s="31" t="s">
        <v>401</v>
      </c>
      <c r="C2499" s="31" t="s">
        <v>402</v>
      </c>
      <c r="D2499" s="31" t="s">
        <v>474</v>
      </c>
      <c r="E2499" s="31" t="s">
        <v>475</v>
      </c>
      <c r="F2499" s="31" t="s">
        <v>131</v>
      </c>
      <c r="G2499" s="31" t="s">
        <v>133</v>
      </c>
      <c r="H2499" s="31" t="s">
        <v>743</v>
      </c>
      <c r="I2499" s="31">
        <v>57</v>
      </c>
      <c r="J2499" s="31">
        <v>6351</v>
      </c>
      <c r="K2499" s="31">
        <v>8.9749645725082701</v>
      </c>
      <c r="L2499" s="31" t="s">
        <v>1194</v>
      </c>
      <c r="M2499" s="31">
        <f t="shared" si="89"/>
        <v>8.9749645725082701</v>
      </c>
      <c r="N2499" s="31">
        <f t="shared" ref="N2499:N2562" si="90">IF(OR(C2499="City of London",C2499="Isles of Scilly"),1,0)</f>
        <v>0</v>
      </c>
    </row>
    <row r="2500" spans="1:14" x14ac:dyDescent="0.45">
      <c r="A2500" s="31" t="str">
        <f t="shared" si="88"/>
        <v>E08000032_CIN episodes for children aged &lt;1 at 31st March 2019 with emotional abuse identified as a factor at CIN assessment (excluding looked after children)_Number</v>
      </c>
      <c r="B2500" s="31" t="s">
        <v>259</v>
      </c>
      <c r="C2500" s="31" t="s">
        <v>260</v>
      </c>
      <c r="D2500" s="31" t="s">
        <v>474</v>
      </c>
      <c r="E2500" s="31" t="s">
        <v>475</v>
      </c>
      <c r="F2500" s="31" t="s">
        <v>131</v>
      </c>
      <c r="G2500" s="31" t="s">
        <v>133</v>
      </c>
      <c r="H2500" s="31" t="s">
        <v>743</v>
      </c>
      <c r="I2500" s="31">
        <v>78</v>
      </c>
      <c r="J2500" s="31">
        <v>7373</v>
      </c>
      <c r="K2500" s="31">
        <v>10.579140105791399</v>
      </c>
      <c r="L2500" s="31" t="s">
        <v>1325</v>
      </c>
      <c r="M2500" s="31">
        <f t="shared" si="89"/>
        <v>10.579140105791399</v>
      </c>
      <c r="N2500" s="31">
        <f t="shared" si="90"/>
        <v>0</v>
      </c>
    </row>
    <row r="2501" spans="1:14" x14ac:dyDescent="0.45">
      <c r="A2501" s="31" t="str">
        <f t="shared" si="88"/>
        <v>E08000033_CIN episodes for children aged &lt;1 at 31st March 2019 with emotional abuse identified as a factor at CIN assessment (excluding looked after children)_Number</v>
      </c>
      <c r="B2501" s="31" t="s">
        <v>273</v>
      </c>
      <c r="C2501" s="31" t="s">
        <v>274</v>
      </c>
      <c r="D2501" s="31" t="s">
        <v>474</v>
      </c>
      <c r="E2501" s="31" t="s">
        <v>475</v>
      </c>
      <c r="F2501" s="31" t="s">
        <v>131</v>
      </c>
      <c r="G2501" s="31" t="s">
        <v>133</v>
      </c>
      <c r="H2501" s="31" t="s">
        <v>743</v>
      </c>
      <c r="I2501" s="31">
        <v>36</v>
      </c>
      <c r="J2501" s="31">
        <v>2340</v>
      </c>
      <c r="K2501" s="31">
        <v>15.384615384615399</v>
      </c>
      <c r="L2501" s="31" t="s">
        <v>1282</v>
      </c>
      <c r="M2501" s="31">
        <f t="shared" si="89"/>
        <v>15.384615384615399</v>
      </c>
      <c r="N2501" s="31">
        <f t="shared" si="90"/>
        <v>0</v>
      </c>
    </row>
    <row r="2502" spans="1:14" x14ac:dyDescent="0.45">
      <c r="A2502" s="31" t="str">
        <f t="shared" si="88"/>
        <v>E08000034_CIN episodes for children aged &lt;1 at 31st March 2019 with emotional abuse identified as a factor at CIN assessment (excluding looked after children)_Number</v>
      </c>
      <c r="B2502" s="31" t="s">
        <v>331</v>
      </c>
      <c r="C2502" s="31" t="s">
        <v>332</v>
      </c>
      <c r="D2502" s="31" t="s">
        <v>474</v>
      </c>
      <c r="E2502" s="31" t="s">
        <v>475</v>
      </c>
      <c r="F2502" s="31" t="s">
        <v>131</v>
      </c>
      <c r="G2502" s="31" t="s">
        <v>133</v>
      </c>
      <c r="H2502" s="31" t="s">
        <v>743</v>
      </c>
      <c r="I2502" s="31">
        <v>20</v>
      </c>
      <c r="J2502" s="31">
        <v>5161</v>
      </c>
      <c r="K2502" s="31">
        <v>3.87521798101143</v>
      </c>
      <c r="L2502" s="31" t="s">
        <v>1274</v>
      </c>
      <c r="M2502" s="31">
        <f t="shared" si="89"/>
        <v>3.87521798101143</v>
      </c>
      <c r="N2502" s="31">
        <f t="shared" si="90"/>
        <v>0</v>
      </c>
    </row>
    <row r="2503" spans="1:14" x14ac:dyDescent="0.45">
      <c r="A2503" s="31" t="str">
        <f t="shared" si="88"/>
        <v>E08000035_CIN episodes for children aged &lt;1 at 31st March 2019 with emotional abuse identified as a factor at CIN assessment (excluding looked after children)_Number</v>
      </c>
      <c r="B2503" s="31" t="s">
        <v>339</v>
      </c>
      <c r="C2503" s="31" t="s">
        <v>340</v>
      </c>
      <c r="D2503" s="31" t="s">
        <v>474</v>
      </c>
      <c r="E2503" s="31" t="s">
        <v>475</v>
      </c>
      <c r="F2503" s="31" t="s">
        <v>131</v>
      </c>
      <c r="G2503" s="31" t="s">
        <v>133</v>
      </c>
      <c r="H2503" s="31" t="s">
        <v>743</v>
      </c>
      <c r="I2503" s="31">
        <v>105</v>
      </c>
      <c r="J2503" s="31">
        <v>9821</v>
      </c>
      <c r="K2503" s="31">
        <v>10.6913756236636</v>
      </c>
      <c r="L2503" s="31" t="s">
        <v>1312</v>
      </c>
      <c r="M2503" s="31">
        <f t="shared" si="89"/>
        <v>10.6913756236636</v>
      </c>
      <c r="N2503" s="31">
        <f t="shared" si="90"/>
        <v>0</v>
      </c>
    </row>
    <row r="2504" spans="1:14" x14ac:dyDescent="0.45">
      <c r="A2504" s="31" t="str">
        <f t="shared" si="88"/>
        <v>E08000036_CIN episodes for children aged &lt;1 at 31st March 2019 with emotional abuse identified as a factor at CIN assessment (excluding looked after children)_Number</v>
      </c>
      <c r="B2504" s="31" t="s">
        <v>444</v>
      </c>
      <c r="C2504" s="31" t="s">
        <v>445</v>
      </c>
      <c r="D2504" s="31" t="s">
        <v>474</v>
      </c>
      <c r="E2504" s="31" t="s">
        <v>475</v>
      </c>
      <c r="F2504" s="31" t="s">
        <v>131</v>
      </c>
      <c r="G2504" s="31" t="s">
        <v>133</v>
      </c>
      <c r="H2504" s="31" t="s">
        <v>743</v>
      </c>
      <c r="I2504" s="31">
        <v>24</v>
      </c>
      <c r="J2504" s="31">
        <v>4108</v>
      </c>
      <c r="K2504" s="31">
        <v>5.8422590068159703</v>
      </c>
      <c r="L2504" s="31" t="s">
        <v>1320</v>
      </c>
      <c r="M2504" s="31">
        <f t="shared" si="89"/>
        <v>5.8422590068159703</v>
      </c>
      <c r="N2504" s="31">
        <f t="shared" si="90"/>
        <v>0</v>
      </c>
    </row>
    <row r="2505" spans="1:14" x14ac:dyDescent="0.45">
      <c r="A2505" s="31" t="str">
        <f t="shared" si="88"/>
        <v>E08000020_CIN episodes for children aged &lt;1 at 31st March 2019 with emotional abuse identified as a factor at CIN assessment (excluding looked after children)_Number</v>
      </c>
      <c r="B2505" s="31" t="s">
        <v>305</v>
      </c>
      <c r="C2505" s="31" t="s">
        <v>306</v>
      </c>
      <c r="D2505" s="31" t="s">
        <v>474</v>
      </c>
      <c r="E2505" s="31" t="s">
        <v>475</v>
      </c>
      <c r="F2505" s="31" t="s">
        <v>131</v>
      </c>
      <c r="G2505" s="31" t="s">
        <v>133</v>
      </c>
      <c r="H2505" s="31" t="s">
        <v>743</v>
      </c>
      <c r="I2505" s="31">
        <v>24</v>
      </c>
      <c r="J2505" s="31">
        <v>2019</v>
      </c>
      <c r="K2505" s="31">
        <v>11.8870728083209</v>
      </c>
      <c r="L2505" s="31" t="s">
        <v>1174</v>
      </c>
      <c r="M2505" s="31">
        <f t="shared" si="89"/>
        <v>11.8870728083209</v>
      </c>
      <c r="N2505" s="31">
        <f t="shared" si="90"/>
        <v>0</v>
      </c>
    </row>
    <row r="2506" spans="1:14" x14ac:dyDescent="0.45">
      <c r="A2506" s="31" t="str">
        <f t="shared" si="88"/>
        <v>E08000021_CIN episodes for children aged &lt;1 at 31st March 2019 with emotional abuse identified as a factor at CIN assessment (excluding looked after children)_Number</v>
      </c>
      <c r="B2506" s="31" t="s">
        <v>357</v>
      </c>
      <c r="C2506" s="31" t="s">
        <v>358</v>
      </c>
      <c r="D2506" s="31" t="s">
        <v>474</v>
      </c>
      <c r="E2506" s="31" t="s">
        <v>475</v>
      </c>
      <c r="F2506" s="31" t="s">
        <v>131</v>
      </c>
      <c r="G2506" s="31" t="s">
        <v>133</v>
      </c>
      <c r="H2506" s="31" t="s">
        <v>743</v>
      </c>
      <c r="I2506" s="31">
        <v>74</v>
      </c>
      <c r="J2506" s="31">
        <v>3205</v>
      </c>
      <c r="K2506" s="31">
        <v>23.088923556942301</v>
      </c>
      <c r="L2506" s="31" t="s">
        <v>1268</v>
      </c>
      <c r="M2506" s="31">
        <f t="shared" si="89"/>
        <v>23.088923556942301</v>
      </c>
      <c r="N2506" s="31">
        <f t="shared" si="90"/>
        <v>0</v>
      </c>
    </row>
    <row r="2507" spans="1:14" x14ac:dyDescent="0.45">
      <c r="A2507" s="31" t="str">
        <f t="shared" ref="A2507:A2570" si="91">CONCATENATE(B2507,"_",G2507,"_",H2507)</f>
        <v>E08000022_CIN episodes for children aged &lt;1 at 31st March 2019 with emotional abuse identified as a factor at CIN assessment (excluding looked after children)_Number</v>
      </c>
      <c r="B2507" s="31" t="s">
        <v>524</v>
      </c>
      <c r="C2507" s="31" t="s">
        <v>525</v>
      </c>
      <c r="D2507" s="31" t="s">
        <v>474</v>
      </c>
      <c r="E2507" s="31" t="s">
        <v>475</v>
      </c>
      <c r="F2507" s="31" t="s">
        <v>131</v>
      </c>
      <c r="G2507" s="31" t="s">
        <v>133</v>
      </c>
      <c r="H2507" s="31" t="s">
        <v>743</v>
      </c>
      <c r="I2507" s="31" t="s">
        <v>1280</v>
      </c>
      <c r="J2507" s="31">
        <v>2208</v>
      </c>
      <c r="K2507" s="31" t="s">
        <v>1280</v>
      </c>
      <c r="L2507" s="31" t="s">
        <v>70</v>
      </c>
      <c r="M2507" s="31" t="s">
        <v>70</v>
      </c>
      <c r="N2507" s="31">
        <f t="shared" si="90"/>
        <v>0</v>
      </c>
    </row>
    <row r="2508" spans="1:14" x14ac:dyDescent="0.45">
      <c r="A2508" s="31" t="str">
        <f t="shared" si="91"/>
        <v>E08000023_CIN episodes for children aged &lt;1 at 31st March 2019 with emotional abuse identified as a factor at CIN assessment (excluding looked after children)_Number</v>
      </c>
      <c r="B2508" s="31" t="s">
        <v>410</v>
      </c>
      <c r="C2508" s="31" t="s">
        <v>411</v>
      </c>
      <c r="D2508" s="31" t="s">
        <v>474</v>
      </c>
      <c r="E2508" s="31" t="s">
        <v>475</v>
      </c>
      <c r="F2508" s="31" t="s">
        <v>131</v>
      </c>
      <c r="G2508" s="31" t="s">
        <v>133</v>
      </c>
      <c r="H2508" s="31" t="s">
        <v>743</v>
      </c>
      <c r="I2508" s="31">
        <v>12</v>
      </c>
      <c r="J2508" s="31">
        <v>1609</v>
      </c>
      <c r="K2508" s="31">
        <v>7.4580484773151001</v>
      </c>
      <c r="L2508" s="31" t="s">
        <v>1249</v>
      </c>
      <c r="M2508" s="31">
        <f t="shared" ref="M2508:M2571" si="92">K2508</f>
        <v>7.4580484773151001</v>
      </c>
      <c r="N2508" s="31">
        <f t="shared" si="90"/>
        <v>0</v>
      </c>
    </row>
    <row r="2509" spans="1:14" x14ac:dyDescent="0.45">
      <c r="A2509" s="31" t="str">
        <f t="shared" si="91"/>
        <v>E08000024_CIN episodes for children aged &lt;1 at 31st March 2019 with emotional abuse identified as a factor at CIN assessment (excluding looked after children)_Number</v>
      </c>
      <c r="B2509" s="31" t="s">
        <v>428</v>
      </c>
      <c r="C2509" s="31" t="s">
        <v>429</v>
      </c>
      <c r="D2509" s="31" t="s">
        <v>474</v>
      </c>
      <c r="E2509" s="31" t="s">
        <v>475</v>
      </c>
      <c r="F2509" s="31" t="s">
        <v>131</v>
      </c>
      <c r="G2509" s="31" t="s">
        <v>133</v>
      </c>
      <c r="H2509" s="31" t="s">
        <v>743</v>
      </c>
      <c r="I2509" s="31">
        <v>26</v>
      </c>
      <c r="J2509" s="31">
        <v>2860</v>
      </c>
      <c r="K2509" s="31">
        <v>9.0909090909090899</v>
      </c>
      <c r="L2509" s="31" t="s">
        <v>1258</v>
      </c>
      <c r="M2509" s="31">
        <f t="shared" si="92"/>
        <v>9.0909090909090899</v>
      </c>
      <c r="N2509" s="31">
        <f t="shared" si="90"/>
        <v>0</v>
      </c>
    </row>
    <row r="2510" spans="1:14" x14ac:dyDescent="0.45">
      <c r="A2510" s="31" t="str">
        <f t="shared" si="91"/>
        <v>E06000053_CIN episodes for children aged &lt;1 at 31st March 2019 with emotional abuse identified as a factor at CIN assessment (excluding looked after children)_Number</v>
      </c>
      <c r="B2510" s="31" t="s">
        <v>550</v>
      </c>
      <c r="C2510" s="31" t="s">
        <v>551</v>
      </c>
      <c r="D2510" s="31" t="s">
        <v>474</v>
      </c>
      <c r="E2510" s="31" t="s">
        <v>475</v>
      </c>
      <c r="F2510" s="31" t="s">
        <v>131</v>
      </c>
      <c r="G2510" s="31" t="s">
        <v>133</v>
      </c>
      <c r="H2510" s="31" t="s">
        <v>743</v>
      </c>
      <c r="I2510" s="31">
        <v>0</v>
      </c>
      <c r="J2510" s="31">
        <v>14</v>
      </c>
      <c r="K2510" s="31">
        <v>0</v>
      </c>
      <c r="L2510" s="31" t="s">
        <v>1112</v>
      </c>
      <c r="M2510" s="31">
        <f t="shared" si="92"/>
        <v>0</v>
      </c>
      <c r="N2510" s="31">
        <f t="shared" si="90"/>
        <v>1</v>
      </c>
    </row>
    <row r="2511" spans="1:14" x14ac:dyDescent="0.45">
      <c r="A2511" s="31" t="str">
        <f t="shared" si="91"/>
        <v>E06000022_CIN episodes for children aged &lt;1 at 31st March 2019 with emotional abuse identified as a factor at CIN assessment (excluding looked after children)_Number</v>
      </c>
      <c r="B2511" s="31" t="s">
        <v>238</v>
      </c>
      <c r="C2511" s="31" t="s">
        <v>239</v>
      </c>
      <c r="D2511" s="31" t="s">
        <v>474</v>
      </c>
      <c r="E2511" s="31" t="s">
        <v>475</v>
      </c>
      <c r="F2511" s="31" t="s">
        <v>131</v>
      </c>
      <c r="G2511" s="31" t="s">
        <v>133</v>
      </c>
      <c r="H2511" s="31" t="s">
        <v>743</v>
      </c>
      <c r="I2511" s="31">
        <v>11</v>
      </c>
      <c r="J2511" s="31">
        <v>1742</v>
      </c>
      <c r="K2511" s="31">
        <v>6.3145809414466099</v>
      </c>
      <c r="L2511" s="31" t="s">
        <v>1350</v>
      </c>
      <c r="M2511" s="31">
        <f t="shared" si="92"/>
        <v>6.3145809414466099</v>
      </c>
      <c r="N2511" s="31">
        <f t="shared" si="90"/>
        <v>0</v>
      </c>
    </row>
    <row r="2512" spans="1:14" x14ac:dyDescent="0.45">
      <c r="A2512" s="31" t="str">
        <f t="shared" si="91"/>
        <v>E06000023_CIN episodes for children aged &lt;1 at 31st March 2019 with emotional abuse identified as a factor at CIN assessment (excluding looked after children)_Number</v>
      </c>
      <c r="B2512" s="31" t="s">
        <v>265</v>
      </c>
      <c r="C2512" s="31" t="s">
        <v>266</v>
      </c>
      <c r="D2512" s="31" t="s">
        <v>474</v>
      </c>
      <c r="E2512" s="31" t="s">
        <v>475</v>
      </c>
      <c r="F2512" s="31" t="s">
        <v>131</v>
      </c>
      <c r="G2512" s="31" t="s">
        <v>133</v>
      </c>
      <c r="H2512" s="31" t="s">
        <v>743</v>
      </c>
      <c r="I2512" s="31">
        <v>68</v>
      </c>
      <c r="J2512" s="31">
        <v>5728</v>
      </c>
      <c r="K2512" s="31">
        <v>11.871508379888301</v>
      </c>
      <c r="L2512" s="31" t="s">
        <v>1174</v>
      </c>
      <c r="M2512" s="31">
        <f t="shared" si="92"/>
        <v>11.871508379888301</v>
      </c>
      <c r="N2512" s="31">
        <f t="shared" si="90"/>
        <v>0</v>
      </c>
    </row>
    <row r="2513" spans="1:14" x14ac:dyDescent="0.45">
      <c r="A2513" s="31" t="str">
        <f t="shared" si="91"/>
        <v>E06000024_CIN episodes for children aged &lt;1 at 31st March 2019 with emotional abuse identified as a factor at CIN assessment (excluding looked after children)_Number</v>
      </c>
      <c r="B2513" s="31" t="s">
        <v>367</v>
      </c>
      <c r="C2513" s="31" t="s">
        <v>368</v>
      </c>
      <c r="D2513" s="31" t="s">
        <v>474</v>
      </c>
      <c r="E2513" s="31" t="s">
        <v>475</v>
      </c>
      <c r="F2513" s="31" t="s">
        <v>131</v>
      </c>
      <c r="G2513" s="31" t="s">
        <v>133</v>
      </c>
      <c r="H2513" s="31" t="s">
        <v>743</v>
      </c>
      <c r="I2513" s="31">
        <v>14</v>
      </c>
      <c r="J2513" s="31">
        <v>2027</v>
      </c>
      <c r="K2513" s="31">
        <v>6.9067587567834199</v>
      </c>
      <c r="L2513" s="31" t="s">
        <v>1262</v>
      </c>
      <c r="M2513" s="31">
        <f t="shared" si="92"/>
        <v>6.9067587567834199</v>
      </c>
      <c r="N2513" s="31">
        <f t="shared" si="90"/>
        <v>0</v>
      </c>
    </row>
    <row r="2514" spans="1:14" x14ac:dyDescent="0.45">
      <c r="A2514" s="31" t="str">
        <f t="shared" si="91"/>
        <v>E06000025_CIN episodes for children aged &lt;1 at 31st March 2019 with emotional abuse identified as a factor at CIN assessment (excluding looked after children)_Number</v>
      </c>
      <c r="B2514" s="31" t="s">
        <v>408</v>
      </c>
      <c r="C2514" s="31" t="s">
        <v>409</v>
      </c>
      <c r="D2514" s="31" t="s">
        <v>474</v>
      </c>
      <c r="E2514" s="31" t="s">
        <v>475</v>
      </c>
      <c r="F2514" s="31" t="s">
        <v>131</v>
      </c>
      <c r="G2514" s="31" t="s">
        <v>133</v>
      </c>
      <c r="H2514" s="31" t="s">
        <v>743</v>
      </c>
      <c r="I2514" s="31">
        <v>7</v>
      </c>
      <c r="J2514" s="31">
        <v>3181</v>
      </c>
      <c r="K2514" s="31">
        <v>2.20056585979252</v>
      </c>
      <c r="L2514" s="31" t="s">
        <v>1357</v>
      </c>
      <c r="M2514" s="31">
        <f t="shared" si="92"/>
        <v>2.20056585979252</v>
      </c>
      <c r="N2514" s="31">
        <f t="shared" si="90"/>
        <v>0</v>
      </c>
    </row>
    <row r="2515" spans="1:14" x14ac:dyDescent="0.45">
      <c r="A2515" s="31" t="str">
        <f t="shared" si="91"/>
        <v>E06000001_CIN episodes for children aged &lt;1 at 31st March 2019 with emotional abuse identified as a factor at CIN assessment (excluding looked after children)_Number</v>
      </c>
      <c r="B2515" s="31" t="s">
        <v>313</v>
      </c>
      <c r="C2515" s="31" t="s">
        <v>314</v>
      </c>
      <c r="D2515" s="31" t="s">
        <v>474</v>
      </c>
      <c r="E2515" s="31" t="s">
        <v>475</v>
      </c>
      <c r="F2515" s="31" t="s">
        <v>131</v>
      </c>
      <c r="G2515" s="31" t="s">
        <v>133</v>
      </c>
      <c r="H2515" s="31" t="s">
        <v>743</v>
      </c>
      <c r="I2515" s="31">
        <v>7</v>
      </c>
      <c r="J2515" s="31">
        <v>999</v>
      </c>
      <c r="K2515" s="31">
        <v>7.0070070070070098</v>
      </c>
      <c r="L2515" s="31" t="s">
        <v>1233</v>
      </c>
      <c r="M2515" s="31">
        <f t="shared" si="92"/>
        <v>7.0070070070070098</v>
      </c>
      <c r="N2515" s="31">
        <f t="shared" si="90"/>
        <v>0</v>
      </c>
    </row>
    <row r="2516" spans="1:14" x14ac:dyDescent="0.45">
      <c r="A2516" s="31" t="str">
        <f t="shared" si="91"/>
        <v>E06000002_CIN episodes for children aged &lt;1 at 31st March 2019 with emotional abuse identified as a factor at CIN assessment (excluding looked after children)_Number</v>
      </c>
      <c r="B2516" s="31" t="s">
        <v>511</v>
      </c>
      <c r="C2516" s="31" t="s">
        <v>725</v>
      </c>
      <c r="D2516" s="31" t="s">
        <v>474</v>
      </c>
      <c r="E2516" s="31" t="s">
        <v>475</v>
      </c>
      <c r="F2516" s="31" t="s">
        <v>131</v>
      </c>
      <c r="G2516" s="31" t="s">
        <v>133</v>
      </c>
      <c r="H2516" s="31" t="s">
        <v>743</v>
      </c>
      <c r="I2516" s="31">
        <v>27</v>
      </c>
      <c r="J2516" s="31">
        <v>1871</v>
      </c>
      <c r="K2516" s="31">
        <v>14.430785676109</v>
      </c>
      <c r="L2516" s="31" t="s">
        <v>1245</v>
      </c>
      <c r="M2516" s="31">
        <f t="shared" si="92"/>
        <v>14.430785676109</v>
      </c>
      <c r="N2516" s="31">
        <f t="shared" si="90"/>
        <v>0</v>
      </c>
    </row>
    <row r="2517" spans="1:14" x14ac:dyDescent="0.45">
      <c r="A2517" s="31" t="str">
        <f t="shared" si="91"/>
        <v>E06000003_CIN episodes for children aged &lt;1 at 31st March 2019 with emotional abuse identified as a factor at CIN assessment (excluding looked after children)_Number</v>
      </c>
      <c r="B2517" s="31" t="s">
        <v>387</v>
      </c>
      <c r="C2517" s="31" t="s">
        <v>388</v>
      </c>
      <c r="D2517" s="31" t="s">
        <v>474</v>
      </c>
      <c r="E2517" s="31" t="s">
        <v>475</v>
      </c>
      <c r="F2517" s="31" t="s">
        <v>131</v>
      </c>
      <c r="G2517" s="31" t="s">
        <v>133</v>
      </c>
      <c r="H2517" s="31" t="s">
        <v>743</v>
      </c>
      <c r="I2517" s="31">
        <v>17</v>
      </c>
      <c r="J2517" s="31">
        <v>1381</v>
      </c>
      <c r="K2517" s="31">
        <v>12.309920347574201</v>
      </c>
      <c r="L2517" s="31" t="s">
        <v>1372</v>
      </c>
      <c r="M2517" s="31">
        <f t="shared" si="92"/>
        <v>12.309920347574201</v>
      </c>
      <c r="N2517" s="31">
        <f t="shared" si="90"/>
        <v>0</v>
      </c>
    </row>
    <row r="2518" spans="1:14" x14ac:dyDescent="0.45">
      <c r="A2518" s="31" t="str">
        <f t="shared" si="91"/>
        <v>E06000004_CIN episodes for children aged &lt;1 at 31st March 2019 with emotional abuse identified as a factor at CIN assessment (excluding looked after children)_Number</v>
      </c>
      <c r="B2518" s="31" t="s">
        <v>422</v>
      </c>
      <c r="C2518" s="31" t="s">
        <v>423</v>
      </c>
      <c r="D2518" s="31" t="s">
        <v>474</v>
      </c>
      <c r="E2518" s="31" t="s">
        <v>475</v>
      </c>
      <c r="F2518" s="31" t="s">
        <v>131</v>
      </c>
      <c r="G2518" s="31" t="s">
        <v>133</v>
      </c>
      <c r="H2518" s="31" t="s">
        <v>743</v>
      </c>
      <c r="I2518" s="31">
        <v>23</v>
      </c>
      <c r="J2518" s="31">
        <v>2126</v>
      </c>
      <c r="K2518" s="31">
        <v>10.8184383819379</v>
      </c>
      <c r="L2518" s="31" t="s">
        <v>1228</v>
      </c>
      <c r="M2518" s="31">
        <f t="shared" si="92"/>
        <v>10.8184383819379</v>
      </c>
      <c r="N2518" s="31">
        <f t="shared" si="90"/>
        <v>0</v>
      </c>
    </row>
    <row r="2519" spans="1:14" x14ac:dyDescent="0.45">
      <c r="A2519" s="31" t="str">
        <f t="shared" si="91"/>
        <v>E06000010_CIN episodes for children aged &lt;1 at 31st March 2019 with emotional abuse identified as a factor at CIN assessment (excluding looked after children)_Number</v>
      </c>
      <c r="B2519" s="31" t="s">
        <v>329</v>
      </c>
      <c r="C2519" s="31" t="s">
        <v>330</v>
      </c>
      <c r="D2519" s="31" t="s">
        <v>474</v>
      </c>
      <c r="E2519" s="31" t="s">
        <v>475</v>
      </c>
      <c r="F2519" s="31" t="s">
        <v>131</v>
      </c>
      <c r="G2519" s="31" t="s">
        <v>133</v>
      </c>
      <c r="H2519" s="31" t="s">
        <v>743</v>
      </c>
      <c r="I2519" s="31">
        <v>58</v>
      </c>
      <c r="J2519" s="31">
        <v>3308</v>
      </c>
      <c r="K2519" s="31">
        <v>17.533252720677101</v>
      </c>
      <c r="L2519" s="31" t="s">
        <v>1120</v>
      </c>
      <c r="M2519" s="31">
        <f t="shared" si="92"/>
        <v>17.533252720677101</v>
      </c>
      <c r="N2519" s="31">
        <f t="shared" si="90"/>
        <v>0</v>
      </c>
    </row>
    <row r="2520" spans="1:14" x14ac:dyDescent="0.45">
      <c r="A2520" s="31" t="str">
        <f t="shared" si="91"/>
        <v>E06000011_CIN episodes for children aged &lt;1 at 31st March 2019 with emotional abuse identified as a factor at CIN assessment (excluding looked after children)_Number</v>
      </c>
      <c r="B2520" s="31" t="s">
        <v>514</v>
      </c>
      <c r="C2520" s="31" t="s">
        <v>594</v>
      </c>
      <c r="D2520" s="31" t="s">
        <v>474</v>
      </c>
      <c r="E2520" s="31" t="s">
        <v>475</v>
      </c>
      <c r="F2520" s="31" t="s">
        <v>131</v>
      </c>
      <c r="G2520" s="31" t="s">
        <v>133</v>
      </c>
      <c r="H2520" s="31" t="s">
        <v>743</v>
      </c>
      <c r="I2520" s="31">
        <v>18</v>
      </c>
      <c r="J2520" s="31">
        <v>2830</v>
      </c>
      <c r="K2520" s="31">
        <v>6.3604240282685502</v>
      </c>
      <c r="L2520" s="31" t="s">
        <v>1326</v>
      </c>
      <c r="M2520" s="31">
        <f t="shared" si="92"/>
        <v>6.3604240282685502</v>
      </c>
      <c r="N2520" s="31">
        <f t="shared" si="90"/>
        <v>0</v>
      </c>
    </row>
    <row r="2521" spans="1:14" x14ac:dyDescent="0.45">
      <c r="A2521" s="31" t="str">
        <f t="shared" si="91"/>
        <v>E06000012_CIN episodes for children aged &lt;1 at 31st March 2019 with emotional abuse identified as a factor at CIN assessment (excluding looked after children)_Number</v>
      </c>
      <c r="B2521" s="31" t="s">
        <v>363</v>
      </c>
      <c r="C2521" s="31" t="s">
        <v>364</v>
      </c>
      <c r="D2521" s="31" t="s">
        <v>474</v>
      </c>
      <c r="E2521" s="31" t="s">
        <v>475</v>
      </c>
      <c r="F2521" s="31" t="s">
        <v>131</v>
      </c>
      <c r="G2521" s="31" t="s">
        <v>133</v>
      </c>
      <c r="H2521" s="31" t="s">
        <v>743</v>
      </c>
      <c r="I2521" s="31">
        <v>23</v>
      </c>
      <c r="J2521" s="31">
        <v>1796</v>
      </c>
      <c r="K2521" s="31">
        <v>12.8062360801782</v>
      </c>
      <c r="L2521" s="31" t="s">
        <v>1124</v>
      </c>
      <c r="M2521" s="31">
        <f t="shared" si="92"/>
        <v>12.8062360801782</v>
      </c>
      <c r="N2521" s="31">
        <f t="shared" si="90"/>
        <v>0</v>
      </c>
    </row>
    <row r="2522" spans="1:14" x14ac:dyDescent="0.45">
      <c r="A2522" s="31" t="str">
        <f t="shared" si="91"/>
        <v>E06000013_CIN episodes for children aged &lt;1 at 31st March 2019 with emotional abuse identified as a factor at CIN assessment (excluding looked after children)_Number</v>
      </c>
      <c r="B2522" s="31" t="s">
        <v>365</v>
      </c>
      <c r="C2522" s="31" t="s">
        <v>366</v>
      </c>
      <c r="D2522" s="31" t="s">
        <v>474</v>
      </c>
      <c r="E2522" s="31" t="s">
        <v>475</v>
      </c>
      <c r="F2522" s="31" t="s">
        <v>131</v>
      </c>
      <c r="G2522" s="31" t="s">
        <v>133</v>
      </c>
      <c r="H2522" s="31" t="s">
        <v>743</v>
      </c>
      <c r="I2522" s="31">
        <v>41</v>
      </c>
      <c r="J2522" s="31">
        <v>1729</v>
      </c>
      <c r="K2522" s="31">
        <v>23.7131289762869</v>
      </c>
      <c r="L2522" s="31" t="s">
        <v>1273</v>
      </c>
      <c r="M2522" s="31">
        <f t="shared" si="92"/>
        <v>23.7131289762869</v>
      </c>
      <c r="N2522" s="31">
        <f t="shared" si="90"/>
        <v>0</v>
      </c>
    </row>
    <row r="2523" spans="1:14" x14ac:dyDescent="0.45">
      <c r="A2523" s="31" t="str">
        <f t="shared" si="91"/>
        <v>E10000023_CIN episodes for children aged &lt;1 at 31st March 2019 with emotional abuse identified as a factor at CIN assessment (excluding looked after children)_Number</v>
      </c>
      <c r="B2523" s="31" t="s">
        <v>369</v>
      </c>
      <c r="C2523" s="31" t="s">
        <v>370</v>
      </c>
      <c r="D2523" s="31" t="s">
        <v>474</v>
      </c>
      <c r="E2523" s="31" t="s">
        <v>475</v>
      </c>
      <c r="F2523" s="31" t="s">
        <v>131</v>
      </c>
      <c r="G2523" s="31" t="s">
        <v>133</v>
      </c>
      <c r="H2523" s="31" t="s">
        <v>743</v>
      </c>
      <c r="I2523" s="31">
        <v>31</v>
      </c>
      <c r="J2523" s="31">
        <v>5433</v>
      </c>
      <c r="K2523" s="31">
        <v>5.7058715258604797</v>
      </c>
      <c r="L2523" s="31" t="s">
        <v>1298</v>
      </c>
      <c r="M2523" s="31">
        <f t="shared" si="92"/>
        <v>5.7058715258604797</v>
      </c>
      <c r="N2523" s="31">
        <f t="shared" si="90"/>
        <v>0</v>
      </c>
    </row>
    <row r="2524" spans="1:14" x14ac:dyDescent="0.45">
      <c r="A2524" s="31" t="str">
        <f t="shared" si="91"/>
        <v>E06000014_CIN episodes for children aged &lt;1 at 31st March 2019 with emotional abuse identified as a factor at CIN assessment (excluding looked after children)_Number</v>
      </c>
      <c r="B2524" s="31" t="s">
        <v>472</v>
      </c>
      <c r="C2524" s="31" t="s">
        <v>473</v>
      </c>
      <c r="D2524" s="31" t="s">
        <v>474</v>
      </c>
      <c r="E2524" s="31" t="s">
        <v>475</v>
      </c>
      <c r="F2524" s="31" t="s">
        <v>131</v>
      </c>
      <c r="G2524" s="31" t="s">
        <v>133</v>
      </c>
      <c r="H2524" s="31" t="s">
        <v>743</v>
      </c>
      <c r="I2524" s="31">
        <v>6</v>
      </c>
      <c r="J2524" s="31">
        <v>1848</v>
      </c>
      <c r="K2524" s="31">
        <v>3.2467532467532498</v>
      </c>
      <c r="L2524" s="31" t="s">
        <v>1362</v>
      </c>
      <c r="M2524" s="31">
        <f t="shared" si="92"/>
        <v>3.2467532467532498</v>
      </c>
      <c r="N2524" s="31">
        <f t="shared" si="90"/>
        <v>0</v>
      </c>
    </row>
    <row r="2525" spans="1:14" x14ac:dyDescent="0.45">
      <c r="A2525" s="31" t="str">
        <f t="shared" si="91"/>
        <v>E06000032_CIN episodes for children aged &lt;1 at 31st March 2019 with emotional abuse identified as a factor at CIN assessment (excluding looked after children)_Number</v>
      </c>
      <c r="B2525" s="31" t="s">
        <v>564</v>
      </c>
      <c r="C2525" s="31" t="s">
        <v>724</v>
      </c>
      <c r="D2525" s="31" t="s">
        <v>474</v>
      </c>
      <c r="E2525" s="31" t="s">
        <v>475</v>
      </c>
      <c r="F2525" s="31" t="s">
        <v>131</v>
      </c>
      <c r="G2525" s="31" t="s">
        <v>133</v>
      </c>
      <c r="H2525" s="31" t="s">
        <v>743</v>
      </c>
      <c r="I2525" s="31">
        <v>11</v>
      </c>
      <c r="J2525" s="31">
        <v>3283</v>
      </c>
      <c r="K2525" s="31">
        <v>3.3505939689308599</v>
      </c>
      <c r="L2525" s="31" t="s">
        <v>1365</v>
      </c>
      <c r="M2525" s="31">
        <f t="shared" si="92"/>
        <v>3.3505939689308599</v>
      </c>
      <c r="N2525" s="31">
        <f t="shared" si="90"/>
        <v>0</v>
      </c>
    </row>
    <row r="2526" spans="1:14" x14ac:dyDescent="0.45">
      <c r="A2526" s="31" t="str">
        <f t="shared" si="91"/>
        <v>E06000055_CIN episodes for children aged &lt;1 at 31st March 2019 with emotional abuse identified as a factor at CIN assessment (excluding looked after children)_Number</v>
      </c>
      <c r="B2526" s="31" t="s">
        <v>240</v>
      </c>
      <c r="C2526" s="31" t="s">
        <v>241</v>
      </c>
      <c r="D2526" s="31" t="s">
        <v>474</v>
      </c>
      <c r="E2526" s="31" t="s">
        <v>475</v>
      </c>
      <c r="F2526" s="31" t="s">
        <v>131</v>
      </c>
      <c r="G2526" s="31" t="s">
        <v>133</v>
      </c>
      <c r="H2526" s="31" t="s">
        <v>743</v>
      </c>
      <c r="I2526" s="31">
        <v>10</v>
      </c>
      <c r="J2526" s="31">
        <v>2310</v>
      </c>
      <c r="K2526" s="31">
        <v>4.3290043290043299</v>
      </c>
      <c r="L2526" s="31" t="s">
        <v>1333</v>
      </c>
      <c r="M2526" s="31">
        <f t="shared" si="92"/>
        <v>4.3290043290043299</v>
      </c>
      <c r="N2526" s="31">
        <f t="shared" si="90"/>
        <v>0</v>
      </c>
    </row>
    <row r="2527" spans="1:14" x14ac:dyDescent="0.45">
      <c r="A2527" s="31" t="str">
        <f t="shared" si="91"/>
        <v>E06000056_CIN episodes for children aged &lt;1 at 31st March 2019 with emotional abuse identified as a factor at CIN assessment (excluding looked after children)_Number</v>
      </c>
      <c r="B2527" s="31" t="s">
        <v>279</v>
      </c>
      <c r="C2527" s="31" t="s">
        <v>280</v>
      </c>
      <c r="D2527" s="31" t="s">
        <v>474</v>
      </c>
      <c r="E2527" s="31" t="s">
        <v>475</v>
      </c>
      <c r="F2527" s="31" t="s">
        <v>131</v>
      </c>
      <c r="G2527" s="31" t="s">
        <v>133</v>
      </c>
      <c r="H2527" s="31" t="s">
        <v>743</v>
      </c>
      <c r="I2527" s="31">
        <v>10</v>
      </c>
      <c r="J2527" s="31">
        <v>3291</v>
      </c>
      <c r="K2527" s="31">
        <v>3.03859009419629</v>
      </c>
      <c r="L2527" s="31" t="s">
        <v>1308</v>
      </c>
      <c r="M2527" s="31">
        <f t="shared" si="92"/>
        <v>3.03859009419629</v>
      </c>
      <c r="N2527" s="31">
        <f t="shared" si="90"/>
        <v>0</v>
      </c>
    </row>
    <row r="2528" spans="1:14" x14ac:dyDescent="0.45">
      <c r="A2528" s="31" t="str">
        <f t="shared" si="91"/>
        <v>E10000002_CIN episodes for children aged &lt;1 at 31st March 2019 with emotional abuse identified as a factor at CIN assessment (excluding looked after children)_Number</v>
      </c>
      <c r="B2528" s="31" t="s">
        <v>269</v>
      </c>
      <c r="C2528" s="31" t="s">
        <v>270</v>
      </c>
      <c r="D2528" s="31" t="s">
        <v>474</v>
      </c>
      <c r="E2528" s="31" t="s">
        <v>475</v>
      </c>
      <c r="F2528" s="31" t="s">
        <v>131</v>
      </c>
      <c r="G2528" s="31" t="s">
        <v>133</v>
      </c>
      <c r="H2528" s="31" t="s">
        <v>743</v>
      </c>
      <c r="I2528" s="31">
        <v>45</v>
      </c>
      <c r="J2528" s="31">
        <v>6048</v>
      </c>
      <c r="K2528" s="31">
        <v>7.4404761904761898</v>
      </c>
      <c r="L2528" s="31" t="s">
        <v>1319</v>
      </c>
      <c r="M2528" s="31">
        <f t="shared" si="92"/>
        <v>7.4404761904761898</v>
      </c>
      <c r="N2528" s="31">
        <f t="shared" si="90"/>
        <v>0</v>
      </c>
    </row>
    <row r="2529" spans="1:14" x14ac:dyDescent="0.45">
      <c r="A2529" s="31" t="str">
        <f t="shared" si="91"/>
        <v>E06000042_CIN episodes for children aged &lt;1 at 31st March 2019 with emotional abuse identified as a factor at CIN assessment (excluding looked after children)_Number</v>
      </c>
      <c r="B2529" s="31" t="s">
        <v>355</v>
      </c>
      <c r="C2529" s="31" t="s">
        <v>356</v>
      </c>
      <c r="D2529" s="31" t="s">
        <v>474</v>
      </c>
      <c r="E2529" s="31" t="s">
        <v>475</v>
      </c>
      <c r="F2529" s="31" t="s">
        <v>131</v>
      </c>
      <c r="G2529" s="31" t="s">
        <v>133</v>
      </c>
      <c r="H2529" s="31" t="s">
        <v>743</v>
      </c>
      <c r="I2529" s="31">
        <v>21</v>
      </c>
      <c r="J2529" s="31">
        <v>3567</v>
      </c>
      <c r="K2529" s="31">
        <v>5.8873002523128699</v>
      </c>
      <c r="L2529" s="31" t="s">
        <v>1310</v>
      </c>
      <c r="M2529" s="31">
        <f t="shared" si="92"/>
        <v>5.8873002523128699</v>
      </c>
      <c r="N2529" s="31">
        <f t="shared" si="90"/>
        <v>0</v>
      </c>
    </row>
    <row r="2530" spans="1:14" x14ac:dyDescent="0.45">
      <c r="A2530" s="31" t="str">
        <f t="shared" si="91"/>
        <v>E10000007_CIN episodes for children aged &lt;1 at 31st March 2019 with emotional abuse identified as a factor at CIN assessment (excluding looked after children)_Number</v>
      </c>
      <c r="B2530" s="31" t="s">
        <v>291</v>
      </c>
      <c r="C2530" s="31" t="s">
        <v>292</v>
      </c>
      <c r="D2530" s="31" t="s">
        <v>474</v>
      </c>
      <c r="E2530" s="31" t="s">
        <v>475</v>
      </c>
      <c r="F2530" s="31" t="s">
        <v>131</v>
      </c>
      <c r="G2530" s="31" t="s">
        <v>133</v>
      </c>
      <c r="H2530" s="31" t="s">
        <v>743</v>
      </c>
      <c r="I2530" s="31">
        <v>140</v>
      </c>
      <c r="J2530" s="31">
        <v>7585</v>
      </c>
      <c r="K2530" s="31">
        <v>18.457481872115999</v>
      </c>
      <c r="L2530" s="31" t="s">
        <v>1271</v>
      </c>
      <c r="M2530" s="31">
        <f t="shared" si="92"/>
        <v>18.457481872115999</v>
      </c>
      <c r="N2530" s="31">
        <f t="shared" si="90"/>
        <v>0</v>
      </c>
    </row>
    <row r="2531" spans="1:14" x14ac:dyDescent="0.45">
      <c r="A2531" s="31" t="str">
        <f t="shared" si="91"/>
        <v>E06000015_CIN episodes for children aged &lt;1 at 31st March 2019 with emotional abuse identified as a factor at CIN assessment (excluding looked after children)_Number</v>
      </c>
      <c r="B2531" s="31" t="s">
        <v>289</v>
      </c>
      <c r="C2531" s="31" t="s">
        <v>290</v>
      </c>
      <c r="D2531" s="31" t="s">
        <v>474</v>
      </c>
      <c r="E2531" s="31" t="s">
        <v>475</v>
      </c>
      <c r="F2531" s="31" t="s">
        <v>131</v>
      </c>
      <c r="G2531" s="31" t="s">
        <v>133</v>
      </c>
      <c r="H2531" s="31" t="s">
        <v>743</v>
      </c>
      <c r="I2531" s="31">
        <v>64</v>
      </c>
      <c r="J2531" s="31">
        <v>3169</v>
      </c>
      <c r="K2531" s="31">
        <v>20.195645313979199</v>
      </c>
      <c r="L2531" s="31" t="s">
        <v>1288</v>
      </c>
      <c r="M2531" s="31">
        <f t="shared" si="92"/>
        <v>20.195645313979199</v>
      </c>
      <c r="N2531" s="31">
        <f t="shared" si="90"/>
        <v>0</v>
      </c>
    </row>
    <row r="2532" spans="1:14" x14ac:dyDescent="0.45">
      <c r="A2532" s="31" t="str">
        <f t="shared" si="91"/>
        <v>E10000009_CIN episodes for children aged &lt;1 at 31st March 2019 with emotional abuse identified as a factor at CIN assessment (excluding looked after children)_Number</v>
      </c>
      <c r="B2532" s="31" t="s">
        <v>295</v>
      </c>
      <c r="C2532" s="31" t="s">
        <v>296</v>
      </c>
      <c r="D2532" s="31" t="s">
        <v>474</v>
      </c>
      <c r="E2532" s="31" t="s">
        <v>475</v>
      </c>
      <c r="F2532" s="31" t="s">
        <v>131</v>
      </c>
      <c r="G2532" s="31" t="s">
        <v>133</v>
      </c>
      <c r="H2532" s="31" t="s">
        <v>743</v>
      </c>
      <c r="I2532" s="31">
        <v>25</v>
      </c>
      <c r="J2532" s="31">
        <v>3260</v>
      </c>
      <c r="K2532" s="31">
        <v>7.6687116564417197</v>
      </c>
      <c r="L2532" s="31" t="s">
        <v>1305</v>
      </c>
      <c r="M2532" s="31">
        <f t="shared" si="92"/>
        <v>7.6687116564417197</v>
      </c>
      <c r="N2532" s="31">
        <f t="shared" si="90"/>
        <v>0</v>
      </c>
    </row>
    <row r="2533" spans="1:14" x14ac:dyDescent="0.45">
      <c r="A2533" s="31" t="str">
        <f t="shared" si="91"/>
        <v>E06000029_CIN episodes for children aged &lt;1 at 31st March 2019 with emotional abuse identified as a factor at CIN assessment (excluding looked after children)_Number</v>
      </c>
      <c r="B2533" s="31" t="s">
        <v>543</v>
      </c>
      <c r="C2533" s="31" t="s">
        <v>717</v>
      </c>
      <c r="D2533" s="31" t="s">
        <v>474</v>
      </c>
      <c r="E2533" s="31" t="s">
        <v>475</v>
      </c>
      <c r="F2533" s="31" t="s">
        <v>131</v>
      </c>
      <c r="G2533" s="31" t="s">
        <v>133</v>
      </c>
      <c r="H2533" s="31" t="s">
        <v>743</v>
      </c>
      <c r="I2533" s="31" t="s">
        <v>1280</v>
      </c>
      <c r="J2533" s="31">
        <v>1529</v>
      </c>
      <c r="K2533" s="31" t="s">
        <v>1280</v>
      </c>
      <c r="L2533" s="31" t="s">
        <v>70</v>
      </c>
      <c r="M2533" s="31" t="s">
        <v>70</v>
      </c>
      <c r="N2533" s="31">
        <f t="shared" si="90"/>
        <v>0</v>
      </c>
    </row>
    <row r="2534" spans="1:14" x14ac:dyDescent="0.45">
      <c r="A2534" s="31" t="str">
        <f t="shared" si="91"/>
        <v>E06000028_CIN episodes for children aged &lt;1 at 31st March 2019 with emotional abuse identified as a factor at CIN assessment (excluding looked after children)_Number</v>
      </c>
      <c r="B2534" s="31" t="s">
        <v>254</v>
      </c>
      <c r="C2534" s="31" t="s">
        <v>255</v>
      </c>
      <c r="D2534" s="31" t="s">
        <v>474</v>
      </c>
      <c r="E2534" s="31" t="s">
        <v>475</v>
      </c>
      <c r="F2534" s="31" t="s">
        <v>131</v>
      </c>
      <c r="G2534" s="31" t="s">
        <v>133</v>
      </c>
      <c r="H2534" s="31" t="s">
        <v>743</v>
      </c>
      <c r="I2534" s="31">
        <v>7</v>
      </c>
      <c r="J2534" s="31">
        <v>1996</v>
      </c>
      <c r="K2534" s="31">
        <v>3.5070140280561102</v>
      </c>
      <c r="L2534" s="31" t="s">
        <v>1335</v>
      </c>
      <c r="M2534" s="31">
        <f t="shared" si="92"/>
        <v>3.5070140280561102</v>
      </c>
      <c r="N2534" s="31">
        <f t="shared" si="90"/>
        <v>0</v>
      </c>
    </row>
    <row r="2535" spans="1:14" x14ac:dyDescent="0.45">
      <c r="A2535" s="31" t="str">
        <f t="shared" si="91"/>
        <v>E06000047_CIN episodes for children aged &lt;1 at 31st March 2019 with emotional abuse identified as a factor at CIN assessment (excluding looked after children)_Number</v>
      </c>
      <c r="B2535" s="31" t="s">
        <v>528</v>
      </c>
      <c r="C2535" s="31" t="s">
        <v>721</v>
      </c>
      <c r="D2535" s="31" t="s">
        <v>474</v>
      </c>
      <c r="E2535" s="31" t="s">
        <v>475</v>
      </c>
      <c r="F2535" s="31" t="s">
        <v>131</v>
      </c>
      <c r="G2535" s="31" t="s">
        <v>133</v>
      </c>
      <c r="H2535" s="31" t="s">
        <v>743</v>
      </c>
      <c r="I2535" s="31">
        <v>16</v>
      </c>
      <c r="J2535" s="31">
        <v>4989</v>
      </c>
      <c r="K2535" s="31">
        <v>3.20705552214873</v>
      </c>
      <c r="L2535" s="31" t="s">
        <v>1362</v>
      </c>
      <c r="M2535" s="31">
        <f t="shared" si="92"/>
        <v>3.20705552214873</v>
      </c>
      <c r="N2535" s="31">
        <f t="shared" si="90"/>
        <v>0</v>
      </c>
    </row>
    <row r="2536" spans="1:14" x14ac:dyDescent="0.45">
      <c r="A2536" s="31" t="str">
        <f t="shared" si="91"/>
        <v>E06000005_CIN episodes for children aged &lt;1 at 31st March 2019 with emotional abuse identified as a factor at CIN assessment (excluding looked after children)_Number</v>
      </c>
      <c r="B2536" s="31" t="s">
        <v>287</v>
      </c>
      <c r="C2536" s="31" t="s">
        <v>288</v>
      </c>
      <c r="D2536" s="31" t="s">
        <v>474</v>
      </c>
      <c r="E2536" s="31" t="s">
        <v>475</v>
      </c>
      <c r="F2536" s="31" t="s">
        <v>131</v>
      </c>
      <c r="G2536" s="31" t="s">
        <v>133</v>
      </c>
      <c r="H2536" s="31" t="s">
        <v>743</v>
      </c>
      <c r="I2536" s="31">
        <v>12</v>
      </c>
      <c r="J2536" s="31">
        <v>1134</v>
      </c>
      <c r="K2536" s="31">
        <v>10.5820105820106</v>
      </c>
      <c r="L2536" s="31" t="s">
        <v>1325</v>
      </c>
      <c r="M2536" s="31">
        <f t="shared" si="92"/>
        <v>10.5820105820106</v>
      </c>
      <c r="N2536" s="31">
        <f t="shared" si="90"/>
        <v>0</v>
      </c>
    </row>
    <row r="2537" spans="1:14" x14ac:dyDescent="0.45">
      <c r="A2537" s="31" t="str">
        <f t="shared" si="91"/>
        <v>E10000011_CIN episodes for children aged &lt;1 at 31st March 2019 with emotional abuse identified as a factor at CIN assessment (excluding looked after children)_Number</v>
      </c>
      <c r="B2537" s="31" t="s">
        <v>299</v>
      </c>
      <c r="C2537" s="31" t="s">
        <v>300</v>
      </c>
      <c r="D2537" s="31" t="s">
        <v>474</v>
      </c>
      <c r="E2537" s="31" t="s">
        <v>475</v>
      </c>
      <c r="F2537" s="31" t="s">
        <v>131</v>
      </c>
      <c r="G2537" s="31" t="s">
        <v>133</v>
      </c>
      <c r="H2537" s="31" t="s">
        <v>743</v>
      </c>
      <c r="I2537" s="31">
        <v>73</v>
      </c>
      <c r="J2537" s="31">
        <v>5005</v>
      </c>
      <c r="K2537" s="31">
        <v>14.5854145854146</v>
      </c>
      <c r="L2537" s="31" t="s">
        <v>1130</v>
      </c>
      <c r="M2537" s="31">
        <f t="shared" si="92"/>
        <v>14.5854145854146</v>
      </c>
      <c r="N2537" s="31">
        <f t="shared" si="90"/>
        <v>0</v>
      </c>
    </row>
    <row r="2538" spans="1:14" x14ac:dyDescent="0.45">
      <c r="A2538" s="31" t="str">
        <f t="shared" si="91"/>
        <v>E06000043_CIN episodes for children aged &lt;1 at 31st March 2019 with emotional abuse identified as a factor at CIN assessment (excluding looked after children)_Number</v>
      </c>
      <c r="B2538" s="31" t="s">
        <v>263</v>
      </c>
      <c r="C2538" s="31" t="s">
        <v>264</v>
      </c>
      <c r="D2538" s="31" t="s">
        <v>474</v>
      </c>
      <c r="E2538" s="31" t="s">
        <v>475</v>
      </c>
      <c r="F2538" s="31" t="s">
        <v>131</v>
      </c>
      <c r="G2538" s="31" t="s">
        <v>133</v>
      </c>
      <c r="H2538" s="31" t="s">
        <v>743</v>
      </c>
      <c r="I2538" s="31">
        <v>50</v>
      </c>
      <c r="J2538" s="31">
        <v>2611</v>
      </c>
      <c r="K2538" s="31">
        <v>19.149751053236301</v>
      </c>
      <c r="L2538" s="31" t="s">
        <v>1117</v>
      </c>
      <c r="M2538" s="31">
        <f t="shared" si="92"/>
        <v>19.149751053236301</v>
      </c>
      <c r="N2538" s="31">
        <f t="shared" si="90"/>
        <v>0</v>
      </c>
    </row>
    <row r="2539" spans="1:14" x14ac:dyDescent="0.45">
      <c r="A2539" s="31" t="str">
        <f t="shared" si="91"/>
        <v>E10000014_CIN episodes for children aged &lt;1 at 31st March 2019 with emotional abuse identified as a factor at CIN assessment (excluding looked after children)_Number</v>
      </c>
      <c r="B2539" s="31" t="s">
        <v>309</v>
      </c>
      <c r="C2539" s="31" t="s">
        <v>310</v>
      </c>
      <c r="D2539" s="31" t="s">
        <v>474</v>
      </c>
      <c r="E2539" s="31" t="s">
        <v>475</v>
      </c>
      <c r="F2539" s="31" t="s">
        <v>131</v>
      </c>
      <c r="G2539" s="31" t="s">
        <v>133</v>
      </c>
      <c r="H2539" s="31" t="s">
        <v>743</v>
      </c>
      <c r="I2539" s="31">
        <v>41</v>
      </c>
      <c r="J2539" s="31">
        <v>13542</v>
      </c>
      <c r="K2539" s="31">
        <v>3.02761778171614</v>
      </c>
      <c r="L2539" s="31" t="s">
        <v>1308</v>
      </c>
      <c r="M2539" s="31">
        <f t="shared" si="92"/>
        <v>3.02761778171614</v>
      </c>
      <c r="N2539" s="31">
        <f t="shared" si="90"/>
        <v>0</v>
      </c>
    </row>
    <row r="2540" spans="1:14" x14ac:dyDescent="0.45">
      <c r="A2540" s="31" t="str">
        <f t="shared" si="91"/>
        <v>E06000044_CIN episodes for children aged &lt;1 at 31st March 2019 with emotional abuse identified as a factor at CIN assessment (excluding looked after children)_Number</v>
      </c>
      <c r="B2540" s="31" t="s">
        <v>383</v>
      </c>
      <c r="C2540" s="31" t="s">
        <v>384</v>
      </c>
      <c r="D2540" s="31" t="s">
        <v>474</v>
      </c>
      <c r="E2540" s="31" t="s">
        <v>475</v>
      </c>
      <c r="F2540" s="31" t="s">
        <v>131</v>
      </c>
      <c r="G2540" s="31" t="s">
        <v>133</v>
      </c>
      <c r="H2540" s="31" t="s">
        <v>743</v>
      </c>
      <c r="I2540" s="31">
        <v>13</v>
      </c>
      <c r="J2540" s="31">
        <v>2406</v>
      </c>
      <c r="K2540" s="31">
        <v>5.4031587697423102</v>
      </c>
      <c r="L2540" s="31" t="s">
        <v>1347</v>
      </c>
      <c r="M2540" s="31">
        <f t="shared" si="92"/>
        <v>5.4031587697423102</v>
      </c>
      <c r="N2540" s="31">
        <f t="shared" si="90"/>
        <v>0</v>
      </c>
    </row>
    <row r="2541" spans="1:14" x14ac:dyDescent="0.45">
      <c r="A2541" s="31" t="str">
        <f t="shared" si="91"/>
        <v>E06000045_CIN episodes for children aged &lt;1 at 31st March 2019 with emotional abuse identified as a factor at CIN assessment (excluding looked after children)_Number</v>
      </c>
      <c r="B2541" s="31" t="s">
        <v>577</v>
      </c>
      <c r="C2541" s="31" t="s">
        <v>729</v>
      </c>
      <c r="D2541" s="31" t="s">
        <v>474</v>
      </c>
      <c r="E2541" s="31" t="s">
        <v>475</v>
      </c>
      <c r="F2541" s="31" t="s">
        <v>131</v>
      </c>
      <c r="G2541" s="31" t="s">
        <v>133</v>
      </c>
      <c r="H2541" s="31" t="s">
        <v>743</v>
      </c>
      <c r="I2541" s="31">
        <v>66</v>
      </c>
      <c r="J2541" s="31">
        <v>3058</v>
      </c>
      <c r="K2541" s="31">
        <v>21.582733812949598</v>
      </c>
      <c r="L2541" s="31" t="s">
        <v>1276</v>
      </c>
      <c r="M2541" s="31">
        <f t="shared" si="92"/>
        <v>21.582733812949598</v>
      </c>
      <c r="N2541" s="31">
        <f t="shared" si="90"/>
        <v>0</v>
      </c>
    </row>
    <row r="2542" spans="1:14" x14ac:dyDescent="0.45">
      <c r="A2542" s="31" t="str">
        <f t="shared" si="91"/>
        <v>E10000018_CIN episodes for children aged &lt;1 at 31st March 2019 with emotional abuse identified as a factor at CIN assessment (excluding looked after children)_Number</v>
      </c>
      <c r="B2542" s="31" t="s">
        <v>552</v>
      </c>
      <c r="C2542" s="31" t="s">
        <v>553</v>
      </c>
      <c r="D2542" s="31" t="s">
        <v>474</v>
      </c>
      <c r="E2542" s="31" t="s">
        <v>475</v>
      </c>
      <c r="F2542" s="31" t="s">
        <v>131</v>
      </c>
      <c r="G2542" s="31" t="s">
        <v>133</v>
      </c>
      <c r="H2542" s="31" t="s">
        <v>743</v>
      </c>
      <c r="I2542" s="31">
        <v>21</v>
      </c>
      <c r="J2542" s="31">
        <v>6983</v>
      </c>
      <c r="K2542" s="31">
        <v>3.00730345123872</v>
      </c>
      <c r="L2542" s="31" t="s">
        <v>1308</v>
      </c>
      <c r="M2542" s="31">
        <f t="shared" si="92"/>
        <v>3.00730345123872</v>
      </c>
      <c r="N2542" s="31">
        <f t="shared" si="90"/>
        <v>0</v>
      </c>
    </row>
    <row r="2543" spans="1:14" x14ac:dyDescent="0.45">
      <c r="A2543" s="31" t="str">
        <f t="shared" si="91"/>
        <v>E06000016_CIN episodes for children aged &lt;1 at 31st March 2019 with emotional abuse identified as a factor at CIN assessment (excluding looked after children)_Number</v>
      </c>
      <c r="B2543" s="31" t="s">
        <v>341</v>
      </c>
      <c r="C2543" s="31" t="s">
        <v>342</v>
      </c>
      <c r="D2543" s="31" t="s">
        <v>474</v>
      </c>
      <c r="E2543" s="31" t="s">
        <v>475</v>
      </c>
      <c r="F2543" s="31" t="s">
        <v>131</v>
      </c>
      <c r="G2543" s="31" t="s">
        <v>133</v>
      </c>
      <c r="H2543" s="31" t="s">
        <v>743</v>
      </c>
      <c r="I2543" s="31">
        <v>43</v>
      </c>
      <c r="J2543" s="31">
        <v>4815</v>
      </c>
      <c r="K2543" s="31">
        <v>8.9304257528556601</v>
      </c>
      <c r="L2543" s="31" t="s">
        <v>1316</v>
      </c>
      <c r="M2543" s="31">
        <f t="shared" si="92"/>
        <v>8.9304257528556601</v>
      </c>
      <c r="N2543" s="31">
        <f t="shared" si="90"/>
        <v>0</v>
      </c>
    </row>
    <row r="2544" spans="1:14" x14ac:dyDescent="0.45">
      <c r="A2544" s="31" t="str">
        <f t="shared" si="91"/>
        <v>E06000017_CIN episodes for children aged &lt;1 at 31st March 2019 with emotional abuse identified as a factor at CIN assessment (excluding looked after children)_Number</v>
      </c>
      <c r="B2544" s="31" t="s">
        <v>548</v>
      </c>
      <c r="C2544" s="31" t="s">
        <v>728</v>
      </c>
      <c r="D2544" s="31" t="s">
        <v>474</v>
      </c>
      <c r="E2544" s="31" t="s">
        <v>475</v>
      </c>
      <c r="F2544" s="31" t="s">
        <v>131</v>
      </c>
      <c r="G2544" s="31" t="s">
        <v>133</v>
      </c>
      <c r="H2544" s="31" t="s">
        <v>743</v>
      </c>
      <c r="I2544" s="31" t="s">
        <v>1280</v>
      </c>
      <c r="J2544" s="31">
        <v>349</v>
      </c>
      <c r="K2544" s="31" t="s">
        <v>1280</v>
      </c>
      <c r="L2544" s="31" t="s">
        <v>70</v>
      </c>
      <c r="M2544" s="31" t="s">
        <v>70</v>
      </c>
      <c r="N2544" s="31">
        <f t="shared" si="90"/>
        <v>0</v>
      </c>
    </row>
    <row r="2545" spans="1:14" x14ac:dyDescent="0.45">
      <c r="A2545" s="31" t="str">
        <f t="shared" si="91"/>
        <v>E10000028_CIN episodes for children aged &lt;1 at 31st March 2019 with emotional abuse identified as a factor at CIN assessment (excluding looked after children)_Number</v>
      </c>
      <c r="B2545" s="31" t="s">
        <v>418</v>
      </c>
      <c r="C2545" s="31" t="s">
        <v>419</v>
      </c>
      <c r="D2545" s="31" t="s">
        <v>474</v>
      </c>
      <c r="E2545" s="31" t="s">
        <v>475</v>
      </c>
      <c r="F2545" s="31" t="s">
        <v>131</v>
      </c>
      <c r="G2545" s="31" t="s">
        <v>133</v>
      </c>
      <c r="H2545" s="31" t="s">
        <v>743</v>
      </c>
      <c r="I2545" s="31">
        <v>72</v>
      </c>
      <c r="J2545" s="31">
        <v>8423</v>
      </c>
      <c r="K2545" s="31">
        <v>8.5480232696189002</v>
      </c>
      <c r="L2545" s="31" t="s">
        <v>1141</v>
      </c>
      <c r="M2545" s="31">
        <f t="shared" si="92"/>
        <v>8.5480232696189002</v>
      </c>
      <c r="N2545" s="31">
        <f t="shared" si="90"/>
        <v>0</v>
      </c>
    </row>
    <row r="2546" spans="1:14" x14ac:dyDescent="0.45">
      <c r="A2546" s="31" t="str">
        <f t="shared" si="91"/>
        <v>E06000021_CIN episodes for children aged &lt;1 at 31st March 2019 with emotional abuse identified as a factor at CIN assessment (excluding looked after children)_Number</v>
      </c>
      <c r="B2546" s="31" t="s">
        <v>424</v>
      </c>
      <c r="C2546" s="31" t="s">
        <v>425</v>
      </c>
      <c r="D2546" s="31" t="s">
        <v>474</v>
      </c>
      <c r="E2546" s="31" t="s">
        <v>475</v>
      </c>
      <c r="F2546" s="31" t="s">
        <v>131</v>
      </c>
      <c r="G2546" s="31" t="s">
        <v>133</v>
      </c>
      <c r="H2546" s="31" t="s">
        <v>743</v>
      </c>
      <c r="I2546" s="31">
        <v>53</v>
      </c>
      <c r="J2546" s="31">
        <v>3239</v>
      </c>
      <c r="K2546" s="31">
        <v>16.3630750231553</v>
      </c>
      <c r="L2546" s="31" t="s">
        <v>1221</v>
      </c>
      <c r="M2546" s="31">
        <f t="shared" si="92"/>
        <v>16.3630750231553</v>
      </c>
      <c r="N2546" s="31">
        <f t="shared" si="90"/>
        <v>0</v>
      </c>
    </row>
    <row r="2547" spans="1:14" x14ac:dyDescent="0.45">
      <c r="A2547" s="31" t="str">
        <f t="shared" si="91"/>
        <v>E06000054_CIN episodes for children aged &lt;1 at 31st March 2019 with emotional abuse identified as a factor at CIN assessment (excluding looked after children)_Number</v>
      </c>
      <c r="B2547" s="31" t="s">
        <v>462</v>
      </c>
      <c r="C2547" s="31" t="s">
        <v>463</v>
      </c>
      <c r="D2547" s="31" t="s">
        <v>474</v>
      </c>
      <c r="E2547" s="31" t="s">
        <v>475</v>
      </c>
      <c r="F2547" s="31" t="s">
        <v>131</v>
      </c>
      <c r="G2547" s="31" t="s">
        <v>133</v>
      </c>
      <c r="H2547" s="31" t="s">
        <v>743</v>
      </c>
      <c r="I2547" s="31">
        <v>66</v>
      </c>
      <c r="J2547" s="31">
        <v>5003</v>
      </c>
      <c r="K2547" s="31">
        <v>13.192084749150499</v>
      </c>
      <c r="L2547" s="31" t="s">
        <v>1137</v>
      </c>
      <c r="M2547" s="31">
        <f t="shared" si="92"/>
        <v>13.192084749150499</v>
      </c>
      <c r="N2547" s="31">
        <f t="shared" si="90"/>
        <v>0</v>
      </c>
    </row>
    <row r="2548" spans="1:14" x14ac:dyDescent="0.45">
      <c r="A2548" s="31" t="str">
        <f t="shared" si="91"/>
        <v>E06000030_CIN episodes for children aged &lt;1 at 31st March 2019 with emotional abuse identified as a factor at CIN assessment (excluding looked after children)_Number</v>
      </c>
      <c r="B2548" s="31" t="s">
        <v>434</v>
      </c>
      <c r="C2548" s="31" t="s">
        <v>435</v>
      </c>
      <c r="D2548" s="31" t="s">
        <v>474</v>
      </c>
      <c r="E2548" s="31" t="s">
        <v>475</v>
      </c>
      <c r="F2548" s="31" t="s">
        <v>131</v>
      </c>
      <c r="G2548" s="31" t="s">
        <v>133</v>
      </c>
      <c r="H2548" s="31" t="s">
        <v>743</v>
      </c>
      <c r="I2548" s="31">
        <v>20</v>
      </c>
      <c r="J2548" s="31">
        <v>2785</v>
      </c>
      <c r="K2548" s="31">
        <v>7.1813285457809704</v>
      </c>
      <c r="L2548" s="31" t="s">
        <v>1334</v>
      </c>
      <c r="M2548" s="31">
        <f t="shared" si="92"/>
        <v>7.1813285457809704</v>
      </c>
      <c r="N2548" s="31">
        <f t="shared" si="90"/>
        <v>0</v>
      </c>
    </row>
    <row r="2549" spans="1:14" x14ac:dyDescent="0.45">
      <c r="A2549" s="31" t="str">
        <f t="shared" si="91"/>
        <v>E06000036_CIN episodes for children aged &lt;1 at 31st March 2019 with emotional abuse identified as a factor at CIN assessment (excluding looked after children)_Number</v>
      </c>
      <c r="B2549" s="31" t="s">
        <v>257</v>
      </c>
      <c r="C2549" s="31" t="s">
        <v>258</v>
      </c>
      <c r="D2549" s="31" t="s">
        <v>474</v>
      </c>
      <c r="E2549" s="31" t="s">
        <v>475</v>
      </c>
      <c r="F2549" s="31" t="s">
        <v>131</v>
      </c>
      <c r="G2549" s="31" t="s">
        <v>133</v>
      </c>
      <c r="H2549" s="31" t="s">
        <v>743</v>
      </c>
      <c r="I2549" s="31">
        <v>6</v>
      </c>
      <c r="J2549" s="31">
        <v>1442</v>
      </c>
      <c r="K2549" s="31">
        <v>4.1608876560332897</v>
      </c>
      <c r="L2549" s="31" t="s">
        <v>1323</v>
      </c>
      <c r="M2549" s="31">
        <f t="shared" si="92"/>
        <v>4.1608876560332897</v>
      </c>
      <c r="N2549" s="31">
        <f t="shared" si="90"/>
        <v>0</v>
      </c>
    </row>
    <row r="2550" spans="1:14" x14ac:dyDescent="0.45">
      <c r="A2550" s="31" t="str">
        <f t="shared" si="91"/>
        <v>E06000040_CIN episodes for children aged &lt;1 at 31st March 2019 with emotional abuse identified as a factor at CIN assessment (excluding looked after children)_Number</v>
      </c>
      <c r="B2550" s="31" t="s">
        <v>555</v>
      </c>
      <c r="C2550" s="31" t="s">
        <v>727</v>
      </c>
      <c r="D2550" s="31" t="s">
        <v>474</v>
      </c>
      <c r="E2550" s="31" t="s">
        <v>475</v>
      </c>
      <c r="F2550" s="31" t="s">
        <v>131</v>
      </c>
      <c r="G2550" s="31" t="s">
        <v>133</v>
      </c>
      <c r="H2550" s="31" t="s">
        <v>743</v>
      </c>
      <c r="I2550" s="31">
        <v>0</v>
      </c>
      <c r="J2550" s="31">
        <v>1648</v>
      </c>
      <c r="K2550" s="31">
        <v>0</v>
      </c>
      <c r="L2550" s="31" t="s">
        <v>1112</v>
      </c>
      <c r="M2550" s="31">
        <f t="shared" si="92"/>
        <v>0</v>
      </c>
      <c r="N2550" s="31">
        <f t="shared" si="90"/>
        <v>0</v>
      </c>
    </row>
    <row r="2551" spans="1:14" x14ac:dyDescent="0.45">
      <c r="A2551" s="31" t="str">
        <f t="shared" si="91"/>
        <v>E06000037_CIN episodes for children aged &lt;1 at 31st March 2019 with emotional abuse identified as a factor at CIN assessment (excluding looked after children)_Number</v>
      </c>
      <c r="B2551" s="31" t="s">
        <v>456</v>
      </c>
      <c r="C2551" s="31" t="s">
        <v>457</v>
      </c>
      <c r="D2551" s="31" t="s">
        <v>474</v>
      </c>
      <c r="E2551" s="31" t="s">
        <v>475</v>
      </c>
      <c r="F2551" s="31" t="s">
        <v>131</v>
      </c>
      <c r="G2551" s="31" t="s">
        <v>133</v>
      </c>
      <c r="H2551" s="31" t="s">
        <v>743</v>
      </c>
      <c r="I2551" s="31" t="s">
        <v>1280</v>
      </c>
      <c r="J2551" s="31">
        <v>1693</v>
      </c>
      <c r="K2551" s="31" t="s">
        <v>1280</v>
      </c>
      <c r="L2551" s="31" t="s">
        <v>70</v>
      </c>
      <c r="M2551" s="31" t="s">
        <v>70</v>
      </c>
      <c r="N2551" s="31">
        <f t="shared" si="90"/>
        <v>0</v>
      </c>
    </row>
    <row r="2552" spans="1:14" x14ac:dyDescent="0.45">
      <c r="A2552" s="31" t="str">
        <f t="shared" si="91"/>
        <v>E06000038_CIN episodes for children aged &lt;1 at 31st March 2019 with emotional abuse identified as a factor at CIN assessment (excluding looked after children)_Number</v>
      </c>
      <c r="B2552" s="31" t="s">
        <v>557</v>
      </c>
      <c r="C2552" s="31" t="s">
        <v>726</v>
      </c>
      <c r="D2552" s="31" t="s">
        <v>474</v>
      </c>
      <c r="E2552" s="31" t="s">
        <v>475</v>
      </c>
      <c r="F2552" s="31" t="s">
        <v>131</v>
      </c>
      <c r="G2552" s="31" t="s">
        <v>133</v>
      </c>
      <c r="H2552" s="31" t="s">
        <v>743</v>
      </c>
      <c r="I2552" s="31">
        <v>17</v>
      </c>
      <c r="J2552" s="31">
        <v>2249</v>
      </c>
      <c r="K2552" s="31">
        <v>7.5589150733659398</v>
      </c>
      <c r="L2552" s="31" t="s">
        <v>1242</v>
      </c>
      <c r="M2552" s="31">
        <f t="shared" si="92"/>
        <v>7.5589150733659398</v>
      </c>
      <c r="N2552" s="31">
        <f t="shared" si="90"/>
        <v>0</v>
      </c>
    </row>
    <row r="2553" spans="1:14" x14ac:dyDescent="0.45">
      <c r="A2553" s="31" t="str">
        <f t="shared" si="91"/>
        <v>E06000039_CIN episodes for children aged &lt;1 at 31st March 2019 with emotional abuse identified as a factor at CIN assessment (excluding looked after children)_Number</v>
      </c>
      <c r="B2553" s="31" t="s">
        <v>404</v>
      </c>
      <c r="C2553" s="31" t="s">
        <v>405</v>
      </c>
      <c r="D2553" s="31" t="s">
        <v>474</v>
      </c>
      <c r="E2553" s="31" t="s">
        <v>475</v>
      </c>
      <c r="F2553" s="31" t="s">
        <v>131</v>
      </c>
      <c r="G2553" s="31" t="s">
        <v>133</v>
      </c>
      <c r="H2553" s="31" t="s">
        <v>743</v>
      </c>
      <c r="I2553" s="31">
        <v>13</v>
      </c>
      <c r="J2553" s="31">
        <v>2451</v>
      </c>
      <c r="K2553" s="31">
        <v>5.3039575683394498</v>
      </c>
      <c r="L2553" s="31" t="s">
        <v>1302</v>
      </c>
      <c r="M2553" s="31">
        <f t="shared" si="92"/>
        <v>5.3039575683394498</v>
      </c>
      <c r="N2553" s="31">
        <f t="shared" si="90"/>
        <v>0</v>
      </c>
    </row>
    <row r="2554" spans="1:14" x14ac:dyDescent="0.45">
      <c r="A2554" s="31" t="str">
        <f t="shared" si="91"/>
        <v>E06000041_CIN episodes for children aged &lt;1 at 31st March 2019 with emotional abuse identified as a factor at CIN assessment (excluding looked after children)_Number</v>
      </c>
      <c r="B2554" s="31" t="s">
        <v>466</v>
      </c>
      <c r="C2554" s="31" t="s">
        <v>467</v>
      </c>
      <c r="D2554" s="31" t="s">
        <v>474</v>
      </c>
      <c r="E2554" s="31" t="s">
        <v>475</v>
      </c>
      <c r="F2554" s="31" t="s">
        <v>131</v>
      </c>
      <c r="G2554" s="31" t="s">
        <v>133</v>
      </c>
      <c r="H2554" s="31" t="s">
        <v>743</v>
      </c>
      <c r="I2554" s="31">
        <v>7</v>
      </c>
      <c r="J2554" s="31">
        <v>1714</v>
      </c>
      <c r="K2554" s="31">
        <v>4.0840140023337197</v>
      </c>
      <c r="L2554" s="31" t="s">
        <v>1246</v>
      </c>
      <c r="M2554" s="31">
        <f t="shared" si="92"/>
        <v>4.0840140023337197</v>
      </c>
      <c r="N2554" s="31">
        <f t="shared" si="90"/>
        <v>0</v>
      </c>
    </row>
    <row r="2555" spans="1:14" x14ac:dyDescent="0.45">
      <c r="A2555" s="31" t="str">
        <f t="shared" si="91"/>
        <v>E10000003_CIN episodes for children aged &lt;1 at 31st March 2019 with emotional abuse identified as a factor at CIN assessment (excluding looked after children)_Number</v>
      </c>
      <c r="B2555" s="31" t="s">
        <v>275</v>
      </c>
      <c r="C2555" s="31" t="s">
        <v>276</v>
      </c>
      <c r="D2555" s="31" t="s">
        <v>474</v>
      </c>
      <c r="E2555" s="31" t="s">
        <v>475</v>
      </c>
      <c r="F2555" s="31" t="s">
        <v>131</v>
      </c>
      <c r="G2555" s="31" t="s">
        <v>133</v>
      </c>
      <c r="H2555" s="31" t="s">
        <v>743</v>
      </c>
      <c r="I2555" s="31">
        <v>51</v>
      </c>
      <c r="J2555" s="31">
        <v>6952</v>
      </c>
      <c r="K2555" s="31">
        <v>7.33601841196778</v>
      </c>
      <c r="L2555" s="31" t="s">
        <v>1299</v>
      </c>
      <c r="M2555" s="31">
        <f t="shared" si="92"/>
        <v>7.33601841196778</v>
      </c>
      <c r="N2555" s="31">
        <f t="shared" si="90"/>
        <v>0</v>
      </c>
    </row>
    <row r="2556" spans="1:14" x14ac:dyDescent="0.45">
      <c r="A2556" s="31" t="str">
        <f t="shared" si="91"/>
        <v>E06000031_CIN episodes for children aged &lt;1 at 31st March 2019 with emotional abuse identified as a factor at CIN assessment (excluding looked after children)_Number</v>
      </c>
      <c r="B2556" s="31" t="s">
        <v>379</v>
      </c>
      <c r="C2556" s="31" t="s">
        <v>380</v>
      </c>
      <c r="D2556" s="31" t="s">
        <v>474</v>
      </c>
      <c r="E2556" s="31" t="s">
        <v>475</v>
      </c>
      <c r="F2556" s="31" t="s">
        <v>131</v>
      </c>
      <c r="G2556" s="31" t="s">
        <v>133</v>
      </c>
      <c r="H2556" s="31" t="s">
        <v>743</v>
      </c>
      <c r="I2556" s="31">
        <v>36</v>
      </c>
      <c r="J2556" s="31">
        <v>3030</v>
      </c>
      <c r="K2556" s="31">
        <v>11.881188118811901</v>
      </c>
      <c r="L2556" s="31" t="s">
        <v>1174</v>
      </c>
      <c r="M2556" s="31">
        <f t="shared" si="92"/>
        <v>11.881188118811901</v>
      </c>
      <c r="N2556" s="31">
        <f t="shared" si="90"/>
        <v>0</v>
      </c>
    </row>
    <row r="2557" spans="1:14" x14ac:dyDescent="0.45">
      <c r="A2557" s="31" t="str">
        <f t="shared" si="91"/>
        <v>E06000006_CIN episodes for children aged &lt;1 at 31st March 2019 with emotional abuse identified as a factor at CIN assessment (excluding looked after children)_Number</v>
      </c>
      <c r="B2557" s="31" t="s">
        <v>531</v>
      </c>
      <c r="C2557" s="31" t="s">
        <v>722</v>
      </c>
      <c r="D2557" s="31" t="s">
        <v>474</v>
      </c>
      <c r="E2557" s="31" t="s">
        <v>475</v>
      </c>
      <c r="F2557" s="31" t="s">
        <v>131</v>
      </c>
      <c r="G2557" s="31" t="s">
        <v>133</v>
      </c>
      <c r="H2557" s="31" t="s">
        <v>743</v>
      </c>
      <c r="I2557" s="31">
        <v>27</v>
      </c>
      <c r="J2557" s="31">
        <v>1451</v>
      </c>
      <c r="K2557" s="31">
        <v>18.607856650585799</v>
      </c>
      <c r="L2557" s="31" t="s">
        <v>1207</v>
      </c>
      <c r="M2557" s="31">
        <f t="shared" si="92"/>
        <v>18.607856650585799</v>
      </c>
      <c r="N2557" s="31">
        <f t="shared" si="90"/>
        <v>0</v>
      </c>
    </row>
    <row r="2558" spans="1:14" x14ac:dyDescent="0.45">
      <c r="A2558" s="31" t="str">
        <f t="shared" si="91"/>
        <v>E06000007_CIN episodes for children aged &lt;1 at 31st March 2019 with emotional abuse identified as a factor at CIN assessment (excluding looked after children)_Number</v>
      </c>
      <c r="B2558" s="31" t="s">
        <v>452</v>
      </c>
      <c r="C2558" s="31" t="s">
        <v>453</v>
      </c>
      <c r="D2558" s="31" t="s">
        <v>474</v>
      </c>
      <c r="E2558" s="31" t="s">
        <v>475</v>
      </c>
      <c r="F2558" s="31" t="s">
        <v>131</v>
      </c>
      <c r="G2558" s="31" t="s">
        <v>133</v>
      </c>
      <c r="H2558" s="31" t="s">
        <v>743</v>
      </c>
      <c r="I2558" s="31">
        <v>17</v>
      </c>
      <c r="J2558" s="31">
        <v>2229</v>
      </c>
      <c r="K2558" s="31">
        <v>7.62673844773441</v>
      </c>
      <c r="L2558" s="31" t="s">
        <v>1242</v>
      </c>
      <c r="M2558" s="31">
        <f t="shared" si="92"/>
        <v>7.62673844773441</v>
      </c>
      <c r="N2558" s="31">
        <f t="shared" si="90"/>
        <v>0</v>
      </c>
    </row>
    <row r="2559" spans="1:14" x14ac:dyDescent="0.45">
      <c r="A2559" s="31" t="str">
        <f t="shared" si="91"/>
        <v>E10000008_CIN episodes for children aged &lt;1 at 31st March 2019 with emotional abuse identified as a factor at CIN assessment (excluding looked after children)_Number</v>
      </c>
      <c r="B2559" s="31" t="s">
        <v>504</v>
      </c>
      <c r="C2559" s="31" t="s">
        <v>505</v>
      </c>
      <c r="D2559" s="31" t="s">
        <v>474</v>
      </c>
      <c r="E2559" s="31" t="s">
        <v>475</v>
      </c>
      <c r="F2559" s="31" t="s">
        <v>131</v>
      </c>
      <c r="G2559" s="31" t="s">
        <v>133</v>
      </c>
      <c r="H2559" s="31" t="s">
        <v>743</v>
      </c>
      <c r="I2559" s="31">
        <v>59</v>
      </c>
      <c r="J2559" s="31">
        <v>6781</v>
      </c>
      <c r="K2559" s="31">
        <v>8.7007815956348598</v>
      </c>
      <c r="L2559" s="31" t="s">
        <v>1184</v>
      </c>
      <c r="M2559" s="31">
        <f t="shared" si="92"/>
        <v>8.7007815956348598</v>
      </c>
      <c r="N2559" s="31">
        <f t="shared" si="90"/>
        <v>0</v>
      </c>
    </row>
    <row r="2560" spans="1:14" x14ac:dyDescent="0.45">
      <c r="A2560" s="31" t="str">
        <f t="shared" si="91"/>
        <v>E06000026_CIN episodes for children aged &lt;1 at 31st March 2019 with emotional abuse identified as a factor at CIN assessment (excluding looked after children)_Number</v>
      </c>
      <c r="B2560" s="31" t="s">
        <v>381</v>
      </c>
      <c r="C2560" s="31" t="s">
        <v>382</v>
      </c>
      <c r="D2560" s="31" t="s">
        <v>474</v>
      </c>
      <c r="E2560" s="31" t="s">
        <v>475</v>
      </c>
      <c r="F2560" s="31" t="s">
        <v>131</v>
      </c>
      <c r="G2560" s="31" t="s">
        <v>133</v>
      </c>
      <c r="H2560" s="31" t="s">
        <v>743</v>
      </c>
      <c r="I2560" s="31">
        <v>47</v>
      </c>
      <c r="J2560" s="31">
        <v>2827</v>
      </c>
      <c r="K2560" s="31">
        <v>16.625397948355101</v>
      </c>
      <c r="L2560" s="31" t="s">
        <v>1252</v>
      </c>
      <c r="M2560" s="31">
        <f t="shared" si="92"/>
        <v>16.625397948355101</v>
      </c>
      <c r="N2560" s="31">
        <f t="shared" si="90"/>
        <v>0</v>
      </c>
    </row>
    <row r="2561" spans="1:14" x14ac:dyDescent="0.45">
      <c r="A2561" s="31" t="str">
        <f t="shared" si="91"/>
        <v>E06000027_CIN episodes for children aged &lt;1 at 31st March 2019 with emotional abuse identified as a factor at CIN assessment (excluding looked after children)_Number</v>
      </c>
      <c r="B2561" s="31" t="s">
        <v>438</v>
      </c>
      <c r="C2561" s="31" t="s">
        <v>439</v>
      </c>
      <c r="D2561" s="31" t="s">
        <v>474</v>
      </c>
      <c r="E2561" s="31" t="s">
        <v>475</v>
      </c>
      <c r="F2561" s="31" t="s">
        <v>131</v>
      </c>
      <c r="G2561" s="31" t="s">
        <v>133</v>
      </c>
      <c r="H2561" s="31" t="s">
        <v>743</v>
      </c>
      <c r="I2561" s="31">
        <v>19</v>
      </c>
      <c r="J2561" s="31">
        <v>1247</v>
      </c>
      <c r="K2561" s="31">
        <v>15.236567762630299</v>
      </c>
      <c r="L2561" s="31" t="s">
        <v>1204</v>
      </c>
      <c r="M2561" s="31">
        <f t="shared" si="92"/>
        <v>15.236567762630299</v>
      </c>
      <c r="N2561" s="31">
        <f t="shared" si="90"/>
        <v>0</v>
      </c>
    </row>
    <row r="2562" spans="1:14" x14ac:dyDescent="0.45">
      <c r="A2562" s="31" t="str">
        <f t="shared" si="91"/>
        <v>E10000012_CIN episodes for children aged &lt;1 at 31st March 2019 with emotional abuse identified as a factor at CIN assessment (excluding looked after children)_Number</v>
      </c>
      <c r="B2562" s="31" t="s">
        <v>303</v>
      </c>
      <c r="C2562" s="31" t="s">
        <v>304</v>
      </c>
      <c r="D2562" s="31" t="s">
        <v>474</v>
      </c>
      <c r="E2562" s="31" t="s">
        <v>475</v>
      </c>
      <c r="F2562" s="31" t="s">
        <v>131</v>
      </c>
      <c r="G2562" s="31" t="s">
        <v>133</v>
      </c>
      <c r="H2562" s="31" t="s">
        <v>743</v>
      </c>
      <c r="I2562" s="31">
        <v>61</v>
      </c>
      <c r="J2562" s="31">
        <v>16488</v>
      </c>
      <c r="K2562" s="31">
        <v>3.6996603590490098</v>
      </c>
      <c r="L2562" s="31" t="s">
        <v>1344</v>
      </c>
      <c r="M2562" s="31">
        <f t="shared" si="92"/>
        <v>3.6996603590490098</v>
      </c>
      <c r="N2562" s="31">
        <f t="shared" si="90"/>
        <v>0</v>
      </c>
    </row>
    <row r="2563" spans="1:14" x14ac:dyDescent="0.45">
      <c r="A2563" s="31" t="str">
        <f t="shared" si="91"/>
        <v>E06000033_CIN episodes for children aged &lt;1 at 31st March 2019 with emotional abuse identified as a factor at CIN assessment (excluding looked after children)_Number</v>
      </c>
      <c r="B2563" s="31" t="s">
        <v>412</v>
      </c>
      <c r="C2563" s="31" t="s">
        <v>413</v>
      </c>
      <c r="D2563" s="31" t="s">
        <v>474</v>
      </c>
      <c r="E2563" s="31" t="s">
        <v>475</v>
      </c>
      <c r="F2563" s="31" t="s">
        <v>131</v>
      </c>
      <c r="G2563" s="31" t="s">
        <v>133</v>
      </c>
      <c r="H2563" s="31" t="s">
        <v>743</v>
      </c>
      <c r="I2563" s="31">
        <v>13</v>
      </c>
      <c r="J2563" s="31">
        <v>2203</v>
      </c>
      <c r="K2563" s="31">
        <v>5.9010440308670002</v>
      </c>
      <c r="L2563" s="31" t="s">
        <v>1310</v>
      </c>
      <c r="M2563" s="31">
        <f t="shared" si="92"/>
        <v>5.9010440308670002</v>
      </c>
      <c r="N2563" s="31">
        <f t="shared" ref="N2563:N2626" si="93">IF(OR(C2563="City of London",C2563="Isles of Scilly"),1,0)</f>
        <v>0</v>
      </c>
    </row>
    <row r="2564" spans="1:14" x14ac:dyDescent="0.45">
      <c r="A2564" s="31" t="str">
        <f t="shared" si="91"/>
        <v>E06000034_CIN episodes for children aged &lt;1 at 31st March 2019 with emotional abuse identified as a factor at CIN assessment (excluding looked after children)_Number</v>
      </c>
      <c r="B2564" s="31" t="s">
        <v>493</v>
      </c>
      <c r="C2564" s="31" t="s">
        <v>731</v>
      </c>
      <c r="D2564" s="31" t="s">
        <v>474</v>
      </c>
      <c r="E2564" s="31" t="s">
        <v>475</v>
      </c>
      <c r="F2564" s="31" t="s">
        <v>131</v>
      </c>
      <c r="G2564" s="31" t="s">
        <v>133</v>
      </c>
      <c r="H2564" s="31" t="s">
        <v>743</v>
      </c>
      <c r="I2564" s="31">
        <v>24</v>
      </c>
      <c r="J2564" s="31">
        <v>2544</v>
      </c>
      <c r="K2564" s="31">
        <v>9.4339622641509404</v>
      </c>
      <c r="L2564" s="31" t="s">
        <v>1269</v>
      </c>
      <c r="M2564" s="31">
        <f t="shared" si="92"/>
        <v>9.4339622641509404</v>
      </c>
      <c r="N2564" s="31">
        <f t="shared" si="93"/>
        <v>0</v>
      </c>
    </row>
    <row r="2565" spans="1:14" x14ac:dyDescent="0.45">
      <c r="A2565" s="31" t="str">
        <f t="shared" si="91"/>
        <v>E06000019_CIN episodes for children aged &lt;1 at 31st March 2019 with emotional abuse identified as a factor at CIN assessment (excluding looked after children)_Number</v>
      </c>
      <c r="B2565" s="31" t="s">
        <v>317</v>
      </c>
      <c r="C2565" s="31" t="s">
        <v>318</v>
      </c>
      <c r="D2565" s="31" t="s">
        <v>474</v>
      </c>
      <c r="E2565" s="31" t="s">
        <v>475</v>
      </c>
      <c r="F2565" s="31" t="s">
        <v>131</v>
      </c>
      <c r="G2565" s="31" t="s">
        <v>133</v>
      </c>
      <c r="H2565" s="31" t="s">
        <v>743</v>
      </c>
      <c r="I2565" s="31">
        <v>14</v>
      </c>
      <c r="J2565" s="31">
        <v>1777</v>
      </c>
      <c r="K2565" s="31">
        <v>7.8784468204839602</v>
      </c>
      <c r="L2565" s="31" t="s">
        <v>1371</v>
      </c>
      <c r="M2565" s="31">
        <f t="shared" si="92"/>
        <v>7.8784468204839602</v>
      </c>
      <c r="N2565" s="31">
        <f t="shared" si="93"/>
        <v>0</v>
      </c>
    </row>
    <row r="2566" spans="1:14" x14ac:dyDescent="0.45">
      <c r="A2566" s="31" t="str">
        <f t="shared" si="91"/>
        <v>E10000034_CIN episodes for children aged &lt;1 at 31st March 2019 with emotional abuse identified as a factor at CIN assessment (excluding looked after children)_Number</v>
      </c>
      <c r="B2566" s="31" t="s">
        <v>470</v>
      </c>
      <c r="C2566" s="31" t="s">
        <v>471</v>
      </c>
      <c r="D2566" s="31" t="s">
        <v>474</v>
      </c>
      <c r="E2566" s="31" t="s">
        <v>475</v>
      </c>
      <c r="F2566" s="31" t="s">
        <v>131</v>
      </c>
      <c r="G2566" s="31" t="s">
        <v>133</v>
      </c>
      <c r="H2566" s="31" t="s">
        <v>743</v>
      </c>
      <c r="I2566" s="31">
        <v>41</v>
      </c>
      <c r="J2566" s="31">
        <v>5832</v>
      </c>
      <c r="K2566" s="31">
        <v>7.03017832647462</v>
      </c>
      <c r="L2566" s="31" t="s">
        <v>1233</v>
      </c>
      <c r="M2566" s="31">
        <f t="shared" si="92"/>
        <v>7.03017832647462</v>
      </c>
      <c r="N2566" s="31">
        <f t="shared" si="93"/>
        <v>0</v>
      </c>
    </row>
    <row r="2567" spans="1:14" x14ac:dyDescent="0.45">
      <c r="A2567" s="31" t="str">
        <f t="shared" si="91"/>
        <v>E10000016_CIN episodes for children aged &lt;1 at 31st March 2019 with emotional abuse identified as a factor at CIN assessment (excluding looked after children)_Number</v>
      </c>
      <c r="B2567" s="31" t="s">
        <v>327</v>
      </c>
      <c r="C2567" s="31" t="s">
        <v>328</v>
      </c>
      <c r="D2567" s="31" t="s">
        <v>474</v>
      </c>
      <c r="E2567" s="31" t="s">
        <v>475</v>
      </c>
      <c r="F2567" s="31" t="s">
        <v>131</v>
      </c>
      <c r="G2567" s="31" t="s">
        <v>133</v>
      </c>
      <c r="H2567" s="31" t="s">
        <v>743</v>
      </c>
      <c r="I2567" s="31">
        <v>81</v>
      </c>
      <c r="J2567" s="31">
        <v>17431</v>
      </c>
      <c r="K2567" s="31">
        <v>4.6468934656646201</v>
      </c>
      <c r="L2567" s="31" t="s">
        <v>1341</v>
      </c>
      <c r="M2567" s="31">
        <f t="shared" si="92"/>
        <v>4.6468934656646201</v>
      </c>
      <c r="N2567" s="31">
        <f t="shared" si="93"/>
        <v>0</v>
      </c>
    </row>
    <row r="2568" spans="1:14" x14ac:dyDescent="0.45">
      <c r="A2568" s="31" t="str">
        <f t="shared" si="91"/>
        <v>E06000035_CIN episodes for children aged &lt;1 at 31st March 2019 with emotional abuse identified as a factor at CIN assessment (excluding looked after children)_Number</v>
      </c>
      <c r="B2568" s="31" t="s">
        <v>351</v>
      </c>
      <c r="C2568" s="31" t="s">
        <v>352</v>
      </c>
      <c r="D2568" s="31" t="s">
        <v>474</v>
      </c>
      <c r="E2568" s="31" t="s">
        <v>475</v>
      </c>
      <c r="F2568" s="31" t="s">
        <v>131</v>
      </c>
      <c r="G2568" s="31" t="s">
        <v>133</v>
      </c>
      <c r="H2568" s="31" t="s">
        <v>743</v>
      </c>
      <c r="I2568" s="31">
        <v>25</v>
      </c>
      <c r="J2568" s="31">
        <v>3476</v>
      </c>
      <c r="K2568" s="31">
        <v>7.1921749136938997</v>
      </c>
      <c r="L2568" s="31" t="s">
        <v>1334</v>
      </c>
      <c r="M2568" s="31">
        <f t="shared" si="92"/>
        <v>7.1921749136938997</v>
      </c>
      <c r="N2568" s="31">
        <f t="shared" si="93"/>
        <v>0</v>
      </c>
    </row>
    <row r="2569" spans="1:14" x14ac:dyDescent="0.45">
      <c r="A2569" s="31" t="str">
        <f t="shared" si="91"/>
        <v>E10000017_CIN episodes for children aged &lt;1 at 31st March 2019 with emotional abuse identified as a factor at CIN assessment (excluding looked after children)_Number</v>
      </c>
      <c r="B2569" s="31" t="s">
        <v>337</v>
      </c>
      <c r="C2569" s="31" t="s">
        <v>338</v>
      </c>
      <c r="D2569" s="31" t="s">
        <v>474</v>
      </c>
      <c r="E2569" s="31" t="s">
        <v>475</v>
      </c>
      <c r="F2569" s="31" t="s">
        <v>131</v>
      </c>
      <c r="G2569" s="31" t="s">
        <v>133</v>
      </c>
      <c r="H2569" s="31" t="s">
        <v>743</v>
      </c>
      <c r="I2569" s="31">
        <v>173</v>
      </c>
      <c r="J2569" s="31">
        <v>12376</v>
      </c>
      <c r="K2569" s="31">
        <v>13.9786683904331</v>
      </c>
      <c r="L2569" s="31" t="s">
        <v>1219</v>
      </c>
      <c r="M2569" s="31">
        <f t="shared" si="92"/>
        <v>13.9786683904331</v>
      </c>
      <c r="N2569" s="31">
        <f t="shared" si="93"/>
        <v>0</v>
      </c>
    </row>
    <row r="2570" spans="1:14" x14ac:dyDescent="0.45">
      <c r="A2570" s="31" t="str">
        <f t="shared" si="91"/>
        <v>E06000008_CIN episodes for children aged &lt;1 at 31st March 2019 with emotional abuse identified as a factor at CIN assessment (excluding looked after children)_Number</v>
      </c>
      <c r="B2570" s="31" t="s">
        <v>247</v>
      </c>
      <c r="C2570" s="31" t="s">
        <v>248</v>
      </c>
      <c r="D2570" s="31" t="s">
        <v>474</v>
      </c>
      <c r="E2570" s="31" t="s">
        <v>475</v>
      </c>
      <c r="F2570" s="31" t="s">
        <v>131</v>
      </c>
      <c r="G2570" s="31" t="s">
        <v>133</v>
      </c>
      <c r="H2570" s="31" t="s">
        <v>743</v>
      </c>
      <c r="I2570" s="31">
        <v>24</v>
      </c>
      <c r="J2570" s="31">
        <v>1998</v>
      </c>
      <c r="K2570" s="31">
        <v>12.012012012012001</v>
      </c>
      <c r="L2570" s="31" t="s">
        <v>1136</v>
      </c>
      <c r="M2570" s="31">
        <f t="shared" si="92"/>
        <v>12.012012012012001</v>
      </c>
      <c r="N2570" s="31">
        <f t="shared" si="93"/>
        <v>0</v>
      </c>
    </row>
    <row r="2571" spans="1:14" x14ac:dyDescent="0.45">
      <c r="A2571" s="31" t="str">
        <f t="shared" ref="A2571:A2634" si="94">CONCATENATE(B2571,"_",G2571,"_",H2571)</f>
        <v>E06000009_CIN episodes for children aged &lt;1 at 31st March 2019 with emotional abuse identified as a factor at CIN assessment (excluding looked after children)_Number</v>
      </c>
      <c r="B2571" s="31" t="s">
        <v>249</v>
      </c>
      <c r="C2571" s="31" t="s">
        <v>250</v>
      </c>
      <c r="D2571" s="31" t="s">
        <v>474</v>
      </c>
      <c r="E2571" s="31" t="s">
        <v>475</v>
      </c>
      <c r="F2571" s="31" t="s">
        <v>131</v>
      </c>
      <c r="G2571" s="31" t="s">
        <v>133</v>
      </c>
      <c r="H2571" s="31" t="s">
        <v>743</v>
      </c>
      <c r="I2571" s="31">
        <v>43</v>
      </c>
      <c r="J2571" s="31">
        <v>1627</v>
      </c>
      <c r="K2571" s="31">
        <v>26.4290104486786</v>
      </c>
      <c r="L2571" s="31" t="s">
        <v>1375</v>
      </c>
      <c r="M2571" s="31">
        <f t="shared" si="92"/>
        <v>26.4290104486786</v>
      </c>
      <c r="N2571" s="31">
        <f t="shared" si="93"/>
        <v>0</v>
      </c>
    </row>
    <row r="2572" spans="1:14" x14ac:dyDescent="0.45">
      <c r="A2572" s="31" t="str">
        <f t="shared" si="94"/>
        <v>E10000024_CIN episodes for children aged &lt;1 at 31st March 2019 with emotional abuse identified as a factor at CIN assessment (excluding looked after children)_Number</v>
      </c>
      <c r="B2572" s="31" t="s">
        <v>572</v>
      </c>
      <c r="C2572" s="31" t="s">
        <v>573</v>
      </c>
      <c r="D2572" s="31" t="s">
        <v>474</v>
      </c>
      <c r="E2572" s="31" t="s">
        <v>475</v>
      </c>
      <c r="F2572" s="31" t="s">
        <v>131</v>
      </c>
      <c r="G2572" s="31" t="s">
        <v>133</v>
      </c>
      <c r="H2572" s="31" t="s">
        <v>743</v>
      </c>
      <c r="I2572" s="31">
        <v>57</v>
      </c>
      <c r="J2572" s="31">
        <v>8216</v>
      </c>
      <c r="K2572" s="31">
        <v>6.9376825705939602</v>
      </c>
      <c r="L2572" s="31" t="s">
        <v>1262</v>
      </c>
      <c r="M2572" s="31">
        <f t="shared" ref="M2572:M2635" si="95">K2572</f>
        <v>6.9376825705939602</v>
      </c>
      <c r="N2572" s="31">
        <f t="shared" si="93"/>
        <v>0</v>
      </c>
    </row>
    <row r="2573" spans="1:14" x14ac:dyDescent="0.45">
      <c r="A2573" s="31" t="str">
        <f t="shared" si="94"/>
        <v>E06000018_CIN episodes for children aged &lt;1 at 31st March 2019 with emotional abuse identified as a factor at CIN assessment (excluding looked after children)_Number</v>
      </c>
      <c r="B2573" s="31" t="s">
        <v>373</v>
      </c>
      <c r="C2573" s="31" t="s">
        <v>374</v>
      </c>
      <c r="D2573" s="31" t="s">
        <v>474</v>
      </c>
      <c r="E2573" s="31" t="s">
        <v>475</v>
      </c>
      <c r="F2573" s="31" t="s">
        <v>131</v>
      </c>
      <c r="G2573" s="31" t="s">
        <v>133</v>
      </c>
      <c r="H2573" s="31" t="s">
        <v>743</v>
      </c>
      <c r="I2573" s="31">
        <v>76</v>
      </c>
      <c r="J2573" s="31">
        <v>4006</v>
      </c>
      <c r="K2573" s="31">
        <v>18.971542685970999</v>
      </c>
      <c r="L2573" s="31" t="s">
        <v>1254</v>
      </c>
      <c r="M2573" s="31">
        <f t="shared" si="95"/>
        <v>18.971542685970999</v>
      </c>
      <c r="N2573" s="31">
        <f t="shared" si="93"/>
        <v>0</v>
      </c>
    </row>
    <row r="2574" spans="1:14" x14ac:dyDescent="0.45">
      <c r="A2574" s="31" t="str">
        <f t="shared" si="94"/>
        <v>E06000051_CIN episodes for children aged &lt;1 at 31st March 2019 with emotional abuse identified as a factor at CIN assessment (excluding looked after children)_Number</v>
      </c>
      <c r="B2574" s="31" t="s">
        <v>403</v>
      </c>
      <c r="C2574" s="31" t="s">
        <v>166</v>
      </c>
      <c r="D2574" s="31" t="s">
        <v>474</v>
      </c>
      <c r="E2574" s="31" t="s">
        <v>475</v>
      </c>
      <c r="F2574" s="31" t="s">
        <v>131</v>
      </c>
      <c r="G2574" s="31" t="s">
        <v>133</v>
      </c>
      <c r="H2574" s="31" t="s">
        <v>743</v>
      </c>
      <c r="I2574" s="31">
        <v>44</v>
      </c>
      <c r="J2574" s="31">
        <v>2806</v>
      </c>
      <c r="K2574" s="31">
        <v>15.680684248039899</v>
      </c>
      <c r="L2574" s="31" t="s">
        <v>1352</v>
      </c>
      <c r="M2574" s="31">
        <f t="shared" si="95"/>
        <v>15.680684248039899</v>
      </c>
      <c r="N2574" s="31">
        <f t="shared" si="93"/>
        <v>0</v>
      </c>
    </row>
    <row r="2575" spans="1:14" x14ac:dyDescent="0.45">
      <c r="A2575" s="31" t="str">
        <f t="shared" si="94"/>
        <v>E06000020_CIN episodes for children aged &lt;1 at 31st March 2019 with emotional abuse identified as a factor at CIN assessment (excluding looked after children)_Number</v>
      </c>
      <c r="B2575" s="31" t="s">
        <v>570</v>
      </c>
      <c r="C2575" s="31" t="s">
        <v>730</v>
      </c>
      <c r="D2575" s="31" t="s">
        <v>474</v>
      </c>
      <c r="E2575" s="31" t="s">
        <v>475</v>
      </c>
      <c r="F2575" s="31" t="s">
        <v>131</v>
      </c>
      <c r="G2575" s="31" t="s">
        <v>133</v>
      </c>
      <c r="H2575" s="31" t="s">
        <v>743</v>
      </c>
      <c r="I2575" s="31">
        <v>24</v>
      </c>
      <c r="J2575" s="31">
        <v>2075</v>
      </c>
      <c r="K2575" s="31">
        <v>11.566265060240999</v>
      </c>
      <c r="L2575" s="31" t="s">
        <v>1231</v>
      </c>
      <c r="M2575" s="31">
        <f t="shared" si="95"/>
        <v>11.566265060240999</v>
      </c>
      <c r="N2575" s="31">
        <f t="shared" si="93"/>
        <v>0</v>
      </c>
    </row>
    <row r="2576" spans="1:14" x14ac:dyDescent="0.45">
      <c r="A2576" s="31" t="str">
        <f t="shared" si="94"/>
        <v>E06000049_CIN episodes for children aged &lt;1 at 31st March 2019 with emotional abuse identified as a factor at CIN assessment (excluding looked after children)_Number</v>
      </c>
      <c r="B2576" s="31" t="s">
        <v>541</v>
      </c>
      <c r="C2576" s="31" t="s">
        <v>718</v>
      </c>
      <c r="D2576" s="31" t="s">
        <v>474</v>
      </c>
      <c r="E2576" s="31" t="s">
        <v>475</v>
      </c>
      <c r="F2576" s="31" t="s">
        <v>131</v>
      </c>
      <c r="G2576" s="31" t="s">
        <v>133</v>
      </c>
      <c r="H2576" s="31" t="s">
        <v>743</v>
      </c>
      <c r="I2576" s="31">
        <v>23</v>
      </c>
      <c r="J2576" s="31">
        <v>3921</v>
      </c>
      <c r="K2576" s="31">
        <v>5.8658505483295098</v>
      </c>
      <c r="L2576" s="31" t="s">
        <v>1310</v>
      </c>
      <c r="M2576" s="31">
        <f t="shared" si="95"/>
        <v>5.8658505483295098</v>
      </c>
      <c r="N2576" s="31">
        <f t="shared" si="93"/>
        <v>0</v>
      </c>
    </row>
    <row r="2577" spans="1:14" x14ac:dyDescent="0.45">
      <c r="A2577" s="31" t="str">
        <f t="shared" si="94"/>
        <v>E06000050_CIN episodes for children aged &lt;1 at 31st March 2019 with emotional abuse identified as a factor at CIN assessment (excluding looked after children)_Number</v>
      </c>
      <c r="B2577" s="31" t="s">
        <v>281</v>
      </c>
      <c r="C2577" s="31" t="s">
        <v>282</v>
      </c>
      <c r="D2577" s="31" t="s">
        <v>474</v>
      </c>
      <c r="E2577" s="31" t="s">
        <v>475</v>
      </c>
      <c r="F2577" s="31" t="s">
        <v>131</v>
      </c>
      <c r="G2577" s="31" t="s">
        <v>133</v>
      </c>
      <c r="H2577" s="31" t="s">
        <v>743</v>
      </c>
      <c r="I2577" s="31">
        <v>33</v>
      </c>
      <c r="J2577" s="31">
        <v>3487</v>
      </c>
      <c r="K2577" s="31">
        <v>9.4637223974763405</v>
      </c>
      <c r="L2577" s="31" t="s">
        <v>1327</v>
      </c>
      <c r="M2577" s="31">
        <f t="shared" si="95"/>
        <v>9.4637223974763405</v>
      </c>
      <c r="N2577" s="31">
        <f t="shared" si="93"/>
        <v>0</v>
      </c>
    </row>
    <row r="2578" spans="1:14" x14ac:dyDescent="0.45">
      <c r="A2578" s="31" t="str">
        <f t="shared" si="94"/>
        <v>E06000052_CIN episodes for children aged &lt;1 at 31st March 2019 with emotional abuse identified as a factor at CIN assessment (excluding looked after children)_Number</v>
      </c>
      <c r="B2578" s="31" t="s">
        <v>482</v>
      </c>
      <c r="C2578" s="31" t="s">
        <v>720</v>
      </c>
      <c r="D2578" s="31" t="s">
        <v>474</v>
      </c>
      <c r="E2578" s="31" t="s">
        <v>475</v>
      </c>
      <c r="F2578" s="31" t="s">
        <v>131</v>
      </c>
      <c r="G2578" s="31" t="s">
        <v>133</v>
      </c>
      <c r="H2578" s="31" t="s">
        <v>743</v>
      </c>
      <c r="I2578" s="31">
        <v>24</v>
      </c>
      <c r="J2578" s="31">
        <v>5246</v>
      </c>
      <c r="K2578" s="31">
        <v>4.5749142203583704</v>
      </c>
      <c r="L2578" s="31" t="s">
        <v>1341</v>
      </c>
      <c r="M2578" s="31">
        <f t="shared" si="95"/>
        <v>4.5749142203583704</v>
      </c>
      <c r="N2578" s="31">
        <f t="shared" si="93"/>
        <v>0</v>
      </c>
    </row>
    <row r="2579" spans="1:14" x14ac:dyDescent="0.45">
      <c r="A2579" s="31" t="str">
        <f t="shared" si="94"/>
        <v>E10000006_CIN episodes for children aged &lt;1 at 31st March 2019 with emotional abuse identified as a factor at CIN assessment (excluding looked after children)_Number</v>
      </c>
      <c r="B2579" s="31" t="s">
        <v>285</v>
      </c>
      <c r="C2579" s="31" t="s">
        <v>286</v>
      </c>
      <c r="D2579" s="31" t="s">
        <v>474</v>
      </c>
      <c r="E2579" s="31" t="s">
        <v>475</v>
      </c>
      <c r="F2579" s="31" t="s">
        <v>131</v>
      </c>
      <c r="G2579" s="31" t="s">
        <v>133</v>
      </c>
      <c r="H2579" s="31" t="s">
        <v>743</v>
      </c>
      <c r="I2579" s="31">
        <v>52</v>
      </c>
      <c r="J2579" s="31">
        <v>4366</v>
      </c>
      <c r="K2579" s="31">
        <v>11.910215300045801</v>
      </c>
      <c r="L2579" s="31" t="s">
        <v>1174</v>
      </c>
      <c r="M2579" s="31">
        <f t="shared" si="95"/>
        <v>11.910215300045801</v>
      </c>
      <c r="N2579" s="31">
        <f t="shared" si="93"/>
        <v>0</v>
      </c>
    </row>
    <row r="2580" spans="1:14" x14ac:dyDescent="0.45">
      <c r="A2580" s="31" t="str">
        <f t="shared" si="94"/>
        <v>E10000013_CIN episodes for children aged &lt;1 at 31st March 2019 with emotional abuse identified as a factor at CIN assessment (excluding looked after children)_Number</v>
      </c>
      <c r="B2580" s="31" t="s">
        <v>307</v>
      </c>
      <c r="C2580" s="31" t="s">
        <v>308</v>
      </c>
      <c r="D2580" s="31" t="s">
        <v>474</v>
      </c>
      <c r="E2580" s="31" t="s">
        <v>475</v>
      </c>
      <c r="F2580" s="31" t="s">
        <v>131</v>
      </c>
      <c r="G2580" s="31" t="s">
        <v>133</v>
      </c>
      <c r="H2580" s="31" t="s">
        <v>743</v>
      </c>
      <c r="I2580" s="31">
        <v>82</v>
      </c>
      <c r="J2580" s="31">
        <v>6595</v>
      </c>
      <c r="K2580" s="31">
        <v>12.4336618650493</v>
      </c>
      <c r="L2580" s="31" t="s">
        <v>1324</v>
      </c>
      <c r="M2580" s="31">
        <f t="shared" si="95"/>
        <v>12.4336618650493</v>
      </c>
      <c r="N2580" s="31">
        <f t="shared" si="93"/>
        <v>0</v>
      </c>
    </row>
    <row r="2581" spans="1:14" x14ac:dyDescent="0.45">
      <c r="A2581" s="31" t="str">
        <f t="shared" si="94"/>
        <v>E10000015_CIN episodes for children aged &lt;1 at 31st March 2019 with emotional abuse identified as a factor at CIN assessment (excluding looked after children)_Number</v>
      </c>
      <c r="B2581" s="31" t="s">
        <v>319</v>
      </c>
      <c r="C2581" s="31" t="s">
        <v>320</v>
      </c>
      <c r="D2581" s="31" t="s">
        <v>474</v>
      </c>
      <c r="E2581" s="31" t="s">
        <v>475</v>
      </c>
      <c r="F2581" s="31" t="s">
        <v>131</v>
      </c>
      <c r="G2581" s="31" t="s">
        <v>133</v>
      </c>
      <c r="H2581" s="31" t="s">
        <v>743</v>
      </c>
      <c r="I2581" s="31">
        <v>62</v>
      </c>
      <c r="J2581" s="31">
        <v>14155</v>
      </c>
      <c r="K2581" s="31">
        <v>4.3800777110561597</v>
      </c>
      <c r="L2581" s="31" t="s">
        <v>1300</v>
      </c>
      <c r="M2581" s="31">
        <f t="shared" si="95"/>
        <v>4.3800777110561597</v>
      </c>
      <c r="N2581" s="31">
        <f t="shared" si="93"/>
        <v>0</v>
      </c>
    </row>
    <row r="2582" spans="1:14" x14ac:dyDescent="0.45">
      <c r="A2582" s="31" t="str">
        <f t="shared" si="94"/>
        <v>E06000046_CIN episodes for children aged &lt;1 at 31st March 2019 with emotional abuse identified as a factor at CIN assessment (excluding looked after children)_Number</v>
      </c>
      <c r="B2582" s="31" t="s">
        <v>325</v>
      </c>
      <c r="C2582" s="31" t="s">
        <v>326</v>
      </c>
      <c r="D2582" s="31" t="s">
        <v>474</v>
      </c>
      <c r="E2582" s="31" t="s">
        <v>475</v>
      </c>
      <c r="F2582" s="31" t="s">
        <v>131</v>
      </c>
      <c r="G2582" s="31" t="s">
        <v>133</v>
      </c>
      <c r="H2582" s="31" t="s">
        <v>743</v>
      </c>
      <c r="I2582" s="31">
        <v>7</v>
      </c>
      <c r="J2582" s="31">
        <v>1144</v>
      </c>
      <c r="K2582" s="31">
        <v>6.1188811188811201</v>
      </c>
      <c r="L2582" s="31" t="s">
        <v>1230</v>
      </c>
      <c r="M2582" s="31">
        <f t="shared" si="95"/>
        <v>6.1188811188811201</v>
      </c>
      <c r="N2582" s="31">
        <f t="shared" si="93"/>
        <v>0</v>
      </c>
    </row>
    <row r="2583" spans="1:14" x14ac:dyDescent="0.45">
      <c r="A2583" s="31" t="str">
        <f t="shared" si="94"/>
        <v>E10000019_CIN episodes for children aged &lt;1 at 31st March 2019 with emotional abuse identified as a factor at CIN assessment (excluding looked after children)_Number</v>
      </c>
      <c r="B2583" s="31" t="s">
        <v>345</v>
      </c>
      <c r="C2583" s="31" t="s">
        <v>346</v>
      </c>
      <c r="D2583" s="31" t="s">
        <v>474</v>
      </c>
      <c r="E2583" s="31" t="s">
        <v>475</v>
      </c>
      <c r="F2583" s="31" t="s">
        <v>131</v>
      </c>
      <c r="G2583" s="31" t="s">
        <v>133</v>
      </c>
      <c r="H2583" s="31" t="s">
        <v>743</v>
      </c>
      <c r="I2583" s="31">
        <v>66</v>
      </c>
      <c r="J2583" s="31">
        <v>7363</v>
      </c>
      <c r="K2583" s="31">
        <v>8.9637376069536892</v>
      </c>
      <c r="L2583" s="31" t="s">
        <v>1194</v>
      </c>
      <c r="M2583" s="31">
        <f t="shared" si="95"/>
        <v>8.9637376069536892</v>
      </c>
      <c r="N2583" s="31">
        <f t="shared" si="93"/>
        <v>0</v>
      </c>
    </row>
    <row r="2584" spans="1:14" x14ac:dyDescent="0.45">
      <c r="A2584" s="31" t="str">
        <f t="shared" si="94"/>
        <v>E10000020_CIN episodes for children aged &lt;1 at 31st March 2019 with emotional abuse identified as a factor at CIN assessment (excluding looked after children)_Number</v>
      </c>
      <c r="B2584" s="31" t="s">
        <v>361</v>
      </c>
      <c r="C2584" s="31" t="s">
        <v>362</v>
      </c>
      <c r="D2584" s="31" t="s">
        <v>474</v>
      </c>
      <c r="E2584" s="31" t="s">
        <v>475</v>
      </c>
      <c r="F2584" s="31" t="s">
        <v>131</v>
      </c>
      <c r="G2584" s="31" t="s">
        <v>133</v>
      </c>
      <c r="H2584" s="31" t="s">
        <v>743</v>
      </c>
      <c r="I2584" s="31">
        <v>52</v>
      </c>
      <c r="J2584" s="31">
        <v>8492</v>
      </c>
      <c r="K2584" s="31">
        <v>6.1234102684879899</v>
      </c>
      <c r="L2584" s="31" t="s">
        <v>1230</v>
      </c>
      <c r="M2584" s="31">
        <f t="shared" si="95"/>
        <v>6.1234102684879899</v>
      </c>
      <c r="N2584" s="31">
        <f t="shared" si="93"/>
        <v>0</v>
      </c>
    </row>
    <row r="2585" spans="1:14" x14ac:dyDescent="0.45">
      <c r="A2585" s="31" t="str">
        <f t="shared" si="94"/>
        <v>E10000021_CIN episodes for children aged &lt;1 at 31st March 2019 with emotional abuse identified as a factor at CIN assessment (excluding looked after children)_Number</v>
      </c>
      <c r="B2585" s="31" t="s">
        <v>371</v>
      </c>
      <c r="C2585" s="31" t="s">
        <v>372</v>
      </c>
      <c r="D2585" s="31" t="s">
        <v>474</v>
      </c>
      <c r="E2585" s="31" t="s">
        <v>475</v>
      </c>
      <c r="F2585" s="31" t="s">
        <v>131</v>
      </c>
      <c r="G2585" s="31" t="s">
        <v>133</v>
      </c>
      <c r="H2585" s="31" t="s">
        <v>743</v>
      </c>
      <c r="I2585" s="31">
        <v>112</v>
      </c>
      <c r="J2585" s="31">
        <v>8891</v>
      </c>
      <c r="K2585" s="31">
        <v>12.597008210549999</v>
      </c>
      <c r="L2585" s="31" t="s">
        <v>1127</v>
      </c>
      <c r="M2585" s="31">
        <f t="shared" si="95"/>
        <v>12.597008210549999</v>
      </c>
      <c r="N2585" s="31">
        <f t="shared" si="93"/>
        <v>0</v>
      </c>
    </row>
    <row r="2586" spans="1:14" x14ac:dyDescent="0.45">
      <c r="A2586" s="31" t="str">
        <f t="shared" si="94"/>
        <v>E06000048_CIN episodes for children aged &lt;1 at 31st March 2019 with emotional abuse identified as a factor at CIN assessment (excluding looked after children)_Number</v>
      </c>
      <c r="B2586" s="31" t="s">
        <v>484</v>
      </c>
      <c r="C2586" s="31" t="s">
        <v>705</v>
      </c>
      <c r="D2586" s="31" t="s">
        <v>474</v>
      </c>
      <c r="E2586" s="31" t="s">
        <v>475</v>
      </c>
      <c r="F2586" s="31" t="s">
        <v>131</v>
      </c>
      <c r="G2586" s="31" t="s">
        <v>133</v>
      </c>
      <c r="H2586" s="31" t="s">
        <v>743</v>
      </c>
      <c r="I2586" s="31">
        <v>37</v>
      </c>
      <c r="J2586" s="31">
        <v>2874</v>
      </c>
      <c r="K2586" s="31">
        <v>12.874043145441901</v>
      </c>
      <c r="L2586" s="31" t="s">
        <v>1346</v>
      </c>
      <c r="M2586" s="31">
        <f t="shared" si="95"/>
        <v>12.874043145441901</v>
      </c>
      <c r="N2586" s="31">
        <f t="shared" si="93"/>
        <v>0</v>
      </c>
    </row>
    <row r="2587" spans="1:14" x14ac:dyDescent="0.45">
      <c r="A2587" s="31" t="str">
        <f t="shared" si="94"/>
        <v>E10000025_CIN episodes for children aged &lt;1 at 31st March 2019 with emotional abuse identified as a factor at CIN assessment (excluding looked after children)_Number</v>
      </c>
      <c r="B2587" s="31" t="s">
        <v>377</v>
      </c>
      <c r="C2587" s="31" t="s">
        <v>378</v>
      </c>
      <c r="D2587" s="31" t="s">
        <v>474</v>
      </c>
      <c r="E2587" s="31" t="s">
        <v>475</v>
      </c>
      <c r="F2587" s="31" t="s">
        <v>131</v>
      </c>
      <c r="G2587" s="31" t="s">
        <v>133</v>
      </c>
      <c r="H2587" s="31" t="s">
        <v>743</v>
      </c>
      <c r="I2587" s="31">
        <v>32</v>
      </c>
      <c r="J2587" s="31">
        <v>7481</v>
      </c>
      <c r="K2587" s="31">
        <v>4.2775030076193001</v>
      </c>
      <c r="L2587" s="31" t="s">
        <v>1333</v>
      </c>
      <c r="M2587" s="31">
        <f t="shared" si="95"/>
        <v>4.2775030076193001</v>
      </c>
      <c r="N2587" s="31">
        <f t="shared" si="93"/>
        <v>0</v>
      </c>
    </row>
    <row r="2588" spans="1:14" x14ac:dyDescent="0.45">
      <c r="A2588" s="31" t="str">
        <f t="shared" si="94"/>
        <v>E10000027_CIN episodes for children aged &lt;1 at 31st March 2019 with emotional abuse identified as a factor at CIN assessment (excluding looked after children)_Number</v>
      </c>
      <c r="B2588" s="31" t="s">
        <v>406</v>
      </c>
      <c r="C2588" s="31" t="s">
        <v>407</v>
      </c>
      <c r="D2588" s="31" t="s">
        <v>474</v>
      </c>
      <c r="E2588" s="31" t="s">
        <v>475</v>
      </c>
      <c r="F2588" s="31" t="s">
        <v>131</v>
      </c>
      <c r="G2588" s="31" t="s">
        <v>133</v>
      </c>
      <c r="H2588" s="31" t="s">
        <v>743</v>
      </c>
      <c r="I2588" s="31">
        <v>28</v>
      </c>
      <c r="J2588" s="31">
        <v>5401</v>
      </c>
      <c r="K2588" s="31">
        <v>5.1842251434919504</v>
      </c>
      <c r="L2588" s="31" t="s">
        <v>1349</v>
      </c>
      <c r="M2588" s="31">
        <f t="shared" si="95"/>
        <v>5.1842251434919504</v>
      </c>
      <c r="N2588" s="31">
        <f t="shared" si="93"/>
        <v>0</v>
      </c>
    </row>
    <row r="2589" spans="1:14" x14ac:dyDescent="0.45">
      <c r="A2589" s="31" t="str">
        <f t="shared" si="94"/>
        <v>E10000029_CIN episodes for children aged &lt;1 at 31st March 2019 with emotional abuse identified as a factor at CIN assessment (excluding looked after children)_Number</v>
      </c>
      <c r="B2589" s="31" t="s">
        <v>426</v>
      </c>
      <c r="C2589" s="31" t="s">
        <v>427</v>
      </c>
      <c r="D2589" s="31" t="s">
        <v>474</v>
      </c>
      <c r="E2589" s="31" t="s">
        <v>475</v>
      </c>
      <c r="F2589" s="31" t="s">
        <v>131</v>
      </c>
      <c r="G2589" s="31" t="s">
        <v>133</v>
      </c>
      <c r="H2589" s="31" t="s">
        <v>743</v>
      </c>
      <c r="I2589" s="31">
        <v>67</v>
      </c>
      <c r="J2589" s="31">
        <v>7605</v>
      </c>
      <c r="K2589" s="31">
        <v>8.8099934253780408</v>
      </c>
      <c r="L2589" s="31" t="s">
        <v>1185</v>
      </c>
      <c r="M2589" s="31">
        <f t="shared" si="95"/>
        <v>8.8099934253780408</v>
      </c>
      <c r="N2589" s="31">
        <f t="shared" si="93"/>
        <v>0</v>
      </c>
    </row>
    <row r="2590" spans="1:14" x14ac:dyDescent="0.45">
      <c r="A2590" s="31" t="str">
        <f t="shared" si="94"/>
        <v>E10000030_CIN episodes for children aged &lt;1 at 31st March 2019 with emotional abuse identified as a factor at CIN assessment (excluding looked after children)_Number</v>
      </c>
      <c r="B2590" s="31" t="s">
        <v>430</v>
      </c>
      <c r="C2590" s="31" t="s">
        <v>431</v>
      </c>
      <c r="D2590" s="31" t="s">
        <v>474</v>
      </c>
      <c r="E2590" s="31" t="s">
        <v>475</v>
      </c>
      <c r="F2590" s="31" t="s">
        <v>131</v>
      </c>
      <c r="G2590" s="31" t="s">
        <v>133</v>
      </c>
      <c r="H2590" s="31" t="s">
        <v>743</v>
      </c>
      <c r="I2590" s="31">
        <v>65</v>
      </c>
      <c r="J2590" s="31">
        <v>12975</v>
      </c>
      <c r="K2590" s="31">
        <v>5.0096339113680104</v>
      </c>
      <c r="L2590" s="31" t="s">
        <v>1338</v>
      </c>
      <c r="M2590" s="31">
        <f t="shared" si="95"/>
        <v>5.0096339113680104</v>
      </c>
      <c r="N2590" s="31">
        <f t="shared" si="93"/>
        <v>0</v>
      </c>
    </row>
    <row r="2591" spans="1:14" x14ac:dyDescent="0.45">
      <c r="A2591" s="31" t="str">
        <f t="shared" si="94"/>
        <v>E10000031_CIN episodes for children aged &lt;1 at 31st March 2019 with emotional abuse identified as a factor at CIN assessment (excluding looked after children)_Number</v>
      </c>
      <c r="B2591" s="31" t="s">
        <v>454</v>
      </c>
      <c r="C2591" s="31" t="s">
        <v>455</v>
      </c>
      <c r="D2591" s="31" t="s">
        <v>474</v>
      </c>
      <c r="E2591" s="31" t="s">
        <v>475</v>
      </c>
      <c r="F2591" s="31" t="s">
        <v>131</v>
      </c>
      <c r="G2591" s="31" t="s">
        <v>133</v>
      </c>
      <c r="H2591" s="31" t="s">
        <v>743</v>
      </c>
      <c r="I2591" s="31">
        <v>35</v>
      </c>
      <c r="J2591" s="31">
        <v>6079</v>
      </c>
      <c r="K2591" s="31">
        <v>5.7575259088665902</v>
      </c>
      <c r="L2591" s="31" t="s">
        <v>1320</v>
      </c>
      <c r="M2591" s="31">
        <f t="shared" si="95"/>
        <v>5.7575259088665902</v>
      </c>
      <c r="N2591" s="31">
        <f t="shared" si="93"/>
        <v>0</v>
      </c>
    </row>
    <row r="2592" spans="1:14" x14ac:dyDescent="0.45">
      <c r="A2592" s="31" t="str">
        <f t="shared" si="94"/>
        <v>E10000032_CIN episodes for children aged &lt;1 at 31st March 2019 with emotional abuse identified as a factor at CIN assessment (excluding looked after children)_Number</v>
      </c>
      <c r="B2592" s="31" t="s">
        <v>458</v>
      </c>
      <c r="C2592" s="31" t="s">
        <v>459</v>
      </c>
      <c r="D2592" s="31" t="s">
        <v>474</v>
      </c>
      <c r="E2592" s="31" t="s">
        <v>475</v>
      </c>
      <c r="F2592" s="31" t="s">
        <v>131</v>
      </c>
      <c r="G2592" s="31" t="s">
        <v>133</v>
      </c>
      <c r="H2592" s="31" t="s">
        <v>743</v>
      </c>
      <c r="I2592" s="31">
        <v>92</v>
      </c>
      <c r="J2592" s="31">
        <v>8578</v>
      </c>
      <c r="K2592" s="31">
        <v>10.7251107484262</v>
      </c>
      <c r="L2592" s="31" t="s">
        <v>1312</v>
      </c>
      <c r="M2592" s="31">
        <f t="shared" si="95"/>
        <v>10.7251107484262</v>
      </c>
      <c r="N2592" s="31">
        <f t="shared" si="93"/>
        <v>0</v>
      </c>
    </row>
    <row r="2593" spans="1:14" x14ac:dyDescent="0.45">
      <c r="A2593" s="31" t="str">
        <f t="shared" si="94"/>
        <v>NA_CIN episodes for children aged &lt;1 at 31st March 2019 with sexual abuse identified as a factor at CIN assessment (excluding looked after children)_Number</v>
      </c>
      <c r="B2593" s="31" t="s">
        <v>13</v>
      </c>
      <c r="C2593" s="31" t="s">
        <v>737</v>
      </c>
      <c r="D2593" s="31" t="s">
        <v>474</v>
      </c>
      <c r="E2593" s="31" t="s">
        <v>475</v>
      </c>
      <c r="F2593" s="31" t="s">
        <v>131</v>
      </c>
      <c r="G2593" s="31" t="s">
        <v>136</v>
      </c>
      <c r="H2593" s="31" t="s">
        <v>743</v>
      </c>
      <c r="I2593" s="31">
        <v>1003</v>
      </c>
      <c r="J2593" s="31">
        <v>637834</v>
      </c>
      <c r="K2593" s="31">
        <f>I2593/J2593*1000</f>
        <v>1.572509461709473</v>
      </c>
      <c r="L2593" s="31" t="str">
        <f>CONCATENATE(ROUND(K2593,2)," per 1000 under 1 yr olds")</f>
        <v>1.57 per 1000 under 1 yr olds</v>
      </c>
      <c r="M2593" s="31">
        <f t="shared" si="95"/>
        <v>1.572509461709473</v>
      </c>
      <c r="N2593" s="31">
        <f t="shared" si="93"/>
        <v>0</v>
      </c>
    </row>
    <row r="2594" spans="1:14" x14ac:dyDescent="0.45">
      <c r="A2594" s="31" t="str">
        <f t="shared" si="94"/>
        <v>E09000001_CIN episodes for children aged &lt;1 at 31st March 2019 with sexual abuse identified as a factor at CIN assessment (excluding looked after children)_Number</v>
      </c>
      <c r="B2594" s="31" t="s">
        <v>582</v>
      </c>
      <c r="C2594" s="31" t="s">
        <v>583</v>
      </c>
      <c r="D2594" s="31" t="s">
        <v>474</v>
      </c>
      <c r="E2594" s="31" t="s">
        <v>475</v>
      </c>
      <c r="F2594" s="31" t="s">
        <v>131</v>
      </c>
      <c r="G2594" s="31" t="s">
        <v>136</v>
      </c>
      <c r="H2594" s="31" t="s">
        <v>743</v>
      </c>
      <c r="I2594" s="31">
        <v>0</v>
      </c>
      <c r="J2594" s="31">
        <v>73</v>
      </c>
      <c r="K2594" s="31">
        <v>0</v>
      </c>
      <c r="L2594" s="31" t="s">
        <v>1112</v>
      </c>
      <c r="M2594" s="31">
        <f t="shared" si="95"/>
        <v>0</v>
      </c>
      <c r="N2594" s="31">
        <f t="shared" si="93"/>
        <v>1</v>
      </c>
    </row>
    <row r="2595" spans="1:14" x14ac:dyDescent="0.45">
      <c r="A2595" s="31" t="str">
        <f t="shared" si="94"/>
        <v>E09000007_CIN episodes for children aged &lt;1 at 31st March 2019 with sexual abuse identified as a factor at CIN assessment (excluding looked after children)_Number</v>
      </c>
      <c r="B2595" s="31" t="s">
        <v>277</v>
      </c>
      <c r="C2595" s="31" t="s">
        <v>278</v>
      </c>
      <c r="D2595" s="31" t="s">
        <v>474</v>
      </c>
      <c r="E2595" s="31" t="s">
        <v>475</v>
      </c>
      <c r="F2595" s="31" t="s">
        <v>131</v>
      </c>
      <c r="G2595" s="31" t="s">
        <v>136</v>
      </c>
      <c r="H2595" s="31" t="s">
        <v>743</v>
      </c>
      <c r="I2595" s="31">
        <v>0</v>
      </c>
      <c r="J2595" s="31">
        <v>2541</v>
      </c>
      <c r="K2595" s="31">
        <v>0</v>
      </c>
      <c r="L2595" s="31" t="s">
        <v>1112</v>
      </c>
      <c r="M2595" s="31">
        <f t="shared" si="95"/>
        <v>0</v>
      </c>
      <c r="N2595" s="31">
        <f t="shared" si="93"/>
        <v>0</v>
      </c>
    </row>
    <row r="2596" spans="1:14" x14ac:dyDescent="0.45">
      <c r="A2596" s="31" t="str">
        <f t="shared" si="94"/>
        <v>E09000011_CIN episodes for children aged &lt;1 at 31st March 2019 with sexual abuse identified as a factor at CIN assessment (excluding looked after children)_Number</v>
      </c>
      <c r="B2596" s="31" t="s">
        <v>518</v>
      </c>
      <c r="C2596" s="31" t="s">
        <v>519</v>
      </c>
      <c r="D2596" s="31" t="s">
        <v>474</v>
      </c>
      <c r="E2596" s="31" t="s">
        <v>475</v>
      </c>
      <c r="F2596" s="31" t="s">
        <v>131</v>
      </c>
      <c r="G2596" s="31" t="s">
        <v>136</v>
      </c>
      <c r="H2596" s="31" t="s">
        <v>743</v>
      </c>
      <c r="I2596" s="31" t="s">
        <v>1280</v>
      </c>
      <c r="J2596" s="31">
        <v>4393</v>
      </c>
      <c r="K2596" s="31" t="s">
        <v>1280</v>
      </c>
      <c r="L2596" s="31" t="s">
        <v>70</v>
      </c>
      <c r="M2596" s="31" t="s">
        <v>70</v>
      </c>
      <c r="N2596" s="31">
        <f t="shared" si="93"/>
        <v>0</v>
      </c>
    </row>
    <row r="2597" spans="1:14" x14ac:dyDescent="0.45">
      <c r="A2597" s="31" t="str">
        <f t="shared" si="94"/>
        <v>E09000012_CIN episodes for children aged &lt;1 at 31st March 2019 with sexual abuse identified as a factor at CIN assessment (excluding looked after children)_Number</v>
      </c>
      <c r="B2597" s="31" t="s">
        <v>498</v>
      </c>
      <c r="C2597" s="31" t="s">
        <v>499</v>
      </c>
      <c r="D2597" s="31" t="s">
        <v>474</v>
      </c>
      <c r="E2597" s="31" t="s">
        <v>475</v>
      </c>
      <c r="F2597" s="31" t="s">
        <v>131</v>
      </c>
      <c r="G2597" s="31" t="s">
        <v>136</v>
      </c>
      <c r="H2597" s="31" t="s">
        <v>743</v>
      </c>
      <c r="I2597" s="31" t="s">
        <v>1280</v>
      </c>
      <c r="J2597" s="31">
        <v>4211</v>
      </c>
      <c r="K2597" s="31" t="s">
        <v>1280</v>
      </c>
      <c r="L2597" s="31" t="s">
        <v>70</v>
      </c>
      <c r="M2597" s="31" t="s">
        <v>70</v>
      </c>
      <c r="N2597" s="31">
        <f t="shared" si="93"/>
        <v>0</v>
      </c>
    </row>
    <row r="2598" spans="1:14" x14ac:dyDescent="0.45">
      <c r="A2598" s="31" t="str">
        <f t="shared" si="94"/>
        <v>E09000013_CIN episodes for children aged &lt;1 at 31st March 2019 with sexual abuse identified as a factor at CIN assessment (excluding looked after children)_Number</v>
      </c>
      <c r="B2598" s="31" t="s">
        <v>491</v>
      </c>
      <c r="C2598" s="31" t="s">
        <v>723</v>
      </c>
      <c r="D2598" s="31" t="s">
        <v>474</v>
      </c>
      <c r="E2598" s="31" t="s">
        <v>475</v>
      </c>
      <c r="F2598" s="31" t="s">
        <v>131</v>
      </c>
      <c r="G2598" s="31" t="s">
        <v>136</v>
      </c>
      <c r="H2598" s="31" t="s">
        <v>743</v>
      </c>
      <c r="I2598" s="31">
        <v>0</v>
      </c>
      <c r="J2598" s="31">
        <v>2319</v>
      </c>
      <c r="K2598" s="31">
        <v>0</v>
      </c>
      <c r="L2598" s="31" t="s">
        <v>1112</v>
      </c>
      <c r="M2598" s="31">
        <f t="shared" si="95"/>
        <v>0</v>
      </c>
      <c r="N2598" s="31">
        <f t="shared" si="93"/>
        <v>0</v>
      </c>
    </row>
    <row r="2599" spans="1:14" x14ac:dyDescent="0.45">
      <c r="A2599" s="31" t="str">
        <f t="shared" si="94"/>
        <v>E09000019_CIN episodes for children aged &lt;1 at 31st March 2019 with sexual abuse identified as a factor at CIN assessment (excluding looked after children)_Number</v>
      </c>
      <c r="B2599" s="31" t="s">
        <v>500</v>
      </c>
      <c r="C2599" s="31" t="s">
        <v>501</v>
      </c>
      <c r="D2599" s="31" t="s">
        <v>474</v>
      </c>
      <c r="E2599" s="31" t="s">
        <v>475</v>
      </c>
      <c r="F2599" s="31" t="s">
        <v>131</v>
      </c>
      <c r="G2599" s="31" t="s">
        <v>136</v>
      </c>
      <c r="H2599" s="31" t="s">
        <v>743</v>
      </c>
      <c r="I2599" s="31" t="s">
        <v>1280</v>
      </c>
      <c r="J2599" s="31">
        <v>2727</v>
      </c>
      <c r="K2599" s="31" t="s">
        <v>1280</v>
      </c>
      <c r="L2599" s="31" t="s">
        <v>70</v>
      </c>
      <c r="M2599" s="31" t="s">
        <v>70</v>
      </c>
      <c r="N2599" s="31">
        <f t="shared" si="93"/>
        <v>0</v>
      </c>
    </row>
    <row r="2600" spans="1:14" x14ac:dyDescent="0.45">
      <c r="A2600" s="31" t="str">
        <f t="shared" si="94"/>
        <v>E09000020_CIN episodes for children aged &lt;1 at 31st March 2019 with sexual abuse identified as a factor at CIN assessment (excluding looked after children)_Number</v>
      </c>
      <c r="B2600" s="31" t="s">
        <v>479</v>
      </c>
      <c r="C2600" s="31" t="s">
        <v>674</v>
      </c>
      <c r="D2600" s="31" t="s">
        <v>474</v>
      </c>
      <c r="E2600" s="31" t="s">
        <v>475</v>
      </c>
      <c r="F2600" s="31" t="s">
        <v>131</v>
      </c>
      <c r="G2600" s="31" t="s">
        <v>136</v>
      </c>
      <c r="H2600" s="31" t="s">
        <v>743</v>
      </c>
      <c r="I2600" s="31">
        <v>0</v>
      </c>
      <c r="J2600" s="31">
        <v>1568</v>
      </c>
      <c r="K2600" s="31">
        <v>0</v>
      </c>
      <c r="L2600" s="31" t="s">
        <v>1112</v>
      </c>
      <c r="M2600" s="31">
        <f t="shared" si="95"/>
        <v>0</v>
      </c>
      <c r="N2600" s="31">
        <f t="shared" si="93"/>
        <v>0</v>
      </c>
    </row>
    <row r="2601" spans="1:14" x14ac:dyDescent="0.45">
      <c r="A2601" s="31" t="str">
        <f t="shared" si="94"/>
        <v>E09000022_CIN episodes for children aged &lt;1 at 31st March 2019 with sexual abuse identified as a factor at CIN assessment (excluding looked after children)_Number</v>
      </c>
      <c r="B2601" s="31" t="s">
        <v>335</v>
      </c>
      <c r="C2601" s="31" t="s">
        <v>336</v>
      </c>
      <c r="D2601" s="31" t="s">
        <v>474</v>
      </c>
      <c r="E2601" s="31" t="s">
        <v>475</v>
      </c>
      <c r="F2601" s="31" t="s">
        <v>131</v>
      </c>
      <c r="G2601" s="31" t="s">
        <v>136</v>
      </c>
      <c r="H2601" s="31" t="s">
        <v>743</v>
      </c>
      <c r="I2601" s="31" t="s">
        <v>1280</v>
      </c>
      <c r="J2601" s="31">
        <v>3935</v>
      </c>
      <c r="K2601" s="31" t="s">
        <v>1280</v>
      </c>
      <c r="L2601" s="31" t="s">
        <v>70</v>
      </c>
      <c r="M2601" s="31" t="s">
        <v>70</v>
      </c>
      <c r="N2601" s="31">
        <f t="shared" si="93"/>
        <v>0</v>
      </c>
    </row>
    <row r="2602" spans="1:14" x14ac:dyDescent="0.45">
      <c r="A2602" s="31" t="str">
        <f t="shared" si="94"/>
        <v>E09000023_CIN episodes for children aged &lt;1 at 31st March 2019 with sexual abuse identified as a factor at CIN assessment (excluding looked after children)_Number</v>
      </c>
      <c r="B2602" s="31" t="s">
        <v>343</v>
      </c>
      <c r="C2602" s="31" t="s">
        <v>344</v>
      </c>
      <c r="D2602" s="31" t="s">
        <v>474</v>
      </c>
      <c r="E2602" s="31" t="s">
        <v>475</v>
      </c>
      <c r="F2602" s="31" t="s">
        <v>131</v>
      </c>
      <c r="G2602" s="31" t="s">
        <v>136</v>
      </c>
      <c r="H2602" s="31" t="s">
        <v>743</v>
      </c>
      <c r="I2602" s="31" t="s">
        <v>1280</v>
      </c>
      <c r="J2602" s="31">
        <v>4505</v>
      </c>
      <c r="K2602" s="31" t="s">
        <v>1280</v>
      </c>
      <c r="L2602" s="31" t="s">
        <v>70</v>
      </c>
      <c r="M2602" s="31" t="s">
        <v>70</v>
      </c>
      <c r="N2602" s="31">
        <f t="shared" si="93"/>
        <v>0</v>
      </c>
    </row>
    <row r="2603" spans="1:14" x14ac:dyDescent="0.45">
      <c r="A2603" s="31" t="str">
        <f t="shared" si="94"/>
        <v>E09000028_CIN episodes for children aged &lt;1 at 31st March 2019 with sexual abuse identified as a factor at CIN assessment (excluding looked after children)_Number</v>
      </c>
      <c r="B2603" s="31" t="s">
        <v>414</v>
      </c>
      <c r="C2603" s="31" t="s">
        <v>415</v>
      </c>
      <c r="D2603" s="31" t="s">
        <v>474</v>
      </c>
      <c r="E2603" s="31" t="s">
        <v>475</v>
      </c>
      <c r="F2603" s="31" t="s">
        <v>131</v>
      </c>
      <c r="G2603" s="31" t="s">
        <v>136</v>
      </c>
      <c r="H2603" s="31" t="s">
        <v>743</v>
      </c>
      <c r="I2603" s="31" t="s">
        <v>1280</v>
      </c>
      <c r="J2603" s="31">
        <v>4154</v>
      </c>
      <c r="K2603" s="31" t="s">
        <v>1280</v>
      </c>
      <c r="L2603" s="31" t="s">
        <v>70</v>
      </c>
      <c r="M2603" s="31" t="s">
        <v>70</v>
      </c>
      <c r="N2603" s="31">
        <f t="shared" si="93"/>
        <v>0</v>
      </c>
    </row>
    <row r="2604" spans="1:14" x14ac:dyDescent="0.45">
      <c r="A2604" s="31" t="str">
        <f t="shared" si="94"/>
        <v>E09000030_CIN episodes for children aged &lt;1 at 31st March 2019 with sexual abuse identified as a factor at CIN assessment (excluding looked after children)_Number</v>
      </c>
      <c r="B2604" s="31" t="s">
        <v>440</v>
      </c>
      <c r="C2604" s="31" t="s">
        <v>441</v>
      </c>
      <c r="D2604" s="31" t="s">
        <v>474</v>
      </c>
      <c r="E2604" s="31" t="s">
        <v>475</v>
      </c>
      <c r="F2604" s="31" t="s">
        <v>131</v>
      </c>
      <c r="G2604" s="31" t="s">
        <v>136</v>
      </c>
      <c r="H2604" s="31" t="s">
        <v>743</v>
      </c>
      <c r="I2604" s="31">
        <v>6</v>
      </c>
      <c r="J2604" s="31">
        <v>4529</v>
      </c>
      <c r="K2604" s="31">
        <v>1.3247957606535701</v>
      </c>
      <c r="L2604" s="31" t="s">
        <v>1359</v>
      </c>
      <c r="M2604" s="31">
        <f t="shared" si="95"/>
        <v>1.3247957606535701</v>
      </c>
      <c r="N2604" s="31">
        <f t="shared" si="93"/>
        <v>0</v>
      </c>
    </row>
    <row r="2605" spans="1:14" x14ac:dyDescent="0.45">
      <c r="A2605" s="31" t="str">
        <f t="shared" si="94"/>
        <v>E09000032_CIN episodes for children aged &lt;1 at 31st March 2019 with sexual abuse identified as a factor at CIN assessment (excluding looked after children)_Number</v>
      </c>
      <c r="B2605" s="31" t="s">
        <v>450</v>
      </c>
      <c r="C2605" s="31" t="s">
        <v>451</v>
      </c>
      <c r="D2605" s="31" t="s">
        <v>474</v>
      </c>
      <c r="E2605" s="31" t="s">
        <v>475</v>
      </c>
      <c r="F2605" s="31" t="s">
        <v>131</v>
      </c>
      <c r="G2605" s="31" t="s">
        <v>136</v>
      </c>
      <c r="H2605" s="31" t="s">
        <v>743</v>
      </c>
      <c r="I2605" s="31">
        <v>0</v>
      </c>
      <c r="J2605" s="31">
        <v>4567</v>
      </c>
      <c r="K2605" s="31">
        <v>0</v>
      </c>
      <c r="L2605" s="31" t="s">
        <v>1112</v>
      </c>
      <c r="M2605" s="31">
        <f t="shared" si="95"/>
        <v>0</v>
      </c>
      <c r="N2605" s="31">
        <f t="shared" si="93"/>
        <v>0</v>
      </c>
    </row>
    <row r="2606" spans="1:14" x14ac:dyDescent="0.45">
      <c r="A2606" s="31" t="str">
        <f t="shared" si="94"/>
        <v>E09000033_CIN episodes for children aged &lt;1 at 31st March 2019 with sexual abuse identified as a factor at CIN assessment (excluding looked after children)_Number</v>
      </c>
      <c r="B2606" s="31" t="s">
        <v>506</v>
      </c>
      <c r="C2606" s="31" t="s">
        <v>507</v>
      </c>
      <c r="D2606" s="31" t="s">
        <v>474</v>
      </c>
      <c r="E2606" s="31" t="s">
        <v>475</v>
      </c>
      <c r="F2606" s="31" t="s">
        <v>131</v>
      </c>
      <c r="G2606" s="31" t="s">
        <v>136</v>
      </c>
      <c r="H2606" s="31" t="s">
        <v>743</v>
      </c>
      <c r="I2606" s="31">
        <v>0</v>
      </c>
      <c r="J2606" s="31">
        <v>2589</v>
      </c>
      <c r="K2606" s="31">
        <v>0</v>
      </c>
      <c r="L2606" s="31" t="s">
        <v>1112</v>
      </c>
      <c r="M2606" s="31">
        <f t="shared" si="95"/>
        <v>0</v>
      </c>
      <c r="N2606" s="31">
        <f t="shared" si="93"/>
        <v>0</v>
      </c>
    </row>
    <row r="2607" spans="1:14" x14ac:dyDescent="0.45">
      <c r="A2607" s="31" t="str">
        <f t="shared" si="94"/>
        <v>E09000002_CIN episodes for children aged &lt;1 at 31st March 2019 with sexual abuse identified as a factor at CIN assessment (excluding looked after children)_Number</v>
      </c>
      <c r="B2607" s="31" t="s">
        <v>227</v>
      </c>
      <c r="C2607" s="31" t="s">
        <v>228</v>
      </c>
      <c r="D2607" s="31" t="s">
        <v>474</v>
      </c>
      <c r="E2607" s="31" t="s">
        <v>475</v>
      </c>
      <c r="F2607" s="31" t="s">
        <v>131</v>
      </c>
      <c r="G2607" s="31" t="s">
        <v>136</v>
      </c>
      <c r="H2607" s="31" t="s">
        <v>743</v>
      </c>
      <c r="I2607" s="31" t="s">
        <v>1280</v>
      </c>
      <c r="J2607" s="31">
        <v>3819</v>
      </c>
      <c r="K2607" s="31" t="s">
        <v>1280</v>
      </c>
      <c r="L2607" s="31" t="s">
        <v>70</v>
      </c>
      <c r="M2607" s="31" t="s">
        <v>70</v>
      </c>
      <c r="N2607" s="31">
        <f t="shared" si="93"/>
        <v>0</v>
      </c>
    </row>
    <row r="2608" spans="1:14" x14ac:dyDescent="0.45">
      <c r="A2608" s="31" t="str">
        <f t="shared" si="94"/>
        <v>E09000003_CIN episodes for children aged &lt;1 at 31st March 2019 with sexual abuse identified as a factor at CIN assessment (excluding looked after children)_Number</v>
      </c>
      <c r="B2608" s="31" t="s">
        <v>233</v>
      </c>
      <c r="C2608" s="31" t="s">
        <v>234</v>
      </c>
      <c r="D2608" s="31" t="s">
        <v>474</v>
      </c>
      <c r="E2608" s="31" t="s">
        <v>475</v>
      </c>
      <c r="F2608" s="31" t="s">
        <v>131</v>
      </c>
      <c r="G2608" s="31" t="s">
        <v>136</v>
      </c>
      <c r="H2608" s="31" t="s">
        <v>743</v>
      </c>
      <c r="I2608" s="31" t="s">
        <v>1280</v>
      </c>
      <c r="J2608" s="31">
        <v>5250</v>
      </c>
      <c r="K2608" s="31" t="s">
        <v>1280</v>
      </c>
      <c r="L2608" s="31" t="s">
        <v>70</v>
      </c>
      <c r="M2608" s="31" t="s">
        <v>70</v>
      </c>
      <c r="N2608" s="31">
        <f t="shared" si="93"/>
        <v>0</v>
      </c>
    </row>
    <row r="2609" spans="1:14" x14ac:dyDescent="0.45">
      <c r="A2609" s="31" t="str">
        <f t="shared" si="94"/>
        <v>E09000004_CIN episodes for children aged &lt;1 at 31st March 2019 with sexual abuse identified as a factor at CIN assessment (excluding looked after children)_Number</v>
      </c>
      <c r="B2609" s="31" t="s">
        <v>242</v>
      </c>
      <c r="C2609" s="31" t="s">
        <v>243</v>
      </c>
      <c r="D2609" s="31" t="s">
        <v>474</v>
      </c>
      <c r="E2609" s="31" t="s">
        <v>475</v>
      </c>
      <c r="F2609" s="31" t="s">
        <v>131</v>
      </c>
      <c r="G2609" s="31" t="s">
        <v>136</v>
      </c>
      <c r="H2609" s="31" t="s">
        <v>743</v>
      </c>
      <c r="I2609" s="31">
        <v>0</v>
      </c>
      <c r="J2609" s="31">
        <v>3133</v>
      </c>
      <c r="K2609" s="31">
        <v>0</v>
      </c>
      <c r="L2609" s="31" t="s">
        <v>1112</v>
      </c>
      <c r="M2609" s="31">
        <f t="shared" si="95"/>
        <v>0</v>
      </c>
      <c r="N2609" s="31">
        <f t="shared" si="93"/>
        <v>0</v>
      </c>
    </row>
    <row r="2610" spans="1:14" x14ac:dyDescent="0.45">
      <c r="A2610" s="31" t="str">
        <f t="shared" si="94"/>
        <v>E09000005_CIN episodes for children aged &lt;1 at 31st March 2019 with sexual abuse identified as a factor at CIN assessment (excluding looked after children)_Number</v>
      </c>
      <c r="B2610" s="31" t="s">
        <v>261</v>
      </c>
      <c r="C2610" s="31" t="s">
        <v>262</v>
      </c>
      <c r="D2610" s="31" t="s">
        <v>474</v>
      </c>
      <c r="E2610" s="31" t="s">
        <v>475</v>
      </c>
      <c r="F2610" s="31" t="s">
        <v>131</v>
      </c>
      <c r="G2610" s="31" t="s">
        <v>136</v>
      </c>
      <c r="H2610" s="31" t="s">
        <v>743</v>
      </c>
      <c r="I2610" s="31">
        <v>0</v>
      </c>
      <c r="J2610" s="31">
        <v>4825</v>
      </c>
      <c r="K2610" s="31">
        <v>0</v>
      </c>
      <c r="L2610" s="31" t="s">
        <v>1112</v>
      </c>
      <c r="M2610" s="31">
        <f t="shared" si="95"/>
        <v>0</v>
      </c>
      <c r="N2610" s="31">
        <f t="shared" si="93"/>
        <v>0</v>
      </c>
    </row>
    <row r="2611" spans="1:14" x14ac:dyDescent="0.45">
      <c r="A2611" s="31" t="str">
        <f t="shared" si="94"/>
        <v>E09000006_CIN episodes for children aged &lt;1 at 31st March 2019 with sexual abuse identified as a factor at CIN assessment (excluding looked after children)_Number</v>
      </c>
      <c r="B2611" s="31" t="s">
        <v>267</v>
      </c>
      <c r="C2611" s="31" t="s">
        <v>268</v>
      </c>
      <c r="D2611" s="31" t="s">
        <v>474</v>
      </c>
      <c r="E2611" s="31" t="s">
        <v>475</v>
      </c>
      <c r="F2611" s="31" t="s">
        <v>131</v>
      </c>
      <c r="G2611" s="31" t="s">
        <v>136</v>
      </c>
      <c r="H2611" s="31" t="s">
        <v>743</v>
      </c>
      <c r="I2611" s="31">
        <v>8</v>
      </c>
      <c r="J2611" s="31">
        <v>4232</v>
      </c>
      <c r="K2611" s="31">
        <v>1.89035916824197</v>
      </c>
      <c r="L2611" s="31" t="s">
        <v>1340</v>
      </c>
      <c r="M2611" s="31">
        <f t="shared" si="95"/>
        <v>1.89035916824197</v>
      </c>
      <c r="N2611" s="31">
        <f t="shared" si="93"/>
        <v>0</v>
      </c>
    </row>
    <row r="2612" spans="1:14" x14ac:dyDescent="0.45">
      <c r="A2612" s="31" t="str">
        <f t="shared" si="94"/>
        <v>E09000008_CIN episodes for children aged &lt;1 at 31st March 2019 with sexual abuse identified as a factor at CIN assessment (excluding looked after children)_Number</v>
      </c>
      <c r="B2612" s="31" t="s">
        <v>486</v>
      </c>
      <c r="C2612" s="31" t="s">
        <v>487</v>
      </c>
      <c r="D2612" s="31" t="s">
        <v>474</v>
      </c>
      <c r="E2612" s="31" t="s">
        <v>475</v>
      </c>
      <c r="F2612" s="31" t="s">
        <v>131</v>
      </c>
      <c r="G2612" s="31" t="s">
        <v>136</v>
      </c>
      <c r="H2612" s="31" t="s">
        <v>743</v>
      </c>
      <c r="I2612" s="31" t="s">
        <v>1280</v>
      </c>
      <c r="J2612" s="31">
        <v>5591</v>
      </c>
      <c r="K2612" s="31" t="s">
        <v>1280</v>
      </c>
      <c r="L2612" s="31" t="s">
        <v>70</v>
      </c>
      <c r="M2612" s="31" t="s">
        <v>70</v>
      </c>
      <c r="N2612" s="31">
        <f t="shared" si="93"/>
        <v>0</v>
      </c>
    </row>
    <row r="2613" spans="1:14" x14ac:dyDescent="0.45">
      <c r="A2613" s="31" t="str">
        <f t="shared" si="94"/>
        <v>E09000009_CIN episodes for children aged &lt;1 at 31st March 2019 with sexual abuse identified as a factor at CIN assessment (excluding looked after children)_Number</v>
      </c>
      <c r="B2613" s="31" t="s">
        <v>509</v>
      </c>
      <c r="C2613" s="31" t="s">
        <v>510</v>
      </c>
      <c r="D2613" s="31" t="s">
        <v>474</v>
      </c>
      <c r="E2613" s="31" t="s">
        <v>475</v>
      </c>
      <c r="F2613" s="31" t="s">
        <v>131</v>
      </c>
      <c r="G2613" s="31" t="s">
        <v>136</v>
      </c>
      <c r="H2613" s="31" t="s">
        <v>743</v>
      </c>
      <c r="I2613" s="31">
        <v>5</v>
      </c>
      <c r="J2613" s="31">
        <v>4807</v>
      </c>
      <c r="K2613" s="31">
        <v>1.0401497815685501</v>
      </c>
      <c r="L2613" s="31" t="s">
        <v>1376</v>
      </c>
      <c r="M2613" s="31">
        <f t="shared" si="95"/>
        <v>1.0401497815685501</v>
      </c>
      <c r="N2613" s="31">
        <f t="shared" si="93"/>
        <v>0</v>
      </c>
    </row>
    <row r="2614" spans="1:14" x14ac:dyDescent="0.45">
      <c r="A2614" s="31" t="str">
        <f t="shared" si="94"/>
        <v>E09000010_CIN episodes for children aged &lt;1 at 31st March 2019 with sexual abuse identified as a factor at CIN assessment (excluding looked after children)_Number</v>
      </c>
      <c r="B2614" s="31" t="s">
        <v>301</v>
      </c>
      <c r="C2614" s="31" t="s">
        <v>302</v>
      </c>
      <c r="D2614" s="31" t="s">
        <v>474</v>
      </c>
      <c r="E2614" s="31" t="s">
        <v>475</v>
      </c>
      <c r="F2614" s="31" t="s">
        <v>131</v>
      </c>
      <c r="G2614" s="31" t="s">
        <v>136</v>
      </c>
      <c r="H2614" s="31" t="s">
        <v>743</v>
      </c>
      <c r="I2614" s="31">
        <v>5</v>
      </c>
      <c r="J2614" s="31">
        <v>4739</v>
      </c>
      <c r="K2614" s="31">
        <v>1.0550749103186301</v>
      </c>
      <c r="L2614" s="31" t="s">
        <v>1377</v>
      </c>
      <c r="M2614" s="31">
        <f t="shared" si="95"/>
        <v>1.0550749103186301</v>
      </c>
      <c r="N2614" s="31">
        <f t="shared" si="93"/>
        <v>0</v>
      </c>
    </row>
    <row r="2615" spans="1:14" x14ac:dyDescent="0.45">
      <c r="A2615" s="31" t="str">
        <f t="shared" si="94"/>
        <v>E09000014_CIN episodes for children aged &lt;1 at 31st March 2019 with sexual abuse identified as a factor at CIN assessment (excluding looked after children)_Number</v>
      </c>
      <c r="B2615" s="31" t="s">
        <v>311</v>
      </c>
      <c r="C2615" s="31" t="s">
        <v>312</v>
      </c>
      <c r="D2615" s="31" t="s">
        <v>474</v>
      </c>
      <c r="E2615" s="31" t="s">
        <v>475</v>
      </c>
      <c r="F2615" s="31" t="s">
        <v>131</v>
      </c>
      <c r="G2615" s="31" t="s">
        <v>136</v>
      </c>
      <c r="H2615" s="31" t="s">
        <v>743</v>
      </c>
      <c r="I2615" s="31" t="s">
        <v>1280</v>
      </c>
      <c r="J2615" s="31">
        <v>3767</v>
      </c>
      <c r="K2615" s="31" t="s">
        <v>1280</v>
      </c>
      <c r="L2615" s="31" t="s">
        <v>70</v>
      </c>
      <c r="M2615" s="31" t="s">
        <v>70</v>
      </c>
      <c r="N2615" s="31">
        <f t="shared" si="93"/>
        <v>0</v>
      </c>
    </row>
    <row r="2616" spans="1:14" x14ac:dyDescent="0.45">
      <c r="A2616" s="31" t="str">
        <f t="shared" si="94"/>
        <v>E09000015_CIN episodes for children aged &lt;1 at 31st March 2019 with sexual abuse identified as a factor at CIN assessment (excluding looked after children)_Number</v>
      </c>
      <c r="B2616" s="31" t="s">
        <v>496</v>
      </c>
      <c r="C2616" s="31" t="s">
        <v>497</v>
      </c>
      <c r="D2616" s="31" t="s">
        <v>474</v>
      </c>
      <c r="E2616" s="31" t="s">
        <v>475</v>
      </c>
      <c r="F2616" s="31" t="s">
        <v>131</v>
      </c>
      <c r="G2616" s="31" t="s">
        <v>136</v>
      </c>
      <c r="H2616" s="31" t="s">
        <v>743</v>
      </c>
      <c r="I2616" s="31" t="s">
        <v>1280</v>
      </c>
      <c r="J2616" s="31">
        <v>3577</v>
      </c>
      <c r="K2616" s="31" t="s">
        <v>1280</v>
      </c>
      <c r="L2616" s="31" t="s">
        <v>70</v>
      </c>
      <c r="M2616" s="31" t="s">
        <v>70</v>
      </c>
      <c r="N2616" s="31">
        <f t="shared" si="93"/>
        <v>0</v>
      </c>
    </row>
    <row r="2617" spans="1:14" x14ac:dyDescent="0.45">
      <c r="A2617" s="31" t="str">
        <f t="shared" si="94"/>
        <v>E09000016_CIN episodes for children aged &lt;1 at 31st March 2019 with sexual abuse identified as a factor at CIN assessment (excluding looked after children)_Number</v>
      </c>
      <c r="B2617" s="31" t="s">
        <v>315</v>
      </c>
      <c r="C2617" s="31" t="s">
        <v>316</v>
      </c>
      <c r="D2617" s="31" t="s">
        <v>474</v>
      </c>
      <c r="E2617" s="31" t="s">
        <v>475</v>
      </c>
      <c r="F2617" s="31" t="s">
        <v>131</v>
      </c>
      <c r="G2617" s="31" t="s">
        <v>136</v>
      </c>
      <c r="H2617" s="31" t="s">
        <v>743</v>
      </c>
      <c r="I2617" s="31" t="s">
        <v>1280</v>
      </c>
      <c r="J2617" s="31">
        <v>3365</v>
      </c>
      <c r="K2617" s="31" t="s">
        <v>1280</v>
      </c>
      <c r="L2617" s="31" t="s">
        <v>70</v>
      </c>
      <c r="M2617" s="31" t="s">
        <v>70</v>
      </c>
      <c r="N2617" s="31">
        <f t="shared" si="93"/>
        <v>0</v>
      </c>
    </row>
    <row r="2618" spans="1:14" x14ac:dyDescent="0.45">
      <c r="A2618" s="31" t="str">
        <f t="shared" si="94"/>
        <v>E09000017_CIN episodes for children aged &lt;1 at 31st March 2019 with sexual abuse identified as a factor at CIN assessment (excluding looked after children)_Number</v>
      </c>
      <c r="B2618" s="31" t="s">
        <v>321</v>
      </c>
      <c r="C2618" s="31" t="s">
        <v>322</v>
      </c>
      <c r="D2618" s="31" t="s">
        <v>474</v>
      </c>
      <c r="E2618" s="31" t="s">
        <v>475</v>
      </c>
      <c r="F2618" s="31" t="s">
        <v>131</v>
      </c>
      <c r="G2618" s="31" t="s">
        <v>136</v>
      </c>
      <c r="H2618" s="31" t="s">
        <v>743</v>
      </c>
      <c r="I2618" s="31" t="s">
        <v>1280</v>
      </c>
      <c r="J2618" s="31">
        <v>4372</v>
      </c>
      <c r="K2618" s="31" t="s">
        <v>1280</v>
      </c>
      <c r="L2618" s="31" t="s">
        <v>70</v>
      </c>
      <c r="M2618" s="31" t="s">
        <v>70</v>
      </c>
      <c r="N2618" s="31">
        <f t="shared" si="93"/>
        <v>0</v>
      </c>
    </row>
    <row r="2619" spans="1:14" x14ac:dyDescent="0.45">
      <c r="A2619" s="31" t="str">
        <f t="shared" si="94"/>
        <v>E09000018_CIN episodes for children aged &lt;1 at 31st March 2019 with sexual abuse identified as a factor at CIN assessment (excluding looked after children)_Number</v>
      </c>
      <c r="B2619" s="31" t="s">
        <v>323</v>
      </c>
      <c r="C2619" s="31" t="s">
        <v>324</v>
      </c>
      <c r="D2619" s="31" t="s">
        <v>474</v>
      </c>
      <c r="E2619" s="31" t="s">
        <v>475</v>
      </c>
      <c r="F2619" s="31" t="s">
        <v>131</v>
      </c>
      <c r="G2619" s="31" t="s">
        <v>136</v>
      </c>
      <c r="H2619" s="31" t="s">
        <v>743</v>
      </c>
      <c r="I2619" s="31">
        <v>0</v>
      </c>
      <c r="J2619" s="31">
        <v>3987</v>
      </c>
      <c r="K2619" s="31">
        <v>0</v>
      </c>
      <c r="L2619" s="31" t="s">
        <v>1112</v>
      </c>
      <c r="M2619" s="31">
        <f t="shared" si="95"/>
        <v>0</v>
      </c>
      <c r="N2619" s="31">
        <f t="shared" si="93"/>
        <v>0</v>
      </c>
    </row>
    <row r="2620" spans="1:14" x14ac:dyDescent="0.45">
      <c r="A2620" s="31" t="str">
        <f t="shared" si="94"/>
        <v>E09000021_CIN episodes for children aged &lt;1 at 31st March 2019 with sexual abuse identified as a factor at CIN assessment (excluding looked after children)_Number</v>
      </c>
      <c r="B2620" s="31" t="s">
        <v>520</v>
      </c>
      <c r="C2620" s="31" t="s">
        <v>521</v>
      </c>
      <c r="D2620" s="31" t="s">
        <v>474</v>
      </c>
      <c r="E2620" s="31" t="s">
        <v>475</v>
      </c>
      <c r="F2620" s="31" t="s">
        <v>131</v>
      </c>
      <c r="G2620" s="31" t="s">
        <v>136</v>
      </c>
      <c r="H2620" s="31" t="s">
        <v>743</v>
      </c>
      <c r="I2620" s="31">
        <v>0</v>
      </c>
      <c r="J2620" s="31">
        <v>2087</v>
      </c>
      <c r="K2620" s="31">
        <v>0</v>
      </c>
      <c r="L2620" s="31" t="s">
        <v>1112</v>
      </c>
      <c r="M2620" s="31">
        <f t="shared" si="95"/>
        <v>0</v>
      </c>
      <c r="N2620" s="31">
        <f t="shared" si="93"/>
        <v>0</v>
      </c>
    </row>
    <row r="2621" spans="1:14" x14ac:dyDescent="0.45">
      <c r="A2621" s="31" t="str">
        <f t="shared" si="94"/>
        <v>E09000024_CIN episodes for children aged &lt;1 at 31st March 2019 with sexual abuse identified as a factor at CIN assessment (excluding looked after children)_Number</v>
      </c>
      <c r="B2621" s="31" t="s">
        <v>353</v>
      </c>
      <c r="C2621" s="31" t="s">
        <v>354</v>
      </c>
      <c r="D2621" s="31" t="s">
        <v>474</v>
      </c>
      <c r="E2621" s="31" t="s">
        <v>475</v>
      </c>
      <c r="F2621" s="31" t="s">
        <v>131</v>
      </c>
      <c r="G2621" s="31" t="s">
        <v>136</v>
      </c>
      <c r="H2621" s="31" t="s">
        <v>743</v>
      </c>
      <c r="I2621" s="31">
        <v>0</v>
      </c>
      <c r="J2621" s="31">
        <v>3035</v>
      </c>
      <c r="K2621" s="31">
        <v>0</v>
      </c>
      <c r="L2621" s="31" t="s">
        <v>1112</v>
      </c>
      <c r="M2621" s="31">
        <f t="shared" si="95"/>
        <v>0</v>
      </c>
      <c r="N2621" s="31">
        <f t="shared" si="93"/>
        <v>0</v>
      </c>
    </row>
    <row r="2622" spans="1:14" x14ac:dyDescent="0.45">
      <c r="A2622" s="31" t="str">
        <f t="shared" si="94"/>
        <v>E09000025_CIN episodes for children aged &lt;1 at 31st March 2019 with sexual abuse identified as a factor at CIN assessment (excluding looked after children)_Number</v>
      </c>
      <c r="B2622" s="31" t="s">
        <v>359</v>
      </c>
      <c r="C2622" s="31" t="s">
        <v>360</v>
      </c>
      <c r="D2622" s="31" t="s">
        <v>474</v>
      </c>
      <c r="E2622" s="31" t="s">
        <v>475</v>
      </c>
      <c r="F2622" s="31" t="s">
        <v>131</v>
      </c>
      <c r="G2622" s="31" t="s">
        <v>136</v>
      </c>
      <c r="H2622" s="31" t="s">
        <v>743</v>
      </c>
      <c r="I2622" s="31">
        <v>8</v>
      </c>
      <c r="J2622" s="31">
        <v>5706</v>
      </c>
      <c r="K2622" s="31">
        <v>1.4020329477742699</v>
      </c>
      <c r="L2622" s="31" t="s">
        <v>1378</v>
      </c>
      <c r="M2622" s="31">
        <f t="shared" si="95"/>
        <v>1.4020329477742699</v>
      </c>
      <c r="N2622" s="31">
        <f t="shared" si="93"/>
        <v>0</v>
      </c>
    </row>
    <row r="2623" spans="1:14" x14ac:dyDescent="0.45">
      <c r="A2623" s="31" t="str">
        <f t="shared" si="94"/>
        <v>E09000026_CIN episodes for children aged &lt;1 at 31st March 2019 with sexual abuse identified as a factor at CIN assessment (excluding looked after children)_Number</v>
      </c>
      <c r="B2623" s="31" t="s">
        <v>385</v>
      </c>
      <c r="C2623" s="31" t="s">
        <v>386</v>
      </c>
      <c r="D2623" s="31" t="s">
        <v>474</v>
      </c>
      <c r="E2623" s="31" t="s">
        <v>475</v>
      </c>
      <c r="F2623" s="31" t="s">
        <v>131</v>
      </c>
      <c r="G2623" s="31" t="s">
        <v>136</v>
      </c>
      <c r="H2623" s="31" t="s">
        <v>743</v>
      </c>
      <c r="I2623" s="31" t="s">
        <v>1280</v>
      </c>
      <c r="J2623" s="31">
        <v>4605</v>
      </c>
      <c r="K2623" s="31" t="s">
        <v>1280</v>
      </c>
      <c r="L2623" s="31" t="s">
        <v>70</v>
      </c>
      <c r="M2623" s="31" t="s">
        <v>70</v>
      </c>
      <c r="N2623" s="31">
        <f t="shared" si="93"/>
        <v>0</v>
      </c>
    </row>
    <row r="2624" spans="1:14" x14ac:dyDescent="0.45">
      <c r="A2624" s="31" t="str">
        <f t="shared" si="94"/>
        <v>E09000027_CIN episodes for children aged &lt;1 at 31st March 2019 with sexual abuse identified as a factor at CIN assessment (excluding looked after children)_Number</v>
      </c>
      <c r="B2624" s="31" t="s">
        <v>389</v>
      </c>
      <c r="C2624" s="31" t="s">
        <v>390</v>
      </c>
      <c r="D2624" s="31" t="s">
        <v>474</v>
      </c>
      <c r="E2624" s="31" t="s">
        <v>475</v>
      </c>
      <c r="F2624" s="31" t="s">
        <v>131</v>
      </c>
      <c r="G2624" s="31" t="s">
        <v>136</v>
      </c>
      <c r="H2624" s="31" t="s">
        <v>743</v>
      </c>
      <c r="I2624" s="31" t="s">
        <v>1280</v>
      </c>
      <c r="J2624" s="31">
        <v>2396</v>
      </c>
      <c r="K2624" s="31" t="s">
        <v>1280</v>
      </c>
      <c r="L2624" s="31" t="s">
        <v>70</v>
      </c>
      <c r="M2624" s="31" t="s">
        <v>70</v>
      </c>
      <c r="N2624" s="31">
        <f t="shared" si="93"/>
        <v>0</v>
      </c>
    </row>
    <row r="2625" spans="1:14" x14ac:dyDescent="0.45">
      <c r="A2625" s="31" t="str">
        <f t="shared" si="94"/>
        <v>E09000029_CIN episodes for children aged &lt;1 at 31st March 2019 with sexual abuse identified as a factor at CIN assessment (excluding looked after children)_Number</v>
      </c>
      <c r="B2625" s="31" t="s">
        <v>432</v>
      </c>
      <c r="C2625" s="31" t="s">
        <v>433</v>
      </c>
      <c r="D2625" s="31" t="s">
        <v>474</v>
      </c>
      <c r="E2625" s="31" t="s">
        <v>475</v>
      </c>
      <c r="F2625" s="31" t="s">
        <v>131</v>
      </c>
      <c r="G2625" s="31" t="s">
        <v>136</v>
      </c>
      <c r="H2625" s="31" t="s">
        <v>743</v>
      </c>
      <c r="I2625" s="31" t="s">
        <v>1280</v>
      </c>
      <c r="J2625" s="31">
        <v>2549</v>
      </c>
      <c r="K2625" s="31" t="s">
        <v>1280</v>
      </c>
      <c r="L2625" s="31" t="s">
        <v>70</v>
      </c>
      <c r="M2625" s="31" t="s">
        <v>70</v>
      </c>
      <c r="N2625" s="31">
        <f t="shared" si="93"/>
        <v>0</v>
      </c>
    </row>
    <row r="2626" spans="1:14" x14ac:dyDescent="0.45">
      <c r="A2626" s="31" t="str">
        <f t="shared" si="94"/>
        <v>E09000031_CIN episodes for children aged &lt;1 at 31st March 2019 with sexual abuse identified as a factor at CIN assessment (excluding looked after children)_Number</v>
      </c>
      <c r="B2626" s="31" t="s">
        <v>448</v>
      </c>
      <c r="C2626" s="31" t="s">
        <v>449</v>
      </c>
      <c r="D2626" s="31" t="s">
        <v>474</v>
      </c>
      <c r="E2626" s="31" t="s">
        <v>475</v>
      </c>
      <c r="F2626" s="31" t="s">
        <v>131</v>
      </c>
      <c r="G2626" s="31" t="s">
        <v>136</v>
      </c>
      <c r="H2626" s="31" t="s">
        <v>743</v>
      </c>
      <c r="I2626" s="31" t="s">
        <v>1280</v>
      </c>
      <c r="J2626" s="31">
        <v>4448</v>
      </c>
      <c r="K2626" s="31" t="s">
        <v>1280</v>
      </c>
      <c r="L2626" s="31" t="s">
        <v>70</v>
      </c>
      <c r="M2626" s="31" t="s">
        <v>70</v>
      </c>
      <c r="N2626" s="31">
        <f t="shared" si="93"/>
        <v>0</v>
      </c>
    </row>
    <row r="2627" spans="1:14" x14ac:dyDescent="0.45">
      <c r="A2627" s="31" t="str">
        <f t="shared" si="94"/>
        <v>E08000025_CIN episodes for children aged &lt;1 at 31st March 2019 with sexual abuse identified as a factor at CIN assessment (excluding looked after children)_Number</v>
      </c>
      <c r="B2627" s="31" t="s">
        <v>245</v>
      </c>
      <c r="C2627" s="31" t="s">
        <v>246</v>
      </c>
      <c r="D2627" s="31" t="s">
        <v>474</v>
      </c>
      <c r="E2627" s="31" t="s">
        <v>475</v>
      </c>
      <c r="F2627" s="31" t="s">
        <v>131</v>
      </c>
      <c r="G2627" s="31" t="s">
        <v>136</v>
      </c>
      <c r="H2627" s="31" t="s">
        <v>743</v>
      </c>
      <c r="I2627" s="31">
        <v>13</v>
      </c>
      <c r="J2627" s="31">
        <v>16082</v>
      </c>
      <c r="K2627" s="31">
        <v>0.80835716950628</v>
      </c>
      <c r="L2627" s="31" t="s">
        <v>1379</v>
      </c>
      <c r="M2627" s="31">
        <f t="shared" si="95"/>
        <v>0.80835716950628</v>
      </c>
      <c r="N2627" s="31">
        <f t="shared" ref="N2627:N2690" si="96">IF(OR(C2627="City of London",C2627="Isles of Scilly"),1,0)</f>
        <v>0</v>
      </c>
    </row>
    <row r="2628" spans="1:14" x14ac:dyDescent="0.45">
      <c r="A2628" s="31" t="str">
        <f t="shared" si="94"/>
        <v>E08000026_CIN episodes for children aged &lt;1 at 31st March 2019 with sexual abuse identified as a factor at CIN assessment (excluding looked after children)_Number</v>
      </c>
      <c r="B2628" s="31" t="s">
        <v>283</v>
      </c>
      <c r="C2628" s="31" t="s">
        <v>284</v>
      </c>
      <c r="D2628" s="31" t="s">
        <v>474</v>
      </c>
      <c r="E2628" s="31" t="s">
        <v>475</v>
      </c>
      <c r="F2628" s="31" t="s">
        <v>131</v>
      </c>
      <c r="G2628" s="31" t="s">
        <v>136</v>
      </c>
      <c r="H2628" s="31" t="s">
        <v>743</v>
      </c>
      <c r="I2628" s="31">
        <v>6</v>
      </c>
      <c r="J2628" s="31">
        <v>4431</v>
      </c>
      <c r="K2628" s="31">
        <v>1.3540961408259999</v>
      </c>
      <c r="L2628" s="31" t="s">
        <v>1378</v>
      </c>
      <c r="M2628" s="31">
        <f t="shared" si="95"/>
        <v>1.3540961408259999</v>
      </c>
      <c r="N2628" s="31">
        <f t="shared" si="96"/>
        <v>0</v>
      </c>
    </row>
    <row r="2629" spans="1:14" x14ac:dyDescent="0.45">
      <c r="A2629" s="31" t="str">
        <f t="shared" si="94"/>
        <v>E08000027_CIN episodes for children aged &lt;1 at 31st March 2019 with sexual abuse identified as a factor at CIN assessment (excluding looked after children)_Number</v>
      </c>
      <c r="B2629" s="31" t="s">
        <v>297</v>
      </c>
      <c r="C2629" s="31" t="s">
        <v>298</v>
      </c>
      <c r="D2629" s="31" t="s">
        <v>474</v>
      </c>
      <c r="E2629" s="31" t="s">
        <v>475</v>
      </c>
      <c r="F2629" s="31" t="s">
        <v>131</v>
      </c>
      <c r="G2629" s="31" t="s">
        <v>136</v>
      </c>
      <c r="H2629" s="31" t="s">
        <v>743</v>
      </c>
      <c r="I2629" s="31" t="s">
        <v>1280</v>
      </c>
      <c r="J2629" s="31">
        <v>3702</v>
      </c>
      <c r="K2629" s="31" t="s">
        <v>1280</v>
      </c>
      <c r="L2629" s="31" t="s">
        <v>70</v>
      </c>
      <c r="M2629" s="31" t="s">
        <v>70</v>
      </c>
      <c r="N2629" s="31">
        <f t="shared" si="96"/>
        <v>0</v>
      </c>
    </row>
    <row r="2630" spans="1:14" x14ac:dyDescent="0.45">
      <c r="A2630" s="31" t="str">
        <f t="shared" si="94"/>
        <v>E08000028_CIN episodes for children aged &lt;1 at 31st March 2019 with sexual abuse identified as a factor at CIN assessment (excluding looked after children)_Number</v>
      </c>
      <c r="B2630" s="31" t="s">
        <v>397</v>
      </c>
      <c r="C2630" s="31" t="s">
        <v>398</v>
      </c>
      <c r="D2630" s="31" t="s">
        <v>474</v>
      </c>
      <c r="E2630" s="31" t="s">
        <v>475</v>
      </c>
      <c r="F2630" s="31" t="s">
        <v>131</v>
      </c>
      <c r="G2630" s="31" t="s">
        <v>136</v>
      </c>
      <c r="H2630" s="31" t="s">
        <v>743</v>
      </c>
      <c r="I2630" s="31">
        <v>7</v>
      </c>
      <c r="J2630" s="31">
        <v>4579</v>
      </c>
      <c r="K2630" s="31">
        <v>1.5287180607119499</v>
      </c>
      <c r="L2630" s="31" t="s">
        <v>1367</v>
      </c>
      <c r="M2630" s="31">
        <f t="shared" si="95"/>
        <v>1.5287180607119499</v>
      </c>
      <c r="N2630" s="31">
        <f t="shared" si="96"/>
        <v>0</v>
      </c>
    </row>
    <row r="2631" spans="1:14" x14ac:dyDescent="0.45">
      <c r="A2631" s="31" t="str">
        <f t="shared" si="94"/>
        <v>E08000029_CIN episodes for children aged &lt;1 at 31st March 2019 with sexual abuse identified as a factor at CIN assessment (excluding looked after children)_Number</v>
      </c>
      <c r="B2631" s="31" t="s">
        <v>516</v>
      </c>
      <c r="C2631" s="31" t="s">
        <v>517</v>
      </c>
      <c r="D2631" s="31" t="s">
        <v>474</v>
      </c>
      <c r="E2631" s="31" t="s">
        <v>475</v>
      </c>
      <c r="F2631" s="31" t="s">
        <v>131</v>
      </c>
      <c r="G2631" s="31" t="s">
        <v>136</v>
      </c>
      <c r="H2631" s="31" t="s">
        <v>743</v>
      </c>
      <c r="I2631" s="31" t="s">
        <v>1280</v>
      </c>
      <c r="J2631" s="31">
        <v>2300</v>
      </c>
      <c r="K2631" s="31" t="s">
        <v>1280</v>
      </c>
      <c r="L2631" s="31" t="s">
        <v>70</v>
      </c>
      <c r="M2631" s="31" t="s">
        <v>70</v>
      </c>
      <c r="N2631" s="31">
        <f t="shared" si="96"/>
        <v>0</v>
      </c>
    </row>
    <row r="2632" spans="1:14" x14ac:dyDescent="0.45">
      <c r="A2632" s="31" t="str">
        <f t="shared" si="94"/>
        <v>E08000030_CIN episodes for children aged &lt;1 at 31st March 2019 with sexual abuse identified as a factor at CIN assessment (excluding looked after children)_Number</v>
      </c>
      <c r="B2632" s="31" t="s">
        <v>446</v>
      </c>
      <c r="C2632" s="31" t="s">
        <v>447</v>
      </c>
      <c r="D2632" s="31" t="s">
        <v>474</v>
      </c>
      <c r="E2632" s="31" t="s">
        <v>475</v>
      </c>
      <c r="F2632" s="31" t="s">
        <v>131</v>
      </c>
      <c r="G2632" s="31" t="s">
        <v>136</v>
      </c>
      <c r="H2632" s="31" t="s">
        <v>743</v>
      </c>
      <c r="I2632" s="31" t="s">
        <v>1280</v>
      </c>
      <c r="J2632" s="31">
        <v>3892</v>
      </c>
      <c r="K2632" s="31" t="s">
        <v>1280</v>
      </c>
      <c r="L2632" s="31" t="s">
        <v>70</v>
      </c>
      <c r="M2632" s="31" t="s">
        <v>70</v>
      </c>
      <c r="N2632" s="31">
        <f t="shared" si="96"/>
        <v>0</v>
      </c>
    </row>
    <row r="2633" spans="1:14" x14ac:dyDescent="0.45">
      <c r="A2633" s="31" t="str">
        <f t="shared" si="94"/>
        <v>E08000031_CIN episodes for children aged &lt;1 at 31st March 2019 with sexual abuse identified as a factor at CIN assessment (excluding looked after children)_Number</v>
      </c>
      <c r="B2633" s="31" t="s">
        <v>468</v>
      </c>
      <c r="C2633" s="31" t="s">
        <v>469</v>
      </c>
      <c r="D2633" s="31" t="s">
        <v>474</v>
      </c>
      <c r="E2633" s="31" t="s">
        <v>475</v>
      </c>
      <c r="F2633" s="31" t="s">
        <v>131</v>
      </c>
      <c r="G2633" s="31" t="s">
        <v>136</v>
      </c>
      <c r="H2633" s="31" t="s">
        <v>743</v>
      </c>
      <c r="I2633" s="31" t="s">
        <v>1280</v>
      </c>
      <c r="J2633" s="31">
        <v>3481</v>
      </c>
      <c r="K2633" s="31" t="s">
        <v>1280</v>
      </c>
      <c r="L2633" s="31" t="s">
        <v>70</v>
      </c>
      <c r="M2633" s="31" t="s">
        <v>70</v>
      </c>
      <c r="N2633" s="31">
        <f t="shared" si="96"/>
        <v>0</v>
      </c>
    </row>
    <row r="2634" spans="1:14" x14ac:dyDescent="0.45">
      <c r="A2634" s="31" t="str">
        <f t="shared" si="94"/>
        <v>E08000011_CIN episodes for children aged &lt;1 at 31st March 2019 with sexual abuse identified as a factor at CIN assessment (excluding looked after children)_Number</v>
      </c>
      <c r="B2634" s="31" t="s">
        <v>333</v>
      </c>
      <c r="C2634" s="31" t="s">
        <v>334</v>
      </c>
      <c r="D2634" s="31" t="s">
        <v>474</v>
      </c>
      <c r="E2634" s="31" t="s">
        <v>475</v>
      </c>
      <c r="F2634" s="31" t="s">
        <v>131</v>
      </c>
      <c r="G2634" s="31" t="s">
        <v>136</v>
      </c>
      <c r="H2634" s="31" t="s">
        <v>743</v>
      </c>
      <c r="I2634" s="31" t="s">
        <v>1280</v>
      </c>
      <c r="J2634" s="31">
        <v>1977</v>
      </c>
      <c r="K2634" s="31" t="s">
        <v>1280</v>
      </c>
      <c r="L2634" s="31" t="s">
        <v>70</v>
      </c>
      <c r="M2634" s="31" t="s">
        <v>70</v>
      </c>
      <c r="N2634" s="31">
        <f t="shared" si="96"/>
        <v>0</v>
      </c>
    </row>
    <row r="2635" spans="1:14" x14ac:dyDescent="0.45">
      <c r="A2635" s="31" t="str">
        <f t="shared" ref="A2635:A2698" si="97">CONCATENATE(B2635,"_",G2635,"_",H2635)</f>
        <v>E08000012_CIN episodes for children aged &lt;1 at 31st March 2019 with sexual abuse identified as a factor at CIN assessment (excluding looked after children)_Number</v>
      </c>
      <c r="B2635" s="31" t="s">
        <v>347</v>
      </c>
      <c r="C2635" s="31" t="s">
        <v>348</v>
      </c>
      <c r="D2635" s="31" t="s">
        <v>474</v>
      </c>
      <c r="E2635" s="31" t="s">
        <v>475</v>
      </c>
      <c r="F2635" s="31" t="s">
        <v>131</v>
      </c>
      <c r="G2635" s="31" t="s">
        <v>136</v>
      </c>
      <c r="H2635" s="31" t="s">
        <v>743</v>
      </c>
      <c r="I2635" s="31">
        <v>10</v>
      </c>
      <c r="J2635" s="31">
        <v>5908</v>
      </c>
      <c r="K2635" s="31">
        <v>1.6926201760324999</v>
      </c>
      <c r="L2635" s="31" t="s">
        <v>1380</v>
      </c>
      <c r="M2635" s="31">
        <f t="shared" si="95"/>
        <v>1.6926201760324999</v>
      </c>
      <c r="N2635" s="31">
        <f t="shared" si="96"/>
        <v>0</v>
      </c>
    </row>
    <row r="2636" spans="1:14" x14ac:dyDescent="0.45">
      <c r="A2636" s="31" t="str">
        <f t="shared" si="97"/>
        <v>E08000013_CIN episodes for children aged &lt;1 at 31st March 2019 with sexual abuse identified as a factor at CIN assessment (excluding looked after children)_Number</v>
      </c>
      <c r="B2636" s="31" t="s">
        <v>416</v>
      </c>
      <c r="C2636" s="31" t="s">
        <v>417</v>
      </c>
      <c r="D2636" s="31" t="s">
        <v>474</v>
      </c>
      <c r="E2636" s="31" t="s">
        <v>475</v>
      </c>
      <c r="F2636" s="31" t="s">
        <v>131</v>
      </c>
      <c r="G2636" s="31" t="s">
        <v>136</v>
      </c>
      <c r="H2636" s="31" t="s">
        <v>743</v>
      </c>
      <c r="I2636" s="31">
        <v>7</v>
      </c>
      <c r="J2636" s="31">
        <v>1985</v>
      </c>
      <c r="K2636" s="31">
        <v>3.5264483627204002</v>
      </c>
      <c r="L2636" s="31" t="s">
        <v>1335</v>
      </c>
      <c r="M2636" s="31">
        <f t="shared" ref="M2636:M2699" si="98">K2636</f>
        <v>3.5264483627204002</v>
      </c>
      <c r="N2636" s="31">
        <f t="shared" si="96"/>
        <v>0</v>
      </c>
    </row>
    <row r="2637" spans="1:14" x14ac:dyDescent="0.45">
      <c r="A2637" s="31" t="str">
        <f t="shared" si="97"/>
        <v>E08000014_CIN episodes for children aged &lt;1 at 31st March 2019 with sexual abuse identified as a factor at CIN assessment (excluding looked after children)_Number</v>
      </c>
      <c r="B2637" s="31" t="s">
        <v>399</v>
      </c>
      <c r="C2637" s="31" t="s">
        <v>400</v>
      </c>
      <c r="D2637" s="31" t="s">
        <v>474</v>
      </c>
      <c r="E2637" s="31" t="s">
        <v>475</v>
      </c>
      <c r="F2637" s="31" t="s">
        <v>131</v>
      </c>
      <c r="G2637" s="31" t="s">
        <v>136</v>
      </c>
      <c r="H2637" s="31" t="s">
        <v>743</v>
      </c>
      <c r="I2637" s="31">
        <v>7</v>
      </c>
      <c r="J2637" s="31">
        <v>2678</v>
      </c>
      <c r="K2637" s="31">
        <v>2.6138909634055301</v>
      </c>
      <c r="L2637" s="31" t="s">
        <v>1366</v>
      </c>
      <c r="M2637" s="31">
        <f t="shared" si="98"/>
        <v>2.6138909634055301</v>
      </c>
      <c r="N2637" s="31">
        <f t="shared" si="96"/>
        <v>0</v>
      </c>
    </row>
    <row r="2638" spans="1:14" x14ac:dyDescent="0.45">
      <c r="A2638" s="31" t="str">
        <f t="shared" si="97"/>
        <v>E08000015_CIN episodes for children aged &lt;1 at 31st March 2019 with sexual abuse identified as a factor at CIN assessment (excluding looked after children)_Number</v>
      </c>
      <c r="B2638" s="31" t="s">
        <v>464</v>
      </c>
      <c r="C2638" s="31" t="s">
        <v>465</v>
      </c>
      <c r="D2638" s="31" t="s">
        <v>474</v>
      </c>
      <c r="E2638" s="31" t="s">
        <v>475</v>
      </c>
      <c r="F2638" s="31" t="s">
        <v>131</v>
      </c>
      <c r="G2638" s="31" t="s">
        <v>136</v>
      </c>
      <c r="H2638" s="31" t="s">
        <v>743</v>
      </c>
      <c r="I2638" s="31">
        <v>10</v>
      </c>
      <c r="J2638" s="31">
        <v>3335</v>
      </c>
      <c r="K2638" s="31">
        <v>2.9985007496251899</v>
      </c>
      <c r="L2638" s="31" t="s">
        <v>1308</v>
      </c>
      <c r="M2638" s="31">
        <f t="shared" si="98"/>
        <v>2.9985007496251899</v>
      </c>
      <c r="N2638" s="31">
        <f t="shared" si="96"/>
        <v>0</v>
      </c>
    </row>
    <row r="2639" spans="1:14" x14ac:dyDescent="0.45">
      <c r="A2639" s="31" t="str">
        <f t="shared" si="97"/>
        <v>E08000001_CIN episodes for children aged &lt;1 at 31st March 2019 with sexual abuse identified as a factor at CIN assessment (excluding looked after children)_Number</v>
      </c>
      <c r="B2639" s="31" t="s">
        <v>252</v>
      </c>
      <c r="C2639" s="31" t="s">
        <v>253</v>
      </c>
      <c r="D2639" s="31" t="s">
        <v>474</v>
      </c>
      <c r="E2639" s="31" t="s">
        <v>475</v>
      </c>
      <c r="F2639" s="31" t="s">
        <v>131</v>
      </c>
      <c r="G2639" s="31" t="s">
        <v>136</v>
      </c>
      <c r="H2639" s="31" t="s">
        <v>743</v>
      </c>
      <c r="I2639" s="31">
        <v>9</v>
      </c>
      <c r="J2639" s="31">
        <v>3609</v>
      </c>
      <c r="K2639" s="31">
        <v>2.4937655860349102</v>
      </c>
      <c r="L2639" s="31" t="s">
        <v>1356</v>
      </c>
      <c r="M2639" s="31">
        <f t="shared" si="98"/>
        <v>2.4937655860349102</v>
      </c>
      <c r="N2639" s="31">
        <f t="shared" si="96"/>
        <v>0</v>
      </c>
    </row>
    <row r="2640" spans="1:14" x14ac:dyDescent="0.45">
      <c r="A2640" s="31" t="str">
        <f t="shared" si="97"/>
        <v>E08000002_CIN episodes for children aged &lt;1 at 31st March 2019 with sexual abuse identified as a factor at CIN assessment (excluding looked after children)_Number</v>
      </c>
      <c r="B2640" s="31" t="s">
        <v>271</v>
      </c>
      <c r="C2640" s="31" t="s">
        <v>272</v>
      </c>
      <c r="D2640" s="31" t="s">
        <v>474</v>
      </c>
      <c r="E2640" s="31" t="s">
        <v>475</v>
      </c>
      <c r="F2640" s="31" t="s">
        <v>131</v>
      </c>
      <c r="G2640" s="31" t="s">
        <v>136</v>
      </c>
      <c r="H2640" s="31" t="s">
        <v>743</v>
      </c>
      <c r="I2640" s="31">
        <v>6</v>
      </c>
      <c r="J2640" s="31">
        <v>2197</v>
      </c>
      <c r="K2640" s="31">
        <v>2.73099681383705</v>
      </c>
      <c r="L2640" s="31" t="s">
        <v>1364</v>
      </c>
      <c r="M2640" s="31">
        <f t="shared" si="98"/>
        <v>2.73099681383705</v>
      </c>
      <c r="N2640" s="31">
        <f t="shared" si="96"/>
        <v>0</v>
      </c>
    </row>
    <row r="2641" spans="1:14" x14ac:dyDescent="0.45">
      <c r="A2641" s="31" t="str">
        <f t="shared" si="97"/>
        <v>E08000003_CIN episodes for children aged &lt;1 at 31st March 2019 with sexual abuse identified as a factor at CIN assessment (excluding looked after children)_Number</v>
      </c>
      <c r="B2641" s="31" t="s">
        <v>349</v>
      </c>
      <c r="C2641" s="31" t="s">
        <v>350</v>
      </c>
      <c r="D2641" s="31" t="s">
        <v>474</v>
      </c>
      <c r="E2641" s="31" t="s">
        <v>475</v>
      </c>
      <c r="F2641" s="31" t="s">
        <v>131</v>
      </c>
      <c r="G2641" s="31" t="s">
        <v>136</v>
      </c>
      <c r="H2641" s="31" t="s">
        <v>743</v>
      </c>
      <c r="I2641" s="31">
        <v>11</v>
      </c>
      <c r="J2641" s="31">
        <v>7285</v>
      </c>
      <c r="K2641" s="31">
        <v>1.5099519560741199</v>
      </c>
      <c r="L2641" s="31" t="s">
        <v>1367</v>
      </c>
      <c r="M2641" s="31">
        <f t="shared" si="98"/>
        <v>1.5099519560741199</v>
      </c>
      <c r="N2641" s="31">
        <f t="shared" si="96"/>
        <v>0</v>
      </c>
    </row>
    <row r="2642" spans="1:14" x14ac:dyDescent="0.45">
      <c r="A2642" s="31" t="str">
        <f t="shared" si="97"/>
        <v>E08000004_CIN episodes for children aged &lt;1 at 31st March 2019 with sexual abuse identified as a factor at CIN assessment (excluding looked after children)_Number</v>
      </c>
      <c r="B2642" s="31" t="s">
        <v>375</v>
      </c>
      <c r="C2642" s="31" t="s">
        <v>376</v>
      </c>
      <c r="D2642" s="31" t="s">
        <v>474</v>
      </c>
      <c r="E2642" s="31" t="s">
        <v>475</v>
      </c>
      <c r="F2642" s="31" t="s">
        <v>131</v>
      </c>
      <c r="G2642" s="31" t="s">
        <v>136</v>
      </c>
      <c r="H2642" s="31" t="s">
        <v>743</v>
      </c>
      <c r="I2642" s="31">
        <v>8</v>
      </c>
      <c r="J2642" s="31">
        <v>3245</v>
      </c>
      <c r="K2642" s="31">
        <v>2.4653312788905999</v>
      </c>
      <c r="L2642" s="31" t="s">
        <v>1356</v>
      </c>
      <c r="M2642" s="31">
        <f t="shared" si="98"/>
        <v>2.4653312788905999</v>
      </c>
      <c r="N2642" s="31">
        <f t="shared" si="96"/>
        <v>0</v>
      </c>
    </row>
    <row r="2643" spans="1:14" x14ac:dyDescent="0.45">
      <c r="A2643" s="31" t="str">
        <f t="shared" si="97"/>
        <v>E08000005_CIN episodes for children aged &lt;1 at 31st March 2019 with sexual abuse identified as a factor at CIN assessment (excluding looked after children)_Number</v>
      </c>
      <c r="B2643" s="31" t="s">
        <v>391</v>
      </c>
      <c r="C2643" s="31" t="s">
        <v>392</v>
      </c>
      <c r="D2643" s="31" t="s">
        <v>474</v>
      </c>
      <c r="E2643" s="31" t="s">
        <v>475</v>
      </c>
      <c r="F2643" s="31" t="s">
        <v>131</v>
      </c>
      <c r="G2643" s="31" t="s">
        <v>136</v>
      </c>
      <c r="H2643" s="31" t="s">
        <v>743</v>
      </c>
      <c r="I2643" s="31">
        <v>5</v>
      </c>
      <c r="J2643" s="31">
        <v>2893</v>
      </c>
      <c r="K2643" s="31">
        <v>1.72830971310059</v>
      </c>
      <c r="L2643" s="31" t="s">
        <v>1380</v>
      </c>
      <c r="M2643" s="31">
        <f t="shared" si="98"/>
        <v>1.72830971310059</v>
      </c>
      <c r="N2643" s="31">
        <f t="shared" si="96"/>
        <v>0</v>
      </c>
    </row>
    <row r="2644" spans="1:14" x14ac:dyDescent="0.45">
      <c r="A2644" s="31" t="str">
        <f t="shared" si="97"/>
        <v>E08000006_CIN episodes for children aged &lt;1 at 31st March 2019 with sexual abuse identified as a factor at CIN assessment (excluding looked after children)_Number</v>
      </c>
      <c r="B2644" s="31" t="s">
        <v>395</v>
      </c>
      <c r="C2644" s="31" t="s">
        <v>396</v>
      </c>
      <c r="D2644" s="31" t="s">
        <v>474</v>
      </c>
      <c r="E2644" s="31" t="s">
        <v>475</v>
      </c>
      <c r="F2644" s="31" t="s">
        <v>131</v>
      </c>
      <c r="G2644" s="31" t="s">
        <v>136</v>
      </c>
      <c r="H2644" s="31" t="s">
        <v>743</v>
      </c>
      <c r="I2644" s="31">
        <v>6</v>
      </c>
      <c r="J2644" s="31">
        <v>3526</v>
      </c>
      <c r="K2644" s="31">
        <v>1.7016449234259801</v>
      </c>
      <c r="L2644" s="31" t="s">
        <v>1380</v>
      </c>
      <c r="M2644" s="31">
        <f t="shared" si="98"/>
        <v>1.7016449234259801</v>
      </c>
      <c r="N2644" s="31">
        <f t="shared" si="96"/>
        <v>0</v>
      </c>
    </row>
    <row r="2645" spans="1:14" x14ac:dyDescent="0.45">
      <c r="A2645" s="31" t="str">
        <f t="shared" si="97"/>
        <v>E08000007_CIN episodes for children aged &lt;1 at 31st March 2019 with sexual abuse identified as a factor at CIN assessment (excluding looked after children)_Number</v>
      </c>
      <c r="B2645" s="31" t="s">
        <v>420</v>
      </c>
      <c r="C2645" s="31" t="s">
        <v>421</v>
      </c>
      <c r="D2645" s="31" t="s">
        <v>474</v>
      </c>
      <c r="E2645" s="31" t="s">
        <v>475</v>
      </c>
      <c r="F2645" s="31" t="s">
        <v>131</v>
      </c>
      <c r="G2645" s="31" t="s">
        <v>136</v>
      </c>
      <c r="H2645" s="31" t="s">
        <v>743</v>
      </c>
      <c r="I2645" s="31">
        <v>8</v>
      </c>
      <c r="J2645" s="31">
        <v>3338</v>
      </c>
      <c r="K2645" s="31">
        <v>2.3966446974236102</v>
      </c>
      <c r="L2645" s="31" t="s">
        <v>1369</v>
      </c>
      <c r="M2645" s="31">
        <f t="shared" si="98"/>
        <v>2.3966446974236102</v>
      </c>
      <c r="N2645" s="31">
        <f t="shared" si="96"/>
        <v>0</v>
      </c>
    </row>
    <row r="2646" spans="1:14" x14ac:dyDescent="0.45">
      <c r="A2646" s="31" t="str">
        <f t="shared" si="97"/>
        <v>E08000008_CIN episodes for children aged &lt;1 at 31st March 2019 with sexual abuse identified as a factor at CIN assessment (excluding looked after children)_Number</v>
      </c>
      <c r="B2646" s="31" t="s">
        <v>436</v>
      </c>
      <c r="C2646" s="31" t="s">
        <v>437</v>
      </c>
      <c r="D2646" s="31" t="s">
        <v>474</v>
      </c>
      <c r="E2646" s="31" t="s">
        <v>475</v>
      </c>
      <c r="F2646" s="31" t="s">
        <v>131</v>
      </c>
      <c r="G2646" s="31" t="s">
        <v>136</v>
      </c>
      <c r="H2646" s="31" t="s">
        <v>743</v>
      </c>
      <c r="I2646" s="31">
        <v>5</v>
      </c>
      <c r="J2646" s="31">
        <v>2787</v>
      </c>
      <c r="K2646" s="31">
        <v>1.7940437746680999</v>
      </c>
      <c r="L2646" s="31" t="s">
        <v>1381</v>
      </c>
      <c r="M2646" s="31">
        <f t="shared" si="98"/>
        <v>1.7940437746680999</v>
      </c>
      <c r="N2646" s="31">
        <f t="shared" si="96"/>
        <v>0</v>
      </c>
    </row>
    <row r="2647" spans="1:14" x14ac:dyDescent="0.45">
      <c r="A2647" s="31" t="str">
        <f t="shared" si="97"/>
        <v>E08000009_CIN episodes for children aged &lt;1 at 31st March 2019 with sexual abuse identified as a factor at CIN assessment (excluding looked after children)_Number</v>
      </c>
      <c r="B2647" s="31" t="s">
        <v>442</v>
      </c>
      <c r="C2647" s="31" t="s">
        <v>443</v>
      </c>
      <c r="D2647" s="31" t="s">
        <v>474</v>
      </c>
      <c r="E2647" s="31" t="s">
        <v>475</v>
      </c>
      <c r="F2647" s="31" t="s">
        <v>131</v>
      </c>
      <c r="G2647" s="31" t="s">
        <v>136</v>
      </c>
      <c r="H2647" s="31" t="s">
        <v>743</v>
      </c>
      <c r="I2647" s="31" t="s">
        <v>1280</v>
      </c>
      <c r="J2647" s="31">
        <v>2669</v>
      </c>
      <c r="K2647" s="31" t="s">
        <v>1280</v>
      </c>
      <c r="L2647" s="31" t="s">
        <v>70</v>
      </c>
      <c r="M2647" s="31" t="s">
        <v>70</v>
      </c>
      <c r="N2647" s="31">
        <f t="shared" si="96"/>
        <v>0</v>
      </c>
    </row>
    <row r="2648" spans="1:14" x14ac:dyDescent="0.45">
      <c r="A2648" s="31" t="str">
        <f t="shared" si="97"/>
        <v>E08000010_CIN episodes for children aged &lt;1 at 31st March 2019 with sexual abuse identified as a factor at CIN assessment (excluding looked after children)_Number</v>
      </c>
      <c r="B2648" s="31" t="s">
        <v>460</v>
      </c>
      <c r="C2648" s="31" t="s">
        <v>461</v>
      </c>
      <c r="D2648" s="31" t="s">
        <v>474</v>
      </c>
      <c r="E2648" s="31" t="s">
        <v>475</v>
      </c>
      <c r="F2648" s="31" t="s">
        <v>131</v>
      </c>
      <c r="G2648" s="31" t="s">
        <v>136</v>
      </c>
      <c r="H2648" s="31" t="s">
        <v>743</v>
      </c>
      <c r="I2648" s="31">
        <v>12</v>
      </c>
      <c r="J2648" s="31">
        <v>3565</v>
      </c>
      <c r="K2648" s="31">
        <v>3.3660589060308599</v>
      </c>
      <c r="L2648" s="31" t="s">
        <v>1365</v>
      </c>
      <c r="M2648" s="31">
        <f t="shared" si="98"/>
        <v>3.3660589060308599</v>
      </c>
      <c r="N2648" s="31">
        <f t="shared" si="96"/>
        <v>0</v>
      </c>
    </row>
    <row r="2649" spans="1:14" x14ac:dyDescent="0.45">
      <c r="A2649" s="31" t="str">
        <f t="shared" si="97"/>
        <v>E08000016_CIN episodes for children aged &lt;1 at 31st March 2019 with sexual abuse identified as a factor at CIN assessment (excluding looked after children)_Number</v>
      </c>
      <c r="B2649" s="31" t="s">
        <v>236</v>
      </c>
      <c r="C2649" s="31" t="s">
        <v>237</v>
      </c>
      <c r="D2649" s="31" t="s">
        <v>474</v>
      </c>
      <c r="E2649" s="31" t="s">
        <v>475</v>
      </c>
      <c r="F2649" s="31" t="s">
        <v>131</v>
      </c>
      <c r="G2649" s="31" t="s">
        <v>136</v>
      </c>
      <c r="H2649" s="31" t="s">
        <v>743</v>
      </c>
      <c r="I2649" s="31" t="s">
        <v>1280</v>
      </c>
      <c r="J2649" s="31">
        <v>2754</v>
      </c>
      <c r="K2649" s="31" t="s">
        <v>1280</v>
      </c>
      <c r="L2649" s="31" t="s">
        <v>70</v>
      </c>
      <c r="M2649" s="31" t="s">
        <v>70</v>
      </c>
      <c r="N2649" s="31">
        <f t="shared" si="96"/>
        <v>0</v>
      </c>
    </row>
    <row r="2650" spans="1:14" x14ac:dyDescent="0.45">
      <c r="A2650" s="31" t="str">
        <f t="shared" si="97"/>
        <v>E08000017_CIN episodes for children aged &lt;1 at 31st March 2019 with sexual abuse identified as a factor at CIN assessment (excluding looked after children)_Number</v>
      </c>
      <c r="B2650" s="31" t="s">
        <v>293</v>
      </c>
      <c r="C2650" s="31" t="s">
        <v>294</v>
      </c>
      <c r="D2650" s="31" t="s">
        <v>474</v>
      </c>
      <c r="E2650" s="31" t="s">
        <v>475</v>
      </c>
      <c r="F2650" s="31" t="s">
        <v>131</v>
      </c>
      <c r="G2650" s="31" t="s">
        <v>136</v>
      </c>
      <c r="H2650" s="31" t="s">
        <v>743</v>
      </c>
      <c r="I2650" s="31">
        <v>9</v>
      </c>
      <c r="J2650" s="31">
        <v>3518</v>
      </c>
      <c r="K2650" s="31">
        <v>2.55827174530984</v>
      </c>
      <c r="L2650" s="31" t="s">
        <v>1366</v>
      </c>
      <c r="M2650" s="31">
        <f t="shared" si="98"/>
        <v>2.55827174530984</v>
      </c>
      <c r="N2650" s="31">
        <f t="shared" si="96"/>
        <v>0</v>
      </c>
    </row>
    <row r="2651" spans="1:14" x14ac:dyDescent="0.45">
      <c r="A2651" s="31" t="str">
        <f t="shared" si="97"/>
        <v>E08000018_CIN episodes for children aged &lt;1 at 31st March 2019 with sexual abuse identified as a factor at CIN assessment (excluding looked after children)_Number</v>
      </c>
      <c r="B2651" s="31" t="s">
        <v>393</v>
      </c>
      <c r="C2651" s="31" t="s">
        <v>394</v>
      </c>
      <c r="D2651" s="31" t="s">
        <v>474</v>
      </c>
      <c r="E2651" s="31" t="s">
        <v>475</v>
      </c>
      <c r="F2651" s="31" t="s">
        <v>131</v>
      </c>
      <c r="G2651" s="31" t="s">
        <v>136</v>
      </c>
      <c r="H2651" s="31" t="s">
        <v>743</v>
      </c>
      <c r="I2651" s="31">
        <v>19</v>
      </c>
      <c r="J2651" s="31">
        <v>3027</v>
      </c>
      <c r="K2651" s="31">
        <v>6.2768417575156903</v>
      </c>
      <c r="L2651" s="31" t="s">
        <v>1350</v>
      </c>
      <c r="M2651" s="31">
        <f t="shared" si="98"/>
        <v>6.2768417575156903</v>
      </c>
      <c r="N2651" s="31">
        <f t="shared" si="96"/>
        <v>0</v>
      </c>
    </row>
    <row r="2652" spans="1:14" x14ac:dyDescent="0.45">
      <c r="A2652" s="31" t="str">
        <f t="shared" si="97"/>
        <v>E08000019_CIN episodes for children aged &lt;1 at 31st March 2019 with sexual abuse identified as a factor at CIN assessment (excluding looked after children)_Number</v>
      </c>
      <c r="B2652" s="31" t="s">
        <v>401</v>
      </c>
      <c r="C2652" s="31" t="s">
        <v>402</v>
      </c>
      <c r="D2652" s="31" t="s">
        <v>474</v>
      </c>
      <c r="E2652" s="31" t="s">
        <v>475</v>
      </c>
      <c r="F2652" s="31" t="s">
        <v>131</v>
      </c>
      <c r="G2652" s="31" t="s">
        <v>136</v>
      </c>
      <c r="H2652" s="31" t="s">
        <v>743</v>
      </c>
      <c r="I2652" s="31">
        <v>9</v>
      </c>
      <c r="J2652" s="31">
        <v>6351</v>
      </c>
      <c r="K2652" s="31">
        <v>1.4170996693434099</v>
      </c>
      <c r="L2652" s="31" t="s">
        <v>1378</v>
      </c>
      <c r="M2652" s="31">
        <f t="shared" si="98"/>
        <v>1.4170996693434099</v>
      </c>
      <c r="N2652" s="31">
        <f t="shared" si="96"/>
        <v>0</v>
      </c>
    </row>
    <row r="2653" spans="1:14" x14ac:dyDescent="0.45">
      <c r="A2653" s="31" t="str">
        <f t="shared" si="97"/>
        <v>E08000032_CIN episodes for children aged &lt;1 at 31st March 2019 with sexual abuse identified as a factor at CIN assessment (excluding looked after children)_Number</v>
      </c>
      <c r="B2653" s="31" t="s">
        <v>259</v>
      </c>
      <c r="C2653" s="31" t="s">
        <v>260</v>
      </c>
      <c r="D2653" s="31" t="s">
        <v>474</v>
      </c>
      <c r="E2653" s="31" t="s">
        <v>475</v>
      </c>
      <c r="F2653" s="31" t="s">
        <v>131</v>
      </c>
      <c r="G2653" s="31" t="s">
        <v>136</v>
      </c>
      <c r="H2653" s="31" t="s">
        <v>743</v>
      </c>
      <c r="I2653" s="31">
        <v>15</v>
      </c>
      <c r="J2653" s="31">
        <v>7373</v>
      </c>
      <c r="K2653" s="31">
        <v>2.0344500203445</v>
      </c>
      <c r="L2653" s="31" t="s">
        <v>1382</v>
      </c>
      <c r="M2653" s="31">
        <f t="shared" si="98"/>
        <v>2.0344500203445</v>
      </c>
      <c r="N2653" s="31">
        <f t="shared" si="96"/>
        <v>0</v>
      </c>
    </row>
    <row r="2654" spans="1:14" x14ac:dyDescent="0.45">
      <c r="A2654" s="31" t="str">
        <f t="shared" si="97"/>
        <v>E08000033_CIN episodes for children aged &lt;1 at 31st March 2019 with sexual abuse identified as a factor at CIN assessment (excluding looked after children)_Number</v>
      </c>
      <c r="B2654" s="31" t="s">
        <v>273</v>
      </c>
      <c r="C2654" s="31" t="s">
        <v>274</v>
      </c>
      <c r="D2654" s="31" t="s">
        <v>474</v>
      </c>
      <c r="E2654" s="31" t="s">
        <v>475</v>
      </c>
      <c r="F2654" s="31" t="s">
        <v>131</v>
      </c>
      <c r="G2654" s="31" t="s">
        <v>136</v>
      </c>
      <c r="H2654" s="31" t="s">
        <v>743</v>
      </c>
      <c r="I2654" s="31">
        <v>14</v>
      </c>
      <c r="J2654" s="31">
        <v>2340</v>
      </c>
      <c r="K2654" s="31">
        <v>5.9829059829059803</v>
      </c>
      <c r="L2654" s="31" t="s">
        <v>1370</v>
      </c>
      <c r="M2654" s="31">
        <f t="shared" si="98"/>
        <v>5.9829059829059803</v>
      </c>
      <c r="N2654" s="31">
        <f t="shared" si="96"/>
        <v>0</v>
      </c>
    </row>
    <row r="2655" spans="1:14" x14ac:dyDescent="0.45">
      <c r="A2655" s="31" t="str">
        <f t="shared" si="97"/>
        <v>E08000034_CIN episodes for children aged &lt;1 at 31st March 2019 with sexual abuse identified as a factor at CIN assessment (excluding looked after children)_Number</v>
      </c>
      <c r="B2655" s="31" t="s">
        <v>331</v>
      </c>
      <c r="C2655" s="31" t="s">
        <v>332</v>
      </c>
      <c r="D2655" s="31" t="s">
        <v>474</v>
      </c>
      <c r="E2655" s="31" t="s">
        <v>475</v>
      </c>
      <c r="F2655" s="31" t="s">
        <v>131</v>
      </c>
      <c r="G2655" s="31" t="s">
        <v>136</v>
      </c>
      <c r="H2655" s="31" t="s">
        <v>743</v>
      </c>
      <c r="I2655" s="31" t="s">
        <v>1280</v>
      </c>
      <c r="J2655" s="31">
        <v>5161</v>
      </c>
      <c r="K2655" s="31" t="s">
        <v>1280</v>
      </c>
      <c r="L2655" s="31" t="s">
        <v>70</v>
      </c>
      <c r="M2655" s="31" t="s">
        <v>70</v>
      </c>
      <c r="N2655" s="31">
        <f t="shared" si="96"/>
        <v>0</v>
      </c>
    </row>
    <row r="2656" spans="1:14" x14ac:dyDescent="0.45">
      <c r="A2656" s="31" t="str">
        <f t="shared" si="97"/>
        <v>E08000035_CIN episodes for children aged &lt;1 at 31st March 2019 with sexual abuse identified as a factor at CIN assessment (excluding looked after children)_Number</v>
      </c>
      <c r="B2656" s="31" t="s">
        <v>339</v>
      </c>
      <c r="C2656" s="31" t="s">
        <v>340</v>
      </c>
      <c r="D2656" s="31" t="s">
        <v>474</v>
      </c>
      <c r="E2656" s="31" t="s">
        <v>475</v>
      </c>
      <c r="F2656" s="31" t="s">
        <v>131</v>
      </c>
      <c r="G2656" s="31" t="s">
        <v>136</v>
      </c>
      <c r="H2656" s="31" t="s">
        <v>743</v>
      </c>
      <c r="I2656" s="31">
        <v>27</v>
      </c>
      <c r="J2656" s="31">
        <v>9821</v>
      </c>
      <c r="K2656" s="31">
        <v>2.7492108746563502</v>
      </c>
      <c r="L2656" s="31" t="s">
        <v>1364</v>
      </c>
      <c r="M2656" s="31">
        <f t="shared" si="98"/>
        <v>2.7492108746563502</v>
      </c>
      <c r="N2656" s="31">
        <f t="shared" si="96"/>
        <v>0</v>
      </c>
    </row>
    <row r="2657" spans="1:14" x14ac:dyDescent="0.45">
      <c r="A2657" s="31" t="str">
        <f t="shared" si="97"/>
        <v>E08000036_CIN episodes for children aged &lt;1 at 31st March 2019 with sexual abuse identified as a factor at CIN assessment (excluding looked after children)_Number</v>
      </c>
      <c r="B2657" s="31" t="s">
        <v>444</v>
      </c>
      <c r="C2657" s="31" t="s">
        <v>445</v>
      </c>
      <c r="D2657" s="31" t="s">
        <v>474</v>
      </c>
      <c r="E2657" s="31" t="s">
        <v>475</v>
      </c>
      <c r="F2657" s="31" t="s">
        <v>131</v>
      </c>
      <c r="G2657" s="31" t="s">
        <v>136</v>
      </c>
      <c r="H2657" s="31" t="s">
        <v>743</v>
      </c>
      <c r="I2657" s="31">
        <v>22</v>
      </c>
      <c r="J2657" s="31">
        <v>4108</v>
      </c>
      <c r="K2657" s="31">
        <v>5.3554040895812998</v>
      </c>
      <c r="L2657" s="31" t="s">
        <v>1347</v>
      </c>
      <c r="M2657" s="31">
        <f t="shared" si="98"/>
        <v>5.3554040895812998</v>
      </c>
      <c r="N2657" s="31">
        <f t="shared" si="96"/>
        <v>0</v>
      </c>
    </row>
    <row r="2658" spans="1:14" x14ac:dyDescent="0.45">
      <c r="A2658" s="31" t="str">
        <f t="shared" si="97"/>
        <v>E08000020_CIN episodes for children aged &lt;1 at 31st March 2019 with sexual abuse identified as a factor at CIN assessment (excluding looked after children)_Number</v>
      </c>
      <c r="B2658" s="31" t="s">
        <v>305</v>
      </c>
      <c r="C2658" s="31" t="s">
        <v>306</v>
      </c>
      <c r="D2658" s="31" t="s">
        <v>474</v>
      </c>
      <c r="E2658" s="31" t="s">
        <v>475</v>
      </c>
      <c r="F2658" s="31" t="s">
        <v>131</v>
      </c>
      <c r="G2658" s="31" t="s">
        <v>136</v>
      </c>
      <c r="H2658" s="31" t="s">
        <v>743</v>
      </c>
      <c r="I2658" s="31">
        <v>7</v>
      </c>
      <c r="J2658" s="31">
        <v>2019</v>
      </c>
      <c r="K2658" s="31">
        <v>3.4670629024269402</v>
      </c>
      <c r="L2658" s="31" t="s">
        <v>1335</v>
      </c>
      <c r="M2658" s="31">
        <f t="shared" si="98"/>
        <v>3.4670629024269402</v>
      </c>
      <c r="N2658" s="31">
        <f t="shared" si="96"/>
        <v>0</v>
      </c>
    </row>
    <row r="2659" spans="1:14" x14ac:dyDescent="0.45">
      <c r="A2659" s="31" t="str">
        <f t="shared" si="97"/>
        <v>E08000021_CIN episodes for children aged &lt;1 at 31st March 2019 with sexual abuse identified as a factor at CIN assessment (excluding looked after children)_Number</v>
      </c>
      <c r="B2659" s="31" t="s">
        <v>357</v>
      </c>
      <c r="C2659" s="31" t="s">
        <v>358</v>
      </c>
      <c r="D2659" s="31" t="s">
        <v>474</v>
      </c>
      <c r="E2659" s="31" t="s">
        <v>475</v>
      </c>
      <c r="F2659" s="31" t="s">
        <v>131</v>
      </c>
      <c r="G2659" s="31" t="s">
        <v>136</v>
      </c>
      <c r="H2659" s="31" t="s">
        <v>743</v>
      </c>
      <c r="I2659" s="31">
        <v>9</v>
      </c>
      <c r="J2659" s="31">
        <v>3205</v>
      </c>
      <c r="K2659" s="31">
        <v>2.80811232449298</v>
      </c>
      <c r="L2659" s="31" t="s">
        <v>1368</v>
      </c>
      <c r="M2659" s="31">
        <f t="shared" si="98"/>
        <v>2.80811232449298</v>
      </c>
      <c r="N2659" s="31">
        <f t="shared" si="96"/>
        <v>0</v>
      </c>
    </row>
    <row r="2660" spans="1:14" x14ac:dyDescent="0.45">
      <c r="A2660" s="31" t="str">
        <f t="shared" si="97"/>
        <v>E08000022_CIN episodes for children aged &lt;1 at 31st March 2019 with sexual abuse identified as a factor at CIN assessment (excluding looked after children)_Number</v>
      </c>
      <c r="B2660" s="31" t="s">
        <v>524</v>
      </c>
      <c r="C2660" s="31" t="s">
        <v>525</v>
      </c>
      <c r="D2660" s="31" t="s">
        <v>474</v>
      </c>
      <c r="E2660" s="31" t="s">
        <v>475</v>
      </c>
      <c r="F2660" s="31" t="s">
        <v>131</v>
      </c>
      <c r="G2660" s="31" t="s">
        <v>136</v>
      </c>
      <c r="H2660" s="31" t="s">
        <v>743</v>
      </c>
      <c r="I2660" s="31" t="s">
        <v>1280</v>
      </c>
      <c r="J2660" s="31">
        <v>2208</v>
      </c>
      <c r="K2660" s="31" t="s">
        <v>1280</v>
      </c>
      <c r="L2660" s="31" t="s">
        <v>70</v>
      </c>
      <c r="M2660" s="31" t="s">
        <v>70</v>
      </c>
      <c r="N2660" s="31">
        <f t="shared" si="96"/>
        <v>0</v>
      </c>
    </row>
    <row r="2661" spans="1:14" x14ac:dyDescent="0.45">
      <c r="A2661" s="31" t="str">
        <f t="shared" si="97"/>
        <v>E08000023_CIN episodes for children aged &lt;1 at 31st March 2019 with sexual abuse identified as a factor at CIN assessment (excluding looked after children)_Number</v>
      </c>
      <c r="B2661" s="31" t="s">
        <v>410</v>
      </c>
      <c r="C2661" s="31" t="s">
        <v>411</v>
      </c>
      <c r="D2661" s="31" t="s">
        <v>474</v>
      </c>
      <c r="E2661" s="31" t="s">
        <v>475</v>
      </c>
      <c r="F2661" s="31" t="s">
        <v>131</v>
      </c>
      <c r="G2661" s="31" t="s">
        <v>136</v>
      </c>
      <c r="H2661" s="31" t="s">
        <v>743</v>
      </c>
      <c r="I2661" s="31" t="s">
        <v>1280</v>
      </c>
      <c r="J2661" s="31">
        <v>1609</v>
      </c>
      <c r="K2661" s="31" t="s">
        <v>1280</v>
      </c>
      <c r="L2661" s="31" t="s">
        <v>70</v>
      </c>
      <c r="M2661" s="31" t="s">
        <v>70</v>
      </c>
      <c r="N2661" s="31">
        <f t="shared" si="96"/>
        <v>0</v>
      </c>
    </row>
    <row r="2662" spans="1:14" x14ac:dyDescent="0.45">
      <c r="A2662" s="31" t="str">
        <f t="shared" si="97"/>
        <v>E08000024_CIN episodes for children aged &lt;1 at 31st March 2019 with sexual abuse identified as a factor at CIN assessment (excluding looked after children)_Number</v>
      </c>
      <c r="B2662" s="31" t="s">
        <v>428</v>
      </c>
      <c r="C2662" s="31" t="s">
        <v>429</v>
      </c>
      <c r="D2662" s="31" t="s">
        <v>474</v>
      </c>
      <c r="E2662" s="31" t="s">
        <v>475</v>
      </c>
      <c r="F2662" s="31" t="s">
        <v>131</v>
      </c>
      <c r="G2662" s="31" t="s">
        <v>136</v>
      </c>
      <c r="H2662" s="31" t="s">
        <v>743</v>
      </c>
      <c r="I2662" s="31">
        <v>7</v>
      </c>
      <c r="J2662" s="31">
        <v>2860</v>
      </c>
      <c r="K2662" s="31">
        <v>2.4475524475524502</v>
      </c>
      <c r="L2662" s="31" t="s">
        <v>1369</v>
      </c>
      <c r="M2662" s="31">
        <f t="shared" si="98"/>
        <v>2.4475524475524502</v>
      </c>
      <c r="N2662" s="31">
        <f t="shared" si="96"/>
        <v>0</v>
      </c>
    </row>
    <row r="2663" spans="1:14" x14ac:dyDescent="0.45">
      <c r="A2663" s="31" t="str">
        <f t="shared" si="97"/>
        <v>E06000053_CIN episodes for children aged &lt;1 at 31st March 2019 with sexual abuse identified as a factor at CIN assessment (excluding looked after children)_Number</v>
      </c>
      <c r="B2663" s="31" t="s">
        <v>550</v>
      </c>
      <c r="C2663" s="31" t="s">
        <v>551</v>
      </c>
      <c r="D2663" s="31" t="s">
        <v>474</v>
      </c>
      <c r="E2663" s="31" t="s">
        <v>475</v>
      </c>
      <c r="F2663" s="31" t="s">
        <v>131</v>
      </c>
      <c r="G2663" s="31" t="s">
        <v>136</v>
      </c>
      <c r="H2663" s="31" t="s">
        <v>743</v>
      </c>
      <c r="I2663" s="31">
        <v>0</v>
      </c>
      <c r="J2663" s="31">
        <v>14</v>
      </c>
      <c r="K2663" s="31">
        <v>0</v>
      </c>
      <c r="L2663" s="31" t="s">
        <v>1112</v>
      </c>
      <c r="M2663" s="31">
        <f t="shared" si="98"/>
        <v>0</v>
      </c>
      <c r="N2663" s="31">
        <f t="shared" si="96"/>
        <v>1</v>
      </c>
    </row>
    <row r="2664" spans="1:14" x14ac:dyDescent="0.45">
      <c r="A2664" s="31" t="str">
        <f t="shared" si="97"/>
        <v>E06000022_CIN episodes for children aged &lt;1 at 31st March 2019 with sexual abuse identified as a factor at CIN assessment (excluding looked after children)_Number</v>
      </c>
      <c r="B2664" s="31" t="s">
        <v>238</v>
      </c>
      <c r="C2664" s="31" t="s">
        <v>239</v>
      </c>
      <c r="D2664" s="31" t="s">
        <v>474</v>
      </c>
      <c r="E2664" s="31" t="s">
        <v>475</v>
      </c>
      <c r="F2664" s="31" t="s">
        <v>131</v>
      </c>
      <c r="G2664" s="31" t="s">
        <v>136</v>
      </c>
      <c r="H2664" s="31" t="s">
        <v>743</v>
      </c>
      <c r="I2664" s="31">
        <v>5</v>
      </c>
      <c r="J2664" s="31">
        <v>1742</v>
      </c>
      <c r="K2664" s="31">
        <v>2.8702640642939201</v>
      </c>
      <c r="L2664" s="31" t="s">
        <v>1336</v>
      </c>
      <c r="M2664" s="31">
        <f t="shared" si="98"/>
        <v>2.8702640642939201</v>
      </c>
      <c r="N2664" s="31">
        <f t="shared" si="96"/>
        <v>0</v>
      </c>
    </row>
    <row r="2665" spans="1:14" x14ac:dyDescent="0.45">
      <c r="A2665" s="31" t="str">
        <f t="shared" si="97"/>
        <v>E06000023_CIN episodes for children aged &lt;1 at 31st March 2019 with sexual abuse identified as a factor at CIN assessment (excluding looked after children)_Number</v>
      </c>
      <c r="B2665" s="31" t="s">
        <v>265</v>
      </c>
      <c r="C2665" s="31" t="s">
        <v>266</v>
      </c>
      <c r="D2665" s="31" t="s">
        <v>474</v>
      </c>
      <c r="E2665" s="31" t="s">
        <v>475</v>
      </c>
      <c r="F2665" s="31" t="s">
        <v>131</v>
      </c>
      <c r="G2665" s="31" t="s">
        <v>136</v>
      </c>
      <c r="H2665" s="31" t="s">
        <v>743</v>
      </c>
      <c r="I2665" s="31" t="s">
        <v>1280</v>
      </c>
      <c r="J2665" s="31">
        <v>5728</v>
      </c>
      <c r="K2665" s="31" t="s">
        <v>1280</v>
      </c>
      <c r="L2665" s="31" t="s">
        <v>70</v>
      </c>
      <c r="M2665" s="31" t="s">
        <v>70</v>
      </c>
      <c r="N2665" s="31">
        <f t="shared" si="96"/>
        <v>0</v>
      </c>
    </row>
    <row r="2666" spans="1:14" x14ac:dyDescent="0.45">
      <c r="A2666" s="31" t="str">
        <f t="shared" si="97"/>
        <v>E06000024_CIN episodes for children aged &lt;1 at 31st March 2019 with sexual abuse identified as a factor at CIN assessment (excluding looked after children)_Number</v>
      </c>
      <c r="B2666" s="31" t="s">
        <v>367</v>
      </c>
      <c r="C2666" s="31" t="s">
        <v>368</v>
      </c>
      <c r="D2666" s="31" t="s">
        <v>474</v>
      </c>
      <c r="E2666" s="31" t="s">
        <v>475</v>
      </c>
      <c r="F2666" s="31" t="s">
        <v>131</v>
      </c>
      <c r="G2666" s="31" t="s">
        <v>136</v>
      </c>
      <c r="H2666" s="31" t="s">
        <v>743</v>
      </c>
      <c r="I2666" s="31" t="s">
        <v>1280</v>
      </c>
      <c r="J2666" s="31">
        <v>2027</v>
      </c>
      <c r="K2666" s="31" t="s">
        <v>1280</v>
      </c>
      <c r="L2666" s="31" t="s">
        <v>70</v>
      </c>
      <c r="M2666" s="31" t="s">
        <v>70</v>
      </c>
      <c r="N2666" s="31">
        <f t="shared" si="96"/>
        <v>0</v>
      </c>
    </row>
    <row r="2667" spans="1:14" x14ac:dyDescent="0.45">
      <c r="A2667" s="31" t="str">
        <f t="shared" si="97"/>
        <v>E06000025_CIN episodes for children aged &lt;1 at 31st March 2019 with sexual abuse identified as a factor at CIN assessment (excluding looked after children)_Number</v>
      </c>
      <c r="B2667" s="31" t="s">
        <v>408</v>
      </c>
      <c r="C2667" s="31" t="s">
        <v>409</v>
      </c>
      <c r="D2667" s="31" t="s">
        <v>474</v>
      </c>
      <c r="E2667" s="31" t="s">
        <v>475</v>
      </c>
      <c r="F2667" s="31" t="s">
        <v>131</v>
      </c>
      <c r="G2667" s="31" t="s">
        <v>136</v>
      </c>
      <c r="H2667" s="31" t="s">
        <v>743</v>
      </c>
      <c r="I2667" s="31" t="s">
        <v>1280</v>
      </c>
      <c r="J2667" s="31">
        <v>3181</v>
      </c>
      <c r="K2667" s="31" t="s">
        <v>1280</v>
      </c>
      <c r="L2667" s="31" t="s">
        <v>70</v>
      </c>
      <c r="M2667" s="31" t="s">
        <v>70</v>
      </c>
      <c r="N2667" s="31">
        <f t="shared" si="96"/>
        <v>0</v>
      </c>
    </row>
    <row r="2668" spans="1:14" x14ac:dyDescent="0.45">
      <c r="A2668" s="31" t="str">
        <f t="shared" si="97"/>
        <v>E06000001_CIN episodes for children aged &lt;1 at 31st March 2019 with sexual abuse identified as a factor at CIN assessment (excluding looked after children)_Number</v>
      </c>
      <c r="B2668" s="31" t="s">
        <v>313</v>
      </c>
      <c r="C2668" s="31" t="s">
        <v>314</v>
      </c>
      <c r="D2668" s="31" t="s">
        <v>474</v>
      </c>
      <c r="E2668" s="31" t="s">
        <v>475</v>
      </c>
      <c r="F2668" s="31" t="s">
        <v>131</v>
      </c>
      <c r="G2668" s="31" t="s">
        <v>136</v>
      </c>
      <c r="H2668" s="31" t="s">
        <v>743</v>
      </c>
      <c r="I2668" s="31">
        <v>7</v>
      </c>
      <c r="J2668" s="31">
        <v>999</v>
      </c>
      <c r="K2668" s="31">
        <v>7.0070070070070098</v>
      </c>
      <c r="L2668" s="31" t="s">
        <v>1233</v>
      </c>
      <c r="M2668" s="31">
        <f t="shared" si="98"/>
        <v>7.0070070070070098</v>
      </c>
      <c r="N2668" s="31">
        <f t="shared" si="96"/>
        <v>0</v>
      </c>
    </row>
    <row r="2669" spans="1:14" x14ac:dyDescent="0.45">
      <c r="A2669" s="31" t="str">
        <f t="shared" si="97"/>
        <v>E06000002_CIN episodes for children aged &lt;1 at 31st March 2019 with sexual abuse identified as a factor at CIN assessment (excluding looked after children)_Number</v>
      </c>
      <c r="B2669" s="31" t="s">
        <v>511</v>
      </c>
      <c r="C2669" s="31" t="s">
        <v>725</v>
      </c>
      <c r="D2669" s="31" t="s">
        <v>474</v>
      </c>
      <c r="E2669" s="31" t="s">
        <v>475</v>
      </c>
      <c r="F2669" s="31" t="s">
        <v>131</v>
      </c>
      <c r="G2669" s="31" t="s">
        <v>136</v>
      </c>
      <c r="H2669" s="31" t="s">
        <v>743</v>
      </c>
      <c r="I2669" s="31">
        <v>10</v>
      </c>
      <c r="J2669" s="31">
        <v>1871</v>
      </c>
      <c r="K2669" s="31">
        <v>5.3447354355959398</v>
      </c>
      <c r="L2669" s="31" t="s">
        <v>1302</v>
      </c>
      <c r="M2669" s="31">
        <f t="shared" si="98"/>
        <v>5.3447354355959398</v>
      </c>
      <c r="N2669" s="31">
        <f t="shared" si="96"/>
        <v>0</v>
      </c>
    </row>
    <row r="2670" spans="1:14" x14ac:dyDescent="0.45">
      <c r="A2670" s="31" t="str">
        <f t="shared" si="97"/>
        <v>E06000003_CIN episodes for children aged &lt;1 at 31st March 2019 with sexual abuse identified as a factor at CIN assessment (excluding looked after children)_Number</v>
      </c>
      <c r="B2670" s="31" t="s">
        <v>387</v>
      </c>
      <c r="C2670" s="31" t="s">
        <v>388</v>
      </c>
      <c r="D2670" s="31" t="s">
        <v>474</v>
      </c>
      <c r="E2670" s="31" t="s">
        <v>475</v>
      </c>
      <c r="F2670" s="31" t="s">
        <v>131</v>
      </c>
      <c r="G2670" s="31" t="s">
        <v>136</v>
      </c>
      <c r="H2670" s="31" t="s">
        <v>743</v>
      </c>
      <c r="I2670" s="31" t="s">
        <v>1280</v>
      </c>
      <c r="J2670" s="31">
        <v>1381</v>
      </c>
      <c r="K2670" s="31" t="s">
        <v>1280</v>
      </c>
      <c r="L2670" s="31" t="s">
        <v>70</v>
      </c>
      <c r="M2670" s="31" t="s">
        <v>70</v>
      </c>
      <c r="N2670" s="31">
        <f t="shared" si="96"/>
        <v>0</v>
      </c>
    </row>
    <row r="2671" spans="1:14" x14ac:dyDescent="0.45">
      <c r="A2671" s="31" t="str">
        <f t="shared" si="97"/>
        <v>E06000004_CIN episodes for children aged &lt;1 at 31st March 2019 with sexual abuse identified as a factor at CIN assessment (excluding looked after children)_Number</v>
      </c>
      <c r="B2671" s="31" t="s">
        <v>422</v>
      </c>
      <c r="C2671" s="31" t="s">
        <v>423</v>
      </c>
      <c r="D2671" s="31" t="s">
        <v>474</v>
      </c>
      <c r="E2671" s="31" t="s">
        <v>475</v>
      </c>
      <c r="F2671" s="31" t="s">
        <v>131</v>
      </c>
      <c r="G2671" s="31" t="s">
        <v>136</v>
      </c>
      <c r="H2671" s="31" t="s">
        <v>743</v>
      </c>
      <c r="I2671" s="31">
        <v>11</v>
      </c>
      <c r="J2671" s="31">
        <v>2126</v>
      </c>
      <c r="K2671" s="31">
        <v>5.1740357478833499</v>
      </c>
      <c r="L2671" s="31" t="s">
        <v>1349</v>
      </c>
      <c r="M2671" s="31">
        <f t="shared" si="98"/>
        <v>5.1740357478833499</v>
      </c>
      <c r="N2671" s="31">
        <f t="shared" si="96"/>
        <v>0</v>
      </c>
    </row>
    <row r="2672" spans="1:14" x14ac:dyDescent="0.45">
      <c r="A2672" s="31" t="str">
        <f t="shared" si="97"/>
        <v>E06000010_CIN episodes for children aged &lt;1 at 31st March 2019 with sexual abuse identified as a factor at CIN assessment (excluding looked after children)_Number</v>
      </c>
      <c r="B2672" s="31" t="s">
        <v>329</v>
      </c>
      <c r="C2672" s="31" t="s">
        <v>330</v>
      </c>
      <c r="D2672" s="31" t="s">
        <v>474</v>
      </c>
      <c r="E2672" s="31" t="s">
        <v>475</v>
      </c>
      <c r="F2672" s="31" t="s">
        <v>131</v>
      </c>
      <c r="G2672" s="31" t="s">
        <v>136</v>
      </c>
      <c r="H2672" s="31" t="s">
        <v>743</v>
      </c>
      <c r="I2672" s="31">
        <v>9</v>
      </c>
      <c r="J2672" s="31">
        <v>3308</v>
      </c>
      <c r="K2672" s="31">
        <v>2.7206771463119699</v>
      </c>
      <c r="L2672" s="31" t="s">
        <v>1364</v>
      </c>
      <c r="M2672" s="31">
        <f t="shared" si="98"/>
        <v>2.7206771463119699</v>
      </c>
      <c r="N2672" s="31">
        <f t="shared" si="96"/>
        <v>0</v>
      </c>
    </row>
    <row r="2673" spans="1:14" x14ac:dyDescent="0.45">
      <c r="A2673" s="31" t="str">
        <f t="shared" si="97"/>
        <v>E06000011_CIN episodes for children aged &lt;1 at 31st March 2019 with sexual abuse identified as a factor at CIN assessment (excluding looked after children)_Number</v>
      </c>
      <c r="B2673" s="31" t="s">
        <v>514</v>
      </c>
      <c r="C2673" s="31" t="s">
        <v>594</v>
      </c>
      <c r="D2673" s="31" t="s">
        <v>474</v>
      </c>
      <c r="E2673" s="31" t="s">
        <v>475</v>
      </c>
      <c r="F2673" s="31" t="s">
        <v>131</v>
      </c>
      <c r="G2673" s="31" t="s">
        <v>136</v>
      </c>
      <c r="H2673" s="31" t="s">
        <v>743</v>
      </c>
      <c r="I2673" s="31">
        <v>13</v>
      </c>
      <c r="J2673" s="31">
        <v>2830</v>
      </c>
      <c r="K2673" s="31">
        <v>4.5936395759717303</v>
      </c>
      <c r="L2673" s="31" t="s">
        <v>1341</v>
      </c>
      <c r="M2673" s="31">
        <f t="shared" si="98"/>
        <v>4.5936395759717303</v>
      </c>
      <c r="N2673" s="31">
        <f t="shared" si="96"/>
        <v>0</v>
      </c>
    </row>
    <row r="2674" spans="1:14" x14ac:dyDescent="0.45">
      <c r="A2674" s="31" t="str">
        <f t="shared" si="97"/>
        <v>E06000012_CIN episodes for children aged &lt;1 at 31st March 2019 with sexual abuse identified as a factor at CIN assessment (excluding looked after children)_Number</v>
      </c>
      <c r="B2674" s="31" t="s">
        <v>363</v>
      </c>
      <c r="C2674" s="31" t="s">
        <v>364</v>
      </c>
      <c r="D2674" s="31" t="s">
        <v>474</v>
      </c>
      <c r="E2674" s="31" t="s">
        <v>475</v>
      </c>
      <c r="F2674" s="31" t="s">
        <v>131</v>
      </c>
      <c r="G2674" s="31" t="s">
        <v>136</v>
      </c>
      <c r="H2674" s="31" t="s">
        <v>743</v>
      </c>
      <c r="I2674" s="31" t="s">
        <v>1280</v>
      </c>
      <c r="J2674" s="31">
        <v>1796</v>
      </c>
      <c r="K2674" s="31" t="s">
        <v>1280</v>
      </c>
      <c r="L2674" s="31" t="s">
        <v>70</v>
      </c>
      <c r="M2674" s="31" t="s">
        <v>70</v>
      </c>
      <c r="N2674" s="31">
        <f t="shared" si="96"/>
        <v>0</v>
      </c>
    </row>
    <row r="2675" spans="1:14" x14ac:dyDescent="0.45">
      <c r="A2675" s="31" t="str">
        <f t="shared" si="97"/>
        <v>E06000013_CIN episodes for children aged &lt;1 at 31st March 2019 with sexual abuse identified as a factor at CIN assessment (excluding looked after children)_Number</v>
      </c>
      <c r="B2675" s="31" t="s">
        <v>365</v>
      </c>
      <c r="C2675" s="31" t="s">
        <v>366</v>
      </c>
      <c r="D2675" s="31" t="s">
        <v>474</v>
      </c>
      <c r="E2675" s="31" t="s">
        <v>475</v>
      </c>
      <c r="F2675" s="31" t="s">
        <v>131</v>
      </c>
      <c r="G2675" s="31" t="s">
        <v>136</v>
      </c>
      <c r="H2675" s="31" t="s">
        <v>743</v>
      </c>
      <c r="I2675" s="31">
        <v>11</v>
      </c>
      <c r="J2675" s="31">
        <v>1729</v>
      </c>
      <c r="K2675" s="31">
        <v>6.3620589936379401</v>
      </c>
      <c r="L2675" s="31" t="s">
        <v>1326</v>
      </c>
      <c r="M2675" s="31">
        <f t="shared" si="98"/>
        <v>6.3620589936379401</v>
      </c>
      <c r="N2675" s="31">
        <f t="shared" si="96"/>
        <v>0</v>
      </c>
    </row>
    <row r="2676" spans="1:14" x14ac:dyDescent="0.45">
      <c r="A2676" s="31" t="str">
        <f t="shared" si="97"/>
        <v>E10000023_CIN episodes for children aged &lt;1 at 31st March 2019 with sexual abuse identified as a factor at CIN assessment (excluding looked after children)_Number</v>
      </c>
      <c r="B2676" s="31" t="s">
        <v>369</v>
      </c>
      <c r="C2676" s="31" t="s">
        <v>370</v>
      </c>
      <c r="D2676" s="31" t="s">
        <v>474</v>
      </c>
      <c r="E2676" s="31" t="s">
        <v>475</v>
      </c>
      <c r="F2676" s="31" t="s">
        <v>131</v>
      </c>
      <c r="G2676" s="31" t="s">
        <v>136</v>
      </c>
      <c r="H2676" s="31" t="s">
        <v>743</v>
      </c>
      <c r="I2676" s="31">
        <v>13</v>
      </c>
      <c r="J2676" s="31">
        <v>5433</v>
      </c>
      <c r="K2676" s="31">
        <v>2.3927848334253601</v>
      </c>
      <c r="L2676" s="31" t="s">
        <v>1369</v>
      </c>
      <c r="M2676" s="31">
        <f t="shared" si="98"/>
        <v>2.3927848334253601</v>
      </c>
      <c r="N2676" s="31">
        <f t="shared" si="96"/>
        <v>0</v>
      </c>
    </row>
    <row r="2677" spans="1:14" x14ac:dyDescent="0.45">
      <c r="A2677" s="31" t="str">
        <f t="shared" si="97"/>
        <v>E06000014_CIN episodes for children aged &lt;1 at 31st March 2019 with sexual abuse identified as a factor at CIN assessment (excluding looked after children)_Number</v>
      </c>
      <c r="B2677" s="31" t="s">
        <v>472</v>
      </c>
      <c r="C2677" s="31" t="s">
        <v>473</v>
      </c>
      <c r="D2677" s="31" t="s">
        <v>474</v>
      </c>
      <c r="E2677" s="31" t="s">
        <v>475</v>
      </c>
      <c r="F2677" s="31" t="s">
        <v>131</v>
      </c>
      <c r="G2677" s="31" t="s">
        <v>136</v>
      </c>
      <c r="H2677" s="31" t="s">
        <v>743</v>
      </c>
      <c r="I2677" s="31" t="s">
        <v>1280</v>
      </c>
      <c r="J2677" s="31">
        <v>1848</v>
      </c>
      <c r="K2677" s="31" t="s">
        <v>1280</v>
      </c>
      <c r="L2677" s="31" t="s">
        <v>70</v>
      </c>
      <c r="M2677" s="31" t="s">
        <v>70</v>
      </c>
      <c r="N2677" s="31">
        <f t="shared" si="96"/>
        <v>0</v>
      </c>
    </row>
    <row r="2678" spans="1:14" x14ac:dyDescent="0.45">
      <c r="A2678" s="31" t="str">
        <f t="shared" si="97"/>
        <v>E06000032_CIN episodes for children aged &lt;1 at 31st March 2019 with sexual abuse identified as a factor at CIN assessment (excluding looked after children)_Number</v>
      </c>
      <c r="B2678" s="31" t="s">
        <v>564</v>
      </c>
      <c r="C2678" s="31" t="s">
        <v>724</v>
      </c>
      <c r="D2678" s="31" t="s">
        <v>474</v>
      </c>
      <c r="E2678" s="31" t="s">
        <v>475</v>
      </c>
      <c r="F2678" s="31" t="s">
        <v>131</v>
      </c>
      <c r="G2678" s="31" t="s">
        <v>136</v>
      </c>
      <c r="H2678" s="31" t="s">
        <v>743</v>
      </c>
      <c r="I2678" s="31" t="s">
        <v>1280</v>
      </c>
      <c r="J2678" s="31">
        <v>3283</v>
      </c>
      <c r="K2678" s="31" t="s">
        <v>1280</v>
      </c>
      <c r="L2678" s="31" t="s">
        <v>70</v>
      </c>
      <c r="M2678" s="31" t="s">
        <v>70</v>
      </c>
      <c r="N2678" s="31">
        <f t="shared" si="96"/>
        <v>0</v>
      </c>
    </row>
    <row r="2679" spans="1:14" x14ac:dyDescent="0.45">
      <c r="A2679" s="31" t="str">
        <f t="shared" si="97"/>
        <v>E06000055_CIN episodes for children aged &lt;1 at 31st March 2019 with sexual abuse identified as a factor at CIN assessment (excluding looked after children)_Number</v>
      </c>
      <c r="B2679" s="31" t="s">
        <v>240</v>
      </c>
      <c r="C2679" s="31" t="s">
        <v>241</v>
      </c>
      <c r="D2679" s="31" t="s">
        <v>474</v>
      </c>
      <c r="E2679" s="31" t="s">
        <v>475</v>
      </c>
      <c r="F2679" s="31" t="s">
        <v>131</v>
      </c>
      <c r="G2679" s="31" t="s">
        <v>136</v>
      </c>
      <c r="H2679" s="31" t="s">
        <v>743</v>
      </c>
      <c r="I2679" s="31" t="s">
        <v>1280</v>
      </c>
      <c r="J2679" s="31">
        <v>2310</v>
      </c>
      <c r="K2679" s="31" t="s">
        <v>1280</v>
      </c>
      <c r="L2679" s="31" t="s">
        <v>70</v>
      </c>
      <c r="M2679" s="31" t="s">
        <v>70</v>
      </c>
      <c r="N2679" s="31">
        <f t="shared" si="96"/>
        <v>0</v>
      </c>
    </row>
    <row r="2680" spans="1:14" x14ac:dyDescent="0.45">
      <c r="A2680" s="31" t="str">
        <f t="shared" si="97"/>
        <v>E06000056_CIN episodes for children aged &lt;1 at 31st March 2019 with sexual abuse identified as a factor at CIN assessment (excluding looked after children)_Number</v>
      </c>
      <c r="B2680" s="31" t="s">
        <v>279</v>
      </c>
      <c r="C2680" s="31" t="s">
        <v>280</v>
      </c>
      <c r="D2680" s="31" t="s">
        <v>474</v>
      </c>
      <c r="E2680" s="31" t="s">
        <v>475</v>
      </c>
      <c r="F2680" s="31" t="s">
        <v>131</v>
      </c>
      <c r="G2680" s="31" t="s">
        <v>136</v>
      </c>
      <c r="H2680" s="31" t="s">
        <v>743</v>
      </c>
      <c r="I2680" s="31" t="s">
        <v>1280</v>
      </c>
      <c r="J2680" s="31">
        <v>3291</v>
      </c>
      <c r="K2680" s="31" t="s">
        <v>1280</v>
      </c>
      <c r="L2680" s="31" t="s">
        <v>70</v>
      </c>
      <c r="M2680" s="31" t="s">
        <v>70</v>
      </c>
      <c r="N2680" s="31">
        <f t="shared" si="96"/>
        <v>0</v>
      </c>
    </row>
    <row r="2681" spans="1:14" x14ac:dyDescent="0.45">
      <c r="A2681" s="31" t="str">
        <f t="shared" si="97"/>
        <v>E10000002_CIN episodes for children aged &lt;1 at 31st March 2019 with sexual abuse identified as a factor at CIN assessment (excluding looked after children)_Number</v>
      </c>
      <c r="B2681" s="31" t="s">
        <v>269</v>
      </c>
      <c r="C2681" s="31" t="s">
        <v>270</v>
      </c>
      <c r="D2681" s="31" t="s">
        <v>474</v>
      </c>
      <c r="E2681" s="31" t="s">
        <v>475</v>
      </c>
      <c r="F2681" s="31" t="s">
        <v>131</v>
      </c>
      <c r="G2681" s="31" t="s">
        <v>136</v>
      </c>
      <c r="H2681" s="31" t="s">
        <v>743</v>
      </c>
      <c r="I2681" s="31" t="s">
        <v>1280</v>
      </c>
      <c r="J2681" s="31">
        <v>6048</v>
      </c>
      <c r="K2681" s="31" t="s">
        <v>1280</v>
      </c>
      <c r="L2681" s="31" t="s">
        <v>70</v>
      </c>
      <c r="M2681" s="31" t="s">
        <v>70</v>
      </c>
      <c r="N2681" s="31">
        <f t="shared" si="96"/>
        <v>0</v>
      </c>
    </row>
    <row r="2682" spans="1:14" x14ac:dyDescent="0.45">
      <c r="A2682" s="31" t="str">
        <f t="shared" si="97"/>
        <v>E06000042_CIN episodes for children aged &lt;1 at 31st March 2019 with sexual abuse identified as a factor at CIN assessment (excluding looked after children)_Number</v>
      </c>
      <c r="B2682" s="31" t="s">
        <v>355</v>
      </c>
      <c r="C2682" s="31" t="s">
        <v>356</v>
      </c>
      <c r="D2682" s="31" t="s">
        <v>474</v>
      </c>
      <c r="E2682" s="31" t="s">
        <v>475</v>
      </c>
      <c r="F2682" s="31" t="s">
        <v>131</v>
      </c>
      <c r="G2682" s="31" t="s">
        <v>136</v>
      </c>
      <c r="H2682" s="31" t="s">
        <v>743</v>
      </c>
      <c r="I2682" s="31">
        <v>7</v>
      </c>
      <c r="J2682" s="31">
        <v>3567</v>
      </c>
      <c r="K2682" s="31">
        <v>1.9624334174376199</v>
      </c>
      <c r="L2682" s="31" t="s">
        <v>1382</v>
      </c>
      <c r="M2682" s="31">
        <f t="shared" si="98"/>
        <v>1.9624334174376199</v>
      </c>
      <c r="N2682" s="31">
        <f t="shared" si="96"/>
        <v>0</v>
      </c>
    </row>
    <row r="2683" spans="1:14" x14ac:dyDescent="0.45">
      <c r="A2683" s="31" t="str">
        <f t="shared" si="97"/>
        <v>E10000007_CIN episodes for children aged &lt;1 at 31st March 2019 with sexual abuse identified as a factor at CIN assessment (excluding looked after children)_Number</v>
      </c>
      <c r="B2683" s="31" t="s">
        <v>291</v>
      </c>
      <c r="C2683" s="31" t="s">
        <v>292</v>
      </c>
      <c r="D2683" s="31" t="s">
        <v>474</v>
      </c>
      <c r="E2683" s="31" t="s">
        <v>475</v>
      </c>
      <c r="F2683" s="31" t="s">
        <v>131</v>
      </c>
      <c r="G2683" s="31" t="s">
        <v>136</v>
      </c>
      <c r="H2683" s="31" t="s">
        <v>743</v>
      </c>
      <c r="I2683" s="31">
        <v>32</v>
      </c>
      <c r="J2683" s="31">
        <v>7585</v>
      </c>
      <c r="K2683" s="31">
        <v>4.2188529993408004</v>
      </c>
      <c r="L2683" s="31" t="s">
        <v>1323</v>
      </c>
      <c r="M2683" s="31">
        <f t="shared" si="98"/>
        <v>4.2188529993408004</v>
      </c>
      <c r="N2683" s="31">
        <f t="shared" si="96"/>
        <v>0</v>
      </c>
    </row>
    <row r="2684" spans="1:14" x14ac:dyDescent="0.45">
      <c r="A2684" s="31" t="str">
        <f t="shared" si="97"/>
        <v>E06000015_CIN episodes for children aged &lt;1 at 31st March 2019 with sexual abuse identified as a factor at CIN assessment (excluding looked after children)_Number</v>
      </c>
      <c r="B2684" s="31" t="s">
        <v>289</v>
      </c>
      <c r="C2684" s="31" t="s">
        <v>290</v>
      </c>
      <c r="D2684" s="31" t="s">
        <v>474</v>
      </c>
      <c r="E2684" s="31" t="s">
        <v>475</v>
      </c>
      <c r="F2684" s="31" t="s">
        <v>131</v>
      </c>
      <c r="G2684" s="31" t="s">
        <v>136</v>
      </c>
      <c r="H2684" s="31" t="s">
        <v>743</v>
      </c>
      <c r="I2684" s="31">
        <v>9</v>
      </c>
      <c r="J2684" s="31">
        <v>3169</v>
      </c>
      <c r="K2684" s="31">
        <v>2.8400126222783202</v>
      </c>
      <c r="L2684" s="31" t="s">
        <v>1368</v>
      </c>
      <c r="M2684" s="31">
        <f t="shared" si="98"/>
        <v>2.8400126222783202</v>
      </c>
      <c r="N2684" s="31">
        <f t="shared" si="96"/>
        <v>0</v>
      </c>
    </row>
    <row r="2685" spans="1:14" x14ac:dyDescent="0.45">
      <c r="A2685" s="31" t="str">
        <f t="shared" si="97"/>
        <v>E10000009_CIN episodes for children aged &lt;1 at 31st March 2019 with sexual abuse identified as a factor at CIN assessment (excluding looked after children)_Number</v>
      </c>
      <c r="B2685" s="31" t="s">
        <v>295</v>
      </c>
      <c r="C2685" s="31" t="s">
        <v>296</v>
      </c>
      <c r="D2685" s="31" t="s">
        <v>474</v>
      </c>
      <c r="E2685" s="31" t="s">
        <v>475</v>
      </c>
      <c r="F2685" s="31" t="s">
        <v>131</v>
      </c>
      <c r="G2685" s="31" t="s">
        <v>136</v>
      </c>
      <c r="H2685" s="31" t="s">
        <v>743</v>
      </c>
      <c r="I2685" s="31">
        <v>11</v>
      </c>
      <c r="J2685" s="31">
        <v>3260</v>
      </c>
      <c r="K2685" s="31">
        <v>3.3742331288343599</v>
      </c>
      <c r="L2685" s="31" t="s">
        <v>1365</v>
      </c>
      <c r="M2685" s="31">
        <f t="shared" si="98"/>
        <v>3.3742331288343599</v>
      </c>
      <c r="N2685" s="31">
        <f t="shared" si="96"/>
        <v>0</v>
      </c>
    </row>
    <row r="2686" spans="1:14" x14ac:dyDescent="0.45">
      <c r="A2686" s="31" t="str">
        <f t="shared" si="97"/>
        <v>E06000029_CIN episodes for children aged &lt;1 at 31st March 2019 with sexual abuse identified as a factor at CIN assessment (excluding looked after children)_Number</v>
      </c>
      <c r="B2686" s="31" t="s">
        <v>543</v>
      </c>
      <c r="C2686" s="31" t="s">
        <v>717</v>
      </c>
      <c r="D2686" s="31" t="s">
        <v>474</v>
      </c>
      <c r="E2686" s="31" t="s">
        <v>475</v>
      </c>
      <c r="F2686" s="31" t="s">
        <v>131</v>
      </c>
      <c r="G2686" s="31" t="s">
        <v>136</v>
      </c>
      <c r="H2686" s="31" t="s">
        <v>743</v>
      </c>
      <c r="I2686" s="31" t="s">
        <v>1280</v>
      </c>
      <c r="J2686" s="31">
        <v>1529</v>
      </c>
      <c r="K2686" s="31" t="s">
        <v>1280</v>
      </c>
      <c r="L2686" s="31" t="s">
        <v>70</v>
      </c>
      <c r="M2686" s="31" t="s">
        <v>70</v>
      </c>
      <c r="N2686" s="31">
        <f t="shared" si="96"/>
        <v>0</v>
      </c>
    </row>
    <row r="2687" spans="1:14" x14ac:dyDescent="0.45">
      <c r="A2687" s="31" t="str">
        <f t="shared" si="97"/>
        <v>E06000028_CIN episodes for children aged &lt;1 at 31st March 2019 with sexual abuse identified as a factor at CIN assessment (excluding looked after children)_Number</v>
      </c>
      <c r="B2687" s="31" t="s">
        <v>254</v>
      </c>
      <c r="C2687" s="31" t="s">
        <v>255</v>
      </c>
      <c r="D2687" s="31" t="s">
        <v>474</v>
      </c>
      <c r="E2687" s="31" t="s">
        <v>475</v>
      </c>
      <c r="F2687" s="31" t="s">
        <v>131</v>
      </c>
      <c r="G2687" s="31" t="s">
        <v>136</v>
      </c>
      <c r="H2687" s="31" t="s">
        <v>743</v>
      </c>
      <c r="I2687" s="31" t="s">
        <v>1280</v>
      </c>
      <c r="J2687" s="31">
        <v>1996</v>
      </c>
      <c r="K2687" s="31" t="s">
        <v>1280</v>
      </c>
      <c r="L2687" s="31" t="s">
        <v>70</v>
      </c>
      <c r="M2687" s="31" t="s">
        <v>70</v>
      </c>
      <c r="N2687" s="31">
        <f t="shared" si="96"/>
        <v>0</v>
      </c>
    </row>
    <row r="2688" spans="1:14" x14ac:dyDescent="0.45">
      <c r="A2688" s="31" t="str">
        <f t="shared" si="97"/>
        <v>E06000047_CIN episodes for children aged &lt;1 at 31st March 2019 with sexual abuse identified as a factor at CIN assessment (excluding looked after children)_Number</v>
      </c>
      <c r="B2688" s="31" t="s">
        <v>528</v>
      </c>
      <c r="C2688" s="31" t="s">
        <v>721</v>
      </c>
      <c r="D2688" s="31" t="s">
        <v>474</v>
      </c>
      <c r="E2688" s="31" t="s">
        <v>475</v>
      </c>
      <c r="F2688" s="31" t="s">
        <v>131</v>
      </c>
      <c r="G2688" s="31" t="s">
        <v>136</v>
      </c>
      <c r="H2688" s="31" t="s">
        <v>743</v>
      </c>
      <c r="I2688" s="31">
        <v>19</v>
      </c>
      <c r="J2688" s="31">
        <v>4989</v>
      </c>
      <c r="K2688" s="31">
        <v>3.8083784325516099</v>
      </c>
      <c r="L2688" s="31" t="s">
        <v>1339</v>
      </c>
      <c r="M2688" s="31">
        <f t="shared" si="98"/>
        <v>3.8083784325516099</v>
      </c>
      <c r="N2688" s="31">
        <f t="shared" si="96"/>
        <v>0</v>
      </c>
    </row>
    <row r="2689" spans="1:14" x14ac:dyDescent="0.45">
      <c r="A2689" s="31" t="str">
        <f t="shared" si="97"/>
        <v>E06000005_CIN episodes for children aged &lt;1 at 31st March 2019 with sexual abuse identified as a factor at CIN assessment (excluding looked after children)_Number</v>
      </c>
      <c r="B2689" s="31" t="s">
        <v>287</v>
      </c>
      <c r="C2689" s="31" t="s">
        <v>288</v>
      </c>
      <c r="D2689" s="31" t="s">
        <v>474</v>
      </c>
      <c r="E2689" s="31" t="s">
        <v>475</v>
      </c>
      <c r="F2689" s="31" t="s">
        <v>131</v>
      </c>
      <c r="G2689" s="31" t="s">
        <v>136</v>
      </c>
      <c r="H2689" s="31" t="s">
        <v>743</v>
      </c>
      <c r="I2689" s="31" t="s">
        <v>1280</v>
      </c>
      <c r="J2689" s="31">
        <v>1134</v>
      </c>
      <c r="K2689" s="31" t="s">
        <v>1280</v>
      </c>
      <c r="L2689" s="31" t="s">
        <v>70</v>
      </c>
      <c r="M2689" s="31" t="s">
        <v>70</v>
      </c>
      <c r="N2689" s="31">
        <f t="shared" si="96"/>
        <v>0</v>
      </c>
    </row>
    <row r="2690" spans="1:14" x14ac:dyDescent="0.45">
      <c r="A2690" s="31" t="str">
        <f t="shared" si="97"/>
        <v>E10000011_CIN episodes for children aged &lt;1 at 31st March 2019 with sexual abuse identified as a factor at CIN assessment (excluding looked after children)_Number</v>
      </c>
      <c r="B2690" s="31" t="s">
        <v>299</v>
      </c>
      <c r="C2690" s="31" t="s">
        <v>300</v>
      </c>
      <c r="D2690" s="31" t="s">
        <v>474</v>
      </c>
      <c r="E2690" s="31" t="s">
        <v>475</v>
      </c>
      <c r="F2690" s="31" t="s">
        <v>131</v>
      </c>
      <c r="G2690" s="31" t="s">
        <v>136</v>
      </c>
      <c r="H2690" s="31" t="s">
        <v>743</v>
      </c>
      <c r="I2690" s="31">
        <v>14</v>
      </c>
      <c r="J2690" s="31">
        <v>5005</v>
      </c>
      <c r="K2690" s="31">
        <v>2.7972027972028002</v>
      </c>
      <c r="L2690" s="31" t="s">
        <v>1368</v>
      </c>
      <c r="M2690" s="31">
        <f t="shared" si="98"/>
        <v>2.7972027972028002</v>
      </c>
      <c r="N2690" s="31">
        <f t="shared" si="96"/>
        <v>0</v>
      </c>
    </row>
    <row r="2691" spans="1:14" x14ac:dyDescent="0.45">
      <c r="A2691" s="31" t="str">
        <f t="shared" si="97"/>
        <v>E06000043_CIN episodes for children aged &lt;1 at 31st March 2019 with sexual abuse identified as a factor at CIN assessment (excluding looked after children)_Number</v>
      </c>
      <c r="B2691" s="31" t="s">
        <v>263</v>
      </c>
      <c r="C2691" s="31" t="s">
        <v>264</v>
      </c>
      <c r="D2691" s="31" t="s">
        <v>474</v>
      </c>
      <c r="E2691" s="31" t="s">
        <v>475</v>
      </c>
      <c r="F2691" s="31" t="s">
        <v>131</v>
      </c>
      <c r="G2691" s="31" t="s">
        <v>136</v>
      </c>
      <c r="H2691" s="31" t="s">
        <v>743</v>
      </c>
      <c r="I2691" s="31" t="s">
        <v>1280</v>
      </c>
      <c r="J2691" s="31">
        <v>2611</v>
      </c>
      <c r="K2691" s="31" t="s">
        <v>1280</v>
      </c>
      <c r="L2691" s="31" t="s">
        <v>70</v>
      </c>
      <c r="M2691" s="31" t="s">
        <v>70</v>
      </c>
      <c r="N2691" s="31">
        <f t="shared" ref="N2691:N2754" si="99">IF(OR(C2691="City of London",C2691="Isles of Scilly"),1,0)</f>
        <v>0</v>
      </c>
    </row>
    <row r="2692" spans="1:14" x14ac:dyDescent="0.45">
      <c r="A2692" s="31" t="str">
        <f t="shared" si="97"/>
        <v>E10000014_CIN episodes for children aged &lt;1 at 31st March 2019 with sexual abuse identified as a factor at CIN assessment (excluding looked after children)_Number</v>
      </c>
      <c r="B2692" s="31" t="s">
        <v>309</v>
      </c>
      <c r="C2692" s="31" t="s">
        <v>310</v>
      </c>
      <c r="D2692" s="31" t="s">
        <v>474</v>
      </c>
      <c r="E2692" s="31" t="s">
        <v>475</v>
      </c>
      <c r="F2692" s="31" t="s">
        <v>131</v>
      </c>
      <c r="G2692" s="31" t="s">
        <v>136</v>
      </c>
      <c r="H2692" s="31" t="s">
        <v>743</v>
      </c>
      <c r="I2692" s="31">
        <v>14</v>
      </c>
      <c r="J2692" s="31">
        <v>13542</v>
      </c>
      <c r="K2692" s="31">
        <v>1.03382070595185</v>
      </c>
      <c r="L2692" s="31" t="s">
        <v>1376</v>
      </c>
      <c r="M2692" s="31">
        <f t="shared" si="98"/>
        <v>1.03382070595185</v>
      </c>
      <c r="N2692" s="31">
        <f t="shared" si="99"/>
        <v>0</v>
      </c>
    </row>
    <row r="2693" spans="1:14" x14ac:dyDescent="0.45">
      <c r="A2693" s="31" t="str">
        <f t="shared" si="97"/>
        <v>E06000044_CIN episodes for children aged &lt;1 at 31st March 2019 with sexual abuse identified as a factor at CIN assessment (excluding looked after children)_Number</v>
      </c>
      <c r="B2693" s="31" t="s">
        <v>383</v>
      </c>
      <c r="C2693" s="31" t="s">
        <v>384</v>
      </c>
      <c r="D2693" s="31" t="s">
        <v>474</v>
      </c>
      <c r="E2693" s="31" t="s">
        <v>475</v>
      </c>
      <c r="F2693" s="31" t="s">
        <v>131</v>
      </c>
      <c r="G2693" s="31" t="s">
        <v>136</v>
      </c>
      <c r="H2693" s="31" t="s">
        <v>743</v>
      </c>
      <c r="I2693" s="31">
        <v>5</v>
      </c>
      <c r="J2693" s="31">
        <v>2406</v>
      </c>
      <c r="K2693" s="31">
        <v>2.07813798836243</v>
      </c>
      <c r="L2693" s="31" t="s">
        <v>1361</v>
      </c>
      <c r="M2693" s="31">
        <f t="shared" si="98"/>
        <v>2.07813798836243</v>
      </c>
      <c r="N2693" s="31">
        <f t="shared" si="99"/>
        <v>0</v>
      </c>
    </row>
    <row r="2694" spans="1:14" x14ac:dyDescent="0.45">
      <c r="A2694" s="31" t="str">
        <f t="shared" si="97"/>
        <v>E06000045_CIN episodes for children aged &lt;1 at 31st March 2019 with sexual abuse identified as a factor at CIN assessment (excluding looked after children)_Number</v>
      </c>
      <c r="B2694" s="31" t="s">
        <v>577</v>
      </c>
      <c r="C2694" s="31" t="s">
        <v>729</v>
      </c>
      <c r="D2694" s="31" t="s">
        <v>474</v>
      </c>
      <c r="E2694" s="31" t="s">
        <v>475</v>
      </c>
      <c r="F2694" s="31" t="s">
        <v>131</v>
      </c>
      <c r="G2694" s="31" t="s">
        <v>136</v>
      </c>
      <c r="H2694" s="31" t="s">
        <v>743</v>
      </c>
      <c r="I2694" s="31" t="s">
        <v>1280</v>
      </c>
      <c r="J2694" s="31">
        <v>3058</v>
      </c>
      <c r="K2694" s="31" t="s">
        <v>1280</v>
      </c>
      <c r="L2694" s="31" t="s">
        <v>70</v>
      </c>
      <c r="M2694" s="31" t="s">
        <v>70</v>
      </c>
      <c r="N2694" s="31">
        <f t="shared" si="99"/>
        <v>0</v>
      </c>
    </row>
    <row r="2695" spans="1:14" x14ac:dyDescent="0.45">
      <c r="A2695" s="31" t="str">
        <f t="shared" si="97"/>
        <v>E10000018_CIN episodes for children aged &lt;1 at 31st March 2019 with sexual abuse identified as a factor at CIN assessment (excluding looked after children)_Number</v>
      </c>
      <c r="B2695" s="31" t="s">
        <v>552</v>
      </c>
      <c r="C2695" s="31" t="s">
        <v>553</v>
      </c>
      <c r="D2695" s="31" t="s">
        <v>474</v>
      </c>
      <c r="E2695" s="31" t="s">
        <v>475</v>
      </c>
      <c r="F2695" s="31" t="s">
        <v>131</v>
      </c>
      <c r="G2695" s="31" t="s">
        <v>136</v>
      </c>
      <c r="H2695" s="31" t="s">
        <v>743</v>
      </c>
      <c r="I2695" s="31" t="s">
        <v>1280</v>
      </c>
      <c r="J2695" s="31">
        <v>6983</v>
      </c>
      <c r="K2695" s="31" t="s">
        <v>1280</v>
      </c>
      <c r="L2695" s="31" t="s">
        <v>70</v>
      </c>
      <c r="M2695" s="31" t="s">
        <v>70</v>
      </c>
      <c r="N2695" s="31">
        <f t="shared" si="99"/>
        <v>0</v>
      </c>
    </row>
    <row r="2696" spans="1:14" x14ac:dyDescent="0.45">
      <c r="A2696" s="31" t="str">
        <f t="shared" si="97"/>
        <v>E06000016_CIN episodes for children aged &lt;1 at 31st March 2019 with sexual abuse identified as a factor at CIN assessment (excluding looked after children)_Number</v>
      </c>
      <c r="B2696" s="31" t="s">
        <v>341</v>
      </c>
      <c r="C2696" s="31" t="s">
        <v>342</v>
      </c>
      <c r="D2696" s="31" t="s">
        <v>474</v>
      </c>
      <c r="E2696" s="31" t="s">
        <v>475</v>
      </c>
      <c r="F2696" s="31" t="s">
        <v>131</v>
      </c>
      <c r="G2696" s="31" t="s">
        <v>136</v>
      </c>
      <c r="H2696" s="31" t="s">
        <v>743</v>
      </c>
      <c r="I2696" s="31">
        <v>9</v>
      </c>
      <c r="J2696" s="31">
        <v>4815</v>
      </c>
      <c r="K2696" s="31">
        <v>1.86915887850467</v>
      </c>
      <c r="L2696" s="31" t="s">
        <v>1340</v>
      </c>
      <c r="M2696" s="31">
        <f t="shared" si="98"/>
        <v>1.86915887850467</v>
      </c>
      <c r="N2696" s="31">
        <f t="shared" si="99"/>
        <v>0</v>
      </c>
    </row>
    <row r="2697" spans="1:14" x14ac:dyDescent="0.45">
      <c r="A2697" s="31" t="str">
        <f t="shared" si="97"/>
        <v>E06000017_CIN episodes for children aged &lt;1 at 31st March 2019 with sexual abuse identified as a factor at CIN assessment (excluding looked after children)_Number</v>
      </c>
      <c r="B2697" s="31" t="s">
        <v>548</v>
      </c>
      <c r="C2697" s="31" t="s">
        <v>728</v>
      </c>
      <c r="D2697" s="31" t="s">
        <v>474</v>
      </c>
      <c r="E2697" s="31" t="s">
        <v>475</v>
      </c>
      <c r="F2697" s="31" t="s">
        <v>131</v>
      </c>
      <c r="G2697" s="31" t="s">
        <v>136</v>
      </c>
      <c r="H2697" s="31" t="s">
        <v>743</v>
      </c>
      <c r="I2697" s="31">
        <v>0</v>
      </c>
      <c r="J2697" s="31">
        <v>349</v>
      </c>
      <c r="K2697" s="31">
        <v>0</v>
      </c>
      <c r="L2697" s="31" t="s">
        <v>1112</v>
      </c>
      <c r="M2697" s="31">
        <f t="shared" si="98"/>
        <v>0</v>
      </c>
      <c r="N2697" s="31">
        <f t="shared" si="99"/>
        <v>0</v>
      </c>
    </row>
    <row r="2698" spans="1:14" x14ac:dyDescent="0.45">
      <c r="A2698" s="31" t="str">
        <f t="shared" si="97"/>
        <v>E10000028_CIN episodes for children aged &lt;1 at 31st March 2019 with sexual abuse identified as a factor at CIN assessment (excluding looked after children)_Number</v>
      </c>
      <c r="B2698" s="31" t="s">
        <v>418</v>
      </c>
      <c r="C2698" s="31" t="s">
        <v>419</v>
      </c>
      <c r="D2698" s="31" t="s">
        <v>474</v>
      </c>
      <c r="E2698" s="31" t="s">
        <v>475</v>
      </c>
      <c r="F2698" s="31" t="s">
        <v>131</v>
      </c>
      <c r="G2698" s="31" t="s">
        <v>136</v>
      </c>
      <c r="H2698" s="31" t="s">
        <v>743</v>
      </c>
      <c r="I2698" s="31">
        <v>17</v>
      </c>
      <c r="J2698" s="31">
        <v>8423</v>
      </c>
      <c r="K2698" s="31">
        <v>2.0182832719933499</v>
      </c>
      <c r="L2698" s="31" t="s">
        <v>1382</v>
      </c>
      <c r="M2698" s="31">
        <f t="shared" si="98"/>
        <v>2.0182832719933499</v>
      </c>
      <c r="N2698" s="31">
        <f t="shared" si="99"/>
        <v>0</v>
      </c>
    </row>
    <row r="2699" spans="1:14" x14ac:dyDescent="0.45">
      <c r="A2699" s="31" t="str">
        <f t="shared" ref="A2699:A2762" si="100">CONCATENATE(B2699,"_",G2699,"_",H2699)</f>
        <v>E06000021_CIN episodes for children aged &lt;1 at 31st March 2019 with sexual abuse identified as a factor at CIN assessment (excluding looked after children)_Number</v>
      </c>
      <c r="B2699" s="31" t="s">
        <v>424</v>
      </c>
      <c r="C2699" s="31" t="s">
        <v>425</v>
      </c>
      <c r="D2699" s="31" t="s">
        <v>474</v>
      </c>
      <c r="E2699" s="31" t="s">
        <v>475</v>
      </c>
      <c r="F2699" s="31" t="s">
        <v>131</v>
      </c>
      <c r="G2699" s="31" t="s">
        <v>136</v>
      </c>
      <c r="H2699" s="31" t="s">
        <v>743</v>
      </c>
      <c r="I2699" s="31">
        <v>12</v>
      </c>
      <c r="J2699" s="31">
        <v>3239</v>
      </c>
      <c r="K2699" s="31">
        <v>3.7048471750540299</v>
      </c>
      <c r="L2699" s="31" t="s">
        <v>1344</v>
      </c>
      <c r="M2699" s="31">
        <f t="shared" si="98"/>
        <v>3.7048471750540299</v>
      </c>
      <c r="N2699" s="31">
        <f t="shared" si="99"/>
        <v>0</v>
      </c>
    </row>
    <row r="2700" spans="1:14" x14ac:dyDescent="0.45">
      <c r="A2700" s="31" t="str">
        <f t="shared" si="100"/>
        <v>E06000054_CIN episodes for children aged &lt;1 at 31st March 2019 with sexual abuse identified as a factor at CIN assessment (excluding looked after children)_Number</v>
      </c>
      <c r="B2700" s="31" t="s">
        <v>462</v>
      </c>
      <c r="C2700" s="31" t="s">
        <v>463</v>
      </c>
      <c r="D2700" s="31" t="s">
        <v>474</v>
      </c>
      <c r="E2700" s="31" t="s">
        <v>475</v>
      </c>
      <c r="F2700" s="31" t="s">
        <v>131</v>
      </c>
      <c r="G2700" s="31" t="s">
        <v>136</v>
      </c>
      <c r="H2700" s="31" t="s">
        <v>743</v>
      </c>
      <c r="I2700" s="31">
        <v>11</v>
      </c>
      <c r="J2700" s="31">
        <v>5003</v>
      </c>
      <c r="K2700" s="31">
        <v>2.1986807915250801</v>
      </c>
      <c r="L2700" s="31" t="s">
        <v>1357</v>
      </c>
      <c r="M2700" s="31">
        <f t="shared" ref="M2700:M2762" si="101">K2700</f>
        <v>2.1986807915250801</v>
      </c>
      <c r="N2700" s="31">
        <f t="shared" si="99"/>
        <v>0</v>
      </c>
    </row>
    <row r="2701" spans="1:14" x14ac:dyDescent="0.45">
      <c r="A2701" s="31" t="str">
        <f t="shared" si="100"/>
        <v>E06000030_CIN episodes for children aged &lt;1 at 31st March 2019 with sexual abuse identified as a factor at CIN assessment (excluding looked after children)_Number</v>
      </c>
      <c r="B2701" s="31" t="s">
        <v>434</v>
      </c>
      <c r="C2701" s="31" t="s">
        <v>435</v>
      </c>
      <c r="D2701" s="31" t="s">
        <v>474</v>
      </c>
      <c r="E2701" s="31" t="s">
        <v>475</v>
      </c>
      <c r="F2701" s="31" t="s">
        <v>131</v>
      </c>
      <c r="G2701" s="31" t="s">
        <v>136</v>
      </c>
      <c r="H2701" s="31" t="s">
        <v>743</v>
      </c>
      <c r="I2701" s="31">
        <v>9</v>
      </c>
      <c r="J2701" s="31">
        <v>2785</v>
      </c>
      <c r="K2701" s="31">
        <v>3.2315978456014398</v>
      </c>
      <c r="L2701" s="31" t="s">
        <v>1362</v>
      </c>
      <c r="M2701" s="31">
        <f t="shared" si="101"/>
        <v>3.2315978456014398</v>
      </c>
      <c r="N2701" s="31">
        <f t="shared" si="99"/>
        <v>0</v>
      </c>
    </row>
    <row r="2702" spans="1:14" x14ac:dyDescent="0.45">
      <c r="A2702" s="31" t="str">
        <f t="shared" si="100"/>
        <v>E06000036_CIN episodes for children aged &lt;1 at 31st March 2019 with sexual abuse identified as a factor at CIN assessment (excluding looked after children)_Number</v>
      </c>
      <c r="B2702" s="31" t="s">
        <v>257</v>
      </c>
      <c r="C2702" s="31" t="s">
        <v>258</v>
      </c>
      <c r="D2702" s="31" t="s">
        <v>474</v>
      </c>
      <c r="E2702" s="31" t="s">
        <v>475</v>
      </c>
      <c r="F2702" s="31" t="s">
        <v>131</v>
      </c>
      <c r="G2702" s="31" t="s">
        <v>136</v>
      </c>
      <c r="H2702" s="31" t="s">
        <v>743</v>
      </c>
      <c r="I2702" s="31" t="s">
        <v>1280</v>
      </c>
      <c r="J2702" s="31">
        <v>1442</v>
      </c>
      <c r="K2702" s="31" t="s">
        <v>1280</v>
      </c>
      <c r="L2702" s="31" t="s">
        <v>70</v>
      </c>
      <c r="M2702" s="31" t="s">
        <v>70</v>
      </c>
      <c r="N2702" s="31">
        <f t="shared" si="99"/>
        <v>0</v>
      </c>
    </row>
    <row r="2703" spans="1:14" x14ac:dyDescent="0.45">
      <c r="A2703" s="31" t="str">
        <f t="shared" si="100"/>
        <v>E06000040_CIN episodes for children aged &lt;1 at 31st March 2019 with sexual abuse identified as a factor at CIN assessment (excluding looked after children)_Number</v>
      </c>
      <c r="B2703" s="31" t="s">
        <v>555</v>
      </c>
      <c r="C2703" s="31" t="s">
        <v>727</v>
      </c>
      <c r="D2703" s="31" t="s">
        <v>474</v>
      </c>
      <c r="E2703" s="31" t="s">
        <v>475</v>
      </c>
      <c r="F2703" s="31" t="s">
        <v>131</v>
      </c>
      <c r="G2703" s="31" t="s">
        <v>136</v>
      </c>
      <c r="H2703" s="31" t="s">
        <v>743</v>
      </c>
      <c r="I2703" s="31" t="s">
        <v>1280</v>
      </c>
      <c r="J2703" s="31">
        <v>1648</v>
      </c>
      <c r="K2703" s="31" t="s">
        <v>1280</v>
      </c>
      <c r="L2703" s="31" t="s">
        <v>70</v>
      </c>
      <c r="M2703" s="31" t="s">
        <v>70</v>
      </c>
      <c r="N2703" s="31">
        <f t="shared" si="99"/>
        <v>0</v>
      </c>
    </row>
    <row r="2704" spans="1:14" x14ac:dyDescent="0.45">
      <c r="A2704" s="31" t="str">
        <f t="shared" si="100"/>
        <v>E06000037_CIN episodes for children aged &lt;1 at 31st March 2019 with sexual abuse identified as a factor at CIN assessment (excluding looked after children)_Number</v>
      </c>
      <c r="B2704" s="31" t="s">
        <v>456</v>
      </c>
      <c r="C2704" s="31" t="s">
        <v>457</v>
      </c>
      <c r="D2704" s="31" t="s">
        <v>474</v>
      </c>
      <c r="E2704" s="31" t="s">
        <v>475</v>
      </c>
      <c r="F2704" s="31" t="s">
        <v>131</v>
      </c>
      <c r="G2704" s="31" t="s">
        <v>136</v>
      </c>
      <c r="H2704" s="31" t="s">
        <v>743</v>
      </c>
      <c r="I2704" s="31">
        <v>0</v>
      </c>
      <c r="J2704" s="31">
        <v>1693</v>
      </c>
      <c r="K2704" s="31">
        <v>0</v>
      </c>
      <c r="L2704" s="31" t="s">
        <v>1112</v>
      </c>
      <c r="M2704" s="31">
        <f t="shared" si="101"/>
        <v>0</v>
      </c>
      <c r="N2704" s="31">
        <f t="shared" si="99"/>
        <v>0</v>
      </c>
    </row>
    <row r="2705" spans="1:14" x14ac:dyDescent="0.45">
      <c r="A2705" s="31" t="str">
        <f t="shared" si="100"/>
        <v>E06000038_CIN episodes for children aged &lt;1 at 31st March 2019 with sexual abuse identified as a factor at CIN assessment (excluding looked after children)_Number</v>
      </c>
      <c r="B2705" s="31" t="s">
        <v>557</v>
      </c>
      <c r="C2705" s="31" t="s">
        <v>726</v>
      </c>
      <c r="D2705" s="31" t="s">
        <v>474</v>
      </c>
      <c r="E2705" s="31" t="s">
        <v>475</v>
      </c>
      <c r="F2705" s="31" t="s">
        <v>131</v>
      </c>
      <c r="G2705" s="31" t="s">
        <v>136</v>
      </c>
      <c r="H2705" s="31" t="s">
        <v>743</v>
      </c>
      <c r="I2705" s="31" t="s">
        <v>1280</v>
      </c>
      <c r="J2705" s="31">
        <v>2249</v>
      </c>
      <c r="K2705" s="31" t="s">
        <v>1280</v>
      </c>
      <c r="L2705" s="31" t="s">
        <v>70</v>
      </c>
      <c r="M2705" s="31" t="s">
        <v>70</v>
      </c>
      <c r="N2705" s="31">
        <f t="shared" si="99"/>
        <v>0</v>
      </c>
    </row>
    <row r="2706" spans="1:14" x14ac:dyDescent="0.45">
      <c r="A2706" s="31" t="str">
        <f t="shared" si="100"/>
        <v>E06000039_CIN episodes for children aged &lt;1 at 31st March 2019 with sexual abuse identified as a factor at CIN assessment (excluding looked after children)_Number</v>
      </c>
      <c r="B2706" s="31" t="s">
        <v>404</v>
      </c>
      <c r="C2706" s="31" t="s">
        <v>405</v>
      </c>
      <c r="D2706" s="31" t="s">
        <v>474</v>
      </c>
      <c r="E2706" s="31" t="s">
        <v>475</v>
      </c>
      <c r="F2706" s="31" t="s">
        <v>131</v>
      </c>
      <c r="G2706" s="31" t="s">
        <v>136</v>
      </c>
      <c r="H2706" s="31" t="s">
        <v>743</v>
      </c>
      <c r="I2706" s="31" t="s">
        <v>1280</v>
      </c>
      <c r="J2706" s="31">
        <v>2451</v>
      </c>
      <c r="K2706" s="31" t="s">
        <v>1280</v>
      </c>
      <c r="L2706" s="31" t="s">
        <v>70</v>
      </c>
      <c r="M2706" s="31" t="s">
        <v>70</v>
      </c>
      <c r="N2706" s="31">
        <f t="shared" si="99"/>
        <v>0</v>
      </c>
    </row>
    <row r="2707" spans="1:14" x14ac:dyDescent="0.45">
      <c r="A2707" s="31" t="str">
        <f t="shared" si="100"/>
        <v>E06000041_CIN episodes for children aged &lt;1 at 31st March 2019 with sexual abuse identified as a factor at CIN assessment (excluding looked after children)_Number</v>
      </c>
      <c r="B2707" s="31" t="s">
        <v>466</v>
      </c>
      <c r="C2707" s="31" t="s">
        <v>467</v>
      </c>
      <c r="D2707" s="31" t="s">
        <v>474</v>
      </c>
      <c r="E2707" s="31" t="s">
        <v>475</v>
      </c>
      <c r="F2707" s="31" t="s">
        <v>131</v>
      </c>
      <c r="G2707" s="31" t="s">
        <v>136</v>
      </c>
      <c r="H2707" s="31" t="s">
        <v>743</v>
      </c>
      <c r="I2707" s="31" t="s">
        <v>1280</v>
      </c>
      <c r="J2707" s="31">
        <v>1714</v>
      </c>
      <c r="K2707" s="31" t="s">
        <v>1280</v>
      </c>
      <c r="L2707" s="31" t="s">
        <v>70</v>
      </c>
      <c r="M2707" s="31" t="s">
        <v>70</v>
      </c>
      <c r="N2707" s="31">
        <f t="shared" si="99"/>
        <v>0</v>
      </c>
    </row>
    <row r="2708" spans="1:14" x14ac:dyDescent="0.45">
      <c r="A2708" s="31" t="str">
        <f t="shared" si="100"/>
        <v>E10000003_CIN episodes for children aged &lt;1 at 31st March 2019 with sexual abuse identified as a factor at CIN assessment (excluding looked after children)_Number</v>
      </c>
      <c r="B2708" s="31" t="s">
        <v>275</v>
      </c>
      <c r="C2708" s="31" t="s">
        <v>276</v>
      </c>
      <c r="D2708" s="31" t="s">
        <v>474</v>
      </c>
      <c r="E2708" s="31" t="s">
        <v>475</v>
      </c>
      <c r="F2708" s="31" t="s">
        <v>131</v>
      </c>
      <c r="G2708" s="31" t="s">
        <v>136</v>
      </c>
      <c r="H2708" s="31" t="s">
        <v>743</v>
      </c>
      <c r="I2708" s="31">
        <v>8</v>
      </c>
      <c r="J2708" s="31">
        <v>6952</v>
      </c>
      <c r="K2708" s="31">
        <v>1.1507479861910199</v>
      </c>
      <c r="L2708" s="31" t="s">
        <v>1363</v>
      </c>
      <c r="M2708" s="31">
        <f t="shared" si="101"/>
        <v>1.1507479861910199</v>
      </c>
      <c r="N2708" s="31">
        <f t="shared" si="99"/>
        <v>0</v>
      </c>
    </row>
    <row r="2709" spans="1:14" x14ac:dyDescent="0.45">
      <c r="A2709" s="31" t="str">
        <f t="shared" si="100"/>
        <v>E06000031_CIN episodes for children aged &lt;1 at 31st March 2019 with sexual abuse identified as a factor at CIN assessment (excluding looked after children)_Number</v>
      </c>
      <c r="B2709" s="31" t="s">
        <v>379</v>
      </c>
      <c r="C2709" s="31" t="s">
        <v>380</v>
      </c>
      <c r="D2709" s="31" t="s">
        <v>474</v>
      </c>
      <c r="E2709" s="31" t="s">
        <v>475</v>
      </c>
      <c r="F2709" s="31" t="s">
        <v>131</v>
      </c>
      <c r="G2709" s="31" t="s">
        <v>136</v>
      </c>
      <c r="H2709" s="31" t="s">
        <v>743</v>
      </c>
      <c r="I2709" s="31" t="s">
        <v>1280</v>
      </c>
      <c r="J2709" s="31">
        <v>3030</v>
      </c>
      <c r="K2709" s="31" t="s">
        <v>1280</v>
      </c>
      <c r="L2709" s="31" t="s">
        <v>70</v>
      </c>
      <c r="M2709" s="31" t="s">
        <v>70</v>
      </c>
      <c r="N2709" s="31">
        <f t="shared" si="99"/>
        <v>0</v>
      </c>
    </row>
    <row r="2710" spans="1:14" x14ac:dyDescent="0.45">
      <c r="A2710" s="31" t="str">
        <f t="shared" si="100"/>
        <v>E06000006_CIN episodes for children aged &lt;1 at 31st March 2019 with sexual abuse identified as a factor at CIN assessment (excluding looked after children)_Number</v>
      </c>
      <c r="B2710" s="31" t="s">
        <v>531</v>
      </c>
      <c r="C2710" s="31" t="s">
        <v>722</v>
      </c>
      <c r="D2710" s="31" t="s">
        <v>474</v>
      </c>
      <c r="E2710" s="31" t="s">
        <v>475</v>
      </c>
      <c r="F2710" s="31" t="s">
        <v>131</v>
      </c>
      <c r="G2710" s="31" t="s">
        <v>136</v>
      </c>
      <c r="H2710" s="31" t="s">
        <v>743</v>
      </c>
      <c r="I2710" s="31">
        <v>7</v>
      </c>
      <c r="J2710" s="31">
        <v>1451</v>
      </c>
      <c r="K2710" s="31">
        <v>4.8242591316333598</v>
      </c>
      <c r="L2710" s="31" t="s">
        <v>1337</v>
      </c>
      <c r="M2710" s="31">
        <f t="shared" si="101"/>
        <v>4.8242591316333598</v>
      </c>
      <c r="N2710" s="31">
        <f t="shared" si="99"/>
        <v>0</v>
      </c>
    </row>
    <row r="2711" spans="1:14" x14ac:dyDescent="0.45">
      <c r="A2711" s="31" t="str">
        <f t="shared" si="100"/>
        <v>E06000007_CIN episodes for children aged &lt;1 at 31st March 2019 with sexual abuse identified as a factor at CIN assessment (excluding looked after children)_Number</v>
      </c>
      <c r="B2711" s="31" t="s">
        <v>452</v>
      </c>
      <c r="C2711" s="31" t="s">
        <v>453</v>
      </c>
      <c r="D2711" s="31" t="s">
        <v>474</v>
      </c>
      <c r="E2711" s="31" t="s">
        <v>475</v>
      </c>
      <c r="F2711" s="31" t="s">
        <v>131</v>
      </c>
      <c r="G2711" s="31" t="s">
        <v>136</v>
      </c>
      <c r="H2711" s="31" t="s">
        <v>743</v>
      </c>
      <c r="I2711" s="31" t="s">
        <v>1280</v>
      </c>
      <c r="J2711" s="31">
        <v>2229</v>
      </c>
      <c r="K2711" s="31" t="s">
        <v>1280</v>
      </c>
      <c r="L2711" s="31" t="s">
        <v>70</v>
      </c>
      <c r="M2711" s="31" t="s">
        <v>70</v>
      </c>
      <c r="N2711" s="31">
        <f t="shared" si="99"/>
        <v>0</v>
      </c>
    </row>
    <row r="2712" spans="1:14" x14ac:dyDescent="0.45">
      <c r="A2712" s="31" t="str">
        <f t="shared" si="100"/>
        <v>E10000008_CIN episodes for children aged &lt;1 at 31st March 2019 with sexual abuse identified as a factor at CIN assessment (excluding looked after children)_Number</v>
      </c>
      <c r="B2712" s="31" t="s">
        <v>504</v>
      </c>
      <c r="C2712" s="31" t="s">
        <v>505</v>
      </c>
      <c r="D2712" s="31" t="s">
        <v>474</v>
      </c>
      <c r="E2712" s="31" t="s">
        <v>475</v>
      </c>
      <c r="F2712" s="31" t="s">
        <v>131</v>
      </c>
      <c r="G2712" s="31" t="s">
        <v>136</v>
      </c>
      <c r="H2712" s="31" t="s">
        <v>743</v>
      </c>
      <c r="I2712" s="31">
        <v>5</v>
      </c>
      <c r="J2712" s="31">
        <v>6781</v>
      </c>
      <c r="K2712" s="31">
        <v>0.73735437251142899</v>
      </c>
      <c r="L2712" s="31" t="s">
        <v>1383</v>
      </c>
      <c r="M2712" s="31">
        <f t="shared" si="101"/>
        <v>0.73735437251142899</v>
      </c>
      <c r="N2712" s="31">
        <f t="shared" si="99"/>
        <v>0</v>
      </c>
    </row>
    <row r="2713" spans="1:14" x14ac:dyDescent="0.45">
      <c r="A2713" s="31" t="str">
        <f t="shared" si="100"/>
        <v>E06000026_CIN episodes for children aged &lt;1 at 31st March 2019 with sexual abuse identified as a factor at CIN assessment (excluding looked after children)_Number</v>
      </c>
      <c r="B2713" s="31" t="s">
        <v>381</v>
      </c>
      <c r="C2713" s="31" t="s">
        <v>382</v>
      </c>
      <c r="D2713" s="31" t="s">
        <v>474</v>
      </c>
      <c r="E2713" s="31" t="s">
        <v>475</v>
      </c>
      <c r="F2713" s="31" t="s">
        <v>131</v>
      </c>
      <c r="G2713" s="31" t="s">
        <v>136</v>
      </c>
      <c r="H2713" s="31" t="s">
        <v>743</v>
      </c>
      <c r="I2713" s="31">
        <v>8</v>
      </c>
      <c r="J2713" s="31">
        <v>2827</v>
      </c>
      <c r="K2713" s="31">
        <v>2.8298549699327902</v>
      </c>
      <c r="L2713" s="31" t="s">
        <v>1368</v>
      </c>
      <c r="M2713" s="31">
        <f t="shared" si="101"/>
        <v>2.8298549699327902</v>
      </c>
      <c r="N2713" s="31">
        <f t="shared" si="99"/>
        <v>0</v>
      </c>
    </row>
    <row r="2714" spans="1:14" x14ac:dyDescent="0.45">
      <c r="A2714" s="31" t="str">
        <f t="shared" si="100"/>
        <v>E06000027_CIN episodes for children aged &lt;1 at 31st March 2019 with sexual abuse identified as a factor at CIN assessment (excluding looked after children)_Number</v>
      </c>
      <c r="B2714" s="31" t="s">
        <v>438</v>
      </c>
      <c r="C2714" s="31" t="s">
        <v>439</v>
      </c>
      <c r="D2714" s="31" t="s">
        <v>474</v>
      </c>
      <c r="E2714" s="31" t="s">
        <v>475</v>
      </c>
      <c r="F2714" s="31" t="s">
        <v>131</v>
      </c>
      <c r="G2714" s="31" t="s">
        <v>136</v>
      </c>
      <c r="H2714" s="31" t="s">
        <v>743</v>
      </c>
      <c r="I2714" s="31" t="s">
        <v>1280</v>
      </c>
      <c r="J2714" s="31">
        <v>1247</v>
      </c>
      <c r="K2714" s="31" t="s">
        <v>1280</v>
      </c>
      <c r="L2714" s="31" t="s">
        <v>70</v>
      </c>
      <c r="M2714" s="31" t="s">
        <v>70</v>
      </c>
      <c r="N2714" s="31">
        <f t="shared" si="99"/>
        <v>0</v>
      </c>
    </row>
    <row r="2715" spans="1:14" x14ac:dyDescent="0.45">
      <c r="A2715" s="31" t="str">
        <f t="shared" si="100"/>
        <v>E10000012_CIN episodes for children aged &lt;1 at 31st March 2019 with sexual abuse identified as a factor at CIN assessment (excluding looked after children)_Number</v>
      </c>
      <c r="B2715" s="31" t="s">
        <v>303</v>
      </c>
      <c r="C2715" s="31" t="s">
        <v>304</v>
      </c>
      <c r="D2715" s="31" t="s">
        <v>474</v>
      </c>
      <c r="E2715" s="31" t="s">
        <v>475</v>
      </c>
      <c r="F2715" s="31" t="s">
        <v>131</v>
      </c>
      <c r="G2715" s="31" t="s">
        <v>136</v>
      </c>
      <c r="H2715" s="31" t="s">
        <v>743</v>
      </c>
      <c r="I2715" s="31">
        <v>9</v>
      </c>
      <c r="J2715" s="31">
        <v>16488</v>
      </c>
      <c r="K2715" s="31">
        <v>0.54585152838427897</v>
      </c>
      <c r="L2715" s="31" t="s">
        <v>1384</v>
      </c>
      <c r="M2715" s="31">
        <f t="shared" si="101"/>
        <v>0.54585152838427897</v>
      </c>
      <c r="N2715" s="31">
        <f t="shared" si="99"/>
        <v>0</v>
      </c>
    </row>
    <row r="2716" spans="1:14" x14ac:dyDescent="0.45">
      <c r="A2716" s="31" t="str">
        <f t="shared" si="100"/>
        <v>E06000033_CIN episodes for children aged &lt;1 at 31st March 2019 with sexual abuse identified as a factor at CIN assessment (excluding looked after children)_Number</v>
      </c>
      <c r="B2716" s="31" t="s">
        <v>412</v>
      </c>
      <c r="C2716" s="31" t="s">
        <v>413</v>
      </c>
      <c r="D2716" s="31" t="s">
        <v>474</v>
      </c>
      <c r="E2716" s="31" t="s">
        <v>475</v>
      </c>
      <c r="F2716" s="31" t="s">
        <v>131</v>
      </c>
      <c r="G2716" s="31" t="s">
        <v>136</v>
      </c>
      <c r="H2716" s="31" t="s">
        <v>743</v>
      </c>
      <c r="I2716" s="31" t="s">
        <v>1280</v>
      </c>
      <c r="J2716" s="31">
        <v>2203</v>
      </c>
      <c r="K2716" s="31" t="s">
        <v>1280</v>
      </c>
      <c r="L2716" s="31" t="s">
        <v>70</v>
      </c>
      <c r="M2716" s="31" t="s">
        <v>70</v>
      </c>
      <c r="N2716" s="31">
        <f t="shared" si="99"/>
        <v>0</v>
      </c>
    </row>
    <row r="2717" spans="1:14" x14ac:dyDescent="0.45">
      <c r="A2717" s="31" t="str">
        <f t="shared" si="100"/>
        <v>E06000034_CIN episodes for children aged &lt;1 at 31st March 2019 with sexual abuse identified as a factor at CIN assessment (excluding looked after children)_Number</v>
      </c>
      <c r="B2717" s="31" t="s">
        <v>493</v>
      </c>
      <c r="C2717" s="31" t="s">
        <v>731</v>
      </c>
      <c r="D2717" s="31" t="s">
        <v>474</v>
      </c>
      <c r="E2717" s="31" t="s">
        <v>475</v>
      </c>
      <c r="F2717" s="31" t="s">
        <v>131</v>
      </c>
      <c r="G2717" s="31" t="s">
        <v>136</v>
      </c>
      <c r="H2717" s="31" t="s">
        <v>743</v>
      </c>
      <c r="I2717" s="31" t="s">
        <v>1280</v>
      </c>
      <c r="J2717" s="31">
        <v>2544</v>
      </c>
      <c r="K2717" s="31" t="s">
        <v>1280</v>
      </c>
      <c r="L2717" s="31" t="s">
        <v>70</v>
      </c>
      <c r="M2717" s="31" t="s">
        <v>70</v>
      </c>
      <c r="N2717" s="31">
        <f t="shared" si="99"/>
        <v>0</v>
      </c>
    </row>
    <row r="2718" spans="1:14" x14ac:dyDescent="0.45">
      <c r="A2718" s="31" t="str">
        <f t="shared" si="100"/>
        <v>E06000019_CIN episodes for children aged &lt;1 at 31st March 2019 with sexual abuse identified as a factor at CIN assessment (excluding looked after children)_Number</v>
      </c>
      <c r="B2718" s="31" t="s">
        <v>317</v>
      </c>
      <c r="C2718" s="31" t="s">
        <v>318</v>
      </c>
      <c r="D2718" s="31" t="s">
        <v>474</v>
      </c>
      <c r="E2718" s="31" t="s">
        <v>475</v>
      </c>
      <c r="F2718" s="31" t="s">
        <v>131</v>
      </c>
      <c r="G2718" s="31" t="s">
        <v>136</v>
      </c>
      <c r="H2718" s="31" t="s">
        <v>743</v>
      </c>
      <c r="I2718" s="31">
        <v>6</v>
      </c>
      <c r="J2718" s="31">
        <v>1777</v>
      </c>
      <c r="K2718" s="31">
        <v>3.3764772087788399</v>
      </c>
      <c r="L2718" s="31" t="s">
        <v>1365</v>
      </c>
      <c r="M2718" s="31">
        <f t="shared" si="101"/>
        <v>3.3764772087788399</v>
      </c>
      <c r="N2718" s="31">
        <f t="shared" si="99"/>
        <v>0</v>
      </c>
    </row>
    <row r="2719" spans="1:14" x14ac:dyDescent="0.45">
      <c r="A2719" s="31" t="str">
        <f t="shared" si="100"/>
        <v>E10000034_CIN episodes for children aged &lt;1 at 31st March 2019 with sexual abuse identified as a factor at CIN assessment (excluding looked after children)_Number</v>
      </c>
      <c r="B2719" s="31" t="s">
        <v>470</v>
      </c>
      <c r="C2719" s="31" t="s">
        <v>471</v>
      </c>
      <c r="D2719" s="31" t="s">
        <v>474</v>
      </c>
      <c r="E2719" s="31" t="s">
        <v>475</v>
      </c>
      <c r="F2719" s="31" t="s">
        <v>131</v>
      </c>
      <c r="G2719" s="31" t="s">
        <v>136</v>
      </c>
      <c r="H2719" s="31" t="s">
        <v>743</v>
      </c>
      <c r="I2719" s="31" t="s">
        <v>1280</v>
      </c>
      <c r="J2719" s="31">
        <v>5832</v>
      </c>
      <c r="K2719" s="31" t="s">
        <v>1280</v>
      </c>
      <c r="L2719" s="31" t="s">
        <v>70</v>
      </c>
      <c r="M2719" s="31" t="s">
        <v>70</v>
      </c>
      <c r="N2719" s="31">
        <f t="shared" si="99"/>
        <v>0</v>
      </c>
    </row>
    <row r="2720" spans="1:14" x14ac:dyDescent="0.45">
      <c r="A2720" s="31" t="str">
        <f t="shared" si="100"/>
        <v>E10000016_CIN episodes for children aged &lt;1 at 31st March 2019 with sexual abuse identified as a factor at CIN assessment (excluding looked after children)_Number</v>
      </c>
      <c r="B2720" s="31" t="s">
        <v>327</v>
      </c>
      <c r="C2720" s="31" t="s">
        <v>328</v>
      </c>
      <c r="D2720" s="31" t="s">
        <v>474</v>
      </c>
      <c r="E2720" s="31" t="s">
        <v>475</v>
      </c>
      <c r="F2720" s="31" t="s">
        <v>131</v>
      </c>
      <c r="G2720" s="31" t="s">
        <v>136</v>
      </c>
      <c r="H2720" s="31" t="s">
        <v>743</v>
      </c>
      <c r="I2720" s="31">
        <v>31</v>
      </c>
      <c r="J2720" s="31">
        <v>17431</v>
      </c>
      <c r="K2720" s="31">
        <v>1.77844070908152</v>
      </c>
      <c r="L2720" s="31" t="s">
        <v>1381</v>
      </c>
      <c r="M2720" s="31">
        <f t="shared" si="101"/>
        <v>1.77844070908152</v>
      </c>
      <c r="N2720" s="31">
        <f t="shared" si="99"/>
        <v>0</v>
      </c>
    </row>
    <row r="2721" spans="1:14" x14ac:dyDescent="0.45">
      <c r="A2721" s="31" t="str">
        <f t="shared" si="100"/>
        <v>E06000035_CIN episodes for children aged &lt;1 at 31st March 2019 with sexual abuse identified as a factor at CIN assessment (excluding looked after children)_Number</v>
      </c>
      <c r="B2721" s="31" t="s">
        <v>351</v>
      </c>
      <c r="C2721" s="31" t="s">
        <v>352</v>
      </c>
      <c r="D2721" s="31" t="s">
        <v>474</v>
      </c>
      <c r="E2721" s="31" t="s">
        <v>475</v>
      </c>
      <c r="F2721" s="31" t="s">
        <v>131</v>
      </c>
      <c r="G2721" s="31" t="s">
        <v>136</v>
      </c>
      <c r="H2721" s="31" t="s">
        <v>743</v>
      </c>
      <c r="I2721" s="31">
        <v>7</v>
      </c>
      <c r="J2721" s="31">
        <v>3476</v>
      </c>
      <c r="K2721" s="31">
        <v>2.0138089758342899</v>
      </c>
      <c r="L2721" s="31" t="s">
        <v>1382</v>
      </c>
      <c r="M2721" s="31">
        <f t="shared" si="101"/>
        <v>2.0138089758342899</v>
      </c>
      <c r="N2721" s="31">
        <f t="shared" si="99"/>
        <v>0</v>
      </c>
    </row>
    <row r="2722" spans="1:14" x14ac:dyDescent="0.45">
      <c r="A2722" s="31" t="str">
        <f t="shared" si="100"/>
        <v>E10000017_CIN episodes for children aged &lt;1 at 31st March 2019 with sexual abuse identified as a factor at CIN assessment (excluding looked after children)_Number</v>
      </c>
      <c r="B2722" s="31" t="s">
        <v>337</v>
      </c>
      <c r="C2722" s="31" t="s">
        <v>338</v>
      </c>
      <c r="D2722" s="31" t="s">
        <v>474</v>
      </c>
      <c r="E2722" s="31" t="s">
        <v>475</v>
      </c>
      <c r="F2722" s="31" t="s">
        <v>131</v>
      </c>
      <c r="G2722" s="31" t="s">
        <v>136</v>
      </c>
      <c r="H2722" s="31" t="s">
        <v>743</v>
      </c>
      <c r="I2722" s="31">
        <v>25</v>
      </c>
      <c r="J2722" s="31">
        <v>12376</v>
      </c>
      <c r="K2722" s="31">
        <v>2.0200387847446701</v>
      </c>
      <c r="L2722" s="31" t="s">
        <v>1382</v>
      </c>
      <c r="M2722" s="31">
        <f t="shared" si="101"/>
        <v>2.0200387847446701</v>
      </c>
      <c r="N2722" s="31">
        <f t="shared" si="99"/>
        <v>0</v>
      </c>
    </row>
    <row r="2723" spans="1:14" x14ac:dyDescent="0.45">
      <c r="A2723" s="31" t="str">
        <f t="shared" si="100"/>
        <v>E06000008_CIN episodes for children aged &lt;1 at 31st March 2019 with sexual abuse identified as a factor at CIN assessment (excluding looked after children)_Number</v>
      </c>
      <c r="B2723" s="31" t="s">
        <v>247</v>
      </c>
      <c r="C2723" s="31" t="s">
        <v>248</v>
      </c>
      <c r="D2723" s="31" t="s">
        <v>474</v>
      </c>
      <c r="E2723" s="31" t="s">
        <v>475</v>
      </c>
      <c r="F2723" s="31" t="s">
        <v>131</v>
      </c>
      <c r="G2723" s="31" t="s">
        <v>136</v>
      </c>
      <c r="H2723" s="31" t="s">
        <v>743</v>
      </c>
      <c r="I2723" s="31" t="s">
        <v>1280</v>
      </c>
      <c r="J2723" s="31">
        <v>1998</v>
      </c>
      <c r="K2723" s="31" t="s">
        <v>1280</v>
      </c>
      <c r="L2723" s="31" t="s">
        <v>70</v>
      </c>
      <c r="M2723" s="31" t="s">
        <v>70</v>
      </c>
      <c r="N2723" s="31">
        <f t="shared" si="99"/>
        <v>0</v>
      </c>
    </row>
    <row r="2724" spans="1:14" x14ac:dyDescent="0.45">
      <c r="A2724" s="31" t="str">
        <f t="shared" si="100"/>
        <v>E06000009_CIN episodes for children aged &lt;1 at 31st March 2019 with sexual abuse identified as a factor at CIN assessment (excluding looked after children)_Number</v>
      </c>
      <c r="B2724" s="31" t="s">
        <v>249</v>
      </c>
      <c r="C2724" s="31" t="s">
        <v>250</v>
      </c>
      <c r="D2724" s="31" t="s">
        <v>474</v>
      </c>
      <c r="E2724" s="31" t="s">
        <v>475</v>
      </c>
      <c r="F2724" s="31" t="s">
        <v>131</v>
      </c>
      <c r="G2724" s="31" t="s">
        <v>136</v>
      </c>
      <c r="H2724" s="31" t="s">
        <v>743</v>
      </c>
      <c r="I2724" s="31">
        <v>11</v>
      </c>
      <c r="J2724" s="31">
        <v>1627</v>
      </c>
      <c r="K2724" s="31">
        <v>6.7609096496619498</v>
      </c>
      <c r="L2724" s="31" t="s">
        <v>1133</v>
      </c>
      <c r="M2724" s="31">
        <f t="shared" si="101"/>
        <v>6.7609096496619498</v>
      </c>
      <c r="N2724" s="31">
        <f t="shared" si="99"/>
        <v>0</v>
      </c>
    </row>
    <row r="2725" spans="1:14" x14ac:dyDescent="0.45">
      <c r="A2725" s="31" t="str">
        <f t="shared" si="100"/>
        <v>E10000024_CIN episodes for children aged &lt;1 at 31st March 2019 with sexual abuse identified as a factor at CIN assessment (excluding looked after children)_Number</v>
      </c>
      <c r="B2725" s="31" t="s">
        <v>572</v>
      </c>
      <c r="C2725" s="31" t="s">
        <v>573</v>
      </c>
      <c r="D2725" s="31" t="s">
        <v>474</v>
      </c>
      <c r="E2725" s="31" t="s">
        <v>475</v>
      </c>
      <c r="F2725" s="31" t="s">
        <v>131</v>
      </c>
      <c r="G2725" s="31" t="s">
        <v>136</v>
      </c>
      <c r="H2725" s="31" t="s">
        <v>743</v>
      </c>
      <c r="I2725" s="31">
        <v>25</v>
      </c>
      <c r="J2725" s="31">
        <v>8216</v>
      </c>
      <c r="K2725" s="31">
        <v>3.0428432327166499</v>
      </c>
      <c r="L2725" s="31" t="s">
        <v>1308</v>
      </c>
      <c r="M2725" s="31">
        <f t="shared" si="101"/>
        <v>3.0428432327166499</v>
      </c>
      <c r="N2725" s="31">
        <f t="shared" si="99"/>
        <v>0</v>
      </c>
    </row>
    <row r="2726" spans="1:14" x14ac:dyDescent="0.45">
      <c r="A2726" s="31" t="str">
        <f t="shared" si="100"/>
        <v>E06000018_CIN episodes for children aged &lt;1 at 31st March 2019 with sexual abuse identified as a factor at CIN assessment (excluding looked after children)_Number</v>
      </c>
      <c r="B2726" s="31" t="s">
        <v>373</v>
      </c>
      <c r="C2726" s="31" t="s">
        <v>374</v>
      </c>
      <c r="D2726" s="31" t="s">
        <v>474</v>
      </c>
      <c r="E2726" s="31" t="s">
        <v>475</v>
      </c>
      <c r="F2726" s="31" t="s">
        <v>131</v>
      </c>
      <c r="G2726" s="31" t="s">
        <v>136</v>
      </c>
      <c r="H2726" s="31" t="s">
        <v>743</v>
      </c>
      <c r="I2726" s="31">
        <v>9</v>
      </c>
      <c r="J2726" s="31">
        <v>4006</v>
      </c>
      <c r="K2726" s="31">
        <v>2.2466300549176199</v>
      </c>
      <c r="L2726" s="31" t="s">
        <v>1357</v>
      </c>
      <c r="M2726" s="31">
        <f t="shared" si="101"/>
        <v>2.2466300549176199</v>
      </c>
      <c r="N2726" s="31">
        <f t="shared" si="99"/>
        <v>0</v>
      </c>
    </row>
    <row r="2727" spans="1:14" x14ac:dyDescent="0.45">
      <c r="A2727" s="31" t="str">
        <f t="shared" si="100"/>
        <v>E06000051_CIN episodes for children aged &lt;1 at 31st March 2019 with sexual abuse identified as a factor at CIN assessment (excluding looked after children)_Number</v>
      </c>
      <c r="B2727" s="31" t="s">
        <v>403</v>
      </c>
      <c r="C2727" s="31" t="s">
        <v>166</v>
      </c>
      <c r="D2727" s="31" t="s">
        <v>474</v>
      </c>
      <c r="E2727" s="31" t="s">
        <v>475</v>
      </c>
      <c r="F2727" s="31" t="s">
        <v>131</v>
      </c>
      <c r="G2727" s="31" t="s">
        <v>136</v>
      </c>
      <c r="H2727" s="31" t="s">
        <v>743</v>
      </c>
      <c r="I2727" s="31" t="s">
        <v>1280</v>
      </c>
      <c r="J2727" s="31">
        <v>2806</v>
      </c>
      <c r="K2727" s="31" t="s">
        <v>1280</v>
      </c>
      <c r="L2727" s="31" t="s">
        <v>70</v>
      </c>
      <c r="M2727" s="31" t="s">
        <v>70</v>
      </c>
      <c r="N2727" s="31">
        <f t="shared" si="99"/>
        <v>0</v>
      </c>
    </row>
    <row r="2728" spans="1:14" x14ac:dyDescent="0.45">
      <c r="A2728" s="31" t="str">
        <f t="shared" si="100"/>
        <v>E06000020_CIN episodes for children aged &lt;1 at 31st March 2019 with sexual abuse identified as a factor at CIN assessment (excluding looked after children)_Number</v>
      </c>
      <c r="B2728" s="31" t="s">
        <v>570</v>
      </c>
      <c r="C2728" s="31" t="s">
        <v>730</v>
      </c>
      <c r="D2728" s="31" t="s">
        <v>474</v>
      </c>
      <c r="E2728" s="31" t="s">
        <v>475</v>
      </c>
      <c r="F2728" s="31" t="s">
        <v>131</v>
      </c>
      <c r="G2728" s="31" t="s">
        <v>136</v>
      </c>
      <c r="H2728" s="31" t="s">
        <v>743</v>
      </c>
      <c r="I2728" s="31" t="s">
        <v>1280</v>
      </c>
      <c r="J2728" s="31">
        <v>2075</v>
      </c>
      <c r="K2728" s="31" t="s">
        <v>1280</v>
      </c>
      <c r="L2728" s="31" t="s">
        <v>70</v>
      </c>
      <c r="M2728" s="31" t="s">
        <v>70</v>
      </c>
      <c r="N2728" s="31">
        <f t="shared" si="99"/>
        <v>0</v>
      </c>
    </row>
    <row r="2729" spans="1:14" x14ac:dyDescent="0.45">
      <c r="A2729" s="31" t="str">
        <f t="shared" si="100"/>
        <v>E06000049_CIN episodes for children aged &lt;1 at 31st March 2019 with sexual abuse identified as a factor at CIN assessment (excluding looked after children)_Number</v>
      </c>
      <c r="B2729" s="31" t="s">
        <v>541</v>
      </c>
      <c r="C2729" s="31" t="s">
        <v>718</v>
      </c>
      <c r="D2729" s="31" t="s">
        <v>474</v>
      </c>
      <c r="E2729" s="31" t="s">
        <v>475</v>
      </c>
      <c r="F2729" s="31" t="s">
        <v>131</v>
      </c>
      <c r="G2729" s="31" t="s">
        <v>136</v>
      </c>
      <c r="H2729" s="31" t="s">
        <v>743</v>
      </c>
      <c r="I2729" s="31">
        <v>9</v>
      </c>
      <c r="J2729" s="31">
        <v>3921</v>
      </c>
      <c r="K2729" s="31">
        <v>2.2953328232593702</v>
      </c>
      <c r="L2729" s="31" t="s">
        <v>1360</v>
      </c>
      <c r="M2729" s="31">
        <f t="shared" si="101"/>
        <v>2.2953328232593702</v>
      </c>
      <c r="N2729" s="31">
        <f t="shared" si="99"/>
        <v>0</v>
      </c>
    </row>
    <row r="2730" spans="1:14" x14ac:dyDescent="0.45">
      <c r="A2730" s="31" t="str">
        <f t="shared" si="100"/>
        <v>E06000050_CIN episodes for children aged &lt;1 at 31st March 2019 with sexual abuse identified as a factor at CIN assessment (excluding looked after children)_Number</v>
      </c>
      <c r="B2730" s="31" t="s">
        <v>281</v>
      </c>
      <c r="C2730" s="31" t="s">
        <v>282</v>
      </c>
      <c r="D2730" s="31" t="s">
        <v>474</v>
      </c>
      <c r="E2730" s="31" t="s">
        <v>475</v>
      </c>
      <c r="F2730" s="31" t="s">
        <v>131</v>
      </c>
      <c r="G2730" s="31" t="s">
        <v>136</v>
      </c>
      <c r="H2730" s="31" t="s">
        <v>743</v>
      </c>
      <c r="I2730" s="31" t="s">
        <v>1280</v>
      </c>
      <c r="J2730" s="31">
        <v>3487</v>
      </c>
      <c r="K2730" s="31" t="s">
        <v>1280</v>
      </c>
      <c r="L2730" s="31" t="s">
        <v>70</v>
      </c>
      <c r="M2730" s="31" t="s">
        <v>70</v>
      </c>
      <c r="N2730" s="31">
        <f t="shared" si="99"/>
        <v>0</v>
      </c>
    </row>
    <row r="2731" spans="1:14" x14ac:dyDescent="0.45">
      <c r="A2731" s="31" t="str">
        <f t="shared" si="100"/>
        <v>E06000052_CIN episodes for children aged &lt;1 at 31st March 2019 with sexual abuse identified as a factor at CIN assessment (excluding looked after children)_Number</v>
      </c>
      <c r="B2731" s="31" t="s">
        <v>482</v>
      </c>
      <c r="C2731" s="31" t="s">
        <v>720</v>
      </c>
      <c r="D2731" s="31" t="s">
        <v>474</v>
      </c>
      <c r="E2731" s="31" t="s">
        <v>475</v>
      </c>
      <c r="F2731" s="31" t="s">
        <v>131</v>
      </c>
      <c r="G2731" s="31" t="s">
        <v>136</v>
      </c>
      <c r="H2731" s="31" t="s">
        <v>743</v>
      </c>
      <c r="I2731" s="31" t="s">
        <v>1280</v>
      </c>
      <c r="J2731" s="31">
        <v>5246</v>
      </c>
      <c r="K2731" s="31" t="s">
        <v>1280</v>
      </c>
      <c r="L2731" s="31" t="s">
        <v>70</v>
      </c>
      <c r="M2731" s="31" t="s">
        <v>70</v>
      </c>
      <c r="N2731" s="31">
        <f t="shared" si="99"/>
        <v>0</v>
      </c>
    </row>
    <row r="2732" spans="1:14" x14ac:dyDescent="0.45">
      <c r="A2732" s="31" t="str">
        <f t="shared" si="100"/>
        <v>E10000006_CIN episodes for children aged &lt;1 at 31st March 2019 with sexual abuse identified as a factor at CIN assessment (excluding looked after children)_Number</v>
      </c>
      <c r="B2732" s="31" t="s">
        <v>285</v>
      </c>
      <c r="C2732" s="31" t="s">
        <v>286</v>
      </c>
      <c r="D2732" s="31" t="s">
        <v>474</v>
      </c>
      <c r="E2732" s="31" t="s">
        <v>475</v>
      </c>
      <c r="F2732" s="31" t="s">
        <v>131</v>
      </c>
      <c r="G2732" s="31" t="s">
        <v>136</v>
      </c>
      <c r="H2732" s="31" t="s">
        <v>743</v>
      </c>
      <c r="I2732" s="31">
        <v>15</v>
      </c>
      <c r="J2732" s="31">
        <v>4366</v>
      </c>
      <c r="K2732" s="31">
        <v>3.4356390288593701</v>
      </c>
      <c r="L2732" s="31" t="s">
        <v>1365</v>
      </c>
      <c r="M2732" s="31">
        <f t="shared" si="101"/>
        <v>3.4356390288593701</v>
      </c>
      <c r="N2732" s="31">
        <f t="shared" si="99"/>
        <v>0</v>
      </c>
    </row>
    <row r="2733" spans="1:14" x14ac:dyDescent="0.45">
      <c r="A2733" s="31" t="str">
        <f t="shared" si="100"/>
        <v>E10000013_CIN episodes for children aged &lt;1 at 31st March 2019 with sexual abuse identified as a factor at CIN assessment (excluding looked after children)_Number</v>
      </c>
      <c r="B2733" s="31" t="s">
        <v>307</v>
      </c>
      <c r="C2733" s="31" t="s">
        <v>308</v>
      </c>
      <c r="D2733" s="31" t="s">
        <v>474</v>
      </c>
      <c r="E2733" s="31" t="s">
        <v>475</v>
      </c>
      <c r="F2733" s="31" t="s">
        <v>131</v>
      </c>
      <c r="G2733" s="31" t="s">
        <v>136</v>
      </c>
      <c r="H2733" s="31" t="s">
        <v>743</v>
      </c>
      <c r="I2733" s="31">
        <v>7</v>
      </c>
      <c r="J2733" s="31">
        <v>6595</v>
      </c>
      <c r="K2733" s="31">
        <v>1.0614101592115199</v>
      </c>
      <c r="L2733" s="31" t="s">
        <v>1377</v>
      </c>
      <c r="M2733" s="31">
        <f t="shared" si="101"/>
        <v>1.0614101592115199</v>
      </c>
      <c r="N2733" s="31">
        <f t="shared" si="99"/>
        <v>0</v>
      </c>
    </row>
    <row r="2734" spans="1:14" x14ac:dyDescent="0.45">
      <c r="A2734" s="31" t="str">
        <f t="shared" si="100"/>
        <v>E10000015_CIN episodes for children aged &lt;1 at 31st March 2019 with sexual abuse identified as a factor at CIN assessment (excluding looked after children)_Number</v>
      </c>
      <c r="B2734" s="31" t="s">
        <v>319</v>
      </c>
      <c r="C2734" s="31" t="s">
        <v>320</v>
      </c>
      <c r="D2734" s="31" t="s">
        <v>474</v>
      </c>
      <c r="E2734" s="31" t="s">
        <v>475</v>
      </c>
      <c r="F2734" s="31" t="s">
        <v>131</v>
      </c>
      <c r="G2734" s="31" t="s">
        <v>136</v>
      </c>
      <c r="H2734" s="31" t="s">
        <v>743</v>
      </c>
      <c r="I2734" s="31">
        <v>12</v>
      </c>
      <c r="J2734" s="31">
        <v>14155</v>
      </c>
      <c r="K2734" s="31">
        <v>0.84775697633345104</v>
      </c>
      <c r="L2734" s="31" t="s">
        <v>1379</v>
      </c>
      <c r="M2734" s="31">
        <f t="shared" si="101"/>
        <v>0.84775697633345104</v>
      </c>
      <c r="N2734" s="31">
        <f t="shared" si="99"/>
        <v>0</v>
      </c>
    </row>
    <row r="2735" spans="1:14" x14ac:dyDescent="0.45">
      <c r="A2735" s="31" t="str">
        <f t="shared" si="100"/>
        <v>E06000046_CIN episodes for children aged &lt;1 at 31st March 2019 with sexual abuse identified as a factor at CIN assessment (excluding looked after children)_Number</v>
      </c>
      <c r="B2735" s="31" t="s">
        <v>325</v>
      </c>
      <c r="C2735" s="31" t="s">
        <v>326</v>
      </c>
      <c r="D2735" s="31" t="s">
        <v>474</v>
      </c>
      <c r="E2735" s="31" t="s">
        <v>475</v>
      </c>
      <c r="F2735" s="31" t="s">
        <v>131</v>
      </c>
      <c r="G2735" s="31" t="s">
        <v>136</v>
      </c>
      <c r="H2735" s="31" t="s">
        <v>743</v>
      </c>
      <c r="I2735" s="31" t="s">
        <v>1280</v>
      </c>
      <c r="J2735" s="31">
        <v>1144</v>
      </c>
      <c r="K2735" s="31" t="s">
        <v>1280</v>
      </c>
      <c r="L2735" s="31" t="s">
        <v>70</v>
      </c>
      <c r="M2735" s="31" t="s">
        <v>70</v>
      </c>
      <c r="N2735" s="31">
        <f t="shared" si="99"/>
        <v>0</v>
      </c>
    </row>
    <row r="2736" spans="1:14" x14ac:dyDescent="0.45">
      <c r="A2736" s="31" t="str">
        <f t="shared" si="100"/>
        <v>E10000019_CIN episodes for children aged &lt;1 at 31st March 2019 with sexual abuse identified as a factor at CIN assessment (excluding looked after children)_Number</v>
      </c>
      <c r="B2736" s="31" t="s">
        <v>345</v>
      </c>
      <c r="C2736" s="31" t="s">
        <v>346</v>
      </c>
      <c r="D2736" s="31" t="s">
        <v>474</v>
      </c>
      <c r="E2736" s="31" t="s">
        <v>475</v>
      </c>
      <c r="F2736" s="31" t="s">
        <v>131</v>
      </c>
      <c r="G2736" s="31" t="s">
        <v>136</v>
      </c>
      <c r="H2736" s="31" t="s">
        <v>743</v>
      </c>
      <c r="I2736" s="31">
        <v>20</v>
      </c>
      <c r="J2736" s="31">
        <v>7363</v>
      </c>
      <c r="K2736" s="31">
        <v>2.7162841233193</v>
      </c>
      <c r="L2736" s="31" t="s">
        <v>1364</v>
      </c>
      <c r="M2736" s="31">
        <f t="shared" si="101"/>
        <v>2.7162841233193</v>
      </c>
      <c r="N2736" s="31">
        <f t="shared" si="99"/>
        <v>0</v>
      </c>
    </row>
    <row r="2737" spans="1:14" x14ac:dyDescent="0.45">
      <c r="A2737" s="31" t="str">
        <f t="shared" si="100"/>
        <v>E10000020_CIN episodes for children aged &lt;1 at 31st March 2019 with sexual abuse identified as a factor at CIN assessment (excluding looked after children)_Number</v>
      </c>
      <c r="B2737" s="31" t="s">
        <v>361</v>
      </c>
      <c r="C2737" s="31" t="s">
        <v>362</v>
      </c>
      <c r="D2737" s="31" t="s">
        <v>474</v>
      </c>
      <c r="E2737" s="31" t="s">
        <v>475</v>
      </c>
      <c r="F2737" s="31" t="s">
        <v>131</v>
      </c>
      <c r="G2737" s="31" t="s">
        <v>136</v>
      </c>
      <c r="H2737" s="31" t="s">
        <v>743</v>
      </c>
      <c r="I2737" s="31">
        <v>9</v>
      </c>
      <c r="J2737" s="31">
        <v>8492</v>
      </c>
      <c r="K2737" s="31">
        <v>1.0598210080075401</v>
      </c>
      <c r="L2737" s="31" t="s">
        <v>1377</v>
      </c>
      <c r="M2737" s="31">
        <f t="shared" si="101"/>
        <v>1.0598210080075401</v>
      </c>
      <c r="N2737" s="31">
        <f t="shared" si="99"/>
        <v>0</v>
      </c>
    </row>
    <row r="2738" spans="1:14" x14ac:dyDescent="0.45">
      <c r="A2738" s="31" t="str">
        <f t="shared" si="100"/>
        <v>E10000021_CIN episodes for children aged &lt;1 at 31st March 2019 with sexual abuse identified as a factor at CIN assessment (excluding looked after children)_Number</v>
      </c>
      <c r="B2738" s="31" t="s">
        <v>371</v>
      </c>
      <c r="C2738" s="31" t="s">
        <v>372</v>
      </c>
      <c r="D2738" s="31" t="s">
        <v>474</v>
      </c>
      <c r="E2738" s="31" t="s">
        <v>475</v>
      </c>
      <c r="F2738" s="31" t="s">
        <v>131</v>
      </c>
      <c r="G2738" s="31" t="s">
        <v>136</v>
      </c>
      <c r="H2738" s="31" t="s">
        <v>743</v>
      </c>
      <c r="I2738" s="31">
        <v>10</v>
      </c>
      <c r="J2738" s="31">
        <v>8891</v>
      </c>
      <c r="K2738" s="31">
        <v>1.1247328759419599</v>
      </c>
      <c r="L2738" s="31" t="s">
        <v>1377</v>
      </c>
      <c r="M2738" s="31">
        <f t="shared" si="101"/>
        <v>1.1247328759419599</v>
      </c>
      <c r="N2738" s="31">
        <f t="shared" si="99"/>
        <v>0</v>
      </c>
    </row>
    <row r="2739" spans="1:14" x14ac:dyDescent="0.45">
      <c r="A2739" s="31" t="str">
        <f t="shared" si="100"/>
        <v>E06000048_CIN episodes for children aged &lt;1 at 31st March 2019 with sexual abuse identified as a factor at CIN assessment (excluding looked after children)_Number</v>
      </c>
      <c r="B2739" s="31" t="s">
        <v>484</v>
      </c>
      <c r="C2739" s="31" t="s">
        <v>705</v>
      </c>
      <c r="D2739" s="31" t="s">
        <v>474</v>
      </c>
      <c r="E2739" s="31" t="s">
        <v>475</v>
      </c>
      <c r="F2739" s="31" t="s">
        <v>131</v>
      </c>
      <c r="G2739" s="31" t="s">
        <v>136</v>
      </c>
      <c r="H2739" s="31" t="s">
        <v>743</v>
      </c>
      <c r="I2739" s="31">
        <v>6</v>
      </c>
      <c r="J2739" s="31">
        <v>2874</v>
      </c>
      <c r="K2739" s="31">
        <v>2.0876826722338202</v>
      </c>
      <c r="L2739" s="31" t="s">
        <v>1361</v>
      </c>
      <c r="M2739" s="31">
        <f t="shared" si="101"/>
        <v>2.0876826722338202</v>
      </c>
      <c r="N2739" s="31">
        <f t="shared" si="99"/>
        <v>0</v>
      </c>
    </row>
    <row r="2740" spans="1:14" x14ac:dyDescent="0.45">
      <c r="A2740" s="31" t="str">
        <f t="shared" si="100"/>
        <v>E10000025_CIN episodes for children aged &lt;1 at 31st March 2019 with sexual abuse identified as a factor at CIN assessment (excluding looked after children)_Number</v>
      </c>
      <c r="B2740" s="31" t="s">
        <v>377</v>
      </c>
      <c r="C2740" s="31" t="s">
        <v>378</v>
      </c>
      <c r="D2740" s="31" t="s">
        <v>474</v>
      </c>
      <c r="E2740" s="31" t="s">
        <v>475</v>
      </c>
      <c r="F2740" s="31" t="s">
        <v>131</v>
      </c>
      <c r="G2740" s="31" t="s">
        <v>136</v>
      </c>
      <c r="H2740" s="31" t="s">
        <v>743</v>
      </c>
      <c r="I2740" s="31">
        <v>6</v>
      </c>
      <c r="J2740" s="31">
        <v>7481</v>
      </c>
      <c r="K2740" s="31">
        <v>0.802031813928619</v>
      </c>
      <c r="L2740" s="31" t="s">
        <v>1379</v>
      </c>
      <c r="M2740" s="31">
        <f t="shared" si="101"/>
        <v>0.802031813928619</v>
      </c>
      <c r="N2740" s="31">
        <f t="shared" si="99"/>
        <v>0</v>
      </c>
    </row>
    <row r="2741" spans="1:14" x14ac:dyDescent="0.45">
      <c r="A2741" s="31" t="str">
        <f t="shared" si="100"/>
        <v>E10000027_CIN episodes for children aged &lt;1 at 31st March 2019 with sexual abuse identified as a factor at CIN assessment (excluding looked after children)_Number</v>
      </c>
      <c r="B2741" s="31" t="s">
        <v>406</v>
      </c>
      <c r="C2741" s="31" t="s">
        <v>407</v>
      </c>
      <c r="D2741" s="31" t="s">
        <v>474</v>
      </c>
      <c r="E2741" s="31" t="s">
        <v>475</v>
      </c>
      <c r="F2741" s="31" t="s">
        <v>131</v>
      </c>
      <c r="G2741" s="31" t="s">
        <v>136</v>
      </c>
      <c r="H2741" s="31" t="s">
        <v>743</v>
      </c>
      <c r="I2741" s="31" t="s">
        <v>1280</v>
      </c>
      <c r="J2741" s="31">
        <v>5401</v>
      </c>
      <c r="K2741" s="31" t="s">
        <v>1280</v>
      </c>
      <c r="L2741" s="31" t="s">
        <v>70</v>
      </c>
      <c r="M2741" s="31" t="s">
        <v>70</v>
      </c>
      <c r="N2741" s="31">
        <f t="shared" si="99"/>
        <v>0</v>
      </c>
    </row>
    <row r="2742" spans="1:14" x14ac:dyDescent="0.45">
      <c r="A2742" s="31" t="str">
        <f t="shared" si="100"/>
        <v>E10000029_CIN episodes for children aged &lt;1 at 31st March 2019 with sexual abuse identified as a factor at CIN assessment (excluding looked after children)_Number</v>
      </c>
      <c r="B2742" s="31" t="s">
        <v>426</v>
      </c>
      <c r="C2742" s="31" t="s">
        <v>427</v>
      </c>
      <c r="D2742" s="31" t="s">
        <v>474</v>
      </c>
      <c r="E2742" s="31" t="s">
        <v>475</v>
      </c>
      <c r="F2742" s="31" t="s">
        <v>131</v>
      </c>
      <c r="G2742" s="31" t="s">
        <v>136</v>
      </c>
      <c r="H2742" s="31" t="s">
        <v>743</v>
      </c>
      <c r="I2742" s="31">
        <v>11</v>
      </c>
      <c r="J2742" s="31">
        <v>7605</v>
      </c>
      <c r="K2742" s="31">
        <v>1.4464168310322201</v>
      </c>
      <c r="L2742" s="31" t="s">
        <v>1378</v>
      </c>
      <c r="M2742" s="31">
        <f t="shared" si="101"/>
        <v>1.4464168310322201</v>
      </c>
      <c r="N2742" s="31">
        <f t="shared" si="99"/>
        <v>0</v>
      </c>
    </row>
    <row r="2743" spans="1:14" x14ac:dyDescent="0.45">
      <c r="A2743" s="31" t="str">
        <f t="shared" si="100"/>
        <v>E10000030_CIN episodes for children aged &lt;1 at 31st March 2019 with sexual abuse identified as a factor at CIN assessment (excluding looked after children)_Number</v>
      </c>
      <c r="B2743" s="31" t="s">
        <v>430</v>
      </c>
      <c r="C2743" s="31" t="s">
        <v>431</v>
      </c>
      <c r="D2743" s="31" t="s">
        <v>474</v>
      </c>
      <c r="E2743" s="31" t="s">
        <v>475</v>
      </c>
      <c r="F2743" s="31" t="s">
        <v>131</v>
      </c>
      <c r="G2743" s="31" t="s">
        <v>136</v>
      </c>
      <c r="H2743" s="31" t="s">
        <v>743</v>
      </c>
      <c r="I2743" s="31">
        <v>13</v>
      </c>
      <c r="J2743" s="31">
        <v>12975</v>
      </c>
      <c r="K2743" s="31">
        <v>1.0019267822736</v>
      </c>
      <c r="L2743" s="31" t="s">
        <v>1376</v>
      </c>
      <c r="M2743" s="31">
        <f t="shared" si="101"/>
        <v>1.0019267822736</v>
      </c>
      <c r="N2743" s="31">
        <f t="shared" si="99"/>
        <v>0</v>
      </c>
    </row>
    <row r="2744" spans="1:14" x14ac:dyDescent="0.45">
      <c r="A2744" s="31" t="str">
        <f t="shared" si="100"/>
        <v>E10000031_CIN episodes for children aged &lt;1 at 31st March 2019 with sexual abuse identified as a factor at CIN assessment (excluding looked after children)_Number</v>
      </c>
      <c r="B2744" s="31" t="s">
        <v>454</v>
      </c>
      <c r="C2744" s="31" t="s">
        <v>455</v>
      </c>
      <c r="D2744" s="31" t="s">
        <v>474</v>
      </c>
      <c r="E2744" s="31" t="s">
        <v>475</v>
      </c>
      <c r="F2744" s="31" t="s">
        <v>131</v>
      </c>
      <c r="G2744" s="31" t="s">
        <v>136</v>
      </c>
      <c r="H2744" s="31" t="s">
        <v>743</v>
      </c>
      <c r="I2744" s="31" t="s">
        <v>1280</v>
      </c>
      <c r="J2744" s="31">
        <v>6079</v>
      </c>
      <c r="K2744" s="31" t="s">
        <v>1280</v>
      </c>
      <c r="L2744" s="31" t="s">
        <v>70</v>
      </c>
      <c r="M2744" s="31" t="s">
        <v>70</v>
      </c>
      <c r="N2744" s="31">
        <f t="shared" si="99"/>
        <v>0</v>
      </c>
    </row>
    <row r="2745" spans="1:14" x14ac:dyDescent="0.45">
      <c r="A2745" s="31" t="str">
        <f t="shared" si="100"/>
        <v>E10000032_CIN episodes for children aged &lt;1 at 31st March 2019 with sexual abuse identified as a factor at CIN assessment (excluding looked after children)_Number</v>
      </c>
      <c r="B2745" s="31" t="s">
        <v>458</v>
      </c>
      <c r="C2745" s="31" t="s">
        <v>459</v>
      </c>
      <c r="D2745" s="31" t="s">
        <v>474</v>
      </c>
      <c r="E2745" s="31" t="s">
        <v>475</v>
      </c>
      <c r="F2745" s="31" t="s">
        <v>131</v>
      </c>
      <c r="G2745" s="31" t="s">
        <v>136</v>
      </c>
      <c r="H2745" s="31" t="s">
        <v>743</v>
      </c>
      <c r="I2745" s="31">
        <v>21</v>
      </c>
      <c r="J2745" s="31">
        <v>8578</v>
      </c>
      <c r="K2745" s="31">
        <v>2.4481231056190298</v>
      </c>
      <c r="L2745" s="31" t="s">
        <v>1369</v>
      </c>
      <c r="M2745" s="31">
        <f t="shared" si="101"/>
        <v>2.4481231056190298</v>
      </c>
      <c r="N2745" s="31">
        <f t="shared" si="99"/>
        <v>0</v>
      </c>
    </row>
    <row r="2746" spans="1:14" x14ac:dyDescent="0.45">
      <c r="A2746" s="31" t="str">
        <f t="shared" si="100"/>
        <v>NA_CIN episodes for children aged &lt;1 at 31st March 2019 with a parent or someone else in the household's disability identified as a factor at CIN assessment (excluding looked after children)_Number</v>
      </c>
      <c r="B2746" s="31" t="s">
        <v>13</v>
      </c>
      <c r="C2746" s="31" t="s">
        <v>737</v>
      </c>
      <c r="D2746" s="31" t="s">
        <v>474</v>
      </c>
      <c r="E2746" s="31" t="s">
        <v>475</v>
      </c>
      <c r="F2746" s="31" t="s">
        <v>209</v>
      </c>
      <c r="G2746" s="31" t="s">
        <v>210</v>
      </c>
      <c r="H2746" s="31" t="s">
        <v>743</v>
      </c>
      <c r="I2746" s="31">
        <v>2048</v>
      </c>
      <c r="J2746" s="31">
        <v>637834</v>
      </c>
      <c r="K2746" s="31">
        <f>I2746/J2746*1000</f>
        <v>3.2108667772492532</v>
      </c>
      <c r="L2746" s="31" t="str">
        <f>CONCATENATE(ROUND(K2746,2)," per 1000 under 1 yr olds")</f>
        <v>3.21 per 1000 under 1 yr olds</v>
      </c>
      <c r="M2746" s="31">
        <f t="shared" si="101"/>
        <v>3.2108667772492532</v>
      </c>
      <c r="N2746" s="31">
        <f t="shared" si="99"/>
        <v>0</v>
      </c>
    </row>
    <row r="2747" spans="1:14" x14ac:dyDescent="0.45">
      <c r="A2747" s="31" t="str">
        <f t="shared" si="100"/>
        <v>E09000001_CIN episodes for children aged &lt;1 at 31st March 2019 with a parent or someone else in the household's disability identified as a factor at CIN assessment (excluding looked after children)_Number</v>
      </c>
      <c r="B2747" s="31" t="s">
        <v>582</v>
      </c>
      <c r="C2747" s="31" t="s">
        <v>583</v>
      </c>
      <c r="D2747" s="31" t="s">
        <v>474</v>
      </c>
      <c r="E2747" s="31" t="s">
        <v>475</v>
      </c>
      <c r="F2747" s="31" t="s">
        <v>209</v>
      </c>
      <c r="G2747" s="31" t="s">
        <v>210</v>
      </c>
      <c r="H2747" s="31" t="s">
        <v>743</v>
      </c>
      <c r="I2747" s="31">
        <v>0</v>
      </c>
      <c r="J2747" s="31">
        <v>73</v>
      </c>
      <c r="K2747" s="31">
        <v>0</v>
      </c>
      <c r="L2747" s="31" t="s">
        <v>1112</v>
      </c>
      <c r="M2747" s="31">
        <f t="shared" si="101"/>
        <v>0</v>
      </c>
      <c r="N2747" s="31">
        <f t="shared" si="99"/>
        <v>1</v>
      </c>
    </row>
    <row r="2748" spans="1:14" x14ac:dyDescent="0.45">
      <c r="A2748" s="31" t="str">
        <f t="shared" si="100"/>
        <v>E09000007_CIN episodes for children aged &lt;1 at 31st March 2019 with a parent or someone else in the household's disability identified as a factor at CIN assessment (excluding looked after children)_Number</v>
      </c>
      <c r="B2748" s="31" t="s">
        <v>277</v>
      </c>
      <c r="C2748" s="31" t="s">
        <v>278</v>
      </c>
      <c r="D2748" s="31" t="s">
        <v>474</v>
      </c>
      <c r="E2748" s="31" t="s">
        <v>475</v>
      </c>
      <c r="F2748" s="31" t="s">
        <v>209</v>
      </c>
      <c r="G2748" s="31" t="s">
        <v>210</v>
      </c>
      <c r="H2748" s="31" t="s">
        <v>743</v>
      </c>
      <c r="I2748" s="31">
        <v>11</v>
      </c>
      <c r="J2748" s="31">
        <v>2541</v>
      </c>
      <c r="K2748" s="31">
        <v>4.3290043290043299</v>
      </c>
      <c r="L2748" s="31" t="s">
        <v>1333</v>
      </c>
      <c r="M2748" s="31">
        <f t="shared" si="101"/>
        <v>4.3290043290043299</v>
      </c>
      <c r="N2748" s="31">
        <f t="shared" si="99"/>
        <v>0</v>
      </c>
    </row>
    <row r="2749" spans="1:14" x14ac:dyDescent="0.45">
      <c r="A2749" s="31" t="str">
        <f t="shared" si="100"/>
        <v>E09000011_CIN episodes for children aged &lt;1 at 31st March 2019 with a parent or someone else in the household's disability identified as a factor at CIN assessment (excluding looked after children)_Number</v>
      </c>
      <c r="B2749" s="31" t="s">
        <v>518</v>
      </c>
      <c r="C2749" s="31" t="s">
        <v>519</v>
      </c>
      <c r="D2749" s="31" t="s">
        <v>474</v>
      </c>
      <c r="E2749" s="31" t="s">
        <v>475</v>
      </c>
      <c r="F2749" s="31" t="s">
        <v>209</v>
      </c>
      <c r="G2749" s="31" t="s">
        <v>210</v>
      </c>
      <c r="H2749" s="31" t="s">
        <v>743</v>
      </c>
      <c r="I2749" s="31">
        <v>27</v>
      </c>
      <c r="J2749" s="31">
        <v>4393</v>
      </c>
      <c r="K2749" s="31">
        <v>6.1461415888914201</v>
      </c>
      <c r="L2749" s="31" t="s">
        <v>1230</v>
      </c>
      <c r="M2749" s="31">
        <f t="shared" si="101"/>
        <v>6.1461415888914201</v>
      </c>
      <c r="N2749" s="31">
        <f t="shared" si="99"/>
        <v>0</v>
      </c>
    </row>
    <row r="2750" spans="1:14" x14ac:dyDescent="0.45">
      <c r="A2750" s="31" t="str">
        <f t="shared" si="100"/>
        <v>E09000012_CIN episodes for children aged &lt;1 at 31st March 2019 with a parent or someone else in the household's disability identified as a factor at CIN assessment (excluding looked after children)_Number</v>
      </c>
      <c r="B2750" s="31" t="s">
        <v>498</v>
      </c>
      <c r="C2750" s="31" t="s">
        <v>499</v>
      </c>
      <c r="D2750" s="31" t="s">
        <v>474</v>
      </c>
      <c r="E2750" s="31" t="s">
        <v>475</v>
      </c>
      <c r="F2750" s="31" t="s">
        <v>209</v>
      </c>
      <c r="G2750" s="31" t="s">
        <v>210</v>
      </c>
      <c r="H2750" s="31" t="s">
        <v>743</v>
      </c>
      <c r="I2750" s="31">
        <v>13</v>
      </c>
      <c r="J2750" s="31">
        <v>4211</v>
      </c>
      <c r="K2750" s="31">
        <v>3.0871526953217798</v>
      </c>
      <c r="L2750" s="31" t="s">
        <v>1358</v>
      </c>
      <c r="M2750" s="31">
        <f t="shared" si="101"/>
        <v>3.0871526953217798</v>
      </c>
      <c r="N2750" s="31">
        <f t="shared" si="99"/>
        <v>0</v>
      </c>
    </row>
    <row r="2751" spans="1:14" x14ac:dyDescent="0.45">
      <c r="A2751" s="31" t="str">
        <f t="shared" si="100"/>
        <v>E09000013_CIN episodes for children aged &lt;1 at 31st March 2019 with a parent or someone else in the household's disability identified as a factor at CIN assessment (excluding looked after children)_Number</v>
      </c>
      <c r="B2751" s="31" t="s">
        <v>491</v>
      </c>
      <c r="C2751" s="31" t="s">
        <v>723</v>
      </c>
      <c r="D2751" s="31" t="s">
        <v>474</v>
      </c>
      <c r="E2751" s="31" t="s">
        <v>475</v>
      </c>
      <c r="F2751" s="31" t="s">
        <v>209</v>
      </c>
      <c r="G2751" s="31" t="s">
        <v>210</v>
      </c>
      <c r="H2751" s="31" t="s">
        <v>743</v>
      </c>
      <c r="I2751" s="31" t="s">
        <v>1280</v>
      </c>
      <c r="J2751" s="31">
        <v>2319</v>
      </c>
      <c r="K2751" s="31" t="s">
        <v>1280</v>
      </c>
      <c r="L2751" s="31" t="s">
        <v>70</v>
      </c>
      <c r="M2751" s="31" t="s">
        <v>70</v>
      </c>
      <c r="N2751" s="31">
        <f t="shared" si="99"/>
        <v>0</v>
      </c>
    </row>
    <row r="2752" spans="1:14" x14ac:dyDescent="0.45">
      <c r="A2752" s="31" t="str">
        <f t="shared" si="100"/>
        <v>E09000019_CIN episodes for children aged &lt;1 at 31st March 2019 with a parent or someone else in the household's disability identified as a factor at CIN assessment (excluding looked after children)_Number</v>
      </c>
      <c r="B2752" s="31" t="s">
        <v>500</v>
      </c>
      <c r="C2752" s="31" t="s">
        <v>501</v>
      </c>
      <c r="D2752" s="31" t="s">
        <v>474</v>
      </c>
      <c r="E2752" s="31" t="s">
        <v>475</v>
      </c>
      <c r="F2752" s="31" t="s">
        <v>209</v>
      </c>
      <c r="G2752" s="31" t="s">
        <v>210</v>
      </c>
      <c r="H2752" s="31" t="s">
        <v>743</v>
      </c>
      <c r="I2752" s="31">
        <v>15</v>
      </c>
      <c r="J2752" s="31">
        <v>2727</v>
      </c>
      <c r="K2752" s="31">
        <v>5.5005500550055002</v>
      </c>
      <c r="L2752" s="31" t="s">
        <v>1283</v>
      </c>
      <c r="M2752" s="31">
        <f t="shared" si="101"/>
        <v>5.5005500550055002</v>
      </c>
      <c r="N2752" s="31">
        <f t="shared" si="99"/>
        <v>0</v>
      </c>
    </row>
    <row r="2753" spans="1:14" x14ac:dyDescent="0.45">
      <c r="A2753" s="31" t="str">
        <f t="shared" si="100"/>
        <v>E09000020_CIN episodes for children aged &lt;1 at 31st March 2019 with a parent or someone else in the household's disability identified as a factor at CIN assessment (excluding looked after children)_Number</v>
      </c>
      <c r="B2753" s="31" t="s">
        <v>479</v>
      </c>
      <c r="C2753" s="31" t="s">
        <v>674</v>
      </c>
      <c r="D2753" s="31" t="s">
        <v>474</v>
      </c>
      <c r="E2753" s="31" t="s">
        <v>475</v>
      </c>
      <c r="F2753" s="31" t="s">
        <v>209</v>
      </c>
      <c r="G2753" s="31" t="s">
        <v>210</v>
      </c>
      <c r="H2753" s="31" t="s">
        <v>743</v>
      </c>
      <c r="I2753" s="31">
        <v>5</v>
      </c>
      <c r="J2753" s="31">
        <v>1568</v>
      </c>
      <c r="K2753" s="31">
        <v>3.18877551020408</v>
      </c>
      <c r="L2753" s="31" t="s">
        <v>1362</v>
      </c>
      <c r="M2753" s="31">
        <f t="shared" si="101"/>
        <v>3.18877551020408</v>
      </c>
      <c r="N2753" s="31">
        <f t="shared" si="99"/>
        <v>0</v>
      </c>
    </row>
    <row r="2754" spans="1:14" x14ac:dyDescent="0.45">
      <c r="A2754" s="31" t="str">
        <f t="shared" si="100"/>
        <v>E09000022_CIN episodes for children aged &lt;1 at 31st March 2019 with a parent or someone else in the household's disability identified as a factor at CIN assessment (excluding looked after children)_Number</v>
      </c>
      <c r="B2754" s="31" t="s">
        <v>335</v>
      </c>
      <c r="C2754" s="31" t="s">
        <v>336</v>
      </c>
      <c r="D2754" s="31" t="s">
        <v>474</v>
      </c>
      <c r="E2754" s="31" t="s">
        <v>475</v>
      </c>
      <c r="F2754" s="31" t="s">
        <v>209</v>
      </c>
      <c r="G2754" s="31" t="s">
        <v>210</v>
      </c>
      <c r="H2754" s="31" t="s">
        <v>743</v>
      </c>
      <c r="I2754" s="31">
        <v>14</v>
      </c>
      <c r="J2754" s="31">
        <v>3935</v>
      </c>
      <c r="K2754" s="31">
        <v>3.5578144853875502</v>
      </c>
      <c r="L2754" s="31" t="s">
        <v>1239</v>
      </c>
      <c r="M2754" s="31">
        <f t="shared" si="101"/>
        <v>3.5578144853875502</v>
      </c>
      <c r="N2754" s="31">
        <f t="shared" si="99"/>
        <v>0</v>
      </c>
    </row>
    <row r="2755" spans="1:14" x14ac:dyDescent="0.45">
      <c r="A2755" s="31" t="str">
        <f t="shared" si="100"/>
        <v>E09000023_CIN episodes for children aged &lt;1 at 31st March 2019 with a parent or someone else in the household's disability identified as a factor at CIN assessment (excluding looked after children)_Number</v>
      </c>
      <c r="B2755" s="31" t="s">
        <v>343</v>
      </c>
      <c r="C2755" s="31" t="s">
        <v>344</v>
      </c>
      <c r="D2755" s="31" t="s">
        <v>474</v>
      </c>
      <c r="E2755" s="31" t="s">
        <v>475</v>
      </c>
      <c r="F2755" s="31" t="s">
        <v>209</v>
      </c>
      <c r="G2755" s="31" t="s">
        <v>210</v>
      </c>
      <c r="H2755" s="31" t="s">
        <v>743</v>
      </c>
      <c r="I2755" s="31">
        <v>19</v>
      </c>
      <c r="J2755" s="31">
        <v>4505</v>
      </c>
      <c r="K2755" s="31">
        <v>4.2175360710321899</v>
      </c>
      <c r="L2755" s="31" t="s">
        <v>1323</v>
      </c>
      <c r="M2755" s="31">
        <f t="shared" si="101"/>
        <v>4.2175360710321899</v>
      </c>
      <c r="N2755" s="31">
        <f t="shared" ref="N2755:N2818" si="102">IF(OR(C2755="City of London",C2755="Isles of Scilly"),1,0)</f>
        <v>0</v>
      </c>
    </row>
    <row r="2756" spans="1:14" x14ac:dyDescent="0.45">
      <c r="A2756" s="31" t="str">
        <f t="shared" si="100"/>
        <v>E09000028_CIN episodes for children aged &lt;1 at 31st March 2019 with a parent or someone else in the household's disability identified as a factor at CIN assessment (excluding looked after children)_Number</v>
      </c>
      <c r="B2756" s="31" t="s">
        <v>414</v>
      </c>
      <c r="C2756" s="31" t="s">
        <v>415</v>
      </c>
      <c r="D2756" s="31" t="s">
        <v>474</v>
      </c>
      <c r="E2756" s="31" t="s">
        <v>475</v>
      </c>
      <c r="F2756" s="31" t="s">
        <v>209</v>
      </c>
      <c r="G2756" s="31" t="s">
        <v>210</v>
      </c>
      <c r="H2756" s="31" t="s">
        <v>743</v>
      </c>
      <c r="I2756" s="31">
        <v>19</v>
      </c>
      <c r="J2756" s="31">
        <v>4154</v>
      </c>
      <c r="K2756" s="31">
        <v>4.5739046701974004</v>
      </c>
      <c r="L2756" s="31" t="s">
        <v>1341</v>
      </c>
      <c r="M2756" s="31">
        <f t="shared" si="101"/>
        <v>4.5739046701974004</v>
      </c>
      <c r="N2756" s="31">
        <f t="shared" si="102"/>
        <v>0</v>
      </c>
    </row>
    <row r="2757" spans="1:14" x14ac:dyDescent="0.45">
      <c r="A2757" s="31" t="str">
        <f t="shared" si="100"/>
        <v>E09000030_CIN episodes for children aged &lt;1 at 31st March 2019 with a parent or someone else in the household's disability identified as a factor at CIN assessment (excluding looked after children)_Number</v>
      </c>
      <c r="B2757" s="31" t="s">
        <v>440</v>
      </c>
      <c r="C2757" s="31" t="s">
        <v>441</v>
      </c>
      <c r="D2757" s="31" t="s">
        <v>474</v>
      </c>
      <c r="E2757" s="31" t="s">
        <v>475</v>
      </c>
      <c r="F2757" s="31" t="s">
        <v>209</v>
      </c>
      <c r="G2757" s="31" t="s">
        <v>210</v>
      </c>
      <c r="H2757" s="31" t="s">
        <v>743</v>
      </c>
      <c r="I2757" s="31">
        <v>16</v>
      </c>
      <c r="J2757" s="31">
        <v>4529</v>
      </c>
      <c r="K2757" s="31">
        <v>3.5327886950761802</v>
      </c>
      <c r="L2757" s="31" t="s">
        <v>1335</v>
      </c>
      <c r="M2757" s="31">
        <f t="shared" si="101"/>
        <v>3.5327886950761802</v>
      </c>
      <c r="N2757" s="31">
        <f t="shared" si="102"/>
        <v>0</v>
      </c>
    </row>
    <row r="2758" spans="1:14" x14ac:dyDescent="0.45">
      <c r="A2758" s="31" t="str">
        <f t="shared" si="100"/>
        <v>E09000032_CIN episodes for children aged &lt;1 at 31st March 2019 with a parent or someone else in the household's disability identified as a factor at CIN assessment (excluding looked after children)_Number</v>
      </c>
      <c r="B2758" s="31" t="s">
        <v>450</v>
      </c>
      <c r="C2758" s="31" t="s">
        <v>451</v>
      </c>
      <c r="D2758" s="31" t="s">
        <v>474</v>
      </c>
      <c r="E2758" s="31" t="s">
        <v>475</v>
      </c>
      <c r="F2758" s="31" t="s">
        <v>209</v>
      </c>
      <c r="G2758" s="31" t="s">
        <v>210</v>
      </c>
      <c r="H2758" s="31" t="s">
        <v>743</v>
      </c>
      <c r="I2758" s="31">
        <v>6</v>
      </c>
      <c r="J2758" s="31">
        <v>4567</v>
      </c>
      <c r="K2758" s="31">
        <v>1.3137727173199001</v>
      </c>
      <c r="L2758" s="31" t="s">
        <v>1359</v>
      </c>
      <c r="M2758" s="31">
        <f t="shared" si="101"/>
        <v>1.3137727173199001</v>
      </c>
      <c r="N2758" s="31">
        <f t="shared" si="102"/>
        <v>0</v>
      </c>
    </row>
    <row r="2759" spans="1:14" x14ac:dyDescent="0.45">
      <c r="A2759" s="31" t="str">
        <f t="shared" si="100"/>
        <v>E09000033_CIN episodes for children aged &lt;1 at 31st March 2019 with a parent or someone else in the household's disability identified as a factor at CIN assessment (excluding looked after children)_Number</v>
      </c>
      <c r="B2759" s="31" t="s">
        <v>506</v>
      </c>
      <c r="C2759" s="31" t="s">
        <v>507</v>
      </c>
      <c r="D2759" s="31" t="s">
        <v>474</v>
      </c>
      <c r="E2759" s="31" t="s">
        <v>475</v>
      </c>
      <c r="F2759" s="31" t="s">
        <v>209</v>
      </c>
      <c r="G2759" s="31" t="s">
        <v>210</v>
      </c>
      <c r="H2759" s="31" t="s">
        <v>743</v>
      </c>
      <c r="I2759" s="31">
        <v>5</v>
      </c>
      <c r="J2759" s="31">
        <v>2589</v>
      </c>
      <c r="K2759" s="31">
        <v>1.93124758594052</v>
      </c>
      <c r="L2759" s="31" t="s">
        <v>1340</v>
      </c>
      <c r="M2759" s="31">
        <f t="shared" si="101"/>
        <v>1.93124758594052</v>
      </c>
      <c r="N2759" s="31">
        <f t="shared" si="102"/>
        <v>0</v>
      </c>
    </row>
    <row r="2760" spans="1:14" x14ac:dyDescent="0.45">
      <c r="A2760" s="31" t="str">
        <f t="shared" si="100"/>
        <v>E09000002_CIN episodes for children aged &lt;1 at 31st March 2019 with a parent or someone else in the household's disability identified as a factor at CIN assessment (excluding looked after children)_Number</v>
      </c>
      <c r="B2760" s="31" t="s">
        <v>227</v>
      </c>
      <c r="C2760" s="31" t="s">
        <v>228</v>
      </c>
      <c r="D2760" s="31" t="s">
        <v>474</v>
      </c>
      <c r="E2760" s="31" t="s">
        <v>475</v>
      </c>
      <c r="F2760" s="31" t="s">
        <v>209</v>
      </c>
      <c r="G2760" s="31" t="s">
        <v>210</v>
      </c>
      <c r="H2760" s="31" t="s">
        <v>743</v>
      </c>
      <c r="I2760" s="31">
        <v>11</v>
      </c>
      <c r="J2760" s="31">
        <v>3819</v>
      </c>
      <c r="K2760" s="31">
        <v>2.8803351662738899</v>
      </c>
      <c r="L2760" s="31" t="s">
        <v>1336</v>
      </c>
      <c r="M2760" s="31">
        <f t="shared" si="101"/>
        <v>2.8803351662738899</v>
      </c>
      <c r="N2760" s="31">
        <f t="shared" si="102"/>
        <v>0</v>
      </c>
    </row>
    <row r="2761" spans="1:14" x14ac:dyDescent="0.45">
      <c r="A2761" s="31" t="str">
        <f t="shared" si="100"/>
        <v>E09000003_CIN episodes for children aged &lt;1 at 31st March 2019 with a parent or someone else in the household's disability identified as a factor at CIN assessment (excluding looked after children)_Number</v>
      </c>
      <c r="B2761" s="31" t="s">
        <v>233</v>
      </c>
      <c r="C2761" s="31" t="s">
        <v>234</v>
      </c>
      <c r="D2761" s="31" t="s">
        <v>474</v>
      </c>
      <c r="E2761" s="31" t="s">
        <v>475</v>
      </c>
      <c r="F2761" s="31" t="s">
        <v>209</v>
      </c>
      <c r="G2761" s="31" t="s">
        <v>210</v>
      </c>
      <c r="H2761" s="31" t="s">
        <v>743</v>
      </c>
      <c r="I2761" s="31">
        <v>9</v>
      </c>
      <c r="J2761" s="31">
        <v>5250</v>
      </c>
      <c r="K2761" s="31">
        <v>1.71428571428571</v>
      </c>
      <c r="L2761" s="31" t="s">
        <v>1380</v>
      </c>
      <c r="M2761" s="31">
        <f t="shared" si="101"/>
        <v>1.71428571428571</v>
      </c>
      <c r="N2761" s="31">
        <f t="shared" si="102"/>
        <v>0</v>
      </c>
    </row>
    <row r="2762" spans="1:14" x14ac:dyDescent="0.45">
      <c r="A2762" s="31" t="str">
        <f t="shared" si="100"/>
        <v>E09000004_CIN episodes for children aged &lt;1 at 31st March 2019 with a parent or someone else in the household's disability identified as a factor at CIN assessment (excluding looked after children)_Number</v>
      </c>
      <c r="B2762" s="31" t="s">
        <v>242</v>
      </c>
      <c r="C2762" s="31" t="s">
        <v>243</v>
      </c>
      <c r="D2762" s="31" t="s">
        <v>474</v>
      </c>
      <c r="E2762" s="31" t="s">
        <v>475</v>
      </c>
      <c r="F2762" s="31" t="s">
        <v>209</v>
      </c>
      <c r="G2762" s="31" t="s">
        <v>210</v>
      </c>
      <c r="H2762" s="31" t="s">
        <v>743</v>
      </c>
      <c r="I2762" s="31">
        <v>8</v>
      </c>
      <c r="J2762" s="31">
        <v>3133</v>
      </c>
      <c r="K2762" s="31">
        <v>2.5534631343759999</v>
      </c>
      <c r="L2762" s="31" t="s">
        <v>1366</v>
      </c>
      <c r="M2762" s="31">
        <f t="shared" si="101"/>
        <v>2.5534631343759999</v>
      </c>
      <c r="N2762" s="31">
        <f t="shared" si="102"/>
        <v>0</v>
      </c>
    </row>
    <row r="2763" spans="1:14" x14ac:dyDescent="0.45">
      <c r="A2763" s="31" t="str">
        <f t="shared" ref="A2763:A2826" si="103">CONCATENATE(B2763,"_",G2763,"_",H2763)</f>
        <v>E09000005_CIN episodes for children aged &lt;1 at 31st March 2019 with a parent or someone else in the household's disability identified as a factor at CIN assessment (excluding looked after children)_Number</v>
      </c>
      <c r="B2763" s="31" t="s">
        <v>261</v>
      </c>
      <c r="C2763" s="31" t="s">
        <v>262</v>
      </c>
      <c r="D2763" s="31" t="s">
        <v>474</v>
      </c>
      <c r="E2763" s="31" t="s">
        <v>475</v>
      </c>
      <c r="F2763" s="31" t="s">
        <v>209</v>
      </c>
      <c r="G2763" s="31" t="s">
        <v>210</v>
      </c>
      <c r="H2763" s="31" t="s">
        <v>743</v>
      </c>
      <c r="I2763" s="31" t="s">
        <v>1280</v>
      </c>
      <c r="J2763" s="31">
        <v>4825</v>
      </c>
      <c r="K2763" s="31" t="s">
        <v>1280</v>
      </c>
      <c r="L2763" s="31" t="s">
        <v>70</v>
      </c>
      <c r="M2763" s="31" t="s">
        <v>70</v>
      </c>
      <c r="N2763" s="31">
        <f t="shared" si="102"/>
        <v>0</v>
      </c>
    </row>
    <row r="2764" spans="1:14" x14ac:dyDescent="0.45">
      <c r="A2764" s="31" t="str">
        <f t="shared" si="103"/>
        <v>E09000006_CIN episodes for children aged &lt;1 at 31st March 2019 with a parent or someone else in the household's disability identified as a factor at CIN assessment (excluding looked after children)_Number</v>
      </c>
      <c r="B2764" s="31" t="s">
        <v>267</v>
      </c>
      <c r="C2764" s="31" t="s">
        <v>268</v>
      </c>
      <c r="D2764" s="31" t="s">
        <v>474</v>
      </c>
      <c r="E2764" s="31" t="s">
        <v>475</v>
      </c>
      <c r="F2764" s="31" t="s">
        <v>209</v>
      </c>
      <c r="G2764" s="31" t="s">
        <v>210</v>
      </c>
      <c r="H2764" s="31" t="s">
        <v>743</v>
      </c>
      <c r="I2764" s="31">
        <v>21</v>
      </c>
      <c r="J2764" s="31">
        <v>4232</v>
      </c>
      <c r="K2764" s="31">
        <v>4.9621928166351603</v>
      </c>
      <c r="L2764" s="31" t="s">
        <v>1338</v>
      </c>
      <c r="M2764" s="31">
        <f t="shared" ref="M2764:M2825" si="104">K2764</f>
        <v>4.9621928166351603</v>
      </c>
      <c r="N2764" s="31">
        <f t="shared" si="102"/>
        <v>0</v>
      </c>
    </row>
    <row r="2765" spans="1:14" x14ac:dyDescent="0.45">
      <c r="A2765" s="31" t="str">
        <f t="shared" si="103"/>
        <v>E09000008_CIN episodes for children aged &lt;1 at 31st March 2019 with a parent or someone else in the household's disability identified as a factor at CIN assessment (excluding looked after children)_Number</v>
      </c>
      <c r="B2765" s="31" t="s">
        <v>486</v>
      </c>
      <c r="C2765" s="31" t="s">
        <v>487</v>
      </c>
      <c r="D2765" s="31" t="s">
        <v>474</v>
      </c>
      <c r="E2765" s="31" t="s">
        <v>475</v>
      </c>
      <c r="F2765" s="31" t="s">
        <v>209</v>
      </c>
      <c r="G2765" s="31" t="s">
        <v>210</v>
      </c>
      <c r="H2765" s="31" t="s">
        <v>743</v>
      </c>
      <c r="I2765" s="31">
        <v>10</v>
      </c>
      <c r="J2765" s="31">
        <v>5591</v>
      </c>
      <c r="K2765" s="31">
        <v>1.78858880343409</v>
      </c>
      <c r="L2765" s="31" t="s">
        <v>1381</v>
      </c>
      <c r="M2765" s="31">
        <f t="shared" si="104"/>
        <v>1.78858880343409</v>
      </c>
      <c r="N2765" s="31">
        <f t="shared" si="102"/>
        <v>0</v>
      </c>
    </row>
    <row r="2766" spans="1:14" x14ac:dyDescent="0.45">
      <c r="A2766" s="31" t="str">
        <f t="shared" si="103"/>
        <v>E09000009_CIN episodes for children aged &lt;1 at 31st March 2019 with a parent or someone else in the household's disability identified as a factor at CIN assessment (excluding looked after children)_Number</v>
      </c>
      <c r="B2766" s="31" t="s">
        <v>509</v>
      </c>
      <c r="C2766" s="31" t="s">
        <v>510</v>
      </c>
      <c r="D2766" s="31" t="s">
        <v>474</v>
      </c>
      <c r="E2766" s="31" t="s">
        <v>475</v>
      </c>
      <c r="F2766" s="31" t="s">
        <v>209</v>
      </c>
      <c r="G2766" s="31" t="s">
        <v>210</v>
      </c>
      <c r="H2766" s="31" t="s">
        <v>743</v>
      </c>
      <c r="I2766" s="31">
        <v>8</v>
      </c>
      <c r="J2766" s="31">
        <v>4807</v>
      </c>
      <c r="K2766" s="31">
        <v>1.6642396505096699</v>
      </c>
      <c r="L2766" s="31" t="s">
        <v>1380</v>
      </c>
      <c r="M2766" s="31">
        <f t="shared" si="104"/>
        <v>1.6642396505096699</v>
      </c>
      <c r="N2766" s="31">
        <f t="shared" si="102"/>
        <v>0</v>
      </c>
    </row>
    <row r="2767" spans="1:14" x14ac:dyDescent="0.45">
      <c r="A2767" s="31" t="str">
        <f t="shared" si="103"/>
        <v>E09000010_CIN episodes for children aged &lt;1 at 31st March 2019 with a parent or someone else in the household's disability identified as a factor at CIN assessment (excluding looked after children)_Number</v>
      </c>
      <c r="B2767" s="31" t="s">
        <v>301</v>
      </c>
      <c r="C2767" s="31" t="s">
        <v>302</v>
      </c>
      <c r="D2767" s="31" t="s">
        <v>474</v>
      </c>
      <c r="E2767" s="31" t="s">
        <v>475</v>
      </c>
      <c r="F2767" s="31" t="s">
        <v>209</v>
      </c>
      <c r="G2767" s="31" t="s">
        <v>210</v>
      </c>
      <c r="H2767" s="31" t="s">
        <v>743</v>
      </c>
      <c r="I2767" s="31">
        <v>20</v>
      </c>
      <c r="J2767" s="31">
        <v>4739</v>
      </c>
      <c r="K2767" s="31">
        <v>4.2202996412745302</v>
      </c>
      <c r="L2767" s="31" t="s">
        <v>1323</v>
      </c>
      <c r="M2767" s="31">
        <f t="shared" si="104"/>
        <v>4.2202996412745302</v>
      </c>
      <c r="N2767" s="31">
        <f t="shared" si="102"/>
        <v>0</v>
      </c>
    </row>
    <row r="2768" spans="1:14" x14ac:dyDescent="0.45">
      <c r="A2768" s="31" t="str">
        <f t="shared" si="103"/>
        <v>E09000014_CIN episodes for children aged &lt;1 at 31st March 2019 with a parent or someone else in the household's disability identified as a factor at CIN assessment (excluding looked after children)_Number</v>
      </c>
      <c r="B2768" s="31" t="s">
        <v>311</v>
      </c>
      <c r="C2768" s="31" t="s">
        <v>312</v>
      </c>
      <c r="D2768" s="31" t="s">
        <v>474</v>
      </c>
      <c r="E2768" s="31" t="s">
        <v>475</v>
      </c>
      <c r="F2768" s="31" t="s">
        <v>209</v>
      </c>
      <c r="G2768" s="31" t="s">
        <v>210</v>
      </c>
      <c r="H2768" s="31" t="s">
        <v>743</v>
      </c>
      <c r="I2768" s="31">
        <v>6</v>
      </c>
      <c r="J2768" s="31">
        <v>3767</v>
      </c>
      <c r="K2768" s="31">
        <v>1.5927794000530899</v>
      </c>
      <c r="L2768" s="31" t="s">
        <v>1385</v>
      </c>
      <c r="M2768" s="31">
        <f t="shared" si="104"/>
        <v>1.5927794000530899</v>
      </c>
      <c r="N2768" s="31">
        <f t="shared" si="102"/>
        <v>0</v>
      </c>
    </row>
    <row r="2769" spans="1:14" x14ac:dyDescent="0.45">
      <c r="A2769" s="31" t="str">
        <f t="shared" si="103"/>
        <v>E09000015_CIN episodes for children aged &lt;1 at 31st March 2019 with a parent or someone else in the household's disability identified as a factor at CIN assessment (excluding looked after children)_Number</v>
      </c>
      <c r="B2769" s="31" t="s">
        <v>496</v>
      </c>
      <c r="C2769" s="31" t="s">
        <v>497</v>
      </c>
      <c r="D2769" s="31" t="s">
        <v>474</v>
      </c>
      <c r="E2769" s="31" t="s">
        <v>475</v>
      </c>
      <c r="F2769" s="31" t="s">
        <v>209</v>
      </c>
      <c r="G2769" s="31" t="s">
        <v>210</v>
      </c>
      <c r="H2769" s="31" t="s">
        <v>743</v>
      </c>
      <c r="I2769" s="31">
        <v>7</v>
      </c>
      <c r="J2769" s="31">
        <v>3577</v>
      </c>
      <c r="K2769" s="31">
        <v>1.9569471624266099</v>
      </c>
      <c r="L2769" s="31" t="s">
        <v>1382</v>
      </c>
      <c r="M2769" s="31">
        <f t="shared" si="104"/>
        <v>1.9569471624266099</v>
      </c>
      <c r="N2769" s="31">
        <f t="shared" si="102"/>
        <v>0</v>
      </c>
    </row>
    <row r="2770" spans="1:14" x14ac:dyDescent="0.45">
      <c r="A2770" s="31" t="str">
        <f t="shared" si="103"/>
        <v>E09000016_CIN episodes for children aged &lt;1 at 31st March 2019 with a parent or someone else in the household's disability identified as a factor at CIN assessment (excluding looked after children)_Number</v>
      </c>
      <c r="B2770" s="31" t="s">
        <v>315</v>
      </c>
      <c r="C2770" s="31" t="s">
        <v>316</v>
      </c>
      <c r="D2770" s="31" t="s">
        <v>474</v>
      </c>
      <c r="E2770" s="31" t="s">
        <v>475</v>
      </c>
      <c r="F2770" s="31" t="s">
        <v>209</v>
      </c>
      <c r="G2770" s="31" t="s">
        <v>210</v>
      </c>
      <c r="H2770" s="31" t="s">
        <v>743</v>
      </c>
      <c r="I2770" s="31" t="s">
        <v>1280</v>
      </c>
      <c r="J2770" s="31">
        <v>3365</v>
      </c>
      <c r="K2770" s="31" t="s">
        <v>1280</v>
      </c>
      <c r="L2770" s="31" t="s">
        <v>70</v>
      </c>
      <c r="M2770" s="31" t="s">
        <v>70</v>
      </c>
      <c r="N2770" s="31">
        <f t="shared" si="102"/>
        <v>0</v>
      </c>
    </row>
    <row r="2771" spans="1:14" x14ac:dyDescent="0.45">
      <c r="A2771" s="31" t="str">
        <f t="shared" si="103"/>
        <v>E09000017_CIN episodes for children aged &lt;1 at 31st March 2019 with a parent or someone else in the household's disability identified as a factor at CIN assessment (excluding looked after children)_Number</v>
      </c>
      <c r="B2771" s="31" t="s">
        <v>321</v>
      </c>
      <c r="C2771" s="31" t="s">
        <v>322</v>
      </c>
      <c r="D2771" s="31" t="s">
        <v>474</v>
      </c>
      <c r="E2771" s="31" t="s">
        <v>475</v>
      </c>
      <c r="F2771" s="31" t="s">
        <v>209</v>
      </c>
      <c r="G2771" s="31" t="s">
        <v>210</v>
      </c>
      <c r="H2771" s="31" t="s">
        <v>743</v>
      </c>
      <c r="I2771" s="31">
        <v>5</v>
      </c>
      <c r="J2771" s="31">
        <v>4372</v>
      </c>
      <c r="K2771" s="31">
        <v>1.1436413540713599</v>
      </c>
      <c r="L2771" s="31" t="s">
        <v>1377</v>
      </c>
      <c r="M2771" s="31">
        <f t="shared" si="104"/>
        <v>1.1436413540713599</v>
      </c>
      <c r="N2771" s="31">
        <f t="shared" si="102"/>
        <v>0</v>
      </c>
    </row>
    <row r="2772" spans="1:14" x14ac:dyDescent="0.45">
      <c r="A2772" s="31" t="str">
        <f t="shared" si="103"/>
        <v>E09000018_CIN episodes for children aged &lt;1 at 31st March 2019 with a parent or someone else in the household's disability identified as a factor at CIN assessment (excluding looked after children)_Number</v>
      </c>
      <c r="B2772" s="31" t="s">
        <v>323</v>
      </c>
      <c r="C2772" s="31" t="s">
        <v>324</v>
      </c>
      <c r="D2772" s="31" t="s">
        <v>474</v>
      </c>
      <c r="E2772" s="31" t="s">
        <v>475</v>
      </c>
      <c r="F2772" s="31" t="s">
        <v>209</v>
      </c>
      <c r="G2772" s="31" t="s">
        <v>210</v>
      </c>
      <c r="H2772" s="31" t="s">
        <v>743</v>
      </c>
      <c r="I2772" s="31">
        <v>7</v>
      </c>
      <c r="J2772" s="31">
        <v>3987</v>
      </c>
      <c r="K2772" s="31">
        <v>1.7557060446451001</v>
      </c>
      <c r="L2772" s="31" t="s">
        <v>1381</v>
      </c>
      <c r="M2772" s="31">
        <f t="shared" si="104"/>
        <v>1.7557060446451001</v>
      </c>
      <c r="N2772" s="31">
        <f t="shared" si="102"/>
        <v>0</v>
      </c>
    </row>
    <row r="2773" spans="1:14" x14ac:dyDescent="0.45">
      <c r="A2773" s="31" t="str">
        <f t="shared" si="103"/>
        <v>E09000021_CIN episodes for children aged &lt;1 at 31st March 2019 with a parent or someone else in the household's disability identified as a factor at CIN assessment (excluding looked after children)_Number</v>
      </c>
      <c r="B2773" s="31" t="s">
        <v>520</v>
      </c>
      <c r="C2773" s="31" t="s">
        <v>521</v>
      </c>
      <c r="D2773" s="31" t="s">
        <v>474</v>
      </c>
      <c r="E2773" s="31" t="s">
        <v>475</v>
      </c>
      <c r="F2773" s="31" t="s">
        <v>209</v>
      </c>
      <c r="G2773" s="31" t="s">
        <v>210</v>
      </c>
      <c r="H2773" s="31" t="s">
        <v>743</v>
      </c>
      <c r="I2773" s="31">
        <v>6</v>
      </c>
      <c r="J2773" s="31">
        <v>2087</v>
      </c>
      <c r="K2773" s="31">
        <v>2.8749401054144701</v>
      </c>
      <c r="L2773" s="31" t="s">
        <v>1336</v>
      </c>
      <c r="M2773" s="31">
        <f t="shared" si="104"/>
        <v>2.8749401054144701</v>
      </c>
      <c r="N2773" s="31">
        <f t="shared" si="102"/>
        <v>0</v>
      </c>
    </row>
    <row r="2774" spans="1:14" x14ac:dyDescent="0.45">
      <c r="A2774" s="31" t="str">
        <f t="shared" si="103"/>
        <v>E09000024_CIN episodes for children aged &lt;1 at 31st March 2019 with a parent or someone else in the household's disability identified as a factor at CIN assessment (excluding looked after children)_Number</v>
      </c>
      <c r="B2774" s="31" t="s">
        <v>353</v>
      </c>
      <c r="C2774" s="31" t="s">
        <v>354</v>
      </c>
      <c r="D2774" s="31" t="s">
        <v>474</v>
      </c>
      <c r="E2774" s="31" t="s">
        <v>475</v>
      </c>
      <c r="F2774" s="31" t="s">
        <v>209</v>
      </c>
      <c r="G2774" s="31" t="s">
        <v>210</v>
      </c>
      <c r="H2774" s="31" t="s">
        <v>743</v>
      </c>
      <c r="I2774" s="31">
        <v>6</v>
      </c>
      <c r="J2774" s="31">
        <v>3035</v>
      </c>
      <c r="K2774" s="31">
        <v>1.9769357495881399</v>
      </c>
      <c r="L2774" s="31" t="s">
        <v>1382</v>
      </c>
      <c r="M2774" s="31">
        <f t="shared" si="104"/>
        <v>1.9769357495881399</v>
      </c>
      <c r="N2774" s="31">
        <f t="shared" si="102"/>
        <v>0</v>
      </c>
    </row>
    <row r="2775" spans="1:14" x14ac:dyDescent="0.45">
      <c r="A2775" s="31" t="str">
        <f t="shared" si="103"/>
        <v>E09000025_CIN episodes for children aged &lt;1 at 31st March 2019 with a parent or someone else in the household's disability identified as a factor at CIN assessment (excluding looked after children)_Number</v>
      </c>
      <c r="B2775" s="31" t="s">
        <v>359</v>
      </c>
      <c r="C2775" s="31" t="s">
        <v>360</v>
      </c>
      <c r="D2775" s="31" t="s">
        <v>474</v>
      </c>
      <c r="E2775" s="31" t="s">
        <v>475</v>
      </c>
      <c r="F2775" s="31" t="s">
        <v>209</v>
      </c>
      <c r="G2775" s="31" t="s">
        <v>210</v>
      </c>
      <c r="H2775" s="31" t="s">
        <v>743</v>
      </c>
      <c r="I2775" s="31">
        <v>7</v>
      </c>
      <c r="J2775" s="31">
        <v>5706</v>
      </c>
      <c r="K2775" s="31">
        <v>1.2267788293024899</v>
      </c>
      <c r="L2775" s="31" t="s">
        <v>1363</v>
      </c>
      <c r="M2775" s="31">
        <f t="shared" si="104"/>
        <v>1.2267788293024899</v>
      </c>
      <c r="N2775" s="31">
        <f t="shared" si="102"/>
        <v>0</v>
      </c>
    </row>
    <row r="2776" spans="1:14" x14ac:dyDescent="0.45">
      <c r="A2776" s="31" t="str">
        <f t="shared" si="103"/>
        <v>E09000026_CIN episodes for children aged &lt;1 at 31st March 2019 with a parent or someone else in the household's disability identified as a factor at CIN assessment (excluding looked after children)_Number</v>
      </c>
      <c r="B2776" s="31" t="s">
        <v>385</v>
      </c>
      <c r="C2776" s="31" t="s">
        <v>386</v>
      </c>
      <c r="D2776" s="31" t="s">
        <v>474</v>
      </c>
      <c r="E2776" s="31" t="s">
        <v>475</v>
      </c>
      <c r="F2776" s="31" t="s">
        <v>209</v>
      </c>
      <c r="G2776" s="31" t="s">
        <v>210</v>
      </c>
      <c r="H2776" s="31" t="s">
        <v>743</v>
      </c>
      <c r="I2776" s="31">
        <v>8</v>
      </c>
      <c r="J2776" s="31">
        <v>4605</v>
      </c>
      <c r="K2776" s="31">
        <v>1.7372421281216099</v>
      </c>
      <c r="L2776" s="31" t="s">
        <v>1380</v>
      </c>
      <c r="M2776" s="31">
        <f t="shared" si="104"/>
        <v>1.7372421281216099</v>
      </c>
      <c r="N2776" s="31">
        <f t="shared" si="102"/>
        <v>0</v>
      </c>
    </row>
    <row r="2777" spans="1:14" x14ac:dyDescent="0.45">
      <c r="A2777" s="31" t="str">
        <f t="shared" si="103"/>
        <v>E09000027_CIN episodes for children aged &lt;1 at 31st March 2019 with a parent or someone else in the household's disability identified as a factor at CIN assessment (excluding looked after children)_Number</v>
      </c>
      <c r="B2777" s="31" t="s">
        <v>389</v>
      </c>
      <c r="C2777" s="31" t="s">
        <v>390</v>
      </c>
      <c r="D2777" s="31" t="s">
        <v>474</v>
      </c>
      <c r="E2777" s="31" t="s">
        <v>475</v>
      </c>
      <c r="F2777" s="31" t="s">
        <v>209</v>
      </c>
      <c r="G2777" s="31" t="s">
        <v>210</v>
      </c>
      <c r="H2777" s="31" t="s">
        <v>743</v>
      </c>
      <c r="I2777" s="31">
        <v>6</v>
      </c>
      <c r="J2777" s="31">
        <v>2396</v>
      </c>
      <c r="K2777" s="31">
        <v>2.5041736227045099</v>
      </c>
      <c r="L2777" s="31" t="s">
        <v>1356</v>
      </c>
      <c r="M2777" s="31">
        <f t="shared" si="104"/>
        <v>2.5041736227045099</v>
      </c>
      <c r="N2777" s="31">
        <f t="shared" si="102"/>
        <v>0</v>
      </c>
    </row>
    <row r="2778" spans="1:14" x14ac:dyDescent="0.45">
      <c r="A2778" s="31" t="str">
        <f t="shared" si="103"/>
        <v>E09000029_CIN episodes for children aged &lt;1 at 31st March 2019 with a parent or someone else in the household's disability identified as a factor at CIN assessment (excluding looked after children)_Number</v>
      </c>
      <c r="B2778" s="31" t="s">
        <v>432</v>
      </c>
      <c r="C2778" s="31" t="s">
        <v>433</v>
      </c>
      <c r="D2778" s="31" t="s">
        <v>474</v>
      </c>
      <c r="E2778" s="31" t="s">
        <v>475</v>
      </c>
      <c r="F2778" s="31" t="s">
        <v>209</v>
      </c>
      <c r="G2778" s="31" t="s">
        <v>210</v>
      </c>
      <c r="H2778" s="31" t="s">
        <v>743</v>
      </c>
      <c r="I2778" s="31" t="s">
        <v>1280</v>
      </c>
      <c r="J2778" s="31">
        <v>2549</v>
      </c>
      <c r="K2778" s="31" t="s">
        <v>1280</v>
      </c>
      <c r="L2778" s="31" t="s">
        <v>70</v>
      </c>
      <c r="M2778" s="31" t="s">
        <v>70</v>
      </c>
      <c r="N2778" s="31">
        <f t="shared" si="102"/>
        <v>0</v>
      </c>
    </row>
    <row r="2779" spans="1:14" x14ac:dyDescent="0.45">
      <c r="A2779" s="31" t="str">
        <f t="shared" si="103"/>
        <v>E09000031_CIN episodes for children aged &lt;1 at 31st March 2019 with a parent or someone else in the household's disability identified as a factor at CIN assessment (excluding looked after children)_Number</v>
      </c>
      <c r="B2779" s="31" t="s">
        <v>448</v>
      </c>
      <c r="C2779" s="31" t="s">
        <v>449</v>
      </c>
      <c r="D2779" s="31" t="s">
        <v>474</v>
      </c>
      <c r="E2779" s="31" t="s">
        <v>475</v>
      </c>
      <c r="F2779" s="31" t="s">
        <v>209</v>
      </c>
      <c r="G2779" s="31" t="s">
        <v>210</v>
      </c>
      <c r="H2779" s="31" t="s">
        <v>743</v>
      </c>
      <c r="I2779" s="31">
        <v>7</v>
      </c>
      <c r="J2779" s="31">
        <v>4448</v>
      </c>
      <c r="K2779" s="31">
        <v>1.5737410071942399</v>
      </c>
      <c r="L2779" s="31" t="s">
        <v>1385</v>
      </c>
      <c r="M2779" s="31">
        <f t="shared" si="104"/>
        <v>1.5737410071942399</v>
      </c>
      <c r="N2779" s="31">
        <f t="shared" si="102"/>
        <v>0</v>
      </c>
    </row>
    <row r="2780" spans="1:14" x14ac:dyDescent="0.45">
      <c r="A2780" s="31" t="str">
        <f t="shared" si="103"/>
        <v>E08000025_CIN episodes for children aged &lt;1 at 31st March 2019 with a parent or someone else in the household's disability identified as a factor at CIN assessment (excluding looked after children)_Number</v>
      </c>
      <c r="B2780" s="31" t="s">
        <v>245</v>
      </c>
      <c r="C2780" s="31" t="s">
        <v>246</v>
      </c>
      <c r="D2780" s="31" t="s">
        <v>474</v>
      </c>
      <c r="E2780" s="31" t="s">
        <v>475</v>
      </c>
      <c r="F2780" s="31" t="s">
        <v>209</v>
      </c>
      <c r="G2780" s="31" t="s">
        <v>210</v>
      </c>
      <c r="H2780" s="31" t="s">
        <v>743</v>
      </c>
      <c r="I2780" s="31">
        <v>55</v>
      </c>
      <c r="J2780" s="31">
        <v>16082</v>
      </c>
      <c r="K2780" s="31">
        <v>3.4199726402188801</v>
      </c>
      <c r="L2780" s="31" t="s">
        <v>1365</v>
      </c>
      <c r="M2780" s="31">
        <f t="shared" si="104"/>
        <v>3.4199726402188801</v>
      </c>
      <c r="N2780" s="31">
        <f t="shared" si="102"/>
        <v>0</v>
      </c>
    </row>
    <row r="2781" spans="1:14" x14ac:dyDescent="0.45">
      <c r="A2781" s="31" t="str">
        <f t="shared" si="103"/>
        <v>E08000026_CIN episodes for children aged &lt;1 at 31st March 2019 with a parent or someone else in the household's disability identified as a factor at CIN assessment (excluding looked after children)_Number</v>
      </c>
      <c r="B2781" s="31" t="s">
        <v>283</v>
      </c>
      <c r="C2781" s="31" t="s">
        <v>284</v>
      </c>
      <c r="D2781" s="31" t="s">
        <v>474</v>
      </c>
      <c r="E2781" s="31" t="s">
        <v>475</v>
      </c>
      <c r="F2781" s="31" t="s">
        <v>209</v>
      </c>
      <c r="G2781" s="31" t="s">
        <v>210</v>
      </c>
      <c r="H2781" s="31" t="s">
        <v>743</v>
      </c>
      <c r="I2781" s="31">
        <v>14</v>
      </c>
      <c r="J2781" s="31">
        <v>4431</v>
      </c>
      <c r="K2781" s="31">
        <v>3.1595576619273298</v>
      </c>
      <c r="L2781" s="31" t="s">
        <v>1362</v>
      </c>
      <c r="M2781" s="31">
        <f t="shared" si="104"/>
        <v>3.1595576619273298</v>
      </c>
      <c r="N2781" s="31">
        <f t="shared" si="102"/>
        <v>0</v>
      </c>
    </row>
    <row r="2782" spans="1:14" x14ac:dyDescent="0.45">
      <c r="A2782" s="31" t="str">
        <f t="shared" si="103"/>
        <v>E08000027_CIN episodes for children aged &lt;1 at 31st March 2019 with a parent or someone else in the household's disability identified as a factor at CIN assessment (excluding looked after children)_Number</v>
      </c>
      <c r="B2782" s="31" t="s">
        <v>297</v>
      </c>
      <c r="C2782" s="31" t="s">
        <v>298</v>
      </c>
      <c r="D2782" s="31" t="s">
        <v>474</v>
      </c>
      <c r="E2782" s="31" t="s">
        <v>475</v>
      </c>
      <c r="F2782" s="31" t="s">
        <v>209</v>
      </c>
      <c r="G2782" s="31" t="s">
        <v>210</v>
      </c>
      <c r="H2782" s="31" t="s">
        <v>743</v>
      </c>
      <c r="I2782" s="31" t="s">
        <v>1280</v>
      </c>
      <c r="J2782" s="31">
        <v>3702</v>
      </c>
      <c r="K2782" s="31" t="s">
        <v>1280</v>
      </c>
      <c r="L2782" s="31" t="s">
        <v>70</v>
      </c>
      <c r="M2782" s="31" t="s">
        <v>70</v>
      </c>
      <c r="N2782" s="31">
        <f t="shared" si="102"/>
        <v>0</v>
      </c>
    </row>
    <row r="2783" spans="1:14" x14ac:dyDescent="0.45">
      <c r="A2783" s="31" t="str">
        <f t="shared" si="103"/>
        <v>E08000028_CIN episodes for children aged &lt;1 at 31st March 2019 with a parent or someone else in the household's disability identified as a factor at CIN assessment (excluding looked after children)_Number</v>
      </c>
      <c r="B2783" s="31" t="s">
        <v>397</v>
      </c>
      <c r="C2783" s="31" t="s">
        <v>398</v>
      </c>
      <c r="D2783" s="31" t="s">
        <v>474</v>
      </c>
      <c r="E2783" s="31" t="s">
        <v>475</v>
      </c>
      <c r="F2783" s="31" t="s">
        <v>209</v>
      </c>
      <c r="G2783" s="31" t="s">
        <v>210</v>
      </c>
      <c r="H2783" s="31" t="s">
        <v>743</v>
      </c>
      <c r="I2783" s="31">
        <v>20</v>
      </c>
      <c r="J2783" s="31">
        <v>4579</v>
      </c>
      <c r="K2783" s="31">
        <v>4.36776588774842</v>
      </c>
      <c r="L2783" s="31" t="s">
        <v>1300</v>
      </c>
      <c r="M2783" s="31">
        <f t="shared" si="104"/>
        <v>4.36776588774842</v>
      </c>
      <c r="N2783" s="31">
        <f t="shared" si="102"/>
        <v>0</v>
      </c>
    </row>
    <row r="2784" spans="1:14" x14ac:dyDescent="0.45">
      <c r="A2784" s="31" t="str">
        <f t="shared" si="103"/>
        <v>E08000029_CIN episodes for children aged &lt;1 at 31st March 2019 with a parent or someone else in the household's disability identified as a factor at CIN assessment (excluding looked after children)_Number</v>
      </c>
      <c r="B2784" s="31" t="s">
        <v>516</v>
      </c>
      <c r="C2784" s="31" t="s">
        <v>517</v>
      </c>
      <c r="D2784" s="31" t="s">
        <v>474</v>
      </c>
      <c r="E2784" s="31" t="s">
        <v>475</v>
      </c>
      <c r="F2784" s="31" t="s">
        <v>209</v>
      </c>
      <c r="G2784" s="31" t="s">
        <v>210</v>
      </c>
      <c r="H2784" s="31" t="s">
        <v>743</v>
      </c>
      <c r="I2784" s="31">
        <v>8</v>
      </c>
      <c r="J2784" s="31">
        <v>2300</v>
      </c>
      <c r="K2784" s="31">
        <v>3.47826086956522</v>
      </c>
      <c r="L2784" s="31" t="s">
        <v>1335</v>
      </c>
      <c r="M2784" s="31">
        <f t="shared" si="104"/>
        <v>3.47826086956522</v>
      </c>
      <c r="N2784" s="31">
        <f t="shared" si="102"/>
        <v>0</v>
      </c>
    </row>
    <row r="2785" spans="1:14" x14ac:dyDescent="0.45">
      <c r="A2785" s="31" t="str">
        <f t="shared" si="103"/>
        <v>E08000030_CIN episodes for children aged &lt;1 at 31st March 2019 with a parent or someone else in the household's disability identified as a factor at CIN assessment (excluding looked after children)_Number</v>
      </c>
      <c r="B2785" s="31" t="s">
        <v>446</v>
      </c>
      <c r="C2785" s="31" t="s">
        <v>447</v>
      </c>
      <c r="D2785" s="31" t="s">
        <v>474</v>
      </c>
      <c r="E2785" s="31" t="s">
        <v>475</v>
      </c>
      <c r="F2785" s="31" t="s">
        <v>209</v>
      </c>
      <c r="G2785" s="31" t="s">
        <v>210</v>
      </c>
      <c r="H2785" s="31" t="s">
        <v>743</v>
      </c>
      <c r="I2785" s="31">
        <v>17</v>
      </c>
      <c r="J2785" s="31">
        <v>3892</v>
      </c>
      <c r="K2785" s="31">
        <v>4.3679342240493302</v>
      </c>
      <c r="L2785" s="31" t="s">
        <v>1300</v>
      </c>
      <c r="M2785" s="31">
        <f t="shared" si="104"/>
        <v>4.3679342240493302</v>
      </c>
      <c r="N2785" s="31">
        <f t="shared" si="102"/>
        <v>0</v>
      </c>
    </row>
    <row r="2786" spans="1:14" x14ac:dyDescent="0.45">
      <c r="A2786" s="31" t="str">
        <f t="shared" si="103"/>
        <v>E08000031_CIN episodes for children aged &lt;1 at 31st March 2019 with a parent or someone else in the household's disability identified as a factor at CIN assessment (excluding looked after children)_Number</v>
      </c>
      <c r="B2786" s="31" t="s">
        <v>468</v>
      </c>
      <c r="C2786" s="31" t="s">
        <v>469</v>
      </c>
      <c r="D2786" s="31" t="s">
        <v>474</v>
      </c>
      <c r="E2786" s="31" t="s">
        <v>475</v>
      </c>
      <c r="F2786" s="31" t="s">
        <v>209</v>
      </c>
      <c r="G2786" s="31" t="s">
        <v>210</v>
      </c>
      <c r="H2786" s="31" t="s">
        <v>743</v>
      </c>
      <c r="I2786" s="31">
        <v>7</v>
      </c>
      <c r="J2786" s="31">
        <v>3481</v>
      </c>
      <c r="K2786" s="31">
        <v>2.0109164033323799</v>
      </c>
      <c r="L2786" s="31" t="s">
        <v>1382</v>
      </c>
      <c r="M2786" s="31">
        <f t="shared" si="104"/>
        <v>2.0109164033323799</v>
      </c>
      <c r="N2786" s="31">
        <f t="shared" si="102"/>
        <v>0</v>
      </c>
    </row>
    <row r="2787" spans="1:14" x14ac:dyDescent="0.45">
      <c r="A2787" s="31" t="str">
        <f t="shared" si="103"/>
        <v>E08000011_CIN episodes for children aged &lt;1 at 31st March 2019 with a parent or someone else in the household's disability identified as a factor at CIN assessment (excluding looked after children)_Number</v>
      </c>
      <c r="B2787" s="31" t="s">
        <v>333</v>
      </c>
      <c r="C2787" s="31" t="s">
        <v>334</v>
      </c>
      <c r="D2787" s="31" t="s">
        <v>474</v>
      </c>
      <c r="E2787" s="31" t="s">
        <v>475</v>
      </c>
      <c r="F2787" s="31" t="s">
        <v>209</v>
      </c>
      <c r="G2787" s="31" t="s">
        <v>210</v>
      </c>
      <c r="H2787" s="31" t="s">
        <v>743</v>
      </c>
      <c r="I2787" s="31" t="s">
        <v>1280</v>
      </c>
      <c r="J2787" s="31">
        <v>1977</v>
      </c>
      <c r="K2787" s="31" t="s">
        <v>1280</v>
      </c>
      <c r="L2787" s="31" t="s">
        <v>70</v>
      </c>
      <c r="M2787" s="31" t="s">
        <v>70</v>
      </c>
      <c r="N2787" s="31">
        <f t="shared" si="102"/>
        <v>0</v>
      </c>
    </row>
    <row r="2788" spans="1:14" x14ac:dyDescent="0.45">
      <c r="A2788" s="31" t="str">
        <f t="shared" si="103"/>
        <v>E08000012_CIN episodes for children aged &lt;1 at 31st March 2019 with a parent or someone else in the household's disability identified as a factor at CIN assessment (excluding looked after children)_Number</v>
      </c>
      <c r="B2788" s="31" t="s">
        <v>347</v>
      </c>
      <c r="C2788" s="31" t="s">
        <v>348</v>
      </c>
      <c r="D2788" s="31" t="s">
        <v>474</v>
      </c>
      <c r="E2788" s="31" t="s">
        <v>475</v>
      </c>
      <c r="F2788" s="31" t="s">
        <v>209</v>
      </c>
      <c r="G2788" s="31" t="s">
        <v>210</v>
      </c>
      <c r="H2788" s="31" t="s">
        <v>743</v>
      </c>
      <c r="I2788" s="31">
        <v>11</v>
      </c>
      <c r="J2788" s="31">
        <v>5908</v>
      </c>
      <c r="K2788" s="31">
        <v>1.8618821936357499</v>
      </c>
      <c r="L2788" s="31" t="s">
        <v>1340</v>
      </c>
      <c r="M2788" s="31">
        <f t="shared" si="104"/>
        <v>1.8618821936357499</v>
      </c>
      <c r="N2788" s="31">
        <f t="shared" si="102"/>
        <v>0</v>
      </c>
    </row>
    <row r="2789" spans="1:14" x14ac:dyDescent="0.45">
      <c r="A2789" s="31" t="str">
        <f t="shared" si="103"/>
        <v>E08000013_CIN episodes for children aged &lt;1 at 31st March 2019 with a parent or someone else in the household's disability identified as a factor at CIN assessment (excluding looked after children)_Number</v>
      </c>
      <c r="B2789" s="31" t="s">
        <v>416</v>
      </c>
      <c r="C2789" s="31" t="s">
        <v>417</v>
      </c>
      <c r="D2789" s="31" t="s">
        <v>474</v>
      </c>
      <c r="E2789" s="31" t="s">
        <v>475</v>
      </c>
      <c r="F2789" s="31" t="s">
        <v>209</v>
      </c>
      <c r="G2789" s="31" t="s">
        <v>210</v>
      </c>
      <c r="H2789" s="31" t="s">
        <v>743</v>
      </c>
      <c r="I2789" s="31">
        <v>10</v>
      </c>
      <c r="J2789" s="31">
        <v>1985</v>
      </c>
      <c r="K2789" s="31">
        <v>5.0377833753148602</v>
      </c>
      <c r="L2789" s="31" t="s">
        <v>1338</v>
      </c>
      <c r="M2789" s="31">
        <f t="shared" si="104"/>
        <v>5.0377833753148602</v>
      </c>
      <c r="N2789" s="31">
        <f t="shared" si="102"/>
        <v>0</v>
      </c>
    </row>
    <row r="2790" spans="1:14" x14ac:dyDescent="0.45">
      <c r="A2790" s="31" t="str">
        <f t="shared" si="103"/>
        <v>E08000014_CIN episodes for children aged &lt;1 at 31st March 2019 with a parent or someone else in the household's disability identified as a factor at CIN assessment (excluding looked after children)_Number</v>
      </c>
      <c r="B2790" s="31" t="s">
        <v>399</v>
      </c>
      <c r="C2790" s="31" t="s">
        <v>400</v>
      </c>
      <c r="D2790" s="31" t="s">
        <v>474</v>
      </c>
      <c r="E2790" s="31" t="s">
        <v>475</v>
      </c>
      <c r="F2790" s="31" t="s">
        <v>209</v>
      </c>
      <c r="G2790" s="31" t="s">
        <v>210</v>
      </c>
      <c r="H2790" s="31" t="s">
        <v>743</v>
      </c>
      <c r="I2790" s="31">
        <v>8</v>
      </c>
      <c r="J2790" s="31">
        <v>2678</v>
      </c>
      <c r="K2790" s="31">
        <v>2.9873039581777401</v>
      </c>
      <c r="L2790" s="31" t="s">
        <v>1308</v>
      </c>
      <c r="M2790" s="31">
        <f t="shared" si="104"/>
        <v>2.9873039581777401</v>
      </c>
      <c r="N2790" s="31">
        <f t="shared" si="102"/>
        <v>0</v>
      </c>
    </row>
    <row r="2791" spans="1:14" x14ac:dyDescent="0.45">
      <c r="A2791" s="31" t="str">
        <f t="shared" si="103"/>
        <v>E08000015_CIN episodes for children aged &lt;1 at 31st March 2019 with a parent or someone else in the household's disability identified as a factor at CIN assessment (excluding looked after children)_Number</v>
      </c>
      <c r="B2791" s="31" t="s">
        <v>464</v>
      </c>
      <c r="C2791" s="31" t="s">
        <v>465</v>
      </c>
      <c r="D2791" s="31" t="s">
        <v>474</v>
      </c>
      <c r="E2791" s="31" t="s">
        <v>475</v>
      </c>
      <c r="F2791" s="31" t="s">
        <v>209</v>
      </c>
      <c r="G2791" s="31" t="s">
        <v>210</v>
      </c>
      <c r="H2791" s="31" t="s">
        <v>743</v>
      </c>
      <c r="I2791" s="31">
        <v>16</v>
      </c>
      <c r="J2791" s="31">
        <v>3335</v>
      </c>
      <c r="K2791" s="31">
        <v>4.7976011994003001</v>
      </c>
      <c r="L2791" s="31" t="s">
        <v>1337</v>
      </c>
      <c r="M2791" s="31">
        <f t="shared" si="104"/>
        <v>4.7976011994003001</v>
      </c>
      <c r="N2791" s="31">
        <f t="shared" si="102"/>
        <v>0</v>
      </c>
    </row>
    <row r="2792" spans="1:14" x14ac:dyDescent="0.45">
      <c r="A2792" s="31" t="str">
        <f t="shared" si="103"/>
        <v>E08000001_CIN episodes for children aged &lt;1 at 31st March 2019 with a parent or someone else in the household's disability identified as a factor at CIN assessment (excluding looked after children)_Number</v>
      </c>
      <c r="B2792" s="31" t="s">
        <v>252</v>
      </c>
      <c r="C2792" s="31" t="s">
        <v>253</v>
      </c>
      <c r="D2792" s="31" t="s">
        <v>474</v>
      </c>
      <c r="E2792" s="31" t="s">
        <v>475</v>
      </c>
      <c r="F2792" s="31" t="s">
        <v>209</v>
      </c>
      <c r="G2792" s="31" t="s">
        <v>210</v>
      </c>
      <c r="H2792" s="31" t="s">
        <v>743</v>
      </c>
      <c r="I2792" s="31">
        <v>8</v>
      </c>
      <c r="J2792" s="31">
        <v>3609</v>
      </c>
      <c r="K2792" s="31">
        <v>2.2166805209199199</v>
      </c>
      <c r="L2792" s="31" t="s">
        <v>1357</v>
      </c>
      <c r="M2792" s="31">
        <f t="shared" si="104"/>
        <v>2.2166805209199199</v>
      </c>
      <c r="N2792" s="31">
        <f t="shared" si="102"/>
        <v>0</v>
      </c>
    </row>
    <row r="2793" spans="1:14" x14ac:dyDescent="0.45">
      <c r="A2793" s="31" t="str">
        <f t="shared" si="103"/>
        <v>E08000002_CIN episodes for children aged &lt;1 at 31st March 2019 with a parent or someone else in the household's disability identified as a factor at CIN assessment (excluding looked after children)_Number</v>
      </c>
      <c r="B2793" s="31" t="s">
        <v>271</v>
      </c>
      <c r="C2793" s="31" t="s">
        <v>272</v>
      </c>
      <c r="D2793" s="31" t="s">
        <v>474</v>
      </c>
      <c r="E2793" s="31" t="s">
        <v>475</v>
      </c>
      <c r="F2793" s="31" t="s">
        <v>209</v>
      </c>
      <c r="G2793" s="31" t="s">
        <v>210</v>
      </c>
      <c r="H2793" s="31" t="s">
        <v>743</v>
      </c>
      <c r="I2793" s="31">
        <v>6</v>
      </c>
      <c r="J2793" s="31">
        <v>2197</v>
      </c>
      <c r="K2793" s="31">
        <v>2.73099681383705</v>
      </c>
      <c r="L2793" s="31" t="s">
        <v>1364</v>
      </c>
      <c r="M2793" s="31">
        <f t="shared" si="104"/>
        <v>2.73099681383705</v>
      </c>
      <c r="N2793" s="31">
        <f t="shared" si="102"/>
        <v>0</v>
      </c>
    </row>
    <row r="2794" spans="1:14" x14ac:dyDescent="0.45">
      <c r="A2794" s="31" t="str">
        <f t="shared" si="103"/>
        <v>E08000003_CIN episodes for children aged &lt;1 at 31st March 2019 with a parent or someone else in the household's disability identified as a factor at CIN assessment (excluding looked after children)_Number</v>
      </c>
      <c r="B2794" s="31" t="s">
        <v>349</v>
      </c>
      <c r="C2794" s="31" t="s">
        <v>350</v>
      </c>
      <c r="D2794" s="31" t="s">
        <v>474</v>
      </c>
      <c r="E2794" s="31" t="s">
        <v>475</v>
      </c>
      <c r="F2794" s="31" t="s">
        <v>209</v>
      </c>
      <c r="G2794" s="31" t="s">
        <v>210</v>
      </c>
      <c r="H2794" s="31" t="s">
        <v>743</v>
      </c>
      <c r="I2794" s="31">
        <v>21</v>
      </c>
      <c r="J2794" s="31">
        <v>7285</v>
      </c>
      <c r="K2794" s="31">
        <v>2.8826355525051501</v>
      </c>
      <c r="L2794" s="31" t="s">
        <v>1336</v>
      </c>
      <c r="M2794" s="31">
        <f t="shared" si="104"/>
        <v>2.8826355525051501</v>
      </c>
      <c r="N2794" s="31">
        <f t="shared" si="102"/>
        <v>0</v>
      </c>
    </row>
    <row r="2795" spans="1:14" x14ac:dyDescent="0.45">
      <c r="A2795" s="31" t="str">
        <f t="shared" si="103"/>
        <v>E08000004_CIN episodes for children aged &lt;1 at 31st March 2019 with a parent or someone else in the household's disability identified as a factor at CIN assessment (excluding looked after children)_Number</v>
      </c>
      <c r="B2795" s="31" t="s">
        <v>375</v>
      </c>
      <c r="C2795" s="31" t="s">
        <v>376</v>
      </c>
      <c r="D2795" s="31" t="s">
        <v>474</v>
      </c>
      <c r="E2795" s="31" t="s">
        <v>475</v>
      </c>
      <c r="F2795" s="31" t="s">
        <v>209</v>
      </c>
      <c r="G2795" s="31" t="s">
        <v>210</v>
      </c>
      <c r="H2795" s="31" t="s">
        <v>743</v>
      </c>
      <c r="I2795" s="31">
        <v>8</v>
      </c>
      <c r="J2795" s="31">
        <v>3245</v>
      </c>
      <c r="K2795" s="31">
        <v>2.4653312788905999</v>
      </c>
      <c r="L2795" s="31" t="s">
        <v>1356</v>
      </c>
      <c r="M2795" s="31">
        <f t="shared" si="104"/>
        <v>2.4653312788905999</v>
      </c>
      <c r="N2795" s="31">
        <f t="shared" si="102"/>
        <v>0</v>
      </c>
    </row>
    <row r="2796" spans="1:14" x14ac:dyDescent="0.45">
      <c r="A2796" s="31" t="str">
        <f t="shared" si="103"/>
        <v>E08000005_CIN episodes for children aged &lt;1 at 31st March 2019 with a parent or someone else in the household's disability identified as a factor at CIN assessment (excluding looked after children)_Number</v>
      </c>
      <c r="B2796" s="31" t="s">
        <v>391</v>
      </c>
      <c r="C2796" s="31" t="s">
        <v>392</v>
      </c>
      <c r="D2796" s="31" t="s">
        <v>474</v>
      </c>
      <c r="E2796" s="31" t="s">
        <v>475</v>
      </c>
      <c r="F2796" s="31" t="s">
        <v>209</v>
      </c>
      <c r="G2796" s="31" t="s">
        <v>210</v>
      </c>
      <c r="H2796" s="31" t="s">
        <v>743</v>
      </c>
      <c r="I2796" s="31">
        <v>7</v>
      </c>
      <c r="J2796" s="31">
        <v>2893</v>
      </c>
      <c r="K2796" s="31">
        <v>2.4196335983408201</v>
      </c>
      <c r="L2796" s="31" t="s">
        <v>1369</v>
      </c>
      <c r="M2796" s="31">
        <f t="shared" si="104"/>
        <v>2.4196335983408201</v>
      </c>
      <c r="N2796" s="31">
        <f t="shared" si="102"/>
        <v>0</v>
      </c>
    </row>
    <row r="2797" spans="1:14" x14ac:dyDescent="0.45">
      <c r="A2797" s="31" t="str">
        <f t="shared" si="103"/>
        <v>E08000006_CIN episodes for children aged &lt;1 at 31st March 2019 with a parent or someone else in the household's disability identified as a factor at CIN assessment (excluding looked after children)_Number</v>
      </c>
      <c r="B2797" s="31" t="s">
        <v>395</v>
      </c>
      <c r="C2797" s="31" t="s">
        <v>396</v>
      </c>
      <c r="D2797" s="31" t="s">
        <v>474</v>
      </c>
      <c r="E2797" s="31" t="s">
        <v>475</v>
      </c>
      <c r="F2797" s="31" t="s">
        <v>209</v>
      </c>
      <c r="G2797" s="31" t="s">
        <v>210</v>
      </c>
      <c r="H2797" s="31" t="s">
        <v>743</v>
      </c>
      <c r="I2797" s="31">
        <v>26</v>
      </c>
      <c r="J2797" s="31">
        <v>3526</v>
      </c>
      <c r="K2797" s="31">
        <v>7.3737946681792401</v>
      </c>
      <c r="L2797" s="31" t="s">
        <v>1319</v>
      </c>
      <c r="M2797" s="31">
        <f t="shared" si="104"/>
        <v>7.3737946681792401</v>
      </c>
      <c r="N2797" s="31">
        <f t="shared" si="102"/>
        <v>0</v>
      </c>
    </row>
    <row r="2798" spans="1:14" x14ac:dyDescent="0.45">
      <c r="A2798" s="31" t="str">
        <f t="shared" si="103"/>
        <v>E08000007_CIN episodes for children aged &lt;1 at 31st March 2019 with a parent or someone else in the household's disability identified as a factor at CIN assessment (excluding looked after children)_Number</v>
      </c>
      <c r="B2798" s="31" t="s">
        <v>420</v>
      </c>
      <c r="C2798" s="31" t="s">
        <v>421</v>
      </c>
      <c r="D2798" s="31" t="s">
        <v>474</v>
      </c>
      <c r="E2798" s="31" t="s">
        <v>475</v>
      </c>
      <c r="F2798" s="31" t="s">
        <v>209</v>
      </c>
      <c r="G2798" s="31" t="s">
        <v>210</v>
      </c>
      <c r="H2798" s="31" t="s">
        <v>743</v>
      </c>
      <c r="I2798" s="31" t="s">
        <v>1280</v>
      </c>
      <c r="J2798" s="31">
        <v>3338</v>
      </c>
      <c r="K2798" s="31" t="s">
        <v>1280</v>
      </c>
      <c r="L2798" s="31" t="s">
        <v>70</v>
      </c>
      <c r="M2798" s="31" t="s">
        <v>70</v>
      </c>
      <c r="N2798" s="31">
        <f t="shared" si="102"/>
        <v>0</v>
      </c>
    </row>
    <row r="2799" spans="1:14" x14ac:dyDescent="0.45">
      <c r="A2799" s="31" t="str">
        <f t="shared" si="103"/>
        <v>E08000008_CIN episodes for children aged &lt;1 at 31st March 2019 with a parent or someone else in the household's disability identified as a factor at CIN assessment (excluding looked after children)_Number</v>
      </c>
      <c r="B2799" s="31" t="s">
        <v>436</v>
      </c>
      <c r="C2799" s="31" t="s">
        <v>437</v>
      </c>
      <c r="D2799" s="31" t="s">
        <v>474</v>
      </c>
      <c r="E2799" s="31" t="s">
        <v>475</v>
      </c>
      <c r="F2799" s="31" t="s">
        <v>209</v>
      </c>
      <c r="G2799" s="31" t="s">
        <v>210</v>
      </c>
      <c r="H2799" s="31" t="s">
        <v>743</v>
      </c>
      <c r="I2799" s="31">
        <v>15</v>
      </c>
      <c r="J2799" s="31">
        <v>2787</v>
      </c>
      <c r="K2799" s="31">
        <v>5.3821313240043098</v>
      </c>
      <c r="L2799" s="31" t="s">
        <v>1347</v>
      </c>
      <c r="M2799" s="31">
        <f t="shared" si="104"/>
        <v>5.3821313240043098</v>
      </c>
      <c r="N2799" s="31">
        <f t="shared" si="102"/>
        <v>0</v>
      </c>
    </row>
    <row r="2800" spans="1:14" x14ac:dyDescent="0.45">
      <c r="A2800" s="31" t="str">
        <f t="shared" si="103"/>
        <v>E08000009_CIN episodes for children aged &lt;1 at 31st March 2019 with a parent or someone else in the household's disability identified as a factor at CIN assessment (excluding looked after children)_Number</v>
      </c>
      <c r="B2800" s="31" t="s">
        <v>442</v>
      </c>
      <c r="C2800" s="31" t="s">
        <v>443</v>
      </c>
      <c r="D2800" s="31" t="s">
        <v>474</v>
      </c>
      <c r="E2800" s="31" t="s">
        <v>475</v>
      </c>
      <c r="F2800" s="31" t="s">
        <v>209</v>
      </c>
      <c r="G2800" s="31" t="s">
        <v>210</v>
      </c>
      <c r="H2800" s="31" t="s">
        <v>743</v>
      </c>
      <c r="I2800" s="31">
        <v>5</v>
      </c>
      <c r="J2800" s="31">
        <v>2669</v>
      </c>
      <c r="K2800" s="31">
        <v>1.8733608092918701</v>
      </c>
      <c r="L2800" s="31" t="s">
        <v>1340</v>
      </c>
      <c r="M2800" s="31">
        <f t="shared" si="104"/>
        <v>1.8733608092918701</v>
      </c>
      <c r="N2800" s="31">
        <f t="shared" si="102"/>
        <v>0</v>
      </c>
    </row>
    <row r="2801" spans="1:14" x14ac:dyDescent="0.45">
      <c r="A2801" s="31" t="str">
        <f t="shared" si="103"/>
        <v>E08000010_CIN episodes for children aged &lt;1 at 31st March 2019 with a parent or someone else in the household's disability identified as a factor at CIN assessment (excluding looked after children)_Number</v>
      </c>
      <c r="B2801" s="31" t="s">
        <v>460</v>
      </c>
      <c r="C2801" s="31" t="s">
        <v>461</v>
      </c>
      <c r="D2801" s="31" t="s">
        <v>474</v>
      </c>
      <c r="E2801" s="31" t="s">
        <v>475</v>
      </c>
      <c r="F2801" s="31" t="s">
        <v>209</v>
      </c>
      <c r="G2801" s="31" t="s">
        <v>210</v>
      </c>
      <c r="H2801" s="31" t="s">
        <v>743</v>
      </c>
      <c r="I2801" s="31">
        <v>15</v>
      </c>
      <c r="J2801" s="31">
        <v>3565</v>
      </c>
      <c r="K2801" s="31">
        <v>4.20757363253857</v>
      </c>
      <c r="L2801" s="31" t="s">
        <v>1323</v>
      </c>
      <c r="M2801" s="31">
        <f t="shared" si="104"/>
        <v>4.20757363253857</v>
      </c>
      <c r="N2801" s="31">
        <f t="shared" si="102"/>
        <v>0</v>
      </c>
    </row>
    <row r="2802" spans="1:14" x14ac:dyDescent="0.45">
      <c r="A2802" s="31" t="str">
        <f t="shared" si="103"/>
        <v>E08000016_CIN episodes for children aged &lt;1 at 31st March 2019 with a parent or someone else in the household's disability identified as a factor at CIN assessment (excluding looked after children)_Number</v>
      </c>
      <c r="B2802" s="31" t="s">
        <v>236</v>
      </c>
      <c r="C2802" s="31" t="s">
        <v>237</v>
      </c>
      <c r="D2802" s="31" t="s">
        <v>474</v>
      </c>
      <c r="E2802" s="31" t="s">
        <v>475</v>
      </c>
      <c r="F2802" s="31" t="s">
        <v>209</v>
      </c>
      <c r="G2802" s="31" t="s">
        <v>210</v>
      </c>
      <c r="H2802" s="31" t="s">
        <v>743</v>
      </c>
      <c r="I2802" s="31">
        <v>7</v>
      </c>
      <c r="J2802" s="31">
        <v>2754</v>
      </c>
      <c r="K2802" s="31">
        <v>2.5417574437182302</v>
      </c>
      <c r="L2802" s="31" t="s">
        <v>1356</v>
      </c>
      <c r="M2802" s="31">
        <f t="shared" si="104"/>
        <v>2.5417574437182302</v>
      </c>
      <c r="N2802" s="31">
        <f t="shared" si="102"/>
        <v>0</v>
      </c>
    </row>
    <row r="2803" spans="1:14" x14ac:dyDescent="0.45">
      <c r="A2803" s="31" t="str">
        <f t="shared" si="103"/>
        <v>E08000017_CIN episodes for children aged &lt;1 at 31st March 2019 with a parent or someone else in the household's disability identified as a factor at CIN assessment (excluding looked after children)_Number</v>
      </c>
      <c r="B2803" s="31" t="s">
        <v>293</v>
      </c>
      <c r="C2803" s="31" t="s">
        <v>294</v>
      </c>
      <c r="D2803" s="31" t="s">
        <v>474</v>
      </c>
      <c r="E2803" s="31" t="s">
        <v>475</v>
      </c>
      <c r="F2803" s="31" t="s">
        <v>209</v>
      </c>
      <c r="G2803" s="31" t="s">
        <v>210</v>
      </c>
      <c r="H2803" s="31" t="s">
        <v>743</v>
      </c>
      <c r="I2803" s="31">
        <v>16</v>
      </c>
      <c r="J2803" s="31">
        <v>3518</v>
      </c>
      <c r="K2803" s="31">
        <v>4.5480386583285997</v>
      </c>
      <c r="L2803" s="31" t="s">
        <v>1306</v>
      </c>
      <c r="M2803" s="31">
        <f t="shared" si="104"/>
        <v>4.5480386583285997</v>
      </c>
      <c r="N2803" s="31">
        <f t="shared" si="102"/>
        <v>0</v>
      </c>
    </row>
    <row r="2804" spans="1:14" x14ac:dyDescent="0.45">
      <c r="A2804" s="31" t="str">
        <f t="shared" si="103"/>
        <v>E08000018_CIN episodes for children aged &lt;1 at 31st March 2019 with a parent or someone else in the household's disability identified as a factor at CIN assessment (excluding looked after children)_Number</v>
      </c>
      <c r="B2804" s="31" t="s">
        <v>393</v>
      </c>
      <c r="C2804" s="31" t="s">
        <v>394</v>
      </c>
      <c r="D2804" s="31" t="s">
        <v>474</v>
      </c>
      <c r="E2804" s="31" t="s">
        <v>475</v>
      </c>
      <c r="F2804" s="31" t="s">
        <v>209</v>
      </c>
      <c r="G2804" s="31" t="s">
        <v>210</v>
      </c>
      <c r="H2804" s="31" t="s">
        <v>743</v>
      </c>
      <c r="I2804" s="31">
        <v>19</v>
      </c>
      <c r="J2804" s="31">
        <v>3027</v>
      </c>
      <c r="K2804" s="31">
        <v>6.2768417575156903</v>
      </c>
      <c r="L2804" s="31" t="s">
        <v>1350</v>
      </c>
      <c r="M2804" s="31">
        <f t="shared" si="104"/>
        <v>6.2768417575156903</v>
      </c>
      <c r="N2804" s="31">
        <f t="shared" si="102"/>
        <v>0</v>
      </c>
    </row>
    <row r="2805" spans="1:14" x14ac:dyDescent="0.45">
      <c r="A2805" s="31" t="str">
        <f t="shared" si="103"/>
        <v>E08000019_CIN episodes for children aged &lt;1 at 31st March 2019 with a parent or someone else in the household's disability identified as a factor at CIN assessment (excluding looked after children)_Number</v>
      </c>
      <c r="B2805" s="31" t="s">
        <v>401</v>
      </c>
      <c r="C2805" s="31" t="s">
        <v>402</v>
      </c>
      <c r="D2805" s="31" t="s">
        <v>474</v>
      </c>
      <c r="E2805" s="31" t="s">
        <v>475</v>
      </c>
      <c r="F2805" s="31" t="s">
        <v>209</v>
      </c>
      <c r="G2805" s="31" t="s">
        <v>210</v>
      </c>
      <c r="H2805" s="31" t="s">
        <v>743</v>
      </c>
      <c r="I2805" s="31">
        <v>22</v>
      </c>
      <c r="J2805" s="31">
        <v>6351</v>
      </c>
      <c r="K2805" s="31">
        <v>3.4640214139505598</v>
      </c>
      <c r="L2805" s="31" t="s">
        <v>1335</v>
      </c>
      <c r="M2805" s="31">
        <f t="shared" si="104"/>
        <v>3.4640214139505598</v>
      </c>
      <c r="N2805" s="31">
        <f t="shared" si="102"/>
        <v>0</v>
      </c>
    </row>
    <row r="2806" spans="1:14" x14ac:dyDescent="0.45">
      <c r="A2806" s="31" t="str">
        <f t="shared" si="103"/>
        <v>E08000032_CIN episodes for children aged &lt;1 at 31st March 2019 with a parent or someone else in the household's disability identified as a factor at CIN assessment (excluding looked after children)_Number</v>
      </c>
      <c r="B2806" s="31" t="s">
        <v>259</v>
      </c>
      <c r="C2806" s="31" t="s">
        <v>260</v>
      </c>
      <c r="D2806" s="31" t="s">
        <v>474</v>
      </c>
      <c r="E2806" s="31" t="s">
        <v>475</v>
      </c>
      <c r="F2806" s="31" t="s">
        <v>209</v>
      </c>
      <c r="G2806" s="31" t="s">
        <v>210</v>
      </c>
      <c r="H2806" s="31" t="s">
        <v>743</v>
      </c>
      <c r="I2806" s="31">
        <v>33</v>
      </c>
      <c r="J2806" s="31">
        <v>7373</v>
      </c>
      <c r="K2806" s="31">
        <v>4.4757900447579004</v>
      </c>
      <c r="L2806" s="31" t="s">
        <v>1306</v>
      </c>
      <c r="M2806" s="31">
        <f t="shared" si="104"/>
        <v>4.4757900447579004</v>
      </c>
      <c r="N2806" s="31">
        <f t="shared" si="102"/>
        <v>0</v>
      </c>
    </row>
    <row r="2807" spans="1:14" x14ac:dyDescent="0.45">
      <c r="A2807" s="31" t="str">
        <f t="shared" si="103"/>
        <v>E08000033_CIN episodes for children aged &lt;1 at 31st March 2019 with a parent or someone else in the household's disability identified as a factor at CIN assessment (excluding looked after children)_Number</v>
      </c>
      <c r="B2807" s="31" t="s">
        <v>273</v>
      </c>
      <c r="C2807" s="31" t="s">
        <v>274</v>
      </c>
      <c r="D2807" s="31" t="s">
        <v>474</v>
      </c>
      <c r="E2807" s="31" t="s">
        <v>475</v>
      </c>
      <c r="F2807" s="31" t="s">
        <v>209</v>
      </c>
      <c r="G2807" s="31" t="s">
        <v>210</v>
      </c>
      <c r="H2807" s="31" t="s">
        <v>743</v>
      </c>
      <c r="I2807" s="31">
        <v>17</v>
      </c>
      <c r="J2807" s="31">
        <v>2340</v>
      </c>
      <c r="K2807" s="31">
        <v>7.2649572649572596</v>
      </c>
      <c r="L2807" s="31" t="s">
        <v>1299</v>
      </c>
      <c r="M2807" s="31">
        <f t="shared" si="104"/>
        <v>7.2649572649572596</v>
      </c>
      <c r="N2807" s="31">
        <f t="shared" si="102"/>
        <v>0</v>
      </c>
    </row>
    <row r="2808" spans="1:14" x14ac:dyDescent="0.45">
      <c r="A2808" s="31" t="str">
        <f t="shared" si="103"/>
        <v>E08000034_CIN episodes for children aged &lt;1 at 31st March 2019 with a parent or someone else in the household's disability identified as a factor at CIN assessment (excluding looked after children)_Number</v>
      </c>
      <c r="B2808" s="31" t="s">
        <v>331</v>
      </c>
      <c r="C2808" s="31" t="s">
        <v>332</v>
      </c>
      <c r="D2808" s="31" t="s">
        <v>474</v>
      </c>
      <c r="E2808" s="31" t="s">
        <v>475</v>
      </c>
      <c r="F2808" s="31" t="s">
        <v>209</v>
      </c>
      <c r="G2808" s="31" t="s">
        <v>210</v>
      </c>
      <c r="H2808" s="31" t="s">
        <v>743</v>
      </c>
      <c r="I2808" s="31">
        <v>13</v>
      </c>
      <c r="J2808" s="31">
        <v>5161</v>
      </c>
      <c r="K2808" s="31">
        <v>2.5188916876574301</v>
      </c>
      <c r="L2808" s="31" t="s">
        <v>1356</v>
      </c>
      <c r="M2808" s="31">
        <f t="shared" si="104"/>
        <v>2.5188916876574301</v>
      </c>
      <c r="N2808" s="31">
        <f t="shared" si="102"/>
        <v>0</v>
      </c>
    </row>
    <row r="2809" spans="1:14" x14ac:dyDescent="0.45">
      <c r="A2809" s="31" t="str">
        <f t="shared" si="103"/>
        <v>E08000035_CIN episodes for children aged &lt;1 at 31st March 2019 with a parent or someone else in the household's disability identified as a factor at CIN assessment (excluding looked after children)_Number</v>
      </c>
      <c r="B2809" s="31" t="s">
        <v>339</v>
      </c>
      <c r="C2809" s="31" t="s">
        <v>340</v>
      </c>
      <c r="D2809" s="31" t="s">
        <v>474</v>
      </c>
      <c r="E2809" s="31" t="s">
        <v>475</v>
      </c>
      <c r="F2809" s="31" t="s">
        <v>209</v>
      </c>
      <c r="G2809" s="31" t="s">
        <v>210</v>
      </c>
      <c r="H2809" s="31" t="s">
        <v>743</v>
      </c>
      <c r="I2809" s="31">
        <v>18</v>
      </c>
      <c r="J2809" s="31">
        <v>9821</v>
      </c>
      <c r="K2809" s="31">
        <v>1.8328072497709</v>
      </c>
      <c r="L2809" s="31" t="s">
        <v>1381</v>
      </c>
      <c r="M2809" s="31">
        <f t="shared" si="104"/>
        <v>1.8328072497709</v>
      </c>
      <c r="N2809" s="31">
        <f t="shared" si="102"/>
        <v>0</v>
      </c>
    </row>
    <row r="2810" spans="1:14" x14ac:dyDescent="0.45">
      <c r="A2810" s="31" t="str">
        <f t="shared" si="103"/>
        <v>E08000036_CIN episodes for children aged &lt;1 at 31st March 2019 with a parent or someone else in the household's disability identified as a factor at CIN assessment (excluding looked after children)_Number</v>
      </c>
      <c r="B2810" s="31" t="s">
        <v>444</v>
      </c>
      <c r="C2810" s="31" t="s">
        <v>445</v>
      </c>
      <c r="D2810" s="31" t="s">
        <v>474</v>
      </c>
      <c r="E2810" s="31" t="s">
        <v>475</v>
      </c>
      <c r="F2810" s="31" t="s">
        <v>209</v>
      </c>
      <c r="G2810" s="31" t="s">
        <v>210</v>
      </c>
      <c r="H2810" s="31" t="s">
        <v>743</v>
      </c>
      <c r="I2810" s="31" t="s">
        <v>1280</v>
      </c>
      <c r="J2810" s="31">
        <v>4108</v>
      </c>
      <c r="K2810" s="31" t="s">
        <v>1280</v>
      </c>
      <c r="L2810" s="31" t="s">
        <v>70</v>
      </c>
      <c r="M2810" s="31" t="s">
        <v>70</v>
      </c>
      <c r="N2810" s="31">
        <f t="shared" si="102"/>
        <v>0</v>
      </c>
    </row>
    <row r="2811" spans="1:14" x14ac:dyDescent="0.45">
      <c r="A2811" s="31" t="str">
        <f t="shared" si="103"/>
        <v>E08000020_CIN episodes for children aged &lt;1 at 31st March 2019 with a parent or someone else in the household's disability identified as a factor at CIN assessment (excluding looked after children)_Number</v>
      </c>
      <c r="B2811" s="31" t="s">
        <v>305</v>
      </c>
      <c r="C2811" s="31" t="s">
        <v>306</v>
      </c>
      <c r="D2811" s="31" t="s">
        <v>474</v>
      </c>
      <c r="E2811" s="31" t="s">
        <v>475</v>
      </c>
      <c r="F2811" s="31" t="s">
        <v>209</v>
      </c>
      <c r="G2811" s="31" t="s">
        <v>210</v>
      </c>
      <c r="H2811" s="31" t="s">
        <v>743</v>
      </c>
      <c r="I2811" s="31">
        <v>17</v>
      </c>
      <c r="J2811" s="31">
        <v>2019</v>
      </c>
      <c r="K2811" s="31">
        <v>8.4200099058940108</v>
      </c>
      <c r="L2811" s="31" t="s">
        <v>1234</v>
      </c>
      <c r="M2811" s="31">
        <f t="shared" si="104"/>
        <v>8.4200099058940108</v>
      </c>
      <c r="N2811" s="31">
        <f t="shared" si="102"/>
        <v>0</v>
      </c>
    </row>
    <row r="2812" spans="1:14" x14ac:dyDescent="0.45">
      <c r="A2812" s="31" t="str">
        <f t="shared" si="103"/>
        <v>E08000021_CIN episodes for children aged &lt;1 at 31st March 2019 with a parent or someone else in the household's disability identified as a factor at CIN assessment (excluding looked after children)_Number</v>
      </c>
      <c r="B2812" s="31" t="s">
        <v>357</v>
      </c>
      <c r="C2812" s="31" t="s">
        <v>358</v>
      </c>
      <c r="D2812" s="31" t="s">
        <v>474</v>
      </c>
      <c r="E2812" s="31" t="s">
        <v>475</v>
      </c>
      <c r="F2812" s="31" t="s">
        <v>209</v>
      </c>
      <c r="G2812" s="31" t="s">
        <v>210</v>
      </c>
      <c r="H2812" s="31" t="s">
        <v>743</v>
      </c>
      <c r="I2812" s="31">
        <v>13</v>
      </c>
      <c r="J2812" s="31">
        <v>3205</v>
      </c>
      <c r="K2812" s="31">
        <v>4.0561622464898601</v>
      </c>
      <c r="L2812" s="31" t="s">
        <v>1246</v>
      </c>
      <c r="M2812" s="31">
        <f t="shared" si="104"/>
        <v>4.0561622464898601</v>
      </c>
      <c r="N2812" s="31">
        <f t="shared" si="102"/>
        <v>0</v>
      </c>
    </row>
    <row r="2813" spans="1:14" x14ac:dyDescent="0.45">
      <c r="A2813" s="31" t="str">
        <f t="shared" si="103"/>
        <v>E08000022_CIN episodes for children aged &lt;1 at 31st March 2019 with a parent or someone else in the household's disability identified as a factor at CIN assessment (excluding looked after children)_Number</v>
      </c>
      <c r="B2813" s="31" t="s">
        <v>524</v>
      </c>
      <c r="C2813" s="31" t="s">
        <v>525</v>
      </c>
      <c r="D2813" s="31" t="s">
        <v>474</v>
      </c>
      <c r="E2813" s="31" t="s">
        <v>475</v>
      </c>
      <c r="F2813" s="31" t="s">
        <v>209</v>
      </c>
      <c r="G2813" s="31" t="s">
        <v>210</v>
      </c>
      <c r="H2813" s="31" t="s">
        <v>743</v>
      </c>
      <c r="I2813" s="31">
        <v>11</v>
      </c>
      <c r="J2813" s="31">
        <v>2208</v>
      </c>
      <c r="K2813" s="31">
        <v>4.9818840579710102</v>
      </c>
      <c r="L2813" s="31" t="s">
        <v>1338</v>
      </c>
      <c r="M2813" s="31">
        <f t="shared" si="104"/>
        <v>4.9818840579710102</v>
      </c>
      <c r="N2813" s="31">
        <f t="shared" si="102"/>
        <v>0</v>
      </c>
    </row>
    <row r="2814" spans="1:14" x14ac:dyDescent="0.45">
      <c r="A2814" s="31" t="str">
        <f t="shared" si="103"/>
        <v>E08000023_CIN episodes for children aged &lt;1 at 31st March 2019 with a parent or someone else in the household's disability identified as a factor at CIN assessment (excluding looked after children)_Number</v>
      </c>
      <c r="B2814" s="31" t="s">
        <v>410</v>
      </c>
      <c r="C2814" s="31" t="s">
        <v>411</v>
      </c>
      <c r="D2814" s="31" t="s">
        <v>474</v>
      </c>
      <c r="E2814" s="31" t="s">
        <v>475</v>
      </c>
      <c r="F2814" s="31" t="s">
        <v>209</v>
      </c>
      <c r="G2814" s="31" t="s">
        <v>210</v>
      </c>
      <c r="H2814" s="31" t="s">
        <v>743</v>
      </c>
      <c r="I2814" s="31">
        <v>6</v>
      </c>
      <c r="J2814" s="31">
        <v>1609</v>
      </c>
      <c r="K2814" s="31">
        <v>3.7290242386575501</v>
      </c>
      <c r="L2814" s="31" t="s">
        <v>1344</v>
      </c>
      <c r="M2814" s="31">
        <f t="shared" si="104"/>
        <v>3.7290242386575501</v>
      </c>
      <c r="N2814" s="31">
        <f t="shared" si="102"/>
        <v>0</v>
      </c>
    </row>
    <row r="2815" spans="1:14" x14ac:dyDescent="0.45">
      <c r="A2815" s="31" t="str">
        <f t="shared" si="103"/>
        <v>E08000024_CIN episodes for children aged &lt;1 at 31st March 2019 with a parent or someone else in the household's disability identified as a factor at CIN assessment (excluding looked after children)_Number</v>
      </c>
      <c r="B2815" s="31" t="s">
        <v>428</v>
      </c>
      <c r="C2815" s="31" t="s">
        <v>429</v>
      </c>
      <c r="D2815" s="31" t="s">
        <v>474</v>
      </c>
      <c r="E2815" s="31" t="s">
        <v>475</v>
      </c>
      <c r="F2815" s="31" t="s">
        <v>209</v>
      </c>
      <c r="G2815" s="31" t="s">
        <v>210</v>
      </c>
      <c r="H2815" s="31" t="s">
        <v>743</v>
      </c>
      <c r="I2815" s="31">
        <v>11</v>
      </c>
      <c r="J2815" s="31">
        <v>2860</v>
      </c>
      <c r="K2815" s="31">
        <v>3.8461538461538498</v>
      </c>
      <c r="L2815" s="31" t="s">
        <v>1339</v>
      </c>
      <c r="M2815" s="31">
        <f t="shared" si="104"/>
        <v>3.8461538461538498</v>
      </c>
      <c r="N2815" s="31">
        <f t="shared" si="102"/>
        <v>0</v>
      </c>
    </row>
    <row r="2816" spans="1:14" x14ac:dyDescent="0.45">
      <c r="A2816" s="31" t="str">
        <f t="shared" si="103"/>
        <v>E06000053_CIN episodes for children aged &lt;1 at 31st March 2019 with a parent or someone else in the household's disability identified as a factor at CIN assessment (excluding looked after children)_Number</v>
      </c>
      <c r="B2816" s="31" t="s">
        <v>550</v>
      </c>
      <c r="C2816" s="31" t="s">
        <v>551</v>
      </c>
      <c r="D2816" s="31" t="s">
        <v>474</v>
      </c>
      <c r="E2816" s="31" t="s">
        <v>475</v>
      </c>
      <c r="F2816" s="31" t="s">
        <v>209</v>
      </c>
      <c r="G2816" s="31" t="s">
        <v>210</v>
      </c>
      <c r="H2816" s="31" t="s">
        <v>743</v>
      </c>
      <c r="I2816" s="31">
        <v>0</v>
      </c>
      <c r="J2816" s="31">
        <v>14</v>
      </c>
      <c r="K2816" s="31">
        <v>0</v>
      </c>
      <c r="L2816" s="31" t="s">
        <v>1112</v>
      </c>
      <c r="M2816" s="31">
        <f t="shared" si="104"/>
        <v>0</v>
      </c>
      <c r="N2816" s="31">
        <f t="shared" si="102"/>
        <v>1</v>
      </c>
    </row>
    <row r="2817" spans="1:14" x14ac:dyDescent="0.45">
      <c r="A2817" s="31" t="str">
        <f t="shared" si="103"/>
        <v>E06000022_CIN episodes for children aged &lt;1 at 31st March 2019 with a parent or someone else in the household's disability identified as a factor at CIN assessment (excluding looked after children)_Number</v>
      </c>
      <c r="B2817" s="31" t="s">
        <v>238</v>
      </c>
      <c r="C2817" s="31" t="s">
        <v>239</v>
      </c>
      <c r="D2817" s="31" t="s">
        <v>474</v>
      </c>
      <c r="E2817" s="31" t="s">
        <v>475</v>
      </c>
      <c r="F2817" s="31" t="s">
        <v>209</v>
      </c>
      <c r="G2817" s="31" t="s">
        <v>210</v>
      </c>
      <c r="H2817" s="31" t="s">
        <v>743</v>
      </c>
      <c r="I2817" s="31">
        <v>7</v>
      </c>
      <c r="J2817" s="31">
        <v>1742</v>
      </c>
      <c r="K2817" s="31">
        <v>4.0183696900114798</v>
      </c>
      <c r="L2817" s="31" t="s">
        <v>1311</v>
      </c>
      <c r="M2817" s="31">
        <f t="shared" si="104"/>
        <v>4.0183696900114798</v>
      </c>
      <c r="N2817" s="31">
        <f t="shared" si="102"/>
        <v>0</v>
      </c>
    </row>
    <row r="2818" spans="1:14" x14ac:dyDescent="0.45">
      <c r="A2818" s="31" t="str">
        <f t="shared" si="103"/>
        <v>E06000023_CIN episodes for children aged &lt;1 at 31st March 2019 with a parent or someone else in the household's disability identified as a factor at CIN assessment (excluding looked after children)_Number</v>
      </c>
      <c r="B2818" s="31" t="s">
        <v>265</v>
      </c>
      <c r="C2818" s="31" t="s">
        <v>266</v>
      </c>
      <c r="D2818" s="31" t="s">
        <v>474</v>
      </c>
      <c r="E2818" s="31" t="s">
        <v>475</v>
      </c>
      <c r="F2818" s="31" t="s">
        <v>209</v>
      </c>
      <c r="G2818" s="31" t="s">
        <v>210</v>
      </c>
      <c r="H2818" s="31" t="s">
        <v>743</v>
      </c>
      <c r="I2818" s="31">
        <v>37</v>
      </c>
      <c r="J2818" s="31">
        <v>5728</v>
      </c>
      <c r="K2818" s="31">
        <v>6.4594972067039098</v>
      </c>
      <c r="L2818" s="31" t="s">
        <v>1342</v>
      </c>
      <c r="M2818" s="31">
        <f t="shared" si="104"/>
        <v>6.4594972067039098</v>
      </c>
      <c r="N2818" s="31">
        <f t="shared" si="102"/>
        <v>0</v>
      </c>
    </row>
    <row r="2819" spans="1:14" x14ac:dyDescent="0.45">
      <c r="A2819" s="31" t="str">
        <f t="shared" si="103"/>
        <v>E06000024_CIN episodes for children aged &lt;1 at 31st March 2019 with a parent or someone else in the household's disability identified as a factor at CIN assessment (excluding looked after children)_Number</v>
      </c>
      <c r="B2819" s="31" t="s">
        <v>367</v>
      </c>
      <c r="C2819" s="31" t="s">
        <v>368</v>
      </c>
      <c r="D2819" s="31" t="s">
        <v>474</v>
      </c>
      <c r="E2819" s="31" t="s">
        <v>475</v>
      </c>
      <c r="F2819" s="31" t="s">
        <v>209</v>
      </c>
      <c r="G2819" s="31" t="s">
        <v>210</v>
      </c>
      <c r="H2819" s="31" t="s">
        <v>743</v>
      </c>
      <c r="I2819" s="31" t="s">
        <v>1280</v>
      </c>
      <c r="J2819" s="31">
        <v>2027</v>
      </c>
      <c r="K2819" s="31" t="s">
        <v>1280</v>
      </c>
      <c r="L2819" s="31" t="s">
        <v>70</v>
      </c>
      <c r="M2819" s="31" t="s">
        <v>70</v>
      </c>
      <c r="N2819" s="31">
        <f t="shared" ref="N2819:N2882" si="105">IF(OR(C2819="City of London",C2819="Isles of Scilly"),1,0)</f>
        <v>0</v>
      </c>
    </row>
    <row r="2820" spans="1:14" x14ac:dyDescent="0.45">
      <c r="A2820" s="31" t="str">
        <f t="shared" si="103"/>
        <v>E06000025_CIN episodes for children aged &lt;1 at 31st March 2019 with a parent or someone else in the household's disability identified as a factor at CIN assessment (excluding looked after children)_Number</v>
      </c>
      <c r="B2820" s="31" t="s">
        <v>408</v>
      </c>
      <c r="C2820" s="31" t="s">
        <v>409</v>
      </c>
      <c r="D2820" s="31" t="s">
        <v>474</v>
      </c>
      <c r="E2820" s="31" t="s">
        <v>475</v>
      </c>
      <c r="F2820" s="31" t="s">
        <v>209</v>
      </c>
      <c r="G2820" s="31" t="s">
        <v>210</v>
      </c>
      <c r="H2820" s="31" t="s">
        <v>743</v>
      </c>
      <c r="I2820" s="31" t="s">
        <v>1280</v>
      </c>
      <c r="J2820" s="31">
        <v>3181</v>
      </c>
      <c r="K2820" s="31" t="s">
        <v>1280</v>
      </c>
      <c r="L2820" s="31" t="s">
        <v>70</v>
      </c>
      <c r="M2820" s="31" t="s">
        <v>70</v>
      </c>
      <c r="N2820" s="31">
        <f t="shared" si="105"/>
        <v>0</v>
      </c>
    </row>
    <row r="2821" spans="1:14" x14ac:dyDescent="0.45">
      <c r="A2821" s="31" t="str">
        <f t="shared" si="103"/>
        <v>E06000001_CIN episodes for children aged &lt;1 at 31st March 2019 with a parent or someone else in the household's disability identified as a factor at CIN assessment (excluding looked after children)_Number</v>
      </c>
      <c r="B2821" s="31" t="s">
        <v>313</v>
      </c>
      <c r="C2821" s="31" t="s">
        <v>314</v>
      </c>
      <c r="D2821" s="31" t="s">
        <v>474</v>
      </c>
      <c r="E2821" s="31" t="s">
        <v>475</v>
      </c>
      <c r="F2821" s="31" t="s">
        <v>209</v>
      </c>
      <c r="G2821" s="31" t="s">
        <v>210</v>
      </c>
      <c r="H2821" s="31" t="s">
        <v>743</v>
      </c>
      <c r="I2821" s="31">
        <v>6</v>
      </c>
      <c r="J2821" s="31">
        <v>999</v>
      </c>
      <c r="K2821" s="31">
        <v>6.0060060060060101</v>
      </c>
      <c r="L2821" s="31" t="s">
        <v>1370</v>
      </c>
      <c r="M2821" s="31">
        <f t="shared" si="104"/>
        <v>6.0060060060060101</v>
      </c>
      <c r="N2821" s="31">
        <f t="shared" si="105"/>
        <v>0</v>
      </c>
    </row>
    <row r="2822" spans="1:14" x14ac:dyDescent="0.45">
      <c r="A2822" s="31" t="str">
        <f t="shared" si="103"/>
        <v>E06000002_CIN episodes for children aged &lt;1 at 31st March 2019 with a parent or someone else in the household's disability identified as a factor at CIN assessment (excluding looked after children)_Number</v>
      </c>
      <c r="B2822" s="31" t="s">
        <v>511</v>
      </c>
      <c r="C2822" s="31" t="s">
        <v>725</v>
      </c>
      <c r="D2822" s="31" t="s">
        <v>474</v>
      </c>
      <c r="E2822" s="31" t="s">
        <v>475</v>
      </c>
      <c r="F2822" s="31" t="s">
        <v>209</v>
      </c>
      <c r="G2822" s="31" t="s">
        <v>210</v>
      </c>
      <c r="H2822" s="31" t="s">
        <v>743</v>
      </c>
      <c r="I2822" s="31">
        <v>10</v>
      </c>
      <c r="J2822" s="31">
        <v>1871</v>
      </c>
      <c r="K2822" s="31">
        <v>5.3447354355959398</v>
      </c>
      <c r="L2822" s="31" t="s">
        <v>1302</v>
      </c>
      <c r="M2822" s="31">
        <f t="shared" si="104"/>
        <v>5.3447354355959398</v>
      </c>
      <c r="N2822" s="31">
        <f t="shared" si="105"/>
        <v>0</v>
      </c>
    </row>
    <row r="2823" spans="1:14" x14ac:dyDescent="0.45">
      <c r="A2823" s="31" t="str">
        <f t="shared" si="103"/>
        <v>E06000003_CIN episodes for children aged &lt;1 at 31st March 2019 with a parent or someone else in the household's disability identified as a factor at CIN assessment (excluding looked after children)_Number</v>
      </c>
      <c r="B2823" s="31" t="s">
        <v>387</v>
      </c>
      <c r="C2823" s="31" t="s">
        <v>388</v>
      </c>
      <c r="D2823" s="31" t="s">
        <v>474</v>
      </c>
      <c r="E2823" s="31" t="s">
        <v>475</v>
      </c>
      <c r="F2823" s="31" t="s">
        <v>209</v>
      </c>
      <c r="G2823" s="31" t="s">
        <v>210</v>
      </c>
      <c r="H2823" s="31" t="s">
        <v>743</v>
      </c>
      <c r="I2823" s="31" t="s">
        <v>1280</v>
      </c>
      <c r="J2823" s="31">
        <v>1381</v>
      </c>
      <c r="K2823" s="31" t="s">
        <v>1280</v>
      </c>
      <c r="L2823" s="31" t="s">
        <v>70</v>
      </c>
      <c r="M2823" s="31" t="s">
        <v>70</v>
      </c>
      <c r="N2823" s="31">
        <f t="shared" si="105"/>
        <v>0</v>
      </c>
    </row>
    <row r="2824" spans="1:14" x14ac:dyDescent="0.45">
      <c r="A2824" s="31" t="str">
        <f t="shared" si="103"/>
        <v>E06000004_CIN episodes for children aged &lt;1 at 31st March 2019 with a parent or someone else in the household's disability identified as a factor at CIN assessment (excluding looked after children)_Number</v>
      </c>
      <c r="B2824" s="31" t="s">
        <v>422</v>
      </c>
      <c r="C2824" s="31" t="s">
        <v>423</v>
      </c>
      <c r="D2824" s="31" t="s">
        <v>474</v>
      </c>
      <c r="E2824" s="31" t="s">
        <v>475</v>
      </c>
      <c r="F2824" s="31" t="s">
        <v>209</v>
      </c>
      <c r="G2824" s="31" t="s">
        <v>210</v>
      </c>
      <c r="H2824" s="31" t="s">
        <v>743</v>
      </c>
      <c r="I2824" s="31">
        <v>14</v>
      </c>
      <c r="J2824" s="31">
        <v>2126</v>
      </c>
      <c r="K2824" s="31">
        <v>6.5851364063969902</v>
      </c>
      <c r="L2824" s="31" t="s">
        <v>1301</v>
      </c>
      <c r="M2824" s="31">
        <f t="shared" si="104"/>
        <v>6.5851364063969902</v>
      </c>
      <c r="N2824" s="31">
        <f t="shared" si="105"/>
        <v>0</v>
      </c>
    </row>
    <row r="2825" spans="1:14" x14ac:dyDescent="0.45">
      <c r="A2825" s="31" t="str">
        <f t="shared" si="103"/>
        <v>E06000010_CIN episodes for children aged &lt;1 at 31st March 2019 with a parent or someone else in the household's disability identified as a factor at CIN assessment (excluding looked after children)_Number</v>
      </c>
      <c r="B2825" s="31" t="s">
        <v>329</v>
      </c>
      <c r="C2825" s="31" t="s">
        <v>330</v>
      </c>
      <c r="D2825" s="31" t="s">
        <v>474</v>
      </c>
      <c r="E2825" s="31" t="s">
        <v>475</v>
      </c>
      <c r="F2825" s="31" t="s">
        <v>209</v>
      </c>
      <c r="G2825" s="31" t="s">
        <v>210</v>
      </c>
      <c r="H2825" s="31" t="s">
        <v>743</v>
      </c>
      <c r="I2825" s="31">
        <v>7</v>
      </c>
      <c r="J2825" s="31">
        <v>3308</v>
      </c>
      <c r="K2825" s="31">
        <v>2.1160822249093099</v>
      </c>
      <c r="L2825" s="31" t="s">
        <v>1361</v>
      </c>
      <c r="M2825" s="31">
        <f t="shared" si="104"/>
        <v>2.1160822249093099</v>
      </c>
      <c r="N2825" s="31">
        <f t="shared" si="105"/>
        <v>0</v>
      </c>
    </row>
    <row r="2826" spans="1:14" x14ac:dyDescent="0.45">
      <c r="A2826" s="31" t="str">
        <f t="shared" si="103"/>
        <v>E06000011_CIN episodes for children aged &lt;1 at 31st March 2019 with a parent or someone else in the household's disability identified as a factor at CIN assessment (excluding looked after children)_Number</v>
      </c>
      <c r="B2826" s="31" t="s">
        <v>514</v>
      </c>
      <c r="C2826" s="31" t="s">
        <v>594</v>
      </c>
      <c r="D2826" s="31" t="s">
        <v>474</v>
      </c>
      <c r="E2826" s="31" t="s">
        <v>475</v>
      </c>
      <c r="F2826" s="31" t="s">
        <v>209</v>
      </c>
      <c r="G2826" s="31" t="s">
        <v>210</v>
      </c>
      <c r="H2826" s="31" t="s">
        <v>743</v>
      </c>
      <c r="I2826" s="31" t="s">
        <v>1280</v>
      </c>
      <c r="J2826" s="31">
        <v>2830</v>
      </c>
      <c r="K2826" s="31" t="s">
        <v>1280</v>
      </c>
      <c r="L2826" s="31" t="s">
        <v>70</v>
      </c>
      <c r="M2826" s="31" t="s">
        <v>70</v>
      </c>
      <c r="N2826" s="31">
        <f t="shared" si="105"/>
        <v>0</v>
      </c>
    </row>
    <row r="2827" spans="1:14" x14ac:dyDescent="0.45">
      <c r="A2827" s="31" t="str">
        <f t="shared" ref="A2827:A2890" si="106">CONCATENATE(B2827,"_",G2827,"_",H2827)</f>
        <v>E06000012_CIN episodes for children aged &lt;1 at 31st March 2019 with a parent or someone else in the household's disability identified as a factor at CIN assessment (excluding looked after children)_Number</v>
      </c>
      <c r="B2827" s="31" t="s">
        <v>363</v>
      </c>
      <c r="C2827" s="31" t="s">
        <v>364</v>
      </c>
      <c r="D2827" s="31" t="s">
        <v>474</v>
      </c>
      <c r="E2827" s="31" t="s">
        <v>475</v>
      </c>
      <c r="F2827" s="31" t="s">
        <v>209</v>
      </c>
      <c r="G2827" s="31" t="s">
        <v>210</v>
      </c>
      <c r="H2827" s="31" t="s">
        <v>743</v>
      </c>
      <c r="I2827" s="31" t="s">
        <v>1280</v>
      </c>
      <c r="J2827" s="31">
        <v>1796</v>
      </c>
      <c r="K2827" s="31" t="s">
        <v>1280</v>
      </c>
      <c r="L2827" s="31" t="s">
        <v>70</v>
      </c>
      <c r="M2827" s="31" t="s">
        <v>70</v>
      </c>
      <c r="N2827" s="31">
        <f t="shared" si="105"/>
        <v>0</v>
      </c>
    </row>
    <row r="2828" spans="1:14" x14ac:dyDescent="0.45">
      <c r="A2828" s="31" t="str">
        <f t="shared" si="106"/>
        <v>E06000013_CIN episodes for children aged &lt;1 at 31st March 2019 with a parent or someone else in the household's disability identified as a factor at CIN assessment (excluding looked after children)_Number</v>
      </c>
      <c r="B2828" s="31" t="s">
        <v>365</v>
      </c>
      <c r="C2828" s="31" t="s">
        <v>366</v>
      </c>
      <c r="D2828" s="31" t="s">
        <v>474</v>
      </c>
      <c r="E2828" s="31" t="s">
        <v>475</v>
      </c>
      <c r="F2828" s="31" t="s">
        <v>209</v>
      </c>
      <c r="G2828" s="31" t="s">
        <v>210</v>
      </c>
      <c r="H2828" s="31" t="s">
        <v>743</v>
      </c>
      <c r="I2828" s="31">
        <v>9</v>
      </c>
      <c r="J2828" s="31">
        <v>1729</v>
      </c>
      <c r="K2828" s="31">
        <v>5.2053209947946799</v>
      </c>
      <c r="L2828" s="31" t="s">
        <v>1349</v>
      </c>
      <c r="M2828" s="31">
        <f t="shared" ref="M2828:M2891" si="107">K2828</f>
        <v>5.2053209947946799</v>
      </c>
      <c r="N2828" s="31">
        <f t="shared" si="105"/>
        <v>0</v>
      </c>
    </row>
    <row r="2829" spans="1:14" x14ac:dyDescent="0.45">
      <c r="A2829" s="31" t="str">
        <f t="shared" si="106"/>
        <v>E10000023_CIN episodes for children aged &lt;1 at 31st March 2019 with a parent or someone else in the household's disability identified as a factor at CIN assessment (excluding looked after children)_Number</v>
      </c>
      <c r="B2829" s="31" t="s">
        <v>369</v>
      </c>
      <c r="C2829" s="31" t="s">
        <v>370</v>
      </c>
      <c r="D2829" s="31" t="s">
        <v>474</v>
      </c>
      <c r="E2829" s="31" t="s">
        <v>475</v>
      </c>
      <c r="F2829" s="31" t="s">
        <v>209</v>
      </c>
      <c r="G2829" s="31" t="s">
        <v>210</v>
      </c>
      <c r="H2829" s="31" t="s">
        <v>743</v>
      </c>
      <c r="I2829" s="31">
        <v>10</v>
      </c>
      <c r="J2829" s="31">
        <v>5433</v>
      </c>
      <c r="K2829" s="31">
        <v>1.8406037180195101</v>
      </c>
      <c r="L2829" s="31" t="s">
        <v>1381</v>
      </c>
      <c r="M2829" s="31">
        <f t="shared" si="107"/>
        <v>1.8406037180195101</v>
      </c>
      <c r="N2829" s="31">
        <f t="shared" si="105"/>
        <v>0</v>
      </c>
    </row>
    <row r="2830" spans="1:14" x14ac:dyDescent="0.45">
      <c r="A2830" s="31" t="str">
        <f t="shared" si="106"/>
        <v>E06000014_CIN episodes for children aged &lt;1 at 31st March 2019 with a parent or someone else in the household's disability identified as a factor at CIN assessment (excluding looked after children)_Number</v>
      </c>
      <c r="B2830" s="31" t="s">
        <v>472</v>
      </c>
      <c r="C2830" s="31" t="s">
        <v>473</v>
      </c>
      <c r="D2830" s="31" t="s">
        <v>474</v>
      </c>
      <c r="E2830" s="31" t="s">
        <v>475</v>
      </c>
      <c r="F2830" s="31" t="s">
        <v>209</v>
      </c>
      <c r="G2830" s="31" t="s">
        <v>210</v>
      </c>
      <c r="H2830" s="31" t="s">
        <v>743</v>
      </c>
      <c r="I2830" s="31" t="s">
        <v>1280</v>
      </c>
      <c r="J2830" s="31">
        <v>1848</v>
      </c>
      <c r="K2830" s="31" t="s">
        <v>1280</v>
      </c>
      <c r="L2830" s="31" t="s">
        <v>70</v>
      </c>
      <c r="M2830" s="31" t="s">
        <v>70</v>
      </c>
      <c r="N2830" s="31">
        <f t="shared" si="105"/>
        <v>0</v>
      </c>
    </row>
    <row r="2831" spans="1:14" x14ac:dyDescent="0.45">
      <c r="A2831" s="31" t="str">
        <f t="shared" si="106"/>
        <v>E06000032_CIN episodes for children aged &lt;1 at 31st March 2019 with a parent or someone else in the household's disability identified as a factor at CIN assessment (excluding looked after children)_Number</v>
      </c>
      <c r="B2831" s="31" t="s">
        <v>564</v>
      </c>
      <c r="C2831" s="31" t="s">
        <v>724</v>
      </c>
      <c r="D2831" s="31" t="s">
        <v>474</v>
      </c>
      <c r="E2831" s="31" t="s">
        <v>475</v>
      </c>
      <c r="F2831" s="31" t="s">
        <v>209</v>
      </c>
      <c r="G2831" s="31" t="s">
        <v>210</v>
      </c>
      <c r="H2831" s="31" t="s">
        <v>743</v>
      </c>
      <c r="I2831" s="31">
        <v>8</v>
      </c>
      <c r="J2831" s="31">
        <v>3283</v>
      </c>
      <c r="K2831" s="31">
        <v>2.4367956137679001</v>
      </c>
      <c r="L2831" s="31" t="s">
        <v>1369</v>
      </c>
      <c r="M2831" s="31">
        <f t="shared" si="107"/>
        <v>2.4367956137679001</v>
      </c>
      <c r="N2831" s="31">
        <f t="shared" si="105"/>
        <v>0</v>
      </c>
    </row>
    <row r="2832" spans="1:14" x14ac:dyDescent="0.45">
      <c r="A2832" s="31" t="str">
        <f t="shared" si="106"/>
        <v>E06000055_CIN episodes for children aged &lt;1 at 31st March 2019 with a parent or someone else in the household's disability identified as a factor at CIN assessment (excluding looked after children)_Number</v>
      </c>
      <c r="B2832" s="31" t="s">
        <v>240</v>
      </c>
      <c r="C2832" s="31" t="s">
        <v>241</v>
      </c>
      <c r="D2832" s="31" t="s">
        <v>474</v>
      </c>
      <c r="E2832" s="31" t="s">
        <v>475</v>
      </c>
      <c r="F2832" s="31" t="s">
        <v>209</v>
      </c>
      <c r="G2832" s="31" t="s">
        <v>210</v>
      </c>
      <c r="H2832" s="31" t="s">
        <v>743</v>
      </c>
      <c r="I2832" s="31">
        <v>6</v>
      </c>
      <c r="J2832" s="31">
        <v>2310</v>
      </c>
      <c r="K2832" s="31">
        <v>2.5974025974026</v>
      </c>
      <c r="L2832" s="31" t="s">
        <v>1366</v>
      </c>
      <c r="M2832" s="31">
        <f t="shared" si="107"/>
        <v>2.5974025974026</v>
      </c>
      <c r="N2832" s="31">
        <f t="shared" si="105"/>
        <v>0</v>
      </c>
    </row>
    <row r="2833" spans="1:14" x14ac:dyDescent="0.45">
      <c r="A2833" s="31" t="str">
        <f t="shared" si="106"/>
        <v>E06000056_CIN episodes for children aged &lt;1 at 31st March 2019 with a parent or someone else in the household's disability identified as a factor at CIN assessment (excluding looked after children)_Number</v>
      </c>
      <c r="B2833" s="31" t="s">
        <v>279</v>
      </c>
      <c r="C2833" s="31" t="s">
        <v>280</v>
      </c>
      <c r="D2833" s="31" t="s">
        <v>474</v>
      </c>
      <c r="E2833" s="31" t="s">
        <v>475</v>
      </c>
      <c r="F2833" s="31" t="s">
        <v>209</v>
      </c>
      <c r="G2833" s="31" t="s">
        <v>210</v>
      </c>
      <c r="H2833" s="31" t="s">
        <v>743</v>
      </c>
      <c r="I2833" s="31">
        <v>12</v>
      </c>
      <c r="J2833" s="31">
        <v>3291</v>
      </c>
      <c r="K2833" s="31">
        <v>3.6463081130355501</v>
      </c>
      <c r="L2833" s="31" t="s">
        <v>1239</v>
      </c>
      <c r="M2833" s="31">
        <f t="shared" si="107"/>
        <v>3.6463081130355501</v>
      </c>
      <c r="N2833" s="31">
        <f t="shared" si="105"/>
        <v>0</v>
      </c>
    </row>
    <row r="2834" spans="1:14" x14ac:dyDescent="0.45">
      <c r="A2834" s="31" t="str">
        <f t="shared" si="106"/>
        <v>E10000002_CIN episodes for children aged &lt;1 at 31st March 2019 with a parent or someone else in the household's disability identified as a factor at CIN assessment (excluding looked after children)_Number</v>
      </c>
      <c r="B2834" s="31" t="s">
        <v>269</v>
      </c>
      <c r="C2834" s="31" t="s">
        <v>270</v>
      </c>
      <c r="D2834" s="31" t="s">
        <v>474</v>
      </c>
      <c r="E2834" s="31" t="s">
        <v>475</v>
      </c>
      <c r="F2834" s="31" t="s">
        <v>209</v>
      </c>
      <c r="G2834" s="31" t="s">
        <v>210</v>
      </c>
      <c r="H2834" s="31" t="s">
        <v>743</v>
      </c>
      <c r="I2834" s="31">
        <v>24</v>
      </c>
      <c r="J2834" s="31">
        <v>6048</v>
      </c>
      <c r="K2834" s="31">
        <v>3.9682539682539701</v>
      </c>
      <c r="L2834" s="31" t="s">
        <v>1311</v>
      </c>
      <c r="M2834" s="31">
        <f t="shared" si="107"/>
        <v>3.9682539682539701</v>
      </c>
      <c r="N2834" s="31">
        <f t="shared" si="105"/>
        <v>0</v>
      </c>
    </row>
    <row r="2835" spans="1:14" x14ac:dyDescent="0.45">
      <c r="A2835" s="31" t="str">
        <f t="shared" si="106"/>
        <v>E06000042_CIN episodes for children aged &lt;1 at 31st March 2019 with a parent or someone else in the household's disability identified as a factor at CIN assessment (excluding looked after children)_Number</v>
      </c>
      <c r="B2835" s="31" t="s">
        <v>355</v>
      </c>
      <c r="C2835" s="31" t="s">
        <v>356</v>
      </c>
      <c r="D2835" s="31" t="s">
        <v>474</v>
      </c>
      <c r="E2835" s="31" t="s">
        <v>475</v>
      </c>
      <c r="F2835" s="31" t="s">
        <v>209</v>
      </c>
      <c r="G2835" s="31" t="s">
        <v>210</v>
      </c>
      <c r="H2835" s="31" t="s">
        <v>743</v>
      </c>
      <c r="I2835" s="31">
        <v>10</v>
      </c>
      <c r="J2835" s="31">
        <v>3567</v>
      </c>
      <c r="K2835" s="31">
        <v>2.8034763106251801</v>
      </c>
      <c r="L2835" s="31" t="s">
        <v>1368</v>
      </c>
      <c r="M2835" s="31">
        <f t="shared" si="107"/>
        <v>2.8034763106251801</v>
      </c>
      <c r="N2835" s="31">
        <f t="shared" si="105"/>
        <v>0</v>
      </c>
    </row>
    <row r="2836" spans="1:14" x14ac:dyDescent="0.45">
      <c r="A2836" s="31" t="str">
        <f t="shared" si="106"/>
        <v>E10000007_CIN episodes for children aged &lt;1 at 31st March 2019 with a parent or someone else in the household's disability identified as a factor at CIN assessment (excluding looked after children)_Number</v>
      </c>
      <c r="B2836" s="31" t="s">
        <v>291</v>
      </c>
      <c r="C2836" s="31" t="s">
        <v>292</v>
      </c>
      <c r="D2836" s="31" t="s">
        <v>474</v>
      </c>
      <c r="E2836" s="31" t="s">
        <v>475</v>
      </c>
      <c r="F2836" s="31" t="s">
        <v>209</v>
      </c>
      <c r="G2836" s="31" t="s">
        <v>210</v>
      </c>
      <c r="H2836" s="31" t="s">
        <v>743</v>
      </c>
      <c r="I2836" s="31">
        <v>33</v>
      </c>
      <c r="J2836" s="31">
        <v>7585</v>
      </c>
      <c r="K2836" s="31">
        <v>4.3506921555701998</v>
      </c>
      <c r="L2836" s="31" t="s">
        <v>1300</v>
      </c>
      <c r="M2836" s="31">
        <f t="shared" si="107"/>
        <v>4.3506921555701998</v>
      </c>
      <c r="N2836" s="31">
        <f t="shared" si="105"/>
        <v>0</v>
      </c>
    </row>
    <row r="2837" spans="1:14" x14ac:dyDescent="0.45">
      <c r="A2837" s="31" t="str">
        <f t="shared" si="106"/>
        <v>E06000015_CIN episodes for children aged &lt;1 at 31st March 2019 with a parent or someone else in the household's disability identified as a factor at CIN assessment (excluding looked after children)_Number</v>
      </c>
      <c r="B2837" s="31" t="s">
        <v>289</v>
      </c>
      <c r="C2837" s="31" t="s">
        <v>290</v>
      </c>
      <c r="D2837" s="31" t="s">
        <v>474</v>
      </c>
      <c r="E2837" s="31" t="s">
        <v>475</v>
      </c>
      <c r="F2837" s="31" t="s">
        <v>209</v>
      </c>
      <c r="G2837" s="31" t="s">
        <v>210</v>
      </c>
      <c r="H2837" s="31" t="s">
        <v>743</v>
      </c>
      <c r="I2837" s="31">
        <v>17</v>
      </c>
      <c r="J2837" s="31">
        <v>3169</v>
      </c>
      <c r="K2837" s="31">
        <v>5.3644682865257201</v>
      </c>
      <c r="L2837" s="31" t="s">
        <v>1347</v>
      </c>
      <c r="M2837" s="31">
        <f t="shared" si="107"/>
        <v>5.3644682865257201</v>
      </c>
      <c r="N2837" s="31">
        <f t="shared" si="105"/>
        <v>0</v>
      </c>
    </row>
    <row r="2838" spans="1:14" x14ac:dyDescent="0.45">
      <c r="A2838" s="31" t="str">
        <f t="shared" si="106"/>
        <v>E10000009_CIN episodes for children aged &lt;1 at 31st March 2019 with a parent or someone else in the household's disability identified as a factor at CIN assessment (excluding looked after children)_Number</v>
      </c>
      <c r="B2838" s="31" t="s">
        <v>295</v>
      </c>
      <c r="C2838" s="31" t="s">
        <v>296</v>
      </c>
      <c r="D2838" s="31" t="s">
        <v>474</v>
      </c>
      <c r="E2838" s="31" t="s">
        <v>475</v>
      </c>
      <c r="F2838" s="31" t="s">
        <v>209</v>
      </c>
      <c r="G2838" s="31" t="s">
        <v>210</v>
      </c>
      <c r="H2838" s="31" t="s">
        <v>743</v>
      </c>
      <c r="I2838" s="31">
        <v>11</v>
      </c>
      <c r="J2838" s="31">
        <v>3260</v>
      </c>
      <c r="K2838" s="31">
        <v>3.3742331288343599</v>
      </c>
      <c r="L2838" s="31" t="s">
        <v>1365</v>
      </c>
      <c r="M2838" s="31">
        <f t="shared" si="107"/>
        <v>3.3742331288343599</v>
      </c>
      <c r="N2838" s="31">
        <f t="shared" si="105"/>
        <v>0</v>
      </c>
    </row>
    <row r="2839" spans="1:14" x14ac:dyDescent="0.45">
      <c r="A2839" s="31" t="str">
        <f t="shared" si="106"/>
        <v>E06000029_CIN episodes for children aged &lt;1 at 31st March 2019 with a parent or someone else in the household's disability identified as a factor at CIN assessment (excluding looked after children)_Number</v>
      </c>
      <c r="B2839" s="31" t="s">
        <v>543</v>
      </c>
      <c r="C2839" s="31" t="s">
        <v>717</v>
      </c>
      <c r="D2839" s="31" t="s">
        <v>474</v>
      </c>
      <c r="E2839" s="31" t="s">
        <v>475</v>
      </c>
      <c r="F2839" s="31" t="s">
        <v>209</v>
      </c>
      <c r="G2839" s="31" t="s">
        <v>210</v>
      </c>
      <c r="H2839" s="31" t="s">
        <v>743</v>
      </c>
      <c r="I2839" s="31" t="s">
        <v>1280</v>
      </c>
      <c r="J2839" s="31">
        <v>1529</v>
      </c>
      <c r="K2839" s="31" t="s">
        <v>1280</v>
      </c>
      <c r="L2839" s="31" t="s">
        <v>70</v>
      </c>
      <c r="M2839" s="31" t="s">
        <v>70</v>
      </c>
      <c r="N2839" s="31">
        <f t="shared" si="105"/>
        <v>0</v>
      </c>
    </row>
    <row r="2840" spans="1:14" x14ac:dyDescent="0.45">
      <c r="A2840" s="31" t="str">
        <f t="shared" si="106"/>
        <v>E06000028_CIN episodes for children aged &lt;1 at 31st March 2019 with a parent or someone else in the household's disability identified as a factor at CIN assessment (excluding looked after children)_Number</v>
      </c>
      <c r="B2840" s="31" t="s">
        <v>254</v>
      </c>
      <c r="C2840" s="31" t="s">
        <v>255</v>
      </c>
      <c r="D2840" s="31" t="s">
        <v>474</v>
      </c>
      <c r="E2840" s="31" t="s">
        <v>475</v>
      </c>
      <c r="F2840" s="31" t="s">
        <v>209</v>
      </c>
      <c r="G2840" s="31" t="s">
        <v>210</v>
      </c>
      <c r="H2840" s="31" t="s">
        <v>743</v>
      </c>
      <c r="I2840" s="31">
        <v>5</v>
      </c>
      <c r="J2840" s="31">
        <v>1996</v>
      </c>
      <c r="K2840" s="31">
        <v>2.5050100200400802</v>
      </c>
      <c r="L2840" s="31" t="s">
        <v>1356</v>
      </c>
      <c r="M2840" s="31">
        <f t="shared" si="107"/>
        <v>2.5050100200400802</v>
      </c>
      <c r="N2840" s="31">
        <f t="shared" si="105"/>
        <v>0</v>
      </c>
    </row>
    <row r="2841" spans="1:14" x14ac:dyDescent="0.45">
      <c r="A2841" s="31" t="str">
        <f t="shared" si="106"/>
        <v>E06000047_CIN episodes for children aged &lt;1 at 31st March 2019 with a parent or someone else in the household's disability identified as a factor at CIN assessment (excluding looked after children)_Number</v>
      </c>
      <c r="B2841" s="31" t="s">
        <v>528</v>
      </c>
      <c r="C2841" s="31" t="s">
        <v>721</v>
      </c>
      <c r="D2841" s="31" t="s">
        <v>474</v>
      </c>
      <c r="E2841" s="31" t="s">
        <v>475</v>
      </c>
      <c r="F2841" s="31" t="s">
        <v>209</v>
      </c>
      <c r="G2841" s="31" t="s">
        <v>210</v>
      </c>
      <c r="H2841" s="31" t="s">
        <v>743</v>
      </c>
      <c r="I2841" s="31">
        <v>17</v>
      </c>
      <c r="J2841" s="31">
        <v>4989</v>
      </c>
      <c r="K2841" s="31">
        <v>3.4074964922830202</v>
      </c>
      <c r="L2841" s="31" t="s">
        <v>1365</v>
      </c>
      <c r="M2841" s="31">
        <f t="shared" si="107"/>
        <v>3.4074964922830202</v>
      </c>
      <c r="N2841" s="31">
        <f t="shared" si="105"/>
        <v>0</v>
      </c>
    </row>
    <row r="2842" spans="1:14" x14ac:dyDescent="0.45">
      <c r="A2842" s="31" t="str">
        <f t="shared" si="106"/>
        <v>E06000005_CIN episodes for children aged &lt;1 at 31st March 2019 with a parent or someone else in the household's disability identified as a factor at CIN assessment (excluding looked after children)_Number</v>
      </c>
      <c r="B2842" s="31" t="s">
        <v>287</v>
      </c>
      <c r="C2842" s="31" t="s">
        <v>288</v>
      </c>
      <c r="D2842" s="31" t="s">
        <v>474</v>
      </c>
      <c r="E2842" s="31" t="s">
        <v>475</v>
      </c>
      <c r="F2842" s="31" t="s">
        <v>209</v>
      </c>
      <c r="G2842" s="31" t="s">
        <v>210</v>
      </c>
      <c r="H2842" s="31" t="s">
        <v>743</v>
      </c>
      <c r="I2842" s="31">
        <v>5</v>
      </c>
      <c r="J2842" s="31">
        <v>1134</v>
      </c>
      <c r="K2842" s="31">
        <v>4.4091710758377403</v>
      </c>
      <c r="L2842" s="31" t="s">
        <v>1300</v>
      </c>
      <c r="M2842" s="31">
        <f t="shared" si="107"/>
        <v>4.4091710758377403</v>
      </c>
      <c r="N2842" s="31">
        <f t="shared" si="105"/>
        <v>0</v>
      </c>
    </row>
    <row r="2843" spans="1:14" x14ac:dyDescent="0.45">
      <c r="A2843" s="31" t="str">
        <f t="shared" si="106"/>
        <v>E10000011_CIN episodes for children aged &lt;1 at 31st March 2019 with a parent or someone else in the household's disability identified as a factor at CIN assessment (excluding looked after children)_Number</v>
      </c>
      <c r="B2843" s="31" t="s">
        <v>299</v>
      </c>
      <c r="C2843" s="31" t="s">
        <v>300</v>
      </c>
      <c r="D2843" s="31" t="s">
        <v>474</v>
      </c>
      <c r="E2843" s="31" t="s">
        <v>475</v>
      </c>
      <c r="F2843" s="31" t="s">
        <v>209</v>
      </c>
      <c r="G2843" s="31" t="s">
        <v>210</v>
      </c>
      <c r="H2843" s="31" t="s">
        <v>743</v>
      </c>
      <c r="I2843" s="31">
        <v>28</v>
      </c>
      <c r="J2843" s="31">
        <v>5005</v>
      </c>
      <c r="K2843" s="31">
        <v>5.5944055944055897</v>
      </c>
      <c r="L2843" s="31" t="s">
        <v>1304</v>
      </c>
      <c r="M2843" s="31">
        <f t="shared" si="107"/>
        <v>5.5944055944055897</v>
      </c>
      <c r="N2843" s="31">
        <f t="shared" si="105"/>
        <v>0</v>
      </c>
    </row>
    <row r="2844" spans="1:14" x14ac:dyDescent="0.45">
      <c r="A2844" s="31" t="str">
        <f t="shared" si="106"/>
        <v>E06000043_CIN episodes for children aged &lt;1 at 31st March 2019 with a parent or someone else in the household's disability identified as a factor at CIN assessment (excluding looked after children)_Number</v>
      </c>
      <c r="B2844" s="31" t="s">
        <v>263</v>
      </c>
      <c r="C2844" s="31" t="s">
        <v>264</v>
      </c>
      <c r="D2844" s="31" t="s">
        <v>474</v>
      </c>
      <c r="E2844" s="31" t="s">
        <v>475</v>
      </c>
      <c r="F2844" s="31" t="s">
        <v>209</v>
      </c>
      <c r="G2844" s="31" t="s">
        <v>210</v>
      </c>
      <c r="H2844" s="31" t="s">
        <v>743</v>
      </c>
      <c r="I2844" s="31">
        <v>21</v>
      </c>
      <c r="J2844" s="31">
        <v>2611</v>
      </c>
      <c r="K2844" s="31">
        <v>8.0428954423592494</v>
      </c>
      <c r="L2844" s="31" t="s">
        <v>1315</v>
      </c>
      <c r="M2844" s="31">
        <f t="shared" si="107"/>
        <v>8.0428954423592494</v>
      </c>
      <c r="N2844" s="31">
        <f t="shared" si="105"/>
        <v>0</v>
      </c>
    </row>
    <row r="2845" spans="1:14" x14ac:dyDescent="0.45">
      <c r="A2845" s="31" t="str">
        <f t="shared" si="106"/>
        <v>E10000014_CIN episodes for children aged &lt;1 at 31st March 2019 with a parent or someone else in the household's disability identified as a factor at CIN assessment (excluding looked after children)_Number</v>
      </c>
      <c r="B2845" s="31" t="s">
        <v>309</v>
      </c>
      <c r="C2845" s="31" t="s">
        <v>310</v>
      </c>
      <c r="D2845" s="31" t="s">
        <v>474</v>
      </c>
      <c r="E2845" s="31" t="s">
        <v>475</v>
      </c>
      <c r="F2845" s="31" t="s">
        <v>209</v>
      </c>
      <c r="G2845" s="31" t="s">
        <v>210</v>
      </c>
      <c r="H2845" s="31" t="s">
        <v>743</v>
      </c>
      <c r="I2845" s="31">
        <v>17</v>
      </c>
      <c r="J2845" s="31">
        <v>13542</v>
      </c>
      <c r="K2845" s="31">
        <v>1.2553537143701099</v>
      </c>
      <c r="L2845" s="31" t="s">
        <v>1359</v>
      </c>
      <c r="M2845" s="31">
        <f t="shared" si="107"/>
        <v>1.2553537143701099</v>
      </c>
      <c r="N2845" s="31">
        <f t="shared" si="105"/>
        <v>0</v>
      </c>
    </row>
    <row r="2846" spans="1:14" x14ac:dyDescent="0.45">
      <c r="A2846" s="31" t="str">
        <f t="shared" si="106"/>
        <v>E06000044_CIN episodes for children aged &lt;1 at 31st March 2019 with a parent or someone else in the household's disability identified as a factor at CIN assessment (excluding looked after children)_Number</v>
      </c>
      <c r="B2846" s="31" t="s">
        <v>383</v>
      </c>
      <c r="C2846" s="31" t="s">
        <v>384</v>
      </c>
      <c r="D2846" s="31" t="s">
        <v>474</v>
      </c>
      <c r="E2846" s="31" t="s">
        <v>475</v>
      </c>
      <c r="F2846" s="31" t="s">
        <v>209</v>
      </c>
      <c r="G2846" s="31" t="s">
        <v>210</v>
      </c>
      <c r="H2846" s="31" t="s">
        <v>743</v>
      </c>
      <c r="I2846" s="31" t="s">
        <v>1280</v>
      </c>
      <c r="J2846" s="31">
        <v>2406</v>
      </c>
      <c r="K2846" s="31" t="s">
        <v>1280</v>
      </c>
      <c r="L2846" s="31" t="s">
        <v>70</v>
      </c>
      <c r="M2846" s="31" t="s">
        <v>70</v>
      </c>
      <c r="N2846" s="31">
        <f t="shared" si="105"/>
        <v>0</v>
      </c>
    </row>
    <row r="2847" spans="1:14" x14ac:dyDescent="0.45">
      <c r="A2847" s="31" t="str">
        <f t="shared" si="106"/>
        <v>E06000045_CIN episodes for children aged &lt;1 at 31st March 2019 with a parent or someone else in the household's disability identified as a factor at CIN assessment (excluding looked after children)_Number</v>
      </c>
      <c r="B2847" s="31" t="s">
        <v>577</v>
      </c>
      <c r="C2847" s="31" t="s">
        <v>729</v>
      </c>
      <c r="D2847" s="31" t="s">
        <v>474</v>
      </c>
      <c r="E2847" s="31" t="s">
        <v>475</v>
      </c>
      <c r="F2847" s="31" t="s">
        <v>209</v>
      </c>
      <c r="G2847" s="31" t="s">
        <v>210</v>
      </c>
      <c r="H2847" s="31" t="s">
        <v>743</v>
      </c>
      <c r="I2847" s="31">
        <v>12</v>
      </c>
      <c r="J2847" s="31">
        <v>3058</v>
      </c>
      <c r="K2847" s="31">
        <v>3.9241334205362999</v>
      </c>
      <c r="L2847" s="31" t="s">
        <v>1274</v>
      </c>
      <c r="M2847" s="31">
        <f t="shared" si="107"/>
        <v>3.9241334205362999</v>
      </c>
      <c r="N2847" s="31">
        <f t="shared" si="105"/>
        <v>0</v>
      </c>
    </row>
    <row r="2848" spans="1:14" x14ac:dyDescent="0.45">
      <c r="A2848" s="31" t="str">
        <f t="shared" si="106"/>
        <v>E10000018_CIN episodes for children aged &lt;1 at 31st March 2019 with a parent or someone else in the household's disability identified as a factor at CIN assessment (excluding looked after children)_Number</v>
      </c>
      <c r="B2848" s="31" t="s">
        <v>552</v>
      </c>
      <c r="C2848" s="31" t="s">
        <v>553</v>
      </c>
      <c r="D2848" s="31" t="s">
        <v>474</v>
      </c>
      <c r="E2848" s="31" t="s">
        <v>475</v>
      </c>
      <c r="F2848" s="31" t="s">
        <v>209</v>
      </c>
      <c r="G2848" s="31" t="s">
        <v>210</v>
      </c>
      <c r="H2848" s="31" t="s">
        <v>743</v>
      </c>
      <c r="I2848" s="31">
        <v>10</v>
      </c>
      <c r="J2848" s="31">
        <v>6983</v>
      </c>
      <c r="K2848" s="31">
        <v>1.4320492624946299</v>
      </c>
      <c r="L2848" s="31" t="s">
        <v>1378</v>
      </c>
      <c r="M2848" s="31">
        <f t="shared" si="107"/>
        <v>1.4320492624946299</v>
      </c>
      <c r="N2848" s="31">
        <f t="shared" si="105"/>
        <v>0</v>
      </c>
    </row>
    <row r="2849" spans="1:14" x14ac:dyDescent="0.45">
      <c r="A2849" s="31" t="str">
        <f t="shared" si="106"/>
        <v>E06000016_CIN episodes for children aged &lt;1 at 31st March 2019 with a parent or someone else in the household's disability identified as a factor at CIN assessment (excluding looked after children)_Number</v>
      </c>
      <c r="B2849" s="31" t="s">
        <v>341</v>
      </c>
      <c r="C2849" s="31" t="s">
        <v>342</v>
      </c>
      <c r="D2849" s="31" t="s">
        <v>474</v>
      </c>
      <c r="E2849" s="31" t="s">
        <v>475</v>
      </c>
      <c r="F2849" s="31" t="s">
        <v>209</v>
      </c>
      <c r="G2849" s="31" t="s">
        <v>210</v>
      </c>
      <c r="H2849" s="31" t="s">
        <v>743</v>
      </c>
      <c r="I2849" s="31">
        <v>17</v>
      </c>
      <c r="J2849" s="31">
        <v>4815</v>
      </c>
      <c r="K2849" s="31">
        <v>3.5306334371754899</v>
      </c>
      <c r="L2849" s="31" t="s">
        <v>1335</v>
      </c>
      <c r="M2849" s="31">
        <f t="shared" si="107"/>
        <v>3.5306334371754899</v>
      </c>
      <c r="N2849" s="31">
        <f t="shared" si="105"/>
        <v>0</v>
      </c>
    </row>
    <row r="2850" spans="1:14" x14ac:dyDescent="0.45">
      <c r="A2850" s="31" t="str">
        <f t="shared" si="106"/>
        <v>E06000017_CIN episodes for children aged &lt;1 at 31st March 2019 with a parent or someone else in the household's disability identified as a factor at CIN assessment (excluding looked after children)_Number</v>
      </c>
      <c r="B2850" s="31" t="s">
        <v>548</v>
      </c>
      <c r="C2850" s="31" t="s">
        <v>728</v>
      </c>
      <c r="D2850" s="31" t="s">
        <v>474</v>
      </c>
      <c r="E2850" s="31" t="s">
        <v>475</v>
      </c>
      <c r="F2850" s="31" t="s">
        <v>209</v>
      </c>
      <c r="G2850" s="31" t="s">
        <v>210</v>
      </c>
      <c r="H2850" s="31" t="s">
        <v>743</v>
      </c>
      <c r="I2850" s="31" t="s">
        <v>1280</v>
      </c>
      <c r="J2850" s="31">
        <v>349</v>
      </c>
      <c r="K2850" s="31" t="s">
        <v>1280</v>
      </c>
      <c r="L2850" s="31" t="s">
        <v>70</v>
      </c>
      <c r="M2850" s="31" t="s">
        <v>70</v>
      </c>
      <c r="N2850" s="31">
        <f t="shared" si="105"/>
        <v>0</v>
      </c>
    </row>
    <row r="2851" spans="1:14" x14ac:dyDescent="0.45">
      <c r="A2851" s="31" t="str">
        <f t="shared" si="106"/>
        <v>E10000028_CIN episodes for children aged &lt;1 at 31st March 2019 with a parent or someone else in the household's disability identified as a factor at CIN assessment (excluding looked after children)_Number</v>
      </c>
      <c r="B2851" s="31" t="s">
        <v>418</v>
      </c>
      <c r="C2851" s="31" t="s">
        <v>419</v>
      </c>
      <c r="D2851" s="31" t="s">
        <v>474</v>
      </c>
      <c r="E2851" s="31" t="s">
        <v>475</v>
      </c>
      <c r="F2851" s="31" t="s">
        <v>209</v>
      </c>
      <c r="G2851" s="31" t="s">
        <v>210</v>
      </c>
      <c r="H2851" s="31" t="s">
        <v>743</v>
      </c>
      <c r="I2851" s="31">
        <v>22</v>
      </c>
      <c r="J2851" s="31">
        <v>8423</v>
      </c>
      <c r="K2851" s="31">
        <v>2.61189599905022</v>
      </c>
      <c r="L2851" s="31" t="s">
        <v>1366</v>
      </c>
      <c r="M2851" s="31">
        <f t="shared" si="107"/>
        <v>2.61189599905022</v>
      </c>
      <c r="N2851" s="31">
        <f t="shared" si="105"/>
        <v>0</v>
      </c>
    </row>
    <row r="2852" spans="1:14" x14ac:dyDescent="0.45">
      <c r="A2852" s="31" t="str">
        <f t="shared" si="106"/>
        <v>E06000021_CIN episodes for children aged &lt;1 at 31st March 2019 with a parent or someone else in the household's disability identified as a factor at CIN assessment (excluding looked after children)_Number</v>
      </c>
      <c r="B2852" s="31" t="s">
        <v>424</v>
      </c>
      <c r="C2852" s="31" t="s">
        <v>425</v>
      </c>
      <c r="D2852" s="31" t="s">
        <v>474</v>
      </c>
      <c r="E2852" s="31" t="s">
        <v>475</v>
      </c>
      <c r="F2852" s="31" t="s">
        <v>209</v>
      </c>
      <c r="G2852" s="31" t="s">
        <v>210</v>
      </c>
      <c r="H2852" s="31" t="s">
        <v>743</v>
      </c>
      <c r="I2852" s="31">
        <v>13</v>
      </c>
      <c r="J2852" s="31">
        <v>3239</v>
      </c>
      <c r="K2852" s="31">
        <v>4.0135844396418596</v>
      </c>
      <c r="L2852" s="31" t="s">
        <v>1311</v>
      </c>
      <c r="M2852" s="31">
        <f t="shared" si="107"/>
        <v>4.0135844396418596</v>
      </c>
      <c r="N2852" s="31">
        <f t="shared" si="105"/>
        <v>0</v>
      </c>
    </row>
    <row r="2853" spans="1:14" x14ac:dyDescent="0.45">
      <c r="A2853" s="31" t="str">
        <f t="shared" si="106"/>
        <v>E06000054_CIN episodes for children aged &lt;1 at 31st March 2019 with a parent or someone else in the household's disability identified as a factor at CIN assessment (excluding looked after children)_Number</v>
      </c>
      <c r="B2853" s="31" t="s">
        <v>462</v>
      </c>
      <c r="C2853" s="31" t="s">
        <v>463</v>
      </c>
      <c r="D2853" s="31" t="s">
        <v>474</v>
      </c>
      <c r="E2853" s="31" t="s">
        <v>475</v>
      </c>
      <c r="F2853" s="31" t="s">
        <v>209</v>
      </c>
      <c r="G2853" s="31" t="s">
        <v>210</v>
      </c>
      <c r="H2853" s="31" t="s">
        <v>743</v>
      </c>
      <c r="I2853" s="31">
        <v>23</v>
      </c>
      <c r="J2853" s="31">
        <v>5003</v>
      </c>
      <c r="K2853" s="31">
        <v>4.5972416550070001</v>
      </c>
      <c r="L2853" s="31" t="s">
        <v>1341</v>
      </c>
      <c r="M2853" s="31">
        <f t="shared" si="107"/>
        <v>4.5972416550070001</v>
      </c>
      <c r="N2853" s="31">
        <f t="shared" si="105"/>
        <v>0</v>
      </c>
    </row>
    <row r="2854" spans="1:14" x14ac:dyDescent="0.45">
      <c r="A2854" s="31" t="str">
        <f t="shared" si="106"/>
        <v>E06000030_CIN episodes for children aged &lt;1 at 31st March 2019 with a parent or someone else in the household's disability identified as a factor at CIN assessment (excluding looked after children)_Number</v>
      </c>
      <c r="B2854" s="31" t="s">
        <v>434</v>
      </c>
      <c r="C2854" s="31" t="s">
        <v>435</v>
      </c>
      <c r="D2854" s="31" t="s">
        <v>474</v>
      </c>
      <c r="E2854" s="31" t="s">
        <v>475</v>
      </c>
      <c r="F2854" s="31" t="s">
        <v>209</v>
      </c>
      <c r="G2854" s="31" t="s">
        <v>210</v>
      </c>
      <c r="H2854" s="31" t="s">
        <v>743</v>
      </c>
      <c r="I2854" s="31" t="s">
        <v>1280</v>
      </c>
      <c r="J2854" s="31">
        <v>2785</v>
      </c>
      <c r="K2854" s="31" t="s">
        <v>1280</v>
      </c>
      <c r="L2854" s="31" t="s">
        <v>70</v>
      </c>
      <c r="M2854" s="31" t="s">
        <v>70</v>
      </c>
      <c r="N2854" s="31">
        <f t="shared" si="105"/>
        <v>0</v>
      </c>
    </row>
    <row r="2855" spans="1:14" x14ac:dyDescent="0.45">
      <c r="A2855" s="31" t="str">
        <f t="shared" si="106"/>
        <v>E06000036_CIN episodes for children aged &lt;1 at 31st March 2019 with a parent or someone else in the household's disability identified as a factor at CIN assessment (excluding looked after children)_Number</v>
      </c>
      <c r="B2855" s="31" t="s">
        <v>257</v>
      </c>
      <c r="C2855" s="31" t="s">
        <v>258</v>
      </c>
      <c r="D2855" s="31" t="s">
        <v>474</v>
      </c>
      <c r="E2855" s="31" t="s">
        <v>475</v>
      </c>
      <c r="F2855" s="31" t="s">
        <v>209</v>
      </c>
      <c r="G2855" s="31" t="s">
        <v>210</v>
      </c>
      <c r="H2855" s="31" t="s">
        <v>743</v>
      </c>
      <c r="I2855" s="31" t="s">
        <v>1280</v>
      </c>
      <c r="J2855" s="31">
        <v>1442</v>
      </c>
      <c r="K2855" s="31" t="s">
        <v>1280</v>
      </c>
      <c r="L2855" s="31" t="s">
        <v>70</v>
      </c>
      <c r="M2855" s="31" t="s">
        <v>70</v>
      </c>
      <c r="N2855" s="31">
        <f t="shared" si="105"/>
        <v>0</v>
      </c>
    </row>
    <row r="2856" spans="1:14" x14ac:dyDescent="0.45">
      <c r="A2856" s="31" t="str">
        <f t="shared" si="106"/>
        <v>E06000040_CIN episodes for children aged &lt;1 at 31st March 2019 with a parent or someone else in the household's disability identified as a factor at CIN assessment (excluding looked after children)_Number</v>
      </c>
      <c r="B2856" s="31" t="s">
        <v>555</v>
      </c>
      <c r="C2856" s="31" t="s">
        <v>727</v>
      </c>
      <c r="D2856" s="31" t="s">
        <v>474</v>
      </c>
      <c r="E2856" s="31" t="s">
        <v>475</v>
      </c>
      <c r="F2856" s="31" t="s">
        <v>209</v>
      </c>
      <c r="G2856" s="31" t="s">
        <v>210</v>
      </c>
      <c r="H2856" s="31" t="s">
        <v>743</v>
      </c>
      <c r="I2856" s="31" t="s">
        <v>1280</v>
      </c>
      <c r="J2856" s="31">
        <v>1648</v>
      </c>
      <c r="K2856" s="31" t="s">
        <v>1280</v>
      </c>
      <c r="L2856" s="31" t="s">
        <v>70</v>
      </c>
      <c r="M2856" s="31" t="s">
        <v>70</v>
      </c>
      <c r="N2856" s="31">
        <f t="shared" si="105"/>
        <v>0</v>
      </c>
    </row>
    <row r="2857" spans="1:14" x14ac:dyDescent="0.45">
      <c r="A2857" s="31" t="str">
        <f t="shared" si="106"/>
        <v>E06000037_CIN episodes for children aged &lt;1 at 31st March 2019 with a parent or someone else in the household's disability identified as a factor at CIN assessment (excluding looked after children)_Number</v>
      </c>
      <c r="B2857" s="31" t="s">
        <v>456</v>
      </c>
      <c r="C2857" s="31" t="s">
        <v>457</v>
      </c>
      <c r="D2857" s="31" t="s">
        <v>474</v>
      </c>
      <c r="E2857" s="31" t="s">
        <v>475</v>
      </c>
      <c r="F2857" s="31" t="s">
        <v>209</v>
      </c>
      <c r="G2857" s="31" t="s">
        <v>210</v>
      </c>
      <c r="H2857" s="31" t="s">
        <v>743</v>
      </c>
      <c r="I2857" s="31">
        <v>5</v>
      </c>
      <c r="J2857" s="31">
        <v>1693</v>
      </c>
      <c r="K2857" s="31">
        <v>2.9533372711163599</v>
      </c>
      <c r="L2857" s="31" t="s">
        <v>1308</v>
      </c>
      <c r="M2857" s="31">
        <f t="shared" si="107"/>
        <v>2.9533372711163599</v>
      </c>
      <c r="N2857" s="31">
        <f t="shared" si="105"/>
        <v>0</v>
      </c>
    </row>
    <row r="2858" spans="1:14" x14ac:dyDescent="0.45">
      <c r="A2858" s="31" t="str">
        <f t="shared" si="106"/>
        <v>E06000038_CIN episodes for children aged &lt;1 at 31st March 2019 with a parent or someone else in the household's disability identified as a factor at CIN assessment (excluding looked after children)_Number</v>
      </c>
      <c r="B2858" s="31" t="s">
        <v>557</v>
      </c>
      <c r="C2858" s="31" t="s">
        <v>726</v>
      </c>
      <c r="D2858" s="31" t="s">
        <v>474</v>
      </c>
      <c r="E2858" s="31" t="s">
        <v>475</v>
      </c>
      <c r="F2858" s="31" t="s">
        <v>209</v>
      </c>
      <c r="G2858" s="31" t="s">
        <v>210</v>
      </c>
      <c r="H2858" s="31" t="s">
        <v>743</v>
      </c>
      <c r="I2858" s="31">
        <v>5</v>
      </c>
      <c r="J2858" s="31">
        <v>2249</v>
      </c>
      <c r="K2858" s="31">
        <v>2.22321031569586</v>
      </c>
      <c r="L2858" s="31" t="s">
        <v>1357</v>
      </c>
      <c r="M2858" s="31">
        <f t="shared" si="107"/>
        <v>2.22321031569586</v>
      </c>
      <c r="N2858" s="31">
        <f t="shared" si="105"/>
        <v>0</v>
      </c>
    </row>
    <row r="2859" spans="1:14" x14ac:dyDescent="0.45">
      <c r="A2859" s="31" t="str">
        <f t="shared" si="106"/>
        <v>E06000039_CIN episodes for children aged &lt;1 at 31st March 2019 with a parent or someone else in the household's disability identified as a factor at CIN assessment (excluding looked after children)_Number</v>
      </c>
      <c r="B2859" s="31" t="s">
        <v>404</v>
      </c>
      <c r="C2859" s="31" t="s">
        <v>405</v>
      </c>
      <c r="D2859" s="31" t="s">
        <v>474</v>
      </c>
      <c r="E2859" s="31" t="s">
        <v>475</v>
      </c>
      <c r="F2859" s="31" t="s">
        <v>209</v>
      </c>
      <c r="G2859" s="31" t="s">
        <v>210</v>
      </c>
      <c r="H2859" s="31" t="s">
        <v>743</v>
      </c>
      <c r="I2859" s="31">
        <v>6</v>
      </c>
      <c r="J2859" s="31">
        <v>2451</v>
      </c>
      <c r="K2859" s="31">
        <v>2.4479804161566698</v>
      </c>
      <c r="L2859" s="31" t="s">
        <v>1369</v>
      </c>
      <c r="M2859" s="31">
        <f t="shared" si="107"/>
        <v>2.4479804161566698</v>
      </c>
      <c r="N2859" s="31">
        <f t="shared" si="105"/>
        <v>0</v>
      </c>
    </row>
    <row r="2860" spans="1:14" x14ac:dyDescent="0.45">
      <c r="A2860" s="31" t="str">
        <f t="shared" si="106"/>
        <v>E06000041_CIN episodes for children aged &lt;1 at 31st March 2019 with a parent or someone else in the household's disability identified as a factor at CIN assessment (excluding looked after children)_Number</v>
      </c>
      <c r="B2860" s="31" t="s">
        <v>466</v>
      </c>
      <c r="C2860" s="31" t="s">
        <v>467</v>
      </c>
      <c r="D2860" s="31" t="s">
        <v>474</v>
      </c>
      <c r="E2860" s="31" t="s">
        <v>475</v>
      </c>
      <c r="F2860" s="31" t="s">
        <v>209</v>
      </c>
      <c r="G2860" s="31" t="s">
        <v>210</v>
      </c>
      <c r="H2860" s="31" t="s">
        <v>743</v>
      </c>
      <c r="I2860" s="31" t="s">
        <v>1280</v>
      </c>
      <c r="J2860" s="31">
        <v>1714</v>
      </c>
      <c r="K2860" s="31" t="s">
        <v>1280</v>
      </c>
      <c r="L2860" s="31" t="s">
        <v>70</v>
      </c>
      <c r="M2860" s="31" t="s">
        <v>70</v>
      </c>
      <c r="N2860" s="31">
        <f t="shared" si="105"/>
        <v>0</v>
      </c>
    </row>
    <row r="2861" spans="1:14" x14ac:dyDescent="0.45">
      <c r="A2861" s="31" t="str">
        <f t="shared" si="106"/>
        <v>E10000003_CIN episodes for children aged &lt;1 at 31st March 2019 with a parent or someone else in the household's disability identified as a factor at CIN assessment (excluding looked after children)_Number</v>
      </c>
      <c r="B2861" s="31" t="s">
        <v>275</v>
      </c>
      <c r="C2861" s="31" t="s">
        <v>276</v>
      </c>
      <c r="D2861" s="31" t="s">
        <v>474</v>
      </c>
      <c r="E2861" s="31" t="s">
        <v>475</v>
      </c>
      <c r="F2861" s="31" t="s">
        <v>209</v>
      </c>
      <c r="G2861" s="31" t="s">
        <v>210</v>
      </c>
      <c r="H2861" s="31" t="s">
        <v>743</v>
      </c>
      <c r="I2861" s="31">
        <v>20</v>
      </c>
      <c r="J2861" s="31">
        <v>6952</v>
      </c>
      <c r="K2861" s="31">
        <v>2.8768699654775598</v>
      </c>
      <c r="L2861" s="31" t="s">
        <v>1336</v>
      </c>
      <c r="M2861" s="31">
        <f t="shared" si="107"/>
        <v>2.8768699654775598</v>
      </c>
      <c r="N2861" s="31">
        <f t="shared" si="105"/>
        <v>0</v>
      </c>
    </row>
    <row r="2862" spans="1:14" x14ac:dyDescent="0.45">
      <c r="A2862" s="31" t="str">
        <f t="shared" si="106"/>
        <v>E06000031_CIN episodes for children aged &lt;1 at 31st March 2019 with a parent or someone else in the household's disability identified as a factor at CIN assessment (excluding looked after children)_Number</v>
      </c>
      <c r="B2862" s="31" t="s">
        <v>379</v>
      </c>
      <c r="C2862" s="31" t="s">
        <v>380</v>
      </c>
      <c r="D2862" s="31" t="s">
        <v>474</v>
      </c>
      <c r="E2862" s="31" t="s">
        <v>475</v>
      </c>
      <c r="F2862" s="31" t="s">
        <v>209</v>
      </c>
      <c r="G2862" s="31" t="s">
        <v>210</v>
      </c>
      <c r="H2862" s="31" t="s">
        <v>743</v>
      </c>
      <c r="I2862" s="31">
        <v>15</v>
      </c>
      <c r="J2862" s="31">
        <v>3030</v>
      </c>
      <c r="K2862" s="31">
        <v>4.9504950495049496</v>
      </c>
      <c r="L2862" s="31" t="s">
        <v>1338</v>
      </c>
      <c r="M2862" s="31">
        <f t="shared" si="107"/>
        <v>4.9504950495049496</v>
      </c>
      <c r="N2862" s="31">
        <f t="shared" si="105"/>
        <v>0</v>
      </c>
    </row>
    <row r="2863" spans="1:14" x14ac:dyDescent="0.45">
      <c r="A2863" s="31" t="str">
        <f t="shared" si="106"/>
        <v>E06000006_CIN episodes for children aged &lt;1 at 31st March 2019 with a parent or someone else in the household's disability identified as a factor at CIN assessment (excluding looked after children)_Number</v>
      </c>
      <c r="B2863" s="31" t="s">
        <v>531</v>
      </c>
      <c r="C2863" s="31" t="s">
        <v>722</v>
      </c>
      <c r="D2863" s="31" t="s">
        <v>474</v>
      </c>
      <c r="E2863" s="31" t="s">
        <v>475</v>
      </c>
      <c r="F2863" s="31" t="s">
        <v>209</v>
      </c>
      <c r="G2863" s="31" t="s">
        <v>210</v>
      </c>
      <c r="H2863" s="31" t="s">
        <v>743</v>
      </c>
      <c r="I2863" s="31">
        <v>6</v>
      </c>
      <c r="J2863" s="31">
        <v>1451</v>
      </c>
      <c r="K2863" s="31">
        <v>4.1350792556857296</v>
      </c>
      <c r="L2863" s="31" t="s">
        <v>1246</v>
      </c>
      <c r="M2863" s="31">
        <f t="shared" si="107"/>
        <v>4.1350792556857296</v>
      </c>
      <c r="N2863" s="31">
        <f t="shared" si="105"/>
        <v>0</v>
      </c>
    </row>
    <row r="2864" spans="1:14" x14ac:dyDescent="0.45">
      <c r="A2864" s="31" t="str">
        <f t="shared" si="106"/>
        <v>E06000007_CIN episodes for children aged &lt;1 at 31st March 2019 with a parent or someone else in the household's disability identified as a factor at CIN assessment (excluding looked after children)_Number</v>
      </c>
      <c r="B2864" s="31" t="s">
        <v>452</v>
      </c>
      <c r="C2864" s="31" t="s">
        <v>453</v>
      </c>
      <c r="D2864" s="31" t="s">
        <v>474</v>
      </c>
      <c r="E2864" s="31" t="s">
        <v>475</v>
      </c>
      <c r="F2864" s="31" t="s">
        <v>209</v>
      </c>
      <c r="G2864" s="31" t="s">
        <v>210</v>
      </c>
      <c r="H2864" s="31" t="s">
        <v>743</v>
      </c>
      <c r="I2864" s="31">
        <v>7</v>
      </c>
      <c r="J2864" s="31">
        <v>2229</v>
      </c>
      <c r="K2864" s="31">
        <v>3.14042171377299</v>
      </c>
      <c r="L2864" s="31" t="s">
        <v>1358</v>
      </c>
      <c r="M2864" s="31">
        <f t="shared" si="107"/>
        <v>3.14042171377299</v>
      </c>
      <c r="N2864" s="31">
        <f t="shared" si="105"/>
        <v>0</v>
      </c>
    </row>
    <row r="2865" spans="1:14" x14ac:dyDescent="0.45">
      <c r="A2865" s="31" t="str">
        <f t="shared" si="106"/>
        <v>E10000008_CIN episodes for children aged &lt;1 at 31st March 2019 with a parent or someone else in the household's disability identified as a factor at CIN assessment (excluding looked after children)_Number</v>
      </c>
      <c r="B2865" s="31" t="s">
        <v>504</v>
      </c>
      <c r="C2865" s="31" t="s">
        <v>505</v>
      </c>
      <c r="D2865" s="31" t="s">
        <v>474</v>
      </c>
      <c r="E2865" s="31" t="s">
        <v>475</v>
      </c>
      <c r="F2865" s="31" t="s">
        <v>209</v>
      </c>
      <c r="G2865" s="31" t="s">
        <v>210</v>
      </c>
      <c r="H2865" s="31" t="s">
        <v>743</v>
      </c>
      <c r="I2865" s="31">
        <v>18</v>
      </c>
      <c r="J2865" s="31">
        <v>6781</v>
      </c>
      <c r="K2865" s="31">
        <v>2.6544757410411401</v>
      </c>
      <c r="L2865" s="31" t="s">
        <v>1364</v>
      </c>
      <c r="M2865" s="31">
        <f t="shared" si="107"/>
        <v>2.6544757410411401</v>
      </c>
      <c r="N2865" s="31">
        <f t="shared" si="105"/>
        <v>0</v>
      </c>
    </row>
    <row r="2866" spans="1:14" x14ac:dyDescent="0.45">
      <c r="A2866" s="31" t="str">
        <f t="shared" si="106"/>
        <v>E06000026_CIN episodes for children aged &lt;1 at 31st March 2019 with a parent or someone else in the household's disability identified as a factor at CIN assessment (excluding looked after children)_Number</v>
      </c>
      <c r="B2866" s="31" t="s">
        <v>381</v>
      </c>
      <c r="C2866" s="31" t="s">
        <v>382</v>
      </c>
      <c r="D2866" s="31" t="s">
        <v>474</v>
      </c>
      <c r="E2866" s="31" t="s">
        <v>475</v>
      </c>
      <c r="F2866" s="31" t="s">
        <v>209</v>
      </c>
      <c r="G2866" s="31" t="s">
        <v>210</v>
      </c>
      <c r="H2866" s="31" t="s">
        <v>743</v>
      </c>
      <c r="I2866" s="31">
        <v>26</v>
      </c>
      <c r="J2866" s="31">
        <v>2827</v>
      </c>
      <c r="K2866" s="31">
        <v>9.1970286522815705</v>
      </c>
      <c r="L2866" s="31" t="s">
        <v>1241</v>
      </c>
      <c r="M2866" s="31">
        <f t="shared" si="107"/>
        <v>9.1970286522815705</v>
      </c>
      <c r="N2866" s="31">
        <f t="shared" si="105"/>
        <v>0</v>
      </c>
    </row>
    <row r="2867" spans="1:14" x14ac:dyDescent="0.45">
      <c r="A2867" s="31" t="str">
        <f t="shared" si="106"/>
        <v>E06000027_CIN episodes for children aged &lt;1 at 31st March 2019 with a parent or someone else in the household's disability identified as a factor at CIN assessment (excluding looked after children)_Number</v>
      </c>
      <c r="B2867" s="31" t="s">
        <v>438</v>
      </c>
      <c r="C2867" s="31" t="s">
        <v>439</v>
      </c>
      <c r="D2867" s="31" t="s">
        <v>474</v>
      </c>
      <c r="E2867" s="31" t="s">
        <v>475</v>
      </c>
      <c r="F2867" s="31" t="s">
        <v>209</v>
      </c>
      <c r="G2867" s="31" t="s">
        <v>210</v>
      </c>
      <c r="H2867" s="31" t="s">
        <v>743</v>
      </c>
      <c r="I2867" s="31">
        <v>8</v>
      </c>
      <c r="J2867" s="31">
        <v>1247</v>
      </c>
      <c r="K2867" s="31">
        <v>6.41539695268645</v>
      </c>
      <c r="L2867" s="31" t="s">
        <v>1326</v>
      </c>
      <c r="M2867" s="31">
        <f t="shared" si="107"/>
        <v>6.41539695268645</v>
      </c>
      <c r="N2867" s="31">
        <f t="shared" si="105"/>
        <v>0</v>
      </c>
    </row>
    <row r="2868" spans="1:14" x14ac:dyDescent="0.45">
      <c r="A2868" s="31" t="str">
        <f t="shared" si="106"/>
        <v>E10000012_CIN episodes for children aged &lt;1 at 31st March 2019 with a parent or someone else in the household's disability identified as a factor at CIN assessment (excluding looked after children)_Number</v>
      </c>
      <c r="B2868" s="31" t="s">
        <v>303</v>
      </c>
      <c r="C2868" s="31" t="s">
        <v>304</v>
      </c>
      <c r="D2868" s="31" t="s">
        <v>474</v>
      </c>
      <c r="E2868" s="31" t="s">
        <v>475</v>
      </c>
      <c r="F2868" s="31" t="s">
        <v>209</v>
      </c>
      <c r="G2868" s="31" t="s">
        <v>210</v>
      </c>
      <c r="H2868" s="31" t="s">
        <v>743</v>
      </c>
      <c r="I2868" s="31">
        <v>26</v>
      </c>
      <c r="J2868" s="31">
        <v>16488</v>
      </c>
      <c r="K2868" s="31">
        <v>1.5769044153323599</v>
      </c>
      <c r="L2868" s="31" t="s">
        <v>1385</v>
      </c>
      <c r="M2868" s="31">
        <f t="shared" si="107"/>
        <v>1.5769044153323599</v>
      </c>
      <c r="N2868" s="31">
        <f t="shared" si="105"/>
        <v>0</v>
      </c>
    </row>
    <row r="2869" spans="1:14" x14ac:dyDescent="0.45">
      <c r="A2869" s="31" t="str">
        <f t="shared" si="106"/>
        <v>E06000033_CIN episodes for children aged &lt;1 at 31st March 2019 with a parent or someone else in the household's disability identified as a factor at CIN assessment (excluding looked after children)_Number</v>
      </c>
      <c r="B2869" s="31" t="s">
        <v>412</v>
      </c>
      <c r="C2869" s="31" t="s">
        <v>413</v>
      </c>
      <c r="D2869" s="31" t="s">
        <v>474</v>
      </c>
      <c r="E2869" s="31" t="s">
        <v>475</v>
      </c>
      <c r="F2869" s="31" t="s">
        <v>209</v>
      </c>
      <c r="G2869" s="31" t="s">
        <v>210</v>
      </c>
      <c r="H2869" s="31" t="s">
        <v>743</v>
      </c>
      <c r="I2869" s="31" t="s">
        <v>1280</v>
      </c>
      <c r="J2869" s="31">
        <v>2203</v>
      </c>
      <c r="K2869" s="31" t="s">
        <v>1280</v>
      </c>
      <c r="L2869" s="31" t="s">
        <v>70</v>
      </c>
      <c r="M2869" s="31" t="s">
        <v>70</v>
      </c>
      <c r="N2869" s="31">
        <f t="shared" si="105"/>
        <v>0</v>
      </c>
    </row>
    <row r="2870" spans="1:14" x14ac:dyDescent="0.45">
      <c r="A2870" s="31" t="str">
        <f t="shared" si="106"/>
        <v>E06000034_CIN episodes for children aged &lt;1 at 31st March 2019 with a parent or someone else in the household's disability identified as a factor at CIN assessment (excluding looked after children)_Number</v>
      </c>
      <c r="B2870" s="31" t="s">
        <v>493</v>
      </c>
      <c r="C2870" s="31" t="s">
        <v>731</v>
      </c>
      <c r="D2870" s="31" t="s">
        <v>474</v>
      </c>
      <c r="E2870" s="31" t="s">
        <v>475</v>
      </c>
      <c r="F2870" s="31" t="s">
        <v>209</v>
      </c>
      <c r="G2870" s="31" t="s">
        <v>210</v>
      </c>
      <c r="H2870" s="31" t="s">
        <v>743</v>
      </c>
      <c r="I2870" s="31">
        <v>5</v>
      </c>
      <c r="J2870" s="31">
        <v>2544</v>
      </c>
      <c r="K2870" s="31">
        <v>1.96540880503145</v>
      </c>
      <c r="L2870" s="31" t="s">
        <v>1382</v>
      </c>
      <c r="M2870" s="31">
        <f t="shared" si="107"/>
        <v>1.96540880503145</v>
      </c>
      <c r="N2870" s="31">
        <f t="shared" si="105"/>
        <v>0</v>
      </c>
    </row>
    <row r="2871" spans="1:14" x14ac:dyDescent="0.45">
      <c r="A2871" s="31" t="str">
        <f t="shared" si="106"/>
        <v>E06000019_CIN episodes for children aged &lt;1 at 31st March 2019 with a parent or someone else in the household's disability identified as a factor at CIN assessment (excluding looked after children)_Number</v>
      </c>
      <c r="B2871" s="31" t="s">
        <v>317</v>
      </c>
      <c r="C2871" s="31" t="s">
        <v>318</v>
      </c>
      <c r="D2871" s="31" t="s">
        <v>474</v>
      </c>
      <c r="E2871" s="31" t="s">
        <v>475</v>
      </c>
      <c r="F2871" s="31" t="s">
        <v>209</v>
      </c>
      <c r="G2871" s="31" t="s">
        <v>210</v>
      </c>
      <c r="H2871" s="31" t="s">
        <v>743</v>
      </c>
      <c r="I2871" s="31" t="s">
        <v>1280</v>
      </c>
      <c r="J2871" s="31">
        <v>1777</v>
      </c>
      <c r="K2871" s="31" t="s">
        <v>1280</v>
      </c>
      <c r="L2871" s="31" t="s">
        <v>70</v>
      </c>
      <c r="M2871" s="31" t="s">
        <v>70</v>
      </c>
      <c r="N2871" s="31">
        <f t="shared" si="105"/>
        <v>0</v>
      </c>
    </row>
    <row r="2872" spans="1:14" x14ac:dyDescent="0.45">
      <c r="A2872" s="31" t="str">
        <f t="shared" si="106"/>
        <v>E10000034_CIN episodes for children aged &lt;1 at 31st March 2019 with a parent or someone else in the household's disability identified as a factor at CIN assessment (excluding looked after children)_Number</v>
      </c>
      <c r="B2872" s="31" t="s">
        <v>470</v>
      </c>
      <c r="C2872" s="31" t="s">
        <v>471</v>
      </c>
      <c r="D2872" s="31" t="s">
        <v>474</v>
      </c>
      <c r="E2872" s="31" t="s">
        <v>475</v>
      </c>
      <c r="F2872" s="31" t="s">
        <v>209</v>
      </c>
      <c r="G2872" s="31" t="s">
        <v>210</v>
      </c>
      <c r="H2872" s="31" t="s">
        <v>743</v>
      </c>
      <c r="I2872" s="31">
        <v>13</v>
      </c>
      <c r="J2872" s="31">
        <v>5832</v>
      </c>
      <c r="K2872" s="31">
        <v>2.2290809327846399</v>
      </c>
      <c r="L2872" s="31" t="s">
        <v>1357</v>
      </c>
      <c r="M2872" s="31">
        <f t="shared" si="107"/>
        <v>2.2290809327846399</v>
      </c>
      <c r="N2872" s="31">
        <f t="shared" si="105"/>
        <v>0</v>
      </c>
    </row>
    <row r="2873" spans="1:14" x14ac:dyDescent="0.45">
      <c r="A2873" s="31" t="str">
        <f t="shared" si="106"/>
        <v>E10000016_CIN episodes for children aged &lt;1 at 31st March 2019 with a parent or someone else in the household's disability identified as a factor at CIN assessment (excluding looked after children)_Number</v>
      </c>
      <c r="B2873" s="31" t="s">
        <v>327</v>
      </c>
      <c r="C2873" s="31" t="s">
        <v>328</v>
      </c>
      <c r="D2873" s="31" t="s">
        <v>474</v>
      </c>
      <c r="E2873" s="31" t="s">
        <v>475</v>
      </c>
      <c r="F2873" s="31" t="s">
        <v>209</v>
      </c>
      <c r="G2873" s="31" t="s">
        <v>210</v>
      </c>
      <c r="H2873" s="31" t="s">
        <v>743</v>
      </c>
      <c r="I2873" s="31">
        <v>89</v>
      </c>
      <c r="J2873" s="31">
        <v>17431</v>
      </c>
      <c r="K2873" s="31">
        <v>5.1058459067179198</v>
      </c>
      <c r="L2873" s="31" t="s">
        <v>1355</v>
      </c>
      <c r="M2873" s="31">
        <f t="shared" si="107"/>
        <v>5.1058459067179198</v>
      </c>
      <c r="N2873" s="31">
        <f t="shared" si="105"/>
        <v>0</v>
      </c>
    </row>
    <row r="2874" spans="1:14" x14ac:dyDescent="0.45">
      <c r="A2874" s="31" t="str">
        <f t="shared" si="106"/>
        <v>E06000035_CIN episodes for children aged &lt;1 at 31st March 2019 with a parent or someone else in the household's disability identified as a factor at CIN assessment (excluding looked after children)_Number</v>
      </c>
      <c r="B2874" s="31" t="s">
        <v>351</v>
      </c>
      <c r="C2874" s="31" t="s">
        <v>352</v>
      </c>
      <c r="D2874" s="31" t="s">
        <v>474</v>
      </c>
      <c r="E2874" s="31" t="s">
        <v>475</v>
      </c>
      <c r="F2874" s="31" t="s">
        <v>209</v>
      </c>
      <c r="G2874" s="31" t="s">
        <v>210</v>
      </c>
      <c r="H2874" s="31" t="s">
        <v>743</v>
      </c>
      <c r="I2874" s="31">
        <v>17</v>
      </c>
      <c r="J2874" s="31">
        <v>3476</v>
      </c>
      <c r="K2874" s="31">
        <v>4.8906789413118501</v>
      </c>
      <c r="L2874" s="31" t="s">
        <v>1244</v>
      </c>
      <c r="M2874" s="31">
        <f t="shared" si="107"/>
        <v>4.8906789413118501</v>
      </c>
      <c r="N2874" s="31">
        <f t="shared" si="105"/>
        <v>0</v>
      </c>
    </row>
    <row r="2875" spans="1:14" x14ac:dyDescent="0.45">
      <c r="A2875" s="31" t="str">
        <f t="shared" si="106"/>
        <v>E10000017_CIN episodes for children aged &lt;1 at 31st March 2019 with a parent or someone else in the household's disability identified as a factor at CIN assessment (excluding looked after children)_Number</v>
      </c>
      <c r="B2875" s="31" t="s">
        <v>337</v>
      </c>
      <c r="C2875" s="31" t="s">
        <v>338</v>
      </c>
      <c r="D2875" s="31" t="s">
        <v>474</v>
      </c>
      <c r="E2875" s="31" t="s">
        <v>475</v>
      </c>
      <c r="F2875" s="31" t="s">
        <v>209</v>
      </c>
      <c r="G2875" s="31" t="s">
        <v>210</v>
      </c>
      <c r="H2875" s="31" t="s">
        <v>743</v>
      </c>
      <c r="I2875" s="31">
        <v>58</v>
      </c>
      <c r="J2875" s="31">
        <v>12376</v>
      </c>
      <c r="K2875" s="31">
        <v>4.6864899806076297</v>
      </c>
      <c r="L2875" s="31" t="s">
        <v>1278</v>
      </c>
      <c r="M2875" s="31">
        <f t="shared" si="107"/>
        <v>4.6864899806076297</v>
      </c>
      <c r="N2875" s="31">
        <f t="shared" si="105"/>
        <v>0</v>
      </c>
    </row>
    <row r="2876" spans="1:14" x14ac:dyDescent="0.45">
      <c r="A2876" s="31" t="str">
        <f t="shared" si="106"/>
        <v>E06000008_CIN episodes for children aged &lt;1 at 31st March 2019 with a parent or someone else in the household's disability identified as a factor at CIN assessment (excluding looked after children)_Number</v>
      </c>
      <c r="B2876" s="31" t="s">
        <v>247</v>
      </c>
      <c r="C2876" s="31" t="s">
        <v>248</v>
      </c>
      <c r="D2876" s="31" t="s">
        <v>474</v>
      </c>
      <c r="E2876" s="31" t="s">
        <v>475</v>
      </c>
      <c r="F2876" s="31" t="s">
        <v>209</v>
      </c>
      <c r="G2876" s="31" t="s">
        <v>210</v>
      </c>
      <c r="H2876" s="31" t="s">
        <v>743</v>
      </c>
      <c r="I2876" s="31" t="s">
        <v>1280</v>
      </c>
      <c r="J2876" s="31">
        <v>1998</v>
      </c>
      <c r="K2876" s="31" t="s">
        <v>1280</v>
      </c>
      <c r="L2876" s="31" t="s">
        <v>70</v>
      </c>
      <c r="M2876" s="31" t="s">
        <v>70</v>
      </c>
      <c r="N2876" s="31">
        <f t="shared" si="105"/>
        <v>0</v>
      </c>
    </row>
    <row r="2877" spans="1:14" x14ac:dyDescent="0.45">
      <c r="A2877" s="31" t="str">
        <f t="shared" si="106"/>
        <v>E06000009_CIN episodes for children aged &lt;1 at 31st March 2019 with a parent or someone else in the household's disability identified as a factor at CIN assessment (excluding looked after children)_Number</v>
      </c>
      <c r="B2877" s="31" t="s">
        <v>249</v>
      </c>
      <c r="C2877" s="31" t="s">
        <v>250</v>
      </c>
      <c r="D2877" s="31" t="s">
        <v>474</v>
      </c>
      <c r="E2877" s="31" t="s">
        <v>475</v>
      </c>
      <c r="F2877" s="31" t="s">
        <v>209</v>
      </c>
      <c r="G2877" s="31" t="s">
        <v>210</v>
      </c>
      <c r="H2877" s="31" t="s">
        <v>743</v>
      </c>
      <c r="I2877" s="31">
        <v>20</v>
      </c>
      <c r="J2877" s="31">
        <v>1627</v>
      </c>
      <c r="K2877" s="31">
        <v>12.2925629993854</v>
      </c>
      <c r="L2877" s="31" t="s">
        <v>1372</v>
      </c>
      <c r="M2877" s="31">
        <f t="shared" si="107"/>
        <v>12.2925629993854</v>
      </c>
      <c r="N2877" s="31">
        <f t="shared" si="105"/>
        <v>0</v>
      </c>
    </row>
    <row r="2878" spans="1:14" x14ac:dyDescent="0.45">
      <c r="A2878" s="31" t="str">
        <f t="shared" si="106"/>
        <v>E10000024_CIN episodes for children aged &lt;1 at 31st March 2019 with a parent or someone else in the household's disability identified as a factor at CIN assessment (excluding looked after children)_Number</v>
      </c>
      <c r="B2878" s="31" t="s">
        <v>572</v>
      </c>
      <c r="C2878" s="31" t="s">
        <v>573</v>
      </c>
      <c r="D2878" s="31" t="s">
        <v>474</v>
      </c>
      <c r="E2878" s="31" t="s">
        <v>475</v>
      </c>
      <c r="F2878" s="31" t="s">
        <v>209</v>
      </c>
      <c r="G2878" s="31" t="s">
        <v>210</v>
      </c>
      <c r="H2878" s="31" t="s">
        <v>743</v>
      </c>
      <c r="I2878" s="31">
        <v>32</v>
      </c>
      <c r="J2878" s="31">
        <v>8216</v>
      </c>
      <c r="K2878" s="31">
        <v>3.8948393378773098</v>
      </c>
      <c r="L2878" s="31" t="s">
        <v>1274</v>
      </c>
      <c r="M2878" s="31">
        <f t="shared" si="107"/>
        <v>3.8948393378773098</v>
      </c>
      <c r="N2878" s="31">
        <f t="shared" si="105"/>
        <v>0</v>
      </c>
    </row>
    <row r="2879" spans="1:14" x14ac:dyDescent="0.45">
      <c r="A2879" s="31" t="str">
        <f t="shared" si="106"/>
        <v>E06000018_CIN episodes for children aged &lt;1 at 31st March 2019 with a parent or someone else in the household's disability identified as a factor at CIN assessment (excluding looked after children)_Number</v>
      </c>
      <c r="B2879" s="31" t="s">
        <v>373</v>
      </c>
      <c r="C2879" s="31" t="s">
        <v>374</v>
      </c>
      <c r="D2879" s="31" t="s">
        <v>474</v>
      </c>
      <c r="E2879" s="31" t="s">
        <v>475</v>
      </c>
      <c r="F2879" s="31" t="s">
        <v>209</v>
      </c>
      <c r="G2879" s="31" t="s">
        <v>210</v>
      </c>
      <c r="H2879" s="31" t="s">
        <v>743</v>
      </c>
      <c r="I2879" s="31">
        <v>23</v>
      </c>
      <c r="J2879" s="31">
        <v>4006</v>
      </c>
      <c r="K2879" s="31">
        <v>5.74138791812282</v>
      </c>
      <c r="L2879" s="31" t="s">
        <v>1298</v>
      </c>
      <c r="M2879" s="31">
        <f t="shared" si="107"/>
        <v>5.74138791812282</v>
      </c>
      <c r="N2879" s="31">
        <f t="shared" si="105"/>
        <v>0</v>
      </c>
    </row>
    <row r="2880" spans="1:14" x14ac:dyDescent="0.45">
      <c r="A2880" s="31" t="str">
        <f t="shared" si="106"/>
        <v>E06000051_CIN episodes for children aged &lt;1 at 31st March 2019 with a parent or someone else in the household's disability identified as a factor at CIN assessment (excluding looked after children)_Number</v>
      </c>
      <c r="B2880" s="31" t="s">
        <v>403</v>
      </c>
      <c r="C2880" s="31" t="s">
        <v>166</v>
      </c>
      <c r="D2880" s="31" t="s">
        <v>474</v>
      </c>
      <c r="E2880" s="31" t="s">
        <v>475</v>
      </c>
      <c r="F2880" s="31" t="s">
        <v>209</v>
      </c>
      <c r="G2880" s="31" t="s">
        <v>210</v>
      </c>
      <c r="H2880" s="31" t="s">
        <v>743</v>
      </c>
      <c r="I2880" s="31" t="s">
        <v>1280</v>
      </c>
      <c r="J2880" s="31">
        <v>2806</v>
      </c>
      <c r="K2880" s="31" t="s">
        <v>1280</v>
      </c>
      <c r="L2880" s="31" t="s">
        <v>70</v>
      </c>
      <c r="M2880" s="31" t="s">
        <v>70</v>
      </c>
      <c r="N2880" s="31">
        <f t="shared" si="105"/>
        <v>0</v>
      </c>
    </row>
    <row r="2881" spans="1:14" x14ac:dyDescent="0.45">
      <c r="A2881" s="31" t="str">
        <f t="shared" si="106"/>
        <v>E06000020_CIN episodes for children aged &lt;1 at 31st March 2019 with a parent or someone else in the household's disability identified as a factor at CIN assessment (excluding looked after children)_Number</v>
      </c>
      <c r="B2881" s="31" t="s">
        <v>570</v>
      </c>
      <c r="C2881" s="31" t="s">
        <v>730</v>
      </c>
      <c r="D2881" s="31" t="s">
        <v>474</v>
      </c>
      <c r="E2881" s="31" t="s">
        <v>475</v>
      </c>
      <c r="F2881" s="31" t="s">
        <v>209</v>
      </c>
      <c r="G2881" s="31" t="s">
        <v>210</v>
      </c>
      <c r="H2881" s="31" t="s">
        <v>743</v>
      </c>
      <c r="I2881" s="31" t="s">
        <v>1280</v>
      </c>
      <c r="J2881" s="31">
        <v>2075</v>
      </c>
      <c r="K2881" s="31" t="s">
        <v>1280</v>
      </c>
      <c r="L2881" s="31" t="s">
        <v>70</v>
      </c>
      <c r="M2881" s="31" t="s">
        <v>70</v>
      </c>
      <c r="N2881" s="31">
        <f t="shared" si="105"/>
        <v>0</v>
      </c>
    </row>
    <row r="2882" spans="1:14" x14ac:dyDescent="0.45">
      <c r="A2882" s="31" t="str">
        <f t="shared" si="106"/>
        <v>E06000049_CIN episodes for children aged &lt;1 at 31st March 2019 with a parent or someone else in the household's disability identified as a factor at CIN assessment (excluding looked after children)_Number</v>
      </c>
      <c r="B2882" s="31" t="s">
        <v>541</v>
      </c>
      <c r="C2882" s="31" t="s">
        <v>718</v>
      </c>
      <c r="D2882" s="31" t="s">
        <v>474</v>
      </c>
      <c r="E2882" s="31" t="s">
        <v>475</v>
      </c>
      <c r="F2882" s="31" t="s">
        <v>209</v>
      </c>
      <c r="G2882" s="31" t="s">
        <v>210</v>
      </c>
      <c r="H2882" s="31" t="s">
        <v>743</v>
      </c>
      <c r="I2882" s="31">
        <v>10</v>
      </c>
      <c r="J2882" s="31">
        <v>3921</v>
      </c>
      <c r="K2882" s="31">
        <v>2.5503698036215301</v>
      </c>
      <c r="L2882" s="31" t="s">
        <v>1366</v>
      </c>
      <c r="M2882" s="31">
        <f t="shared" si="107"/>
        <v>2.5503698036215301</v>
      </c>
      <c r="N2882" s="31">
        <f t="shared" si="105"/>
        <v>0</v>
      </c>
    </row>
    <row r="2883" spans="1:14" x14ac:dyDescent="0.45">
      <c r="A2883" s="31" t="str">
        <f t="shared" si="106"/>
        <v>E06000050_CIN episodes for children aged &lt;1 at 31st March 2019 with a parent or someone else in the household's disability identified as a factor at CIN assessment (excluding looked after children)_Number</v>
      </c>
      <c r="B2883" s="31" t="s">
        <v>281</v>
      </c>
      <c r="C2883" s="31" t="s">
        <v>282</v>
      </c>
      <c r="D2883" s="31" t="s">
        <v>474</v>
      </c>
      <c r="E2883" s="31" t="s">
        <v>475</v>
      </c>
      <c r="F2883" s="31" t="s">
        <v>209</v>
      </c>
      <c r="G2883" s="31" t="s">
        <v>210</v>
      </c>
      <c r="H2883" s="31" t="s">
        <v>743</v>
      </c>
      <c r="I2883" s="31">
        <v>11</v>
      </c>
      <c r="J2883" s="31">
        <v>3487</v>
      </c>
      <c r="K2883" s="31">
        <v>3.1545741324921099</v>
      </c>
      <c r="L2883" s="31" t="s">
        <v>1362</v>
      </c>
      <c r="M2883" s="31">
        <f t="shared" si="107"/>
        <v>3.1545741324921099</v>
      </c>
      <c r="N2883" s="31">
        <f t="shared" ref="N2883:N2946" si="108">IF(OR(C2883="City of London",C2883="Isles of Scilly"),1,0)</f>
        <v>0</v>
      </c>
    </row>
    <row r="2884" spans="1:14" x14ac:dyDescent="0.45">
      <c r="A2884" s="31" t="str">
        <f t="shared" si="106"/>
        <v>E06000052_CIN episodes for children aged &lt;1 at 31st March 2019 with a parent or someone else in the household's disability identified as a factor at CIN assessment (excluding looked after children)_Number</v>
      </c>
      <c r="B2884" s="31" t="s">
        <v>482</v>
      </c>
      <c r="C2884" s="31" t="s">
        <v>720</v>
      </c>
      <c r="D2884" s="31" t="s">
        <v>474</v>
      </c>
      <c r="E2884" s="31" t="s">
        <v>475</v>
      </c>
      <c r="F2884" s="31" t="s">
        <v>209</v>
      </c>
      <c r="G2884" s="31" t="s">
        <v>210</v>
      </c>
      <c r="H2884" s="31" t="s">
        <v>743</v>
      </c>
      <c r="I2884" s="31">
        <v>11</v>
      </c>
      <c r="J2884" s="31">
        <v>5246</v>
      </c>
      <c r="K2884" s="31">
        <v>2.0968356843309199</v>
      </c>
      <c r="L2884" s="31" t="s">
        <v>1361</v>
      </c>
      <c r="M2884" s="31">
        <f t="shared" si="107"/>
        <v>2.0968356843309199</v>
      </c>
      <c r="N2884" s="31">
        <f t="shared" si="108"/>
        <v>0</v>
      </c>
    </row>
    <row r="2885" spans="1:14" x14ac:dyDescent="0.45">
      <c r="A2885" s="31" t="str">
        <f t="shared" si="106"/>
        <v>E10000006_CIN episodes for children aged &lt;1 at 31st March 2019 with a parent or someone else in the household's disability identified as a factor at CIN assessment (excluding looked after children)_Number</v>
      </c>
      <c r="B2885" s="31" t="s">
        <v>285</v>
      </c>
      <c r="C2885" s="31" t="s">
        <v>286</v>
      </c>
      <c r="D2885" s="31" t="s">
        <v>474</v>
      </c>
      <c r="E2885" s="31" t="s">
        <v>475</v>
      </c>
      <c r="F2885" s="31" t="s">
        <v>209</v>
      </c>
      <c r="G2885" s="31" t="s">
        <v>210</v>
      </c>
      <c r="H2885" s="31" t="s">
        <v>743</v>
      </c>
      <c r="I2885" s="31">
        <v>19</v>
      </c>
      <c r="J2885" s="31">
        <v>4366</v>
      </c>
      <c r="K2885" s="31">
        <v>4.3518094365552003</v>
      </c>
      <c r="L2885" s="31" t="s">
        <v>1300</v>
      </c>
      <c r="M2885" s="31">
        <f t="shared" si="107"/>
        <v>4.3518094365552003</v>
      </c>
      <c r="N2885" s="31">
        <f t="shared" si="108"/>
        <v>0</v>
      </c>
    </row>
    <row r="2886" spans="1:14" x14ac:dyDescent="0.45">
      <c r="A2886" s="31" t="str">
        <f t="shared" si="106"/>
        <v>E10000013_CIN episodes for children aged &lt;1 at 31st March 2019 with a parent or someone else in the household's disability identified as a factor at CIN assessment (excluding looked after children)_Number</v>
      </c>
      <c r="B2886" s="31" t="s">
        <v>307</v>
      </c>
      <c r="C2886" s="31" t="s">
        <v>308</v>
      </c>
      <c r="D2886" s="31" t="s">
        <v>474</v>
      </c>
      <c r="E2886" s="31" t="s">
        <v>475</v>
      </c>
      <c r="F2886" s="31" t="s">
        <v>209</v>
      </c>
      <c r="G2886" s="31" t="s">
        <v>210</v>
      </c>
      <c r="H2886" s="31" t="s">
        <v>743</v>
      </c>
      <c r="I2886" s="31">
        <v>34</v>
      </c>
      <c r="J2886" s="31">
        <v>6595</v>
      </c>
      <c r="K2886" s="31">
        <v>5.1554207733131197</v>
      </c>
      <c r="L2886" s="31" t="s">
        <v>1349</v>
      </c>
      <c r="M2886" s="31">
        <f t="shared" si="107"/>
        <v>5.1554207733131197</v>
      </c>
      <c r="N2886" s="31">
        <f t="shared" si="108"/>
        <v>0</v>
      </c>
    </row>
    <row r="2887" spans="1:14" x14ac:dyDescent="0.45">
      <c r="A2887" s="31" t="str">
        <f t="shared" si="106"/>
        <v>E10000015_CIN episodes for children aged &lt;1 at 31st March 2019 with a parent or someone else in the household's disability identified as a factor at CIN assessment (excluding looked after children)_Number</v>
      </c>
      <c r="B2887" s="31" t="s">
        <v>319</v>
      </c>
      <c r="C2887" s="31" t="s">
        <v>320</v>
      </c>
      <c r="D2887" s="31" t="s">
        <v>474</v>
      </c>
      <c r="E2887" s="31" t="s">
        <v>475</v>
      </c>
      <c r="F2887" s="31" t="s">
        <v>209</v>
      </c>
      <c r="G2887" s="31" t="s">
        <v>210</v>
      </c>
      <c r="H2887" s="31" t="s">
        <v>743</v>
      </c>
      <c r="I2887" s="31">
        <v>28</v>
      </c>
      <c r="J2887" s="31">
        <v>14155</v>
      </c>
      <c r="K2887" s="31">
        <v>1.97809961144472</v>
      </c>
      <c r="L2887" s="31" t="s">
        <v>1382</v>
      </c>
      <c r="M2887" s="31">
        <f t="shared" si="107"/>
        <v>1.97809961144472</v>
      </c>
      <c r="N2887" s="31">
        <f t="shared" si="108"/>
        <v>0</v>
      </c>
    </row>
    <row r="2888" spans="1:14" x14ac:dyDescent="0.45">
      <c r="A2888" s="31" t="str">
        <f t="shared" si="106"/>
        <v>E06000046_CIN episodes for children aged &lt;1 at 31st March 2019 with a parent or someone else in the household's disability identified as a factor at CIN assessment (excluding looked after children)_Number</v>
      </c>
      <c r="B2888" s="31" t="s">
        <v>325</v>
      </c>
      <c r="C2888" s="31" t="s">
        <v>326</v>
      </c>
      <c r="D2888" s="31" t="s">
        <v>474</v>
      </c>
      <c r="E2888" s="31" t="s">
        <v>475</v>
      </c>
      <c r="F2888" s="31" t="s">
        <v>209</v>
      </c>
      <c r="G2888" s="31" t="s">
        <v>210</v>
      </c>
      <c r="H2888" s="31" t="s">
        <v>743</v>
      </c>
      <c r="I2888" s="31" t="s">
        <v>1280</v>
      </c>
      <c r="J2888" s="31">
        <v>1144</v>
      </c>
      <c r="K2888" s="31" t="s">
        <v>1280</v>
      </c>
      <c r="L2888" s="31" t="s">
        <v>70</v>
      </c>
      <c r="M2888" s="31" t="s">
        <v>70</v>
      </c>
      <c r="N2888" s="31">
        <f t="shared" si="108"/>
        <v>0</v>
      </c>
    </row>
    <row r="2889" spans="1:14" x14ac:dyDescent="0.45">
      <c r="A2889" s="31" t="str">
        <f t="shared" si="106"/>
        <v>E10000019_CIN episodes for children aged &lt;1 at 31st March 2019 with a parent or someone else in the household's disability identified as a factor at CIN assessment (excluding looked after children)_Number</v>
      </c>
      <c r="B2889" s="31" t="s">
        <v>345</v>
      </c>
      <c r="C2889" s="31" t="s">
        <v>346</v>
      </c>
      <c r="D2889" s="31" t="s">
        <v>474</v>
      </c>
      <c r="E2889" s="31" t="s">
        <v>475</v>
      </c>
      <c r="F2889" s="31" t="s">
        <v>209</v>
      </c>
      <c r="G2889" s="31" t="s">
        <v>210</v>
      </c>
      <c r="H2889" s="31" t="s">
        <v>743</v>
      </c>
      <c r="I2889" s="31">
        <v>35</v>
      </c>
      <c r="J2889" s="31">
        <v>7363</v>
      </c>
      <c r="K2889" s="31">
        <v>4.7534972158087703</v>
      </c>
      <c r="L2889" s="31" t="s">
        <v>1337</v>
      </c>
      <c r="M2889" s="31">
        <f t="shared" si="107"/>
        <v>4.7534972158087703</v>
      </c>
      <c r="N2889" s="31">
        <f t="shared" si="108"/>
        <v>0</v>
      </c>
    </row>
    <row r="2890" spans="1:14" x14ac:dyDescent="0.45">
      <c r="A2890" s="31" t="str">
        <f t="shared" si="106"/>
        <v>E10000020_CIN episodes for children aged &lt;1 at 31st March 2019 with a parent or someone else in the household's disability identified as a factor at CIN assessment (excluding looked after children)_Number</v>
      </c>
      <c r="B2890" s="31" t="s">
        <v>361</v>
      </c>
      <c r="C2890" s="31" t="s">
        <v>362</v>
      </c>
      <c r="D2890" s="31" t="s">
        <v>474</v>
      </c>
      <c r="E2890" s="31" t="s">
        <v>475</v>
      </c>
      <c r="F2890" s="31" t="s">
        <v>209</v>
      </c>
      <c r="G2890" s="31" t="s">
        <v>210</v>
      </c>
      <c r="H2890" s="31" t="s">
        <v>743</v>
      </c>
      <c r="I2890" s="31">
        <v>38</v>
      </c>
      <c r="J2890" s="31">
        <v>8492</v>
      </c>
      <c r="K2890" s="31">
        <v>4.4747998115873804</v>
      </c>
      <c r="L2890" s="31" t="s">
        <v>1306</v>
      </c>
      <c r="M2890" s="31">
        <f t="shared" si="107"/>
        <v>4.4747998115873804</v>
      </c>
      <c r="N2890" s="31">
        <f t="shared" si="108"/>
        <v>0</v>
      </c>
    </row>
    <row r="2891" spans="1:14" x14ac:dyDescent="0.45">
      <c r="A2891" s="31" t="str">
        <f t="shared" ref="A2891:A2954" si="109">CONCATENATE(B2891,"_",G2891,"_",H2891)</f>
        <v>E10000021_CIN episodes for children aged &lt;1 at 31st March 2019 with a parent or someone else in the household's disability identified as a factor at CIN assessment (excluding looked after children)_Number</v>
      </c>
      <c r="B2891" s="31" t="s">
        <v>371</v>
      </c>
      <c r="C2891" s="31" t="s">
        <v>372</v>
      </c>
      <c r="D2891" s="31" t="s">
        <v>474</v>
      </c>
      <c r="E2891" s="31" t="s">
        <v>475</v>
      </c>
      <c r="F2891" s="31" t="s">
        <v>209</v>
      </c>
      <c r="G2891" s="31" t="s">
        <v>210</v>
      </c>
      <c r="H2891" s="31" t="s">
        <v>743</v>
      </c>
      <c r="I2891" s="31">
        <v>36</v>
      </c>
      <c r="J2891" s="31">
        <v>8891</v>
      </c>
      <c r="K2891" s="31">
        <v>4.0490383533910697</v>
      </c>
      <c r="L2891" s="31" t="s">
        <v>1311</v>
      </c>
      <c r="M2891" s="31">
        <f t="shared" si="107"/>
        <v>4.0490383533910697</v>
      </c>
      <c r="N2891" s="31">
        <f t="shared" si="108"/>
        <v>0</v>
      </c>
    </row>
    <row r="2892" spans="1:14" x14ac:dyDescent="0.45">
      <c r="A2892" s="31" t="str">
        <f t="shared" si="109"/>
        <v>E06000048_CIN episodes for children aged &lt;1 at 31st March 2019 with a parent or someone else in the household's disability identified as a factor at CIN assessment (excluding looked after children)_Number</v>
      </c>
      <c r="B2892" s="31" t="s">
        <v>484</v>
      </c>
      <c r="C2892" s="31" t="s">
        <v>705</v>
      </c>
      <c r="D2892" s="31" t="s">
        <v>474</v>
      </c>
      <c r="E2892" s="31" t="s">
        <v>475</v>
      </c>
      <c r="F2892" s="31" t="s">
        <v>209</v>
      </c>
      <c r="G2892" s="31" t="s">
        <v>210</v>
      </c>
      <c r="H2892" s="31" t="s">
        <v>743</v>
      </c>
      <c r="I2892" s="31">
        <v>19</v>
      </c>
      <c r="J2892" s="31">
        <v>2874</v>
      </c>
      <c r="K2892" s="31">
        <v>6.6109951287404298</v>
      </c>
      <c r="L2892" s="31" t="s">
        <v>1301</v>
      </c>
      <c r="M2892" s="31">
        <f t="shared" ref="M2892:M2955" si="110">K2892</f>
        <v>6.6109951287404298</v>
      </c>
      <c r="N2892" s="31">
        <f t="shared" si="108"/>
        <v>0</v>
      </c>
    </row>
    <row r="2893" spans="1:14" x14ac:dyDescent="0.45">
      <c r="A2893" s="31" t="str">
        <f t="shared" si="109"/>
        <v>E10000025_CIN episodes for children aged &lt;1 at 31st March 2019 with a parent or someone else in the household's disability identified as a factor at CIN assessment (excluding looked after children)_Number</v>
      </c>
      <c r="B2893" s="31" t="s">
        <v>377</v>
      </c>
      <c r="C2893" s="31" t="s">
        <v>378</v>
      </c>
      <c r="D2893" s="31" t="s">
        <v>474</v>
      </c>
      <c r="E2893" s="31" t="s">
        <v>475</v>
      </c>
      <c r="F2893" s="31" t="s">
        <v>209</v>
      </c>
      <c r="G2893" s="31" t="s">
        <v>210</v>
      </c>
      <c r="H2893" s="31" t="s">
        <v>743</v>
      </c>
      <c r="I2893" s="31">
        <v>23</v>
      </c>
      <c r="J2893" s="31">
        <v>7481</v>
      </c>
      <c r="K2893" s="31">
        <v>3.0744552867263701</v>
      </c>
      <c r="L2893" s="31" t="s">
        <v>1358</v>
      </c>
      <c r="M2893" s="31">
        <f t="shared" si="110"/>
        <v>3.0744552867263701</v>
      </c>
      <c r="N2893" s="31">
        <f t="shared" si="108"/>
        <v>0</v>
      </c>
    </row>
    <row r="2894" spans="1:14" x14ac:dyDescent="0.45">
      <c r="A2894" s="31" t="str">
        <f t="shared" si="109"/>
        <v>E10000027_CIN episodes for children aged &lt;1 at 31st March 2019 with a parent or someone else in the household's disability identified as a factor at CIN assessment (excluding looked after children)_Number</v>
      </c>
      <c r="B2894" s="31" t="s">
        <v>406</v>
      </c>
      <c r="C2894" s="31" t="s">
        <v>407</v>
      </c>
      <c r="D2894" s="31" t="s">
        <v>474</v>
      </c>
      <c r="E2894" s="31" t="s">
        <v>475</v>
      </c>
      <c r="F2894" s="31" t="s">
        <v>209</v>
      </c>
      <c r="G2894" s="31" t="s">
        <v>210</v>
      </c>
      <c r="H2894" s="31" t="s">
        <v>743</v>
      </c>
      <c r="I2894" s="31">
        <v>20</v>
      </c>
      <c r="J2894" s="31">
        <v>5401</v>
      </c>
      <c r="K2894" s="31">
        <v>3.7030179596371</v>
      </c>
      <c r="L2894" s="31" t="s">
        <v>1344</v>
      </c>
      <c r="M2894" s="31">
        <f t="shared" si="110"/>
        <v>3.7030179596371</v>
      </c>
      <c r="N2894" s="31">
        <f t="shared" si="108"/>
        <v>0</v>
      </c>
    </row>
    <row r="2895" spans="1:14" x14ac:dyDescent="0.45">
      <c r="A2895" s="31" t="str">
        <f t="shared" si="109"/>
        <v>E10000029_CIN episodes for children aged &lt;1 at 31st March 2019 with a parent or someone else in the household's disability identified as a factor at CIN assessment (excluding looked after children)_Number</v>
      </c>
      <c r="B2895" s="31" t="s">
        <v>426</v>
      </c>
      <c r="C2895" s="31" t="s">
        <v>427</v>
      </c>
      <c r="D2895" s="31" t="s">
        <v>474</v>
      </c>
      <c r="E2895" s="31" t="s">
        <v>475</v>
      </c>
      <c r="F2895" s="31" t="s">
        <v>209</v>
      </c>
      <c r="G2895" s="31" t="s">
        <v>210</v>
      </c>
      <c r="H2895" s="31" t="s">
        <v>743</v>
      </c>
      <c r="I2895" s="31">
        <v>29</v>
      </c>
      <c r="J2895" s="31">
        <v>7605</v>
      </c>
      <c r="K2895" s="31">
        <v>3.81328073635766</v>
      </c>
      <c r="L2895" s="31" t="s">
        <v>1339</v>
      </c>
      <c r="M2895" s="31">
        <f t="shared" si="110"/>
        <v>3.81328073635766</v>
      </c>
      <c r="N2895" s="31">
        <f t="shared" si="108"/>
        <v>0</v>
      </c>
    </row>
    <row r="2896" spans="1:14" x14ac:dyDescent="0.45">
      <c r="A2896" s="31" t="str">
        <f t="shared" si="109"/>
        <v>E10000030_CIN episodes for children aged &lt;1 at 31st March 2019 with a parent or someone else in the household's disability identified as a factor at CIN assessment (excluding looked after children)_Number</v>
      </c>
      <c r="B2896" s="31" t="s">
        <v>430</v>
      </c>
      <c r="C2896" s="31" t="s">
        <v>431</v>
      </c>
      <c r="D2896" s="31" t="s">
        <v>474</v>
      </c>
      <c r="E2896" s="31" t="s">
        <v>475</v>
      </c>
      <c r="F2896" s="31" t="s">
        <v>209</v>
      </c>
      <c r="G2896" s="31" t="s">
        <v>210</v>
      </c>
      <c r="H2896" s="31" t="s">
        <v>743</v>
      </c>
      <c r="I2896" s="31">
        <v>31</v>
      </c>
      <c r="J2896" s="31">
        <v>12975</v>
      </c>
      <c r="K2896" s="31">
        <v>2.3892100192678201</v>
      </c>
      <c r="L2896" s="31" t="s">
        <v>1369</v>
      </c>
      <c r="M2896" s="31">
        <f t="shared" si="110"/>
        <v>2.3892100192678201</v>
      </c>
      <c r="N2896" s="31">
        <f t="shared" si="108"/>
        <v>0</v>
      </c>
    </row>
    <row r="2897" spans="1:14" x14ac:dyDescent="0.45">
      <c r="A2897" s="31" t="str">
        <f t="shared" si="109"/>
        <v>E10000031_CIN episodes for children aged &lt;1 at 31st March 2019 with a parent or someone else in the household's disability identified as a factor at CIN assessment (excluding looked after children)_Number</v>
      </c>
      <c r="B2897" s="31" t="s">
        <v>454</v>
      </c>
      <c r="C2897" s="31" t="s">
        <v>455</v>
      </c>
      <c r="D2897" s="31" t="s">
        <v>474</v>
      </c>
      <c r="E2897" s="31" t="s">
        <v>475</v>
      </c>
      <c r="F2897" s="31" t="s">
        <v>209</v>
      </c>
      <c r="G2897" s="31" t="s">
        <v>210</v>
      </c>
      <c r="H2897" s="31" t="s">
        <v>743</v>
      </c>
      <c r="I2897" s="31">
        <v>9</v>
      </c>
      <c r="J2897" s="31">
        <v>6079</v>
      </c>
      <c r="K2897" s="31">
        <v>1.4805066622799801</v>
      </c>
      <c r="L2897" s="31" t="s">
        <v>1367</v>
      </c>
      <c r="M2897" s="31">
        <f t="shared" si="110"/>
        <v>1.4805066622799801</v>
      </c>
      <c r="N2897" s="31">
        <f t="shared" si="108"/>
        <v>0</v>
      </c>
    </row>
    <row r="2898" spans="1:14" x14ac:dyDescent="0.45">
      <c r="A2898" s="31" t="str">
        <f t="shared" si="109"/>
        <v>E10000032_CIN episodes for children aged &lt;1 at 31st March 2019 with a parent or someone else in the household's disability identified as a factor at CIN assessment (excluding looked after children)_Number</v>
      </c>
      <c r="B2898" s="31" t="s">
        <v>458</v>
      </c>
      <c r="C2898" s="31" t="s">
        <v>459</v>
      </c>
      <c r="D2898" s="31" t="s">
        <v>474</v>
      </c>
      <c r="E2898" s="31" t="s">
        <v>475</v>
      </c>
      <c r="F2898" s="31" t="s">
        <v>209</v>
      </c>
      <c r="G2898" s="31" t="s">
        <v>210</v>
      </c>
      <c r="H2898" s="31" t="s">
        <v>743</v>
      </c>
      <c r="I2898" s="31">
        <v>27</v>
      </c>
      <c r="J2898" s="31">
        <v>8578</v>
      </c>
      <c r="K2898" s="31">
        <v>3.1475868500816002</v>
      </c>
      <c r="L2898" s="31" t="s">
        <v>1358</v>
      </c>
      <c r="M2898" s="31">
        <f t="shared" si="110"/>
        <v>3.1475868500816002</v>
      </c>
      <c r="N2898" s="31">
        <f t="shared" si="108"/>
        <v>0</v>
      </c>
    </row>
    <row r="2899" spans="1:14" x14ac:dyDescent="0.45">
      <c r="A2899" s="31" t="str">
        <f t="shared" si="109"/>
        <v>NA_CIN episodes for children aged &lt;1 at 31st March 2019 with any of the so called'toxic trio' identified as a factor at CIN assessment (excluding looked after children)_Number</v>
      </c>
      <c r="B2899" s="31" t="s">
        <v>13</v>
      </c>
      <c r="C2899" s="31" t="s">
        <v>737</v>
      </c>
      <c r="D2899" s="31" t="s">
        <v>474</v>
      </c>
      <c r="E2899" s="31" t="s">
        <v>475</v>
      </c>
      <c r="F2899" s="31" t="s">
        <v>22</v>
      </c>
      <c r="G2899" s="31" t="s">
        <v>104</v>
      </c>
      <c r="H2899" s="31" t="s">
        <v>743</v>
      </c>
      <c r="I2899" s="31">
        <v>17226</v>
      </c>
      <c r="J2899" s="31">
        <v>637834</v>
      </c>
      <c r="K2899" s="31">
        <f>I2899/J2899*1000</f>
        <v>27.007026906687319</v>
      </c>
      <c r="L2899" s="31" t="str">
        <f>CONCATENATE(ROUND(K2899,2)," per 1000 under 1 yr olds")</f>
        <v>27.01 per 1000 under 1 yr olds</v>
      </c>
      <c r="M2899" s="31">
        <f t="shared" si="110"/>
        <v>27.007026906687319</v>
      </c>
      <c r="N2899" s="31">
        <f t="shared" si="108"/>
        <v>0</v>
      </c>
    </row>
    <row r="2900" spans="1:14" x14ac:dyDescent="0.45">
      <c r="A2900" s="31" t="str">
        <f t="shared" si="109"/>
        <v>E09000001_CIN episodes for children aged &lt;1 at 31st March 2019 with any of the so called'toxic trio' identified as a factor at CIN assessment (excluding looked after children)_Number</v>
      </c>
      <c r="B2900" s="31" t="s">
        <v>582</v>
      </c>
      <c r="C2900" s="31" t="s">
        <v>583</v>
      </c>
      <c r="D2900" s="31" t="s">
        <v>474</v>
      </c>
      <c r="E2900" s="31" t="s">
        <v>475</v>
      </c>
      <c r="F2900" s="31" t="s">
        <v>22</v>
      </c>
      <c r="G2900" s="31" t="s">
        <v>104</v>
      </c>
      <c r="H2900" s="31" t="s">
        <v>743</v>
      </c>
      <c r="I2900" s="31">
        <v>0</v>
      </c>
      <c r="J2900" s="31">
        <v>73</v>
      </c>
      <c r="K2900" s="31">
        <v>0</v>
      </c>
      <c r="L2900" s="31" t="s">
        <v>1112</v>
      </c>
      <c r="M2900" s="31">
        <f t="shared" si="110"/>
        <v>0</v>
      </c>
      <c r="N2900" s="31">
        <f t="shared" si="108"/>
        <v>1</v>
      </c>
    </row>
    <row r="2901" spans="1:14" x14ac:dyDescent="0.45">
      <c r="A2901" s="31" t="str">
        <f t="shared" si="109"/>
        <v>E09000007_CIN episodes for children aged &lt;1 at 31st March 2019 with any of the so called'toxic trio' identified as a factor at CIN assessment (excluding looked after children)_Number</v>
      </c>
      <c r="B2901" s="31" t="s">
        <v>277</v>
      </c>
      <c r="C2901" s="31" t="s">
        <v>278</v>
      </c>
      <c r="D2901" s="31" t="s">
        <v>474</v>
      </c>
      <c r="E2901" s="31" t="s">
        <v>475</v>
      </c>
      <c r="F2901" s="31" t="s">
        <v>22</v>
      </c>
      <c r="G2901" s="31" t="s">
        <v>104</v>
      </c>
      <c r="H2901" s="31" t="s">
        <v>743</v>
      </c>
      <c r="I2901" s="31">
        <v>76</v>
      </c>
      <c r="J2901" s="31">
        <v>2541</v>
      </c>
      <c r="K2901" s="31">
        <v>29.909484454939001</v>
      </c>
      <c r="L2901" s="31" t="s">
        <v>1386</v>
      </c>
      <c r="M2901" s="31">
        <f t="shared" si="110"/>
        <v>29.909484454939001</v>
      </c>
      <c r="N2901" s="31">
        <f t="shared" si="108"/>
        <v>0</v>
      </c>
    </row>
    <row r="2902" spans="1:14" x14ac:dyDescent="0.45">
      <c r="A2902" s="31" t="str">
        <f t="shared" si="109"/>
        <v>E09000011_CIN episodes for children aged &lt;1 at 31st March 2019 with any of the so called'toxic trio' identified as a factor at CIN assessment (excluding looked after children)_Number</v>
      </c>
      <c r="B2902" s="31" t="s">
        <v>518</v>
      </c>
      <c r="C2902" s="31" t="s">
        <v>519</v>
      </c>
      <c r="D2902" s="31" t="s">
        <v>474</v>
      </c>
      <c r="E2902" s="31" t="s">
        <v>475</v>
      </c>
      <c r="F2902" s="31" t="s">
        <v>22</v>
      </c>
      <c r="G2902" s="31" t="s">
        <v>104</v>
      </c>
      <c r="H2902" s="31" t="s">
        <v>743</v>
      </c>
      <c r="I2902" s="31">
        <v>105</v>
      </c>
      <c r="J2902" s="31">
        <v>4393</v>
      </c>
      <c r="K2902" s="31">
        <v>23.901661734577701</v>
      </c>
      <c r="L2902" s="31" t="s">
        <v>1272</v>
      </c>
      <c r="M2902" s="31">
        <f t="shared" si="110"/>
        <v>23.901661734577701</v>
      </c>
      <c r="N2902" s="31">
        <f t="shared" si="108"/>
        <v>0</v>
      </c>
    </row>
    <row r="2903" spans="1:14" x14ac:dyDescent="0.45">
      <c r="A2903" s="31" t="str">
        <f t="shared" si="109"/>
        <v>E09000012_CIN episodes for children aged &lt;1 at 31st March 2019 with any of the so called'toxic trio' identified as a factor at CIN assessment (excluding looked after children)_Number</v>
      </c>
      <c r="B2903" s="31" t="s">
        <v>498</v>
      </c>
      <c r="C2903" s="31" t="s">
        <v>499</v>
      </c>
      <c r="D2903" s="31" t="s">
        <v>474</v>
      </c>
      <c r="E2903" s="31" t="s">
        <v>475</v>
      </c>
      <c r="F2903" s="31" t="s">
        <v>22</v>
      </c>
      <c r="G2903" s="31" t="s">
        <v>104</v>
      </c>
      <c r="H2903" s="31" t="s">
        <v>743</v>
      </c>
      <c r="I2903" s="31">
        <v>153</v>
      </c>
      <c r="J2903" s="31">
        <v>4211</v>
      </c>
      <c r="K2903" s="31">
        <v>36.333412491094698</v>
      </c>
      <c r="L2903" s="31" t="s">
        <v>1387</v>
      </c>
      <c r="M2903" s="31">
        <f t="shared" si="110"/>
        <v>36.333412491094698</v>
      </c>
      <c r="N2903" s="31">
        <f t="shared" si="108"/>
        <v>0</v>
      </c>
    </row>
    <row r="2904" spans="1:14" x14ac:dyDescent="0.45">
      <c r="A2904" s="31" t="str">
        <f t="shared" si="109"/>
        <v>E09000013_CIN episodes for children aged &lt;1 at 31st March 2019 with any of the so called'toxic trio' identified as a factor at CIN assessment (excluding looked after children)_Number</v>
      </c>
      <c r="B2904" s="31" t="s">
        <v>491</v>
      </c>
      <c r="C2904" s="31" t="s">
        <v>723</v>
      </c>
      <c r="D2904" s="31" t="s">
        <v>474</v>
      </c>
      <c r="E2904" s="31" t="s">
        <v>475</v>
      </c>
      <c r="F2904" s="31" t="s">
        <v>22</v>
      </c>
      <c r="G2904" s="31" t="s">
        <v>104</v>
      </c>
      <c r="H2904" s="31" t="s">
        <v>743</v>
      </c>
      <c r="I2904" s="31">
        <v>54</v>
      </c>
      <c r="J2904" s="31">
        <v>2319</v>
      </c>
      <c r="K2904" s="31">
        <v>23.285899094437301</v>
      </c>
      <c r="L2904" s="31" t="s">
        <v>1168</v>
      </c>
      <c r="M2904" s="31">
        <f t="shared" si="110"/>
        <v>23.285899094437301</v>
      </c>
      <c r="N2904" s="31">
        <f t="shared" si="108"/>
        <v>0</v>
      </c>
    </row>
    <row r="2905" spans="1:14" x14ac:dyDescent="0.45">
      <c r="A2905" s="31" t="str">
        <f t="shared" si="109"/>
        <v>E09000019_CIN episodes for children aged &lt;1 at 31st March 2019 with any of the so called'toxic trio' identified as a factor at CIN assessment (excluding looked after children)_Number</v>
      </c>
      <c r="B2905" s="31" t="s">
        <v>500</v>
      </c>
      <c r="C2905" s="31" t="s">
        <v>501</v>
      </c>
      <c r="D2905" s="31" t="s">
        <v>474</v>
      </c>
      <c r="E2905" s="31" t="s">
        <v>475</v>
      </c>
      <c r="F2905" s="31" t="s">
        <v>22</v>
      </c>
      <c r="G2905" s="31" t="s">
        <v>104</v>
      </c>
      <c r="H2905" s="31" t="s">
        <v>743</v>
      </c>
      <c r="I2905" s="31">
        <v>78</v>
      </c>
      <c r="J2905" s="31">
        <v>2727</v>
      </c>
      <c r="K2905" s="31">
        <v>28.602860286028601</v>
      </c>
      <c r="L2905" s="31" t="s">
        <v>1388</v>
      </c>
      <c r="M2905" s="31">
        <f t="shared" si="110"/>
        <v>28.602860286028601</v>
      </c>
      <c r="N2905" s="31">
        <f t="shared" si="108"/>
        <v>0</v>
      </c>
    </row>
    <row r="2906" spans="1:14" x14ac:dyDescent="0.45">
      <c r="A2906" s="31" t="str">
        <f t="shared" si="109"/>
        <v>E09000020_CIN episodes for children aged &lt;1 at 31st March 2019 with any of the so called'toxic trio' identified as a factor at CIN assessment (excluding looked after children)_Number</v>
      </c>
      <c r="B2906" s="31" t="s">
        <v>479</v>
      </c>
      <c r="C2906" s="31" t="s">
        <v>674</v>
      </c>
      <c r="D2906" s="31" t="s">
        <v>474</v>
      </c>
      <c r="E2906" s="31" t="s">
        <v>475</v>
      </c>
      <c r="F2906" s="31" t="s">
        <v>22</v>
      </c>
      <c r="G2906" s="31" t="s">
        <v>104</v>
      </c>
      <c r="H2906" s="31" t="s">
        <v>743</v>
      </c>
      <c r="I2906" s="31">
        <v>37</v>
      </c>
      <c r="J2906" s="31">
        <v>1568</v>
      </c>
      <c r="K2906" s="31">
        <v>23.5969387755102</v>
      </c>
      <c r="L2906" s="31" t="s">
        <v>1208</v>
      </c>
      <c r="M2906" s="31">
        <f t="shared" si="110"/>
        <v>23.5969387755102</v>
      </c>
      <c r="N2906" s="31">
        <f t="shared" si="108"/>
        <v>0</v>
      </c>
    </row>
    <row r="2907" spans="1:14" x14ac:dyDescent="0.45">
      <c r="A2907" s="31" t="str">
        <f t="shared" si="109"/>
        <v>E09000022_CIN episodes for children aged &lt;1 at 31st March 2019 with any of the so called'toxic trio' identified as a factor at CIN assessment (excluding looked after children)_Number</v>
      </c>
      <c r="B2907" s="31" t="s">
        <v>335</v>
      </c>
      <c r="C2907" s="31" t="s">
        <v>336</v>
      </c>
      <c r="D2907" s="31" t="s">
        <v>474</v>
      </c>
      <c r="E2907" s="31" t="s">
        <v>475</v>
      </c>
      <c r="F2907" s="31" t="s">
        <v>22</v>
      </c>
      <c r="G2907" s="31" t="s">
        <v>104</v>
      </c>
      <c r="H2907" s="31" t="s">
        <v>743</v>
      </c>
      <c r="I2907" s="31">
        <v>127</v>
      </c>
      <c r="J2907" s="31">
        <v>3935</v>
      </c>
      <c r="K2907" s="31">
        <v>32.274459974587003</v>
      </c>
      <c r="L2907" s="31" t="s">
        <v>1389</v>
      </c>
      <c r="M2907" s="31">
        <f t="shared" si="110"/>
        <v>32.274459974587003</v>
      </c>
      <c r="N2907" s="31">
        <f t="shared" si="108"/>
        <v>0</v>
      </c>
    </row>
    <row r="2908" spans="1:14" x14ac:dyDescent="0.45">
      <c r="A2908" s="31" t="str">
        <f t="shared" si="109"/>
        <v>E09000023_CIN episodes for children aged &lt;1 at 31st March 2019 with any of the so called'toxic trio' identified as a factor at CIN assessment (excluding looked after children)_Number</v>
      </c>
      <c r="B2908" s="31" t="s">
        <v>343</v>
      </c>
      <c r="C2908" s="31" t="s">
        <v>344</v>
      </c>
      <c r="D2908" s="31" t="s">
        <v>474</v>
      </c>
      <c r="E2908" s="31" t="s">
        <v>475</v>
      </c>
      <c r="F2908" s="31" t="s">
        <v>22</v>
      </c>
      <c r="G2908" s="31" t="s">
        <v>104</v>
      </c>
      <c r="H2908" s="31" t="s">
        <v>743</v>
      </c>
      <c r="I2908" s="31">
        <v>118</v>
      </c>
      <c r="J2908" s="31">
        <v>4505</v>
      </c>
      <c r="K2908" s="31">
        <v>26.193118756936698</v>
      </c>
      <c r="L2908" s="31" t="s">
        <v>1155</v>
      </c>
      <c r="M2908" s="31">
        <f t="shared" si="110"/>
        <v>26.193118756936698</v>
      </c>
      <c r="N2908" s="31">
        <f t="shared" si="108"/>
        <v>0</v>
      </c>
    </row>
    <row r="2909" spans="1:14" x14ac:dyDescent="0.45">
      <c r="A2909" s="31" t="str">
        <f t="shared" si="109"/>
        <v>E09000028_CIN episodes for children aged &lt;1 at 31st March 2019 with any of the so called'toxic trio' identified as a factor at CIN assessment (excluding looked after children)_Number</v>
      </c>
      <c r="B2909" s="31" t="s">
        <v>414</v>
      </c>
      <c r="C2909" s="31" t="s">
        <v>415</v>
      </c>
      <c r="D2909" s="31" t="s">
        <v>474</v>
      </c>
      <c r="E2909" s="31" t="s">
        <v>475</v>
      </c>
      <c r="F2909" s="31" t="s">
        <v>22</v>
      </c>
      <c r="G2909" s="31" t="s">
        <v>104</v>
      </c>
      <c r="H2909" s="31" t="s">
        <v>743</v>
      </c>
      <c r="I2909" s="31">
        <v>123</v>
      </c>
      <c r="J2909" s="31">
        <v>4154</v>
      </c>
      <c r="K2909" s="31">
        <v>29.610014443909499</v>
      </c>
      <c r="L2909" s="31" t="s">
        <v>1390</v>
      </c>
      <c r="M2909" s="31">
        <f t="shared" si="110"/>
        <v>29.610014443909499</v>
      </c>
      <c r="N2909" s="31">
        <f t="shared" si="108"/>
        <v>0</v>
      </c>
    </row>
    <row r="2910" spans="1:14" x14ac:dyDescent="0.45">
      <c r="A2910" s="31" t="str">
        <f t="shared" si="109"/>
        <v>E09000030_CIN episodes for children aged &lt;1 at 31st March 2019 with any of the so called'toxic trio' identified as a factor at CIN assessment (excluding looked after children)_Number</v>
      </c>
      <c r="B2910" s="31" t="s">
        <v>440</v>
      </c>
      <c r="C2910" s="31" t="s">
        <v>441</v>
      </c>
      <c r="D2910" s="31" t="s">
        <v>474</v>
      </c>
      <c r="E2910" s="31" t="s">
        <v>475</v>
      </c>
      <c r="F2910" s="31" t="s">
        <v>22</v>
      </c>
      <c r="G2910" s="31" t="s">
        <v>104</v>
      </c>
      <c r="H2910" s="31" t="s">
        <v>743</v>
      </c>
      <c r="I2910" s="31">
        <v>126</v>
      </c>
      <c r="J2910" s="31">
        <v>4529</v>
      </c>
      <c r="K2910" s="31">
        <v>27.8207109737249</v>
      </c>
      <c r="L2910" s="31" t="s">
        <v>1182</v>
      </c>
      <c r="M2910" s="31">
        <f t="shared" si="110"/>
        <v>27.8207109737249</v>
      </c>
      <c r="N2910" s="31">
        <f t="shared" si="108"/>
        <v>0</v>
      </c>
    </row>
    <row r="2911" spans="1:14" x14ac:dyDescent="0.45">
      <c r="A2911" s="31" t="str">
        <f t="shared" si="109"/>
        <v>E09000032_CIN episodes for children aged &lt;1 at 31st March 2019 with any of the so called'toxic trio' identified as a factor at CIN assessment (excluding looked after children)_Number</v>
      </c>
      <c r="B2911" s="31" t="s">
        <v>450</v>
      </c>
      <c r="C2911" s="31" t="s">
        <v>451</v>
      </c>
      <c r="D2911" s="31" t="s">
        <v>474</v>
      </c>
      <c r="E2911" s="31" t="s">
        <v>475</v>
      </c>
      <c r="F2911" s="31" t="s">
        <v>22</v>
      </c>
      <c r="G2911" s="31" t="s">
        <v>104</v>
      </c>
      <c r="H2911" s="31" t="s">
        <v>743</v>
      </c>
      <c r="I2911" s="31">
        <v>80</v>
      </c>
      <c r="J2911" s="31">
        <v>4567</v>
      </c>
      <c r="K2911" s="31">
        <v>17.516969564265398</v>
      </c>
      <c r="L2911" s="31" t="s">
        <v>1120</v>
      </c>
      <c r="M2911" s="31">
        <f t="shared" si="110"/>
        <v>17.516969564265398</v>
      </c>
      <c r="N2911" s="31">
        <f t="shared" si="108"/>
        <v>0</v>
      </c>
    </row>
    <row r="2912" spans="1:14" x14ac:dyDescent="0.45">
      <c r="A2912" s="31" t="str">
        <f t="shared" si="109"/>
        <v>E09000033_CIN episodes for children aged &lt;1 at 31st March 2019 with any of the so called'toxic trio' identified as a factor at CIN assessment (excluding looked after children)_Number</v>
      </c>
      <c r="B2912" s="31" t="s">
        <v>506</v>
      </c>
      <c r="C2912" s="31" t="s">
        <v>507</v>
      </c>
      <c r="D2912" s="31" t="s">
        <v>474</v>
      </c>
      <c r="E2912" s="31" t="s">
        <v>475</v>
      </c>
      <c r="F2912" s="31" t="s">
        <v>22</v>
      </c>
      <c r="G2912" s="31" t="s">
        <v>104</v>
      </c>
      <c r="H2912" s="31" t="s">
        <v>743</v>
      </c>
      <c r="I2912" s="31">
        <v>59</v>
      </c>
      <c r="J2912" s="31">
        <v>2589</v>
      </c>
      <c r="K2912" s="31">
        <v>22.7887215140981</v>
      </c>
      <c r="L2912" s="31" t="s">
        <v>1165</v>
      </c>
      <c r="M2912" s="31">
        <f t="shared" si="110"/>
        <v>22.7887215140981</v>
      </c>
      <c r="N2912" s="31">
        <f t="shared" si="108"/>
        <v>0</v>
      </c>
    </row>
    <row r="2913" spans="1:14" x14ac:dyDescent="0.45">
      <c r="A2913" s="31" t="str">
        <f t="shared" si="109"/>
        <v>E09000002_CIN episodes for children aged &lt;1 at 31st March 2019 with any of the so called'toxic trio' identified as a factor at CIN assessment (excluding looked after children)_Number</v>
      </c>
      <c r="B2913" s="31" t="s">
        <v>227</v>
      </c>
      <c r="C2913" s="31" t="s">
        <v>228</v>
      </c>
      <c r="D2913" s="31" t="s">
        <v>474</v>
      </c>
      <c r="E2913" s="31" t="s">
        <v>475</v>
      </c>
      <c r="F2913" s="31" t="s">
        <v>22</v>
      </c>
      <c r="G2913" s="31" t="s">
        <v>104</v>
      </c>
      <c r="H2913" s="31" t="s">
        <v>743</v>
      </c>
      <c r="I2913" s="31">
        <v>87</v>
      </c>
      <c r="J2913" s="31">
        <v>3819</v>
      </c>
      <c r="K2913" s="31">
        <v>22.7808326787117</v>
      </c>
      <c r="L2913" s="31" t="s">
        <v>1165</v>
      </c>
      <c r="M2913" s="31">
        <f t="shared" si="110"/>
        <v>22.7808326787117</v>
      </c>
      <c r="N2913" s="31">
        <f t="shared" si="108"/>
        <v>0</v>
      </c>
    </row>
    <row r="2914" spans="1:14" x14ac:dyDescent="0.45">
      <c r="A2914" s="31" t="str">
        <f t="shared" si="109"/>
        <v>E09000003_CIN episodes for children aged &lt;1 at 31st March 2019 with any of the so called'toxic trio' identified as a factor at CIN assessment (excluding looked after children)_Number</v>
      </c>
      <c r="B2914" s="31" t="s">
        <v>233</v>
      </c>
      <c r="C2914" s="31" t="s">
        <v>234</v>
      </c>
      <c r="D2914" s="31" t="s">
        <v>474</v>
      </c>
      <c r="E2914" s="31" t="s">
        <v>475</v>
      </c>
      <c r="F2914" s="31" t="s">
        <v>22</v>
      </c>
      <c r="G2914" s="31" t="s">
        <v>104</v>
      </c>
      <c r="H2914" s="31" t="s">
        <v>743</v>
      </c>
      <c r="I2914" s="31">
        <v>76</v>
      </c>
      <c r="J2914" s="31">
        <v>5250</v>
      </c>
      <c r="K2914" s="31">
        <v>14.476190476190499</v>
      </c>
      <c r="L2914" s="31" t="s">
        <v>1253</v>
      </c>
      <c r="M2914" s="31">
        <f t="shared" si="110"/>
        <v>14.476190476190499</v>
      </c>
      <c r="N2914" s="31">
        <f t="shared" si="108"/>
        <v>0</v>
      </c>
    </row>
    <row r="2915" spans="1:14" x14ac:dyDescent="0.45">
      <c r="A2915" s="31" t="str">
        <f t="shared" si="109"/>
        <v>E09000004_CIN episodes for children aged &lt;1 at 31st March 2019 with any of the so called'toxic trio' identified as a factor at CIN assessment (excluding looked after children)_Number</v>
      </c>
      <c r="B2915" s="31" t="s">
        <v>242</v>
      </c>
      <c r="C2915" s="31" t="s">
        <v>243</v>
      </c>
      <c r="D2915" s="31" t="s">
        <v>474</v>
      </c>
      <c r="E2915" s="31" t="s">
        <v>475</v>
      </c>
      <c r="F2915" s="31" t="s">
        <v>22</v>
      </c>
      <c r="G2915" s="31" t="s">
        <v>104</v>
      </c>
      <c r="H2915" s="31" t="s">
        <v>743</v>
      </c>
      <c r="I2915" s="31">
        <v>47</v>
      </c>
      <c r="J2915" s="31">
        <v>3133</v>
      </c>
      <c r="K2915" s="31">
        <v>15.001595914458999</v>
      </c>
      <c r="L2915" s="31" t="s">
        <v>1225</v>
      </c>
      <c r="M2915" s="31">
        <f t="shared" si="110"/>
        <v>15.001595914458999</v>
      </c>
      <c r="N2915" s="31">
        <f t="shared" si="108"/>
        <v>0</v>
      </c>
    </row>
    <row r="2916" spans="1:14" x14ac:dyDescent="0.45">
      <c r="A2916" s="31" t="str">
        <f t="shared" si="109"/>
        <v>E09000005_CIN episodes for children aged &lt;1 at 31st March 2019 with any of the so called'toxic trio' identified as a factor at CIN assessment (excluding looked after children)_Number</v>
      </c>
      <c r="B2916" s="31" t="s">
        <v>261</v>
      </c>
      <c r="C2916" s="31" t="s">
        <v>262</v>
      </c>
      <c r="D2916" s="31" t="s">
        <v>474</v>
      </c>
      <c r="E2916" s="31" t="s">
        <v>475</v>
      </c>
      <c r="F2916" s="31" t="s">
        <v>22</v>
      </c>
      <c r="G2916" s="31" t="s">
        <v>104</v>
      </c>
      <c r="H2916" s="31" t="s">
        <v>743</v>
      </c>
      <c r="I2916" s="31">
        <v>92</v>
      </c>
      <c r="J2916" s="31">
        <v>4825</v>
      </c>
      <c r="K2916" s="31">
        <v>19.0673575129534</v>
      </c>
      <c r="L2916" s="31" t="s">
        <v>1117</v>
      </c>
      <c r="M2916" s="31">
        <f t="shared" si="110"/>
        <v>19.0673575129534</v>
      </c>
      <c r="N2916" s="31">
        <f t="shared" si="108"/>
        <v>0</v>
      </c>
    </row>
    <row r="2917" spans="1:14" x14ac:dyDescent="0.45">
      <c r="A2917" s="31" t="str">
        <f t="shared" si="109"/>
        <v>E09000006_CIN episodes for children aged &lt;1 at 31st March 2019 with any of the so called'toxic trio' identified as a factor at CIN assessment (excluding looked after children)_Number</v>
      </c>
      <c r="B2917" s="31" t="s">
        <v>267</v>
      </c>
      <c r="C2917" s="31" t="s">
        <v>268</v>
      </c>
      <c r="D2917" s="31" t="s">
        <v>474</v>
      </c>
      <c r="E2917" s="31" t="s">
        <v>475</v>
      </c>
      <c r="F2917" s="31" t="s">
        <v>22</v>
      </c>
      <c r="G2917" s="31" t="s">
        <v>104</v>
      </c>
      <c r="H2917" s="31" t="s">
        <v>743</v>
      </c>
      <c r="I2917" s="31">
        <v>122</v>
      </c>
      <c r="J2917" s="31">
        <v>4232</v>
      </c>
      <c r="K2917" s="31">
        <v>28.827977315689999</v>
      </c>
      <c r="L2917" s="31" t="s">
        <v>1391</v>
      </c>
      <c r="M2917" s="31">
        <f t="shared" si="110"/>
        <v>28.827977315689999</v>
      </c>
      <c r="N2917" s="31">
        <f t="shared" si="108"/>
        <v>0</v>
      </c>
    </row>
    <row r="2918" spans="1:14" x14ac:dyDescent="0.45">
      <c r="A2918" s="31" t="str">
        <f t="shared" si="109"/>
        <v>E09000008_CIN episodes for children aged &lt;1 at 31st March 2019 with any of the so called'toxic trio' identified as a factor at CIN assessment (excluding looked after children)_Number</v>
      </c>
      <c r="B2918" s="31" t="s">
        <v>486</v>
      </c>
      <c r="C2918" s="31" t="s">
        <v>487</v>
      </c>
      <c r="D2918" s="31" t="s">
        <v>474</v>
      </c>
      <c r="E2918" s="31" t="s">
        <v>475</v>
      </c>
      <c r="F2918" s="31" t="s">
        <v>22</v>
      </c>
      <c r="G2918" s="31" t="s">
        <v>104</v>
      </c>
      <c r="H2918" s="31" t="s">
        <v>743</v>
      </c>
      <c r="I2918" s="31">
        <v>100</v>
      </c>
      <c r="J2918" s="31">
        <v>5591</v>
      </c>
      <c r="K2918" s="31">
        <v>17.885888034340901</v>
      </c>
      <c r="L2918" s="31" t="s">
        <v>1255</v>
      </c>
      <c r="M2918" s="31">
        <f t="shared" si="110"/>
        <v>17.885888034340901</v>
      </c>
      <c r="N2918" s="31">
        <f t="shared" si="108"/>
        <v>0</v>
      </c>
    </row>
    <row r="2919" spans="1:14" x14ac:dyDescent="0.45">
      <c r="A2919" s="31" t="str">
        <f t="shared" si="109"/>
        <v>E09000009_CIN episodes for children aged &lt;1 at 31st March 2019 with any of the so called'toxic trio' identified as a factor at CIN assessment (excluding looked after children)_Number</v>
      </c>
      <c r="B2919" s="31" t="s">
        <v>509</v>
      </c>
      <c r="C2919" s="31" t="s">
        <v>510</v>
      </c>
      <c r="D2919" s="31" t="s">
        <v>474</v>
      </c>
      <c r="E2919" s="31" t="s">
        <v>475</v>
      </c>
      <c r="F2919" s="31" t="s">
        <v>22</v>
      </c>
      <c r="G2919" s="31" t="s">
        <v>104</v>
      </c>
      <c r="H2919" s="31" t="s">
        <v>743</v>
      </c>
      <c r="I2919" s="31">
        <v>109</v>
      </c>
      <c r="J2919" s="31">
        <v>4807</v>
      </c>
      <c r="K2919" s="31">
        <v>22.675265238194299</v>
      </c>
      <c r="L2919" s="31" t="s">
        <v>1191</v>
      </c>
      <c r="M2919" s="31">
        <f t="shared" si="110"/>
        <v>22.675265238194299</v>
      </c>
      <c r="N2919" s="31">
        <f t="shared" si="108"/>
        <v>0</v>
      </c>
    </row>
    <row r="2920" spans="1:14" x14ac:dyDescent="0.45">
      <c r="A2920" s="31" t="str">
        <f t="shared" si="109"/>
        <v>E09000010_CIN episodes for children aged &lt;1 at 31st March 2019 with any of the so called'toxic trio' identified as a factor at CIN assessment (excluding looked after children)_Number</v>
      </c>
      <c r="B2920" s="31" t="s">
        <v>301</v>
      </c>
      <c r="C2920" s="31" t="s">
        <v>302</v>
      </c>
      <c r="D2920" s="31" t="s">
        <v>474</v>
      </c>
      <c r="E2920" s="31" t="s">
        <v>475</v>
      </c>
      <c r="F2920" s="31" t="s">
        <v>22</v>
      </c>
      <c r="G2920" s="31" t="s">
        <v>104</v>
      </c>
      <c r="H2920" s="31" t="s">
        <v>743</v>
      </c>
      <c r="I2920" s="31">
        <v>133</v>
      </c>
      <c r="J2920" s="31">
        <v>4739</v>
      </c>
      <c r="K2920" s="31">
        <v>28.064992614475599</v>
      </c>
      <c r="L2920" s="31" t="s">
        <v>1196</v>
      </c>
      <c r="M2920" s="31">
        <f t="shared" si="110"/>
        <v>28.064992614475599</v>
      </c>
      <c r="N2920" s="31">
        <f t="shared" si="108"/>
        <v>0</v>
      </c>
    </row>
    <row r="2921" spans="1:14" x14ac:dyDescent="0.45">
      <c r="A2921" s="31" t="str">
        <f t="shared" si="109"/>
        <v>E09000014_CIN episodes for children aged &lt;1 at 31st March 2019 with any of the so called'toxic trio' identified as a factor at CIN assessment (excluding looked after children)_Number</v>
      </c>
      <c r="B2921" s="31" t="s">
        <v>311</v>
      </c>
      <c r="C2921" s="31" t="s">
        <v>312</v>
      </c>
      <c r="D2921" s="31" t="s">
        <v>474</v>
      </c>
      <c r="E2921" s="31" t="s">
        <v>475</v>
      </c>
      <c r="F2921" s="31" t="s">
        <v>22</v>
      </c>
      <c r="G2921" s="31" t="s">
        <v>104</v>
      </c>
      <c r="H2921" s="31" t="s">
        <v>743</v>
      </c>
      <c r="I2921" s="31">
        <v>99</v>
      </c>
      <c r="J2921" s="31">
        <v>3767</v>
      </c>
      <c r="K2921" s="31">
        <v>26.280860100876001</v>
      </c>
      <c r="L2921" s="31" t="s">
        <v>1392</v>
      </c>
      <c r="M2921" s="31">
        <f t="shared" si="110"/>
        <v>26.280860100876001</v>
      </c>
      <c r="N2921" s="31">
        <f t="shared" si="108"/>
        <v>0</v>
      </c>
    </row>
    <row r="2922" spans="1:14" x14ac:dyDescent="0.45">
      <c r="A2922" s="31" t="str">
        <f t="shared" si="109"/>
        <v>E09000015_CIN episodes for children aged &lt;1 at 31st March 2019 with any of the so called'toxic trio' identified as a factor at CIN assessment (excluding looked after children)_Number</v>
      </c>
      <c r="B2922" s="31" t="s">
        <v>496</v>
      </c>
      <c r="C2922" s="31" t="s">
        <v>497</v>
      </c>
      <c r="D2922" s="31" t="s">
        <v>474</v>
      </c>
      <c r="E2922" s="31" t="s">
        <v>475</v>
      </c>
      <c r="F2922" s="31" t="s">
        <v>22</v>
      </c>
      <c r="G2922" s="31" t="s">
        <v>104</v>
      </c>
      <c r="H2922" s="31" t="s">
        <v>743</v>
      </c>
      <c r="I2922" s="31">
        <v>80</v>
      </c>
      <c r="J2922" s="31">
        <v>3577</v>
      </c>
      <c r="K2922" s="31">
        <v>22.365110427732699</v>
      </c>
      <c r="L2922" s="31" t="s">
        <v>1179</v>
      </c>
      <c r="M2922" s="31">
        <f t="shared" si="110"/>
        <v>22.365110427732699</v>
      </c>
      <c r="N2922" s="31">
        <f t="shared" si="108"/>
        <v>0</v>
      </c>
    </row>
    <row r="2923" spans="1:14" x14ac:dyDescent="0.45">
      <c r="A2923" s="31" t="str">
        <f t="shared" si="109"/>
        <v>E09000016_CIN episodes for children aged &lt;1 at 31st March 2019 with any of the so called'toxic trio' identified as a factor at CIN assessment (excluding looked after children)_Number</v>
      </c>
      <c r="B2923" s="31" t="s">
        <v>315</v>
      </c>
      <c r="C2923" s="31" t="s">
        <v>316</v>
      </c>
      <c r="D2923" s="31" t="s">
        <v>474</v>
      </c>
      <c r="E2923" s="31" t="s">
        <v>475</v>
      </c>
      <c r="F2923" s="31" t="s">
        <v>22</v>
      </c>
      <c r="G2923" s="31" t="s">
        <v>104</v>
      </c>
      <c r="H2923" s="31" t="s">
        <v>743</v>
      </c>
      <c r="I2923" s="31">
        <v>33</v>
      </c>
      <c r="J2923" s="31">
        <v>3365</v>
      </c>
      <c r="K2923" s="31">
        <v>9.8068350668647906</v>
      </c>
      <c r="L2923" s="31" t="s">
        <v>1307</v>
      </c>
      <c r="M2923" s="31">
        <f t="shared" si="110"/>
        <v>9.8068350668647906</v>
      </c>
      <c r="N2923" s="31">
        <f t="shared" si="108"/>
        <v>0</v>
      </c>
    </row>
    <row r="2924" spans="1:14" x14ac:dyDescent="0.45">
      <c r="A2924" s="31" t="str">
        <f t="shared" si="109"/>
        <v>E09000017_CIN episodes for children aged &lt;1 at 31st March 2019 with any of the so called'toxic trio' identified as a factor at CIN assessment (excluding looked after children)_Number</v>
      </c>
      <c r="B2924" s="31" t="s">
        <v>321</v>
      </c>
      <c r="C2924" s="31" t="s">
        <v>322</v>
      </c>
      <c r="D2924" s="31" t="s">
        <v>474</v>
      </c>
      <c r="E2924" s="31" t="s">
        <v>475</v>
      </c>
      <c r="F2924" s="31" t="s">
        <v>22</v>
      </c>
      <c r="G2924" s="31" t="s">
        <v>104</v>
      </c>
      <c r="H2924" s="31" t="s">
        <v>743</v>
      </c>
      <c r="I2924" s="31">
        <v>82</v>
      </c>
      <c r="J2924" s="31">
        <v>4372</v>
      </c>
      <c r="K2924" s="31">
        <v>18.7557182067704</v>
      </c>
      <c r="L2924" s="31" t="s">
        <v>1131</v>
      </c>
      <c r="M2924" s="31">
        <f t="shared" si="110"/>
        <v>18.7557182067704</v>
      </c>
      <c r="N2924" s="31">
        <f t="shared" si="108"/>
        <v>0</v>
      </c>
    </row>
    <row r="2925" spans="1:14" x14ac:dyDescent="0.45">
      <c r="A2925" s="31" t="str">
        <f t="shared" si="109"/>
        <v>E09000018_CIN episodes for children aged &lt;1 at 31st March 2019 with any of the so called'toxic trio' identified as a factor at CIN assessment (excluding looked after children)_Number</v>
      </c>
      <c r="B2925" s="31" t="s">
        <v>323</v>
      </c>
      <c r="C2925" s="31" t="s">
        <v>324</v>
      </c>
      <c r="D2925" s="31" t="s">
        <v>474</v>
      </c>
      <c r="E2925" s="31" t="s">
        <v>475</v>
      </c>
      <c r="F2925" s="31" t="s">
        <v>22</v>
      </c>
      <c r="G2925" s="31" t="s">
        <v>104</v>
      </c>
      <c r="H2925" s="31" t="s">
        <v>743</v>
      </c>
      <c r="I2925" s="31">
        <v>94</v>
      </c>
      <c r="J2925" s="31">
        <v>3987</v>
      </c>
      <c r="K2925" s="31">
        <v>23.576624028091299</v>
      </c>
      <c r="L2925" s="31" t="s">
        <v>1208</v>
      </c>
      <c r="M2925" s="31">
        <f t="shared" si="110"/>
        <v>23.576624028091299</v>
      </c>
      <c r="N2925" s="31">
        <f t="shared" si="108"/>
        <v>0</v>
      </c>
    </row>
    <row r="2926" spans="1:14" x14ac:dyDescent="0.45">
      <c r="A2926" s="31" t="str">
        <f t="shared" si="109"/>
        <v>E09000021_CIN episodes for children aged &lt;1 at 31st March 2019 with any of the so called'toxic trio' identified as a factor at CIN assessment (excluding looked after children)_Number</v>
      </c>
      <c r="B2926" s="31" t="s">
        <v>520</v>
      </c>
      <c r="C2926" s="31" t="s">
        <v>521</v>
      </c>
      <c r="D2926" s="31" t="s">
        <v>474</v>
      </c>
      <c r="E2926" s="31" t="s">
        <v>475</v>
      </c>
      <c r="F2926" s="31" t="s">
        <v>22</v>
      </c>
      <c r="G2926" s="31" t="s">
        <v>104</v>
      </c>
      <c r="H2926" s="31" t="s">
        <v>743</v>
      </c>
      <c r="I2926" s="31">
        <v>37</v>
      </c>
      <c r="J2926" s="31">
        <v>2087</v>
      </c>
      <c r="K2926" s="31">
        <v>17.728797316722599</v>
      </c>
      <c r="L2926" s="31" t="s">
        <v>1186</v>
      </c>
      <c r="M2926" s="31">
        <f t="shared" si="110"/>
        <v>17.728797316722599</v>
      </c>
      <c r="N2926" s="31">
        <f t="shared" si="108"/>
        <v>0</v>
      </c>
    </row>
    <row r="2927" spans="1:14" x14ac:dyDescent="0.45">
      <c r="A2927" s="31" t="str">
        <f t="shared" si="109"/>
        <v>E09000024_CIN episodes for children aged &lt;1 at 31st March 2019 with any of the so called'toxic trio' identified as a factor at CIN assessment (excluding looked after children)_Number</v>
      </c>
      <c r="B2927" s="31" t="s">
        <v>353</v>
      </c>
      <c r="C2927" s="31" t="s">
        <v>354</v>
      </c>
      <c r="D2927" s="31" t="s">
        <v>474</v>
      </c>
      <c r="E2927" s="31" t="s">
        <v>475</v>
      </c>
      <c r="F2927" s="31" t="s">
        <v>22</v>
      </c>
      <c r="G2927" s="31" t="s">
        <v>104</v>
      </c>
      <c r="H2927" s="31" t="s">
        <v>743</v>
      </c>
      <c r="I2927" s="31">
        <v>60</v>
      </c>
      <c r="J2927" s="31">
        <v>3035</v>
      </c>
      <c r="K2927" s="31">
        <v>19.769357495881401</v>
      </c>
      <c r="L2927" s="31" t="s">
        <v>1260</v>
      </c>
      <c r="M2927" s="31">
        <f t="shared" si="110"/>
        <v>19.769357495881401</v>
      </c>
      <c r="N2927" s="31">
        <f t="shared" si="108"/>
        <v>0</v>
      </c>
    </row>
    <row r="2928" spans="1:14" x14ac:dyDescent="0.45">
      <c r="A2928" s="31" t="str">
        <f t="shared" si="109"/>
        <v>E09000025_CIN episodes for children aged &lt;1 at 31st March 2019 with any of the so called'toxic trio' identified as a factor at CIN assessment (excluding looked after children)_Number</v>
      </c>
      <c r="B2928" s="31" t="s">
        <v>359</v>
      </c>
      <c r="C2928" s="31" t="s">
        <v>360</v>
      </c>
      <c r="D2928" s="31" t="s">
        <v>474</v>
      </c>
      <c r="E2928" s="31" t="s">
        <v>475</v>
      </c>
      <c r="F2928" s="31" t="s">
        <v>22</v>
      </c>
      <c r="G2928" s="31" t="s">
        <v>104</v>
      </c>
      <c r="H2928" s="31" t="s">
        <v>743</v>
      </c>
      <c r="I2928" s="31">
        <v>91</v>
      </c>
      <c r="J2928" s="31">
        <v>5706</v>
      </c>
      <c r="K2928" s="31">
        <v>15.9481247809324</v>
      </c>
      <c r="L2928" s="31" t="s">
        <v>1118</v>
      </c>
      <c r="M2928" s="31">
        <f t="shared" si="110"/>
        <v>15.9481247809324</v>
      </c>
      <c r="N2928" s="31">
        <f t="shared" si="108"/>
        <v>0</v>
      </c>
    </row>
    <row r="2929" spans="1:14" x14ac:dyDescent="0.45">
      <c r="A2929" s="31" t="str">
        <f t="shared" si="109"/>
        <v>E09000026_CIN episodes for children aged &lt;1 at 31st March 2019 with any of the so called'toxic trio' identified as a factor at CIN assessment (excluding looked after children)_Number</v>
      </c>
      <c r="B2929" s="31" t="s">
        <v>385</v>
      </c>
      <c r="C2929" s="31" t="s">
        <v>386</v>
      </c>
      <c r="D2929" s="31" t="s">
        <v>474</v>
      </c>
      <c r="E2929" s="31" t="s">
        <v>475</v>
      </c>
      <c r="F2929" s="31" t="s">
        <v>22</v>
      </c>
      <c r="G2929" s="31" t="s">
        <v>104</v>
      </c>
      <c r="H2929" s="31" t="s">
        <v>743</v>
      </c>
      <c r="I2929" s="31">
        <v>81</v>
      </c>
      <c r="J2929" s="31">
        <v>4605</v>
      </c>
      <c r="K2929" s="31">
        <v>17.589576547231299</v>
      </c>
      <c r="L2929" s="31" t="s">
        <v>1322</v>
      </c>
      <c r="M2929" s="31">
        <f t="shared" si="110"/>
        <v>17.589576547231299</v>
      </c>
      <c r="N2929" s="31">
        <f t="shared" si="108"/>
        <v>0</v>
      </c>
    </row>
    <row r="2930" spans="1:14" x14ac:dyDescent="0.45">
      <c r="A2930" s="31" t="str">
        <f t="shared" si="109"/>
        <v>E09000027_CIN episodes for children aged &lt;1 at 31st March 2019 with any of the so called'toxic trio' identified as a factor at CIN assessment (excluding looked after children)_Number</v>
      </c>
      <c r="B2930" s="31" t="s">
        <v>389</v>
      </c>
      <c r="C2930" s="31" t="s">
        <v>390</v>
      </c>
      <c r="D2930" s="31" t="s">
        <v>474</v>
      </c>
      <c r="E2930" s="31" t="s">
        <v>475</v>
      </c>
      <c r="F2930" s="31" t="s">
        <v>22</v>
      </c>
      <c r="G2930" s="31" t="s">
        <v>104</v>
      </c>
      <c r="H2930" s="31" t="s">
        <v>743</v>
      </c>
      <c r="I2930" s="31">
        <v>38</v>
      </c>
      <c r="J2930" s="31">
        <v>2396</v>
      </c>
      <c r="K2930" s="31">
        <v>15.8597662771285</v>
      </c>
      <c r="L2930" s="31" t="s">
        <v>1118</v>
      </c>
      <c r="M2930" s="31">
        <f t="shared" si="110"/>
        <v>15.8597662771285</v>
      </c>
      <c r="N2930" s="31">
        <f t="shared" si="108"/>
        <v>0</v>
      </c>
    </row>
    <row r="2931" spans="1:14" x14ac:dyDescent="0.45">
      <c r="A2931" s="31" t="str">
        <f t="shared" si="109"/>
        <v>E09000029_CIN episodes for children aged &lt;1 at 31st March 2019 with any of the so called'toxic trio' identified as a factor at CIN assessment (excluding looked after children)_Number</v>
      </c>
      <c r="B2931" s="31" t="s">
        <v>432</v>
      </c>
      <c r="C2931" s="31" t="s">
        <v>433</v>
      </c>
      <c r="D2931" s="31" t="s">
        <v>474</v>
      </c>
      <c r="E2931" s="31" t="s">
        <v>475</v>
      </c>
      <c r="F2931" s="31" t="s">
        <v>22</v>
      </c>
      <c r="G2931" s="31" t="s">
        <v>104</v>
      </c>
      <c r="H2931" s="31" t="s">
        <v>743</v>
      </c>
      <c r="I2931" s="31">
        <v>66</v>
      </c>
      <c r="J2931" s="31">
        <v>2549</v>
      </c>
      <c r="K2931" s="31">
        <v>25.892506865437401</v>
      </c>
      <c r="L2931" s="31" t="s">
        <v>1281</v>
      </c>
      <c r="M2931" s="31">
        <f t="shared" si="110"/>
        <v>25.892506865437401</v>
      </c>
      <c r="N2931" s="31">
        <f t="shared" si="108"/>
        <v>0</v>
      </c>
    </row>
    <row r="2932" spans="1:14" x14ac:dyDescent="0.45">
      <c r="A2932" s="31" t="str">
        <f t="shared" si="109"/>
        <v>E09000031_CIN episodes for children aged &lt;1 at 31st March 2019 with any of the so called'toxic trio' identified as a factor at CIN assessment (excluding looked after children)_Number</v>
      </c>
      <c r="B2932" s="31" t="s">
        <v>448</v>
      </c>
      <c r="C2932" s="31" t="s">
        <v>449</v>
      </c>
      <c r="D2932" s="31" t="s">
        <v>474</v>
      </c>
      <c r="E2932" s="31" t="s">
        <v>475</v>
      </c>
      <c r="F2932" s="31" t="s">
        <v>22</v>
      </c>
      <c r="G2932" s="31" t="s">
        <v>104</v>
      </c>
      <c r="H2932" s="31" t="s">
        <v>743</v>
      </c>
      <c r="I2932" s="31">
        <v>53</v>
      </c>
      <c r="J2932" s="31">
        <v>4448</v>
      </c>
      <c r="K2932" s="31">
        <v>11.9154676258993</v>
      </c>
      <c r="L2932" s="31" t="s">
        <v>1174</v>
      </c>
      <c r="M2932" s="31">
        <f t="shared" si="110"/>
        <v>11.9154676258993</v>
      </c>
      <c r="N2932" s="31">
        <f t="shared" si="108"/>
        <v>0</v>
      </c>
    </row>
    <row r="2933" spans="1:14" x14ac:dyDescent="0.45">
      <c r="A2933" s="31" t="str">
        <f t="shared" si="109"/>
        <v>E08000025_CIN episodes for children aged &lt;1 at 31st March 2019 with any of the so called'toxic trio' identified as a factor at CIN assessment (excluding looked after children)_Number</v>
      </c>
      <c r="B2933" s="31" t="s">
        <v>245</v>
      </c>
      <c r="C2933" s="31" t="s">
        <v>246</v>
      </c>
      <c r="D2933" s="31" t="s">
        <v>474</v>
      </c>
      <c r="E2933" s="31" t="s">
        <v>475</v>
      </c>
      <c r="F2933" s="31" t="s">
        <v>22</v>
      </c>
      <c r="G2933" s="31" t="s">
        <v>104</v>
      </c>
      <c r="H2933" s="31" t="s">
        <v>743</v>
      </c>
      <c r="I2933" s="31">
        <v>378</v>
      </c>
      <c r="J2933" s="31">
        <v>16082</v>
      </c>
      <c r="K2933" s="31">
        <v>23.5045392364134</v>
      </c>
      <c r="L2933" s="31" t="s">
        <v>1393</v>
      </c>
      <c r="M2933" s="31">
        <f t="shared" si="110"/>
        <v>23.5045392364134</v>
      </c>
      <c r="N2933" s="31">
        <f t="shared" si="108"/>
        <v>0</v>
      </c>
    </row>
    <row r="2934" spans="1:14" x14ac:dyDescent="0.45">
      <c r="A2934" s="31" t="str">
        <f t="shared" si="109"/>
        <v>E08000026_CIN episodes for children aged &lt;1 at 31st March 2019 with any of the so called'toxic trio' identified as a factor at CIN assessment (excluding looked after children)_Number</v>
      </c>
      <c r="B2934" s="31" t="s">
        <v>283</v>
      </c>
      <c r="C2934" s="31" t="s">
        <v>284</v>
      </c>
      <c r="D2934" s="31" t="s">
        <v>474</v>
      </c>
      <c r="E2934" s="31" t="s">
        <v>475</v>
      </c>
      <c r="F2934" s="31" t="s">
        <v>22</v>
      </c>
      <c r="G2934" s="31" t="s">
        <v>104</v>
      </c>
      <c r="H2934" s="31" t="s">
        <v>743</v>
      </c>
      <c r="I2934" s="31">
        <v>135</v>
      </c>
      <c r="J2934" s="31">
        <v>4431</v>
      </c>
      <c r="K2934" s="31">
        <v>30.467163168585</v>
      </c>
      <c r="L2934" s="31" t="s">
        <v>1394</v>
      </c>
      <c r="M2934" s="31">
        <f t="shared" si="110"/>
        <v>30.467163168585</v>
      </c>
      <c r="N2934" s="31">
        <f t="shared" si="108"/>
        <v>0</v>
      </c>
    </row>
    <row r="2935" spans="1:14" x14ac:dyDescent="0.45">
      <c r="A2935" s="31" t="str">
        <f t="shared" si="109"/>
        <v>E08000027_CIN episodes for children aged &lt;1 at 31st March 2019 with any of the so called'toxic trio' identified as a factor at CIN assessment (excluding looked after children)_Number</v>
      </c>
      <c r="B2935" s="31" t="s">
        <v>297</v>
      </c>
      <c r="C2935" s="31" t="s">
        <v>298</v>
      </c>
      <c r="D2935" s="31" t="s">
        <v>474</v>
      </c>
      <c r="E2935" s="31" t="s">
        <v>475</v>
      </c>
      <c r="F2935" s="31" t="s">
        <v>22</v>
      </c>
      <c r="G2935" s="31" t="s">
        <v>104</v>
      </c>
      <c r="H2935" s="31" t="s">
        <v>743</v>
      </c>
      <c r="I2935" s="31">
        <v>53</v>
      </c>
      <c r="J2935" s="31">
        <v>3702</v>
      </c>
      <c r="K2935" s="31">
        <v>14.3165856293895</v>
      </c>
      <c r="L2935" s="31" t="s">
        <v>1173</v>
      </c>
      <c r="M2935" s="31">
        <f t="shared" si="110"/>
        <v>14.3165856293895</v>
      </c>
      <c r="N2935" s="31">
        <f t="shared" si="108"/>
        <v>0</v>
      </c>
    </row>
    <row r="2936" spans="1:14" x14ac:dyDescent="0.45">
      <c r="A2936" s="31" t="str">
        <f t="shared" si="109"/>
        <v>E08000028_CIN episodes for children aged &lt;1 at 31st March 2019 with any of the so called'toxic trio' identified as a factor at CIN assessment (excluding looked after children)_Number</v>
      </c>
      <c r="B2936" s="31" t="s">
        <v>397</v>
      </c>
      <c r="C2936" s="31" t="s">
        <v>398</v>
      </c>
      <c r="D2936" s="31" t="s">
        <v>474</v>
      </c>
      <c r="E2936" s="31" t="s">
        <v>475</v>
      </c>
      <c r="F2936" s="31" t="s">
        <v>22</v>
      </c>
      <c r="G2936" s="31" t="s">
        <v>104</v>
      </c>
      <c r="H2936" s="31" t="s">
        <v>743</v>
      </c>
      <c r="I2936" s="31">
        <v>165</v>
      </c>
      <c r="J2936" s="31">
        <v>4579</v>
      </c>
      <c r="K2936" s="31">
        <v>36.034068573924401</v>
      </c>
      <c r="L2936" s="31" t="s">
        <v>1395</v>
      </c>
      <c r="M2936" s="31">
        <f t="shared" si="110"/>
        <v>36.034068573924401</v>
      </c>
      <c r="N2936" s="31">
        <f t="shared" si="108"/>
        <v>0</v>
      </c>
    </row>
    <row r="2937" spans="1:14" x14ac:dyDescent="0.45">
      <c r="A2937" s="31" t="str">
        <f t="shared" si="109"/>
        <v>E08000029_CIN episodes for children aged &lt;1 at 31st March 2019 with any of the so called'toxic trio' identified as a factor at CIN assessment (excluding looked after children)_Number</v>
      </c>
      <c r="B2937" s="31" t="s">
        <v>516</v>
      </c>
      <c r="C2937" s="31" t="s">
        <v>517</v>
      </c>
      <c r="D2937" s="31" t="s">
        <v>474</v>
      </c>
      <c r="E2937" s="31" t="s">
        <v>475</v>
      </c>
      <c r="F2937" s="31" t="s">
        <v>22</v>
      </c>
      <c r="G2937" s="31" t="s">
        <v>104</v>
      </c>
      <c r="H2937" s="31" t="s">
        <v>743</v>
      </c>
      <c r="I2937" s="31">
        <v>64</v>
      </c>
      <c r="J2937" s="31">
        <v>2300</v>
      </c>
      <c r="K2937" s="31">
        <v>27.826086956521699</v>
      </c>
      <c r="L2937" s="31" t="s">
        <v>1182</v>
      </c>
      <c r="M2937" s="31">
        <f t="shared" si="110"/>
        <v>27.826086956521699</v>
      </c>
      <c r="N2937" s="31">
        <f t="shared" si="108"/>
        <v>0</v>
      </c>
    </row>
    <row r="2938" spans="1:14" x14ac:dyDescent="0.45">
      <c r="A2938" s="31" t="str">
        <f t="shared" si="109"/>
        <v>E08000030_CIN episodes for children aged &lt;1 at 31st March 2019 with any of the so called'toxic trio' identified as a factor at CIN assessment (excluding looked after children)_Number</v>
      </c>
      <c r="B2938" s="31" t="s">
        <v>446</v>
      </c>
      <c r="C2938" s="31" t="s">
        <v>447</v>
      </c>
      <c r="D2938" s="31" t="s">
        <v>474</v>
      </c>
      <c r="E2938" s="31" t="s">
        <v>475</v>
      </c>
      <c r="F2938" s="31" t="s">
        <v>22</v>
      </c>
      <c r="G2938" s="31" t="s">
        <v>104</v>
      </c>
      <c r="H2938" s="31" t="s">
        <v>743</v>
      </c>
      <c r="I2938" s="31">
        <v>172</v>
      </c>
      <c r="J2938" s="31">
        <v>3892</v>
      </c>
      <c r="K2938" s="31">
        <v>44.1932168550874</v>
      </c>
      <c r="L2938" s="31" t="s">
        <v>1396</v>
      </c>
      <c r="M2938" s="31">
        <f t="shared" si="110"/>
        <v>44.1932168550874</v>
      </c>
      <c r="N2938" s="31">
        <f t="shared" si="108"/>
        <v>0</v>
      </c>
    </row>
    <row r="2939" spans="1:14" x14ac:dyDescent="0.45">
      <c r="A2939" s="31" t="str">
        <f t="shared" si="109"/>
        <v>E08000031_CIN episodes for children aged &lt;1 at 31st March 2019 with any of the so called'toxic trio' identified as a factor at CIN assessment (excluding looked after children)_Number</v>
      </c>
      <c r="B2939" s="31" t="s">
        <v>468</v>
      </c>
      <c r="C2939" s="31" t="s">
        <v>469</v>
      </c>
      <c r="D2939" s="31" t="s">
        <v>474</v>
      </c>
      <c r="E2939" s="31" t="s">
        <v>475</v>
      </c>
      <c r="F2939" s="31" t="s">
        <v>22</v>
      </c>
      <c r="G2939" s="31" t="s">
        <v>104</v>
      </c>
      <c r="H2939" s="31" t="s">
        <v>743</v>
      </c>
      <c r="I2939" s="31">
        <v>65</v>
      </c>
      <c r="J2939" s="31">
        <v>3481</v>
      </c>
      <c r="K2939" s="31">
        <v>18.672795173800601</v>
      </c>
      <c r="L2939" s="31" t="s">
        <v>1247</v>
      </c>
      <c r="M2939" s="31">
        <f t="shared" si="110"/>
        <v>18.672795173800601</v>
      </c>
      <c r="N2939" s="31">
        <f t="shared" si="108"/>
        <v>0</v>
      </c>
    </row>
    <row r="2940" spans="1:14" x14ac:dyDescent="0.45">
      <c r="A2940" s="31" t="str">
        <f t="shared" si="109"/>
        <v>E08000011_CIN episodes for children aged &lt;1 at 31st March 2019 with any of the so called'toxic trio' identified as a factor at CIN assessment (excluding looked after children)_Number</v>
      </c>
      <c r="B2940" s="31" t="s">
        <v>333</v>
      </c>
      <c r="C2940" s="31" t="s">
        <v>334</v>
      </c>
      <c r="D2940" s="31" t="s">
        <v>474</v>
      </c>
      <c r="E2940" s="31" t="s">
        <v>475</v>
      </c>
      <c r="F2940" s="31" t="s">
        <v>22</v>
      </c>
      <c r="G2940" s="31" t="s">
        <v>104</v>
      </c>
      <c r="H2940" s="31" t="s">
        <v>743</v>
      </c>
      <c r="I2940" s="31">
        <v>47</v>
      </c>
      <c r="J2940" s="31">
        <v>1977</v>
      </c>
      <c r="K2940" s="31">
        <v>23.773394031360599</v>
      </c>
      <c r="L2940" s="31" t="s">
        <v>1397</v>
      </c>
      <c r="M2940" s="31">
        <f t="shared" si="110"/>
        <v>23.773394031360599</v>
      </c>
      <c r="N2940" s="31">
        <f t="shared" si="108"/>
        <v>0</v>
      </c>
    </row>
    <row r="2941" spans="1:14" x14ac:dyDescent="0.45">
      <c r="A2941" s="31" t="str">
        <f t="shared" si="109"/>
        <v>E08000012_CIN episodes for children aged &lt;1 at 31st March 2019 with any of the so called'toxic trio' identified as a factor at CIN assessment (excluding looked after children)_Number</v>
      </c>
      <c r="B2941" s="31" t="s">
        <v>347</v>
      </c>
      <c r="C2941" s="31" t="s">
        <v>348</v>
      </c>
      <c r="D2941" s="31" t="s">
        <v>474</v>
      </c>
      <c r="E2941" s="31" t="s">
        <v>475</v>
      </c>
      <c r="F2941" s="31" t="s">
        <v>22</v>
      </c>
      <c r="G2941" s="31" t="s">
        <v>104</v>
      </c>
      <c r="H2941" s="31" t="s">
        <v>743</v>
      </c>
      <c r="I2941" s="31">
        <v>178</v>
      </c>
      <c r="J2941" s="31">
        <v>5908</v>
      </c>
      <c r="K2941" s="31">
        <v>30.128639133378499</v>
      </c>
      <c r="L2941" s="31" t="s">
        <v>1157</v>
      </c>
      <c r="M2941" s="31">
        <f t="shared" si="110"/>
        <v>30.128639133378499</v>
      </c>
      <c r="N2941" s="31">
        <f t="shared" si="108"/>
        <v>0</v>
      </c>
    </row>
    <row r="2942" spans="1:14" x14ac:dyDescent="0.45">
      <c r="A2942" s="31" t="str">
        <f t="shared" si="109"/>
        <v>E08000013_CIN episodes for children aged &lt;1 at 31st March 2019 with any of the so called'toxic trio' identified as a factor at CIN assessment (excluding looked after children)_Number</v>
      </c>
      <c r="B2942" s="31" t="s">
        <v>416</v>
      </c>
      <c r="C2942" s="31" t="s">
        <v>417</v>
      </c>
      <c r="D2942" s="31" t="s">
        <v>474</v>
      </c>
      <c r="E2942" s="31" t="s">
        <v>475</v>
      </c>
      <c r="F2942" s="31" t="s">
        <v>22</v>
      </c>
      <c r="G2942" s="31" t="s">
        <v>104</v>
      </c>
      <c r="H2942" s="31" t="s">
        <v>743</v>
      </c>
      <c r="I2942" s="31">
        <v>66</v>
      </c>
      <c r="J2942" s="31">
        <v>1985</v>
      </c>
      <c r="K2942" s="31">
        <v>33.2493702770781</v>
      </c>
      <c r="L2942" s="31" t="s">
        <v>1398</v>
      </c>
      <c r="M2942" s="31">
        <f t="shared" si="110"/>
        <v>33.2493702770781</v>
      </c>
      <c r="N2942" s="31">
        <f t="shared" si="108"/>
        <v>0</v>
      </c>
    </row>
    <row r="2943" spans="1:14" x14ac:dyDescent="0.45">
      <c r="A2943" s="31" t="str">
        <f t="shared" si="109"/>
        <v>E08000014_CIN episodes for children aged &lt;1 at 31st March 2019 with any of the so called'toxic trio' identified as a factor at CIN assessment (excluding looked after children)_Number</v>
      </c>
      <c r="B2943" s="31" t="s">
        <v>399</v>
      </c>
      <c r="C2943" s="31" t="s">
        <v>400</v>
      </c>
      <c r="D2943" s="31" t="s">
        <v>474</v>
      </c>
      <c r="E2943" s="31" t="s">
        <v>475</v>
      </c>
      <c r="F2943" s="31" t="s">
        <v>22</v>
      </c>
      <c r="G2943" s="31" t="s">
        <v>104</v>
      </c>
      <c r="H2943" s="31" t="s">
        <v>743</v>
      </c>
      <c r="I2943" s="31">
        <v>92</v>
      </c>
      <c r="J2943" s="31">
        <v>2678</v>
      </c>
      <c r="K2943" s="31">
        <v>34.353995519044098</v>
      </c>
      <c r="L2943" s="31" t="s">
        <v>1399</v>
      </c>
      <c r="M2943" s="31">
        <f t="shared" si="110"/>
        <v>34.353995519044098</v>
      </c>
      <c r="N2943" s="31">
        <f t="shared" si="108"/>
        <v>0</v>
      </c>
    </row>
    <row r="2944" spans="1:14" x14ac:dyDescent="0.45">
      <c r="A2944" s="31" t="str">
        <f t="shared" si="109"/>
        <v>E08000015_CIN episodes for children aged &lt;1 at 31st March 2019 with any of the so called'toxic trio' identified as a factor at CIN assessment (excluding looked after children)_Number</v>
      </c>
      <c r="B2944" s="31" t="s">
        <v>464</v>
      </c>
      <c r="C2944" s="31" t="s">
        <v>465</v>
      </c>
      <c r="D2944" s="31" t="s">
        <v>474</v>
      </c>
      <c r="E2944" s="31" t="s">
        <v>475</v>
      </c>
      <c r="F2944" s="31" t="s">
        <v>22</v>
      </c>
      <c r="G2944" s="31" t="s">
        <v>104</v>
      </c>
      <c r="H2944" s="31" t="s">
        <v>743</v>
      </c>
      <c r="I2944" s="31">
        <v>102</v>
      </c>
      <c r="J2944" s="31">
        <v>3335</v>
      </c>
      <c r="K2944" s="31">
        <v>30.584707646176899</v>
      </c>
      <c r="L2944" s="31" t="s">
        <v>1400</v>
      </c>
      <c r="M2944" s="31">
        <f t="shared" si="110"/>
        <v>30.584707646176899</v>
      </c>
      <c r="N2944" s="31">
        <f t="shared" si="108"/>
        <v>0</v>
      </c>
    </row>
    <row r="2945" spans="1:14" x14ac:dyDescent="0.45">
      <c r="A2945" s="31" t="str">
        <f t="shared" si="109"/>
        <v>E08000001_CIN episodes for children aged &lt;1 at 31st March 2019 with any of the so called'toxic trio' identified as a factor at CIN assessment (excluding looked after children)_Number</v>
      </c>
      <c r="B2945" s="31" t="s">
        <v>252</v>
      </c>
      <c r="C2945" s="31" t="s">
        <v>253</v>
      </c>
      <c r="D2945" s="31" t="s">
        <v>474</v>
      </c>
      <c r="E2945" s="31" t="s">
        <v>475</v>
      </c>
      <c r="F2945" s="31" t="s">
        <v>22</v>
      </c>
      <c r="G2945" s="31" t="s">
        <v>104</v>
      </c>
      <c r="H2945" s="31" t="s">
        <v>743</v>
      </c>
      <c r="I2945" s="31">
        <v>95</v>
      </c>
      <c r="J2945" s="31">
        <v>3609</v>
      </c>
      <c r="K2945" s="31">
        <v>26.323081185924099</v>
      </c>
      <c r="L2945" s="31" t="s">
        <v>1392</v>
      </c>
      <c r="M2945" s="31">
        <f t="shared" si="110"/>
        <v>26.323081185924099</v>
      </c>
      <c r="N2945" s="31">
        <f t="shared" si="108"/>
        <v>0</v>
      </c>
    </row>
    <row r="2946" spans="1:14" x14ac:dyDescent="0.45">
      <c r="A2946" s="31" t="str">
        <f t="shared" si="109"/>
        <v>E08000002_CIN episodes for children aged &lt;1 at 31st March 2019 with any of the so called'toxic trio' identified as a factor at CIN assessment (excluding looked after children)_Number</v>
      </c>
      <c r="B2946" s="31" t="s">
        <v>271</v>
      </c>
      <c r="C2946" s="31" t="s">
        <v>272</v>
      </c>
      <c r="D2946" s="31" t="s">
        <v>474</v>
      </c>
      <c r="E2946" s="31" t="s">
        <v>475</v>
      </c>
      <c r="F2946" s="31" t="s">
        <v>22</v>
      </c>
      <c r="G2946" s="31" t="s">
        <v>104</v>
      </c>
      <c r="H2946" s="31" t="s">
        <v>743</v>
      </c>
      <c r="I2946" s="31">
        <v>74</v>
      </c>
      <c r="J2946" s="31">
        <v>2197</v>
      </c>
      <c r="K2946" s="31">
        <v>33.682294037323601</v>
      </c>
      <c r="L2946" s="31" t="s">
        <v>1401</v>
      </c>
      <c r="M2946" s="31">
        <f t="shared" si="110"/>
        <v>33.682294037323601</v>
      </c>
      <c r="N2946" s="31">
        <f t="shared" si="108"/>
        <v>0</v>
      </c>
    </row>
    <row r="2947" spans="1:14" x14ac:dyDescent="0.45">
      <c r="A2947" s="31" t="str">
        <f t="shared" si="109"/>
        <v>E08000003_CIN episodes for children aged &lt;1 at 31st March 2019 with any of the so called'toxic trio' identified as a factor at CIN assessment (excluding looked after children)_Number</v>
      </c>
      <c r="B2947" s="31" t="s">
        <v>349</v>
      </c>
      <c r="C2947" s="31" t="s">
        <v>350</v>
      </c>
      <c r="D2947" s="31" t="s">
        <v>474</v>
      </c>
      <c r="E2947" s="31" t="s">
        <v>475</v>
      </c>
      <c r="F2947" s="31" t="s">
        <v>22</v>
      </c>
      <c r="G2947" s="31" t="s">
        <v>104</v>
      </c>
      <c r="H2947" s="31" t="s">
        <v>743</v>
      </c>
      <c r="I2947" s="31">
        <v>217</v>
      </c>
      <c r="J2947" s="31">
        <v>7285</v>
      </c>
      <c r="K2947" s="31">
        <v>29.787234042553202</v>
      </c>
      <c r="L2947" s="31" t="s">
        <v>1402</v>
      </c>
      <c r="M2947" s="31">
        <f t="shared" si="110"/>
        <v>29.787234042553202</v>
      </c>
      <c r="N2947" s="31">
        <f t="shared" ref="N2947:N3010" si="111">IF(OR(C2947="City of London",C2947="Isles of Scilly"),1,0)</f>
        <v>0</v>
      </c>
    </row>
    <row r="2948" spans="1:14" x14ac:dyDescent="0.45">
      <c r="A2948" s="31" t="str">
        <f t="shared" si="109"/>
        <v>E08000004_CIN episodes for children aged &lt;1 at 31st March 2019 with any of the so called'toxic trio' identified as a factor at CIN assessment (excluding looked after children)_Number</v>
      </c>
      <c r="B2948" s="31" t="s">
        <v>375</v>
      </c>
      <c r="C2948" s="31" t="s">
        <v>376</v>
      </c>
      <c r="D2948" s="31" t="s">
        <v>474</v>
      </c>
      <c r="E2948" s="31" t="s">
        <v>475</v>
      </c>
      <c r="F2948" s="31" t="s">
        <v>22</v>
      </c>
      <c r="G2948" s="31" t="s">
        <v>104</v>
      </c>
      <c r="H2948" s="31" t="s">
        <v>743</v>
      </c>
      <c r="I2948" s="31">
        <v>105</v>
      </c>
      <c r="J2948" s="31">
        <v>3245</v>
      </c>
      <c r="K2948" s="31">
        <v>32.357473035439099</v>
      </c>
      <c r="L2948" s="31" t="s">
        <v>1403</v>
      </c>
      <c r="M2948" s="31">
        <f t="shared" si="110"/>
        <v>32.357473035439099</v>
      </c>
      <c r="N2948" s="31">
        <f t="shared" si="111"/>
        <v>0</v>
      </c>
    </row>
    <row r="2949" spans="1:14" x14ac:dyDescent="0.45">
      <c r="A2949" s="31" t="str">
        <f t="shared" si="109"/>
        <v>E08000005_CIN episodes for children aged &lt;1 at 31st March 2019 with any of the so called'toxic trio' identified as a factor at CIN assessment (excluding looked after children)_Number</v>
      </c>
      <c r="B2949" s="31" t="s">
        <v>391</v>
      </c>
      <c r="C2949" s="31" t="s">
        <v>392</v>
      </c>
      <c r="D2949" s="31" t="s">
        <v>474</v>
      </c>
      <c r="E2949" s="31" t="s">
        <v>475</v>
      </c>
      <c r="F2949" s="31" t="s">
        <v>22</v>
      </c>
      <c r="G2949" s="31" t="s">
        <v>104</v>
      </c>
      <c r="H2949" s="31" t="s">
        <v>743</v>
      </c>
      <c r="I2949" s="31">
        <v>99</v>
      </c>
      <c r="J2949" s="31">
        <v>2893</v>
      </c>
      <c r="K2949" s="31">
        <v>34.220532319391602</v>
      </c>
      <c r="L2949" s="31" t="s">
        <v>1404</v>
      </c>
      <c r="M2949" s="31">
        <f t="shared" si="110"/>
        <v>34.220532319391602</v>
      </c>
      <c r="N2949" s="31">
        <f t="shared" si="111"/>
        <v>0</v>
      </c>
    </row>
    <row r="2950" spans="1:14" x14ac:dyDescent="0.45">
      <c r="A2950" s="31" t="str">
        <f t="shared" si="109"/>
        <v>E08000006_CIN episodes for children aged &lt;1 at 31st March 2019 with any of the so called'toxic trio' identified as a factor at CIN assessment (excluding looked after children)_Number</v>
      </c>
      <c r="B2950" s="31" t="s">
        <v>395</v>
      </c>
      <c r="C2950" s="31" t="s">
        <v>396</v>
      </c>
      <c r="D2950" s="31" t="s">
        <v>474</v>
      </c>
      <c r="E2950" s="31" t="s">
        <v>475</v>
      </c>
      <c r="F2950" s="31" t="s">
        <v>22</v>
      </c>
      <c r="G2950" s="31" t="s">
        <v>104</v>
      </c>
      <c r="H2950" s="31" t="s">
        <v>743</v>
      </c>
      <c r="I2950" s="31">
        <v>140</v>
      </c>
      <c r="J2950" s="31">
        <v>3526</v>
      </c>
      <c r="K2950" s="31">
        <v>39.705048213272804</v>
      </c>
      <c r="L2950" s="31" t="s">
        <v>1405</v>
      </c>
      <c r="M2950" s="31">
        <f t="shared" si="110"/>
        <v>39.705048213272804</v>
      </c>
      <c r="N2950" s="31">
        <f t="shared" si="111"/>
        <v>0</v>
      </c>
    </row>
    <row r="2951" spans="1:14" x14ac:dyDescent="0.45">
      <c r="A2951" s="31" t="str">
        <f t="shared" si="109"/>
        <v>E08000007_CIN episodes for children aged &lt;1 at 31st March 2019 with any of the so called'toxic trio' identified as a factor at CIN assessment (excluding looked after children)_Number</v>
      </c>
      <c r="B2951" s="31" t="s">
        <v>420</v>
      </c>
      <c r="C2951" s="31" t="s">
        <v>421</v>
      </c>
      <c r="D2951" s="31" t="s">
        <v>474</v>
      </c>
      <c r="E2951" s="31" t="s">
        <v>475</v>
      </c>
      <c r="F2951" s="31" t="s">
        <v>22</v>
      </c>
      <c r="G2951" s="31" t="s">
        <v>104</v>
      </c>
      <c r="H2951" s="31" t="s">
        <v>743</v>
      </c>
      <c r="I2951" s="31">
        <v>108</v>
      </c>
      <c r="J2951" s="31">
        <v>3338</v>
      </c>
      <c r="K2951" s="31">
        <v>32.354703415218701</v>
      </c>
      <c r="L2951" s="31" t="s">
        <v>1403</v>
      </c>
      <c r="M2951" s="31">
        <f t="shared" si="110"/>
        <v>32.354703415218701</v>
      </c>
      <c r="N2951" s="31">
        <f t="shared" si="111"/>
        <v>0</v>
      </c>
    </row>
    <row r="2952" spans="1:14" x14ac:dyDescent="0.45">
      <c r="A2952" s="31" t="str">
        <f t="shared" si="109"/>
        <v>E08000008_CIN episodes for children aged &lt;1 at 31st March 2019 with any of the so called'toxic trio' identified as a factor at CIN assessment (excluding looked after children)_Number</v>
      </c>
      <c r="B2952" s="31" t="s">
        <v>436</v>
      </c>
      <c r="C2952" s="31" t="s">
        <v>437</v>
      </c>
      <c r="D2952" s="31" t="s">
        <v>474</v>
      </c>
      <c r="E2952" s="31" t="s">
        <v>475</v>
      </c>
      <c r="F2952" s="31" t="s">
        <v>22</v>
      </c>
      <c r="G2952" s="31" t="s">
        <v>104</v>
      </c>
      <c r="H2952" s="31" t="s">
        <v>743</v>
      </c>
      <c r="I2952" s="31">
        <v>88</v>
      </c>
      <c r="J2952" s="31">
        <v>2787</v>
      </c>
      <c r="K2952" s="31">
        <v>31.575170434158601</v>
      </c>
      <c r="L2952" s="31" t="s">
        <v>1406</v>
      </c>
      <c r="M2952" s="31">
        <f t="shared" si="110"/>
        <v>31.575170434158601</v>
      </c>
      <c r="N2952" s="31">
        <f t="shared" si="111"/>
        <v>0</v>
      </c>
    </row>
    <row r="2953" spans="1:14" x14ac:dyDescent="0.45">
      <c r="A2953" s="31" t="str">
        <f t="shared" si="109"/>
        <v>E08000009_CIN episodes for children aged &lt;1 at 31st March 2019 with any of the so called'toxic trio' identified as a factor at CIN assessment (excluding looked after children)_Number</v>
      </c>
      <c r="B2953" s="31" t="s">
        <v>442</v>
      </c>
      <c r="C2953" s="31" t="s">
        <v>443</v>
      </c>
      <c r="D2953" s="31" t="s">
        <v>474</v>
      </c>
      <c r="E2953" s="31" t="s">
        <v>475</v>
      </c>
      <c r="F2953" s="31" t="s">
        <v>22</v>
      </c>
      <c r="G2953" s="31" t="s">
        <v>104</v>
      </c>
      <c r="H2953" s="31" t="s">
        <v>743</v>
      </c>
      <c r="I2953" s="31">
        <v>41</v>
      </c>
      <c r="J2953" s="31">
        <v>2669</v>
      </c>
      <c r="K2953" s="31">
        <v>15.361558636193299</v>
      </c>
      <c r="L2953" s="31" t="s">
        <v>1282</v>
      </c>
      <c r="M2953" s="31">
        <f t="shared" si="110"/>
        <v>15.361558636193299</v>
      </c>
      <c r="N2953" s="31">
        <f t="shared" si="111"/>
        <v>0</v>
      </c>
    </row>
    <row r="2954" spans="1:14" x14ac:dyDescent="0.45">
      <c r="A2954" s="31" t="str">
        <f t="shared" si="109"/>
        <v>E08000010_CIN episodes for children aged &lt;1 at 31st March 2019 with any of the so called'toxic trio' identified as a factor at CIN assessment (excluding looked after children)_Number</v>
      </c>
      <c r="B2954" s="31" t="s">
        <v>460</v>
      </c>
      <c r="C2954" s="31" t="s">
        <v>461</v>
      </c>
      <c r="D2954" s="31" t="s">
        <v>474</v>
      </c>
      <c r="E2954" s="31" t="s">
        <v>475</v>
      </c>
      <c r="F2954" s="31" t="s">
        <v>22</v>
      </c>
      <c r="G2954" s="31" t="s">
        <v>104</v>
      </c>
      <c r="H2954" s="31" t="s">
        <v>743</v>
      </c>
      <c r="I2954" s="31">
        <v>92</v>
      </c>
      <c r="J2954" s="31">
        <v>3565</v>
      </c>
      <c r="K2954" s="31">
        <v>25.806451612903199</v>
      </c>
      <c r="L2954" s="31" t="s">
        <v>1407</v>
      </c>
      <c r="M2954" s="31">
        <f t="shared" si="110"/>
        <v>25.806451612903199</v>
      </c>
      <c r="N2954" s="31">
        <f t="shared" si="111"/>
        <v>0</v>
      </c>
    </row>
    <row r="2955" spans="1:14" x14ac:dyDescent="0.45">
      <c r="A2955" s="31" t="str">
        <f t="shared" ref="A2955:A3018" si="112">CONCATENATE(B2955,"_",G2955,"_",H2955)</f>
        <v>E08000016_CIN episodes for children aged &lt;1 at 31st March 2019 with any of the so called'toxic trio' identified as a factor at CIN assessment (excluding looked after children)_Number</v>
      </c>
      <c r="B2955" s="31" t="s">
        <v>236</v>
      </c>
      <c r="C2955" s="31" t="s">
        <v>237</v>
      </c>
      <c r="D2955" s="31" t="s">
        <v>474</v>
      </c>
      <c r="E2955" s="31" t="s">
        <v>475</v>
      </c>
      <c r="F2955" s="31" t="s">
        <v>22</v>
      </c>
      <c r="G2955" s="31" t="s">
        <v>104</v>
      </c>
      <c r="H2955" s="31" t="s">
        <v>743</v>
      </c>
      <c r="I2955" s="31">
        <v>73</v>
      </c>
      <c r="J2955" s="31">
        <v>2754</v>
      </c>
      <c r="K2955" s="31">
        <v>26.506899055918701</v>
      </c>
      <c r="L2955" s="31" t="s">
        <v>1289</v>
      </c>
      <c r="M2955" s="31">
        <f t="shared" si="110"/>
        <v>26.506899055918701</v>
      </c>
      <c r="N2955" s="31">
        <f t="shared" si="111"/>
        <v>0</v>
      </c>
    </row>
    <row r="2956" spans="1:14" x14ac:dyDescent="0.45">
      <c r="A2956" s="31" t="str">
        <f t="shared" si="112"/>
        <v>E08000017_CIN episodes for children aged &lt;1 at 31st March 2019 with any of the so called'toxic trio' identified as a factor at CIN assessment (excluding looked after children)_Number</v>
      </c>
      <c r="B2956" s="31" t="s">
        <v>293</v>
      </c>
      <c r="C2956" s="31" t="s">
        <v>294</v>
      </c>
      <c r="D2956" s="31" t="s">
        <v>474</v>
      </c>
      <c r="E2956" s="31" t="s">
        <v>475</v>
      </c>
      <c r="F2956" s="31" t="s">
        <v>22</v>
      </c>
      <c r="G2956" s="31" t="s">
        <v>104</v>
      </c>
      <c r="H2956" s="31" t="s">
        <v>743</v>
      </c>
      <c r="I2956" s="31">
        <v>153</v>
      </c>
      <c r="J2956" s="31">
        <v>3518</v>
      </c>
      <c r="K2956" s="31">
        <v>43.490619670267201</v>
      </c>
      <c r="L2956" s="31" t="s">
        <v>1408</v>
      </c>
      <c r="M2956" s="31">
        <f t="shared" ref="M2956:M3019" si="113">K2956</f>
        <v>43.490619670267201</v>
      </c>
      <c r="N2956" s="31">
        <f t="shared" si="111"/>
        <v>0</v>
      </c>
    </row>
    <row r="2957" spans="1:14" x14ac:dyDescent="0.45">
      <c r="A2957" s="31" t="str">
        <f t="shared" si="112"/>
        <v>E08000018_CIN episodes for children aged &lt;1 at 31st March 2019 with any of the so called'toxic trio' identified as a factor at CIN assessment (excluding looked after children)_Number</v>
      </c>
      <c r="B2957" s="31" t="s">
        <v>393</v>
      </c>
      <c r="C2957" s="31" t="s">
        <v>394</v>
      </c>
      <c r="D2957" s="31" t="s">
        <v>474</v>
      </c>
      <c r="E2957" s="31" t="s">
        <v>475</v>
      </c>
      <c r="F2957" s="31" t="s">
        <v>22</v>
      </c>
      <c r="G2957" s="31" t="s">
        <v>104</v>
      </c>
      <c r="H2957" s="31" t="s">
        <v>743</v>
      </c>
      <c r="I2957" s="31">
        <v>122</v>
      </c>
      <c r="J2957" s="31">
        <v>3027</v>
      </c>
      <c r="K2957" s="31">
        <v>40.303931285100802</v>
      </c>
      <c r="L2957" s="31" t="s">
        <v>1409</v>
      </c>
      <c r="M2957" s="31">
        <f t="shared" si="113"/>
        <v>40.303931285100802</v>
      </c>
      <c r="N2957" s="31">
        <f t="shared" si="111"/>
        <v>0</v>
      </c>
    </row>
    <row r="2958" spans="1:14" x14ac:dyDescent="0.45">
      <c r="A2958" s="31" t="str">
        <f t="shared" si="112"/>
        <v>E08000019_CIN episodes for children aged &lt;1 at 31st March 2019 with any of the so called'toxic trio' identified as a factor at CIN assessment (excluding looked after children)_Number</v>
      </c>
      <c r="B2958" s="31" t="s">
        <v>401</v>
      </c>
      <c r="C2958" s="31" t="s">
        <v>402</v>
      </c>
      <c r="D2958" s="31" t="s">
        <v>474</v>
      </c>
      <c r="E2958" s="31" t="s">
        <v>475</v>
      </c>
      <c r="F2958" s="31" t="s">
        <v>22</v>
      </c>
      <c r="G2958" s="31" t="s">
        <v>104</v>
      </c>
      <c r="H2958" s="31" t="s">
        <v>743</v>
      </c>
      <c r="I2958" s="31">
        <v>197</v>
      </c>
      <c r="J2958" s="31">
        <v>6351</v>
      </c>
      <c r="K2958" s="31">
        <v>31.0187372067391</v>
      </c>
      <c r="L2958" s="31" t="s">
        <v>1202</v>
      </c>
      <c r="M2958" s="31">
        <f t="shared" si="113"/>
        <v>31.0187372067391</v>
      </c>
      <c r="N2958" s="31">
        <f t="shared" si="111"/>
        <v>0</v>
      </c>
    </row>
    <row r="2959" spans="1:14" x14ac:dyDescent="0.45">
      <c r="A2959" s="31" t="str">
        <f t="shared" si="112"/>
        <v>E08000032_CIN episodes for children aged &lt;1 at 31st March 2019 with any of the so called'toxic trio' identified as a factor at CIN assessment (excluding looked after children)_Number</v>
      </c>
      <c r="B2959" s="31" t="s">
        <v>259</v>
      </c>
      <c r="C2959" s="31" t="s">
        <v>260</v>
      </c>
      <c r="D2959" s="31" t="s">
        <v>474</v>
      </c>
      <c r="E2959" s="31" t="s">
        <v>475</v>
      </c>
      <c r="F2959" s="31" t="s">
        <v>22</v>
      </c>
      <c r="G2959" s="31" t="s">
        <v>104</v>
      </c>
      <c r="H2959" s="31" t="s">
        <v>743</v>
      </c>
      <c r="I2959" s="31">
        <v>231</v>
      </c>
      <c r="J2959" s="31">
        <v>7373</v>
      </c>
      <c r="K2959" s="31">
        <v>31.330530313305299</v>
      </c>
      <c r="L2959" s="31" t="s">
        <v>1410</v>
      </c>
      <c r="M2959" s="31">
        <f t="shared" si="113"/>
        <v>31.330530313305299</v>
      </c>
      <c r="N2959" s="31">
        <f t="shared" si="111"/>
        <v>0</v>
      </c>
    </row>
    <row r="2960" spans="1:14" x14ac:dyDescent="0.45">
      <c r="A2960" s="31" t="str">
        <f t="shared" si="112"/>
        <v>E08000033_CIN episodes for children aged &lt;1 at 31st March 2019 with any of the so called'toxic trio' identified as a factor at CIN assessment (excluding looked after children)_Number</v>
      </c>
      <c r="B2960" s="31" t="s">
        <v>273</v>
      </c>
      <c r="C2960" s="31" t="s">
        <v>274</v>
      </c>
      <c r="D2960" s="31" t="s">
        <v>474</v>
      </c>
      <c r="E2960" s="31" t="s">
        <v>475</v>
      </c>
      <c r="F2960" s="31" t="s">
        <v>22</v>
      </c>
      <c r="G2960" s="31" t="s">
        <v>104</v>
      </c>
      <c r="H2960" s="31" t="s">
        <v>743</v>
      </c>
      <c r="I2960" s="31">
        <v>100</v>
      </c>
      <c r="J2960" s="31">
        <v>2340</v>
      </c>
      <c r="K2960" s="31">
        <v>42.735042735042697</v>
      </c>
      <c r="L2960" s="31" t="s">
        <v>1411</v>
      </c>
      <c r="M2960" s="31">
        <f t="shared" si="113"/>
        <v>42.735042735042697</v>
      </c>
      <c r="N2960" s="31">
        <f t="shared" si="111"/>
        <v>0</v>
      </c>
    </row>
    <row r="2961" spans="1:14" x14ac:dyDescent="0.45">
      <c r="A2961" s="31" t="str">
        <f t="shared" si="112"/>
        <v>E08000034_CIN episodes for children aged &lt;1 at 31st March 2019 with any of the so called'toxic trio' identified as a factor at CIN assessment (excluding looked after children)_Number</v>
      </c>
      <c r="B2961" s="31" t="s">
        <v>331</v>
      </c>
      <c r="C2961" s="31" t="s">
        <v>332</v>
      </c>
      <c r="D2961" s="31" t="s">
        <v>474</v>
      </c>
      <c r="E2961" s="31" t="s">
        <v>475</v>
      </c>
      <c r="F2961" s="31" t="s">
        <v>22</v>
      </c>
      <c r="G2961" s="31" t="s">
        <v>104</v>
      </c>
      <c r="H2961" s="31" t="s">
        <v>743</v>
      </c>
      <c r="I2961" s="31">
        <v>86</v>
      </c>
      <c r="J2961" s="31">
        <v>5161</v>
      </c>
      <c r="K2961" s="31">
        <v>16.6634373183492</v>
      </c>
      <c r="L2961" s="31" t="s">
        <v>1329</v>
      </c>
      <c r="M2961" s="31">
        <f t="shared" si="113"/>
        <v>16.6634373183492</v>
      </c>
      <c r="N2961" s="31">
        <f t="shared" si="111"/>
        <v>0</v>
      </c>
    </row>
    <row r="2962" spans="1:14" x14ac:dyDescent="0.45">
      <c r="A2962" s="31" t="str">
        <f t="shared" si="112"/>
        <v>E08000035_CIN episodes for children aged &lt;1 at 31st March 2019 with any of the so called'toxic trio' identified as a factor at CIN assessment (excluding looked after children)_Number</v>
      </c>
      <c r="B2962" s="31" t="s">
        <v>339</v>
      </c>
      <c r="C2962" s="31" t="s">
        <v>340</v>
      </c>
      <c r="D2962" s="31" t="s">
        <v>474</v>
      </c>
      <c r="E2962" s="31" t="s">
        <v>475</v>
      </c>
      <c r="F2962" s="31" t="s">
        <v>22</v>
      </c>
      <c r="G2962" s="31" t="s">
        <v>104</v>
      </c>
      <c r="H2962" s="31" t="s">
        <v>743</v>
      </c>
      <c r="I2962" s="31">
        <v>251</v>
      </c>
      <c r="J2962" s="31">
        <v>9821</v>
      </c>
      <c r="K2962" s="31">
        <v>25.557478871805301</v>
      </c>
      <c r="L2962" s="31" t="s">
        <v>1412</v>
      </c>
      <c r="M2962" s="31">
        <f t="shared" si="113"/>
        <v>25.557478871805301</v>
      </c>
      <c r="N2962" s="31">
        <f t="shared" si="111"/>
        <v>0</v>
      </c>
    </row>
    <row r="2963" spans="1:14" x14ac:dyDescent="0.45">
      <c r="A2963" s="31" t="str">
        <f t="shared" si="112"/>
        <v>E08000036_CIN episodes for children aged &lt;1 at 31st March 2019 with any of the so called'toxic trio' identified as a factor at CIN assessment (excluding looked after children)_Number</v>
      </c>
      <c r="B2963" s="31" t="s">
        <v>444</v>
      </c>
      <c r="C2963" s="31" t="s">
        <v>445</v>
      </c>
      <c r="D2963" s="31" t="s">
        <v>474</v>
      </c>
      <c r="E2963" s="31" t="s">
        <v>475</v>
      </c>
      <c r="F2963" s="31" t="s">
        <v>22</v>
      </c>
      <c r="G2963" s="31" t="s">
        <v>104</v>
      </c>
      <c r="H2963" s="31" t="s">
        <v>743</v>
      </c>
      <c r="I2963" s="31">
        <v>113</v>
      </c>
      <c r="J2963" s="31">
        <v>4108</v>
      </c>
      <c r="K2963" s="31">
        <v>27.507302823758501</v>
      </c>
      <c r="L2963" s="31" t="s">
        <v>1169</v>
      </c>
      <c r="M2963" s="31">
        <f t="shared" si="113"/>
        <v>27.507302823758501</v>
      </c>
      <c r="N2963" s="31">
        <f t="shared" si="111"/>
        <v>0</v>
      </c>
    </row>
    <row r="2964" spans="1:14" x14ac:dyDescent="0.45">
      <c r="A2964" s="31" t="str">
        <f t="shared" si="112"/>
        <v>E08000020_CIN episodes for children aged &lt;1 at 31st March 2019 with any of the so called'toxic trio' identified as a factor at CIN assessment (excluding looked after children)_Number</v>
      </c>
      <c r="B2964" s="31" t="s">
        <v>305</v>
      </c>
      <c r="C2964" s="31" t="s">
        <v>306</v>
      </c>
      <c r="D2964" s="31" t="s">
        <v>474</v>
      </c>
      <c r="E2964" s="31" t="s">
        <v>475</v>
      </c>
      <c r="F2964" s="31" t="s">
        <v>22</v>
      </c>
      <c r="G2964" s="31" t="s">
        <v>104</v>
      </c>
      <c r="H2964" s="31" t="s">
        <v>743</v>
      </c>
      <c r="I2964" s="31">
        <v>70</v>
      </c>
      <c r="J2964" s="31">
        <v>2019</v>
      </c>
      <c r="K2964" s="31">
        <v>34.670629024269402</v>
      </c>
      <c r="L2964" s="31" t="s">
        <v>1413</v>
      </c>
      <c r="M2964" s="31">
        <f t="shared" si="113"/>
        <v>34.670629024269402</v>
      </c>
      <c r="N2964" s="31">
        <f t="shared" si="111"/>
        <v>0</v>
      </c>
    </row>
    <row r="2965" spans="1:14" x14ac:dyDescent="0.45">
      <c r="A2965" s="31" t="str">
        <f t="shared" si="112"/>
        <v>E08000021_CIN episodes for children aged &lt;1 at 31st March 2019 with any of the so called'toxic trio' identified as a factor at CIN assessment (excluding looked after children)_Number</v>
      </c>
      <c r="B2965" s="31" t="s">
        <v>357</v>
      </c>
      <c r="C2965" s="31" t="s">
        <v>358</v>
      </c>
      <c r="D2965" s="31" t="s">
        <v>474</v>
      </c>
      <c r="E2965" s="31" t="s">
        <v>475</v>
      </c>
      <c r="F2965" s="31" t="s">
        <v>22</v>
      </c>
      <c r="G2965" s="31" t="s">
        <v>104</v>
      </c>
      <c r="H2965" s="31" t="s">
        <v>743</v>
      </c>
      <c r="I2965" s="31">
        <v>126</v>
      </c>
      <c r="J2965" s="31">
        <v>3205</v>
      </c>
      <c r="K2965" s="31">
        <v>39.313572542901703</v>
      </c>
      <c r="L2965" s="31" t="s">
        <v>1414</v>
      </c>
      <c r="M2965" s="31">
        <f t="shared" si="113"/>
        <v>39.313572542901703</v>
      </c>
      <c r="N2965" s="31">
        <f t="shared" si="111"/>
        <v>0</v>
      </c>
    </row>
    <row r="2966" spans="1:14" x14ac:dyDescent="0.45">
      <c r="A2966" s="31" t="str">
        <f t="shared" si="112"/>
        <v>E08000022_CIN episodes for children aged &lt;1 at 31st March 2019 with any of the so called'toxic trio' identified as a factor at CIN assessment (excluding looked after children)_Number</v>
      </c>
      <c r="B2966" s="31" t="s">
        <v>524</v>
      </c>
      <c r="C2966" s="31" t="s">
        <v>525</v>
      </c>
      <c r="D2966" s="31" t="s">
        <v>474</v>
      </c>
      <c r="E2966" s="31" t="s">
        <v>475</v>
      </c>
      <c r="F2966" s="31" t="s">
        <v>22</v>
      </c>
      <c r="G2966" s="31" t="s">
        <v>104</v>
      </c>
      <c r="H2966" s="31" t="s">
        <v>743</v>
      </c>
      <c r="I2966" s="31">
        <v>60</v>
      </c>
      <c r="J2966" s="31">
        <v>2208</v>
      </c>
      <c r="K2966" s="31">
        <v>27.173913043478301</v>
      </c>
      <c r="L2966" s="31" t="s">
        <v>1415</v>
      </c>
      <c r="M2966" s="31">
        <f t="shared" si="113"/>
        <v>27.173913043478301</v>
      </c>
      <c r="N2966" s="31">
        <f t="shared" si="111"/>
        <v>0</v>
      </c>
    </row>
    <row r="2967" spans="1:14" x14ac:dyDescent="0.45">
      <c r="A2967" s="31" t="str">
        <f t="shared" si="112"/>
        <v>E08000023_CIN episodes for children aged &lt;1 at 31st March 2019 with any of the so called'toxic trio' identified as a factor at CIN assessment (excluding looked after children)_Number</v>
      </c>
      <c r="B2967" s="31" t="s">
        <v>410</v>
      </c>
      <c r="C2967" s="31" t="s">
        <v>411</v>
      </c>
      <c r="D2967" s="31" t="s">
        <v>474</v>
      </c>
      <c r="E2967" s="31" t="s">
        <v>475</v>
      </c>
      <c r="F2967" s="31" t="s">
        <v>22</v>
      </c>
      <c r="G2967" s="31" t="s">
        <v>104</v>
      </c>
      <c r="H2967" s="31" t="s">
        <v>743</v>
      </c>
      <c r="I2967" s="31">
        <v>57</v>
      </c>
      <c r="J2967" s="31">
        <v>1609</v>
      </c>
      <c r="K2967" s="31">
        <v>35.425730267246699</v>
      </c>
      <c r="L2967" s="31" t="s">
        <v>1416</v>
      </c>
      <c r="M2967" s="31">
        <f t="shared" si="113"/>
        <v>35.425730267246699</v>
      </c>
      <c r="N2967" s="31">
        <f t="shared" si="111"/>
        <v>0</v>
      </c>
    </row>
    <row r="2968" spans="1:14" x14ac:dyDescent="0.45">
      <c r="A2968" s="31" t="str">
        <f t="shared" si="112"/>
        <v>E08000024_CIN episodes for children aged &lt;1 at 31st March 2019 with any of the so called'toxic trio' identified as a factor at CIN assessment (excluding looked after children)_Number</v>
      </c>
      <c r="B2968" s="31" t="s">
        <v>428</v>
      </c>
      <c r="C2968" s="31" t="s">
        <v>429</v>
      </c>
      <c r="D2968" s="31" t="s">
        <v>474</v>
      </c>
      <c r="E2968" s="31" t="s">
        <v>475</v>
      </c>
      <c r="F2968" s="31" t="s">
        <v>22</v>
      </c>
      <c r="G2968" s="31" t="s">
        <v>104</v>
      </c>
      <c r="H2968" s="31" t="s">
        <v>743</v>
      </c>
      <c r="I2968" s="31">
        <v>99</v>
      </c>
      <c r="J2968" s="31">
        <v>2860</v>
      </c>
      <c r="K2968" s="31">
        <v>34.615384615384599</v>
      </c>
      <c r="L2968" s="31" t="s">
        <v>1417</v>
      </c>
      <c r="M2968" s="31">
        <f t="shared" si="113"/>
        <v>34.615384615384599</v>
      </c>
      <c r="N2968" s="31">
        <f t="shared" si="111"/>
        <v>0</v>
      </c>
    </row>
    <row r="2969" spans="1:14" x14ac:dyDescent="0.45">
      <c r="A2969" s="31" t="str">
        <f t="shared" si="112"/>
        <v>E06000053_CIN episodes for children aged &lt;1 at 31st March 2019 with any of the so called'toxic trio' identified as a factor at CIN assessment (excluding looked after children)_Number</v>
      </c>
      <c r="B2969" s="31" t="s">
        <v>550</v>
      </c>
      <c r="C2969" s="31" t="s">
        <v>551</v>
      </c>
      <c r="D2969" s="31" t="s">
        <v>474</v>
      </c>
      <c r="E2969" s="31" t="s">
        <v>475</v>
      </c>
      <c r="F2969" s="31" t="s">
        <v>22</v>
      </c>
      <c r="G2969" s="31" t="s">
        <v>104</v>
      </c>
      <c r="H2969" s="31" t="s">
        <v>743</v>
      </c>
      <c r="I2969" s="31">
        <v>0</v>
      </c>
      <c r="J2969" s="31">
        <v>14</v>
      </c>
      <c r="K2969" s="31">
        <v>0</v>
      </c>
      <c r="L2969" s="31" t="s">
        <v>1112</v>
      </c>
      <c r="M2969" s="31">
        <f t="shared" si="113"/>
        <v>0</v>
      </c>
      <c r="N2969" s="31">
        <f t="shared" si="111"/>
        <v>1</v>
      </c>
    </row>
    <row r="2970" spans="1:14" x14ac:dyDescent="0.45">
      <c r="A2970" s="31" t="str">
        <f t="shared" si="112"/>
        <v>E06000022_CIN episodes for children aged &lt;1 at 31st March 2019 with any of the so called'toxic trio' identified as a factor at CIN assessment (excluding looked after children)_Number</v>
      </c>
      <c r="B2970" s="31" t="s">
        <v>238</v>
      </c>
      <c r="C2970" s="31" t="s">
        <v>239</v>
      </c>
      <c r="D2970" s="31" t="s">
        <v>474</v>
      </c>
      <c r="E2970" s="31" t="s">
        <v>475</v>
      </c>
      <c r="F2970" s="31" t="s">
        <v>22</v>
      </c>
      <c r="G2970" s="31" t="s">
        <v>104</v>
      </c>
      <c r="H2970" s="31" t="s">
        <v>743</v>
      </c>
      <c r="I2970" s="31">
        <v>25</v>
      </c>
      <c r="J2970" s="31">
        <v>1742</v>
      </c>
      <c r="K2970" s="31">
        <v>14.351320321469601</v>
      </c>
      <c r="L2970" s="31" t="s">
        <v>1245</v>
      </c>
      <c r="M2970" s="31">
        <f t="shared" si="113"/>
        <v>14.351320321469601</v>
      </c>
      <c r="N2970" s="31">
        <f t="shared" si="111"/>
        <v>0</v>
      </c>
    </row>
    <row r="2971" spans="1:14" x14ac:dyDescent="0.45">
      <c r="A2971" s="31" t="str">
        <f t="shared" si="112"/>
        <v>E06000023_CIN episodes for children aged &lt;1 at 31st March 2019 with any of the so called'toxic trio' identified as a factor at CIN assessment (excluding looked after children)_Number</v>
      </c>
      <c r="B2971" s="31" t="s">
        <v>265</v>
      </c>
      <c r="C2971" s="31" t="s">
        <v>266</v>
      </c>
      <c r="D2971" s="31" t="s">
        <v>474</v>
      </c>
      <c r="E2971" s="31" t="s">
        <v>475</v>
      </c>
      <c r="F2971" s="31" t="s">
        <v>22</v>
      </c>
      <c r="G2971" s="31" t="s">
        <v>104</v>
      </c>
      <c r="H2971" s="31" t="s">
        <v>743</v>
      </c>
      <c r="I2971" s="31">
        <v>159</v>
      </c>
      <c r="J2971" s="31">
        <v>5728</v>
      </c>
      <c r="K2971" s="31">
        <v>27.758379888268198</v>
      </c>
      <c r="L2971" s="31" t="s">
        <v>1182</v>
      </c>
      <c r="M2971" s="31">
        <f t="shared" si="113"/>
        <v>27.758379888268198</v>
      </c>
      <c r="N2971" s="31">
        <f t="shared" si="111"/>
        <v>0</v>
      </c>
    </row>
    <row r="2972" spans="1:14" x14ac:dyDescent="0.45">
      <c r="A2972" s="31" t="str">
        <f t="shared" si="112"/>
        <v>E06000024_CIN episodes for children aged &lt;1 at 31st March 2019 with any of the so called'toxic trio' identified as a factor at CIN assessment (excluding looked after children)_Number</v>
      </c>
      <c r="B2972" s="31" t="s">
        <v>367</v>
      </c>
      <c r="C2972" s="31" t="s">
        <v>368</v>
      </c>
      <c r="D2972" s="31" t="s">
        <v>474</v>
      </c>
      <c r="E2972" s="31" t="s">
        <v>475</v>
      </c>
      <c r="F2972" s="31" t="s">
        <v>22</v>
      </c>
      <c r="G2972" s="31" t="s">
        <v>104</v>
      </c>
      <c r="H2972" s="31" t="s">
        <v>743</v>
      </c>
      <c r="I2972" s="31">
        <v>47</v>
      </c>
      <c r="J2972" s="31">
        <v>2027</v>
      </c>
      <c r="K2972" s="31">
        <v>23.186975826344401</v>
      </c>
      <c r="L2972" s="31" t="s">
        <v>1418</v>
      </c>
      <c r="M2972" s="31">
        <f t="shared" si="113"/>
        <v>23.186975826344401</v>
      </c>
      <c r="N2972" s="31">
        <f t="shared" si="111"/>
        <v>0</v>
      </c>
    </row>
    <row r="2973" spans="1:14" x14ac:dyDescent="0.45">
      <c r="A2973" s="31" t="str">
        <f t="shared" si="112"/>
        <v>E06000025_CIN episodes for children aged &lt;1 at 31st March 2019 with any of the so called'toxic trio' identified as a factor at CIN assessment (excluding looked after children)_Number</v>
      </c>
      <c r="B2973" s="31" t="s">
        <v>408</v>
      </c>
      <c r="C2973" s="31" t="s">
        <v>409</v>
      </c>
      <c r="D2973" s="31" t="s">
        <v>474</v>
      </c>
      <c r="E2973" s="31" t="s">
        <v>475</v>
      </c>
      <c r="F2973" s="31" t="s">
        <v>22</v>
      </c>
      <c r="G2973" s="31" t="s">
        <v>104</v>
      </c>
      <c r="H2973" s="31" t="s">
        <v>743</v>
      </c>
      <c r="I2973" s="31">
        <v>55</v>
      </c>
      <c r="J2973" s="31">
        <v>3181</v>
      </c>
      <c r="K2973" s="31">
        <v>17.290160326941201</v>
      </c>
      <c r="L2973" s="31" t="s">
        <v>1222</v>
      </c>
      <c r="M2973" s="31">
        <f t="shared" si="113"/>
        <v>17.290160326941201</v>
      </c>
      <c r="N2973" s="31">
        <f t="shared" si="111"/>
        <v>0</v>
      </c>
    </row>
    <row r="2974" spans="1:14" x14ac:dyDescent="0.45">
      <c r="A2974" s="31" t="str">
        <f t="shared" si="112"/>
        <v>E06000001_CIN episodes for children aged &lt;1 at 31st March 2019 with any of the so called'toxic trio' identified as a factor at CIN assessment (excluding looked after children)_Number</v>
      </c>
      <c r="B2974" s="31" t="s">
        <v>313</v>
      </c>
      <c r="C2974" s="31" t="s">
        <v>314</v>
      </c>
      <c r="D2974" s="31" t="s">
        <v>474</v>
      </c>
      <c r="E2974" s="31" t="s">
        <v>475</v>
      </c>
      <c r="F2974" s="31" t="s">
        <v>22</v>
      </c>
      <c r="G2974" s="31" t="s">
        <v>104</v>
      </c>
      <c r="H2974" s="31" t="s">
        <v>743</v>
      </c>
      <c r="I2974" s="31">
        <v>75</v>
      </c>
      <c r="J2974" s="31">
        <v>999</v>
      </c>
      <c r="K2974" s="31">
        <v>75.075075075075105</v>
      </c>
      <c r="L2974" s="31" t="s">
        <v>1419</v>
      </c>
      <c r="M2974" s="31">
        <f t="shared" si="113"/>
        <v>75.075075075075105</v>
      </c>
      <c r="N2974" s="31">
        <f t="shared" si="111"/>
        <v>0</v>
      </c>
    </row>
    <row r="2975" spans="1:14" x14ac:dyDescent="0.45">
      <c r="A2975" s="31" t="str">
        <f t="shared" si="112"/>
        <v>E06000002_CIN episodes for children aged &lt;1 at 31st March 2019 with any of the so called'toxic trio' identified as a factor at CIN assessment (excluding looked after children)_Number</v>
      </c>
      <c r="B2975" s="31" t="s">
        <v>511</v>
      </c>
      <c r="C2975" s="31" t="s">
        <v>725</v>
      </c>
      <c r="D2975" s="31" t="s">
        <v>474</v>
      </c>
      <c r="E2975" s="31" t="s">
        <v>475</v>
      </c>
      <c r="F2975" s="31" t="s">
        <v>22</v>
      </c>
      <c r="G2975" s="31" t="s">
        <v>104</v>
      </c>
      <c r="H2975" s="31" t="s">
        <v>743</v>
      </c>
      <c r="I2975" s="31">
        <v>69</v>
      </c>
      <c r="J2975" s="31">
        <v>1871</v>
      </c>
      <c r="K2975" s="31">
        <v>36.878674505611997</v>
      </c>
      <c r="L2975" s="31" t="s">
        <v>1328</v>
      </c>
      <c r="M2975" s="31">
        <f t="shared" si="113"/>
        <v>36.878674505611997</v>
      </c>
      <c r="N2975" s="31">
        <f t="shared" si="111"/>
        <v>0</v>
      </c>
    </row>
    <row r="2976" spans="1:14" x14ac:dyDescent="0.45">
      <c r="A2976" s="31" t="str">
        <f t="shared" si="112"/>
        <v>E06000003_CIN episodes for children aged &lt;1 at 31st March 2019 with any of the so called'toxic trio' identified as a factor at CIN assessment (excluding looked after children)_Number</v>
      </c>
      <c r="B2976" s="31" t="s">
        <v>387</v>
      </c>
      <c r="C2976" s="31" t="s">
        <v>388</v>
      </c>
      <c r="D2976" s="31" t="s">
        <v>474</v>
      </c>
      <c r="E2976" s="31" t="s">
        <v>475</v>
      </c>
      <c r="F2976" s="31" t="s">
        <v>22</v>
      </c>
      <c r="G2976" s="31" t="s">
        <v>104</v>
      </c>
      <c r="H2976" s="31" t="s">
        <v>743</v>
      </c>
      <c r="I2976" s="31">
        <v>58</v>
      </c>
      <c r="J2976" s="31">
        <v>1381</v>
      </c>
      <c r="K2976" s="31">
        <v>41.998551774076802</v>
      </c>
      <c r="L2976" s="31" t="s">
        <v>1420</v>
      </c>
      <c r="M2976" s="31">
        <f t="shared" si="113"/>
        <v>41.998551774076802</v>
      </c>
      <c r="N2976" s="31">
        <f t="shared" si="111"/>
        <v>0</v>
      </c>
    </row>
    <row r="2977" spans="1:14" x14ac:dyDescent="0.45">
      <c r="A2977" s="31" t="str">
        <f t="shared" si="112"/>
        <v>E06000004_CIN episodes for children aged &lt;1 at 31st March 2019 with any of the so called'toxic trio' identified as a factor at CIN assessment (excluding looked after children)_Number</v>
      </c>
      <c r="B2977" s="31" t="s">
        <v>422</v>
      </c>
      <c r="C2977" s="31" t="s">
        <v>423</v>
      </c>
      <c r="D2977" s="31" t="s">
        <v>474</v>
      </c>
      <c r="E2977" s="31" t="s">
        <v>475</v>
      </c>
      <c r="F2977" s="31" t="s">
        <v>22</v>
      </c>
      <c r="G2977" s="31" t="s">
        <v>104</v>
      </c>
      <c r="H2977" s="31" t="s">
        <v>743</v>
      </c>
      <c r="I2977" s="31">
        <v>99</v>
      </c>
      <c r="J2977" s="31">
        <v>2126</v>
      </c>
      <c r="K2977" s="31">
        <v>46.566321730950101</v>
      </c>
      <c r="L2977" s="31" t="s">
        <v>1421</v>
      </c>
      <c r="M2977" s="31">
        <f t="shared" si="113"/>
        <v>46.566321730950101</v>
      </c>
      <c r="N2977" s="31">
        <f t="shared" si="111"/>
        <v>0</v>
      </c>
    </row>
    <row r="2978" spans="1:14" x14ac:dyDescent="0.45">
      <c r="A2978" s="31" t="str">
        <f t="shared" si="112"/>
        <v>E06000010_CIN episodes for children aged &lt;1 at 31st March 2019 with any of the so called'toxic trio' identified as a factor at CIN assessment (excluding looked after children)_Number</v>
      </c>
      <c r="B2978" s="31" t="s">
        <v>329</v>
      </c>
      <c r="C2978" s="31" t="s">
        <v>330</v>
      </c>
      <c r="D2978" s="31" t="s">
        <v>474</v>
      </c>
      <c r="E2978" s="31" t="s">
        <v>475</v>
      </c>
      <c r="F2978" s="31" t="s">
        <v>22</v>
      </c>
      <c r="G2978" s="31" t="s">
        <v>104</v>
      </c>
      <c r="H2978" s="31" t="s">
        <v>743</v>
      </c>
      <c r="I2978" s="31">
        <v>123</v>
      </c>
      <c r="J2978" s="31">
        <v>3308</v>
      </c>
      <c r="K2978" s="31">
        <v>37.182587666263601</v>
      </c>
      <c r="L2978" s="31" t="s">
        <v>1422</v>
      </c>
      <c r="M2978" s="31">
        <f t="shared" si="113"/>
        <v>37.182587666263601</v>
      </c>
      <c r="N2978" s="31">
        <f t="shared" si="111"/>
        <v>0</v>
      </c>
    </row>
    <row r="2979" spans="1:14" x14ac:dyDescent="0.45">
      <c r="A2979" s="31" t="str">
        <f t="shared" si="112"/>
        <v>E06000011_CIN episodes for children aged &lt;1 at 31st March 2019 with any of the so called'toxic trio' identified as a factor at CIN assessment (excluding looked after children)_Number</v>
      </c>
      <c r="B2979" s="31" t="s">
        <v>514</v>
      </c>
      <c r="C2979" s="31" t="s">
        <v>594</v>
      </c>
      <c r="D2979" s="31" t="s">
        <v>474</v>
      </c>
      <c r="E2979" s="31" t="s">
        <v>475</v>
      </c>
      <c r="F2979" s="31" t="s">
        <v>22</v>
      </c>
      <c r="G2979" s="31" t="s">
        <v>104</v>
      </c>
      <c r="H2979" s="31" t="s">
        <v>743</v>
      </c>
      <c r="I2979" s="31">
        <v>63</v>
      </c>
      <c r="J2979" s="31">
        <v>2830</v>
      </c>
      <c r="K2979" s="31">
        <v>22.261484098939899</v>
      </c>
      <c r="L2979" s="31" t="s">
        <v>1148</v>
      </c>
      <c r="M2979" s="31">
        <f t="shared" si="113"/>
        <v>22.261484098939899</v>
      </c>
      <c r="N2979" s="31">
        <f t="shared" si="111"/>
        <v>0</v>
      </c>
    </row>
    <row r="2980" spans="1:14" x14ac:dyDescent="0.45">
      <c r="A2980" s="31" t="str">
        <f t="shared" si="112"/>
        <v>E06000012_CIN episodes for children aged &lt;1 at 31st March 2019 with any of the so called'toxic trio' identified as a factor at CIN assessment (excluding looked after children)_Number</v>
      </c>
      <c r="B2980" s="31" t="s">
        <v>363</v>
      </c>
      <c r="C2980" s="31" t="s">
        <v>364</v>
      </c>
      <c r="D2980" s="31" t="s">
        <v>474</v>
      </c>
      <c r="E2980" s="31" t="s">
        <v>475</v>
      </c>
      <c r="F2980" s="31" t="s">
        <v>22</v>
      </c>
      <c r="G2980" s="31" t="s">
        <v>104</v>
      </c>
      <c r="H2980" s="31" t="s">
        <v>743</v>
      </c>
      <c r="I2980" s="31">
        <v>56</v>
      </c>
      <c r="J2980" s="31">
        <v>1796</v>
      </c>
      <c r="K2980" s="31">
        <v>31.180400890868601</v>
      </c>
      <c r="L2980" s="31" t="s">
        <v>1423</v>
      </c>
      <c r="M2980" s="31">
        <f t="shared" si="113"/>
        <v>31.180400890868601</v>
      </c>
      <c r="N2980" s="31">
        <f t="shared" si="111"/>
        <v>0</v>
      </c>
    </row>
    <row r="2981" spans="1:14" x14ac:dyDescent="0.45">
      <c r="A2981" s="31" t="str">
        <f t="shared" si="112"/>
        <v>E06000013_CIN episodes for children aged &lt;1 at 31st March 2019 with any of the so called'toxic trio' identified as a factor at CIN assessment (excluding looked after children)_Number</v>
      </c>
      <c r="B2981" s="31" t="s">
        <v>365</v>
      </c>
      <c r="C2981" s="31" t="s">
        <v>366</v>
      </c>
      <c r="D2981" s="31" t="s">
        <v>474</v>
      </c>
      <c r="E2981" s="31" t="s">
        <v>475</v>
      </c>
      <c r="F2981" s="31" t="s">
        <v>22</v>
      </c>
      <c r="G2981" s="31" t="s">
        <v>104</v>
      </c>
      <c r="H2981" s="31" t="s">
        <v>743</v>
      </c>
      <c r="I2981" s="31">
        <v>68</v>
      </c>
      <c r="J2981" s="31">
        <v>1729</v>
      </c>
      <c r="K2981" s="31">
        <v>39.329091960670901</v>
      </c>
      <c r="L2981" s="31" t="s">
        <v>1414</v>
      </c>
      <c r="M2981" s="31">
        <f t="shared" si="113"/>
        <v>39.329091960670901</v>
      </c>
      <c r="N2981" s="31">
        <f t="shared" si="111"/>
        <v>0</v>
      </c>
    </row>
    <row r="2982" spans="1:14" x14ac:dyDescent="0.45">
      <c r="A2982" s="31" t="str">
        <f t="shared" si="112"/>
        <v>E10000023_CIN episodes for children aged &lt;1 at 31st March 2019 with any of the so called'toxic trio' identified as a factor at CIN assessment (excluding looked after children)_Number</v>
      </c>
      <c r="B2982" s="31" t="s">
        <v>369</v>
      </c>
      <c r="C2982" s="31" t="s">
        <v>370</v>
      </c>
      <c r="D2982" s="31" t="s">
        <v>474</v>
      </c>
      <c r="E2982" s="31" t="s">
        <v>475</v>
      </c>
      <c r="F2982" s="31" t="s">
        <v>22</v>
      </c>
      <c r="G2982" s="31" t="s">
        <v>104</v>
      </c>
      <c r="H2982" s="31" t="s">
        <v>743</v>
      </c>
      <c r="I2982" s="31">
        <v>106</v>
      </c>
      <c r="J2982" s="31">
        <v>5433</v>
      </c>
      <c r="K2982" s="31">
        <v>19.510399411006802</v>
      </c>
      <c r="L2982" s="31" t="s">
        <v>1121</v>
      </c>
      <c r="M2982" s="31">
        <f t="shared" si="113"/>
        <v>19.510399411006802</v>
      </c>
      <c r="N2982" s="31">
        <f t="shared" si="111"/>
        <v>0</v>
      </c>
    </row>
    <row r="2983" spans="1:14" x14ac:dyDescent="0.45">
      <c r="A2983" s="31" t="str">
        <f t="shared" si="112"/>
        <v>E06000014_CIN episodes for children aged &lt;1 at 31st March 2019 with any of the so called'toxic trio' identified as a factor at CIN assessment (excluding looked after children)_Number</v>
      </c>
      <c r="B2983" s="31" t="s">
        <v>472</v>
      </c>
      <c r="C2983" s="31" t="s">
        <v>473</v>
      </c>
      <c r="D2983" s="31" t="s">
        <v>474</v>
      </c>
      <c r="E2983" s="31" t="s">
        <v>475</v>
      </c>
      <c r="F2983" s="31" t="s">
        <v>22</v>
      </c>
      <c r="G2983" s="31" t="s">
        <v>104</v>
      </c>
      <c r="H2983" s="31" t="s">
        <v>743</v>
      </c>
      <c r="I2983" s="31">
        <v>28</v>
      </c>
      <c r="J2983" s="31">
        <v>1848</v>
      </c>
      <c r="K2983" s="31">
        <v>15.1515151515152</v>
      </c>
      <c r="L2983" s="31" t="s">
        <v>1204</v>
      </c>
      <c r="M2983" s="31">
        <f t="shared" si="113"/>
        <v>15.1515151515152</v>
      </c>
      <c r="N2983" s="31">
        <f t="shared" si="111"/>
        <v>0</v>
      </c>
    </row>
    <row r="2984" spans="1:14" x14ac:dyDescent="0.45">
      <c r="A2984" s="31" t="str">
        <f t="shared" si="112"/>
        <v>E06000032_CIN episodes for children aged &lt;1 at 31st March 2019 with any of the so called'toxic trio' identified as a factor at CIN assessment (excluding looked after children)_Number</v>
      </c>
      <c r="B2984" s="31" t="s">
        <v>564</v>
      </c>
      <c r="C2984" s="31" t="s">
        <v>724</v>
      </c>
      <c r="D2984" s="31" t="s">
        <v>474</v>
      </c>
      <c r="E2984" s="31" t="s">
        <v>475</v>
      </c>
      <c r="F2984" s="31" t="s">
        <v>22</v>
      </c>
      <c r="G2984" s="31" t="s">
        <v>104</v>
      </c>
      <c r="H2984" s="31" t="s">
        <v>743</v>
      </c>
      <c r="I2984" s="31">
        <v>49</v>
      </c>
      <c r="J2984" s="31">
        <v>3283</v>
      </c>
      <c r="K2984" s="31">
        <v>14.9253731343284</v>
      </c>
      <c r="L2984" s="31" t="s">
        <v>1286</v>
      </c>
      <c r="M2984" s="31">
        <f t="shared" si="113"/>
        <v>14.9253731343284</v>
      </c>
      <c r="N2984" s="31">
        <f t="shared" si="111"/>
        <v>0</v>
      </c>
    </row>
    <row r="2985" spans="1:14" x14ac:dyDescent="0.45">
      <c r="A2985" s="31" t="str">
        <f t="shared" si="112"/>
        <v>E06000055_CIN episodes for children aged &lt;1 at 31st March 2019 with any of the so called'toxic trio' identified as a factor at CIN assessment (excluding looked after children)_Number</v>
      </c>
      <c r="B2985" s="31" t="s">
        <v>240</v>
      </c>
      <c r="C2985" s="31" t="s">
        <v>241</v>
      </c>
      <c r="D2985" s="31" t="s">
        <v>474</v>
      </c>
      <c r="E2985" s="31" t="s">
        <v>475</v>
      </c>
      <c r="F2985" s="31" t="s">
        <v>22</v>
      </c>
      <c r="G2985" s="31" t="s">
        <v>104</v>
      </c>
      <c r="H2985" s="31" t="s">
        <v>743</v>
      </c>
      <c r="I2985" s="31">
        <v>66</v>
      </c>
      <c r="J2985" s="31">
        <v>2310</v>
      </c>
      <c r="K2985" s="31">
        <v>28.571428571428601</v>
      </c>
      <c r="L2985" s="31" t="s">
        <v>1388</v>
      </c>
      <c r="M2985" s="31">
        <f t="shared" si="113"/>
        <v>28.571428571428601</v>
      </c>
      <c r="N2985" s="31">
        <f t="shared" si="111"/>
        <v>0</v>
      </c>
    </row>
    <row r="2986" spans="1:14" x14ac:dyDescent="0.45">
      <c r="A2986" s="31" t="str">
        <f t="shared" si="112"/>
        <v>E06000056_CIN episodes for children aged &lt;1 at 31st March 2019 with any of the so called'toxic trio' identified as a factor at CIN assessment (excluding looked after children)_Number</v>
      </c>
      <c r="B2986" s="31" t="s">
        <v>279</v>
      </c>
      <c r="C2986" s="31" t="s">
        <v>280</v>
      </c>
      <c r="D2986" s="31" t="s">
        <v>474</v>
      </c>
      <c r="E2986" s="31" t="s">
        <v>475</v>
      </c>
      <c r="F2986" s="31" t="s">
        <v>22</v>
      </c>
      <c r="G2986" s="31" t="s">
        <v>104</v>
      </c>
      <c r="H2986" s="31" t="s">
        <v>743</v>
      </c>
      <c r="I2986" s="31">
        <v>46</v>
      </c>
      <c r="J2986" s="31">
        <v>3291</v>
      </c>
      <c r="K2986" s="31">
        <v>13.9775144333029</v>
      </c>
      <c r="L2986" s="31" t="s">
        <v>1219</v>
      </c>
      <c r="M2986" s="31">
        <f t="shared" si="113"/>
        <v>13.9775144333029</v>
      </c>
      <c r="N2986" s="31">
        <f t="shared" si="111"/>
        <v>0</v>
      </c>
    </row>
    <row r="2987" spans="1:14" x14ac:dyDescent="0.45">
      <c r="A2987" s="31" t="str">
        <f t="shared" si="112"/>
        <v>E10000002_CIN episodes for children aged &lt;1 at 31st March 2019 with any of the so called'toxic trio' identified as a factor at CIN assessment (excluding looked after children)_Number</v>
      </c>
      <c r="B2987" s="31" t="s">
        <v>269</v>
      </c>
      <c r="C2987" s="31" t="s">
        <v>270</v>
      </c>
      <c r="D2987" s="31" t="s">
        <v>474</v>
      </c>
      <c r="E2987" s="31" t="s">
        <v>475</v>
      </c>
      <c r="F2987" s="31" t="s">
        <v>22</v>
      </c>
      <c r="G2987" s="31" t="s">
        <v>104</v>
      </c>
      <c r="H2987" s="31" t="s">
        <v>743</v>
      </c>
      <c r="I2987" s="31">
        <v>120</v>
      </c>
      <c r="J2987" s="31">
        <v>6048</v>
      </c>
      <c r="K2987" s="31">
        <v>19.841269841269799</v>
      </c>
      <c r="L2987" s="31" t="s">
        <v>1260</v>
      </c>
      <c r="M2987" s="31">
        <f t="shared" si="113"/>
        <v>19.841269841269799</v>
      </c>
      <c r="N2987" s="31">
        <f t="shared" si="111"/>
        <v>0</v>
      </c>
    </row>
    <row r="2988" spans="1:14" x14ac:dyDescent="0.45">
      <c r="A2988" s="31" t="str">
        <f t="shared" si="112"/>
        <v>E06000042_CIN episodes for children aged &lt;1 at 31st March 2019 with any of the so called'toxic trio' identified as a factor at CIN assessment (excluding looked after children)_Number</v>
      </c>
      <c r="B2988" s="31" t="s">
        <v>355</v>
      </c>
      <c r="C2988" s="31" t="s">
        <v>356</v>
      </c>
      <c r="D2988" s="31" t="s">
        <v>474</v>
      </c>
      <c r="E2988" s="31" t="s">
        <v>475</v>
      </c>
      <c r="F2988" s="31" t="s">
        <v>22</v>
      </c>
      <c r="G2988" s="31" t="s">
        <v>104</v>
      </c>
      <c r="H2988" s="31" t="s">
        <v>743</v>
      </c>
      <c r="I2988" s="31">
        <v>85</v>
      </c>
      <c r="J2988" s="31">
        <v>3567</v>
      </c>
      <c r="K2988" s="31">
        <v>23.829548640314002</v>
      </c>
      <c r="L2988" s="31" t="s">
        <v>1397</v>
      </c>
      <c r="M2988" s="31">
        <f t="shared" si="113"/>
        <v>23.829548640314002</v>
      </c>
      <c r="N2988" s="31">
        <f t="shared" si="111"/>
        <v>0</v>
      </c>
    </row>
    <row r="2989" spans="1:14" x14ac:dyDescent="0.45">
      <c r="A2989" s="31" t="str">
        <f t="shared" si="112"/>
        <v>E10000007_CIN episodes for children aged &lt;1 at 31st March 2019 with any of the so called'toxic trio' identified as a factor at CIN assessment (excluding looked after children)_Number</v>
      </c>
      <c r="B2989" s="31" t="s">
        <v>291</v>
      </c>
      <c r="C2989" s="31" t="s">
        <v>292</v>
      </c>
      <c r="D2989" s="31" t="s">
        <v>474</v>
      </c>
      <c r="E2989" s="31" t="s">
        <v>475</v>
      </c>
      <c r="F2989" s="31" t="s">
        <v>22</v>
      </c>
      <c r="G2989" s="31" t="s">
        <v>104</v>
      </c>
      <c r="H2989" s="31" t="s">
        <v>743</v>
      </c>
      <c r="I2989" s="31">
        <v>304</v>
      </c>
      <c r="J2989" s="31">
        <v>7585</v>
      </c>
      <c r="K2989" s="31">
        <v>40.079103493737598</v>
      </c>
      <c r="L2989" s="31" t="s">
        <v>1424</v>
      </c>
      <c r="M2989" s="31">
        <f t="shared" si="113"/>
        <v>40.079103493737598</v>
      </c>
      <c r="N2989" s="31">
        <f t="shared" si="111"/>
        <v>0</v>
      </c>
    </row>
    <row r="2990" spans="1:14" x14ac:dyDescent="0.45">
      <c r="A2990" s="31" t="str">
        <f t="shared" si="112"/>
        <v>E06000015_CIN episodes for children aged &lt;1 at 31st March 2019 with any of the so called'toxic trio' identified as a factor at CIN assessment (excluding looked after children)_Number</v>
      </c>
      <c r="B2990" s="31" t="s">
        <v>289</v>
      </c>
      <c r="C2990" s="31" t="s">
        <v>290</v>
      </c>
      <c r="D2990" s="31" t="s">
        <v>474</v>
      </c>
      <c r="E2990" s="31" t="s">
        <v>475</v>
      </c>
      <c r="F2990" s="31" t="s">
        <v>22</v>
      </c>
      <c r="G2990" s="31" t="s">
        <v>104</v>
      </c>
      <c r="H2990" s="31" t="s">
        <v>743</v>
      </c>
      <c r="I2990" s="31">
        <v>140</v>
      </c>
      <c r="J2990" s="31">
        <v>3169</v>
      </c>
      <c r="K2990" s="31">
        <v>44.177974124329403</v>
      </c>
      <c r="L2990" s="31" t="s">
        <v>1396</v>
      </c>
      <c r="M2990" s="31">
        <f t="shared" si="113"/>
        <v>44.177974124329403</v>
      </c>
      <c r="N2990" s="31">
        <f t="shared" si="111"/>
        <v>0</v>
      </c>
    </row>
    <row r="2991" spans="1:14" x14ac:dyDescent="0.45">
      <c r="A2991" s="31" t="str">
        <f t="shared" si="112"/>
        <v>E10000009_CIN episodes for children aged &lt;1 at 31st March 2019 with any of the so called'toxic trio' identified as a factor at CIN assessment (excluding looked after children)_Number</v>
      </c>
      <c r="B2991" s="31" t="s">
        <v>295</v>
      </c>
      <c r="C2991" s="31" t="s">
        <v>296</v>
      </c>
      <c r="D2991" s="31" t="s">
        <v>474</v>
      </c>
      <c r="E2991" s="31" t="s">
        <v>475</v>
      </c>
      <c r="F2991" s="31" t="s">
        <v>22</v>
      </c>
      <c r="G2991" s="31" t="s">
        <v>104</v>
      </c>
      <c r="H2991" s="31" t="s">
        <v>743</v>
      </c>
      <c r="I2991" s="31">
        <v>121</v>
      </c>
      <c r="J2991" s="31">
        <v>3260</v>
      </c>
      <c r="K2991" s="31">
        <v>37.116564417177898</v>
      </c>
      <c r="L2991" s="31" t="s">
        <v>1425</v>
      </c>
      <c r="M2991" s="31">
        <f t="shared" si="113"/>
        <v>37.116564417177898</v>
      </c>
      <c r="N2991" s="31">
        <f t="shared" si="111"/>
        <v>0</v>
      </c>
    </row>
    <row r="2992" spans="1:14" x14ac:dyDescent="0.45">
      <c r="A2992" s="31" t="str">
        <f t="shared" si="112"/>
        <v>E06000029_CIN episodes for children aged &lt;1 at 31st March 2019 with any of the so called'toxic trio' identified as a factor at CIN assessment (excluding looked after children)_Number</v>
      </c>
      <c r="B2992" s="31" t="s">
        <v>543</v>
      </c>
      <c r="C2992" s="31" t="s">
        <v>717</v>
      </c>
      <c r="D2992" s="31" t="s">
        <v>474</v>
      </c>
      <c r="E2992" s="31" t="s">
        <v>475</v>
      </c>
      <c r="F2992" s="31" t="s">
        <v>22</v>
      </c>
      <c r="G2992" s="31" t="s">
        <v>104</v>
      </c>
      <c r="H2992" s="31" t="s">
        <v>743</v>
      </c>
      <c r="I2992" s="31">
        <v>16</v>
      </c>
      <c r="J2992" s="31">
        <v>1529</v>
      </c>
      <c r="K2992" s="31">
        <v>10.4643557880968</v>
      </c>
      <c r="L2992" s="31" t="s">
        <v>1143</v>
      </c>
      <c r="M2992" s="31">
        <f t="shared" si="113"/>
        <v>10.4643557880968</v>
      </c>
      <c r="N2992" s="31">
        <f t="shared" si="111"/>
        <v>0</v>
      </c>
    </row>
    <row r="2993" spans="1:14" x14ac:dyDescent="0.45">
      <c r="A2993" s="31" t="str">
        <f t="shared" si="112"/>
        <v>E06000028_CIN episodes for children aged &lt;1 at 31st March 2019 with any of the so called'toxic trio' identified as a factor at CIN assessment (excluding looked after children)_Number</v>
      </c>
      <c r="B2993" s="31" t="s">
        <v>254</v>
      </c>
      <c r="C2993" s="31" t="s">
        <v>255</v>
      </c>
      <c r="D2993" s="31" t="s">
        <v>474</v>
      </c>
      <c r="E2993" s="31" t="s">
        <v>475</v>
      </c>
      <c r="F2993" s="31" t="s">
        <v>22</v>
      </c>
      <c r="G2993" s="31" t="s">
        <v>104</v>
      </c>
      <c r="H2993" s="31" t="s">
        <v>743</v>
      </c>
      <c r="I2993" s="31">
        <v>52</v>
      </c>
      <c r="J2993" s="31">
        <v>1996</v>
      </c>
      <c r="K2993" s="31">
        <v>26.0521042084168</v>
      </c>
      <c r="L2993" s="31" t="s">
        <v>1226</v>
      </c>
      <c r="M2993" s="31">
        <f t="shared" si="113"/>
        <v>26.0521042084168</v>
      </c>
      <c r="N2993" s="31">
        <f t="shared" si="111"/>
        <v>0</v>
      </c>
    </row>
    <row r="2994" spans="1:14" x14ac:dyDescent="0.45">
      <c r="A2994" s="31" t="str">
        <f t="shared" si="112"/>
        <v>E06000047_CIN episodes for children aged &lt;1 at 31st March 2019 with any of the so called'toxic trio' identified as a factor at CIN assessment (excluding looked after children)_Number</v>
      </c>
      <c r="B2994" s="31" t="s">
        <v>528</v>
      </c>
      <c r="C2994" s="31" t="s">
        <v>721</v>
      </c>
      <c r="D2994" s="31" t="s">
        <v>474</v>
      </c>
      <c r="E2994" s="31" t="s">
        <v>475</v>
      </c>
      <c r="F2994" s="31" t="s">
        <v>22</v>
      </c>
      <c r="G2994" s="31" t="s">
        <v>104</v>
      </c>
      <c r="H2994" s="31" t="s">
        <v>743</v>
      </c>
      <c r="I2994" s="31">
        <v>256</v>
      </c>
      <c r="J2994" s="31">
        <v>4989</v>
      </c>
      <c r="K2994" s="31">
        <v>51.312888354379602</v>
      </c>
      <c r="L2994" s="31" t="s">
        <v>1426</v>
      </c>
      <c r="M2994" s="31">
        <f t="shared" si="113"/>
        <v>51.312888354379602</v>
      </c>
      <c r="N2994" s="31">
        <f t="shared" si="111"/>
        <v>0</v>
      </c>
    </row>
    <row r="2995" spans="1:14" x14ac:dyDescent="0.45">
      <c r="A2995" s="31" t="str">
        <f t="shared" si="112"/>
        <v>E06000005_CIN episodes for children aged &lt;1 at 31st March 2019 with any of the so called'toxic trio' identified as a factor at CIN assessment (excluding looked after children)_Number</v>
      </c>
      <c r="B2995" s="31" t="s">
        <v>287</v>
      </c>
      <c r="C2995" s="31" t="s">
        <v>288</v>
      </c>
      <c r="D2995" s="31" t="s">
        <v>474</v>
      </c>
      <c r="E2995" s="31" t="s">
        <v>475</v>
      </c>
      <c r="F2995" s="31" t="s">
        <v>22</v>
      </c>
      <c r="G2995" s="31" t="s">
        <v>104</v>
      </c>
      <c r="H2995" s="31" t="s">
        <v>743</v>
      </c>
      <c r="I2995" s="31">
        <v>40</v>
      </c>
      <c r="J2995" s="31">
        <v>1134</v>
      </c>
      <c r="K2995" s="31">
        <v>35.273368606701901</v>
      </c>
      <c r="L2995" s="31" t="s">
        <v>1427</v>
      </c>
      <c r="M2995" s="31">
        <f t="shared" si="113"/>
        <v>35.273368606701901</v>
      </c>
      <c r="N2995" s="31">
        <f t="shared" si="111"/>
        <v>0</v>
      </c>
    </row>
    <row r="2996" spans="1:14" x14ac:dyDescent="0.45">
      <c r="A2996" s="31" t="str">
        <f t="shared" si="112"/>
        <v>E10000011_CIN episodes for children aged &lt;1 at 31st March 2019 with any of the so called'toxic trio' identified as a factor at CIN assessment (excluding looked after children)_Number</v>
      </c>
      <c r="B2996" s="31" t="s">
        <v>299</v>
      </c>
      <c r="C2996" s="31" t="s">
        <v>300</v>
      </c>
      <c r="D2996" s="31" t="s">
        <v>474</v>
      </c>
      <c r="E2996" s="31" t="s">
        <v>475</v>
      </c>
      <c r="F2996" s="31" t="s">
        <v>22</v>
      </c>
      <c r="G2996" s="31" t="s">
        <v>104</v>
      </c>
      <c r="H2996" s="31" t="s">
        <v>743</v>
      </c>
      <c r="I2996" s="31">
        <v>136</v>
      </c>
      <c r="J2996" s="31">
        <v>5005</v>
      </c>
      <c r="K2996" s="31">
        <v>27.172827172827201</v>
      </c>
      <c r="L2996" s="31" t="s">
        <v>1415</v>
      </c>
      <c r="M2996" s="31">
        <f t="shared" si="113"/>
        <v>27.172827172827201</v>
      </c>
      <c r="N2996" s="31">
        <f t="shared" si="111"/>
        <v>0</v>
      </c>
    </row>
    <row r="2997" spans="1:14" x14ac:dyDescent="0.45">
      <c r="A2997" s="31" t="str">
        <f t="shared" si="112"/>
        <v>E06000043_CIN episodes for children aged &lt;1 at 31st March 2019 with any of the so called'toxic trio' identified as a factor at CIN assessment (excluding looked after children)_Number</v>
      </c>
      <c r="B2997" s="31" t="s">
        <v>263</v>
      </c>
      <c r="C2997" s="31" t="s">
        <v>264</v>
      </c>
      <c r="D2997" s="31" t="s">
        <v>474</v>
      </c>
      <c r="E2997" s="31" t="s">
        <v>475</v>
      </c>
      <c r="F2997" s="31" t="s">
        <v>22</v>
      </c>
      <c r="G2997" s="31" t="s">
        <v>104</v>
      </c>
      <c r="H2997" s="31" t="s">
        <v>743</v>
      </c>
      <c r="I2997" s="31">
        <v>89</v>
      </c>
      <c r="J2997" s="31">
        <v>2611</v>
      </c>
      <c r="K2997" s="31">
        <v>34.086556874760603</v>
      </c>
      <c r="L2997" s="31" t="s">
        <v>1428</v>
      </c>
      <c r="M2997" s="31">
        <f t="shared" si="113"/>
        <v>34.086556874760603</v>
      </c>
      <c r="N2997" s="31">
        <f t="shared" si="111"/>
        <v>0</v>
      </c>
    </row>
    <row r="2998" spans="1:14" x14ac:dyDescent="0.45">
      <c r="A2998" s="31" t="str">
        <f t="shared" si="112"/>
        <v>E10000014_CIN episodes for children aged &lt;1 at 31st March 2019 with any of the so called'toxic trio' identified as a factor at CIN assessment (excluding looked after children)_Number</v>
      </c>
      <c r="B2998" s="31" t="s">
        <v>309</v>
      </c>
      <c r="C2998" s="31" t="s">
        <v>310</v>
      </c>
      <c r="D2998" s="31" t="s">
        <v>474</v>
      </c>
      <c r="E2998" s="31" t="s">
        <v>475</v>
      </c>
      <c r="F2998" s="31" t="s">
        <v>22</v>
      </c>
      <c r="G2998" s="31" t="s">
        <v>104</v>
      </c>
      <c r="H2998" s="31" t="s">
        <v>743</v>
      </c>
      <c r="I2998" s="31">
        <v>172</v>
      </c>
      <c r="J2998" s="31">
        <v>13542</v>
      </c>
      <c r="K2998" s="31">
        <v>12.7012258159799</v>
      </c>
      <c r="L2998" s="31" t="s">
        <v>1167</v>
      </c>
      <c r="M2998" s="31">
        <f t="shared" si="113"/>
        <v>12.7012258159799</v>
      </c>
      <c r="N2998" s="31">
        <f t="shared" si="111"/>
        <v>0</v>
      </c>
    </row>
    <row r="2999" spans="1:14" x14ac:dyDescent="0.45">
      <c r="A2999" s="31" t="str">
        <f t="shared" si="112"/>
        <v>E06000044_CIN episodes for children aged &lt;1 at 31st March 2019 with any of the so called'toxic trio' identified as a factor at CIN assessment (excluding looked after children)_Number</v>
      </c>
      <c r="B2999" s="31" t="s">
        <v>383</v>
      </c>
      <c r="C2999" s="31" t="s">
        <v>384</v>
      </c>
      <c r="D2999" s="31" t="s">
        <v>474</v>
      </c>
      <c r="E2999" s="31" t="s">
        <v>475</v>
      </c>
      <c r="F2999" s="31" t="s">
        <v>22</v>
      </c>
      <c r="G2999" s="31" t="s">
        <v>104</v>
      </c>
      <c r="H2999" s="31" t="s">
        <v>743</v>
      </c>
      <c r="I2999" s="31">
        <v>61</v>
      </c>
      <c r="J2999" s="31">
        <v>2406</v>
      </c>
      <c r="K2999" s="31">
        <v>25.3532834580216</v>
      </c>
      <c r="L2999" s="31" t="s">
        <v>1150</v>
      </c>
      <c r="M2999" s="31">
        <f t="shared" si="113"/>
        <v>25.3532834580216</v>
      </c>
      <c r="N2999" s="31">
        <f t="shared" si="111"/>
        <v>0</v>
      </c>
    </row>
    <row r="3000" spans="1:14" x14ac:dyDescent="0.45">
      <c r="A3000" s="31" t="str">
        <f t="shared" si="112"/>
        <v>E06000045_CIN episodes for children aged &lt;1 at 31st March 2019 with any of the so called'toxic trio' identified as a factor at CIN assessment (excluding looked after children)_Number</v>
      </c>
      <c r="B3000" s="31" t="s">
        <v>577</v>
      </c>
      <c r="C3000" s="31" t="s">
        <v>729</v>
      </c>
      <c r="D3000" s="31" t="s">
        <v>474</v>
      </c>
      <c r="E3000" s="31" t="s">
        <v>475</v>
      </c>
      <c r="F3000" s="31" t="s">
        <v>22</v>
      </c>
      <c r="G3000" s="31" t="s">
        <v>104</v>
      </c>
      <c r="H3000" s="31" t="s">
        <v>743</v>
      </c>
      <c r="I3000" s="31">
        <v>105</v>
      </c>
      <c r="J3000" s="31">
        <v>3058</v>
      </c>
      <c r="K3000" s="31">
        <v>34.336167429692601</v>
      </c>
      <c r="L3000" s="31" t="s">
        <v>1429</v>
      </c>
      <c r="M3000" s="31">
        <f t="shared" si="113"/>
        <v>34.336167429692601</v>
      </c>
      <c r="N3000" s="31">
        <f t="shared" si="111"/>
        <v>0</v>
      </c>
    </row>
    <row r="3001" spans="1:14" x14ac:dyDescent="0.45">
      <c r="A3001" s="31" t="str">
        <f t="shared" si="112"/>
        <v>E10000018_CIN episodes for children aged &lt;1 at 31st March 2019 with any of the so called'toxic trio' identified as a factor at CIN assessment (excluding looked after children)_Number</v>
      </c>
      <c r="B3001" s="31" t="s">
        <v>552</v>
      </c>
      <c r="C3001" s="31" t="s">
        <v>553</v>
      </c>
      <c r="D3001" s="31" t="s">
        <v>474</v>
      </c>
      <c r="E3001" s="31" t="s">
        <v>475</v>
      </c>
      <c r="F3001" s="31" t="s">
        <v>22</v>
      </c>
      <c r="G3001" s="31" t="s">
        <v>104</v>
      </c>
      <c r="H3001" s="31" t="s">
        <v>743</v>
      </c>
      <c r="I3001" s="31">
        <v>156</v>
      </c>
      <c r="J3001" s="31">
        <v>6983</v>
      </c>
      <c r="K3001" s="31">
        <v>22.339968494916199</v>
      </c>
      <c r="L3001" s="31" t="s">
        <v>1148</v>
      </c>
      <c r="M3001" s="31">
        <f t="shared" si="113"/>
        <v>22.339968494916199</v>
      </c>
      <c r="N3001" s="31">
        <f t="shared" si="111"/>
        <v>0</v>
      </c>
    </row>
    <row r="3002" spans="1:14" x14ac:dyDescent="0.45">
      <c r="A3002" s="31" t="str">
        <f t="shared" si="112"/>
        <v>E06000016_CIN episodes for children aged &lt;1 at 31st March 2019 with any of the so called'toxic trio' identified as a factor at CIN assessment (excluding looked after children)_Number</v>
      </c>
      <c r="B3002" s="31" t="s">
        <v>341</v>
      </c>
      <c r="C3002" s="31" t="s">
        <v>342</v>
      </c>
      <c r="D3002" s="31" t="s">
        <v>474</v>
      </c>
      <c r="E3002" s="31" t="s">
        <v>475</v>
      </c>
      <c r="F3002" s="31" t="s">
        <v>22</v>
      </c>
      <c r="G3002" s="31" t="s">
        <v>104</v>
      </c>
      <c r="H3002" s="31" t="s">
        <v>743</v>
      </c>
      <c r="I3002" s="31">
        <v>116</v>
      </c>
      <c r="J3002" s="31">
        <v>4815</v>
      </c>
      <c r="K3002" s="31">
        <v>24.091381100726899</v>
      </c>
      <c r="L3002" s="31" t="s">
        <v>1164</v>
      </c>
      <c r="M3002" s="31">
        <f t="shared" si="113"/>
        <v>24.091381100726899</v>
      </c>
      <c r="N3002" s="31">
        <f t="shared" si="111"/>
        <v>0</v>
      </c>
    </row>
    <row r="3003" spans="1:14" x14ac:dyDescent="0.45">
      <c r="A3003" s="31" t="str">
        <f t="shared" si="112"/>
        <v>E06000017_CIN episodes for children aged &lt;1 at 31st March 2019 with any of the so called'toxic trio' identified as a factor at CIN assessment (excluding looked after children)_Number</v>
      </c>
      <c r="B3003" s="31" t="s">
        <v>548</v>
      </c>
      <c r="C3003" s="31" t="s">
        <v>728</v>
      </c>
      <c r="D3003" s="31" t="s">
        <v>474</v>
      </c>
      <c r="E3003" s="31" t="s">
        <v>475</v>
      </c>
      <c r="F3003" s="31" t="s">
        <v>22</v>
      </c>
      <c r="G3003" s="31" t="s">
        <v>104</v>
      </c>
      <c r="H3003" s="31" t="s">
        <v>743</v>
      </c>
      <c r="I3003" s="31">
        <v>8</v>
      </c>
      <c r="J3003" s="31">
        <v>349</v>
      </c>
      <c r="K3003" s="31">
        <v>22.922636103151898</v>
      </c>
      <c r="L3003" s="31" t="s">
        <v>1291</v>
      </c>
      <c r="M3003" s="31">
        <f t="shared" si="113"/>
        <v>22.922636103151898</v>
      </c>
      <c r="N3003" s="31">
        <f t="shared" si="111"/>
        <v>0</v>
      </c>
    </row>
    <row r="3004" spans="1:14" x14ac:dyDescent="0.45">
      <c r="A3004" s="31" t="str">
        <f t="shared" si="112"/>
        <v>E10000028_CIN episodes for children aged &lt;1 at 31st March 2019 with any of the so called'toxic trio' identified as a factor at CIN assessment (excluding looked after children)_Number</v>
      </c>
      <c r="B3004" s="31" t="s">
        <v>418</v>
      </c>
      <c r="C3004" s="31" t="s">
        <v>419</v>
      </c>
      <c r="D3004" s="31" t="s">
        <v>474</v>
      </c>
      <c r="E3004" s="31" t="s">
        <v>475</v>
      </c>
      <c r="F3004" s="31" t="s">
        <v>22</v>
      </c>
      <c r="G3004" s="31" t="s">
        <v>104</v>
      </c>
      <c r="H3004" s="31" t="s">
        <v>743</v>
      </c>
      <c r="I3004" s="31">
        <v>235</v>
      </c>
      <c r="J3004" s="31">
        <v>8423</v>
      </c>
      <c r="K3004" s="31">
        <v>27.899798171672799</v>
      </c>
      <c r="L3004" s="31" t="s">
        <v>1430</v>
      </c>
      <c r="M3004" s="31">
        <f t="shared" si="113"/>
        <v>27.899798171672799</v>
      </c>
      <c r="N3004" s="31">
        <f t="shared" si="111"/>
        <v>0</v>
      </c>
    </row>
    <row r="3005" spans="1:14" x14ac:dyDescent="0.45">
      <c r="A3005" s="31" t="str">
        <f t="shared" si="112"/>
        <v>E06000021_CIN episodes for children aged &lt;1 at 31st March 2019 with any of the so called'toxic trio' identified as a factor at CIN assessment (excluding looked after children)_Number</v>
      </c>
      <c r="B3005" s="31" t="s">
        <v>424</v>
      </c>
      <c r="C3005" s="31" t="s">
        <v>425</v>
      </c>
      <c r="D3005" s="31" t="s">
        <v>474</v>
      </c>
      <c r="E3005" s="31" t="s">
        <v>475</v>
      </c>
      <c r="F3005" s="31" t="s">
        <v>22</v>
      </c>
      <c r="G3005" s="31" t="s">
        <v>104</v>
      </c>
      <c r="H3005" s="31" t="s">
        <v>743</v>
      </c>
      <c r="I3005" s="31">
        <v>127</v>
      </c>
      <c r="J3005" s="31">
        <v>3239</v>
      </c>
      <c r="K3005" s="31">
        <v>39.209632602655098</v>
      </c>
      <c r="L3005" s="31" t="s">
        <v>1431</v>
      </c>
      <c r="M3005" s="31">
        <f t="shared" si="113"/>
        <v>39.209632602655098</v>
      </c>
      <c r="N3005" s="31">
        <f t="shared" si="111"/>
        <v>0</v>
      </c>
    </row>
    <row r="3006" spans="1:14" x14ac:dyDescent="0.45">
      <c r="A3006" s="31" t="str">
        <f t="shared" si="112"/>
        <v>E06000054_CIN episodes for children aged &lt;1 at 31st March 2019 with any of the so called'toxic trio' identified as a factor at CIN assessment (excluding looked after children)_Number</v>
      </c>
      <c r="B3006" s="31" t="s">
        <v>462</v>
      </c>
      <c r="C3006" s="31" t="s">
        <v>463</v>
      </c>
      <c r="D3006" s="31" t="s">
        <v>474</v>
      </c>
      <c r="E3006" s="31" t="s">
        <v>475</v>
      </c>
      <c r="F3006" s="31" t="s">
        <v>22</v>
      </c>
      <c r="G3006" s="31" t="s">
        <v>104</v>
      </c>
      <c r="H3006" s="31" t="s">
        <v>743</v>
      </c>
      <c r="I3006" s="31">
        <v>170</v>
      </c>
      <c r="J3006" s="31">
        <v>5003</v>
      </c>
      <c r="K3006" s="31">
        <v>33.979612232660401</v>
      </c>
      <c r="L3006" s="31" t="s">
        <v>1432</v>
      </c>
      <c r="M3006" s="31">
        <f t="shared" si="113"/>
        <v>33.979612232660401</v>
      </c>
      <c r="N3006" s="31">
        <f t="shared" si="111"/>
        <v>0</v>
      </c>
    </row>
    <row r="3007" spans="1:14" x14ac:dyDescent="0.45">
      <c r="A3007" s="31" t="str">
        <f t="shared" si="112"/>
        <v>E06000030_CIN episodes for children aged &lt;1 at 31st March 2019 with any of the so called'toxic trio' identified as a factor at CIN assessment (excluding looked after children)_Number</v>
      </c>
      <c r="B3007" s="31" t="s">
        <v>434</v>
      </c>
      <c r="C3007" s="31" t="s">
        <v>435</v>
      </c>
      <c r="D3007" s="31" t="s">
        <v>474</v>
      </c>
      <c r="E3007" s="31" t="s">
        <v>475</v>
      </c>
      <c r="F3007" s="31" t="s">
        <v>22</v>
      </c>
      <c r="G3007" s="31" t="s">
        <v>104</v>
      </c>
      <c r="H3007" s="31" t="s">
        <v>743</v>
      </c>
      <c r="I3007" s="31">
        <v>74</v>
      </c>
      <c r="J3007" s="31">
        <v>2785</v>
      </c>
      <c r="K3007" s="31">
        <v>26.570915619389599</v>
      </c>
      <c r="L3007" s="31" t="s">
        <v>1433</v>
      </c>
      <c r="M3007" s="31">
        <f t="shared" si="113"/>
        <v>26.570915619389599</v>
      </c>
      <c r="N3007" s="31">
        <f t="shared" si="111"/>
        <v>0</v>
      </c>
    </row>
    <row r="3008" spans="1:14" x14ac:dyDescent="0.45">
      <c r="A3008" s="31" t="str">
        <f t="shared" si="112"/>
        <v>E06000036_CIN episodes for children aged &lt;1 at 31st March 2019 with any of the so called'toxic trio' identified as a factor at CIN assessment (excluding looked after children)_Number</v>
      </c>
      <c r="B3008" s="31" t="s">
        <v>257</v>
      </c>
      <c r="C3008" s="31" t="s">
        <v>258</v>
      </c>
      <c r="D3008" s="31" t="s">
        <v>474</v>
      </c>
      <c r="E3008" s="31" t="s">
        <v>475</v>
      </c>
      <c r="F3008" s="31" t="s">
        <v>22</v>
      </c>
      <c r="G3008" s="31" t="s">
        <v>104</v>
      </c>
      <c r="H3008" s="31" t="s">
        <v>743</v>
      </c>
      <c r="I3008" s="31">
        <v>40</v>
      </c>
      <c r="J3008" s="31">
        <v>1442</v>
      </c>
      <c r="K3008" s="31">
        <v>27.739251040221902</v>
      </c>
      <c r="L3008" s="31" t="s">
        <v>1434</v>
      </c>
      <c r="M3008" s="31">
        <f t="shared" si="113"/>
        <v>27.739251040221902</v>
      </c>
      <c r="N3008" s="31">
        <f t="shared" si="111"/>
        <v>0</v>
      </c>
    </row>
    <row r="3009" spans="1:14" x14ac:dyDescent="0.45">
      <c r="A3009" s="31" t="str">
        <f t="shared" si="112"/>
        <v>E06000040_CIN episodes for children aged &lt;1 at 31st March 2019 with any of the so called'toxic trio' identified as a factor at CIN assessment (excluding looked after children)_Number</v>
      </c>
      <c r="B3009" s="31" t="s">
        <v>555</v>
      </c>
      <c r="C3009" s="31" t="s">
        <v>727</v>
      </c>
      <c r="D3009" s="31" t="s">
        <v>474</v>
      </c>
      <c r="E3009" s="31" t="s">
        <v>475</v>
      </c>
      <c r="F3009" s="31" t="s">
        <v>22</v>
      </c>
      <c r="G3009" s="31" t="s">
        <v>104</v>
      </c>
      <c r="H3009" s="31" t="s">
        <v>743</v>
      </c>
      <c r="I3009" s="31">
        <v>27</v>
      </c>
      <c r="J3009" s="31">
        <v>1648</v>
      </c>
      <c r="K3009" s="31">
        <v>16.383495145631102</v>
      </c>
      <c r="L3009" s="31" t="s">
        <v>1221</v>
      </c>
      <c r="M3009" s="31">
        <f t="shared" si="113"/>
        <v>16.383495145631102</v>
      </c>
      <c r="N3009" s="31">
        <f t="shared" si="111"/>
        <v>0</v>
      </c>
    </row>
    <row r="3010" spans="1:14" x14ac:dyDescent="0.45">
      <c r="A3010" s="31" t="str">
        <f t="shared" si="112"/>
        <v>E06000037_CIN episodes for children aged &lt;1 at 31st March 2019 with any of the so called'toxic trio' identified as a factor at CIN assessment (excluding looked after children)_Number</v>
      </c>
      <c r="B3010" s="31" t="s">
        <v>456</v>
      </c>
      <c r="C3010" s="31" t="s">
        <v>457</v>
      </c>
      <c r="D3010" s="31" t="s">
        <v>474</v>
      </c>
      <c r="E3010" s="31" t="s">
        <v>475</v>
      </c>
      <c r="F3010" s="31" t="s">
        <v>22</v>
      </c>
      <c r="G3010" s="31" t="s">
        <v>104</v>
      </c>
      <c r="H3010" s="31" t="s">
        <v>743</v>
      </c>
      <c r="I3010" s="31">
        <v>47</v>
      </c>
      <c r="J3010" s="31">
        <v>1693</v>
      </c>
      <c r="K3010" s="31">
        <v>27.761370348493799</v>
      </c>
      <c r="L3010" s="31" t="s">
        <v>1182</v>
      </c>
      <c r="M3010" s="31">
        <f t="shared" si="113"/>
        <v>27.761370348493799</v>
      </c>
      <c r="N3010" s="31">
        <f t="shared" si="111"/>
        <v>0</v>
      </c>
    </row>
    <row r="3011" spans="1:14" x14ac:dyDescent="0.45">
      <c r="A3011" s="31" t="str">
        <f t="shared" si="112"/>
        <v>E06000038_CIN episodes for children aged &lt;1 at 31st March 2019 with any of the so called'toxic trio' identified as a factor at CIN assessment (excluding looked after children)_Number</v>
      </c>
      <c r="B3011" s="31" t="s">
        <v>557</v>
      </c>
      <c r="C3011" s="31" t="s">
        <v>726</v>
      </c>
      <c r="D3011" s="31" t="s">
        <v>474</v>
      </c>
      <c r="E3011" s="31" t="s">
        <v>475</v>
      </c>
      <c r="F3011" s="31" t="s">
        <v>22</v>
      </c>
      <c r="G3011" s="31" t="s">
        <v>104</v>
      </c>
      <c r="H3011" s="31" t="s">
        <v>743</v>
      </c>
      <c r="I3011" s="31">
        <v>83</v>
      </c>
      <c r="J3011" s="31">
        <v>2249</v>
      </c>
      <c r="K3011" s="31">
        <v>36.905291240551399</v>
      </c>
      <c r="L3011" s="31" t="s">
        <v>1328</v>
      </c>
      <c r="M3011" s="31">
        <f t="shared" si="113"/>
        <v>36.905291240551399</v>
      </c>
      <c r="N3011" s="31">
        <f t="shared" ref="N3011:N3074" si="114">IF(OR(C3011="City of London",C3011="Isles of Scilly"),1,0)</f>
        <v>0</v>
      </c>
    </row>
    <row r="3012" spans="1:14" x14ac:dyDescent="0.45">
      <c r="A3012" s="31" t="str">
        <f t="shared" si="112"/>
        <v>E06000039_CIN episodes for children aged &lt;1 at 31st March 2019 with any of the so called'toxic trio' identified as a factor at CIN assessment (excluding looked after children)_Number</v>
      </c>
      <c r="B3012" s="31" t="s">
        <v>404</v>
      </c>
      <c r="C3012" s="31" t="s">
        <v>405</v>
      </c>
      <c r="D3012" s="31" t="s">
        <v>474</v>
      </c>
      <c r="E3012" s="31" t="s">
        <v>475</v>
      </c>
      <c r="F3012" s="31" t="s">
        <v>22</v>
      </c>
      <c r="G3012" s="31" t="s">
        <v>104</v>
      </c>
      <c r="H3012" s="31" t="s">
        <v>743</v>
      </c>
      <c r="I3012" s="31">
        <v>58</v>
      </c>
      <c r="J3012" s="31">
        <v>2451</v>
      </c>
      <c r="K3012" s="31">
        <v>23.663810689514499</v>
      </c>
      <c r="L3012" s="31" t="s">
        <v>1273</v>
      </c>
      <c r="M3012" s="31">
        <f t="shared" si="113"/>
        <v>23.663810689514499</v>
      </c>
      <c r="N3012" s="31">
        <f t="shared" si="114"/>
        <v>0</v>
      </c>
    </row>
    <row r="3013" spans="1:14" x14ac:dyDescent="0.45">
      <c r="A3013" s="31" t="str">
        <f t="shared" si="112"/>
        <v>E06000041_CIN episodes for children aged &lt;1 at 31st March 2019 with any of the so called'toxic trio' identified as a factor at CIN assessment (excluding looked after children)_Number</v>
      </c>
      <c r="B3013" s="31" t="s">
        <v>466</v>
      </c>
      <c r="C3013" s="31" t="s">
        <v>467</v>
      </c>
      <c r="D3013" s="31" t="s">
        <v>474</v>
      </c>
      <c r="E3013" s="31" t="s">
        <v>475</v>
      </c>
      <c r="F3013" s="31" t="s">
        <v>22</v>
      </c>
      <c r="G3013" s="31" t="s">
        <v>104</v>
      </c>
      <c r="H3013" s="31" t="s">
        <v>743</v>
      </c>
      <c r="I3013" s="31">
        <v>41</v>
      </c>
      <c r="J3013" s="31">
        <v>1714</v>
      </c>
      <c r="K3013" s="31">
        <v>23.9206534422404</v>
      </c>
      <c r="L3013" s="31" t="s">
        <v>1272</v>
      </c>
      <c r="M3013" s="31">
        <f t="shared" si="113"/>
        <v>23.9206534422404</v>
      </c>
      <c r="N3013" s="31">
        <f t="shared" si="114"/>
        <v>0</v>
      </c>
    </row>
    <row r="3014" spans="1:14" x14ac:dyDescent="0.45">
      <c r="A3014" s="31" t="str">
        <f t="shared" si="112"/>
        <v>E10000003_CIN episodes for children aged &lt;1 at 31st March 2019 with any of the so called'toxic trio' identified as a factor at CIN assessment (excluding looked after children)_Number</v>
      </c>
      <c r="B3014" s="31" t="s">
        <v>275</v>
      </c>
      <c r="C3014" s="31" t="s">
        <v>276</v>
      </c>
      <c r="D3014" s="31" t="s">
        <v>474</v>
      </c>
      <c r="E3014" s="31" t="s">
        <v>475</v>
      </c>
      <c r="F3014" s="31" t="s">
        <v>22</v>
      </c>
      <c r="G3014" s="31" t="s">
        <v>104</v>
      </c>
      <c r="H3014" s="31" t="s">
        <v>743</v>
      </c>
      <c r="I3014" s="31">
        <v>158</v>
      </c>
      <c r="J3014" s="31">
        <v>6952</v>
      </c>
      <c r="K3014" s="31">
        <v>22.727272727272702</v>
      </c>
      <c r="L3014" s="31" t="s">
        <v>1191</v>
      </c>
      <c r="M3014" s="31">
        <f t="shared" si="113"/>
        <v>22.727272727272702</v>
      </c>
      <c r="N3014" s="31">
        <f t="shared" si="114"/>
        <v>0</v>
      </c>
    </row>
    <row r="3015" spans="1:14" x14ac:dyDescent="0.45">
      <c r="A3015" s="31" t="str">
        <f t="shared" si="112"/>
        <v>E06000031_CIN episodes for children aged &lt;1 at 31st March 2019 with any of the so called'toxic trio' identified as a factor at CIN assessment (excluding looked after children)_Number</v>
      </c>
      <c r="B3015" s="31" t="s">
        <v>379</v>
      </c>
      <c r="C3015" s="31" t="s">
        <v>380</v>
      </c>
      <c r="D3015" s="31" t="s">
        <v>474</v>
      </c>
      <c r="E3015" s="31" t="s">
        <v>475</v>
      </c>
      <c r="F3015" s="31" t="s">
        <v>22</v>
      </c>
      <c r="G3015" s="31" t="s">
        <v>104</v>
      </c>
      <c r="H3015" s="31" t="s">
        <v>743</v>
      </c>
      <c r="I3015" s="31">
        <v>81</v>
      </c>
      <c r="J3015" s="31">
        <v>3030</v>
      </c>
      <c r="K3015" s="31">
        <v>26.7326732673267</v>
      </c>
      <c r="L3015" s="31" t="s">
        <v>1435</v>
      </c>
      <c r="M3015" s="31">
        <f t="shared" si="113"/>
        <v>26.7326732673267</v>
      </c>
      <c r="N3015" s="31">
        <f t="shared" si="114"/>
        <v>0</v>
      </c>
    </row>
    <row r="3016" spans="1:14" x14ac:dyDescent="0.45">
      <c r="A3016" s="31" t="str">
        <f t="shared" si="112"/>
        <v>E06000006_CIN episodes for children aged &lt;1 at 31st March 2019 with any of the so called'toxic trio' identified as a factor at CIN assessment (excluding looked after children)_Number</v>
      </c>
      <c r="B3016" s="31" t="s">
        <v>531</v>
      </c>
      <c r="C3016" s="31" t="s">
        <v>722</v>
      </c>
      <c r="D3016" s="31" t="s">
        <v>474</v>
      </c>
      <c r="E3016" s="31" t="s">
        <v>475</v>
      </c>
      <c r="F3016" s="31" t="s">
        <v>22</v>
      </c>
      <c r="G3016" s="31" t="s">
        <v>104</v>
      </c>
      <c r="H3016" s="31" t="s">
        <v>743</v>
      </c>
      <c r="I3016" s="31">
        <v>59</v>
      </c>
      <c r="J3016" s="31">
        <v>1451</v>
      </c>
      <c r="K3016" s="31">
        <v>40.661612680909698</v>
      </c>
      <c r="L3016" s="31" t="s">
        <v>1436</v>
      </c>
      <c r="M3016" s="31">
        <f t="shared" si="113"/>
        <v>40.661612680909698</v>
      </c>
      <c r="N3016" s="31">
        <f t="shared" si="114"/>
        <v>0</v>
      </c>
    </row>
    <row r="3017" spans="1:14" x14ac:dyDescent="0.45">
      <c r="A3017" s="31" t="str">
        <f t="shared" si="112"/>
        <v>E06000007_CIN episodes for children aged &lt;1 at 31st March 2019 with any of the so called'toxic trio' identified as a factor at CIN assessment (excluding looked after children)_Number</v>
      </c>
      <c r="B3017" s="31" t="s">
        <v>452</v>
      </c>
      <c r="C3017" s="31" t="s">
        <v>453</v>
      </c>
      <c r="D3017" s="31" t="s">
        <v>474</v>
      </c>
      <c r="E3017" s="31" t="s">
        <v>475</v>
      </c>
      <c r="F3017" s="31" t="s">
        <v>22</v>
      </c>
      <c r="G3017" s="31" t="s">
        <v>104</v>
      </c>
      <c r="H3017" s="31" t="s">
        <v>743</v>
      </c>
      <c r="I3017" s="31">
        <v>57</v>
      </c>
      <c r="J3017" s="31">
        <v>2229</v>
      </c>
      <c r="K3017" s="31">
        <v>25.572005383580098</v>
      </c>
      <c r="L3017" s="31" t="s">
        <v>1412</v>
      </c>
      <c r="M3017" s="31">
        <f t="shared" si="113"/>
        <v>25.572005383580098</v>
      </c>
      <c r="N3017" s="31">
        <f t="shared" si="114"/>
        <v>0</v>
      </c>
    </row>
    <row r="3018" spans="1:14" x14ac:dyDescent="0.45">
      <c r="A3018" s="31" t="str">
        <f t="shared" si="112"/>
        <v>E10000008_CIN episodes for children aged &lt;1 at 31st March 2019 with any of the so called'toxic trio' identified as a factor at CIN assessment (excluding looked after children)_Number</v>
      </c>
      <c r="B3018" s="31" t="s">
        <v>504</v>
      </c>
      <c r="C3018" s="31" t="s">
        <v>505</v>
      </c>
      <c r="D3018" s="31" t="s">
        <v>474</v>
      </c>
      <c r="E3018" s="31" t="s">
        <v>475</v>
      </c>
      <c r="F3018" s="31" t="s">
        <v>22</v>
      </c>
      <c r="G3018" s="31" t="s">
        <v>104</v>
      </c>
      <c r="H3018" s="31" t="s">
        <v>743</v>
      </c>
      <c r="I3018" s="31">
        <v>151</v>
      </c>
      <c r="J3018" s="31">
        <v>6781</v>
      </c>
      <c r="K3018" s="31">
        <v>22.268102049845201</v>
      </c>
      <c r="L3018" s="31" t="s">
        <v>1148</v>
      </c>
      <c r="M3018" s="31">
        <f t="shared" si="113"/>
        <v>22.268102049845201</v>
      </c>
      <c r="N3018" s="31">
        <f t="shared" si="114"/>
        <v>0</v>
      </c>
    </row>
    <row r="3019" spans="1:14" x14ac:dyDescent="0.45">
      <c r="A3019" s="31" t="str">
        <f t="shared" ref="A3019:A3082" si="115">CONCATENATE(B3019,"_",G3019,"_",H3019)</f>
        <v>E06000026_CIN episodes for children aged &lt;1 at 31st March 2019 with any of the so called'toxic trio' identified as a factor at CIN assessment (excluding looked after children)_Number</v>
      </c>
      <c r="B3019" s="31" t="s">
        <v>381</v>
      </c>
      <c r="C3019" s="31" t="s">
        <v>382</v>
      </c>
      <c r="D3019" s="31" t="s">
        <v>474</v>
      </c>
      <c r="E3019" s="31" t="s">
        <v>475</v>
      </c>
      <c r="F3019" s="31" t="s">
        <v>22</v>
      </c>
      <c r="G3019" s="31" t="s">
        <v>104</v>
      </c>
      <c r="H3019" s="31" t="s">
        <v>743</v>
      </c>
      <c r="I3019" s="31">
        <v>143</v>
      </c>
      <c r="J3019" s="31">
        <v>2827</v>
      </c>
      <c r="K3019" s="31">
        <v>50.583657587548601</v>
      </c>
      <c r="L3019" s="31" t="s">
        <v>1437</v>
      </c>
      <c r="M3019" s="31">
        <f t="shared" si="113"/>
        <v>50.583657587548601</v>
      </c>
      <c r="N3019" s="31">
        <f t="shared" si="114"/>
        <v>0</v>
      </c>
    </row>
    <row r="3020" spans="1:14" x14ac:dyDescent="0.45">
      <c r="A3020" s="31" t="str">
        <f t="shared" si="115"/>
        <v>E06000027_CIN episodes for children aged &lt;1 at 31st March 2019 with any of the so called'toxic trio' identified as a factor at CIN assessment (excluding looked after children)_Number</v>
      </c>
      <c r="B3020" s="31" t="s">
        <v>438</v>
      </c>
      <c r="C3020" s="31" t="s">
        <v>439</v>
      </c>
      <c r="D3020" s="31" t="s">
        <v>474</v>
      </c>
      <c r="E3020" s="31" t="s">
        <v>475</v>
      </c>
      <c r="F3020" s="31" t="s">
        <v>22</v>
      </c>
      <c r="G3020" s="31" t="s">
        <v>104</v>
      </c>
      <c r="H3020" s="31" t="s">
        <v>743</v>
      </c>
      <c r="I3020" s="31">
        <v>67</v>
      </c>
      <c r="J3020" s="31">
        <v>1247</v>
      </c>
      <c r="K3020" s="31">
        <v>53.728949478749001</v>
      </c>
      <c r="L3020" s="31" t="s">
        <v>1438</v>
      </c>
      <c r="M3020" s="31">
        <f t="shared" ref="M3020:M3083" si="116">K3020</f>
        <v>53.728949478749001</v>
      </c>
      <c r="N3020" s="31">
        <f t="shared" si="114"/>
        <v>0</v>
      </c>
    </row>
    <row r="3021" spans="1:14" x14ac:dyDescent="0.45">
      <c r="A3021" s="31" t="str">
        <f t="shared" si="115"/>
        <v>E10000012_CIN episodes for children aged &lt;1 at 31st March 2019 with any of the so called'toxic trio' identified as a factor at CIN assessment (excluding looked after children)_Number</v>
      </c>
      <c r="B3021" s="31" t="s">
        <v>303</v>
      </c>
      <c r="C3021" s="31" t="s">
        <v>304</v>
      </c>
      <c r="D3021" s="31" t="s">
        <v>474</v>
      </c>
      <c r="E3021" s="31" t="s">
        <v>475</v>
      </c>
      <c r="F3021" s="31" t="s">
        <v>22</v>
      </c>
      <c r="G3021" s="31" t="s">
        <v>104</v>
      </c>
      <c r="H3021" s="31" t="s">
        <v>743</v>
      </c>
      <c r="I3021" s="31">
        <v>321</v>
      </c>
      <c r="J3021" s="31">
        <v>16488</v>
      </c>
      <c r="K3021" s="31">
        <v>19.4687045123726</v>
      </c>
      <c r="L3021" s="31" t="s">
        <v>1121</v>
      </c>
      <c r="M3021" s="31">
        <f t="shared" si="116"/>
        <v>19.4687045123726</v>
      </c>
      <c r="N3021" s="31">
        <f t="shared" si="114"/>
        <v>0</v>
      </c>
    </row>
    <row r="3022" spans="1:14" x14ac:dyDescent="0.45">
      <c r="A3022" s="31" t="str">
        <f t="shared" si="115"/>
        <v>E06000033_CIN episodes for children aged &lt;1 at 31st March 2019 with any of the so called'toxic trio' identified as a factor at CIN assessment (excluding looked after children)_Number</v>
      </c>
      <c r="B3022" s="31" t="s">
        <v>412</v>
      </c>
      <c r="C3022" s="31" t="s">
        <v>413</v>
      </c>
      <c r="D3022" s="31" t="s">
        <v>474</v>
      </c>
      <c r="E3022" s="31" t="s">
        <v>475</v>
      </c>
      <c r="F3022" s="31" t="s">
        <v>22</v>
      </c>
      <c r="G3022" s="31" t="s">
        <v>104</v>
      </c>
      <c r="H3022" s="31" t="s">
        <v>743</v>
      </c>
      <c r="I3022" s="31">
        <v>61</v>
      </c>
      <c r="J3022" s="31">
        <v>2203</v>
      </c>
      <c r="K3022" s="31">
        <v>27.689514298683601</v>
      </c>
      <c r="L3022" s="31" t="s">
        <v>1434</v>
      </c>
      <c r="M3022" s="31">
        <f t="shared" si="116"/>
        <v>27.689514298683601</v>
      </c>
      <c r="N3022" s="31">
        <f t="shared" si="114"/>
        <v>0</v>
      </c>
    </row>
    <row r="3023" spans="1:14" x14ac:dyDescent="0.45">
      <c r="A3023" s="31" t="str">
        <f t="shared" si="115"/>
        <v>E06000034_CIN episodes for children aged &lt;1 at 31st March 2019 with any of the so called'toxic trio' identified as a factor at CIN assessment (excluding looked after children)_Number</v>
      </c>
      <c r="B3023" s="31" t="s">
        <v>493</v>
      </c>
      <c r="C3023" s="31" t="s">
        <v>731</v>
      </c>
      <c r="D3023" s="31" t="s">
        <v>474</v>
      </c>
      <c r="E3023" s="31" t="s">
        <v>475</v>
      </c>
      <c r="F3023" s="31" t="s">
        <v>22</v>
      </c>
      <c r="G3023" s="31" t="s">
        <v>104</v>
      </c>
      <c r="H3023" s="31" t="s">
        <v>743</v>
      </c>
      <c r="I3023" s="31">
        <v>68</v>
      </c>
      <c r="J3023" s="31">
        <v>2544</v>
      </c>
      <c r="K3023" s="31">
        <v>26.7295597484277</v>
      </c>
      <c r="L3023" s="31" t="s">
        <v>1435</v>
      </c>
      <c r="M3023" s="31">
        <f t="shared" si="116"/>
        <v>26.7295597484277</v>
      </c>
      <c r="N3023" s="31">
        <f t="shared" si="114"/>
        <v>0</v>
      </c>
    </row>
    <row r="3024" spans="1:14" x14ac:dyDescent="0.45">
      <c r="A3024" s="31" t="str">
        <f t="shared" si="115"/>
        <v>E06000019_CIN episodes for children aged &lt;1 at 31st March 2019 with any of the so called'toxic trio' identified as a factor at CIN assessment (excluding looked after children)_Number</v>
      </c>
      <c r="B3024" s="31" t="s">
        <v>317</v>
      </c>
      <c r="C3024" s="31" t="s">
        <v>318</v>
      </c>
      <c r="D3024" s="31" t="s">
        <v>474</v>
      </c>
      <c r="E3024" s="31" t="s">
        <v>475</v>
      </c>
      <c r="F3024" s="31" t="s">
        <v>22</v>
      </c>
      <c r="G3024" s="31" t="s">
        <v>104</v>
      </c>
      <c r="H3024" s="31" t="s">
        <v>743</v>
      </c>
      <c r="I3024" s="31">
        <v>53</v>
      </c>
      <c r="J3024" s="31">
        <v>1777</v>
      </c>
      <c r="K3024" s="31">
        <v>29.825548677546401</v>
      </c>
      <c r="L3024" s="31" t="s">
        <v>1402</v>
      </c>
      <c r="M3024" s="31">
        <f t="shared" si="116"/>
        <v>29.825548677546401</v>
      </c>
      <c r="N3024" s="31">
        <f t="shared" si="114"/>
        <v>0</v>
      </c>
    </row>
    <row r="3025" spans="1:14" x14ac:dyDescent="0.45">
      <c r="A3025" s="31" t="str">
        <f t="shared" si="115"/>
        <v>E10000034_CIN episodes for children aged &lt;1 at 31st March 2019 with any of the so called'toxic trio' identified as a factor at CIN assessment (excluding looked after children)_Number</v>
      </c>
      <c r="B3025" s="31" t="s">
        <v>470</v>
      </c>
      <c r="C3025" s="31" t="s">
        <v>471</v>
      </c>
      <c r="D3025" s="31" t="s">
        <v>474</v>
      </c>
      <c r="E3025" s="31" t="s">
        <v>475</v>
      </c>
      <c r="F3025" s="31" t="s">
        <v>22</v>
      </c>
      <c r="G3025" s="31" t="s">
        <v>104</v>
      </c>
      <c r="H3025" s="31" t="s">
        <v>743</v>
      </c>
      <c r="I3025" s="31">
        <v>130</v>
      </c>
      <c r="J3025" s="31">
        <v>5832</v>
      </c>
      <c r="K3025" s="31">
        <v>22.2908093278464</v>
      </c>
      <c r="L3025" s="31" t="s">
        <v>1148</v>
      </c>
      <c r="M3025" s="31">
        <f t="shared" si="116"/>
        <v>22.2908093278464</v>
      </c>
      <c r="N3025" s="31">
        <f t="shared" si="114"/>
        <v>0</v>
      </c>
    </row>
    <row r="3026" spans="1:14" x14ac:dyDescent="0.45">
      <c r="A3026" s="31" t="str">
        <f t="shared" si="115"/>
        <v>E10000016_CIN episodes for children aged &lt;1 at 31st March 2019 with any of the so called'toxic trio' identified as a factor at CIN assessment (excluding looked after children)_Number</v>
      </c>
      <c r="B3026" s="31" t="s">
        <v>327</v>
      </c>
      <c r="C3026" s="31" t="s">
        <v>328</v>
      </c>
      <c r="D3026" s="31" t="s">
        <v>474</v>
      </c>
      <c r="E3026" s="31" t="s">
        <v>475</v>
      </c>
      <c r="F3026" s="31" t="s">
        <v>22</v>
      </c>
      <c r="G3026" s="31" t="s">
        <v>104</v>
      </c>
      <c r="H3026" s="31" t="s">
        <v>743</v>
      </c>
      <c r="I3026" s="31">
        <v>585</v>
      </c>
      <c r="J3026" s="31">
        <v>17431</v>
      </c>
      <c r="K3026" s="31">
        <v>33.560897252022301</v>
      </c>
      <c r="L3026" s="31" t="s">
        <v>1439</v>
      </c>
      <c r="M3026" s="31">
        <f t="shared" si="116"/>
        <v>33.560897252022301</v>
      </c>
      <c r="N3026" s="31">
        <f t="shared" si="114"/>
        <v>0</v>
      </c>
    </row>
    <row r="3027" spans="1:14" x14ac:dyDescent="0.45">
      <c r="A3027" s="31" t="str">
        <f t="shared" si="115"/>
        <v>E06000035_CIN episodes for children aged &lt;1 at 31st March 2019 with any of the so called'toxic trio' identified as a factor at CIN assessment (excluding looked after children)_Number</v>
      </c>
      <c r="B3027" s="31" t="s">
        <v>351</v>
      </c>
      <c r="C3027" s="31" t="s">
        <v>352</v>
      </c>
      <c r="D3027" s="31" t="s">
        <v>474</v>
      </c>
      <c r="E3027" s="31" t="s">
        <v>475</v>
      </c>
      <c r="F3027" s="31" t="s">
        <v>22</v>
      </c>
      <c r="G3027" s="31" t="s">
        <v>104</v>
      </c>
      <c r="H3027" s="31" t="s">
        <v>743</v>
      </c>
      <c r="I3027" s="31">
        <v>141</v>
      </c>
      <c r="J3027" s="31">
        <v>3476</v>
      </c>
      <c r="K3027" s="31">
        <v>40.563866513233599</v>
      </c>
      <c r="L3027" s="31" t="s">
        <v>1440</v>
      </c>
      <c r="M3027" s="31">
        <f t="shared" si="116"/>
        <v>40.563866513233599</v>
      </c>
      <c r="N3027" s="31">
        <f t="shared" si="114"/>
        <v>0</v>
      </c>
    </row>
    <row r="3028" spans="1:14" x14ac:dyDescent="0.45">
      <c r="A3028" s="31" t="str">
        <f t="shared" si="115"/>
        <v>E10000017_CIN episodes for children aged &lt;1 at 31st March 2019 with any of the so called'toxic trio' identified as a factor at CIN assessment (excluding looked after children)_Number</v>
      </c>
      <c r="B3028" s="31" t="s">
        <v>337</v>
      </c>
      <c r="C3028" s="31" t="s">
        <v>338</v>
      </c>
      <c r="D3028" s="31" t="s">
        <v>474</v>
      </c>
      <c r="E3028" s="31" t="s">
        <v>475</v>
      </c>
      <c r="F3028" s="31" t="s">
        <v>22</v>
      </c>
      <c r="G3028" s="31" t="s">
        <v>104</v>
      </c>
      <c r="H3028" s="31" t="s">
        <v>743</v>
      </c>
      <c r="I3028" s="31">
        <v>401</v>
      </c>
      <c r="J3028" s="31">
        <v>12376</v>
      </c>
      <c r="K3028" s="31">
        <v>32.401422107304498</v>
      </c>
      <c r="L3028" s="31" t="s">
        <v>1403</v>
      </c>
      <c r="M3028" s="31">
        <f t="shared" si="116"/>
        <v>32.401422107304498</v>
      </c>
      <c r="N3028" s="31">
        <f t="shared" si="114"/>
        <v>0</v>
      </c>
    </row>
    <row r="3029" spans="1:14" x14ac:dyDescent="0.45">
      <c r="A3029" s="31" t="str">
        <f t="shared" si="115"/>
        <v>E06000008_CIN episodes for children aged &lt;1 at 31st March 2019 with any of the so called'toxic trio' identified as a factor at CIN assessment (excluding looked after children)_Number</v>
      </c>
      <c r="B3029" s="31" t="s">
        <v>247</v>
      </c>
      <c r="C3029" s="31" t="s">
        <v>248</v>
      </c>
      <c r="D3029" s="31" t="s">
        <v>474</v>
      </c>
      <c r="E3029" s="31" t="s">
        <v>475</v>
      </c>
      <c r="F3029" s="31" t="s">
        <v>22</v>
      </c>
      <c r="G3029" s="31" t="s">
        <v>104</v>
      </c>
      <c r="H3029" s="31" t="s">
        <v>743</v>
      </c>
      <c r="I3029" s="31">
        <v>78</v>
      </c>
      <c r="J3029" s="31">
        <v>1998</v>
      </c>
      <c r="K3029" s="31">
        <v>39.039039039038997</v>
      </c>
      <c r="L3029" s="31" t="s">
        <v>1441</v>
      </c>
      <c r="M3029" s="31">
        <f t="shared" si="116"/>
        <v>39.039039039038997</v>
      </c>
      <c r="N3029" s="31">
        <f t="shared" si="114"/>
        <v>0</v>
      </c>
    </row>
    <row r="3030" spans="1:14" x14ac:dyDescent="0.45">
      <c r="A3030" s="31" t="str">
        <f t="shared" si="115"/>
        <v>E06000009_CIN episodes for children aged &lt;1 at 31st March 2019 with any of the so called'toxic trio' identified as a factor at CIN assessment (excluding looked after children)_Number</v>
      </c>
      <c r="B3030" s="31" t="s">
        <v>249</v>
      </c>
      <c r="C3030" s="31" t="s">
        <v>250</v>
      </c>
      <c r="D3030" s="31" t="s">
        <v>474</v>
      </c>
      <c r="E3030" s="31" t="s">
        <v>475</v>
      </c>
      <c r="F3030" s="31" t="s">
        <v>22</v>
      </c>
      <c r="G3030" s="31" t="s">
        <v>104</v>
      </c>
      <c r="H3030" s="31" t="s">
        <v>743</v>
      </c>
      <c r="I3030" s="31">
        <v>112</v>
      </c>
      <c r="J3030" s="31">
        <v>1627</v>
      </c>
      <c r="K3030" s="31">
        <v>68.838352796558098</v>
      </c>
      <c r="L3030" s="31" t="s">
        <v>1442</v>
      </c>
      <c r="M3030" s="31">
        <f t="shared" si="116"/>
        <v>68.838352796558098</v>
      </c>
      <c r="N3030" s="31">
        <f t="shared" si="114"/>
        <v>0</v>
      </c>
    </row>
    <row r="3031" spans="1:14" x14ac:dyDescent="0.45">
      <c r="A3031" s="31" t="str">
        <f t="shared" si="115"/>
        <v>E10000024_CIN episodes for children aged &lt;1 at 31st March 2019 with any of the so called'toxic trio' identified as a factor at CIN assessment (excluding looked after children)_Number</v>
      </c>
      <c r="B3031" s="31" t="s">
        <v>572</v>
      </c>
      <c r="C3031" s="31" t="s">
        <v>573</v>
      </c>
      <c r="D3031" s="31" t="s">
        <v>474</v>
      </c>
      <c r="E3031" s="31" t="s">
        <v>475</v>
      </c>
      <c r="F3031" s="31" t="s">
        <v>22</v>
      </c>
      <c r="G3031" s="31" t="s">
        <v>104</v>
      </c>
      <c r="H3031" s="31" t="s">
        <v>743</v>
      </c>
      <c r="I3031" s="31">
        <v>313</v>
      </c>
      <c r="J3031" s="31">
        <v>8216</v>
      </c>
      <c r="K3031" s="31">
        <v>38.096397273612503</v>
      </c>
      <c r="L3031" s="31" t="s">
        <v>1443</v>
      </c>
      <c r="M3031" s="31">
        <f t="shared" si="116"/>
        <v>38.096397273612503</v>
      </c>
      <c r="N3031" s="31">
        <f t="shared" si="114"/>
        <v>0</v>
      </c>
    </row>
    <row r="3032" spans="1:14" x14ac:dyDescent="0.45">
      <c r="A3032" s="31" t="str">
        <f t="shared" si="115"/>
        <v>E06000018_CIN episodes for children aged &lt;1 at 31st March 2019 with any of the so called'toxic trio' identified as a factor at CIN assessment (excluding looked after children)_Number</v>
      </c>
      <c r="B3032" s="31" t="s">
        <v>373</v>
      </c>
      <c r="C3032" s="31" t="s">
        <v>374</v>
      </c>
      <c r="D3032" s="31" t="s">
        <v>474</v>
      </c>
      <c r="E3032" s="31" t="s">
        <v>475</v>
      </c>
      <c r="F3032" s="31" t="s">
        <v>22</v>
      </c>
      <c r="G3032" s="31" t="s">
        <v>104</v>
      </c>
      <c r="H3032" s="31" t="s">
        <v>743</v>
      </c>
      <c r="I3032" s="31">
        <v>143</v>
      </c>
      <c r="J3032" s="31">
        <v>4006</v>
      </c>
      <c r="K3032" s="31">
        <v>35.696455317024501</v>
      </c>
      <c r="L3032" s="31" t="s">
        <v>1284</v>
      </c>
      <c r="M3032" s="31">
        <f t="shared" si="116"/>
        <v>35.696455317024501</v>
      </c>
      <c r="N3032" s="31">
        <f t="shared" si="114"/>
        <v>0</v>
      </c>
    </row>
    <row r="3033" spans="1:14" x14ac:dyDescent="0.45">
      <c r="A3033" s="31" t="str">
        <f t="shared" si="115"/>
        <v>E06000051_CIN episodes for children aged &lt;1 at 31st March 2019 with any of the so called'toxic trio' identified as a factor at CIN assessment (excluding looked after children)_Number</v>
      </c>
      <c r="B3033" s="31" t="s">
        <v>403</v>
      </c>
      <c r="C3033" s="31" t="s">
        <v>166</v>
      </c>
      <c r="D3033" s="31" t="s">
        <v>474</v>
      </c>
      <c r="E3033" s="31" t="s">
        <v>475</v>
      </c>
      <c r="F3033" s="31" t="s">
        <v>22</v>
      </c>
      <c r="G3033" s="31" t="s">
        <v>104</v>
      </c>
      <c r="H3033" s="31" t="s">
        <v>743</v>
      </c>
      <c r="I3033" s="31">
        <v>66</v>
      </c>
      <c r="J3033" s="31">
        <v>2806</v>
      </c>
      <c r="K3033" s="31">
        <v>23.5210263720599</v>
      </c>
      <c r="L3033" s="31" t="s">
        <v>1393</v>
      </c>
      <c r="M3033" s="31">
        <f t="shared" si="116"/>
        <v>23.5210263720599</v>
      </c>
      <c r="N3033" s="31">
        <f t="shared" si="114"/>
        <v>0</v>
      </c>
    </row>
    <row r="3034" spans="1:14" x14ac:dyDescent="0.45">
      <c r="A3034" s="31" t="str">
        <f t="shared" si="115"/>
        <v>E06000020_CIN episodes for children aged &lt;1 at 31st March 2019 with any of the so called'toxic trio' identified as a factor at CIN assessment (excluding looked after children)_Number</v>
      </c>
      <c r="B3034" s="31" t="s">
        <v>570</v>
      </c>
      <c r="C3034" s="31" t="s">
        <v>730</v>
      </c>
      <c r="D3034" s="31" t="s">
        <v>474</v>
      </c>
      <c r="E3034" s="31" t="s">
        <v>475</v>
      </c>
      <c r="F3034" s="31" t="s">
        <v>22</v>
      </c>
      <c r="G3034" s="31" t="s">
        <v>104</v>
      </c>
      <c r="H3034" s="31" t="s">
        <v>743</v>
      </c>
      <c r="I3034" s="31">
        <v>80</v>
      </c>
      <c r="J3034" s="31">
        <v>2075</v>
      </c>
      <c r="K3034" s="31">
        <v>38.554216867469897</v>
      </c>
      <c r="L3034" s="31" t="s">
        <v>1444</v>
      </c>
      <c r="M3034" s="31">
        <f t="shared" si="116"/>
        <v>38.554216867469897</v>
      </c>
      <c r="N3034" s="31">
        <f t="shared" si="114"/>
        <v>0</v>
      </c>
    </row>
    <row r="3035" spans="1:14" x14ac:dyDescent="0.45">
      <c r="A3035" s="31" t="str">
        <f t="shared" si="115"/>
        <v>E06000049_CIN episodes for children aged &lt;1 at 31st March 2019 with any of the so called'toxic trio' identified as a factor at CIN assessment (excluding looked after children)_Number</v>
      </c>
      <c r="B3035" s="31" t="s">
        <v>541</v>
      </c>
      <c r="C3035" s="31" t="s">
        <v>718</v>
      </c>
      <c r="D3035" s="31" t="s">
        <v>474</v>
      </c>
      <c r="E3035" s="31" t="s">
        <v>475</v>
      </c>
      <c r="F3035" s="31" t="s">
        <v>22</v>
      </c>
      <c r="G3035" s="31" t="s">
        <v>104</v>
      </c>
      <c r="H3035" s="31" t="s">
        <v>743</v>
      </c>
      <c r="I3035" s="31">
        <v>66</v>
      </c>
      <c r="J3035" s="31">
        <v>3921</v>
      </c>
      <c r="K3035" s="31">
        <v>16.832440703902101</v>
      </c>
      <c r="L3035" s="31" t="s">
        <v>1114</v>
      </c>
      <c r="M3035" s="31">
        <f t="shared" si="116"/>
        <v>16.832440703902101</v>
      </c>
      <c r="N3035" s="31">
        <f t="shared" si="114"/>
        <v>0</v>
      </c>
    </row>
    <row r="3036" spans="1:14" x14ac:dyDescent="0.45">
      <c r="A3036" s="31" t="str">
        <f t="shared" si="115"/>
        <v>E06000050_CIN episodes for children aged &lt;1 at 31st March 2019 with any of the so called'toxic trio' identified as a factor at CIN assessment (excluding looked after children)_Number</v>
      </c>
      <c r="B3036" s="31" t="s">
        <v>281</v>
      </c>
      <c r="C3036" s="31" t="s">
        <v>282</v>
      </c>
      <c r="D3036" s="31" t="s">
        <v>474</v>
      </c>
      <c r="E3036" s="31" t="s">
        <v>475</v>
      </c>
      <c r="F3036" s="31" t="s">
        <v>22</v>
      </c>
      <c r="G3036" s="31" t="s">
        <v>104</v>
      </c>
      <c r="H3036" s="31" t="s">
        <v>743</v>
      </c>
      <c r="I3036" s="31">
        <v>105</v>
      </c>
      <c r="J3036" s="31">
        <v>3487</v>
      </c>
      <c r="K3036" s="31">
        <v>30.111843991970201</v>
      </c>
      <c r="L3036" s="31" t="s">
        <v>1157</v>
      </c>
      <c r="M3036" s="31">
        <f t="shared" si="116"/>
        <v>30.111843991970201</v>
      </c>
      <c r="N3036" s="31">
        <f t="shared" si="114"/>
        <v>0</v>
      </c>
    </row>
    <row r="3037" spans="1:14" x14ac:dyDescent="0.45">
      <c r="A3037" s="31" t="str">
        <f t="shared" si="115"/>
        <v>E06000052_CIN episodes for children aged &lt;1 at 31st March 2019 with any of the so called'toxic trio' identified as a factor at CIN assessment (excluding looked after children)_Number</v>
      </c>
      <c r="B3037" s="31" t="s">
        <v>482</v>
      </c>
      <c r="C3037" s="31" t="s">
        <v>720</v>
      </c>
      <c r="D3037" s="31" t="s">
        <v>474</v>
      </c>
      <c r="E3037" s="31" t="s">
        <v>475</v>
      </c>
      <c r="F3037" s="31" t="s">
        <v>22</v>
      </c>
      <c r="G3037" s="31" t="s">
        <v>104</v>
      </c>
      <c r="H3037" s="31" t="s">
        <v>743</v>
      </c>
      <c r="I3037" s="31">
        <v>133</v>
      </c>
      <c r="J3037" s="31">
        <v>5246</v>
      </c>
      <c r="K3037" s="31">
        <v>25.352649637819301</v>
      </c>
      <c r="L3037" s="31" t="s">
        <v>1150</v>
      </c>
      <c r="M3037" s="31">
        <f t="shared" si="116"/>
        <v>25.352649637819301</v>
      </c>
      <c r="N3037" s="31">
        <f t="shared" si="114"/>
        <v>0</v>
      </c>
    </row>
    <row r="3038" spans="1:14" x14ac:dyDescent="0.45">
      <c r="A3038" s="31" t="str">
        <f t="shared" si="115"/>
        <v>E10000006_CIN episodes for children aged &lt;1 at 31st March 2019 with any of the so called'toxic trio' identified as a factor at CIN assessment (excluding looked after children)_Number</v>
      </c>
      <c r="B3038" s="31" t="s">
        <v>285</v>
      </c>
      <c r="C3038" s="31" t="s">
        <v>286</v>
      </c>
      <c r="D3038" s="31" t="s">
        <v>474</v>
      </c>
      <c r="E3038" s="31" t="s">
        <v>475</v>
      </c>
      <c r="F3038" s="31" t="s">
        <v>22</v>
      </c>
      <c r="G3038" s="31" t="s">
        <v>104</v>
      </c>
      <c r="H3038" s="31" t="s">
        <v>743</v>
      </c>
      <c r="I3038" s="31">
        <v>133</v>
      </c>
      <c r="J3038" s="31">
        <v>4366</v>
      </c>
      <c r="K3038" s="31">
        <v>30.462666055886402</v>
      </c>
      <c r="L3038" s="31" t="s">
        <v>1394</v>
      </c>
      <c r="M3038" s="31">
        <f t="shared" si="116"/>
        <v>30.462666055886402</v>
      </c>
      <c r="N3038" s="31">
        <f t="shared" si="114"/>
        <v>0</v>
      </c>
    </row>
    <row r="3039" spans="1:14" x14ac:dyDescent="0.45">
      <c r="A3039" s="31" t="str">
        <f t="shared" si="115"/>
        <v>E10000013_CIN episodes for children aged &lt;1 at 31st March 2019 with any of the so called'toxic trio' identified as a factor at CIN assessment (excluding looked after children)_Number</v>
      </c>
      <c r="B3039" s="31" t="s">
        <v>307</v>
      </c>
      <c r="C3039" s="31" t="s">
        <v>308</v>
      </c>
      <c r="D3039" s="31" t="s">
        <v>474</v>
      </c>
      <c r="E3039" s="31" t="s">
        <v>475</v>
      </c>
      <c r="F3039" s="31" t="s">
        <v>22</v>
      </c>
      <c r="G3039" s="31" t="s">
        <v>104</v>
      </c>
      <c r="H3039" s="31" t="s">
        <v>743</v>
      </c>
      <c r="I3039" s="31">
        <v>192</v>
      </c>
      <c r="J3039" s="31">
        <v>6595</v>
      </c>
      <c r="K3039" s="31">
        <v>29.112964366944698</v>
      </c>
      <c r="L3039" s="31" t="s">
        <v>1445</v>
      </c>
      <c r="M3039" s="31">
        <f t="shared" si="116"/>
        <v>29.112964366944698</v>
      </c>
      <c r="N3039" s="31">
        <f t="shared" si="114"/>
        <v>0</v>
      </c>
    </row>
    <row r="3040" spans="1:14" x14ac:dyDescent="0.45">
      <c r="A3040" s="31" t="str">
        <f t="shared" si="115"/>
        <v>E10000015_CIN episodes for children aged &lt;1 at 31st March 2019 with any of the so called'toxic trio' identified as a factor at CIN assessment (excluding looked after children)_Number</v>
      </c>
      <c r="B3040" s="31" t="s">
        <v>319</v>
      </c>
      <c r="C3040" s="31" t="s">
        <v>320</v>
      </c>
      <c r="D3040" s="31" t="s">
        <v>474</v>
      </c>
      <c r="E3040" s="31" t="s">
        <v>475</v>
      </c>
      <c r="F3040" s="31" t="s">
        <v>22</v>
      </c>
      <c r="G3040" s="31" t="s">
        <v>104</v>
      </c>
      <c r="H3040" s="31" t="s">
        <v>743</v>
      </c>
      <c r="I3040" s="31">
        <v>234</v>
      </c>
      <c r="J3040" s="31">
        <v>14155</v>
      </c>
      <c r="K3040" s="31">
        <v>16.531261038502301</v>
      </c>
      <c r="L3040" s="31" t="s">
        <v>1134</v>
      </c>
      <c r="M3040" s="31">
        <f t="shared" si="116"/>
        <v>16.531261038502301</v>
      </c>
      <c r="N3040" s="31">
        <f t="shared" si="114"/>
        <v>0</v>
      </c>
    </row>
    <row r="3041" spans="1:14" x14ac:dyDescent="0.45">
      <c r="A3041" s="31" t="str">
        <f t="shared" si="115"/>
        <v>E06000046_CIN episodes for children aged &lt;1 at 31st March 2019 with any of the so called'toxic trio' identified as a factor at CIN assessment (excluding looked after children)_Number</v>
      </c>
      <c r="B3041" s="31" t="s">
        <v>325</v>
      </c>
      <c r="C3041" s="31" t="s">
        <v>326</v>
      </c>
      <c r="D3041" s="31" t="s">
        <v>474</v>
      </c>
      <c r="E3041" s="31" t="s">
        <v>475</v>
      </c>
      <c r="F3041" s="31" t="s">
        <v>22</v>
      </c>
      <c r="G3041" s="31" t="s">
        <v>104</v>
      </c>
      <c r="H3041" s="31" t="s">
        <v>743</v>
      </c>
      <c r="I3041" s="31">
        <v>30</v>
      </c>
      <c r="J3041" s="31">
        <v>1144</v>
      </c>
      <c r="K3041" s="31">
        <v>26.223776223776198</v>
      </c>
      <c r="L3041" s="31" t="s">
        <v>1155</v>
      </c>
      <c r="M3041" s="31">
        <f t="shared" si="116"/>
        <v>26.223776223776198</v>
      </c>
      <c r="N3041" s="31">
        <f t="shared" si="114"/>
        <v>0</v>
      </c>
    </row>
    <row r="3042" spans="1:14" x14ac:dyDescent="0.45">
      <c r="A3042" s="31" t="str">
        <f t="shared" si="115"/>
        <v>E10000019_CIN episodes for children aged &lt;1 at 31st March 2019 with any of the so called'toxic trio' identified as a factor at CIN assessment (excluding looked after children)_Number</v>
      </c>
      <c r="B3042" s="31" t="s">
        <v>345</v>
      </c>
      <c r="C3042" s="31" t="s">
        <v>346</v>
      </c>
      <c r="D3042" s="31" t="s">
        <v>474</v>
      </c>
      <c r="E3042" s="31" t="s">
        <v>475</v>
      </c>
      <c r="F3042" s="31" t="s">
        <v>22</v>
      </c>
      <c r="G3042" s="31" t="s">
        <v>104</v>
      </c>
      <c r="H3042" s="31" t="s">
        <v>743</v>
      </c>
      <c r="I3042" s="31">
        <v>241</v>
      </c>
      <c r="J3042" s="31">
        <v>7363</v>
      </c>
      <c r="K3042" s="31">
        <v>32.731223685997598</v>
      </c>
      <c r="L3042" s="31" t="s">
        <v>1446</v>
      </c>
      <c r="M3042" s="31">
        <f t="shared" si="116"/>
        <v>32.731223685997598</v>
      </c>
      <c r="N3042" s="31">
        <f t="shared" si="114"/>
        <v>0</v>
      </c>
    </row>
    <row r="3043" spans="1:14" x14ac:dyDescent="0.45">
      <c r="A3043" s="31" t="str">
        <f t="shared" si="115"/>
        <v>E10000020_CIN episodes for children aged &lt;1 at 31st March 2019 with any of the so called'toxic trio' identified as a factor at CIN assessment (excluding looked after children)_Number</v>
      </c>
      <c r="B3043" s="31" t="s">
        <v>361</v>
      </c>
      <c r="C3043" s="31" t="s">
        <v>362</v>
      </c>
      <c r="D3043" s="31" t="s">
        <v>474</v>
      </c>
      <c r="E3043" s="31" t="s">
        <v>475</v>
      </c>
      <c r="F3043" s="31" t="s">
        <v>22</v>
      </c>
      <c r="G3043" s="31" t="s">
        <v>104</v>
      </c>
      <c r="H3043" s="31" t="s">
        <v>743</v>
      </c>
      <c r="I3043" s="31">
        <v>208</v>
      </c>
      <c r="J3043" s="31">
        <v>8492</v>
      </c>
      <c r="K3043" s="31">
        <v>24.493641073951999</v>
      </c>
      <c r="L3043" s="31" t="s">
        <v>1277</v>
      </c>
      <c r="M3043" s="31">
        <f t="shared" si="116"/>
        <v>24.493641073951999</v>
      </c>
      <c r="N3043" s="31">
        <f t="shared" si="114"/>
        <v>0</v>
      </c>
    </row>
    <row r="3044" spans="1:14" x14ac:dyDescent="0.45">
      <c r="A3044" s="31" t="str">
        <f t="shared" si="115"/>
        <v>E10000021_CIN episodes for children aged &lt;1 at 31st March 2019 with any of the so called'toxic trio' identified as a factor at CIN assessment (excluding looked after children)_Number</v>
      </c>
      <c r="B3044" s="31" t="s">
        <v>371</v>
      </c>
      <c r="C3044" s="31" t="s">
        <v>372</v>
      </c>
      <c r="D3044" s="31" t="s">
        <v>474</v>
      </c>
      <c r="E3044" s="31" t="s">
        <v>475</v>
      </c>
      <c r="F3044" s="31" t="s">
        <v>22</v>
      </c>
      <c r="G3044" s="31" t="s">
        <v>104</v>
      </c>
      <c r="H3044" s="31" t="s">
        <v>743</v>
      </c>
      <c r="I3044" s="31">
        <v>225</v>
      </c>
      <c r="J3044" s="31">
        <v>8891</v>
      </c>
      <c r="K3044" s="31">
        <v>25.306489708694201</v>
      </c>
      <c r="L3044" s="31" t="s">
        <v>1447</v>
      </c>
      <c r="M3044" s="31">
        <f t="shared" si="116"/>
        <v>25.306489708694201</v>
      </c>
      <c r="N3044" s="31">
        <f t="shared" si="114"/>
        <v>0</v>
      </c>
    </row>
    <row r="3045" spans="1:14" x14ac:dyDescent="0.45">
      <c r="A3045" s="31" t="str">
        <f t="shared" si="115"/>
        <v>E06000048_CIN episodes for children aged &lt;1 at 31st March 2019 with any of the so called'toxic trio' identified as a factor at CIN assessment (excluding looked after children)_Number</v>
      </c>
      <c r="B3045" s="31" t="s">
        <v>484</v>
      </c>
      <c r="C3045" s="31" t="s">
        <v>705</v>
      </c>
      <c r="D3045" s="31" t="s">
        <v>474</v>
      </c>
      <c r="E3045" s="31" t="s">
        <v>475</v>
      </c>
      <c r="F3045" s="31" t="s">
        <v>22</v>
      </c>
      <c r="G3045" s="31" t="s">
        <v>104</v>
      </c>
      <c r="H3045" s="31" t="s">
        <v>743</v>
      </c>
      <c r="I3045" s="31">
        <v>147</v>
      </c>
      <c r="J3045" s="31">
        <v>2874</v>
      </c>
      <c r="K3045" s="31">
        <v>51.148225469728601</v>
      </c>
      <c r="L3045" s="31" t="s">
        <v>1448</v>
      </c>
      <c r="M3045" s="31">
        <f t="shared" si="116"/>
        <v>51.148225469728601</v>
      </c>
      <c r="N3045" s="31">
        <f t="shared" si="114"/>
        <v>0</v>
      </c>
    </row>
    <row r="3046" spans="1:14" x14ac:dyDescent="0.45">
      <c r="A3046" s="31" t="str">
        <f t="shared" si="115"/>
        <v>E10000025_CIN episodes for children aged &lt;1 at 31st March 2019 with any of the so called'toxic trio' identified as a factor at CIN assessment (excluding looked after children)_Number</v>
      </c>
      <c r="B3046" s="31" t="s">
        <v>377</v>
      </c>
      <c r="C3046" s="31" t="s">
        <v>378</v>
      </c>
      <c r="D3046" s="31" t="s">
        <v>474</v>
      </c>
      <c r="E3046" s="31" t="s">
        <v>475</v>
      </c>
      <c r="F3046" s="31" t="s">
        <v>22</v>
      </c>
      <c r="G3046" s="31" t="s">
        <v>104</v>
      </c>
      <c r="H3046" s="31" t="s">
        <v>743</v>
      </c>
      <c r="I3046" s="31">
        <v>179</v>
      </c>
      <c r="J3046" s="31">
        <v>7481</v>
      </c>
      <c r="K3046" s="31">
        <v>23.9272824488705</v>
      </c>
      <c r="L3046" s="31" t="s">
        <v>1272</v>
      </c>
      <c r="M3046" s="31">
        <f t="shared" si="116"/>
        <v>23.9272824488705</v>
      </c>
      <c r="N3046" s="31">
        <f t="shared" si="114"/>
        <v>0</v>
      </c>
    </row>
    <row r="3047" spans="1:14" x14ac:dyDescent="0.45">
      <c r="A3047" s="31" t="str">
        <f t="shared" si="115"/>
        <v>E10000027_CIN episodes for children aged &lt;1 at 31st March 2019 with any of the so called'toxic trio' identified as a factor at CIN assessment (excluding looked after children)_Number</v>
      </c>
      <c r="B3047" s="31" t="s">
        <v>406</v>
      </c>
      <c r="C3047" s="31" t="s">
        <v>407</v>
      </c>
      <c r="D3047" s="31" t="s">
        <v>474</v>
      </c>
      <c r="E3047" s="31" t="s">
        <v>475</v>
      </c>
      <c r="F3047" s="31" t="s">
        <v>22</v>
      </c>
      <c r="G3047" s="31" t="s">
        <v>104</v>
      </c>
      <c r="H3047" s="31" t="s">
        <v>743</v>
      </c>
      <c r="I3047" s="31">
        <v>137</v>
      </c>
      <c r="J3047" s="31">
        <v>5401</v>
      </c>
      <c r="K3047" s="31">
        <v>25.365673023514201</v>
      </c>
      <c r="L3047" s="31" t="s">
        <v>1150</v>
      </c>
      <c r="M3047" s="31">
        <f t="shared" si="116"/>
        <v>25.365673023514201</v>
      </c>
      <c r="N3047" s="31">
        <f t="shared" si="114"/>
        <v>0</v>
      </c>
    </row>
    <row r="3048" spans="1:14" x14ac:dyDescent="0.45">
      <c r="A3048" s="31" t="str">
        <f t="shared" si="115"/>
        <v>E10000029_CIN episodes for children aged &lt;1 at 31st March 2019 with any of the so called'toxic trio' identified as a factor at CIN assessment (excluding looked after children)_Number</v>
      </c>
      <c r="B3048" s="31" t="s">
        <v>426</v>
      </c>
      <c r="C3048" s="31" t="s">
        <v>427</v>
      </c>
      <c r="D3048" s="31" t="s">
        <v>474</v>
      </c>
      <c r="E3048" s="31" t="s">
        <v>475</v>
      </c>
      <c r="F3048" s="31" t="s">
        <v>22</v>
      </c>
      <c r="G3048" s="31" t="s">
        <v>104</v>
      </c>
      <c r="H3048" s="31" t="s">
        <v>743</v>
      </c>
      <c r="I3048" s="31">
        <v>177</v>
      </c>
      <c r="J3048" s="31">
        <v>7605</v>
      </c>
      <c r="K3048" s="31">
        <v>23.274161735700201</v>
      </c>
      <c r="L3048" s="31" t="s">
        <v>1168</v>
      </c>
      <c r="M3048" s="31">
        <f t="shared" si="116"/>
        <v>23.274161735700201</v>
      </c>
      <c r="N3048" s="31">
        <f t="shared" si="114"/>
        <v>0</v>
      </c>
    </row>
    <row r="3049" spans="1:14" x14ac:dyDescent="0.45">
      <c r="A3049" s="31" t="str">
        <f t="shared" si="115"/>
        <v>E10000030_CIN episodes for children aged &lt;1 at 31st March 2019 with any of the so called'toxic trio' identified as a factor at CIN assessment (excluding looked after children)_Number</v>
      </c>
      <c r="B3049" s="31" t="s">
        <v>430</v>
      </c>
      <c r="C3049" s="31" t="s">
        <v>431</v>
      </c>
      <c r="D3049" s="31" t="s">
        <v>474</v>
      </c>
      <c r="E3049" s="31" t="s">
        <v>475</v>
      </c>
      <c r="F3049" s="31" t="s">
        <v>22</v>
      </c>
      <c r="G3049" s="31" t="s">
        <v>104</v>
      </c>
      <c r="H3049" s="31" t="s">
        <v>743</v>
      </c>
      <c r="I3049" s="31">
        <v>267</v>
      </c>
      <c r="J3049" s="31">
        <v>12975</v>
      </c>
      <c r="K3049" s="31">
        <v>20.578034682080901</v>
      </c>
      <c r="L3049" s="31" t="s">
        <v>1449</v>
      </c>
      <c r="M3049" s="31">
        <f t="shared" si="116"/>
        <v>20.578034682080901</v>
      </c>
      <c r="N3049" s="31">
        <f t="shared" si="114"/>
        <v>0</v>
      </c>
    </row>
    <row r="3050" spans="1:14" x14ac:dyDescent="0.45">
      <c r="A3050" s="31" t="str">
        <f t="shared" si="115"/>
        <v>E10000031_CIN episodes for children aged &lt;1 at 31st March 2019 with any of the so called'toxic trio' identified as a factor at CIN assessment (excluding looked after children)_Number</v>
      </c>
      <c r="B3050" s="31" t="s">
        <v>454</v>
      </c>
      <c r="C3050" s="31" t="s">
        <v>455</v>
      </c>
      <c r="D3050" s="31" t="s">
        <v>474</v>
      </c>
      <c r="E3050" s="31" t="s">
        <v>475</v>
      </c>
      <c r="F3050" s="31" t="s">
        <v>22</v>
      </c>
      <c r="G3050" s="31" t="s">
        <v>104</v>
      </c>
      <c r="H3050" s="31" t="s">
        <v>743</v>
      </c>
      <c r="I3050" s="31">
        <v>120</v>
      </c>
      <c r="J3050" s="31">
        <v>6079</v>
      </c>
      <c r="K3050" s="31">
        <v>19.740088830399699</v>
      </c>
      <c r="L3050" s="31" t="s">
        <v>1122</v>
      </c>
      <c r="M3050" s="31">
        <f t="shared" si="116"/>
        <v>19.740088830399699</v>
      </c>
      <c r="N3050" s="31">
        <f t="shared" si="114"/>
        <v>0</v>
      </c>
    </row>
    <row r="3051" spans="1:14" x14ac:dyDescent="0.45">
      <c r="A3051" s="31" t="str">
        <f t="shared" si="115"/>
        <v>E10000032_CIN episodes for children aged &lt;1 at 31st March 2019 with any of the so called'toxic trio' identified as a factor at CIN assessment (excluding looked after children)_Number</v>
      </c>
      <c r="B3051" s="31" t="s">
        <v>458</v>
      </c>
      <c r="C3051" s="31" t="s">
        <v>459</v>
      </c>
      <c r="D3051" s="31" t="s">
        <v>474</v>
      </c>
      <c r="E3051" s="31" t="s">
        <v>475</v>
      </c>
      <c r="F3051" s="31" t="s">
        <v>22</v>
      </c>
      <c r="G3051" s="31" t="s">
        <v>104</v>
      </c>
      <c r="H3051" s="31" t="s">
        <v>743</v>
      </c>
      <c r="I3051" s="31">
        <v>263</v>
      </c>
      <c r="J3051" s="31">
        <v>8578</v>
      </c>
      <c r="K3051" s="31">
        <v>30.659827465609698</v>
      </c>
      <c r="L3051" s="31" t="s">
        <v>1450</v>
      </c>
      <c r="M3051" s="31">
        <f t="shared" si="116"/>
        <v>30.659827465609698</v>
      </c>
      <c r="N3051" s="31">
        <f t="shared" si="114"/>
        <v>0</v>
      </c>
    </row>
    <row r="3052" spans="1:14" x14ac:dyDescent="0.45">
      <c r="A3052" s="31" t="str">
        <f t="shared" si="115"/>
        <v>NA_CIN episodes for children aged &lt;1 at 31st March 2019 with any abuse or neglect identified as a factor at CIN assessment (excluding looked after children)_Number</v>
      </c>
      <c r="B3052" s="31" t="s">
        <v>13</v>
      </c>
      <c r="C3052" s="31" t="s">
        <v>737</v>
      </c>
      <c r="D3052" s="31" t="s">
        <v>474</v>
      </c>
      <c r="E3052" s="31" t="s">
        <v>475</v>
      </c>
      <c r="F3052" s="31" t="s">
        <v>131</v>
      </c>
      <c r="G3052" s="31" t="s">
        <v>132</v>
      </c>
      <c r="H3052" s="31" t="s">
        <v>743</v>
      </c>
      <c r="I3052" s="31">
        <v>10894</v>
      </c>
      <c r="J3052" s="31">
        <v>637834</v>
      </c>
      <c r="K3052" s="31">
        <f>I3052/J3052*1000</f>
        <v>17.079679038746761</v>
      </c>
      <c r="L3052" s="31" t="str">
        <f>CONCATENATE(ROUND(K3052,2)," per 1000 under 1 yr olds")</f>
        <v>17.08 per 1000 under 1 yr olds</v>
      </c>
      <c r="M3052" s="31">
        <f t="shared" si="116"/>
        <v>17.079679038746761</v>
      </c>
      <c r="N3052" s="31">
        <f t="shared" si="114"/>
        <v>0</v>
      </c>
    </row>
    <row r="3053" spans="1:14" x14ac:dyDescent="0.45">
      <c r="A3053" s="31" t="str">
        <f t="shared" si="115"/>
        <v>E09000001_CIN episodes for children aged &lt;1 at 31st March 2019 with any abuse or neglect identified as a factor at CIN assessment (excluding looked after children)_Number</v>
      </c>
      <c r="B3053" s="31" t="s">
        <v>582</v>
      </c>
      <c r="C3053" s="31" t="s">
        <v>583</v>
      </c>
      <c r="D3053" s="31" t="s">
        <v>474</v>
      </c>
      <c r="E3053" s="31" t="s">
        <v>475</v>
      </c>
      <c r="F3053" s="31" t="s">
        <v>131</v>
      </c>
      <c r="G3053" s="31" t="s">
        <v>132</v>
      </c>
      <c r="H3053" s="31" t="s">
        <v>743</v>
      </c>
      <c r="I3053" s="31">
        <v>0</v>
      </c>
      <c r="J3053" s="31">
        <v>73</v>
      </c>
      <c r="K3053" s="31">
        <v>0</v>
      </c>
      <c r="L3053" s="31" t="s">
        <v>1112</v>
      </c>
      <c r="M3053" s="31">
        <f t="shared" si="116"/>
        <v>0</v>
      </c>
      <c r="N3053" s="31">
        <f t="shared" si="114"/>
        <v>1</v>
      </c>
    </row>
    <row r="3054" spans="1:14" x14ac:dyDescent="0.45">
      <c r="A3054" s="31" t="str">
        <f t="shared" si="115"/>
        <v>E09000007_CIN episodes for children aged &lt;1 at 31st March 2019 with any abuse or neglect identified as a factor at CIN assessment (excluding looked after children)_Number</v>
      </c>
      <c r="B3054" s="31" t="s">
        <v>277</v>
      </c>
      <c r="C3054" s="31" t="s">
        <v>278</v>
      </c>
      <c r="D3054" s="31" t="s">
        <v>474</v>
      </c>
      <c r="E3054" s="31" t="s">
        <v>475</v>
      </c>
      <c r="F3054" s="31" t="s">
        <v>131</v>
      </c>
      <c r="G3054" s="31" t="s">
        <v>132</v>
      </c>
      <c r="H3054" s="31" t="s">
        <v>743</v>
      </c>
      <c r="I3054" s="31">
        <v>27</v>
      </c>
      <c r="J3054" s="31">
        <v>2541</v>
      </c>
      <c r="K3054" s="31">
        <v>10.6257378984652</v>
      </c>
      <c r="L3054" s="31" t="s">
        <v>1325</v>
      </c>
      <c r="M3054" s="31">
        <f t="shared" si="116"/>
        <v>10.6257378984652</v>
      </c>
      <c r="N3054" s="31">
        <f t="shared" si="114"/>
        <v>0</v>
      </c>
    </row>
    <row r="3055" spans="1:14" x14ac:dyDescent="0.45">
      <c r="A3055" s="31" t="str">
        <f t="shared" si="115"/>
        <v>E09000011_CIN episodes for children aged &lt;1 at 31st March 2019 with any abuse or neglect identified as a factor at CIN assessment (excluding looked after children)_Number</v>
      </c>
      <c r="B3055" s="31" t="s">
        <v>518</v>
      </c>
      <c r="C3055" s="31" t="s">
        <v>519</v>
      </c>
      <c r="D3055" s="31" t="s">
        <v>474</v>
      </c>
      <c r="E3055" s="31" t="s">
        <v>475</v>
      </c>
      <c r="F3055" s="31" t="s">
        <v>131</v>
      </c>
      <c r="G3055" s="31" t="s">
        <v>132</v>
      </c>
      <c r="H3055" s="31" t="s">
        <v>743</v>
      </c>
      <c r="I3055" s="31">
        <v>67</v>
      </c>
      <c r="J3055" s="31">
        <v>4393</v>
      </c>
      <c r="K3055" s="31">
        <v>15.2515365353972</v>
      </c>
      <c r="L3055" s="31" t="s">
        <v>1113</v>
      </c>
      <c r="M3055" s="31">
        <f t="shared" si="116"/>
        <v>15.2515365353972</v>
      </c>
      <c r="N3055" s="31">
        <f t="shared" si="114"/>
        <v>0</v>
      </c>
    </row>
    <row r="3056" spans="1:14" x14ac:dyDescent="0.45">
      <c r="A3056" s="31" t="str">
        <f t="shared" si="115"/>
        <v>E09000012_CIN episodes for children aged &lt;1 at 31st March 2019 with any abuse or neglect identified as a factor at CIN assessment (excluding looked after children)_Number</v>
      </c>
      <c r="B3056" s="31" t="s">
        <v>498</v>
      </c>
      <c r="C3056" s="31" t="s">
        <v>499</v>
      </c>
      <c r="D3056" s="31" t="s">
        <v>474</v>
      </c>
      <c r="E3056" s="31" t="s">
        <v>475</v>
      </c>
      <c r="F3056" s="31" t="s">
        <v>131</v>
      </c>
      <c r="G3056" s="31" t="s">
        <v>132</v>
      </c>
      <c r="H3056" s="31" t="s">
        <v>743</v>
      </c>
      <c r="I3056" s="31">
        <v>120</v>
      </c>
      <c r="J3056" s="31">
        <v>4211</v>
      </c>
      <c r="K3056" s="31">
        <v>28.496794110662599</v>
      </c>
      <c r="L3056" s="31" t="s">
        <v>1451</v>
      </c>
      <c r="M3056" s="31">
        <f t="shared" si="116"/>
        <v>28.496794110662599</v>
      </c>
      <c r="N3056" s="31">
        <f t="shared" si="114"/>
        <v>0</v>
      </c>
    </row>
    <row r="3057" spans="1:14" x14ac:dyDescent="0.45">
      <c r="A3057" s="31" t="str">
        <f t="shared" si="115"/>
        <v>E09000013_CIN episodes for children aged &lt;1 at 31st March 2019 with any abuse or neglect identified as a factor at CIN assessment (excluding looked after children)_Number</v>
      </c>
      <c r="B3057" s="31" t="s">
        <v>491</v>
      </c>
      <c r="C3057" s="31" t="s">
        <v>723</v>
      </c>
      <c r="D3057" s="31" t="s">
        <v>474</v>
      </c>
      <c r="E3057" s="31" t="s">
        <v>475</v>
      </c>
      <c r="F3057" s="31" t="s">
        <v>131</v>
      </c>
      <c r="G3057" s="31" t="s">
        <v>132</v>
      </c>
      <c r="H3057" s="31" t="s">
        <v>743</v>
      </c>
      <c r="I3057" s="31">
        <v>19</v>
      </c>
      <c r="J3057" s="31">
        <v>2319</v>
      </c>
      <c r="K3057" s="31">
        <v>8.1931867184131093</v>
      </c>
      <c r="L3057" s="31" t="s">
        <v>1187</v>
      </c>
      <c r="M3057" s="31">
        <f t="shared" si="116"/>
        <v>8.1931867184131093</v>
      </c>
      <c r="N3057" s="31">
        <f t="shared" si="114"/>
        <v>0</v>
      </c>
    </row>
    <row r="3058" spans="1:14" x14ac:dyDescent="0.45">
      <c r="A3058" s="31" t="str">
        <f t="shared" si="115"/>
        <v>E09000019_CIN episodes for children aged &lt;1 at 31st March 2019 with any abuse or neglect identified as a factor at CIN assessment (excluding looked after children)_Number</v>
      </c>
      <c r="B3058" s="31" t="s">
        <v>500</v>
      </c>
      <c r="C3058" s="31" t="s">
        <v>501</v>
      </c>
      <c r="D3058" s="31" t="s">
        <v>474</v>
      </c>
      <c r="E3058" s="31" t="s">
        <v>475</v>
      </c>
      <c r="F3058" s="31" t="s">
        <v>131</v>
      </c>
      <c r="G3058" s="31" t="s">
        <v>132</v>
      </c>
      <c r="H3058" s="31" t="s">
        <v>743</v>
      </c>
      <c r="I3058" s="31">
        <v>45</v>
      </c>
      <c r="J3058" s="31">
        <v>2727</v>
      </c>
      <c r="K3058" s="31">
        <v>16.5016501650165</v>
      </c>
      <c r="L3058" s="31" t="s">
        <v>1134</v>
      </c>
      <c r="M3058" s="31">
        <f t="shared" si="116"/>
        <v>16.5016501650165</v>
      </c>
      <c r="N3058" s="31">
        <f t="shared" si="114"/>
        <v>0</v>
      </c>
    </row>
    <row r="3059" spans="1:14" x14ac:dyDescent="0.45">
      <c r="A3059" s="31" t="str">
        <f t="shared" si="115"/>
        <v>E09000020_CIN episodes for children aged &lt;1 at 31st March 2019 with any abuse or neglect identified as a factor at CIN assessment (excluding looked after children)_Number</v>
      </c>
      <c r="B3059" s="31" t="s">
        <v>479</v>
      </c>
      <c r="C3059" s="31" t="s">
        <v>674</v>
      </c>
      <c r="D3059" s="31" t="s">
        <v>474</v>
      </c>
      <c r="E3059" s="31" t="s">
        <v>475</v>
      </c>
      <c r="F3059" s="31" t="s">
        <v>131</v>
      </c>
      <c r="G3059" s="31" t="s">
        <v>132</v>
      </c>
      <c r="H3059" s="31" t="s">
        <v>743</v>
      </c>
      <c r="I3059" s="31">
        <v>0</v>
      </c>
      <c r="J3059" s="31">
        <v>1568</v>
      </c>
      <c r="K3059" s="31">
        <v>0</v>
      </c>
      <c r="L3059" s="31" t="s">
        <v>1112</v>
      </c>
      <c r="M3059" s="31">
        <f t="shared" si="116"/>
        <v>0</v>
      </c>
      <c r="N3059" s="31">
        <f t="shared" si="114"/>
        <v>0</v>
      </c>
    </row>
    <row r="3060" spans="1:14" x14ac:dyDescent="0.45">
      <c r="A3060" s="31" t="str">
        <f t="shared" si="115"/>
        <v>E09000022_CIN episodes for children aged &lt;1 at 31st March 2019 with any abuse or neglect identified as a factor at CIN assessment (excluding looked after children)_Number</v>
      </c>
      <c r="B3060" s="31" t="s">
        <v>335</v>
      </c>
      <c r="C3060" s="31" t="s">
        <v>336</v>
      </c>
      <c r="D3060" s="31" t="s">
        <v>474</v>
      </c>
      <c r="E3060" s="31" t="s">
        <v>475</v>
      </c>
      <c r="F3060" s="31" t="s">
        <v>131</v>
      </c>
      <c r="G3060" s="31" t="s">
        <v>132</v>
      </c>
      <c r="H3060" s="31" t="s">
        <v>743</v>
      </c>
      <c r="I3060" s="31">
        <v>67</v>
      </c>
      <c r="J3060" s="31">
        <v>3935</v>
      </c>
      <c r="K3060" s="31">
        <v>17.026683608640401</v>
      </c>
      <c r="L3060" s="31" t="s">
        <v>1290</v>
      </c>
      <c r="M3060" s="31">
        <f t="shared" si="116"/>
        <v>17.026683608640401</v>
      </c>
      <c r="N3060" s="31">
        <f t="shared" si="114"/>
        <v>0</v>
      </c>
    </row>
    <row r="3061" spans="1:14" x14ac:dyDescent="0.45">
      <c r="A3061" s="31" t="str">
        <f t="shared" si="115"/>
        <v>E09000023_CIN episodes for children aged &lt;1 at 31st March 2019 with any abuse or neglect identified as a factor at CIN assessment (excluding looked after children)_Number</v>
      </c>
      <c r="B3061" s="31" t="s">
        <v>343</v>
      </c>
      <c r="C3061" s="31" t="s">
        <v>344</v>
      </c>
      <c r="D3061" s="31" t="s">
        <v>474</v>
      </c>
      <c r="E3061" s="31" t="s">
        <v>475</v>
      </c>
      <c r="F3061" s="31" t="s">
        <v>131</v>
      </c>
      <c r="G3061" s="31" t="s">
        <v>132</v>
      </c>
      <c r="H3061" s="31" t="s">
        <v>743</v>
      </c>
      <c r="I3061" s="31">
        <v>69</v>
      </c>
      <c r="J3061" s="31">
        <v>4505</v>
      </c>
      <c r="K3061" s="31">
        <v>15.316315205327401</v>
      </c>
      <c r="L3061" s="31" t="s">
        <v>1113</v>
      </c>
      <c r="M3061" s="31">
        <f t="shared" si="116"/>
        <v>15.316315205327401</v>
      </c>
      <c r="N3061" s="31">
        <f t="shared" si="114"/>
        <v>0</v>
      </c>
    </row>
    <row r="3062" spans="1:14" x14ac:dyDescent="0.45">
      <c r="A3062" s="31" t="str">
        <f t="shared" si="115"/>
        <v>E09000028_CIN episodes for children aged &lt;1 at 31st March 2019 with any abuse or neglect identified as a factor at CIN assessment (excluding looked after children)_Number</v>
      </c>
      <c r="B3062" s="31" t="s">
        <v>414</v>
      </c>
      <c r="C3062" s="31" t="s">
        <v>415</v>
      </c>
      <c r="D3062" s="31" t="s">
        <v>474</v>
      </c>
      <c r="E3062" s="31" t="s">
        <v>475</v>
      </c>
      <c r="F3062" s="31" t="s">
        <v>131</v>
      </c>
      <c r="G3062" s="31" t="s">
        <v>132</v>
      </c>
      <c r="H3062" s="31" t="s">
        <v>743</v>
      </c>
      <c r="I3062" s="31">
        <v>68</v>
      </c>
      <c r="J3062" s="31">
        <v>4154</v>
      </c>
      <c r="K3062" s="31">
        <v>16.369764082811699</v>
      </c>
      <c r="L3062" s="31" t="s">
        <v>1221</v>
      </c>
      <c r="M3062" s="31">
        <f t="shared" si="116"/>
        <v>16.369764082811699</v>
      </c>
      <c r="N3062" s="31">
        <f t="shared" si="114"/>
        <v>0</v>
      </c>
    </row>
    <row r="3063" spans="1:14" x14ac:dyDescent="0.45">
      <c r="A3063" s="31" t="str">
        <f t="shared" si="115"/>
        <v>E09000030_CIN episodes for children aged &lt;1 at 31st March 2019 with any abuse or neglect identified as a factor at CIN assessment (excluding looked after children)_Number</v>
      </c>
      <c r="B3063" s="31" t="s">
        <v>440</v>
      </c>
      <c r="C3063" s="31" t="s">
        <v>441</v>
      </c>
      <c r="D3063" s="31" t="s">
        <v>474</v>
      </c>
      <c r="E3063" s="31" t="s">
        <v>475</v>
      </c>
      <c r="F3063" s="31" t="s">
        <v>131</v>
      </c>
      <c r="G3063" s="31" t="s">
        <v>132</v>
      </c>
      <c r="H3063" s="31" t="s">
        <v>743</v>
      </c>
      <c r="I3063" s="31">
        <v>57</v>
      </c>
      <c r="J3063" s="31">
        <v>4529</v>
      </c>
      <c r="K3063" s="31">
        <v>12.585559726208899</v>
      </c>
      <c r="L3063" s="31" t="s">
        <v>1127</v>
      </c>
      <c r="M3063" s="31">
        <f t="shared" si="116"/>
        <v>12.585559726208899</v>
      </c>
      <c r="N3063" s="31">
        <f t="shared" si="114"/>
        <v>0</v>
      </c>
    </row>
    <row r="3064" spans="1:14" x14ac:dyDescent="0.45">
      <c r="A3064" s="31" t="str">
        <f t="shared" si="115"/>
        <v>E09000032_CIN episodes for children aged &lt;1 at 31st March 2019 with any abuse or neglect identified as a factor at CIN assessment (excluding looked after children)_Number</v>
      </c>
      <c r="B3064" s="31" t="s">
        <v>450</v>
      </c>
      <c r="C3064" s="31" t="s">
        <v>451</v>
      </c>
      <c r="D3064" s="31" t="s">
        <v>474</v>
      </c>
      <c r="E3064" s="31" t="s">
        <v>475</v>
      </c>
      <c r="F3064" s="31" t="s">
        <v>131</v>
      </c>
      <c r="G3064" s="31" t="s">
        <v>132</v>
      </c>
      <c r="H3064" s="31" t="s">
        <v>743</v>
      </c>
      <c r="I3064" s="31">
        <v>30</v>
      </c>
      <c r="J3064" s="31">
        <v>4567</v>
      </c>
      <c r="K3064" s="31">
        <v>6.5688635865995204</v>
      </c>
      <c r="L3064" s="31" t="s">
        <v>1301</v>
      </c>
      <c r="M3064" s="31">
        <f t="shared" si="116"/>
        <v>6.5688635865995204</v>
      </c>
      <c r="N3064" s="31">
        <f t="shared" si="114"/>
        <v>0</v>
      </c>
    </row>
    <row r="3065" spans="1:14" x14ac:dyDescent="0.45">
      <c r="A3065" s="31" t="str">
        <f t="shared" si="115"/>
        <v>E09000033_CIN episodes for children aged &lt;1 at 31st March 2019 with any abuse or neglect identified as a factor at CIN assessment (excluding looked after children)_Number</v>
      </c>
      <c r="B3065" s="31" t="s">
        <v>506</v>
      </c>
      <c r="C3065" s="31" t="s">
        <v>507</v>
      </c>
      <c r="D3065" s="31" t="s">
        <v>474</v>
      </c>
      <c r="E3065" s="31" t="s">
        <v>475</v>
      </c>
      <c r="F3065" s="31" t="s">
        <v>131</v>
      </c>
      <c r="G3065" s="31" t="s">
        <v>132</v>
      </c>
      <c r="H3065" s="31" t="s">
        <v>743</v>
      </c>
      <c r="I3065" s="31">
        <v>20</v>
      </c>
      <c r="J3065" s="31">
        <v>2589</v>
      </c>
      <c r="K3065" s="31">
        <v>7.7249903437620704</v>
      </c>
      <c r="L3065" s="31" t="s">
        <v>1305</v>
      </c>
      <c r="M3065" s="31">
        <f t="shared" si="116"/>
        <v>7.7249903437620704</v>
      </c>
      <c r="N3065" s="31">
        <f t="shared" si="114"/>
        <v>0</v>
      </c>
    </row>
    <row r="3066" spans="1:14" x14ac:dyDescent="0.45">
      <c r="A3066" s="31" t="str">
        <f t="shared" si="115"/>
        <v>E09000002_CIN episodes for children aged &lt;1 at 31st March 2019 with any abuse or neglect identified as a factor at CIN assessment (excluding looked after children)_Number</v>
      </c>
      <c r="B3066" s="31" t="s">
        <v>227</v>
      </c>
      <c r="C3066" s="31" t="s">
        <v>228</v>
      </c>
      <c r="D3066" s="31" t="s">
        <v>474</v>
      </c>
      <c r="E3066" s="31" t="s">
        <v>475</v>
      </c>
      <c r="F3066" s="31" t="s">
        <v>131</v>
      </c>
      <c r="G3066" s="31" t="s">
        <v>132</v>
      </c>
      <c r="H3066" s="31" t="s">
        <v>743</v>
      </c>
      <c r="I3066" s="31">
        <v>38</v>
      </c>
      <c r="J3066" s="31">
        <v>3819</v>
      </c>
      <c r="K3066" s="31">
        <v>9.9502487562188993</v>
      </c>
      <c r="L3066" s="31" t="s">
        <v>1321</v>
      </c>
      <c r="M3066" s="31">
        <f t="shared" si="116"/>
        <v>9.9502487562188993</v>
      </c>
      <c r="N3066" s="31">
        <f t="shared" si="114"/>
        <v>0</v>
      </c>
    </row>
    <row r="3067" spans="1:14" x14ac:dyDescent="0.45">
      <c r="A3067" s="31" t="str">
        <f t="shared" si="115"/>
        <v>E09000003_CIN episodes for children aged &lt;1 at 31st March 2019 with any abuse or neglect identified as a factor at CIN assessment (excluding looked after children)_Number</v>
      </c>
      <c r="B3067" s="31" t="s">
        <v>233</v>
      </c>
      <c r="C3067" s="31" t="s">
        <v>234</v>
      </c>
      <c r="D3067" s="31" t="s">
        <v>474</v>
      </c>
      <c r="E3067" s="31" t="s">
        <v>475</v>
      </c>
      <c r="F3067" s="31" t="s">
        <v>131</v>
      </c>
      <c r="G3067" s="31" t="s">
        <v>132</v>
      </c>
      <c r="H3067" s="31" t="s">
        <v>743</v>
      </c>
      <c r="I3067" s="31">
        <v>32</v>
      </c>
      <c r="J3067" s="31">
        <v>5250</v>
      </c>
      <c r="K3067" s="31">
        <v>6.0952380952381002</v>
      </c>
      <c r="L3067" s="31" t="s">
        <v>1230</v>
      </c>
      <c r="M3067" s="31">
        <f t="shared" si="116"/>
        <v>6.0952380952381002</v>
      </c>
      <c r="N3067" s="31">
        <f t="shared" si="114"/>
        <v>0</v>
      </c>
    </row>
    <row r="3068" spans="1:14" x14ac:dyDescent="0.45">
      <c r="A3068" s="31" t="str">
        <f t="shared" si="115"/>
        <v>E09000004_CIN episodes for children aged &lt;1 at 31st March 2019 with any abuse or neglect identified as a factor at CIN assessment (excluding looked after children)_Number</v>
      </c>
      <c r="B3068" s="31" t="s">
        <v>242</v>
      </c>
      <c r="C3068" s="31" t="s">
        <v>243</v>
      </c>
      <c r="D3068" s="31" t="s">
        <v>474</v>
      </c>
      <c r="E3068" s="31" t="s">
        <v>475</v>
      </c>
      <c r="F3068" s="31" t="s">
        <v>131</v>
      </c>
      <c r="G3068" s="31" t="s">
        <v>132</v>
      </c>
      <c r="H3068" s="31" t="s">
        <v>743</v>
      </c>
      <c r="I3068" s="31">
        <v>25</v>
      </c>
      <c r="J3068" s="31">
        <v>3133</v>
      </c>
      <c r="K3068" s="31">
        <v>7.9795722949249903</v>
      </c>
      <c r="L3068" s="31" t="s">
        <v>1315</v>
      </c>
      <c r="M3068" s="31">
        <f t="shared" si="116"/>
        <v>7.9795722949249903</v>
      </c>
      <c r="N3068" s="31">
        <f t="shared" si="114"/>
        <v>0</v>
      </c>
    </row>
    <row r="3069" spans="1:14" x14ac:dyDescent="0.45">
      <c r="A3069" s="31" t="str">
        <f t="shared" si="115"/>
        <v>E09000005_CIN episodes for children aged &lt;1 at 31st March 2019 with any abuse or neglect identified as a factor at CIN assessment (excluding looked after children)_Number</v>
      </c>
      <c r="B3069" s="31" t="s">
        <v>261</v>
      </c>
      <c r="C3069" s="31" t="s">
        <v>262</v>
      </c>
      <c r="D3069" s="31" t="s">
        <v>474</v>
      </c>
      <c r="E3069" s="31" t="s">
        <v>475</v>
      </c>
      <c r="F3069" s="31" t="s">
        <v>131</v>
      </c>
      <c r="G3069" s="31" t="s">
        <v>132</v>
      </c>
      <c r="H3069" s="31" t="s">
        <v>743</v>
      </c>
      <c r="I3069" s="31">
        <v>56</v>
      </c>
      <c r="J3069" s="31">
        <v>4825</v>
      </c>
      <c r="K3069" s="31">
        <v>11.606217616580301</v>
      </c>
      <c r="L3069" s="31" t="s">
        <v>1231</v>
      </c>
      <c r="M3069" s="31">
        <f t="shared" si="116"/>
        <v>11.606217616580301</v>
      </c>
      <c r="N3069" s="31">
        <f t="shared" si="114"/>
        <v>0</v>
      </c>
    </row>
    <row r="3070" spans="1:14" x14ac:dyDescent="0.45">
      <c r="A3070" s="31" t="str">
        <f t="shared" si="115"/>
        <v>E09000006_CIN episodes for children aged &lt;1 at 31st March 2019 with any abuse or neglect identified as a factor at CIN assessment (excluding looked after children)_Number</v>
      </c>
      <c r="B3070" s="31" t="s">
        <v>267</v>
      </c>
      <c r="C3070" s="31" t="s">
        <v>268</v>
      </c>
      <c r="D3070" s="31" t="s">
        <v>474</v>
      </c>
      <c r="E3070" s="31" t="s">
        <v>475</v>
      </c>
      <c r="F3070" s="31" t="s">
        <v>131</v>
      </c>
      <c r="G3070" s="31" t="s">
        <v>132</v>
      </c>
      <c r="H3070" s="31" t="s">
        <v>743</v>
      </c>
      <c r="I3070" s="31">
        <v>87</v>
      </c>
      <c r="J3070" s="31">
        <v>4232</v>
      </c>
      <c r="K3070" s="31">
        <v>20.5576559546314</v>
      </c>
      <c r="L3070" s="31" t="s">
        <v>1449</v>
      </c>
      <c r="M3070" s="31">
        <f t="shared" si="116"/>
        <v>20.5576559546314</v>
      </c>
      <c r="N3070" s="31">
        <f t="shared" si="114"/>
        <v>0</v>
      </c>
    </row>
    <row r="3071" spans="1:14" x14ac:dyDescent="0.45">
      <c r="A3071" s="31" t="str">
        <f t="shared" si="115"/>
        <v>E09000008_CIN episodes for children aged &lt;1 at 31st March 2019 with any abuse or neglect identified as a factor at CIN assessment (excluding looked after children)_Number</v>
      </c>
      <c r="B3071" s="31" t="s">
        <v>486</v>
      </c>
      <c r="C3071" s="31" t="s">
        <v>487</v>
      </c>
      <c r="D3071" s="31" t="s">
        <v>474</v>
      </c>
      <c r="E3071" s="31" t="s">
        <v>475</v>
      </c>
      <c r="F3071" s="31" t="s">
        <v>131</v>
      </c>
      <c r="G3071" s="31" t="s">
        <v>132</v>
      </c>
      <c r="H3071" s="31" t="s">
        <v>743</v>
      </c>
      <c r="I3071" s="31">
        <v>78</v>
      </c>
      <c r="J3071" s="31">
        <v>5591</v>
      </c>
      <c r="K3071" s="31">
        <v>13.950992666785901</v>
      </c>
      <c r="L3071" s="31" t="s">
        <v>1219</v>
      </c>
      <c r="M3071" s="31">
        <f t="shared" si="116"/>
        <v>13.950992666785901</v>
      </c>
      <c r="N3071" s="31">
        <f t="shared" si="114"/>
        <v>0</v>
      </c>
    </row>
    <row r="3072" spans="1:14" x14ac:dyDescent="0.45">
      <c r="A3072" s="31" t="str">
        <f t="shared" si="115"/>
        <v>E09000009_CIN episodes for children aged &lt;1 at 31st March 2019 with any abuse or neglect identified as a factor at CIN assessment (excluding looked after children)_Number</v>
      </c>
      <c r="B3072" s="31" t="s">
        <v>509</v>
      </c>
      <c r="C3072" s="31" t="s">
        <v>510</v>
      </c>
      <c r="D3072" s="31" t="s">
        <v>474</v>
      </c>
      <c r="E3072" s="31" t="s">
        <v>475</v>
      </c>
      <c r="F3072" s="31" t="s">
        <v>131</v>
      </c>
      <c r="G3072" s="31" t="s">
        <v>132</v>
      </c>
      <c r="H3072" s="31" t="s">
        <v>743</v>
      </c>
      <c r="I3072" s="31">
        <v>32</v>
      </c>
      <c r="J3072" s="31">
        <v>4807</v>
      </c>
      <c r="K3072" s="31">
        <v>6.6569586020386904</v>
      </c>
      <c r="L3072" s="31" t="s">
        <v>1303</v>
      </c>
      <c r="M3072" s="31">
        <f t="shared" si="116"/>
        <v>6.6569586020386904</v>
      </c>
      <c r="N3072" s="31">
        <f t="shared" si="114"/>
        <v>0</v>
      </c>
    </row>
    <row r="3073" spans="1:14" x14ac:dyDescent="0.45">
      <c r="A3073" s="31" t="str">
        <f t="shared" si="115"/>
        <v>E09000010_CIN episodes for children aged &lt;1 at 31st March 2019 with any abuse or neglect identified as a factor at CIN assessment (excluding looked after children)_Number</v>
      </c>
      <c r="B3073" s="31" t="s">
        <v>301</v>
      </c>
      <c r="C3073" s="31" t="s">
        <v>302</v>
      </c>
      <c r="D3073" s="31" t="s">
        <v>474</v>
      </c>
      <c r="E3073" s="31" t="s">
        <v>475</v>
      </c>
      <c r="F3073" s="31" t="s">
        <v>131</v>
      </c>
      <c r="G3073" s="31" t="s">
        <v>132</v>
      </c>
      <c r="H3073" s="31" t="s">
        <v>743</v>
      </c>
      <c r="I3073" s="31">
        <v>61</v>
      </c>
      <c r="J3073" s="31">
        <v>4739</v>
      </c>
      <c r="K3073" s="31">
        <v>12.8719139058873</v>
      </c>
      <c r="L3073" s="31" t="s">
        <v>1346</v>
      </c>
      <c r="M3073" s="31">
        <f t="shared" si="116"/>
        <v>12.8719139058873</v>
      </c>
      <c r="N3073" s="31">
        <f t="shared" si="114"/>
        <v>0</v>
      </c>
    </row>
    <row r="3074" spans="1:14" x14ac:dyDescent="0.45">
      <c r="A3074" s="31" t="str">
        <f t="shared" si="115"/>
        <v>E09000014_CIN episodes for children aged &lt;1 at 31st March 2019 with any abuse or neglect identified as a factor at CIN assessment (excluding looked after children)_Number</v>
      </c>
      <c r="B3074" s="31" t="s">
        <v>311</v>
      </c>
      <c r="C3074" s="31" t="s">
        <v>312</v>
      </c>
      <c r="D3074" s="31" t="s">
        <v>474</v>
      </c>
      <c r="E3074" s="31" t="s">
        <v>475</v>
      </c>
      <c r="F3074" s="31" t="s">
        <v>131</v>
      </c>
      <c r="G3074" s="31" t="s">
        <v>132</v>
      </c>
      <c r="H3074" s="31" t="s">
        <v>743</v>
      </c>
      <c r="I3074" s="31">
        <v>50</v>
      </c>
      <c r="J3074" s="31">
        <v>3767</v>
      </c>
      <c r="K3074" s="31">
        <v>13.2731616671091</v>
      </c>
      <c r="L3074" s="31" t="s">
        <v>1183</v>
      </c>
      <c r="M3074" s="31">
        <f t="shared" si="116"/>
        <v>13.2731616671091</v>
      </c>
      <c r="N3074" s="31">
        <f t="shared" si="114"/>
        <v>0</v>
      </c>
    </row>
    <row r="3075" spans="1:14" x14ac:dyDescent="0.45">
      <c r="A3075" s="31" t="str">
        <f t="shared" si="115"/>
        <v>E09000015_CIN episodes for children aged &lt;1 at 31st March 2019 with any abuse or neglect identified as a factor at CIN assessment (excluding looked after children)_Number</v>
      </c>
      <c r="B3075" s="31" t="s">
        <v>496</v>
      </c>
      <c r="C3075" s="31" t="s">
        <v>497</v>
      </c>
      <c r="D3075" s="31" t="s">
        <v>474</v>
      </c>
      <c r="E3075" s="31" t="s">
        <v>475</v>
      </c>
      <c r="F3075" s="31" t="s">
        <v>131</v>
      </c>
      <c r="G3075" s="31" t="s">
        <v>132</v>
      </c>
      <c r="H3075" s="31" t="s">
        <v>743</v>
      </c>
      <c r="I3075" s="31">
        <v>35</v>
      </c>
      <c r="J3075" s="31">
        <v>3577</v>
      </c>
      <c r="K3075" s="31">
        <v>9.7847358121330696</v>
      </c>
      <c r="L3075" s="31" t="s">
        <v>1307</v>
      </c>
      <c r="M3075" s="31">
        <f t="shared" si="116"/>
        <v>9.7847358121330696</v>
      </c>
      <c r="N3075" s="31">
        <f t="shared" ref="N3075:N3138" si="117">IF(OR(C3075="City of London",C3075="Isles of Scilly"),1,0)</f>
        <v>0</v>
      </c>
    </row>
    <row r="3076" spans="1:14" x14ac:dyDescent="0.45">
      <c r="A3076" s="31" t="str">
        <f t="shared" si="115"/>
        <v>E09000016_CIN episodes for children aged &lt;1 at 31st March 2019 with any abuse or neglect identified as a factor at CIN assessment (excluding looked after children)_Number</v>
      </c>
      <c r="B3076" s="31" t="s">
        <v>315</v>
      </c>
      <c r="C3076" s="31" t="s">
        <v>316</v>
      </c>
      <c r="D3076" s="31" t="s">
        <v>474</v>
      </c>
      <c r="E3076" s="31" t="s">
        <v>475</v>
      </c>
      <c r="F3076" s="31" t="s">
        <v>131</v>
      </c>
      <c r="G3076" s="31" t="s">
        <v>132</v>
      </c>
      <c r="H3076" s="31" t="s">
        <v>743</v>
      </c>
      <c r="I3076" s="31">
        <v>21</v>
      </c>
      <c r="J3076" s="31">
        <v>3365</v>
      </c>
      <c r="K3076" s="31">
        <v>6.2407132243685002</v>
      </c>
      <c r="L3076" s="31" t="s">
        <v>1259</v>
      </c>
      <c r="M3076" s="31">
        <f t="shared" si="116"/>
        <v>6.2407132243685002</v>
      </c>
      <c r="N3076" s="31">
        <f t="shared" si="117"/>
        <v>0</v>
      </c>
    </row>
    <row r="3077" spans="1:14" x14ac:dyDescent="0.45">
      <c r="A3077" s="31" t="str">
        <f t="shared" si="115"/>
        <v>E09000017_CIN episodes for children aged &lt;1 at 31st March 2019 with any abuse or neglect identified as a factor at CIN assessment (excluding looked after children)_Number</v>
      </c>
      <c r="B3077" s="31" t="s">
        <v>321</v>
      </c>
      <c r="C3077" s="31" t="s">
        <v>322</v>
      </c>
      <c r="D3077" s="31" t="s">
        <v>474</v>
      </c>
      <c r="E3077" s="31" t="s">
        <v>475</v>
      </c>
      <c r="F3077" s="31" t="s">
        <v>131</v>
      </c>
      <c r="G3077" s="31" t="s">
        <v>132</v>
      </c>
      <c r="H3077" s="31" t="s">
        <v>743</v>
      </c>
      <c r="I3077" s="31">
        <v>58</v>
      </c>
      <c r="J3077" s="31">
        <v>4372</v>
      </c>
      <c r="K3077" s="31">
        <v>13.2662397072278</v>
      </c>
      <c r="L3077" s="31" t="s">
        <v>1183</v>
      </c>
      <c r="M3077" s="31">
        <f t="shared" si="116"/>
        <v>13.2662397072278</v>
      </c>
      <c r="N3077" s="31">
        <f t="shared" si="117"/>
        <v>0</v>
      </c>
    </row>
    <row r="3078" spans="1:14" x14ac:dyDescent="0.45">
      <c r="A3078" s="31" t="str">
        <f t="shared" si="115"/>
        <v>E09000018_CIN episodes for children aged &lt;1 at 31st March 2019 with any abuse or neglect identified as a factor at CIN assessment (excluding looked after children)_Number</v>
      </c>
      <c r="B3078" s="31" t="s">
        <v>323</v>
      </c>
      <c r="C3078" s="31" t="s">
        <v>324</v>
      </c>
      <c r="D3078" s="31" t="s">
        <v>474</v>
      </c>
      <c r="E3078" s="31" t="s">
        <v>475</v>
      </c>
      <c r="F3078" s="31" t="s">
        <v>131</v>
      </c>
      <c r="G3078" s="31" t="s">
        <v>132</v>
      </c>
      <c r="H3078" s="31" t="s">
        <v>743</v>
      </c>
      <c r="I3078" s="31">
        <v>25</v>
      </c>
      <c r="J3078" s="31">
        <v>3987</v>
      </c>
      <c r="K3078" s="31">
        <v>6.2703787308753398</v>
      </c>
      <c r="L3078" s="31" t="s">
        <v>1350</v>
      </c>
      <c r="M3078" s="31">
        <f t="shared" si="116"/>
        <v>6.2703787308753398</v>
      </c>
      <c r="N3078" s="31">
        <f t="shared" si="117"/>
        <v>0</v>
      </c>
    </row>
    <row r="3079" spans="1:14" x14ac:dyDescent="0.45">
      <c r="A3079" s="31" t="str">
        <f t="shared" si="115"/>
        <v>E09000021_CIN episodes for children aged &lt;1 at 31st March 2019 with any abuse or neglect identified as a factor at CIN assessment (excluding looked after children)_Number</v>
      </c>
      <c r="B3079" s="31" t="s">
        <v>520</v>
      </c>
      <c r="C3079" s="31" t="s">
        <v>521</v>
      </c>
      <c r="D3079" s="31" t="s">
        <v>474</v>
      </c>
      <c r="E3079" s="31" t="s">
        <v>475</v>
      </c>
      <c r="F3079" s="31" t="s">
        <v>131</v>
      </c>
      <c r="G3079" s="31" t="s">
        <v>132</v>
      </c>
      <c r="H3079" s="31" t="s">
        <v>743</v>
      </c>
      <c r="I3079" s="31">
        <v>15</v>
      </c>
      <c r="J3079" s="31">
        <v>2087</v>
      </c>
      <c r="K3079" s="31">
        <v>7.1873502635361799</v>
      </c>
      <c r="L3079" s="31" t="s">
        <v>1334</v>
      </c>
      <c r="M3079" s="31">
        <f t="shared" si="116"/>
        <v>7.1873502635361799</v>
      </c>
      <c r="N3079" s="31">
        <f t="shared" si="117"/>
        <v>0</v>
      </c>
    </row>
    <row r="3080" spans="1:14" x14ac:dyDescent="0.45">
      <c r="A3080" s="31" t="str">
        <f t="shared" si="115"/>
        <v>E09000024_CIN episodes for children aged &lt;1 at 31st March 2019 with any abuse or neglect identified as a factor at CIN assessment (excluding looked after children)_Number</v>
      </c>
      <c r="B3080" s="31" t="s">
        <v>353</v>
      </c>
      <c r="C3080" s="31" t="s">
        <v>354</v>
      </c>
      <c r="D3080" s="31" t="s">
        <v>474</v>
      </c>
      <c r="E3080" s="31" t="s">
        <v>475</v>
      </c>
      <c r="F3080" s="31" t="s">
        <v>131</v>
      </c>
      <c r="G3080" s="31" t="s">
        <v>132</v>
      </c>
      <c r="H3080" s="31" t="s">
        <v>743</v>
      </c>
      <c r="I3080" s="31">
        <v>34</v>
      </c>
      <c r="J3080" s="31">
        <v>3035</v>
      </c>
      <c r="K3080" s="31">
        <v>11.2026359143328</v>
      </c>
      <c r="L3080" s="31" t="s">
        <v>1123</v>
      </c>
      <c r="M3080" s="31">
        <f t="shared" si="116"/>
        <v>11.2026359143328</v>
      </c>
      <c r="N3080" s="31">
        <f t="shared" si="117"/>
        <v>0</v>
      </c>
    </row>
    <row r="3081" spans="1:14" x14ac:dyDescent="0.45">
      <c r="A3081" s="31" t="str">
        <f t="shared" si="115"/>
        <v>E09000025_CIN episodes for children aged &lt;1 at 31st March 2019 with any abuse or neglect identified as a factor at CIN assessment (excluding looked after children)_Number</v>
      </c>
      <c r="B3081" s="31" t="s">
        <v>359</v>
      </c>
      <c r="C3081" s="31" t="s">
        <v>360</v>
      </c>
      <c r="D3081" s="31" t="s">
        <v>474</v>
      </c>
      <c r="E3081" s="31" t="s">
        <v>475</v>
      </c>
      <c r="F3081" s="31" t="s">
        <v>131</v>
      </c>
      <c r="G3081" s="31" t="s">
        <v>132</v>
      </c>
      <c r="H3081" s="31" t="s">
        <v>743</v>
      </c>
      <c r="I3081" s="31">
        <v>35</v>
      </c>
      <c r="J3081" s="31">
        <v>5706</v>
      </c>
      <c r="K3081" s="31">
        <v>6.1338941465124401</v>
      </c>
      <c r="L3081" s="31" t="s">
        <v>1230</v>
      </c>
      <c r="M3081" s="31">
        <f t="shared" si="116"/>
        <v>6.1338941465124401</v>
      </c>
      <c r="N3081" s="31">
        <f t="shared" si="117"/>
        <v>0</v>
      </c>
    </row>
    <row r="3082" spans="1:14" x14ac:dyDescent="0.45">
      <c r="A3082" s="31" t="str">
        <f t="shared" si="115"/>
        <v>E09000026_CIN episodes for children aged &lt;1 at 31st March 2019 with any abuse or neglect identified as a factor at CIN assessment (excluding looked after children)_Number</v>
      </c>
      <c r="B3082" s="31" t="s">
        <v>385</v>
      </c>
      <c r="C3082" s="31" t="s">
        <v>386</v>
      </c>
      <c r="D3082" s="31" t="s">
        <v>474</v>
      </c>
      <c r="E3082" s="31" t="s">
        <v>475</v>
      </c>
      <c r="F3082" s="31" t="s">
        <v>131</v>
      </c>
      <c r="G3082" s="31" t="s">
        <v>132</v>
      </c>
      <c r="H3082" s="31" t="s">
        <v>743</v>
      </c>
      <c r="I3082" s="31">
        <v>34</v>
      </c>
      <c r="J3082" s="31">
        <v>4605</v>
      </c>
      <c r="K3082" s="31">
        <v>7.3832790445168301</v>
      </c>
      <c r="L3082" s="31" t="s">
        <v>1319</v>
      </c>
      <c r="M3082" s="31">
        <f t="shared" si="116"/>
        <v>7.3832790445168301</v>
      </c>
      <c r="N3082" s="31">
        <f t="shared" si="117"/>
        <v>0</v>
      </c>
    </row>
    <row r="3083" spans="1:14" x14ac:dyDescent="0.45">
      <c r="A3083" s="31" t="str">
        <f t="shared" ref="A3083:A3146" si="118">CONCATENATE(B3083,"_",G3083,"_",H3083)</f>
        <v>E09000027_CIN episodes for children aged &lt;1 at 31st March 2019 with any abuse or neglect identified as a factor at CIN assessment (excluding looked after children)_Number</v>
      </c>
      <c r="B3083" s="31" t="s">
        <v>389</v>
      </c>
      <c r="C3083" s="31" t="s">
        <v>390</v>
      </c>
      <c r="D3083" s="31" t="s">
        <v>474</v>
      </c>
      <c r="E3083" s="31" t="s">
        <v>475</v>
      </c>
      <c r="F3083" s="31" t="s">
        <v>131</v>
      </c>
      <c r="G3083" s="31" t="s">
        <v>132</v>
      </c>
      <c r="H3083" s="31" t="s">
        <v>743</v>
      </c>
      <c r="I3083" s="31">
        <v>25</v>
      </c>
      <c r="J3083" s="31">
        <v>2396</v>
      </c>
      <c r="K3083" s="31">
        <v>10.434056761268801</v>
      </c>
      <c r="L3083" s="31" t="s">
        <v>1263</v>
      </c>
      <c r="M3083" s="31">
        <f t="shared" si="116"/>
        <v>10.434056761268801</v>
      </c>
      <c r="N3083" s="31">
        <f t="shared" si="117"/>
        <v>0</v>
      </c>
    </row>
    <row r="3084" spans="1:14" x14ac:dyDescent="0.45">
      <c r="A3084" s="31" t="str">
        <f t="shared" si="118"/>
        <v>E09000029_CIN episodes for children aged &lt;1 at 31st March 2019 with any abuse or neglect identified as a factor at CIN assessment (excluding looked after children)_Number</v>
      </c>
      <c r="B3084" s="31" t="s">
        <v>432</v>
      </c>
      <c r="C3084" s="31" t="s">
        <v>433</v>
      </c>
      <c r="D3084" s="31" t="s">
        <v>474</v>
      </c>
      <c r="E3084" s="31" t="s">
        <v>475</v>
      </c>
      <c r="F3084" s="31" t="s">
        <v>131</v>
      </c>
      <c r="G3084" s="31" t="s">
        <v>132</v>
      </c>
      <c r="H3084" s="31" t="s">
        <v>743</v>
      </c>
      <c r="I3084" s="31">
        <v>42</v>
      </c>
      <c r="J3084" s="31">
        <v>2549</v>
      </c>
      <c r="K3084" s="31">
        <v>16.477049823460199</v>
      </c>
      <c r="L3084" s="31" t="s">
        <v>1134</v>
      </c>
      <c r="M3084" s="31">
        <f t="shared" ref="M3084:M3147" si="119">K3084</f>
        <v>16.477049823460199</v>
      </c>
      <c r="N3084" s="31">
        <f t="shared" si="117"/>
        <v>0</v>
      </c>
    </row>
    <row r="3085" spans="1:14" x14ac:dyDescent="0.45">
      <c r="A3085" s="31" t="str">
        <f t="shared" si="118"/>
        <v>E09000031_CIN episodes for children aged &lt;1 at 31st March 2019 with any abuse or neglect identified as a factor at CIN assessment (excluding looked after children)_Number</v>
      </c>
      <c r="B3085" s="31" t="s">
        <v>448</v>
      </c>
      <c r="C3085" s="31" t="s">
        <v>449</v>
      </c>
      <c r="D3085" s="31" t="s">
        <v>474</v>
      </c>
      <c r="E3085" s="31" t="s">
        <v>475</v>
      </c>
      <c r="F3085" s="31" t="s">
        <v>131</v>
      </c>
      <c r="G3085" s="31" t="s">
        <v>132</v>
      </c>
      <c r="H3085" s="31" t="s">
        <v>743</v>
      </c>
      <c r="I3085" s="31">
        <v>30</v>
      </c>
      <c r="J3085" s="31">
        <v>4448</v>
      </c>
      <c r="K3085" s="31">
        <v>6.7446043165467602</v>
      </c>
      <c r="L3085" s="31" t="s">
        <v>1303</v>
      </c>
      <c r="M3085" s="31">
        <f t="shared" si="119"/>
        <v>6.7446043165467602</v>
      </c>
      <c r="N3085" s="31">
        <f t="shared" si="117"/>
        <v>0</v>
      </c>
    </row>
    <row r="3086" spans="1:14" x14ac:dyDescent="0.45">
      <c r="A3086" s="31" t="str">
        <f t="shared" si="118"/>
        <v>E08000025_CIN episodes for children aged &lt;1 at 31st March 2019 with any abuse or neglect identified as a factor at CIN assessment (excluding looked after children)_Number</v>
      </c>
      <c r="B3086" s="31" t="s">
        <v>245</v>
      </c>
      <c r="C3086" s="31" t="s">
        <v>246</v>
      </c>
      <c r="D3086" s="31" t="s">
        <v>474</v>
      </c>
      <c r="E3086" s="31" t="s">
        <v>475</v>
      </c>
      <c r="F3086" s="31" t="s">
        <v>131</v>
      </c>
      <c r="G3086" s="31" t="s">
        <v>132</v>
      </c>
      <c r="H3086" s="31" t="s">
        <v>743</v>
      </c>
      <c r="I3086" s="31">
        <v>295</v>
      </c>
      <c r="J3086" s="31">
        <v>16082</v>
      </c>
      <c r="K3086" s="31">
        <v>18.343489615719399</v>
      </c>
      <c r="L3086" s="31" t="s">
        <v>1145</v>
      </c>
      <c r="M3086" s="31">
        <f t="shared" si="119"/>
        <v>18.343489615719399</v>
      </c>
      <c r="N3086" s="31">
        <f t="shared" si="117"/>
        <v>0</v>
      </c>
    </row>
    <row r="3087" spans="1:14" x14ac:dyDescent="0.45">
      <c r="A3087" s="31" t="str">
        <f t="shared" si="118"/>
        <v>E08000026_CIN episodes for children aged &lt;1 at 31st March 2019 with any abuse or neglect identified as a factor at CIN assessment (excluding looked after children)_Number</v>
      </c>
      <c r="B3087" s="31" t="s">
        <v>283</v>
      </c>
      <c r="C3087" s="31" t="s">
        <v>284</v>
      </c>
      <c r="D3087" s="31" t="s">
        <v>474</v>
      </c>
      <c r="E3087" s="31" t="s">
        <v>475</v>
      </c>
      <c r="F3087" s="31" t="s">
        <v>131</v>
      </c>
      <c r="G3087" s="31" t="s">
        <v>132</v>
      </c>
      <c r="H3087" s="31" t="s">
        <v>743</v>
      </c>
      <c r="I3087" s="31">
        <v>85</v>
      </c>
      <c r="J3087" s="31">
        <v>4431</v>
      </c>
      <c r="K3087" s="31">
        <v>19.183028661701599</v>
      </c>
      <c r="L3087" s="31" t="s">
        <v>1147</v>
      </c>
      <c r="M3087" s="31">
        <f t="shared" si="119"/>
        <v>19.183028661701599</v>
      </c>
      <c r="N3087" s="31">
        <f t="shared" si="117"/>
        <v>0</v>
      </c>
    </row>
    <row r="3088" spans="1:14" x14ac:dyDescent="0.45">
      <c r="A3088" s="31" t="str">
        <f t="shared" si="118"/>
        <v>E08000027_CIN episodes for children aged &lt;1 at 31st March 2019 with any abuse or neglect identified as a factor at CIN assessment (excluding looked after children)_Number</v>
      </c>
      <c r="B3088" s="31" t="s">
        <v>297</v>
      </c>
      <c r="C3088" s="31" t="s">
        <v>298</v>
      </c>
      <c r="D3088" s="31" t="s">
        <v>474</v>
      </c>
      <c r="E3088" s="31" t="s">
        <v>475</v>
      </c>
      <c r="F3088" s="31" t="s">
        <v>131</v>
      </c>
      <c r="G3088" s="31" t="s">
        <v>132</v>
      </c>
      <c r="H3088" s="31" t="s">
        <v>743</v>
      </c>
      <c r="I3088" s="31">
        <v>51</v>
      </c>
      <c r="J3088" s="31">
        <v>3702</v>
      </c>
      <c r="K3088" s="31">
        <v>13.7763371150729</v>
      </c>
      <c r="L3088" s="31" t="s">
        <v>1297</v>
      </c>
      <c r="M3088" s="31">
        <f t="shared" si="119"/>
        <v>13.7763371150729</v>
      </c>
      <c r="N3088" s="31">
        <f t="shared" si="117"/>
        <v>0</v>
      </c>
    </row>
    <row r="3089" spans="1:14" x14ac:dyDescent="0.45">
      <c r="A3089" s="31" t="str">
        <f t="shared" si="118"/>
        <v>E08000028_CIN episodes for children aged &lt;1 at 31st March 2019 with any abuse or neglect identified as a factor at CIN assessment (excluding looked after children)_Number</v>
      </c>
      <c r="B3089" s="31" t="s">
        <v>397</v>
      </c>
      <c r="C3089" s="31" t="s">
        <v>398</v>
      </c>
      <c r="D3089" s="31" t="s">
        <v>474</v>
      </c>
      <c r="E3089" s="31" t="s">
        <v>475</v>
      </c>
      <c r="F3089" s="31" t="s">
        <v>131</v>
      </c>
      <c r="G3089" s="31" t="s">
        <v>132</v>
      </c>
      <c r="H3089" s="31" t="s">
        <v>743</v>
      </c>
      <c r="I3089" s="31">
        <v>95</v>
      </c>
      <c r="J3089" s="31">
        <v>4579</v>
      </c>
      <c r="K3089" s="31">
        <v>20.746887966805001</v>
      </c>
      <c r="L3089" s="31" t="s">
        <v>1154</v>
      </c>
      <c r="M3089" s="31">
        <f t="shared" si="119"/>
        <v>20.746887966805001</v>
      </c>
      <c r="N3089" s="31">
        <f t="shared" si="117"/>
        <v>0</v>
      </c>
    </row>
    <row r="3090" spans="1:14" x14ac:dyDescent="0.45">
      <c r="A3090" s="31" t="str">
        <f t="shared" si="118"/>
        <v>E08000029_CIN episodes for children aged &lt;1 at 31st March 2019 with any abuse or neglect identified as a factor at CIN assessment (excluding looked after children)_Number</v>
      </c>
      <c r="B3090" s="31" t="s">
        <v>516</v>
      </c>
      <c r="C3090" s="31" t="s">
        <v>517</v>
      </c>
      <c r="D3090" s="31" t="s">
        <v>474</v>
      </c>
      <c r="E3090" s="31" t="s">
        <v>475</v>
      </c>
      <c r="F3090" s="31" t="s">
        <v>131</v>
      </c>
      <c r="G3090" s="31" t="s">
        <v>132</v>
      </c>
      <c r="H3090" s="31" t="s">
        <v>743</v>
      </c>
      <c r="I3090" s="31">
        <v>40</v>
      </c>
      <c r="J3090" s="31">
        <v>2300</v>
      </c>
      <c r="K3090" s="31">
        <v>17.3913043478261</v>
      </c>
      <c r="L3090" s="31" t="s">
        <v>1348</v>
      </c>
      <c r="M3090" s="31">
        <f t="shared" si="119"/>
        <v>17.3913043478261</v>
      </c>
      <c r="N3090" s="31">
        <f t="shared" si="117"/>
        <v>0</v>
      </c>
    </row>
    <row r="3091" spans="1:14" x14ac:dyDescent="0.45">
      <c r="A3091" s="31" t="str">
        <f t="shared" si="118"/>
        <v>E08000030_CIN episodes for children aged &lt;1 at 31st March 2019 with any abuse or neglect identified as a factor at CIN assessment (excluding looked after children)_Number</v>
      </c>
      <c r="B3091" s="31" t="s">
        <v>446</v>
      </c>
      <c r="C3091" s="31" t="s">
        <v>447</v>
      </c>
      <c r="D3091" s="31" t="s">
        <v>474</v>
      </c>
      <c r="E3091" s="31" t="s">
        <v>475</v>
      </c>
      <c r="F3091" s="31" t="s">
        <v>131</v>
      </c>
      <c r="G3091" s="31" t="s">
        <v>132</v>
      </c>
      <c r="H3091" s="31" t="s">
        <v>743</v>
      </c>
      <c r="I3091" s="31">
        <v>197</v>
      </c>
      <c r="J3091" s="31">
        <v>3892</v>
      </c>
      <c r="K3091" s="31">
        <v>50.616649537512799</v>
      </c>
      <c r="L3091" s="31" t="s">
        <v>1437</v>
      </c>
      <c r="M3091" s="31">
        <f t="shared" si="119"/>
        <v>50.616649537512799</v>
      </c>
      <c r="N3091" s="31">
        <f t="shared" si="117"/>
        <v>0</v>
      </c>
    </row>
    <row r="3092" spans="1:14" x14ac:dyDescent="0.45">
      <c r="A3092" s="31" t="str">
        <f t="shared" si="118"/>
        <v>E08000031_CIN episodes for children aged &lt;1 at 31st March 2019 with any abuse or neglect identified as a factor at CIN assessment (excluding looked after children)_Number</v>
      </c>
      <c r="B3092" s="31" t="s">
        <v>468</v>
      </c>
      <c r="C3092" s="31" t="s">
        <v>469</v>
      </c>
      <c r="D3092" s="31" t="s">
        <v>474</v>
      </c>
      <c r="E3092" s="31" t="s">
        <v>475</v>
      </c>
      <c r="F3092" s="31" t="s">
        <v>131</v>
      </c>
      <c r="G3092" s="31" t="s">
        <v>132</v>
      </c>
      <c r="H3092" s="31" t="s">
        <v>743</v>
      </c>
      <c r="I3092" s="31">
        <v>18</v>
      </c>
      <c r="J3092" s="31">
        <v>3481</v>
      </c>
      <c r="K3092" s="31">
        <v>5.1709278942832499</v>
      </c>
      <c r="L3092" s="31" t="s">
        <v>1349</v>
      </c>
      <c r="M3092" s="31">
        <f t="shared" si="119"/>
        <v>5.1709278942832499</v>
      </c>
      <c r="N3092" s="31">
        <f t="shared" si="117"/>
        <v>0</v>
      </c>
    </row>
    <row r="3093" spans="1:14" x14ac:dyDescent="0.45">
      <c r="A3093" s="31" t="str">
        <f t="shared" si="118"/>
        <v>E08000011_CIN episodes for children aged &lt;1 at 31st March 2019 with any abuse or neglect identified as a factor at CIN assessment (excluding looked after children)_Number</v>
      </c>
      <c r="B3093" s="31" t="s">
        <v>333</v>
      </c>
      <c r="C3093" s="31" t="s">
        <v>334</v>
      </c>
      <c r="D3093" s="31" t="s">
        <v>474</v>
      </c>
      <c r="E3093" s="31" t="s">
        <v>475</v>
      </c>
      <c r="F3093" s="31" t="s">
        <v>131</v>
      </c>
      <c r="G3093" s="31" t="s">
        <v>132</v>
      </c>
      <c r="H3093" s="31" t="s">
        <v>743</v>
      </c>
      <c r="I3093" s="31">
        <v>22</v>
      </c>
      <c r="J3093" s="31">
        <v>1977</v>
      </c>
      <c r="K3093" s="31">
        <v>11.127971674253899</v>
      </c>
      <c r="L3093" s="31" t="s">
        <v>1373</v>
      </c>
      <c r="M3093" s="31">
        <f t="shared" si="119"/>
        <v>11.127971674253899</v>
      </c>
      <c r="N3093" s="31">
        <f t="shared" si="117"/>
        <v>0</v>
      </c>
    </row>
    <row r="3094" spans="1:14" x14ac:dyDescent="0.45">
      <c r="A3094" s="31" t="str">
        <f t="shared" si="118"/>
        <v>E08000012_CIN episodes for children aged &lt;1 at 31st March 2019 with any abuse or neglect identified as a factor at CIN assessment (excluding looked after children)_Number</v>
      </c>
      <c r="B3094" s="31" t="s">
        <v>347</v>
      </c>
      <c r="C3094" s="31" t="s">
        <v>348</v>
      </c>
      <c r="D3094" s="31" t="s">
        <v>474</v>
      </c>
      <c r="E3094" s="31" t="s">
        <v>475</v>
      </c>
      <c r="F3094" s="31" t="s">
        <v>131</v>
      </c>
      <c r="G3094" s="31" t="s">
        <v>132</v>
      </c>
      <c r="H3094" s="31" t="s">
        <v>743</v>
      </c>
      <c r="I3094" s="31">
        <v>96</v>
      </c>
      <c r="J3094" s="31">
        <v>5908</v>
      </c>
      <c r="K3094" s="31">
        <v>16.249153689911999</v>
      </c>
      <c r="L3094" s="31" t="s">
        <v>1331</v>
      </c>
      <c r="M3094" s="31">
        <f t="shared" si="119"/>
        <v>16.249153689911999</v>
      </c>
      <c r="N3094" s="31">
        <f t="shared" si="117"/>
        <v>0</v>
      </c>
    </row>
    <row r="3095" spans="1:14" x14ac:dyDescent="0.45">
      <c r="A3095" s="31" t="str">
        <f t="shared" si="118"/>
        <v>E08000013_CIN episodes for children aged &lt;1 at 31st March 2019 with any abuse or neglect identified as a factor at CIN assessment (excluding looked after children)_Number</v>
      </c>
      <c r="B3095" s="31" t="s">
        <v>416</v>
      </c>
      <c r="C3095" s="31" t="s">
        <v>417</v>
      </c>
      <c r="D3095" s="31" t="s">
        <v>474</v>
      </c>
      <c r="E3095" s="31" t="s">
        <v>475</v>
      </c>
      <c r="F3095" s="31" t="s">
        <v>131</v>
      </c>
      <c r="G3095" s="31" t="s">
        <v>132</v>
      </c>
      <c r="H3095" s="31" t="s">
        <v>743</v>
      </c>
      <c r="I3095" s="31">
        <v>37</v>
      </c>
      <c r="J3095" s="31">
        <v>1985</v>
      </c>
      <c r="K3095" s="31">
        <v>18.639798488665001</v>
      </c>
      <c r="L3095" s="31" t="s">
        <v>1207</v>
      </c>
      <c r="M3095" s="31">
        <f t="shared" si="119"/>
        <v>18.639798488665001</v>
      </c>
      <c r="N3095" s="31">
        <f t="shared" si="117"/>
        <v>0</v>
      </c>
    </row>
    <row r="3096" spans="1:14" x14ac:dyDescent="0.45">
      <c r="A3096" s="31" t="str">
        <f t="shared" si="118"/>
        <v>E08000014_CIN episodes for children aged &lt;1 at 31st March 2019 with any abuse or neglect identified as a factor at CIN assessment (excluding looked after children)_Number</v>
      </c>
      <c r="B3096" s="31" t="s">
        <v>399</v>
      </c>
      <c r="C3096" s="31" t="s">
        <v>400</v>
      </c>
      <c r="D3096" s="31" t="s">
        <v>474</v>
      </c>
      <c r="E3096" s="31" t="s">
        <v>475</v>
      </c>
      <c r="F3096" s="31" t="s">
        <v>131</v>
      </c>
      <c r="G3096" s="31" t="s">
        <v>132</v>
      </c>
      <c r="H3096" s="31" t="s">
        <v>743</v>
      </c>
      <c r="I3096" s="31">
        <v>52</v>
      </c>
      <c r="J3096" s="31">
        <v>2678</v>
      </c>
      <c r="K3096" s="31">
        <v>19.417475728155299</v>
      </c>
      <c r="L3096" s="31" t="s">
        <v>1172</v>
      </c>
      <c r="M3096" s="31">
        <f t="shared" si="119"/>
        <v>19.417475728155299</v>
      </c>
      <c r="N3096" s="31">
        <f t="shared" si="117"/>
        <v>0</v>
      </c>
    </row>
    <row r="3097" spans="1:14" x14ac:dyDescent="0.45">
      <c r="A3097" s="31" t="str">
        <f t="shared" si="118"/>
        <v>E08000015_CIN episodes for children aged &lt;1 at 31st March 2019 with any abuse or neglect identified as a factor at CIN assessment (excluding looked after children)_Number</v>
      </c>
      <c r="B3097" s="31" t="s">
        <v>464</v>
      </c>
      <c r="C3097" s="31" t="s">
        <v>465</v>
      </c>
      <c r="D3097" s="31" t="s">
        <v>474</v>
      </c>
      <c r="E3097" s="31" t="s">
        <v>475</v>
      </c>
      <c r="F3097" s="31" t="s">
        <v>131</v>
      </c>
      <c r="G3097" s="31" t="s">
        <v>132</v>
      </c>
      <c r="H3097" s="31" t="s">
        <v>743</v>
      </c>
      <c r="I3097" s="31">
        <v>72</v>
      </c>
      <c r="J3097" s="31">
        <v>3335</v>
      </c>
      <c r="K3097" s="31">
        <v>21.589205397301299</v>
      </c>
      <c r="L3097" s="31" t="s">
        <v>1276</v>
      </c>
      <c r="M3097" s="31">
        <f t="shared" si="119"/>
        <v>21.589205397301299</v>
      </c>
      <c r="N3097" s="31">
        <f t="shared" si="117"/>
        <v>0</v>
      </c>
    </row>
    <row r="3098" spans="1:14" x14ac:dyDescent="0.45">
      <c r="A3098" s="31" t="str">
        <f t="shared" si="118"/>
        <v>E08000001_CIN episodes for children aged &lt;1 at 31st March 2019 with any abuse or neglect identified as a factor at CIN assessment (excluding looked after children)_Number</v>
      </c>
      <c r="B3098" s="31" t="s">
        <v>252</v>
      </c>
      <c r="C3098" s="31" t="s">
        <v>253</v>
      </c>
      <c r="D3098" s="31" t="s">
        <v>474</v>
      </c>
      <c r="E3098" s="31" t="s">
        <v>475</v>
      </c>
      <c r="F3098" s="31" t="s">
        <v>131</v>
      </c>
      <c r="G3098" s="31" t="s">
        <v>132</v>
      </c>
      <c r="H3098" s="31" t="s">
        <v>743</v>
      </c>
      <c r="I3098" s="31">
        <v>71</v>
      </c>
      <c r="J3098" s="31">
        <v>3609</v>
      </c>
      <c r="K3098" s="31">
        <v>19.6730396231643</v>
      </c>
      <c r="L3098" s="31" t="s">
        <v>1122</v>
      </c>
      <c r="M3098" s="31">
        <f t="shared" si="119"/>
        <v>19.6730396231643</v>
      </c>
      <c r="N3098" s="31">
        <f t="shared" si="117"/>
        <v>0</v>
      </c>
    </row>
    <row r="3099" spans="1:14" x14ac:dyDescent="0.45">
      <c r="A3099" s="31" t="str">
        <f t="shared" si="118"/>
        <v>E08000002_CIN episodes for children aged &lt;1 at 31st March 2019 with any abuse or neglect identified as a factor at CIN assessment (excluding looked after children)_Number</v>
      </c>
      <c r="B3099" s="31" t="s">
        <v>271</v>
      </c>
      <c r="C3099" s="31" t="s">
        <v>272</v>
      </c>
      <c r="D3099" s="31" t="s">
        <v>474</v>
      </c>
      <c r="E3099" s="31" t="s">
        <v>475</v>
      </c>
      <c r="F3099" s="31" t="s">
        <v>131</v>
      </c>
      <c r="G3099" s="31" t="s">
        <v>132</v>
      </c>
      <c r="H3099" s="31" t="s">
        <v>743</v>
      </c>
      <c r="I3099" s="31">
        <v>41</v>
      </c>
      <c r="J3099" s="31">
        <v>2197</v>
      </c>
      <c r="K3099" s="31">
        <v>18.6618115612198</v>
      </c>
      <c r="L3099" s="31" t="s">
        <v>1247</v>
      </c>
      <c r="M3099" s="31">
        <f t="shared" si="119"/>
        <v>18.6618115612198</v>
      </c>
      <c r="N3099" s="31">
        <f t="shared" si="117"/>
        <v>0</v>
      </c>
    </row>
    <row r="3100" spans="1:14" x14ac:dyDescent="0.45">
      <c r="A3100" s="31" t="str">
        <f t="shared" si="118"/>
        <v>E08000003_CIN episodes for children aged &lt;1 at 31st March 2019 with any abuse or neglect identified as a factor at CIN assessment (excluding looked after children)_Number</v>
      </c>
      <c r="B3100" s="31" t="s">
        <v>349</v>
      </c>
      <c r="C3100" s="31" t="s">
        <v>350</v>
      </c>
      <c r="D3100" s="31" t="s">
        <v>474</v>
      </c>
      <c r="E3100" s="31" t="s">
        <v>475</v>
      </c>
      <c r="F3100" s="31" t="s">
        <v>131</v>
      </c>
      <c r="G3100" s="31" t="s">
        <v>132</v>
      </c>
      <c r="H3100" s="31" t="s">
        <v>743</v>
      </c>
      <c r="I3100" s="31">
        <v>182</v>
      </c>
      <c r="J3100" s="31">
        <v>7285</v>
      </c>
      <c r="K3100" s="31">
        <v>24.9828414550446</v>
      </c>
      <c r="L3100" s="31" t="s">
        <v>1452</v>
      </c>
      <c r="M3100" s="31">
        <f t="shared" si="119"/>
        <v>24.9828414550446</v>
      </c>
      <c r="N3100" s="31">
        <f t="shared" si="117"/>
        <v>0</v>
      </c>
    </row>
    <row r="3101" spans="1:14" x14ac:dyDescent="0.45">
      <c r="A3101" s="31" t="str">
        <f t="shared" si="118"/>
        <v>E08000004_CIN episodes for children aged &lt;1 at 31st March 2019 with any abuse or neglect identified as a factor at CIN assessment (excluding looked after children)_Number</v>
      </c>
      <c r="B3101" s="31" t="s">
        <v>375</v>
      </c>
      <c r="C3101" s="31" t="s">
        <v>376</v>
      </c>
      <c r="D3101" s="31" t="s">
        <v>474</v>
      </c>
      <c r="E3101" s="31" t="s">
        <v>475</v>
      </c>
      <c r="F3101" s="31" t="s">
        <v>131</v>
      </c>
      <c r="G3101" s="31" t="s">
        <v>132</v>
      </c>
      <c r="H3101" s="31" t="s">
        <v>743</v>
      </c>
      <c r="I3101" s="31">
        <v>59</v>
      </c>
      <c r="J3101" s="31">
        <v>3245</v>
      </c>
      <c r="K3101" s="31">
        <v>18.181818181818201</v>
      </c>
      <c r="L3101" s="31" t="s">
        <v>1162</v>
      </c>
      <c r="M3101" s="31">
        <f t="shared" si="119"/>
        <v>18.181818181818201</v>
      </c>
      <c r="N3101" s="31">
        <f t="shared" si="117"/>
        <v>0</v>
      </c>
    </row>
    <row r="3102" spans="1:14" x14ac:dyDescent="0.45">
      <c r="A3102" s="31" t="str">
        <f t="shared" si="118"/>
        <v>E08000005_CIN episodes for children aged &lt;1 at 31st March 2019 with any abuse or neglect identified as a factor at CIN assessment (excluding looked after children)_Number</v>
      </c>
      <c r="B3102" s="31" t="s">
        <v>391</v>
      </c>
      <c r="C3102" s="31" t="s">
        <v>392</v>
      </c>
      <c r="D3102" s="31" t="s">
        <v>474</v>
      </c>
      <c r="E3102" s="31" t="s">
        <v>475</v>
      </c>
      <c r="F3102" s="31" t="s">
        <v>131</v>
      </c>
      <c r="G3102" s="31" t="s">
        <v>132</v>
      </c>
      <c r="H3102" s="31" t="s">
        <v>743</v>
      </c>
      <c r="I3102" s="31">
        <v>46</v>
      </c>
      <c r="J3102" s="31">
        <v>2893</v>
      </c>
      <c r="K3102" s="31">
        <v>15.9004493605254</v>
      </c>
      <c r="L3102" s="31" t="s">
        <v>1118</v>
      </c>
      <c r="M3102" s="31">
        <f t="shared" si="119"/>
        <v>15.9004493605254</v>
      </c>
      <c r="N3102" s="31">
        <f t="shared" si="117"/>
        <v>0</v>
      </c>
    </row>
    <row r="3103" spans="1:14" x14ac:dyDescent="0.45">
      <c r="A3103" s="31" t="str">
        <f t="shared" si="118"/>
        <v>E08000006_CIN episodes for children aged &lt;1 at 31st March 2019 with any abuse or neglect identified as a factor at CIN assessment (excluding looked after children)_Number</v>
      </c>
      <c r="B3103" s="31" t="s">
        <v>395</v>
      </c>
      <c r="C3103" s="31" t="s">
        <v>396</v>
      </c>
      <c r="D3103" s="31" t="s">
        <v>474</v>
      </c>
      <c r="E3103" s="31" t="s">
        <v>475</v>
      </c>
      <c r="F3103" s="31" t="s">
        <v>131</v>
      </c>
      <c r="G3103" s="31" t="s">
        <v>132</v>
      </c>
      <c r="H3103" s="31" t="s">
        <v>743</v>
      </c>
      <c r="I3103" s="31">
        <v>94</v>
      </c>
      <c r="J3103" s="31">
        <v>3526</v>
      </c>
      <c r="K3103" s="31">
        <v>26.659103800340301</v>
      </c>
      <c r="L3103" s="31" t="s">
        <v>1435</v>
      </c>
      <c r="M3103" s="31">
        <f t="shared" si="119"/>
        <v>26.659103800340301</v>
      </c>
      <c r="N3103" s="31">
        <f t="shared" si="117"/>
        <v>0</v>
      </c>
    </row>
    <row r="3104" spans="1:14" x14ac:dyDescent="0.45">
      <c r="A3104" s="31" t="str">
        <f t="shared" si="118"/>
        <v>E08000007_CIN episodes for children aged &lt;1 at 31st March 2019 with any abuse or neglect identified as a factor at CIN assessment (excluding looked after children)_Number</v>
      </c>
      <c r="B3104" s="31" t="s">
        <v>420</v>
      </c>
      <c r="C3104" s="31" t="s">
        <v>421</v>
      </c>
      <c r="D3104" s="31" t="s">
        <v>474</v>
      </c>
      <c r="E3104" s="31" t="s">
        <v>475</v>
      </c>
      <c r="F3104" s="31" t="s">
        <v>131</v>
      </c>
      <c r="G3104" s="31" t="s">
        <v>132</v>
      </c>
      <c r="H3104" s="31" t="s">
        <v>743</v>
      </c>
      <c r="I3104" s="31">
        <v>59</v>
      </c>
      <c r="J3104" s="31">
        <v>3338</v>
      </c>
      <c r="K3104" s="31">
        <v>17.675254643499098</v>
      </c>
      <c r="L3104" s="31" t="s">
        <v>1186</v>
      </c>
      <c r="M3104" s="31">
        <f t="shared" si="119"/>
        <v>17.675254643499098</v>
      </c>
      <c r="N3104" s="31">
        <f t="shared" si="117"/>
        <v>0</v>
      </c>
    </row>
    <row r="3105" spans="1:14" x14ac:dyDescent="0.45">
      <c r="A3105" s="31" t="str">
        <f t="shared" si="118"/>
        <v>E08000008_CIN episodes for children aged &lt;1 at 31st March 2019 with any abuse or neglect identified as a factor at CIN assessment (excluding looked after children)_Number</v>
      </c>
      <c r="B3105" s="31" t="s">
        <v>436</v>
      </c>
      <c r="C3105" s="31" t="s">
        <v>437</v>
      </c>
      <c r="D3105" s="31" t="s">
        <v>474</v>
      </c>
      <c r="E3105" s="31" t="s">
        <v>475</v>
      </c>
      <c r="F3105" s="31" t="s">
        <v>131</v>
      </c>
      <c r="G3105" s="31" t="s">
        <v>132</v>
      </c>
      <c r="H3105" s="31" t="s">
        <v>743</v>
      </c>
      <c r="I3105" s="31">
        <v>57</v>
      </c>
      <c r="J3105" s="31">
        <v>2787</v>
      </c>
      <c r="K3105" s="31">
        <v>20.452099031216399</v>
      </c>
      <c r="L3105" s="31" t="s">
        <v>1142</v>
      </c>
      <c r="M3105" s="31">
        <f t="shared" si="119"/>
        <v>20.452099031216399</v>
      </c>
      <c r="N3105" s="31">
        <f t="shared" si="117"/>
        <v>0</v>
      </c>
    </row>
    <row r="3106" spans="1:14" x14ac:dyDescent="0.45">
      <c r="A3106" s="31" t="str">
        <f t="shared" si="118"/>
        <v>E08000009_CIN episodes for children aged &lt;1 at 31st March 2019 with any abuse or neglect identified as a factor at CIN assessment (excluding looked after children)_Number</v>
      </c>
      <c r="B3106" s="31" t="s">
        <v>442</v>
      </c>
      <c r="C3106" s="31" t="s">
        <v>443</v>
      </c>
      <c r="D3106" s="31" t="s">
        <v>474</v>
      </c>
      <c r="E3106" s="31" t="s">
        <v>475</v>
      </c>
      <c r="F3106" s="31" t="s">
        <v>131</v>
      </c>
      <c r="G3106" s="31" t="s">
        <v>132</v>
      </c>
      <c r="H3106" s="31" t="s">
        <v>743</v>
      </c>
      <c r="I3106" s="31">
        <v>21</v>
      </c>
      <c r="J3106" s="31">
        <v>2669</v>
      </c>
      <c r="K3106" s="31">
        <v>7.8681153990258501</v>
      </c>
      <c r="L3106" s="31" t="s">
        <v>1371</v>
      </c>
      <c r="M3106" s="31">
        <f t="shared" si="119"/>
        <v>7.8681153990258501</v>
      </c>
      <c r="N3106" s="31">
        <f t="shared" si="117"/>
        <v>0</v>
      </c>
    </row>
    <row r="3107" spans="1:14" x14ac:dyDescent="0.45">
      <c r="A3107" s="31" t="str">
        <f t="shared" si="118"/>
        <v>E08000010_CIN episodes for children aged &lt;1 at 31st March 2019 with any abuse or neglect identified as a factor at CIN assessment (excluding looked after children)_Number</v>
      </c>
      <c r="B3107" s="31" t="s">
        <v>460</v>
      </c>
      <c r="C3107" s="31" t="s">
        <v>461</v>
      </c>
      <c r="D3107" s="31" t="s">
        <v>474</v>
      </c>
      <c r="E3107" s="31" t="s">
        <v>475</v>
      </c>
      <c r="F3107" s="31" t="s">
        <v>131</v>
      </c>
      <c r="G3107" s="31" t="s">
        <v>132</v>
      </c>
      <c r="H3107" s="31" t="s">
        <v>743</v>
      </c>
      <c r="I3107" s="31">
        <v>64</v>
      </c>
      <c r="J3107" s="31">
        <v>3565</v>
      </c>
      <c r="K3107" s="31">
        <v>17.952314165497899</v>
      </c>
      <c r="L3107" s="31" t="s">
        <v>1152</v>
      </c>
      <c r="M3107" s="31">
        <f t="shared" si="119"/>
        <v>17.952314165497899</v>
      </c>
      <c r="N3107" s="31">
        <f t="shared" si="117"/>
        <v>0</v>
      </c>
    </row>
    <row r="3108" spans="1:14" x14ac:dyDescent="0.45">
      <c r="A3108" s="31" t="str">
        <f t="shared" si="118"/>
        <v>E08000016_CIN episodes for children aged &lt;1 at 31st March 2019 with any abuse or neglect identified as a factor at CIN assessment (excluding looked after children)_Number</v>
      </c>
      <c r="B3108" s="31" t="s">
        <v>236</v>
      </c>
      <c r="C3108" s="31" t="s">
        <v>237</v>
      </c>
      <c r="D3108" s="31" t="s">
        <v>474</v>
      </c>
      <c r="E3108" s="31" t="s">
        <v>475</v>
      </c>
      <c r="F3108" s="31" t="s">
        <v>131</v>
      </c>
      <c r="G3108" s="31" t="s">
        <v>132</v>
      </c>
      <c r="H3108" s="31" t="s">
        <v>743</v>
      </c>
      <c r="I3108" s="31">
        <v>62</v>
      </c>
      <c r="J3108" s="31">
        <v>2754</v>
      </c>
      <c r="K3108" s="31">
        <v>22.5127087872186</v>
      </c>
      <c r="L3108" s="31" t="s">
        <v>1156</v>
      </c>
      <c r="M3108" s="31">
        <f t="shared" si="119"/>
        <v>22.5127087872186</v>
      </c>
      <c r="N3108" s="31">
        <f t="shared" si="117"/>
        <v>0</v>
      </c>
    </row>
    <row r="3109" spans="1:14" x14ac:dyDescent="0.45">
      <c r="A3109" s="31" t="str">
        <f t="shared" si="118"/>
        <v>E08000017_CIN episodes for children aged &lt;1 at 31st March 2019 with any abuse or neglect identified as a factor at CIN assessment (excluding looked after children)_Number</v>
      </c>
      <c r="B3109" s="31" t="s">
        <v>293</v>
      </c>
      <c r="C3109" s="31" t="s">
        <v>294</v>
      </c>
      <c r="D3109" s="31" t="s">
        <v>474</v>
      </c>
      <c r="E3109" s="31" t="s">
        <v>475</v>
      </c>
      <c r="F3109" s="31" t="s">
        <v>131</v>
      </c>
      <c r="G3109" s="31" t="s">
        <v>132</v>
      </c>
      <c r="H3109" s="31" t="s">
        <v>743</v>
      </c>
      <c r="I3109" s="31">
        <v>83</v>
      </c>
      <c r="J3109" s="31">
        <v>3518</v>
      </c>
      <c r="K3109" s="31">
        <v>23.592950540079599</v>
      </c>
      <c r="L3109" s="31" t="s">
        <v>1208</v>
      </c>
      <c r="M3109" s="31">
        <f t="shared" si="119"/>
        <v>23.592950540079599</v>
      </c>
      <c r="N3109" s="31">
        <f t="shared" si="117"/>
        <v>0</v>
      </c>
    </row>
    <row r="3110" spans="1:14" x14ac:dyDescent="0.45">
      <c r="A3110" s="31" t="str">
        <f t="shared" si="118"/>
        <v>E08000018_CIN episodes for children aged &lt;1 at 31st March 2019 with any abuse or neglect identified as a factor at CIN assessment (excluding looked after children)_Number</v>
      </c>
      <c r="B3110" s="31" t="s">
        <v>393</v>
      </c>
      <c r="C3110" s="31" t="s">
        <v>394</v>
      </c>
      <c r="D3110" s="31" t="s">
        <v>474</v>
      </c>
      <c r="E3110" s="31" t="s">
        <v>475</v>
      </c>
      <c r="F3110" s="31" t="s">
        <v>131</v>
      </c>
      <c r="G3110" s="31" t="s">
        <v>132</v>
      </c>
      <c r="H3110" s="31" t="s">
        <v>743</v>
      </c>
      <c r="I3110" s="31">
        <v>105</v>
      </c>
      <c r="J3110" s="31">
        <v>3027</v>
      </c>
      <c r="K3110" s="31">
        <v>34.687809712586699</v>
      </c>
      <c r="L3110" s="31" t="s">
        <v>1413</v>
      </c>
      <c r="M3110" s="31">
        <f t="shared" si="119"/>
        <v>34.687809712586699</v>
      </c>
      <c r="N3110" s="31">
        <f t="shared" si="117"/>
        <v>0</v>
      </c>
    </row>
    <row r="3111" spans="1:14" x14ac:dyDescent="0.45">
      <c r="A3111" s="31" t="str">
        <f t="shared" si="118"/>
        <v>E08000019_CIN episodes for children aged &lt;1 at 31st March 2019 with any abuse or neglect identified as a factor at CIN assessment (excluding looked after children)_Number</v>
      </c>
      <c r="B3111" s="31" t="s">
        <v>401</v>
      </c>
      <c r="C3111" s="31" t="s">
        <v>402</v>
      </c>
      <c r="D3111" s="31" t="s">
        <v>474</v>
      </c>
      <c r="E3111" s="31" t="s">
        <v>475</v>
      </c>
      <c r="F3111" s="31" t="s">
        <v>131</v>
      </c>
      <c r="G3111" s="31" t="s">
        <v>132</v>
      </c>
      <c r="H3111" s="31" t="s">
        <v>743</v>
      </c>
      <c r="I3111" s="31">
        <v>100</v>
      </c>
      <c r="J3111" s="31">
        <v>6351</v>
      </c>
      <c r="K3111" s="31">
        <v>15.745551881593499</v>
      </c>
      <c r="L3111" s="31" t="s">
        <v>1352</v>
      </c>
      <c r="M3111" s="31">
        <f t="shared" si="119"/>
        <v>15.745551881593499</v>
      </c>
      <c r="N3111" s="31">
        <f t="shared" si="117"/>
        <v>0</v>
      </c>
    </row>
    <row r="3112" spans="1:14" x14ac:dyDescent="0.45">
      <c r="A3112" s="31" t="str">
        <f t="shared" si="118"/>
        <v>E08000032_CIN episodes for children aged &lt;1 at 31st March 2019 with any abuse or neglect identified as a factor at CIN assessment (excluding looked after children)_Number</v>
      </c>
      <c r="B3112" s="31" t="s">
        <v>259</v>
      </c>
      <c r="C3112" s="31" t="s">
        <v>260</v>
      </c>
      <c r="D3112" s="31" t="s">
        <v>474</v>
      </c>
      <c r="E3112" s="31" t="s">
        <v>475</v>
      </c>
      <c r="F3112" s="31" t="s">
        <v>131</v>
      </c>
      <c r="G3112" s="31" t="s">
        <v>132</v>
      </c>
      <c r="H3112" s="31" t="s">
        <v>743</v>
      </c>
      <c r="I3112" s="31">
        <v>129</v>
      </c>
      <c r="J3112" s="31">
        <v>7373</v>
      </c>
      <c r="K3112" s="31">
        <v>17.496270174962699</v>
      </c>
      <c r="L3112" s="31" t="s">
        <v>1120</v>
      </c>
      <c r="M3112" s="31">
        <f t="shared" si="119"/>
        <v>17.496270174962699</v>
      </c>
      <c r="N3112" s="31">
        <f t="shared" si="117"/>
        <v>0</v>
      </c>
    </row>
    <row r="3113" spans="1:14" x14ac:dyDescent="0.45">
      <c r="A3113" s="31" t="str">
        <f t="shared" si="118"/>
        <v>E08000033_CIN episodes for children aged &lt;1 at 31st March 2019 with any abuse or neglect identified as a factor at CIN assessment (excluding looked after children)_Number</v>
      </c>
      <c r="B3113" s="31" t="s">
        <v>273</v>
      </c>
      <c r="C3113" s="31" t="s">
        <v>274</v>
      </c>
      <c r="D3113" s="31" t="s">
        <v>474</v>
      </c>
      <c r="E3113" s="31" t="s">
        <v>475</v>
      </c>
      <c r="F3113" s="31" t="s">
        <v>131</v>
      </c>
      <c r="G3113" s="31" t="s">
        <v>132</v>
      </c>
      <c r="H3113" s="31" t="s">
        <v>743</v>
      </c>
      <c r="I3113" s="31">
        <v>72</v>
      </c>
      <c r="J3113" s="31">
        <v>2340</v>
      </c>
      <c r="K3113" s="31">
        <v>30.769230769230798</v>
      </c>
      <c r="L3113" s="31" t="s">
        <v>1453</v>
      </c>
      <c r="M3113" s="31">
        <f t="shared" si="119"/>
        <v>30.769230769230798</v>
      </c>
      <c r="N3113" s="31">
        <f t="shared" si="117"/>
        <v>0</v>
      </c>
    </row>
    <row r="3114" spans="1:14" x14ac:dyDescent="0.45">
      <c r="A3114" s="31" t="str">
        <f t="shared" si="118"/>
        <v>E08000034_CIN episodes for children aged &lt;1 at 31st March 2019 with any abuse or neglect identified as a factor at CIN assessment (excluding looked after children)_Number</v>
      </c>
      <c r="B3114" s="31" t="s">
        <v>331</v>
      </c>
      <c r="C3114" s="31" t="s">
        <v>332</v>
      </c>
      <c r="D3114" s="31" t="s">
        <v>474</v>
      </c>
      <c r="E3114" s="31" t="s">
        <v>475</v>
      </c>
      <c r="F3114" s="31" t="s">
        <v>131</v>
      </c>
      <c r="G3114" s="31" t="s">
        <v>132</v>
      </c>
      <c r="H3114" s="31" t="s">
        <v>743</v>
      </c>
      <c r="I3114" s="31">
        <v>33</v>
      </c>
      <c r="J3114" s="31">
        <v>5161</v>
      </c>
      <c r="K3114" s="31">
        <v>6.3941096686688601</v>
      </c>
      <c r="L3114" s="31" t="s">
        <v>1326</v>
      </c>
      <c r="M3114" s="31">
        <f t="shared" si="119"/>
        <v>6.3941096686688601</v>
      </c>
      <c r="N3114" s="31">
        <f t="shared" si="117"/>
        <v>0</v>
      </c>
    </row>
    <row r="3115" spans="1:14" x14ac:dyDescent="0.45">
      <c r="A3115" s="31" t="str">
        <f t="shared" si="118"/>
        <v>E08000035_CIN episodes for children aged &lt;1 at 31st March 2019 with any abuse or neglect identified as a factor at CIN assessment (excluding looked after children)_Number</v>
      </c>
      <c r="B3115" s="31" t="s">
        <v>339</v>
      </c>
      <c r="C3115" s="31" t="s">
        <v>340</v>
      </c>
      <c r="D3115" s="31" t="s">
        <v>474</v>
      </c>
      <c r="E3115" s="31" t="s">
        <v>475</v>
      </c>
      <c r="F3115" s="31" t="s">
        <v>131</v>
      </c>
      <c r="G3115" s="31" t="s">
        <v>132</v>
      </c>
      <c r="H3115" s="31" t="s">
        <v>743</v>
      </c>
      <c r="I3115" s="31">
        <v>258</v>
      </c>
      <c r="J3115" s="31">
        <v>9821</v>
      </c>
      <c r="K3115" s="31">
        <v>26.270237246716199</v>
      </c>
      <c r="L3115" s="31" t="s">
        <v>1392</v>
      </c>
      <c r="M3115" s="31">
        <f t="shared" si="119"/>
        <v>26.270237246716199</v>
      </c>
      <c r="N3115" s="31">
        <f t="shared" si="117"/>
        <v>0</v>
      </c>
    </row>
    <row r="3116" spans="1:14" x14ac:dyDescent="0.45">
      <c r="A3116" s="31" t="str">
        <f t="shared" si="118"/>
        <v>E08000036_CIN episodes for children aged &lt;1 at 31st March 2019 with any abuse or neglect identified as a factor at CIN assessment (excluding looked after children)_Number</v>
      </c>
      <c r="B3116" s="31" t="s">
        <v>444</v>
      </c>
      <c r="C3116" s="31" t="s">
        <v>445</v>
      </c>
      <c r="D3116" s="31" t="s">
        <v>474</v>
      </c>
      <c r="E3116" s="31" t="s">
        <v>475</v>
      </c>
      <c r="F3116" s="31" t="s">
        <v>131</v>
      </c>
      <c r="G3116" s="31" t="s">
        <v>132</v>
      </c>
      <c r="H3116" s="31" t="s">
        <v>743</v>
      </c>
      <c r="I3116" s="31">
        <v>117</v>
      </c>
      <c r="J3116" s="31">
        <v>4108</v>
      </c>
      <c r="K3116" s="31">
        <v>28.481012658227801</v>
      </c>
      <c r="L3116" s="31" t="s">
        <v>1451</v>
      </c>
      <c r="M3116" s="31">
        <f t="shared" si="119"/>
        <v>28.481012658227801</v>
      </c>
      <c r="N3116" s="31">
        <f t="shared" si="117"/>
        <v>0</v>
      </c>
    </row>
    <row r="3117" spans="1:14" x14ac:dyDescent="0.45">
      <c r="A3117" s="31" t="str">
        <f t="shared" si="118"/>
        <v>E08000020_CIN episodes for children aged &lt;1 at 31st March 2019 with any abuse or neglect identified as a factor at CIN assessment (excluding looked after children)_Number</v>
      </c>
      <c r="B3117" s="31" t="s">
        <v>305</v>
      </c>
      <c r="C3117" s="31" t="s">
        <v>306</v>
      </c>
      <c r="D3117" s="31" t="s">
        <v>474</v>
      </c>
      <c r="E3117" s="31" t="s">
        <v>475</v>
      </c>
      <c r="F3117" s="31" t="s">
        <v>131</v>
      </c>
      <c r="G3117" s="31" t="s">
        <v>132</v>
      </c>
      <c r="H3117" s="31" t="s">
        <v>743</v>
      </c>
      <c r="I3117" s="31">
        <v>50</v>
      </c>
      <c r="J3117" s="31">
        <v>2019</v>
      </c>
      <c r="K3117" s="31">
        <v>24.764735017335301</v>
      </c>
      <c r="L3117" s="31" t="s">
        <v>1171</v>
      </c>
      <c r="M3117" s="31">
        <f t="shared" si="119"/>
        <v>24.764735017335301</v>
      </c>
      <c r="N3117" s="31">
        <f t="shared" si="117"/>
        <v>0</v>
      </c>
    </row>
    <row r="3118" spans="1:14" x14ac:dyDescent="0.45">
      <c r="A3118" s="31" t="str">
        <f t="shared" si="118"/>
        <v>E08000021_CIN episodes for children aged &lt;1 at 31st March 2019 with any abuse or neglect identified as a factor at CIN assessment (excluding looked after children)_Number</v>
      </c>
      <c r="B3118" s="31" t="s">
        <v>357</v>
      </c>
      <c r="C3118" s="31" t="s">
        <v>358</v>
      </c>
      <c r="D3118" s="31" t="s">
        <v>474</v>
      </c>
      <c r="E3118" s="31" t="s">
        <v>475</v>
      </c>
      <c r="F3118" s="31" t="s">
        <v>131</v>
      </c>
      <c r="G3118" s="31" t="s">
        <v>132</v>
      </c>
      <c r="H3118" s="31" t="s">
        <v>743</v>
      </c>
      <c r="I3118" s="31">
        <v>106</v>
      </c>
      <c r="J3118" s="31">
        <v>3205</v>
      </c>
      <c r="K3118" s="31">
        <v>33.0733229329173</v>
      </c>
      <c r="L3118" s="31" t="s">
        <v>1332</v>
      </c>
      <c r="M3118" s="31">
        <f t="shared" si="119"/>
        <v>33.0733229329173</v>
      </c>
      <c r="N3118" s="31">
        <f t="shared" si="117"/>
        <v>0</v>
      </c>
    </row>
    <row r="3119" spans="1:14" x14ac:dyDescent="0.45">
      <c r="A3119" s="31" t="str">
        <f t="shared" si="118"/>
        <v>E08000022_CIN episodes for children aged &lt;1 at 31st March 2019 with any abuse or neglect identified as a factor at CIN assessment (excluding looked after children)_Number</v>
      </c>
      <c r="B3119" s="31" t="s">
        <v>524</v>
      </c>
      <c r="C3119" s="31" t="s">
        <v>525</v>
      </c>
      <c r="D3119" s="31" t="s">
        <v>474</v>
      </c>
      <c r="E3119" s="31" t="s">
        <v>475</v>
      </c>
      <c r="F3119" s="31" t="s">
        <v>131</v>
      </c>
      <c r="G3119" s="31" t="s">
        <v>132</v>
      </c>
      <c r="H3119" s="31" t="s">
        <v>743</v>
      </c>
      <c r="I3119" s="31">
        <v>25</v>
      </c>
      <c r="J3119" s="31">
        <v>2208</v>
      </c>
      <c r="K3119" s="31">
        <v>11.322463768115901</v>
      </c>
      <c r="L3119" s="31" t="s">
        <v>1292</v>
      </c>
      <c r="M3119" s="31">
        <f t="shared" si="119"/>
        <v>11.322463768115901</v>
      </c>
      <c r="N3119" s="31">
        <f t="shared" si="117"/>
        <v>0</v>
      </c>
    </row>
    <row r="3120" spans="1:14" x14ac:dyDescent="0.45">
      <c r="A3120" s="31" t="str">
        <f t="shared" si="118"/>
        <v>E08000023_CIN episodes for children aged &lt;1 at 31st March 2019 with any abuse or neglect identified as a factor at CIN assessment (excluding looked after children)_Number</v>
      </c>
      <c r="B3120" s="31" t="s">
        <v>410</v>
      </c>
      <c r="C3120" s="31" t="s">
        <v>411</v>
      </c>
      <c r="D3120" s="31" t="s">
        <v>474</v>
      </c>
      <c r="E3120" s="31" t="s">
        <v>475</v>
      </c>
      <c r="F3120" s="31" t="s">
        <v>131</v>
      </c>
      <c r="G3120" s="31" t="s">
        <v>132</v>
      </c>
      <c r="H3120" s="31" t="s">
        <v>743</v>
      </c>
      <c r="I3120" s="31">
        <v>32</v>
      </c>
      <c r="J3120" s="31">
        <v>1609</v>
      </c>
      <c r="K3120" s="31">
        <v>19.888129272840299</v>
      </c>
      <c r="L3120" s="31" t="s">
        <v>1454</v>
      </c>
      <c r="M3120" s="31">
        <f t="shared" si="119"/>
        <v>19.888129272840299</v>
      </c>
      <c r="N3120" s="31">
        <f t="shared" si="117"/>
        <v>0</v>
      </c>
    </row>
    <row r="3121" spans="1:14" x14ac:dyDescent="0.45">
      <c r="A3121" s="31" t="str">
        <f t="shared" si="118"/>
        <v>E08000024_CIN episodes for children aged &lt;1 at 31st March 2019 with any abuse or neglect identified as a factor at CIN assessment (excluding looked after children)_Number</v>
      </c>
      <c r="B3121" s="31" t="s">
        <v>428</v>
      </c>
      <c r="C3121" s="31" t="s">
        <v>429</v>
      </c>
      <c r="D3121" s="31" t="s">
        <v>474</v>
      </c>
      <c r="E3121" s="31" t="s">
        <v>475</v>
      </c>
      <c r="F3121" s="31" t="s">
        <v>131</v>
      </c>
      <c r="G3121" s="31" t="s">
        <v>132</v>
      </c>
      <c r="H3121" s="31" t="s">
        <v>743</v>
      </c>
      <c r="I3121" s="31">
        <v>56</v>
      </c>
      <c r="J3121" s="31">
        <v>2860</v>
      </c>
      <c r="K3121" s="31">
        <v>19.580419580419601</v>
      </c>
      <c r="L3121" s="31" t="s">
        <v>1161</v>
      </c>
      <c r="M3121" s="31">
        <f t="shared" si="119"/>
        <v>19.580419580419601</v>
      </c>
      <c r="N3121" s="31">
        <f t="shared" si="117"/>
        <v>0</v>
      </c>
    </row>
    <row r="3122" spans="1:14" x14ac:dyDescent="0.45">
      <c r="A3122" s="31" t="str">
        <f t="shared" si="118"/>
        <v>E06000053_CIN episodes for children aged &lt;1 at 31st March 2019 with any abuse or neglect identified as a factor at CIN assessment (excluding looked after children)_Number</v>
      </c>
      <c r="B3122" s="31" t="s">
        <v>550</v>
      </c>
      <c r="C3122" s="31" t="s">
        <v>551</v>
      </c>
      <c r="D3122" s="31" t="s">
        <v>474</v>
      </c>
      <c r="E3122" s="31" t="s">
        <v>475</v>
      </c>
      <c r="F3122" s="31" t="s">
        <v>131</v>
      </c>
      <c r="G3122" s="31" t="s">
        <v>132</v>
      </c>
      <c r="H3122" s="31" t="s">
        <v>743</v>
      </c>
      <c r="I3122" s="31">
        <v>0</v>
      </c>
      <c r="J3122" s="31">
        <v>14</v>
      </c>
      <c r="K3122" s="31">
        <v>0</v>
      </c>
      <c r="L3122" s="31" t="s">
        <v>1112</v>
      </c>
      <c r="M3122" s="31">
        <f t="shared" si="119"/>
        <v>0</v>
      </c>
      <c r="N3122" s="31">
        <f t="shared" si="117"/>
        <v>1</v>
      </c>
    </row>
    <row r="3123" spans="1:14" x14ac:dyDescent="0.45">
      <c r="A3123" s="31" t="str">
        <f t="shared" si="118"/>
        <v>E06000022_CIN episodes for children aged &lt;1 at 31st March 2019 with any abuse or neglect identified as a factor at CIN assessment (excluding looked after children)_Number</v>
      </c>
      <c r="B3123" s="31" t="s">
        <v>238</v>
      </c>
      <c r="C3123" s="31" t="s">
        <v>239</v>
      </c>
      <c r="D3123" s="31" t="s">
        <v>474</v>
      </c>
      <c r="E3123" s="31" t="s">
        <v>475</v>
      </c>
      <c r="F3123" s="31" t="s">
        <v>131</v>
      </c>
      <c r="G3123" s="31" t="s">
        <v>132</v>
      </c>
      <c r="H3123" s="31" t="s">
        <v>743</v>
      </c>
      <c r="I3123" s="31">
        <v>21</v>
      </c>
      <c r="J3123" s="31">
        <v>1742</v>
      </c>
      <c r="K3123" s="31">
        <v>12.055109070034399</v>
      </c>
      <c r="L3123" s="31" t="s">
        <v>1243</v>
      </c>
      <c r="M3123" s="31">
        <f t="shared" si="119"/>
        <v>12.055109070034399</v>
      </c>
      <c r="N3123" s="31">
        <f t="shared" si="117"/>
        <v>0</v>
      </c>
    </row>
    <row r="3124" spans="1:14" x14ac:dyDescent="0.45">
      <c r="A3124" s="31" t="str">
        <f t="shared" si="118"/>
        <v>E06000023_CIN episodes for children aged &lt;1 at 31st March 2019 with any abuse or neglect identified as a factor at CIN assessment (excluding looked after children)_Number</v>
      </c>
      <c r="B3124" s="31" t="s">
        <v>265</v>
      </c>
      <c r="C3124" s="31" t="s">
        <v>266</v>
      </c>
      <c r="D3124" s="31" t="s">
        <v>474</v>
      </c>
      <c r="E3124" s="31" t="s">
        <v>475</v>
      </c>
      <c r="F3124" s="31" t="s">
        <v>131</v>
      </c>
      <c r="G3124" s="31" t="s">
        <v>132</v>
      </c>
      <c r="H3124" s="31" t="s">
        <v>743</v>
      </c>
      <c r="I3124" s="31">
        <v>96</v>
      </c>
      <c r="J3124" s="31">
        <v>5728</v>
      </c>
      <c r="K3124" s="31">
        <v>16.759776536312799</v>
      </c>
      <c r="L3124" s="31" t="s">
        <v>1114</v>
      </c>
      <c r="M3124" s="31">
        <f t="shared" si="119"/>
        <v>16.759776536312799</v>
      </c>
      <c r="N3124" s="31">
        <f t="shared" si="117"/>
        <v>0</v>
      </c>
    </row>
    <row r="3125" spans="1:14" x14ac:dyDescent="0.45">
      <c r="A3125" s="31" t="str">
        <f t="shared" si="118"/>
        <v>E06000024_CIN episodes for children aged &lt;1 at 31st March 2019 with any abuse or neglect identified as a factor at CIN assessment (excluding looked after children)_Number</v>
      </c>
      <c r="B3125" s="31" t="s">
        <v>367</v>
      </c>
      <c r="C3125" s="31" t="s">
        <v>368</v>
      </c>
      <c r="D3125" s="31" t="s">
        <v>474</v>
      </c>
      <c r="E3125" s="31" t="s">
        <v>475</v>
      </c>
      <c r="F3125" s="31" t="s">
        <v>131</v>
      </c>
      <c r="G3125" s="31" t="s">
        <v>132</v>
      </c>
      <c r="H3125" s="31" t="s">
        <v>743</v>
      </c>
      <c r="I3125" s="31">
        <v>27</v>
      </c>
      <c r="J3125" s="31">
        <v>2027</v>
      </c>
      <c r="K3125" s="31">
        <v>13.320177602368</v>
      </c>
      <c r="L3125" s="31" t="s">
        <v>1183</v>
      </c>
      <c r="M3125" s="31">
        <f t="shared" si="119"/>
        <v>13.320177602368</v>
      </c>
      <c r="N3125" s="31">
        <f t="shared" si="117"/>
        <v>0</v>
      </c>
    </row>
    <row r="3126" spans="1:14" x14ac:dyDescent="0.45">
      <c r="A3126" s="31" t="str">
        <f t="shared" si="118"/>
        <v>E06000025_CIN episodes for children aged &lt;1 at 31st March 2019 with any abuse or neglect identified as a factor at CIN assessment (excluding looked after children)_Number</v>
      </c>
      <c r="B3126" s="31" t="s">
        <v>408</v>
      </c>
      <c r="C3126" s="31" t="s">
        <v>409</v>
      </c>
      <c r="D3126" s="31" t="s">
        <v>474</v>
      </c>
      <c r="E3126" s="31" t="s">
        <v>475</v>
      </c>
      <c r="F3126" s="31" t="s">
        <v>131</v>
      </c>
      <c r="G3126" s="31" t="s">
        <v>132</v>
      </c>
      <c r="H3126" s="31" t="s">
        <v>743</v>
      </c>
      <c r="I3126" s="31">
        <v>30</v>
      </c>
      <c r="J3126" s="31">
        <v>3181</v>
      </c>
      <c r="K3126" s="31">
        <v>9.4309965419679305</v>
      </c>
      <c r="L3126" s="31" t="s">
        <v>1269</v>
      </c>
      <c r="M3126" s="31">
        <f t="shared" si="119"/>
        <v>9.4309965419679305</v>
      </c>
      <c r="N3126" s="31">
        <f t="shared" si="117"/>
        <v>0</v>
      </c>
    </row>
    <row r="3127" spans="1:14" x14ac:dyDescent="0.45">
      <c r="A3127" s="31" t="str">
        <f t="shared" si="118"/>
        <v>E06000001_CIN episodes for children aged &lt;1 at 31st March 2019 with any abuse or neglect identified as a factor at CIN assessment (excluding looked after children)_Number</v>
      </c>
      <c r="B3127" s="31" t="s">
        <v>313</v>
      </c>
      <c r="C3127" s="31" t="s">
        <v>314</v>
      </c>
      <c r="D3127" s="31" t="s">
        <v>474</v>
      </c>
      <c r="E3127" s="31" t="s">
        <v>475</v>
      </c>
      <c r="F3127" s="31" t="s">
        <v>131</v>
      </c>
      <c r="G3127" s="31" t="s">
        <v>132</v>
      </c>
      <c r="H3127" s="31" t="s">
        <v>743</v>
      </c>
      <c r="I3127" s="31">
        <v>41</v>
      </c>
      <c r="J3127" s="31">
        <v>999</v>
      </c>
      <c r="K3127" s="31">
        <v>41.041041041040998</v>
      </c>
      <c r="L3127" s="31" t="s">
        <v>1455</v>
      </c>
      <c r="M3127" s="31">
        <f t="shared" si="119"/>
        <v>41.041041041040998</v>
      </c>
      <c r="N3127" s="31">
        <f t="shared" si="117"/>
        <v>0</v>
      </c>
    </row>
    <row r="3128" spans="1:14" x14ac:dyDescent="0.45">
      <c r="A3128" s="31" t="str">
        <f t="shared" si="118"/>
        <v>E06000002_CIN episodes for children aged &lt;1 at 31st March 2019 with any abuse or neglect identified as a factor at CIN assessment (excluding looked after children)_Number</v>
      </c>
      <c r="B3128" s="31" t="s">
        <v>511</v>
      </c>
      <c r="C3128" s="31" t="s">
        <v>725</v>
      </c>
      <c r="D3128" s="31" t="s">
        <v>474</v>
      </c>
      <c r="E3128" s="31" t="s">
        <v>475</v>
      </c>
      <c r="F3128" s="31" t="s">
        <v>131</v>
      </c>
      <c r="G3128" s="31" t="s">
        <v>132</v>
      </c>
      <c r="H3128" s="31" t="s">
        <v>743</v>
      </c>
      <c r="I3128" s="31">
        <v>51</v>
      </c>
      <c r="J3128" s="31">
        <v>1871</v>
      </c>
      <c r="K3128" s="31">
        <v>27.258150721539302</v>
      </c>
      <c r="L3128" s="31" t="s">
        <v>1456</v>
      </c>
      <c r="M3128" s="31">
        <f t="shared" si="119"/>
        <v>27.258150721539302</v>
      </c>
      <c r="N3128" s="31">
        <f t="shared" si="117"/>
        <v>0</v>
      </c>
    </row>
    <row r="3129" spans="1:14" x14ac:dyDescent="0.45">
      <c r="A3129" s="31" t="str">
        <f t="shared" si="118"/>
        <v>E06000003_CIN episodes for children aged &lt;1 at 31st March 2019 with any abuse or neglect identified as a factor at CIN assessment (excluding looked after children)_Number</v>
      </c>
      <c r="B3129" s="31" t="s">
        <v>387</v>
      </c>
      <c r="C3129" s="31" t="s">
        <v>388</v>
      </c>
      <c r="D3129" s="31" t="s">
        <v>474</v>
      </c>
      <c r="E3129" s="31" t="s">
        <v>475</v>
      </c>
      <c r="F3129" s="31" t="s">
        <v>131</v>
      </c>
      <c r="G3129" s="31" t="s">
        <v>132</v>
      </c>
      <c r="H3129" s="31" t="s">
        <v>743</v>
      </c>
      <c r="I3129" s="31">
        <v>40</v>
      </c>
      <c r="J3129" s="31">
        <v>1381</v>
      </c>
      <c r="K3129" s="31">
        <v>28.964518464880499</v>
      </c>
      <c r="L3129" s="31" t="s">
        <v>1457</v>
      </c>
      <c r="M3129" s="31">
        <f t="shared" si="119"/>
        <v>28.964518464880499</v>
      </c>
      <c r="N3129" s="31">
        <f t="shared" si="117"/>
        <v>0</v>
      </c>
    </row>
    <row r="3130" spans="1:14" x14ac:dyDescent="0.45">
      <c r="A3130" s="31" t="str">
        <f t="shared" si="118"/>
        <v>E06000004_CIN episodes for children aged &lt;1 at 31st March 2019 with any abuse or neglect identified as a factor at CIN assessment (excluding looked after children)_Number</v>
      </c>
      <c r="B3130" s="31" t="s">
        <v>422</v>
      </c>
      <c r="C3130" s="31" t="s">
        <v>423</v>
      </c>
      <c r="D3130" s="31" t="s">
        <v>474</v>
      </c>
      <c r="E3130" s="31" t="s">
        <v>475</v>
      </c>
      <c r="F3130" s="31" t="s">
        <v>131</v>
      </c>
      <c r="G3130" s="31" t="s">
        <v>132</v>
      </c>
      <c r="H3130" s="31" t="s">
        <v>743</v>
      </c>
      <c r="I3130" s="31">
        <v>65</v>
      </c>
      <c r="J3130" s="31">
        <v>2126</v>
      </c>
      <c r="K3130" s="31">
        <v>30.5738476011289</v>
      </c>
      <c r="L3130" s="31" t="s">
        <v>1400</v>
      </c>
      <c r="M3130" s="31">
        <f t="shared" si="119"/>
        <v>30.5738476011289</v>
      </c>
      <c r="N3130" s="31">
        <f t="shared" si="117"/>
        <v>0</v>
      </c>
    </row>
    <row r="3131" spans="1:14" x14ac:dyDescent="0.45">
      <c r="A3131" s="31" t="str">
        <f t="shared" si="118"/>
        <v>E06000010_CIN episodes for children aged &lt;1 at 31st March 2019 with any abuse or neglect identified as a factor at CIN assessment (excluding looked after children)_Number</v>
      </c>
      <c r="B3131" s="31" t="s">
        <v>329</v>
      </c>
      <c r="C3131" s="31" t="s">
        <v>330</v>
      </c>
      <c r="D3131" s="31" t="s">
        <v>474</v>
      </c>
      <c r="E3131" s="31" t="s">
        <v>475</v>
      </c>
      <c r="F3131" s="31" t="s">
        <v>131</v>
      </c>
      <c r="G3131" s="31" t="s">
        <v>132</v>
      </c>
      <c r="H3131" s="31" t="s">
        <v>743</v>
      </c>
      <c r="I3131" s="31">
        <v>82</v>
      </c>
      <c r="J3131" s="31">
        <v>3308</v>
      </c>
      <c r="K3131" s="31">
        <v>24.788391777509101</v>
      </c>
      <c r="L3131" s="31" t="s">
        <v>1171</v>
      </c>
      <c r="M3131" s="31">
        <f t="shared" si="119"/>
        <v>24.788391777509101</v>
      </c>
      <c r="N3131" s="31">
        <f t="shared" si="117"/>
        <v>0</v>
      </c>
    </row>
    <row r="3132" spans="1:14" x14ac:dyDescent="0.45">
      <c r="A3132" s="31" t="str">
        <f t="shared" si="118"/>
        <v>E06000011_CIN episodes for children aged &lt;1 at 31st March 2019 with any abuse or neglect identified as a factor at CIN assessment (excluding looked after children)_Number</v>
      </c>
      <c r="B3132" s="31" t="s">
        <v>514</v>
      </c>
      <c r="C3132" s="31" t="s">
        <v>594</v>
      </c>
      <c r="D3132" s="31" t="s">
        <v>474</v>
      </c>
      <c r="E3132" s="31" t="s">
        <v>475</v>
      </c>
      <c r="F3132" s="31" t="s">
        <v>131</v>
      </c>
      <c r="G3132" s="31" t="s">
        <v>132</v>
      </c>
      <c r="H3132" s="31" t="s">
        <v>743</v>
      </c>
      <c r="I3132" s="31">
        <v>60</v>
      </c>
      <c r="J3132" s="31">
        <v>2830</v>
      </c>
      <c r="K3132" s="31">
        <v>21.2014134275618</v>
      </c>
      <c r="L3132" s="31" t="s">
        <v>1314</v>
      </c>
      <c r="M3132" s="31">
        <f t="shared" si="119"/>
        <v>21.2014134275618</v>
      </c>
      <c r="N3132" s="31">
        <f t="shared" si="117"/>
        <v>0</v>
      </c>
    </row>
    <row r="3133" spans="1:14" x14ac:dyDescent="0.45">
      <c r="A3133" s="31" t="str">
        <f t="shared" si="118"/>
        <v>E06000012_CIN episodes for children aged &lt;1 at 31st March 2019 with any abuse or neglect identified as a factor at CIN assessment (excluding looked after children)_Number</v>
      </c>
      <c r="B3133" s="31" t="s">
        <v>363</v>
      </c>
      <c r="C3133" s="31" t="s">
        <v>364</v>
      </c>
      <c r="D3133" s="31" t="s">
        <v>474</v>
      </c>
      <c r="E3133" s="31" t="s">
        <v>475</v>
      </c>
      <c r="F3133" s="31" t="s">
        <v>131</v>
      </c>
      <c r="G3133" s="31" t="s">
        <v>132</v>
      </c>
      <c r="H3133" s="31" t="s">
        <v>743</v>
      </c>
      <c r="I3133" s="31">
        <v>68</v>
      </c>
      <c r="J3133" s="31">
        <v>1796</v>
      </c>
      <c r="K3133" s="31">
        <v>37.861915367483299</v>
      </c>
      <c r="L3133" s="31" t="s">
        <v>1458</v>
      </c>
      <c r="M3133" s="31">
        <f t="shared" si="119"/>
        <v>37.861915367483299</v>
      </c>
      <c r="N3133" s="31">
        <f t="shared" si="117"/>
        <v>0</v>
      </c>
    </row>
    <row r="3134" spans="1:14" x14ac:dyDescent="0.45">
      <c r="A3134" s="31" t="str">
        <f t="shared" si="118"/>
        <v>E06000013_CIN episodes for children aged &lt;1 at 31st March 2019 with any abuse or neglect identified as a factor at CIN assessment (excluding looked after children)_Number</v>
      </c>
      <c r="B3134" s="31" t="s">
        <v>365</v>
      </c>
      <c r="C3134" s="31" t="s">
        <v>366</v>
      </c>
      <c r="D3134" s="31" t="s">
        <v>474</v>
      </c>
      <c r="E3134" s="31" t="s">
        <v>475</v>
      </c>
      <c r="F3134" s="31" t="s">
        <v>131</v>
      </c>
      <c r="G3134" s="31" t="s">
        <v>132</v>
      </c>
      <c r="H3134" s="31" t="s">
        <v>743</v>
      </c>
      <c r="I3134" s="31">
        <v>67</v>
      </c>
      <c r="J3134" s="31">
        <v>1729</v>
      </c>
      <c r="K3134" s="31">
        <v>38.750722961249302</v>
      </c>
      <c r="L3134" s="31" t="s">
        <v>1459</v>
      </c>
      <c r="M3134" s="31">
        <f t="shared" si="119"/>
        <v>38.750722961249302</v>
      </c>
      <c r="N3134" s="31">
        <f t="shared" si="117"/>
        <v>0</v>
      </c>
    </row>
    <row r="3135" spans="1:14" x14ac:dyDescent="0.45">
      <c r="A3135" s="31" t="str">
        <f t="shared" si="118"/>
        <v>E10000023_CIN episodes for children aged &lt;1 at 31st March 2019 with any abuse or neglect identified as a factor at CIN assessment (excluding looked after children)_Number</v>
      </c>
      <c r="B3135" s="31" t="s">
        <v>369</v>
      </c>
      <c r="C3135" s="31" t="s">
        <v>370</v>
      </c>
      <c r="D3135" s="31" t="s">
        <v>474</v>
      </c>
      <c r="E3135" s="31" t="s">
        <v>475</v>
      </c>
      <c r="F3135" s="31" t="s">
        <v>131</v>
      </c>
      <c r="G3135" s="31" t="s">
        <v>132</v>
      </c>
      <c r="H3135" s="31" t="s">
        <v>743</v>
      </c>
      <c r="I3135" s="31">
        <v>74</v>
      </c>
      <c r="J3135" s="31">
        <v>5433</v>
      </c>
      <c r="K3135" s="31">
        <v>13.6204675133444</v>
      </c>
      <c r="L3135" s="31" t="s">
        <v>1374</v>
      </c>
      <c r="M3135" s="31">
        <f t="shared" si="119"/>
        <v>13.6204675133444</v>
      </c>
      <c r="N3135" s="31">
        <f t="shared" si="117"/>
        <v>0</v>
      </c>
    </row>
    <row r="3136" spans="1:14" x14ac:dyDescent="0.45">
      <c r="A3136" s="31" t="str">
        <f t="shared" si="118"/>
        <v>E06000014_CIN episodes for children aged &lt;1 at 31st March 2019 with any abuse or neglect identified as a factor at CIN assessment (excluding looked after children)_Number</v>
      </c>
      <c r="B3136" s="31" t="s">
        <v>472</v>
      </c>
      <c r="C3136" s="31" t="s">
        <v>473</v>
      </c>
      <c r="D3136" s="31" t="s">
        <v>474</v>
      </c>
      <c r="E3136" s="31" t="s">
        <v>475</v>
      </c>
      <c r="F3136" s="31" t="s">
        <v>131</v>
      </c>
      <c r="G3136" s="31" t="s">
        <v>132</v>
      </c>
      <c r="H3136" s="31" t="s">
        <v>743</v>
      </c>
      <c r="I3136" s="31">
        <v>21</v>
      </c>
      <c r="J3136" s="31">
        <v>1848</v>
      </c>
      <c r="K3136" s="31">
        <v>11.363636363636401</v>
      </c>
      <c r="L3136" s="31" t="s">
        <v>1270</v>
      </c>
      <c r="M3136" s="31">
        <f t="shared" si="119"/>
        <v>11.363636363636401</v>
      </c>
      <c r="N3136" s="31">
        <f t="shared" si="117"/>
        <v>0</v>
      </c>
    </row>
    <row r="3137" spans="1:14" x14ac:dyDescent="0.45">
      <c r="A3137" s="31" t="str">
        <f t="shared" si="118"/>
        <v>E06000032_CIN episodes for children aged &lt;1 at 31st March 2019 with any abuse or neglect identified as a factor at CIN assessment (excluding looked after children)_Number</v>
      </c>
      <c r="B3137" s="31" t="s">
        <v>564</v>
      </c>
      <c r="C3137" s="31" t="s">
        <v>724</v>
      </c>
      <c r="D3137" s="31" t="s">
        <v>474</v>
      </c>
      <c r="E3137" s="31" t="s">
        <v>475</v>
      </c>
      <c r="F3137" s="31" t="s">
        <v>131</v>
      </c>
      <c r="G3137" s="31" t="s">
        <v>132</v>
      </c>
      <c r="H3137" s="31" t="s">
        <v>743</v>
      </c>
      <c r="I3137" s="31">
        <v>25</v>
      </c>
      <c r="J3137" s="31">
        <v>3283</v>
      </c>
      <c r="K3137" s="31">
        <v>7.6149862930246703</v>
      </c>
      <c r="L3137" s="31" t="s">
        <v>1242</v>
      </c>
      <c r="M3137" s="31">
        <f t="shared" si="119"/>
        <v>7.6149862930246703</v>
      </c>
      <c r="N3137" s="31">
        <f t="shared" si="117"/>
        <v>0</v>
      </c>
    </row>
    <row r="3138" spans="1:14" x14ac:dyDescent="0.45">
      <c r="A3138" s="31" t="str">
        <f t="shared" si="118"/>
        <v>E06000055_CIN episodes for children aged &lt;1 at 31st March 2019 with any abuse or neglect identified as a factor at CIN assessment (excluding looked after children)_Number</v>
      </c>
      <c r="B3138" s="31" t="s">
        <v>240</v>
      </c>
      <c r="C3138" s="31" t="s">
        <v>241</v>
      </c>
      <c r="D3138" s="31" t="s">
        <v>474</v>
      </c>
      <c r="E3138" s="31" t="s">
        <v>475</v>
      </c>
      <c r="F3138" s="31" t="s">
        <v>131</v>
      </c>
      <c r="G3138" s="31" t="s">
        <v>132</v>
      </c>
      <c r="H3138" s="31" t="s">
        <v>743</v>
      </c>
      <c r="I3138" s="31">
        <v>23</v>
      </c>
      <c r="J3138" s="31">
        <v>2310</v>
      </c>
      <c r="K3138" s="31">
        <v>9.9567099567099593</v>
      </c>
      <c r="L3138" s="31" t="s">
        <v>1321</v>
      </c>
      <c r="M3138" s="31">
        <f t="shared" si="119"/>
        <v>9.9567099567099593</v>
      </c>
      <c r="N3138" s="31">
        <f t="shared" si="117"/>
        <v>0</v>
      </c>
    </row>
    <row r="3139" spans="1:14" x14ac:dyDescent="0.45">
      <c r="A3139" s="31" t="str">
        <f t="shared" si="118"/>
        <v>E06000056_CIN episodes for children aged &lt;1 at 31st March 2019 with any abuse or neglect identified as a factor at CIN assessment (excluding looked after children)_Number</v>
      </c>
      <c r="B3139" s="31" t="s">
        <v>279</v>
      </c>
      <c r="C3139" s="31" t="s">
        <v>280</v>
      </c>
      <c r="D3139" s="31" t="s">
        <v>474</v>
      </c>
      <c r="E3139" s="31" t="s">
        <v>475</v>
      </c>
      <c r="F3139" s="31" t="s">
        <v>131</v>
      </c>
      <c r="G3139" s="31" t="s">
        <v>132</v>
      </c>
      <c r="H3139" s="31" t="s">
        <v>743</v>
      </c>
      <c r="I3139" s="31">
        <v>35</v>
      </c>
      <c r="J3139" s="31">
        <v>3291</v>
      </c>
      <c r="K3139" s="31">
        <v>10.635065329687</v>
      </c>
      <c r="L3139" s="31" t="s">
        <v>1325</v>
      </c>
      <c r="M3139" s="31">
        <f t="shared" si="119"/>
        <v>10.635065329687</v>
      </c>
      <c r="N3139" s="31">
        <f t="shared" ref="N3139:N3202" si="120">IF(OR(C3139="City of London",C3139="Isles of Scilly"),1,0)</f>
        <v>0</v>
      </c>
    </row>
    <row r="3140" spans="1:14" x14ac:dyDescent="0.45">
      <c r="A3140" s="31" t="str">
        <f t="shared" si="118"/>
        <v>E10000002_CIN episodes for children aged &lt;1 at 31st March 2019 with any abuse or neglect identified as a factor at CIN assessment (excluding looked after children)_Number</v>
      </c>
      <c r="B3140" s="31" t="s">
        <v>269</v>
      </c>
      <c r="C3140" s="31" t="s">
        <v>270</v>
      </c>
      <c r="D3140" s="31" t="s">
        <v>474</v>
      </c>
      <c r="E3140" s="31" t="s">
        <v>475</v>
      </c>
      <c r="F3140" s="31" t="s">
        <v>131</v>
      </c>
      <c r="G3140" s="31" t="s">
        <v>132</v>
      </c>
      <c r="H3140" s="31" t="s">
        <v>743</v>
      </c>
      <c r="I3140" s="31">
        <v>67</v>
      </c>
      <c r="J3140" s="31">
        <v>6048</v>
      </c>
      <c r="K3140" s="31">
        <v>11.078042328042301</v>
      </c>
      <c r="L3140" s="31" t="s">
        <v>1373</v>
      </c>
      <c r="M3140" s="31">
        <f t="shared" si="119"/>
        <v>11.078042328042301</v>
      </c>
      <c r="N3140" s="31">
        <f t="shared" si="120"/>
        <v>0</v>
      </c>
    </row>
    <row r="3141" spans="1:14" x14ac:dyDescent="0.45">
      <c r="A3141" s="31" t="str">
        <f t="shared" si="118"/>
        <v>E06000042_CIN episodes for children aged &lt;1 at 31st March 2019 with any abuse or neglect identified as a factor at CIN assessment (excluding looked after children)_Number</v>
      </c>
      <c r="B3141" s="31" t="s">
        <v>355</v>
      </c>
      <c r="C3141" s="31" t="s">
        <v>356</v>
      </c>
      <c r="D3141" s="31" t="s">
        <v>474</v>
      </c>
      <c r="E3141" s="31" t="s">
        <v>475</v>
      </c>
      <c r="F3141" s="31" t="s">
        <v>131</v>
      </c>
      <c r="G3141" s="31" t="s">
        <v>132</v>
      </c>
      <c r="H3141" s="31" t="s">
        <v>743</v>
      </c>
      <c r="I3141" s="31">
        <v>43</v>
      </c>
      <c r="J3141" s="31">
        <v>3567</v>
      </c>
      <c r="K3141" s="31">
        <v>12.054948135688299</v>
      </c>
      <c r="L3141" s="31" t="s">
        <v>1243</v>
      </c>
      <c r="M3141" s="31">
        <f t="shared" si="119"/>
        <v>12.054948135688299</v>
      </c>
      <c r="N3141" s="31">
        <f t="shared" si="120"/>
        <v>0</v>
      </c>
    </row>
    <row r="3142" spans="1:14" x14ac:dyDescent="0.45">
      <c r="A3142" s="31" t="str">
        <f t="shared" si="118"/>
        <v>E10000007_CIN episodes for children aged &lt;1 at 31st March 2019 with any abuse or neglect identified as a factor at CIN assessment (excluding looked after children)_Number</v>
      </c>
      <c r="B3142" s="31" t="s">
        <v>291</v>
      </c>
      <c r="C3142" s="31" t="s">
        <v>292</v>
      </c>
      <c r="D3142" s="31" t="s">
        <v>474</v>
      </c>
      <c r="E3142" s="31" t="s">
        <v>475</v>
      </c>
      <c r="F3142" s="31" t="s">
        <v>131</v>
      </c>
      <c r="G3142" s="31" t="s">
        <v>132</v>
      </c>
      <c r="H3142" s="31" t="s">
        <v>743</v>
      </c>
      <c r="I3142" s="31">
        <v>242</v>
      </c>
      <c r="J3142" s="31">
        <v>7585</v>
      </c>
      <c r="K3142" s="31">
        <v>31.905075807514802</v>
      </c>
      <c r="L3142" s="31" t="s">
        <v>1190</v>
      </c>
      <c r="M3142" s="31">
        <f t="shared" si="119"/>
        <v>31.905075807514802</v>
      </c>
      <c r="N3142" s="31">
        <f t="shared" si="120"/>
        <v>0</v>
      </c>
    </row>
    <row r="3143" spans="1:14" x14ac:dyDescent="0.45">
      <c r="A3143" s="31" t="str">
        <f t="shared" si="118"/>
        <v>E06000015_CIN episodes for children aged &lt;1 at 31st March 2019 with any abuse or neglect identified as a factor at CIN assessment (excluding looked after children)_Number</v>
      </c>
      <c r="B3143" s="31" t="s">
        <v>289</v>
      </c>
      <c r="C3143" s="31" t="s">
        <v>290</v>
      </c>
      <c r="D3143" s="31" t="s">
        <v>474</v>
      </c>
      <c r="E3143" s="31" t="s">
        <v>475</v>
      </c>
      <c r="F3143" s="31" t="s">
        <v>131</v>
      </c>
      <c r="G3143" s="31" t="s">
        <v>132</v>
      </c>
      <c r="H3143" s="31" t="s">
        <v>743</v>
      </c>
      <c r="I3143" s="31">
        <v>104</v>
      </c>
      <c r="J3143" s="31">
        <v>3169</v>
      </c>
      <c r="K3143" s="31">
        <v>32.817923635216196</v>
      </c>
      <c r="L3143" s="31" t="s">
        <v>1209</v>
      </c>
      <c r="M3143" s="31">
        <f t="shared" si="119"/>
        <v>32.817923635216196</v>
      </c>
      <c r="N3143" s="31">
        <f t="shared" si="120"/>
        <v>0</v>
      </c>
    </row>
    <row r="3144" spans="1:14" x14ac:dyDescent="0.45">
      <c r="A3144" s="31" t="str">
        <f t="shared" si="118"/>
        <v>E10000009_CIN episodes for children aged &lt;1 at 31st March 2019 with any abuse or neglect identified as a factor at CIN assessment (excluding looked after children)_Number</v>
      </c>
      <c r="B3144" s="31" t="s">
        <v>295</v>
      </c>
      <c r="C3144" s="31" t="s">
        <v>296</v>
      </c>
      <c r="D3144" s="31" t="s">
        <v>474</v>
      </c>
      <c r="E3144" s="31" t="s">
        <v>475</v>
      </c>
      <c r="F3144" s="31" t="s">
        <v>131</v>
      </c>
      <c r="G3144" s="31" t="s">
        <v>132</v>
      </c>
      <c r="H3144" s="31" t="s">
        <v>743</v>
      </c>
      <c r="I3144" s="31">
        <v>89</v>
      </c>
      <c r="J3144" s="31">
        <v>3260</v>
      </c>
      <c r="K3144" s="31">
        <v>27.300613496932499</v>
      </c>
      <c r="L3144" s="31" t="s">
        <v>1456</v>
      </c>
      <c r="M3144" s="31">
        <f t="shared" si="119"/>
        <v>27.300613496932499</v>
      </c>
      <c r="N3144" s="31">
        <f t="shared" si="120"/>
        <v>0</v>
      </c>
    </row>
    <row r="3145" spans="1:14" x14ac:dyDescent="0.45">
      <c r="A3145" s="31" t="str">
        <f t="shared" si="118"/>
        <v>E06000029_CIN episodes for children aged &lt;1 at 31st March 2019 with any abuse or neglect identified as a factor at CIN assessment (excluding looked after children)_Number</v>
      </c>
      <c r="B3145" s="31" t="s">
        <v>543</v>
      </c>
      <c r="C3145" s="31" t="s">
        <v>717</v>
      </c>
      <c r="D3145" s="31" t="s">
        <v>474</v>
      </c>
      <c r="E3145" s="31" t="s">
        <v>475</v>
      </c>
      <c r="F3145" s="31" t="s">
        <v>131</v>
      </c>
      <c r="G3145" s="31" t="s">
        <v>132</v>
      </c>
      <c r="H3145" s="31" t="s">
        <v>743</v>
      </c>
      <c r="I3145" s="31">
        <v>9</v>
      </c>
      <c r="J3145" s="31">
        <v>1529</v>
      </c>
      <c r="K3145" s="31">
        <v>5.8862001308044496</v>
      </c>
      <c r="L3145" s="31" t="s">
        <v>1310</v>
      </c>
      <c r="M3145" s="31">
        <f t="shared" si="119"/>
        <v>5.8862001308044496</v>
      </c>
      <c r="N3145" s="31">
        <f t="shared" si="120"/>
        <v>0</v>
      </c>
    </row>
    <row r="3146" spans="1:14" x14ac:dyDescent="0.45">
      <c r="A3146" s="31" t="str">
        <f t="shared" si="118"/>
        <v>E06000028_CIN episodes for children aged &lt;1 at 31st March 2019 with any abuse or neglect identified as a factor at CIN assessment (excluding looked after children)_Number</v>
      </c>
      <c r="B3146" s="31" t="s">
        <v>254</v>
      </c>
      <c r="C3146" s="31" t="s">
        <v>255</v>
      </c>
      <c r="D3146" s="31" t="s">
        <v>474</v>
      </c>
      <c r="E3146" s="31" t="s">
        <v>475</v>
      </c>
      <c r="F3146" s="31" t="s">
        <v>131</v>
      </c>
      <c r="G3146" s="31" t="s">
        <v>132</v>
      </c>
      <c r="H3146" s="31" t="s">
        <v>743</v>
      </c>
      <c r="I3146" s="31">
        <v>22</v>
      </c>
      <c r="J3146" s="31">
        <v>1996</v>
      </c>
      <c r="K3146" s="31">
        <v>11.022044088176401</v>
      </c>
      <c r="L3146" s="31" t="s">
        <v>1138</v>
      </c>
      <c r="M3146" s="31">
        <f t="shared" si="119"/>
        <v>11.022044088176401</v>
      </c>
      <c r="N3146" s="31">
        <f t="shared" si="120"/>
        <v>0</v>
      </c>
    </row>
    <row r="3147" spans="1:14" x14ac:dyDescent="0.45">
      <c r="A3147" s="31" t="str">
        <f t="shared" ref="A3147:A3210" si="121">CONCATENATE(B3147,"_",G3147,"_",H3147)</f>
        <v>E06000047_CIN episodes for children aged &lt;1 at 31st March 2019 with any abuse or neglect identified as a factor at CIN assessment (excluding looked after children)_Number</v>
      </c>
      <c r="B3147" s="31" t="s">
        <v>528</v>
      </c>
      <c r="C3147" s="31" t="s">
        <v>721</v>
      </c>
      <c r="D3147" s="31" t="s">
        <v>474</v>
      </c>
      <c r="E3147" s="31" t="s">
        <v>475</v>
      </c>
      <c r="F3147" s="31" t="s">
        <v>131</v>
      </c>
      <c r="G3147" s="31" t="s">
        <v>132</v>
      </c>
      <c r="H3147" s="31" t="s">
        <v>743</v>
      </c>
      <c r="I3147" s="31">
        <v>104</v>
      </c>
      <c r="J3147" s="31">
        <v>4989</v>
      </c>
      <c r="K3147" s="31">
        <v>20.845860893966702</v>
      </c>
      <c r="L3147" s="31" t="s">
        <v>1159</v>
      </c>
      <c r="M3147" s="31">
        <f t="shared" si="119"/>
        <v>20.845860893966702</v>
      </c>
      <c r="N3147" s="31">
        <f t="shared" si="120"/>
        <v>0</v>
      </c>
    </row>
    <row r="3148" spans="1:14" x14ac:dyDescent="0.45">
      <c r="A3148" s="31" t="str">
        <f t="shared" si="121"/>
        <v>E06000005_CIN episodes for children aged &lt;1 at 31st March 2019 with any abuse or neglect identified as a factor at CIN assessment (excluding looked after children)_Number</v>
      </c>
      <c r="B3148" s="31" t="s">
        <v>287</v>
      </c>
      <c r="C3148" s="31" t="s">
        <v>288</v>
      </c>
      <c r="D3148" s="31" t="s">
        <v>474</v>
      </c>
      <c r="E3148" s="31" t="s">
        <v>475</v>
      </c>
      <c r="F3148" s="31" t="s">
        <v>131</v>
      </c>
      <c r="G3148" s="31" t="s">
        <v>132</v>
      </c>
      <c r="H3148" s="31" t="s">
        <v>743</v>
      </c>
      <c r="I3148" s="31">
        <v>31</v>
      </c>
      <c r="J3148" s="31">
        <v>1134</v>
      </c>
      <c r="K3148" s="31">
        <v>27.336860670194</v>
      </c>
      <c r="L3148" s="31" t="s">
        <v>1456</v>
      </c>
      <c r="M3148" s="31">
        <f t="shared" ref="M3148:M3211" si="122">K3148</f>
        <v>27.336860670194</v>
      </c>
      <c r="N3148" s="31">
        <f t="shared" si="120"/>
        <v>0</v>
      </c>
    </row>
    <row r="3149" spans="1:14" x14ac:dyDescent="0.45">
      <c r="A3149" s="31" t="str">
        <f t="shared" si="121"/>
        <v>E10000011_CIN episodes for children aged &lt;1 at 31st March 2019 with any abuse or neglect identified as a factor at CIN assessment (excluding looked after children)_Number</v>
      </c>
      <c r="B3149" s="31" t="s">
        <v>299</v>
      </c>
      <c r="C3149" s="31" t="s">
        <v>300</v>
      </c>
      <c r="D3149" s="31" t="s">
        <v>474</v>
      </c>
      <c r="E3149" s="31" t="s">
        <v>475</v>
      </c>
      <c r="F3149" s="31" t="s">
        <v>131</v>
      </c>
      <c r="G3149" s="31" t="s">
        <v>132</v>
      </c>
      <c r="H3149" s="31" t="s">
        <v>743</v>
      </c>
      <c r="I3149" s="31">
        <v>100</v>
      </c>
      <c r="J3149" s="31">
        <v>5005</v>
      </c>
      <c r="K3149" s="31">
        <v>19.98001998002</v>
      </c>
      <c r="L3149" s="31" t="s">
        <v>1213</v>
      </c>
      <c r="M3149" s="31">
        <f t="shared" si="122"/>
        <v>19.98001998002</v>
      </c>
      <c r="N3149" s="31">
        <f t="shared" si="120"/>
        <v>0</v>
      </c>
    </row>
    <row r="3150" spans="1:14" x14ac:dyDescent="0.45">
      <c r="A3150" s="31" t="str">
        <f t="shared" si="121"/>
        <v>E06000043_CIN episodes for children aged &lt;1 at 31st March 2019 with any abuse or neglect identified as a factor at CIN assessment (excluding looked after children)_Number</v>
      </c>
      <c r="B3150" s="31" t="s">
        <v>263</v>
      </c>
      <c r="C3150" s="31" t="s">
        <v>264</v>
      </c>
      <c r="D3150" s="31" t="s">
        <v>474</v>
      </c>
      <c r="E3150" s="31" t="s">
        <v>475</v>
      </c>
      <c r="F3150" s="31" t="s">
        <v>131</v>
      </c>
      <c r="G3150" s="31" t="s">
        <v>132</v>
      </c>
      <c r="H3150" s="31" t="s">
        <v>743</v>
      </c>
      <c r="I3150" s="31">
        <v>68</v>
      </c>
      <c r="J3150" s="31">
        <v>2611</v>
      </c>
      <c r="K3150" s="31">
        <v>26.0436614324014</v>
      </c>
      <c r="L3150" s="31" t="s">
        <v>1144</v>
      </c>
      <c r="M3150" s="31">
        <f t="shared" si="122"/>
        <v>26.0436614324014</v>
      </c>
      <c r="N3150" s="31">
        <f t="shared" si="120"/>
        <v>0</v>
      </c>
    </row>
    <row r="3151" spans="1:14" x14ac:dyDescent="0.45">
      <c r="A3151" s="31" t="str">
        <f t="shared" si="121"/>
        <v>E10000014_CIN episodes for children aged &lt;1 at 31st March 2019 with any abuse or neglect identified as a factor at CIN assessment (excluding looked after children)_Number</v>
      </c>
      <c r="B3151" s="31" t="s">
        <v>309</v>
      </c>
      <c r="C3151" s="31" t="s">
        <v>310</v>
      </c>
      <c r="D3151" s="31" t="s">
        <v>474</v>
      </c>
      <c r="E3151" s="31" t="s">
        <v>475</v>
      </c>
      <c r="F3151" s="31" t="s">
        <v>131</v>
      </c>
      <c r="G3151" s="31" t="s">
        <v>132</v>
      </c>
      <c r="H3151" s="31" t="s">
        <v>743</v>
      </c>
      <c r="I3151" s="31">
        <v>242</v>
      </c>
      <c r="J3151" s="31">
        <v>13542</v>
      </c>
      <c r="K3151" s="31">
        <v>17.870329345739201</v>
      </c>
      <c r="L3151" s="31" t="s">
        <v>1255</v>
      </c>
      <c r="M3151" s="31">
        <f t="shared" si="122"/>
        <v>17.870329345739201</v>
      </c>
      <c r="N3151" s="31">
        <f t="shared" si="120"/>
        <v>0</v>
      </c>
    </row>
    <row r="3152" spans="1:14" x14ac:dyDescent="0.45">
      <c r="A3152" s="31" t="str">
        <f t="shared" si="121"/>
        <v>E06000044_CIN episodes for children aged &lt;1 at 31st March 2019 with any abuse or neglect identified as a factor at CIN assessment (excluding looked after children)_Number</v>
      </c>
      <c r="B3152" s="31" t="s">
        <v>383</v>
      </c>
      <c r="C3152" s="31" t="s">
        <v>384</v>
      </c>
      <c r="D3152" s="31" t="s">
        <v>474</v>
      </c>
      <c r="E3152" s="31" t="s">
        <v>475</v>
      </c>
      <c r="F3152" s="31" t="s">
        <v>131</v>
      </c>
      <c r="G3152" s="31" t="s">
        <v>132</v>
      </c>
      <c r="H3152" s="31" t="s">
        <v>743</v>
      </c>
      <c r="I3152" s="31">
        <v>81</v>
      </c>
      <c r="J3152" s="31">
        <v>2406</v>
      </c>
      <c r="K3152" s="31">
        <v>33.665835411471299</v>
      </c>
      <c r="L3152" s="31" t="s">
        <v>1401</v>
      </c>
      <c r="M3152" s="31">
        <f t="shared" si="122"/>
        <v>33.665835411471299</v>
      </c>
      <c r="N3152" s="31">
        <f t="shared" si="120"/>
        <v>0</v>
      </c>
    </row>
    <row r="3153" spans="1:14" x14ac:dyDescent="0.45">
      <c r="A3153" s="31" t="str">
        <f t="shared" si="121"/>
        <v>E06000045_CIN episodes for children aged &lt;1 at 31st March 2019 with any abuse or neglect identified as a factor at CIN assessment (excluding looked after children)_Number</v>
      </c>
      <c r="B3153" s="31" t="s">
        <v>577</v>
      </c>
      <c r="C3153" s="31" t="s">
        <v>729</v>
      </c>
      <c r="D3153" s="31" t="s">
        <v>474</v>
      </c>
      <c r="E3153" s="31" t="s">
        <v>475</v>
      </c>
      <c r="F3153" s="31" t="s">
        <v>131</v>
      </c>
      <c r="G3153" s="31" t="s">
        <v>132</v>
      </c>
      <c r="H3153" s="31" t="s">
        <v>743</v>
      </c>
      <c r="I3153" s="31">
        <v>83</v>
      </c>
      <c r="J3153" s="31">
        <v>3058</v>
      </c>
      <c r="K3153" s="31">
        <v>27.141922825376099</v>
      </c>
      <c r="L3153" s="31" t="s">
        <v>1460</v>
      </c>
      <c r="M3153" s="31">
        <f t="shared" si="122"/>
        <v>27.141922825376099</v>
      </c>
      <c r="N3153" s="31">
        <f t="shared" si="120"/>
        <v>0</v>
      </c>
    </row>
    <row r="3154" spans="1:14" x14ac:dyDescent="0.45">
      <c r="A3154" s="31" t="str">
        <f t="shared" si="121"/>
        <v>E10000018_CIN episodes for children aged &lt;1 at 31st March 2019 with any abuse or neglect identified as a factor at CIN assessment (excluding looked after children)_Number</v>
      </c>
      <c r="B3154" s="31" t="s">
        <v>552</v>
      </c>
      <c r="C3154" s="31" t="s">
        <v>553</v>
      </c>
      <c r="D3154" s="31" t="s">
        <v>474</v>
      </c>
      <c r="E3154" s="31" t="s">
        <v>475</v>
      </c>
      <c r="F3154" s="31" t="s">
        <v>131</v>
      </c>
      <c r="G3154" s="31" t="s">
        <v>132</v>
      </c>
      <c r="H3154" s="31" t="s">
        <v>743</v>
      </c>
      <c r="I3154" s="31">
        <v>44</v>
      </c>
      <c r="J3154" s="31">
        <v>6983</v>
      </c>
      <c r="K3154" s="31">
        <v>6.30101675497637</v>
      </c>
      <c r="L3154" s="31" t="s">
        <v>1350</v>
      </c>
      <c r="M3154" s="31">
        <f t="shared" si="122"/>
        <v>6.30101675497637</v>
      </c>
      <c r="N3154" s="31">
        <f t="shared" si="120"/>
        <v>0</v>
      </c>
    </row>
    <row r="3155" spans="1:14" x14ac:dyDescent="0.45">
      <c r="A3155" s="31" t="str">
        <f t="shared" si="121"/>
        <v>E06000016_CIN episodes for children aged &lt;1 at 31st March 2019 with any abuse or neglect identified as a factor at CIN assessment (excluding looked after children)_Number</v>
      </c>
      <c r="B3155" s="31" t="s">
        <v>341</v>
      </c>
      <c r="C3155" s="31" t="s">
        <v>342</v>
      </c>
      <c r="D3155" s="31" t="s">
        <v>474</v>
      </c>
      <c r="E3155" s="31" t="s">
        <v>475</v>
      </c>
      <c r="F3155" s="31" t="s">
        <v>131</v>
      </c>
      <c r="G3155" s="31" t="s">
        <v>132</v>
      </c>
      <c r="H3155" s="31" t="s">
        <v>743</v>
      </c>
      <c r="I3155" s="31">
        <v>77</v>
      </c>
      <c r="J3155" s="31">
        <v>4815</v>
      </c>
      <c r="K3155" s="31">
        <v>15.9916926272066</v>
      </c>
      <c r="L3155" s="31" t="s">
        <v>1201</v>
      </c>
      <c r="M3155" s="31">
        <f t="shared" si="122"/>
        <v>15.9916926272066</v>
      </c>
      <c r="N3155" s="31">
        <f t="shared" si="120"/>
        <v>0</v>
      </c>
    </row>
    <row r="3156" spans="1:14" x14ac:dyDescent="0.45">
      <c r="A3156" s="31" t="str">
        <f t="shared" si="121"/>
        <v>E06000017_CIN episodes for children aged &lt;1 at 31st March 2019 with any abuse or neglect identified as a factor at CIN assessment (excluding looked after children)_Number</v>
      </c>
      <c r="B3156" s="31" t="s">
        <v>548</v>
      </c>
      <c r="C3156" s="31" t="s">
        <v>728</v>
      </c>
      <c r="D3156" s="31" t="s">
        <v>474</v>
      </c>
      <c r="E3156" s="31" t="s">
        <v>475</v>
      </c>
      <c r="F3156" s="31" t="s">
        <v>131</v>
      </c>
      <c r="G3156" s="31" t="s">
        <v>132</v>
      </c>
      <c r="H3156" s="31" t="s">
        <v>743</v>
      </c>
      <c r="I3156" s="31" t="s">
        <v>1280</v>
      </c>
      <c r="J3156" s="31">
        <v>349</v>
      </c>
      <c r="K3156" s="31" t="s">
        <v>1280</v>
      </c>
      <c r="L3156" s="31" t="s">
        <v>70</v>
      </c>
      <c r="M3156" s="31" t="s">
        <v>70</v>
      </c>
      <c r="N3156" s="31">
        <f t="shared" si="120"/>
        <v>0</v>
      </c>
    </row>
    <row r="3157" spans="1:14" x14ac:dyDescent="0.45">
      <c r="A3157" s="31" t="str">
        <f t="shared" si="121"/>
        <v>E10000028_CIN episodes for children aged &lt;1 at 31st March 2019 with any abuse or neglect identified as a factor at CIN assessment (excluding looked after children)_Number</v>
      </c>
      <c r="B3157" s="31" t="s">
        <v>418</v>
      </c>
      <c r="C3157" s="31" t="s">
        <v>419</v>
      </c>
      <c r="D3157" s="31" t="s">
        <v>474</v>
      </c>
      <c r="E3157" s="31" t="s">
        <v>475</v>
      </c>
      <c r="F3157" s="31" t="s">
        <v>131</v>
      </c>
      <c r="G3157" s="31" t="s">
        <v>132</v>
      </c>
      <c r="H3157" s="31" t="s">
        <v>743</v>
      </c>
      <c r="I3157" s="31">
        <v>146</v>
      </c>
      <c r="J3157" s="31">
        <v>8423</v>
      </c>
      <c r="K3157" s="31">
        <v>17.3334916300605</v>
      </c>
      <c r="L3157" s="31" t="s">
        <v>1222</v>
      </c>
      <c r="M3157" s="31">
        <f t="shared" si="122"/>
        <v>17.3334916300605</v>
      </c>
      <c r="N3157" s="31">
        <f t="shared" si="120"/>
        <v>0</v>
      </c>
    </row>
    <row r="3158" spans="1:14" x14ac:dyDescent="0.45">
      <c r="A3158" s="31" t="str">
        <f t="shared" si="121"/>
        <v>E06000021_CIN episodes for children aged &lt;1 at 31st March 2019 with any abuse or neglect identified as a factor at CIN assessment (excluding looked after children)_Number</v>
      </c>
      <c r="B3158" s="31" t="s">
        <v>424</v>
      </c>
      <c r="C3158" s="31" t="s">
        <v>425</v>
      </c>
      <c r="D3158" s="31" t="s">
        <v>474</v>
      </c>
      <c r="E3158" s="31" t="s">
        <v>475</v>
      </c>
      <c r="F3158" s="31" t="s">
        <v>131</v>
      </c>
      <c r="G3158" s="31" t="s">
        <v>132</v>
      </c>
      <c r="H3158" s="31" t="s">
        <v>743</v>
      </c>
      <c r="I3158" s="31">
        <v>84</v>
      </c>
      <c r="J3158" s="31">
        <v>3239</v>
      </c>
      <c r="K3158" s="31">
        <v>25.933930225378202</v>
      </c>
      <c r="L3158" s="31" t="s">
        <v>1281</v>
      </c>
      <c r="M3158" s="31">
        <f t="shared" si="122"/>
        <v>25.933930225378202</v>
      </c>
      <c r="N3158" s="31">
        <f t="shared" si="120"/>
        <v>0</v>
      </c>
    </row>
    <row r="3159" spans="1:14" x14ac:dyDescent="0.45">
      <c r="A3159" s="31" t="str">
        <f t="shared" si="121"/>
        <v>E06000054_CIN episodes for children aged &lt;1 at 31st March 2019 with any abuse or neglect identified as a factor at CIN assessment (excluding looked after children)_Number</v>
      </c>
      <c r="B3159" s="31" t="s">
        <v>462</v>
      </c>
      <c r="C3159" s="31" t="s">
        <v>463</v>
      </c>
      <c r="D3159" s="31" t="s">
        <v>474</v>
      </c>
      <c r="E3159" s="31" t="s">
        <v>475</v>
      </c>
      <c r="F3159" s="31" t="s">
        <v>131</v>
      </c>
      <c r="G3159" s="31" t="s">
        <v>132</v>
      </c>
      <c r="H3159" s="31" t="s">
        <v>743</v>
      </c>
      <c r="I3159" s="31">
        <v>121</v>
      </c>
      <c r="J3159" s="31">
        <v>5003</v>
      </c>
      <c r="K3159" s="31">
        <v>24.185488706775899</v>
      </c>
      <c r="L3159" s="31" t="s">
        <v>1115</v>
      </c>
      <c r="M3159" s="31">
        <f t="shared" si="122"/>
        <v>24.185488706775899</v>
      </c>
      <c r="N3159" s="31">
        <f t="shared" si="120"/>
        <v>0</v>
      </c>
    </row>
    <row r="3160" spans="1:14" x14ac:dyDescent="0.45">
      <c r="A3160" s="31" t="str">
        <f t="shared" si="121"/>
        <v>E06000030_CIN episodes for children aged &lt;1 at 31st March 2019 with any abuse or neglect identified as a factor at CIN assessment (excluding looked after children)_Number</v>
      </c>
      <c r="B3160" s="31" t="s">
        <v>434</v>
      </c>
      <c r="C3160" s="31" t="s">
        <v>435</v>
      </c>
      <c r="D3160" s="31" t="s">
        <v>474</v>
      </c>
      <c r="E3160" s="31" t="s">
        <v>475</v>
      </c>
      <c r="F3160" s="31" t="s">
        <v>131</v>
      </c>
      <c r="G3160" s="31" t="s">
        <v>132</v>
      </c>
      <c r="H3160" s="31" t="s">
        <v>743</v>
      </c>
      <c r="I3160" s="31">
        <v>52</v>
      </c>
      <c r="J3160" s="31">
        <v>2785</v>
      </c>
      <c r="K3160" s="31">
        <v>18.671454219030501</v>
      </c>
      <c r="L3160" s="31" t="s">
        <v>1247</v>
      </c>
      <c r="M3160" s="31">
        <f t="shared" si="122"/>
        <v>18.671454219030501</v>
      </c>
      <c r="N3160" s="31">
        <f t="shared" si="120"/>
        <v>0</v>
      </c>
    </row>
    <row r="3161" spans="1:14" x14ac:dyDescent="0.45">
      <c r="A3161" s="31" t="str">
        <f t="shared" si="121"/>
        <v>E06000036_CIN episodes for children aged &lt;1 at 31st March 2019 with any abuse or neglect identified as a factor at CIN assessment (excluding looked after children)_Number</v>
      </c>
      <c r="B3161" s="31" t="s">
        <v>257</v>
      </c>
      <c r="C3161" s="31" t="s">
        <v>258</v>
      </c>
      <c r="D3161" s="31" t="s">
        <v>474</v>
      </c>
      <c r="E3161" s="31" t="s">
        <v>475</v>
      </c>
      <c r="F3161" s="31" t="s">
        <v>131</v>
      </c>
      <c r="G3161" s="31" t="s">
        <v>132</v>
      </c>
      <c r="H3161" s="31" t="s">
        <v>743</v>
      </c>
      <c r="I3161" s="31">
        <v>19</v>
      </c>
      <c r="J3161" s="31">
        <v>1442</v>
      </c>
      <c r="K3161" s="31">
        <v>13.1761442441054</v>
      </c>
      <c r="L3161" s="31" t="s">
        <v>1137</v>
      </c>
      <c r="M3161" s="31">
        <f t="shared" si="122"/>
        <v>13.1761442441054</v>
      </c>
      <c r="N3161" s="31">
        <f t="shared" si="120"/>
        <v>0</v>
      </c>
    </row>
    <row r="3162" spans="1:14" x14ac:dyDescent="0.45">
      <c r="A3162" s="31" t="str">
        <f t="shared" si="121"/>
        <v>E06000040_CIN episodes for children aged &lt;1 at 31st March 2019 with any abuse or neglect identified as a factor at CIN assessment (excluding looked after children)_Number</v>
      </c>
      <c r="B3162" s="31" t="s">
        <v>555</v>
      </c>
      <c r="C3162" s="31" t="s">
        <v>727</v>
      </c>
      <c r="D3162" s="31" t="s">
        <v>474</v>
      </c>
      <c r="E3162" s="31" t="s">
        <v>475</v>
      </c>
      <c r="F3162" s="31" t="s">
        <v>131</v>
      </c>
      <c r="G3162" s="31" t="s">
        <v>132</v>
      </c>
      <c r="H3162" s="31" t="s">
        <v>743</v>
      </c>
      <c r="I3162" s="31">
        <v>12</v>
      </c>
      <c r="J3162" s="31">
        <v>1648</v>
      </c>
      <c r="K3162" s="31">
        <v>7.2815533980582501</v>
      </c>
      <c r="L3162" s="31" t="s">
        <v>1299</v>
      </c>
      <c r="M3162" s="31">
        <f t="shared" si="122"/>
        <v>7.2815533980582501</v>
      </c>
      <c r="N3162" s="31">
        <f t="shared" si="120"/>
        <v>0</v>
      </c>
    </row>
    <row r="3163" spans="1:14" x14ac:dyDescent="0.45">
      <c r="A3163" s="31" t="str">
        <f t="shared" si="121"/>
        <v>E06000037_CIN episodes for children aged &lt;1 at 31st March 2019 with any abuse or neglect identified as a factor at CIN assessment (excluding looked after children)_Number</v>
      </c>
      <c r="B3163" s="31" t="s">
        <v>456</v>
      </c>
      <c r="C3163" s="31" t="s">
        <v>457</v>
      </c>
      <c r="D3163" s="31" t="s">
        <v>474</v>
      </c>
      <c r="E3163" s="31" t="s">
        <v>475</v>
      </c>
      <c r="F3163" s="31" t="s">
        <v>131</v>
      </c>
      <c r="G3163" s="31" t="s">
        <v>132</v>
      </c>
      <c r="H3163" s="31" t="s">
        <v>743</v>
      </c>
      <c r="I3163" s="31">
        <v>13</v>
      </c>
      <c r="J3163" s="31">
        <v>1693</v>
      </c>
      <c r="K3163" s="31">
        <v>7.6786769049025398</v>
      </c>
      <c r="L3163" s="31" t="s">
        <v>1305</v>
      </c>
      <c r="M3163" s="31">
        <f t="shared" si="122"/>
        <v>7.6786769049025398</v>
      </c>
      <c r="N3163" s="31">
        <f t="shared" si="120"/>
        <v>0</v>
      </c>
    </row>
    <row r="3164" spans="1:14" x14ac:dyDescent="0.45">
      <c r="A3164" s="31" t="str">
        <f t="shared" si="121"/>
        <v>E06000038_CIN episodes for children aged &lt;1 at 31st March 2019 with any abuse or neglect identified as a factor at CIN assessment (excluding looked after children)_Number</v>
      </c>
      <c r="B3164" s="31" t="s">
        <v>557</v>
      </c>
      <c r="C3164" s="31" t="s">
        <v>726</v>
      </c>
      <c r="D3164" s="31" t="s">
        <v>474</v>
      </c>
      <c r="E3164" s="31" t="s">
        <v>475</v>
      </c>
      <c r="F3164" s="31" t="s">
        <v>131</v>
      </c>
      <c r="G3164" s="31" t="s">
        <v>132</v>
      </c>
      <c r="H3164" s="31" t="s">
        <v>743</v>
      </c>
      <c r="I3164" s="31">
        <v>36</v>
      </c>
      <c r="J3164" s="31">
        <v>2249</v>
      </c>
      <c r="K3164" s="31">
        <v>16.007114273010199</v>
      </c>
      <c r="L3164" s="31" t="s">
        <v>1201</v>
      </c>
      <c r="M3164" s="31">
        <f t="shared" si="122"/>
        <v>16.007114273010199</v>
      </c>
      <c r="N3164" s="31">
        <f t="shared" si="120"/>
        <v>0</v>
      </c>
    </row>
    <row r="3165" spans="1:14" x14ac:dyDescent="0.45">
      <c r="A3165" s="31" t="str">
        <f t="shared" si="121"/>
        <v>E06000039_CIN episodes for children aged &lt;1 at 31st March 2019 with any abuse or neglect identified as a factor at CIN assessment (excluding looked after children)_Number</v>
      </c>
      <c r="B3165" s="31" t="s">
        <v>404</v>
      </c>
      <c r="C3165" s="31" t="s">
        <v>405</v>
      </c>
      <c r="D3165" s="31" t="s">
        <v>474</v>
      </c>
      <c r="E3165" s="31" t="s">
        <v>475</v>
      </c>
      <c r="F3165" s="31" t="s">
        <v>131</v>
      </c>
      <c r="G3165" s="31" t="s">
        <v>132</v>
      </c>
      <c r="H3165" s="31" t="s">
        <v>743</v>
      </c>
      <c r="I3165" s="31">
        <v>30</v>
      </c>
      <c r="J3165" s="31">
        <v>2451</v>
      </c>
      <c r="K3165" s="31">
        <v>12.2399020807834</v>
      </c>
      <c r="L3165" s="31" t="s">
        <v>1215</v>
      </c>
      <c r="M3165" s="31">
        <f t="shared" si="122"/>
        <v>12.2399020807834</v>
      </c>
      <c r="N3165" s="31">
        <f t="shared" si="120"/>
        <v>0</v>
      </c>
    </row>
    <row r="3166" spans="1:14" x14ac:dyDescent="0.45">
      <c r="A3166" s="31" t="str">
        <f t="shared" si="121"/>
        <v>E06000041_CIN episodes for children aged &lt;1 at 31st March 2019 with any abuse or neglect identified as a factor at CIN assessment (excluding looked after children)_Number</v>
      </c>
      <c r="B3166" s="31" t="s">
        <v>466</v>
      </c>
      <c r="C3166" s="31" t="s">
        <v>467</v>
      </c>
      <c r="D3166" s="31" t="s">
        <v>474</v>
      </c>
      <c r="E3166" s="31" t="s">
        <v>475</v>
      </c>
      <c r="F3166" s="31" t="s">
        <v>131</v>
      </c>
      <c r="G3166" s="31" t="s">
        <v>132</v>
      </c>
      <c r="H3166" s="31" t="s">
        <v>743</v>
      </c>
      <c r="I3166" s="31">
        <v>22</v>
      </c>
      <c r="J3166" s="31">
        <v>1714</v>
      </c>
      <c r="K3166" s="31">
        <v>12.835472578763101</v>
      </c>
      <c r="L3166" s="31" t="s">
        <v>1124</v>
      </c>
      <c r="M3166" s="31">
        <f t="shared" si="122"/>
        <v>12.835472578763101</v>
      </c>
      <c r="N3166" s="31">
        <f t="shared" si="120"/>
        <v>0</v>
      </c>
    </row>
    <row r="3167" spans="1:14" x14ac:dyDescent="0.45">
      <c r="A3167" s="31" t="str">
        <f t="shared" si="121"/>
        <v>E10000003_CIN episodes for children aged &lt;1 at 31st March 2019 with any abuse or neglect identified as a factor at CIN assessment (excluding looked after children)_Number</v>
      </c>
      <c r="B3167" s="31" t="s">
        <v>275</v>
      </c>
      <c r="C3167" s="31" t="s">
        <v>276</v>
      </c>
      <c r="D3167" s="31" t="s">
        <v>474</v>
      </c>
      <c r="E3167" s="31" t="s">
        <v>475</v>
      </c>
      <c r="F3167" s="31" t="s">
        <v>131</v>
      </c>
      <c r="G3167" s="31" t="s">
        <v>132</v>
      </c>
      <c r="H3167" s="31" t="s">
        <v>743</v>
      </c>
      <c r="I3167" s="31">
        <v>114</v>
      </c>
      <c r="J3167" s="31">
        <v>6952</v>
      </c>
      <c r="K3167" s="31">
        <v>16.398158803222099</v>
      </c>
      <c r="L3167" s="31" t="s">
        <v>1221</v>
      </c>
      <c r="M3167" s="31">
        <f t="shared" si="122"/>
        <v>16.398158803222099</v>
      </c>
      <c r="N3167" s="31">
        <f t="shared" si="120"/>
        <v>0</v>
      </c>
    </row>
    <row r="3168" spans="1:14" x14ac:dyDescent="0.45">
      <c r="A3168" s="31" t="str">
        <f t="shared" si="121"/>
        <v>E06000031_CIN episodes for children aged &lt;1 at 31st March 2019 with any abuse or neglect identified as a factor at CIN assessment (excluding looked after children)_Number</v>
      </c>
      <c r="B3168" s="31" t="s">
        <v>379</v>
      </c>
      <c r="C3168" s="31" t="s">
        <v>380</v>
      </c>
      <c r="D3168" s="31" t="s">
        <v>474</v>
      </c>
      <c r="E3168" s="31" t="s">
        <v>475</v>
      </c>
      <c r="F3168" s="31" t="s">
        <v>131</v>
      </c>
      <c r="G3168" s="31" t="s">
        <v>132</v>
      </c>
      <c r="H3168" s="31" t="s">
        <v>743</v>
      </c>
      <c r="I3168" s="31">
        <v>53</v>
      </c>
      <c r="J3168" s="31">
        <v>3030</v>
      </c>
      <c r="K3168" s="31">
        <v>17.491749174917501</v>
      </c>
      <c r="L3168" s="31" t="s">
        <v>1120</v>
      </c>
      <c r="M3168" s="31">
        <f t="shared" si="122"/>
        <v>17.491749174917501</v>
      </c>
      <c r="N3168" s="31">
        <f t="shared" si="120"/>
        <v>0</v>
      </c>
    </row>
    <row r="3169" spans="1:14" x14ac:dyDescent="0.45">
      <c r="A3169" s="31" t="str">
        <f t="shared" si="121"/>
        <v>E06000006_CIN episodes for children aged &lt;1 at 31st March 2019 with any abuse or neglect identified as a factor at CIN assessment (excluding looked after children)_Number</v>
      </c>
      <c r="B3169" s="31" t="s">
        <v>531</v>
      </c>
      <c r="C3169" s="31" t="s">
        <v>722</v>
      </c>
      <c r="D3169" s="31" t="s">
        <v>474</v>
      </c>
      <c r="E3169" s="31" t="s">
        <v>475</v>
      </c>
      <c r="F3169" s="31" t="s">
        <v>131</v>
      </c>
      <c r="G3169" s="31" t="s">
        <v>132</v>
      </c>
      <c r="H3169" s="31" t="s">
        <v>743</v>
      </c>
      <c r="I3169" s="31">
        <v>53</v>
      </c>
      <c r="J3169" s="31">
        <v>1451</v>
      </c>
      <c r="K3169" s="31">
        <v>36.526533425224002</v>
      </c>
      <c r="L3169" s="31" t="s">
        <v>1461</v>
      </c>
      <c r="M3169" s="31">
        <f t="shared" si="122"/>
        <v>36.526533425224002</v>
      </c>
      <c r="N3169" s="31">
        <f t="shared" si="120"/>
        <v>0</v>
      </c>
    </row>
    <row r="3170" spans="1:14" x14ac:dyDescent="0.45">
      <c r="A3170" s="31" t="str">
        <f t="shared" si="121"/>
        <v>E06000007_CIN episodes for children aged &lt;1 at 31st March 2019 with any abuse or neglect identified as a factor at CIN assessment (excluding looked after children)_Number</v>
      </c>
      <c r="B3170" s="31" t="s">
        <v>452</v>
      </c>
      <c r="C3170" s="31" t="s">
        <v>453</v>
      </c>
      <c r="D3170" s="31" t="s">
        <v>474</v>
      </c>
      <c r="E3170" s="31" t="s">
        <v>475</v>
      </c>
      <c r="F3170" s="31" t="s">
        <v>131</v>
      </c>
      <c r="G3170" s="31" t="s">
        <v>132</v>
      </c>
      <c r="H3170" s="31" t="s">
        <v>743</v>
      </c>
      <c r="I3170" s="31">
        <v>49</v>
      </c>
      <c r="J3170" s="31">
        <v>2229</v>
      </c>
      <c r="K3170" s="31">
        <v>21.9829519964109</v>
      </c>
      <c r="L3170" s="31" t="s">
        <v>1261</v>
      </c>
      <c r="M3170" s="31">
        <f t="shared" si="122"/>
        <v>21.9829519964109</v>
      </c>
      <c r="N3170" s="31">
        <f t="shared" si="120"/>
        <v>0</v>
      </c>
    </row>
    <row r="3171" spans="1:14" x14ac:dyDescent="0.45">
      <c r="A3171" s="31" t="str">
        <f t="shared" si="121"/>
        <v>E10000008_CIN episodes for children aged &lt;1 at 31st March 2019 with any abuse or neglect identified as a factor at CIN assessment (excluding looked after children)_Number</v>
      </c>
      <c r="B3171" s="31" t="s">
        <v>504</v>
      </c>
      <c r="C3171" s="31" t="s">
        <v>505</v>
      </c>
      <c r="D3171" s="31" t="s">
        <v>474</v>
      </c>
      <c r="E3171" s="31" t="s">
        <v>475</v>
      </c>
      <c r="F3171" s="31" t="s">
        <v>131</v>
      </c>
      <c r="G3171" s="31" t="s">
        <v>132</v>
      </c>
      <c r="H3171" s="31" t="s">
        <v>743</v>
      </c>
      <c r="I3171" s="31">
        <v>105</v>
      </c>
      <c r="J3171" s="31">
        <v>6781</v>
      </c>
      <c r="K3171" s="31">
        <v>15.484441822739999</v>
      </c>
      <c r="L3171" s="31" t="s">
        <v>1224</v>
      </c>
      <c r="M3171" s="31">
        <f t="shared" si="122"/>
        <v>15.484441822739999</v>
      </c>
      <c r="N3171" s="31">
        <f t="shared" si="120"/>
        <v>0</v>
      </c>
    </row>
    <row r="3172" spans="1:14" x14ac:dyDescent="0.45">
      <c r="A3172" s="31" t="str">
        <f t="shared" si="121"/>
        <v>E06000026_CIN episodes for children aged &lt;1 at 31st March 2019 with any abuse or neglect identified as a factor at CIN assessment (excluding looked after children)_Number</v>
      </c>
      <c r="B3172" s="31" t="s">
        <v>381</v>
      </c>
      <c r="C3172" s="31" t="s">
        <v>382</v>
      </c>
      <c r="D3172" s="31" t="s">
        <v>474</v>
      </c>
      <c r="E3172" s="31" t="s">
        <v>475</v>
      </c>
      <c r="F3172" s="31" t="s">
        <v>131</v>
      </c>
      <c r="G3172" s="31" t="s">
        <v>132</v>
      </c>
      <c r="H3172" s="31" t="s">
        <v>743</v>
      </c>
      <c r="I3172" s="31">
        <v>107</v>
      </c>
      <c r="J3172" s="31">
        <v>2827</v>
      </c>
      <c r="K3172" s="31">
        <v>37.849310222851102</v>
      </c>
      <c r="L3172" s="31" t="s">
        <v>1462</v>
      </c>
      <c r="M3172" s="31">
        <f t="shared" si="122"/>
        <v>37.849310222851102</v>
      </c>
      <c r="N3172" s="31">
        <f t="shared" si="120"/>
        <v>0</v>
      </c>
    </row>
    <row r="3173" spans="1:14" x14ac:dyDescent="0.45">
      <c r="A3173" s="31" t="str">
        <f t="shared" si="121"/>
        <v>E06000027_CIN episodes for children aged &lt;1 at 31st March 2019 with any abuse or neglect identified as a factor at CIN assessment (excluding looked after children)_Number</v>
      </c>
      <c r="B3173" s="31" t="s">
        <v>438</v>
      </c>
      <c r="C3173" s="31" t="s">
        <v>439</v>
      </c>
      <c r="D3173" s="31" t="s">
        <v>474</v>
      </c>
      <c r="E3173" s="31" t="s">
        <v>475</v>
      </c>
      <c r="F3173" s="31" t="s">
        <v>131</v>
      </c>
      <c r="G3173" s="31" t="s">
        <v>132</v>
      </c>
      <c r="H3173" s="31" t="s">
        <v>743</v>
      </c>
      <c r="I3173" s="31">
        <v>33</v>
      </c>
      <c r="J3173" s="31">
        <v>1247</v>
      </c>
      <c r="K3173" s="31">
        <v>26.463512429831599</v>
      </c>
      <c r="L3173" s="31" t="s">
        <v>1289</v>
      </c>
      <c r="M3173" s="31">
        <f t="shared" si="122"/>
        <v>26.463512429831599</v>
      </c>
      <c r="N3173" s="31">
        <f t="shared" si="120"/>
        <v>0</v>
      </c>
    </row>
    <row r="3174" spans="1:14" x14ac:dyDescent="0.45">
      <c r="A3174" s="31" t="str">
        <f t="shared" si="121"/>
        <v>E10000012_CIN episodes for children aged &lt;1 at 31st March 2019 with any abuse or neglect identified as a factor at CIN assessment (excluding looked after children)_Number</v>
      </c>
      <c r="B3174" s="31" t="s">
        <v>303</v>
      </c>
      <c r="C3174" s="31" t="s">
        <v>304</v>
      </c>
      <c r="D3174" s="31" t="s">
        <v>474</v>
      </c>
      <c r="E3174" s="31" t="s">
        <v>475</v>
      </c>
      <c r="F3174" s="31" t="s">
        <v>131</v>
      </c>
      <c r="G3174" s="31" t="s">
        <v>132</v>
      </c>
      <c r="H3174" s="31" t="s">
        <v>743</v>
      </c>
      <c r="I3174" s="31">
        <v>183</v>
      </c>
      <c r="J3174" s="31">
        <v>16488</v>
      </c>
      <c r="K3174" s="31">
        <v>11.098981077147</v>
      </c>
      <c r="L3174" s="31" t="s">
        <v>1373</v>
      </c>
      <c r="M3174" s="31">
        <f t="shared" si="122"/>
        <v>11.098981077147</v>
      </c>
      <c r="N3174" s="31">
        <f t="shared" si="120"/>
        <v>0</v>
      </c>
    </row>
    <row r="3175" spans="1:14" x14ac:dyDescent="0.45">
      <c r="A3175" s="31" t="str">
        <f t="shared" si="121"/>
        <v>E06000033_CIN episodes for children aged &lt;1 at 31st March 2019 with any abuse or neglect identified as a factor at CIN assessment (excluding looked after children)_Number</v>
      </c>
      <c r="B3175" s="31" t="s">
        <v>412</v>
      </c>
      <c r="C3175" s="31" t="s">
        <v>413</v>
      </c>
      <c r="D3175" s="31" t="s">
        <v>474</v>
      </c>
      <c r="E3175" s="31" t="s">
        <v>475</v>
      </c>
      <c r="F3175" s="31" t="s">
        <v>131</v>
      </c>
      <c r="G3175" s="31" t="s">
        <v>132</v>
      </c>
      <c r="H3175" s="31" t="s">
        <v>743</v>
      </c>
      <c r="I3175" s="31">
        <v>31</v>
      </c>
      <c r="J3175" s="31">
        <v>2203</v>
      </c>
      <c r="K3175" s="31">
        <v>14.071720381298199</v>
      </c>
      <c r="L3175" s="31" t="s">
        <v>1188</v>
      </c>
      <c r="M3175" s="31">
        <f t="shared" si="122"/>
        <v>14.071720381298199</v>
      </c>
      <c r="N3175" s="31">
        <f t="shared" si="120"/>
        <v>0</v>
      </c>
    </row>
    <row r="3176" spans="1:14" x14ac:dyDescent="0.45">
      <c r="A3176" s="31" t="str">
        <f t="shared" si="121"/>
        <v>E06000034_CIN episodes for children aged &lt;1 at 31st March 2019 with any abuse or neglect identified as a factor at CIN assessment (excluding looked after children)_Number</v>
      </c>
      <c r="B3176" s="31" t="s">
        <v>493</v>
      </c>
      <c r="C3176" s="31" t="s">
        <v>731</v>
      </c>
      <c r="D3176" s="31" t="s">
        <v>474</v>
      </c>
      <c r="E3176" s="31" t="s">
        <v>475</v>
      </c>
      <c r="F3176" s="31" t="s">
        <v>131</v>
      </c>
      <c r="G3176" s="31" t="s">
        <v>132</v>
      </c>
      <c r="H3176" s="31" t="s">
        <v>743</v>
      </c>
      <c r="I3176" s="31">
        <v>37</v>
      </c>
      <c r="J3176" s="31">
        <v>2544</v>
      </c>
      <c r="K3176" s="31">
        <v>14.544025157232699</v>
      </c>
      <c r="L3176" s="31" t="s">
        <v>1253</v>
      </c>
      <c r="M3176" s="31">
        <f t="shared" si="122"/>
        <v>14.544025157232699</v>
      </c>
      <c r="N3176" s="31">
        <f t="shared" si="120"/>
        <v>0</v>
      </c>
    </row>
    <row r="3177" spans="1:14" x14ac:dyDescent="0.45">
      <c r="A3177" s="31" t="str">
        <f t="shared" si="121"/>
        <v>E06000019_CIN episodes for children aged &lt;1 at 31st March 2019 with any abuse or neglect identified as a factor at CIN assessment (excluding looked after children)_Number</v>
      </c>
      <c r="B3177" s="31" t="s">
        <v>317</v>
      </c>
      <c r="C3177" s="31" t="s">
        <v>318</v>
      </c>
      <c r="D3177" s="31" t="s">
        <v>474</v>
      </c>
      <c r="E3177" s="31" t="s">
        <v>475</v>
      </c>
      <c r="F3177" s="31" t="s">
        <v>131</v>
      </c>
      <c r="G3177" s="31" t="s">
        <v>132</v>
      </c>
      <c r="H3177" s="31" t="s">
        <v>743</v>
      </c>
      <c r="I3177" s="31">
        <v>40</v>
      </c>
      <c r="J3177" s="31">
        <v>1777</v>
      </c>
      <c r="K3177" s="31">
        <v>22.509848058525598</v>
      </c>
      <c r="L3177" s="31" t="s">
        <v>1156</v>
      </c>
      <c r="M3177" s="31">
        <f t="shared" si="122"/>
        <v>22.509848058525598</v>
      </c>
      <c r="N3177" s="31">
        <f t="shared" si="120"/>
        <v>0</v>
      </c>
    </row>
    <row r="3178" spans="1:14" x14ac:dyDescent="0.45">
      <c r="A3178" s="31" t="str">
        <f t="shared" si="121"/>
        <v>E10000034_CIN episodes for children aged &lt;1 at 31st March 2019 with any abuse or neglect identified as a factor at CIN assessment (excluding looked after children)_Number</v>
      </c>
      <c r="B3178" s="31" t="s">
        <v>470</v>
      </c>
      <c r="C3178" s="31" t="s">
        <v>471</v>
      </c>
      <c r="D3178" s="31" t="s">
        <v>474</v>
      </c>
      <c r="E3178" s="31" t="s">
        <v>475</v>
      </c>
      <c r="F3178" s="31" t="s">
        <v>131</v>
      </c>
      <c r="G3178" s="31" t="s">
        <v>132</v>
      </c>
      <c r="H3178" s="31" t="s">
        <v>743</v>
      </c>
      <c r="I3178" s="31">
        <v>93</v>
      </c>
      <c r="J3178" s="31">
        <v>5832</v>
      </c>
      <c r="K3178" s="31">
        <v>15.9465020576132</v>
      </c>
      <c r="L3178" s="31" t="s">
        <v>1118</v>
      </c>
      <c r="M3178" s="31">
        <f t="shared" si="122"/>
        <v>15.9465020576132</v>
      </c>
      <c r="N3178" s="31">
        <f t="shared" si="120"/>
        <v>0</v>
      </c>
    </row>
    <row r="3179" spans="1:14" x14ac:dyDescent="0.45">
      <c r="A3179" s="31" t="str">
        <f t="shared" si="121"/>
        <v>E10000016_CIN episodes for children aged &lt;1 at 31st March 2019 with any abuse or neglect identified as a factor at CIN assessment (excluding looked after children)_Number</v>
      </c>
      <c r="B3179" s="31" t="s">
        <v>327</v>
      </c>
      <c r="C3179" s="31" t="s">
        <v>328</v>
      </c>
      <c r="D3179" s="31" t="s">
        <v>474</v>
      </c>
      <c r="E3179" s="31" t="s">
        <v>475</v>
      </c>
      <c r="F3179" s="31" t="s">
        <v>131</v>
      </c>
      <c r="G3179" s="31" t="s">
        <v>132</v>
      </c>
      <c r="H3179" s="31" t="s">
        <v>743</v>
      </c>
      <c r="I3179" s="31">
        <v>228</v>
      </c>
      <c r="J3179" s="31">
        <v>17431</v>
      </c>
      <c r="K3179" s="31">
        <v>13.0801445700189</v>
      </c>
      <c r="L3179" s="31" t="s">
        <v>1463</v>
      </c>
      <c r="M3179" s="31">
        <f t="shared" si="122"/>
        <v>13.0801445700189</v>
      </c>
      <c r="N3179" s="31">
        <f t="shared" si="120"/>
        <v>0</v>
      </c>
    </row>
    <row r="3180" spans="1:14" x14ac:dyDescent="0.45">
      <c r="A3180" s="31" t="str">
        <f t="shared" si="121"/>
        <v>E06000035_CIN episodes for children aged &lt;1 at 31st March 2019 with any abuse or neglect identified as a factor at CIN assessment (excluding looked after children)_Number</v>
      </c>
      <c r="B3180" s="31" t="s">
        <v>351</v>
      </c>
      <c r="C3180" s="31" t="s">
        <v>352</v>
      </c>
      <c r="D3180" s="31" t="s">
        <v>474</v>
      </c>
      <c r="E3180" s="31" t="s">
        <v>475</v>
      </c>
      <c r="F3180" s="31" t="s">
        <v>131</v>
      </c>
      <c r="G3180" s="31" t="s">
        <v>132</v>
      </c>
      <c r="H3180" s="31" t="s">
        <v>743</v>
      </c>
      <c r="I3180" s="31">
        <v>62</v>
      </c>
      <c r="J3180" s="31">
        <v>3476</v>
      </c>
      <c r="K3180" s="31">
        <v>17.836593785960901</v>
      </c>
      <c r="L3180" s="31" t="s">
        <v>1266</v>
      </c>
      <c r="M3180" s="31">
        <f t="shared" si="122"/>
        <v>17.836593785960901</v>
      </c>
      <c r="N3180" s="31">
        <f t="shared" si="120"/>
        <v>0</v>
      </c>
    </row>
    <row r="3181" spans="1:14" x14ac:dyDescent="0.45">
      <c r="A3181" s="31" t="str">
        <f t="shared" si="121"/>
        <v>E10000017_CIN episodes for children aged &lt;1 at 31st March 2019 with any abuse or neglect identified as a factor at CIN assessment (excluding looked after children)_Number</v>
      </c>
      <c r="B3181" s="31" t="s">
        <v>337</v>
      </c>
      <c r="C3181" s="31" t="s">
        <v>338</v>
      </c>
      <c r="D3181" s="31" t="s">
        <v>474</v>
      </c>
      <c r="E3181" s="31" t="s">
        <v>475</v>
      </c>
      <c r="F3181" s="31" t="s">
        <v>131</v>
      </c>
      <c r="G3181" s="31" t="s">
        <v>132</v>
      </c>
      <c r="H3181" s="31" t="s">
        <v>743</v>
      </c>
      <c r="I3181" s="31">
        <v>245</v>
      </c>
      <c r="J3181" s="31">
        <v>12376</v>
      </c>
      <c r="K3181" s="31">
        <v>19.796380090497699</v>
      </c>
      <c r="L3181" s="31" t="s">
        <v>1260</v>
      </c>
      <c r="M3181" s="31">
        <f t="shared" si="122"/>
        <v>19.796380090497699</v>
      </c>
      <c r="N3181" s="31">
        <f t="shared" si="120"/>
        <v>0</v>
      </c>
    </row>
    <row r="3182" spans="1:14" x14ac:dyDescent="0.45">
      <c r="A3182" s="31" t="str">
        <f t="shared" si="121"/>
        <v>E06000008_CIN episodes for children aged &lt;1 at 31st March 2019 with any abuse or neglect identified as a factor at CIN assessment (excluding looked after children)_Number</v>
      </c>
      <c r="B3182" s="31" t="s">
        <v>247</v>
      </c>
      <c r="C3182" s="31" t="s">
        <v>248</v>
      </c>
      <c r="D3182" s="31" t="s">
        <v>474</v>
      </c>
      <c r="E3182" s="31" t="s">
        <v>475</v>
      </c>
      <c r="F3182" s="31" t="s">
        <v>131</v>
      </c>
      <c r="G3182" s="31" t="s">
        <v>132</v>
      </c>
      <c r="H3182" s="31" t="s">
        <v>743</v>
      </c>
      <c r="I3182" s="31">
        <v>38</v>
      </c>
      <c r="J3182" s="31">
        <v>1998</v>
      </c>
      <c r="K3182" s="31">
        <v>19.019019019019002</v>
      </c>
      <c r="L3182" s="31" t="s">
        <v>1254</v>
      </c>
      <c r="M3182" s="31">
        <f t="shared" si="122"/>
        <v>19.019019019019002</v>
      </c>
      <c r="N3182" s="31">
        <f t="shared" si="120"/>
        <v>0</v>
      </c>
    </row>
    <row r="3183" spans="1:14" x14ac:dyDescent="0.45">
      <c r="A3183" s="31" t="str">
        <f t="shared" si="121"/>
        <v>E06000009_CIN episodes for children aged &lt;1 at 31st March 2019 with any abuse or neglect identified as a factor at CIN assessment (excluding looked after children)_Number</v>
      </c>
      <c r="B3183" s="31" t="s">
        <v>249</v>
      </c>
      <c r="C3183" s="31" t="s">
        <v>250</v>
      </c>
      <c r="D3183" s="31" t="s">
        <v>474</v>
      </c>
      <c r="E3183" s="31" t="s">
        <v>475</v>
      </c>
      <c r="F3183" s="31" t="s">
        <v>131</v>
      </c>
      <c r="G3183" s="31" t="s">
        <v>132</v>
      </c>
      <c r="H3183" s="31" t="s">
        <v>743</v>
      </c>
      <c r="I3183" s="31">
        <v>84</v>
      </c>
      <c r="J3183" s="31">
        <v>1627</v>
      </c>
      <c r="K3183" s="31">
        <v>51.628764597418602</v>
      </c>
      <c r="L3183" s="31" t="s">
        <v>1464</v>
      </c>
      <c r="M3183" s="31">
        <f t="shared" si="122"/>
        <v>51.628764597418602</v>
      </c>
      <c r="N3183" s="31">
        <f t="shared" si="120"/>
        <v>0</v>
      </c>
    </row>
    <row r="3184" spans="1:14" x14ac:dyDescent="0.45">
      <c r="A3184" s="31" t="str">
        <f t="shared" si="121"/>
        <v>E10000024_CIN episodes for children aged &lt;1 at 31st March 2019 with any abuse or neglect identified as a factor at CIN assessment (excluding looked after children)_Number</v>
      </c>
      <c r="B3184" s="31" t="s">
        <v>572</v>
      </c>
      <c r="C3184" s="31" t="s">
        <v>573</v>
      </c>
      <c r="D3184" s="31" t="s">
        <v>474</v>
      </c>
      <c r="E3184" s="31" t="s">
        <v>475</v>
      </c>
      <c r="F3184" s="31" t="s">
        <v>131</v>
      </c>
      <c r="G3184" s="31" t="s">
        <v>132</v>
      </c>
      <c r="H3184" s="31" t="s">
        <v>743</v>
      </c>
      <c r="I3184" s="31">
        <v>152</v>
      </c>
      <c r="J3184" s="31">
        <v>8216</v>
      </c>
      <c r="K3184" s="31">
        <v>18.500486854917199</v>
      </c>
      <c r="L3184" s="31" t="s">
        <v>1271</v>
      </c>
      <c r="M3184" s="31">
        <f t="shared" si="122"/>
        <v>18.500486854917199</v>
      </c>
      <c r="N3184" s="31">
        <f t="shared" si="120"/>
        <v>0</v>
      </c>
    </row>
    <row r="3185" spans="1:14" x14ac:dyDescent="0.45">
      <c r="A3185" s="31" t="str">
        <f t="shared" si="121"/>
        <v>E06000018_CIN episodes for children aged &lt;1 at 31st March 2019 with any abuse or neglect identified as a factor at CIN assessment (excluding looked after children)_Number</v>
      </c>
      <c r="B3185" s="31" t="s">
        <v>373</v>
      </c>
      <c r="C3185" s="31" t="s">
        <v>374</v>
      </c>
      <c r="D3185" s="31" t="s">
        <v>474</v>
      </c>
      <c r="E3185" s="31" t="s">
        <v>475</v>
      </c>
      <c r="F3185" s="31" t="s">
        <v>131</v>
      </c>
      <c r="G3185" s="31" t="s">
        <v>132</v>
      </c>
      <c r="H3185" s="31" t="s">
        <v>743</v>
      </c>
      <c r="I3185" s="31">
        <v>120</v>
      </c>
      <c r="J3185" s="31">
        <v>4006</v>
      </c>
      <c r="K3185" s="31">
        <v>29.955067398901601</v>
      </c>
      <c r="L3185" s="31" t="s">
        <v>1465</v>
      </c>
      <c r="M3185" s="31">
        <f t="shared" si="122"/>
        <v>29.955067398901601</v>
      </c>
      <c r="N3185" s="31">
        <f t="shared" si="120"/>
        <v>0</v>
      </c>
    </row>
    <row r="3186" spans="1:14" x14ac:dyDescent="0.45">
      <c r="A3186" s="31" t="str">
        <f t="shared" si="121"/>
        <v>E06000051_CIN episodes for children aged &lt;1 at 31st March 2019 with any abuse or neglect identified as a factor at CIN assessment (excluding looked after children)_Number</v>
      </c>
      <c r="B3186" s="31" t="s">
        <v>403</v>
      </c>
      <c r="C3186" s="31" t="s">
        <v>166</v>
      </c>
      <c r="D3186" s="31" t="s">
        <v>474</v>
      </c>
      <c r="E3186" s="31" t="s">
        <v>475</v>
      </c>
      <c r="F3186" s="31" t="s">
        <v>131</v>
      </c>
      <c r="G3186" s="31" t="s">
        <v>132</v>
      </c>
      <c r="H3186" s="31" t="s">
        <v>743</v>
      </c>
      <c r="I3186" s="31">
        <v>63</v>
      </c>
      <c r="J3186" s="31">
        <v>2806</v>
      </c>
      <c r="K3186" s="31">
        <v>22.4518888096935</v>
      </c>
      <c r="L3186" s="31" t="s">
        <v>1156</v>
      </c>
      <c r="M3186" s="31">
        <f t="shared" si="122"/>
        <v>22.4518888096935</v>
      </c>
      <c r="N3186" s="31">
        <f t="shared" si="120"/>
        <v>0</v>
      </c>
    </row>
    <row r="3187" spans="1:14" x14ac:dyDescent="0.45">
      <c r="A3187" s="31" t="str">
        <f t="shared" si="121"/>
        <v>E06000020_CIN episodes for children aged &lt;1 at 31st March 2019 with any abuse or neglect identified as a factor at CIN assessment (excluding looked after children)_Number</v>
      </c>
      <c r="B3187" s="31" t="s">
        <v>570</v>
      </c>
      <c r="C3187" s="31" t="s">
        <v>730</v>
      </c>
      <c r="D3187" s="31" t="s">
        <v>474</v>
      </c>
      <c r="E3187" s="31" t="s">
        <v>475</v>
      </c>
      <c r="F3187" s="31" t="s">
        <v>131</v>
      </c>
      <c r="G3187" s="31" t="s">
        <v>132</v>
      </c>
      <c r="H3187" s="31" t="s">
        <v>743</v>
      </c>
      <c r="I3187" s="31">
        <v>34</v>
      </c>
      <c r="J3187" s="31">
        <v>2075</v>
      </c>
      <c r="K3187" s="31">
        <v>16.3855421686747</v>
      </c>
      <c r="L3187" s="31" t="s">
        <v>1221</v>
      </c>
      <c r="M3187" s="31">
        <f t="shared" si="122"/>
        <v>16.3855421686747</v>
      </c>
      <c r="N3187" s="31">
        <f t="shared" si="120"/>
        <v>0</v>
      </c>
    </row>
    <row r="3188" spans="1:14" x14ac:dyDescent="0.45">
      <c r="A3188" s="31" t="str">
        <f t="shared" si="121"/>
        <v>E06000049_CIN episodes for children aged &lt;1 at 31st March 2019 with any abuse or neglect identified as a factor at CIN assessment (excluding looked after children)_Number</v>
      </c>
      <c r="B3188" s="31" t="s">
        <v>541</v>
      </c>
      <c r="C3188" s="31" t="s">
        <v>718</v>
      </c>
      <c r="D3188" s="31" t="s">
        <v>474</v>
      </c>
      <c r="E3188" s="31" t="s">
        <v>475</v>
      </c>
      <c r="F3188" s="31" t="s">
        <v>131</v>
      </c>
      <c r="G3188" s="31" t="s">
        <v>132</v>
      </c>
      <c r="H3188" s="31" t="s">
        <v>743</v>
      </c>
      <c r="I3188" s="31">
        <v>58</v>
      </c>
      <c r="J3188" s="31">
        <v>3921</v>
      </c>
      <c r="K3188" s="31">
        <v>14.7921448610048</v>
      </c>
      <c r="L3188" s="31" t="s">
        <v>1466</v>
      </c>
      <c r="M3188" s="31">
        <f t="shared" si="122"/>
        <v>14.7921448610048</v>
      </c>
      <c r="N3188" s="31">
        <f t="shared" si="120"/>
        <v>0</v>
      </c>
    </row>
    <row r="3189" spans="1:14" x14ac:dyDescent="0.45">
      <c r="A3189" s="31" t="str">
        <f t="shared" si="121"/>
        <v>E06000050_CIN episodes for children aged &lt;1 at 31st March 2019 with any abuse or neglect identified as a factor at CIN assessment (excluding looked after children)_Number</v>
      </c>
      <c r="B3189" s="31" t="s">
        <v>281</v>
      </c>
      <c r="C3189" s="31" t="s">
        <v>282</v>
      </c>
      <c r="D3189" s="31" t="s">
        <v>474</v>
      </c>
      <c r="E3189" s="31" t="s">
        <v>475</v>
      </c>
      <c r="F3189" s="31" t="s">
        <v>131</v>
      </c>
      <c r="G3189" s="31" t="s">
        <v>132</v>
      </c>
      <c r="H3189" s="31" t="s">
        <v>743</v>
      </c>
      <c r="I3189" s="31">
        <v>48</v>
      </c>
      <c r="J3189" s="31">
        <v>3487</v>
      </c>
      <c r="K3189" s="31">
        <v>13.7654143963292</v>
      </c>
      <c r="L3189" s="31" t="s">
        <v>1297</v>
      </c>
      <c r="M3189" s="31">
        <f t="shared" si="122"/>
        <v>13.7654143963292</v>
      </c>
      <c r="N3189" s="31">
        <f t="shared" si="120"/>
        <v>0</v>
      </c>
    </row>
    <row r="3190" spans="1:14" x14ac:dyDescent="0.45">
      <c r="A3190" s="31" t="str">
        <f t="shared" si="121"/>
        <v>E06000052_CIN episodes for children aged &lt;1 at 31st March 2019 with any abuse or neglect identified as a factor at CIN assessment (excluding looked after children)_Number</v>
      </c>
      <c r="B3190" s="31" t="s">
        <v>482</v>
      </c>
      <c r="C3190" s="31" t="s">
        <v>720</v>
      </c>
      <c r="D3190" s="31" t="s">
        <v>474</v>
      </c>
      <c r="E3190" s="31" t="s">
        <v>475</v>
      </c>
      <c r="F3190" s="31" t="s">
        <v>131</v>
      </c>
      <c r="G3190" s="31" t="s">
        <v>132</v>
      </c>
      <c r="H3190" s="31" t="s">
        <v>743</v>
      </c>
      <c r="I3190" s="31">
        <v>67</v>
      </c>
      <c r="J3190" s="31">
        <v>5246</v>
      </c>
      <c r="K3190" s="31">
        <v>12.7716355318338</v>
      </c>
      <c r="L3190" s="31" t="s">
        <v>1124</v>
      </c>
      <c r="M3190" s="31">
        <f t="shared" si="122"/>
        <v>12.7716355318338</v>
      </c>
      <c r="N3190" s="31">
        <f t="shared" si="120"/>
        <v>0</v>
      </c>
    </row>
    <row r="3191" spans="1:14" x14ac:dyDescent="0.45">
      <c r="A3191" s="31" t="str">
        <f t="shared" si="121"/>
        <v>E10000006_CIN episodes for children aged &lt;1 at 31st March 2019 with any abuse or neglect identified as a factor at CIN assessment (excluding looked after children)_Number</v>
      </c>
      <c r="B3191" s="31" t="s">
        <v>285</v>
      </c>
      <c r="C3191" s="31" t="s">
        <v>286</v>
      </c>
      <c r="D3191" s="31" t="s">
        <v>474</v>
      </c>
      <c r="E3191" s="31" t="s">
        <v>475</v>
      </c>
      <c r="F3191" s="31" t="s">
        <v>131</v>
      </c>
      <c r="G3191" s="31" t="s">
        <v>132</v>
      </c>
      <c r="H3191" s="31" t="s">
        <v>743</v>
      </c>
      <c r="I3191" s="31">
        <v>93</v>
      </c>
      <c r="J3191" s="31">
        <v>4366</v>
      </c>
      <c r="K3191" s="31">
        <v>21.3009619789281</v>
      </c>
      <c r="L3191" s="31" t="s">
        <v>1217</v>
      </c>
      <c r="M3191" s="31">
        <f t="shared" si="122"/>
        <v>21.3009619789281</v>
      </c>
      <c r="N3191" s="31">
        <f t="shared" si="120"/>
        <v>0</v>
      </c>
    </row>
    <row r="3192" spans="1:14" x14ac:dyDescent="0.45">
      <c r="A3192" s="31" t="str">
        <f t="shared" si="121"/>
        <v>E10000013_CIN episodes for children aged &lt;1 at 31st March 2019 with any abuse or neglect identified as a factor at CIN assessment (excluding looked after children)_Number</v>
      </c>
      <c r="B3192" s="31" t="s">
        <v>307</v>
      </c>
      <c r="C3192" s="31" t="s">
        <v>308</v>
      </c>
      <c r="D3192" s="31" t="s">
        <v>474</v>
      </c>
      <c r="E3192" s="31" t="s">
        <v>475</v>
      </c>
      <c r="F3192" s="31" t="s">
        <v>131</v>
      </c>
      <c r="G3192" s="31" t="s">
        <v>132</v>
      </c>
      <c r="H3192" s="31" t="s">
        <v>743</v>
      </c>
      <c r="I3192" s="31">
        <v>118</v>
      </c>
      <c r="J3192" s="31">
        <v>6595</v>
      </c>
      <c r="K3192" s="31">
        <v>17.8923426838514</v>
      </c>
      <c r="L3192" s="31" t="s">
        <v>1255</v>
      </c>
      <c r="M3192" s="31">
        <f t="shared" si="122"/>
        <v>17.8923426838514</v>
      </c>
      <c r="N3192" s="31">
        <f t="shared" si="120"/>
        <v>0</v>
      </c>
    </row>
    <row r="3193" spans="1:14" x14ac:dyDescent="0.45">
      <c r="A3193" s="31" t="str">
        <f t="shared" si="121"/>
        <v>E10000015_CIN episodes for children aged &lt;1 at 31st March 2019 with any abuse or neglect identified as a factor at CIN assessment (excluding looked after children)_Number</v>
      </c>
      <c r="B3193" s="31" t="s">
        <v>319</v>
      </c>
      <c r="C3193" s="31" t="s">
        <v>320</v>
      </c>
      <c r="D3193" s="31" t="s">
        <v>474</v>
      </c>
      <c r="E3193" s="31" t="s">
        <v>475</v>
      </c>
      <c r="F3193" s="31" t="s">
        <v>131</v>
      </c>
      <c r="G3193" s="31" t="s">
        <v>132</v>
      </c>
      <c r="H3193" s="31" t="s">
        <v>743</v>
      </c>
      <c r="I3193" s="31">
        <v>128</v>
      </c>
      <c r="J3193" s="31">
        <v>14155</v>
      </c>
      <c r="K3193" s="31">
        <v>9.0427410808901492</v>
      </c>
      <c r="L3193" s="31" t="s">
        <v>1194</v>
      </c>
      <c r="M3193" s="31">
        <f t="shared" si="122"/>
        <v>9.0427410808901492</v>
      </c>
      <c r="N3193" s="31">
        <f t="shared" si="120"/>
        <v>0</v>
      </c>
    </row>
    <row r="3194" spans="1:14" x14ac:dyDescent="0.45">
      <c r="A3194" s="31" t="str">
        <f t="shared" si="121"/>
        <v>E06000046_CIN episodes for children aged &lt;1 at 31st March 2019 with any abuse or neglect identified as a factor at CIN assessment (excluding looked after children)_Number</v>
      </c>
      <c r="B3194" s="31" t="s">
        <v>325</v>
      </c>
      <c r="C3194" s="31" t="s">
        <v>326</v>
      </c>
      <c r="D3194" s="31" t="s">
        <v>474</v>
      </c>
      <c r="E3194" s="31" t="s">
        <v>475</v>
      </c>
      <c r="F3194" s="31" t="s">
        <v>131</v>
      </c>
      <c r="G3194" s="31" t="s">
        <v>132</v>
      </c>
      <c r="H3194" s="31" t="s">
        <v>743</v>
      </c>
      <c r="I3194" s="31">
        <v>31</v>
      </c>
      <c r="J3194" s="31">
        <v>1144</v>
      </c>
      <c r="K3194" s="31">
        <v>27.0979020979021</v>
      </c>
      <c r="L3194" s="31" t="s">
        <v>1460</v>
      </c>
      <c r="M3194" s="31">
        <f t="shared" si="122"/>
        <v>27.0979020979021</v>
      </c>
      <c r="N3194" s="31">
        <f t="shared" si="120"/>
        <v>0</v>
      </c>
    </row>
    <row r="3195" spans="1:14" x14ac:dyDescent="0.45">
      <c r="A3195" s="31" t="str">
        <f t="shared" si="121"/>
        <v>E10000019_CIN episodes for children aged &lt;1 at 31st March 2019 with any abuse or neglect identified as a factor at CIN assessment (excluding looked after children)_Number</v>
      </c>
      <c r="B3195" s="31" t="s">
        <v>345</v>
      </c>
      <c r="C3195" s="31" t="s">
        <v>346</v>
      </c>
      <c r="D3195" s="31" t="s">
        <v>474</v>
      </c>
      <c r="E3195" s="31" t="s">
        <v>475</v>
      </c>
      <c r="F3195" s="31" t="s">
        <v>131</v>
      </c>
      <c r="G3195" s="31" t="s">
        <v>132</v>
      </c>
      <c r="H3195" s="31" t="s">
        <v>743</v>
      </c>
      <c r="I3195" s="31">
        <v>188</v>
      </c>
      <c r="J3195" s="31">
        <v>7363</v>
      </c>
      <c r="K3195" s="31">
        <v>25.533070759201401</v>
      </c>
      <c r="L3195" s="31" t="s">
        <v>1212</v>
      </c>
      <c r="M3195" s="31">
        <f t="shared" si="122"/>
        <v>25.533070759201401</v>
      </c>
      <c r="N3195" s="31">
        <f t="shared" si="120"/>
        <v>0</v>
      </c>
    </row>
    <row r="3196" spans="1:14" x14ac:dyDescent="0.45">
      <c r="A3196" s="31" t="str">
        <f t="shared" si="121"/>
        <v>E10000020_CIN episodes for children aged &lt;1 at 31st March 2019 with any abuse or neglect identified as a factor at CIN assessment (excluding looked after children)_Number</v>
      </c>
      <c r="B3196" s="31" t="s">
        <v>361</v>
      </c>
      <c r="C3196" s="31" t="s">
        <v>362</v>
      </c>
      <c r="D3196" s="31" t="s">
        <v>474</v>
      </c>
      <c r="E3196" s="31" t="s">
        <v>475</v>
      </c>
      <c r="F3196" s="31" t="s">
        <v>131</v>
      </c>
      <c r="G3196" s="31" t="s">
        <v>132</v>
      </c>
      <c r="H3196" s="31" t="s">
        <v>743</v>
      </c>
      <c r="I3196" s="31">
        <v>112</v>
      </c>
      <c r="J3196" s="31">
        <v>8492</v>
      </c>
      <c r="K3196" s="31">
        <v>13.188883655204901</v>
      </c>
      <c r="L3196" s="31" t="s">
        <v>1137</v>
      </c>
      <c r="M3196" s="31">
        <f t="shared" si="122"/>
        <v>13.188883655204901</v>
      </c>
      <c r="N3196" s="31">
        <f t="shared" si="120"/>
        <v>0</v>
      </c>
    </row>
    <row r="3197" spans="1:14" x14ac:dyDescent="0.45">
      <c r="A3197" s="31" t="str">
        <f t="shared" si="121"/>
        <v>E10000021_CIN episodes for children aged &lt;1 at 31st March 2019 with any abuse or neglect identified as a factor at CIN assessment (excluding looked after children)_Number</v>
      </c>
      <c r="B3197" s="31" t="s">
        <v>371</v>
      </c>
      <c r="C3197" s="31" t="s">
        <v>372</v>
      </c>
      <c r="D3197" s="31" t="s">
        <v>474</v>
      </c>
      <c r="E3197" s="31" t="s">
        <v>475</v>
      </c>
      <c r="F3197" s="31" t="s">
        <v>131</v>
      </c>
      <c r="G3197" s="31" t="s">
        <v>132</v>
      </c>
      <c r="H3197" s="31" t="s">
        <v>743</v>
      </c>
      <c r="I3197" s="31">
        <v>194</v>
      </c>
      <c r="J3197" s="31">
        <v>8891</v>
      </c>
      <c r="K3197" s="31">
        <v>21.819817793274101</v>
      </c>
      <c r="L3197" s="31" t="s">
        <v>1248</v>
      </c>
      <c r="M3197" s="31">
        <f t="shared" si="122"/>
        <v>21.819817793274101</v>
      </c>
      <c r="N3197" s="31">
        <f t="shared" si="120"/>
        <v>0</v>
      </c>
    </row>
    <row r="3198" spans="1:14" x14ac:dyDescent="0.45">
      <c r="A3198" s="31" t="str">
        <f t="shared" si="121"/>
        <v>E06000048_CIN episodes for children aged &lt;1 at 31st March 2019 with any abuse or neglect identified as a factor at CIN assessment (excluding looked after children)_Number</v>
      </c>
      <c r="B3198" s="31" t="s">
        <v>484</v>
      </c>
      <c r="C3198" s="31" t="s">
        <v>705</v>
      </c>
      <c r="D3198" s="31" t="s">
        <v>474</v>
      </c>
      <c r="E3198" s="31" t="s">
        <v>475</v>
      </c>
      <c r="F3198" s="31" t="s">
        <v>131</v>
      </c>
      <c r="G3198" s="31" t="s">
        <v>132</v>
      </c>
      <c r="H3198" s="31" t="s">
        <v>743</v>
      </c>
      <c r="I3198" s="31">
        <v>77</v>
      </c>
      <c r="J3198" s="31">
        <v>2874</v>
      </c>
      <c r="K3198" s="31">
        <v>26.7919276270007</v>
      </c>
      <c r="L3198" s="31" t="s">
        <v>1467</v>
      </c>
      <c r="M3198" s="31">
        <f t="shared" si="122"/>
        <v>26.7919276270007</v>
      </c>
      <c r="N3198" s="31">
        <f t="shared" si="120"/>
        <v>0</v>
      </c>
    </row>
    <row r="3199" spans="1:14" x14ac:dyDescent="0.45">
      <c r="A3199" s="31" t="str">
        <f t="shared" si="121"/>
        <v>E10000025_CIN episodes for children aged &lt;1 at 31st March 2019 with any abuse or neglect identified as a factor at CIN assessment (excluding looked after children)_Number</v>
      </c>
      <c r="B3199" s="31" t="s">
        <v>377</v>
      </c>
      <c r="C3199" s="31" t="s">
        <v>378</v>
      </c>
      <c r="D3199" s="31" t="s">
        <v>474</v>
      </c>
      <c r="E3199" s="31" t="s">
        <v>475</v>
      </c>
      <c r="F3199" s="31" t="s">
        <v>131</v>
      </c>
      <c r="G3199" s="31" t="s">
        <v>132</v>
      </c>
      <c r="H3199" s="31" t="s">
        <v>743</v>
      </c>
      <c r="I3199" s="31">
        <v>95</v>
      </c>
      <c r="J3199" s="31">
        <v>7481</v>
      </c>
      <c r="K3199" s="31">
        <v>12.6988370538698</v>
      </c>
      <c r="L3199" s="31" t="s">
        <v>1167</v>
      </c>
      <c r="M3199" s="31">
        <f t="shared" si="122"/>
        <v>12.6988370538698</v>
      </c>
      <c r="N3199" s="31">
        <f t="shared" si="120"/>
        <v>0</v>
      </c>
    </row>
    <row r="3200" spans="1:14" x14ac:dyDescent="0.45">
      <c r="A3200" s="31" t="str">
        <f t="shared" si="121"/>
        <v>E10000027_CIN episodes for children aged &lt;1 at 31st March 2019 with any abuse or neglect identified as a factor at CIN assessment (excluding looked after children)_Number</v>
      </c>
      <c r="B3200" s="31" t="s">
        <v>406</v>
      </c>
      <c r="C3200" s="31" t="s">
        <v>407</v>
      </c>
      <c r="D3200" s="31" t="s">
        <v>474</v>
      </c>
      <c r="E3200" s="31" t="s">
        <v>475</v>
      </c>
      <c r="F3200" s="31" t="s">
        <v>131</v>
      </c>
      <c r="G3200" s="31" t="s">
        <v>132</v>
      </c>
      <c r="H3200" s="31" t="s">
        <v>743</v>
      </c>
      <c r="I3200" s="31">
        <v>55</v>
      </c>
      <c r="J3200" s="31">
        <v>5401</v>
      </c>
      <c r="K3200" s="31">
        <v>10.183299389002</v>
      </c>
      <c r="L3200" s="31" t="s">
        <v>1235</v>
      </c>
      <c r="M3200" s="31">
        <f t="shared" si="122"/>
        <v>10.183299389002</v>
      </c>
      <c r="N3200" s="31">
        <f t="shared" si="120"/>
        <v>0</v>
      </c>
    </row>
    <row r="3201" spans="1:14" x14ac:dyDescent="0.45">
      <c r="A3201" s="31" t="str">
        <f t="shared" si="121"/>
        <v>E10000029_CIN episodes for children aged &lt;1 at 31st March 2019 with any abuse or neglect identified as a factor at CIN assessment (excluding looked after children)_Number</v>
      </c>
      <c r="B3201" s="31" t="s">
        <v>426</v>
      </c>
      <c r="C3201" s="31" t="s">
        <v>427</v>
      </c>
      <c r="D3201" s="31" t="s">
        <v>474</v>
      </c>
      <c r="E3201" s="31" t="s">
        <v>475</v>
      </c>
      <c r="F3201" s="31" t="s">
        <v>131</v>
      </c>
      <c r="G3201" s="31" t="s">
        <v>132</v>
      </c>
      <c r="H3201" s="31" t="s">
        <v>743</v>
      </c>
      <c r="I3201" s="31">
        <v>145</v>
      </c>
      <c r="J3201" s="31">
        <v>7605</v>
      </c>
      <c r="K3201" s="31">
        <v>19.066403681788302</v>
      </c>
      <c r="L3201" s="31" t="s">
        <v>1117</v>
      </c>
      <c r="M3201" s="31">
        <f t="shared" si="122"/>
        <v>19.066403681788302</v>
      </c>
      <c r="N3201" s="31">
        <f t="shared" si="120"/>
        <v>0</v>
      </c>
    </row>
    <row r="3202" spans="1:14" x14ac:dyDescent="0.45">
      <c r="A3202" s="31" t="str">
        <f t="shared" si="121"/>
        <v>E10000030_CIN episodes for children aged &lt;1 at 31st March 2019 with any abuse or neglect identified as a factor at CIN assessment (excluding looked after children)_Number</v>
      </c>
      <c r="B3202" s="31" t="s">
        <v>430</v>
      </c>
      <c r="C3202" s="31" t="s">
        <v>431</v>
      </c>
      <c r="D3202" s="31" t="s">
        <v>474</v>
      </c>
      <c r="E3202" s="31" t="s">
        <v>475</v>
      </c>
      <c r="F3202" s="31" t="s">
        <v>131</v>
      </c>
      <c r="G3202" s="31" t="s">
        <v>132</v>
      </c>
      <c r="H3202" s="31" t="s">
        <v>743</v>
      </c>
      <c r="I3202" s="31">
        <v>127</v>
      </c>
      <c r="J3202" s="31">
        <v>12975</v>
      </c>
      <c r="K3202" s="31">
        <v>9.7880539499036594</v>
      </c>
      <c r="L3202" s="31" t="s">
        <v>1307</v>
      </c>
      <c r="M3202" s="31">
        <f t="shared" si="122"/>
        <v>9.7880539499036594</v>
      </c>
      <c r="N3202" s="31">
        <f t="shared" si="120"/>
        <v>0</v>
      </c>
    </row>
    <row r="3203" spans="1:14" x14ac:dyDescent="0.45">
      <c r="A3203" s="31" t="str">
        <f t="shared" si="121"/>
        <v>E10000031_CIN episodes for children aged &lt;1 at 31st March 2019 with any abuse or neglect identified as a factor at CIN assessment (excluding looked after children)_Number</v>
      </c>
      <c r="B3203" s="31" t="s">
        <v>454</v>
      </c>
      <c r="C3203" s="31" t="s">
        <v>455</v>
      </c>
      <c r="D3203" s="31" t="s">
        <v>474</v>
      </c>
      <c r="E3203" s="31" t="s">
        <v>475</v>
      </c>
      <c r="F3203" s="31" t="s">
        <v>131</v>
      </c>
      <c r="G3203" s="31" t="s">
        <v>132</v>
      </c>
      <c r="H3203" s="31" t="s">
        <v>743</v>
      </c>
      <c r="I3203" s="31">
        <v>72</v>
      </c>
      <c r="J3203" s="31">
        <v>6079</v>
      </c>
      <c r="K3203" s="31">
        <v>11.8440532982398</v>
      </c>
      <c r="L3203" s="31" t="s">
        <v>1199</v>
      </c>
      <c r="M3203" s="31">
        <f t="shared" si="122"/>
        <v>11.8440532982398</v>
      </c>
      <c r="N3203" s="31">
        <f t="shared" ref="N3203:N3266" si="123">IF(OR(C3203="City of London",C3203="Isles of Scilly"),1,0)</f>
        <v>0</v>
      </c>
    </row>
    <row r="3204" spans="1:14" x14ac:dyDescent="0.45">
      <c r="A3204" s="31" t="str">
        <f t="shared" si="121"/>
        <v>E10000032_CIN episodes for children aged &lt;1 at 31st March 2019 with any abuse or neglect identified as a factor at CIN assessment (excluding looked after children)_Number</v>
      </c>
      <c r="B3204" s="31" t="s">
        <v>458</v>
      </c>
      <c r="C3204" s="31" t="s">
        <v>459</v>
      </c>
      <c r="D3204" s="31" t="s">
        <v>474</v>
      </c>
      <c r="E3204" s="31" t="s">
        <v>475</v>
      </c>
      <c r="F3204" s="31" t="s">
        <v>131</v>
      </c>
      <c r="G3204" s="31" t="s">
        <v>132</v>
      </c>
      <c r="H3204" s="31" t="s">
        <v>743</v>
      </c>
      <c r="I3204" s="31">
        <v>208</v>
      </c>
      <c r="J3204" s="31">
        <v>8578</v>
      </c>
      <c r="K3204" s="31">
        <v>24.2480764747027</v>
      </c>
      <c r="L3204" s="31" t="s">
        <v>1115</v>
      </c>
      <c r="M3204" s="31">
        <f t="shared" si="122"/>
        <v>24.2480764747027</v>
      </c>
      <c r="N3204" s="31">
        <f t="shared" si="123"/>
        <v>0</v>
      </c>
    </row>
    <row r="3205" spans="1:14" x14ac:dyDescent="0.45">
      <c r="A3205" s="31" t="str">
        <f t="shared" si="121"/>
        <v>NA_CIN episodes for children aged 0-4 at 31st March 2019 with domestic abuse identified as a factor at CIN assessment (excluding looked after children)_Number</v>
      </c>
      <c r="B3205" s="31" t="s">
        <v>13</v>
      </c>
      <c r="C3205" s="31" t="s">
        <v>737</v>
      </c>
      <c r="D3205" s="31" t="s">
        <v>474</v>
      </c>
      <c r="E3205" s="31" t="s">
        <v>475</v>
      </c>
      <c r="F3205" s="31" t="s">
        <v>26</v>
      </c>
      <c r="G3205" s="31" t="s">
        <v>110</v>
      </c>
      <c r="H3205" s="31" t="s">
        <v>743</v>
      </c>
      <c r="I3205" s="31">
        <v>55735</v>
      </c>
      <c r="J3205" s="31">
        <v>3346727</v>
      </c>
      <c r="K3205" s="31">
        <f>I3205/J3205*1000</f>
        <v>16.65358423319261</v>
      </c>
      <c r="L3205" s="31" t="str">
        <f>CONCATENATE(ROUND(K3205,2)," per 1000 0-4 yr olds")</f>
        <v>16.65 per 1000 0-4 yr olds</v>
      </c>
      <c r="M3205" s="31">
        <f t="shared" si="122"/>
        <v>16.65358423319261</v>
      </c>
      <c r="N3205" s="31">
        <f t="shared" si="123"/>
        <v>0</v>
      </c>
    </row>
    <row r="3206" spans="1:14" x14ac:dyDescent="0.45">
      <c r="A3206" s="31" t="str">
        <f t="shared" si="121"/>
        <v>E09000001_CIN episodes for children aged 0-4 at 31st March 2019 with domestic abuse identified as a factor at CIN assessment (excluding looked after children)_Number</v>
      </c>
      <c r="B3206" s="31" t="s">
        <v>582</v>
      </c>
      <c r="C3206" s="31" t="s">
        <v>583</v>
      </c>
      <c r="D3206" s="31" t="s">
        <v>474</v>
      </c>
      <c r="E3206" s="31" t="s">
        <v>475</v>
      </c>
      <c r="F3206" s="31" t="s">
        <v>26</v>
      </c>
      <c r="G3206" s="31" t="s">
        <v>110</v>
      </c>
      <c r="H3206" s="31" t="s">
        <v>743</v>
      </c>
      <c r="I3206" s="31" t="s">
        <v>1280</v>
      </c>
      <c r="J3206" s="31">
        <v>435</v>
      </c>
      <c r="K3206" s="31" t="s">
        <v>1280</v>
      </c>
      <c r="L3206" s="31" t="s">
        <v>70</v>
      </c>
      <c r="M3206" s="31" t="s">
        <v>70</v>
      </c>
      <c r="N3206" s="31">
        <f t="shared" si="123"/>
        <v>1</v>
      </c>
    </row>
    <row r="3207" spans="1:14" x14ac:dyDescent="0.45">
      <c r="A3207" s="31" t="str">
        <f t="shared" si="121"/>
        <v>E09000007_CIN episodes for children aged 0-4 at 31st March 2019 with domestic abuse identified as a factor at CIN assessment (excluding looked after children)_Number</v>
      </c>
      <c r="B3207" s="31" t="s">
        <v>277</v>
      </c>
      <c r="C3207" s="31" t="s">
        <v>278</v>
      </c>
      <c r="D3207" s="31" t="s">
        <v>474</v>
      </c>
      <c r="E3207" s="31" t="s">
        <v>475</v>
      </c>
      <c r="F3207" s="31" t="s">
        <v>26</v>
      </c>
      <c r="G3207" s="31" t="s">
        <v>110</v>
      </c>
      <c r="H3207" s="31" t="s">
        <v>743</v>
      </c>
      <c r="I3207" s="31">
        <v>159</v>
      </c>
      <c r="J3207" s="31">
        <v>14039</v>
      </c>
      <c r="K3207" s="31">
        <v>11.325592990953799</v>
      </c>
      <c r="L3207" s="31" t="s">
        <v>1468</v>
      </c>
      <c r="M3207" s="31">
        <f t="shared" si="122"/>
        <v>11.325592990953799</v>
      </c>
      <c r="N3207" s="31">
        <f t="shared" si="123"/>
        <v>0</v>
      </c>
    </row>
    <row r="3208" spans="1:14" x14ac:dyDescent="0.45">
      <c r="A3208" s="31" t="str">
        <f t="shared" si="121"/>
        <v>E09000011_CIN episodes for children aged 0-4 at 31st March 2019 with domestic abuse identified as a factor at CIN assessment (excluding looked after children)_Number</v>
      </c>
      <c r="B3208" s="31" t="s">
        <v>518</v>
      </c>
      <c r="C3208" s="31" t="s">
        <v>519</v>
      </c>
      <c r="D3208" s="31" t="s">
        <v>474</v>
      </c>
      <c r="E3208" s="31" t="s">
        <v>475</v>
      </c>
      <c r="F3208" s="31" t="s">
        <v>26</v>
      </c>
      <c r="G3208" s="31" t="s">
        <v>110</v>
      </c>
      <c r="H3208" s="31" t="s">
        <v>743</v>
      </c>
      <c r="I3208" s="31">
        <v>341</v>
      </c>
      <c r="J3208" s="31">
        <v>21953</v>
      </c>
      <c r="K3208" s="31">
        <v>15.5331845305881</v>
      </c>
      <c r="L3208" s="31" t="s">
        <v>1469</v>
      </c>
      <c r="M3208" s="31">
        <f t="shared" si="122"/>
        <v>15.5331845305881</v>
      </c>
      <c r="N3208" s="31">
        <f t="shared" si="123"/>
        <v>0</v>
      </c>
    </row>
    <row r="3209" spans="1:14" x14ac:dyDescent="0.45">
      <c r="A3209" s="31" t="str">
        <f t="shared" si="121"/>
        <v>E09000012_CIN episodes for children aged 0-4 at 31st March 2019 with domestic abuse identified as a factor at CIN assessment (excluding looked after children)_Number</v>
      </c>
      <c r="B3209" s="31" t="s">
        <v>498</v>
      </c>
      <c r="C3209" s="31" t="s">
        <v>499</v>
      </c>
      <c r="D3209" s="31" t="s">
        <v>474</v>
      </c>
      <c r="E3209" s="31" t="s">
        <v>475</v>
      </c>
      <c r="F3209" s="31" t="s">
        <v>26</v>
      </c>
      <c r="G3209" s="31" t="s">
        <v>110</v>
      </c>
      <c r="H3209" s="31" t="s">
        <v>743</v>
      </c>
      <c r="I3209" s="31">
        <v>412</v>
      </c>
      <c r="J3209" s="31">
        <v>20326</v>
      </c>
      <c r="K3209" s="31">
        <v>20.269605431467099</v>
      </c>
      <c r="L3209" s="31" t="s">
        <v>1470</v>
      </c>
      <c r="M3209" s="31">
        <f t="shared" si="122"/>
        <v>20.269605431467099</v>
      </c>
      <c r="N3209" s="31">
        <f t="shared" si="123"/>
        <v>0</v>
      </c>
    </row>
    <row r="3210" spans="1:14" x14ac:dyDescent="0.45">
      <c r="A3210" s="31" t="str">
        <f t="shared" si="121"/>
        <v>E09000013_CIN episodes for children aged 0-4 at 31st March 2019 with domestic abuse identified as a factor at CIN assessment (excluding looked after children)_Number</v>
      </c>
      <c r="B3210" s="31" t="s">
        <v>491</v>
      </c>
      <c r="C3210" s="31" t="s">
        <v>723</v>
      </c>
      <c r="D3210" s="31" t="s">
        <v>474</v>
      </c>
      <c r="E3210" s="31" t="s">
        <v>475</v>
      </c>
      <c r="F3210" s="31" t="s">
        <v>26</v>
      </c>
      <c r="G3210" s="31" t="s">
        <v>110</v>
      </c>
      <c r="H3210" s="31" t="s">
        <v>743</v>
      </c>
      <c r="I3210" s="31">
        <v>139</v>
      </c>
      <c r="J3210" s="31">
        <v>11404</v>
      </c>
      <c r="K3210" s="31">
        <v>12.1887057172922</v>
      </c>
      <c r="L3210" s="31" t="s">
        <v>1471</v>
      </c>
      <c r="M3210" s="31">
        <f t="shared" si="122"/>
        <v>12.1887057172922</v>
      </c>
      <c r="N3210" s="31">
        <f t="shared" si="123"/>
        <v>0</v>
      </c>
    </row>
    <row r="3211" spans="1:14" x14ac:dyDescent="0.45">
      <c r="A3211" s="31" t="str">
        <f t="shared" ref="A3211:A3274" si="124">CONCATENATE(B3211,"_",G3211,"_",H3211)</f>
        <v>E09000019_CIN episodes for children aged 0-4 at 31st March 2019 with domestic abuse identified as a factor at CIN assessment (excluding looked after children)_Number</v>
      </c>
      <c r="B3211" s="31" t="s">
        <v>500</v>
      </c>
      <c r="C3211" s="31" t="s">
        <v>501</v>
      </c>
      <c r="D3211" s="31" t="s">
        <v>474</v>
      </c>
      <c r="E3211" s="31" t="s">
        <v>475</v>
      </c>
      <c r="F3211" s="31" t="s">
        <v>26</v>
      </c>
      <c r="G3211" s="31" t="s">
        <v>110</v>
      </c>
      <c r="H3211" s="31" t="s">
        <v>743</v>
      </c>
      <c r="I3211" s="31">
        <v>260</v>
      </c>
      <c r="J3211" s="31">
        <v>13127</v>
      </c>
      <c r="K3211" s="31">
        <v>19.806505675325699</v>
      </c>
      <c r="L3211" s="31" t="s">
        <v>1472</v>
      </c>
      <c r="M3211" s="31">
        <f t="shared" si="122"/>
        <v>19.806505675325699</v>
      </c>
      <c r="N3211" s="31">
        <f t="shared" si="123"/>
        <v>0</v>
      </c>
    </row>
    <row r="3212" spans="1:14" x14ac:dyDescent="0.45">
      <c r="A3212" s="31" t="str">
        <f t="shared" si="124"/>
        <v>E09000020_CIN episodes for children aged 0-4 at 31st March 2019 with domestic abuse identified as a factor at CIN assessment (excluding looked after children)_Number</v>
      </c>
      <c r="B3212" s="31" t="s">
        <v>479</v>
      </c>
      <c r="C3212" s="31" t="s">
        <v>674</v>
      </c>
      <c r="D3212" s="31" t="s">
        <v>474</v>
      </c>
      <c r="E3212" s="31" t="s">
        <v>475</v>
      </c>
      <c r="F3212" s="31" t="s">
        <v>26</v>
      </c>
      <c r="G3212" s="31" t="s">
        <v>110</v>
      </c>
      <c r="H3212" s="31" t="s">
        <v>743</v>
      </c>
      <c r="I3212" s="31">
        <v>94</v>
      </c>
      <c r="J3212" s="31">
        <v>8223</v>
      </c>
      <c r="K3212" s="31">
        <v>11.431351088410601</v>
      </c>
      <c r="L3212" s="31" t="s">
        <v>1473</v>
      </c>
      <c r="M3212" s="31">
        <f t="shared" ref="M3212:M3275" si="125">K3212</f>
        <v>11.431351088410601</v>
      </c>
      <c r="N3212" s="31">
        <f t="shared" si="123"/>
        <v>0</v>
      </c>
    </row>
    <row r="3213" spans="1:14" x14ac:dyDescent="0.45">
      <c r="A3213" s="31" t="str">
        <f t="shared" si="124"/>
        <v>E09000022_CIN episodes for children aged 0-4 at 31st March 2019 with domestic abuse identified as a factor at CIN assessment (excluding looked after children)_Number</v>
      </c>
      <c r="B3213" s="31" t="s">
        <v>335</v>
      </c>
      <c r="C3213" s="31" t="s">
        <v>336</v>
      </c>
      <c r="D3213" s="31" t="s">
        <v>474</v>
      </c>
      <c r="E3213" s="31" t="s">
        <v>475</v>
      </c>
      <c r="F3213" s="31" t="s">
        <v>26</v>
      </c>
      <c r="G3213" s="31" t="s">
        <v>110</v>
      </c>
      <c r="H3213" s="31" t="s">
        <v>743</v>
      </c>
      <c r="I3213" s="31">
        <v>313</v>
      </c>
      <c r="J3213" s="31">
        <v>19213</v>
      </c>
      <c r="K3213" s="31">
        <v>16.291052932909999</v>
      </c>
      <c r="L3213" s="31" t="s">
        <v>1474</v>
      </c>
      <c r="M3213" s="31">
        <f t="shared" si="125"/>
        <v>16.291052932909999</v>
      </c>
      <c r="N3213" s="31">
        <f t="shared" si="123"/>
        <v>0</v>
      </c>
    </row>
    <row r="3214" spans="1:14" x14ac:dyDescent="0.45">
      <c r="A3214" s="31" t="str">
        <f t="shared" si="124"/>
        <v>E09000023_CIN episodes for children aged 0-4 at 31st March 2019 with domestic abuse identified as a factor at CIN assessment (excluding looked after children)_Number</v>
      </c>
      <c r="B3214" s="31" t="s">
        <v>343</v>
      </c>
      <c r="C3214" s="31" t="s">
        <v>344</v>
      </c>
      <c r="D3214" s="31" t="s">
        <v>474</v>
      </c>
      <c r="E3214" s="31" t="s">
        <v>475</v>
      </c>
      <c r="F3214" s="31" t="s">
        <v>26</v>
      </c>
      <c r="G3214" s="31" t="s">
        <v>110</v>
      </c>
      <c r="H3214" s="31" t="s">
        <v>743</v>
      </c>
      <c r="I3214" s="31">
        <v>318</v>
      </c>
      <c r="J3214" s="31">
        <v>21814</v>
      </c>
      <c r="K3214" s="31">
        <v>14.577794077198099</v>
      </c>
      <c r="L3214" s="31" t="s">
        <v>1475</v>
      </c>
      <c r="M3214" s="31">
        <f t="shared" si="125"/>
        <v>14.577794077198099</v>
      </c>
      <c r="N3214" s="31">
        <f t="shared" si="123"/>
        <v>0</v>
      </c>
    </row>
    <row r="3215" spans="1:14" x14ac:dyDescent="0.45">
      <c r="A3215" s="31" t="str">
        <f t="shared" si="124"/>
        <v>E09000028_CIN episodes for children aged 0-4 at 31st March 2019 with domestic abuse identified as a factor at CIN assessment (excluding looked after children)_Number</v>
      </c>
      <c r="B3215" s="31" t="s">
        <v>414</v>
      </c>
      <c r="C3215" s="31" t="s">
        <v>415</v>
      </c>
      <c r="D3215" s="31" t="s">
        <v>474</v>
      </c>
      <c r="E3215" s="31" t="s">
        <v>475</v>
      </c>
      <c r="F3215" s="31" t="s">
        <v>26</v>
      </c>
      <c r="G3215" s="31" t="s">
        <v>110</v>
      </c>
      <c r="H3215" s="31" t="s">
        <v>743</v>
      </c>
      <c r="I3215" s="31">
        <v>337</v>
      </c>
      <c r="J3215" s="31">
        <v>20500</v>
      </c>
      <c r="K3215" s="31">
        <v>16.439024390243901</v>
      </c>
      <c r="L3215" s="31" t="s">
        <v>790</v>
      </c>
      <c r="M3215" s="31">
        <f t="shared" si="125"/>
        <v>16.439024390243901</v>
      </c>
      <c r="N3215" s="31">
        <f t="shared" si="123"/>
        <v>0</v>
      </c>
    </row>
    <row r="3216" spans="1:14" x14ac:dyDescent="0.45">
      <c r="A3216" s="31" t="str">
        <f t="shared" si="124"/>
        <v>E09000030_CIN episodes for children aged 0-4 at 31st March 2019 with domestic abuse identified as a factor at CIN assessment (excluding looked after children)_Number</v>
      </c>
      <c r="B3216" s="31" t="s">
        <v>440</v>
      </c>
      <c r="C3216" s="31" t="s">
        <v>441</v>
      </c>
      <c r="D3216" s="31" t="s">
        <v>474</v>
      </c>
      <c r="E3216" s="31" t="s">
        <v>475</v>
      </c>
      <c r="F3216" s="31" t="s">
        <v>26</v>
      </c>
      <c r="G3216" s="31" t="s">
        <v>110</v>
      </c>
      <c r="H3216" s="31" t="s">
        <v>743</v>
      </c>
      <c r="I3216" s="31">
        <v>432</v>
      </c>
      <c r="J3216" s="31">
        <v>22208</v>
      </c>
      <c r="K3216" s="31">
        <v>19.452449567723299</v>
      </c>
      <c r="L3216" s="31" t="s">
        <v>1476</v>
      </c>
      <c r="M3216" s="31">
        <f t="shared" si="125"/>
        <v>19.452449567723299</v>
      </c>
      <c r="N3216" s="31">
        <f t="shared" si="123"/>
        <v>0</v>
      </c>
    </row>
    <row r="3217" spans="1:14" x14ac:dyDescent="0.45">
      <c r="A3217" s="31" t="str">
        <f t="shared" si="124"/>
        <v>E09000032_CIN episodes for children aged 0-4 at 31st March 2019 with domestic abuse identified as a factor at CIN assessment (excluding looked after children)_Number</v>
      </c>
      <c r="B3217" s="31" t="s">
        <v>450</v>
      </c>
      <c r="C3217" s="31" t="s">
        <v>451</v>
      </c>
      <c r="D3217" s="31" t="s">
        <v>474</v>
      </c>
      <c r="E3217" s="31" t="s">
        <v>475</v>
      </c>
      <c r="F3217" s="31" t="s">
        <v>26</v>
      </c>
      <c r="G3217" s="31" t="s">
        <v>110</v>
      </c>
      <c r="H3217" s="31" t="s">
        <v>743</v>
      </c>
      <c r="I3217" s="31">
        <v>236</v>
      </c>
      <c r="J3217" s="31">
        <v>21875</v>
      </c>
      <c r="K3217" s="31">
        <v>10.7885714285714</v>
      </c>
      <c r="L3217" s="31" t="s">
        <v>1477</v>
      </c>
      <c r="M3217" s="31">
        <f t="shared" si="125"/>
        <v>10.7885714285714</v>
      </c>
      <c r="N3217" s="31">
        <f t="shared" si="123"/>
        <v>0</v>
      </c>
    </row>
    <row r="3218" spans="1:14" x14ac:dyDescent="0.45">
      <c r="A3218" s="31" t="str">
        <f t="shared" si="124"/>
        <v>E09000033_CIN episodes for children aged 0-4 at 31st March 2019 with domestic abuse identified as a factor at CIN assessment (excluding looked after children)_Number</v>
      </c>
      <c r="B3218" s="31" t="s">
        <v>506</v>
      </c>
      <c r="C3218" s="31" t="s">
        <v>507</v>
      </c>
      <c r="D3218" s="31" t="s">
        <v>474</v>
      </c>
      <c r="E3218" s="31" t="s">
        <v>475</v>
      </c>
      <c r="F3218" s="31" t="s">
        <v>26</v>
      </c>
      <c r="G3218" s="31" t="s">
        <v>110</v>
      </c>
      <c r="H3218" s="31" t="s">
        <v>743</v>
      </c>
      <c r="I3218" s="31">
        <v>144</v>
      </c>
      <c r="J3218" s="31">
        <v>13692</v>
      </c>
      <c r="K3218" s="31">
        <v>10.517090271691499</v>
      </c>
      <c r="L3218" s="31" t="s">
        <v>1478</v>
      </c>
      <c r="M3218" s="31">
        <f t="shared" si="125"/>
        <v>10.517090271691499</v>
      </c>
      <c r="N3218" s="31">
        <f t="shared" si="123"/>
        <v>0</v>
      </c>
    </row>
    <row r="3219" spans="1:14" x14ac:dyDescent="0.45">
      <c r="A3219" s="31" t="str">
        <f t="shared" si="124"/>
        <v>E09000002_CIN episodes for children aged 0-4 at 31st March 2019 with domestic abuse identified as a factor at CIN assessment (excluding looked after children)_Number</v>
      </c>
      <c r="B3219" s="31" t="s">
        <v>227</v>
      </c>
      <c r="C3219" s="31" t="s">
        <v>228</v>
      </c>
      <c r="D3219" s="31" t="s">
        <v>474</v>
      </c>
      <c r="E3219" s="31" t="s">
        <v>475</v>
      </c>
      <c r="F3219" s="31" t="s">
        <v>26</v>
      </c>
      <c r="G3219" s="31" t="s">
        <v>110</v>
      </c>
      <c r="H3219" s="31" t="s">
        <v>743</v>
      </c>
      <c r="I3219" s="31">
        <v>299</v>
      </c>
      <c r="J3219" s="31">
        <v>19519</v>
      </c>
      <c r="K3219" s="31">
        <v>15.318407705312801</v>
      </c>
      <c r="L3219" s="31" t="s">
        <v>786</v>
      </c>
      <c r="M3219" s="31">
        <f t="shared" si="125"/>
        <v>15.318407705312801</v>
      </c>
      <c r="N3219" s="31">
        <f t="shared" si="123"/>
        <v>0</v>
      </c>
    </row>
    <row r="3220" spans="1:14" x14ac:dyDescent="0.45">
      <c r="A3220" s="31" t="str">
        <f t="shared" si="124"/>
        <v>E09000003_CIN episodes for children aged 0-4 at 31st March 2019 with domestic abuse identified as a factor at CIN assessment (excluding looked after children)_Number</v>
      </c>
      <c r="B3220" s="31" t="s">
        <v>233</v>
      </c>
      <c r="C3220" s="31" t="s">
        <v>234</v>
      </c>
      <c r="D3220" s="31" t="s">
        <v>474</v>
      </c>
      <c r="E3220" s="31" t="s">
        <v>475</v>
      </c>
      <c r="F3220" s="31" t="s">
        <v>26</v>
      </c>
      <c r="G3220" s="31" t="s">
        <v>110</v>
      </c>
      <c r="H3220" s="31" t="s">
        <v>743</v>
      </c>
      <c r="I3220" s="31">
        <v>265</v>
      </c>
      <c r="J3220" s="31">
        <v>26512</v>
      </c>
      <c r="K3220" s="31">
        <v>9.9954737477368703</v>
      </c>
      <c r="L3220" s="31" t="s">
        <v>1479</v>
      </c>
      <c r="M3220" s="31">
        <f t="shared" si="125"/>
        <v>9.9954737477368703</v>
      </c>
      <c r="N3220" s="31">
        <f t="shared" si="123"/>
        <v>0</v>
      </c>
    </row>
    <row r="3221" spans="1:14" x14ac:dyDescent="0.45">
      <c r="A3221" s="31" t="str">
        <f t="shared" si="124"/>
        <v>E09000004_CIN episodes for children aged 0-4 at 31st March 2019 with domestic abuse identified as a factor at CIN assessment (excluding looked after children)_Number</v>
      </c>
      <c r="B3221" s="31" t="s">
        <v>242</v>
      </c>
      <c r="C3221" s="31" t="s">
        <v>243</v>
      </c>
      <c r="D3221" s="31" t="s">
        <v>474</v>
      </c>
      <c r="E3221" s="31" t="s">
        <v>475</v>
      </c>
      <c r="F3221" s="31" t="s">
        <v>26</v>
      </c>
      <c r="G3221" s="31" t="s">
        <v>110</v>
      </c>
      <c r="H3221" s="31" t="s">
        <v>743</v>
      </c>
      <c r="I3221" s="31">
        <v>181</v>
      </c>
      <c r="J3221" s="31">
        <v>15989</v>
      </c>
      <c r="K3221" s="31">
        <v>11.3202826943524</v>
      </c>
      <c r="L3221" s="31" t="s">
        <v>1468</v>
      </c>
      <c r="M3221" s="31">
        <f t="shared" si="125"/>
        <v>11.3202826943524</v>
      </c>
      <c r="N3221" s="31">
        <f t="shared" si="123"/>
        <v>0</v>
      </c>
    </row>
    <row r="3222" spans="1:14" x14ac:dyDescent="0.45">
      <c r="A3222" s="31" t="str">
        <f t="shared" si="124"/>
        <v>E09000005_CIN episodes for children aged 0-4 at 31st March 2019 with domestic abuse identified as a factor at CIN assessment (excluding looked after children)_Number</v>
      </c>
      <c r="B3222" s="31" t="s">
        <v>261</v>
      </c>
      <c r="C3222" s="31" t="s">
        <v>262</v>
      </c>
      <c r="D3222" s="31" t="s">
        <v>474</v>
      </c>
      <c r="E3222" s="31" t="s">
        <v>475</v>
      </c>
      <c r="F3222" s="31" t="s">
        <v>26</v>
      </c>
      <c r="G3222" s="31" t="s">
        <v>110</v>
      </c>
      <c r="H3222" s="31" t="s">
        <v>743</v>
      </c>
      <c r="I3222" s="31">
        <v>289</v>
      </c>
      <c r="J3222" s="31">
        <v>24582</v>
      </c>
      <c r="K3222" s="31">
        <v>11.7565698478562</v>
      </c>
      <c r="L3222" s="31" t="s">
        <v>1480</v>
      </c>
      <c r="M3222" s="31">
        <f t="shared" si="125"/>
        <v>11.7565698478562</v>
      </c>
      <c r="N3222" s="31">
        <f t="shared" si="123"/>
        <v>0</v>
      </c>
    </row>
    <row r="3223" spans="1:14" x14ac:dyDescent="0.45">
      <c r="A3223" s="31" t="str">
        <f t="shared" si="124"/>
        <v>E09000006_CIN episodes for children aged 0-4 at 31st March 2019 with domestic abuse identified as a factor at CIN assessment (excluding looked after children)_Number</v>
      </c>
      <c r="B3223" s="31" t="s">
        <v>267</v>
      </c>
      <c r="C3223" s="31" t="s">
        <v>268</v>
      </c>
      <c r="D3223" s="31" t="s">
        <v>474</v>
      </c>
      <c r="E3223" s="31" t="s">
        <v>475</v>
      </c>
      <c r="F3223" s="31" t="s">
        <v>26</v>
      </c>
      <c r="G3223" s="31" t="s">
        <v>110</v>
      </c>
      <c r="H3223" s="31" t="s">
        <v>743</v>
      </c>
      <c r="I3223" s="31">
        <v>355</v>
      </c>
      <c r="J3223" s="31">
        <v>21559</v>
      </c>
      <c r="K3223" s="31">
        <v>16.466440929542198</v>
      </c>
      <c r="L3223" s="31" t="s">
        <v>1481</v>
      </c>
      <c r="M3223" s="31">
        <f t="shared" si="125"/>
        <v>16.466440929542198</v>
      </c>
      <c r="N3223" s="31">
        <f t="shared" si="123"/>
        <v>0</v>
      </c>
    </row>
    <row r="3224" spans="1:14" x14ac:dyDescent="0.45">
      <c r="A3224" s="31" t="str">
        <f t="shared" si="124"/>
        <v>E09000008_CIN episodes for children aged 0-4 at 31st March 2019 with domestic abuse identified as a factor at CIN assessment (excluding looked after children)_Number</v>
      </c>
      <c r="B3224" s="31" t="s">
        <v>486</v>
      </c>
      <c r="C3224" s="31" t="s">
        <v>487</v>
      </c>
      <c r="D3224" s="31" t="s">
        <v>474</v>
      </c>
      <c r="E3224" s="31" t="s">
        <v>475</v>
      </c>
      <c r="F3224" s="31" t="s">
        <v>26</v>
      </c>
      <c r="G3224" s="31" t="s">
        <v>110</v>
      </c>
      <c r="H3224" s="31" t="s">
        <v>743</v>
      </c>
      <c r="I3224" s="31">
        <v>386</v>
      </c>
      <c r="J3224" s="31">
        <v>27974</v>
      </c>
      <c r="K3224" s="31">
        <v>13.7985272038321</v>
      </c>
      <c r="L3224" s="31" t="s">
        <v>1482</v>
      </c>
      <c r="M3224" s="31">
        <f t="shared" si="125"/>
        <v>13.7985272038321</v>
      </c>
      <c r="N3224" s="31">
        <f t="shared" si="123"/>
        <v>0</v>
      </c>
    </row>
    <row r="3225" spans="1:14" x14ac:dyDescent="0.45">
      <c r="A3225" s="31" t="str">
        <f t="shared" si="124"/>
        <v>E09000009_CIN episodes for children aged 0-4 at 31st March 2019 with domestic abuse identified as a factor at CIN assessment (excluding looked after children)_Number</v>
      </c>
      <c r="B3225" s="31" t="s">
        <v>509</v>
      </c>
      <c r="C3225" s="31" t="s">
        <v>510</v>
      </c>
      <c r="D3225" s="31" t="s">
        <v>474</v>
      </c>
      <c r="E3225" s="31" t="s">
        <v>475</v>
      </c>
      <c r="F3225" s="31" t="s">
        <v>26</v>
      </c>
      <c r="G3225" s="31" t="s">
        <v>110</v>
      </c>
      <c r="H3225" s="31" t="s">
        <v>743</v>
      </c>
      <c r="I3225" s="31">
        <v>301</v>
      </c>
      <c r="J3225" s="31">
        <v>24600</v>
      </c>
      <c r="K3225" s="31">
        <v>12.235772357723601</v>
      </c>
      <c r="L3225" s="31" t="s">
        <v>1471</v>
      </c>
      <c r="M3225" s="31">
        <f t="shared" si="125"/>
        <v>12.235772357723601</v>
      </c>
      <c r="N3225" s="31">
        <f t="shared" si="123"/>
        <v>0</v>
      </c>
    </row>
    <row r="3226" spans="1:14" x14ac:dyDescent="0.45">
      <c r="A3226" s="31" t="str">
        <f t="shared" si="124"/>
        <v>E09000010_CIN episodes for children aged 0-4 at 31st March 2019 with domestic abuse identified as a factor at CIN assessment (excluding looked after children)_Number</v>
      </c>
      <c r="B3226" s="31" t="s">
        <v>301</v>
      </c>
      <c r="C3226" s="31" t="s">
        <v>302</v>
      </c>
      <c r="D3226" s="31" t="s">
        <v>474</v>
      </c>
      <c r="E3226" s="31" t="s">
        <v>475</v>
      </c>
      <c r="F3226" s="31" t="s">
        <v>26</v>
      </c>
      <c r="G3226" s="31" t="s">
        <v>110</v>
      </c>
      <c r="H3226" s="31" t="s">
        <v>743</v>
      </c>
      <c r="I3226" s="31">
        <v>478</v>
      </c>
      <c r="J3226" s="31">
        <v>24321</v>
      </c>
      <c r="K3226" s="31">
        <v>19.653797130052201</v>
      </c>
      <c r="L3226" s="31" t="s">
        <v>1483</v>
      </c>
      <c r="M3226" s="31">
        <f t="shared" si="125"/>
        <v>19.653797130052201</v>
      </c>
      <c r="N3226" s="31">
        <f t="shared" si="123"/>
        <v>0</v>
      </c>
    </row>
    <row r="3227" spans="1:14" x14ac:dyDescent="0.45">
      <c r="A3227" s="31" t="str">
        <f t="shared" si="124"/>
        <v>E09000014_CIN episodes for children aged 0-4 at 31st March 2019 with domestic abuse identified as a factor at CIN assessment (excluding looked after children)_Number</v>
      </c>
      <c r="B3227" s="31" t="s">
        <v>311</v>
      </c>
      <c r="C3227" s="31" t="s">
        <v>312</v>
      </c>
      <c r="D3227" s="31" t="s">
        <v>474</v>
      </c>
      <c r="E3227" s="31" t="s">
        <v>475</v>
      </c>
      <c r="F3227" s="31" t="s">
        <v>26</v>
      </c>
      <c r="G3227" s="31" t="s">
        <v>110</v>
      </c>
      <c r="H3227" s="31" t="s">
        <v>743</v>
      </c>
      <c r="I3227" s="31">
        <v>260</v>
      </c>
      <c r="J3227" s="31">
        <v>18586</v>
      </c>
      <c r="K3227" s="31">
        <v>13.989023996556501</v>
      </c>
      <c r="L3227" s="31" t="s">
        <v>1484</v>
      </c>
      <c r="M3227" s="31">
        <f t="shared" si="125"/>
        <v>13.989023996556501</v>
      </c>
      <c r="N3227" s="31">
        <f t="shared" si="123"/>
        <v>0</v>
      </c>
    </row>
    <row r="3228" spans="1:14" x14ac:dyDescent="0.45">
      <c r="A3228" s="31" t="str">
        <f t="shared" si="124"/>
        <v>E09000015_CIN episodes for children aged 0-4 at 31st March 2019 with domestic abuse identified as a factor at CIN assessment (excluding looked after children)_Number</v>
      </c>
      <c r="B3228" s="31" t="s">
        <v>496</v>
      </c>
      <c r="C3228" s="31" t="s">
        <v>497</v>
      </c>
      <c r="D3228" s="31" t="s">
        <v>474</v>
      </c>
      <c r="E3228" s="31" t="s">
        <v>475</v>
      </c>
      <c r="F3228" s="31" t="s">
        <v>26</v>
      </c>
      <c r="G3228" s="31" t="s">
        <v>110</v>
      </c>
      <c r="H3228" s="31" t="s">
        <v>743</v>
      </c>
      <c r="I3228" s="31">
        <v>256</v>
      </c>
      <c r="J3228" s="31">
        <v>17745</v>
      </c>
      <c r="K3228" s="31">
        <v>14.4265990419837</v>
      </c>
      <c r="L3228" s="31" t="s">
        <v>1485</v>
      </c>
      <c r="M3228" s="31">
        <f t="shared" si="125"/>
        <v>14.4265990419837</v>
      </c>
      <c r="N3228" s="31">
        <f t="shared" si="123"/>
        <v>0</v>
      </c>
    </row>
    <row r="3229" spans="1:14" x14ac:dyDescent="0.45">
      <c r="A3229" s="31" t="str">
        <f t="shared" si="124"/>
        <v>E09000016_CIN episodes for children aged 0-4 at 31st March 2019 with domestic abuse identified as a factor at CIN assessment (excluding looked after children)_Number</v>
      </c>
      <c r="B3229" s="31" t="s">
        <v>315</v>
      </c>
      <c r="C3229" s="31" t="s">
        <v>316</v>
      </c>
      <c r="D3229" s="31" t="s">
        <v>474</v>
      </c>
      <c r="E3229" s="31" t="s">
        <v>475</v>
      </c>
      <c r="F3229" s="31" t="s">
        <v>26</v>
      </c>
      <c r="G3229" s="31" t="s">
        <v>110</v>
      </c>
      <c r="H3229" s="31" t="s">
        <v>743</v>
      </c>
      <c r="I3229" s="31">
        <v>152</v>
      </c>
      <c r="J3229" s="31">
        <v>17370</v>
      </c>
      <c r="K3229" s="31">
        <v>8.75071963154865</v>
      </c>
      <c r="L3229" s="31" t="s">
        <v>1486</v>
      </c>
      <c r="M3229" s="31">
        <f t="shared" si="125"/>
        <v>8.75071963154865</v>
      </c>
      <c r="N3229" s="31">
        <f t="shared" si="123"/>
        <v>0</v>
      </c>
    </row>
    <row r="3230" spans="1:14" x14ac:dyDescent="0.45">
      <c r="A3230" s="31" t="str">
        <f t="shared" si="124"/>
        <v>E09000017_CIN episodes for children aged 0-4 at 31st March 2019 with domestic abuse identified as a factor at CIN assessment (excluding looked after children)_Number</v>
      </c>
      <c r="B3230" s="31" t="s">
        <v>321</v>
      </c>
      <c r="C3230" s="31" t="s">
        <v>322</v>
      </c>
      <c r="D3230" s="31" t="s">
        <v>474</v>
      </c>
      <c r="E3230" s="31" t="s">
        <v>475</v>
      </c>
      <c r="F3230" s="31" t="s">
        <v>26</v>
      </c>
      <c r="G3230" s="31" t="s">
        <v>110</v>
      </c>
      <c r="H3230" s="31" t="s">
        <v>743</v>
      </c>
      <c r="I3230" s="31">
        <v>359</v>
      </c>
      <c r="J3230" s="31">
        <v>22489</v>
      </c>
      <c r="K3230" s="31">
        <v>15.963359864822801</v>
      </c>
      <c r="L3230" s="31" t="s">
        <v>797</v>
      </c>
      <c r="M3230" s="31">
        <f t="shared" si="125"/>
        <v>15.963359864822801</v>
      </c>
      <c r="N3230" s="31">
        <f t="shared" si="123"/>
        <v>0</v>
      </c>
    </row>
    <row r="3231" spans="1:14" x14ac:dyDescent="0.45">
      <c r="A3231" s="31" t="str">
        <f t="shared" si="124"/>
        <v>E09000018_CIN episodes for children aged 0-4 at 31st March 2019 with domestic abuse identified as a factor at CIN assessment (excluding looked after children)_Number</v>
      </c>
      <c r="B3231" s="31" t="s">
        <v>323</v>
      </c>
      <c r="C3231" s="31" t="s">
        <v>324</v>
      </c>
      <c r="D3231" s="31" t="s">
        <v>474</v>
      </c>
      <c r="E3231" s="31" t="s">
        <v>475</v>
      </c>
      <c r="F3231" s="31" t="s">
        <v>26</v>
      </c>
      <c r="G3231" s="31" t="s">
        <v>110</v>
      </c>
      <c r="H3231" s="31" t="s">
        <v>743</v>
      </c>
      <c r="I3231" s="31">
        <v>353</v>
      </c>
      <c r="J3231" s="31">
        <v>20363</v>
      </c>
      <c r="K3231" s="31">
        <v>17.335363158670098</v>
      </c>
      <c r="L3231" s="31" t="s">
        <v>1487</v>
      </c>
      <c r="M3231" s="31">
        <f t="shared" si="125"/>
        <v>17.335363158670098</v>
      </c>
      <c r="N3231" s="31">
        <f t="shared" si="123"/>
        <v>0</v>
      </c>
    </row>
    <row r="3232" spans="1:14" x14ac:dyDescent="0.45">
      <c r="A3232" s="31" t="str">
        <f t="shared" si="124"/>
        <v>E09000021_CIN episodes for children aged 0-4 at 31st March 2019 with domestic abuse identified as a factor at CIN assessment (excluding looked after children)_Number</v>
      </c>
      <c r="B3232" s="31" t="s">
        <v>520</v>
      </c>
      <c r="C3232" s="31" t="s">
        <v>521</v>
      </c>
      <c r="D3232" s="31" t="s">
        <v>474</v>
      </c>
      <c r="E3232" s="31" t="s">
        <v>475</v>
      </c>
      <c r="F3232" s="31" t="s">
        <v>26</v>
      </c>
      <c r="G3232" s="31" t="s">
        <v>110</v>
      </c>
      <c r="H3232" s="31" t="s">
        <v>743</v>
      </c>
      <c r="I3232" s="31">
        <v>169</v>
      </c>
      <c r="J3232" s="31">
        <v>11291</v>
      </c>
      <c r="K3232" s="31">
        <v>14.967673368169301</v>
      </c>
      <c r="L3232" s="31" t="s">
        <v>1488</v>
      </c>
      <c r="M3232" s="31">
        <f t="shared" si="125"/>
        <v>14.967673368169301</v>
      </c>
      <c r="N3232" s="31">
        <f t="shared" si="123"/>
        <v>0</v>
      </c>
    </row>
    <row r="3233" spans="1:14" x14ac:dyDescent="0.45">
      <c r="A3233" s="31" t="str">
        <f t="shared" si="124"/>
        <v>E09000024_CIN episodes for children aged 0-4 at 31st March 2019 with domestic abuse identified as a factor at CIN assessment (excluding looked after children)_Number</v>
      </c>
      <c r="B3233" s="31" t="s">
        <v>353</v>
      </c>
      <c r="C3233" s="31" t="s">
        <v>354</v>
      </c>
      <c r="D3233" s="31" t="s">
        <v>474</v>
      </c>
      <c r="E3233" s="31" t="s">
        <v>475</v>
      </c>
      <c r="F3233" s="31" t="s">
        <v>26</v>
      </c>
      <c r="G3233" s="31" t="s">
        <v>110</v>
      </c>
      <c r="H3233" s="31" t="s">
        <v>743</v>
      </c>
      <c r="I3233" s="31">
        <v>184</v>
      </c>
      <c r="J3233" s="31">
        <v>14994</v>
      </c>
      <c r="K3233" s="31">
        <v>12.2715752967854</v>
      </c>
      <c r="L3233" s="31" t="s">
        <v>1489</v>
      </c>
      <c r="M3233" s="31">
        <f t="shared" si="125"/>
        <v>12.2715752967854</v>
      </c>
      <c r="N3233" s="31">
        <f t="shared" si="123"/>
        <v>0</v>
      </c>
    </row>
    <row r="3234" spans="1:14" x14ac:dyDescent="0.45">
      <c r="A3234" s="31" t="str">
        <f t="shared" si="124"/>
        <v>E09000025_CIN episodes for children aged 0-4 at 31st March 2019 with domestic abuse identified as a factor at CIN assessment (excluding looked after children)_Number</v>
      </c>
      <c r="B3234" s="31" t="s">
        <v>359</v>
      </c>
      <c r="C3234" s="31" t="s">
        <v>360</v>
      </c>
      <c r="D3234" s="31" t="s">
        <v>474</v>
      </c>
      <c r="E3234" s="31" t="s">
        <v>475</v>
      </c>
      <c r="F3234" s="31" t="s">
        <v>26</v>
      </c>
      <c r="G3234" s="31" t="s">
        <v>110</v>
      </c>
      <c r="H3234" s="31" t="s">
        <v>743</v>
      </c>
      <c r="I3234" s="31">
        <v>388</v>
      </c>
      <c r="J3234" s="31">
        <v>28254</v>
      </c>
      <c r="K3234" s="31">
        <v>13.7325688398103</v>
      </c>
      <c r="L3234" s="31" t="s">
        <v>785</v>
      </c>
      <c r="M3234" s="31">
        <f t="shared" si="125"/>
        <v>13.7325688398103</v>
      </c>
      <c r="N3234" s="31">
        <f t="shared" si="123"/>
        <v>0</v>
      </c>
    </row>
    <row r="3235" spans="1:14" x14ac:dyDescent="0.45">
      <c r="A3235" s="31" t="str">
        <f t="shared" si="124"/>
        <v>E09000026_CIN episodes for children aged 0-4 at 31st March 2019 with domestic abuse identified as a factor at CIN assessment (excluding looked after children)_Number</v>
      </c>
      <c r="B3235" s="31" t="s">
        <v>385</v>
      </c>
      <c r="C3235" s="31" t="s">
        <v>386</v>
      </c>
      <c r="D3235" s="31" t="s">
        <v>474</v>
      </c>
      <c r="E3235" s="31" t="s">
        <v>475</v>
      </c>
      <c r="F3235" s="31" t="s">
        <v>26</v>
      </c>
      <c r="G3235" s="31" t="s">
        <v>110</v>
      </c>
      <c r="H3235" s="31" t="s">
        <v>743</v>
      </c>
      <c r="I3235" s="31">
        <v>309</v>
      </c>
      <c r="J3235" s="31">
        <v>22744</v>
      </c>
      <c r="K3235" s="31">
        <v>13.586000703482201</v>
      </c>
      <c r="L3235" s="31" t="s">
        <v>1490</v>
      </c>
      <c r="M3235" s="31">
        <f t="shared" si="125"/>
        <v>13.586000703482201</v>
      </c>
      <c r="N3235" s="31">
        <f t="shared" si="123"/>
        <v>0</v>
      </c>
    </row>
    <row r="3236" spans="1:14" x14ac:dyDescent="0.45">
      <c r="A3236" s="31" t="str">
        <f t="shared" si="124"/>
        <v>E09000027_CIN episodes for children aged 0-4 at 31st March 2019 with domestic abuse identified as a factor at CIN assessment (excluding looked after children)_Number</v>
      </c>
      <c r="B3236" s="31" t="s">
        <v>389</v>
      </c>
      <c r="C3236" s="31" t="s">
        <v>390</v>
      </c>
      <c r="D3236" s="31" t="s">
        <v>474</v>
      </c>
      <c r="E3236" s="31" t="s">
        <v>475</v>
      </c>
      <c r="F3236" s="31" t="s">
        <v>26</v>
      </c>
      <c r="G3236" s="31" t="s">
        <v>110</v>
      </c>
      <c r="H3236" s="31" t="s">
        <v>743</v>
      </c>
      <c r="I3236" s="31">
        <v>130</v>
      </c>
      <c r="J3236" s="31">
        <v>12624</v>
      </c>
      <c r="K3236" s="31">
        <v>10.297845373891001</v>
      </c>
      <c r="L3236" s="31" t="s">
        <v>1491</v>
      </c>
      <c r="M3236" s="31">
        <f t="shared" si="125"/>
        <v>10.297845373891001</v>
      </c>
      <c r="N3236" s="31">
        <f t="shared" si="123"/>
        <v>0</v>
      </c>
    </row>
    <row r="3237" spans="1:14" x14ac:dyDescent="0.45">
      <c r="A3237" s="31" t="str">
        <f t="shared" si="124"/>
        <v>E09000029_CIN episodes for children aged 0-4 at 31st March 2019 with domestic abuse identified as a factor at CIN assessment (excluding looked after children)_Number</v>
      </c>
      <c r="B3237" s="31" t="s">
        <v>432</v>
      </c>
      <c r="C3237" s="31" t="s">
        <v>433</v>
      </c>
      <c r="D3237" s="31" t="s">
        <v>474</v>
      </c>
      <c r="E3237" s="31" t="s">
        <v>475</v>
      </c>
      <c r="F3237" s="31" t="s">
        <v>26</v>
      </c>
      <c r="G3237" s="31" t="s">
        <v>110</v>
      </c>
      <c r="H3237" s="31" t="s">
        <v>743</v>
      </c>
      <c r="I3237" s="31">
        <v>195</v>
      </c>
      <c r="J3237" s="31">
        <v>13754</v>
      </c>
      <c r="K3237" s="31">
        <v>14.1776937618147</v>
      </c>
      <c r="L3237" s="31" t="s">
        <v>789</v>
      </c>
      <c r="M3237" s="31">
        <f t="shared" si="125"/>
        <v>14.1776937618147</v>
      </c>
      <c r="N3237" s="31">
        <f t="shared" si="123"/>
        <v>0</v>
      </c>
    </row>
    <row r="3238" spans="1:14" x14ac:dyDescent="0.45">
      <c r="A3238" s="31" t="str">
        <f t="shared" si="124"/>
        <v>E09000031_CIN episodes for children aged 0-4 at 31st March 2019 with domestic abuse identified as a factor at CIN assessment (excluding looked after children)_Number</v>
      </c>
      <c r="B3238" s="31" t="s">
        <v>448</v>
      </c>
      <c r="C3238" s="31" t="s">
        <v>449</v>
      </c>
      <c r="D3238" s="31" t="s">
        <v>474</v>
      </c>
      <c r="E3238" s="31" t="s">
        <v>475</v>
      </c>
      <c r="F3238" s="31" t="s">
        <v>26</v>
      </c>
      <c r="G3238" s="31" t="s">
        <v>110</v>
      </c>
      <c r="H3238" s="31" t="s">
        <v>743</v>
      </c>
      <c r="I3238" s="31">
        <v>159</v>
      </c>
      <c r="J3238" s="31">
        <v>21802</v>
      </c>
      <c r="K3238" s="31">
        <v>7.2929089074396796</v>
      </c>
      <c r="L3238" s="31" t="s">
        <v>1492</v>
      </c>
      <c r="M3238" s="31">
        <f t="shared" si="125"/>
        <v>7.2929089074396796</v>
      </c>
      <c r="N3238" s="31">
        <f t="shared" si="123"/>
        <v>0</v>
      </c>
    </row>
    <row r="3239" spans="1:14" x14ac:dyDescent="0.45">
      <c r="A3239" s="31" t="str">
        <f t="shared" si="124"/>
        <v>E08000025_CIN episodes for children aged 0-4 at 31st March 2019 with domestic abuse identified as a factor at CIN assessment (excluding looked after children)_Number</v>
      </c>
      <c r="B3239" s="31" t="s">
        <v>245</v>
      </c>
      <c r="C3239" s="31" t="s">
        <v>246</v>
      </c>
      <c r="D3239" s="31" t="s">
        <v>474</v>
      </c>
      <c r="E3239" s="31" t="s">
        <v>475</v>
      </c>
      <c r="F3239" s="31" t="s">
        <v>26</v>
      </c>
      <c r="G3239" s="31" t="s">
        <v>110</v>
      </c>
      <c r="H3239" s="31" t="s">
        <v>743</v>
      </c>
      <c r="I3239" s="31">
        <v>1225</v>
      </c>
      <c r="J3239" s="31">
        <v>83536</v>
      </c>
      <c r="K3239" s="31">
        <v>14.6643363340356</v>
      </c>
      <c r="L3239" s="31" t="s">
        <v>777</v>
      </c>
      <c r="M3239" s="31">
        <f t="shared" si="125"/>
        <v>14.6643363340356</v>
      </c>
      <c r="N3239" s="31">
        <f t="shared" si="123"/>
        <v>0</v>
      </c>
    </row>
    <row r="3240" spans="1:14" x14ac:dyDescent="0.45">
      <c r="A3240" s="31" t="str">
        <f t="shared" si="124"/>
        <v>E08000026_CIN episodes for children aged 0-4 at 31st March 2019 with domestic abuse identified as a factor at CIN assessment (excluding looked after children)_Number</v>
      </c>
      <c r="B3240" s="31" t="s">
        <v>283</v>
      </c>
      <c r="C3240" s="31" t="s">
        <v>284</v>
      </c>
      <c r="D3240" s="31" t="s">
        <v>474</v>
      </c>
      <c r="E3240" s="31" t="s">
        <v>475</v>
      </c>
      <c r="F3240" s="31" t="s">
        <v>26</v>
      </c>
      <c r="G3240" s="31" t="s">
        <v>110</v>
      </c>
      <c r="H3240" s="31" t="s">
        <v>743</v>
      </c>
      <c r="I3240" s="31">
        <v>528</v>
      </c>
      <c r="J3240" s="31">
        <v>23068</v>
      </c>
      <c r="K3240" s="31">
        <v>22.888850355470801</v>
      </c>
      <c r="L3240" s="31" t="s">
        <v>1493</v>
      </c>
      <c r="M3240" s="31">
        <f t="shared" si="125"/>
        <v>22.888850355470801</v>
      </c>
      <c r="N3240" s="31">
        <f t="shared" si="123"/>
        <v>0</v>
      </c>
    </row>
    <row r="3241" spans="1:14" x14ac:dyDescent="0.45">
      <c r="A3241" s="31" t="str">
        <f t="shared" si="124"/>
        <v>E08000027_CIN episodes for children aged 0-4 at 31st March 2019 with domestic abuse identified as a factor at CIN assessment (excluding looked after children)_Number</v>
      </c>
      <c r="B3241" s="31" t="s">
        <v>297</v>
      </c>
      <c r="C3241" s="31" t="s">
        <v>298</v>
      </c>
      <c r="D3241" s="31" t="s">
        <v>474</v>
      </c>
      <c r="E3241" s="31" t="s">
        <v>475</v>
      </c>
      <c r="F3241" s="31" t="s">
        <v>26</v>
      </c>
      <c r="G3241" s="31" t="s">
        <v>110</v>
      </c>
      <c r="H3241" s="31" t="s">
        <v>743</v>
      </c>
      <c r="I3241" s="31">
        <v>301</v>
      </c>
      <c r="J3241" s="31">
        <v>19102</v>
      </c>
      <c r="K3241" s="31">
        <v>15.7575123023767</v>
      </c>
      <c r="L3241" s="31" t="s">
        <v>1494</v>
      </c>
      <c r="M3241" s="31">
        <f t="shared" si="125"/>
        <v>15.7575123023767</v>
      </c>
      <c r="N3241" s="31">
        <f t="shared" si="123"/>
        <v>0</v>
      </c>
    </row>
    <row r="3242" spans="1:14" x14ac:dyDescent="0.45">
      <c r="A3242" s="31" t="str">
        <f t="shared" si="124"/>
        <v>E08000028_CIN episodes for children aged 0-4 at 31st March 2019 with domestic abuse identified as a factor at CIN assessment (excluding looked after children)_Number</v>
      </c>
      <c r="B3242" s="31" t="s">
        <v>397</v>
      </c>
      <c r="C3242" s="31" t="s">
        <v>398</v>
      </c>
      <c r="D3242" s="31" t="s">
        <v>474</v>
      </c>
      <c r="E3242" s="31" t="s">
        <v>475</v>
      </c>
      <c r="F3242" s="31" t="s">
        <v>26</v>
      </c>
      <c r="G3242" s="31" t="s">
        <v>110</v>
      </c>
      <c r="H3242" s="31" t="s">
        <v>743</v>
      </c>
      <c r="I3242" s="31">
        <v>706</v>
      </c>
      <c r="J3242" s="31">
        <v>23772</v>
      </c>
      <c r="K3242" s="31">
        <v>29.6988053171799</v>
      </c>
      <c r="L3242" s="31" t="s">
        <v>1495</v>
      </c>
      <c r="M3242" s="31">
        <f t="shared" si="125"/>
        <v>29.6988053171799</v>
      </c>
      <c r="N3242" s="31">
        <f t="shared" si="123"/>
        <v>0</v>
      </c>
    </row>
    <row r="3243" spans="1:14" x14ac:dyDescent="0.45">
      <c r="A3243" s="31" t="str">
        <f t="shared" si="124"/>
        <v>E08000029_CIN episodes for children aged 0-4 at 31st March 2019 with domestic abuse identified as a factor at CIN assessment (excluding looked after children)_Number</v>
      </c>
      <c r="B3243" s="31" t="s">
        <v>516</v>
      </c>
      <c r="C3243" s="31" t="s">
        <v>517</v>
      </c>
      <c r="D3243" s="31" t="s">
        <v>474</v>
      </c>
      <c r="E3243" s="31" t="s">
        <v>475</v>
      </c>
      <c r="F3243" s="31" t="s">
        <v>26</v>
      </c>
      <c r="G3243" s="31" t="s">
        <v>110</v>
      </c>
      <c r="H3243" s="31" t="s">
        <v>743</v>
      </c>
      <c r="I3243" s="31">
        <v>224</v>
      </c>
      <c r="J3243" s="31">
        <v>12393</v>
      </c>
      <c r="K3243" s="31">
        <v>18.074719599774099</v>
      </c>
      <c r="L3243" s="31" t="s">
        <v>1496</v>
      </c>
      <c r="M3243" s="31">
        <f t="shared" si="125"/>
        <v>18.074719599774099</v>
      </c>
      <c r="N3243" s="31">
        <f t="shared" si="123"/>
        <v>0</v>
      </c>
    </row>
    <row r="3244" spans="1:14" x14ac:dyDescent="0.45">
      <c r="A3244" s="31" t="str">
        <f t="shared" si="124"/>
        <v>E08000030_CIN episodes for children aged 0-4 at 31st March 2019 with domestic abuse identified as a factor at CIN assessment (excluding looked after children)_Number</v>
      </c>
      <c r="B3244" s="31" t="s">
        <v>446</v>
      </c>
      <c r="C3244" s="31" t="s">
        <v>447</v>
      </c>
      <c r="D3244" s="31" t="s">
        <v>474</v>
      </c>
      <c r="E3244" s="31" t="s">
        <v>475</v>
      </c>
      <c r="F3244" s="31" t="s">
        <v>26</v>
      </c>
      <c r="G3244" s="31" t="s">
        <v>110</v>
      </c>
      <c r="H3244" s="31" t="s">
        <v>743</v>
      </c>
      <c r="I3244" s="31">
        <v>582</v>
      </c>
      <c r="J3244" s="31">
        <v>19650</v>
      </c>
      <c r="K3244" s="31">
        <v>29.618320610687</v>
      </c>
      <c r="L3244" s="31" t="s">
        <v>1497</v>
      </c>
      <c r="M3244" s="31">
        <f t="shared" si="125"/>
        <v>29.618320610687</v>
      </c>
      <c r="N3244" s="31">
        <f t="shared" si="123"/>
        <v>0</v>
      </c>
    </row>
    <row r="3245" spans="1:14" x14ac:dyDescent="0.45">
      <c r="A3245" s="31" t="str">
        <f t="shared" si="124"/>
        <v>E08000031_CIN episodes for children aged 0-4 at 31st March 2019 with domestic abuse identified as a factor at CIN assessment (excluding looked after children)_Number</v>
      </c>
      <c r="B3245" s="31" t="s">
        <v>468</v>
      </c>
      <c r="C3245" s="31" t="s">
        <v>469</v>
      </c>
      <c r="D3245" s="31" t="s">
        <v>474</v>
      </c>
      <c r="E3245" s="31" t="s">
        <v>475</v>
      </c>
      <c r="F3245" s="31" t="s">
        <v>26</v>
      </c>
      <c r="G3245" s="31" t="s">
        <v>110</v>
      </c>
      <c r="H3245" s="31" t="s">
        <v>743</v>
      </c>
      <c r="I3245" s="31">
        <v>205</v>
      </c>
      <c r="J3245" s="31">
        <v>18026</v>
      </c>
      <c r="K3245" s="31">
        <v>11.3724619993343</v>
      </c>
      <c r="L3245" s="31" t="s">
        <v>1473</v>
      </c>
      <c r="M3245" s="31">
        <f t="shared" si="125"/>
        <v>11.3724619993343</v>
      </c>
      <c r="N3245" s="31">
        <f t="shared" si="123"/>
        <v>0</v>
      </c>
    </row>
    <row r="3246" spans="1:14" x14ac:dyDescent="0.45">
      <c r="A3246" s="31" t="str">
        <f t="shared" si="124"/>
        <v>E08000011_CIN episodes for children aged 0-4 at 31st March 2019 with domestic abuse identified as a factor at CIN assessment (excluding looked after children)_Number</v>
      </c>
      <c r="B3246" s="31" t="s">
        <v>333</v>
      </c>
      <c r="C3246" s="31" t="s">
        <v>334</v>
      </c>
      <c r="D3246" s="31" t="s">
        <v>474</v>
      </c>
      <c r="E3246" s="31" t="s">
        <v>475</v>
      </c>
      <c r="F3246" s="31" t="s">
        <v>26</v>
      </c>
      <c r="G3246" s="31" t="s">
        <v>110</v>
      </c>
      <c r="H3246" s="31" t="s">
        <v>743</v>
      </c>
      <c r="I3246" s="31">
        <v>180</v>
      </c>
      <c r="J3246" s="31">
        <v>10076</v>
      </c>
      <c r="K3246" s="31">
        <v>17.864231838030999</v>
      </c>
      <c r="L3246" s="31" t="s">
        <v>1498</v>
      </c>
      <c r="M3246" s="31">
        <f t="shared" si="125"/>
        <v>17.864231838030999</v>
      </c>
      <c r="N3246" s="31">
        <f t="shared" si="123"/>
        <v>0</v>
      </c>
    </row>
    <row r="3247" spans="1:14" x14ac:dyDescent="0.45">
      <c r="A3247" s="31" t="str">
        <f t="shared" si="124"/>
        <v>E08000012_CIN episodes for children aged 0-4 at 31st March 2019 with domestic abuse identified as a factor at CIN assessment (excluding looked after children)_Number</v>
      </c>
      <c r="B3247" s="31" t="s">
        <v>347</v>
      </c>
      <c r="C3247" s="31" t="s">
        <v>348</v>
      </c>
      <c r="D3247" s="31" t="s">
        <v>474</v>
      </c>
      <c r="E3247" s="31" t="s">
        <v>475</v>
      </c>
      <c r="F3247" s="31" t="s">
        <v>26</v>
      </c>
      <c r="G3247" s="31" t="s">
        <v>110</v>
      </c>
      <c r="H3247" s="31" t="s">
        <v>743</v>
      </c>
      <c r="I3247" s="31">
        <v>599</v>
      </c>
      <c r="J3247" s="31">
        <v>29676</v>
      </c>
      <c r="K3247" s="31">
        <v>20.184661005526401</v>
      </c>
      <c r="L3247" s="31" t="s">
        <v>1499</v>
      </c>
      <c r="M3247" s="31">
        <f t="shared" si="125"/>
        <v>20.184661005526401</v>
      </c>
      <c r="N3247" s="31">
        <f t="shared" si="123"/>
        <v>0</v>
      </c>
    </row>
    <row r="3248" spans="1:14" x14ac:dyDescent="0.45">
      <c r="A3248" s="31" t="str">
        <f t="shared" si="124"/>
        <v>E08000013_CIN episodes for children aged 0-4 at 31st March 2019 with domestic abuse identified as a factor at CIN assessment (excluding looked after children)_Number</v>
      </c>
      <c r="B3248" s="31" t="s">
        <v>416</v>
      </c>
      <c r="C3248" s="31" t="s">
        <v>417</v>
      </c>
      <c r="D3248" s="31" t="s">
        <v>474</v>
      </c>
      <c r="E3248" s="31" t="s">
        <v>475</v>
      </c>
      <c r="F3248" s="31" t="s">
        <v>26</v>
      </c>
      <c r="G3248" s="31" t="s">
        <v>110</v>
      </c>
      <c r="H3248" s="31" t="s">
        <v>743</v>
      </c>
      <c r="I3248" s="31">
        <v>212</v>
      </c>
      <c r="J3248" s="31">
        <v>10282</v>
      </c>
      <c r="K3248" s="31">
        <v>20.618556701030901</v>
      </c>
      <c r="L3248" s="31" t="s">
        <v>1500</v>
      </c>
      <c r="M3248" s="31">
        <f t="shared" si="125"/>
        <v>20.618556701030901</v>
      </c>
      <c r="N3248" s="31">
        <f t="shared" si="123"/>
        <v>0</v>
      </c>
    </row>
    <row r="3249" spans="1:14" x14ac:dyDescent="0.45">
      <c r="A3249" s="31" t="str">
        <f t="shared" si="124"/>
        <v>E08000014_CIN episodes for children aged 0-4 at 31st March 2019 with domestic abuse identified as a factor at CIN assessment (excluding looked after children)_Number</v>
      </c>
      <c r="B3249" s="31" t="s">
        <v>399</v>
      </c>
      <c r="C3249" s="31" t="s">
        <v>400</v>
      </c>
      <c r="D3249" s="31" t="s">
        <v>474</v>
      </c>
      <c r="E3249" s="31" t="s">
        <v>475</v>
      </c>
      <c r="F3249" s="31" t="s">
        <v>26</v>
      </c>
      <c r="G3249" s="31" t="s">
        <v>110</v>
      </c>
      <c r="H3249" s="31" t="s">
        <v>743</v>
      </c>
      <c r="I3249" s="31">
        <v>297</v>
      </c>
      <c r="J3249" s="31">
        <v>14441</v>
      </c>
      <c r="K3249" s="31">
        <v>20.566442767121401</v>
      </c>
      <c r="L3249" s="31" t="s">
        <v>1500</v>
      </c>
      <c r="M3249" s="31">
        <f t="shared" si="125"/>
        <v>20.566442767121401</v>
      </c>
      <c r="N3249" s="31">
        <f t="shared" si="123"/>
        <v>0</v>
      </c>
    </row>
    <row r="3250" spans="1:14" x14ac:dyDescent="0.45">
      <c r="A3250" s="31" t="str">
        <f t="shared" si="124"/>
        <v>E08000015_CIN episodes for children aged 0-4 at 31st March 2019 with domestic abuse identified as a factor at CIN assessment (excluding looked after children)_Number</v>
      </c>
      <c r="B3250" s="31" t="s">
        <v>464</v>
      </c>
      <c r="C3250" s="31" t="s">
        <v>465</v>
      </c>
      <c r="D3250" s="31" t="s">
        <v>474</v>
      </c>
      <c r="E3250" s="31" t="s">
        <v>475</v>
      </c>
      <c r="F3250" s="31" t="s">
        <v>26</v>
      </c>
      <c r="G3250" s="31" t="s">
        <v>110</v>
      </c>
      <c r="H3250" s="31" t="s">
        <v>743</v>
      </c>
      <c r="I3250" s="31">
        <v>380</v>
      </c>
      <c r="J3250" s="31">
        <v>18051</v>
      </c>
      <c r="K3250" s="31">
        <v>21.0514652927816</v>
      </c>
      <c r="L3250" s="31" t="s">
        <v>1501</v>
      </c>
      <c r="M3250" s="31">
        <f t="shared" si="125"/>
        <v>21.0514652927816</v>
      </c>
      <c r="N3250" s="31">
        <f t="shared" si="123"/>
        <v>0</v>
      </c>
    </row>
    <row r="3251" spans="1:14" x14ac:dyDescent="0.45">
      <c r="A3251" s="31" t="str">
        <f t="shared" si="124"/>
        <v>E08000001_CIN episodes for children aged 0-4 at 31st March 2019 with domestic abuse identified as a factor at CIN assessment (excluding looked after children)_Number</v>
      </c>
      <c r="B3251" s="31" t="s">
        <v>252</v>
      </c>
      <c r="C3251" s="31" t="s">
        <v>253</v>
      </c>
      <c r="D3251" s="31" t="s">
        <v>474</v>
      </c>
      <c r="E3251" s="31" t="s">
        <v>475</v>
      </c>
      <c r="F3251" s="31" t="s">
        <v>26</v>
      </c>
      <c r="G3251" s="31" t="s">
        <v>110</v>
      </c>
      <c r="H3251" s="31" t="s">
        <v>743</v>
      </c>
      <c r="I3251" s="31">
        <v>292</v>
      </c>
      <c r="J3251" s="31">
        <v>19294</v>
      </c>
      <c r="K3251" s="31">
        <v>15.134238623406199</v>
      </c>
      <c r="L3251" s="31" t="s">
        <v>775</v>
      </c>
      <c r="M3251" s="31">
        <f t="shared" si="125"/>
        <v>15.134238623406199</v>
      </c>
      <c r="N3251" s="31">
        <f t="shared" si="123"/>
        <v>0</v>
      </c>
    </row>
    <row r="3252" spans="1:14" x14ac:dyDescent="0.45">
      <c r="A3252" s="31" t="str">
        <f t="shared" si="124"/>
        <v>E08000002_CIN episodes for children aged 0-4 at 31st March 2019 with domestic abuse identified as a factor at CIN assessment (excluding looked after children)_Number</v>
      </c>
      <c r="B3252" s="31" t="s">
        <v>271</v>
      </c>
      <c r="C3252" s="31" t="s">
        <v>272</v>
      </c>
      <c r="D3252" s="31" t="s">
        <v>474</v>
      </c>
      <c r="E3252" s="31" t="s">
        <v>475</v>
      </c>
      <c r="F3252" s="31" t="s">
        <v>26</v>
      </c>
      <c r="G3252" s="31" t="s">
        <v>110</v>
      </c>
      <c r="H3252" s="31" t="s">
        <v>743</v>
      </c>
      <c r="I3252" s="31">
        <v>227</v>
      </c>
      <c r="J3252" s="31">
        <v>11819</v>
      </c>
      <c r="K3252" s="31">
        <v>19.2063626364329</v>
      </c>
      <c r="L3252" s="31" t="s">
        <v>1502</v>
      </c>
      <c r="M3252" s="31">
        <f t="shared" si="125"/>
        <v>19.2063626364329</v>
      </c>
      <c r="N3252" s="31">
        <f t="shared" si="123"/>
        <v>0</v>
      </c>
    </row>
    <row r="3253" spans="1:14" x14ac:dyDescent="0.45">
      <c r="A3253" s="31" t="str">
        <f t="shared" si="124"/>
        <v>E08000003_CIN episodes for children aged 0-4 at 31st March 2019 with domestic abuse identified as a factor at CIN assessment (excluding looked after children)_Number</v>
      </c>
      <c r="B3253" s="31" t="s">
        <v>349</v>
      </c>
      <c r="C3253" s="31" t="s">
        <v>350</v>
      </c>
      <c r="D3253" s="31" t="s">
        <v>474</v>
      </c>
      <c r="E3253" s="31" t="s">
        <v>475</v>
      </c>
      <c r="F3253" s="31" t="s">
        <v>26</v>
      </c>
      <c r="G3253" s="31" t="s">
        <v>110</v>
      </c>
      <c r="H3253" s="31" t="s">
        <v>743</v>
      </c>
      <c r="I3253" s="31">
        <v>752</v>
      </c>
      <c r="J3253" s="31">
        <v>37768</v>
      </c>
      <c r="K3253" s="31">
        <v>19.911035797500499</v>
      </c>
      <c r="L3253" s="31" t="s">
        <v>1503</v>
      </c>
      <c r="M3253" s="31">
        <f t="shared" si="125"/>
        <v>19.911035797500499</v>
      </c>
      <c r="N3253" s="31">
        <f t="shared" si="123"/>
        <v>0</v>
      </c>
    </row>
    <row r="3254" spans="1:14" x14ac:dyDescent="0.45">
      <c r="A3254" s="31" t="str">
        <f t="shared" si="124"/>
        <v>E08000004_CIN episodes for children aged 0-4 at 31st March 2019 with domestic abuse identified as a factor at CIN assessment (excluding looked after children)_Number</v>
      </c>
      <c r="B3254" s="31" t="s">
        <v>375</v>
      </c>
      <c r="C3254" s="31" t="s">
        <v>376</v>
      </c>
      <c r="D3254" s="31" t="s">
        <v>474</v>
      </c>
      <c r="E3254" s="31" t="s">
        <v>475</v>
      </c>
      <c r="F3254" s="31" t="s">
        <v>26</v>
      </c>
      <c r="G3254" s="31" t="s">
        <v>110</v>
      </c>
      <c r="H3254" s="31" t="s">
        <v>743</v>
      </c>
      <c r="I3254" s="31">
        <v>414</v>
      </c>
      <c r="J3254" s="31">
        <v>16792</v>
      </c>
      <c r="K3254" s="31">
        <v>24.654597427346399</v>
      </c>
      <c r="L3254" s="31" t="s">
        <v>1504</v>
      </c>
      <c r="M3254" s="31">
        <f t="shared" si="125"/>
        <v>24.654597427346399</v>
      </c>
      <c r="N3254" s="31">
        <f t="shared" si="123"/>
        <v>0</v>
      </c>
    </row>
    <row r="3255" spans="1:14" x14ac:dyDescent="0.45">
      <c r="A3255" s="31" t="str">
        <f t="shared" si="124"/>
        <v>E08000005_CIN episodes for children aged 0-4 at 31st March 2019 with domestic abuse identified as a factor at CIN assessment (excluding looked after children)_Number</v>
      </c>
      <c r="B3255" s="31" t="s">
        <v>391</v>
      </c>
      <c r="C3255" s="31" t="s">
        <v>392</v>
      </c>
      <c r="D3255" s="31" t="s">
        <v>474</v>
      </c>
      <c r="E3255" s="31" t="s">
        <v>475</v>
      </c>
      <c r="F3255" s="31" t="s">
        <v>26</v>
      </c>
      <c r="G3255" s="31" t="s">
        <v>110</v>
      </c>
      <c r="H3255" s="31" t="s">
        <v>743</v>
      </c>
      <c r="I3255" s="31">
        <v>343</v>
      </c>
      <c r="J3255" s="31">
        <v>15123</v>
      </c>
      <c r="K3255" s="31">
        <v>22.680685049262699</v>
      </c>
      <c r="L3255" s="31" t="s">
        <v>1505</v>
      </c>
      <c r="M3255" s="31">
        <f t="shared" si="125"/>
        <v>22.680685049262699</v>
      </c>
      <c r="N3255" s="31">
        <f t="shared" si="123"/>
        <v>0</v>
      </c>
    </row>
    <row r="3256" spans="1:14" x14ac:dyDescent="0.45">
      <c r="A3256" s="31" t="str">
        <f t="shared" si="124"/>
        <v>E08000006_CIN episodes for children aged 0-4 at 31st March 2019 with domestic abuse identified as a factor at CIN assessment (excluding looked after children)_Number</v>
      </c>
      <c r="B3256" s="31" t="s">
        <v>395</v>
      </c>
      <c r="C3256" s="31" t="s">
        <v>396</v>
      </c>
      <c r="D3256" s="31" t="s">
        <v>474</v>
      </c>
      <c r="E3256" s="31" t="s">
        <v>475</v>
      </c>
      <c r="F3256" s="31" t="s">
        <v>26</v>
      </c>
      <c r="G3256" s="31" t="s">
        <v>110</v>
      </c>
      <c r="H3256" s="31" t="s">
        <v>743</v>
      </c>
      <c r="I3256" s="31">
        <v>490</v>
      </c>
      <c r="J3256" s="31">
        <v>17614</v>
      </c>
      <c r="K3256" s="31">
        <v>27.818780515499</v>
      </c>
      <c r="L3256" s="31" t="s">
        <v>1506</v>
      </c>
      <c r="M3256" s="31">
        <f t="shared" si="125"/>
        <v>27.818780515499</v>
      </c>
      <c r="N3256" s="31">
        <f t="shared" si="123"/>
        <v>0</v>
      </c>
    </row>
    <row r="3257" spans="1:14" x14ac:dyDescent="0.45">
      <c r="A3257" s="31" t="str">
        <f t="shared" si="124"/>
        <v>E08000007_CIN episodes for children aged 0-4 at 31st March 2019 with domestic abuse identified as a factor at CIN assessment (excluding looked after children)_Number</v>
      </c>
      <c r="B3257" s="31" t="s">
        <v>420</v>
      </c>
      <c r="C3257" s="31" t="s">
        <v>421</v>
      </c>
      <c r="D3257" s="31" t="s">
        <v>474</v>
      </c>
      <c r="E3257" s="31" t="s">
        <v>475</v>
      </c>
      <c r="F3257" s="31" t="s">
        <v>26</v>
      </c>
      <c r="G3257" s="31" t="s">
        <v>110</v>
      </c>
      <c r="H3257" s="31" t="s">
        <v>743</v>
      </c>
      <c r="I3257" s="31">
        <v>274</v>
      </c>
      <c r="J3257" s="31">
        <v>17631</v>
      </c>
      <c r="K3257" s="31">
        <v>15.5408088026771</v>
      </c>
      <c r="L3257" s="31" t="s">
        <v>1469</v>
      </c>
      <c r="M3257" s="31">
        <f t="shared" si="125"/>
        <v>15.5408088026771</v>
      </c>
      <c r="N3257" s="31">
        <f t="shared" si="123"/>
        <v>0</v>
      </c>
    </row>
    <row r="3258" spans="1:14" x14ac:dyDescent="0.45">
      <c r="A3258" s="31" t="str">
        <f t="shared" si="124"/>
        <v>E08000008_CIN episodes for children aged 0-4 at 31st March 2019 with domestic abuse identified as a factor at CIN assessment (excluding looked after children)_Number</v>
      </c>
      <c r="B3258" s="31" t="s">
        <v>436</v>
      </c>
      <c r="C3258" s="31" t="s">
        <v>437</v>
      </c>
      <c r="D3258" s="31" t="s">
        <v>474</v>
      </c>
      <c r="E3258" s="31" t="s">
        <v>475</v>
      </c>
      <c r="F3258" s="31" t="s">
        <v>26</v>
      </c>
      <c r="G3258" s="31" t="s">
        <v>110</v>
      </c>
      <c r="H3258" s="31" t="s">
        <v>743</v>
      </c>
      <c r="I3258" s="31">
        <v>347</v>
      </c>
      <c r="J3258" s="31">
        <v>14500</v>
      </c>
      <c r="K3258" s="31">
        <v>23.931034482758601</v>
      </c>
      <c r="L3258" s="31" t="s">
        <v>1507</v>
      </c>
      <c r="M3258" s="31">
        <f t="shared" si="125"/>
        <v>23.931034482758601</v>
      </c>
      <c r="N3258" s="31">
        <f t="shared" si="123"/>
        <v>0</v>
      </c>
    </row>
    <row r="3259" spans="1:14" x14ac:dyDescent="0.45">
      <c r="A3259" s="31" t="str">
        <f t="shared" si="124"/>
        <v>E08000009_CIN episodes for children aged 0-4 at 31st March 2019 with domestic abuse identified as a factor at CIN assessment (excluding looked after children)_Number</v>
      </c>
      <c r="B3259" s="31" t="s">
        <v>442</v>
      </c>
      <c r="C3259" s="31" t="s">
        <v>443</v>
      </c>
      <c r="D3259" s="31" t="s">
        <v>474</v>
      </c>
      <c r="E3259" s="31" t="s">
        <v>475</v>
      </c>
      <c r="F3259" s="31" t="s">
        <v>26</v>
      </c>
      <c r="G3259" s="31" t="s">
        <v>110</v>
      </c>
      <c r="H3259" s="31" t="s">
        <v>743</v>
      </c>
      <c r="I3259" s="31">
        <v>98</v>
      </c>
      <c r="J3259" s="31">
        <v>14701</v>
      </c>
      <c r="K3259" s="31">
        <v>6.66621318277668</v>
      </c>
      <c r="L3259" s="31" t="s">
        <v>1508</v>
      </c>
      <c r="M3259" s="31">
        <f t="shared" si="125"/>
        <v>6.66621318277668</v>
      </c>
      <c r="N3259" s="31">
        <f t="shared" si="123"/>
        <v>0</v>
      </c>
    </row>
    <row r="3260" spans="1:14" x14ac:dyDescent="0.45">
      <c r="A3260" s="31" t="str">
        <f t="shared" si="124"/>
        <v>E08000010_CIN episodes for children aged 0-4 at 31st March 2019 with domestic abuse identified as a factor at CIN assessment (excluding looked after children)_Number</v>
      </c>
      <c r="B3260" s="31" t="s">
        <v>460</v>
      </c>
      <c r="C3260" s="31" t="s">
        <v>461</v>
      </c>
      <c r="D3260" s="31" t="s">
        <v>474</v>
      </c>
      <c r="E3260" s="31" t="s">
        <v>475</v>
      </c>
      <c r="F3260" s="31" t="s">
        <v>26</v>
      </c>
      <c r="G3260" s="31" t="s">
        <v>110</v>
      </c>
      <c r="H3260" s="31" t="s">
        <v>743</v>
      </c>
      <c r="I3260" s="31">
        <v>380</v>
      </c>
      <c r="J3260" s="31">
        <v>18450</v>
      </c>
      <c r="K3260" s="31">
        <v>20.596205962059599</v>
      </c>
      <c r="L3260" s="31" t="s">
        <v>1500</v>
      </c>
      <c r="M3260" s="31">
        <f t="shared" si="125"/>
        <v>20.596205962059599</v>
      </c>
      <c r="N3260" s="31">
        <f t="shared" si="123"/>
        <v>0</v>
      </c>
    </row>
    <row r="3261" spans="1:14" x14ac:dyDescent="0.45">
      <c r="A3261" s="31" t="str">
        <f t="shared" si="124"/>
        <v>E08000016_CIN episodes for children aged 0-4 at 31st March 2019 with domestic abuse identified as a factor at CIN assessment (excluding looked after children)_Number</v>
      </c>
      <c r="B3261" s="31" t="s">
        <v>236</v>
      </c>
      <c r="C3261" s="31" t="s">
        <v>237</v>
      </c>
      <c r="D3261" s="31" t="s">
        <v>474</v>
      </c>
      <c r="E3261" s="31" t="s">
        <v>475</v>
      </c>
      <c r="F3261" s="31" t="s">
        <v>26</v>
      </c>
      <c r="G3261" s="31" t="s">
        <v>110</v>
      </c>
      <c r="H3261" s="31" t="s">
        <v>743</v>
      </c>
      <c r="I3261" s="31">
        <v>185</v>
      </c>
      <c r="J3261" s="31">
        <v>14227</v>
      </c>
      <c r="K3261" s="31">
        <v>13.003444155479</v>
      </c>
      <c r="L3261" s="31" t="s">
        <v>1509</v>
      </c>
      <c r="M3261" s="31">
        <f t="shared" si="125"/>
        <v>13.003444155479</v>
      </c>
      <c r="N3261" s="31">
        <f t="shared" si="123"/>
        <v>0</v>
      </c>
    </row>
    <row r="3262" spans="1:14" x14ac:dyDescent="0.45">
      <c r="A3262" s="31" t="str">
        <f t="shared" si="124"/>
        <v>E08000017_CIN episodes for children aged 0-4 at 31st March 2019 with domestic abuse identified as a factor at CIN assessment (excluding looked after children)_Number</v>
      </c>
      <c r="B3262" s="31" t="s">
        <v>293</v>
      </c>
      <c r="C3262" s="31" t="s">
        <v>294</v>
      </c>
      <c r="D3262" s="31" t="s">
        <v>474</v>
      </c>
      <c r="E3262" s="31" t="s">
        <v>475</v>
      </c>
      <c r="F3262" s="31" t="s">
        <v>26</v>
      </c>
      <c r="G3262" s="31" t="s">
        <v>110</v>
      </c>
      <c r="H3262" s="31" t="s">
        <v>743</v>
      </c>
      <c r="I3262" s="31">
        <v>449</v>
      </c>
      <c r="J3262" s="31">
        <v>18267</v>
      </c>
      <c r="K3262" s="31">
        <v>24.579843433514</v>
      </c>
      <c r="L3262" s="31" t="s">
        <v>1510</v>
      </c>
      <c r="M3262" s="31">
        <f t="shared" si="125"/>
        <v>24.579843433514</v>
      </c>
      <c r="N3262" s="31">
        <f t="shared" si="123"/>
        <v>0</v>
      </c>
    </row>
    <row r="3263" spans="1:14" x14ac:dyDescent="0.45">
      <c r="A3263" s="31" t="str">
        <f t="shared" si="124"/>
        <v>E08000018_CIN episodes for children aged 0-4 at 31st March 2019 with domestic abuse identified as a factor at CIN assessment (excluding looked after children)_Number</v>
      </c>
      <c r="B3263" s="31" t="s">
        <v>393</v>
      </c>
      <c r="C3263" s="31" t="s">
        <v>394</v>
      </c>
      <c r="D3263" s="31" t="s">
        <v>474</v>
      </c>
      <c r="E3263" s="31" t="s">
        <v>475</v>
      </c>
      <c r="F3263" s="31" t="s">
        <v>26</v>
      </c>
      <c r="G3263" s="31" t="s">
        <v>110</v>
      </c>
      <c r="H3263" s="31" t="s">
        <v>743</v>
      </c>
      <c r="I3263" s="31">
        <v>409</v>
      </c>
      <c r="J3263" s="31">
        <v>15832</v>
      </c>
      <c r="K3263" s="31">
        <v>25.833754421424999</v>
      </c>
      <c r="L3263" s="31" t="s">
        <v>1511</v>
      </c>
      <c r="M3263" s="31">
        <f t="shared" si="125"/>
        <v>25.833754421424999</v>
      </c>
      <c r="N3263" s="31">
        <f t="shared" si="123"/>
        <v>0</v>
      </c>
    </row>
    <row r="3264" spans="1:14" x14ac:dyDescent="0.45">
      <c r="A3264" s="31" t="str">
        <f t="shared" si="124"/>
        <v>E08000019_CIN episodes for children aged 0-4 at 31st March 2019 with domestic abuse identified as a factor at CIN assessment (excluding looked after children)_Number</v>
      </c>
      <c r="B3264" s="31" t="s">
        <v>401</v>
      </c>
      <c r="C3264" s="31" t="s">
        <v>402</v>
      </c>
      <c r="D3264" s="31" t="s">
        <v>474</v>
      </c>
      <c r="E3264" s="31" t="s">
        <v>475</v>
      </c>
      <c r="F3264" s="31" t="s">
        <v>26</v>
      </c>
      <c r="G3264" s="31" t="s">
        <v>110</v>
      </c>
      <c r="H3264" s="31" t="s">
        <v>743</v>
      </c>
      <c r="I3264" s="31">
        <v>558</v>
      </c>
      <c r="J3264" s="31">
        <v>32700</v>
      </c>
      <c r="K3264" s="31">
        <v>17.064220183486199</v>
      </c>
      <c r="L3264" s="31" t="s">
        <v>800</v>
      </c>
      <c r="M3264" s="31">
        <f t="shared" si="125"/>
        <v>17.064220183486199</v>
      </c>
      <c r="N3264" s="31">
        <f t="shared" si="123"/>
        <v>0</v>
      </c>
    </row>
    <row r="3265" spans="1:14" x14ac:dyDescent="0.45">
      <c r="A3265" s="31" t="str">
        <f t="shared" si="124"/>
        <v>E08000032_CIN episodes for children aged 0-4 at 31st March 2019 with domestic abuse identified as a factor at CIN assessment (excluding looked after children)_Number</v>
      </c>
      <c r="B3265" s="31" t="s">
        <v>259</v>
      </c>
      <c r="C3265" s="31" t="s">
        <v>260</v>
      </c>
      <c r="D3265" s="31" t="s">
        <v>474</v>
      </c>
      <c r="E3265" s="31" t="s">
        <v>475</v>
      </c>
      <c r="F3265" s="31" t="s">
        <v>26</v>
      </c>
      <c r="G3265" s="31" t="s">
        <v>110</v>
      </c>
      <c r="H3265" s="31" t="s">
        <v>743</v>
      </c>
      <c r="I3265" s="31">
        <v>735</v>
      </c>
      <c r="J3265" s="31">
        <v>39705</v>
      </c>
      <c r="K3265" s="31">
        <v>18.5115224782773</v>
      </c>
      <c r="L3265" s="31" t="s">
        <v>1512</v>
      </c>
      <c r="M3265" s="31">
        <f t="shared" si="125"/>
        <v>18.5115224782773</v>
      </c>
      <c r="N3265" s="31">
        <f t="shared" si="123"/>
        <v>0</v>
      </c>
    </row>
    <row r="3266" spans="1:14" x14ac:dyDescent="0.45">
      <c r="A3266" s="31" t="str">
        <f t="shared" si="124"/>
        <v>E08000033_CIN episodes for children aged 0-4 at 31st March 2019 with domestic abuse identified as a factor at CIN assessment (excluding looked after children)_Number</v>
      </c>
      <c r="B3266" s="31" t="s">
        <v>273</v>
      </c>
      <c r="C3266" s="31" t="s">
        <v>274</v>
      </c>
      <c r="D3266" s="31" t="s">
        <v>474</v>
      </c>
      <c r="E3266" s="31" t="s">
        <v>475</v>
      </c>
      <c r="F3266" s="31" t="s">
        <v>26</v>
      </c>
      <c r="G3266" s="31" t="s">
        <v>110</v>
      </c>
      <c r="H3266" s="31" t="s">
        <v>743</v>
      </c>
      <c r="I3266" s="31">
        <v>489</v>
      </c>
      <c r="J3266" s="31">
        <v>12448</v>
      </c>
      <c r="K3266" s="31">
        <v>39.283419023136197</v>
      </c>
      <c r="L3266" s="31" t="s">
        <v>1513</v>
      </c>
      <c r="M3266" s="31">
        <f t="shared" si="125"/>
        <v>39.283419023136197</v>
      </c>
      <c r="N3266" s="31">
        <f t="shared" si="123"/>
        <v>0</v>
      </c>
    </row>
    <row r="3267" spans="1:14" x14ac:dyDescent="0.45">
      <c r="A3267" s="31" t="str">
        <f t="shared" si="124"/>
        <v>E08000034_CIN episodes for children aged 0-4 at 31st March 2019 with domestic abuse identified as a factor at CIN assessment (excluding looked after children)_Number</v>
      </c>
      <c r="B3267" s="31" t="s">
        <v>331</v>
      </c>
      <c r="C3267" s="31" t="s">
        <v>332</v>
      </c>
      <c r="D3267" s="31" t="s">
        <v>474</v>
      </c>
      <c r="E3267" s="31" t="s">
        <v>475</v>
      </c>
      <c r="F3267" s="31" t="s">
        <v>26</v>
      </c>
      <c r="G3267" s="31" t="s">
        <v>110</v>
      </c>
      <c r="H3267" s="31" t="s">
        <v>743</v>
      </c>
      <c r="I3267" s="31">
        <v>322</v>
      </c>
      <c r="J3267" s="31">
        <v>27446</v>
      </c>
      <c r="K3267" s="31">
        <v>11.7321285433214</v>
      </c>
      <c r="L3267" s="31" t="s">
        <v>1514</v>
      </c>
      <c r="M3267" s="31">
        <f t="shared" si="125"/>
        <v>11.7321285433214</v>
      </c>
      <c r="N3267" s="31">
        <f t="shared" ref="N3267:N3330" si="126">IF(OR(C3267="City of London",C3267="Isles of Scilly"),1,0)</f>
        <v>0</v>
      </c>
    </row>
    <row r="3268" spans="1:14" x14ac:dyDescent="0.45">
      <c r="A3268" s="31" t="str">
        <f t="shared" si="124"/>
        <v>E08000035_CIN episodes for children aged 0-4 at 31st March 2019 with domestic abuse identified as a factor at CIN assessment (excluding looked after children)_Number</v>
      </c>
      <c r="B3268" s="31" t="s">
        <v>339</v>
      </c>
      <c r="C3268" s="31" t="s">
        <v>340</v>
      </c>
      <c r="D3268" s="31" t="s">
        <v>474</v>
      </c>
      <c r="E3268" s="31" t="s">
        <v>475</v>
      </c>
      <c r="F3268" s="31" t="s">
        <v>26</v>
      </c>
      <c r="G3268" s="31" t="s">
        <v>110</v>
      </c>
      <c r="H3268" s="31" t="s">
        <v>743</v>
      </c>
      <c r="I3268" s="31">
        <v>1120</v>
      </c>
      <c r="J3268" s="31">
        <v>50495</v>
      </c>
      <c r="K3268" s="31">
        <v>22.180413902366599</v>
      </c>
      <c r="L3268" s="31" t="s">
        <v>1515</v>
      </c>
      <c r="M3268" s="31">
        <f t="shared" si="125"/>
        <v>22.180413902366599</v>
      </c>
      <c r="N3268" s="31">
        <f t="shared" si="126"/>
        <v>0</v>
      </c>
    </row>
    <row r="3269" spans="1:14" x14ac:dyDescent="0.45">
      <c r="A3269" s="31" t="str">
        <f t="shared" si="124"/>
        <v>E08000036_CIN episodes for children aged 0-4 at 31st March 2019 with domestic abuse identified as a factor at CIN assessment (excluding looked after children)_Number</v>
      </c>
      <c r="B3269" s="31" t="s">
        <v>444</v>
      </c>
      <c r="C3269" s="31" t="s">
        <v>445</v>
      </c>
      <c r="D3269" s="31" t="s">
        <v>474</v>
      </c>
      <c r="E3269" s="31" t="s">
        <v>475</v>
      </c>
      <c r="F3269" s="31" t="s">
        <v>26</v>
      </c>
      <c r="G3269" s="31" t="s">
        <v>110</v>
      </c>
      <c r="H3269" s="31" t="s">
        <v>743</v>
      </c>
      <c r="I3269" s="31">
        <v>320</v>
      </c>
      <c r="J3269" s="31">
        <v>21149</v>
      </c>
      <c r="K3269" s="31">
        <v>15.130739042035099</v>
      </c>
      <c r="L3269" s="31" t="s">
        <v>775</v>
      </c>
      <c r="M3269" s="31">
        <f t="shared" si="125"/>
        <v>15.130739042035099</v>
      </c>
      <c r="N3269" s="31">
        <f t="shared" si="126"/>
        <v>0</v>
      </c>
    </row>
    <row r="3270" spans="1:14" x14ac:dyDescent="0.45">
      <c r="A3270" s="31" t="str">
        <f t="shared" si="124"/>
        <v>E08000020_CIN episodes for children aged 0-4 at 31st March 2019 with domestic abuse identified as a factor at CIN assessment (excluding looked after children)_Number</v>
      </c>
      <c r="B3270" s="31" t="s">
        <v>305</v>
      </c>
      <c r="C3270" s="31" t="s">
        <v>306</v>
      </c>
      <c r="D3270" s="31" t="s">
        <v>474</v>
      </c>
      <c r="E3270" s="31" t="s">
        <v>475</v>
      </c>
      <c r="F3270" s="31" t="s">
        <v>26</v>
      </c>
      <c r="G3270" s="31" t="s">
        <v>110</v>
      </c>
      <c r="H3270" s="31" t="s">
        <v>743</v>
      </c>
      <c r="I3270" s="31">
        <v>203</v>
      </c>
      <c r="J3270" s="31">
        <v>10857</v>
      </c>
      <c r="K3270" s="31">
        <v>18.697614442295301</v>
      </c>
      <c r="L3270" s="31" t="s">
        <v>1516</v>
      </c>
      <c r="M3270" s="31">
        <f t="shared" si="125"/>
        <v>18.697614442295301</v>
      </c>
      <c r="N3270" s="31">
        <f t="shared" si="126"/>
        <v>0</v>
      </c>
    </row>
    <row r="3271" spans="1:14" x14ac:dyDescent="0.45">
      <c r="A3271" s="31" t="str">
        <f t="shared" si="124"/>
        <v>E08000021_CIN episodes for children aged 0-4 at 31st March 2019 with domestic abuse identified as a factor at CIN assessment (excluding looked after children)_Number</v>
      </c>
      <c r="B3271" s="31" t="s">
        <v>357</v>
      </c>
      <c r="C3271" s="31" t="s">
        <v>358</v>
      </c>
      <c r="D3271" s="31" t="s">
        <v>474</v>
      </c>
      <c r="E3271" s="31" t="s">
        <v>475</v>
      </c>
      <c r="F3271" s="31" t="s">
        <v>26</v>
      </c>
      <c r="G3271" s="31" t="s">
        <v>110</v>
      </c>
      <c r="H3271" s="31" t="s">
        <v>743</v>
      </c>
      <c r="I3271" s="31">
        <v>450</v>
      </c>
      <c r="J3271" s="31">
        <v>16630</v>
      </c>
      <c r="K3271" s="31">
        <v>27.059530968129899</v>
      </c>
      <c r="L3271" s="31" t="s">
        <v>1517</v>
      </c>
      <c r="M3271" s="31">
        <f t="shared" si="125"/>
        <v>27.059530968129899</v>
      </c>
      <c r="N3271" s="31">
        <f t="shared" si="126"/>
        <v>0</v>
      </c>
    </row>
    <row r="3272" spans="1:14" x14ac:dyDescent="0.45">
      <c r="A3272" s="31" t="str">
        <f t="shared" si="124"/>
        <v>E08000022_CIN episodes for children aged 0-4 at 31st March 2019 with domestic abuse identified as a factor at CIN assessment (excluding looked after children)_Number</v>
      </c>
      <c r="B3272" s="31" t="s">
        <v>524</v>
      </c>
      <c r="C3272" s="31" t="s">
        <v>525</v>
      </c>
      <c r="D3272" s="31" t="s">
        <v>474</v>
      </c>
      <c r="E3272" s="31" t="s">
        <v>475</v>
      </c>
      <c r="F3272" s="31" t="s">
        <v>26</v>
      </c>
      <c r="G3272" s="31" t="s">
        <v>110</v>
      </c>
      <c r="H3272" s="31" t="s">
        <v>743</v>
      </c>
      <c r="I3272" s="31">
        <v>144</v>
      </c>
      <c r="J3272" s="31">
        <v>11471</v>
      </c>
      <c r="K3272" s="31">
        <v>12.553395519135201</v>
      </c>
      <c r="L3272" s="31" t="s">
        <v>1518</v>
      </c>
      <c r="M3272" s="31">
        <f t="shared" si="125"/>
        <v>12.553395519135201</v>
      </c>
      <c r="N3272" s="31">
        <f t="shared" si="126"/>
        <v>0</v>
      </c>
    </row>
    <row r="3273" spans="1:14" x14ac:dyDescent="0.45">
      <c r="A3273" s="31" t="str">
        <f t="shared" si="124"/>
        <v>E08000023_CIN episodes for children aged 0-4 at 31st March 2019 with domestic abuse identified as a factor at CIN assessment (excluding looked after children)_Number</v>
      </c>
      <c r="B3273" s="31" t="s">
        <v>410</v>
      </c>
      <c r="C3273" s="31" t="s">
        <v>411</v>
      </c>
      <c r="D3273" s="31" t="s">
        <v>474</v>
      </c>
      <c r="E3273" s="31" t="s">
        <v>475</v>
      </c>
      <c r="F3273" s="31" t="s">
        <v>26</v>
      </c>
      <c r="G3273" s="31" t="s">
        <v>110</v>
      </c>
      <c r="H3273" s="31" t="s">
        <v>743</v>
      </c>
      <c r="I3273" s="31">
        <v>128</v>
      </c>
      <c r="J3273" s="31">
        <v>8359</v>
      </c>
      <c r="K3273" s="31">
        <v>15.3128364636918</v>
      </c>
      <c r="L3273" s="31" t="s">
        <v>786</v>
      </c>
      <c r="M3273" s="31">
        <f t="shared" si="125"/>
        <v>15.3128364636918</v>
      </c>
      <c r="N3273" s="31">
        <f t="shared" si="126"/>
        <v>0</v>
      </c>
    </row>
    <row r="3274" spans="1:14" x14ac:dyDescent="0.45">
      <c r="A3274" s="31" t="str">
        <f t="shared" si="124"/>
        <v>E08000024_CIN episodes for children aged 0-4 at 31st March 2019 with domestic abuse identified as a factor at CIN assessment (excluding looked after children)_Number</v>
      </c>
      <c r="B3274" s="31" t="s">
        <v>428</v>
      </c>
      <c r="C3274" s="31" t="s">
        <v>429</v>
      </c>
      <c r="D3274" s="31" t="s">
        <v>474</v>
      </c>
      <c r="E3274" s="31" t="s">
        <v>475</v>
      </c>
      <c r="F3274" s="31" t="s">
        <v>26</v>
      </c>
      <c r="G3274" s="31" t="s">
        <v>110</v>
      </c>
      <c r="H3274" s="31" t="s">
        <v>743</v>
      </c>
      <c r="I3274" s="31">
        <v>320</v>
      </c>
      <c r="J3274" s="31">
        <v>14954</v>
      </c>
      <c r="K3274" s="31">
        <v>21.398956800855998</v>
      </c>
      <c r="L3274" s="31" t="s">
        <v>1519</v>
      </c>
      <c r="M3274" s="31">
        <f t="shared" si="125"/>
        <v>21.398956800855998</v>
      </c>
      <c r="N3274" s="31">
        <f t="shared" si="126"/>
        <v>0</v>
      </c>
    </row>
    <row r="3275" spans="1:14" x14ac:dyDescent="0.45">
      <c r="A3275" s="31" t="str">
        <f t="shared" ref="A3275:A3338" si="127">CONCATENATE(B3275,"_",G3275,"_",H3275)</f>
        <v>E06000053_CIN episodes for children aged 0-4 at 31st March 2019 with domestic abuse identified as a factor at CIN assessment (excluding looked after children)_Number</v>
      </c>
      <c r="B3275" s="31" t="s">
        <v>550</v>
      </c>
      <c r="C3275" s="31" t="s">
        <v>551</v>
      </c>
      <c r="D3275" s="31" t="s">
        <v>474</v>
      </c>
      <c r="E3275" s="31" t="s">
        <v>475</v>
      </c>
      <c r="F3275" s="31" t="s">
        <v>26</v>
      </c>
      <c r="G3275" s="31" t="s">
        <v>110</v>
      </c>
      <c r="H3275" s="31" t="s">
        <v>743</v>
      </c>
      <c r="I3275" s="31">
        <v>0</v>
      </c>
      <c r="J3275" s="31">
        <v>101</v>
      </c>
      <c r="K3275" s="31">
        <v>0</v>
      </c>
      <c r="L3275" s="31" t="s">
        <v>1520</v>
      </c>
      <c r="M3275" s="31">
        <f t="shared" si="125"/>
        <v>0</v>
      </c>
      <c r="N3275" s="31">
        <f t="shared" si="126"/>
        <v>1</v>
      </c>
    </row>
    <row r="3276" spans="1:14" x14ac:dyDescent="0.45">
      <c r="A3276" s="31" t="str">
        <f t="shared" si="127"/>
        <v>E06000022_CIN episodes for children aged 0-4 at 31st March 2019 with domestic abuse identified as a factor at CIN assessment (excluding looked after children)_Number</v>
      </c>
      <c r="B3276" s="31" t="s">
        <v>238</v>
      </c>
      <c r="C3276" s="31" t="s">
        <v>239</v>
      </c>
      <c r="D3276" s="31" t="s">
        <v>474</v>
      </c>
      <c r="E3276" s="31" t="s">
        <v>475</v>
      </c>
      <c r="F3276" s="31" t="s">
        <v>26</v>
      </c>
      <c r="G3276" s="31" t="s">
        <v>110</v>
      </c>
      <c r="H3276" s="31" t="s">
        <v>743</v>
      </c>
      <c r="I3276" s="31">
        <v>78</v>
      </c>
      <c r="J3276" s="31">
        <v>9426</v>
      </c>
      <c r="K3276" s="31">
        <v>8.2749840865690594</v>
      </c>
      <c r="L3276" s="31" t="s">
        <v>1521</v>
      </c>
      <c r="M3276" s="31">
        <f t="shared" ref="M3276:M3339" si="128">K3276</f>
        <v>8.2749840865690594</v>
      </c>
      <c r="N3276" s="31">
        <f t="shared" si="126"/>
        <v>0</v>
      </c>
    </row>
    <row r="3277" spans="1:14" x14ac:dyDescent="0.45">
      <c r="A3277" s="31" t="str">
        <f t="shared" si="127"/>
        <v>E06000023_CIN episodes for children aged 0-4 at 31st March 2019 with domestic abuse identified as a factor at CIN assessment (excluding looked after children)_Number</v>
      </c>
      <c r="B3277" s="31" t="s">
        <v>265</v>
      </c>
      <c r="C3277" s="31" t="s">
        <v>266</v>
      </c>
      <c r="D3277" s="31" t="s">
        <v>474</v>
      </c>
      <c r="E3277" s="31" t="s">
        <v>475</v>
      </c>
      <c r="F3277" s="31" t="s">
        <v>26</v>
      </c>
      <c r="G3277" s="31" t="s">
        <v>110</v>
      </c>
      <c r="H3277" s="31" t="s">
        <v>743</v>
      </c>
      <c r="I3277" s="31">
        <v>457</v>
      </c>
      <c r="J3277" s="31">
        <v>28994</v>
      </c>
      <c r="K3277" s="31">
        <v>15.7618817686418</v>
      </c>
      <c r="L3277" s="31" t="s">
        <v>1494</v>
      </c>
      <c r="M3277" s="31">
        <f t="shared" si="128"/>
        <v>15.7618817686418</v>
      </c>
      <c r="N3277" s="31">
        <f t="shared" si="126"/>
        <v>0</v>
      </c>
    </row>
    <row r="3278" spans="1:14" x14ac:dyDescent="0.45">
      <c r="A3278" s="31" t="str">
        <f t="shared" si="127"/>
        <v>E06000024_CIN episodes for children aged 0-4 at 31st March 2019 with domestic abuse identified as a factor at CIN assessment (excluding looked after children)_Number</v>
      </c>
      <c r="B3278" s="31" t="s">
        <v>367</v>
      </c>
      <c r="C3278" s="31" t="s">
        <v>368</v>
      </c>
      <c r="D3278" s="31" t="s">
        <v>474</v>
      </c>
      <c r="E3278" s="31" t="s">
        <v>475</v>
      </c>
      <c r="F3278" s="31" t="s">
        <v>26</v>
      </c>
      <c r="G3278" s="31" t="s">
        <v>110</v>
      </c>
      <c r="H3278" s="31" t="s">
        <v>743</v>
      </c>
      <c r="I3278" s="31">
        <v>139</v>
      </c>
      <c r="J3278" s="31">
        <v>11491</v>
      </c>
      <c r="K3278" s="31">
        <v>12.096423287790399</v>
      </c>
      <c r="L3278" s="31" t="s">
        <v>1522</v>
      </c>
      <c r="M3278" s="31">
        <f t="shared" si="128"/>
        <v>12.096423287790399</v>
      </c>
      <c r="N3278" s="31">
        <f t="shared" si="126"/>
        <v>0</v>
      </c>
    </row>
    <row r="3279" spans="1:14" x14ac:dyDescent="0.45">
      <c r="A3279" s="31" t="str">
        <f t="shared" si="127"/>
        <v>E06000025_CIN episodes for children aged 0-4 at 31st March 2019 with domestic abuse identified as a factor at CIN assessment (excluding looked after children)_Number</v>
      </c>
      <c r="B3279" s="31" t="s">
        <v>408</v>
      </c>
      <c r="C3279" s="31" t="s">
        <v>409</v>
      </c>
      <c r="D3279" s="31" t="s">
        <v>474</v>
      </c>
      <c r="E3279" s="31" t="s">
        <v>475</v>
      </c>
      <c r="F3279" s="31" t="s">
        <v>26</v>
      </c>
      <c r="G3279" s="31" t="s">
        <v>110</v>
      </c>
      <c r="H3279" s="31" t="s">
        <v>743</v>
      </c>
      <c r="I3279" s="31">
        <v>188</v>
      </c>
      <c r="J3279" s="31">
        <v>16325</v>
      </c>
      <c r="K3279" s="31">
        <v>11.5160796324655</v>
      </c>
      <c r="L3279" s="31" t="s">
        <v>1523</v>
      </c>
      <c r="M3279" s="31">
        <f t="shared" si="128"/>
        <v>11.5160796324655</v>
      </c>
      <c r="N3279" s="31">
        <f t="shared" si="126"/>
        <v>0</v>
      </c>
    </row>
    <row r="3280" spans="1:14" x14ac:dyDescent="0.45">
      <c r="A3280" s="31" t="str">
        <f t="shared" si="127"/>
        <v>E06000001_CIN episodes for children aged 0-4 at 31st March 2019 with domestic abuse identified as a factor at CIN assessment (excluding looked after children)_Number</v>
      </c>
      <c r="B3280" s="31" t="s">
        <v>313</v>
      </c>
      <c r="C3280" s="31" t="s">
        <v>314</v>
      </c>
      <c r="D3280" s="31" t="s">
        <v>474</v>
      </c>
      <c r="E3280" s="31" t="s">
        <v>475</v>
      </c>
      <c r="F3280" s="31" t="s">
        <v>26</v>
      </c>
      <c r="G3280" s="31" t="s">
        <v>110</v>
      </c>
      <c r="H3280" s="31" t="s">
        <v>743</v>
      </c>
      <c r="I3280" s="31">
        <v>150</v>
      </c>
      <c r="J3280" s="31">
        <v>5297</v>
      </c>
      <c r="K3280" s="31">
        <v>28.317915801397</v>
      </c>
      <c r="L3280" s="31" t="s">
        <v>1524</v>
      </c>
      <c r="M3280" s="31">
        <f t="shared" si="128"/>
        <v>28.317915801397</v>
      </c>
      <c r="N3280" s="31">
        <f t="shared" si="126"/>
        <v>0</v>
      </c>
    </row>
    <row r="3281" spans="1:14" x14ac:dyDescent="0.45">
      <c r="A3281" s="31" t="str">
        <f t="shared" si="127"/>
        <v>E06000002_CIN episodes for children aged 0-4 at 31st March 2019 with domestic abuse identified as a factor at CIN assessment (excluding looked after children)_Number</v>
      </c>
      <c r="B3281" s="31" t="s">
        <v>511</v>
      </c>
      <c r="C3281" s="31" t="s">
        <v>725</v>
      </c>
      <c r="D3281" s="31" t="s">
        <v>474</v>
      </c>
      <c r="E3281" s="31" t="s">
        <v>475</v>
      </c>
      <c r="F3281" s="31" t="s">
        <v>26</v>
      </c>
      <c r="G3281" s="31" t="s">
        <v>110</v>
      </c>
      <c r="H3281" s="31" t="s">
        <v>743</v>
      </c>
      <c r="I3281" s="31">
        <v>236</v>
      </c>
      <c r="J3281" s="31">
        <v>9657</v>
      </c>
      <c r="K3281" s="31">
        <v>24.438231334783101</v>
      </c>
      <c r="L3281" s="31" t="s">
        <v>1525</v>
      </c>
      <c r="M3281" s="31">
        <f t="shared" si="128"/>
        <v>24.438231334783101</v>
      </c>
      <c r="N3281" s="31">
        <f t="shared" si="126"/>
        <v>0</v>
      </c>
    </row>
    <row r="3282" spans="1:14" x14ac:dyDescent="0.45">
      <c r="A3282" s="31" t="str">
        <f t="shared" si="127"/>
        <v>E06000003_CIN episodes for children aged 0-4 at 31st March 2019 with domestic abuse identified as a factor at CIN assessment (excluding looked after children)_Number</v>
      </c>
      <c r="B3282" s="31" t="s">
        <v>387</v>
      </c>
      <c r="C3282" s="31" t="s">
        <v>388</v>
      </c>
      <c r="D3282" s="31" t="s">
        <v>474</v>
      </c>
      <c r="E3282" s="31" t="s">
        <v>475</v>
      </c>
      <c r="F3282" s="31" t="s">
        <v>26</v>
      </c>
      <c r="G3282" s="31" t="s">
        <v>110</v>
      </c>
      <c r="H3282" s="31" t="s">
        <v>743</v>
      </c>
      <c r="I3282" s="31">
        <v>164</v>
      </c>
      <c r="J3282" s="31">
        <v>7348</v>
      </c>
      <c r="K3282" s="31">
        <v>22.318998366902601</v>
      </c>
      <c r="L3282" s="31" t="s">
        <v>1526</v>
      </c>
      <c r="M3282" s="31">
        <f t="shared" si="128"/>
        <v>22.318998366902601</v>
      </c>
      <c r="N3282" s="31">
        <f t="shared" si="126"/>
        <v>0</v>
      </c>
    </row>
    <row r="3283" spans="1:14" x14ac:dyDescent="0.45">
      <c r="A3283" s="31" t="str">
        <f t="shared" si="127"/>
        <v>E06000004_CIN episodes for children aged 0-4 at 31st March 2019 with domestic abuse identified as a factor at CIN assessment (excluding looked after children)_Number</v>
      </c>
      <c r="B3283" s="31" t="s">
        <v>422</v>
      </c>
      <c r="C3283" s="31" t="s">
        <v>423</v>
      </c>
      <c r="D3283" s="31" t="s">
        <v>474</v>
      </c>
      <c r="E3283" s="31" t="s">
        <v>475</v>
      </c>
      <c r="F3283" s="31" t="s">
        <v>26</v>
      </c>
      <c r="G3283" s="31" t="s">
        <v>110</v>
      </c>
      <c r="H3283" s="31" t="s">
        <v>743</v>
      </c>
      <c r="I3283" s="31">
        <v>320</v>
      </c>
      <c r="J3283" s="31">
        <v>11648</v>
      </c>
      <c r="K3283" s="31">
        <v>27.472527472527499</v>
      </c>
      <c r="L3283" s="31" t="s">
        <v>1527</v>
      </c>
      <c r="M3283" s="31">
        <f t="shared" si="128"/>
        <v>27.472527472527499</v>
      </c>
      <c r="N3283" s="31">
        <f t="shared" si="126"/>
        <v>0</v>
      </c>
    </row>
    <row r="3284" spans="1:14" x14ac:dyDescent="0.45">
      <c r="A3284" s="31" t="str">
        <f t="shared" si="127"/>
        <v>E06000010_CIN episodes for children aged 0-4 at 31st March 2019 with domestic abuse identified as a factor at CIN assessment (excluding looked after children)_Number</v>
      </c>
      <c r="B3284" s="31" t="s">
        <v>329</v>
      </c>
      <c r="C3284" s="31" t="s">
        <v>330</v>
      </c>
      <c r="D3284" s="31" t="s">
        <v>474</v>
      </c>
      <c r="E3284" s="31" t="s">
        <v>475</v>
      </c>
      <c r="F3284" s="31" t="s">
        <v>26</v>
      </c>
      <c r="G3284" s="31" t="s">
        <v>110</v>
      </c>
      <c r="H3284" s="31" t="s">
        <v>743</v>
      </c>
      <c r="I3284" s="31">
        <v>330</v>
      </c>
      <c r="J3284" s="31">
        <v>17207</v>
      </c>
      <c r="K3284" s="31">
        <v>19.178241413378299</v>
      </c>
      <c r="L3284" s="31" t="s">
        <v>1502</v>
      </c>
      <c r="M3284" s="31">
        <f t="shared" si="128"/>
        <v>19.178241413378299</v>
      </c>
      <c r="N3284" s="31">
        <f t="shared" si="126"/>
        <v>0</v>
      </c>
    </row>
    <row r="3285" spans="1:14" x14ac:dyDescent="0.45">
      <c r="A3285" s="31" t="str">
        <f t="shared" si="127"/>
        <v>E06000011_CIN episodes for children aged 0-4 at 31st March 2019 with domestic abuse identified as a factor at CIN assessment (excluding looked after children)_Number</v>
      </c>
      <c r="B3285" s="31" t="s">
        <v>514</v>
      </c>
      <c r="C3285" s="31" t="s">
        <v>594</v>
      </c>
      <c r="D3285" s="31" t="s">
        <v>474</v>
      </c>
      <c r="E3285" s="31" t="s">
        <v>475</v>
      </c>
      <c r="F3285" s="31" t="s">
        <v>26</v>
      </c>
      <c r="G3285" s="31" t="s">
        <v>110</v>
      </c>
      <c r="H3285" s="31" t="s">
        <v>743</v>
      </c>
      <c r="I3285" s="31">
        <v>172</v>
      </c>
      <c r="J3285" s="31">
        <v>15572</v>
      </c>
      <c r="K3285" s="31">
        <v>11.0454662214231</v>
      </c>
      <c r="L3285" s="31" t="s">
        <v>1528</v>
      </c>
      <c r="M3285" s="31">
        <f t="shared" si="128"/>
        <v>11.0454662214231</v>
      </c>
      <c r="N3285" s="31">
        <f t="shared" si="126"/>
        <v>0</v>
      </c>
    </row>
    <row r="3286" spans="1:14" x14ac:dyDescent="0.45">
      <c r="A3286" s="31" t="str">
        <f t="shared" si="127"/>
        <v>E06000012_CIN episodes for children aged 0-4 at 31st March 2019 with domestic abuse identified as a factor at CIN assessment (excluding looked after children)_Number</v>
      </c>
      <c r="B3286" s="31" t="s">
        <v>363</v>
      </c>
      <c r="C3286" s="31" t="s">
        <v>364</v>
      </c>
      <c r="D3286" s="31" t="s">
        <v>474</v>
      </c>
      <c r="E3286" s="31" t="s">
        <v>475</v>
      </c>
      <c r="F3286" s="31" t="s">
        <v>26</v>
      </c>
      <c r="G3286" s="31" t="s">
        <v>110</v>
      </c>
      <c r="H3286" s="31" t="s">
        <v>743</v>
      </c>
      <c r="I3286" s="31">
        <v>187</v>
      </c>
      <c r="J3286" s="31">
        <v>9516</v>
      </c>
      <c r="K3286" s="31">
        <v>19.651113913408999</v>
      </c>
      <c r="L3286" s="31" t="s">
        <v>1483</v>
      </c>
      <c r="M3286" s="31">
        <f t="shared" si="128"/>
        <v>19.651113913408999</v>
      </c>
      <c r="N3286" s="31">
        <f t="shared" si="126"/>
        <v>0</v>
      </c>
    </row>
    <row r="3287" spans="1:14" x14ac:dyDescent="0.45">
      <c r="A3287" s="31" t="str">
        <f t="shared" si="127"/>
        <v>E06000013_CIN episodes for children aged 0-4 at 31st March 2019 with domestic abuse identified as a factor at CIN assessment (excluding looked after children)_Number</v>
      </c>
      <c r="B3287" s="31" t="s">
        <v>365</v>
      </c>
      <c r="C3287" s="31" t="s">
        <v>366</v>
      </c>
      <c r="D3287" s="31" t="s">
        <v>474</v>
      </c>
      <c r="E3287" s="31" t="s">
        <v>475</v>
      </c>
      <c r="F3287" s="31" t="s">
        <v>26</v>
      </c>
      <c r="G3287" s="31" t="s">
        <v>110</v>
      </c>
      <c r="H3287" s="31" t="s">
        <v>743</v>
      </c>
      <c r="I3287" s="31">
        <v>209</v>
      </c>
      <c r="J3287" s="31">
        <v>9204</v>
      </c>
      <c r="K3287" s="31">
        <v>22.707518470230301</v>
      </c>
      <c r="L3287" s="31" t="s">
        <v>1505</v>
      </c>
      <c r="M3287" s="31">
        <f t="shared" si="128"/>
        <v>22.707518470230301</v>
      </c>
      <c r="N3287" s="31">
        <f t="shared" si="126"/>
        <v>0</v>
      </c>
    </row>
    <row r="3288" spans="1:14" x14ac:dyDescent="0.45">
      <c r="A3288" s="31" t="str">
        <f t="shared" si="127"/>
        <v>E10000023_CIN episodes for children aged 0-4 at 31st March 2019 with domestic abuse identified as a factor at CIN assessment (excluding looked after children)_Number</v>
      </c>
      <c r="B3288" s="31" t="s">
        <v>369</v>
      </c>
      <c r="C3288" s="31" t="s">
        <v>370</v>
      </c>
      <c r="D3288" s="31" t="s">
        <v>474</v>
      </c>
      <c r="E3288" s="31" t="s">
        <v>475</v>
      </c>
      <c r="F3288" s="31" t="s">
        <v>26</v>
      </c>
      <c r="G3288" s="31" t="s">
        <v>110</v>
      </c>
      <c r="H3288" s="31" t="s">
        <v>743</v>
      </c>
      <c r="I3288" s="31">
        <v>311</v>
      </c>
      <c r="J3288" s="31">
        <v>29706</v>
      </c>
      <c r="K3288" s="31">
        <v>10.4692654682556</v>
      </c>
      <c r="L3288" s="31" t="s">
        <v>1478</v>
      </c>
      <c r="M3288" s="31">
        <f t="shared" si="128"/>
        <v>10.4692654682556</v>
      </c>
      <c r="N3288" s="31">
        <f t="shared" si="126"/>
        <v>0</v>
      </c>
    </row>
    <row r="3289" spans="1:14" x14ac:dyDescent="0.45">
      <c r="A3289" s="31" t="str">
        <f t="shared" si="127"/>
        <v>E06000014_CIN episodes for children aged 0-4 at 31st March 2019 with domestic abuse identified as a factor at CIN assessment (excluding looked after children)_Number</v>
      </c>
      <c r="B3289" s="31" t="s">
        <v>472</v>
      </c>
      <c r="C3289" s="31" t="s">
        <v>473</v>
      </c>
      <c r="D3289" s="31" t="s">
        <v>474</v>
      </c>
      <c r="E3289" s="31" t="s">
        <v>475</v>
      </c>
      <c r="F3289" s="31" t="s">
        <v>26</v>
      </c>
      <c r="G3289" s="31" t="s">
        <v>110</v>
      </c>
      <c r="H3289" s="31" t="s">
        <v>743</v>
      </c>
      <c r="I3289" s="31">
        <v>62</v>
      </c>
      <c r="J3289" s="31">
        <v>9822</v>
      </c>
      <c r="K3289" s="31">
        <v>6.3123600081449798</v>
      </c>
      <c r="L3289" s="31" t="s">
        <v>1529</v>
      </c>
      <c r="M3289" s="31">
        <f t="shared" si="128"/>
        <v>6.3123600081449798</v>
      </c>
      <c r="N3289" s="31">
        <f t="shared" si="126"/>
        <v>0</v>
      </c>
    </row>
    <row r="3290" spans="1:14" x14ac:dyDescent="0.45">
      <c r="A3290" s="31" t="str">
        <f t="shared" si="127"/>
        <v>E06000032_CIN episodes for children aged 0-4 at 31st March 2019 with domestic abuse identified as a factor at CIN assessment (excluding looked after children)_Number</v>
      </c>
      <c r="B3290" s="31" t="s">
        <v>564</v>
      </c>
      <c r="C3290" s="31" t="s">
        <v>724</v>
      </c>
      <c r="D3290" s="31" t="s">
        <v>474</v>
      </c>
      <c r="E3290" s="31" t="s">
        <v>475</v>
      </c>
      <c r="F3290" s="31" t="s">
        <v>26</v>
      </c>
      <c r="G3290" s="31" t="s">
        <v>110</v>
      </c>
      <c r="H3290" s="31" t="s">
        <v>743</v>
      </c>
      <c r="I3290" s="31">
        <v>133</v>
      </c>
      <c r="J3290" s="31">
        <v>17547</v>
      </c>
      <c r="K3290" s="31">
        <v>7.5796432438593504</v>
      </c>
      <c r="L3290" s="31" t="s">
        <v>1530</v>
      </c>
      <c r="M3290" s="31">
        <f t="shared" si="128"/>
        <v>7.5796432438593504</v>
      </c>
      <c r="N3290" s="31">
        <f t="shared" si="126"/>
        <v>0</v>
      </c>
    </row>
    <row r="3291" spans="1:14" x14ac:dyDescent="0.45">
      <c r="A3291" s="31" t="str">
        <f t="shared" si="127"/>
        <v>E06000055_CIN episodes for children aged 0-4 at 31st March 2019 with domestic abuse identified as a factor at CIN assessment (excluding looked after children)_Number</v>
      </c>
      <c r="B3291" s="31" t="s">
        <v>240</v>
      </c>
      <c r="C3291" s="31" t="s">
        <v>241</v>
      </c>
      <c r="D3291" s="31" t="s">
        <v>474</v>
      </c>
      <c r="E3291" s="31" t="s">
        <v>475</v>
      </c>
      <c r="F3291" s="31" t="s">
        <v>26</v>
      </c>
      <c r="G3291" s="31" t="s">
        <v>110</v>
      </c>
      <c r="H3291" s="31" t="s">
        <v>743</v>
      </c>
      <c r="I3291" s="31">
        <v>196</v>
      </c>
      <c r="J3291" s="31">
        <v>11509</v>
      </c>
      <c r="K3291" s="31">
        <v>17.0301503171431</v>
      </c>
      <c r="L3291" s="31" t="s">
        <v>1531</v>
      </c>
      <c r="M3291" s="31">
        <f t="shared" si="128"/>
        <v>17.0301503171431</v>
      </c>
      <c r="N3291" s="31">
        <f t="shared" si="126"/>
        <v>0</v>
      </c>
    </row>
    <row r="3292" spans="1:14" x14ac:dyDescent="0.45">
      <c r="A3292" s="31" t="str">
        <f t="shared" si="127"/>
        <v>E06000056_CIN episodes for children aged 0-4 at 31st March 2019 with domestic abuse identified as a factor at CIN assessment (excluding looked after children)_Number</v>
      </c>
      <c r="B3292" s="31" t="s">
        <v>279</v>
      </c>
      <c r="C3292" s="31" t="s">
        <v>280</v>
      </c>
      <c r="D3292" s="31" t="s">
        <v>474</v>
      </c>
      <c r="E3292" s="31" t="s">
        <v>475</v>
      </c>
      <c r="F3292" s="31" t="s">
        <v>26</v>
      </c>
      <c r="G3292" s="31" t="s">
        <v>110</v>
      </c>
      <c r="H3292" s="31" t="s">
        <v>743</v>
      </c>
      <c r="I3292" s="31">
        <v>176</v>
      </c>
      <c r="J3292" s="31">
        <v>17751</v>
      </c>
      <c r="K3292" s="31">
        <v>9.9149343698946506</v>
      </c>
      <c r="L3292" s="31" t="s">
        <v>1532</v>
      </c>
      <c r="M3292" s="31">
        <f t="shared" si="128"/>
        <v>9.9149343698946506</v>
      </c>
      <c r="N3292" s="31">
        <f t="shared" si="126"/>
        <v>0</v>
      </c>
    </row>
    <row r="3293" spans="1:14" x14ac:dyDescent="0.45">
      <c r="A3293" s="31" t="str">
        <f t="shared" si="127"/>
        <v>E10000002_CIN episodes for children aged 0-4 at 31st March 2019 with domestic abuse identified as a factor at CIN assessment (excluding looked after children)_Number</v>
      </c>
      <c r="B3293" s="31" t="s">
        <v>269</v>
      </c>
      <c r="C3293" s="31" t="s">
        <v>270</v>
      </c>
      <c r="D3293" s="31" t="s">
        <v>474</v>
      </c>
      <c r="E3293" s="31" t="s">
        <v>475</v>
      </c>
      <c r="F3293" s="31" t="s">
        <v>26</v>
      </c>
      <c r="G3293" s="31" t="s">
        <v>110</v>
      </c>
      <c r="H3293" s="31" t="s">
        <v>743</v>
      </c>
      <c r="I3293" s="31">
        <v>518</v>
      </c>
      <c r="J3293" s="31">
        <v>32404</v>
      </c>
      <c r="K3293" s="31">
        <v>15.9856807801506</v>
      </c>
      <c r="L3293" s="31" t="s">
        <v>797</v>
      </c>
      <c r="M3293" s="31">
        <f t="shared" si="128"/>
        <v>15.9856807801506</v>
      </c>
      <c r="N3293" s="31">
        <f t="shared" si="126"/>
        <v>0</v>
      </c>
    </row>
    <row r="3294" spans="1:14" x14ac:dyDescent="0.45">
      <c r="A3294" s="31" t="str">
        <f t="shared" si="127"/>
        <v>E06000042_CIN episodes for children aged 0-4 at 31st March 2019 with domestic abuse identified as a factor at CIN assessment (excluding looked after children)_Number</v>
      </c>
      <c r="B3294" s="31" t="s">
        <v>355</v>
      </c>
      <c r="C3294" s="31" t="s">
        <v>356</v>
      </c>
      <c r="D3294" s="31" t="s">
        <v>474</v>
      </c>
      <c r="E3294" s="31" t="s">
        <v>475</v>
      </c>
      <c r="F3294" s="31" t="s">
        <v>26</v>
      </c>
      <c r="G3294" s="31" t="s">
        <v>110</v>
      </c>
      <c r="H3294" s="31" t="s">
        <v>743</v>
      </c>
      <c r="I3294" s="31">
        <v>180</v>
      </c>
      <c r="J3294" s="31">
        <v>19048</v>
      </c>
      <c r="K3294" s="31">
        <v>9.4498110037799208</v>
      </c>
      <c r="L3294" s="31" t="s">
        <v>1533</v>
      </c>
      <c r="M3294" s="31">
        <f t="shared" si="128"/>
        <v>9.4498110037799208</v>
      </c>
      <c r="N3294" s="31">
        <f t="shared" si="126"/>
        <v>0</v>
      </c>
    </row>
    <row r="3295" spans="1:14" x14ac:dyDescent="0.45">
      <c r="A3295" s="31" t="str">
        <f t="shared" si="127"/>
        <v>E10000007_CIN episodes for children aged 0-4 at 31st March 2019 with domestic abuse identified as a factor at CIN assessment (excluding looked after children)_Number</v>
      </c>
      <c r="B3295" s="31" t="s">
        <v>291</v>
      </c>
      <c r="C3295" s="31" t="s">
        <v>292</v>
      </c>
      <c r="D3295" s="31" t="s">
        <v>474</v>
      </c>
      <c r="E3295" s="31" t="s">
        <v>475</v>
      </c>
      <c r="F3295" s="31" t="s">
        <v>26</v>
      </c>
      <c r="G3295" s="31" t="s">
        <v>110</v>
      </c>
      <c r="H3295" s="31" t="s">
        <v>743</v>
      </c>
      <c r="I3295" s="31">
        <v>917</v>
      </c>
      <c r="J3295" s="31">
        <v>40208</v>
      </c>
      <c r="K3295" s="31">
        <v>22.806406685236801</v>
      </c>
      <c r="L3295" s="31" t="s">
        <v>1534</v>
      </c>
      <c r="M3295" s="31">
        <f t="shared" si="128"/>
        <v>22.806406685236801</v>
      </c>
      <c r="N3295" s="31">
        <f t="shared" si="126"/>
        <v>0</v>
      </c>
    </row>
    <row r="3296" spans="1:14" x14ac:dyDescent="0.45">
      <c r="A3296" s="31" t="str">
        <f t="shared" si="127"/>
        <v>E06000015_CIN episodes for children aged 0-4 at 31st March 2019 with domestic abuse identified as a factor at CIN assessment (excluding looked after children)_Number</v>
      </c>
      <c r="B3296" s="31" t="s">
        <v>289</v>
      </c>
      <c r="C3296" s="31" t="s">
        <v>290</v>
      </c>
      <c r="D3296" s="31" t="s">
        <v>474</v>
      </c>
      <c r="E3296" s="31" t="s">
        <v>475</v>
      </c>
      <c r="F3296" s="31" t="s">
        <v>26</v>
      </c>
      <c r="G3296" s="31" t="s">
        <v>110</v>
      </c>
      <c r="H3296" s="31" t="s">
        <v>743</v>
      </c>
      <c r="I3296" s="31">
        <v>332</v>
      </c>
      <c r="J3296" s="31">
        <v>16674</v>
      </c>
      <c r="K3296" s="31">
        <v>19.911239054815901</v>
      </c>
      <c r="L3296" s="31" t="s">
        <v>1503</v>
      </c>
      <c r="M3296" s="31">
        <f t="shared" si="128"/>
        <v>19.911239054815901</v>
      </c>
      <c r="N3296" s="31">
        <f t="shared" si="126"/>
        <v>0</v>
      </c>
    </row>
    <row r="3297" spans="1:14" x14ac:dyDescent="0.45">
      <c r="A3297" s="31" t="str">
        <f t="shared" si="127"/>
        <v>E10000009_CIN episodes for children aged 0-4 at 31st March 2019 with domestic abuse identified as a factor at CIN assessment (excluding looked after children)_Number</v>
      </c>
      <c r="B3297" s="31" t="s">
        <v>295</v>
      </c>
      <c r="C3297" s="31" t="s">
        <v>296</v>
      </c>
      <c r="D3297" s="31" t="s">
        <v>474</v>
      </c>
      <c r="E3297" s="31" t="s">
        <v>475</v>
      </c>
      <c r="F3297" s="31" t="s">
        <v>26</v>
      </c>
      <c r="G3297" s="31" t="s">
        <v>110</v>
      </c>
      <c r="H3297" s="31" t="s">
        <v>743</v>
      </c>
      <c r="I3297" s="31">
        <v>361</v>
      </c>
      <c r="J3297" s="31">
        <v>18202</v>
      </c>
      <c r="K3297" s="31">
        <v>19.832985386221299</v>
      </c>
      <c r="L3297" s="31" t="s">
        <v>1472</v>
      </c>
      <c r="M3297" s="31">
        <f t="shared" si="128"/>
        <v>19.832985386221299</v>
      </c>
      <c r="N3297" s="31">
        <f t="shared" si="126"/>
        <v>0</v>
      </c>
    </row>
    <row r="3298" spans="1:14" x14ac:dyDescent="0.45">
      <c r="A3298" s="31" t="str">
        <f t="shared" si="127"/>
        <v>E06000029_CIN episodes for children aged 0-4 at 31st March 2019 with domestic abuse identified as a factor at CIN assessment (excluding looked after children)_Number</v>
      </c>
      <c r="B3298" s="31" t="s">
        <v>543</v>
      </c>
      <c r="C3298" s="31" t="s">
        <v>717</v>
      </c>
      <c r="D3298" s="31" t="s">
        <v>474</v>
      </c>
      <c r="E3298" s="31" t="s">
        <v>475</v>
      </c>
      <c r="F3298" s="31" t="s">
        <v>26</v>
      </c>
      <c r="G3298" s="31" t="s">
        <v>110</v>
      </c>
      <c r="H3298" s="31" t="s">
        <v>743</v>
      </c>
      <c r="I3298" s="31">
        <v>61</v>
      </c>
      <c r="J3298" s="31">
        <v>8108</v>
      </c>
      <c r="K3298" s="31">
        <v>7.5234336457819397</v>
      </c>
      <c r="L3298" s="31" t="s">
        <v>1535</v>
      </c>
      <c r="M3298" s="31">
        <f t="shared" si="128"/>
        <v>7.5234336457819397</v>
      </c>
      <c r="N3298" s="31">
        <f t="shared" si="126"/>
        <v>0</v>
      </c>
    </row>
    <row r="3299" spans="1:14" x14ac:dyDescent="0.45">
      <c r="A3299" s="31" t="str">
        <f t="shared" si="127"/>
        <v>E06000028_CIN episodes for children aged 0-4 at 31st March 2019 with domestic abuse identified as a factor at CIN assessment (excluding looked after children)_Number</v>
      </c>
      <c r="B3299" s="31" t="s">
        <v>254</v>
      </c>
      <c r="C3299" s="31" t="s">
        <v>255</v>
      </c>
      <c r="D3299" s="31" t="s">
        <v>474</v>
      </c>
      <c r="E3299" s="31" t="s">
        <v>475</v>
      </c>
      <c r="F3299" s="31" t="s">
        <v>26</v>
      </c>
      <c r="G3299" s="31" t="s">
        <v>110</v>
      </c>
      <c r="H3299" s="31" t="s">
        <v>743</v>
      </c>
      <c r="I3299" s="31">
        <v>145</v>
      </c>
      <c r="J3299" s="31">
        <v>10832</v>
      </c>
      <c r="K3299" s="31">
        <v>13.386262924667699</v>
      </c>
      <c r="L3299" s="31" t="s">
        <v>1536</v>
      </c>
      <c r="M3299" s="31">
        <f t="shared" si="128"/>
        <v>13.386262924667699</v>
      </c>
      <c r="N3299" s="31">
        <f t="shared" si="126"/>
        <v>0</v>
      </c>
    </row>
    <row r="3300" spans="1:14" x14ac:dyDescent="0.45">
      <c r="A3300" s="31" t="str">
        <f t="shared" si="127"/>
        <v>E06000047_CIN episodes for children aged 0-4 at 31st March 2019 with domestic abuse identified as a factor at CIN assessment (excluding looked after children)_Number</v>
      </c>
      <c r="B3300" s="31" t="s">
        <v>528</v>
      </c>
      <c r="C3300" s="31" t="s">
        <v>721</v>
      </c>
      <c r="D3300" s="31" t="s">
        <v>474</v>
      </c>
      <c r="E3300" s="31" t="s">
        <v>475</v>
      </c>
      <c r="F3300" s="31" t="s">
        <v>26</v>
      </c>
      <c r="G3300" s="31" t="s">
        <v>110</v>
      </c>
      <c r="H3300" s="31" t="s">
        <v>743</v>
      </c>
      <c r="I3300" s="31">
        <v>687</v>
      </c>
      <c r="J3300" s="31">
        <v>27021</v>
      </c>
      <c r="K3300" s="31">
        <v>25.424669701343401</v>
      </c>
      <c r="L3300" s="31" t="s">
        <v>1537</v>
      </c>
      <c r="M3300" s="31">
        <f t="shared" si="128"/>
        <v>25.424669701343401</v>
      </c>
      <c r="N3300" s="31">
        <f t="shared" si="126"/>
        <v>0</v>
      </c>
    </row>
    <row r="3301" spans="1:14" x14ac:dyDescent="0.45">
      <c r="A3301" s="31" t="str">
        <f t="shared" si="127"/>
        <v>E06000005_CIN episodes for children aged 0-4 at 31st March 2019 with domestic abuse identified as a factor at CIN assessment (excluding looked after children)_Number</v>
      </c>
      <c r="B3301" s="31" t="s">
        <v>287</v>
      </c>
      <c r="C3301" s="31" t="s">
        <v>288</v>
      </c>
      <c r="D3301" s="31" t="s">
        <v>474</v>
      </c>
      <c r="E3301" s="31" t="s">
        <v>475</v>
      </c>
      <c r="F3301" s="31" t="s">
        <v>26</v>
      </c>
      <c r="G3301" s="31" t="s">
        <v>110</v>
      </c>
      <c r="H3301" s="31" t="s">
        <v>743</v>
      </c>
      <c r="I3301" s="31">
        <v>77</v>
      </c>
      <c r="J3301" s="31">
        <v>5917</v>
      </c>
      <c r="K3301" s="31">
        <v>13.0133513604867</v>
      </c>
      <c r="L3301" s="31" t="s">
        <v>1509</v>
      </c>
      <c r="M3301" s="31">
        <f t="shared" si="128"/>
        <v>13.0133513604867</v>
      </c>
      <c r="N3301" s="31">
        <f t="shared" si="126"/>
        <v>0</v>
      </c>
    </row>
    <row r="3302" spans="1:14" x14ac:dyDescent="0.45">
      <c r="A3302" s="31" t="str">
        <f t="shared" si="127"/>
        <v>E10000011_CIN episodes for children aged 0-4 at 31st March 2019 with domestic abuse identified as a factor at CIN assessment (excluding looked after children)_Number</v>
      </c>
      <c r="B3302" s="31" t="s">
        <v>299</v>
      </c>
      <c r="C3302" s="31" t="s">
        <v>300</v>
      </c>
      <c r="D3302" s="31" t="s">
        <v>474</v>
      </c>
      <c r="E3302" s="31" t="s">
        <v>475</v>
      </c>
      <c r="F3302" s="31" t="s">
        <v>26</v>
      </c>
      <c r="G3302" s="31" t="s">
        <v>110</v>
      </c>
      <c r="H3302" s="31" t="s">
        <v>743</v>
      </c>
      <c r="I3302" s="31">
        <v>343</v>
      </c>
      <c r="J3302" s="31">
        <v>27106</v>
      </c>
      <c r="K3302" s="31">
        <v>12.6540249391279</v>
      </c>
      <c r="L3302" s="31" t="s">
        <v>1538</v>
      </c>
      <c r="M3302" s="31">
        <f t="shared" si="128"/>
        <v>12.6540249391279</v>
      </c>
      <c r="N3302" s="31">
        <f t="shared" si="126"/>
        <v>0</v>
      </c>
    </row>
    <row r="3303" spans="1:14" x14ac:dyDescent="0.45">
      <c r="A3303" s="31" t="str">
        <f t="shared" si="127"/>
        <v>E06000043_CIN episodes for children aged 0-4 at 31st March 2019 with domestic abuse identified as a factor at CIN assessment (excluding looked after children)_Number</v>
      </c>
      <c r="B3303" s="31" t="s">
        <v>263</v>
      </c>
      <c r="C3303" s="31" t="s">
        <v>264</v>
      </c>
      <c r="D3303" s="31" t="s">
        <v>474</v>
      </c>
      <c r="E3303" s="31" t="s">
        <v>475</v>
      </c>
      <c r="F3303" s="31" t="s">
        <v>26</v>
      </c>
      <c r="G3303" s="31" t="s">
        <v>110</v>
      </c>
      <c r="H3303" s="31" t="s">
        <v>743</v>
      </c>
      <c r="I3303" s="31">
        <v>238</v>
      </c>
      <c r="J3303" s="31">
        <v>13768</v>
      </c>
      <c r="K3303" s="31">
        <v>17.2864613596746</v>
      </c>
      <c r="L3303" s="31" t="s">
        <v>1487</v>
      </c>
      <c r="M3303" s="31">
        <f t="shared" si="128"/>
        <v>17.2864613596746</v>
      </c>
      <c r="N3303" s="31">
        <f t="shared" si="126"/>
        <v>0</v>
      </c>
    </row>
    <row r="3304" spans="1:14" x14ac:dyDescent="0.45">
      <c r="A3304" s="31" t="str">
        <f t="shared" si="127"/>
        <v>E10000014_CIN episodes for children aged 0-4 at 31st March 2019 with domestic abuse identified as a factor at CIN assessment (excluding looked after children)_Number</v>
      </c>
      <c r="B3304" s="31" t="s">
        <v>309</v>
      </c>
      <c r="C3304" s="31" t="s">
        <v>310</v>
      </c>
      <c r="D3304" s="31" t="s">
        <v>474</v>
      </c>
      <c r="E3304" s="31" t="s">
        <v>475</v>
      </c>
      <c r="F3304" s="31" t="s">
        <v>26</v>
      </c>
      <c r="G3304" s="31" t="s">
        <v>110</v>
      </c>
      <c r="H3304" s="31" t="s">
        <v>743</v>
      </c>
      <c r="I3304" s="31">
        <v>647</v>
      </c>
      <c r="J3304" s="31">
        <v>74388</v>
      </c>
      <c r="K3304" s="31">
        <v>8.6976394042049794</v>
      </c>
      <c r="L3304" s="31" t="s">
        <v>1539</v>
      </c>
      <c r="M3304" s="31">
        <f t="shared" si="128"/>
        <v>8.6976394042049794</v>
      </c>
      <c r="N3304" s="31">
        <f t="shared" si="126"/>
        <v>0</v>
      </c>
    </row>
    <row r="3305" spans="1:14" x14ac:dyDescent="0.45">
      <c r="A3305" s="31" t="str">
        <f t="shared" si="127"/>
        <v>E06000044_CIN episodes for children aged 0-4 at 31st March 2019 with domestic abuse identified as a factor at CIN assessment (excluding looked after children)_Number</v>
      </c>
      <c r="B3305" s="31" t="s">
        <v>383</v>
      </c>
      <c r="C3305" s="31" t="s">
        <v>384</v>
      </c>
      <c r="D3305" s="31" t="s">
        <v>474</v>
      </c>
      <c r="E3305" s="31" t="s">
        <v>475</v>
      </c>
      <c r="F3305" s="31" t="s">
        <v>26</v>
      </c>
      <c r="G3305" s="31" t="s">
        <v>110</v>
      </c>
      <c r="H3305" s="31" t="s">
        <v>743</v>
      </c>
      <c r="I3305" s="31">
        <v>208</v>
      </c>
      <c r="J3305" s="31">
        <v>12735</v>
      </c>
      <c r="K3305" s="31">
        <v>16.332940714566199</v>
      </c>
      <c r="L3305" s="31" t="s">
        <v>1474</v>
      </c>
      <c r="M3305" s="31">
        <f t="shared" si="128"/>
        <v>16.332940714566199</v>
      </c>
      <c r="N3305" s="31">
        <f t="shared" si="126"/>
        <v>0</v>
      </c>
    </row>
    <row r="3306" spans="1:14" x14ac:dyDescent="0.45">
      <c r="A3306" s="31" t="str">
        <f t="shared" si="127"/>
        <v>E06000045_CIN episodes for children aged 0-4 at 31st March 2019 with domestic abuse identified as a factor at CIN assessment (excluding looked after children)_Number</v>
      </c>
      <c r="B3306" s="31" t="s">
        <v>577</v>
      </c>
      <c r="C3306" s="31" t="s">
        <v>729</v>
      </c>
      <c r="D3306" s="31" t="s">
        <v>474</v>
      </c>
      <c r="E3306" s="31" t="s">
        <v>475</v>
      </c>
      <c r="F3306" s="31" t="s">
        <v>26</v>
      </c>
      <c r="G3306" s="31" t="s">
        <v>110</v>
      </c>
      <c r="H3306" s="31" t="s">
        <v>743</v>
      </c>
      <c r="I3306" s="31">
        <v>328</v>
      </c>
      <c r="J3306" s="31">
        <v>15766</v>
      </c>
      <c r="K3306" s="31">
        <v>20.804262336673901</v>
      </c>
      <c r="L3306" s="31" t="s">
        <v>1540</v>
      </c>
      <c r="M3306" s="31">
        <f t="shared" si="128"/>
        <v>20.804262336673901</v>
      </c>
      <c r="N3306" s="31">
        <f t="shared" si="126"/>
        <v>0</v>
      </c>
    </row>
    <row r="3307" spans="1:14" x14ac:dyDescent="0.45">
      <c r="A3307" s="31" t="str">
        <f t="shared" si="127"/>
        <v>E10000018_CIN episodes for children aged 0-4 at 31st March 2019 with domestic abuse identified as a factor at CIN assessment (excluding looked after children)_Number</v>
      </c>
      <c r="B3307" s="31" t="s">
        <v>552</v>
      </c>
      <c r="C3307" s="31" t="s">
        <v>553</v>
      </c>
      <c r="D3307" s="31" t="s">
        <v>474</v>
      </c>
      <c r="E3307" s="31" t="s">
        <v>475</v>
      </c>
      <c r="F3307" s="31" t="s">
        <v>26</v>
      </c>
      <c r="G3307" s="31" t="s">
        <v>110</v>
      </c>
      <c r="H3307" s="31" t="s">
        <v>743</v>
      </c>
      <c r="I3307" s="31">
        <v>499</v>
      </c>
      <c r="J3307" s="31">
        <v>36916</v>
      </c>
      <c r="K3307" s="31">
        <v>13.517174125040601</v>
      </c>
      <c r="L3307" s="31" t="s">
        <v>1541</v>
      </c>
      <c r="M3307" s="31">
        <f t="shared" si="128"/>
        <v>13.517174125040601</v>
      </c>
      <c r="N3307" s="31">
        <f t="shared" si="126"/>
        <v>0</v>
      </c>
    </row>
    <row r="3308" spans="1:14" x14ac:dyDescent="0.45">
      <c r="A3308" s="31" t="str">
        <f t="shared" si="127"/>
        <v>E06000016_CIN episodes for children aged 0-4 at 31st March 2019 with domestic abuse identified as a factor at CIN assessment (excluding looked after children)_Number</v>
      </c>
      <c r="B3308" s="31" t="s">
        <v>341</v>
      </c>
      <c r="C3308" s="31" t="s">
        <v>342</v>
      </c>
      <c r="D3308" s="31" t="s">
        <v>474</v>
      </c>
      <c r="E3308" s="31" t="s">
        <v>475</v>
      </c>
      <c r="F3308" s="31" t="s">
        <v>26</v>
      </c>
      <c r="G3308" s="31" t="s">
        <v>110</v>
      </c>
      <c r="H3308" s="31" t="s">
        <v>743</v>
      </c>
      <c r="I3308" s="31">
        <v>299</v>
      </c>
      <c r="J3308" s="31">
        <v>25049</v>
      </c>
      <c r="K3308" s="31">
        <v>11.936604255658899</v>
      </c>
      <c r="L3308" s="31" t="s">
        <v>1542</v>
      </c>
      <c r="M3308" s="31">
        <f t="shared" si="128"/>
        <v>11.936604255658899</v>
      </c>
      <c r="N3308" s="31">
        <f t="shared" si="126"/>
        <v>0</v>
      </c>
    </row>
    <row r="3309" spans="1:14" x14ac:dyDescent="0.45">
      <c r="A3309" s="31" t="str">
        <f t="shared" si="127"/>
        <v>E06000017_CIN episodes for children aged 0-4 at 31st March 2019 with domestic abuse identified as a factor at CIN assessment (excluding looked after children)_Number</v>
      </c>
      <c r="B3309" s="31" t="s">
        <v>548</v>
      </c>
      <c r="C3309" s="31" t="s">
        <v>728</v>
      </c>
      <c r="D3309" s="31" t="s">
        <v>474</v>
      </c>
      <c r="E3309" s="31" t="s">
        <v>475</v>
      </c>
      <c r="F3309" s="31" t="s">
        <v>26</v>
      </c>
      <c r="G3309" s="31" t="s">
        <v>110</v>
      </c>
      <c r="H3309" s="31" t="s">
        <v>743</v>
      </c>
      <c r="I3309" s="31">
        <v>34</v>
      </c>
      <c r="J3309" s="31">
        <v>1855</v>
      </c>
      <c r="K3309" s="31">
        <v>18.328840970350399</v>
      </c>
      <c r="L3309" s="31" t="s">
        <v>1543</v>
      </c>
      <c r="M3309" s="31">
        <f t="shared" si="128"/>
        <v>18.328840970350399</v>
      </c>
      <c r="N3309" s="31">
        <f t="shared" si="126"/>
        <v>0</v>
      </c>
    </row>
    <row r="3310" spans="1:14" x14ac:dyDescent="0.45">
      <c r="A3310" s="31" t="str">
        <f t="shared" si="127"/>
        <v>E10000028_CIN episodes for children aged 0-4 at 31st March 2019 with domestic abuse identified as a factor at CIN assessment (excluding looked after children)_Number</v>
      </c>
      <c r="B3310" s="31" t="s">
        <v>418</v>
      </c>
      <c r="C3310" s="31" t="s">
        <v>419</v>
      </c>
      <c r="D3310" s="31" t="s">
        <v>474</v>
      </c>
      <c r="E3310" s="31" t="s">
        <v>475</v>
      </c>
      <c r="F3310" s="31" t="s">
        <v>26</v>
      </c>
      <c r="G3310" s="31" t="s">
        <v>110</v>
      </c>
      <c r="H3310" s="31" t="s">
        <v>743</v>
      </c>
      <c r="I3310" s="31">
        <v>833</v>
      </c>
      <c r="J3310" s="31">
        <v>44389</v>
      </c>
      <c r="K3310" s="31">
        <v>18.7659104733155</v>
      </c>
      <c r="L3310" s="31" t="s">
        <v>1544</v>
      </c>
      <c r="M3310" s="31">
        <f t="shared" si="128"/>
        <v>18.7659104733155</v>
      </c>
      <c r="N3310" s="31">
        <f t="shared" si="126"/>
        <v>0</v>
      </c>
    </row>
    <row r="3311" spans="1:14" x14ac:dyDescent="0.45">
      <c r="A3311" s="31" t="str">
        <f t="shared" si="127"/>
        <v>E06000021_CIN episodes for children aged 0-4 at 31st March 2019 with domestic abuse identified as a factor at CIN assessment (excluding looked after children)_Number</v>
      </c>
      <c r="B3311" s="31" t="s">
        <v>424</v>
      </c>
      <c r="C3311" s="31" t="s">
        <v>425</v>
      </c>
      <c r="D3311" s="31" t="s">
        <v>474</v>
      </c>
      <c r="E3311" s="31" t="s">
        <v>475</v>
      </c>
      <c r="F3311" s="31" t="s">
        <v>26</v>
      </c>
      <c r="G3311" s="31" t="s">
        <v>110</v>
      </c>
      <c r="H3311" s="31" t="s">
        <v>743</v>
      </c>
      <c r="I3311" s="31">
        <v>402</v>
      </c>
      <c r="J3311" s="31">
        <v>17135</v>
      </c>
      <c r="K3311" s="31">
        <v>23.460752845053999</v>
      </c>
      <c r="L3311" s="31" t="s">
        <v>1545</v>
      </c>
      <c r="M3311" s="31">
        <f t="shared" si="128"/>
        <v>23.460752845053999</v>
      </c>
      <c r="N3311" s="31">
        <f t="shared" si="126"/>
        <v>0</v>
      </c>
    </row>
    <row r="3312" spans="1:14" x14ac:dyDescent="0.45">
      <c r="A3312" s="31" t="str">
        <f t="shared" si="127"/>
        <v>E06000054_CIN episodes for children aged 0-4 at 31st March 2019 with domestic abuse identified as a factor at CIN assessment (excluding looked after children)_Number</v>
      </c>
      <c r="B3312" s="31" t="s">
        <v>462</v>
      </c>
      <c r="C3312" s="31" t="s">
        <v>463</v>
      </c>
      <c r="D3312" s="31" t="s">
        <v>474</v>
      </c>
      <c r="E3312" s="31" t="s">
        <v>475</v>
      </c>
      <c r="F3312" s="31" t="s">
        <v>26</v>
      </c>
      <c r="G3312" s="31" t="s">
        <v>110</v>
      </c>
      <c r="H3312" s="31" t="s">
        <v>743</v>
      </c>
      <c r="I3312" s="31">
        <v>497</v>
      </c>
      <c r="J3312" s="31">
        <v>27307</v>
      </c>
      <c r="K3312" s="31">
        <v>18.200461420148699</v>
      </c>
      <c r="L3312" s="31" t="s">
        <v>1546</v>
      </c>
      <c r="M3312" s="31">
        <f t="shared" si="128"/>
        <v>18.200461420148699</v>
      </c>
      <c r="N3312" s="31">
        <f t="shared" si="126"/>
        <v>0</v>
      </c>
    </row>
    <row r="3313" spans="1:14" x14ac:dyDescent="0.45">
      <c r="A3313" s="31" t="str">
        <f t="shared" si="127"/>
        <v>E06000030_CIN episodes for children aged 0-4 at 31st March 2019 with domestic abuse identified as a factor at CIN assessment (excluding looked after children)_Number</v>
      </c>
      <c r="B3313" s="31" t="s">
        <v>434</v>
      </c>
      <c r="C3313" s="31" t="s">
        <v>435</v>
      </c>
      <c r="D3313" s="31" t="s">
        <v>474</v>
      </c>
      <c r="E3313" s="31" t="s">
        <v>475</v>
      </c>
      <c r="F3313" s="31" t="s">
        <v>26</v>
      </c>
      <c r="G3313" s="31" t="s">
        <v>110</v>
      </c>
      <c r="H3313" s="31" t="s">
        <v>743</v>
      </c>
      <c r="I3313" s="31">
        <v>247</v>
      </c>
      <c r="J3313" s="31">
        <v>14479</v>
      </c>
      <c r="K3313" s="31">
        <v>17.059189170522799</v>
      </c>
      <c r="L3313" s="31" t="s">
        <v>800</v>
      </c>
      <c r="M3313" s="31">
        <f t="shared" si="128"/>
        <v>17.059189170522799</v>
      </c>
      <c r="N3313" s="31">
        <f t="shared" si="126"/>
        <v>0</v>
      </c>
    </row>
    <row r="3314" spans="1:14" x14ac:dyDescent="0.45">
      <c r="A3314" s="31" t="str">
        <f t="shared" si="127"/>
        <v>E06000036_CIN episodes for children aged 0-4 at 31st March 2019 with domestic abuse identified as a factor at CIN assessment (excluding looked after children)_Number</v>
      </c>
      <c r="B3314" s="31" t="s">
        <v>257</v>
      </c>
      <c r="C3314" s="31" t="s">
        <v>258</v>
      </c>
      <c r="D3314" s="31" t="s">
        <v>474</v>
      </c>
      <c r="E3314" s="31" t="s">
        <v>475</v>
      </c>
      <c r="F3314" s="31" t="s">
        <v>26</v>
      </c>
      <c r="G3314" s="31" t="s">
        <v>110</v>
      </c>
      <c r="H3314" s="31" t="s">
        <v>743</v>
      </c>
      <c r="I3314" s="31">
        <v>129</v>
      </c>
      <c r="J3314" s="31">
        <v>7417</v>
      </c>
      <c r="K3314" s="31">
        <v>17.3924767426183</v>
      </c>
      <c r="L3314" s="31" t="s">
        <v>1547</v>
      </c>
      <c r="M3314" s="31">
        <f t="shared" si="128"/>
        <v>17.3924767426183</v>
      </c>
      <c r="N3314" s="31">
        <f t="shared" si="126"/>
        <v>0</v>
      </c>
    </row>
    <row r="3315" spans="1:14" x14ac:dyDescent="0.45">
      <c r="A3315" s="31" t="str">
        <f t="shared" si="127"/>
        <v>E06000040_CIN episodes for children aged 0-4 at 31st March 2019 with domestic abuse identified as a factor at CIN assessment (excluding looked after children)_Number</v>
      </c>
      <c r="B3315" s="31" t="s">
        <v>555</v>
      </c>
      <c r="C3315" s="31" t="s">
        <v>727</v>
      </c>
      <c r="D3315" s="31" t="s">
        <v>474</v>
      </c>
      <c r="E3315" s="31" t="s">
        <v>475</v>
      </c>
      <c r="F3315" s="31" t="s">
        <v>26</v>
      </c>
      <c r="G3315" s="31" t="s">
        <v>110</v>
      </c>
      <c r="H3315" s="31" t="s">
        <v>743</v>
      </c>
      <c r="I3315" s="31">
        <v>76</v>
      </c>
      <c r="J3315" s="31">
        <v>8678</v>
      </c>
      <c r="K3315" s="31">
        <v>8.7577782899285506</v>
      </c>
      <c r="L3315" s="31" t="s">
        <v>1486</v>
      </c>
      <c r="M3315" s="31">
        <f t="shared" si="128"/>
        <v>8.7577782899285506</v>
      </c>
      <c r="N3315" s="31">
        <f t="shared" si="126"/>
        <v>0</v>
      </c>
    </row>
    <row r="3316" spans="1:14" x14ac:dyDescent="0.45">
      <c r="A3316" s="31" t="str">
        <f t="shared" si="127"/>
        <v>E06000037_CIN episodes for children aged 0-4 at 31st March 2019 with domestic abuse identified as a factor at CIN assessment (excluding looked after children)_Number</v>
      </c>
      <c r="B3316" s="31" t="s">
        <v>456</v>
      </c>
      <c r="C3316" s="31" t="s">
        <v>457</v>
      </c>
      <c r="D3316" s="31" t="s">
        <v>474</v>
      </c>
      <c r="E3316" s="31" t="s">
        <v>475</v>
      </c>
      <c r="F3316" s="31" t="s">
        <v>26</v>
      </c>
      <c r="G3316" s="31" t="s">
        <v>110</v>
      </c>
      <c r="H3316" s="31" t="s">
        <v>743</v>
      </c>
      <c r="I3316" s="31">
        <v>165</v>
      </c>
      <c r="J3316" s="31">
        <v>8980</v>
      </c>
      <c r="K3316" s="31">
        <v>18.374164810690399</v>
      </c>
      <c r="L3316" s="31" t="s">
        <v>1548</v>
      </c>
      <c r="M3316" s="31">
        <f t="shared" si="128"/>
        <v>18.374164810690399</v>
      </c>
      <c r="N3316" s="31">
        <f t="shared" si="126"/>
        <v>0</v>
      </c>
    </row>
    <row r="3317" spans="1:14" x14ac:dyDescent="0.45">
      <c r="A3317" s="31" t="str">
        <f t="shared" si="127"/>
        <v>E06000038_CIN episodes for children aged 0-4 at 31st March 2019 with domestic abuse identified as a factor at CIN assessment (excluding looked after children)_Number</v>
      </c>
      <c r="B3317" s="31" t="s">
        <v>557</v>
      </c>
      <c r="C3317" s="31" t="s">
        <v>726</v>
      </c>
      <c r="D3317" s="31" t="s">
        <v>474</v>
      </c>
      <c r="E3317" s="31" t="s">
        <v>475</v>
      </c>
      <c r="F3317" s="31" t="s">
        <v>26</v>
      </c>
      <c r="G3317" s="31" t="s">
        <v>110</v>
      </c>
      <c r="H3317" s="31" t="s">
        <v>743</v>
      </c>
      <c r="I3317" s="31">
        <v>287</v>
      </c>
      <c r="J3317" s="31">
        <v>11632</v>
      </c>
      <c r="K3317" s="31">
        <v>24.6733149931224</v>
      </c>
      <c r="L3317" s="31" t="s">
        <v>1504</v>
      </c>
      <c r="M3317" s="31">
        <f t="shared" si="128"/>
        <v>24.6733149931224</v>
      </c>
      <c r="N3317" s="31">
        <f t="shared" si="126"/>
        <v>0</v>
      </c>
    </row>
    <row r="3318" spans="1:14" x14ac:dyDescent="0.45">
      <c r="A3318" s="31" t="str">
        <f t="shared" si="127"/>
        <v>E06000039_CIN episodes for children aged 0-4 at 31st March 2019 with domestic abuse identified as a factor at CIN assessment (excluding looked after children)_Number</v>
      </c>
      <c r="B3318" s="31" t="s">
        <v>404</v>
      </c>
      <c r="C3318" s="31" t="s">
        <v>405</v>
      </c>
      <c r="D3318" s="31" t="s">
        <v>474</v>
      </c>
      <c r="E3318" s="31" t="s">
        <v>475</v>
      </c>
      <c r="F3318" s="31" t="s">
        <v>26</v>
      </c>
      <c r="G3318" s="31" t="s">
        <v>110</v>
      </c>
      <c r="H3318" s="31" t="s">
        <v>743</v>
      </c>
      <c r="I3318" s="31">
        <v>163</v>
      </c>
      <c r="J3318" s="31">
        <v>12827</v>
      </c>
      <c r="K3318" s="31">
        <v>12.707569969595401</v>
      </c>
      <c r="L3318" s="31" t="s">
        <v>1538</v>
      </c>
      <c r="M3318" s="31">
        <f t="shared" si="128"/>
        <v>12.707569969595401</v>
      </c>
      <c r="N3318" s="31">
        <f t="shared" si="126"/>
        <v>0</v>
      </c>
    </row>
    <row r="3319" spans="1:14" x14ac:dyDescent="0.45">
      <c r="A3319" s="31" t="str">
        <f t="shared" si="127"/>
        <v>E06000041_CIN episodes for children aged 0-4 at 31st March 2019 with domestic abuse identified as a factor at CIN assessment (excluding looked after children)_Number</v>
      </c>
      <c r="B3319" s="31" t="s">
        <v>466</v>
      </c>
      <c r="C3319" s="31" t="s">
        <v>467</v>
      </c>
      <c r="D3319" s="31" t="s">
        <v>474</v>
      </c>
      <c r="E3319" s="31" t="s">
        <v>475</v>
      </c>
      <c r="F3319" s="31" t="s">
        <v>26</v>
      </c>
      <c r="G3319" s="31" t="s">
        <v>110</v>
      </c>
      <c r="H3319" s="31" t="s">
        <v>743</v>
      </c>
      <c r="I3319" s="31">
        <v>190</v>
      </c>
      <c r="J3319" s="31">
        <v>9822</v>
      </c>
      <c r="K3319" s="31">
        <v>19.344329057218498</v>
      </c>
      <c r="L3319" s="31" t="s">
        <v>1549</v>
      </c>
      <c r="M3319" s="31">
        <f t="shared" si="128"/>
        <v>19.344329057218498</v>
      </c>
      <c r="N3319" s="31">
        <f t="shared" si="126"/>
        <v>0</v>
      </c>
    </row>
    <row r="3320" spans="1:14" x14ac:dyDescent="0.45">
      <c r="A3320" s="31" t="str">
        <f t="shared" si="127"/>
        <v>E10000003_CIN episodes for children aged 0-4 at 31st March 2019 with domestic abuse identified as a factor at CIN assessment (excluding looked after children)_Number</v>
      </c>
      <c r="B3320" s="31" t="s">
        <v>275</v>
      </c>
      <c r="C3320" s="31" t="s">
        <v>276</v>
      </c>
      <c r="D3320" s="31" t="s">
        <v>474</v>
      </c>
      <c r="E3320" s="31" t="s">
        <v>475</v>
      </c>
      <c r="F3320" s="31" t="s">
        <v>26</v>
      </c>
      <c r="G3320" s="31" t="s">
        <v>110</v>
      </c>
      <c r="H3320" s="31" t="s">
        <v>743</v>
      </c>
      <c r="I3320" s="31">
        <v>561</v>
      </c>
      <c r="J3320" s="31">
        <v>37295</v>
      </c>
      <c r="K3320" s="31">
        <v>15.0422308620458</v>
      </c>
      <c r="L3320" s="31" t="s">
        <v>1488</v>
      </c>
      <c r="M3320" s="31">
        <f t="shared" si="128"/>
        <v>15.0422308620458</v>
      </c>
      <c r="N3320" s="31">
        <f t="shared" si="126"/>
        <v>0</v>
      </c>
    </row>
    <row r="3321" spans="1:14" x14ac:dyDescent="0.45">
      <c r="A3321" s="31" t="str">
        <f t="shared" si="127"/>
        <v>E06000031_CIN episodes for children aged 0-4 at 31st March 2019 with domestic abuse identified as a factor at CIN assessment (excluding looked after children)_Number</v>
      </c>
      <c r="B3321" s="31" t="s">
        <v>379</v>
      </c>
      <c r="C3321" s="31" t="s">
        <v>380</v>
      </c>
      <c r="D3321" s="31" t="s">
        <v>474</v>
      </c>
      <c r="E3321" s="31" t="s">
        <v>475</v>
      </c>
      <c r="F3321" s="31" t="s">
        <v>26</v>
      </c>
      <c r="G3321" s="31" t="s">
        <v>110</v>
      </c>
      <c r="H3321" s="31" t="s">
        <v>743</v>
      </c>
      <c r="I3321" s="31">
        <v>297</v>
      </c>
      <c r="J3321" s="31">
        <v>15931</v>
      </c>
      <c r="K3321" s="31">
        <v>18.642897495449098</v>
      </c>
      <c r="L3321" s="31" t="s">
        <v>1550</v>
      </c>
      <c r="M3321" s="31">
        <f t="shared" si="128"/>
        <v>18.642897495449098</v>
      </c>
      <c r="N3321" s="31">
        <f t="shared" si="126"/>
        <v>0</v>
      </c>
    </row>
    <row r="3322" spans="1:14" x14ac:dyDescent="0.45">
      <c r="A3322" s="31" t="str">
        <f t="shared" si="127"/>
        <v>E06000006_CIN episodes for children aged 0-4 at 31st March 2019 with domestic abuse identified as a factor at CIN assessment (excluding looked after children)_Number</v>
      </c>
      <c r="B3322" s="31" t="s">
        <v>531</v>
      </c>
      <c r="C3322" s="31" t="s">
        <v>722</v>
      </c>
      <c r="D3322" s="31" t="s">
        <v>474</v>
      </c>
      <c r="E3322" s="31" t="s">
        <v>475</v>
      </c>
      <c r="F3322" s="31" t="s">
        <v>26</v>
      </c>
      <c r="G3322" s="31" t="s">
        <v>110</v>
      </c>
      <c r="H3322" s="31" t="s">
        <v>743</v>
      </c>
      <c r="I3322" s="31">
        <v>222</v>
      </c>
      <c r="J3322" s="31">
        <v>7676</v>
      </c>
      <c r="K3322" s="31">
        <v>28.921313183950002</v>
      </c>
      <c r="L3322" s="31" t="s">
        <v>1551</v>
      </c>
      <c r="M3322" s="31">
        <f t="shared" si="128"/>
        <v>28.921313183950002</v>
      </c>
      <c r="N3322" s="31">
        <f t="shared" si="126"/>
        <v>0</v>
      </c>
    </row>
    <row r="3323" spans="1:14" x14ac:dyDescent="0.45">
      <c r="A3323" s="31" t="str">
        <f t="shared" si="127"/>
        <v>E06000007_CIN episodes for children aged 0-4 at 31st March 2019 with domestic abuse identified as a factor at CIN assessment (excluding looked after children)_Number</v>
      </c>
      <c r="B3323" s="31" t="s">
        <v>452</v>
      </c>
      <c r="C3323" s="31" t="s">
        <v>453</v>
      </c>
      <c r="D3323" s="31" t="s">
        <v>474</v>
      </c>
      <c r="E3323" s="31" t="s">
        <v>475</v>
      </c>
      <c r="F3323" s="31" t="s">
        <v>26</v>
      </c>
      <c r="G3323" s="31" t="s">
        <v>110</v>
      </c>
      <c r="H3323" s="31" t="s">
        <v>743</v>
      </c>
      <c r="I3323" s="31">
        <v>173</v>
      </c>
      <c r="J3323" s="31">
        <v>11933</v>
      </c>
      <c r="K3323" s="31">
        <v>14.4976116651303</v>
      </c>
      <c r="L3323" s="31" t="s">
        <v>1552</v>
      </c>
      <c r="M3323" s="31">
        <f t="shared" si="128"/>
        <v>14.4976116651303</v>
      </c>
      <c r="N3323" s="31">
        <f t="shared" si="126"/>
        <v>0</v>
      </c>
    </row>
    <row r="3324" spans="1:14" x14ac:dyDescent="0.45">
      <c r="A3324" s="31" t="str">
        <f t="shared" si="127"/>
        <v>E10000008_CIN episodes for children aged 0-4 at 31st March 2019 with domestic abuse identified as a factor at CIN assessment (excluding looked after children)_Number</v>
      </c>
      <c r="B3324" s="31" t="s">
        <v>504</v>
      </c>
      <c r="C3324" s="31" t="s">
        <v>505</v>
      </c>
      <c r="D3324" s="31" t="s">
        <v>474</v>
      </c>
      <c r="E3324" s="31" t="s">
        <v>475</v>
      </c>
      <c r="F3324" s="31" t="s">
        <v>26</v>
      </c>
      <c r="G3324" s="31" t="s">
        <v>110</v>
      </c>
      <c r="H3324" s="31" t="s">
        <v>743</v>
      </c>
      <c r="I3324" s="31">
        <v>436</v>
      </c>
      <c r="J3324" s="31">
        <v>37314</v>
      </c>
      <c r="K3324" s="31">
        <v>11.6846223937396</v>
      </c>
      <c r="L3324" s="31" t="s">
        <v>1514</v>
      </c>
      <c r="M3324" s="31">
        <f t="shared" si="128"/>
        <v>11.6846223937396</v>
      </c>
      <c r="N3324" s="31">
        <f t="shared" si="126"/>
        <v>0</v>
      </c>
    </row>
    <row r="3325" spans="1:14" x14ac:dyDescent="0.45">
      <c r="A3325" s="31" t="str">
        <f t="shared" si="127"/>
        <v>E06000026_CIN episodes for children aged 0-4 at 31st March 2019 with domestic abuse identified as a factor at CIN assessment (excluding looked after children)_Number</v>
      </c>
      <c r="B3325" s="31" t="s">
        <v>381</v>
      </c>
      <c r="C3325" s="31" t="s">
        <v>382</v>
      </c>
      <c r="D3325" s="31" t="s">
        <v>474</v>
      </c>
      <c r="E3325" s="31" t="s">
        <v>475</v>
      </c>
      <c r="F3325" s="31" t="s">
        <v>26</v>
      </c>
      <c r="G3325" s="31" t="s">
        <v>110</v>
      </c>
      <c r="H3325" s="31" t="s">
        <v>743</v>
      </c>
      <c r="I3325" s="31">
        <v>357</v>
      </c>
      <c r="J3325" s="31">
        <v>14969</v>
      </c>
      <c r="K3325" s="31">
        <v>23.849288529627898</v>
      </c>
      <c r="L3325" s="31" t="s">
        <v>1553</v>
      </c>
      <c r="M3325" s="31">
        <f t="shared" si="128"/>
        <v>23.849288529627898</v>
      </c>
      <c r="N3325" s="31">
        <f t="shared" si="126"/>
        <v>0</v>
      </c>
    </row>
    <row r="3326" spans="1:14" x14ac:dyDescent="0.45">
      <c r="A3326" s="31" t="str">
        <f t="shared" si="127"/>
        <v>E06000027_CIN episodes for children aged 0-4 at 31st March 2019 with domestic abuse identified as a factor at CIN assessment (excluding looked after children)_Number</v>
      </c>
      <c r="B3326" s="31" t="s">
        <v>438</v>
      </c>
      <c r="C3326" s="31" t="s">
        <v>439</v>
      </c>
      <c r="D3326" s="31" t="s">
        <v>474</v>
      </c>
      <c r="E3326" s="31" t="s">
        <v>475</v>
      </c>
      <c r="F3326" s="31" t="s">
        <v>26</v>
      </c>
      <c r="G3326" s="31" t="s">
        <v>110</v>
      </c>
      <c r="H3326" s="31" t="s">
        <v>743</v>
      </c>
      <c r="I3326" s="31">
        <v>176</v>
      </c>
      <c r="J3326" s="31">
        <v>6918</v>
      </c>
      <c r="K3326" s="31">
        <v>25.4408788667245</v>
      </c>
      <c r="L3326" s="31" t="s">
        <v>1537</v>
      </c>
      <c r="M3326" s="31">
        <f t="shared" si="128"/>
        <v>25.4408788667245</v>
      </c>
      <c r="N3326" s="31">
        <f t="shared" si="126"/>
        <v>0</v>
      </c>
    </row>
    <row r="3327" spans="1:14" x14ac:dyDescent="0.45">
      <c r="A3327" s="31" t="str">
        <f t="shared" si="127"/>
        <v>E10000012_CIN episodes for children aged 0-4 at 31st March 2019 with domestic abuse identified as a factor at CIN assessment (excluding looked after children)_Number</v>
      </c>
      <c r="B3327" s="31" t="s">
        <v>303</v>
      </c>
      <c r="C3327" s="31" t="s">
        <v>304</v>
      </c>
      <c r="D3327" s="31" t="s">
        <v>474</v>
      </c>
      <c r="E3327" s="31" t="s">
        <v>475</v>
      </c>
      <c r="F3327" s="31" t="s">
        <v>26</v>
      </c>
      <c r="G3327" s="31" t="s">
        <v>110</v>
      </c>
      <c r="H3327" s="31" t="s">
        <v>743</v>
      </c>
      <c r="I3327" s="31">
        <v>924</v>
      </c>
      <c r="J3327" s="31">
        <v>85981</v>
      </c>
      <c r="K3327" s="31">
        <v>10.746560286574899</v>
      </c>
      <c r="L3327" s="31" t="s">
        <v>1554</v>
      </c>
      <c r="M3327" s="31">
        <f t="shared" si="128"/>
        <v>10.746560286574899</v>
      </c>
      <c r="N3327" s="31">
        <f t="shared" si="126"/>
        <v>0</v>
      </c>
    </row>
    <row r="3328" spans="1:14" x14ac:dyDescent="0.45">
      <c r="A3328" s="31" t="str">
        <f t="shared" si="127"/>
        <v>E06000033_CIN episodes for children aged 0-4 at 31st March 2019 with domestic abuse identified as a factor at CIN assessment (excluding looked after children)_Number</v>
      </c>
      <c r="B3328" s="31" t="s">
        <v>412</v>
      </c>
      <c r="C3328" s="31" t="s">
        <v>413</v>
      </c>
      <c r="D3328" s="31" t="s">
        <v>474</v>
      </c>
      <c r="E3328" s="31" t="s">
        <v>475</v>
      </c>
      <c r="F3328" s="31" t="s">
        <v>26</v>
      </c>
      <c r="G3328" s="31" t="s">
        <v>110</v>
      </c>
      <c r="H3328" s="31" t="s">
        <v>743</v>
      </c>
      <c r="I3328" s="31">
        <v>213</v>
      </c>
      <c r="J3328" s="31">
        <v>11304</v>
      </c>
      <c r="K3328" s="31">
        <v>18.842887473460699</v>
      </c>
      <c r="L3328" s="31" t="s">
        <v>1544</v>
      </c>
      <c r="M3328" s="31">
        <f t="shared" si="128"/>
        <v>18.842887473460699</v>
      </c>
      <c r="N3328" s="31">
        <f t="shared" si="126"/>
        <v>0</v>
      </c>
    </row>
    <row r="3329" spans="1:14" x14ac:dyDescent="0.45">
      <c r="A3329" s="31" t="str">
        <f t="shared" si="127"/>
        <v>E06000034_CIN episodes for children aged 0-4 at 31st March 2019 with domestic abuse identified as a factor at CIN assessment (excluding looked after children)_Number</v>
      </c>
      <c r="B3329" s="31" t="s">
        <v>493</v>
      </c>
      <c r="C3329" s="31" t="s">
        <v>731</v>
      </c>
      <c r="D3329" s="31" t="s">
        <v>474</v>
      </c>
      <c r="E3329" s="31" t="s">
        <v>475</v>
      </c>
      <c r="F3329" s="31" t="s">
        <v>26</v>
      </c>
      <c r="G3329" s="31" t="s">
        <v>110</v>
      </c>
      <c r="H3329" s="31" t="s">
        <v>743</v>
      </c>
      <c r="I3329" s="31">
        <v>281</v>
      </c>
      <c r="J3329" s="31">
        <v>13195</v>
      </c>
      <c r="K3329" s="31">
        <v>21.295945433876501</v>
      </c>
      <c r="L3329" s="31" t="s">
        <v>1555</v>
      </c>
      <c r="M3329" s="31">
        <f t="shared" si="128"/>
        <v>21.295945433876501</v>
      </c>
      <c r="N3329" s="31">
        <f t="shared" si="126"/>
        <v>0</v>
      </c>
    </row>
    <row r="3330" spans="1:14" x14ac:dyDescent="0.45">
      <c r="A3330" s="31" t="str">
        <f t="shared" si="127"/>
        <v>E06000019_CIN episodes for children aged 0-4 at 31st March 2019 with domestic abuse identified as a factor at CIN assessment (excluding looked after children)_Number</v>
      </c>
      <c r="B3330" s="31" t="s">
        <v>317</v>
      </c>
      <c r="C3330" s="31" t="s">
        <v>318</v>
      </c>
      <c r="D3330" s="31" t="s">
        <v>474</v>
      </c>
      <c r="E3330" s="31" t="s">
        <v>475</v>
      </c>
      <c r="F3330" s="31" t="s">
        <v>26</v>
      </c>
      <c r="G3330" s="31" t="s">
        <v>110</v>
      </c>
      <c r="H3330" s="31" t="s">
        <v>743</v>
      </c>
      <c r="I3330" s="31">
        <v>143</v>
      </c>
      <c r="J3330" s="31">
        <v>9337</v>
      </c>
      <c r="K3330" s="31">
        <v>15.315411802506199</v>
      </c>
      <c r="L3330" s="31" t="s">
        <v>786</v>
      </c>
      <c r="M3330" s="31">
        <f t="shared" si="128"/>
        <v>15.315411802506199</v>
      </c>
      <c r="N3330" s="31">
        <f t="shared" si="126"/>
        <v>0</v>
      </c>
    </row>
    <row r="3331" spans="1:14" x14ac:dyDescent="0.45">
      <c r="A3331" s="31" t="str">
        <f t="shared" si="127"/>
        <v>E10000034_CIN episodes for children aged 0-4 at 31st March 2019 with domestic abuse identified as a factor at CIN assessment (excluding looked after children)_Number</v>
      </c>
      <c r="B3331" s="31" t="s">
        <v>470</v>
      </c>
      <c r="C3331" s="31" t="s">
        <v>471</v>
      </c>
      <c r="D3331" s="31" t="s">
        <v>474</v>
      </c>
      <c r="E3331" s="31" t="s">
        <v>475</v>
      </c>
      <c r="F3331" s="31" t="s">
        <v>26</v>
      </c>
      <c r="G3331" s="31" t="s">
        <v>110</v>
      </c>
      <c r="H3331" s="31" t="s">
        <v>743</v>
      </c>
      <c r="I3331" s="31">
        <v>474</v>
      </c>
      <c r="J3331" s="31">
        <v>31348</v>
      </c>
      <c r="K3331" s="31">
        <v>15.120581855301801</v>
      </c>
      <c r="L3331" s="31" t="s">
        <v>775</v>
      </c>
      <c r="M3331" s="31">
        <f t="shared" si="128"/>
        <v>15.120581855301801</v>
      </c>
      <c r="N3331" s="31">
        <f t="shared" ref="N3331:N3394" si="129">IF(OR(C3331="City of London",C3331="Isles of Scilly"),1,0)</f>
        <v>0</v>
      </c>
    </row>
    <row r="3332" spans="1:14" x14ac:dyDescent="0.45">
      <c r="A3332" s="31" t="str">
        <f t="shared" si="127"/>
        <v>E10000016_CIN episodes for children aged 0-4 at 31st March 2019 with domestic abuse identified as a factor at CIN assessment (excluding looked after children)_Number</v>
      </c>
      <c r="B3332" s="31" t="s">
        <v>327</v>
      </c>
      <c r="C3332" s="31" t="s">
        <v>328</v>
      </c>
      <c r="D3332" s="31" t="s">
        <v>474</v>
      </c>
      <c r="E3332" s="31" t="s">
        <v>475</v>
      </c>
      <c r="F3332" s="31" t="s">
        <v>26</v>
      </c>
      <c r="G3332" s="31" t="s">
        <v>110</v>
      </c>
      <c r="H3332" s="31" t="s">
        <v>743</v>
      </c>
      <c r="I3332" s="31">
        <v>2201</v>
      </c>
      <c r="J3332" s="31">
        <v>91425</v>
      </c>
      <c r="K3332" s="31">
        <v>24.0743779053869</v>
      </c>
      <c r="L3332" s="31" t="s">
        <v>1556</v>
      </c>
      <c r="M3332" s="31">
        <f t="shared" si="128"/>
        <v>24.0743779053869</v>
      </c>
      <c r="N3332" s="31">
        <f t="shared" si="129"/>
        <v>0</v>
      </c>
    </row>
    <row r="3333" spans="1:14" x14ac:dyDescent="0.45">
      <c r="A3333" s="31" t="str">
        <f t="shared" si="127"/>
        <v>E06000035_CIN episodes for children aged 0-4 at 31st March 2019 with domestic abuse identified as a factor at CIN assessment (excluding looked after children)_Number</v>
      </c>
      <c r="B3333" s="31" t="s">
        <v>351</v>
      </c>
      <c r="C3333" s="31" t="s">
        <v>352</v>
      </c>
      <c r="D3333" s="31" t="s">
        <v>474</v>
      </c>
      <c r="E3333" s="31" t="s">
        <v>475</v>
      </c>
      <c r="F3333" s="31" t="s">
        <v>26</v>
      </c>
      <c r="G3333" s="31" t="s">
        <v>110</v>
      </c>
      <c r="H3333" s="31" t="s">
        <v>743</v>
      </c>
      <c r="I3333" s="31">
        <v>471</v>
      </c>
      <c r="J3333" s="31">
        <v>18494</v>
      </c>
      <c r="K3333" s="31">
        <v>25.467719260300601</v>
      </c>
      <c r="L3333" s="31" t="s">
        <v>1557</v>
      </c>
      <c r="M3333" s="31">
        <f t="shared" si="128"/>
        <v>25.467719260300601</v>
      </c>
      <c r="N3333" s="31">
        <f t="shared" si="129"/>
        <v>0</v>
      </c>
    </row>
    <row r="3334" spans="1:14" x14ac:dyDescent="0.45">
      <c r="A3334" s="31" t="str">
        <f t="shared" si="127"/>
        <v>E10000017_CIN episodes for children aged 0-4 at 31st March 2019 with domestic abuse identified as a factor at CIN assessment (excluding looked after children)_Number</v>
      </c>
      <c r="B3334" s="31" t="s">
        <v>337</v>
      </c>
      <c r="C3334" s="31" t="s">
        <v>338</v>
      </c>
      <c r="D3334" s="31" t="s">
        <v>474</v>
      </c>
      <c r="E3334" s="31" t="s">
        <v>475</v>
      </c>
      <c r="F3334" s="31" t="s">
        <v>26</v>
      </c>
      <c r="G3334" s="31" t="s">
        <v>110</v>
      </c>
      <c r="H3334" s="31" t="s">
        <v>743</v>
      </c>
      <c r="I3334" s="31">
        <v>1403</v>
      </c>
      <c r="J3334" s="31">
        <v>67104</v>
      </c>
      <c r="K3334" s="31">
        <v>20.9078445398188</v>
      </c>
      <c r="L3334" s="31" t="s">
        <v>1558</v>
      </c>
      <c r="M3334" s="31">
        <f t="shared" si="128"/>
        <v>20.9078445398188</v>
      </c>
      <c r="N3334" s="31">
        <f t="shared" si="129"/>
        <v>0</v>
      </c>
    </row>
    <row r="3335" spans="1:14" x14ac:dyDescent="0.45">
      <c r="A3335" s="31" t="str">
        <f t="shared" si="127"/>
        <v>E06000008_CIN episodes for children aged 0-4 at 31st March 2019 with domestic abuse identified as a factor at CIN assessment (excluding looked after children)_Number</v>
      </c>
      <c r="B3335" s="31" t="s">
        <v>247</v>
      </c>
      <c r="C3335" s="31" t="s">
        <v>248</v>
      </c>
      <c r="D3335" s="31" t="s">
        <v>474</v>
      </c>
      <c r="E3335" s="31" t="s">
        <v>475</v>
      </c>
      <c r="F3335" s="31" t="s">
        <v>26</v>
      </c>
      <c r="G3335" s="31" t="s">
        <v>110</v>
      </c>
      <c r="H3335" s="31" t="s">
        <v>743</v>
      </c>
      <c r="I3335" s="31">
        <v>294</v>
      </c>
      <c r="J3335" s="31">
        <v>10576</v>
      </c>
      <c r="K3335" s="31">
        <v>27.798789712556701</v>
      </c>
      <c r="L3335" s="31" t="s">
        <v>1506</v>
      </c>
      <c r="M3335" s="31">
        <f t="shared" si="128"/>
        <v>27.798789712556701</v>
      </c>
      <c r="N3335" s="31">
        <f t="shared" si="129"/>
        <v>0</v>
      </c>
    </row>
    <row r="3336" spans="1:14" x14ac:dyDescent="0.45">
      <c r="A3336" s="31" t="str">
        <f t="shared" si="127"/>
        <v>E06000009_CIN episodes for children aged 0-4 at 31st March 2019 with domestic abuse identified as a factor at CIN assessment (excluding looked after children)_Number</v>
      </c>
      <c r="B3336" s="31" t="s">
        <v>249</v>
      </c>
      <c r="C3336" s="31" t="s">
        <v>250</v>
      </c>
      <c r="D3336" s="31" t="s">
        <v>474</v>
      </c>
      <c r="E3336" s="31" t="s">
        <v>475</v>
      </c>
      <c r="F3336" s="31" t="s">
        <v>26</v>
      </c>
      <c r="G3336" s="31" t="s">
        <v>110</v>
      </c>
      <c r="H3336" s="31" t="s">
        <v>743</v>
      </c>
      <c r="I3336" s="31">
        <v>318</v>
      </c>
      <c r="J3336" s="31">
        <v>8365</v>
      </c>
      <c r="K3336" s="31">
        <v>38.0155409444112</v>
      </c>
      <c r="L3336" s="31" t="s">
        <v>1559</v>
      </c>
      <c r="M3336" s="31">
        <f t="shared" si="128"/>
        <v>38.0155409444112</v>
      </c>
      <c r="N3336" s="31">
        <f t="shared" si="129"/>
        <v>0</v>
      </c>
    </row>
    <row r="3337" spans="1:14" x14ac:dyDescent="0.45">
      <c r="A3337" s="31" t="str">
        <f t="shared" si="127"/>
        <v>E10000024_CIN episodes for children aged 0-4 at 31st March 2019 with domestic abuse identified as a factor at CIN assessment (excluding looked after children)_Number</v>
      </c>
      <c r="B3337" s="31" t="s">
        <v>572</v>
      </c>
      <c r="C3337" s="31" t="s">
        <v>573</v>
      </c>
      <c r="D3337" s="31" t="s">
        <v>474</v>
      </c>
      <c r="E3337" s="31" t="s">
        <v>475</v>
      </c>
      <c r="F3337" s="31" t="s">
        <v>26</v>
      </c>
      <c r="G3337" s="31" t="s">
        <v>110</v>
      </c>
      <c r="H3337" s="31" t="s">
        <v>743</v>
      </c>
      <c r="I3337" s="31">
        <v>1057</v>
      </c>
      <c r="J3337" s="31">
        <v>44888</v>
      </c>
      <c r="K3337" s="31">
        <v>23.547495990019598</v>
      </c>
      <c r="L3337" s="31" t="s">
        <v>1545</v>
      </c>
      <c r="M3337" s="31">
        <f t="shared" si="128"/>
        <v>23.547495990019598</v>
      </c>
      <c r="N3337" s="31">
        <f t="shared" si="129"/>
        <v>0</v>
      </c>
    </row>
    <row r="3338" spans="1:14" x14ac:dyDescent="0.45">
      <c r="A3338" s="31" t="str">
        <f t="shared" si="127"/>
        <v>E06000018_CIN episodes for children aged 0-4 at 31st March 2019 with domestic abuse identified as a factor at CIN assessment (excluding looked after children)_Number</v>
      </c>
      <c r="B3338" s="31" t="s">
        <v>373</v>
      </c>
      <c r="C3338" s="31" t="s">
        <v>374</v>
      </c>
      <c r="D3338" s="31" t="s">
        <v>474</v>
      </c>
      <c r="E3338" s="31" t="s">
        <v>475</v>
      </c>
      <c r="F3338" s="31" t="s">
        <v>26</v>
      </c>
      <c r="G3338" s="31" t="s">
        <v>110</v>
      </c>
      <c r="H3338" s="31" t="s">
        <v>743</v>
      </c>
      <c r="I3338" s="31">
        <v>453</v>
      </c>
      <c r="J3338" s="31">
        <v>20755</v>
      </c>
      <c r="K3338" s="31">
        <v>21.8260660081908</v>
      </c>
      <c r="L3338" s="31" t="s">
        <v>1560</v>
      </c>
      <c r="M3338" s="31">
        <f t="shared" si="128"/>
        <v>21.8260660081908</v>
      </c>
      <c r="N3338" s="31">
        <f t="shared" si="129"/>
        <v>0</v>
      </c>
    </row>
    <row r="3339" spans="1:14" x14ac:dyDescent="0.45">
      <c r="A3339" s="31" t="str">
        <f t="shared" ref="A3339:A3402" si="130">CONCATENATE(B3339,"_",G3339,"_",H3339)</f>
        <v>E06000051_CIN episodes for children aged 0-4 at 31st March 2019 with domestic abuse identified as a factor at CIN assessment (excluding looked after children)_Number</v>
      </c>
      <c r="B3339" s="31" t="s">
        <v>403</v>
      </c>
      <c r="C3339" s="31" t="s">
        <v>166</v>
      </c>
      <c r="D3339" s="31" t="s">
        <v>474</v>
      </c>
      <c r="E3339" s="31" t="s">
        <v>475</v>
      </c>
      <c r="F3339" s="31" t="s">
        <v>26</v>
      </c>
      <c r="G3339" s="31" t="s">
        <v>110</v>
      </c>
      <c r="H3339" s="31" t="s">
        <v>743</v>
      </c>
      <c r="I3339" s="31">
        <v>201</v>
      </c>
      <c r="J3339" s="31">
        <v>15034</v>
      </c>
      <c r="K3339" s="31">
        <v>13.3696953571904</v>
      </c>
      <c r="L3339" s="31" t="s">
        <v>1536</v>
      </c>
      <c r="M3339" s="31">
        <f t="shared" si="128"/>
        <v>13.3696953571904</v>
      </c>
      <c r="N3339" s="31">
        <f t="shared" si="129"/>
        <v>0</v>
      </c>
    </row>
    <row r="3340" spans="1:14" x14ac:dyDescent="0.45">
      <c r="A3340" s="31" t="str">
        <f t="shared" si="130"/>
        <v>E06000020_CIN episodes for children aged 0-4 at 31st March 2019 with domestic abuse identified as a factor at CIN assessment (excluding looked after children)_Number</v>
      </c>
      <c r="B3340" s="31" t="s">
        <v>570</v>
      </c>
      <c r="C3340" s="31" t="s">
        <v>730</v>
      </c>
      <c r="D3340" s="31" t="s">
        <v>474</v>
      </c>
      <c r="E3340" s="31" t="s">
        <v>475</v>
      </c>
      <c r="F3340" s="31" t="s">
        <v>26</v>
      </c>
      <c r="G3340" s="31" t="s">
        <v>110</v>
      </c>
      <c r="H3340" s="31" t="s">
        <v>743</v>
      </c>
      <c r="I3340" s="31">
        <v>209</v>
      </c>
      <c r="J3340" s="31">
        <v>11022</v>
      </c>
      <c r="K3340" s="31">
        <v>18.9620758483034</v>
      </c>
      <c r="L3340" s="31" t="s">
        <v>1561</v>
      </c>
      <c r="M3340" s="31">
        <f t="shared" ref="M3340:M3403" si="131">K3340</f>
        <v>18.9620758483034</v>
      </c>
      <c r="N3340" s="31">
        <f t="shared" si="129"/>
        <v>0</v>
      </c>
    </row>
    <row r="3341" spans="1:14" x14ac:dyDescent="0.45">
      <c r="A3341" s="31" t="str">
        <f t="shared" si="130"/>
        <v>E06000049_CIN episodes for children aged 0-4 at 31st March 2019 with domestic abuse identified as a factor at CIN assessment (excluding looked after children)_Number</v>
      </c>
      <c r="B3341" s="31" t="s">
        <v>541</v>
      </c>
      <c r="C3341" s="31" t="s">
        <v>718</v>
      </c>
      <c r="D3341" s="31" t="s">
        <v>474</v>
      </c>
      <c r="E3341" s="31" t="s">
        <v>475</v>
      </c>
      <c r="F3341" s="31" t="s">
        <v>26</v>
      </c>
      <c r="G3341" s="31" t="s">
        <v>110</v>
      </c>
      <c r="H3341" s="31" t="s">
        <v>743</v>
      </c>
      <c r="I3341" s="31">
        <v>215</v>
      </c>
      <c r="J3341" s="31">
        <v>20262</v>
      </c>
      <c r="K3341" s="31">
        <v>10.6109959530155</v>
      </c>
      <c r="L3341" s="31" t="s">
        <v>1562</v>
      </c>
      <c r="M3341" s="31">
        <f t="shared" si="131"/>
        <v>10.6109959530155</v>
      </c>
      <c r="N3341" s="31">
        <f t="shared" si="129"/>
        <v>0</v>
      </c>
    </row>
    <row r="3342" spans="1:14" x14ac:dyDescent="0.45">
      <c r="A3342" s="31" t="str">
        <f t="shared" si="130"/>
        <v>E06000050_CIN episodes for children aged 0-4 at 31st March 2019 with domestic abuse identified as a factor at CIN assessment (excluding looked after children)_Number</v>
      </c>
      <c r="B3342" s="31" t="s">
        <v>281</v>
      </c>
      <c r="C3342" s="31" t="s">
        <v>282</v>
      </c>
      <c r="D3342" s="31" t="s">
        <v>474</v>
      </c>
      <c r="E3342" s="31" t="s">
        <v>475</v>
      </c>
      <c r="F3342" s="31" t="s">
        <v>26</v>
      </c>
      <c r="G3342" s="31" t="s">
        <v>110</v>
      </c>
      <c r="H3342" s="31" t="s">
        <v>743</v>
      </c>
      <c r="I3342" s="31">
        <v>302</v>
      </c>
      <c r="J3342" s="31">
        <v>18571</v>
      </c>
      <c r="K3342" s="31">
        <v>16.261913736470799</v>
      </c>
      <c r="L3342" s="31" t="s">
        <v>1474</v>
      </c>
      <c r="M3342" s="31">
        <f t="shared" si="131"/>
        <v>16.261913736470799</v>
      </c>
      <c r="N3342" s="31">
        <f t="shared" si="129"/>
        <v>0</v>
      </c>
    </row>
    <row r="3343" spans="1:14" x14ac:dyDescent="0.45">
      <c r="A3343" s="31" t="str">
        <f t="shared" si="130"/>
        <v>E06000052_CIN episodes for children aged 0-4 at 31st March 2019 with domestic abuse identified as a factor at CIN assessment (excluding looked after children)_Number</v>
      </c>
      <c r="B3343" s="31" t="s">
        <v>482</v>
      </c>
      <c r="C3343" s="31" t="s">
        <v>720</v>
      </c>
      <c r="D3343" s="31" t="s">
        <v>474</v>
      </c>
      <c r="E3343" s="31" t="s">
        <v>475</v>
      </c>
      <c r="F3343" s="31" t="s">
        <v>26</v>
      </c>
      <c r="G3343" s="31" t="s">
        <v>110</v>
      </c>
      <c r="H3343" s="31" t="s">
        <v>743</v>
      </c>
      <c r="I3343" s="31">
        <v>345</v>
      </c>
      <c r="J3343" s="31">
        <v>28270</v>
      </c>
      <c r="K3343" s="31">
        <v>12.2037495578352</v>
      </c>
      <c r="L3343" s="31" t="s">
        <v>1471</v>
      </c>
      <c r="M3343" s="31">
        <f t="shared" si="131"/>
        <v>12.2037495578352</v>
      </c>
      <c r="N3343" s="31">
        <f t="shared" si="129"/>
        <v>0</v>
      </c>
    </row>
    <row r="3344" spans="1:14" x14ac:dyDescent="0.45">
      <c r="A3344" s="31" t="str">
        <f t="shared" si="130"/>
        <v>E10000006_CIN episodes for children aged 0-4 at 31st March 2019 with domestic abuse identified as a factor at CIN assessment (excluding looked after children)_Number</v>
      </c>
      <c r="B3344" s="31" t="s">
        <v>285</v>
      </c>
      <c r="C3344" s="31" t="s">
        <v>286</v>
      </c>
      <c r="D3344" s="31" t="s">
        <v>474</v>
      </c>
      <c r="E3344" s="31" t="s">
        <v>475</v>
      </c>
      <c r="F3344" s="31" t="s">
        <v>26</v>
      </c>
      <c r="G3344" s="31" t="s">
        <v>110</v>
      </c>
      <c r="H3344" s="31" t="s">
        <v>743</v>
      </c>
      <c r="I3344" s="31">
        <v>355</v>
      </c>
      <c r="J3344" s="31">
        <v>24066</v>
      </c>
      <c r="K3344" s="31">
        <v>14.7511011385357</v>
      </c>
      <c r="L3344" s="31" t="s">
        <v>793</v>
      </c>
      <c r="M3344" s="31">
        <f t="shared" si="131"/>
        <v>14.7511011385357</v>
      </c>
      <c r="N3344" s="31">
        <f t="shared" si="129"/>
        <v>0</v>
      </c>
    </row>
    <row r="3345" spans="1:14" x14ac:dyDescent="0.45">
      <c r="A3345" s="31" t="str">
        <f t="shared" si="130"/>
        <v>E10000013_CIN episodes for children aged 0-4 at 31st March 2019 with domestic abuse identified as a factor at CIN assessment (excluding looked after children)_Number</v>
      </c>
      <c r="B3345" s="31" t="s">
        <v>307</v>
      </c>
      <c r="C3345" s="31" t="s">
        <v>308</v>
      </c>
      <c r="D3345" s="31" t="s">
        <v>474</v>
      </c>
      <c r="E3345" s="31" t="s">
        <v>475</v>
      </c>
      <c r="F3345" s="31" t="s">
        <v>26</v>
      </c>
      <c r="G3345" s="31" t="s">
        <v>110</v>
      </c>
      <c r="H3345" s="31" t="s">
        <v>743</v>
      </c>
      <c r="I3345" s="31">
        <v>618</v>
      </c>
      <c r="J3345" s="31">
        <v>34617</v>
      </c>
      <c r="K3345" s="31">
        <v>17.852500216656601</v>
      </c>
      <c r="L3345" s="31" t="s">
        <v>1498</v>
      </c>
      <c r="M3345" s="31">
        <f t="shared" si="131"/>
        <v>17.852500216656601</v>
      </c>
      <c r="N3345" s="31">
        <f t="shared" si="129"/>
        <v>0</v>
      </c>
    </row>
    <row r="3346" spans="1:14" x14ac:dyDescent="0.45">
      <c r="A3346" s="31" t="str">
        <f t="shared" si="130"/>
        <v>E10000015_CIN episodes for children aged 0-4 at 31st March 2019 with domestic abuse identified as a factor at CIN assessment (excluding looked after children)_Number</v>
      </c>
      <c r="B3346" s="31" t="s">
        <v>319</v>
      </c>
      <c r="C3346" s="31" t="s">
        <v>320</v>
      </c>
      <c r="D3346" s="31" t="s">
        <v>474</v>
      </c>
      <c r="E3346" s="31" t="s">
        <v>475</v>
      </c>
      <c r="F3346" s="31" t="s">
        <v>26</v>
      </c>
      <c r="G3346" s="31" t="s">
        <v>110</v>
      </c>
      <c r="H3346" s="31" t="s">
        <v>743</v>
      </c>
      <c r="I3346" s="31">
        <v>704</v>
      </c>
      <c r="J3346" s="31">
        <v>74764</v>
      </c>
      <c r="K3346" s="31">
        <v>9.4162966133433201</v>
      </c>
      <c r="L3346" s="31" t="s">
        <v>1533</v>
      </c>
      <c r="M3346" s="31">
        <f t="shared" si="131"/>
        <v>9.4162966133433201</v>
      </c>
      <c r="N3346" s="31">
        <f t="shared" si="129"/>
        <v>0</v>
      </c>
    </row>
    <row r="3347" spans="1:14" x14ac:dyDescent="0.45">
      <c r="A3347" s="31" t="str">
        <f t="shared" si="130"/>
        <v>E06000046_CIN episodes for children aged 0-4 at 31st March 2019 with domestic abuse identified as a factor at CIN assessment (excluding looked after children)_Number</v>
      </c>
      <c r="B3347" s="31" t="s">
        <v>325</v>
      </c>
      <c r="C3347" s="31" t="s">
        <v>326</v>
      </c>
      <c r="D3347" s="31" t="s">
        <v>474</v>
      </c>
      <c r="E3347" s="31" t="s">
        <v>475</v>
      </c>
      <c r="F3347" s="31" t="s">
        <v>26</v>
      </c>
      <c r="G3347" s="31" t="s">
        <v>110</v>
      </c>
      <c r="H3347" s="31" t="s">
        <v>743</v>
      </c>
      <c r="I3347" s="31">
        <v>127</v>
      </c>
      <c r="J3347" s="31">
        <v>6462</v>
      </c>
      <c r="K3347" s="31">
        <v>19.6533580934695</v>
      </c>
      <c r="L3347" s="31" t="s">
        <v>1483</v>
      </c>
      <c r="M3347" s="31">
        <f t="shared" si="131"/>
        <v>19.6533580934695</v>
      </c>
      <c r="N3347" s="31">
        <f t="shared" si="129"/>
        <v>0</v>
      </c>
    </row>
    <row r="3348" spans="1:14" x14ac:dyDescent="0.45">
      <c r="A3348" s="31" t="str">
        <f t="shared" si="130"/>
        <v>E10000019_CIN episodes for children aged 0-4 at 31st March 2019 with domestic abuse identified as a factor at CIN assessment (excluding looked after children)_Number</v>
      </c>
      <c r="B3348" s="31" t="s">
        <v>345</v>
      </c>
      <c r="C3348" s="31" t="s">
        <v>346</v>
      </c>
      <c r="D3348" s="31" t="s">
        <v>474</v>
      </c>
      <c r="E3348" s="31" t="s">
        <v>475</v>
      </c>
      <c r="F3348" s="31" t="s">
        <v>26</v>
      </c>
      <c r="G3348" s="31" t="s">
        <v>110</v>
      </c>
      <c r="H3348" s="31" t="s">
        <v>743</v>
      </c>
      <c r="I3348" s="31">
        <v>844</v>
      </c>
      <c r="J3348" s="31">
        <v>39873</v>
      </c>
      <c r="K3348" s="31">
        <v>21.167205878664799</v>
      </c>
      <c r="L3348" s="31" t="s">
        <v>1563</v>
      </c>
      <c r="M3348" s="31">
        <f t="shared" si="131"/>
        <v>21.167205878664799</v>
      </c>
      <c r="N3348" s="31">
        <f t="shared" si="129"/>
        <v>0</v>
      </c>
    </row>
    <row r="3349" spans="1:14" x14ac:dyDescent="0.45">
      <c r="A3349" s="31" t="str">
        <f t="shared" si="130"/>
        <v>E10000020_CIN episodes for children aged 0-4 at 31st March 2019 with domestic abuse identified as a factor at CIN assessment (excluding looked after children)_Number</v>
      </c>
      <c r="B3349" s="31" t="s">
        <v>361</v>
      </c>
      <c r="C3349" s="31" t="s">
        <v>362</v>
      </c>
      <c r="D3349" s="31" t="s">
        <v>474</v>
      </c>
      <c r="E3349" s="31" t="s">
        <v>475</v>
      </c>
      <c r="F3349" s="31" t="s">
        <v>26</v>
      </c>
      <c r="G3349" s="31" t="s">
        <v>110</v>
      </c>
      <c r="H3349" s="31" t="s">
        <v>743</v>
      </c>
      <c r="I3349" s="31">
        <v>579</v>
      </c>
      <c r="J3349" s="31">
        <v>46256</v>
      </c>
      <c r="K3349" s="31">
        <v>12.517295053614699</v>
      </c>
      <c r="L3349" s="31" t="s">
        <v>1564</v>
      </c>
      <c r="M3349" s="31">
        <f t="shared" si="131"/>
        <v>12.517295053614699</v>
      </c>
      <c r="N3349" s="31">
        <f t="shared" si="129"/>
        <v>0</v>
      </c>
    </row>
    <row r="3350" spans="1:14" x14ac:dyDescent="0.45">
      <c r="A3350" s="31" t="str">
        <f t="shared" si="130"/>
        <v>E10000021_CIN episodes for children aged 0-4 at 31st March 2019 with domestic abuse identified as a factor at CIN assessment (excluding looked after children)_Number</v>
      </c>
      <c r="B3350" s="31" t="s">
        <v>371</v>
      </c>
      <c r="C3350" s="31" t="s">
        <v>372</v>
      </c>
      <c r="D3350" s="31" t="s">
        <v>474</v>
      </c>
      <c r="E3350" s="31" t="s">
        <v>475</v>
      </c>
      <c r="F3350" s="31" t="s">
        <v>26</v>
      </c>
      <c r="G3350" s="31" t="s">
        <v>110</v>
      </c>
      <c r="H3350" s="31" t="s">
        <v>743</v>
      </c>
      <c r="I3350" s="31">
        <v>702</v>
      </c>
      <c r="J3350" s="31">
        <v>47337</v>
      </c>
      <c r="K3350" s="31">
        <v>14.8298371252931</v>
      </c>
      <c r="L3350" s="31" t="s">
        <v>793</v>
      </c>
      <c r="M3350" s="31">
        <f t="shared" si="131"/>
        <v>14.8298371252931</v>
      </c>
      <c r="N3350" s="31">
        <f t="shared" si="129"/>
        <v>0</v>
      </c>
    </row>
    <row r="3351" spans="1:14" x14ac:dyDescent="0.45">
      <c r="A3351" s="31" t="str">
        <f t="shared" si="130"/>
        <v>E06000048_CIN episodes for children aged 0-4 at 31st March 2019 with domestic abuse identified as a factor at CIN assessment (excluding looked after children)_Number</v>
      </c>
      <c r="B3351" s="31" t="s">
        <v>484</v>
      </c>
      <c r="C3351" s="31" t="s">
        <v>705</v>
      </c>
      <c r="D3351" s="31" t="s">
        <v>474</v>
      </c>
      <c r="E3351" s="31" t="s">
        <v>475</v>
      </c>
      <c r="F3351" s="31" t="s">
        <v>26</v>
      </c>
      <c r="G3351" s="31" t="s">
        <v>110</v>
      </c>
      <c r="H3351" s="31" t="s">
        <v>743</v>
      </c>
      <c r="I3351" s="31">
        <v>302</v>
      </c>
      <c r="J3351" s="31">
        <v>14910</v>
      </c>
      <c r="K3351" s="31">
        <v>20.254862508383599</v>
      </c>
      <c r="L3351" s="31" t="s">
        <v>1470</v>
      </c>
      <c r="M3351" s="31">
        <f t="shared" si="131"/>
        <v>20.254862508383599</v>
      </c>
      <c r="N3351" s="31">
        <f t="shared" si="129"/>
        <v>0</v>
      </c>
    </row>
    <row r="3352" spans="1:14" x14ac:dyDescent="0.45">
      <c r="A3352" s="31" t="str">
        <f t="shared" si="130"/>
        <v>E10000025_CIN episodes for children aged 0-4 at 31st March 2019 with domestic abuse identified as a factor at CIN assessment (excluding looked after children)_Number</v>
      </c>
      <c r="B3352" s="31" t="s">
        <v>377</v>
      </c>
      <c r="C3352" s="31" t="s">
        <v>378</v>
      </c>
      <c r="D3352" s="31" t="s">
        <v>474</v>
      </c>
      <c r="E3352" s="31" t="s">
        <v>475</v>
      </c>
      <c r="F3352" s="31" t="s">
        <v>26</v>
      </c>
      <c r="G3352" s="31" t="s">
        <v>110</v>
      </c>
      <c r="H3352" s="31" t="s">
        <v>743</v>
      </c>
      <c r="I3352" s="31">
        <v>504</v>
      </c>
      <c r="J3352" s="31">
        <v>39398</v>
      </c>
      <c r="K3352" s="31">
        <v>12.792527539469001</v>
      </c>
      <c r="L3352" s="31" t="s">
        <v>1565</v>
      </c>
      <c r="M3352" s="31">
        <f t="shared" si="131"/>
        <v>12.792527539469001</v>
      </c>
      <c r="N3352" s="31">
        <f t="shared" si="129"/>
        <v>0</v>
      </c>
    </row>
    <row r="3353" spans="1:14" x14ac:dyDescent="0.45">
      <c r="A3353" s="31" t="str">
        <f t="shared" si="130"/>
        <v>E10000027_CIN episodes for children aged 0-4 at 31st March 2019 with domestic abuse identified as a factor at CIN assessment (excluding looked after children)_Number</v>
      </c>
      <c r="B3353" s="31" t="s">
        <v>406</v>
      </c>
      <c r="C3353" s="31" t="s">
        <v>407</v>
      </c>
      <c r="D3353" s="31" t="s">
        <v>474</v>
      </c>
      <c r="E3353" s="31" t="s">
        <v>475</v>
      </c>
      <c r="F3353" s="31" t="s">
        <v>26</v>
      </c>
      <c r="G3353" s="31" t="s">
        <v>110</v>
      </c>
      <c r="H3353" s="31" t="s">
        <v>743</v>
      </c>
      <c r="I3353" s="31">
        <v>416</v>
      </c>
      <c r="J3353" s="31">
        <v>29004</v>
      </c>
      <c r="K3353" s="31">
        <v>14.3428492621707</v>
      </c>
      <c r="L3353" s="31" t="s">
        <v>803</v>
      </c>
      <c r="M3353" s="31">
        <f t="shared" si="131"/>
        <v>14.3428492621707</v>
      </c>
      <c r="N3353" s="31">
        <f t="shared" si="129"/>
        <v>0</v>
      </c>
    </row>
    <row r="3354" spans="1:14" x14ac:dyDescent="0.45">
      <c r="A3354" s="31" t="str">
        <f t="shared" si="130"/>
        <v>E10000029_CIN episodes for children aged 0-4 at 31st March 2019 with domestic abuse identified as a factor at CIN assessment (excluding looked after children)_Number</v>
      </c>
      <c r="B3354" s="31" t="s">
        <v>426</v>
      </c>
      <c r="C3354" s="31" t="s">
        <v>427</v>
      </c>
      <c r="D3354" s="31" t="s">
        <v>474</v>
      </c>
      <c r="E3354" s="31" t="s">
        <v>475</v>
      </c>
      <c r="F3354" s="31" t="s">
        <v>26</v>
      </c>
      <c r="G3354" s="31" t="s">
        <v>110</v>
      </c>
      <c r="H3354" s="31" t="s">
        <v>743</v>
      </c>
      <c r="I3354" s="31">
        <v>612</v>
      </c>
      <c r="J3354" s="31">
        <v>40624</v>
      </c>
      <c r="K3354" s="31">
        <v>15.0649862150453</v>
      </c>
      <c r="L3354" s="31" t="s">
        <v>775</v>
      </c>
      <c r="M3354" s="31">
        <f t="shared" si="131"/>
        <v>15.0649862150453</v>
      </c>
      <c r="N3354" s="31">
        <f t="shared" si="129"/>
        <v>0</v>
      </c>
    </row>
    <row r="3355" spans="1:14" x14ac:dyDescent="0.45">
      <c r="A3355" s="31" t="str">
        <f t="shared" si="130"/>
        <v>E10000030_CIN episodes for children aged 0-4 at 31st March 2019 with domestic abuse identified as a factor at CIN assessment (excluding looked after children)_Number</v>
      </c>
      <c r="B3355" s="31" t="s">
        <v>430</v>
      </c>
      <c r="C3355" s="31" t="s">
        <v>431</v>
      </c>
      <c r="D3355" s="31" t="s">
        <v>474</v>
      </c>
      <c r="E3355" s="31" t="s">
        <v>475</v>
      </c>
      <c r="F3355" s="31" t="s">
        <v>26</v>
      </c>
      <c r="G3355" s="31" t="s">
        <v>110</v>
      </c>
      <c r="H3355" s="31" t="s">
        <v>743</v>
      </c>
      <c r="I3355" s="31">
        <v>979</v>
      </c>
      <c r="J3355" s="31">
        <v>70074</v>
      </c>
      <c r="K3355" s="31">
        <v>13.970945000998899</v>
      </c>
      <c r="L3355" s="31" t="s">
        <v>1484</v>
      </c>
      <c r="M3355" s="31">
        <f t="shared" si="131"/>
        <v>13.970945000998899</v>
      </c>
      <c r="N3355" s="31">
        <f t="shared" si="129"/>
        <v>0</v>
      </c>
    </row>
    <row r="3356" spans="1:14" x14ac:dyDescent="0.45">
      <c r="A3356" s="31" t="str">
        <f t="shared" si="130"/>
        <v>E10000031_CIN episodes for children aged 0-4 at 31st March 2019 with domestic abuse identified as a factor at CIN assessment (excluding looked after children)_Number</v>
      </c>
      <c r="B3356" s="31" t="s">
        <v>454</v>
      </c>
      <c r="C3356" s="31" t="s">
        <v>455</v>
      </c>
      <c r="D3356" s="31" t="s">
        <v>474</v>
      </c>
      <c r="E3356" s="31" t="s">
        <v>475</v>
      </c>
      <c r="F3356" s="31" t="s">
        <v>26</v>
      </c>
      <c r="G3356" s="31" t="s">
        <v>110</v>
      </c>
      <c r="H3356" s="31" t="s">
        <v>743</v>
      </c>
      <c r="I3356" s="31">
        <v>390</v>
      </c>
      <c r="J3356" s="31">
        <v>31584</v>
      </c>
      <c r="K3356" s="31">
        <v>12.348024316109401</v>
      </c>
      <c r="L3356" s="31" t="s">
        <v>1489</v>
      </c>
      <c r="M3356" s="31">
        <f t="shared" si="131"/>
        <v>12.348024316109401</v>
      </c>
      <c r="N3356" s="31">
        <f t="shared" si="129"/>
        <v>0</v>
      </c>
    </row>
    <row r="3357" spans="1:14" x14ac:dyDescent="0.45">
      <c r="A3357" s="31" t="str">
        <f t="shared" si="130"/>
        <v>E10000032_CIN episodes for children aged 0-4 at 31st March 2019 with domestic abuse identified as a factor at CIN assessment (excluding looked after children)_Number</v>
      </c>
      <c r="B3357" s="31" t="s">
        <v>458</v>
      </c>
      <c r="C3357" s="31" t="s">
        <v>459</v>
      </c>
      <c r="D3357" s="31" t="s">
        <v>474</v>
      </c>
      <c r="E3357" s="31" t="s">
        <v>475</v>
      </c>
      <c r="F3357" s="31" t="s">
        <v>26</v>
      </c>
      <c r="G3357" s="31" t="s">
        <v>110</v>
      </c>
      <c r="H3357" s="31" t="s">
        <v>743</v>
      </c>
      <c r="I3357" s="31">
        <v>963</v>
      </c>
      <c r="J3357" s="31">
        <v>46821</v>
      </c>
      <c r="K3357" s="31">
        <v>20.567693983468999</v>
      </c>
      <c r="L3357" s="31" t="s">
        <v>1500</v>
      </c>
      <c r="M3357" s="31">
        <f t="shared" si="131"/>
        <v>20.567693983468999</v>
      </c>
      <c r="N3357" s="31">
        <f t="shared" si="129"/>
        <v>0</v>
      </c>
    </row>
    <row r="3358" spans="1:14" x14ac:dyDescent="0.45">
      <c r="A3358" s="31" t="str">
        <f t="shared" si="130"/>
        <v>NA_CIN episodes for children aged 0-4 at 31st March 2019 with mental health of parent/someone else in household identified as a factor at CIN assessment (excluding looked after children)_Number</v>
      </c>
      <c r="B3358" s="31" t="s">
        <v>13</v>
      </c>
      <c r="C3358" s="31" t="s">
        <v>737</v>
      </c>
      <c r="D3358" s="31" t="s">
        <v>474</v>
      </c>
      <c r="E3358" s="31" t="s">
        <v>475</v>
      </c>
      <c r="F3358" s="31" t="s">
        <v>28</v>
      </c>
      <c r="G3358" s="31" t="s">
        <v>115</v>
      </c>
      <c r="H3358" s="31" t="s">
        <v>743</v>
      </c>
      <c r="I3358" s="31">
        <v>39838</v>
      </c>
      <c r="J3358" s="31">
        <v>3346727</v>
      </c>
      <c r="K3358" s="31">
        <f>I3358/J3358*1000</f>
        <v>11.903570264320932</v>
      </c>
      <c r="L3358" s="31" t="str">
        <f>CONCATENATE(ROUND(K3358,2)," per 1000 0-4 yr olds")</f>
        <v>11.9 per 1000 0-4 yr olds</v>
      </c>
      <c r="M3358" s="31">
        <f t="shared" si="131"/>
        <v>11.903570264320932</v>
      </c>
      <c r="N3358" s="31">
        <f t="shared" si="129"/>
        <v>0</v>
      </c>
    </row>
    <row r="3359" spans="1:14" x14ac:dyDescent="0.45">
      <c r="A3359" s="31" t="str">
        <f t="shared" si="130"/>
        <v>E09000001_CIN episodes for children aged 0-4 at 31st March 2019 with mental health of parent/someone else in household identified as a factor at CIN assessment (excluding looked after children)_Number</v>
      </c>
      <c r="B3359" s="31" t="s">
        <v>582</v>
      </c>
      <c r="C3359" s="31" t="s">
        <v>583</v>
      </c>
      <c r="D3359" s="31" t="s">
        <v>474</v>
      </c>
      <c r="E3359" s="31" t="s">
        <v>475</v>
      </c>
      <c r="F3359" s="31" t="s">
        <v>28</v>
      </c>
      <c r="G3359" s="31" t="s">
        <v>115</v>
      </c>
      <c r="H3359" s="31" t="s">
        <v>743</v>
      </c>
      <c r="I3359" s="31" t="s">
        <v>1280</v>
      </c>
      <c r="J3359" s="31">
        <v>435</v>
      </c>
      <c r="K3359" s="31" t="s">
        <v>1280</v>
      </c>
      <c r="L3359" s="31" t="s">
        <v>70</v>
      </c>
      <c r="M3359" s="31" t="s">
        <v>70</v>
      </c>
      <c r="N3359" s="31">
        <f t="shared" si="129"/>
        <v>1</v>
      </c>
    </row>
    <row r="3360" spans="1:14" x14ac:dyDescent="0.45">
      <c r="A3360" s="31" t="str">
        <f t="shared" si="130"/>
        <v>E09000007_CIN episodes for children aged 0-4 at 31st March 2019 with mental health of parent/someone else in household identified as a factor at CIN assessment (excluding looked after children)_Number</v>
      </c>
      <c r="B3360" s="31" t="s">
        <v>277</v>
      </c>
      <c r="C3360" s="31" t="s">
        <v>278</v>
      </c>
      <c r="D3360" s="31" t="s">
        <v>474</v>
      </c>
      <c r="E3360" s="31" t="s">
        <v>475</v>
      </c>
      <c r="F3360" s="31" t="s">
        <v>28</v>
      </c>
      <c r="G3360" s="31" t="s">
        <v>115</v>
      </c>
      <c r="H3360" s="31" t="s">
        <v>743</v>
      </c>
      <c r="I3360" s="31">
        <v>120</v>
      </c>
      <c r="J3360" s="31">
        <v>14039</v>
      </c>
      <c r="K3360" s="31">
        <v>8.5476173516632201</v>
      </c>
      <c r="L3360" s="31" t="s">
        <v>1566</v>
      </c>
      <c r="M3360" s="31">
        <f t="shared" si="131"/>
        <v>8.5476173516632201</v>
      </c>
      <c r="N3360" s="31">
        <f t="shared" si="129"/>
        <v>0</v>
      </c>
    </row>
    <row r="3361" spans="1:14" x14ac:dyDescent="0.45">
      <c r="A3361" s="31" t="str">
        <f t="shared" si="130"/>
        <v>E09000011_CIN episodes for children aged 0-4 at 31st March 2019 with mental health of parent/someone else in household identified as a factor at CIN assessment (excluding looked after children)_Number</v>
      </c>
      <c r="B3361" s="31" t="s">
        <v>518</v>
      </c>
      <c r="C3361" s="31" t="s">
        <v>519</v>
      </c>
      <c r="D3361" s="31" t="s">
        <v>474</v>
      </c>
      <c r="E3361" s="31" t="s">
        <v>475</v>
      </c>
      <c r="F3361" s="31" t="s">
        <v>28</v>
      </c>
      <c r="G3361" s="31" t="s">
        <v>115</v>
      </c>
      <c r="H3361" s="31" t="s">
        <v>743</v>
      </c>
      <c r="I3361" s="31">
        <v>222</v>
      </c>
      <c r="J3361" s="31">
        <v>21953</v>
      </c>
      <c r="K3361" s="31">
        <v>10.112513096160001</v>
      </c>
      <c r="L3361" s="31" t="s">
        <v>1567</v>
      </c>
      <c r="M3361" s="31">
        <f t="shared" si="131"/>
        <v>10.112513096160001</v>
      </c>
      <c r="N3361" s="31">
        <f t="shared" si="129"/>
        <v>0</v>
      </c>
    </row>
    <row r="3362" spans="1:14" x14ac:dyDescent="0.45">
      <c r="A3362" s="31" t="str">
        <f t="shared" si="130"/>
        <v>E09000012_CIN episodes for children aged 0-4 at 31st March 2019 with mental health of parent/someone else in household identified as a factor at CIN assessment (excluding looked after children)_Number</v>
      </c>
      <c r="B3362" s="31" t="s">
        <v>498</v>
      </c>
      <c r="C3362" s="31" t="s">
        <v>499</v>
      </c>
      <c r="D3362" s="31" t="s">
        <v>474</v>
      </c>
      <c r="E3362" s="31" t="s">
        <v>475</v>
      </c>
      <c r="F3362" s="31" t="s">
        <v>28</v>
      </c>
      <c r="G3362" s="31" t="s">
        <v>115</v>
      </c>
      <c r="H3362" s="31" t="s">
        <v>743</v>
      </c>
      <c r="I3362" s="31">
        <v>230</v>
      </c>
      <c r="J3362" s="31">
        <v>20326</v>
      </c>
      <c r="K3362" s="31">
        <v>11.3155564301879</v>
      </c>
      <c r="L3362" s="31" t="s">
        <v>1468</v>
      </c>
      <c r="M3362" s="31">
        <f t="shared" si="131"/>
        <v>11.3155564301879</v>
      </c>
      <c r="N3362" s="31">
        <f t="shared" si="129"/>
        <v>0</v>
      </c>
    </row>
    <row r="3363" spans="1:14" x14ac:dyDescent="0.45">
      <c r="A3363" s="31" t="str">
        <f t="shared" si="130"/>
        <v>E09000013_CIN episodes for children aged 0-4 at 31st March 2019 with mental health of parent/someone else in household identified as a factor at CIN assessment (excluding looked after children)_Number</v>
      </c>
      <c r="B3363" s="31" t="s">
        <v>491</v>
      </c>
      <c r="C3363" s="31" t="s">
        <v>723</v>
      </c>
      <c r="D3363" s="31" t="s">
        <v>474</v>
      </c>
      <c r="E3363" s="31" t="s">
        <v>475</v>
      </c>
      <c r="F3363" s="31" t="s">
        <v>28</v>
      </c>
      <c r="G3363" s="31" t="s">
        <v>115</v>
      </c>
      <c r="H3363" s="31" t="s">
        <v>743</v>
      </c>
      <c r="I3363" s="31">
        <v>85</v>
      </c>
      <c r="J3363" s="31">
        <v>11404</v>
      </c>
      <c r="K3363" s="31">
        <v>7.4535250789196796</v>
      </c>
      <c r="L3363" s="31" t="s">
        <v>1535</v>
      </c>
      <c r="M3363" s="31">
        <f t="shared" si="131"/>
        <v>7.4535250789196796</v>
      </c>
      <c r="N3363" s="31">
        <f t="shared" si="129"/>
        <v>0</v>
      </c>
    </row>
    <row r="3364" spans="1:14" x14ac:dyDescent="0.45">
      <c r="A3364" s="31" t="str">
        <f t="shared" si="130"/>
        <v>E09000019_CIN episodes for children aged 0-4 at 31st March 2019 with mental health of parent/someone else in household identified as a factor at CIN assessment (excluding looked after children)_Number</v>
      </c>
      <c r="B3364" s="31" t="s">
        <v>500</v>
      </c>
      <c r="C3364" s="31" t="s">
        <v>501</v>
      </c>
      <c r="D3364" s="31" t="s">
        <v>474</v>
      </c>
      <c r="E3364" s="31" t="s">
        <v>475</v>
      </c>
      <c r="F3364" s="31" t="s">
        <v>28</v>
      </c>
      <c r="G3364" s="31" t="s">
        <v>115</v>
      </c>
      <c r="H3364" s="31" t="s">
        <v>743</v>
      </c>
      <c r="I3364" s="31">
        <v>204</v>
      </c>
      <c r="J3364" s="31">
        <v>13127</v>
      </c>
      <c r="K3364" s="31">
        <v>15.5404890683324</v>
      </c>
      <c r="L3364" s="31" t="s">
        <v>1469</v>
      </c>
      <c r="M3364" s="31">
        <f t="shared" si="131"/>
        <v>15.5404890683324</v>
      </c>
      <c r="N3364" s="31">
        <f t="shared" si="129"/>
        <v>0</v>
      </c>
    </row>
    <row r="3365" spans="1:14" x14ac:dyDescent="0.45">
      <c r="A3365" s="31" t="str">
        <f t="shared" si="130"/>
        <v>E09000020_CIN episodes for children aged 0-4 at 31st March 2019 with mental health of parent/someone else in household identified as a factor at CIN assessment (excluding looked after children)_Number</v>
      </c>
      <c r="B3365" s="31" t="s">
        <v>479</v>
      </c>
      <c r="C3365" s="31" t="s">
        <v>674</v>
      </c>
      <c r="D3365" s="31" t="s">
        <v>474</v>
      </c>
      <c r="E3365" s="31" t="s">
        <v>475</v>
      </c>
      <c r="F3365" s="31" t="s">
        <v>28</v>
      </c>
      <c r="G3365" s="31" t="s">
        <v>115</v>
      </c>
      <c r="H3365" s="31" t="s">
        <v>743</v>
      </c>
      <c r="I3365" s="31">
        <v>68</v>
      </c>
      <c r="J3365" s="31">
        <v>8223</v>
      </c>
      <c r="K3365" s="31">
        <v>8.2694880214033795</v>
      </c>
      <c r="L3365" s="31" t="s">
        <v>1521</v>
      </c>
      <c r="M3365" s="31">
        <f t="shared" si="131"/>
        <v>8.2694880214033795</v>
      </c>
      <c r="N3365" s="31">
        <f t="shared" si="129"/>
        <v>0</v>
      </c>
    </row>
    <row r="3366" spans="1:14" x14ac:dyDescent="0.45">
      <c r="A3366" s="31" t="str">
        <f t="shared" si="130"/>
        <v>E09000022_CIN episodes for children aged 0-4 at 31st March 2019 with mental health of parent/someone else in household identified as a factor at CIN assessment (excluding looked after children)_Number</v>
      </c>
      <c r="B3366" s="31" t="s">
        <v>335</v>
      </c>
      <c r="C3366" s="31" t="s">
        <v>336</v>
      </c>
      <c r="D3366" s="31" t="s">
        <v>474</v>
      </c>
      <c r="E3366" s="31" t="s">
        <v>475</v>
      </c>
      <c r="F3366" s="31" t="s">
        <v>28</v>
      </c>
      <c r="G3366" s="31" t="s">
        <v>115</v>
      </c>
      <c r="H3366" s="31" t="s">
        <v>743</v>
      </c>
      <c r="I3366" s="31">
        <v>157</v>
      </c>
      <c r="J3366" s="31">
        <v>19213</v>
      </c>
      <c r="K3366" s="31">
        <v>8.1715505126737096</v>
      </c>
      <c r="L3366" s="31" t="s">
        <v>1568</v>
      </c>
      <c r="M3366" s="31">
        <f t="shared" si="131"/>
        <v>8.1715505126737096</v>
      </c>
      <c r="N3366" s="31">
        <f t="shared" si="129"/>
        <v>0</v>
      </c>
    </row>
    <row r="3367" spans="1:14" x14ac:dyDescent="0.45">
      <c r="A3367" s="31" t="str">
        <f t="shared" si="130"/>
        <v>E09000023_CIN episodes for children aged 0-4 at 31st March 2019 with mental health of parent/someone else in household identified as a factor at CIN assessment (excluding looked after children)_Number</v>
      </c>
      <c r="B3367" s="31" t="s">
        <v>343</v>
      </c>
      <c r="C3367" s="31" t="s">
        <v>344</v>
      </c>
      <c r="D3367" s="31" t="s">
        <v>474</v>
      </c>
      <c r="E3367" s="31" t="s">
        <v>475</v>
      </c>
      <c r="F3367" s="31" t="s">
        <v>28</v>
      </c>
      <c r="G3367" s="31" t="s">
        <v>115</v>
      </c>
      <c r="H3367" s="31" t="s">
        <v>743</v>
      </c>
      <c r="I3367" s="31">
        <v>241</v>
      </c>
      <c r="J3367" s="31">
        <v>21814</v>
      </c>
      <c r="K3367" s="31">
        <v>11.047950857247599</v>
      </c>
      <c r="L3367" s="31" t="s">
        <v>1528</v>
      </c>
      <c r="M3367" s="31">
        <f t="shared" si="131"/>
        <v>11.047950857247599</v>
      </c>
      <c r="N3367" s="31">
        <f t="shared" si="129"/>
        <v>0</v>
      </c>
    </row>
    <row r="3368" spans="1:14" x14ac:dyDescent="0.45">
      <c r="A3368" s="31" t="str">
        <f t="shared" si="130"/>
        <v>E09000028_CIN episodes for children aged 0-4 at 31st March 2019 with mental health of parent/someone else in household identified as a factor at CIN assessment (excluding looked after children)_Number</v>
      </c>
      <c r="B3368" s="31" t="s">
        <v>414</v>
      </c>
      <c r="C3368" s="31" t="s">
        <v>415</v>
      </c>
      <c r="D3368" s="31" t="s">
        <v>474</v>
      </c>
      <c r="E3368" s="31" t="s">
        <v>475</v>
      </c>
      <c r="F3368" s="31" t="s">
        <v>28</v>
      </c>
      <c r="G3368" s="31" t="s">
        <v>115</v>
      </c>
      <c r="H3368" s="31" t="s">
        <v>743</v>
      </c>
      <c r="I3368" s="31">
        <v>219</v>
      </c>
      <c r="J3368" s="31">
        <v>20500</v>
      </c>
      <c r="K3368" s="31">
        <v>10.6829268292683</v>
      </c>
      <c r="L3368" s="31" t="s">
        <v>1554</v>
      </c>
      <c r="M3368" s="31">
        <f t="shared" si="131"/>
        <v>10.6829268292683</v>
      </c>
      <c r="N3368" s="31">
        <f t="shared" si="129"/>
        <v>0</v>
      </c>
    </row>
    <row r="3369" spans="1:14" x14ac:dyDescent="0.45">
      <c r="A3369" s="31" t="str">
        <f t="shared" si="130"/>
        <v>E09000030_CIN episodes for children aged 0-4 at 31st March 2019 with mental health of parent/someone else in household identified as a factor at CIN assessment (excluding looked after children)_Number</v>
      </c>
      <c r="B3369" s="31" t="s">
        <v>440</v>
      </c>
      <c r="C3369" s="31" t="s">
        <v>441</v>
      </c>
      <c r="D3369" s="31" t="s">
        <v>474</v>
      </c>
      <c r="E3369" s="31" t="s">
        <v>475</v>
      </c>
      <c r="F3369" s="31" t="s">
        <v>28</v>
      </c>
      <c r="G3369" s="31" t="s">
        <v>115</v>
      </c>
      <c r="H3369" s="31" t="s">
        <v>743</v>
      </c>
      <c r="I3369" s="31">
        <v>211</v>
      </c>
      <c r="J3369" s="31">
        <v>22208</v>
      </c>
      <c r="K3369" s="31">
        <v>9.5010806916426507</v>
      </c>
      <c r="L3369" s="31" t="s">
        <v>1569</v>
      </c>
      <c r="M3369" s="31">
        <f t="shared" si="131"/>
        <v>9.5010806916426507</v>
      </c>
      <c r="N3369" s="31">
        <f t="shared" si="129"/>
        <v>0</v>
      </c>
    </row>
    <row r="3370" spans="1:14" x14ac:dyDescent="0.45">
      <c r="A3370" s="31" t="str">
        <f t="shared" si="130"/>
        <v>E09000032_CIN episodes for children aged 0-4 at 31st March 2019 with mental health of parent/someone else in household identified as a factor at CIN assessment (excluding looked after children)_Number</v>
      </c>
      <c r="B3370" s="31" t="s">
        <v>450</v>
      </c>
      <c r="C3370" s="31" t="s">
        <v>451</v>
      </c>
      <c r="D3370" s="31" t="s">
        <v>474</v>
      </c>
      <c r="E3370" s="31" t="s">
        <v>475</v>
      </c>
      <c r="F3370" s="31" t="s">
        <v>28</v>
      </c>
      <c r="G3370" s="31" t="s">
        <v>115</v>
      </c>
      <c r="H3370" s="31" t="s">
        <v>743</v>
      </c>
      <c r="I3370" s="31">
        <v>97</v>
      </c>
      <c r="J3370" s="31">
        <v>21875</v>
      </c>
      <c r="K3370" s="31">
        <v>4.4342857142857097</v>
      </c>
      <c r="L3370" s="31" t="s">
        <v>1570</v>
      </c>
      <c r="M3370" s="31">
        <f t="shared" si="131"/>
        <v>4.4342857142857097</v>
      </c>
      <c r="N3370" s="31">
        <f t="shared" si="129"/>
        <v>0</v>
      </c>
    </row>
    <row r="3371" spans="1:14" x14ac:dyDescent="0.45">
      <c r="A3371" s="31" t="str">
        <f t="shared" si="130"/>
        <v>E09000033_CIN episodes for children aged 0-4 at 31st March 2019 with mental health of parent/someone else in household identified as a factor at CIN assessment (excluding looked after children)_Number</v>
      </c>
      <c r="B3371" s="31" t="s">
        <v>506</v>
      </c>
      <c r="C3371" s="31" t="s">
        <v>507</v>
      </c>
      <c r="D3371" s="31" t="s">
        <v>474</v>
      </c>
      <c r="E3371" s="31" t="s">
        <v>475</v>
      </c>
      <c r="F3371" s="31" t="s">
        <v>28</v>
      </c>
      <c r="G3371" s="31" t="s">
        <v>115</v>
      </c>
      <c r="H3371" s="31" t="s">
        <v>743</v>
      </c>
      <c r="I3371" s="31">
        <v>73</v>
      </c>
      <c r="J3371" s="31">
        <v>13692</v>
      </c>
      <c r="K3371" s="31">
        <v>5.3315804849547197</v>
      </c>
      <c r="L3371" s="31" t="s">
        <v>1571</v>
      </c>
      <c r="M3371" s="31">
        <f t="shared" si="131"/>
        <v>5.3315804849547197</v>
      </c>
      <c r="N3371" s="31">
        <f t="shared" si="129"/>
        <v>0</v>
      </c>
    </row>
    <row r="3372" spans="1:14" x14ac:dyDescent="0.45">
      <c r="A3372" s="31" t="str">
        <f t="shared" si="130"/>
        <v>E09000002_CIN episodes for children aged 0-4 at 31st March 2019 with mental health of parent/someone else in household identified as a factor at CIN assessment (excluding looked after children)_Number</v>
      </c>
      <c r="B3372" s="31" t="s">
        <v>227</v>
      </c>
      <c r="C3372" s="31" t="s">
        <v>228</v>
      </c>
      <c r="D3372" s="31" t="s">
        <v>474</v>
      </c>
      <c r="E3372" s="31" t="s">
        <v>475</v>
      </c>
      <c r="F3372" s="31" t="s">
        <v>28</v>
      </c>
      <c r="G3372" s="31" t="s">
        <v>115</v>
      </c>
      <c r="H3372" s="31" t="s">
        <v>743</v>
      </c>
      <c r="I3372" s="31">
        <v>223</v>
      </c>
      <c r="J3372" s="31">
        <v>19519</v>
      </c>
      <c r="K3372" s="31">
        <v>11.4247656129925</v>
      </c>
      <c r="L3372" s="31" t="s">
        <v>1473</v>
      </c>
      <c r="M3372" s="31">
        <f t="shared" si="131"/>
        <v>11.4247656129925</v>
      </c>
      <c r="N3372" s="31">
        <f t="shared" si="129"/>
        <v>0</v>
      </c>
    </row>
    <row r="3373" spans="1:14" x14ac:dyDescent="0.45">
      <c r="A3373" s="31" t="str">
        <f t="shared" si="130"/>
        <v>E09000003_CIN episodes for children aged 0-4 at 31st March 2019 with mental health of parent/someone else in household identified as a factor at CIN assessment (excluding looked after children)_Number</v>
      </c>
      <c r="B3373" s="31" t="s">
        <v>233</v>
      </c>
      <c r="C3373" s="31" t="s">
        <v>234</v>
      </c>
      <c r="D3373" s="31" t="s">
        <v>474</v>
      </c>
      <c r="E3373" s="31" t="s">
        <v>475</v>
      </c>
      <c r="F3373" s="31" t="s">
        <v>28</v>
      </c>
      <c r="G3373" s="31" t="s">
        <v>115</v>
      </c>
      <c r="H3373" s="31" t="s">
        <v>743</v>
      </c>
      <c r="I3373" s="31">
        <v>178</v>
      </c>
      <c r="J3373" s="31">
        <v>26512</v>
      </c>
      <c r="K3373" s="31">
        <v>6.7139408569704297</v>
      </c>
      <c r="L3373" s="31" t="s">
        <v>1508</v>
      </c>
      <c r="M3373" s="31">
        <f t="shared" si="131"/>
        <v>6.7139408569704297</v>
      </c>
      <c r="N3373" s="31">
        <f t="shared" si="129"/>
        <v>0</v>
      </c>
    </row>
    <row r="3374" spans="1:14" x14ac:dyDescent="0.45">
      <c r="A3374" s="31" t="str">
        <f t="shared" si="130"/>
        <v>E09000004_CIN episodes for children aged 0-4 at 31st March 2019 with mental health of parent/someone else in household identified as a factor at CIN assessment (excluding looked after children)_Number</v>
      </c>
      <c r="B3374" s="31" t="s">
        <v>242</v>
      </c>
      <c r="C3374" s="31" t="s">
        <v>243</v>
      </c>
      <c r="D3374" s="31" t="s">
        <v>474</v>
      </c>
      <c r="E3374" s="31" t="s">
        <v>475</v>
      </c>
      <c r="F3374" s="31" t="s">
        <v>28</v>
      </c>
      <c r="G3374" s="31" t="s">
        <v>115</v>
      </c>
      <c r="H3374" s="31" t="s">
        <v>743</v>
      </c>
      <c r="I3374" s="31">
        <v>145</v>
      </c>
      <c r="J3374" s="31">
        <v>15989</v>
      </c>
      <c r="K3374" s="31">
        <v>9.0687347551441597</v>
      </c>
      <c r="L3374" s="31" t="s">
        <v>1572</v>
      </c>
      <c r="M3374" s="31">
        <f t="shared" si="131"/>
        <v>9.0687347551441597</v>
      </c>
      <c r="N3374" s="31">
        <f t="shared" si="129"/>
        <v>0</v>
      </c>
    </row>
    <row r="3375" spans="1:14" x14ac:dyDescent="0.45">
      <c r="A3375" s="31" t="str">
        <f t="shared" si="130"/>
        <v>E09000005_CIN episodes for children aged 0-4 at 31st March 2019 with mental health of parent/someone else in household identified as a factor at CIN assessment (excluding looked after children)_Number</v>
      </c>
      <c r="B3375" s="31" t="s">
        <v>261</v>
      </c>
      <c r="C3375" s="31" t="s">
        <v>262</v>
      </c>
      <c r="D3375" s="31" t="s">
        <v>474</v>
      </c>
      <c r="E3375" s="31" t="s">
        <v>475</v>
      </c>
      <c r="F3375" s="31" t="s">
        <v>28</v>
      </c>
      <c r="G3375" s="31" t="s">
        <v>115</v>
      </c>
      <c r="H3375" s="31" t="s">
        <v>743</v>
      </c>
      <c r="I3375" s="31">
        <v>126</v>
      </c>
      <c r="J3375" s="31">
        <v>24582</v>
      </c>
      <c r="K3375" s="31">
        <v>5.12570173297535</v>
      </c>
      <c r="L3375" s="31" t="s">
        <v>1573</v>
      </c>
      <c r="M3375" s="31">
        <f t="shared" si="131"/>
        <v>5.12570173297535</v>
      </c>
      <c r="N3375" s="31">
        <f t="shared" si="129"/>
        <v>0</v>
      </c>
    </row>
    <row r="3376" spans="1:14" x14ac:dyDescent="0.45">
      <c r="A3376" s="31" t="str">
        <f t="shared" si="130"/>
        <v>E09000006_CIN episodes for children aged 0-4 at 31st March 2019 with mental health of parent/someone else in household identified as a factor at CIN assessment (excluding looked after children)_Number</v>
      </c>
      <c r="B3376" s="31" t="s">
        <v>267</v>
      </c>
      <c r="C3376" s="31" t="s">
        <v>268</v>
      </c>
      <c r="D3376" s="31" t="s">
        <v>474</v>
      </c>
      <c r="E3376" s="31" t="s">
        <v>475</v>
      </c>
      <c r="F3376" s="31" t="s">
        <v>28</v>
      </c>
      <c r="G3376" s="31" t="s">
        <v>115</v>
      </c>
      <c r="H3376" s="31" t="s">
        <v>743</v>
      </c>
      <c r="I3376" s="31">
        <v>269</v>
      </c>
      <c r="J3376" s="31">
        <v>21559</v>
      </c>
      <c r="K3376" s="31">
        <v>12.4773876339348</v>
      </c>
      <c r="L3376" s="31" t="s">
        <v>1564</v>
      </c>
      <c r="M3376" s="31">
        <f t="shared" si="131"/>
        <v>12.4773876339348</v>
      </c>
      <c r="N3376" s="31">
        <f t="shared" si="129"/>
        <v>0</v>
      </c>
    </row>
    <row r="3377" spans="1:14" x14ac:dyDescent="0.45">
      <c r="A3377" s="31" t="str">
        <f t="shared" si="130"/>
        <v>E09000008_CIN episodes for children aged 0-4 at 31st March 2019 with mental health of parent/someone else in household identified as a factor at CIN assessment (excluding looked after children)_Number</v>
      </c>
      <c r="B3377" s="31" t="s">
        <v>486</v>
      </c>
      <c r="C3377" s="31" t="s">
        <v>487</v>
      </c>
      <c r="D3377" s="31" t="s">
        <v>474</v>
      </c>
      <c r="E3377" s="31" t="s">
        <v>475</v>
      </c>
      <c r="F3377" s="31" t="s">
        <v>28</v>
      </c>
      <c r="G3377" s="31" t="s">
        <v>115</v>
      </c>
      <c r="H3377" s="31" t="s">
        <v>743</v>
      </c>
      <c r="I3377" s="31">
        <v>231</v>
      </c>
      <c r="J3377" s="31">
        <v>27974</v>
      </c>
      <c r="K3377" s="31">
        <v>8.2576678344176706</v>
      </c>
      <c r="L3377" s="31" t="s">
        <v>1521</v>
      </c>
      <c r="M3377" s="31">
        <f t="shared" si="131"/>
        <v>8.2576678344176706</v>
      </c>
      <c r="N3377" s="31">
        <f t="shared" si="129"/>
        <v>0</v>
      </c>
    </row>
    <row r="3378" spans="1:14" x14ac:dyDescent="0.45">
      <c r="A3378" s="31" t="str">
        <f t="shared" si="130"/>
        <v>E09000009_CIN episodes for children aged 0-4 at 31st March 2019 with mental health of parent/someone else in household identified as a factor at CIN assessment (excluding looked after children)_Number</v>
      </c>
      <c r="B3378" s="31" t="s">
        <v>509</v>
      </c>
      <c r="C3378" s="31" t="s">
        <v>510</v>
      </c>
      <c r="D3378" s="31" t="s">
        <v>474</v>
      </c>
      <c r="E3378" s="31" t="s">
        <v>475</v>
      </c>
      <c r="F3378" s="31" t="s">
        <v>28</v>
      </c>
      <c r="G3378" s="31" t="s">
        <v>115</v>
      </c>
      <c r="H3378" s="31" t="s">
        <v>743</v>
      </c>
      <c r="I3378" s="31">
        <v>145</v>
      </c>
      <c r="J3378" s="31">
        <v>24600</v>
      </c>
      <c r="K3378" s="31">
        <v>5.8943089430894302</v>
      </c>
      <c r="L3378" s="31" t="s">
        <v>1574</v>
      </c>
      <c r="M3378" s="31">
        <f t="shared" si="131"/>
        <v>5.8943089430894302</v>
      </c>
      <c r="N3378" s="31">
        <f t="shared" si="129"/>
        <v>0</v>
      </c>
    </row>
    <row r="3379" spans="1:14" x14ac:dyDescent="0.45">
      <c r="A3379" s="31" t="str">
        <f t="shared" si="130"/>
        <v>E09000010_CIN episodes for children aged 0-4 at 31st March 2019 with mental health of parent/someone else in household identified as a factor at CIN assessment (excluding looked after children)_Number</v>
      </c>
      <c r="B3379" s="31" t="s">
        <v>301</v>
      </c>
      <c r="C3379" s="31" t="s">
        <v>302</v>
      </c>
      <c r="D3379" s="31" t="s">
        <v>474</v>
      </c>
      <c r="E3379" s="31" t="s">
        <v>475</v>
      </c>
      <c r="F3379" s="31" t="s">
        <v>28</v>
      </c>
      <c r="G3379" s="31" t="s">
        <v>115</v>
      </c>
      <c r="H3379" s="31" t="s">
        <v>743</v>
      </c>
      <c r="I3379" s="31">
        <v>304</v>
      </c>
      <c r="J3379" s="31">
        <v>24321</v>
      </c>
      <c r="K3379" s="31">
        <v>12.49948604087</v>
      </c>
      <c r="L3379" s="31" t="s">
        <v>1564</v>
      </c>
      <c r="M3379" s="31">
        <f t="shared" si="131"/>
        <v>12.49948604087</v>
      </c>
      <c r="N3379" s="31">
        <f t="shared" si="129"/>
        <v>0</v>
      </c>
    </row>
    <row r="3380" spans="1:14" x14ac:dyDescent="0.45">
      <c r="A3380" s="31" t="str">
        <f t="shared" si="130"/>
        <v>E09000014_CIN episodes for children aged 0-4 at 31st March 2019 with mental health of parent/someone else in household identified as a factor at CIN assessment (excluding looked after children)_Number</v>
      </c>
      <c r="B3380" s="31" t="s">
        <v>311</v>
      </c>
      <c r="C3380" s="31" t="s">
        <v>312</v>
      </c>
      <c r="D3380" s="31" t="s">
        <v>474</v>
      </c>
      <c r="E3380" s="31" t="s">
        <v>475</v>
      </c>
      <c r="F3380" s="31" t="s">
        <v>28</v>
      </c>
      <c r="G3380" s="31" t="s">
        <v>115</v>
      </c>
      <c r="H3380" s="31" t="s">
        <v>743</v>
      </c>
      <c r="I3380" s="31">
        <v>110</v>
      </c>
      <c r="J3380" s="31">
        <v>18586</v>
      </c>
      <c r="K3380" s="31">
        <v>5.9184332293123898</v>
      </c>
      <c r="L3380" s="31" t="s">
        <v>1574</v>
      </c>
      <c r="M3380" s="31">
        <f t="shared" si="131"/>
        <v>5.9184332293123898</v>
      </c>
      <c r="N3380" s="31">
        <f t="shared" si="129"/>
        <v>0</v>
      </c>
    </row>
    <row r="3381" spans="1:14" x14ac:dyDescent="0.45">
      <c r="A3381" s="31" t="str">
        <f t="shared" si="130"/>
        <v>E09000015_CIN episodes for children aged 0-4 at 31st March 2019 with mental health of parent/someone else in household identified as a factor at CIN assessment (excluding looked after children)_Number</v>
      </c>
      <c r="B3381" s="31" t="s">
        <v>496</v>
      </c>
      <c r="C3381" s="31" t="s">
        <v>497</v>
      </c>
      <c r="D3381" s="31" t="s">
        <v>474</v>
      </c>
      <c r="E3381" s="31" t="s">
        <v>475</v>
      </c>
      <c r="F3381" s="31" t="s">
        <v>28</v>
      </c>
      <c r="G3381" s="31" t="s">
        <v>115</v>
      </c>
      <c r="H3381" s="31" t="s">
        <v>743</v>
      </c>
      <c r="I3381" s="31">
        <v>137</v>
      </c>
      <c r="J3381" s="31">
        <v>17745</v>
      </c>
      <c r="K3381" s="31">
        <v>7.7204846435615702</v>
      </c>
      <c r="L3381" s="31" t="s">
        <v>1575</v>
      </c>
      <c r="M3381" s="31">
        <f t="shared" si="131"/>
        <v>7.7204846435615702</v>
      </c>
      <c r="N3381" s="31">
        <f t="shared" si="129"/>
        <v>0</v>
      </c>
    </row>
    <row r="3382" spans="1:14" x14ac:dyDescent="0.45">
      <c r="A3382" s="31" t="str">
        <f t="shared" si="130"/>
        <v>E09000016_CIN episodes for children aged 0-4 at 31st March 2019 with mental health of parent/someone else in household identified as a factor at CIN assessment (excluding looked after children)_Number</v>
      </c>
      <c r="B3382" s="31" t="s">
        <v>315</v>
      </c>
      <c r="C3382" s="31" t="s">
        <v>316</v>
      </c>
      <c r="D3382" s="31" t="s">
        <v>474</v>
      </c>
      <c r="E3382" s="31" t="s">
        <v>475</v>
      </c>
      <c r="F3382" s="31" t="s">
        <v>28</v>
      </c>
      <c r="G3382" s="31" t="s">
        <v>115</v>
      </c>
      <c r="H3382" s="31" t="s">
        <v>743</v>
      </c>
      <c r="I3382" s="31">
        <v>65</v>
      </c>
      <c r="J3382" s="31">
        <v>17370</v>
      </c>
      <c r="K3382" s="31">
        <v>3.7420840529648798</v>
      </c>
      <c r="L3382" s="31" t="s">
        <v>1576</v>
      </c>
      <c r="M3382" s="31">
        <f t="shared" si="131"/>
        <v>3.7420840529648798</v>
      </c>
      <c r="N3382" s="31">
        <f t="shared" si="129"/>
        <v>0</v>
      </c>
    </row>
    <row r="3383" spans="1:14" x14ac:dyDescent="0.45">
      <c r="A3383" s="31" t="str">
        <f t="shared" si="130"/>
        <v>E09000017_CIN episodes for children aged 0-4 at 31st March 2019 with mental health of parent/someone else in household identified as a factor at CIN assessment (excluding looked after children)_Number</v>
      </c>
      <c r="B3383" s="31" t="s">
        <v>321</v>
      </c>
      <c r="C3383" s="31" t="s">
        <v>322</v>
      </c>
      <c r="D3383" s="31" t="s">
        <v>474</v>
      </c>
      <c r="E3383" s="31" t="s">
        <v>475</v>
      </c>
      <c r="F3383" s="31" t="s">
        <v>28</v>
      </c>
      <c r="G3383" s="31" t="s">
        <v>115</v>
      </c>
      <c r="H3383" s="31" t="s">
        <v>743</v>
      </c>
      <c r="I3383" s="31">
        <v>176</v>
      </c>
      <c r="J3383" s="31">
        <v>22489</v>
      </c>
      <c r="K3383" s="31">
        <v>7.8260482902752404</v>
      </c>
      <c r="L3383" s="31" t="s">
        <v>1577</v>
      </c>
      <c r="M3383" s="31">
        <f t="shared" si="131"/>
        <v>7.8260482902752404</v>
      </c>
      <c r="N3383" s="31">
        <f t="shared" si="129"/>
        <v>0</v>
      </c>
    </row>
    <row r="3384" spans="1:14" x14ac:dyDescent="0.45">
      <c r="A3384" s="31" t="str">
        <f t="shared" si="130"/>
        <v>E09000018_CIN episodes for children aged 0-4 at 31st March 2019 with mental health of parent/someone else in household identified as a factor at CIN assessment (excluding looked after children)_Number</v>
      </c>
      <c r="B3384" s="31" t="s">
        <v>323</v>
      </c>
      <c r="C3384" s="31" t="s">
        <v>324</v>
      </c>
      <c r="D3384" s="31" t="s">
        <v>474</v>
      </c>
      <c r="E3384" s="31" t="s">
        <v>475</v>
      </c>
      <c r="F3384" s="31" t="s">
        <v>28</v>
      </c>
      <c r="G3384" s="31" t="s">
        <v>115</v>
      </c>
      <c r="H3384" s="31" t="s">
        <v>743</v>
      </c>
      <c r="I3384" s="31">
        <v>166</v>
      </c>
      <c r="J3384" s="31">
        <v>20363</v>
      </c>
      <c r="K3384" s="31">
        <v>8.1520404655502592</v>
      </c>
      <c r="L3384" s="31" t="s">
        <v>1568</v>
      </c>
      <c r="M3384" s="31">
        <f t="shared" si="131"/>
        <v>8.1520404655502592</v>
      </c>
      <c r="N3384" s="31">
        <f t="shared" si="129"/>
        <v>0</v>
      </c>
    </row>
    <row r="3385" spans="1:14" x14ac:dyDescent="0.45">
      <c r="A3385" s="31" t="str">
        <f t="shared" si="130"/>
        <v>E09000021_CIN episodes for children aged 0-4 at 31st March 2019 with mental health of parent/someone else in household identified as a factor at CIN assessment (excluding looked after children)_Number</v>
      </c>
      <c r="B3385" s="31" t="s">
        <v>520</v>
      </c>
      <c r="C3385" s="31" t="s">
        <v>521</v>
      </c>
      <c r="D3385" s="31" t="s">
        <v>474</v>
      </c>
      <c r="E3385" s="31" t="s">
        <v>475</v>
      </c>
      <c r="F3385" s="31" t="s">
        <v>28</v>
      </c>
      <c r="G3385" s="31" t="s">
        <v>115</v>
      </c>
      <c r="H3385" s="31" t="s">
        <v>743</v>
      </c>
      <c r="I3385" s="31">
        <v>141</v>
      </c>
      <c r="J3385" s="31">
        <v>11291</v>
      </c>
      <c r="K3385" s="31">
        <v>12.487822159241899</v>
      </c>
      <c r="L3385" s="31" t="s">
        <v>1564</v>
      </c>
      <c r="M3385" s="31">
        <f t="shared" si="131"/>
        <v>12.487822159241899</v>
      </c>
      <c r="N3385" s="31">
        <f t="shared" si="129"/>
        <v>0</v>
      </c>
    </row>
    <row r="3386" spans="1:14" x14ac:dyDescent="0.45">
      <c r="A3386" s="31" t="str">
        <f t="shared" si="130"/>
        <v>E09000024_CIN episodes for children aged 0-4 at 31st March 2019 with mental health of parent/someone else in household identified as a factor at CIN assessment (excluding looked after children)_Number</v>
      </c>
      <c r="B3386" s="31" t="s">
        <v>353</v>
      </c>
      <c r="C3386" s="31" t="s">
        <v>354</v>
      </c>
      <c r="D3386" s="31" t="s">
        <v>474</v>
      </c>
      <c r="E3386" s="31" t="s">
        <v>475</v>
      </c>
      <c r="F3386" s="31" t="s">
        <v>28</v>
      </c>
      <c r="G3386" s="31" t="s">
        <v>115</v>
      </c>
      <c r="H3386" s="31" t="s">
        <v>743</v>
      </c>
      <c r="I3386" s="31">
        <v>113</v>
      </c>
      <c r="J3386" s="31">
        <v>14994</v>
      </c>
      <c r="K3386" s="31">
        <v>7.5363478724823301</v>
      </c>
      <c r="L3386" s="31" t="s">
        <v>1535</v>
      </c>
      <c r="M3386" s="31">
        <f t="shared" si="131"/>
        <v>7.5363478724823301</v>
      </c>
      <c r="N3386" s="31">
        <f t="shared" si="129"/>
        <v>0</v>
      </c>
    </row>
    <row r="3387" spans="1:14" x14ac:dyDescent="0.45">
      <c r="A3387" s="31" t="str">
        <f t="shared" si="130"/>
        <v>E09000025_CIN episodes for children aged 0-4 at 31st March 2019 with mental health of parent/someone else in household identified as a factor at CIN assessment (excluding looked after children)_Number</v>
      </c>
      <c r="B3387" s="31" t="s">
        <v>359</v>
      </c>
      <c r="C3387" s="31" t="s">
        <v>360</v>
      </c>
      <c r="D3387" s="31" t="s">
        <v>474</v>
      </c>
      <c r="E3387" s="31" t="s">
        <v>475</v>
      </c>
      <c r="F3387" s="31" t="s">
        <v>28</v>
      </c>
      <c r="G3387" s="31" t="s">
        <v>115</v>
      </c>
      <c r="H3387" s="31" t="s">
        <v>743</v>
      </c>
      <c r="I3387" s="31">
        <v>169</v>
      </c>
      <c r="J3387" s="31">
        <v>28254</v>
      </c>
      <c r="K3387" s="31">
        <v>5.9814539534225197</v>
      </c>
      <c r="L3387" s="31" t="s">
        <v>1578</v>
      </c>
      <c r="M3387" s="31">
        <f t="shared" si="131"/>
        <v>5.9814539534225197</v>
      </c>
      <c r="N3387" s="31">
        <f t="shared" si="129"/>
        <v>0</v>
      </c>
    </row>
    <row r="3388" spans="1:14" x14ac:dyDescent="0.45">
      <c r="A3388" s="31" t="str">
        <f t="shared" si="130"/>
        <v>E09000026_CIN episodes for children aged 0-4 at 31st March 2019 with mental health of parent/someone else in household identified as a factor at CIN assessment (excluding looked after children)_Number</v>
      </c>
      <c r="B3388" s="31" t="s">
        <v>385</v>
      </c>
      <c r="C3388" s="31" t="s">
        <v>386</v>
      </c>
      <c r="D3388" s="31" t="s">
        <v>474</v>
      </c>
      <c r="E3388" s="31" t="s">
        <v>475</v>
      </c>
      <c r="F3388" s="31" t="s">
        <v>28</v>
      </c>
      <c r="G3388" s="31" t="s">
        <v>115</v>
      </c>
      <c r="H3388" s="31" t="s">
        <v>743</v>
      </c>
      <c r="I3388" s="31">
        <v>166</v>
      </c>
      <c r="J3388" s="31">
        <v>22744</v>
      </c>
      <c r="K3388" s="31">
        <v>7.2986282096377098</v>
      </c>
      <c r="L3388" s="31" t="s">
        <v>1492</v>
      </c>
      <c r="M3388" s="31">
        <f t="shared" si="131"/>
        <v>7.2986282096377098</v>
      </c>
      <c r="N3388" s="31">
        <f t="shared" si="129"/>
        <v>0</v>
      </c>
    </row>
    <row r="3389" spans="1:14" x14ac:dyDescent="0.45">
      <c r="A3389" s="31" t="str">
        <f t="shared" si="130"/>
        <v>E09000027_CIN episodes for children aged 0-4 at 31st March 2019 with mental health of parent/someone else in household identified as a factor at CIN assessment (excluding looked after children)_Number</v>
      </c>
      <c r="B3389" s="31" t="s">
        <v>389</v>
      </c>
      <c r="C3389" s="31" t="s">
        <v>390</v>
      </c>
      <c r="D3389" s="31" t="s">
        <v>474</v>
      </c>
      <c r="E3389" s="31" t="s">
        <v>475</v>
      </c>
      <c r="F3389" s="31" t="s">
        <v>28</v>
      </c>
      <c r="G3389" s="31" t="s">
        <v>115</v>
      </c>
      <c r="H3389" s="31" t="s">
        <v>743</v>
      </c>
      <c r="I3389" s="31">
        <v>127</v>
      </c>
      <c r="J3389" s="31">
        <v>12624</v>
      </c>
      <c r="K3389" s="31">
        <v>10.0602027883397</v>
      </c>
      <c r="L3389" s="31" t="s">
        <v>1567</v>
      </c>
      <c r="M3389" s="31">
        <f t="shared" si="131"/>
        <v>10.0602027883397</v>
      </c>
      <c r="N3389" s="31">
        <f t="shared" si="129"/>
        <v>0</v>
      </c>
    </row>
    <row r="3390" spans="1:14" x14ac:dyDescent="0.45">
      <c r="A3390" s="31" t="str">
        <f t="shared" si="130"/>
        <v>E09000029_CIN episodes for children aged 0-4 at 31st March 2019 with mental health of parent/someone else in household identified as a factor at CIN assessment (excluding looked after children)_Number</v>
      </c>
      <c r="B3390" s="31" t="s">
        <v>432</v>
      </c>
      <c r="C3390" s="31" t="s">
        <v>433</v>
      </c>
      <c r="D3390" s="31" t="s">
        <v>474</v>
      </c>
      <c r="E3390" s="31" t="s">
        <v>475</v>
      </c>
      <c r="F3390" s="31" t="s">
        <v>28</v>
      </c>
      <c r="G3390" s="31" t="s">
        <v>115</v>
      </c>
      <c r="H3390" s="31" t="s">
        <v>743</v>
      </c>
      <c r="I3390" s="31">
        <v>145</v>
      </c>
      <c r="J3390" s="31">
        <v>13754</v>
      </c>
      <c r="K3390" s="31">
        <v>10.5423876690417</v>
      </c>
      <c r="L3390" s="31" t="s">
        <v>1478</v>
      </c>
      <c r="M3390" s="31">
        <f t="shared" si="131"/>
        <v>10.5423876690417</v>
      </c>
      <c r="N3390" s="31">
        <f t="shared" si="129"/>
        <v>0</v>
      </c>
    </row>
    <row r="3391" spans="1:14" x14ac:dyDescent="0.45">
      <c r="A3391" s="31" t="str">
        <f t="shared" si="130"/>
        <v>E09000031_CIN episodes for children aged 0-4 at 31st March 2019 with mental health of parent/someone else in household identified as a factor at CIN assessment (excluding looked after children)_Number</v>
      </c>
      <c r="B3391" s="31" t="s">
        <v>448</v>
      </c>
      <c r="C3391" s="31" t="s">
        <v>449</v>
      </c>
      <c r="D3391" s="31" t="s">
        <v>474</v>
      </c>
      <c r="E3391" s="31" t="s">
        <v>475</v>
      </c>
      <c r="F3391" s="31" t="s">
        <v>28</v>
      </c>
      <c r="G3391" s="31" t="s">
        <v>115</v>
      </c>
      <c r="H3391" s="31" t="s">
        <v>743</v>
      </c>
      <c r="I3391" s="31">
        <v>98</v>
      </c>
      <c r="J3391" s="31">
        <v>21802</v>
      </c>
      <c r="K3391" s="31">
        <v>4.4950004586735197</v>
      </c>
      <c r="L3391" s="31" t="s">
        <v>1579</v>
      </c>
      <c r="M3391" s="31">
        <f t="shared" si="131"/>
        <v>4.4950004586735197</v>
      </c>
      <c r="N3391" s="31">
        <f t="shared" si="129"/>
        <v>0</v>
      </c>
    </row>
    <row r="3392" spans="1:14" x14ac:dyDescent="0.45">
      <c r="A3392" s="31" t="str">
        <f t="shared" si="130"/>
        <v>E08000025_CIN episodes for children aged 0-4 at 31st March 2019 with mental health of parent/someone else in household identified as a factor at CIN assessment (excluding looked after children)_Number</v>
      </c>
      <c r="B3392" s="31" t="s">
        <v>245</v>
      </c>
      <c r="C3392" s="31" t="s">
        <v>246</v>
      </c>
      <c r="D3392" s="31" t="s">
        <v>474</v>
      </c>
      <c r="E3392" s="31" t="s">
        <v>475</v>
      </c>
      <c r="F3392" s="31" t="s">
        <v>28</v>
      </c>
      <c r="G3392" s="31" t="s">
        <v>115</v>
      </c>
      <c r="H3392" s="31" t="s">
        <v>743</v>
      </c>
      <c r="I3392" s="31">
        <v>906</v>
      </c>
      <c r="J3392" s="31">
        <v>83536</v>
      </c>
      <c r="K3392" s="31">
        <v>10.845623443784699</v>
      </c>
      <c r="L3392" s="31" t="s">
        <v>1477</v>
      </c>
      <c r="M3392" s="31">
        <f t="shared" si="131"/>
        <v>10.845623443784699</v>
      </c>
      <c r="N3392" s="31">
        <f t="shared" si="129"/>
        <v>0</v>
      </c>
    </row>
    <row r="3393" spans="1:14" x14ac:dyDescent="0.45">
      <c r="A3393" s="31" t="str">
        <f t="shared" si="130"/>
        <v>E08000026_CIN episodes for children aged 0-4 at 31st March 2019 with mental health of parent/someone else in household identified as a factor at CIN assessment (excluding looked after children)_Number</v>
      </c>
      <c r="B3393" s="31" t="s">
        <v>283</v>
      </c>
      <c r="C3393" s="31" t="s">
        <v>284</v>
      </c>
      <c r="D3393" s="31" t="s">
        <v>474</v>
      </c>
      <c r="E3393" s="31" t="s">
        <v>475</v>
      </c>
      <c r="F3393" s="31" t="s">
        <v>28</v>
      </c>
      <c r="G3393" s="31" t="s">
        <v>115</v>
      </c>
      <c r="H3393" s="31" t="s">
        <v>743</v>
      </c>
      <c r="I3393" s="31">
        <v>379</v>
      </c>
      <c r="J3393" s="31">
        <v>23068</v>
      </c>
      <c r="K3393" s="31">
        <v>16.4296861453095</v>
      </c>
      <c r="L3393" s="31" t="s">
        <v>790</v>
      </c>
      <c r="M3393" s="31">
        <f t="shared" si="131"/>
        <v>16.4296861453095</v>
      </c>
      <c r="N3393" s="31">
        <f t="shared" si="129"/>
        <v>0</v>
      </c>
    </row>
    <row r="3394" spans="1:14" x14ac:dyDescent="0.45">
      <c r="A3394" s="31" t="str">
        <f t="shared" si="130"/>
        <v>E08000027_CIN episodes for children aged 0-4 at 31st March 2019 with mental health of parent/someone else in household identified as a factor at CIN assessment (excluding looked after children)_Number</v>
      </c>
      <c r="B3394" s="31" t="s">
        <v>297</v>
      </c>
      <c r="C3394" s="31" t="s">
        <v>298</v>
      </c>
      <c r="D3394" s="31" t="s">
        <v>474</v>
      </c>
      <c r="E3394" s="31" t="s">
        <v>475</v>
      </c>
      <c r="F3394" s="31" t="s">
        <v>28</v>
      </c>
      <c r="G3394" s="31" t="s">
        <v>115</v>
      </c>
      <c r="H3394" s="31" t="s">
        <v>743</v>
      </c>
      <c r="I3394" s="31">
        <v>90</v>
      </c>
      <c r="J3394" s="31">
        <v>19102</v>
      </c>
      <c r="K3394" s="31">
        <v>4.7115485289498498</v>
      </c>
      <c r="L3394" s="31" t="s">
        <v>1580</v>
      </c>
      <c r="M3394" s="31">
        <f t="shared" si="131"/>
        <v>4.7115485289498498</v>
      </c>
      <c r="N3394" s="31">
        <f t="shared" si="129"/>
        <v>0</v>
      </c>
    </row>
    <row r="3395" spans="1:14" x14ac:dyDescent="0.45">
      <c r="A3395" s="31" t="str">
        <f t="shared" si="130"/>
        <v>E08000028_CIN episodes for children aged 0-4 at 31st March 2019 with mental health of parent/someone else in household identified as a factor at CIN assessment (excluding looked after children)_Number</v>
      </c>
      <c r="B3395" s="31" t="s">
        <v>397</v>
      </c>
      <c r="C3395" s="31" t="s">
        <v>398</v>
      </c>
      <c r="D3395" s="31" t="s">
        <v>474</v>
      </c>
      <c r="E3395" s="31" t="s">
        <v>475</v>
      </c>
      <c r="F3395" s="31" t="s">
        <v>28</v>
      </c>
      <c r="G3395" s="31" t="s">
        <v>115</v>
      </c>
      <c r="H3395" s="31" t="s">
        <v>743</v>
      </c>
      <c r="I3395" s="31">
        <v>371</v>
      </c>
      <c r="J3395" s="31">
        <v>23772</v>
      </c>
      <c r="K3395" s="31">
        <v>15.6065959952886</v>
      </c>
      <c r="L3395" s="31" t="s">
        <v>1581</v>
      </c>
      <c r="M3395" s="31">
        <f t="shared" si="131"/>
        <v>15.6065959952886</v>
      </c>
      <c r="N3395" s="31">
        <f t="shared" ref="N3395:N3458" si="132">IF(OR(C3395="City of London",C3395="Isles of Scilly"),1,0)</f>
        <v>0</v>
      </c>
    </row>
    <row r="3396" spans="1:14" x14ac:dyDescent="0.45">
      <c r="A3396" s="31" t="str">
        <f t="shared" si="130"/>
        <v>E08000029_CIN episodes for children aged 0-4 at 31st March 2019 with mental health of parent/someone else in household identified as a factor at CIN assessment (excluding looked after children)_Number</v>
      </c>
      <c r="B3396" s="31" t="s">
        <v>516</v>
      </c>
      <c r="C3396" s="31" t="s">
        <v>517</v>
      </c>
      <c r="D3396" s="31" t="s">
        <v>474</v>
      </c>
      <c r="E3396" s="31" t="s">
        <v>475</v>
      </c>
      <c r="F3396" s="31" t="s">
        <v>28</v>
      </c>
      <c r="G3396" s="31" t="s">
        <v>115</v>
      </c>
      <c r="H3396" s="31" t="s">
        <v>743</v>
      </c>
      <c r="I3396" s="31">
        <v>183</v>
      </c>
      <c r="J3396" s="31">
        <v>12393</v>
      </c>
      <c r="K3396" s="31">
        <v>14.7664003873154</v>
      </c>
      <c r="L3396" s="31" t="s">
        <v>793</v>
      </c>
      <c r="M3396" s="31">
        <f t="shared" si="131"/>
        <v>14.7664003873154</v>
      </c>
      <c r="N3396" s="31">
        <f t="shared" si="132"/>
        <v>0</v>
      </c>
    </row>
    <row r="3397" spans="1:14" x14ac:dyDescent="0.45">
      <c r="A3397" s="31" t="str">
        <f t="shared" si="130"/>
        <v>E08000030_CIN episodes for children aged 0-4 at 31st March 2019 with mental health of parent/someone else in household identified as a factor at CIN assessment (excluding looked after children)_Number</v>
      </c>
      <c r="B3397" s="31" t="s">
        <v>446</v>
      </c>
      <c r="C3397" s="31" t="s">
        <v>447</v>
      </c>
      <c r="D3397" s="31" t="s">
        <v>474</v>
      </c>
      <c r="E3397" s="31" t="s">
        <v>475</v>
      </c>
      <c r="F3397" s="31" t="s">
        <v>28</v>
      </c>
      <c r="G3397" s="31" t="s">
        <v>115</v>
      </c>
      <c r="H3397" s="31" t="s">
        <v>743</v>
      </c>
      <c r="I3397" s="31">
        <v>270</v>
      </c>
      <c r="J3397" s="31">
        <v>19650</v>
      </c>
      <c r="K3397" s="31">
        <v>13.740458015267199</v>
      </c>
      <c r="L3397" s="31" t="s">
        <v>785</v>
      </c>
      <c r="M3397" s="31">
        <f t="shared" si="131"/>
        <v>13.740458015267199</v>
      </c>
      <c r="N3397" s="31">
        <f t="shared" si="132"/>
        <v>0</v>
      </c>
    </row>
    <row r="3398" spans="1:14" x14ac:dyDescent="0.45">
      <c r="A3398" s="31" t="str">
        <f t="shared" si="130"/>
        <v>E08000031_CIN episodes for children aged 0-4 at 31st March 2019 with mental health of parent/someone else in household identified as a factor at CIN assessment (excluding looked after children)_Number</v>
      </c>
      <c r="B3398" s="31" t="s">
        <v>468</v>
      </c>
      <c r="C3398" s="31" t="s">
        <v>469</v>
      </c>
      <c r="D3398" s="31" t="s">
        <v>474</v>
      </c>
      <c r="E3398" s="31" t="s">
        <v>475</v>
      </c>
      <c r="F3398" s="31" t="s">
        <v>28</v>
      </c>
      <c r="G3398" s="31" t="s">
        <v>115</v>
      </c>
      <c r="H3398" s="31" t="s">
        <v>743</v>
      </c>
      <c r="I3398" s="31">
        <v>107</v>
      </c>
      <c r="J3398" s="31">
        <v>18026</v>
      </c>
      <c r="K3398" s="31">
        <v>5.9358704094086301</v>
      </c>
      <c r="L3398" s="31" t="s">
        <v>1574</v>
      </c>
      <c r="M3398" s="31">
        <f t="shared" si="131"/>
        <v>5.9358704094086301</v>
      </c>
      <c r="N3398" s="31">
        <f t="shared" si="132"/>
        <v>0</v>
      </c>
    </row>
    <row r="3399" spans="1:14" x14ac:dyDescent="0.45">
      <c r="A3399" s="31" t="str">
        <f t="shared" si="130"/>
        <v>E08000011_CIN episodes for children aged 0-4 at 31st March 2019 with mental health of parent/someone else in household identified as a factor at CIN assessment (excluding looked after children)_Number</v>
      </c>
      <c r="B3399" s="31" t="s">
        <v>333</v>
      </c>
      <c r="C3399" s="31" t="s">
        <v>334</v>
      </c>
      <c r="D3399" s="31" t="s">
        <v>474</v>
      </c>
      <c r="E3399" s="31" t="s">
        <v>475</v>
      </c>
      <c r="F3399" s="31" t="s">
        <v>28</v>
      </c>
      <c r="G3399" s="31" t="s">
        <v>115</v>
      </c>
      <c r="H3399" s="31" t="s">
        <v>743</v>
      </c>
      <c r="I3399" s="31">
        <v>150</v>
      </c>
      <c r="J3399" s="31">
        <v>10076</v>
      </c>
      <c r="K3399" s="31">
        <v>14.8868598650258</v>
      </c>
      <c r="L3399" s="31" t="s">
        <v>796</v>
      </c>
      <c r="M3399" s="31">
        <f t="shared" si="131"/>
        <v>14.8868598650258</v>
      </c>
      <c r="N3399" s="31">
        <f t="shared" si="132"/>
        <v>0</v>
      </c>
    </row>
    <row r="3400" spans="1:14" x14ac:dyDescent="0.45">
      <c r="A3400" s="31" t="str">
        <f t="shared" si="130"/>
        <v>E08000012_CIN episodes for children aged 0-4 at 31st March 2019 with mental health of parent/someone else in household identified as a factor at CIN assessment (excluding looked after children)_Number</v>
      </c>
      <c r="B3400" s="31" t="s">
        <v>347</v>
      </c>
      <c r="C3400" s="31" t="s">
        <v>348</v>
      </c>
      <c r="D3400" s="31" t="s">
        <v>474</v>
      </c>
      <c r="E3400" s="31" t="s">
        <v>475</v>
      </c>
      <c r="F3400" s="31" t="s">
        <v>28</v>
      </c>
      <c r="G3400" s="31" t="s">
        <v>115</v>
      </c>
      <c r="H3400" s="31" t="s">
        <v>743</v>
      </c>
      <c r="I3400" s="31">
        <v>344</v>
      </c>
      <c r="J3400" s="31">
        <v>29676</v>
      </c>
      <c r="K3400" s="31">
        <v>11.591858741070199</v>
      </c>
      <c r="L3400" s="31" t="s">
        <v>1582</v>
      </c>
      <c r="M3400" s="31">
        <f t="shared" si="131"/>
        <v>11.591858741070199</v>
      </c>
      <c r="N3400" s="31">
        <f t="shared" si="132"/>
        <v>0</v>
      </c>
    </row>
    <row r="3401" spans="1:14" x14ac:dyDescent="0.45">
      <c r="A3401" s="31" t="str">
        <f t="shared" si="130"/>
        <v>E08000013_CIN episodes for children aged 0-4 at 31st March 2019 with mental health of parent/someone else in household identified as a factor at CIN assessment (excluding looked after children)_Number</v>
      </c>
      <c r="B3401" s="31" t="s">
        <v>416</v>
      </c>
      <c r="C3401" s="31" t="s">
        <v>417</v>
      </c>
      <c r="D3401" s="31" t="s">
        <v>474</v>
      </c>
      <c r="E3401" s="31" t="s">
        <v>475</v>
      </c>
      <c r="F3401" s="31" t="s">
        <v>28</v>
      </c>
      <c r="G3401" s="31" t="s">
        <v>115</v>
      </c>
      <c r="H3401" s="31" t="s">
        <v>743</v>
      </c>
      <c r="I3401" s="31">
        <v>209</v>
      </c>
      <c r="J3401" s="31">
        <v>10282</v>
      </c>
      <c r="K3401" s="31">
        <v>20.326784672242798</v>
      </c>
      <c r="L3401" s="31" t="s">
        <v>1470</v>
      </c>
      <c r="M3401" s="31">
        <f t="shared" si="131"/>
        <v>20.326784672242798</v>
      </c>
      <c r="N3401" s="31">
        <f t="shared" si="132"/>
        <v>0</v>
      </c>
    </row>
    <row r="3402" spans="1:14" x14ac:dyDescent="0.45">
      <c r="A3402" s="31" t="str">
        <f t="shared" si="130"/>
        <v>E08000014_CIN episodes for children aged 0-4 at 31st March 2019 with mental health of parent/someone else in household identified as a factor at CIN assessment (excluding looked after children)_Number</v>
      </c>
      <c r="B3402" s="31" t="s">
        <v>399</v>
      </c>
      <c r="C3402" s="31" t="s">
        <v>400</v>
      </c>
      <c r="D3402" s="31" t="s">
        <v>474</v>
      </c>
      <c r="E3402" s="31" t="s">
        <v>475</v>
      </c>
      <c r="F3402" s="31" t="s">
        <v>28</v>
      </c>
      <c r="G3402" s="31" t="s">
        <v>115</v>
      </c>
      <c r="H3402" s="31" t="s">
        <v>743</v>
      </c>
      <c r="I3402" s="31">
        <v>239</v>
      </c>
      <c r="J3402" s="31">
        <v>14441</v>
      </c>
      <c r="K3402" s="31">
        <v>16.550100408559</v>
      </c>
      <c r="L3402" s="31" t="s">
        <v>1583</v>
      </c>
      <c r="M3402" s="31">
        <f t="shared" si="131"/>
        <v>16.550100408559</v>
      </c>
      <c r="N3402" s="31">
        <f t="shared" si="132"/>
        <v>0</v>
      </c>
    </row>
    <row r="3403" spans="1:14" x14ac:dyDescent="0.45">
      <c r="A3403" s="31" t="str">
        <f t="shared" ref="A3403:A3466" si="133">CONCATENATE(B3403,"_",G3403,"_",H3403)</f>
        <v>E08000015_CIN episodes for children aged 0-4 at 31st March 2019 with mental health of parent/someone else in household identified as a factor at CIN assessment (excluding looked after children)_Number</v>
      </c>
      <c r="B3403" s="31" t="s">
        <v>464</v>
      </c>
      <c r="C3403" s="31" t="s">
        <v>465</v>
      </c>
      <c r="D3403" s="31" t="s">
        <v>474</v>
      </c>
      <c r="E3403" s="31" t="s">
        <v>475</v>
      </c>
      <c r="F3403" s="31" t="s">
        <v>28</v>
      </c>
      <c r="G3403" s="31" t="s">
        <v>115</v>
      </c>
      <c r="H3403" s="31" t="s">
        <v>743</v>
      </c>
      <c r="I3403" s="31">
        <v>307</v>
      </c>
      <c r="J3403" s="31">
        <v>18051</v>
      </c>
      <c r="K3403" s="31">
        <v>17.007368012852499</v>
      </c>
      <c r="L3403" s="31" t="s">
        <v>1531</v>
      </c>
      <c r="M3403" s="31">
        <f t="shared" si="131"/>
        <v>17.007368012852499</v>
      </c>
      <c r="N3403" s="31">
        <f t="shared" si="132"/>
        <v>0</v>
      </c>
    </row>
    <row r="3404" spans="1:14" x14ac:dyDescent="0.45">
      <c r="A3404" s="31" t="str">
        <f t="shared" si="133"/>
        <v>E08000001_CIN episodes for children aged 0-4 at 31st March 2019 with mental health of parent/someone else in household identified as a factor at CIN assessment (excluding looked after children)_Number</v>
      </c>
      <c r="B3404" s="31" t="s">
        <v>252</v>
      </c>
      <c r="C3404" s="31" t="s">
        <v>253</v>
      </c>
      <c r="D3404" s="31" t="s">
        <v>474</v>
      </c>
      <c r="E3404" s="31" t="s">
        <v>475</v>
      </c>
      <c r="F3404" s="31" t="s">
        <v>28</v>
      </c>
      <c r="G3404" s="31" t="s">
        <v>115</v>
      </c>
      <c r="H3404" s="31" t="s">
        <v>743</v>
      </c>
      <c r="I3404" s="31">
        <v>199</v>
      </c>
      <c r="J3404" s="31">
        <v>19294</v>
      </c>
      <c r="K3404" s="31">
        <v>10.314087281020001</v>
      </c>
      <c r="L3404" s="31" t="s">
        <v>1491</v>
      </c>
      <c r="M3404" s="31">
        <f t="shared" ref="M3404:M3467" si="134">K3404</f>
        <v>10.314087281020001</v>
      </c>
      <c r="N3404" s="31">
        <f t="shared" si="132"/>
        <v>0</v>
      </c>
    </row>
    <row r="3405" spans="1:14" x14ac:dyDescent="0.45">
      <c r="A3405" s="31" t="str">
        <f t="shared" si="133"/>
        <v>E08000002_CIN episodes for children aged 0-4 at 31st March 2019 with mental health of parent/someone else in household identified as a factor at CIN assessment (excluding looked after children)_Number</v>
      </c>
      <c r="B3405" s="31" t="s">
        <v>271</v>
      </c>
      <c r="C3405" s="31" t="s">
        <v>272</v>
      </c>
      <c r="D3405" s="31" t="s">
        <v>474</v>
      </c>
      <c r="E3405" s="31" t="s">
        <v>475</v>
      </c>
      <c r="F3405" s="31" t="s">
        <v>28</v>
      </c>
      <c r="G3405" s="31" t="s">
        <v>115</v>
      </c>
      <c r="H3405" s="31" t="s">
        <v>743</v>
      </c>
      <c r="I3405" s="31">
        <v>194</v>
      </c>
      <c r="J3405" s="31">
        <v>11819</v>
      </c>
      <c r="K3405" s="31">
        <v>16.414248244352301</v>
      </c>
      <c r="L3405" s="31" t="s">
        <v>790</v>
      </c>
      <c r="M3405" s="31">
        <f t="shared" si="134"/>
        <v>16.414248244352301</v>
      </c>
      <c r="N3405" s="31">
        <f t="shared" si="132"/>
        <v>0</v>
      </c>
    </row>
    <row r="3406" spans="1:14" x14ac:dyDescent="0.45">
      <c r="A3406" s="31" t="str">
        <f t="shared" si="133"/>
        <v>E08000003_CIN episodes for children aged 0-4 at 31st March 2019 with mental health of parent/someone else in household identified as a factor at CIN assessment (excluding looked after children)_Number</v>
      </c>
      <c r="B3406" s="31" t="s">
        <v>349</v>
      </c>
      <c r="C3406" s="31" t="s">
        <v>350</v>
      </c>
      <c r="D3406" s="31" t="s">
        <v>474</v>
      </c>
      <c r="E3406" s="31" t="s">
        <v>475</v>
      </c>
      <c r="F3406" s="31" t="s">
        <v>28</v>
      </c>
      <c r="G3406" s="31" t="s">
        <v>115</v>
      </c>
      <c r="H3406" s="31" t="s">
        <v>743</v>
      </c>
      <c r="I3406" s="31">
        <v>500</v>
      </c>
      <c r="J3406" s="31">
        <v>37768</v>
      </c>
      <c r="K3406" s="31">
        <v>13.2387206100402</v>
      </c>
      <c r="L3406" s="31" t="s">
        <v>1584</v>
      </c>
      <c r="M3406" s="31">
        <f t="shared" si="134"/>
        <v>13.2387206100402</v>
      </c>
      <c r="N3406" s="31">
        <f t="shared" si="132"/>
        <v>0</v>
      </c>
    </row>
    <row r="3407" spans="1:14" x14ac:dyDescent="0.45">
      <c r="A3407" s="31" t="str">
        <f t="shared" si="133"/>
        <v>E08000004_CIN episodes for children aged 0-4 at 31st March 2019 with mental health of parent/someone else in household identified as a factor at CIN assessment (excluding looked after children)_Number</v>
      </c>
      <c r="B3407" s="31" t="s">
        <v>375</v>
      </c>
      <c r="C3407" s="31" t="s">
        <v>376</v>
      </c>
      <c r="D3407" s="31" t="s">
        <v>474</v>
      </c>
      <c r="E3407" s="31" t="s">
        <v>475</v>
      </c>
      <c r="F3407" s="31" t="s">
        <v>28</v>
      </c>
      <c r="G3407" s="31" t="s">
        <v>115</v>
      </c>
      <c r="H3407" s="31" t="s">
        <v>743</v>
      </c>
      <c r="I3407" s="31">
        <v>208</v>
      </c>
      <c r="J3407" s="31">
        <v>16792</v>
      </c>
      <c r="K3407" s="31">
        <v>12.3868508813721</v>
      </c>
      <c r="L3407" s="31" t="s">
        <v>1585</v>
      </c>
      <c r="M3407" s="31">
        <f t="shared" si="134"/>
        <v>12.3868508813721</v>
      </c>
      <c r="N3407" s="31">
        <f t="shared" si="132"/>
        <v>0</v>
      </c>
    </row>
    <row r="3408" spans="1:14" x14ac:dyDescent="0.45">
      <c r="A3408" s="31" t="str">
        <f t="shared" si="133"/>
        <v>E08000005_CIN episodes for children aged 0-4 at 31st March 2019 with mental health of parent/someone else in household identified as a factor at CIN assessment (excluding looked after children)_Number</v>
      </c>
      <c r="B3408" s="31" t="s">
        <v>391</v>
      </c>
      <c r="C3408" s="31" t="s">
        <v>392</v>
      </c>
      <c r="D3408" s="31" t="s">
        <v>474</v>
      </c>
      <c r="E3408" s="31" t="s">
        <v>475</v>
      </c>
      <c r="F3408" s="31" t="s">
        <v>28</v>
      </c>
      <c r="G3408" s="31" t="s">
        <v>115</v>
      </c>
      <c r="H3408" s="31" t="s">
        <v>743</v>
      </c>
      <c r="I3408" s="31">
        <v>254</v>
      </c>
      <c r="J3408" s="31">
        <v>15123</v>
      </c>
      <c r="K3408" s="31">
        <v>16.7956093367718</v>
      </c>
      <c r="L3408" s="31" t="s">
        <v>1586</v>
      </c>
      <c r="M3408" s="31">
        <f t="shared" si="134"/>
        <v>16.7956093367718</v>
      </c>
      <c r="N3408" s="31">
        <f t="shared" si="132"/>
        <v>0</v>
      </c>
    </row>
    <row r="3409" spans="1:14" x14ac:dyDescent="0.45">
      <c r="A3409" s="31" t="str">
        <f t="shared" si="133"/>
        <v>E08000006_CIN episodes for children aged 0-4 at 31st March 2019 with mental health of parent/someone else in household identified as a factor at CIN assessment (excluding looked after children)_Number</v>
      </c>
      <c r="B3409" s="31" t="s">
        <v>395</v>
      </c>
      <c r="C3409" s="31" t="s">
        <v>396</v>
      </c>
      <c r="D3409" s="31" t="s">
        <v>474</v>
      </c>
      <c r="E3409" s="31" t="s">
        <v>475</v>
      </c>
      <c r="F3409" s="31" t="s">
        <v>28</v>
      </c>
      <c r="G3409" s="31" t="s">
        <v>115</v>
      </c>
      <c r="H3409" s="31" t="s">
        <v>743</v>
      </c>
      <c r="I3409" s="31">
        <v>372</v>
      </c>
      <c r="J3409" s="31">
        <v>17614</v>
      </c>
      <c r="K3409" s="31">
        <v>21.119563983195199</v>
      </c>
      <c r="L3409" s="31" t="s">
        <v>1501</v>
      </c>
      <c r="M3409" s="31">
        <f t="shared" si="134"/>
        <v>21.119563983195199</v>
      </c>
      <c r="N3409" s="31">
        <f t="shared" si="132"/>
        <v>0</v>
      </c>
    </row>
    <row r="3410" spans="1:14" x14ac:dyDescent="0.45">
      <c r="A3410" s="31" t="str">
        <f t="shared" si="133"/>
        <v>E08000007_CIN episodes for children aged 0-4 at 31st March 2019 with mental health of parent/someone else in household identified as a factor at CIN assessment (excluding looked after children)_Number</v>
      </c>
      <c r="B3410" s="31" t="s">
        <v>420</v>
      </c>
      <c r="C3410" s="31" t="s">
        <v>421</v>
      </c>
      <c r="D3410" s="31" t="s">
        <v>474</v>
      </c>
      <c r="E3410" s="31" t="s">
        <v>475</v>
      </c>
      <c r="F3410" s="31" t="s">
        <v>28</v>
      </c>
      <c r="G3410" s="31" t="s">
        <v>115</v>
      </c>
      <c r="H3410" s="31" t="s">
        <v>743</v>
      </c>
      <c r="I3410" s="31">
        <v>149</v>
      </c>
      <c r="J3410" s="31">
        <v>17631</v>
      </c>
      <c r="K3410" s="31">
        <v>8.4510237649594497</v>
      </c>
      <c r="L3410" s="31" t="s">
        <v>1566</v>
      </c>
      <c r="M3410" s="31">
        <f t="shared" si="134"/>
        <v>8.4510237649594497</v>
      </c>
      <c r="N3410" s="31">
        <f t="shared" si="132"/>
        <v>0</v>
      </c>
    </row>
    <row r="3411" spans="1:14" x14ac:dyDescent="0.45">
      <c r="A3411" s="31" t="str">
        <f t="shared" si="133"/>
        <v>E08000008_CIN episodes for children aged 0-4 at 31st March 2019 with mental health of parent/someone else in household identified as a factor at CIN assessment (excluding looked after children)_Number</v>
      </c>
      <c r="B3411" s="31" t="s">
        <v>436</v>
      </c>
      <c r="C3411" s="31" t="s">
        <v>437</v>
      </c>
      <c r="D3411" s="31" t="s">
        <v>474</v>
      </c>
      <c r="E3411" s="31" t="s">
        <v>475</v>
      </c>
      <c r="F3411" s="31" t="s">
        <v>28</v>
      </c>
      <c r="G3411" s="31" t="s">
        <v>115</v>
      </c>
      <c r="H3411" s="31" t="s">
        <v>743</v>
      </c>
      <c r="I3411" s="31">
        <v>269</v>
      </c>
      <c r="J3411" s="31">
        <v>14500</v>
      </c>
      <c r="K3411" s="31">
        <v>18.551724137931</v>
      </c>
      <c r="L3411" s="31" t="s">
        <v>1550</v>
      </c>
      <c r="M3411" s="31">
        <f t="shared" si="134"/>
        <v>18.551724137931</v>
      </c>
      <c r="N3411" s="31">
        <f t="shared" si="132"/>
        <v>0</v>
      </c>
    </row>
    <row r="3412" spans="1:14" x14ac:dyDescent="0.45">
      <c r="A3412" s="31" t="str">
        <f t="shared" si="133"/>
        <v>E08000009_CIN episodes for children aged 0-4 at 31st March 2019 with mental health of parent/someone else in household identified as a factor at CIN assessment (excluding looked after children)_Number</v>
      </c>
      <c r="B3412" s="31" t="s">
        <v>442</v>
      </c>
      <c r="C3412" s="31" t="s">
        <v>443</v>
      </c>
      <c r="D3412" s="31" t="s">
        <v>474</v>
      </c>
      <c r="E3412" s="31" t="s">
        <v>475</v>
      </c>
      <c r="F3412" s="31" t="s">
        <v>28</v>
      </c>
      <c r="G3412" s="31" t="s">
        <v>115</v>
      </c>
      <c r="H3412" s="31" t="s">
        <v>743</v>
      </c>
      <c r="I3412" s="31">
        <v>88</v>
      </c>
      <c r="J3412" s="31">
        <v>14701</v>
      </c>
      <c r="K3412" s="31">
        <v>5.9859873477994698</v>
      </c>
      <c r="L3412" s="31" t="s">
        <v>1578</v>
      </c>
      <c r="M3412" s="31">
        <f t="shared" si="134"/>
        <v>5.9859873477994698</v>
      </c>
      <c r="N3412" s="31">
        <f t="shared" si="132"/>
        <v>0</v>
      </c>
    </row>
    <row r="3413" spans="1:14" x14ac:dyDescent="0.45">
      <c r="A3413" s="31" t="str">
        <f t="shared" si="133"/>
        <v>E08000010_CIN episodes for children aged 0-4 at 31st March 2019 with mental health of parent/someone else in household identified as a factor at CIN assessment (excluding looked after children)_Number</v>
      </c>
      <c r="B3413" s="31" t="s">
        <v>460</v>
      </c>
      <c r="C3413" s="31" t="s">
        <v>461</v>
      </c>
      <c r="D3413" s="31" t="s">
        <v>474</v>
      </c>
      <c r="E3413" s="31" t="s">
        <v>475</v>
      </c>
      <c r="F3413" s="31" t="s">
        <v>28</v>
      </c>
      <c r="G3413" s="31" t="s">
        <v>115</v>
      </c>
      <c r="H3413" s="31" t="s">
        <v>743</v>
      </c>
      <c r="I3413" s="31">
        <v>327</v>
      </c>
      <c r="J3413" s="31">
        <v>18450</v>
      </c>
      <c r="K3413" s="31">
        <v>17.7235772357724</v>
      </c>
      <c r="L3413" s="31" t="s">
        <v>1587</v>
      </c>
      <c r="M3413" s="31">
        <f t="shared" si="134"/>
        <v>17.7235772357724</v>
      </c>
      <c r="N3413" s="31">
        <f t="shared" si="132"/>
        <v>0</v>
      </c>
    </row>
    <row r="3414" spans="1:14" x14ac:dyDescent="0.45">
      <c r="A3414" s="31" t="str">
        <f t="shared" si="133"/>
        <v>E08000016_CIN episodes for children aged 0-4 at 31st March 2019 with mental health of parent/someone else in household identified as a factor at CIN assessment (excluding looked after children)_Number</v>
      </c>
      <c r="B3414" s="31" t="s">
        <v>236</v>
      </c>
      <c r="C3414" s="31" t="s">
        <v>237</v>
      </c>
      <c r="D3414" s="31" t="s">
        <v>474</v>
      </c>
      <c r="E3414" s="31" t="s">
        <v>475</v>
      </c>
      <c r="F3414" s="31" t="s">
        <v>28</v>
      </c>
      <c r="G3414" s="31" t="s">
        <v>115</v>
      </c>
      <c r="H3414" s="31" t="s">
        <v>743</v>
      </c>
      <c r="I3414" s="31">
        <v>124</v>
      </c>
      <c r="J3414" s="31">
        <v>14227</v>
      </c>
      <c r="K3414" s="31">
        <v>8.7158220285372892</v>
      </c>
      <c r="L3414" s="31" t="s">
        <v>1539</v>
      </c>
      <c r="M3414" s="31">
        <f t="shared" si="134"/>
        <v>8.7158220285372892</v>
      </c>
      <c r="N3414" s="31">
        <f t="shared" si="132"/>
        <v>0</v>
      </c>
    </row>
    <row r="3415" spans="1:14" x14ac:dyDescent="0.45">
      <c r="A3415" s="31" t="str">
        <f t="shared" si="133"/>
        <v>E08000017_CIN episodes for children aged 0-4 at 31st March 2019 with mental health of parent/someone else in household identified as a factor at CIN assessment (excluding looked after children)_Number</v>
      </c>
      <c r="B3415" s="31" t="s">
        <v>293</v>
      </c>
      <c r="C3415" s="31" t="s">
        <v>294</v>
      </c>
      <c r="D3415" s="31" t="s">
        <v>474</v>
      </c>
      <c r="E3415" s="31" t="s">
        <v>475</v>
      </c>
      <c r="F3415" s="31" t="s">
        <v>28</v>
      </c>
      <c r="G3415" s="31" t="s">
        <v>115</v>
      </c>
      <c r="H3415" s="31" t="s">
        <v>743</v>
      </c>
      <c r="I3415" s="31">
        <v>317</v>
      </c>
      <c r="J3415" s="31">
        <v>18267</v>
      </c>
      <c r="K3415" s="31">
        <v>17.353697925220299</v>
      </c>
      <c r="L3415" s="31" t="s">
        <v>1547</v>
      </c>
      <c r="M3415" s="31">
        <f t="shared" si="134"/>
        <v>17.353697925220299</v>
      </c>
      <c r="N3415" s="31">
        <f t="shared" si="132"/>
        <v>0</v>
      </c>
    </row>
    <row r="3416" spans="1:14" x14ac:dyDescent="0.45">
      <c r="A3416" s="31" t="str">
        <f t="shared" si="133"/>
        <v>E08000018_CIN episodes for children aged 0-4 at 31st March 2019 with mental health of parent/someone else in household identified as a factor at CIN assessment (excluding looked after children)_Number</v>
      </c>
      <c r="B3416" s="31" t="s">
        <v>393</v>
      </c>
      <c r="C3416" s="31" t="s">
        <v>394</v>
      </c>
      <c r="D3416" s="31" t="s">
        <v>474</v>
      </c>
      <c r="E3416" s="31" t="s">
        <v>475</v>
      </c>
      <c r="F3416" s="31" t="s">
        <v>28</v>
      </c>
      <c r="G3416" s="31" t="s">
        <v>115</v>
      </c>
      <c r="H3416" s="31" t="s">
        <v>743</v>
      </c>
      <c r="I3416" s="31">
        <v>339</v>
      </c>
      <c r="J3416" s="31">
        <v>15832</v>
      </c>
      <c r="K3416" s="31">
        <v>21.412329459322901</v>
      </c>
      <c r="L3416" s="31" t="s">
        <v>1519</v>
      </c>
      <c r="M3416" s="31">
        <f t="shared" si="134"/>
        <v>21.412329459322901</v>
      </c>
      <c r="N3416" s="31">
        <f t="shared" si="132"/>
        <v>0</v>
      </c>
    </row>
    <row r="3417" spans="1:14" x14ac:dyDescent="0.45">
      <c r="A3417" s="31" t="str">
        <f t="shared" si="133"/>
        <v>E08000019_CIN episodes for children aged 0-4 at 31st March 2019 with mental health of parent/someone else in household identified as a factor at CIN assessment (excluding looked after children)_Number</v>
      </c>
      <c r="B3417" s="31" t="s">
        <v>401</v>
      </c>
      <c r="C3417" s="31" t="s">
        <v>402</v>
      </c>
      <c r="D3417" s="31" t="s">
        <v>474</v>
      </c>
      <c r="E3417" s="31" t="s">
        <v>475</v>
      </c>
      <c r="F3417" s="31" t="s">
        <v>28</v>
      </c>
      <c r="G3417" s="31" t="s">
        <v>115</v>
      </c>
      <c r="H3417" s="31" t="s">
        <v>743</v>
      </c>
      <c r="I3417" s="31">
        <v>424</v>
      </c>
      <c r="J3417" s="31">
        <v>32700</v>
      </c>
      <c r="K3417" s="31">
        <v>12.9663608562691</v>
      </c>
      <c r="L3417" s="31" t="s">
        <v>1509</v>
      </c>
      <c r="M3417" s="31">
        <f t="shared" si="134"/>
        <v>12.9663608562691</v>
      </c>
      <c r="N3417" s="31">
        <f t="shared" si="132"/>
        <v>0</v>
      </c>
    </row>
    <row r="3418" spans="1:14" x14ac:dyDescent="0.45">
      <c r="A3418" s="31" t="str">
        <f t="shared" si="133"/>
        <v>E08000032_CIN episodes for children aged 0-4 at 31st March 2019 with mental health of parent/someone else in household identified as a factor at CIN assessment (excluding looked after children)_Number</v>
      </c>
      <c r="B3418" s="31" t="s">
        <v>259</v>
      </c>
      <c r="C3418" s="31" t="s">
        <v>260</v>
      </c>
      <c r="D3418" s="31" t="s">
        <v>474</v>
      </c>
      <c r="E3418" s="31" t="s">
        <v>475</v>
      </c>
      <c r="F3418" s="31" t="s">
        <v>28</v>
      </c>
      <c r="G3418" s="31" t="s">
        <v>115</v>
      </c>
      <c r="H3418" s="31" t="s">
        <v>743</v>
      </c>
      <c r="I3418" s="31">
        <v>385</v>
      </c>
      <c r="J3418" s="31">
        <v>39705</v>
      </c>
      <c r="K3418" s="31">
        <v>9.6965117743357307</v>
      </c>
      <c r="L3418" s="31" t="s">
        <v>1588</v>
      </c>
      <c r="M3418" s="31">
        <f t="shared" si="134"/>
        <v>9.6965117743357307</v>
      </c>
      <c r="N3418" s="31">
        <f t="shared" si="132"/>
        <v>0</v>
      </c>
    </row>
    <row r="3419" spans="1:14" x14ac:dyDescent="0.45">
      <c r="A3419" s="31" t="str">
        <f t="shared" si="133"/>
        <v>E08000033_CIN episodes for children aged 0-4 at 31st March 2019 with mental health of parent/someone else in household identified as a factor at CIN assessment (excluding looked after children)_Number</v>
      </c>
      <c r="B3419" s="31" t="s">
        <v>273</v>
      </c>
      <c r="C3419" s="31" t="s">
        <v>274</v>
      </c>
      <c r="D3419" s="31" t="s">
        <v>474</v>
      </c>
      <c r="E3419" s="31" t="s">
        <v>475</v>
      </c>
      <c r="F3419" s="31" t="s">
        <v>28</v>
      </c>
      <c r="G3419" s="31" t="s">
        <v>115</v>
      </c>
      <c r="H3419" s="31" t="s">
        <v>743</v>
      </c>
      <c r="I3419" s="31">
        <v>263</v>
      </c>
      <c r="J3419" s="31">
        <v>12448</v>
      </c>
      <c r="K3419" s="31">
        <v>21.127892030848301</v>
      </c>
      <c r="L3419" s="31" t="s">
        <v>1501</v>
      </c>
      <c r="M3419" s="31">
        <f t="shared" si="134"/>
        <v>21.127892030848301</v>
      </c>
      <c r="N3419" s="31">
        <f t="shared" si="132"/>
        <v>0</v>
      </c>
    </row>
    <row r="3420" spans="1:14" x14ac:dyDescent="0.45">
      <c r="A3420" s="31" t="str">
        <f t="shared" si="133"/>
        <v>E08000034_CIN episodes for children aged 0-4 at 31st March 2019 with mental health of parent/someone else in household identified as a factor at CIN assessment (excluding looked after children)_Number</v>
      </c>
      <c r="B3420" s="31" t="s">
        <v>331</v>
      </c>
      <c r="C3420" s="31" t="s">
        <v>332</v>
      </c>
      <c r="D3420" s="31" t="s">
        <v>474</v>
      </c>
      <c r="E3420" s="31" t="s">
        <v>475</v>
      </c>
      <c r="F3420" s="31" t="s">
        <v>28</v>
      </c>
      <c r="G3420" s="31" t="s">
        <v>115</v>
      </c>
      <c r="H3420" s="31" t="s">
        <v>743</v>
      </c>
      <c r="I3420" s="31">
        <v>205</v>
      </c>
      <c r="J3420" s="31">
        <v>27446</v>
      </c>
      <c r="K3420" s="31">
        <v>7.4692122713692299</v>
      </c>
      <c r="L3420" s="31" t="s">
        <v>1535</v>
      </c>
      <c r="M3420" s="31">
        <f t="shared" si="134"/>
        <v>7.4692122713692299</v>
      </c>
      <c r="N3420" s="31">
        <f t="shared" si="132"/>
        <v>0</v>
      </c>
    </row>
    <row r="3421" spans="1:14" x14ac:dyDescent="0.45">
      <c r="A3421" s="31" t="str">
        <f t="shared" si="133"/>
        <v>E08000035_CIN episodes for children aged 0-4 at 31st March 2019 with mental health of parent/someone else in household identified as a factor at CIN assessment (excluding looked after children)_Number</v>
      </c>
      <c r="B3421" s="31" t="s">
        <v>339</v>
      </c>
      <c r="C3421" s="31" t="s">
        <v>340</v>
      </c>
      <c r="D3421" s="31" t="s">
        <v>474</v>
      </c>
      <c r="E3421" s="31" t="s">
        <v>475</v>
      </c>
      <c r="F3421" s="31" t="s">
        <v>28</v>
      </c>
      <c r="G3421" s="31" t="s">
        <v>115</v>
      </c>
      <c r="H3421" s="31" t="s">
        <v>743</v>
      </c>
      <c r="I3421" s="31">
        <v>256</v>
      </c>
      <c r="J3421" s="31">
        <v>50495</v>
      </c>
      <c r="K3421" s="31">
        <v>5.0698088919695001</v>
      </c>
      <c r="L3421" s="31" t="s">
        <v>1573</v>
      </c>
      <c r="M3421" s="31">
        <f t="shared" si="134"/>
        <v>5.0698088919695001</v>
      </c>
      <c r="N3421" s="31">
        <f t="shared" si="132"/>
        <v>0</v>
      </c>
    </row>
    <row r="3422" spans="1:14" x14ac:dyDescent="0.45">
      <c r="A3422" s="31" t="str">
        <f t="shared" si="133"/>
        <v>E08000036_CIN episodes for children aged 0-4 at 31st March 2019 with mental health of parent/someone else in household identified as a factor at CIN assessment (excluding looked after children)_Number</v>
      </c>
      <c r="B3422" s="31" t="s">
        <v>444</v>
      </c>
      <c r="C3422" s="31" t="s">
        <v>445</v>
      </c>
      <c r="D3422" s="31" t="s">
        <v>474</v>
      </c>
      <c r="E3422" s="31" t="s">
        <v>475</v>
      </c>
      <c r="F3422" s="31" t="s">
        <v>28</v>
      </c>
      <c r="G3422" s="31" t="s">
        <v>115</v>
      </c>
      <c r="H3422" s="31" t="s">
        <v>743</v>
      </c>
      <c r="I3422" s="31">
        <v>178</v>
      </c>
      <c r="J3422" s="31">
        <v>21149</v>
      </c>
      <c r="K3422" s="31">
        <v>8.4164735921320197</v>
      </c>
      <c r="L3422" s="31" t="s">
        <v>1589</v>
      </c>
      <c r="M3422" s="31">
        <f t="shared" si="134"/>
        <v>8.4164735921320197</v>
      </c>
      <c r="N3422" s="31">
        <f t="shared" si="132"/>
        <v>0</v>
      </c>
    </row>
    <row r="3423" spans="1:14" x14ac:dyDescent="0.45">
      <c r="A3423" s="31" t="str">
        <f t="shared" si="133"/>
        <v>E08000020_CIN episodes for children aged 0-4 at 31st March 2019 with mental health of parent/someone else in household identified as a factor at CIN assessment (excluding looked after children)_Number</v>
      </c>
      <c r="B3423" s="31" t="s">
        <v>305</v>
      </c>
      <c r="C3423" s="31" t="s">
        <v>306</v>
      </c>
      <c r="D3423" s="31" t="s">
        <v>474</v>
      </c>
      <c r="E3423" s="31" t="s">
        <v>475</v>
      </c>
      <c r="F3423" s="31" t="s">
        <v>28</v>
      </c>
      <c r="G3423" s="31" t="s">
        <v>115</v>
      </c>
      <c r="H3423" s="31" t="s">
        <v>743</v>
      </c>
      <c r="I3423" s="31">
        <v>169</v>
      </c>
      <c r="J3423" s="31">
        <v>10857</v>
      </c>
      <c r="K3423" s="31">
        <v>15.5659942893985</v>
      </c>
      <c r="L3423" s="31" t="s">
        <v>1581</v>
      </c>
      <c r="M3423" s="31">
        <f t="shared" si="134"/>
        <v>15.5659942893985</v>
      </c>
      <c r="N3423" s="31">
        <f t="shared" si="132"/>
        <v>0</v>
      </c>
    </row>
    <row r="3424" spans="1:14" x14ac:dyDescent="0.45">
      <c r="A3424" s="31" t="str">
        <f t="shared" si="133"/>
        <v>E08000021_CIN episodes for children aged 0-4 at 31st March 2019 with mental health of parent/someone else in household identified as a factor at CIN assessment (excluding looked after children)_Number</v>
      </c>
      <c r="B3424" s="31" t="s">
        <v>357</v>
      </c>
      <c r="C3424" s="31" t="s">
        <v>358</v>
      </c>
      <c r="D3424" s="31" t="s">
        <v>474</v>
      </c>
      <c r="E3424" s="31" t="s">
        <v>475</v>
      </c>
      <c r="F3424" s="31" t="s">
        <v>28</v>
      </c>
      <c r="G3424" s="31" t="s">
        <v>115</v>
      </c>
      <c r="H3424" s="31" t="s">
        <v>743</v>
      </c>
      <c r="I3424" s="31">
        <v>359</v>
      </c>
      <c r="J3424" s="31">
        <v>16630</v>
      </c>
      <c r="K3424" s="31">
        <v>21.587492483463599</v>
      </c>
      <c r="L3424" s="31" t="s">
        <v>1590</v>
      </c>
      <c r="M3424" s="31">
        <f t="shared" si="134"/>
        <v>21.587492483463599</v>
      </c>
      <c r="N3424" s="31">
        <f t="shared" si="132"/>
        <v>0</v>
      </c>
    </row>
    <row r="3425" spans="1:14" x14ac:dyDescent="0.45">
      <c r="A3425" s="31" t="str">
        <f t="shared" si="133"/>
        <v>E08000022_CIN episodes for children aged 0-4 at 31st March 2019 with mental health of parent/someone else in household identified as a factor at CIN assessment (excluding looked after children)_Number</v>
      </c>
      <c r="B3425" s="31" t="s">
        <v>524</v>
      </c>
      <c r="C3425" s="31" t="s">
        <v>525</v>
      </c>
      <c r="D3425" s="31" t="s">
        <v>474</v>
      </c>
      <c r="E3425" s="31" t="s">
        <v>475</v>
      </c>
      <c r="F3425" s="31" t="s">
        <v>28</v>
      </c>
      <c r="G3425" s="31" t="s">
        <v>115</v>
      </c>
      <c r="H3425" s="31" t="s">
        <v>743</v>
      </c>
      <c r="I3425" s="31">
        <v>123</v>
      </c>
      <c r="J3425" s="31">
        <v>11471</v>
      </c>
      <c r="K3425" s="31">
        <v>10.722692005928</v>
      </c>
      <c r="L3425" s="31" t="s">
        <v>1554</v>
      </c>
      <c r="M3425" s="31">
        <f t="shared" si="134"/>
        <v>10.722692005928</v>
      </c>
      <c r="N3425" s="31">
        <f t="shared" si="132"/>
        <v>0</v>
      </c>
    </row>
    <row r="3426" spans="1:14" x14ac:dyDescent="0.45">
      <c r="A3426" s="31" t="str">
        <f t="shared" si="133"/>
        <v>E08000023_CIN episodes for children aged 0-4 at 31st March 2019 with mental health of parent/someone else in household identified as a factor at CIN assessment (excluding looked after children)_Number</v>
      </c>
      <c r="B3426" s="31" t="s">
        <v>410</v>
      </c>
      <c r="C3426" s="31" t="s">
        <v>411</v>
      </c>
      <c r="D3426" s="31" t="s">
        <v>474</v>
      </c>
      <c r="E3426" s="31" t="s">
        <v>475</v>
      </c>
      <c r="F3426" s="31" t="s">
        <v>28</v>
      </c>
      <c r="G3426" s="31" t="s">
        <v>115</v>
      </c>
      <c r="H3426" s="31" t="s">
        <v>743</v>
      </c>
      <c r="I3426" s="31">
        <v>140</v>
      </c>
      <c r="J3426" s="31">
        <v>8359</v>
      </c>
      <c r="K3426" s="31">
        <v>16.748414882162901</v>
      </c>
      <c r="L3426" s="31" t="s">
        <v>1591</v>
      </c>
      <c r="M3426" s="31">
        <f t="shared" si="134"/>
        <v>16.748414882162901</v>
      </c>
      <c r="N3426" s="31">
        <f t="shared" si="132"/>
        <v>0</v>
      </c>
    </row>
    <row r="3427" spans="1:14" x14ac:dyDescent="0.45">
      <c r="A3427" s="31" t="str">
        <f t="shared" si="133"/>
        <v>E08000024_CIN episodes for children aged 0-4 at 31st March 2019 with mental health of parent/someone else in household identified as a factor at CIN assessment (excluding looked after children)_Number</v>
      </c>
      <c r="B3427" s="31" t="s">
        <v>428</v>
      </c>
      <c r="C3427" s="31" t="s">
        <v>429</v>
      </c>
      <c r="D3427" s="31" t="s">
        <v>474</v>
      </c>
      <c r="E3427" s="31" t="s">
        <v>475</v>
      </c>
      <c r="F3427" s="31" t="s">
        <v>28</v>
      </c>
      <c r="G3427" s="31" t="s">
        <v>115</v>
      </c>
      <c r="H3427" s="31" t="s">
        <v>743</v>
      </c>
      <c r="I3427" s="31">
        <v>270</v>
      </c>
      <c r="J3427" s="31">
        <v>14954</v>
      </c>
      <c r="K3427" s="31">
        <v>18.0553698007222</v>
      </c>
      <c r="L3427" s="31" t="s">
        <v>1496</v>
      </c>
      <c r="M3427" s="31">
        <f t="shared" si="134"/>
        <v>18.0553698007222</v>
      </c>
      <c r="N3427" s="31">
        <f t="shared" si="132"/>
        <v>0</v>
      </c>
    </row>
    <row r="3428" spans="1:14" x14ac:dyDescent="0.45">
      <c r="A3428" s="31" t="str">
        <f t="shared" si="133"/>
        <v>E06000053_CIN episodes for children aged 0-4 at 31st March 2019 with mental health of parent/someone else in household identified as a factor at CIN assessment (excluding looked after children)_Number</v>
      </c>
      <c r="B3428" s="31" t="s">
        <v>550</v>
      </c>
      <c r="C3428" s="31" t="s">
        <v>551</v>
      </c>
      <c r="D3428" s="31" t="s">
        <v>474</v>
      </c>
      <c r="E3428" s="31" t="s">
        <v>475</v>
      </c>
      <c r="F3428" s="31" t="s">
        <v>28</v>
      </c>
      <c r="G3428" s="31" t="s">
        <v>115</v>
      </c>
      <c r="H3428" s="31" t="s">
        <v>743</v>
      </c>
      <c r="I3428" s="31">
        <v>0</v>
      </c>
      <c r="J3428" s="31">
        <v>101</v>
      </c>
      <c r="K3428" s="31">
        <v>0</v>
      </c>
      <c r="L3428" s="31" t="s">
        <v>1520</v>
      </c>
      <c r="M3428" s="31">
        <f t="shared" si="134"/>
        <v>0</v>
      </c>
      <c r="N3428" s="31">
        <f t="shared" si="132"/>
        <v>1</v>
      </c>
    </row>
    <row r="3429" spans="1:14" x14ac:dyDescent="0.45">
      <c r="A3429" s="31" t="str">
        <f t="shared" si="133"/>
        <v>E06000022_CIN episodes for children aged 0-4 at 31st March 2019 with mental health of parent/someone else in household identified as a factor at CIN assessment (excluding looked after children)_Number</v>
      </c>
      <c r="B3429" s="31" t="s">
        <v>238</v>
      </c>
      <c r="C3429" s="31" t="s">
        <v>239</v>
      </c>
      <c r="D3429" s="31" t="s">
        <v>474</v>
      </c>
      <c r="E3429" s="31" t="s">
        <v>475</v>
      </c>
      <c r="F3429" s="31" t="s">
        <v>28</v>
      </c>
      <c r="G3429" s="31" t="s">
        <v>115</v>
      </c>
      <c r="H3429" s="31" t="s">
        <v>743</v>
      </c>
      <c r="I3429" s="31">
        <v>58</v>
      </c>
      <c r="J3429" s="31">
        <v>9426</v>
      </c>
      <c r="K3429" s="31">
        <v>6.1531932951410999</v>
      </c>
      <c r="L3429" s="31" t="s">
        <v>1592</v>
      </c>
      <c r="M3429" s="31">
        <f t="shared" si="134"/>
        <v>6.1531932951410999</v>
      </c>
      <c r="N3429" s="31">
        <f t="shared" si="132"/>
        <v>0</v>
      </c>
    </row>
    <row r="3430" spans="1:14" x14ac:dyDescent="0.45">
      <c r="A3430" s="31" t="str">
        <f t="shared" si="133"/>
        <v>E06000023_CIN episodes for children aged 0-4 at 31st March 2019 with mental health of parent/someone else in household identified as a factor at CIN assessment (excluding looked after children)_Number</v>
      </c>
      <c r="B3430" s="31" t="s">
        <v>265</v>
      </c>
      <c r="C3430" s="31" t="s">
        <v>266</v>
      </c>
      <c r="D3430" s="31" t="s">
        <v>474</v>
      </c>
      <c r="E3430" s="31" t="s">
        <v>475</v>
      </c>
      <c r="F3430" s="31" t="s">
        <v>28</v>
      </c>
      <c r="G3430" s="31" t="s">
        <v>115</v>
      </c>
      <c r="H3430" s="31" t="s">
        <v>743</v>
      </c>
      <c r="I3430" s="31">
        <v>442</v>
      </c>
      <c r="J3430" s="31">
        <v>28994</v>
      </c>
      <c r="K3430" s="31">
        <v>15.244533351727901</v>
      </c>
      <c r="L3430" s="31" t="s">
        <v>1593</v>
      </c>
      <c r="M3430" s="31">
        <f t="shared" si="134"/>
        <v>15.244533351727901</v>
      </c>
      <c r="N3430" s="31">
        <f t="shared" si="132"/>
        <v>0</v>
      </c>
    </row>
    <row r="3431" spans="1:14" x14ac:dyDescent="0.45">
      <c r="A3431" s="31" t="str">
        <f t="shared" si="133"/>
        <v>E06000024_CIN episodes for children aged 0-4 at 31st March 2019 with mental health of parent/someone else in household identified as a factor at CIN assessment (excluding looked after children)_Number</v>
      </c>
      <c r="B3431" s="31" t="s">
        <v>367</v>
      </c>
      <c r="C3431" s="31" t="s">
        <v>368</v>
      </c>
      <c r="D3431" s="31" t="s">
        <v>474</v>
      </c>
      <c r="E3431" s="31" t="s">
        <v>475</v>
      </c>
      <c r="F3431" s="31" t="s">
        <v>28</v>
      </c>
      <c r="G3431" s="31" t="s">
        <v>115</v>
      </c>
      <c r="H3431" s="31" t="s">
        <v>743</v>
      </c>
      <c r="I3431" s="31">
        <v>144</v>
      </c>
      <c r="J3431" s="31">
        <v>11491</v>
      </c>
      <c r="K3431" s="31">
        <v>12.531546427639</v>
      </c>
      <c r="L3431" s="31" t="s">
        <v>1564</v>
      </c>
      <c r="M3431" s="31">
        <f t="shared" si="134"/>
        <v>12.531546427639</v>
      </c>
      <c r="N3431" s="31">
        <f t="shared" si="132"/>
        <v>0</v>
      </c>
    </row>
    <row r="3432" spans="1:14" x14ac:dyDescent="0.45">
      <c r="A3432" s="31" t="str">
        <f t="shared" si="133"/>
        <v>E06000025_CIN episodes for children aged 0-4 at 31st March 2019 with mental health of parent/someone else in household identified as a factor at CIN assessment (excluding looked after children)_Number</v>
      </c>
      <c r="B3432" s="31" t="s">
        <v>408</v>
      </c>
      <c r="C3432" s="31" t="s">
        <v>409</v>
      </c>
      <c r="D3432" s="31" t="s">
        <v>474</v>
      </c>
      <c r="E3432" s="31" t="s">
        <v>475</v>
      </c>
      <c r="F3432" s="31" t="s">
        <v>28</v>
      </c>
      <c r="G3432" s="31" t="s">
        <v>115</v>
      </c>
      <c r="H3432" s="31" t="s">
        <v>743</v>
      </c>
      <c r="I3432" s="31">
        <v>140</v>
      </c>
      <c r="J3432" s="31">
        <v>16325</v>
      </c>
      <c r="K3432" s="31">
        <v>8.5758039816232792</v>
      </c>
      <c r="L3432" s="31" t="s">
        <v>1594</v>
      </c>
      <c r="M3432" s="31">
        <f t="shared" si="134"/>
        <v>8.5758039816232792</v>
      </c>
      <c r="N3432" s="31">
        <f t="shared" si="132"/>
        <v>0</v>
      </c>
    </row>
    <row r="3433" spans="1:14" x14ac:dyDescent="0.45">
      <c r="A3433" s="31" t="str">
        <f t="shared" si="133"/>
        <v>E06000001_CIN episodes for children aged 0-4 at 31st March 2019 with mental health of parent/someone else in household identified as a factor at CIN assessment (excluding looked after children)_Number</v>
      </c>
      <c r="B3433" s="31" t="s">
        <v>313</v>
      </c>
      <c r="C3433" s="31" t="s">
        <v>314</v>
      </c>
      <c r="D3433" s="31" t="s">
        <v>474</v>
      </c>
      <c r="E3433" s="31" t="s">
        <v>475</v>
      </c>
      <c r="F3433" s="31" t="s">
        <v>28</v>
      </c>
      <c r="G3433" s="31" t="s">
        <v>115</v>
      </c>
      <c r="H3433" s="31" t="s">
        <v>743</v>
      </c>
      <c r="I3433" s="31">
        <v>118</v>
      </c>
      <c r="J3433" s="31">
        <v>5297</v>
      </c>
      <c r="K3433" s="31">
        <v>22.276760430432301</v>
      </c>
      <c r="L3433" s="31" t="s">
        <v>1526</v>
      </c>
      <c r="M3433" s="31">
        <f t="shared" si="134"/>
        <v>22.276760430432301</v>
      </c>
      <c r="N3433" s="31">
        <f t="shared" si="132"/>
        <v>0</v>
      </c>
    </row>
    <row r="3434" spans="1:14" x14ac:dyDescent="0.45">
      <c r="A3434" s="31" t="str">
        <f t="shared" si="133"/>
        <v>E06000002_CIN episodes for children aged 0-4 at 31st March 2019 with mental health of parent/someone else in household identified as a factor at CIN assessment (excluding looked after children)_Number</v>
      </c>
      <c r="B3434" s="31" t="s">
        <v>511</v>
      </c>
      <c r="C3434" s="31" t="s">
        <v>725</v>
      </c>
      <c r="D3434" s="31" t="s">
        <v>474</v>
      </c>
      <c r="E3434" s="31" t="s">
        <v>475</v>
      </c>
      <c r="F3434" s="31" t="s">
        <v>28</v>
      </c>
      <c r="G3434" s="31" t="s">
        <v>115</v>
      </c>
      <c r="H3434" s="31" t="s">
        <v>743</v>
      </c>
      <c r="I3434" s="31">
        <v>169</v>
      </c>
      <c r="J3434" s="31">
        <v>9657</v>
      </c>
      <c r="K3434" s="31">
        <v>17.500258879569198</v>
      </c>
      <c r="L3434" s="31" t="s">
        <v>1595</v>
      </c>
      <c r="M3434" s="31">
        <f t="shared" si="134"/>
        <v>17.500258879569198</v>
      </c>
      <c r="N3434" s="31">
        <f t="shared" si="132"/>
        <v>0</v>
      </c>
    </row>
    <row r="3435" spans="1:14" x14ac:dyDescent="0.45">
      <c r="A3435" s="31" t="str">
        <f t="shared" si="133"/>
        <v>E06000003_CIN episodes for children aged 0-4 at 31st March 2019 with mental health of parent/someone else in household identified as a factor at CIN assessment (excluding looked after children)_Number</v>
      </c>
      <c r="B3435" s="31" t="s">
        <v>387</v>
      </c>
      <c r="C3435" s="31" t="s">
        <v>388</v>
      </c>
      <c r="D3435" s="31" t="s">
        <v>474</v>
      </c>
      <c r="E3435" s="31" t="s">
        <v>475</v>
      </c>
      <c r="F3435" s="31" t="s">
        <v>28</v>
      </c>
      <c r="G3435" s="31" t="s">
        <v>115</v>
      </c>
      <c r="H3435" s="31" t="s">
        <v>743</v>
      </c>
      <c r="I3435" s="31">
        <v>151</v>
      </c>
      <c r="J3435" s="31">
        <v>7348</v>
      </c>
      <c r="K3435" s="31">
        <v>20.549809471965201</v>
      </c>
      <c r="L3435" s="31" t="s">
        <v>1596</v>
      </c>
      <c r="M3435" s="31">
        <f t="shared" si="134"/>
        <v>20.549809471965201</v>
      </c>
      <c r="N3435" s="31">
        <f t="shared" si="132"/>
        <v>0</v>
      </c>
    </row>
    <row r="3436" spans="1:14" x14ac:dyDescent="0.45">
      <c r="A3436" s="31" t="str">
        <f t="shared" si="133"/>
        <v>E06000004_CIN episodes for children aged 0-4 at 31st March 2019 with mental health of parent/someone else in household identified as a factor at CIN assessment (excluding looked after children)_Number</v>
      </c>
      <c r="B3436" s="31" t="s">
        <v>422</v>
      </c>
      <c r="C3436" s="31" t="s">
        <v>423</v>
      </c>
      <c r="D3436" s="31" t="s">
        <v>474</v>
      </c>
      <c r="E3436" s="31" t="s">
        <v>475</v>
      </c>
      <c r="F3436" s="31" t="s">
        <v>28</v>
      </c>
      <c r="G3436" s="31" t="s">
        <v>115</v>
      </c>
      <c r="H3436" s="31" t="s">
        <v>743</v>
      </c>
      <c r="I3436" s="31">
        <v>228</v>
      </c>
      <c r="J3436" s="31">
        <v>11648</v>
      </c>
      <c r="K3436" s="31">
        <v>19.5741758241758</v>
      </c>
      <c r="L3436" s="31" t="s">
        <v>1597</v>
      </c>
      <c r="M3436" s="31">
        <f t="shared" si="134"/>
        <v>19.5741758241758</v>
      </c>
      <c r="N3436" s="31">
        <f t="shared" si="132"/>
        <v>0</v>
      </c>
    </row>
    <row r="3437" spans="1:14" x14ac:dyDescent="0.45">
      <c r="A3437" s="31" t="str">
        <f t="shared" si="133"/>
        <v>E06000010_CIN episodes for children aged 0-4 at 31st March 2019 with mental health of parent/someone else in household identified as a factor at CIN assessment (excluding looked after children)_Number</v>
      </c>
      <c r="B3437" s="31" t="s">
        <v>329</v>
      </c>
      <c r="C3437" s="31" t="s">
        <v>330</v>
      </c>
      <c r="D3437" s="31" t="s">
        <v>474</v>
      </c>
      <c r="E3437" s="31" t="s">
        <v>475</v>
      </c>
      <c r="F3437" s="31" t="s">
        <v>28</v>
      </c>
      <c r="G3437" s="31" t="s">
        <v>115</v>
      </c>
      <c r="H3437" s="31" t="s">
        <v>743</v>
      </c>
      <c r="I3437" s="31">
        <v>205</v>
      </c>
      <c r="J3437" s="31">
        <v>17207</v>
      </c>
      <c r="K3437" s="31">
        <v>11.913756029522901</v>
      </c>
      <c r="L3437" s="31" t="s">
        <v>1542</v>
      </c>
      <c r="M3437" s="31">
        <f t="shared" si="134"/>
        <v>11.913756029522901</v>
      </c>
      <c r="N3437" s="31">
        <f t="shared" si="132"/>
        <v>0</v>
      </c>
    </row>
    <row r="3438" spans="1:14" x14ac:dyDescent="0.45">
      <c r="A3438" s="31" t="str">
        <f t="shared" si="133"/>
        <v>E06000011_CIN episodes for children aged 0-4 at 31st March 2019 with mental health of parent/someone else in household identified as a factor at CIN assessment (excluding looked after children)_Number</v>
      </c>
      <c r="B3438" s="31" t="s">
        <v>514</v>
      </c>
      <c r="C3438" s="31" t="s">
        <v>594</v>
      </c>
      <c r="D3438" s="31" t="s">
        <v>474</v>
      </c>
      <c r="E3438" s="31" t="s">
        <v>475</v>
      </c>
      <c r="F3438" s="31" t="s">
        <v>28</v>
      </c>
      <c r="G3438" s="31" t="s">
        <v>115</v>
      </c>
      <c r="H3438" s="31" t="s">
        <v>743</v>
      </c>
      <c r="I3438" s="31">
        <v>68</v>
      </c>
      <c r="J3438" s="31">
        <v>15572</v>
      </c>
      <c r="K3438" s="31">
        <v>4.3668122270742398</v>
      </c>
      <c r="L3438" s="31" t="s">
        <v>1570</v>
      </c>
      <c r="M3438" s="31">
        <f t="shared" si="134"/>
        <v>4.3668122270742398</v>
      </c>
      <c r="N3438" s="31">
        <f t="shared" si="132"/>
        <v>0</v>
      </c>
    </row>
    <row r="3439" spans="1:14" x14ac:dyDescent="0.45">
      <c r="A3439" s="31" t="str">
        <f t="shared" si="133"/>
        <v>E06000012_CIN episodes for children aged 0-4 at 31st March 2019 with mental health of parent/someone else in household identified as a factor at CIN assessment (excluding looked after children)_Number</v>
      </c>
      <c r="B3439" s="31" t="s">
        <v>363</v>
      </c>
      <c r="C3439" s="31" t="s">
        <v>364</v>
      </c>
      <c r="D3439" s="31" t="s">
        <v>474</v>
      </c>
      <c r="E3439" s="31" t="s">
        <v>475</v>
      </c>
      <c r="F3439" s="31" t="s">
        <v>28</v>
      </c>
      <c r="G3439" s="31" t="s">
        <v>115</v>
      </c>
      <c r="H3439" s="31" t="s">
        <v>743</v>
      </c>
      <c r="I3439" s="31">
        <v>67</v>
      </c>
      <c r="J3439" s="31">
        <v>9516</v>
      </c>
      <c r="K3439" s="31">
        <v>7.0407734342160602</v>
      </c>
      <c r="L3439" s="31" t="s">
        <v>1598</v>
      </c>
      <c r="M3439" s="31">
        <f t="shared" si="134"/>
        <v>7.0407734342160602</v>
      </c>
      <c r="N3439" s="31">
        <f t="shared" si="132"/>
        <v>0</v>
      </c>
    </row>
    <row r="3440" spans="1:14" x14ac:dyDescent="0.45">
      <c r="A3440" s="31" t="str">
        <f t="shared" si="133"/>
        <v>E06000013_CIN episodes for children aged 0-4 at 31st March 2019 with mental health of parent/someone else in household identified as a factor at CIN assessment (excluding looked after children)_Number</v>
      </c>
      <c r="B3440" s="31" t="s">
        <v>365</v>
      </c>
      <c r="C3440" s="31" t="s">
        <v>366</v>
      </c>
      <c r="D3440" s="31" t="s">
        <v>474</v>
      </c>
      <c r="E3440" s="31" t="s">
        <v>475</v>
      </c>
      <c r="F3440" s="31" t="s">
        <v>28</v>
      </c>
      <c r="G3440" s="31" t="s">
        <v>115</v>
      </c>
      <c r="H3440" s="31" t="s">
        <v>743</v>
      </c>
      <c r="I3440" s="31">
        <v>136</v>
      </c>
      <c r="J3440" s="31">
        <v>9204</v>
      </c>
      <c r="K3440" s="31">
        <v>14.7761842677097</v>
      </c>
      <c r="L3440" s="31" t="s">
        <v>793</v>
      </c>
      <c r="M3440" s="31">
        <f t="shared" si="134"/>
        <v>14.7761842677097</v>
      </c>
      <c r="N3440" s="31">
        <f t="shared" si="132"/>
        <v>0</v>
      </c>
    </row>
    <row r="3441" spans="1:14" x14ac:dyDescent="0.45">
      <c r="A3441" s="31" t="str">
        <f t="shared" si="133"/>
        <v>E10000023_CIN episodes for children aged 0-4 at 31st March 2019 with mental health of parent/someone else in household identified as a factor at CIN assessment (excluding looked after children)_Number</v>
      </c>
      <c r="B3441" s="31" t="s">
        <v>369</v>
      </c>
      <c r="C3441" s="31" t="s">
        <v>370</v>
      </c>
      <c r="D3441" s="31" t="s">
        <v>474</v>
      </c>
      <c r="E3441" s="31" t="s">
        <v>475</v>
      </c>
      <c r="F3441" s="31" t="s">
        <v>28</v>
      </c>
      <c r="G3441" s="31" t="s">
        <v>115</v>
      </c>
      <c r="H3441" s="31" t="s">
        <v>743</v>
      </c>
      <c r="I3441" s="31">
        <v>256</v>
      </c>
      <c r="J3441" s="31">
        <v>29706</v>
      </c>
      <c r="K3441" s="31">
        <v>8.6177876523261308</v>
      </c>
      <c r="L3441" s="31" t="s">
        <v>1594</v>
      </c>
      <c r="M3441" s="31">
        <f t="shared" si="134"/>
        <v>8.6177876523261308</v>
      </c>
      <c r="N3441" s="31">
        <f t="shared" si="132"/>
        <v>0</v>
      </c>
    </row>
    <row r="3442" spans="1:14" x14ac:dyDescent="0.45">
      <c r="A3442" s="31" t="str">
        <f t="shared" si="133"/>
        <v>E06000014_CIN episodes for children aged 0-4 at 31st March 2019 with mental health of parent/someone else in household identified as a factor at CIN assessment (excluding looked after children)_Number</v>
      </c>
      <c r="B3442" s="31" t="s">
        <v>472</v>
      </c>
      <c r="C3442" s="31" t="s">
        <v>473</v>
      </c>
      <c r="D3442" s="31" t="s">
        <v>474</v>
      </c>
      <c r="E3442" s="31" t="s">
        <v>475</v>
      </c>
      <c r="F3442" s="31" t="s">
        <v>28</v>
      </c>
      <c r="G3442" s="31" t="s">
        <v>115</v>
      </c>
      <c r="H3442" s="31" t="s">
        <v>743</v>
      </c>
      <c r="I3442" s="31">
        <v>64</v>
      </c>
      <c r="J3442" s="31">
        <v>9822</v>
      </c>
      <c r="K3442" s="31">
        <v>6.5159845245367496</v>
      </c>
      <c r="L3442" s="31" t="s">
        <v>1599</v>
      </c>
      <c r="M3442" s="31">
        <f t="shared" si="134"/>
        <v>6.5159845245367496</v>
      </c>
      <c r="N3442" s="31">
        <f t="shared" si="132"/>
        <v>0</v>
      </c>
    </row>
    <row r="3443" spans="1:14" x14ac:dyDescent="0.45">
      <c r="A3443" s="31" t="str">
        <f t="shared" si="133"/>
        <v>E06000032_CIN episodes for children aged 0-4 at 31st March 2019 with mental health of parent/someone else in household identified as a factor at CIN assessment (excluding looked after children)_Number</v>
      </c>
      <c r="B3443" s="31" t="s">
        <v>564</v>
      </c>
      <c r="C3443" s="31" t="s">
        <v>724</v>
      </c>
      <c r="D3443" s="31" t="s">
        <v>474</v>
      </c>
      <c r="E3443" s="31" t="s">
        <v>475</v>
      </c>
      <c r="F3443" s="31" t="s">
        <v>28</v>
      </c>
      <c r="G3443" s="31" t="s">
        <v>115</v>
      </c>
      <c r="H3443" s="31" t="s">
        <v>743</v>
      </c>
      <c r="I3443" s="31">
        <v>100</v>
      </c>
      <c r="J3443" s="31">
        <v>17547</v>
      </c>
      <c r="K3443" s="31">
        <v>5.6989798826010096</v>
      </c>
      <c r="L3443" s="31" t="s">
        <v>1600</v>
      </c>
      <c r="M3443" s="31">
        <f t="shared" si="134"/>
        <v>5.6989798826010096</v>
      </c>
      <c r="N3443" s="31">
        <f t="shared" si="132"/>
        <v>0</v>
      </c>
    </row>
    <row r="3444" spans="1:14" x14ac:dyDescent="0.45">
      <c r="A3444" s="31" t="str">
        <f t="shared" si="133"/>
        <v>E06000055_CIN episodes for children aged 0-4 at 31st March 2019 with mental health of parent/someone else in household identified as a factor at CIN assessment (excluding looked after children)_Number</v>
      </c>
      <c r="B3444" s="31" t="s">
        <v>240</v>
      </c>
      <c r="C3444" s="31" t="s">
        <v>241</v>
      </c>
      <c r="D3444" s="31" t="s">
        <v>474</v>
      </c>
      <c r="E3444" s="31" t="s">
        <v>475</v>
      </c>
      <c r="F3444" s="31" t="s">
        <v>28</v>
      </c>
      <c r="G3444" s="31" t="s">
        <v>115</v>
      </c>
      <c r="H3444" s="31" t="s">
        <v>743</v>
      </c>
      <c r="I3444" s="31">
        <v>86</v>
      </c>
      <c r="J3444" s="31">
        <v>11509</v>
      </c>
      <c r="K3444" s="31">
        <v>7.4724128942566699</v>
      </c>
      <c r="L3444" s="31" t="s">
        <v>1535</v>
      </c>
      <c r="M3444" s="31">
        <f t="shared" si="134"/>
        <v>7.4724128942566699</v>
      </c>
      <c r="N3444" s="31">
        <f t="shared" si="132"/>
        <v>0</v>
      </c>
    </row>
    <row r="3445" spans="1:14" x14ac:dyDescent="0.45">
      <c r="A3445" s="31" t="str">
        <f t="shared" si="133"/>
        <v>E06000056_CIN episodes for children aged 0-4 at 31st March 2019 with mental health of parent/someone else in household identified as a factor at CIN assessment (excluding looked after children)_Number</v>
      </c>
      <c r="B3445" s="31" t="s">
        <v>279</v>
      </c>
      <c r="C3445" s="31" t="s">
        <v>280</v>
      </c>
      <c r="D3445" s="31" t="s">
        <v>474</v>
      </c>
      <c r="E3445" s="31" t="s">
        <v>475</v>
      </c>
      <c r="F3445" s="31" t="s">
        <v>28</v>
      </c>
      <c r="G3445" s="31" t="s">
        <v>115</v>
      </c>
      <c r="H3445" s="31" t="s">
        <v>743</v>
      </c>
      <c r="I3445" s="31">
        <v>201</v>
      </c>
      <c r="J3445" s="31">
        <v>17751</v>
      </c>
      <c r="K3445" s="31">
        <v>11.323305729254701</v>
      </c>
      <c r="L3445" s="31" t="s">
        <v>1468</v>
      </c>
      <c r="M3445" s="31">
        <f t="shared" si="134"/>
        <v>11.323305729254701</v>
      </c>
      <c r="N3445" s="31">
        <f t="shared" si="132"/>
        <v>0</v>
      </c>
    </row>
    <row r="3446" spans="1:14" x14ac:dyDescent="0.45">
      <c r="A3446" s="31" t="str">
        <f t="shared" si="133"/>
        <v>E10000002_CIN episodes for children aged 0-4 at 31st March 2019 with mental health of parent/someone else in household identified as a factor at CIN assessment (excluding looked after children)_Number</v>
      </c>
      <c r="B3446" s="31" t="s">
        <v>269</v>
      </c>
      <c r="C3446" s="31" t="s">
        <v>270</v>
      </c>
      <c r="D3446" s="31" t="s">
        <v>474</v>
      </c>
      <c r="E3446" s="31" t="s">
        <v>475</v>
      </c>
      <c r="F3446" s="31" t="s">
        <v>28</v>
      </c>
      <c r="G3446" s="31" t="s">
        <v>115</v>
      </c>
      <c r="H3446" s="31" t="s">
        <v>743</v>
      </c>
      <c r="I3446" s="31">
        <v>359</v>
      </c>
      <c r="J3446" s="31">
        <v>32404</v>
      </c>
      <c r="K3446" s="31">
        <v>11.0788791507221</v>
      </c>
      <c r="L3446" s="31" t="s">
        <v>1601</v>
      </c>
      <c r="M3446" s="31">
        <f t="shared" si="134"/>
        <v>11.0788791507221</v>
      </c>
      <c r="N3446" s="31">
        <f t="shared" si="132"/>
        <v>0</v>
      </c>
    </row>
    <row r="3447" spans="1:14" x14ac:dyDescent="0.45">
      <c r="A3447" s="31" t="str">
        <f t="shared" si="133"/>
        <v>E06000042_CIN episodes for children aged 0-4 at 31st March 2019 with mental health of parent/someone else in household identified as a factor at CIN assessment (excluding looked after children)_Number</v>
      </c>
      <c r="B3447" s="31" t="s">
        <v>355</v>
      </c>
      <c r="C3447" s="31" t="s">
        <v>356</v>
      </c>
      <c r="D3447" s="31" t="s">
        <v>474</v>
      </c>
      <c r="E3447" s="31" t="s">
        <v>475</v>
      </c>
      <c r="F3447" s="31" t="s">
        <v>28</v>
      </c>
      <c r="G3447" s="31" t="s">
        <v>115</v>
      </c>
      <c r="H3447" s="31" t="s">
        <v>743</v>
      </c>
      <c r="I3447" s="31">
        <v>228</v>
      </c>
      <c r="J3447" s="31">
        <v>19048</v>
      </c>
      <c r="K3447" s="31">
        <v>11.969760604787901</v>
      </c>
      <c r="L3447" s="31" t="s">
        <v>1602</v>
      </c>
      <c r="M3447" s="31">
        <f t="shared" si="134"/>
        <v>11.969760604787901</v>
      </c>
      <c r="N3447" s="31">
        <f t="shared" si="132"/>
        <v>0</v>
      </c>
    </row>
    <row r="3448" spans="1:14" x14ac:dyDescent="0.45">
      <c r="A3448" s="31" t="str">
        <f t="shared" si="133"/>
        <v>E10000007_CIN episodes for children aged 0-4 at 31st March 2019 with mental health of parent/someone else in household identified as a factor at CIN assessment (excluding looked after children)_Number</v>
      </c>
      <c r="B3448" s="31" t="s">
        <v>291</v>
      </c>
      <c r="C3448" s="31" t="s">
        <v>292</v>
      </c>
      <c r="D3448" s="31" t="s">
        <v>474</v>
      </c>
      <c r="E3448" s="31" t="s">
        <v>475</v>
      </c>
      <c r="F3448" s="31" t="s">
        <v>28</v>
      </c>
      <c r="G3448" s="31" t="s">
        <v>115</v>
      </c>
      <c r="H3448" s="31" t="s">
        <v>743</v>
      </c>
      <c r="I3448" s="31">
        <v>743</v>
      </c>
      <c r="J3448" s="31">
        <v>40208</v>
      </c>
      <c r="K3448" s="31">
        <v>18.478909669717499</v>
      </c>
      <c r="L3448" s="31" t="s">
        <v>1512</v>
      </c>
      <c r="M3448" s="31">
        <f t="shared" si="134"/>
        <v>18.478909669717499</v>
      </c>
      <c r="N3448" s="31">
        <f t="shared" si="132"/>
        <v>0</v>
      </c>
    </row>
    <row r="3449" spans="1:14" x14ac:dyDescent="0.45">
      <c r="A3449" s="31" t="str">
        <f t="shared" si="133"/>
        <v>E06000015_CIN episodes for children aged 0-4 at 31st March 2019 with mental health of parent/someone else in household identified as a factor at CIN assessment (excluding looked after children)_Number</v>
      </c>
      <c r="B3449" s="31" t="s">
        <v>289</v>
      </c>
      <c r="C3449" s="31" t="s">
        <v>290</v>
      </c>
      <c r="D3449" s="31" t="s">
        <v>474</v>
      </c>
      <c r="E3449" s="31" t="s">
        <v>475</v>
      </c>
      <c r="F3449" s="31" t="s">
        <v>28</v>
      </c>
      <c r="G3449" s="31" t="s">
        <v>115</v>
      </c>
      <c r="H3449" s="31" t="s">
        <v>743</v>
      </c>
      <c r="I3449" s="31">
        <v>247</v>
      </c>
      <c r="J3449" s="31">
        <v>16674</v>
      </c>
      <c r="K3449" s="31">
        <v>14.813482067890099</v>
      </c>
      <c r="L3449" s="31" t="s">
        <v>793</v>
      </c>
      <c r="M3449" s="31">
        <f t="shared" si="134"/>
        <v>14.813482067890099</v>
      </c>
      <c r="N3449" s="31">
        <f t="shared" si="132"/>
        <v>0</v>
      </c>
    </row>
    <row r="3450" spans="1:14" x14ac:dyDescent="0.45">
      <c r="A3450" s="31" t="str">
        <f t="shared" si="133"/>
        <v>E10000009_CIN episodes for children aged 0-4 at 31st March 2019 with mental health of parent/someone else in household identified as a factor at CIN assessment (excluding looked after children)_Number</v>
      </c>
      <c r="B3450" s="31" t="s">
        <v>295</v>
      </c>
      <c r="C3450" s="31" t="s">
        <v>296</v>
      </c>
      <c r="D3450" s="31" t="s">
        <v>474</v>
      </c>
      <c r="E3450" s="31" t="s">
        <v>475</v>
      </c>
      <c r="F3450" s="31" t="s">
        <v>28</v>
      </c>
      <c r="G3450" s="31" t="s">
        <v>115</v>
      </c>
      <c r="H3450" s="31" t="s">
        <v>743</v>
      </c>
      <c r="I3450" s="31">
        <v>306</v>
      </c>
      <c r="J3450" s="31">
        <v>18202</v>
      </c>
      <c r="K3450" s="31">
        <v>16.8113394132513</v>
      </c>
      <c r="L3450" s="31" t="s">
        <v>1586</v>
      </c>
      <c r="M3450" s="31">
        <f t="shared" si="134"/>
        <v>16.8113394132513</v>
      </c>
      <c r="N3450" s="31">
        <f t="shared" si="132"/>
        <v>0</v>
      </c>
    </row>
    <row r="3451" spans="1:14" x14ac:dyDescent="0.45">
      <c r="A3451" s="31" t="str">
        <f t="shared" si="133"/>
        <v>E06000029_CIN episodes for children aged 0-4 at 31st March 2019 with mental health of parent/someone else in household identified as a factor at CIN assessment (excluding looked after children)_Number</v>
      </c>
      <c r="B3451" s="31" t="s">
        <v>543</v>
      </c>
      <c r="C3451" s="31" t="s">
        <v>717</v>
      </c>
      <c r="D3451" s="31" t="s">
        <v>474</v>
      </c>
      <c r="E3451" s="31" t="s">
        <v>475</v>
      </c>
      <c r="F3451" s="31" t="s">
        <v>28</v>
      </c>
      <c r="G3451" s="31" t="s">
        <v>115</v>
      </c>
      <c r="H3451" s="31" t="s">
        <v>743</v>
      </c>
      <c r="I3451" s="31">
        <v>44</v>
      </c>
      <c r="J3451" s="31">
        <v>8108</v>
      </c>
      <c r="K3451" s="31">
        <v>5.4267390231869799</v>
      </c>
      <c r="L3451" s="31" t="s">
        <v>1603</v>
      </c>
      <c r="M3451" s="31">
        <f t="shared" si="134"/>
        <v>5.4267390231869799</v>
      </c>
      <c r="N3451" s="31">
        <f t="shared" si="132"/>
        <v>0</v>
      </c>
    </row>
    <row r="3452" spans="1:14" x14ac:dyDescent="0.45">
      <c r="A3452" s="31" t="str">
        <f t="shared" si="133"/>
        <v>E06000028_CIN episodes for children aged 0-4 at 31st March 2019 with mental health of parent/someone else in household identified as a factor at CIN assessment (excluding looked after children)_Number</v>
      </c>
      <c r="B3452" s="31" t="s">
        <v>254</v>
      </c>
      <c r="C3452" s="31" t="s">
        <v>255</v>
      </c>
      <c r="D3452" s="31" t="s">
        <v>474</v>
      </c>
      <c r="E3452" s="31" t="s">
        <v>475</v>
      </c>
      <c r="F3452" s="31" t="s">
        <v>28</v>
      </c>
      <c r="G3452" s="31" t="s">
        <v>115</v>
      </c>
      <c r="H3452" s="31" t="s">
        <v>743</v>
      </c>
      <c r="I3452" s="31">
        <v>106</v>
      </c>
      <c r="J3452" s="31">
        <v>10832</v>
      </c>
      <c r="K3452" s="31">
        <v>9.7858197932053201</v>
      </c>
      <c r="L3452" s="31" t="s">
        <v>1604</v>
      </c>
      <c r="M3452" s="31">
        <f t="shared" si="134"/>
        <v>9.7858197932053201</v>
      </c>
      <c r="N3452" s="31">
        <f t="shared" si="132"/>
        <v>0</v>
      </c>
    </row>
    <row r="3453" spans="1:14" x14ac:dyDescent="0.45">
      <c r="A3453" s="31" t="str">
        <f t="shared" si="133"/>
        <v>E06000047_CIN episodes for children aged 0-4 at 31st March 2019 with mental health of parent/someone else in household identified as a factor at CIN assessment (excluding looked after children)_Number</v>
      </c>
      <c r="B3453" s="31" t="s">
        <v>528</v>
      </c>
      <c r="C3453" s="31" t="s">
        <v>721</v>
      </c>
      <c r="D3453" s="31" t="s">
        <v>474</v>
      </c>
      <c r="E3453" s="31" t="s">
        <v>475</v>
      </c>
      <c r="F3453" s="31" t="s">
        <v>28</v>
      </c>
      <c r="G3453" s="31" t="s">
        <v>115</v>
      </c>
      <c r="H3453" s="31" t="s">
        <v>743</v>
      </c>
      <c r="I3453" s="31">
        <v>420</v>
      </c>
      <c r="J3453" s="31">
        <v>27021</v>
      </c>
      <c r="K3453" s="31">
        <v>15.543466192961001</v>
      </c>
      <c r="L3453" s="31" t="s">
        <v>1469</v>
      </c>
      <c r="M3453" s="31">
        <f t="shared" si="134"/>
        <v>15.543466192961001</v>
      </c>
      <c r="N3453" s="31">
        <f t="shared" si="132"/>
        <v>0</v>
      </c>
    </row>
    <row r="3454" spans="1:14" x14ac:dyDescent="0.45">
      <c r="A3454" s="31" t="str">
        <f t="shared" si="133"/>
        <v>E06000005_CIN episodes for children aged 0-4 at 31st March 2019 with mental health of parent/someone else in household identified as a factor at CIN assessment (excluding looked after children)_Number</v>
      </c>
      <c r="B3454" s="31" t="s">
        <v>287</v>
      </c>
      <c r="C3454" s="31" t="s">
        <v>288</v>
      </c>
      <c r="D3454" s="31" t="s">
        <v>474</v>
      </c>
      <c r="E3454" s="31" t="s">
        <v>475</v>
      </c>
      <c r="F3454" s="31" t="s">
        <v>28</v>
      </c>
      <c r="G3454" s="31" t="s">
        <v>115</v>
      </c>
      <c r="H3454" s="31" t="s">
        <v>743</v>
      </c>
      <c r="I3454" s="31">
        <v>85</v>
      </c>
      <c r="J3454" s="31">
        <v>5917</v>
      </c>
      <c r="K3454" s="31">
        <v>14.3653878654724</v>
      </c>
      <c r="L3454" s="31" t="s">
        <v>1485</v>
      </c>
      <c r="M3454" s="31">
        <f t="shared" si="134"/>
        <v>14.3653878654724</v>
      </c>
      <c r="N3454" s="31">
        <f t="shared" si="132"/>
        <v>0</v>
      </c>
    </row>
    <row r="3455" spans="1:14" x14ac:dyDescent="0.45">
      <c r="A3455" s="31" t="str">
        <f t="shared" si="133"/>
        <v>E10000011_CIN episodes for children aged 0-4 at 31st March 2019 with mental health of parent/someone else in household identified as a factor at CIN assessment (excluding looked after children)_Number</v>
      </c>
      <c r="B3455" s="31" t="s">
        <v>299</v>
      </c>
      <c r="C3455" s="31" t="s">
        <v>300</v>
      </c>
      <c r="D3455" s="31" t="s">
        <v>474</v>
      </c>
      <c r="E3455" s="31" t="s">
        <v>475</v>
      </c>
      <c r="F3455" s="31" t="s">
        <v>28</v>
      </c>
      <c r="G3455" s="31" t="s">
        <v>115</v>
      </c>
      <c r="H3455" s="31" t="s">
        <v>743</v>
      </c>
      <c r="I3455" s="31">
        <v>374</v>
      </c>
      <c r="J3455" s="31">
        <v>27106</v>
      </c>
      <c r="K3455" s="31">
        <v>13.797683169777899</v>
      </c>
      <c r="L3455" s="31" t="s">
        <v>1482</v>
      </c>
      <c r="M3455" s="31">
        <f t="shared" si="134"/>
        <v>13.797683169777899</v>
      </c>
      <c r="N3455" s="31">
        <f t="shared" si="132"/>
        <v>0</v>
      </c>
    </row>
    <row r="3456" spans="1:14" x14ac:dyDescent="0.45">
      <c r="A3456" s="31" t="str">
        <f t="shared" si="133"/>
        <v>E06000043_CIN episodes for children aged 0-4 at 31st March 2019 with mental health of parent/someone else in household identified as a factor at CIN assessment (excluding looked after children)_Number</v>
      </c>
      <c r="B3456" s="31" t="s">
        <v>263</v>
      </c>
      <c r="C3456" s="31" t="s">
        <v>264</v>
      </c>
      <c r="D3456" s="31" t="s">
        <v>474</v>
      </c>
      <c r="E3456" s="31" t="s">
        <v>475</v>
      </c>
      <c r="F3456" s="31" t="s">
        <v>28</v>
      </c>
      <c r="G3456" s="31" t="s">
        <v>115</v>
      </c>
      <c r="H3456" s="31" t="s">
        <v>743</v>
      </c>
      <c r="I3456" s="31">
        <v>210</v>
      </c>
      <c r="J3456" s="31">
        <v>13768</v>
      </c>
      <c r="K3456" s="31">
        <v>15.252760023242301</v>
      </c>
      <c r="L3456" s="31" t="s">
        <v>786</v>
      </c>
      <c r="M3456" s="31">
        <f t="shared" si="134"/>
        <v>15.252760023242301</v>
      </c>
      <c r="N3456" s="31">
        <f t="shared" si="132"/>
        <v>0</v>
      </c>
    </row>
    <row r="3457" spans="1:14" x14ac:dyDescent="0.45">
      <c r="A3457" s="31" t="str">
        <f t="shared" si="133"/>
        <v>E10000014_CIN episodes for children aged 0-4 at 31st March 2019 with mental health of parent/someone else in household identified as a factor at CIN assessment (excluding looked after children)_Number</v>
      </c>
      <c r="B3457" s="31" t="s">
        <v>309</v>
      </c>
      <c r="C3457" s="31" t="s">
        <v>310</v>
      </c>
      <c r="D3457" s="31" t="s">
        <v>474</v>
      </c>
      <c r="E3457" s="31" t="s">
        <v>475</v>
      </c>
      <c r="F3457" s="31" t="s">
        <v>28</v>
      </c>
      <c r="G3457" s="31" t="s">
        <v>115</v>
      </c>
      <c r="H3457" s="31" t="s">
        <v>743</v>
      </c>
      <c r="I3457" s="31">
        <v>309</v>
      </c>
      <c r="J3457" s="31">
        <v>74388</v>
      </c>
      <c r="K3457" s="31">
        <v>4.1538957896434896</v>
      </c>
      <c r="L3457" s="31" t="s">
        <v>1605</v>
      </c>
      <c r="M3457" s="31">
        <f t="shared" si="134"/>
        <v>4.1538957896434896</v>
      </c>
      <c r="N3457" s="31">
        <f t="shared" si="132"/>
        <v>0</v>
      </c>
    </row>
    <row r="3458" spans="1:14" x14ac:dyDescent="0.45">
      <c r="A3458" s="31" t="str">
        <f t="shared" si="133"/>
        <v>E06000044_CIN episodes for children aged 0-4 at 31st March 2019 with mental health of parent/someone else in household identified as a factor at CIN assessment (excluding looked after children)_Number</v>
      </c>
      <c r="B3458" s="31" t="s">
        <v>383</v>
      </c>
      <c r="C3458" s="31" t="s">
        <v>384</v>
      </c>
      <c r="D3458" s="31" t="s">
        <v>474</v>
      </c>
      <c r="E3458" s="31" t="s">
        <v>475</v>
      </c>
      <c r="F3458" s="31" t="s">
        <v>28</v>
      </c>
      <c r="G3458" s="31" t="s">
        <v>115</v>
      </c>
      <c r="H3458" s="31" t="s">
        <v>743</v>
      </c>
      <c r="I3458" s="31">
        <v>77</v>
      </c>
      <c r="J3458" s="31">
        <v>12735</v>
      </c>
      <c r="K3458" s="31">
        <v>6.04632901452689</v>
      </c>
      <c r="L3458" s="31" t="s">
        <v>1578</v>
      </c>
      <c r="M3458" s="31">
        <f t="shared" si="134"/>
        <v>6.04632901452689</v>
      </c>
      <c r="N3458" s="31">
        <f t="shared" si="132"/>
        <v>0</v>
      </c>
    </row>
    <row r="3459" spans="1:14" x14ac:dyDescent="0.45">
      <c r="A3459" s="31" t="str">
        <f t="shared" si="133"/>
        <v>E06000045_CIN episodes for children aged 0-4 at 31st March 2019 with mental health of parent/someone else in household identified as a factor at CIN assessment (excluding looked after children)_Number</v>
      </c>
      <c r="B3459" s="31" t="s">
        <v>577</v>
      </c>
      <c r="C3459" s="31" t="s">
        <v>729</v>
      </c>
      <c r="D3459" s="31" t="s">
        <v>474</v>
      </c>
      <c r="E3459" s="31" t="s">
        <v>475</v>
      </c>
      <c r="F3459" s="31" t="s">
        <v>28</v>
      </c>
      <c r="G3459" s="31" t="s">
        <v>115</v>
      </c>
      <c r="H3459" s="31" t="s">
        <v>743</v>
      </c>
      <c r="I3459" s="31">
        <v>289</v>
      </c>
      <c r="J3459" s="31">
        <v>15766</v>
      </c>
      <c r="K3459" s="31">
        <v>18.330584802740098</v>
      </c>
      <c r="L3459" s="31" t="s">
        <v>1543</v>
      </c>
      <c r="M3459" s="31">
        <f t="shared" si="134"/>
        <v>18.330584802740098</v>
      </c>
      <c r="N3459" s="31">
        <f t="shared" ref="N3459:N3522" si="135">IF(OR(C3459="City of London",C3459="Isles of Scilly"),1,0)</f>
        <v>0</v>
      </c>
    </row>
    <row r="3460" spans="1:14" x14ac:dyDescent="0.45">
      <c r="A3460" s="31" t="str">
        <f t="shared" si="133"/>
        <v>E10000018_CIN episodes for children aged 0-4 at 31st March 2019 with mental health of parent/someone else in household identified as a factor at CIN assessment (excluding looked after children)_Number</v>
      </c>
      <c r="B3460" s="31" t="s">
        <v>552</v>
      </c>
      <c r="C3460" s="31" t="s">
        <v>553</v>
      </c>
      <c r="D3460" s="31" t="s">
        <v>474</v>
      </c>
      <c r="E3460" s="31" t="s">
        <v>475</v>
      </c>
      <c r="F3460" s="31" t="s">
        <v>28</v>
      </c>
      <c r="G3460" s="31" t="s">
        <v>115</v>
      </c>
      <c r="H3460" s="31" t="s">
        <v>743</v>
      </c>
      <c r="I3460" s="31">
        <v>294</v>
      </c>
      <c r="J3460" s="31">
        <v>36916</v>
      </c>
      <c r="K3460" s="31">
        <v>7.9640264384006896</v>
      </c>
      <c r="L3460" s="31" t="s">
        <v>1606</v>
      </c>
      <c r="M3460" s="31">
        <f t="shared" si="134"/>
        <v>7.9640264384006896</v>
      </c>
      <c r="N3460" s="31">
        <f t="shared" si="135"/>
        <v>0</v>
      </c>
    </row>
    <row r="3461" spans="1:14" x14ac:dyDescent="0.45">
      <c r="A3461" s="31" t="str">
        <f t="shared" si="133"/>
        <v>E06000016_CIN episodes for children aged 0-4 at 31st March 2019 with mental health of parent/someone else in household identified as a factor at CIN assessment (excluding looked after children)_Number</v>
      </c>
      <c r="B3461" s="31" t="s">
        <v>341</v>
      </c>
      <c r="C3461" s="31" t="s">
        <v>342</v>
      </c>
      <c r="D3461" s="31" t="s">
        <v>474</v>
      </c>
      <c r="E3461" s="31" t="s">
        <v>475</v>
      </c>
      <c r="F3461" s="31" t="s">
        <v>28</v>
      </c>
      <c r="G3461" s="31" t="s">
        <v>115</v>
      </c>
      <c r="H3461" s="31" t="s">
        <v>743</v>
      </c>
      <c r="I3461" s="31">
        <v>206</v>
      </c>
      <c r="J3461" s="31">
        <v>25049</v>
      </c>
      <c r="K3461" s="31">
        <v>8.2238811928619899</v>
      </c>
      <c r="L3461" s="31" t="s">
        <v>1568</v>
      </c>
      <c r="M3461" s="31">
        <f t="shared" si="134"/>
        <v>8.2238811928619899</v>
      </c>
      <c r="N3461" s="31">
        <f t="shared" si="135"/>
        <v>0</v>
      </c>
    </row>
    <row r="3462" spans="1:14" x14ac:dyDescent="0.45">
      <c r="A3462" s="31" t="str">
        <f t="shared" si="133"/>
        <v>E06000017_CIN episodes for children aged 0-4 at 31st March 2019 with mental health of parent/someone else in household identified as a factor at CIN assessment (excluding looked after children)_Number</v>
      </c>
      <c r="B3462" s="31" t="s">
        <v>548</v>
      </c>
      <c r="C3462" s="31" t="s">
        <v>728</v>
      </c>
      <c r="D3462" s="31" t="s">
        <v>474</v>
      </c>
      <c r="E3462" s="31" t="s">
        <v>475</v>
      </c>
      <c r="F3462" s="31" t="s">
        <v>28</v>
      </c>
      <c r="G3462" s="31" t="s">
        <v>115</v>
      </c>
      <c r="H3462" s="31" t="s">
        <v>743</v>
      </c>
      <c r="I3462" s="31">
        <v>31</v>
      </c>
      <c r="J3462" s="31">
        <v>1855</v>
      </c>
      <c r="K3462" s="31">
        <v>16.711590296495999</v>
      </c>
      <c r="L3462" s="31" t="s">
        <v>1591</v>
      </c>
      <c r="M3462" s="31">
        <f t="shared" si="134"/>
        <v>16.711590296495999</v>
      </c>
      <c r="N3462" s="31">
        <f t="shared" si="135"/>
        <v>0</v>
      </c>
    </row>
    <row r="3463" spans="1:14" x14ac:dyDescent="0.45">
      <c r="A3463" s="31" t="str">
        <f t="shared" si="133"/>
        <v>E10000028_CIN episodes for children aged 0-4 at 31st March 2019 with mental health of parent/someone else in household identified as a factor at CIN assessment (excluding looked after children)_Number</v>
      </c>
      <c r="B3463" s="31" t="s">
        <v>418</v>
      </c>
      <c r="C3463" s="31" t="s">
        <v>419</v>
      </c>
      <c r="D3463" s="31" t="s">
        <v>474</v>
      </c>
      <c r="E3463" s="31" t="s">
        <v>475</v>
      </c>
      <c r="F3463" s="31" t="s">
        <v>28</v>
      </c>
      <c r="G3463" s="31" t="s">
        <v>115</v>
      </c>
      <c r="H3463" s="31" t="s">
        <v>743</v>
      </c>
      <c r="I3463" s="31">
        <v>710</v>
      </c>
      <c r="J3463" s="31">
        <v>44389</v>
      </c>
      <c r="K3463" s="31">
        <v>15.994953704746701</v>
      </c>
      <c r="L3463" s="31" t="s">
        <v>797</v>
      </c>
      <c r="M3463" s="31">
        <f t="shared" si="134"/>
        <v>15.994953704746701</v>
      </c>
      <c r="N3463" s="31">
        <f t="shared" si="135"/>
        <v>0</v>
      </c>
    </row>
    <row r="3464" spans="1:14" x14ac:dyDescent="0.45">
      <c r="A3464" s="31" t="str">
        <f t="shared" si="133"/>
        <v>E06000021_CIN episodes for children aged 0-4 at 31st March 2019 with mental health of parent/someone else in household identified as a factor at CIN assessment (excluding looked after children)_Number</v>
      </c>
      <c r="B3464" s="31" t="s">
        <v>424</v>
      </c>
      <c r="C3464" s="31" t="s">
        <v>425</v>
      </c>
      <c r="D3464" s="31" t="s">
        <v>474</v>
      </c>
      <c r="E3464" s="31" t="s">
        <v>475</v>
      </c>
      <c r="F3464" s="31" t="s">
        <v>28</v>
      </c>
      <c r="G3464" s="31" t="s">
        <v>115</v>
      </c>
      <c r="H3464" s="31" t="s">
        <v>743</v>
      </c>
      <c r="I3464" s="31">
        <v>340</v>
      </c>
      <c r="J3464" s="31">
        <v>17135</v>
      </c>
      <c r="K3464" s="31">
        <v>19.8424277793989</v>
      </c>
      <c r="L3464" s="31" t="s">
        <v>1472</v>
      </c>
      <c r="M3464" s="31">
        <f t="shared" si="134"/>
        <v>19.8424277793989</v>
      </c>
      <c r="N3464" s="31">
        <f t="shared" si="135"/>
        <v>0</v>
      </c>
    </row>
    <row r="3465" spans="1:14" x14ac:dyDescent="0.45">
      <c r="A3465" s="31" t="str">
        <f t="shared" si="133"/>
        <v>E06000054_CIN episodes for children aged 0-4 at 31st March 2019 with mental health of parent/someone else in household identified as a factor at CIN assessment (excluding looked after children)_Number</v>
      </c>
      <c r="B3465" s="31" t="s">
        <v>462</v>
      </c>
      <c r="C3465" s="31" t="s">
        <v>463</v>
      </c>
      <c r="D3465" s="31" t="s">
        <v>474</v>
      </c>
      <c r="E3465" s="31" t="s">
        <v>475</v>
      </c>
      <c r="F3465" s="31" t="s">
        <v>28</v>
      </c>
      <c r="G3465" s="31" t="s">
        <v>115</v>
      </c>
      <c r="H3465" s="31" t="s">
        <v>743</v>
      </c>
      <c r="I3465" s="31">
        <v>463</v>
      </c>
      <c r="J3465" s="31">
        <v>27307</v>
      </c>
      <c r="K3465" s="31">
        <v>16.955359431647601</v>
      </c>
      <c r="L3465" s="31" t="s">
        <v>1531</v>
      </c>
      <c r="M3465" s="31">
        <f t="shared" si="134"/>
        <v>16.955359431647601</v>
      </c>
      <c r="N3465" s="31">
        <f t="shared" si="135"/>
        <v>0</v>
      </c>
    </row>
    <row r="3466" spans="1:14" x14ac:dyDescent="0.45">
      <c r="A3466" s="31" t="str">
        <f t="shared" si="133"/>
        <v>E06000030_CIN episodes for children aged 0-4 at 31st March 2019 with mental health of parent/someone else in household identified as a factor at CIN assessment (excluding looked after children)_Number</v>
      </c>
      <c r="B3466" s="31" t="s">
        <v>434</v>
      </c>
      <c r="C3466" s="31" t="s">
        <v>435</v>
      </c>
      <c r="D3466" s="31" t="s">
        <v>474</v>
      </c>
      <c r="E3466" s="31" t="s">
        <v>475</v>
      </c>
      <c r="F3466" s="31" t="s">
        <v>28</v>
      </c>
      <c r="G3466" s="31" t="s">
        <v>115</v>
      </c>
      <c r="H3466" s="31" t="s">
        <v>743</v>
      </c>
      <c r="I3466" s="31">
        <v>191</v>
      </c>
      <c r="J3466" s="31">
        <v>14479</v>
      </c>
      <c r="K3466" s="31">
        <v>13.191518751295</v>
      </c>
      <c r="L3466" s="31" t="s">
        <v>1584</v>
      </c>
      <c r="M3466" s="31">
        <f t="shared" si="134"/>
        <v>13.191518751295</v>
      </c>
      <c r="N3466" s="31">
        <f t="shared" si="135"/>
        <v>0</v>
      </c>
    </row>
    <row r="3467" spans="1:14" x14ac:dyDescent="0.45">
      <c r="A3467" s="31" t="str">
        <f t="shared" ref="A3467:A3530" si="136">CONCATENATE(B3467,"_",G3467,"_",H3467)</f>
        <v>E06000036_CIN episodes for children aged 0-4 at 31st March 2019 with mental health of parent/someone else in household identified as a factor at CIN assessment (excluding looked after children)_Number</v>
      </c>
      <c r="B3467" s="31" t="s">
        <v>257</v>
      </c>
      <c r="C3467" s="31" t="s">
        <v>258</v>
      </c>
      <c r="D3467" s="31" t="s">
        <v>474</v>
      </c>
      <c r="E3467" s="31" t="s">
        <v>475</v>
      </c>
      <c r="F3467" s="31" t="s">
        <v>28</v>
      </c>
      <c r="G3467" s="31" t="s">
        <v>115</v>
      </c>
      <c r="H3467" s="31" t="s">
        <v>743</v>
      </c>
      <c r="I3467" s="31">
        <v>74</v>
      </c>
      <c r="J3467" s="31">
        <v>7417</v>
      </c>
      <c r="K3467" s="31">
        <v>9.9770796818120502</v>
      </c>
      <c r="L3467" s="31" t="s">
        <v>1479</v>
      </c>
      <c r="M3467" s="31">
        <f t="shared" si="134"/>
        <v>9.9770796818120502</v>
      </c>
      <c r="N3467" s="31">
        <f t="shared" si="135"/>
        <v>0</v>
      </c>
    </row>
    <row r="3468" spans="1:14" x14ac:dyDescent="0.45">
      <c r="A3468" s="31" t="str">
        <f t="shared" si="136"/>
        <v>E06000040_CIN episodes for children aged 0-4 at 31st March 2019 with mental health of parent/someone else in household identified as a factor at CIN assessment (excluding looked after children)_Number</v>
      </c>
      <c r="B3468" s="31" t="s">
        <v>555</v>
      </c>
      <c r="C3468" s="31" t="s">
        <v>727</v>
      </c>
      <c r="D3468" s="31" t="s">
        <v>474</v>
      </c>
      <c r="E3468" s="31" t="s">
        <v>475</v>
      </c>
      <c r="F3468" s="31" t="s">
        <v>28</v>
      </c>
      <c r="G3468" s="31" t="s">
        <v>115</v>
      </c>
      <c r="H3468" s="31" t="s">
        <v>743</v>
      </c>
      <c r="I3468" s="31">
        <v>32</v>
      </c>
      <c r="J3468" s="31">
        <v>8678</v>
      </c>
      <c r="K3468" s="31">
        <v>3.6874855957593899</v>
      </c>
      <c r="L3468" s="31" t="s">
        <v>1576</v>
      </c>
      <c r="M3468" s="31">
        <f t="shared" ref="M3468:M3531" si="137">K3468</f>
        <v>3.6874855957593899</v>
      </c>
      <c r="N3468" s="31">
        <f t="shared" si="135"/>
        <v>0</v>
      </c>
    </row>
    <row r="3469" spans="1:14" x14ac:dyDescent="0.45">
      <c r="A3469" s="31" t="str">
        <f t="shared" si="136"/>
        <v>E06000037_CIN episodes for children aged 0-4 at 31st March 2019 with mental health of parent/someone else in household identified as a factor at CIN assessment (excluding looked after children)_Number</v>
      </c>
      <c r="B3469" s="31" t="s">
        <v>456</v>
      </c>
      <c r="C3469" s="31" t="s">
        <v>457</v>
      </c>
      <c r="D3469" s="31" t="s">
        <v>474</v>
      </c>
      <c r="E3469" s="31" t="s">
        <v>475</v>
      </c>
      <c r="F3469" s="31" t="s">
        <v>28</v>
      </c>
      <c r="G3469" s="31" t="s">
        <v>115</v>
      </c>
      <c r="H3469" s="31" t="s">
        <v>743</v>
      </c>
      <c r="I3469" s="31">
        <v>96</v>
      </c>
      <c r="J3469" s="31">
        <v>8980</v>
      </c>
      <c r="K3469" s="31">
        <v>10.6904231625835</v>
      </c>
      <c r="L3469" s="31" t="s">
        <v>1554</v>
      </c>
      <c r="M3469" s="31">
        <f t="shared" si="137"/>
        <v>10.6904231625835</v>
      </c>
      <c r="N3469" s="31">
        <f t="shared" si="135"/>
        <v>0</v>
      </c>
    </row>
    <row r="3470" spans="1:14" x14ac:dyDescent="0.45">
      <c r="A3470" s="31" t="str">
        <f t="shared" si="136"/>
        <v>E06000038_CIN episodes for children aged 0-4 at 31st March 2019 with mental health of parent/someone else in household identified as a factor at CIN assessment (excluding looked after children)_Number</v>
      </c>
      <c r="B3470" s="31" t="s">
        <v>557</v>
      </c>
      <c r="C3470" s="31" t="s">
        <v>726</v>
      </c>
      <c r="D3470" s="31" t="s">
        <v>474</v>
      </c>
      <c r="E3470" s="31" t="s">
        <v>475</v>
      </c>
      <c r="F3470" s="31" t="s">
        <v>28</v>
      </c>
      <c r="G3470" s="31" t="s">
        <v>115</v>
      </c>
      <c r="H3470" s="31" t="s">
        <v>743</v>
      </c>
      <c r="I3470" s="31">
        <v>162</v>
      </c>
      <c r="J3470" s="31">
        <v>11632</v>
      </c>
      <c r="K3470" s="31">
        <v>13.927097661623099</v>
      </c>
      <c r="L3470" s="31" t="s">
        <v>806</v>
      </c>
      <c r="M3470" s="31">
        <f t="shared" si="137"/>
        <v>13.927097661623099</v>
      </c>
      <c r="N3470" s="31">
        <f t="shared" si="135"/>
        <v>0</v>
      </c>
    </row>
    <row r="3471" spans="1:14" x14ac:dyDescent="0.45">
      <c r="A3471" s="31" t="str">
        <f t="shared" si="136"/>
        <v>E06000039_CIN episodes for children aged 0-4 at 31st March 2019 with mental health of parent/someone else in household identified as a factor at CIN assessment (excluding looked after children)_Number</v>
      </c>
      <c r="B3471" s="31" t="s">
        <v>404</v>
      </c>
      <c r="C3471" s="31" t="s">
        <v>405</v>
      </c>
      <c r="D3471" s="31" t="s">
        <v>474</v>
      </c>
      <c r="E3471" s="31" t="s">
        <v>475</v>
      </c>
      <c r="F3471" s="31" t="s">
        <v>28</v>
      </c>
      <c r="G3471" s="31" t="s">
        <v>115</v>
      </c>
      <c r="H3471" s="31" t="s">
        <v>743</v>
      </c>
      <c r="I3471" s="31">
        <v>125</v>
      </c>
      <c r="J3471" s="31">
        <v>12827</v>
      </c>
      <c r="K3471" s="31">
        <v>9.7450689950884808</v>
      </c>
      <c r="L3471" s="31" t="s">
        <v>1588</v>
      </c>
      <c r="M3471" s="31">
        <f t="shared" si="137"/>
        <v>9.7450689950884808</v>
      </c>
      <c r="N3471" s="31">
        <f t="shared" si="135"/>
        <v>0</v>
      </c>
    </row>
    <row r="3472" spans="1:14" x14ac:dyDescent="0.45">
      <c r="A3472" s="31" t="str">
        <f t="shared" si="136"/>
        <v>E06000041_CIN episodes for children aged 0-4 at 31st March 2019 with mental health of parent/someone else in household identified as a factor at CIN assessment (excluding looked after children)_Number</v>
      </c>
      <c r="B3472" s="31" t="s">
        <v>466</v>
      </c>
      <c r="C3472" s="31" t="s">
        <v>467</v>
      </c>
      <c r="D3472" s="31" t="s">
        <v>474</v>
      </c>
      <c r="E3472" s="31" t="s">
        <v>475</v>
      </c>
      <c r="F3472" s="31" t="s">
        <v>28</v>
      </c>
      <c r="G3472" s="31" t="s">
        <v>115</v>
      </c>
      <c r="H3472" s="31" t="s">
        <v>743</v>
      </c>
      <c r="I3472" s="31">
        <v>111</v>
      </c>
      <c r="J3472" s="31">
        <v>9822</v>
      </c>
      <c r="K3472" s="31">
        <v>11.301160659743401</v>
      </c>
      <c r="L3472" s="31" t="s">
        <v>1468</v>
      </c>
      <c r="M3472" s="31">
        <f t="shared" si="137"/>
        <v>11.301160659743401</v>
      </c>
      <c r="N3472" s="31">
        <f t="shared" si="135"/>
        <v>0</v>
      </c>
    </row>
    <row r="3473" spans="1:14" x14ac:dyDescent="0.45">
      <c r="A3473" s="31" t="str">
        <f t="shared" si="136"/>
        <v>E10000003_CIN episodes for children aged 0-4 at 31st March 2019 with mental health of parent/someone else in household identified as a factor at CIN assessment (excluding looked after children)_Number</v>
      </c>
      <c r="B3473" s="31" t="s">
        <v>275</v>
      </c>
      <c r="C3473" s="31" t="s">
        <v>276</v>
      </c>
      <c r="D3473" s="31" t="s">
        <v>474</v>
      </c>
      <c r="E3473" s="31" t="s">
        <v>475</v>
      </c>
      <c r="F3473" s="31" t="s">
        <v>28</v>
      </c>
      <c r="G3473" s="31" t="s">
        <v>115</v>
      </c>
      <c r="H3473" s="31" t="s">
        <v>743</v>
      </c>
      <c r="I3473" s="31">
        <v>543</v>
      </c>
      <c r="J3473" s="31">
        <v>37295</v>
      </c>
      <c r="K3473" s="31">
        <v>14.5595924386647</v>
      </c>
      <c r="L3473" s="31" t="s">
        <v>1475</v>
      </c>
      <c r="M3473" s="31">
        <f t="shared" si="137"/>
        <v>14.5595924386647</v>
      </c>
      <c r="N3473" s="31">
        <f t="shared" si="135"/>
        <v>0</v>
      </c>
    </row>
    <row r="3474" spans="1:14" x14ac:dyDescent="0.45">
      <c r="A3474" s="31" t="str">
        <f t="shared" si="136"/>
        <v>E06000031_CIN episodes for children aged 0-4 at 31st March 2019 with mental health of parent/someone else in household identified as a factor at CIN assessment (excluding looked after children)_Number</v>
      </c>
      <c r="B3474" s="31" t="s">
        <v>379</v>
      </c>
      <c r="C3474" s="31" t="s">
        <v>380</v>
      </c>
      <c r="D3474" s="31" t="s">
        <v>474</v>
      </c>
      <c r="E3474" s="31" t="s">
        <v>475</v>
      </c>
      <c r="F3474" s="31" t="s">
        <v>28</v>
      </c>
      <c r="G3474" s="31" t="s">
        <v>115</v>
      </c>
      <c r="H3474" s="31" t="s">
        <v>743</v>
      </c>
      <c r="I3474" s="31">
        <v>247</v>
      </c>
      <c r="J3474" s="31">
        <v>15931</v>
      </c>
      <c r="K3474" s="31">
        <v>15.504362563555301</v>
      </c>
      <c r="L3474" s="31" t="s">
        <v>1469</v>
      </c>
      <c r="M3474" s="31">
        <f t="shared" si="137"/>
        <v>15.504362563555301</v>
      </c>
      <c r="N3474" s="31">
        <f t="shared" si="135"/>
        <v>0</v>
      </c>
    </row>
    <row r="3475" spans="1:14" x14ac:dyDescent="0.45">
      <c r="A3475" s="31" t="str">
        <f t="shared" si="136"/>
        <v>E06000006_CIN episodes for children aged 0-4 at 31st March 2019 with mental health of parent/someone else in household identified as a factor at CIN assessment (excluding looked after children)_Number</v>
      </c>
      <c r="B3475" s="31" t="s">
        <v>531</v>
      </c>
      <c r="C3475" s="31" t="s">
        <v>722</v>
      </c>
      <c r="D3475" s="31" t="s">
        <v>474</v>
      </c>
      <c r="E3475" s="31" t="s">
        <v>475</v>
      </c>
      <c r="F3475" s="31" t="s">
        <v>28</v>
      </c>
      <c r="G3475" s="31" t="s">
        <v>115</v>
      </c>
      <c r="H3475" s="31" t="s">
        <v>743</v>
      </c>
      <c r="I3475" s="31">
        <v>146</v>
      </c>
      <c r="J3475" s="31">
        <v>7676</v>
      </c>
      <c r="K3475" s="31">
        <v>19.020323084940099</v>
      </c>
      <c r="L3475" s="31" t="s">
        <v>1561</v>
      </c>
      <c r="M3475" s="31">
        <f t="shared" si="137"/>
        <v>19.020323084940099</v>
      </c>
      <c r="N3475" s="31">
        <f t="shared" si="135"/>
        <v>0</v>
      </c>
    </row>
    <row r="3476" spans="1:14" x14ac:dyDescent="0.45">
      <c r="A3476" s="31" t="str">
        <f t="shared" si="136"/>
        <v>E06000007_CIN episodes for children aged 0-4 at 31st March 2019 with mental health of parent/someone else in household identified as a factor at CIN assessment (excluding looked after children)_Number</v>
      </c>
      <c r="B3476" s="31" t="s">
        <v>452</v>
      </c>
      <c r="C3476" s="31" t="s">
        <v>453</v>
      </c>
      <c r="D3476" s="31" t="s">
        <v>474</v>
      </c>
      <c r="E3476" s="31" t="s">
        <v>475</v>
      </c>
      <c r="F3476" s="31" t="s">
        <v>28</v>
      </c>
      <c r="G3476" s="31" t="s">
        <v>115</v>
      </c>
      <c r="H3476" s="31" t="s">
        <v>743</v>
      </c>
      <c r="I3476" s="31">
        <v>134</v>
      </c>
      <c r="J3476" s="31">
        <v>11933</v>
      </c>
      <c r="K3476" s="31">
        <v>11.229363948713701</v>
      </c>
      <c r="L3476" s="31" t="s">
        <v>1607</v>
      </c>
      <c r="M3476" s="31">
        <f t="shared" si="137"/>
        <v>11.229363948713701</v>
      </c>
      <c r="N3476" s="31">
        <f t="shared" si="135"/>
        <v>0</v>
      </c>
    </row>
    <row r="3477" spans="1:14" x14ac:dyDescent="0.45">
      <c r="A3477" s="31" t="str">
        <f t="shared" si="136"/>
        <v>E10000008_CIN episodes for children aged 0-4 at 31st March 2019 with mental health of parent/someone else in household identified as a factor at CIN assessment (excluding looked after children)_Number</v>
      </c>
      <c r="B3477" s="31" t="s">
        <v>504</v>
      </c>
      <c r="C3477" s="31" t="s">
        <v>505</v>
      </c>
      <c r="D3477" s="31" t="s">
        <v>474</v>
      </c>
      <c r="E3477" s="31" t="s">
        <v>475</v>
      </c>
      <c r="F3477" s="31" t="s">
        <v>28</v>
      </c>
      <c r="G3477" s="31" t="s">
        <v>115</v>
      </c>
      <c r="H3477" s="31" t="s">
        <v>743</v>
      </c>
      <c r="I3477" s="31">
        <v>442</v>
      </c>
      <c r="J3477" s="31">
        <v>37314</v>
      </c>
      <c r="K3477" s="31">
        <v>11.845419949616799</v>
      </c>
      <c r="L3477" s="31" t="s">
        <v>1480</v>
      </c>
      <c r="M3477" s="31">
        <f t="shared" si="137"/>
        <v>11.845419949616799</v>
      </c>
      <c r="N3477" s="31">
        <f t="shared" si="135"/>
        <v>0</v>
      </c>
    </row>
    <row r="3478" spans="1:14" x14ac:dyDescent="0.45">
      <c r="A3478" s="31" t="str">
        <f t="shared" si="136"/>
        <v>E06000026_CIN episodes for children aged 0-4 at 31st March 2019 with mental health of parent/someone else in household identified as a factor at CIN assessment (excluding looked after children)_Number</v>
      </c>
      <c r="B3478" s="31" t="s">
        <v>381</v>
      </c>
      <c r="C3478" s="31" t="s">
        <v>382</v>
      </c>
      <c r="D3478" s="31" t="s">
        <v>474</v>
      </c>
      <c r="E3478" s="31" t="s">
        <v>475</v>
      </c>
      <c r="F3478" s="31" t="s">
        <v>28</v>
      </c>
      <c r="G3478" s="31" t="s">
        <v>115</v>
      </c>
      <c r="H3478" s="31" t="s">
        <v>743</v>
      </c>
      <c r="I3478" s="31">
        <v>390</v>
      </c>
      <c r="J3478" s="31">
        <v>14969</v>
      </c>
      <c r="K3478" s="31">
        <v>26.0538446121985</v>
      </c>
      <c r="L3478" s="31" t="s">
        <v>1608</v>
      </c>
      <c r="M3478" s="31">
        <f t="shared" si="137"/>
        <v>26.0538446121985</v>
      </c>
      <c r="N3478" s="31">
        <f t="shared" si="135"/>
        <v>0</v>
      </c>
    </row>
    <row r="3479" spans="1:14" x14ac:dyDescent="0.45">
      <c r="A3479" s="31" t="str">
        <f t="shared" si="136"/>
        <v>E06000027_CIN episodes for children aged 0-4 at 31st March 2019 with mental health of parent/someone else in household identified as a factor at CIN assessment (excluding looked after children)_Number</v>
      </c>
      <c r="B3479" s="31" t="s">
        <v>438</v>
      </c>
      <c r="C3479" s="31" t="s">
        <v>439</v>
      </c>
      <c r="D3479" s="31" t="s">
        <v>474</v>
      </c>
      <c r="E3479" s="31" t="s">
        <v>475</v>
      </c>
      <c r="F3479" s="31" t="s">
        <v>28</v>
      </c>
      <c r="G3479" s="31" t="s">
        <v>115</v>
      </c>
      <c r="H3479" s="31" t="s">
        <v>743</v>
      </c>
      <c r="I3479" s="31">
        <v>177</v>
      </c>
      <c r="J3479" s="31">
        <v>6918</v>
      </c>
      <c r="K3479" s="31">
        <v>25.5854293148309</v>
      </c>
      <c r="L3479" s="31" t="s">
        <v>1609</v>
      </c>
      <c r="M3479" s="31">
        <f t="shared" si="137"/>
        <v>25.5854293148309</v>
      </c>
      <c r="N3479" s="31">
        <f t="shared" si="135"/>
        <v>0</v>
      </c>
    </row>
    <row r="3480" spans="1:14" x14ac:dyDescent="0.45">
      <c r="A3480" s="31" t="str">
        <f t="shared" si="136"/>
        <v>E10000012_CIN episodes for children aged 0-4 at 31st March 2019 with mental health of parent/someone else in household identified as a factor at CIN assessment (excluding looked after children)_Number</v>
      </c>
      <c r="B3480" s="31" t="s">
        <v>303</v>
      </c>
      <c r="C3480" s="31" t="s">
        <v>304</v>
      </c>
      <c r="D3480" s="31" t="s">
        <v>474</v>
      </c>
      <c r="E3480" s="31" t="s">
        <v>475</v>
      </c>
      <c r="F3480" s="31" t="s">
        <v>28</v>
      </c>
      <c r="G3480" s="31" t="s">
        <v>115</v>
      </c>
      <c r="H3480" s="31" t="s">
        <v>743</v>
      </c>
      <c r="I3480" s="31">
        <v>726</v>
      </c>
      <c r="J3480" s="31">
        <v>85981</v>
      </c>
      <c r="K3480" s="31">
        <v>8.4437259394517401</v>
      </c>
      <c r="L3480" s="31" t="s">
        <v>1589</v>
      </c>
      <c r="M3480" s="31">
        <f t="shared" si="137"/>
        <v>8.4437259394517401</v>
      </c>
      <c r="N3480" s="31">
        <f t="shared" si="135"/>
        <v>0</v>
      </c>
    </row>
    <row r="3481" spans="1:14" x14ac:dyDescent="0.45">
      <c r="A3481" s="31" t="str">
        <f t="shared" si="136"/>
        <v>E06000033_CIN episodes for children aged 0-4 at 31st March 2019 with mental health of parent/someone else in household identified as a factor at CIN assessment (excluding looked after children)_Number</v>
      </c>
      <c r="B3481" s="31" t="s">
        <v>412</v>
      </c>
      <c r="C3481" s="31" t="s">
        <v>413</v>
      </c>
      <c r="D3481" s="31" t="s">
        <v>474</v>
      </c>
      <c r="E3481" s="31" t="s">
        <v>475</v>
      </c>
      <c r="F3481" s="31" t="s">
        <v>28</v>
      </c>
      <c r="G3481" s="31" t="s">
        <v>115</v>
      </c>
      <c r="H3481" s="31" t="s">
        <v>743</v>
      </c>
      <c r="I3481" s="31">
        <v>185</v>
      </c>
      <c r="J3481" s="31">
        <v>11304</v>
      </c>
      <c r="K3481" s="31">
        <v>16.3658881811748</v>
      </c>
      <c r="L3481" s="31" t="s">
        <v>790</v>
      </c>
      <c r="M3481" s="31">
        <f t="shared" si="137"/>
        <v>16.3658881811748</v>
      </c>
      <c r="N3481" s="31">
        <f t="shared" si="135"/>
        <v>0</v>
      </c>
    </row>
    <row r="3482" spans="1:14" x14ac:dyDescent="0.45">
      <c r="A3482" s="31" t="str">
        <f t="shared" si="136"/>
        <v>E06000034_CIN episodes for children aged 0-4 at 31st March 2019 with mental health of parent/someone else in household identified as a factor at CIN assessment (excluding looked after children)_Number</v>
      </c>
      <c r="B3482" s="31" t="s">
        <v>493</v>
      </c>
      <c r="C3482" s="31" t="s">
        <v>731</v>
      </c>
      <c r="D3482" s="31" t="s">
        <v>474</v>
      </c>
      <c r="E3482" s="31" t="s">
        <v>475</v>
      </c>
      <c r="F3482" s="31" t="s">
        <v>28</v>
      </c>
      <c r="G3482" s="31" t="s">
        <v>115</v>
      </c>
      <c r="H3482" s="31" t="s">
        <v>743</v>
      </c>
      <c r="I3482" s="31">
        <v>209</v>
      </c>
      <c r="J3482" s="31">
        <v>13195</v>
      </c>
      <c r="K3482" s="31">
        <v>15.8393330807124</v>
      </c>
      <c r="L3482" s="31" t="s">
        <v>1494</v>
      </c>
      <c r="M3482" s="31">
        <f t="shared" si="137"/>
        <v>15.8393330807124</v>
      </c>
      <c r="N3482" s="31">
        <f t="shared" si="135"/>
        <v>0</v>
      </c>
    </row>
    <row r="3483" spans="1:14" x14ac:dyDescent="0.45">
      <c r="A3483" s="31" t="str">
        <f t="shared" si="136"/>
        <v>E06000019_CIN episodes for children aged 0-4 at 31st March 2019 with mental health of parent/someone else in household identified as a factor at CIN assessment (excluding looked after children)_Number</v>
      </c>
      <c r="B3483" s="31" t="s">
        <v>317</v>
      </c>
      <c r="C3483" s="31" t="s">
        <v>318</v>
      </c>
      <c r="D3483" s="31" t="s">
        <v>474</v>
      </c>
      <c r="E3483" s="31" t="s">
        <v>475</v>
      </c>
      <c r="F3483" s="31" t="s">
        <v>28</v>
      </c>
      <c r="G3483" s="31" t="s">
        <v>115</v>
      </c>
      <c r="H3483" s="31" t="s">
        <v>743</v>
      </c>
      <c r="I3483" s="31">
        <v>117</v>
      </c>
      <c r="J3483" s="31">
        <v>9337</v>
      </c>
      <c r="K3483" s="31">
        <v>12.5307914747778</v>
      </c>
      <c r="L3483" s="31" t="s">
        <v>1564</v>
      </c>
      <c r="M3483" s="31">
        <f t="shared" si="137"/>
        <v>12.5307914747778</v>
      </c>
      <c r="N3483" s="31">
        <f t="shared" si="135"/>
        <v>0</v>
      </c>
    </row>
    <row r="3484" spans="1:14" x14ac:dyDescent="0.45">
      <c r="A3484" s="31" t="str">
        <f t="shared" si="136"/>
        <v>E10000034_CIN episodes for children aged 0-4 at 31st March 2019 with mental health of parent/someone else in household identified as a factor at CIN assessment (excluding looked after children)_Number</v>
      </c>
      <c r="B3484" s="31" t="s">
        <v>470</v>
      </c>
      <c r="C3484" s="31" t="s">
        <v>471</v>
      </c>
      <c r="D3484" s="31" t="s">
        <v>474</v>
      </c>
      <c r="E3484" s="31" t="s">
        <v>475</v>
      </c>
      <c r="F3484" s="31" t="s">
        <v>28</v>
      </c>
      <c r="G3484" s="31" t="s">
        <v>115</v>
      </c>
      <c r="H3484" s="31" t="s">
        <v>743</v>
      </c>
      <c r="I3484" s="31">
        <v>379</v>
      </c>
      <c r="J3484" s="31">
        <v>31348</v>
      </c>
      <c r="K3484" s="31">
        <v>12.090085491897399</v>
      </c>
      <c r="L3484" s="31" t="s">
        <v>1522</v>
      </c>
      <c r="M3484" s="31">
        <f t="shared" si="137"/>
        <v>12.090085491897399</v>
      </c>
      <c r="N3484" s="31">
        <f t="shared" si="135"/>
        <v>0</v>
      </c>
    </row>
    <row r="3485" spans="1:14" x14ac:dyDescent="0.45">
      <c r="A3485" s="31" t="str">
        <f t="shared" si="136"/>
        <v>E10000016_CIN episodes for children aged 0-4 at 31st March 2019 with mental health of parent/someone else in household identified as a factor at CIN assessment (excluding looked after children)_Number</v>
      </c>
      <c r="B3485" s="31" t="s">
        <v>327</v>
      </c>
      <c r="C3485" s="31" t="s">
        <v>328</v>
      </c>
      <c r="D3485" s="31" t="s">
        <v>474</v>
      </c>
      <c r="E3485" s="31" t="s">
        <v>475</v>
      </c>
      <c r="F3485" s="31" t="s">
        <v>28</v>
      </c>
      <c r="G3485" s="31" t="s">
        <v>115</v>
      </c>
      <c r="H3485" s="31" t="s">
        <v>743</v>
      </c>
      <c r="I3485" s="31">
        <v>1662</v>
      </c>
      <c r="J3485" s="31">
        <v>91425</v>
      </c>
      <c r="K3485" s="31">
        <v>18.178835110746501</v>
      </c>
      <c r="L3485" s="31" t="s">
        <v>1546</v>
      </c>
      <c r="M3485" s="31">
        <f t="shared" si="137"/>
        <v>18.178835110746501</v>
      </c>
      <c r="N3485" s="31">
        <f t="shared" si="135"/>
        <v>0</v>
      </c>
    </row>
    <row r="3486" spans="1:14" x14ac:dyDescent="0.45">
      <c r="A3486" s="31" t="str">
        <f t="shared" si="136"/>
        <v>E06000035_CIN episodes for children aged 0-4 at 31st March 2019 with mental health of parent/someone else in household identified as a factor at CIN assessment (excluding looked after children)_Number</v>
      </c>
      <c r="B3486" s="31" t="s">
        <v>351</v>
      </c>
      <c r="C3486" s="31" t="s">
        <v>352</v>
      </c>
      <c r="D3486" s="31" t="s">
        <v>474</v>
      </c>
      <c r="E3486" s="31" t="s">
        <v>475</v>
      </c>
      <c r="F3486" s="31" t="s">
        <v>28</v>
      </c>
      <c r="G3486" s="31" t="s">
        <v>115</v>
      </c>
      <c r="H3486" s="31" t="s">
        <v>743</v>
      </c>
      <c r="I3486" s="31">
        <v>261</v>
      </c>
      <c r="J3486" s="31">
        <v>18494</v>
      </c>
      <c r="K3486" s="31">
        <v>14.1126851951984</v>
      </c>
      <c r="L3486" s="31" t="s">
        <v>1610</v>
      </c>
      <c r="M3486" s="31">
        <f t="shared" si="137"/>
        <v>14.1126851951984</v>
      </c>
      <c r="N3486" s="31">
        <f t="shared" si="135"/>
        <v>0</v>
      </c>
    </row>
    <row r="3487" spans="1:14" x14ac:dyDescent="0.45">
      <c r="A3487" s="31" t="str">
        <f t="shared" si="136"/>
        <v>E10000017_CIN episodes for children aged 0-4 at 31st March 2019 with mental health of parent/someone else in household identified as a factor at CIN assessment (excluding looked after children)_Number</v>
      </c>
      <c r="B3487" s="31" t="s">
        <v>337</v>
      </c>
      <c r="C3487" s="31" t="s">
        <v>338</v>
      </c>
      <c r="D3487" s="31" t="s">
        <v>474</v>
      </c>
      <c r="E3487" s="31" t="s">
        <v>475</v>
      </c>
      <c r="F3487" s="31" t="s">
        <v>28</v>
      </c>
      <c r="G3487" s="31" t="s">
        <v>115</v>
      </c>
      <c r="H3487" s="31" t="s">
        <v>743</v>
      </c>
      <c r="I3487" s="31">
        <v>1301</v>
      </c>
      <c r="J3487" s="31">
        <v>67104</v>
      </c>
      <c r="K3487" s="31">
        <v>19.387815927515501</v>
      </c>
      <c r="L3487" s="31" t="s">
        <v>1611</v>
      </c>
      <c r="M3487" s="31">
        <f t="shared" si="137"/>
        <v>19.387815927515501</v>
      </c>
      <c r="N3487" s="31">
        <f t="shared" si="135"/>
        <v>0</v>
      </c>
    </row>
    <row r="3488" spans="1:14" x14ac:dyDescent="0.45">
      <c r="A3488" s="31" t="str">
        <f t="shared" si="136"/>
        <v>E06000008_CIN episodes for children aged 0-4 at 31st March 2019 with mental health of parent/someone else in household identified as a factor at CIN assessment (excluding looked after children)_Number</v>
      </c>
      <c r="B3488" s="31" t="s">
        <v>247</v>
      </c>
      <c r="C3488" s="31" t="s">
        <v>248</v>
      </c>
      <c r="D3488" s="31" t="s">
        <v>474</v>
      </c>
      <c r="E3488" s="31" t="s">
        <v>475</v>
      </c>
      <c r="F3488" s="31" t="s">
        <v>28</v>
      </c>
      <c r="G3488" s="31" t="s">
        <v>115</v>
      </c>
      <c r="H3488" s="31" t="s">
        <v>743</v>
      </c>
      <c r="I3488" s="31">
        <v>198</v>
      </c>
      <c r="J3488" s="31">
        <v>10576</v>
      </c>
      <c r="K3488" s="31">
        <v>18.721633888048402</v>
      </c>
      <c r="L3488" s="31" t="s">
        <v>1516</v>
      </c>
      <c r="M3488" s="31">
        <f t="shared" si="137"/>
        <v>18.721633888048402</v>
      </c>
      <c r="N3488" s="31">
        <f t="shared" si="135"/>
        <v>0</v>
      </c>
    </row>
    <row r="3489" spans="1:14" x14ac:dyDescent="0.45">
      <c r="A3489" s="31" t="str">
        <f t="shared" si="136"/>
        <v>E06000009_CIN episodes for children aged 0-4 at 31st March 2019 with mental health of parent/someone else in household identified as a factor at CIN assessment (excluding looked after children)_Number</v>
      </c>
      <c r="B3489" s="31" t="s">
        <v>249</v>
      </c>
      <c r="C3489" s="31" t="s">
        <v>250</v>
      </c>
      <c r="D3489" s="31" t="s">
        <v>474</v>
      </c>
      <c r="E3489" s="31" t="s">
        <v>475</v>
      </c>
      <c r="F3489" s="31" t="s">
        <v>28</v>
      </c>
      <c r="G3489" s="31" t="s">
        <v>115</v>
      </c>
      <c r="H3489" s="31" t="s">
        <v>743</v>
      </c>
      <c r="I3489" s="31">
        <v>283</v>
      </c>
      <c r="J3489" s="31">
        <v>8365</v>
      </c>
      <c r="K3489" s="31">
        <v>33.831440526001202</v>
      </c>
      <c r="L3489" s="31" t="s">
        <v>1612</v>
      </c>
      <c r="M3489" s="31">
        <f t="shared" si="137"/>
        <v>33.831440526001202</v>
      </c>
      <c r="N3489" s="31">
        <f t="shared" si="135"/>
        <v>0</v>
      </c>
    </row>
    <row r="3490" spans="1:14" x14ac:dyDescent="0.45">
      <c r="A3490" s="31" t="str">
        <f t="shared" si="136"/>
        <v>E10000024_CIN episodes for children aged 0-4 at 31st March 2019 with mental health of parent/someone else in household identified as a factor at CIN assessment (excluding looked after children)_Number</v>
      </c>
      <c r="B3490" s="31" t="s">
        <v>572</v>
      </c>
      <c r="C3490" s="31" t="s">
        <v>573</v>
      </c>
      <c r="D3490" s="31" t="s">
        <v>474</v>
      </c>
      <c r="E3490" s="31" t="s">
        <v>475</v>
      </c>
      <c r="F3490" s="31" t="s">
        <v>28</v>
      </c>
      <c r="G3490" s="31" t="s">
        <v>115</v>
      </c>
      <c r="H3490" s="31" t="s">
        <v>743</v>
      </c>
      <c r="I3490" s="31">
        <v>647</v>
      </c>
      <c r="J3490" s="31">
        <v>44888</v>
      </c>
      <c r="K3490" s="31">
        <v>14.4136517554803</v>
      </c>
      <c r="L3490" s="31" t="s">
        <v>1485</v>
      </c>
      <c r="M3490" s="31">
        <f t="shared" si="137"/>
        <v>14.4136517554803</v>
      </c>
      <c r="N3490" s="31">
        <f t="shared" si="135"/>
        <v>0</v>
      </c>
    </row>
    <row r="3491" spans="1:14" x14ac:dyDescent="0.45">
      <c r="A3491" s="31" t="str">
        <f t="shared" si="136"/>
        <v>E06000018_CIN episodes for children aged 0-4 at 31st March 2019 with mental health of parent/someone else in household identified as a factor at CIN assessment (excluding looked after children)_Number</v>
      </c>
      <c r="B3491" s="31" t="s">
        <v>373</v>
      </c>
      <c r="C3491" s="31" t="s">
        <v>374</v>
      </c>
      <c r="D3491" s="31" t="s">
        <v>474</v>
      </c>
      <c r="E3491" s="31" t="s">
        <v>475</v>
      </c>
      <c r="F3491" s="31" t="s">
        <v>28</v>
      </c>
      <c r="G3491" s="31" t="s">
        <v>115</v>
      </c>
      <c r="H3491" s="31" t="s">
        <v>743</v>
      </c>
      <c r="I3491" s="31">
        <v>328</v>
      </c>
      <c r="J3491" s="31">
        <v>20755</v>
      </c>
      <c r="K3491" s="31">
        <v>15.803420862442801</v>
      </c>
      <c r="L3491" s="31" t="s">
        <v>1494</v>
      </c>
      <c r="M3491" s="31">
        <f t="shared" si="137"/>
        <v>15.803420862442801</v>
      </c>
      <c r="N3491" s="31">
        <f t="shared" si="135"/>
        <v>0</v>
      </c>
    </row>
    <row r="3492" spans="1:14" x14ac:dyDescent="0.45">
      <c r="A3492" s="31" t="str">
        <f t="shared" si="136"/>
        <v>E06000051_CIN episodes for children aged 0-4 at 31st March 2019 with mental health of parent/someone else in household identified as a factor at CIN assessment (excluding looked after children)_Number</v>
      </c>
      <c r="B3492" s="31" t="s">
        <v>403</v>
      </c>
      <c r="C3492" s="31" t="s">
        <v>166</v>
      </c>
      <c r="D3492" s="31" t="s">
        <v>474</v>
      </c>
      <c r="E3492" s="31" t="s">
        <v>475</v>
      </c>
      <c r="F3492" s="31" t="s">
        <v>28</v>
      </c>
      <c r="G3492" s="31" t="s">
        <v>115</v>
      </c>
      <c r="H3492" s="31" t="s">
        <v>743</v>
      </c>
      <c r="I3492" s="31">
        <v>164</v>
      </c>
      <c r="J3492" s="31">
        <v>15034</v>
      </c>
      <c r="K3492" s="31">
        <v>10.908607157110501</v>
      </c>
      <c r="L3492" s="31" t="s">
        <v>1613</v>
      </c>
      <c r="M3492" s="31">
        <f t="shared" si="137"/>
        <v>10.908607157110501</v>
      </c>
      <c r="N3492" s="31">
        <f t="shared" si="135"/>
        <v>0</v>
      </c>
    </row>
    <row r="3493" spans="1:14" x14ac:dyDescent="0.45">
      <c r="A3493" s="31" t="str">
        <f t="shared" si="136"/>
        <v>E06000020_CIN episodes for children aged 0-4 at 31st March 2019 with mental health of parent/someone else in household identified as a factor at CIN assessment (excluding looked after children)_Number</v>
      </c>
      <c r="B3493" s="31" t="s">
        <v>570</v>
      </c>
      <c r="C3493" s="31" t="s">
        <v>730</v>
      </c>
      <c r="D3493" s="31" t="s">
        <v>474</v>
      </c>
      <c r="E3493" s="31" t="s">
        <v>475</v>
      </c>
      <c r="F3493" s="31" t="s">
        <v>28</v>
      </c>
      <c r="G3493" s="31" t="s">
        <v>115</v>
      </c>
      <c r="H3493" s="31" t="s">
        <v>743</v>
      </c>
      <c r="I3493" s="31">
        <v>204</v>
      </c>
      <c r="J3493" s="31">
        <v>11022</v>
      </c>
      <c r="K3493" s="31">
        <v>18.508437670114301</v>
      </c>
      <c r="L3493" s="31" t="s">
        <v>1512</v>
      </c>
      <c r="M3493" s="31">
        <f t="shared" si="137"/>
        <v>18.508437670114301</v>
      </c>
      <c r="N3493" s="31">
        <f t="shared" si="135"/>
        <v>0</v>
      </c>
    </row>
    <row r="3494" spans="1:14" x14ac:dyDescent="0.45">
      <c r="A3494" s="31" t="str">
        <f t="shared" si="136"/>
        <v>E06000049_CIN episodes for children aged 0-4 at 31st March 2019 with mental health of parent/someone else in household identified as a factor at CIN assessment (excluding looked after children)_Number</v>
      </c>
      <c r="B3494" s="31" t="s">
        <v>541</v>
      </c>
      <c r="C3494" s="31" t="s">
        <v>718</v>
      </c>
      <c r="D3494" s="31" t="s">
        <v>474</v>
      </c>
      <c r="E3494" s="31" t="s">
        <v>475</v>
      </c>
      <c r="F3494" s="31" t="s">
        <v>28</v>
      </c>
      <c r="G3494" s="31" t="s">
        <v>115</v>
      </c>
      <c r="H3494" s="31" t="s">
        <v>743</v>
      </c>
      <c r="I3494" s="31">
        <v>160</v>
      </c>
      <c r="J3494" s="31">
        <v>20262</v>
      </c>
      <c r="K3494" s="31">
        <v>7.89655512782549</v>
      </c>
      <c r="L3494" s="31" t="s">
        <v>1614</v>
      </c>
      <c r="M3494" s="31">
        <f t="shared" si="137"/>
        <v>7.89655512782549</v>
      </c>
      <c r="N3494" s="31">
        <f t="shared" si="135"/>
        <v>0</v>
      </c>
    </row>
    <row r="3495" spans="1:14" x14ac:dyDescent="0.45">
      <c r="A3495" s="31" t="str">
        <f t="shared" si="136"/>
        <v>E06000050_CIN episodes for children aged 0-4 at 31st March 2019 with mental health of parent/someone else in household identified as a factor at CIN assessment (excluding looked after children)_Number</v>
      </c>
      <c r="B3495" s="31" t="s">
        <v>281</v>
      </c>
      <c r="C3495" s="31" t="s">
        <v>282</v>
      </c>
      <c r="D3495" s="31" t="s">
        <v>474</v>
      </c>
      <c r="E3495" s="31" t="s">
        <v>475</v>
      </c>
      <c r="F3495" s="31" t="s">
        <v>28</v>
      </c>
      <c r="G3495" s="31" t="s">
        <v>115</v>
      </c>
      <c r="H3495" s="31" t="s">
        <v>743</v>
      </c>
      <c r="I3495" s="31">
        <v>285</v>
      </c>
      <c r="J3495" s="31">
        <v>18571</v>
      </c>
      <c r="K3495" s="31">
        <v>15.346507996338399</v>
      </c>
      <c r="L3495" s="31" t="s">
        <v>786</v>
      </c>
      <c r="M3495" s="31">
        <f t="shared" si="137"/>
        <v>15.346507996338399</v>
      </c>
      <c r="N3495" s="31">
        <f t="shared" si="135"/>
        <v>0</v>
      </c>
    </row>
    <row r="3496" spans="1:14" x14ac:dyDescent="0.45">
      <c r="A3496" s="31" t="str">
        <f t="shared" si="136"/>
        <v>E06000052_CIN episodes for children aged 0-4 at 31st March 2019 with mental health of parent/someone else in household identified as a factor at CIN assessment (excluding looked after children)_Number</v>
      </c>
      <c r="B3496" s="31" t="s">
        <v>482</v>
      </c>
      <c r="C3496" s="31" t="s">
        <v>720</v>
      </c>
      <c r="D3496" s="31" t="s">
        <v>474</v>
      </c>
      <c r="E3496" s="31" t="s">
        <v>475</v>
      </c>
      <c r="F3496" s="31" t="s">
        <v>28</v>
      </c>
      <c r="G3496" s="31" t="s">
        <v>115</v>
      </c>
      <c r="H3496" s="31" t="s">
        <v>743</v>
      </c>
      <c r="I3496" s="31">
        <v>293</v>
      </c>
      <c r="J3496" s="31">
        <v>28270</v>
      </c>
      <c r="K3496" s="31">
        <v>10.3643438273788</v>
      </c>
      <c r="L3496" s="31" t="s">
        <v>1615</v>
      </c>
      <c r="M3496" s="31">
        <f t="shared" si="137"/>
        <v>10.3643438273788</v>
      </c>
      <c r="N3496" s="31">
        <f t="shared" si="135"/>
        <v>0</v>
      </c>
    </row>
    <row r="3497" spans="1:14" x14ac:dyDescent="0.45">
      <c r="A3497" s="31" t="str">
        <f t="shared" si="136"/>
        <v>E10000006_CIN episodes for children aged 0-4 at 31st March 2019 with mental health of parent/someone else in household identified as a factor at CIN assessment (excluding looked after children)_Number</v>
      </c>
      <c r="B3497" s="31" t="s">
        <v>285</v>
      </c>
      <c r="C3497" s="31" t="s">
        <v>286</v>
      </c>
      <c r="D3497" s="31" t="s">
        <v>474</v>
      </c>
      <c r="E3497" s="31" t="s">
        <v>475</v>
      </c>
      <c r="F3497" s="31" t="s">
        <v>28</v>
      </c>
      <c r="G3497" s="31" t="s">
        <v>115</v>
      </c>
      <c r="H3497" s="31" t="s">
        <v>743</v>
      </c>
      <c r="I3497" s="31">
        <v>420</v>
      </c>
      <c r="J3497" s="31">
        <v>24066</v>
      </c>
      <c r="K3497" s="31">
        <v>17.4520069808028</v>
      </c>
      <c r="L3497" s="31" t="s">
        <v>1595</v>
      </c>
      <c r="M3497" s="31">
        <f t="shared" si="137"/>
        <v>17.4520069808028</v>
      </c>
      <c r="N3497" s="31">
        <f t="shared" si="135"/>
        <v>0</v>
      </c>
    </row>
    <row r="3498" spans="1:14" x14ac:dyDescent="0.45">
      <c r="A3498" s="31" t="str">
        <f t="shared" si="136"/>
        <v>E10000013_CIN episodes for children aged 0-4 at 31st March 2019 with mental health of parent/someone else in household identified as a factor at CIN assessment (excluding looked after children)_Number</v>
      </c>
      <c r="B3498" s="31" t="s">
        <v>307</v>
      </c>
      <c r="C3498" s="31" t="s">
        <v>308</v>
      </c>
      <c r="D3498" s="31" t="s">
        <v>474</v>
      </c>
      <c r="E3498" s="31" t="s">
        <v>475</v>
      </c>
      <c r="F3498" s="31" t="s">
        <v>28</v>
      </c>
      <c r="G3498" s="31" t="s">
        <v>115</v>
      </c>
      <c r="H3498" s="31" t="s">
        <v>743</v>
      </c>
      <c r="I3498" s="31">
        <v>584</v>
      </c>
      <c r="J3498" s="31">
        <v>34617</v>
      </c>
      <c r="K3498" s="31">
        <v>16.870323829332399</v>
      </c>
      <c r="L3498" s="31" t="s">
        <v>1616</v>
      </c>
      <c r="M3498" s="31">
        <f t="shared" si="137"/>
        <v>16.870323829332399</v>
      </c>
      <c r="N3498" s="31">
        <f t="shared" si="135"/>
        <v>0</v>
      </c>
    </row>
    <row r="3499" spans="1:14" x14ac:dyDescent="0.45">
      <c r="A3499" s="31" t="str">
        <f t="shared" si="136"/>
        <v>E10000015_CIN episodes for children aged 0-4 at 31st March 2019 with mental health of parent/someone else in household identified as a factor at CIN assessment (excluding looked after children)_Number</v>
      </c>
      <c r="B3499" s="31" t="s">
        <v>319</v>
      </c>
      <c r="C3499" s="31" t="s">
        <v>320</v>
      </c>
      <c r="D3499" s="31" t="s">
        <v>474</v>
      </c>
      <c r="E3499" s="31" t="s">
        <v>475</v>
      </c>
      <c r="F3499" s="31" t="s">
        <v>28</v>
      </c>
      <c r="G3499" s="31" t="s">
        <v>115</v>
      </c>
      <c r="H3499" s="31" t="s">
        <v>743</v>
      </c>
      <c r="I3499" s="31">
        <v>638</v>
      </c>
      <c r="J3499" s="31">
        <v>74764</v>
      </c>
      <c r="K3499" s="31">
        <v>8.5335188058423803</v>
      </c>
      <c r="L3499" s="31" t="s">
        <v>1566</v>
      </c>
      <c r="M3499" s="31">
        <f t="shared" si="137"/>
        <v>8.5335188058423803</v>
      </c>
      <c r="N3499" s="31">
        <f t="shared" si="135"/>
        <v>0</v>
      </c>
    </row>
    <row r="3500" spans="1:14" x14ac:dyDescent="0.45">
      <c r="A3500" s="31" t="str">
        <f t="shared" si="136"/>
        <v>E06000046_CIN episodes for children aged 0-4 at 31st March 2019 with mental health of parent/someone else in household identified as a factor at CIN assessment (excluding looked after children)_Number</v>
      </c>
      <c r="B3500" s="31" t="s">
        <v>325</v>
      </c>
      <c r="C3500" s="31" t="s">
        <v>326</v>
      </c>
      <c r="D3500" s="31" t="s">
        <v>474</v>
      </c>
      <c r="E3500" s="31" t="s">
        <v>475</v>
      </c>
      <c r="F3500" s="31" t="s">
        <v>28</v>
      </c>
      <c r="G3500" s="31" t="s">
        <v>115</v>
      </c>
      <c r="H3500" s="31" t="s">
        <v>743</v>
      </c>
      <c r="I3500" s="31">
        <v>117</v>
      </c>
      <c r="J3500" s="31">
        <v>6462</v>
      </c>
      <c r="K3500" s="31">
        <v>18.105849582172699</v>
      </c>
      <c r="L3500" s="31" t="s">
        <v>1496</v>
      </c>
      <c r="M3500" s="31">
        <f t="shared" si="137"/>
        <v>18.105849582172699</v>
      </c>
      <c r="N3500" s="31">
        <f t="shared" si="135"/>
        <v>0</v>
      </c>
    </row>
    <row r="3501" spans="1:14" x14ac:dyDescent="0.45">
      <c r="A3501" s="31" t="str">
        <f t="shared" si="136"/>
        <v>E10000019_CIN episodes for children aged 0-4 at 31st March 2019 with mental health of parent/someone else in household identified as a factor at CIN assessment (excluding looked after children)_Number</v>
      </c>
      <c r="B3501" s="31" t="s">
        <v>345</v>
      </c>
      <c r="C3501" s="31" t="s">
        <v>346</v>
      </c>
      <c r="D3501" s="31" t="s">
        <v>474</v>
      </c>
      <c r="E3501" s="31" t="s">
        <v>475</v>
      </c>
      <c r="F3501" s="31" t="s">
        <v>28</v>
      </c>
      <c r="G3501" s="31" t="s">
        <v>115</v>
      </c>
      <c r="H3501" s="31" t="s">
        <v>743</v>
      </c>
      <c r="I3501" s="31">
        <v>516</v>
      </c>
      <c r="J3501" s="31">
        <v>39873</v>
      </c>
      <c r="K3501" s="31">
        <v>12.941087954254799</v>
      </c>
      <c r="L3501" s="31" t="s">
        <v>1617</v>
      </c>
      <c r="M3501" s="31">
        <f t="shared" si="137"/>
        <v>12.941087954254799</v>
      </c>
      <c r="N3501" s="31">
        <f t="shared" si="135"/>
        <v>0</v>
      </c>
    </row>
    <row r="3502" spans="1:14" x14ac:dyDescent="0.45">
      <c r="A3502" s="31" t="str">
        <f t="shared" si="136"/>
        <v>E10000020_CIN episodes for children aged 0-4 at 31st March 2019 with mental health of parent/someone else in household identified as a factor at CIN assessment (excluding looked after children)_Number</v>
      </c>
      <c r="B3502" s="31" t="s">
        <v>361</v>
      </c>
      <c r="C3502" s="31" t="s">
        <v>362</v>
      </c>
      <c r="D3502" s="31" t="s">
        <v>474</v>
      </c>
      <c r="E3502" s="31" t="s">
        <v>475</v>
      </c>
      <c r="F3502" s="31" t="s">
        <v>28</v>
      </c>
      <c r="G3502" s="31" t="s">
        <v>115</v>
      </c>
      <c r="H3502" s="31" t="s">
        <v>743</v>
      </c>
      <c r="I3502" s="31">
        <v>593</v>
      </c>
      <c r="J3502" s="31">
        <v>46256</v>
      </c>
      <c r="K3502" s="31">
        <v>12.819958491871301</v>
      </c>
      <c r="L3502" s="31" t="s">
        <v>1565</v>
      </c>
      <c r="M3502" s="31">
        <f t="shared" si="137"/>
        <v>12.819958491871301</v>
      </c>
      <c r="N3502" s="31">
        <f t="shared" si="135"/>
        <v>0</v>
      </c>
    </row>
    <row r="3503" spans="1:14" x14ac:dyDescent="0.45">
      <c r="A3503" s="31" t="str">
        <f t="shared" si="136"/>
        <v>E10000021_CIN episodes for children aged 0-4 at 31st March 2019 with mental health of parent/someone else in household identified as a factor at CIN assessment (excluding looked after children)_Number</v>
      </c>
      <c r="B3503" s="31" t="s">
        <v>371</v>
      </c>
      <c r="C3503" s="31" t="s">
        <v>372</v>
      </c>
      <c r="D3503" s="31" t="s">
        <v>474</v>
      </c>
      <c r="E3503" s="31" t="s">
        <v>475</v>
      </c>
      <c r="F3503" s="31" t="s">
        <v>28</v>
      </c>
      <c r="G3503" s="31" t="s">
        <v>115</v>
      </c>
      <c r="H3503" s="31" t="s">
        <v>743</v>
      </c>
      <c r="I3503" s="31">
        <v>648</v>
      </c>
      <c r="J3503" s="31">
        <v>47337</v>
      </c>
      <c r="K3503" s="31">
        <v>13.6890804233475</v>
      </c>
      <c r="L3503" s="31" t="s">
        <v>785</v>
      </c>
      <c r="M3503" s="31">
        <f t="shared" si="137"/>
        <v>13.6890804233475</v>
      </c>
      <c r="N3503" s="31">
        <f t="shared" si="135"/>
        <v>0</v>
      </c>
    </row>
    <row r="3504" spans="1:14" x14ac:dyDescent="0.45">
      <c r="A3504" s="31" t="str">
        <f t="shared" si="136"/>
        <v>E06000048_CIN episodes for children aged 0-4 at 31st March 2019 with mental health of parent/someone else in household identified as a factor at CIN assessment (excluding looked after children)_Number</v>
      </c>
      <c r="B3504" s="31" t="s">
        <v>484</v>
      </c>
      <c r="C3504" s="31" t="s">
        <v>705</v>
      </c>
      <c r="D3504" s="31" t="s">
        <v>474</v>
      </c>
      <c r="E3504" s="31" t="s">
        <v>475</v>
      </c>
      <c r="F3504" s="31" t="s">
        <v>28</v>
      </c>
      <c r="G3504" s="31" t="s">
        <v>115</v>
      </c>
      <c r="H3504" s="31" t="s">
        <v>743</v>
      </c>
      <c r="I3504" s="31">
        <v>372</v>
      </c>
      <c r="J3504" s="31">
        <v>14910</v>
      </c>
      <c r="K3504" s="31">
        <v>24.9496981891348</v>
      </c>
      <c r="L3504" s="31" t="s">
        <v>1618</v>
      </c>
      <c r="M3504" s="31">
        <f t="shared" si="137"/>
        <v>24.9496981891348</v>
      </c>
      <c r="N3504" s="31">
        <f t="shared" si="135"/>
        <v>0</v>
      </c>
    </row>
    <row r="3505" spans="1:14" x14ac:dyDescent="0.45">
      <c r="A3505" s="31" t="str">
        <f t="shared" si="136"/>
        <v>E10000025_CIN episodes for children aged 0-4 at 31st March 2019 with mental health of parent/someone else in household identified as a factor at CIN assessment (excluding looked after children)_Number</v>
      </c>
      <c r="B3505" s="31" t="s">
        <v>377</v>
      </c>
      <c r="C3505" s="31" t="s">
        <v>378</v>
      </c>
      <c r="D3505" s="31" t="s">
        <v>474</v>
      </c>
      <c r="E3505" s="31" t="s">
        <v>475</v>
      </c>
      <c r="F3505" s="31" t="s">
        <v>28</v>
      </c>
      <c r="G3505" s="31" t="s">
        <v>115</v>
      </c>
      <c r="H3505" s="31" t="s">
        <v>743</v>
      </c>
      <c r="I3505" s="31">
        <v>427</v>
      </c>
      <c r="J3505" s="31">
        <v>39398</v>
      </c>
      <c r="K3505" s="31">
        <v>10.8381136098279</v>
      </c>
      <c r="L3505" s="31" t="s">
        <v>1477</v>
      </c>
      <c r="M3505" s="31">
        <f t="shared" si="137"/>
        <v>10.8381136098279</v>
      </c>
      <c r="N3505" s="31">
        <f t="shared" si="135"/>
        <v>0</v>
      </c>
    </row>
    <row r="3506" spans="1:14" x14ac:dyDescent="0.45">
      <c r="A3506" s="31" t="str">
        <f t="shared" si="136"/>
        <v>E10000027_CIN episodes for children aged 0-4 at 31st March 2019 with mental health of parent/someone else in household identified as a factor at CIN assessment (excluding looked after children)_Number</v>
      </c>
      <c r="B3506" s="31" t="s">
        <v>406</v>
      </c>
      <c r="C3506" s="31" t="s">
        <v>407</v>
      </c>
      <c r="D3506" s="31" t="s">
        <v>474</v>
      </c>
      <c r="E3506" s="31" t="s">
        <v>475</v>
      </c>
      <c r="F3506" s="31" t="s">
        <v>28</v>
      </c>
      <c r="G3506" s="31" t="s">
        <v>115</v>
      </c>
      <c r="H3506" s="31" t="s">
        <v>743</v>
      </c>
      <c r="I3506" s="31">
        <v>392</v>
      </c>
      <c r="J3506" s="31">
        <v>29004</v>
      </c>
      <c r="K3506" s="31">
        <v>13.515377189353201</v>
      </c>
      <c r="L3506" s="31" t="s">
        <v>1541</v>
      </c>
      <c r="M3506" s="31">
        <f t="shared" si="137"/>
        <v>13.515377189353201</v>
      </c>
      <c r="N3506" s="31">
        <f t="shared" si="135"/>
        <v>0</v>
      </c>
    </row>
    <row r="3507" spans="1:14" x14ac:dyDescent="0.45">
      <c r="A3507" s="31" t="str">
        <f t="shared" si="136"/>
        <v>E10000029_CIN episodes for children aged 0-4 at 31st March 2019 with mental health of parent/someone else in household identified as a factor at CIN assessment (excluding looked after children)_Number</v>
      </c>
      <c r="B3507" s="31" t="s">
        <v>426</v>
      </c>
      <c r="C3507" s="31" t="s">
        <v>427</v>
      </c>
      <c r="D3507" s="31" t="s">
        <v>474</v>
      </c>
      <c r="E3507" s="31" t="s">
        <v>475</v>
      </c>
      <c r="F3507" s="31" t="s">
        <v>28</v>
      </c>
      <c r="G3507" s="31" t="s">
        <v>115</v>
      </c>
      <c r="H3507" s="31" t="s">
        <v>743</v>
      </c>
      <c r="I3507" s="31">
        <v>545</v>
      </c>
      <c r="J3507" s="31">
        <v>40624</v>
      </c>
      <c r="K3507" s="31">
        <v>13.4157148483655</v>
      </c>
      <c r="L3507" s="31" t="s">
        <v>1536</v>
      </c>
      <c r="M3507" s="31">
        <f t="shared" si="137"/>
        <v>13.4157148483655</v>
      </c>
      <c r="N3507" s="31">
        <f t="shared" si="135"/>
        <v>0</v>
      </c>
    </row>
    <row r="3508" spans="1:14" x14ac:dyDescent="0.45">
      <c r="A3508" s="31" t="str">
        <f t="shared" si="136"/>
        <v>E10000030_CIN episodes for children aged 0-4 at 31st March 2019 with mental health of parent/someone else in household identified as a factor at CIN assessment (excluding looked after children)_Number</v>
      </c>
      <c r="B3508" s="31" t="s">
        <v>430</v>
      </c>
      <c r="C3508" s="31" t="s">
        <v>431</v>
      </c>
      <c r="D3508" s="31" t="s">
        <v>474</v>
      </c>
      <c r="E3508" s="31" t="s">
        <v>475</v>
      </c>
      <c r="F3508" s="31" t="s">
        <v>28</v>
      </c>
      <c r="G3508" s="31" t="s">
        <v>115</v>
      </c>
      <c r="H3508" s="31" t="s">
        <v>743</v>
      </c>
      <c r="I3508" s="31">
        <v>724</v>
      </c>
      <c r="J3508" s="31">
        <v>70074</v>
      </c>
      <c r="K3508" s="31">
        <v>10.331934811770401</v>
      </c>
      <c r="L3508" s="31" t="s">
        <v>1491</v>
      </c>
      <c r="M3508" s="31">
        <f t="shared" si="137"/>
        <v>10.331934811770401</v>
      </c>
      <c r="N3508" s="31">
        <f t="shared" si="135"/>
        <v>0</v>
      </c>
    </row>
    <row r="3509" spans="1:14" x14ac:dyDescent="0.45">
      <c r="A3509" s="31" t="str">
        <f t="shared" si="136"/>
        <v>E10000031_CIN episodes for children aged 0-4 at 31st March 2019 with mental health of parent/someone else in household identified as a factor at CIN assessment (excluding looked after children)_Number</v>
      </c>
      <c r="B3509" s="31" t="s">
        <v>454</v>
      </c>
      <c r="C3509" s="31" t="s">
        <v>455</v>
      </c>
      <c r="D3509" s="31" t="s">
        <v>474</v>
      </c>
      <c r="E3509" s="31" t="s">
        <v>475</v>
      </c>
      <c r="F3509" s="31" t="s">
        <v>28</v>
      </c>
      <c r="G3509" s="31" t="s">
        <v>115</v>
      </c>
      <c r="H3509" s="31" t="s">
        <v>743</v>
      </c>
      <c r="I3509" s="31">
        <v>286</v>
      </c>
      <c r="J3509" s="31">
        <v>31584</v>
      </c>
      <c r="K3509" s="31">
        <v>9.0552178318135805</v>
      </c>
      <c r="L3509" s="31" t="s">
        <v>1572</v>
      </c>
      <c r="M3509" s="31">
        <f t="shared" si="137"/>
        <v>9.0552178318135805</v>
      </c>
      <c r="N3509" s="31">
        <f t="shared" si="135"/>
        <v>0</v>
      </c>
    </row>
    <row r="3510" spans="1:14" x14ac:dyDescent="0.45">
      <c r="A3510" s="31" t="str">
        <f t="shared" si="136"/>
        <v>E10000032_CIN episodes for children aged 0-4 at 31st March 2019 with mental health of parent/someone else in household identified as a factor at CIN assessment (excluding looked after children)_Number</v>
      </c>
      <c r="B3510" s="31" t="s">
        <v>458</v>
      </c>
      <c r="C3510" s="31" t="s">
        <v>459</v>
      </c>
      <c r="D3510" s="31" t="s">
        <v>474</v>
      </c>
      <c r="E3510" s="31" t="s">
        <v>475</v>
      </c>
      <c r="F3510" s="31" t="s">
        <v>28</v>
      </c>
      <c r="G3510" s="31" t="s">
        <v>115</v>
      </c>
      <c r="H3510" s="31" t="s">
        <v>743</v>
      </c>
      <c r="I3510" s="31">
        <v>0</v>
      </c>
      <c r="J3510" s="31">
        <v>46821</v>
      </c>
      <c r="K3510" s="31">
        <v>0</v>
      </c>
      <c r="L3510" s="31" t="s">
        <v>1520</v>
      </c>
      <c r="M3510" s="31">
        <f t="shared" si="137"/>
        <v>0</v>
      </c>
      <c r="N3510" s="31">
        <f t="shared" si="135"/>
        <v>0</v>
      </c>
    </row>
    <row r="3511" spans="1:14" x14ac:dyDescent="0.45">
      <c r="A3511" s="31" t="str">
        <f t="shared" si="136"/>
        <v>NA_CIN episodes for children aged 0-4 at 31st March 2019 with substance misuse by a parent/someone else in household identified as a factor at CIN assessment (excluding looked after children)_Number</v>
      </c>
      <c r="B3511" s="31" t="s">
        <v>13</v>
      </c>
      <c r="C3511" s="31" t="s">
        <v>737</v>
      </c>
      <c r="D3511" s="31" t="s">
        <v>474</v>
      </c>
      <c r="E3511" s="31" t="s">
        <v>475</v>
      </c>
      <c r="F3511" s="31" t="s">
        <v>30</v>
      </c>
      <c r="G3511" s="31" t="s">
        <v>118</v>
      </c>
      <c r="H3511" s="31" t="s">
        <v>743</v>
      </c>
      <c r="I3511" s="31">
        <v>32428</v>
      </c>
      <c r="J3511" s="31">
        <v>3346727</v>
      </c>
      <c r="K3511" s="31">
        <f>I3511/J3511*1000</f>
        <v>9.6894667536372108</v>
      </c>
      <c r="L3511" s="31" t="str">
        <f>CONCATENATE(ROUND(K3511,2)," per 1000 0-4 yr olds")</f>
        <v>9.69 per 1000 0-4 yr olds</v>
      </c>
      <c r="M3511" s="31">
        <f t="shared" si="137"/>
        <v>9.6894667536372108</v>
      </c>
      <c r="N3511" s="31">
        <f t="shared" si="135"/>
        <v>0</v>
      </c>
    </row>
    <row r="3512" spans="1:14" x14ac:dyDescent="0.45">
      <c r="A3512" s="31" t="str">
        <f t="shared" si="136"/>
        <v>E09000001_CIN episodes for children aged 0-4 at 31st March 2019 with substance misuse by a parent/someone else in household identified as a factor at CIN assessment (excluding looked after children)_Number</v>
      </c>
      <c r="B3512" s="31" t="s">
        <v>582</v>
      </c>
      <c r="C3512" s="31" t="s">
        <v>583</v>
      </c>
      <c r="D3512" s="31" t="s">
        <v>474</v>
      </c>
      <c r="E3512" s="31" t="s">
        <v>475</v>
      </c>
      <c r="F3512" s="31" t="s">
        <v>30</v>
      </c>
      <c r="G3512" s="31" t="s">
        <v>118</v>
      </c>
      <c r="H3512" s="31" t="s">
        <v>743</v>
      </c>
      <c r="I3512" s="31">
        <v>0</v>
      </c>
      <c r="J3512" s="31">
        <v>435</v>
      </c>
      <c r="K3512" s="31">
        <v>0</v>
      </c>
      <c r="L3512" s="31" t="s">
        <v>1520</v>
      </c>
      <c r="M3512" s="31">
        <f t="shared" si="137"/>
        <v>0</v>
      </c>
      <c r="N3512" s="31">
        <f t="shared" si="135"/>
        <v>1</v>
      </c>
    </row>
    <row r="3513" spans="1:14" x14ac:dyDescent="0.45">
      <c r="A3513" s="31" t="str">
        <f t="shared" si="136"/>
        <v>E09000007_CIN episodes for children aged 0-4 at 31st March 2019 with substance misuse by a parent/someone else in household identified as a factor at CIN assessment (excluding looked after children)_Number</v>
      </c>
      <c r="B3513" s="31" t="s">
        <v>277</v>
      </c>
      <c r="C3513" s="31" t="s">
        <v>278</v>
      </c>
      <c r="D3513" s="31" t="s">
        <v>474</v>
      </c>
      <c r="E3513" s="31" t="s">
        <v>475</v>
      </c>
      <c r="F3513" s="31" t="s">
        <v>30</v>
      </c>
      <c r="G3513" s="31" t="s">
        <v>118</v>
      </c>
      <c r="H3513" s="31" t="s">
        <v>743</v>
      </c>
      <c r="I3513" s="31">
        <v>92</v>
      </c>
      <c r="J3513" s="31">
        <v>14039</v>
      </c>
      <c r="K3513" s="31">
        <v>6.5531733029418104</v>
      </c>
      <c r="L3513" s="31" t="s">
        <v>1619</v>
      </c>
      <c r="M3513" s="31">
        <f t="shared" si="137"/>
        <v>6.5531733029418104</v>
      </c>
      <c r="N3513" s="31">
        <f t="shared" si="135"/>
        <v>0</v>
      </c>
    </row>
    <row r="3514" spans="1:14" x14ac:dyDescent="0.45">
      <c r="A3514" s="31" t="str">
        <f t="shared" si="136"/>
        <v>E09000011_CIN episodes for children aged 0-4 at 31st March 2019 with substance misuse by a parent/someone else in household identified as a factor at CIN assessment (excluding looked after children)_Number</v>
      </c>
      <c r="B3514" s="31" t="s">
        <v>518</v>
      </c>
      <c r="C3514" s="31" t="s">
        <v>519</v>
      </c>
      <c r="D3514" s="31" t="s">
        <v>474</v>
      </c>
      <c r="E3514" s="31" t="s">
        <v>475</v>
      </c>
      <c r="F3514" s="31" t="s">
        <v>30</v>
      </c>
      <c r="G3514" s="31" t="s">
        <v>118</v>
      </c>
      <c r="H3514" s="31" t="s">
        <v>743</v>
      </c>
      <c r="I3514" s="31">
        <v>153</v>
      </c>
      <c r="J3514" s="31">
        <v>21953</v>
      </c>
      <c r="K3514" s="31">
        <v>6.9694347014075504</v>
      </c>
      <c r="L3514" s="31" t="s">
        <v>1598</v>
      </c>
      <c r="M3514" s="31">
        <f t="shared" si="137"/>
        <v>6.9694347014075504</v>
      </c>
      <c r="N3514" s="31">
        <f t="shared" si="135"/>
        <v>0</v>
      </c>
    </row>
    <row r="3515" spans="1:14" x14ac:dyDescent="0.45">
      <c r="A3515" s="31" t="str">
        <f t="shared" si="136"/>
        <v>E09000012_CIN episodes for children aged 0-4 at 31st March 2019 with substance misuse by a parent/someone else in household identified as a factor at CIN assessment (excluding looked after children)_Number</v>
      </c>
      <c r="B3515" s="31" t="s">
        <v>498</v>
      </c>
      <c r="C3515" s="31" t="s">
        <v>499</v>
      </c>
      <c r="D3515" s="31" t="s">
        <v>474</v>
      </c>
      <c r="E3515" s="31" t="s">
        <v>475</v>
      </c>
      <c r="F3515" s="31" t="s">
        <v>30</v>
      </c>
      <c r="G3515" s="31" t="s">
        <v>118</v>
      </c>
      <c r="H3515" s="31" t="s">
        <v>743</v>
      </c>
      <c r="I3515" s="31">
        <v>120</v>
      </c>
      <c r="J3515" s="31">
        <v>20326</v>
      </c>
      <c r="K3515" s="31">
        <v>5.9037685722719697</v>
      </c>
      <c r="L3515" s="31" t="s">
        <v>1574</v>
      </c>
      <c r="M3515" s="31">
        <f t="shared" si="137"/>
        <v>5.9037685722719697</v>
      </c>
      <c r="N3515" s="31">
        <f t="shared" si="135"/>
        <v>0</v>
      </c>
    </row>
    <row r="3516" spans="1:14" x14ac:dyDescent="0.45">
      <c r="A3516" s="31" t="str">
        <f t="shared" si="136"/>
        <v>E09000013_CIN episodes for children aged 0-4 at 31st March 2019 with substance misuse by a parent/someone else in household identified as a factor at CIN assessment (excluding looked after children)_Number</v>
      </c>
      <c r="B3516" s="31" t="s">
        <v>491</v>
      </c>
      <c r="C3516" s="31" t="s">
        <v>723</v>
      </c>
      <c r="D3516" s="31" t="s">
        <v>474</v>
      </c>
      <c r="E3516" s="31" t="s">
        <v>475</v>
      </c>
      <c r="F3516" s="31" t="s">
        <v>30</v>
      </c>
      <c r="G3516" s="31" t="s">
        <v>118</v>
      </c>
      <c r="H3516" s="31" t="s">
        <v>743</v>
      </c>
      <c r="I3516" s="31">
        <v>58</v>
      </c>
      <c r="J3516" s="31">
        <v>11404</v>
      </c>
      <c r="K3516" s="31">
        <v>5.0859347597334299</v>
      </c>
      <c r="L3516" s="31" t="s">
        <v>1573</v>
      </c>
      <c r="M3516" s="31">
        <f t="shared" si="137"/>
        <v>5.0859347597334299</v>
      </c>
      <c r="N3516" s="31">
        <f t="shared" si="135"/>
        <v>0</v>
      </c>
    </row>
    <row r="3517" spans="1:14" x14ac:dyDescent="0.45">
      <c r="A3517" s="31" t="str">
        <f t="shared" si="136"/>
        <v>E09000019_CIN episodes for children aged 0-4 at 31st March 2019 with substance misuse by a parent/someone else in household identified as a factor at CIN assessment (excluding looked after children)_Number</v>
      </c>
      <c r="B3517" s="31" t="s">
        <v>500</v>
      </c>
      <c r="C3517" s="31" t="s">
        <v>501</v>
      </c>
      <c r="D3517" s="31" t="s">
        <v>474</v>
      </c>
      <c r="E3517" s="31" t="s">
        <v>475</v>
      </c>
      <c r="F3517" s="31" t="s">
        <v>30</v>
      </c>
      <c r="G3517" s="31" t="s">
        <v>118</v>
      </c>
      <c r="H3517" s="31" t="s">
        <v>743</v>
      </c>
      <c r="I3517" s="31">
        <v>137</v>
      </c>
      <c r="J3517" s="31">
        <v>13127</v>
      </c>
      <c r="K3517" s="31">
        <v>10.436504913537</v>
      </c>
      <c r="L3517" s="31" t="s">
        <v>1615</v>
      </c>
      <c r="M3517" s="31">
        <f t="shared" si="137"/>
        <v>10.436504913537</v>
      </c>
      <c r="N3517" s="31">
        <f t="shared" si="135"/>
        <v>0</v>
      </c>
    </row>
    <row r="3518" spans="1:14" x14ac:dyDescent="0.45">
      <c r="A3518" s="31" t="str">
        <f t="shared" si="136"/>
        <v>E09000020_CIN episodes for children aged 0-4 at 31st March 2019 with substance misuse by a parent/someone else in household identified as a factor at CIN assessment (excluding looked after children)_Number</v>
      </c>
      <c r="B3518" s="31" t="s">
        <v>479</v>
      </c>
      <c r="C3518" s="31" t="s">
        <v>674</v>
      </c>
      <c r="D3518" s="31" t="s">
        <v>474</v>
      </c>
      <c r="E3518" s="31" t="s">
        <v>475</v>
      </c>
      <c r="F3518" s="31" t="s">
        <v>30</v>
      </c>
      <c r="G3518" s="31" t="s">
        <v>118</v>
      </c>
      <c r="H3518" s="31" t="s">
        <v>743</v>
      </c>
      <c r="I3518" s="31">
        <v>27</v>
      </c>
      <c r="J3518" s="31">
        <v>8223</v>
      </c>
      <c r="K3518" s="31">
        <v>3.2834731849689902</v>
      </c>
      <c r="L3518" s="31" t="s">
        <v>1620</v>
      </c>
      <c r="M3518" s="31">
        <f t="shared" si="137"/>
        <v>3.2834731849689902</v>
      </c>
      <c r="N3518" s="31">
        <f t="shared" si="135"/>
        <v>0</v>
      </c>
    </row>
    <row r="3519" spans="1:14" x14ac:dyDescent="0.45">
      <c r="A3519" s="31" t="str">
        <f t="shared" si="136"/>
        <v>E09000022_CIN episodes for children aged 0-4 at 31st March 2019 with substance misuse by a parent/someone else in household identified as a factor at CIN assessment (excluding looked after children)_Number</v>
      </c>
      <c r="B3519" s="31" t="s">
        <v>335</v>
      </c>
      <c r="C3519" s="31" t="s">
        <v>336</v>
      </c>
      <c r="D3519" s="31" t="s">
        <v>474</v>
      </c>
      <c r="E3519" s="31" t="s">
        <v>475</v>
      </c>
      <c r="F3519" s="31" t="s">
        <v>30</v>
      </c>
      <c r="G3519" s="31" t="s">
        <v>118</v>
      </c>
      <c r="H3519" s="31" t="s">
        <v>743</v>
      </c>
      <c r="I3519" s="31">
        <v>102</v>
      </c>
      <c r="J3519" s="31">
        <v>19213</v>
      </c>
      <c r="K3519" s="31">
        <v>5.3089054286160398</v>
      </c>
      <c r="L3519" s="31" t="s">
        <v>1571</v>
      </c>
      <c r="M3519" s="31">
        <f t="shared" si="137"/>
        <v>5.3089054286160398</v>
      </c>
      <c r="N3519" s="31">
        <f t="shared" si="135"/>
        <v>0</v>
      </c>
    </row>
    <row r="3520" spans="1:14" x14ac:dyDescent="0.45">
      <c r="A3520" s="31" t="str">
        <f t="shared" si="136"/>
        <v>E09000023_CIN episodes for children aged 0-4 at 31st March 2019 with substance misuse by a parent/someone else in household identified as a factor at CIN assessment (excluding looked after children)_Number</v>
      </c>
      <c r="B3520" s="31" t="s">
        <v>343</v>
      </c>
      <c r="C3520" s="31" t="s">
        <v>344</v>
      </c>
      <c r="D3520" s="31" t="s">
        <v>474</v>
      </c>
      <c r="E3520" s="31" t="s">
        <v>475</v>
      </c>
      <c r="F3520" s="31" t="s">
        <v>30</v>
      </c>
      <c r="G3520" s="31" t="s">
        <v>118</v>
      </c>
      <c r="H3520" s="31" t="s">
        <v>743</v>
      </c>
      <c r="I3520" s="31">
        <v>157</v>
      </c>
      <c r="J3520" s="31">
        <v>21814</v>
      </c>
      <c r="K3520" s="31">
        <v>7.1972127991198303</v>
      </c>
      <c r="L3520" s="31" t="s">
        <v>1621</v>
      </c>
      <c r="M3520" s="31">
        <f t="shared" si="137"/>
        <v>7.1972127991198303</v>
      </c>
      <c r="N3520" s="31">
        <f t="shared" si="135"/>
        <v>0</v>
      </c>
    </row>
    <row r="3521" spans="1:14" x14ac:dyDescent="0.45">
      <c r="A3521" s="31" t="str">
        <f t="shared" si="136"/>
        <v>E09000028_CIN episodes for children aged 0-4 at 31st March 2019 with substance misuse by a parent/someone else in household identified as a factor at CIN assessment (excluding looked after children)_Number</v>
      </c>
      <c r="B3521" s="31" t="s">
        <v>414</v>
      </c>
      <c r="C3521" s="31" t="s">
        <v>415</v>
      </c>
      <c r="D3521" s="31" t="s">
        <v>474</v>
      </c>
      <c r="E3521" s="31" t="s">
        <v>475</v>
      </c>
      <c r="F3521" s="31" t="s">
        <v>30</v>
      </c>
      <c r="G3521" s="31" t="s">
        <v>118</v>
      </c>
      <c r="H3521" s="31" t="s">
        <v>743</v>
      </c>
      <c r="I3521" s="31">
        <v>133</v>
      </c>
      <c r="J3521" s="31">
        <v>20500</v>
      </c>
      <c r="K3521" s="31">
        <v>6.48780487804878</v>
      </c>
      <c r="L3521" s="31" t="s">
        <v>1599</v>
      </c>
      <c r="M3521" s="31">
        <f t="shared" si="137"/>
        <v>6.48780487804878</v>
      </c>
      <c r="N3521" s="31">
        <f t="shared" si="135"/>
        <v>0</v>
      </c>
    </row>
    <row r="3522" spans="1:14" x14ac:dyDescent="0.45">
      <c r="A3522" s="31" t="str">
        <f t="shared" si="136"/>
        <v>E09000030_CIN episodes for children aged 0-4 at 31st March 2019 with substance misuse by a parent/someone else in household identified as a factor at CIN assessment (excluding looked after children)_Number</v>
      </c>
      <c r="B3522" s="31" t="s">
        <v>440</v>
      </c>
      <c r="C3522" s="31" t="s">
        <v>441</v>
      </c>
      <c r="D3522" s="31" t="s">
        <v>474</v>
      </c>
      <c r="E3522" s="31" t="s">
        <v>475</v>
      </c>
      <c r="F3522" s="31" t="s">
        <v>30</v>
      </c>
      <c r="G3522" s="31" t="s">
        <v>118</v>
      </c>
      <c r="H3522" s="31" t="s">
        <v>743</v>
      </c>
      <c r="I3522" s="31">
        <v>143</v>
      </c>
      <c r="J3522" s="31">
        <v>22208</v>
      </c>
      <c r="K3522" s="31">
        <v>6.4391210374639796</v>
      </c>
      <c r="L3522" s="31" t="s">
        <v>1622</v>
      </c>
      <c r="M3522" s="31">
        <f t="shared" si="137"/>
        <v>6.4391210374639796</v>
      </c>
      <c r="N3522" s="31">
        <f t="shared" si="135"/>
        <v>0</v>
      </c>
    </row>
    <row r="3523" spans="1:14" x14ac:dyDescent="0.45">
      <c r="A3523" s="31" t="str">
        <f t="shared" si="136"/>
        <v>E09000032_CIN episodes for children aged 0-4 at 31st March 2019 with substance misuse by a parent/someone else in household identified as a factor at CIN assessment (excluding looked after children)_Number</v>
      </c>
      <c r="B3523" s="31" t="s">
        <v>450</v>
      </c>
      <c r="C3523" s="31" t="s">
        <v>451</v>
      </c>
      <c r="D3523" s="31" t="s">
        <v>474</v>
      </c>
      <c r="E3523" s="31" t="s">
        <v>475</v>
      </c>
      <c r="F3523" s="31" t="s">
        <v>30</v>
      </c>
      <c r="G3523" s="31" t="s">
        <v>118</v>
      </c>
      <c r="H3523" s="31" t="s">
        <v>743</v>
      </c>
      <c r="I3523" s="31">
        <v>77</v>
      </c>
      <c r="J3523" s="31">
        <v>21875</v>
      </c>
      <c r="K3523" s="31">
        <v>3.52</v>
      </c>
      <c r="L3523" s="31" t="s">
        <v>1623</v>
      </c>
      <c r="M3523" s="31">
        <f t="shared" si="137"/>
        <v>3.52</v>
      </c>
      <c r="N3523" s="31">
        <f t="shared" ref="N3523:N3586" si="138">IF(OR(C3523="City of London",C3523="Isles of Scilly"),1,0)</f>
        <v>0</v>
      </c>
    </row>
    <row r="3524" spans="1:14" x14ac:dyDescent="0.45">
      <c r="A3524" s="31" t="str">
        <f t="shared" si="136"/>
        <v>E09000033_CIN episodes for children aged 0-4 at 31st March 2019 with substance misuse by a parent/someone else in household identified as a factor at CIN assessment (excluding looked after children)_Number</v>
      </c>
      <c r="B3524" s="31" t="s">
        <v>506</v>
      </c>
      <c r="C3524" s="31" t="s">
        <v>507</v>
      </c>
      <c r="D3524" s="31" t="s">
        <v>474</v>
      </c>
      <c r="E3524" s="31" t="s">
        <v>475</v>
      </c>
      <c r="F3524" s="31" t="s">
        <v>30</v>
      </c>
      <c r="G3524" s="31" t="s">
        <v>118</v>
      </c>
      <c r="H3524" s="31" t="s">
        <v>743</v>
      </c>
      <c r="I3524" s="31">
        <v>47</v>
      </c>
      <c r="J3524" s="31">
        <v>13692</v>
      </c>
      <c r="K3524" s="31">
        <v>3.4326614081215299</v>
      </c>
      <c r="L3524" s="31" t="s">
        <v>1624</v>
      </c>
      <c r="M3524" s="31">
        <f t="shared" si="137"/>
        <v>3.4326614081215299</v>
      </c>
      <c r="N3524" s="31">
        <f t="shared" si="138"/>
        <v>0</v>
      </c>
    </row>
    <row r="3525" spans="1:14" x14ac:dyDescent="0.45">
      <c r="A3525" s="31" t="str">
        <f t="shared" si="136"/>
        <v>E09000002_CIN episodes for children aged 0-4 at 31st March 2019 with substance misuse by a parent/someone else in household identified as a factor at CIN assessment (excluding looked after children)_Number</v>
      </c>
      <c r="B3525" s="31" t="s">
        <v>227</v>
      </c>
      <c r="C3525" s="31" t="s">
        <v>228</v>
      </c>
      <c r="D3525" s="31" t="s">
        <v>474</v>
      </c>
      <c r="E3525" s="31" t="s">
        <v>475</v>
      </c>
      <c r="F3525" s="31" t="s">
        <v>30</v>
      </c>
      <c r="G3525" s="31" t="s">
        <v>118</v>
      </c>
      <c r="H3525" s="31" t="s">
        <v>743</v>
      </c>
      <c r="I3525" s="31">
        <v>150</v>
      </c>
      <c r="J3525" s="31">
        <v>19519</v>
      </c>
      <c r="K3525" s="31">
        <v>7.68481991905323</v>
      </c>
      <c r="L3525" s="31" t="s">
        <v>1575</v>
      </c>
      <c r="M3525" s="31">
        <f t="shared" si="137"/>
        <v>7.68481991905323</v>
      </c>
      <c r="N3525" s="31">
        <f t="shared" si="138"/>
        <v>0</v>
      </c>
    </row>
    <row r="3526" spans="1:14" x14ac:dyDescent="0.45">
      <c r="A3526" s="31" t="str">
        <f t="shared" si="136"/>
        <v>E09000003_CIN episodes for children aged 0-4 at 31st March 2019 with substance misuse by a parent/someone else in household identified as a factor at CIN assessment (excluding looked after children)_Number</v>
      </c>
      <c r="B3526" s="31" t="s">
        <v>233</v>
      </c>
      <c r="C3526" s="31" t="s">
        <v>234</v>
      </c>
      <c r="D3526" s="31" t="s">
        <v>474</v>
      </c>
      <c r="E3526" s="31" t="s">
        <v>475</v>
      </c>
      <c r="F3526" s="31" t="s">
        <v>30</v>
      </c>
      <c r="G3526" s="31" t="s">
        <v>118</v>
      </c>
      <c r="H3526" s="31" t="s">
        <v>743</v>
      </c>
      <c r="I3526" s="31">
        <v>125</v>
      </c>
      <c r="J3526" s="31">
        <v>26512</v>
      </c>
      <c r="K3526" s="31">
        <v>4.7148461074230497</v>
      </c>
      <c r="L3526" s="31" t="s">
        <v>1580</v>
      </c>
      <c r="M3526" s="31">
        <f t="shared" si="137"/>
        <v>4.7148461074230497</v>
      </c>
      <c r="N3526" s="31">
        <f t="shared" si="138"/>
        <v>0</v>
      </c>
    </row>
    <row r="3527" spans="1:14" x14ac:dyDescent="0.45">
      <c r="A3527" s="31" t="str">
        <f t="shared" si="136"/>
        <v>E09000004_CIN episodes for children aged 0-4 at 31st March 2019 with substance misuse by a parent/someone else in household identified as a factor at CIN assessment (excluding looked after children)_Number</v>
      </c>
      <c r="B3527" s="31" t="s">
        <v>242</v>
      </c>
      <c r="C3527" s="31" t="s">
        <v>243</v>
      </c>
      <c r="D3527" s="31" t="s">
        <v>474</v>
      </c>
      <c r="E3527" s="31" t="s">
        <v>475</v>
      </c>
      <c r="F3527" s="31" t="s">
        <v>30</v>
      </c>
      <c r="G3527" s="31" t="s">
        <v>118</v>
      </c>
      <c r="H3527" s="31" t="s">
        <v>743</v>
      </c>
      <c r="I3527" s="31">
        <v>99</v>
      </c>
      <c r="J3527" s="31">
        <v>15989</v>
      </c>
      <c r="K3527" s="31">
        <v>6.1917568328225698</v>
      </c>
      <c r="L3527" s="31" t="s">
        <v>1592</v>
      </c>
      <c r="M3527" s="31">
        <f t="shared" si="137"/>
        <v>6.1917568328225698</v>
      </c>
      <c r="N3527" s="31">
        <f t="shared" si="138"/>
        <v>0</v>
      </c>
    </row>
    <row r="3528" spans="1:14" x14ac:dyDescent="0.45">
      <c r="A3528" s="31" t="str">
        <f t="shared" si="136"/>
        <v>E09000005_CIN episodes for children aged 0-4 at 31st March 2019 with substance misuse by a parent/someone else in household identified as a factor at CIN assessment (excluding looked after children)_Number</v>
      </c>
      <c r="B3528" s="31" t="s">
        <v>261</v>
      </c>
      <c r="C3528" s="31" t="s">
        <v>262</v>
      </c>
      <c r="D3528" s="31" t="s">
        <v>474</v>
      </c>
      <c r="E3528" s="31" t="s">
        <v>475</v>
      </c>
      <c r="F3528" s="31" t="s">
        <v>30</v>
      </c>
      <c r="G3528" s="31" t="s">
        <v>118</v>
      </c>
      <c r="H3528" s="31" t="s">
        <v>743</v>
      </c>
      <c r="I3528" s="31">
        <v>98</v>
      </c>
      <c r="J3528" s="31">
        <v>24582</v>
      </c>
      <c r="K3528" s="31">
        <v>3.9866569034252701</v>
      </c>
      <c r="L3528" s="31" t="s">
        <v>1625</v>
      </c>
      <c r="M3528" s="31">
        <f t="shared" si="137"/>
        <v>3.9866569034252701</v>
      </c>
      <c r="N3528" s="31">
        <f t="shared" si="138"/>
        <v>0</v>
      </c>
    </row>
    <row r="3529" spans="1:14" x14ac:dyDescent="0.45">
      <c r="A3529" s="31" t="str">
        <f t="shared" si="136"/>
        <v>E09000006_CIN episodes for children aged 0-4 at 31st March 2019 with substance misuse by a parent/someone else in household identified as a factor at CIN assessment (excluding looked after children)_Number</v>
      </c>
      <c r="B3529" s="31" t="s">
        <v>267</v>
      </c>
      <c r="C3529" s="31" t="s">
        <v>268</v>
      </c>
      <c r="D3529" s="31" t="s">
        <v>474</v>
      </c>
      <c r="E3529" s="31" t="s">
        <v>475</v>
      </c>
      <c r="F3529" s="31" t="s">
        <v>30</v>
      </c>
      <c r="G3529" s="31" t="s">
        <v>118</v>
      </c>
      <c r="H3529" s="31" t="s">
        <v>743</v>
      </c>
      <c r="I3529" s="31">
        <v>199</v>
      </c>
      <c r="J3529" s="31">
        <v>21559</v>
      </c>
      <c r="K3529" s="31">
        <v>9.2304837886729398</v>
      </c>
      <c r="L3529" s="31" t="s">
        <v>1626</v>
      </c>
      <c r="M3529" s="31">
        <f t="shared" si="137"/>
        <v>9.2304837886729398</v>
      </c>
      <c r="N3529" s="31">
        <f t="shared" si="138"/>
        <v>0</v>
      </c>
    </row>
    <row r="3530" spans="1:14" x14ac:dyDescent="0.45">
      <c r="A3530" s="31" t="str">
        <f t="shared" si="136"/>
        <v>E09000008_CIN episodes for children aged 0-4 at 31st March 2019 with substance misuse by a parent/someone else in household identified as a factor at CIN assessment (excluding looked after children)_Number</v>
      </c>
      <c r="B3530" s="31" t="s">
        <v>486</v>
      </c>
      <c r="C3530" s="31" t="s">
        <v>487</v>
      </c>
      <c r="D3530" s="31" t="s">
        <v>474</v>
      </c>
      <c r="E3530" s="31" t="s">
        <v>475</v>
      </c>
      <c r="F3530" s="31" t="s">
        <v>30</v>
      </c>
      <c r="G3530" s="31" t="s">
        <v>118</v>
      </c>
      <c r="H3530" s="31" t="s">
        <v>743</v>
      </c>
      <c r="I3530" s="31">
        <v>184</v>
      </c>
      <c r="J3530" s="31">
        <v>27974</v>
      </c>
      <c r="K3530" s="31">
        <v>6.5775362836919999</v>
      </c>
      <c r="L3530" s="31" t="s">
        <v>1619</v>
      </c>
      <c r="M3530" s="31">
        <f t="shared" si="137"/>
        <v>6.5775362836919999</v>
      </c>
      <c r="N3530" s="31">
        <f t="shared" si="138"/>
        <v>0</v>
      </c>
    </row>
    <row r="3531" spans="1:14" x14ac:dyDescent="0.45">
      <c r="A3531" s="31" t="str">
        <f t="shared" ref="A3531:A3594" si="139">CONCATENATE(B3531,"_",G3531,"_",H3531)</f>
        <v>E09000009_CIN episodes for children aged 0-4 at 31st March 2019 with substance misuse by a parent/someone else in household identified as a factor at CIN assessment (excluding looked after children)_Number</v>
      </c>
      <c r="B3531" s="31" t="s">
        <v>509</v>
      </c>
      <c r="C3531" s="31" t="s">
        <v>510</v>
      </c>
      <c r="D3531" s="31" t="s">
        <v>474</v>
      </c>
      <c r="E3531" s="31" t="s">
        <v>475</v>
      </c>
      <c r="F3531" s="31" t="s">
        <v>30</v>
      </c>
      <c r="G3531" s="31" t="s">
        <v>118</v>
      </c>
      <c r="H3531" s="31" t="s">
        <v>743</v>
      </c>
      <c r="I3531" s="31">
        <v>107</v>
      </c>
      <c r="J3531" s="31">
        <v>24600</v>
      </c>
      <c r="K3531" s="31">
        <v>4.3495934959349603</v>
      </c>
      <c r="L3531" s="31" t="s">
        <v>1627</v>
      </c>
      <c r="M3531" s="31">
        <f t="shared" si="137"/>
        <v>4.3495934959349603</v>
      </c>
      <c r="N3531" s="31">
        <f t="shared" si="138"/>
        <v>0</v>
      </c>
    </row>
    <row r="3532" spans="1:14" x14ac:dyDescent="0.45">
      <c r="A3532" s="31" t="str">
        <f t="shared" si="139"/>
        <v>E09000010_CIN episodes for children aged 0-4 at 31st March 2019 with substance misuse by a parent/someone else in household identified as a factor at CIN assessment (excluding looked after children)_Number</v>
      </c>
      <c r="B3532" s="31" t="s">
        <v>301</v>
      </c>
      <c r="C3532" s="31" t="s">
        <v>302</v>
      </c>
      <c r="D3532" s="31" t="s">
        <v>474</v>
      </c>
      <c r="E3532" s="31" t="s">
        <v>475</v>
      </c>
      <c r="F3532" s="31" t="s">
        <v>30</v>
      </c>
      <c r="G3532" s="31" t="s">
        <v>118</v>
      </c>
      <c r="H3532" s="31" t="s">
        <v>743</v>
      </c>
      <c r="I3532" s="31">
        <v>238</v>
      </c>
      <c r="J3532" s="31">
        <v>24321</v>
      </c>
      <c r="K3532" s="31">
        <v>9.7857818346285104</v>
      </c>
      <c r="L3532" s="31" t="s">
        <v>1604</v>
      </c>
      <c r="M3532" s="31">
        <f t="shared" ref="M3532:M3595" si="140">K3532</f>
        <v>9.7857818346285104</v>
      </c>
      <c r="N3532" s="31">
        <f t="shared" si="138"/>
        <v>0</v>
      </c>
    </row>
    <row r="3533" spans="1:14" x14ac:dyDescent="0.45">
      <c r="A3533" s="31" t="str">
        <f t="shared" si="139"/>
        <v>E09000014_CIN episodes for children aged 0-4 at 31st March 2019 with substance misuse by a parent/someone else in household identified as a factor at CIN assessment (excluding looked after children)_Number</v>
      </c>
      <c r="B3533" s="31" t="s">
        <v>311</v>
      </c>
      <c r="C3533" s="31" t="s">
        <v>312</v>
      </c>
      <c r="D3533" s="31" t="s">
        <v>474</v>
      </c>
      <c r="E3533" s="31" t="s">
        <v>475</v>
      </c>
      <c r="F3533" s="31" t="s">
        <v>30</v>
      </c>
      <c r="G3533" s="31" t="s">
        <v>118</v>
      </c>
      <c r="H3533" s="31" t="s">
        <v>743</v>
      </c>
      <c r="I3533" s="31">
        <v>94</v>
      </c>
      <c r="J3533" s="31">
        <v>18586</v>
      </c>
      <c r="K3533" s="31">
        <v>5.0575702141396803</v>
      </c>
      <c r="L3533" s="31" t="s">
        <v>1573</v>
      </c>
      <c r="M3533" s="31">
        <f t="shared" si="140"/>
        <v>5.0575702141396803</v>
      </c>
      <c r="N3533" s="31">
        <f t="shared" si="138"/>
        <v>0</v>
      </c>
    </row>
    <row r="3534" spans="1:14" x14ac:dyDescent="0.45">
      <c r="A3534" s="31" t="str">
        <f t="shared" si="139"/>
        <v>E09000015_CIN episodes for children aged 0-4 at 31st March 2019 with substance misuse by a parent/someone else in household identified as a factor at CIN assessment (excluding looked after children)_Number</v>
      </c>
      <c r="B3534" s="31" t="s">
        <v>496</v>
      </c>
      <c r="C3534" s="31" t="s">
        <v>497</v>
      </c>
      <c r="D3534" s="31" t="s">
        <v>474</v>
      </c>
      <c r="E3534" s="31" t="s">
        <v>475</v>
      </c>
      <c r="F3534" s="31" t="s">
        <v>30</v>
      </c>
      <c r="G3534" s="31" t="s">
        <v>118</v>
      </c>
      <c r="H3534" s="31" t="s">
        <v>743</v>
      </c>
      <c r="I3534" s="31">
        <v>114</v>
      </c>
      <c r="J3534" s="31">
        <v>17745</v>
      </c>
      <c r="K3534" s="31">
        <v>6.4243448858833503</v>
      </c>
      <c r="L3534" s="31" t="s">
        <v>1622</v>
      </c>
      <c r="M3534" s="31">
        <f t="shared" si="140"/>
        <v>6.4243448858833503</v>
      </c>
      <c r="N3534" s="31">
        <f t="shared" si="138"/>
        <v>0</v>
      </c>
    </row>
    <row r="3535" spans="1:14" x14ac:dyDescent="0.45">
      <c r="A3535" s="31" t="str">
        <f t="shared" si="139"/>
        <v>E09000016_CIN episodes for children aged 0-4 at 31st March 2019 with substance misuse by a parent/someone else in household identified as a factor at CIN assessment (excluding looked after children)_Number</v>
      </c>
      <c r="B3535" s="31" t="s">
        <v>315</v>
      </c>
      <c r="C3535" s="31" t="s">
        <v>316</v>
      </c>
      <c r="D3535" s="31" t="s">
        <v>474</v>
      </c>
      <c r="E3535" s="31" t="s">
        <v>475</v>
      </c>
      <c r="F3535" s="31" t="s">
        <v>30</v>
      </c>
      <c r="G3535" s="31" t="s">
        <v>118</v>
      </c>
      <c r="H3535" s="31" t="s">
        <v>743</v>
      </c>
      <c r="I3535" s="31">
        <v>61</v>
      </c>
      <c r="J3535" s="31">
        <v>17370</v>
      </c>
      <c r="K3535" s="31">
        <v>3.5118019573978101</v>
      </c>
      <c r="L3535" s="31" t="s">
        <v>1623</v>
      </c>
      <c r="M3535" s="31">
        <f t="shared" si="140"/>
        <v>3.5118019573978101</v>
      </c>
      <c r="N3535" s="31">
        <f t="shared" si="138"/>
        <v>0</v>
      </c>
    </row>
    <row r="3536" spans="1:14" x14ac:dyDescent="0.45">
      <c r="A3536" s="31" t="str">
        <f t="shared" si="139"/>
        <v>E09000017_CIN episodes for children aged 0-4 at 31st March 2019 with substance misuse by a parent/someone else in household identified as a factor at CIN assessment (excluding looked after children)_Number</v>
      </c>
      <c r="B3536" s="31" t="s">
        <v>321</v>
      </c>
      <c r="C3536" s="31" t="s">
        <v>322</v>
      </c>
      <c r="D3536" s="31" t="s">
        <v>474</v>
      </c>
      <c r="E3536" s="31" t="s">
        <v>475</v>
      </c>
      <c r="F3536" s="31" t="s">
        <v>30</v>
      </c>
      <c r="G3536" s="31" t="s">
        <v>118</v>
      </c>
      <c r="H3536" s="31" t="s">
        <v>743</v>
      </c>
      <c r="I3536" s="31">
        <v>144</v>
      </c>
      <c r="J3536" s="31">
        <v>22489</v>
      </c>
      <c r="K3536" s="31">
        <v>6.4031304193161098</v>
      </c>
      <c r="L3536" s="31" t="s">
        <v>1622</v>
      </c>
      <c r="M3536" s="31">
        <f t="shared" si="140"/>
        <v>6.4031304193161098</v>
      </c>
      <c r="N3536" s="31">
        <f t="shared" si="138"/>
        <v>0</v>
      </c>
    </row>
    <row r="3537" spans="1:14" x14ac:dyDescent="0.45">
      <c r="A3537" s="31" t="str">
        <f t="shared" si="139"/>
        <v>E09000018_CIN episodes for children aged 0-4 at 31st March 2019 with substance misuse by a parent/someone else in household identified as a factor at CIN assessment (excluding looked after children)_Number</v>
      </c>
      <c r="B3537" s="31" t="s">
        <v>323</v>
      </c>
      <c r="C3537" s="31" t="s">
        <v>324</v>
      </c>
      <c r="D3537" s="31" t="s">
        <v>474</v>
      </c>
      <c r="E3537" s="31" t="s">
        <v>475</v>
      </c>
      <c r="F3537" s="31" t="s">
        <v>30</v>
      </c>
      <c r="G3537" s="31" t="s">
        <v>118</v>
      </c>
      <c r="H3537" s="31" t="s">
        <v>743</v>
      </c>
      <c r="I3537" s="31">
        <v>158</v>
      </c>
      <c r="J3537" s="31">
        <v>20363</v>
      </c>
      <c r="K3537" s="31">
        <v>7.7591710455237397</v>
      </c>
      <c r="L3537" s="31" t="s">
        <v>1577</v>
      </c>
      <c r="M3537" s="31">
        <f t="shared" si="140"/>
        <v>7.7591710455237397</v>
      </c>
      <c r="N3537" s="31">
        <f t="shared" si="138"/>
        <v>0</v>
      </c>
    </row>
    <row r="3538" spans="1:14" x14ac:dyDescent="0.45">
      <c r="A3538" s="31" t="str">
        <f t="shared" si="139"/>
        <v>E09000021_CIN episodes for children aged 0-4 at 31st March 2019 with substance misuse by a parent/someone else in household identified as a factor at CIN assessment (excluding looked after children)_Number</v>
      </c>
      <c r="B3538" s="31" t="s">
        <v>520</v>
      </c>
      <c r="C3538" s="31" t="s">
        <v>521</v>
      </c>
      <c r="D3538" s="31" t="s">
        <v>474</v>
      </c>
      <c r="E3538" s="31" t="s">
        <v>475</v>
      </c>
      <c r="F3538" s="31" t="s">
        <v>30</v>
      </c>
      <c r="G3538" s="31" t="s">
        <v>118</v>
      </c>
      <c r="H3538" s="31" t="s">
        <v>743</v>
      </c>
      <c r="I3538" s="31">
        <v>97</v>
      </c>
      <c r="J3538" s="31">
        <v>11291</v>
      </c>
      <c r="K3538" s="31">
        <v>8.5909131166415698</v>
      </c>
      <c r="L3538" s="31" t="s">
        <v>1594</v>
      </c>
      <c r="M3538" s="31">
        <f t="shared" si="140"/>
        <v>8.5909131166415698</v>
      </c>
      <c r="N3538" s="31">
        <f t="shared" si="138"/>
        <v>0</v>
      </c>
    </row>
    <row r="3539" spans="1:14" x14ac:dyDescent="0.45">
      <c r="A3539" s="31" t="str">
        <f t="shared" si="139"/>
        <v>E09000024_CIN episodes for children aged 0-4 at 31st March 2019 with substance misuse by a parent/someone else in household identified as a factor at CIN assessment (excluding looked after children)_Number</v>
      </c>
      <c r="B3539" s="31" t="s">
        <v>353</v>
      </c>
      <c r="C3539" s="31" t="s">
        <v>354</v>
      </c>
      <c r="D3539" s="31" t="s">
        <v>474</v>
      </c>
      <c r="E3539" s="31" t="s">
        <v>475</v>
      </c>
      <c r="F3539" s="31" t="s">
        <v>30</v>
      </c>
      <c r="G3539" s="31" t="s">
        <v>118</v>
      </c>
      <c r="H3539" s="31" t="s">
        <v>743</v>
      </c>
      <c r="I3539" s="31">
        <v>91</v>
      </c>
      <c r="J3539" s="31">
        <v>14994</v>
      </c>
      <c r="K3539" s="31">
        <v>6.06909430438842</v>
      </c>
      <c r="L3539" s="31" t="s">
        <v>1628</v>
      </c>
      <c r="M3539" s="31">
        <f t="shared" si="140"/>
        <v>6.06909430438842</v>
      </c>
      <c r="N3539" s="31">
        <f t="shared" si="138"/>
        <v>0</v>
      </c>
    </row>
    <row r="3540" spans="1:14" x14ac:dyDescent="0.45">
      <c r="A3540" s="31" t="str">
        <f t="shared" si="139"/>
        <v>E09000025_CIN episodes for children aged 0-4 at 31st March 2019 with substance misuse by a parent/someone else in household identified as a factor at CIN assessment (excluding looked after children)_Number</v>
      </c>
      <c r="B3540" s="31" t="s">
        <v>359</v>
      </c>
      <c r="C3540" s="31" t="s">
        <v>360</v>
      </c>
      <c r="D3540" s="31" t="s">
        <v>474</v>
      </c>
      <c r="E3540" s="31" t="s">
        <v>475</v>
      </c>
      <c r="F3540" s="31" t="s">
        <v>30</v>
      </c>
      <c r="G3540" s="31" t="s">
        <v>118</v>
      </c>
      <c r="H3540" s="31" t="s">
        <v>743</v>
      </c>
      <c r="I3540" s="31">
        <v>158</v>
      </c>
      <c r="J3540" s="31">
        <v>28254</v>
      </c>
      <c r="K3540" s="31">
        <v>5.5921285481701704</v>
      </c>
      <c r="L3540" s="31" t="s">
        <v>1629</v>
      </c>
      <c r="M3540" s="31">
        <f t="shared" si="140"/>
        <v>5.5921285481701704</v>
      </c>
      <c r="N3540" s="31">
        <f t="shared" si="138"/>
        <v>0</v>
      </c>
    </row>
    <row r="3541" spans="1:14" x14ac:dyDescent="0.45">
      <c r="A3541" s="31" t="str">
        <f t="shared" si="139"/>
        <v>E09000026_CIN episodes for children aged 0-4 at 31st March 2019 with substance misuse by a parent/someone else in household identified as a factor at CIN assessment (excluding looked after children)_Number</v>
      </c>
      <c r="B3541" s="31" t="s">
        <v>385</v>
      </c>
      <c r="C3541" s="31" t="s">
        <v>386</v>
      </c>
      <c r="D3541" s="31" t="s">
        <v>474</v>
      </c>
      <c r="E3541" s="31" t="s">
        <v>475</v>
      </c>
      <c r="F3541" s="31" t="s">
        <v>30</v>
      </c>
      <c r="G3541" s="31" t="s">
        <v>118</v>
      </c>
      <c r="H3541" s="31" t="s">
        <v>743</v>
      </c>
      <c r="I3541" s="31">
        <v>129</v>
      </c>
      <c r="J3541" s="31">
        <v>22744</v>
      </c>
      <c r="K3541" s="31">
        <v>5.6718255364052101</v>
      </c>
      <c r="L3541" s="31" t="s">
        <v>1600</v>
      </c>
      <c r="M3541" s="31">
        <f t="shared" si="140"/>
        <v>5.6718255364052101</v>
      </c>
      <c r="N3541" s="31">
        <f t="shared" si="138"/>
        <v>0</v>
      </c>
    </row>
    <row r="3542" spans="1:14" x14ac:dyDescent="0.45">
      <c r="A3542" s="31" t="str">
        <f t="shared" si="139"/>
        <v>E09000027_CIN episodes for children aged 0-4 at 31st March 2019 with substance misuse by a parent/someone else in household identified as a factor at CIN assessment (excluding looked after children)_Number</v>
      </c>
      <c r="B3542" s="31" t="s">
        <v>389</v>
      </c>
      <c r="C3542" s="31" t="s">
        <v>390</v>
      </c>
      <c r="D3542" s="31" t="s">
        <v>474</v>
      </c>
      <c r="E3542" s="31" t="s">
        <v>475</v>
      </c>
      <c r="F3542" s="31" t="s">
        <v>30</v>
      </c>
      <c r="G3542" s="31" t="s">
        <v>118</v>
      </c>
      <c r="H3542" s="31" t="s">
        <v>743</v>
      </c>
      <c r="I3542" s="31">
        <v>105</v>
      </c>
      <c r="J3542" s="31">
        <v>12624</v>
      </c>
      <c r="K3542" s="31">
        <v>8.3174904942965799</v>
      </c>
      <c r="L3542" s="31" t="s">
        <v>1521</v>
      </c>
      <c r="M3542" s="31">
        <f t="shared" si="140"/>
        <v>8.3174904942965799</v>
      </c>
      <c r="N3542" s="31">
        <f t="shared" si="138"/>
        <v>0</v>
      </c>
    </row>
    <row r="3543" spans="1:14" x14ac:dyDescent="0.45">
      <c r="A3543" s="31" t="str">
        <f t="shared" si="139"/>
        <v>E09000029_CIN episodes for children aged 0-4 at 31st March 2019 with substance misuse by a parent/someone else in household identified as a factor at CIN assessment (excluding looked after children)_Number</v>
      </c>
      <c r="B3543" s="31" t="s">
        <v>432</v>
      </c>
      <c r="C3543" s="31" t="s">
        <v>433</v>
      </c>
      <c r="D3543" s="31" t="s">
        <v>474</v>
      </c>
      <c r="E3543" s="31" t="s">
        <v>475</v>
      </c>
      <c r="F3543" s="31" t="s">
        <v>30</v>
      </c>
      <c r="G3543" s="31" t="s">
        <v>118</v>
      </c>
      <c r="H3543" s="31" t="s">
        <v>743</v>
      </c>
      <c r="I3543" s="31">
        <v>76</v>
      </c>
      <c r="J3543" s="31">
        <v>13754</v>
      </c>
      <c r="K3543" s="31">
        <v>5.5256652610149803</v>
      </c>
      <c r="L3543" s="31" t="s">
        <v>1630</v>
      </c>
      <c r="M3543" s="31">
        <f t="shared" si="140"/>
        <v>5.5256652610149803</v>
      </c>
      <c r="N3543" s="31">
        <f t="shared" si="138"/>
        <v>0</v>
      </c>
    </row>
    <row r="3544" spans="1:14" x14ac:dyDescent="0.45">
      <c r="A3544" s="31" t="str">
        <f t="shared" si="139"/>
        <v>E09000031_CIN episodes for children aged 0-4 at 31st March 2019 with substance misuse by a parent/someone else in household identified as a factor at CIN assessment (excluding looked after children)_Number</v>
      </c>
      <c r="B3544" s="31" t="s">
        <v>448</v>
      </c>
      <c r="C3544" s="31" t="s">
        <v>449</v>
      </c>
      <c r="D3544" s="31" t="s">
        <v>474</v>
      </c>
      <c r="E3544" s="31" t="s">
        <v>475</v>
      </c>
      <c r="F3544" s="31" t="s">
        <v>30</v>
      </c>
      <c r="G3544" s="31" t="s">
        <v>118</v>
      </c>
      <c r="H3544" s="31" t="s">
        <v>743</v>
      </c>
      <c r="I3544" s="31">
        <v>59</v>
      </c>
      <c r="J3544" s="31">
        <v>21802</v>
      </c>
      <c r="K3544" s="31">
        <v>2.7061737455279302</v>
      </c>
      <c r="L3544" s="31" t="s">
        <v>1631</v>
      </c>
      <c r="M3544" s="31">
        <f t="shared" si="140"/>
        <v>2.7061737455279302</v>
      </c>
      <c r="N3544" s="31">
        <f t="shared" si="138"/>
        <v>0</v>
      </c>
    </row>
    <row r="3545" spans="1:14" x14ac:dyDescent="0.45">
      <c r="A3545" s="31" t="str">
        <f t="shared" si="139"/>
        <v>E08000025_CIN episodes for children aged 0-4 at 31st March 2019 with substance misuse by a parent/someone else in household identified as a factor at CIN assessment (excluding looked after children)_Number</v>
      </c>
      <c r="B3545" s="31" t="s">
        <v>245</v>
      </c>
      <c r="C3545" s="31" t="s">
        <v>246</v>
      </c>
      <c r="D3545" s="31" t="s">
        <v>474</v>
      </c>
      <c r="E3545" s="31" t="s">
        <v>475</v>
      </c>
      <c r="F3545" s="31" t="s">
        <v>30</v>
      </c>
      <c r="G3545" s="31" t="s">
        <v>118</v>
      </c>
      <c r="H3545" s="31" t="s">
        <v>743</v>
      </c>
      <c r="I3545" s="31">
        <v>714</v>
      </c>
      <c r="J3545" s="31">
        <v>83536</v>
      </c>
      <c r="K3545" s="31">
        <v>8.5472131775521891</v>
      </c>
      <c r="L3545" s="31" t="s">
        <v>1566</v>
      </c>
      <c r="M3545" s="31">
        <f t="shared" si="140"/>
        <v>8.5472131775521891</v>
      </c>
      <c r="N3545" s="31">
        <f t="shared" si="138"/>
        <v>0</v>
      </c>
    </row>
    <row r="3546" spans="1:14" x14ac:dyDescent="0.45">
      <c r="A3546" s="31" t="str">
        <f t="shared" si="139"/>
        <v>E08000026_CIN episodes for children aged 0-4 at 31st March 2019 with substance misuse by a parent/someone else in household identified as a factor at CIN assessment (excluding looked after children)_Number</v>
      </c>
      <c r="B3546" s="31" t="s">
        <v>283</v>
      </c>
      <c r="C3546" s="31" t="s">
        <v>284</v>
      </c>
      <c r="D3546" s="31" t="s">
        <v>474</v>
      </c>
      <c r="E3546" s="31" t="s">
        <v>475</v>
      </c>
      <c r="F3546" s="31" t="s">
        <v>30</v>
      </c>
      <c r="G3546" s="31" t="s">
        <v>118</v>
      </c>
      <c r="H3546" s="31" t="s">
        <v>743</v>
      </c>
      <c r="I3546" s="31">
        <v>354</v>
      </c>
      <c r="J3546" s="31">
        <v>23068</v>
      </c>
      <c r="K3546" s="31">
        <v>15.345933761054299</v>
      </c>
      <c r="L3546" s="31" t="s">
        <v>786</v>
      </c>
      <c r="M3546" s="31">
        <f t="shared" si="140"/>
        <v>15.345933761054299</v>
      </c>
      <c r="N3546" s="31">
        <f t="shared" si="138"/>
        <v>0</v>
      </c>
    </row>
    <row r="3547" spans="1:14" x14ac:dyDescent="0.45">
      <c r="A3547" s="31" t="str">
        <f t="shared" si="139"/>
        <v>E08000027_CIN episodes for children aged 0-4 at 31st March 2019 with substance misuse by a parent/someone else in household identified as a factor at CIN assessment (excluding looked after children)_Number</v>
      </c>
      <c r="B3547" s="31" t="s">
        <v>297</v>
      </c>
      <c r="C3547" s="31" t="s">
        <v>298</v>
      </c>
      <c r="D3547" s="31" t="s">
        <v>474</v>
      </c>
      <c r="E3547" s="31" t="s">
        <v>475</v>
      </c>
      <c r="F3547" s="31" t="s">
        <v>30</v>
      </c>
      <c r="G3547" s="31" t="s">
        <v>118</v>
      </c>
      <c r="H3547" s="31" t="s">
        <v>743</v>
      </c>
      <c r="I3547" s="31">
        <v>80</v>
      </c>
      <c r="J3547" s="31">
        <v>19102</v>
      </c>
      <c r="K3547" s="31">
        <v>4.1880431368443096</v>
      </c>
      <c r="L3547" s="31" t="s">
        <v>1605</v>
      </c>
      <c r="M3547" s="31">
        <f t="shared" si="140"/>
        <v>4.1880431368443096</v>
      </c>
      <c r="N3547" s="31">
        <f t="shared" si="138"/>
        <v>0</v>
      </c>
    </row>
    <row r="3548" spans="1:14" x14ac:dyDescent="0.45">
      <c r="A3548" s="31" t="str">
        <f t="shared" si="139"/>
        <v>E08000028_CIN episodes for children aged 0-4 at 31st March 2019 with substance misuse by a parent/someone else in household identified as a factor at CIN assessment (excluding looked after children)_Number</v>
      </c>
      <c r="B3548" s="31" t="s">
        <v>397</v>
      </c>
      <c r="C3548" s="31" t="s">
        <v>398</v>
      </c>
      <c r="D3548" s="31" t="s">
        <v>474</v>
      </c>
      <c r="E3548" s="31" t="s">
        <v>475</v>
      </c>
      <c r="F3548" s="31" t="s">
        <v>30</v>
      </c>
      <c r="G3548" s="31" t="s">
        <v>118</v>
      </c>
      <c r="H3548" s="31" t="s">
        <v>743</v>
      </c>
      <c r="I3548" s="31">
        <v>344</v>
      </c>
      <c r="J3548" s="31">
        <v>23772</v>
      </c>
      <c r="K3548" s="31">
        <v>14.470805990240599</v>
      </c>
      <c r="L3548" s="31" t="s">
        <v>1552</v>
      </c>
      <c r="M3548" s="31">
        <f t="shared" si="140"/>
        <v>14.470805990240599</v>
      </c>
      <c r="N3548" s="31">
        <f t="shared" si="138"/>
        <v>0</v>
      </c>
    </row>
    <row r="3549" spans="1:14" x14ac:dyDescent="0.45">
      <c r="A3549" s="31" t="str">
        <f t="shared" si="139"/>
        <v>E08000029_CIN episodes for children aged 0-4 at 31st March 2019 with substance misuse by a parent/someone else in household identified as a factor at CIN assessment (excluding looked after children)_Number</v>
      </c>
      <c r="B3549" s="31" t="s">
        <v>516</v>
      </c>
      <c r="C3549" s="31" t="s">
        <v>517</v>
      </c>
      <c r="D3549" s="31" t="s">
        <v>474</v>
      </c>
      <c r="E3549" s="31" t="s">
        <v>475</v>
      </c>
      <c r="F3549" s="31" t="s">
        <v>30</v>
      </c>
      <c r="G3549" s="31" t="s">
        <v>118</v>
      </c>
      <c r="H3549" s="31" t="s">
        <v>743</v>
      </c>
      <c r="I3549" s="31">
        <v>120</v>
      </c>
      <c r="J3549" s="31">
        <v>12393</v>
      </c>
      <c r="K3549" s="31">
        <v>9.6828854998789602</v>
      </c>
      <c r="L3549" s="31" t="s">
        <v>1588</v>
      </c>
      <c r="M3549" s="31">
        <f t="shared" si="140"/>
        <v>9.6828854998789602</v>
      </c>
      <c r="N3549" s="31">
        <f t="shared" si="138"/>
        <v>0</v>
      </c>
    </row>
    <row r="3550" spans="1:14" x14ac:dyDescent="0.45">
      <c r="A3550" s="31" t="str">
        <f t="shared" si="139"/>
        <v>E08000030_CIN episodes for children aged 0-4 at 31st March 2019 with substance misuse by a parent/someone else in household identified as a factor at CIN assessment (excluding looked after children)_Number</v>
      </c>
      <c r="B3550" s="31" t="s">
        <v>446</v>
      </c>
      <c r="C3550" s="31" t="s">
        <v>447</v>
      </c>
      <c r="D3550" s="31" t="s">
        <v>474</v>
      </c>
      <c r="E3550" s="31" t="s">
        <v>475</v>
      </c>
      <c r="F3550" s="31" t="s">
        <v>30</v>
      </c>
      <c r="G3550" s="31" t="s">
        <v>118</v>
      </c>
      <c r="H3550" s="31" t="s">
        <v>743</v>
      </c>
      <c r="I3550" s="31">
        <v>227</v>
      </c>
      <c r="J3550" s="31">
        <v>19650</v>
      </c>
      <c r="K3550" s="31">
        <v>11.552162849872801</v>
      </c>
      <c r="L3550" s="31" t="s">
        <v>1582</v>
      </c>
      <c r="M3550" s="31">
        <f t="shared" si="140"/>
        <v>11.552162849872801</v>
      </c>
      <c r="N3550" s="31">
        <f t="shared" si="138"/>
        <v>0</v>
      </c>
    </row>
    <row r="3551" spans="1:14" x14ac:dyDescent="0.45">
      <c r="A3551" s="31" t="str">
        <f t="shared" si="139"/>
        <v>E08000031_CIN episodes for children aged 0-4 at 31st March 2019 with substance misuse by a parent/someone else in household identified as a factor at CIN assessment (excluding looked after children)_Number</v>
      </c>
      <c r="B3551" s="31" t="s">
        <v>468</v>
      </c>
      <c r="C3551" s="31" t="s">
        <v>469</v>
      </c>
      <c r="D3551" s="31" t="s">
        <v>474</v>
      </c>
      <c r="E3551" s="31" t="s">
        <v>475</v>
      </c>
      <c r="F3551" s="31" t="s">
        <v>30</v>
      </c>
      <c r="G3551" s="31" t="s">
        <v>118</v>
      </c>
      <c r="H3551" s="31" t="s">
        <v>743</v>
      </c>
      <c r="I3551" s="31">
        <v>86</v>
      </c>
      <c r="J3551" s="31">
        <v>18026</v>
      </c>
      <c r="K3551" s="31">
        <v>4.7708864972817002</v>
      </c>
      <c r="L3551" s="31" t="s">
        <v>1632</v>
      </c>
      <c r="M3551" s="31">
        <f t="shared" si="140"/>
        <v>4.7708864972817002</v>
      </c>
      <c r="N3551" s="31">
        <f t="shared" si="138"/>
        <v>0</v>
      </c>
    </row>
    <row r="3552" spans="1:14" x14ac:dyDescent="0.45">
      <c r="A3552" s="31" t="str">
        <f t="shared" si="139"/>
        <v>E08000011_CIN episodes for children aged 0-4 at 31st March 2019 with substance misuse by a parent/someone else in household identified as a factor at CIN assessment (excluding looked after children)_Number</v>
      </c>
      <c r="B3552" s="31" t="s">
        <v>333</v>
      </c>
      <c r="C3552" s="31" t="s">
        <v>334</v>
      </c>
      <c r="D3552" s="31" t="s">
        <v>474</v>
      </c>
      <c r="E3552" s="31" t="s">
        <v>475</v>
      </c>
      <c r="F3552" s="31" t="s">
        <v>30</v>
      </c>
      <c r="G3552" s="31" t="s">
        <v>118</v>
      </c>
      <c r="H3552" s="31" t="s">
        <v>743</v>
      </c>
      <c r="I3552" s="31">
        <v>122</v>
      </c>
      <c r="J3552" s="31">
        <v>10076</v>
      </c>
      <c r="K3552" s="31">
        <v>12.1079793568877</v>
      </c>
      <c r="L3552" s="31" t="s">
        <v>1522</v>
      </c>
      <c r="M3552" s="31">
        <f t="shared" si="140"/>
        <v>12.1079793568877</v>
      </c>
      <c r="N3552" s="31">
        <f t="shared" si="138"/>
        <v>0</v>
      </c>
    </row>
    <row r="3553" spans="1:14" x14ac:dyDescent="0.45">
      <c r="A3553" s="31" t="str">
        <f t="shared" si="139"/>
        <v>E08000012_CIN episodes for children aged 0-4 at 31st March 2019 with substance misuse by a parent/someone else in household identified as a factor at CIN assessment (excluding looked after children)_Number</v>
      </c>
      <c r="B3553" s="31" t="s">
        <v>347</v>
      </c>
      <c r="C3553" s="31" t="s">
        <v>348</v>
      </c>
      <c r="D3553" s="31" t="s">
        <v>474</v>
      </c>
      <c r="E3553" s="31" t="s">
        <v>475</v>
      </c>
      <c r="F3553" s="31" t="s">
        <v>30</v>
      </c>
      <c r="G3553" s="31" t="s">
        <v>118</v>
      </c>
      <c r="H3553" s="31" t="s">
        <v>743</v>
      </c>
      <c r="I3553" s="31">
        <v>376</v>
      </c>
      <c r="J3553" s="31">
        <v>29676</v>
      </c>
      <c r="K3553" s="31">
        <v>12.670171182100001</v>
      </c>
      <c r="L3553" s="31" t="s">
        <v>1538</v>
      </c>
      <c r="M3553" s="31">
        <f t="shared" si="140"/>
        <v>12.670171182100001</v>
      </c>
      <c r="N3553" s="31">
        <f t="shared" si="138"/>
        <v>0</v>
      </c>
    </row>
    <row r="3554" spans="1:14" x14ac:dyDescent="0.45">
      <c r="A3554" s="31" t="str">
        <f t="shared" si="139"/>
        <v>E08000013_CIN episodes for children aged 0-4 at 31st March 2019 with substance misuse by a parent/someone else in household identified as a factor at CIN assessment (excluding looked after children)_Number</v>
      </c>
      <c r="B3554" s="31" t="s">
        <v>416</v>
      </c>
      <c r="C3554" s="31" t="s">
        <v>417</v>
      </c>
      <c r="D3554" s="31" t="s">
        <v>474</v>
      </c>
      <c r="E3554" s="31" t="s">
        <v>475</v>
      </c>
      <c r="F3554" s="31" t="s">
        <v>30</v>
      </c>
      <c r="G3554" s="31" t="s">
        <v>118</v>
      </c>
      <c r="H3554" s="31" t="s">
        <v>743</v>
      </c>
      <c r="I3554" s="31">
        <v>168</v>
      </c>
      <c r="J3554" s="31">
        <v>10282</v>
      </c>
      <c r="K3554" s="31">
        <v>16.339233612137701</v>
      </c>
      <c r="L3554" s="31" t="s">
        <v>1474</v>
      </c>
      <c r="M3554" s="31">
        <f t="shared" si="140"/>
        <v>16.339233612137701</v>
      </c>
      <c r="N3554" s="31">
        <f t="shared" si="138"/>
        <v>0</v>
      </c>
    </row>
    <row r="3555" spans="1:14" x14ac:dyDescent="0.45">
      <c r="A3555" s="31" t="str">
        <f t="shared" si="139"/>
        <v>E08000014_CIN episodes for children aged 0-4 at 31st March 2019 with substance misuse by a parent/someone else in household identified as a factor at CIN assessment (excluding looked after children)_Number</v>
      </c>
      <c r="B3555" s="31" t="s">
        <v>399</v>
      </c>
      <c r="C3555" s="31" t="s">
        <v>400</v>
      </c>
      <c r="D3555" s="31" t="s">
        <v>474</v>
      </c>
      <c r="E3555" s="31" t="s">
        <v>475</v>
      </c>
      <c r="F3555" s="31" t="s">
        <v>30</v>
      </c>
      <c r="G3555" s="31" t="s">
        <v>118</v>
      </c>
      <c r="H3555" s="31" t="s">
        <v>743</v>
      </c>
      <c r="I3555" s="31">
        <v>199</v>
      </c>
      <c r="J3555" s="31">
        <v>14441</v>
      </c>
      <c r="K3555" s="31">
        <v>13.780209126791799</v>
      </c>
      <c r="L3555" s="31" t="s">
        <v>1482</v>
      </c>
      <c r="M3555" s="31">
        <f t="shared" si="140"/>
        <v>13.780209126791799</v>
      </c>
      <c r="N3555" s="31">
        <f t="shared" si="138"/>
        <v>0</v>
      </c>
    </row>
    <row r="3556" spans="1:14" x14ac:dyDescent="0.45">
      <c r="A3556" s="31" t="str">
        <f t="shared" si="139"/>
        <v>E08000015_CIN episodes for children aged 0-4 at 31st March 2019 with substance misuse by a parent/someone else in household identified as a factor at CIN assessment (excluding looked after children)_Number</v>
      </c>
      <c r="B3556" s="31" t="s">
        <v>464</v>
      </c>
      <c r="C3556" s="31" t="s">
        <v>465</v>
      </c>
      <c r="D3556" s="31" t="s">
        <v>474</v>
      </c>
      <c r="E3556" s="31" t="s">
        <v>475</v>
      </c>
      <c r="F3556" s="31" t="s">
        <v>30</v>
      </c>
      <c r="G3556" s="31" t="s">
        <v>118</v>
      </c>
      <c r="H3556" s="31" t="s">
        <v>743</v>
      </c>
      <c r="I3556" s="31">
        <v>270</v>
      </c>
      <c r="J3556" s="31">
        <v>18051</v>
      </c>
      <c r="K3556" s="31">
        <v>14.9576200764501</v>
      </c>
      <c r="L3556" s="31" t="s">
        <v>1488</v>
      </c>
      <c r="M3556" s="31">
        <f t="shared" si="140"/>
        <v>14.9576200764501</v>
      </c>
      <c r="N3556" s="31">
        <f t="shared" si="138"/>
        <v>0</v>
      </c>
    </row>
    <row r="3557" spans="1:14" x14ac:dyDescent="0.45">
      <c r="A3557" s="31" t="str">
        <f t="shared" si="139"/>
        <v>E08000001_CIN episodes for children aged 0-4 at 31st March 2019 with substance misuse by a parent/someone else in household identified as a factor at CIN assessment (excluding looked after children)_Number</v>
      </c>
      <c r="B3557" s="31" t="s">
        <v>252</v>
      </c>
      <c r="C3557" s="31" t="s">
        <v>253</v>
      </c>
      <c r="D3557" s="31" t="s">
        <v>474</v>
      </c>
      <c r="E3557" s="31" t="s">
        <v>475</v>
      </c>
      <c r="F3557" s="31" t="s">
        <v>30</v>
      </c>
      <c r="G3557" s="31" t="s">
        <v>118</v>
      </c>
      <c r="H3557" s="31" t="s">
        <v>743</v>
      </c>
      <c r="I3557" s="31">
        <v>188</v>
      </c>
      <c r="J3557" s="31">
        <v>19294</v>
      </c>
      <c r="K3557" s="31">
        <v>9.7439618534259296</v>
      </c>
      <c r="L3557" s="31" t="s">
        <v>1588</v>
      </c>
      <c r="M3557" s="31">
        <f t="shared" si="140"/>
        <v>9.7439618534259296</v>
      </c>
      <c r="N3557" s="31">
        <f t="shared" si="138"/>
        <v>0</v>
      </c>
    </row>
    <row r="3558" spans="1:14" x14ac:dyDescent="0.45">
      <c r="A3558" s="31" t="str">
        <f t="shared" si="139"/>
        <v>E08000002_CIN episodes for children aged 0-4 at 31st March 2019 with substance misuse by a parent/someone else in household identified as a factor at CIN assessment (excluding looked after children)_Number</v>
      </c>
      <c r="B3558" s="31" t="s">
        <v>271</v>
      </c>
      <c r="C3558" s="31" t="s">
        <v>272</v>
      </c>
      <c r="D3558" s="31" t="s">
        <v>474</v>
      </c>
      <c r="E3558" s="31" t="s">
        <v>475</v>
      </c>
      <c r="F3558" s="31" t="s">
        <v>30</v>
      </c>
      <c r="G3558" s="31" t="s">
        <v>118</v>
      </c>
      <c r="H3558" s="31" t="s">
        <v>743</v>
      </c>
      <c r="I3558" s="31">
        <v>148</v>
      </c>
      <c r="J3558" s="31">
        <v>11819</v>
      </c>
      <c r="K3558" s="31">
        <v>12.522210000846099</v>
      </c>
      <c r="L3558" s="31" t="s">
        <v>1564</v>
      </c>
      <c r="M3558" s="31">
        <f t="shared" si="140"/>
        <v>12.522210000846099</v>
      </c>
      <c r="N3558" s="31">
        <f t="shared" si="138"/>
        <v>0</v>
      </c>
    </row>
    <row r="3559" spans="1:14" x14ac:dyDescent="0.45">
      <c r="A3559" s="31" t="str">
        <f t="shared" si="139"/>
        <v>E08000003_CIN episodes for children aged 0-4 at 31st March 2019 with substance misuse by a parent/someone else in household identified as a factor at CIN assessment (excluding looked after children)_Number</v>
      </c>
      <c r="B3559" s="31" t="s">
        <v>349</v>
      </c>
      <c r="C3559" s="31" t="s">
        <v>350</v>
      </c>
      <c r="D3559" s="31" t="s">
        <v>474</v>
      </c>
      <c r="E3559" s="31" t="s">
        <v>475</v>
      </c>
      <c r="F3559" s="31" t="s">
        <v>30</v>
      </c>
      <c r="G3559" s="31" t="s">
        <v>118</v>
      </c>
      <c r="H3559" s="31" t="s">
        <v>743</v>
      </c>
      <c r="I3559" s="31">
        <v>338</v>
      </c>
      <c r="J3559" s="31">
        <v>37768</v>
      </c>
      <c r="K3559" s="31">
        <v>8.9493751323872104</v>
      </c>
      <c r="L3559" s="31" t="s">
        <v>1633</v>
      </c>
      <c r="M3559" s="31">
        <f t="shared" si="140"/>
        <v>8.9493751323872104</v>
      </c>
      <c r="N3559" s="31">
        <f t="shared" si="138"/>
        <v>0</v>
      </c>
    </row>
    <row r="3560" spans="1:14" x14ac:dyDescent="0.45">
      <c r="A3560" s="31" t="str">
        <f t="shared" si="139"/>
        <v>E08000004_CIN episodes for children aged 0-4 at 31st March 2019 with substance misuse by a parent/someone else in household identified as a factor at CIN assessment (excluding looked after children)_Number</v>
      </c>
      <c r="B3560" s="31" t="s">
        <v>375</v>
      </c>
      <c r="C3560" s="31" t="s">
        <v>376</v>
      </c>
      <c r="D3560" s="31" t="s">
        <v>474</v>
      </c>
      <c r="E3560" s="31" t="s">
        <v>475</v>
      </c>
      <c r="F3560" s="31" t="s">
        <v>30</v>
      </c>
      <c r="G3560" s="31" t="s">
        <v>118</v>
      </c>
      <c r="H3560" s="31" t="s">
        <v>743</v>
      </c>
      <c r="I3560" s="31">
        <v>176</v>
      </c>
      <c r="J3560" s="31">
        <v>16792</v>
      </c>
      <c r="K3560" s="31">
        <v>10.481181515007099</v>
      </c>
      <c r="L3560" s="31" t="s">
        <v>1478</v>
      </c>
      <c r="M3560" s="31">
        <f t="shared" si="140"/>
        <v>10.481181515007099</v>
      </c>
      <c r="N3560" s="31">
        <f t="shared" si="138"/>
        <v>0</v>
      </c>
    </row>
    <row r="3561" spans="1:14" x14ac:dyDescent="0.45">
      <c r="A3561" s="31" t="str">
        <f t="shared" si="139"/>
        <v>E08000005_CIN episodes for children aged 0-4 at 31st March 2019 with substance misuse by a parent/someone else in household identified as a factor at CIN assessment (excluding looked after children)_Number</v>
      </c>
      <c r="B3561" s="31" t="s">
        <v>391</v>
      </c>
      <c r="C3561" s="31" t="s">
        <v>392</v>
      </c>
      <c r="D3561" s="31" t="s">
        <v>474</v>
      </c>
      <c r="E3561" s="31" t="s">
        <v>475</v>
      </c>
      <c r="F3561" s="31" t="s">
        <v>30</v>
      </c>
      <c r="G3561" s="31" t="s">
        <v>118</v>
      </c>
      <c r="H3561" s="31" t="s">
        <v>743</v>
      </c>
      <c r="I3561" s="31">
        <v>220</v>
      </c>
      <c r="J3561" s="31">
        <v>15123</v>
      </c>
      <c r="K3561" s="31">
        <v>14.547378165707901</v>
      </c>
      <c r="L3561" s="31" t="s">
        <v>1552</v>
      </c>
      <c r="M3561" s="31">
        <f t="shared" si="140"/>
        <v>14.547378165707901</v>
      </c>
      <c r="N3561" s="31">
        <f t="shared" si="138"/>
        <v>0</v>
      </c>
    </row>
    <row r="3562" spans="1:14" x14ac:dyDescent="0.45">
      <c r="A3562" s="31" t="str">
        <f t="shared" si="139"/>
        <v>E08000006_CIN episodes for children aged 0-4 at 31st March 2019 with substance misuse by a parent/someone else in household identified as a factor at CIN assessment (excluding looked after children)_Number</v>
      </c>
      <c r="B3562" s="31" t="s">
        <v>395</v>
      </c>
      <c r="C3562" s="31" t="s">
        <v>396</v>
      </c>
      <c r="D3562" s="31" t="s">
        <v>474</v>
      </c>
      <c r="E3562" s="31" t="s">
        <v>475</v>
      </c>
      <c r="F3562" s="31" t="s">
        <v>30</v>
      </c>
      <c r="G3562" s="31" t="s">
        <v>118</v>
      </c>
      <c r="H3562" s="31" t="s">
        <v>743</v>
      </c>
      <c r="I3562" s="31">
        <v>295</v>
      </c>
      <c r="J3562" s="31">
        <v>17614</v>
      </c>
      <c r="K3562" s="31">
        <v>16.748041330759602</v>
      </c>
      <c r="L3562" s="31" t="s">
        <v>1591</v>
      </c>
      <c r="M3562" s="31">
        <f t="shared" si="140"/>
        <v>16.748041330759602</v>
      </c>
      <c r="N3562" s="31">
        <f t="shared" si="138"/>
        <v>0</v>
      </c>
    </row>
    <row r="3563" spans="1:14" x14ac:dyDescent="0.45">
      <c r="A3563" s="31" t="str">
        <f t="shared" si="139"/>
        <v>E08000007_CIN episodes for children aged 0-4 at 31st March 2019 with substance misuse by a parent/someone else in household identified as a factor at CIN assessment (excluding looked after children)_Number</v>
      </c>
      <c r="B3563" s="31" t="s">
        <v>420</v>
      </c>
      <c r="C3563" s="31" t="s">
        <v>421</v>
      </c>
      <c r="D3563" s="31" t="s">
        <v>474</v>
      </c>
      <c r="E3563" s="31" t="s">
        <v>475</v>
      </c>
      <c r="F3563" s="31" t="s">
        <v>30</v>
      </c>
      <c r="G3563" s="31" t="s">
        <v>118</v>
      </c>
      <c r="H3563" s="31" t="s">
        <v>743</v>
      </c>
      <c r="I3563" s="31">
        <v>116</v>
      </c>
      <c r="J3563" s="31">
        <v>17631</v>
      </c>
      <c r="K3563" s="31">
        <v>6.5793205150019904</v>
      </c>
      <c r="L3563" s="31" t="s">
        <v>1619</v>
      </c>
      <c r="M3563" s="31">
        <f t="shared" si="140"/>
        <v>6.5793205150019904</v>
      </c>
      <c r="N3563" s="31">
        <f t="shared" si="138"/>
        <v>0</v>
      </c>
    </row>
    <row r="3564" spans="1:14" x14ac:dyDescent="0.45">
      <c r="A3564" s="31" t="str">
        <f t="shared" si="139"/>
        <v>E08000008_CIN episodes for children aged 0-4 at 31st March 2019 with substance misuse by a parent/someone else in household identified as a factor at CIN assessment (excluding looked after children)_Number</v>
      </c>
      <c r="B3564" s="31" t="s">
        <v>436</v>
      </c>
      <c r="C3564" s="31" t="s">
        <v>437</v>
      </c>
      <c r="D3564" s="31" t="s">
        <v>474</v>
      </c>
      <c r="E3564" s="31" t="s">
        <v>475</v>
      </c>
      <c r="F3564" s="31" t="s">
        <v>30</v>
      </c>
      <c r="G3564" s="31" t="s">
        <v>118</v>
      </c>
      <c r="H3564" s="31" t="s">
        <v>743</v>
      </c>
      <c r="I3564" s="31">
        <v>210</v>
      </c>
      <c r="J3564" s="31">
        <v>14500</v>
      </c>
      <c r="K3564" s="31">
        <v>14.482758620689699</v>
      </c>
      <c r="L3564" s="31" t="s">
        <v>1552</v>
      </c>
      <c r="M3564" s="31">
        <f t="shared" si="140"/>
        <v>14.482758620689699</v>
      </c>
      <c r="N3564" s="31">
        <f t="shared" si="138"/>
        <v>0</v>
      </c>
    </row>
    <row r="3565" spans="1:14" x14ac:dyDescent="0.45">
      <c r="A3565" s="31" t="str">
        <f t="shared" si="139"/>
        <v>E08000009_CIN episodes for children aged 0-4 at 31st March 2019 with substance misuse by a parent/someone else in household identified as a factor at CIN assessment (excluding looked after children)_Number</v>
      </c>
      <c r="B3565" s="31" t="s">
        <v>442</v>
      </c>
      <c r="C3565" s="31" t="s">
        <v>443</v>
      </c>
      <c r="D3565" s="31" t="s">
        <v>474</v>
      </c>
      <c r="E3565" s="31" t="s">
        <v>475</v>
      </c>
      <c r="F3565" s="31" t="s">
        <v>30</v>
      </c>
      <c r="G3565" s="31" t="s">
        <v>118</v>
      </c>
      <c r="H3565" s="31" t="s">
        <v>743</v>
      </c>
      <c r="I3565" s="31">
        <v>58</v>
      </c>
      <c r="J3565" s="31">
        <v>14701</v>
      </c>
      <c r="K3565" s="31">
        <v>3.9453098428678302</v>
      </c>
      <c r="L3565" s="31" t="s">
        <v>1634</v>
      </c>
      <c r="M3565" s="31">
        <f t="shared" si="140"/>
        <v>3.9453098428678302</v>
      </c>
      <c r="N3565" s="31">
        <f t="shared" si="138"/>
        <v>0</v>
      </c>
    </row>
    <row r="3566" spans="1:14" x14ac:dyDescent="0.45">
      <c r="A3566" s="31" t="str">
        <f t="shared" si="139"/>
        <v>E08000010_CIN episodes for children aged 0-4 at 31st March 2019 with substance misuse by a parent/someone else in household identified as a factor at CIN assessment (excluding looked after children)_Number</v>
      </c>
      <c r="B3566" s="31" t="s">
        <v>460</v>
      </c>
      <c r="C3566" s="31" t="s">
        <v>461</v>
      </c>
      <c r="D3566" s="31" t="s">
        <v>474</v>
      </c>
      <c r="E3566" s="31" t="s">
        <v>475</v>
      </c>
      <c r="F3566" s="31" t="s">
        <v>30</v>
      </c>
      <c r="G3566" s="31" t="s">
        <v>118</v>
      </c>
      <c r="H3566" s="31" t="s">
        <v>743</v>
      </c>
      <c r="I3566" s="31">
        <v>272</v>
      </c>
      <c r="J3566" s="31">
        <v>18450</v>
      </c>
      <c r="K3566" s="31">
        <v>14.742547425474299</v>
      </c>
      <c r="L3566" s="31" t="s">
        <v>777</v>
      </c>
      <c r="M3566" s="31">
        <f t="shared" si="140"/>
        <v>14.742547425474299</v>
      </c>
      <c r="N3566" s="31">
        <f t="shared" si="138"/>
        <v>0</v>
      </c>
    </row>
    <row r="3567" spans="1:14" x14ac:dyDescent="0.45">
      <c r="A3567" s="31" t="str">
        <f t="shared" si="139"/>
        <v>E08000016_CIN episodes for children aged 0-4 at 31st March 2019 with substance misuse by a parent/someone else in household identified as a factor at CIN assessment (excluding looked after children)_Number</v>
      </c>
      <c r="B3567" s="31" t="s">
        <v>236</v>
      </c>
      <c r="C3567" s="31" t="s">
        <v>237</v>
      </c>
      <c r="D3567" s="31" t="s">
        <v>474</v>
      </c>
      <c r="E3567" s="31" t="s">
        <v>475</v>
      </c>
      <c r="F3567" s="31" t="s">
        <v>30</v>
      </c>
      <c r="G3567" s="31" t="s">
        <v>118</v>
      </c>
      <c r="H3567" s="31" t="s">
        <v>743</v>
      </c>
      <c r="I3567" s="31">
        <v>106</v>
      </c>
      <c r="J3567" s="31">
        <v>14227</v>
      </c>
      <c r="K3567" s="31">
        <v>7.4506220566528398</v>
      </c>
      <c r="L3567" s="31" t="s">
        <v>1535</v>
      </c>
      <c r="M3567" s="31">
        <f t="shared" si="140"/>
        <v>7.4506220566528398</v>
      </c>
      <c r="N3567" s="31">
        <f t="shared" si="138"/>
        <v>0</v>
      </c>
    </row>
    <row r="3568" spans="1:14" x14ac:dyDescent="0.45">
      <c r="A3568" s="31" t="str">
        <f t="shared" si="139"/>
        <v>E08000017_CIN episodes for children aged 0-4 at 31st March 2019 with substance misuse by a parent/someone else in household identified as a factor at CIN assessment (excluding looked after children)_Number</v>
      </c>
      <c r="B3568" s="31" t="s">
        <v>293</v>
      </c>
      <c r="C3568" s="31" t="s">
        <v>294</v>
      </c>
      <c r="D3568" s="31" t="s">
        <v>474</v>
      </c>
      <c r="E3568" s="31" t="s">
        <v>475</v>
      </c>
      <c r="F3568" s="31" t="s">
        <v>30</v>
      </c>
      <c r="G3568" s="31" t="s">
        <v>118</v>
      </c>
      <c r="H3568" s="31" t="s">
        <v>743</v>
      </c>
      <c r="I3568" s="31">
        <v>369</v>
      </c>
      <c r="J3568" s="31">
        <v>18267</v>
      </c>
      <c r="K3568" s="31">
        <v>20.200361307275401</v>
      </c>
      <c r="L3568" s="31" t="s">
        <v>1499</v>
      </c>
      <c r="M3568" s="31">
        <f t="shared" si="140"/>
        <v>20.200361307275401</v>
      </c>
      <c r="N3568" s="31">
        <f t="shared" si="138"/>
        <v>0</v>
      </c>
    </row>
    <row r="3569" spans="1:14" x14ac:dyDescent="0.45">
      <c r="A3569" s="31" t="str">
        <f t="shared" si="139"/>
        <v>E08000018_CIN episodes for children aged 0-4 at 31st March 2019 with substance misuse by a parent/someone else in household identified as a factor at CIN assessment (excluding looked after children)_Number</v>
      </c>
      <c r="B3569" s="31" t="s">
        <v>393</v>
      </c>
      <c r="C3569" s="31" t="s">
        <v>394</v>
      </c>
      <c r="D3569" s="31" t="s">
        <v>474</v>
      </c>
      <c r="E3569" s="31" t="s">
        <v>475</v>
      </c>
      <c r="F3569" s="31" t="s">
        <v>30</v>
      </c>
      <c r="G3569" s="31" t="s">
        <v>118</v>
      </c>
      <c r="H3569" s="31" t="s">
        <v>743</v>
      </c>
      <c r="I3569" s="31">
        <v>283</v>
      </c>
      <c r="J3569" s="31">
        <v>15832</v>
      </c>
      <c r="K3569" s="31">
        <v>17.875189489641201</v>
      </c>
      <c r="L3569" s="31" t="s">
        <v>1498</v>
      </c>
      <c r="M3569" s="31">
        <f t="shared" si="140"/>
        <v>17.875189489641201</v>
      </c>
      <c r="N3569" s="31">
        <f t="shared" si="138"/>
        <v>0</v>
      </c>
    </row>
    <row r="3570" spans="1:14" x14ac:dyDescent="0.45">
      <c r="A3570" s="31" t="str">
        <f t="shared" si="139"/>
        <v>E08000019_CIN episodes for children aged 0-4 at 31st March 2019 with substance misuse by a parent/someone else in household identified as a factor at CIN assessment (excluding looked after children)_Number</v>
      </c>
      <c r="B3570" s="31" t="s">
        <v>401</v>
      </c>
      <c r="C3570" s="31" t="s">
        <v>402</v>
      </c>
      <c r="D3570" s="31" t="s">
        <v>474</v>
      </c>
      <c r="E3570" s="31" t="s">
        <v>475</v>
      </c>
      <c r="F3570" s="31" t="s">
        <v>30</v>
      </c>
      <c r="G3570" s="31" t="s">
        <v>118</v>
      </c>
      <c r="H3570" s="31" t="s">
        <v>743</v>
      </c>
      <c r="I3570" s="31">
        <v>353</v>
      </c>
      <c r="J3570" s="31">
        <v>32700</v>
      </c>
      <c r="K3570" s="31">
        <v>10.7951070336391</v>
      </c>
      <c r="L3570" s="31" t="s">
        <v>1477</v>
      </c>
      <c r="M3570" s="31">
        <f t="shared" si="140"/>
        <v>10.7951070336391</v>
      </c>
      <c r="N3570" s="31">
        <f t="shared" si="138"/>
        <v>0</v>
      </c>
    </row>
    <row r="3571" spans="1:14" x14ac:dyDescent="0.45">
      <c r="A3571" s="31" t="str">
        <f t="shared" si="139"/>
        <v>E08000032_CIN episodes for children aged 0-4 at 31st March 2019 with substance misuse by a parent/someone else in household identified as a factor at CIN assessment (excluding looked after children)_Number</v>
      </c>
      <c r="B3571" s="31" t="s">
        <v>259</v>
      </c>
      <c r="C3571" s="31" t="s">
        <v>260</v>
      </c>
      <c r="D3571" s="31" t="s">
        <v>474</v>
      </c>
      <c r="E3571" s="31" t="s">
        <v>475</v>
      </c>
      <c r="F3571" s="31" t="s">
        <v>30</v>
      </c>
      <c r="G3571" s="31" t="s">
        <v>118</v>
      </c>
      <c r="H3571" s="31" t="s">
        <v>743</v>
      </c>
      <c r="I3571" s="31">
        <v>341</v>
      </c>
      <c r="J3571" s="31">
        <v>39705</v>
      </c>
      <c r="K3571" s="31">
        <v>8.5883390001259308</v>
      </c>
      <c r="L3571" s="31" t="s">
        <v>1594</v>
      </c>
      <c r="M3571" s="31">
        <f t="shared" si="140"/>
        <v>8.5883390001259308</v>
      </c>
      <c r="N3571" s="31">
        <f t="shared" si="138"/>
        <v>0</v>
      </c>
    </row>
    <row r="3572" spans="1:14" x14ac:dyDescent="0.45">
      <c r="A3572" s="31" t="str">
        <f t="shared" si="139"/>
        <v>E08000033_CIN episodes for children aged 0-4 at 31st March 2019 with substance misuse by a parent/someone else in household identified as a factor at CIN assessment (excluding looked after children)_Number</v>
      </c>
      <c r="B3572" s="31" t="s">
        <v>273</v>
      </c>
      <c r="C3572" s="31" t="s">
        <v>274</v>
      </c>
      <c r="D3572" s="31" t="s">
        <v>474</v>
      </c>
      <c r="E3572" s="31" t="s">
        <v>475</v>
      </c>
      <c r="F3572" s="31" t="s">
        <v>30</v>
      </c>
      <c r="G3572" s="31" t="s">
        <v>118</v>
      </c>
      <c r="H3572" s="31" t="s">
        <v>743</v>
      </c>
      <c r="I3572" s="31">
        <v>290</v>
      </c>
      <c r="J3572" s="31">
        <v>12448</v>
      </c>
      <c r="K3572" s="31">
        <v>23.296915167095101</v>
      </c>
      <c r="L3572" s="31" t="s">
        <v>1635</v>
      </c>
      <c r="M3572" s="31">
        <f t="shared" si="140"/>
        <v>23.296915167095101</v>
      </c>
      <c r="N3572" s="31">
        <f t="shared" si="138"/>
        <v>0</v>
      </c>
    </row>
    <row r="3573" spans="1:14" x14ac:dyDescent="0.45">
      <c r="A3573" s="31" t="str">
        <f t="shared" si="139"/>
        <v>E08000034_CIN episodes for children aged 0-4 at 31st March 2019 with substance misuse by a parent/someone else in household identified as a factor at CIN assessment (excluding looked after children)_Number</v>
      </c>
      <c r="B3573" s="31" t="s">
        <v>331</v>
      </c>
      <c r="C3573" s="31" t="s">
        <v>332</v>
      </c>
      <c r="D3573" s="31" t="s">
        <v>474</v>
      </c>
      <c r="E3573" s="31" t="s">
        <v>475</v>
      </c>
      <c r="F3573" s="31" t="s">
        <v>30</v>
      </c>
      <c r="G3573" s="31" t="s">
        <v>118</v>
      </c>
      <c r="H3573" s="31" t="s">
        <v>743</v>
      </c>
      <c r="I3573" s="31">
        <v>192</v>
      </c>
      <c r="J3573" s="31">
        <v>27446</v>
      </c>
      <c r="K3573" s="31">
        <v>6.99555490781899</v>
      </c>
      <c r="L3573" s="31" t="s">
        <v>1598</v>
      </c>
      <c r="M3573" s="31">
        <f t="shared" si="140"/>
        <v>6.99555490781899</v>
      </c>
      <c r="N3573" s="31">
        <f t="shared" si="138"/>
        <v>0</v>
      </c>
    </row>
    <row r="3574" spans="1:14" x14ac:dyDescent="0.45">
      <c r="A3574" s="31" t="str">
        <f t="shared" si="139"/>
        <v>E08000035_CIN episodes for children aged 0-4 at 31st March 2019 with substance misuse by a parent/someone else in household identified as a factor at CIN assessment (excluding looked after children)_Number</v>
      </c>
      <c r="B3574" s="31" t="s">
        <v>339</v>
      </c>
      <c r="C3574" s="31" t="s">
        <v>340</v>
      </c>
      <c r="D3574" s="31" t="s">
        <v>474</v>
      </c>
      <c r="E3574" s="31" t="s">
        <v>475</v>
      </c>
      <c r="F3574" s="31" t="s">
        <v>30</v>
      </c>
      <c r="G3574" s="31" t="s">
        <v>118</v>
      </c>
      <c r="H3574" s="31" t="s">
        <v>743</v>
      </c>
      <c r="I3574" s="31">
        <v>262</v>
      </c>
      <c r="J3574" s="31">
        <v>50495</v>
      </c>
      <c r="K3574" s="31">
        <v>5.1886325378750398</v>
      </c>
      <c r="L3574" s="31" t="s">
        <v>1636</v>
      </c>
      <c r="M3574" s="31">
        <f t="shared" si="140"/>
        <v>5.1886325378750398</v>
      </c>
      <c r="N3574" s="31">
        <f t="shared" si="138"/>
        <v>0</v>
      </c>
    </row>
    <row r="3575" spans="1:14" x14ac:dyDescent="0.45">
      <c r="A3575" s="31" t="str">
        <f t="shared" si="139"/>
        <v>E08000036_CIN episodes for children aged 0-4 at 31st March 2019 with substance misuse by a parent/someone else in household identified as a factor at CIN assessment (excluding looked after children)_Number</v>
      </c>
      <c r="B3575" s="31" t="s">
        <v>444</v>
      </c>
      <c r="C3575" s="31" t="s">
        <v>445</v>
      </c>
      <c r="D3575" s="31" t="s">
        <v>474</v>
      </c>
      <c r="E3575" s="31" t="s">
        <v>475</v>
      </c>
      <c r="F3575" s="31" t="s">
        <v>30</v>
      </c>
      <c r="G3575" s="31" t="s">
        <v>118</v>
      </c>
      <c r="H3575" s="31" t="s">
        <v>743</v>
      </c>
      <c r="I3575" s="31">
        <v>162</v>
      </c>
      <c r="J3575" s="31">
        <v>21149</v>
      </c>
      <c r="K3575" s="31">
        <v>7.65993664003026</v>
      </c>
      <c r="L3575" s="31" t="s">
        <v>1575</v>
      </c>
      <c r="M3575" s="31">
        <f t="shared" si="140"/>
        <v>7.65993664003026</v>
      </c>
      <c r="N3575" s="31">
        <f t="shared" si="138"/>
        <v>0</v>
      </c>
    </row>
    <row r="3576" spans="1:14" x14ac:dyDescent="0.45">
      <c r="A3576" s="31" t="str">
        <f t="shared" si="139"/>
        <v>E08000020_CIN episodes for children aged 0-4 at 31st March 2019 with substance misuse by a parent/someone else in household identified as a factor at CIN assessment (excluding looked after children)_Number</v>
      </c>
      <c r="B3576" s="31" t="s">
        <v>305</v>
      </c>
      <c r="C3576" s="31" t="s">
        <v>306</v>
      </c>
      <c r="D3576" s="31" t="s">
        <v>474</v>
      </c>
      <c r="E3576" s="31" t="s">
        <v>475</v>
      </c>
      <c r="F3576" s="31" t="s">
        <v>30</v>
      </c>
      <c r="G3576" s="31" t="s">
        <v>118</v>
      </c>
      <c r="H3576" s="31" t="s">
        <v>743</v>
      </c>
      <c r="I3576" s="31">
        <v>166</v>
      </c>
      <c r="J3576" s="31">
        <v>10857</v>
      </c>
      <c r="K3576" s="31">
        <v>15.289674864142899</v>
      </c>
      <c r="L3576" s="31" t="s">
        <v>786</v>
      </c>
      <c r="M3576" s="31">
        <f t="shared" si="140"/>
        <v>15.289674864142899</v>
      </c>
      <c r="N3576" s="31">
        <f t="shared" si="138"/>
        <v>0</v>
      </c>
    </row>
    <row r="3577" spans="1:14" x14ac:dyDescent="0.45">
      <c r="A3577" s="31" t="str">
        <f t="shared" si="139"/>
        <v>E08000021_CIN episodes for children aged 0-4 at 31st March 2019 with substance misuse by a parent/someone else in household identified as a factor at CIN assessment (excluding looked after children)_Number</v>
      </c>
      <c r="B3577" s="31" t="s">
        <v>357</v>
      </c>
      <c r="C3577" s="31" t="s">
        <v>358</v>
      </c>
      <c r="D3577" s="31" t="s">
        <v>474</v>
      </c>
      <c r="E3577" s="31" t="s">
        <v>475</v>
      </c>
      <c r="F3577" s="31" t="s">
        <v>30</v>
      </c>
      <c r="G3577" s="31" t="s">
        <v>118</v>
      </c>
      <c r="H3577" s="31" t="s">
        <v>743</v>
      </c>
      <c r="I3577" s="31">
        <v>274</v>
      </c>
      <c r="J3577" s="31">
        <v>16630</v>
      </c>
      <c r="K3577" s="31">
        <v>16.4762477450391</v>
      </c>
      <c r="L3577" s="31" t="s">
        <v>1481</v>
      </c>
      <c r="M3577" s="31">
        <f t="shared" si="140"/>
        <v>16.4762477450391</v>
      </c>
      <c r="N3577" s="31">
        <f t="shared" si="138"/>
        <v>0</v>
      </c>
    </row>
    <row r="3578" spans="1:14" x14ac:dyDescent="0.45">
      <c r="A3578" s="31" t="str">
        <f t="shared" si="139"/>
        <v>E08000022_CIN episodes for children aged 0-4 at 31st March 2019 with substance misuse by a parent/someone else in household identified as a factor at CIN assessment (excluding looked after children)_Number</v>
      </c>
      <c r="B3578" s="31" t="s">
        <v>524</v>
      </c>
      <c r="C3578" s="31" t="s">
        <v>525</v>
      </c>
      <c r="D3578" s="31" t="s">
        <v>474</v>
      </c>
      <c r="E3578" s="31" t="s">
        <v>475</v>
      </c>
      <c r="F3578" s="31" t="s">
        <v>30</v>
      </c>
      <c r="G3578" s="31" t="s">
        <v>118</v>
      </c>
      <c r="H3578" s="31" t="s">
        <v>743</v>
      </c>
      <c r="I3578" s="31">
        <v>119</v>
      </c>
      <c r="J3578" s="31">
        <v>11471</v>
      </c>
      <c r="K3578" s="31">
        <v>10.373986574840901</v>
      </c>
      <c r="L3578" s="31" t="s">
        <v>1615</v>
      </c>
      <c r="M3578" s="31">
        <f t="shared" si="140"/>
        <v>10.373986574840901</v>
      </c>
      <c r="N3578" s="31">
        <f t="shared" si="138"/>
        <v>0</v>
      </c>
    </row>
    <row r="3579" spans="1:14" x14ac:dyDescent="0.45">
      <c r="A3579" s="31" t="str">
        <f t="shared" si="139"/>
        <v>E08000023_CIN episodes for children aged 0-4 at 31st March 2019 with substance misuse by a parent/someone else in household identified as a factor at CIN assessment (excluding looked after children)_Number</v>
      </c>
      <c r="B3579" s="31" t="s">
        <v>410</v>
      </c>
      <c r="C3579" s="31" t="s">
        <v>411</v>
      </c>
      <c r="D3579" s="31" t="s">
        <v>474</v>
      </c>
      <c r="E3579" s="31" t="s">
        <v>475</v>
      </c>
      <c r="F3579" s="31" t="s">
        <v>30</v>
      </c>
      <c r="G3579" s="31" t="s">
        <v>118</v>
      </c>
      <c r="H3579" s="31" t="s">
        <v>743</v>
      </c>
      <c r="I3579" s="31">
        <v>93</v>
      </c>
      <c r="J3579" s="31">
        <v>8359</v>
      </c>
      <c r="K3579" s="31">
        <v>11.125732743151101</v>
      </c>
      <c r="L3579" s="31" t="s">
        <v>1601</v>
      </c>
      <c r="M3579" s="31">
        <f t="shared" si="140"/>
        <v>11.125732743151101</v>
      </c>
      <c r="N3579" s="31">
        <f t="shared" si="138"/>
        <v>0</v>
      </c>
    </row>
    <row r="3580" spans="1:14" x14ac:dyDescent="0.45">
      <c r="A3580" s="31" t="str">
        <f t="shared" si="139"/>
        <v>E08000024_CIN episodes for children aged 0-4 at 31st March 2019 with substance misuse by a parent/someone else in household identified as a factor at CIN assessment (excluding looked after children)_Number</v>
      </c>
      <c r="B3580" s="31" t="s">
        <v>428</v>
      </c>
      <c r="C3580" s="31" t="s">
        <v>429</v>
      </c>
      <c r="D3580" s="31" t="s">
        <v>474</v>
      </c>
      <c r="E3580" s="31" t="s">
        <v>475</v>
      </c>
      <c r="F3580" s="31" t="s">
        <v>30</v>
      </c>
      <c r="G3580" s="31" t="s">
        <v>118</v>
      </c>
      <c r="H3580" s="31" t="s">
        <v>743</v>
      </c>
      <c r="I3580" s="31">
        <v>225</v>
      </c>
      <c r="J3580" s="31">
        <v>14954</v>
      </c>
      <c r="K3580" s="31">
        <v>15.0461415006018</v>
      </c>
      <c r="L3580" s="31" t="s">
        <v>1488</v>
      </c>
      <c r="M3580" s="31">
        <f t="shared" si="140"/>
        <v>15.0461415006018</v>
      </c>
      <c r="N3580" s="31">
        <f t="shared" si="138"/>
        <v>0</v>
      </c>
    </row>
    <row r="3581" spans="1:14" x14ac:dyDescent="0.45">
      <c r="A3581" s="31" t="str">
        <f t="shared" si="139"/>
        <v>E06000053_CIN episodes for children aged 0-4 at 31st March 2019 with substance misuse by a parent/someone else in household identified as a factor at CIN assessment (excluding looked after children)_Number</v>
      </c>
      <c r="B3581" s="31" t="s">
        <v>550</v>
      </c>
      <c r="C3581" s="31" t="s">
        <v>551</v>
      </c>
      <c r="D3581" s="31" t="s">
        <v>474</v>
      </c>
      <c r="E3581" s="31" t="s">
        <v>475</v>
      </c>
      <c r="F3581" s="31" t="s">
        <v>30</v>
      </c>
      <c r="G3581" s="31" t="s">
        <v>118</v>
      </c>
      <c r="H3581" s="31" t="s">
        <v>743</v>
      </c>
      <c r="I3581" s="31">
        <v>0</v>
      </c>
      <c r="J3581" s="31">
        <v>101</v>
      </c>
      <c r="K3581" s="31">
        <v>0</v>
      </c>
      <c r="L3581" s="31" t="s">
        <v>1520</v>
      </c>
      <c r="M3581" s="31">
        <f t="shared" si="140"/>
        <v>0</v>
      </c>
      <c r="N3581" s="31">
        <f t="shared" si="138"/>
        <v>1</v>
      </c>
    </row>
    <row r="3582" spans="1:14" x14ac:dyDescent="0.45">
      <c r="A3582" s="31" t="str">
        <f t="shared" si="139"/>
        <v>E06000022_CIN episodes for children aged 0-4 at 31st March 2019 with substance misuse by a parent/someone else in household identified as a factor at CIN assessment (excluding looked after children)_Number</v>
      </c>
      <c r="B3582" s="31" t="s">
        <v>238</v>
      </c>
      <c r="C3582" s="31" t="s">
        <v>239</v>
      </c>
      <c r="D3582" s="31" t="s">
        <v>474</v>
      </c>
      <c r="E3582" s="31" t="s">
        <v>475</v>
      </c>
      <c r="F3582" s="31" t="s">
        <v>30</v>
      </c>
      <c r="G3582" s="31" t="s">
        <v>118</v>
      </c>
      <c r="H3582" s="31" t="s">
        <v>743</v>
      </c>
      <c r="I3582" s="31">
        <v>57</v>
      </c>
      <c r="J3582" s="31">
        <v>9426</v>
      </c>
      <c r="K3582" s="31">
        <v>6.0471037555697</v>
      </c>
      <c r="L3582" s="31" t="s">
        <v>1578</v>
      </c>
      <c r="M3582" s="31">
        <f t="shared" si="140"/>
        <v>6.0471037555697</v>
      </c>
      <c r="N3582" s="31">
        <f t="shared" si="138"/>
        <v>0</v>
      </c>
    </row>
    <row r="3583" spans="1:14" x14ac:dyDescent="0.45">
      <c r="A3583" s="31" t="str">
        <f t="shared" si="139"/>
        <v>E06000023_CIN episodes for children aged 0-4 at 31st March 2019 with substance misuse by a parent/someone else in household identified as a factor at CIN assessment (excluding looked after children)_Number</v>
      </c>
      <c r="B3583" s="31" t="s">
        <v>265</v>
      </c>
      <c r="C3583" s="31" t="s">
        <v>266</v>
      </c>
      <c r="D3583" s="31" t="s">
        <v>474</v>
      </c>
      <c r="E3583" s="31" t="s">
        <v>475</v>
      </c>
      <c r="F3583" s="31" t="s">
        <v>30</v>
      </c>
      <c r="G3583" s="31" t="s">
        <v>118</v>
      </c>
      <c r="H3583" s="31" t="s">
        <v>743</v>
      </c>
      <c r="I3583" s="31">
        <v>334</v>
      </c>
      <c r="J3583" s="31">
        <v>28994</v>
      </c>
      <c r="K3583" s="31">
        <v>11.519624749948299</v>
      </c>
      <c r="L3583" s="31" t="s">
        <v>1523</v>
      </c>
      <c r="M3583" s="31">
        <f t="shared" si="140"/>
        <v>11.519624749948299</v>
      </c>
      <c r="N3583" s="31">
        <f t="shared" si="138"/>
        <v>0</v>
      </c>
    </row>
    <row r="3584" spans="1:14" x14ac:dyDescent="0.45">
      <c r="A3584" s="31" t="str">
        <f t="shared" si="139"/>
        <v>E06000024_CIN episodes for children aged 0-4 at 31st March 2019 with substance misuse by a parent/someone else in household identified as a factor at CIN assessment (excluding looked after children)_Number</v>
      </c>
      <c r="B3584" s="31" t="s">
        <v>367</v>
      </c>
      <c r="C3584" s="31" t="s">
        <v>368</v>
      </c>
      <c r="D3584" s="31" t="s">
        <v>474</v>
      </c>
      <c r="E3584" s="31" t="s">
        <v>475</v>
      </c>
      <c r="F3584" s="31" t="s">
        <v>30</v>
      </c>
      <c r="G3584" s="31" t="s">
        <v>118</v>
      </c>
      <c r="H3584" s="31" t="s">
        <v>743</v>
      </c>
      <c r="I3584" s="31">
        <v>103</v>
      </c>
      <c r="J3584" s="31">
        <v>11491</v>
      </c>
      <c r="K3584" s="31">
        <v>8.96353668088069</v>
      </c>
      <c r="L3584" s="31" t="s">
        <v>1637</v>
      </c>
      <c r="M3584" s="31">
        <f t="shared" si="140"/>
        <v>8.96353668088069</v>
      </c>
      <c r="N3584" s="31">
        <f t="shared" si="138"/>
        <v>0</v>
      </c>
    </row>
    <row r="3585" spans="1:14" x14ac:dyDescent="0.45">
      <c r="A3585" s="31" t="str">
        <f t="shared" si="139"/>
        <v>E06000025_CIN episodes for children aged 0-4 at 31st March 2019 with substance misuse by a parent/someone else in household identified as a factor at CIN assessment (excluding looked after children)_Number</v>
      </c>
      <c r="B3585" s="31" t="s">
        <v>408</v>
      </c>
      <c r="C3585" s="31" t="s">
        <v>409</v>
      </c>
      <c r="D3585" s="31" t="s">
        <v>474</v>
      </c>
      <c r="E3585" s="31" t="s">
        <v>475</v>
      </c>
      <c r="F3585" s="31" t="s">
        <v>30</v>
      </c>
      <c r="G3585" s="31" t="s">
        <v>118</v>
      </c>
      <c r="H3585" s="31" t="s">
        <v>743</v>
      </c>
      <c r="I3585" s="31">
        <v>132</v>
      </c>
      <c r="J3585" s="31">
        <v>16325</v>
      </c>
      <c r="K3585" s="31">
        <v>8.0857580398162305</v>
      </c>
      <c r="L3585" s="31" t="s">
        <v>1638</v>
      </c>
      <c r="M3585" s="31">
        <f t="shared" si="140"/>
        <v>8.0857580398162305</v>
      </c>
      <c r="N3585" s="31">
        <f t="shared" si="138"/>
        <v>0</v>
      </c>
    </row>
    <row r="3586" spans="1:14" x14ac:dyDescent="0.45">
      <c r="A3586" s="31" t="str">
        <f t="shared" si="139"/>
        <v>E06000001_CIN episodes for children aged 0-4 at 31st March 2019 with substance misuse by a parent/someone else in household identified as a factor at CIN assessment (excluding looked after children)_Number</v>
      </c>
      <c r="B3586" s="31" t="s">
        <v>313</v>
      </c>
      <c r="C3586" s="31" t="s">
        <v>314</v>
      </c>
      <c r="D3586" s="31" t="s">
        <v>474</v>
      </c>
      <c r="E3586" s="31" t="s">
        <v>475</v>
      </c>
      <c r="F3586" s="31" t="s">
        <v>30</v>
      </c>
      <c r="G3586" s="31" t="s">
        <v>118</v>
      </c>
      <c r="H3586" s="31" t="s">
        <v>743</v>
      </c>
      <c r="I3586" s="31">
        <v>114</v>
      </c>
      <c r="J3586" s="31">
        <v>5297</v>
      </c>
      <c r="K3586" s="31">
        <v>21.521616009061699</v>
      </c>
      <c r="L3586" s="31" t="s">
        <v>1639</v>
      </c>
      <c r="M3586" s="31">
        <f t="shared" si="140"/>
        <v>21.521616009061699</v>
      </c>
      <c r="N3586" s="31">
        <f t="shared" si="138"/>
        <v>0</v>
      </c>
    </row>
    <row r="3587" spans="1:14" x14ac:dyDescent="0.45">
      <c r="A3587" s="31" t="str">
        <f t="shared" si="139"/>
        <v>E06000002_CIN episodes for children aged 0-4 at 31st March 2019 with substance misuse by a parent/someone else in household identified as a factor at CIN assessment (excluding looked after children)_Number</v>
      </c>
      <c r="B3587" s="31" t="s">
        <v>511</v>
      </c>
      <c r="C3587" s="31" t="s">
        <v>725</v>
      </c>
      <c r="D3587" s="31" t="s">
        <v>474</v>
      </c>
      <c r="E3587" s="31" t="s">
        <v>475</v>
      </c>
      <c r="F3587" s="31" t="s">
        <v>30</v>
      </c>
      <c r="G3587" s="31" t="s">
        <v>118</v>
      </c>
      <c r="H3587" s="31" t="s">
        <v>743</v>
      </c>
      <c r="I3587" s="31">
        <v>163</v>
      </c>
      <c r="J3587" s="31">
        <v>9657</v>
      </c>
      <c r="K3587" s="31">
        <v>16.8789479134307</v>
      </c>
      <c r="L3587" s="31" t="s">
        <v>1616</v>
      </c>
      <c r="M3587" s="31">
        <f t="shared" si="140"/>
        <v>16.8789479134307</v>
      </c>
      <c r="N3587" s="31">
        <f t="shared" ref="N3587:N3650" si="141">IF(OR(C3587="City of London",C3587="Isles of Scilly"),1,0)</f>
        <v>0</v>
      </c>
    </row>
    <row r="3588" spans="1:14" x14ac:dyDescent="0.45">
      <c r="A3588" s="31" t="str">
        <f t="shared" si="139"/>
        <v>E06000003_CIN episodes for children aged 0-4 at 31st March 2019 with substance misuse by a parent/someone else in household identified as a factor at CIN assessment (excluding looked after children)_Number</v>
      </c>
      <c r="B3588" s="31" t="s">
        <v>387</v>
      </c>
      <c r="C3588" s="31" t="s">
        <v>388</v>
      </c>
      <c r="D3588" s="31" t="s">
        <v>474</v>
      </c>
      <c r="E3588" s="31" t="s">
        <v>475</v>
      </c>
      <c r="F3588" s="31" t="s">
        <v>30</v>
      </c>
      <c r="G3588" s="31" t="s">
        <v>118</v>
      </c>
      <c r="H3588" s="31" t="s">
        <v>743</v>
      </c>
      <c r="I3588" s="31">
        <v>145</v>
      </c>
      <c r="J3588" s="31">
        <v>7348</v>
      </c>
      <c r="K3588" s="31">
        <v>19.733260751224801</v>
      </c>
      <c r="L3588" s="31" t="s">
        <v>1483</v>
      </c>
      <c r="M3588" s="31">
        <f t="shared" si="140"/>
        <v>19.733260751224801</v>
      </c>
      <c r="N3588" s="31">
        <f t="shared" si="141"/>
        <v>0</v>
      </c>
    </row>
    <row r="3589" spans="1:14" x14ac:dyDescent="0.45">
      <c r="A3589" s="31" t="str">
        <f t="shared" si="139"/>
        <v>E06000004_CIN episodes for children aged 0-4 at 31st March 2019 with substance misuse by a parent/someone else in household identified as a factor at CIN assessment (excluding looked after children)_Number</v>
      </c>
      <c r="B3589" s="31" t="s">
        <v>422</v>
      </c>
      <c r="C3589" s="31" t="s">
        <v>423</v>
      </c>
      <c r="D3589" s="31" t="s">
        <v>474</v>
      </c>
      <c r="E3589" s="31" t="s">
        <v>475</v>
      </c>
      <c r="F3589" s="31" t="s">
        <v>30</v>
      </c>
      <c r="G3589" s="31" t="s">
        <v>118</v>
      </c>
      <c r="H3589" s="31" t="s">
        <v>743</v>
      </c>
      <c r="I3589" s="31">
        <v>224</v>
      </c>
      <c r="J3589" s="31">
        <v>11648</v>
      </c>
      <c r="K3589" s="31">
        <v>19.230769230769202</v>
      </c>
      <c r="L3589" s="31" t="s">
        <v>1502</v>
      </c>
      <c r="M3589" s="31">
        <f t="shared" si="140"/>
        <v>19.230769230769202</v>
      </c>
      <c r="N3589" s="31">
        <f t="shared" si="141"/>
        <v>0</v>
      </c>
    </row>
    <row r="3590" spans="1:14" x14ac:dyDescent="0.45">
      <c r="A3590" s="31" t="str">
        <f t="shared" si="139"/>
        <v>E06000010_CIN episodes for children aged 0-4 at 31st March 2019 with substance misuse by a parent/someone else in household identified as a factor at CIN assessment (excluding looked after children)_Number</v>
      </c>
      <c r="B3590" s="31" t="s">
        <v>329</v>
      </c>
      <c r="C3590" s="31" t="s">
        <v>330</v>
      </c>
      <c r="D3590" s="31" t="s">
        <v>474</v>
      </c>
      <c r="E3590" s="31" t="s">
        <v>475</v>
      </c>
      <c r="F3590" s="31" t="s">
        <v>30</v>
      </c>
      <c r="G3590" s="31" t="s">
        <v>118</v>
      </c>
      <c r="H3590" s="31" t="s">
        <v>743</v>
      </c>
      <c r="I3590" s="31">
        <v>223</v>
      </c>
      <c r="J3590" s="31">
        <v>17207</v>
      </c>
      <c r="K3590" s="31">
        <v>12.959841924798001</v>
      </c>
      <c r="L3590" s="31" t="s">
        <v>1509</v>
      </c>
      <c r="M3590" s="31">
        <f t="shared" si="140"/>
        <v>12.959841924798001</v>
      </c>
      <c r="N3590" s="31">
        <f t="shared" si="141"/>
        <v>0</v>
      </c>
    </row>
    <row r="3591" spans="1:14" x14ac:dyDescent="0.45">
      <c r="A3591" s="31" t="str">
        <f t="shared" si="139"/>
        <v>E06000011_CIN episodes for children aged 0-4 at 31st March 2019 with substance misuse by a parent/someone else in household identified as a factor at CIN assessment (excluding looked after children)_Number</v>
      </c>
      <c r="B3591" s="31" t="s">
        <v>514</v>
      </c>
      <c r="C3591" s="31" t="s">
        <v>594</v>
      </c>
      <c r="D3591" s="31" t="s">
        <v>474</v>
      </c>
      <c r="E3591" s="31" t="s">
        <v>475</v>
      </c>
      <c r="F3591" s="31" t="s">
        <v>30</v>
      </c>
      <c r="G3591" s="31" t="s">
        <v>118</v>
      </c>
      <c r="H3591" s="31" t="s">
        <v>743</v>
      </c>
      <c r="I3591" s="31">
        <v>84</v>
      </c>
      <c r="J3591" s="31">
        <v>15572</v>
      </c>
      <c r="K3591" s="31">
        <v>5.3942974569740603</v>
      </c>
      <c r="L3591" s="31" t="s">
        <v>1603</v>
      </c>
      <c r="M3591" s="31">
        <f t="shared" si="140"/>
        <v>5.3942974569740603</v>
      </c>
      <c r="N3591" s="31">
        <f t="shared" si="141"/>
        <v>0</v>
      </c>
    </row>
    <row r="3592" spans="1:14" x14ac:dyDescent="0.45">
      <c r="A3592" s="31" t="str">
        <f t="shared" si="139"/>
        <v>E06000012_CIN episodes for children aged 0-4 at 31st March 2019 with substance misuse by a parent/someone else in household identified as a factor at CIN assessment (excluding looked after children)_Number</v>
      </c>
      <c r="B3592" s="31" t="s">
        <v>363</v>
      </c>
      <c r="C3592" s="31" t="s">
        <v>364</v>
      </c>
      <c r="D3592" s="31" t="s">
        <v>474</v>
      </c>
      <c r="E3592" s="31" t="s">
        <v>475</v>
      </c>
      <c r="F3592" s="31" t="s">
        <v>30</v>
      </c>
      <c r="G3592" s="31" t="s">
        <v>118</v>
      </c>
      <c r="H3592" s="31" t="s">
        <v>743</v>
      </c>
      <c r="I3592" s="31">
        <v>69</v>
      </c>
      <c r="J3592" s="31">
        <v>9516</v>
      </c>
      <c r="K3592" s="31">
        <v>7.2509457755359401</v>
      </c>
      <c r="L3592" s="31" t="s">
        <v>1492</v>
      </c>
      <c r="M3592" s="31">
        <f t="shared" si="140"/>
        <v>7.2509457755359401</v>
      </c>
      <c r="N3592" s="31">
        <f t="shared" si="141"/>
        <v>0</v>
      </c>
    </row>
    <row r="3593" spans="1:14" x14ac:dyDescent="0.45">
      <c r="A3593" s="31" t="str">
        <f t="shared" si="139"/>
        <v>E06000013_CIN episodes for children aged 0-4 at 31st March 2019 with substance misuse by a parent/someone else in household identified as a factor at CIN assessment (excluding looked after children)_Number</v>
      </c>
      <c r="B3593" s="31" t="s">
        <v>365</v>
      </c>
      <c r="C3593" s="31" t="s">
        <v>366</v>
      </c>
      <c r="D3593" s="31" t="s">
        <v>474</v>
      </c>
      <c r="E3593" s="31" t="s">
        <v>475</v>
      </c>
      <c r="F3593" s="31" t="s">
        <v>30</v>
      </c>
      <c r="G3593" s="31" t="s">
        <v>118</v>
      </c>
      <c r="H3593" s="31" t="s">
        <v>743</v>
      </c>
      <c r="I3593" s="31">
        <v>135</v>
      </c>
      <c r="J3593" s="31">
        <v>9204</v>
      </c>
      <c r="K3593" s="31">
        <v>14.667535853976499</v>
      </c>
      <c r="L3593" s="31" t="s">
        <v>777</v>
      </c>
      <c r="M3593" s="31">
        <f t="shared" si="140"/>
        <v>14.667535853976499</v>
      </c>
      <c r="N3593" s="31">
        <f t="shared" si="141"/>
        <v>0</v>
      </c>
    </row>
    <row r="3594" spans="1:14" x14ac:dyDescent="0.45">
      <c r="A3594" s="31" t="str">
        <f t="shared" si="139"/>
        <v>E10000023_CIN episodes for children aged 0-4 at 31st March 2019 with substance misuse by a parent/someone else in household identified as a factor at CIN assessment (excluding looked after children)_Number</v>
      </c>
      <c r="B3594" s="31" t="s">
        <v>369</v>
      </c>
      <c r="C3594" s="31" t="s">
        <v>370</v>
      </c>
      <c r="D3594" s="31" t="s">
        <v>474</v>
      </c>
      <c r="E3594" s="31" t="s">
        <v>475</v>
      </c>
      <c r="F3594" s="31" t="s">
        <v>30</v>
      </c>
      <c r="G3594" s="31" t="s">
        <v>118</v>
      </c>
      <c r="H3594" s="31" t="s">
        <v>743</v>
      </c>
      <c r="I3594" s="31">
        <v>245</v>
      </c>
      <c r="J3594" s="31">
        <v>29706</v>
      </c>
      <c r="K3594" s="31">
        <v>8.2474920891402395</v>
      </c>
      <c r="L3594" s="31" t="s">
        <v>1568</v>
      </c>
      <c r="M3594" s="31">
        <f t="shared" si="140"/>
        <v>8.2474920891402395</v>
      </c>
      <c r="N3594" s="31">
        <f t="shared" si="141"/>
        <v>0</v>
      </c>
    </row>
    <row r="3595" spans="1:14" x14ac:dyDescent="0.45">
      <c r="A3595" s="31" t="str">
        <f t="shared" ref="A3595:A3658" si="142">CONCATENATE(B3595,"_",G3595,"_",H3595)</f>
        <v>E06000014_CIN episodes for children aged 0-4 at 31st March 2019 with substance misuse by a parent/someone else in household identified as a factor at CIN assessment (excluding looked after children)_Number</v>
      </c>
      <c r="B3595" s="31" t="s">
        <v>472</v>
      </c>
      <c r="C3595" s="31" t="s">
        <v>473</v>
      </c>
      <c r="D3595" s="31" t="s">
        <v>474</v>
      </c>
      <c r="E3595" s="31" t="s">
        <v>475</v>
      </c>
      <c r="F3595" s="31" t="s">
        <v>30</v>
      </c>
      <c r="G3595" s="31" t="s">
        <v>118</v>
      </c>
      <c r="H3595" s="31" t="s">
        <v>743</v>
      </c>
      <c r="I3595" s="31">
        <v>54</v>
      </c>
      <c r="J3595" s="31">
        <v>9822</v>
      </c>
      <c r="K3595" s="31">
        <v>5.4978619425778898</v>
      </c>
      <c r="L3595" s="31" t="s">
        <v>1630</v>
      </c>
      <c r="M3595" s="31">
        <f t="shared" si="140"/>
        <v>5.4978619425778898</v>
      </c>
      <c r="N3595" s="31">
        <f t="shared" si="141"/>
        <v>0</v>
      </c>
    </row>
    <row r="3596" spans="1:14" x14ac:dyDescent="0.45">
      <c r="A3596" s="31" t="str">
        <f t="shared" si="142"/>
        <v>E06000032_CIN episodes for children aged 0-4 at 31st March 2019 with substance misuse by a parent/someone else in household identified as a factor at CIN assessment (excluding looked after children)_Number</v>
      </c>
      <c r="B3596" s="31" t="s">
        <v>564</v>
      </c>
      <c r="C3596" s="31" t="s">
        <v>724</v>
      </c>
      <c r="D3596" s="31" t="s">
        <v>474</v>
      </c>
      <c r="E3596" s="31" t="s">
        <v>475</v>
      </c>
      <c r="F3596" s="31" t="s">
        <v>30</v>
      </c>
      <c r="G3596" s="31" t="s">
        <v>118</v>
      </c>
      <c r="H3596" s="31" t="s">
        <v>743</v>
      </c>
      <c r="I3596" s="31">
        <v>65</v>
      </c>
      <c r="J3596" s="31">
        <v>17547</v>
      </c>
      <c r="K3596" s="31">
        <v>3.70433692369066</v>
      </c>
      <c r="L3596" s="31" t="s">
        <v>1576</v>
      </c>
      <c r="M3596" s="31">
        <f t="shared" ref="M3596:M3659" si="143">K3596</f>
        <v>3.70433692369066</v>
      </c>
      <c r="N3596" s="31">
        <f t="shared" si="141"/>
        <v>0</v>
      </c>
    </row>
    <row r="3597" spans="1:14" x14ac:dyDescent="0.45">
      <c r="A3597" s="31" t="str">
        <f t="shared" si="142"/>
        <v>E06000055_CIN episodes for children aged 0-4 at 31st March 2019 with substance misuse by a parent/someone else in household identified as a factor at CIN assessment (excluding looked after children)_Number</v>
      </c>
      <c r="B3597" s="31" t="s">
        <v>240</v>
      </c>
      <c r="C3597" s="31" t="s">
        <v>241</v>
      </c>
      <c r="D3597" s="31" t="s">
        <v>474</v>
      </c>
      <c r="E3597" s="31" t="s">
        <v>475</v>
      </c>
      <c r="F3597" s="31" t="s">
        <v>30</v>
      </c>
      <c r="G3597" s="31" t="s">
        <v>118</v>
      </c>
      <c r="H3597" s="31" t="s">
        <v>743</v>
      </c>
      <c r="I3597" s="31">
        <v>81</v>
      </c>
      <c r="J3597" s="31">
        <v>11509</v>
      </c>
      <c r="K3597" s="31">
        <v>7.0379702841254703</v>
      </c>
      <c r="L3597" s="31" t="s">
        <v>1598</v>
      </c>
      <c r="M3597" s="31">
        <f t="shared" si="143"/>
        <v>7.0379702841254703</v>
      </c>
      <c r="N3597" s="31">
        <f t="shared" si="141"/>
        <v>0</v>
      </c>
    </row>
    <row r="3598" spans="1:14" x14ac:dyDescent="0.45">
      <c r="A3598" s="31" t="str">
        <f t="shared" si="142"/>
        <v>E06000056_CIN episodes for children aged 0-4 at 31st March 2019 with substance misuse by a parent/someone else in household identified as a factor at CIN assessment (excluding looked after children)_Number</v>
      </c>
      <c r="B3598" s="31" t="s">
        <v>279</v>
      </c>
      <c r="C3598" s="31" t="s">
        <v>280</v>
      </c>
      <c r="D3598" s="31" t="s">
        <v>474</v>
      </c>
      <c r="E3598" s="31" t="s">
        <v>475</v>
      </c>
      <c r="F3598" s="31" t="s">
        <v>30</v>
      </c>
      <c r="G3598" s="31" t="s">
        <v>118</v>
      </c>
      <c r="H3598" s="31" t="s">
        <v>743</v>
      </c>
      <c r="I3598" s="31">
        <v>124</v>
      </c>
      <c r="J3598" s="31">
        <v>17751</v>
      </c>
      <c r="K3598" s="31">
        <v>6.9855219424257804</v>
      </c>
      <c r="L3598" s="31" t="s">
        <v>1598</v>
      </c>
      <c r="M3598" s="31">
        <f t="shared" si="143"/>
        <v>6.9855219424257804</v>
      </c>
      <c r="N3598" s="31">
        <f t="shared" si="141"/>
        <v>0</v>
      </c>
    </row>
    <row r="3599" spans="1:14" x14ac:dyDescent="0.45">
      <c r="A3599" s="31" t="str">
        <f t="shared" si="142"/>
        <v>E10000002_CIN episodes for children aged 0-4 at 31st March 2019 with substance misuse by a parent/someone else in household identified as a factor at CIN assessment (excluding looked after children)_Number</v>
      </c>
      <c r="B3599" s="31" t="s">
        <v>269</v>
      </c>
      <c r="C3599" s="31" t="s">
        <v>270</v>
      </c>
      <c r="D3599" s="31" t="s">
        <v>474</v>
      </c>
      <c r="E3599" s="31" t="s">
        <v>475</v>
      </c>
      <c r="F3599" s="31" t="s">
        <v>30</v>
      </c>
      <c r="G3599" s="31" t="s">
        <v>118</v>
      </c>
      <c r="H3599" s="31" t="s">
        <v>743</v>
      </c>
      <c r="I3599" s="31">
        <v>291</v>
      </c>
      <c r="J3599" s="31">
        <v>32404</v>
      </c>
      <c r="K3599" s="31">
        <v>8.9803727934822906</v>
      </c>
      <c r="L3599" s="31" t="s">
        <v>1637</v>
      </c>
      <c r="M3599" s="31">
        <f t="shared" si="143"/>
        <v>8.9803727934822906</v>
      </c>
      <c r="N3599" s="31">
        <f t="shared" si="141"/>
        <v>0</v>
      </c>
    </row>
    <row r="3600" spans="1:14" x14ac:dyDescent="0.45">
      <c r="A3600" s="31" t="str">
        <f t="shared" si="142"/>
        <v>E06000042_CIN episodes for children aged 0-4 at 31st March 2019 with substance misuse by a parent/someone else in household identified as a factor at CIN assessment (excluding looked after children)_Number</v>
      </c>
      <c r="B3600" s="31" t="s">
        <v>355</v>
      </c>
      <c r="C3600" s="31" t="s">
        <v>356</v>
      </c>
      <c r="D3600" s="31" t="s">
        <v>474</v>
      </c>
      <c r="E3600" s="31" t="s">
        <v>475</v>
      </c>
      <c r="F3600" s="31" t="s">
        <v>30</v>
      </c>
      <c r="G3600" s="31" t="s">
        <v>118</v>
      </c>
      <c r="H3600" s="31" t="s">
        <v>743</v>
      </c>
      <c r="I3600" s="31">
        <v>155</v>
      </c>
      <c r="J3600" s="31">
        <v>19048</v>
      </c>
      <c r="K3600" s="31">
        <v>8.1373372532549304</v>
      </c>
      <c r="L3600" s="31" t="s">
        <v>1638</v>
      </c>
      <c r="M3600" s="31">
        <f t="shared" si="143"/>
        <v>8.1373372532549304</v>
      </c>
      <c r="N3600" s="31">
        <f t="shared" si="141"/>
        <v>0</v>
      </c>
    </row>
    <row r="3601" spans="1:14" x14ac:dyDescent="0.45">
      <c r="A3601" s="31" t="str">
        <f t="shared" si="142"/>
        <v>E10000007_CIN episodes for children aged 0-4 at 31st March 2019 with substance misuse by a parent/someone else in household identified as a factor at CIN assessment (excluding looked after children)_Number</v>
      </c>
      <c r="B3601" s="31" t="s">
        <v>291</v>
      </c>
      <c r="C3601" s="31" t="s">
        <v>292</v>
      </c>
      <c r="D3601" s="31" t="s">
        <v>474</v>
      </c>
      <c r="E3601" s="31" t="s">
        <v>475</v>
      </c>
      <c r="F3601" s="31" t="s">
        <v>30</v>
      </c>
      <c r="G3601" s="31" t="s">
        <v>118</v>
      </c>
      <c r="H3601" s="31" t="s">
        <v>743</v>
      </c>
      <c r="I3601" s="31">
        <v>580</v>
      </c>
      <c r="J3601" s="31">
        <v>40208</v>
      </c>
      <c r="K3601" s="31">
        <v>14.424990051730999</v>
      </c>
      <c r="L3601" s="31" t="s">
        <v>1485</v>
      </c>
      <c r="M3601" s="31">
        <f t="shared" si="143"/>
        <v>14.424990051730999</v>
      </c>
      <c r="N3601" s="31">
        <f t="shared" si="141"/>
        <v>0</v>
      </c>
    </row>
    <row r="3602" spans="1:14" x14ac:dyDescent="0.45">
      <c r="A3602" s="31" t="str">
        <f t="shared" si="142"/>
        <v>E06000015_CIN episodes for children aged 0-4 at 31st March 2019 with substance misuse by a parent/someone else in household identified as a factor at CIN assessment (excluding looked after children)_Number</v>
      </c>
      <c r="B3602" s="31" t="s">
        <v>289</v>
      </c>
      <c r="C3602" s="31" t="s">
        <v>290</v>
      </c>
      <c r="D3602" s="31" t="s">
        <v>474</v>
      </c>
      <c r="E3602" s="31" t="s">
        <v>475</v>
      </c>
      <c r="F3602" s="31" t="s">
        <v>30</v>
      </c>
      <c r="G3602" s="31" t="s">
        <v>118</v>
      </c>
      <c r="H3602" s="31" t="s">
        <v>743</v>
      </c>
      <c r="I3602" s="31">
        <v>236</v>
      </c>
      <c r="J3602" s="31">
        <v>16674</v>
      </c>
      <c r="K3602" s="31">
        <v>14.153772340170301</v>
      </c>
      <c r="L3602" s="31" t="s">
        <v>789</v>
      </c>
      <c r="M3602" s="31">
        <f t="shared" si="143"/>
        <v>14.153772340170301</v>
      </c>
      <c r="N3602" s="31">
        <f t="shared" si="141"/>
        <v>0</v>
      </c>
    </row>
    <row r="3603" spans="1:14" x14ac:dyDescent="0.45">
      <c r="A3603" s="31" t="str">
        <f t="shared" si="142"/>
        <v>E10000009_CIN episodes for children aged 0-4 at 31st March 2019 with substance misuse by a parent/someone else in household identified as a factor at CIN assessment (excluding looked after children)_Number</v>
      </c>
      <c r="B3603" s="31" t="s">
        <v>295</v>
      </c>
      <c r="C3603" s="31" t="s">
        <v>296</v>
      </c>
      <c r="D3603" s="31" t="s">
        <v>474</v>
      </c>
      <c r="E3603" s="31" t="s">
        <v>475</v>
      </c>
      <c r="F3603" s="31" t="s">
        <v>30</v>
      </c>
      <c r="G3603" s="31" t="s">
        <v>118</v>
      </c>
      <c r="H3603" s="31" t="s">
        <v>743</v>
      </c>
      <c r="I3603" s="31">
        <v>283</v>
      </c>
      <c r="J3603" s="31">
        <v>18202</v>
      </c>
      <c r="K3603" s="31">
        <v>15.5477420063729</v>
      </c>
      <c r="L3603" s="31" t="s">
        <v>1469</v>
      </c>
      <c r="M3603" s="31">
        <f t="shared" si="143"/>
        <v>15.5477420063729</v>
      </c>
      <c r="N3603" s="31">
        <f t="shared" si="141"/>
        <v>0</v>
      </c>
    </row>
    <row r="3604" spans="1:14" x14ac:dyDescent="0.45">
      <c r="A3604" s="31" t="str">
        <f t="shared" si="142"/>
        <v>E06000029_CIN episodes for children aged 0-4 at 31st March 2019 with substance misuse by a parent/someone else in household identified as a factor at CIN assessment (excluding looked after children)_Number</v>
      </c>
      <c r="B3604" s="31" t="s">
        <v>543</v>
      </c>
      <c r="C3604" s="31" t="s">
        <v>717</v>
      </c>
      <c r="D3604" s="31" t="s">
        <v>474</v>
      </c>
      <c r="E3604" s="31" t="s">
        <v>475</v>
      </c>
      <c r="F3604" s="31" t="s">
        <v>30</v>
      </c>
      <c r="G3604" s="31" t="s">
        <v>118</v>
      </c>
      <c r="H3604" s="31" t="s">
        <v>743</v>
      </c>
      <c r="I3604" s="31">
        <v>26</v>
      </c>
      <c r="J3604" s="31">
        <v>8108</v>
      </c>
      <c r="K3604" s="31">
        <v>3.2067094227922999</v>
      </c>
      <c r="L3604" s="31" t="s">
        <v>1640</v>
      </c>
      <c r="M3604" s="31">
        <f t="shared" si="143"/>
        <v>3.2067094227922999</v>
      </c>
      <c r="N3604" s="31">
        <f t="shared" si="141"/>
        <v>0</v>
      </c>
    </row>
    <row r="3605" spans="1:14" x14ac:dyDescent="0.45">
      <c r="A3605" s="31" t="str">
        <f t="shared" si="142"/>
        <v>E06000028_CIN episodes for children aged 0-4 at 31st March 2019 with substance misuse by a parent/someone else in household identified as a factor at CIN assessment (excluding looked after children)_Number</v>
      </c>
      <c r="B3605" s="31" t="s">
        <v>254</v>
      </c>
      <c r="C3605" s="31" t="s">
        <v>255</v>
      </c>
      <c r="D3605" s="31" t="s">
        <v>474</v>
      </c>
      <c r="E3605" s="31" t="s">
        <v>475</v>
      </c>
      <c r="F3605" s="31" t="s">
        <v>30</v>
      </c>
      <c r="G3605" s="31" t="s">
        <v>118</v>
      </c>
      <c r="H3605" s="31" t="s">
        <v>743</v>
      </c>
      <c r="I3605" s="31">
        <v>81</v>
      </c>
      <c r="J3605" s="31">
        <v>10832</v>
      </c>
      <c r="K3605" s="31">
        <v>7.4778434268833101</v>
      </c>
      <c r="L3605" s="31" t="s">
        <v>1535</v>
      </c>
      <c r="M3605" s="31">
        <f t="shared" si="143"/>
        <v>7.4778434268833101</v>
      </c>
      <c r="N3605" s="31">
        <f t="shared" si="141"/>
        <v>0</v>
      </c>
    </row>
    <row r="3606" spans="1:14" x14ac:dyDescent="0.45">
      <c r="A3606" s="31" t="str">
        <f t="shared" si="142"/>
        <v>E06000047_CIN episodes for children aged 0-4 at 31st March 2019 with substance misuse by a parent/someone else in household identified as a factor at CIN assessment (excluding looked after children)_Number</v>
      </c>
      <c r="B3606" s="31" t="s">
        <v>528</v>
      </c>
      <c r="C3606" s="31" t="s">
        <v>721</v>
      </c>
      <c r="D3606" s="31" t="s">
        <v>474</v>
      </c>
      <c r="E3606" s="31" t="s">
        <v>475</v>
      </c>
      <c r="F3606" s="31" t="s">
        <v>30</v>
      </c>
      <c r="G3606" s="31" t="s">
        <v>118</v>
      </c>
      <c r="H3606" s="31" t="s">
        <v>743</v>
      </c>
      <c r="I3606" s="31">
        <v>380</v>
      </c>
      <c r="J3606" s="31">
        <v>27021</v>
      </c>
      <c r="K3606" s="31">
        <v>14.0631360793457</v>
      </c>
      <c r="L3606" s="31" t="s">
        <v>1610</v>
      </c>
      <c r="M3606" s="31">
        <f t="shared" si="143"/>
        <v>14.0631360793457</v>
      </c>
      <c r="N3606" s="31">
        <f t="shared" si="141"/>
        <v>0</v>
      </c>
    </row>
    <row r="3607" spans="1:14" x14ac:dyDescent="0.45">
      <c r="A3607" s="31" t="str">
        <f t="shared" si="142"/>
        <v>E06000005_CIN episodes for children aged 0-4 at 31st March 2019 with substance misuse by a parent/someone else in household identified as a factor at CIN assessment (excluding looked after children)_Number</v>
      </c>
      <c r="B3607" s="31" t="s">
        <v>287</v>
      </c>
      <c r="C3607" s="31" t="s">
        <v>288</v>
      </c>
      <c r="D3607" s="31" t="s">
        <v>474</v>
      </c>
      <c r="E3607" s="31" t="s">
        <v>475</v>
      </c>
      <c r="F3607" s="31" t="s">
        <v>30</v>
      </c>
      <c r="G3607" s="31" t="s">
        <v>118</v>
      </c>
      <c r="H3607" s="31" t="s">
        <v>743</v>
      </c>
      <c r="I3607" s="31">
        <v>73</v>
      </c>
      <c r="J3607" s="31">
        <v>5917</v>
      </c>
      <c r="K3607" s="31">
        <v>12.337333107993899</v>
      </c>
      <c r="L3607" s="31" t="s">
        <v>1489</v>
      </c>
      <c r="M3607" s="31">
        <f t="shared" si="143"/>
        <v>12.337333107993899</v>
      </c>
      <c r="N3607" s="31">
        <f t="shared" si="141"/>
        <v>0</v>
      </c>
    </row>
    <row r="3608" spans="1:14" x14ac:dyDescent="0.45">
      <c r="A3608" s="31" t="str">
        <f t="shared" si="142"/>
        <v>E10000011_CIN episodes for children aged 0-4 at 31st March 2019 with substance misuse by a parent/someone else in household identified as a factor at CIN assessment (excluding looked after children)_Number</v>
      </c>
      <c r="B3608" s="31" t="s">
        <v>299</v>
      </c>
      <c r="C3608" s="31" t="s">
        <v>300</v>
      </c>
      <c r="D3608" s="31" t="s">
        <v>474</v>
      </c>
      <c r="E3608" s="31" t="s">
        <v>475</v>
      </c>
      <c r="F3608" s="31" t="s">
        <v>30</v>
      </c>
      <c r="G3608" s="31" t="s">
        <v>118</v>
      </c>
      <c r="H3608" s="31" t="s">
        <v>743</v>
      </c>
      <c r="I3608" s="31">
        <v>283</v>
      </c>
      <c r="J3608" s="31">
        <v>27106</v>
      </c>
      <c r="K3608" s="31">
        <v>10.4404928798052</v>
      </c>
      <c r="L3608" s="31" t="s">
        <v>1615</v>
      </c>
      <c r="M3608" s="31">
        <f t="shared" si="143"/>
        <v>10.4404928798052</v>
      </c>
      <c r="N3608" s="31">
        <f t="shared" si="141"/>
        <v>0</v>
      </c>
    </row>
    <row r="3609" spans="1:14" x14ac:dyDescent="0.45">
      <c r="A3609" s="31" t="str">
        <f t="shared" si="142"/>
        <v>E06000043_CIN episodes for children aged 0-4 at 31st March 2019 with substance misuse by a parent/someone else in household identified as a factor at CIN assessment (excluding looked after children)_Number</v>
      </c>
      <c r="B3609" s="31" t="s">
        <v>263</v>
      </c>
      <c r="C3609" s="31" t="s">
        <v>264</v>
      </c>
      <c r="D3609" s="31" t="s">
        <v>474</v>
      </c>
      <c r="E3609" s="31" t="s">
        <v>475</v>
      </c>
      <c r="F3609" s="31" t="s">
        <v>30</v>
      </c>
      <c r="G3609" s="31" t="s">
        <v>118</v>
      </c>
      <c r="H3609" s="31" t="s">
        <v>743</v>
      </c>
      <c r="I3609" s="31">
        <v>255</v>
      </c>
      <c r="J3609" s="31">
        <v>13768</v>
      </c>
      <c r="K3609" s="31">
        <v>18.521208599651398</v>
      </c>
      <c r="L3609" s="31" t="s">
        <v>1512</v>
      </c>
      <c r="M3609" s="31">
        <f t="shared" si="143"/>
        <v>18.521208599651398</v>
      </c>
      <c r="N3609" s="31">
        <f t="shared" si="141"/>
        <v>0</v>
      </c>
    </row>
    <row r="3610" spans="1:14" x14ac:dyDescent="0.45">
      <c r="A3610" s="31" t="str">
        <f t="shared" si="142"/>
        <v>E10000014_CIN episodes for children aged 0-4 at 31st March 2019 with substance misuse by a parent/someone else in household identified as a factor at CIN assessment (excluding looked after children)_Number</v>
      </c>
      <c r="B3610" s="31" t="s">
        <v>309</v>
      </c>
      <c r="C3610" s="31" t="s">
        <v>310</v>
      </c>
      <c r="D3610" s="31" t="s">
        <v>474</v>
      </c>
      <c r="E3610" s="31" t="s">
        <v>475</v>
      </c>
      <c r="F3610" s="31" t="s">
        <v>30</v>
      </c>
      <c r="G3610" s="31" t="s">
        <v>118</v>
      </c>
      <c r="H3610" s="31" t="s">
        <v>743</v>
      </c>
      <c r="I3610" s="31">
        <v>261</v>
      </c>
      <c r="J3610" s="31">
        <v>74388</v>
      </c>
      <c r="K3610" s="31">
        <v>3.5086304242619799</v>
      </c>
      <c r="L3610" s="31" t="s">
        <v>1623</v>
      </c>
      <c r="M3610" s="31">
        <f t="shared" si="143"/>
        <v>3.5086304242619799</v>
      </c>
      <c r="N3610" s="31">
        <f t="shared" si="141"/>
        <v>0</v>
      </c>
    </row>
    <row r="3611" spans="1:14" x14ac:dyDescent="0.45">
      <c r="A3611" s="31" t="str">
        <f t="shared" si="142"/>
        <v>E06000044_CIN episodes for children aged 0-4 at 31st March 2019 with substance misuse by a parent/someone else in household identified as a factor at CIN assessment (excluding looked after children)_Number</v>
      </c>
      <c r="B3611" s="31" t="s">
        <v>383</v>
      </c>
      <c r="C3611" s="31" t="s">
        <v>384</v>
      </c>
      <c r="D3611" s="31" t="s">
        <v>474</v>
      </c>
      <c r="E3611" s="31" t="s">
        <v>475</v>
      </c>
      <c r="F3611" s="31" t="s">
        <v>30</v>
      </c>
      <c r="G3611" s="31" t="s">
        <v>118</v>
      </c>
      <c r="H3611" s="31" t="s">
        <v>743</v>
      </c>
      <c r="I3611" s="31">
        <v>84</v>
      </c>
      <c r="J3611" s="31">
        <v>12735</v>
      </c>
      <c r="K3611" s="31">
        <v>6.5959952885747901</v>
      </c>
      <c r="L3611" s="31" t="s">
        <v>1619</v>
      </c>
      <c r="M3611" s="31">
        <f t="shared" si="143"/>
        <v>6.5959952885747901</v>
      </c>
      <c r="N3611" s="31">
        <f t="shared" si="141"/>
        <v>0</v>
      </c>
    </row>
    <row r="3612" spans="1:14" x14ac:dyDescent="0.45">
      <c r="A3612" s="31" t="str">
        <f t="shared" si="142"/>
        <v>E06000045_CIN episodes for children aged 0-4 at 31st March 2019 with substance misuse by a parent/someone else in household identified as a factor at CIN assessment (excluding looked after children)_Number</v>
      </c>
      <c r="B3612" s="31" t="s">
        <v>577</v>
      </c>
      <c r="C3612" s="31" t="s">
        <v>729</v>
      </c>
      <c r="D3612" s="31" t="s">
        <v>474</v>
      </c>
      <c r="E3612" s="31" t="s">
        <v>475</v>
      </c>
      <c r="F3612" s="31" t="s">
        <v>30</v>
      </c>
      <c r="G3612" s="31" t="s">
        <v>118</v>
      </c>
      <c r="H3612" s="31" t="s">
        <v>743</v>
      </c>
      <c r="I3612" s="31">
        <v>235</v>
      </c>
      <c r="J3612" s="31">
        <v>15766</v>
      </c>
      <c r="K3612" s="31">
        <v>14.905492832677901</v>
      </c>
      <c r="L3612" s="31" t="s">
        <v>796</v>
      </c>
      <c r="M3612" s="31">
        <f t="shared" si="143"/>
        <v>14.905492832677901</v>
      </c>
      <c r="N3612" s="31">
        <f t="shared" si="141"/>
        <v>0</v>
      </c>
    </row>
    <row r="3613" spans="1:14" x14ac:dyDescent="0.45">
      <c r="A3613" s="31" t="str">
        <f t="shared" si="142"/>
        <v>E10000018_CIN episodes for children aged 0-4 at 31st March 2019 with substance misuse by a parent/someone else in household identified as a factor at CIN assessment (excluding looked after children)_Number</v>
      </c>
      <c r="B3613" s="31" t="s">
        <v>552</v>
      </c>
      <c r="C3613" s="31" t="s">
        <v>553</v>
      </c>
      <c r="D3613" s="31" t="s">
        <v>474</v>
      </c>
      <c r="E3613" s="31" t="s">
        <v>475</v>
      </c>
      <c r="F3613" s="31" t="s">
        <v>30</v>
      </c>
      <c r="G3613" s="31" t="s">
        <v>118</v>
      </c>
      <c r="H3613" s="31" t="s">
        <v>743</v>
      </c>
      <c r="I3613" s="31">
        <v>222</v>
      </c>
      <c r="J3613" s="31">
        <v>36916</v>
      </c>
      <c r="K3613" s="31">
        <v>6.0136526167515401</v>
      </c>
      <c r="L3613" s="31" t="s">
        <v>1578</v>
      </c>
      <c r="M3613" s="31">
        <f t="shared" si="143"/>
        <v>6.0136526167515401</v>
      </c>
      <c r="N3613" s="31">
        <f t="shared" si="141"/>
        <v>0</v>
      </c>
    </row>
    <row r="3614" spans="1:14" x14ac:dyDescent="0.45">
      <c r="A3614" s="31" t="str">
        <f t="shared" si="142"/>
        <v>E06000016_CIN episodes for children aged 0-4 at 31st March 2019 with substance misuse by a parent/someone else in household identified as a factor at CIN assessment (excluding looked after children)_Number</v>
      </c>
      <c r="B3614" s="31" t="s">
        <v>341</v>
      </c>
      <c r="C3614" s="31" t="s">
        <v>342</v>
      </c>
      <c r="D3614" s="31" t="s">
        <v>474</v>
      </c>
      <c r="E3614" s="31" t="s">
        <v>475</v>
      </c>
      <c r="F3614" s="31" t="s">
        <v>30</v>
      </c>
      <c r="G3614" s="31" t="s">
        <v>118</v>
      </c>
      <c r="H3614" s="31" t="s">
        <v>743</v>
      </c>
      <c r="I3614" s="31">
        <v>160</v>
      </c>
      <c r="J3614" s="31">
        <v>25049</v>
      </c>
      <c r="K3614" s="31">
        <v>6.3874805381452404</v>
      </c>
      <c r="L3614" s="31" t="s">
        <v>1622</v>
      </c>
      <c r="M3614" s="31">
        <f t="shared" si="143"/>
        <v>6.3874805381452404</v>
      </c>
      <c r="N3614" s="31">
        <f t="shared" si="141"/>
        <v>0</v>
      </c>
    </row>
    <row r="3615" spans="1:14" x14ac:dyDescent="0.45">
      <c r="A3615" s="31" t="str">
        <f t="shared" si="142"/>
        <v>E06000017_CIN episodes for children aged 0-4 at 31st March 2019 with substance misuse by a parent/someone else in household identified as a factor at CIN assessment (excluding looked after children)_Number</v>
      </c>
      <c r="B3615" s="31" t="s">
        <v>548</v>
      </c>
      <c r="C3615" s="31" t="s">
        <v>728</v>
      </c>
      <c r="D3615" s="31" t="s">
        <v>474</v>
      </c>
      <c r="E3615" s="31" t="s">
        <v>475</v>
      </c>
      <c r="F3615" s="31" t="s">
        <v>30</v>
      </c>
      <c r="G3615" s="31" t="s">
        <v>118</v>
      </c>
      <c r="H3615" s="31" t="s">
        <v>743</v>
      </c>
      <c r="I3615" s="31">
        <v>16</v>
      </c>
      <c r="J3615" s="31">
        <v>1855</v>
      </c>
      <c r="K3615" s="31">
        <v>8.6253369272237208</v>
      </c>
      <c r="L3615" s="31" t="s">
        <v>1594</v>
      </c>
      <c r="M3615" s="31">
        <f t="shared" si="143"/>
        <v>8.6253369272237208</v>
      </c>
      <c r="N3615" s="31">
        <f t="shared" si="141"/>
        <v>0</v>
      </c>
    </row>
    <row r="3616" spans="1:14" x14ac:dyDescent="0.45">
      <c r="A3616" s="31" t="str">
        <f t="shared" si="142"/>
        <v>E10000028_CIN episodes for children aged 0-4 at 31st March 2019 with substance misuse by a parent/someone else in household identified as a factor at CIN assessment (excluding looked after children)_Number</v>
      </c>
      <c r="B3616" s="31" t="s">
        <v>418</v>
      </c>
      <c r="C3616" s="31" t="s">
        <v>419</v>
      </c>
      <c r="D3616" s="31" t="s">
        <v>474</v>
      </c>
      <c r="E3616" s="31" t="s">
        <v>475</v>
      </c>
      <c r="F3616" s="31" t="s">
        <v>30</v>
      </c>
      <c r="G3616" s="31" t="s">
        <v>118</v>
      </c>
      <c r="H3616" s="31" t="s">
        <v>743</v>
      </c>
      <c r="I3616" s="31">
        <v>637</v>
      </c>
      <c r="J3616" s="31">
        <v>44389</v>
      </c>
      <c r="K3616" s="31">
        <v>14.350402126653</v>
      </c>
      <c r="L3616" s="31" t="s">
        <v>1485</v>
      </c>
      <c r="M3616" s="31">
        <f t="shared" si="143"/>
        <v>14.350402126653</v>
      </c>
      <c r="N3616" s="31">
        <f t="shared" si="141"/>
        <v>0</v>
      </c>
    </row>
    <row r="3617" spans="1:14" x14ac:dyDescent="0.45">
      <c r="A3617" s="31" t="str">
        <f t="shared" si="142"/>
        <v>E06000021_CIN episodes for children aged 0-4 at 31st March 2019 with substance misuse by a parent/someone else in household identified as a factor at CIN assessment (excluding looked after children)_Number</v>
      </c>
      <c r="B3617" s="31" t="s">
        <v>424</v>
      </c>
      <c r="C3617" s="31" t="s">
        <v>425</v>
      </c>
      <c r="D3617" s="31" t="s">
        <v>474</v>
      </c>
      <c r="E3617" s="31" t="s">
        <v>475</v>
      </c>
      <c r="F3617" s="31" t="s">
        <v>30</v>
      </c>
      <c r="G3617" s="31" t="s">
        <v>118</v>
      </c>
      <c r="H3617" s="31" t="s">
        <v>743</v>
      </c>
      <c r="I3617" s="31">
        <v>275</v>
      </c>
      <c r="J3617" s="31">
        <v>17135</v>
      </c>
      <c r="K3617" s="31">
        <v>16.049022468631499</v>
      </c>
      <c r="L3617" s="31" t="s">
        <v>797</v>
      </c>
      <c r="M3617" s="31">
        <f t="shared" si="143"/>
        <v>16.049022468631499</v>
      </c>
      <c r="N3617" s="31">
        <f t="shared" si="141"/>
        <v>0</v>
      </c>
    </row>
    <row r="3618" spans="1:14" x14ac:dyDescent="0.45">
      <c r="A3618" s="31" t="str">
        <f t="shared" si="142"/>
        <v>E06000054_CIN episodes for children aged 0-4 at 31st March 2019 with substance misuse by a parent/someone else in household identified as a factor at CIN assessment (excluding looked after children)_Number</v>
      </c>
      <c r="B3618" s="31" t="s">
        <v>462</v>
      </c>
      <c r="C3618" s="31" t="s">
        <v>463</v>
      </c>
      <c r="D3618" s="31" t="s">
        <v>474</v>
      </c>
      <c r="E3618" s="31" t="s">
        <v>475</v>
      </c>
      <c r="F3618" s="31" t="s">
        <v>30</v>
      </c>
      <c r="G3618" s="31" t="s">
        <v>118</v>
      </c>
      <c r="H3618" s="31" t="s">
        <v>743</v>
      </c>
      <c r="I3618" s="31">
        <v>364</v>
      </c>
      <c r="J3618" s="31">
        <v>27307</v>
      </c>
      <c r="K3618" s="31">
        <v>13.3299154063061</v>
      </c>
      <c r="L3618" s="31" t="s">
        <v>1641</v>
      </c>
      <c r="M3618" s="31">
        <f t="shared" si="143"/>
        <v>13.3299154063061</v>
      </c>
      <c r="N3618" s="31">
        <f t="shared" si="141"/>
        <v>0</v>
      </c>
    </row>
    <row r="3619" spans="1:14" x14ac:dyDescent="0.45">
      <c r="A3619" s="31" t="str">
        <f t="shared" si="142"/>
        <v>E06000030_CIN episodes for children aged 0-4 at 31st March 2019 with substance misuse by a parent/someone else in household identified as a factor at CIN assessment (excluding looked after children)_Number</v>
      </c>
      <c r="B3619" s="31" t="s">
        <v>434</v>
      </c>
      <c r="C3619" s="31" t="s">
        <v>435</v>
      </c>
      <c r="D3619" s="31" t="s">
        <v>474</v>
      </c>
      <c r="E3619" s="31" t="s">
        <v>475</v>
      </c>
      <c r="F3619" s="31" t="s">
        <v>30</v>
      </c>
      <c r="G3619" s="31" t="s">
        <v>118</v>
      </c>
      <c r="H3619" s="31" t="s">
        <v>743</v>
      </c>
      <c r="I3619" s="31">
        <v>154</v>
      </c>
      <c r="J3619" s="31">
        <v>14479</v>
      </c>
      <c r="K3619" s="31">
        <v>10.6360936528766</v>
      </c>
      <c r="L3619" s="31" t="s">
        <v>1562</v>
      </c>
      <c r="M3619" s="31">
        <f t="shared" si="143"/>
        <v>10.6360936528766</v>
      </c>
      <c r="N3619" s="31">
        <f t="shared" si="141"/>
        <v>0</v>
      </c>
    </row>
    <row r="3620" spans="1:14" x14ac:dyDescent="0.45">
      <c r="A3620" s="31" t="str">
        <f t="shared" si="142"/>
        <v>E06000036_CIN episodes for children aged 0-4 at 31st March 2019 with substance misuse by a parent/someone else in household identified as a factor at CIN assessment (excluding looked after children)_Number</v>
      </c>
      <c r="B3620" s="31" t="s">
        <v>257</v>
      </c>
      <c r="C3620" s="31" t="s">
        <v>258</v>
      </c>
      <c r="D3620" s="31" t="s">
        <v>474</v>
      </c>
      <c r="E3620" s="31" t="s">
        <v>475</v>
      </c>
      <c r="F3620" s="31" t="s">
        <v>30</v>
      </c>
      <c r="G3620" s="31" t="s">
        <v>118</v>
      </c>
      <c r="H3620" s="31" t="s">
        <v>743</v>
      </c>
      <c r="I3620" s="31">
        <v>71</v>
      </c>
      <c r="J3620" s="31">
        <v>7417</v>
      </c>
      <c r="K3620" s="31">
        <v>9.5726034784953509</v>
      </c>
      <c r="L3620" s="31" t="s">
        <v>1642</v>
      </c>
      <c r="M3620" s="31">
        <f t="shared" si="143"/>
        <v>9.5726034784953509</v>
      </c>
      <c r="N3620" s="31">
        <f t="shared" si="141"/>
        <v>0</v>
      </c>
    </row>
    <row r="3621" spans="1:14" x14ac:dyDescent="0.45">
      <c r="A3621" s="31" t="str">
        <f t="shared" si="142"/>
        <v>E06000040_CIN episodes for children aged 0-4 at 31st March 2019 with substance misuse by a parent/someone else in household identified as a factor at CIN assessment (excluding looked after children)_Number</v>
      </c>
      <c r="B3621" s="31" t="s">
        <v>555</v>
      </c>
      <c r="C3621" s="31" t="s">
        <v>727</v>
      </c>
      <c r="D3621" s="31" t="s">
        <v>474</v>
      </c>
      <c r="E3621" s="31" t="s">
        <v>475</v>
      </c>
      <c r="F3621" s="31" t="s">
        <v>30</v>
      </c>
      <c r="G3621" s="31" t="s">
        <v>118</v>
      </c>
      <c r="H3621" s="31" t="s">
        <v>743</v>
      </c>
      <c r="I3621" s="31">
        <v>28</v>
      </c>
      <c r="J3621" s="31">
        <v>8678</v>
      </c>
      <c r="K3621" s="31">
        <v>3.2265498962894701</v>
      </c>
      <c r="L3621" s="31" t="s">
        <v>1640</v>
      </c>
      <c r="M3621" s="31">
        <f t="shared" si="143"/>
        <v>3.2265498962894701</v>
      </c>
      <c r="N3621" s="31">
        <f t="shared" si="141"/>
        <v>0</v>
      </c>
    </row>
    <row r="3622" spans="1:14" x14ac:dyDescent="0.45">
      <c r="A3622" s="31" t="str">
        <f t="shared" si="142"/>
        <v>E06000037_CIN episodes for children aged 0-4 at 31st March 2019 with substance misuse by a parent/someone else in household identified as a factor at CIN assessment (excluding looked after children)_Number</v>
      </c>
      <c r="B3622" s="31" t="s">
        <v>456</v>
      </c>
      <c r="C3622" s="31" t="s">
        <v>457</v>
      </c>
      <c r="D3622" s="31" t="s">
        <v>474</v>
      </c>
      <c r="E3622" s="31" t="s">
        <v>475</v>
      </c>
      <c r="F3622" s="31" t="s">
        <v>30</v>
      </c>
      <c r="G3622" s="31" t="s">
        <v>118</v>
      </c>
      <c r="H3622" s="31" t="s">
        <v>743</v>
      </c>
      <c r="I3622" s="31">
        <v>89</v>
      </c>
      <c r="J3622" s="31">
        <v>8980</v>
      </c>
      <c r="K3622" s="31">
        <v>9.9109131403118003</v>
      </c>
      <c r="L3622" s="31" t="s">
        <v>1532</v>
      </c>
      <c r="M3622" s="31">
        <f t="shared" si="143"/>
        <v>9.9109131403118003</v>
      </c>
      <c r="N3622" s="31">
        <f t="shared" si="141"/>
        <v>0</v>
      </c>
    </row>
    <row r="3623" spans="1:14" x14ac:dyDescent="0.45">
      <c r="A3623" s="31" t="str">
        <f t="shared" si="142"/>
        <v>E06000038_CIN episodes for children aged 0-4 at 31st March 2019 with substance misuse by a parent/someone else in household identified as a factor at CIN assessment (excluding looked after children)_Number</v>
      </c>
      <c r="B3623" s="31" t="s">
        <v>557</v>
      </c>
      <c r="C3623" s="31" t="s">
        <v>726</v>
      </c>
      <c r="D3623" s="31" t="s">
        <v>474</v>
      </c>
      <c r="E3623" s="31" t="s">
        <v>475</v>
      </c>
      <c r="F3623" s="31" t="s">
        <v>30</v>
      </c>
      <c r="G3623" s="31" t="s">
        <v>118</v>
      </c>
      <c r="H3623" s="31" t="s">
        <v>743</v>
      </c>
      <c r="I3623" s="31">
        <v>135</v>
      </c>
      <c r="J3623" s="31">
        <v>11632</v>
      </c>
      <c r="K3623" s="31">
        <v>11.605914718019299</v>
      </c>
      <c r="L3623" s="31" t="s">
        <v>1582</v>
      </c>
      <c r="M3623" s="31">
        <f t="shared" si="143"/>
        <v>11.605914718019299</v>
      </c>
      <c r="N3623" s="31">
        <f t="shared" si="141"/>
        <v>0</v>
      </c>
    </row>
    <row r="3624" spans="1:14" x14ac:dyDescent="0.45">
      <c r="A3624" s="31" t="str">
        <f t="shared" si="142"/>
        <v>E06000039_CIN episodes for children aged 0-4 at 31st March 2019 with substance misuse by a parent/someone else in household identified as a factor at CIN assessment (excluding looked after children)_Number</v>
      </c>
      <c r="B3624" s="31" t="s">
        <v>404</v>
      </c>
      <c r="C3624" s="31" t="s">
        <v>405</v>
      </c>
      <c r="D3624" s="31" t="s">
        <v>474</v>
      </c>
      <c r="E3624" s="31" t="s">
        <v>475</v>
      </c>
      <c r="F3624" s="31" t="s">
        <v>30</v>
      </c>
      <c r="G3624" s="31" t="s">
        <v>118</v>
      </c>
      <c r="H3624" s="31" t="s">
        <v>743</v>
      </c>
      <c r="I3624" s="31">
        <v>109</v>
      </c>
      <c r="J3624" s="31">
        <v>12827</v>
      </c>
      <c r="K3624" s="31">
        <v>8.4977001637171607</v>
      </c>
      <c r="L3624" s="31" t="s">
        <v>1566</v>
      </c>
      <c r="M3624" s="31">
        <f t="shared" si="143"/>
        <v>8.4977001637171607</v>
      </c>
      <c r="N3624" s="31">
        <f t="shared" si="141"/>
        <v>0</v>
      </c>
    </row>
    <row r="3625" spans="1:14" x14ac:dyDescent="0.45">
      <c r="A3625" s="31" t="str">
        <f t="shared" si="142"/>
        <v>E06000041_CIN episodes for children aged 0-4 at 31st March 2019 with substance misuse by a parent/someone else in household identified as a factor at CIN assessment (excluding looked after children)_Number</v>
      </c>
      <c r="B3625" s="31" t="s">
        <v>466</v>
      </c>
      <c r="C3625" s="31" t="s">
        <v>467</v>
      </c>
      <c r="D3625" s="31" t="s">
        <v>474</v>
      </c>
      <c r="E3625" s="31" t="s">
        <v>475</v>
      </c>
      <c r="F3625" s="31" t="s">
        <v>30</v>
      </c>
      <c r="G3625" s="31" t="s">
        <v>118</v>
      </c>
      <c r="H3625" s="31" t="s">
        <v>743</v>
      </c>
      <c r="I3625" s="31">
        <v>86</v>
      </c>
      <c r="J3625" s="31">
        <v>9822</v>
      </c>
      <c r="K3625" s="31">
        <v>8.7558542048462602</v>
      </c>
      <c r="L3625" s="31" t="s">
        <v>1486</v>
      </c>
      <c r="M3625" s="31">
        <f t="shared" si="143"/>
        <v>8.7558542048462602</v>
      </c>
      <c r="N3625" s="31">
        <f t="shared" si="141"/>
        <v>0</v>
      </c>
    </row>
    <row r="3626" spans="1:14" x14ac:dyDescent="0.45">
      <c r="A3626" s="31" t="str">
        <f t="shared" si="142"/>
        <v>E10000003_CIN episodes for children aged 0-4 at 31st March 2019 with substance misuse by a parent/someone else in household identified as a factor at CIN assessment (excluding looked after children)_Number</v>
      </c>
      <c r="B3626" s="31" t="s">
        <v>275</v>
      </c>
      <c r="C3626" s="31" t="s">
        <v>276</v>
      </c>
      <c r="D3626" s="31" t="s">
        <v>474</v>
      </c>
      <c r="E3626" s="31" t="s">
        <v>475</v>
      </c>
      <c r="F3626" s="31" t="s">
        <v>30</v>
      </c>
      <c r="G3626" s="31" t="s">
        <v>118</v>
      </c>
      <c r="H3626" s="31" t="s">
        <v>743</v>
      </c>
      <c r="I3626" s="31">
        <v>356</v>
      </c>
      <c r="J3626" s="31">
        <v>37295</v>
      </c>
      <c r="K3626" s="31">
        <v>9.5455154846494192</v>
      </c>
      <c r="L3626" s="31" t="s">
        <v>1569</v>
      </c>
      <c r="M3626" s="31">
        <f t="shared" si="143"/>
        <v>9.5455154846494192</v>
      </c>
      <c r="N3626" s="31">
        <f t="shared" si="141"/>
        <v>0</v>
      </c>
    </row>
    <row r="3627" spans="1:14" x14ac:dyDescent="0.45">
      <c r="A3627" s="31" t="str">
        <f t="shared" si="142"/>
        <v>E06000031_CIN episodes for children aged 0-4 at 31st March 2019 with substance misuse by a parent/someone else in household identified as a factor at CIN assessment (excluding looked after children)_Number</v>
      </c>
      <c r="B3627" s="31" t="s">
        <v>379</v>
      </c>
      <c r="C3627" s="31" t="s">
        <v>380</v>
      </c>
      <c r="D3627" s="31" t="s">
        <v>474</v>
      </c>
      <c r="E3627" s="31" t="s">
        <v>475</v>
      </c>
      <c r="F3627" s="31" t="s">
        <v>30</v>
      </c>
      <c r="G3627" s="31" t="s">
        <v>118</v>
      </c>
      <c r="H3627" s="31" t="s">
        <v>743</v>
      </c>
      <c r="I3627" s="31">
        <v>167</v>
      </c>
      <c r="J3627" s="31">
        <v>15931</v>
      </c>
      <c r="K3627" s="31">
        <v>10.4827066725253</v>
      </c>
      <c r="L3627" s="31" t="s">
        <v>1478</v>
      </c>
      <c r="M3627" s="31">
        <f t="shared" si="143"/>
        <v>10.4827066725253</v>
      </c>
      <c r="N3627" s="31">
        <f t="shared" si="141"/>
        <v>0</v>
      </c>
    </row>
    <row r="3628" spans="1:14" x14ac:dyDescent="0.45">
      <c r="A3628" s="31" t="str">
        <f t="shared" si="142"/>
        <v>E06000006_CIN episodes for children aged 0-4 at 31st March 2019 with substance misuse by a parent/someone else in household identified as a factor at CIN assessment (excluding looked after children)_Number</v>
      </c>
      <c r="B3628" s="31" t="s">
        <v>531</v>
      </c>
      <c r="C3628" s="31" t="s">
        <v>722</v>
      </c>
      <c r="D3628" s="31" t="s">
        <v>474</v>
      </c>
      <c r="E3628" s="31" t="s">
        <v>475</v>
      </c>
      <c r="F3628" s="31" t="s">
        <v>30</v>
      </c>
      <c r="G3628" s="31" t="s">
        <v>118</v>
      </c>
      <c r="H3628" s="31" t="s">
        <v>743</v>
      </c>
      <c r="I3628" s="31">
        <v>140</v>
      </c>
      <c r="J3628" s="31">
        <v>7676</v>
      </c>
      <c r="K3628" s="31">
        <v>18.2386659718603</v>
      </c>
      <c r="L3628" s="31" t="s">
        <v>1546</v>
      </c>
      <c r="M3628" s="31">
        <f t="shared" si="143"/>
        <v>18.2386659718603</v>
      </c>
      <c r="N3628" s="31">
        <f t="shared" si="141"/>
        <v>0</v>
      </c>
    </row>
    <row r="3629" spans="1:14" x14ac:dyDescent="0.45">
      <c r="A3629" s="31" t="str">
        <f t="shared" si="142"/>
        <v>E06000007_CIN episodes for children aged 0-4 at 31st March 2019 with substance misuse by a parent/someone else in household identified as a factor at CIN assessment (excluding looked after children)_Number</v>
      </c>
      <c r="B3629" s="31" t="s">
        <v>452</v>
      </c>
      <c r="C3629" s="31" t="s">
        <v>453</v>
      </c>
      <c r="D3629" s="31" t="s">
        <v>474</v>
      </c>
      <c r="E3629" s="31" t="s">
        <v>475</v>
      </c>
      <c r="F3629" s="31" t="s">
        <v>30</v>
      </c>
      <c r="G3629" s="31" t="s">
        <v>118</v>
      </c>
      <c r="H3629" s="31" t="s">
        <v>743</v>
      </c>
      <c r="I3629" s="31">
        <v>96</v>
      </c>
      <c r="J3629" s="31">
        <v>11933</v>
      </c>
      <c r="K3629" s="31">
        <v>8.0449174557948595</v>
      </c>
      <c r="L3629" s="31" t="s">
        <v>1606</v>
      </c>
      <c r="M3629" s="31">
        <f t="shared" si="143"/>
        <v>8.0449174557948595</v>
      </c>
      <c r="N3629" s="31">
        <f t="shared" si="141"/>
        <v>0</v>
      </c>
    </row>
    <row r="3630" spans="1:14" x14ac:dyDescent="0.45">
      <c r="A3630" s="31" t="str">
        <f t="shared" si="142"/>
        <v>E10000008_CIN episodes for children aged 0-4 at 31st March 2019 with substance misuse by a parent/someone else in household identified as a factor at CIN assessment (excluding looked after children)_Number</v>
      </c>
      <c r="B3630" s="31" t="s">
        <v>504</v>
      </c>
      <c r="C3630" s="31" t="s">
        <v>505</v>
      </c>
      <c r="D3630" s="31" t="s">
        <v>474</v>
      </c>
      <c r="E3630" s="31" t="s">
        <v>475</v>
      </c>
      <c r="F3630" s="31" t="s">
        <v>30</v>
      </c>
      <c r="G3630" s="31" t="s">
        <v>118</v>
      </c>
      <c r="H3630" s="31" t="s">
        <v>743</v>
      </c>
      <c r="I3630" s="31">
        <v>295</v>
      </c>
      <c r="J3630" s="31">
        <v>37314</v>
      </c>
      <c r="K3630" s="31">
        <v>7.9058798306265698</v>
      </c>
      <c r="L3630" s="31" t="s">
        <v>1614</v>
      </c>
      <c r="M3630" s="31">
        <f t="shared" si="143"/>
        <v>7.9058798306265698</v>
      </c>
      <c r="N3630" s="31">
        <f t="shared" si="141"/>
        <v>0</v>
      </c>
    </row>
    <row r="3631" spans="1:14" x14ac:dyDescent="0.45">
      <c r="A3631" s="31" t="str">
        <f t="shared" si="142"/>
        <v>E06000026_CIN episodes for children aged 0-4 at 31st March 2019 with substance misuse by a parent/someone else in household identified as a factor at CIN assessment (excluding looked after children)_Number</v>
      </c>
      <c r="B3631" s="31" t="s">
        <v>381</v>
      </c>
      <c r="C3631" s="31" t="s">
        <v>382</v>
      </c>
      <c r="D3631" s="31" t="s">
        <v>474</v>
      </c>
      <c r="E3631" s="31" t="s">
        <v>475</v>
      </c>
      <c r="F3631" s="31" t="s">
        <v>30</v>
      </c>
      <c r="G3631" s="31" t="s">
        <v>118</v>
      </c>
      <c r="H3631" s="31" t="s">
        <v>743</v>
      </c>
      <c r="I3631" s="31">
        <v>243</v>
      </c>
      <c r="J3631" s="31">
        <v>14969</v>
      </c>
      <c r="K3631" s="31">
        <v>16.233549335292899</v>
      </c>
      <c r="L3631" s="31" t="s">
        <v>1643</v>
      </c>
      <c r="M3631" s="31">
        <f t="shared" si="143"/>
        <v>16.233549335292899</v>
      </c>
      <c r="N3631" s="31">
        <f t="shared" si="141"/>
        <v>0</v>
      </c>
    </row>
    <row r="3632" spans="1:14" x14ac:dyDescent="0.45">
      <c r="A3632" s="31" t="str">
        <f t="shared" si="142"/>
        <v>E06000027_CIN episodes for children aged 0-4 at 31st March 2019 with substance misuse by a parent/someone else in household identified as a factor at CIN assessment (excluding looked after children)_Number</v>
      </c>
      <c r="B3632" s="31" t="s">
        <v>438</v>
      </c>
      <c r="C3632" s="31" t="s">
        <v>439</v>
      </c>
      <c r="D3632" s="31" t="s">
        <v>474</v>
      </c>
      <c r="E3632" s="31" t="s">
        <v>475</v>
      </c>
      <c r="F3632" s="31" t="s">
        <v>30</v>
      </c>
      <c r="G3632" s="31" t="s">
        <v>118</v>
      </c>
      <c r="H3632" s="31" t="s">
        <v>743</v>
      </c>
      <c r="I3632" s="31">
        <v>123</v>
      </c>
      <c r="J3632" s="31">
        <v>6918</v>
      </c>
      <c r="K3632" s="31">
        <v>17.7797051170859</v>
      </c>
      <c r="L3632" s="31" t="s">
        <v>1644</v>
      </c>
      <c r="M3632" s="31">
        <f t="shared" si="143"/>
        <v>17.7797051170859</v>
      </c>
      <c r="N3632" s="31">
        <f t="shared" si="141"/>
        <v>0</v>
      </c>
    </row>
    <row r="3633" spans="1:14" x14ac:dyDescent="0.45">
      <c r="A3633" s="31" t="str">
        <f t="shared" si="142"/>
        <v>E10000012_CIN episodes for children aged 0-4 at 31st March 2019 with substance misuse by a parent/someone else in household identified as a factor at CIN assessment (excluding looked after children)_Number</v>
      </c>
      <c r="B3633" s="31" t="s">
        <v>303</v>
      </c>
      <c r="C3633" s="31" t="s">
        <v>304</v>
      </c>
      <c r="D3633" s="31" t="s">
        <v>474</v>
      </c>
      <c r="E3633" s="31" t="s">
        <v>475</v>
      </c>
      <c r="F3633" s="31" t="s">
        <v>30</v>
      </c>
      <c r="G3633" s="31" t="s">
        <v>118</v>
      </c>
      <c r="H3633" s="31" t="s">
        <v>743</v>
      </c>
      <c r="I3633" s="31">
        <v>546</v>
      </c>
      <c r="J3633" s="31">
        <v>85981</v>
      </c>
      <c r="K3633" s="31">
        <v>6.3502401693397399</v>
      </c>
      <c r="L3633" s="31" t="s">
        <v>1622</v>
      </c>
      <c r="M3633" s="31">
        <f t="shared" si="143"/>
        <v>6.3502401693397399</v>
      </c>
      <c r="N3633" s="31">
        <f t="shared" si="141"/>
        <v>0</v>
      </c>
    </row>
    <row r="3634" spans="1:14" x14ac:dyDescent="0.45">
      <c r="A3634" s="31" t="str">
        <f t="shared" si="142"/>
        <v>E06000033_CIN episodes for children aged 0-4 at 31st March 2019 with substance misuse by a parent/someone else in household identified as a factor at CIN assessment (excluding looked after children)_Number</v>
      </c>
      <c r="B3634" s="31" t="s">
        <v>412</v>
      </c>
      <c r="C3634" s="31" t="s">
        <v>413</v>
      </c>
      <c r="D3634" s="31" t="s">
        <v>474</v>
      </c>
      <c r="E3634" s="31" t="s">
        <v>475</v>
      </c>
      <c r="F3634" s="31" t="s">
        <v>30</v>
      </c>
      <c r="G3634" s="31" t="s">
        <v>118</v>
      </c>
      <c r="H3634" s="31" t="s">
        <v>743</v>
      </c>
      <c r="I3634" s="31">
        <v>142</v>
      </c>
      <c r="J3634" s="31">
        <v>11304</v>
      </c>
      <c r="K3634" s="31">
        <v>12.561924982307101</v>
      </c>
      <c r="L3634" s="31" t="s">
        <v>1518</v>
      </c>
      <c r="M3634" s="31">
        <f t="shared" si="143"/>
        <v>12.561924982307101</v>
      </c>
      <c r="N3634" s="31">
        <f t="shared" si="141"/>
        <v>0</v>
      </c>
    </row>
    <row r="3635" spans="1:14" x14ac:dyDescent="0.45">
      <c r="A3635" s="31" t="str">
        <f t="shared" si="142"/>
        <v>E06000034_CIN episodes for children aged 0-4 at 31st March 2019 with substance misuse by a parent/someone else in household identified as a factor at CIN assessment (excluding looked after children)_Number</v>
      </c>
      <c r="B3635" s="31" t="s">
        <v>493</v>
      </c>
      <c r="C3635" s="31" t="s">
        <v>731</v>
      </c>
      <c r="D3635" s="31" t="s">
        <v>474</v>
      </c>
      <c r="E3635" s="31" t="s">
        <v>475</v>
      </c>
      <c r="F3635" s="31" t="s">
        <v>30</v>
      </c>
      <c r="G3635" s="31" t="s">
        <v>118</v>
      </c>
      <c r="H3635" s="31" t="s">
        <v>743</v>
      </c>
      <c r="I3635" s="31">
        <v>144</v>
      </c>
      <c r="J3635" s="31">
        <v>13195</v>
      </c>
      <c r="K3635" s="31">
        <v>10.913224706328201</v>
      </c>
      <c r="L3635" s="31" t="s">
        <v>1613</v>
      </c>
      <c r="M3635" s="31">
        <f t="shared" si="143"/>
        <v>10.913224706328201</v>
      </c>
      <c r="N3635" s="31">
        <f t="shared" si="141"/>
        <v>0</v>
      </c>
    </row>
    <row r="3636" spans="1:14" x14ac:dyDescent="0.45">
      <c r="A3636" s="31" t="str">
        <f t="shared" si="142"/>
        <v>E06000019_CIN episodes for children aged 0-4 at 31st March 2019 with substance misuse by a parent/someone else in household identified as a factor at CIN assessment (excluding looked after children)_Number</v>
      </c>
      <c r="B3636" s="31" t="s">
        <v>317</v>
      </c>
      <c r="C3636" s="31" t="s">
        <v>318</v>
      </c>
      <c r="D3636" s="31" t="s">
        <v>474</v>
      </c>
      <c r="E3636" s="31" t="s">
        <v>475</v>
      </c>
      <c r="F3636" s="31" t="s">
        <v>30</v>
      </c>
      <c r="G3636" s="31" t="s">
        <v>118</v>
      </c>
      <c r="H3636" s="31" t="s">
        <v>743</v>
      </c>
      <c r="I3636" s="31">
        <v>62</v>
      </c>
      <c r="J3636" s="31">
        <v>9337</v>
      </c>
      <c r="K3636" s="31">
        <v>6.6402484738138599</v>
      </c>
      <c r="L3636" s="31" t="s">
        <v>1619</v>
      </c>
      <c r="M3636" s="31">
        <f t="shared" si="143"/>
        <v>6.6402484738138599</v>
      </c>
      <c r="N3636" s="31">
        <f t="shared" si="141"/>
        <v>0</v>
      </c>
    </row>
    <row r="3637" spans="1:14" x14ac:dyDescent="0.45">
      <c r="A3637" s="31" t="str">
        <f t="shared" si="142"/>
        <v>E10000034_CIN episodes for children aged 0-4 at 31st March 2019 with substance misuse by a parent/someone else in household identified as a factor at CIN assessment (excluding looked after children)_Number</v>
      </c>
      <c r="B3637" s="31" t="s">
        <v>470</v>
      </c>
      <c r="C3637" s="31" t="s">
        <v>471</v>
      </c>
      <c r="D3637" s="31" t="s">
        <v>474</v>
      </c>
      <c r="E3637" s="31" t="s">
        <v>475</v>
      </c>
      <c r="F3637" s="31" t="s">
        <v>30</v>
      </c>
      <c r="G3637" s="31" t="s">
        <v>118</v>
      </c>
      <c r="H3637" s="31" t="s">
        <v>743</v>
      </c>
      <c r="I3637" s="31">
        <v>291</v>
      </c>
      <c r="J3637" s="31">
        <v>31348</v>
      </c>
      <c r="K3637" s="31">
        <v>9.2828888605333706</v>
      </c>
      <c r="L3637" s="31" t="s">
        <v>1645</v>
      </c>
      <c r="M3637" s="31">
        <f t="shared" si="143"/>
        <v>9.2828888605333706</v>
      </c>
      <c r="N3637" s="31">
        <f t="shared" si="141"/>
        <v>0</v>
      </c>
    </row>
    <row r="3638" spans="1:14" x14ac:dyDescent="0.45">
      <c r="A3638" s="31" t="str">
        <f t="shared" si="142"/>
        <v>E10000016_CIN episodes for children aged 0-4 at 31st March 2019 with substance misuse by a parent/someone else in household identified as a factor at CIN assessment (excluding looked after children)_Number</v>
      </c>
      <c r="B3638" s="31" t="s">
        <v>327</v>
      </c>
      <c r="C3638" s="31" t="s">
        <v>328</v>
      </c>
      <c r="D3638" s="31" t="s">
        <v>474</v>
      </c>
      <c r="E3638" s="31" t="s">
        <v>475</v>
      </c>
      <c r="F3638" s="31" t="s">
        <v>30</v>
      </c>
      <c r="G3638" s="31" t="s">
        <v>118</v>
      </c>
      <c r="H3638" s="31" t="s">
        <v>743</v>
      </c>
      <c r="I3638" s="31">
        <v>1223</v>
      </c>
      <c r="J3638" s="31">
        <v>91425</v>
      </c>
      <c r="K3638" s="31">
        <v>13.3770850423845</v>
      </c>
      <c r="L3638" s="31" t="s">
        <v>1536</v>
      </c>
      <c r="M3638" s="31">
        <f t="shared" si="143"/>
        <v>13.3770850423845</v>
      </c>
      <c r="N3638" s="31">
        <f t="shared" si="141"/>
        <v>0</v>
      </c>
    </row>
    <row r="3639" spans="1:14" x14ac:dyDescent="0.45">
      <c r="A3639" s="31" t="str">
        <f t="shared" si="142"/>
        <v>E06000035_CIN episodes for children aged 0-4 at 31st March 2019 with substance misuse by a parent/someone else in household identified as a factor at CIN assessment (excluding looked after children)_Number</v>
      </c>
      <c r="B3639" s="31" t="s">
        <v>351</v>
      </c>
      <c r="C3639" s="31" t="s">
        <v>352</v>
      </c>
      <c r="D3639" s="31" t="s">
        <v>474</v>
      </c>
      <c r="E3639" s="31" t="s">
        <v>475</v>
      </c>
      <c r="F3639" s="31" t="s">
        <v>30</v>
      </c>
      <c r="G3639" s="31" t="s">
        <v>118</v>
      </c>
      <c r="H3639" s="31" t="s">
        <v>743</v>
      </c>
      <c r="I3639" s="31">
        <v>220</v>
      </c>
      <c r="J3639" s="31">
        <v>18494</v>
      </c>
      <c r="K3639" s="31">
        <v>11.8957499729642</v>
      </c>
      <c r="L3639" s="31" t="s">
        <v>1542</v>
      </c>
      <c r="M3639" s="31">
        <f t="shared" si="143"/>
        <v>11.8957499729642</v>
      </c>
      <c r="N3639" s="31">
        <f t="shared" si="141"/>
        <v>0</v>
      </c>
    </row>
    <row r="3640" spans="1:14" x14ac:dyDescent="0.45">
      <c r="A3640" s="31" t="str">
        <f t="shared" si="142"/>
        <v>E10000017_CIN episodes for children aged 0-4 at 31st March 2019 with substance misuse by a parent/someone else in household identified as a factor at CIN assessment (excluding looked after children)_Number</v>
      </c>
      <c r="B3640" s="31" t="s">
        <v>337</v>
      </c>
      <c r="C3640" s="31" t="s">
        <v>338</v>
      </c>
      <c r="D3640" s="31" t="s">
        <v>474</v>
      </c>
      <c r="E3640" s="31" t="s">
        <v>475</v>
      </c>
      <c r="F3640" s="31" t="s">
        <v>30</v>
      </c>
      <c r="G3640" s="31" t="s">
        <v>118</v>
      </c>
      <c r="H3640" s="31" t="s">
        <v>743</v>
      </c>
      <c r="I3640" s="31">
        <v>1044</v>
      </c>
      <c r="J3640" s="31">
        <v>67104</v>
      </c>
      <c r="K3640" s="31">
        <v>15.5579399141631</v>
      </c>
      <c r="L3640" s="31" t="s">
        <v>1581</v>
      </c>
      <c r="M3640" s="31">
        <f t="shared" si="143"/>
        <v>15.5579399141631</v>
      </c>
      <c r="N3640" s="31">
        <f t="shared" si="141"/>
        <v>0</v>
      </c>
    </row>
    <row r="3641" spans="1:14" x14ac:dyDescent="0.45">
      <c r="A3641" s="31" t="str">
        <f t="shared" si="142"/>
        <v>E06000008_CIN episodes for children aged 0-4 at 31st March 2019 with substance misuse by a parent/someone else in household identified as a factor at CIN assessment (excluding looked after children)_Number</v>
      </c>
      <c r="B3641" s="31" t="s">
        <v>247</v>
      </c>
      <c r="C3641" s="31" t="s">
        <v>248</v>
      </c>
      <c r="D3641" s="31" t="s">
        <v>474</v>
      </c>
      <c r="E3641" s="31" t="s">
        <v>475</v>
      </c>
      <c r="F3641" s="31" t="s">
        <v>30</v>
      </c>
      <c r="G3641" s="31" t="s">
        <v>118</v>
      </c>
      <c r="H3641" s="31" t="s">
        <v>743</v>
      </c>
      <c r="I3641" s="31">
        <v>171</v>
      </c>
      <c r="J3641" s="31">
        <v>10576</v>
      </c>
      <c r="K3641" s="31">
        <v>16.168683812405401</v>
      </c>
      <c r="L3641" s="31" t="s">
        <v>1643</v>
      </c>
      <c r="M3641" s="31">
        <f t="shared" si="143"/>
        <v>16.168683812405401</v>
      </c>
      <c r="N3641" s="31">
        <f t="shared" si="141"/>
        <v>0</v>
      </c>
    </row>
    <row r="3642" spans="1:14" x14ac:dyDescent="0.45">
      <c r="A3642" s="31" t="str">
        <f t="shared" si="142"/>
        <v>E06000009_CIN episodes for children aged 0-4 at 31st March 2019 with substance misuse by a parent/someone else in household identified as a factor at CIN assessment (excluding looked after children)_Number</v>
      </c>
      <c r="B3642" s="31" t="s">
        <v>249</v>
      </c>
      <c r="C3642" s="31" t="s">
        <v>250</v>
      </c>
      <c r="D3642" s="31" t="s">
        <v>474</v>
      </c>
      <c r="E3642" s="31" t="s">
        <v>475</v>
      </c>
      <c r="F3642" s="31" t="s">
        <v>30</v>
      </c>
      <c r="G3642" s="31" t="s">
        <v>118</v>
      </c>
      <c r="H3642" s="31" t="s">
        <v>743</v>
      </c>
      <c r="I3642" s="31">
        <v>242</v>
      </c>
      <c r="J3642" s="31">
        <v>8365</v>
      </c>
      <c r="K3642" s="31">
        <v>28.930065750149399</v>
      </c>
      <c r="L3642" s="31" t="s">
        <v>1551</v>
      </c>
      <c r="M3642" s="31">
        <f t="shared" si="143"/>
        <v>28.930065750149399</v>
      </c>
      <c r="N3642" s="31">
        <f t="shared" si="141"/>
        <v>0</v>
      </c>
    </row>
    <row r="3643" spans="1:14" x14ac:dyDescent="0.45">
      <c r="A3643" s="31" t="str">
        <f t="shared" si="142"/>
        <v>E10000024_CIN episodes for children aged 0-4 at 31st March 2019 with substance misuse by a parent/someone else in household identified as a factor at CIN assessment (excluding looked after children)_Number</v>
      </c>
      <c r="B3643" s="31" t="s">
        <v>572</v>
      </c>
      <c r="C3643" s="31" t="s">
        <v>573</v>
      </c>
      <c r="D3643" s="31" t="s">
        <v>474</v>
      </c>
      <c r="E3643" s="31" t="s">
        <v>475</v>
      </c>
      <c r="F3643" s="31" t="s">
        <v>30</v>
      </c>
      <c r="G3643" s="31" t="s">
        <v>118</v>
      </c>
      <c r="H3643" s="31" t="s">
        <v>743</v>
      </c>
      <c r="I3643" s="31">
        <v>519</v>
      </c>
      <c r="J3643" s="31">
        <v>44888</v>
      </c>
      <c r="K3643" s="31">
        <v>11.5621101407949</v>
      </c>
      <c r="L3643" s="31" t="s">
        <v>1582</v>
      </c>
      <c r="M3643" s="31">
        <f t="shared" si="143"/>
        <v>11.5621101407949</v>
      </c>
      <c r="N3643" s="31">
        <f t="shared" si="141"/>
        <v>0</v>
      </c>
    </row>
    <row r="3644" spans="1:14" x14ac:dyDescent="0.45">
      <c r="A3644" s="31" t="str">
        <f t="shared" si="142"/>
        <v>E06000018_CIN episodes for children aged 0-4 at 31st March 2019 with substance misuse by a parent/someone else in household identified as a factor at CIN assessment (excluding looked after children)_Number</v>
      </c>
      <c r="B3644" s="31" t="s">
        <v>373</v>
      </c>
      <c r="C3644" s="31" t="s">
        <v>374</v>
      </c>
      <c r="D3644" s="31" t="s">
        <v>474</v>
      </c>
      <c r="E3644" s="31" t="s">
        <v>475</v>
      </c>
      <c r="F3644" s="31" t="s">
        <v>30</v>
      </c>
      <c r="G3644" s="31" t="s">
        <v>118</v>
      </c>
      <c r="H3644" s="31" t="s">
        <v>743</v>
      </c>
      <c r="I3644" s="31">
        <v>273</v>
      </c>
      <c r="J3644" s="31">
        <v>20755</v>
      </c>
      <c r="K3644" s="31">
        <v>13.1534569983137</v>
      </c>
      <c r="L3644" s="31" t="s">
        <v>1584</v>
      </c>
      <c r="M3644" s="31">
        <f t="shared" si="143"/>
        <v>13.1534569983137</v>
      </c>
      <c r="N3644" s="31">
        <f t="shared" si="141"/>
        <v>0</v>
      </c>
    </row>
    <row r="3645" spans="1:14" x14ac:dyDescent="0.45">
      <c r="A3645" s="31" t="str">
        <f t="shared" si="142"/>
        <v>E06000051_CIN episodes for children aged 0-4 at 31st March 2019 with substance misuse by a parent/someone else in household identified as a factor at CIN assessment (excluding looked after children)_Number</v>
      </c>
      <c r="B3645" s="31" t="s">
        <v>403</v>
      </c>
      <c r="C3645" s="31" t="s">
        <v>166</v>
      </c>
      <c r="D3645" s="31" t="s">
        <v>474</v>
      </c>
      <c r="E3645" s="31" t="s">
        <v>475</v>
      </c>
      <c r="F3645" s="31" t="s">
        <v>30</v>
      </c>
      <c r="G3645" s="31" t="s">
        <v>118</v>
      </c>
      <c r="H3645" s="31" t="s">
        <v>743</v>
      </c>
      <c r="I3645" s="31">
        <v>148</v>
      </c>
      <c r="J3645" s="31">
        <v>15034</v>
      </c>
      <c r="K3645" s="31">
        <v>9.84435280031928</v>
      </c>
      <c r="L3645" s="31" t="s">
        <v>1604</v>
      </c>
      <c r="M3645" s="31">
        <f t="shared" si="143"/>
        <v>9.84435280031928</v>
      </c>
      <c r="N3645" s="31">
        <f t="shared" si="141"/>
        <v>0</v>
      </c>
    </row>
    <row r="3646" spans="1:14" x14ac:dyDescent="0.45">
      <c r="A3646" s="31" t="str">
        <f t="shared" si="142"/>
        <v>E06000020_CIN episodes for children aged 0-4 at 31st March 2019 with substance misuse by a parent/someone else in household identified as a factor at CIN assessment (excluding looked after children)_Number</v>
      </c>
      <c r="B3646" s="31" t="s">
        <v>570</v>
      </c>
      <c r="C3646" s="31" t="s">
        <v>730</v>
      </c>
      <c r="D3646" s="31" t="s">
        <v>474</v>
      </c>
      <c r="E3646" s="31" t="s">
        <v>475</v>
      </c>
      <c r="F3646" s="31" t="s">
        <v>30</v>
      </c>
      <c r="G3646" s="31" t="s">
        <v>118</v>
      </c>
      <c r="H3646" s="31" t="s">
        <v>743</v>
      </c>
      <c r="I3646" s="31">
        <v>150</v>
      </c>
      <c r="J3646" s="31">
        <v>11022</v>
      </c>
      <c r="K3646" s="31">
        <v>13.609145345672299</v>
      </c>
      <c r="L3646" s="31" t="s">
        <v>1490</v>
      </c>
      <c r="M3646" s="31">
        <f t="shared" si="143"/>
        <v>13.609145345672299</v>
      </c>
      <c r="N3646" s="31">
        <f t="shared" si="141"/>
        <v>0</v>
      </c>
    </row>
    <row r="3647" spans="1:14" x14ac:dyDescent="0.45">
      <c r="A3647" s="31" t="str">
        <f t="shared" si="142"/>
        <v>E06000049_CIN episodes for children aged 0-4 at 31st March 2019 with substance misuse by a parent/someone else in household identified as a factor at CIN assessment (excluding looked after children)_Number</v>
      </c>
      <c r="B3647" s="31" t="s">
        <v>541</v>
      </c>
      <c r="C3647" s="31" t="s">
        <v>718</v>
      </c>
      <c r="D3647" s="31" t="s">
        <v>474</v>
      </c>
      <c r="E3647" s="31" t="s">
        <v>475</v>
      </c>
      <c r="F3647" s="31" t="s">
        <v>30</v>
      </c>
      <c r="G3647" s="31" t="s">
        <v>118</v>
      </c>
      <c r="H3647" s="31" t="s">
        <v>743</v>
      </c>
      <c r="I3647" s="31">
        <v>130</v>
      </c>
      <c r="J3647" s="31">
        <v>20262</v>
      </c>
      <c r="K3647" s="31">
        <v>6.4159510413582099</v>
      </c>
      <c r="L3647" s="31" t="s">
        <v>1622</v>
      </c>
      <c r="M3647" s="31">
        <f t="shared" si="143"/>
        <v>6.4159510413582099</v>
      </c>
      <c r="N3647" s="31">
        <f t="shared" si="141"/>
        <v>0</v>
      </c>
    </row>
    <row r="3648" spans="1:14" x14ac:dyDescent="0.45">
      <c r="A3648" s="31" t="str">
        <f t="shared" si="142"/>
        <v>E06000050_CIN episodes for children aged 0-4 at 31st March 2019 with substance misuse by a parent/someone else in household identified as a factor at CIN assessment (excluding looked after children)_Number</v>
      </c>
      <c r="B3648" s="31" t="s">
        <v>281</v>
      </c>
      <c r="C3648" s="31" t="s">
        <v>282</v>
      </c>
      <c r="D3648" s="31" t="s">
        <v>474</v>
      </c>
      <c r="E3648" s="31" t="s">
        <v>475</v>
      </c>
      <c r="F3648" s="31" t="s">
        <v>30</v>
      </c>
      <c r="G3648" s="31" t="s">
        <v>118</v>
      </c>
      <c r="H3648" s="31" t="s">
        <v>743</v>
      </c>
      <c r="I3648" s="31">
        <v>201</v>
      </c>
      <c r="J3648" s="31">
        <v>18571</v>
      </c>
      <c r="K3648" s="31">
        <v>10.823326692154399</v>
      </c>
      <c r="L3648" s="31" t="s">
        <v>1477</v>
      </c>
      <c r="M3648" s="31">
        <f t="shared" si="143"/>
        <v>10.823326692154399</v>
      </c>
      <c r="N3648" s="31">
        <f t="shared" si="141"/>
        <v>0</v>
      </c>
    </row>
    <row r="3649" spans="1:14" x14ac:dyDescent="0.45">
      <c r="A3649" s="31" t="str">
        <f t="shared" si="142"/>
        <v>E06000052_CIN episodes for children aged 0-4 at 31st March 2019 with substance misuse by a parent/someone else in household identified as a factor at CIN assessment (excluding looked after children)_Number</v>
      </c>
      <c r="B3649" s="31" t="s">
        <v>482</v>
      </c>
      <c r="C3649" s="31" t="s">
        <v>720</v>
      </c>
      <c r="D3649" s="31" t="s">
        <v>474</v>
      </c>
      <c r="E3649" s="31" t="s">
        <v>475</v>
      </c>
      <c r="F3649" s="31" t="s">
        <v>30</v>
      </c>
      <c r="G3649" s="31" t="s">
        <v>118</v>
      </c>
      <c r="H3649" s="31" t="s">
        <v>743</v>
      </c>
      <c r="I3649" s="31">
        <v>243</v>
      </c>
      <c r="J3649" s="31">
        <v>28270</v>
      </c>
      <c r="K3649" s="31">
        <v>8.5956844711708502</v>
      </c>
      <c r="L3649" s="31" t="s">
        <v>1594</v>
      </c>
      <c r="M3649" s="31">
        <f t="shared" si="143"/>
        <v>8.5956844711708502</v>
      </c>
      <c r="N3649" s="31">
        <f t="shared" si="141"/>
        <v>0</v>
      </c>
    </row>
    <row r="3650" spans="1:14" x14ac:dyDescent="0.45">
      <c r="A3650" s="31" t="str">
        <f t="shared" si="142"/>
        <v>E10000006_CIN episodes for children aged 0-4 at 31st March 2019 with substance misuse by a parent/someone else in household identified as a factor at CIN assessment (excluding looked after children)_Number</v>
      </c>
      <c r="B3650" s="31" t="s">
        <v>285</v>
      </c>
      <c r="C3650" s="31" t="s">
        <v>286</v>
      </c>
      <c r="D3650" s="31" t="s">
        <v>474</v>
      </c>
      <c r="E3650" s="31" t="s">
        <v>475</v>
      </c>
      <c r="F3650" s="31" t="s">
        <v>30</v>
      </c>
      <c r="G3650" s="31" t="s">
        <v>118</v>
      </c>
      <c r="H3650" s="31" t="s">
        <v>743</v>
      </c>
      <c r="I3650" s="31">
        <v>291</v>
      </c>
      <c r="J3650" s="31">
        <v>24066</v>
      </c>
      <c r="K3650" s="31">
        <v>12.091747693841899</v>
      </c>
      <c r="L3650" s="31" t="s">
        <v>1522</v>
      </c>
      <c r="M3650" s="31">
        <f t="shared" si="143"/>
        <v>12.091747693841899</v>
      </c>
      <c r="N3650" s="31">
        <f t="shared" si="141"/>
        <v>0</v>
      </c>
    </row>
    <row r="3651" spans="1:14" x14ac:dyDescent="0.45">
      <c r="A3651" s="31" t="str">
        <f t="shared" si="142"/>
        <v>E10000013_CIN episodes for children aged 0-4 at 31st March 2019 with substance misuse by a parent/someone else in household identified as a factor at CIN assessment (excluding looked after children)_Number</v>
      </c>
      <c r="B3651" s="31" t="s">
        <v>307</v>
      </c>
      <c r="C3651" s="31" t="s">
        <v>308</v>
      </c>
      <c r="D3651" s="31" t="s">
        <v>474</v>
      </c>
      <c r="E3651" s="31" t="s">
        <v>475</v>
      </c>
      <c r="F3651" s="31" t="s">
        <v>30</v>
      </c>
      <c r="G3651" s="31" t="s">
        <v>118</v>
      </c>
      <c r="H3651" s="31" t="s">
        <v>743</v>
      </c>
      <c r="I3651" s="31">
        <v>442</v>
      </c>
      <c r="J3651" s="31">
        <v>34617</v>
      </c>
      <c r="K3651" s="31">
        <v>12.768293035213899</v>
      </c>
      <c r="L3651" s="31" t="s">
        <v>1565</v>
      </c>
      <c r="M3651" s="31">
        <f t="shared" si="143"/>
        <v>12.768293035213899</v>
      </c>
      <c r="N3651" s="31">
        <f t="shared" ref="N3651:N3714" si="144">IF(OR(C3651="City of London",C3651="Isles of Scilly"),1,0)</f>
        <v>0</v>
      </c>
    </row>
    <row r="3652" spans="1:14" x14ac:dyDescent="0.45">
      <c r="A3652" s="31" t="str">
        <f t="shared" si="142"/>
        <v>E10000015_CIN episodes for children aged 0-4 at 31st March 2019 with substance misuse by a parent/someone else in household identified as a factor at CIN assessment (excluding looked after children)_Number</v>
      </c>
      <c r="B3652" s="31" t="s">
        <v>319</v>
      </c>
      <c r="C3652" s="31" t="s">
        <v>320</v>
      </c>
      <c r="D3652" s="31" t="s">
        <v>474</v>
      </c>
      <c r="E3652" s="31" t="s">
        <v>475</v>
      </c>
      <c r="F3652" s="31" t="s">
        <v>30</v>
      </c>
      <c r="G3652" s="31" t="s">
        <v>118</v>
      </c>
      <c r="H3652" s="31" t="s">
        <v>743</v>
      </c>
      <c r="I3652" s="31">
        <v>519</v>
      </c>
      <c r="J3652" s="31">
        <v>74764</v>
      </c>
      <c r="K3652" s="31">
        <v>6.9418436680755402</v>
      </c>
      <c r="L3652" s="31" t="s">
        <v>1646</v>
      </c>
      <c r="M3652" s="31">
        <f t="shared" si="143"/>
        <v>6.9418436680755402</v>
      </c>
      <c r="N3652" s="31">
        <f t="shared" si="144"/>
        <v>0</v>
      </c>
    </row>
    <row r="3653" spans="1:14" x14ac:dyDescent="0.45">
      <c r="A3653" s="31" t="str">
        <f t="shared" si="142"/>
        <v>E06000046_CIN episodes for children aged 0-4 at 31st March 2019 with substance misuse by a parent/someone else in household identified as a factor at CIN assessment (excluding looked after children)_Number</v>
      </c>
      <c r="B3653" s="31" t="s">
        <v>325</v>
      </c>
      <c r="C3653" s="31" t="s">
        <v>326</v>
      </c>
      <c r="D3653" s="31" t="s">
        <v>474</v>
      </c>
      <c r="E3653" s="31" t="s">
        <v>475</v>
      </c>
      <c r="F3653" s="31" t="s">
        <v>30</v>
      </c>
      <c r="G3653" s="31" t="s">
        <v>118</v>
      </c>
      <c r="H3653" s="31" t="s">
        <v>743</v>
      </c>
      <c r="I3653" s="31">
        <v>65</v>
      </c>
      <c r="J3653" s="31">
        <v>6462</v>
      </c>
      <c r="K3653" s="31">
        <v>10.058805323429301</v>
      </c>
      <c r="L3653" s="31" t="s">
        <v>1567</v>
      </c>
      <c r="M3653" s="31">
        <f t="shared" si="143"/>
        <v>10.058805323429301</v>
      </c>
      <c r="N3653" s="31">
        <f t="shared" si="144"/>
        <v>0</v>
      </c>
    </row>
    <row r="3654" spans="1:14" x14ac:dyDescent="0.45">
      <c r="A3654" s="31" t="str">
        <f t="shared" si="142"/>
        <v>E10000019_CIN episodes for children aged 0-4 at 31st March 2019 with substance misuse by a parent/someone else in household identified as a factor at CIN assessment (excluding looked after children)_Number</v>
      </c>
      <c r="B3654" s="31" t="s">
        <v>345</v>
      </c>
      <c r="C3654" s="31" t="s">
        <v>346</v>
      </c>
      <c r="D3654" s="31" t="s">
        <v>474</v>
      </c>
      <c r="E3654" s="31" t="s">
        <v>475</v>
      </c>
      <c r="F3654" s="31" t="s">
        <v>30</v>
      </c>
      <c r="G3654" s="31" t="s">
        <v>118</v>
      </c>
      <c r="H3654" s="31" t="s">
        <v>743</v>
      </c>
      <c r="I3654" s="31">
        <v>468</v>
      </c>
      <c r="J3654" s="31">
        <v>39873</v>
      </c>
      <c r="K3654" s="31">
        <v>11.737265818975199</v>
      </c>
      <c r="L3654" s="31" t="s">
        <v>1514</v>
      </c>
      <c r="M3654" s="31">
        <f t="shared" si="143"/>
        <v>11.737265818975199</v>
      </c>
      <c r="N3654" s="31">
        <f t="shared" si="144"/>
        <v>0</v>
      </c>
    </row>
    <row r="3655" spans="1:14" x14ac:dyDescent="0.45">
      <c r="A3655" s="31" t="str">
        <f t="shared" si="142"/>
        <v>E10000020_CIN episodes for children aged 0-4 at 31st March 2019 with substance misuse by a parent/someone else in household identified as a factor at CIN assessment (excluding looked after children)_Number</v>
      </c>
      <c r="B3655" s="31" t="s">
        <v>361</v>
      </c>
      <c r="C3655" s="31" t="s">
        <v>362</v>
      </c>
      <c r="D3655" s="31" t="s">
        <v>474</v>
      </c>
      <c r="E3655" s="31" t="s">
        <v>475</v>
      </c>
      <c r="F3655" s="31" t="s">
        <v>30</v>
      </c>
      <c r="G3655" s="31" t="s">
        <v>118</v>
      </c>
      <c r="H3655" s="31" t="s">
        <v>743</v>
      </c>
      <c r="I3655" s="31">
        <v>363</v>
      </c>
      <c r="J3655" s="31">
        <v>46256</v>
      </c>
      <c r="K3655" s="31">
        <v>7.8476305776547903</v>
      </c>
      <c r="L3655" s="31" t="s">
        <v>1577</v>
      </c>
      <c r="M3655" s="31">
        <f t="shared" si="143"/>
        <v>7.8476305776547903</v>
      </c>
      <c r="N3655" s="31">
        <f t="shared" si="144"/>
        <v>0</v>
      </c>
    </row>
    <row r="3656" spans="1:14" x14ac:dyDescent="0.45">
      <c r="A3656" s="31" t="str">
        <f t="shared" si="142"/>
        <v>E10000021_CIN episodes for children aged 0-4 at 31st March 2019 with substance misuse by a parent/someone else in household identified as a factor at CIN assessment (excluding looked after children)_Number</v>
      </c>
      <c r="B3656" s="31" t="s">
        <v>371</v>
      </c>
      <c r="C3656" s="31" t="s">
        <v>372</v>
      </c>
      <c r="D3656" s="31" t="s">
        <v>474</v>
      </c>
      <c r="E3656" s="31" t="s">
        <v>475</v>
      </c>
      <c r="F3656" s="31" t="s">
        <v>30</v>
      </c>
      <c r="G3656" s="31" t="s">
        <v>118</v>
      </c>
      <c r="H3656" s="31" t="s">
        <v>743</v>
      </c>
      <c r="I3656" s="31">
        <v>470</v>
      </c>
      <c r="J3656" s="31">
        <v>47337</v>
      </c>
      <c r="K3656" s="31">
        <v>9.9288083317489502</v>
      </c>
      <c r="L3656" s="31" t="s">
        <v>1532</v>
      </c>
      <c r="M3656" s="31">
        <f t="shared" si="143"/>
        <v>9.9288083317489502</v>
      </c>
      <c r="N3656" s="31">
        <f t="shared" si="144"/>
        <v>0</v>
      </c>
    </row>
    <row r="3657" spans="1:14" x14ac:dyDescent="0.45">
      <c r="A3657" s="31" t="str">
        <f t="shared" si="142"/>
        <v>E06000048_CIN episodes for children aged 0-4 at 31st March 2019 with substance misuse by a parent/someone else in household identified as a factor at CIN assessment (excluding looked after children)_Number</v>
      </c>
      <c r="B3657" s="31" t="s">
        <v>484</v>
      </c>
      <c r="C3657" s="31" t="s">
        <v>705</v>
      </c>
      <c r="D3657" s="31" t="s">
        <v>474</v>
      </c>
      <c r="E3657" s="31" t="s">
        <v>475</v>
      </c>
      <c r="F3657" s="31" t="s">
        <v>30</v>
      </c>
      <c r="G3657" s="31" t="s">
        <v>118</v>
      </c>
      <c r="H3657" s="31" t="s">
        <v>743</v>
      </c>
      <c r="I3657" s="31">
        <v>308</v>
      </c>
      <c r="J3657" s="31">
        <v>14910</v>
      </c>
      <c r="K3657" s="31">
        <v>20.6572769953052</v>
      </c>
      <c r="L3657" s="31" t="s">
        <v>1647</v>
      </c>
      <c r="M3657" s="31">
        <f t="shared" si="143"/>
        <v>20.6572769953052</v>
      </c>
      <c r="N3657" s="31">
        <f t="shared" si="144"/>
        <v>0</v>
      </c>
    </row>
    <row r="3658" spans="1:14" x14ac:dyDescent="0.45">
      <c r="A3658" s="31" t="str">
        <f t="shared" si="142"/>
        <v>E10000025_CIN episodes for children aged 0-4 at 31st March 2019 with substance misuse by a parent/someone else in household identified as a factor at CIN assessment (excluding looked after children)_Number</v>
      </c>
      <c r="B3658" s="31" t="s">
        <v>377</v>
      </c>
      <c r="C3658" s="31" t="s">
        <v>378</v>
      </c>
      <c r="D3658" s="31" t="s">
        <v>474</v>
      </c>
      <c r="E3658" s="31" t="s">
        <v>475</v>
      </c>
      <c r="F3658" s="31" t="s">
        <v>30</v>
      </c>
      <c r="G3658" s="31" t="s">
        <v>118</v>
      </c>
      <c r="H3658" s="31" t="s">
        <v>743</v>
      </c>
      <c r="I3658" s="31">
        <v>296</v>
      </c>
      <c r="J3658" s="31">
        <v>39398</v>
      </c>
      <c r="K3658" s="31">
        <v>7.51307172952942</v>
      </c>
      <c r="L3658" s="31" t="s">
        <v>1535</v>
      </c>
      <c r="M3658" s="31">
        <f t="shared" si="143"/>
        <v>7.51307172952942</v>
      </c>
      <c r="N3658" s="31">
        <f t="shared" si="144"/>
        <v>0</v>
      </c>
    </row>
    <row r="3659" spans="1:14" x14ac:dyDescent="0.45">
      <c r="A3659" s="31" t="str">
        <f t="shared" ref="A3659:A3722" si="145">CONCATENATE(B3659,"_",G3659,"_",H3659)</f>
        <v>E10000027_CIN episodes for children aged 0-4 at 31st March 2019 with substance misuse by a parent/someone else in household identified as a factor at CIN assessment (excluding looked after children)_Number</v>
      </c>
      <c r="B3659" s="31" t="s">
        <v>406</v>
      </c>
      <c r="C3659" s="31" t="s">
        <v>407</v>
      </c>
      <c r="D3659" s="31" t="s">
        <v>474</v>
      </c>
      <c r="E3659" s="31" t="s">
        <v>475</v>
      </c>
      <c r="F3659" s="31" t="s">
        <v>30</v>
      </c>
      <c r="G3659" s="31" t="s">
        <v>118</v>
      </c>
      <c r="H3659" s="31" t="s">
        <v>743</v>
      </c>
      <c r="I3659" s="31">
        <v>293</v>
      </c>
      <c r="J3659" s="31">
        <v>29004</v>
      </c>
      <c r="K3659" s="31">
        <v>10.102054888980801</v>
      </c>
      <c r="L3659" s="31" t="s">
        <v>1567</v>
      </c>
      <c r="M3659" s="31">
        <f t="shared" si="143"/>
        <v>10.102054888980801</v>
      </c>
      <c r="N3659" s="31">
        <f t="shared" si="144"/>
        <v>0</v>
      </c>
    </row>
    <row r="3660" spans="1:14" x14ac:dyDescent="0.45">
      <c r="A3660" s="31" t="str">
        <f t="shared" si="145"/>
        <v>E10000029_CIN episodes for children aged 0-4 at 31st March 2019 with substance misuse by a parent/someone else in household identified as a factor at CIN assessment (excluding looked after children)_Number</v>
      </c>
      <c r="B3660" s="31" t="s">
        <v>426</v>
      </c>
      <c r="C3660" s="31" t="s">
        <v>427</v>
      </c>
      <c r="D3660" s="31" t="s">
        <v>474</v>
      </c>
      <c r="E3660" s="31" t="s">
        <v>475</v>
      </c>
      <c r="F3660" s="31" t="s">
        <v>30</v>
      </c>
      <c r="G3660" s="31" t="s">
        <v>118</v>
      </c>
      <c r="H3660" s="31" t="s">
        <v>743</v>
      </c>
      <c r="I3660" s="31">
        <v>406</v>
      </c>
      <c r="J3660" s="31">
        <v>40624</v>
      </c>
      <c r="K3660" s="31">
        <v>9.9940921622686094</v>
      </c>
      <c r="L3660" s="31" t="s">
        <v>1479</v>
      </c>
      <c r="M3660" s="31">
        <f t="shared" ref="M3660:M3723" si="146">K3660</f>
        <v>9.9940921622686094</v>
      </c>
      <c r="N3660" s="31">
        <f t="shared" si="144"/>
        <v>0</v>
      </c>
    </row>
    <row r="3661" spans="1:14" x14ac:dyDescent="0.45">
      <c r="A3661" s="31" t="str">
        <f t="shared" si="145"/>
        <v>E10000030_CIN episodes for children aged 0-4 at 31st March 2019 with substance misuse by a parent/someone else in household identified as a factor at CIN assessment (excluding looked after children)_Number</v>
      </c>
      <c r="B3661" s="31" t="s">
        <v>430</v>
      </c>
      <c r="C3661" s="31" t="s">
        <v>431</v>
      </c>
      <c r="D3661" s="31" t="s">
        <v>474</v>
      </c>
      <c r="E3661" s="31" t="s">
        <v>475</v>
      </c>
      <c r="F3661" s="31" t="s">
        <v>30</v>
      </c>
      <c r="G3661" s="31" t="s">
        <v>118</v>
      </c>
      <c r="H3661" s="31" t="s">
        <v>743</v>
      </c>
      <c r="I3661" s="31">
        <v>616</v>
      </c>
      <c r="J3661" s="31">
        <v>70074</v>
      </c>
      <c r="K3661" s="31">
        <v>8.7907069669206805</v>
      </c>
      <c r="L3661" s="31" t="s">
        <v>1486</v>
      </c>
      <c r="M3661" s="31">
        <f t="shared" si="146"/>
        <v>8.7907069669206805</v>
      </c>
      <c r="N3661" s="31">
        <f t="shared" si="144"/>
        <v>0</v>
      </c>
    </row>
    <row r="3662" spans="1:14" x14ac:dyDescent="0.45">
      <c r="A3662" s="31" t="str">
        <f t="shared" si="145"/>
        <v>E10000031_CIN episodes for children aged 0-4 at 31st March 2019 with substance misuse by a parent/someone else in household identified as a factor at CIN assessment (excluding looked after children)_Number</v>
      </c>
      <c r="B3662" s="31" t="s">
        <v>454</v>
      </c>
      <c r="C3662" s="31" t="s">
        <v>455</v>
      </c>
      <c r="D3662" s="31" t="s">
        <v>474</v>
      </c>
      <c r="E3662" s="31" t="s">
        <v>475</v>
      </c>
      <c r="F3662" s="31" t="s">
        <v>30</v>
      </c>
      <c r="G3662" s="31" t="s">
        <v>118</v>
      </c>
      <c r="H3662" s="31" t="s">
        <v>743</v>
      </c>
      <c r="I3662" s="31">
        <v>228</v>
      </c>
      <c r="J3662" s="31">
        <v>31584</v>
      </c>
      <c r="K3662" s="31">
        <v>7.2188449848024296</v>
      </c>
      <c r="L3662" s="31" t="s">
        <v>1621</v>
      </c>
      <c r="M3662" s="31">
        <f t="shared" si="146"/>
        <v>7.2188449848024296</v>
      </c>
      <c r="N3662" s="31">
        <f t="shared" si="144"/>
        <v>0</v>
      </c>
    </row>
    <row r="3663" spans="1:14" x14ac:dyDescent="0.45">
      <c r="A3663" s="31" t="str">
        <f t="shared" si="145"/>
        <v>E10000032_CIN episodes for children aged 0-4 at 31st March 2019 with substance misuse by a parent/someone else in household identified as a factor at CIN assessment (excluding looked after children)_Number</v>
      </c>
      <c r="B3663" s="31" t="s">
        <v>458</v>
      </c>
      <c r="C3663" s="31" t="s">
        <v>459</v>
      </c>
      <c r="D3663" s="31" t="s">
        <v>474</v>
      </c>
      <c r="E3663" s="31" t="s">
        <v>475</v>
      </c>
      <c r="F3663" s="31" t="s">
        <v>30</v>
      </c>
      <c r="G3663" s="31" t="s">
        <v>118</v>
      </c>
      <c r="H3663" s="31" t="s">
        <v>743</v>
      </c>
      <c r="I3663" s="31">
        <v>525</v>
      </c>
      <c r="J3663" s="31">
        <v>46821</v>
      </c>
      <c r="K3663" s="31">
        <v>11.2129172807074</v>
      </c>
      <c r="L3663" s="31" t="s">
        <v>1607</v>
      </c>
      <c r="M3663" s="31">
        <f t="shared" si="146"/>
        <v>11.2129172807074</v>
      </c>
      <c r="N3663" s="31">
        <f t="shared" si="144"/>
        <v>0</v>
      </c>
    </row>
    <row r="3664" spans="1:14" x14ac:dyDescent="0.45">
      <c r="A3664" s="31" t="str">
        <f t="shared" si="145"/>
        <v>NA_CIN episodes for children aged 0-4 at 31st March 2019 with neglect identified as a factor at CIN assessment (excluding looked after children)_Number</v>
      </c>
      <c r="B3664" s="31" t="s">
        <v>13</v>
      </c>
      <c r="C3664" s="31" t="s">
        <v>737</v>
      </c>
      <c r="D3664" s="31" t="s">
        <v>474</v>
      </c>
      <c r="E3664" s="31" t="s">
        <v>475</v>
      </c>
      <c r="F3664" s="31" t="s">
        <v>131</v>
      </c>
      <c r="G3664" s="31" t="s">
        <v>139</v>
      </c>
      <c r="H3664" s="31" t="s">
        <v>743</v>
      </c>
      <c r="I3664" s="31">
        <v>24468</v>
      </c>
      <c r="J3664" s="31">
        <v>3346727</v>
      </c>
      <c r="K3664" s="31">
        <f>I3664/J3664*1000</f>
        <v>7.3110235761685969</v>
      </c>
      <c r="L3664" s="31" t="str">
        <f>CONCATENATE(ROUND(K3664,2)," per 1000 0-4 yr olds")</f>
        <v>7.31 per 1000 0-4 yr olds</v>
      </c>
      <c r="M3664" s="31">
        <f t="shared" si="146"/>
        <v>7.3110235761685969</v>
      </c>
      <c r="N3664" s="31">
        <f t="shared" si="144"/>
        <v>0</v>
      </c>
    </row>
    <row r="3665" spans="1:14" x14ac:dyDescent="0.45">
      <c r="A3665" s="31" t="str">
        <f t="shared" si="145"/>
        <v>E09000001_CIN episodes for children aged 0-4 at 31st March 2019 with neglect identified as a factor at CIN assessment (excluding looked after children)_Number</v>
      </c>
      <c r="B3665" s="31" t="s">
        <v>582</v>
      </c>
      <c r="C3665" s="31" t="s">
        <v>583</v>
      </c>
      <c r="D3665" s="31" t="s">
        <v>474</v>
      </c>
      <c r="E3665" s="31" t="s">
        <v>475</v>
      </c>
      <c r="F3665" s="31" t="s">
        <v>131</v>
      </c>
      <c r="G3665" s="31" t="s">
        <v>139</v>
      </c>
      <c r="H3665" s="31" t="s">
        <v>743</v>
      </c>
      <c r="I3665" s="31" t="s">
        <v>1280</v>
      </c>
      <c r="J3665" s="31">
        <v>435</v>
      </c>
      <c r="K3665" s="31" t="s">
        <v>1280</v>
      </c>
      <c r="L3665" s="31" t="s">
        <v>70</v>
      </c>
      <c r="M3665" s="31" t="s">
        <v>70</v>
      </c>
      <c r="N3665" s="31">
        <f t="shared" si="144"/>
        <v>1</v>
      </c>
    </row>
    <row r="3666" spans="1:14" x14ac:dyDescent="0.45">
      <c r="A3666" s="31" t="str">
        <f t="shared" si="145"/>
        <v>E09000007_CIN episodes for children aged 0-4 at 31st March 2019 with neglect identified as a factor at CIN assessment (excluding looked after children)_Number</v>
      </c>
      <c r="B3666" s="31" t="s">
        <v>277</v>
      </c>
      <c r="C3666" s="31" t="s">
        <v>278</v>
      </c>
      <c r="D3666" s="31" t="s">
        <v>474</v>
      </c>
      <c r="E3666" s="31" t="s">
        <v>475</v>
      </c>
      <c r="F3666" s="31" t="s">
        <v>131</v>
      </c>
      <c r="G3666" s="31" t="s">
        <v>139</v>
      </c>
      <c r="H3666" s="31" t="s">
        <v>743</v>
      </c>
      <c r="I3666" s="31">
        <v>47</v>
      </c>
      <c r="J3666" s="31">
        <v>14039</v>
      </c>
      <c r="K3666" s="31">
        <v>3.3478167960680998</v>
      </c>
      <c r="L3666" s="31" t="s">
        <v>1620</v>
      </c>
      <c r="M3666" s="31">
        <f t="shared" si="146"/>
        <v>3.3478167960680998</v>
      </c>
      <c r="N3666" s="31">
        <f t="shared" si="144"/>
        <v>0</v>
      </c>
    </row>
    <row r="3667" spans="1:14" x14ac:dyDescent="0.45">
      <c r="A3667" s="31" t="str">
        <f t="shared" si="145"/>
        <v>E09000011_CIN episodes for children aged 0-4 at 31st March 2019 with neglect identified as a factor at CIN assessment (excluding looked after children)_Number</v>
      </c>
      <c r="B3667" s="31" t="s">
        <v>518</v>
      </c>
      <c r="C3667" s="31" t="s">
        <v>519</v>
      </c>
      <c r="D3667" s="31" t="s">
        <v>474</v>
      </c>
      <c r="E3667" s="31" t="s">
        <v>475</v>
      </c>
      <c r="F3667" s="31" t="s">
        <v>131</v>
      </c>
      <c r="G3667" s="31" t="s">
        <v>139</v>
      </c>
      <c r="H3667" s="31" t="s">
        <v>743</v>
      </c>
      <c r="I3667" s="31">
        <v>104</v>
      </c>
      <c r="J3667" s="31">
        <v>21953</v>
      </c>
      <c r="K3667" s="31">
        <v>4.73739352252539</v>
      </c>
      <c r="L3667" s="31" t="s">
        <v>1580</v>
      </c>
      <c r="M3667" s="31">
        <f t="shared" si="146"/>
        <v>4.73739352252539</v>
      </c>
      <c r="N3667" s="31">
        <f t="shared" si="144"/>
        <v>0</v>
      </c>
    </row>
    <row r="3668" spans="1:14" x14ac:dyDescent="0.45">
      <c r="A3668" s="31" t="str">
        <f t="shared" si="145"/>
        <v>E09000012_CIN episodes for children aged 0-4 at 31st March 2019 with neglect identified as a factor at CIN assessment (excluding looked after children)_Number</v>
      </c>
      <c r="B3668" s="31" t="s">
        <v>498</v>
      </c>
      <c r="C3668" s="31" t="s">
        <v>499</v>
      </c>
      <c r="D3668" s="31" t="s">
        <v>474</v>
      </c>
      <c r="E3668" s="31" t="s">
        <v>475</v>
      </c>
      <c r="F3668" s="31" t="s">
        <v>131</v>
      </c>
      <c r="G3668" s="31" t="s">
        <v>139</v>
      </c>
      <c r="H3668" s="31" t="s">
        <v>743</v>
      </c>
      <c r="I3668" s="31">
        <v>535</v>
      </c>
      <c r="J3668" s="31">
        <v>20326</v>
      </c>
      <c r="K3668" s="31">
        <v>26.320968218045898</v>
      </c>
      <c r="L3668" s="31" t="s">
        <v>1648</v>
      </c>
      <c r="M3668" s="31">
        <f t="shared" si="146"/>
        <v>26.320968218045898</v>
      </c>
      <c r="N3668" s="31">
        <f t="shared" si="144"/>
        <v>0</v>
      </c>
    </row>
    <row r="3669" spans="1:14" x14ac:dyDescent="0.45">
      <c r="A3669" s="31" t="str">
        <f t="shared" si="145"/>
        <v>E09000013_CIN episodes for children aged 0-4 at 31st March 2019 with neglect identified as a factor at CIN assessment (excluding looked after children)_Number</v>
      </c>
      <c r="B3669" s="31" t="s">
        <v>491</v>
      </c>
      <c r="C3669" s="31" t="s">
        <v>723</v>
      </c>
      <c r="D3669" s="31" t="s">
        <v>474</v>
      </c>
      <c r="E3669" s="31" t="s">
        <v>475</v>
      </c>
      <c r="F3669" s="31" t="s">
        <v>131</v>
      </c>
      <c r="G3669" s="31" t="s">
        <v>139</v>
      </c>
      <c r="H3669" s="31" t="s">
        <v>743</v>
      </c>
      <c r="I3669" s="31">
        <v>46</v>
      </c>
      <c r="J3669" s="31">
        <v>11404</v>
      </c>
      <c r="K3669" s="31">
        <v>4.0336723956506502</v>
      </c>
      <c r="L3669" s="31" t="s">
        <v>1625</v>
      </c>
      <c r="M3669" s="31">
        <f t="shared" si="146"/>
        <v>4.0336723956506502</v>
      </c>
      <c r="N3669" s="31">
        <f t="shared" si="144"/>
        <v>0</v>
      </c>
    </row>
    <row r="3670" spans="1:14" x14ac:dyDescent="0.45">
      <c r="A3670" s="31" t="str">
        <f t="shared" si="145"/>
        <v>E09000019_CIN episodes for children aged 0-4 at 31st March 2019 with neglect identified as a factor at CIN assessment (excluding looked after children)_Number</v>
      </c>
      <c r="B3670" s="31" t="s">
        <v>500</v>
      </c>
      <c r="C3670" s="31" t="s">
        <v>501</v>
      </c>
      <c r="D3670" s="31" t="s">
        <v>474</v>
      </c>
      <c r="E3670" s="31" t="s">
        <v>475</v>
      </c>
      <c r="F3670" s="31" t="s">
        <v>131</v>
      </c>
      <c r="G3670" s="31" t="s">
        <v>139</v>
      </c>
      <c r="H3670" s="31" t="s">
        <v>743</v>
      </c>
      <c r="I3670" s="31">
        <v>98</v>
      </c>
      <c r="J3670" s="31">
        <v>13127</v>
      </c>
      <c r="K3670" s="31">
        <v>7.4655290622381303</v>
      </c>
      <c r="L3670" s="31" t="s">
        <v>1535</v>
      </c>
      <c r="M3670" s="31">
        <f t="shared" si="146"/>
        <v>7.4655290622381303</v>
      </c>
      <c r="N3670" s="31">
        <f t="shared" si="144"/>
        <v>0</v>
      </c>
    </row>
    <row r="3671" spans="1:14" x14ac:dyDescent="0.45">
      <c r="A3671" s="31" t="str">
        <f t="shared" si="145"/>
        <v>E09000020_CIN episodes for children aged 0-4 at 31st March 2019 with neglect identified as a factor at CIN assessment (excluding looked after children)_Number</v>
      </c>
      <c r="B3671" s="31" t="s">
        <v>479</v>
      </c>
      <c r="C3671" s="31" t="s">
        <v>674</v>
      </c>
      <c r="D3671" s="31" t="s">
        <v>474</v>
      </c>
      <c r="E3671" s="31" t="s">
        <v>475</v>
      </c>
      <c r="F3671" s="31" t="s">
        <v>131</v>
      </c>
      <c r="G3671" s="31" t="s">
        <v>139</v>
      </c>
      <c r="H3671" s="31" t="s">
        <v>743</v>
      </c>
      <c r="I3671" s="31">
        <v>0</v>
      </c>
      <c r="J3671" s="31">
        <v>8223</v>
      </c>
      <c r="K3671" s="31">
        <v>0</v>
      </c>
      <c r="L3671" s="31" t="s">
        <v>1520</v>
      </c>
      <c r="M3671" s="31">
        <f t="shared" si="146"/>
        <v>0</v>
      </c>
      <c r="N3671" s="31">
        <f t="shared" si="144"/>
        <v>0</v>
      </c>
    </row>
    <row r="3672" spans="1:14" x14ac:dyDescent="0.45">
      <c r="A3672" s="31" t="str">
        <f t="shared" si="145"/>
        <v>E09000022_CIN episodes for children aged 0-4 at 31st March 2019 with neglect identified as a factor at CIN assessment (excluding looked after children)_Number</v>
      </c>
      <c r="B3672" s="31" t="s">
        <v>335</v>
      </c>
      <c r="C3672" s="31" t="s">
        <v>336</v>
      </c>
      <c r="D3672" s="31" t="s">
        <v>474</v>
      </c>
      <c r="E3672" s="31" t="s">
        <v>475</v>
      </c>
      <c r="F3672" s="31" t="s">
        <v>131</v>
      </c>
      <c r="G3672" s="31" t="s">
        <v>139</v>
      </c>
      <c r="H3672" s="31" t="s">
        <v>743</v>
      </c>
      <c r="I3672" s="31">
        <v>106</v>
      </c>
      <c r="J3672" s="31">
        <v>19213</v>
      </c>
      <c r="K3672" s="31">
        <v>5.5170977983656897</v>
      </c>
      <c r="L3672" s="31" t="s">
        <v>1630</v>
      </c>
      <c r="M3672" s="31">
        <f t="shared" si="146"/>
        <v>5.5170977983656897</v>
      </c>
      <c r="N3672" s="31">
        <f t="shared" si="144"/>
        <v>0</v>
      </c>
    </row>
    <row r="3673" spans="1:14" x14ac:dyDescent="0.45">
      <c r="A3673" s="31" t="str">
        <f t="shared" si="145"/>
        <v>E09000023_CIN episodes for children aged 0-4 at 31st March 2019 with neglect identified as a factor at CIN assessment (excluding looked after children)_Number</v>
      </c>
      <c r="B3673" s="31" t="s">
        <v>343</v>
      </c>
      <c r="C3673" s="31" t="s">
        <v>344</v>
      </c>
      <c r="D3673" s="31" t="s">
        <v>474</v>
      </c>
      <c r="E3673" s="31" t="s">
        <v>475</v>
      </c>
      <c r="F3673" s="31" t="s">
        <v>131</v>
      </c>
      <c r="G3673" s="31" t="s">
        <v>139</v>
      </c>
      <c r="H3673" s="31" t="s">
        <v>743</v>
      </c>
      <c r="I3673" s="31">
        <v>165</v>
      </c>
      <c r="J3673" s="31">
        <v>21814</v>
      </c>
      <c r="K3673" s="31">
        <v>7.5639497570367604</v>
      </c>
      <c r="L3673" s="31" t="s">
        <v>1530</v>
      </c>
      <c r="M3673" s="31">
        <f t="shared" si="146"/>
        <v>7.5639497570367604</v>
      </c>
      <c r="N3673" s="31">
        <f t="shared" si="144"/>
        <v>0</v>
      </c>
    </row>
    <row r="3674" spans="1:14" x14ac:dyDescent="0.45">
      <c r="A3674" s="31" t="str">
        <f t="shared" si="145"/>
        <v>E09000028_CIN episodes for children aged 0-4 at 31st March 2019 with neglect identified as a factor at CIN assessment (excluding looked after children)_Number</v>
      </c>
      <c r="B3674" s="31" t="s">
        <v>414</v>
      </c>
      <c r="C3674" s="31" t="s">
        <v>415</v>
      </c>
      <c r="D3674" s="31" t="s">
        <v>474</v>
      </c>
      <c r="E3674" s="31" t="s">
        <v>475</v>
      </c>
      <c r="F3674" s="31" t="s">
        <v>131</v>
      </c>
      <c r="G3674" s="31" t="s">
        <v>139</v>
      </c>
      <c r="H3674" s="31" t="s">
        <v>743</v>
      </c>
      <c r="I3674" s="31">
        <v>127</v>
      </c>
      <c r="J3674" s="31">
        <v>20500</v>
      </c>
      <c r="K3674" s="31">
        <v>6.1951219512195097</v>
      </c>
      <c r="L3674" s="31" t="s">
        <v>1592</v>
      </c>
      <c r="M3674" s="31">
        <f t="shared" si="146"/>
        <v>6.1951219512195097</v>
      </c>
      <c r="N3674" s="31">
        <f t="shared" si="144"/>
        <v>0</v>
      </c>
    </row>
    <row r="3675" spans="1:14" x14ac:dyDescent="0.45">
      <c r="A3675" s="31" t="str">
        <f t="shared" si="145"/>
        <v>E09000030_CIN episodes for children aged 0-4 at 31st March 2019 with neglect identified as a factor at CIN assessment (excluding looked after children)_Number</v>
      </c>
      <c r="B3675" s="31" t="s">
        <v>440</v>
      </c>
      <c r="C3675" s="31" t="s">
        <v>441</v>
      </c>
      <c r="D3675" s="31" t="s">
        <v>474</v>
      </c>
      <c r="E3675" s="31" t="s">
        <v>475</v>
      </c>
      <c r="F3675" s="31" t="s">
        <v>131</v>
      </c>
      <c r="G3675" s="31" t="s">
        <v>139</v>
      </c>
      <c r="H3675" s="31" t="s">
        <v>743</v>
      </c>
      <c r="I3675" s="31">
        <v>118</v>
      </c>
      <c r="J3675" s="31">
        <v>22208</v>
      </c>
      <c r="K3675" s="31">
        <v>5.3134005763688803</v>
      </c>
      <c r="L3675" s="31" t="s">
        <v>1571</v>
      </c>
      <c r="M3675" s="31">
        <f t="shared" si="146"/>
        <v>5.3134005763688803</v>
      </c>
      <c r="N3675" s="31">
        <f t="shared" si="144"/>
        <v>0</v>
      </c>
    </row>
    <row r="3676" spans="1:14" x14ac:dyDescent="0.45">
      <c r="A3676" s="31" t="str">
        <f t="shared" si="145"/>
        <v>E09000032_CIN episodes for children aged 0-4 at 31st March 2019 with neglect identified as a factor at CIN assessment (excluding looked after children)_Number</v>
      </c>
      <c r="B3676" s="31" t="s">
        <v>450</v>
      </c>
      <c r="C3676" s="31" t="s">
        <v>451</v>
      </c>
      <c r="D3676" s="31" t="s">
        <v>474</v>
      </c>
      <c r="E3676" s="31" t="s">
        <v>475</v>
      </c>
      <c r="F3676" s="31" t="s">
        <v>131</v>
      </c>
      <c r="G3676" s="31" t="s">
        <v>139</v>
      </c>
      <c r="H3676" s="31" t="s">
        <v>743</v>
      </c>
      <c r="I3676" s="31">
        <v>98</v>
      </c>
      <c r="J3676" s="31">
        <v>21875</v>
      </c>
      <c r="K3676" s="31">
        <v>4.4800000000000004</v>
      </c>
      <c r="L3676" s="31" t="s">
        <v>1579</v>
      </c>
      <c r="M3676" s="31">
        <f t="shared" si="146"/>
        <v>4.4800000000000004</v>
      </c>
      <c r="N3676" s="31">
        <f t="shared" si="144"/>
        <v>0</v>
      </c>
    </row>
    <row r="3677" spans="1:14" x14ac:dyDescent="0.45">
      <c r="A3677" s="31" t="str">
        <f t="shared" si="145"/>
        <v>E09000033_CIN episodes for children aged 0-4 at 31st March 2019 with neglect identified as a factor at CIN assessment (excluding looked after children)_Number</v>
      </c>
      <c r="B3677" s="31" t="s">
        <v>506</v>
      </c>
      <c r="C3677" s="31" t="s">
        <v>507</v>
      </c>
      <c r="D3677" s="31" t="s">
        <v>474</v>
      </c>
      <c r="E3677" s="31" t="s">
        <v>475</v>
      </c>
      <c r="F3677" s="31" t="s">
        <v>131</v>
      </c>
      <c r="G3677" s="31" t="s">
        <v>139</v>
      </c>
      <c r="H3677" s="31" t="s">
        <v>743</v>
      </c>
      <c r="I3677" s="31">
        <v>32</v>
      </c>
      <c r="J3677" s="31">
        <v>13692</v>
      </c>
      <c r="K3677" s="31">
        <v>2.337131171487</v>
      </c>
      <c r="L3677" s="31" t="s">
        <v>1649</v>
      </c>
      <c r="M3677" s="31">
        <f t="shared" si="146"/>
        <v>2.337131171487</v>
      </c>
      <c r="N3677" s="31">
        <f t="shared" si="144"/>
        <v>0</v>
      </c>
    </row>
    <row r="3678" spans="1:14" x14ac:dyDescent="0.45">
      <c r="A3678" s="31" t="str">
        <f t="shared" si="145"/>
        <v>E09000002_CIN episodes for children aged 0-4 at 31st March 2019 with neglect identified as a factor at CIN assessment (excluding looked after children)_Number</v>
      </c>
      <c r="B3678" s="31" t="s">
        <v>227</v>
      </c>
      <c r="C3678" s="31" t="s">
        <v>228</v>
      </c>
      <c r="D3678" s="31" t="s">
        <v>474</v>
      </c>
      <c r="E3678" s="31" t="s">
        <v>475</v>
      </c>
      <c r="F3678" s="31" t="s">
        <v>131</v>
      </c>
      <c r="G3678" s="31" t="s">
        <v>139</v>
      </c>
      <c r="H3678" s="31" t="s">
        <v>743</v>
      </c>
      <c r="I3678" s="31">
        <v>147</v>
      </c>
      <c r="J3678" s="31">
        <v>19519</v>
      </c>
      <c r="K3678" s="31">
        <v>7.5311235206721703</v>
      </c>
      <c r="L3678" s="31" t="s">
        <v>1535</v>
      </c>
      <c r="M3678" s="31">
        <f t="shared" si="146"/>
        <v>7.5311235206721703</v>
      </c>
      <c r="N3678" s="31">
        <f t="shared" si="144"/>
        <v>0</v>
      </c>
    </row>
    <row r="3679" spans="1:14" x14ac:dyDescent="0.45">
      <c r="A3679" s="31" t="str">
        <f t="shared" si="145"/>
        <v>E09000003_CIN episodes for children aged 0-4 at 31st March 2019 with neglect identified as a factor at CIN assessment (excluding looked after children)_Number</v>
      </c>
      <c r="B3679" s="31" t="s">
        <v>233</v>
      </c>
      <c r="C3679" s="31" t="s">
        <v>234</v>
      </c>
      <c r="D3679" s="31" t="s">
        <v>474</v>
      </c>
      <c r="E3679" s="31" t="s">
        <v>475</v>
      </c>
      <c r="F3679" s="31" t="s">
        <v>131</v>
      </c>
      <c r="G3679" s="31" t="s">
        <v>139</v>
      </c>
      <c r="H3679" s="31" t="s">
        <v>743</v>
      </c>
      <c r="I3679" s="31">
        <v>63</v>
      </c>
      <c r="J3679" s="31">
        <v>26512</v>
      </c>
      <c r="K3679" s="31">
        <v>2.37628243814122</v>
      </c>
      <c r="L3679" s="31" t="s">
        <v>1650</v>
      </c>
      <c r="M3679" s="31">
        <f t="shared" si="146"/>
        <v>2.37628243814122</v>
      </c>
      <c r="N3679" s="31">
        <f t="shared" si="144"/>
        <v>0</v>
      </c>
    </row>
    <row r="3680" spans="1:14" x14ac:dyDescent="0.45">
      <c r="A3680" s="31" t="str">
        <f t="shared" si="145"/>
        <v>E09000004_CIN episodes for children aged 0-4 at 31st March 2019 with neglect identified as a factor at CIN assessment (excluding looked after children)_Number</v>
      </c>
      <c r="B3680" s="31" t="s">
        <v>242</v>
      </c>
      <c r="C3680" s="31" t="s">
        <v>243</v>
      </c>
      <c r="D3680" s="31" t="s">
        <v>474</v>
      </c>
      <c r="E3680" s="31" t="s">
        <v>475</v>
      </c>
      <c r="F3680" s="31" t="s">
        <v>131</v>
      </c>
      <c r="G3680" s="31" t="s">
        <v>139</v>
      </c>
      <c r="H3680" s="31" t="s">
        <v>743</v>
      </c>
      <c r="I3680" s="31">
        <v>48</v>
      </c>
      <c r="J3680" s="31">
        <v>15989</v>
      </c>
      <c r="K3680" s="31">
        <v>3.0020639189442702</v>
      </c>
      <c r="L3680" s="31" t="s">
        <v>1651</v>
      </c>
      <c r="M3680" s="31">
        <f t="shared" si="146"/>
        <v>3.0020639189442702</v>
      </c>
      <c r="N3680" s="31">
        <f t="shared" si="144"/>
        <v>0</v>
      </c>
    </row>
    <row r="3681" spans="1:14" x14ac:dyDescent="0.45">
      <c r="A3681" s="31" t="str">
        <f t="shared" si="145"/>
        <v>E09000005_CIN episodes for children aged 0-4 at 31st March 2019 with neglect identified as a factor at CIN assessment (excluding looked after children)_Number</v>
      </c>
      <c r="B3681" s="31" t="s">
        <v>261</v>
      </c>
      <c r="C3681" s="31" t="s">
        <v>262</v>
      </c>
      <c r="D3681" s="31" t="s">
        <v>474</v>
      </c>
      <c r="E3681" s="31" t="s">
        <v>475</v>
      </c>
      <c r="F3681" s="31" t="s">
        <v>131</v>
      </c>
      <c r="G3681" s="31" t="s">
        <v>139</v>
      </c>
      <c r="H3681" s="31" t="s">
        <v>743</v>
      </c>
      <c r="I3681" s="31">
        <v>97</v>
      </c>
      <c r="J3681" s="31">
        <v>24582</v>
      </c>
      <c r="K3681" s="31">
        <v>3.9459767309413398</v>
      </c>
      <c r="L3681" s="31" t="s">
        <v>1634</v>
      </c>
      <c r="M3681" s="31">
        <f t="shared" si="146"/>
        <v>3.9459767309413398</v>
      </c>
      <c r="N3681" s="31">
        <f t="shared" si="144"/>
        <v>0</v>
      </c>
    </row>
    <row r="3682" spans="1:14" x14ac:dyDescent="0.45">
      <c r="A3682" s="31" t="str">
        <f t="shared" si="145"/>
        <v>E09000006_CIN episodes for children aged 0-4 at 31st March 2019 with neglect identified as a factor at CIN assessment (excluding looked after children)_Number</v>
      </c>
      <c r="B3682" s="31" t="s">
        <v>267</v>
      </c>
      <c r="C3682" s="31" t="s">
        <v>268</v>
      </c>
      <c r="D3682" s="31" t="s">
        <v>474</v>
      </c>
      <c r="E3682" s="31" t="s">
        <v>475</v>
      </c>
      <c r="F3682" s="31" t="s">
        <v>131</v>
      </c>
      <c r="G3682" s="31" t="s">
        <v>139</v>
      </c>
      <c r="H3682" s="31" t="s">
        <v>743</v>
      </c>
      <c r="I3682" s="31">
        <v>156</v>
      </c>
      <c r="J3682" s="31">
        <v>21559</v>
      </c>
      <c r="K3682" s="31">
        <v>7.2359571408692398</v>
      </c>
      <c r="L3682" s="31" t="s">
        <v>1621</v>
      </c>
      <c r="M3682" s="31">
        <f t="shared" si="146"/>
        <v>7.2359571408692398</v>
      </c>
      <c r="N3682" s="31">
        <f t="shared" si="144"/>
        <v>0</v>
      </c>
    </row>
    <row r="3683" spans="1:14" x14ac:dyDescent="0.45">
      <c r="A3683" s="31" t="str">
        <f t="shared" si="145"/>
        <v>E09000008_CIN episodes for children aged 0-4 at 31st March 2019 with neglect identified as a factor at CIN assessment (excluding looked after children)_Number</v>
      </c>
      <c r="B3683" s="31" t="s">
        <v>486</v>
      </c>
      <c r="C3683" s="31" t="s">
        <v>487</v>
      </c>
      <c r="D3683" s="31" t="s">
        <v>474</v>
      </c>
      <c r="E3683" s="31" t="s">
        <v>475</v>
      </c>
      <c r="F3683" s="31" t="s">
        <v>131</v>
      </c>
      <c r="G3683" s="31" t="s">
        <v>139</v>
      </c>
      <c r="H3683" s="31" t="s">
        <v>743</v>
      </c>
      <c r="I3683" s="31">
        <v>129</v>
      </c>
      <c r="J3683" s="31">
        <v>27974</v>
      </c>
      <c r="K3683" s="31">
        <v>4.6114248945449301</v>
      </c>
      <c r="L3683" s="31" t="s">
        <v>1652</v>
      </c>
      <c r="M3683" s="31">
        <f t="shared" si="146"/>
        <v>4.6114248945449301</v>
      </c>
      <c r="N3683" s="31">
        <f t="shared" si="144"/>
        <v>0</v>
      </c>
    </row>
    <row r="3684" spans="1:14" x14ac:dyDescent="0.45">
      <c r="A3684" s="31" t="str">
        <f t="shared" si="145"/>
        <v>E09000009_CIN episodes for children aged 0-4 at 31st March 2019 with neglect identified as a factor at CIN assessment (excluding looked after children)_Number</v>
      </c>
      <c r="B3684" s="31" t="s">
        <v>509</v>
      </c>
      <c r="C3684" s="31" t="s">
        <v>510</v>
      </c>
      <c r="D3684" s="31" t="s">
        <v>474</v>
      </c>
      <c r="E3684" s="31" t="s">
        <v>475</v>
      </c>
      <c r="F3684" s="31" t="s">
        <v>131</v>
      </c>
      <c r="G3684" s="31" t="s">
        <v>139</v>
      </c>
      <c r="H3684" s="31" t="s">
        <v>743</v>
      </c>
      <c r="I3684" s="31">
        <v>65</v>
      </c>
      <c r="J3684" s="31">
        <v>24600</v>
      </c>
      <c r="K3684" s="31">
        <v>2.6422764227642301</v>
      </c>
      <c r="L3684" s="31" t="s">
        <v>1653</v>
      </c>
      <c r="M3684" s="31">
        <f t="shared" si="146"/>
        <v>2.6422764227642301</v>
      </c>
      <c r="N3684" s="31">
        <f t="shared" si="144"/>
        <v>0</v>
      </c>
    </row>
    <row r="3685" spans="1:14" x14ac:dyDescent="0.45">
      <c r="A3685" s="31" t="str">
        <f t="shared" si="145"/>
        <v>E09000010_CIN episodes for children aged 0-4 at 31st March 2019 with neglect identified as a factor at CIN assessment (excluding looked after children)_Number</v>
      </c>
      <c r="B3685" s="31" t="s">
        <v>301</v>
      </c>
      <c r="C3685" s="31" t="s">
        <v>302</v>
      </c>
      <c r="D3685" s="31" t="s">
        <v>474</v>
      </c>
      <c r="E3685" s="31" t="s">
        <v>475</v>
      </c>
      <c r="F3685" s="31" t="s">
        <v>131</v>
      </c>
      <c r="G3685" s="31" t="s">
        <v>139</v>
      </c>
      <c r="H3685" s="31" t="s">
        <v>743</v>
      </c>
      <c r="I3685" s="31">
        <v>140</v>
      </c>
      <c r="J3685" s="31">
        <v>24321</v>
      </c>
      <c r="K3685" s="31">
        <v>5.7563422556638297</v>
      </c>
      <c r="L3685" s="31" t="s">
        <v>1654</v>
      </c>
      <c r="M3685" s="31">
        <f t="shared" si="146"/>
        <v>5.7563422556638297</v>
      </c>
      <c r="N3685" s="31">
        <f t="shared" si="144"/>
        <v>0</v>
      </c>
    </row>
    <row r="3686" spans="1:14" x14ac:dyDescent="0.45">
      <c r="A3686" s="31" t="str">
        <f t="shared" si="145"/>
        <v>E09000014_CIN episodes for children aged 0-4 at 31st March 2019 with neglect identified as a factor at CIN assessment (excluding looked after children)_Number</v>
      </c>
      <c r="B3686" s="31" t="s">
        <v>311</v>
      </c>
      <c r="C3686" s="31" t="s">
        <v>312</v>
      </c>
      <c r="D3686" s="31" t="s">
        <v>474</v>
      </c>
      <c r="E3686" s="31" t="s">
        <v>475</v>
      </c>
      <c r="F3686" s="31" t="s">
        <v>131</v>
      </c>
      <c r="G3686" s="31" t="s">
        <v>139</v>
      </c>
      <c r="H3686" s="31" t="s">
        <v>743</v>
      </c>
      <c r="I3686" s="31">
        <v>75</v>
      </c>
      <c r="J3686" s="31">
        <v>18586</v>
      </c>
      <c r="K3686" s="31">
        <v>4.0352953836220804</v>
      </c>
      <c r="L3686" s="31" t="s">
        <v>1625</v>
      </c>
      <c r="M3686" s="31">
        <f t="shared" si="146"/>
        <v>4.0352953836220804</v>
      </c>
      <c r="N3686" s="31">
        <f t="shared" si="144"/>
        <v>0</v>
      </c>
    </row>
    <row r="3687" spans="1:14" x14ac:dyDescent="0.45">
      <c r="A3687" s="31" t="str">
        <f t="shared" si="145"/>
        <v>E09000015_CIN episodes for children aged 0-4 at 31st March 2019 with neglect identified as a factor at CIN assessment (excluding looked after children)_Number</v>
      </c>
      <c r="B3687" s="31" t="s">
        <v>496</v>
      </c>
      <c r="C3687" s="31" t="s">
        <v>497</v>
      </c>
      <c r="D3687" s="31" t="s">
        <v>474</v>
      </c>
      <c r="E3687" s="31" t="s">
        <v>475</v>
      </c>
      <c r="F3687" s="31" t="s">
        <v>131</v>
      </c>
      <c r="G3687" s="31" t="s">
        <v>139</v>
      </c>
      <c r="H3687" s="31" t="s">
        <v>743</v>
      </c>
      <c r="I3687" s="31">
        <v>63</v>
      </c>
      <c r="J3687" s="31">
        <v>17745</v>
      </c>
      <c r="K3687" s="31">
        <v>3.55029585798817</v>
      </c>
      <c r="L3687" s="31" t="s">
        <v>1655</v>
      </c>
      <c r="M3687" s="31">
        <f t="shared" si="146"/>
        <v>3.55029585798817</v>
      </c>
      <c r="N3687" s="31">
        <f t="shared" si="144"/>
        <v>0</v>
      </c>
    </row>
    <row r="3688" spans="1:14" x14ac:dyDescent="0.45">
      <c r="A3688" s="31" t="str">
        <f t="shared" si="145"/>
        <v>E09000016_CIN episodes for children aged 0-4 at 31st March 2019 with neglect identified as a factor at CIN assessment (excluding looked after children)_Number</v>
      </c>
      <c r="B3688" s="31" t="s">
        <v>315</v>
      </c>
      <c r="C3688" s="31" t="s">
        <v>316</v>
      </c>
      <c r="D3688" s="31" t="s">
        <v>474</v>
      </c>
      <c r="E3688" s="31" t="s">
        <v>475</v>
      </c>
      <c r="F3688" s="31" t="s">
        <v>131</v>
      </c>
      <c r="G3688" s="31" t="s">
        <v>139</v>
      </c>
      <c r="H3688" s="31" t="s">
        <v>743</v>
      </c>
      <c r="I3688" s="31">
        <v>74</v>
      </c>
      <c r="J3688" s="31">
        <v>17370</v>
      </c>
      <c r="K3688" s="31">
        <v>4.2602187679907901</v>
      </c>
      <c r="L3688" s="31" t="s">
        <v>1627</v>
      </c>
      <c r="M3688" s="31">
        <f t="shared" si="146"/>
        <v>4.2602187679907901</v>
      </c>
      <c r="N3688" s="31">
        <f t="shared" si="144"/>
        <v>0</v>
      </c>
    </row>
    <row r="3689" spans="1:14" x14ac:dyDescent="0.45">
      <c r="A3689" s="31" t="str">
        <f t="shared" si="145"/>
        <v>E09000017_CIN episodes for children aged 0-4 at 31st March 2019 with neglect identified as a factor at CIN assessment (excluding looked after children)_Number</v>
      </c>
      <c r="B3689" s="31" t="s">
        <v>321</v>
      </c>
      <c r="C3689" s="31" t="s">
        <v>322</v>
      </c>
      <c r="D3689" s="31" t="s">
        <v>474</v>
      </c>
      <c r="E3689" s="31" t="s">
        <v>475</v>
      </c>
      <c r="F3689" s="31" t="s">
        <v>131</v>
      </c>
      <c r="G3689" s="31" t="s">
        <v>139</v>
      </c>
      <c r="H3689" s="31" t="s">
        <v>743</v>
      </c>
      <c r="I3689" s="31">
        <v>136</v>
      </c>
      <c r="J3689" s="31">
        <v>22489</v>
      </c>
      <c r="K3689" s="31">
        <v>6.0474009515763303</v>
      </c>
      <c r="L3689" s="31" t="s">
        <v>1578</v>
      </c>
      <c r="M3689" s="31">
        <f t="shared" si="146"/>
        <v>6.0474009515763303</v>
      </c>
      <c r="N3689" s="31">
        <f t="shared" si="144"/>
        <v>0</v>
      </c>
    </row>
    <row r="3690" spans="1:14" x14ac:dyDescent="0.45">
      <c r="A3690" s="31" t="str">
        <f t="shared" si="145"/>
        <v>E09000018_CIN episodes for children aged 0-4 at 31st March 2019 with neglect identified as a factor at CIN assessment (excluding looked after children)_Number</v>
      </c>
      <c r="B3690" s="31" t="s">
        <v>323</v>
      </c>
      <c r="C3690" s="31" t="s">
        <v>324</v>
      </c>
      <c r="D3690" s="31" t="s">
        <v>474</v>
      </c>
      <c r="E3690" s="31" t="s">
        <v>475</v>
      </c>
      <c r="F3690" s="31" t="s">
        <v>131</v>
      </c>
      <c r="G3690" s="31" t="s">
        <v>139</v>
      </c>
      <c r="H3690" s="31" t="s">
        <v>743</v>
      </c>
      <c r="I3690" s="31">
        <v>72</v>
      </c>
      <c r="J3690" s="31">
        <v>20363</v>
      </c>
      <c r="K3690" s="31">
        <v>3.53582478023867</v>
      </c>
      <c r="L3690" s="31" t="s">
        <v>1623</v>
      </c>
      <c r="M3690" s="31">
        <f t="shared" si="146"/>
        <v>3.53582478023867</v>
      </c>
      <c r="N3690" s="31">
        <f t="shared" si="144"/>
        <v>0</v>
      </c>
    </row>
    <row r="3691" spans="1:14" x14ac:dyDescent="0.45">
      <c r="A3691" s="31" t="str">
        <f t="shared" si="145"/>
        <v>E09000021_CIN episodes for children aged 0-4 at 31st March 2019 with neglect identified as a factor at CIN assessment (excluding looked after children)_Number</v>
      </c>
      <c r="B3691" s="31" t="s">
        <v>520</v>
      </c>
      <c r="C3691" s="31" t="s">
        <v>521</v>
      </c>
      <c r="D3691" s="31" t="s">
        <v>474</v>
      </c>
      <c r="E3691" s="31" t="s">
        <v>475</v>
      </c>
      <c r="F3691" s="31" t="s">
        <v>131</v>
      </c>
      <c r="G3691" s="31" t="s">
        <v>139</v>
      </c>
      <c r="H3691" s="31" t="s">
        <v>743</v>
      </c>
      <c r="I3691" s="31">
        <v>57</v>
      </c>
      <c r="J3691" s="31">
        <v>11291</v>
      </c>
      <c r="K3691" s="31">
        <v>5.0482685324594803</v>
      </c>
      <c r="L3691" s="31" t="s">
        <v>1656</v>
      </c>
      <c r="M3691" s="31">
        <f t="shared" si="146"/>
        <v>5.0482685324594803</v>
      </c>
      <c r="N3691" s="31">
        <f t="shared" si="144"/>
        <v>0</v>
      </c>
    </row>
    <row r="3692" spans="1:14" x14ac:dyDescent="0.45">
      <c r="A3692" s="31" t="str">
        <f t="shared" si="145"/>
        <v>E09000024_CIN episodes for children aged 0-4 at 31st March 2019 with neglect identified as a factor at CIN assessment (excluding looked after children)_Number</v>
      </c>
      <c r="B3692" s="31" t="s">
        <v>353</v>
      </c>
      <c r="C3692" s="31" t="s">
        <v>354</v>
      </c>
      <c r="D3692" s="31" t="s">
        <v>474</v>
      </c>
      <c r="E3692" s="31" t="s">
        <v>475</v>
      </c>
      <c r="F3692" s="31" t="s">
        <v>131</v>
      </c>
      <c r="G3692" s="31" t="s">
        <v>139</v>
      </c>
      <c r="H3692" s="31" t="s">
        <v>743</v>
      </c>
      <c r="I3692" s="31">
        <v>71</v>
      </c>
      <c r="J3692" s="31">
        <v>14994</v>
      </c>
      <c r="K3692" s="31">
        <v>4.7352274243030497</v>
      </c>
      <c r="L3692" s="31" t="s">
        <v>1580</v>
      </c>
      <c r="M3692" s="31">
        <f t="shared" si="146"/>
        <v>4.7352274243030497</v>
      </c>
      <c r="N3692" s="31">
        <f t="shared" si="144"/>
        <v>0</v>
      </c>
    </row>
    <row r="3693" spans="1:14" x14ac:dyDescent="0.45">
      <c r="A3693" s="31" t="str">
        <f t="shared" si="145"/>
        <v>E09000025_CIN episodes for children aged 0-4 at 31st March 2019 with neglect identified as a factor at CIN assessment (excluding looked after children)_Number</v>
      </c>
      <c r="B3693" s="31" t="s">
        <v>359</v>
      </c>
      <c r="C3693" s="31" t="s">
        <v>360</v>
      </c>
      <c r="D3693" s="31" t="s">
        <v>474</v>
      </c>
      <c r="E3693" s="31" t="s">
        <v>475</v>
      </c>
      <c r="F3693" s="31" t="s">
        <v>131</v>
      </c>
      <c r="G3693" s="31" t="s">
        <v>139</v>
      </c>
      <c r="H3693" s="31" t="s">
        <v>743</v>
      </c>
      <c r="I3693" s="31">
        <v>94</v>
      </c>
      <c r="J3693" s="31">
        <v>28254</v>
      </c>
      <c r="K3693" s="31">
        <v>3.3269625539746599</v>
      </c>
      <c r="L3693" s="31" t="s">
        <v>1620</v>
      </c>
      <c r="M3693" s="31">
        <f t="shared" si="146"/>
        <v>3.3269625539746599</v>
      </c>
      <c r="N3693" s="31">
        <f t="shared" si="144"/>
        <v>0</v>
      </c>
    </row>
    <row r="3694" spans="1:14" x14ac:dyDescent="0.45">
      <c r="A3694" s="31" t="str">
        <f t="shared" si="145"/>
        <v>E09000026_CIN episodes for children aged 0-4 at 31st March 2019 with neglect identified as a factor at CIN assessment (excluding looked after children)_Number</v>
      </c>
      <c r="B3694" s="31" t="s">
        <v>385</v>
      </c>
      <c r="C3694" s="31" t="s">
        <v>386</v>
      </c>
      <c r="D3694" s="31" t="s">
        <v>474</v>
      </c>
      <c r="E3694" s="31" t="s">
        <v>475</v>
      </c>
      <c r="F3694" s="31" t="s">
        <v>131</v>
      </c>
      <c r="G3694" s="31" t="s">
        <v>139</v>
      </c>
      <c r="H3694" s="31" t="s">
        <v>743</v>
      </c>
      <c r="I3694" s="31">
        <v>94</v>
      </c>
      <c r="J3694" s="31">
        <v>22744</v>
      </c>
      <c r="K3694" s="31">
        <v>4.1329581428068902</v>
      </c>
      <c r="L3694" s="31" t="s">
        <v>1657</v>
      </c>
      <c r="M3694" s="31">
        <f t="shared" si="146"/>
        <v>4.1329581428068902</v>
      </c>
      <c r="N3694" s="31">
        <f t="shared" si="144"/>
        <v>0</v>
      </c>
    </row>
    <row r="3695" spans="1:14" x14ac:dyDescent="0.45">
      <c r="A3695" s="31" t="str">
        <f t="shared" si="145"/>
        <v>E09000027_CIN episodes for children aged 0-4 at 31st March 2019 with neglect identified as a factor at CIN assessment (excluding looked after children)_Number</v>
      </c>
      <c r="B3695" s="31" t="s">
        <v>389</v>
      </c>
      <c r="C3695" s="31" t="s">
        <v>390</v>
      </c>
      <c r="D3695" s="31" t="s">
        <v>474</v>
      </c>
      <c r="E3695" s="31" t="s">
        <v>475</v>
      </c>
      <c r="F3695" s="31" t="s">
        <v>131</v>
      </c>
      <c r="G3695" s="31" t="s">
        <v>139</v>
      </c>
      <c r="H3695" s="31" t="s">
        <v>743</v>
      </c>
      <c r="I3695" s="31">
        <v>51</v>
      </c>
      <c r="J3695" s="31">
        <v>12624</v>
      </c>
      <c r="K3695" s="31">
        <v>4.03992395437262</v>
      </c>
      <c r="L3695" s="31" t="s">
        <v>1625</v>
      </c>
      <c r="M3695" s="31">
        <f t="shared" si="146"/>
        <v>4.03992395437262</v>
      </c>
      <c r="N3695" s="31">
        <f t="shared" si="144"/>
        <v>0</v>
      </c>
    </row>
    <row r="3696" spans="1:14" x14ac:dyDescent="0.45">
      <c r="A3696" s="31" t="str">
        <f t="shared" si="145"/>
        <v>E09000029_CIN episodes for children aged 0-4 at 31st March 2019 with neglect identified as a factor at CIN assessment (excluding looked after children)_Number</v>
      </c>
      <c r="B3696" s="31" t="s">
        <v>432</v>
      </c>
      <c r="C3696" s="31" t="s">
        <v>433</v>
      </c>
      <c r="D3696" s="31" t="s">
        <v>474</v>
      </c>
      <c r="E3696" s="31" t="s">
        <v>475</v>
      </c>
      <c r="F3696" s="31" t="s">
        <v>131</v>
      </c>
      <c r="G3696" s="31" t="s">
        <v>139</v>
      </c>
      <c r="H3696" s="31" t="s">
        <v>743</v>
      </c>
      <c r="I3696" s="31">
        <v>72</v>
      </c>
      <c r="J3696" s="31">
        <v>13754</v>
      </c>
      <c r="K3696" s="31">
        <v>5.2348407735931399</v>
      </c>
      <c r="L3696" s="31" t="s">
        <v>1636</v>
      </c>
      <c r="M3696" s="31">
        <f t="shared" si="146"/>
        <v>5.2348407735931399</v>
      </c>
      <c r="N3696" s="31">
        <f t="shared" si="144"/>
        <v>0</v>
      </c>
    </row>
    <row r="3697" spans="1:14" x14ac:dyDescent="0.45">
      <c r="A3697" s="31" t="str">
        <f t="shared" si="145"/>
        <v>E09000031_CIN episodes for children aged 0-4 at 31st March 2019 with neglect identified as a factor at CIN assessment (excluding looked after children)_Number</v>
      </c>
      <c r="B3697" s="31" t="s">
        <v>448</v>
      </c>
      <c r="C3697" s="31" t="s">
        <v>449</v>
      </c>
      <c r="D3697" s="31" t="s">
        <v>474</v>
      </c>
      <c r="E3697" s="31" t="s">
        <v>475</v>
      </c>
      <c r="F3697" s="31" t="s">
        <v>131</v>
      </c>
      <c r="G3697" s="31" t="s">
        <v>139</v>
      </c>
      <c r="H3697" s="31" t="s">
        <v>743</v>
      </c>
      <c r="I3697" s="31">
        <v>62</v>
      </c>
      <c r="J3697" s="31">
        <v>21802</v>
      </c>
      <c r="K3697" s="31">
        <v>2.84377580038529</v>
      </c>
      <c r="L3697" s="31" t="s">
        <v>1658</v>
      </c>
      <c r="M3697" s="31">
        <f t="shared" si="146"/>
        <v>2.84377580038529</v>
      </c>
      <c r="N3697" s="31">
        <f t="shared" si="144"/>
        <v>0</v>
      </c>
    </row>
    <row r="3698" spans="1:14" x14ac:dyDescent="0.45">
      <c r="A3698" s="31" t="str">
        <f t="shared" si="145"/>
        <v>E08000025_CIN episodes for children aged 0-4 at 31st March 2019 with neglect identified as a factor at CIN assessment (excluding looked after children)_Number</v>
      </c>
      <c r="B3698" s="31" t="s">
        <v>245</v>
      </c>
      <c r="C3698" s="31" t="s">
        <v>246</v>
      </c>
      <c r="D3698" s="31" t="s">
        <v>474</v>
      </c>
      <c r="E3698" s="31" t="s">
        <v>475</v>
      </c>
      <c r="F3698" s="31" t="s">
        <v>131</v>
      </c>
      <c r="G3698" s="31" t="s">
        <v>139</v>
      </c>
      <c r="H3698" s="31" t="s">
        <v>743</v>
      </c>
      <c r="I3698" s="31">
        <v>527</v>
      </c>
      <c r="J3698" s="31">
        <v>83536</v>
      </c>
      <c r="K3698" s="31">
        <v>6.3086573453361403</v>
      </c>
      <c r="L3698" s="31" t="s">
        <v>1529</v>
      </c>
      <c r="M3698" s="31">
        <f t="shared" si="146"/>
        <v>6.3086573453361403</v>
      </c>
      <c r="N3698" s="31">
        <f t="shared" si="144"/>
        <v>0</v>
      </c>
    </row>
    <row r="3699" spans="1:14" x14ac:dyDescent="0.45">
      <c r="A3699" s="31" t="str">
        <f t="shared" si="145"/>
        <v>E08000026_CIN episodes for children aged 0-4 at 31st March 2019 with neglect identified as a factor at CIN assessment (excluding looked after children)_Number</v>
      </c>
      <c r="B3699" s="31" t="s">
        <v>283</v>
      </c>
      <c r="C3699" s="31" t="s">
        <v>284</v>
      </c>
      <c r="D3699" s="31" t="s">
        <v>474</v>
      </c>
      <c r="E3699" s="31" t="s">
        <v>475</v>
      </c>
      <c r="F3699" s="31" t="s">
        <v>131</v>
      </c>
      <c r="G3699" s="31" t="s">
        <v>139</v>
      </c>
      <c r="H3699" s="31" t="s">
        <v>743</v>
      </c>
      <c r="I3699" s="31">
        <v>215</v>
      </c>
      <c r="J3699" s="31">
        <v>23068</v>
      </c>
      <c r="K3699" s="31">
        <v>9.3202705045951095</v>
      </c>
      <c r="L3699" s="31" t="s">
        <v>1645</v>
      </c>
      <c r="M3699" s="31">
        <f t="shared" si="146"/>
        <v>9.3202705045951095</v>
      </c>
      <c r="N3699" s="31">
        <f t="shared" si="144"/>
        <v>0</v>
      </c>
    </row>
    <row r="3700" spans="1:14" x14ac:dyDescent="0.45">
      <c r="A3700" s="31" t="str">
        <f t="shared" si="145"/>
        <v>E08000027_CIN episodes for children aged 0-4 at 31st March 2019 with neglect identified as a factor at CIN assessment (excluding looked after children)_Number</v>
      </c>
      <c r="B3700" s="31" t="s">
        <v>297</v>
      </c>
      <c r="C3700" s="31" t="s">
        <v>298</v>
      </c>
      <c r="D3700" s="31" t="s">
        <v>474</v>
      </c>
      <c r="E3700" s="31" t="s">
        <v>475</v>
      </c>
      <c r="F3700" s="31" t="s">
        <v>131</v>
      </c>
      <c r="G3700" s="31" t="s">
        <v>139</v>
      </c>
      <c r="H3700" s="31" t="s">
        <v>743</v>
      </c>
      <c r="I3700" s="31">
        <v>113</v>
      </c>
      <c r="J3700" s="31">
        <v>19102</v>
      </c>
      <c r="K3700" s="31">
        <v>5.9156109307925897</v>
      </c>
      <c r="L3700" s="31" t="s">
        <v>1574</v>
      </c>
      <c r="M3700" s="31">
        <f t="shared" si="146"/>
        <v>5.9156109307925897</v>
      </c>
      <c r="N3700" s="31">
        <f t="shared" si="144"/>
        <v>0</v>
      </c>
    </row>
    <row r="3701" spans="1:14" x14ac:dyDescent="0.45">
      <c r="A3701" s="31" t="str">
        <f t="shared" si="145"/>
        <v>E08000028_CIN episodes for children aged 0-4 at 31st March 2019 with neglect identified as a factor at CIN assessment (excluding looked after children)_Number</v>
      </c>
      <c r="B3701" s="31" t="s">
        <v>397</v>
      </c>
      <c r="C3701" s="31" t="s">
        <v>398</v>
      </c>
      <c r="D3701" s="31" t="s">
        <v>474</v>
      </c>
      <c r="E3701" s="31" t="s">
        <v>475</v>
      </c>
      <c r="F3701" s="31" t="s">
        <v>131</v>
      </c>
      <c r="G3701" s="31" t="s">
        <v>139</v>
      </c>
      <c r="H3701" s="31" t="s">
        <v>743</v>
      </c>
      <c r="I3701" s="31">
        <v>184</v>
      </c>
      <c r="J3701" s="31">
        <v>23772</v>
      </c>
      <c r="K3701" s="31">
        <v>7.7401985529194004</v>
      </c>
      <c r="L3701" s="31" t="s">
        <v>1575</v>
      </c>
      <c r="M3701" s="31">
        <f t="shared" si="146"/>
        <v>7.7401985529194004</v>
      </c>
      <c r="N3701" s="31">
        <f t="shared" si="144"/>
        <v>0</v>
      </c>
    </row>
    <row r="3702" spans="1:14" x14ac:dyDescent="0.45">
      <c r="A3702" s="31" t="str">
        <f t="shared" si="145"/>
        <v>E08000029_CIN episodes for children aged 0-4 at 31st March 2019 with neglect identified as a factor at CIN assessment (excluding looked after children)_Number</v>
      </c>
      <c r="B3702" s="31" t="s">
        <v>516</v>
      </c>
      <c r="C3702" s="31" t="s">
        <v>517</v>
      </c>
      <c r="D3702" s="31" t="s">
        <v>474</v>
      </c>
      <c r="E3702" s="31" t="s">
        <v>475</v>
      </c>
      <c r="F3702" s="31" t="s">
        <v>131</v>
      </c>
      <c r="G3702" s="31" t="s">
        <v>139</v>
      </c>
      <c r="H3702" s="31" t="s">
        <v>743</v>
      </c>
      <c r="I3702" s="31">
        <v>63</v>
      </c>
      <c r="J3702" s="31">
        <v>12393</v>
      </c>
      <c r="K3702" s="31">
        <v>5.0835148874364604</v>
      </c>
      <c r="L3702" s="31" t="s">
        <v>1573</v>
      </c>
      <c r="M3702" s="31">
        <f t="shared" si="146"/>
        <v>5.0835148874364604</v>
      </c>
      <c r="N3702" s="31">
        <f t="shared" si="144"/>
        <v>0</v>
      </c>
    </row>
    <row r="3703" spans="1:14" x14ac:dyDescent="0.45">
      <c r="A3703" s="31" t="str">
        <f t="shared" si="145"/>
        <v>E08000030_CIN episodes for children aged 0-4 at 31st March 2019 with neglect identified as a factor at CIN assessment (excluding looked after children)_Number</v>
      </c>
      <c r="B3703" s="31" t="s">
        <v>446</v>
      </c>
      <c r="C3703" s="31" t="s">
        <v>447</v>
      </c>
      <c r="D3703" s="31" t="s">
        <v>474</v>
      </c>
      <c r="E3703" s="31" t="s">
        <v>475</v>
      </c>
      <c r="F3703" s="31" t="s">
        <v>131</v>
      </c>
      <c r="G3703" s="31" t="s">
        <v>139</v>
      </c>
      <c r="H3703" s="31" t="s">
        <v>743</v>
      </c>
      <c r="I3703" s="31">
        <v>488</v>
      </c>
      <c r="J3703" s="31">
        <v>19650</v>
      </c>
      <c r="K3703" s="31">
        <v>24.834605597964401</v>
      </c>
      <c r="L3703" s="31" t="s">
        <v>1659</v>
      </c>
      <c r="M3703" s="31">
        <f t="shared" si="146"/>
        <v>24.834605597964401</v>
      </c>
      <c r="N3703" s="31">
        <f t="shared" si="144"/>
        <v>0</v>
      </c>
    </row>
    <row r="3704" spans="1:14" x14ac:dyDescent="0.45">
      <c r="A3704" s="31" t="str">
        <f t="shared" si="145"/>
        <v>E08000031_CIN episodes for children aged 0-4 at 31st March 2019 with neglect identified as a factor at CIN assessment (excluding looked after children)_Number</v>
      </c>
      <c r="B3704" s="31" t="s">
        <v>468</v>
      </c>
      <c r="C3704" s="31" t="s">
        <v>469</v>
      </c>
      <c r="D3704" s="31" t="s">
        <v>474</v>
      </c>
      <c r="E3704" s="31" t="s">
        <v>475</v>
      </c>
      <c r="F3704" s="31" t="s">
        <v>131</v>
      </c>
      <c r="G3704" s="31" t="s">
        <v>139</v>
      </c>
      <c r="H3704" s="31" t="s">
        <v>743</v>
      </c>
      <c r="I3704" s="31">
        <v>60</v>
      </c>
      <c r="J3704" s="31">
        <v>18026</v>
      </c>
      <c r="K3704" s="31">
        <v>3.32852546321979</v>
      </c>
      <c r="L3704" s="31" t="s">
        <v>1620</v>
      </c>
      <c r="M3704" s="31">
        <f t="shared" si="146"/>
        <v>3.32852546321979</v>
      </c>
      <c r="N3704" s="31">
        <f t="shared" si="144"/>
        <v>0</v>
      </c>
    </row>
    <row r="3705" spans="1:14" x14ac:dyDescent="0.45">
      <c r="A3705" s="31" t="str">
        <f t="shared" si="145"/>
        <v>E08000011_CIN episodes for children aged 0-4 at 31st March 2019 with neglect identified as a factor at CIN assessment (excluding looked after children)_Number</v>
      </c>
      <c r="B3705" s="31" t="s">
        <v>333</v>
      </c>
      <c r="C3705" s="31" t="s">
        <v>334</v>
      </c>
      <c r="D3705" s="31" t="s">
        <v>474</v>
      </c>
      <c r="E3705" s="31" t="s">
        <v>475</v>
      </c>
      <c r="F3705" s="31" t="s">
        <v>131</v>
      </c>
      <c r="G3705" s="31" t="s">
        <v>139</v>
      </c>
      <c r="H3705" s="31" t="s">
        <v>743</v>
      </c>
      <c r="I3705" s="31">
        <v>43</v>
      </c>
      <c r="J3705" s="31">
        <v>10076</v>
      </c>
      <c r="K3705" s="31">
        <v>4.2675664946407297</v>
      </c>
      <c r="L3705" s="31" t="s">
        <v>1627</v>
      </c>
      <c r="M3705" s="31">
        <f t="shared" si="146"/>
        <v>4.2675664946407297</v>
      </c>
      <c r="N3705" s="31">
        <f t="shared" si="144"/>
        <v>0</v>
      </c>
    </row>
    <row r="3706" spans="1:14" x14ac:dyDescent="0.45">
      <c r="A3706" s="31" t="str">
        <f t="shared" si="145"/>
        <v>E08000012_CIN episodes for children aged 0-4 at 31st March 2019 with neglect identified as a factor at CIN assessment (excluding looked after children)_Number</v>
      </c>
      <c r="B3706" s="31" t="s">
        <v>347</v>
      </c>
      <c r="C3706" s="31" t="s">
        <v>348</v>
      </c>
      <c r="D3706" s="31" t="s">
        <v>474</v>
      </c>
      <c r="E3706" s="31" t="s">
        <v>475</v>
      </c>
      <c r="F3706" s="31" t="s">
        <v>131</v>
      </c>
      <c r="G3706" s="31" t="s">
        <v>139</v>
      </c>
      <c r="H3706" s="31" t="s">
        <v>743</v>
      </c>
      <c r="I3706" s="31">
        <v>152</v>
      </c>
      <c r="J3706" s="31">
        <v>29676</v>
      </c>
      <c r="K3706" s="31">
        <v>5.1219840948914896</v>
      </c>
      <c r="L3706" s="31" t="s">
        <v>1573</v>
      </c>
      <c r="M3706" s="31">
        <f t="shared" si="146"/>
        <v>5.1219840948914896</v>
      </c>
      <c r="N3706" s="31">
        <f t="shared" si="144"/>
        <v>0</v>
      </c>
    </row>
    <row r="3707" spans="1:14" x14ac:dyDescent="0.45">
      <c r="A3707" s="31" t="str">
        <f t="shared" si="145"/>
        <v>E08000013_CIN episodes for children aged 0-4 at 31st March 2019 with neglect identified as a factor at CIN assessment (excluding looked after children)_Number</v>
      </c>
      <c r="B3707" s="31" t="s">
        <v>416</v>
      </c>
      <c r="C3707" s="31" t="s">
        <v>417</v>
      </c>
      <c r="D3707" s="31" t="s">
        <v>474</v>
      </c>
      <c r="E3707" s="31" t="s">
        <v>475</v>
      </c>
      <c r="F3707" s="31" t="s">
        <v>131</v>
      </c>
      <c r="G3707" s="31" t="s">
        <v>139</v>
      </c>
      <c r="H3707" s="31" t="s">
        <v>743</v>
      </c>
      <c r="I3707" s="31">
        <v>78</v>
      </c>
      <c r="J3707" s="31">
        <v>10282</v>
      </c>
      <c r="K3707" s="31">
        <v>7.5860727484925103</v>
      </c>
      <c r="L3707" s="31" t="s">
        <v>1530</v>
      </c>
      <c r="M3707" s="31">
        <f t="shared" si="146"/>
        <v>7.5860727484925103</v>
      </c>
      <c r="N3707" s="31">
        <f t="shared" si="144"/>
        <v>0</v>
      </c>
    </row>
    <row r="3708" spans="1:14" x14ac:dyDescent="0.45">
      <c r="A3708" s="31" t="str">
        <f t="shared" si="145"/>
        <v>E08000014_CIN episodes for children aged 0-4 at 31st March 2019 with neglect identified as a factor at CIN assessment (excluding looked after children)_Number</v>
      </c>
      <c r="B3708" s="31" t="s">
        <v>399</v>
      </c>
      <c r="C3708" s="31" t="s">
        <v>400</v>
      </c>
      <c r="D3708" s="31" t="s">
        <v>474</v>
      </c>
      <c r="E3708" s="31" t="s">
        <v>475</v>
      </c>
      <c r="F3708" s="31" t="s">
        <v>131</v>
      </c>
      <c r="G3708" s="31" t="s">
        <v>139</v>
      </c>
      <c r="H3708" s="31" t="s">
        <v>743</v>
      </c>
      <c r="I3708" s="31">
        <v>85</v>
      </c>
      <c r="J3708" s="31">
        <v>14441</v>
      </c>
      <c r="K3708" s="31">
        <v>5.8860189737552799</v>
      </c>
      <c r="L3708" s="31" t="s">
        <v>1574</v>
      </c>
      <c r="M3708" s="31">
        <f t="shared" si="146"/>
        <v>5.8860189737552799</v>
      </c>
      <c r="N3708" s="31">
        <f t="shared" si="144"/>
        <v>0</v>
      </c>
    </row>
    <row r="3709" spans="1:14" x14ac:dyDescent="0.45">
      <c r="A3709" s="31" t="str">
        <f t="shared" si="145"/>
        <v>E08000015_CIN episodes for children aged 0-4 at 31st March 2019 with neglect identified as a factor at CIN assessment (excluding looked after children)_Number</v>
      </c>
      <c r="B3709" s="31" t="s">
        <v>464</v>
      </c>
      <c r="C3709" s="31" t="s">
        <v>465</v>
      </c>
      <c r="D3709" s="31" t="s">
        <v>474</v>
      </c>
      <c r="E3709" s="31" t="s">
        <v>475</v>
      </c>
      <c r="F3709" s="31" t="s">
        <v>131</v>
      </c>
      <c r="G3709" s="31" t="s">
        <v>139</v>
      </c>
      <c r="H3709" s="31" t="s">
        <v>743</v>
      </c>
      <c r="I3709" s="31">
        <v>156</v>
      </c>
      <c r="J3709" s="31">
        <v>18051</v>
      </c>
      <c r="K3709" s="31">
        <v>8.6421804886155904</v>
      </c>
      <c r="L3709" s="31" t="s">
        <v>1594</v>
      </c>
      <c r="M3709" s="31">
        <f t="shared" si="146"/>
        <v>8.6421804886155904</v>
      </c>
      <c r="N3709" s="31">
        <f t="shared" si="144"/>
        <v>0</v>
      </c>
    </row>
    <row r="3710" spans="1:14" x14ac:dyDescent="0.45">
      <c r="A3710" s="31" t="str">
        <f t="shared" si="145"/>
        <v>E08000001_CIN episodes for children aged 0-4 at 31st March 2019 with neglect identified as a factor at CIN assessment (excluding looked after children)_Number</v>
      </c>
      <c r="B3710" s="31" t="s">
        <v>252</v>
      </c>
      <c r="C3710" s="31" t="s">
        <v>253</v>
      </c>
      <c r="D3710" s="31" t="s">
        <v>474</v>
      </c>
      <c r="E3710" s="31" t="s">
        <v>475</v>
      </c>
      <c r="F3710" s="31" t="s">
        <v>131</v>
      </c>
      <c r="G3710" s="31" t="s">
        <v>139</v>
      </c>
      <c r="H3710" s="31" t="s">
        <v>743</v>
      </c>
      <c r="I3710" s="31">
        <v>143</v>
      </c>
      <c r="J3710" s="31">
        <v>19294</v>
      </c>
      <c r="K3710" s="31">
        <v>7.4116305587229201</v>
      </c>
      <c r="L3710" s="31" t="s">
        <v>1660</v>
      </c>
      <c r="M3710" s="31">
        <f t="shared" si="146"/>
        <v>7.4116305587229201</v>
      </c>
      <c r="N3710" s="31">
        <f t="shared" si="144"/>
        <v>0</v>
      </c>
    </row>
    <row r="3711" spans="1:14" x14ac:dyDescent="0.45">
      <c r="A3711" s="31" t="str">
        <f t="shared" si="145"/>
        <v>E08000002_CIN episodes for children aged 0-4 at 31st March 2019 with neglect identified as a factor at CIN assessment (excluding looked after children)_Number</v>
      </c>
      <c r="B3711" s="31" t="s">
        <v>271</v>
      </c>
      <c r="C3711" s="31" t="s">
        <v>272</v>
      </c>
      <c r="D3711" s="31" t="s">
        <v>474</v>
      </c>
      <c r="E3711" s="31" t="s">
        <v>475</v>
      </c>
      <c r="F3711" s="31" t="s">
        <v>131</v>
      </c>
      <c r="G3711" s="31" t="s">
        <v>139</v>
      </c>
      <c r="H3711" s="31" t="s">
        <v>743</v>
      </c>
      <c r="I3711" s="31">
        <v>77</v>
      </c>
      <c r="J3711" s="31">
        <v>11819</v>
      </c>
      <c r="K3711" s="31">
        <v>6.5149335815212801</v>
      </c>
      <c r="L3711" s="31" t="s">
        <v>1599</v>
      </c>
      <c r="M3711" s="31">
        <f t="shared" si="146"/>
        <v>6.5149335815212801</v>
      </c>
      <c r="N3711" s="31">
        <f t="shared" si="144"/>
        <v>0</v>
      </c>
    </row>
    <row r="3712" spans="1:14" x14ac:dyDescent="0.45">
      <c r="A3712" s="31" t="str">
        <f t="shared" si="145"/>
        <v>E08000003_CIN episodes for children aged 0-4 at 31st March 2019 with neglect identified as a factor at CIN assessment (excluding looked after children)_Number</v>
      </c>
      <c r="B3712" s="31" t="s">
        <v>349</v>
      </c>
      <c r="C3712" s="31" t="s">
        <v>350</v>
      </c>
      <c r="D3712" s="31" t="s">
        <v>474</v>
      </c>
      <c r="E3712" s="31" t="s">
        <v>475</v>
      </c>
      <c r="F3712" s="31" t="s">
        <v>131</v>
      </c>
      <c r="G3712" s="31" t="s">
        <v>139</v>
      </c>
      <c r="H3712" s="31" t="s">
        <v>743</v>
      </c>
      <c r="I3712" s="31">
        <v>334</v>
      </c>
      <c r="J3712" s="31">
        <v>37768</v>
      </c>
      <c r="K3712" s="31">
        <v>8.8434653675068802</v>
      </c>
      <c r="L3712" s="31" t="s">
        <v>1486</v>
      </c>
      <c r="M3712" s="31">
        <f t="shared" si="146"/>
        <v>8.8434653675068802</v>
      </c>
      <c r="N3712" s="31">
        <f t="shared" si="144"/>
        <v>0</v>
      </c>
    </row>
    <row r="3713" spans="1:14" x14ac:dyDescent="0.45">
      <c r="A3713" s="31" t="str">
        <f t="shared" si="145"/>
        <v>E08000004_CIN episodes for children aged 0-4 at 31st March 2019 with neglect identified as a factor at CIN assessment (excluding looked after children)_Number</v>
      </c>
      <c r="B3713" s="31" t="s">
        <v>375</v>
      </c>
      <c r="C3713" s="31" t="s">
        <v>376</v>
      </c>
      <c r="D3713" s="31" t="s">
        <v>474</v>
      </c>
      <c r="E3713" s="31" t="s">
        <v>475</v>
      </c>
      <c r="F3713" s="31" t="s">
        <v>131</v>
      </c>
      <c r="G3713" s="31" t="s">
        <v>139</v>
      </c>
      <c r="H3713" s="31" t="s">
        <v>743</v>
      </c>
      <c r="I3713" s="31">
        <v>95</v>
      </c>
      <c r="J3713" s="31">
        <v>16792</v>
      </c>
      <c r="K3713" s="31">
        <v>5.6574559313958996</v>
      </c>
      <c r="L3713" s="31" t="s">
        <v>1600</v>
      </c>
      <c r="M3713" s="31">
        <f t="shared" si="146"/>
        <v>5.6574559313958996</v>
      </c>
      <c r="N3713" s="31">
        <f t="shared" si="144"/>
        <v>0</v>
      </c>
    </row>
    <row r="3714" spans="1:14" x14ac:dyDescent="0.45">
      <c r="A3714" s="31" t="str">
        <f t="shared" si="145"/>
        <v>E08000005_CIN episodes for children aged 0-4 at 31st March 2019 with neglect identified as a factor at CIN assessment (excluding looked after children)_Number</v>
      </c>
      <c r="B3714" s="31" t="s">
        <v>391</v>
      </c>
      <c r="C3714" s="31" t="s">
        <v>392</v>
      </c>
      <c r="D3714" s="31" t="s">
        <v>474</v>
      </c>
      <c r="E3714" s="31" t="s">
        <v>475</v>
      </c>
      <c r="F3714" s="31" t="s">
        <v>131</v>
      </c>
      <c r="G3714" s="31" t="s">
        <v>139</v>
      </c>
      <c r="H3714" s="31" t="s">
        <v>743</v>
      </c>
      <c r="I3714" s="31">
        <v>129</v>
      </c>
      <c r="J3714" s="31">
        <v>15123</v>
      </c>
      <c r="K3714" s="31">
        <v>8.5300535608014307</v>
      </c>
      <c r="L3714" s="31" t="s">
        <v>1566</v>
      </c>
      <c r="M3714" s="31">
        <f t="shared" si="146"/>
        <v>8.5300535608014307</v>
      </c>
      <c r="N3714" s="31">
        <f t="shared" si="144"/>
        <v>0</v>
      </c>
    </row>
    <row r="3715" spans="1:14" x14ac:dyDescent="0.45">
      <c r="A3715" s="31" t="str">
        <f t="shared" si="145"/>
        <v>E08000006_CIN episodes for children aged 0-4 at 31st March 2019 with neglect identified as a factor at CIN assessment (excluding looked after children)_Number</v>
      </c>
      <c r="B3715" s="31" t="s">
        <v>395</v>
      </c>
      <c r="C3715" s="31" t="s">
        <v>396</v>
      </c>
      <c r="D3715" s="31" t="s">
        <v>474</v>
      </c>
      <c r="E3715" s="31" t="s">
        <v>475</v>
      </c>
      <c r="F3715" s="31" t="s">
        <v>131</v>
      </c>
      <c r="G3715" s="31" t="s">
        <v>139</v>
      </c>
      <c r="H3715" s="31" t="s">
        <v>743</v>
      </c>
      <c r="I3715" s="31">
        <v>142</v>
      </c>
      <c r="J3715" s="31">
        <v>17614</v>
      </c>
      <c r="K3715" s="31">
        <v>8.0617690473486991</v>
      </c>
      <c r="L3715" s="31" t="s">
        <v>1638</v>
      </c>
      <c r="M3715" s="31">
        <f t="shared" si="146"/>
        <v>8.0617690473486991</v>
      </c>
      <c r="N3715" s="31">
        <f t="shared" ref="N3715:N3778" si="147">IF(OR(C3715="City of London",C3715="Isles of Scilly"),1,0)</f>
        <v>0</v>
      </c>
    </row>
    <row r="3716" spans="1:14" x14ac:dyDescent="0.45">
      <c r="A3716" s="31" t="str">
        <f t="shared" si="145"/>
        <v>E08000007_CIN episodes for children aged 0-4 at 31st March 2019 with neglect identified as a factor at CIN assessment (excluding looked after children)_Number</v>
      </c>
      <c r="B3716" s="31" t="s">
        <v>420</v>
      </c>
      <c r="C3716" s="31" t="s">
        <v>421</v>
      </c>
      <c r="D3716" s="31" t="s">
        <v>474</v>
      </c>
      <c r="E3716" s="31" t="s">
        <v>475</v>
      </c>
      <c r="F3716" s="31" t="s">
        <v>131</v>
      </c>
      <c r="G3716" s="31" t="s">
        <v>139</v>
      </c>
      <c r="H3716" s="31" t="s">
        <v>743</v>
      </c>
      <c r="I3716" s="31">
        <v>95</v>
      </c>
      <c r="J3716" s="31">
        <v>17631</v>
      </c>
      <c r="K3716" s="31">
        <v>5.3882366286654202</v>
      </c>
      <c r="L3716" s="31" t="s">
        <v>1603</v>
      </c>
      <c r="M3716" s="31">
        <f t="shared" si="146"/>
        <v>5.3882366286654202</v>
      </c>
      <c r="N3716" s="31">
        <f t="shared" si="147"/>
        <v>0</v>
      </c>
    </row>
    <row r="3717" spans="1:14" x14ac:dyDescent="0.45">
      <c r="A3717" s="31" t="str">
        <f t="shared" si="145"/>
        <v>E08000008_CIN episodes for children aged 0-4 at 31st March 2019 with neglect identified as a factor at CIN assessment (excluding looked after children)_Number</v>
      </c>
      <c r="B3717" s="31" t="s">
        <v>436</v>
      </c>
      <c r="C3717" s="31" t="s">
        <v>437</v>
      </c>
      <c r="D3717" s="31" t="s">
        <v>474</v>
      </c>
      <c r="E3717" s="31" t="s">
        <v>475</v>
      </c>
      <c r="F3717" s="31" t="s">
        <v>131</v>
      </c>
      <c r="G3717" s="31" t="s">
        <v>139</v>
      </c>
      <c r="H3717" s="31" t="s">
        <v>743</v>
      </c>
      <c r="I3717" s="31">
        <v>108</v>
      </c>
      <c r="J3717" s="31">
        <v>14500</v>
      </c>
      <c r="K3717" s="31">
        <v>7.4482758620689697</v>
      </c>
      <c r="L3717" s="31" t="s">
        <v>1660</v>
      </c>
      <c r="M3717" s="31">
        <f t="shared" si="146"/>
        <v>7.4482758620689697</v>
      </c>
      <c r="N3717" s="31">
        <f t="shared" si="147"/>
        <v>0</v>
      </c>
    </row>
    <row r="3718" spans="1:14" x14ac:dyDescent="0.45">
      <c r="A3718" s="31" t="str">
        <f t="shared" si="145"/>
        <v>E08000009_CIN episodes for children aged 0-4 at 31st March 2019 with neglect identified as a factor at CIN assessment (excluding looked after children)_Number</v>
      </c>
      <c r="B3718" s="31" t="s">
        <v>442</v>
      </c>
      <c r="C3718" s="31" t="s">
        <v>443</v>
      </c>
      <c r="D3718" s="31" t="s">
        <v>474</v>
      </c>
      <c r="E3718" s="31" t="s">
        <v>475</v>
      </c>
      <c r="F3718" s="31" t="s">
        <v>131</v>
      </c>
      <c r="G3718" s="31" t="s">
        <v>139</v>
      </c>
      <c r="H3718" s="31" t="s">
        <v>743</v>
      </c>
      <c r="I3718" s="31">
        <v>39</v>
      </c>
      <c r="J3718" s="31">
        <v>14701</v>
      </c>
      <c r="K3718" s="31">
        <v>2.6528807564111299</v>
      </c>
      <c r="L3718" s="31" t="s">
        <v>1631</v>
      </c>
      <c r="M3718" s="31">
        <f t="shared" si="146"/>
        <v>2.6528807564111299</v>
      </c>
      <c r="N3718" s="31">
        <f t="shared" si="147"/>
        <v>0</v>
      </c>
    </row>
    <row r="3719" spans="1:14" x14ac:dyDescent="0.45">
      <c r="A3719" s="31" t="str">
        <f t="shared" si="145"/>
        <v>E08000010_CIN episodes for children aged 0-4 at 31st March 2019 with neglect identified as a factor at CIN assessment (excluding looked after children)_Number</v>
      </c>
      <c r="B3719" s="31" t="s">
        <v>460</v>
      </c>
      <c r="C3719" s="31" t="s">
        <v>461</v>
      </c>
      <c r="D3719" s="31" t="s">
        <v>474</v>
      </c>
      <c r="E3719" s="31" t="s">
        <v>475</v>
      </c>
      <c r="F3719" s="31" t="s">
        <v>131</v>
      </c>
      <c r="G3719" s="31" t="s">
        <v>139</v>
      </c>
      <c r="H3719" s="31" t="s">
        <v>743</v>
      </c>
      <c r="I3719" s="31">
        <v>166</v>
      </c>
      <c r="J3719" s="31">
        <v>18450</v>
      </c>
      <c r="K3719" s="31">
        <v>8.9972899728997309</v>
      </c>
      <c r="L3719" s="31" t="s">
        <v>1637</v>
      </c>
      <c r="M3719" s="31">
        <f t="shared" si="146"/>
        <v>8.9972899728997309</v>
      </c>
      <c r="N3719" s="31">
        <f t="shared" si="147"/>
        <v>0</v>
      </c>
    </row>
    <row r="3720" spans="1:14" x14ac:dyDescent="0.45">
      <c r="A3720" s="31" t="str">
        <f t="shared" si="145"/>
        <v>E08000016_CIN episodes for children aged 0-4 at 31st March 2019 with neglect identified as a factor at CIN assessment (excluding looked after children)_Number</v>
      </c>
      <c r="B3720" s="31" t="s">
        <v>236</v>
      </c>
      <c r="C3720" s="31" t="s">
        <v>237</v>
      </c>
      <c r="D3720" s="31" t="s">
        <v>474</v>
      </c>
      <c r="E3720" s="31" t="s">
        <v>475</v>
      </c>
      <c r="F3720" s="31" t="s">
        <v>131</v>
      </c>
      <c r="G3720" s="31" t="s">
        <v>139</v>
      </c>
      <c r="H3720" s="31" t="s">
        <v>743</v>
      </c>
      <c r="I3720" s="31">
        <v>132</v>
      </c>
      <c r="J3720" s="31">
        <v>14227</v>
      </c>
      <c r="K3720" s="31">
        <v>9.2781331271526</v>
      </c>
      <c r="L3720" s="31" t="s">
        <v>1645</v>
      </c>
      <c r="M3720" s="31">
        <f t="shared" si="146"/>
        <v>9.2781331271526</v>
      </c>
      <c r="N3720" s="31">
        <f t="shared" si="147"/>
        <v>0</v>
      </c>
    </row>
    <row r="3721" spans="1:14" x14ac:dyDescent="0.45">
      <c r="A3721" s="31" t="str">
        <f t="shared" si="145"/>
        <v>E08000017_CIN episodes for children aged 0-4 at 31st March 2019 with neglect identified as a factor at CIN assessment (excluding looked after children)_Number</v>
      </c>
      <c r="B3721" s="31" t="s">
        <v>293</v>
      </c>
      <c r="C3721" s="31" t="s">
        <v>294</v>
      </c>
      <c r="D3721" s="31" t="s">
        <v>474</v>
      </c>
      <c r="E3721" s="31" t="s">
        <v>475</v>
      </c>
      <c r="F3721" s="31" t="s">
        <v>131</v>
      </c>
      <c r="G3721" s="31" t="s">
        <v>139</v>
      </c>
      <c r="H3721" s="31" t="s">
        <v>743</v>
      </c>
      <c r="I3721" s="31">
        <v>142</v>
      </c>
      <c r="J3721" s="31">
        <v>18267</v>
      </c>
      <c r="K3721" s="31">
        <v>7.7735807740734701</v>
      </c>
      <c r="L3721" s="31" t="s">
        <v>1577</v>
      </c>
      <c r="M3721" s="31">
        <f t="shared" si="146"/>
        <v>7.7735807740734701</v>
      </c>
      <c r="N3721" s="31">
        <f t="shared" si="147"/>
        <v>0</v>
      </c>
    </row>
    <row r="3722" spans="1:14" x14ac:dyDescent="0.45">
      <c r="A3722" s="31" t="str">
        <f t="shared" si="145"/>
        <v>E08000018_CIN episodes for children aged 0-4 at 31st March 2019 with neglect identified as a factor at CIN assessment (excluding looked after children)_Number</v>
      </c>
      <c r="B3722" s="31" t="s">
        <v>393</v>
      </c>
      <c r="C3722" s="31" t="s">
        <v>394</v>
      </c>
      <c r="D3722" s="31" t="s">
        <v>474</v>
      </c>
      <c r="E3722" s="31" t="s">
        <v>475</v>
      </c>
      <c r="F3722" s="31" t="s">
        <v>131</v>
      </c>
      <c r="G3722" s="31" t="s">
        <v>139</v>
      </c>
      <c r="H3722" s="31" t="s">
        <v>743</v>
      </c>
      <c r="I3722" s="31">
        <v>213</v>
      </c>
      <c r="J3722" s="31">
        <v>15832</v>
      </c>
      <c r="K3722" s="31">
        <v>13.453764527539199</v>
      </c>
      <c r="L3722" s="31" t="s">
        <v>1541</v>
      </c>
      <c r="M3722" s="31">
        <f t="shared" si="146"/>
        <v>13.453764527539199</v>
      </c>
      <c r="N3722" s="31">
        <f t="shared" si="147"/>
        <v>0</v>
      </c>
    </row>
    <row r="3723" spans="1:14" x14ac:dyDescent="0.45">
      <c r="A3723" s="31" t="str">
        <f t="shared" ref="A3723:A3786" si="148">CONCATENATE(B3723,"_",G3723,"_",H3723)</f>
        <v>E08000019_CIN episodes for children aged 0-4 at 31st March 2019 with neglect identified as a factor at CIN assessment (excluding looked after children)_Number</v>
      </c>
      <c r="B3723" s="31" t="s">
        <v>401</v>
      </c>
      <c r="C3723" s="31" t="s">
        <v>402</v>
      </c>
      <c r="D3723" s="31" t="s">
        <v>474</v>
      </c>
      <c r="E3723" s="31" t="s">
        <v>475</v>
      </c>
      <c r="F3723" s="31" t="s">
        <v>131</v>
      </c>
      <c r="G3723" s="31" t="s">
        <v>139</v>
      </c>
      <c r="H3723" s="31" t="s">
        <v>743</v>
      </c>
      <c r="I3723" s="31">
        <v>187</v>
      </c>
      <c r="J3723" s="31">
        <v>32700</v>
      </c>
      <c r="K3723" s="31">
        <v>5.7186544342507704</v>
      </c>
      <c r="L3723" s="31" t="s">
        <v>1600</v>
      </c>
      <c r="M3723" s="31">
        <f t="shared" si="146"/>
        <v>5.7186544342507704</v>
      </c>
      <c r="N3723" s="31">
        <f t="shared" si="147"/>
        <v>0</v>
      </c>
    </row>
    <row r="3724" spans="1:14" x14ac:dyDescent="0.45">
      <c r="A3724" s="31" t="str">
        <f t="shared" si="148"/>
        <v>E08000032_CIN episodes for children aged 0-4 at 31st March 2019 with neglect identified as a factor at CIN assessment (excluding looked after children)_Number</v>
      </c>
      <c r="B3724" s="31" t="s">
        <v>259</v>
      </c>
      <c r="C3724" s="31" t="s">
        <v>260</v>
      </c>
      <c r="D3724" s="31" t="s">
        <v>474</v>
      </c>
      <c r="E3724" s="31" t="s">
        <v>475</v>
      </c>
      <c r="F3724" s="31" t="s">
        <v>131</v>
      </c>
      <c r="G3724" s="31" t="s">
        <v>139</v>
      </c>
      <c r="H3724" s="31" t="s">
        <v>743</v>
      </c>
      <c r="I3724" s="31">
        <v>183</v>
      </c>
      <c r="J3724" s="31">
        <v>39705</v>
      </c>
      <c r="K3724" s="31">
        <v>4.6089913109180198</v>
      </c>
      <c r="L3724" s="31" t="s">
        <v>1652</v>
      </c>
      <c r="M3724" s="31">
        <f t="shared" ref="M3724:M3787" si="149">K3724</f>
        <v>4.6089913109180198</v>
      </c>
      <c r="N3724" s="31">
        <f t="shared" si="147"/>
        <v>0</v>
      </c>
    </row>
    <row r="3725" spans="1:14" x14ac:dyDescent="0.45">
      <c r="A3725" s="31" t="str">
        <f t="shared" si="148"/>
        <v>E08000033_CIN episodes for children aged 0-4 at 31st March 2019 with neglect identified as a factor at CIN assessment (excluding looked after children)_Number</v>
      </c>
      <c r="B3725" s="31" t="s">
        <v>273</v>
      </c>
      <c r="C3725" s="31" t="s">
        <v>274</v>
      </c>
      <c r="D3725" s="31" t="s">
        <v>474</v>
      </c>
      <c r="E3725" s="31" t="s">
        <v>475</v>
      </c>
      <c r="F3725" s="31" t="s">
        <v>131</v>
      </c>
      <c r="G3725" s="31" t="s">
        <v>139</v>
      </c>
      <c r="H3725" s="31" t="s">
        <v>743</v>
      </c>
      <c r="I3725" s="31">
        <v>201</v>
      </c>
      <c r="J3725" s="31">
        <v>12448</v>
      </c>
      <c r="K3725" s="31">
        <v>16.147172236503899</v>
      </c>
      <c r="L3725" s="31" t="s">
        <v>1661</v>
      </c>
      <c r="M3725" s="31">
        <f t="shared" si="149"/>
        <v>16.147172236503899</v>
      </c>
      <c r="N3725" s="31">
        <f t="shared" si="147"/>
        <v>0</v>
      </c>
    </row>
    <row r="3726" spans="1:14" x14ac:dyDescent="0.45">
      <c r="A3726" s="31" t="str">
        <f t="shared" si="148"/>
        <v>E08000034_CIN episodes for children aged 0-4 at 31st March 2019 with neglect identified as a factor at CIN assessment (excluding looked after children)_Number</v>
      </c>
      <c r="B3726" s="31" t="s">
        <v>331</v>
      </c>
      <c r="C3726" s="31" t="s">
        <v>332</v>
      </c>
      <c r="D3726" s="31" t="s">
        <v>474</v>
      </c>
      <c r="E3726" s="31" t="s">
        <v>475</v>
      </c>
      <c r="F3726" s="31" t="s">
        <v>131</v>
      </c>
      <c r="G3726" s="31" t="s">
        <v>139</v>
      </c>
      <c r="H3726" s="31" t="s">
        <v>743</v>
      </c>
      <c r="I3726" s="31">
        <v>105</v>
      </c>
      <c r="J3726" s="31">
        <v>27446</v>
      </c>
      <c r="K3726" s="31">
        <v>3.8256940902135099</v>
      </c>
      <c r="L3726" s="31" t="s">
        <v>1662</v>
      </c>
      <c r="M3726" s="31">
        <f t="shared" si="149"/>
        <v>3.8256940902135099</v>
      </c>
      <c r="N3726" s="31">
        <f t="shared" si="147"/>
        <v>0</v>
      </c>
    </row>
    <row r="3727" spans="1:14" x14ac:dyDescent="0.45">
      <c r="A3727" s="31" t="str">
        <f t="shared" si="148"/>
        <v>E08000035_CIN episodes for children aged 0-4 at 31st March 2019 with neglect identified as a factor at CIN assessment (excluding looked after children)_Number</v>
      </c>
      <c r="B3727" s="31" t="s">
        <v>339</v>
      </c>
      <c r="C3727" s="31" t="s">
        <v>340</v>
      </c>
      <c r="D3727" s="31" t="s">
        <v>474</v>
      </c>
      <c r="E3727" s="31" t="s">
        <v>475</v>
      </c>
      <c r="F3727" s="31" t="s">
        <v>131</v>
      </c>
      <c r="G3727" s="31" t="s">
        <v>139</v>
      </c>
      <c r="H3727" s="31" t="s">
        <v>743</v>
      </c>
      <c r="I3727" s="31">
        <v>437</v>
      </c>
      <c r="J3727" s="31">
        <v>50495</v>
      </c>
      <c r="K3727" s="31">
        <v>8.6543222101198207</v>
      </c>
      <c r="L3727" s="31" t="s">
        <v>1539</v>
      </c>
      <c r="M3727" s="31">
        <f t="shared" si="149"/>
        <v>8.6543222101198207</v>
      </c>
      <c r="N3727" s="31">
        <f t="shared" si="147"/>
        <v>0</v>
      </c>
    </row>
    <row r="3728" spans="1:14" x14ac:dyDescent="0.45">
      <c r="A3728" s="31" t="str">
        <f t="shared" si="148"/>
        <v>E08000036_CIN episodes for children aged 0-4 at 31st March 2019 with neglect identified as a factor at CIN assessment (excluding looked after children)_Number</v>
      </c>
      <c r="B3728" s="31" t="s">
        <v>444</v>
      </c>
      <c r="C3728" s="31" t="s">
        <v>445</v>
      </c>
      <c r="D3728" s="31" t="s">
        <v>474</v>
      </c>
      <c r="E3728" s="31" t="s">
        <v>475</v>
      </c>
      <c r="F3728" s="31" t="s">
        <v>131</v>
      </c>
      <c r="G3728" s="31" t="s">
        <v>139</v>
      </c>
      <c r="H3728" s="31" t="s">
        <v>743</v>
      </c>
      <c r="I3728" s="31">
        <v>292</v>
      </c>
      <c r="J3728" s="31">
        <v>21149</v>
      </c>
      <c r="K3728" s="31">
        <v>13.806799375857</v>
      </c>
      <c r="L3728" s="31" t="s">
        <v>1482</v>
      </c>
      <c r="M3728" s="31">
        <f t="shared" si="149"/>
        <v>13.806799375857</v>
      </c>
      <c r="N3728" s="31">
        <f t="shared" si="147"/>
        <v>0</v>
      </c>
    </row>
    <row r="3729" spans="1:14" x14ac:dyDescent="0.45">
      <c r="A3729" s="31" t="str">
        <f t="shared" si="148"/>
        <v>E08000020_CIN episodes for children aged 0-4 at 31st March 2019 with neglect identified as a factor at CIN assessment (excluding looked after children)_Number</v>
      </c>
      <c r="B3729" s="31" t="s">
        <v>305</v>
      </c>
      <c r="C3729" s="31" t="s">
        <v>306</v>
      </c>
      <c r="D3729" s="31" t="s">
        <v>474</v>
      </c>
      <c r="E3729" s="31" t="s">
        <v>475</v>
      </c>
      <c r="F3729" s="31" t="s">
        <v>131</v>
      </c>
      <c r="G3729" s="31" t="s">
        <v>139</v>
      </c>
      <c r="H3729" s="31" t="s">
        <v>743</v>
      </c>
      <c r="I3729" s="31">
        <v>97</v>
      </c>
      <c r="J3729" s="31">
        <v>10857</v>
      </c>
      <c r="K3729" s="31">
        <v>8.9343280832642495</v>
      </c>
      <c r="L3729" s="31" t="s">
        <v>1633</v>
      </c>
      <c r="M3729" s="31">
        <f t="shared" si="149"/>
        <v>8.9343280832642495</v>
      </c>
      <c r="N3729" s="31">
        <f t="shared" si="147"/>
        <v>0</v>
      </c>
    </row>
    <row r="3730" spans="1:14" x14ac:dyDescent="0.45">
      <c r="A3730" s="31" t="str">
        <f t="shared" si="148"/>
        <v>E08000021_CIN episodes for children aged 0-4 at 31st March 2019 with neglect identified as a factor at CIN assessment (excluding looked after children)_Number</v>
      </c>
      <c r="B3730" s="31" t="s">
        <v>357</v>
      </c>
      <c r="C3730" s="31" t="s">
        <v>358</v>
      </c>
      <c r="D3730" s="31" t="s">
        <v>474</v>
      </c>
      <c r="E3730" s="31" t="s">
        <v>475</v>
      </c>
      <c r="F3730" s="31" t="s">
        <v>131</v>
      </c>
      <c r="G3730" s="31" t="s">
        <v>139</v>
      </c>
      <c r="H3730" s="31" t="s">
        <v>743</v>
      </c>
      <c r="I3730" s="31">
        <v>297</v>
      </c>
      <c r="J3730" s="31">
        <v>16630</v>
      </c>
      <c r="K3730" s="31">
        <v>17.859290438965701</v>
      </c>
      <c r="L3730" s="31" t="s">
        <v>1498</v>
      </c>
      <c r="M3730" s="31">
        <f t="shared" si="149"/>
        <v>17.859290438965701</v>
      </c>
      <c r="N3730" s="31">
        <f t="shared" si="147"/>
        <v>0</v>
      </c>
    </row>
    <row r="3731" spans="1:14" x14ac:dyDescent="0.45">
      <c r="A3731" s="31" t="str">
        <f t="shared" si="148"/>
        <v>E08000022_CIN episodes for children aged 0-4 at 31st March 2019 with neglect identified as a factor at CIN assessment (excluding looked after children)_Number</v>
      </c>
      <c r="B3731" s="31" t="s">
        <v>524</v>
      </c>
      <c r="C3731" s="31" t="s">
        <v>525</v>
      </c>
      <c r="D3731" s="31" t="s">
        <v>474</v>
      </c>
      <c r="E3731" s="31" t="s">
        <v>475</v>
      </c>
      <c r="F3731" s="31" t="s">
        <v>131</v>
      </c>
      <c r="G3731" s="31" t="s">
        <v>139</v>
      </c>
      <c r="H3731" s="31" t="s">
        <v>743</v>
      </c>
      <c r="I3731" s="31">
        <v>46</v>
      </c>
      <c r="J3731" s="31">
        <v>11471</v>
      </c>
      <c r="K3731" s="31">
        <v>4.0101124575015303</v>
      </c>
      <c r="L3731" s="31" t="s">
        <v>1625</v>
      </c>
      <c r="M3731" s="31">
        <f t="shared" si="149"/>
        <v>4.0101124575015303</v>
      </c>
      <c r="N3731" s="31">
        <f t="shared" si="147"/>
        <v>0</v>
      </c>
    </row>
    <row r="3732" spans="1:14" x14ac:dyDescent="0.45">
      <c r="A3732" s="31" t="str">
        <f t="shared" si="148"/>
        <v>E08000023_CIN episodes for children aged 0-4 at 31st March 2019 with neglect identified as a factor at CIN assessment (excluding looked after children)_Number</v>
      </c>
      <c r="B3732" s="31" t="s">
        <v>410</v>
      </c>
      <c r="C3732" s="31" t="s">
        <v>411</v>
      </c>
      <c r="D3732" s="31" t="s">
        <v>474</v>
      </c>
      <c r="E3732" s="31" t="s">
        <v>475</v>
      </c>
      <c r="F3732" s="31" t="s">
        <v>131</v>
      </c>
      <c r="G3732" s="31" t="s">
        <v>139</v>
      </c>
      <c r="H3732" s="31" t="s">
        <v>743</v>
      </c>
      <c r="I3732" s="31">
        <v>85</v>
      </c>
      <c r="J3732" s="31">
        <v>8359</v>
      </c>
      <c r="K3732" s="31">
        <v>10.1686804641704</v>
      </c>
      <c r="L3732" s="31" t="s">
        <v>1663</v>
      </c>
      <c r="M3732" s="31">
        <f t="shared" si="149"/>
        <v>10.1686804641704</v>
      </c>
      <c r="N3732" s="31">
        <f t="shared" si="147"/>
        <v>0</v>
      </c>
    </row>
    <row r="3733" spans="1:14" x14ac:dyDescent="0.45">
      <c r="A3733" s="31" t="str">
        <f t="shared" si="148"/>
        <v>E08000024_CIN episodes for children aged 0-4 at 31st March 2019 with neglect identified as a factor at CIN assessment (excluding looked after children)_Number</v>
      </c>
      <c r="B3733" s="31" t="s">
        <v>428</v>
      </c>
      <c r="C3733" s="31" t="s">
        <v>429</v>
      </c>
      <c r="D3733" s="31" t="s">
        <v>474</v>
      </c>
      <c r="E3733" s="31" t="s">
        <v>475</v>
      </c>
      <c r="F3733" s="31" t="s">
        <v>131</v>
      </c>
      <c r="G3733" s="31" t="s">
        <v>139</v>
      </c>
      <c r="H3733" s="31" t="s">
        <v>743</v>
      </c>
      <c r="I3733" s="31">
        <v>154</v>
      </c>
      <c r="J3733" s="31">
        <v>14954</v>
      </c>
      <c r="K3733" s="31">
        <v>10.298247960411899</v>
      </c>
      <c r="L3733" s="31" t="s">
        <v>1491</v>
      </c>
      <c r="M3733" s="31">
        <f t="shared" si="149"/>
        <v>10.298247960411899</v>
      </c>
      <c r="N3733" s="31">
        <f t="shared" si="147"/>
        <v>0</v>
      </c>
    </row>
    <row r="3734" spans="1:14" x14ac:dyDescent="0.45">
      <c r="A3734" s="31" t="str">
        <f t="shared" si="148"/>
        <v>E06000053_CIN episodes for children aged 0-4 at 31st March 2019 with neglect identified as a factor at CIN assessment (excluding looked after children)_Number</v>
      </c>
      <c r="B3734" s="31" t="s">
        <v>550</v>
      </c>
      <c r="C3734" s="31" t="s">
        <v>551</v>
      </c>
      <c r="D3734" s="31" t="s">
        <v>474</v>
      </c>
      <c r="E3734" s="31" t="s">
        <v>475</v>
      </c>
      <c r="F3734" s="31" t="s">
        <v>131</v>
      </c>
      <c r="G3734" s="31" t="s">
        <v>139</v>
      </c>
      <c r="H3734" s="31" t="s">
        <v>743</v>
      </c>
      <c r="I3734" s="31">
        <v>0</v>
      </c>
      <c r="J3734" s="31">
        <v>101</v>
      </c>
      <c r="K3734" s="31">
        <v>0</v>
      </c>
      <c r="L3734" s="31" t="s">
        <v>1520</v>
      </c>
      <c r="M3734" s="31">
        <f t="shared" si="149"/>
        <v>0</v>
      </c>
      <c r="N3734" s="31">
        <f t="shared" si="147"/>
        <v>1</v>
      </c>
    </row>
    <row r="3735" spans="1:14" x14ac:dyDescent="0.45">
      <c r="A3735" s="31" t="str">
        <f t="shared" si="148"/>
        <v>E06000022_CIN episodes for children aged 0-4 at 31st March 2019 with neglect identified as a factor at CIN assessment (excluding looked after children)_Number</v>
      </c>
      <c r="B3735" s="31" t="s">
        <v>238</v>
      </c>
      <c r="C3735" s="31" t="s">
        <v>239</v>
      </c>
      <c r="D3735" s="31" t="s">
        <v>474</v>
      </c>
      <c r="E3735" s="31" t="s">
        <v>475</v>
      </c>
      <c r="F3735" s="31" t="s">
        <v>131</v>
      </c>
      <c r="G3735" s="31" t="s">
        <v>139</v>
      </c>
      <c r="H3735" s="31" t="s">
        <v>743</v>
      </c>
      <c r="I3735" s="31">
        <v>48</v>
      </c>
      <c r="J3735" s="31">
        <v>9426</v>
      </c>
      <c r="K3735" s="31">
        <v>5.0922978994271197</v>
      </c>
      <c r="L3735" s="31" t="s">
        <v>1573</v>
      </c>
      <c r="M3735" s="31">
        <f t="shared" si="149"/>
        <v>5.0922978994271197</v>
      </c>
      <c r="N3735" s="31">
        <f t="shared" si="147"/>
        <v>0</v>
      </c>
    </row>
    <row r="3736" spans="1:14" x14ac:dyDescent="0.45">
      <c r="A3736" s="31" t="str">
        <f t="shared" si="148"/>
        <v>E06000023_CIN episodes for children aged 0-4 at 31st March 2019 with neglect identified as a factor at CIN assessment (excluding looked after children)_Number</v>
      </c>
      <c r="B3736" s="31" t="s">
        <v>265</v>
      </c>
      <c r="C3736" s="31" t="s">
        <v>266</v>
      </c>
      <c r="D3736" s="31" t="s">
        <v>474</v>
      </c>
      <c r="E3736" s="31" t="s">
        <v>475</v>
      </c>
      <c r="F3736" s="31" t="s">
        <v>131</v>
      </c>
      <c r="G3736" s="31" t="s">
        <v>139</v>
      </c>
      <c r="H3736" s="31" t="s">
        <v>743</v>
      </c>
      <c r="I3736" s="31">
        <v>189</v>
      </c>
      <c r="J3736" s="31">
        <v>28994</v>
      </c>
      <c r="K3736" s="31">
        <v>6.5185900531144396</v>
      </c>
      <c r="L3736" s="31" t="s">
        <v>1599</v>
      </c>
      <c r="M3736" s="31">
        <f t="shared" si="149"/>
        <v>6.5185900531144396</v>
      </c>
      <c r="N3736" s="31">
        <f t="shared" si="147"/>
        <v>0</v>
      </c>
    </row>
    <row r="3737" spans="1:14" x14ac:dyDescent="0.45">
      <c r="A3737" s="31" t="str">
        <f t="shared" si="148"/>
        <v>E06000024_CIN episodes for children aged 0-4 at 31st March 2019 with neglect identified as a factor at CIN assessment (excluding looked after children)_Number</v>
      </c>
      <c r="B3737" s="31" t="s">
        <v>367</v>
      </c>
      <c r="C3737" s="31" t="s">
        <v>368</v>
      </c>
      <c r="D3737" s="31" t="s">
        <v>474</v>
      </c>
      <c r="E3737" s="31" t="s">
        <v>475</v>
      </c>
      <c r="F3737" s="31" t="s">
        <v>131</v>
      </c>
      <c r="G3737" s="31" t="s">
        <v>139</v>
      </c>
      <c r="H3737" s="31" t="s">
        <v>743</v>
      </c>
      <c r="I3737" s="31">
        <v>50</v>
      </c>
      <c r="J3737" s="31">
        <v>11491</v>
      </c>
      <c r="K3737" s="31">
        <v>4.35123139848577</v>
      </c>
      <c r="L3737" s="31" t="s">
        <v>1570</v>
      </c>
      <c r="M3737" s="31">
        <f t="shared" si="149"/>
        <v>4.35123139848577</v>
      </c>
      <c r="N3737" s="31">
        <f t="shared" si="147"/>
        <v>0</v>
      </c>
    </row>
    <row r="3738" spans="1:14" x14ac:dyDescent="0.45">
      <c r="A3738" s="31" t="str">
        <f t="shared" si="148"/>
        <v>E06000025_CIN episodes for children aged 0-4 at 31st March 2019 with neglect identified as a factor at CIN assessment (excluding looked after children)_Number</v>
      </c>
      <c r="B3738" s="31" t="s">
        <v>408</v>
      </c>
      <c r="C3738" s="31" t="s">
        <v>409</v>
      </c>
      <c r="D3738" s="31" t="s">
        <v>474</v>
      </c>
      <c r="E3738" s="31" t="s">
        <v>475</v>
      </c>
      <c r="F3738" s="31" t="s">
        <v>131</v>
      </c>
      <c r="G3738" s="31" t="s">
        <v>139</v>
      </c>
      <c r="H3738" s="31" t="s">
        <v>743</v>
      </c>
      <c r="I3738" s="31">
        <v>92</v>
      </c>
      <c r="J3738" s="31">
        <v>16325</v>
      </c>
      <c r="K3738" s="31">
        <v>5.6355283307810096</v>
      </c>
      <c r="L3738" s="31" t="s">
        <v>1629</v>
      </c>
      <c r="M3738" s="31">
        <f t="shared" si="149"/>
        <v>5.6355283307810096</v>
      </c>
      <c r="N3738" s="31">
        <f t="shared" si="147"/>
        <v>0</v>
      </c>
    </row>
    <row r="3739" spans="1:14" x14ac:dyDescent="0.45">
      <c r="A3739" s="31" t="str">
        <f t="shared" si="148"/>
        <v>E06000001_CIN episodes for children aged 0-4 at 31st March 2019 with neglect identified as a factor at CIN assessment (excluding looked after children)_Number</v>
      </c>
      <c r="B3739" s="31" t="s">
        <v>313</v>
      </c>
      <c r="C3739" s="31" t="s">
        <v>314</v>
      </c>
      <c r="D3739" s="31" t="s">
        <v>474</v>
      </c>
      <c r="E3739" s="31" t="s">
        <v>475</v>
      </c>
      <c r="F3739" s="31" t="s">
        <v>131</v>
      </c>
      <c r="G3739" s="31" t="s">
        <v>139</v>
      </c>
      <c r="H3739" s="31" t="s">
        <v>743</v>
      </c>
      <c r="I3739" s="31">
        <v>47</v>
      </c>
      <c r="J3739" s="31">
        <v>5297</v>
      </c>
      <c r="K3739" s="31">
        <v>8.8729469511043995</v>
      </c>
      <c r="L3739" s="31" t="s">
        <v>1633</v>
      </c>
      <c r="M3739" s="31">
        <f t="shared" si="149"/>
        <v>8.8729469511043995</v>
      </c>
      <c r="N3739" s="31">
        <f t="shared" si="147"/>
        <v>0</v>
      </c>
    </row>
    <row r="3740" spans="1:14" x14ac:dyDescent="0.45">
      <c r="A3740" s="31" t="str">
        <f t="shared" si="148"/>
        <v>E06000002_CIN episodes for children aged 0-4 at 31st March 2019 with neglect identified as a factor at CIN assessment (excluding looked after children)_Number</v>
      </c>
      <c r="B3740" s="31" t="s">
        <v>511</v>
      </c>
      <c r="C3740" s="31" t="s">
        <v>725</v>
      </c>
      <c r="D3740" s="31" t="s">
        <v>474</v>
      </c>
      <c r="E3740" s="31" t="s">
        <v>475</v>
      </c>
      <c r="F3740" s="31" t="s">
        <v>131</v>
      </c>
      <c r="G3740" s="31" t="s">
        <v>139</v>
      </c>
      <c r="H3740" s="31" t="s">
        <v>743</v>
      </c>
      <c r="I3740" s="31">
        <v>108</v>
      </c>
      <c r="J3740" s="31">
        <v>9657</v>
      </c>
      <c r="K3740" s="31">
        <v>11.183597390493899</v>
      </c>
      <c r="L3740" s="31" t="s">
        <v>1607</v>
      </c>
      <c r="M3740" s="31">
        <f t="shared" si="149"/>
        <v>11.183597390493899</v>
      </c>
      <c r="N3740" s="31">
        <f t="shared" si="147"/>
        <v>0</v>
      </c>
    </row>
    <row r="3741" spans="1:14" x14ac:dyDescent="0.45">
      <c r="A3741" s="31" t="str">
        <f t="shared" si="148"/>
        <v>E06000003_CIN episodes for children aged 0-4 at 31st March 2019 with neglect identified as a factor at CIN assessment (excluding looked after children)_Number</v>
      </c>
      <c r="B3741" s="31" t="s">
        <v>387</v>
      </c>
      <c r="C3741" s="31" t="s">
        <v>388</v>
      </c>
      <c r="D3741" s="31" t="s">
        <v>474</v>
      </c>
      <c r="E3741" s="31" t="s">
        <v>475</v>
      </c>
      <c r="F3741" s="31" t="s">
        <v>131</v>
      </c>
      <c r="G3741" s="31" t="s">
        <v>139</v>
      </c>
      <c r="H3741" s="31" t="s">
        <v>743</v>
      </c>
      <c r="I3741" s="31">
        <v>99</v>
      </c>
      <c r="J3741" s="31">
        <v>7348</v>
      </c>
      <c r="K3741" s="31">
        <v>13.473053892215599</v>
      </c>
      <c r="L3741" s="31" t="s">
        <v>1541</v>
      </c>
      <c r="M3741" s="31">
        <f t="shared" si="149"/>
        <v>13.473053892215599</v>
      </c>
      <c r="N3741" s="31">
        <f t="shared" si="147"/>
        <v>0</v>
      </c>
    </row>
    <row r="3742" spans="1:14" x14ac:dyDescent="0.45">
      <c r="A3742" s="31" t="str">
        <f t="shared" si="148"/>
        <v>E06000004_CIN episodes for children aged 0-4 at 31st March 2019 with neglect identified as a factor at CIN assessment (excluding looked after children)_Number</v>
      </c>
      <c r="B3742" s="31" t="s">
        <v>422</v>
      </c>
      <c r="C3742" s="31" t="s">
        <v>423</v>
      </c>
      <c r="D3742" s="31" t="s">
        <v>474</v>
      </c>
      <c r="E3742" s="31" t="s">
        <v>475</v>
      </c>
      <c r="F3742" s="31" t="s">
        <v>131</v>
      </c>
      <c r="G3742" s="31" t="s">
        <v>139</v>
      </c>
      <c r="H3742" s="31" t="s">
        <v>743</v>
      </c>
      <c r="I3742" s="31">
        <v>131</v>
      </c>
      <c r="J3742" s="31">
        <v>11648</v>
      </c>
      <c r="K3742" s="31">
        <v>11.246565934065901</v>
      </c>
      <c r="L3742" s="31" t="s">
        <v>1607</v>
      </c>
      <c r="M3742" s="31">
        <f t="shared" si="149"/>
        <v>11.246565934065901</v>
      </c>
      <c r="N3742" s="31">
        <f t="shared" si="147"/>
        <v>0</v>
      </c>
    </row>
    <row r="3743" spans="1:14" x14ac:dyDescent="0.45">
      <c r="A3743" s="31" t="str">
        <f t="shared" si="148"/>
        <v>E06000010_CIN episodes for children aged 0-4 at 31st March 2019 with neglect identified as a factor at CIN assessment (excluding looked after children)_Number</v>
      </c>
      <c r="B3743" s="31" t="s">
        <v>329</v>
      </c>
      <c r="C3743" s="31" t="s">
        <v>330</v>
      </c>
      <c r="D3743" s="31" t="s">
        <v>474</v>
      </c>
      <c r="E3743" s="31" t="s">
        <v>475</v>
      </c>
      <c r="F3743" s="31" t="s">
        <v>131</v>
      </c>
      <c r="G3743" s="31" t="s">
        <v>139</v>
      </c>
      <c r="H3743" s="31" t="s">
        <v>743</v>
      </c>
      <c r="I3743" s="31">
        <v>166</v>
      </c>
      <c r="J3743" s="31">
        <v>17207</v>
      </c>
      <c r="K3743" s="31">
        <v>9.6472365897599808</v>
      </c>
      <c r="L3743" s="31" t="s">
        <v>1642</v>
      </c>
      <c r="M3743" s="31">
        <f t="shared" si="149"/>
        <v>9.6472365897599808</v>
      </c>
      <c r="N3743" s="31">
        <f t="shared" si="147"/>
        <v>0</v>
      </c>
    </row>
    <row r="3744" spans="1:14" x14ac:dyDescent="0.45">
      <c r="A3744" s="31" t="str">
        <f t="shared" si="148"/>
        <v>E06000011_CIN episodes for children aged 0-4 at 31st March 2019 with neglect identified as a factor at CIN assessment (excluding looked after children)_Number</v>
      </c>
      <c r="B3744" s="31" t="s">
        <v>514</v>
      </c>
      <c r="C3744" s="31" t="s">
        <v>594</v>
      </c>
      <c r="D3744" s="31" t="s">
        <v>474</v>
      </c>
      <c r="E3744" s="31" t="s">
        <v>475</v>
      </c>
      <c r="F3744" s="31" t="s">
        <v>131</v>
      </c>
      <c r="G3744" s="31" t="s">
        <v>139</v>
      </c>
      <c r="H3744" s="31" t="s">
        <v>743</v>
      </c>
      <c r="I3744" s="31">
        <v>107</v>
      </c>
      <c r="J3744" s="31">
        <v>15572</v>
      </c>
      <c r="K3744" s="31">
        <v>6.8713074749550502</v>
      </c>
      <c r="L3744" s="31" t="s">
        <v>1646</v>
      </c>
      <c r="M3744" s="31">
        <f t="shared" si="149"/>
        <v>6.8713074749550502</v>
      </c>
      <c r="N3744" s="31">
        <f t="shared" si="147"/>
        <v>0</v>
      </c>
    </row>
    <row r="3745" spans="1:14" x14ac:dyDescent="0.45">
      <c r="A3745" s="31" t="str">
        <f t="shared" si="148"/>
        <v>E06000012_CIN episodes for children aged 0-4 at 31st March 2019 with neglect identified as a factor at CIN assessment (excluding looked after children)_Number</v>
      </c>
      <c r="B3745" s="31" t="s">
        <v>363</v>
      </c>
      <c r="C3745" s="31" t="s">
        <v>364</v>
      </c>
      <c r="D3745" s="31" t="s">
        <v>474</v>
      </c>
      <c r="E3745" s="31" t="s">
        <v>475</v>
      </c>
      <c r="F3745" s="31" t="s">
        <v>131</v>
      </c>
      <c r="G3745" s="31" t="s">
        <v>139</v>
      </c>
      <c r="H3745" s="31" t="s">
        <v>743</v>
      </c>
      <c r="I3745" s="31">
        <v>128</v>
      </c>
      <c r="J3745" s="31">
        <v>9516</v>
      </c>
      <c r="K3745" s="31">
        <v>13.451029844472499</v>
      </c>
      <c r="L3745" s="31" t="s">
        <v>1541</v>
      </c>
      <c r="M3745" s="31">
        <f t="shared" si="149"/>
        <v>13.451029844472499</v>
      </c>
      <c r="N3745" s="31">
        <f t="shared" si="147"/>
        <v>0</v>
      </c>
    </row>
    <row r="3746" spans="1:14" x14ac:dyDescent="0.45">
      <c r="A3746" s="31" t="str">
        <f t="shared" si="148"/>
        <v>E06000013_CIN episodes for children aged 0-4 at 31st March 2019 with neglect identified as a factor at CIN assessment (excluding looked after children)_Number</v>
      </c>
      <c r="B3746" s="31" t="s">
        <v>365</v>
      </c>
      <c r="C3746" s="31" t="s">
        <v>366</v>
      </c>
      <c r="D3746" s="31" t="s">
        <v>474</v>
      </c>
      <c r="E3746" s="31" t="s">
        <v>475</v>
      </c>
      <c r="F3746" s="31" t="s">
        <v>131</v>
      </c>
      <c r="G3746" s="31" t="s">
        <v>139</v>
      </c>
      <c r="H3746" s="31" t="s">
        <v>743</v>
      </c>
      <c r="I3746" s="31">
        <v>108</v>
      </c>
      <c r="J3746" s="31">
        <v>9204</v>
      </c>
      <c r="K3746" s="31">
        <v>11.734028683181201</v>
      </c>
      <c r="L3746" s="31" t="s">
        <v>1514</v>
      </c>
      <c r="M3746" s="31">
        <f t="shared" si="149"/>
        <v>11.734028683181201</v>
      </c>
      <c r="N3746" s="31">
        <f t="shared" si="147"/>
        <v>0</v>
      </c>
    </row>
    <row r="3747" spans="1:14" x14ac:dyDescent="0.45">
      <c r="A3747" s="31" t="str">
        <f t="shared" si="148"/>
        <v>E10000023_CIN episodes for children aged 0-4 at 31st March 2019 with neglect identified as a factor at CIN assessment (excluding looked after children)_Number</v>
      </c>
      <c r="B3747" s="31" t="s">
        <v>369</v>
      </c>
      <c r="C3747" s="31" t="s">
        <v>370</v>
      </c>
      <c r="D3747" s="31" t="s">
        <v>474</v>
      </c>
      <c r="E3747" s="31" t="s">
        <v>475</v>
      </c>
      <c r="F3747" s="31" t="s">
        <v>131</v>
      </c>
      <c r="G3747" s="31" t="s">
        <v>139</v>
      </c>
      <c r="H3747" s="31" t="s">
        <v>743</v>
      </c>
      <c r="I3747" s="31">
        <v>124</v>
      </c>
      <c r="J3747" s="31">
        <v>29706</v>
      </c>
      <c r="K3747" s="31">
        <v>4.1742408940954698</v>
      </c>
      <c r="L3747" s="31" t="s">
        <v>1605</v>
      </c>
      <c r="M3747" s="31">
        <f t="shared" si="149"/>
        <v>4.1742408940954698</v>
      </c>
      <c r="N3747" s="31">
        <f t="shared" si="147"/>
        <v>0</v>
      </c>
    </row>
    <row r="3748" spans="1:14" x14ac:dyDescent="0.45">
      <c r="A3748" s="31" t="str">
        <f t="shared" si="148"/>
        <v>E06000014_CIN episodes for children aged 0-4 at 31st March 2019 with neglect identified as a factor at CIN assessment (excluding looked after children)_Number</v>
      </c>
      <c r="B3748" s="31" t="s">
        <v>472</v>
      </c>
      <c r="C3748" s="31" t="s">
        <v>473</v>
      </c>
      <c r="D3748" s="31" t="s">
        <v>474</v>
      </c>
      <c r="E3748" s="31" t="s">
        <v>475</v>
      </c>
      <c r="F3748" s="31" t="s">
        <v>131</v>
      </c>
      <c r="G3748" s="31" t="s">
        <v>139</v>
      </c>
      <c r="H3748" s="31" t="s">
        <v>743</v>
      </c>
      <c r="I3748" s="31">
        <v>37</v>
      </c>
      <c r="J3748" s="31">
        <v>9822</v>
      </c>
      <c r="K3748" s="31">
        <v>3.76705355324781</v>
      </c>
      <c r="L3748" s="31" t="s">
        <v>1662</v>
      </c>
      <c r="M3748" s="31">
        <f t="shared" si="149"/>
        <v>3.76705355324781</v>
      </c>
      <c r="N3748" s="31">
        <f t="shared" si="147"/>
        <v>0</v>
      </c>
    </row>
    <row r="3749" spans="1:14" x14ac:dyDescent="0.45">
      <c r="A3749" s="31" t="str">
        <f t="shared" si="148"/>
        <v>E06000032_CIN episodes for children aged 0-4 at 31st March 2019 with neglect identified as a factor at CIN assessment (excluding looked after children)_Number</v>
      </c>
      <c r="B3749" s="31" t="s">
        <v>564</v>
      </c>
      <c r="C3749" s="31" t="s">
        <v>724</v>
      </c>
      <c r="D3749" s="31" t="s">
        <v>474</v>
      </c>
      <c r="E3749" s="31" t="s">
        <v>475</v>
      </c>
      <c r="F3749" s="31" t="s">
        <v>131</v>
      </c>
      <c r="G3749" s="31" t="s">
        <v>139</v>
      </c>
      <c r="H3749" s="31" t="s">
        <v>743</v>
      </c>
      <c r="I3749" s="31">
        <v>80</v>
      </c>
      <c r="J3749" s="31">
        <v>17547</v>
      </c>
      <c r="K3749" s="31">
        <v>4.5591839060808104</v>
      </c>
      <c r="L3749" s="31" t="s">
        <v>1652</v>
      </c>
      <c r="M3749" s="31">
        <f t="shared" si="149"/>
        <v>4.5591839060808104</v>
      </c>
      <c r="N3749" s="31">
        <f t="shared" si="147"/>
        <v>0</v>
      </c>
    </row>
    <row r="3750" spans="1:14" x14ac:dyDescent="0.45">
      <c r="A3750" s="31" t="str">
        <f t="shared" si="148"/>
        <v>E06000055_CIN episodes for children aged 0-4 at 31st March 2019 with neglect identified as a factor at CIN assessment (excluding looked after children)_Number</v>
      </c>
      <c r="B3750" s="31" t="s">
        <v>240</v>
      </c>
      <c r="C3750" s="31" t="s">
        <v>241</v>
      </c>
      <c r="D3750" s="31" t="s">
        <v>474</v>
      </c>
      <c r="E3750" s="31" t="s">
        <v>475</v>
      </c>
      <c r="F3750" s="31" t="s">
        <v>131</v>
      </c>
      <c r="G3750" s="31" t="s">
        <v>139</v>
      </c>
      <c r="H3750" s="31" t="s">
        <v>743</v>
      </c>
      <c r="I3750" s="31">
        <v>54</v>
      </c>
      <c r="J3750" s="31">
        <v>11509</v>
      </c>
      <c r="K3750" s="31">
        <v>4.6919801894169799</v>
      </c>
      <c r="L3750" s="31" t="s">
        <v>1580</v>
      </c>
      <c r="M3750" s="31">
        <f t="shared" si="149"/>
        <v>4.6919801894169799</v>
      </c>
      <c r="N3750" s="31">
        <f t="shared" si="147"/>
        <v>0</v>
      </c>
    </row>
    <row r="3751" spans="1:14" x14ac:dyDescent="0.45">
      <c r="A3751" s="31" t="str">
        <f t="shared" si="148"/>
        <v>E06000056_CIN episodes for children aged 0-4 at 31st March 2019 with neglect identified as a factor at CIN assessment (excluding looked after children)_Number</v>
      </c>
      <c r="B3751" s="31" t="s">
        <v>279</v>
      </c>
      <c r="C3751" s="31" t="s">
        <v>280</v>
      </c>
      <c r="D3751" s="31" t="s">
        <v>474</v>
      </c>
      <c r="E3751" s="31" t="s">
        <v>475</v>
      </c>
      <c r="F3751" s="31" t="s">
        <v>131</v>
      </c>
      <c r="G3751" s="31" t="s">
        <v>139</v>
      </c>
      <c r="H3751" s="31" t="s">
        <v>743</v>
      </c>
      <c r="I3751" s="31">
        <v>101</v>
      </c>
      <c r="J3751" s="31">
        <v>17751</v>
      </c>
      <c r="K3751" s="31">
        <v>5.6898202918145504</v>
      </c>
      <c r="L3751" s="31" t="s">
        <v>1600</v>
      </c>
      <c r="M3751" s="31">
        <f t="shared" si="149"/>
        <v>5.6898202918145504</v>
      </c>
      <c r="N3751" s="31">
        <f t="shared" si="147"/>
        <v>0</v>
      </c>
    </row>
    <row r="3752" spans="1:14" x14ac:dyDescent="0.45">
      <c r="A3752" s="31" t="str">
        <f t="shared" si="148"/>
        <v>E10000002_CIN episodes for children aged 0-4 at 31st March 2019 with neglect identified as a factor at CIN assessment (excluding looked after children)_Number</v>
      </c>
      <c r="B3752" s="31" t="s">
        <v>269</v>
      </c>
      <c r="C3752" s="31" t="s">
        <v>270</v>
      </c>
      <c r="D3752" s="31" t="s">
        <v>474</v>
      </c>
      <c r="E3752" s="31" t="s">
        <v>475</v>
      </c>
      <c r="F3752" s="31" t="s">
        <v>131</v>
      </c>
      <c r="G3752" s="31" t="s">
        <v>139</v>
      </c>
      <c r="H3752" s="31" t="s">
        <v>743</v>
      </c>
      <c r="I3752" s="31">
        <v>202</v>
      </c>
      <c r="J3752" s="31">
        <v>32404</v>
      </c>
      <c r="K3752" s="31">
        <v>6.2337982965065999</v>
      </c>
      <c r="L3752" s="31" t="s">
        <v>1592</v>
      </c>
      <c r="M3752" s="31">
        <f t="shared" si="149"/>
        <v>6.2337982965065999</v>
      </c>
      <c r="N3752" s="31">
        <f t="shared" si="147"/>
        <v>0</v>
      </c>
    </row>
    <row r="3753" spans="1:14" x14ac:dyDescent="0.45">
      <c r="A3753" s="31" t="str">
        <f t="shared" si="148"/>
        <v>E06000042_CIN episodes for children aged 0-4 at 31st March 2019 with neglect identified as a factor at CIN assessment (excluding looked after children)_Number</v>
      </c>
      <c r="B3753" s="31" t="s">
        <v>355</v>
      </c>
      <c r="C3753" s="31" t="s">
        <v>356</v>
      </c>
      <c r="D3753" s="31" t="s">
        <v>474</v>
      </c>
      <c r="E3753" s="31" t="s">
        <v>475</v>
      </c>
      <c r="F3753" s="31" t="s">
        <v>131</v>
      </c>
      <c r="G3753" s="31" t="s">
        <v>139</v>
      </c>
      <c r="H3753" s="31" t="s">
        <v>743</v>
      </c>
      <c r="I3753" s="31">
        <v>107</v>
      </c>
      <c r="J3753" s="31">
        <v>19048</v>
      </c>
      <c r="K3753" s="31">
        <v>5.6173876522469604</v>
      </c>
      <c r="L3753" s="31" t="s">
        <v>1629</v>
      </c>
      <c r="M3753" s="31">
        <f t="shared" si="149"/>
        <v>5.6173876522469604</v>
      </c>
      <c r="N3753" s="31">
        <f t="shared" si="147"/>
        <v>0</v>
      </c>
    </row>
    <row r="3754" spans="1:14" x14ac:dyDescent="0.45">
      <c r="A3754" s="31" t="str">
        <f t="shared" si="148"/>
        <v>E10000007_CIN episodes for children aged 0-4 at 31st March 2019 with neglect identified as a factor at CIN assessment (excluding looked after children)_Number</v>
      </c>
      <c r="B3754" s="31" t="s">
        <v>291</v>
      </c>
      <c r="C3754" s="31" t="s">
        <v>292</v>
      </c>
      <c r="D3754" s="31" t="s">
        <v>474</v>
      </c>
      <c r="E3754" s="31" t="s">
        <v>475</v>
      </c>
      <c r="F3754" s="31" t="s">
        <v>131</v>
      </c>
      <c r="G3754" s="31" t="s">
        <v>139</v>
      </c>
      <c r="H3754" s="31" t="s">
        <v>743</v>
      </c>
      <c r="I3754" s="31">
        <v>477</v>
      </c>
      <c r="J3754" s="31">
        <v>40208</v>
      </c>
      <c r="K3754" s="31">
        <v>11.8633107839236</v>
      </c>
      <c r="L3754" s="31" t="s">
        <v>1542</v>
      </c>
      <c r="M3754" s="31">
        <f t="shared" si="149"/>
        <v>11.8633107839236</v>
      </c>
      <c r="N3754" s="31">
        <f t="shared" si="147"/>
        <v>0</v>
      </c>
    </row>
    <row r="3755" spans="1:14" x14ac:dyDescent="0.45">
      <c r="A3755" s="31" t="str">
        <f t="shared" si="148"/>
        <v>E06000015_CIN episodes for children aged 0-4 at 31st March 2019 with neglect identified as a factor at CIN assessment (excluding looked after children)_Number</v>
      </c>
      <c r="B3755" s="31" t="s">
        <v>289</v>
      </c>
      <c r="C3755" s="31" t="s">
        <v>290</v>
      </c>
      <c r="D3755" s="31" t="s">
        <v>474</v>
      </c>
      <c r="E3755" s="31" t="s">
        <v>475</v>
      </c>
      <c r="F3755" s="31" t="s">
        <v>131</v>
      </c>
      <c r="G3755" s="31" t="s">
        <v>139</v>
      </c>
      <c r="H3755" s="31" t="s">
        <v>743</v>
      </c>
      <c r="I3755" s="31">
        <v>131</v>
      </c>
      <c r="J3755" s="31">
        <v>16674</v>
      </c>
      <c r="K3755" s="31">
        <v>7.8565431210267498</v>
      </c>
      <c r="L3755" s="31" t="s">
        <v>1614</v>
      </c>
      <c r="M3755" s="31">
        <f t="shared" si="149"/>
        <v>7.8565431210267498</v>
      </c>
      <c r="N3755" s="31">
        <f t="shared" si="147"/>
        <v>0</v>
      </c>
    </row>
    <row r="3756" spans="1:14" x14ac:dyDescent="0.45">
      <c r="A3756" s="31" t="str">
        <f t="shared" si="148"/>
        <v>E10000009_CIN episodes for children aged 0-4 at 31st March 2019 with neglect identified as a factor at CIN assessment (excluding looked after children)_Number</v>
      </c>
      <c r="B3756" s="31" t="s">
        <v>295</v>
      </c>
      <c r="C3756" s="31" t="s">
        <v>296</v>
      </c>
      <c r="D3756" s="31" t="s">
        <v>474</v>
      </c>
      <c r="E3756" s="31" t="s">
        <v>475</v>
      </c>
      <c r="F3756" s="31" t="s">
        <v>131</v>
      </c>
      <c r="G3756" s="31" t="s">
        <v>139</v>
      </c>
      <c r="H3756" s="31" t="s">
        <v>743</v>
      </c>
      <c r="I3756" s="31">
        <v>271</v>
      </c>
      <c r="J3756" s="31">
        <v>18202</v>
      </c>
      <c r="K3756" s="31">
        <v>14.8884737940886</v>
      </c>
      <c r="L3756" s="31" t="s">
        <v>796</v>
      </c>
      <c r="M3756" s="31">
        <f t="shared" si="149"/>
        <v>14.8884737940886</v>
      </c>
      <c r="N3756" s="31">
        <f t="shared" si="147"/>
        <v>0</v>
      </c>
    </row>
    <row r="3757" spans="1:14" x14ac:dyDescent="0.45">
      <c r="A3757" s="31" t="str">
        <f t="shared" si="148"/>
        <v>E06000029_CIN episodes for children aged 0-4 at 31st March 2019 with neglect identified as a factor at CIN assessment (excluding looked after children)_Number</v>
      </c>
      <c r="B3757" s="31" t="s">
        <v>543</v>
      </c>
      <c r="C3757" s="31" t="s">
        <v>717</v>
      </c>
      <c r="D3757" s="31" t="s">
        <v>474</v>
      </c>
      <c r="E3757" s="31" t="s">
        <v>475</v>
      </c>
      <c r="F3757" s="31" t="s">
        <v>131</v>
      </c>
      <c r="G3757" s="31" t="s">
        <v>139</v>
      </c>
      <c r="H3757" s="31" t="s">
        <v>743</v>
      </c>
      <c r="I3757" s="31">
        <v>35</v>
      </c>
      <c r="J3757" s="31">
        <v>8108</v>
      </c>
      <c r="K3757" s="31">
        <v>4.3167242229896399</v>
      </c>
      <c r="L3757" s="31" t="s">
        <v>1627</v>
      </c>
      <c r="M3757" s="31">
        <f t="shared" si="149"/>
        <v>4.3167242229896399</v>
      </c>
      <c r="N3757" s="31">
        <f t="shared" si="147"/>
        <v>0</v>
      </c>
    </row>
    <row r="3758" spans="1:14" x14ac:dyDescent="0.45">
      <c r="A3758" s="31" t="str">
        <f t="shared" si="148"/>
        <v>E06000028_CIN episodes for children aged 0-4 at 31st March 2019 with neglect identified as a factor at CIN assessment (excluding looked after children)_Number</v>
      </c>
      <c r="B3758" s="31" t="s">
        <v>254</v>
      </c>
      <c r="C3758" s="31" t="s">
        <v>255</v>
      </c>
      <c r="D3758" s="31" t="s">
        <v>474</v>
      </c>
      <c r="E3758" s="31" t="s">
        <v>475</v>
      </c>
      <c r="F3758" s="31" t="s">
        <v>131</v>
      </c>
      <c r="G3758" s="31" t="s">
        <v>139</v>
      </c>
      <c r="H3758" s="31" t="s">
        <v>743</v>
      </c>
      <c r="I3758" s="31">
        <v>51</v>
      </c>
      <c r="J3758" s="31">
        <v>10832</v>
      </c>
      <c r="K3758" s="31">
        <v>4.7082717872969004</v>
      </c>
      <c r="L3758" s="31" t="s">
        <v>1580</v>
      </c>
      <c r="M3758" s="31">
        <f t="shared" si="149"/>
        <v>4.7082717872969004</v>
      </c>
      <c r="N3758" s="31">
        <f t="shared" si="147"/>
        <v>0</v>
      </c>
    </row>
    <row r="3759" spans="1:14" x14ac:dyDescent="0.45">
      <c r="A3759" s="31" t="str">
        <f t="shared" si="148"/>
        <v>E06000047_CIN episodes for children aged 0-4 at 31st March 2019 with neglect identified as a factor at CIN assessment (excluding looked after children)_Number</v>
      </c>
      <c r="B3759" s="31" t="s">
        <v>528</v>
      </c>
      <c r="C3759" s="31" t="s">
        <v>721</v>
      </c>
      <c r="D3759" s="31" t="s">
        <v>474</v>
      </c>
      <c r="E3759" s="31" t="s">
        <v>475</v>
      </c>
      <c r="F3759" s="31" t="s">
        <v>131</v>
      </c>
      <c r="G3759" s="31" t="s">
        <v>139</v>
      </c>
      <c r="H3759" s="31" t="s">
        <v>743</v>
      </c>
      <c r="I3759" s="31">
        <v>281</v>
      </c>
      <c r="J3759" s="31">
        <v>27021</v>
      </c>
      <c r="K3759" s="31">
        <v>10.399319048147699</v>
      </c>
      <c r="L3759" s="31" t="s">
        <v>1615</v>
      </c>
      <c r="M3759" s="31">
        <f t="shared" si="149"/>
        <v>10.399319048147699</v>
      </c>
      <c r="N3759" s="31">
        <f t="shared" si="147"/>
        <v>0</v>
      </c>
    </row>
    <row r="3760" spans="1:14" x14ac:dyDescent="0.45">
      <c r="A3760" s="31" t="str">
        <f t="shared" si="148"/>
        <v>E06000005_CIN episodes for children aged 0-4 at 31st March 2019 with neglect identified as a factor at CIN assessment (excluding looked after children)_Number</v>
      </c>
      <c r="B3760" s="31" t="s">
        <v>287</v>
      </c>
      <c r="C3760" s="31" t="s">
        <v>288</v>
      </c>
      <c r="D3760" s="31" t="s">
        <v>474</v>
      </c>
      <c r="E3760" s="31" t="s">
        <v>475</v>
      </c>
      <c r="F3760" s="31" t="s">
        <v>131</v>
      </c>
      <c r="G3760" s="31" t="s">
        <v>139</v>
      </c>
      <c r="H3760" s="31" t="s">
        <v>743</v>
      </c>
      <c r="I3760" s="31">
        <v>60</v>
      </c>
      <c r="J3760" s="31">
        <v>5917</v>
      </c>
      <c r="K3760" s="31">
        <v>10.140273787392299</v>
      </c>
      <c r="L3760" s="31" t="s">
        <v>1567</v>
      </c>
      <c r="M3760" s="31">
        <f t="shared" si="149"/>
        <v>10.140273787392299</v>
      </c>
      <c r="N3760" s="31">
        <f t="shared" si="147"/>
        <v>0</v>
      </c>
    </row>
    <row r="3761" spans="1:14" x14ac:dyDescent="0.45">
      <c r="A3761" s="31" t="str">
        <f t="shared" si="148"/>
        <v>E10000011_CIN episodes for children aged 0-4 at 31st March 2019 with neglect identified as a factor at CIN assessment (excluding looked after children)_Number</v>
      </c>
      <c r="B3761" s="31" t="s">
        <v>299</v>
      </c>
      <c r="C3761" s="31" t="s">
        <v>300</v>
      </c>
      <c r="D3761" s="31" t="s">
        <v>474</v>
      </c>
      <c r="E3761" s="31" t="s">
        <v>475</v>
      </c>
      <c r="F3761" s="31" t="s">
        <v>131</v>
      </c>
      <c r="G3761" s="31" t="s">
        <v>139</v>
      </c>
      <c r="H3761" s="31" t="s">
        <v>743</v>
      </c>
      <c r="I3761" s="31">
        <v>187</v>
      </c>
      <c r="J3761" s="31">
        <v>27106</v>
      </c>
      <c r="K3761" s="31">
        <v>6.8988415848889497</v>
      </c>
      <c r="L3761" s="31" t="s">
        <v>1646</v>
      </c>
      <c r="M3761" s="31">
        <f t="shared" si="149"/>
        <v>6.8988415848889497</v>
      </c>
      <c r="N3761" s="31">
        <f t="shared" si="147"/>
        <v>0</v>
      </c>
    </row>
    <row r="3762" spans="1:14" x14ac:dyDescent="0.45">
      <c r="A3762" s="31" t="str">
        <f t="shared" si="148"/>
        <v>E06000043_CIN episodes for children aged 0-4 at 31st March 2019 with neglect identified as a factor at CIN assessment (excluding looked after children)_Number</v>
      </c>
      <c r="B3762" s="31" t="s">
        <v>263</v>
      </c>
      <c r="C3762" s="31" t="s">
        <v>264</v>
      </c>
      <c r="D3762" s="31" t="s">
        <v>474</v>
      </c>
      <c r="E3762" s="31" t="s">
        <v>475</v>
      </c>
      <c r="F3762" s="31" t="s">
        <v>131</v>
      </c>
      <c r="G3762" s="31" t="s">
        <v>139</v>
      </c>
      <c r="H3762" s="31" t="s">
        <v>743</v>
      </c>
      <c r="I3762" s="31">
        <v>125</v>
      </c>
      <c r="J3762" s="31">
        <v>13768</v>
      </c>
      <c r="K3762" s="31">
        <v>9.0790238233585097</v>
      </c>
      <c r="L3762" s="31" t="s">
        <v>1572</v>
      </c>
      <c r="M3762" s="31">
        <f t="shared" si="149"/>
        <v>9.0790238233585097</v>
      </c>
      <c r="N3762" s="31">
        <f t="shared" si="147"/>
        <v>0</v>
      </c>
    </row>
    <row r="3763" spans="1:14" x14ac:dyDescent="0.45">
      <c r="A3763" s="31" t="str">
        <f t="shared" si="148"/>
        <v>E10000014_CIN episodes for children aged 0-4 at 31st March 2019 with neglect identified as a factor at CIN assessment (excluding looked after children)_Number</v>
      </c>
      <c r="B3763" s="31" t="s">
        <v>309</v>
      </c>
      <c r="C3763" s="31" t="s">
        <v>310</v>
      </c>
      <c r="D3763" s="31" t="s">
        <v>474</v>
      </c>
      <c r="E3763" s="31" t="s">
        <v>475</v>
      </c>
      <c r="F3763" s="31" t="s">
        <v>131</v>
      </c>
      <c r="G3763" s="31" t="s">
        <v>139</v>
      </c>
      <c r="H3763" s="31" t="s">
        <v>743</v>
      </c>
      <c r="I3763" s="31">
        <v>887</v>
      </c>
      <c r="J3763" s="31">
        <v>74388</v>
      </c>
      <c r="K3763" s="31">
        <v>11.9239662311125</v>
      </c>
      <c r="L3763" s="31" t="s">
        <v>1542</v>
      </c>
      <c r="M3763" s="31">
        <f t="shared" si="149"/>
        <v>11.9239662311125</v>
      </c>
      <c r="N3763" s="31">
        <f t="shared" si="147"/>
        <v>0</v>
      </c>
    </row>
    <row r="3764" spans="1:14" x14ac:dyDescent="0.45">
      <c r="A3764" s="31" t="str">
        <f t="shared" si="148"/>
        <v>E06000044_CIN episodes for children aged 0-4 at 31st March 2019 with neglect identified as a factor at CIN assessment (excluding looked after children)_Number</v>
      </c>
      <c r="B3764" s="31" t="s">
        <v>383</v>
      </c>
      <c r="C3764" s="31" t="s">
        <v>384</v>
      </c>
      <c r="D3764" s="31" t="s">
        <v>474</v>
      </c>
      <c r="E3764" s="31" t="s">
        <v>475</v>
      </c>
      <c r="F3764" s="31" t="s">
        <v>131</v>
      </c>
      <c r="G3764" s="31" t="s">
        <v>139</v>
      </c>
      <c r="H3764" s="31" t="s">
        <v>743</v>
      </c>
      <c r="I3764" s="31">
        <v>251</v>
      </c>
      <c r="J3764" s="31">
        <v>12735</v>
      </c>
      <c r="K3764" s="31">
        <v>19.709462112289</v>
      </c>
      <c r="L3764" s="31" t="s">
        <v>1483</v>
      </c>
      <c r="M3764" s="31">
        <f t="shared" si="149"/>
        <v>19.709462112289</v>
      </c>
      <c r="N3764" s="31">
        <f t="shared" si="147"/>
        <v>0</v>
      </c>
    </row>
    <row r="3765" spans="1:14" x14ac:dyDescent="0.45">
      <c r="A3765" s="31" t="str">
        <f t="shared" si="148"/>
        <v>E06000045_CIN episodes for children aged 0-4 at 31st March 2019 with neglect identified as a factor at CIN assessment (excluding looked after children)_Number</v>
      </c>
      <c r="B3765" s="31" t="s">
        <v>577</v>
      </c>
      <c r="C3765" s="31" t="s">
        <v>729</v>
      </c>
      <c r="D3765" s="31" t="s">
        <v>474</v>
      </c>
      <c r="E3765" s="31" t="s">
        <v>475</v>
      </c>
      <c r="F3765" s="31" t="s">
        <v>131</v>
      </c>
      <c r="G3765" s="31" t="s">
        <v>139</v>
      </c>
      <c r="H3765" s="31" t="s">
        <v>743</v>
      </c>
      <c r="I3765" s="31">
        <v>195</v>
      </c>
      <c r="J3765" s="31">
        <v>15766</v>
      </c>
      <c r="K3765" s="31">
        <v>12.3683876696689</v>
      </c>
      <c r="L3765" s="31" t="s">
        <v>1585</v>
      </c>
      <c r="M3765" s="31">
        <f t="shared" si="149"/>
        <v>12.3683876696689</v>
      </c>
      <c r="N3765" s="31">
        <f t="shared" si="147"/>
        <v>0</v>
      </c>
    </row>
    <row r="3766" spans="1:14" x14ac:dyDescent="0.45">
      <c r="A3766" s="31" t="str">
        <f t="shared" si="148"/>
        <v>E10000018_CIN episodes for children aged 0-4 at 31st March 2019 with neglect identified as a factor at CIN assessment (excluding looked after children)_Number</v>
      </c>
      <c r="B3766" s="31" t="s">
        <v>552</v>
      </c>
      <c r="C3766" s="31" t="s">
        <v>553</v>
      </c>
      <c r="D3766" s="31" t="s">
        <v>474</v>
      </c>
      <c r="E3766" s="31" t="s">
        <v>475</v>
      </c>
      <c r="F3766" s="31" t="s">
        <v>131</v>
      </c>
      <c r="G3766" s="31" t="s">
        <v>139</v>
      </c>
      <c r="H3766" s="31" t="s">
        <v>743</v>
      </c>
      <c r="I3766" s="31">
        <v>107</v>
      </c>
      <c r="J3766" s="31">
        <v>36916</v>
      </c>
      <c r="K3766" s="31">
        <v>2.89847220717304</v>
      </c>
      <c r="L3766" s="31" t="s">
        <v>1664</v>
      </c>
      <c r="M3766" s="31">
        <f t="shared" si="149"/>
        <v>2.89847220717304</v>
      </c>
      <c r="N3766" s="31">
        <f t="shared" si="147"/>
        <v>0</v>
      </c>
    </row>
    <row r="3767" spans="1:14" x14ac:dyDescent="0.45">
      <c r="A3767" s="31" t="str">
        <f t="shared" si="148"/>
        <v>E06000016_CIN episodes for children aged 0-4 at 31st March 2019 with neglect identified as a factor at CIN assessment (excluding looked after children)_Number</v>
      </c>
      <c r="B3767" s="31" t="s">
        <v>341</v>
      </c>
      <c r="C3767" s="31" t="s">
        <v>342</v>
      </c>
      <c r="D3767" s="31" t="s">
        <v>474</v>
      </c>
      <c r="E3767" s="31" t="s">
        <v>475</v>
      </c>
      <c r="F3767" s="31" t="s">
        <v>131</v>
      </c>
      <c r="G3767" s="31" t="s">
        <v>139</v>
      </c>
      <c r="H3767" s="31" t="s">
        <v>743</v>
      </c>
      <c r="I3767" s="31">
        <v>130</v>
      </c>
      <c r="J3767" s="31">
        <v>25049</v>
      </c>
      <c r="K3767" s="31">
        <v>5.1898279372429998</v>
      </c>
      <c r="L3767" s="31" t="s">
        <v>1636</v>
      </c>
      <c r="M3767" s="31">
        <f t="shared" si="149"/>
        <v>5.1898279372429998</v>
      </c>
      <c r="N3767" s="31">
        <f t="shared" si="147"/>
        <v>0</v>
      </c>
    </row>
    <row r="3768" spans="1:14" x14ac:dyDescent="0.45">
      <c r="A3768" s="31" t="str">
        <f t="shared" si="148"/>
        <v>E06000017_CIN episodes for children aged 0-4 at 31st March 2019 with neglect identified as a factor at CIN assessment (excluding looked after children)_Number</v>
      </c>
      <c r="B3768" s="31" t="s">
        <v>548</v>
      </c>
      <c r="C3768" s="31" t="s">
        <v>728</v>
      </c>
      <c r="D3768" s="31" t="s">
        <v>474</v>
      </c>
      <c r="E3768" s="31" t="s">
        <v>475</v>
      </c>
      <c r="F3768" s="31" t="s">
        <v>131</v>
      </c>
      <c r="G3768" s="31" t="s">
        <v>139</v>
      </c>
      <c r="H3768" s="31" t="s">
        <v>743</v>
      </c>
      <c r="I3768" s="31">
        <v>11</v>
      </c>
      <c r="J3768" s="31">
        <v>1855</v>
      </c>
      <c r="K3768" s="31">
        <v>5.9299191374663103</v>
      </c>
      <c r="L3768" s="31" t="s">
        <v>1574</v>
      </c>
      <c r="M3768" s="31">
        <f t="shared" si="149"/>
        <v>5.9299191374663103</v>
      </c>
      <c r="N3768" s="31">
        <f t="shared" si="147"/>
        <v>0</v>
      </c>
    </row>
    <row r="3769" spans="1:14" x14ac:dyDescent="0.45">
      <c r="A3769" s="31" t="str">
        <f t="shared" si="148"/>
        <v>E10000028_CIN episodes for children aged 0-4 at 31st March 2019 with neglect identified as a factor at CIN assessment (excluding looked after children)_Number</v>
      </c>
      <c r="B3769" s="31" t="s">
        <v>418</v>
      </c>
      <c r="C3769" s="31" t="s">
        <v>419</v>
      </c>
      <c r="D3769" s="31" t="s">
        <v>474</v>
      </c>
      <c r="E3769" s="31" t="s">
        <v>475</v>
      </c>
      <c r="F3769" s="31" t="s">
        <v>131</v>
      </c>
      <c r="G3769" s="31" t="s">
        <v>139</v>
      </c>
      <c r="H3769" s="31" t="s">
        <v>743</v>
      </c>
      <c r="I3769" s="31">
        <v>386</v>
      </c>
      <c r="J3769" s="31">
        <v>44389</v>
      </c>
      <c r="K3769" s="31">
        <v>8.6958480704679104</v>
      </c>
      <c r="L3769" s="31" t="s">
        <v>1539</v>
      </c>
      <c r="M3769" s="31">
        <f t="shared" si="149"/>
        <v>8.6958480704679104</v>
      </c>
      <c r="N3769" s="31">
        <f t="shared" si="147"/>
        <v>0</v>
      </c>
    </row>
    <row r="3770" spans="1:14" x14ac:dyDescent="0.45">
      <c r="A3770" s="31" t="str">
        <f t="shared" si="148"/>
        <v>E06000021_CIN episodes for children aged 0-4 at 31st March 2019 with neglect identified as a factor at CIN assessment (excluding looked after children)_Number</v>
      </c>
      <c r="B3770" s="31" t="s">
        <v>424</v>
      </c>
      <c r="C3770" s="31" t="s">
        <v>425</v>
      </c>
      <c r="D3770" s="31" t="s">
        <v>474</v>
      </c>
      <c r="E3770" s="31" t="s">
        <v>475</v>
      </c>
      <c r="F3770" s="31" t="s">
        <v>131</v>
      </c>
      <c r="G3770" s="31" t="s">
        <v>139</v>
      </c>
      <c r="H3770" s="31" t="s">
        <v>743</v>
      </c>
      <c r="I3770" s="31">
        <v>157</v>
      </c>
      <c r="J3770" s="31">
        <v>17135</v>
      </c>
      <c r="K3770" s="31">
        <v>9.1625328275459594</v>
      </c>
      <c r="L3770" s="31" t="s">
        <v>1626</v>
      </c>
      <c r="M3770" s="31">
        <f t="shared" si="149"/>
        <v>9.1625328275459594</v>
      </c>
      <c r="N3770" s="31">
        <f t="shared" si="147"/>
        <v>0</v>
      </c>
    </row>
    <row r="3771" spans="1:14" x14ac:dyDescent="0.45">
      <c r="A3771" s="31" t="str">
        <f t="shared" si="148"/>
        <v>E06000054_CIN episodes for children aged 0-4 at 31st March 2019 with neglect identified as a factor at CIN assessment (excluding looked after children)_Number</v>
      </c>
      <c r="B3771" s="31" t="s">
        <v>462</v>
      </c>
      <c r="C3771" s="31" t="s">
        <v>463</v>
      </c>
      <c r="D3771" s="31" t="s">
        <v>474</v>
      </c>
      <c r="E3771" s="31" t="s">
        <v>475</v>
      </c>
      <c r="F3771" s="31" t="s">
        <v>131</v>
      </c>
      <c r="G3771" s="31" t="s">
        <v>139</v>
      </c>
      <c r="H3771" s="31" t="s">
        <v>743</v>
      </c>
      <c r="I3771" s="31">
        <v>287</v>
      </c>
      <c r="J3771" s="31">
        <v>27307</v>
      </c>
      <c r="K3771" s="31">
        <v>10.510125608818299</v>
      </c>
      <c r="L3771" s="31" t="s">
        <v>1478</v>
      </c>
      <c r="M3771" s="31">
        <f t="shared" si="149"/>
        <v>10.510125608818299</v>
      </c>
      <c r="N3771" s="31">
        <f t="shared" si="147"/>
        <v>0</v>
      </c>
    </row>
    <row r="3772" spans="1:14" x14ac:dyDescent="0.45">
      <c r="A3772" s="31" t="str">
        <f t="shared" si="148"/>
        <v>E06000030_CIN episodes for children aged 0-4 at 31st March 2019 with neglect identified as a factor at CIN assessment (excluding looked after children)_Number</v>
      </c>
      <c r="B3772" s="31" t="s">
        <v>434</v>
      </c>
      <c r="C3772" s="31" t="s">
        <v>435</v>
      </c>
      <c r="D3772" s="31" t="s">
        <v>474</v>
      </c>
      <c r="E3772" s="31" t="s">
        <v>475</v>
      </c>
      <c r="F3772" s="31" t="s">
        <v>131</v>
      </c>
      <c r="G3772" s="31" t="s">
        <v>139</v>
      </c>
      <c r="H3772" s="31" t="s">
        <v>743</v>
      </c>
      <c r="I3772" s="31">
        <v>129</v>
      </c>
      <c r="J3772" s="31">
        <v>14479</v>
      </c>
      <c r="K3772" s="31">
        <v>8.9094550728641497</v>
      </c>
      <c r="L3772" s="31" t="s">
        <v>1633</v>
      </c>
      <c r="M3772" s="31">
        <f t="shared" si="149"/>
        <v>8.9094550728641497</v>
      </c>
      <c r="N3772" s="31">
        <f t="shared" si="147"/>
        <v>0</v>
      </c>
    </row>
    <row r="3773" spans="1:14" x14ac:dyDescent="0.45">
      <c r="A3773" s="31" t="str">
        <f t="shared" si="148"/>
        <v>E06000036_CIN episodes for children aged 0-4 at 31st March 2019 with neglect identified as a factor at CIN assessment (excluding looked after children)_Number</v>
      </c>
      <c r="B3773" s="31" t="s">
        <v>257</v>
      </c>
      <c r="C3773" s="31" t="s">
        <v>258</v>
      </c>
      <c r="D3773" s="31" t="s">
        <v>474</v>
      </c>
      <c r="E3773" s="31" t="s">
        <v>475</v>
      </c>
      <c r="F3773" s="31" t="s">
        <v>131</v>
      </c>
      <c r="G3773" s="31" t="s">
        <v>139</v>
      </c>
      <c r="H3773" s="31" t="s">
        <v>743</v>
      </c>
      <c r="I3773" s="31">
        <v>60</v>
      </c>
      <c r="J3773" s="31">
        <v>7417</v>
      </c>
      <c r="K3773" s="31">
        <v>8.0895240663340999</v>
      </c>
      <c r="L3773" s="31" t="s">
        <v>1638</v>
      </c>
      <c r="M3773" s="31">
        <f t="shared" si="149"/>
        <v>8.0895240663340999</v>
      </c>
      <c r="N3773" s="31">
        <f t="shared" si="147"/>
        <v>0</v>
      </c>
    </row>
    <row r="3774" spans="1:14" x14ac:dyDescent="0.45">
      <c r="A3774" s="31" t="str">
        <f t="shared" si="148"/>
        <v>E06000040_CIN episodes for children aged 0-4 at 31st March 2019 with neglect identified as a factor at CIN assessment (excluding looked after children)_Number</v>
      </c>
      <c r="B3774" s="31" t="s">
        <v>555</v>
      </c>
      <c r="C3774" s="31" t="s">
        <v>727</v>
      </c>
      <c r="D3774" s="31" t="s">
        <v>474</v>
      </c>
      <c r="E3774" s="31" t="s">
        <v>475</v>
      </c>
      <c r="F3774" s="31" t="s">
        <v>131</v>
      </c>
      <c r="G3774" s="31" t="s">
        <v>139</v>
      </c>
      <c r="H3774" s="31" t="s">
        <v>743</v>
      </c>
      <c r="I3774" s="31">
        <v>35</v>
      </c>
      <c r="J3774" s="31">
        <v>8678</v>
      </c>
      <c r="K3774" s="31">
        <v>4.0331873703618299</v>
      </c>
      <c r="L3774" s="31" t="s">
        <v>1625</v>
      </c>
      <c r="M3774" s="31">
        <f t="shared" si="149"/>
        <v>4.0331873703618299</v>
      </c>
      <c r="N3774" s="31">
        <f t="shared" si="147"/>
        <v>0</v>
      </c>
    </row>
    <row r="3775" spans="1:14" x14ac:dyDescent="0.45">
      <c r="A3775" s="31" t="str">
        <f t="shared" si="148"/>
        <v>E06000037_CIN episodes for children aged 0-4 at 31st March 2019 with neglect identified as a factor at CIN assessment (excluding looked after children)_Number</v>
      </c>
      <c r="B3775" s="31" t="s">
        <v>456</v>
      </c>
      <c r="C3775" s="31" t="s">
        <v>457</v>
      </c>
      <c r="D3775" s="31" t="s">
        <v>474</v>
      </c>
      <c r="E3775" s="31" t="s">
        <v>475</v>
      </c>
      <c r="F3775" s="31" t="s">
        <v>131</v>
      </c>
      <c r="G3775" s="31" t="s">
        <v>139</v>
      </c>
      <c r="H3775" s="31" t="s">
        <v>743</v>
      </c>
      <c r="I3775" s="31">
        <v>56</v>
      </c>
      <c r="J3775" s="31">
        <v>8980</v>
      </c>
      <c r="K3775" s="31">
        <v>6.2360801781737196</v>
      </c>
      <c r="L3775" s="31" t="s">
        <v>1592</v>
      </c>
      <c r="M3775" s="31">
        <f t="shared" si="149"/>
        <v>6.2360801781737196</v>
      </c>
      <c r="N3775" s="31">
        <f t="shared" si="147"/>
        <v>0</v>
      </c>
    </row>
    <row r="3776" spans="1:14" x14ac:dyDescent="0.45">
      <c r="A3776" s="31" t="str">
        <f t="shared" si="148"/>
        <v>E06000038_CIN episodes for children aged 0-4 at 31st March 2019 with neglect identified as a factor at CIN assessment (excluding looked after children)_Number</v>
      </c>
      <c r="B3776" s="31" t="s">
        <v>557</v>
      </c>
      <c r="C3776" s="31" t="s">
        <v>726</v>
      </c>
      <c r="D3776" s="31" t="s">
        <v>474</v>
      </c>
      <c r="E3776" s="31" t="s">
        <v>475</v>
      </c>
      <c r="F3776" s="31" t="s">
        <v>131</v>
      </c>
      <c r="G3776" s="31" t="s">
        <v>139</v>
      </c>
      <c r="H3776" s="31" t="s">
        <v>743</v>
      </c>
      <c r="I3776" s="31">
        <v>81</v>
      </c>
      <c r="J3776" s="31">
        <v>11632</v>
      </c>
      <c r="K3776" s="31">
        <v>6.9635488308115496</v>
      </c>
      <c r="L3776" s="31" t="s">
        <v>1598</v>
      </c>
      <c r="M3776" s="31">
        <f t="shared" si="149"/>
        <v>6.9635488308115496</v>
      </c>
      <c r="N3776" s="31">
        <f t="shared" si="147"/>
        <v>0</v>
      </c>
    </row>
    <row r="3777" spans="1:14" x14ac:dyDescent="0.45">
      <c r="A3777" s="31" t="str">
        <f t="shared" si="148"/>
        <v>E06000039_CIN episodes for children aged 0-4 at 31st March 2019 with neglect identified as a factor at CIN assessment (excluding looked after children)_Number</v>
      </c>
      <c r="B3777" s="31" t="s">
        <v>404</v>
      </c>
      <c r="C3777" s="31" t="s">
        <v>405</v>
      </c>
      <c r="D3777" s="31" t="s">
        <v>474</v>
      </c>
      <c r="E3777" s="31" t="s">
        <v>475</v>
      </c>
      <c r="F3777" s="31" t="s">
        <v>131</v>
      </c>
      <c r="G3777" s="31" t="s">
        <v>139</v>
      </c>
      <c r="H3777" s="31" t="s">
        <v>743</v>
      </c>
      <c r="I3777" s="31">
        <v>66</v>
      </c>
      <c r="J3777" s="31">
        <v>12827</v>
      </c>
      <c r="K3777" s="31">
        <v>5.1453964294067198</v>
      </c>
      <c r="L3777" s="31" t="s">
        <v>1573</v>
      </c>
      <c r="M3777" s="31">
        <f t="shared" si="149"/>
        <v>5.1453964294067198</v>
      </c>
      <c r="N3777" s="31">
        <f t="shared" si="147"/>
        <v>0</v>
      </c>
    </row>
    <row r="3778" spans="1:14" x14ac:dyDescent="0.45">
      <c r="A3778" s="31" t="str">
        <f t="shared" si="148"/>
        <v>E06000041_CIN episodes for children aged 0-4 at 31st March 2019 with neglect identified as a factor at CIN assessment (excluding looked after children)_Number</v>
      </c>
      <c r="B3778" s="31" t="s">
        <v>466</v>
      </c>
      <c r="C3778" s="31" t="s">
        <v>467</v>
      </c>
      <c r="D3778" s="31" t="s">
        <v>474</v>
      </c>
      <c r="E3778" s="31" t="s">
        <v>475</v>
      </c>
      <c r="F3778" s="31" t="s">
        <v>131</v>
      </c>
      <c r="G3778" s="31" t="s">
        <v>139</v>
      </c>
      <c r="H3778" s="31" t="s">
        <v>743</v>
      </c>
      <c r="I3778" s="31">
        <v>101</v>
      </c>
      <c r="J3778" s="31">
        <v>9822</v>
      </c>
      <c r="K3778" s="31">
        <v>10.2830380777846</v>
      </c>
      <c r="L3778" s="31" t="s">
        <v>1491</v>
      </c>
      <c r="M3778" s="31">
        <f t="shared" si="149"/>
        <v>10.2830380777846</v>
      </c>
      <c r="N3778" s="31">
        <f t="shared" si="147"/>
        <v>0</v>
      </c>
    </row>
    <row r="3779" spans="1:14" x14ac:dyDescent="0.45">
      <c r="A3779" s="31" t="str">
        <f t="shared" si="148"/>
        <v>E10000003_CIN episodes for children aged 0-4 at 31st March 2019 with neglect identified as a factor at CIN assessment (excluding looked after children)_Number</v>
      </c>
      <c r="B3779" s="31" t="s">
        <v>275</v>
      </c>
      <c r="C3779" s="31" t="s">
        <v>276</v>
      </c>
      <c r="D3779" s="31" t="s">
        <v>474</v>
      </c>
      <c r="E3779" s="31" t="s">
        <v>475</v>
      </c>
      <c r="F3779" s="31" t="s">
        <v>131</v>
      </c>
      <c r="G3779" s="31" t="s">
        <v>139</v>
      </c>
      <c r="H3779" s="31" t="s">
        <v>743</v>
      </c>
      <c r="I3779" s="31">
        <v>255</v>
      </c>
      <c r="J3779" s="31">
        <v>37295</v>
      </c>
      <c r="K3779" s="31">
        <v>6.8373776645662998</v>
      </c>
      <c r="L3779" s="31" t="s">
        <v>1665</v>
      </c>
      <c r="M3779" s="31">
        <f t="shared" si="149"/>
        <v>6.8373776645662998</v>
      </c>
      <c r="N3779" s="31">
        <f t="shared" ref="N3779:N3842" si="150">IF(OR(C3779="City of London",C3779="Isles of Scilly"),1,0)</f>
        <v>0</v>
      </c>
    </row>
    <row r="3780" spans="1:14" x14ac:dyDescent="0.45">
      <c r="A3780" s="31" t="str">
        <f t="shared" si="148"/>
        <v>E06000031_CIN episodes for children aged 0-4 at 31st March 2019 with neglect identified as a factor at CIN assessment (excluding looked after children)_Number</v>
      </c>
      <c r="B3780" s="31" t="s">
        <v>379</v>
      </c>
      <c r="C3780" s="31" t="s">
        <v>380</v>
      </c>
      <c r="D3780" s="31" t="s">
        <v>474</v>
      </c>
      <c r="E3780" s="31" t="s">
        <v>475</v>
      </c>
      <c r="F3780" s="31" t="s">
        <v>131</v>
      </c>
      <c r="G3780" s="31" t="s">
        <v>139</v>
      </c>
      <c r="H3780" s="31" t="s">
        <v>743</v>
      </c>
      <c r="I3780" s="31">
        <v>134</v>
      </c>
      <c r="J3780" s="31">
        <v>15931</v>
      </c>
      <c r="K3780" s="31">
        <v>8.4112736174753593</v>
      </c>
      <c r="L3780" s="31" t="s">
        <v>1589</v>
      </c>
      <c r="M3780" s="31">
        <f t="shared" si="149"/>
        <v>8.4112736174753593</v>
      </c>
      <c r="N3780" s="31">
        <f t="shared" si="150"/>
        <v>0</v>
      </c>
    </row>
    <row r="3781" spans="1:14" x14ac:dyDescent="0.45">
      <c r="A3781" s="31" t="str">
        <f t="shared" si="148"/>
        <v>E06000006_CIN episodes for children aged 0-4 at 31st March 2019 with neglect identified as a factor at CIN assessment (excluding looked after children)_Number</v>
      </c>
      <c r="B3781" s="31" t="s">
        <v>531</v>
      </c>
      <c r="C3781" s="31" t="s">
        <v>722</v>
      </c>
      <c r="D3781" s="31" t="s">
        <v>474</v>
      </c>
      <c r="E3781" s="31" t="s">
        <v>475</v>
      </c>
      <c r="F3781" s="31" t="s">
        <v>131</v>
      </c>
      <c r="G3781" s="31" t="s">
        <v>139</v>
      </c>
      <c r="H3781" s="31" t="s">
        <v>743</v>
      </c>
      <c r="I3781" s="31">
        <v>80</v>
      </c>
      <c r="J3781" s="31">
        <v>7676</v>
      </c>
      <c r="K3781" s="31">
        <v>10.4220948410631</v>
      </c>
      <c r="L3781" s="31" t="s">
        <v>1615</v>
      </c>
      <c r="M3781" s="31">
        <f t="shared" si="149"/>
        <v>10.4220948410631</v>
      </c>
      <c r="N3781" s="31">
        <f t="shared" si="150"/>
        <v>0</v>
      </c>
    </row>
    <row r="3782" spans="1:14" x14ac:dyDescent="0.45">
      <c r="A3782" s="31" t="str">
        <f t="shared" si="148"/>
        <v>E06000007_CIN episodes for children aged 0-4 at 31st March 2019 with neglect identified as a factor at CIN assessment (excluding looked after children)_Number</v>
      </c>
      <c r="B3782" s="31" t="s">
        <v>452</v>
      </c>
      <c r="C3782" s="31" t="s">
        <v>453</v>
      </c>
      <c r="D3782" s="31" t="s">
        <v>474</v>
      </c>
      <c r="E3782" s="31" t="s">
        <v>475</v>
      </c>
      <c r="F3782" s="31" t="s">
        <v>131</v>
      </c>
      <c r="G3782" s="31" t="s">
        <v>139</v>
      </c>
      <c r="H3782" s="31" t="s">
        <v>743</v>
      </c>
      <c r="I3782" s="31">
        <v>95</v>
      </c>
      <c r="J3782" s="31">
        <v>11933</v>
      </c>
      <c r="K3782" s="31">
        <v>7.9611162322969902</v>
      </c>
      <c r="L3782" s="31" t="s">
        <v>1606</v>
      </c>
      <c r="M3782" s="31">
        <f t="shared" si="149"/>
        <v>7.9611162322969902</v>
      </c>
      <c r="N3782" s="31">
        <f t="shared" si="150"/>
        <v>0</v>
      </c>
    </row>
    <row r="3783" spans="1:14" x14ac:dyDescent="0.45">
      <c r="A3783" s="31" t="str">
        <f t="shared" si="148"/>
        <v>E10000008_CIN episodes for children aged 0-4 at 31st March 2019 with neglect identified as a factor at CIN assessment (excluding looked after children)_Number</v>
      </c>
      <c r="B3783" s="31" t="s">
        <v>504</v>
      </c>
      <c r="C3783" s="31" t="s">
        <v>505</v>
      </c>
      <c r="D3783" s="31" t="s">
        <v>474</v>
      </c>
      <c r="E3783" s="31" t="s">
        <v>475</v>
      </c>
      <c r="F3783" s="31" t="s">
        <v>131</v>
      </c>
      <c r="G3783" s="31" t="s">
        <v>139</v>
      </c>
      <c r="H3783" s="31" t="s">
        <v>743</v>
      </c>
      <c r="I3783" s="31">
        <v>264</v>
      </c>
      <c r="J3783" s="31">
        <v>37314</v>
      </c>
      <c r="K3783" s="31">
        <v>7.0750924585946304</v>
      </c>
      <c r="L3783" s="31" t="s">
        <v>1666</v>
      </c>
      <c r="M3783" s="31">
        <f t="shared" si="149"/>
        <v>7.0750924585946304</v>
      </c>
      <c r="N3783" s="31">
        <f t="shared" si="150"/>
        <v>0</v>
      </c>
    </row>
    <row r="3784" spans="1:14" x14ac:dyDescent="0.45">
      <c r="A3784" s="31" t="str">
        <f t="shared" si="148"/>
        <v>E06000026_CIN episodes for children aged 0-4 at 31st March 2019 with neglect identified as a factor at CIN assessment (excluding looked after children)_Number</v>
      </c>
      <c r="B3784" s="31" t="s">
        <v>381</v>
      </c>
      <c r="C3784" s="31" t="s">
        <v>382</v>
      </c>
      <c r="D3784" s="31" t="s">
        <v>474</v>
      </c>
      <c r="E3784" s="31" t="s">
        <v>475</v>
      </c>
      <c r="F3784" s="31" t="s">
        <v>131</v>
      </c>
      <c r="G3784" s="31" t="s">
        <v>139</v>
      </c>
      <c r="H3784" s="31" t="s">
        <v>743</v>
      </c>
      <c r="I3784" s="31">
        <v>255</v>
      </c>
      <c r="J3784" s="31">
        <v>14969</v>
      </c>
      <c r="K3784" s="31">
        <v>17.035206092591402</v>
      </c>
      <c r="L3784" s="31" t="s">
        <v>1531</v>
      </c>
      <c r="M3784" s="31">
        <f t="shared" si="149"/>
        <v>17.035206092591402</v>
      </c>
      <c r="N3784" s="31">
        <f t="shared" si="150"/>
        <v>0</v>
      </c>
    </row>
    <row r="3785" spans="1:14" x14ac:dyDescent="0.45">
      <c r="A3785" s="31" t="str">
        <f t="shared" si="148"/>
        <v>E06000027_CIN episodes for children aged 0-4 at 31st March 2019 with neglect identified as a factor at CIN assessment (excluding looked after children)_Number</v>
      </c>
      <c r="B3785" s="31" t="s">
        <v>438</v>
      </c>
      <c r="C3785" s="31" t="s">
        <v>439</v>
      </c>
      <c r="D3785" s="31" t="s">
        <v>474</v>
      </c>
      <c r="E3785" s="31" t="s">
        <v>475</v>
      </c>
      <c r="F3785" s="31" t="s">
        <v>131</v>
      </c>
      <c r="G3785" s="31" t="s">
        <v>139</v>
      </c>
      <c r="H3785" s="31" t="s">
        <v>743</v>
      </c>
      <c r="I3785" s="31">
        <v>71</v>
      </c>
      <c r="J3785" s="31">
        <v>6918</v>
      </c>
      <c r="K3785" s="31">
        <v>10.263081815553599</v>
      </c>
      <c r="L3785" s="31" t="s">
        <v>1491</v>
      </c>
      <c r="M3785" s="31">
        <f t="shared" si="149"/>
        <v>10.263081815553599</v>
      </c>
      <c r="N3785" s="31">
        <f t="shared" si="150"/>
        <v>0</v>
      </c>
    </row>
    <row r="3786" spans="1:14" x14ac:dyDescent="0.45">
      <c r="A3786" s="31" t="str">
        <f t="shared" si="148"/>
        <v>E10000012_CIN episodes for children aged 0-4 at 31st March 2019 with neglect identified as a factor at CIN assessment (excluding looked after children)_Number</v>
      </c>
      <c r="B3786" s="31" t="s">
        <v>303</v>
      </c>
      <c r="C3786" s="31" t="s">
        <v>304</v>
      </c>
      <c r="D3786" s="31" t="s">
        <v>474</v>
      </c>
      <c r="E3786" s="31" t="s">
        <v>475</v>
      </c>
      <c r="F3786" s="31" t="s">
        <v>131</v>
      </c>
      <c r="G3786" s="31" t="s">
        <v>139</v>
      </c>
      <c r="H3786" s="31" t="s">
        <v>743</v>
      </c>
      <c r="I3786" s="31">
        <v>501</v>
      </c>
      <c r="J3786" s="31">
        <v>85981</v>
      </c>
      <c r="K3786" s="31">
        <v>5.8268687268117398</v>
      </c>
      <c r="L3786" s="31" t="s">
        <v>1654</v>
      </c>
      <c r="M3786" s="31">
        <f t="shared" si="149"/>
        <v>5.8268687268117398</v>
      </c>
      <c r="N3786" s="31">
        <f t="shared" si="150"/>
        <v>0</v>
      </c>
    </row>
    <row r="3787" spans="1:14" x14ac:dyDescent="0.45">
      <c r="A3787" s="31" t="str">
        <f t="shared" ref="A3787:A3850" si="151">CONCATENATE(B3787,"_",G3787,"_",H3787)</f>
        <v>E06000033_CIN episodes for children aged 0-4 at 31st March 2019 with neglect identified as a factor at CIN assessment (excluding looked after children)_Number</v>
      </c>
      <c r="B3787" s="31" t="s">
        <v>412</v>
      </c>
      <c r="C3787" s="31" t="s">
        <v>413</v>
      </c>
      <c r="D3787" s="31" t="s">
        <v>474</v>
      </c>
      <c r="E3787" s="31" t="s">
        <v>475</v>
      </c>
      <c r="F3787" s="31" t="s">
        <v>131</v>
      </c>
      <c r="G3787" s="31" t="s">
        <v>139</v>
      </c>
      <c r="H3787" s="31" t="s">
        <v>743</v>
      </c>
      <c r="I3787" s="31">
        <v>91</v>
      </c>
      <c r="J3787" s="31">
        <v>11304</v>
      </c>
      <c r="K3787" s="31">
        <v>8.0502476999292298</v>
      </c>
      <c r="L3787" s="31" t="s">
        <v>1638</v>
      </c>
      <c r="M3787" s="31">
        <f t="shared" si="149"/>
        <v>8.0502476999292298</v>
      </c>
      <c r="N3787" s="31">
        <f t="shared" si="150"/>
        <v>0</v>
      </c>
    </row>
    <row r="3788" spans="1:14" x14ac:dyDescent="0.45">
      <c r="A3788" s="31" t="str">
        <f t="shared" si="151"/>
        <v>E06000034_CIN episodes for children aged 0-4 at 31st March 2019 with neglect identified as a factor at CIN assessment (excluding looked after children)_Number</v>
      </c>
      <c r="B3788" s="31" t="s">
        <v>493</v>
      </c>
      <c r="C3788" s="31" t="s">
        <v>731</v>
      </c>
      <c r="D3788" s="31" t="s">
        <v>474</v>
      </c>
      <c r="E3788" s="31" t="s">
        <v>475</v>
      </c>
      <c r="F3788" s="31" t="s">
        <v>131</v>
      </c>
      <c r="G3788" s="31" t="s">
        <v>139</v>
      </c>
      <c r="H3788" s="31" t="s">
        <v>743</v>
      </c>
      <c r="I3788" s="31">
        <v>111</v>
      </c>
      <c r="J3788" s="31">
        <v>13195</v>
      </c>
      <c r="K3788" s="31">
        <v>8.41227737779462</v>
      </c>
      <c r="L3788" s="31" t="s">
        <v>1589</v>
      </c>
      <c r="M3788" s="31">
        <f t="shared" ref="M3788:M3851" si="152">K3788</f>
        <v>8.41227737779462</v>
      </c>
      <c r="N3788" s="31">
        <f t="shared" si="150"/>
        <v>0</v>
      </c>
    </row>
    <row r="3789" spans="1:14" x14ac:dyDescent="0.45">
      <c r="A3789" s="31" t="str">
        <f t="shared" si="151"/>
        <v>E06000019_CIN episodes for children aged 0-4 at 31st March 2019 with neglect identified as a factor at CIN assessment (excluding looked after children)_Number</v>
      </c>
      <c r="B3789" s="31" t="s">
        <v>317</v>
      </c>
      <c r="C3789" s="31" t="s">
        <v>318</v>
      </c>
      <c r="D3789" s="31" t="s">
        <v>474</v>
      </c>
      <c r="E3789" s="31" t="s">
        <v>475</v>
      </c>
      <c r="F3789" s="31" t="s">
        <v>131</v>
      </c>
      <c r="G3789" s="31" t="s">
        <v>139</v>
      </c>
      <c r="H3789" s="31" t="s">
        <v>743</v>
      </c>
      <c r="I3789" s="31">
        <v>79</v>
      </c>
      <c r="J3789" s="31">
        <v>9337</v>
      </c>
      <c r="K3789" s="31">
        <v>8.4609617650208904</v>
      </c>
      <c r="L3789" s="31" t="s">
        <v>1566</v>
      </c>
      <c r="M3789" s="31">
        <f t="shared" si="152"/>
        <v>8.4609617650208904</v>
      </c>
      <c r="N3789" s="31">
        <f t="shared" si="150"/>
        <v>0</v>
      </c>
    </row>
    <row r="3790" spans="1:14" x14ac:dyDescent="0.45">
      <c r="A3790" s="31" t="str">
        <f t="shared" si="151"/>
        <v>E10000034_CIN episodes for children aged 0-4 at 31st March 2019 with neglect identified as a factor at CIN assessment (excluding looked after children)_Number</v>
      </c>
      <c r="B3790" s="31" t="s">
        <v>470</v>
      </c>
      <c r="C3790" s="31" t="s">
        <v>471</v>
      </c>
      <c r="D3790" s="31" t="s">
        <v>474</v>
      </c>
      <c r="E3790" s="31" t="s">
        <v>475</v>
      </c>
      <c r="F3790" s="31" t="s">
        <v>131</v>
      </c>
      <c r="G3790" s="31" t="s">
        <v>139</v>
      </c>
      <c r="H3790" s="31" t="s">
        <v>743</v>
      </c>
      <c r="I3790" s="31">
        <v>238</v>
      </c>
      <c r="J3790" s="31">
        <v>31348</v>
      </c>
      <c r="K3790" s="31">
        <v>7.5921908893709302</v>
      </c>
      <c r="L3790" s="31" t="s">
        <v>1530</v>
      </c>
      <c r="M3790" s="31">
        <f t="shared" si="152"/>
        <v>7.5921908893709302</v>
      </c>
      <c r="N3790" s="31">
        <f t="shared" si="150"/>
        <v>0</v>
      </c>
    </row>
    <row r="3791" spans="1:14" x14ac:dyDescent="0.45">
      <c r="A3791" s="31" t="str">
        <f t="shared" si="151"/>
        <v>E10000016_CIN episodes for children aged 0-4 at 31st March 2019 with neglect identified as a factor at CIN assessment (excluding looked after children)_Number</v>
      </c>
      <c r="B3791" s="31" t="s">
        <v>327</v>
      </c>
      <c r="C3791" s="31" t="s">
        <v>328</v>
      </c>
      <c r="D3791" s="31" t="s">
        <v>474</v>
      </c>
      <c r="E3791" s="31" t="s">
        <v>475</v>
      </c>
      <c r="F3791" s="31" t="s">
        <v>131</v>
      </c>
      <c r="G3791" s="31" t="s">
        <v>139</v>
      </c>
      <c r="H3791" s="31" t="s">
        <v>743</v>
      </c>
      <c r="I3791" s="31">
        <v>504</v>
      </c>
      <c r="J3791" s="31">
        <v>91425</v>
      </c>
      <c r="K3791" s="31">
        <v>5.5127153404429903</v>
      </c>
      <c r="L3791" s="31" t="s">
        <v>1630</v>
      </c>
      <c r="M3791" s="31">
        <f t="shared" si="152"/>
        <v>5.5127153404429903</v>
      </c>
      <c r="N3791" s="31">
        <f t="shared" si="150"/>
        <v>0</v>
      </c>
    </row>
    <row r="3792" spans="1:14" x14ac:dyDescent="0.45">
      <c r="A3792" s="31" t="str">
        <f t="shared" si="151"/>
        <v>E06000035_CIN episodes for children aged 0-4 at 31st March 2019 with neglect identified as a factor at CIN assessment (excluding looked after children)_Number</v>
      </c>
      <c r="B3792" s="31" t="s">
        <v>351</v>
      </c>
      <c r="C3792" s="31" t="s">
        <v>352</v>
      </c>
      <c r="D3792" s="31" t="s">
        <v>474</v>
      </c>
      <c r="E3792" s="31" t="s">
        <v>475</v>
      </c>
      <c r="F3792" s="31" t="s">
        <v>131</v>
      </c>
      <c r="G3792" s="31" t="s">
        <v>139</v>
      </c>
      <c r="H3792" s="31" t="s">
        <v>743</v>
      </c>
      <c r="I3792" s="31">
        <v>127</v>
      </c>
      <c r="J3792" s="31">
        <v>18494</v>
      </c>
      <c r="K3792" s="31">
        <v>6.8670920298475204</v>
      </c>
      <c r="L3792" s="31" t="s">
        <v>1646</v>
      </c>
      <c r="M3792" s="31">
        <f t="shared" si="152"/>
        <v>6.8670920298475204</v>
      </c>
      <c r="N3792" s="31">
        <f t="shared" si="150"/>
        <v>0</v>
      </c>
    </row>
    <row r="3793" spans="1:14" x14ac:dyDescent="0.45">
      <c r="A3793" s="31" t="str">
        <f t="shared" si="151"/>
        <v>E10000017_CIN episodes for children aged 0-4 at 31st March 2019 with neglect identified as a factor at CIN assessment (excluding looked after children)_Number</v>
      </c>
      <c r="B3793" s="31" t="s">
        <v>337</v>
      </c>
      <c r="C3793" s="31" t="s">
        <v>338</v>
      </c>
      <c r="D3793" s="31" t="s">
        <v>474</v>
      </c>
      <c r="E3793" s="31" t="s">
        <v>475</v>
      </c>
      <c r="F3793" s="31" t="s">
        <v>131</v>
      </c>
      <c r="G3793" s="31" t="s">
        <v>139</v>
      </c>
      <c r="H3793" s="31" t="s">
        <v>743</v>
      </c>
      <c r="I3793" s="31">
        <v>540</v>
      </c>
      <c r="J3793" s="31">
        <v>67104</v>
      </c>
      <c r="K3793" s="31">
        <v>8.04721030042918</v>
      </c>
      <c r="L3793" s="31" t="s">
        <v>1606</v>
      </c>
      <c r="M3793" s="31">
        <f t="shared" si="152"/>
        <v>8.04721030042918</v>
      </c>
      <c r="N3793" s="31">
        <f t="shared" si="150"/>
        <v>0</v>
      </c>
    </row>
    <row r="3794" spans="1:14" x14ac:dyDescent="0.45">
      <c r="A3794" s="31" t="str">
        <f t="shared" si="151"/>
        <v>E06000008_CIN episodes for children aged 0-4 at 31st March 2019 with neglect identified as a factor at CIN assessment (excluding looked after children)_Number</v>
      </c>
      <c r="B3794" s="31" t="s">
        <v>247</v>
      </c>
      <c r="C3794" s="31" t="s">
        <v>248</v>
      </c>
      <c r="D3794" s="31" t="s">
        <v>474</v>
      </c>
      <c r="E3794" s="31" t="s">
        <v>475</v>
      </c>
      <c r="F3794" s="31" t="s">
        <v>131</v>
      </c>
      <c r="G3794" s="31" t="s">
        <v>139</v>
      </c>
      <c r="H3794" s="31" t="s">
        <v>743</v>
      </c>
      <c r="I3794" s="31">
        <v>63</v>
      </c>
      <c r="J3794" s="31">
        <v>10576</v>
      </c>
      <c r="K3794" s="31">
        <v>5.9568835098335899</v>
      </c>
      <c r="L3794" s="31" t="s">
        <v>1578</v>
      </c>
      <c r="M3794" s="31">
        <f t="shared" si="152"/>
        <v>5.9568835098335899</v>
      </c>
      <c r="N3794" s="31">
        <f t="shared" si="150"/>
        <v>0</v>
      </c>
    </row>
    <row r="3795" spans="1:14" x14ac:dyDescent="0.45">
      <c r="A3795" s="31" t="str">
        <f t="shared" si="151"/>
        <v>E06000009_CIN episodes for children aged 0-4 at 31st March 2019 with neglect identified as a factor at CIN assessment (excluding looked after children)_Number</v>
      </c>
      <c r="B3795" s="31" t="s">
        <v>249</v>
      </c>
      <c r="C3795" s="31" t="s">
        <v>250</v>
      </c>
      <c r="D3795" s="31" t="s">
        <v>474</v>
      </c>
      <c r="E3795" s="31" t="s">
        <v>475</v>
      </c>
      <c r="F3795" s="31" t="s">
        <v>131</v>
      </c>
      <c r="G3795" s="31" t="s">
        <v>139</v>
      </c>
      <c r="H3795" s="31" t="s">
        <v>743</v>
      </c>
      <c r="I3795" s="31">
        <v>137</v>
      </c>
      <c r="J3795" s="31">
        <v>8365</v>
      </c>
      <c r="K3795" s="31">
        <v>16.377764494919301</v>
      </c>
      <c r="L3795" s="31" t="s">
        <v>790</v>
      </c>
      <c r="M3795" s="31">
        <f t="shared" si="152"/>
        <v>16.377764494919301</v>
      </c>
      <c r="N3795" s="31">
        <f t="shared" si="150"/>
        <v>0</v>
      </c>
    </row>
    <row r="3796" spans="1:14" x14ac:dyDescent="0.45">
      <c r="A3796" s="31" t="str">
        <f t="shared" si="151"/>
        <v>E10000024_CIN episodes for children aged 0-4 at 31st March 2019 with neglect identified as a factor at CIN assessment (excluding looked after children)_Number</v>
      </c>
      <c r="B3796" s="31" t="s">
        <v>572</v>
      </c>
      <c r="C3796" s="31" t="s">
        <v>573</v>
      </c>
      <c r="D3796" s="31" t="s">
        <v>474</v>
      </c>
      <c r="E3796" s="31" t="s">
        <v>475</v>
      </c>
      <c r="F3796" s="31" t="s">
        <v>131</v>
      </c>
      <c r="G3796" s="31" t="s">
        <v>139</v>
      </c>
      <c r="H3796" s="31" t="s">
        <v>743</v>
      </c>
      <c r="I3796" s="31">
        <v>390</v>
      </c>
      <c r="J3796" s="31">
        <v>44888</v>
      </c>
      <c r="K3796" s="31">
        <v>8.6882908572447004</v>
      </c>
      <c r="L3796" s="31" t="s">
        <v>1539</v>
      </c>
      <c r="M3796" s="31">
        <f t="shared" si="152"/>
        <v>8.6882908572447004</v>
      </c>
      <c r="N3796" s="31">
        <f t="shared" si="150"/>
        <v>0</v>
      </c>
    </row>
    <row r="3797" spans="1:14" x14ac:dyDescent="0.45">
      <c r="A3797" s="31" t="str">
        <f t="shared" si="151"/>
        <v>E06000018_CIN episodes for children aged 0-4 at 31st March 2019 with neglect identified as a factor at CIN assessment (excluding looked after children)_Number</v>
      </c>
      <c r="B3797" s="31" t="s">
        <v>373</v>
      </c>
      <c r="C3797" s="31" t="s">
        <v>374</v>
      </c>
      <c r="D3797" s="31" t="s">
        <v>474</v>
      </c>
      <c r="E3797" s="31" t="s">
        <v>475</v>
      </c>
      <c r="F3797" s="31" t="s">
        <v>131</v>
      </c>
      <c r="G3797" s="31" t="s">
        <v>139</v>
      </c>
      <c r="H3797" s="31" t="s">
        <v>743</v>
      </c>
      <c r="I3797" s="31">
        <v>220</v>
      </c>
      <c r="J3797" s="31">
        <v>20755</v>
      </c>
      <c r="K3797" s="31">
        <v>10.599855456516501</v>
      </c>
      <c r="L3797" s="31" t="s">
        <v>1562</v>
      </c>
      <c r="M3797" s="31">
        <f t="shared" si="152"/>
        <v>10.599855456516501</v>
      </c>
      <c r="N3797" s="31">
        <f t="shared" si="150"/>
        <v>0</v>
      </c>
    </row>
    <row r="3798" spans="1:14" x14ac:dyDescent="0.45">
      <c r="A3798" s="31" t="str">
        <f t="shared" si="151"/>
        <v>E06000051_CIN episodes for children aged 0-4 at 31st March 2019 with neglect identified as a factor at CIN assessment (excluding looked after children)_Number</v>
      </c>
      <c r="B3798" s="31" t="s">
        <v>403</v>
      </c>
      <c r="C3798" s="31" t="s">
        <v>166</v>
      </c>
      <c r="D3798" s="31" t="s">
        <v>474</v>
      </c>
      <c r="E3798" s="31" t="s">
        <v>475</v>
      </c>
      <c r="F3798" s="31" t="s">
        <v>131</v>
      </c>
      <c r="G3798" s="31" t="s">
        <v>139</v>
      </c>
      <c r="H3798" s="31" t="s">
        <v>743</v>
      </c>
      <c r="I3798" s="31">
        <v>136</v>
      </c>
      <c r="J3798" s="31">
        <v>15034</v>
      </c>
      <c r="K3798" s="31">
        <v>9.0461620327258192</v>
      </c>
      <c r="L3798" s="31" t="s">
        <v>1637</v>
      </c>
      <c r="M3798" s="31">
        <f t="shared" si="152"/>
        <v>9.0461620327258192</v>
      </c>
      <c r="N3798" s="31">
        <f t="shared" si="150"/>
        <v>0</v>
      </c>
    </row>
    <row r="3799" spans="1:14" x14ac:dyDescent="0.45">
      <c r="A3799" s="31" t="str">
        <f t="shared" si="151"/>
        <v>E06000020_CIN episodes for children aged 0-4 at 31st March 2019 with neglect identified as a factor at CIN assessment (excluding looked after children)_Number</v>
      </c>
      <c r="B3799" s="31" t="s">
        <v>570</v>
      </c>
      <c r="C3799" s="31" t="s">
        <v>730</v>
      </c>
      <c r="D3799" s="31" t="s">
        <v>474</v>
      </c>
      <c r="E3799" s="31" t="s">
        <v>475</v>
      </c>
      <c r="F3799" s="31" t="s">
        <v>131</v>
      </c>
      <c r="G3799" s="31" t="s">
        <v>139</v>
      </c>
      <c r="H3799" s="31" t="s">
        <v>743</v>
      </c>
      <c r="I3799" s="31">
        <v>79</v>
      </c>
      <c r="J3799" s="31">
        <v>11022</v>
      </c>
      <c r="K3799" s="31">
        <v>7.16748321538741</v>
      </c>
      <c r="L3799" s="31" t="s">
        <v>1621</v>
      </c>
      <c r="M3799" s="31">
        <f t="shared" si="152"/>
        <v>7.16748321538741</v>
      </c>
      <c r="N3799" s="31">
        <f t="shared" si="150"/>
        <v>0</v>
      </c>
    </row>
    <row r="3800" spans="1:14" x14ac:dyDescent="0.45">
      <c r="A3800" s="31" t="str">
        <f t="shared" si="151"/>
        <v>E06000049_CIN episodes for children aged 0-4 at 31st March 2019 with neglect identified as a factor at CIN assessment (excluding looked after children)_Number</v>
      </c>
      <c r="B3800" s="31" t="s">
        <v>541</v>
      </c>
      <c r="C3800" s="31" t="s">
        <v>718</v>
      </c>
      <c r="D3800" s="31" t="s">
        <v>474</v>
      </c>
      <c r="E3800" s="31" t="s">
        <v>475</v>
      </c>
      <c r="F3800" s="31" t="s">
        <v>131</v>
      </c>
      <c r="G3800" s="31" t="s">
        <v>139</v>
      </c>
      <c r="H3800" s="31" t="s">
        <v>743</v>
      </c>
      <c r="I3800" s="31">
        <v>116</v>
      </c>
      <c r="J3800" s="31">
        <v>20262</v>
      </c>
      <c r="K3800" s="31">
        <v>5.7250024676734803</v>
      </c>
      <c r="L3800" s="31" t="s">
        <v>1600</v>
      </c>
      <c r="M3800" s="31">
        <f t="shared" si="152"/>
        <v>5.7250024676734803</v>
      </c>
      <c r="N3800" s="31">
        <f t="shared" si="150"/>
        <v>0</v>
      </c>
    </row>
    <row r="3801" spans="1:14" x14ac:dyDescent="0.45">
      <c r="A3801" s="31" t="str">
        <f t="shared" si="151"/>
        <v>E06000050_CIN episodes for children aged 0-4 at 31st March 2019 with neglect identified as a factor at CIN assessment (excluding looked after children)_Number</v>
      </c>
      <c r="B3801" s="31" t="s">
        <v>281</v>
      </c>
      <c r="C3801" s="31" t="s">
        <v>282</v>
      </c>
      <c r="D3801" s="31" t="s">
        <v>474</v>
      </c>
      <c r="E3801" s="31" t="s">
        <v>475</v>
      </c>
      <c r="F3801" s="31" t="s">
        <v>131</v>
      </c>
      <c r="G3801" s="31" t="s">
        <v>139</v>
      </c>
      <c r="H3801" s="31" t="s">
        <v>743</v>
      </c>
      <c r="I3801" s="31">
        <v>89</v>
      </c>
      <c r="J3801" s="31">
        <v>18571</v>
      </c>
      <c r="K3801" s="31">
        <v>4.79241828657584</v>
      </c>
      <c r="L3801" s="31" t="s">
        <v>1632</v>
      </c>
      <c r="M3801" s="31">
        <f t="shared" si="152"/>
        <v>4.79241828657584</v>
      </c>
      <c r="N3801" s="31">
        <f t="shared" si="150"/>
        <v>0</v>
      </c>
    </row>
    <row r="3802" spans="1:14" x14ac:dyDescent="0.45">
      <c r="A3802" s="31" t="str">
        <f t="shared" si="151"/>
        <v>E06000052_CIN episodes for children aged 0-4 at 31st March 2019 with neglect identified as a factor at CIN assessment (excluding looked after children)_Number</v>
      </c>
      <c r="B3802" s="31" t="s">
        <v>482</v>
      </c>
      <c r="C3802" s="31" t="s">
        <v>720</v>
      </c>
      <c r="D3802" s="31" t="s">
        <v>474</v>
      </c>
      <c r="E3802" s="31" t="s">
        <v>475</v>
      </c>
      <c r="F3802" s="31" t="s">
        <v>131</v>
      </c>
      <c r="G3802" s="31" t="s">
        <v>139</v>
      </c>
      <c r="H3802" s="31" t="s">
        <v>743</v>
      </c>
      <c r="I3802" s="31">
        <v>167</v>
      </c>
      <c r="J3802" s="31">
        <v>28270</v>
      </c>
      <c r="K3802" s="31">
        <v>5.9073222497347002</v>
      </c>
      <c r="L3802" s="31" t="s">
        <v>1574</v>
      </c>
      <c r="M3802" s="31">
        <f t="shared" si="152"/>
        <v>5.9073222497347002</v>
      </c>
      <c r="N3802" s="31">
        <f t="shared" si="150"/>
        <v>0</v>
      </c>
    </row>
    <row r="3803" spans="1:14" x14ac:dyDescent="0.45">
      <c r="A3803" s="31" t="str">
        <f t="shared" si="151"/>
        <v>E10000006_CIN episodes for children aged 0-4 at 31st March 2019 with neglect identified as a factor at CIN assessment (excluding looked after children)_Number</v>
      </c>
      <c r="B3803" s="31" t="s">
        <v>285</v>
      </c>
      <c r="C3803" s="31" t="s">
        <v>286</v>
      </c>
      <c r="D3803" s="31" t="s">
        <v>474</v>
      </c>
      <c r="E3803" s="31" t="s">
        <v>475</v>
      </c>
      <c r="F3803" s="31" t="s">
        <v>131</v>
      </c>
      <c r="G3803" s="31" t="s">
        <v>139</v>
      </c>
      <c r="H3803" s="31" t="s">
        <v>743</v>
      </c>
      <c r="I3803" s="31">
        <v>187</v>
      </c>
      <c r="J3803" s="31">
        <v>24066</v>
      </c>
      <c r="K3803" s="31">
        <v>7.77029834621458</v>
      </c>
      <c r="L3803" s="31" t="s">
        <v>1577</v>
      </c>
      <c r="M3803" s="31">
        <f t="shared" si="152"/>
        <v>7.77029834621458</v>
      </c>
      <c r="N3803" s="31">
        <f t="shared" si="150"/>
        <v>0</v>
      </c>
    </row>
    <row r="3804" spans="1:14" x14ac:dyDescent="0.45">
      <c r="A3804" s="31" t="str">
        <f t="shared" si="151"/>
        <v>E10000013_CIN episodes for children aged 0-4 at 31st March 2019 with neglect identified as a factor at CIN assessment (excluding looked after children)_Number</v>
      </c>
      <c r="B3804" s="31" t="s">
        <v>307</v>
      </c>
      <c r="C3804" s="31" t="s">
        <v>308</v>
      </c>
      <c r="D3804" s="31" t="s">
        <v>474</v>
      </c>
      <c r="E3804" s="31" t="s">
        <v>475</v>
      </c>
      <c r="F3804" s="31" t="s">
        <v>131</v>
      </c>
      <c r="G3804" s="31" t="s">
        <v>139</v>
      </c>
      <c r="H3804" s="31" t="s">
        <v>743</v>
      </c>
      <c r="I3804" s="31">
        <v>309</v>
      </c>
      <c r="J3804" s="31">
        <v>34617</v>
      </c>
      <c r="K3804" s="31">
        <v>8.9262501083282793</v>
      </c>
      <c r="L3804" s="31" t="s">
        <v>1633</v>
      </c>
      <c r="M3804" s="31">
        <f t="shared" si="152"/>
        <v>8.9262501083282793</v>
      </c>
      <c r="N3804" s="31">
        <f t="shared" si="150"/>
        <v>0</v>
      </c>
    </row>
    <row r="3805" spans="1:14" x14ac:dyDescent="0.45">
      <c r="A3805" s="31" t="str">
        <f t="shared" si="151"/>
        <v>E10000015_CIN episodes for children aged 0-4 at 31st March 2019 with neglect identified as a factor at CIN assessment (excluding looked after children)_Number</v>
      </c>
      <c r="B3805" s="31" t="s">
        <v>319</v>
      </c>
      <c r="C3805" s="31" t="s">
        <v>320</v>
      </c>
      <c r="D3805" s="31" t="s">
        <v>474</v>
      </c>
      <c r="E3805" s="31" t="s">
        <v>475</v>
      </c>
      <c r="F3805" s="31" t="s">
        <v>131</v>
      </c>
      <c r="G3805" s="31" t="s">
        <v>139</v>
      </c>
      <c r="H3805" s="31" t="s">
        <v>743</v>
      </c>
      <c r="I3805" s="31">
        <v>338</v>
      </c>
      <c r="J3805" s="31">
        <v>74764</v>
      </c>
      <c r="K3805" s="31">
        <v>4.5208924081108597</v>
      </c>
      <c r="L3805" s="31" t="s">
        <v>1579</v>
      </c>
      <c r="M3805" s="31">
        <f t="shared" si="152"/>
        <v>4.5208924081108597</v>
      </c>
      <c r="N3805" s="31">
        <f t="shared" si="150"/>
        <v>0</v>
      </c>
    </row>
    <row r="3806" spans="1:14" x14ac:dyDescent="0.45">
      <c r="A3806" s="31" t="str">
        <f t="shared" si="151"/>
        <v>E06000046_CIN episodes for children aged 0-4 at 31st March 2019 with neglect identified as a factor at CIN assessment (excluding looked after children)_Number</v>
      </c>
      <c r="B3806" s="31" t="s">
        <v>325</v>
      </c>
      <c r="C3806" s="31" t="s">
        <v>326</v>
      </c>
      <c r="D3806" s="31" t="s">
        <v>474</v>
      </c>
      <c r="E3806" s="31" t="s">
        <v>475</v>
      </c>
      <c r="F3806" s="31" t="s">
        <v>131</v>
      </c>
      <c r="G3806" s="31" t="s">
        <v>139</v>
      </c>
      <c r="H3806" s="31" t="s">
        <v>743</v>
      </c>
      <c r="I3806" s="31">
        <v>79</v>
      </c>
      <c r="J3806" s="31">
        <v>6462</v>
      </c>
      <c r="K3806" s="31">
        <v>12.2253172392448</v>
      </c>
      <c r="L3806" s="31" t="s">
        <v>1471</v>
      </c>
      <c r="M3806" s="31">
        <f t="shared" si="152"/>
        <v>12.2253172392448</v>
      </c>
      <c r="N3806" s="31">
        <f t="shared" si="150"/>
        <v>0</v>
      </c>
    </row>
    <row r="3807" spans="1:14" x14ac:dyDescent="0.45">
      <c r="A3807" s="31" t="str">
        <f t="shared" si="151"/>
        <v>E10000019_CIN episodes for children aged 0-4 at 31st March 2019 with neglect identified as a factor at CIN assessment (excluding looked after children)_Number</v>
      </c>
      <c r="B3807" s="31" t="s">
        <v>345</v>
      </c>
      <c r="C3807" s="31" t="s">
        <v>346</v>
      </c>
      <c r="D3807" s="31" t="s">
        <v>474</v>
      </c>
      <c r="E3807" s="31" t="s">
        <v>475</v>
      </c>
      <c r="F3807" s="31" t="s">
        <v>131</v>
      </c>
      <c r="G3807" s="31" t="s">
        <v>139</v>
      </c>
      <c r="H3807" s="31" t="s">
        <v>743</v>
      </c>
      <c r="I3807" s="31">
        <v>428</v>
      </c>
      <c r="J3807" s="31">
        <v>39873</v>
      </c>
      <c r="K3807" s="31">
        <v>10.734080706242301</v>
      </c>
      <c r="L3807" s="31" t="s">
        <v>1554</v>
      </c>
      <c r="M3807" s="31">
        <f t="shared" si="152"/>
        <v>10.734080706242301</v>
      </c>
      <c r="N3807" s="31">
        <f t="shared" si="150"/>
        <v>0</v>
      </c>
    </row>
    <row r="3808" spans="1:14" x14ac:dyDescent="0.45">
      <c r="A3808" s="31" t="str">
        <f t="shared" si="151"/>
        <v>E10000020_CIN episodes for children aged 0-4 at 31st March 2019 with neglect identified as a factor at CIN assessment (excluding looked after children)_Number</v>
      </c>
      <c r="B3808" s="31" t="s">
        <v>361</v>
      </c>
      <c r="C3808" s="31" t="s">
        <v>362</v>
      </c>
      <c r="D3808" s="31" t="s">
        <v>474</v>
      </c>
      <c r="E3808" s="31" t="s">
        <v>475</v>
      </c>
      <c r="F3808" s="31" t="s">
        <v>131</v>
      </c>
      <c r="G3808" s="31" t="s">
        <v>139</v>
      </c>
      <c r="H3808" s="31" t="s">
        <v>743</v>
      </c>
      <c r="I3808" s="31">
        <v>279</v>
      </c>
      <c r="J3808" s="31">
        <v>46256</v>
      </c>
      <c r="K3808" s="31">
        <v>6.0316499481148398</v>
      </c>
      <c r="L3808" s="31" t="s">
        <v>1578</v>
      </c>
      <c r="M3808" s="31">
        <f t="shared" si="152"/>
        <v>6.0316499481148398</v>
      </c>
      <c r="N3808" s="31">
        <f t="shared" si="150"/>
        <v>0</v>
      </c>
    </row>
    <row r="3809" spans="1:14" x14ac:dyDescent="0.45">
      <c r="A3809" s="31" t="str">
        <f t="shared" si="151"/>
        <v>E10000021_CIN episodes for children aged 0-4 at 31st March 2019 with neglect identified as a factor at CIN assessment (excluding looked after children)_Number</v>
      </c>
      <c r="B3809" s="31" t="s">
        <v>371</v>
      </c>
      <c r="C3809" s="31" t="s">
        <v>372</v>
      </c>
      <c r="D3809" s="31" t="s">
        <v>474</v>
      </c>
      <c r="E3809" s="31" t="s">
        <v>475</v>
      </c>
      <c r="F3809" s="31" t="s">
        <v>131</v>
      </c>
      <c r="G3809" s="31" t="s">
        <v>139</v>
      </c>
      <c r="H3809" s="31" t="s">
        <v>743</v>
      </c>
      <c r="I3809" s="31">
        <v>490</v>
      </c>
      <c r="J3809" s="31">
        <v>47337</v>
      </c>
      <c r="K3809" s="31">
        <v>10.351310813951001</v>
      </c>
      <c r="L3809" s="31" t="s">
        <v>1615</v>
      </c>
      <c r="M3809" s="31">
        <f t="shared" si="152"/>
        <v>10.351310813951001</v>
      </c>
      <c r="N3809" s="31">
        <f t="shared" si="150"/>
        <v>0</v>
      </c>
    </row>
    <row r="3810" spans="1:14" x14ac:dyDescent="0.45">
      <c r="A3810" s="31" t="str">
        <f t="shared" si="151"/>
        <v>E06000048_CIN episodes for children aged 0-4 at 31st March 2019 with neglect identified as a factor at CIN assessment (excluding looked after children)_Number</v>
      </c>
      <c r="B3810" s="31" t="s">
        <v>484</v>
      </c>
      <c r="C3810" s="31" t="s">
        <v>705</v>
      </c>
      <c r="D3810" s="31" t="s">
        <v>474</v>
      </c>
      <c r="E3810" s="31" t="s">
        <v>475</v>
      </c>
      <c r="F3810" s="31" t="s">
        <v>131</v>
      </c>
      <c r="G3810" s="31" t="s">
        <v>139</v>
      </c>
      <c r="H3810" s="31" t="s">
        <v>743</v>
      </c>
      <c r="I3810" s="31">
        <v>153</v>
      </c>
      <c r="J3810" s="31">
        <v>14910</v>
      </c>
      <c r="K3810" s="31">
        <v>10.261569416499</v>
      </c>
      <c r="L3810" s="31" t="s">
        <v>1491</v>
      </c>
      <c r="M3810" s="31">
        <f t="shared" si="152"/>
        <v>10.261569416499</v>
      </c>
      <c r="N3810" s="31">
        <f t="shared" si="150"/>
        <v>0</v>
      </c>
    </row>
    <row r="3811" spans="1:14" x14ac:dyDescent="0.45">
      <c r="A3811" s="31" t="str">
        <f t="shared" si="151"/>
        <v>E10000025_CIN episodes for children aged 0-4 at 31st March 2019 with neglect identified as a factor at CIN assessment (excluding looked after children)_Number</v>
      </c>
      <c r="B3811" s="31" t="s">
        <v>377</v>
      </c>
      <c r="C3811" s="31" t="s">
        <v>378</v>
      </c>
      <c r="D3811" s="31" t="s">
        <v>474</v>
      </c>
      <c r="E3811" s="31" t="s">
        <v>475</v>
      </c>
      <c r="F3811" s="31" t="s">
        <v>131</v>
      </c>
      <c r="G3811" s="31" t="s">
        <v>139</v>
      </c>
      <c r="H3811" s="31" t="s">
        <v>743</v>
      </c>
      <c r="I3811" s="31">
        <v>236</v>
      </c>
      <c r="J3811" s="31">
        <v>39398</v>
      </c>
      <c r="K3811" s="31">
        <v>5.9901517843545404</v>
      </c>
      <c r="L3811" s="31" t="s">
        <v>1578</v>
      </c>
      <c r="M3811" s="31">
        <f t="shared" si="152"/>
        <v>5.9901517843545404</v>
      </c>
      <c r="N3811" s="31">
        <f t="shared" si="150"/>
        <v>0</v>
      </c>
    </row>
    <row r="3812" spans="1:14" x14ac:dyDescent="0.45">
      <c r="A3812" s="31" t="str">
        <f t="shared" si="151"/>
        <v>E10000027_CIN episodes for children aged 0-4 at 31st March 2019 with neglect identified as a factor at CIN assessment (excluding looked after children)_Number</v>
      </c>
      <c r="B3812" s="31" t="s">
        <v>406</v>
      </c>
      <c r="C3812" s="31" t="s">
        <v>407</v>
      </c>
      <c r="D3812" s="31" t="s">
        <v>474</v>
      </c>
      <c r="E3812" s="31" t="s">
        <v>475</v>
      </c>
      <c r="F3812" s="31" t="s">
        <v>131</v>
      </c>
      <c r="G3812" s="31" t="s">
        <v>139</v>
      </c>
      <c r="H3812" s="31" t="s">
        <v>743</v>
      </c>
      <c r="I3812" s="31">
        <v>102</v>
      </c>
      <c r="J3812" s="31">
        <v>29004</v>
      </c>
      <c r="K3812" s="31">
        <v>3.5167563094745602</v>
      </c>
      <c r="L3812" s="31" t="s">
        <v>1623</v>
      </c>
      <c r="M3812" s="31">
        <f t="shared" si="152"/>
        <v>3.5167563094745602</v>
      </c>
      <c r="N3812" s="31">
        <f t="shared" si="150"/>
        <v>0</v>
      </c>
    </row>
    <row r="3813" spans="1:14" x14ac:dyDescent="0.45">
      <c r="A3813" s="31" t="str">
        <f t="shared" si="151"/>
        <v>E10000029_CIN episodes for children aged 0-4 at 31st March 2019 with neglect identified as a factor at CIN assessment (excluding looked after children)_Number</v>
      </c>
      <c r="B3813" s="31" t="s">
        <v>426</v>
      </c>
      <c r="C3813" s="31" t="s">
        <v>427</v>
      </c>
      <c r="D3813" s="31" t="s">
        <v>474</v>
      </c>
      <c r="E3813" s="31" t="s">
        <v>475</v>
      </c>
      <c r="F3813" s="31" t="s">
        <v>131</v>
      </c>
      <c r="G3813" s="31" t="s">
        <v>139</v>
      </c>
      <c r="H3813" s="31" t="s">
        <v>743</v>
      </c>
      <c r="I3813" s="31">
        <v>444</v>
      </c>
      <c r="J3813" s="31">
        <v>40624</v>
      </c>
      <c r="K3813" s="31">
        <v>10.929499803072099</v>
      </c>
      <c r="L3813" s="31" t="s">
        <v>1613</v>
      </c>
      <c r="M3813" s="31">
        <f t="shared" si="152"/>
        <v>10.929499803072099</v>
      </c>
      <c r="N3813" s="31">
        <f t="shared" si="150"/>
        <v>0</v>
      </c>
    </row>
    <row r="3814" spans="1:14" x14ac:dyDescent="0.45">
      <c r="A3814" s="31" t="str">
        <f t="shared" si="151"/>
        <v>E10000030_CIN episodes for children aged 0-4 at 31st March 2019 with neglect identified as a factor at CIN assessment (excluding looked after children)_Number</v>
      </c>
      <c r="B3814" s="31" t="s">
        <v>430</v>
      </c>
      <c r="C3814" s="31" t="s">
        <v>431</v>
      </c>
      <c r="D3814" s="31" t="s">
        <v>474</v>
      </c>
      <c r="E3814" s="31" t="s">
        <v>475</v>
      </c>
      <c r="F3814" s="31" t="s">
        <v>131</v>
      </c>
      <c r="G3814" s="31" t="s">
        <v>139</v>
      </c>
      <c r="H3814" s="31" t="s">
        <v>743</v>
      </c>
      <c r="I3814" s="31">
        <v>328</v>
      </c>
      <c r="J3814" s="31">
        <v>70074</v>
      </c>
      <c r="K3814" s="31">
        <v>4.6807660473214003</v>
      </c>
      <c r="L3814" s="31" t="s">
        <v>1580</v>
      </c>
      <c r="M3814" s="31">
        <f t="shared" si="152"/>
        <v>4.6807660473214003</v>
      </c>
      <c r="N3814" s="31">
        <f t="shared" si="150"/>
        <v>0</v>
      </c>
    </row>
    <row r="3815" spans="1:14" x14ac:dyDescent="0.45">
      <c r="A3815" s="31" t="str">
        <f t="shared" si="151"/>
        <v>E10000031_CIN episodes for children aged 0-4 at 31st March 2019 with neglect identified as a factor at CIN assessment (excluding looked after children)_Number</v>
      </c>
      <c r="B3815" s="31" t="s">
        <v>454</v>
      </c>
      <c r="C3815" s="31" t="s">
        <v>455</v>
      </c>
      <c r="D3815" s="31" t="s">
        <v>474</v>
      </c>
      <c r="E3815" s="31" t="s">
        <v>475</v>
      </c>
      <c r="F3815" s="31" t="s">
        <v>131</v>
      </c>
      <c r="G3815" s="31" t="s">
        <v>139</v>
      </c>
      <c r="H3815" s="31" t="s">
        <v>743</v>
      </c>
      <c r="I3815" s="31">
        <v>112</v>
      </c>
      <c r="J3815" s="31">
        <v>31584</v>
      </c>
      <c r="K3815" s="31">
        <v>3.5460992907801399</v>
      </c>
      <c r="L3815" s="31" t="s">
        <v>1623</v>
      </c>
      <c r="M3815" s="31">
        <f t="shared" si="152"/>
        <v>3.5460992907801399</v>
      </c>
      <c r="N3815" s="31">
        <f t="shared" si="150"/>
        <v>0</v>
      </c>
    </row>
    <row r="3816" spans="1:14" x14ac:dyDescent="0.45">
      <c r="A3816" s="31" t="str">
        <f t="shared" si="151"/>
        <v>E10000032_CIN episodes for children aged 0-4 at 31st March 2019 with neglect identified as a factor at CIN assessment (excluding looked after children)_Number</v>
      </c>
      <c r="B3816" s="31" t="s">
        <v>458</v>
      </c>
      <c r="C3816" s="31" t="s">
        <v>459</v>
      </c>
      <c r="D3816" s="31" t="s">
        <v>474</v>
      </c>
      <c r="E3816" s="31" t="s">
        <v>475</v>
      </c>
      <c r="F3816" s="31" t="s">
        <v>131</v>
      </c>
      <c r="G3816" s="31" t="s">
        <v>139</v>
      </c>
      <c r="H3816" s="31" t="s">
        <v>743</v>
      </c>
      <c r="I3816" s="31">
        <v>400</v>
      </c>
      <c r="J3816" s="31">
        <v>46821</v>
      </c>
      <c r="K3816" s="31">
        <v>8.5431750710151402</v>
      </c>
      <c r="L3816" s="31" t="s">
        <v>1566</v>
      </c>
      <c r="M3816" s="31">
        <f t="shared" si="152"/>
        <v>8.5431750710151402</v>
      </c>
      <c r="N3816" s="31">
        <f t="shared" si="150"/>
        <v>0</v>
      </c>
    </row>
    <row r="3817" spans="1:14" x14ac:dyDescent="0.45">
      <c r="A3817" s="31" t="str">
        <f t="shared" si="151"/>
        <v>NA_CIN episodes for children aged 0-4 at 31st March 2019 with physical abuse identified as a factor at CIN assessment (excluding looked after children)_Number</v>
      </c>
      <c r="B3817" s="31" t="s">
        <v>13</v>
      </c>
      <c r="C3817" s="31" t="s">
        <v>737</v>
      </c>
      <c r="D3817" s="31" t="s">
        <v>474</v>
      </c>
      <c r="E3817" s="31" t="s">
        <v>475</v>
      </c>
      <c r="F3817" s="31" t="s">
        <v>131</v>
      </c>
      <c r="G3817" s="31" t="s">
        <v>140</v>
      </c>
      <c r="H3817" s="31" t="s">
        <v>743</v>
      </c>
      <c r="I3817" s="31">
        <v>16023</v>
      </c>
      <c r="J3817" s="31">
        <v>3346727</v>
      </c>
      <c r="K3817" s="31">
        <f>I3817/J3817*1000</f>
        <v>4.7876626925351244</v>
      </c>
      <c r="L3817" s="31" t="str">
        <f>CONCATENATE(ROUND(K3817,2)," per 1000 0-4 yr olds")</f>
        <v>4.79 per 1000 0-4 yr olds</v>
      </c>
      <c r="M3817" s="31">
        <f t="shared" si="152"/>
        <v>4.7876626925351244</v>
      </c>
      <c r="N3817" s="31">
        <f t="shared" si="150"/>
        <v>0</v>
      </c>
    </row>
    <row r="3818" spans="1:14" x14ac:dyDescent="0.45">
      <c r="A3818" s="31" t="str">
        <f t="shared" si="151"/>
        <v>E09000001_CIN episodes for children aged 0-4 at 31st March 2019 with physical abuse identified as a factor at CIN assessment (excluding looked after children)_Number</v>
      </c>
      <c r="B3818" s="31" t="s">
        <v>582</v>
      </c>
      <c r="C3818" s="31" t="s">
        <v>583</v>
      </c>
      <c r="D3818" s="31" t="s">
        <v>474</v>
      </c>
      <c r="E3818" s="31" t="s">
        <v>475</v>
      </c>
      <c r="F3818" s="31" t="s">
        <v>131</v>
      </c>
      <c r="G3818" s="31" t="s">
        <v>140</v>
      </c>
      <c r="H3818" s="31" t="s">
        <v>743</v>
      </c>
      <c r="I3818" s="31" t="s">
        <v>1280</v>
      </c>
      <c r="J3818" s="31">
        <v>435</v>
      </c>
      <c r="K3818" s="31" t="s">
        <v>1280</v>
      </c>
      <c r="L3818" s="31" t="s">
        <v>70</v>
      </c>
      <c r="M3818" s="31" t="s">
        <v>70</v>
      </c>
      <c r="N3818" s="31">
        <f t="shared" si="150"/>
        <v>1</v>
      </c>
    </row>
    <row r="3819" spans="1:14" x14ac:dyDescent="0.45">
      <c r="A3819" s="31" t="str">
        <f t="shared" si="151"/>
        <v>E09000007_CIN episodes for children aged 0-4 at 31st March 2019 with physical abuse identified as a factor at CIN assessment (excluding looked after children)_Number</v>
      </c>
      <c r="B3819" s="31" t="s">
        <v>277</v>
      </c>
      <c r="C3819" s="31" t="s">
        <v>278</v>
      </c>
      <c r="D3819" s="31" t="s">
        <v>474</v>
      </c>
      <c r="E3819" s="31" t="s">
        <v>475</v>
      </c>
      <c r="F3819" s="31" t="s">
        <v>131</v>
      </c>
      <c r="G3819" s="31" t="s">
        <v>140</v>
      </c>
      <c r="H3819" s="31" t="s">
        <v>743</v>
      </c>
      <c r="I3819" s="31">
        <v>34</v>
      </c>
      <c r="J3819" s="31">
        <v>14039</v>
      </c>
      <c r="K3819" s="31">
        <v>2.4218249163045802</v>
      </c>
      <c r="L3819" s="31" t="s">
        <v>1650</v>
      </c>
      <c r="M3819" s="31">
        <f t="shared" si="152"/>
        <v>2.4218249163045802</v>
      </c>
      <c r="N3819" s="31">
        <f t="shared" si="150"/>
        <v>0</v>
      </c>
    </row>
    <row r="3820" spans="1:14" x14ac:dyDescent="0.45">
      <c r="A3820" s="31" t="str">
        <f t="shared" si="151"/>
        <v>E09000011_CIN episodes for children aged 0-4 at 31st March 2019 with physical abuse identified as a factor at CIN assessment (excluding looked after children)_Number</v>
      </c>
      <c r="B3820" s="31" t="s">
        <v>518</v>
      </c>
      <c r="C3820" s="31" t="s">
        <v>519</v>
      </c>
      <c r="D3820" s="31" t="s">
        <v>474</v>
      </c>
      <c r="E3820" s="31" t="s">
        <v>475</v>
      </c>
      <c r="F3820" s="31" t="s">
        <v>131</v>
      </c>
      <c r="G3820" s="31" t="s">
        <v>140</v>
      </c>
      <c r="H3820" s="31" t="s">
        <v>743</v>
      </c>
      <c r="I3820" s="31">
        <v>84</v>
      </c>
      <c r="J3820" s="31">
        <v>21953</v>
      </c>
      <c r="K3820" s="31">
        <v>3.8263563066551298</v>
      </c>
      <c r="L3820" s="31" t="s">
        <v>1662</v>
      </c>
      <c r="M3820" s="31">
        <f t="shared" si="152"/>
        <v>3.8263563066551298</v>
      </c>
      <c r="N3820" s="31">
        <f t="shared" si="150"/>
        <v>0</v>
      </c>
    </row>
    <row r="3821" spans="1:14" x14ac:dyDescent="0.45">
      <c r="A3821" s="31" t="str">
        <f t="shared" si="151"/>
        <v>E09000012_CIN episodes for children aged 0-4 at 31st March 2019 with physical abuse identified as a factor at CIN assessment (excluding looked after children)_Number</v>
      </c>
      <c r="B3821" s="31" t="s">
        <v>498</v>
      </c>
      <c r="C3821" s="31" t="s">
        <v>499</v>
      </c>
      <c r="D3821" s="31" t="s">
        <v>474</v>
      </c>
      <c r="E3821" s="31" t="s">
        <v>475</v>
      </c>
      <c r="F3821" s="31" t="s">
        <v>131</v>
      </c>
      <c r="G3821" s="31" t="s">
        <v>140</v>
      </c>
      <c r="H3821" s="31" t="s">
        <v>743</v>
      </c>
      <c r="I3821" s="31">
        <v>119</v>
      </c>
      <c r="J3821" s="31">
        <v>20326</v>
      </c>
      <c r="K3821" s="31">
        <v>5.8545705008363704</v>
      </c>
      <c r="L3821" s="31" t="s">
        <v>1574</v>
      </c>
      <c r="M3821" s="31">
        <f t="shared" si="152"/>
        <v>5.8545705008363704</v>
      </c>
      <c r="N3821" s="31">
        <f t="shared" si="150"/>
        <v>0</v>
      </c>
    </row>
    <row r="3822" spans="1:14" x14ac:dyDescent="0.45">
      <c r="A3822" s="31" t="str">
        <f t="shared" si="151"/>
        <v>E09000013_CIN episodes for children aged 0-4 at 31st March 2019 with physical abuse identified as a factor at CIN assessment (excluding looked after children)_Number</v>
      </c>
      <c r="B3822" s="31" t="s">
        <v>491</v>
      </c>
      <c r="C3822" s="31" t="s">
        <v>723</v>
      </c>
      <c r="D3822" s="31" t="s">
        <v>474</v>
      </c>
      <c r="E3822" s="31" t="s">
        <v>475</v>
      </c>
      <c r="F3822" s="31" t="s">
        <v>131</v>
      </c>
      <c r="G3822" s="31" t="s">
        <v>140</v>
      </c>
      <c r="H3822" s="31" t="s">
        <v>743</v>
      </c>
      <c r="I3822" s="31">
        <v>23</v>
      </c>
      <c r="J3822" s="31">
        <v>11404</v>
      </c>
      <c r="K3822" s="31">
        <v>2.0168361978253202</v>
      </c>
      <c r="L3822" s="31" t="s">
        <v>1667</v>
      </c>
      <c r="M3822" s="31">
        <f t="shared" si="152"/>
        <v>2.0168361978253202</v>
      </c>
      <c r="N3822" s="31">
        <f t="shared" si="150"/>
        <v>0</v>
      </c>
    </row>
    <row r="3823" spans="1:14" x14ac:dyDescent="0.45">
      <c r="A3823" s="31" t="str">
        <f t="shared" si="151"/>
        <v>E09000019_CIN episodes for children aged 0-4 at 31st March 2019 with physical abuse identified as a factor at CIN assessment (excluding looked after children)_Number</v>
      </c>
      <c r="B3823" s="31" t="s">
        <v>500</v>
      </c>
      <c r="C3823" s="31" t="s">
        <v>501</v>
      </c>
      <c r="D3823" s="31" t="s">
        <v>474</v>
      </c>
      <c r="E3823" s="31" t="s">
        <v>475</v>
      </c>
      <c r="F3823" s="31" t="s">
        <v>131</v>
      </c>
      <c r="G3823" s="31" t="s">
        <v>140</v>
      </c>
      <c r="H3823" s="31" t="s">
        <v>743</v>
      </c>
      <c r="I3823" s="31">
        <v>56</v>
      </c>
      <c r="J3823" s="31">
        <v>13127</v>
      </c>
      <c r="K3823" s="31">
        <v>4.2660166069932197</v>
      </c>
      <c r="L3823" s="31" t="s">
        <v>1627</v>
      </c>
      <c r="M3823" s="31">
        <f t="shared" si="152"/>
        <v>4.2660166069932197</v>
      </c>
      <c r="N3823" s="31">
        <f t="shared" si="150"/>
        <v>0</v>
      </c>
    </row>
    <row r="3824" spans="1:14" x14ac:dyDescent="0.45">
      <c r="A3824" s="31" t="str">
        <f t="shared" si="151"/>
        <v>E09000020_CIN episodes for children aged 0-4 at 31st March 2019 with physical abuse identified as a factor at CIN assessment (excluding looked after children)_Number</v>
      </c>
      <c r="B3824" s="31" t="s">
        <v>479</v>
      </c>
      <c r="C3824" s="31" t="s">
        <v>674</v>
      </c>
      <c r="D3824" s="31" t="s">
        <v>474</v>
      </c>
      <c r="E3824" s="31" t="s">
        <v>475</v>
      </c>
      <c r="F3824" s="31" t="s">
        <v>131</v>
      </c>
      <c r="G3824" s="31" t="s">
        <v>140</v>
      </c>
      <c r="H3824" s="31" t="s">
        <v>743</v>
      </c>
      <c r="I3824" s="31">
        <v>0</v>
      </c>
      <c r="J3824" s="31">
        <v>8223</v>
      </c>
      <c r="K3824" s="31">
        <v>0</v>
      </c>
      <c r="L3824" s="31" t="s">
        <v>1520</v>
      </c>
      <c r="M3824" s="31">
        <f t="shared" si="152"/>
        <v>0</v>
      </c>
      <c r="N3824" s="31">
        <f t="shared" si="150"/>
        <v>0</v>
      </c>
    </row>
    <row r="3825" spans="1:14" x14ac:dyDescent="0.45">
      <c r="A3825" s="31" t="str">
        <f t="shared" si="151"/>
        <v>E09000022_CIN episodes for children aged 0-4 at 31st March 2019 with physical abuse identified as a factor at CIN assessment (excluding looked after children)_Number</v>
      </c>
      <c r="B3825" s="31" t="s">
        <v>335</v>
      </c>
      <c r="C3825" s="31" t="s">
        <v>336</v>
      </c>
      <c r="D3825" s="31" t="s">
        <v>474</v>
      </c>
      <c r="E3825" s="31" t="s">
        <v>475</v>
      </c>
      <c r="F3825" s="31" t="s">
        <v>131</v>
      </c>
      <c r="G3825" s="31" t="s">
        <v>140</v>
      </c>
      <c r="H3825" s="31" t="s">
        <v>743</v>
      </c>
      <c r="I3825" s="31">
        <v>80</v>
      </c>
      <c r="J3825" s="31">
        <v>19213</v>
      </c>
      <c r="K3825" s="31">
        <v>4.1638473949929704</v>
      </c>
      <c r="L3825" s="31" t="s">
        <v>1605</v>
      </c>
      <c r="M3825" s="31">
        <f t="shared" si="152"/>
        <v>4.1638473949929704</v>
      </c>
      <c r="N3825" s="31">
        <f t="shared" si="150"/>
        <v>0</v>
      </c>
    </row>
    <row r="3826" spans="1:14" x14ac:dyDescent="0.45">
      <c r="A3826" s="31" t="str">
        <f t="shared" si="151"/>
        <v>E09000023_CIN episodes for children aged 0-4 at 31st March 2019 with physical abuse identified as a factor at CIN assessment (excluding looked after children)_Number</v>
      </c>
      <c r="B3826" s="31" t="s">
        <v>343</v>
      </c>
      <c r="C3826" s="31" t="s">
        <v>344</v>
      </c>
      <c r="D3826" s="31" t="s">
        <v>474</v>
      </c>
      <c r="E3826" s="31" t="s">
        <v>475</v>
      </c>
      <c r="F3826" s="31" t="s">
        <v>131</v>
      </c>
      <c r="G3826" s="31" t="s">
        <v>140</v>
      </c>
      <c r="H3826" s="31" t="s">
        <v>743</v>
      </c>
      <c r="I3826" s="31">
        <v>87</v>
      </c>
      <c r="J3826" s="31">
        <v>21814</v>
      </c>
      <c r="K3826" s="31">
        <v>3.9882644173466599</v>
      </c>
      <c r="L3826" s="31" t="s">
        <v>1625</v>
      </c>
      <c r="M3826" s="31">
        <f t="shared" si="152"/>
        <v>3.9882644173466599</v>
      </c>
      <c r="N3826" s="31">
        <f t="shared" si="150"/>
        <v>0</v>
      </c>
    </row>
    <row r="3827" spans="1:14" x14ac:dyDescent="0.45">
      <c r="A3827" s="31" t="str">
        <f t="shared" si="151"/>
        <v>E09000028_CIN episodes for children aged 0-4 at 31st March 2019 with physical abuse identified as a factor at CIN assessment (excluding looked after children)_Number</v>
      </c>
      <c r="B3827" s="31" t="s">
        <v>414</v>
      </c>
      <c r="C3827" s="31" t="s">
        <v>415</v>
      </c>
      <c r="D3827" s="31" t="s">
        <v>474</v>
      </c>
      <c r="E3827" s="31" t="s">
        <v>475</v>
      </c>
      <c r="F3827" s="31" t="s">
        <v>131</v>
      </c>
      <c r="G3827" s="31" t="s">
        <v>140</v>
      </c>
      <c r="H3827" s="31" t="s">
        <v>743</v>
      </c>
      <c r="I3827" s="31">
        <v>79</v>
      </c>
      <c r="J3827" s="31">
        <v>20500</v>
      </c>
      <c r="K3827" s="31">
        <v>3.8536585365853702</v>
      </c>
      <c r="L3827" s="31" t="s">
        <v>1634</v>
      </c>
      <c r="M3827" s="31">
        <f t="shared" si="152"/>
        <v>3.8536585365853702</v>
      </c>
      <c r="N3827" s="31">
        <f t="shared" si="150"/>
        <v>0</v>
      </c>
    </row>
    <row r="3828" spans="1:14" x14ac:dyDescent="0.45">
      <c r="A3828" s="31" t="str">
        <f t="shared" si="151"/>
        <v>E09000030_CIN episodes for children aged 0-4 at 31st March 2019 with physical abuse identified as a factor at CIN assessment (excluding looked after children)_Number</v>
      </c>
      <c r="B3828" s="31" t="s">
        <v>440</v>
      </c>
      <c r="C3828" s="31" t="s">
        <v>441</v>
      </c>
      <c r="D3828" s="31" t="s">
        <v>474</v>
      </c>
      <c r="E3828" s="31" t="s">
        <v>475</v>
      </c>
      <c r="F3828" s="31" t="s">
        <v>131</v>
      </c>
      <c r="G3828" s="31" t="s">
        <v>140</v>
      </c>
      <c r="H3828" s="31" t="s">
        <v>743</v>
      </c>
      <c r="I3828" s="31">
        <v>109</v>
      </c>
      <c r="J3828" s="31">
        <v>22208</v>
      </c>
      <c r="K3828" s="31">
        <v>4.90814121037464</v>
      </c>
      <c r="L3828" s="31" t="s">
        <v>1668</v>
      </c>
      <c r="M3828" s="31">
        <f t="shared" si="152"/>
        <v>4.90814121037464</v>
      </c>
      <c r="N3828" s="31">
        <f t="shared" si="150"/>
        <v>0</v>
      </c>
    </row>
    <row r="3829" spans="1:14" x14ac:dyDescent="0.45">
      <c r="A3829" s="31" t="str">
        <f t="shared" si="151"/>
        <v>E09000032_CIN episodes for children aged 0-4 at 31st March 2019 with physical abuse identified as a factor at CIN assessment (excluding looked after children)_Number</v>
      </c>
      <c r="B3829" s="31" t="s">
        <v>450</v>
      </c>
      <c r="C3829" s="31" t="s">
        <v>451</v>
      </c>
      <c r="D3829" s="31" t="s">
        <v>474</v>
      </c>
      <c r="E3829" s="31" t="s">
        <v>475</v>
      </c>
      <c r="F3829" s="31" t="s">
        <v>131</v>
      </c>
      <c r="G3829" s="31" t="s">
        <v>140</v>
      </c>
      <c r="H3829" s="31" t="s">
        <v>743</v>
      </c>
      <c r="I3829" s="31">
        <v>38</v>
      </c>
      <c r="J3829" s="31">
        <v>21875</v>
      </c>
      <c r="K3829" s="31">
        <v>1.73714285714286</v>
      </c>
      <c r="L3829" s="31" t="s">
        <v>1669</v>
      </c>
      <c r="M3829" s="31">
        <f t="shared" si="152"/>
        <v>1.73714285714286</v>
      </c>
      <c r="N3829" s="31">
        <f t="shared" si="150"/>
        <v>0</v>
      </c>
    </row>
    <row r="3830" spans="1:14" x14ac:dyDescent="0.45">
      <c r="A3830" s="31" t="str">
        <f t="shared" si="151"/>
        <v>E09000033_CIN episodes for children aged 0-4 at 31st March 2019 with physical abuse identified as a factor at CIN assessment (excluding looked after children)_Number</v>
      </c>
      <c r="B3830" s="31" t="s">
        <v>506</v>
      </c>
      <c r="C3830" s="31" t="s">
        <v>507</v>
      </c>
      <c r="D3830" s="31" t="s">
        <v>474</v>
      </c>
      <c r="E3830" s="31" t="s">
        <v>475</v>
      </c>
      <c r="F3830" s="31" t="s">
        <v>131</v>
      </c>
      <c r="G3830" s="31" t="s">
        <v>140</v>
      </c>
      <c r="H3830" s="31" t="s">
        <v>743</v>
      </c>
      <c r="I3830" s="31">
        <v>31</v>
      </c>
      <c r="J3830" s="31">
        <v>13692</v>
      </c>
      <c r="K3830" s="31">
        <v>2.2640958223780299</v>
      </c>
      <c r="L3830" s="31" t="s">
        <v>1649</v>
      </c>
      <c r="M3830" s="31">
        <f t="shared" si="152"/>
        <v>2.2640958223780299</v>
      </c>
      <c r="N3830" s="31">
        <f t="shared" si="150"/>
        <v>0</v>
      </c>
    </row>
    <row r="3831" spans="1:14" x14ac:dyDescent="0.45">
      <c r="A3831" s="31" t="str">
        <f t="shared" si="151"/>
        <v>E09000002_CIN episodes for children aged 0-4 at 31st March 2019 with physical abuse identified as a factor at CIN assessment (excluding looked after children)_Number</v>
      </c>
      <c r="B3831" s="31" t="s">
        <v>227</v>
      </c>
      <c r="C3831" s="31" t="s">
        <v>228</v>
      </c>
      <c r="D3831" s="31" t="s">
        <v>474</v>
      </c>
      <c r="E3831" s="31" t="s">
        <v>475</v>
      </c>
      <c r="F3831" s="31" t="s">
        <v>131</v>
      </c>
      <c r="G3831" s="31" t="s">
        <v>140</v>
      </c>
      <c r="H3831" s="31" t="s">
        <v>743</v>
      </c>
      <c r="I3831" s="31">
        <v>78</v>
      </c>
      <c r="J3831" s="31">
        <v>19519</v>
      </c>
      <c r="K3831" s="31">
        <v>3.9961063579076801</v>
      </c>
      <c r="L3831" s="31" t="s">
        <v>1625</v>
      </c>
      <c r="M3831" s="31">
        <f t="shared" si="152"/>
        <v>3.9961063579076801</v>
      </c>
      <c r="N3831" s="31">
        <f t="shared" si="150"/>
        <v>0</v>
      </c>
    </row>
    <row r="3832" spans="1:14" x14ac:dyDescent="0.45">
      <c r="A3832" s="31" t="str">
        <f t="shared" si="151"/>
        <v>E09000003_CIN episodes for children aged 0-4 at 31st March 2019 with physical abuse identified as a factor at CIN assessment (excluding looked after children)_Number</v>
      </c>
      <c r="B3832" s="31" t="s">
        <v>233</v>
      </c>
      <c r="C3832" s="31" t="s">
        <v>234</v>
      </c>
      <c r="D3832" s="31" t="s">
        <v>474</v>
      </c>
      <c r="E3832" s="31" t="s">
        <v>475</v>
      </c>
      <c r="F3832" s="31" t="s">
        <v>131</v>
      </c>
      <c r="G3832" s="31" t="s">
        <v>140</v>
      </c>
      <c r="H3832" s="31" t="s">
        <v>743</v>
      </c>
      <c r="I3832" s="31">
        <v>65</v>
      </c>
      <c r="J3832" s="31">
        <v>26512</v>
      </c>
      <c r="K3832" s="31">
        <v>2.4517199758599899</v>
      </c>
      <c r="L3832" s="31" t="s">
        <v>1670</v>
      </c>
      <c r="M3832" s="31">
        <f t="shared" si="152"/>
        <v>2.4517199758599899</v>
      </c>
      <c r="N3832" s="31">
        <f t="shared" si="150"/>
        <v>0</v>
      </c>
    </row>
    <row r="3833" spans="1:14" x14ac:dyDescent="0.45">
      <c r="A3833" s="31" t="str">
        <f t="shared" si="151"/>
        <v>E09000004_CIN episodes for children aged 0-4 at 31st March 2019 with physical abuse identified as a factor at CIN assessment (excluding looked after children)_Number</v>
      </c>
      <c r="B3833" s="31" t="s">
        <v>242</v>
      </c>
      <c r="C3833" s="31" t="s">
        <v>243</v>
      </c>
      <c r="D3833" s="31" t="s">
        <v>474</v>
      </c>
      <c r="E3833" s="31" t="s">
        <v>475</v>
      </c>
      <c r="F3833" s="31" t="s">
        <v>131</v>
      </c>
      <c r="G3833" s="31" t="s">
        <v>140</v>
      </c>
      <c r="H3833" s="31" t="s">
        <v>743</v>
      </c>
      <c r="I3833" s="31">
        <v>57</v>
      </c>
      <c r="J3833" s="31">
        <v>15989</v>
      </c>
      <c r="K3833" s="31">
        <v>3.5649509037463298</v>
      </c>
      <c r="L3833" s="31" t="s">
        <v>1655</v>
      </c>
      <c r="M3833" s="31">
        <f t="shared" si="152"/>
        <v>3.5649509037463298</v>
      </c>
      <c r="N3833" s="31">
        <f t="shared" si="150"/>
        <v>0</v>
      </c>
    </row>
    <row r="3834" spans="1:14" x14ac:dyDescent="0.45">
      <c r="A3834" s="31" t="str">
        <f t="shared" si="151"/>
        <v>E09000005_CIN episodes for children aged 0-4 at 31st March 2019 with physical abuse identified as a factor at CIN assessment (excluding looked after children)_Number</v>
      </c>
      <c r="B3834" s="31" t="s">
        <v>261</v>
      </c>
      <c r="C3834" s="31" t="s">
        <v>262</v>
      </c>
      <c r="D3834" s="31" t="s">
        <v>474</v>
      </c>
      <c r="E3834" s="31" t="s">
        <v>475</v>
      </c>
      <c r="F3834" s="31" t="s">
        <v>131</v>
      </c>
      <c r="G3834" s="31" t="s">
        <v>140</v>
      </c>
      <c r="H3834" s="31" t="s">
        <v>743</v>
      </c>
      <c r="I3834" s="31">
        <v>75</v>
      </c>
      <c r="J3834" s="31">
        <v>24582</v>
      </c>
      <c r="K3834" s="31">
        <v>3.0510129362948502</v>
      </c>
      <c r="L3834" s="31" t="s">
        <v>1671</v>
      </c>
      <c r="M3834" s="31">
        <f t="shared" si="152"/>
        <v>3.0510129362948502</v>
      </c>
      <c r="N3834" s="31">
        <f t="shared" si="150"/>
        <v>0</v>
      </c>
    </row>
    <row r="3835" spans="1:14" x14ac:dyDescent="0.45">
      <c r="A3835" s="31" t="str">
        <f t="shared" si="151"/>
        <v>E09000006_CIN episodes for children aged 0-4 at 31st March 2019 with physical abuse identified as a factor at CIN assessment (excluding looked after children)_Number</v>
      </c>
      <c r="B3835" s="31" t="s">
        <v>267</v>
      </c>
      <c r="C3835" s="31" t="s">
        <v>268</v>
      </c>
      <c r="D3835" s="31" t="s">
        <v>474</v>
      </c>
      <c r="E3835" s="31" t="s">
        <v>475</v>
      </c>
      <c r="F3835" s="31" t="s">
        <v>131</v>
      </c>
      <c r="G3835" s="31" t="s">
        <v>140</v>
      </c>
      <c r="H3835" s="31" t="s">
        <v>743</v>
      </c>
      <c r="I3835" s="31">
        <v>86</v>
      </c>
      <c r="J3835" s="31">
        <v>21559</v>
      </c>
      <c r="K3835" s="31">
        <v>3.9890532956074001</v>
      </c>
      <c r="L3835" s="31" t="s">
        <v>1625</v>
      </c>
      <c r="M3835" s="31">
        <f t="shared" si="152"/>
        <v>3.9890532956074001</v>
      </c>
      <c r="N3835" s="31">
        <f t="shared" si="150"/>
        <v>0</v>
      </c>
    </row>
    <row r="3836" spans="1:14" x14ac:dyDescent="0.45">
      <c r="A3836" s="31" t="str">
        <f t="shared" si="151"/>
        <v>E09000008_CIN episodes for children aged 0-4 at 31st March 2019 with physical abuse identified as a factor at CIN assessment (excluding looked after children)_Number</v>
      </c>
      <c r="B3836" s="31" t="s">
        <v>486</v>
      </c>
      <c r="C3836" s="31" t="s">
        <v>487</v>
      </c>
      <c r="D3836" s="31" t="s">
        <v>474</v>
      </c>
      <c r="E3836" s="31" t="s">
        <v>475</v>
      </c>
      <c r="F3836" s="31" t="s">
        <v>131</v>
      </c>
      <c r="G3836" s="31" t="s">
        <v>140</v>
      </c>
      <c r="H3836" s="31" t="s">
        <v>743</v>
      </c>
      <c r="I3836" s="31">
        <v>97</v>
      </c>
      <c r="J3836" s="31">
        <v>27974</v>
      </c>
      <c r="K3836" s="31">
        <v>3.4675055408593698</v>
      </c>
      <c r="L3836" s="31" t="s">
        <v>1623</v>
      </c>
      <c r="M3836" s="31">
        <f t="shared" si="152"/>
        <v>3.4675055408593698</v>
      </c>
      <c r="N3836" s="31">
        <f t="shared" si="150"/>
        <v>0</v>
      </c>
    </row>
    <row r="3837" spans="1:14" x14ac:dyDescent="0.45">
      <c r="A3837" s="31" t="str">
        <f t="shared" si="151"/>
        <v>E09000009_CIN episodes for children aged 0-4 at 31st March 2019 with physical abuse identified as a factor at CIN assessment (excluding looked after children)_Number</v>
      </c>
      <c r="B3837" s="31" t="s">
        <v>509</v>
      </c>
      <c r="C3837" s="31" t="s">
        <v>510</v>
      </c>
      <c r="D3837" s="31" t="s">
        <v>474</v>
      </c>
      <c r="E3837" s="31" t="s">
        <v>475</v>
      </c>
      <c r="F3837" s="31" t="s">
        <v>131</v>
      </c>
      <c r="G3837" s="31" t="s">
        <v>140</v>
      </c>
      <c r="H3837" s="31" t="s">
        <v>743</v>
      </c>
      <c r="I3837" s="31">
        <v>48</v>
      </c>
      <c r="J3837" s="31">
        <v>24600</v>
      </c>
      <c r="K3837" s="31">
        <v>1.9512195121951199</v>
      </c>
      <c r="L3837" s="31" t="s">
        <v>1667</v>
      </c>
      <c r="M3837" s="31">
        <f t="shared" si="152"/>
        <v>1.9512195121951199</v>
      </c>
      <c r="N3837" s="31">
        <f t="shared" si="150"/>
        <v>0</v>
      </c>
    </row>
    <row r="3838" spans="1:14" x14ac:dyDescent="0.45">
      <c r="A3838" s="31" t="str">
        <f t="shared" si="151"/>
        <v>E09000010_CIN episodes for children aged 0-4 at 31st March 2019 with physical abuse identified as a factor at CIN assessment (excluding looked after children)_Number</v>
      </c>
      <c r="B3838" s="31" t="s">
        <v>301</v>
      </c>
      <c r="C3838" s="31" t="s">
        <v>302</v>
      </c>
      <c r="D3838" s="31" t="s">
        <v>474</v>
      </c>
      <c r="E3838" s="31" t="s">
        <v>475</v>
      </c>
      <c r="F3838" s="31" t="s">
        <v>131</v>
      </c>
      <c r="G3838" s="31" t="s">
        <v>140</v>
      </c>
      <c r="H3838" s="31" t="s">
        <v>743</v>
      </c>
      <c r="I3838" s="31">
        <v>141</v>
      </c>
      <c r="J3838" s="31">
        <v>24321</v>
      </c>
      <c r="K3838" s="31">
        <v>5.7974589860614296</v>
      </c>
      <c r="L3838" s="31" t="s">
        <v>1654</v>
      </c>
      <c r="M3838" s="31">
        <f t="shared" si="152"/>
        <v>5.7974589860614296</v>
      </c>
      <c r="N3838" s="31">
        <f t="shared" si="150"/>
        <v>0</v>
      </c>
    </row>
    <row r="3839" spans="1:14" x14ac:dyDescent="0.45">
      <c r="A3839" s="31" t="str">
        <f t="shared" si="151"/>
        <v>E09000014_CIN episodes for children aged 0-4 at 31st March 2019 with physical abuse identified as a factor at CIN assessment (excluding looked after children)_Number</v>
      </c>
      <c r="B3839" s="31" t="s">
        <v>311</v>
      </c>
      <c r="C3839" s="31" t="s">
        <v>312</v>
      </c>
      <c r="D3839" s="31" t="s">
        <v>474</v>
      </c>
      <c r="E3839" s="31" t="s">
        <v>475</v>
      </c>
      <c r="F3839" s="31" t="s">
        <v>131</v>
      </c>
      <c r="G3839" s="31" t="s">
        <v>140</v>
      </c>
      <c r="H3839" s="31" t="s">
        <v>743</v>
      </c>
      <c r="I3839" s="31">
        <v>69</v>
      </c>
      <c r="J3839" s="31">
        <v>18586</v>
      </c>
      <c r="K3839" s="31">
        <v>3.7124717529323101</v>
      </c>
      <c r="L3839" s="31" t="s">
        <v>1576</v>
      </c>
      <c r="M3839" s="31">
        <f t="shared" si="152"/>
        <v>3.7124717529323101</v>
      </c>
      <c r="N3839" s="31">
        <f t="shared" si="150"/>
        <v>0</v>
      </c>
    </row>
    <row r="3840" spans="1:14" x14ac:dyDescent="0.45">
      <c r="A3840" s="31" t="str">
        <f t="shared" si="151"/>
        <v>E09000015_CIN episodes for children aged 0-4 at 31st March 2019 with physical abuse identified as a factor at CIN assessment (excluding looked after children)_Number</v>
      </c>
      <c r="B3840" s="31" t="s">
        <v>496</v>
      </c>
      <c r="C3840" s="31" t="s">
        <v>497</v>
      </c>
      <c r="D3840" s="31" t="s">
        <v>474</v>
      </c>
      <c r="E3840" s="31" t="s">
        <v>475</v>
      </c>
      <c r="F3840" s="31" t="s">
        <v>131</v>
      </c>
      <c r="G3840" s="31" t="s">
        <v>140</v>
      </c>
      <c r="H3840" s="31" t="s">
        <v>743</v>
      </c>
      <c r="I3840" s="31">
        <v>60</v>
      </c>
      <c r="J3840" s="31">
        <v>17745</v>
      </c>
      <c r="K3840" s="31">
        <v>3.3812341504649202</v>
      </c>
      <c r="L3840" s="31" t="s">
        <v>1624</v>
      </c>
      <c r="M3840" s="31">
        <f t="shared" si="152"/>
        <v>3.3812341504649202</v>
      </c>
      <c r="N3840" s="31">
        <f t="shared" si="150"/>
        <v>0</v>
      </c>
    </row>
    <row r="3841" spans="1:14" x14ac:dyDescent="0.45">
      <c r="A3841" s="31" t="str">
        <f t="shared" si="151"/>
        <v>E09000016_CIN episodes for children aged 0-4 at 31st March 2019 with physical abuse identified as a factor at CIN assessment (excluding looked after children)_Number</v>
      </c>
      <c r="B3841" s="31" t="s">
        <v>315</v>
      </c>
      <c r="C3841" s="31" t="s">
        <v>316</v>
      </c>
      <c r="D3841" s="31" t="s">
        <v>474</v>
      </c>
      <c r="E3841" s="31" t="s">
        <v>475</v>
      </c>
      <c r="F3841" s="31" t="s">
        <v>131</v>
      </c>
      <c r="G3841" s="31" t="s">
        <v>140</v>
      </c>
      <c r="H3841" s="31" t="s">
        <v>743</v>
      </c>
      <c r="I3841" s="31">
        <v>49</v>
      </c>
      <c r="J3841" s="31">
        <v>17370</v>
      </c>
      <c r="K3841" s="31">
        <v>2.8209556706966001</v>
      </c>
      <c r="L3841" s="31" t="s">
        <v>1658</v>
      </c>
      <c r="M3841" s="31">
        <f t="shared" si="152"/>
        <v>2.8209556706966001</v>
      </c>
      <c r="N3841" s="31">
        <f t="shared" si="150"/>
        <v>0</v>
      </c>
    </row>
    <row r="3842" spans="1:14" x14ac:dyDescent="0.45">
      <c r="A3842" s="31" t="str">
        <f t="shared" si="151"/>
        <v>E09000017_CIN episodes for children aged 0-4 at 31st March 2019 with physical abuse identified as a factor at CIN assessment (excluding looked after children)_Number</v>
      </c>
      <c r="B3842" s="31" t="s">
        <v>321</v>
      </c>
      <c r="C3842" s="31" t="s">
        <v>322</v>
      </c>
      <c r="D3842" s="31" t="s">
        <v>474</v>
      </c>
      <c r="E3842" s="31" t="s">
        <v>475</v>
      </c>
      <c r="F3842" s="31" t="s">
        <v>131</v>
      </c>
      <c r="G3842" s="31" t="s">
        <v>140</v>
      </c>
      <c r="H3842" s="31" t="s">
        <v>743</v>
      </c>
      <c r="I3842" s="31">
        <v>105</v>
      </c>
      <c r="J3842" s="31">
        <v>22489</v>
      </c>
      <c r="K3842" s="31">
        <v>4.6689492640846604</v>
      </c>
      <c r="L3842" s="31" t="s">
        <v>1580</v>
      </c>
      <c r="M3842" s="31">
        <f t="shared" si="152"/>
        <v>4.6689492640846604</v>
      </c>
      <c r="N3842" s="31">
        <f t="shared" si="150"/>
        <v>0</v>
      </c>
    </row>
    <row r="3843" spans="1:14" x14ac:dyDescent="0.45">
      <c r="A3843" s="31" t="str">
        <f t="shared" si="151"/>
        <v>E09000018_CIN episodes for children aged 0-4 at 31st March 2019 with physical abuse identified as a factor at CIN assessment (excluding looked after children)_Number</v>
      </c>
      <c r="B3843" s="31" t="s">
        <v>323</v>
      </c>
      <c r="C3843" s="31" t="s">
        <v>324</v>
      </c>
      <c r="D3843" s="31" t="s">
        <v>474</v>
      </c>
      <c r="E3843" s="31" t="s">
        <v>475</v>
      </c>
      <c r="F3843" s="31" t="s">
        <v>131</v>
      </c>
      <c r="G3843" s="31" t="s">
        <v>140</v>
      </c>
      <c r="H3843" s="31" t="s">
        <v>743</v>
      </c>
      <c r="I3843" s="31">
        <v>34</v>
      </c>
      <c r="J3843" s="31">
        <v>20363</v>
      </c>
      <c r="K3843" s="31">
        <v>1.6696950351127</v>
      </c>
      <c r="L3843" s="31" t="s">
        <v>1669</v>
      </c>
      <c r="M3843" s="31">
        <f t="shared" si="152"/>
        <v>1.6696950351127</v>
      </c>
      <c r="N3843" s="31">
        <f t="shared" ref="N3843:N3906" si="153">IF(OR(C3843="City of London",C3843="Isles of Scilly"),1,0)</f>
        <v>0</v>
      </c>
    </row>
    <row r="3844" spans="1:14" x14ac:dyDescent="0.45">
      <c r="A3844" s="31" t="str">
        <f t="shared" si="151"/>
        <v>E09000021_CIN episodes for children aged 0-4 at 31st March 2019 with physical abuse identified as a factor at CIN assessment (excluding looked after children)_Number</v>
      </c>
      <c r="B3844" s="31" t="s">
        <v>520</v>
      </c>
      <c r="C3844" s="31" t="s">
        <v>521</v>
      </c>
      <c r="D3844" s="31" t="s">
        <v>474</v>
      </c>
      <c r="E3844" s="31" t="s">
        <v>475</v>
      </c>
      <c r="F3844" s="31" t="s">
        <v>131</v>
      </c>
      <c r="G3844" s="31" t="s">
        <v>140</v>
      </c>
      <c r="H3844" s="31" t="s">
        <v>743</v>
      </c>
      <c r="I3844" s="31">
        <v>56</v>
      </c>
      <c r="J3844" s="31">
        <v>11291</v>
      </c>
      <c r="K3844" s="31">
        <v>4.9597024178549303</v>
      </c>
      <c r="L3844" s="31" t="s">
        <v>1656</v>
      </c>
      <c r="M3844" s="31">
        <f t="shared" si="152"/>
        <v>4.9597024178549303</v>
      </c>
      <c r="N3844" s="31">
        <f t="shared" si="153"/>
        <v>0</v>
      </c>
    </row>
    <row r="3845" spans="1:14" x14ac:dyDescent="0.45">
      <c r="A3845" s="31" t="str">
        <f t="shared" si="151"/>
        <v>E09000024_CIN episodes for children aged 0-4 at 31st March 2019 with physical abuse identified as a factor at CIN assessment (excluding looked after children)_Number</v>
      </c>
      <c r="B3845" s="31" t="s">
        <v>353</v>
      </c>
      <c r="C3845" s="31" t="s">
        <v>354</v>
      </c>
      <c r="D3845" s="31" t="s">
        <v>474</v>
      </c>
      <c r="E3845" s="31" t="s">
        <v>475</v>
      </c>
      <c r="F3845" s="31" t="s">
        <v>131</v>
      </c>
      <c r="G3845" s="31" t="s">
        <v>140</v>
      </c>
      <c r="H3845" s="31" t="s">
        <v>743</v>
      </c>
      <c r="I3845" s="31">
        <v>56</v>
      </c>
      <c r="J3845" s="31">
        <v>14994</v>
      </c>
      <c r="K3845" s="31">
        <v>3.7348272642390299</v>
      </c>
      <c r="L3845" s="31" t="s">
        <v>1576</v>
      </c>
      <c r="M3845" s="31">
        <f t="shared" si="152"/>
        <v>3.7348272642390299</v>
      </c>
      <c r="N3845" s="31">
        <f t="shared" si="153"/>
        <v>0</v>
      </c>
    </row>
    <row r="3846" spans="1:14" x14ac:dyDescent="0.45">
      <c r="A3846" s="31" t="str">
        <f t="shared" si="151"/>
        <v>E09000025_CIN episodes for children aged 0-4 at 31st March 2019 with physical abuse identified as a factor at CIN assessment (excluding looked after children)_Number</v>
      </c>
      <c r="B3846" s="31" t="s">
        <v>359</v>
      </c>
      <c r="C3846" s="31" t="s">
        <v>360</v>
      </c>
      <c r="D3846" s="31" t="s">
        <v>474</v>
      </c>
      <c r="E3846" s="31" t="s">
        <v>475</v>
      </c>
      <c r="F3846" s="31" t="s">
        <v>131</v>
      </c>
      <c r="G3846" s="31" t="s">
        <v>140</v>
      </c>
      <c r="H3846" s="31" t="s">
        <v>743</v>
      </c>
      <c r="I3846" s="31">
        <v>121</v>
      </c>
      <c r="J3846" s="31">
        <v>28254</v>
      </c>
      <c r="K3846" s="31">
        <v>4.2825794577758902</v>
      </c>
      <c r="L3846" s="31" t="s">
        <v>1627</v>
      </c>
      <c r="M3846" s="31">
        <f t="shared" si="152"/>
        <v>4.2825794577758902</v>
      </c>
      <c r="N3846" s="31">
        <f t="shared" si="153"/>
        <v>0</v>
      </c>
    </row>
    <row r="3847" spans="1:14" x14ac:dyDescent="0.45">
      <c r="A3847" s="31" t="str">
        <f t="shared" si="151"/>
        <v>E09000026_CIN episodes for children aged 0-4 at 31st March 2019 with physical abuse identified as a factor at CIN assessment (excluding looked after children)_Number</v>
      </c>
      <c r="B3847" s="31" t="s">
        <v>385</v>
      </c>
      <c r="C3847" s="31" t="s">
        <v>386</v>
      </c>
      <c r="D3847" s="31" t="s">
        <v>474</v>
      </c>
      <c r="E3847" s="31" t="s">
        <v>475</v>
      </c>
      <c r="F3847" s="31" t="s">
        <v>131</v>
      </c>
      <c r="G3847" s="31" t="s">
        <v>140</v>
      </c>
      <c r="H3847" s="31" t="s">
        <v>743</v>
      </c>
      <c r="I3847" s="31">
        <v>82</v>
      </c>
      <c r="J3847" s="31">
        <v>22744</v>
      </c>
      <c r="K3847" s="31">
        <v>3.6053464650017601</v>
      </c>
      <c r="L3847" s="31" t="s">
        <v>1655</v>
      </c>
      <c r="M3847" s="31">
        <f t="shared" si="152"/>
        <v>3.6053464650017601</v>
      </c>
      <c r="N3847" s="31">
        <f t="shared" si="153"/>
        <v>0</v>
      </c>
    </row>
    <row r="3848" spans="1:14" x14ac:dyDescent="0.45">
      <c r="A3848" s="31" t="str">
        <f t="shared" si="151"/>
        <v>E09000027_CIN episodes for children aged 0-4 at 31st March 2019 with physical abuse identified as a factor at CIN assessment (excluding looked after children)_Number</v>
      </c>
      <c r="B3848" s="31" t="s">
        <v>389</v>
      </c>
      <c r="C3848" s="31" t="s">
        <v>390</v>
      </c>
      <c r="D3848" s="31" t="s">
        <v>474</v>
      </c>
      <c r="E3848" s="31" t="s">
        <v>475</v>
      </c>
      <c r="F3848" s="31" t="s">
        <v>131</v>
      </c>
      <c r="G3848" s="31" t="s">
        <v>140</v>
      </c>
      <c r="H3848" s="31" t="s">
        <v>743</v>
      </c>
      <c r="I3848" s="31">
        <v>49</v>
      </c>
      <c r="J3848" s="31">
        <v>12624</v>
      </c>
      <c r="K3848" s="31">
        <v>3.8814955640050699</v>
      </c>
      <c r="L3848" s="31" t="s">
        <v>1634</v>
      </c>
      <c r="M3848" s="31">
        <f t="shared" si="152"/>
        <v>3.8814955640050699</v>
      </c>
      <c r="N3848" s="31">
        <f t="shared" si="153"/>
        <v>0</v>
      </c>
    </row>
    <row r="3849" spans="1:14" x14ac:dyDescent="0.45">
      <c r="A3849" s="31" t="str">
        <f t="shared" si="151"/>
        <v>E09000029_CIN episodes for children aged 0-4 at 31st March 2019 with physical abuse identified as a factor at CIN assessment (excluding looked after children)_Number</v>
      </c>
      <c r="B3849" s="31" t="s">
        <v>432</v>
      </c>
      <c r="C3849" s="31" t="s">
        <v>433</v>
      </c>
      <c r="D3849" s="31" t="s">
        <v>474</v>
      </c>
      <c r="E3849" s="31" t="s">
        <v>475</v>
      </c>
      <c r="F3849" s="31" t="s">
        <v>131</v>
      </c>
      <c r="G3849" s="31" t="s">
        <v>140</v>
      </c>
      <c r="H3849" s="31" t="s">
        <v>743</v>
      </c>
      <c r="I3849" s="31">
        <v>63</v>
      </c>
      <c r="J3849" s="31">
        <v>13754</v>
      </c>
      <c r="K3849" s="31">
        <v>4.5804856768939901</v>
      </c>
      <c r="L3849" s="31" t="s">
        <v>1652</v>
      </c>
      <c r="M3849" s="31">
        <f t="shared" si="152"/>
        <v>4.5804856768939901</v>
      </c>
      <c r="N3849" s="31">
        <f t="shared" si="153"/>
        <v>0</v>
      </c>
    </row>
    <row r="3850" spans="1:14" x14ac:dyDescent="0.45">
      <c r="A3850" s="31" t="str">
        <f t="shared" si="151"/>
        <v>E09000031_CIN episodes for children aged 0-4 at 31st March 2019 with physical abuse identified as a factor at CIN assessment (excluding looked after children)_Number</v>
      </c>
      <c r="B3850" s="31" t="s">
        <v>448</v>
      </c>
      <c r="C3850" s="31" t="s">
        <v>449</v>
      </c>
      <c r="D3850" s="31" t="s">
        <v>474</v>
      </c>
      <c r="E3850" s="31" t="s">
        <v>475</v>
      </c>
      <c r="F3850" s="31" t="s">
        <v>131</v>
      </c>
      <c r="G3850" s="31" t="s">
        <v>140</v>
      </c>
      <c r="H3850" s="31" t="s">
        <v>743</v>
      </c>
      <c r="I3850" s="31">
        <v>32</v>
      </c>
      <c r="J3850" s="31">
        <v>21802</v>
      </c>
      <c r="K3850" s="31">
        <v>1.46775525181176</v>
      </c>
      <c r="L3850" s="31" t="s">
        <v>1672</v>
      </c>
      <c r="M3850" s="31">
        <f t="shared" si="152"/>
        <v>1.46775525181176</v>
      </c>
      <c r="N3850" s="31">
        <f t="shared" si="153"/>
        <v>0</v>
      </c>
    </row>
    <row r="3851" spans="1:14" x14ac:dyDescent="0.45">
      <c r="A3851" s="31" t="str">
        <f t="shared" ref="A3851:A3914" si="154">CONCATENATE(B3851,"_",G3851,"_",H3851)</f>
        <v>E08000025_CIN episodes for children aged 0-4 at 31st March 2019 with physical abuse identified as a factor at CIN assessment (excluding looked after children)_Number</v>
      </c>
      <c r="B3851" s="31" t="s">
        <v>245</v>
      </c>
      <c r="C3851" s="31" t="s">
        <v>246</v>
      </c>
      <c r="D3851" s="31" t="s">
        <v>474</v>
      </c>
      <c r="E3851" s="31" t="s">
        <v>475</v>
      </c>
      <c r="F3851" s="31" t="s">
        <v>131</v>
      </c>
      <c r="G3851" s="31" t="s">
        <v>140</v>
      </c>
      <c r="H3851" s="31" t="s">
        <v>743</v>
      </c>
      <c r="I3851" s="31">
        <v>394</v>
      </c>
      <c r="J3851" s="31">
        <v>83536</v>
      </c>
      <c r="K3851" s="31">
        <v>4.7165294004979899</v>
      </c>
      <c r="L3851" s="31" t="s">
        <v>1580</v>
      </c>
      <c r="M3851" s="31">
        <f t="shared" si="152"/>
        <v>4.7165294004979899</v>
      </c>
      <c r="N3851" s="31">
        <f t="shared" si="153"/>
        <v>0</v>
      </c>
    </row>
    <row r="3852" spans="1:14" x14ac:dyDescent="0.45">
      <c r="A3852" s="31" t="str">
        <f t="shared" si="154"/>
        <v>E08000026_CIN episodes for children aged 0-4 at 31st March 2019 with physical abuse identified as a factor at CIN assessment (excluding looked after children)_Number</v>
      </c>
      <c r="B3852" s="31" t="s">
        <v>283</v>
      </c>
      <c r="C3852" s="31" t="s">
        <v>284</v>
      </c>
      <c r="D3852" s="31" t="s">
        <v>474</v>
      </c>
      <c r="E3852" s="31" t="s">
        <v>475</v>
      </c>
      <c r="F3852" s="31" t="s">
        <v>131</v>
      </c>
      <c r="G3852" s="31" t="s">
        <v>140</v>
      </c>
      <c r="H3852" s="31" t="s">
        <v>743</v>
      </c>
      <c r="I3852" s="31">
        <v>196</v>
      </c>
      <c r="J3852" s="31">
        <v>23068</v>
      </c>
      <c r="K3852" s="31">
        <v>8.4966186925611193</v>
      </c>
      <c r="L3852" s="31" t="s">
        <v>1566</v>
      </c>
      <c r="M3852" s="31">
        <f t="shared" ref="M3852:M3915" si="155">K3852</f>
        <v>8.4966186925611193</v>
      </c>
      <c r="N3852" s="31">
        <f t="shared" si="153"/>
        <v>0</v>
      </c>
    </row>
    <row r="3853" spans="1:14" x14ac:dyDescent="0.45">
      <c r="A3853" s="31" t="str">
        <f t="shared" si="154"/>
        <v>E08000027_CIN episodes for children aged 0-4 at 31st March 2019 with physical abuse identified as a factor at CIN assessment (excluding looked after children)_Number</v>
      </c>
      <c r="B3853" s="31" t="s">
        <v>297</v>
      </c>
      <c r="C3853" s="31" t="s">
        <v>298</v>
      </c>
      <c r="D3853" s="31" t="s">
        <v>474</v>
      </c>
      <c r="E3853" s="31" t="s">
        <v>475</v>
      </c>
      <c r="F3853" s="31" t="s">
        <v>131</v>
      </c>
      <c r="G3853" s="31" t="s">
        <v>140</v>
      </c>
      <c r="H3853" s="31" t="s">
        <v>743</v>
      </c>
      <c r="I3853" s="31">
        <v>115</v>
      </c>
      <c r="J3853" s="31">
        <v>19102</v>
      </c>
      <c r="K3853" s="31">
        <v>6.0203120092136899</v>
      </c>
      <c r="L3853" s="31" t="s">
        <v>1578</v>
      </c>
      <c r="M3853" s="31">
        <f t="shared" si="155"/>
        <v>6.0203120092136899</v>
      </c>
      <c r="N3853" s="31">
        <f t="shared" si="153"/>
        <v>0</v>
      </c>
    </row>
    <row r="3854" spans="1:14" x14ac:dyDescent="0.45">
      <c r="A3854" s="31" t="str">
        <f t="shared" si="154"/>
        <v>E08000028_CIN episodes for children aged 0-4 at 31st March 2019 with physical abuse identified as a factor at CIN assessment (excluding looked after children)_Number</v>
      </c>
      <c r="B3854" s="31" t="s">
        <v>397</v>
      </c>
      <c r="C3854" s="31" t="s">
        <v>398</v>
      </c>
      <c r="D3854" s="31" t="s">
        <v>474</v>
      </c>
      <c r="E3854" s="31" t="s">
        <v>475</v>
      </c>
      <c r="F3854" s="31" t="s">
        <v>131</v>
      </c>
      <c r="G3854" s="31" t="s">
        <v>140</v>
      </c>
      <c r="H3854" s="31" t="s">
        <v>743</v>
      </c>
      <c r="I3854" s="31">
        <v>171</v>
      </c>
      <c r="J3854" s="31">
        <v>23772</v>
      </c>
      <c r="K3854" s="31">
        <v>7.1933366986370499</v>
      </c>
      <c r="L3854" s="31" t="s">
        <v>1621</v>
      </c>
      <c r="M3854" s="31">
        <f t="shared" si="155"/>
        <v>7.1933366986370499</v>
      </c>
      <c r="N3854" s="31">
        <f t="shared" si="153"/>
        <v>0</v>
      </c>
    </row>
    <row r="3855" spans="1:14" x14ac:dyDescent="0.45">
      <c r="A3855" s="31" t="str">
        <f t="shared" si="154"/>
        <v>E08000029_CIN episodes for children aged 0-4 at 31st March 2019 with physical abuse identified as a factor at CIN assessment (excluding looked after children)_Number</v>
      </c>
      <c r="B3855" s="31" t="s">
        <v>516</v>
      </c>
      <c r="C3855" s="31" t="s">
        <v>517</v>
      </c>
      <c r="D3855" s="31" t="s">
        <v>474</v>
      </c>
      <c r="E3855" s="31" t="s">
        <v>475</v>
      </c>
      <c r="F3855" s="31" t="s">
        <v>131</v>
      </c>
      <c r="G3855" s="31" t="s">
        <v>140</v>
      </c>
      <c r="H3855" s="31" t="s">
        <v>743</v>
      </c>
      <c r="I3855" s="31">
        <v>44</v>
      </c>
      <c r="J3855" s="31">
        <v>12393</v>
      </c>
      <c r="K3855" s="31">
        <v>3.5503913499556199</v>
      </c>
      <c r="L3855" s="31" t="s">
        <v>1655</v>
      </c>
      <c r="M3855" s="31">
        <f t="shared" si="155"/>
        <v>3.5503913499556199</v>
      </c>
      <c r="N3855" s="31">
        <f t="shared" si="153"/>
        <v>0</v>
      </c>
    </row>
    <row r="3856" spans="1:14" x14ac:dyDescent="0.45">
      <c r="A3856" s="31" t="str">
        <f t="shared" si="154"/>
        <v>E08000030_CIN episodes for children aged 0-4 at 31st March 2019 with physical abuse identified as a factor at CIN assessment (excluding looked after children)_Number</v>
      </c>
      <c r="B3856" s="31" t="s">
        <v>446</v>
      </c>
      <c r="C3856" s="31" t="s">
        <v>447</v>
      </c>
      <c r="D3856" s="31" t="s">
        <v>474</v>
      </c>
      <c r="E3856" s="31" t="s">
        <v>475</v>
      </c>
      <c r="F3856" s="31" t="s">
        <v>131</v>
      </c>
      <c r="G3856" s="31" t="s">
        <v>140</v>
      </c>
      <c r="H3856" s="31" t="s">
        <v>743</v>
      </c>
      <c r="I3856" s="31">
        <v>143</v>
      </c>
      <c r="J3856" s="31">
        <v>19650</v>
      </c>
      <c r="K3856" s="31">
        <v>7.2773536895674296</v>
      </c>
      <c r="L3856" s="31" t="s">
        <v>1492</v>
      </c>
      <c r="M3856" s="31">
        <f t="shared" si="155"/>
        <v>7.2773536895674296</v>
      </c>
      <c r="N3856" s="31">
        <f t="shared" si="153"/>
        <v>0</v>
      </c>
    </row>
    <row r="3857" spans="1:14" x14ac:dyDescent="0.45">
      <c r="A3857" s="31" t="str">
        <f t="shared" si="154"/>
        <v>E08000031_CIN episodes for children aged 0-4 at 31st March 2019 with physical abuse identified as a factor at CIN assessment (excluding looked after children)_Number</v>
      </c>
      <c r="B3857" s="31" t="s">
        <v>468</v>
      </c>
      <c r="C3857" s="31" t="s">
        <v>469</v>
      </c>
      <c r="D3857" s="31" t="s">
        <v>474</v>
      </c>
      <c r="E3857" s="31" t="s">
        <v>475</v>
      </c>
      <c r="F3857" s="31" t="s">
        <v>131</v>
      </c>
      <c r="G3857" s="31" t="s">
        <v>140</v>
      </c>
      <c r="H3857" s="31" t="s">
        <v>743</v>
      </c>
      <c r="I3857" s="31">
        <v>11</v>
      </c>
      <c r="J3857" s="31">
        <v>18026</v>
      </c>
      <c r="K3857" s="31">
        <v>0.61022966825696201</v>
      </c>
      <c r="L3857" s="31" t="s">
        <v>1673</v>
      </c>
      <c r="M3857" s="31">
        <f t="shared" si="155"/>
        <v>0.61022966825696201</v>
      </c>
      <c r="N3857" s="31">
        <f t="shared" si="153"/>
        <v>0</v>
      </c>
    </row>
    <row r="3858" spans="1:14" x14ac:dyDescent="0.45">
      <c r="A3858" s="31" t="str">
        <f t="shared" si="154"/>
        <v>E08000011_CIN episodes for children aged 0-4 at 31st March 2019 with physical abuse identified as a factor at CIN assessment (excluding looked after children)_Number</v>
      </c>
      <c r="B3858" s="31" t="s">
        <v>333</v>
      </c>
      <c r="C3858" s="31" t="s">
        <v>334</v>
      </c>
      <c r="D3858" s="31" t="s">
        <v>474</v>
      </c>
      <c r="E3858" s="31" t="s">
        <v>475</v>
      </c>
      <c r="F3858" s="31" t="s">
        <v>131</v>
      </c>
      <c r="G3858" s="31" t="s">
        <v>140</v>
      </c>
      <c r="H3858" s="31" t="s">
        <v>743</v>
      </c>
      <c r="I3858" s="31">
        <v>34</v>
      </c>
      <c r="J3858" s="31">
        <v>10076</v>
      </c>
      <c r="K3858" s="31">
        <v>3.3743549027391802</v>
      </c>
      <c r="L3858" s="31" t="s">
        <v>1624</v>
      </c>
      <c r="M3858" s="31">
        <f t="shared" si="155"/>
        <v>3.3743549027391802</v>
      </c>
      <c r="N3858" s="31">
        <f t="shared" si="153"/>
        <v>0</v>
      </c>
    </row>
    <row r="3859" spans="1:14" x14ac:dyDescent="0.45">
      <c r="A3859" s="31" t="str">
        <f t="shared" si="154"/>
        <v>E08000012_CIN episodes for children aged 0-4 at 31st March 2019 with physical abuse identified as a factor at CIN assessment (excluding looked after children)_Number</v>
      </c>
      <c r="B3859" s="31" t="s">
        <v>347</v>
      </c>
      <c r="C3859" s="31" t="s">
        <v>348</v>
      </c>
      <c r="D3859" s="31" t="s">
        <v>474</v>
      </c>
      <c r="E3859" s="31" t="s">
        <v>475</v>
      </c>
      <c r="F3859" s="31" t="s">
        <v>131</v>
      </c>
      <c r="G3859" s="31" t="s">
        <v>140</v>
      </c>
      <c r="H3859" s="31" t="s">
        <v>743</v>
      </c>
      <c r="I3859" s="31">
        <v>102</v>
      </c>
      <c r="J3859" s="31">
        <v>29676</v>
      </c>
      <c r="K3859" s="31">
        <v>3.4371209057824501</v>
      </c>
      <c r="L3859" s="31" t="s">
        <v>1624</v>
      </c>
      <c r="M3859" s="31">
        <f t="shared" si="155"/>
        <v>3.4371209057824501</v>
      </c>
      <c r="N3859" s="31">
        <f t="shared" si="153"/>
        <v>0</v>
      </c>
    </row>
    <row r="3860" spans="1:14" x14ac:dyDescent="0.45">
      <c r="A3860" s="31" t="str">
        <f t="shared" si="154"/>
        <v>E08000013_CIN episodes for children aged 0-4 at 31st March 2019 with physical abuse identified as a factor at CIN assessment (excluding looked after children)_Number</v>
      </c>
      <c r="B3860" s="31" t="s">
        <v>416</v>
      </c>
      <c r="C3860" s="31" t="s">
        <v>417</v>
      </c>
      <c r="D3860" s="31" t="s">
        <v>474</v>
      </c>
      <c r="E3860" s="31" t="s">
        <v>475</v>
      </c>
      <c r="F3860" s="31" t="s">
        <v>131</v>
      </c>
      <c r="G3860" s="31" t="s">
        <v>140</v>
      </c>
      <c r="H3860" s="31" t="s">
        <v>743</v>
      </c>
      <c r="I3860" s="31">
        <v>44</v>
      </c>
      <c r="J3860" s="31">
        <v>10282</v>
      </c>
      <c r="K3860" s="31">
        <v>4.2793230888932099</v>
      </c>
      <c r="L3860" s="31" t="s">
        <v>1627</v>
      </c>
      <c r="M3860" s="31">
        <f t="shared" si="155"/>
        <v>4.2793230888932099</v>
      </c>
      <c r="N3860" s="31">
        <f t="shared" si="153"/>
        <v>0</v>
      </c>
    </row>
    <row r="3861" spans="1:14" x14ac:dyDescent="0.45">
      <c r="A3861" s="31" t="str">
        <f t="shared" si="154"/>
        <v>E08000014_CIN episodes for children aged 0-4 at 31st March 2019 with physical abuse identified as a factor at CIN assessment (excluding looked after children)_Number</v>
      </c>
      <c r="B3861" s="31" t="s">
        <v>399</v>
      </c>
      <c r="C3861" s="31" t="s">
        <v>400</v>
      </c>
      <c r="D3861" s="31" t="s">
        <v>474</v>
      </c>
      <c r="E3861" s="31" t="s">
        <v>475</v>
      </c>
      <c r="F3861" s="31" t="s">
        <v>131</v>
      </c>
      <c r="G3861" s="31" t="s">
        <v>140</v>
      </c>
      <c r="H3861" s="31" t="s">
        <v>743</v>
      </c>
      <c r="I3861" s="31">
        <v>66</v>
      </c>
      <c r="J3861" s="31">
        <v>14441</v>
      </c>
      <c r="K3861" s="31">
        <v>4.5703206149158602</v>
      </c>
      <c r="L3861" s="31" t="s">
        <v>1652</v>
      </c>
      <c r="M3861" s="31">
        <f t="shared" si="155"/>
        <v>4.5703206149158602</v>
      </c>
      <c r="N3861" s="31">
        <f t="shared" si="153"/>
        <v>0</v>
      </c>
    </row>
    <row r="3862" spans="1:14" x14ac:dyDescent="0.45">
      <c r="A3862" s="31" t="str">
        <f t="shared" si="154"/>
        <v>E08000015_CIN episodes for children aged 0-4 at 31st March 2019 with physical abuse identified as a factor at CIN assessment (excluding looked after children)_Number</v>
      </c>
      <c r="B3862" s="31" t="s">
        <v>464</v>
      </c>
      <c r="C3862" s="31" t="s">
        <v>465</v>
      </c>
      <c r="D3862" s="31" t="s">
        <v>474</v>
      </c>
      <c r="E3862" s="31" t="s">
        <v>475</v>
      </c>
      <c r="F3862" s="31" t="s">
        <v>131</v>
      </c>
      <c r="G3862" s="31" t="s">
        <v>140</v>
      </c>
      <c r="H3862" s="31" t="s">
        <v>743</v>
      </c>
      <c r="I3862" s="31">
        <v>136</v>
      </c>
      <c r="J3862" s="31">
        <v>18051</v>
      </c>
      <c r="K3862" s="31">
        <v>7.5342086311007703</v>
      </c>
      <c r="L3862" s="31" t="s">
        <v>1535</v>
      </c>
      <c r="M3862" s="31">
        <f t="shared" si="155"/>
        <v>7.5342086311007703</v>
      </c>
      <c r="N3862" s="31">
        <f t="shared" si="153"/>
        <v>0</v>
      </c>
    </row>
    <row r="3863" spans="1:14" x14ac:dyDescent="0.45">
      <c r="A3863" s="31" t="str">
        <f t="shared" si="154"/>
        <v>E08000001_CIN episodes for children aged 0-4 at 31st March 2019 with physical abuse identified as a factor at CIN assessment (excluding looked after children)_Number</v>
      </c>
      <c r="B3863" s="31" t="s">
        <v>252</v>
      </c>
      <c r="C3863" s="31" t="s">
        <v>253</v>
      </c>
      <c r="D3863" s="31" t="s">
        <v>474</v>
      </c>
      <c r="E3863" s="31" t="s">
        <v>475</v>
      </c>
      <c r="F3863" s="31" t="s">
        <v>131</v>
      </c>
      <c r="G3863" s="31" t="s">
        <v>140</v>
      </c>
      <c r="H3863" s="31" t="s">
        <v>743</v>
      </c>
      <c r="I3863" s="31">
        <v>120</v>
      </c>
      <c r="J3863" s="31">
        <v>19294</v>
      </c>
      <c r="K3863" s="31">
        <v>6.2195501192080398</v>
      </c>
      <c r="L3863" s="31" t="s">
        <v>1592</v>
      </c>
      <c r="M3863" s="31">
        <f t="shared" si="155"/>
        <v>6.2195501192080398</v>
      </c>
      <c r="N3863" s="31">
        <f t="shared" si="153"/>
        <v>0</v>
      </c>
    </row>
    <row r="3864" spans="1:14" x14ac:dyDescent="0.45">
      <c r="A3864" s="31" t="str">
        <f t="shared" si="154"/>
        <v>E08000002_CIN episodes for children aged 0-4 at 31st March 2019 with physical abuse identified as a factor at CIN assessment (excluding looked after children)_Number</v>
      </c>
      <c r="B3864" s="31" t="s">
        <v>271</v>
      </c>
      <c r="C3864" s="31" t="s">
        <v>272</v>
      </c>
      <c r="D3864" s="31" t="s">
        <v>474</v>
      </c>
      <c r="E3864" s="31" t="s">
        <v>475</v>
      </c>
      <c r="F3864" s="31" t="s">
        <v>131</v>
      </c>
      <c r="G3864" s="31" t="s">
        <v>140</v>
      </c>
      <c r="H3864" s="31" t="s">
        <v>743</v>
      </c>
      <c r="I3864" s="31">
        <v>54</v>
      </c>
      <c r="J3864" s="31">
        <v>11819</v>
      </c>
      <c r="K3864" s="31">
        <v>4.5689144597681697</v>
      </c>
      <c r="L3864" s="31" t="s">
        <v>1652</v>
      </c>
      <c r="M3864" s="31">
        <f t="shared" si="155"/>
        <v>4.5689144597681697</v>
      </c>
      <c r="N3864" s="31">
        <f t="shared" si="153"/>
        <v>0</v>
      </c>
    </row>
    <row r="3865" spans="1:14" x14ac:dyDescent="0.45">
      <c r="A3865" s="31" t="str">
        <f t="shared" si="154"/>
        <v>E08000003_CIN episodes for children aged 0-4 at 31st March 2019 with physical abuse identified as a factor at CIN assessment (excluding looked after children)_Number</v>
      </c>
      <c r="B3865" s="31" t="s">
        <v>349</v>
      </c>
      <c r="C3865" s="31" t="s">
        <v>350</v>
      </c>
      <c r="D3865" s="31" t="s">
        <v>474</v>
      </c>
      <c r="E3865" s="31" t="s">
        <v>475</v>
      </c>
      <c r="F3865" s="31" t="s">
        <v>131</v>
      </c>
      <c r="G3865" s="31" t="s">
        <v>140</v>
      </c>
      <c r="H3865" s="31" t="s">
        <v>743</v>
      </c>
      <c r="I3865" s="31">
        <v>288</v>
      </c>
      <c r="J3865" s="31">
        <v>37768</v>
      </c>
      <c r="K3865" s="31">
        <v>7.6255030713831804</v>
      </c>
      <c r="L3865" s="31" t="s">
        <v>1530</v>
      </c>
      <c r="M3865" s="31">
        <f t="shared" si="155"/>
        <v>7.6255030713831804</v>
      </c>
      <c r="N3865" s="31">
        <f t="shared" si="153"/>
        <v>0</v>
      </c>
    </row>
    <row r="3866" spans="1:14" x14ac:dyDescent="0.45">
      <c r="A3866" s="31" t="str">
        <f t="shared" si="154"/>
        <v>E08000004_CIN episodes for children aged 0-4 at 31st March 2019 with physical abuse identified as a factor at CIN assessment (excluding looked after children)_Number</v>
      </c>
      <c r="B3866" s="31" t="s">
        <v>375</v>
      </c>
      <c r="C3866" s="31" t="s">
        <v>376</v>
      </c>
      <c r="D3866" s="31" t="s">
        <v>474</v>
      </c>
      <c r="E3866" s="31" t="s">
        <v>475</v>
      </c>
      <c r="F3866" s="31" t="s">
        <v>131</v>
      </c>
      <c r="G3866" s="31" t="s">
        <v>140</v>
      </c>
      <c r="H3866" s="31" t="s">
        <v>743</v>
      </c>
      <c r="I3866" s="31">
        <v>109</v>
      </c>
      <c r="J3866" s="31">
        <v>16792</v>
      </c>
      <c r="K3866" s="31">
        <v>6.4911862791805603</v>
      </c>
      <c r="L3866" s="31" t="s">
        <v>1599</v>
      </c>
      <c r="M3866" s="31">
        <f t="shared" si="155"/>
        <v>6.4911862791805603</v>
      </c>
      <c r="N3866" s="31">
        <f t="shared" si="153"/>
        <v>0</v>
      </c>
    </row>
    <row r="3867" spans="1:14" x14ac:dyDescent="0.45">
      <c r="A3867" s="31" t="str">
        <f t="shared" si="154"/>
        <v>E08000005_CIN episodes for children aged 0-4 at 31st March 2019 with physical abuse identified as a factor at CIN assessment (excluding looked after children)_Number</v>
      </c>
      <c r="B3867" s="31" t="s">
        <v>391</v>
      </c>
      <c r="C3867" s="31" t="s">
        <v>392</v>
      </c>
      <c r="D3867" s="31" t="s">
        <v>474</v>
      </c>
      <c r="E3867" s="31" t="s">
        <v>475</v>
      </c>
      <c r="F3867" s="31" t="s">
        <v>131</v>
      </c>
      <c r="G3867" s="31" t="s">
        <v>140</v>
      </c>
      <c r="H3867" s="31" t="s">
        <v>743</v>
      </c>
      <c r="I3867" s="31">
        <v>52</v>
      </c>
      <c r="J3867" s="31">
        <v>15123</v>
      </c>
      <c r="K3867" s="31">
        <v>3.4384712028036799</v>
      </c>
      <c r="L3867" s="31" t="s">
        <v>1624</v>
      </c>
      <c r="M3867" s="31">
        <f t="shared" si="155"/>
        <v>3.4384712028036799</v>
      </c>
      <c r="N3867" s="31">
        <f t="shared" si="153"/>
        <v>0</v>
      </c>
    </row>
    <row r="3868" spans="1:14" x14ac:dyDescent="0.45">
      <c r="A3868" s="31" t="str">
        <f t="shared" si="154"/>
        <v>E08000006_CIN episodes for children aged 0-4 at 31st March 2019 with physical abuse identified as a factor at CIN assessment (excluding looked after children)_Number</v>
      </c>
      <c r="B3868" s="31" t="s">
        <v>395</v>
      </c>
      <c r="C3868" s="31" t="s">
        <v>396</v>
      </c>
      <c r="D3868" s="31" t="s">
        <v>474</v>
      </c>
      <c r="E3868" s="31" t="s">
        <v>475</v>
      </c>
      <c r="F3868" s="31" t="s">
        <v>131</v>
      </c>
      <c r="G3868" s="31" t="s">
        <v>140</v>
      </c>
      <c r="H3868" s="31" t="s">
        <v>743</v>
      </c>
      <c r="I3868" s="31">
        <v>89</v>
      </c>
      <c r="J3868" s="31">
        <v>17614</v>
      </c>
      <c r="K3868" s="31">
        <v>5.05279890995799</v>
      </c>
      <c r="L3868" s="31" t="s">
        <v>1573</v>
      </c>
      <c r="M3868" s="31">
        <f t="shared" si="155"/>
        <v>5.05279890995799</v>
      </c>
      <c r="N3868" s="31">
        <f t="shared" si="153"/>
        <v>0</v>
      </c>
    </row>
    <row r="3869" spans="1:14" x14ac:dyDescent="0.45">
      <c r="A3869" s="31" t="str">
        <f t="shared" si="154"/>
        <v>E08000007_CIN episodes for children aged 0-4 at 31st March 2019 with physical abuse identified as a factor at CIN assessment (excluding looked after children)_Number</v>
      </c>
      <c r="B3869" s="31" t="s">
        <v>420</v>
      </c>
      <c r="C3869" s="31" t="s">
        <v>421</v>
      </c>
      <c r="D3869" s="31" t="s">
        <v>474</v>
      </c>
      <c r="E3869" s="31" t="s">
        <v>475</v>
      </c>
      <c r="F3869" s="31" t="s">
        <v>131</v>
      </c>
      <c r="G3869" s="31" t="s">
        <v>140</v>
      </c>
      <c r="H3869" s="31" t="s">
        <v>743</v>
      </c>
      <c r="I3869" s="31">
        <v>44</v>
      </c>
      <c r="J3869" s="31">
        <v>17631</v>
      </c>
      <c r="K3869" s="31">
        <v>2.49560433327661</v>
      </c>
      <c r="L3869" s="31" t="s">
        <v>1670</v>
      </c>
      <c r="M3869" s="31">
        <f t="shared" si="155"/>
        <v>2.49560433327661</v>
      </c>
      <c r="N3869" s="31">
        <f t="shared" si="153"/>
        <v>0</v>
      </c>
    </row>
    <row r="3870" spans="1:14" x14ac:dyDescent="0.45">
      <c r="A3870" s="31" t="str">
        <f t="shared" si="154"/>
        <v>E08000008_CIN episodes for children aged 0-4 at 31st March 2019 with physical abuse identified as a factor at CIN assessment (excluding looked after children)_Number</v>
      </c>
      <c r="B3870" s="31" t="s">
        <v>436</v>
      </c>
      <c r="C3870" s="31" t="s">
        <v>437</v>
      </c>
      <c r="D3870" s="31" t="s">
        <v>474</v>
      </c>
      <c r="E3870" s="31" t="s">
        <v>475</v>
      </c>
      <c r="F3870" s="31" t="s">
        <v>131</v>
      </c>
      <c r="G3870" s="31" t="s">
        <v>140</v>
      </c>
      <c r="H3870" s="31" t="s">
        <v>743</v>
      </c>
      <c r="I3870" s="31">
        <v>84</v>
      </c>
      <c r="J3870" s="31">
        <v>14500</v>
      </c>
      <c r="K3870" s="31">
        <v>5.7931034482758603</v>
      </c>
      <c r="L3870" s="31" t="s">
        <v>1654</v>
      </c>
      <c r="M3870" s="31">
        <f t="shared" si="155"/>
        <v>5.7931034482758603</v>
      </c>
      <c r="N3870" s="31">
        <f t="shared" si="153"/>
        <v>0</v>
      </c>
    </row>
    <row r="3871" spans="1:14" x14ac:dyDescent="0.45">
      <c r="A3871" s="31" t="str">
        <f t="shared" si="154"/>
        <v>E08000009_CIN episodes for children aged 0-4 at 31st March 2019 with physical abuse identified as a factor at CIN assessment (excluding looked after children)_Number</v>
      </c>
      <c r="B3871" s="31" t="s">
        <v>442</v>
      </c>
      <c r="C3871" s="31" t="s">
        <v>443</v>
      </c>
      <c r="D3871" s="31" t="s">
        <v>474</v>
      </c>
      <c r="E3871" s="31" t="s">
        <v>475</v>
      </c>
      <c r="F3871" s="31" t="s">
        <v>131</v>
      </c>
      <c r="G3871" s="31" t="s">
        <v>140</v>
      </c>
      <c r="H3871" s="31" t="s">
        <v>743</v>
      </c>
      <c r="I3871" s="31">
        <v>24</v>
      </c>
      <c r="J3871" s="31">
        <v>14701</v>
      </c>
      <c r="K3871" s="31">
        <v>1.63254200394531</v>
      </c>
      <c r="L3871" s="31" t="s">
        <v>1674</v>
      </c>
      <c r="M3871" s="31">
        <f t="shared" si="155"/>
        <v>1.63254200394531</v>
      </c>
      <c r="N3871" s="31">
        <f t="shared" si="153"/>
        <v>0</v>
      </c>
    </row>
    <row r="3872" spans="1:14" x14ac:dyDescent="0.45">
      <c r="A3872" s="31" t="str">
        <f t="shared" si="154"/>
        <v>E08000010_CIN episodes for children aged 0-4 at 31st March 2019 with physical abuse identified as a factor at CIN assessment (excluding looked after children)_Number</v>
      </c>
      <c r="B3872" s="31" t="s">
        <v>460</v>
      </c>
      <c r="C3872" s="31" t="s">
        <v>461</v>
      </c>
      <c r="D3872" s="31" t="s">
        <v>474</v>
      </c>
      <c r="E3872" s="31" t="s">
        <v>475</v>
      </c>
      <c r="F3872" s="31" t="s">
        <v>131</v>
      </c>
      <c r="G3872" s="31" t="s">
        <v>140</v>
      </c>
      <c r="H3872" s="31" t="s">
        <v>743</v>
      </c>
      <c r="I3872" s="31">
        <v>76</v>
      </c>
      <c r="J3872" s="31">
        <v>18450</v>
      </c>
      <c r="K3872" s="31">
        <v>4.1192411924119199</v>
      </c>
      <c r="L3872" s="31" t="s">
        <v>1657</v>
      </c>
      <c r="M3872" s="31">
        <f t="shared" si="155"/>
        <v>4.1192411924119199</v>
      </c>
      <c r="N3872" s="31">
        <f t="shared" si="153"/>
        <v>0</v>
      </c>
    </row>
    <row r="3873" spans="1:14" x14ac:dyDescent="0.45">
      <c r="A3873" s="31" t="str">
        <f t="shared" si="154"/>
        <v>E08000016_CIN episodes for children aged 0-4 at 31st March 2019 with physical abuse identified as a factor at CIN assessment (excluding looked after children)_Number</v>
      </c>
      <c r="B3873" s="31" t="s">
        <v>236</v>
      </c>
      <c r="C3873" s="31" t="s">
        <v>237</v>
      </c>
      <c r="D3873" s="31" t="s">
        <v>474</v>
      </c>
      <c r="E3873" s="31" t="s">
        <v>475</v>
      </c>
      <c r="F3873" s="31" t="s">
        <v>131</v>
      </c>
      <c r="G3873" s="31" t="s">
        <v>140</v>
      </c>
      <c r="H3873" s="31" t="s">
        <v>743</v>
      </c>
      <c r="I3873" s="31">
        <v>64</v>
      </c>
      <c r="J3873" s="31">
        <v>14227</v>
      </c>
      <c r="K3873" s="31">
        <v>4.4984887889224696</v>
      </c>
      <c r="L3873" s="31" t="s">
        <v>1579</v>
      </c>
      <c r="M3873" s="31">
        <f t="shared" si="155"/>
        <v>4.4984887889224696</v>
      </c>
      <c r="N3873" s="31">
        <f t="shared" si="153"/>
        <v>0</v>
      </c>
    </row>
    <row r="3874" spans="1:14" x14ac:dyDescent="0.45">
      <c r="A3874" s="31" t="str">
        <f t="shared" si="154"/>
        <v>E08000017_CIN episodes for children aged 0-4 at 31st March 2019 with physical abuse identified as a factor at CIN assessment (excluding looked after children)_Number</v>
      </c>
      <c r="B3874" s="31" t="s">
        <v>293</v>
      </c>
      <c r="C3874" s="31" t="s">
        <v>294</v>
      </c>
      <c r="D3874" s="31" t="s">
        <v>474</v>
      </c>
      <c r="E3874" s="31" t="s">
        <v>475</v>
      </c>
      <c r="F3874" s="31" t="s">
        <v>131</v>
      </c>
      <c r="G3874" s="31" t="s">
        <v>140</v>
      </c>
      <c r="H3874" s="31" t="s">
        <v>743</v>
      </c>
      <c r="I3874" s="31">
        <v>125</v>
      </c>
      <c r="J3874" s="31">
        <v>18267</v>
      </c>
      <c r="K3874" s="31">
        <v>6.8429408222477699</v>
      </c>
      <c r="L3874" s="31" t="s">
        <v>1665</v>
      </c>
      <c r="M3874" s="31">
        <f t="shared" si="155"/>
        <v>6.8429408222477699</v>
      </c>
      <c r="N3874" s="31">
        <f t="shared" si="153"/>
        <v>0</v>
      </c>
    </row>
    <row r="3875" spans="1:14" x14ac:dyDescent="0.45">
      <c r="A3875" s="31" t="str">
        <f t="shared" si="154"/>
        <v>E08000018_CIN episodes for children aged 0-4 at 31st March 2019 with physical abuse identified as a factor at CIN assessment (excluding looked after children)_Number</v>
      </c>
      <c r="B3875" s="31" t="s">
        <v>393</v>
      </c>
      <c r="C3875" s="31" t="s">
        <v>394</v>
      </c>
      <c r="D3875" s="31" t="s">
        <v>474</v>
      </c>
      <c r="E3875" s="31" t="s">
        <v>475</v>
      </c>
      <c r="F3875" s="31" t="s">
        <v>131</v>
      </c>
      <c r="G3875" s="31" t="s">
        <v>140</v>
      </c>
      <c r="H3875" s="31" t="s">
        <v>743</v>
      </c>
      <c r="I3875" s="31">
        <v>170</v>
      </c>
      <c r="J3875" s="31">
        <v>15832</v>
      </c>
      <c r="K3875" s="31">
        <v>10.737746336533601</v>
      </c>
      <c r="L3875" s="31" t="s">
        <v>1554</v>
      </c>
      <c r="M3875" s="31">
        <f t="shared" si="155"/>
        <v>10.737746336533601</v>
      </c>
      <c r="N3875" s="31">
        <f t="shared" si="153"/>
        <v>0</v>
      </c>
    </row>
    <row r="3876" spans="1:14" x14ac:dyDescent="0.45">
      <c r="A3876" s="31" t="str">
        <f t="shared" si="154"/>
        <v>E08000019_CIN episodes for children aged 0-4 at 31st March 2019 with physical abuse identified as a factor at CIN assessment (excluding looked after children)_Number</v>
      </c>
      <c r="B3876" s="31" t="s">
        <v>401</v>
      </c>
      <c r="C3876" s="31" t="s">
        <v>402</v>
      </c>
      <c r="D3876" s="31" t="s">
        <v>474</v>
      </c>
      <c r="E3876" s="31" t="s">
        <v>475</v>
      </c>
      <c r="F3876" s="31" t="s">
        <v>131</v>
      </c>
      <c r="G3876" s="31" t="s">
        <v>140</v>
      </c>
      <c r="H3876" s="31" t="s">
        <v>743</v>
      </c>
      <c r="I3876" s="31">
        <v>113</v>
      </c>
      <c r="J3876" s="31">
        <v>32700</v>
      </c>
      <c r="K3876" s="31">
        <v>3.4556574923547401</v>
      </c>
      <c r="L3876" s="31" t="s">
        <v>1623</v>
      </c>
      <c r="M3876" s="31">
        <f t="shared" si="155"/>
        <v>3.4556574923547401</v>
      </c>
      <c r="N3876" s="31">
        <f t="shared" si="153"/>
        <v>0</v>
      </c>
    </row>
    <row r="3877" spans="1:14" x14ac:dyDescent="0.45">
      <c r="A3877" s="31" t="str">
        <f t="shared" si="154"/>
        <v>E08000032_CIN episodes for children aged 0-4 at 31st March 2019 with physical abuse identified as a factor at CIN assessment (excluding looked after children)_Number</v>
      </c>
      <c r="B3877" s="31" t="s">
        <v>259</v>
      </c>
      <c r="C3877" s="31" t="s">
        <v>260</v>
      </c>
      <c r="D3877" s="31" t="s">
        <v>474</v>
      </c>
      <c r="E3877" s="31" t="s">
        <v>475</v>
      </c>
      <c r="F3877" s="31" t="s">
        <v>131</v>
      </c>
      <c r="G3877" s="31" t="s">
        <v>140</v>
      </c>
      <c r="H3877" s="31" t="s">
        <v>743</v>
      </c>
      <c r="I3877" s="31">
        <v>215</v>
      </c>
      <c r="J3877" s="31">
        <v>39705</v>
      </c>
      <c r="K3877" s="31">
        <v>5.4149351467069602</v>
      </c>
      <c r="L3877" s="31" t="s">
        <v>1603</v>
      </c>
      <c r="M3877" s="31">
        <f t="shared" si="155"/>
        <v>5.4149351467069602</v>
      </c>
      <c r="N3877" s="31">
        <f t="shared" si="153"/>
        <v>0</v>
      </c>
    </row>
    <row r="3878" spans="1:14" x14ac:dyDescent="0.45">
      <c r="A3878" s="31" t="str">
        <f t="shared" si="154"/>
        <v>E08000033_CIN episodes for children aged 0-4 at 31st March 2019 with physical abuse identified as a factor at CIN assessment (excluding looked after children)_Number</v>
      </c>
      <c r="B3878" s="31" t="s">
        <v>273</v>
      </c>
      <c r="C3878" s="31" t="s">
        <v>274</v>
      </c>
      <c r="D3878" s="31" t="s">
        <v>474</v>
      </c>
      <c r="E3878" s="31" t="s">
        <v>475</v>
      </c>
      <c r="F3878" s="31" t="s">
        <v>131</v>
      </c>
      <c r="G3878" s="31" t="s">
        <v>140</v>
      </c>
      <c r="H3878" s="31" t="s">
        <v>743</v>
      </c>
      <c r="I3878" s="31">
        <v>123</v>
      </c>
      <c r="J3878" s="31">
        <v>12448</v>
      </c>
      <c r="K3878" s="31">
        <v>9.8811053984575796</v>
      </c>
      <c r="L3878" s="31" t="s">
        <v>1532</v>
      </c>
      <c r="M3878" s="31">
        <f t="shared" si="155"/>
        <v>9.8811053984575796</v>
      </c>
      <c r="N3878" s="31">
        <f t="shared" si="153"/>
        <v>0</v>
      </c>
    </row>
    <row r="3879" spans="1:14" x14ac:dyDescent="0.45">
      <c r="A3879" s="31" t="str">
        <f t="shared" si="154"/>
        <v>E08000034_CIN episodes for children aged 0-4 at 31st March 2019 with physical abuse identified as a factor at CIN assessment (excluding looked after children)_Number</v>
      </c>
      <c r="B3879" s="31" t="s">
        <v>331</v>
      </c>
      <c r="C3879" s="31" t="s">
        <v>332</v>
      </c>
      <c r="D3879" s="31" t="s">
        <v>474</v>
      </c>
      <c r="E3879" s="31" t="s">
        <v>475</v>
      </c>
      <c r="F3879" s="31" t="s">
        <v>131</v>
      </c>
      <c r="G3879" s="31" t="s">
        <v>140</v>
      </c>
      <c r="H3879" s="31" t="s">
        <v>743</v>
      </c>
      <c r="I3879" s="31">
        <v>64</v>
      </c>
      <c r="J3879" s="31">
        <v>27446</v>
      </c>
      <c r="K3879" s="31">
        <v>2.3318516359396599</v>
      </c>
      <c r="L3879" s="31" t="s">
        <v>1649</v>
      </c>
      <c r="M3879" s="31">
        <f t="shared" si="155"/>
        <v>2.3318516359396599</v>
      </c>
      <c r="N3879" s="31">
        <f t="shared" si="153"/>
        <v>0</v>
      </c>
    </row>
    <row r="3880" spans="1:14" x14ac:dyDescent="0.45">
      <c r="A3880" s="31" t="str">
        <f t="shared" si="154"/>
        <v>E08000035_CIN episodes for children aged 0-4 at 31st March 2019 with physical abuse identified as a factor at CIN assessment (excluding looked after children)_Number</v>
      </c>
      <c r="B3880" s="31" t="s">
        <v>339</v>
      </c>
      <c r="C3880" s="31" t="s">
        <v>340</v>
      </c>
      <c r="D3880" s="31" t="s">
        <v>474</v>
      </c>
      <c r="E3880" s="31" t="s">
        <v>475</v>
      </c>
      <c r="F3880" s="31" t="s">
        <v>131</v>
      </c>
      <c r="G3880" s="31" t="s">
        <v>140</v>
      </c>
      <c r="H3880" s="31" t="s">
        <v>743</v>
      </c>
      <c r="I3880" s="31">
        <v>506</v>
      </c>
      <c r="J3880" s="31">
        <v>50495</v>
      </c>
      <c r="K3880" s="31">
        <v>10.0207941380335</v>
      </c>
      <c r="L3880" s="31" t="s">
        <v>1479</v>
      </c>
      <c r="M3880" s="31">
        <f t="shared" si="155"/>
        <v>10.0207941380335</v>
      </c>
      <c r="N3880" s="31">
        <f t="shared" si="153"/>
        <v>0</v>
      </c>
    </row>
    <row r="3881" spans="1:14" x14ac:dyDescent="0.45">
      <c r="A3881" s="31" t="str">
        <f t="shared" si="154"/>
        <v>E08000036_CIN episodes for children aged 0-4 at 31st March 2019 with physical abuse identified as a factor at CIN assessment (excluding looked after children)_Number</v>
      </c>
      <c r="B3881" s="31" t="s">
        <v>444</v>
      </c>
      <c r="C3881" s="31" t="s">
        <v>445</v>
      </c>
      <c r="D3881" s="31" t="s">
        <v>474</v>
      </c>
      <c r="E3881" s="31" t="s">
        <v>475</v>
      </c>
      <c r="F3881" s="31" t="s">
        <v>131</v>
      </c>
      <c r="G3881" s="31" t="s">
        <v>140</v>
      </c>
      <c r="H3881" s="31" t="s">
        <v>743</v>
      </c>
      <c r="I3881" s="31">
        <v>158</v>
      </c>
      <c r="J3881" s="31">
        <v>21149</v>
      </c>
      <c r="K3881" s="31">
        <v>7.4708024020048196</v>
      </c>
      <c r="L3881" s="31" t="s">
        <v>1535</v>
      </c>
      <c r="M3881" s="31">
        <f t="shared" si="155"/>
        <v>7.4708024020048196</v>
      </c>
      <c r="N3881" s="31">
        <f t="shared" si="153"/>
        <v>0</v>
      </c>
    </row>
    <row r="3882" spans="1:14" x14ac:dyDescent="0.45">
      <c r="A3882" s="31" t="str">
        <f t="shared" si="154"/>
        <v>E08000020_CIN episodes for children aged 0-4 at 31st March 2019 with physical abuse identified as a factor at CIN assessment (excluding looked after children)_Number</v>
      </c>
      <c r="B3882" s="31" t="s">
        <v>305</v>
      </c>
      <c r="C3882" s="31" t="s">
        <v>306</v>
      </c>
      <c r="D3882" s="31" t="s">
        <v>474</v>
      </c>
      <c r="E3882" s="31" t="s">
        <v>475</v>
      </c>
      <c r="F3882" s="31" t="s">
        <v>131</v>
      </c>
      <c r="G3882" s="31" t="s">
        <v>140</v>
      </c>
      <c r="H3882" s="31" t="s">
        <v>743</v>
      </c>
      <c r="I3882" s="31">
        <v>79</v>
      </c>
      <c r="J3882" s="31">
        <v>10857</v>
      </c>
      <c r="K3882" s="31">
        <v>7.2764115317306803</v>
      </c>
      <c r="L3882" s="31" t="s">
        <v>1492</v>
      </c>
      <c r="M3882" s="31">
        <f t="shared" si="155"/>
        <v>7.2764115317306803</v>
      </c>
      <c r="N3882" s="31">
        <f t="shared" si="153"/>
        <v>0</v>
      </c>
    </row>
    <row r="3883" spans="1:14" x14ac:dyDescent="0.45">
      <c r="A3883" s="31" t="str">
        <f t="shared" si="154"/>
        <v>E08000021_CIN episodes for children aged 0-4 at 31st March 2019 with physical abuse identified as a factor at CIN assessment (excluding looked after children)_Number</v>
      </c>
      <c r="B3883" s="31" t="s">
        <v>357</v>
      </c>
      <c r="C3883" s="31" t="s">
        <v>358</v>
      </c>
      <c r="D3883" s="31" t="s">
        <v>474</v>
      </c>
      <c r="E3883" s="31" t="s">
        <v>475</v>
      </c>
      <c r="F3883" s="31" t="s">
        <v>131</v>
      </c>
      <c r="G3883" s="31" t="s">
        <v>140</v>
      </c>
      <c r="H3883" s="31" t="s">
        <v>743</v>
      </c>
      <c r="I3883" s="31">
        <v>188</v>
      </c>
      <c r="J3883" s="31">
        <v>16630</v>
      </c>
      <c r="K3883" s="31">
        <v>11.3048707155743</v>
      </c>
      <c r="L3883" s="31" t="s">
        <v>1468</v>
      </c>
      <c r="M3883" s="31">
        <f t="shared" si="155"/>
        <v>11.3048707155743</v>
      </c>
      <c r="N3883" s="31">
        <f t="shared" si="153"/>
        <v>0</v>
      </c>
    </row>
    <row r="3884" spans="1:14" x14ac:dyDescent="0.45">
      <c r="A3884" s="31" t="str">
        <f t="shared" si="154"/>
        <v>E08000022_CIN episodes for children aged 0-4 at 31st March 2019 with physical abuse identified as a factor at CIN assessment (excluding looked after children)_Number</v>
      </c>
      <c r="B3884" s="31" t="s">
        <v>524</v>
      </c>
      <c r="C3884" s="31" t="s">
        <v>525</v>
      </c>
      <c r="D3884" s="31" t="s">
        <v>474</v>
      </c>
      <c r="E3884" s="31" t="s">
        <v>475</v>
      </c>
      <c r="F3884" s="31" t="s">
        <v>131</v>
      </c>
      <c r="G3884" s="31" t="s">
        <v>140</v>
      </c>
      <c r="H3884" s="31" t="s">
        <v>743</v>
      </c>
      <c r="I3884" s="31">
        <v>15</v>
      </c>
      <c r="J3884" s="31">
        <v>11471</v>
      </c>
      <c r="K3884" s="31">
        <v>1.3076453665765799</v>
      </c>
      <c r="L3884" s="31" t="s">
        <v>1675</v>
      </c>
      <c r="M3884" s="31">
        <f t="shared" si="155"/>
        <v>1.3076453665765799</v>
      </c>
      <c r="N3884" s="31">
        <f t="shared" si="153"/>
        <v>0</v>
      </c>
    </row>
    <row r="3885" spans="1:14" x14ac:dyDescent="0.45">
      <c r="A3885" s="31" t="str">
        <f t="shared" si="154"/>
        <v>E08000023_CIN episodes for children aged 0-4 at 31st March 2019 with physical abuse identified as a factor at CIN assessment (excluding looked after children)_Number</v>
      </c>
      <c r="B3885" s="31" t="s">
        <v>410</v>
      </c>
      <c r="C3885" s="31" t="s">
        <v>411</v>
      </c>
      <c r="D3885" s="31" t="s">
        <v>474</v>
      </c>
      <c r="E3885" s="31" t="s">
        <v>475</v>
      </c>
      <c r="F3885" s="31" t="s">
        <v>131</v>
      </c>
      <c r="G3885" s="31" t="s">
        <v>140</v>
      </c>
      <c r="H3885" s="31" t="s">
        <v>743</v>
      </c>
      <c r="I3885" s="31">
        <v>29</v>
      </c>
      <c r="J3885" s="31">
        <v>8359</v>
      </c>
      <c r="K3885" s="31">
        <v>3.4693145113051802</v>
      </c>
      <c r="L3885" s="31" t="s">
        <v>1623</v>
      </c>
      <c r="M3885" s="31">
        <f t="shared" si="155"/>
        <v>3.4693145113051802</v>
      </c>
      <c r="N3885" s="31">
        <f t="shared" si="153"/>
        <v>0</v>
      </c>
    </row>
    <row r="3886" spans="1:14" x14ac:dyDescent="0.45">
      <c r="A3886" s="31" t="str">
        <f t="shared" si="154"/>
        <v>E08000024_CIN episodes for children aged 0-4 at 31st March 2019 with physical abuse identified as a factor at CIN assessment (excluding looked after children)_Number</v>
      </c>
      <c r="B3886" s="31" t="s">
        <v>428</v>
      </c>
      <c r="C3886" s="31" t="s">
        <v>429</v>
      </c>
      <c r="D3886" s="31" t="s">
        <v>474</v>
      </c>
      <c r="E3886" s="31" t="s">
        <v>475</v>
      </c>
      <c r="F3886" s="31" t="s">
        <v>131</v>
      </c>
      <c r="G3886" s="31" t="s">
        <v>140</v>
      </c>
      <c r="H3886" s="31" t="s">
        <v>743</v>
      </c>
      <c r="I3886" s="31">
        <v>104</v>
      </c>
      <c r="J3886" s="31">
        <v>14954</v>
      </c>
      <c r="K3886" s="31">
        <v>6.9546609602781899</v>
      </c>
      <c r="L3886" s="31" t="s">
        <v>1598</v>
      </c>
      <c r="M3886" s="31">
        <f t="shared" si="155"/>
        <v>6.9546609602781899</v>
      </c>
      <c r="N3886" s="31">
        <f t="shared" si="153"/>
        <v>0</v>
      </c>
    </row>
    <row r="3887" spans="1:14" x14ac:dyDescent="0.45">
      <c r="A3887" s="31" t="str">
        <f t="shared" si="154"/>
        <v>E06000053_CIN episodes for children aged 0-4 at 31st March 2019 with physical abuse identified as a factor at CIN assessment (excluding looked after children)_Number</v>
      </c>
      <c r="B3887" s="31" t="s">
        <v>550</v>
      </c>
      <c r="C3887" s="31" t="s">
        <v>551</v>
      </c>
      <c r="D3887" s="31" t="s">
        <v>474</v>
      </c>
      <c r="E3887" s="31" t="s">
        <v>475</v>
      </c>
      <c r="F3887" s="31" t="s">
        <v>131</v>
      </c>
      <c r="G3887" s="31" t="s">
        <v>140</v>
      </c>
      <c r="H3887" s="31" t="s">
        <v>743</v>
      </c>
      <c r="I3887" s="31">
        <v>0</v>
      </c>
      <c r="J3887" s="31">
        <v>101</v>
      </c>
      <c r="K3887" s="31">
        <v>0</v>
      </c>
      <c r="L3887" s="31" t="s">
        <v>1520</v>
      </c>
      <c r="M3887" s="31">
        <f t="shared" si="155"/>
        <v>0</v>
      </c>
      <c r="N3887" s="31">
        <f t="shared" si="153"/>
        <v>1</v>
      </c>
    </row>
    <row r="3888" spans="1:14" x14ac:dyDescent="0.45">
      <c r="A3888" s="31" t="str">
        <f t="shared" si="154"/>
        <v>E06000022_CIN episodes for children aged 0-4 at 31st March 2019 with physical abuse identified as a factor at CIN assessment (excluding looked after children)_Number</v>
      </c>
      <c r="B3888" s="31" t="s">
        <v>238</v>
      </c>
      <c r="C3888" s="31" t="s">
        <v>239</v>
      </c>
      <c r="D3888" s="31" t="s">
        <v>474</v>
      </c>
      <c r="E3888" s="31" t="s">
        <v>475</v>
      </c>
      <c r="F3888" s="31" t="s">
        <v>131</v>
      </c>
      <c r="G3888" s="31" t="s">
        <v>140</v>
      </c>
      <c r="H3888" s="31" t="s">
        <v>743</v>
      </c>
      <c r="I3888" s="31">
        <v>13</v>
      </c>
      <c r="J3888" s="31">
        <v>9426</v>
      </c>
      <c r="K3888" s="31">
        <v>1.37916401442818</v>
      </c>
      <c r="L3888" s="31" t="s">
        <v>1676</v>
      </c>
      <c r="M3888" s="31">
        <f t="shared" si="155"/>
        <v>1.37916401442818</v>
      </c>
      <c r="N3888" s="31">
        <f t="shared" si="153"/>
        <v>0</v>
      </c>
    </row>
    <row r="3889" spans="1:14" x14ac:dyDescent="0.45">
      <c r="A3889" s="31" t="str">
        <f t="shared" si="154"/>
        <v>E06000023_CIN episodes for children aged 0-4 at 31st March 2019 with physical abuse identified as a factor at CIN assessment (excluding looked after children)_Number</v>
      </c>
      <c r="B3889" s="31" t="s">
        <v>265</v>
      </c>
      <c r="C3889" s="31" t="s">
        <v>266</v>
      </c>
      <c r="D3889" s="31" t="s">
        <v>474</v>
      </c>
      <c r="E3889" s="31" t="s">
        <v>475</v>
      </c>
      <c r="F3889" s="31" t="s">
        <v>131</v>
      </c>
      <c r="G3889" s="31" t="s">
        <v>140</v>
      </c>
      <c r="H3889" s="31" t="s">
        <v>743</v>
      </c>
      <c r="I3889" s="31">
        <v>110</v>
      </c>
      <c r="J3889" s="31">
        <v>28994</v>
      </c>
      <c r="K3889" s="31">
        <v>3.79388839070152</v>
      </c>
      <c r="L3889" s="31" t="s">
        <v>1662</v>
      </c>
      <c r="M3889" s="31">
        <f t="shared" si="155"/>
        <v>3.79388839070152</v>
      </c>
      <c r="N3889" s="31">
        <f t="shared" si="153"/>
        <v>0</v>
      </c>
    </row>
    <row r="3890" spans="1:14" x14ac:dyDescent="0.45">
      <c r="A3890" s="31" t="str">
        <f t="shared" si="154"/>
        <v>E06000024_CIN episodes for children aged 0-4 at 31st March 2019 with physical abuse identified as a factor at CIN assessment (excluding looked after children)_Number</v>
      </c>
      <c r="B3890" s="31" t="s">
        <v>367</v>
      </c>
      <c r="C3890" s="31" t="s">
        <v>368</v>
      </c>
      <c r="D3890" s="31" t="s">
        <v>474</v>
      </c>
      <c r="E3890" s="31" t="s">
        <v>475</v>
      </c>
      <c r="F3890" s="31" t="s">
        <v>131</v>
      </c>
      <c r="G3890" s="31" t="s">
        <v>140</v>
      </c>
      <c r="H3890" s="31" t="s">
        <v>743</v>
      </c>
      <c r="I3890" s="31">
        <v>40</v>
      </c>
      <c r="J3890" s="31">
        <v>11491</v>
      </c>
      <c r="K3890" s="31">
        <v>3.4809851187886198</v>
      </c>
      <c r="L3890" s="31" t="s">
        <v>1623</v>
      </c>
      <c r="M3890" s="31">
        <f t="shared" si="155"/>
        <v>3.4809851187886198</v>
      </c>
      <c r="N3890" s="31">
        <f t="shared" si="153"/>
        <v>0</v>
      </c>
    </row>
    <row r="3891" spans="1:14" x14ac:dyDescent="0.45">
      <c r="A3891" s="31" t="str">
        <f t="shared" si="154"/>
        <v>E06000025_CIN episodes for children aged 0-4 at 31st March 2019 with physical abuse identified as a factor at CIN assessment (excluding looked after children)_Number</v>
      </c>
      <c r="B3891" s="31" t="s">
        <v>408</v>
      </c>
      <c r="C3891" s="31" t="s">
        <v>409</v>
      </c>
      <c r="D3891" s="31" t="s">
        <v>474</v>
      </c>
      <c r="E3891" s="31" t="s">
        <v>475</v>
      </c>
      <c r="F3891" s="31" t="s">
        <v>131</v>
      </c>
      <c r="G3891" s="31" t="s">
        <v>140</v>
      </c>
      <c r="H3891" s="31" t="s">
        <v>743</v>
      </c>
      <c r="I3891" s="31">
        <v>55</v>
      </c>
      <c r="J3891" s="31">
        <v>16325</v>
      </c>
      <c r="K3891" s="31">
        <v>3.3690658499234298</v>
      </c>
      <c r="L3891" s="31" t="s">
        <v>1624</v>
      </c>
      <c r="M3891" s="31">
        <f t="shared" si="155"/>
        <v>3.3690658499234298</v>
      </c>
      <c r="N3891" s="31">
        <f t="shared" si="153"/>
        <v>0</v>
      </c>
    </row>
    <row r="3892" spans="1:14" x14ac:dyDescent="0.45">
      <c r="A3892" s="31" t="str">
        <f t="shared" si="154"/>
        <v>E06000001_CIN episodes for children aged 0-4 at 31st March 2019 with physical abuse identified as a factor at CIN assessment (excluding looked after children)_Number</v>
      </c>
      <c r="B3892" s="31" t="s">
        <v>313</v>
      </c>
      <c r="C3892" s="31" t="s">
        <v>314</v>
      </c>
      <c r="D3892" s="31" t="s">
        <v>474</v>
      </c>
      <c r="E3892" s="31" t="s">
        <v>475</v>
      </c>
      <c r="F3892" s="31" t="s">
        <v>131</v>
      </c>
      <c r="G3892" s="31" t="s">
        <v>140</v>
      </c>
      <c r="H3892" s="31" t="s">
        <v>743</v>
      </c>
      <c r="I3892" s="31">
        <v>35</v>
      </c>
      <c r="J3892" s="31">
        <v>5297</v>
      </c>
      <c r="K3892" s="31">
        <v>6.6075136869926396</v>
      </c>
      <c r="L3892" s="31" t="s">
        <v>1619</v>
      </c>
      <c r="M3892" s="31">
        <f t="shared" si="155"/>
        <v>6.6075136869926396</v>
      </c>
      <c r="N3892" s="31">
        <f t="shared" si="153"/>
        <v>0</v>
      </c>
    </row>
    <row r="3893" spans="1:14" x14ac:dyDescent="0.45">
      <c r="A3893" s="31" t="str">
        <f t="shared" si="154"/>
        <v>E06000002_CIN episodes for children aged 0-4 at 31st March 2019 with physical abuse identified as a factor at CIN assessment (excluding looked after children)_Number</v>
      </c>
      <c r="B3893" s="31" t="s">
        <v>511</v>
      </c>
      <c r="C3893" s="31" t="s">
        <v>725</v>
      </c>
      <c r="D3893" s="31" t="s">
        <v>474</v>
      </c>
      <c r="E3893" s="31" t="s">
        <v>475</v>
      </c>
      <c r="F3893" s="31" t="s">
        <v>131</v>
      </c>
      <c r="G3893" s="31" t="s">
        <v>140</v>
      </c>
      <c r="H3893" s="31" t="s">
        <v>743</v>
      </c>
      <c r="I3893" s="31">
        <v>75</v>
      </c>
      <c r="J3893" s="31">
        <v>9657</v>
      </c>
      <c r="K3893" s="31">
        <v>7.7663870767318999</v>
      </c>
      <c r="L3893" s="31" t="s">
        <v>1577</v>
      </c>
      <c r="M3893" s="31">
        <f t="shared" si="155"/>
        <v>7.7663870767318999</v>
      </c>
      <c r="N3893" s="31">
        <f t="shared" si="153"/>
        <v>0</v>
      </c>
    </row>
    <row r="3894" spans="1:14" x14ac:dyDescent="0.45">
      <c r="A3894" s="31" t="str">
        <f t="shared" si="154"/>
        <v>E06000003_CIN episodes for children aged 0-4 at 31st March 2019 with physical abuse identified as a factor at CIN assessment (excluding looked after children)_Number</v>
      </c>
      <c r="B3894" s="31" t="s">
        <v>387</v>
      </c>
      <c r="C3894" s="31" t="s">
        <v>388</v>
      </c>
      <c r="D3894" s="31" t="s">
        <v>474</v>
      </c>
      <c r="E3894" s="31" t="s">
        <v>475</v>
      </c>
      <c r="F3894" s="31" t="s">
        <v>131</v>
      </c>
      <c r="G3894" s="31" t="s">
        <v>140</v>
      </c>
      <c r="H3894" s="31" t="s">
        <v>743</v>
      </c>
      <c r="I3894" s="31">
        <v>69</v>
      </c>
      <c r="J3894" s="31">
        <v>7348</v>
      </c>
      <c r="K3894" s="31">
        <v>9.3903102885138807</v>
      </c>
      <c r="L3894" s="31" t="s">
        <v>1533</v>
      </c>
      <c r="M3894" s="31">
        <f t="shared" si="155"/>
        <v>9.3903102885138807</v>
      </c>
      <c r="N3894" s="31">
        <f t="shared" si="153"/>
        <v>0</v>
      </c>
    </row>
    <row r="3895" spans="1:14" x14ac:dyDescent="0.45">
      <c r="A3895" s="31" t="str">
        <f t="shared" si="154"/>
        <v>E06000004_CIN episodes for children aged 0-4 at 31st March 2019 with physical abuse identified as a factor at CIN assessment (excluding looked after children)_Number</v>
      </c>
      <c r="B3895" s="31" t="s">
        <v>422</v>
      </c>
      <c r="C3895" s="31" t="s">
        <v>423</v>
      </c>
      <c r="D3895" s="31" t="s">
        <v>474</v>
      </c>
      <c r="E3895" s="31" t="s">
        <v>475</v>
      </c>
      <c r="F3895" s="31" t="s">
        <v>131</v>
      </c>
      <c r="G3895" s="31" t="s">
        <v>140</v>
      </c>
      <c r="H3895" s="31" t="s">
        <v>743</v>
      </c>
      <c r="I3895" s="31">
        <v>151</v>
      </c>
      <c r="J3895" s="31">
        <v>11648</v>
      </c>
      <c r="K3895" s="31">
        <v>12.9635989010989</v>
      </c>
      <c r="L3895" s="31" t="s">
        <v>1509</v>
      </c>
      <c r="M3895" s="31">
        <f t="shared" si="155"/>
        <v>12.9635989010989</v>
      </c>
      <c r="N3895" s="31">
        <f t="shared" si="153"/>
        <v>0</v>
      </c>
    </row>
    <row r="3896" spans="1:14" x14ac:dyDescent="0.45">
      <c r="A3896" s="31" t="str">
        <f t="shared" si="154"/>
        <v>E06000010_CIN episodes for children aged 0-4 at 31st March 2019 with physical abuse identified as a factor at CIN assessment (excluding looked after children)_Number</v>
      </c>
      <c r="B3896" s="31" t="s">
        <v>329</v>
      </c>
      <c r="C3896" s="31" t="s">
        <v>330</v>
      </c>
      <c r="D3896" s="31" t="s">
        <v>474</v>
      </c>
      <c r="E3896" s="31" t="s">
        <v>475</v>
      </c>
      <c r="F3896" s="31" t="s">
        <v>131</v>
      </c>
      <c r="G3896" s="31" t="s">
        <v>140</v>
      </c>
      <c r="H3896" s="31" t="s">
        <v>743</v>
      </c>
      <c r="I3896" s="31">
        <v>98</v>
      </c>
      <c r="J3896" s="31">
        <v>17207</v>
      </c>
      <c r="K3896" s="31">
        <v>5.6953565409426403</v>
      </c>
      <c r="L3896" s="31" t="s">
        <v>1600</v>
      </c>
      <c r="M3896" s="31">
        <f t="shared" si="155"/>
        <v>5.6953565409426403</v>
      </c>
      <c r="N3896" s="31">
        <f t="shared" si="153"/>
        <v>0</v>
      </c>
    </row>
    <row r="3897" spans="1:14" x14ac:dyDescent="0.45">
      <c r="A3897" s="31" t="str">
        <f t="shared" si="154"/>
        <v>E06000011_CIN episodes for children aged 0-4 at 31st March 2019 with physical abuse identified as a factor at CIN assessment (excluding looked after children)_Number</v>
      </c>
      <c r="B3897" s="31" t="s">
        <v>514</v>
      </c>
      <c r="C3897" s="31" t="s">
        <v>594</v>
      </c>
      <c r="D3897" s="31" t="s">
        <v>474</v>
      </c>
      <c r="E3897" s="31" t="s">
        <v>475</v>
      </c>
      <c r="F3897" s="31" t="s">
        <v>131</v>
      </c>
      <c r="G3897" s="31" t="s">
        <v>140</v>
      </c>
      <c r="H3897" s="31" t="s">
        <v>743</v>
      </c>
      <c r="I3897" s="31">
        <v>143</v>
      </c>
      <c r="J3897" s="31">
        <v>15572</v>
      </c>
      <c r="K3897" s="31">
        <v>9.1831492422296392</v>
      </c>
      <c r="L3897" s="31" t="s">
        <v>1626</v>
      </c>
      <c r="M3897" s="31">
        <f t="shared" si="155"/>
        <v>9.1831492422296392</v>
      </c>
      <c r="N3897" s="31">
        <f t="shared" si="153"/>
        <v>0</v>
      </c>
    </row>
    <row r="3898" spans="1:14" x14ac:dyDescent="0.45">
      <c r="A3898" s="31" t="str">
        <f t="shared" si="154"/>
        <v>E06000012_CIN episodes for children aged 0-4 at 31st March 2019 with physical abuse identified as a factor at CIN assessment (excluding looked after children)_Number</v>
      </c>
      <c r="B3898" s="31" t="s">
        <v>363</v>
      </c>
      <c r="C3898" s="31" t="s">
        <v>364</v>
      </c>
      <c r="D3898" s="31" t="s">
        <v>474</v>
      </c>
      <c r="E3898" s="31" t="s">
        <v>475</v>
      </c>
      <c r="F3898" s="31" t="s">
        <v>131</v>
      </c>
      <c r="G3898" s="31" t="s">
        <v>140</v>
      </c>
      <c r="H3898" s="31" t="s">
        <v>743</v>
      </c>
      <c r="I3898" s="31">
        <v>96</v>
      </c>
      <c r="J3898" s="31">
        <v>9516</v>
      </c>
      <c r="K3898" s="31">
        <v>10.088272383354401</v>
      </c>
      <c r="L3898" s="31" t="s">
        <v>1567</v>
      </c>
      <c r="M3898" s="31">
        <f t="shared" si="155"/>
        <v>10.088272383354401</v>
      </c>
      <c r="N3898" s="31">
        <f t="shared" si="153"/>
        <v>0</v>
      </c>
    </row>
    <row r="3899" spans="1:14" x14ac:dyDescent="0.45">
      <c r="A3899" s="31" t="str">
        <f t="shared" si="154"/>
        <v>E06000013_CIN episodes for children aged 0-4 at 31st March 2019 with physical abuse identified as a factor at CIN assessment (excluding looked after children)_Number</v>
      </c>
      <c r="B3899" s="31" t="s">
        <v>365</v>
      </c>
      <c r="C3899" s="31" t="s">
        <v>366</v>
      </c>
      <c r="D3899" s="31" t="s">
        <v>474</v>
      </c>
      <c r="E3899" s="31" t="s">
        <v>475</v>
      </c>
      <c r="F3899" s="31" t="s">
        <v>131</v>
      </c>
      <c r="G3899" s="31" t="s">
        <v>140</v>
      </c>
      <c r="H3899" s="31" t="s">
        <v>743</v>
      </c>
      <c r="I3899" s="31">
        <v>151</v>
      </c>
      <c r="J3899" s="31">
        <v>9204</v>
      </c>
      <c r="K3899" s="31">
        <v>16.405910473707099</v>
      </c>
      <c r="L3899" s="31" t="s">
        <v>790</v>
      </c>
      <c r="M3899" s="31">
        <f t="shared" si="155"/>
        <v>16.405910473707099</v>
      </c>
      <c r="N3899" s="31">
        <f t="shared" si="153"/>
        <v>0</v>
      </c>
    </row>
    <row r="3900" spans="1:14" x14ac:dyDescent="0.45">
      <c r="A3900" s="31" t="str">
        <f t="shared" si="154"/>
        <v>E10000023_CIN episodes for children aged 0-4 at 31st March 2019 with physical abuse identified as a factor at CIN assessment (excluding looked after children)_Number</v>
      </c>
      <c r="B3900" s="31" t="s">
        <v>369</v>
      </c>
      <c r="C3900" s="31" t="s">
        <v>370</v>
      </c>
      <c r="D3900" s="31" t="s">
        <v>474</v>
      </c>
      <c r="E3900" s="31" t="s">
        <v>475</v>
      </c>
      <c r="F3900" s="31" t="s">
        <v>131</v>
      </c>
      <c r="G3900" s="31" t="s">
        <v>140</v>
      </c>
      <c r="H3900" s="31" t="s">
        <v>743</v>
      </c>
      <c r="I3900" s="31">
        <v>147</v>
      </c>
      <c r="J3900" s="31">
        <v>29706</v>
      </c>
      <c r="K3900" s="31">
        <v>4.9484952534841504</v>
      </c>
      <c r="L3900" s="31" t="s">
        <v>1668</v>
      </c>
      <c r="M3900" s="31">
        <f t="shared" si="155"/>
        <v>4.9484952534841504</v>
      </c>
      <c r="N3900" s="31">
        <f t="shared" si="153"/>
        <v>0</v>
      </c>
    </row>
    <row r="3901" spans="1:14" x14ac:dyDescent="0.45">
      <c r="A3901" s="31" t="str">
        <f t="shared" si="154"/>
        <v>E06000014_CIN episodes for children aged 0-4 at 31st March 2019 with physical abuse identified as a factor at CIN assessment (excluding looked after children)_Number</v>
      </c>
      <c r="B3901" s="31" t="s">
        <v>472</v>
      </c>
      <c r="C3901" s="31" t="s">
        <v>473</v>
      </c>
      <c r="D3901" s="31" t="s">
        <v>474</v>
      </c>
      <c r="E3901" s="31" t="s">
        <v>475</v>
      </c>
      <c r="F3901" s="31" t="s">
        <v>131</v>
      </c>
      <c r="G3901" s="31" t="s">
        <v>140</v>
      </c>
      <c r="H3901" s="31" t="s">
        <v>743</v>
      </c>
      <c r="I3901" s="31">
        <v>19</v>
      </c>
      <c r="J3901" s="31">
        <v>9822</v>
      </c>
      <c r="K3901" s="31">
        <v>1.9344329057218499</v>
      </c>
      <c r="L3901" s="31" t="s">
        <v>1677</v>
      </c>
      <c r="M3901" s="31">
        <f t="shared" si="155"/>
        <v>1.9344329057218499</v>
      </c>
      <c r="N3901" s="31">
        <f t="shared" si="153"/>
        <v>0</v>
      </c>
    </row>
    <row r="3902" spans="1:14" x14ac:dyDescent="0.45">
      <c r="A3902" s="31" t="str">
        <f t="shared" si="154"/>
        <v>E06000032_CIN episodes for children aged 0-4 at 31st March 2019 with physical abuse identified as a factor at CIN assessment (excluding looked after children)_Number</v>
      </c>
      <c r="B3902" s="31" t="s">
        <v>564</v>
      </c>
      <c r="C3902" s="31" t="s">
        <v>724</v>
      </c>
      <c r="D3902" s="31" t="s">
        <v>474</v>
      </c>
      <c r="E3902" s="31" t="s">
        <v>475</v>
      </c>
      <c r="F3902" s="31" t="s">
        <v>131</v>
      </c>
      <c r="G3902" s="31" t="s">
        <v>140</v>
      </c>
      <c r="H3902" s="31" t="s">
        <v>743</v>
      </c>
      <c r="I3902" s="31">
        <v>35</v>
      </c>
      <c r="J3902" s="31">
        <v>17547</v>
      </c>
      <c r="K3902" s="31">
        <v>1.99464295891036</v>
      </c>
      <c r="L3902" s="31" t="s">
        <v>1667</v>
      </c>
      <c r="M3902" s="31">
        <f t="shared" si="155"/>
        <v>1.99464295891036</v>
      </c>
      <c r="N3902" s="31">
        <f t="shared" si="153"/>
        <v>0</v>
      </c>
    </row>
    <row r="3903" spans="1:14" x14ac:dyDescent="0.45">
      <c r="A3903" s="31" t="str">
        <f t="shared" si="154"/>
        <v>E06000055_CIN episodes for children aged 0-4 at 31st March 2019 with physical abuse identified as a factor at CIN assessment (excluding looked after children)_Number</v>
      </c>
      <c r="B3903" s="31" t="s">
        <v>240</v>
      </c>
      <c r="C3903" s="31" t="s">
        <v>241</v>
      </c>
      <c r="D3903" s="31" t="s">
        <v>474</v>
      </c>
      <c r="E3903" s="31" t="s">
        <v>475</v>
      </c>
      <c r="F3903" s="31" t="s">
        <v>131</v>
      </c>
      <c r="G3903" s="31" t="s">
        <v>140</v>
      </c>
      <c r="H3903" s="31" t="s">
        <v>743</v>
      </c>
      <c r="I3903" s="31">
        <v>39</v>
      </c>
      <c r="J3903" s="31">
        <v>11509</v>
      </c>
      <c r="K3903" s="31">
        <v>3.3886523590233701</v>
      </c>
      <c r="L3903" s="31" t="s">
        <v>1624</v>
      </c>
      <c r="M3903" s="31">
        <f t="shared" si="155"/>
        <v>3.3886523590233701</v>
      </c>
      <c r="N3903" s="31">
        <f t="shared" si="153"/>
        <v>0</v>
      </c>
    </row>
    <row r="3904" spans="1:14" x14ac:dyDescent="0.45">
      <c r="A3904" s="31" t="str">
        <f t="shared" si="154"/>
        <v>E06000056_CIN episodes for children aged 0-4 at 31st March 2019 with physical abuse identified as a factor at CIN assessment (excluding looked after children)_Number</v>
      </c>
      <c r="B3904" s="31" t="s">
        <v>279</v>
      </c>
      <c r="C3904" s="31" t="s">
        <v>280</v>
      </c>
      <c r="D3904" s="31" t="s">
        <v>474</v>
      </c>
      <c r="E3904" s="31" t="s">
        <v>475</v>
      </c>
      <c r="F3904" s="31" t="s">
        <v>131</v>
      </c>
      <c r="G3904" s="31" t="s">
        <v>140</v>
      </c>
      <c r="H3904" s="31" t="s">
        <v>743</v>
      </c>
      <c r="I3904" s="31">
        <v>72</v>
      </c>
      <c r="J3904" s="31">
        <v>17751</v>
      </c>
      <c r="K3904" s="31">
        <v>4.0561095149569004</v>
      </c>
      <c r="L3904" s="31" t="s">
        <v>1657</v>
      </c>
      <c r="M3904" s="31">
        <f t="shared" si="155"/>
        <v>4.0561095149569004</v>
      </c>
      <c r="N3904" s="31">
        <f t="shared" si="153"/>
        <v>0</v>
      </c>
    </row>
    <row r="3905" spans="1:14" x14ac:dyDescent="0.45">
      <c r="A3905" s="31" t="str">
        <f t="shared" si="154"/>
        <v>E10000002_CIN episodes for children aged 0-4 at 31st March 2019 with physical abuse identified as a factor at CIN assessment (excluding looked after children)_Number</v>
      </c>
      <c r="B3905" s="31" t="s">
        <v>269</v>
      </c>
      <c r="C3905" s="31" t="s">
        <v>270</v>
      </c>
      <c r="D3905" s="31" t="s">
        <v>474</v>
      </c>
      <c r="E3905" s="31" t="s">
        <v>475</v>
      </c>
      <c r="F3905" s="31" t="s">
        <v>131</v>
      </c>
      <c r="G3905" s="31" t="s">
        <v>140</v>
      </c>
      <c r="H3905" s="31" t="s">
        <v>743</v>
      </c>
      <c r="I3905" s="31">
        <v>91</v>
      </c>
      <c r="J3905" s="31">
        <v>32404</v>
      </c>
      <c r="K3905" s="31">
        <v>2.8082952721886199</v>
      </c>
      <c r="L3905" s="31" t="s">
        <v>1658</v>
      </c>
      <c r="M3905" s="31">
        <f t="shared" si="155"/>
        <v>2.8082952721886199</v>
      </c>
      <c r="N3905" s="31">
        <f t="shared" si="153"/>
        <v>0</v>
      </c>
    </row>
    <row r="3906" spans="1:14" x14ac:dyDescent="0.45">
      <c r="A3906" s="31" t="str">
        <f t="shared" si="154"/>
        <v>E06000042_CIN episodes for children aged 0-4 at 31st March 2019 with physical abuse identified as a factor at CIN assessment (excluding looked after children)_Number</v>
      </c>
      <c r="B3906" s="31" t="s">
        <v>355</v>
      </c>
      <c r="C3906" s="31" t="s">
        <v>356</v>
      </c>
      <c r="D3906" s="31" t="s">
        <v>474</v>
      </c>
      <c r="E3906" s="31" t="s">
        <v>475</v>
      </c>
      <c r="F3906" s="31" t="s">
        <v>131</v>
      </c>
      <c r="G3906" s="31" t="s">
        <v>140</v>
      </c>
      <c r="H3906" s="31" t="s">
        <v>743</v>
      </c>
      <c r="I3906" s="31">
        <v>49</v>
      </c>
      <c r="J3906" s="31">
        <v>19048</v>
      </c>
      <c r="K3906" s="31">
        <v>2.5724485510289798</v>
      </c>
      <c r="L3906" s="31" t="s">
        <v>1653</v>
      </c>
      <c r="M3906" s="31">
        <f t="shared" si="155"/>
        <v>2.5724485510289798</v>
      </c>
      <c r="N3906" s="31">
        <f t="shared" si="153"/>
        <v>0</v>
      </c>
    </row>
    <row r="3907" spans="1:14" x14ac:dyDescent="0.45">
      <c r="A3907" s="31" t="str">
        <f t="shared" si="154"/>
        <v>E10000007_CIN episodes for children aged 0-4 at 31st March 2019 with physical abuse identified as a factor at CIN assessment (excluding looked after children)_Number</v>
      </c>
      <c r="B3907" s="31" t="s">
        <v>291</v>
      </c>
      <c r="C3907" s="31" t="s">
        <v>292</v>
      </c>
      <c r="D3907" s="31" t="s">
        <v>474</v>
      </c>
      <c r="E3907" s="31" t="s">
        <v>475</v>
      </c>
      <c r="F3907" s="31" t="s">
        <v>131</v>
      </c>
      <c r="G3907" s="31" t="s">
        <v>140</v>
      </c>
      <c r="H3907" s="31" t="s">
        <v>743</v>
      </c>
      <c r="I3907" s="31">
        <v>565</v>
      </c>
      <c r="J3907" s="31">
        <v>40208</v>
      </c>
      <c r="K3907" s="31">
        <v>14.051929964186201</v>
      </c>
      <c r="L3907" s="31" t="s">
        <v>1610</v>
      </c>
      <c r="M3907" s="31">
        <f t="shared" si="155"/>
        <v>14.051929964186201</v>
      </c>
      <c r="N3907" s="31">
        <f t="shared" ref="N3907:N3970" si="156">IF(OR(C3907="City of London",C3907="Isles of Scilly"),1,0)</f>
        <v>0</v>
      </c>
    </row>
    <row r="3908" spans="1:14" x14ac:dyDescent="0.45">
      <c r="A3908" s="31" t="str">
        <f t="shared" si="154"/>
        <v>E06000015_CIN episodes for children aged 0-4 at 31st March 2019 with physical abuse identified as a factor at CIN assessment (excluding looked after children)_Number</v>
      </c>
      <c r="B3908" s="31" t="s">
        <v>289</v>
      </c>
      <c r="C3908" s="31" t="s">
        <v>290</v>
      </c>
      <c r="D3908" s="31" t="s">
        <v>474</v>
      </c>
      <c r="E3908" s="31" t="s">
        <v>475</v>
      </c>
      <c r="F3908" s="31" t="s">
        <v>131</v>
      </c>
      <c r="G3908" s="31" t="s">
        <v>140</v>
      </c>
      <c r="H3908" s="31" t="s">
        <v>743</v>
      </c>
      <c r="I3908" s="31">
        <v>154</v>
      </c>
      <c r="J3908" s="31">
        <v>16674</v>
      </c>
      <c r="K3908" s="31">
        <v>9.2359361880772504</v>
      </c>
      <c r="L3908" s="31" t="s">
        <v>1626</v>
      </c>
      <c r="M3908" s="31">
        <f t="shared" si="155"/>
        <v>9.2359361880772504</v>
      </c>
      <c r="N3908" s="31">
        <f t="shared" si="156"/>
        <v>0</v>
      </c>
    </row>
    <row r="3909" spans="1:14" x14ac:dyDescent="0.45">
      <c r="A3909" s="31" t="str">
        <f t="shared" si="154"/>
        <v>E10000009_CIN episodes for children aged 0-4 at 31st March 2019 with physical abuse identified as a factor at CIN assessment (excluding looked after children)_Number</v>
      </c>
      <c r="B3909" s="31" t="s">
        <v>295</v>
      </c>
      <c r="C3909" s="31" t="s">
        <v>296</v>
      </c>
      <c r="D3909" s="31" t="s">
        <v>474</v>
      </c>
      <c r="E3909" s="31" t="s">
        <v>475</v>
      </c>
      <c r="F3909" s="31" t="s">
        <v>131</v>
      </c>
      <c r="G3909" s="31" t="s">
        <v>140</v>
      </c>
      <c r="H3909" s="31" t="s">
        <v>743</v>
      </c>
      <c r="I3909" s="31">
        <v>164</v>
      </c>
      <c r="J3909" s="31">
        <v>18202</v>
      </c>
      <c r="K3909" s="31">
        <v>9.0099989012196495</v>
      </c>
      <c r="L3909" s="31" t="s">
        <v>1637</v>
      </c>
      <c r="M3909" s="31">
        <f t="shared" si="155"/>
        <v>9.0099989012196495</v>
      </c>
      <c r="N3909" s="31">
        <f t="shared" si="156"/>
        <v>0</v>
      </c>
    </row>
    <row r="3910" spans="1:14" x14ac:dyDescent="0.45">
      <c r="A3910" s="31" t="str">
        <f t="shared" si="154"/>
        <v>E06000029_CIN episodes for children aged 0-4 at 31st March 2019 with physical abuse identified as a factor at CIN assessment (excluding looked after children)_Number</v>
      </c>
      <c r="B3910" s="31" t="s">
        <v>543</v>
      </c>
      <c r="C3910" s="31" t="s">
        <v>717</v>
      </c>
      <c r="D3910" s="31" t="s">
        <v>474</v>
      </c>
      <c r="E3910" s="31" t="s">
        <v>475</v>
      </c>
      <c r="F3910" s="31" t="s">
        <v>131</v>
      </c>
      <c r="G3910" s="31" t="s">
        <v>140</v>
      </c>
      <c r="H3910" s="31" t="s">
        <v>743</v>
      </c>
      <c r="I3910" s="31">
        <v>36</v>
      </c>
      <c r="J3910" s="31">
        <v>8108</v>
      </c>
      <c r="K3910" s="31">
        <v>4.4400592007893396</v>
      </c>
      <c r="L3910" s="31" t="s">
        <v>1570</v>
      </c>
      <c r="M3910" s="31">
        <f t="shared" si="155"/>
        <v>4.4400592007893396</v>
      </c>
      <c r="N3910" s="31">
        <f t="shared" si="156"/>
        <v>0</v>
      </c>
    </row>
    <row r="3911" spans="1:14" x14ac:dyDescent="0.45">
      <c r="A3911" s="31" t="str">
        <f t="shared" si="154"/>
        <v>E06000028_CIN episodes for children aged 0-4 at 31st March 2019 with physical abuse identified as a factor at CIN assessment (excluding looked after children)_Number</v>
      </c>
      <c r="B3911" s="31" t="s">
        <v>254</v>
      </c>
      <c r="C3911" s="31" t="s">
        <v>255</v>
      </c>
      <c r="D3911" s="31" t="s">
        <v>474</v>
      </c>
      <c r="E3911" s="31" t="s">
        <v>475</v>
      </c>
      <c r="F3911" s="31" t="s">
        <v>131</v>
      </c>
      <c r="G3911" s="31" t="s">
        <v>140</v>
      </c>
      <c r="H3911" s="31" t="s">
        <v>743</v>
      </c>
      <c r="I3911" s="31">
        <v>44</v>
      </c>
      <c r="J3911" s="31">
        <v>10832</v>
      </c>
      <c r="K3911" s="31">
        <v>4.0620384047267404</v>
      </c>
      <c r="L3911" s="31" t="s">
        <v>1657</v>
      </c>
      <c r="M3911" s="31">
        <f t="shared" si="155"/>
        <v>4.0620384047267404</v>
      </c>
      <c r="N3911" s="31">
        <f t="shared" si="156"/>
        <v>0</v>
      </c>
    </row>
    <row r="3912" spans="1:14" x14ac:dyDescent="0.45">
      <c r="A3912" s="31" t="str">
        <f t="shared" si="154"/>
        <v>E06000047_CIN episodes for children aged 0-4 at 31st March 2019 with physical abuse identified as a factor at CIN assessment (excluding looked after children)_Number</v>
      </c>
      <c r="B3912" s="31" t="s">
        <v>528</v>
      </c>
      <c r="C3912" s="31" t="s">
        <v>721</v>
      </c>
      <c r="D3912" s="31" t="s">
        <v>474</v>
      </c>
      <c r="E3912" s="31" t="s">
        <v>475</v>
      </c>
      <c r="F3912" s="31" t="s">
        <v>131</v>
      </c>
      <c r="G3912" s="31" t="s">
        <v>140</v>
      </c>
      <c r="H3912" s="31" t="s">
        <v>743</v>
      </c>
      <c r="I3912" s="31">
        <v>106</v>
      </c>
      <c r="J3912" s="31">
        <v>27021</v>
      </c>
      <c r="K3912" s="31">
        <v>3.9228748010806398</v>
      </c>
      <c r="L3912" s="31" t="s">
        <v>1634</v>
      </c>
      <c r="M3912" s="31">
        <f t="shared" si="155"/>
        <v>3.9228748010806398</v>
      </c>
      <c r="N3912" s="31">
        <f t="shared" si="156"/>
        <v>0</v>
      </c>
    </row>
    <row r="3913" spans="1:14" x14ac:dyDescent="0.45">
      <c r="A3913" s="31" t="str">
        <f t="shared" si="154"/>
        <v>E06000005_CIN episodes for children aged 0-4 at 31st March 2019 with physical abuse identified as a factor at CIN assessment (excluding looked after children)_Number</v>
      </c>
      <c r="B3913" s="31" t="s">
        <v>287</v>
      </c>
      <c r="C3913" s="31" t="s">
        <v>288</v>
      </c>
      <c r="D3913" s="31" t="s">
        <v>474</v>
      </c>
      <c r="E3913" s="31" t="s">
        <v>475</v>
      </c>
      <c r="F3913" s="31" t="s">
        <v>131</v>
      </c>
      <c r="G3913" s="31" t="s">
        <v>140</v>
      </c>
      <c r="H3913" s="31" t="s">
        <v>743</v>
      </c>
      <c r="I3913" s="31">
        <v>36</v>
      </c>
      <c r="J3913" s="31">
        <v>5917</v>
      </c>
      <c r="K3913" s="31">
        <v>6.08416427243536</v>
      </c>
      <c r="L3913" s="31" t="s">
        <v>1628</v>
      </c>
      <c r="M3913" s="31">
        <f t="shared" si="155"/>
        <v>6.08416427243536</v>
      </c>
      <c r="N3913" s="31">
        <f t="shared" si="156"/>
        <v>0</v>
      </c>
    </row>
    <row r="3914" spans="1:14" x14ac:dyDescent="0.45">
      <c r="A3914" s="31" t="str">
        <f t="shared" si="154"/>
        <v>E10000011_CIN episodes for children aged 0-4 at 31st March 2019 with physical abuse identified as a factor at CIN assessment (excluding looked after children)_Number</v>
      </c>
      <c r="B3914" s="31" t="s">
        <v>299</v>
      </c>
      <c r="C3914" s="31" t="s">
        <v>300</v>
      </c>
      <c r="D3914" s="31" t="s">
        <v>474</v>
      </c>
      <c r="E3914" s="31" t="s">
        <v>475</v>
      </c>
      <c r="F3914" s="31" t="s">
        <v>131</v>
      </c>
      <c r="G3914" s="31" t="s">
        <v>140</v>
      </c>
      <c r="H3914" s="31" t="s">
        <v>743</v>
      </c>
      <c r="I3914" s="31">
        <v>95</v>
      </c>
      <c r="J3914" s="31">
        <v>27106</v>
      </c>
      <c r="K3914" s="31">
        <v>3.5047590939275399</v>
      </c>
      <c r="L3914" s="31" t="s">
        <v>1623</v>
      </c>
      <c r="M3914" s="31">
        <f t="shared" si="155"/>
        <v>3.5047590939275399</v>
      </c>
      <c r="N3914" s="31">
        <f t="shared" si="156"/>
        <v>0</v>
      </c>
    </row>
    <row r="3915" spans="1:14" x14ac:dyDescent="0.45">
      <c r="A3915" s="31" t="str">
        <f t="shared" ref="A3915:A3978" si="157">CONCATENATE(B3915,"_",G3915,"_",H3915)</f>
        <v>E06000043_CIN episodes for children aged 0-4 at 31st March 2019 with physical abuse identified as a factor at CIN assessment (excluding looked after children)_Number</v>
      </c>
      <c r="B3915" s="31" t="s">
        <v>263</v>
      </c>
      <c r="C3915" s="31" t="s">
        <v>264</v>
      </c>
      <c r="D3915" s="31" t="s">
        <v>474</v>
      </c>
      <c r="E3915" s="31" t="s">
        <v>475</v>
      </c>
      <c r="F3915" s="31" t="s">
        <v>131</v>
      </c>
      <c r="G3915" s="31" t="s">
        <v>140</v>
      </c>
      <c r="H3915" s="31" t="s">
        <v>743</v>
      </c>
      <c r="I3915" s="31">
        <v>51</v>
      </c>
      <c r="J3915" s="31">
        <v>13768</v>
      </c>
      <c r="K3915" s="31">
        <v>3.7042417199302702</v>
      </c>
      <c r="L3915" s="31" t="s">
        <v>1576</v>
      </c>
      <c r="M3915" s="31">
        <f t="shared" si="155"/>
        <v>3.7042417199302702</v>
      </c>
      <c r="N3915" s="31">
        <f t="shared" si="156"/>
        <v>0</v>
      </c>
    </row>
    <row r="3916" spans="1:14" x14ac:dyDescent="0.45">
      <c r="A3916" s="31" t="str">
        <f t="shared" si="157"/>
        <v>E10000014_CIN episodes for children aged 0-4 at 31st March 2019 with physical abuse identified as a factor at CIN assessment (excluding looked after children)_Number</v>
      </c>
      <c r="B3916" s="31" t="s">
        <v>309</v>
      </c>
      <c r="C3916" s="31" t="s">
        <v>310</v>
      </c>
      <c r="D3916" s="31" t="s">
        <v>474</v>
      </c>
      <c r="E3916" s="31" t="s">
        <v>475</v>
      </c>
      <c r="F3916" s="31" t="s">
        <v>131</v>
      </c>
      <c r="G3916" s="31" t="s">
        <v>140</v>
      </c>
      <c r="H3916" s="31" t="s">
        <v>743</v>
      </c>
      <c r="I3916" s="31">
        <v>302</v>
      </c>
      <c r="J3916" s="31">
        <v>74388</v>
      </c>
      <c r="K3916" s="31">
        <v>4.0597945905253496</v>
      </c>
      <c r="L3916" s="31" t="s">
        <v>1657</v>
      </c>
      <c r="M3916" s="31">
        <f t="shared" ref="M3916:M3979" si="158">K3916</f>
        <v>4.0597945905253496</v>
      </c>
      <c r="N3916" s="31">
        <f t="shared" si="156"/>
        <v>0</v>
      </c>
    </row>
    <row r="3917" spans="1:14" x14ac:dyDescent="0.45">
      <c r="A3917" s="31" t="str">
        <f t="shared" si="157"/>
        <v>E06000044_CIN episodes for children aged 0-4 at 31st March 2019 with physical abuse identified as a factor at CIN assessment (excluding looked after children)_Number</v>
      </c>
      <c r="B3917" s="31" t="s">
        <v>383</v>
      </c>
      <c r="C3917" s="31" t="s">
        <v>384</v>
      </c>
      <c r="D3917" s="31" t="s">
        <v>474</v>
      </c>
      <c r="E3917" s="31" t="s">
        <v>475</v>
      </c>
      <c r="F3917" s="31" t="s">
        <v>131</v>
      </c>
      <c r="G3917" s="31" t="s">
        <v>140</v>
      </c>
      <c r="H3917" s="31" t="s">
        <v>743</v>
      </c>
      <c r="I3917" s="31">
        <v>59</v>
      </c>
      <c r="J3917" s="31">
        <v>12735</v>
      </c>
      <c r="K3917" s="31">
        <v>4.6329014526894401</v>
      </c>
      <c r="L3917" s="31" t="s">
        <v>1652</v>
      </c>
      <c r="M3917" s="31">
        <f t="shared" si="158"/>
        <v>4.6329014526894401</v>
      </c>
      <c r="N3917" s="31">
        <f t="shared" si="156"/>
        <v>0</v>
      </c>
    </row>
    <row r="3918" spans="1:14" x14ac:dyDescent="0.45">
      <c r="A3918" s="31" t="str">
        <f t="shared" si="157"/>
        <v>E06000045_CIN episodes for children aged 0-4 at 31st March 2019 with physical abuse identified as a factor at CIN assessment (excluding looked after children)_Number</v>
      </c>
      <c r="B3918" s="31" t="s">
        <v>577</v>
      </c>
      <c r="C3918" s="31" t="s">
        <v>729</v>
      </c>
      <c r="D3918" s="31" t="s">
        <v>474</v>
      </c>
      <c r="E3918" s="31" t="s">
        <v>475</v>
      </c>
      <c r="F3918" s="31" t="s">
        <v>131</v>
      </c>
      <c r="G3918" s="31" t="s">
        <v>140</v>
      </c>
      <c r="H3918" s="31" t="s">
        <v>743</v>
      </c>
      <c r="I3918" s="31">
        <v>133</v>
      </c>
      <c r="J3918" s="31">
        <v>15766</v>
      </c>
      <c r="K3918" s="31">
        <v>8.4358746670049491</v>
      </c>
      <c r="L3918" s="31" t="s">
        <v>1589</v>
      </c>
      <c r="M3918" s="31">
        <f t="shared" si="158"/>
        <v>8.4358746670049491</v>
      </c>
      <c r="N3918" s="31">
        <f t="shared" si="156"/>
        <v>0</v>
      </c>
    </row>
    <row r="3919" spans="1:14" x14ac:dyDescent="0.45">
      <c r="A3919" s="31" t="str">
        <f t="shared" si="157"/>
        <v>E10000018_CIN episodes for children aged 0-4 at 31st March 2019 with physical abuse identified as a factor at CIN assessment (excluding looked after children)_Number</v>
      </c>
      <c r="B3919" s="31" t="s">
        <v>552</v>
      </c>
      <c r="C3919" s="31" t="s">
        <v>553</v>
      </c>
      <c r="D3919" s="31" t="s">
        <v>474</v>
      </c>
      <c r="E3919" s="31" t="s">
        <v>475</v>
      </c>
      <c r="F3919" s="31" t="s">
        <v>131</v>
      </c>
      <c r="G3919" s="31" t="s">
        <v>140</v>
      </c>
      <c r="H3919" s="31" t="s">
        <v>743</v>
      </c>
      <c r="I3919" s="31">
        <v>73</v>
      </c>
      <c r="J3919" s="31">
        <v>36916</v>
      </c>
      <c r="K3919" s="31">
        <v>1.97746234694983</v>
      </c>
      <c r="L3919" s="31" t="s">
        <v>1667</v>
      </c>
      <c r="M3919" s="31">
        <f t="shared" si="158"/>
        <v>1.97746234694983</v>
      </c>
      <c r="N3919" s="31">
        <f t="shared" si="156"/>
        <v>0</v>
      </c>
    </row>
    <row r="3920" spans="1:14" x14ac:dyDescent="0.45">
      <c r="A3920" s="31" t="str">
        <f t="shared" si="157"/>
        <v>E06000016_CIN episodes for children aged 0-4 at 31st March 2019 with physical abuse identified as a factor at CIN assessment (excluding looked after children)_Number</v>
      </c>
      <c r="B3920" s="31" t="s">
        <v>341</v>
      </c>
      <c r="C3920" s="31" t="s">
        <v>342</v>
      </c>
      <c r="D3920" s="31" t="s">
        <v>474</v>
      </c>
      <c r="E3920" s="31" t="s">
        <v>475</v>
      </c>
      <c r="F3920" s="31" t="s">
        <v>131</v>
      </c>
      <c r="G3920" s="31" t="s">
        <v>140</v>
      </c>
      <c r="H3920" s="31" t="s">
        <v>743</v>
      </c>
      <c r="I3920" s="31">
        <v>106</v>
      </c>
      <c r="J3920" s="31">
        <v>25049</v>
      </c>
      <c r="K3920" s="31">
        <v>4.23170585652122</v>
      </c>
      <c r="L3920" s="31" t="s">
        <v>1605</v>
      </c>
      <c r="M3920" s="31">
        <f t="shared" si="158"/>
        <v>4.23170585652122</v>
      </c>
      <c r="N3920" s="31">
        <f t="shared" si="156"/>
        <v>0</v>
      </c>
    </row>
    <row r="3921" spans="1:14" x14ac:dyDescent="0.45">
      <c r="A3921" s="31" t="str">
        <f t="shared" si="157"/>
        <v>E06000017_CIN episodes for children aged 0-4 at 31st March 2019 with physical abuse identified as a factor at CIN assessment (excluding looked after children)_Number</v>
      </c>
      <c r="B3921" s="31" t="s">
        <v>548</v>
      </c>
      <c r="C3921" s="31" t="s">
        <v>728</v>
      </c>
      <c r="D3921" s="31" t="s">
        <v>474</v>
      </c>
      <c r="E3921" s="31" t="s">
        <v>475</v>
      </c>
      <c r="F3921" s="31" t="s">
        <v>131</v>
      </c>
      <c r="G3921" s="31" t="s">
        <v>140</v>
      </c>
      <c r="H3921" s="31" t="s">
        <v>743</v>
      </c>
      <c r="I3921" s="31" t="s">
        <v>1280</v>
      </c>
      <c r="J3921" s="31">
        <v>1855</v>
      </c>
      <c r="K3921" s="31" t="s">
        <v>1280</v>
      </c>
      <c r="L3921" s="31" t="s">
        <v>70</v>
      </c>
      <c r="M3921" s="31" t="s">
        <v>70</v>
      </c>
      <c r="N3921" s="31">
        <f t="shared" si="156"/>
        <v>0</v>
      </c>
    </row>
    <row r="3922" spans="1:14" x14ac:dyDescent="0.45">
      <c r="A3922" s="31" t="str">
        <f t="shared" si="157"/>
        <v>E10000028_CIN episodes for children aged 0-4 at 31st March 2019 with physical abuse identified as a factor at CIN assessment (excluding looked after children)_Number</v>
      </c>
      <c r="B3922" s="31" t="s">
        <v>418</v>
      </c>
      <c r="C3922" s="31" t="s">
        <v>419</v>
      </c>
      <c r="D3922" s="31" t="s">
        <v>474</v>
      </c>
      <c r="E3922" s="31" t="s">
        <v>475</v>
      </c>
      <c r="F3922" s="31" t="s">
        <v>131</v>
      </c>
      <c r="G3922" s="31" t="s">
        <v>140</v>
      </c>
      <c r="H3922" s="31" t="s">
        <v>743</v>
      </c>
      <c r="I3922" s="31">
        <v>154</v>
      </c>
      <c r="J3922" s="31">
        <v>44389</v>
      </c>
      <c r="K3922" s="31">
        <v>3.4693279866633602</v>
      </c>
      <c r="L3922" s="31" t="s">
        <v>1623</v>
      </c>
      <c r="M3922" s="31">
        <f t="shared" si="158"/>
        <v>3.4693279866633602</v>
      </c>
      <c r="N3922" s="31">
        <f t="shared" si="156"/>
        <v>0</v>
      </c>
    </row>
    <row r="3923" spans="1:14" x14ac:dyDescent="0.45">
      <c r="A3923" s="31" t="str">
        <f t="shared" si="157"/>
        <v>E06000021_CIN episodes for children aged 0-4 at 31st March 2019 with physical abuse identified as a factor at CIN assessment (excluding looked after children)_Number</v>
      </c>
      <c r="B3923" s="31" t="s">
        <v>424</v>
      </c>
      <c r="C3923" s="31" t="s">
        <v>425</v>
      </c>
      <c r="D3923" s="31" t="s">
        <v>474</v>
      </c>
      <c r="E3923" s="31" t="s">
        <v>475</v>
      </c>
      <c r="F3923" s="31" t="s">
        <v>131</v>
      </c>
      <c r="G3923" s="31" t="s">
        <v>140</v>
      </c>
      <c r="H3923" s="31" t="s">
        <v>743</v>
      </c>
      <c r="I3923" s="31">
        <v>111</v>
      </c>
      <c r="J3923" s="31">
        <v>17135</v>
      </c>
      <c r="K3923" s="31">
        <v>6.4779690691566998</v>
      </c>
      <c r="L3923" s="31" t="s">
        <v>1599</v>
      </c>
      <c r="M3923" s="31">
        <f t="shared" si="158"/>
        <v>6.4779690691566998</v>
      </c>
      <c r="N3923" s="31">
        <f t="shared" si="156"/>
        <v>0</v>
      </c>
    </row>
    <row r="3924" spans="1:14" x14ac:dyDescent="0.45">
      <c r="A3924" s="31" t="str">
        <f t="shared" si="157"/>
        <v>E06000054_CIN episodes for children aged 0-4 at 31st March 2019 with physical abuse identified as a factor at CIN assessment (excluding looked after children)_Number</v>
      </c>
      <c r="B3924" s="31" t="s">
        <v>462</v>
      </c>
      <c r="C3924" s="31" t="s">
        <v>463</v>
      </c>
      <c r="D3924" s="31" t="s">
        <v>474</v>
      </c>
      <c r="E3924" s="31" t="s">
        <v>475</v>
      </c>
      <c r="F3924" s="31" t="s">
        <v>131</v>
      </c>
      <c r="G3924" s="31" t="s">
        <v>140</v>
      </c>
      <c r="H3924" s="31" t="s">
        <v>743</v>
      </c>
      <c r="I3924" s="31">
        <v>182</v>
      </c>
      <c r="J3924" s="31">
        <v>27307</v>
      </c>
      <c r="K3924" s="31">
        <v>6.66495770315304</v>
      </c>
      <c r="L3924" s="31" t="s">
        <v>1508</v>
      </c>
      <c r="M3924" s="31">
        <f t="shared" si="158"/>
        <v>6.66495770315304</v>
      </c>
      <c r="N3924" s="31">
        <f t="shared" si="156"/>
        <v>0</v>
      </c>
    </row>
    <row r="3925" spans="1:14" x14ac:dyDescent="0.45">
      <c r="A3925" s="31" t="str">
        <f t="shared" si="157"/>
        <v>E06000030_CIN episodes for children aged 0-4 at 31st March 2019 with physical abuse identified as a factor at CIN assessment (excluding looked after children)_Number</v>
      </c>
      <c r="B3925" s="31" t="s">
        <v>434</v>
      </c>
      <c r="C3925" s="31" t="s">
        <v>435</v>
      </c>
      <c r="D3925" s="31" t="s">
        <v>474</v>
      </c>
      <c r="E3925" s="31" t="s">
        <v>475</v>
      </c>
      <c r="F3925" s="31" t="s">
        <v>131</v>
      </c>
      <c r="G3925" s="31" t="s">
        <v>140</v>
      </c>
      <c r="H3925" s="31" t="s">
        <v>743</v>
      </c>
      <c r="I3925" s="31">
        <v>94</v>
      </c>
      <c r="J3925" s="31">
        <v>14479</v>
      </c>
      <c r="K3925" s="31">
        <v>6.4921610608467404</v>
      </c>
      <c r="L3925" s="31" t="s">
        <v>1599</v>
      </c>
      <c r="M3925" s="31">
        <f t="shared" si="158"/>
        <v>6.4921610608467404</v>
      </c>
      <c r="N3925" s="31">
        <f t="shared" si="156"/>
        <v>0</v>
      </c>
    </row>
    <row r="3926" spans="1:14" x14ac:dyDescent="0.45">
      <c r="A3926" s="31" t="str">
        <f t="shared" si="157"/>
        <v>E06000036_CIN episodes for children aged 0-4 at 31st March 2019 with physical abuse identified as a factor at CIN assessment (excluding looked after children)_Number</v>
      </c>
      <c r="B3926" s="31" t="s">
        <v>257</v>
      </c>
      <c r="C3926" s="31" t="s">
        <v>258</v>
      </c>
      <c r="D3926" s="31" t="s">
        <v>474</v>
      </c>
      <c r="E3926" s="31" t="s">
        <v>475</v>
      </c>
      <c r="F3926" s="31" t="s">
        <v>131</v>
      </c>
      <c r="G3926" s="31" t="s">
        <v>140</v>
      </c>
      <c r="H3926" s="31" t="s">
        <v>743</v>
      </c>
      <c r="I3926" s="31">
        <v>48</v>
      </c>
      <c r="J3926" s="31">
        <v>7417</v>
      </c>
      <c r="K3926" s="31">
        <v>6.4716192530672796</v>
      </c>
      <c r="L3926" s="31" t="s">
        <v>1599</v>
      </c>
      <c r="M3926" s="31">
        <f t="shared" si="158"/>
        <v>6.4716192530672796</v>
      </c>
      <c r="N3926" s="31">
        <f t="shared" si="156"/>
        <v>0</v>
      </c>
    </row>
    <row r="3927" spans="1:14" x14ac:dyDescent="0.45">
      <c r="A3927" s="31" t="str">
        <f t="shared" si="157"/>
        <v>E06000040_CIN episodes for children aged 0-4 at 31st March 2019 with physical abuse identified as a factor at CIN assessment (excluding looked after children)_Number</v>
      </c>
      <c r="B3927" s="31" t="s">
        <v>555</v>
      </c>
      <c r="C3927" s="31" t="s">
        <v>727</v>
      </c>
      <c r="D3927" s="31" t="s">
        <v>474</v>
      </c>
      <c r="E3927" s="31" t="s">
        <v>475</v>
      </c>
      <c r="F3927" s="31" t="s">
        <v>131</v>
      </c>
      <c r="G3927" s="31" t="s">
        <v>140</v>
      </c>
      <c r="H3927" s="31" t="s">
        <v>743</v>
      </c>
      <c r="I3927" s="31">
        <v>19</v>
      </c>
      <c r="J3927" s="31">
        <v>8678</v>
      </c>
      <c r="K3927" s="31">
        <v>2.1894445724821399</v>
      </c>
      <c r="L3927" s="31" t="s">
        <v>1678</v>
      </c>
      <c r="M3927" s="31">
        <f t="shared" si="158"/>
        <v>2.1894445724821399</v>
      </c>
      <c r="N3927" s="31">
        <f t="shared" si="156"/>
        <v>0</v>
      </c>
    </row>
    <row r="3928" spans="1:14" x14ac:dyDescent="0.45">
      <c r="A3928" s="31" t="str">
        <f t="shared" si="157"/>
        <v>E06000037_CIN episodes for children aged 0-4 at 31st March 2019 with physical abuse identified as a factor at CIN assessment (excluding looked after children)_Number</v>
      </c>
      <c r="B3928" s="31" t="s">
        <v>456</v>
      </c>
      <c r="C3928" s="31" t="s">
        <v>457</v>
      </c>
      <c r="D3928" s="31" t="s">
        <v>474</v>
      </c>
      <c r="E3928" s="31" t="s">
        <v>475</v>
      </c>
      <c r="F3928" s="31" t="s">
        <v>131</v>
      </c>
      <c r="G3928" s="31" t="s">
        <v>140</v>
      </c>
      <c r="H3928" s="31" t="s">
        <v>743</v>
      </c>
      <c r="I3928" s="31">
        <v>10</v>
      </c>
      <c r="J3928" s="31">
        <v>8980</v>
      </c>
      <c r="K3928" s="31">
        <v>1.1135857461024501</v>
      </c>
      <c r="L3928" s="31" t="s">
        <v>1679</v>
      </c>
      <c r="M3928" s="31">
        <f t="shared" si="158"/>
        <v>1.1135857461024501</v>
      </c>
      <c r="N3928" s="31">
        <f t="shared" si="156"/>
        <v>0</v>
      </c>
    </row>
    <row r="3929" spans="1:14" x14ac:dyDescent="0.45">
      <c r="A3929" s="31" t="str">
        <f t="shared" si="157"/>
        <v>E06000038_CIN episodes for children aged 0-4 at 31st March 2019 with physical abuse identified as a factor at CIN assessment (excluding looked after children)_Number</v>
      </c>
      <c r="B3929" s="31" t="s">
        <v>557</v>
      </c>
      <c r="C3929" s="31" t="s">
        <v>726</v>
      </c>
      <c r="D3929" s="31" t="s">
        <v>474</v>
      </c>
      <c r="E3929" s="31" t="s">
        <v>475</v>
      </c>
      <c r="F3929" s="31" t="s">
        <v>131</v>
      </c>
      <c r="G3929" s="31" t="s">
        <v>140</v>
      </c>
      <c r="H3929" s="31" t="s">
        <v>743</v>
      </c>
      <c r="I3929" s="31">
        <v>55</v>
      </c>
      <c r="J3929" s="31">
        <v>11632</v>
      </c>
      <c r="K3929" s="31">
        <v>4.7283356258596996</v>
      </c>
      <c r="L3929" s="31" t="s">
        <v>1580</v>
      </c>
      <c r="M3929" s="31">
        <f t="shared" si="158"/>
        <v>4.7283356258596996</v>
      </c>
      <c r="N3929" s="31">
        <f t="shared" si="156"/>
        <v>0</v>
      </c>
    </row>
    <row r="3930" spans="1:14" x14ac:dyDescent="0.45">
      <c r="A3930" s="31" t="str">
        <f t="shared" si="157"/>
        <v>E06000039_CIN episodes for children aged 0-4 at 31st March 2019 with physical abuse identified as a factor at CIN assessment (excluding looked after children)_Number</v>
      </c>
      <c r="B3930" s="31" t="s">
        <v>404</v>
      </c>
      <c r="C3930" s="31" t="s">
        <v>405</v>
      </c>
      <c r="D3930" s="31" t="s">
        <v>474</v>
      </c>
      <c r="E3930" s="31" t="s">
        <v>475</v>
      </c>
      <c r="F3930" s="31" t="s">
        <v>131</v>
      </c>
      <c r="G3930" s="31" t="s">
        <v>140</v>
      </c>
      <c r="H3930" s="31" t="s">
        <v>743</v>
      </c>
      <c r="I3930" s="31">
        <v>66</v>
      </c>
      <c r="J3930" s="31">
        <v>12827</v>
      </c>
      <c r="K3930" s="31">
        <v>5.1453964294067198</v>
      </c>
      <c r="L3930" s="31" t="s">
        <v>1573</v>
      </c>
      <c r="M3930" s="31">
        <f t="shared" si="158"/>
        <v>5.1453964294067198</v>
      </c>
      <c r="N3930" s="31">
        <f t="shared" si="156"/>
        <v>0</v>
      </c>
    </row>
    <row r="3931" spans="1:14" x14ac:dyDescent="0.45">
      <c r="A3931" s="31" t="str">
        <f t="shared" si="157"/>
        <v>E06000041_CIN episodes for children aged 0-4 at 31st March 2019 with physical abuse identified as a factor at CIN assessment (excluding looked after children)_Number</v>
      </c>
      <c r="B3931" s="31" t="s">
        <v>466</v>
      </c>
      <c r="C3931" s="31" t="s">
        <v>467</v>
      </c>
      <c r="D3931" s="31" t="s">
        <v>474</v>
      </c>
      <c r="E3931" s="31" t="s">
        <v>475</v>
      </c>
      <c r="F3931" s="31" t="s">
        <v>131</v>
      </c>
      <c r="G3931" s="31" t="s">
        <v>140</v>
      </c>
      <c r="H3931" s="31" t="s">
        <v>743</v>
      </c>
      <c r="I3931" s="31">
        <v>36</v>
      </c>
      <c r="J3931" s="31">
        <v>9822</v>
      </c>
      <c r="K3931" s="31">
        <v>3.6652412950519202</v>
      </c>
      <c r="L3931" s="31" t="s">
        <v>1576</v>
      </c>
      <c r="M3931" s="31">
        <f t="shared" si="158"/>
        <v>3.6652412950519202</v>
      </c>
      <c r="N3931" s="31">
        <f t="shared" si="156"/>
        <v>0</v>
      </c>
    </row>
    <row r="3932" spans="1:14" x14ac:dyDescent="0.45">
      <c r="A3932" s="31" t="str">
        <f t="shared" si="157"/>
        <v>E10000003_CIN episodes for children aged 0-4 at 31st March 2019 with physical abuse identified as a factor at CIN assessment (excluding looked after children)_Number</v>
      </c>
      <c r="B3932" s="31" t="s">
        <v>275</v>
      </c>
      <c r="C3932" s="31" t="s">
        <v>276</v>
      </c>
      <c r="D3932" s="31" t="s">
        <v>474</v>
      </c>
      <c r="E3932" s="31" t="s">
        <v>475</v>
      </c>
      <c r="F3932" s="31" t="s">
        <v>131</v>
      </c>
      <c r="G3932" s="31" t="s">
        <v>140</v>
      </c>
      <c r="H3932" s="31" t="s">
        <v>743</v>
      </c>
      <c r="I3932" s="31">
        <v>190</v>
      </c>
      <c r="J3932" s="31">
        <v>37295</v>
      </c>
      <c r="K3932" s="31">
        <v>5.09451669124548</v>
      </c>
      <c r="L3932" s="31" t="s">
        <v>1573</v>
      </c>
      <c r="M3932" s="31">
        <f t="shared" si="158"/>
        <v>5.09451669124548</v>
      </c>
      <c r="N3932" s="31">
        <f t="shared" si="156"/>
        <v>0</v>
      </c>
    </row>
    <row r="3933" spans="1:14" x14ac:dyDescent="0.45">
      <c r="A3933" s="31" t="str">
        <f t="shared" si="157"/>
        <v>E06000031_CIN episodes for children aged 0-4 at 31st March 2019 with physical abuse identified as a factor at CIN assessment (excluding looked after children)_Number</v>
      </c>
      <c r="B3933" s="31" t="s">
        <v>379</v>
      </c>
      <c r="C3933" s="31" t="s">
        <v>380</v>
      </c>
      <c r="D3933" s="31" t="s">
        <v>474</v>
      </c>
      <c r="E3933" s="31" t="s">
        <v>475</v>
      </c>
      <c r="F3933" s="31" t="s">
        <v>131</v>
      </c>
      <c r="G3933" s="31" t="s">
        <v>140</v>
      </c>
      <c r="H3933" s="31" t="s">
        <v>743</v>
      </c>
      <c r="I3933" s="31">
        <v>78</v>
      </c>
      <c r="J3933" s="31">
        <v>15931</v>
      </c>
      <c r="K3933" s="31">
        <v>4.89611449375432</v>
      </c>
      <c r="L3933" s="31" t="s">
        <v>1668</v>
      </c>
      <c r="M3933" s="31">
        <f t="shared" si="158"/>
        <v>4.89611449375432</v>
      </c>
      <c r="N3933" s="31">
        <f t="shared" si="156"/>
        <v>0</v>
      </c>
    </row>
    <row r="3934" spans="1:14" x14ac:dyDescent="0.45">
      <c r="A3934" s="31" t="str">
        <f t="shared" si="157"/>
        <v>E06000006_CIN episodes for children aged 0-4 at 31st March 2019 with physical abuse identified as a factor at CIN assessment (excluding looked after children)_Number</v>
      </c>
      <c r="B3934" s="31" t="s">
        <v>531</v>
      </c>
      <c r="C3934" s="31" t="s">
        <v>722</v>
      </c>
      <c r="D3934" s="31" t="s">
        <v>474</v>
      </c>
      <c r="E3934" s="31" t="s">
        <v>475</v>
      </c>
      <c r="F3934" s="31" t="s">
        <v>131</v>
      </c>
      <c r="G3934" s="31" t="s">
        <v>140</v>
      </c>
      <c r="H3934" s="31" t="s">
        <v>743</v>
      </c>
      <c r="I3934" s="31">
        <v>54</v>
      </c>
      <c r="J3934" s="31">
        <v>7676</v>
      </c>
      <c r="K3934" s="31">
        <v>7.0349140177175604</v>
      </c>
      <c r="L3934" s="31" t="s">
        <v>1598</v>
      </c>
      <c r="M3934" s="31">
        <f t="shared" si="158"/>
        <v>7.0349140177175604</v>
      </c>
      <c r="N3934" s="31">
        <f t="shared" si="156"/>
        <v>0</v>
      </c>
    </row>
    <row r="3935" spans="1:14" x14ac:dyDescent="0.45">
      <c r="A3935" s="31" t="str">
        <f t="shared" si="157"/>
        <v>E06000007_CIN episodes for children aged 0-4 at 31st March 2019 with physical abuse identified as a factor at CIN assessment (excluding looked after children)_Number</v>
      </c>
      <c r="B3935" s="31" t="s">
        <v>452</v>
      </c>
      <c r="C3935" s="31" t="s">
        <v>453</v>
      </c>
      <c r="D3935" s="31" t="s">
        <v>474</v>
      </c>
      <c r="E3935" s="31" t="s">
        <v>475</v>
      </c>
      <c r="F3935" s="31" t="s">
        <v>131</v>
      </c>
      <c r="G3935" s="31" t="s">
        <v>140</v>
      </c>
      <c r="H3935" s="31" t="s">
        <v>743</v>
      </c>
      <c r="I3935" s="31">
        <v>77</v>
      </c>
      <c r="J3935" s="31">
        <v>11933</v>
      </c>
      <c r="K3935" s="31">
        <v>6.4526942093354602</v>
      </c>
      <c r="L3935" s="31" t="s">
        <v>1599</v>
      </c>
      <c r="M3935" s="31">
        <f t="shared" si="158"/>
        <v>6.4526942093354602</v>
      </c>
      <c r="N3935" s="31">
        <f t="shared" si="156"/>
        <v>0</v>
      </c>
    </row>
    <row r="3936" spans="1:14" x14ac:dyDescent="0.45">
      <c r="A3936" s="31" t="str">
        <f t="shared" si="157"/>
        <v>E10000008_CIN episodes for children aged 0-4 at 31st March 2019 with physical abuse identified as a factor at CIN assessment (excluding looked after children)_Number</v>
      </c>
      <c r="B3936" s="31" t="s">
        <v>504</v>
      </c>
      <c r="C3936" s="31" t="s">
        <v>505</v>
      </c>
      <c r="D3936" s="31" t="s">
        <v>474</v>
      </c>
      <c r="E3936" s="31" t="s">
        <v>475</v>
      </c>
      <c r="F3936" s="31" t="s">
        <v>131</v>
      </c>
      <c r="G3936" s="31" t="s">
        <v>140</v>
      </c>
      <c r="H3936" s="31" t="s">
        <v>743</v>
      </c>
      <c r="I3936" s="31">
        <v>84</v>
      </c>
      <c r="J3936" s="31">
        <v>37314</v>
      </c>
      <c r="K3936" s="31">
        <v>2.2511657822801099</v>
      </c>
      <c r="L3936" s="31" t="s">
        <v>1649</v>
      </c>
      <c r="M3936" s="31">
        <f t="shared" si="158"/>
        <v>2.2511657822801099</v>
      </c>
      <c r="N3936" s="31">
        <f t="shared" si="156"/>
        <v>0</v>
      </c>
    </row>
    <row r="3937" spans="1:14" x14ac:dyDescent="0.45">
      <c r="A3937" s="31" t="str">
        <f t="shared" si="157"/>
        <v>E06000026_CIN episodes for children aged 0-4 at 31st March 2019 with physical abuse identified as a factor at CIN assessment (excluding looked after children)_Number</v>
      </c>
      <c r="B3937" s="31" t="s">
        <v>381</v>
      </c>
      <c r="C3937" s="31" t="s">
        <v>382</v>
      </c>
      <c r="D3937" s="31" t="s">
        <v>474</v>
      </c>
      <c r="E3937" s="31" t="s">
        <v>475</v>
      </c>
      <c r="F3937" s="31" t="s">
        <v>131</v>
      </c>
      <c r="G3937" s="31" t="s">
        <v>140</v>
      </c>
      <c r="H3937" s="31" t="s">
        <v>743</v>
      </c>
      <c r="I3937" s="31">
        <v>191</v>
      </c>
      <c r="J3937" s="31">
        <v>14969</v>
      </c>
      <c r="K3937" s="31">
        <v>12.759703386999799</v>
      </c>
      <c r="L3937" s="31" t="s">
        <v>1565</v>
      </c>
      <c r="M3937" s="31">
        <f t="shared" si="158"/>
        <v>12.759703386999799</v>
      </c>
      <c r="N3937" s="31">
        <f t="shared" si="156"/>
        <v>0</v>
      </c>
    </row>
    <row r="3938" spans="1:14" x14ac:dyDescent="0.45">
      <c r="A3938" s="31" t="str">
        <f t="shared" si="157"/>
        <v>E06000027_CIN episodes for children aged 0-4 at 31st March 2019 with physical abuse identified as a factor at CIN assessment (excluding looked after children)_Number</v>
      </c>
      <c r="B3938" s="31" t="s">
        <v>438</v>
      </c>
      <c r="C3938" s="31" t="s">
        <v>439</v>
      </c>
      <c r="D3938" s="31" t="s">
        <v>474</v>
      </c>
      <c r="E3938" s="31" t="s">
        <v>475</v>
      </c>
      <c r="F3938" s="31" t="s">
        <v>131</v>
      </c>
      <c r="G3938" s="31" t="s">
        <v>140</v>
      </c>
      <c r="H3938" s="31" t="s">
        <v>743</v>
      </c>
      <c r="I3938" s="31">
        <v>43</v>
      </c>
      <c r="J3938" s="31">
        <v>6918</v>
      </c>
      <c r="K3938" s="31">
        <v>6.2156692685747297</v>
      </c>
      <c r="L3938" s="31" t="s">
        <v>1592</v>
      </c>
      <c r="M3938" s="31">
        <f t="shared" si="158"/>
        <v>6.2156692685747297</v>
      </c>
      <c r="N3938" s="31">
        <f t="shared" si="156"/>
        <v>0</v>
      </c>
    </row>
    <row r="3939" spans="1:14" x14ac:dyDescent="0.45">
      <c r="A3939" s="31" t="str">
        <f t="shared" si="157"/>
        <v>E10000012_CIN episodes for children aged 0-4 at 31st March 2019 with physical abuse identified as a factor at CIN assessment (excluding looked after children)_Number</v>
      </c>
      <c r="B3939" s="31" t="s">
        <v>303</v>
      </c>
      <c r="C3939" s="31" t="s">
        <v>304</v>
      </c>
      <c r="D3939" s="31" t="s">
        <v>474</v>
      </c>
      <c r="E3939" s="31" t="s">
        <v>475</v>
      </c>
      <c r="F3939" s="31" t="s">
        <v>131</v>
      </c>
      <c r="G3939" s="31" t="s">
        <v>140</v>
      </c>
      <c r="H3939" s="31" t="s">
        <v>743</v>
      </c>
      <c r="I3939" s="31">
        <v>179</v>
      </c>
      <c r="J3939" s="31">
        <v>85981</v>
      </c>
      <c r="K3939" s="31">
        <v>2.0818552936113801</v>
      </c>
      <c r="L3939" s="31" t="s">
        <v>1680</v>
      </c>
      <c r="M3939" s="31">
        <f t="shared" si="158"/>
        <v>2.0818552936113801</v>
      </c>
      <c r="N3939" s="31">
        <f t="shared" si="156"/>
        <v>0</v>
      </c>
    </row>
    <row r="3940" spans="1:14" x14ac:dyDescent="0.45">
      <c r="A3940" s="31" t="str">
        <f t="shared" si="157"/>
        <v>E06000033_CIN episodes for children aged 0-4 at 31st March 2019 with physical abuse identified as a factor at CIN assessment (excluding looked after children)_Number</v>
      </c>
      <c r="B3940" s="31" t="s">
        <v>412</v>
      </c>
      <c r="C3940" s="31" t="s">
        <v>413</v>
      </c>
      <c r="D3940" s="31" t="s">
        <v>474</v>
      </c>
      <c r="E3940" s="31" t="s">
        <v>475</v>
      </c>
      <c r="F3940" s="31" t="s">
        <v>131</v>
      </c>
      <c r="G3940" s="31" t="s">
        <v>140</v>
      </c>
      <c r="H3940" s="31" t="s">
        <v>743</v>
      </c>
      <c r="I3940" s="31">
        <v>58</v>
      </c>
      <c r="J3940" s="31">
        <v>11304</v>
      </c>
      <c r="K3940" s="31">
        <v>5.1309271054494001</v>
      </c>
      <c r="L3940" s="31" t="s">
        <v>1573</v>
      </c>
      <c r="M3940" s="31">
        <f t="shared" si="158"/>
        <v>5.1309271054494001</v>
      </c>
      <c r="N3940" s="31">
        <f t="shared" si="156"/>
        <v>0</v>
      </c>
    </row>
    <row r="3941" spans="1:14" x14ac:dyDescent="0.45">
      <c r="A3941" s="31" t="str">
        <f t="shared" si="157"/>
        <v>E06000034_CIN episodes for children aged 0-4 at 31st March 2019 with physical abuse identified as a factor at CIN assessment (excluding looked after children)_Number</v>
      </c>
      <c r="B3941" s="31" t="s">
        <v>493</v>
      </c>
      <c r="C3941" s="31" t="s">
        <v>731</v>
      </c>
      <c r="D3941" s="31" t="s">
        <v>474</v>
      </c>
      <c r="E3941" s="31" t="s">
        <v>475</v>
      </c>
      <c r="F3941" s="31" t="s">
        <v>131</v>
      </c>
      <c r="G3941" s="31" t="s">
        <v>140</v>
      </c>
      <c r="H3941" s="31" t="s">
        <v>743</v>
      </c>
      <c r="I3941" s="31">
        <v>63</v>
      </c>
      <c r="J3941" s="31">
        <v>13195</v>
      </c>
      <c r="K3941" s="31">
        <v>4.7745358090185697</v>
      </c>
      <c r="L3941" s="31" t="s">
        <v>1632</v>
      </c>
      <c r="M3941" s="31">
        <f t="shared" si="158"/>
        <v>4.7745358090185697</v>
      </c>
      <c r="N3941" s="31">
        <f t="shared" si="156"/>
        <v>0</v>
      </c>
    </row>
    <row r="3942" spans="1:14" x14ac:dyDescent="0.45">
      <c r="A3942" s="31" t="str">
        <f t="shared" si="157"/>
        <v>E06000019_CIN episodes for children aged 0-4 at 31st March 2019 with physical abuse identified as a factor at CIN assessment (excluding looked after children)_Number</v>
      </c>
      <c r="B3942" s="31" t="s">
        <v>317</v>
      </c>
      <c r="C3942" s="31" t="s">
        <v>318</v>
      </c>
      <c r="D3942" s="31" t="s">
        <v>474</v>
      </c>
      <c r="E3942" s="31" t="s">
        <v>475</v>
      </c>
      <c r="F3942" s="31" t="s">
        <v>131</v>
      </c>
      <c r="G3942" s="31" t="s">
        <v>140</v>
      </c>
      <c r="H3942" s="31" t="s">
        <v>743</v>
      </c>
      <c r="I3942" s="31">
        <v>51</v>
      </c>
      <c r="J3942" s="31">
        <v>9337</v>
      </c>
      <c r="K3942" s="31">
        <v>5.46213987362108</v>
      </c>
      <c r="L3942" s="31" t="s">
        <v>1630</v>
      </c>
      <c r="M3942" s="31">
        <f t="shared" si="158"/>
        <v>5.46213987362108</v>
      </c>
      <c r="N3942" s="31">
        <f t="shared" si="156"/>
        <v>0</v>
      </c>
    </row>
    <row r="3943" spans="1:14" x14ac:dyDescent="0.45">
      <c r="A3943" s="31" t="str">
        <f t="shared" si="157"/>
        <v>E10000034_CIN episodes for children aged 0-4 at 31st March 2019 with physical abuse identified as a factor at CIN assessment (excluding looked after children)_Number</v>
      </c>
      <c r="B3943" s="31" t="s">
        <v>470</v>
      </c>
      <c r="C3943" s="31" t="s">
        <v>471</v>
      </c>
      <c r="D3943" s="31" t="s">
        <v>474</v>
      </c>
      <c r="E3943" s="31" t="s">
        <v>475</v>
      </c>
      <c r="F3943" s="31" t="s">
        <v>131</v>
      </c>
      <c r="G3943" s="31" t="s">
        <v>140</v>
      </c>
      <c r="H3943" s="31" t="s">
        <v>743</v>
      </c>
      <c r="I3943" s="31">
        <v>139</v>
      </c>
      <c r="J3943" s="31">
        <v>31348</v>
      </c>
      <c r="K3943" s="31">
        <v>4.43409467908638</v>
      </c>
      <c r="L3943" s="31" t="s">
        <v>1570</v>
      </c>
      <c r="M3943" s="31">
        <f t="shared" si="158"/>
        <v>4.43409467908638</v>
      </c>
      <c r="N3943" s="31">
        <f t="shared" si="156"/>
        <v>0</v>
      </c>
    </row>
    <row r="3944" spans="1:14" x14ac:dyDescent="0.45">
      <c r="A3944" s="31" t="str">
        <f t="shared" si="157"/>
        <v>E10000016_CIN episodes for children aged 0-4 at 31st March 2019 with physical abuse identified as a factor at CIN assessment (excluding looked after children)_Number</v>
      </c>
      <c r="B3944" s="31" t="s">
        <v>327</v>
      </c>
      <c r="C3944" s="31" t="s">
        <v>328</v>
      </c>
      <c r="D3944" s="31" t="s">
        <v>474</v>
      </c>
      <c r="E3944" s="31" t="s">
        <v>475</v>
      </c>
      <c r="F3944" s="31" t="s">
        <v>131</v>
      </c>
      <c r="G3944" s="31" t="s">
        <v>140</v>
      </c>
      <c r="H3944" s="31" t="s">
        <v>743</v>
      </c>
      <c r="I3944" s="31">
        <v>387</v>
      </c>
      <c r="J3944" s="31">
        <v>91425</v>
      </c>
      <c r="K3944" s="31">
        <v>4.2329778506972904</v>
      </c>
      <c r="L3944" s="31" t="s">
        <v>1605</v>
      </c>
      <c r="M3944" s="31">
        <f t="shared" si="158"/>
        <v>4.2329778506972904</v>
      </c>
      <c r="N3944" s="31">
        <f t="shared" si="156"/>
        <v>0</v>
      </c>
    </row>
    <row r="3945" spans="1:14" x14ac:dyDescent="0.45">
      <c r="A3945" s="31" t="str">
        <f t="shared" si="157"/>
        <v>E06000035_CIN episodes for children aged 0-4 at 31st March 2019 with physical abuse identified as a factor at CIN assessment (excluding looked after children)_Number</v>
      </c>
      <c r="B3945" s="31" t="s">
        <v>351</v>
      </c>
      <c r="C3945" s="31" t="s">
        <v>352</v>
      </c>
      <c r="D3945" s="31" t="s">
        <v>474</v>
      </c>
      <c r="E3945" s="31" t="s">
        <v>475</v>
      </c>
      <c r="F3945" s="31" t="s">
        <v>131</v>
      </c>
      <c r="G3945" s="31" t="s">
        <v>140</v>
      </c>
      <c r="H3945" s="31" t="s">
        <v>743</v>
      </c>
      <c r="I3945" s="31">
        <v>91</v>
      </c>
      <c r="J3945" s="31">
        <v>18494</v>
      </c>
      <c r="K3945" s="31">
        <v>4.9205147615442897</v>
      </c>
      <c r="L3945" s="31" t="s">
        <v>1668</v>
      </c>
      <c r="M3945" s="31">
        <f t="shared" si="158"/>
        <v>4.9205147615442897</v>
      </c>
      <c r="N3945" s="31">
        <f t="shared" si="156"/>
        <v>0</v>
      </c>
    </row>
    <row r="3946" spans="1:14" x14ac:dyDescent="0.45">
      <c r="A3946" s="31" t="str">
        <f t="shared" si="157"/>
        <v>E10000017_CIN episodes for children aged 0-4 at 31st March 2019 with physical abuse identified as a factor at CIN assessment (excluding looked after children)_Number</v>
      </c>
      <c r="B3946" s="31" t="s">
        <v>337</v>
      </c>
      <c r="C3946" s="31" t="s">
        <v>338</v>
      </c>
      <c r="D3946" s="31" t="s">
        <v>474</v>
      </c>
      <c r="E3946" s="31" t="s">
        <v>475</v>
      </c>
      <c r="F3946" s="31" t="s">
        <v>131</v>
      </c>
      <c r="G3946" s="31" t="s">
        <v>140</v>
      </c>
      <c r="H3946" s="31" t="s">
        <v>743</v>
      </c>
      <c r="I3946" s="31">
        <v>452</v>
      </c>
      <c r="J3946" s="31">
        <v>67104</v>
      </c>
      <c r="K3946" s="31">
        <v>6.7358130662851696</v>
      </c>
      <c r="L3946" s="31" t="s">
        <v>1508</v>
      </c>
      <c r="M3946" s="31">
        <f t="shared" si="158"/>
        <v>6.7358130662851696</v>
      </c>
      <c r="N3946" s="31">
        <f t="shared" si="156"/>
        <v>0</v>
      </c>
    </row>
    <row r="3947" spans="1:14" x14ac:dyDescent="0.45">
      <c r="A3947" s="31" t="str">
        <f t="shared" si="157"/>
        <v>E06000008_CIN episodes for children aged 0-4 at 31st March 2019 with physical abuse identified as a factor at CIN assessment (excluding looked after children)_Number</v>
      </c>
      <c r="B3947" s="31" t="s">
        <v>247</v>
      </c>
      <c r="C3947" s="31" t="s">
        <v>248</v>
      </c>
      <c r="D3947" s="31" t="s">
        <v>474</v>
      </c>
      <c r="E3947" s="31" t="s">
        <v>475</v>
      </c>
      <c r="F3947" s="31" t="s">
        <v>131</v>
      </c>
      <c r="G3947" s="31" t="s">
        <v>140</v>
      </c>
      <c r="H3947" s="31" t="s">
        <v>743</v>
      </c>
      <c r="I3947" s="31">
        <v>66</v>
      </c>
      <c r="J3947" s="31">
        <v>10576</v>
      </c>
      <c r="K3947" s="31">
        <v>6.2405446293494702</v>
      </c>
      <c r="L3947" s="31" t="s">
        <v>1592</v>
      </c>
      <c r="M3947" s="31">
        <f t="shared" si="158"/>
        <v>6.2405446293494702</v>
      </c>
      <c r="N3947" s="31">
        <f t="shared" si="156"/>
        <v>0</v>
      </c>
    </row>
    <row r="3948" spans="1:14" x14ac:dyDescent="0.45">
      <c r="A3948" s="31" t="str">
        <f t="shared" si="157"/>
        <v>E06000009_CIN episodes for children aged 0-4 at 31st March 2019 with physical abuse identified as a factor at CIN assessment (excluding looked after children)_Number</v>
      </c>
      <c r="B3948" s="31" t="s">
        <v>249</v>
      </c>
      <c r="C3948" s="31" t="s">
        <v>250</v>
      </c>
      <c r="D3948" s="31" t="s">
        <v>474</v>
      </c>
      <c r="E3948" s="31" t="s">
        <v>475</v>
      </c>
      <c r="F3948" s="31" t="s">
        <v>131</v>
      </c>
      <c r="G3948" s="31" t="s">
        <v>140</v>
      </c>
      <c r="H3948" s="31" t="s">
        <v>743</v>
      </c>
      <c r="I3948" s="31">
        <v>47</v>
      </c>
      <c r="J3948" s="31">
        <v>8365</v>
      </c>
      <c r="K3948" s="31">
        <v>5.6186491332934798</v>
      </c>
      <c r="L3948" s="31" t="s">
        <v>1629</v>
      </c>
      <c r="M3948" s="31">
        <f t="shared" si="158"/>
        <v>5.6186491332934798</v>
      </c>
      <c r="N3948" s="31">
        <f t="shared" si="156"/>
        <v>0</v>
      </c>
    </row>
    <row r="3949" spans="1:14" x14ac:dyDescent="0.45">
      <c r="A3949" s="31" t="str">
        <f t="shared" si="157"/>
        <v>E10000024_CIN episodes for children aged 0-4 at 31st March 2019 with physical abuse identified as a factor at CIN assessment (excluding looked after children)_Number</v>
      </c>
      <c r="B3949" s="31" t="s">
        <v>572</v>
      </c>
      <c r="C3949" s="31" t="s">
        <v>573</v>
      </c>
      <c r="D3949" s="31" t="s">
        <v>474</v>
      </c>
      <c r="E3949" s="31" t="s">
        <v>475</v>
      </c>
      <c r="F3949" s="31" t="s">
        <v>131</v>
      </c>
      <c r="G3949" s="31" t="s">
        <v>140</v>
      </c>
      <c r="H3949" s="31" t="s">
        <v>743</v>
      </c>
      <c r="I3949" s="31">
        <v>221</v>
      </c>
      <c r="J3949" s="31">
        <v>44888</v>
      </c>
      <c r="K3949" s="31">
        <v>4.9233648191053296</v>
      </c>
      <c r="L3949" s="31" t="s">
        <v>1668</v>
      </c>
      <c r="M3949" s="31">
        <f t="shared" si="158"/>
        <v>4.9233648191053296</v>
      </c>
      <c r="N3949" s="31">
        <f t="shared" si="156"/>
        <v>0</v>
      </c>
    </row>
    <row r="3950" spans="1:14" x14ac:dyDescent="0.45">
      <c r="A3950" s="31" t="str">
        <f t="shared" si="157"/>
        <v>E06000018_CIN episodes for children aged 0-4 at 31st March 2019 with physical abuse identified as a factor at CIN assessment (excluding looked after children)_Number</v>
      </c>
      <c r="B3950" s="31" t="s">
        <v>373</v>
      </c>
      <c r="C3950" s="31" t="s">
        <v>374</v>
      </c>
      <c r="D3950" s="31" t="s">
        <v>474</v>
      </c>
      <c r="E3950" s="31" t="s">
        <v>475</v>
      </c>
      <c r="F3950" s="31" t="s">
        <v>131</v>
      </c>
      <c r="G3950" s="31" t="s">
        <v>140</v>
      </c>
      <c r="H3950" s="31" t="s">
        <v>743</v>
      </c>
      <c r="I3950" s="31">
        <v>213</v>
      </c>
      <c r="J3950" s="31">
        <v>20755</v>
      </c>
      <c r="K3950" s="31">
        <v>10.2625873283546</v>
      </c>
      <c r="L3950" s="31" t="s">
        <v>1491</v>
      </c>
      <c r="M3950" s="31">
        <f t="shared" si="158"/>
        <v>10.2625873283546</v>
      </c>
      <c r="N3950" s="31">
        <f t="shared" si="156"/>
        <v>0</v>
      </c>
    </row>
    <row r="3951" spans="1:14" x14ac:dyDescent="0.45">
      <c r="A3951" s="31" t="str">
        <f t="shared" si="157"/>
        <v>E06000051_CIN episodes for children aged 0-4 at 31st March 2019 with physical abuse identified as a factor at CIN assessment (excluding looked after children)_Number</v>
      </c>
      <c r="B3951" s="31" t="s">
        <v>403</v>
      </c>
      <c r="C3951" s="31" t="s">
        <v>166</v>
      </c>
      <c r="D3951" s="31" t="s">
        <v>474</v>
      </c>
      <c r="E3951" s="31" t="s">
        <v>475</v>
      </c>
      <c r="F3951" s="31" t="s">
        <v>131</v>
      </c>
      <c r="G3951" s="31" t="s">
        <v>140</v>
      </c>
      <c r="H3951" s="31" t="s">
        <v>743</v>
      </c>
      <c r="I3951" s="31">
        <v>85</v>
      </c>
      <c r="J3951" s="31">
        <v>15034</v>
      </c>
      <c r="K3951" s="31">
        <v>5.6538512704536403</v>
      </c>
      <c r="L3951" s="31" t="s">
        <v>1600</v>
      </c>
      <c r="M3951" s="31">
        <f t="shared" si="158"/>
        <v>5.6538512704536403</v>
      </c>
      <c r="N3951" s="31">
        <f t="shared" si="156"/>
        <v>0</v>
      </c>
    </row>
    <row r="3952" spans="1:14" x14ac:dyDescent="0.45">
      <c r="A3952" s="31" t="str">
        <f t="shared" si="157"/>
        <v>E06000020_CIN episodes for children aged 0-4 at 31st March 2019 with physical abuse identified as a factor at CIN assessment (excluding looked after children)_Number</v>
      </c>
      <c r="B3952" s="31" t="s">
        <v>570</v>
      </c>
      <c r="C3952" s="31" t="s">
        <v>730</v>
      </c>
      <c r="D3952" s="31" t="s">
        <v>474</v>
      </c>
      <c r="E3952" s="31" t="s">
        <v>475</v>
      </c>
      <c r="F3952" s="31" t="s">
        <v>131</v>
      </c>
      <c r="G3952" s="31" t="s">
        <v>140</v>
      </c>
      <c r="H3952" s="31" t="s">
        <v>743</v>
      </c>
      <c r="I3952" s="31">
        <v>67</v>
      </c>
      <c r="J3952" s="31">
        <v>11022</v>
      </c>
      <c r="K3952" s="31">
        <v>6.0787515877336196</v>
      </c>
      <c r="L3952" s="31" t="s">
        <v>1628</v>
      </c>
      <c r="M3952" s="31">
        <f t="shared" si="158"/>
        <v>6.0787515877336196</v>
      </c>
      <c r="N3952" s="31">
        <f t="shared" si="156"/>
        <v>0</v>
      </c>
    </row>
    <row r="3953" spans="1:14" x14ac:dyDescent="0.45">
      <c r="A3953" s="31" t="str">
        <f t="shared" si="157"/>
        <v>E06000049_CIN episodes for children aged 0-4 at 31st March 2019 with physical abuse identified as a factor at CIN assessment (excluding looked after children)_Number</v>
      </c>
      <c r="B3953" s="31" t="s">
        <v>541</v>
      </c>
      <c r="C3953" s="31" t="s">
        <v>718</v>
      </c>
      <c r="D3953" s="31" t="s">
        <v>474</v>
      </c>
      <c r="E3953" s="31" t="s">
        <v>475</v>
      </c>
      <c r="F3953" s="31" t="s">
        <v>131</v>
      </c>
      <c r="G3953" s="31" t="s">
        <v>140</v>
      </c>
      <c r="H3953" s="31" t="s">
        <v>743</v>
      </c>
      <c r="I3953" s="31">
        <v>75</v>
      </c>
      <c r="J3953" s="31">
        <v>20262</v>
      </c>
      <c r="K3953" s="31">
        <v>3.7015102161682001</v>
      </c>
      <c r="L3953" s="31" t="s">
        <v>1576</v>
      </c>
      <c r="M3953" s="31">
        <f t="shared" si="158"/>
        <v>3.7015102161682001</v>
      </c>
      <c r="N3953" s="31">
        <f t="shared" si="156"/>
        <v>0</v>
      </c>
    </row>
    <row r="3954" spans="1:14" x14ac:dyDescent="0.45">
      <c r="A3954" s="31" t="str">
        <f t="shared" si="157"/>
        <v>E06000050_CIN episodes for children aged 0-4 at 31st March 2019 with physical abuse identified as a factor at CIN assessment (excluding looked after children)_Number</v>
      </c>
      <c r="B3954" s="31" t="s">
        <v>281</v>
      </c>
      <c r="C3954" s="31" t="s">
        <v>282</v>
      </c>
      <c r="D3954" s="31" t="s">
        <v>474</v>
      </c>
      <c r="E3954" s="31" t="s">
        <v>475</v>
      </c>
      <c r="F3954" s="31" t="s">
        <v>131</v>
      </c>
      <c r="G3954" s="31" t="s">
        <v>140</v>
      </c>
      <c r="H3954" s="31" t="s">
        <v>743</v>
      </c>
      <c r="I3954" s="31">
        <v>62</v>
      </c>
      <c r="J3954" s="31">
        <v>18571</v>
      </c>
      <c r="K3954" s="31">
        <v>3.3385385816595798</v>
      </c>
      <c r="L3954" s="31" t="s">
        <v>1620</v>
      </c>
      <c r="M3954" s="31">
        <f t="shared" si="158"/>
        <v>3.3385385816595798</v>
      </c>
      <c r="N3954" s="31">
        <f t="shared" si="156"/>
        <v>0</v>
      </c>
    </row>
    <row r="3955" spans="1:14" x14ac:dyDescent="0.45">
      <c r="A3955" s="31" t="str">
        <f t="shared" si="157"/>
        <v>E06000052_CIN episodes for children aged 0-4 at 31st March 2019 with physical abuse identified as a factor at CIN assessment (excluding looked after children)_Number</v>
      </c>
      <c r="B3955" s="31" t="s">
        <v>482</v>
      </c>
      <c r="C3955" s="31" t="s">
        <v>720</v>
      </c>
      <c r="D3955" s="31" t="s">
        <v>474</v>
      </c>
      <c r="E3955" s="31" t="s">
        <v>475</v>
      </c>
      <c r="F3955" s="31" t="s">
        <v>131</v>
      </c>
      <c r="G3955" s="31" t="s">
        <v>140</v>
      </c>
      <c r="H3955" s="31" t="s">
        <v>743</v>
      </c>
      <c r="I3955" s="31">
        <v>70</v>
      </c>
      <c r="J3955" s="31">
        <v>28270</v>
      </c>
      <c r="K3955" s="31">
        <v>2.4761230986911902</v>
      </c>
      <c r="L3955" s="31" t="s">
        <v>1670</v>
      </c>
      <c r="M3955" s="31">
        <f t="shared" si="158"/>
        <v>2.4761230986911902</v>
      </c>
      <c r="N3955" s="31">
        <f t="shared" si="156"/>
        <v>0</v>
      </c>
    </row>
    <row r="3956" spans="1:14" x14ac:dyDescent="0.45">
      <c r="A3956" s="31" t="str">
        <f t="shared" si="157"/>
        <v>E10000006_CIN episodes for children aged 0-4 at 31st March 2019 with physical abuse identified as a factor at CIN assessment (excluding looked after children)_Number</v>
      </c>
      <c r="B3956" s="31" t="s">
        <v>285</v>
      </c>
      <c r="C3956" s="31" t="s">
        <v>286</v>
      </c>
      <c r="D3956" s="31" t="s">
        <v>474</v>
      </c>
      <c r="E3956" s="31" t="s">
        <v>475</v>
      </c>
      <c r="F3956" s="31" t="s">
        <v>131</v>
      </c>
      <c r="G3956" s="31" t="s">
        <v>140</v>
      </c>
      <c r="H3956" s="31" t="s">
        <v>743</v>
      </c>
      <c r="I3956" s="31">
        <v>97</v>
      </c>
      <c r="J3956" s="31">
        <v>24066</v>
      </c>
      <c r="K3956" s="31">
        <v>4.0305825646139803</v>
      </c>
      <c r="L3956" s="31" t="s">
        <v>1625</v>
      </c>
      <c r="M3956" s="31">
        <f t="shared" si="158"/>
        <v>4.0305825646139803</v>
      </c>
      <c r="N3956" s="31">
        <f t="shared" si="156"/>
        <v>0</v>
      </c>
    </row>
    <row r="3957" spans="1:14" x14ac:dyDescent="0.45">
      <c r="A3957" s="31" t="str">
        <f t="shared" si="157"/>
        <v>E10000013_CIN episodes for children aged 0-4 at 31st March 2019 with physical abuse identified as a factor at CIN assessment (excluding looked after children)_Number</v>
      </c>
      <c r="B3957" s="31" t="s">
        <v>307</v>
      </c>
      <c r="C3957" s="31" t="s">
        <v>308</v>
      </c>
      <c r="D3957" s="31" t="s">
        <v>474</v>
      </c>
      <c r="E3957" s="31" t="s">
        <v>475</v>
      </c>
      <c r="F3957" s="31" t="s">
        <v>131</v>
      </c>
      <c r="G3957" s="31" t="s">
        <v>140</v>
      </c>
      <c r="H3957" s="31" t="s">
        <v>743</v>
      </c>
      <c r="I3957" s="31">
        <v>238</v>
      </c>
      <c r="J3957" s="31">
        <v>34617</v>
      </c>
      <c r="K3957" s="31">
        <v>6.8752347112690302</v>
      </c>
      <c r="L3957" s="31" t="s">
        <v>1646</v>
      </c>
      <c r="M3957" s="31">
        <f t="shared" si="158"/>
        <v>6.8752347112690302</v>
      </c>
      <c r="N3957" s="31">
        <f t="shared" si="156"/>
        <v>0</v>
      </c>
    </row>
    <row r="3958" spans="1:14" x14ac:dyDescent="0.45">
      <c r="A3958" s="31" t="str">
        <f t="shared" si="157"/>
        <v>E10000015_CIN episodes for children aged 0-4 at 31st March 2019 with physical abuse identified as a factor at CIN assessment (excluding looked after children)_Number</v>
      </c>
      <c r="B3958" s="31" t="s">
        <v>319</v>
      </c>
      <c r="C3958" s="31" t="s">
        <v>320</v>
      </c>
      <c r="D3958" s="31" t="s">
        <v>474</v>
      </c>
      <c r="E3958" s="31" t="s">
        <v>475</v>
      </c>
      <c r="F3958" s="31" t="s">
        <v>131</v>
      </c>
      <c r="G3958" s="31" t="s">
        <v>140</v>
      </c>
      <c r="H3958" s="31" t="s">
        <v>743</v>
      </c>
      <c r="I3958" s="31">
        <v>176</v>
      </c>
      <c r="J3958" s="31">
        <v>74764</v>
      </c>
      <c r="K3958" s="31">
        <v>2.35407415333583</v>
      </c>
      <c r="L3958" s="31" t="s">
        <v>1650</v>
      </c>
      <c r="M3958" s="31">
        <f t="shared" si="158"/>
        <v>2.35407415333583</v>
      </c>
      <c r="N3958" s="31">
        <f t="shared" si="156"/>
        <v>0</v>
      </c>
    </row>
    <row r="3959" spans="1:14" x14ac:dyDescent="0.45">
      <c r="A3959" s="31" t="str">
        <f t="shared" si="157"/>
        <v>E06000046_CIN episodes for children aged 0-4 at 31st March 2019 with physical abuse identified as a factor at CIN assessment (excluding looked after children)_Number</v>
      </c>
      <c r="B3959" s="31" t="s">
        <v>325</v>
      </c>
      <c r="C3959" s="31" t="s">
        <v>326</v>
      </c>
      <c r="D3959" s="31" t="s">
        <v>474</v>
      </c>
      <c r="E3959" s="31" t="s">
        <v>475</v>
      </c>
      <c r="F3959" s="31" t="s">
        <v>131</v>
      </c>
      <c r="G3959" s="31" t="s">
        <v>140</v>
      </c>
      <c r="H3959" s="31" t="s">
        <v>743</v>
      </c>
      <c r="I3959" s="31">
        <v>64</v>
      </c>
      <c r="J3959" s="31">
        <v>6462</v>
      </c>
      <c r="K3959" s="31">
        <v>9.9040544722996007</v>
      </c>
      <c r="L3959" s="31" t="s">
        <v>1532</v>
      </c>
      <c r="M3959" s="31">
        <f t="shared" si="158"/>
        <v>9.9040544722996007</v>
      </c>
      <c r="N3959" s="31">
        <f t="shared" si="156"/>
        <v>0</v>
      </c>
    </row>
    <row r="3960" spans="1:14" x14ac:dyDescent="0.45">
      <c r="A3960" s="31" t="str">
        <f t="shared" si="157"/>
        <v>E10000019_CIN episodes for children aged 0-4 at 31st March 2019 with physical abuse identified as a factor at CIN assessment (excluding looked after children)_Number</v>
      </c>
      <c r="B3960" s="31" t="s">
        <v>345</v>
      </c>
      <c r="C3960" s="31" t="s">
        <v>346</v>
      </c>
      <c r="D3960" s="31" t="s">
        <v>474</v>
      </c>
      <c r="E3960" s="31" t="s">
        <v>475</v>
      </c>
      <c r="F3960" s="31" t="s">
        <v>131</v>
      </c>
      <c r="G3960" s="31" t="s">
        <v>140</v>
      </c>
      <c r="H3960" s="31" t="s">
        <v>743</v>
      </c>
      <c r="I3960" s="31">
        <v>280</v>
      </c>
      <c r="J3960" s="31">
        <v>39873</v>
      </c>
      <c r="K3960" s="31">
        <v>7.0222957891304896</v>
      </c>
      <c r="L3960" s="31" t="s">
        <v>1598</v>
      </c>
      <c r="M3960" s="31">
        <f t="shared" si="158"/>
        <v>7.0222957891304896</v>
      </c>
      <c r="N3960" s="31">
        <f t="shared" si="156"/>
        <v>0</v>
      </c>
    </row>
    <row r="3961" spans="1:14" x14ac:dyDescent="0.45">
      <c r="A3961" s="31" t="str">
        <f t="shared" si="157"/>
        <v>E10000020_CIN episodes for children aged 0-4 at 31st March 2019 with physical abuse identified as a factor at CIN assessment (excluding looked after children)_Number</v>
      </c>
      <c r="B3961" s="31" t="s">
        <v>361</v>
      </c>
      <c r="C3961" s="31" t="s">
        <v>362</v>
      </c>
      <c r="D3961" s="31" t="s">
        <v>474</v>
      </c>
      <c r="E3961" s="31" t="s">
        <v>475</v>
      </c>
      <c r="F3961" s="31" t="s">
        <v>131</v>
      </c>
      <c r="G3961" s="31" t="s">
        <v>140</v>
      </c>
      <c r="H3961" s="31" t="s">
        <v>743</v>
      </c>
      <c r="I3961" s="31">
        <v>142</v>
      </c>
      <c r="J3961" s="31">
        <v>46256</v>
      </c>
      <c r="K3961" s="31">
        <v>3.06987201660325</v>
      </c>
      <c r="L3961" s="31" t="s">
        <v>1671</v>
      </c>
      <c r="M3961" s="31">
        <f t="shared" si="158"/>
        <v>3.06987201660325</v>
      </c>
      <c r="N3961" s="31">
        <f t="shared" si="156"/>
        <v>0</v>
      </c>
    </row>
    <row r="3962" spans="1:14" x14ac:dyDescent="0.45">
      <c r="A3962" s="31" t="str">
        <f t="shared" si="157"/>
        <v>E10000021_CIN episodes for children aged 0-4 at 31st March 2019 with physical abuse identified as a factor at CIN assessment (excluding looked after children)_Number</v>
      </c>
      <c r="B3962" s="31" t="s">
        <v>371</v>
      </c>
      <c r="C3962" s="31" t="s">
        <v>372</v>
      </c>
      <c r="D3962" s="31" t="s">
        <v>474</v>
      </c>
      <c r="E3962" s="31" t="s">
        <v>475</v>
      </c>
      <c r="F3962" s="31" t="s">
        <v>131</v>
      </c>
      <c r="G3962" s="31" t="s">
        <v>140</v>
      </c>
      <c r="H3962" s="31" t="s">
        <v>743</v>
      </c>
      <c r="I3962" s="31">
        <v>218</v>
      </c>
      <c r="J3962" s="31">
        <v>47337</v>
      </c>
      <c r="K3962" s="31">
        <v>4.6052770560027003</v>
      </c>
      <c r="L3962" s="31" t="s">
        <v>1652</v>
      </c>
      <c r="M3962" s="31">
        <f t="shared" si="158"/>
        <v>4.6052770560027003</v>
      </c>
      <c r="N3962" s="31">
        <f t="shared" si="156"/>
        <v>0</v>
      </c>
    </row>
    <row r="3963" spans="1:14" x14ac:dyDescent="0.45">
      <c r="A3963" s="31" t="str">
        <f t="shared" si="157"/>
        <v>E06000048_CIN episodes for children aged 0-4 at 31st March 2019 with physical abuse identified as a factor at CIN assessment (excluding looked after children)_Number</v>
      </c>
      <c r="B3963" s="31" t="s">
        <v>484</v>
      </c>
      <c r="C3963" s="31" t="s">
        <v>705</v>
      </c>
      <c r="D3963" s="31" t="s">
        <v>474</v>
      </c>
      <c r="E3963" s="31" t="s">
        <v>475</v>
      </c>
      <c r="F3963" s="31" t="s">
        <v>131</v>
      </c>
      <c r="G3963" s="31" t="s">
        <v>140</v>
      </c>
      <c r="H3963" s="31" t="s">
        <v>743</v>
      </c>
      <c r="I3963" s="31">
        <v>82</v>
      </c>
      <c r="J3963" s="31">
        <v>14910</v>
      </c>
      <c r="K3963" s="31">
        <v>5.4996646545942296</v>
      </c>
      <c r="L3963" s="31" t="s">
        <v>1630</v>
      </c>
      <c r="M3963" s="31">
        <f t="shared" si="158"/>
        <v>5.4996646545942296</v>
      </c>
      <c r="N3963" s="31">
        <f t="shared" si="156"/>
        <v>0</v>
      </c>
    </row>
    <row r="3964" spans="1:14" x14ac:dyDescent="0.45">
      <c r="A3964" s="31" t="str">
        <f t="shared" si="157"/>
        <v>E10000025_CIN episodes for children aged 0-4 at 31st March 2019 with physical abuse identified as a factor at CIN assessment (excluding looked after children)_Number</v>
      </c>
      <c r="B3964" s="31" t="s">
        <v>377</v>
      </c>
      <c r="C3964" s="31" t="s">
        <v>378</v>
      </c>
      <c r="D3964" s="31" t="s">
        <v>474</v>
      </c>
      <c r="E3964" s="31" t="s">
        <v>475</v>
      </c>
      <c r="F3964" s="31" t="s">
        <v>131</v>
      </c>
      <c r="G3964" s="31" t="s">
        <v>140</v>
      </c>
      <c r="H3964" s="31" t="s">
        <v>743</v>
      </c>
      <c r="I3964" s="31">
        <v>194</v>
      </c>
      <c r="J3964" s="31">
        <v>39398</v>
      </c>
      <c r="K3964" s="31">
        <v>4.92410782273212</v>
      </c>
      <c r="L3964" s="31" t="s">
        <v>1668</v>
      </c>
      <c r="M3964" s="31">
        <f t="shared" si="158"/>
        <v>4.92410782273212</v>
      </c>
      <c r="N3964" s="31">
        <f t="shared" si="156"/>
        <v>0</v>
      </c>
    </row>
    <row r="3965" spans="1:14" x14ac:dyDescent="0.45">
      <c r="A3965" s="31" t="str">
        <f t="shared" si="157"/>
        <v>E10000027_CIN episodes for children aged 0-4 at 31st March 2019 with physical abuse identified as a factor at CIN assessment (excluding looked after children)_Number</v>
      </c>
      <c r="B3965" s="31" t="s">
        <v>406</v>
      </c>
      <c r="C3965" s="31" t="s">
        <v>407</v>
      </c>
      <c r="D3965" s="31" t="s">
        <v>474</v>
      </c>
      <c r="E3965" s="31" t="s">
        <v>475</v>
      </c>
      <c r="F3965" s="31" t="s">
        <v>131</v>
      </c>
      <c r="G3965" s="31" t="s">
        <v>140</v>
      </c>
      <c r="H3965" s="31" t="s">
        <v>743</v>
      </c>
      <c r="I3965" s="31">
        <v>78</v>
      </c>
      <c r="J3965" s="31">
        <v>29004</v>
      </c>
      <c r="K3965" s="31">
        <v>2.6892842366570102</v>
      </c>
      <c r="L3965" s="31" t="s">
        <v>1631</v>
      </c>
      <c r="M3965" s="31">
        <f t="shared" si="158"/>
        <v>2.6892842366570102</v>
      </c>
      <c r="N3965" s="31">
        <f t="shared" si="156"/>
        <v>0</v>
      </c>
    </row>
    <row r="3966" spans="1:14" x14ac:dyDescent="0.45">
      <c r="A3966" s="31" t="str">
        <f t="shared" si="157"/>
        <v>E10000029_CIN episodes for children aged 0-4 at 31st March 2019 with physical abuse identified as a factor at CIN assessment (excluding looked after children)_Number</v>
      </c>
      <c r="B3966" s="31" t="s">
        <v>426</v>
      </c>
      <c r="C3966" s="31" t="s">
        <v>427</v>
      </c>
      <c r="D3966" s="31" t="s">
        <v>474</v>
      </c>
      <c r="E3966" s="31" t="s">
        <v>475</v>
      </c>
      <c r="F3966" s="31" t="s">
        <v>131</v>
      </c>
      <c r="G3966" s="31" t="s">
        <v>140</v>
      </c>
      <c r="H3966" s="31" t="s">
        <v>743</v>
      </c>
      <c r="I3966" s="31">
        <v>140</v>
      </c>
      <c r="J3966" s="31">
        <v>40624</v>
      </c>
      <c r="K3966" s="31">
        <v>3.44623867664435</v>
      </c>
      <c r="L3966" s="31" t="s">
        <v>1624</v>
      </c>
      <c r="M3966" s="31">
        <f t="shared" si="158"/>
        <v>3.44623867664435</v>
      </c>
      <c r="N3966" s="31">
        <f t="shared" si="156"/>
        <v>0</v>
      </c>
    </row>
    <row r="3967" spans="1:14" x14ac:dyDescent="0.45">
      <c r="A3967" s="31" t="str">
        <f t="shared" si="157"/>
        <v>E10000030_CIN episodes for children aged 0-4 at 31st March 2019 with physical abuse identified as a factor at CIN assessment (excluding looked after children)_Number</v>
      </c>
      <c r="B3967" s="31" t="s">
        <v>430</v>
      </c>
      <c r="C3967" s="31" t="s">
        <v>431</v>
      </c>
      <c r="D3967" s="31" t="s">
        <v>474</v>
      </c>
      <c r="E3967" s="31" t="s">
        <v>475</v>
      </c>
      <c r="F3967" s="31" t="s">
        <v>131</v>
      </c>
      <c r="G3967" s="31" t="s">
        <v>140</v>
      </c>
      <c r="H3967" s="31" t="s">
        <v>743</v>
      </c>
      <c r="I3967" s="31">
        <v>186</v>
      </c>
      <c r="J3967" s="31">
        <v>70074</v>
      </c>
      <c r="K3967" s="31">
        <v>2.6543368439078701</v>
      </c>
      <c r="L3967" s="31" t="s">
        <v>1631</v>
      </c>
      <c r="M3967" s="31">
        <f t="shared" si="158"/>
        <v>2.6543368439078701</v>
      </c>
      <c r="N3967" s="31">
        <f t="shared" si="156"/>
        <v>0</v>
      </c>
    </row>
    <row r="3968" spans="1:14" x14ac:dyDescent="0.45">
      <c r="A3968" s="31" t="str">
        <f t="shared" si="157"/>
        <v>E10000031_CIN episodes for children aged 0-4 at 31st March 2019 with physical abuse identified as a factor at CIN assessment (excluding looked after children)_Number</v>
      </c>
      <c r="B3968" s="31" t="s">
        <v>454</v>
      </c>
      <c r="C3968" s="31" t="s">
        <v>455</v>
      </c>
      <c r="D3968" s="31" t="s">
        <v>474</v>
      </c>
      <c r="E3968" s="31" t="s">
        <v>475</v>
      </c>
      <c r="F3968" s="31" t="s">
        <v>131</v>
      </c>
      <c r="G3968" s="31" t="s">
        <v>140</v>
      </c>
      <c r="H3968" s="31" t="s">
        <v>743</v>
      </c>
      <c r="I3968" s="31">
        <v>115</v>
      </c>
      <c r="J3968" s="31">
        <v>31584</v>
      </c>
      <c r="K3968" s="31">
        <v>3.6410840932117501</v>
      </c>
      <c r="L3968" s="31" t="s">
        <v>1655</v>
      </c>
      <c r="M3968" s="31">
        <f t="shared" si="158"/>
        <v>3.6410840932117501</v>
      </c>
      <c r="N3968" s="31">
        <f t="shared" si="156"/>
        <v>0</v>
      </c>
    </row>
    <row r="3969" spans="1:14" x14ac:dyDescent="0.45">
      <c r="A3969" s="31" t="str">
        <f t="shared" si="157"/>
        <v>E10000032_CIN episodes for children aged 0-4 at 31st March 2019 with physical abuse identified as a factor at CIN assessment (excluding looked after children)_Number</v>
      </c>
      <c r="B3969" s="31" t="s">
        <v>458</v>
      </c>
      <c r="C3969" s="31" t="s">
        <v>459</v>
      </c>
      <c r="D3969" s="31" t="s">
        <v>474</v>
      </c>
      <c r="E3969" s="31" t="s">
        <v>475</v>
      </c>
      <c r="F3969" s="31" t="s">
        <v>131</v>
      </c>
      <c r="G3969" s="31" t="s">
        <v>140</v>
      </c>
      <c r="H3969" s="31" t="s">
        <v>743</v>
      </c>
      <c r="I3969" s="31">
        <v>266</v>
      </c>
      <c r="J3969" s="31">
        <v>46821</v>
      </c>
      <c r="K3969" s="31">
        <v>5.6812114222250703</v>
      </c>
      <c r="L3969" s="31" t="s">
        <v>1600</v>
      </c>
      <c r="M3969" s="31">
        <f t="shared" si="158"/>
        <v>5.6812114222250703</v>
      </c>
      <c r="N3969" s="31">
        <f t="shared" si="156"/>
        <v>0</v>
      </c>
    </row>
    <row r="3970" spans="1:14" x14ac:dyDescent="0.45">
      <c r="A3970" s="31" t="str">
        <f t="shared" si="157"/>
        <v>NA_CIN episodes for children aged 0-4 at 31st March 2019 with emotional abuse identified as a factor at CIN assessment (excluding looked after children)_Number</v>
      </c>
      <c r="B3970" s="31" t="s">
        <v>13</v>
      </c>
      <c r="C3970" s="31" t="s">
        <v>737</v>
      </c>
      <c r="D3970" s="31" t="s">
        <v>474</v>
      </c>
      <c r="E3970" s="31" t="s">
        <v>475</v>
      </c>
      <c r="F3970" s="31" t="s">
        <v>131</v>
      </c>
      <c r="G3970" s="31" t="s">
        <v>138</v>
      </c>
      <c r="H3970" s="31" t="s">
        <v>743</v>
      </c>
      <c r="I3970" s="31">
        <v>26157</v>
      </c>
      <c r="J3970" s="31">
        <v>3346727</v>
      </c>
      <c r="K3970" s="31">
        <f>I3970/J3970*1000</f>
        <v>7.8156957528952926</v>
      </c>
      <c r="L3970" s="31" t="str">
        <f>CONCATENATE(ROUND(K3970,2)," per 1000 0-4 yr olds")</f>
        <v>7.82 per 1000 0-4 yr olds</v>
      </c>
      <c r="M3970" s="31">
        <f t="shared" si="158"/>
        <v>7.8156957528952926</v>
      </c>
      <c r="N3970" s="31">
        <f t="shared" si="156"/>
        <v>0</v>
      </c>
    </row>
    <row r="3971" spans="1:14" x14ac:dyDescent="0.45">
      <c r="A3971" s="31" t="str">
        <f t="shared" si="157"/>
        <v>E09000001_CIN episodes for children aged 0-4 at 31st March 2019 with emotional abuse identified as a factor at CIN assessment (excluding looked after children)_Number</v>
      </c>
      <c r="B3971" s="31" t="s">
        <v>582</v>
      </c>
      <c r="C3971" s="31" t="s">
        <v>583</v>
      </c>
      <c r="D3971" s="31" t="s">
        <v>474</v>
      </c>
      <c r="E3971" s="31" t="s">
        <v>475</v>
      </c>
      <c r="F3971" s="31" t="s">
        <v>131</v>
      </c>
      <c r="G3971" s="31" t="s">
        <v>138</v>
      </c>
      <c r="H3971" s="31" t="s">
        <v>743</v>
      </c>
      <c r="I3971" s="31">
        <v>0</v>
      </c>
      <c r="J3971" s="31">
        <v>435</v>
      </c>
      <c r="K3971" s="31">
        <v>0</v>
      </c>
      <c r="L3971" s="31" t="s">
        <v>1520</v>
      </c>
      <c r="M3971" s="31">
        <f t="shared" si="158"/>
        <v>0</v>
      </c>
      <c r="N3971" s="31">
        <f t="shared" ref="N3971:N4034" si="159">IF(OR(C3971="City of London",C3971="Isles of Scilly"),1,0)</f>
        <v>1</v>
      </c>
    </row>
    <row r="3972" spans="1:14" x14ac:dyDescent="0.45">
      <c r="A3972" s="31" t="str">
        <f t="shared" si="157"/>
        <v>E09000007_CIN episodes for children aged 0-4 at 31st March 2019 with emotional abuse identified as a factor at CIN assessment (excluding looked after children)_Number</v>
      </c>
      <c r="B3972" s="31" t="s">
        <v>277</v>
      </c>
      <c r="C3972" s="31" t="s">
        <v>278</v>
      </c>
      <c r="D3972" s="31" t="s">
        <v>474</v>
      </c>
      <c r="E3972" s="31" t="s">
        <v>475</v>
      </c>
      <c r="F3972" s="31" t="s">
        <v>131</v>
      </c>
      <c r="G3972" s="31" t="s">
        <v>138</v>
      </c>
      <c r="H3972" s="31" t="s">
        <v>743</v>
      </c>
      <c r="I3972" s="31">
        <v>53</v>
      </c>
      <c r="J3972" s="31">
        <v>14039</v>
      </c>
      <c r="K3972" s="31">
        <v>3.7751976636512601</v>
      </c>
      <c r="L3972" s="31" t="s">
        <v>1662</v>
      </c>
      <c r="M3972" s="31">
        <f t="shared" si="158"/>
        <v>3.7751976636512601</v>
      </c>
      <c r="N3972" s="31">
        <f t="shared" si="159"/>
        <v>0</v>
      </c>
    </row>
    <row r="3973" spans="1:14" x14ac:dyDescent="0.45">
      <c r="A3973" s="31" t="str">
        <f t="shared" si="157"/>
        <v>E09000011_CIN episodes for children aged 0-4 at 31st March 2019 with emotional abuse identified as a factor at CIN assessment (excluding looked after children)_Number</v>
      </c>
      <c r="B3973" s="31" t="s">
        <v>518</v>
      </c>
      <c r="C3973" s="31" t="s">
        <v>519</v>
      </c>
      <c r="D3973" s="31" t="s">
        <v>474</v>
      </c>
      <c r="E3973" s="31" t="s">
        <v>475</v>
      </c>
      <c r="F3973" s="31" t="s">
        <v>131</v>
      </c>
      <c r="G3973" s="31" t="s">
        <v>138</v>
      </c>
      <c r="H3973" s="31" t="s">
        <v>743</v>
      </c>
      <c r="I3973" s="31">
        <v>180</v>
      </c>
      <c r="J3973" s="31">
        <v>21953</v>
      </c>
      <c r="K3973" s="31">
        <v>8.1993349428324205</v>
      </c>
      <c r="L3973" s="31" t="s">
        <v>1568</v>
      </c>
      <c r="M3973" s="31">
        <f t="shared" si="158"/>
        <v>8.1993349428324205</v>
      </c>
      <c r="N3973" s="31">
        <f t="shared" si="159"/>
        <v>0</v>
      </c>
    </row>
    <row r="3974" spans="1:14" x14ac:dyDescent="0.45">
      <c r="A3974" s="31" t="str">
        <f t="shared" si="157"/>
        <v>E09000012_CIN episodes for children aged 0-4 at 31st March 2019 with emotional abuse identified as a factor at CIN assessment (excluding looked after children)_Number</v>
      </c>
      <c r="B3974" s="31" t="s">
        <v>498</v>
      </c>
      <c r="C3974" s="31" t="s">
        <v>499</v>
      </c>
      <c r="D3974" s="31" t="s">
        <v>474</v>
      </c>
      <c r="E3974" s="31" t="s">
        <v>475</v>
      </c>
      <c r="F3974" s="31" t="s">
        <v>131</v>
      </c>
      <c r="G3974" s="31" t="s">
        <v>138</v>
      </c>
      <c r="H3974" s="31" t="s">
        <v>743</v>
      </c>
      <c r="I3974" s="31">
        <v>80</v>
      </c>
      <c r="J3974" s="31">
        <v>20326</v>
      </c>
      <c r="K3974" s="31">
        <v>3.93584571484798</v>
      </c>
      <c r="L3974" s="31" t="s">
        <v>1634</v>
      </c>
      <c r="M3974" s="31">
        <f t="shared" si="158"/>
        <v>3.93584571484798</v>
      </c>
      <c r="N3974" s="31">
        <f t="shared" si="159"/>
        <v>0</v>
      </c>
    </row>
    <row r="3975" spans="1:14" x14ac:dyDescent="0.45">
      <c r="A3975" s="31" t="str">
        <f t="shared" si="157"/>
        <v>E09000013_CIN episodes for children aged 0-4 at 31st March 2019 with emotional abuse identified as a factor at CIN assessment (excluding looked after children)_Number</v>
      </c>
      <c r="B3975" s="31" t="s">
        <v>491</v>
      </c>
      <c r="C3975" s="31" t="s">
        <v>723</v>
      </c>
      <c r="D3975" s="31" t="s">
        <v>474</v>
      </c>
      <c r="E3975" s="31" t="s">
        <v>475</v>
      </c>
      <c r="F3975" s="31" t="s">
        <v>131</v>
      </c>
      <c r="G3975" s="31" t="s">
        <v>138</v>
      </c>
      <c r="H3975" s="31" t="s">
        <v>743</v>
      </c>
      <c r="I3975" s="31">
        <v>42</v>
      </c>
      <c r="J3975" s="31">
        <v>11404</v>
      </c>
      <c r="K3975" s="31">
        <v>3.6829182742897202</v>
      </c>
      <c r="L3975" s="31" t="s">
        <v>1576</v>
      </c>
      <c r="M3975" s="31">
        <f t="shared" si="158"/>
        <v>3.6829182742897202</v>
      </c>
      <c r="N3975" s="31">
        <f t="shared" si="159"/>
        <v>0</v>
      </c>
    </row>
    <row r="3976" spans="1:14" x14ac:dyDescent="0.45">
      <c r="A3976" s="31" t="str">
        <f t="shared" si="157"/>
        <v>E09000019_CIN episodes for children aged 0-4 at 31st March 2019 with emotional abuse identified as a factor at CIN assessment (excluding looked after children)_Number</v>
      </c>
      <c r="B3976" s="31" t="s">
        <v>500</v>
      </c>
      <c r="C3976" s="31" t="s">
        <v>501</v>
      </c>
      <c r="D3976" s="31" t="s">
        <v>474</v>
      </c>
      <c r="E3976" s="31" t="s">
        <v>475</v>
      </c>
      <c r="F3976" s="31" t="s">
        <v>131</v>
      </c>
      <c r="G3976" s="31" t="s">
        <v>138</v>
      </c>
      <c r="H3976" s="31" t="s">
        <v>743</v>
      </c>
      <c r="I3976" s="31">
        <v>96</v>
      </c>
      <c r="J3976" s="31">
        <v>13127</v>
      </c>
      <c r="K3976" s="31">
        <v>7.3131713262740901</v>
      </c>
      <c r="L3976" s="31" t="s">
        <v>1492</v>
      </c>
      <c r="M3976" s="31">
        <f t="shared" si="158"/>
        <v>7.3131713262740901</v>
      </c>
      <c r="N3976" s="31">
        <f t="shared" si="159"/>
        <v>0</v>
      </c>
    </row>
    <row r="3977" spans="1:14" x14ac:dyDescent="0.45">
      <c r="A3977" s="31" t="str">
        <f t="shared" si="157"/>
        <v>E09000020_CIN episodes for children aged 0-4 at 31st March 2019 with emotional abuse identified as a factor at CIN assessment (excluding looked after children)_Number</v>
      </c>
      <c r="B3977" s="31" t="s">
        <v>479</v>
      </c>
      <c r="C3977" s="31" t="s">
        <v>674</v>
      </c>
      <c r="D3977" s="31" t="s">
        <v>474</v>
      </c>
      <c r="E3977" s="31" t="s">
        <v>475</v>
      </c>
      <c r="F3977" s="31" t="s">
        <v>131</v>
      </c>
      <c r="G3977" s="31" t="s">
        <v>138</v>
      </c>
      <c r="H3977" s="31" t="s">
        <v>743</v>
      </c>
      <c r="I3977" s="31">
        <v>0</v>
      </c>
      <c r="J3977" s="31">
        <v>8223</v>
      </c>
      <c r="K3977" s="31">
        <v>0</v>
      </c>
      <c r="L3977" s="31" t="s">
        <v>1520</v>
      </c>
      <c r="M3977" s="31">
        <f t="shared" si="158"/>
        <v>0</v>
      </c>
      <c r="N3977" s="31">
        <f t="shared" si="159"/>
        <v>0</v>
      </c>
    </row>
    <row r="3978" spans="1:14" x14ac:dyDescent="0.45">
      <c r="A3978" s="31" t="str">
        <f t="shared" si="157"/>
        <v>E09000022_CIN episodes for children aged 0-4 at 31st March 2019 with emotional abuse identified as a factor at CIN assessment (excluding looked after children)_Number</v>
      </c>
      <c r="B3978" s="31" t="s">
        <v>335</v>
      </c>
      <c r="C3978" s="31" t="s">
        <v>336</v>
      </c>
      <c r="D3978" s="31" t="s">
        <v>474</v>
      </c>
      <c r="E3978" s="31" t="s">
        <v>475</v>
      </c>
      <c r="F3978" s="31" t="s">
        <v>131</v>
      </c>
      <c r="G3978" s="31" t="s">
        <v>138</v>
      </c>
      <c r="H3978" s="31" t="s">
        <v>743</v>
      </c>
      <c r="I3978" s="31">
        <v>131</v>
      </c>
      <c r="J3978" s="31">
        <v>19213</v>
      </c>
      <c r="K3978" s="31">
        <v>6.8183001093009903</v>
      </c>
      <c r="L3978" s="31" t="s">
        <v>1665</v>
      </c>
      <c r="M3978" s="31">
        <f t="shared" si="158"/>
        <v>6.8183001093009903</v>
      </c>
      <c r="N3978" s="31">
        <f t="shared" si="159"/>
        <v>0</v>
      </c>
    </row>
    <row r="3979" spans="1:14" x14ac:dyDescent="0.45">
      <c r="A3979" s="31" t="str">
        <f t="shared" ref="A3979:A4042" si="160">CONCATENATE(B3979,"_",G3979,"_",H3979)</f>
        <v>E09000023_CIN episodes for children aged 0-4 at 31st March 2019 with emotional abuse identified as a factor at CIN assessment (excluding looked after children)_Number</v>
      </c>
      <c r="B3979" s="31" t="s">
        <v>343</v>
      </c>
      <c r="C3979" s="31" t="s">
        <v>344</v>
      </c>
      <c r="D3979" s="31" t="s">
        <v>474</v>
      </c>
      <c r="E3979" s="31" t="s">
        <v>475</v>
      </c>
      <c r="F3979" s="31" t="s">
        <v>131</v>
      </c>
      <c r="G3979" s="31" t="s">
        <v>138</v>
      </c>
      <c r="H3979" s="31" t="s">
        <v>743</v>
      </c>
      <c r="I3979" s="31">
        <v>178</v>
      </c>
      <c r="J3979" s="31">
        <v>21814</v>
      </c>
      <c r="K3979" s="31">
        <v>8.1598973136517792</v>
      </c>
      <c r="L3979" s="31" t="s">
        <v>1568</v>
      </c>
      <c r="M3979" s="31">
        <f t="shared" si="158"/>
        <v>8.1598973136517792</v>
      </c>
      <c r="N3979" s="31">
        <f t="shared" si="159"/>
        <v>0</v>
      </c>
    </row>
    <row r="3980" spans="1:14" x14ac:dyDescent="0.45">
      <c r="A3980" s="31" t="str">
        <f t="shared" si="160"/>
        <v>E09000028_CIN episodes for children aged 0-4 at 31st March 2019 with emotional abuse identified as a factor at CIN assessment (excluding looked after children)_Number</v>
      </c>
      <c r="B3980" s="31" t="s">
        <v>414</v>
      </c>
      <c r="C3980" s="31" t="s">
        <v>415</v>
      </c>
      <c r="D3980" s="31" t="s">
        <v>474</v>
      </c>
      <c r="E3980" s="31" t="s">
        <v>475</v>
      </c>
      <c r="F3980" s="31" t="s">
        <v>131</v>
      </c>
      <c r="G3980" s="31" t="s">
        <v>138</v>
      </c>
      <c r="H3980" s="31" t="s">
        <v>743</v>
      </c>
      <c r="I3980" s="31">
        <v>196</v>
      </c>
      <c r="J3980" s="31">
        <v>20500</v>
      </c>
      <c r="K3980" s="31">
        <v>9.5609756097561007</v>
      </c>
      <c r="L3980" s="31" t="s">
        <v>1642</v>
      </c>
      <c r="M3980" s="31">
        <f t="shared" ref="M3980:M4043" si="161">K3980</f>
        <v>9.5609756097561007</v>
      </c>
      <c r="N3980" s="31">
        <f t="shared" si="159"/>
        <v>0</v>
      </c>
    </row>
    <row r="3981" spans="1:14" x14ac:dyDescent="0.45">
      <c r="A3981" s="31" t="str">
        <f t="shared" si="160"/>
        <v>E09000030_CIN episodes for children aged 0-4 at 31st March 2019 with emotional abuse identified as a factor at CIN assessment (excluding looked after children)_Number</v>
      </c>
      <c r="B3981" s="31" t="s">
        <v>440</v>
      </c>
      <c r="C3981" s="31" t="s">
        <v>441</v>
      </c>
      <c r="D3981" s="31" t="s">
        <v>474</v>
      </c>
      <c r="E3981" s="31" t="s">
        <v>475</v>
      </c>
      <c r="F3981" s="31" t="s">
        <v>131</v>
      </c>
      <c r="G3981" s="31" t="s">
        <v>138</v>
      </c>
      <c r="H3981" s="31" t="s">
        <v>743</v>
      </c>
      <c r="I3981" s="31">
        <v>172</v>
      </c>
      <c r="J3981" s="31">
        <v>22208</v>
      </c>
      <c r="K3981" s="31">
        <v>7.74495677233429</v>
      </c>
      <c r="L3981" s="31" t="s">
        <v>1575</v>
      </c>
      <c r="M3981" s="31">
        <f t="shared" si="161"/>
        <v>7.74495677233429</v>
      </c>
      <c r="N3981" s="31">
        <f t="shared" si="159"/>
        <v>0</v>
      </c>
    </row>
    <row r="3982" spans="1:14" x14ac:dyDescent="0.45">
      <c r="A3982" s="31" t="str">
        <f t="shared" si="160"/>
        <v>E09000032_CIN episodes for children aged 0-4 at 31st March 2019 with emotional abuse identified as a factor at CIN assessment (excluding looked after children)_Number</v>
      </c>
      <c r="B3982" s="31" t="s">
        <v>450</v>
      </c>
      <c r="C3982" s="31" t="s">
        <v>451</v>
      </c>
      <c r="D3982" s="31" t="s">
        <v>474</v>
      </c>
      <c r="E3982" s="31" t="s">
        <v>475</v>
      </c>
      <c r="F3982" s="31" t="s">
        <v>131</v>
      </c>
      <c r="G3982" s="31" t="s">
        <v>138</v>
      </c>
      <c r="H3982" s="31" t="s">
        <v>743</v>
      </c>
      <c r="I3982" s="31">
        <v>48</v>
      </c>
      <c r="J3982" s="31">
        <v>21875</v>
      </c>
      <c r="K3982" s="31">
        <v>2.19428571428571</v>
      </c>
      <c r="L3982" s="31" t="s">
        <v>1678</v>
      </c>
      <c r="M3982" s="31">
        <f t="shared" si="161"/>
        <v>2.19428571428571</v>
      </c>
      <c r="N3982" s="31">
        <f t="shared" si="159"/>
        <v>0</v>
      </c>
    </row>
    <row r="3983" spans="1:14" x14ac:dyDescent="0.45">
      <c r="A3983" s="31" t="str">
        <f t="shared" si="160"/>
        <v>E09000033_CIN episodes for children aged 0-4 at 31st March 2019 with emotional abuse identified as a factor at CIN assessment (excluding looked after children)_Number</v>
      </c>
      <c r="B3983" s="31" t="s">
        <v>506</v>
      </c>
      <c r="C3983" s="31" t="s">
        <v>507</v>
      </c>
      <c r="D3983" s="31" t="s">
        <v>474</v>
      </c>
      <c r="E3983" s="31" t="s">
        <v>475</v>
      </c>
      <c r="F3983" s="31" t="s">
        <v>131</v>
      </c>
      <c r="G3983" s="31" t="s">
        <v>138</v>
      </c>
      <c r="H3983" s="31" t="s">
        <v>743</v>
      </c>
      <c r="I3983" s="31">
        <v>34</v>
      </c>
      <c r="J3983" s="31">
        <v>13692</v>
      </c>
      <c r="K3983" s="31">
        <v>2.4832018697049398</v>
      </c>
      <c r="L3983" s="31" t="s">
        <v>1670</v>
      </c>
      <c r="M3983" s="31">
        <f t="shared" si="161"/>
        <v>2.4832018697049398</v>
      </c>
      <c r="N3983" s="31">
        <f t="shared" si="159"/>
        <v>0</v>
      </c>
    </row>
    <row r="3984" spans="1:14" x14ac:dyDescent="0.45">
      <c r="A3984" s="31" t="str">
        <f t="shared" si="160"/>
        <v>E09000002_CIN episodes for children aged 0-4 at 31st March 2019 with emotional abuse identified as a factor at CIN assessment (excluding looked after children)_Number</v>
      </c>
      <c r="B3984" s="31" t="s">
        <v>227</v>
      </c>
      <c r="C3984" s="31" t="s">
        <v>228</v>
      </c>
      <c r="D3984" s="31" t="s">
        <v>474</v>
      </c>
      <c r="E3984" s="31" t="s">
        <v>475</v>
      </c>
      <c r="F3984" s="31" t="s">
        <v>131</v>
      </c>
      <c r="G3984" s="31" t="s">
        <v>138</v>
      </c>
      <c r="H3984" s="31" t="s">
        <v>743</v>
      </c>
      <c r="I3984" s="31">
        <v>100</v>
      </c>
      <c r="J3984" s="31">
        <v>19519</v>
      </c>
      <c r="K3984" s="31">
        <v>5.1232132793688203</v>
      </c>
      <c r="L3984" s="31" t="s">
        <v>1573</v>
      </c>
      <c r="M3984" s="31">
        <f t="shared" si="161"/>
        <v>5.1232132793688203</v>
      </c>
      <c r="N3984" s="31">
        <f t="shared" si="159"/>
        <v>0</v>
      </c>
    </row>
    <row r="3985" spans="1:14" x14ac:dyDescent="0.45">
      <c r="A3985" s="31" t="str">
        <f t="shared" si="160"/>
        <v>E09000003_CIN episodes for children aged 0-4 at 31st March 2019 with emotional abuse identified as a factor at CIN assessment (excluding looked after children)_Number</v>
      </c>
      <c r="B3985" s="31" t="s">
        <v>233</v>
      </c>
      <c r="C3985" s="31" t="s">
        <v>234</v>
      </c>
      <c r="D3985" s="31" t="s">
        <v>474</v>
      </c>
      <c r="E3985" s="31" t="s">
        <v>475</v>
      </c>
      <c r="F3985" s="31" t="s">
        <v>131</v>
      </c>
      <c r="G3985" s="31" t="s">
        <v>138</v>
      </c>
      <c r="H3985" s="31" t="s">
        <v>743</v>
      </c>
      <c r="I3985" s="31">
        <v>114</v>
      </c>
      <c r="J3985" s="31">
        <v>26512</v>
      </c>
      <c r="K3985" s="31">
        <v>4.2999396499698301</v>
      </c>
      <c r="L3985" s="31" t="s">
        <v>1627</v>
      </c>
      <c r="M3985" s="31">
        <f t="shared" si="161"/>
        <v>4.2999396499698301</v>
      </c>
      <c r="N3985" s="31">
        <f t="shared" si="159"/>
        <v>0</v>
      </c>
    </row>
    <row r="3986" spans="1:14" x14ac:dyDescent="0.45">
      <c r="A3986" s="31" t="str">
        <f t="shared" si="160"/>
        <v>E09000004_CIN episodes for children aged 0-4 at 31st March 2019 with emotional abuse identified as a factor at CIN assessment (excluding looked after children)_Number</v>
      </c>
      <c r="B3986" s="31" t="s">
        <v>242</v>
      </c>
      <c r="C3986" s="31" t="s">
        <v>243</v>
      </c>
      <c r="D3986" s="31" t="s">
        <v>474</v>
      </c>
      <c r="E3986" s="31" t="s">
        <v>475</v>
      </c>
      <c r="F3986" s="31" t="s">
        <v>131</v>
      </c>
      <c r="G3986" s="31" t="s">
        <v>138</v>
      </c>
      <c r="H3986" s="31" t="s">
        <v>743</v>
      </c>
      <c r="I3986" s="31">
        <v>65</v>
      </c>
      <c r="J3986" s="31">
        <v>15989</v>
      </c>
      <c r="K3986" s="31">
        <v>4.0652948902370403</v>
      </c>
      <c r="L3986" s="31" t="s">
        <v>1657</v>
      </c>
      <c r="M3986" s="31">
        <f t="shared" si="161"/>
        <v>4.0652948902370403</v>
      </c>
      <c r="N3986" s="31">
        <f t="shared" si="159"/>
        <v>0</v>
      </c>
    </row>
    <row r="3987" spans="1:14" x14ac:dyDescent="0.45">
      <c r="A3987" s="31" t="str">
        <f t="shared" si="160"/>
        <v>E09000005_CIN episodes for children aged 0-4 at 31st March 2019 with emotional abuse identified as a factor at CIN assessment (excluding looked after children)_Number</v>
      </c>
      <c r="B3987" s="31" t="s">
        <v>261</v>
      </c>
      <c r="C3987" s="31" t="s">
        <v>262</v>
      </c>
      <c r="D3987" s="31" t="s">
        <v>474</v>
      </c>
      <c r="E3987" s="31" t="s">
        <v>475</v>
      </c>
      <c r="F3987" s="31" t="s">
        <v>131</v>
      </c>
      <c r="G3987" s="31" t="s">
        <v>138</v>
      </c>
      <c r="H3987" s="31" t="s">
        <v>743</v>
      </c>
      <c r="I3987" s="31">
        <v>138</v>
      </c>
      <c r="J3987" s="31">
        <v>24582</v>
      </c>
      <c r="K3987" s="31">
        <v>5.6138638027825198</v>
      </c>
      <c r="L3987" s="31" t="s">
        <v>1629</v>
      </c>
      <c r="M3987" s="31">
        <f t="shared" si="161"/>
        <v>5.6138638027825198</v>
      </c>
      <c r="N3987" s="31">
        <f t="shared" si="159"/>
        <v>0</v>
      </c>
    </row>
    <row r="3988" spans="1:14" x14ac:dyDescent="0.45">
      <c r="A3988" s="31" t="str">
        <f t="shared" si="160"/>
        <v>E09000006_CIN episodes for children aged 0-4 at 31st March 2019 with emotional abuse identified as a factor at CIN assessment (excluding looked after children)_Number</v>
      </c>
      <c r="B3988" s="31" t="s">
        <v>267</v>
      </c>
      <c r="C3988" s="31" t="s">
        <v>268</v>
      </c>
      <c r="D3988" s="31" t="s">
        <v>474</v>
      </c>
      <c r="E3988" s="31" t="s">
        <v>475</v>
      </c>
      <c r="F3988" s="31" t="s">
        <v>131</v>
      </c>
      <c r="G3988" s="31" t="s">
        <v>138</v>
      </c>
      <c r="H3988" s="31" t="s">
        <v>743</v>
      </c>
      <c r="I3988" s="31">
        <v>243</v>
      </c>
      <c r="J3988" s="31">
        <v>21559</v>
      </c>
      <c r="K3988" s="31">
        <v>11.2713947771232</v>
      </c>
      <c r="L3988" s="31" t="s">
        <v>1468</v>
      </c>
      <c r="M3988" s="31">
        <f t="shared" si="161"/>
        <v>11.2713947771232</v>
      </c>
      <c r="N3988" s="31">
        <f t="shared" si="159"/>
        <v>0</v>
      </c>
    </row>
    <row r="3989" spans="1:14" x14ac:dyDescent="0.45">
      <c r="A3989" s="31" t="str">
        <f t="shared" si="160"/>
        <v>E09000008_CIN episodes for children aged 0-4 at 31st March 2019 with emotional abuse identified as a factor at CIN assessment (excluding looked after children)_Number</v>
      </c>
      <c r="B3989" s="31" t="s">
        <v>486</v>
      </c>
      <c r="C3989" s="31" t="s">
        <v>487</v>
      </c>
      <c r="D3989" s="31" t="s">
        <v>474</v>
      </c>
      <c r="E3989" s="31" t="s">
        <v>475</v>
      </c>
      <c r="F3989" s="31" t="s">
        <v>131</v>
      </c>
      <c r="G3989" s="31" t="s">
        <v>138</v>
      </c>
      <c r="H3989" s="31" t="s">
        <v>743</v>
      </c>
      <c r="I3989" s="31">
        <v>248</v>
      </c>
      <c r="J3989" s="31">
        <v>27974</v>
      </c>
      <c r="K3989" s="31">
        <v>8.8653749910631294</v>
      </c>
      <c r="L3989" s="31" t="s">
        <v>1633</v>
      </c>
      <c r="M3989" s="31">
        <f t="shared" si="161"/>
        <v>8.8653749910631294</v>
      </c>
      <c r="N3989" s="31">
        <f t="shared" si="159"/>
        <v>0</v>
      </c>
    </row>
    <row r="3990" spans="1:14" x14ac:dyDescent="0.45">
      <c r="A3990" s="31" t="str">
        <f t="shared" si="160"/>
        <v>E09000009_CIN episodes for children aged 0-4 at 31st March 2019 with emotional abuse identified as a factor at CIN assessment (excluding looked after children)_Number</v>
      </c>
      <c r="B3990" s="31" t="s">
        <v>509</v>
      </c>
      <c r="C3990" s="31" t="s">
        <v>510</v>
      </c>
      <c r="D3990" s="31" t="s">
        <v>474</v>
      </c>
      <c r="E3990" s="31" t="s">
        <v>475</v>
      </c>
      <c r="F3990" s="31" t="s">
        <v>131</v>
      </c>
      <c r="G3990" s="31" t="s">
        <v>138</v>
      </c>
      <c r="H3990" s="31" t="s">
        <v>743</v>
      </c>
      <c r="I3990" s="31">
        <v>40</v>
      </c>
      <c r="J3990" s="31">
        <v>24600</v>
      </c>
      <c r="K3990" s="31">
        <v>1.6260162601626</v>
      </c>
      <c r="L3990" s="31" t="s">
        <v>1674</v>
      </c>
      <c r="M3990" s="31">
        <f t="shared" si="161"/>
        <v>1.6260162601626</v>
      </c>
      <c r="N3990" s="31">
        <f t="shared" si="159"/>
        <v>0</v>
      </c>
    </row>
    <row r="3991" spans="1:14" x14ac:dyDescent="0.45">
      <c r="A3991" s="31" t="str">
        <f t="shared" si="160"/>
        <v>E09000010_CIN episodes for children aged 0-4 at 31st March 2019 with emotional abuse identified as a factor at CIN assessment (excluding looked after children)_Number</v>
      </c>
      <c r="B3991" s="31" t="s">
        <v>301</v>
      </c>
      <c r="C3991" s="31" t="s">
        <v>302</v>
      </c>
      <c r="D3991" s="31" t="s">
        <v>474</v>
      </c>
      <c r="E3991" s="31" t="s">
        <v>475</v>
      </c>
      <c r="F3991" s="31" t="s">
        <v>131</v>
      </c>
      <c r="G3991" s="31" t="s">
        <v>138</v>
      </c>
      <c r="H3991" s="31" t="s">
        <v>743</v>
      </c>
      <c r="I3991" s="31">
        <v>176</v>
      </c>
      <c r="J3991" s="31">
        <v>24321</v>
      </c>
      <c r="K3991" s="31">
        <v>7.2365445499773902</v>
      </c>
      <c r="L3991" s="31" t="s">
        <v>1621</v>
      </c>
      <c r="M3991" s="31">
        <f t="shared" si="161"/>
        <v>7.2365445499773902</v>
      </c>
      <c r="N3991" s="31">
        <f t="shared" si="159"/>
        <v>0</v>
      </c>
    </row>
    <row r="3992" spans="1:14" x14ac:dyDescent="0.45">
      <c r="A3992" s="31" t="str">
        <f t="shared" si="160"/>
        <v>E09000014_CIN episodes for children aged 0-4 at 31st March 2019 with emotional abuse identified as a factor at CIN assessment (excluding looked after children)_Number</v>
      </c>
      <c r="B3992" s="31" t="s">
        <v>311</v>
      </c>
      <c r="C3992" s="31" t="s">
        <v>312</v>
      </c>
      <c r="D3992" s="31" t="s">
        <v>474</v>
      </c>
      <c r="E3992" s="31" t="s">
        <v>475</v>
      </c>
      <c r="F3992" s="31" t="s">
        <v>131</v>
      </c>
      <c r="G3992" s="31" t="s">
        <v>138</v>
      </c>
      <c r="H3992" s="31" t="s">
        <v>743</v>
      </c>
      <c r="I3992" s="31">
        <v>79</v>
      </c>
      <c r="J3992" s="31">
        <v>18586</v>
      </c>
      <c r="K3992" s="31">
        <v>4.25051113741526</v>
      </c>
      <c r="L3992" s="31" t="s">
        <v>1627</v>
      </c>
      <c r="M3992" s="31">
        <f t="shared" si="161"/>
        <v>4.25051113741526</v>
      </c>
      <c r="N3992" s="31">
        <f t="shared" si="159"/>
        <v>0</v>
      </c>
    </row>
    <row r="3993" spans="1:14" x14ac:dyDescent="0.45">
      <c r="A3993" s="31" t="str">
        <f t="shared" si="160"/>
        <v>E09000015_CIN episodes for children aged 0-4 at 31st March 2019 with emotional abuse identified as a factor at CIN assessment (excluding looked after children)_Number</v>
      </c>
      <c r="B3993" s="31" t="s">
        <v>496</v>
      </c>
      <c r="C3993" s="31" t="s">
        <v>497</v>
      </c>
      <c r="D3993" s="31" t="s">
        <v>474</v>
      </c>
      <c r="E3993" s="31" t="s">
        <v>475</v>
      </c>
      <c r="F3993" s="31" t="s">
        <v>131</v>
      </c>
      <c r="G3993" s="31" t="s">
        <v>138</v>
      </c>
      <c r="H3993" s="31" t="s">
        <v>743</v>
      </c>
      <c r="I3993" s="31">
        <v>62</v>
      </c>
      <c r="J3993" s="31">
        <v>17745</v>
      </c>
      <c r="K3993" s="31">
        <v>3.4939419554804201</v>
      </c>
      <c r="L3993" s="31" t="s">
        <v>1623</v>
      </c>
      <c r="M3993" s="31">
        <f t="shared" si="161"/>
        <v>3.4939419554804201</v>
      </c>
      <c r="N3993" s="31">
        <f t="shared" si="159"/>
        <v>0</v>
      </c>
    </row>
    <row r="3994" spans="1:14" x14ac:dyDescent="0.45">
      <c r="A3994" s="31" t="str">
        <f t="shared" si="160"/>
        <v>E09000016_CIN episodes for children aged 0-4 at 31st March 2019 with emotional abuse identified as a factor at CIN assessment (excluding looked after children)_Number</v>
      </c>
      <c r="B3994" s="31" t="s">
        <v>315</v>
      </c>
      <c r="C3994" s="31" t="s">
        <v>316</v>
      </c>
      <c r="D3994" s="31" t="s">
        <v>474</v>
      </c>
      <c r="E3994" s="31" t="s">
        <v>475</v>
      </c>
      <c r="F3994" s="31" t="s">
        <v>131</v>
      </c>
      <c r="G3994" s="31" t="s">
        <v>138</v>
      </c>
      <c r="H3994" s="31" t="s">
        <v>743</v>
      </c>
      <c r="I3994" s="31">
        <v>32</v>
      </c>
      <c r="J3994" s="31">
        <v>17370</v>
      </c>
      <c r="K3994" s="31">
        <v>1.84225676453656</v>
      </c>
      <c r="L3994" s="31" t="s">
        <v>1681</v>
      </c>
      <c r="M3994" s="31">
        <f t="shared" si="161"/>
        <v>1.84225676453656</v>
      </c>
      <c r="N3994" s="31">
        <f t="shared" si="159"/>
        <v>0</v>
      </c>
    </row>
    <row r="3995" spans="1:14" x14ac:dyDescent="0.45">
      <c r="A3995" s="31" t="str">
        <f t="shared" si="160"/>
        <v>E09000017_CIN episodes for children aged 0-4 at 31st March 2019 with emotional abuse identified as a factor at CIN assessment (excluding looked after children)_Number</v>
      </c>
      <c r="B3995" s="31" t="s">
        <v>321</v>
      </c>
      <c r="C3995" s="31" t="s">
        <v>322</v>
      </c>
      <c r="D3995" s="31" t="s">
        <v>474</v>
      </c>
      <c r="E3995" s="31" t="s">
        <v>475</v>
      </c>
      <c r="F3995" s="31" t="s">
        <v>131</v>
      </c>
      <c r="G3995" s="31" t="s">
        <v>138</v>
      </c>
      <c r="H3995" s="31" t="s">
        <v>743</v>
      </c>
      <c r="I3995" s="31">
        <v>151</v>
      </c>
      <c r="J3995" s="31">
        <v>22489</v>
      </c>
      <c r="K3995" s="31">
        <v>6.7143937035884198</v>
      </c>
      <c r="L3995" s="31" t="s">
        <v>1508</v>
      </c>
      <c r="M3995" s="31">
        <f t="shared" si="161"/>
        <v>6.7143937035884198</v>
      </c>
      <c r="N3995" s="31">
        <f t="shared" si="159"/>
        <v>0</v>
      </c>
    </row>
    <row r="3996" spans="1:14" x14ac:dyDescent="0.45">
      <c r="A3996" s="31" t="str">
        <f t="shared" si="160"/>
        <v>E09000018_CIN episodes for children aged 0-4 at 31st March 2019 with emotional abuse identified as a factor at CIN assessment (excluding looked after children)_Number</v>
      </c>
      <c r="B3996" s="31" t="s">
        <v>323</v>
      </c>
      <c r="C3996" s="31" t="s">
        <v>324</v>
      </c>
      <c r="D3996" s="31" t="s">
        <v>474</v>
      </c>
      <c r="E3996" s="31" t="s">
        <v>475</v>
      </c>
      <c r="F3996" s="31" t="s">
        <v>131</v>
      </c>
      <c r="G3996" s="31" t="s">
        <v>138</v>
      </c>
      <c r="H3996" s="31" t="s">
        <v>743</v>
      </c>
      <c r="I3996" s="31">
        <v>51</v>
      </c>
      <c r="J3996" s="31">
        <v>20363</v>
      </c>
      <c r="K3996" s="31">
        <v>2.5045425526690601</v>
      </c>
      <c r="L3996" s="31" t="s">
        <v>1670</v>
      </c>
      <c r="M3996" s="31">
        <f t="shared" si="161"/>
        <v>2.5045425526690601</v>
      </c>
      <c r="N3996" s="31">
        <f t="shared" si="159"/>
        <v>0</v>
      </c>
    </row>
    <row r="3997" spans="1:14" x14ac:dyDescent="0.45">
      <c r="A3997" s="31" t="str">
        <f t="shared" si="160"/>
        <v>E09000021_CIN episodes for children aged 0-4 at 31st March 2019 with emotional abuse identified as a factor at CIN assessment (excluding looked after children)_Number</v>
      </c>
      <c r="B3997" s="31" t="s">
        <v>520</v>
      </c>
      <c r="C3997" s="31" t="s">
        <v>521</v>
      </c>
      <c r="D3997" s="31" t="s">
        <v>474</v>
      </c>
      <c r="E3997" s="31" t="s">
        <v>475</v>
      </c>
      <c r="F3997" s="31" t="s">
        <v>131</v>
      </c>
      <c r="G3997" s="31" t="s">
        <v>138</v>
      </c>
      <c r="H3997" s="31" t="s">
        <v>743</v>
      </c>
      <c r="I3997" s="31">
        <v>81</v>
      </c>
      <c r="J3997" s="31">
        <v>11291</v>
      </c>
      <c r="K3997" s="31">
        <v>7.1738552829687396</v>
      </c>
      <c r="L3997" s="31" t="s">
        <v>1621</v>
      </c>
      <c r="M3997" s="31">
        <f t="shared" si="161"/>
        <v>7.1738552829687396</v>
      </c>
      <c r="N3997" s="31">
        <f t="shared" si="159"/>
        <v>0</v>
      </c>
    </row>
    <row r="3998" spans="1:14" x14ac:dyDescent="0.45">
      <c r="A3998" s="31" t="str">
        <f t="shared" si="160"/>
        <v>E09000024_CIN episodes for children aged 0-4 at 31st March 2019 with emotional abuse identified as a factor at CIN assessment (excluding looked after children)_Number</v>
      </c>
      <c r="B3998" s="31" t="s">
        <v>353</v>
      </c>
      <c r="C3998" s="31" t="s">
        <v>354</v>
      </c>
      <c r="D3998" s="31" t="s">
        <v>474</v>
      </c>
      <c r="E3998" s="31" t="s">
        <v>475</v>
      </c>
      <c r="F3998" s="31" t="s">
        <v>131</v>
      </c>
      <c r="G3998" s="31" t="s">
        <v>138</v>
      </c>
      <c r="H3998" s="31" t="s">
        <v>743</v>
      </c>
      <c r="I3998" s="31">
        <v>95</v>
      </c>
      <c r="J3998" s="31">
        <v>14994</v>
      </c>
      <c r="K3998" s="31">
        <v>6.3358676804054896</v>
      </c>
      <c r="L3998" s="31" t="s">
        <v>1529</v>
      </c>
      <c r="M3998" s="31">
        <f t="shared" si="161"/>
        <v>6.3358676804054896</v>
      </c>
      <c r="N3998" s="31">
        <f t="shared" si="159"/>
        <v>0</v>
      </c>
    </row>
    <row r="3999" spans="1:14" x14ac:dyDescent="0.45">
      <c r="A3999" s="31" t="str">
        <f t="shared" si="160"/>
        <v>E09000025_CIN episodes for children aged 0-4 at 31st March 2019 with emotional abuse identified as a factor at CIN assessment (excluding looked after children)_Number</v>
      </c>
      <c r="B3999" s="31" t="s">
        <v>359</v>
      </c>
      <c r="C3999" s="31" t="s">
        <v>360</v>
      </c>
      <c r="D3999" s="31" t="s">
        <v>474</v>
      </c>
      <c r="E3999" s="31" t="s">
        <v>475</v>
      </c>
      <c r="F3999" s="31" t="s">
        <v>131</v>
      </c>
      <c r="G3999" s="31" t="s">
        <v>138</v>
      </c>
      <c r="H3999" s="31" t="s">
        <v>743</v>
      </c>
      <c r="I3999" s="31">
        <v>138</v>
      </c>
      <c r="J3999" s="31">
        <v>28254</v>
      </c>
      <c r="K3999" s="31">
        <v>4.8842641749840698</v>
      </c>
      <c r="L3999" s="31" t="s">
        <v>1668</v>
      </c>
      <c r="M3999" s="31">
        <f t="shared" si="161"/>
        <v>4.8842641749840698</v>
      </c>
      <c r="N3999" s="31">
        <f t="shared" si="159"/>
        <v>0</v>
      </c>
    </row>
    <row r="4000" spans="1:14" x14ac:dyDescent="0.45">
      <c r="A4000" s="31" t="str">
        <f t="shared" si="160"/>
        <v>E09000026_CIN episodes for children aged 0-4 at 31st March 2019 with emotional abuse identified as a factor at CIN assessment (excluding looked after children)_Number</v>
      </c>
      <c r="B4000" s="31" t="s">
        <v>385</v>
      </c>
      <c r="C4000" s="31" t="s">
        <v>386</v>
      </c>
      <c r="D4000" s="31" t="s">
        <v>474</v>
      </c>
      <c r="E4000" s="31" t="s">
        <v>475</v>
      </c>
      <c r="F4000" s="31" t="s">
        <v>131</v>
      </c>
      <c r="G4000" s="31" t="s">
        <v>138</v>
      </c>
      <c r="H4000" s="31" t="s">
        <v>743</v>
      </c>
      <c r="I4000" s="31">
        <v>94</v>
      </c>
      <c r="J4000" s="31">
        <v>22744</v>
      </c>
      <c r="K4000" s="31">
        <v>4.1329581428068902</v>
      </c>
      <c r="L4000" s="31" t="s">
        <v>1657</v>
      </c>
      <c r="M4000" s="31">
        <f t="shared" si="161"/>
        <v>4.1329581428068902</v>
      </c>
      <c r="N4000" s="31">
        <f t="shared" si="159"/>
        <v>0</v>
      </c>
    </row>
    <row r="4001" spans="1:14" x14ac:dyDescent="0.45">
      <c r="A4001" s="31" t="str">
        <f t="shared" si="160"/>
        <v>E09000027_CIN episodes for children aged 0-4 at 31st March 2019 with emotional abuse identified as a factor at CIN assessment (excluding looked after children)_Number</v>
      </c>
      <c r="B4001" s="31" t="s">
        <v>389</v>
      </c>
      <c r="C4001" s="31" t="s">
        <v>390</v>
      </c>
      <c r="D4001" s="31" t="s">
        <v>474</v>
      </c>
      <c r="E4001" s="31" t="s">
        <v>475</v>
      </c>
      <c r="F4001" s="31" t="s">
        <v>131</v>
      </c>
      <c r="G4001" s="31" t="s">
        <v>138</v>
      </c>
      <c r="H4001" s="31" t="s">
        <v>743</v>
      </c>
      <c r="I4001" s="31">
        <v>65</v>
      </c>
      <c r="J4001" s="31">
        <v>12624</v>
      </c>
      <c r="K4001" s="31">
        <v>5.1489226869455003</v>
      </c>
      <c r="L4001" s="31" t="s">
        <v>1573</v>
      </c>
      <c r="M4001" s="31">
        <f t="shared" si="161"/>
        <v>5.1489226869455003</v>
      </c>
      <c r="N4001" s="31">
        <f t="shared" si="159"/>
        <v>0</v>
      </c>
    </row>
    <row r="4002" spans="1:14" x14ac:dyDescent="0.45">
      <c r="A4002" s="31" t="str">
        <f t="shared" si="160"/>
        <v>E09000029_CIN episodes for children aged 0-4 at 31st March 2019 with emotional abuse identified as a factor at CIN assessment (excluding looked after children)_Number</v>
      </c>
      <c r="B4002" s="31" t="s">
        <v>432</v>
      </c>
      <c r="C4002" s="31" t="s">
        <v>433</v>
      </c>
      <c r="D4002" s="31" t="s">
        <v>474</v>
      </c>
      <c r="E4002" s="31" t="s">
        <v>475</v>
      </c>
      <c r="F4002" s="31" t="s">
        <v>131</v>
      </c>
      <c r="G4002" s="31" t="s">
        <v>138</v>
      </c>
      <c r="H4002" s="31" t="s">
        <v>743</v>
      </c>
      <c r="I4002" s="31">
        <v>135</v>
      </c>
      <c r="J4002" s="31">
        <v>13754</v>
      </c>
      <c r="K4002" s="31">
        <v>9.8153264504871292</v>
      </c>
      <c r="L4002" s="31" t="s">
        <v>1604</v>
      </c>
      <c r="M4002" s="31">
        <f t="shared" si="161"/>
        <v>9.8153264504871292</v>
      </c>
      <c r="N4002" s="31">
        <f t="shared" si="159"/>
        <v>0</v>
      </c>
    </row>
    <row r="4003" spans="1:14" x14ac:dyDescent="0.45">
      <c r="A4003" s="31" t="str">
        <f t="shared" si="160"/>
        <v>E09000031_CIN episodes for children aged 0-4 at 31st March 2019 with emotional abuse identified as a factor at CIN assessment (excluding looked after children)_Number</v>
      </c>
      <c r="B4003" s="31" t="s">
        <v>448</v>
      </c>
      <c r="C4003" s="31" t="s">
        <v>449</v>
      </c>
      <c r="D4003" s="31" t="s">
        <v>474</v>
      </c>
      <c r="E4003" s="31" t="s">
        <v>475</v>
      </c>
      <c r="F4003" s="31" t="s">
        <v>131</v>
      </c>
      <c r="G4003" s="31" t="s">
        <v>138</v>
      </c>
      <c r="H4003" s="31" t="s">
        <v>743</v>
      </c>
      <c r="I4003" s="31">
        <v>68</v>
      </c>
      <c r="J4003" s="31">
        <v>21802</v>
      </c>
      <c r="K4003" s="31">
        <v>3.11897991009999</v>
      </c>
      <c r="L4003" s="31" t="s">
        <v>1671</v>
      </c>
      <c r="M4003" s="31">
        <f t="shared" si="161"/>
        <v>3.11897991009999</v>
      </c>
      <c r="N4003" s="31">
        <f t="shared" si="159"/>
        <v>0</v>
      </c>
    </row>
    <row r="4004" spans="1:14" x14ac:dyDescent="0.45">
      <c r="A4004" s="31" t="str">
        <f t="shared" si="160"/>
        <v>E08000025_CIN episodes for children aged 0-4 at 31st March 2019 with emotional abuse identified as a factor at CIN assessment (excluding looked after children)_Number</v>
      </c>
      <c r="B4004" s="31" t="s">
        <v>245</v>
      </c>
      <c r="C4004" s="31" t="s">
        <v>246</v>
      </c>
      <c r="D4004" s="31" t="s">
        <v>474</v>
      </c>
      <c r="E4004" s="31" t="s">
        <v>475</v>
      </c>
      <c r="F4004" s="31" t="s">
        <v>131</v>
      </c>
      <c r="G4004" s="31" t="s">
        <v>138</v>
      </c>
      <c r="H4004" s="31" t="s">
        <v>743</v>
      </c>
      <c r="I4004" s="31">
        <v>876</v>
      </c>
      <c r="J4004" s="31">
        <v>83536</v>
      </c>
      <c r="K4004" s="31">
        <v>10.4864968396859</v>
      </c>
      <c r="L4004" s="31" t="s">
        <v>1478</v>
      </c>
      <c r="M4004" s="31">
        <f t="shared" si="161"/>
        <v>10.4864968396859</v>
      </c>
      <c r="N4004" s="31">
        <f t="shared" si="159"/>
        <v>0</v>
      </c>
    </row>
    <row r="4005" spans="1:14" x14ac:dyDescent="0.45">
      <c r="A4005" s="31" t="str">
        <f t="shared" si="160"/>
        <v>E08000026_CIN episodes for children aged 0-4 at 31st March 2019 with emotional abuse identified as a factor at CIN assessment (excluding looked after children)_Number</v>
      </c>
      <c r="B4005" s="31" t="s">
        <v>283</v>
      </c>
      <c r="C4005" s="31" t="s">
        <v>284</v>
      </c>
      <c r="D4005" s="31" t="s">
        <v>474</v>
      </c>
      <c r="E4005" s="31" t="s">
        <v>475</v>
      </c>
      <c r="F4005" s="31" t="s">
        <v>131</v>
      </c>
      <c r="G4005" s="31" t="s">
        <v>138</v>
      </c>
      <c r="H4005" s="31" t="s">
        <v>743</v>
      </c>
      <c r="I4005" s="31">
        <v>380</v>
      </c>
      <c r="J4005" s="31">
        <v>23068</v>
      </c>
      <c r="K4005" s="31">
        <v>16.473036240679701</v>
      </c>
      <c r="L4005" s="31" t="s">
        <v>1481</v>
      </c>
      <c r="M4005" s="31">
        <f t="shared" si="161"/>
        <v>16.473036240679701</v>
      </c>
      <c r="N4005" s="31">
        <f t="shared" si="159"/>
        <v>0</v>
      </c>
    </row>
    <row r="4006" spans="1:14" x14ac:dyDescent="0.45">
      <c r="A4006" s="31" t="str">
        <f t="shared" si="160"/>
        <v>E08000027_CIN episodes for children aged 0-4 at 31st March 2019 with emotional abuse identified as a factor at CIN assessment (excluding looked after children)_Number</v>
      </c>
      <c r="B4006" s="31" t="s">
        <v>297</v>
      </c>
      <c r="C4006" s="31" t="s">
        <v>298</v>
      </c>
      <c r="D4006" s="31" t="s">
        <v>474</v>
      </c>
      <c r="E4006" s="31" t="s">
        <v>475</v>
      </c>
      <c r="F4006" s="31" t="s">
        <v>131</v>
      </c>
      <c r="G4006" s="31" t="s">
        <v>138</v>
      </c>
      <c r="H4006" s="31" t="s">
        <v>743</v>
      </c>
      <c r="I4006" s="31">
        <v>79</v>
      </c>
      <c r="J4006" s="31">
        <v>19102</v>
      </c>
      <c r="K4006" s="31">
        <v>4.13569259763376</v>
      </c>
      <c r="L4006" s="31" t="s">
        <v>1657</v>
      </c>
      <c r="M4006" s="31">
        <f t="shared" si="161"/>
        <v>4.13569259763376</v>
      </c>
      <c r="N4006" s="31">
        <f t="shared" si="159"/>
        <v>0</v>
      </c>
    </row>
    <row r="4007" spans="1:14" x14ac:dyDescent="0.45">
      <c r="A4007" s="31" t="str">
        <f t="shared" si="160"/>
        <v>E08000028_CIN episodes for children aged 0-4 at 31st March 2019 with emotional abuse identified as a factor at CIN assessment (excluding looked after children)_Number</v>
      </c>
      <c r="B4007" s="31" t="s">
        <v>397</v>
      </c>
      <c r="C4007" s="31" t="s">
        <v>398</v>
      </c>
      <c r="D4007" s="31" t="s">
        <v>474</v>
      </c>
      <c r="E4007" s="31" t="s">
        <v>475</v>
      </c>
      <c r="F4007" s="31" t="s">
        <v>131</v>
      </c>
      <c r="G4007" s="31" t="s">
        <v>138</v>
      </c>
      <c r="H4007" s="31" t="s">
        <v>743</v>
      </c>
      <c r="I4007" s="31">
        <v>343</v>
      </c>
      <c r="J4007" s="31">
        <v>23772</v>
      </c>
      <c r="K4007" s="31">
        <v>14.4287396937574</v>
      </c>
      <c r="L4007" s="31" t="s">
        <v>1485</v>
      </c>
      <c r="M4007" s="31">
        <f t="shared" si="161"/>
        <v>14.4287396937574</v>
      </c>
      <c r="N4007" s="31">
        <f t="shared" si="159"/>
        <v>0</v>
      </c>
    </row>
    <row r="4008" spans="1:14" x14ac:dyDescent="0.45">
      <c r="A4008" s="31" t="str">
        <f t="shared" si="160"/>
        <v>E08000029_CIN episodes for children aged 0-4 at 31st March 2019 with emotional abuse identified as a factor at CIN assessment (excluding looked after children)_Number</v>
      </c>
      <c r="B4008" s="31" t="s">
        <v>516</v>
      </c>
      <c r="C4008" s="31" t="s">
        <v>517</v>
      </c>
      <c r="D4008" s="31" t="s">
        <v>474</v>
      </c>
      <c r="E4008" s="31" t="s">
        <v>475</v>
      </c>
      <c r="F4008" s="31" t="s">
        <v>131</v>
      </c>
      <c r="G4008" s="31" t="s">
        <v>138</v>
      </c>
      <c r="H4008" s="31" t="s">
        <v>743</v>
      </c>
      <c r="I4008" s="31">
        <v>153</v>
      </c>
      <c r="J4008" s="31">
        <v>12393</v>
      </c>
      <c r="K4008" s="31">
        <v>12.3456790123457</v>
      </c>
      <c r="L4008" s="31" t="s">
        <v>1489</v>
      </c>
      <c r="M4008" s="31">
        <f t="shared" si="161"/>
        <v>12.3456790123457</v>
      </c>
      <c r="N4008" s="31">
        <f t="shared" si="159"/>
        <v>0</v>
      </c>
    </row>
    <row r="4009" spans="1:14" x14ac:dyDescent="0.45">
      <c r="A4009" s="31" t="str">
        <f t="shared" si="160"/>
        <v>E08000030_CIN episodes for children aged 0-4 at 31st March 2019 with emotional abuse identified as a factor at CIN assessment (excluding looked after children)_Number</v>
      </c>
      <c r="B4009" s="31" t="s">
        <v>446</v>
      </c>
      <c r="C4009" s="31" t="s">
        <v>447</v>
      </c>
      <c r="D4009" s="31" t="s">
        <v>474</v>
      </c>
      <c r="E4009" s="31" t="s">
        <v>475</v>
      </c>
      <c r="F4009" s="31" t="s">
        <v>131</v>
      </c>
      <c r="G4009" s="31" t="s">
        <v>138</v>
      </c>
      <c r="H4009" s="31" t="s">
        <v>743</v>
      </c>
      <c r="I4009" s="31">
        <v>336</v>
      </c>
      <c r="J4009" s="31">
        <v>19650</v>
      </c>
      <c r="K4009" s="31">
        <v>17.099236641221399</v>
      </c>
      <c r="L4009" s="31" t="s">
        <v>800</v>
      </c>
      <c r="M4009" s="31">
        <f t="shared" si="161"/>
        <v>17.099236641221399</v>
      </c>
      <c r="N4009" s="31">
        <f t="shared" si="159"/>
        <v>0</v>
      </c>
    </row>
    <row r="4010" spans="1:14" x14ac:dyDescent="0.45">
      <c r="A4010" s="31" t="str">
        <f t="shared" si="160"/>
        <v>E08000031_CIN episodes for children aged 0-4 at 31st March 2019 with emotional abuse identified as a factor at CIN assessment (excluding looked after children)_Number</v>
      </c>
      <c r="B4010" s="31" t="s">
        <v>468</v>
      </c>
      <c r="C4010" s="31" t="s">
        <v>469</v>
      </c>
      <c r="D4010" s="31" t="s">
        <v>474</v>
      </c>
      <c r="E4010" s="31" t="s">
        <v>475</v>
      </c>
      <c r="F4010" s="31" t="s">
        <v>131</v>
      </c>
      <c r="G4010" s="31" t="s">
        <v>138</v>
      </c>
      <c r="H4010" s="31" t="s">
        <v>743</v>
      </c>
      <c r="I4010" s="31">
        <v>32</v>
      </c>
      <c r="J4010" s="31">
        <v>18026</v>
      </c>
      <c r="K4010" s="31">
        <v>1.77521358038389</v>
      </c>
      <c r="L4010" s="31" t="s">
        <v>1681</v>
      </c>
      <c r="M4010" s="31">
        <f t="shared" si="161"/>
        <v>1.77521358038389</v>
      </c>
      <c r="N4010" s="31">
        <f t="shared" si="159"/>
        <v>0</v>
      </c>
    </row>
    <row r="4011" spans="1:14" x14ac:dyDescent="0.45">
      <c r="A4011" s="31" t="str">
        <f t="shared" si="160"/>
        <v>E08000011_CIN episodes for children aged 0-4 at 31st March 2019 with emotional abuse identified as a factor at CIN assessment (excluding looked after children)_Number</v>
      </c>
      <c r="B4011" s="31" t="s">
        <v>333</v>
      </c>
      <c r="C4011" s="31" t="s">
        <v>334</v>
      </c>
      <c r="D4011" s="31" t="s">
        <v>474</v>
      </c>
      <c r="E4011" s="31" t="s">
        <v>475</v>
      </c>
      <c r="F4011" s="31" t="s">
        <v>131</v>
      </c>
      <c r="G4011" s="31" t="s">
        <v>138</v>
      </c>
      <c r="H4011" s="31" t="s">
        <v>743</v>
      </c>
      <c r="I4011" s="31">
        <v>61</v>
      </c>
      <c r="J4011" s="31">
        <v>10076</v>
      </c>
      <c r="K4011" s="31">
        <v>6.0539896784438296</v>
      </c>
      <c r="L4011" s="31" t="s">
        <v>1628</v>
      </c>
      <c r="M4011" s="31">
        <f t="shared" si="161"/>
        <v>6.0539896784438296</v>
      </c>
      <c r="N4011" s="31">
        <f t="shared" si="159"/>
        <v>0</v>
      </c>
    </row>
    <row r="4012" spans="1:14" x14ac:dyDescent="0.45">
      <c r="A4012" s="31" t="str">
        <f t="shared" si="160"/>
        <v>E08000012_CIN episodes for children aged 0-4 at 31st March 2019 with emotional abuse identified as a factor at CIN assessment (excluding looked after children)_Number</v>
      </c>
      <c r="B4012" s="31" t="s">
        <v>347</v>
      </c>
      <c r="C4012" s="31" t="s">
        <v>348</v>
      </c>
      <c r="D4012" s="31" t="s">
        <v>474</v>
      </c>
      <c r="E4012" s="31" t="s">
        <v>475</v>
      </c>
      <c r="F4012" s="31" t="s">
        <v>131</v>
      </c>
      <c r="G4012" s="31" t="s">
        <v>138</v>
      </c>
      <c r="H4012" s="31" t="s">
        <v>743</v>
      </c>
      <c r="I4012" s="31">
        <v>223</v>
      </c>
      <c r="J4012" s="31">
        <v>29676</v>
      </c>
      <c r="K4012" s="31">
        <v>7.5144898234263398</v>
      </c>
      <c r="L4012" s="31" t="s">
        <v>1535</v>
      </c>
      <c r="M4012" s="31">
        <f t="shared" si="161"/>
        <v>7.5144898234263398</v>
      </c>
      <c r="N4012" s="31">
        <f t="shared" si="159"/>
        <v>0</v>
      </c>
    </row>
    <row r="4013" spans="1:14" x14ac:dyDescent="0.45">
      <c r="A4013" s="31" t="str">
        <f t="shared" si="160"/>
        <v>E08000013_CIN episodes for children aged 0-4 at 31st March 2019 with emotional abuse identified as a factor at CIN assessment (excluding looked after children)_Number</v>
      </c>
      <c r="B4013" s="31" t="s">
        <v>416</v>
      </c>
      <c r="C4013" s="31" t="s">
        <v>417</v>
      </c>
      <c r="D4013" s="31" t="s">
        <v>474</v>
      </c>
      <c r="E4013" s="31" t="s">
        <v>475</v>
      </c>
      <c r="F4013" s="31" t="s">
        <v>131</v>
      </c>
      <c r="G4013" s="31" t="s">
        <v>138</v>
      </c>
      <c r="H4013" s="31" t="s">
        <v>743</v>
      </c>
      <c r="I4013" s="31">
        <v>83</v>
      </c>
      <c r="J4013" s="31">
        <v>10282</v>
      </c>
      <c r="K4013" s="31">
        <v>8.0723594631394704</v>
      </c>
      <c r="L4013" s="31" t="s">
        <v>1638</v>
      </c>
      <c r="M4013" s="31">
        <f t="shared" si="161"/>
        <v>8.0723594631394704</v>
      </c>
      <c r="N4013" s="31">
        <f t="shared" si="159"/>
        <v>0</v>
      </c>
    </row>
    <row r="4014" spans="1:14" x14ac:dyDescent="0.45">
      <c r="A4014" s="31" t="str">
        <f t="shared" si="160"/>
        <v>E08000014_CIN episodes for children aged 0-4 at 31st March 2019 with emotional abuse identified as a factor at CIN assessment (excluding looked after children)_Number</v>
      </c>
      <c r="B4014" s="31" t="s">
        <v>399</v>
      </c>
      <c r="C4014" s="31" t="s">
        <v>400</v>
      </c>
      <c r="D4014" s="31" t="s">
        <v>474</v>
      </c>
      <c r="E4014" s="31" t="s">
        <v>475</v>
      </c>
      <c r="F4014" s="31" t="s">
        <v>131</v>
      </c>
      <c r="G4014" s="31" t="s">
        <v>138</v>
      </c>
      <c r="H4014" s="31" t="s">
        <v>743</v>
      </c>
      <c r="I4014" s="31">
        <v>137</v>
      </c>
      <c r="J4014" s="31">
        <v>14441</v>
      </c>
      <c r="K4014" s="31">
        <v>9.4868776400526293</v>
      </c>
      <c r="L4014" s="31" t="s">
        <v>1569</v>
      </c>
      <c r="M4014" s="31">
        <f t="shared" si="161"/>
        <v>9.4868776400526293</v>
      </c>
      <c r="N4014" s="31">
        <f t="shared" si="159"/>
        <v>0</v>
      </c>
    </row>
    <row r="4015" spans="1:14" x14ac:dyDescent="0.45">
      <c r="A4015" s="31" t="str">
        <f t="shared" si="160"/>
        <v>E08000015_CIN episodes for children aged 0-4 at 31st March 2019 with emotional abuse identified as a factor at CIN assessment (excluding looked after children)_Number</v>
      </c>
      <c r="B4015" s="31" t="s">
        <v>464</v>
      </c>
      <c r="C4015" s="31" t="s">
        <v>465</v>
      </c>
      <c r="D4015" s="31" t="s">
        <v>474</v>
      </c>
      <c r="E4015" s="31" t="s">
        <v>475</v>
      </c>
      <c r="F4015" s="31" t="s">
        <v>131</v>
      </c>
      <c r="G4015" s="31" t="s">
        <v>138</v>
      </c>
      <c r="H4015" s="31" t="s">
        <v>743</v>
      </c>
      <c r="I4015" s="31">
        <v>230</v>
      </c>
      <c r="J4015" s="31">
        <v>18051</v>
      </c>
      <c r="K4015" s="31">
        <v>12.741676361420399</v>
      </c>
      <c r="L4015" s="31" t="s">
        <v>1538</v>
      </c>
      <c r="M4015" s="31">
        <f t="shared" si="161"/>
        <v>12.741676361420399</v>
      </c>
      <c r="N4015" s="31">
        <f t="shared" si="159"/>
        <v>0</v>
      </c>
    </row>
    <row r="4016" spans="1:14" x14ac:dyDescent="0.45">
      <c r="A4016" s="31" t="str">
        <f t="shared" si="160"/>
        <v>E08000001_CIN episodes for children aged 0-4 at 31st March 2019 with emotional abuse identified as a factor at CIN assessment (excluding looked after children)_Number</v>
      </c>
      <c r="B4016" s="31" t="s">
        <v>252</v>
      </c>
      <c r="C4016" s="31" t="s">
        <v>253</v>
      </c>
      <c r="D4016" s="31" t="s">
        <v>474</v>
      </c>
      <c r="E4016" s="31" t="s">
        <v>475</v>
      </c>
      <c r="F4016" s="31" t="s">
        <v>131</v>
      </c>
      <c r="G4016" s="31" t="s">
        <v>138</v>
      </c>
      <c r="H4016" s="31" t="s">
        <v>743</v>
      </c>
      <c r="I4016" s="31">
        <v>150</v>
      </c>
      <c r="J4016" s="31">
        <v>19294</v>
      </c>
      <c r="K4016" s="31">
        <v>7.7744376490100597</v>
      </c>
      <c r="L4016" s="31" t="s">
        <v>1577</v>
      </c>
      <c r="M4016" s="31">
        <f t="shared" si="161"/>
        <v>7.7744376490100597</v>
      </c>
      <c r="N4016" s="31">
        <f t="shared" si="159"/>
        <v>0</v>
      </c>
    </row>
    <row r="4017" spans="1:14" x14ac:dyDescent="0.45">
      <c r="A4017" s="31" t="str">
        <f t="shared" si="160"/>
        <v>E08000002_CIN episodes for children aged 0-4 at 31st March 2019 with emotional abuse identified as a factor at CIN assessment (excluding looked after children)_Number</v>
      </c>
      <c r="B4017" s="31" t="s">
        <v>271</v>
      </c>
      <c r="C4017" s="31" t="s">
        <v>272</v>
      </c>
      <c r="D4017" s="31" t="s">
        <v>474</v>
      </c>
      <c r="E4017" s="31" t="s">
        <v>475</v>
      </c>
      <c r="F4017" s="31" t="s">
        <v>131</v>
      </c>
      <c r="G4017" s="31" t="s">
        <v>138</v>
      </c>
      <c r="H4017" s="31" t="s">
        <v>743</v>
      </c>
      <c r="I4017" s="31">
        <v>87</v>
      </c>
      <c r="J4017" s="31">
        <v>11819</v>
      </c>
      <c r="K4017" s="31">
        <v>7.3610288518487197</v>
      </c>
      <c r="L4017" s="31" t="s">
        <v>1660</v>
      </c>
      <c r="M4017" s="31">
        <f t="shared" si="161"/>
        <v>7.3610288518487197</v>
      </c>
      <c r="N4017" s="31">
        <f t="shared" si="159"/>
        <v>0</v>
      </c>
    </row>
    <row r="4018" spans="1:14" x14ac:dyDescent="0.45">
      <c r="A4018" s="31" t="str">
        <f t="shared" si="160"/>
        <v>E08000003_CIN episodes for children aged 0-4 at 31st March 2019 with emotional abuse identified as a factor at CIN assessment (excluding looked after children)_Number</v>
      </c>
      <c r="B4018" s="31" t="s">
        <v>349</v>
      </c>
      <c r="C4018" s="31" t="s">
        <v>350</v>
      </c>
      <c r="D4018" s="31" t="s">
        <v>474</v>
      </c>
      <c r="E4018" s="31" t="s">
        <v>475</v>
      </c>
      <c r="F4018" s="31" t="s">
        <v>131</v>
      </c>
      <c r="G4018" s="31" t="s">
        <v>138</v>
      </c>
      <c r="H4018" s="31" t="s">
        <v>743</v>
      </c>
      <c r="I4018" s="31">
        <v>475</v>
      </c>
      <c r="J4018" s="31">
        <v>37768</v>
      </c>
      <c r="K4018" s="31">
        <v>12.576784579538201</v>
      </c>
      <c r="L4018" s="31" t="s">
        <v>1518</v>
      </c>
      <c r="M4018" s="31">
        <f t="shared" si="161"/>
        <v>12.576784579538201</v>
      </c>
      <c r="N4018" s="31">
        <f t="shared" si="159"/>
        <v>0</v>
      </c>
    </row>
    <row r="4019" spans="1:14" x14ac:dyDescent="0.45">
      <c r="A4019" s="31" t="str">
        <f t="shared" si="160"/>
        <v>E08000004_CIN episodes for children aged 0-4 at 31st March 2019 with emotional abuse identified as a factor at CIN assessment (excluding looked after children)_Number</v>
      </c>
      <c r="B4019" s="31" t="s">
        <v>375</v>
      </c>
      <c r="C4019" s="31" t="s">
        <v>376</v>
      </c>
      <c r="D4019" s="31" t="s">
        <v>474</v>
      </c>
      <c r="E4019" s="31" t="s">
        <v>475</v>
      </c>
      <c r="F4019" s="31" t="s">
        <v>131</v>
      </c>
      <c r="G4019" s="31" t="s">
        <v>138</v>
      </c>
      <c r="H4019" s="31" t="s">
        <v>743</v>
      </c>
      <c r="I4019" s="31">
        <v>160</v>
      </c>
      <c r="J4019" s="31">
        <v>16792</v>
      </c>
      <c r="K4019" s="31">
        <v>9.5283468318246793</v>
      </c>
      <c r="L4019" s="31" t="s">
        <v>1569</v>
      </c>
      <c r="M4019" s="31">
        <f t="shared" si="161"/>
        <v>9.5283468318246793</v>
      </c>
      <c r="N4019" s="31">
        <f t="shared" si="159"/>
        <v>0</v>
      </c>
    </row>
    <row r="4020" spans="1:14" x14ac:dyDescent="0.45">
      <c r="A4020" s="31" t="str">
        <f t="shared" si="160"/>
        <v>E08000005_CIN episodes for children aged 0-4 at 31st March 2019 with emotional abuse identified as a factor at CIN assessment (excluding looked after children)_Number</v>
      </c>
      <c r="B4020" s="31" t="s">
        <v>391</v>
      </c>
      <c r="C4020" s="31" t="s">
        <v>392</v>
      </c>
      <c r="D4020" s="31" t="s">
        <v>474</v>
      </c>
      <c r="E4020" s="31" t="s">
        <v>475</v>
      </c>
      <c r="F4020" s="31" t="s">
        <v>131</v>
      </c>
      <c r="G4020" s="31" t="s">
        <v>138</v>
      </c>
      <c r="H4020" s="31" t="s">
        <v>743</v>
      </c>
      <c r="I4020" s="31">
        <v>152</v>
      </c>
      <c r="J4020" s="31">
        <v>15123</v>
      </c>
      <c r="K4020" s="31">
        <v>10.05091582358</v>
      </c>
      <c r="L4020" s="31" t="s">
        <v>1567</v>
      </c>
      <c r="M4020" s="31">
        <f t="shared" si="161"/>
        <v>10.05091582358</v>
      </c>
      <c r="N4020" s="31">
        <f t="shared" si="159"/>
        <v>0</v>
      </c>
    </row>
    <row r="4021" spans="1:14" x14ac:dyDescent="0.45">
      <c r="A4021" s="31" t="str">
        <f t="shared" si="160"/>
        <v>E08000006_CIN episodes for children aged 0-4 at 31st March 2019 with emotional abuse identified as a factor at CIN assessment (excluding looked after children)_Number</v>
      </c>
      <c r="B4021" s="31" t="s">
        <v>395</v>
      </c>
      <c r="C4021" s="31" t="s">
        <v>396</v>
      </c>
      <c r="D4021" s="31" t="s">
        <v>474</v>
      </c>
      <c r="E4021" s="31" t="s">
        <v>475</v>
      </c>
      <c r="F4021" s="31" t="s">
        <v>131</v>
      </c>
      <c r="G4021" s="31" t="s">
        <v>138</v>
      </c>
      <c r="H4021" s="31" t="s">
        <v>743</v>
      </c>
      <c r="I4021" s="31">
        <v>302</v>
      </c>
      <c r="J4021" s="31">
        <v>17614</v>
      </c>
      <c r="K4021" s="31">
        <v>17.145452480981</v>
      </c>
      <c r="L4021" s="31" t="s">
        <v>800</v>
      </c>
      <c r="M4021" s="31">
        <f t="shared" si="161"/>
        <v>17.145452480981</v>
      </c>
      <c r="N4021" s="31">
        <f t="shared" si="159"/>
        <v>0</v>
      </c>
    </row>
    <row r="4022" spans="1:14" x14ac:dyDescent="0.45">
      <c r="A4022" s="31" t="str">
        <f t="shared" si="160"/>
        <v>E08000007_CIN episodes for children aged 0-4 at 31st March 2019 with emotional abuse identified as a factor at CIN assessment (excluding looked after children)_Number</v>
      </c>
      <c r="B4022" s="31" t="s">
        <v>420</v>
      </c>
      <c r="C4022" s="31" t="s">
        <v>421</v>
      </c>
      <c r="D4022" s="31" t="s">
        <v>474</v>
      </c>
      <c r="E4022" s="31" t="s">
        <v>475</v>
      </c>
      <c r="F4022" s="31" t="s">
        <v>131</v>
      </c>
      <c r="G4022" s="31" t="s">
        <v>138</v>
      </c>
      <c r="H4022" s="31" t="s">
        <v>743</v>
      </c>
      <c r="I4022" s="31">
        <v>92</v>
      </c>
      <c r="J4022" s="31">
        <v>17631</v>
      </c>
      <c r="K4022" s="31">
        <v>5.2180817877601902</v>
      </c>
      <c r="L4022" s="31" t="s">
        <v>1636</v>
      </c>
      <c r="M4022" s="31">
        <f t="shared" si="161"/>
        <v>5.2180817877601902</v>
      </c>
      <c r="N4022" s="31">
        <f t="shared" si="159"/>
        <v>0</v>
      </c>
    </row>
    <row r="4023" spans="1:14" x14ac:dyDescent="0.45">
      <c r="A4023" s="31" t="str">
        <f t="shared" si="160"/>
        <v>E08000008_CIN episodes for children aged 0-4 at 31st March 2019 with emotional abuse identified as a factor at CIN assessment (excluding looked after children)_Number</v>
      </c>
      <c r="B4023" s="31" t="s">
        <v>436</v>
      </c>
      <c r="C4023" s="31" t="s">
        <v>437</v>
      </c>
      <c r="D4023" s="31" t="s">
        <v>474</v>
      </c>
      <c r="E4023" s="31" t="s">
        <v>475</v>
      </c>
      <c r="F4023" s="31" t="s">
        <v>131</v>
      </c>
      <c r="G4023" s="31" t="s">
        <v>138</v>
      </c>
      <c r="H4023" s="31" t="s">
        <v>743</v>
      </c>
      <c r="I4023" s="31">
        <v>190</v>
      </c>
      <c r="J4023" s="31">
        <v>14500</v>
      </c>
      <c r="K4023" s="31">
        <v>13.1034482758621</v>
      </c>
      <c r="L4023" s="31" t="s">
        <v>1682</v>
      </c>
      <c r="M4023" s="31">
        <f t="shared" si="161"/>
        <v>13.1034482758621</v>
      </c>
      <c r="N4023" s="31">
        <f t="shared" si="159"/>
        <v>0</v>
      </c>
    </row>
    <row r="4024" spans="1:14" x14ac:dyDescent="0.45">
      <c r="A4024" s="31" t="str">
        <f t="shared" si="160"/>
        <v>E08000009_CIN episodes for children aged 0-4 at 31st March 2019 with emotional abuse identified as a factor at CIN assessment (excluding looked after children)_Number</v>
      </c>
      <c r="B4024" s="31" t="s">
        <v>442</v>
      </c>
      <c r="C4024" s="31" t="s">
        <v>443</v>
      </c>
      <c r="D4024" s="31" t="s">
        <v>474</v>
      </c>
      <c r="E4024" s="31" t="s">
        <v>475</v>
      </c>
      <c r="F4024" s="31" t="s">
        <v>131</v>
      </c>
      <c r="G4024" s="31" t="s">
        <v>138</v>
      </c>
      <c r="H4024" s="31" t="s">
        <v>743</v>
      </c>
      <c r="I4024" s="31">
        <v>56</v>
      </c>
      <c r="J4024" s="31">
        <v>14701</v>
      </c>
      <c r="K4024" s="31">
        <v>3.8092646758723898</v>
      </c>
      <c r="L4024" s="31" t="s">
        <v>1662</v>
      </c>
      <c r="M4024" s="31">
        <f t="shared" si="161"/>
        <v>3.8092646758723898</v>
      </c>
      <c r="N4024" s="31">
        <f t="shared" si="159"/>
        <v>0</v>
      </c>
    </row>
    <row r="4025" spans="1:14" x14ac:dyDescent="0.45">
      <c r="A4025" s="31" t="str">
        <f t="shared" si="160"/>
        <v>E08000010_CIN episodes for children aged 0-4 at 31st March 2019 with emotional abuse identified as a factor at CIN assessment (excluding looked after children)_Number</v>
      </c>
      <c r="B4025" s="31" t="s">
        <v>460</v>
      </c>
      <c r="C4025" s="31" t="s">
        <v>461</v>
      </c>
      <c r="D4025" s="31" t="s">
        <v>474</v>
      </c>
      <c r="E4025" s="31" t="s">
        <v>475</v>
      </c>
      <c r="F4025" s="31" t="s">
        <v>131</v>
      </c>
      <c r="G4025" s="31" t="s">
        <v>138</v>
      </c>
      <c r="H4025" s="31" t="s">
        <v>743</v>
      </c>
      <c r="I4025" s="31">
        <v>145</v>
      </c>
      <c r="J4025" s="31">
        <v>18450</v>
      </c>
      <c r="K4025" s="31">
        <v>7.8590785907859102</v>
      </c>
      <c r="L4025" s="31" t="s">
        <v>1614</v>
      </c>
      <c r="M4025" s="31">
        <f t="shared" si="161"/>
        <v>7.8590785907859102</v>
      </c>
      <c r="N4025" s="31">
        <f t="shared" si="159"/>
        <v>0</v>
      </c>
    </row>
    <row r="4026" spans="1:14" x14ac:dyDescent="0.45">
      <c r="A4026" s="31" t="str">
        <f t="shared" si="160"/>
        <v>E08000016_CIN episodes for children aged 0-4 at 31st March 2019 with emotional abuse identified as a factor at CIN assessment (excluding looked after children)_Number</v>
      </c>
      <c r="B4026" s="31" t="s">
        <v>236</v>
      </c>
      <c r="C4026" s="31" t="s">
        <v>237</v>
      </c>
      <c r="D4026" s="31" t="s">
        <v>474</v>
      </c>
      <c r="E4026" s="31" t="s">
        <v>475</v>
      </c>
      <c r="F4026" s="31" t="s">
        <v>131</v>
      </c>
      <c r="G4026" s="31" t="s">
        <v>138</v>
      </c>
      <c r="H4026" s="31" t="s">
        <v>743</v>
      </c>
      <c r="I4026" s="31">
        <v>101</v>
      </c>
      <c r="J4026" s="31">
        <v>14227</v>
      </c>
      <c r="K4026" s="31">
        <v>7.0991776200182803</v>
      </c>
      <c r="L4026" s="31" t="s">
        <v>1666</v>
      </c>
      <c r="M4026" s="31">
        <f t="shared" si="161"/>
        <v>7.0991776200182803</v>
      </c>
      <c r="N4026" s="31">
        <f t="shared" si="159"/>
        <v>0</v>
      </c>
    </row>
    <row r="4027" spans="1:14" x14ac:dyDescent="0.45">
      <c r="A4027" s="31" t="str">
        <f t="shared" si="160"/>
        <v>E08000017_CIN episodes for children aged 0-4 at 31st March 2019 with emotional abuse identified as a factor at CIN assessment (excluding looked after children)_Number</v>
      </c>
      <c r="B4027" s="31" t="s">
        <v>293</v>
      </c>
      <c r="C4027" s="31" t="s">
        <v>294</v>
      </c>
      <c r="D4027" s="31" t="s">
        <v>474</v>
      </c>
      <c r="E4027" s="31" t="s">
        <v>475</v>
      </c>
      <c r="F4027" s="31" t="s">
        <v>131</v>
      </c>
      <c r="G4027" s="31" t="s">
        <v>138</v>
      </c>
      <c r="H4027" s="31" t="s">
        <v>743</v>
      </c>
      <c r="I4027" s="31">
        <v>166</v>
      </c>
      <c r="J4027" s="31">
        <v>18267</v>
      </c>
      <c r="K4027" s="31">
        <v>9.0874254119450395</v>
      </c>
      <c r="L4027" s="31" t="s">
        <v>1572</v>
      </c>
      <c r="M4027" s="31">
        <f t="shared" si="161"/>
        <v>9.0874254119450395</v>
      </c>
      <c r="N4027" s="31">
        <f t="shared" si="159"/>
        <v>0</v>
      </c>
    </row>
    <row r="4028" spans="1:14" x14ac:dyDescent="0.45">
      <c r="A4028" s="31" t="str">
        <f t="shared" si="160"/>
        <v>E08000018_CIN episodes for children aged 0-4 at 31st March 2019 with emotional abuse identified as a factor at CIN assessment (excluding looked after children)_Number</v>
      </c>
      <c r="B4028" s="31" t="s">
        <v>393</v>
      </c>
      <c r="C4028" s="31" t="s">
        <v>394</v>
      </c>
      <c r="D4028" s="31" t="s">
        <v>474</v>
      </c>
      <c r="E4028" s="31" t="s">
        <v>475</v>
      </c>
      <c r="F4028" s="31" t="s">
        <v>131</v>
      </c>
      <c r="G4028" s="31" t="s">
        <v>138</v>
      </c>
      <c r="H4028" s="31" t="s">
        <v>743</v>
      </c>
      <c r="I4028" s="31">
        <v>288</v>
      </c>
      <c r="J4028" s="31">
        <v>15832</v>
      </c>
      <c r="K4028" s="31">
        <v>18.1910055583628</v>
      </c>
      <c r="L4028" s="31" t="s">
        <v>1546</v>
      </c>
      <c r="M4028" s="31">
        <f t="shared" si="161"/>
        <v>18.1910055583628</v>
      </c>
      <c r="N4028" s="31">
        <f t="shared" si="159"/>
        <v>0</v>
      </c>
    </row>
    <row r="4029" spans="1:14" x14ac:dyDescent="0.45">
      <c r="A4029" s="31" t="str">
        <f t="shared" si="160"/>
        <v>E08000019_CIN episodes for children aged 0-4 at 31st March 2019 with emotional abuse identified as a factor at CIN assessment (excluding looked after children)_Number</v>
      </c>
      <c r="B4029" s="31" t="s">
        <v>401</v>
      </c>
      <c r="C4029" s="31" t="s">
        <v>402</v>
      </c>
      <c r="D4029" s="31" t="s">
        <v>474</v>
      </c>
      <c r="E4029" s="31" t="s">
        <v>475</v>
      </c>
      <c r="F4029" s="31" t="s">
        <v>131</v>
      </c>
      <c r="G4029" s="31" t="s">
        <v>138</v>
      </c>
      <c r="H4029" s="31" t="s">
        <v>743</v>
      </c>
      <c r="I4029" s="31">
        <v>237</v>
      </c>
      <c r="J4029" s="31">
        <v>32700</v>
      </c>
      <c r="K4029" s="31">
        <v>7.24770642201835</v>
      </c>
      <c r="L4029" s="31" t="s">
        <v>1621</v>
      </c>
      <c r="M4029" s="31">
        <f t="shared" si="161"/>
        <v>7.24770642201835</v>
      </c>
      <c r="N4029" s="31">
        <f t="shared" si="159"/>
        <v>0</v>
      </c>
    </row>
    <row r="4030" spans="1:14" x14ac:dyDescent="0.45">
      <c r="A4030" s="31" t="str">
        <f t="shared" si="160"/>
        <v>E08000032_CIN episodes for children aged 0-4 at 31st March 2019 with emotional abuse identified as a factor at CIN assessment (excluding looked after children)_Number</v>
      </c>
      <c r="B4030" s="31" t="s">
        <v>259</v>
      </c>
      <c r="C4030" s="31" t="s">
        <v>260</v>
      </c>
      <c r="D4030" s="31" t="s">
        <v>474</v>
      </c>
      <c r="E4030" s="31" t="s">
        <v>475</v>
      </c>
      <c r="F4030" s="31" t="s">
        <v>131</v>
      </c>
      <c r="G4030" s="31" t="s">
        <v>138</v>
      </c>
      <c r="H4030" s="31" t="s">
        <v>743</v>
      </c>
      <c r="I4030" s="31">
        <v>317</v>
      </c>
      <c r="J4030" s="31">
        <v>39705</v>
      </c>
      <c r="K4030" s="31">
        <v>7.9838811232842204</v>
      </c>
      <c r="L4030" s="31" t="s">
        <v>1606</v>
      </c>
      <c r="M4030" s="31">
        <f t="shared" si="161"/>
        <v>7.9838811232842204</v>
      </c>
      <c r="N4030" s="31">
        <f t="shared" si="159"/>
        <v>0</v>
      </c>
    </row>
    <row r="4031" spans="1:14" x14ac:dyDescent="0.45">
      <c r="A4031" s="31" t="str">
        <f t="shared" si="160"/>
        <v>E08000033_CIN episodes for children aged 0-4 at 31st March 2019 with emotional abuse identified as a factor at CIN assessment (excluding looked after children)_Number</v>
      </c>
      <c r="B4031" s="31" t="s">
        <v>273</v>
      </c>
      <c r="C4031" s="31" t="s">
        <v>274</v>
      </c>
      <c r="D4031" s="31" t="s">
        <v>474</v>
      </c>
      <c r="E4031" s="31" t="s">
        <v>475</v>
      </c>
      <c r="F4031" s="31" t="s">
        <v>131</v>
      </c>
      <c r="G4031" s="31" t="s">
        <v>138</v>
      </c>
      <c r="H4031" s="31" t="s">
        <v>743</v>
      </c>
      <c r="I4031" s="31">
        <v>167</v>
      </c>
      <c r="J4031" s="31">
        <v>12448</v>
      </c>
      <c r="K4031" s="31">
        <v>13.4158097686375</v>
      </c>
      <c r="L4031" s="31" t="s">
        <v>1536</v>
      </c>
      <c r="M4031" s="31">
        <f t="shared" si="161"/>
        <v>13.4158097686375</v>
      </c>
      <c r="N4031" s="31">
        <f t="shared" si="159"/>
        <v>0</v>
      </c>
    </row>
    <row r="4032" spans="1:14" x14ac:dyDescent="0.45">
      <c r="A4032" s="31" t="str">
        <f t="shared" si="160"/>
        <v>E08000034_CIN episodes for children aged 0-4 at 31st March 2019 with emotional abuse identified as a factor at CIN assessment (excluding looked after children)_Number</v>
      </c>
      <c r="B4032" s="31" t="s">
        <v>331</v>
      </c>
      <c r="C4032" s="31" t="s">
        <v>332</v>
      </c>
      <c r="D4032" s="31" t="s">
        <v>474</v>
      </c>
      <c r="E4032" s="31" t="s">
        <v>475</v>
      </c>
      <c r="F4032" s="31" t="s">
        <v>131</v>
      </c>
      <c r="G4032" s="31" t="s">
        <v>138</v>
      </c>
      <c r="H4032" s="31" t="s">
        <v>743</v>
      </c>
      <c r="I4032" s="31">
        <v>119</v>
      </c>
      <c r="J4032" s="31">
        <v>27446</v>
      </c>
      <c r="K4032" s="31">
        <v>4.3357866355753103</v>
      </c>
      <c r="L4032" s="31" t="s">
        <v>1627</v>
      </c>
      <c r="M4032" s="31">
        <f t="shared" si="161"/>
        <v>4.3357866355753103</v>
      </c>
      <c r="N4032" s="31">
        <f t="shared" si="159"/>
        <v>0</v>
      </c>
    </row>
    <row r="4033" spans="1:14" x14ac:dyDescent="0.45">
      <c r="A4033" s="31" t="str">
        <f t="shared" si="160"/>
        <v>E08000035_CIN episodes for children aged 0-4 at 31st March 2019 with emotional abuse identified as a factor at CIN assessment (excluding looked after children)_Number</v>
      </c>
      <c r="B4033" s="31" t="s">
        <v>339</v>
      </c>
      <c r="C4033" s="31" t="s">
        <v>340</v>
      </c>
      <c r="D4033" s="31" t="s">
        <v>474</v>
      </c>
      <c r="E4033" s="31" t="s">
        <v>475</v>
      </c>
      <c r="F4033" s="31" t="s">
        <v>131</v>
      </c>
      <c r="G4033" s="31" t="s">
        <v>138</v>
      </c>
      <c r="H4033" s="31" t="s">
        <v>743</v>
      </c>
      <c r="I4033" s="31">
        <v>435</v>
      </c>
      <c r="J4033" s="31">
        <v>50495</v>
      </c>
      <c r="K4033" s="31">
        <v>8.6147143281512992</v>
      </c>
      <c r="L4033" s="31" t="s">
        <v>1594</v>
      </c>
      <c r="M4033" s="31">
        <f t="shared" si="161"/>
        <v>8.6147143281512992</v>
      </c>
      <c r="N4033" s="31">
        <f t="shared" si="159"/>
        <v>0</v>
      </c>
    </row>
    <row r="4034" spans="1:14" x14ac:dyDescent="0.45">
      <c r="A4034" s="31" t="str">
        <f t="shared" si="160"/>
        <v>E08000036_CIN episodes for children aged 0-4 at 31st March 2019 with emotional abuse identified as a factor at CIN assessment (excluding looked after children)_Number</v>
      </c>
      <c r="B4034" s="31" t="s">
        <v>444</v>
      </c>
      <c r="C4034" s="31" t="s">
        <v>445</v>
      </c>
      <c r="D4034" s="31" t="s">
        <v>474</v>
      </c>
      <c r="E4034" s="31" t="s">
        <v>475</v>
      </c>
      <c r="F4034" s="31" t="s">
        <v>131</v>
      </c>
      <c r="G4034" s="31" t="s">
        <v>138</v>
      </c>
      <c r="H4034" s="31" t="s">
        <v>743</v>
      </c>
      <c r="I4034" s="31">
        <v>121</v>
      </c>
      <c r="J4034" s="31">
        <v>21149</v>
      </c>
      <c r="K4034" s="31">
        <v>5.7213107002695196</v>
      </c>
      <c r="L4034" s="31" t="s">
        <v>1600</v>
      </c>
      <c r="M4034" s="31">
        <f t="shared" si="161"/>
        <v>5.7213107002695196</v>
      </c>
      <c r="N4034" s="31">
        <f t="shared" si="159"/>
        <v>0</v>
      </c>
    </row>
    <row r="4035" spans="1:14" x14ac:dyDescent="0.45">
      <c r="A4035" s="31" t="str">
        <f t="shared" si="160"/>
        <v>E08000020_CIN episodes for children aged 0-4 at 31st March 2019 with emotional abuse identified as a factor at CIN assessment (excluding looked after children)_Number</v>
      </c>
      <c r="B4035" s="31" t="s">
        <v>305</v>
      </c>
      <c r="C4035" s="31" t="s">
        <v>306</v>
      </c>
      <c r="D4035" s="31" t="s">
        <v>474</v>
      </c>
      <c r="E4035" s="31" t="s">
        <v>475</v>
      </c>
      <c r="F4035" s="31" t="s">
        <v>131</v>
      </c>
      <c r="G4035" s="31" t="s">
        <v>138</v>
      </c>
      <c r="H4035" s="31" t="s">
        <v>743</v>
      </c>
      <c r="I4035" s="31">
        <v>109</v>
      </c>
      <c r="J4035" s="31">
        <v>10857</v>
      </c>
      <c r="K4035" s="31">
        <v>10.0396057842866</v>
      </c>
      <c r="L4035" s="31" t="s">
        <v>1479</v>
      </c>
      <c r="M4035" s="31">
        <f t="shared" si="161"/>
        <v>10.0396057842866</v>
      </c>
      <c r="N4035" s="31">
        <f t="shared" ref="N4035:N4098" si="162">IF(OR(C4035="City of London",C4035="Isles of Scilly"),1,0)</f>
        <v>0</v>
      </c>
    </row>
    <row r="4036" spans="1:14" x14ac:dyDescent="0.45">
      <c r="A4036" s="31" t="str">
        <f t="shared" si="160"/>
        <v>E08000021_CIN episodes for children aged 0-4 at 31st March 2019 with emotional abuse identified as a factor at CIN assessment (excluding looked after children)_Number</v>
      </c>
      <c r="B4036" s="31" t="s">
        <v>357</v>
      </c>
      <c r="C4036" s="31" t="s">
        <v>358</v>
      </c>
      <c r="D4036" s="31" t="s">
        <v>474</v>
      </c>
      <c r="E4036" s="31" t="s">
        <v>475</v>
      </c>
      <c r="F4036" s="31" t="s">
        <v>131</v>
      </c>
      <c r="G4036" s="31" t="s">
        <v>138</v>
      </c>
      <c r="H4036" s="31" t="s">
        <v>743</v>
      </c>
      <c r="I4036" s="31">
        <v>399</v>
      </c>
      <c r="J4036" s="31">
        <v>16630</v>
      </c>
      <c r="K4036" s="31">
        <v>23.9927841250752</v>
      </c>
      <c r="L4036" s="31" t="s">
        <v>1683</v>
      </c>
      <c r="M4036" s="31">
        <f t="shared" si="161"/>
        <v>23.9927841250752</v>
      </c>
      <c r="N4036" s="31">
        <f t="shared" si="162"/>
        <v>0</v>
      </c>
    </row>
    <row r="4037" spans="1:14" x14ac:dyDescent="0.45">
      <c r="A4037" s="31" t="str">
        <f t="shared" si="160"/>
        <v>E08000022_CIN episodes for children aged 0-4 at 31st March 2019 with emotional abuse identified as a factor at CIN assessment (excluding looked after children)_Number</v>
      </c>
      <c r="B4037" s="31" t="s">
        <v>524</v>
      </c>
      <c r="C4037" s="31" t="s">
        <v>525</v>
      </c>
      <c r="D4037" s="31" t="s">
        <v>474</v>
      </c>
      <c r="E4037" s="31" t="s">
        <v>475</v>
      </c>
      <c r="F4037" s="31" t="s">
        <v>131</v>
      </c>
      <c r="G4037" s="31" t="s">
        <v>138</v>
      </c>
      <c r="H4037" s="31" t="s">
        <v>743</v>
      </c>
      <c r="I4037" s="31">
        <v>33</v>
      </c>
      <c r="J4037" s="31">
        <v>11471</v>
      </c>
      <c r="K4037" s="31">
        <v>2.87681980646849</v>
      </c>
      <c r="L4037" s="31" t="s">
        <v>1664</v>
      </c>
      <c r="M4037" s="31">
        <f t="shared" si="161"/>
        <v>2.87681980646849</v>
      </c>
      <c r="N4037" s="31">
        <f t="shared" si="162"/>
        <v>0</v>
      </c>
    </row>
    <row r="4038" spans="1:14" x14ac:dyDescent="0.45">
      <c r="A4038" s="31" t="str">
        <f t="shared" si="160"/>
        <v>E08000023_CIN episodes for children aged 0-4 at 31st March 2019 with emotional abuse identified as a factor at CIN assessment (excluding looked after children)_Number</v>
      </c>
      <c r="B4038" s="31" t="s">
        <v>410</v>
      </c>
      <c r="C4038" s="31" t="s">
        <v>411</v>
      </c>
      <c r="D4038" s="31" t="s">
        <v>474</v>
      </c>
      <c r="E4038" s="31" t="s">
        <v>475</v>
      </c>
      <c r="F4038" s="31" t="s">
        <v>131</v>
      </c>
      <c r="G4038" s="31" t="s">
        <v>138</v>
      </c>
      <c r="H4038" s="31" t="s">
        <v>743</v>
      </c>
      <c r="I4038" s="31">
        <v>58</v>
      </c>
      <c r="J4038" s="31">
        <v>8359</v>
      </c>
      <c r="K4038" s="31">
        <v>6.9386290226103604</v>
      </c>
      <c r="L4038" s="31" t="s">
        <v>1646</v>
      </c>
      <c r="M4038" s="31">
        <f t="shared" si="161"/>
        <v>6.9386290226103604</v>
      </c>
      <c r="N4038" s="31">
        <f t="shared" si="162"/>
        <v>0</v>
      </c>
    </row>
    <row r="4039" spans="1:14" x14ac:dyDescent="0.45">
      <c r="A4039" s="31" t="str">
        <f t="shared" si="160"/>
        <v>E08000024_CIN episodes for children aged 0-4 at 31st March 2019 with emotional abuse identified as a factor at CIN assessment (excluding looked after children)_Number</v>
      </c>
      <c r="B4039" s="31" t="s">
        <v>428</v>
      </c>
      <c r="C4039" s="31" t="s">
        <v>429</v>
      </c>
      <c r="D4039" s="31" t="s">
        <v>474</v>
      </c>
      <c r="E4039" s="31" t="s">
        <v>475</v>
      </c>
      <c r="F4039" s="31" t="s">
        <v>131</v>
      </c>
      <c r="G4039" s="31" t="s">
        <v>138</v>
      </c>
      <c r="H4039" s="31" t="s">
        <v>743</v>
      </c>
      <c r="I4039" s="31">
        <v>112</v>
      </c>
      <c r="J4039" s="31">
        <v>14954</v>
      </c>
      <c r="K4039" s="31">
        <v>7.4896348802995796</v>
      </c>
      <c r="L4039" s="31" t="s">
        <v>1535</v>
      </c>
      <c r="M4039" s="31">
        <f t="shared" si="161"/>
        <v>7.4896348802995796</v>
      </c>
      <c r="N4039" s="31">
        <f t="shared" si="162"/>
        <v>0</v>
      </c>
    </row>
    <row r="4040" spans="1:14" x14ac:dyDescent="0.45">
      <c r="A4040" s="31" t="str">
        <f t="shared" si="160"/>
        <v>E06000053_CIN episodes for children aged 0-4 at 31st March 2019 with emotional abuse identified as a factor at CIN assessment (excluding looked after children)_Number</v>
      </c>
      <c r="B4040" s="31" t="s">
        <v>550</v>
      </c>
      <c r="C4040" s="31" t="s">
        <v>551</v>
      </c>
      <c r="D4040" s="31" t="s">
        <v>474</v>
      </c>
      <c r="E4040" s="31" t="s">
        <v>475</v>
      </c>
      <c r="F4040" s="31" t="s">
        <v>131</v>
      </c>
      <c r="G4040" s="31" t="s">
        <v>138</v>
      </c>
      <c r="H4040" s="31" t="s">
        <v>743</v>
      </c>
      <c r="I4040" s="31">
        <v>0</v>
      </c>
      <c r="J4040" s="31">
        <v>101</v>
      </c>
      <c r="K4040" s="31">
        <v>0</v>
      </c>
      <c r="L4040" s="31" t="s">
        <v>1520</v>
      </c>
      <c r="M4040" s="31">
        <f t="shared" si="161"/>
        <v>0</v>
      </c>
      <c r="N4040" s="31">
        <f t="shared" si="162"/>
        <v>1</v>
      </c>
    </row>
    <row r="4041" spans="1:14" x14ac:dyDescent="0.45">
      <c r="A4041" s="31" t="str">
        <f t="shared" si="160"/>
        <v>E06000022_CIN episodes for children aged 0-4 at 31st March 2019 with emotional abuse identified as a factor at CIN assessment (excluding looked after children)_Number</v>
      </c>
      <c r="B4041" s="31" t="s">
        <v>238</v>
      </c>
      <c r="C4041" s="31" t="s">
        <v>239</v>
      </c>
      <c r="D4041" s="31" t="s">
        <v>474</v>
      </c>
      <c r="E4041" s="31" t="s">
        <v>475</v>
      </c>
      <c r="F4041" s="31" t="s">
        <v>131</v>
      </c>
      <c r="G4041" s="31" t="s">
        <v>138</v>
      </c>
      <c r="H4041" s="31" t="s">
        <v>743</v>
      </c>
      <c r="I4041" s="31">
        <v>41</v>
      </c>
      <c r="J4041" s="31">
        <v>9426</v>
      </c>
      <c r="K4041" s="31">
        <v>4.3496711224273303</v>
      </c>
      <c r="L4041" s="31" t="s">
        <v>1627</v>
      </c>
      <c r="M4041" s="31">
        <f t="shared" si="161"/>
        <v>4.3496711224273303</v>
      </c>
      <c r="N4041" s="31">
        <f t="shared" si="162"/>
        <v>0</v>
      </c>
    </row>
    <row r="4042" spans="1:14" x14ac:dyDescent="0.45">
      <c r="A4042" s="31" t="str">
        <f t="shared" si="160"/>
        <v>E06000023_CIN episodes for children aged 0-4 at 31st March 2019 with emotional abuse identified as a factor at CIN assessment (excluding looked after children)_Number</v>
      </c>
      <c r="B4042" s="31" t="s">
        <v>265</v>
      </c>
      <c r="C4042" s="31" t="s">
        <v>266</v>
      </c>
      <c r="D4042" s="31" t="s">
        <v>474</v>
      </c>
      <c r="E4042" s="31" t="s">
        <v>475</v>
      </c>
      <c r="F4042" s="31" t="s">
        <v>131</v>
      </c>
      <c r="G4042" s="31" t="s">
        <v>138</v>
      </c>
      <c r="H4042" s="31" t="s">
        <v>743</v>
      </c>
      <c r="I4042" s="31">
        <v>290</v>
      </c>
      <c r="J4042" s="31">
        <v>28994</v>
      </c>
      <c r="K4042" s="31">
        <v>10.0020693936677</v>
      </c>
      <c r="L4042" s="31" t="s">
        <v>1479</v>
      </c>
      <c r="M4042" s="31">
        <f t="shared" si="161"/>
        <v>10.0020693936677</v>
      </c>
      <c r="N4042" s="31">
        <f t="shared" si="162"/>
        <v>0</v>
      </c>
    </row>
    <row r="4043" spans="1:14" x14ac:dyDescent="0.45">
      <c r="A4043" s="31" t="str">
        <f t="shared" ref="A4043:A4106" si="163">CONCATENATE(B4043,"_",G4043,"_",H4043)</f>
        <v>E06000024_CIN episodes for children aged 0-4 at 31st March 2019 with emotional abuse identified as a factor at CIN assessment (excluding looked after children)_Number</v>
      </c>
      <c r="B4043" s="31" t="s">
        <v>367</v>
      </c>
      <c r="C4043" s="31" t="s">
        <v>368</v>
      </c>
      <c r="D4043" s="31" t="s">
        <v>474</v>
      </c>
      <c r="E4043" s="31" t="s">
        <v>475</v>
      </c>
      <c r="F4043" s="31" t="s">
        <v>131</v>
      </c>
      <c r="G4043" s="31" t="s">
        <v>138</v>
      </c>
      <c r="H4043" s="31" t="s">
        <v>743</v>
      </c>
      <c r="I4043" s="31">
        <v>75</v>
      </c>
      <c r="J4043" s="31">
        <v>11491</v>
      </c>
      <c r="K4043" s="31">
        <v>6.5268470977286599</v>
      </c>
      <c r="L4043" s="31" t="s">
        <v>1599</v>
      </c>
      <c r="M4043" s="31">
        <f t="shared" si="161"/>
        <v>6.5268470977286599</v>
      </c>
      <c r="N4043" s="31">
        <f t="shared" si="162"/>
        <v>0</v>
      </c>
    </row>
    <row r="4044" spans="1:14" x14ac:dyDescent="0.45">
      <c r="A4044" s="31" t="str">
        <f t="shared" si="163"/>
        <v>E06000025_CIN episodes for children aged 0-4 at 31st March 2019 with emotional abuse identified as a factor at CIN assessment (excluding looked after children)_Number</v>
      </c>
      <c r="B4044" s="31" t="s">
        <v>408</v>
      </c>
      <c r="C4044" s="31" t="s">
        <v>409</v>
      </c>
      <c r="D4044" s="31" t="s">
        <v>474</v>
      </c>
      <c r="E4044" s="31" t="s">
        <v>475</v>
      </c>
      <c r="F4044" s="31" t="s">
        <v>131</v>
      </c>
      <c r="G4044" s="31" t="s">
        <v>138</v>
      </c>
      <c r="H4044" s="31" t="s">
        <v>743</v>
      </c>
      <c r="I4044" s="31">
        <v>60</v>
      </c>
      <c r="J4044" s="31">
        <v>16325</v>
      </c>
      <c r="K4044" s="31">
        <v>3.6753445635528301</v>
      </c>
      <c r="L4044" s="31" t="s">
        <v>1576</v>
      </c>
      <c r="M4044" s="31">
        <f t="shared" ref="M4044:M4107" si="164">K4044</f>
        <v>3.6753445635528301</v>
      </c>
      <c r="N4044" s="31">
        <f t="shared" si="162"/>
        <v>0</v>
      </c>
    </row>
    <row r="4045" spans="1:14" x14ac:dyDescent="0.45">
      <c r="A4045" s="31" t="str">
        <f t="shared" si="163"/>
        <v>E06000001_CIN episodes for children aged 0-4 at 31st March 2019 with emotional abuse identified as a factor at CIN assessment (excluding looked after children)_Number</v>
      </c>
      <c r="B4045" s="31" t="s">
        <v>313</v>
      </c>
      <c r="C4045" s="31" t="s">
        <v>314</v>
      </c>
      <c r="D4045" s="31" t="s">
        <v>474</v>
      </c>
      <c r="E4045" s="31" t="s">
        <v>475</v>
      </c>
      <c r="F4045" s="31" t="s">
        <v>131</v>
      </c>
      <c r="G4045" s="31" t="s">
        <v>138</v>
      </c>
      <c r="H4045" s="31" t="s">
        <v>743</v>
      </c>
      <c r="I4045" s="31">
        <v>22</v>
      </c>
      <c r="J4045" s="31">
        <v>5297</v>
      </c>
      <c r="K4045" s="31">
        <v>4.1532943175382302</v>
      </c>
      <c r="L4045" s="31" t="s">
        <v>1605</v>
      </c>
      <c r="M4045" s="31">
        <f t="shared" si="164"/>
        <v>4.1532943175382302</v>
      </c>
      <c r="N4045" s="31">
        <f t="shared" si="162"/>
        <v>0</v>
      </c>
    </row>
    <row r="4046" spans="1:14" x14ac:dyDescent="0.45">
      <c r="A4046" s="31" t="str">
        <f t="shared" si="163"/>
        <v>E06000002_CIN episodes for children aged 0-4 at 31st March 2019 with emotional abuse identified as a factor at CIN assessment (excluding looked after children)_Number</v>
      </c>
      <c r="B4046" s="31" t="s">
        <v>511</v>
      </c>
      <c r="C4046" s="31" t="s">
        <v>725</v>
      </c>
      <c r="D4046" s="31" t="s">
        <v>474</v>
      </c>
      <c r="E4046" s="31" t="s">
        <v>475</v>
      </c>
      <c r="F4046" s="31" t="s">
        <v>131</v>
      </c>
      <c r="G4046" s="31" t="s">
        <v>138</v>
      </c>
      <c r="H4046" s="31" t="s">
        <v>743</v>
      </c>
      <c r="I4046" s="31">
        <v>130</v>
      </c>
      <c r="J4046" s="31">
        <v>9657</v>
      </c>
      <c r="K4046" s="31">
        <v>13.4617375996686</v>
      </c>
      <c r="L4046" s="31" t="s">
        <v>1541</v>
      </c>
      <c r="M4046" s="31">
        <f t="shared" si="164"/>
        <v>13.4617375996686</v>
      </c>
      <c r="N4046" s="31">
        <f t="shared" si="162"/>
        <v>0</v>
      </c>
    </row>
    <row r="4047" spans="1:14" x14ac:dyDescent="0.45">
      <c r="A4047" s="31" t="str">
        <f t="shared" si="163"/>
        <v>E06000003_CIN episodes for children aged 0-4 at 31st March 2019 with emotional abuse identified as a factor at CIN assessment (excluding looked after children)_Number</v>
      </c>
      <c r="B4047" s="31" t="s">
        <v>387</v>
      </c>
      <c r="C4047" s="31" t="s">
        <v>388</v>
      </c>
      <c r="D4047" s="31" t="s">
        <v>474</v>
      </c>
      <c r="E4047" s="31" t="s">
        <v>475</v>
      </c>
      <c r="F4047" s="31" t="s">
        <v>131</v>
      </c>
      <c r="G4047" s="31" t="s">
        <v>138</v>
      </c>
      <c r="H4047" s="31" t="s">
        <v>743</v>
      </c>
      <c r="I4047" s="31">
        <v>70</v>
      </c>
      <c r="J4047" s="31">
        <v>7348</v>
      </c>
      <c r="K4047" s="31">
        <v>9.5264017419706093</v>
      </c>
      <c r="L4047" s="31" t="s">
        <v>1569</v>
      </c>
      <c r="M4047" s="31">
        <f t="shared" si="164"/>
        <v>9.5264017419706093</v>
      </c>
      <c r="N4047" s="31">
        <f t="shared" si="162"/>
        <v>0</v>
      </c>
    </row>
    <row r="4048" spans="1:14" x14ac:dyDescent="0.45">
      <c r="A4048" s="31" t="str">
        <f t="shared" si="163"/>
        <v>E06000004_CIN episodes for children aged 0-4 at 31st March 2019 with emotional abuse identified as a factor at CIN assessment (excluding looked after children)_Number</v>
      </c>
      <c r="B4048" s="31" t="s">
        <v>422</v>
      </c>
      <c r="C4048" s="31" t="s">
        <v>423</v>
      </c>
      <c r="D4048" s="31" t="s">
        <v>474</v>
      </c>
      <c r="E4048" s="31" t="s">
        <v>475</v>
      </c>
      <c r="F4048" s="31" t="s">
        <v>131</v>
      </c>
      <c r="G4048" s="31" t="s">
        <v>138</v>
      </c>
      <c r="H4048" s="31" t="s">
        <v>743</v>
      </c>
      <c r="I4048" s="31">
        <v>140</v>
      </c>
      <c r="J4048" s="31">
        <v>11648</v>
      </c>
      <c r="K4048" s="31">
        <v>12.0192307692308</v>
      </c>
      <c r="L4048" s="31" t="s">
        <v>1602</v>
      </c>
      <c r="M4048" s="31">
        <f t="shared" si="164"/>
        <v>12.0192307692308</v>
      </c>
      <c r="N4048" s="31">
        <f t="shared" si="162"/>
        <v>0</v>
      </c>
    </row>
    <row r="4049" spans="1:14" x14ac:dyDescent="0.45">
      <c r="A4049" s="31" t="str">
        <f t="shared" si="163"/>
        <v>E06000010_CIN episodes for children aged 0-4 at 31st March 2019 with emotional abuse identified as a factor at CIN assessment (excluding looked after children)_Number</v>
      </c>
      <c r="B4049" s="31" t="s">
        <v>329</v>
      </c>
      <c r="C4049" s="31" t="s">
        <v>330</v>
      </c>
      <c r="D4049" s="31" t="s">
        <v>474</v>
      </c>
      <c r="E4049" s="31" t="s">
        <v>475</v>
      </c>
      <c r="F4049" s="31" t="s">
        <v>131</v>
      </c>
      <c r="G4049" s="31" t="s">
        <v>138</v>
      </c>
      <c r="H4049" s="31" t="s">
        <v>743</v>
      </c>
      <c r="I4049" s="31">
        <v>216</v>
      </c>
      <c r="J4049" s="31">
        <v>17207</v>
      </c>
      <c r="K4049" s="31">
        <v>12.5530307433021</v>
      </c>
      <c r="L4049" s="31" t="s">
        <v>1518</v>
      </c>
      <c r="M4049" s="31">
        <f t="shared" si="164"/>
        <v>12.5530307433021</v>
      </c>
      <c r="N4049" s="31">
        <f t="shared" si="162"/>
        <v>0</v>
      </c>
    </row>
    <row r="4050" spans="1:14" x14ac:dyDescent="0.45">
      <c r="A4050" s="31" t="str">
        <f t="shared" si="163"/>
        <v>E06000011_CIN episodes for children aged 0-4 at 31st March 2019 with emotional abuse identified as a factor at CIN assessment (excluding looked after children)_Number</v>
      </c>
      <c r="B4050" s="31" t="s">
        <v>514</v>
      </c>
      <c r="C4050" s="31" t="s">
        <v>594</v>
      </c>
      <c r="D4050" s="31" t="s">
        <v>474</v>
      </c>
      <c r="E4050" s="31" t="s">
        <v>475</v>
      </c>
      <c r="F4050" s="31" t="s">
        <v>131</v>
      </c>
      <c r="G4050" s="31" t="s">
        <v>138</v>
      </c>
      <c r="H4050" s="31" t="s">
        <v>743</v>
      </c>
      <c r="I4050" s="31">
        <v>95</v>
      </c>
      <c r="J4050" s="31">
        <v>15572</v>
      </c>
      <c r="K4050" s="31">
        <v>6.1006935525301804</v>
      </c>
      <c r="L4050" s="31" t="s">
        <v>1628</v>
      </c>
      <c r="M4050" s="31">
        <f t="shared" si="164"/>
        <v>6.1006935525301804</v>
      </c>
      <c r="N4050" s="31">
        <f t="shared" si="162"/>
        <v>0</v>
      </c>
    </row>
    <row r="4051" spans="1:14" x14ac:dyDescent="0.45">
      <c r="A4051" s="31" t="str">
        <f t="shared" si="163"/>
        <v>E06000012_CIN episodes for children aged 0-4 at 31st March 2019 with emotional abuse identified as a factor at CIN assessment (excluding looked after children)_Number</v>
      </c>
      <c r="B4051" s="31" t="s">
        <v>363</v>
      </c>
      <c r="C4051" s="31" t="s">
        <v>364</v>
      </c>
      <c r="D4051" s="31" t="s">
        <v>474</v>
      </c>
      <c r="E4051" s="31" t="s">
        <v>475</v>
      </c>
      <c r="F4051" s="31" t="s">
        <v>131</v>
      </c>
      <c r="G4051" s="31" t="s">
        <v>138</v>
      </c>
      <c r="H4051" s="31" t="s">
        <v>743</v>
      </c>
      <c r="I4051" s="31">
        <v>111</v>
      </c>
      <c r="J4051" s="31">
        <v>9516</v>
      </c>
      <c r="K4051" s="31">
        <v>11.664564943253501</v>
      </c>
      <c r="L4051" s="31" t="s">
        <v>1514</v>
      </c>
      <c r="M4051" s="31">
        <f t="shared" si="164"/>
        <v>11.664564943253501</v>
      </c>
      <c r="N4051" s="31">
        <f t="shared" si="162"/>
        <v>0</v>
      </c>
    </row>
    <row r="4052" spans="1:14" x14ac:dyDescent="0.45">
      <c r="A4052" s="31" t="str">
        <f t="shared" si="163"/>
        <v>E06000013_CIN episodes for children aged 0-4 at 31st March 2019 with emotional abuse identified as a factor at CIN assessment (excluding looked after children)_Number</v>
      </c>
      <c r="B4052" s="31" t="s">
        <v>365</v>
      </c>
      <c r="C4052" s="31" t="s">
        <v>366</v>
      </c>
      <c r="D4052" s="31" t="s">
        <v>474</v>
      </c>
      <c r="E4052" s="31" t="s">
        <v>475</v>
      </c>
      <c r="F4052" s="31" t="s">
        <v>131</v>
      </c>
      <c r="G4052" s="31" t="s">
        <v>138</v>
      </c>
      <c r="H4052" s="31" t="s">
        <v>743</v>
      </c>
      <c r="I4052" s="31">
        <v>171</v>
      </c>
      <c r="J4052" s="31">
        <v>9204</v>
      </c>
      <c r="K4052" s="31">
        <v>18.5788787483703</v>
      </c>
      <c r="L4052" s="31" t="s">
        <v>1550</v>
      </c>
      <c r="M4052" s="31">
        <f t="shared" si="164"/>
        <v>18.5788787483703</v>
      </c>
      <c r="N4052" s="31">
        <f t="shared" si="162"/>
        <v>0</v>
      </c>
    </row>
    <row r="4053" spans="1:14" x14ac:dyDescent="0.45">
      <c r="A4053" s="31" t="str">
        <f t="shared" si="163"/>
        <v>E10000023_CIN episodes for children aged 0-4 at 31st March 2019 with emotional abuse identified as a factor at CIN assessment (excluding looked after children)_Number</v>
      </c>
      <c r="B4053" s="31" t="s">
        <v>369</v>
      </c>
      <c r="C4053" s="31" t="s">
        <v>370</v>
      </c>
      <c r="D4053" s="31" t="s">
        <v>474</v>
      </c>
      <c r="E4053" s="31" t="s">
        <v>475</v>
      </c>
      <c r="F4053" s="31" t="s">
        <v>131</v>
      </c>
      <c r="G4053" s="31" t="s">
        <v>138</v>
      </c>
      <c r="H4053" s="31" t="s">
        <v>743</v>
      </c>
      <c r="I4053" s="31">
        <v>141</v>
      </c>
      <c r="J4053" s="31">
        <v>29706</v>
      </c>
      <c r="K4053" s="31">
        <v>4.74651585538275</v>
      </c>
      <c r="L4053" s="31" t="s">
        <v>1580</v>
      </c>
      <c r="M4053" s="31">
        <f t="shared" si="164"/>
        <v>4.74651585538275</v>
      </c>
      <c r="N4053" s="31">
        <f t="shared" si="162"/>
        <v>0</v>
      </c>
    </row>
    <row r="4054" spans="1:14" x14ac:dyDescent="0.45">
      <c r="A4054" s="31" t="str">
        <f t="shared" si="163"/>
        <v>E06000014_CIN episodes for children aged 0-4 at 31st March 2019 with emotional abuse identified as a factor at CIN assessment (excluding looked after children)_Number</v>
      </c>
      <c r="B4054" s="31" t="s">
        <v>472</v>
      </c>
      <c r="C4054" s="31" t="s">
        <v>473</v>
      </c>
      <c r="D4054" s="31" t="s">
        <v>474</v>
      </c>
      <c r="E4054" s="31" t="s">
        <v>475</v>
      </c>
      <c r="F4054" s="31" t="s">
        <v>131</v>
      </c>
      <c r="G4054" s="31" t="s">
        <v>138</v>
      </c>
      <c r="H4054" s="31" t="s">
        <v>743</v>
      </c>
      <c r="I4054" s="31">
        <v>37</v>
      </c>
      <c r="J4054" s="31">
        <v>9822</v>
      </c>
      <c r="K4054" s="31">
        <v>3.76705355324781</v>
      </c>
      <c r="L4054" s="31" t="s">
        <v>1662</v>
      </c>
      <c r="M4054" s="31">
        <f t="shared" si="164"/>
        <v>3.76705355324781</v>
      </c>
      <c r="N4054" s="31">
        <f t="shared" si="162"/>
        <v>0</v>
      </c>
    </row>
    <row r="4055" spans="1:14" x14ac:dyDescent="0.45">
      <c r="A4055" s="31" t="str">
        <f t="shared" si="163"/>
        <v>E06000032_CIN episodes for children aged 0-4 at 31st March 2019 with emotional abuse identified as a factor at CIN assessment (excluding looked after children)_Number</v>
      </c>
      <c r="B4055" s="31" t="s">
        <v>564</v>
      </c>
      <c r="C4055" s="31" t="s">
        <v>724</v>
      </c>
      <c r="D4055" s="31" t="s">
        <v>474</v>
      </c>
      <c r="E4055" s="31" t="s">
        <v>475</v>
      </c>
      <c r="F4055" s="31" t="s">
        <v>131</v>
      </c>
      <c r="G4055" s="31" t="s">
        <v>138</v>
      </c>
      <c r="H4055" s="31" t="s">
        <v>743</v>
      </c>
      <c r="I4055" s="31">
        <v>80</v>
      </c>
      <c r="J4055" s="31">
        <v>17547</v>
      </c>
      <c r="K4055" s="31">
        <v>4.5591839060808104</v>
      </c>
      <c r="L4055" s="31" t="s">
        <v>1652</v>
      </c>
      <c r="M4055" s="31">
        <f t="shared" si="164"/>
        <v>4.5591839060808104</v>
      </c>
      <c r="N4055" s="31">
        <f t="shared" si="162"/>
        <v>0</v>
      </c>
    </row>
    <row r="4056" spans="1:14" x14ac:dyDescent="0.45">
      <c r="A4056" s="31" t="str">
        <f t="shared" si="163"/>
        <v>E06000055_CIN episodes for children aged 0-4 at 31st March 2019 with emotional abuse identified as a factor at CIN assessment (excluding looked after children)_Number</v>
      </c>
      <c r="B4056" s="31" t="s">
        <v>240</v>
      </c>
      <c r="C4056" s="31" t="s">
        <v>241</v>
      </c>
      <c r="D4056" s="31" t="s">
        <v>474</v>
      </c>
      <c r="E4056" s="31" t="s">
        <v>475</v>
      </c>
      <c r="F4056" s="31" t="s">
        <v>131</v>
      </c>
      <c r="G4056" s="31" t="s">
        <v>138</v>
      </c>
      <c r="H4056" s="31" t="s">
        <v>743</v>
      </c>
      <c r="I4056" s="31">
        <v>41</v>
      </c>
      <c r="J4056" s="31">
        <v>11509</v>
      </c>
      <c r="K4056" s="31">
        <v>3.5624294030758499</v>
      </c>
      <c r="L4056" s="31" t="s">
        <v>1655</v>
      </c>
      <c r="M4056" s="31">
        <f t="shared" si="164"/>
        <v>3.5624294030758499</v>
      </c>
      <c r="N4056" s="31">
        <f t="shared" si="162"/>
        <v>0</v>
      </c>
    </row>
    <row r="4057" spans="1:14" x14ac:dyDescent="0.45">
      <c r="A4057" s="31" t="str">
        <f t="shared" si="163"/>
        <v>E06000056_CIN episodes for children aged 0-4 at 31st March 2019 with emotional abuse identified as a factor at CIN assessment (excluding looked after children)_Number</v>
      </c>
      <c r="B4057" s="31" t="s">
        <v>279</v>
      </c>
      <c r="C4057" s="31" t="s">
        <v>280</v>
      </c>
      <c r="D4057" s="31" t="s">
        <v>474</v>
      </c>
      <c r="E4057" s="31" t="s">
        <v>475</v>
      </c>
      <c r="F4057" s="31" t="s">
        <v>131</v>
      </c>
      <c r="G4057" s="31" t="s">
        <v>138</v>
      </c>
      <c r="H4057" s="31" t="s">
        <v>743</v>
      </c>
      <c r="I4057" s="31">
        <v>97</v>
      </c>
      <c r="J4057" s="31">
        <v>17751</v>
      </c>
      <c r="K4057" s="31">
        <v>5.4644808743169397</v>
      </c>
      <c r="L4057" s="31" t="s">
        <v>1630</v>
      </c>
      <c r="M4057" s="31">
        <f t="shared" si="164"/>
        <v>5.4644808743169397</v>
      </c>
      <c r="N4057" s="31">
        <f t="shared" si="162"/>
        <v>0</v>
      </c>
    </row>
    <row r="4058" spans="1:14" x14ac:dyDescent="0.45">
      <c r="A4058" s="31" t="str">
        <f t="shared" si="163"/>
        <v>E10000002_CIN episodes for children aged 0-4 at 31st March 2019 with emotional abuse identified as a factor at CIN assessment (excluding looked after children)_Number</v>
      </c>
      <c r="B4058" s="31" t="s">
        <v>269</v>
      </c>
      <c r="C4058" s="31" t="s">
        <v>270</v>
      </c>
      <c r="D4058" s="31" t="s">
        <v>474</v>
      </c>
      <c r="E4058" s="31" t="s">
        <v>475</v>
      </c>
      <c r="F4058" s="31" t="s">
        <v>131</v>
      </c>
      <c r="G4058" s="31" t="s">
        <v>138</v>
      </c>
      <c r="H4058" s="31" t="s">
        <v>743</v>
      </c>
      <c r="I4058" s="31">
        <v>260</v>
      </c>
      <c r="J4058" s="31">
        <v>32404</v>
      </c>
      <c r="K4058" s="31">
        <v>8.0237007776817695</v>
      </c>
      <c r="L4058" s="31" t="s">
        <v>1606</v>
      </c>
      <c r="M4058" s="31">
        <f t="shared" si="164"/>
        <v>8.0237007776817695</v>
      </c>
      <c r="N4058" s="31">
        <f t="shared" si="162"/>
        <v>0</v>
      </c>
    </row>
    <row r="4059" spans="1:14" x14ac:dyDescent="0.45">
      <c r="A4059" s="31" t="str">
        <f t="shared" si="163"/>
        <v>E06000042_CIN episodes for children aged 0-4 at 31st March 2019 with emotional abuse identified as a factor at CIN assessment (excluding looked after children)_Number</v>
      </c>
      <c r="B4059" s="31" t="s">
        <v>355</v>
      </c>
      <c r="C4059" s="31" t="s">
        <v>356</v>
      </c>
      <c r="D4059" s="31" t="s">
        <v>474</v>
      </c>
      <c r="E4059" s="31" t="s">
        <v>475</v>
      </c>
      <c r="F4059" s="31" t="s">
        <v>131</v>
      </c>
      <c r="G4059" s="31" t="s">
        <v>138</v>
      </c>
      <c r="H4059" s="31" t="s">
        <v>743</v>
      </c>
      <c r="I4059" s="31">
        <v>92</v>
      </c>
      <c r="J4059" s="31">
        <v>19048</v>
      </c>
      <c r="K4059" s="31">
        <v>4.8299034019319604</v>
      </c>
      <c r="L4059" s="31" t="s">
        <v>1632</v>
      </c>
      <c r="M4059" s="31">
        <f t="shared" si="164"/>
        <v>4.8299034019319604</v>
      </c>
      <c r="N4059" s="31">
        <f t="shared" si="162"/>
        <v>0</v>
      </c>
    </row>
    <row r="4060" spans="1:14" x14ac:dyDescent="0.45">
      <c r="A4060" s="31" t="str">
        <f t="shared" si="163"/>
        <v>E10000007_CIN episodes for children aged 0-4 at 31st March 2019 with emotional abuse identified as a factor at CIN assessment (excluding looked after children)_Number</v>
      </c>
      <c r="B4060" s="31" t="s">
        <v>291</v>
      </c>
      <c r="C4060" s="31" t="s">
        <v>292</v>
      </c>
      <c r="D4060" s="31" t="s">
        <v>474</v>
      </c>
      <c r="E4060" s="31" t="s">
        <v>475</v>
      </c>
      <c r="F4060" s="31" t="s">
        <v>131</v>
      </c>
      <c r="G4060" s="31" t="s">
        <v>138</v>
      </c>
      <c r="H4060" s="31" t="s">
        <v>743</v>
      </c>
      <c r="I4060" s="31">
        <v>725</v>
      </c>
      <c r="J4060" s="31">
        <v>40208</v>
      </c>
      <c r="K4060" s="31">
        <v>18.031237564663702</v>
      </c>
      <c r="L4060" s="31" t="s">
        <v>787</v>
      </c>
      <c r="M4060" s="31">
        <f t="shared" si="164"/>
        <v>18.031237564663702</v>
      </c>
      <c r="N4060" s="31">
        <f t="shared" si="162"/>
        <v>0</v>
      </c>
    </row>
    <row r="4061" spans="1:14" x14ac:dyDescent="0.45">
      <c r="A4061" s="31" t="str">
        <f t="shared" si="163"/>
        <v>E06000015_CIN episodes for children aged 0-4 at 31st March 2019 with emotional abuse identified as a factor at CIN assessment (excluding looked after children)_Number</v>
      </c>
      <c r="B4061" s="31" t="s">
        <v>289</v>
      </c>
      <c r="C4061" s="31" t="s">
        <v>290</v>
      </c>
      <c r="D4061" s="31" t="s">
        <v>474</v>
      </c>
      <c r="E4061" s="31" t="s">
        <v>475</v>
      </c>
      <c r="F4061" s="31" t="s">
        <v>131</v>
      </c>
      <c r="G4061" s="31" t="s">
        <v>138</v>
      </c>
      <c r="H4061" s="31" t="s">
        <v>743</v>
      </c>
      <c r="I4061" s="31">
        <v>217</v>
      </c>
      <c r="J4061" s="31">
        <v>16674</v>
      </c>
      <c r="K4061" s="31">
        <v>13.0142737195634</v>
      </c>
      <c r="L4061" s="31" t="s">
        <v>1509</v>
      </c>
      <c r="M4061" s="31">
        <f t="shared" si="164"/>
        <v>13.0142737195634</v>
      </c>
      <c r="N4061" s="31">
        <f t="shared" si="162"/>
        <v>0</v>
      </c>
    </row>
    <row r="4062" spans="1:14" x14ac:dyDescent="0.45">
      <c r="A4062" s="31" t="str">
        <f t="shared" si="163"/>
        <v>E10000009_CIN episodes for children aged 0-4 at 31st March 2019 with emotional abuse identified as a factor at CIN assessment (excluding looked after children)_Number</v>
      </c>
      <c r="B4062" s="31" t="s">
        <v>295</v>
      </c>
      <c r="C4062" s="31" t="s">
        <v>296</v>
      </c>
      <c r="D4062" s="31" t="s">
        <v>474</v>
      </c>
      <c r="E4062" s="31" t="s">
        <v>475</v>
      </c>
      <c r="F4062" s="31" t="s">
        <v>131</v>
      </c>
      <c r="G4062" s="31" t="s">
        <v>138</v>
      </c>
      <c r="H4062" s="31" t="s">
        <v>743</v>
      </c>
      <c r="I4062" s="31">
        <v>196</v>
      </c>
      <c r="J4062" s="31">
        <v>18202</v>
      </c>
      <c r="K4062" s="31">
        <v>10.7680474673113</v>
      </c>
      <c r="L4062" s="31" t="s">
        <v>1477</v>
      </c>
      <c r="M4062" s="31">
        <f t="shared" si="164"/>
        <v>10.7680474673113</v>
      </c>
      <c r="N4062" s="31">
        <f t="shared" si="162"/>
        <v>0</v>
      </c>
    </row>
    <row r="4063" spans="1:14" x14ac:dyDescent="0.45">
      <c r="A4063" s="31" t="str">
        <f t="shared" si="163"/>
        <v>E06000029_CIN episodes for children aged 0-4 at 31st March 2019 with emotional abuse identified as a factor at CIN assessment (excluding looked after children)_Number</v>
      </c>
      <c r="B4063" s="31" t="s">
        <v>543</v>
      </c>
      <c r="C4063" s="31" t="s">
        <v>717</v>
      </c>
      <c r="D4063" s="31" t="s">
        <v>474</v>
      </c>
      <c r="E4063" s="31" t="s">
        <v>475</v>
      </c>
      <c r="F4063" s="31" t="s">
        <v>131</v>
      </c>
      <c r="G4063" s="31" t="s">
        <v>138</v>
      </c>
      <c r="H4063" s="31" t="s">
        <v>743</v>
      </c>
      <c r="I4063" s="31">
        <v>16</v>
      </c>
      <c r="J4063" s="31">
        <v>8108</v>
      </c>
      <c r="K4063" s="31">
        <v>1.9733596447952599</v>
      </c>
      <c r="L4063" s="31" t="s">
        <v>1667</v>
      </c>
      <c r="M4063" s="31">
        <f t="shared" si="164"/>
        <v>1.9733596447952599</v>
      </c>
      <c r="N4063" s="31">
        <f t="shared" si="162"/>
        <v>0</v>
      </c>
    </row>
    <row r="4064" spans="1:14" x14ac:dyDescent="0.45">
      <c r="A4064" s="31" t="str">
        <f t="shared" si="163"/>
        <v>E06000028_CIN episodes for children aged 0-4 at 31st March 2019 with emotional abuse identified as a factor at CIN assessment (excluding looked after children)_Number</v>
      </c>
      <c r="B4064" s="31" t="s">
        <v>254</v>
      </c>
      <c r="C4064" s="31" t="s">
        <v>255</v>
      </c>
      <c r="D4064" s="31" t="s">
        <v>474</v>
      </c>
      <c r="E4064" s="31" t="s">
        <v>475</v>
      </c>
      <c r="F4064" s="31" t="s">
        <v>131</v>
      </c>
      <c r="G4064" s="31" t="s">
        <v>138</v>
      </c>
      <c r="H4064" s="31" t="s">
        <v>743</v>
      </c>
      <c r="I4064" s="31">
        <v>47</v>
      </c>
      <c r="J4064" s="31">
        <v>10832</v>
      </c>
      <c r="K4064" s="31">
        <v>4.3389955686853803</v>
      </c>
      <c r="L4064" s="31" t="s">
        <v>1627</v>
      </c>
      <c r="M4064" s="31">
        <f t="shared" si="164"/>
        <v>4.3389955686853803</v>
      </c>
      <c r="N4064" s="31">
        <f t="shared" si="162"/>
        <v>0</v>
      </c>
    </row>
    <row r="4065" spans="1:14" x14ac:dyDescent="0.45">
      <c r="A4065" s="31" t="str">
        <f t="shared" si="163"/>
        <v>E06000047_CIN episodes for children aged 0-4 at 31st March 2019 with emotional abuse identified as a factor at CIN assessment (excluding looked after children)_Number</v>
      </c>
      <c r="B4065" s="31" t="s">
        <v>528</v>
      </c>
      <c r="C4065" s="31" t="s">
        <v>721</v>
      </c>
      <c r="D4065" s="31" t="s">
        <v>474</v>
      </c>
      <c r="E4065" s="31" t="s">
        <v>475</v>
      </c>
      <c r="F4065" s="31" t="s">
        <v>131</v>
      </c>
      <c r="G4065" s="31" t="s">
        <v>138</v>
      </c>
      <c r="H4065" s="31" t="s">
        <v>743</v>
      </c>
      <c r="I4065" s="31">
        <v>94</v>
      </c>
      <c r="J4065" s="31">
        <v>27021</v>
      </c>
      <c r="K4065" s="31">
        <v>3.4787757669960402</v>
      </c>
      <c r="L4065" s="31" t="s">
        <v>1623</v>
      </c>
      <c r="M4065" s="31">
        <f t="shared" si="164"/>
        <v>3.4787757669960402</v>
      </c>
      <c r="N4065" s="31">
        <f t="shared" si="162"/>
        <v>0</v>
      </c>
    </row>
    <row r="4066" spans="1:14" x14ac:dyDescent="0.45">
      <c r="A4066" s="31" t="str">
        <f t="shared" si="163"/>
        <v>E06000005_CIN episodes for children aged 0-4 at 31st March 2019 with emotional abuse identified as a factor at CIN assessment (excluding looked after children)_Number</v>
      </c>
      <c r="B4066" s="31" t="s">
        <v>287</v>
      </c>
      <c r="C4066" s="31" t="s">
        <v>288</v>
      </c>
      <c r="D4066" s="31" t="s">
        <v>474</v>
      </c>
      <c r="E4066" s="31" t="s">
        <v>475</v>
      </c>
      <c r="F4066" s="31" t="s">
        <v>131</v>
      </c>
      <c r="G4066" s="31" t="s">
        <v>138</v>
      </c>
      <c r="H4066" s="31" t="s">
        <v>743</v>
      </c>
      <c r="I4066" s="31">
        <v>53</v>
      </c>
      <c r="J4066" s="31">
        <v>5917</v>
      </c>
      <c r="K4066" s="31">
        <v>8.9572418455298308</v>
      </c>
      <c r="L4066" s="31" t="s">
        <v>1637</v>
      </c>
      <c r="M4066" s="31">
        <f t="shared" si="164"/>
        <v>8.9572418455298308</v>
      </c>
      <c r="N4066" s="31">
        <f t="shared" si="162"/>
        <v>0</v>
      </c>
    </row>
    <row r="4067" spans="1:14" x14ac:dyDescent="0.45">
      <c r="A4067" s="31" t="str">
        <f t="shared" si="163"/>
        <v>E10000011_CIN episodes for children aged 0-4 at 31st March 2019 with emotional abuse identified as a factor at CIN assessment (excluding looked after children)_Number</v>
      </c>
      <c r="B4067" s="31" t="s">
        <v>299</v>
      </c>
      <c r="C4067" s="31" t="s">
        <v>300</v>
      </c>
      <c r="D4067" s="31" t="s">
        <v>474</v>
      </c>
      <c r="E4067" s="31" t="s">
        <v>475</v>
      </c>
      <c r="F4067" s="31" t="s">
        <v>131</v>
      </c>
      <c r="G4067" s="31" t="s">
        <v>138</v>
      </c>
      <c r="H4067" s="31" t="s">
        <v>743</v>
      </c>
      <c r="I4067" s="31">
        <v>265</v>
      </c>
      <c r="J4067" s="31">
        <v>27106</v>
      </c>
      <c r="K4067" s="31">
        <v>9.7764332620084105</v>
      </c>
      <c r="L4067" s="31" t="s">
        <v>1604</v>
      </c>
      <c r="M4067" s="31">
        <f t="shared" si="164"/>
        <v>9.7764332620084105</v>
      </c>
      <c r="N4067" s="31">
        <f t="shared" si="162"/>
        <v>0</v>
      </c>
    </row>
    <row r="4068" spans="1:14" x14ac:dyDescent="0.45">
      <c r="A4068" s="31" t="str">
        <f t="shared" si="163"/>
        <v>E06000043_CIN episodes for children aged 0-4 at 31st March 2019 with emotional abuse identified as a factor at CIN assessment (excluding looked after children)_Number</v>
      </c>
      <c r="B4068" s="31" t="s">
        <v>263</v>
      </c>
      <c r="C4068" s="31" t="s">
        <v>264</v>
      </c>
      <c r="D4068" s="31" t="s">
        <v>474</v>
      </c>
      <c r="E4068" s="31" t="s">
        <v>475</v>
      </c>
      <c r="F4068" s="31" t="s">
        <v>131</v>
      </c>
      <c r="G4068" s="31" t="s">
        <v>138</v>
      </c>
      <c r="H4068" s="31" t="s">
        <v>743</v>
      </c>
      <c r="I4068" s="31">
        <v>179</v>
      </c>
      <c r="J4068" s="31">
        <v>13768</v>
      </c>
      <c r="K4068" s="31">
        <v>13.0011621150494</v>
      </c>
      <c r="L4068" s="31" t="s">
        <v>1509</v>
      </c>
      <c r="M4068" s="31">
        <f t="shared" si="164"/>
        <v>13.0011621150494</v>
      </c>
      <c r="N4068" s="31">
        <f t="shared" si="162"/>
        <v>0</v>
      </c>
    </row>
    <row r="4069" spans="1:14" x14ac:dyDescent="0.45">
      <c r="A4069" s="31" t="str">
        <f t="shared" si="163"/>
        <v>E10000014_CIN episodes for children aged 0-4 at 31st March 2019 with emotional abuse identified as a factor at CIN assessment (excluding looked after children)_Number</v>
      </c>
      <c r="B4069" s="31" t="s">
        <v>309</v>
      </c>
      <c r="C4069" s="31" t="s">
        <v>310</v>
      </c>
      <c r="D4069" s="31" t="s">
        <v>474</v>
      </c>
      <c r="E4069" s="31" t="s">
        <v>475</v>
      </c>
      <c r="F4069" s="31" t="s">
        <v>131</v>
      </c>
      <c r="G4069" s="31" t="s">
        <v>138</v>
      </c>
      <c r="H4069" s="31" t="s">
        <v>743</v>
      </c>
      <c r="I4069" s="31">
        <v>313</v>
      </c>
      <c r="J4069" s="31">
        <v>74388</v>
      </c>
      <c r="K4069" s="31">
        <v>4.2076679034252802</v>
      </c>
      <c r="L4069" s="31" t="s">
        <v>1605</v>
      </c>
      <c r="M4069" s="31">
        <f t="shared" si="164"/>
        <v>4.2076679034252802</v>
      </c>
      <c r="N4069" s="31">
        <f t="shared" si="162"/>
        <v>0</v>
      </c>
    </row>
    <row r="4070" spans="1:14" x14ac:dyDescent="0.45">
      <c r="A4070" s="31" t="str">
        <f t="shared" si="163"/>
        <v>E06000044_CIN episodes for children aged 0-4 at 31st March 2019 with emotional abuse identified as a factor at CIN assessment (excluding looked after children)_Number</v>
      </c>
      <c r="B4070" s="31" t="s">
        <v>383</v>
      </c>
      <c r="C4070" s="31" t="s">
        <v>384</v>
      </c>
      <c r="D4070" s="31" t="s">
        <v>474</v>
      </c>
      <c r="E4070" s="31" t="s">
        <v>475</v>
      </c>
      <c r="F4070" s="31" t="s">
        <v>131</v>
      </c>
      <c r="G4070" s="31" t="s">
        <v>138</v>
      </c>
      <c r="H4070" s="31" t="s">
        <v>743</v>
      </c>
      <c r="I4070" s="31">
        <v>97</v>
      </c>
      <c r="J4070" s="31">
        <v>12735</v>
      </c>
      <c r="K4070" s="31">
        <v>7.6168040832351798</v>
      </c>
      <c r="L4070" s="31" t="s">
        <v>1530</v>
      </c>
      <c r="M4070" s="31">
        <f t="shared" si="164"/>
        <v>7.6168040832351798</v>
      </c>
      <c r="N4070" s="31">
        <f t="shared" si="162"/>
        <v>0</v>
      </c>
    </row>
    <row r="4071" spans="1:14" x14ac:dyDescent="0.45">
      <c r="A4071" s="31" t="str">
        <f t="shared" si="163"/>
        <v>E06000045_CIN episodes for children aged 0-4 at 31st March 2019 with emotional abuse identified as a factor at CIN assessment (excluding looked after children)_Number</v>
      </c>
      <c r="B4071" s="31" t="s">
        <v>577</v>
      </c>
      <c r="C4071" s="31" t="s">
        <v>729</v>
      </c>
      <c r="D4071" s="31" t="s">
        <v>474</v>
      </c>
      <c r="E4071" s="31" t="s">
        <v>475</v>
      </c>
      <c r="F4071" s="31" t="s">
        <v>131</v>
      </c>
      <c r="G4071" s="31" t="s">
        <v>138</v>
      </c>
      <c r="H4071" s="31" t="s">
        <v>743</v>
      </c>
      <c r="I4071" s="31">
        <v>257</v>
      </c>
      <c r="J4071" s="31">
        <v>15766</v>
      </c>
      <c r="K4071" s="31">
        <v>16.300900672332901</v>
      </c>
      <c r="L4071" s="31" t="s">
        <v>1474</v>
      </c>
      <c r="M4071" s="31">
        <f t="shared" si="164"/>
        <v>16.300900672332901</v>
      </c>
      <c r="N4071" s="31">
        <f t="shared" si="162"/>
        <v>0</v>
      </c>
    </row>
    <row r="4072" spans="1:14" x14ac:dyDescent="0.45">
      <c r="A4072" s="31" t="str">
        <f t="shared" si="163"/>
        <v>E10000018_CIN episodes for children aged 0-4 at 31st March 2019 with emotional abuse identified as a factor at CIN assessment (excluding looked after children)_Number</v>
      </c>
      <c r="B4072" s="31" t="s">
        <v>552</v>
      </c>
      <c r="C4072" s="31" t="s">
        <v>553</v>
      </c>
      <c r="D4072" s="31" t="s">
        <v>474</v>
      </c>
      <c r="E4072" s="31" t="s">
        <v>475</v>
      </c>
      <c r="F4072" s="31" t="s">
        <v>131</v>
      </c>
      <c r="G4072" s="31" t="s">
        <v>138</v>
      </c>
      <c r="H4072" s="31" t="s">
        <v>743</v>
      </c>
      <c r="I4072" s="31">
        <v>99</v>
      </c>
      <c r="J4072" s="31">
        <v>36916</v>
      </c>
      <c r="K4072" s="31">
        <v>2.6817640047675799</v>
      </c>
      <c r="L4072" s="31" t="s">
        <v>1631</v>
      </c>
      <c r="M4072" s="31">
        <f t="shared" si="164"/>
        <v>2.6817640047675799</v>
      </c>
      <c r="N4072" s="31">
        <f t="shared" si="162"/>
        <v>0</v>
      </c>
    </row>
    <row r="4073" spans="1:14" x14ac:dyDescent="0.45">
      <c r="A4073" s="31" t="str">
        <f t="shared" si="163"/>
        <v>E06000016_CIN episodes for children aged 0-4 at 31st March 2019 with emotional abuse identified as a factor at CIN assessment (excluding looked after children)_Number</v>
      </c>
      <c r="B4073" s="31" t="s">
        <v>341</v>
      </c>
      <c r="C4073" s="31" t="s">
        <v>342</v>
      </c>
      <c r="D4073" s="31" t="s">
        <v>474</v>
      </c>
      <c r="E4073" s="31" t="s">
        <v>475</v>
      </c>
      <c r="F4073" s="31" t="s">
        <v>131</v>
      </c>
      <c r="G4073" s="31" t="s">
        <v>138</v>
      </c>
      <c r="H4073" s="31" t="s">
        <v>743</v>
      </c>
      <c r="I4073" s="31">
        <v>139</v>
      </c>
      <c r="J4073" s="31">
        <v>25049</v>
      </c>
      <c r="K4073" s="31">
        <v>5.5491237175136696</v>
      </c>
      <c r="L4073" s="31" t="s">
        <v>1630</v>
      </c>
      <c r="M4073" s="31">
        <f t="shared" si="164"/>
        <v>5.5491237175136696</v>
      </c>
      <c r="N4073" s="31">
        <f t="shared" si="162"/>
        <v>0</v>
      </c>
    </row>
    <row r="4074" spans="1:14" x14ac:dyDescent="0.45">
      <c r="A4074" s="31" t="str">
        <f t="shared" si="163"/>
        <v>E06000017_CIN episodes for children aged 0-4 at 31st March 2019 with emotional abuse identified as a factor at CIN assessment (excluding looked after children)_Number</v>
      </c>
      <c r="B4074" s="31" t="s">
        <v>548</v>
      </c>
      <c r="C4074" s="31" t="s">
        <v>728</v>
      </c>
      <c r="D4074" s="31" t="s">
        <v>474</v>
      </c>
      <c r="E4074" s="31" t="s">
        <v>475</v>
      </c>
      <c r="F4074" s="31" t="s">
        <v>131</v>
      </c>
      <c r="G4074" s="31" t="s">
        <v>138</v>
      </c>
      <c r="H4074" s="31" t="s">
        <v>743</v>
      </c>
      <c r="I4074" s="31">
        <v>10</v>
      </c>
      <c r="J4074" s="31">
        <v>1855</v>
      </c>
      <c r="K4074" s="31">
        <v>5.3908355795148299</v>
      </c>
      <c r="L4074" s="31" t="s">
        <v>1603</v>
      </c>
      <c r="M4074" s="31">
        <f t="shared" si="164"/>
        <v>5.3908355795148299</v>
      </c>
      <c r="N4074" s="31">
        <f t="shared" si="162"/>
        <v>0</v>
      </c>
    </row>
    <row r="4075" spans="1:14" x14ac:dyDescent="0.45">
      <c r="A4075" s="31" t="str">
        <f t="shared" si="163"/>
        <v>E10000028_CIN episodes for children aged 0-4 at 31st March 2019 with emotional abuse identified as a factor at CIN assessment (excluding looked after children)_Number</v>
      </c>
      <c r="B4075" s="31" t="s">
        <v>418</v>
      </c>
      <c r="C4075" s="31" t="s">
        <v>419</v>
      </c>
      <c r="D4075" s="31" t="s">
        <v>474</v>
      </c>
      <c r="E4075" s="31" t="s">
        <v>475</v>
      </c>
      <c r="F4075" s="31" t="s">
        <v>131</v>
      </c>
      <c r="G4075" s="31" t="s">
        <v>138</v>
      </c>
      <c r="H4075" s="31" t="s">
        <v>743</v>
      </c>
      <c r="I4075" s="31">
        <v>364</v>
      </c>
      <c r="J4075" s="31">
        <v>44389</v>
      </c>
      <c r="K4075" s="31">
        <v>8.2002297866588592</v>
      </c>
      <c r="L4075" s="31" t="s">
        <v>1568</v>
      </c>
      <c r="M4075" s="31">
        <f t="shared" si="164"/>
        <v>8.2002297866588592</v>
      </c>
      <c r="N4075" s="31">
        <f t="shared" si="162"/>
        <v>0</v>
      </c>
    </row>
    <row r="4076" spans="1:14" x14ac:dyDescent="0.45">
      <c r="A4076" s="31" t="str">
        <f t="shared" si="163"/>
        <v>E06000021_CIN episodes for children aged 0-4 at 31st March 2019 with emotional abuse identified as a factor at CIN assessment (excluding looked after children)_Number</v>
      </c>
      <c r="B4076" s="31" t="s">
        <v>424</v>
      </c>
      <c r="C4076" s="31" t="s">
        <v>425</v>
      </c>
      <c r="D4076" s="31" t="s">
        <v>474</v>
      </c>
      <c r="E4076" s="31" t="s">
        <v>475</v>
      </c>
      <c r="F4076" s="31" t="s">
        <v>131</v>
      </c>
      <c r="G4076" s="31" t="s">
        <v>138</v>
      </c>
      <c r="H4076" s="31" t="s">
        <v>743</v>
      </c>
      <c r="I4076" s="31">
        <v>219</v>
      </c>
      <c r="J4076" s="31">
        <v>17135</v>
      </c>
      <c r="K4076" s="31">
        <v>12.7808578932011</v>
      </c>
      <c r="L4076" s="31" t="s">
        <v>1565</v>
      </c>
      <c r="M4076" s="31">
        <f t="shared" si="164"/>
        <v>12.7808578932011</v>
      </c>
      <c r="N4076" s="31">
        <f t="shared" si="162"/>
        <v>0</v>
      </c>
    </row>
    <row r="4077" spans="1:14" x14ac:dyDescent="0.45">
      <c r="A4077" s="31" t="str">
        <f t="shared" si="163"/>
        <v>E06000054_CIN episodes for children aged 0-4 at 31st March 2019 with emotional abuse identified as a factor at CIN assessment (excluding looked after children)_Number</v>
      </c>
      <c r="B4077" s="31" t="s">
        <v>462</v>
      </c>
      <c r="C4077" s="31" t="s">
        <v>463</v>
      </c>
      <c r="D4077" s="31" t="s">
        <v>474</v>
      </c>
      <c r="E4077" s="31" t="s">
        <v>475</v>
      </c>
      <c r="F4077" s="31" t="s">
        <v>131</v>
      </c>
      <c r="G4077" s="31" t="s">
        <v>138</v>
      </c>
      <c r="H4077" s="31" t="s">
        <v>743</v>
      </c>
      <c r="I4077" s="31">
        <v>300</v>
      </c>
      <c r="J4077" s="31">
        <v>27307</v>
      </c>
      <c r="K4077" s="31">
        <v>10.9861940161863</v>
      </c>
      <c r="L4077" s="31" t="s">
        <v>1528</v>
      </c>
      <c r="M4077" s="31">
        <f t="shared" si="164"/>
        <v>10.9861940161863</v>
      </c>
      <c r="N4077" s="31">
        <f t="shared" si="162"/>
        <v>0</v>
      </c>
    </row>
    <row r="4078" spans="1:14" x14ac:dyDescent="0.45">
      <c r="A4078" s="31" t="str">
        <f t="shared" si="163"/>
        <v>E06000030_CIN episodes for children aged 0-4 at 31st March 2019 with emotional abuse identified as a factor at CIN assessment (excluding looked after children)_Number</v>
      </c>
      <c r="B4078" s="31" t="s">
        <v>434</v>
      </c>
      <c r="C4078" s="31" t="s">
        <v>435</v>
      </c>
      <c r="D4078" s="31" t="s">
        <v>474</v>
      </c>
      <c r="E4078" s="31" t="s">
        <v>475</v>
      </c>
      <c r="F4078" s="31" t="s">
        <v>131</v>
      </c>
      <c r="G4078" s="31" t="s">
        <v>138</v>
      </c>
      <c r="H4078" s="31" t="s">
        <v>743</v>
      </c>
      <c r="I4078" s="31">
        <v>134</v>
      </c>
      <c r="J4078" s="31">
        <v>14479</v>
      </c>
      <c r="K4078" s="31">
        <v>9.2547827888666294</v>
      </c>
      <c r="L4078" s="31" t="s">
        <v>1645</v>
      </c>
      <c r="M4078" s="31">
        <f t="shared" si="164"/>
        <v>9.2547827888666294</v>
      </c>
      <c r="N4078" s="31">
        <f t="shared" si="162"/>
        <v>0</v>
      </c>
    </row>
    <row r="4079" spans="1:14" x14ac:dyDescent="0.45">
      <c r="A4079" s="31" t="str">
        <f t="shared" si="163"/>
        <v>E06000036_CIN episodes for children aged 0-4 at 31st March 2019 with emotional abuse identified as a factor at CIN assessment (excluding looked after children)_Number</v>
      </c>
      <c r="B4079" s="31" t="s">
        <v>257</v>
      </c>
      <c r="C4079" s="31" t="s">
        <v>258</v>
      </c>
      <c r="D4079" s="31" t="s">
        <v>474</v>
      </c>
      <c r="E4079" s="31" t="s">
        <v>475</v>
      </c>
      <c r="F4079" s="31" t="s">
        <v>131</v>
      </c>
      <c r="G4079" s="31" t="s">
        <v>138</v>
      </c>
      <c r="H4079" s="31" t="s">
        <v>743</v>
      </c>
      <c r="I4079" s="31">
        <v>57</v>
      </c>
      <c r="J4079" s="31">
        <v>7417</v>
      </c>
      <c r="K4079" s="31">
        <v>7.68504786301739</v>
      </c>
      <c r="L4079" s="31" t="s">
        <v>1575</v>
      </c>
      <c r="M4079" s="31">
        <f t="shared" si="164"/>
        <v>7.68504786301739</v>
      </c>
      <c r="N4079" s="31">
        <f t="shared" si="162"/>
        <v>0</v>
      </c>
    </row>
    <row r="4080" spans="1:14" x14ac:dyDescent="0.45">
      <c r="A4080" s="31" t="str">
        <f t="shared" si="163"/>
        <v>E06000040_CIN episodes for children aged 0-4 at 31st March 2019 with emotional abuse identified as a factor at CIN assessment (excluding looked after children)_Number</v>
      </c>
      <c r="B4080" s="31" t="s">
        <v>555</v>
      </c>
      <c r="C4080" s="31" t="s">
        <v>727</v>
      </c>
      <c r="D4080" s="31" t="s">
        <v>474</v>
      </c>
      <c r="E4080" s="31" t="s">
        <v>475</v>
      </c>
      <c r="F4080" s="31" t="s">
        <v>131</v>
      </c>
      <c r="G4080" s="31" t="s">
        <v>138</v>
      </c>
      <c r="H4080" s="31" t="s">
        <v>743</v>
      </c>
      <c r="I4080" s="31" t="s">
        <v>1280</v>
      </c>
      <c r="J4080" s="31">
        <v>8678</v>
      </c>
      <c r="K4080" s="31" t="s">
        <v>1280</v>
      </c>
      <c r="L4080" s="31" t="s">
        <v>70</v>
      </c>
      <c r="M4080" s="31" t="s">
        <v>70</v>
      </c>
      <c r="N4080" s="31">
        <f t="shared" si="162"/>
        <v>0</v>
      </c>
    </row>
    <row r="4081" spans="1:14" x14ac:dyDescent="0.45">
      <c r="A4081" s="31" t="str">
        <f t="shared" si="163"/>
        <v>E06000037_CIN episodes for children aged 0-4 at 31st March 2019 with emotional abuse identified as a factor at CIN assessment (excluding looked after children)_Number</v>
      </c>
      <c r="B4081" s="31" t="s">
        <v>456</v>
      </c>
      <c r="C4081" s="31" t="s">
        <v>457</v>
      </c>
      <c r="D4081" s="31" t="s">
        <v>474</v>
      </c>
      <c r="E4081" s="31" t="s">
        <v>475</v>
      </c>
      <c r="F4081" s="31" t="s">
        <v>131</v>
      </c>
      <c r="G4081" s="31" t="s">
        <v>138</v>
      </c>
      <c r="H4081" s="31" t="s">
        <v>743</v>
      </c>
      <c r="I4081" s="31">
        <v>15</v>
      </c>
      <c r="J4081" s="31">
        <v>8980</v>
      </c>
      <c r="K4081" s="31">
        <v>1.67037861915367</v>
      </c>
      <c r="L4081" s="31" t="s">
        <v>1669</v>
      </c>
      <c r="M4081" s="31">
        <f t="shared" si="164"/>
        <v>1.67037861915367</v>
      </c>
      <c r="N4081" s="31">
        <f t="shared" si="162"/>
        <v>0</v>
      </c>
    </row>
    <row r="4082" spans="1:14" x14ac:dyDescent="0.45">
      <c r="A4082" s="31" t="str">
        <f t="shared" si="163"/>
        <v>E06000038_CIN episodes for children aged 0-4 at 31st March 2019 with emotional abuse identified as a factor at CIN assessment (excluding looked after children)_Number</v>
      </c>
      <c r="B4082" s="31" t="s">
        <v>557</v>
      </c>
      <c r="C4082" s="31" t="s">
        <v>726</v>
      </c>
      <c r="D4082" s="31" t="s">
        <v>474</v>
      </c>
      <c r="E4082" s="31" t="s">
        <v>475</v>
      </c>
      <c r="F4082" s="31" t="s">
        <v>131</v>
      </c>
      <c r="G4082" s="31" t="s">
        <v>138</v>
      </c>
      <c r="H4082" s="31" t="s">
        <v>743</v>
      </c>
      <c r="I4082" s="31">
        <v>105</v>
      </c>
      <c r="J4082" s="31">
        <v>11632</v>
      </c>
      <c r="K4082" s="31">
        <v>9.0268225584594202</v>
      </c>
      <c r="L4082" s="31" t="s">
        <v>1637</v>
      </c>
      <c r="M4082" s="31">
        <f t="shared" si="164"/>
        <v>9.0268225584594202</v>
      </c>
      <c r="N4082" s="31">
        <f t="shared" si="162"/>
        <v>0</v>
      </c>
    </row>
    <row r="4083" spans="1:14" x14ac:dyDescent="0.45">
      <c r="A4083" s="31" t="str">
        <f t="shared" si="163"/>
        <v>E06000039_CIN episodes for children aged 0-4 at 31st March 2019 with emotional abuse identified as a factor at CIN assessment (excluding looked after children)_Number</v>
      </c>
      <c r="B4083" s="31" t="s">
        <v>404</v>
      </c>
      <c r="C4083" s="31" t="s">
        <v>405</v>
      </c>
      <c r="D4083" s="31" t="s">
        <v>474</v>
      </c>
      <c r="E4083" s="31" t="s">
        <v>475</v>
      </c>
      <c r="F4083" s="31" t="s">
        <v>131</v>
      </c>
      <c r="G4083" s="31" t="s">
        <v>138</v>
      </c>
      <c r="H4083" s="31" t="s">
        <v>743</v>
      </c>
      <c r="I4083" s="31">
        <v>81</v>
      </c>
      <c r="J4083" s="31">
        <v>12827</v>
      </c>
      <c r="K4083" s="31">
        <v>6.3148047088173396</v>
      </c>
      <c r="L4083" s="31" t="s">
        <v>1529</v>
      </c>
      <c r="M4083" s="31">
        <f t="shared" si="164"/>
        <v>6.3148047088173396</v>
      </c>
      <c r="N4083" s="31">
        <f t="shared" si="162"/>
        <v>0</v>
      </c>
    </row>
    <row r="4084" spans="1:14" x14ac:dyDescent="0.45">
      <c r="A4084" s="31" t="str">
        <f t="shared" si="163"/>
        <v>E06000041_CIN episodes for children aged 0-4 at 31st March 2019 with emotional abuse identified as a factor at CIN assessment (excluding looked after children)_Number</v>
      </c>
      <c r="B4084" s="31" t="s">
        <v>466</v>
      </c>
      <c r="C4084" s="31" t="s">
        <v>467</v>
      </c>
      <c r="D4084" s="31" t="s">
        <v>474</v>
      </c>
      <c r="E4084" s="31" t="s">
        <v>475</v>
      </c>
      <c r="F4084" s="31" t="s">
        <v>131</v>
      </c>
      <c r="G4084" s="31" t="s">
        <v>138</v>
      </c>
      <c r="H4084" s="31" t="s">
        <v>743</v>
      </c>
      <c r="I4084" s="31">
        <v>57</v>
      </c>
      <c r="J4084" s="31">
        <v>9822</v>
      </c>
      <c r="K4084" s="31">
        <v>5.8032987171655499</v>
      </c>
      <c r="L4084" s="31" t="s">
        <v>1654</v>
      </c>
      <c r="M4084" s="31">
        <f t="shared" si="164"/>
        <v>5.8032987171655499</v>
      </c>
      <c r="N4084" s="31">
        <f t="shared" si="162"/>
        <v>0</v>
      </c>
    </row>
    <row r="4085" spans="1:14" x14ac:dyDescent="0.45">
      <c r="A4085" s="31" t="str">
        <f t="shared" si="163"/>
        <v>E10000003_CIN episodes for children aged 0-4 at 31st March 2019 with emotional abuse identified as a factor at CIN assessment (excluding looked after children)_Number</v>
      </c>
      <c r="B4085" s="31" t="s">
        <v>275</v>
      </c>
      <c r="C4085" s="31" t="s">
        <v>276</v>
      </c>
      <c r="D4085" s="31" t="s">
        <v>474</v>
      </c>
      <c r="E4085" s="31" t="s">
        <v>475</v>
      </c>
      <c r="F4085" s="31" t="s">
        <v>131</v>
      </c>
      <c r="G4085" s="31" t="s">
        <v>138</v>
      </c>
      <c r="H4085" s="31" t="s">
        <v>743</v>
      </c>
      <c r="I4085" s="31">
        <v>296</v>
      </c>
      <c r="J4085" s="31">
        <v>37295</v>
      </c>
      <c r="K4085" s="31">
        <v>7.9367207400455797</v>
      </c>
      <c r="L4085" s="31" t="s">
        <v>1614</v>
      </c>
      <c r="M4085" s="31">
        <f t="shared" si="164"/>
        <v>7.9367207400455797</v>
      </c>
      <c r="N4085" s="31">
        <f t="shared" si="162"/>
        <v>0</v>
      </c>
    </row>
    <row r="4086" spans="1:14" x14ac:dyDescent="0.45">
      <c r="A4086" s="31" t="str">
        <f t="shared" si="163"/>
        <v>E06000031_CIN episodes for children aged 0-4 at 31st March 2019 with emotional abuse identified as a factor at CIN assessment (excluding looked after children)_Number</v>
      </c>
      <c r="B4086" s="31" t="s">
        <v>379</v>
      </c>
      <c r="C4086" s="31" t="s">
        <v>380</v>
      </c>
      <c r="D4086" s="31" t="s">
        <v>474</v>
      </c>
      <c r="E4086" s="31" t="s">
        <v>475</v>
      </c>
      <c r="F4086" s="31" t="s">
        <v>131</v>
      </c>
      <c r="G4086" s="31" t="s">
        <v>138</v>
      </c>
      <c r="H4086" s="31" t="s">
        <v>743</v>
      </c>
      <c r="I4086" s="31">
        <v>160</v>
      </c>
      <c r="J4086" s="31">
        <v>15931</v>
      </c>
      <c r="K4086" s="31">
        <v>10.043311782060099</v>
      </c>
      <c r="L4086" s="31" t="s">
        <v>1479</v>
      </c>
      <c r="M4086" s="31">
        <f t="shared" si="164"/>
        <v>10.043311782060099</v>
      </c>
      <c r="N4086" s="31">
        <f t="shared" si="162"/>
        <v>0</v>
      </c>
    </row>
    <row r="4087" spans="1:14" x14ac:dyDescent="0.45">
      <c r="A4087" s="31" t="str">
        <f t="shared" si="163"/>
        <v>E06000006_CIN episodes for children aged 0-4 at 31st March 2019 with emotional abuse identified as a factor at CIN assessment (excluding looked after children)_Number</v>
      </c>
      <c r="B4087" s="31" t="s">
        <v>531</v>
      </c>
      <c r="C4087" s="31" t="s">
        <v>722</v>
      </c>
      <c r="D4087" s="31" t="s">
        <v>474</v>
      </c>
      <c r="E4087" s="31" t="s">
        <v>475</v>
      </c>
      <c r="F4087" s="31" t="s">
        <v>131</v>
      </c>
      <c r="G4087" s="31" t="s">
        <v>138</v>
      </c>
      <c r="H4087" s="31" t="s">
        <v>743</v>
      </c>
      <c r="I4087" s="31">
        <v>122</v>
      </c>
      <c r="J4087" s="31">
        <v>7676</v>
      </c>
      <c r="K4087" s="31">
        <v>15.8936946326212</v>
      </c>
      <c r="L4087" s="31" t="s">
        <v>1684</v>
      </c>
      <c r="M4087" s="31">
        <f t="shared" si="164"/>
        <v>15.8936946326212</v>
      </c>
      <c r="N4087" s="31">
        <f t="shared" si="162"/>
        <v>0</v>
      </c>
    </row>
    <row r="4088" spans="1:14" x14ac:dyDescent="0.45">
      <c r="A4088" s="31" t="str">
        <f t="shared" si="163"/>
        <v>E06000007_CIN episodes for children aged 0-4 at 31st March 2019 with emotional abuse identified as a factor at CIN assessment (excluding looked after children)_Number</v>
      </c>
      <c r="B4088" s="31" t="s">
        <v>452</v>
      </c>
      <c r="C4088" s="31" t="s">
        <v>453</v>
      </c>
      <c r="D4088" s="31" t="s">
        <v>474</v>
      </c>
      <c r="E4088" s="31" t="s">
        <v>475</v>
      </c>
      <c r="F4088" s="31" t="s">
        <v>131</v>
      </c>
      <c r="G4088" s="31" t="s">
        <v>138</v>
      </c>
      <c r="H4088" s="31" t="s">
        <v>743</v>
      </c>
      <c r="I4088" s="31">
        <v>80</v>
      </c>
      <c r="J4088" s="31">
        <v>11933</v>
      </c>
      <c r="K4088" s="31">
        <v>6.7040978798290496</v>
      </c>
      <c r="L4088" s="31" t="s">
        <v>1508</v>
      </c>
      <c r="M4088" s="31">
        <f t="shared" si="164"/>
        <v>6.7040978798290496</v>
      </c>
      <c r="N4088" s="31">
        <f t="shared" si="162"/>
        <v>0</v>
      </c>
    </row>
    <row r="4089" spans="1:14" x14ac:dyDescent="0.45">
      <c r="A4089" s="31" t="str">
        <f t="shared" si="163"/>
        <v>E10000008_CIN episodes for children aged 0-4 at 31st March 2019 with emotional abuse identified as a factor at CIN assessment (excluding looked after children)_Number</v>
      </c>
      <c r="B4089" s="31" t="s">
        <v>504</v>
      </c>
      <c r="C4089" s="31" t="s">
        <v>505</v>
      </c>
      <c r="D4089" s="31" t="s">
        <v>474</v>
      </c>
      <c r="E4089" s="31" t="s">
        <v>475</v>
      </c>
      <c r="F4089" s="31" t="s">
        <v>131</v>
      </c>
      <c r="G4089" s="31" t="s">
        <v>138</v>
      </c>
      <c r="H4089" s="31" t="s">
        <v>743</v>
      </c>
      <c r="I4089" s="31">
        <v>258</v>
      </c>
      <c r="J4089" s="31">
        <v>37314</v>
      </c>
      <c r="K4089" s="31">
        <v>6.9142949027174803</v>
      </c>
      <c r="L4089" s="31" t="s">
        <v>1646</v>
      </c>
      <c r="M4089" s="31">
        <f t="shared" si="164"/>
        <v>6.9142949027174803</v>
      </c>
      <c r="N4089" s="31">
        <f t="shared" si="162"/>
        <v>0</v>
      </c>
    </row>
    <row r="4090" spans="1:14" x14ac:dyDescent="0.45">
      <c r="A4090" s="31" t="str">
        <f t="shared" si="163"/>
        <v>E06000026_CIN episodes for children aged 0-4 at 31st March 2019 with emotional abuse identified as a factor at CIN assessment (excluding looked after children)_Number</v>
      </c>
      <c r="B4090" s="31" t="s">
        <v>381</v>
      </c>
      <c r="C4090" s="31" t="s">
        <v>382</v>
      </c>
      <c r="D4090" s="31" t="s">
        <v>474</v>
      </c>
      <c r="E4090" s="31" t="s">
        <v>475</v>
      </c>
      <c r="F4090" s="31" t="s">
        <v>131</v>
      </c>
      <c r="G4090" s="31" t="s">
        <v>138</v>
      </c>
      <c r="H4090" s="31" t="s">
        <v>743</v>
      </c>
      <c r="I4090" s="31">
        <v>215</v>
      </c>
      <c r="J4090" s="31">
        <v>14969</v>
      </c>
      <c r="K4090" s="31">
        <v>14.3630169015966</v>
      </c>
      <c r="L4090" s="31" t="s">
        <v>1485</v>
      </c>
      <c r="M4090" s="31">
        <f t="shared" si="164"/>
        <v>14.3630169015966</v>
      </c>
      <c r="N4090" s="31">
        <f t="shared" si="162"/>
        <v>0</v>
      </c>
    </row>
    <row r="4091" spans="1:14" x14ac:dyDescent="0.45">
      <c r="A4091" s="31" t="str">
        <f t="shared" si="163"/>
        <v>E06000027_CIN episodes for children aged 0-4 at 31st March 2019 with emotional abuse identified as a factor at CIN assessment (excluding looked after children)_Number</v>
      </c>
      <c r="B4091" s="31" t="s">
        <v>438</v>
      </c>
      <c r="C4091" s="31" t="s">
        <v>439</v>
      </c>
      <c r="D4091" s="31" t="s">
        <v>474</v>
      </c>
      <c r="E4091" s="31" t="s">
        <v>475</v>
      </c>
      <c r="F4091" s="31" t="s">
        <v>131</v>
      </c>
      <c r="G4091" s="31" t="s">
        <v>138</v>
      </c>
      <c r="H4091" s="31" t="s">
        <v>743</v>
      </c>
      <c r="I4091" s="31">
        <v>66</v>
      </c>
      <c r="J4091" s="31">
        <v>6918</v>
      </c>
      <c r="K4091" s="31">
        <v>9.5403295750216799</v>
      </c>
      <c r="L4091" s="31" t="s">
        <v>1569</v>
      </c>
      <c r="M4091" s="31">
        <f t="shared" si="164"/>
        <v>9.5403295750216799</v>
      </c>
      <c r="N4091" s="31">
        <f t="shared" si="162"/>
        <v>0</v>
      </c>
    </row>
    <row r="4092" spans="1:14" x14ac:dyDescent="0.45">
      <c r="A4092" s="31" t="str">
        <f t="shared" si="163"/>
        <v>E10000012_CIN episodes for children aged 0-4 at 31st March 2019 with emotional abuse identified as a factor at CIN assessment (excluding looked after children)_Number</v>
      </c>
      <c r="B4092" s="31" t="s">
        <v>303</v>
      </c>
      <c r="C4092" s="31" t="s">
        <v>304</v>
      </c>
      <c r="D4092" s="31" t="s">
        <v>474</v>
      </c>
      <c r="E4092" s="31" t="s">
        <v>475</v>
      </c>
      <c r="F4092" s="31" t="s">
        <v>131</v>
      </c>
      <c r="G4092" s="31" t="s">
        <v>138</v>
      </c>
      <c r="H4092" s="31" t="s">
        <v>743</v>
      </c>
      <c r="I4092" s="31">
        <v>309</v>
      </c>
      <c r="J4092" s="31">
        <v>85981</v>
      </c>
      <c r="K4092" s="31">
        <v>3.59381723869227</v>
      </c>
      <c r="L4092" s="31" t="s">
        <v>1655</v>
      </c>
      <c r="M4092" s="31">
        <f t="shared" si="164"/>
        <v>3.59381723869227</v>
      </c>
      <c r="N4092" s="31">
        <f t="shared" si="162"/>
        <v>0</v>
      </c>
    </row>
    <row r="4093" spans="1:14" x14ac:dyDescent="0.45">
      <c r="A4093" s="31" t="str">
        <f t="shared" si="163"/>
        <v>E06000033_CIN episodes for children aged 0-4 at 31st March 2019 with emotional abuse identified as a factor at CIN assessment (excluding looked after children)_Number</v>
      </c>
      <c r="B4093" s="31" t="s">
        <v>412</v>
      </c>
      <c r="C4093" s="31" t="s">
        <v>413</v>
      </c>
      <c r="D4093" s="31" t="s">
        <v>474</v>
      </c>
      <c r="E4093" s="31" t="s">
        <v>475</v>
      </c>
      <c r="F4093" s="31" t="s">
        <v>131</v>
      </c>
      <c r="G4093" s="31" t="s">
        <v>138</v>
      </c>
      <c r="H4093" s="31" t="s">
        <v>743</v>
      </c>
      <c r="I4093" s="31">
        <v>90</v>
      </c>
      <c r="J4093" s="31">
        <v>11304</v>
      </c>
      <c r="K4093" s="31">
        <v>7.9617834394904499</v>
      </c>
      <c r="L4093" s="31" t="s">
        <v>1606</v>
      </c>
      <c r="M4093" s="31">
        <f t="shared" si="164"/>
        <v>7.9617834394904499</v>
      </c>
      <c r="N4093" s="31">
        <f t="shared" si="162"/>
        <v>0</v>
      </c>
    </row>
    <row r="4094" spans="1:14" x14ac:dyDescent="0.45">
      <c r="A4094" s="31" t="str">
        <f t="shared" si="163"/>
        <v>E06000034_CIN episodes for children aged 0-4 at 31st March 2019 with emotional abuse identified as a factor at CIN assessment (excluding looked after children)_Number</v>
      </c>
      <c r="B4094" s="31" t="s">
        <v>493</v>
      </c>
      <c r="C4094" s="31" t="s">
        <v>731</v>
      </c>
      <c r="D4094" s="31" t="s">
        <v>474</v>
      </c>
      <c r="E4094" s="31" t="s">
        <v>475</v>
      </c>
      <c r="F4094" s="31" t="s">
        <v>131</v>
      </c>
      <c r="G4094" s="31" t="s">
        <v>138</v>
      </c>
      <c r="H4094" s="31" t="s">
        <v>743</v>
      </c>
      <c r="I4094" s="31">
        <v>121</v>
      </c>
      <c r="J4094" s="31">
        <v>13195</v>
      </c>
      <c r="K4094" s="31">
        <v>9.1701402046229603</v>
      </c>
      <c r="L4094" s="31" t="s">
        <v>1626</v>
      </c>
      <c r="M4094" s="31">
        <f t="shared" si="164"/>
        <v>9.1701402046229603</v>
      </c>
      <c r="N4094" s="31">
        <f t="shared" si="162"/>
        <v>0</v>
      </c>
    </row>
    <row r="4095" spans="1:14" x14ac:dyDescent="0.45">
      <c r="A4095" s="31" t="str">
        <f t="shared" si="163"/>
        <v>E06000019_CIN episodes for children aged 0-4 at 31st March 2019 with emotional abuse identified as a factor at CIN assessment (excluding looked after children)_Number</v>
      </c>
      <c r="B4095" s="31" t="s">
        <v>317</v>
      </c>
      <c r="C4095" s="31" t="s">
        <v>318</v>
      </c>
      <c r="D4095" s="31" t="s">
        <v>474</v>
      </c>
      <c r="E4095" s="31" t="s">
        <v>475</v>
      </c>
      <c r="F4095" s="31" t="s">
        <v>131</v>
      </c>
      <c r="G4095" s="31" t="s">
        <v>138</v>
      </c>
      <c r="H4095" s="31" t="s">
        <v>743</v>
      </c>
      <c r="I4095" s="31">
        <v>79</v>
      </c>
      <c r="J4095" s="31">
        <v>9337</v>
      </c>
      <c r="K4095" s="31">
        <v>8.4609617650208904</v>
      </c>
      <c r="L4095" s="31" t="s">
        <v>1566</v>
      </c>
      <c r="M4095" s="31">
        <f t="shared" si="164"/>
        <v>8.4609617650208904</v>
      </c>
      <c r="N4095" s="31">
        <f t="shared" si="162"/>
        <v>0</v>
      </c>
    </row>
    <row r="4096" spans="1:14" x14ac:dyDescent="0.45">
      <c r="A4096" s="31" t="str">
        <f t="shared" si="163"/>
        <v>E10000034_CIN episodes for children aged 0-4 at 31st March 2019 with emotional abuse identified as a factor at CIN assessment (excluding looked after children)_Number</v>
      </c>
      <c r="B4096" s="31" t="s">
        <v>470</v>
      </c>
      <c r="C4096" s="31" t="s">
        <v>471</v>
      </c>
      <c r="D4096" s="31" t="s">
        <v>474</v>
      </c>
      <c r="E4096" s="31" t="s">
        <v>475</v>
      </c>
      <c r="F4096" s="31" t="s">
        <v>131</v>
      </c>
      <c r="G4096" s="31" t="s">
        <v>138</v>
      </c>
      <c r="H4096" s="31" t="s">
        <v>743</v>
      </c>
      <c r="I4096" s="31">
        <v>252</v>
      </c>
      <c r="J4096" s="31">
        <v>31348</v>
      </c>
      <c r="K4096" s="31">
        <v>8.0387903534515797</v>
      </c>
      <c r="L4096" s="31" t="s">
        <v>1606</v>
      </c>
      <c r="M4096" s="31">
        <f t="shared" si="164"/>
        <v>8.0387903534515797</v>
      </c>
      <c r="N4096" s="31">
        <f t="shared" si="162"/>
        <v>0</v>
      </c>
    </row>
    <row r="4097" spans="1:14" x14ac:dyDescent="0.45">
      <c r="A4097" s="31" t="str">
        <f t="shared" si="163"/>
        <v>E10000016_CIN episodes for children aged 0-4 at 31st March 2019 with emotional abuse identified as a factor at CIN assessment (excluding looked after children)_Number</v>
      </c>
      <c r="B4097" s="31" t="s">
        <v>327</v>
      </c>
      <c r="C4097" s="31" t="s">
        <v>328</v>
      </c>
      <c r="D4097" s="31" t="s">
        <v>474</v>
      </c>
      <c r="E4097" s="31" t="s">
        <v>475</v>
      </c>
      <c r="F4097" s="31" t="s">
        <v>131</v>
      </c>
      <c r="G4097" s="31" t="s">
        <v>138</v>
      </c>
      <c r="H4097" s="31" t="s">
        <v>743</v>
      </c>
      <c r="I4097" s="31">
        <v>465</v>
      </c>
      <c r="J4097" s="31">
        <v>91425</v>
      </c>
      <c r="K4097" s="31">
        <v>5.0861361771944198</v>
      </c>
      <c r="L4097" s="31" t="s">
        <v>1573</v>
      </c>
      <c r="M4097" s="31">
        <f t="shared" si="164"/>
        <v>5.0861361771944198</v>
      </c>
      <c r="N4097" s="31">
        <f t="shared" si="162"/>
        <v>0</v>
      </c>
    </row>
    <row r="4098" spans="1:14" x14ac:dyDescent="0.45">
      <c r="A4098" s="31" t="str">
        <f t="shared" si="163"/>
        <v>E06000035_CIN episodes for children aged 0-4 at 31st March 2019 with emotional abuse identified as a factor at CIN assessment (excluding looked after children)_Number</v>
      </c>
      <c r="B4098" s="31" t="s">
        <v>351</v>
      </c>
      <c r="C4098" s="31" t="s">
        <v>352</v>
      </c>
      <c r="D4098" s="31" t="s">
        <v>474</v>
      </c>
      <c r="E4098" s="31" t="s">
        <v>475</v>
      </c>
      <c r="F4098" s="31" t="s">
        <v>131</v>
      </c>
      <c r="G4098" s="31" t="s">
        <v>138</v>
      </c>
      <c r="H4098" s="31" t="s">
        <v>743</v>
      </c>
      <c r="I4098" s="31">
        <v>114</v>
      </c>
      <c r="J4098" s="31">
        <v>18494</v>
      </c>
      <c r="K4098" s="31">
        <v>6.1641613496269096</v>
      </c>
      <c r="L4098" s="31" t="s">
        <v>1592</v>
      </c>
      <c r="M4098" s="31">
        <f t="shared" si="164"/>
        <v>6.1641613496269096</v>
      </c>
      <c r="N4098" s="31">
        <f t="shared" si="162"/>
        <v>0</v>
      </c>
    </row>
    <row r="4099" spans="1:14" x14ac:dyDescent="0.45">
      <c r="A4099" s="31" t="str">
        <f t="shared" si="163"/>
        <v>E10000017_CIN episodes for children aged 0-4 at 31st March 2019 with emotional abuse identified as a factor at CIN assessment (excluding looked after children)_Number</v>
      </c>
      <c r="B4099" s="31" t="s">
        <v>337</v>
      </c>
      <c r="C4099" s="31" t="s">
        <v>338</v>
      </c>
      <c r="D4099" s="31" t="s">
        <v>474</v>
      </c>
      <c r="E4099" s="31" t="s">
        <v>475</v>
      </c>
      <c r="F4099" s="31" t="s">
        <v>131</v>
      </c>
      <c r="G4099" s="31" t="s">
        <v>138</v>
      </c>
      <c r="H4099" s="31" t="s">
        <v>743</v>
      </c>
      <c r="I4099" s="31">
        <v>890</v>
      </c>
      <c r="J4099" s="31">
        <v>67104</v>
      </c>
      <c r="K4099" s="31">
        <v>13.2629947544111</v>
      </c>
      <c r="L4099" s="31" t="s">
        <v>1641</v>
      </c>
      <c r="M4099" s="31">
        <f t="shared" si="164"/>
        <v>13.2629947544111</v>
      </c>
      <c r="N4099" s="31">
        <f t="shared" ref="N4099:N4162" si="165">IF(OR(C4099="City of London",C4099="Isles of Scilly"),1,0)</f>
        <v>0</v>
      </c>
    </row>
    <row r="4100" spans="1:14" x14ac:dyDescent="0.45">
      <c r="A4100" s="31" t="str">
        <f t="shared" si="163"/>
        <v>E06000008_CIN episodes for children aged 0-4 at 31st March 2019 with emotional abuse identified as a factor at CIN assessment (excluding looked after children)_Number</v>
      </c>
      <c r="B4100" s="31" t="s">
        <v>247</v>
      </c>
      <c r="C4100" s="31" t="s">
        <v>248</v>
      </c>
      <c r="D4100" s="31" t="s">
        <v>474</v>
      </c>
      <c r="E4100" s="31" t="s">
        <v>475</v>
      </c>
      <c r="F4100" s="31" t="s">
        <v>131</v>
      </c>
      <c r="G4100" s="31" t="s">
        <v>138</v>
      </c>
      <c r="H4100" s="31" t="s">
        <v>743</v>
      </c>
      <c r="I4100" s="31">
        <v>95</v>
      </c>
      <c r="J4100" s="31">
        <v>10576</v>
      </c>
      <c r="K4100" s="31">
        <v>8.9826021180030207</v>
      </c>
      <c r="L4100" s="31" t="s">
        <v>1637</v>
      </c>
      <c r="M4100" s="31">
        <f t="shared" si="164"/>
        <v>8.9826021180030207</v>
      </c>
      <c r="N4100" s="31">
        <f t="shared" si="165"/>
        <v>0</v>
      </c>
    </row>
    <row r="4101" spans="1:14" x14ac:dyDescent="0.45">
      <c r="A4101" s="31" t="str">
        <f t="shared" si="163"/>
        <v>E06000009_CIN episodes for children aged 0-4 at 31st March 2019 with emotional abuse identified as a factor at CIN assessment (excluding looked after children)_Number</v>
      </c>
      <c r="B4101" s="31" t="s">
        <v>249</v>
      </c>
      <c r="C4101" s="31" t="s">
        <v>250</v>
      </c>
      <c r="D4101" s="31" t="s">
        <v>474</v>
      </c>
      <c r="E4101" s="31" t="s">
        <v>475</v>
      </c>
      <c r="F4101" s="31" t="s">
        <v>131</v>
      </c>
      <c r="G4101" s="31" t="s">
        <v>138</v>
      </c>
      <c r="H4101" s="31" t="s">
        <v>743</v>
      </c>
      <c r="I4101" s="31">
        <v>172</v>
      </c>
      <c r="J4101" s="31">
        <v>8365</v>
      </c>
      <c r="K4101" s="31">
        <v>20.561864913329298</v>
      </c>
      <c r="L4101" s="31" t="s">
        <v>1500</v>
      </c>
      <c r="M4101" s="31">
        <f t="shared" si="164"/>
        <v>20.561864913329298</v>
      </c>
      <c r="N4101" s="31">
        <f t="shared" si="165"/>
        <v>0</v>
      </c>
    </row>
    <row r="4102" spans="1:14" x14ac:dyDescent="0.45">
      <c r="A4102" s="31" t="str">
        <f t="shared" si="163"/>
        <v>E10000024_CIN episodes for children aged 0-4 at 31st March 2019 with emotional abuse identified as a factor at CIN assessment (excluding looked after children)_Number</v>
      </c>
      <c r="B4102" s="31" t="s">
        <v>572</v>
      </c>
      <c r="C4102" s="31" t="s">
        <v>573</v>
      </c>
      <c r="D4102" s="31" t="s">
        <v>474</v>
      </c>
      <c r="E4102" s="31" t="s">
        <v>475</v>
      </c>
      <c r="F4102" s="31" t="s">
        <v>131</v>
      </c>
      <c r="G4102" s="31" t="s">
        <v>138</v>
      </c>
      <c r="H4102" s="31" t="s">
        <v>743</v>
      </c>
      <c r="I4102" s="31">
        <v>274</v>
      </c>
      <c r="J4102" s="31">
        <v>44888</v>
      </c>
      <c r="K4102" s="31">
        <v>6.10408126893602</v>
      </c>
      <c r="L4102" s="31" t="s">
        <v>1628</v>
      </c>
      <c r="M4102" s="31">
        <f t="shared" si="164"/>
        <v>6.10408126893602</v>
      </c>
      <c r="N4102" s="31">
        <f t="shared" si="165"/>
        <v>0</v>
      </c>
    </row>
    <row r="4103" spans="1:14" x14ac:dyDescent="0.45">
      <c r="A4103" s="31" t="str">
        <f t="shared" si="163"/>
        <v>E06000018_CIN episodes for children aged 0-4 at 31st March 2019 with emotional abuse identified as a factor at CIN assessment (excluding looked after children)_Number</v>
      </c>
      <c r="B4103" s="31" t="s">
        <v>373</v>
      </c>
      <c r="C4103" s="31" t="s">
        <v>374</v>
      </c>
      <c r="D4103" s="31" t="s">
        <v>474</v>
      </c>
      <c r="E4103" s="31" t="s">
        <v>475</v>
      </c>
      <c r="F4103" s="31" t="s">
        <v>131</v>
      </c>
      <c r="G4103" s="31" t="s">
        <v>138</v>
      </c>
      <c r="H4103" s="31" t="s">
        <v>743</v>
      </c>
      <c r="I4103" s="31">
        <v>309</v>
      </c>
      <c r="J4103" s="31">
        <v>20755</v>
      </c>
      <c r="K4103" s="31">
        <v>14.887978800289099</v>
      </c>
      <c r="L4103" s="31" t="s">
        <v>796</v>
      </c>
      <c r="M4103" s="31">
        <f t="shared" si="164"/>
        <v>14.887978800289099</v>
      </c>
      <c r="N4103" s="31">
        <f t="shared" si="165"/>
        <v>0</v>
      </c>
    </row>
    <row r="4104" spans="1:14" x14ac:dyDescent="0.45">
      <c r="A4104" s="31" t="str">
        <f t="shared" si="163"/>
        <v>E06000051_CIN episodes for children aged 0-4 at 31st March 2019 with emotional abuse identified as a factor at CIN assessment (excluding looked after children)_Number</v>
      </c>
      <c r="B4104" s="31" t="s">
        <v>403</v>
      </c>
      <c r="C4104" s="31" t="s">
        <v>166</v>
      </c>
      <c r="D4104" s="31" t="s">
        <v>474</v>
      </c>
      <c r="E4104" s="31" t="s">
        <v>475</v>
      </c>
      <c r="F4104" s="31" t="s">
        <v>131</v>
      </c>
      <c r="G4104" s="31" t="s">
        <v>138</v>
      </c>
      <c r="H4104" s="31" t="s">
        <v>743</v>
      </c>
      <c r="I4104" s="31">
        <v>158</v>
      </c>
      <c r="J4104" s="31">
        <v>15034</v>
      </c>
      <c r="K4104" s="31">
        <v>10.5095117733138</v>
      </c>
      <c r="L4104" s="31" t="s">
        <v>1478</v>
      </c>
      <c r="M4104" s="31">
        <f t="shared" si="164"/>
        <v>10.5095117733138</v>
      </c>
      <c r="N4104" s="31">
        <f t="shared" si="165"/>
        <v>0</v>
      </c>
    </row>
    <row r="4105" spans="1:14" x14ac:dyDescent="0.45">
      <c r="A4105" s="31" t="str">
        <f t="shared" si="163"/>
        <v>E06000020_CIN episodes for children aged 0-4 at 31st March 2019 with emotional abuse identified as a factor at CIN assessment (excluding looked after children)_Number</v>
      </c>
      <c r="B4105" s="31" t="s">
        <v>570</v>
      </c>
      <c r="C4105" s="31" t="s">
        <v>730</v>
      </c>
      <c r="D4105" s="31" t="s">
        <v>474</v>
      </c>
      <c r="E4105" s="31" t="s">
        <v>475</v>
      </c>
      <c r="F4105" s="31" t="s">
        <v>131</v>
      </c>
      <c r="G4105" s="31" t="s">
        <v>138</v>
      </c>
      <c r="H4105" s="31" t="s">
        <v>743</v>
      </c>
      <c r="I4105" s="31">
        <v>110</v>
      </c>
      <c r="J4105" s="31">
        <v>11022</v>
      </c>
      <c r="K4105" s="31">
        <v>9.9800399201596797</v>
      </c>
      <c r="L4105" s="31" t="s">
        <v>1479</v>
      </c>
      <c r="M4105" s="31">
        <f t="shared" si="164"/>
        <v>9.9800399201596797</v>
      </c>
      <c r="N4105" s="31">
        <f t="shared" si="165"/>
        <v>0</v>
      </c>
    </row>
    <row r="4106" spans="1:14" x14ac:dyDescent="0.45">
      <c r="A4106" s="31" t="str">
        <f t="shared" si="163"/>
        <v>E06000049_CIN episodes for children aged 0-4 at 31st March 2019 with emotional abuse identified as a factor at CIN assessment (excluding looked after children)_Number</v>
      </c>
      <c r="B4106" s="31" t="s">
        <v>541</v>
      </c>
      <c r="C4106" s="31" t="s">
        <v>718</v>
      </c>
      <c r="D4106" s="31" t="s">
        <v>474</v>
      </c>
      <c r="E4106" s="31" t="s">
        <v>475</v>
      </c>
      <c r="F4106" s="31" t="s">
        <v>131</v>
      </c>
      <c r="G4106" s="31" t="s">
        <v>138</v>
      </c>
      <c r="H4106" s="31" t="s">
        <v>743</v>
      </c>
      <c r="I4106" s="31">
        <v>108</v>
      </c>
      <c r="J4106" s="31">
        <v>20262</v>
      </c>
      <c r="K4106" s="31">
        <v>5.3301747112821998</v>
      </c>
      <c r="L4106" s="31" t="s">
        <v>1571</v>
      </c>
      <c r="M4106" s="31">
        <f t="shared" si="164"/>
        <v>5.3301747112821998</v>
      </c>
      <c r="N4106" s="31">
        <f t="shared" si="165"/>
        <v>0</v>
      </c>
    </row>
    <row r="4107" spans="1:14" x14ac:dyDescent="0.45">
      <c r="A4107" s="31" t="str">
        <f t="shared" ref="A4107:A4170" si="166">CONCATENATE(B4107,"_",G4107,"_",H4107)</f>
        <v>E06000050_CIN episodes for children aged 0-4 at 31st March 2019 with emotional abuse identified as a factor at CIN assessment (excluding looked after children)_Number</v>
      </c>
      <c r="B4107" s="31" t="s">
        <v>281</v>
      </c>
      <c r="C4107" s="31" t="s">
        <v>282</v>
      </c>
      <c r="D4107" s="31" t="s">
        <v>474</v>
      </c>
      <c r="E4107" s="31" t="s">
        <v>475</v>
      </c>
      <c r="F4107" s="31" t="s">
        <v>131</v>
      </c>
      <c r="G4107" s="31" t="s">
        <v>138</v>
      </c>
      <c r="H4107" s="31" t="s">
        <v>743</v>
      </c>
      <c r="I4107" s="31">
        <v>143</v>
      </c>
      <c r="J4107" s="31">
        <v>18571</v>
      </c>
      <c r="K4107" s="31">
        <v>7.7001776964083799</v>
      </c>
      <c r="L4107" s="31" t="s">
        <v>1575</v>
      </c>
      <c r="M4107" s="31">
        <f t="shared" si="164"/>
        <v>7.7001776964083799</v>
      </c>
      <c r="N4107" s="31">
        <f t="shared" si="165"/>
        <v>0</v>
      </c>
    </row>
    <row r="4108" spans="1:14" x14ac:dyDescent="0.45">
      <c r="A4108" s="31" t="str">
        <f t="shared" si="166"/>
        <v>E06000052_CIN episodes for children aged 0-4 at 31st March 2019 with emotional abuse identified as a factor at CIN assessment (excluding looked after children)_Number</v>
      </c>
      <c r="B4108" s="31" t="s">
        <v>482</v>
      </c>
      <c r="C4108" s="31" t="s">
        <v>720</v>
      </c>
      <c r="D4108" s="31" t="s">
        <v>474</v>
      </c>
      <c r="E4108" s="31" t="s">
        <v>475</v>
      </c>
      <c r="F4108" s="31" t="s">
        <v>131</v>
      </c>
      <c r="G4108" s="31" t="s">
        <v>138</v>
      </c>
      <c r="H4108" s="31" t="s">
        <v>743</v>
      </c>
      <c r="I4108" s="31">
        <v>103</v>
      </c>
      <c r="J4108" s="31">
        <v>28270</v>
      </c>
      <c r="K4108" s="31">
        <v>3.6434382737884698</v>
      </c>
      <c r="L4108" s="31" t="s">
        <v>1655</v>
      </c>
      <c r="M4108" s="31">
        <f t="shared" ref="M4108:M4171" si="167">K4108</f>
        <v>3.6434382737884698</v>
      </c>
      <c r="N4108" s="31">
        <f t="shared" si="165"/>
        <v>0</v>
      </c>
    </row>
    <row r="4109" spans="1:14" x14ac:dyDescent="0.45">
      <c r="A4109" s="31" t="str">
        <f t="shared" si="166"/>
        <v>E10000006_CIN episodes for children aged 0-4 at 31st March 2019 with emotional abuse identified as a factor at CIN assessment (excluding looked after children)_Number</v>
      </c>
      <c r="B4109" s="31" t="s">
        <v>285</v>
      </c>
      <c r="C4109" s="31" t="s">
        <v>286</v>
      </c>
      <c r="D4109" s="31" t="s">
        <v>474</v>
      </c>
      <c r="E4109" s="31" t="s">
        <v>475</v>
      </c>
      <c r="F4109" s="31" t="s">
        <v>131</v>
      </c>
      <c r="G4109" s="31" t="s">
        <v>138</v>
      </c>
      <c r="H4109" s="31" t="s">
        <v>743</v>
      </c>
      <c r="I4109" s="31">
        <v>221</v>
      </c>
      <c r="J4109" s="31">
        <v>24066</v>
      </c>
      <c r="K4109" s="31">
        <v>9.1830798637081408</v>
      </c>
      <c r="L4109" s="31" t="s">
        <v>1626</v>
      </c>
      <c r="M4109" s="31">
        <f t="shared" si="167"/>
        <v>9.1830798637081408</v>
      </c>
      <c r="N4109" s="31">
        <f t="shared" si="165"/>
        <v>0</v>
      </c>
    </row>
    <row r="4110" spans="1:14" x14ac:dyDescent="0.45">
      <c r="A4110" s="31" t="str">
        <f t="shared" si="166"/>
        <v>E10000013_CIN episodes for children aged 0-4 at 31st March 2019 with emotional abuse identified as a factor at CIN assessment (excluding looked after children)_Number</v>
      </c>
      <c r="B4110" s="31" t="s">
        <v>307</v>
      </c>
      <c r="C4110" s="31" t="s">
        <v>308</v>
      </c>
      <c r="D4110" s="31" t="s">
        <v>474</v>
      </c>
      <c r="E4110" s="31" t="s">
        <v>475</v>
      </c>
      <c r="F4110" s="31" t="s">
        <v>131</v>
      </c>
      <c r="G4110" s="31" t="s">
        <v>138</v>
      </c>
      <c r="H4110" s="31" t="s">
        <v>743</v>
      </c>
      <c r="I4110" s="31">
        <v>419</v>
      </c>
      <c r="J4110" s="31">
        <v>34617</v>
      </c>
      <c r="K4110" s="31">
        <v>12.1038795967299</v>
      </c>
      <c r="L4110" s="31" t="s">
        <v>1522</v>
      </c>
      <c r="M4110" s="31">
        <f t="shared" si="167"/>
        <v>12.1038795967299</v>
      </c>
      <c r="N4110" s="31">
        <f t="shared" si="165"/>
        <v>0</v>
      </c>
    </row>
    <row r="4111" spans="1:14" x14ac:dyDescent="0.45">
      <c r="A4111" s="31" t="str">
        <f t="shared" si="166"/>
        <v>E10000015_CIN episodes for children aged 0-4 at 31st March 2019 with emotional abuse identified as a factor at CIN assessment (excluding looked after children)_Number</v>
      </c>
      <c r="B4111" s="31" t="s">
        <v>319</v>
      </c>
      <c r="C4111" s="31" t="s">
        <v>320</v>
      </c>
      <c r="D4111" s="31" t="s">
        <v>474</v>
      </c>
      <c r="E4111" s="31" t="s">
        <v>475</v>
      </c>
      <c r="F4111" s="31" t="s">
        <v>131</v>
      </c>
      <c r="G4111" s="31" t="s">
        <v>138</v>
      </c>
      <c r="H4111" s="31" t="s">
        <v>743</v>
      </c>
      <c r="I4111" s="31">
        <v>349</v>
      </c>
      <c r="J4111" s="31">
        <v>74764</v>
      </c>
      <c r="K4111" s="31">
        <v>4.6680220426943402</v>
      </c>
      <c r="L4111" s="31" t="s">
        <v>1580</v>
      </c>
      <c r="M4111" s="31">
        <f t="shared" si="167"/>
        <v>4.6680220426943402</v>
      </c>
      <c r="N4111" s="31">
        <f t="shared" si="165"/>
        <v>0</v>
      </c>
    </row>
    <row r="4112" spans="1:14" x14ac:dyDescent="0.45">
      <c r="A4112" s="31" t="str">
        <f t="shared" si="166"/>
        <v>E06000046_CIN episodes for children aged 0-4 at 31st March 2019 with emotional abuse identified as a factor at CIN assessment (excluding looked after children)_Number</v>
      </c>
      <c r="B4112" s="31" t="s">
        <v>325</v>
      </c>
      <c r="C4112" s="31" t="s">
        <v>326</v>
      </c>
      <c r="D4112" s="31" t="s">
        <v>474</v>
      </c>
      <c r="E4112" s="31" t="s">
        <v>475</v>
      </c>
      <c r="F4112" s="31" t="s">
        <v>131</v>
      </c>
      <c r="G4112" s="31" t="s">
        <v>138</v>
      </c>
      <c r="H4112" s="31" t="s">
        <v>743</v>
      </c>
      <c r="I4112" s="31">
        <v>72</v>
      </c>
      <c r="J4112" s="31">
        <v>6462</v>
      </c>
      <c r="K4112" s="31">
        <v>11.142061281337</v>
      </c>
      <c r="L4112" s="31" t="s">
        <v>1601</v>
      </c>
      <c r="M4112" s="31">
        <f t="shared" si="167"/>
        <v>11.142061281337</v>
      </c>
      <c r="N4112" s="31">
        <f t="shared" si="165"/>
        <v>0</v>
      </c>
    </row>
    <row r="4113" spans="1:14" x14ac:dyDescent="0.45">
      <c r="A4113" s="31" t="str">
        <f t="shared" si="166"/>
        <v>E10000019_CIN episodes for children aged 0-4 at 31st March 2019 with emotional abuse identified as a factor at CIN assessment (excluding looked after children)_Number</v>
      </c>
      <c r="B4113" s="31" t="s">
        <v>345</v>
      </c>
      <c r="C4113" s="31" t="s">
        <v>346</v>
      </c>
      <c r="D4113" s="31" t="s">
        <v>474</v>
      </c>
      <c r="E4113" s="31" t="s">
        <v>475</v>
      </c>
      <c r="F4113" s="31" t="s">
        <v>131</v>
      </c>
      <c r="G4113" s="31" t="s">
        <v>138</v>
      </c>
      <c r="H4113" s="31" t="s">
        <v>743</v>
      </c>
      <c r="I4113" s="31">
        <v>406</v>
      </c>
      <c r="J4113" s="31">
        <v>39873</v>
      </c>
      <c r="K4113" s="31">
        <v>10.1823288942392</v>
      </c>
      <c r="L4113" s="31" t="s">
        <v>1663</v>
      </c>
      <c r="M4113" s="31">
        <f t="shared" si="167"/>
        <v>10.1823288942392</v>
      </c>
      <c r="N4113" s="31">
        <f t="shared" si="165"/>
        <v>0</v>
      </c>
    </row>
    <row r="4114" spans="1:14" x14ac:dyDescent="0.45">
      <c r="A4114" s="31" t="str">
        <f t="shared" si="166"/>
        <v>E10000020_CIN episodes for children aged 0-4 at 31st March 2019 with emotional abuse identified as a factor at CIN assessment (excluding looked after children)_Number</v>
      </c>
      <c r="B4114" s="31" t="s">
        <v>361</v>
      </c>
      <c r="C4114" s="31" t="s">
        <v>362</v>
      </c>
      <c r="D4114" s="31" t="s">
        <v>474</v>
      </c>
      <c r="E4114" s="31" t="s">
        <v>475</v>
      </c>
      <c r="F4114" s="31" t="s">
        <v>131</v>
      </c>
      <c r="G4114" s="31" t="s">
        <v>138</v>
      </c>
      <c r="H4114" s="31" t="s">
        <v>743</v>
      </c>
      <c r="I4114" s="31">
        <v>233</v>
      </c>
      <c r="J4114" s="31">
        <v>46256</v>
      </c>
      <c r="K4114" s="31">
        <v>5.0371843652715302</v>
      </c>
      <c r="L4114" s="31" t="s">
        <v>1656</v>
      </c>
      <c r="M4114" s="31">
        <f t="shared" si="167"/>
        <v>5.0371843652715302</v>
      </c>
      <c r="N4114" s="31">
        <f t="shared" si="165"/>
        <v>0</v>
      </c>
    </row>
    <row r="4115" spans="1:14" x14ac:dyDescent="0.45">
      <c r="A4115" s="31" t="str">
        <f t="shared" si="166"/>
        <v>E10000021_CIN episodes for children aged 0-4 at 31st March 2019 with emotional abuse identified as a factor at CIN assessment (excluding looked after children)_Number</v>
      </c>
      <c r="B4115" s="31" t="s">
        <v>371</v>
      </c>
      <c r="C4115" s="31" t="s">
        <v>372</v>
      </c>
      <c r="D4115" s="31" t="s">
        <v>474</v>
      </c>
      <c r="E4115" s="31" t="s">
        <v>475</v>
      </c>
      <c r="F4115" s="31" t="s">
        <v>131</v>
      </c>
      <c r="G4115" s="31" t="s">
        <v>138</v>
      </c>
      <c r="H4115" s="31" t="s">
        <v>743</v>
      </c>
      <c r="I4115" s="31">
        <v>563</v>
      </c>
      <c r="J4115" s="31">
        <v>47337</v>
      </c>
      <c r="K4115" s="31">
        <v>11.893444873988599</v>
      </c>
      <c r="L4115" s="31" t="s">
        <v>1542</v>
      </c>
      <c r="M4115" s="31">
        <f t="shared" si="167"/>
        <v>11.893444873988599</v>
      </c>
      <c r="N4115" s="31">
        <f t="shared" si="165"/>
        <v>0</v>
      </c>
    </row>
    <row r="4116" spans="1:14" x14ac:dyDescent="0.45">
      <c r="A4116" s="31" t="str">
        <f t="shared" si="166"/>
        <v>E06000048_CIN episodes for children aged 0-4 at 31st March 2019 with emotional abuse identified as a factor at CIN assessment (excluding looked after children)_Number</v>
      </c>
      <c r="B4116" s="31" t="s">
        <v>484</v>
      </c>
      <c r="C4116" s="31" t="s">
        <v>705</v>
      </c>
      <c r="D4116" s="31" t="s">
        <v>474</v>
      </c>
      <c r="E4116" s="31" t="s">
        <v>475</v>
      </c>
      <c r="F4116" s="31" t="s">
        <v>131</v>
      </c>
      <c r="G4116" s="31" t="s">
        <v>138</v>
      </c>
      <c r="H4116" s="31" t="s">
        <v>743</v>
      </c>
      <c r="I4116" s="31">
        <v>140</v>
      </c>
      <c r="J4116" s="31">
        <v>14910</v>
      </c>
      <c r="K4116" s="31">
        <v>9.3896713615023497</v>
      </c>
      <c r="L4116" s="31" t="s">
        <v>1533</v>
      </c>
      <c r="M4116" s="31">
        <f t="shared" si="167"/>
        <v>9.3896713615023497</v>
      </c>
      <c r="N4116" s="31">
        <f t="shared" si="165"/>
        <v>0</v>
      </c>
    </row>
    <row r="4117" spans="1:14" x14ac:dyDescent="0.45">
      <c r="A4117" s="31" t="str">
        <f t="shared" si="166"/>
        <v>E10000025_CIN episodes for children aged 0-4 at 31st March 2019 with emotional abuse identified as a factor at CIN assessment (excluding looked after children)_Number</v>
      </c>
      <c r="B4117" s="31" t="s">
        <v>377</v>
      </c>
      <c r="C4117" s="31" t="s">
        <v>378</v>
      </c>
      <c r="D4117" s="31" t="s">
        <v>474</v>
      </c>
      <c r="E4117" s="31" t="s">
        <v>475</v>
      </c>
      <c r="F4117" s="31" t="s">
        <v>131</v>
      </c>
      <c r="G4117" s="31" t="s">
        <v>138</v>
      </c>
      <c r="H4117" s="31" t="s">
        <v>743</v>
      </c>
      <c r="I4117" s="31">
        <v>210</v>
      </c>
      <c r="J4117" s="31">
        <v>39398</v>
      </c>
      <c r="K4117" s="31">
        <v>5.3302198081120897</v>
      </c>
      <c r="L4117" s="31" t="s">
        <v>1571</v>
      </c>
      <c r="M4117" s="31">
        <f t="shared" si="167"/>
        <v>5.3302198081120897</v>
      </c>
      <c r="N4117" s="31">
        <f t="shared" si="165"/>
        <v>0</v>
      </c>
    </row>
    <row r="4118" spans="1:14" x14ac:dyDescent="0.45">
      <c r="A4118" s="31" t="str">
        <f t="shared" si="166"/>
        <v>E10000027_CIN episodes for children aged 0-4 at 31st March 2019 with emotional abuse identified as a factor at CIN assessment (excluding looked after children)_Number</v>
      </c>
      <c r="B4118" s="31" t="s">
        <v>406</v>
      </c>
      <c r="C4118" s="31" t="s">
        <v>407</v>
      </c>
      <c r="D4118" s="31" t="s">
        <v>474</v>
      </c>
      <c r="E4118" s="31" t="s">
        <v>475</v>
      </c>
      <c r="F4118" s="31" t="s">
        <v>131</v>
      </c>
      <c r="G4118" s="31" t="s">
        <v>138</v>
      </c>
      <c r="H4118" s="31" t="s">
        <v>743</v>
      </c>
      <c r="I4118" s="31">
        <v>141</v>
      </c>
      <c r="J4118" s="31">
        <v>29004</v>
      </c>
      <c r="K4118" s="31">
        <v>4.86139842780306</v>
      </c>
      <c r="L4118" s="31" t="s">
        <v>1668</v>
      </c>
      <c r="M4118" s="31">
        <f t="shared" si="167"/>
        <v>4.86139842780306</v>
      </c>
      <c r="N4118" s="31">
        <f t="shared" si="165"/>
        <v>0</v>
      </c>
    </row>
    <row r="4119" spans="1:14" x14ac:dyDescent="0.45">
      <c r="A4119" s="31" t="str">
        <f t="shared" si="166"/>
        <v>E10000029_CIN episodes for children aged 0-4 at 31st March 2019 with emotional abuse identified as a factor at CIN assessment (excluding looked after children)_Number</v>
      </c>
      <c r="B4119" s="31" t="s">
        <v>426</v>
      </c>
      <c r="C4119" s="31" t="s">
        <v>427</v>
      </c>
      <c r="D4119" s="31" t="s">
        <v>474</v>
      </c>
      <c r="E4119" s="31" t="s">
        <v>475</v>
      </c>
      <c r="F4119" s="31" t="s">
        <v>131</v>
      </c>
      <c r="G4119" s="31" t="s">
        <v>138</v>
      </c>
      <c r="H4119" s="31" t="s">
        <v>743</v>
      </c>
      <c r="I4119" s="31">
        <v>386</v>
      </c>
      <c r="J4119" s="31">
        <v>40624</v>
      </c>
      <c r="K4119" s="31">
        <v>9.5017723513194206</v>
      </c>
      <c r="L4119" s="31" t="s">
        <v>1569</v>
      </c>
      <c r="M4119" s="31">
        <f t="shared" si="167"/>
        <v>9.5017723513194206</v>
      </c>
      <c r="N4119" s="31">
        <f t="shared" si="165"/>
        <v>0</v>
      </c>
    </row>
    <row r="4120" spans="1:14" x14ac:dyDescent="0.45">
      <c r="A4120" s="31" t="str">
        <f t="shared" si="166"/>
        <v>E10000030_CIN episodes for children aged 0-4 at 31st March 2019 with emotional abuse identified as a factor at CIN assessment (excluding looked after children)_Number</v>
      </c>
      <c r="B4120" s="31" t="s">
        <v>430</v>
      </c>
      <c r="C4120" s="31" t="s">
        <v>431</v>
      </c>
      <c r="D4120" s="31" t="s">
        <v>474</v>
      </c>
      <c r="E4120" s="31" t="s">
        <v>475</v>
      </c>
      <c r="F4120" s="31" t="s">
        <v>131</v>
      </c>
      <c r="G4120" s="31" t="s">
        <v>138</v>
      </c>
      <c r="H4120" s="31" t="s">
        <v>743</v>
      </c>
      <c r="I4120" s="31">
        <v>380</v>
      </c>
      <c r="J4120" s="31">
        <v>70074</v>
      </c>
      <c r="K4120" s="31">
        <v>5.4228387133601599</v>
      </c>
      <c r="L4120" s="31" t="s">
        <v>1603</v>
      </c>
      <c r="M4120" s="31">
        <f t="shared" si="167"/>
        <v>5.4228387133601599</v>
      </c>
      <c r="N4120" s="31">
        <f t="shared" si="165"/>
        <v>0</v>
      </c>
    </row>
    <row r="4121" spans="1:14" x14ac:dyDescent="0.45">
      <c r="A4121" s="31" t="str">
        <f t="shared" si="166"/>
        <v>E10000031_CIN episodes for children aged 0-4 at 31st March 2019 with emotional abuse identified as a factor at CIN assessment (excluding looked after children)_Number</v>
      </c>
      <c r="B4121" s="31" t="s">
        <v>454</v>
      </c>
      <c r="C4121" s="31" t="s">
        <v>455</v>
      </c>
      <c r="D4121" s="31" t="s">
        <v>474</v>
      </c>
      <c r="E4121" s="31" t="s">
        <v>475</v>
      </c>
      <c r="F4121" s="31" t="s">
        <v>131</v>
      </c>
      <c r="G4121" s="31" t="s">
        <v>138</v>
      </c>
      <c r="H4121" s="31" t="s">
        <v>743</v>
      </c>
      <c r="I4121" s="31">
        <v>170</v>
      </c>
      <c r="J4121" s="31">
        <v>31584</v>
      </c>
      <c r="K4121" s="31">
        <v>5.3824721377912903</v>
      </c>
      <c r="L4121" s="31" t="s">
        <v>1603</v>
      </c>
      <c r="M4121" s="31">
        <f t="shared" si="167"/>
        <v>5.3824721377912903</v>
      </c>
      <c r="N4121" s="31">
        <f t="shared" si="165"/>
        <v>0</v>
      </c>
    </row>
    <row r="4122" spans="1:14" x14ac:dyDescent="0.45">
      <c r="A4122" s="31" t="str">
        <f t="shared" si="166"/>
        <v>E10000032_CIN episodes for children aged 0-4 at 31st March 2019 with emotional abuse identified as a factor at CIN assessment (excluding looked after children)_Number</v>
      </c>
      <c r="B4122" s="31" t="s">
        <v>458</v>
      </c>
      <c r="C4122" s="31" t="s">
        <v>459</v>
      </c>
      <c r="D4122" s="31" t="s">
        <v>474</v>
      </c>
      <c r="E4122" s="31" t="s">
        <v>475</v>
      </c>
      <c r="F4122" s="31" t="s">
        <v>131</v>
      </c>
      <c r="G4122" s="31" t="s">
        <v>138</v>
      </c>
      <c r="H4122" s="31" t="s">
        <v>743</v>
      </c>
      <c r="I4122" s="31">
        <v>477</v>
      </c>
      <c r="J4122" s="31">
        <v>46821</v>
      </c>
      <c r="K4122" s="31">
        <v>10.1877362721856</v>
      </c>
      <c r="L4122" s="31" t="s">
        <v>1663</v>
      </c>
      <c r="M4122" s="31">
        <f t="shared" si="167"/>
        <v>10.1877362721856</v>
      </c>
      <c r="N4122" s="31">
        <f t="shared" si="165"/>
        <v>0</v>
      </c>
    </row>
    <row r="4123" spans="1:14" x14ac:dyDescent="0.45">
      <c r="A4123" s="31" t="str">
        <f t="shared" si="166"/>
        <v>NA_CIN episodes for children aged 0-4 at 31st March 2019 with sexual abuse identified as a factor at CIN assessment (excluding looked after children)_Number</v>
      </c>
      <c r="B4123" s="31" t="s">
        <v>13</v>
      </c>
      <c r="C4123" s="31" t="s">
        <v>737</v>
      </c>
      <c r="D4123" s="31" t="s">
        <v>474</v>
      </c>
      <c r="E4123" s="31" t="s">
        <v>475</v>
      </c>
      <c r="F4123" s="31" t="s">
        <v>131</v>
      </c>
      <c r="G4123" s="31" t="s">
        <v>141</v>
      </c>
      <c r="H4123" s="31" t="s">
        <v>743</v>
      </c>
      <c r="I4123" s="31">
        <v>5465</v>
      </c>
      <c r="J4123" s="31">
        <v>3346727</v>
      </c>
      <c r="K4123" s="31">
        <f>I4123/J4123*1000</f>
        <v>1.632938689053514</v>
      </c>
      <c r="L4123" s="31" t="str">
        <f>CONCATENATE(ROUND(K4123,2)," per 1000 0-4 yr olds")</f>
        <v>1.63 per 1000 0-4 yr olds</v>
      </c>
      <c r="M4123" s="31">
        <f t="shared" si="167"/>
        <v>1.632938689053514</v>
      </c>
      <c r="N4123" s="31">
        <f t="shared" si="165"/>
        <v>0</v>
      </c>
    </row>
    <row r="4124" spans="1:14" x14ac:dyDescent="0.45">
      <c r="A4124" s="31" t="str">
        <f t="shared" si="166"/>
        <v>E09000001_CIN episodes for children aged 0-4 at 31st March 2019 with sexual abuse identified as a factor at CIN assessment (excluding looked after children)_Number</v>
      </c>
      <c r="B4124" s="31" t="s">
        <v>582</v>
      </c>
      <c r="C4124" s="31" t="s">
        <v>583</v>
      </c>
      <c r="D4124" s="31" t="s">
        <v>474</v>
      </c>
      <c r="E4124" s="31" t="s">
        <v>475</v>
      </c>
      <c r="F4124" s="31" t="s">
        <v>131</v>
      </c>
      <c r="G4124" s="31" t="s">
        <v>141</v>
      </c>
      <c r="H4124" s="31" t="s">
        <v>743</v>
      </c>
      <c r="I4124" s="31">
        <v>0</v>
      </c>
      <c r="J4124" s="31">
        <v>435</v>
      </c>
      <c r="K4124" s="31">
        <v>0</v>
      </c>
      <c r="L4124" s="31" t="s">
        <v>1520</v>
      </c>
      <c r="M4124" s="31">
        <f t="shared" si="167"/>
        <v>0</v>
      </c>
      <c r="N4124" s="31">
        <f t="shared" si="165"/>
        <v>1</v>
      </c>
    </row>
    <row r="4125" spans="1:14" x14ac:dyDescent="0.45">
      <c r="A4125" s="31" t="str">
        <f t="shared" si="166"/>
        <v>E09000007_CIN episodes for children aged 0-4 at 31st March 2019 with sexual abuse identified as a factor at CIN assessment (excluding looked after children)_Number</v>
      </c>
      <c r="B4125" s="31" t="s">
        <v>277</v>
      </c>
      <c r="C4125" s="31" t="s">
        <v>278</v>
      </c>
      <c r="D4125" s="31" t="s">
        <v>474</v>
      </c>
      <c r="E4125" s="31" t="s">
        <v>475</v>
      </c>
      <c r="F4125" s="31" t="s">
        <v>131</v>
      </c>
      <c r="G4125" s="31" t="s">
        <v>141</v>
      </c>
      <c r="H4125" s="31" t="s">
        <v>743</v>
      </c>
      <c r="I4125" s="31">
        <v>6</v>
      </c>
      <c r="J4125" s="31">
        <v>14039</v>
      </c>
      <c r="K4125" s="31">
        <v>0.42738086758316102</v>
      </c>
      <c r="L4125" s="31" t="s">
        <v>1685</v>
      </c>
      <c r="M4125" s="31">
        <f t="shared" si="167"/>
        <v>0.42738086758316102</v>
      </c>
      <c r="N4125" s="31">
        <f t="shared" si="165"/>
        <v>0</v>
      </c>
    </row>
    <row r="4126" spans="1:14" x14ac:dyDescent="0.45">
      <c r="A4126" s="31" t="str">
        <f t="shared" si="166"/>
        <v>E09000011_CIN episodes for children aged 0-4 at 31st March 2019 with sexual abuse identified as a factor at CIN assessment (excluding looked after children)_Number</v>
      </c>
      <c r="B4126" s="31" t="s">
        <v>518</v>
      </c>
      <c r="C4126" s="31" t="s">
        <v>519</v>
      </c>
      <c r="D4126" s="31" t="s">
        <v>474</v>
      </c>
      <c r="E4126" s="31" t="s">
        <v>475</v>
      </c>
      <c r="F4126" s="31" t="s">
        <v>131</v>
      </c>
      <c r="G4126" s="31" t="s">
        <v>141</v>
      </c>
      <c r="H4126" s="31" t="s">
        <v>743</v>
      </c>
      <c r="I4126" s="31">
        <v>26</v>
      </c>
      <c r="J4126" s="31">
        <v>21953</v>
      </c>
      <c r="K4126" s="31">
        <v>1.18434838063135</v>
      </c>
      <c r="L4126" s="31" t="s">
        <v>1686</v>
      </c>
      <c r="M4126" s="31">
        <f t="shared" si="167"/>
        <v>1.18434838063135</v>
      </c>
      <c r="N4126" s="31">
        <f t="shared" si="165"/>
        <v>0</v>
      </c>
    </row>
    <row r="4127" spans="1:14" x14ac:dyDescent="0.45">
      <c r="A4127" s="31" t="str">
        <f t="shared" si="166"/>
        <v>E09000012_CIN episodes for children aged 0-4 at 31st March 2019 with sexual abuse identified as a factor at CIN assessment (excluding looked after children)_Number</v>
      </c>
      <c r="B4127" s="31" t="s">
        <v>498</v>
      </c>
      <c r="C4127" s="31" t="s">
        <v>499</v>
      </c>
      <c r="D4127" s="31" t="s">
        <v>474</v>
      </c>
      <c r="E4127" s="31" t="s">
        <v>475</v>
      </c>
      <c r="F4127" s="31" t="s">
        <v>131</v>
      </c>
      <c r="G4127" s="31" t="s">
        <v>141</v>
      </c>
      <c r="H4127" s="31" t="s">
        <v>743</v>
      </c>
      <c r="I4127" s="31">
        <v>33</v>
      </c>
      <c r="J4127" s="31">
        <v>20326</v>
      </c>
      <c r="K4127" s="31">
        <v>1.6235363573747901</v>
      </c>
      <c r="L4127" s="31" t="s">
        <v>1674</v>
      </c>
      <c r="M4127" s="31">
        <f t="shared" si="167"/>
        <v>1.6235363573747901</v>
      </c>
      <c r="N4127" s="31">
        <f t="shared" si="165"/>
        <v>0</v>
      </c>
    </row>
    <row r="4128" spans="1:14" x14ac:dyDescent="0.45">
      <c r="A4128" s="31" t="str">
        <f t="shared" si="166"/>
        <v>E09000013_CIN episodes for children aged 0-4 at 31st March 2019 with sexual abuse identified as a factor at CIN assessment (excluding looked after children)_Number</v>
      </c>
      <c r="B4128" s="31" t="s">
        <v>491</v>
      </c>
      <c r="C4128" s="31" t="s">
        <v>723</v>
      </c>
      <c r="D4128" s="31" t="s">
        <v>474</v>
      </c>
      <c r="E4128" s="31" t="s">
        <v>475</v>
      </c>
      <c r="F4128" s="31" t="s">
        <v>131</v>
      </c>
      <c r="G4128" s="31" t="s">
        <v>141</v>
      </c>
      <c r="H4128" s="31" t="s">
        <v>743</v>
      </c>
      <c r="I4128" s="31" t="s">
        <v>1280</v>
      </c>
      <c r="J4128" s="31">
        <v>11404</v>
      </c>
      <c r="K4128" s="31" t="s">
        <v>1280</v>
      </c>
      <c r="L4128" s="31" t="s">
        <v>70</v>
      </c>
      <c r="M4128" s="31" t="s">
        <v>70</v>
      </c>
      <c r="N4128" s="31">
        <f t="shared" si="165"/>
        <v>0</v>
      </c>
    </row>
    <row r="4129" spans="1:14" x14ac:dyDescent="0.45">
      <c r="A4129" s="31" t="str">
        <f t="shared" si="166"/>
        <v>E09000019_CIN episodes for children aged 0-4 at 31st March 2019 with sexual abuse identified as a factor at CIN assessment (excluding looked after children)_Number</v>
      </c>
      <c r="B4129" s="31" t="s">
        <v>500</v>
      </c>
      <c r="C4129" s="31" t="s">
        <v>501</v>
      </c>
      <c r="D4129" s="31" t="s">
        <v>474</v>
      </c>
      <c r="E4129" s="31" t="s">
        <v>475</v>
      </c>
      <c r="F4129" s="31" t="s">
        <v>131</v>
      </c>
      <c r="G4129" s="31" t="s">
        <v>141</v>
      </c>
      <c r="H4129" s="31" t="s">
        <v>743</v>
      </c>
      <c r="I4129" s="31">
        <v>14</v>
      </c>
      <c r="J4129" s="31">
        <v>13127</v>
      </c>
      <c r="K4129" s="31">
        <v>1.0665041517483</v>
      </c>
      <c r="L4129" s="31" t="s">
        <v>1679</v>
      </c>
      <c r="M4129" s="31">
        <f t="shared" si="167"/>
        <v>1.0665041517483</v>
      </c>
      <c r="N4129" s="31">
        <f t="shared" si="165"/>
        <v>0</v>
      </c>
    </row>
    <row r="4130" spans="1:14" x14ac:dyDescent="0.45">
      <c r="A4130" s="31" t="str">
        <f t="shared" si="166"/>
        <v>E09000020_CIN episodes for children aged 0-4 at 31st March 2019 with sexual abuse identified as a factor at CIN assessment (excluding looked after children)_Number</v>
      </c>
      <c r="B4130" s="31" t="s">
        <v>479</v>
      </c>
      <c r="C4130" s="31" t="s">
        <v>674</v>
      </c>
      <c r="D4130" s="31" t="s">
        <v>474</v>
      </c>
      <c r="E4130" s="31" t="s">
        <v>475</v>
      </c>
      <c r="F4130" s="31" t="s">
        <v>131</v>
      </c>
      <c r="G4130" s="31" t="s">
        <v>141</v>
      </c>
      <c r="H4130" s="31" t="s">
        <v>743</v>
      </c>
      <c r="I4130" s="31">
        <v>0</v>
      </c>
      <c r="J4130" s="31">
        <v>8223</v>
      </c>
      <c r="K4130" s="31">
        <v>0</v>
      </c>
      <c r="L4130" s="31" t="s">
        <v>1520</v>
      </c>
      <c r="M4130" s="31">
        <f t="shared" si="167"/>
        <v>0</v>
      </c>
      <c r="N4130" s="31">
        <f t="shared" si="165"/>
        <v>0</v>
      </c>
    </row>
    <row r="4131" spans="1:14" x14ac:dyDescent="0.45">
      <c r="A4131" s="31" t="str">
        <f t="shared" si="166"/>
        <v>E09000022_CIN episodes for children aged 0-4 at 31st March 2019 with sexual abuse identified as a factor at CIN assessment (excluding looked after children)_Number</v>
      </c>
      <c r="B4131" s="31" t="s">
        <v>335</v>
      </c>
      <c r="C4131" s="31" t="s">
        <v>336</v>
      </c>
      <c r="D4131" s="31" t="s">
        <v>474</v>
      </c>
      <c r="E4131" s="31" t="s">
        <v>475</v>
      </c>
      <c r="F4131" s="31" t="s">
        <v>131</v>
      </c>
      <c r="G4131" s="31" t="s">
        <v>141</v>
      </c>
      <c r="H4131" s="31" t="s">
        <v>743</v>
      </c>
      <c r="I4131" s="31">
        <v>16</v>
      </c>
      <c r="J4131" s="31">
        <v>19213</v>
      </c>
      <c r="K4131" s="31">
        <v>0.83276947899859499</v>
      </c>
      <c r="L4131" s="31" t="s">
        <v>1687</v>
      </c>
      <c r="M4131" s="31">
        <f t="shared" si="167"/>
        <v>0.83276947899859499</v>
      </c>
      <c r="N4131" s="31">
        <f t="shared" si="165"/>
        <v>0</v>
      </c>
    </row>
    <row r="4132" spans="1:14" x14ac:dyDescent="0.45">
      <c r="A4132" s="31" t="str">
        <f t="shared" si="166"/>
        <v>E09000023_CIN episodes for children aged 0-4 at 31st March 2019 with sexual abuse identified as a factor at CIN assessment (excluding looked after children)_Number</v>
      </c>
      <c r="B4132" s="31" t="s">
        <v>343</v>
      </c>
      <c r="C4132" s="31" t="s">
        <v>344</v>
      </c>
      <c r="D4132" s="31" t="s">
        <v>474</v>
      </c>
      <c r="E4132" s="31" t="s">
        <v>475</v>
      </c>
      <c r="F4132" s="31" t="s">
        <v>131</v>
      </c>
      <c r="G4132" s="31" t="s">
        <v>141</v>
      </c>
      <c r="H4132" s="31" t="s">
        <v>743</v>
      </c>
      <c r="I4132" s="31">
        <v>14</v>
      </c>
      <c r="J4132" s="31">
        <v>21814</v>
      </c>
      <c r="K4132" s="31">
        <v>0.64178967635463502</v>
      </c>
      <c r="L4132" s="31" t="s">
        <v>1673</v>
      </c>
      <c r="M4132" s="31">
        <f t="shared" si="167"/>
        <v>0.64178967635463502</v>
      </c>
      <c r="N4132" s="31">
        <f t="shared" si="165"/>
        <v>0</v>
      </c>
    </row>
    <row r="4133" spans="1:14" x14ac:dyDescent="0.45">
      <c r="A4133" s="31" t="str">
        <f t="shared" si="166"/>
        <v>E09000028_CIN episodes for children aged 0-4 at 31st March 2019 with sexual abuse identified as a factor at CIN assessment (excluding looked after children)_Number</v>
      </c>
      <c r="B4133" s="31" t="s">
        <v>414</v>
      </c>
      <c r="C4133" s="31" t="s">
        <v>415</v>
      </c>
      <c r="D4133" s="31" t="s">
        <v>474</v>
      </c>
      <c r="E4133" s="31" t="s">
        <v>475</v>
      </c>
      <c r="F4133" s="31" t="s">
        <v>131</v>
      </c>
      <c r="G4133" s="31" t="s">
        <v>141</v>
      </c>
      <c r="H4133" s="31" t="s">
        <v>743</v>
      </c>
      <c r="I4133" s="31">
        <v>29</v>
      </c>
      <c r="J4133" s="31">
        <v>20500</v>
      </c>
      <c r="K4133" s="31">
        <v>1.41463414634146</v>
      </c>
      <c r="L4133" s="31" t="s">
        <v>1676</v>
      </c>
      <c r="M4133" s="31">
        <f t="shared" si="167"/>
        <v>1.41463414634146</v>
      </c>
      <c r="N4133" s="31">
        <f t="shared" si="165"/>
        <v>0</v>
      </c>
    </row>
    <row r="4134" spans="1:14" x14ac:dyDescent="0.45">
      <c r="A4134" s="31" t="str">
        <f t="shared" si="166"/>
        <v>E09000030_CIN episodes for children aged 0-4 at 31st March 2019 with sexual abuse identified as a factor at CIN assessment (excluding looked after children)_Number</v>
      </c>
      <c r="B4134" s="31" t="s">
        <v>440</v>
      </c>
      <c r="C4134" s="31" t="s">
        <v>441</v>
      </c>
      <c r="D4134" s="31" t="s">
        <v>474</v>
      </c>
      <c r="E4134" s="31" t="s">
        <v>475</v>
      </c>
      <c r="F4134" s="31" t="s">
        <v>131</v>
      </c>
      <c r="G4134" s="31" t="s">
        <v>141</v>
      </c>
      <c r="H4134" s="31" t="s">
        <v>743</v>
      </c>
      <c r="I4134" s="31">
        <v>23</v>
      </c>
      <c r="J4134" s="31">
        <v>22208</v>
      </c>
      <c r="K4134" s="31">
        <v>1.0356628242074899</v>
      </c>
      <c r="L4134" s="31" t="s">
        <v>1688</v>
      </c>
      <c r="M4134" s="31">
        <f t="shared" si="167"/>
        <v>1.0356628242074899</v>
      </c>
      <c r="N4134" s="31">
        <f t="shared" si="165"/>
        <v>0</v>
      </c>
    </row>
    <row r="4135" spans="1:14" x14ac:dyDescent="0.45">
      <c r="A4135" s="31" t="str">
        <f t="shared" si="166"/>
        <v>E09000032_CIN episodes for children aged 0-4 at 31st March 2019 with sexual abuse identified as a factor at CIN assessment (excluding looked after children)_Number</v>
      </c>
      <c r="B4135" s="31" t="s">
        <v>450</v>
      </c>
      <c r="C4135" s="31" t="s">
        <v>451</v>
      </c>
      <c r="D4135" s="31" t="s">
        <v>474</v>
      </c>
      <c r="E4135" s="31" t="s">
        <v>475</v>
      </c>
      <c r="F4135" s="31" t="s">
        <v>131</v>
      </c>
      <c r="G4135" s="31" t="s">
        <v>141</v>
      </c>
      <c r="H4135" s="31" t="s">
        <v>743</v>
      </c>
      <c r="I4135" s="31">
        <v>0</v>
      </c>
      <c r="J4135" s="31">
        <v>21875</v>
      </c>
      <c r="K4135" s="31">
        <v>0</v>
      </c>
      <c r="L4135" s="31" t="s">
        <v>1520</v>
      </c>
      <c r="M4135" s="31">
        <f t="shared" si="167"/>
        <v>0</v>
      </c>
      <c r="N4135" s="31">
        <f t="shared" si="165"/>
        <v>0</v>
      </c>
    </row>
    <row r="4136" spans="1:14" x14ac:dyDescent="0.45">
      <c r="A4136" s="31" t="str">
        <f t="shared" si="166"/>
        <v>E09000033_CIN episodes for children aged 0-4 at 31st March 2019 with sexual abuse identified as a factor at CIN assessment (excluding looked after children)_Number</v>
      </c>
      <c r="B4136" s="31" t="s">
        <v>506</v>
      </c>
      <c r="C4136" s="31" t="s">
        <v>507</v>
      </c>
      <c r="D4136" s="31" t="s">
        <v>474</v>
      </c>
      <c r="E4136" s="31" t="s">
        <v>475</v>
      </c>
      <c r="F4136" s="31" t="s">
        <v>131</v>
      </c>
      <c r="G4136" s="31" t="s">
        <v>141</v>
      </c>
      <c r="H4136" s="31" t="s">
        <v>743</v>
      </c>
      <c r="I4136" s="31" t="s">
        <v>1280</v>
      </c>
      <c r="J4136" s="31">
        <v>13692</v>
      </c>
      <c r="K4136" s="31" t="s">
        <v>1280</v>
      </c>
      <c r="L4136" s="31" t="s">
        <v>70</v>
      </c>
      <c r="M4136" s="31" t="s">
        <v>70</v>
      </c>
      <c r="N4136" s="31">
        <f t="shared" si="165"/>
        <v>0</v>
      </c>
    </row>
    <row r="4137" spans="1:14" x14ac:dyDescent="0.45">
      <c r="A4137" s="31" t="str">
        <f t="shared" si="166"/>
        <v>E09000002_CIN episodes for children aged 0-4 at 31st March 2019 with sexual abuse identified as a factor at CIN assessment (excluding looked after children)_Number</v>
      </c>
      <c r="B4137" s="31" t="s">
        <v>227</v>
      </c>
      <c r="C4137" s="31" t="s">
        <v>228</v>
      </c>
      <c r="D4137" s="31" t="s">
        <v>474</v>
      </c>
      <c r="E4137" s="31" t="s">
        <v>475</v>
      </c>
      <c r="F4137" s="31" t="s">
        <v>131</v>
      </c>
      <c r="G4137" s="31" t="s">
        <v>141</v>
      </c>
      <c r="H4137" s="31" t="s">
        <v>743</v>
      </c>
      <c r="I4137" s="31">
        <v>18</v>
      </c>
      <c r="J4137" s="31">
        <v>19519</v>
      </c>
      <c r="K4137" s="31">
        <v>0.92217839028638804</v>
      </c>
      <c r="L4137" s="31" t="s">
        <v>1689</v>
      </c>
      <c r="M4137" s="31">
        <f t="shared" si="167"/>
        <v>0.92217839028638804</v>
      </c>
      <c r="N4137" s="31">
        <f t="shared" si="165"/>
        <v>0</v>
      </c>
    </row>
    <row r="4138" spans="1:14" x14ac:dyDescent="0.45">
      <c r="A4138" s="31" t="str">
        <f t="shared" si="166"/>
        <v>E09000003_CIN episodes for children aged 0-4 at 31st March 2019 with sexual abuse identified as a factor at CIN assessment (excluding looked after children)_Number</v>
      </c>
      <c r="B4138" s="31" t="s">
        <v>233</v>
      </c>
      <c r="C4138" s="31" t="s">
        <v>234</v>
      </c>
      <c r="D4138" s="31" t="s">
        <v>474</v>
      </c>
      <c r="E4138" s="31" t="s">
        <v>475</v>
      </c>
      <c r="F4138" s="31" t="s">
        <v>131</v>
      </c>
      <c r="G4138" s="31" t="s">
        <v>141</v>
      </c>
      <c r="H4138" s="31" t="s">
        <v>743</v>
      </c>
      <c r="I4138" s="31">
        <v>27</v>
      </c>
      <c r="J4138" s="31">
        <v>26512</v>
      </c>
      <c r="K4138" s="31">
        <v>1.0184067592033801</v>
      </c>
      <c r="L4138" s="31" t="s">
        <v>1688</v>
      </c>
      <c r="M4138" s="31">
        <f t="shared" si="167"/>
        <v>1.0184067592033801</v>
      </c>
      <c r="N4138" s="31">
        <f t="shared" si="165"/>
        <v>0</v>
      </c>
    </row>
    <row r="4139" spans="1:14" x14ac:dyDescent="0.45">
      <c r="A4139" s="31" t="str">
        <f t="shared" si="166"/>
        <v>E09000004_CIN episodes for children aged 0-4 at 31st March 2019 with sexual abuse identified as a factor at CIN assessment (excluding looked after children)_Number</v>
      </c>
      <c r="B4139" s="31" t="s">
        <v>242</v>
      </c>
      <c r="C4139" s="31" t="s">
        <v>243</v>
      </c>
      <c r="D4139" s="31" t="s">
        <v>474</v>
      </c>
      <c r="E4139" s="31" t="s">
        <v>475</v>
      </c>
      <c r="F4139" s="31" t="s">
        <v>131</v>
      </c>
      <c r="G4139" s="31" t="s">
        <v>141</v>
      </c>
      <c r="H4139" s="31" t="s">
        <v>743</v>
      </c>
      <c r="I4139" s="31">
        <v>13</v>
      </c>
      <c r="J4139" s="31">
        <v>15989</v>
      </c>
      <c r="K4139" s="31">
        <v>0.81305897804740801</v>
      </c>
      <c r="L4139" s="31" t="s">
        <v>1687</v>
      </c>
      <c r="M4139" s="31">
        <f t="shared" si="167"/>
        <v>0.81305897804740801</v>
      </c>
      <c r="N4139" s="31">
        <f t="shared" si="165"/>
        <v>0</v>
      </c>
    </row>
    <row r="4140" spans="1:14" x14ac:dyDescent="0.45">
      <c r="A4140" s="31" t="str">
        <f t="shared" si="166"/>
        <v>E09000005_CIN episodes for children aged 0-4 at 31st March 2019 with sexual abuse identified as a factor at CIN assessment (excluding looked after children)_Number</v>
      </c>
      <c r="B4140" s="31" t="s">
        <v>261</v>
      </c>
      <c r="C4140" s="31" t="s">
        <v>262</v>
      </c>
      <c r="D4140" s="31" t="s">
        <v>474</v>
      </c>
      <c r="E4140" s="31" t="s">
        <v>475</v>
      </c>
      <c r="F4140" s="31" t="s">
        <v>131</v>
      </c>
      <c r="G4140" s="31" t="s">
        <v>141</v>
      </c>
      <c r="H4140" s="31" t="s">
        <v>743</v>
      </c>
      <c r="I4140" s="31">
        <v>8</v>
      </c>
      <c r="J4140" s="31">
        <v>24582</v>
      </c>
      <c r="K4140" s="31">
        <v>0.325441379871451</v>
      </c>
      <c r="L4140" s="31" t="s">
        <v>1690</v>
      </c>
      <c r="M4140" s="31">
        <f t="shared" si="167"/>
        <v>0.325441379871451</v>
      </c>
      <c r="N4140" s="31">
        <f t="shared" si="165"/>
        <v>0</v>
      </c>
    </row>
    <row r="4141" spans="1:14" x14ac:dyDescent="0.45">
      <c r="A4141" s="31" t="str">
        <f t="shared" si="166"/>
        <v>E09000006_CIN episodes for children aged 0-4 at 31st March 2019 with sexual abuse identified as a factor at CIN assessment (excluding looked after children)_Number</v>
      </c>
      <c r="B4141" s="31" t="s">
        <v>267</v>
      </c>
      <c r="C4141" s="31" t="s">
        <v>268</v>
      </c>
      <c r="D4141" s="31" t="s">
        <v>474</v>
      </c>
      <c r="E4141" s="31" t="s">
        <v>475</v>
      </c>
      <c r="F4141" s="31" t="s">
        <v>131</v>
      </c>
      <c r="G4141" s="31" t="s">
        <v>141</v>
      </c>
      <c r="H4141" s="31" t="s">
        <v>743</v>
      </c>
      <c r="I4141" s="31">
        <v>39</v>
      </c>
      <c r="J4141" s="31">
        <v>21559</v>
      </c>
      <c r="K4141" s="31">
        <v>1.80898928521731</v>
      </c>
      <c r="L4141" s="31" t="s">
        <v>1681</v>
      </c>
      <c r="M4141" s="31">
        <f t="shared" si="167"/>
        <v>1.80898928521731</v>
      </c>
      <c r="N4141" s="31">
        <f t="shared" si="165"/>
        <v>0</v>
      </c>
    </row>
    <row r="4142" spans="1:14" x14ac:dyDescent="0.45">
      <c r="A4142" s="31" t="str">
        <f t="shared" si="166"/>
        <v>E09000008_CIN episodes for children aged 0-4 at 31st March 2019 with sexual abuse identified as a factor at CIN assessment (excluding looked after children)_Number</v>
      </c>
      <c r="B4142" s="31" t="s">
        <v>486</v>
      </c>
      <c r="C4142" s="31" t="s">
        <v>487</v>
      </c>
      <c r="D4142" s="31" t="s">
        <v>474</v>
      </c>
      <c r="E4142" s="31" t="s">
        <v>475</v>
      </c>
      <c r="F4142" s="31" t="s">
        <v>131</v>
      </c>
      <c r="G4142" s="31" t="s">
        <v>141</v>
      </c>
      <c r="H4142" s="31" t="s">
        <v>743</v>
      </c>
      <c r="I4142" s="31">
        <v>25</v>
      </c>
      <c r="J4142" s="31">
        <v>27974</v>
      </c>
      <c r="K4142" s="31">
        <v>0.89368699506684801</v>
      </c>
      <c r="L4142" s="31" t="s">
        <v>1689</v>
      </c>
      <c r="M4142" s="31">
        <f t="shared" si="167"/>
        <v>0.89368699506684801</v>
      </c>
      <c r="N4142" s="31">
        <f t="shared" si="165"/>
        <v>0</v>
      </c>
    </row>
    <row r="4143" spans="1:14" x14ac:dyDescent="0.45">
      <c r="A4143" s="31" t="str">
        <f t="shared" si="166"/>
        <v>E09000009_CIN episodes for children aged 0-4 at 31st March 2019 with sexual abuse identified as a factor at CIN assessment (excluding looked after children)_Number</v>
      </c>
      <c r="B4143" s="31" t="s">
        <v>509</v>
      </c>
      <c r="C4143" s="31" t="s">
        <v>510</v>
      </c>
      <c r="D4143" s="31" t="s">
        <v>474</v>
      </c>
      <c r="E4143" s="31" t="s">
        <v>475</v>
      </c>
      <c r="F4143" s="31" t="s">
        <v>131</v>
      </c>
      <c r="G4143" s="31" t="s">
        <v>141</v>
      </c>
      <c r="H4143" s="31" t="s">
        <v>743</v>
      </c>
      <c r="I4143" s="31">
        <v>15</v>
      </c>
      <c r="J4143" s="31">
        <v>24600</v>
      </c>
      <c r="K4143" s="31">
        <v>0.60975609756097604</v>
      </c>
      <c r="L4143" s="31" t="s">
        <v>1673</v>
      </c>
      <c r="M4143" s="31">
        <f t="shared" si="167"/>
        <v>0.60975609756097604</v>
      </c>
      <c r="N4143" s="31">
        <f t="shared" si="165"/>
        <v>0</v>
      </c>
    </row>
    <row r="4144" spans="1:14" x14ac:dyDescent="0.45">
      <c r="A4144" s="31" t="str">
        <f t="shared" si="166"/>
        <v>E09000010_CIN episodes for children aged 0-4 at 31st March 2019 with sexual abuse identified as a factor at CIN assessment (excluding looked after children)_Number</v>
      </c>
      <c r="B4144" s="31" t="s">
        <v>301</v>
      </c>
      <c r="C4144" s="31" t="s">
        <v>302</v>
      </c>
      <c r="D4144" s="31" t="s">
        <v>474</v>
      </c>
      <c r="E4144" s="31" t="s">
        <v>475</v>
      </c>
      <c r="F4144" s="31" t="s">
        <v>131</v>
      </c>
      <c r="G4144" s="31" t="s">
        <v>141</v>
      </c>
      <c r="H4144" s="31" t="s">
        <v>743</v>
      </c>
      <c r="I4144" s="31">
        <v>24</v>
      </c>
      <c r="J4144" s="31">
        <v>24321</v>
      </c>
      <c r="K4144" s="31">
        <v>0.98680152954237099</v>
      </c>
      <c r="L4144" s="31" t="s">
        <v>1688</v>
      </c>
      <c r="M4144" s="31">
        <f t="shared" si="167"/>
        <v>0.98680152954237099</v>
      </c>
      <c r="N4144" s="31">
        <f t="shared" si="165"/>
        <v>0</v>
      </c>
    </row>
    <row r="4145" spans="1:14" x14ac:dyDescent="0.45">
      <c r="A4145" s="31" t="str">
        <f t="shared" si="166"/>
        <v>E09000014_CIN episodes for children aged 0-4 at 31st March 2019 with sexual abuse identified as a factor at CIN assessment (excluding looked after children)_Number</v>
      </c>
      <c r="B4145" s="31" t="s">
        <v>311</v>
      </c>
      <c r="C4145" s="31" t="s">
        <v>312</v>
      </c>
      <c r="D4145" s="31" t="s">
        <v>474</v>
      </c>
      <c r="E4145" s="31" t="s">
        <v>475</v>
      </c>
      <c r="F4145" s="31" t="s">
        <v>131</v>
      </c>
      <c r="G4145" s="31" t="s">
        <v>141</v>
      </c>
      <c r="H4145" s="31" t="s">
        <v>743</v>
      </c>
      <c r="I4145" s="31">
        <v>15</v>
      </c>
      <c r="J4145" s="31">
        <v>18586</v>
      </c>
      <c r="K4145" s="31">
        <v>0.80705907672441601</v>
      </c>
      <c r="L4145" s="31" t="s">
        <v>1687</v>
      </c>
      <c r="M4145" s="31">
        <f t="shared" si="167"/>
        <v>0.80705907672441601</v>
      </c>
      <c r="N4145" s="31">
        <f t="shared" si="165"/>
        <v>0</v>
      </c>
    </row>
    <row r="4146" spans="1:14" x14ac:dyDescent="0.45">
      <c r="A4146" s="31" t="str">
        <f t="shared" si="166"/>
        <v>E09000015_CIN episodes for children aged 0-4 at 31st March 2019 with sexual abuse identified as a factor at CIN assessment (excluding looked after children)_Number</v>
      </c>
      <c r="B4146" s="31" t="s">
        <v>496</v>
      </c>
      <c r="C4146" s="31" t="s">
        <v>497</v>
      </c>
      <c r="D4146" s="31" t="s">
        <v>474</v>
      </c>
      <c r="E4146" s="31" t="s">
        <v>475</v>
      </c>
      <c r="F4146" s="31" t="s">
        <v>131</v>
      </c>
      <c r="G4146" s="31" t="s">
        <v>141</v>
      </c>
      <c r="H4146" s="31" t="s">
        <v>743</v>
      </c>
      <c r="I4146" s="31">
        <v>7</v>
      </c>
      <c r="J4146" s="31">
        <v>17745</v>
      </c>
      <c r="K4146" s="31">
        <v>0.39447731755424098</v>
      </c>
      <c r="L4146" s="31" t="s">
        <v>1685</v>
      </c>
      <c r="M4146" s="31">
        <f t="shared" si="167"/>
        <v>0.39447731755424098</v>
      </c>
      <c r="N4146" s="31">
        <f t="shared" si="165"/>
        <v>0</v>
      </c>
    </row>
    <row r="4147" spans="1:14" x14ac:dyDescent="0.45">
      <c r="A4147" s="31" t="str">
        <f t="shared" si="166"/>
        <v>E09000016_CIN episodes for children aged 0-4 at 31st March 2019 with sexual abuse identified as a factor at CIN assessment (excluding looked after children)_Number</v>
      </c>
      <c r="B4147" s="31" t="s">
        <v>315</v>
      </c>
      <c r="C4147" s="31" t="s">
        <v>316</v>
      </c>
      <c r="D4147" s="31" t="s">
        <v>474</v>
      </c>
      <c r="E4147" s="31" t="s">
        <v>475</v>
      </c>
      <c r="F4147" s="31" t="s">
        <v>131</v>
      </c>
      <c r="G4147" s="31" t="s">
        <v>141</v>
      </c>
      <c r="H4147" s="31" t="s">
        <v>743</v>
      </c>
      <c r="I4147" s="31">
        <v>10</v>
      </c>
      <c r="J4147" s="31">
        <v>17370</v>
      </c>
      <c r="K4147" s="31">
        <v>0.575705238917674</v>
      </c>
      <c r="L4147" s="31" t="s">
        <v>1673</v>
      </c>
      <c r="M4147" s="31">
        <f t="shared" si="167"/>
        <v>0.575705238917674</v>
      </c>
      <c r="N4147" s="31">
        <f t="shared" si="165"/>
        <v>0</v>
      </c>
    </row>
    <row r="4148" spans="1:14" x14ac:dyDescent="0.45">
      <c r="A4148" s="31" t="str">
        <f t="shared" si="166"/>
        <v>E09000017_CIN episodes for children aged 0-4 at 31st March 2019 with sexual abuse identified as a factor at CIN assessment (excluding looked after children)_Number</v>
      </c>
      <c r="B4148" s="31" t="s">
        <v>321</v>
      </c>
      <c r="C4148" s="31" t="s">
        <v>322</v>
      </c>
      <c r="D4148" s="31" t="s">
        <v>474</v>
      </c>
      <c r="E4148" s="31" t="s">
        <v>475</v>
      </c>
      <c r="F4148" s="31" t="s">
        <v>131</v>
      </c>
      <c r="G4148" s="31" t="s">
        <v>141</v>
      </c>
      <c r="H4148" s="31" t="s">
        <v>743</v>
      </c>
      <c r="I4148" s="31">
        <v>14</v>
      </c>
      <c r="J4148" s="31">
        <v>22489</v>
      </c>
      <c r="K4148" s="31">
        <v>0.62252656854462196</v>
      </c>
      <c r="L4148" s="31" t="s">
        <v>1673</v>
      </c>
      <c r="M4148" s="31">
        <f t="shared" si="167"/>
        <v>0.62252656854462196</v>
      </c>
      <c r="N4148" s="31">
        <f t="shared" si="165"/>
        <v>0</v>
      </c>
    </row>
    <row r="4149" spans="1:14" x14ac:dyDescent="0.45">
      <c r="A4149" s="31" t="str">
        <f t="shared" si="166"/>
        <v>E09000018_CIN episodes for children aged 0-4 at 31st March 2019 with sexual abuse identified as a factor at CIN assessment (excluding looked after children)_Number</v>
      </c>
      <c r="B4149" s="31" t="s">
        <v>323</v>
      </c>
      <c r="C4149" s="31" t="s">
        <v>324</v>
      </c>
      <c r="D4149" s="31" t="s">
        <v>474</v>
      </c>
      <c r="E4149" s="31" t="s">
        <v>475</v>
      </c>
      <c r="F4149" s="31" t="s">
        <v>131</v>
      </c>
      <c r="G4149" s="31" t="s">
        <v>141</v>
      </c>
      <c r="H4149" s="31" t="s">
        <v>743</v>
      </c>
      <c r="I4149" s="31">
        <v>9</v>
      </c>
      <c r="J4149" s="31">
        <v>20363</v>
      </c>
      <c r="K4149" s="31">
        <v>0.44197809752983402</v>
      </c>
      <c r="L4149" s="31" t="s">
        <v>1685</v>
      </c>
      <c r="M4149" s="31">
        <f t="shared" si="167"/>
        <v>0.44197809752983402</v>
      </c>
      <c r="N4149" s="31">
        <f t="shared" si="165"/>
        <v>0</v>
      </c>
    </row>
    <row r="4150" spans="1:14" x14ac:dyDescent="0.45">
      <c r="A4150" s="31" t="str">
        <f t="shared" si="166"/>
        <v>E09000021_CIN episodes for children aged 0-4 at 31st March 2019 with sexual abuse identified as a factor at CIN assessment (excluding looked after children)_Number</v>
      </c>
      <c r="B4150" s="31" t="s">
        <v>520</v>
      </c>
      <c r="C4150" s="31" t="s">
        <v>521</v>
      </c>
      <c r="D4150" s="31" t="s">
        <v>474</v>
      </c>
      <c r="E4150" s="31" t="s">
        <v>475</v>
      </c>
      <c r="F4150" s="31" t="s">
        <v>131</v>
      </c>
      <c r="G4150" s="31" t="s">
        <v>141</v>
      </c>
      <c r="H4150" s="31" t="s">
        <v>743</v>
      </c>
      <c r="I4150" s="31">
        <v>6</v>
      </c>
      <c r="J4150" s="31">
        <v>11291</v>
      </c>
      <c r="K4150" s="31">
        <v>0.53139668762731396</v>
      </c>
      <c r="L4150" s="31" t="s">
        <v>1691</v>
      </c>
      <c r="M4150" s="31">
        <f t="shared" si="167"/>
        <v>0.53139668762731396</v>
      </c>
      <c r="N4150" s="31">
        <f t="shared" si="165"/>
        <v>0</v>
      </c>
    </row>
    <row r="4151" spans="1:14" x14ac:dyDescent="0.45">
      <c r="A4151" s="31" t="str">
        <f t="shared" si="166"/>
        <v>E09000024_CIN episodes for children aged 0-4 at 31st March 2019 with sexual abuse identified as a factor at CIN assessment (excluding looked after children)_Number</v>
      </c>
      <c r="B4151" s="31" t="s">
        <v>353</v>
      </c>
      <c r="C4151" s="31" t="s">
        <v>354</v>
      </c>
      <c r="D4151" s="31" t="s">
        <v>474</v>
      </c>
      <c r="E4151" s="31" t="s">
        <v>475</v>
      </c>
      <c r="F4151" s="31" t="s">
        <v>131</v>
      </c>
      <c r="G4151" s="31" t="s">
        <v>141</v>
      </c>
      <c r="H4151" s="31" t="s">
        <v>743</v>
      </c>
      <c r="I4151" s="31">
        <v>8</v>
      </c>
      <c r="J4151" s="31">
        <v>14994</v>
      </c>
      <c r="K4151" s="31">
        <v>0.53354675203414703</v>
      </c>
      <c r="L4151" s="31" t="s">
        <v>1691</v>
      </c>
      <c r="M4151" s="31">
        <f t="shared" si="167"/>
        <v>0.53354675203414703</v>
      </c>
      <c r="N4151" s="31">
        <f t="shared" si="165"/>
        <v>0</v>
      </c>
    </row>
    <row r="4152" spans="1:14" x14ac:dyDescent="0.45">
      <c r="A4152" s="31" t="str">
        <f t="shared" si="166"/>
        <v>E09000025_CIN episodes for children aged 0-4 at 31st March 2019 with sexual abuse identified as a factor at CIN assessment (excluding looked after children)_Number</v>
      </c>
      <c r="B4152" s="31" t="s">
        <v>359</v>
      </c>
      <c r="C4152" s="31" t="s">
        <v>360</v>
      </c>
      <c r="D4152" s="31" t="s">
        <v>474</v>
      </c>
      <c r="E4152" s="31" t="s">
        <v>475</v>
      </c>
      <c r="F4152" s="31" t="s">
        <v>131</v>
      </c>
      <c r="G4152" s="31" t="s">
        <v>141</v>
      </c>
      <c r="H4152" s="31" t="s">
        <v>743</v>
      </c>
      <c r="I4152" s="31">
        <v>40</v>
      </c>
      <c r="J4152" s="31">
        <v>28254</v>
      </c>
      <c r="K4152" s="31">
        <v>1.4157287463721999</v>
      </c>
      <c r="L4152" s="31" t="s">
        <v>1676</v>
      </c>
      <c r="M4152" s="31">
        <f t="shared" si="167"/>
        <v>1.4157287463721999</v>
      </c>
      <c r="N4152" s="31">
        <f t="shared" si="165"/>
        <v>0</v>
      </c>
    </row>
    <row r="4153" spans="1:14" x14ac:dyDescent="0.45">
      <c r="A4153" s="31" t="str">
        <f t="shared" si="166"/>
        <v>E09000026_CIN episodes for children aged 0-4 at 31st March 2019 with sexual abuse identified as a factor at CIN assessment (excluding looked after children)_Number</v>
      </c>
      <c r="B4153" s="31" t="s">
        <v>385</v>
      </c>
      <c r="C4153" s="31" t="s">
        <v>386</v>
      </c>
      <c r="D4153" s="31" t="s">
        <v>474</v>
      </c>
      <c r="E4153" s="31" t="s">
        <v>475</v>
      </c>
      <c r="F4153" s="31" t="s">
        <v>131</v>
      </c>
      <c r="G4153" s="31" t="s">
        <v>141</v>
      </c>
      <c r="H4153" s="31" t="s">
        <v>743</v>
      </c>
      <c r="I4153" s="31">
        <v>12</v>
      </c>
      <c r="J4153" s="31">
        <v>22744</v>
      </c>
      <c r="K4153" s="31">
        <v>0.52761167780513596</v>
      </c>
      <c r="L4153" s="31" t="s">
        <v>1691</v>
      </c>
      <c r="M4153" s="31">
        <f t="shared" si="167"/>
        <v>0.52761167780513596</v>
      </c>
      <c r="N4153" s="31">
        <f t="shared" si="165"/>
        <v>0</v>
      </c>
    </row>
    <row r="4154" spans="1:14" x14ac:dyDescent="0.45">
      <c r="A4154" s="31" t="str">
        <f t="shared" si="166"/>
        <v>E09000027_CIN episodes for children aged 0-4 at 31st March 2019 with sexual abuse identified as a factor at CIN assessment (excluding looked after children)_Number</v>
      </c>
      <c r="B4154" s="31" t="s">
        <v>389</v>
      </c>
      <c r="C4154" s="31" t="s">
        <v>390</v>
      </c>
      <c r="D4154" s="31" t="s">
        <v>474</v>
      </c>
      <c r="E4154" s="31" t="s">
        <v>475</v>
      </c>
      <c r="F4154" s="31" t="s">
        <v>131</v>
      </c>
      <c r="G4154" s="31" t="s">
        <v>141</v>
      </c>
      <c r="H4154" s="31" t="s">
        <v>743</v>
      </c>
      <c r="I4154" s="31">
        <v>12</v>
      </c>
      <c r="J4154" s="31">
        <v>12624</v>
      </c>
      <c r="K4154" s="31">
        <v>0.95057034220532299</v>
      </c>
      <c r="L4154" s="31" t="s">
        <v>1688</v>
      </c>
      <c r="M4154" s="31">
        <f t="shared" si="167"/>
        <v>0.95057034220532299</v>
      </c>
      <c r="N4154" s="31">
        <f t="shared" si="165"/>
        <v>0</v>
      </c>
    </row>
    <row r="4155" spans="1:14" x14ac:dyDescent="0.45">
      <c r="A4155" s="31" t="str">
        <f t="shared" si="166"/>
        <v>E09000029_CIN episodes for children aged 0-4 at 31st March 2019 with sexual abuse identified as a factor at CIN assessment (excluding looked after children)_Number</v>
      </c>
      <c r="B4155" s="31" t="s">
        <v>432</v>
      </c>
      <c r="C4155" s="31" t="s">
        <v>433</v>
      </c>
      <c r="D4155" s="31" t="s">
        <v>474</v>
      </c>
      <c r="E4155" s="31" t="s">
        <v>475</v>
      </c>
      <c r="F4155" s="31" t="s">
        <v>131</v>
      </c>
      <c r="G4155" s="31" t="s">
        <v>141</v>
      </c>
      <c r="H4155" s="31" t="s">
        <v>743</v>
      </c>
      <c r="I4155" s="31">
        <v>16</v>
      </c>
      <c r="J4155" s="31">
        <v>13754</v>
      </c>
      <c r="K4155" s="31">
        <v>1.1632979496873599</v>
      </c>
      <c r="L4155" s="31" t="s">
        <v>1686</v>
      </c>
      <c r="M4155" s="31">
        <f t="shared" si="167"/>
        <v>1.1632979496873599</v>
      </c>
      <c r="N4155" s="31">
        <f t="shared" si="165"/>
        <v>0</v>
      </c>
    </row>
    <row r="4156" spans="1:14" x14ac:dyDescent="0.45">
      <c r="A4156" s="31" t="str">
        <f t="shared" si="166"/>
        <v>E09000031_CIN episodes for children aged 0-4 at 31st March 2019 with sexual abuse identified as a factor at CIN assessment (excluding looked after children)_Number</v>
      </c>
      <c r="B4156" s="31" t="s">
        <v>448</v>
      </c>
      <c r="C4156" s="31" t="s">
        <v>449</v>
      </c>
      <c r="D4156" s="31" t="s">
        <v>474</v>
      </c>
      <c r="E4156" s="31" t="s">
        <v>475</v>
      </c>
      <c r="F4156" s="31" t="s">
        <v>131</v>
      </c>
      <c r="G4156" s="31" t="s">
        <v>141</v>
      </c>
      <c r="H4156" s="31" t="s">
        <v>743</v>
      </c>
      <c r="I4156" s="31" t="s">
        <v>1280</v>
      </c>
      <c r="J4156" s="31">
        <v>21802</v>
      </c>
      <c r="K4156" s="31" t="s">
        <v>1280</v>
      </c>
      <c r="L4156" s="31" t="s">
        <v>70</v>
      </c>
      <c r="M4156" s="31" t="s">
        <v>70</v>
      </c>
      <c r="N4156" s="31">
        <f t="shared" si="165"/>
        <v>0</v>
      </c>
    </row>
    <row r="4157" spans="1:14" x14ac:dyDescent="0.45">
      <c r="A4157" s="31" t="str">
        <f t="shared" si="166"/>
        <v>E08000025_CIN episodes for children aged 0-4 at 31st March 2019 with sexual abuse identified as a factor at CIN assessment (excluding looked after children)_Number</v>
      </c>
      <c r="B4157" s="31" t="s">
        <v>245</v>
      </c>
      <c r="C4157" s="31" t="s">
        <v>246</v>
      </c>
      <c r="D4157" s="31" t="s">
        <v>474</v>
      </c>
      <c r="E4157" s="31" t="s">
        <v>475</v>
      </c>
      <c r="F4157" s="31" t="s">
        <v>131</v>
      </c>
      <c r="G4157" s="31" t="s">
        <v>141</v>
      </c>
      <c r="H4157" s="31" t="s">
        <v>743</v>
      </c>
      <c r="I4157" s="31">
        <v>94</v>
      </c>
      <c r="J4157" s="31">
        <v>83536</v>
      </c>
      <c r="K4157" s="31">
        <v>1.1252633595096699</v>
      </c>
      <c r="L4157" s="31" t="s">
        <v>1679</v>
      </c>
      <c r="M4157" s="31">
        <f t="shared" si="167"/>
        <v>1.1252633595096699</v>
      </c>
      <c r="N4157" s="31">
        <f t="shared" si="165"/>
        <v>0</v>
      </c>
    </row>
    <row r="4158" spans="1:14" x14ac:dyDescent="0.45">
      <c r="A4158" s="31" t="str">
        <f t="shared" si="166"/>
        <v>E08000026_CIN episodes for children aged 0-4 at 31st March 2019 with sexual abuse identified as a factor at CIN assessment (excluding looked after children)_Number</v>
      </c>
      <c r="B4158" s="31" t="s">
        <v>283</v>
      </c>
      <c r="C4158" s="31" t="s">
        <v>284</v>
      </c>
      <c r="D4158" s="31" t="s">
        <v>474</v>
      </c>
      <c r="E4158" s="31" t="s">
        <v>475</v>
      </c>
      <c r="F4158" s="31" t="s">
        <v>131</v>
      </c>
      <c r="G4158" s="31" t="s">
        <v>141</v>
      </c>
      <c r="H4158" s="31" t="s">
        <v>743</v>
      </c>
      <c r="I4158" s="31">
        <v>51</v>
      </c>
      <c r="J4158" s="31">
        <v>23068</v>
      </c>
      <c r="K4158" s="31">
        <v>2.2108548638807002</v>
      </c>
      <c r="L4158" s="31" t="s">
        <v>1678</v>
      </c>
      <c r="M4158" s="31">
        <f t="shared" si="167"/>
        <v>2.2108548638807002</v>
      </c>
      <c r="N4158" s="31">
        <f t="shared" si="165"/>
        <v>0</v>
      </c>
    </row>
    <row r="4159" spans="1:14" x14ac:dyDescent="0.45">
      <c r="A4159" s="31" t="str">
        <f t="shared" si="166"/>
        <v>E08000027_CIN episodes for children aged 0-4 at 31st March 2019 with sexual abuse identified as a factor at CIN assessment (excluding looked after children)_Number</v>
      </c>
      <c r="B4159" s="31" t="s">
        <v>297</v>
      </c>
      <c r="C4159" s="31" t="s">
        <v>298</v>
      </c>
      <c r="D4159" s="31" t="s">
        <v>474</v>
      </c>
      <c r="E4159" s="31" t="s">
        <v>475</v>
      </c>
      <c r="F4159" s="31" t="s">
        <v>131</v>
      </c>
      <c r="G4159" s="31" t="s">
        <v>141</v>
      </c>
      <c r="H4159" s="31" t="s">
        <v>743</v>
      </c>
      <c r="I4159" s="31">
        <v>44</v>
      </c>
      <c r="J4159" s="31">
        <v>19102</v>
      </c>
      <c r="K4159" s="31">
        <v>2.3034237252643699</v>
      </c>
      <c r="L4159" s="31" t="s">
        <v>1649</v>
      </c>
      <c r="M4159" s="31">
        <f t="shared" si="167"/>
        <v>2.3034237252643699</v>
      </c>
      <c r="N4159" s="31">
        <f t="shared" si="165"/>
        <v>0</v>
      </c>
    </row>
    <row r="4160" spans="1:14" x14ac:dyDescent="0.45">
      <c r="A4160" s="31" t="str">
        <f t="shared" si="166"/>
        <v>E08000028_CIN episodes for children aged 0-4 at 31st March 2019 with sexual abuse identified as a factor at CIN assessment (excluding looked after children)_Number</v>
      </c>
      <c r="B4160" s="31" t="s">
        <v>397</v>
      </c>
      <c r="C4160" s="31" t="s">
        <v>398</v>
      </c>
      <c r="D4160" s="31" t="s">
        <v>474</v>
      </c>
      <c r="E4160" s="31" t="s">
        <v>475</v>
      </c>
      <c r="F4160" s="31" t="s">
        <v>131</v>
      </c>
      <c r="G4160" s="31" t="s">
        <v>141</v>
      </c>
      <c r="H4160" s="31" t="s">
        <v>743</v>
      </c>
      <c r="I4160" s="31">
        <v>31</v>
      </c>
      <c r="J4160" s="31">
        <v>23772</v>
      </c>
      <c r="K4160" s="31">
        <v>1.3040551909809901</v>
      </c>
      <c r="L4160" s="31" t="s">
        <v>1675</v>
      </c>
      <c r="M4160" s="31">
        <f t="shared" si="167"/>
        <v>1.3040551909809901</v>
      </c>
      <c r="N4160" s="31">
        <f t="shared" si="165"/>
        <v>0</v>
      </c>
    </row>
    <row r="4161" spans="1:14" x14ac:dyDescent="0.45">
      <c r="A4161" s="31" t="str">
        <f t="shared" si="166"/>
        <v>E08000029_CIN episodes for children aged 0-4 at 31st March 2019 with sexual abuse identified as a factor at CIN assessment (excluding looked after children)_Number</v>
      </c>
      <c r="B4161" s="31" t="s">
        <v>516</v>
      </c>
      <c r="C4161" s="31" t="s">
        <v>517</v>
      </c>
      <c r="D4161" s="31" t="s">
        <v>474</v>
      </c>
      <c r="E4161" s="31" t="s">
        <v>475</v>
      </c>
      <c r="F4161" s="31" t="s">
        <v>131</v>
      </c>
      <c r="G4161" s="31" t="s">
        <v>141</v>
      </c>
      <c r="H4161" s="31" t="s">
        <v>743</v>
      </c>
      <c r="I4161" s="31">
        <v>11</v>
      </c>
      <c r="J4161" s="31">
        <v>12393</v>
      </c>
      <c r="K4161" s="31">
        <v>0.88759783748890497</v>
      </c>
      <c r="L4161" s="31" t="s">
        <v>1689</v>
      </c>
      <c r="M4161" s="31">
        <f t="shared" si="167"/>
        <v>0.88759783748890497</v>
      </c>
      <c r="N4161" s="31">
        <f t="shared" si="165"/>
        <v>0</v>
      </c>
    </row>
    <row r="4162" spans="1:14" x14ac:dyDescent="0.45">
      <c r="A4162" s="31" t="str">
        <f t="shared" si="166"/>
        <v>E08000030_CIN episodes for children aged 0-4 at 31st March 2019 with sexual abuse identified as a factor at CIN assessment (excluding looked after children)_Number</v>
      </c>
      <c r="B4162" s="31" t="s">
        <v>446</v>
      </c>
      <c r="C4162" s="31" t="s">
        <v>447</v>
      </c>
      <c r="D4162" s="31" t="s">
        <v>474</v>
      </c>
      <c r="E4162" s="31" t="s">
        <v>475</v>
      </c>
      <c r="F4162" s="31" t="s">
        <v>131</v>
      </c>
      <c r="G4162" s="31" t="s">
        <v>141</v>
      </c>
      <c r="H4162" s="31" t="s">
        <v>743</v>
      </c>
      <c r="I4162" s="31">
        <v>21</v>
      </c>
      <c r="J4162" s="31">
        <v>19650</v>
      </c>
      <c r="K4162" s="31">
        <v>1.0687022900763401</v>
      </c>
      <c r="L4162" s="31" t="s">
        <v>1679</v>
      </c>
      <c r="M4162" s="31">
        <f t="shared" si="167"/>
        <v>1.0687022900763401</v>
      </c>
      <c r="N4162" s="31">
        <f t="shared" si="165"/>
        <v>0</v>
      </c>
    </row>
    <row r="4163" spans="1:14" x14ac:dyDescent="0.45">
      <c r="A4163" s="31" t="str">
        <f t="shared" si="166"/>
        <v>E08000031_CIN episodes for children aged 0-4 at 31st March 2019 with sexual abuse identified as a factor at CIN assessment (excluding looked after children)_Number</v>
      </c>
      <c r="B4163" s="31" t="s">
        <v>468</v>
      </c>
      <c r="C4163" s="31" t="s">
        <v>469</v>
      </c>
      <c r="D4163" s="31" t="s">
        <v>474</v>
      </c>
      <c r="E4163" s="31" t="s">
        <v>475</v>
      </c>
      <c r="F4163" s="31" t="s">
        <v>131</v>
      </c>
      <c r="G4163" s="31" t="s">
        <v>141</v>
      </c>
      <c r="H4163" s="31" t="s">
        <v>743</v>
      </c>
      <c r="I4163" s="31">
        <v>10</v>
      </c>
      <c r="J4163" s="31">
        <v>18026</v>
      </c>
      <c r="K4163" s="31">
        <v>0.55475424386996597</v>
      </c>
      <c r="L4163" s="31" t="s">
        <v>1673</v>
      </c>
      <c r="M4163" s="31">
        <f t="shared" si="167"/>
        <v>0.55475424386996597</v>
      </c>
      <c r="N4163" s="31">
        <f t="shared" ref="N4163:N4226" si="168">IF(OR(C4163="City of London",C4163="Isles of Scilly"),1,0)</f>
        <v>0</v>
      </c>
    </row>
    <row r="4164" spans="1:14" x14ac:dyDescent="0.45">
      <c r="A4164" s="31" t="str">
        <f t="shared" si="166"/>
        <v>E08000011_CIN episodes for children aged 0-4 at 31st March 2019 with sexual abuse identified as a factor at CIN assessment (excluding looked after children)_Number</v>
      </c>
      <c r="B4164" s="31" t="s">
        <v>333</v>
      </c>
      <c r="C4164" s="31" t="s">
        <v>334</v>
      </c>
      <c r="D4164" s="31" t="s">
        <v>474</v>
      </c>
      <c r="E4164" s="31" t="s">
        <v>475</v>
      </c>
      <c r="F4164" s="31" t="s">
        <v>131</v>
      </c>
      <c r="G4164" s="31" t="s">
        <v>141</v>
      </c>
      <c r="H4164" s="31" t="s">
        <v>743</v>
      </c>
      <c r="I4164" s="31">
        <v>7</v>
      </c>
      <c r="J4164" s="31">
        <v>10076</v>
      </c>
      <c r="K4164" s="31">
        <v>0.694720127034538</v>
      </c>
      <c r="L4164" s="31" t="s">
        <v>1692</v>
      </c>
      <c r="M4164" s="31">
        <f t="shared" si="167"/>
        <v>0.694720127034538</v>
      </c>
      <c r="N4164" s="31">
        <f t="shared" si="168"/>
        <v>0</v>
      </c>
    </row>
    <row r="4165" spans="1:14" x14ac:dyDescent="0.45">
      <c r="A4165" s="31" t="str">
        <f t="shared" si="166"/>
        <v>E08000012_CIN episodes for children aged 0-4 at 31st March 2019 with sexual abuse identified as a factor at CIN assessment (excluding looked after children)_Number</v>
      </c>
      <c r="B4165" s="31" t="s">
        <v>347</v>
      </c>
      <c r="C4165" s="31" t="s">
        <v>348</v>
      </c>
      <c r="D4165" s="31" t="s">
        <v>474</v>
      </c>
      <c r="E4165" s="31" t="s">
        <v>475</v>
      </c>
      <c r="F4165" s="31" t="s">
        <v>131</v>
      </c>
      <c r="G4165" s="31" t="s">
        <v>141</v>
      </c>
      <c r="H4165" s="31" t="s">
        <v>743</v>
      </c>
      <c r="I4165" s="31">
        <v>45</v>
      </c>
      <c r="J4165" s="31">
        <v>29676</v>
      </c>
      <c r="K4165" s="31">
        <v>1.5163768701981399</v>
      </c>
      <c r="L4165" s="31" t="s">
        <v>1672</v>
      </c>
      <c r="M4165" s="31">
        <f t="shared" si="167"/>
        <v>1.5163768701981399</v>
      </c>
      <c r="N4165" s="31">
        <f t="shared" si="168"/>
        <v>0</v>
      </c>
    </row>
    <row r="4166" spans="1:14" x14ac:dyDescent="0.45">
      <c r="A4166" s="31" t="str">
        <f t="shared" si="166"/>
        <v>E08000013_CIN episodes for children aged 0-4 at 31st March 2019 with sexual abuse identified as a factor at CIN assessment (excluding looked after children)_Number</v>
      </c>
      <c r="B4166" s="31" t="s">
        <v>416</v>
      </c>
      <c r="C4166" s="31" t="s">
        <v>417</v>
      </c>
      <c r="D4166" s="31" t="s">
        <v>474</v>
      </c>
      <c r="E4166" s="31" t="s">
        <v>475</v>
      </c>
      <c r="F4166" s="31" t="s">
        <v>131</v>
      </c>
      <c r="G4166" s="31" t="s">
        <v>141</v>
      </c>
      <c r="H4166" s="31" t="s">
        <v>743</v>
      </c>
      <c r="I4166" s="31">
        <v>21</v>
      </c>
      <c r="J4166" s="31">
        <v>10282</v>
      </c>
      <c r="K4166" s="31">
        <v>2.0424042015172099</v>
      </c>
      <c r="L4166" s="31" t="s">
        <v>1667</v>
      </c>
      <c r="M4166" s="31">
        <f t="shared" si="167"/>
        <v>2.0424042015172099</v>
      </c>
      <c r="N4166" s="31">
        <f t="shared" si="168"/>
        <v>0</v>
      </c>
    </row>
    <row r="4167" spans="1:14" x14ac:dyDescent="0.45">
      <c r="A4167" s="31" t="str">
        <f t="shared" si="166"/>
        <v>E08000014_CIN episodes for children aged 0-4 at 31st March 2019 with sexual abuse identified as a factor at CIN assessment (excluding looked after children)_Number</v>
      </c>
      <c r="B4167" s="31" t="s">
        <v>399</v>
      </c>
      <c r="C4167" s="31" t="s">
        <v>400</v>
      </c>
      <c r="D4167" s="31" t="s">
        <v>474</v>
      </c>
      <c r="E4167" s="31" t="s">
        <v>475</v>
      </c>
      <c r="F4167" s="31" t="s">
        <v>131</v>
      </c>
      <c r="G4167" s="31" t="s">
        <v>141</v>
      </c>
      <c r="H4167" s="31" t="s">
        <v>743</v>
      </c>
      <c r="I4167" s="31">
        <v>28</v>
      </c>
      <c r="J4167" s="31">
        <v>14441</v>
      </c>
      <c r="K4167" s="31">
        <v>1.93892389723703</v>
      </c>
      <c r="L4167" s="31" t="s">
        <v>1677</v>
      </c>
      <c r="M4167" s="31">
        <f t="shared" si="167"/>
        <v>1.93892389723703</v>
      </c>
      <c r="N4167" s="31">
        <f t="shared" si="168"/>
        <v>0</v>
      </c>
    </row>
    <row r="4168" spans="1:14" x14ac:dyDescent="0.45">
      <c r="A4168" s="31" t="str">
        <f t="shared" si="166"/>
        <v>E08000015_CIN episodes for children aged 0-4 at 31st March 2019 with sexual abuse identified as a factor at CIN assessment (excluding looked after children)_Number</v>
      </c>
      <c r="B4168" s="31" t="s">
        <v>464</v>
      </c>
      <c r="C4168" s="31" t="s">
        <v>465</v>
      </c>
      <c r="D4168" s="31" t="s">
        <v>474</v>
      </c>
      <c r="E4168" s="31" t="s">
        <v>475</v>
      </c>
      <c r="F4168" s="31" t="s">
        <v>131</v>
      </c>
      <c r="G4168" s="31" t="s">
        <v>141</v>
      </c>
      <c r="H4168" s="31" t="s">
        <v>743</v>
      </c>
      <c r="I4168" s="31">
        <v>62</v>
      </c>
      <c r="J4168" s="31">
        <v>18051</v>
      </c>
      <c r="K4168" s="31">
        <v>3.43471275829594</v>
      </c>
      <c r="L4168" s="31" t="s">
        <v>1624</v>
      </c>
      <c r="M4168" s="31">
        <f t="shared" si="167"/>
        <v>3.43471275829594</v>
      </c>
      <c r="N4168" s="31">
        <f t="shared" si="168"/>
        <v>0</v>
      </c>
    </row>
    <row r="4169" spans="1:14" x14ac:dyDescent="0.45">
      <c r="A4169" s="31" t="str">
        <f t="shared" si="166"/>
        <v>E08000001_CIN episodes for children aged 0-4 at 31st March 2019 with sexual abuse identified as a factor at CIN assessment (excluding looked after children)_Number</v>
      </c>
      <c r="B4169" s="31" t="s">
        <v>252</v>
      </c>
      <c r="C4169" s="31" t="s">
        <v>253</v>
      </c>
      <c r="D4169" s="31" t="s">
        <v>474</v>
      </c>
      <c r="E4169" s="31" t="s">
        <v>475</v>
      </c>
      <c r="F4169" s="31" t="s">
        <v>131</v>
      </c>
      <c r="G4169" s="31" t="s">
        <v>141</v>
      </c>
      <c r="H4169" s="31" t="s">
        <v>743</v>
      </c>
      <c r="I4169" s="31">
        <v>47</v>
      </c>
      <c r="J4169" s="31">
        <v>19294</v>
      </c>
      <c r="K4169" s="31">
        <v>2.4359904633564802</v>
      </c>
      <c r="L4169" s="31" t="s">
        <v>1650</v>
      </c>
      <c r="M4169" s="31">
        <f t="shared" si="167"/>
        <v>2.4359904633564802</v>
      </c>
      <c r="N4169" s="31">
        <f t="shared" si="168"/>
        <v>0</v>
      </c>
    </row>
    <row r="4170" spans="1:14" x14ac:dyDescent="0.45">
      <c r="A4170" s="31" t="str">
        <f t="shared" si="166"/>
        <v>E08000002_CIN episodes for children aged 0-4 at 31st March 2019 with sexual abuse identified as a factor at CIN assessment (excluding looked after children)_Number</v>
      </c>
      <c r="B4170" s="31" t="s">
        <v>271</v>
      </c>
      <c r="C4170" s="31" t="s">
        <v>272</v>
      </c>
      <c r="D4170" s="31" t="s">
        <v>474</v>
      </c>
      <c r="E4170" s="31" t="s">
        <v>475</v>
      </c>
      <c r="F4170" s="31" t="s">
        <v>131</v>
      </c>
      <c r="G4170" s="31" t="s">
        <v>141</v>
      </c>
      <c r="H4170" s="31" t="s">
        <v>743</v>
      </c>
      <c r="I4170" s="31">
        <v>17</v>
      </c>
      <c r="J4170" s="31">
        <v>11819</v>
      </c>
      <c r="K4170" s="31">
        <v>1.4383619595566499</v>
      </c>
      <c r="L4170" s="31" t="s">
        <v>1676</v>
      </c>
      <c r="M4170" s="31">
        <f t="shared" si="167"/>
        <v>1.4383619595566499</v>
      </c>
      <c r="N4170" s="31">
        <f t="shared" si="168"/>
        <v>0</v>
      </c>
    </row>
    <row r="4171" spans="1:14" x14ac:dyDescent="0.45">
      <c r="A4171" s="31" t="str">
        <f t="shared" ref="A4171:A4234" si="169">CONCATENATE(B4171,"_",G4171,"_",H4171)</f>
        <v>E08000003_CIN episodes for children aged 0-4 at 31st March 2019 with sexual abuse identified as a factor at CIN assessment (excluding looked after children)_Number</v>
      </c>
      <c r="B4171" s="31" t="s">
        <v>349</v>
      </c>
      <c r="C4171" s="31" t="s">
        <v>350</v>
      </c>
      <c r="D4171" s="31" t="s">
        <v>474</v>
      </c>
      <c r="E4171" s="31" t="s">
        <v>475</v>
      </c>
      <c r="F4171" s="31" t="s">
        <v>131</v>
      </c>
      <c r="G4171" s="31" t="s">
        <v>141</v>
      </c>
      <c r="H4171" s="31" t="s">
        <v>743</v>
      </c>
      <c r="I4171" s="31">
        <v>81</v>
      </c>
      <c r="J4171" s="31">
        <v>37768</v>
      </c>
      <c r="K4171" s="31">
        <v>2.1446727388265199</v>
      </c>
      <c r="L4171" s="31" t="s">
        <v>1680</v>
      </c>
      <c r="M4171" s="31">
        <f t="shared" si="167"/>
        <v>2.1446727388265199</v>
      </c>
      <c r="N4171" s="31">
        <f t="shared" si="168"/>
        <v>0</v>
      </c>
    </row>
    <row r="4172" spans="1:14" x14ac:dyDescent="0.45">
      <c r="A4172" s="31" t="str">
        <f t="shared" si="169"/>
        <v>E08000004_CIN episodes for children aged 0-4 at 31st March 2019 with sexual abuse identified as a factor at CIN assessment (excluding looked after children)_Number</v>
      </c>
      <c r="B4172" s="31" t="s">
        <v>375</v>
      </c>
      <c r="C4172" s="31" t="s">
        <v>376</v>
      </c>
      <c r="D4172" s="31" t="s">
        <v>474</v>
      </c>
      <c r="E4172" s="31" t="s">
        <v>475</v>
      </c>
      <c r="F4172" s="31" t="s">
        <v>131</v>
      </c>
      <c r="G4172" s="31" t="s">
        <v>141</v>
      </c>
      <c r="H4172" s="31" t="s">
        <v>743</v>
      </c>
      <c r="I4172" s="31">
        <v>43</v>
      </c>
      <c r="J4172" s="31">
        <v>16792</v>
      </c>
      <c r="K4172" s="31">
        <v>2.5607432110528801</v>
      </c>
      <c r="L4172" s="31" t="s">
        <v>1653</v>
      </c>
      <c r="M4172" s="31">
        <f t="shared" ref="M4172:M4235" si="170">K4172</f>
        <v>2.5607432110528801</v>
      </c>
      <c r="N4172" s="31">
        <f t="shared" si="168"/>
        <v>0</v>
      </c>
    </row>
    <row r="4173" spans="1:14" x14ac:dyDescent="0.45">
      <c r="A4173" s="31" t="str">
        <f t="shared" si="169"/>
        <v>E08000005_CIN episodes for children aged 0-4 at 31st March 2019 with sexual abuse identified as a factor at CIN assessment (excluding looked after children)_Number</v>
      </c>
      <c r="B4173" s="31" t="s">
        <v>391</v>
      </c>
      <c r="C4173" s="31" t="s">
        <v>392</v>
      </c>
      <c r="D4173" s="31" t="s">
        <v>474</v>
      </c>
      <c r="E4173" s="31" t="s">
        <v>475</v>
      </c>
      <c r="F4173" s="31" t="s">
        <v>131</v>
      </c>
      <c r="G4173" s="31" t="s">
        <v>141</v>
      </c>
      <c r="H4173" s="31" t="s">
        <v>743</v>
      </c>
      <c r="I4173" s="31">
        <v>21</v>
      </c>
      <c r="J4173" s="31">
        <v>15123</v>
      </c>
      <c r="K4173" s="31">
        <v>1.3886133703630199</v>
      </c>
      <c r="L4173" s="31" t="s">
        <v>1676</v>
      </c>
      <c r="M4173" s="31">
        <f t="shared" si="170"/>
        <v>1.3886133703630199</v>
      </c>
      <c r="N4173" s="31">
        <f t="shared" si="168"/>
        <v>0</v>
      </c>
    </row>
    <row r="4174" spans="1:14" x14ac:dyDescent="0.45">
      <c r="A4174" s="31" t="str">
        <f t="shared" si="169"/>
        <v>E08000006_CIN episodes for children aged 0-4 at 31st March 2019 with sexual abuse identified as a factor at CIN assessment (excluding looked after children)_Number</v>
      </c>
      <c r="B4174" s="31" t="s">
        <v>395</v>
      </c>
      <c r="C4174" s="31" t="s">
        <v>396</v>
      </c>
      <c r="D4174" s="31" t="s">
        <v>474</v>
      </c>
      <c r="E4174" s="31" t="s">
        <v>475</v>
      </c>
      <c r="F4174" s="31" t="s">
        <v>131</v>
      </c>
      <c r="G4174" s="31" t="s">
        <v>141</v>
      </c>
      <c r="H4174" s="31" t="s">
        <v>743</v>
      </c>
      <c r="I4174" s="31">
        <v>43</v>
      </c>
      <c r="J4174" s="31">
        <v>17614</v>
      </c>
      <c r="K4174" s="31">
        <v>2.4412399227886898</v>
      </c>
      <c r="L4174" s="31" t="s">
        <v>1650</v>
      </c>
      <c r="M4174" s="31">
        <f t="shared" si="170"/>
        <v>2.4412399227886898</v>
      </c>
      <c r="N4174" s="31">
        <f t="shared" si="168"/>
        <v>0</v>
      </c>
    </row>
    <row r="4175" spans="1:14" x14ac:dyDescent="0.45">
      <c r="A4175" s="31" t="str">
        <f t="shared" si="169"/>
        <v>E08000007_CIN episodes for children aged 0-4 at 31st March 2019 with sexual abuse identified as a factor at CIN assessment (excluding looked after children)_Number</v>
      </c>
      <c r="B4175" s="31" t="s">
        <v>420</v>
      </c>
      <c r="C4175" s="31" t="s">
        <v>421</v>
      </c>
      <c r="D4175" s="31" t="s">
        <v>474</v>
      </c>
      <c r="E4175" s="31" t="s">
        <v>475</v>
      </c>
      <c r="F4175" s="31" t="s">
        <v>131</v>
      </c>
      <c r="G4175" s="31" t="s">
        <v>141</v>
      </c>
      <c r="H4175" s="31" t="s">
        <v>743</v>
      </c>
      <c r="I4175" s="31">
        <v>23</v>
      </c>
      <c r="J4175" s="31">
        <v>17631</v>
      </c>
      <c r="K4175" s="31">
        <v>1.30452044694005</v>
      </c>
      <c r="L4175" s="31" t="s">
        <v>1675</v>
      </c>
      <c r="M4175" s="31">
        <f t="shared" si="170"/>
        <v>1.30452044694005</v>
      </c>
      <c r="N4175" s="31">
        <f t="shared" si="168"/>
        <v>0</v>
      </c>
    </row>
    <row r="4176" spans="1:14" x14ac:dyDescent="0.45">
      <c r="A4176" s="31" t="str">
        <f t="shared" si="169"/>
        <v>E08000008_CIN episodes for children aged 0-4 at 31st March 2019 with sexual abuse identified as a factor at CIN assessment (excluding looked after children)_Number</v>
      </c>
      <c r="B4176" s="31" t="s">
        <v>436</v>
      </c>
      <c r="C4176" s="31" t="s">
        <v>437</v>
      </c>
      <c r="D4176" s="31" t="s">
        <v>474</v>
      </c>
      <c r="E4176" s="31" t="s">
        <v>475</v>
      </c>
      <c r="F4176" s="31" t="s">
        <v>131</v>
      </c>
      <c r="G4176" s="31" t="s">
        <v>141</v>
      </c>
      <c r="H4176" s="31" t="s">
        <v>743</v>
      </c>
      <c r="I4176" s="31">
        <v>32</v>
      </c>
      <c r="J4176" s="31">
        <v>14500</v>
      </c>
      <c r="K4176" s="31">
        <v>2.2068965517241401</v>
      </c>
      <c r="L4176" s="31" t="s">
        <v>1678</v>
      </c>
      <c r="M4176" s="31">
        <f t="shared" si="170"/>
        <v>2.2068965517241401</v>
      </c>
      <c r="N4176" s="31">
        <f t="shared" si="168"/>
        <v>0</v>
      </c>
    </row>
    <row r="4177" spans="1:14" x14ac:dyDescent="0.45">
      <c r="A4177" s="31" t="str">
        <f t="shared" si="169"/>
        <v>E08000009_CIN episodes for children aged 0-4 at 31st March 2019 with sexual abuse identified as a factor at CIN assessment (excluding looked after children)_Number</v>
      </c>
      <c r="B4177" s="31" t="s">
        <v>442</v>
      </c>
      <c r="C4177" s="31" t="s">
        <v>443</v>
      </c>
      <c r="D4177" s="31" t="s">
        <v>474</v>
      </c>
      <c r="E4177" s="31" t="s">
        <v>475</v>
      </c>
      <c r="F4177" s="31" t="s">
        <v>131</v>
      </c>
      <c r="G4177" s="31" t="s">
        <v>141</v>
      </c>
      <c r="H4177" s="31" t="s">
        <v>743</v>
      </c>
      <c r="I4177" s="31">
        <v>13</v>
      </c>
      <c r="J4177" s="31">
        <v>14701</v>
      </c>
      <c r="K4177" s="31">
        <v>0.88429358547037595</v>
      </c>
      <c r="L4177" s="31" t="s">
        <v>1689</v>
      </c>
      <c r="M4177" s="31">
        <f t="shared" si="170"/>
        <v>0.88429358547037595</v>
      </c>
      <c r="N4177" s="31">
        <f t="shared" si="168"/>
        <v>0</v>
      </c>
    </row>
    <row r="4178" spans="1:14" x14ac:dyDescent="0.45">
      <c r="A4178" s="31" t="str">
        <f t="shared" si="169"/>
        <v>E08000010_CIN episodes for children aged 0-4 at 31st March 2019 with sexual abuse identified as a factor at CIN assessment (excluding looked after children)_Number</v>
      </c>
      <c r="B4178" s="31" t="s">
        <v>460</v>
      </c>
      <c r="C4178" s="31" t="s">
        <v>461</v>
      </c>
      <c r="D4178" s="31" t="s">
        <v>474</v>
      </c>
      <c r="E4178" s="31" t="s">
        <v>475</v>
      </c>
      <c r="F4178" s="31" t="s">
        <v>131</v>
      </c>
      <c r="G4178" s="31" t="s">
        <v>141</v>
      </c>
      <c r="H4178" s="31" t="s">
        <v>743</v>
      </c>
      <c r="I4178" s="31">
        <v>66</v>
      </c>
      <c r="J4178" s="31">
        <v>18450</v>
      </c>
      <c r="K4178" s="31">
        <v>3.5772357723577199</v>
      </c>
      <c r="L4178" s="31" t="s">
        <v>1655</v>
      </c>
      <c r="M4178" s="31">
        <f t="shared" si="170"/>
        <v>3.5772357723577199</v>
      </c>
      <c r="N4178" s="31">
        <f t="shared" si="168"/>
        <v>0</v>
      </c>
    </row>
    <row r="4179" spans="1:14" x14ac:dyDescent="0.45">
      <c r="A4179" s="31" t="str">
        <f t="shared" si="169"/>
        <v>E08000016_CIN episodes for children aged 0-4 at 31st March 2019 with sexual abuse identified as a factor at CIN assessment (excluding looked after children)_Number</v>
      </c>
      <c r="B4179" s="31" t="s">
        <v>236</v>
      </c>
      <c r="C4179" s="31" t="s">
        <v>237</v>
      </c>
      <c r="D4179" s="31" t="s">
        <v>474</v>
      </c>
      <c r="E4179" s="31" t="s">
        <v>475</v>
      </c>
      <c r="F4179" s="31" t="s">
        <v>131</v>
      </c>
      <c r="G4179" s="31" t="s">
        <v>141</v>
      </c>
      <c r="H4179" s="31" t="s">
        <v>743</v>
      </c>
      <c r="I4179" s="31">
        <v>31</v>
      </c>
      <c r="J4179" s="31">
        <v>14227</v>
      </c>
      <c r="K4179" s="31">
        <v>2.1789555071343201</v>
      </c>
      <c r="L4179" s="31" t="s">
        <v>1678</v>
      </c>
      <c r="M4179" s="31">
        <f t="shared" si="170"/>
        <v>2.1789555071343201</v>
      </c>
      <c r="N4179" s="31">
        <f t="shared" si="168"/>
        <v>0</v>
      </c>
    </row>
    <row r="4180" spans="1:14" x14ac:dyDescent="0.45">
      <c r="A4180" s="31" t="str">
        <f t="shared" si="169"/>
        <v>E08000017_CIN episodes for children aged 0-4 at 31st March 2019 with sexual abuse identified as a factor at CIN assessment (excluding looked after children)_Number</v>
      </c>
      <c r="B4180" s="31" t="s">
        <v>293</v>
      </c>
      <c r="C4180" s="31" t="s">
        <v>294</v>
      </c>
      <c r="D4180" s="31" t="s">
        <v>474</v>
      </c>
      <c r="E4180" s="31" t="s">
        <v>475</v>
      </c>
      <c r="F4180" s="31" t="s">
        <v>131</v>
      </c>
      <c r="G4180" s="31" t="s">
        <v>141</v>
      </c>
      <c r="H4180" s="31" t="s">
        <v>743</v>
      </c>
      <c r="I4180" s="31">
        <v>53</v>
      </c>
      <c r="J4180" s="31">
        <v>18267</v>
      </c>
      <c r="K4180" s="31">
        <v>2.9014069086330498</v>
      </c>
      <c r="L4180" s="31" t="s">
        <v>1664</v>
      </c>
      <c r="M4180" s="31">
        <f t="shared" si="170"/>
        <v>2.9014069086330498</v>
      </c>
      <c r="N4180" s="31">
        <f t="shared" si="168"/>
        <v>0</v>
      </c>
    </row>
    <row r="4181" spans="1:14" x14ac:dyDescent="0.45">
      <c r="A4181" s="31" t="str">
        <f t="shared" si="169"/>
        <v>E08000018_CIN episodes for children aged 0-4 at 31st March 2019 with sexual abuse identified as a factor at CIN assessment (excluding looked after children)_Number</v>
      </c>
      <c r="B4181" s="31" t="s">
        <v>393</v>
      </c>
      <c r="C4181" s="31" t="s">
        <v>394</v>
      </c>
      <c r="D4181" s="31" t="s">
        <v>474</v>
      </c>
      <c r="E4181" s="31" t="s">
        <v>475</v>
      </c>
      <c r="F4181" s="31" t="s">
        <v>131</v>
      </c>
      <c r="G4181" s="31" t="s">
        <v>141</v>
      </c>
      <c r="H4181" s="31" t="s">
        <v>743</v>
      </c>
      <c r="I4181" s="31">
        <v>77</v>
      </c>
      <c r="J4181" s="31">
        <v>15832</v>
      </c>
      <c r="K4181" s="31">
        <v>4.8635674583122803</v>
      </c>
      <c r="L4181" s="31" t="s">
        <v>1668</v>
      </c>
      <c r="M4181" s="31">
        <f t="shared" si="170"/>
        <v>4.8635674583122803</v>
      </c>
      <c r="N4181" s="31">
        <f t="shared" si="168"/>
        <v>0</v>
      </c>
    </row>
    <row r="4182" spans="1:14" x14ac:dyDescent="0.45">
      <c r="A4182" s="31" t="str">
        <f t="shared" si="169"/>
        <v>E08000019_CIN episodes for children aged 0-4 at 31st March 2019 with sexual abuse identified as a factor at CIN assessment (excluding looked after children)_Number</v>
      </c>
      <c r="B4182" s="31" t="s">
        <v>401</v>
      </c>
      <c r="C4182" s="31" t="s">
        <v>402</v>
      </c>
      <c r="D4182" s="31" t="s">
        <v>474</v>
      </c>
      <c r="E4182" s="31" t="s">
        <v>475</v>
      </c>
      <c r="F4182" s="31" t="s">
        <v>131</v>
      </c>
      <c r="G4182" s="31" t="s">
        <v>141</v>
      </c>
      <c r="H4182" s="31" t="s">
        <v>743</v>
      </c>
      <c r="I4182" s="31">
        <v>47</v>
      </c>
      <c r="J4182" s="31">
        <v>32700</v>
      </c>
      <c r="K4182" s="31">
        <v>1.4373088685015301</v>
      </c>
      <c r="L4182" s="31" t="s">
        <v>1676</v>
      </c>
      <c r="M4182" s="31">
        <f t="shared" si="170"/>
        <v>1.4373088685015301</v>
      </c>
      <c r="N4182" s="31">
        <f t="shared" si="168"/>
        <v>0</v>
      </c>
    </row>
    <row r="4183" spans="1:14" x14ac:dyDescent="0.45">
      <c r="A4183" s="31" t="str">
        <f t="shared" si="169"/>
        <v>E08000032_CIN episodes for children aged 0-4 at 31st March 2019 with sexual abuse identified as a factor at CIN assessment (excluding looked after children)_Number</v>
      </c>
      <c r="B4183" s="31" t="s">
        <v>259</v>
      </c>
      <c r="C4183" s="31" t="s">
        <v>260</v>
      </c>
      <c r="D4183" s="31" t="s">
        <v>474</v>
      </c>
      <c r="E4183" s="31" t="s">
        <v>475</v>
      </c>
      <c r="F4183" s="31" t="s">
        <v>131</v>
      </c>
      <c r="G4183" s="31" t="s">
        <v>141</v>
      </c>
      <c r="H4183" s="31" t="s">
        <v>743</v>
      </c>
      <c r="I4183" s="31">
        <v>69</v>
      </c>
      <c r="J4183" s="31">
        <v>39705</v>
      </c>
      <c r="K4183" s="31">
        <v>1.73781639591991</v>
      </c>
      <c r="L4183" s="31" t="s">
        <v>1669</v>
      </c>
      <c r="M4183" s="31">
        <f t="shared" si="170"/>
        <v>1.73781639591991</v>
      </c>
      <c r="N4183" s="31">
        <f t="shared" si="168"/>
        <v>0</v>
      </c>
    </row>
    <row r="4184" spans="1:14" x14ac:dyDescent="0.45">
      <c r="A4184" s="31" t="str">
        <f t="shared" si="169"/>
        <v>E08000033_CIN episodes for children aged 0-4 at 31st March 2019 with sexual abuse identified as a factor at CIN assessment (excluding looked after children)_Number</v>
      </c>
      <c r="B4184" s="31" t="s">
        <v>273</v>
      </c>
      <c r="C4184" s="31" t="s">
        <v>274</v>
      </c>
      <c r="D4184" s="31" t="s">
        <v>474</v>
      </c>
      <c r="E4184" s="31" t="s">
        <v>475</v>
      </c>
      <c r="F4184" s="31" t="s">
        <v>131</v>
      </c>
      <c r="G4184" s="31" t="s">
        <v>141</v>
      </c>
      <c r="H4184" s="31" t="s">
        <v>743</v>
      </c>
      <c r="I4184" s="31">
        <v>86</v>
      </c>
      <c r="J4184" s="31">
        <v>12448</v>
      </c>
      <c r="K4184" s="31">
        <v>6.9087403598971697</v>
      </c>
      <c r="L4184" s="31" t="s">
        <v>1646</v>
      </c>
      <c r="M4184" s="31">
        <f t="shared" si="170"/>
        <v>6.9087403598971697</v>
      </c>
      <c r="N4184" s="31">
        <f t="shared" si="168"/>
        <v>0</v>
      </c>
    </row>
    <row r="4185" spans="1:14" x14ac:dyDescent="0.45">
      <c r="A4185" s="31" t="str">
        <f t="shared" si="169"/>
        <v>E08000034_CIN episodes for children aged 0-4 at 31st March 2019 with sexual abuse identified as a factor at CIN assessment (excluding looked after children)_Number</v>
      </c>
      <c r="B4185" s="31" t="s">
        <v>331</v>
      </c>
      <c r="C4185" s="31" t="s">
        <v>332</v>
      </c>
      <c r="D4185" s="31" t="s">
        <v>474</v>
      </c>
      <c r="E4185" s="31" t="s">
        <v>475</v>
      </c>
      <c r="F4185" s="31" t="s">
        <v>131</v>
      </c>
      <c r="G4185" s="31" t="s">
        <v>141</v>
      </c>
      <c r="H4185" s="31" t="s">
        <v>743</v>
      </c>
      <c r="I4185" s="31">
        <v>28</v>
      </c>
      <c r="J4185" s="31">
        <v>27446</v>
      </c>
      <c r="K4185" s="31">
        <v>1.0201850907236001</v>
      </c>
      <c r="L4185" s="31" t="s">
        <v>1688</v>
      </c>
      <c r="M4185" s="31">
        <f t="shared" si="170"/>
        <v>1.0201850907236001</v>
      </c>
      <c r="N4185" s="31">
        <f t="shared" si="168"/>
        <v>0</v>
      </c>
    </row>
    <row r="4186" spans="1:14" x14ac:dyDescent="0.45">
      <c r="A4186" s="31" t="str">
        <f t="shared" si="169"/>
        <v>E08000035_CIN episodes for children aged 0-4 at 31st March 2019 with sexual abuse identified as a factor at CIN assessment (excluding looked after children)_Number</v>
      </c>
      <c r="B4186" s="31" t="s">
        <v>339</v>
      </c>
      <c r="C4186" s="31" t="s">
        <v>340</v>
      </c>
      <c r="D4186" s="31" t="s">
        <v>474</v>
      </c>
      <c r="E4186" s="31" t="s">
        <v>475</v>
      </c>
      <c r="F4186" s="31" t="s">
        <v>131</v>
      </c>
      <c r="G4186" s="31" t="s">
        <v>141</v>
      </c>
      <c r="H4186" s="31" t="s">
        <v>743</v>
      </c>
      <c r="I4186" s="31">
        <v>156</v>
      </c>
      <c r="J4186" s="31">
        <v>50495</v>
      </c>
      <c r="K4186" s="31">
        <v>3.08941479354392</v>
      </c>
      <c r="L4186" s="31" t="s">
        <v>1671</v>
      </c>
      <c r="M4186" s="31">
        <f t="shared" si="170"/>
        <v>3.08941479354392</v>
      </c>
      <c r="N4186" s="31">
        <f t="shared" si="168"/>
        <v>0</v>
      </c>
    </row>
    <row r="4187" spans="1:14" x14ac:dyDescent="0.45">
      <c r="A4187" s="31" t="str">
        <f t="shared" si="169"/>
        <v>E08000036_CIN episodes for children aged 0-4 at 31st March 2019 with sexual abuse identified as a factor at CIN assessment (excluding looked after children)_Number</v>
      </c>
      <c r="B4187" s="31" t="s">
        <v>444</v>
      </c>
      <c r="C4187" s="31" t="s">
        <v>445</v>
      </c>
      <c r="D4187" s="31" t="s">
        <v>474</v>
      </c>
      <c r="E4187" s="31" t="s">
        <v>475</v>
      </c>
      <c r="F4187" s="31" t="s">
        <v>131</v>
      </c>
      <c r="G4187" s="31" t="s">
        <v>141</v>
      </c>
      <c r="H4187" s="31" t="s">
        <v>743</v>
      </c>
      <c r="I4187" s="31">
        <v>121</v>
      </c>
      <c r="J4187" s="31">
        <v>21149</v>
      </c>
      <c r="K4187" s="31">
        <v>5.7213107002695196</v>
      </c>
      <c r="L4187" s="31" t="s">
        <v>1600</v>
      </c>
      <c r="M4187" s="31">
        <f t="shared" si="170"/>
        <v>5.7213107002695196</v>
      </c>
      <c r="N4187" s="31">
        <f t="shared" si="168"/>
        <v>0</v>
      </c>
    </row>
    <row r="4188" spans="1:14" x14ac:dyDescent="0.45">
      <c r="A4188" s="31" t="str">
        <f t="shared" si="169"/>
        <v>E08000020_CIN episodes for children aged 0-4 at 31st March 2019 with sexual abuse identified as a factor at CIN assessment (excluding looked after children)_Number</v>
      </c>
      <c r="B4188" s="31" t="s">
        <v>305</v>
      </c>
      <c r="C4188" s="31" t="s">
        <v>306</v>
      </c>
      <c r="D4188" s="31" t="s">
        <v>474</v>
      </c>
      <c r="E4188" s="31" t="s">
        <v>475</v>
      </c>
      <c r="F4188" s="31" t="s">
        <v>131</v>
      </c>
      <c r="G4188" s="31" t="s">
        <v>141</v>
      </c>
      <c r="H4188" s="31" t="s">
        <v>743</v>
      </c>
      <c r="I4188" s="31">
        <v>40</v>
      </c>
      <c r="J4188" s="31">
        <v>10857</v>
      </c>
      <c r="K4188" s="31">
        <v>3.6842590034079401</v>
      </c>
      <c r="L4188" s="31" t="s">
        <v>1576</v>
      </c>
      <c r="M4188" s="31">
        <f t="shared" si="170"/>
        <v>3.6842590034079401</v>
      </c>
      <c r="N4188" s="31">
        <f t="shared" si="168"/>
        <v>0</v>
      </c>
    </row>
    <row r="4189" spans="1:14" x14ac:dyDescent="0.45">
      <c r="A4189" s="31" t="str">
        <f t="shared" si="169"/>
        <v>E08000021_CIN episodes for children aged 0-4 at 31st March 2019 with sexual abuse identified as a factor at CIN assessment (excluding looked after children)_Number</v>
      </c>
      <c r="B4189" s="31" t="s">
        <v>357</v>
      </c>
      <c r="C4189" s="31" t="s">
        <v>358</v>
      </c>
      <c r="D4189" s="31" t="s">
        <v>474</v>
      </c>
      <c r="E4189" s="31" t="s">
        <v>475</v>
      </c>
      <c r="F4189" s="31" t="s">
        <v>131</v>
      </c>
      <c r="G4189" s="31" t="s">
        <v>141</v>
      </c>
      <c r="H4189" s="31" t="s">
        <v>743</v>
      </c>
      <c r="I4189" s="31">
        <v>43</v>
      </c>
      <c r="J4189" s="31">
        <v>16630</v>
      </c>
      <c r="K4189" s="31">
        <v>2.5856885147324098</v>
      </c>
      <c r="L4189" s="31" t="s">
        <v>1653</v>
      </c>
      <c r="M4189" s="31">
        <f t="shared" si="170"/>
        <v>2.5856885147324098</v>
      </c>
      <c r="N4189" s="31">
        <f t="shared" si="168"/>
        <v>0</v>
      </c>
    </row>
    <row r="4190" spans="1:14" x14ac:dyDescent="0.45">
      <c r="A4190" s="31" t="str">
        <f t="shared" si="169"/>
        <v>E08000022_CIN episodes for children aged 0-4 at 31st March 2019 with sexual abuse identified as a factor at CIN assessment (excluding looked after children)_Number</v>
      </c>
      <c r="B4190" s="31" t="s">
        <v>524</v>
      </c>
      <c r="C4190" s="31" t="s">
        <v>525</v>
      </c>
      <c r="D4190" s="31" t="s">
        <v>474</v>
      </c>
      <c r="E4190" s="31" t="s">
        <v>475</v>
      </c>
      <c r="F4190" s="31" t="s">
        <v>131</v>
      </c>
      <c r="G4190" s="31" t="s">
        <v>141</v>
      </c>
      <c r="H4190" s="31" t="s">
        <v>743</v>
      </c>
      <c r="I4190" s="31" t="s">
        <v>1280</v>
      </c>
      <c r="J4190" s="31">
        <v>11471</v>
      </c>
      <c r="K4190" s="31" t="s">
        <v>1280</v>
      </c>
      <c r="L4190" s="31" t="s">
        <v>70</v>
      </c>
      <c r="M4190" s="31" t="s">
        <v>70</v>
      </c>
      <c r="N4190" s="31">
        <f t="shared" si="168"/>
        <v>0</v>
      </c>
    </row>
    <row r="4191" spans="1:14" x14ac:dyDescent="0.45">
      <c r="A4191" s="31" t="str">
        <f t="shared" si="169"/>
        <v>E08000023_CIN episodes for children aged 0-4 at 31st March 2019 with sexual abuse identified as a factor at CIN assessment (excluding looked after children)_Number</v>
      </c>
      <c r="B4191" s="31" t="s">
        <v>410</v>
      </c>
      <c r="C4191" s="31" t="s">
        <v>411</v>
      </c>
      <c r="D4191" s="31" t="s">
        <v>474</v>
      </c>
      <c r="E4191" s="31" t="s">
        <v>475</v>
      </c>
      <c r="F4191" s="31" t="s">
        <v>131</v>
      </c>
      <c r="G4191" s="31" t="s">
        <v>141</v>
      </c>
      <c r="H4191" s="31" t="s">
        <v>743</v>
      </c>
      <c r="I4191" s="31" t="s">
        <v>1280</v>
      </c>
      <c r="J4191" s="31">
        <v>8359</v>
      </c>
      <c r="K4191" s="31" t="s">
        <v>1280</v>
      </c>
      <c r="L4191" s="31" t="s">
        <v>70</v>
      </c>
      <c r="M4191" s="31" t="s">
        <v>70</v>
      </c>
      <c r="N4191" s="31">
        <f t="shared" si="168"/>
        <v>0</v>
      </c>
    </row>
    <row r="4192" spans="1:14" x14ac:dyDescent="0.45">
      <c r="A4192" s="31" t="str">
        <f t="shared" si="169"/>
        <v>E08000024_CIN episodes for children aged 0-4 at 31st March 2019 with sexual abuse identified as a factor at CIN assessment (excluding looked after children)_Number</v>
      </c>
      <c r="B4192" s="31" t="s">
        <v>428</v>
      </c>
      <c r="C4192" s="31" t="s">
        <v>429</v>
      </c>
      <c r="D4192" s="31" t="s">
        <v>474</v>
      </c>
      <c r="E4192" s="31" t="s">
        <v>475</v>
      </c>
      <c r="F4192" s="31" t="s">
        <v>131</v>
      </c>
      <c r="G4192" s="31" t="s">
        <v>141</v>
      </c>
      <c r="H4192" s="31" t="s">
        <v>743</v>
      </c>
      <c r="I4192" s="31">
        <v>55</v>
      </c>
      <c r="J4192" s="31">
        <v>14954</v>
      </c>
      <c r="K4192" s="31">
        <v>3.6779457001471201</v>
      </c>
      <c r="L4192" s="31" t="s">
        <v>1576</v>
      </c>
      <c r="M4192" s="31">
        <f t="shared" si="170"/>
        <v>3.6779457001471201</v>
      </c>
      <c r="N4192" s="31">
        <f t="shared" si="168"/>
        <v>0</v>
      </c>
    </row>
    <row r="4193" spans="1:14" x14ac:dyDescent="0.45">
      <c r="A4193" s="31" t="str">
        <f t="shared" si="169"/>
        <v>E06000053_CIN episodes for children aged 0-4 at 31st March 2019 with sexual abuse identified as a factor at CIN assessment (excluding looked after children)_Number</v>
      </c>
      <c r="B4193" s="31" t="s">
        <v>550</v>
      </c>
      <c r="C4193" s="31" t="s">
        <v>551</v>
      </c>
      <c r="D4193" s="31" t="s">
        <v>474</v>
      </c>
      <c r="E4193" s="31" t="s">
        <v>475</v>
      </c>
      <c r="F4193" s="31" t="s">
        <v>131</v>
      </c>
      <c r="G4193" s="31" t="s">
        <v>141</v>
      </c>
      <c r="H4193" s="31" t="s">
        <v>743</v>
      </c>
      <c r="I4193" s="31">
        <v>0</v>
      </c>
      <c r="J4193" s="31">
        <v>101</v>
      </c>
      <c r="K4193" s="31">
        <v>0</v>
      </c>
      <c r="L4193" s="31" t="s">
        <v>1520</v>
      </c>
      <c r="M4193" s="31">
        <f t="shared" si="170"/>
        <v>0</v>
      </c>
      <c r="N4193" s="31">
        <f t="shared" si="168"/>
        <v>1</v>
      </c>
    </row>
    <row r="4194" spans="1:14" x14ac:dyDescent="0.45">
      <c r="A4194" s="31" t="str">
        <f t="shared" si="169"/>
        <v>E06000022_CIN episodes for children aged 0-4 at 31st March 2019 with sexual abuse identified as a factor at CIN assessment (excluding looked after children)_Number</v>
      </c>
      <c r="B4194" s="31" t="s">
        <v>238</v>
      </c>
      <c r="C4194" s="31" t="s">
        <v>239</v>
      </c>
      <c r="D4194" s="31" t="s">
        <v>474</v>
      </c>
      <c r="E4194" s="31" t="s">
        <v>475</v>
      </c>
      <c r="F4194" s="31" t="s">
        <v>131</v>
      </c>
      <c r="G4194" s="31" t="s">
        <v>141</v>
      </c>
      <c r="H4194" s="31" t="s">
        <v>743</v>
      </c>
      <c r="I4194" s="31">
        <v>9</v>
      </c>
      <c r="J4194" s="31">
        <v>9426</v>
      </c>
      <c r="K4194" s="31">
        <v>0.95480585614258395</v>
      </c>
      <c r="L4194" s="31" t="s">
        <v>1688</v>
      </c>
      <c r="M4194" s="31">
        <f t="shared" si="170"/>
        <v>0.95480585614258395</v>
      </c>
      <c r="N4194" s="31">
        <f t="shared" si="168"/>
        <v>0</v>
      </c>
    </row>
    <row r="4195" spans="1:14" x14ac:dyDescent="0.45">
      <c r="A4195" s="31" t="str">
        <f t="shared" si="169"/>
        <v>E06000023_CIN episodes for children aged 0-4 at 31st March 2019 with sexual abuse identified as a factor at CIN assessment (excluding looked after children)_Number</v>
      </c>
      <c r="B4195" s="31" t="s">
        <v>265</v>
      </c>
      <c r="C4195" s="31" t="s">
        <v>266</v>
      </c>
      <c r="D4195" s="31" t="s">
        <v>474</v>
      </c>
      <c r="E4195" s="31" t="s">
        <v>475</v>
      </c>
      <c r="F4195" s="31" t="s">
        <v>131</v>
      </c>
      <c r="G4195" s="31" t="s">
        <v>141</v>
      </c>
      <c r="H4195" s="31" t="s">
        <v>743</v>
      </c>
      <c r="I4195" s="31">
        <v>24</v>
      </c>
      <c r="J4195" s="31">
        <v>28994</v>
      </c>
      <c r="K4195" s="31">
        <v>0.82775746706215103</v>
      </c>
      <c r="L4195" s="31" t="s">
        <v>1687</v>
      </c>
      <c r="M4195" s="31">
        <f t="shared" si="170"/>
        <v>0.82775746706215103</v>
      </c>
      <c r="N4195" s="31">
        <f t="shared" si="168"/>
        <v>0</v>
      </c>
    </row>
    <row r="4196" spans="1:14" x14ac:dyDescent="0.45">
      <c r="A4196" s="31" t="str">
        <f t="shared" si="169"/>
        <v>E06000024_CIN episodes for children aged 0-4 at 31st March 2019 with sexual abuse identified as a factor at CIN assessment (excluding looked after children)_Number</v>
      </c>
      <c r="B4196" s="31" t="s">
        <v>367</v>
      </c>
      <c r="C4196" s="31" t="s">
        <v>368</v>
      </c>
      <c r="D4196" s="31" t="s">
        <v>474</v>
      </c>
      <c r="E4196" s="31" t="s">
        <v>475</v>
      </c>
      <c r="F4196" s="31" t="s">
        <v>131</v>
      </c>
      <c r="G4196" s="31" t="s">
        <v>141</v>
      </c>
      <c r="H4196" s="31" t="s">
        <v>743</v>
      </c>
      <c r="I4196" s="31">
        <v>6</v>
      </c>
      <c r="J4196" s="31">
        <v>11491</v>
      </c>
      <c r="K4196" s="31">
        <v>0.52214776781829297</v>
      </c>
      <c r="L4196" s="31" t="s">
        <v>1691</v>
      </c>
      <c r="M4196" s="31">
        <f t="shared" si="170"/>
        <v>0.52214776781829297</v>
      </c>
      <c r="N4196" s="31">
        <f t="shared" si="168"/>
        <v>0</v>
      </c>
    </row>
    <row r="4197" spans="1:14" x14ac:dyDescent="0.45">
      <c r="A4197" s="31" t="str">
        <f t="shared" si="169"/>
        <v>E06000025_CIN episodes for children aged 0-4 at 31st March 2019 with sexual abuse identified as a factor at CIN assessment (excluding looked after children)_Number</v>
      </c>
      <c r="B4197" s="31" t="s">
        <v>408</v>
      </c>
      <c r="C4197" s="31" t="s">
        <v>409</v>
      </c>
      <c r="D4197" s="31" t="s">
        <v>474</v>
      </c>
      <c r="E4197" s="31" t="s">
        <v>475</v>
      </c>
      <c r="F4197" s="31" t="s">
        <v>131</v>
      </c>
      <c r="G4197" s="31" t="s">
        <v>141</v>
      </c>
      <c r="H4197" s="31" t="s">
        <v>743</v>
      </c>
      <c r="I4197" s="31">
        <v>23</v>
      </c>
      <c r="J4197" s="31">
        <v>16325</v>
      </c>
      <c r="K4197" s="31">
        <v>1.4088820826952499</v>
      </c>
      <c r="L4197" s="31" t="s">
        <v>1676</v>
      </c>
      <c r="M4197" s="31">
        <f t="shared" si="170"/>
        <v>1.4088820826952499</v>
      </c>
      <c r="N4197" s="31">
        <f t="shared" si="168"/>
        <v>0</v>
      </c>
    </row>
    <row r="4198" spans="1:14" x14ac:dyDescent="0.45">
      <c r="A4198" s="31" t="str">
        <f t="shared" si="169"/>
        <v>E06000001_CIN episodes for children aged 0-4 at 31st March 2019 with sexual abuse identified as a factor at CIN assessment (excluding looked after children)_Number</v>
      </c>
      <c r="B4198" s="31" t="s">
        <v>313</v>
      </c>
      <c r="C4198" s="31" t="s">
        <v>314</v>
      </c>
      <c r="D4198" s="31" t="s">
        <v>474</v>
      </c>
      <c r="E4198" s="31" t="s">
        <v>475</v>
      </c>
      <c r="F4198" s="31" t="s">
        <v>131</v>
      </c>
      <c r="G4198" s="31" t="s">
        <v>141</v>
      </c>
      <c r="H4198" s="31" t="s">
        <v>743</v>
      </c>
      <c r="I4198" s="31">
        <v>16</v>
      </c>
      <c r="J4198" s="31">
        <v>5297</v>
      </c>
      <c r="K4198" s="31">
        <v>3.0205776854823498</v>
      </c>
      <c r="L4198" s="31" t="s">
        <v>1651</v>
      </c>
      <c r="M4198" s="31">
        <f t="shared" si="170"/>
        <v>3.0205776854823498</v>
      </c>
      <c r="N4198" s="31">
        <f t="shared" si="168"/>
        <v>0</v>
      </c>
    </row>
    <row r="4199" spans="1:14" x14ac:dyDescent="0.45">
      <c r="A4199" s="31" t="str">
        <f t="shared" si="169"/>
        <v>E06000002_CIN episodes for children aged 0-4 at 31st March 2019 with sexual abuse identified as a factor at CIN assessment (excluding looked after children)_Number</v>
      </c>
      <c r="B4199" s="31" t="s">
        <v>511</v>
      </c>
      <c r="C4199" s="31" t="s">
        <v>725</v>
      </c>
      <c r="D4199" s="31" t="s">
        <v>474</v>
      </c>
      <c r="E4199" s="31" t="s">
        <v>475</v>
      </c>
      <c r="F4199" s="31" t="s">
        <v>131</v>
      </c>
      <c r="G4199" s="31" t="s">
        <v>141</v>
      </c>
      <c r="H4199" s="31" t="s">
        <v>743</v>
      </c>
      <c r="I4199" s="31">
        <v>24</v>
      </c>
      <c r="J4199" s="31">
        <v>9657</v>
      </c>
      <c r="K4199" s="31">
        <v>2.4852438645542101</v>
      </c>
      <c r="L4199" s="31" t="s">
        <v>1670</v>
      </c>
      <c r="M4199" s="31">
        <f t="shared" si="170"/>
        <v>2.4852438645542101</v>
      </c>
      <c r="N4199" s="31">
        <f t="shared" si="168"/>
        <v>0</v>
      </c>
    </row>
    <row r="4200" spans="1:14" x14ac:dyDescent="0.45">
      <c r="A4200" s="31" t="str">
        <f t="shared" si="169"/>
        <v>E06000003_CIN episodes for children aged 0-4 at 31st March 2019 with sexual abuse identified as a factor at CIN assessment (excluding looked after children)_Number</v>
      </c>
      <c r="B4200" s="31" t="s">
        <v>387</v>
      </c>
      <c r="C4200" s="31" t="s">
        <v>388</v>
      </c>
      <c r="D4200" s="31" t="s">
        <v>474</v>
      </c>
      <c r="E4200" s="31" t="s">
        <v>475</v>
      </c>
      <c r="F4200" s="31" t="s">
        <v>131</v>
      </c>
      <c r="G4200" s="31" t="s">
        <v>141</v>
      </c>
      <c r="H4200" s="31" t="s">
        <v>743</v>
      </c>
      <c r="I4200" s="31">
        <v>19</v>
      </c>
      <c r="J4200" s="31">
        <v>7348</v>
      </c>
      <c r="K4200" s="31">
        <v>2.5857376156777399</v>
      </c>
      <c r="L4200" s="31" t="s">
        <v>1653</v>
      </c>
      <c r="M4200" s="31">
        <f t="shared" si="170"/>
        <v>2.5857376156777399</v>
      </c>
      <c r="N4200" s="31">
        <f t="shared" si="168"/>
        <v>0</v>
      </c>
    </row>
    <row r="4201" spans="1:14" x14ac:dyDescent="0.45">
      <c r="A4201" s="31" t="str">
        <f t="shared" si="169"/>
        <v>E06000004_CIN episodes for children aged 0-4 at 31st March 2019 with sexual abuse identified as a factor at CIN assessment (excluding looked after children)_Number</v>
      </c>
      <c r="B4201" s="31" t="s">
        <v>422</v>
      </c>
      <c r="C4201" s="31" t="s">
        <v>423</v>
      </c>
      <c r="D4201" s="31" t="s">
        <v>474</v>
      </c>
      <c r="E4201" s="31" t="s">
        <v>475</v>
      </c>
      <c r="F4201" s="31" t="s">
        <v>131</v>
      </c>
      <c r="G4201" s="31" t="s">
        <v>141</v>
      </c>
      <c r="H4201" s="31" t="s">
        <v>743</v>
      </c>
      <c r="I4201" s="31">
        <v>49</v>
      </c>
      <c r="J4201" s="31">
        <v>11648</v>
      </c>
      <c r="K4201" s="31">
        <v>4.2067307692307701</v>
      </c>
      <c r="L4201" s="31" t="s">
        <v>1605</v>
      </c>
      <c r="M4201" s="31">
        <f t="shared" si="170"/>
        <v>4.2067307692307701</v>
      </c>
      <c r="N4201" s="31">
        <f t="shared" si="168"/>
        <v>0</v>
      </c>
    </row>
    <row r="4202" spans="1:14" x14ac:dyDescent="0.45">
      <c r="A4202" s="31" t="str">
        <f t="shared" si="169"/>
        <v>E06000010_CIN episodes for children aged 0-4 at 31st March 2019 with sexual abuse identified as a factor at CIN assessment (excluding looked after children)_Number</v>
      </c>
      <c r="B4202" s="31" t="s">
        <v>329</v>
      </c>
      <c r="C4202" s="31" t="s">
        <v>330</v>
      </c>
      <c r="D4202" s="31" t="s">
        <v>474</v>
      </c>
      <c r="E4202" s="31" t="s">
        <v>475</v>
      </c>
      <c r="F4202" s="31" t="s">
        <v>131</v>
      </c>
      <c r="G4202" s="31" t="s">
        <v>141</v>
      </c>
      <c r="H4202" s="31" t="s">
        <v>743</v>
      </c>
      <c r="I4202" s="31">
        <v>42</v>
      </c>
      <c r="J4202" s="31">
        <v>17207</v>
      </c>
      <c r="K4202" s="31">
        <v>2.4408670889754198</v>
      </c>
      <c r="L4202" s="31" t="s">
        <v>1650</v>
      </c>
      <c r="M4202" s="31">
        <f t="shared" si="170"/>
        <v>2.4408670889754198</v>
      </c>
      <c r="N4202" s="31">
        <f t="shared" si="168"/>
        <v>0</v>
      </c>
    </row>
    <row r="4203" spans="1:14" x14ac:dyDescent="0.45">
      <c r="A4203" s="31" t="str">
        <f t="shared" si="169"/>
        <v>E06000011_CIN episodes for children aged 0-4 at 31st March 2019 with sexual abuse identified as a factor at CIN assessment (excluding looked after children)_Number</v>
      </c>
      <c r="B4203" s="31" t="s">
        <v>514</v>
      </c>
      <c r="C4203" s="31" t="s">
        <v>594</v>
      </c>
      <c r="D4203" s="31" t="s">
        <v>474</v>
      </c>
      <c r="E4203" s="31" t="s">
        <v>475</v>
      </c>
      <c r="F4203" s="31" t="s">
        <v>131</v>
      </c>
      <c r="G4203" s="31" t="s">
        <v>141</v>
      </c>
      <c r="H4203" s="31" t="s">
        <v>743</v>
      </c>
      <c r="I4203" s="31">
        <v>48</v>
      </c>
      <c r="J4203" s="31">
        <v>15572</v>
      </c>
      <c r="K4203" s="31">
        <v>3.0824556896994602</v>
      </c>
      <c r="L4203" s="31" t="s">
        <v>1671</v>
      </c>
      <c r="M4203" s="31">
        <f t="shared" si="170"/>
        <v>3.0824556896994602</v>
      </c>
      <c r="N4203" s="31">
        <f t="shared" si="168"/>
        <v>0</v>
      </c>
    </row>
    <row r="4204" spans="1:14" x14ac:dyDescent="0.45">
      <c r="A4204" s="31" t="str">
        <f t="shared" si="169"/>
        <v>E06000012_CIN episodes for children aged 0-4 at 31st March 2019 with sexual abuse identified as a factor at CIN assessment (excluding looked after children)_Number</v>
      </c>
      <c r="B4204" s="31" t="s">
        <v>363</v>
      </c>
      <c r="C4204" s="31" t="s">
        <v>364</v>
      </c>
      <c r="D4204" s="31" t="s">
        <v>474</v>
      </c>
      <c r="E4204" s="31" t="s">
        <v>475</v>
      </c>
      <c r="F4204" s="31" t="s">
        <v>131</v>
      </c>
      <c r="G4204" s="31" t="s">
        <v>141</v>
      </c>
      <c r="H4204" s="31" t="s">
        <v>743</v>
      </c>
      <c r="I4204" s="31">
        <v>41</v>
      </c>
      <c r="J4204" s="31">
        <v>9516</v>
      </c>
      <c r="K4204" s="31">
        <v>4.3085329970575899</v>
      </c>
      <c r="L4204" s="31" t="s">
        <v>1627</v>
      </c>
      <c r="M4204" s="31">
        <f t="shared" si="170"/>
        <v>4.3085329970575899</v>
      </c>
      <c r="N4204" s="31">
        <f t="shared" si="168"/>
        <v>0</v>
      </c>
    </row>
    <row r="4205" spans="1:14" x14ac:dyDescent="0.45">
      <c r="A4205" s="31" t="str">
        <f t="shared" si="169"/>
        <v>E06000013_CIN episodes for children aged 0-4 at 31st March 2019 with sexual abuse identified as a factor at CIN assessment (excluding looked after children)_Number</v>
      </c>
      <c r="B4205" s="31" t="s">
        <v>365</v>
      </c>
      <c r="C4205" s="31" t="s">
        <v>366</v>
      </c>
      <c r="D4205" s="31" t="s">
        <v>474</v>
      </c>
      <c r="E4205" s="31" t="s">
        <v>475</v>
      </c>
      <c r="F4205" s="31" t="s">
        <v>131</v>
      </c>
      <c r="G4205" s="31" t="s">
        <v>141</v>
      </c>
      <c r="H4205" s="31" t="s">
        <v>743</v>
      </c>
      <c r="I4205" s="31">
        <v>53</v>
      </c>
      <c r="J4205" s="31">
        <v>9204</v>
      </c>
      <c r="K4205" s="31">
        <v>5.7583659278574499</v>
      </c>
      <c r="L4205" s="31" t="s">
        <v>1654</v>
      </c>
      <c r="M4205" s="31">
        <f t="shared" si="170"/>
        <v>5.7583659278574499</v>
      </c>
      <c r="N4205" s="31">
        <f t="shared" si="168"/>
        <v>0</v>
      </c>
    </row>
    <row r="4206" spans="1:14" x14ac:dyDescent="0.45">
      <c r="A4206" s="31" t="str">
        <f t="shared" si="169"/>
        <v>E10000023_CIN episodes for children aged 0-4 at 31st March 2019 with sexual abuse identified as a factor at CIN assessment (excluding looked after children)_Number</v>
      </c>
      <c r="B4206" s="31" t="s">
        <v>369</v>
      </c>
      <c r="C4206" s="31" t="s">
        <v>370</v>
      </c>
      <c r="D4206" s="31" t="s">
        <v>474</v>
      </c>
      <c r="E4206" s="31" t="s">
        <v>475</v>
      </c>
      <c r="F4206" s="31" t="s">
        <v>131</v>
      </c>
      <c r="G4206" s="31" t="s">
        <v>141</v>
      </c>
      <c r="H4206" s="31" t="s">
        <v>743</v>
      </c>
      <c r="I4206" s="31">
        <v>51</v>
      </c>
      <c r="J4206" s="31">
        <v>29706</v>
      </c>
      <c r="K4206" s="31">
        <v>1.7168248838618501</v>
      </c>
      <c r="L4206" s="31" t="s">
        <v>1669</v>
      </c>
      <c r="M4206" s="31">
        <f t="shared" si="170"/>
        <v>1.7168248838618501</v>
      </c>
      <c r="N4206" s="31">
        <f t="shared" si="168"/>
        <v>0</v>
      </c>
    </row>
    <row r="4207" spans="1:14" x14ac:dyDescent="0.45">
      <c r="A4207" s="31" t="str">
        <f t="shared" si="169"/>
        <v>E06000014_CIN episodes for children aged 0-4 at 31st March 2019 with sexual abuse identified as a factor at CIN assessment (excluding looked after children)_Number</v>
      </c>
      <c r="B4207" s="31" t="s">
        <v>472</v>
      </c>
      <c r="C4207" s="31" t="s">
        <v>473</v>
      </c>
      <c r="D4207" s="31" t="s">
        <v>474</v>
      </c>
      <c r="E4207" s="31" t="s">
        <v>475</v>
      </c>
      <c r="F4207" s="31" t="s">
        <v>131</v>
      </c>
      <c r="G4207" s="31" t="s">
        <v>141</v>
      </c>
      <c r="H4207" s="31" t="s">
        <v>743</v>
      </c>
      <c r="I4207" s="31">
        <v>6</v>
      </c>
      <c r="J4207" s="31">
        <v>9822</v>
      </c>
      <c r="K4207" s="31">
        <v>0.610873549175321</v>
      </c>
      <c r="L4207" s="31" t="s">
        <v>1673</v>
      </c>
      <c r="M4207" s="31">
        <f t="shared" si="170"/>
        <v>0.610873549175321</v>
      </c>
      <c r="N4207" s="31">
        <f t="shared" si="168"/>
        <v>0</v>
      </c>
    </row>
    <row r="4208" spans="1:14" x14ac:dyDescent="0.45">
      <c r="A4208" s="31" t="str">
        <f t="shared" si="169"/>
        <v>E06000032_CIN episodes for children aged 0-4 at 31st March 2019 with sexual abuse identified as a factor at CIN assessment (excluding looked after children)_Number</v>
      </c>
      <c r="B4208" s="31" t="s">
        <v>564</v>
      </c>
      <c r="C4208" s="31" t="s">
        <v>724</v>
      </c>
      <c r="D4208" s="31" t="s">
        <v>474</v>
      </c>
      <c r="E4208" s="31" t="s">
        <v>475</v>
      </c>
      <c r="F4208" s="31" t="s">
        <v>131</v>
      </c>
      <c r="G4208" s="31" t="s">
        <v>141</v>
      </c>
      <c r="H4208" s="31" t="s">
        <v>743</v>
      </c>
      <c r="I4208" s="31">
        <v>6</v>
      </c>
      <c r="J4208" s="31">
        <v>17547</v>
      </c>
      <c r="K4208" s="31">
        <v>0.341938792956061</v>
      </c>
      <c r="L4208" s="31" t="s">
        <v>1690</v>
      </c>
      <c r="M4208" s="31">
        <f t="shared" si="170"/>
        <v>0.341938792956061</v>
      </c>
      <c r="N4208" s="31">
        <f t="shared" si="168"/>
        <v>0</v>
      </c>
    </row>
    <row r="4209" spans="1:14" x14ac:dyDescent="0.45">
      <c r="A4209" s="31" t="str">
        <f t="shared" si="169"/>
        <v>E06000055_CIN episodes for children aged 0-4 at 31st March 2019 with sexual abuse identified as a factor at CIN assessment (excluding looked after children)_Number</v>
      </c>
      <c r="B4209" s="31" t="s">
        <v>240</v>
      </c>
      <c r="C4209" s="31" t="s">
        <v>241</v>
      </c>
      <c r="D4209" s="31" t="s">
        <v>474</v>
      </c>
      <c r="E4209" s="31" t="s">
        <v>475</v>
      </c>
      <c r="F4209" s="31" t="s">
        <v>131</v>
      </c>
      <c r="G4209" s="31" t="s">
        <v>141</v>
      </c>
      <c r="H4209" s="31" t="s">
        <v>743</v>
      </c>
      <c r="I4209" s="31">
        <v>24</v>
      </c>
      <c r="J4209" s="31">
        <v>11509</v>
      </c>
      <c r="K4209" s="31">
        <v>2.0853245286297701</v>
      </c>
      <c r="L4209" s="31" t="s">
        <v>1680</v>
      </c>
      <c r="M4209" s="31">
        <f t="shared" si="170"/>
        <v>2.0853245286297701</v>
      </c>
      <c r="N4209" s="31">
        <f t="shared" si="168"/>
        <v>0</v>
      </c>
    </row>
    <row r="4210" spans="1:14" x14ac:dyDescent="0.45">
      <c r="A4210" s="31" t="str">
        <f t="shared" si="169"/>
        <v>E06000056_CIN episodes for children aged 0-4 at 31st March 2019 with sexual abuse identified as a factor at CIN assessment (excluding looked after children)_Number</v>
      </c>
      <c r="B4210" s="31" t="s">
        <v>279</v>
      </c>
      <c r="C4210" s="31" t="s">
        <v>280</v>
      </c>
      <c r="D4210" s="31" t="s">
        <v>474</v>
      </c>
      <c r="E4210" s="31" t="s">
        <v>475</v>
      </c>
      <c r="F4210" s="31" t="s">
        <v>131</v>
      </c>
      <c r="G4210" s="31" t="s">
        <v>141</v>
      </c>
      <c r="H4210" s="31" t="s">
        <v>743</v>
      </c>
      <c r="I4210" s="31">
        <v>38</v>
      </c>
      <c r="J4210" s="31">
        <v>17751</v>
      </c>
      <c r="K4210" s="31">
        <v>2.1407244662272502</v>
      </c>
      <c r="L4210" s="31" t="s">
        <v>1680</v>
      </c>
      <c r="M4210" s="31">
        <f t="shared" si="170"/>
        <v>2.1407244662272502</v>
      </c>
      <c r="N4210" s="31">
        <f t="shared" si="168"/>
        <v>0</v>
      </c>
    </row>
    <row r="4211" spans="1:14" x14ac:dyDescent="0.45">
      <c r="A4211" s="31" t="str">
        <f t="shared" si="169"/>
        <v>E10000002_CIN episodes for children aged 0-4 at 31st March 2019 with sexual abuse identified as a factor at CIN assessment (excluding looked after children)_Number</v>
      </c>
      <c r="B4211" s="31" t="s">
        <v>269</v>
      </c>
      <c r="C4211" s="31" t="s">
        <v>270</v>
      </c>
      <c r="D4211" s="31" t="s">
        <v>474</v>
      </c>
      <c r="E4211" s="31" t="s">
        <v>475</v>
      </c>
      <c r="F4211" s="31" t="s">
        <v>131</v>
      </c>
      <c r="G4211" s="31" t="s">
        <v>141</v>
      </c>
      <c r="H4211" s="31" t="s">
        <v>743</v>
      </c>
      <c r="I4211" s="31">
        <v>22</v>
      </c>
      <c r="J4211" s="31">
        <v>32404</v>
      </c>
      <c r="K4211" s="31">
        <v>0.67892852734230302</v>
      </c>
      <c r="L4211" s="31" t="s">
        <v>1692</v>
      </c>
      <c r="M4211" s="31">
        <f t="shared" si="170"/>
        <v>0.67892852734230302</v>
      </c>
      <c r="N4211" s="31">
        <f t="shared" si="168"/>
        <v>0</v>
      </c>
    </row>
    <row r="4212" spans="1:14" x14ac:dyDescent="0.45">
      <c r="A4212" s="31" t="str">
        <f t="shared" si="169"/>
        <v>E06000042_CIN episodes for children aged 0-4 at 31st March 2019 with sexual abuse identified as a factor at CIN assessment (excluding looked after children)_Number</v>
      </c>
      <c r="B4212" s="31" t="s">
        <v>355</v>
      </c>
      <c r="C4212" s="31" t="s">
        <v>356</v>
      </c>
      <c r="D4212" s="31" t="s">
        <v>474</v>
      </c>
      <c r="E4212" s="31" t="s">
        <v>475</v>
      </c>
      <c r="F4212" s="31" t="s">
        <v>131</v>
      </c>
      <c r="G4212" s="31" t="s">
        <v>141</v>
      </c>
      <c r="H4212" s="31" t="s">
        <v>743</v>
      </c>
      <c r="I4212" s="31">
        <v>25</v>
      </c>
      <c r="J4212" s="31">
        <v>19048</v>
      </c>
      <c r="K4212" s="31">
        <v>1.3124737505249899</v>
      </c>
      <c r="L4212" s="31" t="s">
        <v>1675</v>
      </c>
      <c r="M4212" s="31">
        <f t="shared" si="170"/>
        <v>1.3124737505249899</v>
      </c>
      <c r="N4212" s="31">
        <f t="shared" si="168"/>
        <v>0</v>
      </c>
    </row>
    <row r="4213" spans="1:14" x14ac:dyDescent="0.45">
      <c r="A4213" s="31" t="str">
        <f t="shared" si="169"/>
        <v>E10000007_CIN episodes for children aged 0-4 at 31st March 2019 with sexual abuse identified as a factor at CIN assessment (excluding looked after children)_Number</v>
      </c>
      <c r="B4213" s="31" t="s">
        <v>291</v>
      </c>
      <c r="C4213" s="31" t="s">
        <v>292</v>
      </c>
      <c r="D4213" s="31" t="s">
        <v>474</v>
      </c>
      <c r="E4213" s="31" t="s">
        <v>475</v>
      </c>
      <c r="F4213" s="31" t="s">
        <v>131</v>
      </c>
      <c r="G4213" s="31" t="s">
        <v>141</v>
      </c>
      <c r="H4213" s="31" t="s">
        <v>743</v>
      </c>
      <c r="I4213" s="31">
        <v>155</v>
      </c>
      <c r="J4213" s="31">
        <v>40208</v>
      </c>
      <c r="K4213" s="31">
        <v>3.8549542379625898</v>
      </c>
      <c r="L4213" s="31" t="s">
        <v>1634</v>
      </c>
      <c r="M4213" s="31">
        <f t="shared" si="170"/>
        <v>3.8549542379625898</v>
      </c>
      <c r="N4213" s="31">
        <f t="shared" si="168"/>
        <v>0</v>
      </c>
    </row>
    <row r="4214" spans="1:14" x14ac:dyDescent="0.45">
      <c r="A4214" s="31" t="str">
        <f t="shared" si="169"/>
        <v>E06000015_CIN episodes for children aged 0-4 at 31st March 2019 with sexual abuse identified as a factor at CIN assessment (excluding looked after children)_Number</v>
      </c>
      <c r="B4214" s="31" t="s">
        <v>289</v>
      </c>
      <c r="C4214" s="31" t="s">
        <v>290</v>
      </c>
      <c r="D4214" s="31" t="s">
        <v>474</v>
      </c>
      <c r="E4214" s="31" t="s">
        <v>475</v>
      </c>
      <c r="F4214" s="31" t="s">
        <v>131</v>
      </c>
      <c r="G4214" s="31" t="s">
        <v>141</v>
      </c>
      <c r="H4214" s="31" t="s">
        <v>743</v>
      </c>
      <c r="I4214" s="31">
        <v>34</v>
      </c>
      <c r="J4214" s="31">
        <v>16674</v>
      </c>
      <c r="K4214" s="31">
        <v>2.0391027947703</v>
      </c>
      <c r="L4214" s="31" t="s">
        <v>1667</v>
      </c>
      <c r="M4214" s="31">
        <f t="shared" si="170"/>
        <v>2.0391027947703</v>
      </c>
      <c r="N4214" s="31">
        <f t="shared" si="168"/>
        <v>0</v>
      </c>
    </row>
    <row r="4215" spans="1:14" x14ac:dyDescent="0.45">
      <c r="A4215" s="31" t="str">
        <f t="shared" si="169"/>
        <v>E10000009_CIN episodes for children aged 0-4 at 31st March 2019 with sexual abuse identified as a factor at CIN assessment (excluding looked after children)_Number</v>
      </c>
      <c r="B4215" s="31" t="s">
        <v>295</v>
      </c>
      <c r="C4215" s="31" t="s">
        <v>296</v>
      </c>
      <c r="D4215" s="31" t="s">
        <v>474</v>
      </c>
      <c r="E4215" s="31" t="s">
        <v>475</v>
      </c>
      <c r="F4215" s="31" t="s">
        <v>131</v>
      </c>
      <c r="G4215" s="31" t="s">
        <v>141</v>
      </c>
      <c r="H4215" s="31" t="s">
        <v>743</v>
      </c>
      <c r="I4215" s="31">
        <v>63</v>
      </c>
      <c r="J4215" s="31">
        <v>18202</v>
      </c>
      <c r="K4215" s="31">
        <v>3.46115811449291</v>
      </c>
      <c r="L4215" s="31" t="s">
        <v>1623</v>
      </c>
      <c r="M4215" s="31">
        <f t="shared" si="170"/>
        <v>3.46115811449291</v>
      </c>
      <c r="N4215" s="31">
        <f t="shared" si="168"/>
        <v>0</v>
      </c>
    </row>
    <row r="4216" spans="1:14" x14ac:dyDescent="0.45">
      <c r="A4216" s="31" t="str">
        <f t="shared" si="169"/>
        <v>E06000029_CIN episodes for children aged 0-4 at 31st March 2019 with sexual abuse identified as a factor at CIN assessment (excluding looked after children)_Number</v>
      </c>
      <c r="B4216" s="31" t="s">
        <v>543</v>
      </c>
      <c r="C4216" s="31" t="s">
        <v>717</v>
      </c>
      <c r="D4216" s="31" t="s">
        <v>474</v>
      </c>
      <c r="E4216" s="31" t="s">
        <v>475</v>
      </c>
      <c r="F4216" s="31" t="s">
        <v>131</v>
      </c>
      <c r="G4216" s="31" t="s">
        <v>141</v>
      </c>
      <c r="H4216" s="31" t="s">
        <v>743</v>
      </c>
      <c r="I4216" s="31">
        <v>13</v>
      </c>
      <c r="J4216" s="31">
        <v>8108</v>
      </c>
      <c r="K4216" s="31">
        <v>1.6033547113961499</v>
      </c>
      <c r="L4216" s="31" t="s">
        <v>1674</v>
      </c>
      <c r="M4216" s="31">
        <f t="shared" si="170"/>
        <v>1.6033547113961499</v>
      </c>
      <c r="N4216" s="31">
        <f t="shared" si="168"/>
        <v>0</v>
      </c>
    </row>
    <row r="4217" spans="1:14" x14ac:dyDescent="0.45">
      <c r="A4217" s="31" t="str">
        <f t="shared" si="169"/>
        <v>E06000028_CIN episodes for children aged 0-4 at 31st March 2019 with sexual abuse identified as a factor at CIN assessment (excluding looked after children)_Number</v>
      </c>
      <c r="B4217" s="31" t="s">
        <v>254</v>
      </c>
      <c r="C4217" s="31" t="s">
        <v>255</v>
      </c>
      <c r="D4217" s="31" t="s">
        <v>474</v>
      </c>
      <c r="E4217" s="31" t="s">
        <v>475</v>
      </c>
      <c r="F4217" s="31" t="s">
        <v>131</v>
      </c>
      <c r="G4217" s="31" t="s">
        <v>141</v>
      </c>
      <c r="H4217" s="31" t="s">
        <v>743</v>
      </c>
      <c r="I4217" s="31" t="s">
        <v>1280</v>
      </c>
      <c r="J4217" s="31">
        <v>10832</v>
      </c>
      <c r="K4217" s="31" t="s">
        <v>1280</v>
      </c>
      <c r="L4217" s="31" t="s">
        <v>70</v>
      </c>
      <c r="M4217" s="31" t="s">
        <v>70</v>
      </c>
      <c r="N4217" s="31">
        <f t="shared" si="168"/>
        <v>0</v>
      </c>
    </row>
    <row r="4218" spans="1:14" x14ac:dyDescent="0.45">
      <c r="A4218" s="31" t="str">
        <f t="shared" si="169"/>
        <v>E06000047_CIN episodes for children aged 0-4 at 31st March 2019 with sexual abuse identified as a factor at CIN assessment (excluding looked after children)_Number</v>
      </c>
      <c r="B4218" s="31" t="s">
        <v>528</v>
      </c>
      <c r="C4218" s="31" t="s">
        <v>721</v>
      </c>
      <c r="D4218" s="31" t="s">
        <v>474</v>
      </c>
      <c r="E4218" s="31" t="s">
        <v>475</v>
      </c>
      <c r="F4218" s="31" t="s">
        <v>131</v>
      </c>
      <c r="G4218" s="31" t="s">
        <v>141</v>
      </c>
      <c r="H4218" s="31" t="s">
        <v>743</v>
      </c>
      <c r="I4218" s="31">
        <v>94</v>
      </c>
      <c r="J4218" s="31">
        <v>27021</v>
      </c>
      <c r="K4218" s="31">
        <v>3.4787757669960402</v>
      </c>
      <c r="L4218" s="31" t="s">
        <v>1623</v>
      </c>
      <c r="M4218" s="31">
        <f t="shared" si="170"/>
        <v>3.4787757669960402</v>
      </c>
      <c r="N4218" s="31">
        <f t="shared" si="168"/>
        <v>0</v>
      </c>
    </row>
    <row r="4219" spans="1:14" x14ac:dyDescent="0.45">
      <c r="A4219" s="31" t="str">
        <f t="shared" si="169"/>
        <v>E06000005_CIN episodes for children aged 0-4 at 31st March 2019 with sexual abuse identified as a factor at CIN assessment (excluding looked after children)_Number</v>
      </c>
      <c r="B4219" s="31" t="s">
        <v>287</v>
      </c>
      <c r="C4219" s="31" t="s">
        <v>288</v>
      </c>
      <c r="D4219" s="31" t="s">
        <v>474</v>
      </c>
      <c r="E4219" s="31" t="s">
        <v>475</v>
      </c>
      <c r="F4219" s="31" t="s">
        <v>131</v>
      </c>
      <c r="G4219" s="31" t="s">
        <v>141</v>
      </c>
      <c r="H4219" s="31" t="s">
        <v>743</v>
      </c>
      <c r="I4219" s="31">
        <v>16</v>
      </c>
      <c r="J4219" s="31">
        <v>5917</v>
      </c>
      <c r="K4219" s="31">
        <v>2.7040730099712702</v>
      </c>
      <c r="L4219" s="31" t="s">
        <v>1631</v>
      </c>
      <c r="M4219" s="31">
        <f t="shared" si="170"/>
        <v>2.7040730099712702</v>
      </c>
      <c r="N4219" s="31">
        <f t="shared" si="168"/>
        <v>0</v>
      </c>
    </row>
    <row r="4220" spans="1:14" x14ac:dyDescent="0.45">
      <c r="A4220" s="31" t="str">
        <f t="shared" si="169"/>
        <v>E10000011_CIN episodes for children aged 0-4 at 31st March 2019 with sexual abuse identified as a factor at CIN assessment (excluding looked after children)_Number</v>
      </c>
      <c r="B4220" s="31" t="s">
        <v>299</v>
      </c>
      <c r="C4220" s="31" t="s">
        <v>300</v>
      </c>
      <c r="D4220" s="31" t="s">
        <v>474</v>
      </c>
      <c r="E4220" s="31" t="s">
        <v>475</v>
      </c>
      <c r="F4220" s="31" t="s">
        <v>131</v>
      </c>
      <c r="G4220" s="31" t="s">
        <v>141</v>
      </c>
      <c r="H4220" s="31" t="s">
        <v>743</v>
      </c>
      <c r="I4220" s="31">
        <v>54</v>
      </c>
      <c r="J4220" s="31">
        <v>27106</v>
      </c>
      <c r="K4220" s="31">
        <v>1.9921788533903899</v>
      </c>
      <c r="L4220" s="31" t="s">
        <v>1667</v>
      </c>
      <c r="M4220" s="31">
        <f t="shared" si="170"/>
        <v>1.9921788533903899</v>
      </c>
      <c r="N4220" s="31">
        <f t="shared" si="168"/>
        <v>0</v>
      </c>
    </row>
    <row r="4221" spans="1:14" x14ac:dyDescent="0.45">
      <c r="A4221" s="31" t="str">
        <f t="shared" si="169"/>
        <v>E06000043_CIN episodes for children aged 0-4 at 31st March 2019 with sexual abuse identified as a factor at CIN assessment (excluding looked after children)_Number</v>
      </c>
      <c r="B4221" s="31" t="s">
        <v>263</v>
      </c>
      <c r="C4221" s="31" t="s">
        <v>264</v>
      </c>
      <c r="D4221" s="31" t="s">
        <v>474</v>
      </c>
      <c r="E4221" s="31" t="s">
        <v>475</v>
      </c>
      <c r="F4221" s="31" t="s">
        <v>131</v>
      </c>
      <c r="G4221" s="31" t="s">
        <v>141</v>
      </c>
      <c r="H4221" s="31" t="s">
        <v>743</v>
      </c>
      <c r="I4221" s="31">
        <v>18</v>
      </c>
      <c r="J4221" s="31">
        <v>13768</v>
      </c>
      <c r="K4221" s="31">
        <v>1.3073794305636299</v>
      </c>
      <c r="L4221" s="31" t="s">
        <v>1675</v>
      </c>
      <c r="M4221" s="31">
        <f t="shared" si="170"/>
        <v>1.3073794305636299</v>
      </c>
      <c r="N4221" s="31">
        <f t="shared" si="168"/>
        <v>0</v>
      </c>
    </row>
    <row r="4222" spans="1:14" x14ac:dyDescent="0.45">
      <c r="A4222" s="31" t="str">
        <f t="shared" si="169"/>
        <v>E10000014_CIN episodes for children aged 0-4 at 31st March 2019 with sexual abuse identified as a factor at CIN assessment (excluding looked after children)_Number</v>
      </c>
      <c r="B4222" s="31" t="s">
        <v>309</v>
      </c>
      <c r="C4222" s="31" t="s">
        <v>310</v>
      </c>
      <c r="D4222" s="31" t="s">
        <v>474</v>
      </c>
      <c r="E4222" s="31" t="s">
        <v>475</v>
      </c>
      <c r="F4222" s="31" t="s">
        <v>131</v>
      </c>
      <c r="G4222" s="31" t="s">
        <v>141</v>
      </c>
      <c r="H4222" s="31" t="s">
        <v>743</v>
      </c>
      <c r="I4222" s="31">
        <v>103</v>
      </c>
      <c r="J4222" s="31">
        <v>74388</v>
      </c>
      <c r="K4222" s="31">
        <v>1.38463192988116</v>
      </c>
      <c r="L4222" s="31" t="s">
        <v>1676</v>
      </c>
      <c r="M4222" s="31">
        <f t="shared" si="170"/>
        <v>1.38463192988116</v>
      </c>
      <c r="N4222" s="31">
        <f t="shared" si="168"/>
        <v>0</v>
      </c>
    </row>
    <row r="4223" spans="1:14" x14ac:dyDescent="0.45">
      <c r="A4223" s="31" t="str">
        <f t="shared" si="169"/>
        <v>E06000044_CIN episodes for children aged 0-4 at 31st March 2019 with sexual abuse identified as a factor at CIN assessment (excluding looked after children)_Number</v>
      </c>
      <c r="B4223" s="31" t="s">
        <v>383</v>
      </c>
      <c r="C4223" s="31" t="s">
        <v>384</v>
      </c>
      <c r="D4223" s="31" t="s">
        <v>474</v>
      </c>
      <c r="E4223" s="31" t="s">
        <v>475</v>
      </c>
      <c r="F4223" s="31" t="s">
        <v>131</v>
      </c>
      <c r="G4223" s="31" t="s">
        <v>141</v>
      </c>
      <c r="H4223" s="31" t="s">
        <v>743</v>
      </c>
      <c r="I4223" s="31">
        <v>24</v>
      </c>
      <c r="J4223" s="31">
        <v>12735</v>
      </c>
      <c r="K4223" s="31">
        <v>1.8845700824499401</v>
      </c>
      <c r="L4223" s="31" t="s">
        <v>1677</v>
      </c>
      <c r="M4223" s="31">
        <f t="shared" si="170"/>
        <v>1.8845700824499401</v>
      </c>
      <c r="N4223" s="31">
        <f t="shared" si="168"/>
        <v>0</v>
      </c>
    </row>
    <row r="4224" spans="1:14" x14ac:dyDescent="0.45">
      <c r="A4224" s="31" t="str">
        <f t="shared" si="169"/>
        <v>E06000045_CIN episodes for children aged 0-4 at 31st March 2019 with sexual abuse identified as a factor at CIN assessment (excluding looked after children)_Number</v>
      </c>
      <c r="B4224" s="31" t="s">
        <v>577</v>
      </c>
      <c r="C4224" s="31" t="s">
        <v>729</v>
      </c>
      <c r="D4224" s="31" t="s">
        <v>474</v>
      </c>
      <c r="E4224" s="31" t="s">
        <v>475</v>
      </c>
      <c r="F4224" s="31" t="s">
        <v>131</v>
      </c>
      <c r="G4224" s="31" t="s">
        <v>141</v>
      </c>
      <c r="H4224" s="31" t="s">
        <v>743</v>
      </c>
      <c r="I4224" s="31">
        <v>31</v>
      </c>
      <c r="J4224" s="31">
        <v>15766</v>
      </c>
      <c r="K4224" s="31">
        <v>1.9662565013319799</v>
      </c>
      <c r="L4224" s="31" t="s">
        <v>1667</v>
      </c>
      <c r="M4224" s="31">
        <f t="shared" si="170"/>
        <v>1.9662565013319799</v>
      </c>
      <c r="N4224" s="31">
        <f t="shared" si="168"/>
        <v>0</v>
      </c>
    </row>
    <row r="4225" spans="1:14" x14ac:dyDescent="0.45">
      <c r="A4225" s="31" t="str">
        <f t="shared" si="169"/>
        <v>E10000018_CIN episodes for children aged 0-4 at 31st March 2019 with sexual abuse identified as a factor at CIN assessment (excluding looked after children)_Number</v>
      </c>
      <c r="B4225" s="31" t="s">
        <v>552</v>
      </c>
      <c r="C4225" s="31" t="s">
        <v>553</v>
      </c>
      <c r="D4225" s="31" t="s">
        <v>474</v>
      </c>
      <c r="E4225" s="31" t="s">
        <v>475</v>
      </c>
      <c r="F4225" s="31" t="s">
        <v>131</v>
      </c>
      <c r="G4225" s="31" t="s">
        <v>141</v>
      </c>
      <c r="H4225" s="31" t="s">
        <v>743</v>
      </c>
      <c r="I4225" s="31">
        <v>25</v>
      </c>
      <c r="J4225" s="31">
        <v>36916</v>
      </c>
      <c r="K4225" s="31">
        <v>0.67721313251706605</v>
      </c>
      <c r="L4225" s="31" t="s">
        <v>1692</v>
      </c>
      <c r="M4225" s="31">
        <f t="shared" si="170"/>
        <v>0.67721313251706605</v>
      </c>
      <c r="N4225" s="31">
        <f t="shared" si="168"/>
        <v>0</v>
      </c>
    </row>
    <row r="4226" spans="1:14" x14ac:dyDescent="0.45">
      <c r="A4226" s="31" t="str">
        <f t="shared" si="169"/>
        <v>E06000016_CIN episodes for children aged 0-4 at 31st March 2019 with sexual abuse identified as a factor at CIN assessment (excluding looked after children)_Number</v>
      </c>
      <c r="B4226" s="31" t="s">
        <v>341</v>
      </c>
      <c r="C4226" s="31" t="s">
        <v>342</v>
      </c>
      <c r="D4226" s="31" t="s">
        <v>474</v>
      </c>
      <c r="E4226" s="31" t="s">
        <v>475</v>
      </c>
      <c r="F4226" s="31" t="s">
        <v>131</v>
      </c>
      <c r="G4226" s="31" t="s">
        <v>141</v>
      </c>
      <c r="H4226" s="31" t="s">
        <v>743</v>
      </c>
      <c r="I4226" s="31">
        <v>41</v>
      </c>
      <c r="J4226" s="31">
        <v>25049</v>
      </c>
      <c r="K4226" s="31">
        <v>1.6367918878997201</v>
      </c>
      <c r="L4226" s="31" t="s">
        <v>1674</v>
      </c>
      <c r="M4226" s="31">
        <f t="shared" si="170"/>
        <v>1.6367918878997201</v>
      </c>
      <c r="N4226" s="31">
        <f t="shared" si="168"/>
        <v>0</v>
      </c>
    </row>
    <row r="4227" spans="1:14" x14ac:dyDescent="0.45">
      <c r="A4227" s="31" t="str">
        <f t="shared" si="169"/>
        <v>E06000017_CIN episodes for children aged 0-4 at 31st March 2019 with sexual abuse identified as a factor at CIN assessment (excluding looked after children)_Number</v>
      </c>
      <c r="B4227" s="31" t="s">
        <v>548</v>
      </c>
      <c r="C4227" s="31" t="s">
        <v>728</v>
      </c>
      <c r="D4227" s="31" t="s">
        <v>474</v>
      </c>
      <c r="E4227" s="31" t="s">
        <v>475</v>
      </c>
      <c r="F4227" s="31" t="s">
        <v>131</v>
      </c>
      <c r="G4227" s="31" t="s">
        <v>141</v>
      </c>
      <c r="H4227" s="31" t="s">
        <v>743</v>
      </c>
      <c r="I4227" s="31">
        <v>0</v>
      </c>
      <c r="J4227" s="31">
        <v>1855</v>
      </c>
      <c r="K4227" s="31">
        <v>0</v>
      </c>
      <c r="L4227" s="31" t="s">
        <v>1520</v>
      </c>
      <c r="M4227" s="31">
        <f t="shared" si="170"/>
        <v>0</v>
      </c>
      <c r="N4227" s="31">
        <f t="shared" ref="N4227:N4290" si="171">IF(OR(C4227="City of London",C4227="Isles of Scilly"),1,0)</f>
        <v>0</v>
      </c>
    </row>
    <row r="4228" spans="1:14" x14ac:dyDescent="0.45">
      <c r="A4228" s="31" t="str">
        <f t="shared" si="169"/>
        <v>E10000028_CIN episodes for children aged 0-4 at 31st March 2019 with sexual abuse identified as a factor at CIN assessment (excluding looked after children)_Number</v>
      </c>
      <c r="B4228" s="31" t="s">
        <v>418</v>
      </c>
      <c r="C4228" s="31" t="s">
        <v>419</v>
      </c>
      <c r="D4228" s="31" t="s">
        <v>474</v>
      </c>
      <c r="E4228" s="31" t="s">
        <v>475</v>
      </c>
      <c r="F4228" s="31" t="s">
        <v>131</v>
      </c>
      <c r="G4228" s="31" t="s">
        <v>141</v>
      </c>
      <c r="H4228" s="31" t="s">
        <v>743</v>
      </c>
      <c r="I4228" s="31">
        <v>77</v>
      </c>
      <c r="J4228" s="31">
        <v>44389</v>
      </c>
      <c r="K4228" s="31">
        <v>1.7346639933316801</v>
      </c>
      <c r="L4228" s="31" t="s">
        <v>1669</v>
      </c>
      <c r="M4228" s="31">
        <f t="shared" si="170"/>
        <v>1.7346639933316801</v>
      </c>
      <c r="N4228" s="31">
        <f t="shared" si="171"/>
        <v>0</v>
      </c>
    </row>
    <row r="4229" spans="1:14" x14ac:dyDescent="0.45">
      <c r="A4229" s="31" t="str">
        <f t="shared" si="169"/>
        <v>E06000021_CIN episodes for children aged 0-4 at 31st March 2019 with sexual abuse identified as a factor at CIN assessment (excluding looked after children)_Number</v>
      </c>
      <c r="B4229" s="31" t="s">
        <v>424</v>
      </c>
      <c r="C4229" s="31" t="s">
        <v>425</v>
      </c>
      <c r="D4229" s="31" t="s">
        <v>474</v>
      </c>
      <c r="E4229" s="31" t="s">
        <v>475</v>
      </c>
      <c r="F4229" s="31" t="s">
        <v>131</v>
      </c>
      <c r="G4229" s="31" t="s">
        <v>141</v>
      </c>
      <c r="H4229" s="31" t="s">
        <v>743</v>
      </c>
      <c r="I4229" s="31">
        <v>44</v>
      </c>
      <c r="J4229" s="31">
        <v>17135</v>
      </c>
      <c r="K4229" s="31">
        <v>2.5678435949810301</v>
      </c>
      <c r="L4229" s="31" t="s">
        <v>1653</v>
      </c>
      <c r="M4229" s="31">
        <f t="shared" si="170"/>
        <v>2.5678435949810301</v>
      </c>
      <c r="N4229" s="31">
        <f t="shared" si="171"/>
        <v>0</v>
      </c>
    </row>
    <row r="4230" spans="1:14" x14ac:dyDescent="0.45">
      <c r="A4230" s="31" t="str">
        <f t="shared" si="169"/>
        <v>E06000054_CIN episodes for children aged 0-4 at 31st March 2019 with sexual abuse identified as a factor at CIN assessment (excluding looked after children)_Number</v>
      </c>
      <c r="B4230" s="31" t="s">
        <v>462</v>
      </c>
      <c r="C4230" s="31" t="s">
        <v>463</v>
      </c>
      <c r="D4230" s="31" t="s">
        <v>474</v>
      </c>
      <c r="E4230" s="31" t="s">
        <v>475</v>
      </c>
      <c r="F4230" s="31" t="s">
        <v>131</v>
      </c>
      <c r="G4230" s="31" t="s">
        <v>141</v>
      </c>
      <c r="H4230" s="31" t="s">
        <v>743</v>
      </c>
      <c r="I4230" s="31">
        <v>67</v>
      </c>
      <c r="J4230" s="31">
        <v>27307</v>
      </c>
      <c r="K4230" s="31">
        <v>2.4535833302816101</v>
      </c>
      <c r="L4230" s="31" t="s">
        <v>1670</v>
      </c>
      <c r="M4230" s="31">
        <f t="shared" si="170"/>
        <v>2.4535833302816101</v>
      </c>
      <c r="N4230" s="31">
        <f t="shared" si="171"/>
        <v>0</v>
      </c>
    </row>
    <row r="4231" spans="1:14" x14ac:dyDescent="0.45">
      <c r="A4231" s="31" t="str">
        <f t="shared" si="169"/>
        <v>E06000030_CIN episodes for children aged 0-4 at 31st March 2019 with sexual abuse identified as a factor at CIN assessment (excluding looked after children)_Number</v>
      </c>
      <c r="B4231" s="31" t="s">
        <v>434</v>
      </c>
      <c r="C4231" s="31" t="s">
        <v>435</v>
      </c>
      <c r="D4231" s="31" t="s">
        <v>474</v>
      </c>
      <c r="E4231" s="31" t="s">
        <v>475</v>
      </c>
      <c r="F4231" s="31" t="s">
        <v>131</v>
      </c>
      <c r="G4231" s="31" t="s">
        <v>141</v>
      </c>
      <c r="H4231" s="31" t="s">
        <v>743</v>
      </c>
      <c r="I4231" s="31">
        <v>35</v>
      </c>
      <c r="J4231" s="31">
        <v>14479</v>
      </c>
      <c r="K4231" s="31">
        <v>2.4172940120174</v>
      </c>
      <c r="L4231" s="31" t="s">
        <v>1650</v>
      </c>
      <c r="M4231" s="31">
        <f t="shared" si="170"/>
        <v>2.4172940120174</v>
      </c>
      <c r="N4231" s="31">
        <f t="shared" si="171"/>
        <v>0</v>
      </c>
    </row>
    <row r="4232" spans="1:14" x14ac:dyDescent="0.45">
      <c r="A4232" s="31" t="str">
        <f t="shared" si="169"/>
        <v>E06000036_CIN episodes for children aged 0-4 at 31st March 2019 with sexual abuse identified as a factor at CIN assessment (excluding looked after children)_Number</v>
      </c>
      <c r="B4232" s="31" t="s">
        <v>257</v>
      </c>
      <c r="C4232" s="31" t="s">
        <v>258</v>
      </c>
      <c r="D4232" s="31" t="s">
        <v>474</v>
      </c>
      <c r="E4232" s="31" t="s">
        <v>475</v>
      </c>
      <c r="F4232" s="31" t="s">
        <v>131</v>
      </c>
      <c r="G4232" s="31" t="s">
        <v>141</v>
      </c>
      <c r="H4232" s="31" t="s">
        <v>743</v>
      </c>
      <c r="I4232" s="31">
        <v>24</v>
      </c>
      <c r="J4232" s="31">
        <v>7417</v>
      </c>
      <c r="K4232" s="31">
        <v>3.2358096265336398</v>
      </c>
      <c r="L4232" s="31" t="s">
        <v>1640</v>
      </c>
      <c r="M4232" s="31">
        <f t="shared" si="170"/>
        <v>3.2358096265336398</v>
      </c>
      <c r="N4232" s="31">
        <f t="shared" si="171"/>
        <v>0</v>
      </c>
    </row>
    <row r="4233" spans="1:14" x14ac:dyDescent="0.45">
      <c r="A4233" s="31" t="str">
        <f t="shared" si="169"/>
        <v>E06000040_CIN episodes for children aged 0-4 at 31st March 2019 with sexual abuse identified as a factor at CIN assessment (excluding looked after children)_Number</v>
      </c>
      <c r="B4233" s="31" t="s">
        <v>555</v>
      </c>
      <c r="C4233" s="31" t="s">
        <v>727</v>
      </c>
      <c r="D4233" s="31" t="s">
        <v>474</v>
      </c>
      <c r="E4233" s="31" t="s">
        <v>475</v>
      </c>
      <c r="F4233" s="31" t="s">
        <v>131</v>
      </c>
      <c r="G4233" s="31" t="s">
        <v>141</v>
      </c>
      <c r="H4233" s="31" t="s">
        <v>743</v>
      </c>
      <c r="I4233" s="31">
        <v>8</v>
      </c>
      <c r="J4233" s="31">
        <v>8678</v>
      </c>
      <c r="K4233" s="31">
        <v>0.92187139893984804</v>
      </c>
      <c r="L4233" s="31" t="s">
        <v>1689</v>
      </c>
      <c r="M4233" s="31">
        <f t="shared" si="170"/>
        <v>0.92187139893984804</v>
      </c>
      <c r="N4233" s="31">
        <f t="shared" si="171"/>
        <v>0</v>
      </c>
    </row>
    <row r="4234" spans="1:14" x14ac:dyDescent="0.45">
      <c r="A4234" s="31" t="str">
        <f t="shared" si="169"/>
        <v>E06000037_CIN episodes for children aged 0-4 at 31st March 2019 with sexual abuse identified as a factor at CIN assessment (excluding looked after children)_Number</v>
      </c>
      <c r="B4234" s="31" t="s">
        <v>456</v>
      </c>
      <c r="C4234" s="31" t="s">
        <v>457</v>
      </c>
      <c r="D4234" s="31" t="s">
        <v>474</v>
      </c>
      <c r="E4234" s="31" t="s">
        <v>475</v>
      </c>
      <c r="F4234" s="31" t="s">
        <v>131</v>
      </c>
      <c r="G4234" s="31" t="s">
        <v>141</v>
      </c>
      <c r="H4234" s="31" t="s">
        <v>743</v>
      </c>
      <c r="I4234" s="31">
        <v>7</v>
      </c>
      <c r="J4234" s="31">
        <v>8980</v>
      </c>
      <c r="K4234" s="31">
        <v>0.77951002227171495</v>
      </c>
      <c r="L4234" s="31" t="s">
        <v>1687</v>
      </c>
      <c r="M4234" s="31">
        <f t="shared" si="170"/>
        <v>0.77951002227171495</v>
      </c>
      <c r="N4234" s="31">
        <f t="shared" si="171"/>
        <v>0</v>
      </c>
    </row>
    <row r="4235" spans="1:14" x14ac:dyDescent="0.45">
      <c r="A4235" s="31" t="str">
        <f t="shared" ref="A4235:A4298" si="172">CONCATENATE(B4235,"_",G4235,"_",H4235)</f>
        <v>E06000038_CIN episodes for children aged 0-4 at 31st March 2019 with sexual abuse identified as a factor at CIN assessment (excluding looked after children)_Number</v>
      </c>
      <c r="B4235" s="31" t="s">
        <v>557</v>
      </c>
      <c r="C4235" s="31" t="s">
        <v>726</v>
      </c>
      <c r="D4235" s="31" t="s">
        <v>474</v>
      </c>
      <c r="E4235" s="31" t="s">
        <v>475</v>
      </c>
      <c r="F4235" s="31" t="s">
        <v>131</v>
      </c>
      <c r="G4235" s="31" t="s">
        <v>141</v>
      </c>
      <c r="H4235" s="31" t="s">
        <v>743</v>
      </c>
      <c r="I4235" s="31">
        <v>16</v>
      </c>
      <c r="J4235" s="31">
        <v>11632</v>
      </c>
      <c r="K4235" s="31">
        <v>1.3755158184319101</v>
      </c>
      <c r="L4235" s="31" t="s">
        <v>1676</v>
      </c>
      <c r="M4235" s="31">
        <f t="shared" si="170"/>
        <v>1.3755158184319101</v>
      </c>
      <c r="N4235" s="31">
        <f t="shared" si="171"/>
        <v>0</v>
      </c>
    </row>
    <row r="4236" spans="1:14" x14ac:dyDescent="0.45">
      <c r="A4236" s="31" t="str">
        <f t="shared" si="172"/>
        <v>E06000039_CIN episodes for children aged 0-4 at 31st March 2019 with sexual abuse identified as a factor at CIN assessment (excluding looked after children)_Number</v>
      </c>
      <c r="B4236" s="31" t="s">
        <v>404</v>
      </c>
      <c r="C4236" s="31" t="s">
        <v>405</v>
      </c>
      <c r="D4236" s="31" t="s">
        <v>474</v>
      </c>
      <c r="E4236" s="31" t="s">
        <v>475</v>
      </c>
      <c r="F4236" s="31" t="s">
        <v>131</v>
      </c>
      <c r="G4236" s="31" t="s">
        <v>141</v>
      </c>
      <c r="H4236" s="31" t="s">
        <v>743</v>
      </c>
      <c r="I4236" s="31">
        <v>16</v>
      </c>
      <c r="J4236" s="31">
        <v>12827</v>
      </c>
      <c r="K4236" s="31">
        <v>1.24736883137133</v>
      </c>
      <c r="L4236" s="31" t="s">
        <v>1686</v>
      </c>
      <c r="M4236" s="31">
        <f t="shared" ref="M4236:M4299" si="173">K4236</f>
        <v>1.24736883137133</v>
      </c>
      <c r="N4236" s="31">
        <f t="shared" si="171"/>
        <v>0</v>
      </c>
    </row>
    <row r="4237" spans="1:14" x14ac:dyDescent="0.45">
      <c r="A4237" s="31" t="str">
        <f t="shared" si="172"/>
        <v>E06000041_CIN episodes for children aged 0-4 at 31st March 2019 with sexual abuse identified as a factor at CIN assessment (excluding looked after children)_Number</v>
      </c>
      <c r="B4237" s="31" t="s">
        <v>466</v>
      </c>
      <c r="C4237" s="31" t="s">
        <v>467</v>
      </c>
      <c r="D4237" s="31" t="s">
        <v>474</v>
      </c>
      <c r="E4237" s="31" t="s">
        <v>475</v>
      </c>
      <c r="F4237" s="31" t="s">
        <v>131</v>
      </c>
      <c r="G4237" s="31" t="s">
        <v>141</v>
      </c>
      <c r="H4237" s="31" t="s">
        <v>743</v>
      </c>
      <c r="I4237" s="31">
        <v>20</v>
      </c>
      <c r="J4237" s="31">
        <v>9822</v>
      </c>
      <c r="K4237" s="31">
        <v>2.0362451639177399</v>
      </c>
      <c r="L4237" s="31" t="s">
        <v>1667</v>
      </c>
      <c r="M4237" s="31">
        <f t="shared" si="173"/>
        <v>2.0362451639177399</v>
      </c>
      <c r="N4237" s="31">
        <f t="shared" si="171"/>
        <v>0</v>
      </c>
    </row>
    <row r="4238" spans="1:14" x14ac:dyDescent="0.45">
      <c r="A4238" s="31" t="str">
        <f t="shared" si="172"/>
        <v>E10000003_CIN episodes for children aged 0-4 at 31st March 2019 with sexual abuse identified as a factor at CIN assessment (excluding looked after children)_Number</v>
      </c>
      <c r="B4238" s="31" t="s">
        <v>275</v>
      </c>
      <c r="C4238" s="31" t="s">
        <v>276</v>
      </c>
      <c r="D4238" s="31" t="s">
        <v>474</v>
      </c>
      <c r="E4238" s="31" t="s">
        <v>475</v>
      </c>
      <c r="F4238" s="31" t="s">
        <v>131</v>
      </c>
      <c r="G4238" s="31" t="s">
        <v>141</v>
      </c>
      <c r="H4238" s="31" t="s">
        <v>743</v>
      </c>
      <c r="I4238" s="31">
        <v>60</v>
      </c>
      <c r="J4238" s="31">
        <v>37295</v>
      </c>
      <c r="K4238" s="31">
        <v>1.60879474460383</v>
      </c>
      <c r="L4238" s="31" t="s">
        <v>1674</v>
      </c>
      <c r="M4238" s="31">
        <f t="shared" si="173"/>
        <v>1.60879474460383</v>
      </c>
      <c r="N4238" s="31">
        <f t="shared" si="171"/>
        <v>0</v>
      </c>
    </row>
    <row r="4239" spans="1:14" x14ac:dyDescent="0.45">
      <c r="A4239" s="31" t="str">
        <f t="shared" si="172"/>
        <v>E06000031_CIN episodes for children aged 0-4 at 31st March 2019 with sexual abuse identified as a factor at CIN assessment (excluding looked after children)_Number</v>
      </c>
      <c r="B4239" s="31" t="s">
        <v>379</v>
      </c>
      <c r="C4239" s="31" t="s">
        <v>380</v>
      </c>
      <c r="D4239" s="31" t="s">
        <v>474</v>
      </c>
      <c r="E4239" s="31" t="s">
        <v>475</v>
      </c>
      <c r="F4239" s="31" t="s">
        <v>131</v>
      </c>
      <c r="G4239" s="31" t="s">
        <v>141</v>
      </c>
      <c r="H4239" s="31" t="s">
        <v>743</v>
      </c>
      <c r="I4239" s="31">
        <v>23</v>
      </c>
      <c r="J4239" s="31">
        <v>15931</v>
      </c>
      <c r="K4239" s="31">
        <v>1.44372606867114</v>
      </c>
      <c r="L4239" s="31" t="s">
        <v>1676</v>
      </c>
      <c r="M4239" s="31">
        <f t="shared" si="173"/>
        <v>1.44372606867114</v>
      </c>
      <c r="N4239" s="31">
        <f t="shared" si="171"/>
        <v>0</v>
      </c>
    </row>
    <row r="4240" spans="1:14" x14ac:dyDescent="0.45">
      <c r="A4240" s="31" t="str">
        <f t="shared" si="172"/>
        <v>E06000006_CIN episodes for children aged 0-4 at 31st March 2019 with sexual abuse identified as a factor at CIN assessment (excluding looked after children)_Number</v>
      </c>
      <c r="B4240" s="31" t="s">
        <v>531</v>
      </c>
      <c r="C4240" s="31" t="s">
        <v>722</v>
      </c>
      <c r="D4240" s="31" t="s">
        <v>474</v>
      </c>
      <c r="E4240" s="31" t="s">
        <v>475</v>
      </c>
      <c r="F4240" s="31" t="s">
        <v>131</v>
      </c>
      <c r="G4240" s="31" t="s">
        <v>141</v>
      </c>
      <c r="H4240" s="31" t="s">
        <v>743</v>
      </c>
      <c r="I4240" s="31">
        <v>20</v>
      </c>
      <c r="J4240" s="31">
        <v>7676</v>
      </c>
      <c r="K4240" s="31">
        <v>2.6055237102657598</v>
      </c>
      <c r="L4240" s="31" t="s">
        <v>1653</v>
      </c>
      <c r="M4240" s="31">
        <f t="shared" si="173"/>
        <v>2.6055237102657598</v>
      </c>
      <c r="N4240" s="31">
        <f t="shared" si="171"/>
        <v>0</v>
      </c>
    </row>
    <row r="4241" spans="1:14" x14ac:dyDescent="0.45">
      <c r="A4241" s="31" t="str">
        <f t="shared" si="172"/>
        <v>E06000007_CIN episodes for children aged 0-4 at 31st March 2019 with sexual abuse identified as a factor at CIN assessment (excluding looked after children)_Number</v>
      </c>
      <c r="B4241" s="31" t="s">
        <v>452</v>
      </c>
      <c r="C4241" s="31" t="s">
        <v>453</v>
      </c>
      <c r="D4241" s="31" t="s">
        <v>474</v>
      </c>
      <c r="E4241" s="31" t="s">
        <v>475</v>
      </c>
      <c r="F4241" s="31" t="s">
        <v>131</v>
      </c>
      <c r="G4241" s="31" t="s">
        <v>141</v>
      </c>
      <c r="H4241" s="31" t="s">
        <v>743</v>
      </c>
      <c r="I4241" s="31">
        <v>32</v>
      </c>
      <c r="J4241" s="31">
        <v>11933</v>
      </c>
      <c r="K4241" s="31">
        <v>2.6816391519316198</v>
      </c>
      <c r="L4241" s="31" t="s">
        <v>1631</v>
      </c>
      <c r="M4241" s="31">
        <f t="shared" si="173"/>
        <v>2.6816391519316198</v>
      </c>
      <c r="N4241" s="31">
        <f t="shared" si="171"/>
        <v>0</v>
      </c>
    </row>
    <row r="4242" spans="1:14" x14ac:dyDescent="0.45">
      <c r="A4242" s="31" t="str">
        <f t="shared" si="172"/>
        <v>E10000008_CIN episodes for children aged 0-4 at 31st March 2019 with sexual abuse identified as a factor at CIN assessment (excluding looked after children)_Number</v>
      </c>
      <c r="B4242" s="31" t="s">
        <v>504</v>
      </c>
      <c r="C4242" s="31" t="s">
        <v>505</v>
      </c>
      <c r="D4242" s="31" t="s">
        <v>474</v>
      </c>
      <c r="E4242" s="31" t="s">
        <v>475</v>
      </c>
      <c r="F4242" s="31" t="s">
        <v>131</v>
      </c>
      <c r="G4242" s="31" t="s">
        <v>141</v>
      </c>
      <c r="H4242" s="31" t="s">
        <v>743</v>
      </c>
      <c r="I4242" s="31">
        <v>31</v>
      </c>
      <c r="J4242" s="31">
        <v>37314</v>
      </c>
      <c r="K4242" s="31">
        <v>0.83078737203194497</v>
      </c>
      <c r="L4242" s="31" t="s">
        <v>1687</v>
      </c>
      <c r="M4242" s="31">
        <f t="shared" si="173"/>
        <v>0.83078737203194497</v>
      </c>
      <c r="N4242" s="31">
        <f t="shared" si="171"/>
        <v>0</v>
      </c>
    </row>
    <row r="4243" spans="1:14" x14ac:dyDescent="0.45">
      <c r="A4243" s="31" t="str">
        <f t="shared" si="172"/>
        <v>E06000026_CIN episodes for children aged 0-4 at 31st March 2019 with sexual abuse identified as a factor at CIN assessment (excluding looked after children)_Number</v>
      </c>
      <c r="B4243" s="31" t="s">
        <v>381</v>
      </c>
      <c r="C4243" s="31" t="s">
        <v>382</v>
      </c>
      <c r="D4243" s="31" t="s">
        <v>474</v>
      </c>
      <c r="E4243" s="31" t="s">
        <v>475</v>
      </c>
      <c r="F4243" s="31" t="s">
        <v>131</v>
      </c>
      <c r="G4243" s="31" t="s">
        <v>141</v>
      </c>
      <c r="H4243" s="31" t="s">
        <v>743</v>
      </c>
      <c r="I4243" s="31">
        <v>47</v>
      </c>
      <c r="J4243" s="31">
        <v>14969</v>
      </c>
      <c r="K4243" s="31">
        <v>3.1398222994188001</v>
      </c>
      <c r="L4243" s="31" t="s">
        <v>1671</v>
      </c>
      <c r="M4243" s="31">
        <f t="shared" si="173"/>
        <v>3.1398222994188001</v>
      </c>
      <c r="N4243" s="31">
        <f t="shared" si="171"/>
        <v>0</v>
      </c>
    </row>
    <row r="4244" spans="1:14" x14ac:dyDescent="0.45">
      <c r="A4244" s="31" t="str">
        <f t="shared" si="172"/>
        <v>E06000027_CIN episodes for children aged 0-4 at 31st March 2019 with sexual abuse identified as a factor at CIN assessment (excluding looked after children)_Number</v>
      </c>
      <c r="B4244" s="31" t="s">
        <v>438</v>
      </c>
      <c r="C4244" s="31" t="s">
        <v>439</v>
      </c>
      <c r="D4244" s="31" t="s">
        <v>474</v>
      </c>
      <c r="E4244" s="31" t="s">
        <v>475</v>
      </c>
      <c r="F4244" s="31" t="s">
        <v>131</v>
      </c>
      <c r="G4244" s="31" t="s">
        <v>141</v>
      </c>
      <c r="H4244" s="31" t="s">
        <v>743</v>
      </c>
      <c r="I4244" s="31">
        <v>10</v>
      </c>
      <c r="J4244" s="31">
        <v>6918</v>
      </c>
      <c r="K4244" s="31">
        <v>1.44550448106389</v>
      </c>
      <c r="L4244" s="31" t="s">
        <v>1676</v>
      </c>
      <c r="M4244" s="31">
        <f t="shared" si="173"/>
        <v>1.44550448106389</v>
      </c>
      <c r="N4244" s="31">
        <f t="shared" si="171"/>
        <v>0</v>
      </c>
    </row>
    <row r="4245" spans="1:14" x14ac:dyDescent="0.45">
      <c r="A4245" s="31" t="str">
        <f t="shared" si="172"/>
        <v>E10000012_CIN episodes for children aged 0-4 at 31st March 2019 with sexual abuse identified as a factor at CIN assessment (excluding looked after children)_Number</v>
      </c>
      <c r="B4245" s="31" t="s">
        <v>303</v>
      </c>
      <c r="C4245" s="31" t="s">
        <v>304</v>
      </c>
      <c r="D4245" s="31" t="s">
        <v>474</v>
      </c>
      <c r="E4245" s="31" t="s">
        <v>475</v>
      </c>
      <c r="F4245" s="31" t="s">
        <v>131</v>
      </c>
      <c r="G4245" s="31" t="s">
        <v>141</v>
      </c>
      <c r="H4245" s="31" t="s">
        <v>743</v>
      </c>
      <c r="I4245" s="31">
        <v>42</v>
      </c>
      <c r="J4245" s="31">
        <v>85981</v>
      </c>
      <c r="K4245" s="31">
        <v>0.48848001302613397</v>
      </c>
      <c r="L4245" s="31" t="s">
        <v>1691</v>
      </c>
      <c r="M4245" s="31">
        <f t="shared" si="173"/>
        <v>0.48848001302613397</v>
      </c>
      <c r="N4245" s="31">
        <f t="shared" si="171"/>
        <v>0</v>
      </c>
    </row>
    <row r="4246" spans="1:14" x14ac:dyDescent="0.45">
      <c r="A4246" s="31" t="str">
        <f t="shared" si="172"/>
        <v>E06000033_CIN episodes for children aged 0-4 at 31st March 2019 with sexual abuse identified as a factor at CIN assessment (excluding looked after children)_Number</v>
      </c>
      <c r="B4246" s="31" t="s">
        <v>412</v>
      </c>
      <c r="C4246" s="31" t="s">
        <v>413</v>
      </c>
      <c r="D4246" s="31" t="s">
        <v>474</v>
      </c>
      <c r="E4246" s="31" t="s">
        <v>475</v>
      </c>
      <c r="F4246" s="31" t="s">
        <v>131</v>
      </c>
      <c r="G4246" s="31" t="s">
        <v>141</v>
      </c>
      <c r="H4246" s="31" t="s">
        <v>743</v>
      </c>
      <c r="I4246" s="31">
        <v>20</v>
      </c>
      <c r="J4246" s="31">
        <v>11304</v>
      </c>
      <c r="K4246" s="31">
        <v>1.7692852087756501</v>
      </c>
      <c r="L4246" s="31" t="s">
        <v>1681</v>
      </c>
      <c r="M4246" s="31">
        <f t="shared" si="173"/>
        <v>1.7692852087756501</v>
      </c>
      <c r="N4246" s="31">
        <f t="shared" si="171"/>
        <v>0</v>
      </c>
    </row>
    <row r="4247" spans="1:14" x14ac:dyDescent="0.45">
      <c r="A4247" s="31" t="str">
        <f t="shared" si="172"/>
        <v>E06000034_CIN episodes for children aged 0-4 at 31st March 2019 with sexual abuse identified as a factor at CIN assessment (excluding looked after children)_Number</v>
      </c>
      <c r="B4247" s="31" t="s">
        <v>493</v>
      </c>
      <c r="C4247" s="31" t="s">
        <v>731</v>
      </c>
      <c r="D4247" s="31" t="s">
        <v>474</v>
      </c>
      <c r="E4247" s="31" t="s">
        <v>475</v>
      </c>
      <c r="F4247" s="31" t="s">
        <v>131</v>
      </c>
      <c r="G4247" s="31" t="s">
        <v>141</v>
      </c>
      <c r="H4247" s="31" t="s">
        <v>743</v>
      </c>
      <c r="I4247" s="31">
        <v>29</v>
      </c>
      <c r="J4247" s="31">
        <v>13195</v>
      </c>
      <c r="K4247" s="31">
        <v>2.1978021978022002</v>
      </c>
      <c r="L4247" s="31" t="s">
        <v>1678</v>
      </c>
      <c r="M4247" s="31">
        <f t="shared" si="173"/>
        <v>2.1978021978022002</v>
      </c>
      <c r="N4247" s="31">
        <f t="shared" si="171"/>
        <v>0</v>
      </c>
    </row>
    <row r="4248" spans="1:14" x14ac:dyDescent="0.45">
      <c r="A4248" s="31" t="str">
        <f t="shared" si="172"/>
        <v>E06000019_CIN episodes for children aged 0-4 at 31st March 2019 with sexual abuse identified as a factor at CIN assessment (excluding looked after children)_Number</v>
      </c>
      <c r="B4248" s="31" t="s">
        <v>317</v>
      </c>
      <c r="C4248" s="31" t="s">
        <v>318</v>
      </c>
      <c r="D4248" s="31" t="s">
        <v>474</v>
      </c>
      <c r="E4248" s="31" t="s">
        <v>475</v>
      </c>
      <c r="F4248" s="31" t="s">
        <v>131</v>
      </c>
      <c r="G4248" s="31" t="s">
        <v>141</v>
      </c>
      <c r="H4248" s="31" t="s">
        <v>743</v>
      </c>
      <c r="I4248" s="31">
        <v>23</v>
      </c>
      <c r="J4248" s="31">
        <v>9337</v>
      </c>
      <c r="K4248" s="31">
        <v>2.4633179822212701</v>
      </c>
      <c r="L4248" s="31" t="s">
        <v>1670</v>
      </c>
      <c r="M4248" s="31">
        <f t="shared" si="173"/>
        <v>2.4633179822212701</v>
      </c>
      <c r="N4248" s="31">
        <f t="shared" si="171"/>
        <v>0</v>
      </c>
    </row>
    <row r="4249" spans="1:14" x14ac:dyDescent="0.45">
      <c r="A4249" s="31" t="str">
        <f t="shared" si="172"/>
        <v>E10000034_CIN episodes for children aged 0-4 at 31st March 2019 with sexual abuse identified as a factor at CIN assessment (excluding looked after children)_Number</v>
      </c>
      <c r="B4249" s="31" t="s">
        <v>470</v>
      </c>
      <c r="C4249" s="31" t="s">
        <v>471</v>
      </c>
      <c r="D4249" s="31" t="s">
        <v>474</v>
      </c>
      <c r="E4249" s="31" t="s">
        <v>475</v>
      </c>
      <c r="F4249" s="31" t="s">
        <v>131</v>
      </c>
      <c r="G4249" s="31" t="s">
        <v>141</v>
      </c>
      <c r="H4249" s="31" t="s">
        <v>743</v>
      </c>
      <c r="I4249" s="31">
        <v>20</v>
      </c>
      <c r="J4249" s="31">
        <v>31348</v>
      </c>
      <c r="K4249" s="31">
        <v>0.63799923440091899</v>
      </c>
      <c r="L4249" s="31" t="s">
        <v>1673</v>
      </c>
      <c r="M4249" s="31">
        <f t="shared" si="173"/>
        <v>0.63799923440091899</v>
      </c>
      <c r="N4249" s="31">
        <f t="shared" si="171"/>
        <v>0</v>
      </c>
    </row>
    <row r="4250" spans="1:14" x14ac:dyDescent="0.45">
      <c r="A4250" s="31" t="str">
        <f t="shared" si="172"/>
        <v>E10000016_CIN episodes for children aged 0-4 at 31st March 2019 with sexual abuse identified as a factor at CIN assessment (excluding looked after children)_Number</v>
      </c>
      <c r="B4250" s="31" t="s">
        <v>327</v>
      </c>
      <c r="C4250" s="31" t="s">
        <v>328</v>
      </c>
      <c r="D4250" s="31" t="s">
        <v>474</v>
      </c>
      <c r="E4250" s="31" t="s">
        <v>475</v>
      </c>
      <c r="F4250" s="31" t="s">
        <v>131</v>
      </c>
      <c r="G4250" s="31" t="s">
        <v>141</v>
      </c>
      <c r="H4250" s="31" t="s">
        <v>743</v>
      </c>
      <c r="I4250" s="31">
        <v>148</v>
      </c>
      <c r="J4250" s="31">
        <v>91425</v>
      </c>
      <c r="K4250" s="31">
        <v>1.6188132348919899</v>
      </c>
      <c r="L4250" s="31" t="s">
        <v>1674</v>
      </c>
      <c r="M4250" s="31">
        <f t="shared" si="173"/>
        <v>1.6188132348919899</v>
      </c>
      <c r="N4250" s="31">
        <f t="shared" si="171"/>
        <v>0</v>
      </c>
    </row>
    <row r="4251" spans="1:14" x14ac:dyDescent="0.45">
      <c r="A4251" s="31" t="str">
        <f t="shared" si="172"/>
        <v>E06000035_CIN episodes for children aged 0-4 at 31st March 2019 with sexual abuse identified as a factor at CIN assessment (excluding looked after children)_Number</v>
      </c>
      <c r="B4251" s="31" t="s">
        <v>351</v>
      </c>
      <c r="C4251" s="31" t="s">
        <v>352</v>
      </c>
      <c r="D4251" s="31" t="s">
        <v>474</v>
      </c>
      <c r="E4251" s="31" t="s">
        <v>475</v>
      </c>
      <c r="F4251" s="31" t="s">
        <v>131</v>
      </c>
      <c r="G4251" s="31" t="s">
        <v>141</v>
      </c>
      <c r="H4251" s="31" t="s">
        <v>743</v>
      </c>
      <c r="I4251" s="31">
        <v>40</v>
      </c>
      <c r="J4251" s="31">
        <v>18494</v>
      </c>
      <c r="K4251" s="31">
        <v>2.1628636314480398</v>
      </c>
      <c r="L4251" s="31" t="s">
        <v>1678</v>
      </c>
      <c r="M4251" s="31">
        <f t="shared" si="173"/>
        <v>2.1628636314480398</v>
      </c>
      <c r="N4251" s="31">
        <f t="shared" si="171"/>
        <v>0</v>
      </c>
    </row>
    <row r="4252" spans="1:14" x14ac:dyDescent="0.45">
      <c r="A4252" s="31" t="str">
        <f t="shared" si="172"/>
        <v>E10000017_CIN episodes for children aged 0-4 at 31st March 2019 with sexual abuse identified as a factor at CIN assessment (excluding looked after children)_Number</v>
      </c>
      <c r="B4252" s="31" t="s">
        <v>337</v>
      </c>
      <c r="C4252" s="31" t="s">
        <v>338</v>
      </c>
      <c r="D4252" s="31" t="s">
        <v>474</v>
      </c>
      <c r="E4252" s="31" t="s">
        <v>475</v>
      </c>
      <c r="F4252" s="31" t="s">
        <v>131</v>
      </c>
      <c r="G4252" s="31" t="s">
        <v>141</v>
      </c>
      <c r="H4252" s="31" t="s">
        <v>743</v>
      </c>
      <c r="I4252" s="31">
        <v>149</v>
      </c>
      <c r="J4252" s="31">
        <v>67104</v>
      </c>
      <c r="K4252" s="31">
        <v>2.22043395326657</v>
      </c>
      <c r="L4252" s="31" t="s">
        <v>1678</v>
      </c>
      <c r="M4252" s="31">
        <f t="shared" si="173"/>
        <v>2.22043395326657</v>
      </c>
      <c r="N4252" s="31">
        <f t="shared" si="171"/>
        <v>0</v>
      </c>
    </row>
    <row r="4253" spans="1:14" x14ac:dyDescent="0.45">
      <c r="A4253" s="31" t="str">
        <f t="shared" si="172"/>
        <v>E06000008_CIN episodes for children aged 0-4 at 31st March 2019 with sexual abuse identified as a factor at CIN assessment (excluding looked after children)_Number</v>
      </c>
      <c r="B4253" s="31" t="s">
        <v>247</v>
      </c>
      <c r="C4253" s="31" t="s">
        <v>248</v>
      </c>
      <c r="D4253" s="31" t="s">
        <v>474</v>
      </c>
      <c r="E4253" s="31" t="s">
        <v>475</v>
      </c>
      <c r="F4253" s="31" t="s">
        <v>131</v>
      </c>
      <c r="G4253" s="31" t="s">
        <v>141</v>
      </c>
      <c r="H4253" s="31" t="s">
        <v>743</v>
      </c>
      <c r="I4253" s="31">
        <v>18</v>
      </c>
      <c r="J4253" s="31">
        <v>10576</v>
      </c>
      <c r="K4253" s="31">
        <v>1.7019667170953099</v>
      </c>
      <c r="L4253" s="31" t="s">
        <v>1669</v>
      </c>
      <c r="M4253" s="31">
        <f t="shared" si="173"/>
        <v>1.7019667170953099</v>
      </c>
      <c r="N4253" s="31">
        <f t="shared" si="171"/>
        <v>0</v>
      </c>
    </row>
    <row r="4254" spans="1:14" x14ac:dyDescent="0.45">
      <c r="A4254" s="31" t="str">
        <f t="shared" si="172"/>
        <v>E06000009_CIN episodes for children aged 0-4 at 31st March 2019 with sexual abuse identified as a factor at CIN assessment (excluding looked after children)_Number</v>
      </c>
      <c r="B4254" s="31" t="s">
        <v>249</v>
      </c>
      <c r="C4254" s="31" t="s">
        <v>250</v>
      </c>
      <c r="D4254" s="31" t="s">
        <v>474</v>
      </c>
      <c r="E4254" s="31" t="s">
        <v>475</v>
      </c>
      <c r="F4254" s="31" t="s">
        <v>131</v>
      </c>
      <c r="G4254" s="31" t="s">
        <v>141</v>
      </c>
      <c r="H4254" s="31" t="s">
        <v>743</v>
      </c>
      <c r="I4254" s="31">
        <v>48</v>
      </c>
      <c r="J4254" s="31">
        <v>8365</v>
      </c>
      <c r="K4254" s="31">
        <v>5.7381948595337704</v>
      </c>
      <c r="L4254" s="31" t="s">
        <v>1600</v>
      </c>
      <c r="M4254" s="31">
        <f t="shared" si="173"/>
        <v>5.7381948595337704</v>
      </c>
      <c r="N4254" s="31">
        <f t="shared" si="171"/>
        <v>0</v>
      </c>
    </row>
    <row r="4255" spans="1:14" x14ac:dyDescent="0.45">
      <c r="A4255" s="31" t="str">
        <f t="shared" si="172"/>
        <v>E10000024_CIN episodes for children aged 0-4 at 31st March 2019 with sexual abuse identified as a factor at CIN assessment (excluding looked after children)_Number</v>
      </c>
      <c r="B4255" s="31" t="s">
        <v>572</v>
      </c>
      <c r="C4255" s="31" t="s">
        <v>573</v>
      </c>
      <c r="D4255" s="31" t="s">
        <v>474</v>
      </c>
      <c r="E4255" s="31" t="s">
        <v>475</v>
      </c>
      <c r="F4255" s="31" t="s">
        <v>131</v>
      </c>
      <c r="G4255" s="31" t="s">
        <v>141</v>
      </c>
      <c r="H4255" s="31" t="s">
        <v>743</v>
      </c>
      <c r="I4255" s="31">
        <v>109</v>
      </c>
      <c r="J4255" s="31">
        <v>44888</v>
      </c>
      <c r="K4255" s="31">
        <v>2.4282659062555698</v>
      </c>
      <c r="L4255" s="31" t="s">
        <v>1650</v>
      </c>
      <c r="M4255" s="31">
        <f t="shared" si="173"/>
        <v>2.4282659062555698</v>
      </c>
      <c r="N4255" s="31">
        <f t="shared" si="171"/>
        <v>0</v>
      </c>
    </row>
    <row r="4256" spans="1:14" x14ac:dyDescent="0.45">
      <c r="A4256" s="31" t="str">
        <f t="shared" si="172"/>
        <v>E06000018_CIN episodes for children aged 0-4 at 31st March 2019 with sexual abuse identified as a factor at CIN assessment (excluding looked after children)_Number</v>
      </c>
      <c r="B4256" s="31" t="s">
        <v>373</v>
      </c>
      <c r="C4256" s="31" t="s">
        <v>374</v>
      </c>
      <c r="D4256" s="31" t="s">
        <v>474</v>
      </c>
      <c r="E4256" s="31" t="s">
        <v>475</v>
      </c>
      <c r="F4256" s="31" t="s">
        <v>131</v>
      </c>
      <c r="G4256" s="31" t="s">
        <v>141</v>
      </c>
      <c r="H4256" s="31" t="s">
        <v>743</v>
      </c>
      <c r="I4256" s="31">
        <v>56</v>
      </c>
      <c r="J4256" s="31">
        <v>20755</v>
      </c>
      <c r="K4256" s="31">
        <v>2.6981450252951098</v>
      </c>
      <c r="L4256" s="31" t="s">
        <v>1631</v>
      </c>
      <c r="M4256" s="31">
        <f t="shared" si="173"/>
        <v>2.6981450252951098</v>
      </c>
      <c r="N4256" s="31">
        <f t="shared" si="171"/>
        <v>0</v>
      </c>
    </row>
    <row r="4257" spans="1:14" x14ac:dyDescent="0.45">
      <c r="A4257" s="31" t="str">
        <f t="shared" si="172"/>
        <v>E06000051_CIN episodes for children aged 0-4 at 31st March 2019 with sexual abuse identified as a factor at CIN assessment (excluding looked after children)_Number</v>
      </c>
      <c r="B4257" s="31" t="s">
        <v>403</v>
      </c>
      <c r="C4257" s="31" t="s">
        <v>166</v>
      </c>
      <c r="D4257" s="31" t="s">
        <v>474</v>
      </c>
      <c r="E4257" s="31" t="s">
        <v>475</v>
      </c>
      <c r="F4257" s="31" t="s">
        <v>131</v>
      </c>
      <c r="G4257" s="31" t="s">
        <v>141</v>
      </c>
      <c r="H4257" s="31" t="s">
        <v>743</v>
      </c>
      <c r="I4257" s="31">
        <v>24</v>
      </c>
      <c r="J4257" s="31">
        <v>15034</v>
      </c>
      <c r="K4257" s="31">
        <v>1.59638153518691</v>
      </c>
      <c r="L4257" s="31" t="s">
        <v>1674</v>
      </c>
      <c r="M4257" s="31">
        <f t="shared" si="173"/>
        <v>1.59638153518691</v>
      </c>
      <c r="N4257" s="31">
        <f t="shared" si="171"/>
        <v>0</v>
      </c>
    </row>
    <row r="4258" spans="1:14" x14ac:dyDescent="0.45">
      <c r="A4258" s="31" t="str">
        <f t="shared" si="172"/>
        <v>E06000020_CIN episodes for children aged 0-4 at 31st March 2019 with sexual abuse identified as a factor at CIN assessment (excluding looked after children)_Number</v>
      </c>
      <c r="B4258" s="31" t="s">
        <v>570</v>
      </c>
      <c r="C4258" s="31" t="s">
        <v>730</v>
      </c>
      <c r="D4258" s="31" t="s">
        <v>474</v>
      </c>
      <c r="E4258" s="31" t="s">
        <v>475</v>
      </c>
      <c r="F4258" s="31" t="s">
        <v>131</v>
      </c>
      <c r="G4258" s="31" t="s">
        <v>141</v>
      </c>
      <c r="H4258" s="31" t="s">
        <v>743</v>
      </c>
      <c r="I4258" s="31">
        <v>11</v>
      </c>
      <c r="J4258" s="31">
        <v>11022</v>
      </c>
      <c r="K4258" s="31">
        <v>0.99800399201596801</v>
      </c>
      <c r="L4258" s="31" t="s">
        <v>1688</v>
      </c>
      <c r="M4258" s="31">
        <f t="shared" si="173"/>
        <v>0.99800399201596801</v>
      </c>
      <c r="N4258" s="31">
        <f t="shared" si="171"/>
        <v>0</v>
      </c>
    </row>
    <row r="4259" spans="1:14" x14ac:dyDescent="0.45">
      <c r="A4259" s="31" t="str">
        <f t="shared" si="172"/>
        <v>E06000049_CIN episodes for children aged 0-4 at 31st March 2019 with sexual abuse identified as a factor at CIN assessment (excluding looked after children)_Number</v>
      </c>
      <c r="B4259" s="31" t="s">
        <v>541</v>
      </c>
      <c r="C4259" s="31" t="s">
        <v>718</v>
      </c>
      <c r="D4259" s="31" t="s">
        <v>474</v>
      </c>
      <c r="E4259" s="31" t="s">
        <v>475</v>
      </c>
      <c r="F4259" s="31" t="s">
        <v>131</v>
      </c>
      <c r="G4259" s="31" t="s">
        <v>141</v>
      </c>
      <c r="H4259" s="31" t="s">
        <v>743</v>
      </c>
      <c r="I4259" s="31">
        <v>38</v>
      </c>
      <c r="J4259" s="31">
        <v>20262</v>
      </c>
      <c r="K4259" s="31">
        <v>1.8754318428585499</v>
      </c>
      <c r="L4259" s="31" t="s">
        <v>1677</v>
      </c>
      <c r="M4259" s="31">
        <f t="shared" si="173"/>
        <v>1.8754318428585499</v>
      </c>
      <c r="N4259" s="31">
        <f t="shared" si="171"/>
        <v>0</v>
      </c>
    </row>
    <row r="4260" spans="1:14" x14ac:dyDescent="0.45">
      <c r="A4260" s="31" t="str">
        <f t="shared" si="172"/>
        <v>E06000050_CIN episodes for children aged 0-4 at 31st March 2019 with sexual abuse identified as a factor at CIN assessment (excluding looked after children)_Number</v>
      </c>
      <c r="B4260" s="31" t="s">
        <v>281</v>
      </c>
      <c r="C4260" s="31" t="s">
        <v>282</v>
      </c>
      <c r="D4260" s="31" t="s">
        <v>474</v>
      </c>
      <c r="E4260" s="31" t="s">
        <v>475</v>
      </c>
      <c r="F4260" s="31" t="s">
        <v>131</v>
      </c>
      <c r="G4260" s="31" t="s">
        <v>141</v>
      </c>
      <c r="H4260" s="31" t="s">
        <v>743</v>
      </c>
      <c r="I4260" s="31">
        <v>21</v>
      </c>
      <c r="J4260" s="31">
        <v>18571</v>
      </c>
      <c r="K4260" s="31">
        <v>1.13079532604599</v>
      </c>
      <c r="L4260" s="31" t="s">
        <v>1679</v>
      </c>
      <c r="M4260" s="31">
        <f t="shared" si="173"/>
        <v>1.13079532604599</v>
      </c>
      <c r="N4260" s="31">
        <f t="shared" si="171"/>
        <v>0</v>
      </c>
    </row>
    <row r="4261" spans="1:14" x14ac:dyDescent="0.45">
      <c r="A4261" s="31" t="str">
        <f t="shared" si="172"/>
        <v>E06000052_CIN episodes for children aged 0-4 at 31st March 2019 with sexual abuse identified as a factor at CIN assessment (excluding looked after children)_Number</v>
      </c>
      <c r="B4261" s="31" t="s">
        <v>482</v>
      </c>
      <c r="C4261" s="31" t="s">
        <v>720</v>
      </c>
      <c r="D4261" s="31" t="s">
        <v>474</v>
      </c>
      <c r="E4261" s="31" t="s">
        <v>475</v>
      </c>
      <c r="F4261" s="31" t="s">
        <v>131</v>
      </c>
      <c r="G4261" s="31" t="s">
        <v>141</v>
      </c>
      <c r="H4261" s="31" t="s">
        <v>743</v>
      </c>
      <c r="I4261" s="31">
        <v>33</v>
      </c>
      <c r="J4261" s="31">
        <v>28270</v>
      </c>
      <c r="K4261" s="31">
        <v>1.1673151750972799</v>
      </c>
      <c r="L4261" s="31" t="s">
        <v>1686</v>
      </c>
      <c r="M4261" s="31">
        <f t="shared" si="173"/>
        <v>1.1673151750972799</v>
      </c>
      <c r="N4261" s="31">
        <f t="shared" si="171"/>
        <v>0</v>
      </c>
    </row>
    <row r="4262" spans="1:14" x14ac:dyDescent="0.45">
      <c r="A4262" s="31" t="str">
        <f t="shared" si="172"/>
        <v>E10000006_CIN episodes for children aged 0-4 at 31st March 2019 with sexual abuse identified as a factor at CIN assessment (excluding looked after children)_Number</v>
      </c>
      <c r="B4262" s="31" t="s">
        <v>285</v>
      </c>
      <c r="C4262" s="31" t="s">
        <v>286</v>
      </c>
      <c r="D4262" s="31" t="s">
        <v>474</v>
      </c>
      <c r="E4262" s="31" t="s">
        <v>475</v>
      </c>
      <c r="F4262" s="31" t="s">
        <v>131</v>
      </c>
      <c r="G4262" s="31" t="s">
        <v>141</v>
      </c>
      <c r="H4262" s="31" t="s">
        <v>743</v>
      </c>
      <c r="I4262" s="31">
        <v>39</v>
      </c>
      <c r="J4262" s="31">
        <v>24066</v>
      </c>
      <c r="K4262" s="31">
        <v>1.6205435053602599</v>
      </c>
      <c r="L4262" s="31" t="s">
        <v>1674</v>
      </c>
      <c r="M4262" s="31">
        <f t="shared" si="173"/>
        <v>1.6205435053602599</v>
      </c>
      <c r="N4262" s="31">
        <f t="shared" si="171"/>
        <v>0</v>
      </c>
    </row>
    <row r="4263" spans="1:14" x14ac:dyDescent="0.45">
      <c r="A4263" s="31" t="str">
        <f t="shared" si="172"/>
        <v>E10000013_CIN episodes for children aged 0-4 at 31st March 2019 with sexual abuse identified as a factor at CIN assessment (excluding looked after children)_Number</v>
      </c>
      <c r="B4263" s="31" t="s">
        <v>307</v>
      </c>
      <c r="C4263" s="31" t="s">
        <v>308</v>
      </c>
      <c r="D4263" s="31" t="s">
        <v>474</v>
      </c>
      <c r="E4263" s="31" t="s">
        <v>475</v>
      </c>
      <c r="F4263" s="31" t="s">
        <v>131</v>
      </c>
      <c r="G4263" s="31" t="s">
        <v>141</v>
      </c>
      <c r="H4263" s="31" t="s">
        <v>743</v>
      </c>
      <c r="I4263" s="31">
        <v>53</v>
      </c>
      <c r="J4263" s="31">
        <v>34617</v>
      </c>
      <c r="K4263" s="31">
        <v>1.5310396625935201</v>
      </c>
      <c r="L4263" s="31" t="s">
        <v>1672</v>
      </c>
      <c r="M4263" s="31">
        <f t="shared" si="173"/>
        <v>1.5310396625935201</v>
      </c>
      <c r="N4263" s="31">
        <f t="shared" si="171"/>
        <v>0</v>
      </c>
    </row>
    <row r="4264" spans="1:14" x14ac:dyDescent="0.45">
      <c r="A4264" s="31" t="str">
        <f t="shared" si="172"/>
        <v>E10000015_CIN episodes for children aged 0-4 at 31st March 2019 with sexual abuse identified as a factor at CIN assessment (excluding looked after children)_Number</v>
      </c>
      <c r="B4264" s="31" t="s">
        <v>319</v>
      </c>
      <c r="C4264" s="31" t="s">
        <v>320</v>
      </c>
      <c r="D4264" s="31" t="s">
        <v>474</v>
      </c>
      <c r="E4264" s="31" t="s">
        <v>475</v>
      </c>
      <c r="F4264" s="31" t="s">
        <v>131</v>
      </c>
      <c r="G4264" s="31" t="s">
        <v>141</v>
      </c>
      <c r="H4264" s="31" t="s">
        <v>743</v>
      </c>
      <c r="I4264" s="31">
        <v>65</v>
      </c>
      <c r="J4264" s="31">
        <v>74764</v>
      </c>
      <c r="K4264" s="31">
        <v>0.86940238617516497</v>
      </c>
      <c r="L4264" s="31" t="s">
        <v>1689</v>
      </c>
      <c r="M4264" s="31">
        <f t="shared" si="173"/>
        <v>0.86940238617516497</v>
      </c>
      <c r="N4264" s="31">
        <f t="shared" si="171"/>
        <v>0</v>
      </c>
    </row>
    <row r="4265" spans="1:14" x14ac:dyDescent="0.45">
      <c r="A4265" s="31" t="str">
        <f t="shared" si="172"/>
        <v>E06000046_CIN episodes for children aged 0-4 at 31st March 2019 with sexual abuse identified as a factor at CIN assessment (excluding looked after children)_Number</v>
      </c>
      <c r="B4265" s="31" t="s">
        <v>325</v>
      </c>
      <c r="C4265" s="31" t="s">
        <v>326</v>
      </c>
      <c r="D4265" s="31" t="s">
        <v>474</v>
      </c>
      <c r="E4265" s="31" t="s">
        <v>475</v>
      </c>
      <c r="F4265" s="31" t="s">
        <v>131</v>
      </c>
      <c r="G4265" s="31" t="s">
        <v>141</v>
      </c>
      <c r="H4265" s="31" t="s">
        <v>743</v>
      </c>
      <c r="I4265" s="31">
        <v>21</v>
      </c>
      <c r="J4265" s="31">
        <v>6462</v>
      </c>
      <c r="K4265" s="31">
        <v>3.24976787372331</v>
      </c>
      <c r="L4265" s="31" t="s">
        <v>1640</v>
      </c>
      <c r="M4265" s="31">
        <f t="shared" si="173"/>
        <v>3.24976787372331</v>
      </c>
      <c r="N4265" s="31">
        <f t="shared" si="171"/>
        <v>0</v>
      </c>
    </row>
    <row r="4266" spans="1:14" x14ac:dyDescent="0.45">
      <c r="A4266" s="31" t="str">
        <f t="shared" si="172"/>
        <v>E10000019_CIN episodes for children aged 0-4 at 31st March 2019 with sexual abuse identified as a factor at CIN assessment (excluding looked after children)_Number</v>
      </c>
      <c r="B4266" s="31" t="s">
        <v>345</v>
      </c>
      <c r="C4266" s="31" t="s">
        <v>346</v>
      </c>
      <c r="D4266" s="31" t="s">
        <v>474</v>
      </c>
      <c r="E4266" s="31" t="s">
        <v>475</v>
      </c>
      <c r="F4266" s="31" t="s">
        <v>131</v>
      </c>
      <c r="G4266" s="31" t="s">
        <v>141</v>
      </c>
      <c r="H4266" s="31" t="s">
        <v>743</v>
      </c>
      <c r="I4266" s="31">
        <v>134</v>
      </c>
      <c r="J4266" s="31">
        <v>39873</v>
      </c>
      <c r="K4266" s="31">
        <v>3.3606701276553101</v>
      </c>
      <c r="L4266" s="31" t="s">
        <v>1624</v>
      </c>
      <c r="M4266" s="31">
        <f t="shared" si="173"/>
        <v>3.3606701276553101</v>
      </c>
      <c r="N4266" s="31">
        <f t="shared" si="171"/>
        <v>0</v>
      </c>
    </row>
    <row r="4267" spans="1:14" x14ac:dyDescent="0.45">
      <c r="A4267" s="31" t="str">
        <f t="shared" si="172"/>
        <v>E10000020_CIN episodes for children aged 0-4 at 31st March 2019 with sexual abuse identified as a factor at CIN assessment (excluding looked after children)_Number</v>
      </c>
      <c r="B4267" s="31" t="s">
        <v>361</v>
      </c>
      <c r="C4267" s="31" t="s">
        <v>362</v>
      </c>
      <c r="D4267" s="31" t="s">
        <v>474</v>
      </c>
      <c r="E4267" s="31" t="s">
        <v>475</v>
      </c>
      <c r="F4267" s="31" t="s">
        <v>131</v>
      </c>
      <c r="G4267" s="31" t="s">
        <v>141</v>
      </c>
      <c r="H4267" s="31" t="s">
        <v>743</v>
      </c>
      <c r="I4267" s="31">
        <v>37</v>
      </c>
      <c r="J4267" s="31">
        <v>46256</v>
      </c>
      <c r="K4267" s="31">
        <v>0.79989622967831198</v>
      </c>
      <c r="L4267" s="31" t="s">
        <v>1687</v>
      </c>
      <c r="M4267" s="31">
        <f t="shared" si="173"/>
        <v>0.79989622967831198</v>
      </c>
      <c r="N4267" s="31">
        <f t="shared" si="171"/>
        <v>0</v>
      </c>
    </row>
    <row r="4268" spans="1:14" x14ac:dyDescent="0.45">
      <c r="A4268" s="31" t="str">
        <f t="shared" si="172"/>
        <v>E10000021_CIN episodes for children aged 0-4 at 31st March 2019 with sexual abuse identified as a factor at CIN assessment (excluding looked after children)_Number</v>
      </c>
      <c r="B4268" s="31" t="s">
        <v>371</v>
      </c>
      <c r="C4268" s="31" t="s">
        <v>372</v>
      </c>
      <c r="D4268" s="31" t="s">
        <v>474</v>
      </c>
      <c r="E4268" s="31" t="s">
        <v>475</v>
      </c>
      <c r="F4268" s="31" t="s">
        <v>131</v>
      </c>
      <c r="G4268" s="31" t="s">
        <v>141</v>
      </c>
      <c r="H4268" s="31" t="s">
        <v>743</v>
      </c>
      <c r="I4268" s="31">
        <v>55</v>
      </c>
      <c r="J4268" s="31">
        <v>47337</v>
      </c>
      <c r="K4268" s="31">
        <v>1.16188182605573</v>
      </c>
      <c r="L4268" s="31" t="s">
        <v>1686</v>
      </c>
      <c r="M4268" s="31">
        <f t="shared" si="173"/>
        <v>1.16188182605573</v>
      </c>
      <c r="N4268" s="31">
        <f t="shared" si="171"/>
        <v>0</v>
      </c>
    </row>
    <row r="4269" spans="1:14" x14ac:dyDescent="0.45">
      <c r="A4269" s="31" t="str">
        <f t="shared" si="172"/>
        <v>E06000048_CIN episodes for children aged 0-4 at 31st March 2019 with sexual abuse identified as a factor at CIN assessment (excluding looked after children)_Number</v>
      </c>
      <c r="B4269" s="31" t="s">
        <v>484</v>
      </c>
      <c r="C4269" s="31" t="s">
        <v>705</v>
      </c>
      <c r="D4269" s="31" t="s">
        <v>474</v>
      </c>
      <c r="E4269" s="31" t="s">
        <v>475</v>
      </c>
      <c r="F4269" s="31" t="s">
        <v>131</v>
      </c>
      <c r="G4269" s="31" t="s">
        <v>141</v>
      </c>
      <c r="H4269" s="31" t="s">
        <v>743</v>
      </c>
      <c r="I4269" s="31">
        <v>44</v>
      </c>
      <c r="J4269" s="31">
        <v>14910</v>
      </c>
      <c r="K4269" s="31">
        <v>2.9510395707578798</v>
      </c>
      <c r="L4269" s="31" t="s">
        <v>1651</v>
      </c>
      <c r="M4269" s="31">
        <f t="shared" si="173"/>
        <v>2.9510395707578798</v>
      </c>
      <c r="N4269" s="31">
        <f t="shared" si="171"/>
        <v>0</v>
      </c>
    </row>
    <row r="4270" spans="1:14" x14ac:dyDescent="0.45">
      <c r="A4270" s="31" t="str">
        <f t="shared" si="172"/>
        <v>E10000025_CIN episodes for children aged 0-4 at 31st March 2019 with sexual abuse identified as a factor at CIN assessment (excluding looked after children)_Number</v>
      </c>
      <c r="B4270" s="31" t="s">
        <v>377</v>
      </c>
      <c r="C4270" s="31" t="s">
        <v>378</v>
      </c>
      <c r="D4270" s="31" t="s">
        <v>474</v>
      </c>
      <c r="E4270" s="31" t="s">
        <v>475</v>
      </c>
      <c r="F4270" s="31" t="s">
        <v>131</v>
      </c>
      <c r="G4270" s="31" t="s">
        <v>141</v>
      </c>
      <c r="H4270" s="31" t="s">
        <v>743</v>
      </c>
      <c r="I4270" s="31">
        <v>49</v>
      </c>
      <c r="J4270" s="31">
        <v>39398</v>
      </c>
      <c r="K4270" s="31">
        <v>1.2437179552261499</v>
      </c>
      <c r="L4270" s="31" t="s">
        <v>1686</v>
      </c>
      <c r="M4270" s="31">
        <f t="shared" si="173"/>
        <v>1.2437179552261499</v>
      </c>
      <c r="N4270" s="31">
        <f t="shared" si="171"/>
        <v>0</v>
      </c>
    </row>
    <row r="4271" spans="1:14" x14ac:dyDescent="0.45">
      <c r="A4271" s="31" t="str">
        <f t="shared" si="172"/>
        <v>E10000027_CIN episodes for children aged 0-4 at 31st March 2019 with sexual abuse identified as a factor at CIN assessment (excluding looked after children)_Number</v>
      </c>
      <c r="B4271" s="31" t="s">
        <v>406</v>
      </c>
      <c r="C4271" s="31" t="s">
        <v>407</v>
      </c>
      <c r="D4271" s="31" t="s">
        <v>474</v>
      </c>
      <c r="E4271" s="31" t="s">
        <v>475</v>
      </c>
      <c r="F4271" s="31" t="s">
        <v>131</v>
      </c>
      <c r="G4271" s="31" t="s">
        <v>141</v>
      </c>
      <c r="H4271" s="31" t="s">
        <v>743</v>
      </c>
      <c r="I4271" s="31">
        <v>32</v>
      </c>
      <c r="J4271" s="31">
        <v>29004</v>
      </c>
      <c r="K4271" s="31">
        <v>1.10329609709006</v>
      </c>
      <c r="L4271" s="31" t="s">
        <v>1679</v>
      </c>
      <c r="M4271" s="31">
        <f t="shared" si="173"/>
        <v>1.10329609709006</v>
      </c>
      <c r="N4271" s="31">
        <f t="shared" si="171"/>
        <v>0</v>
      </c>
    </row>
    <row r="4272" spans="1:14" x14ac:dyDescent="0.45">
      <c r="A4272" s="31" t="str">
        <f t="shared" si="172"/>
        <v>E10000029_CIN episodes for children aged 0-4 at 31st March 2019 with sexual abuse identified as a factor at CIN assessment (excluding looked after children)_Number</v>
      </c>
      <c r="B4272" s="31" t="s">
        <v>426</v>
      </c>
      <c r="C4272" s="31" t="s">
        <v>427</v>
      </c>
      <c r="D4272" s="31" t="s">
        <v>474</v>
      </c>
      <c r="E4272" s="31" t="s">
        <v>475</v>
      </c>
      <c r="F4272" s="31" t="s">
        <v>131</v>
      </c>
      <c r="G4272" s="31" t="s">
        <v>141</v>
      </c>
      <c r="H4272" s="31" t="s">
        <v>743</v>
      </c>
      <c r="I4272" s="31">
        <v>42</v>
      </c>
      <c r="J4272" s="31">
        <v>40624</v>
      </c>
      <c r="K4272" s="31">
        <v>1.0338716029932999</v>
      </c>
      <c r="L4272" s="31" t="s">
        <v>1688</v>
      </c>
      <c r="M4272" s="31">
        <f t="shared" si="173"/>
        <v>1.0338716029932999</v>
      </c>
      <c r="N4272" s="31">
        <f t="shared" si="171"/>
        <v>0</v>
      </c>
    </row>
    <row r="4273" spans="1:14" x14ac:dyDescent="0.45">
      <c r="A4273" s="31" t="str">
        <f t="shared" si="172"/>
        <v>E10000030_CIN episodes for children aged 0-4 at 31st March 2019 with sexual abuse identified as a factor at CIN assessment (excluding looked after children)_Number</v>
      </c>
      <c r="B4273" s="31" t="s">
        <v>430</v>
      </c>
      <c r="C4273" s="31" t="s">
        <v>431</v>
      </c>
      <c r="D4273" s="31" t="s">
        <v>474</v>
      </c>
      <c r="E4273" s="31" t="s">
        <v>475</v>
      </c>
      <c r="F4273" s="31" t="s">
        <v>131</v>
      </c>
      <c r="G4273" s="31" t="s">
        <v>141</v>
      </c>
      <c r="H4273" s="31" t="s">
        <v>743</v>
      </c>
      <c r="I4273" s="31">
        <v>65</v>
      </c>
      <c r="J4273" s="31">
        <v>70074</v>
      </c>
      <c r="K4273" s="31">
        <v>0.92759083254844898</v>
      </c>
      <c r="L4273" s="31" t="s">
        <v>1689</v>
      </c>
      <c r="M4273" s="31">
        <f t="shared" si="173"/>
        <v>0.92759083254844898</v>
      </c>
      <c r="N4273" s="31">
        <f t="shared" si="171"/>
        <v>0</v>
      </c>
    </row>
    <row r="4274" spans="1:14" x14ac:dyDescent="0.45">
      <c r="A4274" s="31" t="str">
        <f t="shared" si="172"/>
        <v>E10000031_CIN episodes for children aged 0-4 at 31st March 2019 with sexual abuse identified as a factor at CIN assessment (excluding looked after children)_Number</v>
      </c>
      <c r="B4274" s="31" t="s">
        <v>454</v>
      </c>
      <c r="C4274" s="31" t="s">
        <v>455</v>
      </c>
      <c r="D4274" s="31" t="s">
        <v>474</v>
      </c>
      <c r="E4274" s="31" t="s">
        <v>475</v>
      </c>
      <c r="F4274" s="31" t="s">
        <v>131</v>
      </c>
      <c r="G4274" s="31" t="s">
        <v>141</v>
      </c>
      <c r="H4274" s="31" t="s">
        <v>743</v>
      </c>
      <c r="I4274" s="31">
        <v>28</v>
      </c>
      <c r="J4274" s="31">
        <v>31584</v>
      </c>
      <c r="K4274" s="31">
        <v>0.88652482269503496</v>
      </c>
      <c r="L4274" s="31" t="s">
        <v>1689</v>
      </c>
      <c r="M4274" s="31">
        <f t="shared" si="173"/>
        <v>0.88652482269503496</v>
      </c>
      <c r="N4274" s="31">
        <f t="shared" si="171"/>
        <v>0</v>
      </c>
    </row>
    <row r="4275" spans="1:14" x14ac:dyDescent="0.45">
      <c r="A4275" s="31" t="str">
        <f t="shared" si="172"/>
        <v>E10000032_CIN episodes for children aged 0-4 at 31st March 2019 with sexual abuse identified as a factor at CIN assessment (excluding looked after children)_Number</v>
      </c>
      <c r="B4275" s="31" t="s">
        <v>458</v>
      </c>
      <c r="C4275" s="31" t="s">
        <v>459</v>
      </c>
      <c r="D4275" s="31" t="s">
        <v>474</v>
      </c>
      <c r="E4275" s="31" t="s">
        <v>475</v>
      </c>
      <c r="F4275" s="31" t="s">
        <v>131</v>
      </c>
      <c r="G4275" s="31" t="s">
        <v>141</v>
      </c>
      <c r="H4275" s="31" t="s">
        <v>743</v>
      </c>
      <c r="I4275" s="31">
        <v>124</v>
      </c>
      <c r="J4275" s="31">
        <v>46821</v>
      </c>
      <c r="K4275" s="31">
        <v>2.64838427201469</v>
      </c>
      <c r="L4275" s="31" t="s">
        <v>1653</v>
      </c>
      <c r="M4275" s="31">
        <f t="shared" si="173"/>
        <v>2.64838427201469</v>
      </c>
      <c r="N4275" s="31">
        <f t="shared" si="171"/>
        <v>0</v>
      </c>
    </row>
    <row r="4276" spans="1:14" x14ac:dyDescent="0.45">
      <c r="A4276" s="31" t="str">
        <f t="shared" si="172"/>
        <v>NA_CIN episodes for children aged 0-4 at 31st March 2019 with a parent or someone else in the household's disability identified as a factor at CIN assessment (excluding looked after children)_Number</v>
      </c>
      <c r="B4276" s="31" t="s">
        <v>13</v>
      </c>
      <c r="C4276" s="31" t="s">
        <v>737</v>
      </c>
      <c r="D4276" s="31" t="s">
        <v>474</v>
      </c>
      <c r="E4276" s="31" t="s">
        <v>475</v>
      </c>
      <c r="F4276" s="31" t="s">
        <v>209</v>
      </c>
      <c r="G4276" s="31" t="s">
        <v>211</v>
      </c>
      <c r="H4276" s="31" t="s">
        <v>743</v>
      </c>
      <c r="I4276" s="31">
        <v>7457</v>
      </c>
      <c r="J4276" s="31">
        <v>3346727</v>
      </c>
      <c r="K4276" s="31">
        <f>I4276/J4276*1000</f>
        <v>2.2281470822089759</v>
      </c>
      <c r="L4276" s="31" t="str">
        <f>CONCATENATE(ROUND(K4276,2)," per 1000 0-4 yr olds")</f>
        <v>2.23 per 1000 0-4 yr olds</v>
      </c>
      <c r="M4276" s="31">
        <f t="shared" si="173"/>
        <v>2.2281470822089759</v>
      </c>
      <c r="N4276" s="31">
        <f t="shared" si="171"/>
        <v>0</v>
      </c>
    </row>
    <row r="4277" spans="1:14" x14ac:dyDescent="0.45">
      <c r="A4277" s="31" t="str">
        <f t="shared" si="172"/>
        <v>E09000001_CIN episodes for children aged 0-4 at 31st March 2019 with a parent or someone else in the household's disability identified as a factor at CIN assessment (excluding looked after children)_Number</v>
      </c>
      <c r="B4277" s="31" t="s">
        <v>582</v>
      </c>
      <c r="C4277" s="31" t="s">
        <v>583</v>
      </c>
      <c r="D4277" s="31" t="s">
        <v>474</v>
      </c>
      <c r="E4277" s="31" t="s">
        <v>475</v>
      </c>
      <c r="F4277" s="31" t="s">
        <v>209</v>
      </c>
      <c r="G4277" s="31" t="s">
        <v>211</v>
      </c>
      <c r="H4277" s="31" t="s">
        <v>743</v>
      </c>
      <c r="I4277" s="31">
        <v>0</v>
      </c>
      <c r="J4277" s="31">
        <v>435</v>
      </c>
      <c r="K4277" s="31">
        <v>0</v>
      </c>
      <c r="L4277" s="31" t="s">
        <v>1520</v>
      </c>
      <c r="M4277" s="31">
        <f t="shared" si="173"/>
        <v>0</v>
      </c>
      <c r="N4277" s="31">
        <f t="shared" si="171"/>
        <v>1</v>
      </c>
    </row>
    <row r="4278" spans="1:14" x14ac:dyDescent="0.45">
      <c r="A4278" s="31" t="str">
        <f t="shared" si="172"/>
        <v>E09000007_CIN episodes for children aged 0-4 at 31st March 2019 with a parent or someone else in the household's disability identified as a factor at CIN assessment (excluding looked after children)_Number</v>
      </c>
      <c r="B4278" s="31" t="s">
        <v>277</v>
      </c>
      <c r="C4278" s="31" t="s">
        <v>278</v>
      </c>
      <c r="D4278" s="31" t="s">
        <v>474</v>
      </c>
      <c r="E4278" s="31" t="s">
        <v>475</v>
      </c>
      <c r="F4278" s="31" t="s">
        <v>209</v>
      </c>
      <c r="G4278" s="31" t="s">
        <v>211</v>
      </c>
      <c r="H4278" s="31" t="s">
        <v>743</v>
      </c>
      <c r="I4278" s="31">
        <v>25</v>
      </c>
      <c r="J4278" s="31">
        <v>14039</v>
      </c>
      <c r="K4278" s="31">
        <v>1.78075361492984</v>
      </c>
      <c r="L4278" s="31" t="s">
        <v>1681</v>
      </c>
      <c r="M4278" s="31">
        <f t="shared" si="173"/>
        <v>1.78075361492984</v>
      </c>
      <c r="N4278" s="31">
        <f t="shared" si="171"/>
        <v>0</v>
      </c>
    </row>
    <row r="4279" spans="1:14" x14ac:dyDescent="0.45">
      <c r="A4279" s="31" t="str">
        <f t="shared" si="172"/>
        <v>E09000011_CIN episodes for children aged 0-4 at 31st March 2019 with a parent or someone else in the household's disability identified as a factor at CIN assessment (excluding looked after children)_Number</v>
      </c>
      <c r="B4279" s="31" t="s">
        <v>518</v>
      </c>
      <c r="C4279" s="31" t="s">
        <v>519</v>
      </c>
      <c r="D4279" s="31" t="s">
        <v>474</v>
      </c>
      <c r="E4279" s="31" t="s">
        <v>475</v>
      </c>
      <c r="F4279" s="31" t="s">
        <v>209</v>
      </c>
      <c r="G4279" s="31" t="s">
        <v>211</v>
      </c>
      <c r="H4279" s="31" t="s">
        <v>743</v>
      </c>
      <c r="I4279" s="31">
        <v>86</v>
      </c>
      <c r="J4279" s="31">
        <v>21953</v>
      </c>
      <c r="K4279" s="31">
        <v>3.9174600282421501</v>
      </c>
      <c r="L4279" s="31" t="s">
        <v>1634</v>
      </c>
      <c r="M4279" s="31">
        <f t="shared" si="173"/>
        <v>3.9174600282421501</v>
      </c>
      <c r="N4279" s="31">
        <f t="shared" si="171"/>
        <v>0</v>
      </c>
    </row>
    <row r="4280" spans="1:14" x14ac:dyDescent="0.45">
      <c r="A4280" s="31" t="str">
        <f t="shared" si="172"/>
        <v>E09000012_CIN episodes for children aged 0-4 at 31st March 2019 with a parent or someone else in the household's disability identified as a factor at CIN assessment (excluding looked after children)_Number</v>
      </c>
      <c r="B4280" s="31" t="s">
        <v>498</v>
      </c>
      <c r="C4280" s="31" t="s">
        <v>499</v>
      </c>
      <c r="D4280" s="31" t="s">
        <v>474</v>
      </c>
      <c r="E4280" s="31" t="s">
        <v>475</v>
      </c>
      <c r="F4280" s="31" t="s">
        <v>209</v>
      </c>
      <c r="G4280" s="31" t="s">
        <v>211</v>
      </c>
      <c r="H4280" s="31" t="s">
        <v>743</v>
      </c>
      <c r="I4280" s="31">
        <v>55</v>
      </c>
      <c r="J4280" s="31">
        <v>20326</v>
      </c>
      <c r="K4280" s="31">
        <v>2.70589392895798</v>
      </c>
      <c r="L4280" s="31" t="s">
        <v>1631</v>
      </c>
      <c r="M4280" s="31">
        <f t="shared" si="173"/>
        <v>2.70589392895798</v>
      </c>
      <c r="N4280" s="31">
        <f t="shared" si="171"/>
        <v>0</v>
      </c>
    </row>
    <row r="4281" spans="1:14" x14ac:dyDescent="0.45">
      <c r="A4281" s="31" t="str">
        <f t="shared" si="172"/>
        <v>E09000013_CIN episodes for children aged 0-4 at 31st March 2019 with a parent or someone else in the household's disability identified as a factor at CIN assessment (excluding looked after children)_Number</v>
      </c>
      <c r="B4281" s="31" t="s">
        <v>491</v>
      </c>
      <c r="C4281" s="31" t="s">
        <v>723</v>
      </c>
      <c r="D4281" s="31" t="s">
        <v>474</v>
      </c>
      <c r="E4281" s="31" t="s">
        <v>475</v>
      </c>
      <c r="F4281" s="31" t="s">
        <v>209</v>
      </c>
      <c r="G4281" s="31" t="s">
        <v>211</v>
      </c>
      <c r="H4281" s="31" t="s">
        <v>743</v>
      </c>
      <c r="I4281" s="31">
        <v>9</v>
      </c>
      <c r="J4281" s="31">
        <v>11404</v>
      </c>
      <c r="K4281" s="31">
        <v>0.78919677306208302</v>
      </c>
      <c r="L4281" s="31" t="s">
        <v>1687</v>
      </c>
      <c r="M4281" s="31">
        <f t="shared" si="173"/>
        <v>0.78919677306208302</v>
      </c>
      <c r="N4281" s="31">
        <f t="shared" si="171"/>
        <v>0</v>
      </c>
    </row>
    <row r="4282" spans="1:14" x14ac:dyDescent="0.45">
      <c r="A4282" s="31" t="str">
        <f t="shared" si="172"/>
        <v>E09000019_CIN episodes for children aged 0-4 at 31st March 2019 with a parent or someone else in the household's disability identified as a factor at CIN assessment (excluding looked after children)_Number</v>
      </c>
      <c r="B4282" s="31" t="s">
        <v>500</v>
      </c>
      <c r="C4282" s="31" t="s">
        <v>501</v>
      </c>
      <c r="D4282" s="31" t="s">
        <v>474</v>
      </c>
      <c r="E4282" s="31" t="s">
        <v>475</v>
      </c>
      <c r="F4282" s="31" t="s">
        <v>209</v>
      </c>
      <c r="G4282" s="31" t="s">
        <v>211</v>
      </c>
      <c r="H4282" s="31" t="s">
        <v>743</v>
      </c>
      <c r="I4282" s="31">
        <v>47</v>
      </c>
      <c r="J4282" s="31">
        <v>13127</v>
      </c>
      <c r="K4282" s="31">
        <v>3.58040679515502</v>
      </c>
      <c r="L4282" s="31" t="s">
        <v>1655</v>
      </c>
      <c r="M4282" s="31">
        <f t="shared" si="173"/>
        <v>3.58040679515502</v>
      </c>
      <c r="N4282" s="31">
        <f t="shared" si="171"/>
        <v>0</v>
      </c>
    </row>
    <row r="4283" spans="1:14" x14ac:dyDescent="0.45">
      <c r="A4283" s="31" t="str">
        <f t="shared" si="172"/>
        <v>E09000020_CIN episodes for children aged 0-4 at 31st March 2019 with a parent or someone else in the household's disability identified as a factor at CIN assessment (excluding looked after children)_Number</v>
      </c>
      <c r="B4283" s="31" t="s">
        <v>479</v>
      </c>
      <c r="C4283" s="31" t="s">
        <v>674</v>
      </c>
      <c r="D4283" s="31" t="s">
        <v>474</v>
      </c>
      <c r="E4283" s="31" t="s">
        <v>475</v>
      </c>
      <c r="F4283" s="31" t="s">
        <v>209</v>
      </c>
      <c r="G4283" s="31" t="s">
        <v>211</v>
      </c>
      <c r="H4283" s="31" t="s">
        <v>743</v>
      </c>
      <c r="I4283" s="31">
        <v>19</v>
      </c>
      <c r="J4283" s="31">
        <v>8223</v>
      </c>
      <c r="K4283" s="31">
        <v>2.3105922412744699</v>
      </c>
      <c r="L4283" s="31" t="s">
        <v>1649</v>
      </c>
      <c r="M4283" s="31">
        <f t="shared" si="173"/>
        <v>2.3105922412744699</v>
      </c>
      <c r="N4283" s="31">
        <f t="shared" si="171"/>
        <v>0</v>
      </c>
    </row>
    <row r="4284" spans="1:14" x14ac:dyDescent="0.45">
      <c r="A4284" s="31" t="str">
        <f t="shared" si="172"/>
        <v>E09000022_CIN episodes for children aged 0-4 at 31st March 2019 with a parent or someone else in the household's disability identified as a factor at CIN assessment (excluding looked after children)_Number</v>
      </c>
      <c r="B4284" s="31" t="s">
        <v>335</v>
      </c>
      <c r="C4284" s="31" t="s">
        <v>336</v>
      </c>
      <c r="D4284" s="31" t="s">
        <v>474</v>
      </c>
      <c r="E4284" s="31" t="s">
        <v>475</v>
      </c>
      <c r="F4284" s="31" t="s">
        <v>209</v>
      </c>
      <c r="G4284" s="31" t="s">
        <v>211</v>
      </c>
      <c r="H4284" s="31" t="s">
        <v>743</v>
      </c>
      <c r="I4284" s="31">
        <v>33</v>
      </c>
      <c r="J4284" s="31">
        <v>19213</v>
      </c>
      <c r="K4284" s="31">
        <v>1.7175870504346</v>
      </c>
      <c r="L4284" s="31" t="s">
        <v>1669</v>
      </c>
      <c r="M4284" s="31">
        <f t="shared" si="173"/>
        <v>1.7175870504346</v>
      </c>
      <c r="N4284" s="31">
        <f t="shared" si="171"/>
        <v>0</v>
      </c>
    </row>
    <row r="4285" spans="1:14" x14ac:dyDescent="0.45">
      <c r="A4285" s="31" t="str">
        <f t="shared" si="172"/>
        <v>E09000023_CIN episodes for children aged 0-4 at 31st March 2019 with a parent or someone else in the household's disability identified as a factor at CIN assessment (excluding looked after children)_Number</v>
      </c>
      <c r="B4285" s="31" t="s">
        <v>343</v>
      </c>
      <c r="C4285" s="31" t="s">
        <v>344</v>
      </c>
      <c r="D4285" s="31" t="s">
        <v>474</v>
      </c>
      <c r="E4285" s="31" t="s">
        <v>475</v>
      </c>
      <c r="F4285" s="31" t="s">
        <v>209</v>
      </c>
      <c r="G4285" s="31" t="s">
        <v>211</v>
      </c>
      <c r="H4285" s="31" t="s">
        <v>743</v>
      </c>
      <c r="I4285" s="31">
        <v>64</v>
      </c>
      <c r="J4285" s="31">
        <v>21814</v>
      </c>
      <c r="K4285" s="31">
        <v>2.9338956633354698</v>
      </c>
      <c r="L4285" s="31" t="s">
        <v>1664</v>
      </c>
      <c r="M4285" s="31">
        <f t="shared" si="173"/>
        <v>2.9338956633354698</v>
      </c>
      <c r="N4285" s="31">
        <f t="shared" si="171"/>
        <v>0</v>
      </c>
    </row>
    <row r="4286" spans="1:14" x14ac:dyDescent="0.45">
      <c r="A4286" s="31" t="str">
        <f t="shared" si="172"/>
        <v>E09000028_CIN episodes for children aged 0-4 at 31st March 2019 with a parent or someone else in the household's disability identified as a factor at CIN assessment (excluding looked after children)_Number</v>
      </c>
      <c r="B4286" s="31" t="s">
        <v>414</v>
      </c>
      <c r="C4286" s="31" t="s">
        <v>415</v>
      </c>
      <c r="D4286" s="31" t="s">
        <v>474</v>
      </c>
      <c r="E4286" s="31" t="s">
        <v>475</v>
      </c>
      <c r="F4286" s="31" t="s">
        <v>209</v>
      </c>
      <c r="G4286" s="31" t="s">
        <v>211</v>
      </c>
      <c r="H4286" s="31" t="s">
        <v>743</v>
      </c>
      <c r="I4286" s="31">
        <v>77</v>
      </c>
      <c r="J4286" s="31">
        <v>20500</v>
      </c>
      <c r="K4286" s="31">
        <v>3.75609756097561</v>
      </c>
      <c r="L4286" s="31" t="s">
        <v>1662</v>
      </c>
      <c r="M4286" s="31">
        <f t="shared" si="173"/>
        <v>3.75609756097561</v>
      </c>
      <c r="N4286" s="31">
        <f t="shared" si="171"/>
        <v>0</v>
      </c>
    </row>
    <row r="4287" spans="1:14" x14ac:dyDescent="0.45">
      <c r="A4287" s="31" t="str">
        <f t="shared" si="172"/>
        <v>E09000030_CIN episodes for children aged 0-4 at 31st March 2019 with a parent or someone else in the household's disability identified as a factor at CIN assessment (excluding looked after children)_Number</v>
      </c>
      <c r="B4287" s="31" t="s">
        <v>440</v>
      </c>
      <c r="C4287" s="31" t="s">
        <v>441</v>
      </c>
      <c r="D4287" s="31" t="s">
        <v>474</v>
      </c>
      <c r="E4287" s="31" t="s">
        <v>475</v>
      </c>
      <c r="F4287" s="31" t="s">
        <v>209</v>
      </c>
      <c r="G4287" s="31" t="s">
        <v>211</v>
      </c>
      <c r="H4287" s="31" t="s">
        <v>743</v>
      </c>
      <c r="I4287" s="31">
        <v>48</v>
      </c>
      <c r="J4287" s="31">
        <v>22208</v>
      </c>
      <c r="K4287" s="31">
        <v>2.1613832853025898</v>
      </c>
      <c r="L4287" s="31" t="s">
        <v>1678</v>
      </c>
      <c r="M4287" s="31">
        <f t="shared" si="173"/>
        <v>2.1613832853025898</v>
      </c>
      <c r="N4287" s="31">
        <f t="shared" si="171"/>
        <v>0</v>
      </c>
    </row>
    <row r="4288" spans="1:14" x14ac:dyDescent="0.45">
      <c r="A4288" s="31" t="str">
        <f t="shared" si="172"/>
        <v>E09000032_CIN episodes for children aged 0-4 at 31st March 2019 with a parent or someone else in the household's disability identified as a factor at CIN assessment (excluding looked after children)_Number</v>
      </c>
      <c r="B4288" s="31" t="s">
        <v>450</v>
      </c>
      <c r="C4288" s="31" t="s">
        <v>451</v>
      </c>
      <c r="D4288" s="31" t="s">
        <v>474</v>
      </c>
      <c r="E4288" s="31" t="s">
        <v>475</v>
      </c>
      <c r="F4288" s="31" t="s">
        <v>209</v>
      </c>
      <c r="G4288" s="31" t="s">
        <v>211</v>
      </c>
      <c r="H4288" s="31" t="s">
        <v>743</v>
      </c>
      <c r="I4288" s="31">
        <v>18</v>
      </c>
      <c r="J4288" s="31">
        <v>21875</v>
      </c>
      <c r="K4288" s="31">
        <v>0.82285714285714295</v>
      </c>
      <c r="L4288" s="31" t="s">
        <v>1687</v>
      </c>
      <c r="M4288" s="31">
        <f t="shared" si="173"/>
        <v>0.82285714285714295</v>
      </c>
      <c r="N4288" s="31">
        <f t="shared" si="171"/>
        <v>0</v>
      </c>
    </row>
    <row r="4289" spans="1:14" x14ac:dyDescent="0.45">
      <c r="A4289" s="31" t="str">
        <f t="shared" si="172"/>
        <v>E09000033_CIN episodes for children aged 0-4 at 31st March 2019 with a parent or someone else in the household's disability identified as a factor at CIN assessment (excluding looked after children)_Number</v>
      </c>
      <c r="B4289" s="31" t="s">
        <v>506</v>
      </c>
      <c r="C4289" s="31" t="s">
        <v>507</v>
      </c>
      <c r="D4289" s="31" t="s">
        <v>474</v>
      </c>
      <c r="E4289" s="31" t="s">
        <v>475</v>
      </c>
      <c r="F4289" s="31" t="s">
        <v>209</v>
      </c>
      <c r="G4289" s="31" t="s">
        <v>211</v>
      </c>
      <c r="H4289" s="31" t="s">
        <v>743</v>
      </c>
      <c r="I4289" s="31">
        <v>16</v>
      </c>
      <c r="J4289" s="31">
        <v>13692</v>
      </c>
      <c r="K4289" s="31">
        <v>1.1685655857435</v>
      </c>
      <c r="L4289" s="31" t="s">
        <v>1686</v>
      </c>
      <c r="M4289" s="31">
        <f t="shared" si="173"/>
        <v>1.1685655857435</v>
      </c>
      <c r="N4289" s="31">
        <f t="shared" si="171"/>
        <v>0</v>
      </c>
    </row>
    <row r="4290" spans="1:14" x14ac:dyDescent="0.45">
      <c r="A4290" s="31" t="str">
        <f t="shared" si="172"/>
        <v>E09000002_CIN episodes for children aged 0-4 at 31st March 2019 with a parent or someone else in the household's disability identified as a factor at CIN assessment (excluding looked after children)_Number</v>
      </c>
      <c r="B4290" s="31" t="s">
        <v>227</v>
      </c>
      <c r="C4290" s="31" t="s">
        <v>228</v>
      </c>
      <c r="D4290" s="31" t="s">
        <v>474</v>
      </c>
      <c r="E4290" s="31" t="s">
        <v>475</v>
      </c>
      <c r="F4290" s="31" t="s">
        <v>209</v>
      </c>
      <c r="G4290" s="31" t="s">
        <v>211</v>
      </c>
      <c r="H4290" s="31" t="s">
        <v>743</v>
      </c>
      <c r="I4290" s="31">
        <v>46</v>
      </c>
      <c r="J4290" s="31">
        <v>19519</v>
      </c>
      <c r="K4290" s="31">
        <v>2.35667810850966</v>
      </c>
      <c r="L4290" s="31" t="s">
        <v>1650</v>
      </c>
      <c r="M4290" s="31">
        <f t="shared" si="173"/>
        <v>2.35667810850966</v>
      </c>
      <c r="N4290" s="31">
        <f t="shared" si="171"/>
        <v>0</v>
      </c>
    </row>
    <row r="4291" spans="1:14" x14ac:dyDescent="0.45">
      <c r="A4291" s="31" t="str">
        <f t="shared" si="172"/>
        <v>E09000003_CIN episodes for children aged 0-4 at 31st March 2019 with a parent or someone else in the household's disability identified as a factor at CIN assessment (excluding looked after children)_Number</v>
      </c>
      <c r="B4291" s="31" t="s">
        <v>233</v>
      </c>
      <c r="C4291" s="31" t="s">
        <v>234</v>
      </c>
      <c r="D4291" s="31" t="s">
        <v>474</v>
      </c>
      <c r="E4291" s="31" t="s">
        <v>475</v>
      </c>
      <c r="F4291" s="31" t="s">
        <v>209</v>
      </c>
      <c r="G4291" s="31" t="s">
        <v>211</v>
      </c>
      <c r="H4291" s="31" t="s">
        <v>743</v>
      </c>
      <c r="I4291" s="31">
        <v>38</v>
      </c>
      <c r="J4291" s="31">
        <v>26512</v>
      </c>
      <c r="K4291" s="31">
        <v>1.43331321665661</v>
      </c>
      <c r="L4291" s="31" t="s">
        <v>1676</v>
      </c>
      <c r="M4291" s="31">
        <f t="shared" si="173"/>
        <v>1.43331321665661</v>
      </c>
      <c r="N4291" s="31">
        <f t="shared" ref="N4291:N4354" si="174">IF(OR(C4291="City of London",C4291="Isles of Scilly"),1,0)</f>
        <v>0</v>
      </c>
    </row>
    <row r="4292" spans="1:14" x14ac:dyDescent="0.45">
      <c r="A4292" s="31" t="str">
        <f t="shared" si="172"/>
        <v>E09000004_CIN episodes for children aged 0-4 at 31st March 2019 with a parent or someone else in the household's disability identified as a factor at CIN assessment (excluding looked after children)_Number</v>
      </c>
      <c r="B4292" s="31" t="s">
        <v>242</v>
      </c>
      <c r="C4292" s="31" t="s">
        <v>243</v>
      </c>
      <c r="D4292" s="31" t="s">
        <v>474</v>
      </c>
      <c r="E4292" s="31" t="s">
        <v>475</v>
      </c>
      <c r="F4292" s="31" t="s">
        <v>209</v>
      </c>
      <c r="G4292" s="31" t="s">
        <v>211</v>
      </c>
      <c r="H4292" s="31" t="s">
        <v>743</v>
      </c>
      <c r="I4292" s="31">
        <v>28</v>
      </c>
      <c r="J4292" s="31">
        <v>15989</v>
      </c>
      <c r="K4292" s="31">
        <v>1.7512039527174901</v>
      </c>
      <c r="L4292" s="31" t="s">
        <v>1681</v>
      </c>
      <c r="M4292" s="31">
        <f t="shared" si="173"/>
        <v>1.7512039527174901</v>
      </c>
      <c r="N4292" s="31">
        <f t="shared" si="174"/>
        <v>0</v>
      </c>
    </row>
    <row r="4293" spans="1:14" x14ac:dyDescent="0.45">
      <c r="A4293" s="31" t="str">
        <f t="shared" si="172"/>
        <v>E09000005_CIN episodes for children aged 0-4 at 31st March 2019 with a parent or someone else in the household's disability identified as a factor at CIN assessment (excluding looked after children)_Number</v>
      </c>
      <c r="B4293" s="31" t="s">
        <v>261</v>
      </c>
      <c r="C4293" s="31" t="s">
        <v>262</v>
      </c>
      <c r="D4293" s="31" t="s">
        <v>474</v>
      </c>
      <c r="E4293" s="31" t="s">
        <v>475</v>
      </c>
      <c r="F4293" s="31" t="s">
        <v>209</v>
      </c>
      <c r="G4293" s="31" t="s">
        <v>211</v>
      </c>
      <c r="H4293" s="31" t="s">
        <v>743</v>
      </c>
      <c r="I4293" s="31">
        <v>10</v>
      </c>
      <c r="J4293" s="31">
        <v>24582</v>
      </c>
      <c r="K4293" s="31">
        <v>0.40680172483931298</v>
      </c>
      <c r="L4293" s="31" t="s">
        <v>1685</v>
      </c>
      <c r="M4293" s="31">
        <f t="shared" si="173"/>
        <v>0.40680172483931298</v>
      </c>
      <c r="N4293" s="31">
        <f t="shared" si="174"/>
        <v>0</v>
      </c>
    </row>
    <row r="4294" spans="1:14" x14ac:dyDescent="0.45">
      <c r="A4294" s="31" t="str">
        <f t="shared" si="172"/>
        <v>E09000006_CIN episodes for children aged 0-4 at 31st March 2019 with a parent or someone else in the household's disability identified as a factor at CIN assessment (excluding looked after children)_Number</v>
      </c>
      <c r="B4294" s="31" t="s">
        <v>267</v>
      </c>
      <c r="C4294" s="31" t="s">
        <v>268</v>
      </c>
      <c r="D4294" s="31" t="s">
        <v>474</v>
      </c>
      <c r="E4294" s="31" t="s">
        <v>475</v>
      </c>
      <c r="F4294" s="31" t="s">
        <v>209</v>
      </c>
      <c r="G4294" s="31" t="s">
        <v>211</v>
      </c>
      <c r="H4294" s="31" t="s">
        <v>743</v>
      </c>
      <c r="I4294" s="31">
        <v>48</v>
      </c>
      <c r="J4294" s="31">
        <v>21559</v>
      </c>
      <c r="K4294" s="31">
        <v>2.2264483510366899</v>
      </c>
      <c r="L4294" s="31" t="s">
        <v>1678</v>
      </c>
      <c r="M4294" s="31">
        <f t="shared" si="173"/>
        <v>2.2264483510366899</v>
      </c>
      <c r="N4294" s="31">
        <f t="shared" si="174"/>
        <v>0</v>
      </c>
    </row>
    <row r="4295" spans="1:14" x14ac:dyDescent="0.45">
      <c r="A4295" s="31" t="str">
        <f t="shared" si="172"/>
        <v>E09000008_CIN episodes for children aged 0-4 at 31st March 2019 with a parent or someone else in the household's disability identified as a factor at CIN assessment (excluding looked after children)_Number</v>
      </c>
      <c r="B4295" s="31" t="s">
        <v>486</v>
      </c>
      <c r="C4295" s="31" t="s">
        <v>487</v>
      </c>
      <c r="D4295" s="31" t="s">
        <v>474</v>
      </c>
      <c r="E4295" s="31" t="s">
        <v>475</v>
      </c>
      <c r="F4295" s="31" t="s">
        <v>209</v>
      </c>
      <c r="G4295" s="31" t="s">
        <v>211</v>
      </c>
      <c r="H4295" s="31" t="s">
        <v>743</v>
      </c>
      <c r="I4295" s="31">
        <v>62</v>
      </c>
      <c r="J4295" s="31">
        <v>27974</v>
      </c>
      <c r="K4295" s="31">
        <v>2.2163437477657801</v>
      </c>
      <c r="L4295" s="31" t="s">
        <v>1678</v>
      </c>
      <c r="M4295" s="31">
        <f t="shared" si="173"/>
        <v>2.2163437477657801</v>
      </c>
      <c r="N4295" s="31">
        <f t="shared" si="174"/>
        <v>0</v>
      </c>
    </row>
    <row r="4296" spans="1:14" x14ac:dyDescent="0.45">
      <c r="A4296" s="31" t="str">
        <f t="shared" si="172"/>
        <v>E09000009_CIN episodes for children aged 0-4 at 31st March 2019 with a parent or someone else in the household's disability identified as a factor at CIN assessment (excluding looked after children)_Number</v>
      </c>
      <c r="B4296" s="31" t="s">
        <v>509</v>
      </c>
      <c r="C4296" s="31" t="s">
        <v>510</v>
      </c>
      <c r="D4296" s="31" t="s">
        <v>474</v>
      </c>
      <c r="E4296" s="31" t="s">
        <v>475</v>
      </c>
      <c r="F4296" s="31" t="s">
        <v>209</v>
      </c>
      <c r="G4296" s="31" t="s">
        <v>211</v>
      </c>
      <c r="H4296" s="31" t="s">
        <v>743</v>
      </c>
      <c r="I4296" s="31">
        <v>17</v>
      </c>
      <c r="J4296" s="31">
        <v>24600</v>
      </c>
      <c r="K4296" s="31">
        <v>0.69105691056910601</v>
      </c>
      <c r="L4296" s="31" t="s">
        <v>1692</v>
      </c>
      <c r="M4296" s="31">
        <f t="shared" si="173"/>
        <v>0.69105691056910601</v>
      </c>
      <c r="N4296" s="31">
        <f t="shared" si="174"/>
        <v>0</v>
      </c>
    </row>
    <row r="4297" spans="1:14" x14ac:dyDescent="0.45">
      <c r="A4297" s="31" t="str">
        <f t="shared" si="172"/>
        <v>E09000010_CIN episodes for children aged 0-4 at 31st March 2019 with a parent or someone else in the household's disability identified as a factor at CIN assessment (excluding looked after children)_Number</v>
      </c>
      <c r="B4297" s="31" t="s">
        <v>301</v>
      </c>
      <c r="C4297" s="31" t="s">
        <v>302</v>
      </c>
      <c r="D4297" s="31" t="s">
        <v>474</v>
      </c>
      <c r="E4297" s="31" t="s">
        <v>475</v>
      </c>
      <c r="F4297" s="31" t="s">
        <v>209</v>
      </c>
      <c r="G4297" s="31" t="s">
        <v>211</v>
      </c>
      <c r="H4297" s="31" t="s">
        <v>743</v>
      </c>
      <c r="I4297" s="31">
        <v>65</v>
      </c>
      <c r="J4297" s="31">
        <v>24321</v>
      </c>
      <c r="K4297" s="31">
        <v>2.6725874758439199</v>
      </c>
      <c r="L4297" s="31" t="s">
        <v>1631</v>
      </c>
      <c r="M4297" s="31">
        <f t="shared" si="173"/>
        <v>2.6725874758439199</v>
      </c>
      <c r="N4297" s="31">
        <f t="shared" si="174"/>
        <v>0</v>
      </c>
    </row>
    <row r="4298" spans="1:14" x14ac:dyDescent="0.45">
      <c r="A4298" s="31" t="str">
        <f t="shared" si="172"/>
        <v>E09000014_CIN episodes for children aged 0-4 at 31st March 2019 with a parent or someone else in the household's disability identified as a factor at CIN assessment (excluding looked after children)_Number</v>
      </c>
      <c r="B4298" s="31" t="s">
        <v>311</v>
      </c>
      <c r="C4298" s="31" t="s">
        <v>312</v>
      </c>
      <c r="D4298" s="31" t="s">
        <v>474</v>
      </c>
      <c r="E4298" s="31" t="s">
        <v>475</v>
      </c>
      <c r="F4298" s="31" t="s">
        <v>209</v>
      </c>
      <c r="G4298" s="31" t="s">
        <v>211</v>
      </c>
      <c r="H4298" s="31" t="s">
        <v>743</v>
      </c>
      <c r="I4298" s="31">
        <v>28</v>
      </c>
      <c r="J4298" s="31">
        <v>18586</v>
      </c>
      <c r="K4298" s="31">
        <v>1.50651027655224</v>
      </c>
      <c r="L4298" s="31" t="s">
        <v>1672</v>
      </c>
      <c r="M4298" s="31">
        <f t="shared" si="173"/>
        <v>1.50651027655224</v>
      </c>
      <c r="N4298" s="31">
        <f t="shared" si="174"/>
        <v>0</v>
      </c>
    </row>
    <row r="4299" spans="1:14" x14ac:dyDescent="0.45">
      <c r="A4299" s="31" t="str">
        <f t="shared" ref="A4299:A4362" si="175">CONCATENATE(B4299,"_",G4299,"_",H4299)</f>
        <v>E09000015_CIN episodes for children aged 0-4 at 31st March 2019 with a parent or someone else in the household's disability identified as a factor at CIN assessment (excluding looked after children)_Number</v>
      </c>
      <c r="B4299" s="31" t="s">
        <v>496</v>
      </c>
      <c r="C4299" s="31" t="s">
        <v>497</v>
      </c>
      <c r="D4299" s="31" t="s">
        <v>474</v>
      </c>
      <c r="E4299" s="31" t="s">
        <v>475</v>
      </c>
      <c r="F4299" s="31" t="s">
        <v>209</v>
      </c>
      <c r="G4299" s="31" t="s">
        <v>211</v>
      </c>
      <c r="H4299" s="31" t="s">
        <v>743</v>
      </c>
      <c r="I4299" s="31">
        <v>23</v>
      </c>
      <c r="J4299" s="31">
        <v>17745</v>
      </c>
      <c r="K4299" s="31">
        <v>1.2961397576782201</v>
      </c>
      <c r="L4299" s="31" t="s">
        <v>1675</v>
      </c>
      <c r="M4299" s="31">
        <f t="shared" si="173"/>
        <v>1.2961397576782201</v>
      </c>
      <c r="N4299" s="31">
        <f t="shared" si="174"/>
        <v>0</v>
      </c>
    </row>
    <row r="4300" spans="1:14" x14ac:dyDescent="0.45">
      <c r="A4300" s="31" t="str">
        <f t="shared" si="175"/>
        <v>E09000016_CIN episodes for children aged 0-4 at 31st March 2019 with a parent or someone else in the household's disability identified as a factor at CIN assessment (excluding looked after children)_Number</v>
      </c>
      <c r="B4300" s="31" t="s">
        <v>315</v>
      </c>
      <c r="C4300" s="31" t="s">
        <v>316</v>
      </c>
      <c r="D4300" s="31" t="s">
        <v>474</v>
      </c>
      <c r="E4300" s="31" t="s">
        <v>475</v>
      </c>
      <c r="F4300" s="31" t="s">
        <v>209</v>
      </c>
      <c r="G4300" s="31" t="s">
        <v>211</v>
      </c>
      <c r="H4300" s="31" t="s">
        <v>743</v>
      </c>
      <c r="I4300" s="31" t="s">
        <v>1280</v>
      </c>
      <c r="J4300" s="31">
        <v>17370</v>
      </c>
      <c r="K4300" s="31" t="s">
        <v>1280</v>
      </c>
      <c r="L4300" s="31" t="s">
        <v>70</v>
      </c>
      <c r="M4300" s="31" t="s">
        <v>70</v>
      </c>
      <c r="N4300" s="31">
        <f t="shared" si="174"/>
        <v>0</v>
      </c>
    </row>
    <row r="4301" spans="1:14" x14ac:dyDescent="0.45">
      <c r="A4301" s="31" t="str">
        <f t="shared" si="175"/>
        <v>E09000017_CIN episodes for children aged 0-4 at 31st March 2019 with a parent or someone else in the household's disability identified as a factor at CIN assessment (excluding looked after children)_Number</v>
      </c>
      <c r="B4301" s="31" t="s">
        <v>321</v>
      </c>
      <c r="C4301" s="31" t="s">
        <v>322</v>
      </c>
      <c r="D4301" s="31" t="s">
        <v>474</v>
      </c>
      <c r="E4301" s="31" t="s">
        <v>475</v>
      </c>
      <c r="F4301" s="31" t="s">
        <v>209</v>
      </c>
      <c r="G4301" s="31" t="s">
        <v>211</v>
      </c>
      <c r="H4301" s="31" t="s">
        <v>743</v>
      </c>
      <c r="I4301" s="31">
        <v>30</v>
      </c>
      <c r="J4301" s="31">
        <v>22489</v>
      </c>
      <c r="K4301" s="31">
        <v>1.3339855040241899</v>
      </c>
      <c r="L4301" s="31" t="s">
        <v>1675</v>
      </c>
      <c r="M4301" s="31">
        <f t="shared" ref="M4301:M4363" si="176">K4301</f>
        <v>1.3339855040241899</v>
      </c>
      <c r="N4301" s="31">
        <f t="shared" si="174"/>
        <v>0</v>
      </c>
    </row>
    <row r="4302" spans="1:14" x14ac:dyDescent="0.45">
      <c r="A4302" s="31" t="str">
        <f t="shared" si="175"/>
        <v>E09000018_CIN episodes for children aged 0-4 at 31st March 2019 with a parent or someone else in the household's disability identified as a factor at CIN assessment (excluding looked after children)_Number</v>
      </c>
      <c r="B4302" s="31" t="s">
        <v>323</v>
      </c>
      <c r="C4302" s="31" t="s">
        <v>324</v>
      </c>
      <c r="D4302" s="31" t="s">
        <v>474</v>
      </c>
      <c r="E4302" s="31" t="s">
        <v>475</v>
      </c>
      <c r="F4302" s="31" t="s">
        <v>209</v>
      </c>
      <c r="G4302" s="31" t="s">
        <v>211</v>
      </c>
      <c r="H4302" s="31" t="s">
        <v>743</v>
      </c>
      <c r="I4302" s="31">
        <v>33</v>
      </c>
      <c r="J4302" s="31">
        <v>20363</v>
      </c>
      <c r="K4302" s="31">
        <v>1.62058635760939</v>
      </c>
      <c r="L4302" s="31" t="s">
        <v>1674</v>
      </c>
      <c r="M4302" s="31">
        <f t="shared" si="176"/>
        <v>1.62058635760939</v>
      </c>
      <c r="N4302" s="31">
        <f t="shared" si="174"/>
        <v>0</v>
      </c>
    </row>
    <row r="4303" spans="1:14" x14ac:dyDescent="0.45">
      <c r="A4303" s="31" t="str">
        <f t="shared" si="175"/>
        <v>E09000021_CIN episodes for children aged 0-4 at 31st March 2019 with a parent or someone else in the household's disability identified as a factor at CIN assessment (excluding looked after children)_Number</v>
      </c>
      <c r="B4303" s="31" t="s">
        <v>520</v>
      </c>
      <c r="C4303" s="31" t="s">
        <v>521</v>
      </c>
      <c r="D4303" s="31" t="s">
        <v>474</v>
      </c>
      <c r="E4303" s="31" t="s">
        <v>475</v>
      </c>
      <c r="F4303" s="31" t="s">
        <v>209</v>
      </c>
      <c r="G4303" s="31" t="s">
        <v>211</v>
      </c>
      <c r="H4303" s="31" t="s">
        <v>743</v>
      </c>
      <c r="I4303" s="31">
        <v>25</v>
      </c>
      <c r="J4303" s="31">
        <v>11291</v>
      </c>
      <c r="K4303" s="31">
        <v>2.2141528651138098</v>
      </c>
      <c r="L4303" s="31" t="s">
        <v>1678</v>
      </c>
      <c r="M4303" s="31">
        <f t="shared" si="176"/>
        <v>2.2141528651138098</v>
      </c>
      <c r="N4303" s="31">
        <f t="shared" si="174"/>
        <v>0</v>
      </c>
    </row>
    <row r="4304" spans="1:14" x14ac:dyDescent="0.45">
      <c r="A4304" s="31" t="str">
        <f t="shared" si="175"/>
        <v>E09000024_CIN episodes for children aged 0-4 at 31st March 2019 with a parent or someone else in the household's disability identified as a factor at CIN assessment (excluding looked after children)_Number</v>
      </c>
      <c r="B4304" s="31" t="s">
        <v>353</v>
      </c>
      <c r="C4304" s="31" t="s">
        <v>354</v>
      </c>
      <c r="D4304" s="31" t="s">
        <v>474</v>
      </c>
      <c r="E4304" s="31" t="s">
        <v>475</v>
      </c>
      <c r="F4304" s="31" t="s">
        <v>209</v>
      </c>
      <c r="G4304" s="31" t="s">
        <v>211</v>
      </c>
      <c r="H4304" s="31" t="s">
        <v>743</v>
      </c>
      <c r="I4304" s="31">
        <v>17</v>
      </c>
      <c r="J4304" s="31">
        <v>14994</v>
      </c>
      <c r="K4304" s="31">
        <v>1.1337868480725599</v>
      </c>
      <c r="L4304" s="31" t="s">
        <v>1679</v>
      </c>
      <c r="M4304" s="31">
        <f t="shared" si="176"/>
        <v>1.1337868480725599</v>
      </c>
      <c r="N4304" s="31">
        <f t="shared" si="174"/>
        <v>0</v>
      </c>
    </row>
    <row r="4305" spans="1:14" x14ac:dyDescent="0.45">
      <c r="A4305" s="31" t="str">
        <f t="shared" si="175"/>
        <v>E09000025_CIN episodes for children aged 0-4 at 31st March 2019 with a parent or someone else in the household's disability identified as a factor at CIN assessment (excluding looked after children)_Number</v>
      </c>
      <c r="B4305" s="31" t="s">
        <v>359</v>
      </c>
      <c r="C4305" s="31" t="s">
        <v>360</v>
      </c>
      <c r="D4305" s="31" t="s">
        <v>474</v>
      </c>
      <c r="E4305" s="31" t="s">
        <v>475</v>
      </c>
      <c r="F4305" s="31" t="s">
        <v>209</v>
      </c>
      <c r="G4305" s="31" t="s">
        <v>211</v>
      </c>
      <c r="H4305" s="31" t="s">
        <v>743</v>
      </c>
      <c r="I4305" s="31">
        <v>42</v>
      </c>
      <c r="J4305" s="31">
        <v>28254</v>
      </c>
      <c r="K4305" s="31">
        <v>1.4865151836907999</v>
      </c>
      <c r="L4305" s="31" t="s">
        <v>1672</v>
      </c>
      <c r="M4305" s="31">
        <f t="shared" si="176"/>
        <v>1.4865151836907999</v>
      </c>
      <c r="N4305" s="31">
        <f t="shared" si="174"/>
        <v>0</v>
      </c>
    </row>
    <row r="4306" spans="1:14" x14ac:dyDescent="0.45">
      <c r="A4306" s="31" t="str">
        <f t="shared" si="175"/>
        <v>E09000026_CIN episodes for children aged 0-4 at 31st March 2019 with a parent or someone else in the household's disability identified as a factor at CIN assessment (excluding looked after children)_Number</v>
      </c>
      <c r="B4306" s="31" t="s">
        <v>385</v>
      </c>
      <c r="C4306" s="31" t="s">
        <v>386</v>
      </c>
      <c r="D4306" s="31" t="s">
        <v>474</v>
      </c>
      <c r="E4306" s="31" t="s">
        <v>475</v>
      </c>
      <c r="F4306" s="31" t="s">
        <v>209</v>
      </c>
      <c r="G4306" s="31" t="s">
        <v>211</v>
      </c>
      <c r="H4306" s="31" t="s">
        <v>743</v>
      </c>
      <c r="I4306" s="31">
        <v>24</v>
      </c>
      <c r="J4306" s="31">
        <v>22744</v>
      </c>
      <c r="K4306" s="31">
        <v>1.0552233556102699</v>
      </c>
      <c r="L4306" s="31" t="s">
        <v>1679</v>
      </c>
      <c r="M4306" s="31">
        <f t="shared" si="176"/>
        <v>1.0552233556102699</v>
      </c>
      <c r="N4306" s="31">
        <f t="shared" si="174"/>
        <v>0</v>
      </c>
    </row>
    <row r="4307" spans="1:14" x14ac:dyDescent="0.45">
      <c r="A4307" s="31" t="str">
        <f t="shared" si="175"/>
        <v>E09000027_CIN episodes for children aged 0-4 at 31st March 2019 with a parent or someone else in the household's disability identified as a factor at CIN assessment (excluding looked after children)_Number</v>
      </c>
      <c r="B4307" s="31" t="s">
        <v>389</v>
      </c>
      <c r="C4307" s="31" t="s">
        <v>390</v>
      </c>
      <c r="D4307" s="31" t="s">
        <v>474</v>
      </c>
      <c r="E4307" s="31" t="s">
        <v>475</v>
      </c>
      <c r="F4307" s="31" t="s">
        <v>209</v>
      </c>
      <c r="G4307" s="31" t="s">
        <v>211</v>
      </c>
      <c r="H4307" s="31" t="s">
        <v>743</v>
      </c>
      <c r="I4307" s="31">
        <v>23</v>
      </c>
      <c r="J4307" s="31">
        <v>12624</v>
      </c>
      <c r="K4307" s="31">
        <v>1.8219264892268701</v>
      </c>
      <c r="L4307" s="31" t="s">
        <v>1681</v>
      </c>
      <c r="M4307" s="31">
        <f t="shared" si="176"/>
        <v>1.8219264892268701</v>
      </c>
      <c r="N4307" s="31">
        <f t="shared" si="174"/>
        <v>0</v>
      </c>
    </row>
    <row r="4308" spans="1:14" x14ac:dyDescent="0.45">
      <c r="A4308" s="31" t="str">
        <f t="shared" si="175"/>
        <v>E09000029_CIN episodes for children aged 0-4 at 31st March 2019 with a parent or someone else in the household's disability identified as a factor at CIN assessment (excluding looked after children)_Number</v>
      </c>
      <c r="B4308" s="31" t="s">
        <v>432</v>
      </c>
      <c r="C4308" s="31" t="s">
        <v>433</v>
      </c>
      <c r="D4308" s="31" t="s">
        <v>474</v>
      </c>
      <c r="E4308" s="31" t="s">
        <v>475</v>
      </c>
      <c r="F4308" s="31" t="s">
        <v>209</v>
      </c>
      <c r="G4308" s="31" t="s">
        <v>211</v>
      </c>
      <c r="H4308" s="31" t="s">
        <v>743</v>
      </c>
      <c r="I4308" s="31">
        <v>32</v>
      </c>
      <c r="J4308" s="31">
        <v>13754</v>
      </c>
      <c r="K4308" s="31">
        <v>2.32659589937473</v>
      </c>
      <c r="L4308" s="31" t="s">
        <v>1649</v>
      </c>
      <c r="M4308" s="31">
        <f t="shared" si="176"/>
        <v>2.32659589937473</v>
      </c>
      <c r="N4308" s="31">
        <f t="shared" si="174"/>
        <v>0</v>
      </c>
    </row>
    <row r="4309" spans="1:14" x14ac:dyDescent="0.45">
      <c r="A4309" s="31" t="str">
        <f t="shared" si="175"/>
        <v>E09000031_CIN episodes for children aged 0-4 at 31st March 2019 with a parent or someone else in the household's disability identified as a factor at CIN assessment (excluding looked after children)_Number</v>
      </c>
      <c r="B4309" s="31" t="s">
        <v>448</v>
      </c>
      <c r="C4309" s="31" t="s">
        <v>449</v>
      </c>
      <c r="D4309" s="31" t="s">
        <v>474</v>
      </c>
      <c r="E4309" s="31" t="s">
        <v>475</v>
      </c>
      <c r="F4309" s="31" t="s">
        <v>209</v>
      </c>
      <c r="G4309" s="31" t="s">
        <v>211</v>
      </c>
      <c r="H4309" s="31" t="s">
        <v>743</v>
      </c>
      <c r="I4309" s="31">
        <v>25</v>
      </c>
      <c r="J4309" s="31">
        <v>21802</v>
      </c>
      <c r="K4309" s="31">
        <v>1.1466837904779399</v>
      </c>
      <c r="L4309" s="31" t="s">
        <v>1679</v>
      </c>
      <c r="M4309" s="31">
        <f t="shared" si="176"/>
        <v>1.1466837904779399</v>
      </c>
      <c r="N4309" s="31">
        <f t="shared" si="174"/>
        <v>0</v>
      </c>
    </row>
    <row r="4310" spans="1:14" x14ac:dyDescent="0.45">
      <c r="A4310" s="31" t="str">
        <f t="shared" si="175"/>
        <v>E08000025_CIN episodes for children aged 0-4 at 31st March 2019 with a parent or someone else in the household's disability identified as a factor at CIN assessment (excluding looked after children)_Number</v>
      </c>
      <c r="B4310" s="31" t="s">
        <v>245</v>
      </c>
      <c r="C4310" s="31" t="s">
        <v>246</v>
      </c>
      <c r="D4310" s="31" t="s">
        <v>474</v>
      </c>
      <c r="E4310" s="31" t="s">
        <v>475</v>
      </c>
      <c r="F4310" s="31" t="s">
        <v>209</v>
      </c>
      <c r="G4310" s="31" t="s">
        <v>211</v>
      </c>
      <c r="H4310" s="31" t="s">
        <v>743</v>
      </c>
      <c r="I4310" s="31">
        <v>202</v>
      </c>
      <c r="J4310" s="31">
        <v>83536</v>
      </c>
      <c r="K4310" s="31">
        <v>2.4181191342654702</v>
      </c>
      <c r="L4310" s="31" t="s">
        <v>1650</v>
      </c>
      <c r="M4310" s="31">
        <f t="shared" si="176"/>
        <v>2.4181191342654702</v>
      </c>
      <c r="N4310" s="31">
        <f t="shared" si="174"/>
        <v>0</v>
      </c>
    </row>
    <row r="4311" spans="1:14" x14ac:dyDescent="0.45">
      <c r="A4311" s="31" t="str">
        <f t="shared" si="175"/>
        <v>E08000026_CIN episodes for children aged 0-4 at 31st March 2019 with a parent or someone else in the household's disability identified as a factor at CIN assessment (excluding looked after children)_Number</v>
      </c>
      <c r="B4311" s="31" t="s">
        <v>283</v>
      </c>
      <c r="C4311" s="31" t="s">
        <v>284</v>
      </c>
      <c r="D4311" s="31" t="s">
        <v>474</v>
      </c>
      <c r="E4311" s="31" t="s">
        <v>475</v>
      </c>
      <c r="F4311" s="31" t="s">
        <v>209</v>
      </c>
      <c r="G4311" s="31" t="s">
        <v>211</v>
      </c>
      <c r="H4311" s="31" t="s">
        <v>743</v>
      </c>
      <c r="I4311" s="31">
        <v>51</v>
      </c>
      <c r="J4311" s="31">
        <v>23068</v>
      </c>
      <c r="K4311" s="31">
        <v>2.2108548638807002</v>
      </c>
      <c r="L4311" s="31" t="s">
        <v>1678</v>
      </c>
      <c r="M4311" s="31">
        <f t="shared" si="176"/>
        <v>2.2108548638807002</v>
      </c>
      <c r="N4311" s="31">
        <f t="shared" si="174"/>
        <v>0</v>
      </c>
    </row>
    <row r="4312" spans="1:14" x14ac:dyDescent="0.45">
      <c r="A4312" s="31" t="str">
        <f t="shared" si="175"/>
        <v>E08000027_CIN episodes for children aged 0-4 at 31st March 2019 with a parent or someone else in the household's disability identified as a factor at CIN assessment (excluding looked after children)_Number</v>
      </c>
      <c r="B4312" s="31" t="s">
        <v>297</v>
      </c>
      <c r="C4312" s="31" t="s">
        <v>298</v>
      </c>
      <c r="D4312" s="31" t="s">
        <v>474</v>
      </c>
      <c r="E4312" s="31" t="s">
        <v>475</v>
      </c>
      <c r="F4312" s="31" t="s">
        <v>209</v>
      </c>
      <c r="G4312" s="31" t="s">
        <v>211</v>
      </c>
      <c r="H4312" s="31" t="s">
        <v>743</v>
      </c>
      <c r="I4312" s="31">
        <v>12</v>
      </c>
      <c r="J4312" s="31">
        <v>19102</v>
      </c>
      <c r="K4312" s="31">
        <v>0.62820647052664602</v>
      </c>
      <c r="L4312" s="31" t="s">
        <v>1673</v>
      </c>
      <c r="M4312" s="31">
        <f t="shared" si="176"/>
        <v>0.62820647052664602</v>
      </c>
      <c r="N4312" s="31">
        <f t="shared" si="174"/>
        <v>0</v>
      </c>
    </row>
    <row r="4313" spans="1:14" x14ac:dyDescent="0.45">
      <c r="A4313" s="31" t="str">
        <f t="shared" si="175"/>
        <v>E08000028_CIN episodes for children aged 0-4 at 31st March 2019 with a parent or someone else in the household's disability identified as a factor at CIN assessment (excluding looked after children)_Number</v>
      </c>
      <c r="B4313" s="31" t="s">
        <v>397</v>
      </c>
      <c r="C4313" s="31" t="s">
        <v>398</v>
      </c>
      <c r="D4313" s="31" t="s">
        <v>474</v>
      </c>
      <c r="E4313" s="31" t="s">
        <v>475</v>
      </c>
      <c r="F4313" s="31" t="s">
        <v>209</v>
      </c>
      <c r="G4313" s="31" t="s">
        <v>211</v>
      </c>
      <c r="H4313" s="31" t="s">
        <v>743</v>
      </c>
      <c r="I4313" s="31">
        <v>67</v>
      </c>
      <c r="J4313" s="31">
        <v>23772</v>
      </c>
      <c r="K4313" s="31">
        <v>2.8184418643782601</v>
      </c>
      <c r="L4313" s="31" t="s">
        <v>1658</v>
      </c>
      <c r="M4313" s="31">
        <f t="shared" si="176"/>
        <v>2.8184418643782601</v>
      </c>
      <c r="N4313" s="31">
        <f t="shared" si="174"/>
        <v>0</v>
      </c>
    </row>
    <row r="4314" spans="1:14" x14ac:dyDescent="0.45">
      <c r="A4314" s="31" t="str">
        <f t="shared" si="175"/>
        <v>E08000029_CIN episodes for children aged 0-4 at 31st March 2019 with a parent or someone else in the household's disability identified as a factor at CIN assessment (excluding looked after children)_Number</v>
      </c>
      <c r="B4314" s="31" t="s">
        <v>516</v>
      </c>
      <c r="C4314" s="31" t="s">
        <v>517</v>
      </c>
      <c r="D4314" s="31" t="s">
        <v>474</v>
      </c>
      <c r="E4314" s="31" t="s">
        <v>475</v>
      </c>
      <c r="F4314" s="31" t="s">
        <v>209</v>
      </c>
      <c r="G4314" s="31" t="s">
        <v>211</v>
      </c>
      <c r="H4314" s="31" t="s">
        <v>743</v>
      </c>
      <c r="I4314" s="31">
        <v>24</v>
      </c>
      <c r="J4314" s="31">
        <v>12393</v>
      </c>
      <c r="K4314" s="31">
        <v>1.9365770999757901</v>
      </c>
      <c r="L4314" s="31" t="s">
        <v>1677</v>
      </c>
      <c r="M4314" s="31">
        <f t="shared" si="176"/>
        <v>1.9365770999757901</v>
      </c>
      <c r="N4314" s="31">
        <f t="shared" si="174"/>
        <v>0</v>
      </c>
    </row>
    <row r="4315" spans="1:14" x14ac:dyDescent="0.45">
      <c r="A4315" s="31" t="str">
        <f t="shared" si="175"/>
        <v>E08000030_CIN episodes for children aged 0-4 at 31st March 2019 with a parent or someone else in the household's disability identified as a factor at CIN assessment (excluding looked after children)_Number</v>
      </c>
      <c r="B4315" s="31" t="s">
        <v>446</v>
      </c>
      <c r="C4315" s="31" t="s">
        <v>447</v>
      </c>
      <c r="D4315" s="31" t="s">
        <v>474</v>
      </c>
      <c r="E4315" s="31" t="s">
        <v>475</v>
      </c>
      <c r="F4315" s="31" t="s">
        <v>209</v>
      </c>
      <c r="G4315" s="31" t="s">
        <v>211</v>
      </c>
      <c r="H4315" s="31" t="s">
        <v>743</v>
      </c>
      <c r="I4315" s="31">
        <v>55</v>
      </c>
      <c r="J4315" s="31">
        <v>19650</v>
      </c>
      <c r="K4315" s="31">
        <v>2.7989821882951702</v>
      </c>
      <c r="L4315" s="31" t="s">
        <v>1658</v>
      </c>
      <c r="M4315" s="31">
        <f t="shared" si="176"/>
        <v>2.7989821882951702</v>
      </c>
      <c r="N4315" s="31">
        <f t="shared" si="174"/>
        <v>0</v>
      </c>
    </row>
    <row r="4316" spans="1:14" x14ac:dyDescent="0.45">
      <c r="A4316" s="31" t="str">
        <f t="shared" si="175"/>
        <v>E08000031_CIN episodes for children aged 0-4 at 31st March 2019 with a parent or someone else in the household's disability identified as a factor at CIN assessment (excluding looked after children)_Number</v>
      </c>
      <c r="B4316" s="31" t="s">
        <v>468</v>
      </c>
      <c r="C4316" s="31" t="s">
        <v>469</v>
      </c>
      <c r="D4316" s="31" t="s">
        <v>474</v>
      </c>
      <c r="E4316" s="31" t="s">
        <v>475</v>
      </c>
      <c r="F4316" s="31" t="s">
        <v>209</v>
      </c>
      <c r="G4316" s="31" t="s">
        <v>211</v>
      </c>
      <c r="H4316" s="31" t="s">
        <v>743</v>
      </c>
      <c r="I4316" s="31">
        <v>19</v>
      </c>
      <c r="J4316" s="31">
        <v>18026</v>
      </c>
      <c r="K4316" s="31">
        <v>1.05403306335293</v>
      </c>
      <c r="L4316" s="31" t="s">
        <v>1679</v>
      </c>
      <c r="M4316" s="31">
        <f t="shared" si="176"/>
        <v>1.05403306335293</v>
      </c>
      <c r="N4316" s="31">
        <f t="shared" si="174"/>
        <v>0</v>
      </c>
    </row>
    <row r="4317" spans="1:14" x14ac:dyDescent="0.45">
      <c r="A4317" s="31" t="str">
        <f t="shared" si="175"/>
        <v>E08000011_CIN episodes for children aged 0-4 at 31st March 2019 with a parent or someone else in the household's disability identified as a factor at CIN assessment (excluding looked after children)_Number</v>
      </c>
      <c r="B4317" s="31" t="s">
        <v>333</v>
      </c>
      <c r="C4317" s="31" t="s">
        <v>334</v>
      </c>
      <c r="D4317" s="31" t="s">
        <v>474</v>
      </c>
      <c r="E4317" s="31" t="s">
        <v>475</v>
      </c>
      <c r="F4317" s="31" t="s">
        <v>209</v>
      </c>
      <c r="G4317" s="31" t="s">
        <v>211</v>
      </c>
      <c r="H4317" s="31" t="s">
        <v>743</v>
      </c>
      <c r="I4317" s="31">
        <v>18</v>
      </c>
      <c r="J4317" s="31">
        <v>10076</v>
      </c>
      <c r="K4317" s="31">
        <v>1.7864231838030999</v>
      </c>
      <c r="L4317" s="31" t="s">
        <v>1681</v>
      </c>
      <c r="M4317" s="31">
        <f t="shared" si="176"/>
        <v>1.7864231838030999</v>
      </c>
      <c r="N4317" s="31">
        <f t="shared" si="174"/>
        <v>0</v>
      </c>
    </row>
    <row r="4318" spans="1:14" x14ac:dyDescent="0.45">
      <c r="A4318" s="31" t="str">
        <f t="shared" si="175"/>
        <v>E08000012_CIN episodes for children aged 0-4 at 31st March 2019 with a parent or someone else in the household's disability identified as a factor at CIN assessment (excluding looked after children)_Number</v>
      </c>
      <c r="B4318" s="31" t="s">
        <v>347</v>
      </c>
      <c r="C4318" s="31" t="s">
        <v>348</v>
      </c>
      <c r="D4318" s="31" t="s">
        <v>474</v>
      </c>
      <c r="E4318" s="31" t="s">
        <v>475</v>
      </c>
      <c r="F4318" s="31" t="s">
        <v>209</v>
      </c>
      <c r="G4318" s="31" t="s">
        <v>211</v>
      </c>
      <c r="H4318" s="31" t="s">
        <v>743</v>
      </c>
      <c r="I4318" s="31">
        <v>49</v>
      </c>
      <c r="J4318" s="31">
        <v>29676</v>
      </c>
      <c r="K4318" s="31">
        <v>1.65116592532686</v>
      </c>
      <c r="L4318" s="31" t="s">
        <v>1669</v>
      </c>
      <c r="M4318" s="31">
        <f t="shared" si="176"/>
        <v>1.65116592532686</v>
      </c>
      <c r="N4318" s="31">
        <f t="shared" si="174"/>
        <v>0</v>
      </c>
    </row>
    <row r="4319" spans="1:14" x14ac:dyDescent="0.45">
      <c r="A4319" s="31" t="str">
        <f t="shared" si="175"/>
        <v>E08000013_CIN episodes for children aged 0-4 at 31st March 2019 with a parent or someone else in the household's disability identified as a factor at CIN assessment (excluding looked after children)_Number</v>
      </c>
      <c r="B4319" s="31" t="s">
        <v>416</v>
      </c>
      <c r="C4319" s="31" t="s">
        <v>417</v>
      </c>
      <c r="D4319" s="31" t="s">
        <v>474</v>
      </c>
      <c r="E4319" s="31" t="s">
        <v>475</v>
      </c>
      <c r="F4319" s="31" t="s">
        <v>209</v>
      </c>
      <c r="G4319" s="31" t="s">
        <v>211</v>
      </c>
      <c r="H4319" s="31" t="s">
        <v>743</v>
      </c>
      <c r="I4319" s="31">
        <v>37</v>
      </c>
      <c r="J4319" s="31">
        <v>10282</v>
      </c>
      <c r="K4319" s="31">
        <v>3.59852168838747</v>
      </c>
      <c r="L4319" s="31" t="s">
        <v>1655</v>
      </c>
      <c r="M4319" s="31">
        <f t="shared" si="176"/>
        <v>3.59852168838747</v>
      </c>
      <c r="N4319" s="31">
        <f t="shared" si="174"/>
        <v>0</v>
      </c>
    </row>
    <row r="4320" spans="1:14" x14ac:dyDescent="0.45">
      <c r="A4320" s="31" t="str">
        <f t="shared" si="175"/>
        <v>E08000014_CIN episodes for children aged 0-4 at 31st March 2019 with a parent or someone else in the household's disability identified as a factor at CIN assessment (excluding looked after children)_Number</v>
      </c>
      <c r="B4320" s="31" t="s">
        <v>399</v>
      </c>
      <c r="C4320" s="31" t="s">
        <v>400</v>
      </c>
      <c r="D4320" s="31" t="s">
        <v>474</v>
      </c>
      <c r="E4320" s="31" t="s">
        <v>475</v>
      </c>
      <c r="F4320" s="31" t="s">
        <v>209</v>
      </c>
      <c r="G4320" s="31" t="s">
        <v>211</v>
      </c>
      <c r="H4320" s="31" t="s">
        <v>743</v>
      </c>
      <c r="I4320" s="31">
        <v>29</v>
      </c>
      <c r="J4320" s="31">
        <v>14441</v>
      </c>
      <c r="K4320" s="31">
        <v>2.0081711792812098</v>
      </c>
      <c r="L4320" s="31" t="s">
        <v>1667</v>
      </c>
      <c r="M4320" s="31">
        <f t="shared" si="176"/>
        <v>2.0081711792812098</v>
      </c>
      <c r="N4320" s="31">
        <f t="shared" si="174"/>
        <v>0</v>
      </c>
    </row>
    <row r="4321" spans="1:14" x14ac:dyDescent="0.45">
      <c r="A4321" s="31" t="str">
        <f t="shared" si="175"/>
        <v>E08000015_CIN episodes for children aged 0-4 at 31st March 2019 with a parent or someone else in the household's disability identified as a factor at CIN assessment (excluding looked after children)_Number</v>
      </c>
      <c r="B4321" s="31" t="s">
        <v>464</v>
      </c>
      <c r="C4321" s="31" t="s">
        <v>465</v>
      </c>
      <c r="D4321" s="31" t="s">
        <v>474</v>
      </c>
      <c r="E4321" s="31" t="s">
        <v>475</v>
      </c>
      <c r="F4321" s="31" t="s">
        <v>209</v>
      </c>
      <c r="G4321" s="31" t="s">
        <v>211</v>
      </c>
      <c r="H4321" s="31" t="s">
        <v>743</v>
      </c>
      <c r="I4321" s="31">
        <v>56</v>
      </c>
      <c r="J4321" s="31">
        <v>18051</v>
      </c>
      <c r="K4321" s="31">
        <v>3.10232120104149</v>
      </c>
      <c r="L4321" s="31" t="s">
        <v>1671</v>
      </c>
      <c r="M4321" s="31">
        <f t="shared" si="176"/>
        <v>3.10232120104149</v>
      </c>
      <c r="N4321" s="31">
        <f t="shared" si="174"/>
        <v>0</v>
      </c>
    </row>
    <row r="4322" spans="1:14" x14ac:dyDescent="0.45">
      <c r="A4322" s="31" t="str">
        <f t="shared" si="175"/>
        <v>E08000001_CIN episodes for children aged 0-4 at 31st March 2019 with a parent or someone else in the household's disability identified as a factor at CIN assessment (excluding looked after children)_Number</v>
      </c>
      <c r="B4322" s="31" t="s">
        <v>252</v>
      </c>
      <c r="C4322" s="31" t="s">
        <v>253</v>
      </c>
      <c r="D4322" s="31" t="s">
        <v>474</v>
      </c>
      <c r="E4322" s="31" t="s">
        <v>475</v>
      </c>
      <c r="F4322" s="31" t="s">
        <v>209</v>
      </c>
      <c r="G4322" s="31" t="s">
        <v>211</v>
      </c>
      <c r="H4322" s="31" t="s">
        <v>743</v>
      </c>
      <c r="I4322" s="31">
        <v>31</v>
      </c>
      <c r="J4322" s="31">
        <v>19294</v>
      </c>
      <c r="K4322" s="31">
        <v>1.60671711412874</v>
      </c>
      <c r="L4322" s="31" t="s">
        <v>1674</v>
      </c>
      <c r="M4322" s="31">
        <f t="shared" si="176"/>
        <v>1.60671711412874</v>
      </c>
      <c r="N4322" s="31">
        <f t="shared" si="174"/>
        <v>0</v>
      </c>
    </row>
    <row r="4323" spans="1:14" x14ac:dyDescent="0.45">
      <c r="A4323" s="31" t="str">
        <f t="shared" si="175"/>
        <v>E08000002_CIN episodes for children aged 0-4 at 31st March 2019 with a parent or someone else in the household's disability identified as a factor at CIN assessment (excluding looked after children)_Number</v>
      </c>
      <c r="B4323" s="31" t="s">
        <v>271</v>
      </c>
      <c r="C4323" s="31" t="s">
        <v>272</v>
      </c>
      <c r="D4323" s="31" t="s">
        <v>474</v>
      </c>
      <c r="E4323" s="31" t="s">
        <v>475</v>
      </c>
      <c r="F4323" s="31" t="s">
        <v>209</v>
      </c>
      <c r="G4323" s="31" t="s">
        <v>211</v>
      </c>
      <c r="H4323" s="31" t="s">
        <v>743</v>
      </c>
      <c r="I4323" s="31">
        <v>43</v>
      </c>
      <c r="J4323" s="31">
        <v>11819</v>
      </c>
      <c r="K4323" s="31">
        <v>3.63820966240799</v>
      </c>
      <c r="L4323" s="31" t="s">
        <v>1655</v>
      </c>
      <c r="M4323" s="31">
        <f t="shared" si="176"/>
        <v>3.63820966240799</v>
      </c>
      <c r="N4323" s="31">
        <f t="shared" si="174"/>
        <v>0</v>
      </c>
    </row>
    <row r="4324" spans="1:14" x14ac:dyDescent="0.45">
      <c r="A4324" s="31" t="str">
        <f t="shared" si="175"/>
        <v>E08000003_CIN episodes for children aged 0-4 at 31st March 2019 with a parent or someone else in the household's disability identified as a factor at CIN assessment (excluding looked after children)_Number</v>
      </c>
      <c r="B4324" s="31" t="s">
        <v>349</v>
      </c>
      <c r="C4324" s="31" t="s">
        <v>350</v>
      </c>
      <c r="D4324" s="31" t="s">
        <v>474</v>
      </c>
      <c r="E4324" s="31" t="s">
        <v>475</v>
      </c>
      <c r="F4324" s="31" t="s">
        <v>209</v>
      </c>
      <c r="G4324" s="31" t="s">
        <v>211</v>
      </c>
      <c r="H4324" s="31" t="s">
        <v>743</v>
      </c>
      <c r="I4324" s="31">
        <v>75</v>
      </c>
      <c r="J4324" s="31">
        <v>37768</v>
      </c>
      <c r="K4324" s="31">
        <v>1.9858080915060401</v>
      </c>
      <c r="L4324" s="31" t="s">
        <v>1667</v>
      </c>
      <c r="M4324" s="31">
        <f t="shared" si="176"/>
        <v>1.9858080915060401</v>
      </c>
      <c r="N4324" s="31">
        <f t="shared" si="174"/>
        <v>0</v>
      </c>
    </row>
    <row r="4325" spans="1:14" x14ac:dyDescent="0.45">
      <c r="A4325" s="31" t="str">
        <f t="shared" si="175"/>
        <v>E08000004_CIN episodes for children aged 0-4 at 31st March 2019 with a parent or someone else in the household's disability identified as a factor at CIN assessment (excluding looked after children)_Number</v>
      </c>
      <c r="B4325" s="31" t="s">
        <v>375</v>
      </c>
      <c r="C4325" s="31" t="s">
        <v>376</v>
      </c>
      <c r="D4325" s="31" t="s">
        <v>474</v>
      </c>
      <c r="E4325" s="31" t="s">
        <v>475</v>
      </c>
      <c r="F4325" s="31" t="s">
        <v>209</v>
      </c>
      <c r="G4325" s="31" t="s">
        <v>211</v>
      </c>
      <c r="H4325" s="31" t="s">
        <v>743</v>
      </c>
      <c r="I4325" s="31">
        <v>27</v>
      </c>
      <c r="J4325" s="31">
        <v>16792</v>
      </c>
      <c r="K4325" s="31">
        <v>1.6079085278704099</v>
      </c>
      <c r="L4325" s="31" t="s">
        <v>1674</v>
      </c>
      <c r="M4325" s="31">
        <f t="shared" si="176"/>
        <v>1.6079085278704099</v>
      </c>
      <c r="N4325" s="31">
        <f t="shared" si="174"/>
        <v>0</v>
      </c>
    </row>
    <row r="4326" spans="1:14" x14ac:dyDescent="0.45">
      <c r="A4326" s="31" t="str">
        <f t="shared" si="175"/>
        <v>E08000005_CIN episodes for children aged 0-4 at 31st March 2019 with a parent or someone else in the household's disability identified as a factor at CIN assessment (excluding looked after children)_Number</v>
      </c>
      <c r="B4326" s="31" t="s">
        <v>391</v>
      </c>
      <c r="C4326" s="31" t="s">
        <v>392</v>
      </c>
      <c r="D4326" s="31" t="s">
        <v>474</v>
      </c>
      <c r="E4326" s="31" t="s">
        <v>475</v>
      </c>
      <c r="F4326" s="31" t="s">
        <v>209</v>
      </c>
      <c r="G4326" s="31" t="s">
        <v>211</v>
      </c>
      <c r="H4326" s="31" t="s">
        <v>743</v>
      </c>
      <c r="I4326" s="31">
        <v>48</v>
      </c>
      <c r="J4326" s="31">
        <v>15123</v>
      </c>
      <c r="K4326" s="31">
        <v>3.1739734179726198</v>
      </c>
      <c r="L4326" s="31" t="s">
        <v>1640</v>
      </c>
      <c r="M4326" s="31">
        <f t="shared" si="176"/>
        <v>3.1739734179726198</v>
      </c>
      <c r="N4326" s="31">
        <f t="shared" si="174"/>
        <v>0</v>
      </c>
    </row>
    <row r="4327" spans="1:14" x14ac:dyDescent="0.45">
      <c r="A4327" s="31" t="str">
        <f t="shared" si="175"/>
        <v>E08000006_CIN episodes for children aged 0-4 at 31st March 2019 with a parent or someone else in the household's disability identified as a factor at CIN assessment (excluding looked after children)_Number</v>
      </c>
      <c r="B4327" s="31" t="s">
        <v>395</v>
      </c>
      <c r="C4327" s="31" t="s">
        <v>396</v>
      </c>
      <c r="D4327" s="31" t="s">
        <v>474</v>
      </c>
      <c r="E4327" s="31" t="s">
        <v>475</v>
      </c>
      <c r="F4327" s="31" t="s">
        <v>209</v>
      </c>
      <c r="G4327" s="31" t="s">
        <v>211</v>
      </c>
      <c r="H4327" s="31" t="s">
        <v>743</v>
      </c>
      <c r="I4327" s="31">
        <v>82</v>
      </c>
      <c r="J4327" s="31">
        <v>17614</v>
      </c>
      <c r="K4327" s="31">
        <v>4.6553877597365698</v>
      </c>
      <c r="L4327" s="31" t="s">
        <v>1580</v>
      </c>
      <c r="M4327" s="31">
        <f t="shared" si="176"/>
        <v>4.6553877597365698</v>
      </c>
      <c r="N4327" s="31">
        <f t="shared" si="174"/>
        <v>0</v>
      </c>
    </row>
    <row r="4328" spans="1:14" x14ac:dyDescent="0.45">
      <c r="A4328" s="31" t="str">
        <f t="shared" si="175"/>
        <v>E08000007_CIN episodes for children aged 0-4 at 31st March 2019 with a parent or someone else in the household's disability identified as a factor at CIN assessment (excluding looked after children)_Number</v>
      </c>
      <c r="B4328" s="31" t="s">
        <v>420</v>
      </c>
      <c r="C4328" s="31" t="s">
        <v>421</v>
      </c>
      <c r="D4328" s="31" t="s">
        <v>474</v>
      </c>
      <c r="E4328" s="31" t="s">
        <v>475</v>
      </c>
      <c r="F4328" s="31" t="s">
        <v>209</v>
      </c>
      <c r="G4328" s="31" t="s">
        <v>211</v>
      </c>
      <c r="H4328" s="31" t="s">
        <v>743</v>
      </c>
      <c r="I4328" s="31">
        <v>10</v>
      </c>
      <c r="J4328" s="31">
        <v>17631</v>
      </c>
      <c r="K4328" s="31">
        <v>0.56718280301741297</v>
      </c>
      <c r="L4328" s="31" t="s">
        <v>1673</v>
      </c>
      <c r="M4328" s="31">
        <f t="shared" si="176"/>
        <v>0.56718280301741297</v>
      </c>
      <c r="N4328" s="31">
        <f t="shared" si="174"/>
        <v>0</v>
      </c>
    </row>
    <row r="4329" spans="1:14" x14ac:dyDescent="0.45">
      <c r="A4329" s="31" t="str">
        <f t="shared" si="175"/>
        <v>E08000008_CIN episodes for children aged 0-4 at 31st March 2019 with a parent or someone else in the household's disability identified as a factor at CIN assessment (excluding looked after children)_Number</v>
      </c>
      <c r="B4329" s="31" t="s">
        <v>436</v>
      </c>
      <c r="C4329" s="31" t="s">
        <v>437</v>
      </c>
      <c r="D4329" s="31" t="s">
        <v>474</v>
      </c>
      <c r="E4329" s="31" t="s">
        <v>475</v>
      </c>
      <c r="F4329" s="31" t="s">
        <v>209</v>
      </c>
      <c r="G4329" s="31" t="s">
        <v>211</v>
      </c>
      <c r="H4329" s="31" t="s">
        <v>743</v>
      </c>
      <c r="I4329" s="31">
        <v>50</v>
      </c>
      <c r="J4329" s="31">
        <v>14500</v>
      </c>
      <c r="K4329" s="31">
        <v>3.4482758620689702</v>
      </c>
      <c r="L4329" s="31" t="s">
        <v>1624</v>
      </c>
      <c r="M4329" s="31">
        <f t="shared" si="176"/>
        <v>3.4482758620689702</v>
      </c>
      <c r="N4329" s="31">
        <f t="shared" si="174"/>
        <v>0</v>
      </c>
    </row>
    <row r="4330" spans="1:14" x14ac:dyDescent="0.45">
      <c r="A4330" s="31" t="str">
        <f t="shared" si="175"/>
        <v>E08000009_CIN episodes for children aged 0-4 at 31st March 2019 with a parent or someone else in the household's disability identified as a factor at CIN assessment (excluding looked after children)_Number</v>
      </c>
      <c r="B4330" s="31" t="s">
        <v>442</v>
      </c>
      <c r="C4330" s="31" t="s">
        <v>443</v>
      </c>
      <c r="D4330" s="31" t="s">
        <v>474</v>
      </c>
      <c r="E4330" s="31" t="s">
        <v>475</v>
      </c>
      <c r="F4330" s="31" t="s">
        <v>209</v>
      </c>
      <c r="G4330" s="31" t="s">
        <v>211</v>
      </c>
      <c r="H4330" s="31" t="s">
        <v>743</v>
      </c>
      <c r="I4330" s="31">
        <v>12</v>
      </c>
      <c r="J4330" s="31">
        <v>14701</v>
      </c>
      <c r="K4330" s="31">
        <v>0.81627100197265501</v>
      </c>
      <c r="L4330" s="31" t="s">
        <v>1687</v>
      </c>
      <c r="M4330" s="31">
        <f t="shared" si="176"/>
        <v>0.81627100197265501</v>
      </c>
      <c r="N4330" s="31">
        <f t="shared" si="174"/>
        <v>0</v>
      </c>
    </row>
    <row r="4331" spans="1:14" x14ac:dyDescent="0.45">
      <c r="A4331" s="31" t="str">
        <f t="shared" si="175"/>
        <v>E08000010_CIN episodes for children aged 0-4 at 31st March 2019 with a parent or someone else in the household's disability identified as a factor at CIN assessment (excluding looked after children)_Number</v>
      </c>
      <c r="B4331" s="31" t="s">
        <v>460</v>
      </c>
      <c r="C4331" s="31" t="s">
        <v>461</v>
      </c>
      <c r="D4331" s="31" t="s">
        <v>474</v>
      </c>
      <c r="E4331" s="31" t="s">
        <v>475</v>
      </c>
      <c r="F4331" s="31" t="s">
        <v>209</v>
      </c>
      <c r="G4331" s="31" t="s">
        <v>211</v>
      </c>
      <c r="H4331" s="31" t="s">
        <v>743</v>
      </c>
      <c r="I4331" s="31">
        <v>66</v>
      </c>
      <c r="J4331" s="31">
        <v>18450</v>
      </c>
      <c r="K4331" s="31">
        <v>3.5772357723577199</v>
      </c>
      <c r="L4331" s="31" t="s">
        <v>1655</v>
      </c>
      <c r="M4331" s="31">
        <f t="shared" si="176"/>
        <v>3.5772357723577199</v>
      </c>
      <c r="N4331" s="31">
        <f t="shared" si="174"/>
        <v>0</v>
      </c>
    </row>
    <row r="4332" spans="1:14" x14ac:dyDescent="0.45">
      <c r="A4332" s="31" t="str">
        <f t="shared" si="175"/>
        <v>E08000016_CIN episodes for children aged 0-4 at 31st March 2019 with a parent or someone else in the household's disability identified as a factor at CIN assessment (excluding looked after children)_Number</v>
      </c>
      <c r="B4332" s="31" t="s">
        <v>236</v>
      </c>
      <c r="C4332" s="31" t="s">
        <v>237</v>
      </c>
      <c r="D4332" s="31" t="s">
        <v>474</v>
      </c>
      <c r="E4332" s="31" t="s">
        <v>475</v>
      </c>
      <c r="F4332" s="31" t="s">
        <v>209</v>
      </c>
      <c r="G4332" s="31" t="s">
        <v>211</v>
      </c>
      <c r="H4332" s="31" t="s">
        <v>743</v>
      </c>
      <c r="I4332" s="31">
        <v>14</v>
      </c>
      <c r="J4332" s="31">
        <v>14227</v>
      </c>
      <c r="K4332" s="31">
        <v>0.98404442257679003</v>
      </c>
      <c r="L4332" s="31" t="s">
        <v>1688</v>
      </c>
      <c r="M4332" s="31">
        <f t="shared" si="176"/>
        <v>0.98404442257679003</v>
      </c>
      <c r="N4332" s="31">
        <f t="shared" si="174"/>
        <v>0</v>
      </c>
    </row>
    <row r="4333" spans="1:14" x14ac:dyDescent="0.45">
      <c r="A4333" s="31" t="str">
        <f t="shared" si="175"/>
        <v>E08000017_CIN episodes for children aged 0-4 at 31st March 2019 with a parent or someone else in the household's disability identified as a factor at CIN assessment (excluding looked after children)_Number</v>
      </c>
      <c r="B4333" s="31" t="s">
        <v>293</v>
      </c>
      <c r="C4333" s="31" t="s">
        <v>294</v>
      </c>
      <c r="D4333" s="31" t="s">
        <v>474</v>
      </c>
      <c r="E4333" s="31" t="s">
        <v>475</v>
      </c>
      <c r="F4333" s="31" t="s">
        <v>209</v>
      </c>
      <c r="G4333" s="31" t="s">
        <v>211</v>
      </c>
      <c r="H4333" s="31" t="s">
        <v>743</v>
      </c>
      <c r="I4333" s="31">
        <v>59</v>
      </c>
      <c r="J4333" s="31">
        <v>18267</v>
      </c>
      <c r="K4333" s="31">
        <v>3.22986806810095</v>
      </c>
      <c r="L4333" s="31" t="s">
        <v>1640</v>
      </c>
      <c r="M4333" s="31">
        <f t="shared" si="176"/>
        <v>3.22986806810095</v>
      </c>
      <c r="N4333" s="31">
        <f t="shared" si="174"/>
        <v>0</v>
      </c>
    </row>
    <row r="4334" spans="1:14" x14ac:dyDescent="0.45">
      <c r="A4334" s="31" t="str">
        <f t="shared" si="175"/>
        <v>E08000018_CIN episodes for children aged 0-4 at 31st March 2019 with a parent or someone else in the household's disability identified as a factor at CIN assessment (excluding looked after children)_Number</v>
      </c>
      <c r="B4334" s="31" t="s">
        <v>393</v>
      </c>
      <c r="C4334" s="31" t="s">
        <v>394</v>
      </c>
      <c r="D4334" s="31" t="s">
        <v>474</v>
      </c>
      <c r="E4334" s="31" t="s">
        <v>475</v>
      </c>
      <c r="F4334" s="31" t="s">
        <v>209</v>
      </c>
      <c r="G4334" s="31" t="s">
        <v>211</v>
      </c>
      <c r="H4334" s="31" t="s">
        <v>743</v>
      </c>
      <c r="I4334" s="31">
        <v>57</v>
      </c>
      <c r="J4334" s="31">
        <v>15832</v>
      </c>
      <c r="K4334" s="31">
        <v>3.6003031834259702</v>
      </c>
      <c r="L4334" s="31" t="s">
        <v>1655</v>
      </c>
      <c r="M4334" s="31">
        <f t="shared" si="176"/>
        <v>3.6003031834259702</v>
      </c>
      <c r="N4334" s="31">
        <f t="shared" si="174"/>
        <v>0</v>
      </c>
    </row>
    <row r="4335" spans="1:14" x14ac:dyDescent="0.45">
      <c r="A4335" s="31" t="str">
        <f t="shared" si="175"/>
        <v>E08000019_CIN episodes for children aged 0-4 at 31st March 2019 with a parent or someone else in the household's disability identified as a factor at CIN assessment (excluding looked after children)_Number</v>
      </c>
      <c r="B4335" s="31" t="s">
        <v>401</v>
      </c>
      <c r="C4335" s="31" t="s">
        <v>402</v>
      </c>
      <c r="D4335" s="31" t="s">
        <v>474</v>
      </c>
      <c r="E4335" s="31" t="s">
        <v>475</v>
      </c>
      <c r="F4335" s="31" t="s">
        <v>209</v>
      </c>
      <c r="G4335" s="31" t="s">
        <v>211</v>
      </c>
      <c r="H4335" s="31" t="s">
        <v>743</v>
      </c>
      <c r="I4335" s="31">
        <v>77</v>
      </c>
      <c r="J4335" s="31">
        <v>32700</v>
      </c>
      <c r="K4335" s="31">
        <v>2.3547400611620799</v>
      </c>
      <c r="L4335" s="31" t="s">
        <v>1650</v>
      </c>
      <c r="M4335" s="31">
        <f t="shared" si="176"/>
        <v>2.3547400611620799</v>
      </c>
      <c r="N4335" s="31">
        <f t="shared" si="174"/>
        <v>0</v>
      </c>
    </row>
    <row r="4336" spans="1:14" x14ac:dyDescent="0.45">
      <c r="A4336" s="31" t="str">
        <f t="shared" si="175"/>
        <v>E08000032_CIN episodes for children aged 0-4 at 31st March 2019 with a parent or someone else in the household's disability identified as a factor at CIN assessment (excluding looked after children)_Number</v>
      </c>
      <c r="B4336" s="31" t="s">
        <v>259</v>
      </c>
      <c r="C4336" s="31" t="s">
        <v>260</v>
      </c>
      <c r="D4336" s="31" t="s">
        <v>474</v>
      </c>
      <c r="E4336" s="31" t="s">
        <v>475</v>
      </c>
      <c r="F4336" s="31" t="s">
        <v>209</v>
      </c>
      <c r="G4336" s="31" t="s">
        <v>211</v>
      </c>
      <c r="H4336" s="31" t="s">
        <v>743</v>
      </c>
      <c r="I4336" s="31">
        <v>82</v>
      </c>
      <c r="J4336" s="31">
        <v>39705</v>
      </c>
      <c r="K4336" s="31">
        <v>2.0652310792091702</v>
      </c>
      <c r="L4336" s="31" t="s">
        <v>1680</v>
      </c>
      <c r="M4336" s="31">
        <f t="shared" si="176"/>
        <v>2.0652310792091702</v>
      </c>
      <c r="N4336" s="31">
        <f t="shared" si="174"/>
        <v>0</v>
      </c>
    </row>
    <row r="4337" spans="1:14" x14ac:dyDescent="0.45">
      <c r="A4337" s="31" t="str">
        <f t="shared" si="175"/>
        <v>E08000033_CIN episodes for children aged 0-4 at 31st March 2019 with a parent or someone else in the household's disability identified as a factor at CIN assessment (excluding looked after children)_Number</v>
      </c>
      <c r="B4337" s="31" t="s">
        <v>273</v>
      </c>
      <c r="C4337" s="31" t="s">
        <v>274</v>
      </c>
      <c r="D4337" s="31" t="s">
        <v>474</v>
      </c>
      <c r="E4337" s="31" t="s">
        <v>475</v>
      </c>
      <c r="F4337" s="31" t="s">
        <v>209</v>
      </c>
      <c r="G4337" s="31" t="s">
        <v>211</v>
      </c>
      <c r="H4337" s="31" t="s">
        <v>743</v>
      </c>
      <c r="I4337" s="31">
        <v>40</v>
      </c>
      <c r="J4337" s="31">
        <v>12448</v>
      </c>
      <c r="K4337" s="31">
        <v>3.2133676092545</v>
      </c>
      <c r="L4337" s="31" t="s">
        <v>1640</v>
      </c>
      <c r="M4337" s="31">
        <f t="shared" si="176"/>
        <v>3.2133676092545</v>
      </c>
      <c r="N4337" s="31">
        <f t="shared" si="174"/>
        <v>0</v>
      </c>
    </row>
    <row r="4338" spans="1:14" x14ac:dyDescent="0.45">
      <c r="A4338" s="31" t="str">
        <f t="shared" si="175"/>
        <v>E08000034_CIN episodes for children aged 0-4 at 31st March 2019 with a parent or someone else in the household's disability identified as a factor at CIN assessment (excluding looked after children)_Number</v>
      </c>
      <c r="B4338" s="31" t="s">
        <v>331</v>
      </c>
      <c r="C4338" s="31" t="s">
        <v>332</v>
      </c>
      <c r="D4338" s="31" t="s">
        <v>474</v>
      </c>
      <c r="E4338" s="31" t="s">
        <v>475</v>
      </c>
      <c r="F4338" s="31" t="s">
        <v>209</v>
      </c>
      <c r="G4338" s="31" t="s">
        <v>211</v>
      </c>
      <c r="H4338" s="31" t="s">
        <v>743</v>
      </c>
      <c r="I4338" s="31">
        <v>27</v>
      </c>
      <c r="J4338" s="31">
        <v>27446</v>
      </c>
      <c r="K4338" s="31">
        <v>0.98374990891204595</v>
      </c>
      <c r="L4338" s="31" t="s">
        <v>1688</v>
      </c>
      <c r="M4338" s="31">
        <f t="shared" si="176"/>
        <v>0.98374990891204595</v>
      </c>
      <c r="N4338" s="31">
        <f t="shared" si="174"/>
        <v>0</v>
      </c>
    </row>
    <row r="4339" spans="1:14" x14ac:dyDescent="0.45">
      <c r="A4339" s="31" t="str">
        <f t="shared" si="175"/>
        <v>E08000035_CIN episodes for children aged 0-4 at 31st March 2019 with a parent or someone else in the household's disability identified as a factor at CIN assessment (excluding looked after children)_Number</v>
      </c>
      <c r="B4339" s="31" t="s">
        <v>339</v>
      </c>
      <c r="C4339" s="31" t="s">
        <v>340</v>
      </c>
      <c r="D4339" s="31" t="s">
        <v>474</v>
      </c>
      <c r="E4339" s="31" t="s">
        <v>475</v>
      </c>
      <c r="F4339" s="31" t="s">
        <v>209</v>
      </c>
      <c r="G4339" s="31" t="s">
        <v>211</v>
      </c>
      <c r="H4339" s="31" t="s">
        <v>743</v>
      </c>
      <c r="I4339" s="31">
        <v>39</v>
      </c>
      <c r="J4339" s="31">
        <v>50495</v>
      </c>
      <c r="K4339" s="31">
        <v>0.772353698385979</v>
      </c>
      <c r="L4339" s="31" t="s">
        <v>1687</v>
      </c>
      <c r="M4339" s="31">
        <f t="shared" si="176"/>
        <v>0.772353698385979</v>
      </c>
      <c r="N4339" s="31">
        <f t="shared" si="174"/>
        <v>0</v>
      </c>
    </row>
    <row r="4340" spans="1:14" x14ac:dyDescent="0.45">
      <c r="A4340" s="31" t="str">
        <f t="shared" si="175"/>
        <v>E08000036_CIN episodes for children aged 0-4 at 31st March 2019 with a parent or someone else in the household's disability identified as a factor at CIN assessment (excluding looked after children)_Number</v>
      </c>
      <c r="B4340" s="31" t="s">
        <v>444</v>
      </c>
      <c r="C4340" s="31" t="s">
        <v>445</v>
      </c>
      <c r="D4340" s="31" t="s">
        <v>474</v>
      </c>
      <c r="E4340" s="31" t="s">
        <v>475</v>
      </c>
      <c r="F4340" s="31" t="s">
        <v>209</v>
      </c>
      <c r="G4340" s="31" t="s">
        <v>211</v>
      </c>
      <c r="H4340" s="31" t="s">
        <v>743</v>
      </c>
      <c r="I4340" s="31">
        <v>13</v>
      </c>
      <c r="J4340" s="31">
        <v>21149</v>
      </c>
      <c r="K4340" s="31">
        <v>0.61468627358267502</v>
      </c>
      <c r="L4340" s="31" t="s">
        <v>1673</v>
      </c>
      <c r="M4340" s="31">
        <f t="shared" si="176"/>
        <v>0.61468627358267502</v>
      </c>
      <c r="N4340" s="31">
        <f t="shared" si="174"/>
        <v>0</v>
      </c>
    </row>
    <row r="4341" spans="1:14" x14ac:dyDescent="0.45">
      <c r="A4341" s="31" t="str">
        <f t="shared" si="175"/>
        <v>E08000020_CIN episodes for children aged 0-4 at 31st March 2019 with a parent or someone else in the household's disability identified as a factor at CIN assessment (excluding looked after children)_Number</v>
      </c>
      <c r="B4341" s="31" t="s">
        <v>305</v>
      </c>
      <c r="C4341" s="31" t="s">
        <v>306</v>
      </c>
      <c r="D4341" s="31" t="s">
        <v>474</v>
      </c>
      <c r="E4341" s="31" t="s">
        <v>475</v>
      </c>
      <c r="F4341" s="31" t="s">
        <v>209</v>
      </c>
      <c r="G4341" s="31" t="s">
        <v>211</v>
      </c>
      <c r="H4341" s="31" t="s">
        <v>743</v>
      </c>
      <c r="I4341" s="31">
        <v>41</v>
      </c>
      <c r="J4341" s="31">
        <v>10857</v>
      </c>
      <c r="K4341" s="31">
        <v>3.77636547849314</v>
      </c>
      <c r="L4341" s="31" t="s">
        <v>1662</v>
      </c>
      <c r="M4341" s="31">
        <f t="shared" si="176"/>
        <v>3.77636547849314</v>
      </c>
      <c r="N4341" s="31">
        <f t="shared" si="174"/>
        <v>0</v>
      </c>
    </row>
    <row r="4342" spans="1:14" x14ac:dyDescent="0.45">
      <c r="A4342" s="31" t="str">
        <f t="shared" si="175"/>
        <v>E08000021_CIN episodes for children aged 0-4 at 31st March 2019 with a parent or someone else in the household's disability identified as a factor at CIN assessment (excluding looked after children)_Number</v>
      </c>
      <c r="B4342" s="31" t="s">
        <v>357</v>
      </c>
      <c r="C4342" s="31" t="s">
        <v>358</v>
      </c>
      <c r="D4342" s="31" t="s">
        <v>474</v>
      </c>
      <c r="E4342" s="31" t="s">
        <v>475</v>
      </c>
      <c r="F4342" s="31" t="s">
        <v>209</v>
      </c>
      <c r="G4342" s="31" t="s">
        <v>211</v>
      </c>
      <c r="H4342" s="31" t="s">
        <v>743</v>
      </c>
      <c r="I4342" s="31">
        <v>72</v>
      </c>
      <c r="J4342" s="31">
        <v>16630</v>
      </c>
      <c r="K4342" s="31">
        <v>4.3295249549007799</v>
      </c>
      <c r="L4342" s="31" t="s">
        <v>1627</v>
      </c>
      <c r="M4342" s="31">
        <f t="shared" si="176"/>
        <v>4.3295249549007799</v>
      </c>
      <c r="N4342" s="31">
        <f t="shared" si="174"/>
        <v>0</v>
      </c>
    </row>
    <row r="4343" spans="1:14" x14ac:dyDescent="0.45">
      <c r="A4343" s="31" t="str">
        <f t="shared" si="175"/>
        <v>E08000022_CIN episodes for children aged 0-4 at 31st March 2019 with a parent or someone else in the household's disability identified as a factor at CIN assessment (excluding looked after children)_Number</v>
      </c>
      <c r="B4343" s="31" t="s">
        <v>524</v>
      </c>
      <c r="C4343" s="31" t="s">
        <v>525</v>
      </c>
      <c r="D4343" s="31" t="s">
        <v>474</v>
      </c>
      <c r="E4343" s="31" t="s">
        <v>475</v>
      </c>
      <c r="F4343" s="31" t="s">
        <v>209</v>
      </c>
      <c r="G4343" s="31" t="s">
        <v>211</v>
      </c>
      <c r="H4343" s="31" t="s">
        <v>743</v>
      </c>
      <c r="I4343" s="31">
        <v>23</v>
      </c>
      <c r="J4343" s="31">
        <v>11471</v>
      </c>
      <c r="K4343" s="31">
        <v>2.0050562287507598</v>
      </c>
      <c r="L4343" s="31" t="s">
        <v>1667</v>
      </c>
      <c r="M4343" s="31">
        <f t="shared" si="176"/>
        <v>2.0050562287507598</v>
      </c>
      <c r="N4343" s="31">
        <f t="shared" si="174"/>
        <v>0</v>
      </c>
    </row>
    <row r="4344" spans="1:14" x14ac:dyDescent="0.45">
      <c r="A4344" s="31" t="str">
        <f t="shared" si="175"/>
        <v>E08000023_CIN episodes for children aged 0-4 at 31st March 2019 with a parent or someone else in the household's disability identified as a factor at CIN assessment (excluding looked after children)_Number</v>
      </c>
      <c r="B4344" s="31" t="s">
        <v>410</v>
      </c>
      <c r="C4344" s="31" t="s">
        <v>411</v>
      </c>
      <c r="D4344" s="31" t="s">
        <v>474</v>
      </c>
      <c r="E4344" s="31" t="s">
        <v>475</v>
      </c>
      <c r="F4344" s="31" t="s">
        <v>209</v>
      </c>
      <c r="G4344" s="31" t="s">
        <v>211</v>
      </c>
      <c r="H4344" s="31" t="s">
        <v>743</v>
      </c>
      <c r="I4344" s="31">
        <v>21</v>
      </c>
      <c r="J4344" s="31">
        <v>8359</v>
      </c>
      <c r="K4344" s="31">
        <v>2.5122622323244399</v>
      </c>
      <c r="L4344" s="31" t="s">
        <v>1670</v>
      </c>
      <c r="M4344" s="31">
        <f t="shared" si="176"/>
        <v>2.5122622323244399</v>
      </c>
      <c r="N4344" s="31">
        <f t="shared" si="174"/>
        <v>0</v>
      </c>
    </row>
    <row r="4345" spans="1:14" x14ac:dyDescent="0.45">
      <c r="A4345" s="31" t="str">
        <f t="shared" si="175"/>
        <v>E08000024_CIN episodes for children aged 0-4 at 31st March 2019 with a parent or someone else in the household's disability identified as a factor at CIN assessment (excluding looked after children)_Number</v>
      </c>
      <c r="B4345" s="31" t="s">
        <v>428</v>
      </c>
      <c r="C4345" s="31" t="s">
        <v>429</v>
      </c>
      <c r="D4345" s="31" t="s">
        <v>474</v>
      </c>
      <c r="E4345" s="31" t="s">
        <v>475</v>
      </c>
      <c r="F4345" s="31" t="s">
        <v>209</v>
      </c>
      <c r="G4345" s="31" t="s">
        <v>211</v>
      </c>
      <c r="H4345" s="31" t="s">
        <v>743</v>
      </c>
      <c r="I4345" s="31">
        <v>39</v>
      </c>
      <c r="J4345" s="31">
        <v>14954</v>
      </c>
      <c r="K4345" s="31">
        <v>2.6079978601043199</v>
      </c>
      <c r="L4345" s="31" t="s">
        <v>1653</v>
      </c>
      <c r="M4345" s="31">
        <f t="shared" si="176"/>
        <v>2.6079978601043199</v>
      </c>
      <c r="N4345" s="31">
        <f t="shared" si="174"/>
        <v>0</v>
      </c>
    </row>
    <row r="4346" spans="1:14" x14ac:dyDescent="0.45">
      <c r="A4346" s="31" t="str">
        <f t="shared" si="175"/>
        <v>E06000053_CIN episodes for children aged 0-4 at 31st March 2019 with a parent or someone else in the household's disability identified as a factor at CIN assessment (excluding looked after children)_Number</v>
      </c>
      <c r="B4346" s="31" t="s">
        <v>550</v>
      </c>
      <c r="C4346" s="31" t="s">
        <v>551</v>
      </c>
      <c r="D4346" s="31" t="s">
        <v>474</v>
      </c>
      <c r="E4346" s="31" t="s">
        <v>475</v>
      </c>
      <c r="F4346" s="31" t="s">
        <v>209</v>
      </c>
      <c r="G4346" s="31" t="s">
        <v>211</v>
      </c>
      <c r="H4346" s="31" t="s">
        <v>743</v>
      </c>
      <c r="I4346" s="31">
        <v>0</v>
      </c>
      <c r="J4346" s="31">
        <v>101</v>
      </c>
      <c r="K4346" s="31">
        <v>0</v>
      </c>
      <c r="L4346" s="31" t="s">
        <v>1520</v>
      </c>
      <c r="M4346" s="31">
        <f t="shared" si="176"/>
        <v>0</v>
      </c>
      <c r="N4346" s="31">
        <f t="shared" si="174"/>
        <v>1</v>
      </c>
    </row>
    <row r="4347" spans="1:14" x14ac:dyDescent="0.45">
      <c r="A4347" s="31" t="str">
        <f t="shared" si="175"/>
        <v>E06000022_CIN episodes for children aged 0-4 at 31st March 2019 with a parent or someone else in the household's disability identified as a factor at CIN assessment (excluding looked after children)_Number</v>
      </c>
      <c r="B4347" s="31" t="s">
        <v>238</v>
      </c>
      <c r="C4347" s="31" t="s">
        <v>239</v>
      </c>
      <c r="D4347" s="31" t="s">
        <v>474</v>
      </c>
      <c r="E4347" s="31" t="s">
        <v>475</v>
      </c>
      <c r="F4347" s="31" t="s">
        <v>209</v>
      </c>
      <c r="G4347" s="31" t="s">
        <v>211</v>
      </c>
      <c r="H4347" s="31" t="s">
        <v>743</v>
      </c>
      <c r="I4347" s="31">
        <v>12</v>
      </c>
      <c r="J4347" s="31">
        <v>9426</v>
      </c>
      <c r="K4347" s="31">
        <v>1.2730744748567799</v>
      </c>
      <c r="L4347" s="31" t="s">
        <v>1675</v>
      </c>
      <c r="M4347" s="31">
        <f t="shared" si="176"/>
        <v>1.2730744748567799</v>
      </c>
      <c r="N4347" s="31">
        <f t="shared" si="174"/>
        <v>0</v>
      </c>
    </row>
    <row r="4348" spans="1:14" x14ac:dyDescent="0.45">
      <c r="A4348" s="31" t="str">
        <f t="shared" si="175"/>
        <v>E06000023_CIN episodes for children aged 0-4 at 31st March 2019 with a parent or someone else in the household's disability identified as a factor at CIN assessment (excluding looked after children)_Number</v>
      </c>
      <c r="B4348" s="31" t="s">
        <v>265</v>
      </c>
      <c r="C4348" s="31" t="s">
        <v>266</v>
      </c>
      <c r="D4348" s="31" t="s">
        <v>474</v>
      </c>
      <c r="E4348" s="31" t="s">
        <v>475</v>
      </c>
      <c r="F4348" s="31" t="s">
        <v>209</v>
      </c>
      <c r="G4348" s="31" t="s">
        <v>211</v>
      </c>
      <c r="H4348" s="31" t="s">
        <v>743</v>
      </c>
      <c r="I4348" s="31">
        <v>114</v>
      </c>
      <c r="J4348" s="31">
        <v>28994</v>
      </c>
      <c r="K4348" s="31">
        <v>3.9318479685452199</v>
      </c>
      <c r="L4348" s="31" t="s">
        <v>1634</v>
      </c>
      <c r="M4348" s="31">
        <f t="shared" si="176"/>
        <v>3.9318479685452199</v>
      </c>
      <c r="N4348" s="31">
        <f t="shared" si="174"/>
        <v>0</v>
      </c>
    </row>
    <row r="4349" spans="1:14" x14ac:dyDescent="0.45">
      <c r="A4349" s="31" t="str">
        <f t="shared" si="175"/>
        <v>E06000024_CIN episodes for children aged 0-4 at 31st March 2019 with a parent or someone else in the household's disability identified as a factor at CIN assessment (excluding looked after children)_Number</v>
      </c>
      <c r="B4349" s="31" t="s">
        <v>367</v>
      </c>
      <c r="C4349" s="31" t="s">
        <v>368</v>
      </c>
      <c r="D4349" s="31" t="s">
        <v>474</v>
      </c>
      <c r="E4349" s="31" t="s">
        <v>475</v>
      </c>
      <c r="F4349" s="31" t="s">
        <v>209</v>
      </c>
      <c r="G4349" s="31" t="s">
        <v>211</v>
      </c>
      <c r="H4349" s="31" t="s">
        <v>743</v>
      </c>
      <c r="I4349" s="31">
        <v>30</v>
      </c>
      <c r="J4349" s="31">
        <v>11491</v>
      </c>
      <c r="K4349" s="31">
        <v>2.6107388390914599</v>
      </c>
      <c r="L4349" s="31" t="s">
        <v>1653</v>
      </c>
      <c r="M4349" s="31">
        <f t="shared" si="176"/>
        <v>2.6107388390914599</v>
      </c>
      <c r="N4349" s="31">
        <f t="shared" si="174"/>
        <v>0</v>
      </c>
    </row>
    <row r="4350" spans="1:14" x14ac:dyDescent="0.45">
      <c r="A4350" s="31" t="str">
        <f t="shared" si="175"/>
        <v>E06000025_CIN episodes for children aged 0-4 at 31st March 2019 with a parent or someone else in the household's disability identified as a factor at CIN assessment (excluding looked after children)_Number</v>
      </c>
      <c r="B4350" s="31" t="s">
        <v>408</v>
      </c>
      <c r="C4350" s="31" t="s">
        <v>409</v>
      </c>
      <c r="D4350" s="31" t="s">
        <v>474</v>
      </c>
      <c r="E4350" s="31" t="s">
        <v>475</v>
      </c>
      <c r="F4350" s="31" t="s">
        <v>209</v>
      </c>
      <c r="G4350" s="31" t="s">
        <v>211</v>
      </c>
      <c r="H4350" s="31" t="s">
        <v>743</v>
      </c>
      <c r="I4350" s="31">
        <v>22</v>
      </c>
      <c r="J4350" s="31">
        <v>16325</v>
      </c>
      <c r="K4350" s="31">
        <v>1.34762633996937</v>
      </c>
      <c r="L4350" s="31" t="s">
        <v>1675</v>
      </c>
      <c r="M4350" s="31">
        <f t="shared" si="176"/>
        <v>1.34762633996937</v>
      </c>
      <c r="N4350" s="31">
        <f t="shared" si="174"/>
        <v>0</v>
      </c>
    </row>
    <row r="4351" spans="1:14" x14ac:dyDescent="0.45">
      <c r="A4351" s="31" t="str">
        <f t="shared" si="175"/>
        <v>E06000001_CIN episodes for children aged 0-4 at 31st March 2019 with a parent or someone else in the household's disability identified as a factor at CIN assessment (excluding looked after children)_Number</v>
      </c>
      <c r="B4351" s="31" t="s">
        <v>313</v>
      </c>
      <c r="C4351" s="31" t="s">
        <v>314</v>
      </c>
      <c r="D4351" s="31" t="s">
        <v>474</v>
      </c>
      <c r="E4351" s="31" t="s">
        <v>475</v>
      </c>
      <c r="F4351" s="31" t="s">
        <v>209</v>
      </c>
      <c r="G4351" s="31" t="s">
        <v>211</v>
      </c>
      <c r="H4351" s="31" t="s">
        <v>743</v>
      </c>
      <c r="I4351" s="31">
        <v>12</v>
      </c>
      <c r="J4351" s="31">
        <v>5297</v>
      </c>
      <c r="K4351" s="31">
        <v>2.2654332641117598</v>
      </c>
      <c r="L4351" s="31" t="s">
        <v>1649</v>
      </c>
      <c r="M4351" s="31">
        <f t="shared" si="176"/>
        <v>2.2654332641117598</v>
      </c>
      <c r="N4351" s="31">
        <f t="shared" si="174"/>
        <v>0</v>
      </c>
    </row>
    <row r="4352" spans="1:14" x14ac:dyDescent="0.45">
      <c r="A4352" s="31" t="str">
        <f t="shared" si="175"/>
        <v>E06000002_CIN episodes for children aged 0-4 at 31st March 2019 with a parent or someone else in the household's disability identified as a factor at CIN assessment (excluding looked after children)_Number</v>
      </c>
      <c r="B4352" s="31" t="s">
        <v>511</v>
      </c>
      <c r="C4352" s="31" t="s">
        <v>725</v>
      </c>
      <c r="D4352" s="31" t="s">
        <v>474</v>
      </c>
      <c r="E4352" s="31" t="s">
        <v>475</v>
      </c>
      <c r="F4352" s="31" t="s">
        <v>209</v>
      </c>
      <c r="G4352" s="31" t="s">
        <v>211</v>
      </c>
      <c r="H4352" s="31" t="s">
        <v>743</v>
      </c>
      <c r="I4352" s="31">
        <v>33</v>
      </c>
      <c r="J4352" s="31">
        <v>9657</v>
      </c>
      <c r="K4352" s="31">
        <v>3.4172103137620402</v>
      </c>
      <c r="L4352" s="31" t="s">
        <v>1624</v>
      </c>
      <c r="M4352" s="31">
        <f t="shared" si="176"/>
        <v>3.4172103137620402</v>
      </c>
      <c r="N4352" s="31">
        <f t="shared" si="174"/>
        <v>0</v>
      </c>
    </row>
    <row r="4353" spans="1:14" x14ac:dyDescent="0.45">
      <c r="A4353" s="31" t="str">
        <f t="shared" si="175"/>
        <v>E06000003_CIN episodes for children aged 0-4 at 31st March 2019 with a parent or someone else in the household's disability identified as a factor at CIN assessment (excluding looked after children)_Number</v>
      </c>
      <c r="B4353" s="31" t="s">
        <v>387</v>
      </c>
      <c r="C4353" s="31" t="s">
        <v>388</v>
      </c>
      <c r="D4353" s="31" t="s">
        <v>474</v>
      </c>
      <c r="E4353" s="31" t="s">
        <v>475</v>
      </c>
      <c r="F4353" s="31" t="s">
        <v>209</v>
      </c>
      <c r="G4353" s="31" t="s">
        <v>211</v>
      </c>
      <c r="H4353" s="31" t="s">
        <v>743</v>
      </c>
      <c r="I4353" s="31">
        <v>18</v>
      </c>
      <c r="J4353" s="31">
        <v>7348</v>
      </c>
      <c r="K4353" s="31">
        <v>2.4496461622210099</v>
      </c>
      <c r="L4353" s="31" t="s">
        <v>1650</v>
      </c>
      <c r="M4353" s="31">
        <f t="shared" si="176"/>
        <v>2.4496461622210099</v>
      </c>
      <c r="N4353" s="31">
        <f t="shared" si="174"/>
        <v>0</v>
      </c>
    </row>
    <row r="4354" spans="1:14" x14ac:dyDescent="0.45">
      <c r="A4354" s="31" t="str">
        <f t="shared" si="175"/>
        <v>E06000004_CIN episodes for children aged 0-4 at 31st March 2019 with a parent or someone else in the household's disability identified as a factor at CIN assessment (excluding looked after children)_Number</v>
      </c>
      <c r="B4354" s="31" t="s">
        <v>422</v>
      </c>
      <c r="C4354" s="31" t="s">
        <v>423</v>
      </c>
      <c r="D4354" s="31" t="s">
        <v>474</v>
      </c>
      <c r="E4354" s="31" t="s">
        <v>475</v>
      </c>
      <c r="F4354" s="31" t="s">
        <v>209</v>
      </c>
      <c r="G4354" s="31" t="s">
        <v>211</v>
      </c>
      <c r="H4354" s="31" t="s">
        <v>743</v>
      </c>
      <c r="I4354" s="31">
        <v>35</v>
      </c>
      <c r="J4354" s="31">
        <v>11648</v>
      </c>
      <c r="K4354" s="31">
        <v>3.0048076923076898</v>
      </c>
      <c r="L4354" s="31" t="s">
        <v>1651</v>
      </c>
      <c r="M4354" s="31">
        <f t="shared" si="176"/>
        <v>3.0048076923076898</v>
      </c>
      <c r="N4354" s="31">
        <f t="shared" si="174"/>
        <v>0</v>
      </c>
    </row>
    <row r="4355" spans="1:14" x14ac:dyDescent="0.45">
      <c r="A4355" s="31" t="str">
        <f t="shared" si="175"/>
        <v>E06000010_CIN episodes for children aged 0-4 at 31st March 2019 with a parent or someone else in the household's disability identified as a factor at CIN assessment (excluding looked after children)_Number</v>
      </c>
      <c r="B4355" s="31" t="s">
        <v>329</v>
      </c>
      <c r="C4355" s="31" t="s">
        <v>330</v>
      </c>
      <c r="D4355" s="31" t="s">
        <v>474</v>
      </c>
      <c r="E4355" s="31" t="s">
        <v>475</v>
      </c>
      <c r="F4355" s="31" t="s">
        <v>209</v>
      </c>
      <c r="G4355" s="31" t="s">
        <v>211</v>
      </c>
      <c r="H4355" s="31" t="s">
        <v>743</v>
      </c>
      <c r="I4355" s="31">
        <v>27</v>
      </c>
      <c r="J4355" s="31">
        <v>17207</v>
      </c>
      <c r="K4355" s="31">
        <v>1.5691288429127701</v>
      </c>
      <c r="L4355" s="31" t="s">
        <v>1674</v>
      </c>
      <c r="M4355" s="31">
        <f t="shared" si="176"/>
        <v>1.5691288429127701</v>
      </c>
      <c r="N4355" s="31">
        <f t="shared" ref="N4355:N4418" si="177">IF(OR(C4355="City of London",C4355="Isles of Scilly"),1,0)</f>
        <v>0</v>
      </c>
    </row>
    <row r="4356" spans="1:14" x14ac:dyDescent="0.45">
      <c r="A4356" s="31" t="str">
        <f t="shared" si="175"/>
        <v>E06000011_CIN episodes for children aged 0-4 at 31st March 2019 with a parent or someone else in the household's disability identified as a factor at CIN assessment (excluding looked after children)_Number</v>
      </c>
      <c r="B4356" s="31" t="s">
        <v>514</v>
      </c>
      <c r="C4356" s="31" t="s">
        <v>594</v>
      </c>
      <c r="D4356" s="31" t="s">
        <v>474</v>
      </c>
      <c r="E4356" s="31" t="s">
        <v>475</v>
      </c>
      <c r="F4356" s="31" t="s">
        <v>209</v>
      </c>
      <c r="G4356" s="31" t="s">
        <v>211</v>
      </c>
      <c r="H4356" s="31" t="s">
        <v>743</v>
      </c>
      <c r="I4356" s="31" t="s">
        <v>1280</v>
      </c>
      <c r="J4356" s="31">
        <v>15572</v>
      </c>
      <c r="K4356" s="31" t="s">
        <v>1280</v>
      </c>
      <c r="L4356" s="31" t="s">
        <v>70</v>
      </c>
      <c r="M4356" s="31" t="s">
        <v>70</v>
      </c>
      <c r="N4356" s="31">
        <f t="shared" si="177"/>
        <v>0</v>
      </c>
    </row>
    <row r="4357" spans="1:14" x14ac:dyDescent="0.45">
      <c r="A4357" s="31" t="str">
        <f t="shared" si="175"/>
        <v>E06000012_CIN episodes for children aged 0-4 at 31st March 2019 with a parent or someone else in the household's disability identified as a factor at CIN assessment (excluding looked after children)_Number</v>
      </c>
      <c r="B4357" s="31" t="s">
        <v>363</v>
      </c>
      <c r="C4357" s="31" t="s">
        <v>364</v>
      </c>
      <c r="D4357" s="31" t="s">
        <v>474</v>
      </c>
      <c r="E4357" s="31" t="s">
        <v>475</v>
      </c>
      <c r="F4357" s="31" t="s">
        <v>209</v>
      </c>
      <c r="G4357" s="31" t="s">
        <v>211</v>
      </c>
      <c r="H4357" s="31" t="s">
        <v>743</v>
      </c>
      <c r="I4357" s="31">
        <v>13</v>
      </c>
      <c r="J4357" s="31">
        <v>9516</v>
      </c>
      <c r="K4357" s="31">
        <v>1.3661202185792301</v>
      </c>
      <c r="L4357" s="31" t="s">
        <v>1676</v>
      </c>
      <c r="M4357" s="31">
        <f t="shared" si="176"/>
        <v>1.3661202185792301</v>
      </c>
      <c r="N4357" s="31">
        <f t="shared" si="177"/>
        <v>0</v>
      </c>
    </row>
    <row r="4358" spans="1:14" x14ac:dyDescent="0.45">
      <c r="A4358" s="31" t="str">
        <f t="shared" si="175"/>
        <v>E06000013_CIN episodes for children aged 0-4 at 31st March 2019 with a parent or someone else in the household's disability identified as a factor at CIN assessment (excluding looked after children)_Number</v>
      </c>
      <c r="B4358" s="31" t="s">
        <v>365</v>
      </c>
      <c r="C4358" s="31" t="s">
        <v>366</v>
      </c>
      <c r="D4358" s="31" t="s">
        <v>474</v>
      </c>
      <c r="E4358" s="31" t="s">
        <v>475</v>
      </c>
      <c r="F4358" s="31" t="s">
        <v>209</v>
      </c>
      <c r="G4358" s="31" t="s">
        <v>211</v>
      </c>
      <c r="H4358" s="31" t="s">
        <v>743</v>
      </c>
      <c r="I4358" s="31">
        <v>19</v>
      </c>
      <c r="J4358" s="31">
        <v>9204</v>
      </c>
      <c r="K4358" s="31">
        <v>2.0643198609300302</v>
      </c>
      <c r="L4358" s="31" t="s">
        <v>1680</v>
      </c>
      <c r="M4358" s="31">
        <f t="shared" si="176"/>
        <v>2.0643198609300302</v>
      </c>
      <c r="N4358" s="31">
        <f t="shared" si="177"/>
        <v>0</v>
      </c>
    </row>
    <row r="4359" spans="1:14" x14ac:dyDescent="0.45">
      <c r="A4359" s="31" t="str">
        <f t="shared" si="175"/>
        <v>E10000023_CIN episodes for children aged 0-4 at 31st March 2019 with a parent or someone else in the household's disability identified as a factor at CIN assessment (excluding looked after children)_Number</v>
      </c>
      <c r="B4359" s="31" t="s">
        <v>369</v>
      </c>
      <c r="C4359" s="31" t="s">
        <v>370</v>
      </c>
      <c r="D4359" s="31" t="s">
        <v>474</v>
      </c>
      <c r="E4359" s="31" t="s">
        <v>475</v>
      </c>
      <c r="F4359" s="31" t="s">
        <v>209</v>
      </c>
      <c r="G4359" s="31" t="s">
        <v>211</v>
      </c>
      <c r="H4359" s="31" t="s">
        <v>743</v>
      </c>
      <c r="I4359" s="31">
        <v>36</v>
      </c>
      <c r="J4359" s="31">
        <v>29706</v>
      </c>
      <c r="K4359" s="31">
        <v>1.2118763886083599</v>
      </c>
      <c r="L4359" s="31" t="s">
        <v>1686</v>
      </c>
      <c r="M4359" s="31">
        <f t="shared" si="176"/>
        <v>1.2118763886083599</v>
      </c>
      <c r="N4359" s="31">
        <f t="shared" si="177"/>
        <v>0</v>
      </c>
    </row>
    <row r="4360" spans="1:14" x14ac:dyDescent="0.45">
      <c r="A4360" s="31" t="str">
        <f t="shared" si="175"/>
        <v>E06000014_CIN episodes for children aged 0-4 at 31st March 2019 with a parent or someone else in the household's disability identified as a factor at CIN assessment (excluding looked after children)_Number</v>
      </c>
      <c r="B4360" s="31" t="s">
        <v>472</v>
      </c>
      <c r="C4360" s="31" t="s">
        <v>473</v>
      </c>
      <c r="D4360" s="31" t="s">
        <v>474</v>
      </c>
      <c r="E4360" s="31" t="s">
        <v>475</v>
      </c>
      <c r="F4360" s="31" t="s">
        <v>209</v>
      </c>
      <c r="G4360" s="31" t="s">
        <v>211</v>
      </c>
      <c r="H4360" s="31" t="s">
        <v>743</v>
      </c>
      <c r="I4360" s="31">
        <v>11</v>
      </c>
      <c r="J4360" s="31">
        <v>9822</v>
      </c>
      <c r="K4360" s="31">
        <v>1.11993484015475</v>
      </c>
      <c r="L4360" s="31" t="s">
        <v>1679</v>
      </c>
      <c r="M4360" s="31">
        <f t="shared" si="176"/>
        <v>1.11993484015475</v>
      </c>
      <c r="N4360" s="31">
        <f t="shared" si="177"/>
        <v>0</v>
      </c>
    </row>
    <row r="4361" spans="1:14" x14ac:dyDescent="0.45">
      <c r="A4361" s="31" t="str">
        <f t="shared" si="175"/>
        <v>E06000032_CIN episodes for children aged 0-4 at 31st March 2019 with a parent or someone else in the household's disability identified as a factor at CIN assessment (excluding looked after children)_Number</v>
      </c>
      <c r="B4361" s="31" t="s">
        <v>564</v>
      </c>
      <c r="C4361" s="31" t="s">
        <v>724</v>
      </c>
      <c r="D4361" s="31" t="s">
        <v>474</v>
      </c>
      <c r="E4361" s="31" t="s">
        <v>475</v>
      </c>
      <c r="F4361" s="31" t="s">
        <v>209</v>
      </c>
      <c r="G4361" s="31" t="s">
        <v>211</v>
      </c>
      <c r="H4361" s="31" t="s">
        <v>743</v>
      </c>
      <c r="I4361" s="31">
        <v>26</v>
      </c>
      <c r="J4361" s="31">
        <v>17547</v>
      </c>
      <c r="K4361" s="31">
        <v>1.4817347694762599</v>
      </c>
      <c r="L4361" s="31" t="s">
        <v>1672</v>
      </c>
      <c r="M4361" s="31">
        <f t="shared" si="176"/>
        <v>1.4817347694762599</v>
      </c>
      <c r="N4361" s="31">
        <f t="shared" si="177"/>
        <v>0</v>
      </c>
    </row>
    <row r="4362" spans="1:14" x14ac:dyDescent="0.45">
      <c r="A4362" s="31" t="str">
        <f t="shared" si="175"/>
        <v>E06000055_CIN episodes for children aged 0-4 at 31st March 2019 with a parent or someone else in the household's disability identified as a factor at CIN assessment (excluding looked after children)_Number</v>
      </c>
      <c r="B4362" s="31" t="s">
        <v>240</v>
      </c>
      <c r="C4362" s="31" t="s">
        <v>241</v>
      </c>
      <c r="D4362" s="31" t="s">
        <v>474</v>
      </c>
      <c r="E4362" s="31" t="s">
        <v>475</v>
      </c>
      <c r="F4362" s="31" t="s">
        <v>209</v>
      </c>
      <c r="G4362" s="31" t="s">
        <v>211</v>
      </c>
      <c r="H4362" s="31" t="s">
        <v>743</v>
      </c>
      <c r="I4362" s="31">
        <v>15</v>
      </c>
      <c r="J4362" s="31">
        <v>11509</v>
      </c>
      <c r="K4362" s="31">
        <v>1.3033278303936</v>
      </c>
      <c r="L4362" s="31" t="s">
        <v>1675</v>
      </c>
      <c r="M4362" s="31">
        <f t="shared" si="176"/>
        <v>1.3033278303936</v>
      </c>
      <c r="N4362" s="31">
        <f t="shared" si="177"/>
        <v>0</v>
      </c>
    </row>
    <row r="4363" spans="1:14" x14ac:dyDescent="0.45">
      <c r="A4363" s="31" t="str">
        <f t="shared" ref="A4363:A4426" si="178">CONCATENATE(B4363,"_",G4363,"_",H4363)</f>
        <v>E06000056_CIN episodes for children aged 0-4 at 31st March 2019 with a parent or someone else in the household's disability identified as a factor at CIN assessment (excluding looked after children)_Number</v>
      </c>
      <c r="B4363" s="31" t="s">
        <v>279</v>
      </c>
      <c r="C4363" s="31" t="s">
        <v>280</v>
      </c>
      <c r="D4363" s="31" t="s">
        <v>474</v>
      </c>
      <c r="E4363" s="31" t="s">
        <v>475</v>
      </c>
      <c r="F4363" s="31" t="s">
        <v>209</v>
      </c>
      <c r="G4363" s="31" t="s">
        <v>211</v>
      </c>
      <c r="H4363" s="31" t="s">
        <v>743</v>
      </c>
      <c r="I4363" s="31">
        <v>47</v>
      </c>
      <c r="J4363" s="31">
        <v>17751</v>
      </c>
      <c r="K4363" s="31">
        <v>2.64773815559687</v>
      </c>
      <c r="L4363" s="31" t="s">
        <v>1653</v>
      </c>
      <c r="M4363" s="31">
        <f t="shared" si="176"/>
        <v>2.64773815559687</v>
      </c>
      <c r="N4363" s="31">
        <f t="shared" si="177"/>
        <v>0</v>
      </c>
    </row>
    <row r="4364" spans="1:14" x14ac:dyDescent="0.45">
      <c r="A4364" s="31" t="str">
        <f t="shared" si="178"/>
        <v>E10000002_CIN episodes for children aged 0-4 at 31st March 2019 with a parent or someone else in the household's disability identified as a factor at CIN assessment (excluding looked after children)_Number</v>
      </c>
      <c r="B4364" s="31" t="s">
        <v>269</v>
      </c>
      <c r="C4364" s="31" t="s">
        <v>270</v>
      </c>
      <c r="D4364" s="31" t="s">
        <v>474</v>
      </c>
      <c r="E4364" s="31" t="s">
        <v>475</v>
      </c>
      <c r="F4364" s="31" t="s">
        <v>209</v>
      </c>
      <c r="G4364" s="31" t="s">
        <v>211</v>
      </c>
      <c r="H4364" s="31" t="s">
        <v>743</v>
      </c>
      <c r="I4364" s="31">
        <v>84</v>
      </c>
      <c r="J4364" s="31">
        <v>32404</v>
      </c>
      <c r="K4364" s="31">
        <v>2.59227255894334</v>
      </c>
      <c r="L4364" s="31" t="s">
        <v>1653</v>
      </c>
      <c r="M4364" s="31">
        <f t="shared" ref="M4364:M4427" si="179">K4364</f>
        <v>2.59227255894334</v>
      </c>
      <c r="N4364" s="31">
        <f t="shared" si="177"/>
        <v>0</v>
      </c>
    </row>
    <row r="4365" spans="1:14" x14ac:dyDescent="0.45">
      <c r="A4365" s="31" t="str">
        <f t="shared" si="178"/>
        <v>E06000042_CIN episodes for children aged 0-4 at 31st March 2019 with a parent or someone else in the household's disability identified as a factor at CIN assessment (excluding looked after children)_Number</v>
      </c>
      <c r="B4365" s="31" t="s">
        <v>355</v>
      </c>
      <c r="C4365" s="31" t="s">
        <v>356</v>
      </c>
      <c r="D4365" s="31" t="s">
        <v>474</v>
      </c>
      <c r="E4365" s="31" t="s">
        <v>475</v>
      </c>
      <c r="F4365" s="31" t="s">
        <v>209</v>
      </c>
      <c r="G4365" s="31" t="s">
        <v>211</v>
      </c>
      <c r="H4365" s="31" t="s">
        <v>743</v>
      </c>
      <c r="I4365" s="31">
        <v>39</v>
      </c>
      <c r="J4365" s="31">
        <v>19048</v>
      </c>
      <c r="K4365" s="31">
        <v>2.0474590508189801</v>
      </c>
      <c r="L4365" s="31" t="s">
        <v>1667</v>
      </c>
      <c r="M4365" s="31">
        <f t="shared" si="179"/>
        <v>2.0474590508189801</v>
      </c>
      <c r="N4365" s="31">
        <f t="shared" si="177"/>
        <v>0</v>
      </c>
    </row>
    <row r="4366" spans="1:14" x14ac:dyDescent="0.45">
      <c r="A4366" s="31" t="str">
        <f t="shared" si="178"/>
        <v>E10000007_CIN episodes for children aged 0-4 at 31st March 2019 with a parent or someone else in the household's disability identified as a factor at CIN assessment (excluding looked after children)_Number</v>
      </c>
      <c r="B4366" s="31" t="s">
        <v>291</v>
      </c>
      <c r="C4366" s="31" t="s">
        <v>292</v>
      </c>
      <c r="D4366" s="31" t="s">
        <v>474</v>
      </c>
      <c r="E4366" s="31" t="s">
        <v>475</v>
      </c>
      <c r="F4366" s="31" t="s">
        <v>209</v>
      </c>
      <c r="G4366" s="31" t="s">
        <v>211</v>
      </c>
      <c r="H4366" s="31" t="s">
        <v>743</v>
      </c>
      <c r="I4366" s="31">
        <v>107</v>
      </c>
      <c r="J4366" s="31">
        <v>40208</v>
      </c>
      <c r="K4366" s="31">
        <v>2.6611619578193402</v>
      </c>
      <c r="L4366" s="31" t="s">
        <v>1631</v>
      </c>
      <c r="M4366" s="31">
        <f t="shared" si="179"/>
        <v>2.6611619578193402</v>
      </c>
      <c r="N4366" s="31">
        <f t="shared" si="177"/>
        <v>0</v>
      </c>
    </row>
    <row r="4367" spans="1:14" x14ac:dyDescent="0.45">
      <c r="A4367" s="31" t="str">
        <f t="shared" si="178"/>
        <v>E06000015_CIN episodes for children aged 0-4 at 31st March 2019 with a parent or someone else in the household's disability identified as a factor at CIN assessment (excluding looked after children)_Number</v>
      </c>
      <c r="B4367" s="31" t="s">
        <v>289</v>
      </c>
      <c r="C4367" s="31" t="s">
        <v>290</v>
      </c>
      <c r="D4367" s="31" t="s">
        <v>474</v>
      </c>
      <c r="E4367" s="31" t="s">
        <v>475</v>
      </c>
      <c r="F4367" s="31" t="s">
        <v>209</v>
      </c>
      <c r="G4367" s="31" t="s">
        <v>211</v>
      </c>
      <c r="H4367" s="31" t="s">
        <v>743</v>
      </c>
      <c r="I4367" s="31">
        <v>62</v>
      </c>
      <c r="J4367" s="31">
        <v>16674</v>
      </c>
      <c r="K4367" s="31">
        <v>3.71836391987526</v>
      </c>
      <c r="L4367" s="31" t="s">
        <v>1576</v>
      </c>
      <c r="M4367" s="31">
        <f t="shared" si="179"/>
        <v>3.71836391987526</v>
      </c>
      <c r="N4367" s="31">
        <f t="shared" si="177"/>
        <v>0</v>
      </c>
    </row>
    <row r="4368" spans="1:14" x14ac:dyDescent="0.45">
      <c r="A4368" s="31" t="str">
        <f t="shared" si="178"/>
        <v>E10000009_CIN episodes for children aged 0-4 at 31st March 2019 with a parent or someone else in the household's disability identified as a factor at CIN assessment (excluding looked after children)_Number</v>
      </c>
      <c r="B4368" s="31" t="s">
        <v>295</v>
      </c>
      <c r="C4368" s="31" t="s">
        <v>296</v>
      </c>
      <c r="D4368" s="31" t="s">
        <v>474</v>
      </c>
      <c r="E4368" s="31" t="s">
        <v>475</v>
      </c>
      <c r="F4368" s="31" t="s">
        <v>209</v>
      </c>
      <c r="G4368" s="31" t="s">
        <v>211</v>
      </c>
      <c r="H4368" s="31" t="s">
        <v>743</v>
      </c>
      <c r="I4368" s="31">
        <v>46</v>
      </c>
      <c r="J4368" s="31">
        <v>18202</v>
      </c>
      <c r="K4368" s="31">
        <v>2.5271948137567302</v>
      </c>
      <c r="L4368" s="31" t="s">
        <v>1670</v>
      </c>
      <c r="M4368" s="31">
        <f t="shared" si="179"/>
        <v>2.5271948137567302</v>
      </c>
      <c r="N4368" s="31">
        <f t="shared" si="177"/>
        <v>0</v>
      </c>
    </row>
    <row r="4369" spans="1:14" x14ac:dyDescent="0.45">
      <c r="A4369" s="31" t="str">
        <f t="shared" si="178"/>
        <v>E06000029_CIN episodes for children aged 0-4 at 31st March 2019 with a parent or someone else in the household's disability identified as a factor at CIN assessment (excluding looked after children)_Number</v>
      </c>
      <c r="B4369" s="31" t="s">
        <v>543</v>
      </c>
      <c r="C4369" s="31" t="s">
        <v>717</v>
      </c>
      <c r="D4369" s="31" t="s">
        <v>474</v>
      </c>
      <c r="E4369" s="31" t="s">
        <v>475</v>
      </c>
      <c r="F4369" s="31" t="s">
        <v>209</v>
      </c>
      <c r="G4369" s="31" t="s">
        <v>211</v>
      </c>
      <c r="H4369" s="31" t="s">
        <v>743</v>
      </c>
      <c r="I4369" s="31">
        <v>6</v>
      </c>
      <c r="J4369" s="31">
        <v>8108</v>
      </c>
      <c r="K4369" s="31">
        <v>0.740009866798224</v>
      </c>
      <c r="L4369" s="31" t="s">
        <v>1692</v>
      </c>
      <c r="M4369" s="31">
        <f t="shared" si="179"/>
        <v>0.740009866798224</v>
      </c>
      <c r="N4369" s="31">
        <f t="shared" si="177"/>
        <v>0</v>
      </c>
    </row>
    <row r="4370" spans="1:14" x14ac:dyDescent="0.45">
      <c r="A4370" s="31" t="str">
        <f t="shared" si="178"/>
        <v>E06000028_CIN episodes for children aged 0-4 at 31st March 2019 with a parent or someone else in the household's disability identified as a factor at CIN assessment (excluding looked after children)_Number</v>
      </c>
      <c r="B4370" s="31" t="s">
        <v>254</v>
      </c>
      <c r="C4370" s="31" t="s">
        <v>255</v>
      </c>
      <c r="D4370" s="31" t="s">
        <v>474</v>
      </c>
      <c r="E4370" s="31" t="s">
        <v>475</v>
      </c>
      <c r="F4370" s="31" t="s">
        <v>209</v>
      </c>
      <c r="G4370" s="31" t="s">
        <v>211</v>
      </c>
      <c r="H4370" s="31" t="s">
        <v>743</v>
      </c>
      <c r="I4370" s="31">
        <v>11</v>
      </c>
      <c r="J4370" s="31">
        <v>10832</v>
      </c>
      <c r="K4370" s="31">
        <v>1.01550960118168</v>
      </c>
      <c r="L4370" s="31" t="s">
        <v>1688</v>
      </c>
      <c r="M4370" s="31">
        <f t="shared" si="179"/>
        <v>1.01550960118168</v>
      </c>
      <c r="N4370" s="31">
        <f t="shared" si="177"/>
        <v>0</v>
      </c>
    </row>
    <row r="4371" spans="1:14" x14ac:dyDescent="0.45">
      <c r="A4371" s="31" t="str">
        <f t="shared" si="178"/>
        <v>E06000047_CIN episodes for children aged 0-4 at 31st March 2019 with a parent or someone else in the household's disability identified as a factor at CIN assessment (excluding looked after children)_Number</v>
      </c>
      <c r="B4371" s="31" t="s">
        <v>528</v>
      </c>
      <c r="C4371" s="31" t="s">
        <v>721</v>
      </c>
      <c r="D4371" s="31" t="s">
        <v>474</v>
      </c>
      <c r="E4371" s="31" t="s">
        <v>475</v>
      </c>
      <c r="F4371" s="31" t="s">
        <v>209</v>
      </c>
      <c r="G4371" s="31" t="s">
        <v>211</v>
      </c>
      <c r="H4371" s="31" t="s">
        <v>743</v>
      </c>
      <c r="I4371" s="31">
        <v>46</v>
      </c>
      <c r="J4371" s="31">
        <v>27021</v>
      </c>
      <c r="K4371" s="31">
        <v>1.70237963065764</v>
      </c>
      <c r="L4371" s="31" t="s">
        <v>1669</v>
      </c>
      <c r="M4371" s="31">
        <f t="shared" si="179"/>
        <v>1.70237963065764</v>
      </c>
      <c r="N4371" s="31">
        <f t="shared" si="177"/>
        <v>0</v>
      </c>
    </row>
    <row r="4372" spans="1:14" x14ac:dyDescent="0.45">
      <c r="A4372" s="31" t="str">
        <f t="shared" si="178"/>
        <v>E06000005_CIN episodes for children aged 0-4 at 31st March 2019 with a parent or someone else in the household's disability identified as a factor at CIN assessment (excluding looked after children)_Number</v>
      </c>
      <c r="B4372" s="31" t="s">
        <v>287</v>
      </c>
      <c r="C4372" s="31" t="s">
        <v>288</v>
      </c>
      <c r="D4372" s="31" t="s">
        <v>474</v>
      </c>
      <c r="E4372" s="31" t="s">
        <v>475</v>
      </c>
      <c r="F4372" s="31" t="s">
        <v>209</v>
      </c>
      <c r="G4372" s="31" t="s">
        <v>211</v>
      </c>
      <c r="H4372" s="31" t="s">
        <v>743</v>
      </c>
      <c r="I4372" s="31">
        <v>14</v>
      </c>
      <c r="J4372" s="31">
        <v>5917</v>
      </c>
      <c r="K4372" s="31">
        <v>2.36606388372486</v>
      </c>
      <c r="L4372" s="31" t="s">
        <v>1650</v>
      </c>
      <c r="M4372" s="31">
        <f t="shared" si="179"/>
        <v>2.36606388372486</v>
      </c>
      <c r="N4372" s="31">
        <f t="shared" si="177"/>
        <v>0</v>
      </c>
    </row>
    <row r="4373" spans="1:14" x14ac:dyDescent="0.45">
      <c r="A4373" s="31" t="str">
        <f t="shared" si="178"/>
        <v>E10000011_CIN episodes for children aged 0-4 at 31st March 2019 with a parent or someone else in the household's disability identified as a factor at CIN assessment (excluding looked after children)_Number</v>
      </c>
      <c r="B4373" s="31" t="s">
        <v>299</v>
      </c>
      <c r="C4373" s="31" t="s">
        <v>300</v>
      </c>
      <c r="D4373" s="31" t="s">
        <v>474</v>
      </c>
      <c r="E4373" s="31" t="s">
        <v>475</v>
      </c>
      <c r="F4373" s="31" t="s">
        <v>209</v>
      </c>
      <c r="G4373" s="31" t="s">
        <v>211</v>
      </c>
      <c r="H4373" s="31" t="s">
        <v>743</v>
      </c>
      <c r="I4373" s="31">
        <v>82</v>
      </c>
      <c r="J4373" s="31">
        <v>27106</v>
      </c>
      <c r="K4373" s="31">
        <v>3.0251604810743</v>
      </c>
      <c r="L4373" s="31" t="s">
        <v>1651</v>
      </c>
      <c r="M4373" s="31">
        <f t="shared" si="179"/>
        <v>3.0251604810743</v>
      </c>
      <c r="N4373" s="31">
        <f t="shared" si="177"/>
        <v>0</v>
      </c>
    </row>
    <row r="4374" spans="1:14" x14ac:dyDescent="0.45">
      <c r="A4374" s="31" t="str">
        <f t="shared" si="178"/>
        <v>E06000043_CIN episodes for children aged 0-4 at 31st March 2019 with a parent or someone else in the household's disability identified as a factor at CIN assessment (excluding looked after children)_Number</v>
      </c>
      <c r="B4374" s="31" t="s">
        <v>263</v>
      </c>
      <c r="C4374" s="31" t="s">
        <v>264</v>
      </c>
      <c r="D4374" s="31" t="s">
        <v>474</v>
      </c>
      <c r="E4374" s="31" t="s">
        <v>475</v>
      </c>
      <c r="F4374" s="31" t="s">
        <v>209</v>
      </c>
      <c r="G4374" s="31" t="s">
        <v>211</v>
      </c>
      <c r="H4374" s="31" t="s">
        <v>743</v>
      </c>
      <c r="I4374" s="31">
        <v>58</v>
      </c>
      <c r="J4374" s="31">
        <v>13768</v>
      </c>
      <c r="K4374" s="31">
        <v>4.2126670540383504</v>
      </c>
      <c r="L4374" s="31" t="s">
        <v>1605</v>
      </c>
      <c r="M4374" s="31">
        <f t="shared" si="179"/>
        <v>4.2126670540383504</v>
      </c>
      <c r="N4374" s="31">
        <f t="shared" si="177"/>
        <v>0</v>
      </c>
    </row>
    <row r="4375" spans="1:14" x14ac:dyDescent="0.45">
      <c r="A4375" s="31" t="str">
        <f t="shared" si="178"/>
        <v>E10000014_CIN episodes for children aged 0-4 at 31st March 2019 with a parent or someone else in the household's disability identified as a factor at CIN assessment (excluding looked after children)_Number</v>
      </c>
      <c r="B4375" s="31" t="s">
        <v>309</v>
      </c>
      <c r="C4375" s="31" t="s">
        <v>310</v>
      </c>
      <c r="D4375" s="31" t="s">
        <v>474</v>
      </c>
      <c r="E4375" s="31" t="s">
        <v>475</v>
      </c>
      <c r="F4375" s="31" t="s">
        <v>209</v>
      </c>
      <c r="G4375" s="31" t="s">
        <v>211</v>
      </c>
      <c r="H4375" s="31" t="s">
        <v>743</v>
      </c>
      <c r="I4375" s="31">
        <v>62</v>
      </c>
      <c r="J4375" s="31">
        <v>74388</v>
      </c>
      <c r="K4375" s="31">
        <v>0.83346776361778796</v>
      </c>
      <c r="L4375" s="31" t="s">
        <v>1687</v>
      </c>
      <c r="M4375" s="31">
        <f t="shared" si="179"/>
        <v>0.83346776361778796</v>
      </c>
      <c r="N4375" s="31">
        <f t="shared" si="177"/>
        <v>0</v>
      </c>
    </row>
    <row r="4376" spans="1:14" x14ac:dyDescent="0.45">
      <c r="A4376" s="31" t="str">
        <f t="shared" si="178"/>
        <v>E06000044_CIN episodes for children aged 0-4 at 31st March 2019 with a parent or someone else in the household's disability identified as a factor at CIN assessment (excluding looked after children)_Number</v>
      </c>
      <c r="B4376" s="31" t="s">
        <v>383</v>
      </c>
      <c r="C4376" s="31" t="s">
        <v>384</v>
      </c>
      <c r="D4376" s="31" t="s">
        <v>474</v>
      </c>
      <c r="E4376" s="31" t="s">
        <v>475</v>
      </c>
      <c r="F4376" s="31" t="s">
        <v>209</v>
      </c>
      <c r="G4376" s="31" t="s">
        <v>211</v>
      </c>
      <c r="H4376" s="31" t="s">
        <v>743</v>
      </c>
      <c r="I4376" s="31">
        <v>7</v>
      </c>
      <c r="J4376" s="31">
        <v>12735</v>
      </c>
      <c r="K4376" s="31">
        <v>0.54966627404789903</v>
      </c>
      <c r="L4376" s="31" t="s">
        <v>1691</v>
      </c>
      <c r="M4376" s="31">
        <f t="shared" si="179"/>
        <v>0.54966627404789903</v>
      </c>
      <c r="N4376" s="31">
        <f t="shared" si="177"/>
        <v>0</v>
      </c>
    </row>
    <row r="4377" spans="1:14" x14ac:dyDescent="0.45">
      <c r="A4377" s="31" t="str">
        <f t="shared" si="178"/>
        <v>E06000045_CIN episodes for children aged 0-4 at 31st March 2019 with a parent or someone else in the household's disability identified as a factor at CIN assessment (excluding looked after children)_Number</v>
      </c>
      <c r="B4377" s="31" t="s">
        <v>577</v>
      </c>
      <c r="C4377" s="31" t="s">
        <v>729</v>
      </c>
      <c r="D4377" s="31" t="s">
        <v>474</v>
      </c>
      <c r="E4377" s="31" t="s">
        <v>475</v>
      </c>
      <c r="F4377" s="31" t="s">
        <v>209</v>
      </c>
      <c r="G4377" s="31" t="s">
        <v>211</v>
      </c>
      <c r="H4377" s="31" t="s">
        <v>743</v>
      </c>
      <c r="I4377" s="31">
        <v>52</v>
      </c>
      <c r="J4377" s="31">
        <v>15766</v>
      </c>
      <c r="K4377" s="31">
        <v>3.2982367119117102</v>
      </c>
      <c r="L4377" s="31" t="s">
        <v>1620</v>
      </c>
      <c r="M4377" s="31">
        <f t="shared" si="179"/>
        <v>3.2982367119117102</v>
      </c>
      <c r="N4377" s="31">
        <f t="shared" si="177"/>
        <v>0</v>
      </c>
    </row>
    <row r="4378" spans="1:14" x14ac:dyDescent="0.45">
      <c r="A4378" s="31" t="str">
        <f t="shared" si="178"/>
        <v>E10000018_CIN episodes for children aged 0-4 at 31st March 2019 with a parent or someone else in the household's disability identified as a factor at CIN assessment (excluding looked after children)_Number</v>
      </c>
      <c r="B4378" s="31" t="s">
        <v>552</v>
      </c>
      <c r="C4378" s="31" t="s">
        <v>553</v>
      </c>
      <c r="D4378" s="31" t="s">
        <v>474</v>
      </c>
      <c r="E4378" s="31" t="s">
        <v>475</v>
      </c>
      <c r="F4378" s="31" t="s">
        <v>209</v>
      </c>
      <c r="G4378" s="31" t="s">
        <v>211</v>
      </c>
      <c r="H4378" s="31" t="s">
        <v>743</v>
      </c>
      <c r="I4378" s="31">
        <v>28</v>
      </c>
      <c r="J4378" s="31">
        <v>36916</v>
      </c>
      <c r="K4378" s="31">
        <v>0.75847870841911402</v>
      </c>
      <c r="L4378" s="31" t="s">
        <v>1687</v>
      </c>
      <c r="M4378" s="31">
        <f t="shared" si="179"/>
        <v>0.75847870841911402</v>
      </c>
      <c r="N4378" s="31">
        <f t="shared" si="177"/>
        <v>0</v>
      </c>
    </row>
    <row r="4379" spans="1:14" x14ac:dyDescent="0.45">
      <c r="A4379" s="31" t="str">
        <f t="shared" si="178"/>
        <v>E06000016_CIN episodes for children aged 0-4 at 31st March 2019 with a parent or someone else in the household's disability identified as a factor at CIN assessment (excluding looked after children)_Number</v>
      </c>
      <c r="B4379" s="31" t="s">
        <v>341</v>
      </c>
      <c r="C4379" s="31" t="s">
        <v>342</v>
      </c>
      <c r="D4379" s="31" t="s">
        <v>474</v>
      </c>
      <c r="E4379" s="31" t="s">
        <v>475</v>
      </c>
      <c r="F4379" s="31" t="s">
        <v>209</v>
      </c>
      <c r="G4379" s="31" t="s">
        <v>211</v>
      </c>
      <c r="H4379" s="31" t="s">
        <v>743</v>
      </c>
      <c r="I4379" s="31">
        <v>39</v>
      </c>
      <c r="J4379" s="31">
        <v>25049</v>
      </c>
      <c r="K4379" s="31">
        <v>1.5569483811728999</v>
      </c>
      <c r="L4379" s="31" t="s">
        <v>1674</v>
      </c>
      <c r="M4379" s="31">
        <f t="shared" si="179"/>
        <v>1.5569483811728999</v>
      </c>
      <c r="N4379" s="31">
        <f t="shared" si="177"/>
        <v>0</v>
      </c>
    </row>
    <row r="4380" spans="1:14" x14ac:dyDescent="0.45">
      <c r="A4380" s="31" t="str">
        <f t="shared" si="178"/>
        <v>E06000017_CIN episodes for children aged 0-4 at 31st March 2019 with a parent or someone else in the household's disability identified as a factor at CIN assessment (excluding looked after children)_Number</v>
      </c>
      <c r="B4380" s="31" t="s">
        <v>548</v>
      </c>
      <c r="C4380" s="31" t="s">
        <v>728</v>
      </c>
      <c r="D4380" s="31" t="s">
        <v>474</v>
      </c>
      <c r="E4380" s="31" t="s">
        <v>475</v>
      </c>
      <c r="F4380" s="31" t="s">
        <v>209</v>
      </c>
      <c r="G4380" s="31" t="s">
        <v>211</v>
      </c>
      <c r="H4380" s="31" t="s">
        <v>743</v>
      </c>
      <c r="I4380" s="31">
        <v>7</v>
      </c>
      <c r="J4380" s="31">
        <v>1855</v>
      </c>
      <c r="K4380" s="31">
        <v>3.7735849056603801</v>
      </c>
      <c r="L4380" s="31" t="s">
        <v>1662</v>
      </c>
      <c r="M4380" s="31">
        <f t="shared" si="179"/>
        <v>3.7735849056603801</v>
      </c>
      <c r="N4380" s="31">
        <f t="shared" si="177"/>
        <v>0</v>
      </c>
    </row>
    <row r="4381" spans="1:14" x14ac:dyDescent="0.45">
      <c r="A4381" s="31" t="str">
        <f t="shared" si="178"/>
        <v>E10000028_CIN episodes for children aged 0-4 at 31st March 2019 with a parent or someone else in the household's disability identified as a factor at CIN assessment (excluding looked after children)_Number</v>
      </c>
      <c r="B4381" s="31" t="s">
        <v>418</v>
      </c>
      <c r="C4381" s="31" t="s">
        <v>419</v>
      </c>
      <c r="D4381" s="31" t="s">
        <v>474</v>
      </c>
      <c r="E4381" s="31" t="s">
        <v>475</v>
      </c>
      <c r="F4381" s="31" t="s">
        <v>209</v>
      </c>
      <c r="G4381" s="31" t="s">
        <v>211</v>
      </c>
      <c r="H4381" s="31" t="s">
        <v>743</v>
      </c>
      <c r="I4381" s="31">
        <v>92</v>
      </c>
      <c r="J4381" s="31">
        <v>44389</v>
      </c>
      <c r="K4381" s="31">
        <v>2.0725855504742201</v>
      </c>
      <c r="L4381" s="31" t="s">
        <v>1680</v>
      </c>
      <c r="M4381" s="31">
        <f t="shared" si="179"/>
        <v>2.0725855504742201</v>
      </c>
      <c r="N4381" s="31">
        <f t="shared" si="177"/>
        <v>0</v>
      </c>
    </row>
    <row r="4382" spans="1:14" x14ac:dyDescent="0.45">
      <c r="A4382" s="31" t="str">
        <f t="shared" si="178"/>
        <v>E06000021_CIN episodes for children aged 0-4 at 31st March 2019 with a parent or someone else in the household's disability identified as a factor at CIN assessment (excluding looked after children)_Number</v>
      </c>
      <c r="B4382" s="31" t="s">
        <v>424</v>
      </c>
      <c r="C4382" s="31" t="s">
        <v>425</v>
      </c>
      <c r="D4382" s="31" t="s">
        <v>474</v>
      </c>
      <c r="E4382" s="31" t="s">
        <v>475</v>
      </c>
      <c r="F4382" s="31" t="s">
        <v>209</v>
      </c>
      <c r="G4382" s="31" t="s">
        <v>211</v>
      </c>
      <c r="H4382" s="31" t="s">
        <v>743</v>
      </c>
      <c r="I4382" s="31">
        <v>59</v>
      </c>
      <c r="J4382" s="31">
        <v>17135</v>
      </c>
      <c r="K4382" s="31">
        <v>3.4432448205427502</v>
      </c>
      <c r="L4382" s="31" t="s">
        <v>1624</v>
      </c>
      <c r="M4382" s="31">
        <f t="shared" si="179"/>
        <v>3.4432448205427502</v>
      </c>
      <c r="N4382" s="31">
        <f t="shared" si="177"/>
        <v>0</v>
      </c>
    </row>
    <row r="4383" spans="1:14" x14ac:dyDescent="0.45">
      <c r="A4383" s="31" t="str">
        <f t="shared" si="178"/>
        <v>E06000054_CIN episodes for children aged 0-4 at 31st March 2019 with a parent or someone else in the household's disability identified as a factor at CIN assessment (excluding looked after children)_Number</v>
      </c>
      <c r="B4383" s="31" t="s">
        <v>462</v>
      </c>
      <c r="C4383" s="31" t="s">
        <v>463</v>
      </c>
      <c r="D4383" s="31" t="s">
        <v>474</v>
      </c>
      <c r="E4383" s="31" t="s">
        <v>475</v>
      </c>
      <c r="F4383" s="31" t="s">
        <v>209</v>
      </c>
      <c r="G4383" s="31" t="s">
        <v>211</v>
      </c>
      <c r="H4383" s="31" t="s">
        <v>743</v>
      </c>
      <c r="I4383" s="31">
        <v>81</v>
      </c>
      <c r="J4383" s="31">
        <v>27307</v>
      </c>
      <c r="K4383" s="31">
        <v>2.9662723843703098</v>
      </c>
      <c r="L4383" s="31" t="s">
        <v>1651</v>
      </c>
      <c r="M4383" s="31">
        <f t="shared" si="179"/>
        <v>2.9662723843703098</v>
      </c>
      <c r="N4383" s="31">
        <f t="shared" si="177"/>
        <v>0</v>
      </c>
    </row>
    <row r="4384" spans="1:14" x14ac:dyDescent="0.45">
      <c r="A4384" s="31" t="str">
        <f t="shared" si="178"/>
        <v>E06000030_CIN episodes for children aged 0-4 at 31st March 2019 with a parent or someone else in the household's disability identified as a factor at CIN assessment (excluding looked after children)_Number</v>
      </c>
      <c r="B4384" s="31" t="s">
        <v>434</v>
      </c>
      <c r="C4384" s="31" t="s">
        <v>435</v>
      </c>
      <c r="D4384" s="31" t="s">
        <v>474</v>
      </c>
      <c r="E4384" s="31" t="s">
        <v>475</v>
      </c>
      <c r="F4384" s="31" t="s">
        <v>209</v>
      </c>
      <c r="G4384" s="31" t="s">
        <v>211</v>
      </c>
      <c r="H4384" s="31" t="s">
        <v>743</v>
      </c>
      <c r="I4384" s="31">
        <v>38</v>
      </c>
      <c r="J4384" s="31">
        <v>14479</v>
      </c>
      <c r="K4384" s="31">
        <v>2.6244906416189</v>
      </c>
      <c r="L4384" s="31" t="s">
        <v>1653</v>
      </c>
      <c r="M4384" s="31">
        <f t="shared" si="179"/>
        <v>2.6244906416189</v>
      </c>
      <c r="N4384" s="31">
        <f t="shared" si="177"/>
        <v>0</v>
      </c>
    </row>
    <row r="4385" spans="1:14" x14ac:dyDescent="0.45">
      <c r="A4385" s="31" t="str">
        <f t="shared" si="178"/>
        <v>E06000036_CIN episodes for children aged 0-4 at 31st March 2019 with a parent or someone else in the household's disability identified as a factor at CIN assessment (excluding looked after children)_Number</v>
      </c>
      <c r="B4385" s="31" t="s">
        <v>257</v>
      </c>
      <c r="C4385" s="31" t="s">
        <v>258</v>
      </c>
      <c r="D4385" s="31" t="s">
        <v>474</v>
      </c>
      <c r="E4385" s="31" t="s">
        <v>475</v>
      </c>
      <c r="F4385" s="31" t="s">
        <v>209</v>
      </c>
      <c r="G4385" s="31" t="s">
        <v>211</v>
      </c>
      <c r="H4385" s="31" t="s">
        <v>743</v>
      </c>
      <c r="I4385" s="31">
        <v>8</v>
      </c>
      <c r="J4385" s="31">
        <v>7417</v>
      </c>
      <c r="K4385" s="31">
        <v>1.0786032088445501</v>
      </c>
      <c r="L4385" s="31" t="s">
        <v>1679</v>
      </c>
      <c r="M4385" s="31">
        <f t="shared" si="179"/>
        <v>1.0786032088445501</v>
      </c>
      <c r="N4385" s="31">
        <f t="shared" si="177"/>
        <v>0</v>
      </c>
    </row>
    <row r="4386" spans="1:14" x14ac:dyDescent="0.45">
      <c r="A4386" s="31" t="str">
        <f t="shared" si="178"/>
        <v>E06000040_CIN episodes for children aged 0-4 at 31st March 2019 with a parent or someone else in the household's disability identified as a factor at CIN assessment (excluding looked after children)_Number</v>
      </c>
      <c r="B4386" s="31" t="s">
        <v>555</v>
      </c>
      <c r="C4386" s="31" t="s">
        <v>727</v>
      </c>
      <c r="D4386" s="31" t="s">
        <v>474</v>
      </c>
      <c r="E4386" s="31" t="s">
        <v>475</v>
      </c>
      <c r="F4386" s="31" t="s">
        <v>209</v>
      </c>
      <c r="G4386" s="31" t="s">
        <v>211</v>
      </c>
      <c r="H4386" s="31" t="s">
        <v>743</v>
      </c>
      <c r="I4386" s="31" t="s">
        <v>1280</v>
      </c>
      <c r="J4386" s="31">
        <v>8678</v>
      </c>
      <c r="K4386" s="31" t="s">
        <v>1280</v>
      </c>
      <c r="L4386" s="31" t="s">
        <v>70</v>
      </c>
      <c r="M4386" s="31" t="s">
        <v>70</v>
      </c>
      <c r="N4386" s="31">
        <f t="shared" si="177"/>
        <v>0</v>
      </c>
    </row>
    <row r="4387" spans="1:14" x14ac:dyDescent="0.45">
      <c r="A4387" s="31" t="str">
        <f t="shared" si="178"/>
        <v>E06000037_CIN episodes for children aged 0-4 at 31st March 2019 with a parent or someone else in the household's disability identified as a factor at CIN assessment (excluding looked after children)_Number</v>
      </c>
      <c r="B4387" s="31" t="s">
        <v>456</v>
      </c>
      <c r="C4387" s="31" t="s">
        <v>457</v>
      </c>
      <c r="D4387" s="31" t="s">
        <v>474</v>
      </c>
      <c r="E4387" s="31" t="s">
        <v>475</v>
      </c>
      <c r="F4387" s="31" t="s">
        <v>209</v>
      </c>
      <c r="G4387" s="31" t="s">
        <v>211</v>
      </c>
      <c r="H4387" s="31" t="s">
        <v>743</v>
      </c>
      <c r="I4387" s="31">
        <v>16</v>
      </c>
      <c r="J4387" s="31">
        <v>8980</v>
      </c>
      <c r="K4387" s="31">
        <v>1.7817371937639199</v>
      </c>
      <c r="L4387" s="31" t="s">
        <v>1681</v>
      </c>
      <c r="M4387" s="31">
        <f t="shared" si="179"/>
        <v>1.7817371937639199</v>
      </c>
      <c r="N4387" s="31">
        <f t="shared" si="177"/>
        <v>0</v>
      </c>
    </row>
    <row r="4388" spans="1:14" x14ac:dyDescent="0.45">
      <c r="A4388" s="31" t="str">
        <f t="shared" si="178"/>
        <v>E06000038_CIN episodes for children aged 0-4 at 31st March 2019 with a parent or someone else in the household's disability identified as a factor at CIN assessment (excluding looked after children)_Number</v>
      </c>
      <c r="B4388" s="31" t="s">
        <v>557</v>
      </c>
      <c r="C4388" s="31" t="s">
        <v>726</v>
      </c>
      <c r="D4388" s="31" t="s">
        <v>474</v>
      </c>
      <c r="E4388" s="31" t="s">
        <v>475</v>
      </c>
      <c r="F4388" s="31" t="s">
        <v>209</v>
      </c>
      <c r="G4388" s="31" t="s">
        <v>211</v>
      </c>
      <c r="H4388" s="31" t="s">
        <v>743</v>
      </c>
      <c r="I4388" s="31">
        <v>23</v>
      </c>
      <c r="J4388" s="31">
        <v>11632</v>
      </c>
      <c r="K4388" s="31">
        <v>1.9773039889958699</v>
      </c>
      <c r="L4388" s="31" t="s">
        <v>1667</v>
      </c>
      <c r="M4388" s="31">
        <f t="shared" si="179"/>
        <v>1.9773039889958699</v>
      </c>
      <c r="N4388" s="31">
        <f t="shared" si="177"/>
        <v>0</v>
      </c>
    </row>
    <row r="4389" spans="1:14" x14ac:dyDescent="0.45">
      <c r="A4389" s="31" t="str">
        <f t="shared" si="178"/>
        <v>E06000039_CIN episodes for children aged 0-4 at 31st March 2019 with a parent or someone else in the household's disability identified as a factor at CIN assessment (excluding looked after children)_Number</v>
      </c>
      <c r="B4389" s="31" t="s">
        <v>404</v>
      </c>
      <c r="C4389" s="31" t="s">
        <v>405</v>
      </c>
      <c r="D4389" s="31" t="s">
        <v>474</v>
      </c>
      <c r="E4389" s="31" t="s">
        <v>475</v>
      </c>
      <c r="F4389" s="31" t="s">
        <v>209</v>
      </c>
      <c r="G4389" s="31" t="s">
        <v>211</v>
      </c>
      <c r="H4389" s="31" t="s">
        <v>743</v>
      </c>
      <c r="I4389" s="31">
        <v>18</v>
      </c>
      <c r="J4389" s="31">
        <v>12827</v>
      </c>
      <c r="K4389" s="31">
        <v>1.4032899352927399</v>
      </c>
      <c r="L4389" s="31" t="s">
        <v>1676</v>
      </c>
      <c r="M4389" s="31">
        <f t="shared" si="179"/>
        <v>1.4032899352927399</v>
      </c>
      <c r="N4389" s="31">
        <f t="shared" si="177"/>
        <v>0</v>
      </c>
    </row>
    <row r="4390" spans="1:14" x14ac:dyDescent="0.45">
      <c r="A4390" s="31" t="str">
        <f t="shared" si="178"/>
        <v>E06000041_CIN episodes for children aged 0-4 at 31st March 2019 with a parent or someone else in the household's disability identified as a factor at CIN assessment (excluding looked after children)_Number</v>
      </c>
      <c r="B4390" s="31" t="s">
        <v>466</v>
      </c>
      <c r="C4390" s="31" t="s">
        <v>467</v>
      </c>
      <c r="D4390" s="31" t="s">
        <v>474</v>
      </c>
      <c r="E4390" s="31" t="s">
        <v>475</v>
      </c>
      <c r="F4390" s="31" t="s">
        <v>209</v>
      </c>
      <c r="G4390" s="31" t="s">
        <v>211</v>
      </c>
      <c r="H4390" s="31" t="s">
        <v>743</v>
      </c>
      <c r="I4390" s="31">
        <v>13</v>
      </c>
      <c r="J4390" s="31">
        <v>9822</v>
      </c>
      <c r="K4390" s="31">
        <v>1.32355935654653</v>
      </c>
      <c r="L4390" s="31" t="s">
        <v>1675</v>
      </c>
      <c r="M4390" s="31">
        <f t="shared" si="179"/>
        <v>1.32355935654653</v>
      </c>
      <c r="N4390" s="31">
        <f t="shared" si="177"/>
        <v>0</v>
      </c>
    </row>
    <row r="4391" spans="1:14" x14ac:dyDescent="0.45">
      <c r="A4391" s="31" t="str">
        <f t="shared" si="178"/>
        <v>E10000003_CIN episodes for children aged 0-4 at 31st March 2019 with a parent or someone else in the household's disability identified as a factor at CIN assessment (excluding looked after children)_Number</v>
      </c>
      <c r="B4391" s="31" t="s">
        <v>275</v>
      </c>
      <c r="C4391" s="31" t="s">
        <v>276</v>
      </c>
      <c r="D4391" s="31" t="s">
        <v>474</v>
      </c>
      <c r="E4391" s="31" t="s">
        <v>475</v>
      </c>
      <c r="F4391" s="31" t="s">
        <v>209</v>
      </c>
      <c r="G4391" s="31" t="s">
        <v>211</v>
      </c>
      <c r="H4391" s="31" t="s">
        <v>743</v>
      </c>
      <c r="I4391" s="31">
        <v>93</v>
      </c>
      <c r="J4391" s="31">
        <v>37295</v>
      </c>
      <c r="K4391" s="31">
        <v>2.4936318541359399</v>
      </c>
      <c r="L4391" s="31" t="s">
        <v>1670</v>
      </c>
      <c r="M4391" s="31">
        <f t="shared" si="179"/>
        <v>2.4936318541359399</v>
      </c>
      <c r="N4391" s="31">
        <f t="shared" si="177"/>
        <v>0</v>
      </c>
    </row>
    <row r="4392" spans="1:14" x14ac:dyDescent="0.45">
      <c r="A4392" s="31" t="str">
        <f t="shared" si="178"/>
        <v>E06000031_CIN episodes for children aged 0-4 at 31st March 2019 with a parent or someone else in the household's disability identified as a factor at CIN assessment (excluding looked after children)_Number</v>
      </c>
      <c r="B4392" s="31" t="s">
        <v>379</v>
      </c>
      <c r="C4392" s="31" t="s">
        <v>380</v>
      </c>
      <c r="D4392" s="31" t="s">
        <v>474</v>
      </c>
      <c r="E4392" s="31" t="s">
        <v>475</v>
      </c>
      <c r="F4392" s="31" t="s">
        <v>209</v>
      </c>
      <c r="G4392" s="31" t="s">
        <v>211</v>
      </c>
      <c r="H4392" s="31" t="s">
        <v>743</v>
      </c>
      <c r="I4392" s="31">
        <v>53</v>
      </c>
      <c r="J4392" s="31">
        <v>15931</v>
      </c>
      <c r="K4392" s="31">
        <v>3.3268470278074198</v>
      </c>
      <c r="L4392" s="31" t="s">
        <v>1620</v>
      </c>
      <c r="M4392" s="31">
        <f t="shared" si="179"/>
        <v>3.3268470278074198</v>
      </c>
      <c r="N4392" s="31">
        <f t="shared" si="177"/>
        <v>0</v>
      </c>
    </row>
    <row r="4393" spans="1:14" x14ac:dyDescent="0.45">
      <c r="A4393" s="31" t="str">
        <f t="shared" si="178"/>
        <v>E06000006_CIN episodes for children aged 0-4 at 31st March 2019 with a parent or someone else in the household's disability identified as a factor at CIN assessment (excluding looked after children)_Number</v>
      </c>
      <c r="B4393" s="31" t="s">
        <v>531</v>
      </c>
      <c r="C4393" s="31" t="s">
        <v>722</v>
      </c>
      <c r="D4393" s="31" t="s">
        <v>474</v>
      </c>
      <c r="E4393" s="31" t="s">
        <v>475</v>
      </c>
      <c r="F4393" s="31" t="s">
        <v>209</v>
      </c>
      <c r="G4393" s="31" t="s">
        <v>211</v>
      </c>
      <c r="H4393" s="31" t="s">
        <v>743</v>
      </c>
      <c r="I4393" s="31">
        <v>34</v>
      </c>
      <c r="J4393" s="31">
        <v>7676</v>
      </c>
      <c r="K4393" s="31">
        <v>4.4293903074517997</v>
      </c>
      <c r="L4393" s="31" t="s">
        <v>1570</v>
      </c>
      <c r="M4393" s="31">
        <f t="shared" si="179"/>
        <v>4.4293903074517997</v>
      </c>
      <c r="N4393" s="31">
        <f t="shared" si="177"/>
        <v>0</v>
      </c>
    </row>
    <row r="4394" spans="1:14" x14ac:dyDescent="0.45">
      <c r="A4394" s="31" t="str">
        <f t="shared" si="178"/>
        <v>E06000007_CIN episodes for children aged 0-4 at 31st March 2019 with a parent or someone else in the household's disability identified as a factor at CIN assessment (excluding looked after children)_Number</v>
      </c>
      <c r="B4394" s="31" t="s">
        <v>452</v>
      </c>
      <c r="C4394" s="31" t="s">
        <v>453</v>
      </c>
      <c r="D4394" s="31" t="s">
        <v>474</v>
      </c>
      <c r="E4394" s="31" t="s">
        <v>475</v>
      </c>
      <c r="F4394" s="31" t="s">
        <v>209</v>
      </c>
      <c r="G4394" s="31" t="s">
        <v>211</v>
      </c>
      <c r="H4394" s="31" t="s">
        <v>743</v>
      </c>
      <c r="I4394" s="31">
        <v>32</v>
      </c>
      <c r="J4394" s="31">
        <v>11933</v>
      </c>
      <c r="K4394" s="31">
        <v>2.6816391519316198</v>
      </c>
      <c r="L4394" s="31" t="s">
        <v>1631</v>
      </c>
      <c r="M4394" s="31">
        <f t="shared" si="179"/>
        <v>2.6816391519316198</v>
      </c>
      <c r="N4394" s="31">
        <f t="shared" si="177"/>
        <v>0</v>
      </c>
    </row>
    <row r="4395" spans="1:14" x14ac:dyDescent="0.45">
      <c r="A4395" s="31" t="str">
        <f t="shared" si="178"/>
        <v>E10000008_CIN episodes for children aged 0-4 at 31st March 2019 with a parent or someone else in the household's disability identified as a factor at CIN assessment (excluding looked after children)_Number</v>
      </c>
      <c r="B4395" s="31" t="s">
        <v>504</v>
      </c>
      <c r="C4395" s="31" t="s">
        <v>505</v>
      </c>
      <c r="D4395" s="31" t="s">
        <v>474</v>
      </c>
      <c r="E4395" s="31" t="s">
        <v>475</v>
      </c>
      <c r="F4395" s="31" t="s">
        <v>209</v>
      </c>
      <c r="G4395" s="31" t="s">
        <v>211</v>
      </c>
      <c r="H4395" s="31" t="s">
        <v>743</v>
      </c>
      <c r="I4395" s="31">
        <v>86</v>
      </c>
      <c r="J4395" s="31">
        <v>37314</v>
      </c>
      <c r="K4395" s="31">
        <v>2.3047649675724902</v>
      </c>
      <c r="L4395" s="31" t="s">
        <v>1649</v>
      </c>
      <c r="M4395" s="31">
        <f t="shared" si="179"/>
        <v>2.3047649675724902</v>
      </c>
      <c r="N4395" s="31">
        <f t="shared" si="177"/>
        <v>0</v>
      </c>
    </row>
    <row r="4396" spans="1:14" x14ac:dyDescent="0.45">
      <c r="A4396" s="31" t="str">
        <f t="shared" si="178"/>
        <v>E06000026_CIN episodes for children aged 0-4 at 31st March 2019 with a parent or someone else in the household's disability identified as a factor at CIN assessment (excluding looked after children)_Number</v>
      </c>
      <c r="B4396" s="31" t="s">
        <v>381</v>
      </c>
      <c r="C4396" s="31" t="s">
        <v>382</v>
      </c>
      <c r="D4396" s="31" t="s">
        <v>474</v>
      </c>
      <c r="E4396" s="31" t="s">
        <v>475</v>
      </c>
      <c r="F4396" s="31" t="s">
        <v>209</v>
      </c>
      <c r="G4396" s="31" t="s">
        <v>211</v>
      </c>
      <c r="H4396" s="31" t="s">
        <v>743</v>
      </c>
      <c r="I4396" s="31">
        <v>95</v>
      </c>
      <c r="J4396" s="31">
        <v>14969</v>
      </c>
      <c r="K4396" s="31">
        <v>6.3464493286124704</v>
      </c>
      <c r="L4396" s="31" t="s">
        <v>1529</v>
      </c>
      <c r="M4396" s="31">
        <f t="shared" si="179"/>
        <v>6.3464493286124704</v>
      </c>
      <c r="N4396" s="31">
        <f t="shared" si="177"/>
        <v>0</v>
      </c>
    </row>
    <row r="4397" spans="1:14" x14ac:dyDescent="0.45">
      <c r="A4397" s="31" t="str">
        <f t="shared" si="178"/>
        <v>E06000027_CIN episodes for children aged 0-4 at 31st March 2019 with a parent or someone else in the household's disability identified as a factor at CIN assessment (excluding looked after children)_Number</v>
      </c>
      <c r="B4397" s="31" t="s">
        <v>438</v>
      </c>
      <c r="C4397" s="31" t="s">
        <v>439</v>
      </c>
      <c r="D4397" s="31" t="s">
        <v>474</v>
      </c>
      <c r="E4397" s="31" t="s">
        <v>475</v>
      </c>
      <c r="F4397" s="31" t="s">
        <v>209</v>
      </c>
      <c r="G4397" s="31" t="s">
        <v>211</v>
      </c>
      <c r="H4397" s="31" t="s">
        <v>743</v>
      </c>
      <c r="I4397" s="31">
        <v>32</v>
      </c>
      <c r="J4397" s="31">
        <v>6918</v>
      </c>
      <c r="K4397" s="31">
        <v>4.62561433940445</v>
      </c>
      <c r="L4397" s="31" t="s">
        <v>1652</v>
      </c>
      <c r="M4397" s="31">
        <f t="shared" si="179"/>
        <v>4.62561433940445</v>
      </c>
      <c r="N4397" s="31">
        <f t="shared" si="177"/>
        <v>0</v>
      </c>
    </row>
    <row r="4398" spans="1:14" x14ac:dyDescent="0.45">
      <c r="A4398" s="31" t="str">
        <f t="shared" si="178"/>
        <v>E10000012_CIN episodes for children aged 0-4 at 31st March 2019 with a parent or someone else in the household's disability identified as a factor at CIN assessment (excluding looked after children)_Number</v>
      </c>
      <c r="B4398" s="31" t="s">
        <v>303</v>
      </c>
      <c r="C4398" s="31" t="s">
        <v>304</v>
      </c>
      <c r="D4398" s="31" t="s">
        <v>474</v>
      </c>
      <c r="E4398" s="31" t="s">
        <v>475</v>
      </c>
      <c r="F4398" s="31" t="s">
        <v>209</v>
      </c>
      <c r="G4398" s="31" t="s">
        <v>211</v>
      </c>
      <c r="H4398" s="31" t="s">
        <v>743</v>
      </c>
      <c r="I4398" s="31">
        <v>101</v>
      </c>
      <c r="J4398" s="31">
        <v>85981</v>
      </c>
      <c r="K4398" s="31">
        <v>1.1746781265628501</v>
      </c>
      <c r="L4398" s="31" t="s">
        <v>1686</v>
      </c>
      <c r="M4398" s="31">
        <f t="shared" si="179"/>
        <v>1.1746781265628501</v>
      </c>
      <c r="N4398" s="31">
        <f t="shared" si="177"/>
        <v>0</v>
      </c>
    </row>
    <row r="4399" spans="1:14" x14ac:dyDescent="0.45">
      <c r="A4399" s="31" t="str">
        <f t="shared" si="178"/>
        <v>E06000033_CIN episodes for children aged 0-4 at 31st March 2019 with a parent or someone else in the household's disability identified as a factor at CIN assessment (excluding looked after children)_Number</v>
      </c>
      <c r="B4399" s="31" t="s">
        <v>412</v>
      </c>
      <c r="C4399" s="31" t="s">
        <v>413</v>
      </c>
      <c r="D4399" s="31" t="s">
        <v>474</v>
      </c>
      <c r="E4399" s="31" t="s">
        <v>475</v>
      </c>
      <c r="F4399" s="31" t="s">
        <v>209</v>
      </c>
      <c r="G4399" s="31" t="s">
        <v>211</v>
      </c>
      <c r="H4399" s="31" t="s">
        <v>743</v>
      </c>
      <c r="I4399" s="31">
        <v>22</v>
      </c>
      <c r="J4399" s="31">
        <v>11304</v>
      </c>
      <c r="K4399" s="31">
        <v>1.94621372965322</v>
      </c>
      <c r="L4399" s="31" t="s">
        <v>1677</v>
      </c>
      <c r="M4399" s="31">
        <f t="shared" si="179"/>
        <v>1.94621372965322</v>
      </c>
      <c r="N4399" s="31">
        <f t="shared" si="177"/>
        <v>0</v>
      </c>
    </row>
    <row r="4400" spans="1:14" x14ac:dyDescent="0.45">
      <c r="A4400" s="31" t="str">
        <f t="shared" si="178"/>
        <v>E06000034_CIN episodes for children aged 0-4 at 31st March 2019 with a parent or someone else in the household's disability identified as a factor at CIN assessment (excluding looked after children)_Number</v>
      </c>
      <c r="B4400" s="31" t="s">
        <v>493</v>
      </c>
      <c r="C4400" s="31" t="s">
        <v>731</v>
      </c>
      <c r="D4400" s="31" t="s">
        <v>474</v>
      </c>
      <c r="E4400" s="31" t="s">
        <v>475</v>
      </c>
      <c r="F4400" s="31" t="s">
        <v>209</v>
      </c>
      <c r="G4400" s="31" t="s">
        <v>211</v>
      </c>
      <c r="H4400" s="31" t="s">
        <v>743</v>
      </c>
      <c r="I4400" s="31">
        <v>27</v>
      </c>
      <c r="J4400" s="31">
        <v>13195</v>
      </c>
      <c r="K4400" s="31">
        <v>2.0462296324365301</v>
      </c>
      <c r="L4400" s="31" t="s">
        <v>1667</v>
      </c>
      <c r="M4400" s="31">
        <f t="shared" si="179"/>
        <v>2.0462296324365301</v>
      </c>
      <c r="N4400" s="31">
        <f t="shared" si="177"/>
        <v>0</v>
      </c>
    </row>
    <row r="4401" spans="1:14" x14ac:dyDescent="0.45">
      <c r="A4401" s="31" t="str">
        <f t="shared" si="178"/>
        <v>E06000019_CIN episodes for children aged 0-4 at 31st March 2019 with a parent or someone else in the household's disability identified as a factor at CIN assessment (excluding looked after children)_Number</v>
      </c>
      <c r="B4401" s="31" t="s">
        <v>317</v>
      </c>
      <c r="C4401" s="31" t="s">
        <v>318</v>
      </c>
      <c r="D4401" s="31" t="s">
        <v>474</v>
      </c>
      <c r="E4401" s="31" t="s">
        <v>475</v>
      </c>
      <c r="F4401" s="31" t="s">
        <v>209</v>
      </c>
      <c r="G4401" s="31" t="s">
        <v>211</v>
      </c>
      <c r="H4401" s="31" t="s">
        <v>743</v>
      </c>
      <c r="I4401" s="31">
        <v>15</v>
      </c>
      <c r="J4401" s="31">
        <v>9337</v>
      </c>
      <c r="K4401" s="31">
        <v>1.60651172753561</v>
      </c>
      <c r="L4401" s="31" t="s">
        <v>1674</v>
      </c>
      <c r="M4401" s="31">
        <f t="shared" si="179"/>
        <v>1.60651172753561</v>
      </c>
      <c r="N4401" s="31">
        <f t="shared" si="177"/>
        <v>0</v>
      </c>
    </row>
    <row r="4402" spans="1:14" x14ac:dyDescent="0.45">
      <c r="A4402" s="31" t="str">
        <f t="shared" si="178"/>
        <v>E10000034_CIN episodes for children aged 0-4 at 31st March 2019 with a parent or someone else in the household's disability identified as a factor at CIN assessment (excluding looked after children)_Number</v>
      </c>
      <c r="B4402" s="31" t="s">
        <v>470</v>
      </c>
      <c r="C4402" s="31" t="s">
        <v>471</v>
      </c>
      <c r="D4402" s="31" t="s">
        <v>474</v>
      </c>
      <c r="E4402" s="31" t="s">
        <v>475</v>
      </c>
      <c r="F4402" s="31" t="s">
        <v>209</v>
      </c>
      <c r="G4402" s="31" t="s">
        <v>211</v>
      </c>
      <c r="H4402" s="31" t="s">
        <v>743</v>
      </c>
      <c r="I4402" s="31">
        <v>47</v>
      </c>
      <c r="J4402" s="31">
        <v>31348</v>
      </c>
      <c r="K4402" s="31">
        <v>1.49929820084216</v>
      </c>
      <c r="L4402" s="31" t="s">
        <v>1672</v>
      </c>
      <c r="M4402" s="31">
        <f t="shared" si="179"/>
        <v>1.49929820084216</v>
      </c>
      <c r="N4402" s="31">
        <f t="shared" si="177"/>
        <v>0</v>
      </c>
    </row>
    <row r="4403" spans="1:14" x14ac:dyDescent="0.45">
      <c r="A4403" s="31" t="str">
        <f t="shared" si="178"/>
        <v>E10000016_CIN episodes for children aged 0-4 at 31st March 2019 with a parent or someone else in the household's disability identified as a factor at CIN assessment (excluding looked after children)_Number</v>
      </c>
      <c r="B4403" s="31" t="s">
        <v>327</v>
      </c>
      <c r="C4403" s="31" t="s">
        <v>328</v>
      </c>
      <c r="D4403" s="31" t="s">
        <v>474</v>
      </c>
      <c r="E4403" s="31" t="s">
        <v>475</v>
      </c>
      <c r="F4403" s="31" t="s">
        <v>209</v>
      </c>
      <c r="G4403" s="31" t="s">
        <v>211</v>
      </c>
      <c r="H4403" s="31" t="s">
        <v>743</v>
      </c>
      <c r="I4403" s="31">
        <v>378</v>
      </c>
      <c r="J4403" s="31">
        <v>91425</v>
      </c>
      <c r="K4403" s="31">
        <v>4.1345365053322398</v>
      </c>
      <c r="L4403" s="31" t="s">
        <v>1657</v>
      </c>
      <c r="M4403" s="31">
        <f t="shared" si="179"/>
        <v>4.1345365053322398</v>
      </c>
      <c r="N4403" s="31">
        <f t="shared" si="177"/>
        <v>0</v>
      </c>
    </row>
    <row r="4404" spans="1:14" x14ac:dyDescent="0.45">
      <c r="A4404" s="31" t="str">
        <f t="shared" si="178"/>
        <v>E06000035_CIN episodes for children aged 0-4 at 31st March 2019 with a parent or someone else in the household's disability identified as a factor at CIN assessment (excluding looked after children)_Number</v>
      </c>
      <c r="B4404" s="31" t="s">
        <v>351</v>
      </c>
      <c r="C4404" s="31" t="s">
        <v>352</v>
      </c>
      <c r="D4404" s="31" t="s">
        <v>474</v>
      </c>
      <c r="E4404" s="31" t="s">
        <v>475</v>
      </c>
      <c r="F4404" s="31" t="s">
        <v>209</v>
      </c>
      <c r="G4404" s="31" t="s">
        <v>211</v>
      </c>
      <c r="H4404" s="31" t="s">
        <v>743</v>
      </c>
      <c r="I4404" s="31">
        <v>53</v>
      </c>
      <c r="J4404" s="31">
        <v>18494</v>
      </c>
      <c r="K4404" s="31">
        <v>2.8657943116686502</v>
      </c>
      <c r="L4404" s="31" t="s">
        <v>1664</v>
      </c>
      <c r="M4404" s="31">
        <f t="shared" si="179"/>
        <v>2.8657943116686502</v>
      </c>
      <c r="N4404" s="31">
        <f t="shared" si="177"/>
        <v>0</v>
      </c>
    </row>
    <row r="4405" spans="1:14" x14ac:dyDescent="0.45">
      <c r="A4405" s="31" t="str">
        <f t="shared" si="178"/>
        <v>E10000017_CIN episodes for children aged 0-4 at 31st March 2019 with a parent or someone else in the household's disability identified as a factor at CIN assessment (excluding looked after children)_Number</v>
      </c>
      <c r="B4405" s="31" t="s">
        <v>337</v>
      </c>
      <c r="C4405" s="31" t="s">
        <v>338</v>
      </c>
      <c r="D4405" s="31" t="s">
        <v>474</v>
      </c>
      <c r="E4405" s="31" t="s">
        <v>475</v>
      </c>
      <c r="F4405" s="31" t="s">
        <v>209</v>
      </c>
      <c r="G4405" s="31" t="s">
        <v>211</v>
      </c>
      <c r="H4405" s="31" t="s">
        <v>743</v>
      </c>
      <c r="I4405" s="31">
        <v>258</v>
      </c>
      <c r="J4405" s="31">
        <v>67104</v>
      </c>
      <c r="K4405" s="31">
        <v>3.8447782546495</v>
      </c>
      <c r="L4405" s="31" t="s">
        <v>1662</v>
      </c>
      <c r="M4405" s="31">
        <f t="shared" si="179"/>
        <v>3.8447782546495</v>
      </c>
      <c r="N4405" s="31">
        <f t="shared" si="177"/>
        <v>0</v>
      </c>
    </row>
    <row r="4406" spans="1:14" x14ac:dyDescent="0.45">
      <c r="A4406" s="31" t="str">
        <f t="shared" si="178"/>
        <v>E06000008_CIN episodes for children aged 0-4 at 31st March 2019 with a parent or someone else in the household's disability identified as a factor at CIN assessment (excluding looked after children)_Number</v>
      </c>
      <c r="B4406" s="31" t="s">
        <v>247</v>
      </c>
      <c r="C4406" s="31" t="s">
        <v>248</v>
      </c>
      <c r="D4406" s="31" t="s">
        <v>474</v>
      </c>
      <c r="E4406" s="31" t="s">
        <v>475</v>
      </c>
      <c r="F4406" s="31" t="s">
        <v>209</v>
      </c>
      <c r="G4406" s="31" t="s">
        <v>211</v>
      </c>
      <c r="H4406" s="31" t="s">
        <v>743</v>
      </c>
      <c r="I4406" s="31">
        <v>28</v>
      </c>
      <c r="J4406" s="31">
        <v>10576</v>
      </c>
      <c r="K4406" s="31">
        <v>2.6475037821482599</v>
      </c>
      <c r="L4406" s="31" t="s">
        <v>1653</v>
      </c>
      <c r="M4406" s="31">
        <f t="shared" si="179"/>
        <v>2.6475037821482599</v>
      </c>
      <c r="N4406" s="31">
        <f t="shared" si="177"/>
        <v>0</v>
      </c>
    </row>
    <row r="4407" spans="1:14" x14ac:dyDescent="0.45">
      <c r="A4407" s="31" t="str">
        <f t="shared" si="178"/>
        <v>E06000009_CIN episodes for children aged 0-4 at 31st March 2019 with a parent or someone else in the household's disability identified as a factor at CIN assessment (excluding looked after children)_Number</v>
      </c>
      <c r="B4407" s="31" t="s">
        <v>249</v>
      </c>
      <c r="C4407" s="31" t="s">
        <v>250</v>
      </c>
      <c r="D4407" s="31" t="s">
        <v>474</v>
      </c>
      <c r="E4407" s="31" t="s">
        <v>475</v>
      </c>
      <c r="F4407" s="31" t="s">
        <v>209</v>
      </c>
      <c r="G4407" s="31" t="s">
        <v>211</v>
      </c>
      <c r="H4407" s="31" t="s">
        <v>743</v>
      </c>
      <c r="I4407" s="31">
        <v>56</v>
      </c>
      <c r="J4407" s="31">
        <v>8365</v>
      </c>
      <c r="K4407" s="31">
        <v>6.6945606694560702</v>
      </c>
      <c r="L4407" s="31" t="s">
        <v>1508</v>
      </c>
      <c r="M4407" s="31">
        <f t="shared" si="179"/>
        <v>6.6945606694560702</v>
      </c>
      <c r="N4407" s="31">
        <f t="shared" si="177"/>
        <v>0</v>
      </c>
    </row>
    <row r="4408" spans="1:14" x14ac:dyDescent="0.45">
      <c r="A4408" s="31" t="str">
        <f t="shared" si="178"/>
        <v>E10000024_CIN episodes for children aged 0-4 at 31st March 2019 with a parent or someone else in the household's disability identified as a factor at CIN assessment (excluding looked after children)_Number</v>
      </c>
      <c r="B4408" s="31" t="s">
        <v>572</v>
      </c>
      <c r="C4408" s="31" t="s">
        <v>573</v>
      </c>
      <c r="D4408" s="31" t="s">
        <v>474</v>
      </c>
      <c r="E4408" s="31" t="s">
        <v>475</v>
      </c>
      <c r="F4408" s="31" t="s">
        <v>209</v>
      </c>
      <c r="G4408" s="31" t="s">
        <v>211</v>
      </c>
      <c r="H4408" s="31" t="s">
        <v>743</v>
      </c>
      <c r="I4408" s="31">
        <v>104</v>
      </c>
      <c r="J4408" s="31">
        <v>44888</v>
      </c>
      <c r="K4408" s="31">
        <v>2.31687756193192</v>
      </c>
      <c r="L4408" s="31" t="s">
        <v>1649</v>
      </c>
      <c r="M4408" s="31">
        <f t="shared" si="179"/>
        <v>2.31687756193192</v>
      </c>
      <c r="N4408" s="31">
        <f t="shared" si="177"/>
        <v>0</v>
      </c>
    </row>
    <row r="4409" spans="1:14" x14ac:dyDescent="0.45">
      <c r="A4409" s="31" t="str">
        <f t="shared" si="178"/>
        <v>E06000018_CIN episodes for children aged 0-4 at 31st March 2019 with a parent or someone else in the household's disability identified as a factor at CIN assessment (excluding looked after children)_Number</v>
      </c>
      <c r="B4409" s="31" t="s">
        <v>373</v>
      </c>
      <c r="C4409" s="31" t="s">
        <v>374</v>
      </c>
      <c r="D4409" s="31" t="s">
        <v>474</v>
      </c>
      <c r="E4409" s="31" t="s">
        <v>475</v>
      </c>
      <c r="F4409" s="31" t="s">
        <v>209</v>
      </c>
      <c r="G4409" s="31" t="s">
        <v>211</v>
      </c>
      <c r="H4409" s="31" t="s">
        <v>743</v>
      </c>
      <c r="I4409" s="31">
        <v>101</v>
      </c>
      <c r="J4409" s="31">
        <v>20755</v>
      </c>
      <c r="K4409" s="31">
        <v>4.8662972777643896</v>
      </c>
      <c r="L4409" s="31" t="s">
        <v>1668</v>
      </c>
      <c r="M4409" s="31">
        <f t="shared" si="179"/>
        <v>4.8662972777643896</v>
      </c>
      <c r="N4409" s="31">
        <f t="shared" si="177"/>
        <v>0</v>
      </c>
    </row>
    <row r="4410" spans="1:14" x14ac:dyDescent="0.45">
      <c r="A4410" s="31" t="str">
        <f t="shared" si="178"/>
        <v>E06000051_CIN episodes for children aged 0-4 at 31st March 2019 with a parent or someone else in the household's disability identified as a factor at CIN assessment (excluding looked after children)_Number</v>
      </c>
      <c r="B4410" s="31" t="s">
        <v>403</v>
      </c>
      <c r="C4410" s="31" t="s">
        <v>166</v>
      </c>
      <c r="D4410" s="31" t="s">
        <v>474</v>
      </c>
      <c r="E4410" s="31" t="s">
        <v>475</v>
      </c>
      <c r="F4410" s="31" t="s">
        <v>209</v>
      </c>
      <c r="G4410" s="31" t="s">
        <v>211</v>
      </c>
      <c r="H4410" s="31" t="s">
        <v>743</v>
      </c>
      <c r="I4410" s="31">
        <v>18</v>
      </c>
      <c r="J4410" s="31">
        <v>15034</v>
      </c>
      <c r="K4410" s="31">
        <v>1.19728615139018</v>
      </c>
      <c r="L4410" s="31" t="s">
        <v>1686</v>
      </c>
      <c r="M4410" s="31">
        <f t="shared" si="179"/>
        <v>1.19728615139018</v>
      </c>
      <c r="N4410" s="31">
        <f t="shared" si="177"/>
        <v>0</v>
      </c>
    </row>
    <row r="4411" spans="1:14" x14ac:dyDescent="0.45">
      <c r="A4411" s="31" t="str">
        <f t="shared" si="178"/>
        <v>E06000020_CIN episodes for children aged 0-4 at 31st March 2019 with a parent or someone else in the household's disability identified as a factor at CIN assessment (excluding looked after children)_Number</v>
      </c>
      <c r="B4411" s="31" t="s">
        <v>570</v>
      </c>
      <c r="C4411" s="31" t="s">
        <v>730</v>
      </c>
      <c r="D4411" s="31" t="s">
        <v>474</v>
      </c>
      <c r="E4411" s="31" t="s">
        <v>475</v>
      </c>
      <c r="F4411" s="31" t="s">
        <v>209</v>
      </c>
      <c r="G4411" s="31" t="s">
        <v>211</v>
      </c>
      <c r="H4411" s="31" t="s">
        <v>743</v>
      </c>
      <c r="I4411" s="31">
        <v>19</v>
      </c>
      <c r="J4411" s="31">
        <v>11022</v>
      </c>
      <c r="K4411" s="31">
        <v>1.72382507711849</v>
      </c>
      <c r="L4411" s="31" t="s">
        <v>1669</v>
      </c>
      <c r="M4411" s="31">
        <f t="shared" si="179"/>
        <v>1.72382507711849</v>
      </c>
      <c r="N4411" s="31">
        <f t="shared" si="177"/>
        <v>0</v>
      </c>
    </row>
    <row r="4412" spans="1:14" x14ac:dyDescent="0.45">
      <c r="A4412" s="31" t="str">
        <f t="shared" si="178"/>
        <v>E06000049_CIN episodes for children aged 0-4 at 31st March 2019 with a parent or someone else in the household's disability identified as a factor at CIN assessment (excluding looked after children)_Number</v>
      </c>
      <c r="B4412" s="31" t="s">
        <v>541</v>
      </c>
      <c r="C4412" s="31" t="s">
        <v>718</v>
      </c>
      <c r="D4412" s="31" t="s">
        <v>474</v>
      </c>
      <c r="E4412" s="31" t="s">
        <v>475</v>
      </c>
      <c r="F4412" s="31" t="s">
        <v>209</v>
      </c>
      <c r="G4412" s="31" t="s">
        <v>211</v>
      </c>
      <c r="H4412" s="31" t="s">
        <v>743</v>
      </c>
      <c r="I4412" s="31">
        <v>33</v>
      </c>
      <c r="J4412" s="31">
        <v>20262</v>
      </c>
      <c r="K4412" s="31">
        <v>1.6286644951140099</v>
      </c>
      <c r="L4412" s="31" t="s">
        <v>1674</v>
      </c>
      <c r="M4412" s="31">
        <f t="shared" si="179"/>
        <v>1.6286644951140099</v>
      </c>
      <c r="N4412" s="31">
        <f t="shared" si="177"/>
        <v>0</v>
      </c>
    </row>
    <row r="4413" spans="1:14" x14ac:dyDescent="0.45">
      <c r="A4413" s="31" t="str">
        <f t="shared" si="178"/>
        <v>E06000050_CIN episodes for children aged 0-4 at 31st March 2019 with a parent or someone else in the household's disability identified as a factor at CIN assessment (excluding looked after children)_Number</v>
      </c>
      <c r="B4413" s="31" t="s">
        <v>281</v>
      </c>
      <c r="C4413" s="31" t="s">
        <v>282</v>
      </c>
      <c r="D4413" s="31" t="s">
        <v>474</v>
      </c>
      <c r="E4413" s="31" t="s">
        <v>475</v>
      </c>
      <c r="F4413" s="31" t="s">
        <v>209</v>
      </c>
      <c r="G4413" s="31" t="s">
        <v>211</v>
      </c>
      <c r="H4413" s="31" t="s">
        <v>743</v>
      </c>
      <c r="I4413" s="31">
        <v>51</v>
      </c>
      <c r="J4413" s="31">
        <v>18571</v>
      </c>
      <c r="K4413" s="31">
        <v>2.7462172203973898</v>
      </c>
      <c r="L4413" s="31" t="s">
        <v>1631</v>
      </c>
      <c r="M4413" s="31">
        <f t="shared" si="179"/>
        <v>2.7462172203973898</v>
      </c>
      <c r="N4413" s="31">
        <f t="shared" si="177"/>
        <v>0</v>
      </c>
    </row>
    <row r="4414" spans="1:14" x14ac:dyDescent="0.45">
      <c r="A4414" s="31" t="str">
        <f t="shared" si="178"/>
        <v>E06000052_CIN episodes for children aged 0-4 at 31st March 2019 with a parent or someone else in the household's disability identified as a factor at CIN assessment (excluding looked after children)_Number</v>
      </c>
      <c r="B4414" s="31" t="s">
        <v>482</v>
      </c>
      <c r="C4414" s="31" t="s">
        <v>720</v>
      </c>
      <c r="D4414" s="31" t="s">
        <v>474</v>
      </c>
      <c r="E4414" s="31" t="s">
        <v>475</v>
      </c>
      <c r="F4414" s="31" t="s">
        <v>209</v>
      </c>
      <c r="G4414" s="31" t="s">
        <v>211</v>
      </c>
      <c r="H4414" s="31" t="s">
        <v>743</v>
      </c>
      <c r="I4414" s="31">
        <v>38</v>
      </c>
      <c r="J4414" s="31">
        <v>28270</v>
      </c>
      <c r="K4414" s="31">
        <v>1.3441811107180801</v>
      </c>
      <c r="L4414" s="31" t="s">
        <v>1675</v>
      </c>
      <c r="M4414" s="31">
        <f t="shared" si="179"/>
        <v>1.3441811107180801</v>
      </c>
      <c r="N4414" s="31">
        <f t="shared" si="177"/>
        <v>0</v>
      </c>
    </row>
    <row r="4415" spans="1:14" x14ac:dyDescent="0.45">
      <c r="A4415" s="31" t="str">
        <f t="shared" si="178"/>
        <v>E10000006_CIN episodes for children aged 0-4 at 31st March 2019 with a parent or someone else in the household's disability identified as a factor at CIN assessment (excluding looked after children)_Number</v>
      </c>
      <c r="B4415" s="31" t="s">
        <v>285</v>
      </c>
      <c r="C4415" s="31" t="s">
        <v>286</v>
      </c>
      <c r="D4415" s="31" t="s">
        <v>474</v>
      </c>
      <c r="E4415" s="31" t="s">
        <v>475</v>
      </c>
      <c r="F4415" s="31" t="s">
        <v>209</v>
      </c>
      <c r="G4415" s="31" t="s">
        <v>211</v>
      </c>
      <c r="H4415" s="31" t="s">
        <v>743</v>
      </c>
      <c r="I4415" s="31">
        <v>70</v>
      </c>
      <c r="J4415" s="31">
        <v>24066</v>
      </c>
      <c r="K4415" s="31">
        <v>2.9086678301337998</v>
      </c>
      <c r="L4415" s="31" t="s">
        <v>1664</v>
      </c>
      <c r="M4415" s="31">
        <f t="shared" si="179"/>
        <v>2.9086678301337998</v>
      </c>
      <c r="N4415" s="31">
        <f t="shared" si="177"/>
        <v>0</v>
      </c>
    </row>
    <row r="4416" spans="1:14" x14ac:dyDescent="0.45">
      <c r="A4416" s="31" t="str">
        <f t="shared" si="178"/>
        <v>E10000013_CIN episodes for children aged 0-4 at 31st March 2019 with a parent or someone else in the household's disability identified as a factor at CIN assessment (excluding looked after children)_Number</v>
      </c>
      <c r="B4416" s="31" t="s">
        <v>307</v>
      </c>
      <c r="C4416" s="31" t="s">
        <v>308</v>
      </c>
      <c r="D4416" s="31" t="s">
        <v>474</v>
      </c>
      <c r="E4416" s="31" t="s">
        <v>475</v>
      </c>
      <c r="F4416" s="31" t="s">
        <v>209</v>
      </c>
      <c r="G4416" s="31" t="s">
        <v>211</v>
      </c>
      <c r="H4416" s="31" t="s">
        <v>743</v>
      </c>
      <c r="I4416" s="31">
        <v>132</v>
      </c>
      <c r="J4416" s="31">
        <v>34617</v>
      </c>
      <c r="K4416" s="31">
        <v>3.8131553860819798</v>
      </c>
      <c r="L4416" s="31" t="s">
        <v>1662</v>
      </c>
      <c r="M4416" s="31">
        <f t="shared" si="179"/>
        <v>3.8131553860819798</v>
      </c>
      <c r="N4416" s="31">
        <f t="shared" si="177"/>
        <v>0</v>
      </c>
    </row>
    <row r="4417" spans="1:14" x14ac:dyDescent="0.45">
      <c r="A4417" s="31" t="str">
        <f t="shared" si="178"/>
        <v>E10000015_CIN episodes for children aged 0-4 at 31st March 2019 with a parent or someone else in the household's disability identified as a factor at CIN assessment (excluding looked after children)_Number</v>
      </c>
      <c r="B4417" s="31" t="s">
        <v>319</v>
      </c>
      <c r="C4417" s="31" t="s">
        <v>320</v>
      </c>
      <c r="D4417" s="31" t="s">
        <v>474</v>
      </c>
      <c r="E4417" s="31" t="s">
        <v>475</v>
      </c>
      <c r="F4417" s="31" t="s">
        <v>209</v>
      </c>
      <c r="G4417" s="31" t="s">
        <v>211</v>
      </c>
      <c r="H4417" s="31" t="s">
        <v>743</v>
      </c>
      <c r="I4417" s="31">
        <v>80</v>
      </c>
      <c r="J4417" s="31">
        <v>74764</v>
      </c>
      <c r="K4417" s="31">
        <v>1.07003370606174</v>
      </c>
      <c r="L4417" s="31" t="s">
        <v>1679</v>
      </c>
      <c r="M4417" s="31">
        <f t="shared" si="179"/>
        <v>1.07003370606174</v>
      </c>
      <c r="N4417" s="31">
        <f t="shared" si="177"/>
        <v>0</v>
      </c>
    </row>
    <row r="4418" spans="1:14" x14ac:dyDescent="0.45">
      <c r="A4418" s="31" t="str">
        <f t="shared" si="178"/>
        <v>E06000046_CIN episodes for children aged 0-4 at 31st March 2019 with a parent or someone else in the household's disability identified as a factor at CIN assessment (excluding looked after children)_Number</v>
      </c>
      <c r="B4418" s="31" t="s">
        <v>325</v>
      </c>
      <c r="C4418" s="31" t="s">
        <v>326</v>
      </c>
      <c r="D4418" s="31" t="s">
        <v>474</v>
      </c>
      <c r="E4418" s="31" t="s">
        <v>475</v>
      </c>
      <c r="F4418" s="31" t="s">
        <v>209</v>
      </c>
      <c r="G4418" s="31" t="s">
        <v>211</v>
      </c>
      <c r="H4418" s="31" t="s">
        <v>743</v>
      </c>
      <c r="I4418" s="31">
        <v>19</v>
      </c>
      <c r="J4418" s="31">
        <v>6462</v>
      </c>
      <c r="K4418" s="31">
        <v>2.9402661714639402</v>
      </c>
      <c r="L4418" s="31" t="s">
        <v>1664</v>
      </c>
      <c r="M4418" s="31">
        <f t="shared" si="179"/>
        <v>2.9402661714639402</v>
      </c>
      <c r="N4418" s="31">
        <f t="shared" si="177"/>
        <v>0</v>
      </c>
    </row>
    <row r="4419" spans="1:14" x14ac:dyDescent="0.45">
      <c r="A4419" s="31" t="str">
        <f t="shared" si="178"/>
        <v>E10000019_CIN episodes for children aged 0-4 at 31st March 2019 with a parent or someone else in the household's disability identified as a factor at CIN assessment (excluding looked after children)_Number</v>
      </c>
      <c r="B4419" s="31" t="s">
        <v>345</v>
      </c>
      <c r="C4419" s="31" t="s">
        <v>346</v>
      </c>
      <c r="D4419" s="31" t="s">
        <v>474</v>
      </c>
      <c r="E4419" s="31" t="s">
        <v>475</v>
      </c>
      <c r="F4419" s="31" t="s">
        <v>209</v>
      </c>
      <c r="G4419" s="31" t="s">
        <v>211</v>
      </c>
      <c r="H4419" s="31" t="s">
        <v>743</v>
      </c>
      <c r="I4419" s="31">
        <v>111</v>
      </c>
      <c r="J4419" s="31">
        <v>39873</v>
      </c>
      <c r="K4419" s="31">
        <v>2.7838386878338701</v>
      </c>
      <c r="L4419" s="31" t="s">
        <v>1658</v>
      </c>
      <c r="M4419" s="31">
        <f t="shared" si="179"/>
        <v>2.7838386878338701</v>
      </c>
      <c r="N4419" s="31">
        <f t="shared" ref="N4419:N4482" si="180">IF(OR(C4419="City of London",C4419="Isles of Scilly"),1,0)</f>
        <v>0</v>
      </c>
    </row>
    <row r="4420" spans="1:14" x14ac:dyDescent="0.45">
      <c r="A4420" s="31" t="str">
        <f t="shared" si="178"/>
        <v>E10000020_CIN episodes for children aged 0-4 at 31st March 2019 with a parent or someone else in the household's disability identified as a factor at CIN assessment (excluding looked after children)_Number</v>
      </c>
      <c r="B4420" s="31" t="s">
        <v>361</v>
      </c>
      <c r="C4420" s="31" t="s">
        <v>362</v>
      </c>
      <c r="D4420" s="31" t="s">
        <v>474</v>
      </c>
      <c r="E4420" s="31" t="s">
        <v>475</v>
      </c>
      <c r="F4420" s="31" t="s">
        <v>209</v>
      </c>
      <c r="G4420" s="31" t="s">
        <v>211</v>
      </c>
      <c r="H4420" s="31" t="s">
        <v>743</v>
      </c>
      <c r="I4420" s="31">
        <v>144</v>
      </c>
      <c r="J4420" s="31">
        <v>46256</v>
      </c>
      <c r="K4420" s="31">
        <v>3.1131096506399198</v>
      </c>
      <c r="L4420" s="31" t="s">
        <v>1671</v>
      </c>
      <c r="M4420" s="31">
        <f t="shared" si="179"/>
        <v>3.1131096506399198</v>
      </c>
      <c r="N4420" s="31">
        <f t="shared" si="180"/>
        <v>0</v>
      </c>
    </row>
    <row r="4421" spans="1:14" x14ac:dyDescent="0.45">
      <c r="A4421" s="31" t="str">
        <f t="shared" si="178"/>
        <v>E10000021_CIN episodes for children aged 0-4 at 31st March 2019 with a parent or someone else in the household's disability identified as a factor at CIN assessment (excluding looked after children)_Number</v>
      </c>
      <c r="B4421" s="31" t="s">
        <v>371</v>
      </c>
      <c r="C4421" s="31" t="s">
        <v>372</v>
      </c>
      <c r="D4421" s="31" t="s">
        <v>474</v>
      </c>
      <c r="E4421" s="31" t="s">
        <v>475</v>
      </c>
      <c r="F4421" s="31" t="s">
        <v>209</v>
      </c>
      <c r="G4421" s="31" t="s">
        <v>211</v>
      </c>
      <c r="H4421" s="31" t="s">
        <v>743</v>
      </c>
      <c r="I4421" s="31">
        <v>117</v>
      </c>
      <c r="J4421" s="31">
        <v>47337</v>
      </c>
      <c r="K4421" s="31">
        <v>2.47163952088219</v>
      </c>
      <c r="L4421" s="31" t="s">
        <v>1670</v>
      </c>
      <c r="M4421" s="31">
        <f t="shared" si="179"/>
        <v>2.47163952088219</v>
      </c>
      <c r="N4421" s="31">
        <f t="shared" si="180"/>
        <v>0</v>
      </c>
    </row>
    <row r="4422" spans="1:14" x14ac:dyDescent="0.45">
      <c r="A4422" s="31" t="str">
        <f t="shared" si="178"/>
        <v>E06000048_CIN episodes for children aged 0-4 at 31st March 2019 with a parent or someone else in the household's disability identified as a factor at CIN assessment (excluding looked after children)_Number</v>
      </c>
      <c r="B4422" s="31" t="s">
        <v>484</v>
      </c>
      <c r="C4422" s="31" t="s">
        <v>705</v>
      </c>
      <c r="D4422" s="31" t="s">
        <v>474</v>
      </c>
      <c r="E4422" s="31" t="s">
        <v>475</v>
      </c>
      <c r="F4422" s="31" t="s">
        <v>209</v>
      </c>
      <c r="G4422" s="31" t="s">
        <v>211</v>
      </c>
      <c r="H4422" s="31" t="s">
        <v>743</v>
      </c>
      <c r="I4422" s="31">
        <v>72</v>
      </c>
      <c r="J4422" s="31">
        <v>14910</v>
      </c>
      <c r="K4422" s="31">
        <v>4.8289738430583498</v>
      </c>
      <c r="L4422" s="31" t="s">
        <v>1632</v>
      </c>
      <c r="M4422" s="31">
        <f t="shared" si="179"/>
        <v>4.8289738430583498</v>
      </c>
      <c r="N4422" s="31">
        <f t="shared" si="180"/>
        <v>0</v>
      </c>
    </row>
    <row r="4423" spans="1:14" x14ac:dyDescent="0.45">
      <c r="A4423" s="31" t="str">
        <f t="shared" si="178"/>
        <v>E10000025_CIN episodes for children aged 0-4 at 31st March 2019 with a parent or someone else in the household's disability identified as a factor at CIN assessment (excluding looked after children)_Number</v>
      </c>
      <c r="B4423" s="31" t="s">
        <v>377</v>
      </c>
      <c r="C4423" s="31" t="s">
        <v>378</v>
      </c>
      <c r="D4423" s="31" t="s">
        <v>474</v>
      </c>
      <c r="E4423" s="31" t="s">
        <v>475</v>
      </c>
      <c r="F4423" s="31" t="s">
        <v>209</v>
      </c>
      <c r="G4423" s="31" t="s">
        <v>211</v>
      </c>
      <c r="H4423" s="31" t="s">
        <v>743</v>
      </c>
      <c r="I4423" s="31">
        <v>81</v>
      </c>
      <c r="J4423" s="31">
        <v>39398</v>
      </c>
      <c r="K4423" s="31">
        <v>2.0559419259860898</v>
      </c>
      <c r="L4423" s="31" t="s">
        <v>1680</v>
      </c>
      <c r="M4423" s="31">
        <f t="shared" si="179"/>
        <v>2.0559419259860898</v>
      </c>
      <c r="N4423" s="31">
        <f t="shared" si="180"/>
        <v>0</v>
      </c>
    </row>
    <row r="4424" spans="1:14" x14ac:dyDescent="0.45">
      <c r="A4424" s="31" t="str">
        <f t="shared" si="178"/>
        <v>E10000027_CIN episodes for children aged 0-4 at 31st March 2019 with a parent or someone else in the household's disability identified as a factor at CIN assessment (excluding looked after children)_Number</v>
      </c>
      <c r="B4424" s="31" t="s">
        <v>406</v>
      </c>
      <c r="C4424" s="31" t="s">
        <v>407</v>
      </c>
      <c r="D4424" s="31" t="s">
        <v>474</v>
      </c>
      <c r="E4424" s="31" t="s">
        <v>475</v>
      </c>
      <c r="F4424" s="31" t="s">
        <v>209</v>
      </c>
      <c r="G4424" s="31" t="s">
        <v>211</v>
      </c>
      <c r="H4424" s="31" t="s">
        <v>743</v>
      </c>
      <c r="I4424" s="31">
        <v>68</v>
      </c>
      <c r="J4424" s="31">
        <v>29004</v>
      </c>
      <c r="K4424" s="31">
        <v>2.3445042063163699</v>
      </c>
      <c r="L4424" s="31" t="s">
        <v>1649</v>
      </c>
      <c r="M4424" s="31">
        <f t="shared" si="179"/>
        <v>2.3445042063163699</v>
      </c>
      <c r="N4424" s="31">
        <f t="shared" si="180"/>
        <v>0</v>
      </c>
    </row>
    <row r="4425" spans="1:14" x14ac:dyDescent="0.45">
      <c r="A4425" s="31" t="str">
        <f t="shared" si="178"/>
        <v>E10000029_CIN episodes for children aged 0-4 at 31st March 2019 with a parent or someone else in the household's disability identified as a factor at CIN assessment (excluding looked after children)_Number</v>
      </c>
      <c r="B4425" s="31" t="s">
        <v>426</v>
      </c>
      <c r="C4425" s="31" t="s">
        <v>427</v>
      </c>
      <c r="D4425" s="31" t="s">
        <v>474</v>
      </c>
      <c r="E4425" s="31" t="s">
        <v>475</v>
      </c>
      <c r="F4425" s="31" t="s">
        <v>209</v>
      </c>
      <c r="G4425" s="31" t="s">
        <v>211</v>
      </c>
      <c r="H4425" s="31" t="s">
        <v>743</v>
      </c>
      <c r="I4425" s="31">
        <v>110</v>
      </c>
      <c r="J4425" s="31">
        <v>40624</v>
      </c>
      <c r="K4425" s="31">
        <v>2.7077589602205601</v>
      </c>
      <c r="L4425" s="31" t="s">
        <v>1631</v>
      </c>
      <c r="M4425" s="31">
        <f t="shared" si="179"/>
        <v>2.7077589602205601</v>
      </c>
      <c r="N4425" s="31">
        <f t="shared" si="180"/>
        <v>0</v>
      </c>
    </row>
    <row r="4426" spans="1:14" x14ac:dyDescent="0.45">
      <c r="A4426" s="31" t="str">
        <f t="shared" si="178"/>
        <v>E10000030_CIN episodes for children aged 0-4 at 31st March 2019 with a parent or someone else in the household's disability identified as a factor at CIN assessment (excluding looked after children)_Number</v>
      </c>
      <c r="B4426" s="31" t="s">
        <v>430</v>
      </c>
      <c r="C4426" s="31" t="s">
        <v>431</v>
      </c>
      <c r="D4426" s="31" t="s">
        <v>474</v>
      </c>
      <c r="E4426" s="31" t="s">
        <v>475</v>
      </c>
      <c r="F4426" s="31" t="s">
        <v>209</v>
      </c>
      <c r="G4426" s="31" t="s">
        <v>211</v>
      </c>
      <c r="H4426" s="31" t="s">
        <v>743</v>
      </c>
      <c r="I4426" s="31">
        <v>143</v>
      </c>
      <c r="J4426" s="31">
        <v>70074</v>
      </c>
      <c r="K4426" s="31">
        <v>2.0406998316065899</v>
      </c>
      <c r="L4426" s="31" t="s">
        <v>1667</v>
      </c>
      <c r="M4426" s="31">
        <f t="shared" si="179"/>
        <v>2.0406998316065899</v>
      </c>
      <c r="N4426" s="31">
        <f t="shared" si="180"/>
        <v>0</v>
      </c>
    </row>
    <row r="4427" spans="1:14" x14ac:dyDescent="0.45">
      <c r="A4427" s="31" t="str">
        <f t="shared" ref="A4427:A4490" si="181">CONCATENATE(B4427,"_",G4427,"_",H4427)</f>
        <v>E10000031_CIN episodes for children aged 0-4 at 31st March 2019 with a parent or someone else in the household's disability identified as a factor at CIN assessment (excluding looked after children)_Number</v>
      </c>
      <c r="B4427" s="31" t="s">
        <v>454</v>
      </c>
      <c r="C4427" s="31" t="s">
        <v>455</v>
      </c>
      <c r="D4427" s="31" t="s">
        <v>474</v>
      </c>
      <c r="E4427" s="31" t="s">
        <v>475</v>
      </c>
      <c r="F4427" s="31" t="s">
        <v>209</v>
      </c>
      <c r="G4427" s="31" t="s">
        <v>211</v>
      </c>
      <c r="H4427" s="31" t="s">
        <v>743</v>
      </c>
      <c r="I4427" s="31">
        <v>42</v>
      </c>
      <c r="J4427" s="31">
        <v>31584</v>
      </c>
      <c r="K4427" s="31">
        <v>1.3297872340425501</v>
      </c>
      <c r="L4427" s="31" t="s">
        <v>1675</v>
      </c>
      <c r="M4427" s="31">
        <f t="shared" si="179"/>
        <v>1.3297872340425501</v>
      </c>
      <c r="N4427" s="31">
        <f t="shared" si="180"/>
        <v>0</v>
      </c>
    </row>
    <row r="4428" spans="1:14" x14ac:dyDescent="0.45">
      <c r="A4428" s="31" t="str">
        <f t="shared" si="181"/>
        <v>E10000032_CIN episodes for children aged 0-4 at 31st March 2019 with a parent or someone else in the household's disability identified as a factor at CIN assessment (excluding looked after children)_Number</v>
      </c>
      <c r="B4428" s="31" t="s">
        <v>458</v>
      </c>
      <c r="C4428" s="31" t="s">
        <v>459</v>
      </c>
      <c r="D4428" s="31" t="s">
        <v>474</v>
      </c>
      <c r="E4428" s="31" t="s">
        <v>475</v>
      </c>
      <c r="F4428" s="31" t="s">
        <v>209</v>
      </c>
      <c r="G4428" s="31" t="s">
        <v>211</v>
      </c>
      <c r="H4428" s="31" t="s">
        <v>743</v>
      </c>
      <c r="I4428" s="31">
        <v>134</v>
      </c>
      <c r="J4428" s="31">
        <v>46821</v>
      </c>
      <c r="K4428" s="31">
        <v>2.8619636487900699</v>
      </c>
      <c r="L4428" s="31" t="s">
        <v>1664</v>
      </c>
      <c r="M4428" s="31">
        <f t="shared" ref="M4428:M4491" si="182">K4428</f>
        <v>2.8619636487900699</v>
      </c>
      <c r="N4428" s="31">
        <f t="shared" si="180"/>
        <v>0</v>
      </c>
    </row>
    <row r="4429" spans="1:14" x14ac:dyDescent="0.45">
      <c r="A4429" s="31" t="str">
        <f t="shared" si="181"/>
        <v>NA_CIN episodes for children aged 0-4 at 31st March 2019 with any of the so called'toxic trio' identified as a factor at CIN assessment (excluding looked after children)_Number</v>
      </c>
      <c r="B4429" s="31" t="s">
        <v>13</v>
      </c>
      <c r="C4429" s="31" t="s">
        <v>737</v>
      </c>
      <c r="D4429" s="31" t="s">
        <v>474</v>
      </c>
      <c r="E4429" s="31" t="s">
        <v>475</v>
      </c>
      <c r="F4429" s="31" t="s">
        <v>22</v>
      </c>
      <c r="G4429" s="31" t="s">
        <v>105</v>
      </c>
      <c r="H4429" s="31" t="s">
        <v>743</v>
      </c>
      <c r="I4429" s="31">
        <v>78377</v>
      </c>
      <c r="J4429" s="31">
        <v>3346727</v>
      </c>
      <c r="K4429" s="31">
        <f>I4429/J4429*1000</f>
        <v>23.419000115635363</v>
      </c>
      <c r="L4429" s="31" t="str">
        <f>CONCATENATE(ROUND(K4429,2)," per 1000 0-4 yr olds")</f>
        <v>23.42 per 1000 0-4 yr olds</v>
      </c>
      <c r="M4429" s="31">
        <f t="shared" si="182"/>
        <v>23.419000115635363</v>
      </c>
      <c r="N4429" s="31">
        <f t="shared" si="180"/>
        <v>0</v>
      </c>
    </row>
    <row r="4430" spans="1:14" x14ac:dyDescent="0.45">
      <c r="A4430" s="31" t="str">
        <f t="shared" si="181"/>
        <v>E09000001_CIN episodes for children aged 0-4 at 31st March 2019 with any of the so called'toxic trio' identified as a factor at CIN assessment (excluding looked after children)_Number</v>
      </c>
      <c r="B4430" s="31" t="s">
        <v>582</v>
      </c>
      <c r="C4430" s="31" t="s">
        <v>583</v>
      </c>
      <c r="D4430" s="31" t="s">
        <v>474</v>
      </c>
      <c r="E4430" s="31" t="s">
        <v>475</v>
      </c>
      <c r="F4430" s="31" t="s">
        <v>22</v>
      </c>
      <c r="G4430" s="31" t="s">
        <v>105</v>
      </c>
      <c r="H4430" s="31" t="s">
        <v>743</v>
      </c>
      <c r="I4430" s="31" t="s">
        <v>1280</v>
      </c>
      <c r="J4430" s="31">
        <v>435</v>
      </c>
      <c r="K4430" s="31" t="s">
        <v>1280</v>
      </c>
      <c r="L4430" s="31" t="s">
        <v>70</v>
      </c>
      <c r="M4430" s="31" t="s">
        <v>70</v>
      </c>
      <c r="N4430" s="31">
        <f t="shared" si="180"/>
        <v>1</v>
      </c>
    </row>
    <row r="4431" spans="1:14" x14ac:dyDescent="0.45">
      <c r="A4431" s="31" t="str">
        <f t="shared" si="181"/>
        <v>E09000007_CIN episodes for children aged 0-4 at 31st March 2019 with any of the so called'toxic trio' identified as a factor at CIN assessment (excluding looked after children)_Number</v>
      </c>
      <c r="B4431" s="31" t="s">
        <v>277</v>
      </c>
      <c r="C4431" s="31" t="s">
        <v>278</v>
      </c>
      <c r="D4431" s="31" t="s">
        <v>474</v>
      </c>
      <c r="E4431" s="31" t="s">
        <v>475</v>
      </c>
      <c r="F4431" s="31" t="s">
        <v>22</v>
      </c>
      <c r="G4431" s="31" t="s">
        <v>105</v>
      </c>
      <c r="H4431" s="31" t="s">
        <v>743</v>
      </c>
      <c r="I4431" s="31">
        <v>248</v>
      </c>
      <c r="J4431" s="31">
        <v>14039</v>
      </c>
      <c r="K4431" s="31">
        <v>17.665075860104</v>
      </c>
      <c r="L4431" s="31" t="s">
        <v>1587</v>
      </c>
      <c r="M4431" s="31">
        <f t="shared" si="182"/>
        <v>17.665075860104</v>
      </c>
      <c r="N4431" s="31">
        <f t="shared" si="180"/>
        <v>0</v>
      </c>
    </row>
    <row r="4432" spans="1:14" x14ac:dyDescent="0.45">
      <c r="A4432" s="31" t="str">
        <f t="shared" si="181"/>
        <v>E09000011_CIN episodes for children aged 0-4 at 31st March 2019 with any of the so called'toxic trio' identified as a factor at CIN assessment (excluding looked after children)_Number</v>
      </c>
      <c r="B4432" s="31" t="s">
        <v>518</v>
      </c>
      <c r="C4432" s="31" t="s">
        <v>519</v>
      </c>
      <c r="D4432" s="31" t="s">
        <v>474</v>
      </c>
      <c r="E4432" s="31" t="s">
        <v>475</v>
      </c>
      <c r="F4432" s="31" t="s">
        <v>22</v>
      </c>
      <c r="G4432" s="31" t="s">
        <v>105</v>
      </c>
      <c r="H4432" s="31" t="s">
        <v>743</v>
      </c>
      <c r="I4432" s="31">
        <v>456</v>
      </c>
      <c r="J4432" s="31">
        <v>21953</v>
      </c>
      <c r="K4432" s="31">
        <v>20.771648521842099</v>
      </c>
      <c r="L4432" s="31" t="s">
        <v>1540</v>
      </c>
      <c r="M4432" s="31">
        <f t="shared" si="182"/>
        <v>20.771648521842099</v>
      </c>
      <c r="N4432" s="31">
        <f t="shared" si="180"/>
        <v>0</v>
      </c>
    </row>
    <row r="4433" spans="1:14" x14ac:dyDescent="0.45">
      <c r="A4433" s="31" t="str">
        <f t="shared" si="181"/>
        <v>E09000012_CIN episodes for children aged 0-4 at 31st March 2019 with any of the so called'toxic trio' identified as a factor at CIN assessment (excluding looked after children)_Number</v>
      </c>
      <c r="B4433" s="31" t="s">
        <v>498</v>
      </c>
      <c r="C4433" s="31" t="s">
        <v>499</v>
      </c>
      <c r="D4433" s="31" t="s">
        <v>474</v>
      </c>
      <c r="E4433" s="31" t="s">
        <v>475</v>
      </c>
      <c r="F4433" s="31" t="s">
        <v>22</v>
      </c>
      <c r="G4433" s="31" t="s">
        <v>105</v>
      </c>
      <c r="H4433" s="31" t="s">
        <v>743</v>
      </c>
      <c r="I4433" s="31">
        <v>586</v>
      </c>
      <c r="J4433" s="31">
        <v>20326</v>
      </c>
      <c r="K4433" s="31">
        <v>28.8300698612614</v>
      </c>
      <c r="L4433" s="31" t="s">
        <v>1693</v>
      </c>
      <c r="M4433" s="31">
        <f t="shared" si="182"/>
        <v>28.8300698612614</v>
      </c>
      <c r="N4433" s="31">
        <f t="shared" si="180"/>
        <v>0</v>
      </c>
    </row>
    <row r="4434" spans="1:14" x14ac:dyDescent="0.45">
      <c r="A4434" s="31" t="str">
        <f t="shared" si="181"/>
        <v>E09000013_CIN episodes for children aged 0-4 at 31st March 2019 with any of the so called'toxic trio' identified as a factor at CIN assessment (excluding looked after children)_Number</v>
      </c>
      <c r="B4434" s="31" t="s">
        <v>491</v>
      </c>
      <c r="C4434" s="31" t="s">
        <v>723</v>
      </c>
      <c r="D4434" s="31" t="s">
        <v>474</v>
      </c>
      <c r="E4434" s="31" t="s">
        <v>475</v>
      </c>
      <c r="F4434" s="31" t="s">
        <v>22</v>
      </c>
      <c r="G4434" s="31" t="s">
        <v>105</v>
      </c>
      <c r="H4434" s="31" t="s">
        <v>743</v>
      </c>
      <c r="I4434" s="31">
        <v>205</v>
      </c>
      <c r="J4434" s="31">
        <v>11404</v>
      </c>
      <c r="K4434" s="31">
        <v>17.976148719747499</v>
      </c>
      <c r="L4434" s="31" t="s">
        <v>787</v>
      </c>
      <c r="M4434" s="31">
        <f t="shared" si="182"/>
        <v>17.976148719747499</v>
      </c>
      <c r="N4434" s="31">
        <f t="shared" si="180"/>
        <v>0</v>
      </c>
    </row>
    <row r="4435" spans="1:14" x14ac:dyDescent="0.45">
      <c r="A4435" s="31" t="str">
        <f t="shared" si="181"/>
        <v>E09000019_CIN episodes for children aged 0-4 at 31st March 2019 with any of the so called'toxic trio' identified as a factor at CIN assessment (excluding looked after children)_Number</v>
      </c>
      <c r="B4435" s="31" t="s">
        <v>500</v>
      </c>
      <c r="C4435" s="31" t="s">
        <v>501</v>
      </c>
      <c r="D4435" s="31" t="s">
        <v>474</v>
      </c>
      <c r="E4435" s="31" t="s">
        <v>475</v>
      </c>
      <c r="F4435" s="31" t="s">
        <v>22</v>
      </c>
      <c r="G4435" s="31" t="s">
        <v>105</v>
      </c>
      <c r="H4435" s="31" t="s">
        <v>743</v>
      </c>
      <c r="I4435" s="31">
        <v>352</v>
      </c>
      <c r="J4435" s="31">
        <v>13127</v>
      </c>
      <c r="K4435" s="31">
        <v>26.814961529671699</v>
      </c>
      <c r="L4435" s="31" t="s">
        <v>1694</v>
      </c>
      <c r="M4435" s="31">
        <f t="shared" si="182"/>
        <v>26.814961529671699</v>
      </c>
      <c r="N4435" s="31">
        <f t="shared" si="180"/>
        <v>0</v>
      </c>
    </row>
    <row r="4436" spans="1:14" x14ac:dyDescent="0.45">
      <c r="A4436" s="31" t="str">
        <f t="shared" si="181"/>
        <v>E09000020_CIN episodes for children aged 0-4 at 31st March 2019 with any of the so called'toxic trio' identified as a factor at CIN assessment (excluding looked after children)_Number</v>
      </c>
      <c r="B4436" s="31" t="s">
        <v>479</v>
      </c>
      <c r="C4436" s="31" t="s">
        <v>674</v>
      </c>
      <c r="D4436" s="31" t="s">
        <v>474</v>
      </c>
      <c r="E4436" s="31" t="s">
        <v>475</v>
      </c>
      <c r="F4436" s="31" t="s">
        <v>22</v>
      </c>
      <c r="G4436" s="31" t="s">
        <v>105</v>
      </c>
      <c r="H4436" s="31" t="s">
        <v>743</v>
      </c>
      <c r="I4436" s="31">
        <v>140</v>
      </c>
      <c r="J4436" s="31">
        <v>8223</v>
      </c>
      <c r="K4436" s="31">
        <v>17.025416514654001</v>
      </c>
      <c r="L4436" s="31" t="s">
        <v>1531</v>
      </c>
      <c r="M4436" s="31">
        <f t="shared" si="182"/>
        <v>17.025416514654001</v>
      </c>
      <c r="N4436" s="31">
        <f t="shared" si="180"/>
        <v>0</v>
      </c>
    </row>
    <row r="4437" spans="1:14" x14ac:dyDescent="0.45">
      <c r="A4437" s="31" t="str">
        <f t="shared" si="181"/>
        <v>E09000022_CIN episodes for children aged 0-4 at 31st March 2019 with any of the so called'toxic trio' identified as a factor at CIN assessment (excluding looked after children)_Number</v>
      </c>
      <c r="B4437" s="31" t="s">
        <v>335</v>
      </c>
      <c r="C4437" s="31" t="s">
        <v>336</v>
      </c>
      <c r="D4437" s="31" t="s">
        <v>474</v>
      </c>
      <c r="E4437" s="31" t="s">
        <v>475</v>
      </c>
      <c r="F4437" s="31" t="s">
        <v>22</v>
      </c>
      <c r="G4437" s="31" t="s">
        <v>105</v>
      </c>
      <c r="H4437" s="31" t="s">
        <v>743</v>
      </c>
      <c r="I4437" s="31">
        <v>432</v>
      </c>
      <c r="J4437" s="31">
        <v>19213</v>
      </c>
      <c r="K4437" s="31">
        <v>22.484775932962101</v>
      </c>
      <c r="L4437" s="31" t="s">
        <v>1695</v>
      </c>
      <c r="M4437" s="31">
        <f t="shared" si="182"/>
        <v>22.484775932962101</v>
      </c>
      <c r="N4437" s="31">
        <f t="shared" si="180"/>
        <v>0</v>
      </c>
    </row>
    <row r="4438" spans="1:14" x14ac:dyDescent="0.45">
      <c r="A4438" s="31" t="str">
        <f t="shared" si="181"/>
        <v>E09000023_CIN episodes for children aged 0-4 at 31st March 2019 with any of the so called'toxic trio' identified as a factor at CIN assessment (excluding looked after children)_Number</v>
      </c>
      <c r="B4438" s="31" t="s">
        <v>343</v>
      </c>
      <c r="C4438" s="31" t="s">
        <v>344</v>
      </c>
      <c r="D4438" s="31" t="s">
        <v>474</v>
      </c>
      <c r="E4438" s="31" t="s">
        <v>475</v>
      </c>
      <c r="F4438" s="31" t="s">
        <v>22</v>
      </c>
      <c r="G4438" s="31" t="s">
        <v>105</v>
      </c>
      <c r="H4438" s="31" t="s">
        <v>743</v>
      </c>
      <c r="I4438" s="31">
        <v>447</v>
      </c>
      <c r="J4438" s="31">
        <v>21814</v>
      </c>
      <c r="K4438" s="31">
        <v>20.491427523608699</v>
      </c>
      <c r="L4438" s="31" t="s">
        <v>1596</v>
      </c>
      <c r="M4438" s="31">
        <f t="shared" si="182"/>
        <v>20.491427523608699</v>
      </c>
      <c r="N4438" s="31">
        <f t="shared" si="180"/>
        <v>0</v>
      </c>
    </row>
    <row r="4439" spans="1:14" x14ac:dyDescent="0.45">
      <c r="A4439" s="31" t="str">
        <f t="shared" si="181"/>
        <v>E09000028_CIN episodes for children aged 0-4 at 31st March 2019 with any of the so called'toxic trio' identified as a factor at CIN assessment (excluding looked after children)_Number</v>
      </c>
      <c r="B4439" s="31" t="s">
        <v>414</v>
      </c>
      <c r="C4439" s="31" t="s">
        <v>415</v>
      </c>
      <c r="D4439" s="31" t="s">
        <v>474</v>
      </c>
      <c r="E4439" s="31" t="s">
        <v>475</v>
      </c>
      <c r="F4439" s="31" t="s">
        <v>22</v>
      </c>
      <c r="G4439" s="31" t="s">
        <v>105</v>
      </c>
      <c r="H4439" s="31" t="s">
        <v>743</v>
      </c>
      <c r="I4439" s="31">
        <v>468</v>
      </c>
      <c r="J4439" s="31">
        <v>20500</v>
      </c>
      <c r="K4439" s="31">
        <v>22.829268292682901</v>
      </c>
      <c r="L4439" s="31" t="s">
        <v>1534</v>
      </c>
      <c r="M4439" s="31">
        <f t="shared" si="182"/>
        <v>22.829268292682901</v>
      </c>
      <c r="N4439" s="31">
        <f t="shared" si="180"/>
        <v>0</v>
      </c>
    </row>
    <row r="4440" spans="1:14" x14ac:dyDescent="0.45">
      <c r="A4440" s="31" t="str">
        <f t="shared" si="181"/>
        <v>E09000030_CIN episodes for children aged 0-4 at 31st March 2019 with any of the so called'toxic trio' identified as a factor at CIN assessment (excluding looked after children)_Number</v>
      </c>
      <c r="B4440" s="31" t="s">
        <v>440</v>
      </c>
      <c r="C4440" s="31" t="s">
        <v>441</v>
      </c>
      <c r="D4440" s="31" t="s">
        <v>474</v>
      </c>
      <c r="E4440" s="31" t="s">
        <v>475</v>
      </c>
      <c r="F4440" s="31" t="s">
        <v>22</v>
      </c>
      <c r="G4440" s="31" t="s">
        <v>105</v>
      </c>
      <c r="H4440" s="31" t="s">
        <v>743</v>
      </c>
      <c r="I4440" s="31">
        <v>583</v>
      </c>
      <c r="J4440" s="31">
        <v>22208</v>
      </c>
      <c r="K4440" s="31">
        <v>26.251801152737801</v>
      </c>
      <c r="L4440" s="31" t="s">
        <v>1648</v>
      </c>
      <c r="M4440" s="31">
        <f t="shared" si="182"/>
        <v>26.251801152737801</v>
      </c>
      <c r="N4440" s="31">
        <f t="shared" si="180"/>
        <v>0</v>
      </c>
    </row>
    <row r="4441" spans="1:14" x14ac:dyDescent="0.45">
      <c r="A4441" s="31" t="str">
        <f t="shared" si="181"/>
        <v>E09000032_CIN episodes for children aged 0-4 at 31st March 2019 with any of the so called'toxic trio' identified as a factor at CIN assessment (excluding looked after children)_Number</v>
      </c>
      <c r="B4441" s="31" t="s">
        <v>450</v>
      </c>
      <c r="C4441" s="31" t="s">
        <v>451</v>
      </c>
      <c r="D4441" s="31" t="s">
        <v>474</v>
      </c>
      <c r="E4441" s="31" t="s">
        <v>475</v>
      </c>
      <c r="F4441" s="31" t="s">
        <v>22</v>
      </c>
      <c r="G4441" s="31" t="s">
        <v>105</v>
      </c>
      <c r="H4441" s="31" t="s">
        <v>743</v>
      </c>
      <c r="I4441" s="31">
        <v>326</v>
      </c>
      <c r="J4441" s="31">
        <v>21875</v>
      </c>
      <c r="K4441" s="31">
        <v>14.9028571428571</v>
      </c>
      <c r="L4441" s="31" t="s">
        <v>796</v>
      </c>
      <c r="M4441" s="31">
        <f t="shared" si="182"/>
        <v>14.9028571428571</v>
      </c>
      <c r="N4441" s="31">
        <f t="shared" si="180"/>
        <v>0</v>
      </c>
    </row>
    <row r="4442" spans="1:14" x14ac:dyDescent="0.45">
      <c r="A4442" s="31" t="str">
        <f t="shared" si="181"/>
        <v>E09000033_CIN episodes for children aged 0-4 at 31st March 2019 with any of the so called'toxic trio' identified as a factor at CIN assessment (excluding looked after children)_Number</v>
      </c>
      <c r="B4442" s="31" t="s">
        <v>506</v>
      </c>
      <c r="C4442" s="31" t="s">
        <v>507</v>
      </c>
      <c r="D4442" s="31" t="s">
        <v>474</v>
      </c>
      <c r="E4442" s="31" t="s">
        <v>475</v>
      </c>
      <c r="F4442" s="31" t="s">
        <v>22</v>
      </c>
      <c r="G4442" s="31" t="s">
        <v>105</v>
      </c>
      <c r="H4442" s="31" t="s">
        <v>743</v>
      </c>
      <c r="I4442" s="31">
        <v>204</v>
      </c>
      <c r="J4442" s="31">
        <v>13692</v>
      </c>
      <c r="K4442" s="31">
        <v>14.899211218229601</v>
      </c>
      <c r="L4442" s="31" t="s">
        <v>796</v>
      </c>
      <c r="M4442" s="31">
        <f t="shared" si="182"/>
        <v>14.899211218229601</v>
      </c>
      <c r="N4442" s="31">
        <f t="shared" si="180"/>
        <v>0</v>
      </c>
    </row>
    <row r="4443" spans="1:14" x14ac:dyDescent="0.45">
      <c r="A4443" s="31" t="str">
        <f t="shared" si="181"/>
        <v>E09000002_CIN episodes for children aged 0-4 at 31st March 2019 with any of the so called'toxic trio' identified as a factor at CIN assessment (excluding looked after children)_Number</v>
      </c>
      <c r="B4443" s="31" t="s">
        <v>227</v>
      </c>
      <c r="C4443" s="31" t="s">
        <v>228</v>
      </c>
      <c r="D4443" s="31" t="s">
        <v>474</v>
      </c>
      <c r="E4443" s="31" t="s">
        <v>475</v>
      </c>
      <c r="F4443" s="31" t="s">
        <v>22</v>
      </c>
      <c r="G4443" s="31" t="s">
        <v>105</v>
      </c>
      <c r="H4443" s="31" t="s">
        <v>743</v>
      </c>
      <c r="I4443" s="31">
        <v>450</v>
      </c>
      <c r="J4443" s="31">
        <v>19519</v>
      </c>
      <c r="K4443" s="31">
        <v>23.054459757159702</v>
      </c>
      <c r="L4443" s="31" t="s">
        <v>1696</v>
      </c>
      <c r="M4443" s="31">
        <f t="shared" si="182"/>
        <v>23.054459757159702</v>
      </c>
      <c r="N4443" s="31">
        <f t="shared" si="180"/>
        <v>0</v>
      </c>
    </row>
    <row r="4444" spans="1:14" x14ac:dyDescent="0.45">
      <c r="A4444" s="31" t="str">
        <f t="shared" si="181"/>
        <v>E09000003_CIN episodes for children aged 0-4 at 31st March 2019 with any of the so called'toxic trio' identified as a factor at CIN assessment (excluding looked after children)_Number</v>
      </c>
      <c r="B4444" s="31" t="s">
        <v>233</v>
      </c>
      <c r="C4444" s="31" t="s">
        <v>234</v>
      </c>
      <c r="D4444" s="31" t="s">
        <v>474</v>
      </c>
      <c r="E4444" s="31" t="s">
        <v>475</v>
      </c>
      <c r="F4444" s="31" t="s">
        <v>22</v>
      </c>
      <c r="G4444" s="31" t="s">
        <v>105</v>
      </c>
      <c r="H4444" s="31" t="s">
        <v>743</v>
      </c>
      <c r="I4444" s="31">
        <v>360</v>
      </c>
      <c r="J4444" s="31">
        <v>26512</v>
      </c>
      <c r="K4444" s="31">
        <v>13.578756789378399</v>
      </c>
      <c r="L4444" s="31" t="s">
        <v>1490</v>
      </c>
      <c r="M4444" s="31">
        <f t="shared" si="182"/>
        <v>13.578756789378399</v>
      </c>
      <c r="N4444" s="31">
        <f t="shared" si="180"/>
        <v>0</v>
      </c>
    </row>
    <row r="4445" spans="1:14" x14ac:dyDescent="0.45">
      <c r="A4445" s="31" t="str">
        <f t="shared" si="181"/>
        <v>E09000004_CIN episodes for children aged 0-4 at 31st March 2019 with any of the so called'toxic trio' identified as a factor at CIN assessment (excluding looked after children)_Number</v>
      </c>
      <c r="B4445" s="31" t="s">
        <v>242</v>
      </c>
      <c r="C4445" s="31" t="s">
        <v>243</v>
      </c>
      <c r="D4445" s="31" t="s">
        <v>474</v>
      </c>
      <c r="E4445" s="31" t="s">
        <v>475</v>
      </c>
      <c r="F4445" s="31" t="s">
        <v>22</v>
      </c>
      <c r="G4445" s="31" t="s">
        <v>105</v>
      </c>
      <c r="H4445" s="31" t="s">
        <v>743</v>
      </c>
      <c r="I4445" s="31">
        <v>241</v>
      </c>
      <c r="J4445" s="31">
        <v>15989</v>
      </c>
      <c r="K4445" s="31">
        <v>15.072862593032699</v>
      </c>
      <c r="L4445" s="31" t="s">
        <v>775</v>
      </c>
      <c r="M4445" s="31">
        <f t="shared" si="182"/>
        <v>15.072862593032699</v>
      </c>
      <c r="N4445" s="31">
        <f t="shared" si="180"/>
        <v>0</v>
      </c>
    </row>
    <row r="4446" spans="1:14" x14ac:dyDescent="0.45">
      <c r="A4446" s="31" t="str">
        <f t="shared" si="181"/>
        <v>E09000005_CIN episodes for children aged 0-4 at 31st March 2019 with any of the so called'toxic trio' identified as a factor at CIN assessment (excluding looked after children)_Number</v>
      </c>
      <c r="B4446" s="31" t="s">
        <v>261</v>
      </c>
      <c r="C4446" s="31" t="s">
        <v>262</v>
      </c>
      <c r="D4446" s="31" t="s">
        <v>474</v>
      </c>
      <c r="E4446" s="31" t="s">
        <v>475</v>
      </c>
      <c r="F4446" s="31" t="s">
        <v>22</v>
      </c>
      <c r="G4446" s="31" t="s">
        <v>105</v>
      </c>
      <c r="H4446" s="31" t="s">
        <v>743</v>
      </c>
      <c r="I4446" s="31">
        <v>393</v>
      </c>
      <c r="J4446" s="31">
        <v>24582</v>
      </c>
      <c r="K4446" s="31">
        <v>15.987307786184999</v>
      </c>
      <c r="L4446" s="31" t="s">
        <v>797</v>
      </c>
      <c r="M4446" s="31">
        <f t="shared" si="182"/>
        <v>15.987307786184999</v>
      </c>
      <c r="N4446" s="31">
        <f t="shared" si="180"/>
        <v>0</v>
      </c>
    </row>
    <row r="4447" spans="1:14" x14ac:dyDescent="0.45">
      <c r="A4447" s="31" t="str">
        <f t="shared" si="181"/>
        <v>E09000006_CIN episodes for children aged 0-4 at 31st March 2019 with any of the so called'toxic trio' identified as a factor at CIN assessment (excluding looked after children)_Number</v>
      </c>
      <c r="B4447" s="31" t="s">
        <v>267</v>
      </c>
      <c r="C4447" s="31" t="s">
        <v>268</v>
      </c>
      <c r="D4447" s="31" t="s">
        <v>474</v>
      </c>
      <c r="E4447" s="31" t="s">
        <v>475</v>
      </c>
      <c r="F4447" s="31" t="s">
        <v>22</v>
      </c>
      <c r="G4447" s="31" t="s">
        <v>105</v>
      </c>
      <c r="H4447" s="31" t="s">
        <v>743</v>
      </c>
      <c r="I4447" s="31">
        <v>509</v>
      </c>
      <c r="J4447" s="31">
        <v>21559</v>
      </c>
      <c r="K4447" s="31">
        <v>23.609629389118201</v>
      </c>
      <c r="L4447" s="31" t="s">
        <v>1697</v>
      </c>
      <c r="M4447" s="31">
        <f t="shared" si="182"/>
        <v>23.609629389118201</v>
      </c>
      <c r="N4447" s="31">
        <f t="shared" si="180"/>
        <v>0</v>
      </c>
    </row>
    <row r="4448" spans="1:14" x14ac:dyDescent="0.45">
      <c r="A4448" s="31" t="str">
        <f t="shared" si="181"/>
        <v>E09000008_CIN episodes for children aged 0-4 at 31st March 2019 with any of the so called'toxic trio' identified as a factor at CIN assessment (excluding looked after children)_Number</v>
      </c>
      <c r="B4448" s="31" t="s">
        <v>486</v>
      </c>
      <c r="C4448" s="31" t="s">
        <v>487</v>
      </c>
      <c r="D4448" s="31" t="s">
        <v>474</v>
      </c>
      <c r="E4448" s="31" t="s">
        <v>475</v>
      </c>
      <c r="F4448" s="31" t="s">
        <v>22</v>
      </c>
      <c r="G4448" s="31" t="s">
        <v>105</v>
      </c>
      <c r="H4448" s="31" t="s">
        <v>743</v>
      </c>
      <c r="I4448" s="31">
        <v>508</v>
      </c>
      <c r="J4448" s="31">
        <v>27974</v>
      </c>
      <c r="K4448" s="31">
        <v>18.159719739758302</v>
      </c>
      <c r="L4448" s="31" t="s">
        <v>1546</v>
      </c>
      <c r="M4448" s="31">
        <f t="shared" si="182"/>
        <v>18.159719739758302</v>
      </c>
      <c r="N4448" s="31">
        <f t="shared" si="180"/>
        <v>0</v>
      </c>
    </row>
    <row r="4449" spans="1:14" x14ac:dyDescent="0.45">
      <c r="A4449" s="31" t="str">
        <f t="shared" si="181"/>
        <v>E09000009_CIN episodes for children aged 0-4 at 31st March 2019 with any of the so called'toxic trio' identified as a factor at CIN assessment (excluding looked after children)_Number</v>
      </c>
      <c r="B4449" s="31" t="s">
        <v>509</v>
      </c>
      <c r="C4449" s="31" t="s">
        <v>510</v>
      </c>
      <c r="D4449" s="31" t="s">
        <v>474</v>
      </c>
      <c r="E4449" s="31" t="s">
        <v>475</v>
      </c>
      <c r="F4449" s="31" t="s">
        <v>22</v>
      </c>
      <c r="G4449" s="31" t="s">
        <v>105</v>
      </c>
      <c r="H4449" s="31" t="s">
        <v>743</v>
      </c>
      <c r="I4449" s="31">
        <v>408</v>
      </c>
      <c r="J4449" s="31">
        <v>24600</v>
      </c>
      <c r="K4449" s="31">
        <v>16.585365853658502</v>
      </c>
      <c r="L4449" s="31" t="s">
        <v>1583</v>
      </c>
      <c r="M4449" s="31">
        <f t="shared" si="182"/>
        <v>16.585365853658502</v>
      </c>
      <c r="N4449" s="31">
        <f t="shared" si="180"/>
        <v>0</v>
      </c>
    </row>
    <row r="4450" spans="1:14" x14ac:dyDescent="0.45">
      <c r="A4450" s="31" t="str">
        <f t="shared" si="181"/>
        <v>E09000010_CIN episodes for children aged 0-4 at 31st March 2019 with any of the so called'toxic trio' identified as a factor at CIN assessment (excluding looked after children)_Number</v>
      </c>
      <c r="B4450" s="31" t="s">
        <v>301</v>
      </c>
      <c r="C4450" s="31" t="s">
        <v>302</v>
      </c>
      <c r="D4450" s="31" t="s">
        <v>474</v>
      </c>
      <c r="E4450" s="31" t="s">
        <v>475</v>
      </c>
      <c r="F4450" s="31" t="s">
        <v>22</v>
      </c>
      <c r="G4450" s="31" t="s">
        <v>105</v>
      </c>
      <c r="H4450" s="31" t="s">
        <v>743</v>
      </c>
      <c r="I4450" s="31">
        <v>646</v>
      </c>
      <c r="J4450" s="31">
        <v>24321</v>
      </c>
      <c r="K4450" s="31">
        <v>26.561407836848801</v>
      </c>
      <c r="L4450" s="31" t="s">
        <v>1698</v>
      </c>
      <c r="M4450" s="31">
        <f t="shared" si="182"/>
        <v>26.561407836848801</v>
      </c>
      <c r="N4450" s="31">
        <f t="shared" si="180"/>
        <v>0</v>
      </c>
    </row>
    <row r="4451" spans="1:14" x14ac:dyDescent="0.45">
      <c r="A4451" s="31" t="str">
        <f t="shared" si="181"/>
        <v>E09000014_CIN episodes for children aged 0-4 at 31st March 2019 with any of the so called'toxic trio' identified as a factor at CIN assessment (excluding looked after children)_Number</v>
      </c>
      <c r="B4451" s="31" t="s">
        <v>311</v>
      </c>
      <c r="C4451" s="31" t="s">
        <v>312</v>
      </c>
      <c r="D4451" s="31" t="s">
        <v>474</v>
      </c>
      <c r="E4451" s="31" t="s">
        <v>475</v>
      </c>
      <c r="F4451" s="31" t="s">
        <v>22</v>
      </c>
      <c r="G4451" s="31" t="s">
        <v>105</v>
      </c>
      <c r="H4451" s="31" t="s">
        <v>743</v>
      </c>
      <c r="I4451" s="31">
        <v>355</v>
      </c>
      <c r="J4451" s="31">
        <v>18586</v>
      </c>
      <c r="K4451" s="31">
        <v>19.1003981491445</v>
      </c>
      <c r="L4451" s="31" t="s">
        <v>1699</v>
      </c>
      <c r="M4451" s="31">
        <f t="shared" si="182"/>
        <v>19.1003981491445</v>
      </c>
      <c r="N4451" s="31">
        <f t="shared" si="180"/>
        <v>0</v>
      </c>
    </row>
    <row r="4452" spans="1:14" x14ac:dyDescent="0.45">
      <c r="A4452" s="31" t="str">
        <f t="shared" si="181"/>
        <v>E09000015_CIN episodes for children aged 0-4 at 31st March 2019 with any of the so called'toxic trio' identified as a factor at CIN assessment (excluding looked after children)_Number</v>
      </c>
      <c r="B4452" s="31" t="s">
        <v>496</v>
      </c>
      <c r="C4452" s="31" t="s">
        <v>497</v>
      </c>
      <c r="D4452" s="31" t="s">
        <v>474</v>
      </c>
      <c r="E4452" s="31" t="s">
        <v>475</v>
      </c>
      <c r="F4452" s="31" t="s">
        <v>22</v>
      </c>
      <c r="G4452" s="31" t="s">
        <v>105</v>
      </c>
      <c r="H4452" s="31" t="s">
        <v>743</v>
      </c>
      <c r="I4452" s="31">
        <v>346</v>
      </c>
      <c r="J4452" s="31">
        <v>17745</v>
      </c>
      <c r="K4452" s="31">
        <v>19.498450267681001</v>
      </c>
      <c r="L4452" s="31" t="s">
        <v>1476</v>
      </c>
      <c r="M4452" s="31">
        <f t="shared" si="182"/>
        <v>19.498450267681001</v>
      </c>
      <c r="N4452" s="31">
        <f t="shared" si="180"/>
        <v>0</v>
      </c>
    </row>
    <row r="4453" spans="1:14" x14ac:dyDescent="0.45">
      <c r="A4453" s="31" t="str">
        <f t="shared" si="181"/>
        <v>E09000016_CIN episodes for children aged 0-4 at 31st March 2019 with any of the so called'toxic trio' identified as a factor at CIN assessment (excluding looked after children)_Number</v>
      </c>
      <c r="B4453" s="31" t="s">
        <v>315</v>
      </c>
      <c r="C4453" s="31" t="s">
        <v>316</v>
      </c>
      <c r="D4453" s="31" t="s">
        <v>474</v>
      </c>
      <c r="E4453" s="31" t="s">
        <v>475</v>
      </c>
      <c r="F4453" s="31" t="s">
        <v>22</v>
      </c>
      <c r="G4453" s="31" t="s">
        <v>105</v>
      </c>
      <c r="H4453" s="31" t="s">
        <v>743</v>
      </c>
      <c r="I4453" s="31">
        <v>219</v>
      </c>
      <c r="J4453" s="31">
        <v>17370</v>
      </c>
      <c r="K4453" s="31">
        <v>12.607944732297099</v>
      </c>
      <c r="L4453" s="31" t="s">
        <v>1518</v>
      </c>
      <c r="M4453" s="31">
        <f t="shared" si="182"/>
        <v>12.607944732297099</v>
      </c>
      <c r="N4453" s="31">
        <f t="shared" si="180"/>
        <v>0</v>
      </c>
    </row>
    <row r="4454" spans="1:14" x14ac:dyDescent="0.45">
      <c r="A4454" s="31" t="str">
        <f t="shared" si="181"/>
        <v>E09000017_CIN episodes for children aged 0-4 at 31st March 2019 with any of the so called'toxic trio' identified as a factor at CIN assessment (excluding looked after children)_Number</v>
      </c>
      <c r="B4454" s="31" t="s">
        <v>321</v>
      </c>
      <c r="C4454" s="31" t="s">
        <v>322</v>
      </c>
      <c r="D4454" s="31" t="s">
        <v>474</v>
      </c>
      <c r="E4454" s="31" t="s">
        <v>475</v>
      </c>
      <c r="F4454" s="31" t="s">
        <v>22</v>
      </c>
      <c r="G4454" s="31" t="s">
        <v>105</v>
      </c>
      <c r="H4454" s="31" t="s">
        <v>743</v>
      </c>
      <c r="I4454" s="31">
        <v>454</v>
      </c>
      <c r="J4454" s="31">
        <v>22489</v>
      </c>
      <c r="K4454" s="31">
        <v>20.187647294232701</v>
      </c>
      <c r="L4454" s="31" t="s">
        <v>1499</v>
      </c>
      <c r="M4454" s="31">
        <f t="shared" si="182"/>
        <v>20.187647294232701</v>
      </c>
      <c r="N4454" s="31">
        <f t="shared" si="180"/>
        <v>0</v>
      </c>
    </row>
    <row r="4455" spans="1:14" x14ac:dyDescent="0.45">
      <c r="A4455" s="31" t="str">
        <f t="shared" si="181"/>
        <v>E09000018_CIN episodes for children aged 0-4 at 31st March 2019 with any of the so called'toxic trio' identified as a factor at CIN assessment (excluding looked after children)_Number</v>
      </c>
      <c r="B4455" s="31" t="s">
        <v>323</v>
      </c>
      <c r="C4455" s="31" t="s">
        <v>324</v>
      </c>
      <c r="D4455" s="31" t="s">
        <v>474</v>
      </c>
      <c r="E4455" s="31" t="s">
        <v>475</v>
      </c>
      <c r="F4455" s="31" t="s">
        <v>22</v>
      </c>
      <c r="G4455" s="31" t="s">
        <v>105</v>
      </c>
      <c r="H4455" s="31" t="s">
        <v>743</v>
      </c>
      <c r="I4455" s="31">
        <v>488</v>
      </c>
      <c r="J4455" s="31">
        <v>20363</v>
      </c>
      <c r="K4455" s="31">
        <v>23.965034621617601</v>
      </c>
      <c r="L4455" s="31" t="s">
        <v>1683</v>
      </c>
      <c r="M4455" s="31">
        <f t="shared" si="182"/>
        <v>23.965034621617601</v>
      </c>
      <c r="N4455" s="31">
        <f t="shared" si="180"/>
        <v>0</v>
      </c>
    </row>
    <row r="4456" spans="1:14" x14ac:dyDescent="0.45">
      <c r="A4456" s="31" t="str">
        <f t="shared" si="181"/>
        <v>E09000021_CIN episodes for children aged 0-4 at 31st March 2019 with any of the so called'toxic trio' identified as a factor at CIN assessment (excluding looked after children)_Number</v>
      </c>
      <c r="B4456" s="31" t="s">
        <v>520</v>
      </c>
      <c r="C4456" s="31" t="s">
        <v>521</v>
      </c>
      <c r="D4456" s="31" t="s">
        <v>474</v>
      </c>
      <c r="E4456" s="31" t="s">
        <v>475</v>
      </c>
      <c r="F4456" s="31" t="s">
        <v>22</v>
      </c>
      <c r="G4456" s="31" t="s">
        <v>105</v>
      </c>
      <c r="H4456" s="31" t="s">
        <v>743</v>
      </c>
      <c r="I4456" s="31">
        <v>230</v>
      </c>
      <c r="J4456" s="31">
        <v>11291</v>
      </c>
      <c r="K4456" s="31">
        <v>20.370206359047</v>
      </c>
      <c r="L4456" s="31" t="s">
        <v>1700</v>
      </c>
      <c r="M4456" s="31">
        <f t="shared" si="182"/>
        <v>20.370206359047</v>
      </c>
      <c r="N4456" s="31">
        <f t="shared" si="180"/>
        <v>0</v>
      </c>
    </row>
    <row r="4457" spans="1:14" x14ac:dyDescent="0.45">
      <c r="A4457" s="31" t="str">
        <f t="shared" si="181"/>
        <v>E09000024_CIN episodes for children aged 0-4 at 31st March 2019 with any of the so called'toxic trio' identified as a factor at CIN assessment (excluding looked after children)_Number</v>
      </c>
      <c r="B4457" s="31" t="s">
        <v>353</v>
      </c>
      <c r="C4457" s="31" t="s">
        <v>354</v>
      </c>
      <c r="D4457" s="31" t="s">
        <v>474</v>
      </c>
      <c r="E4457" s="31" t="s">
        <v>475</v>
      </c>
      <c r="F4457" s="31" t="s">
        <v>22</v>
      </c>
      <c r="G4457" s="31" t="s">
        <v>105</v>
      </c>
      <c r="H4457" s="31" t="s">
        <v>743</v>
      </c>
      <c r="I4457" s="31">
        <v>265</v>
      </c>
      <c r="J4457" s="31">
        <v>14994</v>
      </c>
      <c r="K4457" s="31">
        <v>17.673736161131099</v>
      </c>
      <c r="L4457" s="31" t="s">
        <v>1587</v>
      </c>
      <c r="M4457" s="31">
        <f t="shared" si="182"/>
        <v>17.673736161131099</v>
      </c>
      <c r="N4457" s="31">
        <f t="shared" si="180"/>
        <v>0</v>
      </c>
    </row>
    <row r="4458" spans="1:14" x14ac:dyDescent="0.45">
      <c r="A4458" s="31" t="str">
        <f t="shared" si="181"/>
        <v>E09000025_CIN episodes for children aged 0-4 at 31st March 2019 with any of the so called'toxic trio' identified as a factor at CIN assessment (excluding looked after children)_Number</v>
      </c>
      <c r="B4458" s="31" t="s">
        <v>359</v>
      </c>
      <c r="C4458" s="31" t="s">
        <v>360</v>
      </c>
      <c r="D4458" s="31" t="s">
        <v>474</v>
      </c>
      <c r="E4458" s="31" t="s">
        <v>475</v>
      </c>
      <c r="F4458" s="31" t="s">
        <v>22</v>
      </c>
      <c r="G4458" s="31" t="s">
        <v>105</v>
      </c>
      <c r="H4458" s="31" t="s">
        <v>743</v>
      </c>
      <c r="I4458" s="31">
        <v>506</v>
      </c>
      <c r="J4458" s="31">
        <v>28254</v>
      </c>
      <c r="K4458" s="31">
        <v>17.9089686416083</v>
      </c>
      <c r="L4458" s="31" t="s">
        <v>1498</v>
      </c>
      <c r="M4458" s="31">
        <f t="shared" si="182"/>
        <v>17.9089686416083</v>
      </c>
      <c r="N4458" s="31">
        <f t="shared" si="180"/>
        <v>0</v>
      </c>
    </row>
    <row r="4459" spans="1:14" x14ac:dyDescent="0.45">
      <c r="A4459" s="31" t="str">
        <f t="shared" si="181"/>
        <v>E09000026_CIN episodes for children aged 0-4 at 31st March 2019 with any of the so called'toxic trio' identified as a factor at CIN assessment (excluding looked after children)_Number</v>
      </c>
      <c r="B4459" s="31" t="s">
        <v>385</v>
      </c>
      <c r="C4459" s="31" t="s">
        <v>386</v>
      </c>
      <c r="D4459" s="31" t="s">
        <v>474</v>
      </c>
      <c r="E4459" s="31" t="s">
        <v>475</v>
      </c>
      <c r="F4459" s="31" t="s">
        <v>22</v>
      </c>
      <c r="G4459" s="31" t="s">
        <v>105</v>
      </c>
      <c r="H4459" s="31" t="s">
        <v>743</v>
      </c>
      <c r="I4459" s="31">
        <v>416</v>
      </c>
      <c r="J4459" s="31">
        <v>22744</v>
      </c>
      <c r="K4459" s="31">
        <v>18.2905381639114</v>
      </c>
      <c r="L4459" s="31" t="s">
        <v>1543</v>
      </c>
      <c r="M4459" s="31">
        <f t="shared" si="182"/>
        <v>18.2905381639114</v>
      </c>
      <c r="N4459" s="31">
        <f t="shared" si="180"/>
        <v>0</v>
      </c>
    </row>
    <row r="4460" spans="1:14" x14ac:dyDescent="0.45">
      <c r="A4460" s="31" t="str">
        <f t="shared" si="181"/>
        <v>E09000027_CIN episodes for children aged 0-4 at 31st March 2019 with any of the so called'toxic trio' identified as a factor at CIN assessment (excluding looked after children)_Number</v>
      </c>
      <c r="B4460" s="31" t="s">
        <v>389</v>
      </c>
      <c r="C4460" s="31" t="s">
        <v>390</v>
      </c>
      <c r="D4460" s="31" t="s">
        <v>474</v>
      </c>
      <c r="E4460" s="31" t="s">
        <v>475</v>
      </c>
      <c r="F4460" s="31" t="s">
        <v>22</v>
      </c>
      <c r="G4460" s="31" t="s">
        <v>105</v>
      </c>
      <c r="H4460" s="31" t="s">
        <v>743</v>
      </c>
      <c r="I4460" s="31">
        <v>196</v>
      </c>
      <c r="J4460" s="31">
        <v>12624</v>
      </c>
      <c r="K4460" s="31">
        <v>15.525982256020299</v>
      </c>
      <c r="L4460" s="31" t="s">
        <v>1469</v>
      </c>
      <c r="M4460" s="31">
        <f t="shared" si="182"/>
        <v>15.525982256020299</v>
      </c>
      <c r="N4460" s="31">
        <f t="shared" si="180"/>
        <v>0</v>
      </c>
    </row>
    <row r="4461" spans="1:14" x14ac:dyDescent="0.45">
      <c r="A4461" s="31" t="str">
        <f t="shared" si="181"/>
        <v>E09000029_CIN episodes for children aged 0-4 at 31st March 2019 with any of the so called'toxic trio' identified as a factor at CIN assessment (excluding looked after children)_Number</v>
      </c>
      <c r="B4461" s="31" t="s">
        <v>432</v>
      </c>
      <c r="C4461" s="31" t="s">
        <v>433</v>
      </c>
      <c r="D4461" s="31" t="s">
        <v>474</v>
      </c>
      <c r="E4461" s="31" t="s">
        <v>475</v>
      </c>
      <c r="F4461" s="31" t="s">
        <v>22</v>
      </c>
      <c r="G4461" s="31" t="s">
        <v>105</v>
      </c>
      <c r="H4461" s="31" t="s">
        <v>743</v>
      </c>
      <c r="I4461" s="31">
        <v>287</v>
      </c>
      <c r="J4461" s="31">
        <v>13754</v>
      </c>
      <c r="K4461" s="31">
        <v>20.866656972517099</v>
      </c>
      <c r="L4461" s="31" t="s">
        <v>1558</v>
      </c>
      <c r="M4461" s="31">
        <f t="shared" si="182"/>
        <v>20.866656972517099</v>
      </c>
      <c r="N4461" s="31">
        <f t="shared" si="180"/>
        <v>0</v>
      </c>
    </row>
    <row r="4462" spans="1:14" x14ac:dyDescent="0.45">
      <c r="A4462" s="31" t="str">
        <f t="shared" si="181"/>
        <v>E09000031_CIN episodes for children aged 0-4 at 31st March 2019 with any of the so called'toxic trio' identified as a factor at CIN assessment (excluding looked after children)_Number</v>
      </c>
      <c r="B4462" s="31" t="s">
        <v>448</v>
      </c>
      <c r="C4462" s="31" t="s">
        <v>449</v>
      </c>
      <c r="D4462" s="31" t="s">
        <v>474</v>
      </c>
      <c r="E4462" s="31" t="s">
        <v>475</v>
      </c>
      <c r="F4462" s="31" t="s">
        <v>22</v>
      </c>
      <c r="G4462" s="31" t="s">
        <v>105</v>
      </c>
      <c r="H4462" s="31" t="s">
        <v>743</v>
      </c>
      <c r="I4462" s="31">
        <v>219</v>
      </c>
      <c r="J4462" s="31">
        <v>21802</v>
      </c>
      <c r="K4462" s="31">
        <v>10.044950004586701</v>
      </c>
      <c r="L4462" s="31" t="s">
        <v>1479</v>
      </c>
      <c r="M4462" s="31">
        <f t="shared" si="182"/>
        <v>10.044950004586701</v>
      </c>
      <c r="N4462" s="31">
        <f t="shared" si="180"/>
        <v>0</v>
      </c>
    </row>
    <row r="4463" spans="1:14" x14ac:dyDescent="0.45">
      <c r="A4463" s="31" t="str">
        <f t="shared" si="181"/>
        <v>E08000025_CIN episodes for children aged 0-4 at 31st March 2019 with any of the so called'toxic trio' identified as a factor at CIN assessment (excluding looked after children)_Number</v>
      </c>
      <c r="B4463" s="31" t="s">
        <v>245</v>
      </c>
      <c r="C4463" s="31" t="s">
        <v>246</v>
      </c>
      <c r="D4463" s="31" t="s">
        <v>474</v>
      </c>
      <c r="E4463" s="31" t="s">
        <v>475</v>
      </c>
      <c r="F4463" s="31" t="s">
        <v>22</v>
      </c>
      <c r="G4463" s="31" t="s">
        <v>105</v>
      </c>
      <c r="H4463" s="31" t="s">
        <v>743</v>
      </c>
      <c r="I4463" s="31">
        <v>1653</v>
      </c>
      <c r="J4463" s="31">
        <v>83536</v>
      </c>
      <c r="K4463" s="31">
        <v>19.787875885845601</v>
      </c>
      <c r="L4463" s="31" t="s">
        <v>1472</v>
      </c>
      <c r="M4463" s="31">
        <f t="shared" si="182"/>
        <v>19.787875885845601</v>
      </c>
      <c r="N4463" s="31">
        <f t="shared" si="180"/>
        <v>0</v>
      </c>
    </row>
    <row r="4464" spans="1:14" x14ac:dyDescent="0.45">
      <c r="A4464" s="31" t="str">
        <f t="shared" si="181"/>
        <v>E08000026_CIN episodes for children aged 0-4 at 31st March 2019 with any of the so called'toxic trio' identified as a factor at CIN assessment (excluding looked after children)_Number</v>
      </c>
      <c r="B4464" s="31" t="s">
        <v>283</v>
      </c>
      <c r="C4464" s="31" t="s">
        <v>284</v>
      </c>
      <c r="D4464" s="31" t="s">
        <v>474</v>
      </c>
      <c r="E4464" s="31" t="s">
        <v>475</v>
      </c>
      <c r="F4464" s="31" t="s">
        <v>22</v>
      </c>
      <c r="G4464" s="31" t="s">
        <v>105</v>
      </c>
      <c r="H4464" s="31" t="s">
        <v>743</v>
      </c>
      <c r="I4464" s="31">
        <v>757</v>
      </c>
      <c r="J4464" s="31">
        <v>23068</v>
      </c>
      <c r="K4464" s="31">
        <v>32.816022195248799</v>
      </c>
      <c r="L4464" s="31" t="s">
        <v>1701</v>
      </c>
      <c r="M4464" s="31">
        <f t="shared" si="182"/>
        <v>32.816022195248799</v>
      </c>
      <c r="N4464" s="31">
        <f t="shared" si="180"/>
        <v>0</v>
      </c>
    </row>
    <row r="4465" spans="1:14" x14ac:dyDescent="0.45">
      <c r="A4465" s="31" t="str">
        <f t="shared" si="181"/>
        <v>E08000027_CIN episodes for children aged 0-4 at 31st March 2019 with any of the so called'toxic trio' identified as a factor at CIN assessment (excluding looked after children)_Number</v>
      </c>
      <c r="B4465" s="31" t="s">
        <v>297</v>
      </c>
      <c r="C4465" s="31" t="s">
        <v>298</v>
      </c>
      <c r="D4465" s="31" t="s">
        <v>474</v>
      </c>
      <c r="E4465" s="31" t="s">
        <v>475</v>
      </c>
      <c r="F4465" s="31" t="s">
        <v>22</v>
      </c>
      <c r="G4465" s="31" t="s">
        <v>105</v>
      </c>
      <c r="H4465" s="31" t="s">
        <v>743</v>
      </c>
      <c r="I4465" s="31">
        <v>408</v>
      </c>
      <c r="J4465" s="31">
        <v>19102</v>
      </c>
      <c r="K4465" s="31">
        <v>21.359019997906</v>
      </c>
      <c r="L4465" s="31" t="s">
        <v>1519</v>
      </c>
      <c r="M4465" s="31">
        <f t="shared" si="182"/>
        <v>21.359019997906</v>
      </c>
      <c r="N4465" s="31">
        <f t="shared" si="180"/>
        <v>0</v>
      </c>
    </row>
    <row r="4466" spans="1:14" x14ac:dyDescent="0.45">
      <c r="A4466" s="31" t="str">
        <f t="shared" si="181"/>
        <v>E08000028_CIN episodes for children aged 0-4 at 31st March 2019 with any of the so called'toxic trio' identified as a factor at CIN assessment (excluding looked after children)_Number</v>
      </c>
      <c r="B4466" s="31" t="s">
        <v>397</v>
      </c>
      <c r="C4466" s="31" t="s">
        <v>398</v>
      </c>
      <c r="D4466" s="31" t="s">
        <v>474</v>
      </c>
      <c r="E4466" s="31" t="s">
        <v>475</v>
      </c>
      <c r="F4466" s="31" t="s">
        <v>22</v>
      </c>
      <c r="G4466" s="31" t="s">
        <v>105</v>
      </c>
      <c r="H4466" s="31" t="s">
        <v>743</v>
      </c>
      <c r="I4466" s="31">
        <v>876</v>
      </c>
      <c r="J4466" s="31">
        <v>23772</v>
      </c>
      <c r="K4466" s="31">
        <v>36.850075719333702</v>
      </c>
      <c r="L4466" s="31" t="s">
        <v>1702</v>
      </c>
      <c r="M4466" s="31">
        <f t="shared" si="182"/>
        <v>36.850075719333702</v>
      </c>
      <c r="N4466" s="31">
        <f t="shared" si="180"/>
        <v>0</v>
      </c>
    </row>
    <row r="4467" spans="1:14" x14ac:dyDescent="0.45">
      <c r="A4467" s="31" t="str">
        <f t="shared" si="181"/>
        <v>E08000029_CIN episodes for children aged 0-4 at 31st March 2019 with any of the so called'toxic trio' identified as a factor at CIN assessment (excluding looked after children)_Number</v>
      </c>
      <c r="B4467" s="31" t="s">
        <v>516</v>
      </c>
      <c r="C4467" s="31" t="s">
        <v>517</v>
      </c>
      <c r="D4467" s="31" t="s">
        <v>474</v>
      </c>
      <c r="E4467" s="31" t="s">
        <v>475</v>
      </c>
      <c r="F4467" s="31" t="s">
        <v>22</v>
      </c>
      <c r="G4467" s="31" t="s">
        <v>105</v>
      </c>
      <c r="H4467" s="31" t="s">
        <v>743</v>
      </c>
      <c r="I4467" s="31">
        <v>311</v>
      </c>
      <c r="J4467" s="31">
        <v>12393</v>
      </c>
      <c r="K4467" s="31">
        <v>25.0948115871863</v>
      </c>
      <c r="L4467" s="31" t="s">
        <v>1703</v>
      </c>
      <c r="M4467" s="31">
        <f t="shared" si="182"/>
        <v>25.0948115871863</v>
      </c>
      <c r="N4467" s="31">
        <f t="shared" si="180"/>
        <v>0</v>
      </c>
    </row>
    <row r="4468" spans="1:14" x14ac:dyDescent="0.45">
      <c r="A4468" s="31" t="str">
        <f t="shared" si="181"/>
        <v>E08000030_CIN episodes for children aged 0-4 at 31st March 2019 with any of the so called'toxic trio' identified as a factor at CIN assessment (excluding looked after children)_Number</v>
      </c>
      <c r="B4468" s="31" t="s">
        <v>446</v>
      </c>
      <c r="C4468" s="31" t="s">
        <v>447</v>
      </c>
      <c r="D4468" s="31" t="s">
        <v>474</v>
      </c>
      <c r="E4468" s="31" t="s">
        <v>475</v>
      </c>
      <c r="F4468" s="31" t="s">
        <v>22</v>
      </c>
      <c r="G4468" s="31" t="s">
        <v>105</v>
      </c>
      <c r="H4468" s="31" t="s">
        <v>743</v>
      </c>
      <c r="I4468" s="31">
        <v>735</v>
      </c>
      <c r="J4468" s="31">
        <v>19650</v>
      </c>
      <c r="K4468" s="31">
        <v>37.404580152671798</v>
      </c>
      <c r="L4468" s="31" t="s">
        <v>1704</v>
      </c>
      <c r="M4468" s="31">
        <f t="shared" si="182"/>
        <v>37.404580152671798</v>
      </c>
      <c r="N4468" s="31">
        <f t="shared" si="180"/>
        <v>0</v>
      </c>
    </row>
    <row r="4469" spans="1:14" x14ac:dyDescent="0.45">
      <c r="A4469" s="31" t="str">
        <f t="shared" si="181"/>
        <v>E08000031_CIN episodes for children aged 0-4 at 31st March 2019 with any of the so called'toxic trio' identified as a factor at CIN assessment (excluding looked after children)_Number</v>
      </c>
      <c r="B4469" s="31" t="s">
        <v>468</v>
      </c>
      <c r="C4469" s="31" t="s">
        <v>469</v>
      </c>
      <c r="D4469" s="31" t="s">
        <v>474</v>
      </c>
      <c r="E4469" s="31" t="s">
        <v>475</v>
      </c>
      <c r="F4469" s="31" t="s">
        <v>22</v>
      </c>
      <c r="G4469" s="31" t="s">
        <v>105</v>
      </c>
      <c r="H4469" s="31" t="s">
        <v>743</v>
      </c>
      <c r="I4469" s="31">
        <v>299</v>
      </c>
      <c r="J4469" s="31">
        <v>18026</v>
      </c>
      <c r="K4469" s="31">
        <v>16.587151891712001</v>
      </c>
      <c r="L4469" s="31" t="s">
        <v>1583</v>
      </c>
      <c r="M4469" s="31">
        <f t="shared" si="182"/>
        <v>16.587151891712001</v>
      </c>
      <c r="N4469" s="31">
        <f t="shared" si="180"/>
        <v>0</v>
      </c>
    </row>
    <row r="4470" spans="1:14" x14ac:dyDescent="0.45">
      <c r="A4470" s="31" t="str">
        <f t="shared" si="181"/>
        <v>E08000011_CIN episodes for children aged 0-4 at 31st March 2019 with any of the so called'toxic trio' identified as a factor at CIN assessment (excluding looked after children)_Number</v>
      </c>
      <c r="B4470" s="31" t="s">
        <v>333</v>
      </c>
      <c r="C4470" s="31" t="s">
        <v>334</v>
      </c>
      <c r="D4470" s="31" t="s">
        <v>474</v>
      </c>
      <c r="E4470" s="31" t="s">
        <v>475</v>
      </c>
      <c r="F4470" s="31" t="s">
        <v>22</v>
      </c>
      <c r="G4470" s="31" t="s">
        <v>105</v>
      </c>
      <c r="H4470" s="31" t="s">
        <v>743</v>
      </c>
      <c r="I4470" s="31">
        <v>244</v>
      </c>
      <c r="J4470" s="31">
        <v>10076</v>
      </c>
      <c r="K4470" s="31">
        <v>24.215958713775301</v>
      </c>
      <c r="L4470" s="31" t="s">
        <v>1705</v>
      </c>
      <c r="M4470" s="31">
        <f t="shared" si="182"/>
        <v>24.215958713775301</v>
      </c>
      <c r="N4470" s="31">
        <f t="shared" si="180"/>
        <v>0</v>
      </c>
    </row>
    <row r="4471" spans="1:14" x14ac:dyDescent="0.45">
      <c r="A4471" s="31" t="str">
        <f t="shared" si="181"/>
        <v>E08000012_CIN episodes for children aged 0-4 at 31st March 2019 with any of the so called'toxic trio' identified as a factor at CIN assessment (excluding looked after children)_Number</v>
      </c>
      <c r="B4471" s="31" t="s">
        <v>347</v>
      </c>
      <c r="C4471" s="31" t="s">
        <v>348</v>
      </c>
      <c r="D4471" s="31" t="s">
        <v>474</v>
      </c>
      <c r="E4471" s="31" t="s">
        <v>475</v>
      </c>
      <c r="F4471" s="31" t="s">
        <v>22</v>
      </c>
      <c r="G4471" s="31" t="s">
        <v>105</v>
      </c>
      <c r="H4471" s="31" t="s">
        <v>743</v>
      </c>
      <c r="I4471" s="31">
        <v>814</v>
      </c>
      <c r="J4471" s="31">
        <v>29676</v>
      </c>
      <c r="K4471" s="31">
        <v>27.429572718695201</v>
      </c>
      <c r="L4471" s="31" t="s">
        <v>1706</v>
      </c>
      <c r="M4471" s="31">
        <f t="shared" si="182"/>
        <v>27.429572718695201</v>
      </c>
      <c r="N4471" s="31">
        <f t="shared" si="180"/>
        <v>0</v>
      </c>
    </row>
    <row r="4472" spans="1:14" x14ac:dyDescent="0.45">
      <c r="A4472" s="31" t="str">
        <f t="shared" si="181"/>
        <v>E08000013_CIN episodes for children aged 0-4 at 31st March 2019 with any of the so called'toxic trio' identified as a factor at CIN assessment (excluding looked after children)_Number</v>
      </c>
      <c r="B4472" s="31" t="s">
        <v>416</v>
      </c>
      <c r="C4472" s="31" t="s">
        <v>417</v>
      </c>
      <c r="D4472" s="31" t="s">
        <v>474</v>
      </c>
      <c r="E4472" s="31" t="s">
        <v>475</v>
      </c>
      <c r="F4472" s="31" t="s">
        <v>22</v>
      </c>
      <c r="G4472" s="31" t="s">
        <v>105</v>
      </c>
      <c r="H4472" s="31" t="s">
        <v>743</v>
      </c>
      <c r="I4472" s="31">
        <v>303</v>
      </c>
      <c r="J4472" s="31">
        <v>10282</v>
      </c>
      <c r="K4472" s="31">
        <v>29.468974907605499</v>
      </c>
      <c r="L4472" s="31" t="s">
        <v>1707</v>
      </c>
      <c r="M4472" s="31">
        <f t="shared" si="182"/>
        <v>29.468974907605499</v>
      </c>
      <c r="N4472" s="31">
        <f t="shared" si="180"/>
        <v>0</v>
      </c>
    </row>
    <row r="4473" spans="1:14" x14ac:dyDescent="0.45">
      <c r="A4473" s="31" t="str">
        <f t="shared" si="181"/>
        <v>E08000014_CIN episodes for children aged 0-4 at 31st March 2019 with any of the so called'toxic trio' identified as a factor at CIN assessment (excluding looked after children)_Number</v>
      </c>
      <c r="B4473" s="31" t="s">
        <v>399</v>
      </c>
      <c r="C4473" s="31" t="s">
        <v>400</v>
      </c>
      <c r="D4473" s="31" t="s">
        <v>474</v>
      </c>
      <c r="E4473" s="31" t="s">
        <v>475</v>
      </c>
      <c r="F4473" s="31" t="s">
        <v>22</v>
      </c>
      <c r="G4473" s="31" t="s">
        <v>105</v>
      </c>
      <c r="H4473" s="31" t="s">
        <v>743</v>
      </c>
      <c r="I4473" s="31">
        <v>402</v>
      </c>
      <c r="J4473" s="31">
        <v>14441</v>
      </c>
      <c r="K4473" s="31">
        <v>27.8374073817603</v>
      </c>
      <c r="L4473" s="31" t="s">
        <v>1506</v>
      </c>
      <c r="M4473" s="31">
        <f t="shared" si="182"/>
        <v>27.8374073817603</v>
      </c>
      <c r="N4473" s="31">
        <f t="shared" si="180"/>
        <v>0</v>
      </c>
    </row>
    <row r="4474" spans="1:14" x14ac:dyDescent="0.45">
      <c r="A4474" s="31" t="str">
        <f t="shared" si="181"/>
        <v>E08000015_CIN episodes for children aged 0-4 at 31st March 2019 with any of the so called'toxic trio' identified as a factor at CIN assessment (excluding looked after children)_Number</v>
      </c>
      <c r="B4474" s="31" t="s">
        <v>464</v>
      </c>
      <c r="C4474" s="31" t="s">
        <v>465</v>
      </c>
      <c r="D4474" s="31" t="s">
        <v>474</v>
      </c>
      <c r="E4474" s="31" t="s">
        <v>475</v>
      </c>
      <c r="F4474" s="31" t="s">
        <v>22</v>
      </c>
      <c r="G4474" s="31" t="s">
        <v>105</v>
      </c>
      <c r="H4474" s="31" t="s">
        <v>743</v>
      </c>
      <c r="I4474" s="31">
        <v>526</v>
      </c>
      <c r="J4474" s="31">
        <v>18051</v>
      </c>
      <c r="K4474" s="31">
        <v>29.139659852639699</v>
      </c>
      <c r="L4474" s="31" t="s">
        <v>1708</v>
      </c>
      <c r="M4474" s="31">
        <f t="shared" si="182"/>
        <v>29.139659852639699</v>
      </c>
      <c r="N4474" s="31">
        <f t="shared" si="180"/>
        <v>0</v>
      </c>
    </row>
    <row r="4475" spans="1:14" x14ac:dyDescent="0.45">
      <c r="A4475" s="31" t="str">
        <f t="shared" si="181"/>
        <v>E08000001_CIN episodes for children aged 0-4 at 31st March 2019 with any of the so called'toxic trio' identified as a factor at CIN assessment (excluding looked after children)_Number</v>
      </c>
      <c r="B4475" s="31" t="s">
        <v>252</v>
      </c>
      <c r="C4475" s="31" t="s">
        <v>253</v>
      </c>
      <c r="D4475" s="31" t="s">
        <v>474</v>
      </c>
      <c r="E4475" s="31" t="s">
        <v>475</v>
      </c>
      <c r="F4475" s="31" t="s">
        <v>22</v>
      </c>
      <c r="G4475" s="31" t="s">
        <v>105</v>
      </c>
      <c r="H4475" s="31" t="s">
        <v>743</v>
      </c>
      <c r="I4475" s="31">
        <v>398</v>
      </c>
      <c r="J4475" s="31">
        <v>19294</v>
      </c>
      <c r="K4475" s="31">
        <v>20.628174562040002</v>
      </c>
      <c r="L4475" s="31" t="s">
        <v>1500</v>
      </c>
      <c r="M4475" s="31">
        <f t="shared" si="182"/>
        <v>20.628174562040002</v>
      </c>
      <c r="N4475" s="31">
        <f t="shared" si="180"/>
        <v>0</v>
      </c>
    </row>
    <row r="4476" spans="1:14" x14ac:dyDescent="0.45">
      <c r="A4476" s="31" t="str">
        <f t="shared" si="181"/>
        <v>E08000002_CIN episodes for children aged 0-4 at 31st March 2019 with any of the so called'toxic trio' identified as a factor at CIN assessment (excluding looked after children)_Number</v>
      </c>
      <c r="B4476" s="31" t="s">
        <v>271</v>
      </c>
      <c r="C4476" s="31" t="s">
        <v>272</v>
      </c>
      <c r="D4476" s="31" t="s">
        <v>474</v>
      </c>
      <c r="E4476" s="31" t="s">
        <v>475</v>
      </c>
      <c r="F4476" s="31" t="s">
        <v>22</v>
      </c>
      <c r="G4476" s="31" t="s">
        <v>105</v>
      </c>
      <c r="H4476" s="31" t="s">
        <v>743</v>
      </c>
      <c r="I4476" s="31">
        <v>342</v>
      </c>
      <c r="J4476" s="31">
        <v>11819</v>
      </c>
      <c r="K4476" s="31">
        <v>28.936458245198398</v>
      </c>
      <c r="L4476" s="31" t="s">
        <v>1551</v>
      </c>
      <c r="M4476" s="31">
        <f t="shared" si="182"/>
        <v>28.936458245198398</v>
      </c>
      <c r="N4476" s="31">
        <f t="shared" si="180"/>
        <v>0</v>
      </c>
    </row>
    <row r="4477" spans="1:14" x14ac:dyDescent="0.45">
      <c r="A4477" s="31" t="str">
        <f t="shared" si="181"/>
        <v>E08000003_CIN episodes for children aged 0-4 at 31st March 2019 with any of the so called'toxic trio' identified as a factor at CIN assessment (excluding looked after children)_Number</v>
      </c>
      <c r="B4477" s="31" t="s">
        <v>349</v>
      </c>
      <c r="C4477" s="31" t="s">
        <v>350</v>
      </c>
      <c r="D4477" s="31" t="s">
        <v>474</v>
      </c>
      <c r="E4477" s="31" t="s">
        <v>475</v>
      </c>
      <c r="F4477" s="31" t="s">
        <v>22</v>
      </c>
      <c r="G4477" s="31" t="s">
        <v>105</v>
      </c>
      <c r="H4477" s="31" t="s">
        <v>743</v>
      </c>
      <c r="I4477" s="31">
        <v>1037</v>
      </c>
      <c r="J4477" s="31">
        <v>37768</v>
      </c>
      <c r="K4477" s="31">
        <v>27.4571065452235</v>
      </c>
      <c r="L4477" s="31" t="s">
        <v>1527</v>
      </c>
      <c r="M4477" s="31">
        <f t="shared" si="182"/>
        <v>27.4571065452235</v>
      </c>
      <c r="N4477" s="31">
        <f t="shared" si="180"/>
        <v>0</v>
      </c>
    </row>
    <row r="4478" spans="1:14" x14ac:dyDescent="0.45">
      <c r="A4478" s="31" t="str">
        <f t="shared" si="181"/>
        <v>E08000004_CIN episodes for children aged 0-4 at 31st March 2019 with any of the so called'toxic trio' identified as a factor at CIN assessment (excluding looked after children)_Number</v>
      </c>
      <c r="B4478" s="31" t="s">
        <v>375</v>
      </c>
      <c r="C4478" s="31" t="s">
        <v>376</v>
      </c>
      <c r="D4478" s="31" t="s">
        <v>474</v>
      </c>
      <c r="E4478" s="31" t="s">
        <v>475</v>
      </c>
      <c r="F4478" s="31" t="s">
        <v>22</v>
      </c>
      <c r="G4478" s="31" t="s">
        <v>105</v>
      </c>
      <c r="H4478" s="31" t="s">
        <v>743</v>
      </c>
      <c r="I4478" s="31">
        <v>545</v>
      </c>
      <c r="J4478" s="31">
        <v>16792</v>
      </c>
      <c r="K4478" s="31">
        <v>32.455931395902802</v>
      </c>
      <c r="L4478" s="31" t="s">
        <v>1709</v>
      </c>
      <c r="M4478" s="31">
        <f t="shared" si="182"/>
        <v>32.455931395902802</v>
      </c>
      <c r="N4478" s="31">
        <f t="shared" si="180"/>
        <v>0</v>
      </c>
    </row>
    <row r="4479" spans="1:14" x14ac:dyDescent="0.45">
      <c r="A4479" s="31" t="str">
        <f t="shared" si="181"/>
        <v>E08000005_CIN episodes for children aged 0-4 at 31st March 2019 with any of the so called'toxic trio' identified as a factor at CIN assessment (excluding looked after children)_Number</v>
      </c>
      <c r="B4479" s="31" t="s">
        <v>391</v>
      </c>
      <c r="C4479" s="31" t="s">
        <v>392</v>
      </c>
      <c r="D4479" s="31" t="s">
        <v>474</v>
      </c>
      <c r="E4479" s="31" t="s">
        <v>475</v>
      </c>
      <c r="F4479" s="31" t="s">
        <v>22</v>
      </c>
      <c r="G4479" s="31" t="s">
        <v>105</v>
      </c>
      <c r="H4479" s="31" t="s">
        <v>743</v>
      </c>
      <c r="I4479" s="31">
        <v>467</v>
      </c>
      <c r="J4479" s="31">
        <v>15123</v>
      </c>
      <c r="K4479" s="31">
        <v>30.880116379025299</v>
      </c>
      <c r="L4479" s="31" t="s">
        <v>1710</v>
      </c>
      <c r="M4479" s="31">
        <f t="shared" si="182"/>
        <v>30.880116379025299</v>
      </c>
      <c r="N4479" s="31">
        <f t="shared" si="180"/>
        <v>0</v>
      </c>
    </row>
    <row r="4480" spans="1:14" x14ac:dyDescent="0.45">
      <c r="A4480" s="31" t="str">
        <f t="shared" si="181"/>
        <v>E08000006_CIN episodes for children aged 0-4 at 31st March 2019 with any of the so called'toxic trio' identified as a factor at CIN assessment (excluding looked after children)_Number</v>
      </c>
      <c r="B4480" s="31" t="s">
        <v>395</v>
      </c>
      <c r="C4480" s="31" t="s">
        <v>396</v>
      </c>
      <c r="D4480" s="31" t="s">
        <v>474</v>
      </c>
      <c r="E4480" s="31" t="s">
        <v>475</v>
      </c>
      <c r="F4480" s="31" t="s">
        <v>22</v>
      </c>
      <c r="G4480" s="31" t="s">
        <v>105</v>
      </c>
      <c r="H4480" s="31" t="s">
        <v>743</v>
      </c>
      <c r="I4480" s="31">
        <v>654</v>
      </c>
      <c r="J4480" s="31">
        <v>17614</v>
      </c>
      <c r="K4480" s="31">
        <v>37.129556034972197</v>
      </c>
      <c r="L4480" s="31" t="s">
        <v>1711</v>
      </c>
      <c r="M4480" s="31">
        <f t="shared" si="182"/>
        <v>37.129556034972197</v>
      </c>
      <c r="N4480" s="31">
        <f t="shared" si="180"/>
        <v>0</v>
      </c>
    </row>
    <row r="4481" spans="1:14" x14ac:dyDescent="0.45">
      <c r="A4481" s="31" t="str">
        <f t="shared" si="181"/>
        <v>E08000007_CIN episodes for children aged 0-4 at 31st March 2019 with any of the so called'toxic trio' identified as a factor at CIN assessment (excluding looked after children)_Number</v>
      </c>
      <c r="B4481" s="31" t="s">
        <v>420</v>
      </c>
      <c r="C4481" s="31" t="s">
        <v>421</v>
      </c>
      <c r="D4481" s="31" t="s">
        <v>474</v>
      </c>
      <c r="E4481" s="31" t="s">
        <v>475</v>
      </c>
      <c r="F4481" s="31" t="s">
        <v>22</v>
      </c>
      <c r="G4481" s="31" t="s">
        <v>105</v>
      </c>
      <c r="H4481" s="31" t="s">
        <v>743</v>
      </c>
      <c r="I4481" s="31">
        <v>399</v>
      </c>
      <c r="J4481" s="31">
        <v>17631</v>
      </c>
      <c r="K4481" s="31">
        <v>22.630593840394798</v>
      </c>
      <c r="L4481" s="31" t="s">
        <v>1712</v>
      </c>
      <c r="M4481" s="31">
        <f t="shared" si="182"/>
        <v>22.630593840394798</v>
      </c>
      <c r="N4481" s="31">
        <f t="shared" si="180"/>
        <v>0</v>
      </c>
    </row>
    <row r="4482" spans="1:14" x14ac:dyDescent="0.45">
      <c r="A4482" s="31" t="str">
        <f t="shared" si="181"/>
        <v>E08000008_CIN episodes for children aged 0-4 at 31st March 2019 with any of the so called'toxic trio' identified as a factor at CIN assessment (excluding looked after children)_Number</v>
      </c>
      <c r="B4482" s="31" t="s">
        <v>436</v>
      </c>
      <c r="C4482" s="31" t="s">
        <v>437</v>
      </c>
      <c r="D4482" s="31" t="s">
        <v>474</v>
      </c>
      <c r="E4482" s="31" t="s">
        <v>475</v>
      </c>
      <c r="F4482" s="31" t="s">
        <v>22</v>
      </c>
      <c r="G4482" s="31" t="s">
        <v>105</v>
      </c>
      <c r="H4482" s="31" t="s">
        <v>743</v>
      </c>
      <c r="I4482" s="31">
        <v>485</v>
      </c>
      <c r="J4482" s="31">
        <v>14500</v>
      </c>
      <c r="K4482" s="31">
        <v>33.448275862069003</v>
      </c>
      <c r="L4482" s="31" t="s">
        <v>1713</v>
      </c>
      <c r="M4482" s="31">
        <f t="shared" si="182"/>
        <v>33.448275862069003</v>
      </c>
      <c r="N4482" s="31">
        <f t="shared" si="180"/>
        <v>0</v>
      </c>
    </row>
    <row r="4483" spans="1:14" x14ac:dyDescent="0.45">
      <c r="A4483" s="31" t="str">
        <f t="shared" si="181"/>
        <v>E08000009_CIN episodes for children aged 0-4 at 31st March 2019 with any of the so called'toxic trio' identified as a factor at CIN assessment (excluding looked after children)_Number</v>
      </c>
      <c r="B4483" s="31" t="s">
        <v>442</v>
      </c>
      <c r="C4483" s="31" t="s">
        <v>443</v>
      </c>
      <c r="D4483" s="31" t="s">
        <v>474</v>
      </c>
      <c r="E4483" s="31" t="s">
        <v>475</v>
      </c>
      <c r="F4483" s="31" t="s">
        <v>22</v>
      </c>
      <c r="G4483" s="31" t="s">
        <v>105</v>
      </c>
      <c r="H4483" s="31" t="s">
        <v>743</v>
      </c>
      <c r="I4483" s="31">
        <v>134</v>
      </c>
      <c r="J4483" s="31">
        <v>14701</v>
      </c>
      <c r="K4483" s="31">
        <v>9.1150261886946495</v>
      </c>
      <c r="L4483" s="31" t="s">
        <v>1572</v>
      </c>
      <c r="M4483" s="31">
        <f t="shared" si="182"/>
        <v>9.1150261886946495</v>
      </c>
      <c r="N4483" s="31">
        <f t="shared" ref="N4483:N4546" si="183">IF(OR(C4483="City of London",C4483="Isles of Scilly"),1,0)</f>
        <v>0</v>
      </c>
    </row>
    <row r="4484" spans="1:14" x14ac:dyDescent="0.45">
      <c r="A4484" s="31" t="str">
        <f t="shared" si="181"/>
        <v>E08000010_CIN episodes for children aged 0-4 at 31st March 2019 with any of the so called'toxic trio' identified as a factor at CIN assessment (excluding looked after children)_Number</v>
      </c>
      <c r="B4484" s="31" t="s">
        <v>460</v>
      </c>
      <c r="C4484" s="31" t="s">
        <v>461</v>
      </c>
      <c r="D4484" s="31" t="s">
        <v>474</v>
      </c>
      <c r="E4484" s="31" t="s">
        <v>475</v>
      </c>
      <c r="F4484" s="31" t="s">
        <v>22</v>
      </c>
      <c r="G4484" s="31" t="s">
        <v>105</v>
      </c>
      <c r="H4484" s="31" t="s">
        <v>743</v>
      </c>
      <c r="I4484" s="31">
        <v>499</v>
      </c>
      <c r="J4484" s="31">
        <v>18450</v>
      </c>
      <c r="K4484" s="31">
        <v>27.046070460704598</v>
      </c>
      <c r="L4484" s="31" t="s">
        <v>1714</v>
      </c>
      <c r="M4484" s="31">
        <f t="shared" si="182"/>
        <v>27.046070460704598</v>
      </c>
      <c r="N4484" s="31">
        <f t="shared" si="183"/>
        <v>0</v>
      </c>
    </row>
    <row r="4485" spans="1:14" x14ac:dyDescent="0.45">
      <c r="A4485" s="31" t="str">
        <f t="shared" si="181"/>
        <v>E08000016_CIN episodes for children aged 0-4 at 31st March 2019 with any of the so called'toxic trio' identified as a factor at CIN assessment (excluding looked after children)_Number</v>
      </c>
      <c r="B4485" s="31" t="s">
        <v>236</v>
      </c>
      <c r="C4485" s="31" t="s">
        <v>237</v>
      </c>
      <c r="D4485" s="31" t="s">
        <v>474</v>
      </c>
      <c r="E4485" s="31" t="s">
        <v>475</v>
      </c>
      <c r="F4485" s="31" t="s">
        <v>22</v>
      </c>
      <c r="G4485" s="31" t="s">
        <v>105</v>
      </c>
      <c r="H4485" s="31" t="s">
        <v>743</v>
      </c>
      <c r="I4485" s="31">
        <v>287</v>
      </c>
      <c r="J4485" s="31">
        <v>14227</v>
      </c>
      <c r="K4485" s="31">
        <v>20.172910662824201</v>
      </c>
      <c r="L4485" s="31" t="s">
        <v>1499</v>
      </c>
      <c r="M4485" s="31">
        <f t="shared" si="182"/>
        <v>20.172910662824201</v>
      </c>
      <c r="N4485" s="31">
        <f t="shared" si="183"/>
        <v>0</v>
      </c>
    </row>
    <row r="4486" spans="1:14" x14ac:dyDescent="0.45">
      <c r="A4486" s="31" t="str">
        <f t="shared" si="181"/>
        <v>E08000017_CIN episodes for children aged 0-4 at 31st March 2019 with any of the so called'toxic trio' identified as a factor at CIN assessment (excluding looked after children)_Number</v>
      </c>
      <c r="B4486" s="31" t="s">
        <v>293</v>
      </c>
      <c r="C4486" s="31" t="s">
        <v>294</v>
      </c>
      <c r="D4486" s="31" t="s">
        <v>474</v>
      </c>
      <c r="E4486" s="31" t="s">
        <v>475</v>
      </c>
      <c r="F4486" s="31" t="s">
        <v>22</v>
      </c>
      <c r="G4486" s="31" t="s">
        <v>105</v>
      </c>
      <c r="H4486" s="31" t="s">
        <v>743</v>
      </c>
      <c r="I4486" s="31">
        <v>730</v>
      </c>
      <c r="J4486" s="31">
        <v>18267</v>
      </c>
      <c r="K4486" s="31">
        <v>39.962774401927</v>
      </c>
      <c r="L4486" s="31" t="s">
        <v>838</v>
      </c>
      <c r="M4486" s="31">
        <f t="shared" si="182"/>
        <v>39.962774401927</v>
      </c>
      <c r="N4486" s="31">
        <f t="shared" si="183"/>
        <v>0</v>
      </c>
    </row>
    <row r="4487" spans="1:14" x14ac:dyDescent="0.45">
      <c r="A4487" s="31" t="str">
        <f t="shared" si="181"/>
        <v>E08000018_CIN episodes for children aged 0-4 at 31st March 2019 with any of the so called'toxic trio' identified as a factor at CIN assessment (excluding looked after children)_Number</v>
      </c>
      <c r="B4487" s="31" t="s">
        <v>393</v>
      </c>
      <c r="C4487" s="31" t="s">
        <v>394</v>
      </c>
      <c r="D4487" s="31" t="s">
        <v>474</v>
      </c>
      <c r="E4487" s="31" t="s">
        <v>475</v>
      </c>
      <c r="F4487" s="31" t="s">
        <v>22</v>
      </c>
      <c r="G4487" s="31" t="s">
        <v>105</v>
      </c>
      <c r="H4487" s="31" t="s">
        <v>743</v>
      </c>
      <c r="I4487" s="31">
        <v>591</v>
      </c>
      <c r="J4487" s="31">
        <v>15832</v>
      </c>
      <c r="K4487" s="31">
        <v>37.329459322890401</v>
      </c>
      <c r="L4487" s="31" t="s">
        <v>1715</v>
      </c>
      <c r="M4487" s="31">
        <f t="shared" si="182"/>
        <v>37.329459322890401</v>
      </c>
      <c r="N4487" s="31">
        <f t="shared" si="183"/>
        <v>0</v>
      </c>
    </row>
    <row r="4488" spans="1:14" x14ac:dyDescent="0.45">
      <c r="A4488" s="31" t="str">
        <f t="shared" si="181"/>
        <v>E08000019_CIN episodes for children aged 0-4 at 31st March 2019 with any of the so called'toxic trio' identified as a factor at CIN assessment (excluding looked after children)_Number</v>
      </c>
      <c r="B4488" s="31" t="s">
        <v>401</v>
      </c>
      <c r="C4488" s="31" t="s">
        <v>402</v>
      </c>
      <c r="D4488" s="31" t="s">
        <v>474</v>
      </c>
      <c r="E4488" s="31" t="s">
        <v>475</v>
      </c>
      <c r="F4488" s="31" t="s">
        <v>22</v>
      </c>
      <c r="G4488" s="31" t="s">
        <v>105</v>
      </c>
      <c r="H4488" s="31" t="s">
        <v>743</v>
      </c>
      <c r="I4488" s="31">
        <v>833</v>
      </c>
      <c r="J4488" s="31">
        <v>32700</v>
      </c>
      <c r="K4488" s="31">
        <v>25.474006116207899</v>
      </c>
      <c r="L4488" s="31" t="s">
        <v>1557</v>
      </c>
      <c r="M4488" s="31">
        <f t="shared" si="182"/>
        <v>25.474006116207899</v>
      </c>
      <c r="N4488" s="31">
        <f t="shared" si="183"/>
        <v>0</v>
      </c>
    </row>
    <row r="4489" spans="1:14" x14ac:dyDescent="0.45">
      <c r="A4489" s="31" t="str">
        <f t="shared" si="181"/>
        <v>E08000032_CIN episodes for children aged 0-4 at 31st March 2019 with any of the so called'toxic trio' identified as a factor at CIN assessment (excluding looked after children)_Number</v>
      </c>
      <c r="B4489" s="31" t="s">
        <v>259</v>
      </c>
      <c r="C4489" s="31" t="s">
        <v>260</v>
      </c>
      <c r="D4489" s="31" t="s">
        <v>474</v>
      </c>
      <c r="E4489" s="31" t="s">
        <v>475</v>
      </c>
      <c r="F4489" s="31" t="s">
        <v>22</v>
      </c>
      <c r="G4489" s="31" t="s">
        <v>105</v>
      </c>
      <c r="H4489" s="31" t="s">
        <v>743</v>
      </c>
      <c r="I4489" s="31">
        <v>935</v>
      </c>
      <c r="J4489" s="31">
        <v>39705</v>
      </c>
      <c r="K4489" s="31">
        <v>23.548671451958199</v>
      </c>
      <c r="L4489" s="31" t="s">
        <v>1545</v>
      </c>
      <c r="M4489" s="31">
        <f t="shared" si="182"/>
        <v>23.548671451958199</v>
      </c>
      <c r="N4489" s="31">
        <f t="shared" si="183"/>
        <v>0</v>
      </c>
    </row>
    <row r="4490" spans="1:14" x14ac:dyDescent="0.45">
      <c r="A4490" s="31" t="str">
        <f t="shared" si="181"/>
        <v>E08000033_CIN episodes for children aged 0-4 at 31st March 2019 with any of the so called'toxic trio' identified as a factor at CIN assessment (excluding looked after children)_Number</v>
      </c>
      <c r="B4490" s="31" t="s">
        <v>273</v>
      </c>
      <c r="C4490" s="31" t="s">
        <v>274</v>
      </c>
      <c r="D4490" s="31" t="s">
        <v>474</v>
      </c>
      <c r="E4490" s="31" t="s">
        <v>475</v>
      </c>
      <c r="F4490" s="31" t="s">
        <v>22</v>
      </c>
      <c r="G4490" s="31" t="s">
        <v>105</v>
      </c>
      <c r="H4490" s="31" t="s">
        <v>743</v>
      </c>
      <c r="I4490" s="31">
        <v>613</v>
      </c>
      <c r="J4490" s="31">
        <v>12448</v>
      </c>
      <c r="K4490" s="31">
        <v>49.244858611825201</v>
      </c>
      <c r="L4490" s="31" t="s">
        <v>1716</v>
      </c>
      <c r="M4490" s="31">
        <f t="shared" si="182"/>
        <v>49.244858611825201</v>
      </c>
      <c r="N4490" s="31">
        <f t="shared" si="183"/>
        <v>0</v>
      </c>
    </row>
    <row r="4491" spans="1:14" x14ac:dyDescent="0.45">
      <c r="A4491" s="31" t="str">
        <f t="shared" ref="A4491:A4554" si="184">CONCATENATE(B4491,"_",G4491,"_",H4491)</f>
        <v>E08000034_CIN episodes for children aged 0-4 at 31st March 2019 with any of the so called'toxic trio' identified as a factor at CIN assessment (excluding looked after children)_Number</v>
      </c>
      <c r="B4491" s="31" t="s">
        <v>331</v>
      </c>
      <c r="C4491" s="31" t="s">
        <v>332</v>
      </c>
      <c r="D4491" s="31" t="s">
        <v>474</v>
      </c>
      <c r="E4491" s="31" t="s">
        <v>475</v>
      </c>
      <c r="F4491" s="31" t="s">
        <v>22</v>
      </c>
      <c r="G4491" s="31" t="s">
        <v>105</v>
      </c>
      <c r="H4491" s="31" t="s">
        <v>743</v>
      </c>
      <c r="I4491" s="31">
        <v>425</v>
      </c>
      <c r="J4491" s="31">
        <v>27446</v>
      </c>
      <c r="K4491" s="31">
        <v>15.484952269911799</v>
      </c>
      <c r="L4491" s="31" t="s">
        <v>1469</v>
      </c>
      <c r="M4491" s="31">
        <f t="shared" si="182"/>
        <v>15.484952269911799</v>
      </c>
      <c r="N4491" s="31">
        <f t="shared" si="183"/>
        <v>0</v>
      </c>
    </row>
    <row r="4492" spans="1:14" x14ac:dyDescent="0.45">
      <c r="A4492" s="31" t="str">
        <f t="shared" si="184"/>
        <v>E08000035_CIN episodes for children aged 0-4 at 31st March 2019 with any of the so called'toxic trio' identified as a factor at CIN assessment (excluding looked after children)_Number</v>
      </c>
      <c r="B4492" s="31" t="s">
        <v>339</v>
      </c>
      <c r="C4492" s="31" t="s">
        <v>340</v>
      </c>
      <c r="D4492" s="31" t="s">
        <v>474</v>
      </c>
      <c r="E4492" s="31" t="s">
        <v>475</v>
      </c>
      <c r="F4492" s="31" t="s">
        <v>22</v>
      </c>
      <c r="G4492" s="31" t="s">
        <v>105</v>
      </c>
      <c r="H4492" s="31" t="s">
        <v>743</v>
      </c>
      <c r="I4492" s="31">
        <v>1272</v>
      </c>
      <c r="J4492" s="31">
        <v>50495</v>
      </c>
      <c r="K4492" s="31">
        <v>25.190612931973501</v>
      </c>
      <c r="L4492" s="31" t="s">
        <v>1717</v>
      </c>
      <c r="M4492" s="31">
        <f t="shared" ref="M4492:M4555" si="185">K4492</f>
        <v>25.190612931973501</v>
      </c>
      <c r="N4492" s="31">
        <f t="shared" si="183"/>
        <v>0</v>
      </c>
    </row>
    <row r="4493" spans="1:14" x14ac:dyDescent="0.45">
      <c r="A4493" s="31" t="str">
        <f t="shared" si="184"/>
        <v>E08000036_CIN episodes for children aged 0-4 at 31st March 2019 with any of the so called'toxic trio' identified as a factor at CIN assessment (excluding looked after children)_Number</v>
      </c>
      <c r="B4493" s="31" t="s">
        <v>444</v>
      </c>
      <c r="C4493" s="31" t="s">
        <v>445</v>
      </c>
      <c r="D4493" s="31" t="s">
        <v>474</v>
      </c>
      <c r="E4493" s="31" t="s">
        <v>475</v>
      </c>
      <c r="F4493" s="31" t="s">
        <v>22</v>
      </c>
      <c r="G4493" s="31" t="s">
        <v>105</v>
      </c>
      <c r="H4493" s="31" t="s">
        <v>743</v>
      </c>
      <c r="I4493" s="31">
        <v>559</v>
      </c>
      <c r="J4493" s="31">
        <v>21149</v>
      </c>
      <c r="K4493" s="31">
        <v>26.431509764055001</v>
      </c>
      <c r="L4493" s="31" t="s">
        <v>1718</v>
      </c>
      <c r="M4493" s="31">
        <f t="shared" si="185"/>
        <v>26.431509764055001</v>
      </c>
      <c r="N4493" s="31">
        <f t="shared" si="183"/>
        <v>0</v>
      </c>
    </row>
    <row r="4494" spans="1:14" x14ac:dyDescent="0.45">
      <c r="A4494" s="31" t="str">
        <f t="shared" si="184"/>
        <v>E08000020_CIN episodes for children aged 0-4 at 31st March 2019 with any of the so called'toxic trio' identified as a factor at CIN assessment (excluding looked after children)_Number</v>
      </c>
      <c r="B4494" s="31" t="s">
        <v>305</v>
      </c>
      <c r="C4494" s="31" t="s">
        <v>306</v>
      </c>
      <c r="D4494" s="31" t="s">
        <v>474</v>
      </c>
      <c r="E4494" s="31" t="s">
        <v>475</v>
      </c>
      <c r="F4494" s="31" t="s">
        <v>22</v>
      </c>
      <c r="G4494" s="31" t="s">
        <v>105</v>
      </c>
      <c r="H4494" s="31" t="s">
        <v>743</v>
      </c>
      <c r="I4494" s="31">
        <v>298</v>
      </c>
      <c r="J4494" s="31">
        <v>10857</v>
      </c>
      <c r="K4494" s="31">
        <v>27.4477295753892</v>
      </c>
      <c r="L4494" s="31" t="s">
        <v>1706</v>
      </c>
      <c r="M4494" s="31">
        <f t="shared" si="185"/>
        <v>27.4477295753892</v>
      </c>
      <c r="N4494" s="31">
        <f t="shared" si="183"/>
        <v>0</v>
      </c>
    </row>
    <row r="4495" spans="1:14" x14ac:dyDescent="0.45">
      <c r="A4495" s="31" t="str">
        <f t="shared" si="184"/>
        <v>E08000021_CIN episodes for children aged 0-4 at 31st March 2019 with any of the so called'toxic trio' identified as a factor at CIN assessment (excluding looked after children)_Number</v>
      </c>
      <c r="B4495" s="31" t="s">
        <v>357</v>
      </c>
      <c r="C4495" s="31" t="s">
        <v>358</v>
      </c>
      <c r="D4495" s="31" t="s">
        <v>474</v>
      </c>
      <c r="E4495" s="31" t="s">
        <v>475</v>
      </c>
      <c r="F4495" s="31" t="s">
        <v>22</v>
      </c>
      <c r="G4495" s="31" t="s">
        <v>105</v>
      </c>
      <c r="H4495" s="31" t="s">
        <v>743</v>
      </c>
      <c r="I4495" s="31">
        <v>645</v>
      </c>
      <c r="J4495" s="31">
        <v>16630</v>
      </c>
      <c r="K4495" s="31">
        <v>38.785327720986203</v>
      </c>
      <c r="L4495" s="31" t="s">
        <v>1719</v>
      </c>
      <c r="M4495" s="31">
        <f t="shared" si="185"/>
        <v>38.785327720986203</v>
      </c>
      <c r="N4495" s="31">
        <f t="shared" si="183"/>
        <v>0</v>
      </c>
    </row>
    <row r="4496" spans="1:14" x14ac:dyDescent="0.45">
      <c r="A4496" s="31" t="str">
        <f t="shared" si="184"/>
        <v>E08000022_CIN episodes for children aged 0-4 at 31st March 2019 with any of the so called'toxic trio' identified as a factor at CIN assessment (excluding looked after children)_Number</v>
      </c>
      <c r="B4496" s="31" t="s">
        <v>524</v>
      </c>
      <c r="C4496" s="31" t="s">
        <v>525</v>
      </c>
      <c r="D4496" s="31" t="s">
        <v>474</v>
      </c>
      <c r="E4496" s="31" t="s">
        <v>475</v>
      </c>
      <c r="F4496" s="31" t="s">
        <v>22</v>
      </c>
      <c r="G4496" s="31" t="s">
        <v>105</v>
      </c>
      <c r="H4496" s="31" t="s">
        <v>743</v>
      </c>
      <c r="I4496" s="31">
        <v>204</v>
      </c>
      <c r="J4496" s="31">
        <v>11471</v>
      </c>
      <c r="K4496" s="31">
        <v>17.783976985441502</v>
      </c>
      <c r="L4496" s="31" t="s">
        <v>1644</v>
      </c>
      <c r="M4496" s="31">
        <f t="shared" si="185"/>
        <v>17.783976985441502</v>
      </c>
      <c r="N4496" s="31">
        <f t="shared" si="183"/>
        <v>0</v>
      </c>
    </row>
    <row r="4497" spans="1:14" x14ac:dyDescent="0.45">
      <c r="A4497" s="31" t="str">
        <f t="shared" si="184"/>
        <v>E08000023_CIN episodes for children aged 0-4 at 31st March 2019 with any of the so called'toxic trio' identified as a factor at CIN assessment (excluding looked after children)_Number</v>
      </c>
      <c r="B4497" s="31" t="s">
        <v>410</v>
      </c>
      <c r="C4497" s="31" t="s">
        <v>411</v>
      </c>
      <c r="D4497" s="31" t="s">
        <v>474</v>
      </c>
      <c r="E4497" s="31" t="s">
        <v>475</v>
      </c>
      <c r="F4497" s="31" t="s">
        <v>22</v>
      </c>
      <c r="G4497" s="31" t="s">
        <v>105</v>
      </c>
      <c r="H4497" s="31" t="s">
        <v>743</v>
      </c>
      <c r="I4497" s="31">
        <v>204</v>
      </c>
      <c r="J4497" s="31">
        <v>8359</v>
      </c>
      <c r="K4497" s="31">
        <v>24.404833114008898</v>
      </c>
      <c r="L4497" s="31" t="s">
        <v>1525</v>
      </c>
      <c r="M4497" s="31">
        <f t="shared" si="185"/>
        <v>24.404833114008898</v>
      </c>
      <c r="N4497" s="31">
        <f t="shared" si="183"/>
        <v>0</v>
      </c>
    </row>
    <row r="4498" spans="1:14" x14ac:dyDescent="0.45">
      <c r="A4498" s="31" t="str">
        <f t="shared" si="184"/>
        <v>E08000024_CIN episodes for children aged 0-4 at 31st March 2019 with any of the so called'toxic trio' identified as a factor at CIN assessment (excluding looked after children)_Number</v>
      </c>
      <c r="B4498" s="31" t="s">
        <v>428</v>
      </c>
      <c r="C4498" s="31" t="s">
        <v>429</v>
      </c>
      <c r="D4498" s="31" t="s">
        <v>474</v>
      </c>
      <c r="E4498" s="31" t="s">
        <v>475</v>
      </c>
      <c r="F4498" s="31" t="s">
        <v>22</v>
      </c>
      <c r="G4498" s="31" t="s">
        <v>105</v>
      </c>
      <c r="H4498" s="31" t="s">
        <v>743</v>
      </c>
      <c r="I4498" s="31">
        <v>451</v>
      </c>
      <c r="J4498" s="31">
        <v>14954</v>
      </c>
      <c r="K4498" s="31">
        <v>30.1591547412064</v>
      </c>
      <c r="L4498" s="31" t="s">
        <v>1720</v>
      </c>
      <c r="M4498" s="31">
        <f t="shared" si="185"/>
        <v>30.1591547412064</v>
      </c>
      <c r="N4498" s="31">
        <f t="shared" si="183"/>
        <v>0</v>
      </c>
    </row>
    <row r="4499" spans="1:14" x14ac:dyDescent="0.45">
      <c r="A4499" s="31" t="str">
        <f t="shared" si="184"/>
        <v>E06000053_CIN episodes for children aged 0-4 at 31st March 2019 with any of the so called'toxic trio' identified as a factor at CIN assessment (excluding looked after children)_Number</v>
      </c>
      <c r="B4499" s="31" t="s">
        <v>550</v>
      </c>
      <c r="C4499" s="31" t="s">
        <v>551</v>
      </c>
      <c r="D4499" s="31" t="s">
        <v>474</v>
      </c>
      <c r="E4499" s="31" t="s">
        <v>475</v>
      </c>
      <c r="F4499" s="31" t="s">
        <v>22</v>
      </c>
      <c r="G4499" s="31" t="s">
        <v>105</v>
      </c>
      <c r="H4499" s="31" t="s">
        <v>743</v>
      </c>
      <c r="I4499" s="31">
        <v>0</v>
      </c>
      <c r="J4499" s="31">
        <v>101</v>
      </c>
      <c r="K4499" s="31">
        <v>0</v>
      </c>
      <c r="L4499" s="31" t="s">
        <v>1520</v>
      </c>
      <c r="M4499" s="31">
        <f t="shared" si="185"/>
        <v>0</v>
      </c>
      <c r="N4499" s="31">
        <f t="shared" si="183"/>
        <v>1</v>
      </c>
    </row>
    <row r="4500" spans="1:14" x14ac:dyDescent="0.45">
      <c r="A4500" s="31" t="str">
        <f t="shared" si="184"/>
        <v>E06000022_CIN episodes for children aged 0-4 at 31st March 2019 with any of the so called'toxic trio' identified as a factor at CIN assessment (excluding looked after children)_Number</v>
      </c>
      <c r="B4500" s="31" t="s">
        <v>238</v>
      </c>
      <c r="C4500" s="31" t="s">
        <v>239</v>
      </c>
      <c r="D4500" s="31" t="s">
        <v>474</v>
      </c>
      <c r="E4500" s="31" t="s">
        <v>475</v>
      </c>
      <c r="F4500" s="31" t="s">
        <v>22</v>
      </c>
      <c r="G4500" s="31" t="s">
        <v>105</v>
      </c>
      <c r="H4500" s="31" t="s">
        <v>743</v>
      </c>
      <c r="I4500" s="31">
        <v>106</v>
      </c>
      <c r="J4500" s="31">
        <v>9426</v>
      </c>
      <c r="K4500" s="31">
        <v>11.245491194568199</v>
      </c>
      <c r="L4500" s="31" t="s">
        <v>1607</v>
      </c>
      <c r="M4500" s="31">
        <f t="shared" si="185"/>
        <v>11.245491194568199</v>
      </c>
      <c r="N4500" s="31">
        <f t="shared" si="183"/>
        <v>0</v>
      </c>
    </row>
    <row r="4501" spans="1:14" x14ac:dyDescent="0.45">
      <c r="A4501" s="31" t="str">
        <f t="shared" si="184"/>
        <v>E06000023_CIN episodes for children aged 0-4 at 31st March 2019 with any of the so called'toxic trio' identified as a factor at CIN assessment (excluding looked after children)_Number</v>
      </c>
      <c r="B4501" s="31" t="s">
        <v>265</v>
      </c>
      <c r="C4501" s="31" t="s">
        <v>266</v>
      </c>
      <c r="D4501" s="31" t="s">
        <v>474</v>
      </c>
      <c r="E4501" s="31" t="s">
        <v>475</v>
      </c>
      <c r="F4501" s="31" t="s">
        <v>22</v>
      </c>
      <c r="G4501" s="31" t="s">
        <v>105</v>
      </c>
      <c r="H4501" s="31" t="s">
        <v>743</v>
      </c>
      <c r="I4501" s="31">
        <v>654</v>
      </c>
      <c r="J4501" s="31">
        <v>28994</v>
      </c>
      <c r="K4501" s="31">
        <v>22.556390977443598</v>
      </c>
      <c r="L4501" s="31" t="s">
        <v>1712</v>
      </c>
      <c r="M4501" s="31">
        <f t="shared" si="185"/>
        <v>22.556390977443598</v>
      </c>
      <c r="N4501" s="31">
        <f t="shared" si="183"/>
        <v>0</v>
      </c>
    </row>
    <row r="4502" spans="1:14" x14ac:dyDescent="0.45">
      <c r="A4502" s="31" t="str">
        <f t="shared" si="184"/>
        <v>E06000024_CIN episodes for children aged 0-4 at 31st March 2019 with any of the so called'toxic trio' identified as a factor at CIN assessment (excluding looked after children)_Number</v>
      </c>
      <c r="B4502" s="31" t="s">
        <v>367</v>
      </c>
      <c r="C4502" s="31" t="s">
        <v>368</v>
      </c>
      <c r="D4502" s="31" t="s">
        <v>474</v>
      </c>
      <c r="E4502" s="31" t="s">
        <v>475</v>
      </c>
      <c r="F4502" s="31" t="s">
        <v>22</v>
      </c>
      <c r="G4502" s="31" t="s">
        <v>105</v>
      </c>
      <c r="H4502" s="31" t="s">
        <v>743</v>
      </c>
      <c r="I4502" s="31">
        <v>211</v>
      </c>
      <c r="J4502" s="31">
        <v>11491</v>
      </c>
      <c r="K4502" s="31">
        <v>18.362196501610001</v>
      </c>
      <c r="L4502" s="31" t="s">
        <v>1548</v>
      </c>
      <c r="M4502" s="31">
        <f t="shared" si="185"/>
        <v>18.362196501610001</v>
      </c>
      <c r="N4502" s="31">
        <f t="shared" si="183"/>
        <v>0</v>
      </c>
    </row>
    <row r="4503" spans="1:14" x14ac:dyDescent="0.45">
      <c r="A4503" s="31" t="str">
        <f t="shared" si="184"/>
        <v>E06000025_CIN episodes for children aged 0-4 at 31st March 2019 with any of the so called'toxic trio' identified as a factor at CIN assessment (excluding looked after children)_Number</v>
      </c>
      <c r="B4503" s="31" t="s">
        <v>408</v>
      </c>
      <c r="C4503" s="31" t="s">
        <v>409</v>
      </c>
      <c r="D4503" s="31" t="s">
        <v>474</v>
      </c>
      <c r="E4503" s="31" t="s">
        <v>475</v>
      </c>
      <c r="F4503" s="31" t="s">
        <v>22</v>
      </c>
      <c r="G4503" s="31" t="s">
        <v>105</v>
      </c>
      <c r="H4503" s="31" t="s">
        <v>743</v>
      </c>
      <c r="I4503" s="31">
        <v>268</v>
      </c>
      <c r="J4503" s="31">
        <v>16325</v>
      </c>
      <c r="K4503" s="31">
        <v>16.416539050535999</v>
      </c>
      <c r="L4503" s="31" t="s">
        <v>790</v>
      </c>
      <c r="M4503" s="31">
        <f t="shared" si="185"/>
        <v>16.416539050535999</v>
      </c>
      <c r="N4503" s="31">
        <f t="shared" si="183"/>
        <v>0</v>
      </c>
    </row>
    <row r="4504" spans="1:14" x14ac:dyDescent="0.45">
      <c r="A4504" s="31" t="str">
        <f t="shared" si="184"/>
        <v>E06000001_CIN episodes for children aged 0-4 at 31st March 2019 with any of the so called'toxic trio' identified as a factor at CIN assessment (excluding looked after children)_Number</v>
      </c>
      <c r="B4504" s="31" t="s">
        <v>313</v>
      </c>
      <c r="C4504" s="31" t="s">
        <v>314</v>
      </c>
      <c r="D4504" s="31" t="s">
        <v>474</v>
      </c>
      <c r="E4504" s="31" t="s">
        <v>475</v>
      </c>
      <c r="F4504" s="31" t="s">
        <v>22</v>
      </c>
      <c r="G4504" s="31" t="s">
        <v>105</v>
      </c>
      <c r="H4504" s="31" t="s">
        <v>743</v>
      </c>
      <c r="I4504" s="31">
        <v>219</v>
      </c>
      <c r="J4504" s="31">
        <v>5297</v>
      </c>
      <c r="K4504" s="31">
        <v>41.3441570700396</v>
      </c>
      <c r="L4504" s="31" t="s">
        <v>1721</v>
      </c>
      <c r="M4504" s="31">
        <f t="shared" si="185"/>
        <v>41.3441570700396</v>
      </c>
      <c r="N4504" s="31">
        <f t="shared" si="183"/>
        <v>0</v>
      </c>
    </row>
    <row r="4505" spans="1:14" x14ac:dyDescent="0.45">
      <c r="A4505" s="31" t="str">
        <f t="shared" si="184"/>
        <v>E06000002_CIN episodes for children aged 0-4 at 31st March 2019 with any of the so called'toxic trio' identified as a factor at CIN assessment (excluding looked after children)_Number</v>
      </c>
      <c r="B4505" s="31" t="s">
        <v>511</v>
      </c>
      <c r="C4505" s="31" t="s">
        <v>725</v>
      </c>
      <c r="D4505" s="31" t="s">
        <v>474</v>
      </c>
      <c r="E4505" s="31" t="s">
        <v>475</v>
      </c>
      <c r="F4505" s="31" t="s">
        <v>22</v>
      </c>
      <c r="G4505" s="31" t="s">
        <v>105</v>
      </c>
      <c r="H4505" s="31" t="s">
        <v>743</v>
      </c>
      <c r="I4505" s="31">
        <v>309</v>
      </c>
      <c r="J4505" s="31">
        <v>9657</v>
      </c>
      <c r="K4505" s="31">
        <v>31.997514756135399</v>
      </c>
      <c r="L4505" s="31" t="s">
        <v>1722</v>
      </c>
      <c r="M4505" s="31">
        <f t="shared" si="185"/>
        <v>31.997514756135399</v>
      </c>
      <c r="N4505" s="31">
        <f t="shared" si="183"/>
        <v>0</v>
      </c>
    </row>
    <row r="4506" spans="1:14" x14ac:dyDescent="0.45">
      <c r="A4506" s="31" t="str">
        <f t="shared" si="184"/>
        <v>E06000003_CIN episodes for children aged 0-4 at 31st March 2019 with any of the so called'toxic trio' identified as a factor at CIN assessment (excluding looked after children)_Number</v>
      </c>
      <c r="B4506" s="31" t="s">
        <v>387</v>
      </c>
      <c r="C4506" s="31" t="s">
        <v>388</v>
      </c>
      <c r="D4506" s="31" t="s">
        <v>474</v>
      </c>
      <c r="E4506" s="31" t="s">
        <v>475</v>
      </c>
      <c r="F4506" s="31" t="s">
        <v>22</v>
      </c>
      <c r="G4506" s="31" t="s">
        <v>105</v>
      </c>
      <c r="H4506" s="31" t="s">
        <v>743</v>
      </c>
      <c r="I4506" s="31">
        <v>238</v>
      </c>
      <c r="J4506" s="31">
        <v>7348</v>
      </c>
      <c r="K4506" s="31">
        <v>32.3897659227001</v>
      </c>
      <c r="L4506" s="31" t="s">
        <v>1723</v>
      </c>
      <c r="M4506" s="31">
        <f t="shared" si="185"/>
        <v>32.3897659227001</v>
      </c>
      <c r="N4506" s="31">
        <f t="shared" si="183"/>
        <v>0</v>
      </c>
    </row>
    <row r="4507" spans="1:14" x14ac:dyDescent="0.45">
      <c r="A4507" s="31" t="str">
        <f t="shared" si="184"/>
        <v>E06000004_CIN episodes for children aged 0-4 at 31st March 2019 with any of the so called'toxic trio' identified as a factor at CIN assessment (excluding looked after children)_Number</v>
      </c>
      <c r="B4507" s="31" t="s">
        <v>422</v>
      </c>
      <c r="C4507" s="31" t="s">
        <v>423</v>
      </c>
      <c r="D4507" s="31" t="s">
        <v>474</v>
      </c>
      <c r="E4507" s="31" t="s">
        <v>475</v>
      </c>
      <c r="F4507" s="31" t="s">
        <v>22</v>
      </c>
      <c r="G4507" s="31" t="s">
        <v>105</v>
      </c>
      <c r="H4507" s="31" t="s">
        <v>743</v>
      </c>
      <c r="I4507" s="31">
        <v>435</v>
      </c>
      <c r="J4507" s="31">
        <v>11648</v>
      </c>
      <c r="K4507" s="31">
        <v>37.345467032967001</v>
      </c>
      <c r="L4507" s="31" t="s">
        <v>1715</v>
      </c>
      <c r="M4507" s="31">
        <f t="shared" si="185"/>
        <v>37.345467032967001</v>
      </c>
      <c r="N4507" s="31">
        <f t="shared" si="183"/>
        <v>0</v>
      </c>
    </row>
    <row r="4508" spans="1:14" x14ac:dyDescent="0.45">
      <c r="A4508" s="31" t="str">
        <f t="shared" si="184"/>
        <v>E06000010_CIN episodes for children aged 0-4 at 31st March 2019 with any of the so called'toxic trio' identified as a factor at CIN assessment (excluding looked after children)_Number</v>
      </c>
      <c r="B4508" s="31" t="s">
        <v>329</v>
      </c>
      <c r="C4508" s="31" t="s">
        <v>330</v>
      </c>
      <c r="D4508" s="31" t="s">
        <v>474</v>
      </c>
      <c r="E4508" s="31" t="s">
        <v>475</v>
      </c>
      <c r="F4508" s="31" t="s">
        <v>22</v>
      </c>
      <c r="G4508" s="31" t="s">
        <v>105</v>
      </c>
      <c r="H4508" s="31" t="s">
        <v>743</v>
      </c>
      <c r="I4508" s="31">
        <v>527</v>
      </c>
      <c r="J4508" s="31">
        <v>17207</v>
      </c>
      <c r="K4508" s="31">
        <v>30.627070378334398</v>
      </c>
      <c r="L4508" s="31" t="s">
        <v>1724</v>
      </c>
      <c r="M4508" s="31">
        <f t="shared" si="185"/>
        <v>30.627070378334398</v>
      </c>
      <c r="N4508" s="31">
        <f t="shared" si="183"/>
        <v>0</v>
      </c>
    </row>
    <row r="4509" spans="1:14" x14ac:dyDescent="0.45">
      <c r="A4509" s="31" t="str">
        <f t="shared" si="184"/>
        <v>E06000011_CIN episodes for children aged 0-4 at 31st March 2019 with any of the so called'toxic trio' identified as a factor at CIN assessment (excluding looked after children)_Number</v>
      </c>
      <c r="B4509" s="31" t="s">
        <v>514</v>
      </c>
      <c r="C4509" s="31" t="s">
        <v>594</v>
      </c>
      <c r="D4509" s="31" t="s">
        <v>474</v>
      </c>
      <c r="E4509" s="31" t="s">
        <v>475</v>
      </c>
      <c r="F4509" s="31" t="s">
        <v>22</v>
      </c>
      <c r="G4509" s="31" t="s">
        <v>105</v>
      </c>
      <c r="H4509" s="31" t="s">
        <v>743</v>
      </c>
      <c r="I4509" s="31">
        <v>259</v>
      </c>
      <c r="J4509" s="31">
        <v>15572</v>
      </c>
      <c r="K4509" s="31">
        <v>16.6324171590033</v>
      </c>
      <c r="L4509" s="31" t="s">
        <v>1583</v>
      </c>
      <c r="M4509" s="31">
        <f t="shared" si="185"/>
        <v>16.6324171590033</v>
      </c>
      <c r="N4509" s="31">
        <f t="shared" si="183"/>
        <v>0</v>
      </c>
    </row>
    <row r="4510" spans="1:14" x14ac:dyDescent="0.45">
      <c r="A4510" s="31" t="str">
        <f t="shared" si="184"/>
        <v>E06000012_CIN episodes for children aged 0-4 at 31st March 2019 with any of the so called'toxic trio' identified as a factor at CIN assessment (excluding looked after children)_Number</v>
      </c>
      <c r="B4510" s="31" t="s">
        <v>363</v>
      </c>
      <c r="C4510" s="31" t="s">
        <v>364</v>
      </c>
      <c r="D4510" s="31" t="s">
        <v>474</v>
      </c>
      <c r="E4510" s="31" t="s">
        <v>475</v>
      </c>
      <c r="F4510" s="31" t="s">
        <v>22</v>
      </c>
      <c r="G4510" s="31" t="s">
        <v>105</v>
      </c>
      <c r="H4510" s="31" t="s">
        <v>743</v>
      </c>
      <c r="I4510" s="31">
        <v>232</v>
      </c>
      <c r="J4510" s="31">
        <v>9516</v>
      </c>
      <c r="K4510" s="31">
        <v>24.3799915931064</v>
      </c>
      <c r="L4510" s="31" t="s">
        <v>1525</v>
      </c>
      <c r="M4510" s="31">
        <f t="shared" si="185"/>
        <v>24.3799915931064</v>
      </c>
      <c r="N4510" s="31">
        <f t="shared" si="183"/>
        <v>0</v>
      </c>
    </row>
    <row r="4511" spans="1:14" x14ac:dyDescent="0.45">
      <c r="A4511" s="31" t="str">
        <f t="shared" si="184"/>
        <v>E06000013_CIN episodes for children aged 0-4 at 31st March 2019 with any of the so called'toxic trio' identified as a factor at CIN assessment (excluding looked after children)_Number</v>
      </c>
      <c r="B4511" s="31" t="s">
        <v>365</v>
      </c>
      <c r="C4511" s="31" t="s">
        <v>366</v>
      </c>
      <c r="D4511" s="31" t="s">
        <v>474</v>
      </c>
      <c r="E4511" s="31" t="s">
        <v>475</v>
      </c>
      <c r="F4511" s="31" t="s">
        <v>22</v>
      </c>
      <c r="G4511" s="31" t="s">
        <v>105</v>
      </c>
      <c r="H4511" s="31" t="s">
        <v>743</v>
      </c>
      <c r="I4511" s="31">
        <v>277</v>
      </c>
      <c r="J4511" s="31">
        <v>9204</v>
      </c>
      <c r="K4511" s="31">
        <v>30.095610604085199</v>
      </c>
      <c r="L4511" s="31" t="s">
        <v>1725</v>
      </c>
      <c r="M4511" s="31">
        <f t="shared" si="185"/>
        <v>30.095610604085199</v>
      </c>
      <c r="N4511" s="31">
        <f t="shared" si="183"/>
        <v>0</v>
      </c>
    </row>
    <row r="4512" spans="1:14" x14ac:dyDescent="0.45">
      <c r="A4512" s="31" t="str">
        <f t="shared" si="184"/>
        <v>E10000023_CIN episodes for children aged 0-4 at 31st March 2019 with any of the so called'toxic trio' identified as a factor at CIN assessment (excluding looked after children)_Number</v>
      </c>
      <c r="B4512" s="31" t="s">
        <v>369</v>
      </c>
      <c r="C4512" s="31" t="s">
        <v>370</v>
      </c>
      <c r="D4512" s="31" t="s">
        <v>474</v>
      </c>
      <c r="E4512" s="31" t="s">
        <v>475</v>
      </c>
      <c r="F4512" s="31" t="s">
        <v>22</v>
      </c>
      <c r="G4512" s="31" t="s">
        <v>105</v>
      </c>
      <c r="H4512" s="31" t="s">
        <v>743</v>
      </c>
      <c r="I4512" s="31">
        <v>463</v>
      </c>
      <c r="J4512" s="31">
        <v>29706</v>
      </c>
      <c r="K4512" s="31">
        <v>15.5860768868242</v>
      </c>
      <c r="L4512" s="31" t="s">
        <v>1581</v>
      </c>
      <c r="M4512" s="31">
        <f t="shared" si="185"/>
        <v>15.5860768868242</v>
      </c>
      <c r="N4512" s="31">
        <f t="shared" si="183"/>
        <v>0</v>
      </c>
    </row>
    <row r="4513" spans="1:14" x14ac:dyDescent="0.45">
      <c r="A4513" s="31" t="str">
        <f t="shared" si="184"/>
        <v>E06000014_CIN episodes for children aged 0-4 at 31st March 2019 with any of the so called'toxic trio' identified as a factor at CIN assessment (excluding looked after children)_Number</v>
      </c>
      <c r="B4513" s="31" t="s">
        <v>472</v>
      </c>
      <c r="C4513" s="31" t="s">
        <v>473</v>
      </c>
      <c r="D4513" s="31" t="s">
        <v>474</v>
      </c>
      <c r="E4513" s="31" t="s">
        <v>475</v>
      </c>
      <c r="F4513" s="31" t="s">
        <v>22</v>
      </c>
      <c r="G4513" s="31" t="s">
        <v>105</v>
      </c>
      <c r="H4513" s="31" t="s">
        <v>743</v>
      </c>
      <c r="I4513" s="31">
        <v>97</v>
      </c>
      <c r="J4513" s="31">
        <v>9822</v>
      </c>
      <c r="K4513" s="31">
        <v>9.8757890450010208</v>
      </c>
      <c r="L4513" s="31" t="s">
        <v>1532</v>
      </c>
      <c r="M4513" s="31">
        <f t="shared" si="185"/>
        <v>9.8757890450010208</v>
      </c>
      <c r="N4513" s="31">
        <f t="shared" si="183"/>
        <v>0</v>
      </c>
    </row>
    <row r="4514" spans="1:14" x14ac:dyDescent="0.45">
      <c r="A4514" s="31" t="str">
        <f t="shared" si="184"/>
        <v>E06000032_CIN episodes for children aged 0-4 at 31st March 2019 with any of the so called'toxic trio' identified as a factor at CIN assessment (excluding looked after children)_Number</v>
      </c>
      <c r="B4514" s="31" t="s">
        <v>564</v>
      </c>
      <c r="C4514" s="31" t="s">
        <v>724</v>
      </c>
      <c r="D4514" s="31" t="s">
        <v>474</v>
      </c>
      <c r="E4514" s="31" t="s">
        <v>475</v>
      </c>
      <c r="F4514" s="31" t="s">
        <v>22</v>
      </c>
      <c r="G4514" s="31" t="s">
        <v>105</v>
      </c>
      <c r="H4514" s="31" t="s">
        <v>743</v>
      </c>
      <c r="I4514" s="31">
        <v>191</v>
      </c>
      <c r="J4514" s="31">
        <v>17547</v>
      </c>
      <c r="K4514" s="31">
        <v>10.8850515757679</v>
      </c>
      <c r="L4514" s="31" t="s">
        <v>1613</v>
      </c>
      <c r="M4514" s="31">
        <f t="shared" si="185"/>
        <v>10.8850515757679</v>
      </c>
      <c r="N4514" s="31">
        <f t="shared" si="183"/>
        <v>0</v>
      </c>
    </row>
    <row r="4515" spans="1:14" x14ac:dyDescent="0.45">
      <c r="A4515" s="31" t="str">
        <f t="shared" si="184"/>
        <v>E06000055_CIN episodes for children aged 0-4 at 31st March 2019 with any of the so called'toxic trio' identified as a factor at CIN assessment (excluding looked after children)_Number</v>
      </c>
      <c r="B4515" s="31" t="s">
        <v>240</v>
      </c>
      <c r="C4515" s="31" t="s">
        <v>241</v>
      </c>
      <c r="D4515" s="31" t="s">
        <v>474</v>
      </c>
      <c r="E4515" s="31" t="s">
        <v>475</v>
      </c>
      <c r="F4515" s="31" t="s">
        <v>22</v>
      </c>
      <c r="G4515" s="31" t="s">
        <v>105</v>
      </c>
      <c r="H4515" s="31" t="s">
        <v>743</v>
      </c>
      <c r="I4515" s="31">
        <v>270</v>
      </c>
      <c r="J4515" s="31">
        <v>11509</v>
      </c>
      <c r="K4515" s="31">
        <v>23.4599009470849</v>
      </c>
      <c r="L4515" s="31" t="s">
        <v>1545</v>
      </c>
      <c r="M4515" s="31">
        <f t="shared" si="185"/>
        <v>23.4599009470849</v>
      </c>
      <c r="N4515" s="31">
        <f t="shared" si="183"/>
        <v>0</v>
      </c>
    </row>
    <row r="4516" spans="1:14" x14ac:dyDescent="0.45">
      <c r="A4516" s="31" t="str">
        <f t="shared" si="184"/>
        <v>E06000056_CIN episodes for children aged 0-4 at 31st March 2019 with any of the so called'toxic trio' identified as a factor at CIN assessment (excluding looked after children)_Number</v>
      </c>
      <c r="B4516" s="31" t="s">
        <v>279</v>
      </c>
      <c r="C4516" s="31" t="s">
        <v>280</v>
      </c>
      <c r="D4516" s="31" t="s">
        <v>474</v>
      </c>
      <c r="E4516" s="31" t="s">
        <v>475</v>
      </c>
      <c r="F4516" s="31" t="s">
        <v>22</v>
      </c>
      <c r="G4516" s="31" t="s">
        <v>105</v>
      </c>
      <c r="H4516" s="31" t="s">
        <v>743</v>
      </c>
      <c r="I4516" s="31">
        <v>281</v>
      </c>
      <c r="J4516" s="31">
        <v>17751</v>
      </c>
      <c r="K4516" s="31">
        <v>15.8300940792068</v>
      </c>
      <c r="L4516" s="31" t="s">
        <v>1494</v>
      </c>
      <c r="M4516" s="31">
        <f t="shared" si="185"/>
        <v>15.8300940792068</v>
      </c>
      <c r="N4516" s="31">
        <f t="shared" si="183"/>
        <v>0</v>
      </c>
    </row>
    <row r="4517" spans="1:14" x14ac:dyDescent="0.45">
      <c r="A4517" s="31" t="str">
        <f t="shared" si="184"/>
        <v>E10000002_CIN episodes for children aged 0-4 at 31st March 2019 with any of the so called'toxic trio' identified as a factor at CIN assessment (excluding looked after children)_Number</v>
      </c>
      <c r="B4517" s="31" t="s">
        <v>269</v>
      </c>
      <c r="C4517" s="31" t="s">
        <v>270</v>
      </c>
      <c r="D4517" s="31" t="s">
        <v>474</v>
      </c>
      <c r="E4517" s="31" t="s">
        <v>475</v>
      </c>
      <c r="F4517" s="31" t="s">
        <v>22</v>
      </c>
      <c r="G4517" s="31" t="s">
        <v>105</v>
      </c>
      <c r="H4517" s="31" t="s">
        <v>743</v>
      </c>
      <c r="I4517" s="31">
        <v>713</v>
      </c>
      <c r="J4517" s="31">
        <v>32404</v>
      </c>
      <c r="K4517" s="31">
        <v>22.0034563634119</v>
      </c>
      <c r="L4517" s="31" t="s">
        <v>1726</v>
      </c>
      <c r="M4517" s="31">
        <f t="shared" si="185"/>
        <v>22.0034563634119</v>
      </c>
      <c r="N4517" s="31">
        <f t="shared" si="183"/>
        <v>0</v>
      </c>
    </row>
    <row r="4518" spans="1:14" x14ac:dyDescent="0.45">
      <c r="A4518" s="31" t="str">
        <f t="shared" si="184"/>
        <v>E06000042_CIN episodes for children aged 0-4 at 31st March 2019 with any of the so called'toxic trio' identified as a factor at CIN assessment (excluding looked after children)_Number</v>
      </c>
      <c r="B4518" s="31" t="s">
        <v>355</v>
      </c>
      <c r="C4518" s="31" t="s">
        <v>356</v>
      </c>
      <c r="D4518" s="31" t="s">
        <v>474</v>
      </c>
      <c r="E4518" s="31" t="s">
        <v>475</v>
      </c>
      <c r="F4518" s="31" t="s">
        <v>22</v>
      </c>
      <c r="G4518" s="31" t="s">
        <v>105</v>
      </c>
      <c r="H4518" s="31" t="s">
        <v>743</v>
      </c>
      <c r="I4518" s="31">
        <v>315</v>
      </c>
      <c r="J4518" s="31">
        <v>19048</v>
      </c>
      <c r="K4518" s="31">
        <v>16.537169256614899</v>
      </c>
      <c r="L4518" s="31" t="s">
        <v>1481</v>
      </c>
      <c r="M4518" s="31">
        <f t="shared" si="185"/>
        <v>16.537169256614899</v>
      </c>
      <c r="N4518" s="31">
        <f t="shared" si="183"/>
        <v>0</v>
      </c>
    </row>
    <row r="4519" spans="1:14" x14ac:dyDescent="0.45">
      <c r="A4519" s="31" t="str">
        <f t="shared" si="184"/>
        <v>E10000007_CIN episodes for children aged 0-4 at 31st March 2019 with any of the so called'toxic trio' identified as a factor at CIN assessment (excluding looked after children)_Number</v>
      </c>
      <c r="B4519" s="31" t="s">
        <v>291</v>
      </c>
      <c r="C4519" s="31" t="s">
        <v>292</v>
      </c>
      <c r="D4519" s="31" t="s">
        <v>474</v>
      </c>
      <c r="E4519" s="31" t="s">
        <v>475</v>
      </c>
      <c r="F4519" s="31" t="s">
        <v>22</v>
      </c>
      <c r="G4519" s="31" t="s">
        <v>105</v>
      </c>
      <c r="H4519" s="31" t="s">
        <v>743</v>
      </c>
      <c r="I4519" s="31">
        <v>1383</v>
      </c>
      <c r="J4519" s="31">
        <v>40208</v>
      </c>
      <c r="K4519" s="31">
        <v>34.396140071627499</v>
      </c>
      <c r="L4519" s="31" t="s">
        <v>1727</v>
      </c>
      <c r="M4519" s="31">
        <f t="shared" si="185"/>
        <v>34.396140071627499</v>
      </c>
      <c r="N4519" s="31">
        <f t="shared" si="183"/>
        <v>0</v>
      </c>
    </row>
    <row r="4520" spans="1:14" x14ac:dyDescent="0.45">
      <c r="A4520" s="31" t="str">
        <f t="shared" si="184"/>
        <v>E06000015_CIN episodes for children aged 0-4 at 31st March 2019 with any of the so called'toxic trio' identified as a factor at CIN assessment (excluding looked after children)_Number</v>
      </c>
      <c r="B4520" s="31" t="s">
        <v>289</v>
      </c>
      <c r="C4520" s="31" t="s">
        <v>290</v>
      </c>
      <c r="D4520" s="31" t="s">
        <v>474</v>
      </c>
      <c r="E4520" s="31" t="s">
        <v>475</v>
      </c>
      <c r="F4520" s="31" t="s">
        <v>22</v>
      </c>
      <c r="G4520" s="31" t="s">
        <v>105</v>
      </c>
      <c r="H4520" s="31" t="s">
        <v>743</v>
      </c>
      <c r="I4520" s="31">
        <v>467</v>
      </c>
      <c r="J4520" s="31">
        <v>16674</v>
      </c>
      <c r="K4520" s="31">
        <v>28.007676622286201</v>
      </c>
      <c r="L4520" s="31" t="s">
        <v>1728</v>
      </c>
      <c r="M4520" s="31">
        <f t="shared" si="185"/>
        <v>28.007676622286201</v>
      </c>
      <c r="N4520" s="31">
        <f t="shared" si="183"/>
        <v>0</v>
      </c>
    </row>
    <row r="4521" spans="1:14" x14ac:dyDescent="0.45">
      <c r="A4521" s="31" t="str">
        <f t="shared" si="184"/>
        <v>E10000009_CIN episodes for children aged 0-4 at 31st March 2019 with any of the so called'toxic trio' identified as a factor at CIN assessment (excluding looked after children)_Number</v>
      </c>
      <c r="B4521" s="31" t="s">
        <v>295</v>
      </c>
      <c r="C4521" s="31" t="s">
        <v>296</v>
      </c>
      <c r="D4521" s="31" t="s">
        <v>474</v>
      </c>
      <c r="E4521" s="31" t="s">
        <v>475</v>
      </c>
      <c r="F4521" s="31" t="s">
        <v>22</v>
      </c>
      <c r="G4521" s="31" t="s">
        <v>105</v>
      </c>
      <c r="H4521" s="31" t="s">
        <v>743</v>
      </c>
      <c r="I4521" s="31">
        <v>605</v>
      </c>
      <c r="J4521" s="31">
        <v>18202</v>
      </c>
      <c r="K4521" s="31">
        <v>33.238105702669998</v>
      </c>
      <c r="L4521" s="31" t="s">
        <v>1729</v>
      </c>
      <c r="M4521" s="31">
        <f t="shared" si="185"/>
        <v>33.238105702669998</v>
      </c>
      <c r="N4521" s="31">
        <f t="shared" si="183"/>
        <v>0</v>
      </c>
    </row>
    <row r="4522" spans="1:14" x14ac:dyDescent="0.45">
      <c r="A4522" s="31" t="str">
        <f t="shared" si="184"/>
        <v>E06000029_CIN episodes for children aged 0-4 at 31st March 2019 with any of the so called'toxic trio' identified as a factor at CIN assessment (excluding looked after children)_Number</v>
      </c>
      <c r="B4522" s="31" t="s">
        <v>543</v>
      </c>
      <c r="C4522" s="31" t="s">
        <v>717</v>
      </c>
      <c r="D4522" s="31" t="s">
        <v>474</v>
      </c>
      <c r="E4522" s="31" t="s">
        <v>475</v>
      </c>
      <c r="F4522" s="31" t="s">
        <v>22</v>
      </c>
      <c r="G4522" s="31" t="s">
        <v>105</v>
      </c>
      <c r="H4522" s="31" t="s">
        <v>743</v>
      </c>
      <c r="I4522" s="31">
        <v>112</v>
      </c>
      <c r="J4522" s="31">
        <v>8108</v>
      </c>
      <c r="K4522" s="31">
        <v>13.813517513566801</v>
      </c>
      <c r="L4522" s="31" t="s">
        <v>1482</v>
      </c>
      <c r="M4522" s="31">
        <f t="shared" si="185"/>
        <v>13.813517513566801</v>
      </c>
      <c r="N4522" s="31">
        <f t="shared" si="183"/>
        <v>0</v>
      </c>
    </row>
    <row r="4523" spans="1:14" x14ac:dyDescent="0.45">
      <c r="A4523" s="31" t="str">
        <f t="shared" si="184"/>
        <v>E06000028_CIN episodes for children aged 0-4 at 31st March 2019 with any of the so called'toxic trio' identified as a factor at CIN assessment (excluding looked after children)_Number</v>
      </c>
      <c r="B4523" s="31" t="s">
        <v>254</v>
      </c>
      <c r="C4523" s="31" t="s">
        <v>255</v>
      </c>
      <c r="D4523" s="31" t="s">
        <v>474</v>
      </c>
      <c r="E4523" s="31" t="s">
        <v>475</v>
      </c>
      <c r="F4523" s="31" t="s">
        <v>22</v>
      </c>
      <c r="G4523" s="31" t="s">
        <v>105</v>
      </c>
      <c r="H4523" s="31" t="s">
        <v>743</v>
      </c>
      <c r="I4523" s="31">
        <v>201</v>
      </c>
      <c r="J4523" s="31">
        <v>10832</v>
      </c>
      <c r="K4523" s="31">
        <v>18.556129985228999</v>
      </c>
      <c r="L4523" s="31" t="s">
        <v>1550</v>
      </c>
      <c r="M4523" s="31">
        <f t="shared" si="185"/>
        <v>18.556129985228999</v>
      </c>
      <c r="N4523" s="31">
        <f t="shared" si="183"/>
        <v>0</v>
      </c>
    </row>
    <row r="4524" spans="1:14" x14ac:dyDescent="0.45">
      <c r="A4524" s="31" t="str">
        <f t="shared" si="184"/>
        <v>E06000047_CIN episodes for children aged 0-4 at 31st March 2019 with any of the so called'toxic trio' identified as a factor at CIN assessment (excluding looked after children)_Number</v>
      </c>
      <c r="B4524" s="31" t="s">
        <v>528</v>
      </c>
      <c r="C4524" s="31" t="s">
        <v>721</v>
      </c>
      <c r="D4524" s="31" t="s">
        <v>474</v>
      </c>
      <c r="E4524" s="31" t="s">
        <v>475</v>
      </c>
      <c r="F4524" s="31" t="s">
        <v>22</v>
      </c>
      <c r="G4524" s="31" t="s">
        <v>105</v>
      </c>
      <c r="H4524" s="31" t="s">
        <v>743</v>
      </c>
      <c r="I4524" s="31">
        <v>989</v>
      </c>
      <c r="J4524" s="31">
        <v>27021</v>
      </c>
      <c r="K4524" s="31">
        <v>36.601162059139199</v>
      </c>
      <c r="L4524" s="31" t="s">
        <v>1730</v>
      </c>
      <c r="M4524" s="31">
        <f t="shared" si="185"/>
        <v>36.601162059139199</v>
      </c>
      <c r="N4524" s="31">
        <f t="shared" si="183"/>
        <v>0</v>
      </c>
    </row>
    <row r="4525" spans="1:14" x14ac:dyDescent="0.45">
      <c r="A4525" s="31" t="str">
        <f t="shared" si="184"/>
        <v>E06000005_CIN episodes for children aged 0-4 at 31st March 2019 with any of the so called'toxic trio' identified as a factor at CIN assessment (excluding looked after children)_Number</v>
      </c>
      <c r="B4525" s="31" t="s">
        <v>287</v>
      </c>
      <c r="C4525" s="31" t="s">
        <v>288</v>
      </c>
      <c r="D4525" s="31" t="s">
        <v>474</v>
      </c>
      <c r="E4525" s="31" t="s">
        <v>475</v>
      </c>
      <c r="F4525" s="31" t="s">
        <v>22</v>
      </c>
      <c r="G4525" s="31" t="s">
        <v>105</v>
      </c>
      <c r="H4525" s="31" t="s">
        <v>743</v>
      </c>
      <c r="I4525" s="31">
        <v>142</v>
      </c>
      <c r="J4525" s="31">
        <v>5917</v>
      </c>
      <c r="K4525" s="31">
        <v>23.998647963494999</v>
      </c>
      <c r="L4525" s="31" t="s">
        <v>1683</v>
      </c>
      <c r="M4525" s="31">
        <f t="shared" si="185"/>
        <v>23.998647963494999</v>
      </c>
      <c r="N4525" s="31">
        <f t="shared" si="183"/>
        <v>0</v>
      </c>
    </row>
    <row r="4526" spans="1:14" x14ac:dyDescent="0.45">
      <c r="A4526" s="31" t="str">
        <f t="shared" si="184"/>
        <v>E10000011_CIN episodes for children aged 0-4 at 31st March 2019 with any of the so called'toxic trio' identified as a factor at CIN assessment (excluding looked after children)_Number</v>
      </c>
      <c r="B4526" s="31" t="s">
        <v>299</v>
      </c>
      <c r="C4526" s="31" t="s">
        <v>300</v>
      </c>
      <c r="D4526" s="31" t="s">
        <v>474</v>
      </c>
      <c r="E4526" s="31" t="s">
        <v>475</v>
      </c>
      <c r="F4526" s="31" t="s">
        <v>22</v>
      </c>
      <c r="G4526" s="31" t="s">
        <v>105</v>
      </c>
      <c r="H4526" s="31" t="s">
        <v>743</v>
      </c>
      <c r="I4526" s="31">
        <v>522</v>
      </c>
      <c r="J4526" s="31">
        <v>27106</v>
      </c>
      <c r="K4526" s="31">
        <v>19.257728916107101</v>
      </c>
      <c r="L4526" s="31" t="s">
        <v>1549</v>
      </c>
      <c r="M4526" s="31">
        <f t="shared" si="185"/>
        <v>19.257728916107101</v>
      </c>
      <c r="N4526" s="31">
        <f t="shared" si="183"/>
        <v>0</v>
      </c>
    </row>
    <row r="4527" spans="1:14" x14ac:dyDescent="0.45">
      <c r="A4527" s="31" t="str">
        <f t="shared" si="184"/>
        <v>E06000043_CIN episodes for children aged 0-4 at 31st March 2019 with any of the so called'toxic trio' identified as a factor at CIN assessment (excluding looked after children)_Number</v>
      </c>
      <c r="B4527" s="31" t="s">
        <v>263</v>
      </c>
      <c r="C4527" s="31" t="s">
        <v>264</v>
      </c>
      <c r="D4527" s="31" t="s">
        <v>474</v>
      </c>
      <c r="E4527" s="31" t="s">
        <v>475</v>
      </c>
      <c r="F4527" s="31" t="s">
        <v>22</v>
      </c>
      <c r="G4527" s="31" t="s">
        <v>105</v>
      </c>
      <c r="H4527" s="31" t="s">
        <v>743</v>
      </c>
      <c r="I4527" s="31">
        <v>335</v>
      </c>
      <c r="J4527" s="31">
        <v>13768</v>
      </c>
      <c r="K4527" s="31">
        <v>24.3317838466008</v>
      </c>
      <c r="L4527" s="31" t="s">
        <v>1731</v>
      </c>
      <c r="M4527" s="31">
        <f t="shared" si="185"/>
        <v>24.3317838466008</v>
      </c>
      <c r="N4527" s="31">
        <f t="shared" si="183"/>
        <v>0</v>
      </c>
    </row>
    <row r="4528" spans="1:14" x14ac:dyDescent="0.45">
      <c r="A4528" s="31" t="str">
        <f t="shared" si="184"/>
        <v>E10000014_CIN episodes for children aged 0-4 at 31st March 2019 with any of the so called'toxic trio' identified as a factor at CIN assessment (excluding looked after children)_Number</v>
      </c>
      <c r="B4528" s="31" t="s">
        <v>309</v>
      </c>
      <c r="C4528" s="31" t="s">
        <v>310</v>
      </c>
      <c r="D4528" s="31" t="s">
        <v>474</v>
      </c>
      <c r="E4528" s="31" t="s">
        <v>475</v>
      </c>
      <c r="F4528" s="31" t="s">
        <v>22</v>
      </c>
      <c r="G4528" s="31" t="s">
        <v>105</v>
      </c>
      <c r="H4528" s="31" t="s">
        <v>743</v>
      </c>
      <c r="I4528" s="31">
        <v>877</v>
      </c>
      <c r="J4528" s="31">
        <v>74388</v>
      </c>
      <c r="K4528" s="31">
        <v>11.7895359466581</v>
      </c>
      <c r="L4528" s="31" t="s">
        <v>1480</v>
      </c>
      <c r="M4528" s="31">
        <f t="shared" si="185"/>
        <v>11.7895359466581</v>
      </c>
      <c r="N4528" s="31">
        <f t="shared" si="183"/>
        <v>0</v>
      </c>
    </row>
    <row r="4529" spans="1:14" x14ac:dyDescent="0.45">
      <c r="A4529" s="31" t="str">
        <f t="shared" si="184"/>
        <v>E06000044_CIN episodes for children aged 0-4 at 31st March 2019 with any of the so called'toxic trio' identified as a factor at CIN assessment (excluding looked after children)_Number</v>
      </c>
      <c r="B4529" s="31" t="s">
        <v>383</v>
      </c>
      <c r="C4529" s="31" t="s">
        <v>384</v>
      </c>
      <c r="D4529" s="31" t="s">
        <v>474</v>
      </c>
      <c r="E4529" s="31" t="s">
        <v>475</v>
      </c>
      <c r="F4529" s="31" t="s">
        <v>22</v>
      </c>
      <c r="G4529" s="31" t="s">
        <v>105</v>
      </c>
      <c r="H4529" s="31" t="s">
        <v>743</v>
      </c>
      <c r="I4529" s="31">
        <v>298</v>
      </c>
      <c r="J4529" s="31">
        <v>12735</v>
      </c>
      <c r="K4529" s="31">
        <v>23.4000785237534</v>
      </c>
      <c r="L4529" s="31" t="s">
        <v>1732</v>
      </c>
      <c r="M4529" s="31">
        <f t="shared" si="185"/>
        <v>23.4000785237534</v>
      </c>
      <c r="N4529" s="31">
        <f t="shared" si="183"/>
        <v>0</v>
      </c>
    </row>
    <row r="4530" spans="1:14" x14ac:dyDescent="0.45">
      <c r="A4530" s="31" t="str">
        <f t="shared" si="184"/>
        <v>E06000045_CIN episodes for children aged 0-4 at 31st March 2019 with any of the so called'toxic trio' identified as a factor at CIN assessment (excluding looked after children)_Number</v>
      </c>
      <c r="B4530" s="31" t="s">
        <v>577</v>
      </c>
      <c r="C4530" s="31" t="s">
        <v>729</v>
      </c>
      <c r="D4530" s="31" t="s">
        <v>474</v>
      </c>
      <c r="E4530" s="31" t="s">
        <v>475</v>
      </c>
      <c r="F4530" s="31" t="s">
        <v>22</v>
      </c>
      <c r="G4530" s="31" t="s">
        <v>105</v>
      </c>
      <c r="H4530" s="31" t="s">
        <v>743</v>
      </c>
      <c r="I4530" s="31">
        <v>455</v>
      </c>
      <c r="J4530" s="31">
        <v>15766</v>
      </c>
      <c r="K4530" s="31">
        <v>28.859571229227399</v>
      </c>
      <c r="L4530" s="31" t="s">
        <v>1551</v>
      </c>
      <c r="M4530" s="31">
        <f t="shared" si="185"/>
        <v>28.859571229227399</v>
      </c>
      <c r="N4530" s="31">
        <f t="shared" si="183"/>
        <v>0</v>
      </c>
    </row>
    <row r="4531" spans="1:14" x14ac:dyDescent="0.45">
      <c r="A4531" s="31" t="str">
        <f t="shared" si="184"/>
        <v>E10000018_CIN episodes for children aged 0-4 at 31st March 2019 with any of the so called'toxic trio' identified as a factor at CIN assessment (excluding looked after children)_Number</v>
      </c>
      <c r="B4531" s="31" t="s">
        <v>552</v>
      </c>
      <c r="C4531" s="31" t="s">
        <v>553</v>
      </c>
      <c r="D4531" s="31" t="s">
        <v>474</v>
      </c>
      <c r="E4531" s="31" t="s">
        <v>475</v>
      </c>
      <c r="F4531" s="31" t="s">
        <v>22</v>
      </c>
      <c r="G4531" s="31" t="s">
        <v>105</v>
      </c>
      <c r="H4531" s="31" t="s">
        <v>743</v>
      </c>
      <c r="I4531" s="31">
        <v>652</v>
      </c>
      <c r="J4531" s="31">
        <v>36916</v>
      </c>
      <c r="K4531" s="31">
        <v>17.661718496045101</v>
      </c>
      <c r="L4531" s="31" t="s">
        <v>1587</v>
      </c>
      <c r="M4531" s="31">
        <f t="shared" si="185"/>
        <v>17.661718496045101</v>
      </c>
      <c r="N4531" s="31">
        <f t="shared" si="183"/>
        <v>0</v>
      </c>
    </row>
    <row r="4532" spans="1:14" x14ac:dyDescent="0.45">
      <c r="A4532" s="31" t="str">
        <f t="shared" si="184"/>
        <v>E06000016_CIN episodes for children aged 0-4 at 31st March 2019 with any of the so called'toxic trio' identified as a factor at CIN assessment (excluding looked after children)_Number</v>
      </c>
      <c r="B4532" s="31" t="s">
        <v>341</v>
      </c>
      <c r="C4532" s="31" t="s">
        <v>342</v>
      </c>
      <c r="D4532" s="31" t="s">
        <v>474</v>
      </c>
      <c r="E4532" s="31" t="s">
        <v>475</v>
      </c>
      <c r="F4532" s="31" t="s">
        <v>22</v>
      </c>
      <c r="G4532" s="31" t="s">
        <v>105</v>
      </c>
      <c r="H4532" s="31" t="s">
        <v>743</v>
      </c>
      <c r="I4532" s="31">
        <v>397</v>
      </c>
      <c r="J4532" s="31">
        <v>25049</v>
      </c>
      <c r="K4532" s="31">
        <v>15.8489360852729</v>
      </c>
      <c r="L4532" s="31" t="s">
        <v>1494</v>
      </c>
      <c r="M4532" s="31">
        <f t="shared" si="185"/>
        <v>15.8489360852729</v>
      </c>
      <c r="N4532" s="31">
        <f t="shared" si="183"/>
        <v>0</v>
      </c>
    </row>
    <row r="4533" spans="1:14" x14ac:dyDescent="0.45">
      <c r="A4533" s="31" t="str">
        <f t="shared" si="184"/>
        <v>E06000017_CIN episodes for children aged 0-4 at 31st March 2019 with any of the so called'toxic trio' identified as a factor at CIN assessment (excluding looked after children)_Number</v>
      </c>
      <c r="B4533" s="31" t="s">
        <v>548</v>
      </c>
      <c r="C4533" s="31" t="s">
        <v>728</v>
      </c>
      <c r="D4533" s="31" t="s">
        <v>474</v>
      </c>
      <c r="E4533" s="31" t="s">
        <v>475</v>
      </c>
      <c r="F4533" s="31" t="s">
        <v>22</v>
      </c>
      <c r="G4533" s="31" t="s">
        <v>105</v>
      </c>
      <c r="H4533" s="31" t="s">
        <v>743</v>
      </c>
      <c r="I4533" s="31">
        <v>48</v>
      </c>
      <c r="J4533" s="31">
        <v>1855</v>
      </c>
      <c r="K4533" s="31">
        <v>25.876010781671201</v>
      </c>
      <c r="L4533" s="31" t="s">
        <v>1733</v>
      </c>
      <c r="M4533" s="31">
        <f t="shared" si="185"/>
        <v>25.876010781671201</v>
      </c>
      <c r="N4533" s="31">
        <f t="shared" si="183"/>
        <v>0</v>
      </c>
    </row>
    <row r="4534" spans="1:14" x14ac:dyDescent="0.45">
      <c r="A4534" s="31" t="str">
        <f t="shared" si="184"/>
        <v>E10000028_CIN episodes for children aged 0-4 at 31st March 2019 with any of the so called'toxic trio' identified as a factor at CIN assessment (excluding looked after children)_Number</v>
      </c>
      <c r="B4534" s="31" t="s">
        <v>418</v>
      </c>
      <c r="C4534" s="31" t="s">
        <v>419</v>
      </c>
      <c r="D4534" s="31" t="s">
        <v>474</v>
      </c>
      <c r="E4534" s="31" t="s">
        <v>475</v>
      </c>
      <c r="F4534" s="31" t="s">
        <v>22</v>
      </c>
      <c r="G4534" s="31" t="s">
        <v>105</v>
      </c>
      <c r="H4534" s="31" t="s">
        <v>743</v>
      </c>
      <c r="I4534" s="31">
        <v>1193</v>
      </c>
      <c r="J4534" s="31">
        <v>44389</v>
      </c>
      <c r="K4534" s="31">
        <v>26.876027844736299</v>
      </c>
      <c r="L4534" s="31" t="s">
        <v>1734</v>
      </c>
      <c r="M4534" s="31">
        <f t="shared" si="185"/>
        <v>26.876027844736299</v>
      </c>
      <c r="N4534" s="31">
        <f t="shared" si="183"/>
        <v>0</v>
      </c>
    </row>
    <row r="4535" spans="1:14" x14ac:dyDescent="0.45">
      <c r="A4535" s="31" t="str">
        <f t="shared" si="184"/>
        <v>E06000021_CIN episodes for children aged 0-4 at 31st March 2019 with any of the so called'toxic trio' identified as a factor at CIN assessment (excluding looked after children)_Number</v>
      </c>
      <c r="B4535" s="31" t="s">
        <v>424</v>
      </c>
      <c r="C4535" s="31" t="s">
        <v>425</v>
      </c>
      <c r="D4535" s="31" t="s">
        <v>474</v>
      </c>
      <c r="E4535" s="31" t="s">
        <v>475</v>
      </c>
      <c r="F4535" s="31" t="s">
        <v>22</v>
      </c>
      <c r="G4535" s="31" t="s">
        <v>105</v>
      </c>
      <c r="H4535" s="31" t="s">
        <v>743</v>
      </c>
      <c r="I4535" s="31">
        <v>570</v>
      </c>
      <c r="J4535" s="31">
        <v>17135</v>
      </c>
      <c r="K4535" s="31">
        <v>33.265246571345202</v>
      </c>
      <c r="L4535" s="31" t="s">
        <v>1735</v>
      </c>
      <c r="M4535" s="31">
        <f t="shared" si="185"/>
        <v>33.265246571345202</v>
      </c>
      <c r="N4535" s="31">
        <f t="shared" si="183"/>
        <v>0</v>
      </c>
    </row>
    <row r="4536" spans="1:14" x14ac:dyDescent="0.45">
      <c r="A4536" s="31" t="str">
        <f t="shared" si="184"/>
        <v>E06000054_CIN episodes for children aged 0-4 at 31st March 2019 with any of the so called'toxic trio' identified as a factor at CIN assessment (excluding looked after children)_Number</v>
      </c>
      <c r="B4536" s="31" t="s">
        <v>462</v>
      </c>
      <c r="C4536" s="31" t="s">
        <v>463</v>
      </c>
      <c r="D4536" s="31" t="s">
        <v>474</v>
      </c>
      <c r="E4536" s="31" t="s">
        <v>475</v>
      </c>
      <c r="F4536" s="31" t="s">
        <v>22</v>
      </c>
      <c r="G4536" s="31" t="s">
        <v>105</v>
      </c>
      <c r="H4536" s="31" t="s">
        <v>743</v>
      </c>
      <c r="I4536" s="31">
        <v>738</v>
      </c>
      <c r="J4536" s="31">
        <v>27307</v>
      </c>
      <c r="K4536" s="31">
        <v>27.0260372798184</v>
      </c>
      <c r="L4536" s="31" t="s">
        <v>1714</v>
      </c>
      <c r="M4536" s="31">
        <f t="shared" si="185"/>
        <v>27.0260372798184</v>
      </c>
      <c r="N4536" s="31">
        <f t="shared" si="183"/>
        <v>0</v>
      </c>
    </row>
    <row r="4537" spans="1:14" x14ac:dyDescent="0.45">
      <c r="A4537" s="31" t="str">
        <f t="shared" si="184"/>
        <v>E06000030_CIN episodes for children aged 0-4 at 31st March 2019 with any of the so called'toxic trio' identified as a factor at CIN assessment (excluding looked after children)_Number</v>
      </c>
      <c r="B4537" s="31" t="s">
        <v>434</v>
      </c>
      <c r="C4537" s="31" t="s">
        <v>435</v>
      </c>
      <c r="D4537" s="31" t="s">
        <v>474</v>
      </c>
      <c r="E4537" s="31" t="s">
        <v>475</v>
      </c>
      <c r="F4537" s="31" t="s">
        <v>22</v>
      </c>
      <c r="G4537" s="31" t="s">
        <v>105</v>
      </c>
      <c r="H4537" s="31" t="s">
        <v>743</v>
      </c>
      <c r="I4537" s="31">
        <v>378</v>
      </c>
      <c r="J4537" s="31">
        <v>14479</v>
      </c>
      <c r="K4537" s="31">
        <v>26.106775329788</v>
      </c>
      <c r="L4537" s="31" t="s">
        <v>1608</v>
      </c>
      <c r="M4537" s="31">
        <f t="shared" si="185"/>
        <v>26.106775329788</v>
      </c>
      <c r="N4537" s="31">
        <f t="shared" si="183"/>
        <v>0</v>
      </c>
    </row>
    <row r="4538" spans="1:14" x14ac:dyDescent="0.45">
      <c r="A4538" s="31" t="str">
        <f t="shared" si="184"/>
        <v>E06000036_CIN episodes for children aged 0-4 at 31st March 2019 with any of the so called'toxic trio' identified as a factor at CIN assessment (excluding looked after children)_Number</v>
      </c>
      <c r="B4538" s="31" t="s">
        <v>257</v>
      </c>
      <c r="C4538" s="31" t="s">
        <v>258</v>
      </c>
      <c r="D4538" s="31" t="s">
        <v>474</v>
      </c>
      <c r="E4538" s="31" t="s">
        <v>475</v>
      </c>
      <c r="F4538" s="31" t="s">
        <v>22</v>
      </c>
      <c r="G4538" s="31" t="s">
        <v>105</v>
      </c>
      <c r="H4538" s="31" t="s">
        <v>743</v>
      </c>
      <c r="I4538" s="31">
        <v>184</v>
      </c>
      <c r="J4538" s="31">
        <v>7417</v>
      </c>
      <c r="K4538" s="31">
        <v>24.807873803424599</v>
      </c>
      <c r="L4538" s="31" t="s">
        <v>1659</v>
      </c>
      <c r="M4538" s="31">
        <f t="shared" si="185"/>
        <v>24.807873803424599</v>
      </c>
      <c r="N4538" s="31">
        <f t="shared" si="183"/>
        <v>0</v>
      </c>
    </row>
    <row r="4539" spans="1:14" x14ac:dyDescent="0.45">
      <c r="A4539" s="31" t="str">
        <f t="shared" si="184"/>
        <v>E06000040_CIN episodes for children aged 0-4 at 31st March 2019 with any of the so called'toxic trio' identified as a factor at CIN assessment (excluding looked after children)_Number</v>
      </c>
      <c r="B4539" s="31" t="s">
        <v>555</v>
      </c>
      <c r="C4539" s="31" t="s">
        <v>727</v>
      </c>
      <c r="D4539" s="31" t="s">
        <v>474</v>
      </c>
      <c r="E4539" s="31" t="s">
        <v>475</v>
      </c>
      <c r="F4539" s="31" t="s">
        <v>22</v>
      </c>
      <c r="G4539" s="31" t="s">
        <v>105</v>
      </c>
      <c r="H4539" s="31" t="s">
        <v>743</v>
      </c>
      <c r="I4539" s="31">
        <v>101</v>
      </c>
      <c r="J4539" s="31">
        <v>8678</v>
      </c>
      <c r="K4539" s="31">
        <v>11.638626411615601</v>
      </c>
      <c r="L4539" s="31" t="s">
        <v>1582</v>
      </c>
      <c r="M4539" s="31">
        <f t="shared" si="185"/>
        <v>11.638626411615601</v>
      </c>
      <c r="N4539" s="31">
        <f t="shared" si="183"/>
        <v>0</v>
      </c>
    </row>
    <row r="4540" spans="1:14" x14ac:dyDescent="0.45">
      <c r="A4540" s="31" t="str">
        <f t="shared" si="184"/>
        <v>E06000037_CIN episodes for children aged 0-4 at 31st March 2019 with any of the so called'toxic trio' identified as a factor at CIN assessment (excluding looked after children)_Number</v>
      </c>
      <c r="B4540" s="31" t="s">
        <v>456</v>
      </c>
      <c r="C4540" s="31" t="s">
        <v>457</v>
      </c>
      <c r="D4540" s="31" t="s">
        <v>474</v>
      </c>
      <c r="E4540" s="31" t="s">
        <v>475</v>
      </c>
      <c r="F4540" s="31" t="s">
        <v>22</v>
      </c>
      <c r="G4540" s="31" t="s">
        <v>105</v>
      </c>
      <c r="H4540" s="31" t="s">
        <v>743</v>
      </c>
      <c r="I4540" s="31">
        <v>232</v>
      </c>
      <c r="J4540" s="31">
        <v>8980</v>
      </c>
      <c r="K4540" s="31">
        <v>25.835189309576801</v>
      </c>
      <c r="L4540" s="31" t="s">
        <v>1511</v>
      </c>
      <c r="M4540" s="31">
        <f t="shared" si="185"/>
        <v>25.835189309576801</v>
      </c>
      <c r="N4540" s="31">
        <f t="shared" si="183"/>
        <v>0</v>
      </c>
    </row>
    <row r="4541" spans="1:14" x14ac:dyDescent="0.45">
      <c r="A4541" s="31" t="str">
        <f t="shared" si="184"/>
        <v>E06000038_CIN episodes for children aged 0-4 at 31st March 2019 with any of the so called'toxic trio' identified as a factor at CIN assessment (excluding looked after children)_Number</v>
      </c>
      <c r="B4541" s="31" t="s">
        <v>557</v>
      </c>
      <c r="C4541" s="31" t="s">
        <v>726</v>
      </c>
      <c r="D4541" s="31" t="s">
        <v>474</v>
      </c>
      <c r="E4541" s="31" t="s">
        <v>475</v>
      </c>
      <c r="F4541" s="31" t="s">
        <v>22</v>
      </c>
      <c r="G4541" s="31" t="s">
        <v>105</v>
      </c>
      <c r="H4541" s="31" t="s">
        <v>743</v>
      </c>
      <c r="I4541" s="31">
        <v>363</v>
      </c>
      <c r="J4541" s="31">
        <v>11632</v>
      </c>
      <c r="K4541" s="31">
        <v>31.207015130674002</v>
      </c>
      <c r="L4541" s="31" t="s">
        <v>1736</v>
      </c>
      <c r="M4541" s="31">
        <f t="shared" si="185"/>
        <v>31.207015130674002</v>
      </c>
      <c r="N4541" s="31">
        <f t="shared" si="183"/>
        <v>0</v>
      </c>
    </row>
    <row r="4542" spans="1:14" x14ac:dyDescent="0.45">
      <c r="A4542" s="31" t="str">
        <f t="shared" si="184"/>
        <v>E06000039_CIN episodes for children aged 0-4 at 31st March 2019 with any of the so called'toxic trio' identified as a factor at CIN assessment (excluding looked after children)_Number</v>
      </c>
      <c r="B4542" s="31" t="s">
        <v>404</v>
      </c>
      <c r="C4542" s="31" t="s">
        <v>405</v>
      </c>
      <c r="D4542" s="31" t="s">
        <v>474</v>
      </c>
      <c r="E4542" s="31" t="s">
        <v>475</v>
      </c>
      <c r="F4542" s="31" t="s">
        <v>22</v>
      </c>
      <c r="G4542" s="31" t="s">
        <v>105</v>
      </c>
      <c r="H4542" s="31" t="s">
        <v>743</v>
      </c>
      <c r="I4542" s="31">
        <v>237</v>
      </c>
      <c r="J4542" s="31">
        <v>12827</v>
      </c>
      <c r="K4542" s="31">
        <v>18.476650814687801</v>
      </c>
      <c r="L4542" s="31" t="s">
        <v>1512</v>
      </c>
      <c r="M4542" s="31">
        <f t="shared" si="185"/>
        <v>18.476650814687801</v>
      </c>
      <c r="N4542" s="31">
        <f t="shared" si="183"/>
        <v>0</v>
      </c>
    </row>
    <row r="4543" spans="1:14" x14ac:dyDescent="0.45">
      <c r="A4543" s="31" t="str">
        <f t="shared" si="184"/>
        <v>E06000041_CIN episodes for children aged 0-4 at 31st March 2019 with any of the so called'toxic trio' identified as a factor at CIN assessment (excluding looked after children)_Number</v>
      </c>
      <c r="B4543" s="31" t="s">
        <v>466</v>
      </c>
      <c r="C4543" s="31" t="s">
        <v>467</v>
      </c>
      <c r="D4543" s="31" t="s">
        <v>474</v>
      </c>
      <c r="E4543" s="31" t="s">
        <v>475</v>
      </c>
      <c r="F4543" s="31" t="s">
        <v>22</v>
      </c>
      <c r="G4543" s="31" t="s">
        <v>105</v>
      </c>
      <c r="H4543" s="31" t="s">
        <v>743</v>
      </c>
      <c r="I4543" s="31">
        <v>249</v>
      </c>
      <c r="J4543" s="31">
        <v>9822</v>
      </c>
      <c r="K4543" s="31">
        <v>25.3512522907758</v>
      </c>
      <c r="L4543" s="31" t="s">
        <v>1537</v>
      </c>
      <c r="M4543" s="31">
        <f t="shared" si="185"/>
        <v>25.3512522907758</v>
      </c>
      <c r="N4543" s="31">
        <f t="shared" si="183"/>
        <v>0</v>
      </c>
    </row>
    <row r="4544" spans="1:14" x14ac:dyDescent="0.45">
      <c r="A4544" s="31" t="str">
        <f t="shared" si="184"/>
        <v>E10000003_CIN episodes for children aged 0-4 at 31st March 2019 with any of the so called'toxic trio' identified as a factor at CIN assessment (excluding looked after children)_Number</v>
      </c>
      <c r="B4544" s="31" t="s">
        <v>275</v>
      </c>
      <c r="C4544" s="31" t="s">
        <v>276</v>
      </c>
      <c r="D4544" s="31" t="s">
        <v>474</v>
      </c>
      <c r="E4544" s="31" t="s">
        <v>475</v>
      </c>
      <c r="F4544" s="31" t="s">
        <v>22</v>
      </c>
      <c r="G4544" s="31" t="s">
        <v>105</v>
      </c>
      <c r="H4544" s="31" t="s">
        <v>743</v>
      </c>
      <c r="I4544" s="31">
        <v>822</v>
      </c>
      <c r="J4544" s="31">
        <v>37295</v>
      </c>
      <c r="K4544" s="31">
        <v>22.0404880010725</v>
      </c>
      <c r="L4544" s="31" t="s">
        <v>1726</v>
      </c>
      <c r="M4544" s="31">
        <f t="shared" si="185"/>
        <v>22.0404880010725</v>
      </c>
      <c r="N4544" s="31">
        <f t="shared" si="183"/>
        <v>0</v>
      </c>
    </row>
    <row r="4545" spans="1:14" x14ac:dyDescent="0.45">
      <c r="A4545" s="31" t="str">
        <f t="shared" si="184"/>
        <v>E06000031_CIN episodes for children aged 0-4 at 31st March 2019 with any of the so called'toxic trio' identified as a factor at CIN assessment (excluding looked after children)_Number</v>
      </c>
      <c r="B4545" s="31" t="s">
        <v>379</v>
      </c>
      <c r="C4545" s="31" t="s">
        <v>380</v>
      </c>
      <c r="D4545" s="31" t="s">
        <v>474</v>
      </c>
      <c r="E4545" s="31" t="s">
        <v>475</v>
      </c>
      <c r="F4545" s="31" t="s">
        <v>22</v>
      </c>
      <c r="G4545" s="31" t="s">
        <v>105</v>
      </c>
      <c r="H4545" s="31" t="s">
        <v>743</v>
      </c>
      <c r="I4545" s="31">
        <v>412</v>
      </c>
      <c r="J4545" s="31">
        <v>15931</v>
      </c>
      <c r="K4545" s="31">
        <v>25.8615278388048</v>
      </c>
      <c r="L4545" s="31" t="s">
        <v>1733</v>
      </c>
      <c r="M4545" s="31">
        <f t="shared" si="185"/>
        <v>25.8615278388048</v>
      </c>
      <c r="N4545" s="31">
        <f t="shared" si="183"/>
        <v>0</v>
      </c>
    </row>
    <row r="4546" spans="1:14" x14ac:dyDescent="0.45">
      <c r="A4546" s="31" t="str">
        <f t="shared" si="184"/>
        <v>E06000006_CIN episodes for children aged 0-4 at 31st March 2019 with any of the so called'toxic trio' identified as a factor at CIN assessment (excluding looked after children)_Number</v>
      </c>
      <c r="B4546" s="31" t="s">
        <v>531</v>
      </c>
      <c r="C4546" s="31" t="s">
        <v>722</v>
      </c>
      <c r="D4546" s="31" t="s">
        <v>474</v>
      </c>
      <c r="E4546" s="31" t="s">
        <v>475</v>
      </c>
      <c r="F4546" s="31" t="s">
        <v>22</v>
      </c>
      <c r="G4546" s="31" t="s">
        <v>105</v>
      </c>
      <c r="H4546" s="31" t="s">
        <v>743</v>
      </c>
      <c r="I4546" s="31">
        <v>288</v>
      </c>
      <c r="J4546" s="31">
        <v>7676</v>
      </c>
      <c r="K4546" s="31">
        <v>37.519541427827001</v>
      </c>
      <c r="L4546" s="31" t="s">
        <v>1737</v>
      </c>
      <c r="M4546" s="31">
        <f t="shared" si="185"/>
        <v>37.519541427827001</v>
      </c>
      <c r="N4546" s="31">
        <f t="shared" si="183"/>
        <v>0</v>
      </c>
    </row>
    <row r="4547" spans="1:14" x14ac:dyDescent="0.45">
      <c r="A4547" s="31" t="str">
        <f t="shared" si="184"/>
        <v>E06000007_CIN episodes for children aged 0-4 at 31st March 2019 with any of the so called'toxic trio' identified as a factor at CIN assessment (excluding looked after children)_Number</v>
      </c>
      <c r="B4547" s="31" t="s">
        <v>452</v>
      </c>
      <c r="C4547" s="31" t="s">
        <v>453</v>
      </c>
      <c r="D4547" s="31" t="s">
        <v>474</v>
      </c>
      <c r="E4547" s="31" t="s">
        <v>475</v>
      </c>
      <c r="F4547" s="31" t="s">
        <v>22</v>
      </c>
      <c r="G4547" s="31" t="s">
        <v>105</v>
      </c>
      <c r="H4547" s="31" t="s">
        <v>743</v>
      </c>
      <c r="I4547" s="31">
        <v>235</v>
      </c>
      <c r="J4547" s="31">
        <v>11933</v>
      </c>
      <c r="K4547" s="31">
        <v>19.693287521997799</v>
      </c>
      <c r="L4547" s="31" t="s">
        <v>1483</v>
      </c>
      <c r="M4547" s="31">
        <f t="shared" si="185"/>
        <v>19.693287521997799</v>
      </c>
      <c r="N4547" s="31">
        <f t="shared" ref="N4547:N4610" si="186">IF(OR(C4547="City of London",C4547="Isles of Scilly"),1,0)</f>
        <v>0</v>
      </c>
    </row>
    <row r="4548" spans="1:14" x14ac:dyDescent="0.45">
      <c r="A4548" s="31" t="str">
        <f t="shared" si="184"/>
        <v>E10000008_CIN episodes for children aged 0-4 at 31st March 2019 with any of the so called'toxic trio' identified as a factor at CIN assessment (excluding looked after children)_Number</v>
      </c>
      <c r="B4548" s="31" t="s">
        <v>504</v>
      </c>
      <c r="C4548" s="31" t="s">
        <v>505</v>
      </c>
      <c r="D4548" s="31" t="s">
        <v>474</v>
      </c>
      <c r="E4548" s="31" t="s">
        <v>475</v>
      </c>
      <c r="F4548" s="31" t="s">
        <v>22</v>
      </c>
      <c r="G4548" s="31" t="s">
        <v>105</v>
      </c>
      <c r="H4548" s="31" t="s">
        <v>743</v>
      </c>
      <c r="I4548" s="31">
        <v>673</v>
      </c>
      <c r="J4548" s="31">
        <v>37314</v>
      </c>
      <c r="K4548" s="31">
        <v>18.0361258508871</v>
      </c>
      <c r="L4548" s="31" t="s">
        <v>787</v>
      </c>
      <c r="M4548" s="31">
        <f t="shared" si="185"/>
        <v>18.0361258508871</v>
      </c>
      <c r="N4548" s="31">
        <f t="shared" si="186"/>
        <v>0</v>
      </c>
    </row>
    <row r="4549" spans="1:14" x14ac:dyDescent="0.45">
      <c r="A4549" s="31" t="str">
        <f t="shared" si="184"/>
        <v>E06000026_CIN episodes for children aged 0-4 at 31st March 2019 with any of the so called'toxic trio' identified as a factor at CIN assessment (excluding looked after children)_Number</v>
      </c>
      <c r="B4549" s="31" t="s">
        <v>381</v>
      </c>
      <c r="C4549" s="31" t="s">
        <v>382</v>
      </c>
      <c r="D4549" s="31" t="s">
        <v>474</v>
      </c>
      <c r="E4549" s="31" t="s">
        <v>475</v>
      </c>
      <c r="F4549" s="31" t="s">
        <v>22</v>
      </c>
      <c r="G4549" s="31" t="s">
        <v>105</v>
      </c>
      <c r="H4549" s="31" t="s">
        <v>743</v>
      </c>
      <c r="I4549" s="31">
        <v>578</v>
      </c>
      <c r="J4549" s="31">
        <v>14969</v>
      </c>
      <c r="K4549" s="31">
        <v>38.613133809873702</v>
      </c>
      <c r="L4549" s="31" t="s">
        <v>1738</v>
      </c>
      <c r="M4549" s="31">
        <f t="shared" si="185"/>
        <v>38.613133809873702</v>
      </c>
      <c r="N4549" s="31">
        <f t="shared" si="186"/>
        <v>0</v>
      </c>
    </row>
    <row r="4550" spans="1:14" x14ac:dyDescent="0.45">
      <c r="A4550" s="31" t="str">
        <f t="shared" si="184"/>
        <v>E06000027_CIN episodes for children aged 0-4 at 31st March 2019 with any of the so called'toxic trio' identified as a factor at CIN assessment (excluding looked after children)_Number</v>
      </c>
      <c r="B4550" s="31" t="s">
        <v>438</v>
      </c>
      <c r="C4550" s="31" t="s">
        <v>439</v>
      </c>
      <c r="D4550" s="31" t="s">
        <v>474</v>
      </c>
      <c r="E4550" s="31" t="s">
        <v>475</v>
      </c>
      <c r="F4550" s="31" t="s">
        <v>22</v>
      </c>
      <c r="G4550" s="31" t="s">
        <v>105</v>
      </c>
      <c r="H4550" s="31" t="s">
        <v>743</v>
      </c>
      <c r="I4550" s="31">
        <v>256</v>
      </c>
      <c r="J4550" s="31">
        <v>6918</v>
      </c>
      <c r="K4550" s="31">
        <v>37.0049147152356</v>
      </c>
      <c r="L4550" s="31" t="s">
        <v>1739</v>
      </c>
      <c r="M4550" s="31">
        <f t="shared" si="185"/>
        <v>37.0049147152356</v>
      </c>
      <c r="N4550" s="31">
        <f t="shared" si="186"/>
        <v>0</v>
      </c>
    </row>
    <row r="4551" spans="1:14" x14ac:dyDescent="0.45">
      <c r="A4551" s="31" t="str">
        <f t="shared" si="184"/>
        <v>E10000012_CIN episodes for children aged 0-4 at 31st March 2019 with any of the so called'toxic trio' identified as a factor at CIN assessment (excluding looked after children)_Number</v>
      </c>
      <c r="B4551" s="31" t="s">
        <v>303</v>
      </c>
      <c r="C4551" s="31" t="s">
        <v>304</v>
      </c>
      <c r="D4551" s="31" t="s">
        <v>474</v>
      </c>
      <c r="E4551" s="31" t="s">
        <v>475</v>
      </c>
      <c r="F4551" s="31" t="s">
        <v>22</v>
      </c>
      <c r="G4551" s="31" t="s">
        <v>105</v>
      </c>
      <c r="H4551" s="31" t="s">
        <v>743</v>
      </c>
      <c r="I4551" s="31">
        <v>1318</v>
      </c>
      <c r="J4551" s="31">
        <v>85981</v>
      </c>
      <c r="K4551" s="31">
        <v>15.3289680278201</v>
      </c>
      <c r="L4551" s="31" t="s">
        <v>786</v>
      </c>
      <c r="M4551" s="31">
        <f t="shared" si="185"/>
        <v>15.3289680278201</v>
      </c>
      <c r="N4551" s="31">
        <f t="shared" si="186"/>
        <v>0</v>
      </c>
    </row>
    <row r="4552" spans="1:14" x14ac:dyDescent="0.45">
      <c r="A4552" s="31" t="str">
        <f t="shared" si="184"/>
        <v>E06000033_CIN episodes for children aged 0-4 at 31st March 2019 with any of the so called'toxic trio' identified as a factor at CIN assessment (excluding looked after children)_Number</v>
      </c>
      <c r="B4552" s="31" t="s">
        <v>412</v>
      </c>
      <c r="C4552" s="31" t="s">
        <v>413</v>
      </c>
      <c r="D4552" s="31" t="s">
        <v>474</v>
      </c>
      <c r="E4552" s="31" t="s">
        <v>475</v>
      </c>
      <c r="F4552" s="31" t="s">
        <v>22</v>
      </c>
      <c r="G4552" s="31" t="s">
        <v>105</v>
      </c>
      <c r="H4552" s="31" t="s">
        <v>743</v>
      </c>
      <c r="I4552" s="31">
        <v>298</v>
      </c>
      <c r="J4552" s="31">
        <v>11304</v>
      </c>
      <c r="K4552" s="31">
        <v>26.362349610757299</v>
      </c>
      <c r="L4552" s="31" t="s">
        <v>1718</v>
      </c>
      <c r="M4552" s="31">
        <f t="shared" si="185"/>
        <v>26.362349610757299</v>
      </c>
      <c r="N4552" s="31">
        <f t="shared" si="186"/>
        <v>0</v>
      </c>
    </row>
    <row r="4553" spans="1:14" x14ac:dyDescent="0.45">
      <c r="A4553" s="31" t="str">
        <f t="shared" si="184"/>
        <v>E06000034_CIN episodes for children aged 0-4 at 31st March 2019 with any of the so called'toxic trio' identified as a factor at CIN assessment (excluding looked after children)_Number</v>
      </c>
      <c r="B4553" s="31" t="s">
        <v>493</v>
      </c>
      <c r="C4553" s="31" t="s">
        <v>731</v>
      </c>
      <c r="D4553" s="31" t="s">
        <v>474</v>
      </c>
      <c r="E4553" s="31" t="s">
        <v>475</v>
      </c>
      <c r="F4553" s="31" t="s">
        <v>22</v>
      </c>
      <c r="G4553" s="31" t="s">
        <v>105</v>
      </c>
      <c r="H4553" s="31" t="s">
        <v>743</v>
      </c>
      <c r="I4553" s="31">
        <v>386</v>
      </c>
      <c r="J4553" s="31">
        <v>13195</v>
      </c>
      <c r="K4553" s="31">
        <v>29.2535051155741</v>
      </c>
      <c r="L4553" s="31" t="s">
        <v>1740</v>
      </c>
      <c r="M4553" s="31">
        <f t="shared" si="185"/>
        <v>29.2535051155741</v>
      </c>
      <c r="N4553" s="31">
        <f t="shared" si="186"/>
        <v>0</v>
      </c>
    </row>
    <row r="4554" spans="1:14" x14ac:dyDescent="0.45">
      <c r="A4554" s="31" t="str">
        <f t="shared" si="184"/>
        <v>E06000019_CIN episodes for children aged 0-4 at 31st March 2019 with any of the so called'toxic trio' identified as a factor at CIN assessment (excluding looked after children)_Number</v>
      </c>
      <c r="B4554" s="31" t="s">
        <v>317</v>
      </c>
      <c r="C4554" s="31" t="s">
        <v>318</v>
      </c>
      <c r="D4554" s="31" t="s">
        <v>474</v>
      </c>
      <c r="E4554" s="31" t="s">
        <v>475</v>
      </c>
      <c r="F4554" s="31" t="s">
        <v>22</v>
      </c>
      <c r="G4554" s="31" t="s">
        <v>105</v>
      </c>
      <c r="H4554" s="31" t="s">
        <v>743</v>
      </c>
      <c r="I4554" s="31">
        <v>210</v>
      </c>
      <c r="J4554" s="31">
        <v>9337</v>
      </c>
      <c r="K4554" s="31">
        <v>22.491164185498601</v>
      </c>
      <c r="L4554" s="31" t="s">
        <v>1695</v>
      </c>
      <c r="M4554" s="31">
        <f t="shared" si="185"/>
        <v>22.491164185498601</v>
      </c>
      <c r="N4554" s="31">
        <f t="shared" si="186"/>
        <v>0</v>
      </c>
    </row>
    <row r="4555" spans="1:14" x14ac:dyDescent="0.45">
      <c r="A4555" s="31" t="str">
        <f t="shared" ref="A4555:A4618" si="187">CONCATENATE(B4555,"_",G4555,"_",H4555)</f>
        <v>E10000034_CIN episodes for children aged 0-4 at 31st March 2019 with any of the so called'toxic trio' identified as a factor at CIN assessment (excluding looked after children)_Number</v>
      </c>
      <c r="B4555" s="31" t="s">
        <v>470</v>
      </c>
      <c r="C4555" s="31" t="s">
        <v>471</v>
      </c>
      <c r="D4555" s="31" t="s">
        <v>474</v>
      </c>
      <c r="E4555" s="31" t="s">
        <v>475</v>
      </c>
      <c r="F4555" s="31" t="s">
        <v>22</v>
      </c>
      <c r="G4555" s="31" t="s">
        <v>105</v>
      </c>
      <c r="H4555" s="31" t="s">
        <v>743</v>
      </c>
      <c r="I4555" s="31">
        <v>682</v>
      </c>
      <c r="J4555" s="31">
        <v>31348</v>
      </c>
      <c r="K4555" s="31">
        <v>21.7557738930713</v>
      </c>
      <c r="L4555" s="31" t="s">
        <v>1560</v>
      </c>
      <c r="M4555" s="31">
        <f t="shared" si="185"/>
        <v>21.7557738930713</v>
      </c>
      <c r="N4555" s="31">
        <f t="shared" si="186"/>
        <v>0</v>
      </c>
    </row>
    <row r="4556" spans="1:14" x14ac:dyDescent="0.45">
      <c r="A4556" s="31" t="str">
        <f t="shared" si="187"/>
        <v>E10000016_CIN episodes for children aged 0-4 at 31st March 2019 with any of the so called'toxic trio' identified as a factor at CIN assessment (excluding looked after children)_Number</v>
      </c>
      <c r="B4556" s="31" t="s">
        <v>327</v>
      </c>
      <c r="C4556" s="31" t="s">
        <v>328</v>
      </c>
      <c r="D4556" s="31" t="s">
        <v>474</v>
      </c>
      <c r="E4556" s="31" t="s">
        <v>475</v>
      </c>
      <c r="F4556" s="31" t="s">
        <v>22</v>
      </c>
      <c r="G4556" s="31" t="s">
        <v>105</v>
      </c>
      <c r="H4556" s="31" t="s">
        <v>743</v>
      </c>
      <c r="I4556" s="31">
        <v>2960</v>
      </c>
      <c r="J4556" s="31">
        <v>91425</v>
      </c>
      <c r="K4556" s="31">
        <v>32.376264697839801</v>
      </c>
      <c r="L4556" s="31" t="s">
        <v>1723</v>
      </c>
      <c r="M4556" s="31">
        <f t="shared" ref="M4556:M4619" si="188">K4556</f>
        <v>32.376264697839801</v>
      </c>
      <c r="N4556" s="31">
        <f t="shared" si="186"/>
        <v>0</v>
      </c>
    </row>
    <row r="4557" spans="1:14" x14ac:dyDescent="0.45">
      <c r="A4557" s="31" t="str">
        <f t="shared" si="187"/>
        <v>E06000035_CIN episodes for children aged 0-4 at 31st March 2019 with any of the so called'toxic trio' identified as a factor at CIN assessment (excluding looked after children)_Number</v>
      </c>
      <c r="B4557" s="31" t="s">
        <v>351</v>
      </c>
      <c r="C4557" s="31" t="s">
        <v>352</v>
      </c>
      <c r="D4557" s="31" t="s">
        <v>474</v>
      </c>
      <c r="E4557" s="31" t="s">
        <v>475</v>
      </c>
      <c r="F4557" s="31" t="s">
        <v>22</v>
      </c>
      <c r="G4557" s="31" t="s">
        <v>105</v>
      </c>
      <c r="H4557" s="31" t="s">
        <v>743</v>
      </c>
      <c r="I4557" s="31">
        <v>588</v>
      </c>
      <c r="J4557" s="31">
        <v>18494</v>
      </c>
      <c r="K4557" s="31">
        <v>31.794095382286098</v>
      </c>
      <c r="L4557" s="31" t="s">
        <v>1741</v>
      </c>
      <c r="M4557" s="31">
        <f t="shared" si="188"/>
        <v>31.794095382286098</v>
      </c>
      <c r="N4557" s="31">
        <f t="shared" si="186"/>
        <v>0</v>
      </c>
    </row>
    <row r="4558" spans="1:14" x14ac:dyDescent="0.45">
      <c r="A4558" s="31" t="str">
        <f t="shared" si="187"/>
        <v>E10000017_CIN episodes for children aged 0-4 at 31st March 2019 with any of the so called'toxic trio' identified as a factor at CIN assessment (excluding looked after children)_Number</v>
      </c>
      <c r="B4558" s="31" t="s">
        <v>337</v>
      </c>
      <c r="C4558" s="31" t="s">
        <v>338</v>
      </c>
      <c r="D4558" s="31" t="s">
        <v>474</v>
      </c>
      <c r="E4558" s="31" t="s">
        <v>475</v>
      </c>
      <c r="F4558" s="31" t="s">
        <v>22</v>
      </c>
      <c r="G4558" s="31" t="s">
        <v>105</v>
      </c>
      <c r="H4558" s="31" t="s">
        <v>743</v>
      </c>
      <c r="I4558" s="31">
        <v>2056</v>
      </c>
      <c r="J4558" s="31">
        <v>67104</v>
      </c>
      <c r="K4558" s="31">
        <v>30.639008106819301</v>
      </c>
      <c r="L4558" s="31" t="s">
        <v>1724</v>
      </c>
      <c r="M4558" s="31">
        <f t="shared" si="188"/>
        <v>30.639008106819301</v>
      </c>
      <c r="N4558" s="31">
        <f t="shared" si="186"/>
        <v>0</v>
      </c>
    </row>
    <row r="4559" spans="1:14" x14ac:dyDescent="0.45">
      <c r="A4559" s="31" t="str">
        <f t="shared" si="187"/>
        <v>E06000008_CIN episodes for children aged 0-4 at 31st March 2019 with any of the so called'toxic trio' identified as a factor at CIN assessment (excluding looked after children)_Number</v>
      </c>
      <c r="B4559" s="31" t="s">
        <v>247</v>
      </c>
      <c r="C4559" s="31" t="s">
        <v>248</v>
      </c>
      <c r="D4559" s="31" t="s">
        <v>474</v>
      </c>
      <c r="E4559" s="31" t="s">
        <v>475</v>
      </c>
      <c r="F4559" s="31" t="s">
        <v>22</v>
      </c>
      <c r="G4559" s="31" t="s">
        <v>105</v>
      </c>
      <c r="H4559" s="31" t="s">
        <v>743</v>
      </c>
      <c r="I4559" s="31">
        <v>410</v>
      </c>
      <c r="J4559" s="31">
        <v>10576</v>
      </c>
      <c r="K4559" s="31">
        <v>38.767019667170899</v>
      </c>
      <c r="L4559" s="31" t="s">
        <v>1719</v>
      </c>
      <c r="M4559" s="31">
        <f t="shared" si="188"/>
        <v>38.767019667170899</v>
      </c>
      <c r="N4559" s="31">
        <f t="shared" si="186"/>
        <v>0</v>
      </c>
    </row>
    <row r="4560" spans="1:14" x14ac:dyDescent="0.45">
      <c r="A4560" s="31" t="str">
        <f t="shared" si="187"/>
        <v>E06000009_CIN episodes for children aged 0-4 at 31st March 2019 with any of the so called'toxic trio' identified as a factor at CIN assessment (excluding looked after children)_Number</v>
      </c>
      <c r="B4560" s="31" t="s">
        <v>249</v>
      </c>
      <c r="C4560" s="31" t="s">
        <v>250</v>
      </c>
      <c r="D4560" s="31" t="s">
        <v>474</v>
      </c>
      <c r="E4560" s="31" t="s">
        <v>475</v>
      </c>
      <c r="F4560" s="31" t="s">
        <v>22</v>
      </c>
      <c r="G4560" s="31" t="s">
        <v>105</v>
      </c>
      <c r="H4560" s="31" t="s">
        <v>743</v>
      </c>
      <c r="I4560" s="31">
        <v>489</v>
      </c>
      <c r="J4560" s="31">
        <v>8365</v>
      </c>
      <c r="K4560" s="31">
        <v>58.457860131500297</v>
      </c>
      <c r="L4560" s="31" t="s">
        <v>1742</v>
      </c>
      <c r="M4560" s="31">
        <f t="shared" si="188"/>
        <v>58.457860131500297</v>
      </c>
      <c r="N4560" s="31">
        <f t="shared" si="186"/>
        <v>0</v>
      </c>
    </row>
    <row r="4561" spans="1:14" x14ac:dyDescent="0.45">
      <c r="A4561" s="31" t="str">
        <f t="shared" si="187"/>
        <v>E10000024_CIN episodes for children aged 0-4 at 31st March 2019 with any of the so called'toxic trio' identified as a factor at CIN assessment (excluding looked after children)_Number</v>
      </c>
      <c r="B4561" s="31" t="s">
        <v>572</v>
      </c>
      <c r="C4561" s="31" t="s">
        <v>573</v>
      </c>
      <c r="D4561" s="31" t="s">
        <v>474</v>
      </c>
      <c r="E4561" s="31" t="s">
        <v>475</v>
      </c>
      <c r="F4561" s="31" t="s">
        <v>22</v>
      </c>
      <c r="G4561" s="31" t="s">
        <v>105</v>
      </c>
      <c r="H4561" s="31" t="s">
        <v>743</v>
      </c>
      <c r="I4561" s="31">
        <v>1478</v>
      </c>
      <c r="J4561" s="31">
        <v>44888</v>
      </c>
      <c r="K4561" s="31">
        <v>32.926394582070898</v>
      </c>
      <c r="L4561" s="31" t="s">
        <v>1743</v>
      </c>
      <c r="M4561" s="31">
        <f t="shared" si="188"/>
        <v>32.926394582070898</v>
      </c>
      <c r="N4561" s="31">
        <f t="shared" si="186"/>
        <v>0</v>
      </c>
    </row>
    <row r="4562" spans="1:14" x14ac:dyDescent="0.45">
      <c r="A4562" s="31" t="str">
        <f t="shared" si="187"/>
        <v>E06000018_CIN episodes for children aged 0-4 at 31st March 2019 with any of the so called'toxic trio' identified as a factor at CIN assessment (excluding looked after children)_Number</v>
      </c>
      <c r="B4562" s="31" t="s">
        <v>373</v>
      </c>
      <c r="C4562" s="31" t="s">
        <v>374</v>
      </c>
      <c r="D4562" s="31" t="s">
        <v>474</v>
      </c>
      <c r="E4562" s="31" t="s">
        <v>475</v>
      </c>
      <c r="F4562" s="31" t="s">
        <v>22</v>
      </c>
      <c r="G4562" s="31" t="s">
        <v>105</v>
      </c>
      <c r="H4562" s="31" t="s">
        <v>743</v>
      </c>
      <c r="I4562" s="31">
        <v>660</v>
      </c>
      <c r="J4562" s="31">
        <v>20755</v>
      </c>
      <c r="K4562" s="31">
        <v>31.799566369549499</v>
      </c>
      <c r="L4562" s="31" t="s">
        <v>1741</v>
      </c>
      <c r="M4562" s="31">
        <f t="shared" si="188"/>
        <v>31.799566369549499</v>
      </c>
      <c r="N4562" s="31">
        <f t="shared" si="186"/>
        <v>0</v>
      </c>
    </row>
    <row r="4563" spans="1:14" x14ac:dyDescent="0.45">
      <c r="A4563" s="31" t="str">
        <f t="shared" si="187"/>
        <v>E06000051_CIN episodes for children aged 0-4 at 31st March 2019 with any of the so called'toxic trio' identified as a factor at CIN assessment (excluding looked after children)_Number</v>
      </c>
      <c r="B4563" s="31" t="s">
        <v>403</v>
      </c>
      <c r="C4563" s="31" t="s">
        <v>166</v>
      </c>
      <c r="D4563" s="31" t="s">
        <v>474</v>
      </c>
      <c r="E4563" s="31" t="s">
        <v>475</v>
      </c>
      <c r="F4563" s="31" t="s">
        <v>22</v>
      </c>
      <c r="G4563" s="31" t="s">
        <v>105</v>
      </c>
      <c r="H4563" s="31" t="s">
        <v>743</v>
      </c>
      <c r="I4563" s="31">
        <v>257</v>
      </c>
      <c r="J4563" s="31">
        <v>15034</v>
      </c>
      <c r="K4563" s="31">
        <v>17.0945856059598</v>
      </c>
      <c r="L4563" s="31" t="s">
        <v>800</v>
      </c>
      <c r="M4563" s="31">
        <f t="shared" si="188"/>
        <v>17.0945856059598</v>
      </c>
      <c r="N4563" s="31">
        <f t="shared" si="186"/>
        <v>0</v>
      </c>
    </row>
    <row r="4564" spans="1:14" x14ac:dyDescent="0.45">
      <c r="A4564" s="31" t="str">
        <f t="shared" si="187"/>
        <v>E06000020_CIN episodes for children aged 0-4 at 31st March 2019 with any of the so called'toxic trio' identified as a factor at CIN assessment (excluding looked after children)_Number</v>
      </c>
      <c r="B4564" s="31" t="s">
        <v>570</v>
      </c>
      <c r="C4564" s="31" t="s">
        <v>730</v>
      </c>
      <c r="D4564" s="31" t="s">
        <v>474</v>
      </c>
      <c r="E4564" s="31" t="s">
        <v>475</v>
      </c>
      <c r="F4564" s="31" t="s">
        <v>22</v>
      </c>
      <c r="G4564" s="31" t="s">
        <v>105</v>
      </c>
      <c r="H4564" s="31" t="s">
        <v>743</v>
      </c>
      <c r="I4564" s="31">
        <v>310</v>
      </c>
      <c r="J4564" s="31">
        <v>11022</v>
      </c>
      <c r="K4564" s="31">
        <v>28.125567047722701</v>
      </c>
      <c r="L4564" s="31" t="s">
        <v>1744</v>
      </c>
      <c r="M4564" s="31">
        <f t="shared" si="188"/>
        <v>28.125567047722701</v>
      </c>
      <c r="N4564" s="31">
        <f t="shared" si="186"/>
        <v>0</v>
      </c>
    </row>
    <row r="4565" spans="1:14" x14ac:dyDescent="0.45">
      <c r="A4565" s="31" t="str">
        <f t="shared" si="187"/>
        <v>E06000049_CIN episodes for children aged 0-4 at 31st March 2019 with any of the so called'toxic trio' identified as a factor at CIN assessment (excluding looked after children)_Number</v>
      </c>
      <c r="B4565" s="31" t="s">
        <v>541</v>
      </c>
      <c r="C4565" s="31" t="s">
        <v>718</v>
      </c>
      <c r="D4565" s="31" t="s">
        <v>474</v>
      </c>
      <c r="E4565" s="31" t="s">
        <v>475</v>
      </c>
      <c r="F4565" s="31" t="s">
        <v>22</v>
      </c>
      <c r="G4565" s="31" t="s">
        <v>105</v>
      </c>
      <c r="H4565" s="31" t="s">
        <v>743</v>
      </c>
      <c r="I4565" s="31">
        <v>300</v>
      </c>
      <c r="J4565" s="31">
        <v>20262</v>
      </c>
      <c r="K4565" s="31">
        <v>14.8060408646728</v>
      </c>
      <c r="L4565" s="31" t="s">
        <v>793</v>
      </c>
      <c r="M4565" s="31">
        <f t="shared" si="188"/>
        <v>14.8060408646728</v>
      </c>
      <c r="N4565" s="31">
        <f t="shared" si="186"/>
        <v>0</v>
      </c>
    </row>
    <row r="4566" spans="1:14" x14ac:dyDescent="0.45">
      <c r="A4566" s="31" t="str">
        <f t="shared" si="187"/>
        <v>E06000050_CIN episodes for children aged 0-4 at 31st March 2019 with any of the so called'toxic trio' identified as a factor at CIN assessment (excluding looked after children)_Number</v>
      </c>
      <c r="B4566" s="31" t="s">
        <v>281</v>
      </c>
      <c r="C4566" s="31" t="s">
        <v>282</v>
      </c>
      <c r="D4566" s="31" t="s">
        <v>474</v>
      </c>
      <c r="E4566" s="31" t="s">
        <v>475</v>
      </c>
      <c r="F4566" s="31" t="s">
        <v>22</v>
      </c>
      <c r="G4566" s="31" t="s">
        <v>105</v>
      </c>
      <c r="H4566" s="31" t="s">
        <v>743</v>
      </c>
      <c r="I4566" s="31">
        <v>442</v>
      </c>
      <c r="J4566" s="31">
        <v>18571</v>
      </c>
      <c r="K4566" s="31">
        <v>23.800549243444099</v>
      </c>
      <c r="L4566" s="31" t="s">
        <v>1553</v>
      </c>
      <c r="M4566" s="31">
        <f t="shared" si="188"/>
        <v>23.800549243444099</v>
      </c>
      <c r="N4566" s="31">
        <f t="shared" si="186"/>
        <v>0</v>
      </c>
    </row>
    <row r="4567" spans="1:14" x14ac:dyDescent="0.45">
      <c r="A4567" s="31" t="str">
        <f t="shared" si="187"/>
        <v>E06000052_CIN episodes for children aged 0-4 at 31st March 2019 with any of the so called'toxic trio' identified as a factor at CIN assessment (excluding looked after children)_Number</v>
      </c>
      <c r="B4567" s="31" t="s">
        <v>482</v>
      </c>
      <c r="C4567" s="31" t="s">
        <v>720</v>
      </c>
      <c r="D4567" s="31" t="s">
        <v>474</v>
      </c>
      <c r="E4567" s="31" t="s">
        <v>475</v>
      </c>
      <c r="F4567" s="31" t="s">
        <v>22</v>
      </c>
      <c r="G4567" s="31" t="s">
        <v>105</v>
      </c>
      <c r="H4567" s="31" t="s">
        <v>743</v>
      </c>
      <c r="I4567" s="31">
        <v>523</v>
      </c>
      <c r="J4567" s="31">
        <v>28270</v>
      </c>
      <c r="K4567" s="31">
        <v>18.5001768659356</v>
      </c>
      <c r="L4567" s="31" t="s">
        <v>1512</v>
      </c>
      <c r="M4567" s="31">
        <f t="shared" si="188"/>
        <v>18.5001768659356</v>
      </c>
      <c r="N4567" s="31">
        <f t="shared" si="186"/>
        <v>0</v>
      </c>
    </row>
    <row r="4568" spans="1:14" x14ac:dyDescent="0.45">
      <c r="A4568" s="31" t="str">
        <f t="shared" si="187"/>
        <v>E10000006_CIN episodes for children aged 0-4 at 31st March 2019 with any of the so called'toxic trio' identified as a factor at CIN assessment (excluding looked after children)_Number</v>
      </c>
      <c r="B4568" s="31" t="s">
        <v>285</v>
      </c>
      <c r="C4568" s="31" t="s">
        <v>286</v>
      </c>
      <c r="D4568" s="31" t="s">
        <v>474</v>
      </c>
      <c r="E4568" s="31" t="s">
        <v>475</v>
      </c>
      <c r="F4568" s="31" t="s">
        <v>22</v>
      </c>
      <c r="G4568" s="31" t="s">
        <v>105</v>
      </c>
      <c r="H4568" s="31" t="s">
        <v>743</v>
      </c>
      <c r="I4568" s="31">
        <v>591</v>
      </c>
      <c r="J4568" s="31">
        <v>24066</v>
      </c>
      <c r="K4568" s="31">
        <v>24.557466965843901</v>
      </c>
      <c r="L4568" s="31" t="s">
        <v>1510</v>
      </c>
      <c r="M4568" s="31">
        <f t="shared" si="188"/>
        <v>24.557466965843901</v>
      </c>
      <c r="N4568" s="31">
        <f t="shared" si="186"/>
        <v>0</v>
      </c>
    </row>
    <row r="4569" spans="1:14" x14ac:dyDescent="0.45">
      <c r="A4569" s="31" t="str">
        <f t="shared" si="187"/>
        <v>E10000013_CIN episodes for children aged 0-4 at 31st March 2019 with any of the so called'toxic trio' identified as a factor at CIN assessment (excluding looked after children)_Number</v>
      </c>
      <c r="B4569" s="31" t="s">
        <v>307</v>
      </c>
      <c r="C4569" s="31" t="s">
        <v>308</v>
      </c>
      <c r="D4569" s="31" t="s">
        <v>474</v>
      </c>
      <c r="E4569" s="31" t="s">
        <v>475</v>
      </c>
      <c r="F4569" s="31" t="s">
        <v>22</v>
      </c>
      <c r="G4569" s="31" t="s">
        <v>105</v>
      </c>
      <c r="H4569" s="31" t="s">
        <v>743</v>
      </c>
      <c r="I4569" s="31">
        <v>880</v>
      </c>
      <c r="J4569" s="31">
        <v>34617</v>
      </c>
      <c r="K4569" s="31">
        <v>25.421035907213199</v>
      </c>
      <c r="L4569" s="31" t="s">
        <v>1537</v>
      </c>
      <c r="M4569" s="31">
        <f t="shared" si="188"/>
        <v>25.421035907213199</v>
      </c>
      <c r="N4569" s="31">
        <f t="shared" si="186"/>
        <v>0</v>
      </c>
    </row>
    <row r="4570" spans="1:14" x14ac:dyDescent="0.45">
      <c r="A4570" s="31" t="str">
        <f t="shared" si="187"/>
        <v>E10000015_CIN episodes for children aged 0-4 at 31st March 2019 with any of the so called'toxic trio' identified as a factor at CIN assessment (excluding looked after children)_Number</v>
      </c>
      <c r="B4570" s="31" t="s">
        <v>319</v>
      </c>
      <c r="C4570" s="31" t="s">
        <v>320</v>
      </c>
      <c r="D4570" s="31" t="s">
        <v>474</v>
      </c>
      <c r="E4570" s="31" t="s">
        <v>475</v>
      </c>
      <c r="F4570" s="31" t="s">
        <v>22</v>
      </c>
      <c r="G4570" s="31" t="s">
        <v>105</v>
      </c>
      <c r="H4570" s="31" t="s">
        <v>743</v>
      </c>
      <c r="I4570" s="31">
        <v>1050</v>
      </c>
      <c r="J4570" s="31">
        <v>74764</v>
      </c>
      <c r="K4570" s="31">
        <v>14.0441923920603</v>
      </c>
      <c r="L4570" s="31" t="s">
        <v>1484</v>
      </c>
      <c r="M4570" s="31">
        <f t="shared" si="188"/>
        <v>14.0441923920603</v>
      </c>
      <c r="N4570" s="31">
        <f t="shared" si="186"/>
        <v>0</v>
      </c>
    </row>
    <row r="4571" spans="1:14" x14ac:dyDescent="0.45">
      <c r="A4571" s="31" t="str">
        <f t="shared" si="187"/>
        <v>E06000046_CIN episodes for children aged 0-4 at 31st March 2019 with any of the so called'toxic trio' identified as a factor at CIN assessment (excluding looked after children)_Number</v>
      </c>
      <c r="B4571" s="31" t="s">
        <v>325</v>
      </c>
      <c r="C4571" s="31" t="s">
        <v>326</v>
      </c>
      <c r="D4571" s="31" t="s">
        <v>474</v>
      </c>
      <c r="E4571" s="31" t="s">
        <v>475</v>
      </c>
      <c r="F4571" s="31" t="s">
        <v>22</v>
      </c>
      <c r="G4571" s="31" t="s">
        <v>105</v>
      </c>
      <c r="H4571" s="31" t="s">
        <v>743</v>
      </c>
      <c r="I4571" s="31">
        <v>221</v>
      </c>
      <c r="J4571" s="31">
        <v>6462</v>
      </c>
      <c r="K4571" s="31">
        <v>34.199938099659498</v>
      </c>
      <c r="L4571" s="31" t="s">
        <v>1745</v>
      </c>
      <c r="M4571" s="31">
        <f t="shared" si="188"/>
        <v>34.199938099659498</v>
      </c>
      <c r="N4571" s="31">
        <f t="shared" si="186"/>
        <v>0</v>
      </c>
    </row>
    <row r="4572" spans="1:14" x14ac:dyDescent="0.45">
      <c r="A4572" s="31" t="str">
        <f t="shared" si="187"/>
        <v>E10000019_CIN episodes for children aged 0-4 at 31st March 2019 with any of the so called'toxic trio' identified as a factor at CIN assessment (excluding looked after children)_Number</v>
      </c>
      <c r="B4572" s="31" t="s">
        <v>345</v>
      </c>
      <c r="C4572" s="31" t="s">
        <v>346</v>
      </c>
      <c r="D4572" s="31" t="s">
        <v>474</v>
      </c>
      <c r="E4572" s="31" t="s">
        <v>475</v>
      </c>
      <c r="F4572" s="31" t="s">
        <v>22</v>
      </c>
      <c r="G4572" s="31" t="s">
        <v>105</v>
      </c>
      <c r="H4572" s="31" t="s">
        <v>743</v>
      </c>
      <c r="I4572" s="31">
        <v>1163</v>
      </c>
      <c r="J4572" s="31">
        <v>39873</v>
      </c>
      <c r="K4572" s="31">
        <v>29.167607152709898</v>
      </c>
      <c r="L4572" s="31" t="s">
        <v>1746</v>
      </c>
      <c r="M4572" s="31">
        <f t="shared" si="188"/>
        <v>29.167607152709898</v>
      </c>
      <c r="N4572" s="31">
        <f t="shared" si="186"/>
        <v>0</v>
      </c>
    </row>
    <row r="4573" spans="1:14" x14ac:dyDescent="0.45">
      <c r="A4573" s="31" t="str">
        <f t="shared" si="187"/>
        <v>E10000020_CIN episodes for children aged 0-4 at 31st March 2019 with any of the so called'toxic trio' identified as a factor at CIN assessment (excluding looked after children)_Number</v>
      </c>
      <c r="B4573" s="31" t="s">
        <v>361</v>
      </c>
      <c r="C4573" s="31" t="s">
        <v>362</v>
      </c>
      <c r="D4573" s="31" t="s">
        <v>474</v>
      </c>
      <c r="E4573" s="31" t="s">
        <v>475</v>
      </c>
      <c r="F4573" s="31" t="s">
        <v>22</v>
      </c>
      <c r="G4573" s="31" t="s">
        <v>105</v>
      </c>
      <c r="H4573" s="31" t="s">
        <v>743</v>
      </c>
      <c r="I4573" s="31">
        <v>884</v>
      </c>
      <c r="J4573" s="31">
        <v>46256</v>
      </c>
      <c r="K4573" s="31">
        <v>19.111034244206198</v>
      </c>
      <c r="L4573" s="31" t="s">
        <v>1699</v>
      </c>
      <c r="M4573" s="31">
        <f t="shared" si="188"/>
        <v>19.111034244206198</v>
      </c>
      <c r="N4573" s="31">
        <f t="shared" si="186"/>
        <v>0</v>
      </c>
    </row>
    <row r="4574" spans="1:14" x14ac:dyDescent="0.45">
      <c r="A4574" s="31" t="str">
        <f t="shared" si="187"/>
        <v>E10000021_CIN episodes for children aged 0-4 at 31st March 2019 with any of the so called'toxic trio' identified as a factor at CIN assessment (excluding looked after children)_Number</v>
      </c>
      <c r="B4574" s="31" t="s">
        <v>371</v>
      </c>
      <c r="C4574" s="31" t="s">
        <v>372</v>
      </c>
      <c r="D4574" s="31" t="s">
        <v>474</v>
      </c>
      <c r="E4574" s="31" t="s">
        <v>475</v>
      </c>
      <c r="F4574" s="31" t="s">
        <v>22</v>
      </c>
      <c r="G4574" s="31" t="s">
        <v>105</v>
      </c>
      <c r="H4574" s="31" t="s">
        <v>743</v>
      </c>
      <c r="I4574" s="31">
        <v>984</v>
      </c>
      <c r="J4574" s="31">
        <v>47337</v>
      </c>
      <c r="K4574" s="31">
        <v>20.787122124342499</v>
      </c>
      <c r="L4574" s="31" t="s">
        <v>1540</v>
      </c>
      <c r="M4574" s="31">
        <f t="shared" si="188"/>
        <v>20.787122124342499</v>
      </c>
      <c r="N4574" s="31">
        <f t="shared" si="186"/>
        <v>0</v>
      </c>
    </row>
    <row r="4575" spans="1:14" x14ac:dyDescent="0.45">
      <c r="A4575" s="31" t="str">
        <f t="shared" si="187"/>
        <v>E06000048_CIN episodes for children aged 0-4 at 31st March 2019 with any of the so called'toxic trio' identified as a factor at CIN assessment (excluding looked after children)_Number</v>
      </c>
      <c r="B4575" s="31" t="s">
        <v>484</v>
      </c>
      <c r="C4575" s="31" t="s">
        <v>705</v>
      </c>
      <c r="D4575" s="31" t="s">
        <v>474</v>
      </c>
      <c r="E4575" s="31" t="s">
        <v>475</v>
      </c>
      <c r="F4575" s="31" t="s">
        <v>22</v>
      </c>
      <c r="G4575" s="31" t="s">
        <v>105</v>
      </c>
      <c r="H4575" s="31" t="s">
        <v>743</v>
      </c>
      <c r="I4575" s="31">
        <v>545</v>
      </c>
      <c r="J4575" s="31">
        <v>14910</v>
      </c>
      <c r="K4575" s="31">
        <v>36.552649228705597</v>
      </c>
      <c r="L4575" s="31" t="s">
        <v>1730</v>
      </c>
      <c r="M4575" s="31">
        <f t="shared" si="188"/>
        <v>36.552649228705597</v>
      </c>
      <c r="N4575" s="31">
        <f t="shared" si="186"/>
        <v>0</v>
      </c>
    </row>
    <row r="4576" spans="1:14" x14ac:dyDescent="0.45">
      <c r="A4576" s="31" t="str">
        <f t="shared" si="187"/>
        <v>E10000025_CIN episodes for children aged 0-4 at 31st March 2019 with any of the so called'toxic trio' identified as a factor at CIN assessment (excluding looked after children)_Number</v>
      </c>
      <c r="B4576" s="31" t="s">
        <v>377</v>
      </c>
      <c r="C4576" s="31" t="s">
        <v>378</v>
      </c>
      <c r="D4576" s="31" t="s">
        <v>474</v>
      </c>
      <c r="E4576" s="31" t="s">
        <v>475</v>
      </c>
      <c r="F4576" s="31" t="s">
        <v>22</v>
      </c>
      <c r="G4576" s="31" t="s">
        <v>105</v>
      </c>
      <c r="H4576" s="31" t="s">
        <v>743</v>
      </c>
      <c r="I4576" s="31">
        <v>786</v>
      </c>
      <c r="J4576" s="31">
        <v>39398</v>
      </c>
      <c r="K4576" s="31">
        <v>19.950251281791001</v>
      </c>
      <c r="L4576" s="31" t="s">
        <v>1747</v>
      </c>
      <c r="M4576" s="31">
        <f t="shared" si="188"/>
        <v>19.950251281791001</v>
      </c>
      <c r="N4576" s="31">
        <f t="shared" si="186"/>
        <v>0</v>
      </c>
    </row>
    <row r="4577" spans="1:14" x14ac:dyDescent="0.45">
      <c r="A4577" s="31" t="str">
        <f t="shared" si="187"/>
        <v>E10000027_CIN episodes for children aged 0-4 at 31st March 2019 with any of the so called'toxic trio' identified as a factor at CIN assessment (excluding looked after children)_Number</v>
      </c>
      <c r="B4577" s="31" t="s">
        <v>406</v>
      </c>
      <c r="C4577" s="31" t="s">
        <v>407</v>
      </c>
      <c r="D4577" s="31" t="s">
        <v>474</v>
      </c>
      <c r="E4577" s="31" t="s">
        <v>475</v>
      </c>
      <c r="F4577" s="31" t="s">
        <v>22</v>
      </c>
      <c r="G4577" s="31" t="s">
        <v>105</v>
      </c>
      <c r="H4577" s="31" t="s">
        <v>743</v>
      </c>
      <c r="I4577" s="31">
        <v>600</v>
      </c>
      <c r="J4577" s="31">
        <v>29004</v>
      </c>
      <c r="K4577" s="31">
        <v>20.6868018204386</v>
      </c>
      <c r="L4577" s="31" t="s">
        <v>1647</v>
      </c>
      <c r="M4577" s="31">
        <f t="shared" si="188"/>
        <v>20.6868018204386</v>
      </c>
      <c r="N4577" s="31">
        <f t="shared" si="186"/>
        <v>0</v>
      </c>
    </row>
    <row r="4578" spans="1:14" x14ac:dyDescent="0.45">
      <c r="A4578" s="31" t="str">
        <f t="shared" si="187"/>
        <v>E10000029_CIN episodes for children aged 0-4 at 31st March 2019 with any of the so called'toxic trio' identified as a factor at CIN assessment (excluding looked after children)_Number</v>
      </c>
      <c r="B4578" s="31" t="s">
        <v>426</v>
      </c>
      <c r="C4578" s="31" t="s">
        <v>427</v>
      </c>
      <c r="D4578" s="31" t="s">
        <v>474</v>
      </c>
      <c r="E4578" s="31" t="s">
        <v>475</v>
      </c>
      <c r="F4578" s="31" t="s">
        <v>22</v>
      </c>
      <c r="G4578" s="31" t="s">
        <v>105</v>
      </c>
      <c r="H4578" s="31" t="s">
        <v>743</v>
      </c>
      <c r="I4578" s="31">
        <v>890</v>
      </c>
      <c r="J4578" s="31">
        <v>40624</v>
      </c>
      <c r="K4578" s="31">
        <v>21.908231587239101</v>
      </c>
      <c r="L4578" s="31" t="s">
        <v>1748</v>
      </c>
      <c r="M4578" s="31">
        <f t="shared" si="188"/>
        <v>21.908231587239101</v>
      </c>
      <c r="N4578" s="31">
        <f t="shared" si="186"/>
        <v>0</v>
      </c>
    </row>
    <row r="4579" spans="1:14" x14ac:dyDescent="0.45">
      <c r="A4579" s="31" t="str">
        <f t="shared" si="187"/>
        <v>E10000030_CIN episodes for children aged 0-4 at 31st March 2019 with any of the so called'toxic trio' identified as a factor at CIN assessment (excluding looked after children)_Number</v>
      </c>
      <c r="B4579" s="31" t="s">
        <v>430</v>
      </c>
      <c r="C4579" s="31" t="s">
        <v>431</v>
      </c>
      <c r="D4579" s="31" t="s">
        <v>474</v>
      </c>
      <c r="E4579" s="31" t="s">
        <v>475</v>
      </c>
      <c r="F4579" s="31" t="s">
        <v>22</v>
      </c>
      <c r="G4579" s="31" t="s">
        <v>105</v>
      </c>
      <c r="H4579" s="31" t="s">
        <v>743</v>
      </c>
      <c r="I4579" s="31">
        <v>1411</v>
      </c>
      <c r="J4579" s="31">
        <v>70074</v>
      </c>
      <c r="K4579" s="31">
        <v>20.1358563803979</v>
      </c>
      <c r="L4579" s="31" t="s">
        <v>1749</v>
      </c>
      <c r="M4579" s="31">
        <f t="shared" si="188"/>
        <v>20.1358563803979</v>
      </c>
      <c r="N4579" s="31">
        <f t="shared" si="186"/>
        <v>0</v>
      </c>
    </row>
    <row r="4580" spans="1:14" x14ac:dyDescent="0.45">
      <c r="A4580" s="31" t="str">
        <f t="shared" si="187"/>
        <v>E10000031_CIN episodes for children aged 0-4 at 31st March 2019 with any of the so called'toxic trio' identified as a factor at CIN assessment (excluding looked after children)_Number</v>
      </c>
      <c r="B4580" s="31" t="s">
        <v>454</v>
      </c>
      <c r="C4580" s="31" t="s">
        <v>455</v>
      </c>
      <c r="D4580" s="31" t="s">
        <v>474</v>
      </c>
      <c r="E4580" s="31" t="s">
        <v>475</v>
      </c>
      <c r="F4580" s="31" t="s">
        <v>22</v>
      </c>
      <c r="G4580" s="31" t="s">
        <v>105</v>
      </c>
      <c r="H4580" s="31" t="s">
        <v>743</v>
      </c>
      <c r="I4580" s="31">
        <v>553</v>
      </c>
      <c r="J4580" s="31">
        <v>31584</v>
      </c>
      <c r="K4580" s="31">
        <v>17.508865248227</v>
      </c>
      <c r="L4580" s="31" t="s">
        <v>1595</v>
      </c>
      <c r="M4580" s="31">
        <f t="shared" si="188"/>
        <v>17.508865248227</v>
      </c>
      <c r="N4580" s="31">
        <f t="shared" si="186"/>
        <v>0</v>
      </c>
    </row>
    <row r="4581" spans="1:14" x14ac:dyDescent="0.45">
      <c r="A4581" s="31" t="str">
        <f t="shared" si="187"/>
        <v>E10000032_CIN episodes for children aged 0-4 at 31st March 2019 with any of the so called'toxic trio' identified as a factor at CIN assessment (excluding looked after children)_Number</v>
      </c>
      <c r="B4581" s="31" t="s">
        <v>458</v>
      </c>
      <c r="C4581" s="31" t="s">
        <v>459</v>
      </c>
      <c r="D4581" s="31" t="s">
        <v>474</v>
      </c>
      <c r="E4581" s="31" t="s">
        <v>475</v>
      </c>
      <c r="F4581" s="31" t="s">
        <v>22</v>
      </c>
      <c r="G4581" s="31" t="s">
        <v>105</v>
      </c>
      <c r="H4581" s="31" t="s">
        <v>743</v>
      </c>
      <c r="I4581" s="31">
        <v>1115</v>
      </c>
      <c r="J4581" s="31">
        <v>46821</v>
      </c>
      <c r="K4581" s="31">
        <v>23.814100510454701</v>
      </c>
      <c r="L4581" s="31" t="s">
        <v>1553</v>
      </c>
      <c r="M4581" s="31">
        <f t="shared" si="188"/>
        <v>23.814100510454701</v>
      </c>
      <c r="N4581" s="31">
        <f t="shared" si="186"/>
        <v>0</v>
      </c>
    </row>
    <row r="4582" spans="1:14" x14ac:dyDescent="0.45">
      <c r="A4582" s="31" t="str">
        <f t="shared" si="187"/>
        <v>NA_CIN episodes for children aged 0-4 at 31st March 2019 with any abuse or neglect identified as a factor at CIN assessment (excluding looked after children)_Number</v>
      </c>
      <c r="B4582" s="31" t="s">
        <v>13</v>
      </c>
      <c r="C4582" s="31" t="s">
        <v>737</v>
      </c>
      <c r="D4582" s="31" t="s">
        <v>474</v>
      </c>
      <c r="E4582" s="31" t="s">
        <v>475</v>
      </c>
      <c r="F4582" s="31" t="s">
        <v>131</v>
      </c>
      <c r="G4582" s="31" t="s">
        <v>137</v>
      </c>
      <c r="H4582" s="31" t="s">
        <v>743</v>
      </c>
      <c r="I4582" s="31">
        <v>52677</v>
      </c>
      <c r="J4582" s="31">
        <v>3346727</v>
      </c>
      <c r="K4582" s="31">
        <f>I4582/J4582*1000</f>
        <v>15.739855685868612</v>
      </c>
      <c r="L4582" s="31" t="str">
        <f>CONCATENATE(ROUND(K4582,2)," per 1000 0-4 yr olds")</f>
        <v>15.74 per 1000 0-4 yr olds</v>
      </c>
      <c r="M4582" s="31">
        <f t="shared" si="188"/>
        <v>15.739855685868612</v>
      </c>
      <c r="N4582" s="31">
        <f t="shared" si="186"/>
        <v>0</v>
      </c>
    </row>
    <row r="4583" spans="1:14" x14ac:dyDescent="0.45">
      <c r="A4583" s="31" t="str">
        <f t="shared" si="187"/>
        <v>E09000001_CIN episodes for children aged 0-4 at 31st March 2019 with any abuse or neglect identified as a factor at CIN assessment (excluding looked after children)_Number</v>
      </c>
      <c r="B4583" s="31" t="s">
        <v>582</v>
      </c>
      <c r="C4583" s="31" t="s">
        <v>583</v>
      </c>
      <c r="D4583" s="31" t="s">
        <v>474</v>
      </c>
      <c r="E4583" s="31" t="s">
        <v>475</v>
      </c>
      <c r="F4583" s="31" t="s">
        <v>131</v>
      </c>
      <c r="G4583" s="31" t="s">
        <v>137</v>
      </c>
      <c r="H4583" s="31" t="s">
        <v>743</v>
      </c>
      <c r="I4583" s="31" t="s">
        <v>1280</v>
      </c>
      <c r="J4583" s="31">
        <v>435</v>
      </c>
      <c r="K4583" s="31" t="s">
        <v>1280</v>
      </c>
      <c r="L4583" s="31" t="s">
        <v>70</v>
      </c>
      <c r="M4583" s="31" t="s">
        <v>70</v>
      </c>
      <c r="N4583" s="31">
        <f t="shared" si="186"/>
        <v>1</v>
      </c>
    </row>
    <row r="4584" spans="1:14" x14ac:dyDescent="0.45">
      <c r="A4584" s="31" t="str">
        <f t="shared" si="187"/>
        <v>E09000007_CIN episodes for children aged 0-4 at 31st March 2019 with any abuse or neglect identified as a factor at CIN assessment (excluding looked after children)_Number</v>
      </c>
      <c r="B4584" s="31" t="s">
        <v>277</v>
      </c>
      <c r="C4584" s="31" t="s">
        <v>278</v>
      </c>
      <c r="D4584" s="31" t="s">
        <v>474</v>
      </c>
      <c r="E4584" s="31" t="s">
        <v>475</v>
      </c>
      <c r="F4584" s="31" t="s">
        <v>131</v>
      </c>
      <c r="G4584" s="31" t="s">
        <v>137</v>
      </c>
      <c r="H4584" s="31" t="s">
        <v>743</v>
      </c>
      <c r="I4584" s="31">
        <v>113</v>
      </c>
      <c r="J4584" s="31">
        <v>14039</v>
      </c>
      <c r="K4584" s="31">
        <v>8.0490063394828706</v>
      </c>
      <c r="L4584" s="31" t="s">
        <v>1606</v>
      </c>
      <c r="M4584" s="31">
        <f t="shared" si="188"/>
        <v>8.0490063394828706</v>
      </c>
      <c r="N4584" s="31">
        <f t="shared" si="186"/>
        <v>0</v>
      </c>
    </row>
    <row r="4585" spans="1:14" x14ac:dyDescent="0.45">
      <c r="A4585" s="31" t="str">
        <f t="shared" si="187"/>
        <v>E09000011_CIN episodes for children aged 0-4 at 31st March 2019 with any abuse or neglect identified as a factor at CIN assessment (excluding looked after children)_Number</v>
      </c>
      <c r="B4585" s="31" t="s">
        <v>518</v>
      </c>
      <c r="C4585" s="31" t="s">
        <v>519</v>
      </c>
      <c r="D4585" s="31" t="s">
        <v>474</v>
      </c>
      <c r="E4585" s="31" t="s">
        <v>475</v>
      </c>
      <c r="F4585" s="31" t="s">
        <v>131</v>
      </c>
      <c r="G4585" s="31" t="s">
        <v>137</v>
      </c>
      <c r="H4585" s="31" t="s">
        <v>743</v>
      </c>
      <c r="I4585" s="31">
        <v>334</v>
      </c>
      <c r="J4585" s="31">
        <v>21953</v>
      </c>
      <c r="K4585" s="31">
        <v>15.214321505033499</v>
      </c>
      <c r="L4585" s="31" t="s">
        <v>1593</v>
      </c>
      <c r="M4585" s="31">
        <f t="shared" si="188"/>
        <v>15.214321505033499</v>
      </c>
      <c r="N4585" s="31">
        <f t="shared" si="186"/>
        <v>0</v>
      </c>
    </row>
    <row r="4586" spans="1:14" x14ac:dyDescent="0.45">
      <c r="A4586" s="31" t="str">
        <f t="shared" si="187"/>
        <v>E09000012_CIN episodes for children aged 0-4 at 31st March 2019 with any abuse or neglect identified as a factor at CIN assessment (excluding looked after children)_Number</v>
      </c>
      <c r="B4586" s="31" t="s">
        <v>498</v>
      </c>
      <c r="C4586" s="31" t="s">
        <v>499</v>
      </c>
      <c r="D4586" s="31" t="s">
        <v>474</v>
      </c>
      <c r="E4586" s="31" t="s">
        <v>475</v>
      </c>
      <c r="F4586" s="31" t="s">
        <v>131</v>
      </c>
      <c r="G4586" s="31" t="s">
        <v>137</v>
      </c>
      <c r="H4586" s="31" t="s">
        <v>743</v>
      </c>
      <c r="I4586" s="31">
        <v>640</v>
      </c>
      <c r="J4586" s="31">
        <v>20326</v>
      </c>
      <c r="K4586" s="31">
        <v>31.486765718783801</v>
      </c>
      <c r="L4586" s="31" t="s">
        <v>1750</v>
      </c>
      <c r="M4586" s="31">
        <f t="shared" si="188"/>
        <v>31.486765718783801</v>
      </c>
      <c r="N4586" s="31">
        <f t="shared" si="186"/>
        <v>0</v>
      </c>
    </row>
    <row r="4587" spans="1:14" x14ac:dyDescent="0.45">
      <c r="A4587" s="31" t="str">
        <f t="shared" si="187"/>
        <v>E09000013_CIN episodes for children aged 0-4 at 31st March 2019 with any abuse or neglect identified as a factor at CIN assessment (excluding looked after children)_Number</v>
      </c>
      <c r="B4587" s="31" t="s">
        <v>491</v>
      </c>
      <c r="C4587" s="31" t="s">
        <v>723</v>
      </c>
      <c r="D4587" s="31" t="s">
        <v>474</v>
      </c>
      <c r="E4587" s="31" t="s">
        <v>475</v>
      </c>
      <c r="F4587" s="31" t="s">
        <v>131</v>
      </c>
      <c r="G4587" s="31" t="s">
        <v>137</v>
      </c>
      <c r="H4587" s="31" t="s">
        <v>743</v>
      </c>
      <c r="I4587" s="31">
        <v>79</v>
      </c>
      <c r="J4587" s="31">
        <v>11404</v>
      </c>
      <c r="K4587" s="31">
        <v>6.9273938968782902</v>
      </c>
      <c r="L4587" s="31" t="s">
        <v>1646</v>
      </c>
      <c r="M4587" s="31">
        <f t="shared" si="188"/>
        <v>6.9273938968782902</v>
      </c>
      <c r="N4587" s="31">
        <f t="shared" si="186"/>
        <v>0</v>
      </c>
    </row>
    <row r="4588" spans="1:14" x14ac:dyDescent="0.45">
      <c r="A4588" s="31" t="str">
        <f t="shared" si="187"/>
        <v>E09000019_CIN episodes for children aged 0-4 at 31st March 2019 with any abuse or neglect identified as a factor at CIN assessment (excluding looked after children)_Number</v>
      </c>
      <c r="B4588" s="31" t="s">
        <v>500</v>
      </c>
      <c r="C4588" s="31" t="s">
        <v>501</v>
      </c>
      <c r="D4588" s="31" t="s">
        <v>474</v>
      </c>
      <c r="E4588" s="31" t="s">
        <v>475</v>
      </c>
      <c r="F4588" s="31" t="s">
        <v>131</v>
      </c>
      <c r="G4588" s="31" t="s">
        <v>137</v>
      </c>
      <c r="H4588" s="31" t="s">
        <v>743</v>
      </c>
      <c r="I4588" s="31">
        <v>201</v>
      </c>
      <c r="J4588" s="31">
        <v>13127</v>
      </c>
      <c r="K4588" s="31">
        <v>15.311952464386399</v>
      </c>
      <c r="L4588" s="31" t="s">
        <v>786</v>
      </c>
      <c r="M4588" s="31">
        <f t="shared" si="188"/>
        <v>15.311952464386399</v>
      </c>
      <c r="N4588" s="31">
        <f t="shared" si="186"/>
        <v>0</v>
      </c>
    </row>
    <row r="4589" spans="1:14" x14ac:dyDescent="0.45">
      <c r="A4589" s="31" t="str">
        <f t="shared" si="187"/>
        <v>E09000020_CIN episodes for children aged 0-4 at 31st March 2019 with any abuse or neglect identified as a factor at CIN assessment (excluding looked after children)_Number</v>
      </c>
      <c r="B4589" s="31" t="s">
        <v>479</v>
      </c>
      <c r="C4589" s="31" t="s">
        <v>674</v>
      </c>
      <c r="D4589" s="31" t="s">
        <v>474</v>
      </c>
      <c r="E4589" s="31" t="s">
        <v>475</v>
      </c>
      <c r="F4589" s="31" t="s">
        <v>131</v>
      </c>
      <c r="G4589" s="31" t="s">
        <v>137</v>
      </c>
      <c r="H4589" s="31" t="s">
        <v>743</v>
      </c>
      <c r="I4589" s="31">
        <v>0</v>
      </c>
      <c r="J4589" s="31">
        <v>8223</v>
      </c>
      <c r="K4589" s="31">
        <v>0</v>
      </c>
      <c r="L4589" s="31" t="s">
        <v>1520</v>
      </c>
      <c r="M4589" s="31">
        <f t="shared" si="188"/>
        <v>0</v>
      </c>
      <c r="N4589" s="31">
        <f t="shared" si="186"/>
        <v>0</v>
      </c>
    </row>
    <row r="4590" spans="1:14" x14ac:dyDescent="0.45">
      <c r="A4590" s="31" t="str">
        <f t="shared" si="187"/>
        <v>E09000022_CIN episodes for children aged 0-4 at 31st March 2019 with any abuse or neglect identified as a factor at CIN assessment (excluding looked after children)_Number</v>
      </c>
      <c r="B4590" s="31" t="s">
        <v>335</v>
      </c>
      <c r="C4590" s="31" t="s">
        <v>336</v>
      </c>
      <c r="D4590" s="31" t="s">
        <v>474</v>
      </c>
      <c r="E4590" s="31" t="s">
        <v>475</v>
      </c>
      <c r="F4590" s="31" t="s">
        <v>131</v>
      </c>
      <c r="G4590" s="31" t="s">
        <v>137</v>
      </c>
      <c r="H4590" s="31" t="s">
        <v>743</v>
      </c>
      <c r="I4590" s="31">
        <v>272</v>
      </c>
      <c r="J4590" s="31">
        <v>19213</v>
      </c>
      <c r="K4590" s="31">
        <v>14.1570811429761</v>
      </c>
      <c r="L4590" s="31" t="s">
        <v>789</v>
      </c>
      <c r="M4590" s="31">
        <f t="shared" si="188"/>
        <v>14.1570811429761</v>
      </c>
      <c r="N4590" s="31">
        <f t="shared" si="186"/>
        <v>0</v>
      </c>
    </row>
    <row r="4591" spans="1:14" x14ac:dyDescent="0.45">
      <c r="A4591" s="31" t="str">
        <f t="shared" si="187"/>
        <v>E09000023_CIN episodes for children aged 0-4 at 31st March 2019 with any abuse or neglect identified as a factor at CIN assessment (excluding looked after children)_Number</v>
      </c>
      <c r="B4591" s="31" t="s">
        <v>343</v>
      </c>
      <c r="C4591" s="31" t="s">
        <v>344</v>
      </c>
      <c r="D4591" s="31" t="s">
        <v>474</v>
      </c>
      <c r="E4591" s="31" t="s">
        <v>475</v>
      </c>
      <c r="F4591" s="31" t="s">
        <v>131</v>
      </c>
      <c r="G4591" s="31" t="s">
        <v>137</v>
      </c>
      <c r="H4591" s="31" t="s">
        <v>743</v>
      </c>
      <c r="I4591" s="31">
        <v>313</v>
      </c>
      <c r="J4591" s="31">
        <v>21814</v>
      </c>
      <c r="K4591" s="31">
        <v>14.3485834785</v>
      </c>
      <c r="L4591" s="31" t="s">
        <v>803</v>
      </c>
      <c r="M4591" s="31">
        <f t="shared" si="188"/>
        <v>14.3485834785</v>
      </c>
      <c r="N4591" s="31">
        <f t="shared" si="186"/>
        <v>0</v>
      </c>
    </row>
    <row r="4592" spans="1:14" x14ac:dyDescent="0.45">
      <c r="A4592" s="31" t="str">
        <f t="shared" si="187"/>
        <v>E09000028_CIN episodes for children aged 0-4 at 31st March 2019 with any abuse or neglect identified as a factor at CIN assessment (excluding looked after children)_Number</v>
      </c>
      <c r="B4592" s="31" t="s">
        <v>414</v>
      </c>
      <c r="C4592" s="31" t="s">
        <v>415</v>
      </c>
      <c r="D4592" s="31" t="s">
        <v>474</v>
      </c>
      <c r="E4592" s="31" t="s">
        <v>475</v>
      </c>
      <c r="F4592" s="31" t="s">
        <v>131</v>
      </c>
      <c r="G4592" s="31" t="s">
        <v>137</v>
      </c>
      <c r="H4592" s="31" t="s">
        <v>743</v>
      </c>
      <c r="I4592" s="31">
        <v>316</v>
      </c>
      <c r="J4592" s="31">
        <v>20500</v>
      </c>
      <c r="K4592" s="31">
        <v>15.4146341463415</v>
      </c>
      <c r="L4592" s="31" t="s">
        <v>1751</v>
      </c>
      <c r="M4592" s="31">
        <f t="shared" si="188"/>
        <v>15.4146341463415</v>
      </c>
      <c r="N4592" s="31">
        <f t="shared" si="186"/>
        <v>0</v>
      </c>
    </row>
    <row r="4593" spans="1:14" x14ac:dyDescent="0.45">
      <c r="A4593" s="31" t="str">
        <f t="shared" si="187"/>
        <v>E09000030_CIN episodes for children aged 0-4 at 31st March 2019 with any abuse or neglect identified as a factor at CIN assessment (excluding looked after children)_Number</v>
      </c>
      <c r="B4593" s="31" t="s">
        <v>440</v>
      </c>
      <c r="C4593" s="31" t="s">
        <v>441</v>
      </c>
      <c r="D4593" s="31" t="s">
        <v>474</v>
      </c>
      <c r="E4593" s="31" t="s">
        <v>475</v>
      </c>
      <c r="F4593" s="31" t="s">
        <v>131</v>
      </c>
      <c r="G4593" s="31" t="s">
        <v>137</v>
      </c>
      <c r="H4593" s="31" t="s">
        <v>743</v>
      </c>
      <c r="I4593" s="31">
        <v>337</v>
      </c>
      <c r="J4593" s="31">
        <v>22208</v>
      </c>
      <c r="K4593" s="31">
        <v>15.174711815562</v>
      </c>
      <c r="L4593" s="31" t="s">
        <v>1593</v>
      </c>
      <c r="M4593" s="31">
        <f t="shared" si="188"/>
        <v>15.174711815562</v>
      </c>
      <c r="N4593" s="31">
        <f t="shared" si="186"/>
        <v>0</v>
      </c>
    </row>
    <row r="4594" spans="1:14" x14ac:dyDescent="0.45">
      <c r="A4594" s="31" t="str">
        <f t="shared" si="187"/>
        <v>E09000032_CIN episodes for children aged 0-4 at 31st March 2019 with any abuse or neglect identified as a factor at CIN assessment (excluding looked after children)_Number</v>
      </c>
      <c r="B4594" s="31" t="s">
        <v>450</v>
      </c>
      <c r="C4594" s="31" t="s">
        <v>451</v>
      </c>
      <c r="D4594" s="31" t="s">
        <v>474</v>
      </c>
      <c r="E4594" s="31" t="s">
        <v>475</v>
      </c>
      <c r="F4594" s="31" t="s">
        <v>131</v>
      </c>
      <c r="G4594" s="31" t="s">
        <v>137</v>
      </c>
      <c r="H4594" s="31" t="s">
        <v>743</v>
      </c>
      <c r="I4594" s="31">
        <v>160</v>
      </c>
      <c r="J4594" s="31">
        <v>21875</v>
      </c>
      <c r="K4594" s="31">
        <v>7.3142857142857096</v>
      </c>
      <c r="L4594" s="31" t="s">
        <v>1492</v>
      </c>
      <c r="M4594" s="31">
        <f t="shared" si="188"/>
        <v>7.3142857142857096</v>
      </c>
      <c r="N4594" s="31">
        <f t="shared" si="186"/>
        <v>0</v>
      </c>
    </row>
    <row r="4595" spans="1:14" x14ac:dyDescent="0.45">
      <c r="A4595" s="31" t="str">
        <f t="shared" si="187"/>
        <v>E09000033_CIN episodes for children aged 0-4 at 31st March 2019 with any abuse or neglect identified as a factor at CIN assessment (excluding looked after children)_Number</v>
      </c>
      <c r="B4595" s="31" t="s">
        <v>506</v>
      </c>
      <c r="C4595" s="31" t="s">
        <v>507</v>
      </c>
      <c r="D4595" s="31" t="s">
        <v>474</v>
      </c>
      <c r="E4595" s="31" t="s">
        <v>475</v>
      </c>
      <c r="F4595" s="31" t="s">
        <v>131</v>
      </c>
      <c r="G4595" s="31" t="s">
        <v>137</v>
      </c>
      <c r="H4595" s="31" t="s">
        <v>743</v>
      </c>
      <c r="I4595" s="31">
        <v>83</v>
      </c>
      <c r="J4595" s="31">
        <v>13692</v>
      </c>
      <c r="K4595" s="31">
        <v>6.0619339760444104</v>
      </c>
      <c r="L4595" s="31" t="s">
        <v>1628</v>
      </c>
      <c r="M4595" s="31">
        <f t="shared" si="188"/>
        <v>6.0619339760444104</v>
      </c>
      <c r="N4595" s="31">
        <f t="shared" si="186"/>
        <v>0</v>
      </c>
    </row>
    <row r="4596" spans="1:14" x14ac:dyDescent="0.45">
      <c r="A4596" s="31" t="str">
        <f t="shared" si="187"/>
        <v>E09000002_CIN episodes for children aged 0-4 at 31st March 2019 with any abuse or neglect identified as a factor at CIN assessment (excluding looked after children)_Number</v>
      </c>
      <c r="B4596" s="31" t="s">
        <v>227</v>
      </c>
      <c r="C4596" s="31" t="s">
        <v>228</v>
      </c>
      <c r="D4596" s="31" t="s">
        <v>474</v>
      </c>
      <c r="E4596" s="31" t="s">
        <v>475</v>
      </c>
      <c r="F4596" s="31" t="s">
        <v>131</v>
      </c>
      <c r="G4596" s="31" t="s">
        <v>137</v>
      </c>
      <c r="H4596" s="31" t="s">
        <v>743</v>
      </c>
      <c r="I4596" s="31">
        <v>218</v>
      </c>
      <c r="J4596" s="31">
        <v>19519</v>
      </c>
      <c r="K4596" s="31">
        <v>11.168604949023999</v>
      </c>
      <c r="L4596" s="31" t="s">
        <v>1607</v>
      </c>
      <c r="M4596" s="31">
        <f t="shared" si="188"/>
        <v>11.168604949023999</v>
      </c>
      <c r="N4596" s="31">
        <f t="shared" si="186"/>
        <v>0</v>
      </c>
    </row>
    <row r="4597" spans="1:14" x14ac:dyDescent="0.45">
      <c r="A4597" s="31" t="str">
        <f t="shared" si="187"/>
        <v>E09000003_CIN episodes for children aged 0-4 at 31st March 2019 with any abuse or neglect identified as a factor at CIN assessment (excluding looked after children)_Number</v>
      </c>
      <c r="B4597" s="31" t="s">
        <v>233</v>
      </c>
      <c r="C4597" s="31" t="s">
        <v>234</v>
      </c>
      <c r="D4597" s="31" t="s">
        <v>474</v>
      </c>
      <c r="E4597" s="31" t="s">
        <v>475</v>
      </c>
      <c r="F4597" s="31" t="s">
        <v>131</v>
      </c>
      <c r="G4597" s="31" t="s">
        <v>137</v>
      </c>
      <c r="H4597" s="31" t="s">
        <v>743</v>
      </c>
      <c r="I4597" s="31">
        <v>192</v>
      </c>
      <c r="J4597" s="31">
        <v>26512</v>
      </c>
      <c r="K4597" s="31">
        <v>7.2420036210018104</v>
      </c>
      <c r="L4597" s="31" t="s">
        <v>1621</v>
      </c>
      <c r="M4597" s="31">
        <f t="shared" si="188"/>
        <v>7.2420036210018104</v>
      </c>
      <c r="N4597" s="31">
        <f t="shared" si="186"/>
        <v>0</v>
      </c>
    </row>
    <row r="4598" spans="1:14" x14ac:dyDescent="0.45">
      <c r="A4598" s="31" t="str">
        <f t="shared" si="187"/>
        <v>E09000004_CIN episodes for children aged 0-4 at 31st March 2019 with any abuse or neglect identified as a factor at CIN assessment (excluding looked after children)_Number</v>
      </c>
      <c r="B4598" s="31" t="s">
        <v>242</v>
      </c>
      <c r="C4598" s="31" t="s">
        <v>243</v>
      </c>
      <c r="D4598" s="31" t="s">
        <v>474</v>
      </c>
      <c r="E4598" s="31" t="s">
        <v>475</v>
      </c>
      <c r="F4598" s="31" t="s">
        <v>131</v>
      </c>
      <c r="G4598" s="31" t="s">
        <v>137</v>
      </c>
      <c r="H4598" s="31" t="s">
        <v>743</v>
      </c>
      <c r="I4598" s="31">
        <v>141</v>
      </c>
      <c r="J4598" s="31">
        <v>15989</v>
      </c>
      <c r="K4598" s="31">
        <v>8.8185627618988107</v>
      </c>
      <c r="L4598" s="31" t="s">
        <v>1486</v>
      </c>
      <c r="M4598" s="31">
        <f t="shared" si="188"/>
        <v>8.8185627618988107</v>
      </c>
      <c r="N4598" s="31">
        <f t="shared" si="186"/>
        <v>0</v>
      </c>
    </row>
    <row r="4599" spans="1:14" x14ac:dyDescent="0.45">
      <c r="A4599" s="31" t="str">
        <f t="shared" si="187"/>
        <v>E09000005_CIN episodes for children aged 0-4 at 31st March 2019 with any abuse or neglect identified as a factor at CIN assessment (excluding looked after children)_Number</v>
      </c>
      <c r="B4599" s="31" t="s">
        <v>261</v>
      </c>
      <c r="C4599" s="31" t="s">
        <v>262</v>
      </c>
      <c r="D4599" s="31" t="s">
        <v>474</v>
      </c>
      <c r="E4599" s="31" t="s">
        <v>475</v>
      </c>
      <c r="F4599" s="31" t="s">
        <v>131</v>
      </c>
      <c r="G4599" s="31" t="s">
        <v>137</v>
      </c>
      <c r="H4599" s="31" t="s">
        <v>743</v>
      </c>
      <c r="I4599" s="31">
        <v>264</v>
      </c>
      <c r="J4599" s="31">
        <v>24582</v>
      </c>
      <c r="K4599" s="31">
        <v>10.739565535757899</v>
      </c>
      <c r="L4599" s="31" t="s">
        <v>1554</v>
      </c>
      <c r="M4599" s="31">
        <f t="shared" si="188"/>
        <v>10.739565535757899</v>
      </c>
      <c r="N4599" s="31">
        <f t="shared" si="186"/>
        <v>0</v>
      </c>
    </row>
    <row r="4600" spans="1:14" x14ac:dyDescent="0.45">
      <c r="A4600" s="31" t="str">
        <f t="shared" si="187"/>
        <v>E09000006_CIN episodes for children aged 0-4 at 31st March 2019 with any abuse or neglect identified as a factor at CIN assessment (excluding looked after children)_Number</v>
      </c>
      <c r="B4600" s="31" t="s">
        <v>267</v>
      </c>
      <c r="C4600" s="31" t="s">
        <v>268</v>
      </c>
      <c r="D4600" s="31" t="s">
        <v>474</v>
      </c>
      <c r="E4600" s="31" t="s">
        <v>475</v>
      </c>
      <c r="F4600" s="31" t="s">
        <v>131</v>
      </c>
      <c r="G4600" s="31" t="s">
        <v>137</v>
      </c>
      <c r="H4600" s="31" t="s">
        <v>743</v>
      </c>
      <c r="I4600" s="31">
        <v>407</v>
      </c>
      <c r="J4600" s="31">
        <v>21559</v>
      </c>
      <c r="K4600" s="31">
        <v>18.878426643165302</v>
      </c>
      <c r="L4600" s="31" t="s">
        <v>791</v>
      </c>
      <c r="M4600" s="31">
        <f t="shared" si="188"/>
        <v>18.878426643165302</v>
      </c>
      <c r="N4600" s="31">
        <f t="shared" si="186"/>
        <v>0</v>
      </c>
    </row>
    <row r="4601" spans="1:14" x14ac:dyDescent="0.45">
      <c r="A4601" s="31" t="str">
        <f t="shared" si="187"/>
        <v>E09000008_CIN episodes for children aged 0-4 at 31st March 2019 with any abuse or neglect identified as a factor at CIN assessment (excluding looked after children)_Number</v>
      </c>
      <c r="B4601" s="31" t="s">
        <v>486</v>
      </c>
      <c r="C4601" s="31" t="s">
        <v>487</v>
      </c>
      <c r="D4601" s="31" t="s">
        <v>474</v>
      </c>
      <c r="E4601" s="31" t="s">
        <v>475</v>
      </c>
      <c r="F4601" s="31" t="s">
        <v>131</v>
      </c>
      <c r="G4601" s="31" t="s">
        <v>137</v>
      </c>
      <c r="H4601" s="31" t="s">
        <v>743</v>
      </c>
      <c r="I4601" s="31">
        <v>399</v>
      </c>
      <c r="J4601" s="31">
        <v>27974</v>
      </c>
      <c r="K4601" s="31">
        <v>14.263244441266901</v>
      </c>
      <c r="L4601" s="31" t="s">
        <v>803</v>
      </c>
      <c r="M4601" s="31">
        <f t="shared" si="188"/>
        <v>14.263244441266901</v>
      </c>
      <c r="N4601" s="31">
        <f t="shared" si="186"/>
        <v>0</v>
      </c>
    </row>
    <row r="4602" spans="1:14" x14ac:dyDescent="0.45">
      <c r="A4602" s="31" t="str">
        <f t="shared" si="187"/>
        <v>E09000009_CIN episodes for children aged 0-4 at 31st March 2019 with any abuse or neglect identified as a factor at CIN assessment (excluding looked after children)_Number</v>
      </c>
      <c r="B4602" s="31" t="s">
        <v>509</v>
      </c>
      <c r="C4602" s="31" t="s">
        <v>510</v>
      </c>
      <c r="D4602" s="31" t="s">
        <v>474</v>
      </c>
      <c r="E4602" s="31" t="s">
        <v>475</v>
      </c>
      <c r="F4602" s="31" t="s">
        <v>131</v>
      </c>
      <c r="G4602" s="31" t="s">
        <v>137</v>
      </c>
      <c r="H4602" s="31" t="s">
        <v>743</v>
      </c>
      <c r="I4602" s="31">
        <v>141</v>
      </c>
      <c r="J4602" s="31">
        <v>24600</v>
      </c>
      <c r="K4602" s="31">
        <v>5.7317073170731696</v>
      </c>
      <c r="L4602" s="31" t="s">
        <v>1600</v>
      </c>
      <c r="M4602" s="31">
        <f t="shared" si="188"/>
        <v>5.7317073170731696</v>
      </c>
      <c r="N4602" s="31">
        <f t="shared" si="186"/>
        <v>0</v>
      </c>
    </row>
    <row r="4603" spans="1:14" x14ac:dyDescent="0.45">
      <c r="A4603" s="31" t="str">
        <f t="shared" si="187"/>
        <v>E09000010_CIN episodes for children aged 0-4 at 31st March 2019 with any abuse or neglect identified as a factor at CIN assessment (excluding looked after children)_Number</v>
      </c>
      <c r="B4603" s="31" t="s">
        <v>301</v>
      </c>
      <c r="C4603" s="31" t="s">
        <v>302</v>
      </c>
      <c r="D4603" s="31" t="s">
        <v>474</v>
      </c>
      <c r="E4603" s="31" t="s">
        <v>475</v>
      </c>
      <c r="F4603" s="31" t="s">
        <v>131</v>
      </c>
      <c r="G4603" s="31" t="s">
        <v>137</v>
      </c>
      <c r="H4603" s="31" t="s">
        <v>743</v>
      </c>
      <c r="I4603" s="31">
        <v>342</v>
      </c>
      <c r="J4603" s="31">
        <v>24321</v>
      </c>
      <c r="K4603" s="31">
        <v>14.061921795978799</v>
      </c>
      <c r="L4603" s="31" t="s">
        <v>1610</v>
      </c>
      <c r="M4603" s="31">
        <f t="shared" si="188"/>
        <v>14.061921795978799</v>
      </c>
      <c r="N4603" s="31">
        <f t="shared" si="186"/>
        <v>0</v>
      </c>
    </row>
    <row r="4604" spans="1:14" x14ac:dyDescent="0.45">
      <c r="A4604" s="31" t="str">
        <f t="shared" si="187"/>
        <v>E09000014_CIN episodes for children aged 0-4 at 31st March 2019 with any abuse or neglect identified as a factor at CIN assessment (excluding looked after children)_Number</v>
      </c>
      <c r="B4604" s="31" t="s">
        <v>311</v>
      </c>
      <c r="C4604" s="31" t="s">
        <v>312</v>
      </c>
      <c r="D4604" s="31" t="s">
        <v>474</v>
      </c>
      <c r="E4604" s="31" t="s">
        <v>475</v>
      </c>
      <c r="F4604" s="31" t="s">
        <v>131</v>
      </c>
      <c r="G4604" s="31" t="s">
        <v>137</v>
      </c>
      <c r="H4604" s="31" t="s">
        <v>743</v>
      </c>
      <c r="I4604" s="31">
        <v>212</v>
      </c>
      <c r="J4604" s="31">
        <v>18586</v>
      </c>
      <c r="K4604" s="31">
        <v>11.406434951038401</v>
      </c>
      <c r="L4604" s="31" t="s">
        <v>1473</v>
      </c>
      <c r="M4604" s="31">
        <f t="shared" si="188"/>
        <v>11.406434951038401</v>
      </c>
      <c r="N4604" s="31">
        <f t="shared" si="186"/>
        <v>0</v>
      </c>
    </row>
    <row r="4605" spans="1:14" x14ac:dyDescent="0.45">
      <c r="A4605" s="31" t="str">
        <f t="shared" si="187"/>
        <v>E09000015_CIN episodes for children aged 0-4 at 31st March 2019 with any abuse or neglect identified as a factor at CIN assessment (excluding looked after children)_Number</v>
      </c>
      <c r="B4605" s="31" t="s">
        <v>496</v>
      </c>
      <c r="C4605" s="31" t="s">
        <v>497</v>
      </c>
      <c r="D4605" s="31" t="s">
        <v>474</v>
      </c>
      <c r="E4605" s="31" t="s">
        <v>475</v>
      </c>
      <c r="F4605" s="31" t="s">
        <v>131</v>
      </c>
      <c r="G4605" s="31" t="s">
        <v>137</v>
      </c>
      <c r="H4605" s="31" t="s">
        <v>743</v>
      </c>
      <c r="I4605" s="31">
        <v>160</v>
      </c>
      <c r="J4605" s="31">
        <v>17745</v>
      </c>
      <c r="K4605" s="31">
        <v>9.0166244012397794</v>
      </c>
      <c r="L4605" s="31" t="s">
        <v>1637</v>
      </c>
      <c r="M4605" s="31">
        <f t="shared" si="188"/>
        <v>9.0166244012397794</v>
      </c>
      <c r="N4605" s="31">
        <f t="shared" si="186"/>
        <v>0</v>
      </c>
    </row>
    <row r="4606" spans="1:14" x14ac:dyDescent="0.45">
      <c r="A4606" s="31" t="str">
        <f t="shared" si="187"/>
        <v>E09000016_CIN episodes for children aged 0-4 at 31st March 2019 with any abuse or neglect identified as a factor at CIN assessment (excluding looked after children)_Number</v>
      </c>
      <c r="B4606" s="31" t="s">
        <v>315</v>
      </c>
      <c r="C4606" s="31" t="s">
        <v>316</v>
      </c>
      <c r="D4606" s="31" t="s">
        <v>474</v>
      </c>
      <c r="E4606" s="31" t="s">
        <v>475</v>
      </c>
      <c r="F4606" s="31" t="s">
        <v>131</v>
      </c>
      <c r="G4606" s="31" t="s">
        <v>137</v>
      </c>
      <c r="H4606" s="31" t="s">
        <v>743</v>
      </c>
      <c r="I4606" s="31">
        <v>147</v>
      </c>
      <c r="J4606" s="31">
        <v>17370</v>
      </c>
      <c r="K4606" s="31">
        <v>8.4628670120898093</v>
      </c>
      <c r="L4606" s="31" t="s">
        <v>1566</v>
      </c>
      <c r="M4606" s="31">
        <f t="shared" si="188"/>
        <v>8.4628670120898093</v>
      </c>
      <c r="N4606" s="31">
        <f t="shared" si="186"/>
        <v>0</v>
      </c>
    </row>
    <row r="4607" spans="1:14" x14ac:dyDescent="0.45">
      <c r="A4607" s="31" t="str">
        <f t="shared" si="187"/>
        <v>E09000017_CIN episodes for children aged 0-4 at 31st March 2019 with any abuse or neglect identified as a factor at CIN assessment (excluding looked after children)_Number</v>
      </c>
      <c r="B4607" s="31" t="s">
        <v>321</v>
      </c>
      <c r="C4607" s="31" t="s">
        <v>322</v>
      </c>
      <c r="D4607" s="31" t="s">
        <v>474</v>
      </c>
      <c r="E4607" s="31" t="s">
        <v>475</v>
      </c>
      <c r="F4607" s="31" t="s">
        <v>131</v>
      </c>
      <c r="G4607" s="31" t="s">
        <v>137</v>
      </c>
      <c r="H4607" s="31" t="s">
        <v>743</v>
      </c>
      <c r="I4607" s="31">
        <v>319</v>
      </c>
      <c r="J4607" s="31">
        <v>22489</v>
      </c>
      <c r="K4607" s="31">
        <v>14.184712526123899</v>
      </c>
      <c r="L4607" s="31" t="s">
        <v>789</v>
      </c>
      <c r="M4607" s="31">
        <f t="shared" si="188"/>
        <v>14.184712526123899</v>
      </c>
      <c r="N4607" s="31">
        <f t="shared" si="186"/>
        <v>0</v>
      </c>
    </row>
    <row r="4608" spans="1:14" x14ac:dyDescent="0.45">
      <c r="A4608" s="31" t="str">
        <f t="shared" si="187"/>
        <v>E09000018_CIN episodes for children aged 0-4 at 31st March 2019 with any abuse or neglect identified as a factor at CIN assessment (excluding looked after children)_Number</v>
      </c>
      <c r="B4608" s="31" t="s">
        <v>323</v>
      </c>
      <c r="C4608" s="31" t="s">
        <v>324</v>
      </c>
      <c r="D4608" s="31" t="s">
        <v>474</v>
      </c>
      <c r="E4608" s="31" t="s">
        <v>475</v>
      </c>
      <c r="F4608" s="31" t="s">
        <v>131</v>
      </c>
      <c r="G4608" s="31" t="s">
        <v>137</v>
      </c>
      <c r="H4608" s="31" t="s">
        <v>743</v>
      </c>
      <c r="I4608" s="31">
        <v>145</v>
      </c>
      <c r="J4608" s="31">
        <v>20363</v>
      </c>
      <c r="K4608" s="31">
        <v>7.1207582379806498</v>
      </c>
      <c r="L4608" s="31" t="s">
        <v>1666</v>
      </c>
      <c r="M4608" s="31">
        <f t="shared" si="188"/>
        <v>7.1207582379806498</v>
      </c>
      <c r="N4608" s="31">
        <f t="shared" si="186"/>
        <v>0</v>
      </c>
    </row>
    <row r="4609" spans="1:14" x14ac:dyDescent="0.45">
      <c r="A4609" s="31" t="str">
        <f t="shared" si="187"/>
        <v>E09000021_CIN episodes for children aged 0-4 at 31st March 2019 with any abuse or neglect identified as a factor at CIN assessment (excluding looked after children)_Number</v>
      </c>
      <c r="B4609" s="31" t="s">
        <v>520</v>
      </c>
      <c r="C4609" s="31" t="s">
        <v>521</v>
      </c>
      <c r="D4609" s="31" t="s">
        <v>474</v>
      </c>
      <c r="E4609" s="31" t="s">
        <v>475</v>
      </c>
      <c r="F4609" s="31" t="s">
        <v>131</v>
      </c>
      <c r="G4609" s="31" t="s">
        <v>137</v>
      </c>
      <c r="H4609" s="31" t="s">
        <v>743</v>
      </c>
      <c r="I4609" s="31">
        <v>129</v>
      </c>
      <c r="J4609" s="31">
        <v>11291</v>
      </c>
      <c r="K4609" s="31">
        <v>11.4250287839872</v>
      </c>
      <c r="L4609" s="31" t="s">
        <v>1473</v>
      </c>
      <c r="M4609" s="31">
        <f t="shared" si="188"/>
        <v>11.4250287839872</v>
      </c>
      <c r="N4609" s="31">
        <f t="shared" si="186"/>
        <v>0</v>
      </c>
    </row>
    <row r="4610" spans="1:14" x14ac:dyDescent="0.45">
      <c r="A4610" s="31" t="str">
        <f t="shared" si="187"/>
        <v>E09000024_CIN episodes for children aged 0-4 at 31st March 2019 with any abuse or neglect identified as a factor at CIN assessment (excluding looked after children)_Number</v>
      </c>
      <c r="B4610" s="31" t="s">
        <v>353</v>
      </c>
      <c r="C4610" s="31" t="s">
        <v>354</v>
      </c>
      <c r="D4610" s="31" t="s">
        <v>474</v>
      </c>
      <c r="E4610" s="31" t="s">
        <v>475</v>
      </c>
      <c r="F4610" s="31" t="s">
        <v>131</v>
      </c>
      <c r="G4610" s="31" t="s">
        <v>137</v>
      </c>
      <c r="H4610" s="31" t="s">
        <v>743</v>
      </c>
      <c r="I4610" s="31">
        <v>181</v>
      </c>
      <c r="J4610" s="31">
        <v>14994</v>
      </c>
      <c r="K4610" s="31">
        <v>12.071495264772601</v>
      </c>
      <c r="L4610" s="31" t="s">
        <v>1522</v>
      </c>
      <c r="M4610" s="31">
        <f t="shared" si="188"/>
        <v>12.071495264772601</v>
      </c>
      <c r="N4610" s="31">
        <f t="shared" si="186"/>
        <v>0</v>
      </c>
    </row>
    <row r="4611" spans="1:14" x14ac:dyDescent="0.45">
      <c r="A4611" s="31" t="str">
        <f t="shared" si="187"/>
        <v>E09000025_CIN episodes for children aged 0-4 at 31st March 2019 with any abuse or neglect identified as a factor at CIN assessment (excluding looked after children)_Number</v>
      </c>
      <c r="B4611" s="31" t="s">
        <v>359</v>
      </c>
      <c r="C4611" s="31" t="s">
        <v>360</v>
      </c>
      <c r="D4611" s="31" t="s">
        <v>474</v>
      </c>
      <c r="E4611" s="31" t="s">
        <v>475</v>
      </c>
      <c r="F4611" s="31" t="s">
        <v>131</v>
      </c>
      <c r="G4611" s="31" t="s">
        <v>137</v>
      </c>
      <c r="H4611" s="31" t="s">
        <v>743</v>
      </c>
      <c r="I4611" s="31">
        <v>313</v>
      </c>
      <c r="J4611" s="31">
        <v>28254</v>
      </c>
      <c r="K4611" s="31">
        <v>11.078077440362399</v>
      </c>
      <c r="L4611" s="31" t="s">
        <v>1601</v>
      </c>
      <c r="M4611" s="31">
        <f t="shared" si="188"/>
        <v>11.078077440362399</v>
      </c>
      <c r="N4611" s="31">
        <f t="shared" ref="N4611:N4674" si="189">IF(OR(C4611="City of London",C4611="Isles of Scilly"),1,0)</f>
        <v>0</v>
      </c>
    </row>
    <row r="4612" spans="1:14" x14ac:dyDescent="0.45">
      <c r="A4612" s="31" t="str">
        <f t="shared" si="187"/>
        <v>E09000026_CIN episodes for children aged 0-4 at 31st March 2019 with any abuse or neglect identified as a factor at CIN assessment (excluding looked after children)_Number</v>
      </c>
      <c r="B4612" s="31" t="s">
        <v>385</v>
      </c>
      <c r="C4612" s="31" t="s">
        <v>386</v>
      </c>
      <c r="D4612" s="31" t="s">
        <v>474</v>
      </c>
      <c r="E4612" s="31" t="s">
        <v>475</v>
      </c>
      <c r="F4612" s="31" t="s">
        <v>131</v>
      </c>
      <c r="G4612" s="31" t="s">
        <v>137</v>
      </c>
      <c r="H4612" s="31" t="s">
        <v>743</v>
      </c>
      <c r="I4612" s="31">
        <v>223</v>
      </c>
      <c r="J4612" s="31">
        <v>22744</v>
      </c>
      <c r="K4612" s="31">
        <v>9.8047836792121004</v>
      </c>
      <c r="L4612" s="31" t="s">
        <v>1604</v>
      </c>
      <c r="M4612" s="31">
        <f t="shared" si="188"/>
        <v>9.8047836792121004</v>
      </c>
      <c r="N4612" s="31">
        <f t="shared" si="189"/>
        <v>0</v>
      </c>
    </row>
    <row r="4613" spans="1:14" x14ac:dyDescent="0.45">
      <c r="A4613" s="31" t="str">
        <f t="shared" si="187"/>
        <v>E09000027_CIN episodes for children aged 0-4 at 31st March 2019 with any abuse or neglect identified as a factor at CIN assessment (excluding looked after children)_Number</v>
      </c>
      <c r="B4613" s="31" t="s">
        <v>389</v>
      </c>
      <c r="C4613" s="31" t="s">
        <v>390</v>
      </c>
      <c r="D4613" s="31" t="s">
        <v>474</v>
      </c>
      <c r="E4613" s="31" t="s">
        <v>475</v>
      </c>
      <c r="F4613" s="31" t="s">
        <v>131</v>
      </c>
      <c r="G4613" s="31" t="s">
        <v>137</v>
      </c>
      <c r="H4613" s="31" t="s">
        <v>743</v>
      </c>
      <c r="I4613" s="31">
        <v>124</v>
      </c>
      <c r="J4613" s="31">
        <v>12624</v>
      </c>
      <c r="K4613" s="31">
        <v>9.8225602027883401</v>
      </c>
      <c r="L4613" s="31" t="s">
        <v>1604</v>
      </c>
      <c r="M4613" s="31">
        <f t="shared" si="188"/>
        <v>9.8225602027883401</v>
      </c>
      <c r="N4613" s="31">
        <f t="shared" si="189"/>
        <v>0</v>
      </c>
    </row>
    <row r="4614" spans="1:14" x14ac:dyDescent="0.45">
      <c r="A4614" s="31" t="str">
        <f t="shared" si="187"/>
        <v>E09000029_CIN episodes for children aged 0-4 at 31st March 2019 with any abuse or neglect identified as a factor at CIN assessment (excluding looked after children)_Number</v>
      </c>
      <c r="B4614" s="31" t="s">
        <v>432</v>
      </c>
      <c r="C4614" s="31" t="s">
        <v>433</v>
      </c>
      <c r="D4614" s="31" t="s">
        <v>474</v>
      </c>
      <c r="E4614" s="31" t="s">
        <v>475</v>
      </c>
      <c r="F4614" s="31" t="s">
        <v>131</v>
      </c>
      <c r="G4614" s="31" t="s">
        <v>137</v>
      </c>
      <c r="H4614" s="31" t="s">
        <v>743</v>
      </c>
      <c r="I4614" s="31">
        <v>241</v>
      </c>
      <c r="J4614" s="31">
        <v>13754</v>
      </c>
      <c r="K4614" s="31">
        <v>17.5221753671659</v>
      </c>
      <c r="L4614" s="31" t="s">
        <v>1595</v>
      </c>
      <c r="M4614" s="31">
        <f t="shared" si="188"/>
        <v>17.5221753671659</v>
      </c>
      <c r="N4614" s="31">
        <f t="shared" si="189"/>
        <v>0</v>
      </c>
    </row>
    <row r="4615" spans="1:14" x14ac:dyDescent="0.45">
      <c r="A4615" s="31" t="str">
        <f t="shared" si="187"/>
        <v>E09000031_CIN episodes for children aged 0-4 at 31st March 2019 with any abuse or neglect identified as a factor at CIN assessment (excluding looked after children)_Number</v>
      </c>
      <c r="B4615" s="31" t="s">
        <v>448</v>
      </c>
      <c r="C4615" s="31" t="s">
        <v>449</v>
      </c>
      <c r="D4615" s="31" t="s">
        <v>474</v>
      </c>
      <c r="E4615" s="31" t="s">
        <v>475</v>
      </c>
      <c r="F4615" s="31" t="s">
        <v>131</v>
      </c>
      <c r="G4615" s="31" t="s">
        <v>137</v>
      </c>
      <c r="H4615" s="31" t="s">
        <v>743</v>
      </c>
      <c r="I4615" s="31">
        <v>128</v>
      </c>
      <c r="J4615" s="31">
        <v>21802</v>
      </c>
      <c r="K4615" s="31">
        <v>5.8710210072470401</v>
      </c>
      <c r="L4615" s="31" t="s">
        <v>1574</v>
      </c>
      <c r="M4615" s="31">
        <f t="shared" si="188"/>
        <v>5.8710210072470401</v>
      </c>
      <c r="N4615" s="31">
        <f t="shared" si="189"/>
        <v>0</v>
      </c>
    </row>
    <row r="4616" spans="1:14" x14ac:dyDescent="0.45">
      <c r="A4616" s="31" t="str">
        <f t="shared" si="187"/>
        <v>E08000025_CIN episodes for children aged 0-4 at 31st March 2019 with any abuse or neglect identified as a factor at CIN assessment (excluding looked after children)_Number</v>
      </c>
      <c r="B4616" s="31" t="s">
        <v>245</v>
      </c>
      <c r="C4616" s="31" t="s">
        <v>246</v>
      </c>
      <c r="D4616" s="31" t="s">
        <v>474</v>
      </c>
      <c r="E4616" s="31" t="s">
        <v>475</v>
      </c>
      <c r="F4616" s="31" t="s">
        <v>131</v>
      </c>
      <c r="G4616" s="31" t="s">
        <v>137</v>
      </c>
      <c r="H4616" s="31" t="s">
        <v>743</v>
      </c>
      <c r="I4616" s="31">
        <v>1295</v>
      </c>
      <c r="J4616" s="31">
        <v>83536</v>
      </c>
      <c r="K4616" s="31">
        <v>15.502298410266199</v>
      </c>
      <c r="L4616" s="31" t="s">
        <v>1469</v>
      </c>
      <c r="M4616" s="31">
        <f t="shared" si="188"/>
        <v>15.502298410266199</v>
      </c>
      <c r="N4616" s="31">
        <f t="shared" si="189"/>
        <v>0</v>
      </c>
    </row>
    <row r="4617" spans="1:14" x14ac:dyDescent="0.45">
      <c r="A4617" s="31" t="str">
        <f t="shared" si="187"/>
        <v>E08000026_CIN episodes for children aged 0-4 at 31st March 2019 with any abuse or neglect identified as a factor at CIN assessment (excluding looked after children)_Number</v>
      </c>
      <c r="B4617" s="31" t="s">
        <v>283</v>
      </c>
      <c r="C4617" s="31" t="s">
        <v>284</v>
      </c>
      <c r="D4617" s="31" t="s">
        <v>474</v>
      </c>
      <c r="E4617" s="31" t="s">
        <v>475</v>
      </c>
      <c r="F4617" s="31" t="s">
        <v>131</v>
      </c>
      <c r="G4617" s="31" t="s">
        <v>137</v>
      </c>
      <c r="H4617" s="31" t="s">
        <v>743</v>
      </c>
      <c r="I4617" s="31">
        <v>596</v>
      </c>
      <c r="J4617" s="31">
        <v>23068</v>
      </c>
      <c r="K4617" s="31">
        <v>25.836656840644999</v>
      </c>
      <c r="L4617" s="31" t="s">
        <v>1511</v>
      </c>
      <c r="M4617" s="31">
        <f t="shared" si="188"/>
        <v>25.836656840644999</v>
      </c>
      <c r="N4617" s="31">
        <f t="shared" si="189"/>
        <v>0</v>
      </c>
    </row>
    <row r="4618" spans="1:14" x14ac:dyDescent="0.45">
      <c r="A4618" s="31" t="str">
        <f t="shared" si="187"/>
        <v>E08000027_CIN episodes for children aged 0-4 at 31st March 2019 with any abuse or neglect identified as a factor at CIN assessment (excluding looked after children)_Number</v>
      </c>
      <c r="B4618" s="31" t="s">
        <v>297</v>
      </c>
      <c r="C4618" s="31" t="s">
        <v>298</v>
      </c>
      <c r="D4618" s="31" t="s">
        <v>474</v>
      </c>
      <c r="E4618" s="31" t="s">
        <v>475</v>
      </c>
      <c r="F4618" s="31" t="s">
        <v>131</v>
      </c>
      <c r="G4618" s="31" t="s">
        <v>137</v>
      </c>
      <c r="H4618" s="31" t="s">
        <v>743</v>
      </c>
      <c r="I4618" s="31">
        <v>312</v>
      </c>
      <c r="J4618" s="31">
        <v>19102</v>
      </c>
      <c r="K4618" s="31">
        <v>16.333368233692799</v>
      </c>
      <c r="L4618" s="31" t="s">
        <v>1474</v>
      </c>
      <c r="M4618" s="31">
        <f t="shared" si="188"/>
        <v>16.333368233692799</v>
      </c>
      <c r="N4618" s="31">
        <f t="shared" si="189"/>
        <v>0</v>
      </c>
    </row>
    <row r="4619" spans="1:14" x14ac:dyDescent="0.45">
      <c r="A4619" s="31" t="str">
        <f t="shared" ref="A4619:A4682" si="190">CONCATENATE(B4619,"_",G4619,"_",H4619)</f>
        <v>E08000028_CIN episodes for children aged 0-4 at 31st March 2019 with any abuse or neglect identified as a factor at CIN assessment (excluding looked after children)_Number</v>
      </c>
      <c r="B4619" s="31" t="s">
        <v>397</v>
      </c>
      <c r="C4619" s="31" t="s">
        <v>398</v>
      </c>
      <c r="D4619" s="31" t="s">
        <v>474</v>
      </c>
      <c r="E4619" s="31" t="s">
        <v>475</v>
      </c>
      <c r="F4619" s="31" t="s">
        <v>131</v>
      </c>
      <c r="G4619" s="31" t="s">
        <v>137</v>
      </c>
      <c r="H4619" s="31" t="s">
        <v>743</v>
      </c>
      <c r="I4619" s="31">
        <v>498</v>
      </c>
      <c r="J4619" s="31">
        <v>23772</v>
      </c>
      <c r="K4619" s="31">
        <v>20.9490156486623</v>
      </c>
      <c r="L4619" s="31" t="s">
        <v>1558</v>
      </c>
      <c r="M4619" s="31">
        <f t="shared" si="188"/>
        <v>20.9490156486623</v>
      </c>
      <c r="N4619" s="31">
        <f t="shared" si="189"/>
        <v>0</v>
      </c>
    </row>
    <row r="4620" spans="1:14" x14ac:dyDescent="0.45">
      <c r="A4620" s="31" t="str">
        <f t="shared" si="190"/>
        <v>E08000029_CIN episodes for children aged 0-4 at 31st March 2019 with any abuse or neglect identified as a factor at CIN assessment (excluding looked after children)_Number</v>
      </c>
      <c r="B4620" s="31" t="s">
        <v>516</v>
      </c>
      <c r="C4620" s="31" t="s">
        <v>517</v>
      </c>
      <c r="D4620" s="31" t="s">
        <v>474</v>
      </c>
      <c r="E4620" s="31" t="s">
        <v>475</v>
      </c>
      <c r="F4620" s="31" t="s">
        <v>131</v>
      </c>
      <c r="G4620" s="31" t="s">
        <v>137</v>
      </c>
      <c r="H4620" s="31" t="s">
        <v>743</v>
      </c>
      <c r="I4620" s="31">
        <v>201</v>
      </c>
      <c r="J4620" s="31">
        <v>12393</v>
      </c>
      <c r="K4620" s="31">
        <v>16.218833212297302</v>
      </c>
      <c r="L4620" s="31" t="s">
        <v>1643</v>
      </c>
      <c r="M4620" s="31">
        <f t="shared" ref="M4620:M4683" si="191">K4620</f>
        <v>16.218833212297302</v>
      </c>
      <c r="N4620" s="31">
        <f t="shared" si="189"/>
        <v>0</v>
      </c>
    </row>
    <row r="4621" spans="1:14" x14ac:dyDescent="0.45">
      <c r="A4621" s="31" t="str">
        <f t="shared" si="190"/>
        <v>E08000030_CIN episodes for children aged 0-4 at 31st March 2019 with any abuse or neglect identified as a factor at CIN assessment (excluding looked after children)_Number</v>
      </c>
      <c r="B4621" s="31" t="s">
        <v>446</v>
      </c>
      <c r="C4621" s="31" t="s">
        <v>447</v>
      </c>
      <c r="D4621" s="31" t="s">
        <v>474</v>
      </c>
      <c r="E4621" s="31" t="s">
        <v>475</v>
      </c>
      <c r="F4621" s="31" t="s">
        <v>131</v>
      </c>
      <c r="G4621" s="31" t="s">
        <v>137</v>
      </c>
      <c r="H4621" s="31" t="s">
        <v>743</v>
      </c>
      <c r="I4621" s="31">
        <v>850</v>
      </c>
      <c r="J4621" s="31">
        <v>19650</v>
      </c>
      <c r="K4621" s="31">
        <v>43.256997455470703</v>
      </c>
      <c r="L4621" s="31" t="s">
        <v>835</v>
      </c>
      <c r="M4621" s="31">
        <f t="shared" si="191"/>
        <v>43.256997455470703</v>
      </c>
      <c r="N4621" s="31">
        <f t="shared" si="189"/>
        <v>0</v>
      </c>
    </row>
    <row r="4622" spans="1:14" x14ac:dyDescent="0.45">
      <c r="A4622" s="31" t="str">
        <f t="shared" si="190"/>
        <v>E08000031_CIN episodes for children aged 0-4 at 31st March 2019 with any abuse or neglect identified as a factor at CIN assessment (excluding looked after children)_Number</v>
      </c>
      <c r="B4622" s="31" t="s">
        <v>468</v>
      </c>
      <c r="C4622" s="31" t="s">
        <v>469</v>
      </c>
      <c r="D4622" s="31" t="s">
        <v>474</v>
      </c>
      <c r="E4622" s="31" t="s">
        <v>475</v>
      </c>
      <c r="F4622" s="31" t="s">
        <v>131</v>
      </c>
      <c r="G4622" s="31" t="s">
        <v>137</v>
      </c>
      <c r="H4622" s="31" t="s">
        <v>743</v>
      </c>
      <c r="I4622" s="31">
        <v>98</v>
      </c>
      <c r="J4622" s="31">
        <v>18026</v>
      </c>
      <c r="K4622" s="31">
        <v>5.4365915899256603</v>
      </c>
      <c r="L4622" s="31" t="s">
        <v>1603</v>
      </c>
      <c r="M4622" s="31">
        <f t="shared" si="191"/>
        <v>5.4365915899256603</v>
      </c>
      <c r="N4622" s="31">
        <f t="shared" si="189"/>
        <v>0</v>
      </c>
    </row>
    <row r="4623" spans="1:14" x14ac:dyDescent="0.45">
      <c r="A4623" s="31" t="str">
        <f t="shared" si="190"/>
        <v>E08000011_CIN episodes for children aged 0-4 at 31st March 2019 with any abuse or neglect identified as a factor at CIN assessment (excluding looked after children)_Number</v>
      </c>
      <c r="B4623" s="31" t="s">
        <v>333</v>
      </c>
      <c r="C4623" s="31" t="s">
        <v>334</v>
      </c>
      <c r="D4623" s="31" t="s">
        <v>474</v>
      </c>
      <c r="E4623" s="31" t="s">
        <v>475</v>
      </c>
      <c r="F4623" s="31" t="s">
        <v>131</v>
      </c>
      <c r="G4623" s="31" t="s">
        <v>137</v>
      </c>
      <c r="H4623" s="31" t="s">
        <v>743</v>
      </c>
      <c r="I4623" s="31">
        <v>106</v>
      </c>
      <c r="J4623" s="31">
        <v>10076</v>
      </c>
      <c r="K4623" s="31">
        <v>10.520047637951601</v>
      </c>
      <c r="L4623" s="31" t="s">
        <v>1478</v>
      </c>
      <c r="M4623" s="31">
        <f t="shared" si="191"/>
        <v>10.520047637951601</v>
      </c>
      <c r="N4623" s="31">
        <f t="shared" si="189"/>
        <v>0</v>
      </c>
    </row>
    <row r="4624" spans="1:14" x14ac:dyDescent="0.45">
      <c r="A4624" s="31" t="str">
        <f t="shared" si="190"/>
        <v>E08000012_CIN episodes for children aged 0-4 at 31st March 2019 with any abuse or neglect identified as a factor at CIN assessment (excluding looked after children)_Number</v>
      </c>
      <c r="B4624" s="31" t="s">
        <v>347</v>
      </c>
      <c r="C4624" s="31" t="s">
        <v>348</v>
      </c>
      <c r="D4624" s="31" t="s">
        <v>474</v>
      </c>
      <c r="E4624" s="31" t="s">
        <v>475</v>
      </c>
      <c r="F4624" s="31" t="s">
        <v>131</v>
      </c>
      <c r="G4624" s="31" t="s">
        <v>137</v>
      </c>
      <c r="H4624" s="31" t="s">
        <v>743</v>
      </c>
      <c r="I4624" s="31">
        <v>366</v>
      </c>
      <c r="J4624" s="31">
        <v>29676</v>
      </c>
      <c r="K4624" s="31">
        <v>12.333198544278201</v>
      </c>
      <c r="L4624" s="31" t="s">
        <v>1489</v>
      </c>
      <c r="M4624" s="31">
        <f t="shared" si="191"/>
        <v>12.333198544278201</v>
      </c>
      <c r="N4624" s="31">
        <f t="shared" si="189"/>
        <v>0</v>
      </c>
    </row>
    <row r="4625" spans="1:14" x14ac:dyDescent="0.45">
      <c r="A4625" s="31" t="str">
        <f t="shared" si="190"/>
        <v>E08000013_CIN episodes for children aged 0-4 at 31st March 2019 with any abuse or neglect identified as a factor at CIN assessment (excluding looked after children)_Number</v>
      </c>
      <c r="B4625" s="31" t="s">
        <v>416</v>
      </c>
      <c r="C4625" s="31" t="s">
        <v>417</v>
      </c>
      <c r="D4625" s="31" t="s">
        <v>474</v>
      </c>
      <c r="E4625" s="31" t="s">
        <v>475</v>
      </c>
      <c r="F4625" s="31" t="s">
        <v>131</v>
      </c>
      <c r="G4625" s="31" t="s">
        <v>137</v>
      </c>
      <c r="H4625" s="31" t="s">
        <v>743</v>
      </c>
      <c r="I4625" s="31">
        <v>157</v>
      </c>
      <c r="J4625" s="31">
        <v>10282</v>
      </c>
      <c r="K4625" s="31">
        <v>15.269402839914401</v>
      </c>
      <c r="L4625" s="31" t="s">
        <v>786</v>
      </c>
      <c r="M4625" s="31">
        <f t="shared" si="191"/>
        <v>15.269402839914401</v>
      </c>
      <c r="N4625" s="31">
        <f t="shared" si="189"/>
        <v>0</v>
      </c>
    </row>
    <row r="4626" spans="1:14" x14ac:dyDescent="0.45">
      <c r="A4626" s="31" t="str">
        <f t="shared" si="190"/>
        <v>E08000014_CIN episodes for children aged 0-4 at 31st March 2019 with any abuse or neglect identified as a factor at CIN assessment (excluding looked after children)_Number</v>
      </c>
      <c r="B4626" s="31" t="s">
        <v>399</v>
      </c>
      <c r="C4626" s="31" t="s">
        <v>400</v>
      </c>
      <c r="D4626" s="31" t="s">
        <v>474</v>
      </c>
      <c r="E4626" s="31" t="s">
        <v>475</v>
      </c>
      <c r="F4626" s="31" t="s">
        <v>131</v>
      </c>
      <c r="G4626" s="31" t="s">
        <v>137</v>
      </c>
      <c r="H4626" s="31" t="s">
        <v>743</v>
      </c>
      <c r="I4626" s="31">
        <v>208</v>
      </c>
      <c r="J4626" s="31">
        <v>14441</v>
      </c>
      <c r="K4626" s="31">
        <v>14.403434665189399</v>
      </c>
      <c r="L4626" s="31" t="s">
        <v>1485</v>
      </c>
      <c r="M4626" s="31">
        <f t="shared" si="191"/>
        <v>14.403434665189399</v>
      </c>
      <c r="N4626" s="31">
        <f t="shared" si="189"/>
        <v>0</v>
      </c>
    </row>
    <row r="4627" spans="1:14" x14ac:dyDescent="0.45">
      <c r="A4627" s="31" t="str">
        <f t="shared" si="190"/>
        <v>E08000015_CIN episodes for children aged 0-4 at 31st March 2019 with any abuse or neglect identified as a factor at CIN assessment (excluding looked after children)_Number</v>
      </c>
      <c r="B4627" s="31" t="s">
        <v>464</v>
      </c>
      <c r="C4627" s="31" t="s">
        <v>465</v>
      </c>
      <c r="D4627" s="31" t="s">
        <v>474</v>
      </c>
      <c r="E4627" s="31" t="s">
        <v>475</v>
      </c>
      <c r="F4627" s="31" t="s">
        <v>131</v>
      </c>
      <c r="G4627" s="31" t="s">
        <v>137</v>
      </c>
      <c r="H4627" s="31" t="s">
        <v>743</v>
      </c>
      <c r="I4627" s="31">
        <v>402</v>
      </c>
      <c r="J4627" s="31">
        <v>18051</v>
      </c>
      <c r="K4627" s="31">
        <v>22.270234336047899</v>
      </c>
      <c r="L4627" s="31" t="s">
        <v>1526</v>
      </c>
      <c r="M4627" s="31">
        <f t="shared" si="191"/>
        <v>22.270234336047899</v>
      </c>
      <c r="N4627" s="31">
        <f t="shared" si="189"/>
        <v>0</v>
      </c>
    </row>
    <row r="4628" spans="1:14" x14ac:dyDescent="0.45">
      <c r="A4628" s="31" t="str">
        <f t="shared" si="190"/>
        <v>E08000001_CIN episodes for children aged 0-4 at 31st March 2019 with any abuse or neglect identified as a factor at CIN assessment (excluding looked after children)_Number</v>
      </c>
      <c r="B4628" s="31" t="s">
        <v>252</v>
      </c>
      <c r="C4628" s="31" t="s">
        <v>253</v>
      </c>
      <c r="D4628" s="31" t="s">
        <v>474</v>
      </c>
      <c r="E4628" s="31" t="s">
        <v>475</v>
      </c>
      <c r="F4628" s="31" t="s">
        <v>131</v>
      </c>
      <c r="G4628" s="31" t="s">
        <v>137</v>
      </c>
      <c r="H4628" s="31" t="s">
        <v>743</v>
      </c>
      <c r="I4628" s="31">
        <v>312</v>
      </c>
      <c r="J4628" s="31">
        <v>19294</v>
      </c>
      <c r="K4628" s="31">
        <v>16.1708303099409</v>
      </c>
      <c r="L4628" s="31" t="s">
        <v>1643</v>
      </c>
      <c r="M4628" s="31">
        <f t="shared" si="191"/>
        <v>16.1708303099409</v>
      </c>
      <c r="N4628" s="31">
        <f t="shared" si="189"/>
        <v>0</v>
      </c>
    </row>
    <row r="4629" spans="1:14" x14ac:dyDescent="0.45">
      <c r="A4629" s="31" t="str">
        <f t="shared" si="190"/>
        <v>E08000002_CIN episodes for children aged 0-4 at 31st March 2019 with any abuse or neglect identified as a factor at CIN assessment (excluding looked after children)_Number</v>
      </c>
      <c r="B4629" s="31" t="s">
        <v>271</v>
      </c>
      <c r="C4629" s="31" t="s">
        <v>272</v>
      </c>
      <c r="D4629" s="31" t="s">
        <v>474</v>
      </c>
      <c r="E4629" s="31" t="s">
        <v>475</v>
      </c>
      <c r="F4629" s="31" t="s">
        <v>131</v>
      </c>
      <c r="G4629" s="31" t="s">
        <v>137</v>
      </c>
      <c r="H4629" s="31" t="s">
        <v>743</v>
      </c>
      <c r="I4629" s="31">
        <v>170</v>
      </c>
      <c r="J4629" s="31">
        <v>11819</v>
      </c>
      <c r="K4629" s="31">
        <v>14.3836195955665</v>
      </c>
      <c r="L4629" s="31" t="s">
        <v>1485</v>
      </c>
      <c r="M4629" s="31">
        <f t="shared" si="191"/>
        <v>14.3836195955665</v>
      </c>
      <c r="N4629" s="31">
        <f t="shared" si="189"/>
        <v>0</v>
      </c>
    </row>
    <row r="4630" spans="1:14" x14ac:dyDescent="0.45">
      <c r="A4630" s="31" t="str">
        <f t="shared" si="190"/>
        <v>E08000003_CIN episodes for children aged 0-4 at 31st March 2019 with any abuse or neglect identified as a factor at CIN assessment (excluding looked after children)_Number</v>
      </c>
      <c r="B4630" s="31" t="s">
        <v>349</v>
      </c>
      <c r="C4630" s="31" t="s">
        <v>350</v>
      </c>
      <c r="D4630" s="31" t="s">
        <v>474</v>
      </c>
      <c r="E4630" s="31" t="s">
        <v>475</v>
      </c>
      <c r="F4630" s="31" t="s">
        <v>131</v>
      </c>
      <c r="G4630" s="31" t="s">
        <v>137</v>
      </c>
      <c r="H4630" s="31" t="s">
        <v>743</v>
      </c>
      <c r="I4630" s="31">
        <v>950</v>
      </c>
      <c r="J4630" s="31">
        <v>37768</v>
      </c>
      <c r="K4630" s="31">
        <v>25.1535691590765</v>
      </c>
      <c r="L4630" s="31" t="s">
        <v>1717</v>
      </c>
      <c r="M4630" s="31">
        <f t="shared" si="191"/>
        <v>25.1535691590765</v>
      </c>
      <c r="N4630" s="31">
        <f t="shared" si="189"/>
        <v>0</v>
      </c>
    </row>
    <row r="4631" spans="1:14" x14ac:dyDescent="0.45">
      <c r="A4631" s="31" t="str">
        <f t="shared" si="190"/>
        <v>E08000004_CIN episodes for children aged 0-4 at 31st March 2019 with any abuse or neglect identified as a factor at CIN assessment (excluding looked after children)_Number</v>
      </c>
      <c r="B4631" s="31" t="s">
        <v>375</v>
      </c>
      <c r="C4631" s="31" t="s">
        <v>376</v>
      </c>
      <c r="D4631" s="31" t="s">
        <v>474</v>
      </c>
      <c r="E4631" s="31" t="s">
        <v>475</v>
      </c>
      <c r="F4631" s="31" t="s">
        <v>131</v>
      </c>
      <c r="G4631" s="31" t="s">
        <v>137</v>
      </c>
      <c r="H4631" s="31" t="s">
        <v>743</v>
      </c>
      <c r="I4631" s="31">
        <v>338</v>
      </c>
      <c r="J4631" s="31">
        <v>16792</v>
      </c>
      <c r="K4631" s="31">
        <v>20.1286326822296</v>
      </c>
      <c r="L4631" s="31" t="s">
        <v>1749</v>
      </c>
      <c r="M4631" s="31">
        <f t="shared" si="191"/>
        <v>20.1286326822296</v>
      </c>
      <c r="N4631" s="31">
        <f t="shared" si="189"/>
        <v>0</v>
      </c>
    </row>
    <row r="4632" spans="1:14" x14ac:dyDescent="0.45">
      <c r="A4632" s="31" t="str">
        <f t="shared" si="190"/>
        <v>E08000005_CIN episodes for children aged 0-4 at 31st March 2019 with any abuse or neglect identified as a factor at CIN assessment (excluding looked after children)_Number</v>
      </c>
      <c r="B4632" s="31" t="s">
        <v>391</v>
      </c>
      <c r="C4632" s="31" t="s">
        <v>392</v>
      </c>
      <c r="D4632" s="31" t="s">
        <v>474</v>
      </c>
      <c r="E4632" s="31" t="s">
        <v>475</v>
      </c>
      <c r="F4632" s="31" t="s">
        <v>131</v>
      </c>
      <c r="G4632" s="31" t="s">
        <v>137</v>
      </c>
      <c r="H4632" s="31" t="s">
        <v>743</v>
      </c>
      <c r="I4632" s="31">
        <v>241</v>
      </c>
      <c r="J4632" s="31">
        <v>15123</v>
      </c>
      <c r="K4632" s="31">
        <v>15.935991536070899</v>
      </c>
      <c r="L4632" s="31" t="s">
        <v>1684</v>
      </c>
      <c r="M4632" s="31">
        <f t="shared" si="191"/>
        <v>15.935991536070899</v>
      </c>
      <c r="N4632" s="31">
        <f t="shared" si="189"/>
        <v>0</v>
      </c>
    </row>
    <row r="4633" spans="1:14" x14ac:dyDescent="0.45">
      <c r="A4633" s="31" t="str">
        <f t="shared" si="190"/>
        <v>E08000006_CIN episodes for children aged 0-4 at 31st March 2019 with any abuse or neglect identified as a factor at CIN assessment (excluding looked after children)_Number</v>
      </c>
      <c r="B4633" s="31" t="s">
        <v>395</v>
      </c>
      <c r="C4633" s="31" t="s">
        <v>396</v>
      </c>
      <c r="D4633" s="31" t="s">
        <v>474</v>
      </c>
      <c r="E4633" s="31" t="s">
        <v>475</v>
      </c>
      <c r="F4633" s="31" t="s">
        <v>131</v>
      </c>
      <c r="G4633" s="31" t="s">
        <v>137</v>
      </c>
      <c r="H4633" s="31" t="s">
        <v>743</v>
      </c>
      <c r="I4633" s="31">
        <v>456</v>
      </c>
      <c r="J4633" s="31">
        <v>17614</v>
      </c>
      <c r="K4633" s="31">
        <v>25.888497785852199</v>
      </c>
      <c r="L4633" s="31" t="s">
        <v>1733</v>
      </c>
      <c r="M4633" s="31">
        <f t="shared" si="191"/>
        <v>25.888497785852199</v>
      </c>
      <c r="N4633" s="31">
        <f t="shared" si="189"/>
        <v>0</v>
      </c>
    </row>
    <row r="4634" spans="1:14" x14ac:dyDescent="0.45">
      <c r="A4634" s="31" t="str">
        <f t="shared" si="190"/>
        <v>E08000007_CIN episodes for children aged 0-4 at 31st March 2019 with any abuse or neglect identified as a factor at CIN assessment (excluding looked after children)_Number</v>
      </c>
      <c r="B4634" s="31" t="s">
        <v>420</v>
      </c>
      <c r="C4634" s="31" t="s">
        <v>421</v>
      </c>
      <c r="D4634" s="31" t="s">
        <v>474</v>
      </c>
      <c r="E4634" s="31" t="s">
        <v>475</v>
      </c>
      <c r="F4634" s="31" t="s">
        <v>131</v>
      </c>
      <c r="G4634" s="31" t="s">
        <v>137</v>
      </c>
      <c r="H4634" s="31" t="s">
        <v>743</v>
      </c>
      <c r="I4634" s="31">
        <v>222</v>
      </c>
      <c r="J4634" s="31">
        <v>17631</v>
      </c>
      <c r="K4634" s="31">
        <v>12.5914582269866</v>
      </c>
      <c r="L4634" s="31" t="s">
        <v>1518</v>
      </c>
      <c r="M4634" s="31">
        <f t="shared" si="191"/>
        <v>12.5914582269866</v>
      </c>
      <c r="N4634" s="31">
        <f t="shared" si="189"/>
        <v>0</v>
      </c>
    </row>
    <row r="4635" spans="1:14" x14ac:dyDescent="0.45">
      <c r="A4635" s="31" t="str">
        <f t="shared" si="190"/>
        <v>E08000008_CIN episodes for children aged 0-4 at 31st March 2019 with any abuse or neglect identified as a factor at CIN assessment (excluding looked after children)_Number</v>
      </c>
      <c r="B4635" s="31" t="s">
        <v>436</v>
      </c>
      <c r="C4635" s="31" t="s">
        <v>437</v>
      </c>
      <c r="D4635" s="31" t="s">
        <v>474</v>
      </c>
      <c r="E4635" s="31" t="s">
        <v>475</v>
      </c>
      <c r="F4635" s="31" t="s">
        <v>131</v>
      </c>
      <c r="G4635" s="31" t="s">
        <v>137</v>
      </c>
      <c r="H4635" s="31" t="s">
        <v>743</v>
      </c>
      <c r="I4635" s="31">
        <v>283</v>
      </c>
      <c r="J4635" s="31">
        <v>14500</v>
      </c>
      <c r="K4635" s="31">
        <v>19.517241379310299</v>
      </c>
      <c r="L4635" s="31" t="s">
        <v>1476</v>
      </c>
      <c r="M4635" s="31">
        <f t="shared" si="191"/>
        <v>19.517241379310299</v>
      </c>
      <c r="N4635" s="31">
        <f t="shared" si="189"/>
        <v>0</v>
      </c>
    </row>
    <row r="4636" spans="1:14" x14ac:dyDescent="0.45">
      <c r="A4636" s="31" t="str">
        <f t="shared" si="190"/>
        <v>E08000009_CIN episodes for children aged 0-4 at 31st March 2019 with any abuse or neglect identified as a factor at CIN assessment (excluding looked after children)_Number</v>
      </c>
      <c r="B4636" s="31" t="s">
        <v>442</v>
      </c>
      <c r="C4636" s="31" t="s">
        <v>443</v>
      </c>
      <c r="D4636" s="31" t="s">
        <v>474</v>
      </c>
      <c r="E4636" s="31" t="s">
        <v>475</v>
      </c>
      <c r="F4636" s="31" t="s">
        <v>131</v>
      </c>
      <c r="G4636" s="31" t="s">
        <v>137</v>
      </c>
      <c r="H4636" s="31" t="s">
        <v>743</v>
      </c>
      <c r="I4636" s="31">
        <v>80</v>
      </c>
      <c r="J4636" s="31">
        <v>14701</v>
      </c>
      <c r="K4636" s="31">
        <v>5.4418066798176996</v>
      </c>
      <c r="L4636" s="31" t="s">
        <v>1603</v>
      </c>
      <c r="M4636" s="31">
        <f t="shared" si="191"/>
        <v>5.4418066798176996</v>
      </c>
      <c r="N4636" s="31">
        <f t="shared" si="189"/>
        <v>0</v>
      </c>
    </row>
    <row r="4637" spans="1:14" x14ac:dyDescent="0.45">
      <c r="A4637" s="31" t="str">
        <f t="shared" si="190"/>
        <v>E08000010_CIN episodes for children aged 0-4 at 31st March 2019 with any abuse or neglect identified as a factor at CIN assessment (excluding looked after children)_Number</v>
      </c>
      <c r="B4637" s="31" t="s">
        <v>460</v>
      </c>
      <c r="C4637" s="31" t="s">
        <v>461</v>
      </c>
      <c r="D4637" s="31" t="s">
        <v>474</v>
      </c>
      <c r="E4637" s="31" t="s">
        <v>475</v>
      </c>
      <c r="F4637" s="31" t="s">
        <v>131</v>
      </c>
      <c r="G4637" s="31" t="s">
        <v>137</v>
      </c>
      <c r="H4637" s="31" t="s">
        <v>743</v>
      </c>
      <c r="I4637" s="31">
        <v>321</v>
      </c>
      <c r="J4637" s="31">
        <v>18450</v>
      </c>
      <c r="K4637" s="31">
        <v>17.398373983739798</v>
      </c>
      <c r="L4637" s="31" t="s">
        <v>1547</v>
      </c>
      <c r="M4637" s="31">
        <f t="shared" si="191"/>
        <v>17.398373983739798</v>
      </c>
      <c r="N4637" s="31">
        <f t="shared" si="189"/>
        <v>0</v>
      </c>
    </row>
    <row r="4638" spans="1:14" x14ac:dyDescent="0.45">
      <c r="A4638" s="31" t="str">
        <f t="shared" si="190"/>
        <v>E08000016_CIN episodes for children aged 0-4 at 31st March 2019 with any abuse or neglect identified as a factor at CIN assessment (excluding looked after children)_Number</v>
      </c>
      <c r="B4638" s="31" t="s">
        <v>236</v>
      </c>
      <c r="C4638" s="31" t="s">
        <v>237</v>
      </c>
      <c r="D4638" s="31" t="s">
        <v>474</v>
      </c>
      <c r="E4638" s="31" t="s">
        <v>475</v>
      </c>
      <c r="F4638" s="31" t="s">
        <v>131</v>
      </c>
      <c r="G4638" s="31" t="s">
        <v>137</v>
      </c>
      <c r="H4638" s="31" t="s">
        <v>743</v>
      </c>
      <c r="I4638" s="31">
        <v>249</v>
      </c>
      <c r="J4638" s="31">
        <v>14227</v>
      </c>
      <c r="K4638" s="31">
        <v>17.501932944401499</v>
      </c>
      <c r="L4638" s="31" t="s">
        <v>1595</v>
      </c>
      <c r="M4638" s="31">
        <f t="shared" si="191"/>
        <v>17.501932944401499</v>
      </c>
      <c r="N4638" s="31">
        <f t="shared" si="189"/>
        <v>0</v>
      </c>
    </row>
    <row r="4639" spans="1:14" x14ac:dyDescent="0.45">
      <c r="A4639" s="31" t="str">
        <f t="shared" si="190"/>
        <v>E08000017_CIN episodes for children aged 0-4 at 31st March 2019 with any abuse or neglect identified as a factor at CIN assessment (excluding looked after children)_Number</v>
      </c>
      <c r="B4639" s="31" t="s">
        <v>293</v>
      </c>
      <c r="C4639" s="31" t="s">
        <v>294</v>
      </c>
      <c r="D4639" s="31" t="s">
        <v>474</v>
      </c>
      <c r="E4639" s="31" t="s">
        <v>475</v>
      </c>
      <c r="F4639" s="31" t="s">
        <v>131</v>
      </c>
      <c r="G4639" s="31" t="s">
        <v>137</v>
      </c>
      <c r="H4639" s="31" t="s">
        <v>743</v>
      </c>
      <c r="I4639" s="31">
        <v>371</v>
      </c>
      <c r="J4639" s="31">
        <v>18267</v>
      </c>
      <c r="K4639" s="31">
        <v>20.309848360431399</v>
      </c>
      <c r="L4639" s="31" t="s">
        <v>1470</v>
      </c>
      <c r="M4639" s="31">
        <f t="shared" si="191"/>
        <v>20.309848360431399</v>
      </c>
      <c r="N4639" s="31">
        <f t="shared" si="189"/>
        <v>0</v>
      </c>
    </row>
    <row r="4640" spans="1:14" x14ac:dyDescent="0.45">
      <c r="A4640" s="31" t="str">
        <f t="shared" si="190"/>
        <v>E08000018_CIN episodes for children aged 0-4 at 31st March 2019 with any abuse or neglect identified as a factor at CIN assessment (excluding looked after children)_Number</v>
      </c>
      <c r="B4640" s="31" t="s">
        <v>393</v>
      </c>
      <c r="C4640" s="31" t="s">
        <v>394</v>
      </c>
      <c r="D4640" s="31" t="s">
        <v>474</v>
      </c>
      <c r="E4640" s="31" t="s">
        <v>475</v>
      </c>
      <c r="F4640" s="31" t="s">
        <v>131</v>
      </c>
      <c r="G4640" s="31" t="s">
        <v>137</v>
      </c>
      <c r="H4640" s="31" t="s">
        <v>743</v>
      </c>
      <c r="I4640" s="31">
        <v>466</v>
      </c>
      <c r="J4640" s="31">
        <v>15832</v>
      </c>
      <c r="K4640" s="31">
        <v>29.434057604850899</v>
      </c>
      <c r="L4640" s="31" t="s">
        <v>1752</v>
      </c>
      <c r="M4640" s="31">
        <f t="shared" si="191"/>
        <v>29.434057604850899</v>
      </c>
      <c r="N4640" s="31">
        <f t="shared" si="189"/>
        <v>0</v>
      </c>
    </row>
    <row r="4641" spans="1:14" x14ac:dyDescent="0.45">
      <c r="A4641" s="31" t="str">
        <f t="shared" si="190"/>
        <v>E08000019_CIN episodes for children aged 0-4 at 31st March 2019 with any abuse or neglect identified as a factor at CIN assessment (excluding looked after children)_Number</v>
      </c>
      <c r="B4641" s="31" t="s">
        <v>401</v>
      </c>
      <c r="C4641" s="31" t="s">
        <v>402</v>
      </c>
      <c r="D4641" s="31" t="s">
        <v>474</v>
      </c>
      <c r="E4641" s="31" t="s">
        <v>475</v>
      </c>
      <c r="F4641" s="31" t="s">
        <v>131</v>
      </c>
      <c r="G4641" s="31" t="s">
        <v>137</v>
      </c>
      <c r="H4641" s="31" t="s">
        <v>743</v>
      </c>
      <c r="I4641" s="31">
        <v>449</v>
      </c>
      <c r="J4641" s="31">
        <v>32700</v>
      </c>
      <c r="K4641" s="31">
        <v>13.730886850152899</v>
      </c>
      <c r="L4641" s="31" t="s">
        <v>785</v>
      </c>
      <c r="M4641" s="31">
        <f t="shared" si="191"/>
        <v>13.730886850152899</v>
      </c>
      <c r="N4641" s="31">
        <f t="shared" si="189"/>
        <v>0</v>
      </c>
    </row>
    <row r="4642" spans="1:14" x14ac:dyDescent="0.45">
      <c r="A4642" s="31" t="str">
        <f t="shared" si="190"/>
        <v>E08000032_CIN episodes for children aged 0-4 at 31st March 2019 with any abuse or neglect identified as a factor at CIN assessment (excluding looked after children)_Number</v>
      </c>
      <c r="B4642" s="31" t="s">
        <v>259</v>
      </c>
      <c r="C4642" s="31" t="s">
        <v>260</v>
      </c>
      <c r="D4642" s="31" t="s">
        <v>474</v>
      </c>
      <c r="E4642" s="31" t="s">
        <v>475</v>
      </c>
      <c r="F4642" s="31" t="s">
        <v>131</v>
      </c>
      <c r="G4642" s="31" t="s">
        <v>137</v>
      </c>
      <c r="H4642" s="31" t="s">
        <v>743</v>
      </c>
      <c r="I4642" s="31">
        <v>521</v>
      </c>
      <c r="J4642" s="31">
        <v>39705</v>
      </c>
      <c r="K4642" s="31">
        <v>13.1217730764387</v>
      </c>
      <c r="L4642" s="31" t="s">
        <v>1682</v>
      </c>
      <c r="M4642" s="31">
        <f t="shared" si="191"/>
        <v>13.1217730764387</v>
      </c>
      <c r="N4642" s="31">
        <f t="shared" si="189"/>
        <v>0</v>
      </c>
    </row>
    <row r="4643" spans="1:14" x14ac:dyDescent="0.45">
      <c r="A4643" s="31" t="str">
        <f t="shared" si="190"/>
        <v>E08000033_CIN episodes for children aged 0-4 at 31st March 2019 with any abuse or neglect identified as a factor at CIN assessment (excluding looked after children)_Number</v>
      </c>
      <c r="B4643" s="31" t="s">
        <v>273</v>
      </c>
      <c r="C4643" s="31" t="s">
        <v>274</v>
      </c>
      <c r="D4643" s="31" t="s">
        <v>474</v>
      </c>
      <c r="E4643" s="31" t="s">
        <v>475</v>
      </c>
      <c r="F4643" s="31" t="s">
        <v>131</v>
      </c>
      <c r="G4643" s="31" t="s">
        <v>137</v>
      </c>
      <c r="H4643" s="31" t="s">
        <v>743</v>
      </c>
      <c r="I4643" s="31">
        <v>402</v>
      </c>
      <c r="J4643" s="31">
        <v>12448</v>
      </c>
      <c r="K4643" s="31">
        <v>32.294344473007698</v>
      </c>
      <c r="L4643" s="31" t="s">
        <v>1753</v>
      </c>
      <c r="M4643" s="31">
        <f t="shared" si="191"/>
        <v>32.294344473007698</v>
      </c>
      <c r="N4643" s="31">
        <f t="shared" si="189"/>
        <v>0</v>
      </c>
    </row>
    <row r="4644" spans="1:14" x14ac:dyDescent="0.45">
      <c r="A4644" s="31" t="str">
        <f t="shared" si="190"/>
        <v>E08000034_CIN episodes for children aged 0-4 at 31st March 2019 with any abuse or neglect identified as a factor at CIN assessment (excluding looked after children)_Number</v>
      </c>
      <c r="B4644" s="31" t="s">
        <v>331</v>
      </c>
      <c r="C4644" s="31" t="s">
        <v>332</v>
      </c>
      <c r="D4644" s="31" t="s">
        <v>474</v>
      </c>
      <c r="E4644" s="31" t="s">
        <v>475</v>
      </c>
      <c r="F4644" s="31" t="s">
        <v>131</v>
      </c>
      <c r="G4644" s="31" t="s">
        <v>137</v>
      </c>
      <c r="H4644" s="31" t="s">
        <v>743</v>
      </c>
      <c r="I4644" s="31">
        <v>209</v>
      </c>
      <c r="J4644" s="31">
        <v>27446</v>
      </c>
      <c r="K4644" s="31">
        <v>7.6149529986154603</v>
      </c>
      <c r="L4644" s="31" t="s">
        <v>1530</v>
      </c>
      <c r="M4644" s="31">
        <f t="shared" si="191"/>
        <v>7.6149529986154603</v>
      </c>
      <c r="N4644" s="31">
        <f t="shared" si="189"/>
        <v>0</v>
      </c>
    </row>
    <row r="4645" spans="1:14" x14ac:dyDescent="0.45">
      <c r="A4645" s="31" t="str">
        <f t="shared" si="190"/>
        <v>E08000035_CIN episodes for children aged 0-4 at 31st March 2019 with any abuse or neglect identified as a factor at CIN assessment (excluding looked after children)_Number</v>
      </c>
      <c r="B4645" s="31" t="s">
        <v>339</v>
      </c>
      <c r="C4645" s="31" t="s">
        <v>340</v>
      </c>
      <c r="D4645" s="31" t="s">
        <v>474</v>
      </c>
      <c r="E4645" s="31" t="s">
        <v>475</v>
      </c>
      <c r="F4645" s="31" t="s">
        <v>131</v>
      </c>
      <c r="G4645" s="31" t="s">
        <v>137</v>
      </c>
      <c r="H4645" s="31" t="s">
        <v>743</v>
      </c>
      <c r="I4645" s="31">
        <v>1248</v>
      </c>
      <c r="J4645" s="31">
        <v>50495</v>
      </c>
      <c r="K4645" s="31">
        <v>24.7153183483513</v>
      </c>
      <c r="L4645" s="31" t="s">
        <v>1504</v>
      </c>
      <c r="M4645" s="31">
        <f t="shared" si="191"/>
        <v>24.7153183483513</v>
      </c>
      <c r="N4645" s="31">
        <f t="shared" si="189"/>
        <v>0</v>
      </c>
    </row>
    <row r="4646" spans="1:14" x14ac:dyDescent="0.45">
      <c r="A4646" s="31" t="str">
        <f t="shared" si="190"/>
        <v>E08000036_CIN episodes for children aged 0-4 at 31st March 2019 with any abuse or neglect identified as a factor at CIN assessment (excluding looked after children)_Number</v>
      </c>
      <c r="B4646" s="31" t="s">
        <v>444</v>
      </c>
      <c r="C4646" s="31" t="s">
        <v>445</v>
      </c>
      <c r="D4646" s="31" t="s">
        <v>474</v>
      </c>
      <c r="E4646" s="31" t="s">
        <v>475</v>
      </c>
      <c r="F4646" s="31" t="s">
        <v>131</v>
      </c>
      <c r="G4646" s="31" t="s">
        <v>137</v>
      </c>
      <c r="H4646" s="31" t="s">
        <v>743</v>
      </c>
      <c r="I4646" s="31">
        <v>629</v>
      </c>
      <c r="J4646" s="31">
        <v>21149</v>
      </c>
      <c r="K4646" s="31">
        <v>29.741358929500201</v>
      </c>
      <c r="L4646" s="31" t="s">
        <v>1495</v>
      </c>
      <c r="M4646" s="31">
        <f t="shared" si="191"/>
        <v>29.741358929500201</v>
      </c>
      <c r="N4646" s="31">
        <f t="shared" si="189"/>
        <v>0</v>
      </c>
    </row>
    <row r="4647" spans="1:14" x14ac:dyDescent="0.45">
      <c r="A4647" s="31" t="str">
        <f t="shared" si="190"/>
        <v>E08000020_CIN episodes for children aged 0-4 at 31st March 2019 with any abuse or neglect identified as a factor at CIN assessment (excluding looked after children)_Number</v>
      </c>
      <c r="B4647" s="31" t="s">
        <v>305</v>
      </c>
      <c r="C4647" s="31" t="s">
        <v>306</v>
      </c>
      <c r="D4647" s="31" t="s">
        <v>474</v>
      </c>
      <c r="E4647" s="31" t="s">
        <v>475</v>
      </c>
      <c r="F4647" s="31" t="s">
        <v>131</v>
      </c>
      <c r="G4647" s="31" t="s">
        <v>137</v>
      </c>
      <c r="H4647" s="31" t="s">
        <v>743</v>
      </c>
      <c r="I4647" s="31">
        <v>200</v>
      </c>
      <c r="J4647" s="31">
        <v>10857</v>
      </c>
      <c r="K4647" s="31">
        <v>18.4212950170397</v>
      </c>
      <c r="L4647" s="31" t="s">
        <v>1548</v>
      </c>
      <c r="M4647" s="31">
        <f t="shared" si="191"/>
        <v>18.4212950170397</v>
      </c>
      <c r="N4647" s="31">
        <f t="shared" si="189"/>
        <v>0</v>
      </c>
    </row>
    <row r="4648" spans="1:14" x14ac:dyDescent="0.45">
      <c r="A4648" s="31" t="str">
        <f t="shared" si="190"/>
        <v>E08000021_CIN episodes for children aged 0-4 at 31st March 2019 with any abuse or neglect identified as a factor at CIN assessment (excluding looked after children)_Number</v>
      </c>
      <c r="B4648" s="31" t="s">
        <v>357</v>
      </c>
      <c r="C4648" s="31" t="s">
        <v>358</v>
      </c>
      <c r="D4648" s="31" t="s">
        <v>474</v>
      </c>
      <c r="E4648" s="31" t="s">
        <v>475</v>
      </c>
      <c r="F4648" s="31" t="s">
        <v>131</v>
      </c>
      <c r="G4648" s="31" t="s">
        <v>137</v>
      </c>
      <c r="H4648" s="31" t="s">
        <v>743</v>
      </c>
      <c r="I4648" s="31">
        <v>549</v>
      </c>
      <c r="J4648" s="31">
        <v>16630</v>
      </c>
      <c r="K4648" s="31">
        <v>33.012627781118503</v>
      </c>
      <c r="L4648" s="31" t="s">
        <v>1754</v>
      </c>
      <c r="M4648" s="31">
        <f t="shared" si="191"/>
        <v>33.012627781118503</v>
      </c>
      <c r="N4648" s="31">
        <f t="shared" si="189"/>
        <v>0</v>
      </c>
    </row>
    <row r="4649" spans="1:14" x14ac:dyDescent="0.45">
      <c r="A4649" s="31" t="str">
        <f t="shared" si="190"/>
        <v>E08000022_CIN episodes for children aged 0-4 at 31st March 2019 with any abuse or neglect identified as a factor at CIN assessment (excluding looked after children)_Number</v>
      </c>
      <c r="B4649" s="31" t="s">
        <v>524</v>
      </c>
      <c r="C4649" s="31" t="s">
        <v>525</v>
      </c>
      <c r="D4649" s="31" t="s">
        <v>474</v>
      </c>
      <c r="E4649" s="31" t="s">
        <v>475</v>
      </c>
      <c r="F4649" s="31" t="s">
        <v>131</v>
      </c>
      <c r="G4649" s="31" t="s">
        <v>137</v>
      </c>
      <c r="H4649" s="31" t="s">
        <v>743</v>
      </c>
      <c r="I4649" s="31">
        <v>82</v>
      </c>
      <c r="J4649" s="31">
        <v>11471</v>
      </c>
      <c r="K4649" s="31">
        <v>7.1484613372853296</v>
      </c>
      <c r="L4649" s="31" t="s">
        <v>1666</v>
      </c>
      <c r="M4649" s="31">
        <f t="shared" si="191"/>
        <v>7.1484613372853296</v>
      </c>
      <c r="N4649" s="31">
        <f t="shared" si="189"/>
        <v>0</v>
      </c>
    </row>
    <row r="4650" spans="1:14" x14ac:dyDescent="0.45">
      <c r="A4650" s="31" t="str">
        <f t="shared" si="190"/>
        <v>E08000023_CIN episodes for children aged 0-4 at 31st March 2019 with any abuse or neglect identified as a factor at CIN assessment (excluding looked after children)_Number</v>
      </c>
      <c r="B4650" s="31" t="s">
        <v>410</v>
      </c>
      <c r="C4650" s="31" t="s">
        <v>411</v>
      </c>
      <c r="D4650" s="31" t="s">
        <v>474</v>
      </c>
      <c r="E4650" s="31" t="s">
        <v>475</v>
      </c>
      <c r="F4650" s="31" t="s">
        <v>131</v>
      </c>
      <c r="G4650" s="31" t="s">
        <v>137</v>
      </c>
      <c r="H4650" s="31" t="s">
        <v>743</v>
      </c>
      <c r="I4650" s="31">
        <v>121</v>
      </c>
      <c r="J4650" s="31">
        <v>8359</v>
      </c>
      <c r="K4650" s="31">
        <v>14.475415719583699</v>
      </c>
      <c r="L4650" s="31" t="s">
        <v>1552</v>
      </c>
      <c r="M4650" s="31">
        <f t="shared" si="191"/>
        <v>14.475415719583699</v>
      </c>
      <c r="N4650" s="31">
        <f t="shared" si="189"/>
        <v>0</v>
      </c>
    </row>
    <row r="4651" spans="1:14" x14ac:dyDescent="0.45">
      <c r="A4651" s="31" t="str">
        <f t="shared" si="190"/>
        <v>E08000024_CIN episodes for children aged 0-4 at 31st March 2019 with any abuse or neglect identified as a factor at CIN assessment (excluding looked after children)_Number</v>
      </c>
      <c r="B4651" s="31" t="s">
        <v>428</v>
      </c>
      <c r="C4651" s="31" t="s">
        <v>429</v>
      </c>
      <c r="D4651" s="31" t="s">
        <v>474</v>
      </c>
      <c r="E4651" s="31" t="s">
        <v>475</v>
      </c>
      <c r="F4651" s="31" t="s">
        <v>131</v>
      </c>
      <c r="G4651" s="31" t="s">
        <v>137</v>
      </c>
      <c r="H4651" s="31" t="s">
        <v>743</v>
      </c>
      <c r="I4651" s="31">
        <v>266</v>
      </c>
      <c r="J4651" s="31">
        <v>14954</v>
      </c>
      <c r="K4651" s="31">
        <v>17.7878828407115</v>
      </c>
      <c r="L4651" s="31" t="s">
        <v>1644</v>
      </c>
      <c r="M4651" s="31">
        <f t="shared" si="191"/>
        <v>17.7878828407115</v>
      </c>
      <c r="N4651" s="31">
        <f t="shared" si="189"/>
        <v>0</v>
      </c>
    </row>
    <row r="4652" spans="1:14" x14ac:dyDescent="0.45">
      <c r="A4652" s="31" t="str">
        <f t="shared" si="190"/>
        <v>E06000053_CIN episodes for children aged 0-4 at 31st March 2019 with any abuse or neglect identified as a factor at CIN assessment (excluding looked after children)_Number</v>
      </c>
      <c r="B4652" s="31" t="s">
        <v>550</v>
      </c>
      <c r="C4652" s="31" t="s">
        <v>551</v>
      </c>
      <c r="D4652" s="31" t="s">
        <v>474</v>
      </c>
      <c r="E4652" s="31" t="s">
        <v>475</v>
      </c>
      <c r="F4652" s="31" t="s">
        <v>131</v>
      </c>
      <c r="G4652" s="31" t="s">
        <v>137</v>
      </c>
      <c r="H4652" s="31" t="s">
        <v>743</v>
      </c>
      <c r="I4652" s="31">
        <v>0</v>
      </c>
      <c r="J4652" s="31">
        <v>101</v>
      </c>
      <c r="K4652" s="31">
        <v>0</v>
      </c>
      <c r="L4652" s="31" t="s">
        <v>1520</v>
      </c>
      <c r="M4652" s="31">
        <f t="shared" si="191"/>
        <v>0</v>
      </c>
      <c r="N4652" s="31">
        <f t="shared" si="189"/>
        <v>1</v>
      </c>
    </row>
    <row r="4653" spans="1:14" x14ac:dyDescent="0.45">
      <c r="A4653" s="31" t="str">
        <f t="shared" si="190"/>
        <v>E06000022_CIN episodes for children aged 0-4 at 31st March 2019 with any abuse or neglect identified as a factor at CIN assessment (excluding looked after children)_Number</v>
      </c>
      <c r="B4653" s="31" t="s">
        <v>238</v>
      </c>
      <c r="C4653" s="31" t="s">
        <v>239</v>
      </c>
      <c r="D4653" s="31" t="s">
        <v>474</v>
      </c>
      <c r="E4653" s="31" t="s">
        <v>475</v>
      </c>
      <c r="F4653" s="31" t="s">
        <v>131</v>
      </c>
      <c r="G4653" s="31" t="s">
        <v>137</v>
      </c>
      <c r="H4653" s="31" t="s">
        <v>743</v>
      </c>
      <c r="I4653" s="31">
        <v>78</v>
      </c>
      <c r="J4653" s="31">
        <v>9426</v>
      </c>
      <c r="K4653" s="31">
        <v>8.2749840865690594</v>
      </c>
      <c r="L4653" s="31" t="s">
        <v>1521</v>
      </c>
      <c r="M4653" s="31">
        <f t="shared" si="191"/>
        <v>8.2749840865690594</v>
      </c>
      <c r="N4653" s="31">
        <f t="shared" si="189"/>
        <v>0</v>
      </c>
    </row>
    <row r="4654" spans="1:14" x14ac:dyDescent="0.45">
      <c r="A4654" s="31" t="str">
        <f t="shared" si="190"/>
        <v>E06000023_CIN episodes for children aged 0-4 at 31st March 2019 with any abuse or neglect identified as a factor at CIN assessment (excluding looked after children)_Number</v>
      </c>
      <c r="B4654" s="31" t="s">
        <v>265</v>
      </c>
      <c r="C4654" s="31" t="s">
        <v>266</v>
      </c>
      <c r="D4654" s="31" t="s">
        <v>474</v>
      </c>
      <c r="E4654" s="31" t="s">
        <v>475</v>
      </c>
      <c r="F4654" s="31" t="s">
        <v>131</v>
      </c>
      <c r="G4654" s="31" t="s">
        <v>137</v>
      </c>
      <c r="H4654" s="31" t="s">
        <v>743</v>
      </c>
      <c r="I4654" s="31">
        <v>416</v>
      </c>
      <c r="J4654" s="31">
        <v>28994</v>
      </c>
      <c r="K4654" s="31">
        <v>14.347796095743901</v>
      </c>
      <c r="L4654" s="31" t="s">
        <v>803</v>
      </c>
      <c r="M4654" s="31">
        <f t="shared" si="191"/>
        <v>14.347796095743901</v>
      </c>
      <c r="N4654" s="31">
        <f t="shared" si="189"/>
        <v>0</v>
      </c>
    </row>
    <row r="4655" spans="1:14" x14ac:dyDescent="0.45">
      <c r="A4655" s="31" t="str">
        <f t="shared" si="190"/>
        <v>E06000024_CIN episodes for children aged 0-4 at 31st March 2019 with any abuse or neglect identified as a factor at CIN assessment (excluding looked after children)_Number</v>
      </c>
      <c r="B4655" s="31" t="s">
        <v>367</v>
      </c>
      <c r="C4655" s="31" t="s">
        <v>368</v>
      </c>
      <c r="D4655" s="31" t="s">
        <v>474</v>
      </c>
      <c r="E4655" s="31" t="s">
        <v>475</v>
      </c>
      <c r="F4655" s="31" t="s">
        <v>131</v>
      </c>
      <c r="G4655" s="31" t="s">
        <v>137</v>
      </c>
      <c r="H4655" s="31" t="s">
        <v>743</v>
      </c>
      <c r="I4655" s="31">
        <v>122</v>
      </c>
      <c r="J4655" s="31">
        <v>11491</v>
      </c>
      <c r="K4655" s="31">
        <v>10.617004612305299</v>
      </c>
      <c r="L4655" s="31" t="s">
        <v>1562</v>
      </c>
      <c r="M4655" s="31">
        <f t="shared" si="191"/>
        <v>10.617004612305299</v>
      </c>
      <c r="N4655" s="31">
        <f t="shared" si="189"/>
        <v>0</v>
      </c>
    </row>
    <row r="4656" spans="1:14" x14ac:dyDescent="0.45">
      <c r="A4656" s="31" t="str">
        <f t="shared" si="190"/>
        <v>E06000025_CIN episodes for children aged 0-4 at 31st March 2019 with any abuse or neglect identified as a factor at CIN assessment (excluding looked after children)_Number</v>
      </c>
      <c r="B4656" s="31" t="s">
        <v>408</v>
      </c>
      <c r="C4656" s="31" t="s">
        <v>409</v>
      </c>
      <c r="D4656" s="31" t="s">
        <v>474</v>
      </c>
      <c r="E4656" s="31" t="s">
        <v>475</v>
      </c>
      <c r="F4656" s="31" t="s">
        <v>131</v>
      </c>
      <c r="G4656" s="31" t="s">
        <v>137</v>
      </c>
      <c r="H4656" s="31" t="s">
        <v>743</v>
      </c>
      <c r="I4656" s="31">
        <v>174</v>
      </c>
      <c r="J4656" s="31">
        <v>16325</v>
      </c>
      <c r="K4656" s="31">
        <v>10.6584992343032</v>
      </c>
      <c r="L4656" s="31" t="s">
        <v>1554</v>
      </c>
      <c r="M4656" s="31">
        <f t="shared" si="191"/>
        <v>10.6584992343032</v>
      </c>
      <c r="N4656" s="31">
        <f t="shared" si="189"/>
        <v>0</v>
      </c>
    </row>
    <row r="4657" spans="1:14" x14ac:dyDescent="0.45">
      <c r="A4657" s="31" t="str">
        <f t="shared" si="190"/>
        <v>E06000001_CIN episodes for children aged 0-4 at 31st March 2019 with any abuse or neglect identified as a factor at CIN assessment (excluding looked after children)_Number</v>
      </c>
      <c r="B4657" s="31" t="s">
        <v>313</v>
      </c>
      <c r="C4657" s="31" t="s">
        <v>314</v>
      </c>
      <c r="D4657" s="31" t="s">
        <v>474</v>
      </c>
      <c r="E4657" s="31" t="s">
        <v>475</v>
      </c>
      <c r="F4657" s="31" t="s">
        <v>131</v>
      </c>
      <c r="G4657" s="31" t="s">
        <v>137</v>
      </c>
      <c r="H4657" s="31" t="s">
        <v>743</v>
      </c>
      <c r="I4657" s="31">
        <v>103</v>
      </c>
      <c r="J4657" s="31">
        <v>5297</v>
      </c>
      <c r="K4657" s="31">
        <v>19.4449688502926</v>
      </c>
      <c r="L4657" s="31" t="s">
        <v>1611</v>
      </c>
      <c r="M4657" s="31">
        <f t="shared" si="191"/>
        <v>19.4449688502926</v>
      </c>
      <c r="N4657" s="31">
        <f t="shared" si="189"/>
        <v>0</v>
      </c>
    </row>
    <row r="4658" spans="1:14" x14ac:dyDescent="0.45">
      <c r="A4658" s="31" t="str">
        <f t="shared" si="190"/>
        <v>E06000002_CIN episodes for children aged 0-4 at 31st March 2019 with any abuse or neglect identified as a factor at CIN assessment (excluding looked after children)_Number</v>
      </c>
      <c r="B4658" s="31" t="s">
        <v>511</v>
      </c>
      <c r="C4658" s="31" t="s">
        <v>725</v>
      </c>
      <c r="D4658" s="31" t="s">
        <v>474</v>
      </c>
      <c r="E4658" s="31" t="s">
        <v>475</v>
      </c>
      <c r="F4658" s="31" t="s">
        <v>131</v>
      </c>
      <c r="G4658" s="31" t="s">
        <v>137</v>
      </c>
      <c r="H4658" s="31" t="s">
        <v>743</v>
      </c>
      <c r="I4658" s="31">
        <v>204</v>
      </c>
      <c r="J4658" s="31">
        <v>9657</v>
      </c>
      <c r="K4658" s="31">
        <v>21.124572848710802</v>
      </c>
      <c r="L4658" s="31" t="s">
        <v>1501</v>
      </c>
      <c r="M4658" s="31">
        <f t="shared" si="191"/>
        <v>21.124572848710802</v>
      </c>
      <c r="N4658" s="31">
        <f t="shared" si="189"/>
        <v>0</v>
      </c>
    </row>
    <row r="4659" spans="1:14" x14ac:dyDescent="0.45">
      <c r="A4659" s="31" t="str">
        <f t="shared" si="190"/>
        <v>E06000003_CIN episodes for children aged 0-4 at 31st March 2019 with any abuse or neglect identified as a factor at CIN assessment (excluding looked after children)_Number</v>
      </c>
      <c r="B4659" s="31" t="s">
        <v>387</v>
      </c>
      <c r="C4659" s="31" t="s">
        <v>388</v>
      </c>
      <c r="D4659" s="31" t="s">
        <v>474</v>
      </c>
      <c r="E4659" s="31" t="s">
        <v>475</v>
      </c>
      <c r="F4659" s="31" t="s">
        <v>131</v>
      </c>
      <c r="G4659" s="31" t="s">
        <v>137</v>
      </c>
      <c r="H4659" s="31" t="s">
        <v>743</v>
      </c>
      <c r="I4659" s="31">
        <v>168</v>
      </c>
      <c r="J4659" s="31">
        <v>7348</v>
      </c>
      <c r="K4659" s="31">
        <v>22.863364180729398</v>
      </c>
      <c r="L4659" s="31" t="s">
        <v>1493</v>
      </c>
      <c r="M4659" s="31">
        <f t="shared" si="191"/>
        <v>22.863364180729398</v>
      </c>
      <c r="N4659" s="31">
        <f t="shared" si="189"/>
        <v>0</v>
      </c>
    </row>
    <row r="4660" spans="1:14" x14ac:dyDescent="0.45">
      <c r="A4660" s="31" t="str">
        <f t="shared" si="190"/>
        <v>E06000004_CIN episodes for children aged 0-4 at 31st March 2019 with any abuse or neglect identified as a factor at CIN assessment (excluding looked after children)_Number</v>
      </c>
      <c r="B4660" s="31" t="s">
        <v>422</v>
      </c>
      <c r="C4660" s="31" t="s">
        <v>423</v>
      </c>
      <c r="D4660" s="31" t="s">
        <v>474</v>
      </c>
      <c r="E4660" s="31" t="s">
        <v>475</v>
      </c>
      <c r="F4660" s="31" t="s">
        <v>131</v>
      </c>
      <c r="G4660" s="31" t="s">
        <v>137</v>
      </c>
      <c r="H4660" s="31" t="s">
        <v>743</v>
      </c>
      <c r="I4660" s="31">
        <v>342</v>
      </c>
      <c r="J4660" s="31">
        <v>11648</v>
      </c>
      <c r="K4660" s="31">
        <v>29.361263736263702</v>
      </c>
      <c r="L4660" s="31" t="s">
        <v>1752</v>
      </c>
      <c r="M4660" s="31">
        <f t="shared" si="191"/>
        <v>29.361263736263702</v>
      </c>
      <c r="N4660" s="31">
        <f t="shared" si="189"/>
        <v>0</v>
      </c>
    </row>
    <row r="4661" spans="1:14" x14ac:dyDescent="0.45">
      <c r="A4661" s="31" t="str">
        <f t="shared" si="190"/>
        <v>E06000010_CIN episodes for children aged 0-4 at 31st March 2019 with any abuse or neglect identified as a factor at CIN assessment (excluding looked after children)_Number</v>
      </c>
      <c r="B4661" s="31" t="s">
        <v>329</v>
      </c>
      <c r="C4661" s="31" t="s">
        <v>330</v>
      </c>
      <c r="D4661" s="31" t="s">
        <v>474</v>
      </c>
      <c r="E4661" s="31" t="s">
        <v>475</v>
      </c>
      <c r="F4661" s="31" t="s">
        <v>131</v>
      </c>
      <c r="G4661" s="31" t="s">
        <v>137</v>
      </c>
      <c r="H4661" s="31" t="s">
        <v>743</v>
      </c>
      <c r="I4661" s="31">
        <v>333</v>
      </c>
      <c r="J4661" s="31">
        <v>17207</v>
      </c>
      <c r="K4661" s="31">
        <v>19.352589062590798</v>
      </c>
      <c r="L4661" s="31" t="s">
        <v>1611</v>
      </c>
      <c r="M4661" s="31">
        <f t="shared" si="191"/>
        <v>19.352589062590798</v>
      </c>
      <c r="N4661" s="31">
        <f t="shared" si="189"/>
        <v>0</v>
      </c>
    </row>
    <row r="4662" spans="1:14" x14ac:dyDescent="0.45">
      <c r="A4662" s="31" t="str">
        <f t="shared" si="190"/>
        <v>E06000011_CIN episodes for children aged 0-4 at 31st March 2019 with any abuse or neglect identified as a factor at CIN assessment (excluding looked after children)_Number</v>
      </c>
      <c r="B4662" s="31" t="s">
        <v>514</v>
      </c>
      <c r="C4662" s="31" t="s">
        <v>594</v>
      </c>
      <c r="D4662" s="31" t="s">
        <v>474</v>
      </c>
      <c r="E4662" s="31" t="s">
        <v>475</v>
      </c>
      <c r="F4662" s="31" t="s">
        <v>131</v>
      </c>
      <c r="G4662" s="31" t="s">
        <v>137</v>
      </c>
      <c r="H4662" s="31" t="s">
        <v>743</v>
      </c>
      <c r="I4662" s="31">
        <v>325</v>
      </c>
      <c r="J4662" s="31">
        <v>15572</v>
      </c>
      <c r="K4662" s="31">
        <v>20.8707937323401</v>
      </c>
      <c r="L4662" s="31" t="s">
        <v>1558</v>
      </c>
      <c r="M4662" s="31">
        <f t="shared" si="191"/>
        <v>20.8707937323401</v>
      </c>
      <c r="N4662" s="31">
        <f t="shared" si="189"/>
        <v>0</v>
      </c>
    </row>
    <row r="4663" spans="1:14" x14ac:dyDescent="0.45">
      <c r="A4663" s="31" t="str">
        <f t="shared" si="190"/>
        <v>E06000012_CIN episodes for children aged 0-4 at 31st March 2019 with any abuse or neglect identified as a factor at CIN assessment (excluding looked after children)_Number</v>
      </c>
      <c r="B4663" s="31" t="s">
        <v>363</v>
      </c>
      <c r="C4663" s="31" t="s">
        <v>364</v>
      </c>
      <c r="D4663" s="31" t="s">
        <v>474</v>
      </c>
      <c r="E4663" s="31" t="s">
        <v>475</v>
      </c>
      <c r="F4663" s="31" t="s">
        <v>131</v>
      </c>
      <c r="G4663" s="31" t="s">
        <v>137</v>
      </c>
      <c r="H4663" s="31" t="s">
        <v>743</v>
      </c>
      <c r="I4663" s="31">
        <v>296</v>
      </c>
      <c r="J4663" s="31">
        <v>9516</v>
      </c>
      <c r="K4663" s="31">
        <v>31.105506515342601</v>
      </c>
      <c r="L4663" s="31" t="s">
        <v>1755</v>
      </c>
      <c r="M4663" s="31">
        <f t="shared" si="191"/>
        <v>31.105506515342601</v>
      </c>
      <c r="N4663" s="31">
        <f t="shared" si="189"/>
        <v>0</v>
      </c>
    </row>
    <row r="4664" spans="1:14" x14ac:dyDescent="0.45">
      <c r="A4664" s="31" t="str">
        <f t="shared" si="190"/>
        <v>E06000013_CIN episodes for children aged 0-4 at 31st March 2019 with any abuse or neglect identified as a factor at CIN assessment (excluding looked after children)_Number</v>
      </c>
      <c r="B4664" s="31" t="s">
        <v>365</v>
      </c>
      <c r="C4664" s="31" t="s">
        <v>366</v>
      </c>
      <c r="D4664" s="31" t="s">
        <v>474</v>
      </c>
      <c r="E4664" s="31" t="s">
        <v>475</v>
      </c>
      <c r="F4664" s="31" t="s">
        <v>131</v>
      </c>
      <c r="G4664" s="31" t="s">
        <v>137</v>
      </c>
      <c r="H4664" s="31" t="s">
        <v>743</v>
      </c>
      <c r="I4664" s="31">
        <v>278</v>
      </c>
      <c r="J4664" s="31">
        <v>9204</v>
      </c>
      <c r="K4664" s="31">
        <v>30.204259017818298</v>
      </c>
      <c r="L4664" s="31" t="s">
        <v>1720</v>
      </c>
      <c r="M4664" s="31">
        <f t="shared" si="191"/>
        <v>30.204259017818298</v>
      </c>
      <c r="N4664" s="31">
        <f t="shared" si="189"/>
        <v>0</v>
      </c>
    </row>
    <row r="4665" spans="1:14" x14ac:dyDescent="0.45">
      <c r="A4665" s="31" t="str">
        <f t="shared" si="190"/>
        <v>E10000023_CIN episodes for children aged 0-4 at 31st March 2019 with any abuse or neglect identified as a factor at CIN assessment (excluding looked after children)_Number</v>
      </c>
      <c r="B4665" s="31" t="s">
        <v>369</v>
      </c>
      <c r="C4665" s="31" t="s">
        <v>370</v>
      </c>
      <c r="D4665" s="31" t="s">
        <v>474</v>
      </c>
      <c r="E4665" s="31" t="s">
        <v>475</v>
      </c>
      <c r="F4665" s="31" t="s">
        <v>131</v>
      </c>
      <c r="G4665" s="31" t="s">
        <v>137</v>
      </c>
      <c r="H4665" s="31" t="s">
        <v>743</v>
      </c>
      <c r="I4665" s="31">
        <v>305</v>
      </c>
      <c r="J4665" s="31">
        <v>29706</v>
      </c>
      <c r="K4665" s="31">
        <v>10.267286070154199</v>
      </c>
      <c r="L4665" s="31" t="s">
        <v>1491</v>
      </c>
      <c r="M4665" s="31">
        <f t="shared" si="191"/>
        <v>10.267286070154199</v>
      </c>
      <c r="N4665" s="31">
        <f t="shared" si="189"/>
        <v>0</v>
      </c>
    </row>
    <row r="4666" spans="1:14" x14ac:dyDescent="0.45">
      <c r="A4666" s="31" t="str">
        <f t="shared" si="190"/>
        <v>E06000014_CIN episodes for children aged 0-4 at 31st March 2019 with any abuse or neglect identified as a factor at CIN assessment (excluding looked after children)_Number</v>
      </c>
      <c r="B4666" s="31" t="s">
        <v>472</v>
      </c>
      <c r="C4666" s="31" t="s">
        <v>473</v>
      </c>
      <c r="D4666" s="31" t="s">
        <v>474</v>
      </c>
      <c r="E4666" s="31" t="s">
        <v>475</v>
      </c>
      <c r="F4666" s="31" t="s">
        <v>131</v>
      </c>
      <c r="G4666" s="31" t="s">
        <v>137</v>
      </c>
      <c r="H4666" s="31" t="s">
        <v>743</v>
      </c>
      <c r="I4666" s="31">
        <v>75</v>
      </c>
      <c r="J4666" s="31">
        <v>9822</v>
      </c>
      <c r="K4666" s="31">
        <v>7.6359193646915102</v>
      </c>
      <c r="L4666" s="31" t="s">
        <v>1530</v>
      </c>
      <c r="M4666" s="31">
        <f t="shared" si="191"/>
        <v>7.6359193646915102</v>
      </c>
      <c r="N4666" s="31">
        <f t="shared" si="189"/>
        <v>0</v>
      </c>
    </row>
    <row r="4667" spans="1:14" x14ac:dyDescent="0.45">
      <c r="A4667" s="31" t="str">
        <f t="shared" si="190"/>
        <v>E06000032_CIN episodes for children aged 0-4 at 31st March 2019 with any abuse or neglect identified as a factor at CIN assessment (excluding looked after children)_Number</v>
      </c>
      <c r="B4667" s="31" t="s">
        <v>564</v>
      </c>
      <c r="C4667" s="31" t="s">
        <v>724</v>
      </c>
      <c r="D4667" s="31" t="s">
        <v>474</v>
      </c>
      <c r="E4667" s="31" t="s">
        <v>475</v>
      </c>
      <c r="F4667" s="31" t="s">
        <v>131</v>
      </c>
      <c r="G4667" s="31" t="s">
        <v>137</v>
      </c>
      <c r="H4667" s="31" t="s">
        <v>743</v>
      </c>
      <c r="I4667" s="31">
        <v>138</v>
      </c>
      <c r="J4667" s="31">
        <v>17547</v>
      </c>
      <c r="K4667" s="31">
        <v>7.8645922379893998</v>
      </c>
      <c r="L4667" s="31" t="s">
        <v>1614</v>
      </c>
      <c r="M4667" s="31">
        <f t="shared" si="191"/>
        <v>7.8645922379893998</v>
      </c>
      <c r="N4667" s="31">
        <f t="shared" si="189"/>
        <v>0</v>
      </c>
    </row>
    <row r="4668" spans="1:14" x14ac:dyDescent="0.45">
      <c r="A4668" s="31" t="str">
        <f t="shared" si="190"/>
        <v>E06000055_CIN episodes for children aged 0-4 at 31st March 2019 with any abuse or neglect identified as a factor at CIN assessment (excluding looked after children)_Number</v>
      </c>
      <c r="B4668" s="31" t="s">
        <v>240</v>
      </c>
      <c r="C4668" s="31" t="s">
        <v>241</v>
      </c>
      <c r="D4668" s="31" t="s">
        <v>474</v>
      </c>
      <c r="E4668" s="31" t="s">
        <v>475</v>
      </c>
      <c r="F4668" s="31" t="s">
        <v>131</v>
      </c>
      <c r="G4668" s="31" t="s">
        <v>137</v>
      </c>
      <c r="H4668" s="31" t="s">
        <v>743</v>
      </c>
      <c r="I4668" s="31">
        <v>126</v>
      </c>
      <c r="J4668" s="31">
        <v>11509</v>
      </c>
      <c r="K4668" s="31">
        <v>10.947953775306299</v>
      </c>
      <c r="L4668" s="31" t="s">
        <v>1613</v>
      </c>
      <c r="M4668" s="31">
        <f t="shared" si="191"/>
        <v>10.947953775306299</v>
      </c>
      <c r="N4668" s="31">
        <f t="shared" si="189"/>
        <v>0</v>
      </c>
    </row>
    <row r="4669" spans="1:14" x14ac:dyDescent="0.45">
      <c r="A4669" s="31" t="str">
        <f t="shared" si="190"/>
        <v>E06000056_CIN episodes for children aged 0-4 at 31st March 2019 with any abuse or neglect identified as a factor at CIN assessment (excluding looked after children)_Number</v>
      </c>
      <c r="B4669" s="31" t="s">
        <v>279</v>
      </c>
      <c r="C4669" s="31" t="s">
        <v>280</v>
      </c>
      <c r="D4669" s="31" t="s">
        <v>474</v>
      </c>
      <c r="E4669" s="31" t="s">
        <v>475</v>
      </c>
      <c r="F4669" s="31" t="s">
        <v>131</v>
      </c>
      <c r="G4669" s="31" t="s">
        <v>137</v>
      </c>
      <c r="H4669" s="31" t="s">
        <v>743</v>
      </c>
      <c r="I4669" s="31">
        <v>231</v>
      </c>
      <c r="J4669" s="31">
        <v>17751</v>
      </c>
      <c r="K4669" s="31">
        <v>13.0133513604867</v>
      </c>
      <c r="L4669" s="31" t="s">
        <v>1509</v>
      </c>
      <c r="M4669" s="31">
        <f t="shared" si="191"/>
        <v>13.0133513604867</v>
      </c>
      <c r="N4669" s="31">
        <f t="shared" si="189"/>
        <v>0</v>
      </c>
    </row>
    <row r="4670" spans="1:14" x14ac:dyDescent="0.45">
      <c r="A4670" s="31" t="str">
        <f t="shared" si="190"/>
        <v>E10000002_CIN episodes for children aged 0-4 at 31st March 2019 with any abuse or neglect identified as a factor at CIN assessment (excluding looked after children)_Number</v>
      </c>
      <c r="B4670" s="31" t="s">
        <v>269</v>
      </c>
      <c r="C4670" s="31" t="s">
        <v>270</v>
      </c>
      <c r="D4670" s="31" t="s">
        <v>474</v>
      </c>
      <c r="E4670" s="31" t="s">
        <v>475</v>
      </c>
      <c r="F4670" s="31" t="s">
        <v>131</v>
      </c>
      <c r="G4670" s="31" t="s">
        <v>137</v>
      </c>
      <c r="H4670" s="31" t="s">
        <v>743</v>
      </c>
      <c r="I4670" s="31">
        <v>397</v>
      </c>
      <c r="J4670" s="31">
        <v>32404</v>
      </c>
      <c r="K4670" s="31">
        <v>12.2515738797679</v>
      </c>
      <c r="L4670" s="31" t="s">
        <v>1489</v>
      </c>
      <c r="M4670" s="31">
        <f t="shared" si="191"/>
        <v>12.2515738797679</v>
      </c>
      <c r="N4670" s="31">
        <f t="shared" si="189"/>
        <v>0</v>
      </c>
    </row>
    <row r="4671" spans="1:14" x14ac:dyDescent="0.45">
      <c r="A4671" s="31" t="str">
        <f t="shared" si="190"/>
        <v>E06000042_CIN episodes for children aged 0-4 at 31st March 2019 with any abuse or neglect identified as a factor at CIN assessment (excluding looked after children)_Number</v>
      </c>
      <c r="B4671" s="31" t="s">
        <v>355</v>
      </c>
      <c r="C4671" s="31" t="s">
        <v>356</v>
      </c>
      <c r="D4671" s="31" t="s">
        <v>474</v>
      </c>
      <c r="E4671" s="31" t="s">
        <v>475</v>
      </c>
      <c r="F4671" s="31" t="s">
        <v>131</v>
      </c>
      <c r="G4671" s="31" t="s">
        <v>137</v>
      </c>
      <c r="H4671" s="31" t="s">
        <v>743</v>
      </c>
      <c r="I4671" s="31">
        <v>189</v>
      </c>
      <c r="J4671" s="31">
        <v>19048</v>
      </c>
      <c r="K4671" s="31">
        <v>9.9223015539689197</v>
      </c>
      <c r="L4671" s="31" t="s">
        <v>1532</v>
      </c>
      <c r="M4671" s="31">
        <f t="shared" si="191"/>
        <v>9.9223015539689197</v>
      </c>
      <c r="N4671" s="31">
        <f t="shared" si="189"/>
        <v>0</v>
      </c>
    </row>
    <row r="4672" spans="1:14" x14ac:dyDescent="0.45">
      <c r="A4672" s="31" t="str">
        <f t="shared" si="190"/>
        <v>E10000007_CIN episodes for children aged 0-4 at 31st March 2019 with any abuse or neglect identified as a factor at CIN assessment (excluding looked after children)_Number</v>
      </c>
      <c r="B4672" s="31" t="s">
        <v>291</v>
      </c>
      <c r="C4672" s="31" t="s">
        <v>292</v>
      </c>
      <c r="D4672" s="31" t="s">
        <v>474</v>
      </c>
      <c r="E4672" s="31" t="s">
        <v>475</v>
      </c>
      <c r="F4672" s="31" t="s">
        <v>131</v>
      </c>
      <c r="G4672" s="31" t="s">
        <v>137</v>
      </c>
      <c r="H4672" s="31" t="s">
        <v>743</v>
      </c>
      <c r="I4672" s="31">
        <v>1265</v>
      </c>
      <c r="J4672" s="31">
        <v>40208</v>
      </c>
      <c r="K4672" s="31">
        <v>31.461400716275399</v>
      </c>
      <c r="L4672" s="31" t="s">
        <v>1750</v>
      </c>
      <c r="M4672" s="31">
        <f t="shared" si="191"/>
        <v>31.461400716275399</v>
      </c>
      <c r="N4672" s="31">
        <f t="shared" si="189"/>
        <v>0</v>
      </c>
    </row>
    <row r="4673" spans="1:14" x14ac:dyDescent="0.45">
      <c r="A4673" s="31" t="str">
        <f t="shared" si="190"/>
        <v>E06000015_CIN episodes for children aged 0-4 at 31st March 2019 with any abuse or neglect identified as a factor at CIN assessment (excluding looked after children)_Number</v>
      </c>
      <c r="B4673" s="31" t="s">
        <v>289</v>
      </c>
      <c r="C4673" s="31" t="s">
        <v>290</v>
      </c>
      <c r="D4673" s="31" t="s">
        <v>474</v>
      </c>
      <c r="E4673" s="31" t="s">
        <v>475</v>
      </c>
      <c r="F4673" s="31" t="s">
        <v>131</v>
      </c>
      <c r="G4673" s="31" t="s">
        <v>137</v>
      </c>
      <c r="H4673" s="31" t="s">
        <v>743</v>
      </c>
      <c r="I4673" s="31">
        <v>377</v>
      </c>
      <c r="J4673" s="31">
        <v>16674</v>
      </c>
      <c r="K4673" s="31">
        <v>22.610051577305999</v>
      </c>
      <c r="L4673" s="31" t="s">
        <v>1712</v>
      </c>
      <c r="M4673" s="31">
        <f t="shared" si="191"/>
        <v>22.610051577305999</v>
      </c>
      <c r="N4673" s="31">
        <f t="shared" si="189"/>
        <v>0</v>
      </c>
    </row>
    <row r="4674" spans="1:14" x14ac:dyDescent="0.45">
      <c r="A4674" s="31" t="str">
        <f t="shared" si="190"/>
        <v>E10000009_CIN episodes for children aged 0-4 at 31st March 2019 with any abuse or neglect identified as a factor at CIN assessment (excluding looked after children)_Number</v>
      </c>
      <c r="B4674" s="31" t="s">
        <v>295</v>
      </c>
      <c r="C4674" s="31" t="s">
        <v>296</v>
      </c>
      <c r="D4674" s="31" t="s">
        <v>474</v>
      </c>
      <c r="E4674" s="31" t="s">
        <v>475</v>
      </c>
      <c r="F4674" s="31" t="s">
        <v>131</v>
      </c>
      <c r="G4674" s="31" t="s">
        <v>137</v>
      </c>
      <c r="H4674" s="31" t="s">
        <v>743</v>
      </c>
      <c r="I4674" s="31">
        <v>551</v>
      </c>
      <c r="J4674" s="31">
        <v>18202</v>
      </c>
      <c r="K4674" s="31">
        <v>30.2713987473904</v>
      </c>
      <c r="L4674" s="31" t="s">
        <v>1756</v>
      </c>
      <c r="M4674" s="31">
        <f t="shared" si="191"/>
        <v>30.2713987473904</v>
      </c>
      <c r="N4674" s="31">
        <f t="shared" si="189"/>
        <v>0</v>
      </c>
    </row>
    <row r="4675" spans="1:14" x14ac:dyDescent="0.45">
      <c r="A4675" s="31" t="str">
        <f t="shared" si="190"/>
        <v>E06000029_CIN episodes for children aged 0-4 at 31st March 2019 with any abuse or neglect identified as a factor at CIN assessment (excluding looked after children)_Number</v>
      </c>
      <c r="B4675" s="31" t="s">
        <v>543</v>
      </c>
      <c r="C4675" s="31" t="s">
        <v>717</v>
      </c>
      <c r="D4675" s="31" t="s">
        <v>474</v>
      </c>
      <c r="E4675" s="31" t="s">
        <v>475</v>
      </c>
      <c r="F4675" s="31" t="s">
        <v>131</v>
      </c>
      <c r="G4675" s="31" t="s">
        <v>137</v>
      </c>
      <c r="H4675" s="31" t="s">
        <v>743</v>
      </c>
      <c r="I4675" s="31">
        <v>95</v>
      </c>
      <c r="J4675" s="31">
        <v>8108</v>
      </c>
      <c r="K4675" s="31">
        <v>11.716822890971899</v>
      </c>
      <c r="L4675" s="31" t="s">
        <v>1514</v>
      </c>
      <c r="M4675" s="31">
        <f t="shared" si="191"/>
        <v>11.716822890971899</v>
      </c>
      <c r="N4675" s="31">
        <f t="shared" ref="N4675:N4738" si="192">IF(OR(C4675="City of London",C4675="Isles of Scilly"),1,0)</f>
        <v>0</v>
      </c>
    </row>
    <row r="4676" spans="1:14" x14ac:dyDescent="0.45">
      <c r="A4676" s="31" t="str">
        <f t="shared" si="190"/>
        <v>E06000028_CIN episodes for children aged 0-4 at 31st March 2019 with any abuse or neglect identified as a factor at CIN assessment (excluding looked after children)_Number</v>
      </c>
      <c r="B4676" s="31" t="s">
        <v>254</v>
      </c>
      <c r="C4676" s="31" t="s">
        <v>255</v>
      </c>
      <c r="D4676" s="31" t="s">
        <v>474</v>
      </c>
      <c r="E4676" s="31" t="s">
        <v>475</v>
      </c>
      <c r="F4676" s="31" t="s">
        <v>131</v>
      </c>
      <c r="G4676" s="31" t="s">
        <v>137</v>
      </c>
      <c r="H4676" s="31" t="s">
        <v>743</v>
      </c>
      <c r="I4676" s="31">
        <v>105</v>
      </c>
      <c r="J4676" s="31">
        <v>10832</v>
      </c>
      <c r="K4676" s="31">
        <v>9.6935007385524408</v>
      </c>
      <c r="L4676" s="31" t="s">
        <v>1588</v>
      </c>
      <c r="M4676" s="31">
        <f t="shared" si="191"/>
        <v>9.6935007385524408</v>
      </c>
      <c r="N4676" s="31">
        <f t="shared" si="192"/>
        <v>0</v>
      </c>
    </row>
    <row r="4677" spans="1:14" x14ac:dyDescent="0.45">
      <c r="A4677" s="31" t="str">
        <f t="shared" si="190"/>
        <v>E06000047_CIN episodes for children aged 0-4 at 31st March 2019 with any abuse or neglect identified as a factor at CIN assessment (excluding looked after children)_Number</v>
      </c>
      <c r="B4677" s="31" t="s">
        <v>528</v>
      </c>
      <c r="C4677" s="31" t="s">
        <v>721</v>
      </c>
      <c r="D4677" s="31" t="s">
        <v>474</v>
      </c>
      <c r="E4677" s="31" t="s">
        <v>475</v>
      </c>
      <c r="F4677" s="31" t="s">
        <v>131</v>
      </c>
      <c r="G4677" s="31" t="s">
        <v>137</v>
      </c>
      <c r="H4677" s="31" t="s">
        <v>743</v>
      </c>
      <c r="I4677" s="31">
        <v>468</v>
      </c>
      <c r="J4677" s="31">
        <v>27021</v>
      </c>
      <c r="K4677" s="31">
        <v>17.319862329299401</v>
      </c>
      <c r="L4677" s="31" t="s">
        <v>1487</v>
      </c>
      <c r="M4677" s="31">
        <f t="shared" si="191"/>
        <v>17.319862329299401</v>
      </c>
      <c r="N4677" s="31">
        <f t="shared" si="192"/>
        <v>0</v>
      </c>
    </row>
    <row r="4678" spans="1:14" x14ac:dyDescent="0.45">
      <c r="A4678" s="31" t="str">
        <f t="shared" si="190"/>
        <v>E06000005_CIN episodes for children aged 0-4 at 31st March 2019 with any abuse or neglect identified as a factor at CIN assessment (excluding looked after children)_Number</v>
      </c>
      <c r="B4678" s="31" t="s">
        <v>287</v>
      </c>
      <c r="C4678" s="31" t="s">
        <v>288</v>
      </c>
      <c r="D4678" s="31" t="s">
        <v>474</v>
      </c>
      <c r="E4678" s="31" t="s">
        <v>475</v>
      </c>
      <c r="F4678" s="31" t="s">
        <v>131</v>
      </c>
      <c r="G4678" s="31" t="s">
        <v>137</v>
      </c>
      <c r="H4678" s="31" t="s">
        <v>743</v>
      </c>
      <c r="I4678" s="31">
        <v>113</v>
      </c>
      <c r="J4678" s="31">
        <v>5917</v>
      </c>
      <c r="K4678" s="31">
        <v>19.0975156329221</v>
      </c>
      <c r="L4678" s="31" t="s">
        <v>1699</v>
      </c>
      <c r="M4678" s="31">
        <f t="shared" si="191"/>
        <v>19.0975156329221</v>
      </c>
      <c r="N4678" s="31">
        <f t="shared" si="192"/>
        <v>0</v>
      </c>
    </row>
    <row r="4679" spans="1:14" x14ac:dyDescent="0.45">
      <c r="A4679" s="31" t="str">
        <f t="shared" si="190"/>
        <v>E10000011_CIN episodes for children aged 0-4 at 31st March 2019 with any abuse or neglect identified as a factor at CIN assessment (excluding looked after children)_Number</v>
      </c>
      <c r="B4679" s="31" t="s">
        <v>299</v>
      </c>
      <c r="C4679" s="31" t="s">
        <v>300</v>
      </c>
      <c r="D4679" s="31" t="s">
        <v>474</v>
      </c>
      <c r="E4679" s="31" t="s">
        <v>475</v>
      </c>
      <c r="F4679" s="31" t="s">
        <v>131</v>
      </c>
      <c r="G4679" s="31" t="s">
        <v>137</v>
      </c>
      <c r="H4679" s="31" t="s">
        <v>743</v>
      </c>
      <c r="I4679" s="31">
        <v>370</v>
      </c>
      <c r="J4679" s="31">
        <v>27106</v>
      </c>
      <c r="K4679" s="31">
        <v>13.6501143658231</v>
      </c>
      <c r="L4679" s="31" t="s">
        <v>785</v>
      </c>
      <c r="M4679" s="31">
        <f t="shared" si="191"/>
        <v>13.6501143658231</v>
      </c>
      <c r="N4679" s="31">
        <f t="shared" si="192"/>
        <v>0</v>
      </c>
    </row>
    <row r="4680" spans="1:14" x14ac:dyDescent="0.45">
      <c r="A4680" s="31" t="str">
        <f t="shared" si="190"/>
        <v>E06000043_CIN episodes for children aged 0-4 at 31st March 2019 with any abuse or neglect identified as a factor at CIN assessment (excluding looked after children)_Number</v>
      </c>
      <c r="B4680" s="31" t="s">
        <v>263</v>
      </c>
      <c r="C4680" s="31" t="s">
        <v>264</v>
      </c>
      <c r="D4680" s="31" t="s">
        <v>474</v>
      </c>
      <c r="E4680" s="31" t="s">
        <v>475</v>
      </c>
      <c r="F4680" s="31" t="s">
        <v>131</v>
      </c>
      <c r="G4680" s="31" t="s">
        <v>137</v>
      </c>
      <c r="H4680" s="31" t="s">
        <v>743</v>
      </c>
      <c r="I4680" s="31">
        <v>266</v>
      </c>
      <c r="J4680" s="31">
        <v>13768</v>
      </c>
      <c r="K4680" s="31">
        <v>19.320162696106902</v>
      </c>
      <c r="L4680" s="31" t="s">
        <v>1549</v>
      </c>
      <c r="M4680" s="31">
        <f t="shared" si="191"/>
        <v>19.320162696106902</v>
      </c>
      <c r="N4680" s="31">
        <f t="shared" si="192"/>
        <v>0</v>
      </c>
    </row>
    <row r="4681" spans="1:14" x14ac:dyDescent="0.45">
      <c r="A4681" s="31" t="str">
        <f t="shared" si="190"/>
        <v>E10000014_CIN episodes for children aged 0-4 at 31st March 2019 with any abuse or neglect identified as a factor at CIN assessment (excluding looked after children)_Number</v>
      </c>
      <c r="B4681" s="31" t="s">
        <v>309</v>
      </c>
      <c r="C4681" s="31" t="s">
        <v>310</v>
      </c>
      <c r="D4681" s="31" t="s">
        <v>474</v>
      </c>
      <c r="E4681" s="31" t="s">
        <v>475</v>
      </c>
      <c r="F4681" s="31" t="s">
        <v>131</v>
      </c>
      <c r="G4681" s="31" t="s">
        <v>137</v>
      </c>
      <c r="H4681" s="31" t="s">
        <v>743</v>
      </c>
      <c r="I4681" s="31">
        <v>1360</v>
      </c>
      <c r="J4681" s="31">
        <v>74388</v>
      </c>
      <c r="K4681" s="31">
        <v>18.282518685809499</v>
      </c>
      <c r="L4681" s="31" t="s">
        <v>1543</v>
      </c>
      <c r="M4681" s="31">
        <f t="shared" si="191"/>
        <v>18.282518685809499</v>
      </c>
      <c r="N4681" s="31">
        <f t="shared" si="192"/>
        <v>0</v>
      </c>
    </row>
    <row r="4682" spans="1:14" x14ac:dyDescent="0.45">
      <c r="A4682" s="31" t="str">
        <f t="shared" si="190"/>
        <v>E06000044_CIN episodes for children aged 0-4 at 31st March 2019 with any abuse or neglect identified as a factor at CIN assessment (excluding looked after children)_Number</v>
      </c>
      <c r="B4682" s="31" t="s">
        <v>383</v>
      </c>
      <c r="C4682" s="31" t="s">
        <v>384</v>
      </c>
      <c r="D4682" s="31" t="s">
        <v>474</v>
      </c>
      <c r="E4682" s="31" t="s">
        <v>475</v>
      </c>
      <c r="F4682" s="31" t="s">
        <v>131</v>
      </c>
      <c r="G4682" s="31" t="s">
        <v>137</v>
      </c>
      <c r="H4682" s="31" t="s">
        <v>743</v>
      </c>
      <c r="I4682" s="31">
        <v>394</v>
      </c>
      <c r="J4682" s="31">
        <v>12735</v>
      </c>
      <c r="K4682" s="31">
        <v>30.938358853553201</v>
      </c>
      <c r="L4682" s="31" t="s">
        <v>1710</v>
      </c>
      <c r="M4682" s="31">
        <f t="shared" si="191"/>
        <v>30.938358853553201</v>
      </c>
      <c r="N4682" s="31">
        <f t="shared" si="192"/>
        <v>0</v>
      </c>
    </row>
    <row r="4683" spans="1:14" x14ac:dyDescent="0.45">
      <c r="A4683" s="31" t="str">
        <f t="shared" ref="A4683:A4746" si="193">CONCATENATE(B4683,"_",G4683,"_",H4683)</f>
        <v>E06000045_CIN episodes for children aged 0-4 at 31st March 2019 with any abuse or neglect identified as a factor at CIN assessment (excluding looked after children)_Number</v>
      </c>
      <c r="B4683" s="31" t="s">
        <v>577</v>
      </c>
      <c r="C4683" s="31" t="s">
        <v>729</v>
      </c>
      <c r="D4683" s="31" t="s">
        <v>474</v>
      </c>
      <c r="E4683" s="31" t="s">
        <v>475</v>
      </c>
      <c r="F4683" s="31" t="s">
        <v>131</v>
      </c>
      <c r="G4683" s="31" t="s">
        <v>137</v>
      </c>
      <c r="H4683" s="31" t="s">
        <v>743</v>
      </c>
      <c r="I4683" s="31">
        <v>344</v>
      </c>
      <c r="J4683" s="31">
        <v>15766</v>
      </c>
      <c r="K4683" s="31">
        <v>21.8191044018775</v>
      </c>
      <c r="L4683" s="31" t="s">
        <v>1560</v>
      </c>
      <c r="M4683" s="31">
        <f t="shared" si="191"/>
        <v>21.8191044018775</v>
      </c>
      <c r="N4683" s="31">
        <f t="shared" si="192"/>
        <v>0</v>
      </c>
    </row>
    <row r="4684" spans="1:14" x14ac:dyDescent="0.45">
      <c r="A4684" s="31" t="str">
        <f t="shared" si="193"/>
        <v>E10000018_CIN episodes for children aged 0-4 at 31st March 2019 with any abuse or neglect identified as a factor at CIN assessment (excluding looked after children)_Number</v>
      </c>
      <c r="B4684" s="31" t="s">
        <v>552</v>
      </c>
      <c r="C4684" s="31" t="s">
        <v>553</v>
      </c>
      <c r="D4684" s="31" t="s">
        <v>474</v>
      </c>
      <c r="E4684" s="31" t="s">
        <v>475</v>
      </c>
      <c r="F4684" s="31" t="s">
        <v>131</v>
      </c>
      <c r="G4684" s="31" t="s">
        <v>137</v>
      </c>
      <c r="H4684" s="31" t="s">
        <v>743</v>
      </c>
      <c r="I4684" s="31">
        <v>222</v>
      </c>
      <c r="J4684" s="31">
        <v>36916</v>
      </c>
      <c r="K4684" s="31">
        <v>6.0136526167515401</v>
      </c>
      <c r="L4684" s="31" t="s">
        <v>1578</v>
      </c>
      <c r="M4684" s="31">
        <f t="shared" ref="M4684:M4734" si="194">K4684</f>
        <v>6.0136526167515401</v>
      </c>
      <c r="N4684" s="31">
        <f t="shared" si="192"/>
        <v>0</v>
      </c>
    </row>
    <row r="4685" spans="1:14" x14ac:dyDescent="0.45">
      <c r="A4685" s="31" t="str">
        <f t="shared" si="193"/>
        <v>E06000016_CIN episodes for children aged 0-4 at 31st March 2019 with any abuse or neglect identified as a factor at CIN assessment (excluding looked after children)_Number</v>
      </c>
      <c r="B4685" s="31" t="s">
        <v>341</v>
      </c>
      <c r="C4685" s="31" t="s">
        <v>342</v>
      </c>
      <c r="D4685" s="31" t="s">
        <v>474</v>
      </c>
      <c r="E4685" s="31" t="s">
        <v>475</v>
      </c>
      <c r="F4685" s="31" t="s">
        <v>131</v>
      </c>
      <c r="G4685" s="31" t="s">
        <v>137</v>
      </c>
      <c r="H4685" s="31" t="s">
        <v>743</v>
      </c>
      <c r="I4685" s="31">
        <v>275</v>
      </c>
      <c r="J4685" s="31">
        <v>25049</v>
      </c>
      <c r="K4685" s="31">
        <v>10.978482174937101</v>
      </c>
      <c r="L4685" s="31" t="s">
        <v>1528</v>
      </c>
      <c r="M4685" s="31">
        <f t="shared" si="194"/>
        <v>10.978482174937101</v>
      </c>
      <c r="N4685" s="31">
        <f t="shared" si="192"/>
        <v>0</v>
      </c>
    </row>
    <row r="4686" spans="1:14" x14ac:dyDescent="0.45">
      <c r="A4686" s="31" t="str">
        <f t="shared" si="193"/>
        <v>E06000017_CIN episodes for children aged 0-4 at 31st March 2019 with any abuse or neglect identified as a factor at CIN assessment (excluding looked after children)_Number</v>
      </c>
      <c r="B4686" s="31" t="s">
        <v>548</v>
      </c>
      <c r="C4686" s="31" t="s">
        <v>728</v>
      </c>
      <c r="D4686" s="31" t="s">
        <v>474</v>
      </c>
      <c r="E4686" s="31" t="s">
        <v>475</v>
      </c>
      <c r="F4686" s="31" t="s">
        <v>131</v>
      </c>
      <c r="G4686" s="31" t="s">
        <v>137</v>
      </c>
      <c r="H4686" s="31" t="s">
        <v>743</v>
      </c>
      <c r="I4686" s="31">
        <v>21</v>
      </c>
      <c r="J4686" s="31">
        <v>1855</v>
      </c>
      <c r="K4686" s="31">
        <v>11.320754716981099</v>
      </c>
      <c r="L4686" s="31" t="s">
        <v>1468</v>
      </c>
      <c r="M4686" s="31">
        <f t="shared" si="194"/>
        <v>11.320754716981099</v>
      </c>
      <c r="N4686" s="31">
        <f t="shared" si="192"/>
        <v>0</v>
      </c>
    </row>
    <row r="4687" spans="1:14" x14ac:dyDescent="0.45">
      <c r="A4687" s="31" t="str">
        <f t="shared" si="193"/>
        <v>E10000028_CIN episodes for children aged 0-4 at 31st March 2019 with any abuse or neglect identified as a factor at CIN assessment (excluding looked after children)_Number</v>
      </c>
      <c r="B4687" s="31" t="s">
        <v>418</v>
      </c>
      <c r="C4687" s="31" t="s">
        <v>419</v>
      </c>
      <c r="D4687" s="31" t="s">
        <v>474</v>
      </c>
      <c r="E4687" s="31" t="s">
        <v>475</v>
      </c>
      <c r="F4687" s="31" t="s">
        <v>131</v>
      </c>
      <c r="G4687" s="31" t="s">
        <v>137</v>
      </c>
      <c r="H4687" s="31" t="s">
        <v>743</v>
      </c>
      <c r="I4687" s="31">
        <v>719</v>
      </c>
      <c r="J4687" s="31">
        <v>44389</v>
      </c>
      <c r="K4687" s="31">
        <v>16.197706639032202</v>
      </c>
      <c r="L4687" s="31" t="s">
        <v>1643</v>
      </c>
      <c r="M4687" s="31">
        <f t="shared" si="194"/>
        <v>16.197706639032202</v>
      </c>
      <c r="N4687" s="31">
        <f t="shared" si="192"/>
        <v>0</v>
      </c>
    </row>
    <row r="4688" spans="1:14" x14ac:dyDescent="0.45">
      <c r="A4688" s="31" t="str">
        <f t="shared" si="193"/>
        <v>E06000021_CIN episodes for children aged 0-4 at 31st March 2019 with any abuse or neglect identified as a factor at CIN assessment (excluding looked after children)_Number</v>
      </c>
      <c r="B4688" s="31" t="s">
        <v>424</v>
      </c>
      <c r="C4688" s="31" t="s">
        <v>425</v>
      </c>
      <c r="D4688" s="31" t="s">
        <v>474</v>
      </c>
      <c r="E4688" s="31" t="s">
        <v>475</v>
      </c>
      <c r="F4688" s="31" t="s">
        <v>131</v>
      </c>
      <c r="G4688" s="31" t="s">
        <v>137</v>
      </c>
      <c r="H4688" s="31" t="s">
        <v>743</v>
      </c>
      <c r="I4688" s="31">
        <v>324</v>
      </c>
      <c r="J4688" s="31">
        <v>17135</v>
      </c>
      <c r="K4688" s="31">
        <v>18.908666472133099</v>
      </c>
      <c r="L4688" s="31" t="s">
        <v>791</v>
      </c>
      <c r="M4688" s="31">
        <f t="shared" si="194"/>
        <v>18.908666472133099</v>
      </c>
      <c r="N4688" s="31">
        <f t="shared" si="192"/>
        <v>0</v>
      </c>
    </row>
    <row r="4689" spans="1:14" x14ac:dyDescent="0.45">
      <c r="A4689" s="31" t="str">
        <f t="shared" si="193"/>
        <v>E06000054_CIN episodes for children aged 0-4 at 31st March 2019 with any abuse or neglect identified as a factor at CIN assessment (excluding looked after children)_Number</v>
      </c>
      <c r="B4689" s="31" t="s">
        <v>462</v>
      </c>
      <c r="C4689" s="31" t="s">
        <v>463</v>
      </c>
      <c r="D4689" s="31" t="s">
        <v>474</v>
      </c>
      <c r="E4689" s="31" t="s">
        <v>475</v>
      </c>
      <c r="F4689" s="31" t="s">
        <v>131</v>
      </c>
      <c r="G4689" s="31" t="s">
        <v>137</v>
      </c>
      <c r="H4689" s="31" t="s">
        <v>743</v>
      </c>
      <c r="I4689" s="31">
        <v>534</v>
      </c>
      <c r="J4689" s="31">
        <v>27307</v>
      </c>
      <c r="K4689" s="31">
        <v>19.555425348811699</v>
      </c>
      <c r="L4689" s="31" t="s">
        <v>1597</v>
      </c>
      <c r="M4689" s="31">
        <f t="shared" si="194"/>
        <v>19.555425348811699</v>
      </c>
      <c r="N4689" s="31">
        <f t="shared" si="192"/>
        <v>0</v>
      </c>
    </row>
    <row r="4690" spans="1:14" x14ac:dyDescent="0.45">
      <c r="A4690" s="31" t="str">
        <f t="shared" si="193"/>
        <v>E06000030_CIN episodes for children aged 0-4 at 31st March 2019 with any abuse or neglect identified as a factor at CIN assessment (excluding looked after children)_Number</v>
      </c>
      <c r="B4690" s="31" t="s">
        <v>434</v>
      </c>
      <c r="C4690" s="31" t="s">
        <v>435</v>
      </c>
      <c r="D4690" s="31" t="s">
        <v>474</v>
      </c>
      <c r="E4690" s="31" t="s">
        <v>475</v>
      </c>
      <c r="F4690" s="31" t="s">
        <v>131</v>
      </c>
      <c r="G4690" s="31" t="s">
        <v>137</v>
      </c>
      <c r="H4690" s="31" t="s">
        <v>743</v>
      </c>
      <c r="I4690" s="31">
        <v>280</v>
      </c>
      <c r="J4690" s="31">
        <v>14479</v>
      </c>
      <c r="K4690" s="31">
        <v>19.3383520961392</v>
      </c>
      <c r="L4690" s="31" t="s">
        <v>1549</v>
      </c>
      <c r="M4690" s="31">
        <f t="shared" si="194"/>
        <v>19.3383520961392</v>
      </c>
      <c r="N4690" s="31">
        <f t="shared" si="192"/>
        <v>0</v>
      </c>
    </row>
    <row r="4691" spans="1:14" x14ac:dyDescent="0.45">
      <c r="A4691" s="31" t="str">
        <f t="shared" si="193"/>
        <v>E06000036_CIN episodes for children aged 0-4 at 31st March 2019 with any abuse or neglect identified as a factor at CIN assessment (excluding looked after children)_Number</v>
      </c>
      <c r="B4691" s="31" t="s">
        <v>257</v>
      </c>
      <c r="C4691" s="31" t="s">
        <v>258</v>
      </c>
      <c r="D4691" s="31" t="s">
        <v>474</v>
      </c>
      <c r="E4691" s="31" t="s">
        <v>475</v>
      </c>
      <c r="F4691" s="31" t="s">
        <v>131</v>
      </c>
      <c r="G4691" s="31" t="s">
        <v>137</v>
      </c>
      <c r="H4691" s="31" t="s">
        <v>743</v>
      </c>
      <c r="I4691" s="31">
        <v>148</v>
      </c>
      <c r="J4691" s="31">
        <v>7417</v>
      </c>
      <c r="K4691" s="31">
        <v>19.9541593636241</v>
      </c>
      <c r="L4691" s="31" t="s">
        <v>1747</v>
      </c>
      <c r="M4691" s="31">
        <f t="shared" si="194"/>
        <v>19.9541593636241</v>
      </c>
      <c r="N4691" s="31">
        <f t="shared" si="192"/>
        <v>0</v>
      </c>
    </row>
    <row r="4692" spans="1:14" x14ac:dyDescent="0.45">
      <c r="A4692" s="31" t="str">
        <f t="shared" si="193"/>
        <v>E06000040_CIN episodes for children aged 0-4 at 31st March 2019 with any abuse or neglect identified as a factor at CIN assessment (excluding looked after children)_Number</v>
      </c>
      <c r="B4692" s="31" t="s">
        <v>555</v>
      </c>
      <c r="C4692" s="31" t="s">
        <v>727</v>
      </c>
      <c r="D4692" s="31" t="s">
        <v>474</v>
      </c>
      <c r="E4692" s="31" t="s">
        <v>475</v>
      </c>
      <c r="F4692" s="31" t="s">
        <v>131</v>
      </c>
      <c r="G4692" s="31" t="s">
        <v>137</v>
      </c>
      <c r="H4692" s="31" t="s">
        <v>743</v>
      </c>
      <c r="I4692" s="31">
        <v>66</v>
      </c>
      <c r="J4692" s="31">
        <v>8678</v>
      </c>
      <c r="K4692" s="31">
        <v>7.6054390412537503</v>
      </c>
      <c r="L4692" s="31" t="s">
        <v>1530</v>
      </c>
      <c r="M4692" s="31">
        <f t="shared" si="194"/>
        <v>7.6054390412537503</v>
      </c>
      <c r="N4692" s="31">
        <f t="shared" si="192"/>
        <v>0</v>
      </c>
    </row>
    <row r="4693" spans="1:14" x14ac:dyDescent="0.45">
      <c r="A4693" s="31" t="str">
        <f t="shared" si="193"/>
        <v>E06000037_CIN episodes for children aged 0-4 at 31st March 2019 with any abuse or neglect identified as a factor at CIN assessment (excluding looked after children)_Number</v>
      </c>
      <c r="B4693" s="31" t="s">
        <v>456</v>
      </c>
      <c r="C4693" s="31" t="s">
        <v>457</v>
      </c>
      <c r="D4693" s="31" t="s">
        <v>474</v>
      </c>
      <c r="E4693" s="31" t="s">
        <v>475</v>
      </c>
      <c r="F4693" s="31" t="s">
        <v>131</v>
      </c>
      <c r="G4693" s="31" t="s">
        <v>137</v>
      </c>
      <c r="H4693" s="31" t="s">
        <v>743</v>
      </c>
      <c r="I4693" s="31">
        <v>82</v>
      </c>
      <c r="J4693" s="31">
        <v>8980</v>
      </c>
      <c r="K4693" s="31">
        <v>9.1314031180400903</v>
      </c>
      <c r="L4693" s="31" t="s">
        <v>1572</v>
      </c>
      <c r="M4693" s="31">
        <f t="shared" si="194"/>
        <v>9.1314031180400903</v>
      </c>
      <c r="N4693" s="31">
        <f t="shared" si="192"/>
        <v>0</v>
      </c>
    </row>
    <row r="4694" spans="1:14" x14ac:dyDescent="0.45">
      <c r="A4694" s="31" t="str">
        <f t="shared" si="193"/>
        <v>E06000038_CIN episodes for children aged 0-4 at 31st March 2019 with any abuse or neglect identified as a factor at CIN assessment (excluding looked after children)_Number</v>
      </c>
      <c r="B4694" s="31" t="s">
        <v>557</v>
      </c>
      <c r="C4694" s="31" t="s">
        <v>726</v>
      </c>
      <c r="D4694" s="31" t="s">
        <v>474</v>
      </c>
      <c r="E4694" s="31" t="s">
        <v>475</v>
      </c>
      <c r="F4694" s="31" t="s">
        <v>131</v>
      </c>
      <c r="G4694" s="31" t="s">
        <v>137</v>
      </c>
      <c r="H4694" s="31" t="s">
        <v>743</v>
      </c>
      <c r="I4694" s="31">
        <v>205</v>
      </c>
      <c r="J4694" s="31">
        <v>11632</v>
      </c>
      <c r="K4694" s="31">
        <v>17.623796423658899</v>
      </c>
      <c r="L4694" s="31" t="s">
        <v>1757</v>
      </c>
      <c r="M4694" s="31">
        <f t="shared" si="194"/>
        <v>17.623796423658899</v>
      </c>
      <c r="N4694" s="31">
        <f t="shared" si="192"/>
        <v>0</v>
      </c>
    </row>
    <row r="4695" spans="1:14" x14ac:dyDescent="0.45">
      <c r="A4695" s="31" t="str">
        <f t="shared" si="193"/>
        <v>E06000039_CIN episodes for children aged 0-4 at 31st March 2019 with any abuse or neglect identified as a factor at CIN assessment (excluding looked after children)_Number</v>
      </c>
      <c r="B4695" s="31" t="s">
        <v>404</v>
      </c>
      <c r="C4695" s="31" t="s">
        <v>405</v>
      </c>
      <c r="D4695" s="31" t="s">
        <v>474</v>
      </c>
      <c r="E4695" s="31" t="s">
        <v>475</v>
      </c>
      <c r="F4695" s="31" t="s">
        <v>131</v>
      </c>
      <c r="G4695" s="31" t="s">
        <v>137</v>
      </c>
      <c r="H4695" s="31" t="s">
        <v>743</v>
      </c>
      <c r="I4695" s="31">
        <v>153</v>
      </c>
      <c r="J4695" s="31">
        <v>12827</v>
      </c>
      <c r="K4695" s="31">
        <v>11.9279644499883</v>
      </c>
      <c r="L4695" s="31" t="s">
        <v>1542</v>
      </c>
      <c r="M4695" s="31">
        <f t="shared" si="194"/>
        <v>11.9279644499883</v>
      </c>
      <c r="N4695" s="31">
        <f t="shared" si="192"/>
        <v>0</v>
      </c>
    </row>
    <row r="4696" spans="1:14" x14ac:dyDescent="0.45">
      <c r="A4696" s="31" t="str">
        <f t="shared" si="193"/>
        <v>E06000041_CIN episodes for children aged 0-4 at 31st March 2019 with any abuse or neglect identified as a factor at CIN assessment (excluding looked after children)_Number</v>
      </c>
      <c r="B4696" s="31" t="s">
        <v>466</v>
      </c>
      <c r="C4696" s="31" t="s">
        <v>467</v>
      </c>
      <c r="D4696" s="31" t="s">
        <v>474</v>
      </c>
      <c r="E4696" s="31" t="s">
        <v>475</v>
      </c>
      <c r="F4696" s="31" t="s">
        <v>131</v>
      </c>
      <c r="G4696" s="31" t="s">
        <v>137</v>
      </c>
      <c r="H4696" s="31" t="s">
        <v>743</v>
      </c>
      <c r="I4696" s="31">
        <v>168</v>
      </c>
      <c r="J4696" s="31">
        <v>9822</v>
      </c>
      <c r="K4696" s="31">
        <v>17.104459376908999</v>
      </c>
      <c r="L4696" s="31" t="s">
        <v>800</v>
      </c>
      <c r="M4696" s="31">
        <f t="shared" si="194"/>
        <v>17.104459376908999</v>
      </c>
      <c r="N4696" s="31">
        <f t="shared" si="192"/>
        <v>0</v>
      </c>
    </row>
    <row r="4697" spans="1:14" x14ac:dyDescent="0.45">
      <c r="A4697" s="31" t="str">
        <f t="shared" si="193"/>
        <v>E10000003_CIN episodes for children aged 0-4 at 31st March 2019 with any abuse or neglect identified as a factor at CIN assessment (excluding looked after children)_Number</v>
      </c>
      <c r="B4697" s="31" t="s">
        <v>275</v>
      </c>
      <c r="C4697" s="31" t="s">
        <v>276</v>
      </c>
      <c r="D4697" s="31" t="s">
        <v>474</v>
      </c>
      <c r="E4697" s="31" t="s">
        <v>475</v>
      </c>
      <c r="F4697" s="31" t="s">
        <v>131</v>
      </c>
      <c r="G4697" s="31" t="s">
        <v>137</v>
      </c>
      <c r="H4697" s="31" t="s">
        <v>743</v>
      </c>
      <c r="I4697" s="31">
        <v>561</v>
      </c>
      <c r="J4697" s="31">
        <v>37295</v>
      </c>
      <c r="K4697" s="31">
        <v>15.0422308620458</v>
      </c>
      <c r="L4697" s="31" t="s">
        <v>1488</v>
      </c>
      <c r="M4697" s="31">
        <f t="shared" si="194"/>
        <v>15.0422308620458</v>
      </c>
      <c r="N4697" s="31">
        <f t="shared" si="192"/>
        <v>0</v>
      </c>
    </row>
    <row r="4698" spans="1:14" x14ac:dyDescent="0.45">
      <c r="A4698" s="31" t="str">
        <f t="shared" si="193"/>
        <v>E06000031_CIN episodes for children aged 0-4 at 31st March 2019 with any abuse or neglect identified as a factor at CIN assessment (excluding looked after children)_Number</v>
      </c>
      <c r="B4698" s="31" t="s">
        <v>379</v>
      </c>
      <c r="C4698" s="31" t="s">
        <v>380</v>
      </c>
      <c r="D4698" s="31" t="s">
        <v>474</v>
      </c>
      <c r="E4698" s="31" t="s">
        <v>475</v>
      </c>
      <c r="F4698" s="31" t="s">
        <v>131</v>
      </c>
      <c r="G4698" s="31" t="s">
        <v>137</v>
      </c>
      <c r="H4698" s="31" t="s">
        <v>743</v>
      </c>
      <c r="I4698" s="31">
        <v>257</v>
      </c>
      <c r="J4698" s="31">
        <v>15931</v>
      </c>
      <c r="K4698" s="31">
        <v>16.132069549934101</v>
      </c>
      <c r="L4698" s="31" t="s">
        <v>1661</v>
      </c>
      <c r="M4698" s="31">
        <f t="shared" si="194"/>
        <v>16.132069549934101</v>
      </c>
      <c r="N4698" s="31">
        <f t="shared" si="192"/>
        <v>0</v>
      </c>
    </row>
    <row r="4699" spans="1:14" x14ac:dyDescent="0.45">
      <c r="A4699" s="31" t="str">
        <f t="shared" si="193"/>
        <v>E06000006_CIN episodes for children aged 0-4 at 31st March 2019 with any abuse or neglect identified as a factor at CIN assessment (excluding looked after children)_Number</v>
      </c>
      <c r="B4699" s="31" t="s">
        <v>531</v>
      </c>
      <c r="C4699" s="31" t="s">
        <v>722</v>
      </c>
      <c r="D4699" s="31" t="s">
        <v>474</v>
      </c>
      <c r="E4699" s="31" t="s">
        <v>475</v>
      </c>
      <c r="F4699" s="31" t="s">
        <v>131</v>
      </c>
      <c r="G4699" s="31" t="s">
        <v>137</v>
      </c>
      <c r="H4699" s="31" t="s">
        <v>743</v>
      </c>
      <c r="I4699" s="31">
        <v>212</v>
      </c>
      <c r="J4699" s="31">
        <v>7676</v>
      </c>
      <c r="K4699" s="31">
        <v>27.618551328817102</v>
      </c>
      <c r="L4699" s="31" t="s">
        <v>1758</v>
      </c>
      <c r="M4699" s="31">
        <f t="shared" si="194"/>
        <v>27.618551328817102</v>
      </c>
      <c r="N4699" s="31">
        <f t="shared" si="192"/>
        <v>0</v>
      </c>
    </row>
    <row r="4700" spans="1:14" x14ac:dyDescent="0.45">
      <c r="A4700" s="31" t="str">
        <f t="shared" si="193"/>
        <v>E06000007_CIN episodes for children aged 0-4 at 31st March 2019 with any abuse or neglect identified as a factor at CIN assessment (excluding looked after children)_Number</v>
      </c>
      <c r="B4700" s="31" t="s">
        <v>452</v>
      </c>
      <c r="C4700" s="31" t="s">
        <v>453</v>
      </c>
      <c r="D4700" s="31" t="s">
        <v>474</v>
      </c>
      <c r="E4700" s="31" t="s">
        <v>475</v>
      </c>
      <c r="F4700" s="31" t="s">
        <v>131</v>
      </c>
      <c r="G4700" s="31" t="s">
        <v>137</v>
      </c>
      <c r="H4700" s="31" t="s">
        <v>743</v>
      </c>
      <c r="I4700" s="31">
        <v>234</v>
      </c>
      <c r="J4700" s="31">
        <v>11933</v>
      </c>
      <c r="K4700" s="31">
        <v>19.609486298499998</v>
      </c>
      <c r="L4700" s="31" t="s">
        <v>1597</v>
      </c>
      <c r="M4700" s="31">
        <f t="shared" si="194"/>
        <v>19.609486298499998</v>
      </c>
      <c r="N4700" s="31">
        <f t="shared" si="192"/>
        <v>0</v>
      </c>
    </row>
    <row r="4701" spans="1:14" x14ac:dyDescent="0.45">
      <c r="A4701" s="31" t="str">
        <f t="shared" si="193"/>
        <v>E10000008_CIN episodes for children aged 0-4 at 31st March 2019 with any abuse or neglect identified as a factor at CIN assessment (excluding looked after children)_Number</v>
      </c>
      <c r="B4701" s="31" t="s">
        <v>504</v>
      </c>
      <c r="C4701" s="31" t="s">
        <v>505</v>
      </c>
      <c r="D4701" s="31" t="s">
        <v>474</v>
      </c>
      <c r="E4701" s="31" t="s">
        <v>475</v>
      </c>
      <c r="F4701" s="31" t="s">
        <v>131</v>
      </c>
      <c r="G4701" s="31" t="s">
        <v>137</v>
      </c>
      <c r="H4701" s="31" t="s">
        <v>743</v>
      </c>
      <c r="I4701" s="31">
        <v>433</v>
      </c>
      <c r="J4701" s="31">
        <v>37314</v>
      </c>
      <c r="K4701" s="31">
        <v>11.604223615801001</v>
      </c>
      <c r="L4701" s="31" t="s">
        <v>1582</v>
      </c>
      <c r="M4701" s="31">
        <f t="shared" si="194"/>
        <v>11.604223615801001</v>
      </c>
      <c r="N4701" s="31">
        <f t="shared" si="192"/>
        <v>0</v>
      </c>
    </row>
    <row r="4702" spans="1:14" x14ac:dyDescent="0.45">
      <c r="A4702" s="31" t="str">
        <f t="shared" si="193"/>
        <v>E06000026_CIN episodes for children aged 0-4 at 31st March 2019 with any abuse or neglect identified as a factor at CIN assessment (excluding looked after children)_Number</v>
      </c>
      <c r="B4702" s="31" t="s">
        <v>381</v>
      </c>
      <c r="C4702" s="31" t="s">
        <v>382</v>
      </c>
      <c r="D4702" s="31" t="s">
        <v>474</v>
      </c>
      <c r="E4702" s="31" t="s">
        <v>475</v>
      </c>
      <c r="F4702" s="31" t="s">
        <v>131</v>
      </c>
      <c r="G4702" s="31" t="s">
        <v>137</v>
      </c>
      <c r="H4702" s="31" t="s">
        <v>743</v>
      </c>
      <c r="I4702" s="31">
        <v>518</v>
      </c>
      <c r="J4702" s="31">
        <v>14969</v>
      </c>
      <c r="K4702" s="31">
        <v>34.604850023381701</v>
      </c>
      <c r="L4702" s="31" t="s">
        <v>1759</v>
      </c>
      <c r="M4702" s="31">
        <f t="shared" si="194"/>
        <v>34.604850023381701</v>
      </c>
      <c r="N4702" s="31">
        <f t="shared" si="192"/>
        <v>0</v>
      </c>
    </row>
    <row r="4703" spans="1:14" x14ac:dyDescent="0.45">
      <c r="A4703" s="31" t="str">
        <f t="shared" si="193"/>
        <v>E06000027_CIN episodes for children aged 0-4 at 31st March 2019 with any abuse or neglect identified as a factor at CIN assessment (excluding looked after children)_Number</v>
      </c>
      <c r="B4703" s="31" t="s">
        <v>438</v>
      </c>
      <c r="C4703" s="31" t="s">
        <v>439</v>
      </c>
      <c r="D4703" s="31" t="s">
        <v>474</v>
      </c>
      <c r="E4703" s="31" t="s">
        <v>475</v>
      </c>
      <c r="F4703" s="31" t="s">
        <v>131</v>
      </c>
      <c r="G4703" s="31" t="s">
        <v>137</v>
      </c>
      <c r="H4703" s="31" t="s">
        <v>743</v>
      </c>
      <c r="I4703" s="31">
        <v>119</v>
      </c>
      <c r="J4703" s="31">
        <v>6918</v>
      </c>
      <c r="K4703" s="31">
        <v>17.201503324660301</v>
      </c>
      <c r="L4703" s="31" t="s">
        <v>1760</v>
      </c>
      <c r="M4703" s="31">
        <f t="shared" si="194"/>
        <v>17.201503324660301</v>
      </c>
      <c r="N4703" s="31">
        <f t="shared" si="192"/>
        <v>0</v>
      </c>
    </row>
    <row r="4704" spans="1:14" x14ac:dyDescent="0.45">
      <c r="A4704" s="31" t="str">
        <f t="shared" si="193"/>
        <v>E10000012_CIN episodes for children aged 0-4 at 31st March 2019 with any abuse or neglect identified as a factor at CIN assessment (excluding looked after children)_Number</v>
      </c>
      <c r="B4704" s="31" t="s">
        <v>303</v>
      </c>
      <c r="C4704" s="31" t="s">
        <v>304</v>
      </c>
      <c r="D4704" s="31" t="s">
        <v>474</v>
      </c>
      <c r="E4704" s="31" t="s">
        <v>475</v>
      </c>
      <c r="F4704" s="31" t="s">
        <v>131</v>
      </c>
      <c r="G4704" s="31" t="s">
        <v>137</v>
      </c>
      <c r="H4704" s="31" t="s">
        <v>743</v>
      </c>
      <c r="I4704" s="31">
        <v>866</v>
      </c>
      <c r="J4704" s="31">
        <v>85981</v>
      </c>
      <c r="K4704" s="31">
        <v>10.071992649538901</v>
      </c>
      <c r="L4704" s="31" t="s">
        <v>1567</v>
      </c>
      <c r="M4704" s="31">
        <f t="shared" si="194"/>
        <v>10.071992649538901</v>
      </c>
      <c r="N4704" s="31">
        <f t="shared" si="192"/>
        <v>0</v>
      </c>
    </row>
    <row r="4705" spans="1:14" x14ac:dyDescent="0.45">
      <c r="A4705" s="31" t="str">
        <f t="shared" si="193"/>
        <v>E06000033_CIN episodes for children aged 0-4 at 31st March 2019 with any abuse or neglect identified as a factor at CIN assessment (excluding looked after children)_Number</v>
      </c>
      <c r="B4705" s="31" t="s">
        <v>412</v>
      </c>
      <c r="C4705" s="31" t="s">
        <v>413</v>
      </c>
      <c r="D4705" s="31" t="s">
        <v>474</v>
      </c>
      <c r="E4705" s="31" t="s">
        <v>475</v>
      </c>
      <c r="F4705" s="31" t="s">
        <v>131</v>
      </c>
      <c r="G4705" s="31" t="s">
        <v>137</v>
      </c>
      <c r="H4705" s="31" t="s">
        <v>743</v>
      </c>
      <c r="I4705" s="31">
        <v>165</v>
      </c>
      <c r="J4705" s="31">
        <v>11304</v>
      </c>
      <c r="K4705" s="31">
        <v>14.5966029723992</v>
      </c>
      <c r="L4705" s="31" t="s">
        <v>1475</v>
      </c>
      <c r="M4705" s="31">
        <f t="shared" si="194"/>
        <v>14.5966029723992</v>
      </c>
      <c r="N4705" s="31">
        <f t="shared" si="192"/>
        <v>0</v>
      </c>
    </row>
    <row r="4706" spans="1:14" x14ac:dyDescent="0.45">
      <c r="A4706" s="31" t="str">
        <f t="shared" si="193"/>
        <v>E06000034_CIN episodes for children aged 0-4 at 31st March 2019 with any abuse or neglect identified as a factor at CIN assessment (excluding looked after children)_Number</v>
      </c>
      <c r="B4706" s="31" t="s">
        <v>493</v>
      </c>
      <c r="C4706" s="31" t="s">
        <v>731</v>
      </c>
      <c r="D4706" s="31" t="s">
        <v>474</v>
      </c>
      <c r="E4706" s="31" t="s">
        <v>475</v>
      </c>
      <c r="F4706" s="31" t="s">
        <v>131</v>
      </c>
      <c r="G4706" s="31" t="s">
        <v>137</v>
      </c>
      <c r="H4706" s="31" t="s">
        <v>743</v>
      </c>
      <c r="I4706" s="31">
        <v>232</v>
      </c>
      <c r="J4706" s="31">
        <v>13195</v>
      </c>
      <c r="K4706" s="31">
        <v>17.582417582417602</v>
      </c>
      <c r="L4706" s="31" t="s">
        <v>1757</v>
      </c>
      <c r="M4706" s="31">
        <f t="shared" si="194"/>
        <v>17.582417582417602</v>
      </c>
      <c r="N4706" s="31">
        <f t="shared" si="192"/>
        <v>0</v>
      </c>
    </row>
    <row r="4707" spans="1:14" x14ac:dyDescent="0.45">
      <c r="A4707" s="31" t="str">
        <f t="shared" si="193"/>
        <v>E06000019_CIN episodes for children aged 0-4 at 31st March 2019 with any abuse or neglect identified as a factor at CIN assessment (excluding looked after children)_Number</v>
      </c>
      <c r="B4707" s="31" t="s">
        <v>317</v>
      </c>
      <c r="C4707" s="31" t="s">
        <v>318</v>
      </c>
      <c r="D4707" s="31" t="s">
        <v>474</v>
      </c>
      <c r="E4707" s="31" t="s">
        <v>475</v>
      </c>
      <c r="F4707" s="31" t="s">
        <v>131</v>
      </c>
      <c r="G4707" s="31" t="s">
        <v>137</v>
      </c>
      <c r="H4707" s="31" t="s">
        <v>743</v>
      </c>
      <c r="I4707" s="31">
        <v>196</v>
      </c>
      <c r="J4707" s="31">
        <v>9337</v>
      </c>
      <c r="K4707" s="31">
        <v>20.991753239798701</v>
      </c>
      <c r="L4707" s="31" t="s">
        <v>1761</v>
      </c>
      <c r="M4707" s="31">
        <f t="shared" si="194"/>
        <v>20.991753239798701</v>
      </c>
      <c r="N4707" s="31">
        <f t="shared" si="192"/>
        <v>0</v>
      </c>
    </row>
    <row r="4708" spans="1:14" x14ac:dyDescent="0.45">
      <c r="A4708" s="31" t="str">
        <f t="shared" si="193"/>
        <v>E10000034_CIN episodes for children aged 0-4 at 31st March 2019 with any abuse or neglect identified as a factor at CIN assessment (excluding looked after children)_Number</v>
      </c>
      <c r="B4708" s="31" t="s">
        <v>470</v>
      </c>
      <c r="C4708" s="31" t="s">
        <v>471</v>
      </c>
      <c r="D4708" s="31" t="s">
        <v>474</v>
      </c>
      <c r="E4708" s="31" t="s">
        <v>475</v>
      </c>
      <c r="F4708" s="31" t="s">
        <v>131</v>
      </c>
      <c r="G4708" s="31" t="s">
        <v>137</v>
      </c>
      <c r="H4708" s="31" t="s">
        <v>743</v>
      </c>
      <c r="I4708" s="31">
        <v>501</v>
      </c>
      <c r="J4708" s="31">
        <v>31348</v>
      </c>
      <c r="K4708" s="31">
        <v>15.981880821742999</v>
      </c>
      <c r="L4708" s="31" t="s">
        <v>797</v>
      </c>
      <c r="M4708" s="31">
        <f t="shared" si="194"/>
        <v>15.981880821742999</v>
      </c>
      <c r="N4708" s="31">
        <f t="shared" si="192"/>
        <v>0</v>
      </c>
    </row>
    <row r="4709" spans="1:14" x14ac:dyDescent="0.45">
      <c r="A4709" s="31" t="str">
        <f t="shared" si="193"/>
        <v>E10000016_CIN episodes for children aged 0-4 at 31st March 2019 with any abuse or neglect identified as a factor at CIN assessment (excluding looked after children)_Number</v>
      </c>
      <c r="B4709" s="31" t="s">
        <v>327</v>
      </c>
      <c r="C4709" s="31" t="s">
        <v>328</v>
      </c>
      <c r="D4709" s="31" t="s">
        <v>474</v>
      </c>
      <c r="E4709" s="31" t="s">
        <v>475</v>
      </c>
      <c r="F4709" s="31" t="s">
        <v>131</v>
      </c>
      <c r="G4709" s="31" t="s">
        <v>137</v>
      </c>
      <c r="H4709" s="31" t="s">
        <v>743</v>
      </c>
      <c r="I4709" s="31">
        <v>1186</v>
      </c>
      <c r="J4709" s="31">
        <v>91425</v>
      </c>
      <c r="K4709" s="31">
        <v>12.9723817336615</v>
      </c>
      <c r="L4709" s="31" t="s">
        <v>1509</v>
      </c>
      <c r="M4709" s="31">
        <f t="shared" si="194"/>
        <v>12.9723817336615</v>
      </c>
      <c r="N4709" s="31">
        <f t="shared" si="192"/>
        <v>0</v>
      </c>
    </row>
    <row r="4710" spans="1:14" x14ac:dyDescent="0.45">
      <c r="A4710" s="31" t="str">
        <f t="shared" si="193"/>
        <v>E06000035_CIN episodes for children aged 0-4 at 31st March 2019 with any abuse or neglect identified as a factor at CIN assessment (excluding looked after children)_Number</v>
      </c>
      <c r="B4710" s="31" t="s">
        <v>351</v>
      </c>
      <c r="C4710" s="31" t="s">
        <v>352</v>
      </c>
      <c r="D4710" s="31" t="s">
        <v>474</v>
      </c>
      <c r="E4710" s="31" t="s">
        <v>475</v>
      </c>
      <c r="F4710" s="31" t="s">
        <v>131</v>
      </c>
      <c r="G4710" s="31" t="s">
        <v>137</v>
      </c>
      <c r="H4710" s="31" t="s">
        <v>743</v>
      </c>
      <c r="I4710" s="31">
        <v>312</v>
      </c>
      <c r="J4710" s="31">
        <v>18494</v>
      </c>
      <c r="K4710" s="31">
        <v>16.870336325294701</v>
      </c>
      <c r="L4710" s="31" t="s">
        <v>1616</v>
      </c>
      <c r="M4710" s="31">
        <f t="shared" si="194"/>
        <v>16.870336325294701</v>
      </c>
      <c r="N4710" s="31">
        <f t="shared" si="192"/>
        <v>0</v>
      </c>
    </row>
    <row r="4711" spans="1:14" x14ac:dyDescent="0.45">
      <c r="A4711" s="31" t="str">
        <f t="shared" si="193"/>
        <v>E10000017_CIN episodes for children aged 0-4 at 31st March 2019 with any abuse or neglect identified as a factor at CIN assessment (excluding looked after children)_Number</v>
      </c>
      <c r="B4711" s="31" t="s">
        <v>337</v>
      </c>
      <c r="C4711" s="31" t="s">
        <v>338</v>
      </c>
      <c r="D4711" s="31" t="s">
        <v>474</v>
      </c>
      <c r="E4711" s="31" t="s">
        <v>475</v>
      </c>
      <c r="F4711" s="31" t="s">
        <v>131</v>
      </c>
      <c r="G4711" s="31" t="s">
        <v>137</v>
      </c>
      <c r="H4711" s="31" t="s">
        <v>743</v>
      </c>
      <c r="I4711" s="31">
        <v>1245</v>
      </c>
      <c r="J4711" s="31">
        <v>67104</v>
      </c>
      <c r="K4711" s="31">
        <v>18.553290414878401</v>
      </c>
      <c r="L4711" s="31" t="s">
        <v>1550</v>
      </c>
      <c r="M4711" s="31">
        <f t="shared" si="194"/>
        <v>18.553290414878401</v>
      </c>
      <c r="N4711" s="31">
        <f t="shared" si="192"/>
        <v>0</v>
      </c>
    </row>
    <row r="4712" spans="1:14" x14ac:dyDescent="0.45">
      <c r="A4712" s="31" t="str">
        <f t="shared" si="193"/>
        <v>E06000008_CIN episodes for children aged 0-4 at 31st March 2019 with any abuse or neglect identified as a factor at CIN assessment (excluding looked after children)_Number</v>
      </c>
      <c r="B4712" s="31" t="s">
        <v>247</v>
      </c>
      <c r="C4712" s="31" t="s">
        <v>248</v>
      </c>
      <c r="D4712" s="31" t="s">
        <v>474</v>
      </c>
      <c r="E4712" s="31" t="s">
        <v>475</v>
      </c>
      <c r="F4712" s="31" t="s">
        <v>131</v>
      </c>
      <c r="G4712" s="31" t="s">
        <v>137</v>
      </c>
      <c r="H4712" s="31" t="s">
        <v>743</v>
      </c>
      <c r="I4712" s="31">
        <v>180</v>
      </c>
      <c r="J4712" s="31">
        <v>10576</v>
      </c>
      <c r="K4712" s="31">
        <v>17.019667170953099</v>
      </c>
      <c r="L4712" s="31" t="s">
        <v>1531</v>
      </c>
      <c r="M4712" s="31">
        <f t="shared" si="194"/>
        <v>17.019667170953099</v>
      </c>
      <c r="N4712" s="31">
        <f t="shared" si="192"/>
        <v>0</v>
      </c>
    </row>
    <row r="4713" spans="1:14" x14ac:dyDescent="0.45">
      <c r="A4713" s="31" t="str">
        <f t="shared" si="193"/>
        <v>E06000009_CIN episodes for children aged 0-4 at 31st March 2019 with any abuse or neglect identified as a factor at CIN assessment (excluding looked after children)_Number</v>
      </c>
      <c r="B4713" s="31" t="s">
        <v>249</v>
      </c>
      <c r="C4713" s="31" t="s">
        <v>250</v>
      </c>
      <c r="D4713" s="31" t="s">
        <v>474</v>
      </c>
      <c r="E4713" s="31" t="s">
        <v>475</v>
      </c>
      <c r="F4713" s="31" t="s">
        <v>131</v>
      </c>
      <c r="G4713" s="31" t="s">
        <v>137</v>
      </c>
      <c r="H4713" s="31" t="s">
        <v>743</v>
      </c>
      <c r="I4713" s="31">
        <v>338</v>
      </c>
      <c r="J4713" s="31">
        <v>8365</v>
      </c>
      <c r="K4713" s="31">
        <v>40.406455469217001</v>
      </c>
      <c r="L4713" s="31" t="s">
        <v>1762</v>
      </c>
      <c r="M4713" s="31">
        <f t="shared" si="194"/>
        <v>40.406455469217001</v>
      </c>
      <c r="N4713" s="31">
        <f t="shared" si="192"/>
        <v>0</v>
      </c>
    </row>
    <row r="4714" spans="1:14" x14ac:dyDescent="0.45">
      <c r="A4714" s="31" t="str">
        <f t="shared" si="193"/>
        <v>E10000024_CIN episodes for children aged 0-4 at 31st March 2019 with any abuse or neglect identified as a factor at CIN assessment (excluding looked after children)_Number</v>
      </c>
      <c r="B4714" s="31" t="s">
        <v>572</v>
      </c>
      <c r="C4714" s="31" t="s">
        <v>573</v>
      </c>
      <c r="D4714" s="31" t="s">
        <v>474</v>
      </c>
      <c r="E4714" s="31" t="s">
        <v>475</v>
      </c>
      <c r="F4714" s="31" t="s">
        <v>131</v>
      </c>
      <c r="G4714" s="31" t="s">
        <v>137</v>
      </c>
      <c r="H4714" s="31" t="s">
        <v>743</v>
      </c>
      <c r="I4714" s="31">
        <v>793</v>
      </c>
      <c r="J4714" s="31">
        <v>44888</v>
      </c>
      <c r="K4714" s="31">
        <v>17.666191409730899</v>
      </c>
      <c r="L4714" s="31" t="s">
        <v>1587</v>
      </c>
      <c r="M4714" s="31">
        <f t="shared" si="194"/>
        <v>17.666191409730899</v>
      </c>
      <c r="N4714" s="31">
        <f t="shared" si="192"/>
        <v>0</v>
      </c>
    </row>
    <row r="4715" spans="1:14" x14ac:dyDescent="0.45">
      <c r="A4715" s="31" t="str">
        <f t="shared" si="193"/>
        <v>E06000018_CIN episodes for children aged 0-4 at 31st March 2019 with any abuse or neglect identified as a factor at CIN assessment (excluding looked after children)_Number</v>
      </c>
      <c r="B4715" s="31" t="s">
        <v>373</v>
      </c>
      <c r="C4715" s="31" t="s">
        <v>374</v>
      </c>
      <c r="D4715" s="31" t="s">
        <v>474</v>
      </c>
      <c r="E4715" s="31" t="s">
        <v>475</v>
      </c>
      <c r="F4715" s="31" t="s">
        <v>131</v>
      </c>
      <c r="G4715" s="31" t="s">
        <v>137</v>
      </c>
      <c r="H4715" s="31" t="s">
        <v>743</v>
      </c>
      <c r="I4715" s="31">
        <v>513</v>
      </c>
      <c r="J4715" s="31">
        <v>20755</v>
      </c>
      <c r="K4715" s="31">
        <v>24.716935678149799</v>
      </c>
      <c r="L4715" s="31" t="s">
        <v>1504</v>
      </c>
      <c r="M4715" s="31">
        <f t="shared" si="194"/>
        <v>24.716935678149799</v>
      </c>
      <c r="N4715" s="31">
        <f t="shared" si="192"/>
        <v>0</v>
      </c>
    </row>
    <row r="4716" spans="1:14" x14ac:dyDescent="0.45">
      <c r="A4716" s="31" t="str">
        <f t="shared" si="193"/>
        <v>E06000051_CIN episodes for children aged 0-4 at 31st March 2019 with any abuse or neglect identified as a factor at CIN assessment (excluding looked after children)_Number</v>
      </c>
      <c r="B4716" s="31" t="s">
        <v>403</v>
      </c>
      <c r="C4716" s="31" t="s">
        <v>166</v>
      </c>
      <c r="D4716" s="31" t="s">
        <v>474</v>
      </c>
      <c r="E4716" s="31" t="s">
        <v>475</v>
      </c>
      <c r="F4716" s="31" t="s">
        <v>131</v>
      </c>
      <c r="G4716" s="31" t="s">
        <v>137</v>
      </c>
      <c r="H4716" s="31" t="s">
        <v>743</v>
      </c>
      <c r="I4716" s="31">
        <v>251</v>
      </c>
      <c r="J4716" s="31">
        <v>15034</v>
      </c>
      <c r="K4716" s="31">
        <v>16.695490222163102</v>
      </c>
      <c r="L4716" s="31" t="s">
        <v>1591</v>
      </c>
      <c r="M4716" s="31">
        <f t="shared" si="194"/>
        <v>16.695490222163102</v>
      </c>
      <c r="N4716" s="31">
        <f t="shared" si="192"/>
        <v>0</v>
      </c>
    </row>
    <row r="4717" spans="1:14" x14ac:dyDescent="0.45">
      <c r="A4717" s="31" t="str">
        <f t="shared" si="193"/>
        <v>E06000020_CIN episodes for children aged 0-4 at 31st March 2019 with any abuse or neglect identified as a factor at CIN assessment (excluding looked after children)_Number</v>
      </c>
      <c r="B4717" s="31" t="s">
        <v>570</v>
      </c>
      <c r="C4717" s="31" t="s">
        <v>730</v>
      </c>
      <c r="D4717" s="31" t="s">
        <v>474</v>
      </c>
      <c r="E4717" s="31" t="s">
        <v>475</v>
      </c>
      <c r="F4717" s="31" t="s">
        <v>131</v>
      </c>
      <c r="G4717" s="31" t="s">
        <v>137</v>
      </c>
      <c r="H4717" s="31" t="s">
        <v>743</v>
      </c>
      <c r="I4717" s="31">
        <v>188</v>
      </c>
      <c r="J4717" s="31">
        <v>11022</v>
      </c>
      <c r="K4717" s="31">
        <v>17.056795499909299</v>
      </c>
      <c r="L4717" s="31" t="s">
        <v>800</v>
      </c>
      <c r="M4717" s="31">
        <f t="shared" si="194"/>
        <v>17.056795499909299</v>
      </c>
      <c r="N4717" s="31">
        <f t="shared" si="192"/>
        <v>0</v>
      </c>
    </row>
    <row r="4718" spans="1:14" x14ac:dyDescent="0.45">
      <c r="A4718" s="31" t="str">
        <f t="shared" si="193"/>
        <v>E06000049_CIN episodes for children aged 0-4 at 31st March 2019 with any abuse or neglect identified as a factor at CIN assessment (excluding looked after children)_Number</v>
      </c>
      <c r="B4718" s="31" t="s">
        <v>541</v>
      </c>
      <c r="C4718" s="31" t="s">
        <v>718</v>
      </c>
      <c r="D4718" s="31" t="s">
        <v>474</v>
      </c>
      <c r="E4718" s="31" t="s">
        <v>475</v>
      </c>
      <c r="F4718" s="31" t="s">
        <v>131</v>
      </c>
      <c r="G4718" s="31" t="s">
        <v>137</v>
      </c>
      <c r="H4718" s="31" t="s">
        <v>743</v>
      </c>
      <c r="I4718" s="31">
        <v>233</v>
      </c>
      <c r="J4718" s="31">
        <v>20262</v>
      </c>
      <c r="K4718" s="31">
        <v>11.499358404895901</v>
      </c>
      <c r="L4718" s="31" t="s">
        <v>1523</v>
      </c>
      <c r="M4718" s="31">
        <f t="shared" si="194"/>
        <v>11.499358404895901</v>
      </c>
      <c r="N4718" s="31">
        <f t="shared" si="192"/>
        <v>0</v>
      </c>
    </row>
    <row r="4719" spans="1:14" x14ac:dyDescent="0.45">
      <c r="A4719" s="31" t="str">
        <f t="shared" si="193"/>
        <v>E06000050_CIN episodes for children aged 0-4 at 31st March 2019 with any abuse or neglect identified as a factor at CIN assessment (excluding looked after children)_Number</v>
      </c>
      <c r="B4719" s="31" t="s">
        <v>281</v>
      </c>
      <c r="C4719" s="31" t="s">
        <v>282</v>
      </c>
      <c r="D4719" s="31" t="s">
        <v>474</v>
      </c>
      <c r="E4719" s="31" t="s">
        <v>475</v>
      </c>
      <c r="F4719" s="31" t="s">
        <v>131</v>
      </c>
      <c r="G4719" s="31" t="s">
        <v>137</v>
      </c>
      <c r="H4719" s="31" t="s">
        <v>743</v>
      </c>
      <c r="I4719" s="31">
        <v>224</v>
      </c>
      <c r="J4719" s="31">
        <v>18571</v>
      </c>
      <c r="K4719" s="31">
        <v>12.0618168111572</v>
      </c>
      <c r="L4719" s="31" t="s">
        <v>1522</v>
      </c>
      <c r="M4719" s="31">
        <f t="shared" si="194"/>
        <v>12.0618168111572</v>
      </c>
      <c r="N4719" s="31">
        <f t="shared" si="192"/>
        <v>0</v>
      </c>
    </row>
    <row r="4720" spans="1:14" x14ac:dyDescent="0.45">
      <c r="A4720" s="31" t="str">
        <f t="shared" si="193"/>
        <v>E06000052_CIN episodes for children aged 0-4 at 31st March 2019 with any abuse or neglect identified as a factor at CIN assessment (excluding looked after children)_Number</v>
      </c>
      <c r="B4720" s="31" t="s">
        <v>482</v>
      </c>
      <c r="C4720" s="31" t="s">
        <v>720</v>
      </c>
      <c r="D4720" s="31" t="s">
        <v>474</v>
      </c>
      <c r="E4720" s="31" t="s">
        <v>475</v>
      </c>
      <c r="F4720" s="31" t="s">
        <v>131</v>
      </c>
      <c r="G4720" s="31" t="s">
        <v>137</v>
      </c>
      <c r="H4720" s="31" t="s">
        <v>743</v>
      </c>
      <c r="I4720" s="31">
        <v>265</v>
      </c>
      <c r="J4720" s="31">
        <v>28270</v>
      </c>
      <c r="K4720" s="31">
        <v>9.3738945879023703</v>
      </c>
      <c r="L4720" s="31" t="s">
        <v>1533</v>
      </c>
      <c r="M4720" s="31">
        <f t="shared" si="194"/>
        <v>9.3738945879023703</v>
      </c>
      <c r="N4720" s="31">
        <f t="shared" si="192"/>
        <v>0</v>
      </c>
    </row>
    <row r="4721" spans="1:14" x14ac:dyDescent="0.45">
      <c r="A4721" s="31" t="str">
        <f t="shared" si="193"/>
        <v>E10000006_CIN episodes for children aged 0-4 at 31st March 2019 with any abuse or neglect identified as a factor at CIN assessment (excluding looked after children)_Number</v>
      </c>
      <c r="B4721" s="31" t="s">
        <v>285</v>
      </c>
      <c r="C4721" s="31" t="s">
        <v>286</v>
      </c>
      <c r="D4721" s="31" t="s">
        <v>474</v>
      </c>
      <c r="E4721" s="31" t="s">
        <v>475</v>
      </c>
      <c r="F4721" s="31" t="s">
        <v>131</v>
      </c>
      <c r="G4721" s="31" t="s">
        <v>137</v>
      </c>
      <c r="H4721" s="31" t="s">
        <v>743</v>
      </c>
      <c r="I4721" s="31">
        <v>361</v>
      </c>
      <c r="J4721" s="31">
        <v>24066</v>
      </c>
      <c r="K4721" s="31">
        <v>15.0004155239757</v>
      </c>
      <c r="L4721" s="31" t="s">
        <v>1488</v>
      </c>
      <c r="M4721" s="31">
        <f t="shared" si="194"/>
        <v>15.0004155239757</v>
      </c>
      <c r="N4721" s="31">
        <f t="shared" si="192"/>
        <v>0</v>
      </c>
    </row>
    <row r="4722" spans="1:14" x14ac:dyDescent="0.45">
      <c r="A4722" s="31" t="str">
        <f t="shared" si="193"/>
        <v>E10000013_CIN episodes for children aged 0-4 at 31st March 2019 with any abuse or neglect identified as a factor at CIN assessment (excluding looked after children)_Number</v>
      </c>
      <c r="B4722" s="31" t="s">
        <v>307</v>
      </c>
      <c r="C4722" s="31" t="s">
        <v>308</v>
      </c>
      <c r="D4722" s="31" t="s">
        <v>474</v>
      </c>
      <c r="E4722" s="31" t="s">
        <v>475</v>
      </c>
      <c r="F4722" s="31" t="s">
        <v>131</v>
      </c>
      <c r="G4722" s="31" t="s">
        <v>137</v>
      </c>
      <c r="H4722" s="31" t="s">
        <v>743</v>
      </c>
      <c r="I4722" s="31">
        <v>593</v>
      </c>
      <c r="J4722" s="31">
        <v>34617</v>
      </c>
      <c r="K4722" s="31">
        <v>17.1303116965653</v>
      </c>
      <c r="L4722" s="31" t="s">
        <v>800</v>
      </c>
      <c r="M4722" s="31">
        <f t="shared" si="194"/>
        <v>17.1303116965653</v>
      </c>
      <c r="N4722" s="31">
        <f t="shared" si="192"/>
        <v>0</v>
      </c>
    </row>
    <row r="4723" spans="1:14" x14ac:dyDescent="0.45">
      <c r="A4723" s="31" t="str">
        <f t="shared" si="193"/>
        <v>E10000015_CIN episodes for children aged 0-4 at 31st March 2019 with any abuse or neglect identified as a factor at CIN assessment (excluding looked after children)_Number</v>
      </c>
      <c r="B4723" s="31" t="s">
        <v>319</v>
      </c>
      <c r="C4723" s="31" t="s">
        <v>320</v>
      </c>
      <c r="D4723" s="31" t="s">
        <v>474</v>
      </c>
      <c r="E4723" s="31" t="s">
        <v>475</v>
      </c>
      <c r="F4723" s="31" t="s">
        <v>131</v>
      </c>
      <c r="G4723" s="31" t="s">
        <v>137</v>
      </c>
      <c r="H4723" s="31" t="s">
        <v>743</v>
      </c>
      <c r="I4723" s="31">
        <v>664</v>
      </c>
      <c r="J4723" s="31">
        <v>74764</v>
      </c>
      <c r="K4723" s="31">
        <v>8.8812797603124505</v>
      </c>
      <c r="L4723" s="31" t="s">
        <v>1633</v>
      </c>
      <c r="M4723" s="31">
        <f t="shared" si="194"/>
        <v>8.8812797603124505</v>
      </c>
      <c r="N4723" s="31">
        <f t="shared" si="192"/>
        <v>0</v>
      </c>
    </row>
    <row r="4724" spans="1:14" x14ac:dyDescent="0.45">
      <c r="A4724" s="31" t="str">
        <f t="shared" si="193"/>
        <v>E06000046_CIN episodes for children aged 0-4 at 31st March 2019 with any abuse or neglect identified as a factor at CIN assessment (excluding looked after children)_Number</v>
      </c>
      <c r="B4724" s="31" t="s">
        <v>325</v>
      </c>
      <c r="C4724" s="31" t="s">
        <v>326</v>
      </c>
      <c r="D4724" s="31" t="s">
        <v>474</v>
      </c>
      <c r="E4724" s="31" t="s">
        <v>475</v>
      </c>
      <c r="F4724" s="31" t="s">
        <v>131</v>
      </c>
      <c r="G4724" s="31" t="s">
        <v>137</v>
      </c>
      <c r="H4724" s="31" t="s">
        <v>743</v>
      </c>
      <c r="I4724" s="31">
        <v>194</v>
      </c>
      <c r="J4724" s="31">
        <v>6462</v>
      </c>
      <c r="K4724" s="31">
        <v>30.0216651191582</v>
      </c>
      <c r="L4724" s="31" t="s">
        <v>1763</v>
      </c>
      <c r="M4724" s="31">
        <f t="shared" si="194"/>
        <v>30.0216651191582</v>
      </c>
      <c r="N4724" s="31">
        <f t="shared" si="192"/>
        <v>0</v>
      </c>
    </row>
    <row r="4725" spans="1:14" x14ac:dyDescent="0.45">
      <c r="A4725" s="31" t="str">
        <f t="shared" si="193"/>
        <v>E10000019_CIN episodes for children aged 0-4 at 31st March 2019 with any abuse or neglect identified as a factor at CIN assessment (excluding looked after children)_Number</v>
      </c>
      <c r="B4725" s="31" t="s">
        <v>345</v>
      </c>
      <c r="C4725" s="31" t="s">
        <v>346</v>
      </c>
      <c r="D4725" s="31" t="s">
        <v>474</v>
      </c>
      <c r="E4725" s="31" t="s">
        <v>475</v>
      </c>
      <c r="F4725" s="31" t="s">
        <v>131</v>
      </c>
      <c r="G4725" s="31" t="s">
        <v>137</v>
      </c>
      <c r="H4725" s="31" t="s">
        <v>743</v>
      </c>
      <c r="I4725" s="31">
        <v>1020</v>
      </c>
      <c r="J4725" s="31">
        <v>39873</v>
      </c>
      <c r="K4725" s="31">
        <v>25.5812203746896</v>
      </c>
      <c r="L4725" s="31" t="s">
        <v>1609</v>
      </c>
      <c r="M4725" s="31">
        <f t="shared" si="194"/>
        <v>25.5812203746896</v>
      </c>
      <c r="N4725" s="31">
        <f t="shared" si="192"/>
        <v>0</v>
      </c>
    </row>
    <row r="4726" spans="1:14" x14ac:dyDescent="0.45">
      <c r="A4726" s="31" t="str">
        <f t="shared" si="193"/>
        <v>E10000020_CIN episodes for children aged 0-4 at 31st March 2019 with any abuse or neglect identified as a factor at CIN assessment (excluding looked after children)_Number</v>
      </c>
      <c r="B4726" s="31" t="s">
        <v>361</v>
      </c>
      <c r="C4726" s="31" t="s">
        <v>362</v>
      </c>
      <c r="D4726" s="31" t="s">
        <v>474</v>
      </c>
      <c r="E4726" s="31" t="s">
        <v>475</v>
      </c>
      <c r="F4726" s="31" t="s">
        <v>131</v>
      </c>
      <c r="G4726" s="31" t="s">
        <v>137</v>
      </c>
      <c r="H4726" s="31" t="s">
        <v>743</v>
      </c>
      <c r="I4726" s="31">
        <v>462</v>
      </c>
      <c r="J4726" s="31">
        <v>46256</v>
      </c>
      <c r="K4726" s="31">
        <v>9.9878934624697298</v>
      </c>
      <c r="L4726" s="31" t="s">
        <v>1479</v>
      </c>
      <c r="M4726" s="31">
        <f t="shared" si="194"/>
        <v>9.9878934624697298</v>
      </c>
      <c r="N4726" s="31">
        <f t="shared" si="192"/>
        <v>0</v>
      </c>
    </row>
    <row r="4727" spans="1:14" x14ac:dyDescent="0.45">
      <c r="A4727" s="31" t="str">
        <f t="shared" si="193"/>
        <v>E10000021_CIN episodes for children aged 0-4 at 31st March 2019 with any abuse or neglect identified as a factor at CIN assessment (excluding looked after children)_Number</v>
      </c>
      <c r="B4727" s="31" t="s">
        <v>371</v>
      </c>
      <c r="C4727" s="31" t="s">
        <v>372</v>
      </c>
      <c r="D4727" s="31" t="s">
        <v>474</v>
      </c>
      <c r="E4727" s="31" t="s">
        <v>475</v>
      </c>
      <c r="F4727" s="31" t="s">
        <v>131</v>
      </c>
      <c r="G4727" s="31" t="s">
        <v>137</v>
      </c>
      <c r="H4727" s="31" t="s">
        <v>743</v>
      </c>
      <c r="I4727" s="31">
        <v>892</v>
      </c>
      <c r="J4727" s="31">
        <v>47337</v>
      </c>
      <c r="K4727" s="31">
        <v>18.8436107062129</v>
      </c>
      <c r="L4727" s="31" t="s">
        <v>1544</v>
      </c>
      <c r="M4727" s="31">
        <f t="shared" si="194"/>
        <v>18.8436107062129</v>
      </c>
      <c r="N4727" s="31">
        <f t="shared" si="192"/>
        <v>0</v>
      </c>
    </row>
    <row r="4728" spans="1:14" x14ac:dyDescent="0.45">
      <c r="A4728" s="31" t="str">
        <f t="shared" si="193"/>
        <v>E06000048_CIN episodes for children aged 0-4 at 31st March 2019 with any abuse or neglect identified as a factor at CIN assessment (excluding looked after children)_Number</v>
      </c>
      <c r="B4728" s="31" t="s">
        <v>484</v>
      </c>
      <c r="C4728" s="31" t="s">
        <v>705</v>
      </c>
      <c r="D4728" s="31" t="s">
        <v>474</v>
      </c>
      <c r="E4728" s="31" t="s">
        <v>475</v>
      </c>
      <c r="F4728" s="31" t="s">
        <v>131</v>
      </c>
      <c r="G4728" s="31" t="s">
        <v>137</v>
      </c>
      <c r="H4728" s="31" t="s">
        <v>743</v>
      </c>
      <c r="I4728" s="31">
        <v>280</v>
      </c>
      <c r="J4728" s="31">
        <v>14910</v>
      </c>
      <c r="K4728" s="31">
        <v>18.779342723004699</v>
      </c>
      <c r="L4728" s="31" t="s">
        <v>1544</v>
      </c>
      <c r="M4728" s="31">
        <f t="shared" si="194"/>
        <v>18.779342723004699</v>
      </c>
      <c r="N4728" s="31">
        <f t="shared" si="192"/>
        <v>0</v>
      </c>
    </row>
    <row r="4729" spans="1:14" x14ac:dyDescent="0.45">
      <c r="A4729" s="31" t="str">
        <f t="shared" si="193"/>
        <v>E10000025_CIN episodes for children aged 0-4 at 31st March 2019 with any abuse or neglect identified as a factor at CIN assessment (excluding looked after children)_Number</v>
      </c>
      <c r="B4729" s="31" t="s">
        <v>377</v>
      </c>
      <c r="C4729" s="31" t="s">
        <v>378</v>
      </c>
      <c r="D4729" s="31" t="s">
        <v>474</v>
      </c>
      <c r="E4729" s="31" t="s">
        <v>475</v>
      </c>
      <c r="F4729" s="31" t="s">
        <v>131</v>
      </c>
      <c r="G4729" s="31" t="s">
        <v>137</v>
      </c>
      <c r="H4729" s="31" t="s">
        <v>743</v>
      </c>
      <c r="I4729" s="31">
        <v>553</v>
      </c>
      <c r="J4729" s="31">
        <v>39398</v>
      </c>
      <c r="K4729" s="31">
        <v>14.0362454946952</v>
      </c>
      <c r="L4729" s="31" t="s">
        <v>1484</v>
      </c>
      <c r="M4729" s="31">
        <f t="shared" si="194"/>
        <v>14.0362454946952</v>
      </c>
      <c r="N4729" s="31">
        <f t="shared" si="192"/>
        <v>0</v>
      </c>
    </row>
    <row r="4730" spans="1:14" x14ac:dyDescent="0.45">
      <c r="A4730" s="31" t="str">
        <f t="shared" si="193"/>
        <v>E10000027_CIN episodes for children aged 0-4 at 31st March 2019 with any abuse or neglect identified as a factor at CIN assessment (excluding looked after children)_Number</v>
      </c>
      <c r="B4730" s="31" t="s">
        <v>406</v>
      </c>
      <c r="C4730" s="31" t="s">
        <v>407</v>
      </c>
      <c r="D4730" s="31" t="s">
        <v>474</v>
      </c>
      <c r="E4730" s="31" t="s">
        <v>475</v>
      </c>
      <c r="F4730" s="31" t="s">
        <v>131</v>
      </c>
      <c r="G4730" s="31" t="s">
        <v>137</v>
      </c>
      <c r="H4730" s="31" t="s">
        <v>743</v>
      </c>
      <c r="I4730" s="31">
        <v>246</v>
      </c>
      <c r="J4730" s="31">
        <v>29004</v>
      </c>
      <c r="K4730" s="31">
        <v>8.4815887463798099</v>
      </c>
      <c r="L4730" s="31" t="s">
        <v>1566</v>
      </c>
      <c r="M4730" s="31">
        <f t="shared" si="194"/>
        <v>8.4815887463798099</v>
      </c>
      <c r="N4730" s="31">
        <f t="shared" si="192"/>
        <v>0</v>
      </c>
    </row>
    <row r="4731" spans="1:14" x14ac:dyDescent="0.45">
      <c r="A4731" s="31" t="str">
        <f t="shared" si="193"/>
        <v>E10000029_CIN episodes for children aged 0-4 at 31st March 2019 with any abuse or neglect identified as a factor at CIN assessment (excluding looked after children)_Number</v>
      </c>
      <c r="B4731" s="31" t="s">
        <v>426</v>
      </c>
      <c r="C4731" s="31" t="s">
        <v>427</v>
      </c>
      <c r="D4731" s="31" t="s">
        <v>474</v>
      </c>
      <c r="E4731" s="31" t="s">
        <v>475</v>
      </c>
      <c r="F4731" s="31" t="s">
        <v>131</v>
      </c>
      <c r="G4731" s="31" t="s">
        <v>137</v>
      </c>
      <c r="H4731" s="31" t="s">
        <v>743</v>
      </c>
      <c r="I4731" s="31">
        <v>713</v>
      </c>
      <c r="J4731" s="31">
        <v>40624</v>
      </c>
      <c r="K4731" s="31">
        <v>17.551201260338701</v>
      </c>
      <c r="L4731" s="31" t="s">
        <v>1757</v>
      </c>
      <c r="M4731" s="31">
        <f t="shared" si="194"/>
        <v>17.551201260338701</v>
      </c>
      <c r="N4731" s="31">
        <f t="shared" si="192"/>
        <v>0</v>
      </c>
    </row>
    <row r="4732" spans="1:14" x14ac:dyDescent="0.45">
      <c r="A4732" s="31" t="str">
        <f t="shared" si="193"/>
        <v>E10000030_CIN episodes for children aged 0-4 at 31st March 2019 with any abuse or neglect identified as a factor at CIN assessment (excluding looked after children)_Number</v>
      </c>
      <c r="B4732" s="31" t="s">
        <v>430</v>
      </c>
      <c r="C4732" s="31" t="s">
        <v>431</v>
      </c>
      <c r="D4732" s="31" t="s">
        <v>474</v>
      </c>
      <c r="E4732" s="31" t="s">
        <v>475</v>
      </c>
      <c r="F4732" s="31" t="s">
        <v>131</v>
      </c>
      <c r="G4732" s="31" t="s">
        <v>137</v>
      </c>
      <c r="H4732" s="31" t="s">
        <v>743</v>
      </c>
      <c r="I4732" s="31">
        <v>701</v>
      </c>
      <c r="J4732" s="31">
        <v>70074</v>
      </c>
      <c r="K4732" s="31">
        <v>10.0037103633302</v>
      </c>
      <c r="L4732" s="31" t="s">
        <v>1479</v>
      </c>
      <c r="M4732" s="31">
        <f t="shared" si="194"/>
        <v>10.0037103633302</v>
      </c>
      <c r="N4732" s="31">
        <f t="shared" si="192"/>
        <v>0</v>
      </c>
    </row>
    <row r="4733" spans="1:14" x14ac:dyDescent="0.45">
      <c r="A4733" s="31" t="str">
        <f t="shared" si="193"/>
        <v>E10000031_CIN episodes for children aged 0-4 at 31st March 2019 with any abuse or neglect identified as a factor at CIN assessment (excluding looked after children)_Number</v>
      </c>
      <c r="B4733" s="31" t="s">
        <v>454</v>
      </c>
      <c r="C4733" s="31" t="s">
        <v>455</v>
      </c>
      <c r="D4733" s="31" t="s">
        <v>474</v>
      </c>
      <c r="E4733" s="31" t="s">
        <v>475</v>
      </c>
      <c r="F4733" s="31" t="s">
        <v>131</v>
      </c>
      <c r="G4733" s="31" t="s">
        <v>137</v>
      </c>
      <c r="H4733" s="31" t="s">
        <v>743</v>
      </c>
      <c r="I4733" s="31">
        <v>332</v>
      </c>
      <c r="J4733" s="31">
        <v>31584</v>
      </c>
      <c r="K4733" s="31">
        <v>10.5116514690983</v>
      </c>
      <c r="L4733" s="31" t="s">
        <v>1478</v>
      </c>
      <c r="M4733" s="31">
        <f t="shared" si="194"/>
        <v>10.5116514690983</v>
      </c>
      <c r="N4733" s="31">
        <f t="shared" si="192"/>
        <v>0</v>
      </c>
    </row>
    <row r="4734" spans="1:14" x14ac:dyDescent="0.45">
      <c r="A4734" s="31" t="str">
        <f t="shared" si="193"/>
        <v>E10000032_CIN episodes for children aged 0-4 at 31st March 2019 with any abuse or neglect identified as a factor at CIN assessment (excluding looked after children)_Number</v>
      </c>
      <c r="B4734" s="31" t="s">
        <v>458</v>
      </c>
      <c r="C4734" s="31" t="s">
        <v>459</v>
      </c>
      <c r="D4734" s="31" t="s">
        <v>474</v>
      </c>
      <c r="E4734" s="31" t="s">
        <v>475</v>
      </c>
      <c r="F4734" s="31" t="s">
        <v>131</v>
      </c>
      <c r="G4734" s="31" t="s">
        <v>137</v>
      </c>
      <c r="H4734" s="31" t="s">
        <v>743</v>
      </c>
      <c r="I4734" s="31">
        <v>938</v>
      </c>
      <c r="J4734" s="31">
        <v>46821</v>
      </c>
      <c r="K4734" s="31">
        <v>20.0337455415305</v>
      </c>
      <c r="L4734" s="31" t="s">
        <v>1747</v>
      </c>
      <c r="M4734" s="31">
        <f t="shared" si="194"/>
        <v>20.0337455415305</v>
      </c>
      <c r="N4734" s="31">
        <f t="shared" si="192"/>
        <v>0</v>
      </c>
    </row>
    <row r="4735" spans="1:14" x14ac:dyDescent="0.45">
      <c r="A4735" s="31" t="str">
        <f t="shared" si="193"/>
        <v>NA_CIN episodes for unborn children at 31st March 2019 with domestic abuse identified as a factor at CIN assessment_Number</v>
      </c>
      <c r="B4735" s="31" t="s">
        <v>13</v>
      </c>
      <c r="C4735" s="31" t="s">
        <v>737</v>
      </c>
      <c r="D4735" s="31" t="s">
        <v>474</v>
      </c>
      <c r="E4735" s="31" t="s">
        <v>475</v>
      </c>
      <c r="F4735" s="31" t="s">
        <v>26</v>
      </c>
      <c r="G4735" s="31" t="s">
        <v>111</v>
      </c>
      <c r="H4735" s="31" t="s">
        <v>743</v>
      </c>
      <c r="I4735" s="31">
        <v>2428</v>
      </c>
      <c r="J4735" s="31">
        <v>11954618</v>
      </c>
      <c r="K4735" s="31">
        <f>I4735/J4735*1000</f>
        <v>0.2031014290879056</v>
      </c>
      <c r="L4735" s="31" t="str">
        <f>CONCATENATE(ROUND(K4735,2)," per 1000 0-17 yr olds")</f>
        <v>0.2 per 1000 0-17 yr olds</v>
      </c>
      <c r="M4735" s="31">
        <f>K4735</f>
        <v>0.2031014290879056</v>
      </c>
      <c r="N4735" s="31">
        <f t="shared" si="192"/>
        <v>0</v>
      </c>
    </row>
    <row r="4736" spans="1:14" x14ac:dyDescent="0.45">
      <c r="A4736" s="31" t="str">
        <f t="shared" si="193"/>
        <v>E09000001_CIN episodes for unborn children at 31st March 2019 with domestic abuse identified as a factor at CIN assessment_Number</v>
      </c>
      <c r="B4736" s="31" t="s">
        <v>582</v>
      </c>
      <c r="C4736" s="31" t="s">
        <v>583</v>
      </c>
      <c r="D4736" s="31" t="s">
        <v>474</v>
      </c>
      <c r="E4736" s="31" t="s">
        <v>475</v>
      </c>
      <c r="F4736" s="31" t="s">
        <v>26</v>
      </c>
      <c r="G4736" s="31" t="s">
        <v>111</v>
      </c>
      <c r="H4736" s="31" t="s">
        <v>743</v>
      </c>
      <c r="I4736" s="31">
        <v>0</v>
      </c>
      <c r="J4736" s="31">
        <v>1453</v>
      </c>
      <c r="K4736" s="31">
        <v>0</v>
      </c>
      <c r="L4736" s="31" t="s">
        <v>1764</v>
      </c>
      <c r="M4736" s="31">
        <f t="shared" ref="M4736:M4799" si="195">K4736</f>
        <v>0</v>
      </c>
      <c r="N4736" s="31">
        <f t="shared" si="192"/>
        <v>1</v>
      </c>
    </row>
    <row r="4737" spans="1:14" x14ac:dyDescent="0.45">
      <c r="A4737" s="31" t="str">
        <f t="shared" si="193"/>
        <v>E09000007_CIN episodes for unborn children at 31st March 2019 with domestic abuse identified as a factor at CIN assessment_Number</v>
      </c>
      <c r="B4737" s="31" t="s">
        <v>277</v>
      </c>
      <c r="C4737" s="31" t="s">
        <v>278</v>
      </c>
      <c r="D4737" s="31" t="s">
        <v>474</v>
      </c>
      <c r="E4737" s="31" t="s">
        <v>475</v>
      </c>
      <c r="F4737" s="31" t="s">
        <v>26</v>
      </c>
      <c r="G4737" s="31" t="s">
        <v>111</v>
      </c>
      <c r="H4737" s="31" t="s">
        <v>743</v>
      </c>
      <c r="I4737" s="31">
        <v>6</v>
      </c>
      <c r="J4737" s="31">
        <v>50983</v>
      </c>
      <c r="K4737" s="31">
        <v>0.11768628758605799</v>
      </c>
      <c r="L4737" s="31" t="s">
        <v>1765</v>
      </c>
      <c r="M4737" s="31">
        <f t="shared" si="195"/>
        <v>0.11768628758605799</v>
      </c>
      <c r="N4737" s="31">
        <f t="shared" si="192"/>
        <v>0</v>
      </c>
    </row>
    <row r="4738" spans="1:14" x14ac:dyDescent="0.45">
      <c r="A4738" s="31" t="str">
        <f t="shared" si="193"/>
        <v>E09000011_CIN episodes for unborn children at 31st March 2019 with domestic abuse identified as a factor at CIN assessment_Number</v>
      </c>
      <c r="B4738" s="31" t="s">
        <v>518</v>
      </c>
      <c r="C4738" s="31" t="s">
        <v>519</v>
      </c>
      <c r="D4738" s="31" t="s">
        <v>474</v>
      </c>
      <c r="E4738" s="31" t="s">
        <v>475</v>
      </c>
      <c r="F4738" s="31" t="s">
        <v>26</v>
      </c>
      <c r="G4738" s="31" t="s">
        <v>111</v>
      </c>
      <c r="H4738" s="31" t="s">
        <v>743</v>
      </c>
      <c r="I4738" s="31">
        <v>16</v>
      </c>
      <c r="J4738" s="31">
        <v>68917</v>
      </c>
      <c r="K4738" s="31">
        <v>0.232163326900474</v>
      </c>
      <c r="L4738" s="31" t="s">
        <v>1766</v>
      </c>
      <c r="M4738" s="31">
        <f t="shared" si="195"/>
        <v>0.232163326900474</v>
      </c>
      <c r="N4738" s="31">
        <f t="shared" si="192"/>
        <v>0</v>
      </c>
    </row>
    <row r="4739" spans="1:14" x14ac:dyDescent="0.45">
      <c r="A4739" s="31" t="str">
        <f t="shared" si="193"/>
        <v>E09000012_CIN episodes for unborn children at 31st March 2019 with domestic abuse identified as a factor at CIN assessment_Number</v>
      </c>
      <c r="B4739" s="31" t="s">
        <v>498</v>
      </c>
      <c r="C4739" s="31" t="s">
        <v>499</v>
      </c>
      <c r="D4739" s="31" t="s">
        <v>474</v>
      </c>
      <c r="E4739" s="31" t="s">
        <v>475</v>
      </c>
      <c r="F4739" s="31" t="s">
        <v>26</v>
      </c>
      <c r="G4739" s="31" t="s">
        <v>111</v>
      </c>
      <c r="H4739" s="31" t="s">
        <v>743</v>
      </c>
      <c r="I4739" s="31">
        <v>14</v>
      </c>
      <c r="J4739" s="31">
        <v>63655</v>
      </c>
      <c r="K4739" s="31">
        <v>0.21993559029141499</v>
      </c>
      <c r="L4739" s="31" t="s">
        <v>1766</v>
      </c>
      <c r="M4739" s="31">
        <f t="shared" si="195"/>
        <v>0.21993559029141499</v>
      </c>
      <c r="N4739" s="31">
        <f t="shared" ref="N4739:N4802" si="196">IF(OR(C4739="City of London",C4739="Isles of Scilly"),1,0)</f>
        <v>0</v>
      </c>
    </row>
    <row r="4740" spans="1:14" x14ac:dyDescent="0.45">
      <c r="A4740" s="31" t="str">
        <f t="shared" si="193"/>
        <v>E09000013_CIN episodes for unborn children at 31st March 2019 with domestic abuse identified as a factor at CIN assessment_Number</v>
      </c>
      <c r="B4740" s="31" t="s">
        <v>491</v>
      </c>
      <c r="C4740" s="31" t="s">
        <v>723</v>
      </c>
      <c r="D4740" s="31" t="s">
        <v>474</v>
      </c>
      <c r="E4740" s="31" t="s">
        <v>475</v>
      </c>
      <c r="F4740" s="31" t="s">
        <v>26</v>
      </c>
      <c r="G4740" s="31" t="s">
        <v>111</v>
      </c>
      <c r="H4740" s="31" t="s">
        <v>743</v>
      </c>
      <c r="I4740" s="31">
        <v>7</v>
      </c>
      <c r="J4740" s="31">
        <v>36898</v>
      </c>
      <c r="K4740" s="31">
        <v>0.18971217952192501</v>
      </c>
      <c r="L4740" s="31" t="s">
        <v>1766</v>
      </c>
      <c r="M4740" s="31">
        <f t="shared" si="195"/>
        <v>0.18971217952192501</v>
      </c>
      <c r="N4740" s="31">
        <f t="shared" si="196"/>
        <v>0</v>
      </c>
    </row>
    <row r="4741" spans="1:14" x14ac:dyDescent="0.45">
      <c r="A4741" s="31" t="str">
        <f t="shared" si="193"/>
        <v>E09000019_CIN episodes for unborn children at 31st March 2019 with domestic abuse identified as a factor at CIN assessment_Number</v>
      </c>
      <c r="B4741" s="31" t="s">
        <v>500</v>
      </c>
      <c r="C4741" s="31" t="s">
        <v>501</v>
      </c>
      <c r="D4741" s="31" t="s">
        <v>474</v>
      </c>
      <c r="E4741" s="31" t="s">
        <v>475</v>
      </c>
      <c r="F4741" s="31" t="s">
        <v>26</v>
      </c>
      <c r="G4741" s="31" t="s">
        <v>111</v>
      </c>
      <c r="H4741" s="31" t="s">
        <v>743</v>
      </c>
      <c r="I4741" s="31">
        <v>12</v>
      </c>
      <c r="J4741" s="31">
        <v>42098</v>
      </c>
      <c r="K4741" s="31">
        <v>0.285049170981994</v>
      </c>
      <c r="L4741" s="31" t="s">
        <v>1767</v>
      </c>
      <c r="M4741" s="31">
        <f t="shared" si="195"/>
        <v>0.285049170981994</v>
      </c>
      <c r="N4741" s="31">
        <f t="shared" si="196"/>
        <v>0</v>
      </c>
    </row>
    <row r="4742" spans="1:14" x14ac:dyDescent="0.45">
      <c r="A4742" s="31" t="str">
        <f t="shared" si="193"/>
        <v>E09000020_CIN episodes for unborn children at 31st March 2019 with domestic abuse identified as a factor at CIN assessment_Number</v>
      </c>
      <c r="B4742" s="31" t="s">
        <v>479</v>
      </c>
      <c r="C4742" s="31" t="s">
        <v>674</v>
      </c>
      <c r="D4742" s="31" t="s">
        <v>474</v>
      </c>
      <c r="E4742" s="31" t="s">
        <v>475</v>
      </c>
      <c r="F4742" s="31" t="s">
        <v>26</v>
      </c>
      <c r="G4742" s="31" t="s">
        <v>111</v>
      </c>
      <c r="H4742" s="31" t="s">
        <v>743</v>
      </c>
      <c r="I4742" s="31">
        <v>6</v>
      </c>
      <c r="J4742" s="31">
        <v>28678</v>
      </c>
      <c r="K4742" s="31">
        <v>0.20921961085152399</v>
      </c>
      <c r="L4742" s="31" t="s">
        <v>1766</v>
      </c>
      <c r="M4742" s="31">
        <f t="shared" si="195"/>
        <v>0.20921961085152399</v>
      </c>
      <c r="N4742" s="31">
        <f t="shared" si="196"/>
        <v>0</v>
      </c>
    </row>
    <row r="4743" spans="1:14" x14ac:dyDescent="0.45">
      <c r="A4743" s="31" t="str">
        <f t="shared" si="193"/>
        <v>E09000022_CIN episodes for unborn children at 31st March 2019 with domestic abuse identified as a factor at CIN assessment_Number</v>
      </c>
      <c r="B4743" s="31" t="s">
        <v>335</v>
      </c>
      <c r="C4743" s="31" t="s">
        <v>336</v>
      </c>
      <c r="D4743" s="31" t="s">
        <v>474</v>
      </c>
      <c r="E4743" s="31" t="s">
        <v>475</v>
      </c>
      <c r="F4743" s="31" t="s">
        <v>26</v>
      </c>
      <c r="G4743" s="31" t="s">
        <v>111</v>
      </c>
      <c r="H4743" s="31" t="s">
        <v>743</v>
      </c>
      <c r="I4743" s="31">
        <v>19</v>
      </c>
      <c r="J4743" s="31">
        <v>62629</v>
      </c>
      <c r="K4743" s="31">
        <v>0.30337383640166699</v>
      </c>
      <c r="L4743" s="31" t="s">
        <v>1767</v>
      </c>
      <c r="M4743" s="31">
        <f t="shared" si="195"/>
        <v>0.30337383640166699</v>
      </c>
      <c r="N4743" s="31">
        <f t="shared" si="196"/>
        <v>0</v>
      </c>
    </row>
    <row r="4744" spans="1:14" x14ac:dyDescent="0.45">
      <c r="A4744" s="31" t="str">
        <f t="shared" si="193"/>
        <v>E09000023_CIN episodes for unborn children at 31st March 2019 with domestic abuse identified as a factor at CIN assessment_Number</v>
      </c>
      <c r="B4744" s="31" t="s">
        <v>343</v>
      </c>
      <c r="C4744" s="31" t="s">
        <v>344</v>
      </c>
      <c r="D4744" s="31" t="s">
        <v>474</v>
      </c>
      <c r="E4744" s="31" t="s">
        <v>475</v>
      </c>
      <c r="F4744" s="31" t="s">
        <v>26</v>
      </c>
      <c r="G4744" s="31" t="s">
        <v>111</v>
      </c>
      <c r="H4744" s="31" t="s">
        <v>743</v>
      </c>
      <c r="I4744" s="31">
        <v>11</v>
      </c>
      <c r="J4744" s="31">
        <v>68458</v>
      </c>
      <c r="K4744" s="31">
        <v>0.16068246223962099</v>
      </c>
      <c r="L4744" s="31" t="s">
        <v>1766</v>
      </c>
      <c r="M4744" s="31">
        <f t="shared" si="195"/>
        <v>0.16068246223962099</v>
      </c>
      <c r="N4744" s="31">
        <f t="shared" si="196"/>
        <v>0</v>
      </c>
    </row>
    <row r="4745" spans="1:14" x14ac:dyDescent="0.45">
      <c r="A4745" s="31" t="str">
        <f t="shared" si="193"/>
        <v>E09000028_CIN episodes for unborn children at 31st March 2019 with domestic abuse identified as a factor at CIN assessment_Number</v>
      </c>
      <c r="B4745" s="31" t="s">
        <v>414</v>
      </c>
      <c r="C4745" s="31" t="s">
        <v>415</v>
      </c>
      <c r="D4745" s="31" t="s">
        <v>474</v>
      </c>
      <c r="E4745" s="31" t="s">
        <v>475</v>
      </c>
      <c r="F4745" s="31" t="s">
        <v>26</v>
      </c>
      <c r="G4745" s="31" t="s">
        <v>111</v>
      </c>
      <c r="H4745" s="31" t="s">
        <v>743</v>
      </c>
      <c r="I4745" s="31">
        <v>18</v>
      </c>
      <c r="J4745" s="31">
        <v>65121</v>
      </c>
      <c r="K4745" s="31">
        <v>0.27640853181001501</v>
      </c>
      <c r="L4745" s="31" t="s">
        <v>1767</v>
      </c>
      <c r="M4745" s="31">
        <f t="shared" si="195"/>
        <v>0.27640853181001501</v>
      </c>
      <c r="N4745" s="31">
        <f t="shared" si="196"/>
        <v>0</v>
      </c>
    </row>
    <row r="4746" spans="1:14" x14ac:dyDescent="0.45">
      <c r="A4746" s="31" t="str">
        <f t="shared" si="193"/>
        <v>E09000030_CIN episodes for unborn children at 31st March 2019 with domestic abuse identified as a factor at CIN assessment_Number</v>
      </c>
      <c r="B4746" s="31" t="s">
        <v>440</v>
      </c>
      <c r="C4746" s="31" t="s">
        <v>441</v>
      </c>
      <c r="D4746" s="31" t="s">
        <v>474</v>
      </c>
      <c r="E4746" s="31" t="s">
        <v>475</v>
      </c>
      <c r="F4746" s="31" t="s">
        <v>26</v>
      </c>
      <c r="G4746" s="31" t="s">
        <v>111</v>
      </c>
      <c r="H4746" s="31" t="s">
        <v>743</v>
      </c>
      <c r="I4746" s="31">
        <v>10</v>
      </c>
      <c r="J4746" s="31">
        <v>70973</v>
      </c>
      <c r="K4746" s="31">
        <v>0.140898651599904</v>
      </c>
      <c r="L4746" s="31" t="s">
        <v>1765</v>
      </c>
      <c r="M4746" s="31">
        <f t="shared" si="195"/>
        <v>0.140898651599904</v>
      </c>
      <c r="N4746" s="31">
        <f t="shared" si="196"/>
        <v>0</v>
      </c>
    </row>
    <row r="4747" spans="1:14" x14ac:dyDescent="0.45">
      <c r="A4747" s="31" t="str">
        <f t="shared" ref="A4747:A4810" si="197">CONCATENATE(B4747,"_",G4747,"_",H4747)</f>
        <v>E09000032_CIN episodes for unborn children at 31st March 2019 with domestic abuse identified as a factor at CIN assessment_Number</v>
      </c>
      <c r="B4747" s="31" t="s">
        <v>450</v>
      </c>
      <c r="C4747" s="31" t="s">
        <v>451</v>
      </c>
      <c r="D4747" s="31" t="s">
        <v>474</v>
      </c>
      <c r="E4747" s="31" t="s">
        <v>475</v>
      </c>
      <c r="F4747" s="31" t="s">
        <v>26</v>
      </c>
      <c r="G4747" s="31" t="s">
        <v>111</v>
      </c>
      <c r="H4747" s="31" t="s">
        <v>743</v>
      </c>
      <c r="I4747" s="31">
        <v>8</v>
      </c>
      <c r="J4747" s="31">
        <v>63840</v>
      </c>
      <c r="K4747" s="31">
        <v>0.12531328320801999</v>
      </c>
      <c r="L4747" s="31" t="s">
        <v>1765</v>
      </c>
      <c r="M4747" s="31">
        <f t="shared" si="195"/>
        <v>0.12531328320801999</v>
      </c>
      <c r="N4747" s="31">
        <f t="shared" si="196"/>
        <v>0</v>
      </c>
    </row>
    <row r="4748" spans="1:14" x14ac:dyDescent="0.45">
      <c r="A4748" s="31" t="str">
        <f t="shared" si="197"/>
        <v>E09000033_CIN episodes for unborn children at 31st March 2019 with domestic abuse identified as a factor at CIN assessment_Number</v>
      </c>
      <c r="B4748" s="31" t="s">
        <v>506</v>
      </c>
      <c r="C4748" s="31" t="s">
        <v>507</v>
      </c>
      <c r="D4748" s="31" t="s">
        <v>474</v>
      </c>
      <c r="E4748" s="31" t="s">
        <v>475</v>
      </c>
      <c r="F4748" s="31" t="s">
        <v>26</v>
      </c>
      <c r="G4748" s="31" t="s">
        <v>111</v>
      </c>
      <c r="H4748" s="31" t="s">
        <v>743</v>
      </c>
      <c r="I4748" s="31" t="s">
        <v>1280</v>
      </c>
      <c r="J4748" s="31">
        <v>47445</v>
      </c>
      <c r="K4748" s="31" t="s">
        <v>1280</v>
      </c>
      <c r="L4748" s="31" t="s">
        <v>70</v>
      </c>
      <c r="M4748" s="31" t="s">
        <v>70</v>
      </c>
      <c r="N4748" s="31">
        <f t="shared" si="196"/>
        <v>0</v>
      </c>
    </row>
    <row r="4749" spans="1:14" x14ac:dyDescent="0.45">
      <c r="A4749" s="31" t="str">
        <f t="shared" si="197"/>
        <v>E09000002_CIN episodes for unborn children at 31st March 2019 with domestic abuse identified as a factor at CIN assessment_Number</v>
      </c>
      <c r="B4749" s="31" t="s">
        <v>227</v>
      </c>
      <c r="C4749" s="31" t="s">
        <v>228</v>
      </c>
      <c r="D4749" s="31" t="s">
        <v>474</v>
      </c>
      <c r="E4749" s="31" t="s">
        <v>475</v>
      </c>
      <c r="F4749" s="31" t="s">
        <v>26</v>
      </c>
      <c r="G4749" s="31" t="s">
        <v>111</v>
      </c>
      <c r="H4749" s="31" t="s">
        <v>743</v>
      </c>
      <c r="I4749" s="31">
        <v>12</v>
      </c>
      <c r="J4749" s="31">
        <v>63401</v>
      </c>
      <c r="K4749" s="31">
        <v>0.18927146259522701</v>
      </c>
      <c r="L4749" s="31" t="s">
        <v>1766</v>
      </c>
      <c r="M4749" s="31">
        <f t="shared" si="195"/>
        <v>0.18927146259522701</v>
      </c>
      <c r="N4749" s="31">
        <f t="shared" si="196"/>
        <v>0</v>
      </c>
    </row>
    <row r="4750" spans="1:14" x14ac:dyDescent="0.45">
      <c r="A4750" s="31" t="str">
        <f t="shared" si="197"/>
        <v>E09000003_CIN episodes for unborn children at 31st March 2019 with domestic abuse identified as a factor at CIN assessment_Number</v>
      </c>
      <c r="B4750" s="31" t="s">
        <v>233</v>
      </c>
      <c r="C4750" s="31" t="s">
        <v>234</v>
      </c>
      <c r="D4750" s="31" t="s">
        <v>474</v>
      </c>
      <c r="E4750" s="31" t="s">
        <v>475</v>
      </c>
      <c r="F4750" s="31" t="s">
        <v>26</v>
      </c>
      <c r="G4750" s="31" t="s">
        <v>111</v>
      </c>
      <c r="H4750" s="31" t="s">
        <v>743</v>
      </c>
      <c r="I4750" s="31">
        <v>11</v>
      </c>
      <c r="J4750" s="31">
        <v>92701</v>
      </c>
      <c r="K4750" s="31">
        <v>0.11866107161735</v>
      </c>
      <c r="L4750" s="31" t="s">
        <v>1765</v>
      </c>
      <c r="M4750" s="31">
        <f t="shared" si="195"/>
        <v>0.11866107161735</v>
      </c>
      <c r="N4750" s="31">
        <f t="shared" si="196"/>
        <v>0</v>
      </c>
    </row>
    <row r="4751" spans="1:14" x14ac:dyDescent="0.45">
      <c r="A4751" s="31" t="str">
        <f t="shared" si="197"/>
        <v>E09000004_CIN episodes for unborn children at 31st March 2019 with domestic abuse identified as a factor at CIN assessment_Number</v>
      </c>
      <c r="B4751" s="31" t="s">
        <v>242</v>
      </c>
      <c r="C4751" s="31" t="s">
        <v>243</v>
      </c>
      <c r="D4751" s="31" t="s">
        <v>474</v>
      </c>
      <c r="E4751" s="31" t="s">
        <v>475</v>
      </c>
      <c r="F4751" s="31" t="s">
        <v>26</v>
      </c>
      <c r="G4751" s="31" t="s">
        <v>111</v>
      </c>
      <c r="H4751" s="31" t="s">
        <v>743</v>
      </c>
      <c r="I4751" s="31">
        <v>10</v>
      </c>
      <c r="J4751" s="31">
        <v>56853</v>
      </c>
      <c r="K4751" s="31">
        <v>0.175892213251719</v>
      </c>
      <c r="L4751" s="31" t="s">
        <v>1766</v>
      </c>
      <c r="M4751" s="31">
        <f t="shared" si="195"/>
        <v>0.175892213251719</v>
      </c>
      <c r="N4751" s="31">
        <f t="shared" si="196"/>
        <v>0</v>
      </c>
    </row>
    <row r="4752" spans="1:14" x14ac:dyDescent="0.45">
      <c r="A4752" s="31" t="str">
        <f t="shared" si="197"/>
        <v>E09000005_CIN episodes for unborn children at 31st March 2019 with domestic abuse identified as a factor at CIN assessment_Number</v>
      </c>
      <c r="B4752" s="31" t="s">
        <v>261</v>
      </c>
      <c r="C4752" s="31" t="s">
        <v>262</v>
      </c>
      <c r="D4752" s="31" t="s">
        <v>474</v>
      </c>
      <c r="E4752" s="31" t="s">
        <v>475</v>
      </c>
      <c r="F4752" s="31" t="s">
        <v>26</v>
      </c>
      <c r="G4752" s="31" t="s">
        <v>111</v>
      </c>
      <c r="H4752" s="31" t="s">
        <v>743</v>
      </c>
      <c r="I4752" s="31">
        <v>9</v>
      </c>
      <c r="J4752" s="31">
        <v>77893</v>
      </c>
      <c r="K4752" s="31">
        <v>0.11554311683976699</v>
      </c>
      <c r="L4752" s="31" t="s">
        <v>1765</v>
      </c>
      <c r="M4752" s="31">
        <f t="shared" si="195"/>
        <v>0.11554311683976699</v>
      </c>
      <c r="N4752" s="31">
        <f t="shared" si="196"/>
        <v>0</v>
      </c>
    </row>
    <row r="4753" spans="1:14" x14ac:dyDescent="0.45">
      <c r="A4753" s="31" t="str">
        <f t="shared" si="197"/>
        <v>E09000006_CIN episodes for unborn children at 31st March 2019 with domestic abuse identified as a factor at CIN assessment_Number</v>
      </c>
      <c r="B4753" s="31" t="s">
        <v>267</v>
      </c>
      <c r="C4753" s="31" t="s">
        <v>268</v>
      </c>
      <c r="D4753" s="31" t="s">
        <v>474</v>
      </c>
      <c r="E4753" s="31" t="s">
        <v>475</v>
      </c>
      <c r="F4753" s="31" t="s">
        <v>26</v>
      </c>
      <c r="G4753" s="31" t="s">
        <v>111</v>
      </c>
      <c r="H4753" s="31" t="s">
        <v>743</v>
      </c>
      <c r="I4753" s="31">
        <v>13</v>
      </c>
      <c r="J4753" s="31">
        <v>75055</v>
      </c>
      <c r="K4753" s="31">
        <v>0.17320631536872999</v>
      </c>
      <c r="L4753" s="31" t="s">
        <v>1766</v>
      </c>
      <c r="M4753" s="31">
        <f t="shared" si="195"/>
        <v>0.17320631536872999</v>
      </c>
      <c r="N4753" s="31">
        <f t="shared" si="196"/>
        <v>0</v>
      </c>
    </row>
    <row r="4754" spans="1:14" x14ac:dyDescent="0.45">
      <c r="A4754" s="31" t="str">
        <f t="shared" si="197"/>
        <v>E09000008_CIN episodes for unborn children at 31st March 2019 with domestic abuse identified as a factor at CIN assessment_Number</v>
      </c>
      <c r="B4754" s="31" t="s">
        <v>486</v>
      </c>
      <c r="C4754" s="31" t="s">
        <v>487</v>
      </c>
      <c r="D4754" s="31" t="s">
        <v>474</v>
      </c>
      <c r="E4754" s="31" t="s">
        <v>475</v>
      </c>
      <c r="F4754" s="31" t="s">
        <v>26</v>
      </c>
      <c r="G4754" s="31" t="s">
        <v>111</v>
      </c>
      <c r="H4754" s="31" t="s">
        <v>743</v>
      </c>
      <c r="I4754" s="31">
        <v>12</v>
      </c>
      <c r="J4754" s="31">
        <v>94702</v>
      </c>
      <c r="K4754" s="31">
        <v>0.12671326899115101</v>
      </c>
      <c r="L4754" s="31" t="s">
        <v>1765</v>
      </c>
      <c r="M4754" s="31">
        <f t="shared" si="195"/>
        <v>0.12671326899115101</v>
      </c>
      <c r="N4754" s="31">
        <f t="shared" si="196"/>
        <v>0</v>
      </c>
    </row>
    <row r="4755" spans="1:14" x14ac:dyDescent="0.45">
      <c r="A4755" s="31" t="str">
        <f t="shared" si="197"/>
        <v>E09000009_CIN episodes for unborn children at 31st March 2019 with domestic abuse identified as a factor at CIN assessment_Number</v>
      </c>
      <c r="B4755" s="31" t="s">
        <v>509</v>
      </c>
      <c r="C4755" s="31" t="s">
        <v>510</v>
      </c>
      <c r="D4755" s="31" t="s">
        <v>474</v>
      </c>
      <c r="E4755" s="31" t="s">
        <v>475</v>
      </c>
      <c r="F4755" s="31" t="s">
        <v>26</v>
      </c>
      <c r="G4755" s="31" t="s">
        <v>111</v>
      </c>
      <c r="H4755" s="31" t="s">
        <v>743</v>
      </c>
      <c r="I4755" s="31">
        <v>10</v>
      </c>
      <c r="J4755" s="31">
        <v>81732</v>
      </c>
      <c r="K4755" s="31">
        <v>0.12235109871286599</v>
      </c>
      <c r="L4755" s="31" t="s">
        <v>1765</v>
      </c>
      <c r="M4755" s="31">
        <f t="shared" si="195"/>
        <v>0.12235109871286599</v>
      </c>
      <c r="N4755" s="31">
        <f t="shared" si="196"/>
        <v>0</v>
      </c>
    </row>
    <row r="4756" spans="1:14" x14ac:dyDescent="0.45">
      <c r="A4756" s="31" t="str">
        <f t="shared" si="197"/>
        <v>E09000010_CIN episodes for unborn children at 31st March 2019 with domestic abuse identified as a factor at CIN assessment_Number</v>
      </c>
      <c r="B4756" s="31" t="s">
        <v>301</v>
      </c>
      <c r="C4756" s="31" t="s">
        <v>302</v>
      </c>
      <c r="D4756" s="31" t="s">
        <v>474</v>
      </c>
      <c r="E4756" s="31" t="s">
        <v>475</v>
      </c>
      <c r="F4756" s="31" t="s">
        <v>26</v>
      </c>
      <c r="G4756" s="31" t="s">
        <v>111</v>
      </c>
      <c r="H4756" s="31" t="s">
        <v>743</v>
      </c>
      <c r="I4756" s="31">
        <v>18</v>
      </c>
      <c r="J4756" s="31">
        <v>84497</v>
      </c>
      <c r="K4756" s="31">
        <v>0.213025314508207</v>
      </c>
      <c r="L4756" s="31" t="s">
        <v>1766</v>
      </c>
      <c r="M4756" s="31">
        <f t="shared" si="195"/>
        <v>0.213025314508207</v>
      </c>
      <c r="N4756" s="31">
        <f t="shared" si="196"/>
        <v>0</v>
      </c>
    </row>
    <row r="4757" spans="1:14" x14ac:dyDescent="0.45">
      <c r="A4757" s="31" t="str">
        <f t="shared" si="197"/>
        <v>E09000014_CIN episodes for unborn children at 31st March 2019 with domestic abuse identified as a factor at CIN assessment_Number</v>
      </c>
      <c r="B4757" s="31" t="s">
        <v>311</v>
      </c>
      <c r="C4757" s="31" t="s">
        <v>312</v>
      </c>
      <c r="D4757" s="31" t="s">
        <v>474</v>
      </c>
      <c r="E4757" s="31" t="s">
        <v>475</v>
      </c>
      <c r="F4757" s="31" t="s">
        <v>26</v>
      </c>
      <c r="G4757" s="31" t="s">
        <v>111</v>
      </c>
      <c r="H4757" s="31" t="s">
        <v>743</v>
      </c>
      <c r="I4757" s="31">
        <v>10</v>
      </c>
      <c r="J4757" s="31">
        <v>60398</v>
      </c>
      <c r="K4757" s="31">
        <v>0.165568396304513</v>
      </c>
      <c r="L4757" s="31" t="s">
        <v>1766</v>
      </c>
      <c r="M4757" s="31">
        <f t="shared" si="195"/>
        <v>0.165568396304513</v>
      </c>
      <c r="N4757" s="31">
        <f t="shared" si="196"/>
        <v>0</v>
      </c>
    </row>
    <row r="4758" spans="1:14" x14ac:dyDescent="0.45">
      <c r="A4758" s="31" t="str">
        <f t="shared" si="197"/>
        <v>E09000015_CIN episodes for unborn children at 31st March 2019 with domestic abuse identified as a factor at CIN assessment_Number</v>
      </c>
      <c r="B4758" s="31" t="s">
        <v>496</v>
      </c>
      <c r="C4758" s="31" t="s">
        <v>497</v>
      </c>
      <c r="D4758" s="31" t="s">
        <v>474</v>
      </c>
      <c r="E4758" s="31" t="s">
        <v>475</v>
      </c>
      <c r="F4758" s="31" t="s">
        <v>26</v>
      </c>
      <c r="G4758" s="31" t="s">
        <v>111</v>
      </c>
      <c r="H4758" s="31" t="s">
        <v>743</v>
      </c>
      <c r="I4758" s="31">
        <v>13</v>
      </c>
      <c r="J4758" s="31">
        <v>58373</v>
      </c>
      <c r="K4758" s="31">
        <v>0.22270570297911699</v>
      </c>
      <c r="L4758" s="31" t="s">
        <v>1766</v>
      </c>
      <c r="M4758" s="31">
        <f t="shared" si="195"/>
        <v>0.22270570297911699</v>
      </c>
      <c r="N4758" s="31">
        <f t="shared" si="196"/>
        <v>0</v>
      </c>
    </row>
    <row r="4759" spans="1:14" x14ac:dyDescent="0.45">
      <c r="A4759" s="31" t="str">
        <f t="shared" si="197"/>
        <v>E09000016_CIN episodes for unborn children at 31st March 2019 with domestic abuse identified as a factor at CIN assessment_Number</v>
      </c>
      <c r="B4759" s="31" t="s">
        <v>315</v>
      </c>
      <c r="C4759" s="31" t="s">
        <v>316</v>
      </c>
      <c r="D4759" s="31" t="s">
        <v>474</v>
      </c>
      <c r="E4759" s="31" t="s">
        <v>475</v>
      </c>
      <c r="F4759" s="31" t="s">
        <v>26</v>
      </c>
      <c r="G4759" s="31" t="s">
        <v>111</v>
      </c>
      <c r="H4759" s="31" t="s">
        <v>743</v>
      </c>
      <c r="I4759" s="31" t="s">
        <v>1280</v>
      </c>
      <c r="J4759" s="31">
        <v>57541</v>
      </c>
      <c r="K4759" s="31" t="s">
        <v>1280</v>
      </c>
      <c r="L4759" s="31" t="s">
        <v>70</v>
      </c>
      <c r="M4759" s="31" t="s">
        <v>70</v>
      </c>
      <c r="N4759" s="31">
        <f t="shared" si="196"/>
        <v>0</v>
      </c>
    </row>
    <row r="4760" spans="1:14" x14ac:dyDescent="0.45">
      <c r="A4760" s="31" t="str">
        <f t="shared" si="197"/>
        <v>E09000017_CIN episodes for unborn children at 31st March 2019 with domestic abuse identified as a factor at CIN assessment_Number</v>
      </c>
      <c r="B4760" s="31" t="s">
        <v>321</v>
      </c>
      <c r="C4760" s="31" t="s">
        <v>322</v>
      </c>
      <c r="D4760" s="31" t="s">
        <v>474</v>
      </c>
      <c r="E4760" s="31" t="s">
        <v>475</v>
      </c>
      <c r="F4760" s="31" t="s">
        <v>26</v>
      </c>
      <c r="G4760" s="31" t="s">
        <v>111</v>
      </c>
      <c r="H4760" s="31" t="s">
        <v>743</v>
      </c>
      <c r="I4760" s="31">
        <v>12</v>
      </c>
      <c r="J4760" s="31">
        <v>73377</v>
      </c>
      <c r="K4760" s="31">
        <v>0.16353898360521699</v>
      </c>
      <c r="L4760" s="31" t="s">
        <v>1766</v>
      </c>
      <c r="M4760" s="31">
        <f t="shared" si="195"/>
        <v>0.16353898360521699</v>
      </c>
      <c r="N4760" s="31">
        <f t="shared" si="196"/>
        <v>0</v>
      </c>
    </row>
    <row r="4761" spans="1:14" x14ac:dyDescent="0.45">
      <c r="A4761" s="31" t="str">
        <f t="shared" si="197"/>
        <v>E09000018_CIN episodes for unborn children at 31st March 2019 with domestic abuse identified as a factor at CIN assessment_Number</v>
      </c>
      <c r="B4761" s="31" t="s">
        <v>323</v>
      </c>
      <c r="C4761" s="31" t="s">
        <v>324</v>
      </c>
      <c r="D4761" s="31" t="s">
        <v>474</v>
      </c>
      <c r="E4761" s="31" t="s">
        <v>475</v>
      </c>
      <c r="F4761" s="31" t="s">
        <v>26</v>
      </c>
      <c r="G4761" s="31" t="s">
        <v>111</v>
      </c>
      <c r="H4761" s="31" t="s">
        <v>743</v>
      </c>
      <c r="I4761" s="31">
        <v>8</v>
      </c>
      <c r="J4761" s="31">
        <v>64898</v>
      </c>
      <c r="K4761" s="31">
        <v>0.123270362723042</v>
      </c>
      <c r="L4761" s="31" t="s">
        <v>1765</v>
      </c>
      <c r="M4761" s="31">
        <f t="shared" si="195"/>
        <v>0.123270362723042</v>
      </c>
      <c r="N4761" s="31">
        <f t="shared" si="196"/>
        <v>0</v>
      </c>
    </row>
    <row r="4762" spans="1:14" x14ac:dyDescent="0.45">
      <c r="A4762" s="31" t="str">
        <f t="shared" si="197"/>
        <v>E09000021_CIN episodes for unborn children at 31st March 2019 with domestic abuse identified as a factor at CIN assessment_Number</v>
      </c>
      <c r="B4762" s="31" t="s">
        <v>520</v>
      </c>
      <c r="C4762" s="31" t="s">
        <v>521</v>
      </c>
      <c r="D4762" s="31" t="s">
        <v>474</v>
      </c>
      <c r="E4762" s="31" t="s">
        <v>475</v>
      </c>
      <c r="F4762" s="31" t="s">
        <v>26</v>
      </c>
      <c r="G4762" s="31" t="s">
        <v>111</v>
      </c>
      <c r="H4762" s="31" t="s">
        <v>743</v>
      </c>
      <c r="I4762" s="31">
        <v>6</v>
      </c>
      <c r="J4762" s="31">
        <v>38977</v>
      </c>
      <c r="K4762" s="31">
        <v>0.153936937168073</v>
      </c>
      <c r="L4762" s="31" t="s">
        <v>1766</v>
      </c>
      <c r="M4762" s="31">
        <f t="shared" si="195"/>
        <v>0.153936937168073</v>
      </c>
      <c r="N4762" s="31">
        <f t="shared" si="196"/>
        <v>0</v>
      </c>
    </row>
    <row r="4763" spans="1:14" x14ac:dyDescent="0.45">
      <c r="A4763" s="31" t="str">
        <f t="shared" si="197"/>
        <v>E09000024_CIN episodes for unborn children at 31st March 2019 with domestic abuse identified as a factor at CIN assessment_Number</v>
      </c>
      <c r="B4763" s="31" t="s">
        <v>353</v>
      </c>
      <c r="C4763" s="31" t="s">
        <v>354</v>
      </c>
      <c r="D4763" s="31" t="s">
        <v>474</v>
      </c>
      <c r="E4763" s="31" t="s">
        <v>475</v>
      </c>
      <c r="F4763" s="31" t="s">
        <v>26</v>
      </c>
      <c r="G4763" s="31" t="s">
        <v>111</v>
      </c>
      <c r="H4763" s="31" t="s">
        <v>743</v>
      </c>
      <c r="I4763" s="31">
        <v>6</v>
      </c>
      <c r="J4763" s="31">
        <v>47266</v>
      </c>
      <c r="K4763" s="31">
        <v>0.126941141624</v>
      </c>
      <c r="L4763" s="31" t="s">
        <v>1765</v>
      </c>
      <c r="M4763" s="31">
        <f t="shared" si="195"/>
        <v>0.126941141624</v>
      </c>
      <c r="N4763" s="31">
        <f t="shared" si="196"/>
        <v>0</v>
      </c>
    </row>
    <row r="4764" spans="1:14" x14ac:dyDescent="0.45">
      <c r="A4764" s="31" t="str">
        <f t="shared" si="197"/>
        <v>E09000025_CIN episodes for unborn children at 31st March 2019 with domestic abuse identified as a factor at CIN assessment_Number</v>
      </c>
      <c r="B4764" s="31" t="s">
        <v>359</v>
      </c>
      <c r="C4764" s="31" t="s">
        <v>360</v>
      </c>
      <c r="D4764" s="31" t="s">
        <v>474</v>
      </c>
      <c r="E4764" s="31" t="s">
        <v>475</v>
      </c>
      <c r="F4764" s="31" t="s">
        <v>26</v>
      </c>
      <c r="G4764" s="31" t="s">
        <v>111</v>
      </c>
      <c r="H4764" s="31" t="s">
        <v>743</v>
      </c>
      <c r="I4764" s="31">
        <v>9</v>
      </c>
      <c r="J4764" s="31">
        <v>86567</v>
      </c>
      <c r="K4764" s="31">
        <v>0.103965714417734</v>
      </c>
      <c r="L4764" s="31" t="s">
        <v>1765</v>
      </c>
      <c r="M4764" s="31">
        <f t="shared" si="195"/>
        <v>0.103965714417734</v>
      </c>
      <c r="N4764" s="31">
        <f t="shared" si="196"/>
        <v>0</v>
      </c>
    </row>
    <row r="4765" spans="1:14" x14ac:dyDescent="0.45">
      <c r="A4765" s="31" t="str">
        <f t="shared" si="197"/>
        <v>E09000026_CIN episodes for unborn children at 31st March 2019 with domestic abuse identified as a factor at CIN assessment_Number</v>
      </c>
      <c r="B4765" s="31" t="s">
        <v>385</v>
      </c>
      <c r="C4765" s="31" t="s">
        <v>386</v>
      </c>
      <c r="D4765" s="31" t="s">
        <v>474</v>
      </c>
      <c r="E4765" s="31" t="s">
        <v>475</v>
      </c>
      <c r="F4765" s="31" t="s">
        <v>26</v>
      </c>
      <c r="G4765" s="31" t="s">
        <v>111</v>
      </c>
      <c r="H4765" s="31" t="s">
        <v>743</v>
      </c>
      <c r="I4765" s="31">
        <v>6</v>
      </c>
      <c r="J4765" s="31">
        <v>76159</v>
      </c>
      <c r="K4765" s="31">
        <v>7.8782547039745798E-2</v>
      </c>
      <c r="L4765" s="31" t="s">
        <v>1765</v>
      </c>
      <c r="M4765" s="31">
        <f t="shared" si="195"/>
        <v>7.8782547039745798E-2</v>
      </c>
      <c r="N4765" s="31">
        <f t="shared" si="196"/>
        <v>0</v>
      </c>
    </row>
    <row r="4766" spans="1:14" x14ac:dyDescent="0.45">
      <c r="A4766" s="31" t="str">
        <f t="shared" si="197"/>
        <v>E09000027_CIN episodes for unborn children at 31st March 2019 with domestic abuse identified as a factor at CIN assessment_Number</v>
      </c>
      <c r="B4766" s="31" t="s">
        <v>389</v>
      </c>
      <c r="C4766" s="31" t="s">
        <v>390</v>
      </c>
      <c r="D4766" s="31" t="s">
        <v>474</v>
      </c>
      <c r="E4766" s="31" t="s">
        <v>475</v>
      </c>
      <c r="F4766" s="31" t="s">
        <v>26</v>
      </c>
      <c r="G4766" s="31" t="s">
        <v>111</v>
      </c>
      <c r="H4766" s="31" t="s">
        <v>743</v>
      </c>
      <c r="I4766" s="31" t="s">
        <v>1280</v>
      </c>
      <c r="J4766" s="31">
        <v>45525</v>
      </c>
      <c r="K4766" s="31" t="s">
        <v>1280</v>
      </c>
      <c r="L4766" s="31" t="s">
        <v>70</v>
      </c>
      <c r="M4766" s="31" t="s">
        <v>70</v>
      </c>
      <c r="N4766" s="31">
        <f t="shared" si="196"/>
        <v>0</v>
      </c>
    </row>
    <row r="4767" spans="1:14" x14ac:dyDescent="0.45">
      <c r="A4767" s="31" t="str">
        <f t="shared" si="197"/>
        <v>E09000029_CIN episodes for unborn children at 31st March 2019 with domestic abuse identified as a factor at CIN assessment_Number</v>
      </c>
      <c r="B4767" s="31" t="s">
        <v>432</v>
      </c>
      <c r="C4767" s="31" t="s">
        <v>433</v>
      </c>
      <c r="D4767" s="31" t="s">
        <v>474</v>
      </c>
      <c r="E4767" s="31" t="s">
        <v>475</v>
      </c>
      <c r="F4767" s="31" t="s">
        <v>26</v>
      </c>
      <c r="G4767" s="31" t="s">
        <v>111</v>
      </c>
      <c r="H4767" s="31" t="s">
        <v>743</v>
      </c>
      <c r="I4767" s="31" t="s">
        <v>1280</v>
      </c>
      <c r="J4767" s="31">
        <v>47941</v>
      </c>
      <c r="K4767" s="31" t="s">
        <v>1280</v>
      </c>
      <c r="L4767" s="31" t="s">
        <v>70</v>
      </c>
      <c r="M4767" s="31" t="s">
        <v>70</v>
      </c>
      <c r="N4767" s="31">
        <f t="shared" si="196"/>
        <v>0</v>
      </c>
    </row>
    <row r="4768" spans="1:14" x14ac:dyDescent="0.45">
      <c r="A4768" s="31" t="str">
        <f t="shared" si="197"/>
        <v>E09000031_CIN episodes for unborn children at 31st March 2019 with domestic abuse identified as a factor at CIN assessment_Number</v>
      </c>
      <c r="B4768" s="31" t="s">
        <v>448</v>
      </c>
      <c r="C4768" s="31" t="s">
        <v>449</v>
      </c>
      <c r="D4768" s="31" t="s">
        <v>474</v>
      </c>
      <c r="E4768" s="31" t="s">
        <v>475</v>
      </c>
      <c r="F4768" s="31" t="s">
        <v>26</v>
      </c>
      <c r="G4768" s="31" t="s">
        <v>111</v>
      </c>
      <c r="H4768" s="31" t="s">
        <v>743</v>
      </c>
      <c r="I4768" s="31">
        <v>9</v>
      </c>
      <c r="J4768" s="31">
        <v>67017</v>
      </c>
      <c r="K4768" s="31">
        <v>0.13429428353999701</v>
      </c>
      <c r="L4768" s="31" t="s">
        <v>1765</v>
      </c>
      <c r="M4768" s="31">
        <f t="shared" si="195"/>
        <v>0.13429428353999701</v>
      </c>
      <c r="N4768" s="31">
        <f t="shared" si="196"/>
        <v>0</v>
      </c>
    </row>
    <row r="4769" spans="1:14" x14ac:dyDescent="0.45">
      <c r="A4769" s="31" t="str">
        <f t="shared" si="197"/>
        <v>E08000025_CIN episodes for unborn children at 31st March 2019 with domestic abuse identified as a factor at CIN assessment_Number</v>
      </c>
      <c r="B4769" s="31" t="s">
        <v>245</v>
      </c>
      <c r="C4769" s="31" t="s">
        <v>246</v>
      </c>
      <c r="D4769" s="31" t="s">
        <v>474</v>
      </c>
      <c r="E4769" s="31" t="s">
        <v>475</v>
      </c>
      <c r="F4769" s="31" t="s">
        <v>26</v>
      </c>
      <c r="G4769" s="31" t="s">
        <v>111</v>
      </c>
      <c r="H4769" s="31" t="s">
        <v>743</v>
      </c>
      <c r="I4769" s="31">
        <v>54</v>
      </c>
      <c r="J4769" s="31">
        <v>288388</v>
      </c>
      <c r="K4769" s="31">
        <v>0.18724773568941799</v>
      </c>
      <c r="L4769" s="31" t="s">
        <v>1766</v>
      </c>
      <c r="M4769" s="31">
        <f t="shared" si="195"/>
        <v>0.18724773568941799</v>
      </c>
      <c r="N4769" s="31">
        <f t="shared" si="196"/>
        <v>0</v>
      </c>
    </row>
    <row r="4770" spans="1:14" x14ac:dyDescent="0.45">
      <c r="A4770" s="31" t="str">
        <f t="shared" si="197"/>
        <v>E08000026_CIN episodes for unborn children at 31st March 2019 with domestic abuse identified as a factor at CIN assessment_Number</v>
      </c>
      <c r="B4770" s="31" t="s">
        <v>283</v>
      </c>
      <c r="C4770" s="31" t="s">
        <v>284</v>
      </c>
      <c r="D4770" s="31" t="s">
        <v>474</v>
      </c>
      <c r="E4770" s="31" t="s">
        <v>475</v>
      </c>
      <c r="F4770" s="31" t="s">
        <v>26</v>
      </c>
      <c r="G4770" s="31" t="s">
        <v>111</v>
      </c>
      <c r="H4770" s="31" t="s">
        <v>743</v>
      </c>
      <c r="I4770" s="31">
        <v>22</v>
      </c>
      <c r="J4770" s="31">
        <v>78994</v>
      </c>
      <c r="K4770" s="31">
        <v>0.27850216472137101</v>
      </c>
      <c r="L4770" s="31" t="s">
        <v>1767</v>
      </c>
      <c r="M4770" s="31">
        <f t="shared" si="195"/>
        <v>0.27850216472137101</v>
      </c>
      <c r="N4770" s="31">
        <f t="shared" si="196"/>
        <v>0</v>
      </c>
    </row>
    <row r="4771" spans="1:14" x14ac:dyDescent="0.45">
      <c r="A4771" s="31" t="str">
        <f t="shared" si="197"/>
        <v>E08000027_CIN episodes for unborn children at 31st March 2019 with domestic abuse identified as a factor at CIN assessment_Number</v>
      </c>
      <c r="B4771" s="31" t="s">
        <v>297</v>
      </c>
      <c r="C4771" s="31" t="s">
        <v>298</v>
      </c>
      <c r="D4771" s="31" t="s">
        <v>474</v>
      </c>
      <c r="E4771" s="31" t="s">
        <v>475</v>
      </c>
      <c r="F4771" s="31" t="s">
        <v>26</v>
      </c>
      <c r="G4771" s="31" t="s">
        <v>111</v>
      </c>
      <c r="H4771" s="31" t="s">
        <v>743</v>
      </c>
      <c r="I4771" s="31">
        <v>11</v>
      </c>
      <c r="J4771" s="31">
        <v>69265</v>
      </c>
      <c r="K4771" s="31">
        <v>0.158810365985707</v>
      </c>
      <c r="L4771" s="31" t="s">
        <v>1766</v>
      </c>
      <c r="M4771" s="31">
        <f t="shared" si="195"/>
        <v>0.158810365985707</v>
      </c>
      <c r="N4771" s="31">
        <f t="shared" si="196"/>
        <v>0</v>
      </c>
    </row>
    <row r="4772" spans="1:14" x14ac:dyDescent="0.45">
      <c r="A4772" s="31" t="str">
        <f t="shared" si="197"/>
        <v>E08000028_CIN episodes for unborn children at 31st March 2019 with domestic abuse identified as a factor at CIN assessment_Number</v>
      </c>
      <c r="B4772" s="31" t="s">
        <v>397</v>
      </c>
      <c r="C4772" s="31" t="s">
        <v>398</v>
      </c>
      <c r="D4772" s="31" t="s">
        <v>474</v>
      </c>
      <c r="E4772" s="31" t="s">
        <v>475</v>
      </c>
      <c r="F4772" s="31" t="s">
        <v>26</v>
      </c>
      <c r="G4772" s="31" t="s">
        <v>111</v>
      </c>
      <c r="H4772" s="31" t="s">
        <v>743</v>
      </c>
      <c r="I4772" s="31">
        <v>24</v>
      </c>
      <c r="J4772" s="31">
        <v>81920</v>
      </c>
      <c r="K4772" s="31">
        <v>0.29296875</v>
      </c>
      <c r="L4772" s="31" t="s">
        <v>1767</v>
      </c>
      <c r="M4772" s="31">
        <f t="shared" si="195"/>
        <v>0.29296875</v>
      </c>
      <c r="N4772" s="31">
        <f t="shared" si="196"/>
        <v>0</v>
      </c>
    </row>
    <row r="4773" spans="1:14" x14ac:dyDescent="0.45">
      <c r="A4773" s="31" t="str">
        <f t="shared" si="197"/>
        <v>E08000029_CIN episodes for unborn children at 31st March 2019 with domestic abuse identified as a factor at CIN assessment_Number</v>
      </c>
      <c r="B4773" s="31" t="s">
        <v>516</v>
      </c>
      <c r="C4773" s="31" t="s">
        <v>517</v>
      </c>
      <c r="D4773" s="31" t="s">
        <v>474</v>
      </c>
      <c r="E4773" s="31" t="s">
        <v>475</v>
      </c>
      <c r="F4773" s="31" t="s">
        <v>26</v>
      </c>
      <c r="G4773" s="31" t="s">
        <v>111</v>
      </c>
      <c r="H4773" s="31" t="s">
        <v>743</v>
      </c>
      <c r="I4773" s="31">
        <v>9</v>
      </c>
      <c r="J4773" s="31">
        <v>46946</v>
      </c>
      <c r="K4773" s="31">
        <v>0.19170962382311599</v>
      </c>
      <c r="L4773" s="31" t="s">
        <v>1766</v>
      </c>
      <c r="M4773" s="31">
        <f t="shared" si="195"/>
        <v>0.19170962382311599</v>
      </c>
      <c r="N4773" s="31">
        <f t="shared" si="196"/>
        <v>0</v>
      </c>
    </row>
    <row r="4774" spans="1:14" x14ac:dyDescent="0.45">
      <c r="A4774" s="31" t="str">
        <f t="shared" si="197"/>
        <v>E08000030_CIN episodes for unborn children at 31st March 2019 with domestic abuse identified as a factor at CIN assessment_Number</v>
      </c>
      <c r="B4774" s="31" t="s">
        <v>446</v>
      </c>
      <c r="C4774" s="31" t="s">
        <v>447</v>
      </c>
      <c r="D4774" s="31" t="s">
        <v>474</v>
      </c>
      <c r="E4774" s="31" t="s">
        <v>475</v>
      </c>
      <c r="F4774" s="31" t="s">
        <v>26</v>
      </c>
      <c r="G4774" s="31" t="s">
        <v>111</v>
      </c>
      <c r="H4774" s="31" t="s">
        <v>743</v>
      </c>
      <c r="I4774" s="31">
        <v>23</v>
      </c>
      <c r="J4774" s="31">
        <v>68157</v>
      </c>
      <c r="K4774" s="31">
        <v>0.33745616737825901</v>
      </c>
      <c r="L4774" s="31" t="s">
        <v>1767</v>
      </c>
      <c r="M4774" s="31">
        <f t="shared" si="195"/>
        <v>0.33745616737825901</v>
      </c>
      <c r="N4774" s="31">
        <f t="shared" si="196"/>
        <v>0</v>
      </c>
    </row>
    <row r="4775" spans="1:14" x14ac:dyDescent="0.45">
      <c r="A4775" s="31" t="str">
        <f t="shared" si="197"/>
        <v>E08000031_CIN episodes for unborn children at 31st March 2019 with domestic abuse identified as a factor at CIN assessment_Number</v>
      </c>
      <c r="B4775" s="31" t="s">
        <v>468</v>
      </c>
      <c r="C4775" s="31" t="s">
        <v>469</v>
      </c>
      <c r="D4775" s="31" t="s">
        <v>474</v>
      </c>
      <c r="E4775" s="31" t="s">
        <v>475</v>
      </c>
      <c r="F4775" s="31" t="s">
        <v>26</v>
      </c>
      <c r="G4775" s="31" t="s">
        <v>111</v>
      </c>
      <c r="H4775" s="31" t="s">
        <v>743</v>
      </c>
      <c r="I4775" s="31">
        <v>9</v>
      </c>
      <c r="J4775" s="31">
        <v>61244</v>
      </c>
      <c r="K4775" s="31">
        <v>0.146953170922866</v>
      </c>
      <c r="L4775" s="31" t="s">
        <v>1765</v>
      </c>
      <c r="M4775" s="31">
        <f t="shared" si="195"/>
        <v>0.146953170922866</v>
      </c>
      <c r="N4775" s="31">
        <f t="shared" si="196"/>
        <v>0</v>
      </c>
    </row>
    <row r="4776" spans="1:14" x14ac:dyDescent="0.45">
      <c r="A4776" s="31" t="str">
        <f t="shared" si="197"/>
        <v>E08000011_CIN episodes for unborn children at 31st March 2019 with domestic abuse identified as a factor at CIN assessment_Number</v>
      </c>
      <c r="B4776" s="31" t="s">
        <v>333</v>
      </c>
      <c r="C4776" s="31" t="s">
        <v>334</v>
      </c>
      <c r="D4776" s="31" t="s">
        <v>474</v>
      </c>
      <c r="E4776" s="31" t="s">
        <v>475</v>
      </c>
      <c r="F4776" s="31" t="s">
        <v>26</v>
      </c>
      <c r="G4776" s="31" t="s">
        <v>111</v>
      </c>
      <c r="H4776" s="31" t="s">
        <v>743</v>
      </c>
      <c r="I4776" s="31" t="s">
        <v>1280</v>
      </c>
      <c r="J4776" s="31">
        <v>33477</v>
      </c>
      <c r="K4776" s="31" t="s">
        <v>1280</v>
      </c>
      <c r="L4776" s="31" t="s">
        <v>70</v>
      </c>
      <c r="M4776" s="31" t="s">
        <v>70</v>
      </c>
      <c r="N4776" s="31">
        <f t="shared" si="196"/>
        <v>0</v>
      </c>
    </row>
    <row r="4777" spans="1:14" x14ac:dyDescent="0.45">
      <c r="A4777" s="31" t="str">
        <f t="shared" si="197"/>
        <v>E08000012_CIN episodes for unborn children at 31st March 2019 with domestic abuse identified as a factor at CIN assessment_Number</v>
      </c>
      <c r="B4777" s="31" t="s">
        <v>347</v>
      </c>
      <c r="C4777" s="31" t="s">
        <v>348</v>
      </c>
      <c r="D4777" s="31" t="s">
        <v>474</v>
      </c>
      <c r="E4777" s="31" t="s">
        <v>475</v>
      </c>
      <c r="F4777" s="31" t="s">
        <v>26</v>
      </c>
      <c r="G4777" s="31" t="s">
        <v>111</v>
      </c>
      <c r="H4777" s="31" t="s">
        <v>743</v>
      </c>
      <c r="I4777" s="31">
        <v>18</v>
      </c>
      <c r="J4777" s="31">
        <v>94902</v>
      </c>
      <c r="K4777" s="31">
        <v>0.189669343111842</v>
      </c>
      <c r="L4777" s="31" t="s">
        <v>1766</v>
      </c>
      <c r="M4777" s="31">
        <f t="shared" si="195"/>
        <v>0.189669343111842</v>
      </c>
      <c r="N4777" s="31">
        <f t="shared" si="196"/>
        <v>0</v>
      </c>
    </row>
    <row r="4778" spans="1:14" x14ac:dyDescent="0.45">
      <c r="A4778" s="31" t="str">
        <f t="shared" si="197"/>
        <v>E08000013_CIN episodes for unborn children at 31st March 2019 with domestic abuse identified as a factor at CIN assessment_Number</v>
      </c>
      <c r="B4778" s="31" t="s">
        <v>416</v>
      </c>
      <c r="C4778" s="31" t="s">
        <v>417</v>
      </c>
      <c r="D4778" s="31" t="s">
        <v>474</v>
      </c>
      <c r="E4778" s="31" t="s">
        <v>475</v>
      </c>
      <c r="F4778" s="31" t="s">
        <v>26</v>
      </c>
      <c r="G4778" s="31" t="s">
        <v>111</v>
      </c>
      <c r="H4778" s="31" t="s">
        <v>743</v>
      </c>
      <c r="I4778" s="31">
        <v>11</v>
      </c>
      <c r="J4778" s="31">
        <v>36785</v>
      </c>
      <c r="K4778" s="31">
        <v>0.29903493271713999</v>
      </c>
      <c r="L4778" s="31" t="s">
        <v>1767</v>
      </c>
      <c r="M4778" s="31">
        <f t="shared" si="195"/>
        <v>0.29903493271713999</v>
      </c>
      <c r="N4778" s="31">
        <f t="shared" si="196"/>
        <v>0</v>
      </c>
    </row>
    <row r="4779" spans="1:14" x14ac:dyDescent="0.45">
      <c r="A4779" s="31" t="str">
        <f t="shared" si="197"/>
        <v>E08000014_CIN episodes for unborn children at 31st March 2019 with domestic abuse identified as a factor at CIN assessment_Number</v>
      </c>
      <c r="B4779" s="31" t="s">
        <v>399</v>
      </c>
      <c r="C4779" s="31" t="s">
        <v>400</v>
      </c>
      <c r="D4779" s="31" t="s">
        <v>474</v>
      </c>
      <c r="E4779" s="31" t="s">
        <v>475</v>
      </c>
      <c r="F4779" s="31" t="s">
        <v>26</v>
      </c>
      <c r="G4779" s="31" t="s">
        <v>111</v>
      </c>
      <c r="H4779" s="31" t="s">
        <v>743</v>
      </c>
      <c r="I4779" s="31">
        <v>16</v>
      </c>
      <c r="J4779" s="31">
        <v>53833</v>
      </c>
      <c r="K4779" s="31">
        <v>0.29721546263444398</v>
      </c>
      <c r="L4779" s="31" t="s">
        <v>1767</v>
      </c>
      <c r="M4779" s="31">
        <f t="shared" si="195"/>
        <v>0.29721546263444398</v>
      </c>
      <c r="N4779" s="31">
        <f t="shared" si="196"/>
        <v>0</v>
      </c>
    </row>
    <row r="4780" spans="1:14" x14ac:dyDescent="0.45">
      <c r="A4780" s="31" t="str">
        <f t="shared" si="197"/>
        <v>E08000015_CIN episodes for unborn children at 31st March 2019 with domestic abuse identified as a factor at CIN assessment_Number</v>
      </c>
      <c r="B4780" s="31" t="s">
        <v>464</v>
      </c>
      <c r="C4780" s="31" t="s">
        <v>465</v>
      </c>
      <c r="D4780" s="31" t="s">
        <v>474</v>
      </c>
      <c r="E4780" s="31" t="s">
        <v>475</v>
      </c>
      <c r="F4780" s="31" t="s">
        <v>26</v>
      </c>
      <c r="G4780" s="31" t="s">
        <v>111</v>
      </c>
      <c r="H4780" s="31" t="s">
        <v>743</v>
      </c>
      <c r="I4780" s="31">
        <v>28</v>
      </c>
      <c r="J4780" s="31">
        <v>67576</v>
      </c>
      <c r="K4780" s="31">
        <v>0.41434828933349099</v>
      </c>
      <c r="L4780" s="31" t="s">
        <v>1768</v>
      </c>
      <c r="M4780" s="31">
        <f t="shared" si="195"/>
        <v>0.41434828933349099</v>
      </c>
      <c r="N4780" s="31">
        <f t="shared" si="196"/>
        <v>0</v>
      </c>
    </row>
    <row r="4781" spans="1:14" x14ac:dyDescent="0.45">
      <c r="A4781" s="31" t="str">
        <f t="shared" si="197"/>
        <v>E08000001_CIN episodes for unborn children at 31st March 2019 with domestic abuse identified as a factor at CIN assessment_Number</v>
      </c>
      <c r="B4781" s="31" t="s">
        <v>252</v>
      </c>
      <c r="C4781" s="31" t="s">
        <v>253</v>
      </c>
      <c r="D4781" s="31" t="s">
        <v>474</v>
      </c>
      <c r="E4781" s="31" t="s">
        <v>475</v>
      </c>
      <c r="F4781" s="31" t="s">
        <v>26</v>
      </c>
      <c r="G4781" s="31" t="s">
        <v>111</v>
      </c>
      <c r="H4781" s="31" t="s">
        <v>743</v>
      </c>
      <c r="I4781" s="31">
        <v>12</v>
      </c>
      <c r="J4781" s="31">
        <v>67670</v>
      </c>
      <c r="K4781" s="31">
        <v>0.17733116595241599</v>
      </c>
      <c r="L4781" s="31" t="s">
        <v>1766</v>
      </c>
      <c r="M4781" s="31">
        <f t="shared" si="195"/>
        <v>0.17733116595241599</v>
      </c>
      <c r="N4781" s="31">
        <f t="shared" si="196"/>
        <v>0</v>
      </c>
    </row>
    <row r="4782" spans="1:14" x14ac:dyDescent="0.45">
      <c r="A4782" s="31" t="str">
        <f t="shared" si="197"/>
        <v>E08000002_CIN episodes for unborn children at 31st March 2019 with domestic abuse identified as a factor at CIN assessment_Number</v>
      </c>
      <c r="B4782" s="31" t="s">
        <v>271</v>
      </c>
      <c r="C4782" s="31" t="s">
        <v>272</v>
      </c>
      <c r="D4782" s="31" t="s">
        <v>474</v>
      </c>
      <c r="E4782" s="31" t="s">
        <v>475</v>
      </c>
      <c r="F4782" s="31" t="s">
        <v>26</v>
      </c>
      <c r="G4782" s="31" t="s">
        <v>111</v>
      </c>
      <c r="H4782" s="31" t="s">
        <v>743</v>
      </c>
      <c r="I4782" s="31">
        <v>11</v>
      </c>
      <c r="J4782" s="31">
        <v>43142</v>
      </c>
      <c r="K4782" s="31">
        <v>0.25497195308516102</v>
      </c>
      <c r="L4782" s="31" t="s">
        <v>1767</v>
      </c>
      <c r="M4782" s="31">
        <f t="shared" si="195"/>
        <v>0.25497195308516102</v>
      </c>
      <c r="N4782" s="31">
        <f t="shared" si="196"/>
        <v>0</v>
      </c>
    </row>
    <row r="4783" spans="1:14" x14ac:dyDescent="0.45">
      <c r="A4783" s="31" t="str">
        <f t="shared" si="197"/>
        <v>E08000003_CIN episodes for unborn children at 31st March 2019 with domestic abuse identified as a factor at CIN assessment_Number</v>
      </c>
      <c r="B4783" s="31" t="s">
        <v>349</v>
      </c>
      <c r="C4783" s="31" t="s">
        <v>350</v>
      </c>
      <c r="D4783" s="31" t="s">
        <v>474</v>
      </c>
      <c r="E4783" s="31" t="s">
        <v>475</v>
      </c>
      <c r="F4783" s="31" t="s">
        <v>26</v>
      </c>
      <c r="G4783" s="31" t="s">
        <v>111</v>
      </c>
      <c r="H4783" s="31" t="s">
        <v>743</v>
      </c>
      <c r="I4783" s="31">
        <v>39</v>
      </c>
      <c r="J4783" s="31">
        <v>121962</v>
      </c>
      <c r="K4783" s="31">
        <v>0.319771732178875</v>
      </c>
      <c r="L4783" s="31" t="s">
        <v>1767</v>
      </c>
      <c r="M4783" s="31">
        <f t="shared" si="195"/>
        <v>0.319771732178875</v>
      </c>
      <c r="N4783" s="31">
        <f t="shared" si="196"/>
        <v>0</v>
      </c>
    </row>
    <row r="4784" spans="1:14" x14ac:dyDescent="0.45">
      <c r="A4784" s="31" t="str">
        <f t="shared" si="197"/>
        <v>E08000004_CIN episodes for unborn children at 31st March 2019 with domestic abuse identified as a factor at CIN assessment_Number</v>
      </c>
      <c r="B4784" s="31" t="s">
        <v>375</v>
      </c>
      <c r="C4784" s="31" t="s">
        <v>376</v>
      </c>
      <c r="D4784" s="31" t="s">
        <v>474</v>
      </c>
      <c r="E4784" s="31" t="s">
        <v>475</v>
      </c>
      <c r="F4784" s="31" t="s">
        <v>26</v>
      </c>
      <c r="G4784" s="31" t="s">
        <v>111</v>
      </c>
      <c r="H4784" s="31" t="s">
        <v>743</v>
      </c>
      <c r="I4784" s="31">
        <v>12</v>
      </c>
      <c r="J4784" s="31">
        <v>59416</v>
      </c>
      <c r="K4784" s="31">
        <v>0.201965800457789</v>
      </c>
      <c r="L4784" s="31" t="s">
        <v>1766</v>
      </c>
      <c r="M4784" s="31">
        <f t="shared" si="195"/>
        <v>0.201965800457789</v>
      </c>
      <c r="N4784" s="31">
        <f t="shared" si="196"/>
        <v>0</v>
      </c>
    </row>
    <row r="4785" spans="1:14" x14ac:dyDescent="0.45">
      <c r="A4785" s="31" t="str">
        <f t="shared" si="197"/>
        <v>E08000005_CIN episodes for unborn children at 31st March 2019 with domestic abuse identified as a factor at CIN assessment_Number</v>
      </c>
      <c r="B4785" s="31" t="s">
        <v>391</v>
      </c>
      <c r="C4785" s="31" t="s">
        <v>392</v>
      </c>
      <c r="D4785" s="31" t="s">
        <v>474</v>
      </c>
      <c r="E4785" s="31" t="s">
        <v>475</v>
      </c>
      <c r="F4785" s="31" t="s">
        <v>26</v>
      </c>
      <c r="G4785" s="31" t="s">
        <v>111</v>
      </c>
      <c r="H4785" s="31" t="s">
        <v>743</v>
      </c>
      <c r="I4785" s="31">
        <v>17</v>
      </c>
      <c r="J4785" s="31">
        <v>52689</v>
      </c>
      <c r="K4785" s="31">
        <v>0.322647991041773</v>
      </c>
      <c r="L4785" s="31" t="s">
        <v>1767</v>
      </c>
      <c r="M4785" s="31">
        <f t="shared" si="195"/>
        <v>0.322647991041773</v>
      </c>
      <c r="N4785" s="31">
        <f t="shared" si="196"/>
        <v>0</v>
      </c>
    </row>
    <row r="4786" spans="1:14" x14ac:dyDescent="0.45">
      <c r="A4786" s="31" t="str">
        <f t="shared" si="197"/>
        <v>E08000006_CIN episodes for unborn children at 31st March 2019 with domestic abuse identified as a factor at CIN assessment_Number</v>
      </c>
      <c r="B4786" s="31" t="s">
        <v>395</v>
      </c>
      <c r="C4786" s="31" t="s">
        <v>396</v>
      </c>
      <c r="D4786" s="31" t="s">
        <v>474</v>
      </c>
      <c r="E4786" s="31" t="s">
        <v>475</v>
      </c>
      <c r="F4786" s="31" t="s">
        <v>26</v>
      </c>
      <c r="G4786" s="31" t="s">
        <v>111</v>
      </c>
      <c r="H4786" s="31" t="s">
        <v>743</v>
      </c>
      <c r="I4786" s="31">
        <v>8</v>
      </c>
      <c r="J4786" s="31">
        <v>56566</v>
      </c>
      <c r="K4786" s="31">
        <v>0.14142771276031499</v>
      </c>
      <c r="L4786" s="31" t="s">
        <v>1765</v>
      </c>
      <c r="M4786" s="31">
        <f t="shared" si="195"/>
        <v>0.14142771276031499</v>
      </c>
      <c r="N4786" s="31">
        <f t="shared" si="196"/>
        <v>0</v>
      </c>
    </row>
    <row r="4787" spans="1:14" x14ac:dyDescent="0.45">
      <c r="A4787" s="31" t="str">
        <f t="shared" si="197"/>
        <v>E08000007_CIN episodes for unborn children at 31st March 2019 with domestic abuse identified as a factor at CIN assessment_Number</v>
      </c>
      <c r="B4787" s="31" t="s">
        <v>420</v>
      </c>
      <c r="C4787" s="31" t="s">
        <v>421</v>
      </c>
      <c r="D4787" s="31" t="s">
        <v>474</v>
      </c>
      <c r="E4787" s="31" t="s">
        <v>475</v>
      </c>
      <c r="F4787" s="31" t="s">
        <v>26</v>
      </c>
      <c r="G4787" s="31" t="s">
        <v>111</v>
      </c>
      <c r="H4787" s="31" t="s">
        <v>743</v>
      </c>
      <c r="I4787" s="31">
        <v>14</v>
      </c>
      <c r="J4787" s="31">
        <v>63141</v>
      </c>
      <c r="K4787" s="31">
        <v>0.22172597836588001</v>
      </c>
      <c r="L4787" s="31" t="s">
        <v>1766</v>
      </c>
      <c r="M4787" s="31">
        <f t="shared" si="195"/>
        <v>0.22172597836588001</v>
      </c>
      <c r="N4787" s="31">
        <f t="shared" si="196"/>
        <v>0</v>
      </c>
    </row>
    <row r="4788" spans="1:14" x14ac:dyDescent="0.45">
      <c r="A4788" s="31" t="str">
        <f t="shared" si="197"/>
        <v>E08000008_CIN episodes for unborn children at 31st March 2019 with domestic abuse identified as a factor at CIN assessment_Number</v>
      </c>
      <c r="B4788" s="31" t="s">
        <v>436</v>
      </c>
      <c r="C4788" s="31" t="s">
        <v>437</v>
      </c>
      <c r="D4788" s="31" t="s">
        <v>474</v>
      </c>
      <c r="E4788" s="31" t="s">
        <v>475</v>
      </c>
      <c r="F4788" s="31" t="s">
        <v>26</v>
      </c>
      <c r="G4788" s="31" t="s">
        <v>111</v>
      </c>
      <c r="H4788" s="31" t="s">
        <v>743</v>
      </c>
      <c r="I4788" s="31">
        <v>13</v>
      </c>
      <c r="J4788" s="31">
        <v>50223</v>
      </c>
      <c r="K4788" s="31">
        <v>0.25884554885212002</v>
      </c>
      <c r="L4788" s="31" t="s">
        <v>1767</v>
      </c>
      <c r="M4788" s="31">
        <f t="shared" si="195"/>
        <v>0.25884554885212002</v>
      </c>
      <c r="N4788" s="31">
        <f t="shared" si="196"/>
        <v>0</v>
      </c>
    </row>
    <row r="4789" spans="1:14" x14ac:dyDescent="0.45">
      <c r="A4789" s="31" t="str">
        <f t="shared" si="197"/>
        <v>E08000009_CIN episodes for unborn children at 31st March 2019 with domestic abuse identified as a factor at CIN assessment_Number</v>
      </c>
      <c r="B4789" s="31" t="s">
        <v>442</v>
      </c>
      <c r="C4789" s="31" t="s">
        <v>443</v>
      </c>
      <c r="D4789" s="31" t="s">
        <v>474</v>
      </c>
      <c r="E4789" s="31" t="s">
        <v>475</v>
      </c>
      <c r="F4789" s="31" t="s">
        <v>26</v>
      </c>
      <c r="G4789" s="31" t="s">
        <v>111</v>
      </c>
      <c r="H4789" s="31" t="s">
        <v>743</v>
      </c>
      <c r="I4789" s="31">
        <v>7</v>
      </c>
      <c r="J4789" s="31">
        <v>56087</v>
      </c>
      <c r="K4789" s="31">
        <v>0.124806104801469</v>
      </c>
      <c r="L4789" s="31" t="s">
        <v>1765</v>
      </c>
      <c r="M4789" s="31">
        <f t="shared" si="195"/>
        <v>0.124806104801469</v>
      </c>
      <c r="N4789" s="31">
        <f t="shared" si="196"/>
        <v>0</v>
      </c>
    </row>
    <row r="4790" spans="1:14" x14ac:dyDescent="0.45">
      <c r="A4790" s="31" t="str">
        <f t="shared" si="197"/>
        <v>E08000010_CIN episodes for unborn children at 31st March 2019 with domestic abuse identified as a factor at CIN assessment_Number</v>
      </c>
      <c r="B4790" s="31" t="s">
        <v>460</v>
      </c>
      <c r="C4790" s="31" t="s">
        <v>461</v>
      </c>
      <c r="D4790" s="31" t="s">
        <v>474</v>
      </c>
      <c r="E4790" s="31" t="s">
        <v>475</v>
      </c>
      <c r="F4790" s="31" t="s">
        <v>26</v>
      </c>
      <c r="G4790" s="31" t="s">
        <v>111</v>
      </c>
      <c r="H4790" s="31" t="s">
        <v>743</v>
      </c>
      <c r="I4790" s="31">
        <v>18</v>
      </c>
      <c r="J4790" s="31">
        <v>68388</v>
      </c>
      <c r="K4790" s="31">
        <v>0.26320407088962999</v>
      </c>
      <c r="L4790" s="31" t="s">
        <v>1767</v>
      </c>
      <c r="M4790" s="31">
        <f t="shared" si="195"/>
        <v>0.26320407088962999</v>
      </c>
      <c r="N4790" s="31">
        <f t="shared" si="196"/>
        <v>0</v>
      </c>
    </row>
    <row r="4791" spans="1:14" x14ac:dyDescent="0.45">
      <c r="A4791" s="31" t="str">
        <f t="shared" si="197"/>
        <v>E08000016_CIN episodes for unborn children at 31st March 2019 with domestic abuse identified as a factor at CIN assessment_Number</v>
      </c>
      <c r="B4791" s="31" t="s">
        <v>236</v>
      </c>
      <c r="C4791" s="31" t="s">
        <v>237</v>
      </c>
      <c r="D4791" s="31" t="s">
        <v>474</v>
      </c>
      <c r="E4791" s="31" t="s">
        <v>475</v>
      </c>
      <c r="F4791" s="31" t="s">
        <v>26</v>
      </c>
      <c r="G4791" s="31" t="s">
        <v>111</v>
      </c>
      <c r="H4791" s="31" t="s">
        <v>743</v>
      </c>
      <c r="I4791" s="31">
        <v>5</v>
      </c>
      <c r="J4791" s="31">
        <v>50727</v>
      </c>
      <c r="K4791" s="31">
        <v>9.8566838172965104E-2</v>
      </c>
      <c r="L4791" s="31" t="s">
        <v>1765</v>
      </c>
      <c r="M4791" s="31">
        <f t="shared" si="195"/>
        <v>9.8566838172965104E-2</v>
      </c>
      <c r="N4791" s="31">
        <f t="shared" si="196"/>
        <v>0</v>
      </c>
    </row>
    <row r="4792" spans="1:14" x14ac:dyDescent="0.45">
      <c r="A4792" s="31" t="str">
        <f t="shared" si="197"/>
        <v>E08000017_CIN episodes for unborn children at 31st March 2019 with domestic abuse identified as a factor at CIN assessment_Number</v>
      </c>
      <c r="B4792" s="31" t="s">
        <v>293</v>
      </c>
      <c r="C4792" s="31" t="s">
        <v>294</v>
      </c>
      <c r="D4792" s="31" t="s">
        <v>474</v>
      </c>
      <c r="E4792" s="31" t="s">
        <v>475</v>
      </c>
      <c r="F4792" s="31" t="s">
        <v>26</v>
      </c>
      <c r="G4792" s="31" t="s">
        <v>111</v>
      </c>
      <c r="H4792" s="31" t="s">
        <v>743</v>
      </c>
      <c r="I4792" s="31">
        <v>20</v>
      </c>
      <c r="J4792" s="31">
        <v>66448</v>
      </c>
      <c r="K4792" s="31">
        <v>0.30098723814110301</v>
      </c>
      <c r="L4792" s="31" t="s">
        <v>1767</v>
      </c>
      <c r="M4792" s="31">
        <f t="shared" si="195"/>
        <v>0.30098723814110301</v>
      </c>
      <c r="N4792" s="31">
        <f t="shared" si="196"/>
        <v>0</v>
      </c>
    </row>
    <row r="4793" spans="1:14" x14ac:dyDescent="0.45">
      <c r="A4793" s="31" t="str">
        <f t="shared" si="197"/>
        <v>E08000018_CIN episodes for unborn children at 31st March 2019 with domestic abuse identified as a factor at CIN assessment_Number</v>
      </c>
      <c r="B4793" s="31" t="s">
        <v>393</v>
      </c>
      <c r="C4793" s="31" t="s">
        <v>394</v>
      </c>
      <c r="D4793" s="31" t="s">
        <v>474</v>
      </c>
      <c r="E4793" s="31" t="s">
        <v>475</v>
      </c>
      <c r="F4793" s="31" t="s">
        <v>26</v>
      </c>
      <c r="G4793" s="31" t="s">
        <v>111</v>
      </c>
      <c r="H4793" s="31" t="s">
        <v>743</v>
      </c>
      <c r="I4793" s="31">
        <v>17</v>
      </c>
      <c r="J4793" s="31">
        <v>57196</v>
      </c>
      <c r="K4793" s="31">
        <v>0.297223582068676</v>
      </c>
      <c r="L4793" s="31" t="s">
        <v>1767</v>
      </c>
      <c r="M4793" s="31">
        <f t="shared" si="195"/>
        <v>0.297223582068676</v>
      </c>
      <c r="N4793" s="31">
        <f t="shared" si="196"/>
        <v>0</v>
      </c>
    </row>
    <row r="4794" spans="1:14" x14ac:dyDescent="0.45">
      <c r="A4794" s="31" t="str">
        <f t="shared" si="197"/>
        <v>E08000019_CIN episodes for unborn children at 31st March 2019 with domestic abuse identified as a factor at CIN assessment_Number</v>
      </c>
      <c r="B4794" s="31" t="s">
        <v>401</v>
      </c>
      <c r="C4794" s="31" t="s">
        <v>402</v>
      </c>
      <c r="D4794" s="31" t="s">
        <v>474</v>
      </c>
      <c r="E4794" s="31" t="s">
        <v>475</v>
      </c>
      <c r="F4794" s="31" t="s">
        <v>26</v>
      </c>
      <c r="G4794" s="31" t="s">
        <v>111</v>
      </c>
      <c r="H4794" s="31" t="s">
        <v>743</v>
      </c>
      <c r="I4794" s="31">
        <v>25</v>
      </c>
      <c r="J4794" s="31">
        <v>117497</v>
      </c>
      <c r="K4794" s="31">
        <v>0.21277138990782701</v>
      </c>
      <c r="L4794" s="31" t="s">
        <v>1766</v>
      </c>
      <c r="M4794" s="31">
        <f t="shared" si="195"/>
        <v>0.21277138990782701</v>
      </c>
      <c r="N4794" s="31">
        <f t="shared" si="196"/>
        <v>0</v>
      </c>
    </row>
    <row r="4795" spans="1:14" x14ac:dyDescent="0.45">
      <c r="A4795" s="31" t="str">
        <f t="shared" si="197"/>
        <v>E08000032_CIN episodes for unborn children at 31st March 2019 with domestic abuse identified as a factor at CIN assessment_Number</v>
      </c>
      <c r="B4795" s="31" t="s">
        <v>259</v>
      </c>
      <c r="C4795" s="31" t="s">
        <v>260</v>
      </c>
      <c r="D4795" s="31" t="s">
        <v>474</v>
      </c>
      <c r="E4795" s="31" t="s">
        <v>475</v>
      </c>
      <c r="F4795" s="31" t="s">
        <v>26</v>
      </c>
      <c r="G4795" s="31" t="s">
        <v>111</v>
      </c>
      <c r="H4795" s="31" t="s">
        <v>743</v>
      </c>
      <c r="I4795" s="31">
        <v>45</v>
      </c>
      <c r="J4795" s="31">
        <v>142005</v>
      </c>
      <c r="K4795" s="31">
        <v>0.31689025034329799</v>
      </c>
      <c r="L4795" s="31" t="s">
        <v>1767</v>
      </c>
      <c r="M4795" s="31">
        <f t="shared" si="195"/>
        <v>0.31689025034329799</v>
      </c>
      <c r="N4795" s="31">
        <f t="shared" si="196"/>
        <v>0</v>
      </c>
    </row>
    <row r="4796" spans="1:14" x14ac:dyDescent="0.45">
      <c r="A4796" s="31" t="str">
        <f t="shared" si="197"/>
        <v>E08000033_CIN episodes for unborn children at 31st March 2019 with domestic abuse identified as a factor at CIN assessment_Number</v>
      </c>
      <c r="B4796" s="31" t="s">
        <v>273</v>
      </c>
      <c r="C4796" s="31" t="s">
        <v>274</v>
      </c>
      <c r="D4796" s="31" t="s">
        <v>474</v>
      </c>
      <c r="E4796" s="31" t="s">
        <v>475</v>
      </c>
      <c r="F4796" s="31" t="s">
        <v>26</v>
      </c>
      <c r="G4796" s="31" t="s">
        <v>111</v>
      </c>
      <c r="H4796" s="31" t="s">
        <v>743</v>
      </c>
      <c r="I4796" s="31">
        <v>22</v>
      </c>
      <c r="J4796" s="31">
        <v>46021</v>
      </c>
      <c r="K4796" s="31">
        <v>0.47804263271115399</v>
      </c>
      <c r="L4796" s="31" t="s">
        <v>1769</v>
      </c>
      <c r="M4796" s="31">
        <f t="shared" si="195"/>
        <v>0.47804263271115399</v>
      </c>
      <c r="N4796" s="31">
        <f t="shared" si="196"/>
        <v>0</v>
      </c>
    </row>
    <row r="4797" spans="1:14" x14ac:dyDescent="0.45">
      <c r="A4797" s="31" t="str">
        <f t="shared" si="197"/>
        <v>E08000034_CIN episodes for unborn children at 31st March 2019 with domestic abuse identified as a factor at CIN assessment_Number</v>
      </c>
      <c r="B4797" s="31" t="s">
        <v>331</v>
      </c>
      <c r="C4797" s="31" t="s">
        <v>332</v>
      </c>
      <c r="D4797" s="31" t="s">
        <v>474</v>
      </c>
      <c r="E4797" s="31" t="s">
        <v>475</v>
      </c>
      <c r="F4797" s="31" t="s">
        <v>26</v>
      </c>
      <c r="G4797" s="31" t="s">
        <v>111</v>
      </c>
      <c r="H4797" s="31" t="s">
        <v>743</v>
      </c>
      <c r="I4797" s="31">
        <v>24</v>
      </c>
      <c r="J4797" s="31">
        <v>100174</v>
      </c>
      <c r="K4797" s="31">
        <v>0.23958312536186999</v>
      </c>
      <c r="L4797" s="31" t="s">
        <v>1766</v>
      </c>
      <c r="M4797" s="31">
        <f t="shared" si="195"/>
        <v>0.23958312536186999</v>
      </c>
      <c r="N4797" s="31">
        <f t="shared" si="196"/>
        <v>0</v>
      </c>
    </row>
    <row r="4798" spans="1:14" x14ac:dyDescent="0.45">
      <c r="A4798" s="31" t="str">
        <f t="shared" si="197"/>
        <v>E08000035_CIN episodes for unborn children at 31st March 2019 with domestic abuse identified as a factor at CIN assessment_Number</v>
      </c>
      <c r="B4798" s="31" t="s">
        <v>339</v>
      </c>
      <c r="C4798" s="31" t="s">
        <v>340</v>
      </c>
      <c r="D4798" s="31" t="s">
        <v>474</v>
      </c>
      <c r="E4798" s="31" t="s">
        <v>475</v>
      </c>
      <c r="F4798" s="31" t="s">
        <v>26</v>
      </c>
      <c r="G4798" s="31" t="s">
        <v>111</v>
      </c>
      <c r="H4798" s="31" t="s">
        <v>743</v>
      </c>
      <c r="I4798" s="31">
        <v>26</v>
      </c>
      <c r="J4798" s="31">
        <v>168176</v>
      </c>
      <c r="K4798" s="31">
        <v>0.15459994291694401</v>
      </c>
      <c r="L4798" s="31" t="s">
        <v>1766</v>
      </c>
      <c r="M4798" s="31">
        <f t="shared" si="195"/>
        <v>0.15459994291694401</v>
      </c>
      <c r="N4798" s="31">
        <f t="shared" si="196"/>
        <v>0</v>
      </c>
    </row>
    <row r="4799" spans="1:14" x14ac:dyDescent="0.45">
      <c r="A4799" s="31" t="str">
        <f t="shared" si="197"/>
        <v>E08000036_CIN episodes for unborn children at 31st March 2019 with domestic abuse identified as a factor at CIN assessment_Number</v>
      </c>
      <c r="B4799" s="31" t="s">
        <v>444</v>
      </c>
      <c r="C4799" s="31" t="s">
        <v>445</v>
      </c>
      <c r="D4799" s="31" t="s">
        <v>474</v>
      </c>
      <c r="E4799" s="31" t="s">
        <v>475</v>
      </c>
      <c r="F4799" s="31" t="s">
        <v>26</v>
      </c>
      <c r="G4799" s="31" t="s">
        <v>111</v>
      </c>
      <c r="H4799" s="31" t="s">
        <v>743</v>
      </c>
      <c r="I4799" s="31">
        <v>5</v>
      </c>
      <c r="J4799" s="31">
        <v>72893</v>
      </c>
      <c r="K4799" s="31">
        <v>6.8593692124072306E-2</v>
      </c>
      <c r="L4799" s="31" t="s">
        <v>1765</v>
      </c>
      <c r="M4799" s="31">
        <f t="shared" si="195"/>
        <v>6.8593692124072306E-2</v>
      </c>
      <c r="N4799" s="31">
        <f t="shared" si="196"/>
        <v>0</v>
      </c>
    </row>
    <row r="4800" spans="1:14" x14ac:dyDescent="0.45">
      <c r="A4800" s="31" t="str">
        <f t="shared" si="197"/>
        <v>E08000020_CIN episodes for unborn children at 31st March 2019 with domestic abuse identified as a factor at CIN assessment_Number</v>
      </c>
      <c r="B4800" s="31" t="s">
        <v>305</v>
      </c>
      <c r="C4800" s="31" t="s">
        <v>306</v>
      </c>
      <c r="D4800" s="31" t="s">
        <v>474</v>
      </c>
      <c r="E4800" s="31" t="s">
        <v>475</v>
      </c>
      <c r="F4800" s="31" t="s">
        <v>26</v>
      </c>
      <c r="G4800" s="31" t="s">
        <v>111</v>
      </c>
      <c r="H4800" s="31" t="s">
        <v>743</v>
      </c>
      <c r="I4800" s="31">
        <v>15</v>
      </c>
      <c r="J4800" s="31">
        <v>39605</v>
      </c>
      <c r="K4800" s="31">
        <v>0.37874005807347599</v>
      </c>
      <c r="L4800" s="31" t="s">
        <v>1768</v>
      </c>
      <c r="M4800" s="31">
        <f t="shared" ref="M4800:M4863" si="198">K4800</f>
        <v>0.37874005807347599</v>
      </c>
      <c r="N4800" s="31">
        <f t="shared" si="196"/>
        <v>0</v>
      </c>
    </row>
    <row r="4801" spans="1:14" x14ac:dyDescent="0.45">
      <c r="A4801" s="31" t="str">
        <f t="shared" si="197"/>
        <v>E08000021_CIN episodes for unborn children at 31st March 2019 with domestic abuse identified as a factor at CIN assessment_Number</v>
      </c>
      <c r="B4801" s="31" t="s">
        <v>357</v>
      </c>
      <c r="C4801" s="31" t="s">
        <v>358</v>
      </c>
      <c r="D4801" s="31" t="s">
        <v>474</v>
      </c>
      <c r="E4801" s="31" t="s">
        <v>475</v>
      </c>
      <c r="F4801" s="31" t="s">
        <v>26</v>
      </c>
      <c r="G4801" s="31" t="s">
        <v>111</v>
      </c>
      <c r="H4801" s="31" t="s">
        <v>743</v>
      </c>
      <c r="I4801" s="31">
        <v>26</v>
      </c>
      <c r="J4801" s="31">
        <v>58056</v>
      </c>
      <c r="K4801" s="31">
        <v>0.447843461485462</v>
      </c>
      <c r="L4801" s="31" t="s">
        <v>1768</v>
      </c>
      <c r="M4801" s="31">
        <f t="shared" si="198"/>
        <v>0.447843461485462</v>
      </c>
      <c r="N4801" s="31">
        <f t="shared" si="196"/>
        <v>0</v>
      </c>
    </row>
    <row r="4802" spans="1:14" x14ac:dyDescent="0.45">
      <c r="A4802" s="31" t="str">
        <f t="shared" si="197"/>
        <v>E08000022_CIN episodes for unborn children at 31st March 2019 with domestic abuse identified as a factor at CIN assessment_Number</v>
      </c>
      <c r="B4802" s="31" t="s">
        <v>524</v>
      </c>
      <c r="C4802" s="31" t="s">
        <v>525</v>
      </c>
      <c r="D4802" s="31" t="s">
        <v>474</v>
      </c>
      <c r="E4802" s="31" t="s">
        <v>475</v>
      </c>
      <c r="F4802" s="31" t="s">
        <v>26</v>
      </c>
      <c r="G4802" s="31" t="s">
        <v>111</v>
      </c>
      <c r="H4802" s="31" t="s">
        <v>743</v>
      </c>
      <c r="I4802" s="31">
        <v>11</v>
      </c>
      <c r="J4802" s="31">
        <v>41360</v>
      </c>
      <c r="K4802" s="31">
        <v>0.26595744680851102</v>
      </c>
      <c r="L4802" s="31" t="s">
        <v>1767</v>
      </c>
      <c r="M4802" s="31">
        <f t="shared" si="198"/>
        <v>0.26595744680851102</v>
      </c>
      <c r="N4802" s="31">
        <f t="shared" si="196"/>
        <v>0</v>
      </c>
    </row>
    <row r="4803" spans="1:14" x14ac:dyDescent="0.45">
      <c r="A4803" s="31" t="str">
        <f t="shared" si="197"/>
        <v>E08000023_CIN episodes for unborn children at 31st March 2019 with domestic abuse identified as a factor at CIN assessment_Number</v>
      </c>
      <c r="B4803" s="31" t="s">
        <v>410</v>
      </c>
      <c r="C4803" s="31" t="s">
        <v>411</v>
      </c>
      <c r="D4803" s="31" t="s">
        <v>474</v>
      </c>
      <c r="E4803" s="31" t="s">
        <v>475</v>
      </c>
      <c r="F4803" s="31" t="s">
        <v>26</v>
      </c>
      <c r="G4803" s="31" t="s">
        <v>111</v>
      </c>
      <c r="H4803" s="31" t="s">
        <v>743</v>
      </c>
      <c r="I4803" s="31">
        <v>11</v>
      </c>
      <c r="J4803" s="31">
        <v>29920</v>
      </c>
      <c r="K4803" s="31">
        <v>0.36764705882352899</v>
      </c>
      <c r="L4803" s="31" t="s">
        <v>1768</v>
      </c>
      <c r="M4803" s="31">
        <f t="shared" si="198"/>
        <v>0.36764705882352899</v>
      </c>
      <c r="N4803" s="31">
        <f t="shared" ref="N4803:N4866" si="199">IF(OR(C4803="City of London",C4803="Isles of Scilly"),1,0)</f>
        <v>0</v>
      </c>
    </row>
    <row r="4804" spans="1:14" x14ac:dyDescent="0.45">
      <c r="A4804" s="31" t="str">
        <f t="shared" si="197"/>
        <v>E08000024_CIN episodes for unborn children at 31st March 2019 with domestic abuse identified as a factor at CIN assessment_Number</v>
      </c>
      <c r="B4804" s="31" t="s">
        <v>428</v>
      </c>
      <c r="C4804" s="31" t="s">
        <v>429</v>
      </c>
      <c r="D4804" s="31" t="s">
        <v>474</v>
      </c>
      <c r="E4804" s="31" t="s">
        <v>475</v>
      </c>
      <c r="F4804" s="31" t="s">
        <v>26</v>
      </c>
      <c r="G4804" s="31" t="s">
        <v>111</v>
      </c>
      <c r="H4804" s="31" t="s">
        <v>743</v>
      </c>
      <c r="I4804" s="31">
        <v>27</v>
      </c>
      <c r="J4804" s="31">
        <v>54563</v>
      </c>
      <c r="K4804" s="31">
        <v>0.49484082620090503</v>
      </c>
      <c r="L4804" s="31" t="s">
        <v>1769</v>
      </c>
      <c r="M4804" s="31">
        <f t="shared" si="198"/>
        <v>0.49484082620090503</v>
      </c>
      <c r="N4804" s="31">
        <f t="shared" si="199"/>
        <v>0</v>
      </c>
    </row>
    <row r="4805" spans="1:14" x14ac:dyDescent="0.45">
      <c r="A4805" s="31" t="str">
        <f t="shared" si="197"/>
        <v>E06000053_CIN episodes for unborn children at 31st March 2019 with domestic abuse identified as a factor at CIN assessment_Number</v>
      </c>
      <c r="B4805" s="31" t="s">
        <v>550</v>
      </c>
      <c r="C4805" s="31" t="s">
        <v>551</v>
      </c>
      <c r="D4805" s="31" t="s">
        <v>474</v>
      </c>
      <c r="E4805" s="31" t="s">
        <v>475</v>
      </c>
      <c r="F4805" s="31" t="s">
        <v>26</v>
      </c>
      <c r="G4805" s="31" t="s">
        <v>111</v>
      </c>
      <c r="H4805" s="31" t="s">
        <v>743</v>
      </c>
      <c r="I4805" s="31">
        <v>0</v>
      </c>
      <c r="J4805" s="31">
        <v>368</v>
      </c>
      <c r="K4805" s="31">
        <v>0</v>
      </c>
      <c r="L4805" s="31" t="s">
        <v>1764</v>
      </c>
      <c r="M4805" s="31">
        <f t="shared" si="198"/>
        <v>0</v>
      </c>
      <c r="N4805" s="31">
        <f t="shared" si="199"/>
        <v>1</v>
      </c>
    </row>
    <row r="4806" spans="1:14" x14ac:dyDescent="0.45">
      <c r="A4806" s="31" t="str">
        <f t="shared" si="197"/>
        <v>E06000022_CIN episodes for unborn children at 31st March 2019 with domestic abuse identified as a factor at CIN assessment_Number</v>
      </c>
      <c r="B4806" s="31" t="s">
        <v>238</v>
      </c>
      <c r="C4806" s="31" t="s">
        <v>239</v>
      </c>
      <c r="D4806" s="31" t="s">
        <v>474</v>
      </c>
      <c r="E4806" s="31" t="s">
        <v>475</v>
      </c>
      <c r="F4806" s="31" t="s">
        <v>26</v>
      </c>
      <c r="G4806" s="31" t="s">
        <v>111</v>
      </c>
      <c r="H4806" s="31" t="s">
        <v>743</v>
      </c>
      <c r="I4806" s="31" t="s">
        <v>1280</v>
      </c>
      <c r="J4806" s="31">
        <v>35946</v>
      </c>
      <c r="K4806" s="31" t="s">
        <v>1280</v>
      </c>
      <c r="L4806" s="31" t="s">
        <v>70</v>
      </c>
      <c r="M4806" s="31" t="s">
        <v>70</v>
      </c>
      <c r="N4806" s="31">
        <f t="shared" si="199"/>
        <v>0</v>
      </c>
    </row>
    <row r="4807" spans="1:14" x14ac:dyDescent="0.45">
      <c r="A4807" s="31" t="str">
        <f t="shared" si="197"/>
        <v>E06000023_CIN episodes for unborn children at 31st March 2019 with domestic abuse identified as a factor at CIN assessment_Number</v>
      </c>
      <c r="B4807" s="31" t="s">
        <v>265</v>
      </c>
      <c r="C4807" s="31" t="s">
        <v>266</v>
      </c>
      <c r="D4807" s="31" t="s">
        <v>474</v>
      </c>
      <c r="E4807" s="31" t="s">
        <v>475</v>
      </c>
      <c r="F4807" s="31" t="s">
        <v>26</v>
      </c>
      <c r="G4807" s="31" t="s">
        <v>111</v>
      </c>
      <c r="H4807" s="31" t="s">
        <v>743</v>
      </c>
      <c r="I4807" s="31">
        <v>20</v>
      </c>
      <c r="J4807" s="31">
        <v>94016</v>
      </c>
      <c r="K4807" s="31">
        <v>0.21272974812797801</v>
      </c>
      <c r="L4807" s="31" t="s">
        <v>1766</v>
      </c>
      <c r="M4807" s="31">
        <f t="shared" si="198"/>
        <v>0.21272974812797801</v>
      </c>
      <c r="N4807" s="31">
        <f t="shared" si="199"/>
        <v>0</v>
      </c>
    </row>
    <row r="4808" spans="1:14" x14ac:dyDescent="0.45">
      <c r="A4808" s="31" t="str">
        <f t="shared" si="197"/>
        <v>E06000024_CIN episodes for unborn children at 31st March 2019 with domestic abuse identified as a factor at CIN assessment_Number</v>
      </c>
      <c r="B4808" s="31" t="s">
        <v>367</v>
      </c>
      <c r="C4808" s="31" t="s">
        <v>368</v>
      </c>
      <c r="D4808" s="31" t="s">
        <v>474</v>
      </c>
      <c r="E4808" s="31" t="s">
        <v>475</v>
      </c>
      <c r="F4808" s="31" t="s">
        <v>26</v>
      </c>
      <c r="G4808" s="31" t="s">
        <v>111</v>
      </c>
      <c r="H4808" s="31" t="s">
        <v>743</v>
      </c>
      <c r="I4808" s="31">
        <v>5</v>
      </c>
      <c r="J4808" s="31">
        <v>43435</v>
      </c>
      <c r="K4808" s="31">
        <v>0.115114538966271</v>
      </c>
      <c r="L4808" s="31" t="s">
        <v>1765</v>
      </c>
      <c r="M4808" s="31">
        <f t="shared" si="198"/>
        <v>0.115114538966271</v>
      </c>
      <c r="N4808" s="31">
        <f t="shared" si="199"/>
        <v>0</v>
      </c>
    </row>
    <row r="4809" spans="1:14" x14ac:dyDescent="0.45">
      <c r="A4809" s="31" t="str">
        <f t="shared" si="197"/>
        <v>E06000025_CIN episodes for unborn children at 31st March 2019 with domestic abuse identified as a factor at CIN assessment_Number</v>
      </c>
      <c r="B4809" s="31" t="s">
        <v>408</v>
      </c>
      <c r="C4809" s="31" t="s">
        <v>409</v>
      </c>
      <c r="D4809" s="31" t="s">
        <v>474</v>
      </c>
      <c r="E4809" s="31" t="s">
        <v>475</v>
      </c>
      <c r="F4809" s="31" t="s">
        <v>26</v>
      </c>
      <c r="G4809" s="31" t="s">
        <v>111</v>
      </c>
      <c r="H4809" s="31" t="s">
        <v>743</v>
      </c>
      <c r="I4809" s="31">
        <v>6</v>
      </c>
      <c r="J4809" s="31">
        <v>58867</v>
      </c>
      <c r="K4809" s="31">
        <v>0.10192467766320699</v>
      </c>
      <c r="L4809" s="31" t="s">
        <v>1765</v>
      </c>
      <c r="M4809" s="31">
        <f t="shared" si="198"/>
        <v>0.10192467766320699</v>
      </c>
      <c r="N4809" s="31">
        <f t="shared" si="199"/>
        <v>0</v>
      </c>
    </row>
    <row r="4810" spans="1:14" x14ac:dyDescent="0.45">
      <c r="A4810" s="31" t="str">
        <f t="shared" si="197"/>
        <v>E06000001_CIN episodes for unborn children at 31st March 2019 with domestic abuse identified as a factor at CIN assessment_Number</v>
      </c>
      <c r="B4810" s="31" t="s">
        <v>313</v>
      </c>
      <c r="C4810" s="31" t="s">
        <v>314</v>
      </c>
      <c r="D4810" s="31" t="s">
        <v>474</v>
      </c>
      <c r="E4810" s="31" t="s">
        <v>475</v>
      </c>
      <c r="F4810" s="31" t="s">
        <v>26</v>
      </c>
      <c r="G4810" s="31" t="s">
        <v>111</v>
      </c>
      <c r="H4810" s="31" t="s">
        <v>743</v>
      </c>
      <c r="I4810" s="31">
        <v>6</v>
      </c>
      <c r="J4810" s="31">
        <v>20006</v>
      </c>
      <c r="K4810" s="31">
        <v>0.299910026991902</v>
      </c>
      <c r="L4810" s="31" t="s">
        <v>1767</v>
      </c>
      <c r="M4810" s="31">
        <f t="shared" si="198"/>
        <v>0.299910026991902</v>
      </c>
      <c r="N4810" s="31">
        <f t="shared" si="199"/>
        <v>0</v>
      </c>
    </row>
    <row r="4811" spans="1:14" x14ac:dyDescent="0.45">
      <c r="A4811" s="31" t="str">
        <f t="shared" ref="A4811:A4874" si="200">CONCATENATE(B4811,"_",G4811,"_",H4811)</f>
        <v>E06000002_CIN episodes for unborn children at 31st March 2019 with domestic abuse identified as a factor at CIN assessment_Number</v>
      </c>
      <c r="B4811" s="31" t="s">
        <v>511</v>
      </c>
      <c r="C4811" s="31" t="s">
        <v>725</v>
      </c>
      <c r="D4811" s="31" t="s">
        <v>474</v>
      </c>
      <c r="E4811" s="31" t="s">
        <v>475</v>
      </c>
      <c r="F4811" s="31" t="s">
        <v>26</v>
      </c>
      <c r="G4811" s="31" t="s">
        <v>111</v>
      </c>
      <c r="H4811" s="31" t="s">
        <v>743</v>
      </c>
      <c r="I4811" s="31">
        <v>15</v>
      </c>
      <c r="J4811" s="31">
        <v>32513</v>
      </c>
      <c r="K4811" s="31">
        <v>0.46135391997047298</v>
      </c>
      <c r="L4811" s="31" t="s">
        <v>1769</v>
      </c>
      <c r="M4811" s="31">
        <f t="shared" si="198"/>
        <v>0.46135391997047298</v>
      </c>
      <c r="N4811" s="31">
        <f t="shared" si="199"/>
        <v>0</v>
      </c>
    </row>
    <row r="4812" spans="1:14" x14ac:dyDescent="0.45">
      <c r="A4812" s="31" t="str">
        <f t="shared" si="200"/>
        <v>E06000003_CIN episodes for unborn children at 31st March 2019 with domestic abuse identified as a factor at CIN assessment_Number</v>
      </c>
      <c r="B4812" s="31" t="s">
        <v>387</v>
      </c>
      <c r="C4812" s="31" t="s">
        <v>388</v>
      </c>
      <c r="D4812" s="31" t="s">
        <v>474</v>
      </c>
      <c r="E4812" s="31" t="s">
        <v>475</v>
      </c>
      <c r="F4812" s="31" t="s">
        <v>26</v>
      </c>
      <c r="G4812" s="31" t="s">
        <v>111</v>
      </c>
      <c r="H4812" s="31" t="s">
        <v>743</v>
      </c>
      <c r="I4812" s="31">
        <v>6</v>
      </c>
      <c r="J4812" s="31">
        <v>27626</v>
      </c>
      <c r="K4812" s="31">
        <v>0.21718670817346</v>
      </c>
      <c r="L4812" s="31" t="s">
        <v>1766</v>
      </c>
      <c r="M4812" s="31">
        <f t="shared" si="198"/>
        <v>0.21718670817346</v>
      </c>
      <c r="N4812" s="31">
        <f t="shared" si="199"/>
        <v>0</v>
      </c>
    </row>
    <row r="4813" spans="1:14" x14ac:dyDescent="0.45">
      <c r="A4813" s="31" t="str">
        <f t="shared" si="200"/>
        <v>E06000004_CIN episodes for unborn children at 31st March 2019 with domestic abuse identified as a factor at CIN assessment_Number</v>
      </c>
      <c r="B4813" s="31" t="s">
        <v>422</v>
      </c>
      <c r="C4813" s="31" t="s">
        <v>423</v>
      </c>
      <c r="D4813" s="31" t="s">
        <v>474</v>
      </c>
      <c r="E4813" s="31" t="s">
        <v>475</v>
      </c>
      <c r="F4813" s="31" t="s">
        <v>26</v>
      </c>
      <c r="G4813" s="31" t="s">
        <v>111</v>
      </c>
      <c r="H4813" s="31" t="s">
        <v>743</v>
      </c>
      <c r="I4813" s="31">
        <v>16</v>
      </c>
      <c r="J4813" s="31">
        <v>43521</v>
      </c>
      <c r="K4813" s="31">
        <v>0.36763861124514602</v>
      </c>
      <c r="L4813" s="31" t="s">
        <v>1768</v>
      </c>
      <c r="M4813" s="31">
        <f t="shared" si="198"/>
        <v>0.36763861124514602</v>
      </c>
      <c r="N4813" s="31">
        <f t="shared" si="199"/>
        <v>0</v>
      </c>
    </row>
    <row r="4814" spans="1:14" x14ac:dyDescent="0.45">
      <c r="A4814" s="31" t="str">
        <f t="shared" si="200"/>
        <v>E06000010_CIN episodes for unborn children at 31st March 2019 with domestic abuse identified as a factor at CIN assessment_Number</v>
      </c>
      <c r="B4814" s="31" t="s">
        <v>329</v>
      </c>
      <c r="C4814" s="31" t="s">
        <v>330</v>
      </c>
      <c r="D4814" s="31" t="s">
        <v>474</v>
      </c>
      <c r="E4814" s="31" t="s">
        <v>475</v>
      </c>
      <c r="F4814" s="31" t="s">
        <v>26</v>
      </c>
      <c r="G4814" s="31" t="s">
        <v>111</v>
      </c>
      <c r="H4814" s="31" t="s">
        <v>743</v>
      </c>
      <c r="I4814" s="31">
        <v>13</v>
      </c>
      <c r="J4814" s="31">
        <v>57023</v>
      </c>
      <c r="K4814" s="31">
        <v>0.227978184241446</v>
      </c>
      <c r="L4814" s="31" t="s">
        <v>1766</v>
      </c>
      <c r="M4814" s="31">
        <f t="shared" si="198"/>
        <v>0.227978184241446</v>
      </c>
      <c r="N4814" s="31">
        <f t="shared" si="199"/>
        <v>0</v>
      </c>
    </row>
    <row r="4815" spans="1:14" x14ac:dyDescent="0.45">
      <c r="A4815" s="31" t="str">
        <f t="shared" si="200"/>
        <v>E06000011_CIN episodes for unborn children at 31st March 2019 with domestic abuse identified as a factor at CIN assessment_Number</v>
      </c>
      <c r="B4815" s="31" t="s">
        <v>514</v>
      </c>
      <c r="C4815" s="31" t="s">
        <v>594</v>
      </c>
      <c r="D4815" s="31" t="s">
        <v>474</v>
      </c>
      <c r="E4815" s="31" t="s">
        <v>475</v>
      </c>
      <c r="F4815" s="31" t="s">
        <v>26</v>
      </c>
      <c r="G4815" s="31" t="s">
        <v>111</v>
      </c>
      <c r="H4815" s="31" t="s">
        <v>743</v>
      </c>
      <c r="I4815" s="31" t="s">
        <v>1280</v>
      </c>
      <c r="J4815" s="31">
        <v>62942</v>
      </c>
      <c r="K4815" s="31" t="s">
        <v>1280</v>
      </c>
      <c r="L4815" s="31" t="s">
        <v>70</v>
      </c>
      <c r="M4815" s="31" t="s">
        <v>70</v>
      </c>
      <c r="N4815" s="31">
        <f t="shared" si="199"/>
        <v>0</v>
      </c>
    </row>
    <row r="4816" spans="1:14" x14ac:dyDescent="0.45">
      <c r="A4816" s="31" t="str">
        <f t="shared" si="200"/>
        <v>E06000012_CIN episodes for unborn children at 31st March 2019 with domestic abuse identified as a factor at CIN assessment_Number</v>
      </c>
      <c r="B4816" s="31" t="s">
        <v>363</v>
      </c>
      <c r="C4816" s="31" t="s">
        <v>364</v>
      </c>
      <c r="D4816" s="31" t="s">
        <v>474</v>
      </c>
      <c r="E4816" s="31" t="s">
        <v>475</v>
      </c>
      <c r="F4816" s="31" t="s">
        <v>26</v>
      </c>
      <c r="G4816" s="31" t="s">
        <v>111</v>
      </c>
      <c r="H4816" s="31" t="s">
        <v>743</v>
      </c>
      <c r="I4816" s="31">
        <v>13</v>
      </c>
      <c r="J4816" s="31">
        <v>34503</v>
      </c>
      <c r="K4816" s="31">
        <v>0.37677883082630498</v>
      </c>
      <c r="L4816" s="31" t="s">
        <v>1768</v>
      </c>
      <c r="M4816" s="31">
        <f t="shared" si="198"/>
        <v>0.37677883082630498</v>
      </c>
      <c r="N4816" s="31">
        <f t="shared" si="199"/>
        <v>0</v>
      </c>
    </row>
    <row r="4817" spans="1:14" x14ac:dyDescent="0.45">
      <c r="A4817" s="31" t="str">
        <f t="shared" si="200"/>
        <v>E06000013_CIN episodes for unborn children at 31st March 2019 with domestic abuse identified as a factor at CIN assessment_Number</v>
      </c>
      <c r="B4817" s="31" t="s">
        <v>365</v>
      </c>
      <c r="C4817" s="31" t="s">
        <v>366</v>
      </c>
      <c r="D4817" s="31" t="s">
        <v>474</v>
      </c>
      <c r="E4817" s="31" t="s">
        <v>475</v>
      </c>
      <c r="F4817" s="31" t="s">
        <v>26</v>
      </c>
      <c r="G4817" s="31" t="s">
        <v>111</v>
      </c>
      <c r="H4817" s="31" t="s">
        <v>743</v>
      </c>
      <c r="I4817" s="31">
        <v>11</v>
      </c>
      <c r="J4817" s="31">
        <v>35714</v>
      </c>
      <c r="K4817" s="31">
        <v>0.30800246401971199</v>
      </c>
      <c r="L4817" s="31" t="s">
        <v>1767</v>
      </c>
      <c r="M4817" s="31">
        <f t="shared" si="198"/>
        <v>0.30800246401971199</v>
      </c>
      <c r="N4817" s="31">
        <f t="shared" si="199"/>
        <v>0</v>
      </c>
    </row>
    <row r="4818" spans="1:14" x14ac:dyDescent="0.45">
      <c r="A4818" s="31" t="str">
        <f t="shared" si="200"/>
        <v>E10000023_CIN episodes for unborn children at 31st March 2019 with domestic abuse identified as a factor at CIN assessment_Number</v>
      </c>
      <c r="B4818" s="31" t="s">
        <v>369</v>
      </c>
      <c r="C4818" s="31" t="s">
        <v>370</v>
      </c>
      <c r="D4818" s="31" t="s">
        <v>474</v>
      </c>
      <c r="E4818" s="31" t="s">
        <v>475</v>
      </c>
      <c r="F4818" s="31" t="s">
        <v>26</v>
      </c>
      <c r="G4818" s="31" t="s">
        <v>111</v>
      </c>
      <c r="H4818" s="31" t="s">
        <v>743</v>
      </c>
      <c r="I4818" s="31">
        <v>23</v>
      </c>
      <c r="J4818" s="31">
        <v>117499</v>
      </c>
      <c r="K4818" s="31">
        <v>0.19574634677741901</v>
      </c>
      <c r="L4818" s="31" t="s">
        <v>1766</v>
      </c>
      <c r="M4818" s="31">
        <f t="shared" si="198"/>
        <v>0.19574634677741901</v>
      </c>
      <c r="N4818" s="31">
        <f t="shared" si="199"/>
        <v>0</v>
      </c>
    </row>
    <row r="4819" spans="1:14" x14ac:dyDescent="0.45">
      <c r="A4819" s="31" t="str">
        <f t="shared" si="200"/>
        <v>E06000014_CIN episodes for unborn children at 31st March 2019 with domestic abuse identified as a factor at CIN assessment_Number</v>
      </c>
      <c r="B4819" s="31" t="s">
        <v>472</v>
      </c>
      <c r="C4819" s="31" t="s">
        <v>473</v>
      </c>
      <c r="D4819" s="31" t="s">
        <v>474</v>
      </c>
      <c r="E4819" s="31" t="s">
        <v>475</v>
      </c>
      <c r="F4819" s="31" t="s">
        <v>26</v>
      </c>
      <c r="G4819" s="31" t="s">
        <v>111</v>
      </c>
      <c r="H4819" s="31" t="s">
        <v>743</v>
      </c>
      <c r="I4819" s="31" t="s">
        <v>1280</v>
      </c>
      <c r="J4819" s="31">
        <v>36572</v>
      </c>
      <c r="K4819" s="31" t="s">
        <v>1280</v>
      </c>
      <c r="L4819" s="31" t="s">
        <v>70</v>
      </c>
      <c r="M4819" s="31" t="s">
        <v>70</v>
      </c>
      <c r="N4819" s="31">
        <f t="shared" si="199"/>
        <v>0</v>
      </c>
    </row>
    <row r="4820" spans="1:14" x14ac:dyDescent="0.45">
      <c r="A4820" s="31" t="str">
        <f t="shared" si="200"/>
        <v>E06000032_CIN episodes for unborn children at 31st March 2019 with domestic abuse identified as a factor at CIN assessment_Number</v>
      </c>
      <c r="B4820" s="31" t="s">
        <v>564</v>
      </c>
      <c r="C4820" s="31" t="s">
        <v>724</v>
      </c>
      <c r="D4820" s="31" t="s">
        <v>474</v>
      </c>
      <c r="E4820" s="31" t="s">
        <v>475</v>
      </c>
      <c r="F4820" s="31" t="s">
        <v>26</v>
      </c>
      <c r="G4820" s="31" t="s">
        <v>111</v>
      </c>
      <c r="H4820" s="31" t="s">
        <v>743</v>
      </c>
      <c r="I4820" s="31">
        <v>12</v>
      </c>
      <c r="J4820" s="31">
        <v>57375</v>
      </c>
      <c r="K4820" s="31">
        <v>0.20915032679738599</v>
      </c>
      <c r="L4820" s="31" t="s">
        <v>1766</v>
      </c>
      <c r="M4820" s="31">
        <f t="shared" si="198"/>
        <v>0.20915032679738599</v>
      </c>
      <c r="N4820" s="31">
        <f t="shared" si="199"/>
        <v>0</v>
      </c>
    </row>
    <row r="4821" spans="1:14" x14ac:dyDescent="0.45">
      <c r="A4821" s="31" t="str">
        <f t="shared" si="200"/>
        <v>E06000055_CIN episodes for unborn children at 31st March 2019 with domestic abuse identified as a factor at CIN assessment_Number</v>
      </c>
      <c r="B4821" s="31" t="s">
        <v>240</v>
      </c>
      <c r="C4821" s="31" t="s">
        <v>241</v>
      </c>
      <c r="D4821" s="31" t="s">
        <v>474</v>
      </c>
      <c r="E4821" s="31" t="s">
        <v>475</v>
      </c>
      <c r="F4821" s="31" t="s">
        <v>26</v>
      </c>
      <c r="G4821" s="31" t="s">
        <v>111</v>
      </c>
      <c r="H4821" s="31" t="s">
        <v>743</v>
      </c>
      <c r="I4821" s="31">
        <v>12</v>
      </c>
      <c r="J4821" s="31">
        <v>40088</v>
      </c>
      <c r="K4821" s="31">
        <v>0.29934144881261199</v>
      </c>
      <c r="L4821" s="31" t="s">
        <v>1767</v>
      </c>
      <c r="M4821" s="31">
        <f t="shared" si="198"/>
        <v>0.29934144881261199</v>
      </c>
      <c r="N4821" s="31">
        <f t="shared" si="199"/>
        <v>0</v>
      </c>
    </row>
    <row r="4822" spans="1:14" x14ac:dyDescent="0.45">
      <c r="A4822" s="31" t="str">
        <f t="shared" si="200"/>
        <v>E06000056_CIN episodes for unborn children at 31st March 2019 with domestic abuse identified as a factor at CIN assessment_Number</v>
      </c>
      <c r="B4822" s="31" t="s">
        <v>279</v>
      </c>
      <c r="C4822" s="31" t="s">
        <v>280</v>
      </c>
      <c r="D4822" s="31" t="s">
        <v>474</v>
      </c>
      <c r="E4822" s="31" t="s">
        <v>475</v>
      </c>
      <c r="F4822" s="31" t="s">
        <v>26</v>
      </c>
      <c r="G4822" s="31" t="s">
        <v>111</v>
      </c>
      <c r="H4822" s="31" t="s">
        <v>743</v>
      </c>
      <c r="I4822" s="31">
        <v>8</v>
      </c>
      <c r="J4822" s="31">
        <v>62515</v>
      </c>
      <c r="K4822" s="31">
        <v>0.127969287371031</v>
      </c>
      <c r="L4822" s="31" t="s">
        <v>1765</v>
      </c>
      <c r="M4822" s="31">
        <f t="shared" si="198"/>
        <v>0.127969287371031</v>
      </c>
      <c r="N4822" s="31">
        <f t="shared" si="199"/>
        <v>0</v>
      </c>
    </row>
    <row r="4823" spans="1:14" x14ac:dyDescent="0.45">
      <c r="A4823" s="31" t="str">
        <f t="shared" si="200"/>
        <v>E10000002_CIN episodes for unborn children at 31st March 2019 with domestic abuse identified as a factor at CIN assessment_Number</v>
      </c>
      <c r="B4823" s="31" t="s">
        <v>269</v>
      </c>
      <c r="C4823" s="31" t="s">
        <v>270</v>
      </c>
      <c r="D4823" s="31" t="s">
        <v>474</v>
      </c>
      <c r="E4823" s="31" t="s">
        <v>475</v>
      </c>
      <c r="F4823" s="31" t="s">
        <v>26</v>
      </c>
      <c r="G4823" s="31" t="s">
        <v>111</v>
      </c>
      <c r="H4823" s="31" t="s">
        <v>743</v>
      </c>
      <c r="I4823" s="31">
        <v>18</v>
      </c>
      <c r="J4823" s="31">
        <v>124321</v>
      </c>
      <c r="K4823" s="31">
        <v>0.14478648016022999</v>
      </c>
      <c r="L4823" s="31" t="s">
        <v>1765</v>
      </c>
      <c r="M4823" s="31">
        <f t="shared" si="198"/>
        <v>0.14478648016022999</v>
      </c>
      <c r="N4823" s="31">
        <f t="shared" si="199"/>
        <v>0</v>
      </c>
    </row>
    <row r="4824" spans="1:14" x14ac:dyDescent="0.45">
      <c r="A4824" s="31" t="str">
        <f t="shared" si="200"/>
        <v>E06000042_CIN episodes for unborn children at 31st March 2019 with domestic abuse identified as a factor at CIN assessment_Number</v>
      </c>
      <c r="B4824" s="31" t="s">
        <v>355</v>
      </c>
      <c r="C4824" s="31" t="s">
        <v>356</v>
      </c>
      <c r="D4824" s="31" t="s">
        <v>474</v>
      </c>
      <c r="E4824" s="31" t="s">
        <v>475</v>
      </c>
      <c r="F4824" s="31" t="s">
        <v>26</v>
      </c>
      <c r="G4824" s="31" t="s">
        <v>111</v>
      </c>
      <c r="H4824" s="31" t="s">
        <v>743</v>
      </c>
      <c r="I4824" s="31">
        <v>5</v>
      </c>
      <c r="J4824" s="31">
        <v>68278</v>
      </c>
      <c r="K4824" s="31">
        <v>7.3230030170772398E-2</v>
      </c>
      <c r="L4824" s="31" t="s">
        <v>1765</v>
      </c>
      <c r="M4824" s="31">
        <f t="shared" si="198"/>
        <v>7.3230030170772398E-2</v>
      </c>
      <c r="N4824" s="31">
        <f t="shared" si="199"/>
        <v>0</v>
      </c>
    </row>
    <row r="4825" spans="1:14" x14ac:dyDescent="0.45">
      <c r="A4825" s="31" t="str">
        <f t="shared" si="200"/>
        <v>E10000007_CIN episodes for unborn children at 31st March 2019 with domestic abuse identified as a factor at CIN assessment_Number</v>
      </c>
      <c r="B4825" s="31" t="s">
        <v>291</v>
      </c>
      <c r="C4825" s="31" t="s">
        <v>292</v>
      </c>
      <c r="D4825" s="31" t="s">
        <v>474</v>
      </c>
      <c r="E4825" s="31" t="s">
        <v>475</v>
      </c>
      <c r="F4825" s="31" t="s">
        <v>26</v>
      </c>
      <c r="G4825" s="31" t="s">
        <v>111</v>
      </c>
      <c r="H4825" s="31" t="s">
        <v>743</v>
      </c>
      <c r="I4825" s="31">
        <v>17</v>
      </c>
      <c r="J4825" s="31">
        <v>153272</v>
      </c>
      <c r="K4825" s="31">
        <v>0.110913930789707</v>
      </c>
      <c r="L4825" s="31" t="s">
        <v>1765</v>
      </c>
      <c r="M4825" s="31">
        <f t="shared" si="198"/>
        <v>0.110913930789707</v>
      </c>
      <c r="N4825" s="31">
        <f t="shared" si="199"/>
        <v>0</v>
      </c>
    </row>
    <row r="4826" spans="1:14" x14ac:dyDescent="0.45">
      <c r="A4826" s="31" t="str">
        <f t="shared" si="200"/>
        <v>E06000015_CIN episodes for unborn children at 31st March 2019 with domestic abuse identified as a factor at CIN assessment_Number</v>
      </c>
      <c r="B4826" s="31" t="s">
        <v>289</v>
      </c>
      <c r="C4826" s="31" t="s">
        <v>290</v>
      </c>
      <c r="D4826" s="31" t="s">
        <v>474</v>
      </c>
      <c r="E4826" s="31" t="s">
        <v>475</v>
      </c>
      <c r="F4826" s="31" t="s">
        <v>26</v>
      </c>
      <c r="G4826" s="31" t="s">
        <v>111</v>
      </c>
      <c r="H4826" s="31" t="s">
        <v>743</v>
      </c>
      <c r="I4826" s="31">
        <v>11</v>
      </c>
      <c r="J4826" s="31">
        <v>59899</v>
      </c>
      <c r="K4826" s="31">
        <v>0.18364246481577301</v>
      </c>
      <c r="L4826" s="31" t="s">
        <v>1766</v>
      </c>
      <c r="M4826" s="31">
        <f t="shared" si="198"/>
        <v>0.18364246481577301</v>
      </c>
      <c r="N4826" s="31">
        <f t="shared" si="199"/>
        <v>0</v>
      </c>
    </row>
    <row r="4827" spans="1:14" x14ac:dyDescent="0.45">
      <c r="A4827" s="31" t="str">
        <f t="shared" si="200"/>
        <v>E10000009_CIN episodes for unborn children at 31st March 2019 with domestic abuse identified as a factor at CIN assessment_Number</v>
      </c>
      <c r="B4827" s="31" t="s">
        <v>295</v>
      </c>
      <c r="C4827" s="31" t="s">
        <v>296</v>
      </c>
      <c r="D4827" s="31" t="s">
        <v>474</v>
      </c>
      <c r="E4827" s="31" t="s">
        <v>475</v>
      </c>
      <c r="F4827" s="31" t="s">
        <v>26</v>
      </c>
      <c r="G4827" s="31" t="s">
        <v>111</v>
      </c>
      <c r="H4827" s="31" t="s">
        <v>743</v>
      </c>
      <c r="I4827" s="31">
        <v>13</v>
      </c>
      <c r="J4827" s="31">
        <v>76699</v>
      </c>
      <c r="K4827" s="31">
        <v>0.16949373525078601</v>
      </c>
      <c r="L4827" s="31" t="s">
        <v>1766</v>
      </c>
      <c r="M4827" s="31">
        <f t="shared" si="198"/>
        <v>0.16949373525078601</v>
      </c>
      <c r="N4827" s="31">
        <f t="shared" si="199"/>
        <v>0</v>
      </c>
    </row>
    <row r="4828" spans="1:14" x14ac:dyDescent="0.45">
      <c r="A4828" s="31" t="str">
        <f t="shared" si="200"/>
        <v>E06000029_CIN episodes for unborn children at 31st March 2019 with domestic abuse identified as a factor at CIN assessment_Number</v>
      </c>
      <c r="B4828" s="31" t="s">
        <v>543</v>
      </c>
      <c r="C4828" s="31" t="s">
        <v>717</v>
      </c>
      <c r="D4828" s="31" t="s">
        <v>474</v>
      </c>
      <c r="E4828" s="31" t="s">
        <v>475</v>
      </c>
      <c r="F4828" s="31" t="s">
        <v>26</v>
      </c>
      <c r="G4828" s="31" t="s">
        <v>111</v>
      </c>
      <c r="H4828" s="31" t="s">
        <v>743</v>
      </c>
      <c r="I4828" s="31" t="s">
        <v>1280</v>
      </c>
      <c r="J4828" s="31">
        <v>30188</v>
      </c>
      <c r="K4828" s="31" t="s">
        <v>1280</v>
      </c>
      <c r="L4828" s="31" t="s">
        <v>70</v>
      </c>
      <c r="M4828" s="31" t="s">
        <v>70</v>
      </c>
      <c r="N4828" s="31">
        <f t="shared" si="199"/>
        <v>0</v>
      </c>
    </row>
    <row r="4829" spans="1:14" x14ac:dyDescent="0.45">
      <c r="A4829" s="31" t="str">
        <f t="shared" si="200"/>
        <v>E06000028_CIN episodes for unborn children at 31st March 2019 with domestic abuse identified as a factor at CIN assessment_Number</v>
      </c>
      <c r="B4829" s="31" t="s">
        <v>254</v>
      </c>
      <c r="C4829" s="31" t="s">
        <v>255</v>
      </c>
      <c r="D4829" s="31" t="s">
        <v>474</v>
      </c>
      <c r="E4829" s="31" t="s">
        <v>475</v>
      </c>
      <c r="F4829" s="31" t="s">
        <v>26</v>
      </c>
      <c r="G4829" s="31" t="s">
        <v>111</v>
      </c>
      <c r="H4829" s="31" t="s">
        <v>743</v>
      </c>
      <c r="I4829" s="31">
        <v>9</v>
      </c>
      <c r="J4829" s="31">
        <v>36373</v>
      </c>
      <c r="K4829" s="31">
        <v>0.24743628515657201</v>
      </c>
      <c r="L4829" s="31" t="s">
        <v>1766</v>
      </c>
      <c r="M4829" s="31">
        <f t="shared" si="198"/>
        <v>0.24743628515657201</v>
      </c>
      <c r="N4829" s="31">
        <f t="shared" si="199"/>
        <v>0</v>
      </c>
    </row>
    <row r="4830" spans="1:14" x14ac:dyDescent="0.45">
      <c r="A4830" s="31" t="str">
        <f t="shared" si="200"/>
        <v>E06000047_CIN episodes for unborn children at 31st March 2019 with domestic abuse identified as a factor at CIN assessment_Number</v>
      </c>
      <c r="B4830" s="31" t="s">
        <v>528</v>
      </c>
      <c r="C4830" s="31" t="s">
        <v>721</v>
      </c>
      <c r="D4830" s="31" t="s">
        <v>474</v>
      </c>
      <c r="E4830" s="31" t="s">
        <v>475</v>
      </c>
      <c r="F4830" s="31" t="s">
        <v>26</v>
      </c>
      <c r="G4830" s="31" t="s">
        <v>111</v>
      </c>
      <c r="H4830" s="31" t="s">
        <v>743</v>
      </c>
      <c r="I4830" s="31">
        <v>38</v>
      </c>
      <c r="J4830" s="31">
        <v>101040</v>
      </c>
      <c r="K4830" s="31">
        <v>0.37608867775138599</v>
      </c>
      <c r="L4830" s="31" t="s">
        <v>1768</v>
      </c>
      <c r="M4830" s="31">
        <f t="shared" si="198"/>
        <v>0.37608867775138599</v>
      </c>
      <c r="N4830" s="31">
        <f t="shared" si="199"/>
        <v>0</v>
      </c>
    </row>
    <row r="4831" spans="1:14" x14ac:dyDescent="0.45">
      <c r="A4831" s="31" t="str">
        <f t="shared" si="200"/>
        <v>E06000005_CIN episodes for unborn children at 31st March 2019 with domestic abuse identified as a factor at CIN assessment_Number</v>
      </c>
      <c r="B4831" s="31" t="s">
        <v>287</v>
      </c>
      <c r="C4831" s="31" t="s">
        <v>288</v>
      </c>
      <c r="D4831" s="31" t="s">
        <v>474</v>
      </c>
      <c r="E4831" s="31" t="s">
        <v>475</v>
      </c>
      <c r="F4831" s="31" t="s">
        <v>26</v>
      </c>
      <c r="G4831" s="31" t="s">
        <v>111</v>
      </c>
      <c r="H4831" s="31" t="s">
        <v>743</v>
      </c>
      <c r="I4831" s="31" t="s">
        <v>1280</v>
      </c>
      <c r="J4831" s="31">
        <v>22454</v>
      </c>
      <c r="K4831" s="31" t="s">
        <v>1280</v>
      </c>
      <c r="L4831" s="31" t="s">
        <v>70</v>
      </c>
      <c r="M4831" s="31" t="s">
        <v>70</v>
      </c>
      <c r="N4831" s="31">
        <f t="shared" si="199"/>
        <v>0</v>
      </c>
    </row>
    <row r="4832" spans="1:14" x14ac:dyDescent="0.45">
      <c r="A4832" s="31" t="str">
        <f t="shared" si="200"/>
        <v>E10000011_CIN episodes for unborn children at 31st March 2019 with domestic abuse identified as a factor at CIN assessment_Number</v>
      </c>
      <c r="B4832" s="31" t="s">
        <v>299</v>
      </c>
      <c r="C4832" s="31" t="s">
        <v>300</v>
      </c>
      <c r="D4832" s="31" t="s">
        <v>474</v>
      </c>
      <c r="E4832" s="31" t="s">
        <v>475</v>
      </c>
      <c r="F4832" s="31" t="s">
        <v>26</v>
      </c>
      <c r="G4832" s="31" t="s">
        <v>111</v>
      </c>
      <c r="H4832" s="31" t="s">
        <v>743</v>
      </c>
      <c r="I4832" s="31">
        <v>15</v>
      </c>
      <c r="J4832" s="31">
        <v>106378</v>
      </c>
      <c r="K4832" s="31">
        <v>0.141006599108838</v>
      </c>
      <c r="L4832" s="31" t="s">
        <v>1765</v>
      </c>
      <c r="M4832" s="31">
        <f t="shared" si="198"/>
        <v>0.141006599108838</v>
      </c>
      <c r="N4832" s="31">
        <f t="shared" si="199"/>
        <v>0</v>
      </c>
    </row>
    <row r="4833" spans="1:14" x14ac:dyDescent="0.45">
      <c r="A4833" s="31" t="str">
        <f t="shared" si="200"/>
        <v>E06000043_CIN episodes for unborn children at 31st March 2019 with domestic abuse identified as a factor at CIN assessment_Number</v>
      </c>
      <c r="B4833" s="31" t="s">
        <v>263</v>
      </c>
      <c r="C4833" s="31" t="s">
        <v>264</v>
      </c>
      <c r="D4833" s="31" t="s">
        <v>474</v>
      </c>
      <c r="E4833" s="31" t="s">
        <v>475</v>
      </c>
      <c r="F4833" s="31" t="s">
        <v>26</v>
      </c>
      <c r="G4833" s="31" t="s">
        <v>111</v>
      </c>
      <c r="H4833" s="31" t="s">
        <v>743</v>
      </c>
      <c r="I4833" s="31">
        <v>10</v>
      </c>
      <c r="J4833" s="31">
        <v>51005</v>
      </c>
      <c r="K4833" s="31">
        <v>0.19605920988138401</v>
      </c>
      <c r="L4833" s="31" t="s">
        <v>1766</v>
      </c>
      <c r="M4833" s="31">
        <f t="shared" si="198"/>
        <v>0.19605920988138401</v>
      </c>
      <c r="N4833" s="31">
        <f t="shared" si="199"/>
        <v>0</v>
      </c>
    </row>
    <row r="4834" spans="1:14" x14ac:dyDescent="0.45">
      <c r="A4834" s="31" t="str">
        <f t="shared" si="200"/>
        <v>E10000014_CIN episodes for unborn children at 31st March 2019 with domestic abuse identified as a factor at CIN assessment_Number</v>
      </c>
      <c r="B4834" s="31" t="s">
        <v>309</v>
      </c>
      <c r="C4834" s="31" t="s">
        <v>310</v>
      </c>
      <c r="D4834" s="31" t="s">
        <v>474</v>
      </c>
      <c r="E4834" s="31" t="s">
        <v>475</v>
      </c>
      <c r="F4834" s="31" t="s">
        <v>26</v>
      </c>
      <c r="G4834" s="31" t="s">
        <v>111</v>
      </c>
      <c r="H4834" s="31" t="s">
        <v>743</v>
      </c>
      <c r="I4834" s="31">
        <v>26</v>
      </c>
      <c r="J4834" s="31">
        <v>284002</v>
      </c>
      <c r="K4834" s="31">
        <v>9.1548651065837594E-2</v>
      </c>
      <c r="L4834" s="31" t="s">
        <v>1765</v>
      </c>
      <c r="M4834" s="31">
        <f t="shared" si="198"/>
        <v>9.1548651065837594E-2</v>
      </c>
      <c r="N4834" s="31">
        <f t="shared" si="199"/>
        <v>0</v>
      </c>
    </row>
    <row r="4835" spans="1:14" x14ac:dyDescent="0.45">
      <c r="A4835" s="31" t="str">
        <f t="shared" si="200"/>
        <v>E06000044_CIN episodes for unborn children at 31st March 2019 with domestic abuse identified as a factor at CIN assessment_Number</v>
      </c>
      <c r="B4835" s="31" t="s">
        <v>383</v>
      </c>
      <c r="C4835" s="31" t="s">
        <v>384</v>
      </c>
      <c r="D4835" s="31" t="s">
        <v>474</v>
      </c>
      <c r="E4835" s="31" t="s">
        <v>475</v>
      </c>
      <c r="F4835" s="31" t="s">
        <v>26</v>
      </c>
      <c r="G4835" s="31" t="s">
        <v>111</v>
      </c>
      <c r="H4835" s="31" t="s">
        <v>743</v>
      </c>
      <c r="I4835" s="31">
        <v>6</v>
      </c>
      <c r="J4835" s="31">
        <v>44046</v>
      </c>
      <c r="K4835" s="31">
        <v>0.13622122326658501</v>
      </c>
      <c r="L4835" s="31" t="s">
        <v>1765</v>
      </c>
      <c r="M4835" s="31">
        <f t="shared" si="198"/>
        <v>0.13622122326658501</v>
      </c>
      <c r="N4835" s="31">
        <f t="shared" si="199"/>
        <v>0</v>
      </c>
    </row>
    <row r="4836" spans="1:14" x14ac:dyDescent="0.45">
      <c r="A4836" s="31" t="str">
        <f t="shared" si="200"/>
        <v>E06000045_CIN episodes for unborn children at 31st March 2019 with domestic abuse identified as a factor at CIN assessment_Number</v>
      </c>
      <c r="B4836" s="31" t="s">
        <v>577</v>
      </c>
      <c r="C4836" s="31" t="s">
        <v>729</v>
      </c>
      <c r="D4836" s="31" t="s">
        <v>474</v>
      </c>
      <c r="E4836" s="31" t="s">
        <v>475</v>
      </c>
      <c r="F4836" s="31" t="s">
        <v>26</v>
      </c>
      <c r="G4836" s="31" t="s">
        <v>111</v>
      </c>
      <c r="H4836" s="31" t="s">
        <v>743</v>
      </c>
      <c r="I4836" s="31">
        <v>19</v>
      </c>
      <c r="J4836" s="31">
        <v>50832</v>
      </c>
      <c r="K4836" s="31">
        <v>0.37378029587661299</v>
      </c>
      <c r="L4836" s="31" t="s">
        <v>1768</v>
      </c>
      <c r="M4836" s="31">
        <f t="shared" si="198"/>
        <v>0.37378029587661299</v>
      </c>
      <c r="N4836" s="31">
        <f t="shared" si="199"/>
        <v>0</v>
      </c>
    </row>
    <row r="4837" spans="1:14" x14ac:dyDescent="0.45">
      <c r="A4837" s="31" t="str">
        <f t="shared" si="200"/>
        <v>E10000018_CIN episodes for unborn children at 31st March 2019 with domestic abuse identified as a factor at CIN assessment_Number</v>
      </c>
      <c r="B4837" s="31" t="s">
        <v>552</v>
      </c>
      <c r="C4837" s="31" t="s">
        <v>553</v>
      </c>
      <c r="D4837" s="31" t="s">
        <v>474</v>
      </c>
      <c r="E4837" s="31" t="s">
        <v>475</v>
      </c>
      <c r="F4837" s="31" t="s">
        <v>26</v>
      </c>
      <c r="G4837" s="31" t="s">
        <v>111</v>
      </c>
      <c r="H4837" s="31" t="s">
        <v>743</v>
      </c>
      <c r="I4837" s="31">
        <v>19</v>
      </c>
      <c r="J4837" s="31">
        <v>140307</v>
      </c>
      <c r="K4837" s="31">
        <v>0.13541733484430599</v>
      </c>
      <c r="L4837" s="31" t="s">
        <v>1765</v>
      </c>
      <c r="M4837" s="31">
        <f t="shared" si="198"/>
        <v>0.13541733484430599</v>
      </c>
      <c r="N4837" s="31">
        <f t="shared" si="199"/>
        <v>0</v>
      </c>
    </row>
    <row r="4838" spans="1:14" x14ac:dyDescent="0.45">
      <c r="A4838" s="31" t="str">
        <f t="shared" si="200"/>
        <v>E06000016_CIN episodes for unborn children at 31st March 2019 with domestic abuse identified as a factor at CIN assessment_Number</v>
      </c>
      <c r="B4838" s="31" t="s">
        <v>341</v>
      </c>
      <c r="C4838" s="31" t="s">
        <v>342</v>
      </c>
      <c r="D4838" s="31" t="s">
        <v>474</v>
      </c>
      <c r="E4838" s="31" t="s">
        <v>475</v>
      </c>
      <c r="F4838" s="31" t="s">
        <v>26</v>
      </c>
      <c r="G4838" s="31" t="s">
        <v>111</v>
      </c>
      <c r="H4838" s="31" t="s">
        <v>743</v>
      </c>
      <c r="I4838" s="31">
        <v>35</v>
      </c>
      <c r="J4838" s="31">
        <v>83994</v>
      </c>
      <c r="K4838" s="31">
        <v>0.41669643069743101</v>
      </c>
      <c r="L4838" s="31" t="s">
        <v>1768</v>
      </c>
      <c r="M4838" s="31">
        <f t="shared" si="198"/>
        <v>0.41669643069743101</v>
      </c>
      <c r="N4838" s="31">
        <f t="shared" si="199"/>
        <v>0</v>
      </c>
    </row>
    <row r="4839" spans="1:14" x14ac:dyDescent="0.45">
      <c r="A4839" s="31" t="str">
        <f t="shared" si="200"/>
        <v>E06000017_CIN episodes for unborn children at 31st March 2019 with domestic abuse identified as a factor at CIN assessment_Number</v>
      </c>
      <c r="B4839" s="31" t="s">
        <v>548</v>
      </c>
      <c r="C4839" s="31" t="s">
        <v>728</v>
      </c>
      <c r="D4839" s="31" t="s">
        <v>474</v>
      </c>
      <c r="E4839" s="31" t="s">
        <v>475</v>
      </c>
      <c r="F4839" s="31" t="s">
        <v>26</v>
      </c>
      <c r="G4839" s="31" t="s">
        <v>111</v>
      </c>
      <c r="H4839" s="31" t="s">
        <v>743</v>
      </c>
      <c r="I4839" s="31" t="s">
        <v>1280</v>
      </c>
      <c r="J4839" s="31">
        <v>7807</v>
      </c>
      <c r="K4839" s="31" t="s">
        <v>1280</v>
      </c>
      <c r="L4839" s="31" t="s">
        <v>70</v>
      </c>
      <c r="M4839" s="31" t="s">
        <v>70</v>
      </c>
      <c r="N4839" s="31">
        <f t="shared" si="199"/>
        <v>0</v>
      </c>
    </row>
    <row r="4840" spans="1:14" x14ac:dyDescent="0.45">
      <c r="A4840" s="31" t="str">
        <f t="shared" si="200"/>
        <v>E10000028_CIN episodes for unborn children at 31st March 2019 with domestic abuse identified as a factor at CIN assessment_Number</v>
      </c>
      <c r="B4840" s="31" t="s">
        <v>418</v>
      </c>
      <c r="C4840" s="31" t="s">
        <v>419</v>
      </c>
      <c r="D4840" s="31" t="s">
        <v>474</v>
      </c>
      <c r="E4840" s="31" t="s">
        <v>475</v>
      </c>
      <c r="F4840" s="31" t="s">
        <v>26</v>
      </c>
      <c r="G4840" s="31" t="s">
        <v>111</v>
      </c>
      <c r="H4840" s="31" t="s">
        <v>743</v>
      </c>
      <c r="I4840" s="31">
        <v>53</v>
      </c>
      <c r="J4840" s="31">
        <v>169603</v>
      </c>
      <c r="K4840" s="31">
        <v>0.31249447238551198</v>
      </c>
      <c r="L4840" s="31" t="s">
        <v>1767</v>
      </c>
      <c r="M4840" s="31">
        <f t="shared" si="198"/>
        <v>0.31249447238551198</v>
      </c>
      <c r="N4840" s="31">
        <f t="shared" si="199"/>
        <v>0</v>
      </c>
    </row>
    <row r="4841" spans="1:14" x14ac:dyDescent="0.45">
      <c r="A4841" s="31" t="str">
        <f t="shared" si="200"/>
        <v>E06000021_CIN episodes for unborn children at 31st March 2019 with domestic abuse identified as a factor at CIN assessment_Number</v>
      </c>
      <c r="B4841" s="31" t="s">
        <v>424</v>
      </c>
      <c r="C4841" s="31" t="s">
        <v>425</v>
      </c>
      <c r="D4841" s="31" t="s">
        <v>474</v>
      </c>
      <c r="E4841" s="31" t="s">
        <v>475</v>
      </c>
      <c r="F4841" s="31" t="s">
        <v>26</v>
      </c>
      <c r="G4841" s="31" t="s">
        <v>111</v>
      </c>
      <c r="H4841" s="31" t="s">
        <v>743</v>
      </c>
      <c r="I4841" s="31">
        <v>26</v>
      </c>
      <c r="J4841" s="31">
        <v>57549</v>
      </c>
      <c r="K4841" s="31">
        <v>0.45178891031990098</v>
      </c>
      <c r="L4841" s="31" t="s">
        <v>1769</v>
      </c>
      <c r="M4841" s="31">
        <f t="shared" si="198"/>
        <v>0.45178891031990098</v>
      </c>
      <c r="N4841" s="31">
        <f t="shared" si="199"/>
        <v>0</v>
      </c>
    </row>
    <row r="4842" spans="1:14" x14ac:dyDescent="0.45">
      <c r="A4842" s="31" t="str">
        <f t="shared" si="200"/>
        <v>E06000054_CIN episodes for unborn children at 31st March 2019 with domestic abuse identified as a factor at CIN assessment_Number</v>
      </c>
      <c r="B4842" s="31" t="s">
        <v>462</v>
      </c>
      <c r="C4842" s="31" t="s">
        <v>463</v>
      </c>
      <c r="D4842" s="31" t="s">
        <v>474</v>
      </c>
      <c r="E4842" s="31" t="s">
        <v>475</v>
      </c>
      <c r="F4842" s="31" t="s">
        <v>26</v>
      </c>
      <c r="G4842" s="31" t="s">
        <v>111</v>
      </c>
      <c r="H4842" s="31" t="s">
        <v>743</v>
      </c>
      <c r="I4842" s="31">
        <v>34</v>
      </c>
      <c r="J4842" s="31">
        <v>105692</v>
      </c>
      <c r="K4842" s="31">
        <v>0.32168943723271398</v>
      </c>
      <c r="L4842" s="31" t="s">
        <v>1767</v>
      </c>
      <c r="M4842" s="31">
        <f t="shared" si="198"/>
        <v>0.32168943723271398</v>
      </c>
      <c r="N4842" s="31">
        <f t="shared" si="199"/>
        <v>0</v>
      </c>
    </row>
    <row r="4843" spans="1:14" x14ac:dyDescent="0.45">
      <c r="A4843" s="31" t="str">
        <f t="shared" si="200"/>
        <v>E06000030_CIN episodes for unborn children at 31st March 2019 with domestic abuse identified as a factor at CIN assessment_Number</v>
      </c>
      <c r="B4843" s="31" t="s">
        <v>434</v>
      </c>
      <c r="C4843" s="31" t="s">
        <v>435</v>
      </c>
      <c r="D4843" s="31" t="s">
        <v>474</v>
      </c>
      <c r="E4843" s="31" t="s">
        <v>475</v>
      </c>
      <c r="F4843" s="31" t="s">
        <v>26</v>
      </c>
      <c r="G4843" s="31" t="s">
        <v>111</v>
      </c>
      <c r="H4843" s="31" t="s">
        <v>743</v>
      </c>
      <c r="I4843" s="31">
        <v>15</v>
      </c>
      <c r="J4843" s="31">
        <v>50239</v>
      </c>
      <c r="K4843" s="31">
        <v>0.298572821911264</v>
      </c>
      <c r="L4843" s="31" t="s">
        <v>1767</v>
      </c>
      <c r="M4843" s="31">
        <f t="shared" si="198"/>
        <v>0.298572821911264</v>
      </c>
      <c r="N4843" s="31">
        <f t="shared" si="199"/>
        <v>0</v>
      </c>
    </row>
    <row r="4844" spans="1:14" x14ac:dyDescent="0.45">
      <c r="A4844" s="31" t="str">
        <f t="shared" si="200"/>
        <v>E06000036_CIN episodes for unborn children at 31st March 2019 with domestic abuse identified as a factor at CIN assessment_Number</v>
      </c>
      <c r="B4844" s="31" t="s">
        <v>257</v>
      </c>
      <c r="C4844" s="31" t="s">
        <v>258</v>
      </c>
      <c r="D4844" s="31" t="s">
        <v>474</v>
      </c>
      <c r="E4844" s="31" t="s">
        <v>475</v>
      </c>
      <c r="F4844" s="31" t="s">
        <v>26</v>
      </c>
      <c r="G4844" s="31" t="s">
        <v>111</v>
      </c>
      <c r="H4844" s="31" t="s">
        <v>743</v>
      </c>
      <c r="I4844" s="31">
        <v>6</v>
      </c>
      <c r="J4844" s="31">
        <v>28336</v>
      </c>
      <c r="K4844" s="31">
        <v>0.21174477696216801</v>
      </c>
      <c r="L4844" s="31" t="s">
        <v>1766</v>
      </c>
      <c r="M4844" s="31">
        <f t="shared" si="198"/>
        <v>0.21174477696216801</v>
      </c>
      <c r="N4844" s="31">
        <f t="shared" si="199"/>
        <v>0</v>
      </c>
    </row>
    <row r="4845" spans="1:14" x14ac:dyDescent="0.45">
      <c r="A4845" s="31" t="str">
        <f t="shared" si="200"/>
        <v>E06000040_CIN episodes for unborn children at 31st March 2019 with domestic abuse identified as a factor at CIN assessment_Number</v>
      </c>
      <c r="B4845" s="31" t="s">
        <v>555</v>
      </c>
      <c r="C4845" s="31" t="s">
        <v>727</v>
      </c>
      <c r="D4845" s="31" t="s">
        <v>474</v>
      </c>
      <c r="E4845" s="31" t="s">
        <v>475</v>
      </c>
      <c r="F4845" s="31" t="s">
        <v>26</v>
      </c>
      <c r="G4845" s="31" t="s">
        <v>111</v>
      </c>
      <c r="H4845" s="31" t="s">
        <v>743</v>
      </c>
      <c r="I4845" s="31">
        <v>0</v>
      </c>
      <c r="J4845" s="31">
        <v>34604</v>
      </c>
      <c r="K4845" s="31">
        <v>0</v>
      </c>
      <c r="L4845" s="31" t="s">
        <v>1764</v>
      </c>
      <c r="M4845" s="31">
        <f t="shared" si="198"/>
        <v>0</v>
      </c>
      <c r="N4845" s="31">
        <f t="shared" si="199"/>
        <v>0</v>
      </c>
    </row>
    <row r="4846" spans="1:14" x14ac:dyDescent="0.45">
      <c r="A4846" s="31" t="str">
        <f t="shared" si="200"/>
        <v>E06000037_CIN episodes for unborn children at 31st March 2019 with domestic abuse identified as a factor at CIN assessment_Number</v>
      </c>
      <c r="B4846" s="31" t="s">
        <v>456</v>
      </c>
      <c r="C4846" s="31" t="s">
        <v>457</v>
      </c>
      <c r="D4846" s="31" t="s">
        <v>474</v>
      </c>
      <c r="E4846" s="31" t="s">
        <v>475</v>
      </c>
      <c r="F4846" s="31" t="s">
        <v>26</v>
      </c>
      <c r="G4846" s="31" t="s">
        <v>111</v>
      </c>
      <c r="H4846" s="31" t="s">
        <v>743</v>
      </c>
      <c r="I4846" s="31" t="s">
        <v>1280</v>
      </c>
      <c r="J4846" s="31">
        <v>35623</v>
      </c>
      <c r="K4846" s="31" t="s">
        <v>1280</v>
      </c>
      <c r="L4846" s="31" t="s">
        <v>70</v>
      </c>
      <c r="M4846" s="31" t="s">
        <v>70</v>
      </c>
      <c r="N4846" s="31">
        <f t="shared" si="199"/>
        <v>0</v>
      </c>
    </row>
    <row r="4847" spans="1:14" x14ac:dyDescent="0.45">
      <c r="A4847" s="31" t="str">
        <f t="shared" si="200"/>
        <v>E06000038_CIN episodes for unborn children at 31st March 2019 with domestic abuse identified as a factor at CIN assessment_Number</v>
      </c>
      <c r="B4847" s="31" t="s">
        <v>557</v>
      </c>
      <c r="C4847" s="31" t="s">
        <v>726</v>
      </c>
      <c r="D4847" s="31" t="s">
        <v>474</v>
      </c>
      <c r="E4847" s="31" t="s">
        <v>475</v>
      </c>
      <c r="F4847" s="31" t="s">
        <v>26</v>
      </c>
      <c r="G4847" s="31" t="s">
        <v>111</v>
      </c>
      <c r="H4847" s="31" t="s">
        <v>743</v>
      </c>
      <c r="I4847" s="31">
        <v>11</v>
      </c>
      <c r="J4847" s="31">
        <v>37080</v>
      </c>
      <c r="K4847" s="31">
        <v>0.29665587918015102</v>
      </c>
      <c r="L4847" s="31" t="s">
        <v>1767</v>
      </c>
      <c r="M4847" s="31">
        <f t="shared" si="198"/>
        <v>0.29665587918015102</v>
      </c>
      <c r="N4847" s="31">
        <f t="shared" si="199"/>
        <v>0</v>
      </c>
    </row>
    <row r="4848" spans="1:14" x14ac:dyDescent="0.45">
      <c r="A4848" s="31" t="str">
        <f t="shared" si="200"/>
        <v>E06000039_CIN episodes for unborn children at 31st March 2019 with domestic abuse identified as a factor at CIN assessment_Number</v>
      </c>
      <c r="B4848" s="31" t="s">
        <v>404</v>
      </c>
      <c r="C4848" s="31" t="s">
        <v>405</v>
      </c>
      <c r="D4848" s="31" t="s">
        <v>474</v>
      </c>
      <c r="E4848" s="31" t="s">
        <v>475</v>
      </c>
      <c r="F4848" s="31" t="s">
        <v>26</v>
      </c>
      <c r="G4848" s="31" t="s">
        <v>111</v>
      </c>
      <c r="H4848" s="31" t="s">
        <v>743</v>
      </c>
      <c r="I4848" s="31">
        <v>7</v>
      </c>
      <c r="J4848" s="31">
        <v>42699</v>
      </c>
      <c r="K4848" s="31">
        <v>0.163938265533151</v>
      </c>
      <c r="L4848" s="31" t="s">
        <v>1766</v>
      </c>
      <c r="M4848" s="31">
        <f t="shared" si="198"/>
        <v>0.163938265533151</v>
      </c>
      <c r="N4848" s="31">
        <f t="shared" si="199"/>
        <v>0</v>
      </c>
    </row>
    <row r="4849" spans="1:14" x14ac:dyDescent="0.45">
      <c r="A4849" s="31" t="str">
        <f t="shared" si="200"/>
        <v>E06000041_CIN episodes for unborn children at 31st March 2019 with domestic abuse identified as a factor at CIN assessment_Number</v>
      </c>
      <c r="B4849" s="31" t="s">
        <v>466</v>
      </c>
      <c r="C4849" s="31" t="s">
        <v>467</v>
      </c>
      <c r="D4849" s="31" t="s">
        <v>474</v>
      </c>
      <c r="E4849" s="31" t="s">
        <v>475</v>
      </c>
      <c r="F4849" s="31" t="s">
        <v>26</v>
      </c>
      <c r="G4849" s="31" t="s">
        <v>111</v>
      </c>
      <c r="H4849" s="31" t="s">
        <v>743</v>
      </c>
      <c r="I4849" s="31">
        <v>5</v>
      </c>
      <c r="J4849" s="31">
        <v>39532</v>
      </c>
      <c r="K4849" s="31">
        <v>0.126479813821714</v>
      </c>
      <c r="L4849" s="31" t="s">
        <v>1765</v>
      </c>
      <c r="M4849" s="31">
        <f t="shared" si="198"/>
        <v>0.126479813821714</v>
      </c>
      <c r="N4849" s="31">
        <f t="shared" si="199"/>
        <v>0</v>
      </c>
    </row>
    <row r="4850" spans="1:14" x14ac:dyDescent="0.45">
      <c r="A4850" s="31" t="str">
        <f t="shared" si="200"/>
        <v>E10000003_CIN episodes for unborn children at 31st March 2019 with domestic abuse identified as a factor at CIN assessment_Number</v>
      </c>
      <c r="B4850" s="31" t="s">
        <v>275</v>
      </c>
      <c r="C4850" s="31" t="s">
        <v>276</v>
      </c>
      <c r="D4850" s="31" t="s">
        <v>474</v>
      </c>
      <c r="E4850" s="31" t="s">
        <v>475</v>
      </c>
      <c r="F4850" s="31" t="s">
        <v>26</v>
      </c>
      <c r="G4850" s="31" t="s">
        <v>111</v>
      </c>
      <c r="H4850" s="31" t="s">
        <v>743</v>
      </c>
      <c r="I4850" s="31">
        <v>30</v>
      </c>
      <c r="J4850" s="31">
        <v>135719</v>
      </c>
      <c r="K4850" s="31">
        <v>0.221044953175311</v>
      </c>
      <c r="L4850" s="31" t="s">
        <v>1766</v>
      </c>
      <c r="M4850" s="31">
        <f t="shared" si="198"/>
        <v>0.221044953175311</v>
      </c>
      <c r="N4850" s="31">
        <f t="shared" si="199"/>
        <v>0</v>
      </c>
    </row>
    <row r="4851" spans="1:14" x14ac:dyDescent="0.45">
      <c r="A4851" s="31" t="str">
        <f t="shared" si="200"/>
        <v>E06000031_CIN episodes for unborn children at 31st March 2019 with domestic abuse identified as a factor at CIN assessment_Number</v>
      </c>
      <c r="B4851" s="31" t="s">
        <v>379</v>
      </c>
      <c r="C4851" s="31" t="s">
        <v>380</v>
      </c>
      <c r="D4851" s="31" t="s">
        <v>474</v>
      </c>
      <c r="E4851" s="31" t="s">
        <v>475</v>
      </c>
      <c r="F4851" s="31" t="s">
        <v>26</v>
      </c>
      <c r="G4851" s="31" t="s">
        <v>111</v>
      </c>
      <c r="H4851" s="31" t="s">
        <v>743</v>
      </c>
      <c r="I4851" s="31">
        <v>28</v>
      </c>
      <c r="J4851" s="31">
        <v>51137</v>
      </c>
      <c r="K4851" s="31">
        <v>0.54754874161566003</v>
      </c>
      <c r="L4851" s="31" t="s">
        <v>1769</v>
      </c>
      <c r="M4851" s="31">
        <f t="shared" si="198"/>
        <v>0.54754874161566003</v>
      </c>
      <c r="N4851" s="31">
        <f t="shared" si="199"/>
        <v>0</v>
      </c>
    </row>
    <row r="4852" spans="1:14" x14ac:dyDescent="0.45">
      <c r="A4852" s="31" t="str">
        <f t="shared" si="200"/>
        <v>E06000006_CIN episodes for unborn children at 31st March 2019 with domestic abuse identified as a factor at CIN assessment_Number</v>
      </c>
      <c r="B4852" s="31" t="s">
        <v>531</v>
      </c>
      <c r="C4852" s="31" t="s">
        <v>722</v>
      </c>
      <c r="D4852" s="31" t="s">
        <v>474</v>
      </c>
      <c r="E4852" s="31" t="s">
        <v>475</v>
      </c>
      <c r="F4852" s="31" t="s">
        <v>26</v>
      </c>
      <c r="G4852" s="31" t="s">
        <v>111</v>
      </c>
      <c r="H4852" s="31" t="s">
        <v>743</v>
      </c>
      <c r="I4852" s="31">
        <v>8</v>
      </c>
      <c r="J4852" s="31">
        <v>28617</v>
      </c>
      <c r="K4852" s="31">
        <v>0.279554111192648</v>
      </c>
      <c r="L4852" s="31" t="s">
        <v>1767</v>
      </c>
      <c r="M4852" s="31">
        <f t="shared" si="198"/>
        <v>0.279554111192648</v>
      </c>
      <c r="N4852" s="31">
        <f t="shared" si="199"/>
        <v>0</v>
      </c>
    </row>
    <row r="4853" spans="1:14" x14ac:dyDescent="0.45">
      <c r="A4853" s="31" t="str">
        <f t="shared" si="200"/>
        <v>E06000007_CIN episodes for unborn children at 31st March 2019 with domestic abuse identified as a factor at CIN assessment_Number</v>
      </c>
      <c r="B4853" s="31" t="s">
        <v>452</v>
      </c>
      <c r="C4853" s="31" t="s">
        <v>453</v>
      </c>
      <c r="D4853" s="31" t="s">
        <v>474</v>
      </c>
      <c r="E4853" s="31" t="s">
        <v>475</v>
      </c>
      <c r="F4853" s="31" t="s">
        <v>26</v>
      </c>
      <c r="G4853" s="31" t="s">
        <v>111</v>
      </c>
      <c r="H4853" s="31" t="s">
        <v>743</v>
      </c>
      <c r="I4853" s="31">
        <v>8</v>
      </c>
      <c r="J4853" s="31">
        <v>44484</v>
      </c>
      <c r="K4853" s="31">
        <v>0.17983994245121801</v>
      </c>
      <c r="L4853" s="31" t="s">
        <v>1766</v>
      </c>
      <c r="M4853" s="31">
        <f t="shared" si="198"/>
        <v>0.17983994245121801</v>
      </c>
      <c r="N4853" s="31">
        <f t="shared" si="199"/>
        <v>0</v>
      </c>
    </row>
    <row r="4854" spans="1:14" x14ac:dyDescent="0.45">
      <c r="A4854" s="31" t="str">
        <f t="shared" si="200"/>
        <v>E10000008_CIN episodes for unborn children at 31st March 2019 with domestic abuse identified as a factor at CIN assessment_Number</v>
      </c>
      <c r="B4854" s="31" t="s">
        <v>504</v>
      </c>
      <c r="C4854" s="31" t="s">
        <v>505</v>
      </c>
      <c r="D4854" s="31" t="s">
        <v>474</v>
      </c>
      <c r="E4854" s="31" t="s">
        <v>475</v>
      </c>
      <c r="F4854" s="31" t="s">
        <v>26</v>
      </c>
      <c r="G4854" s="31" t="s">
        <v>111</v>
      </c>
      <c r="H4854" s="31" t="s">
        <v>743</v>
      </c>
      <c r="I4854" s="31">
        <v>16</v>
      </c>
      <c r="J4854" s="31">
        <v>145878</v>
      </c>
      <c r="K4854" s="31">
        <v>0.10968069208516699</v>
      </c>
      <c r="L4854" s="31" t="s">
        <v>1765</v>
      </c>
      <c r="M4854" s="31">
        <f t="shared" si="198"/>
        <v>0.10968069208516699</v>
      </c>
      <c r="N4854" s="31">
        <f t="shared" si="199"/>
        <v>0</v>
      </c>
    </row>
    <row r="4855" spans="1:14" x14ac:dyDescent="0.45">
      <c r="A4855" s="31" t="str">
        <f t="shared" si="200"/>
        <v>E06000026_CIN episodes for unborn children at 31st March 2019 with domestic abuse identified as a factor at CIN assessment_Number</v>
      </c>
      <c r="B4855" s="31" t="s">
        <v>381</v>
      </c>
      <c r="C4855" s="31" t="s">
        <v>382</v>
      </c>
      <c r="D4855" s="31" t="s">
        <v>474</v>
      </c>
      <c r="E4855" s="31" t="s">
        <v>475</v>
      </c>
      <c r="F4855" s="31" t="s">
        <v>26</v>
      </c>
      <c r="G4855" s="31" t="s">
        <v>111</v>
      </c>
      <c r="H4855" s="31" t="s">
        <v>743</v>
      </c>
      <c r="I4855" s="31">
        <v>31</v>
      </c>
      <c r="J4855" s="31">
        <v>52552</v>
      </c>
      <c r="K4855" s="31">
        <v>0.58989191657786599</v>
      </c>
      <c r="L4855" s="31" t="s">
        <v>1770</v>
      </c>
      <c r="M4855" s="31">
        <f t="shared" si="198"/>
        <v>0.58989191657786599</v>
      </c>
      <c r="N4855" s="31">
        <f t="shared" si="199"/>
        <v>0</v>
      </c>
    </row>
    <row r="4856" spans="1:14" x14ac:dyDescent="0.45">
      <c r="A4856" s="31" t="str">
        <f t="shared" si="200"/>
        <v>E06000027_CIN episodes for unborn children at 31st March 2019 with domestic abuse identified as a factor at CIN assessment_Number</v>
      </c>
      <c r="B4856" s="31" t="s">
        <v>438</v>
      </c>
      <c r="C4856" s="31" t="s">
        <v>439</v>
      </c>
      <c r="D4856" s="31" t="s">
        <v>474</v>
      </c>
      <c r="E4856" s="31" t="s">
        <v>475</v>
      </c>
      <c r="F4856" s="31" t="s">
        <v>26</v>
      </c>
      <c r="G4856" s="31" t="s">
        <v>111</v>
      </c>
      <c r="H4856" s="31" t="s">
        <v>743</v>
      </c>
      <c r="I4856" s="31" t="s">
        <v>1280</v>
      </c>
      <c r="J4856" s="31">
        <v>25423</v>
      </c>
      <c r="K4856" s="31" t="s">
        <v>1280</v>
      </c>
      <c r="L4856" s="31" t="s">
        <v>70</v>
      </c>
      <c r="M4856" s="31" t="s">
        <v>70</v>
      </c>
      <c r="N4856" s="31">
        <f t="shared" si="199"/>
        <v>0</v>
      </c>
    </row>
    <row r="4857" spans="1:14" x14ac:dyDescent="0.45">
      <c r="A4857" s="31" t="str">
        <f t="shared" si="200"/>
        <v>E10000012_CIN episodes for unborn children at 31st March 2019 with domestic abuse identified as a factor at CIN assessment_Number</v>
      </c>
      <c r="B4857" s="31" t="s">
        <v>303</v>
      </c>
      <c r="C4857" s="31" t="s">
        <v>304</v>
      </c>
      <c r="D4857" s="31" t="s">
        <v>474</v>
      </c>
      <c r="E4857" s="31" t="s">
        <v>475</v>
      </c>
      <c r="F4857" s="31" t="s">
        <v>26</v>
      </c>
      <c r="G4857" s="31" t="s">
        <v>111</v>
      </c>
      <c r="H4857" s="31" t="s">
        <v>743</v>
      </c>
      <c r="I4857" s="31">
        <v>31</v>
      </c>
      <c r="J4857" s="31">
        <v>311172</v>
      </c>
      <c r="K4857" s="31">
        <v>9.9623359428226199E-2</v>
      </c>
      <c r="L4857" s="31" t="s">
        <v>1765</v>
      </c>
      <c r="M4857" s="31">
        <f t="shared" si="198"/>
        <v>9.9623359428226199E-2</v>
      </c>
      <c r="N4857" s="31">
        <f t="shared" si="199"/>
        <v>0</v>
      </c>
    </row>
    <row r="4858" spans="1:14" x14ac:dyDescent="0.45">
      <c r="A4858" s="31" t="str">
        <f t="shared" si="200"/>
        <v>E06000033_CIN episodes for unborn children at 31st March 2019 with domestic abuse identified as a factor at CIN assessment_Number</v>
      </c>
      <c r="B4858" s="31" t="s">
        <v>412</v>
      </c>
      <c r="C4858" s="31" t="s">
        <v>413</v>
      </c>
      <c r="D4858" s="31" t="s">
        <v>474</v>
      </c>
      <c r="E4858" s="31" t="s">
        <v>475</v>
      </c>
      <c r="F4858" s="31" t="s">
        <v>26</v>
      </c>
      <c r="G4858" s="31" t="s">
        <v>111</v>
      </c>
      <c r="H4858" s="31" t="s">
        <v>743</v>
      </c>
      <c r="I4858" s="31">
        <v>13</v>
      </c>
      <c r="J4858" s="31">
        <v>39540</v>
      </c>
      <c r="K4858" s="31">
        <v>0.32878098128477501</v>
      </c>
      <c r="L4858" s="31" t="s">
        <v>1767</v>
      </c>
      <c r="M4858" s="31">
        <f t="shared" si="198"/>
        <v>0.32878098128477501</v>
      </c>
      <c r="N4858" s="31">
        <f t="shared" si="199"/>
        <v>0</v>
      </c>
    </row>
    <row r="4859" spans="1:14" x14ac:dyDescent="0.45">
      <c r="A4859" s="31" t="str">
        <f t="shared" si="200"/>
        <v>E06000034_CIN episodes for unborn children at 31st March 2019 with domestic abuse identified as a factor at CIN assessment_Number</v>
      </c>
      <c r="B4859" s="31" t="s">
        <v>493</v>
      </c>
      <c r="C4859" s="31" t="s">
        <v>731</v>
      </c>
      <c r="D4859" s="31" t="s">
        <v>474</v>
      </c>
      <c r="E4859" s="31" t="s">
        <v>475</v>
      </c>
      <c r="F4859" s="31" t="s">
        <v>26</v>
      </c>
      <c r="G4859" s="31" t="s">
        <v>111</v>
      </c>
      <c r="H4859" s="31" t="s">
        <v>743</v>
      </c>
      <c r="I4859" s="31" t="s">
        <v>1280</v>
      </c>
      <c r="J4859" s="31">
        <v>43762</v>
      </c>
      <c r="K4859" s="31" t="s">
        <v>1280</v>
      </c>
      <c r="L4859" s="31" t="s">
        <v>70</v>
      </c>
      <c r="M4859" s="31" t="s">
        <v>70</v>
      </c>
      <c r="N4859" s="31">
        <f t="shared" si="199"/>
        <v>0</v>
      </c>
    </row>
    <row r="4860" spans="1:14" x14ac:dyDescent="0.45">
      <c r="A4860" s="31" t="str">
        <f t="shared" si="200"/>
        <v>E06000019_CIN episodes for unborn children at 31st March 2019 with domestic abuse identified as a factor at CIN assessment_Number</v>
      </c>
      <c r="B4860" s="31" t="s">
        <v>317</v>
      </c>
      <c r="C4860" s="31" t="s">
        <v>318</v>
      </c>
      <c r="D4860" s="31" t="s">
        <v>474</v>
      </c>
      <c r="E4860" s="31" t="s">
        <v>475</v>
      </c>
      <c r="F4860" s="31" t="s">
        <v>26</v>
      </c>
      <c r="G4860" s="31" t="s">
        <v>111</v>
      </c>
      <c r="H4860" s="31" t="s">
        <v>743</v>
      </c>
      <c r="I4860" s="31">
        <v>5</v>
      </c>
      <c r="J4860" s="31">
        <v>36103</v>
      </c>
      <c r="K4860" s="31">
        <v>0.13849264604049499</v>
      </c>
      <c r="L4860" s="31" t="s">
        <v>1765</v>
      </c>
      <c r="M4860" s="31">
        <f t="shared" si="198"/>
        <v>0.13849264604049499</v>
      </c>
      <c r="N4860" s="31">
        <f t="shared" si="199"/>
        <v>0</v>
      </c>
    </row>
    <row r="4861" spans="1:14" x14ac:dyDescent="0.45">
      <c r="A4861" s="31" t="str">
        <f t="shared" si="200"/>
        <v>E10000034_CIN episodes for unborn children at 31st March 2019 with domestic abuse identified as a factor at CIN assessment_Number</v>
      </c>
      <c r="B4861" s="31" t="s">
        <v>470</v>
      </c>
      <c r="C4861" s="31" t="s">
        <v>471</v>
      </c>
      <c r="D4861" s="31" t="s">
        <v>474</v>
      </c>
      <c r="E4861" s="31" t="s">
        <v>475</v>
      </c>
      <c r="F4861" s="31" t="s">
        <v>26</v>
      </c>
      <c r="G4861" s="31" t="s">
        <v>111</v>
      </c>
      <c r="H4861" s="31" t="s">
        <v>743</v>
      </c>
      <c r="I4861" s="31">
        <v>18</v>
      </c>
      <c r="J4861" s="31">
        <v>117783</v>
      </c>
      <c r="K4861" s="31">
        <v>0.15282341254680201</v>
      </c>
      <c r="L4861" s="31" t="s">
        <v>1766</v>
      </c>
      <c r="M4861" s="31">
        <f t="shared" si="198"/>
        <v>0.15282341254680201</v>
      </c>
      <c r="N4861" s="31">
        <f t="shared" si="199"/>
        <v>0</v>
      </c>
    </row>
    <row r="4862" spans="1:14" x14ac:dyDescent="0.45">
      <c r="A4862" s="31" t="str">
        <f t="shared" si="200"/>
        <v>E10000016_CIN episodes for unborn children at 31st March 2019 with domestic abuse identified as a factor at CIN assessment_Number</v>
      </c>
      <c r="B4862" s="31" t="s">
        <v>327</v>
      </c>
      <c r="C4862" s="31" t="s">
        <v>328</v>
      </c>
      <c r="D4862" s="31" t="s">
        <v>474</v>
      </c>
      <c r="E4862" s="31" t="s">
        <v>475</v>
      </c>
      <c r="F4862" s="31" t="s">
        <v>26</v>
      </c>
      <c r="G4862" s="31" t="s">
        <v>111</v>
      </c>
      <c r="H4862" s="31" t="s">
        <v>743</v>
      </c>
      <c r="I4862" s="31">
        <v>87</v>
      </c>
      <c r="J4862" s="31">
        <v>340140</v>
      </c>
      <c r="K4862" s="31">
        <v>0.25577703298641702</v>
      </c>
      <c r="L4862" s="31" t="s">
        <v>1767</v>
      </c>
      <c r="M4862" s="31">
        <f t="shared" si="198"/>
        <v>0.25577703298641702</v>
      </c>
      <c r="N4862" s="31">
        <f t="shared" si="199"/>
        <v>0</v>
      </c>
    </row>
    <row r="4863" spans="1:14" x14ac:dyDescent="0.45">
      <c r="A4863" s="31" t="str">
        <f t="shared" si="200"/>
        <v>E06000035_CIN episodes for unborn children at 31st March 2019 with domestic abuse identified as a factor at CIN assessment_Number</v>
      </c>
      <c r="B4863" s="31" t="s">
        <v>351</v>
      </c>
      <c r="C4863" s="31" t="s">
        <v>352</v>
      </c>
      <c r="D4863" s="31" t="s">
        <v>474</v>
      </c>
      <c r="E4863" s="31" t="s">
        <v>475</v>
      </c>
      <c r="F4863" s="31" t="s">
        <v>26</v>
      </c>
      <c r="G4863" s="31" t="s">
        <v>111</v>
      </c>
      <c r="H4863" s="31" t="s">
        <v>743</v>
      </c>
      <c r="I4863" s="31">
        <v>17</v>
      </c>
      <c r="J4863" s="31">
        <v>64391</v>
      </c>
      <c r="K4863" s="31">
        <v>0.26401205137363898</v>
      </c>
      <c r="L4863" s="31" t="s">
        <v>1767</v>
      </c>
      <c r="M4863" s="31">
        <f t="shared" si="198"/>
        <v>0.26401205137363898</v>
      </c>
      <c r="N4863" s="31">
        <f t="shared" si="199"/>
        <v>0</v>
      </c>
    </row>
    <row r="4864" spans="1:14" x14ac:dyDescent="0.45">
      <c r="A4864" s="31" t="str">
        <f t="shared" si="200"/>
        <v>E10000017_CIN episodes for unborn children at 31st March 2019 with domestic abuse identified as a factor at CIN assessment_Number</v>
      </c>
      <c r="B4864" s="31" t="s">
        <v>337</v>
      </c>
      <c r="C4864" s="31" t="s">
        <v>338</v>
      </c>
      <c r="D4864" s="31" t="s">
        <v>474</v>
      </c>
      <c r="E4864" s="31" t="s">
        <v>475</v>
      </c>
      <c r="F4864" s="31" t="s">
        <v>26</v>
      </c>
      <c r="G4864" s="31" t="s">
        <v>111</v>
      </c>
      <c r="H4864" s="31" t="s">
        <v>743</v>
      </c>
      <c r="I4864" s="31">
        <v>54</v>
      </c>
      <c r="J4864" s="31">
        <v>249727</v>
      </c>
      <c r="K4864" s="31">
        <v>0.2162361298538</v>
      </c>
      <c r="L4864" s="31" t="s">
        <v>1766</v>
      </c>
      <c r="M4864" s="31">
        <f t="shared" ref="M4864:M4927" si="201">K4864</f>
        <v>0.2162361298538</v>
      </c>
      <c r="N4864" s="31">
        <f t="shared" si="199"/>
        <v>0</v>
      </c>
    </row>
    <row r="4865" spans="1:14" x14ac:dyDescent="0.45">
      <c r="A4865" s="31" t="str">
        <f t="shared" si="200"/>
        <v>E06000008_CIN episodes for unborn children at 31st March 2019 with domestic abuse identified as a factor at CIN assessment_Number</v>
      </c>
      <c r="B4865" s="31" t="s">
        <v>247</v>
      </c>
      <c r="C4865" s="31" t="s">
        <v>248</v>
      </c>
      <c r="D4865" s="31" t="s">
        <v>474</v>
      </c>
      <c r="E4865" s="31" t="s">
        <v>475</v>
      </c>
      <c r="F4865" s="31" t="s">
        <v>26</v>
      </c>
      <c r="G4865" s="31" t="s">
        <v>111</v>
      </c>
      <c r="H4865" s="31" t="s">
        <v>743</v>
      </c>
      <c r="I4865" s="31">
        <v>7</v>
      </c>
      <c r="J4865" s="31">
        <v>38481</v>
      </c>
      <c r="K4865" s="31">
        <v>0.18190795457498499</v>
      </c>
      <c r="L4865" s="31" t="s">
        <v>1766</v>
      </c>
      <c r="M4865" s="31">
        <f t="shared" si="201"/>
        <v>0.18190795457498499</v>
      </c>
      <c r="N4865" s="31">
        <f t="shared" si="199"/>
        <v>0</v>
      </c>
    </row>
    <row r="4866" spans="1:14" x14ac:dyDescent="0.45">
      <c r="A4866" s="31" t="str">
        <f t="shared" si="200"/>
        <v>E06000009_CIN episodes for unborn children at 31st March 2019 with domestic abuse identified as a factor at CIN assessment_Number</v>
      </c>
      <c r="B4866" s="31" t="s">
        <v>249</v>
      </c>
      <c r="C4866" s="31" t="s">
        <v>250</v>
      </c>
      <c r="D4866" s="31" t="s">
        <v>474</v>
      </c>
      <c r="E4866" s="31" t="s">
        <v>475</v>
      </c>
      <c r="F4866" s="31" t="s">
        <v>26</v>
      </c>
      <c r="G4866" s="31" t="s">
        <v>111</v>
      </c>
      <c r="H4866" s="31" t="s">
        <v>743</v>
      </c>
      <c r="I4866" s="31">
        <v>8</v>
      </c>
      <c r="J4866" s="31">
        <v>28904</v>
      </c>
      <c r="K4866" s="31">
        <v>0.27677830058123398</v>
      </c>
      <c r="L4866" s="31" t="s">
        <v>1767</v>
      </c>
      <c r="M4866" s="31">
        <f t="shared" si="201"/>
        <v>0.27677830058123398</v>
      </c>
      <c r="N4866" s="31">
        <f t="shared" si="199"/>
        <v>0</v>
      </c>
    </row>
    <row r="4867" spans="1:14" x14ac:dyDescent="0.45">
      <c r="A4867" s="31" t="str">
        <f t="shared" si="200"/>
        <v>E10000024_CIN episodes for unborn children at 31st March 2019 with domestic abuse identified as a factor at CIN assessment_Number</v>
      </c>
      <c r="B4867" s="31" t="s">
        <v>572</v>
      </c>
      <c r="C4867" s="31" t="s">
        <v>573</v>
      </c>
      <c r="D4867" s="31" t="s">
        <v>474</v>
      </c>
      <c r="E4867" s="31" t="s">
        <v>475</v>
      </c>
      <c r="F4867" s="31" t="s">
        <v>26</v>
      </c>
      <c r="G4867" s="31" t="s">
        <v>111</v>
      </c>
      <c r="H4867" s="31" t="s">
        <v>743</v>
      </c>
      <c r="I4867" s="31">
        <v>63</v>
      </c>
      <c r="J4867" s="31">
        <v>166542</v>
      </c>
      <c r="K4867" s="31">
        <v>0.37828295565082698</v>
      </c>
      <c r="L4867" s="31" t="s">
        <v>1768</v>
      </c>
      <c r="M4867" s="31">
        <f t="shared" si="201"/>
        <v>0.37828295565082698</v>
      </c>
      <c r="N4867" s="31">
        <f t="shared" ref="N4867:N4930" si="202">IF(OR(C4867="City of London",C4867="Isles of Scilly"),1,0)</f>
        <v>0</v>
      </c>
    </row>
    <row r="4868" spans="1:14" x14ac:dyDescent="0.45">
      <c r="A4868" s="31" t="str">
        <f t="shared" si="200"/>
        <v>E06000018_CIN episodes for unborn children at 31st March 2019 with domestic abuse identified as a factor at CIN assessment_Number</v>
      </c>
      <c r="B4868" s="31" t="s">
        <v>373</v>
      </c>
      <c r="C4868" s="31" t="s">
        <v>374</v>
      </c>
      <c r="D4868" s="31" t="s">
        <v>474</v>
      </c>
      <c r="E4868" s="31" t="s">
        <v>475</v>
      </c>
      <c r="F4868" s="31" t="s">
        <v>26</v>
      </c>
      <c r="G4868" s="31" t="s">
        <v>111</v>
      </c>
      <c r="H4868" s="31" t="s">
        <v>743</v>
      </c>
      <c r="I4868" s="31">
        <v>22</v>
      </c>
      <c r="J4868" s="31">
        <v>68651</v>
      </c>
      <c r="K4868" s="31">
        <v>0.32046146450889301</v>
      </c>
      <c r="L4868" s="31" t="s">
        <v>1767</v>
      </c>
      <c r="M4868" s="31">
        <f t="shared" si="201"/>
        <v>0.32046146450889301</v>
      </c>
      <c r="N4868" s="31">
        <f t="shared" si="202"/>
        <v>0</v>
      </c>
    </row>
    <row r="4869" spans="1:14" x14ac:dyDescent="0.45">
      <c r="A4869" s="31" t="str">
        <f t="shared" si="200"/>
        <v>E06000051_CIN episodes for unborn children at 31st March 2019 with domestic abuse identified as a factor at CIN assessment_Number</v>
      </c>
      <c r="B4869" s="31" t="s">
        <v>403</v>
      </c>
      <c r="C4869" s="31" t="s">
        <v>166</v>
      </c>
      <c r="D4869" s="31" t="s">
        <v>474</v>
      </c>
      <c r="E4869" s="31" t="s">
        <v>475</v>
      </c>
      <c r="F4869" s="31" t="s">
        <v>26</v>
      </c>
      <c r="G4869" s="31" t="s">
        <v>111</v>
      </c>
      <c r="H4869" s="31" t="s">
        <v>743</v>
      </c>
      <c r="I4869" s="31">
        <v>8</v>
      </c>
      <c r="J4869" s="31">
        <v>59839</v>
      </c>
      <c r="K4869" s="31">
        <v>0.133692073731179</v>
      </c>
      <c r="L4869" s="31" t="s">
        <v>1765</v>
      </c>
      <c r="M4869" s="31">
        <f t="shared" si="201"/>
        <v>0.133692073731179</v>
      </c>
      <c r="N4869" s="31">
        <f t="shared" si="202"/>
        <v>0</v>
      </c>
    </row>
    <row r="4870" spans="1:14" x14ac:dyDescent="0.45">
      <c r="A4870" s="31" t="str">
        <f t="shared" si="200"/>
        <v>E06000020_CIN episodes for unborn children at 31st March 2019 with domestic abuse identified as a factor at CIN assessment_Number</v>
      </c>
      <c r="B4870" s="31" t="s">
        <v>570</v>
      </c>
      <c r="C4870" s="31" t="s">
        <v>730</v>
      </c>
      <c r="D4870" s="31" t="s">
        <v>474</v>
      </c>
      <c r="E4870" s="31" t="s">
        <v>475</v>
      </c>
      <c r="F4870" s="31" t="s">
        <v>26</v>
      </c>
      <c r="G4870" s="31" t="s">
        <v>111</v>
      </c>
      <c r="H4870" s="31" t="s">
        <v>743</v>
      </c>
      <c r="I4870" s="31">
        <v>10</v>
      </c>
      <c r="J4870" s="31">
        <v>40620</v>
      </c>
      <c r="K4870" s="31">
        <v>0.24618414574101399</v>
      </c>
      <c r="L4870" s="31" t="s">
        <v>1766</v>
      </c>
      <c r="M4870" s="31">
        <f t="shared" si="201"/>
        <v>0.24618414574101399</v>
      </c>
      <c r="N4870" s="31">
        <f t="shared" si="202"/>
        <v>0</v>
      </c>
    </row>
    <row r="4871" spans="1:14" x14ac:dyDescent="0.45">
      <c r="A4871" s="31" t="str">
        <f t="shared" si="200"/>
        <v>E06000049_CIN episodes for unborn children at 31st March 2019 with domestic abuse identified as a factor at CIN assessment_Number</v>
      </c>
      <c r="B4871" s="31" t="s">
        <v>541</v>
      </c>
      <c r="C4871" s="31" t="s">
        <v>718</v>
      </c>
      <c r="D4871" s="31" t="s">
        <v>474</v>
      </c>
      <c r="E4871" s="31" t="s">
        <v>475</v>
      </c>
      <c r="F4871" s="31" t="s">
        <v>26</v>
      </c>
      <c r="G4871" s="31" t="s">
        <v>111</v>
      </c>
      <c r="H4871" s="31" t="s">
        <v>743</v>
      </c>
      <c r="I4871" s="31">
        <v>12</v>
      </c>
      <c r="J4871" s="31">
        <v>76523</v>
      </c>
      <c r="K4871" s="31">
        <v>0.15681559792480701</v>
      </c>
      <c r="L4871" s="31" t="s">
        <v>1766</v>
      </c>
      <c r="M4871" s="31">
        <f t="shared" si="201"/>
        <v>0.15681559792480701</v>
      </c>
      <c r="N4871" s="31">
        <f t="shared" si="202"/>
        <v>0</v>
      </c>
    </row>
    <row r="4872" spans="1:14" x14ac:dyDescent="0.45">
      <c r="A4872" s="31" t="str">
        <f t="shared" si="200"/>
        <v>E06000050_CIN episodes for unborn children at 31st March 2019 with domestic abuse identified as a factor at CIN assessment_Number</v>
      </c>
      <c r="B4872" s="31" t="s">
        <v>281</v>
      </c>
      <c r="C4872" s="31" t="s">
        <v>282</v>
      </c>
      <c r="D4872" s="31" t="s">
        <v>474</v>
      </c>
      <c r="E4872" s="31" t="s">
        <v>475</v>
      </c>
      <c r="F4872" s="31" t="s">
        <v>26</v>
      </c>
      <c r="G4872" s="31" t="s">
        <v>111</v>
      </c>
      <c r="H4872" s="31" t="s">
        <v>743</v>
      </c>
      <c r="I4872" s="31">
        <v>17</v>
      </c>
      <c r="J4872" s="31">
        <v>68054</v>
      </c>
      <c r="K4872" s="31">
        <v>0.24980162811884701</v>
      </c>
      <c r="L4872" s="31" t="s">
        <v>1766</v>
      </c>
      <c r="M4872" s="31">
        <f t="shared" si="201"/>
        <v>0.24980162811884701</v>
      </c>
      <c r="N4872" s="31">
        <f t="shared" si="202"/>
        <v>0</v>
      </c>
    </row>
    <row r="4873" spans="1:14" x14ac:dyDescent="0.45">
      <c r="A4873" s="31" t="str">
        <f t="shared" si="200"/>
        <v>E06000052_CIN episodes for unborn children at 31st March 2019 with domestic abuse identified as a factor at CIN assessment_Number</v>
      </c>
      <c r="B4873" s="31" t="s">
        <v>482</v>
      </c>
      <c r="C4873" s="31" t="s">
        <v>720</v>
      </c>
      <c r="D4873" s="31" t="s">
        <v>474</v>
      </c>
      <c r="E4873" s="31" t="s">
        <v>475</v>
      </c>
      <c r="F4873" s="31" t="s">
        <v>26</v>
      </c>
      <c r="G4873" s="31" t="s">
        <v>111</v>
      </c>
      <c r="H4873" s="31" t="s">
        <v>743</v>
      </c>
      <c r="I4873" s="31">
        <v>12</v>
      </c>
      <c r="J4873" s="31">
        <v>107810</v>
      </c>
      <c r="K4873" s="31">
        <v>0.111306928856321</v>
      </c>
      <c r="L4873" s="31" t="s">
        <v>1765</v>
      </c>
      <c r="M4873" s="31">
        <f t="shared" si="201"/>
        <v>0.111306928856321</v>
      </c>
      <c r="N4873" s="31">
        <f t="shared" si="202"/>
        <v>0</v>
      </c>
    </row>
    <row r="4874" spans="1:14" x14ac:dyDescent="0.45">
      <c r="A4874" s="31" t="str">
        <f t="shared" si="200"/>
        <v>E10000006_CIN episodes for unborn children at 31st March 2019 with domestic abuse identified as a factor at CIN assessment_Number</v>
      </c>
      <c r="B4874" s="31" t="s">
        <v>285</v>
      </c>
      <c r="C4874" s="31" t="s">
        <v>286</v>
      </c>
      <c r="D4874" s="31" t="s">
        <v>474</v>
      </c>
      <c r="E4874" s="31" t="s">
        <v>475</v>
      </c>
      <c r="F4874" s="31" t="s">
        <v>26</v>
      </c>
      <c r="G4874" s="31" t="s">
        <v>111</v>
      </c>
      <c r="H4874" s="31" t="s">
        <v>743</v>
      </c>
      <c r="I4874" s="31">
        <v>21</v>
      </c>
      <c r="J4874" s="31">
        <v>92500</v>
      </c>
      <c r="K4874" s="31">
        <v>0.22702702702702701</v>
      </c>
      <c r="L4874" s="31" t="s">
        <v>1766</v>
      </c>
      <c r="M4874" s="31">
        <f t="shared" si="201"/>
        <v>0.22702702702702701</v>
      </c>
      <c r="N4874" s="31">
        <f t="shared" si="202"/>
        <v>0</v>
      </c>
    </row>
    <row r="4875" spans="1:14" x14ac:dyDescent="0.45">
      <c r="A4875" s="31" t="str">
        <f t="shared" ref="A4875:A4938" si="203">CONCATENATE(B4875,"_",G4875,"_",H4875)</f>
        <v>E10000013_CIN episodes for unborn children at 31st March 2019 with domestic abuse identified as a factor at CIN assessment_Number</v>
      </c>
      <c r="B4875" s="31" t="s">
        <v>307</v>
      </c>
      <c r="C4875" s="31" t="s">
        <v>308</v>
      </c>
      <c r="D4875" s="31" t="s">
        <v>474</v>
      </c>
      <c r="E4875" s="31" t="s">
        <v>475</v>
      </c>
      <c r="F4875" s="31" t="s">
        <v>26</v>
      </c>
      <c r="G4875" s="31" t="s">
        <v>111</v>
      </c>
      <c r="H4875" s="31" t="s">
        <v>743</v>
      </c>
      <c r="I4875" s="31">
        <v>34</v>
      </c>
      <c r="J4875" s="31">
        <v>128136</v>
      </c>
      <c r="K4875" s="31">
        <v>0.26534307298495402</v>
      </c>
      <c r="L4875" s="31" t="s">
        <v>1767</v>
      </c>
      <c r="M4875" s="31">
        <f t="shared" si="201"/>
        <v>0.26534307298495402</v>
      </c>
      <c r="N4875" s="31">
        <f t="shared" si="202"/>
        <v>0</v>
      </c>
    </row>
    <row r="4876" spans="1:14" x14ac:dyDescent="0.45">
      <c r="A4876" s="31" t="str">
        <f t="shared" si="203"/>
        <v>E10000015_CIN episodes for unborn children at 31st March 2019 with domestic abuse identified as a factor at CIN assessment_Number</v>
      </c>
      <c r="B4876" s="31" t="s">
        <v>319</v>
      </c>
      <c r="C4876" s="31" t="s">
        <v>320</v>
      </c>
      <c r="D4876" s="31" t="s">
        <v>474</v>
      </c>
      <c r="E4876" s="31" t="s">
        <v>475</v>
      </c>
      <c r="F4876" s="31" t="s">
        <v>26</v>
      </c>
      <c r="G4876" s="31" t="s">
        <v>111</v>
      </c>
      <c r="H4876" s="31" t="s">
        <v>743</v>
      </c>
      <c r="I4876" s="31">
        <v>45</v>
      </c>
      <c r="J4876" s="31">
        <v>271005</v>
      </c>
      <c r="K4876" s="31">
        <v>0.166048596889356</v>
      </c>
      <c r="L4876" s="31" t="s">
        <v>1766</v>
      </c>
      <c r="M4876" s="31">
        <f t="shared" si="201"/>
        <v>0.166048596889356</v>
      </c>
      <c r="N4876" s="31">
        <f t="shared" si="202"/>
        <v>0</v>
      </c>
    </row>
    <row r="4877" spans="1:14" x14ac:dyDescent="0.45">
      <c r="A4877" s="31" t="str">
        <f t="shared" si="203"/>
        <v>E06000046_CIN episodes for unborn children at 31st March 2019 with domestic abuse identified as a factor at CIN assessment_Number</v>
      </c>
      <c r="B4877" s="31" t="s">
        <v>325</v>
      </c>
      <c r="C4877" s="31" t="s">
        <v>326</v>
      </c>
      <c r="D4877" s="31" t="s">
        <v>474</v>
      </c>
      <c r="E4877" s="31" t="s">
        <v>475</v>
      </c>
      <c r="F4877" s="31" t="s">
        <v>26</v>
      </c>
      <c r="G4877" s="31" t="s">
        <v>111</v>
      </c>
      <c r="H4877" s="31" t="s">
        <v>743</v>
      </c>
      <c r="I4877" s="31">
        <v>9</v>
      </c>
      <c r="J4877" s="31">
        <v>24869</v>
      </c>
      <c r="K4877" s="31">
        <v>0.361896336804857</v>
      </c>
      <c r="L4877" s="31" t="s">
        <v>1768</v>
      </c>
      <c r="M4877" s="31">
        <f t="shared" si="201"/>
        <v>0.361896336804857</v>
      </c>
      <c r="N4877" s="31">
        <f t="shared" si="202"/>
        <v>0</v>
      </c>
    </row>
    <row r="4878" spans="1:14" x14ac:dyDescent="0.45">
      <c r="A4878" s="31" t="str">
        <f t="shared" si="203"/>
        <v>E10000019_CIN episodes for unborn children at 31st March 2019 with domestic abuse identified as a factor at CIN assessment_Number</v>
      </c>
      <c r="B4878" s="31" t="s">
        <v>345</v>
      </c>
      <c r="C4878" s="31" t="s">
        <v>346</v>
      </c>
      <c r="D4878" s="31" t="s">
        <v>474</v>
      </c>
      <c r="E4878" s="31" t="s">
        <v>475</v>
      </c>
      <c r="F4878" s="31" t="s">
        <v>26</v>
      </c>
      <c r="G4878" s="31" t="s">
        <v>111</v>
      </c>
      <c r="H4878" s="31" t="s">
        <v>743</v>
      </c>
      <c r="I4878" s="31">
        <v>11</v>
      </c>
      <c r="J4878" s="31">
        <v>145641</v>
      </c>
      <c r="K4878" s="31">
        <v>7.5528182311299694E-2</v>
      </c>
      <c r="L4878" s="31" t="s">
        <v>1765</v>
      </c>
      <c r="M4878" s="31">
        <f t="shared" si="201"/>
        <v>7.5528182311299694E-2</v>
      </c>
      <c r="N4878" s="31">
        <f t="shared" si="202"/>
        <v>0</v>
      </c>
    </row>
    <row r="4879" spans="1:14" x14ac:dyDescent="0.45">
      <c r="A4879" s="31" t="str">
        <f t="shared" si="203"/>
        <v>E10000020_CIN episodes for unborn children at 31st March 2019 with domestic abuse identified as a factor at CIN assessment_Number</v>
      </c>
      <c r="B4879" s="31" t="s">
        <v>361</v>
      </c>
      <c r="C4879" s="31" t="s">
        <v>362</v>
      </c>
      <c r="D4879" s="31" t="s">
        <v>474</v>
      </c>
      <c r="E4879" s="31" t="s">
        <v>475</v>
      </c>
      <c r="F4879" s="31" t="s">
        <v>26</v>
      </c>
      <c r="G4879" s="31" t="s">
        <v>111</v>
      </c>
      <c r="H4879" s="31" t="s">
        <v>743</v>
      </c>
      <c r="I4879" s="31">
        <v>20</v>
      </c>
      <c r="J4879" s="31">
        <v>170810</v>
      </c>
      <c r="K4879" s="31">
        <v>0.11708916339792801</v>
      </c>
      <c r="L4879" s="31" t="s">
        <v>1765</v>
      </c>
      <c r="M4879" s="31">
        <f t="shared" si="201"/>
        <v>0.11708916339792801</v>
      </c>
      <c r="N4879" s="31">
        <f t="shared" si="202"/>
        <v>0</v>
      </c>
    </row>
    <row r="4880" spans="1:14" x14ac:dyDescent="0.45">
      <c r="A4880" s="31" t="str">
        <f t="shared" si="203"/>
        <v>E10000021_CIN episodes for unborn children at 31st March 2019 with domestic abuse identified as a factor at CIN assessment_Number</v>
      </c>
      <c r="B4880" s="31" t="s">
        <v>371</v>
      </c>
      <c r="C4880" s="31" t="s">
        <v>372</v>
      </c>
      <c r="D4880" s="31" t="s">
        <v>474</v>
      </c>
      <c r="E4880" s="31" t="s">
        <v>475</v>
      </c>
      <c r="F4880" s="31" t="s">
        <v>26</v>
      </c>
      <c r="G4880" s="31" t="s">
        <v>111</v>
      </c>
      <c r="H4880" s="31" t="s">
        <v>743</v>
      </c>
      <c r="I4880" s="31">
        <v>21</v>
      </c>
      <c r="J4880" s="31">
        <v>170235</v>
      </c>
      <c r="K4880" s="31">
        <v>0.123358886245484</v>
      </c>
      <c r="L4880" s="31" t="s">
        <v>1765</v>
      </c>
      <c r="M4880" s="31">
        <f t="shared" si="201"/>
        <v>0.123358886245484</v>
      </c>
      <c r="N4880" s="31">
        <f t="shared" si="202"/>
        <v>0</v>
      </c>
    </row>
    <row r="4881" spans="1:14" x14ac:dyDescent="0.45">
      <c r="A4881" s="31" t="str">
        <f t="shared" si="203"/>
        <v>E06000048_CIN episodes for unborn children at 31st March 2019 with domestic abuse identified as a factor at CIN assessment_Number</v>
      </c>
      <c r="B4881" s="31" t="s">
        <v>484</v>
      </c>
      <c r="C4881" s="31" t="s">
        <v>705</v>
      </c>
      <c r="D4881" s="31" t="s">
        <v>474</v>
      </c>
      <c r="E4881" s="31" t="s">
        <v>475</v>
      </c>
      <c r="F4881" s="31" t="s">
        <v>26</v>
      </c>
      <c r="G4881" s="31" t="s">
        <v>111</v>
      </c>
      <c r="H4881" s="31" t="s">
        <v>743</v>
      </c>
      <c r="I4881" s="31">
        <v>25</v>
      </c>
      <c r="J4881" s="31">
        <v>59011</v>
      </c>
      <c r="K4881" s="31">
        <v>0.42364982799817003</v>
      </c>
      <c r="L4881" s="31" t="s">
        <v>1768</v>
      </c>
      <c r="M4881" s="31">
        <f t="shared" si="201"/>
        <v>0.42364982799817003</v>
      </c>
      <c r="N4881" s="31">
        <f t="shared" si="202"/>
        <v>0</v>
      </c>
    </row>
    <row r="4882" spans="1:14" x14ac:dyDescent="0.45">
      <c r="A4882" s="31" t="str">
        <f t="shared" si="203"/>
        <v>E10000025_CIN episodes for unborn children at 31st March 2019 with domestic abuse identified as a factor at CIN assessment_Number</v>
      </c>
      <c r="B4882" s="31" t="s">
        <v>377</v>
      </c>
      <c r="C4882" s="31" t="s">
        <v>378</v>
      </c>
      <c r="D4882" s="31" t="s">
        <v>474</v>
      </c>
      <c r="E4882" s="31" t="s">
        <v>475</v>
      </c>
      <c r="F4882" s="31" t="s">
        <v>26</v>
      </c>
      <c r="G4882" s="31" t="s">
        <v>111</v>
      </c>
      <c r="H4882" s="31" t="s">
        <v>743</v>
      </c>
      <c r="I4882" s="31">
        <v>13</v>
      </c>
      <c r="J4882" s="31">
        <v>144788</v>
      </c>
      <c r="K4882" s="31">
        <v>8.9786446390584806E-2</v>
      </c>
      <c r="L4882" s="31" t="s">
        <v>1765</v>
      </c>
      <c r="M4882" s="31">
        <f t="shared" si="201"/>
        <v>8.9786446390584806E-2</v>
      </c>
      <c r="N4882" s="31">
        <f t="shared" si="202"/>
        <v>0</v>
      </c>
    </row>
    <row r="4883" spans="1:14" x14ac:dyDescent="0.45">
      <c r="A4883" s="31" t="str">
        <f t="shared" si="203"/>
        <v>E10000027_CIN episodes for unborn children at 31st March 2019 with domestic abuse identified as a factor at CIN assessment_Number</v>
      </c>
      <c r="B4883" s="31" t="s">
        <v>406</v>
      </c>
      <c r="C4883" s="31" t="s">
        <v>407</v>
      </c>
      <c r="D4883" s="31" t="s">
        <v>474</v>
      </c>
      <c r="E4883" s="31" t="s">
        <v>475</v>
      </c>
      <c r="F4883" s="31" t="s">
        <v>26</v>
      </c>
      <c r="G4883" s="31" t="s">
        <v>111</v>
      </c>
      <c r="H4883" s="31" t="s">
        <v>743</v>
      </c>
      <c r="I4883" s="31">
        <v>27</v>
      </c>
      <c r="J4883" s="31">
        <v>110700</v>
      </c>
      <c r="K4883" s="31">
        <v>0.24390243902438999</v>
      </c>
      <c r="L4883" s="31" t="s">
        <v>1766</v>
      </c>
      <c r="M4883" s="31">
        <f t="shared" si="201"/>
        <v>0.24390243902438999</v>
      </c>
      <c r="N4883" s="31">
        <f t="shared" si="202"/>
        <v>0</v>
      </c>
    </row>
    <row r="4884" spans="1:14" x14ac:dyDescent="0.45">
      <c r="A4884" s="31" t="str">
        <f t="shared" si="203"/>
        <v>E10000029_CIN episodes for unborn children at 31st March 2019 with domestic abuse identified as a factor at CIN assessment_Number</v>
      </c>
      <c r="B4884" s="31" t="s">
        <v>426</v>
      </c>
      <c r="C4884" s="31" t="s">
        <v>427</v>
      </c>
      <c r="D4884" s="31" t="s">
        <v>474</v>
      </c>
      <c r="E4884" s="31" t="s">
        <v>475</v>
      </c>
      <c r="F4884" s="31" t="s">
        <v>26</v>
      </c>
      <c r="G4884" s="31" t="s">
        <v>111</v>
      </c>
      <c r="H4884" s="31" t="s">
        <v>743</v>
      </c>
      <c r="I4884" s="31">
        <v>32</v>
      </c>
      <c r="J4884" s="31">
        <v>152752</v>
      </c>
      <c r="K4884" s="31">
        <v>0.20948989211270599</v>
      </c>
      <c r="L4884" s="31" t="s">
        <v>1766</v>
      </c>
      <c r="M4884" s="31">
        <f t="shared" si="201"/>
        <v>0.20948989211270599</v>
      </c>
      <c r="N4884" s="31">
        <f t="shared" si="202"/>
        <v>0</v>
      </c>
    </row>
    <row r="4885" spans="1:14" x14ac:dyDescent="0.45">
      <c r="A4885" s="31" t="str">
        <f t="shared" si="203"/>
        <v>E10000030_CIN episodes for unborn children at 31st March 2019 with domestic abuse identified as a factor at CIN assessment_Number</v>
      </c>
      <c r="B4885" s="31" t="s">
        <v>430</v>
      </c>
      <c r="C4885" s="31" t="s">
        <v>431</v>
      </c>
      <c r="D4885" s="31" t="s">
        <v>474</v>
      </c>
      <c r="E4885" s="31" t="s">
        <v>475</v>
      </c>
      <c r="F4885" s="31" t="s">
        <v>26</v>
      </c>
      <c r="G4885" s="31" t="s">
        <v>111</v>
      </c>
      <c r="H4885" s="31" t="s">
        <v>743</v>
      </c>
      <c r="I4885" s="31">
        <v>35</v>
      </c>
      <c r="J4885" s="31">
        <v>261905</v>
      </c>
      <c r="K4885" s="31">
        <v>0.13363624214887099</v>
      </c>
      <c r="L4885" s="31" t="s">
        <v>1765</v>
      </c>
      <c r="M4885" s="31">
        <f t="shared" si="201"/>
        <v>0.13363624214887099</v>
      </c>
      <c r="N4885" s="31">
        <f t="shared" si="202"/>
        <v>0</v>
      </c>
    </row>
    <row r="4886" spans="1:14" x14ac:dyDescent="0.45">
      <c r="A4886" s="31" t="str">
        <f t="shared" si="203"/>
        <v>E10000031_CIN episodes for unborn children at 31st March 2019 with domestic abuse identified as a factor at CIN assessment_Number</v>
      </c>
      <c r="B4886" s="31" t="s">
        <v>454</v>
      </c>
      <c r="C4886" s="31" t="s">
        <v>455</v>
      </c>
      <c r="D4886" s="31" t="s">
        <v>474</v>
      </c>
      <c r="E4886" s="31" t="s">
        <v>475</v>
      </c>
      <c r="F4886" s="31" t="s">
        <v>26</v>
      </c>
      <c r="G4886" s="31" t="s">
        <v>111</v>
      </c>
      <c r="H4886" s="31" t="s">
        <v>743</v>
      </c>
      <c r="I4886" s="31">
        <v>15</v>
      </c>
      <c r="J4886" s="31">
        <v>115928</v>
      </c>
      <c r="K4886" s="31">
        <v>0.12939065626940899</v>
      </c>
      <c r="L4886" s="31" t="s">
        <v>1765</v>
      </c>
      <c r="M4886" s="31">
        <f t="shared" si="201"/>
        <v>0.12939065626940899</v>
      </c>
      <c r="N4886" s="31">
        <f t="shared" si="202"/>
        <v>0</v>
      </c>
    </row>
    <row r="4887" spans="1:14" x14ac:dyDescent="0.45">
      <c r="A4887" s="31" t="str">
        <f t="shared" si="203"/>
        <v>E10000032_CIN episodes for unborn children at 31st March 2019 with domestic abuse identified as a factor at CIN assessment_Number</v>
      </c>
      <c r="B4887" s="31" t="s">
        <v>458</v>
      </c>
      <c r="C4887" s="31" t="s">
        <v>459</v>
      </c>
      <c r="D4887" s="31" t="s">
        <v>474</v>
      </c>
      <c r="E4887" s="31" t="s">
        <v>475</v>
      </c>
      <c r="F4887" s="31" t="s">
        <v>26</v>
      </c>
      <c r="G4887" s="31" t="s">
        <v>111</v>
      </c>
      <c r="H4887" s="31" t="s">
        <v>743</v>
      </c>
      <c r="I4887" s="31">
        <v>59</v>
      </c>
      <c r="J4887" s="31">
        <v>174672</v>
      </c>
      <c r="K4887" s="31">
        <v>0.33777594577264802</v>
      </c>
      <c r="L4887" s="31" t="s">
        <v>1767</v>
      </c>
      <c r="M4887" s="31">
        <f t="shared" si="201"/>
        <v>0.33777594577264802</v>
      </c>
      <c r="N4887" s="31">
        <f t="shared" si="202"/>
        <v>0</v>
      </c>
    </row>
    <row r="4888" spans="1:14" x14ac:dyDescent="0.45">
      <c r="A4888" s="31" t="str">
        <f t="shared" si="203"/>
        <v>NA_CIN episodes for unborn children at 31st March 2019 with mental health of parent/someone else in household identified as a factor at CIN assessment_Number</v>
      </c>
      <c r="B4888" s="31" t="s">
        <v>13</v>
      </c>
      <c r="C4888" s="31" t="s">
        <v>737</v>
      </c>
      <c r="D4888" s="31" t="s">
        <v>474</v>
      </c>
      <c r="E4888" s="31" t="s">
        <v>475</v>
      </c>
      <c r="F4888" s="31" t="s">
        <v>28</v>
      </c>
      <c r="G4888" s="31" t="s">
        <v>116</v>
      </c>
      <c r="H4888" s="31" t="s">
        <v>743</v>
      </c>
      <c r="I4888" s="31">
        <v>2215</v>
      </c>
      <c r="J4888" s="31">
        <v>11954618</v>
      </c>
      <c r="K4888" s="31">
        <f>I4888/J4888*1000</f>
        <v>0.18528404671734389</v>
      </c>
      <c r="L4888" s="31" t="str">
        <f>CONCATENATE(ROUND(K4888,2)," per 1000 0-17 yr olds")</f>
        <v>0.19 per 1000 0-17 yr olds</v>
      </c>
      <c r="M4888" s="31">
        <f t="shared" si="201"/>
        <v>0.18528404671734389</v>
      </c>
      <c r="N4888" s="31">
        <f t="shared" si="202"/>
        <v>0</v>
      </c>
    </row>
    <row r="4889" spans="1:14" x14ac:dyDescent="0.45">
      <c r="A4889" s="31" t="str">
        <f t="shared" si="203"/>
        <v>E09000001_CIN episodes for unborn children at 31st March 2019 with mental health of parent/someone else in household identified as a factor at CIN assessment_Number</v>
      </c>
      <c r="B4889" s="31" t="s">
        <v>582</v>
      </c>
      <c r="C4889" s="31" t="s">
        <v>583</v>
      </c>
      <c r="D4889" s="31" t="s">
        <v>474</v>
      </c>
      <c r="E4889" s="31" t="s">
        <v>475</v>
      </c>
      <c r="F4889" s="31" t="s">
        <v>28</v>
      </c>
      <c r="G4889" s="31" t="s">
        <v>116</v>
      </c>
      <c r="H4889" s="31" t="s">
        <v>743</v>
      </c>
      <c r="I4889" s="31">
        <v>0</v>
      </c>
      <c r="J4889" s="31">
        <v>1453</v>
      </c>
      <c r="K4889" s="31">
        <v>0</v>
      </c>
      <c r="L4889" s="31" t="s">
        <v>1764</v>
      </c>
      <c r="M4889" s="31">
        <f t="shared" si="201"/>
        <v>0</v>
      </c>
      <c r="N4889" s="31">
        <f t="shared" si="202"/>
        <v>1</v>
      </c>
    </row>
    <row r="4890" spans="1:14" x14ac:dyDescent="0.45">
      <c r="A4890" s="31" t="str">
        <f t="shared" si="203"/>
        <v>E09000007_CIN episodes for unborn children at 31st March 2019 with mental health of parent/someone else in household identified as a factor at CIN assessment_Number</v>
      </c>
      <c r="B4890" s="31" t="s">
        <v>277</v>
      </c>
      <c r="C4890" s="31" t="s">
        <v>278</v>
      </c>
      <c r="D4890" s="31" t="s">
        <v>474</v>
      </c>
      <c r="E4890" s="31" t="s">
        <v>475</v>
      </c>
      <c r="F4890" s="31" t="s">
        <v>28</v>
      </c>
      <c r="G4890" s="31" t="s">
        <v>116</v>
      </c>
      <c r="H4890" s="31" t="s">
        <v>743</v>
      </c>
      <c r="I4890" s="31">
        <v>5</v>
      </c>
      <c r="J4890" s="31">
        <v>50983</v>
      </c>
      <c r="K4890" s="31">
        <v>9.8071906321715099E-2</v>
      </c>
      <c r="L4890" s="31" t="s">
        <v>1765</v>
      </c>
      <c r="M4890" s="31">
        <f t="shared" si="201"/>
        <v>9.8071906321715099E-2</v>
      </c>
      <c r="N4890" s="31">
        <f t="shared" si="202"/>
        <v>0</v>
      </c>
    </row>
    <row r="4891" spans="1:14" x14ac:dyDescent="0.45">
      <c r="A4891" s="31" t="str">
        <f t="shared" si="203"/>
        <v>E09000011_CIN episodes for unborn children at 31st March 2019 with mental health of parent/someone else in household identified as a factor at CIN assessment_Number</v>
      </c>
      <c r="B4891" s="31" t="s">
        <v>518</v>
      </c>
      <c r="C4891" s="31" t="s">
        <v>519</v>
      </c>
      <c r="D4891" s="31" t="s">
        <v>474</v>
      </c>
      <c r="E4891" s="31" t="s">
        <v>475</v>
      </c>
      <c r="F4891" s="31" t="s">
        <v>28</v>
      </c>
      <c r="G4891" s="31" t="s">
        <v>116</v>
      </c>
      <c r="H4891" s="31" t="s">
        <v>743</v>
      </c>
      <c r="I4891" s="31">
        <v>23</v>
      </c>
      <c r="J4891" s="31">
        <v>68917</v>
      </c>
      <c r="K4891" s="31">
        <v>0.333734782419432</v>
      </c>
      <c r="L4891" s="31" t="s">
        <v>1767</v>
      </c>
      <c r="M4891" s="31">
        <f t="shared" si="201"/>
        <v>0.333734782419432</v>
      </c>
      <c r="N4891" s="31">
        <f t="shared" si="202"/>
        <v>0</v>
      </c>
    </row>
    <row r="4892" spans="1:14" x14ac:dyDescent="0.45">
      <c r="A4892" s="31" t="str">
        <f t="shared" si="203"/>
        <v>E09000012_CIN episodes for unborn children at 31st March 2019 with mental health of parent/someone else in household identified as a factor at CIN assessment_Number</v>
      </c>
      <c r="B4892" s="31" t="s">
        <v>498</v>
      </c>
      <c r="C4892" s="31" t="s">
        <v>499</v>
      </c>
      <c r="D4892" s="31" t="s">
        <v>474</v>
      </c>
      <c r="E4892" s="31" t="s">
        <v>475</v>
      </c>
      <c r="F4892" s="31" t="s">
        <v>28</v>
      </c>
      <c r="G4892" s="31" t="s">
        <v>116</v>
      </c>
      <c r="H4892" s="31" t="s">
        <v>743</v>
      </c>
      <c r="I4892" s="31">
        <v>14</v>
      </c>
      <c r="J4892" s="31">
        <v>63655</v>
      </c>
      <c r="K4892" s="31">
        <v>0.21993559029141499</v>
      </c>
      <c r="L4892" s="31" t="s">
        <v>1766</v>
      </c>
      <c r="M4892" s="31">
        <f t="shared" si="201"/>
        <v>0.21993559029141499</v>
      </c>
      <c r="N4892" s="31">
        <f t="shared" si="202"/>
        <v>0</v>
      </c>
    </row>
    <row r="4893" spans="1:14" x14ac:dyDescent="0.45">
      <c r="A4893" s="31" t="str">
        <f t="shared" si="203"/>
        <v>E09000013_CIN episodes for unborn children at 31st March 2019 with mental health of parent/someone else in household identified as a factor at CIN assessment_Number</v>
      </c>
      <c r="B4893" s="31" t="s">
        <v>491</v>
      </c>
      <c r="C4893" s="31" t="s">
        <v>723</v>
      </c>
      <c r="D4893" s="31" t="s">
        <v>474</v>
      </c>
      <c r="E4893" s="31" t="s">
        <v>475</v>
      </c>
      <c r="F4893" s="31" t="s">
        <v>28</v>
      </c>
      <c r="G4893" s="31" t="s">
        <v>116</v>
      </c>
      <c r="H4893" s="31" t="s">
        <v>743</v>
      </c>
      <c r="I4893" s="31">
        <v>8</v>
      </c>
      <c r="J4893" s="31">
        <v>36898</v>
      </c>
      <c r="K4893" s="31">
        <v>0.21681391945362899</v>
      </c>
      <c r="L4893" s="31" t="s">
        <v>1766</v>
      </c>
      <c r="M4893" s="31">
        <f t="shared" si="201"/>
        <v>0.21681391945362899</v>
      </c>
      <c r="N4893" s="31">
        <f t="shared" si="202"/>
        <v>0</v>
      </c>
    </row>
    <row r="4894" spans="1:14" x14ac:dyDescent="0.45">
      <c r="A4894" s="31" t="str">
        <f t="shared" si="203"/>
        <v>E09000019_CIN episodes for unborn children at 31st March 2019 with mental health of parent/someone else in household identified as a factor at CIN assessment_Number</v>
      </c>
      <c r="B4894" s="31" t="s">
        <v>500</v>
      </c>
      <c r="C4894" s="31" t="s">
        <v>501</v>
      </c>
      <c r="D4894" s="31" t="s">
        <v>474</v>
      </c>
      <c r="E4894" s="31" t="s">
        <v>475</v>
      </c>
      <c r="F4894" s="31" t="s">
        <v>28</v>
      </c>
      <c r="G4894" s="31" t="s">
        <v>116</v>
      </c>
      <c r="H4894" s="31" t="s">
        <v>743</v>
      </c>
      <c r="I4894" s="31">
        <v>9</v>
      </c>
      <c r="J4894" s="31">
        <v>42098</v>
      </c>
      <c r="K4894" s="31">
        <v>0.213786878236496</v>
      </c>
      <c r="L4894" s="31" t="s">
        <v>1766</v>
      </c>
      <c r="M4894" s="31">
        <f t="shared" si="201"/>
        <v>0.213786878236496</v>
      </c>
      <c r="N4894" s="31">
        <f t="shared" si="202"/>
        <v>0</v>
      </c>
    </row>
    <row r="4895" spans="1:14" x14ac:dyDescent="0.45">
      <c r="A4895" s="31" t="str">
        <f t="shared" si="203"/>
        <v>E09000020_CIN episodes for unborn children at 31st March 2019 with mental health of parent/someone else in household identified as a factor at CIN assessment_Number</v>
      </c>
      <c r="B4895" s="31" t="s">
        <v>479</v>
      </c>
      <c r="C4895" s="31" t="s">
        <v>674</v>
      </c>
      <c r="D4895" s="31" t="s">
        <v>474</v>
      </c>
      <c r="E4895" s="31" t="s">
        <v>475</v>
      </c>
      <c r="F4895" s="31" t="s">
        <v>28</v>
      </c>
      <c r="G4895" s="31" t="s">
        <v>116</v>
      </c>
      <c r="H4895" s="31" t="s">
        <v>743</v>
      </c>
      <c r="I4895" s="31">
        <v>6</v>
      </c>
      <c r="J4895" s="31">
        <v>28678</v>
      </c>
      <c r="K4895" s="31">
        <v>0.20921961085152399</v>
      </c>
      <c r="L4895" s="31" t="s">
        <v>1766</v>
      </c>
      <c r="M4895" s="31">
        <f t="shared" si="201"/>
        <v>0.20921961085152399</v>
      </c>
      <c r="N4895" s="31">
        <f t="shared" si="202"/>
        <v>0</v>
      </c>
    </row>
    <row r="4896" spans="1:14" x14ac:dyDescent="0.45">
      <c r="A4896" s="31" t="str">
        <f t="shared" si="203"/>
        <v>E09000022_CIN episodes for unborn children at 31st March 2019 with mental health of parent/someone else in household identified as a factor at CIN assessment_Number</v>
      </c>
      <c r="B4896" s="31" t="s">
        <v>335</v>
      </c>
      <c r="C4896" s="31" t="s">
        <v>336</v>
      </c>
      <c r="D4896" s="31" t="s">
        <v>474</v>
      </c>
      <c r="E4896" s="31" t="s">
        <v>475</v>
      </c>
      <c r="F4896" s="31" t="s">
        <v>28</v>
      </c>
      <c r="G4896" s="31" t="s">
        <v>116</v>
      </c>
      <c r="H4896" s="31" t="s">
        <v>743</v>
      </c>
      <c r="I4896" s="31">
        <v>9</v>
      </c>
      <c r="J4896" s="31">
        <v>62629</v>
      </c>
      <c r="K4896" s="31">
        <v>0.14370339619026301</v>
      </c>
      <c r="L4896" s="31" t="s">
        <v>1765</v>
      </c>
      <c r="M4896" s="31">
        <f t="shared" si="201"/>
        <v>0.14370339619026301</v>
      </c>
      <c r="N4896" s="31">
        <f t="shared" si="202"/>
        <v>0</v>
      </c>
    </row>
    <row r="4897" spans="1:14" x14ac:dyDescent="0.45">
      <c r="A4897" s="31" t="str">
        <f t="shared" si="203"/>
        <v>E09000023_CIN episodes for unborn children at 31st March 2019 with mental health of parent/someone else in household identified as a factor at CIN assessment_Number</v>
      </c>
      <c r="B4897" s="31" t="s">
        <v>343</v>
      </c>
      <c r="C4897" s="31" t="s">
        <v>344</v>
      </c>
      <c r="D4897" s="31" t="s">
        <v>474</v>
      </c>
      <c r="E4897" s="31" t="s">
        <v>475</v>
      </c>
      <c r="F4897" s="31" t="s">
        <v>28</v>
      </c>
      <c r="G4897" s="31" t="s">
        <v>116</v>
      </c>
      <c r="H4897" s="31" t="s">
        <v>743</v>
      </c>
      <c r="I4897" s="31">
        <v>13</v>
      </c>
      <c r="J4897" s="31">
        <v>68458</v>
      </c>
      <c r="K4897" s="31">
        <v>0.189897455374098</v>
      </c>
      <c r="L4897" s="31" t="s">
        <v>1766</v>
      </c>
      <c r="M4897" s="31">
        <f t="shared" si="201"/>
        <v>0.189897455374098</v>
      </c>
      <c r="N4897" s="31">
        <f t="shared" si="202"/>
        <v>0</v>
      </c>
    </row>
    <row r="4898" spans="1:14" x14ac:dyDescent="0.45">
      <c r="A4898" s="31" t="str">
        <f t="shared" si="203"/>
        <v>E09000028_CIN episodes for unborn children at 31st March 2019 with mental health of parent/someone else in household identified as a factor at CIN assessment_Number</v>
      </c>
      <c r="B4898" s="31" t="s">
        <v>414</v>
      </c>
      <c r="C4898" s="31" t="s">
        <v>415</v>
      </c>
      <c r="D4898" s="31" t="s">
        <v>474</v>
      </c>
      <c r="E4898" s="31" t="s">
        <v>475</v>
      </c>
      <c r="F4898" s="31" t="s">
        <v>28</v>
      </c>
      <c r="G4898" s="31" t="s">
        <v>116</v>
      </c>
      <c r="H4898" s="31" t="s">
        <v>743</v>
      </c>
      <c r="I4898" s="31">
        <v>7</v>
      </c>
      <c r="J4898" s="31">
        <v>65121</v>
      </c>
      <c r="K4898" s="31">
        <v>0.107492206815006</v>
      </c>
      <c r="L4898" s="31" t="s">
        <v>1765</v>
      </c>
      <c r="M4898" s="31">
        <f t="shared" si="201"/>
        <v>0.107492206815006</v>
      </c>
      <c r="N4898" s="31">
        <f t="shared" si="202"/>
        <v>0</v>
      </c>
    </row>
    <row r="4899" spans="1:14" x14ac:dyDescent="0.45">
      <c r="A4899" s="31" t="str">
        <f t="shared" si="203"/>
        <v>E09000030_CIN episodes for unborn children at 31st March 2019 with mental health of parent/someone else in household identified as a factor at CIN assessment_Number</v>
      </c>
      <c r="B4899" s="31" t="s">
        <v>440</v>
      </c>
      <c r="C4899" s="31" t="s">
        <v>441</v>
      </c>
      <c r="D4899" s="31" t="s">
        <v>474</v>
      </c>
      <c r="E4899" s="31" t="s">
        <v>475</v>
      </c>
      <c r="F4899" s="31" t="s">
        <v>28</v>
      </c>
      <c r="G4899" s="31" t="s">
        <v>116</v>
      </c>
      <c r="H4899" s="31" t="s">
        <v>743</v>
      </c>
      <c r="I4899" s="31">
        <v>14</v>
      </c>
      <c r="J4899" s="31">
        <v>70973</v>
      </c>
      <c r="K4899" s="31">
        <v>0.197258112239866</v>
      </c>
      <c r="L4899" s="31" t="s">
        <v>1766</v>
      </c>
      <c r="M4899" s="31">
        <f t="shared" si="201"/>
        <v>0.197258112239866</v>
      </c>
      <c r="N4899" s="31">
        <f t="shared" si="202"/>
        <v>0</v>
      </c>
    </row>
    <row r="4900" spans="1:14" x14ac:dyDescent="0.45">
      <c r="A4900" s="31" t="str">
        <f t="shared" si="203"/>
        <v>E09000032_CIN episodes for unborn children at 31st March 2019 with mental health of parent/someone else in household identified as a factor at CIN assessment_Number</v>
      </c>
      <c r="B4900" s="31" t="s">
        <v>450</v>
      </c>
      <c r="C4900" s="31" t="s">
        <v>451</v>
      </c>
      <c r="D4900" s="31" t="s">
        <v>474</v>
      </c>
      <c r="E4900" s="31" t="s">
        <v>475</v>
      </c>
      <c r="F4900" s="31" t="s">
        <v>28</v>
      </c>
      <c r="G4900" s="31" t="s">
        <v>116</v>
      </c>
      <c r="H4900" s="31" t="s">
        <v>743</v>
      </c>
      <c r="I4900" s="31">
        <v>6</v>
      </c>
      <c r="J4900" s="31">
        <v>63840</v>
      </c>
      <c r="K4900" s="31">
        <v>9.3984962406015005E-2</v>
      </c>
      <c r="L4900" s="31" t="s">
        <v>1765</v>
      </c>
      <c r="M4900" s="31">
        <f t="shared" si="201"/>
        <v>9.3984962406015005E-2</v>
      </c>
      <c r="N4900" s="31">
        <f t="shared" si="202"/>
        <v>0</v>
      </c>
    </row>
    <row r="4901" spans="1:14" x14ac:dyDescent="0.45">
      <c r="A4901" s="31" t="str">
        <f t="shared" si="203"/>
        <v>E09000033_CIN episodes for unborn children at 31st March 2019 with mental health of parent/someone else in household identified as a factor at CIN assessment_Number</v>
      </c>
      <c r="B4901" s="31" t="s">
        <v>506</v>
      </c>
      <c r="C4901" s="31" t="s">
        <v>507</v>
      </c>
      <c r="D4901" s="31" t="s">
        <v>474</v>
      </c>
      <c r="E4901" s="31" t="s">
        <v>475</v>
      </c>
      <c r="F4901" s="31" t="s">
        <v>28</v>
      </c>
      <c r="G4901" s="31" t="s">
        <v>116</v>
      </c>
      <c r="H4901" s="31" t="s">
        <v>743</v>
      </c>
      <c r="I4901" s="31" t="s">
        <v>1280</v>
      </c>
      <c r="J4901" s="31">
        <v>47445</v>
      </c>
      <c r="K4901" s="31" t="s">
        <v>1280</v>
      </c>
      <c r="L4901" s="31" t="s">
        <v>70</v>
      </c>
      <c r="M4901" s="31" t="s">
        <v>70</v>
      </c>
      <c r="N4901" s="31">
        <f t="shared" si="202"/>
        <v>0</v>
      </c>
    </row>
    <row r="4902" spans="1:14" x14ac:dyDescent="0.45">
      <c r="A4902" s="31" t="str">
        <f t="shared" si="203"/>
        <v>E09000002_CIN episodes for unborn children at 31st March 2019 with mental health of parent/someone else in household identified as a factor at CIN assessment_Number</v>
      </c>
      <c r="B4902" s="31" t="s">
        <v>227</v>
      </c>
      <c r="C4902" s="31" t="s">
        <v>228</v>
      </c>
      <c r="D4902" s="31" t="s">
        <v>474</v>
      </c>
      <c r="E4902" s="31" t="s">
        <v>475</v>
      </c>
      <c r="F4902" s="31" t="s">
        <v>28</v>
      </c>
      <c r="G4902" s="31" t="s">
        <v>116</v>
      </c>
      <c r="H4902" s="31" t="s">
        <v>743</v>
      </c>
      <c r="I4902" s="31">
        <v>11</v>
      </c>
      <c r="J4902" s="31">
        <v>63401</v>
      </c>
      <c r="K4902" s="31">
        <v>0.17349884071229199</v>
      </c>
      <c r="L4902" s="31" t="s">
        <v>1766</v>
      </c>
      <c r="M4902" s="31">
        <f t="shared" si="201"/>
        <v>0.17349884071229199</v>
      </c>
      <c r="N4902" s="31">
        <f t="shared" si="202"/>
        <v>0</v>
      </c>
    </row>
    <row r="4903" spans="1:14" x14ac:dyDescent="0.45">
      <c r="A4903" s="31" t="str">
        <f t="shared" si="203"/>
        <v>E09000003_CIN episodes for unborn children at 31st March 2019 with mental health of parent/someone else in household identified as a factor at CIN assessment_Number</v>
      </c>
      <c r="B4903" s="31" t="s">
        <v>233</v>
      </c>
      <c r="C4903" s="31" t="s">
        <v>234</v>
      </c>
      <c r="D4903" s="31" t="s">
        <v>474</v>
      </c>
      <c r="E4903" s="31" t="s">
        <v>475</v>
      </c>
      <c r="F4903" s="31" t="s">
        <v>28</v>
      </c>
      <c r="G4903" s="31" t="s">
        <v>116</v>
      </c>
      <c r="H4903" s="31" t="s">
        <v>743</v>
      </c>
      <c r="I4903" s="31">
        <v>9</v>
      </c>
      <c r="J4903" s="31">
        <v>92701</v>
      </c>
      <c r="K4903" s="31">
        <v>9.7086331323286701E-2</v>
      </c>
      <c r="L4903" s="31" t="s">
        <v>1765</v>
      </c>
      <c r="M4903" s="31">
        <f t="shared" si="201"/>
        <v>9.7086331323286701E-2</v>
      </c>
      <c r="N4903" s="31">
        <f t="shared" si="202"/>
        <v>0</v>
      </c>
    </row>
    <row r="4904" spans="1:14" x14ac:dyDescent="0.45">
      <c r="A4904" s="31" t="str">
        <f t="shared" si="203"/>
        <v>E09000004_CIN episodes for unborn children at 31st March 2019 with mental health of parent/someone else in household identified as a factor at CIN assessment_Number</v>
      </c>
      <c r="B4904" s="31" t="s">
        <v>242</v>
      </c>
      <c r="C4904" s="31" t="s">
        <v>243</v>
      </c>
      <c r="D4904" s="31" t="s">
        <v>474</v>
      </c>
      <c r="E4904" s="31" t="s">
        <v>475</v>
      </c>
      <c r="F4904" s="31" t="s">
        <v>28</v>
      </c>
      <c r="G4904" s="31" t="s">
        <v>116</v>
      </c>
      <c r="H4904" s="31" t="s">
        <v>743</v>
      </c>
      <c r="I4904" s="31">
        <v>14</v>
      </c>
      <c r="J4904" s="31">
        <v>56853</v>
      </c>
      <c r="K4904" s="31">
        <v>0.24624909855240701</v>
      </c>
      <c r="L4904" s="31" t="s">
        <v>1766</v>
      </c>
      <c r="M4904" s="31">
        <f t="shared" si="201"/>
        <v>0.24624909855240701</v>
      </c>
      <c r="N4904" s="31">
        <f t="shared" si="202"/>
        <v>0</v>
      </c>
    </row>
    <row r="4905" spans="1:14" x14ac:dyDescent="0.45">
      <c r="A4905" s="31" t="str">
        <f t="shared" si="203"/>
        <v>E09000005_CIN episodes for unborn children at 31st March 2019 with mental health of parent/someone else in household identified as a factor at CIN assessment_Number</v>
      </c>
      <c r="B4905" s="31" t="s">
        <v>261</v>
      </c>
      <c r="C4905" s="31" t="s">
        <v>262</v>
      </c>
      <c r="D4905" s="31" t="s">
        <v>474</v>
      </c>
      <c r="E4905" s="31" t="s">
        <v>475</v>
      </c>
      <c r="F4905" s="31" t="s">
        <v>28</v>
      </c>
      <c r="G4905" s="31" t="s">
        <v>116</v>
      </c>
      <c r="H4905" s="31" t="s">
        <v>743</v>
      </c>
      <c r="I4905" s="31">
        <v>6</v>
      </c>
      <c r="J4905" s="31">
        <v>77893</v>
      </c>
      <c r="K4905" s="31">
        <v>7.7028744559844903E-2</v>
      </c>
      <c r="L4905" s="31" t="s">
        <v>1765</v>
      </c>
      <c r="M4905" s="31">
        <f t="shared" si="201"/>
        <v>7.7028744559844903E-2</v>
      </c>
      <c r="N4905" s="31">
        <f t="shared" si="202"/>
        <v>0</v>
      </c>
    </row>
    <row r="4906" spans="1:14" x14ac:dyDescent="0.45">
      <c r="A4906" s="31" t="str">
        <f t="shared" si="203"/>
        <v>E09000006_CIN episodes for unborn children at 31st March 2019 with mental health of parent/someone else in household identified as a factor at CIN assessment_Number</v>
      </c>
      <c r="B4906" s="31" t="s">
        <v>267</v>
      </c>
      <c r="C4906" s="31" t="s">
        <v>268</v>
      </c>
      <c r="D4906" s="31" t="s">
        <v>474</v>
      </c>
      <c r="E4906" s="31" t="s">
        <v>475</v>
      </c>
      <c r="F4906" s="31" t="s">
        <v>28</v>
      </c>
      <c r="G4906" s="31" t="s">
        <v>116</v>
      </c>
      <c r="H4906" s="31" t="s">
        <v>743</v>
      </c>
      <c r="I4906" s="31">
        <v>13</v>
      </c>
      <c r="J4906" s="31">
        <v>75055</v>
      </c>
      <c r="K4906" s="31">
        <v>0.17320631536872999</v>
      </c>
      <c r="L4906" s="31" t="s">
        <v>1766</v>
      </c>
      <c r="M4906" s="31">
        <f t="shared" si="201"/>
        <v>0.17320631536872999</v>
      </c>
      <c r="N4906" s="31">
        <f t="shared" si="202"/>
        <v>0</v>
      </c>
    </row>
    <row r="4907" spans="1:14" x14ac:dyDescent="0.45">
      <c r="A4907" s="31" t="str">
        <f t="shared" si="203"/>
        <v>E09000008_CIN episodes for unborn children at 31st March 2019 with mental health of parent/someone else in household identified as a factor at CIN assessment_Number</v>
      </c>
      <c r="B4907" s="31" t="s">
        <v>486</v>
      </c>
      <c r="C4907" s="31" t="s">
        <v>487</v>
      </c>
      <c r="D4907" s="31" t="s">
        <v>474</v>
      </c>
      <c r="E4907" s="31" t="s">
        <v>475</v>
      </c>
      <c r="F4907" s="31" t="s">
        <v>28</v>
      </c>
      <c r="G4907" s="31" t="s">
        <v>116</v>
      </c>
      <c r="H4907" s="31" t="s">
        <v>743</v>
      </c>
      <c r="I4907" s="31">
        <v>7</v>
      </c>
      <c r="J4907" s="31">
        <v>94702</v>
      </c>
      <c r="K4907" s="31">
        <v>7.3916073578171496E-2</v>
      </c>
      <c r="L4907" s="31" t="s">
        <v>1765</v>
      </c>
      <c r="M4907" s="31">
        <f t="shared" si="201"/>
        <v>7.3916073578171496E-2</v>
      </c>
      <c r="N4907" s="31">
        <f t="shared" si="202"/>
        <v>0</v>
      </c>
    </row>
    <row r="4908" spans="1:14" x14ac:dyDescent="0.45">
      <c r="A4908" s="31" t="str">
        <f t="shared" si="203"/>
        <v>E09000009_CIN episodes for unborn children at 31st March 2019 with mental health of parent/someone else in household identified as a factor at CIN assessment_Number</v>
      </c>
      <c r="B4908" s="31" t="s">
        <v>509</v>
      </c>
      <c r="C4908" s="31" t="s">
        <v>510</v>
      </c>
      <c r="D4908" s="31" t="s">
        <v>474</v>
      </c>
      <c r="E4908" s="31" t="s">
        <v>475</v>
      </c>
      <c r="F4908" s="31" t="s">
        <v>28</v>
      </c>
      <c r="G4908" s="31" t="s">
        <v>116</v>
      </c>
      <c r="H4908" s="31" t="s">
        <v>743</v>
      </c>
      <c r="I4908" s="31" t="s">
        <v>1280</v>
      </c>
      <c r="J4908" s="31">
        <v>81732</v>
      </c>
      <c r="K4908" s="31" t="s">
        <v>1280</v>
      </c>
      <c r="L4908" s="31" t="s">
        <v>70</v>
      </c>
      <c r="M4908" s="31" t="s">
        <v>70</v>
      </c>
      <c r="N4908" s="31">
        <f t="shared" si="202"/>
        <v>0</v>
      </c>
    </row>
    <row r="4909" spans="1:14" x14ac:dyDescent="0.45">
      <c r="A4909" s="31" t="str">
        <f t="shared" si="203"/>
        <v>E09000010_CIN episodes for unborn children at 31st March 2019 with mental health of parent/someone else in household identified as a factor at CIN assessment_Number</v>
      </c>
      <c r="B4909" s="31" t="s">
        <v>301</v>
      </c>
      <c r="C4909" s="31" t="s">
        <v>302</v>
      </c>
      <c r="D4909" s="31" t="s">
        <v>474</v>
      </c>
      <c r="E4909" s="31" t="s">
        <v>475</v>
      </c>
      <c r="F4909" s="31" t="s">
        <v>28</v>
      </c>
      <c r="G4909" s="31" t="s">
        <v>116</v>
      </c>
      <c r="H4909" s="31" t="s">
        <v>743</v>
      </c>
      <c r="I4909" s="31">
        <v>18</v>
      </c>
      <c r="J4909" s="31">
        <v>84497</v>
      </c>
      <c r="K4909" s="31">
        <v>0.213025314508207</v>
      </c>
      <c r="L4909" s="31" t="s">
        <v>1766</v>
      </c>
      <c r="M4909" s="31">
        <f t="shared" si="201"/>
        <v>0.213025314508207</v>
      </c>
      <c r="N4909" s="31">
        <f t="shared" si="202"/>
        <v>0</v>
      </c>
    </row>
    <row r="4910" spans="1:14" x14ac:dyDescent="0.45">
      <c r="A4910" s="31" t="str">
        <f t="shared" si="203"/>
        <v>E09000014_CIN episodes for unborn children at 31st March 2019 with mental health of parent/someone else in household identified as a factor at CIN assessment_Number</v>
      </c>
      <c r="B4910" s="31" t="s">
        <v>311</v>
      </c>
      <c r="C4910" s="31" t="s">
        <v>312</v>
      </c>
      <c r="D4910" s="31" t="s">
        <v>474</v>
      </c>
      <c r="E4910" s="31" t="s">
        <v>475</v>
      </c>
      <c r="F4910" s="31" t="s">
        <v>28</v>
      </c>
      <c r="G4910" s="31" t="s">
        <v>116</v>
      </c>
      <c r="H4910" s="31" t="s">
        <v>743</v>
      </c>
      <c r="I4910" s="31">
        <v>8</v>
      </c>
      <c r="J4910" s="31">
        <v>60398</v>
      </c>
      <c r="K4910" s="31">
        <v>0.132454717043611</v>
      </c>
      <c r="L4910" s="31" t="s">
        <v>1765</v>
      </c>
      <c r="M4910" s="31">
        <f t="shared" si="201"/>
        <v>0.132454717043611</v>
      </c>
      <c r="N4910" s="31">
        <f t="shared" si="202"/>
        <v>0</v>
      </c>
    </row>
    <row r="4911" spans="1:14" x14ac:dyDescent="0.45">
      <c r="A4911" s="31" t="str">
        <f t="shared" si="203"/>
        <v>E09000015_CIN episodes for unborn children at 31st March 2019 with mental health of parent/someone else in household identified as a factor at CIN assessment_Number</v>
      </c>
      <c r="B4911" s="31" t="s">
        <v>496</v>
      </c>
      <c r="C4911" s="31" t="s">
        <v>497</v>
      </c>
      <c r="D4911" s="31" t="s">
        <v>474</v>
      </c>
      <c r="E4911" s="31" t="s">
        <v>475</v>
      </c>
      <c r="F4911" s="31" t="s">
        <v>28</v>
      </c>
      <c r="G4911" s="31" t="s">
        <v>116</v>
      </c>
      <c r="H4911" s="31" t="s">
        <v>743</v>
      </c>
      <c r="I4911" s="31">
        <v>13</v>
      </c>
      <c r="J4911" s="31">
        <v>58373</v>
      </c>
      <c r="K4911" s="31">
        <v>0.22270570297911699</v>
      </c>
      <c r="L4911" s="31" t="s">
        <v>1766</v>
      </c>
      <c r="M4911" s="31">
        <f t="shared" si="201"/>
        <v>0.22270570297911699</v>
      </c>
      <c r="N4911" s="31">
        <f t="shared" si="202"/>
        <v>0</v>
      </c>
    </row>
    <row r="4912" spans="1:14" x14ac:dyDescent="0.45">
      <c r="A4912" s="31" t="str">
        <f t="shared" si="203"/>
        <v>E09000016_CIN episodes for unborn children at 31st March 2019 with mental health of parent/someone else in household identified as a factor at CIN assessment_Number</v>
      </c>
      <c r="B4912" s="31" t="s">
        <v>315</v>
      </c>
      <c r="C4912" s="31" t="s">
        <v>316</v>
      </c>
      <c r="D4912" s="31" t="s">
        <v>474</v>
      </c>
      <c r="E4912" s="31" t="s">
        <v>475</v>
      </c>
      <c r="F4912" s="31" t="s">
        <v>28</v>
      </c>
      <c r="G4912" s="31" t="s">
        <v>116</v>
      </c>
      <c r="H4912" s="31" t="s">
        <v>743</v>
      </c>
      <c r="I4912" s="31" t="s">
        <v>1280</v>
      </c>
      <c r="J4912" s="31">
        <v>57541</v>
      </c>
      <c r="K4912" s="31" t="s">
        <v>1280</v>
      </c>
      <c r="L4912" s="31" t="s">
        <v>70</v>
      </c>
      <c r="M4912" s="31" t="s">
        <v>70</v>
      </c>
      <c r="N4912" s="31">
        <f t="shared" si="202"/>
        <v>0</v>
      </c>
    </row>
    <row r="4913" spans="1:14" x14ac:dyDescent="0.45">
      <c r="A4913" s="31" t="str">
        <f t="shared" si="203"/>
        <v>E09000017_CIN episodes for unborn children at 31st March 2019 with mental health of parent/someone else in household identified as a factor at CIN assessment_Number</v>
      </c>
      <c r="B4913" s="31" t="s">
        <v>321</v>
      </c>
      <c r="C4913" s="31" t="s">
        <v>322</v>
      </c>
      <c r="D4913" s="31" t="s">
        <v>474</v>
      </c>
      <c r="E4913" s="31" t="s">
        <v>475</v>
      </c>
      <c r="F4913" s="31" t="s">
        <v>28</v>
      </c>
      <c r="G4913" s="31" t="s">
        <v>116</v>
      </c>
      <c r="H4913" s="31" t="s">
        <v>743</v>
      </c>
      <c r="I4913" s="31">
        <v>6</v>
      </c>
      <c r="J4913" s="31">
        <v>73377</v>
      </c>
      <c r="K4913" s="31">
        <v>8.1769491802608493E-2</v>
      </c>
      <c r="L4913" s="31" t="s">
        <v>1765</v>
      </c>
      <c r="M4913" s="31">
        <f t="shared" si="201"/>
        <v>8.1769491802608493E-2</v>
      </c>
      <c r="N4913" s="31">
        <f t="shared" si="202"/>
        <v>0</v>
      </c>
    </row>
    <row r="4914" spans="1:14" x14ac:dyDescent="0.45">
      <c r="A4914" s="31" t="str">
        <f t="shared" si="203"/>
        <v>E09000018_CIN episodes for unborn children at 31st March 2019 with mental health of parent/someone else in household identified as a factor at CIN assessment_Number</v>
      </c>
      <c r="B4914" s="31" t="s">
        <v>323</v>
      </c>
      <c r="C4914" s="31" t="s">
        <v>324</v>
      </c>
      <c r="D4914" s="31" t="s">
        <v>474</v>
      </c>
      <c r="E4914" s="31" t="s">
        <v>475</v>
      </c>
      <c r="F4914" s="31" t="s">
        <v>28</v>
      </c>
      <c r="G4914" s="31" t="s">
        <v>116</v>
      </c>
      <c r="H4914" s="31" t="s">
        <v>743</v>
      </c>
      <c r="I4914" s="31">
        <v>9</v>
      </c>
      <c r="J4914" s="31">
        <v>64898</v>
      </c>
      <c r="K4914" s="31">
        <v>0.13867915806342301</v>
      </c>
      <c r="L4914" s="31" t="s">
        <v>1765</v>
      </c>
      <c r="M4914" s="31">
        <f t="shared" si="201"/>
        <v>0.13867915806342301</v>
      </c>
      <c r="N4914" s="31">
        <f t="shared" si="202"/>
        <v>0</v>
      </c>
    </row>
    <row r="4915" spans="1:14" x14ac:dyDescent="0.45">
      <c r="A4915" s="31" t="str">
        <f t="shared" si="203"/>
        <v>E09000021_CIN episodes for unborn children at 31st March 2019 with mental health of parent/someone else in household identified as a factor at CIN assessment_Number</v>
      </c>
      <c r="B4915" s="31" t="s">
        <v>520</v>
      </c>
      <c r="C4915" s="31" t="s">
        <v>521</v>
      </c>
      <c r="D4915" s="31" t="s">
        <v>474</v>
      </c>
      <c r="E4915" s="31" t="s">
        <v>475</v>
      </c>
      <c r="F4915" s="31" t="s">
        <v>28</v>
      </c>
      <c r="G4915" s="31" t="s">
        <v>116</v>
      </c>
      <c r="H4915" s="31" t="s">
        <v>743</v>
      </c>
      <c r="I4915" s="31">
        <v>8</v>
      </c>
      <c r="J4915" s="31">
        <v>38977</v>
      </c>
      <c r="K4915" s="31">
        <v>0.20524924955743101</v>
      </c>
      <c r="L4915" s="31" t="s">
        <v>1766</v>
      </c>
      <c r="M4915" s="31">
        <f t="shared" si="201"/>
        <v>0.20524924955743101</v>
      </c>
      <c r="N4915" s="31">
        <f t="shared" si="202"/>
        <v>0</v>
      </c>
    </row>
    <row r="4916" spans="1:14" x14ac:dyDescent="0.45">
      <c r="A4916" s="31" t="str">
        <f t="shared" si="203"/>
        <v>E09000024_CIN episodes for unborn children at 31st March 2019 with mental health of parent/someone else in household identified as a factor at CIN assessment_Number</v>
      </c>
      <c r="B4916" s="31" t="s">
        <v>353</v>
      </c>
      <c r="C4916" s="31" t="s">
        <v>354</v>
      </c>
      <c r="D4916" s="31" t="s">
        <v>474</v>
      </c>
      <c r="E4916" s="31" t="s">
        <v>475</v>
      </c>
      <c r="F4916" s="31" t="s">
        <v>28</v>
      </c>
      <c r="G4916" s="31" t="s">
        <v>116</v>
      </c>
      <c r="H4916" s="31" t="s">
        <v>743</v>
      </c>
      <c r="I4916" s="31">
        <v>8</v>
      </c>
      <c r="J4916" s="31">
        <v>47266</v>
      </c>
      <c r="K4916" s="31">
        <v>0.16925485549866701</v>
      </c>
      <c r="L4916" s="31" t="s">
        <v>1766</v>
      </c>
      <c r="M4916" s="31">
        <f t="shared" si="201"/>
        <v>0.16925485549866701</v>
      </c>
      <c r="N4916" s="31">
        <f t="shared" si="202"/>
        <v>0</v>
      </c>
    </row>
    <row r="4917" spans="1:14" x14ac:dyDescent="0.45">
      <c r="A4917" s="31" t="str">
        <f t="shared" si="203"/>
        <v>E09000025_CIN episodes for unborn children at 31st March 2019 with mental health of parent/someone else in household identified as a factor at CIN assessment_Number</v>
      </c>
      <c r="B4917" s="31" t="s">
        <v>359</v>
      </c>
      <c r="C4917" s="31" t="s">
        <v>360</v>
      </c>
      <c r="D4917" s="31" t="s">
        <v>474</v>
      </c>
      <c r="E4917" s="31" t="s">
        <v>475</v>
      </c>
      <c r="F4917" s="31" t="s">
        <v>28</v>
      </c>
      <c r="G4917" s="31" t="s">
        <v>116</v>
      </c>
      <c r="H4917" s="31" t="s">
        <v>743</v>
      </c>
      <c r="I4917" s="31">
        <v>6</v>
      </c>
      <c r="J4917" s="31">
        <v>86567</v>
      </c>
      <c r="K4917" s="31">
        <v>6.9310476278489505E-2</v>
      </c>
      <c r="L4917" s="31" t="s">
        <v>1765</v>
      </c>
      <c r="M4917" s="31">
        <f t="shared" si="201"/>
        <v>6.9310476278489505E-2</v>
      </c>
      <c r="N4917" s="31">
        <f t="shared" si="202"/>
        <v>0</v>
      </c>
    </row>
    <row r="4918" spans="1:14" x14ac:dyDescent="0.45">
      <c r="A4918" s="31" t="str">
        <f t="shared" si="203"/>
        <v>E09000026_CIN episodes for unborn children at 31st March 2019 with mental health of parent/someone else in household identified as a factor at CIN assessment_Number</v>
      </c>
      <c r="B4918" s="31" t="s">
        <v>385</v>
      </c>
      <c r="C4918" s="31" t="s">
        <v>386</v>
      </c>
      <c r="D4918" s="31" t="s">
        <v>474</v>
      </c>
      <c r="E4918" s="31" t="s">
        <v>475</v>
      </c>
      <c r="F4918" s="31" t="s">
        <v>28</v>
      </c>
      <c r="G4918" s="31" t="s">
        <v>116</v>
      </c>
      <c r="H4918" s="31" t="s">
        <v>743</v>
      </c>
      <c r="I4918" s="31" t="s">
        <v>1280</v>
      </c>
      <c r="J4918" s="31">
        <v>76159</v>
      </c>
      <c r="K4918" s="31" t="s">
        <v>1280</v>
      </c>
      <c r="L4918" s="31" t="s">
        <v>70</v>
      </c>
      <c r="M4918" s="31" t="s">
        <v>70</v>
      </c>
      <c r="N4918" s="31">
        <f t="shared" si="202"/>
        <v>0</v>
      </c>
    </row>
    <row r="4919" spans="1:14" x14ac:dyDescent="0.45">
      <c r="A4919" s="31" t="str">
        <f t="shared" si="203"/>
        <v>E09000027_CIN episodes for unborn children at 31st March 2019 with mental health of parent/someone else in household identified as a factor at CIN assessment_Number</v>
      </c>
      <c r="B4919" s="31" t="s">
        <v>389</v>
      </c>
      <c r="C4919" s="31" t="s">
        <v>390</v>
      </c>
      <c r="D4919" s="31" t="s">
        <v>474</v>
      </c>
      <c r="E4919" s="31" t="s">
        <v>475</v>
      </c>
      <c r="F4919" s="31" t="s">
        <v>28</v>
      </c>
      <c r="G4919" s="31" t="s">
        <v>116</v>
      </c>
      <c r="H4919" s="31" t="s">
        <v>743</v>
      </c>
      <c r="I4919" s="31" t="s">
        <v>1280</v>
      </c>
      <c r="J4919" s="31">
        <v>45525</v>
      </c>
      <c r="K4919" s="31" t="s">
        <v>1280</v>
      </c>
      <c r="L4919" s="31" t="s">
        <v>70</v>
      </c>
      <c r="M4919" s="31" t="s">
        <v>70</v>
      </c>
      <c r="N4919" s="31">
        <f t="shared" si="202"/>
        <v>0</v>
      </c>
    </row>
    <row r="4920" spans="1:14" x14ac:dyDescent="0.45">
      <c r="A4920" s="31" t="str">
        <f t="shared" si="203"/>
        <v>E09000029_CIN episodes for unborn children at 31st March 2019 with mental health of parent/someone else in household identified as a factor at CIN assessment_Number</v>
      </c>
      <c r="B4920" s="31" t="s">
        <v>432</v>
      </c>
      <c r="C4920" s="31" t="s">
        <v>433</v>
      </c>
      <c r="D4920" s="31" t="s">
        <v>474</v>
      </c>
      <c r="E4920" s="31" t="s">
        <v>475</v>
      </c>
      <c r="F4920" s="31" t="s">
        <v>28</v>
      </c>
      <c r="G4920" s="31" t="s">
        <v>116</v>
      </c>
      <c r="H4920" s="31" t="s">
        <v>743</v>
      </c>
      <c r="I4920" s="31" t="s">
        <v>1280</v>
      </c>
      <c r="J4920" s="31">
        <v>47941</v>
      </c>
      <c r="K4920" s="31" t="s">
        <v>1280</v>
      </c>
      <c r="L4920" s="31" t="s">
        <v>70</v>
      </c>
      <c r="M4920" s="31" t="s">
        <v>70</v>
      </c>
      <c r="N4920" s="31">
        <f t="shared" si="202"/>
        <v>0</v>
      </c>
    </row>
    <row r="4921" spans="1:14" x14ac:dyDescent="0.45">
      <c r="A4921" s="31" t="str">
        <f t="shared" si="203"/>
        <v>E09000031_CIN episodes for unborn children at 31st March 2019 with mental health of parent/someone else in household identified as a factor at CIN assessment_Number</v>
      </c>
      <c r="B4921" s="31" t="s">
        <v>448</v>
      </c>
      <c r="C4921" s="31" t="s">
        <v>449</v>
      </c>
      <c r="D4921" s="31" t="s">
        <v>474</v>
      </c>
      <c r="E4921" s="31" t="s">
        <v>475</v>
      </c>
      <c r="F4921" s="31" t="s">
        <v>28</v>
      </c>
      <c r="G4921" s="31" t="s">
        <v>116</v>
      </c>
      <c r="H4921" s="31" t="s">
        <v>743</v>
      </c>
      <c r="I4921" s="31">
        <v>9</v>
      </c>
      <c r="J4921" s="31">
        <v>67017</v>
      </c>
      <c r="K4921" s="31">
        <v>0.13429428353999701</v>
      </c>
      <c r="L4921" s="31" t="s">
        <v>1765</v>
      </c>
      <c r="M4921" s="31">
        <f t="shared" si="201"/>
        <v>0.13429428353999701</v>
      </c>
      <c r="N4921" s="31">
        <f t="shared" si="202"/>
        <v>0</v>
      </c>
    </row>
    <row r="4922" spans="1:14" x14ac:dyDescent="0.45">
      <c r="A4922" s="31" t="str">
        <f t="shared" si="203"/>
        <v>E08000025_CIN episodes for unborn children at 31st March 2019 with mental health of parent/someone else in household identified as a factor at CIN assessment_Number</v>
      </c>
      <c r="B4922" s="31" t="s">
        <v>245</v>
      </c>
      <c r="C4922" s="31" t="s">
        <v>246</v>
      </c>
      <c r="D4922" s="31" t="s">
        <v>474</v>
      </c>
      <c r="E4922" s="31" t="s">
        <v>475</v>
      </c>
      <c r="F4922" s="31" t="s">
        <v>28</v>
      </c>
      <c r="G4922" s="31" t="s">
        <v>116</v>
      </c>
      <c r="H4922" s="31" t="s">
        <v>743</v>
      </c>
      <c r="I4922" s="31">
        <v>45</v>
      </c>
      <c r="J4922" s="31">
        <v>288388</v>
      </c>
      <c r="K4922" s="31">
        <v>0.15603977974118199</v>
      </c>
      <c r="L4922" s="31" t="s">
        <v>1766</v>
      </c>
      <c r="M4922" s="31">
        <f t="shared" si="201"/>
        <v>0.15603977974118199</v>
      </c>
      <c r="N4922" s="31">
        <f t="shared" si="202"/>
        <v>0</v>
      </c>
    </row>
    <row r="4923" spans="1:14" x14ac:dyDescent="0.45">
      <c r="A4923" s="31" t="str">
        <f t="shared" si="203"/>
        <v>E08000026_CIN episodes for unborn children at 31st March 2019 with mental health of parent/someone else in household identified as a factor at CIN assessment_Number</v>
      </c>
      <c r="B4923" s="31" t="s">
        <v>283</v>
      </c>
      <c r="C4923" s="31" t="s">
        <v>284</v>
      </c>
      <c r="D4923" s="31" t="s">
        <v>474</v>
      </c>
      <c r="E4923" s="31" t="s">
        <v>475</v>
      </c>
      <c r="F4923" s="31" t="s">
        <v>28</v>
      </c>
      <c r="G4923" s="31" t="s">
        <v>116</v>
      </c>
      <c r="H4923" s="31" t="s">
        <v>743</v>
      </c>
      <c r="I4923" s="31">
        <v>24</v>
      </c>
      <c r="J4923" s="31">
        <v>78994</v>
      </c>
      <c r="K4923" s="31">
        <v>0.30382054333240499</v>
      </c>
      <c r="L4923" s="31" t="s">
        <v>1767</v>
      </c>
      <c r="M4923" s="31">
        <f t="shared" si="201"/>
        <v>0.30382054333240499</v>
      </c>
      <c r="N4923" s="31">
        <f t="shared" si="202"/>
        <v>0</v>
      </c>
    </row>
    <row r="4924" spans="1:14" x14ac:dyDescent="0.45">
      <c r="A4924" s="31" t="str">
        <f t="shared" si="203"/>
        <v>E08000027_CIN episodes for unborn children at 31st March 2019 with mental health of parent/someone else in household identified as a factor at CIN assessment_Number</v>
      </c>
      <c r="B4924" s="31" t="s">
        <v>297</v>
      </c>
      <c r="C4924" s="31" t="s">
        <v>298</v>
      </c>
      <c r="D4924" s="31" t="s">
        <v>474</v>
      </c>
      <c r="E4924" s="31" t="s">
        <v>475</v>
      </c>
      <c r="F4924" s="31" t="s">
        <v>28</v>
      </c>
      <c r="G4924" s="31" t="s">
        <v>116</v>
      </c>
      <c r="H4924" s="31" t="s">
        <v>743</v>
      </c>
      <c r="I4924" s="31">
        <v>6</v>
      </c>
      <c r="J4924" s="31">
        <v>69265</v>
      </c>
      <c r="K4924" s="31">
        <v>8.6623835992203801E-2</v>
      </c>
      <c r="L4924" s="31" t="s">
        <v>1765</v>
      </c>
      <c r="M4924" s="31">
        <f t="shared" si="201"/>
        <v>8.6623835992203801E-2</v>
      </c>
      <c r="N4924" s="31">
        <f t="shared" si="202"/>
        <v>0</v>
      </c>
    </row>
    <row r="4925" spans="1:14" x14ac:dyDescent="0.45">
      <c r="A4925" s="31" t="str">
        <f t="shared" si="203"/>
        <v>E08000028_CIN episodes for unborn children at 31st March 2019 with mental health of parent/someone else in household identified as a factor at CIN assessment_Number</v>
      </c>
      <c r="B4925" s="31" t="s">
        <v>397</v>
      </c>
      <c r="C4925" s="31" t="s">
        <v>398</v>
      </c>
      <c r="D4925" s="31" t="s">
        <v>474</v>
      </c>
      <c r="E4925" s="31" t="s">
        <v>475</v>
      </c>
      <c r="F4925" s="31" t="s">
        <v>28</v>
      </c>
      <c r="G4925" s="31" t="s">
        <v>116</v>
      </c>
      <c r="H4925" s="31" t="s">
        <v>743</v>
      </c>
      <c r="I4925" s="31">
        <v>17</v>
      </c>
      <c r="J4925" s="31">
        <v>81920</v>
      </c>
      <c r="K4925" s="31">
        <v>0.20751953125</v>
      </c>
      <c r="L4925" s="31" t="s">
        <v>1766</v>
      </c>
      <c r="M4925" s="31">
        <f t="shared" si="201"/>
        <v>0.20751953125</v>
      </c>
      <c r="N4925" s="31">
        <f t="shared" si="202"/>
        <v>0</v>
      </c>
    </row>
    <row r="4926" spans="1:14" x14ac:dyDescent="0.45">
      <c r="A4926" s="31" t="str">
        <f t="shared" si="203"/>
        <v>E08000029_CIN episodes for unborn children at 31st March 2019 with mental health of parent/someone else in household identified as a factor at CIN assessment_Number</v>
      </c>
      <c r="B4926" s="31" t="s">
        <v>516</v>
      </c>
      <c r="C4926" s="31" t="s">
        <v>517</v>
      </c>
      <c r="D4926" s="31" t="s">
        <v>474</v>
      </c>
      <c r="E4926" s="31" t="s">
        <v>475</v>
      </c>
      <c r="F4926" s="31" t="s">
        <v>28</v>
      </c>
      <c r="G4926" s="31" t="s">
        <v>116</v>
      </c>
      <c r="H4926" s="31" t="s">
        <v>743</v>
      </c>
      <c r="I4926" s="31">
        <v>10</v>
      </c>
      <c r="J4926" s="31">
        <v>46946</v>
      </c>
      <c r="K4926" s="31">
        <v>0.21301069313679499</v>
      </c>
      <c r="L4926" s="31" t="s">
        <v>1766</v>
      </c>
      <c r="M4926" s="31">
        <f t="shared" si="201"/>
        <v>0.21301069313679499</v>
      </c>
      <c r="N4926" s="31">
        <f t="shared" si="202"/>
        <v>0</v>
      </c>
    </row>
    <row r="4927" spans="1:14" x14ac:dyDescent="0.45">
      <c r="A4927" s="31" t="str">
        <f t="shared" si="203"/>
        <v>E08000030_CIN episodes for unborn children at 31st March 2019 with mental health of parent/someone else in household identified as a factor at CIN assessment_Number</v>
      </c>
      <c r="B4927" s="31" t="s">
        <v>446</v>
      </c>
      <c r="C4927" s="31" t="s">
        <v>447</v>
      </c>
      <c r="D4927" s="31" t="s">
        <v>474</v>
      </c>
      <c r="E4927" s="31" t="s">
        <v>475</v>
      </c>
      <c r="F4927" s="31" t="s">
        <v>28</v>
      </c>
      <c r="G4927" s="31" t="s">
        <v>116</v>
      </c>
      <c r="H4927" s="31" t="s">
        <v>743</v>
      </c>
      <c r="I4927" s="31">
        <v>11</v>
      </c>
      <c r="J4927" s="31">
        <v>68157</v>
      </c>
      <c r="K4927" s="31">
        <v>0.16139208005047201</v>
      </c>
      <c r="L4927" s="31" t="s">
        <v>1766</v>
      </c>
      <c r="M4927" s="31">
        <f t="shared" si="201"/>
        <v>0.16139208005047201</v>
      </c>
      <c r="N4927" s="31">
        <f t="shared" si="202"/>
        <v>0</v>
      </c>
    </row>
    <row r="4928" spans="1:14" x14ac:dyDescent="0.45">
      <c r="A4928" s="31" t="str">
        <f t="shared" si="203"/>
        <v>E08000031_CIN episodes for unborn children at 31st March 2019 with mental health of parent/someone else in household identified as a factor at CIN assessment_Number</v>
      </c>
      <c r="B4928" s="31" t="s">
        <v>468</v>
      </c>
      <c r="C4928" s="31" t="s">
        <v>469</v>
      </c>
      <c r="D4928" s="31" t="s">
        <v>474</v>
      </c>
      <c r="E4928" s="31" t="s">
        <v>475</v>
      </c>
      <c r="F4928" s="31" t="s">
        <v>28</v>
      </c>
      <c r="G4928" s="31" t="s">
        <v>116</v>
      </c>
      <c r="H4928" s="31" t="s">
        <v>743</v>
      </c>
      <c r="I4928" s="31">
        <v>8</v>
      </c>
      <c r="J4928" s="31">
        <v>61244</v>
      </c>
      <c r="K4928" s="31">
        <v>0.130625040820325</v>
      </c>
      <c r="L4928" s="31" t="s">
        <v>1765</v>
      </c>
      <c r="M4928" s="31">
        <f t="shared" ref="M4928:M4991" si="204">K4928</f>
        <v>0.130625040820325</v>
      </c>
      <c r="N4928" s="31">
        <f t="shared" si="202"/>
        <v>0</v>
      </c>
    </row>
    <row r="4929" spans="1:14" x14ac:dyDescent="0.45">
      <c r="A4929" s="31" t="str">
        <f t="shared" si="203"/>
        <v>E08000011_CIN episodes for unborn children at 31st March 2019 with mental health of parent/someone else in household identified as a factor at CIN assessment_Number</v>
      </c>
      <c r="B4929" s="31" t="s">
        <v>333</v>
      </c>
      <c r="C4929" s="31" t="s">
        <v>334</v>
      </c>
      <c r="D4929" s="31" t="s">
        <v>474</v>
      </c>
      <c r="E4929" s="31" t="s">
        <v>475</v>
      </c>
      <c r="F4929" s="31" t="s">
        <v>28</v>
      </c>
      <c r="G4929" s="31" t="s">
        <v>116</v>
      </c>
      <c r="H4929" s="31" t="s">
        <v>743</v>
      </c>
      <c r="I4929" s="31" t="s">
        <v>1280</v>
      </c>
      <c r="J4929" s="31">
        <v>33477</v>
      </c>
      <c r="K4929" s="31" t="s">
        <v>1280</v>
      </c>
      <c r="L4929" s="31" t="s">
        <v>70</v>
      </c>
      <c r="M4929" s="31" t="s">
        <v>70</v>
      </c>
      <c r="N4929" s="31">
        <f t="shared" si="202"/>
        <v>0</v>
      </c>
    </row>
    <row r="4930" spans="1:14" x14ac:dyDescent="0.45">
      <c r="A4930" s="31" t="str">
        <f t="shared" si="203"/>
        <v>E08000012_CIN episodes for unborn children at 31st March 2019 with mental health of parent/someone else in household identified as a factor at CIN assessment_Number</v>
      </c>
      <c r="B4930" s="31" t="s">
        <v>347</v>
      </c>
      <c r="C4930" s="31" t="s">
        <v>348</v>
      </c>
      <c r="D4930" s="31" t="s">
        <v>474</v>
      </c>
      <c r="E4930" s="31" t="s">
        <v>475</v>
      </c>
      <c r="F4930" s="31" t="s">
        <v>28</v>
      </c>
      <c r="G4930" s="31" t="s">
        <v>116</v>
      </c>
      <c r="H4930" s="31" t="s">
        <v>743</v>
      </c>
      <c r="I4930" s="31">
        <v>21</v>
      </c>
      <c r="J4930" s="31">
        <v>94902</v>
      </c>
      <c r="K4930" s="31">
        <v>0.221280900297149</v>
      </c>
      <c r="L4930" s="31" t="s">
        <v>1766</v>
      </c>
      <c r="M4930" s="31">
        <f t="shared" si="204"/>
        <v>0.221280900297149</v>
      </c>
      <c r="N4930" s="31">
        <f t="shared" si="202"/>
        <v>0</v>
      </c>
    </row>
    <row r="4931" spans="1:14" x14ac:dyDescent="0.45">
      <c r="A4931" s="31" t="str">
        <f t="shared" si="203"/>
        <v>E08000013_CIN episodes for unborn children at 31st March 2019 with mental health of parent/someone else in household identified as a factor at CIN assessment_Number</v>
      </c>
      <c r="B4931" s="31" t="s">
        <v>416</v>
      </c>
      <c r="C4931" s="31" t="s">
        <v>417</v>
      </c>
      <c r="D4931" s="31" t="s">
        <v>474</v>
      </c>
      <c r="E4931" s="31" t="s">
        <v>475</v>
      </c>
      <c r="F4931" s="31" t="s">
        <v>28</v>
      </c>
      <c r="G4931" s="31" t="s">
        <v>116</v>
      </c>
      <c r="H4931" s="31" t="s">
        <v>743</v>
      </c>
      <c r="I4931" s="31">
        <v>9</v>
      </c>
      <c r="J4931" s="31">
        <v>36785</v>
      </c>
      <c r="K4931" s="31">
        <v>0.24466494495038699</v>
      </c>
      <c r="L4931" s="31" t="s">
        <v>1766</v>
      </c>
      <c r="M4931" s="31">
        <f t="shared" si="204"/>
        <v>0.24466494495038699</v>
      </c>
      <c r="N4931" s="31">
        <f t="shared" ref="N4931:N4994" si="205">IF(OR(C4931="City of London",C4931="Isles of Scilly"),1,0)</f>
        <v>0</v>
      </c>
    </row>
    <row r="4932" spans="1:14" x14ac:dyDescent="0.45">
      <c r="A4932" s="31" t="str">
        <f t="shared" si="203"/>
        <v>E08000014_CIN episodes for unborn children at 31st March 2019 with mental health of parent/someone else in household identified as a factor at CIN assessment_Number</v>
      </c>
      <c r="B4932" s="31" t="s">
        <v>399</v>
      </c>
      <c r="C4932" s="31" t="s">
        <v>400</v>
      </c>
      <c r="D4932" s="31" t="s">
        <v>474</v>
      </c>
      <c r="E4932" s="31" t="s">
        <v>475</v>
      </c>
      <c r="F4932" s="31" t="s">
        <v>28</v>
      </c>
      <c r="G4932" s="31" t="s">
        <v>116</v>
      </c>
      <c r="H4932" s="31" t="s">
        <v>743</v>
      </c>
      <c r="I4932" s="31">
        <v>8</v>
      </c>
      <c r="J4932" s="31">
        <v>53833</v>
      </c>
      <c r="K4932" s="31">
        <v>0.14860773131722199</v>
      </c>
      <c r="L4932" s="31" t="s">
        <v>1765</v>
      </c>
      <c r="M4932" s="31">
        <f t="shared" si="204"/>
        <v>0.14860773131722199</v>
      </c>
      <c r="N4932" s="31">
        <f t="shared" si="205"/>
        <v>0</v>
      </c>
    </row>
    <row r="4933" spans="1:14" x14ac:dyDescent="0.45">
      <c r="A4933" s="31" t="str">
        <f t="shared" si="203"/>
        <v>E08000015_CIN episodes for unborn children at 31st March 2019 with mental health of parent/someone else in household identified as a factor at CIN assessment_Number</v>
      </c>
      <c r="B4933" s="31" t="s">
        <v>464</v>
      </c>
      <c r="C4933" s="31" t="s">
        <v>465</v>
      </c>
      <c r="D4933" s="31" t="s">
        <v>474</v>
      </c>
      <c r="E4933" s="31" t="s">
        <v>475</v>
      </c>
      <c r="F4933" s="31" t="s">
        <v>28</v>
      </c>
      <c r="G4933" s="31" t="s">
        <v>116</v>
      </c>
      <c r="H4933" s="31" t="s">
        <v>743</v>
      </c>
      <c r="I4933" s="31">
        <v>20</v>
      </c>
      <c r="J4933" s="31">
        <v>67576</v>
      </c>
      <c r="K4933" s="31">
        <v>0.29596306380963699</v>
      </c>
      <c r="L4933" s="31" t="s">
        <v>1767</v>
      </c>
      <c r="M4933" s="31">
        <f t="shared" si="204"/>
        <v>0.29596306380963699</v>
      </c>
      <c r="N4933" s="31">
        <f t="shared" si="205"/>
        <v>0</v>
      </c>
    </row>
    <row r="4934" spans="1:14" x14ac:dyDescent="0.45">
      <c r="A4934" s="31" t="str">
        <f t="shared" si="203"/>
        <v>E08000001_CIN episodes for unborn children at 31st March 2019 with mental health of parent/someone else in household identified as a factor at CIN assessment_Number</v>
      </c>
      <c r="B4934" s="31" t="s">
        <v>252</v>
      </c>
      <c r="C4934" s="31" t="s">
        <v>253</v>
      </c>
      <c r="D4934" s="31" t="s">
        <v>474</v>
      </c>
      <c r="E4934" s="31" t="s">
        <v>475</v>
      </c>
      <c r="F4934" s="31" t="s">
        <v>28</v>
      </c>
      <c r="G4934" s="31" t="s">
        <v>116</v>
      </c>
      <c r="H4934" s="31" t="s">
        <v>743</v>
      </c>
      <c r="I4934" s="31">
        <v>16</v>
      </c>
      <c r="J4934" s="31">
        <v>67670</v>
      </c>
      <c r="K4934" s="31">
        <v>0.236441554603222</v>
      </c>
      <c r="L4934" s="31" t="s">
        <v>1766</v>
      </c>
      <c r="M4934" s="31">
        <f t="shared" si="204"/>
        <v>0.236441554603222</v>
      </c>
      <c r="N4934" s="31">
        <f t="shared" si="205"/>
        <v>0</v>
      </c>
    </row>
    <row r="4935" spans="1:14" x14ac:dyDescent="0.45">
      <c r="A4935" s="31" t="str">
        <f t="shared" si="203"/>
        <v>E08000002_CIN episodes for unborn children at 31st March 2019 with mental health of parent/someone else in household identified as a factor at CIN assessment_Number</v>
      </c>
      <c r="B4935" s="31" t="s">
        <v>271</v>
      </c>
      <c r="C4935" s="31" t="s">
        <v>272</v>
      </c>
      <c r="D4935" s="31" t="s">
        <v>474</v>
      </c>
      <c r="E4935" s="31" t="s">
        <v>475</v>
      </c>
      <c r="F4935" s="31" t="s">
        <v>28</v>
      </c>
      <c r="G4935" s="31" t="s">
        <v>116</v>
      </c>
      <c r="H4935" s="31" t="s">
        <v>743</v>
      </c>
      <c r="I4935" s="31">
        <v>7</v>
      </c>
      <c r="J4935" s="31">
        <v>43142</v>
      </c>
      <c r="K4935" s="31">
        <v>0.16225487923601101</v>
      </c>
      <c r="L4935" s="31" t="s">
        <v>1766</v>
      </c>
      <c r="M4935" s="31">
        <f t="shared" si="204"/>
        <v>0.16225487923601101</v>
      </c>
      <c r="N4935" s="31">
        <f t="shared" si="205"/>
        <v>0</v>
      </c>
    </row>
    <row r="4936" spans="1:14" x14ac:dyDescent="0.45">
      <c r="A4936" s="31" t="str">
        <f t="shared" si="203"/>
        <v>E08000003_CIN episodes for unborn children at 31st March 2019 with mental health of parent/someone else in household identified as a factor at CIN assessment_Number</v>
      </c>
      <c r="B4936" s="31" t="s">
        <v>349</v>
      </c>
      <c r="C4936" s="31" t="s">
        <v>350</v>
      </c>
      <c r="D4936" s="31" t="s">
        <v>474</v>
      </c>
      <c r="E4936" s="31" t="s">
        <v>475</v>
      </c>
      <c r="F4936" s="31" t="s">
        <v>28</v>
      </c>
      <c r="G4936" s="31" t="s">
        <v>116</v>
      </c>
      <c r="H4936" s="31" t="s">
        <v>743</v>
      </c>
      <c r="I4936" s="31">
        <v>28</v>
      </c>
      <c r="J4936" s="31">
        <v>121962</v>
      </c>
      <c r="K4936" s="31">
        <v>0.22957970515406401</v>
      </c>
      <c r="L4936" s="31" t="s">
        <v>1766</v>
      </c>
      <c r="M4936" s="31">
        <f t="shared" si="204"/>
        <v>0.22957970515406401</v>
      </c>
      <c r="N4936" s="31">
        <f t="shared" si="205"/>
        <v>0</v>
      </c>
    </row>
    <row r="4937" spans="1:14" x14ac:dyDescent="0.45">
      <c r="A4937" s="31" t="str">
        <f t="shared" si="203"/>
        <v>E08000004_CIN episodes for unborn children at 31st March 2019 with mental health of parent/someone else in household identified as a factor at CIN assessment_Number</v>
      </c>
      <c r="B4937" s="31" t="s">
        <v>375</v>
      </c>
      <c r="C4937" s="31" t="s">
        <v>376</v>
      </c>
      <c r="D4937" s="31" t="s">
        <v>474</v>
      </c>
      <c r="E4937" s="31" t="s">
        <v>475</v>
      </c>
      <c r="F4937" s="31" t="s">
        <v>28</v>
      </c>
      <c r="G4937" s="31" t="s">
        <v>116</v>
      </c>
      <c r="H4937" s="31" t="s">
        <v>743</v>
      </c>
      <c r="I4937" s="31">
        <v>9</v>
      </c>
      <c r="J4937" s="31">
        <v>59416</v>
      </c>
      <c r="K4937" s="31">
        <v>0.151474350343342</v>
      </c>
      <c r="L4937" s="31" t="s">
        <v>1766</v>
      </c>
      <c r="M4937" s="31">
        <f t="shared" si="204"/>
        <v>0.151474350343342</v>
      </c>
      <c r="N4937" s="31">
        <f t="shared" si="205"/>
        <v>0</v>
      </c>
    </row>
    <row r="4938" spans="1:14" x14ac:dyDescent="0.45">
      <c r="A4938" s="31" t="str">
        <f t="shared" si="203"/>
        <v>E08000005_CIN episodes for unborn children at 31st March 2019 with mental health of parent/someone else in household identified as a factor at CIN assessment_Number</v>
      </c>
      <c r="B4938" s="31" t="s">
        <v>391</v>
      </c>
      <c r="C4938" s="31" t="s">
        <v>392</v>
      </c>
      <c r="D4938" s="31" t="s">
        <v>474</v>
      </c>
      <c r="E4938" s="31" t="s">
        <v>475</v>
      </c>
      <c r="F4938" s="31" t="s">
        <v>28</v>
      </c>
      <c r="G4938" s="31" t="s">
        <v>116</v>
      </c>
      <c r="H4938" s="31" t="s">
        <v>743</v>
      </c>
      <c r="I4938" s="31">
        <v>15</v>
      </c>
      <c r="J4938" s="31">
        <v>52689</v>
      </c>
      <c r="K4938" s="31">
        <v>0.28468940386038799</v>
      </c>
      <c r="L4938" s="31" t="s">
        <v>1767</v>
      </c>
      <c r="M4938" s="31">
        <f t="shared" si="204"/>
        <v>0.28468940386038799</v>
      </c>
      <c r="N4938" s="31">
        <f t="shared" si="205"/>
        <v>0</v>
      </c>
    </row>
    <row r="4939" spans="1:14" x14ac:dyDescent="0.45">
      <c r="A4939" s="31" t="str">
        <f t="shared" ref="A4939:A5002" si="206">CONCATENATE(B4939,"_",G4939,"_",H4939)</f>
        <v>E08000006_CIN episodes for unborn children at 31st March 2019 with mental health of parent/someone else in household identified as a factor at CIN assessment_Number</v>
      </c>
      <c r="B4939" s="31" t="s">
        <v>395</v>
      </c>
      <c r="C4939" s="31" t="s">
        <v>396</v>
      </c>
      <c r="D4939" s="31" t="s">
        <v>474</v>
      </c>
      <c r="E4939" s="31" t="s">
        <v>475</v>
      </c>
      <c r="F4939" s="31" t="s">
        <v>28</v>
      </c>
      <c r="G4939" s="31" t="s">
        <v>116</v>
      </c>
      <c r="H4939" s="31" t="s">
        <v>743</v>
      </c>
      <c r="I4939" s="31">
        <v>7</v>
      </c>
      <c r="J4939" s="31">
        <v>56566</v>
      </c>
      <c r="K4939" s="31">
        <v>0.12374924866527599</v>
      </c>
      <c r="L4939" s="31" t="s">
        <v>1765</v>
      </c>
      <c r="M4939" s="31">
        <f t="shared" si="204"/>
        <v>0.12374924866527599</v>
      </c>
      <c r="N4939" s="31">
        <f t="shared" si="205"/>
        <v>0</v>
      </c>
    </row>
    <row r="4940" spans="1:14" x14ac:dyDescent="0.45">
      <c r="A4940" s="31" t="str">
        <f t="shared" si="206"/>
        <v>E08000007_CIN episodes for unborn children at 31st March 2019 with mental health of parent/someone else in household identified as a factor at CIN assessment_Number</v>
      </c>
      <c r="B4940" s="31" t="s">
        <v>420</v>
      </c>
      <c r="C4940" s="31" t="s">
        <v>421</v>
      </c>
      <c r="D4940" s="31" t="s">
        <v>474</v>
      </c>
      <c r="E4940" s="31" t="s">
        <v>475</v>
      </c>
      <c r="F4940" s="31" t="s">
        <v>28</v>
      </c>
      <c r="G4940" s="31" t="s">
        <v>116</v>
      </c>
      <c r="H4940" s="31" t="s">
        <v>743</v>
      </c>
      <c r="I4940" s="31">
        <v>8</v>
      </c>
      <c r="J4940" s="31">
        <v>63141</v>
      </c>
      <c r="K4940" s="31">
        <v>0.12670055906621699</v>
      </c>
      <c r="L4940" s="31" t="s">
        <v>1765</v>
      </c>
      <c r="M4940" s="31">
        <f t="shared" si="204"/>
        <v>0.12670055906621699</v>
      </c>
      <c r="N4940" s="31">
        <f t="shared" si="205"/>
        <v>0</v>
      </c>
    </row>
    <row r="4941" spans="1:14" x14ac:dyDescent="0.45">
      <c r="A4941" s="31" t="str">
        <f t="shared" si="206"/>
        <v>E08000008_CIN episodes for unborn children at 31st March 2019 with mental health of parent/someone else in household identified as a factor at CIN assessment_Number</v>
      </c>
      <c r="B4941" s="31" t="s">
        <v>436</v>
      </c>
      <c r="C4941" s="31" t="s">
        <v>437</v>
      </c>
      <c r="D4941" s="31" t="s">
        <v>474</v>
      </c>
      <c r="E4941" s="31" t="s">
        <v>475</v>
      </c>
      <c r="F4941" s="31" t="s">
        <v>28</v>
      </c>
      <c r="G4941" s="31" t="s">
        <v>116</v>
      </c>
      <c r="H4941" s="31" t="s">
        <v>743</v>
      </c>
      <c r="I4941" s="31">
        <v>12</v>
      </c>
      <c r="J4941" s="31">
        <v>50223</v>
      </c>
      <c r="K4941" s="31">
        <v>0.23893435278657199</v>
      </c>
      <c r="L4941" s="31" t="s">
        <v>1766</v>
      </c>
      <c r="M4941" s="31">
        <f t="shared" si="204"/>
        <v>0.23893435278657199</v>
      </c>
      <c r="N4941" s="31">
        <f t="shared" si="205"/>
        <v>0</v>
      </c>
    </row>
    <row r="4942" spans="1:14" x14ac:dyDescent="0.45">
      <c r="A4942" s="31" t="str">
        <f t="shared" si="206"/>
        <v>E08000009_CIN episodes for unborn children at 31st March 2019 with mental health of parent/someone else in household identified as a factor at CIN assessment_Number</v>
      </c>
      <c r="B4942" s="31" t="s">
        <v>442</v>
      </c>
      <c r="C4942" s="31" t="s">
        <v>443</v>
      </c>
      <c r="D4942" s="31" t="s">
        <v>474</v>
      </c>
      <c r="E4942" s="31" t="s">
        <v>475</v>
      </c>
      <c r="F4942" s="31" t="s">
        <v>28</v>
      </c>
      <c r="G4942" s="31" t="s">
        <v>116</v>
      </c>
      <c r="H4942" s="31" t="s">
        <v>743</v>
      </c>
      <c r="I4942" s="31">
        <v>6</v>
      </c>
      <c r="J4942" s="31">
        <v>56087</v>
      </c>
      <c r="K4942" s="31">
        <v>0.10697666125840199</v>
      </c>
      <c r="L4942" s="31" t="s">
        <v>1765</v>
      </c>
      <c r="M4942" s="31">
        <f t="shared" si="204"/>
        <v>0.10697666125840199</v>
      </c>
      <c r="N4942" s="31">
        <f t="shared" si="205"/>
        <v>0</v>
      </c>
    </row>
    <row r="4943" spans="1:14" x14ac:dyDescent="0.45">
      <c r="A4943" s="31" t="str">
        <f t="shared" si="206"/>
        <v>E08000010_CIN episodes for unborn children at 31st March 2019 with mental health of parent/someone else in household identified as a factor at CIN assessment_Number</v>
      </c>
      <c r="B4943" s="31" t="s">
        <v>460</v>
      </c>
      <c r="C4943" s="31" t="s">
        <v>461</v>
      </c>
      <c r="D4943" s="31" t="s">
        <v>474</v>
      </c>
      <c r="E4943" s="31" t="s">
        <v>475</v>
      </c>
      <c r="F4943" s="31" t="s">
        <v>28</v>
      </c>
      <c r="G4943" s="31" t="s">
        <v>116</v>
      </c>
      <c r="H4943" s="31" t="s">
        <v>743</v>
      </c>
      <c r="I4943" s="31">
        <v>12</v>
      </c>
      <c r="J4943" s="31">
        <v>68388</v>
      </c>
      <c r="K4943" s="31">
        <v>0.175469380593087</v>
      </c>
      <c r="L4943" s="31" t="s">
        <v>1766</v>
      </c>
      <c r="M4943" s="31">
        <f t="shared" si="204"/>
        <v>0.175469380593087</v>
      </c>
      <c r="N4943" s="31">
        <f t="shared" si="205"/>
        <v>0</v>
      </c>
    </row>
    <row r="4944" spans="1:14" x14ac:dyDescent="0.45">
      <c r="A4944" s="31" t="str">
        <f t="shared" si="206"/>
        <v>E08000016_CIN episodes for unborn children at 31st March 2019 with mental health of parent/someone else in household identified as a factor at CIN assessment_Number</v>
      </c>
      <c r="B4944" s="31" t="s">
        <v>236</v>
      </c>
      <c r="C4944" s="31" t="s">
        <v>237</v>
      </c>
      <c r="D4944" s="31" t="s">
        <v>474</v>
      </c>
      <c r="E4944" s="31" t="s">
        <v>475</v>
      </c>
      <c r="F4944" s="31" t="s">
        <v>28</v>
      </c>
      <c r="G4944" s="31" t="s">
        <v>116</v>
      </c>
      <c r="H4944" s="31" t="s">
        <v>743</v>
      </c>
      <c r="I4944" s="31">
        <v>5</v>
      </c>
      <c r="J4944" s="31">
        <v>50727</v>
      </c>
      <c r="K4944" s="31">
        <v>9.8566838172965104E-2</v>
      </c>
      <c r="L4944" s="31" t="s">
        <v>1765</v>
      </c>
      <c r="M4944" s="31">
        <f t="shared" si="204"/>
        <v>9.8566838172965104E-2</v>
      </c>
      <c r="N4944" s="31">
        <f t="shared" si="205"/>
        <v>0</v>
      </c>
    </row>
    <row r="4945" spans="1:14" x14ac:dyDescent="0.45">
      <c r="A4945" s="31" t="str">
        <f t="shared" si="206"/>
        <v>E08000017_CIN episodes for unborn children at 31st March 2019 with mental health of parent/someone else in household identified as a factor at CIN assessment_Number</v>
      </c>
      <c r="B4945" s="31" t="s">
        <v>293</v>
      </c>
      <c r="C4945" s="31" t="s">
        <v>294</v>
      </c>
      <c r="D4945" s="31" t="s">
        <v>474</v>
      </c>
      <c r="E4945" s="31" t="s">
        <v>475</v>
      </c>
      <c r="F4945" s="31" t="s">
        <v>28</v>
      </c>
      <c r="G4945" s="31" t="s">
        <v>116</v>
      </c>
      <c r="H4945" s="31" t="s">
        <v>743</v>
      </c>
      <c r="I4945" s="31">
        <v>20</v>
      </c>
      <c r="J4945" s="31">
        <v>66448</v>
      </c>
      <c r="K4945" s="31">
        <v>0.30098723814110301</v>
      </c>
      <c r="L4945" s="31" t="s">
        <v>1767</v>
      </c>
      <c r="M4945" s="31">
        <f t="shared" si="204"/>
        <v>0.30098723814110301</v>
      </c>
      <c r="N4945" s="31">
        <f t="shared" si="205"/>
        <v>0</v>
      </c>
    </row>
    <row r="4946" spans="1:14" x14ac:dyDescent="0.45">
      <c r="A4946" s="31" t="str">
        <f t="shared" si="206"/>
        <v>E08000018_CIN episodes for unborn children at 31st March 2019 with mental health of parent/someone else in household identified as a factor at CIN assessment_Number</v>
      </c>
      <c r="B4946" s="31" t="s">
        <v>393</v>
      </c>
      <c r="C4946" s="31" t="s">
        <v>394</v>
      </c>
      <c r="D4946" s="31" t="s">
        <v>474</v>
      </c>
      <c r="E4946" s="31" t="s">
        <v>475</v>
      </c>
      <c r="F4946" s="31" t="s">
        <v>28</v>
      </c>
      <c r="G4946" s="31" t="s">
        <v>116</v>
      </c>
      <c r="H4946" s="31" t="s">
        <v>743</v>
      </c>
      <c r="I4946" s="31">
        <v>27</v>
      </c>
      <c r="J4946" s="31">
        <v>57196</v>
      </c>
      <c r="K4946" s="31">
        <v>0.47206098328554402</v>
      </c>
      <c r="L4946" s="31" t="s">
        <v>1769</v>
      </c>
      <c r="M4946" s="31">
        <f t="shared" si="204"/>
        <v>0.47206098328554402</v>
      </c>
      <c r="N4946" s="31">
        <f t="shared" si="205"/>
        <v>0</v>
      </c>
    </row>
    <row r="4947" spans="1:14" x14ac:dyDescent="0.45">
      <c r="A4947" s="31" t="str">
        <f t="shared" si="206"/>
        <v>E08000019_CIN episodes for unborn children at 31st March 2019 with mental health of parent/someone else in household identified as a factor at CIN assessment_Number</v>
      </c>
      <c r="B4947" s="31" t="s">
        <v>401</v>
      </c>
      <c r="C4947" s="31" t="s">
        <v>402</v>
      </c>
      <c r="D4947" s="31" t="s">
        <v>474</v>
      </c>
      <c r="E4947" s="31" t="s">
        <v>475</v>
      </c>
      <c r="F4947" s="31" t="s">
        <v>28</v>
      </c>
      <c r="G4947" s="31" t="s">
        <v>116</v>
      </c>
      <c r="H4947" s="31" t="s">
        <v>743</v>
      </c>
      <c r="I4947" s="31">
        <v>16</v>
      </c>
      <c r="J4947" s="31">
        <v>117497</v>
      </c>
      <c r="K4947" s="31">
        <v>0.13617368954101</v>
      </c>
      <c r="L4947" s="31" t="s">
        <v>1765</v>
      </c>
      <c r="M4947" s="31">
        <f t="shared" si="204"/>
        <v>0.13617368954101</v>
      </c>
      <c r="N4947" s="31">
        <f t="shared" si="205"/>
        <v>0</v>
      </c>
    </row>
    <row r="4948" spans="1:14" x14ac:dyDescent="0.45">
      <c r="A4948" s="31" t="str">
        <f t="shared" si="206"/>
        <v>E08000032_CIN episodes for unborn children at 31st March 2019 with mental health of parent/someone else in household identified as a factor at CIN assessment_Number</v>
      </c>
      <c r="B4948" s="31" t="s">
        <v>259</v>
      </c>
      <c r="C4948" s="31" t="s">
        <v>260</v>
      </c>
      <c r="D4948" s="31" t="s">
        <v>474</v>
      </c>
      <c r="E4948" s="31" t="s">
        <v>475</v>
      </c>
      <c r="F4948" s="31" t="s">
        <v>28</v>
      </c>
      <c r="G4948" s="31" t="s">
        <v>116</v>
      </c>
      <c r="H4948" s="31" t="s">
        <v>743</v>
      </c>
      <c r="I4948" s="31">
        <v>23</v>
      </c>
      <c r="J4948" s="31">
        <v>142005</v>
      </c>
      <c r="K4948" s="31">
        <v>0.161966127953241</v>
      </c>
      <c r="L4948" s="31" t="s">
        <v>1766</v>
      </c>
      <c r="M4948" s="31">
        <f t="shared" si="204"/>
        <v>0.161966127953241</v>
      </c>
      <c r="N4948" s="31">
        <f t="shared" si="205"/>
        <v>0</v>
      </c>
    </row>
    <row r="4949" spans="1:14" x14ac:dyDescent="0.45">
      <c r="A4949" s="31" t="str">
        <f t="shared" si="206"/>
        <v>E08000033_CIN episodes for unborn children at 31st March 2019 with mental health of parent/someone else in household identified as a factor at CIN assessment_Number</v>
      </c>
      <c r="B4949" s="31" t="s">
        <v>273</v>
      </c>
      <c r="C4949" s="31" t="s">
        <v>274</v>
      </c>
      <c r="D4949" s="31" t="s">
        <v>474</v>
      </c>
      <c r="E4949" s="31" t="s">
        <v>475</v>
      </c>
      <c r="F4949" s="31" t="s">
        <v>28</v>
      </c>
      <c r="G4949" s="31" t="s">
        <v>116</v>
      </c>
      <c r="H4949" s="31" t="s">
        <v>743</v>
      </c>
      <c r="I4949" s="31">
        <v>13</v>
      </c>
      <c r="J4949" s="31">
        <v>46021</v>
      </c>
      <c r="K4949" s="31">
        <v>0.28247973751113598</v>
      </c>
      <c r="L4949" s="31" t="s">
        <v>1767</v>
      </c>
      <c r="M4949" s="31">
        <f t="shared" si="204"/>
        <v>0.28247973751113598</v>
      </c>
      <c r="N4949" s="31">
        <f t="shared" si="205"/>
        <v>0</v>
      </c>
    </row>
    <row r="4950" spans="1:14" x14ac:dyDescent="0.45">
      <c r="A4950" s="31" t="str">
        <f t="shared" si="206"/>
        <v>E08000034_CIN episodes for unborn children at 31st March 2019 with mental health of parent/someone else in household identified as a factor at CIN assessment_Number</v>
      </c>
      <c r="B4950" s="31" t="s">
        <v>331</v>
      </c>
      <c r="C4950" s="31" t="s">
        <v>332</v>
      </c>
      <c r="D4950" s="31" t="s">
        <v>474</v>
      </c>
      <c r="E4950" s="31" t="s">
        <v>475</v>
      </c>
      <c r="F4950" s="31" t="s">
        <v>28</v>
      </c>
      <c r="G4950" s="31" t="s">
        <v>116</v>
      </c>
      <c r="H4950" s="31" t="s">
        <v>743</v>
      </c>
      <c r="I4950" s="31">
        <v>11</v>
      </c>
      <c r="J4950" s="31">
        <v>100174</v>
      </c>
      <c r="K4950" s="31">
        <v>0.109808932457524</v>
      </c>
      <c r="L4950" s="31" t="s">
        <v>1765</v>
      </c>
      <c r="M4950" s="31">
        <f t="shared" si="204"/>
        <v>0.109808932457524</v>
      </c>
      <c r="N4950" s="31">
        <f t="shared" si="205"/>
        <v>0</v>
      </c>
    </row>
    <row r="4951" spans="1:14" x14ac:dyDescent="0.45">
      <c r="A4951" s="31" t="str">
        <f t="shared" si="206"/>
        <v>E08000035_CIN episodes for unborn children at 31st March 2019 with mental health of parent/someone else in household identified as a factor at CIN assessment_Number</v>
      </c>
      <c r="B4951" s="31" t="s">
        <v>339</v>
      </c>
      <c r="C4951" s="31" t="s">
        <v>340</v>
      </c>
      <c r="D4951" s="31" t="s">
        <v>474</v>
      </c>
      <c r="E4951" s="31" t="s">
        <v>475</v>
      </c>
      <c r="F4951" s="31" t="s">
        <v>28</v>
      </c>
      <c r="G4951" s="31" t="s">
        <v>116</v>
      </c>
      <c r="H4951" s="31" t="s">
        <v>743</v>
      </c>
      <c r="I4951" s="31">
        <v>12</v>
      </c>
      <c r="J4951" s="31">
        <v>168176</v>
      </c>
      <c r="K4951" s="31">
        <v>7.1353819807820407E-2</v>
      </c>
      <c r="L4951" s="31" t="s">
        <v>1765</v>
      </c>
      <c r="M4951" s="31">
        <f t="shared" si="204"/>
        <v>7.1353819807820407E-2</v>
      </c>
      <c r="N4951" s="31">
        <f t="shared" si="205"/>
        <v>0</v>
      </c>
    </row>
    <row r="4952" spans="1:14" x14ac:dyDescent="0.45">
      <c r="A4952" s="31" t="str">
        <f t="shared" si="206"/>
        <v>E08000036_CIN episodes for unborn children at 31st March 2019 with mental health of parent/someone else in household identified as a factor at CIN assessment_Number</v>
      </c>
      <c r="B4952" s="31" t="s">
        <v>444</v>
      </c>
      <c r="C4952" s="31" t="s">
        <v>445</v>
      </c>
      <c r="D4952" s="31" t="s">
        <v>474</v>
      </c>
      <c r="E4952" s="31" t="s">
        <v>475</v>
      </c>
      <c r="F4952" s="31" t="s">
        <v>28</v>
      </c>
      <c r="G4952" s="31" t="s">
        <v>116</v>
      </c>
      <c r="H4952" s="31" t="s">
        <v>743</v>
      </c>
      <c r="I4952" s="31">
        <v>8</v>
      </c>
      <c r="J4952" s="31">
        <v>72893</v>
      </c>
      <c r="K4952" s="31">
        <v>0.10974990739851601</v>
      </c>
      <c r="L4952" s="31" t="s">
        <v>1765</v>
      </c>
      <c r="M4952" s="31">
        <f t="shared" si="204"/>
        <v>0.10974990739851601</v>
      </c>
      <c r="N4952" s="31">
        <f t="shared" si="205"/>
        <v>0</v>
      </c>
    </row>
    <row r="4953" spans="1:14" x14ac:dyDescent="0.45">
      <c r="A4953" s="31" t="str">
        <f t="shared" si="206"/>
        <v>E08000020_CIN episodes for unborn children at 31st March 2019 with mental health of parent/someone else in household identified as a factor at CIN assessment_Number</v>
      </c>
      <c r="B4953" s="31" t="s">
        <v>305</v>
      </c>
      <c r="C4953" s="31" t="s">
        <v>306</v>
      </c>
      <c r="D4953" s="31" t="s">
        <v>474</v>
      </c>
      <c r="E4953" s="31" t="s">
        <v>475</v>
      </c>
      <c r="F4953" s="31" t="s">
        <v>28</v>
      </c>
      <c r="G4953" s="31" t="s">
        <v>116</v>
      </c>
      <c r="H4953" s="31" t="s">
        <v>743</v>
      </c>
      <c r="I4953" s="31">
        <v>14</v>
      </c>
      <c r="J4953" s="31">
        <v>39605</v>
      </c>
      <c r="K4953" s="31">
        <v>0.35349072086857702</v>
      </c>
      <c r="L4953" s="31" t="s">
        <v>1768</v>
      </c>
      <c r="M4953" s="31">
        <f t="shared" si="204"/>
        <v>0.35349072086857702</v>
      </c>
      <c r="N4953" s="31">
        <f t="shared" si="205"/>
        <v>0</v>
      </c>
    </row>
    <row r="4954" spans="1:14" x14ac:dyDescent="0.45">
      <c r="A4954" s="31" t="str">
        <f t="shared" si="206"/>
        <v>E08000021_CIN episodes for unborn children at 31st March 2019 with mental health of parent/someone else in household identified as a factor at CIN assessment_Number</v>
      </c>
      <c r="B4954" s="31" t="s">
        <v>357</v>
      </c>
      <c r="C4954" s="31" t="s">
        <v>358</v>
      </c>
      <c r="D4954" s="31" t="s">
        <v>474</v>
      </c>
      <c r="E4954" s="31" t="s">
        <v>475</v>
      </c>
      <c r="F4954" s="31" t="s">
        <v>28</v>
      </c>
      <c r="G4954" s="31" t="s">
        <v>116</v>
      </c>
      <c r="H4954" s="31" t="s">
        <v>743</v>
      </c>
      <c r="I4954" s="31">
        <v>19</v>
      </c>
      <c r="J4954" s="31">
        <v>58056</v>
      </c>
      <c r="K4954" s="31">
        <v>0.32727022185476101</v>
      </c>
      <c r="L4954" s="31" t="s">
        <v>1767</v>
      </c>
      <c r="M4954" s="31">
        <f t="shared" si="204"/>
        <v>0.32727022185476101</v>
      </c>
      <c r="N4954" s="31">
        <f t="shared" si="205"/>
        <v>0</v>
      </c>
    </row>
    <row r="4955" spans="1:14" x14ac:dyDescent="0.45">
      <c r="A4955" s="31" t="str">
        <f t="shared" si="206"/>
        <v>E08000022_CIN episodes for unborn children at 31st March 2019 with mental health of parent/someone else in household identified as a factor at CIN assessment_Number</v>
      </c>
      <c r="B4955" s="31" t="s">
        <v>524</v>
      </c>
      <c r="C4955" s="31" t="s">
        <v>525</v>
      </c>
      <c r="D4955" s="31" t="s">
        <v>474</v>
      </c>
      <c r="E4955" s="31" t="s">
        <v>475</v>
      </c>
      <c r="F4955" s="31" t="s">
        <v>28</v>
      </c>
      <c r="G4955" s="31" t="s">
        <v>116</v>
      </c>
      <c r="H4955" s="31" t="s">
        <v>743</v>
      </c>
      <c r="I4955" s="31">
        <v>19</v>
      </c>
      <c r="J4955" s="31">
        <v>41360</v>
      </c>
      <c r="K4955" s="31">
        <v>0.459381044487427</v>
      </c>
      <c r="L4955" s="31" t="s">
        <v>1769</v>
      </c>
      <c r="M4955" s="31">
        <f t="shared" si="204"/>
        <v>0.459381044487427</v>
      </c>
      <c r="N4955" s="31">
        <f t="shared" si="205"/>
        <v>0</v>
      </c>
    </row>
    <row r="4956" spans="1:14" x14ac:dyDescent="0.45">
      <c r="A4956" s="31" t="str">
        <f t="shared" si="206"/>
        <v>E08000023_CIN episodes for unborn children at 31st March 2019 with mental health of parent/someone else in household identified as a factor at CIN assessment_Number</v>
      </c>
      <c r="B4956" s="31" t="s">
        <v>410</v>
      </c>
      <c r="C4956" s="31" t="s">
        <v>411</v>
      </c>
      <c r="D4956" s="31" t="s">
        <v>474</v>
      </c>
      <c r="E4956" s="31" t="s">
        <v>475</v>
      </c>
      <c r="F4956" s="31" t="s">
        <v>28</v>
      </c>
      <c r="G4956" s="31" t="s">
        <v>116</v>
      </c>
      <c r="H4956" s="31" t="s">
        <v>743</v>
      </c>
      <c r="I4956" s="31">
        <v>8</v>
      </c>
      <c r="J4956" s="31">
        <v>29920</v>
      </c>
      <c r="K4956" s="31">
        <v>0.26737967914438499</v>
      </c>
      <c r="L4956" s="31" t="s">
        <v>1767</v>
      </c>
      <c r="M4956" s="31">
        <f t="shared" si="204"/>
        <v>0.26737967914438499</v>
      </c>
      <c r="N4956" s="31">
        <f t="shared" si="205"/>
        <v>0</v>
      </c>
    </row>
    <row r="4957" spans="1:14" x14ac:dyDescent="0.45">
      <c r="A4957" s="31" t="str">
        <f t="shared" si="206"/>
        <v>E08000024_CIN episodes for unborn children at 31st March 2019 with mental health of parent/someone else in household identified as a factor at CIN assessment_Number</v>
      </c>
      <c r="B4957" s="31" t="s">
        <v>428</v>
      </c>
      <c r="C4957" s="31" t="s">
        <v>429</v>
      </c>
      <c r="D4957" s="31" t="s">
        <v>474</v>
      </c>
      <c r="E4957" s="31" t="s">
        <v>475</v>
      </c>
      <c r="F4957" s="31" t="s">
        <v>28</v>
      </c>
      <c r="G4957" s="31" t="s">
        <v>116</v>
      </c>
      <c r="H4957" s="31" t="s">
        <v>743</v>
      </c>
      <c r="I4957" s="31">
        <v>26</v>
      </c>
      <c r="J4957" s="31">
        <v>54563</v>
      </c>
      <c r="K4957" s="31">
        <v>0.476513388193464</v>
      </c>
      <c r="L4957" s="31" t="s">
        <v>1769</v>
      </c>
      <c r="M4957" s="31">
        <f t="shared" si="204"/>
        <v>0.476513388193464</v>
      </c>
      <c r="N4957" s="31">
        <f t="shared" si="205"/>
        <v>0</v>
      </c>
    </row>
    <row r="4958" spans="1:14" x14ac:dyDescent="0.45">
      <c r="A4958" s="31" t="str">
        <f t="shared" si="206"/>
        <v>E06000053_CIN episodes for unborn children at 31st March 2019 with mental health of parent/someone else in household identified as a factor at CIN assessment_Number</v>
      </c>
      <c r="B4958" s="31" t="s">
        <v>550</v>
      </c>
      <c r="C4958" s="31" t="s">
        <v>551</v>
      </c>
      <c r="D4958" s="31" t="s">
        <v>474</v>
      </c>
      <c r="E4958" s="31" t="s">
        <v>475</v>
      </c>
      <c r="F4958" s="31" t="s">
        <v>28</v>
      </c>
      <c r="G4958" s="31" t="s">
        <v>116</v>
      </c>
      <c r="H4958" s="31" t="s">
        <v>743</v>
      </c>
      <c r="I4958" s="31">
        <v>0</v>
      </c>
      <c r="J4958" s="31">
        <v>368</v>
      </c>
      <c r="K4958" s="31">
        <v>0</v>
      </c>
      <c r="L4958" s="31" t="s">
        <v>1764</v>
      </c>
      <c r="M4958" s="31">
        <f t="shared" si="204"/>
        <v>0</v>
      </c>
      <c r="N4958" s="31">
        <f t="shared" si="205"/>
        <v>1</v>
      </c>
    </row>
    <row r="4959" spans="1:14" x14ac:dyDescent="0.45">
      <c r="A4959" s="31" t="str">
        <f t="shared" si="206"/>
        <v>E06000022_CIN episodes for unborn children at 31st March 2019 with mental health of parent/someone else in household identified as a factor at CIN assessment_Number</v>
      </c>
      <c r="B4959" s="31" t="s">
        <v>238</v>
      </c>
      <c r="C4959" s="31" t="s">
        <v>239</v>
      </c>
      <c r="D4959" s="31" t="s">
        <v>474</v>
      </c>
      <c r="E4959" s="31" t="s">
        <v>475</v>
      </c>
      <c r="F4959" s="31" t="s">
        <v>28</v>
      </c>
      <c r="G4959" s="31" t="s">
        <v>116</v>
      </c>
      <c r="H4959" s="31" t="s">
        <v>743</v>
      </c>
      <c r="I4959" s="31" t="s">
        <v>1280</v>
      </c>
      <c r="J4959" s="31">
        <v>35946</v>
      </c>
      <c r="K4959" s="31" t="s">
        <v>1280</v>
      </c>
      <c r="L4959" s="31" t="s">
        <v>70</v>
      </c>
      <c r="M4959" s="31" t="s">
        <v>70</v>
      </c>
      <c r="N4959" s="31">
        <f t="shared" si="205"/>
        <v>0</v>
      </c>
    </row>
    <row r="4960" spans="1:14" x14ac:dyDescent="0.45">
      <c r="A4960" s="31" t="str">
        <f t="shared" si="206"/>
        <v>E06000023_CIN episodes for unborn children at 31st March 2019 with mental health of parent/someone else in household identified as a factor at CIN assessment_Number</v>
      </c>
      <c r="B4960" s="31" t="s">
        <v>265</v>
      </c>
      <c r="C4960" s="31" t="s">
        <v>266</v>
      </c>
      <c r="D4960" s="31" t="s">
        <v>474</v>
      </c>
      <c r="E4960" s="31" t="s">
        <v>475</v>
      </c>
      <c r="F4960" s="31" t="s">
        <v>28</v>
      </c>
      <c r="G4960" s="31" t="s">
        <v>116</v>
      </c>
      <c r="H4960" s="31" t="s">
        <v>743</v>
      </c>
      <c r="I4960" s="31">
        <v>20</v>
      </c>
      <c r="J4960" s="31">
        <v>94016</v>
      </c>
      <c r="K4960" s="31">
        <v>0.21272974812797801</v>
      </c>
      <c r="L4960" s="31" t="s">
        <v>1766</v>
      </c>
      <c r="M4960" s="31">
        <f t="shared" si="204"/>
        <v>0.21272974812797801</v>
      </c>
      <c r="N4960" s="31">
        <f t="shared" si="205"/>
        <v>0</v>
      </c>
    </row>
    <row r="4961" spans="1:14" x14ac:dyDescent="0.45">
      <c r="A4961" s="31" t="str">
        <f t="shared" si="206"/>
        <v>E06000024_CIN episodes for unborn children at 31st March 2019 with mental health of parent/someone else in household identified as a factor at CIN assessment_Number</v>
      </c>
      <c r="B4961" s="31" t="s">
        <v>367</v>
      </c>
      <c r="C4961" s="31" t="s">
        <v>368</v>
      </c>
      <c r="D4961" s="31" t="s">
        <v>474</v>
      </c>
      <c r="E4961" s="31" t="s">
        <v>475</v>
      </c>
      <c r="F4961" s="31" t="s">
        <v>28</v>
      </c>
      <c r="G4961" s="31" t="s">
        <v>116</v>
      </c>
      <c r="H4961" s="31" t="s">
        <v>743</v>
      </c>
      <c r="I4961" s="31">
        <v>5</v>
      </c>
      <c r="J4961" s="31">
        <v>43435</v>
      </c>
      <c r="K4961" s="31">
        <v>0.115114538966271</v>
      </c>
      <c r="L4961" s="31" t="s">
        <v>1765</v>
      </c>
      <c r="M4961" s="31">
        <f t="shared" si="204"/>
        <v>0.115114538966271</v>
      </c>
      <c r="N4961" s="31">
        <f t="shared" si="205"/>
        <v>0</v>
      </c>
    </row>
    <row r="4962" spans="1:14" x14ac:dyDescent="0.45">
      <c r="A4962" s="31" t="str">
        <f t="shared" si="206"/>
        <v>E06000025_CIN episodes for unborn children at 31st March 2019 with mental health of parent/someone else in household identified as a factor at CIN assessment_Number</v>
      </c>
      <c r="B4962" s="31" t="s">
        <v>408</v>
      </c>
      <c r="C4962" s="31" t="s">
        <v>409</v>
      </c>
      <c r="D4962" s="31" t="s">
        <v>474</v>
      </c>
      <c r="E4962" s="31" t="s">
        <v>475</v>
      </c>
      <c r="F4962" s="31" t="s">
        <v>28</v>
      </c>
      <c r="G4962" s="31" t="s">
        <v>116</v>
      </c>
      <c r="H4962" s="31" t="s">
        <v>743</v>
      </c>
      <c r="I4962" s="31">
        <v>5</v>
      </c>
      <c r="J4962" s="31">
        <v>58867</v>
      </c>
      <c r="K4962" s="31">
        <v>8.4937231386005702E-2</v>
      </c>
      <c r="L4962" s="31" t="s">
        <v>1765</v>
      </c>
      <c r="M4962" s="31">
        <f t="shared" si="204"/>
        <v>8.4937231386005702E-2</v>
      </c>
      <c r="N4962" s="31">
        <f t="shared" si="205"/>
        <v>0</v>
      </c>
    </row>
    <row r="4963" spans="1:14" x14ac:dyDescent="0.45">
      <c r="A4963" s="31" t="str">
        <f t="shared" si="206"/>
        <v>E06000001_CIN episodes for unborn children at 31st March 2019 with mental health of parent/someone else in household identified as a factor at CIN assessment_Number</v>
      </c>
      <c r="B4963" s="31" t="s">
        <v>313</v>
      </c>
      <c r="C4963" s="31" t="s">
        <v>314</v>
      </c>
      <c r="D4963" s="31" t="s">
        <v>474</v>
      </c>
      <c r="E4963" s="31" t="s">
        <v>475</v>
      </c>
      <c r="F4963" s="31" t="s">
        <v>28</v>
      </c>
      <c r="G4963" s="31" t="s">
        <v>116</v>
      </c>
      <c r="H4963" s="31" t="s">
        <v>743</v>
      </c>
      <c r="I4963" s="31" t="s">
        <v>1280</v>
      </c>
      <c r="J4963" s="31">
        <v>20006</v>
      </c>
      <c r="K4963" s="31" t="s">
        <v>1280</v>
      </c>
      <c r="L4963" s="31" t="s">
        <v>70</v>
      </c>
      <c r="M4963" s="31" t="s">
        <v>70</v>
      </c>
      <c r="N4963" s="31">
        <f t="shared" si="205"/>
        <v>0</v>
      </c>
    </row>
    <row r="4964" spans="1:14" x14ac:dyDescent="0.45">
      <c r="A4964" s="31" t="str">
        <f t="shared" si="206"/>
        <v>E06000002_CIN episodes for unborn children at 31st March 2019 with mental health of parent/someone else in household identified as a factor at CIN assessment_Number</v>
      </c>
      <c r="B4964" s="31" t="s">
        <v>511</v>
      </c>
      <c r="C4964" s="31" t="s">
        <v>725</v>
      </c>
      <c r="D4964" s="31" t="s">
        <v>474</v>
      </c>
      <c r="E4964" s="31" t="s">
        <v>475</v>
      </c>
      <c r="F4964" s="31" t="s">
        <v>28</v>
      </c>
      <c r="G4964" s="31" t="s">
        <v>116</v>
      </c>
      <c r="H4964" s="31" t="s">
        <v>743</v>
      </c>
      <c r="I4964" s="31">
        <v>17</v>
      </c>
      <c r="J4964" s="31">
        <v>32513</v>
      </c>
      <c r="K4964" s="31">
        <v>0.522867775966536</v>
      </c>
      <c r="L4964" s="31" t="s">
        <v>1769</v>
      </c>
      <c r="M4964" s="31">
        <f t="shared" si="204"/>
        <v>0.522867775966536</v>
      </c>
      <c r="N4964" s="31">
        <f t="shared" si="205"/>
        <v>0</v>
      </c>
    </row>
    <row r="4965" spans="1:14" x14ac:dyDescent="0.45">
      <c r="A4965" s="31" t="str">
        <f t="shared" si="206"/>
        <v>E06000003_CIN episodes for unborn children at 31st March 2019 with mental health of parent/someone else in household identified as a factor at CIN assessment_Number</v>
      </c>
      <c r="B4965" s="31" t="s">
        <v>387</v>
      </c>
      <c r="C4965" s="31" t="s">
        <v>388</v>
      </c>
      <c r="D4965" s="31" t="s">
        <v>474</v>
      </c>
      <c r="E4965" s="31" t="s">
        <v>475</v>
      </c>
      <c r="F4965" s="31" t="s">
        <v>28</v>
      </c>
      <c r="G4965" s="31" t="s">
        <v>116</v>
      </c>
      <c r="H4965" s="31" t="s">
        <v>743</v>
      </c>
      <c r="I4965" s="31" t="s">
        <v>1280</v>
      </c>
      <c r="J4965" s="31">
        <v>27626</v>
      </c>
      <c r="K4965" s="31" t="s">
        <v>1280</v>
      </c>
      <c r="L4965" s="31" t="s">
        <v>70</v>
      </c>
      <c r="M4965" s="31" t="s">
        <v>70</v>
      </c>
      <c r="N4965" s="31">
        <f t="shared" si="205"/>
        <v>0</v>
      </c>
    </row>
    <row r="4966" spans="1:14" x14ac:dyDescent="0.45">
      <c r="A4966" s="31" t="str">
        <f t="shared" si="206"/>
        <v>E06000004_CIN episodes for unborn children at 31st March 2019 with mental health of parent/someone else in household identified as a factor at CIN assessment_Number</v>
      </c>
      <c r="B4966" s="31" t="s">
        <v>422</v>
      </c>
      <c r="C4966" s="31" t="s">
        <v>423</v>
      </c>
      <c r="D4966" s="31" t="s">
        <v>474</v>
      </c>
      <c r="E4966" s="31" t="s">
        <v>475</v>
      </c>
      <c r="F4966" s="31" t="s">
        <v>28</v>
      </c>
      <c r="G4966" s="31" t="s">
        <v>116</v>
      </c>
      <c r="H4966" s="31" t="s">
        <v>743</v>
      </c>
      <c r="I4966" s="31">
        <v>11</v>
      </c>
      <c r="J4966" s="31">
        <v>43521</v>
      </c>
      <c r="K4966" s="31">
        <v>0.25275154523103799</v>
      </c>
      <c r="L4966" s="31" t="s">
        <v>1767</v>
      </c>
      <c r="M4966" s="31">
        <f t="shared" si="204"/>
        <v>0.25275154523103799</v>
      </c>
      <c r="N4966" s="31">
        <f t="shared" si="205"/>
        <v>0</v>
      </c>
    </row>
    <row r="4967" spans="1:14" x14ac:dyDescent="0.45">
      <c r="A4967" s="31" t="str">
        <f t="shared" si="206"/>
        <v>E06000010_CIN episodes for unborn children at 31st March 2019 with mental health of parent/someone else in household identified as a factor at CIN assessment_Number</v>
      </c>
      <c r="B4967" s="31" t="s">
        <v>329</v>
      </c>
      <c r="C4967" s="31" t="s">
        <v>330</v>
      </c>
      <c r="D4967" s="31" t="s">
        <v>474</v>
      </c>
      <c r="E4967" s="31" t="s">
        <v>475</v>
      </c>
      <c r="F4967" s="31" t="s">
        <v>28</v>
      </c>
      <c r="G4967" s="31" t="s">
        <v>116</v>
      </c>
      <c r="H4967" s="31" t="s">
        <v>743</v>
      </c>
      <c r="I4967" s="31">
        <v>8</v>
      </c>
      <c r="J4967" s="31">
        <v>57023</v>
      </c>
      <c r="K4967" s="31">
        <v>0.140294267225505</v>
      </c>
      <c r="L4967" s="31" t="s">
        <v>1765</v>
      </c>
      <c r="M4967" s="31">
        <f t="shared" si="204"/>
        <v>0.140294267225505</v>
      </c>
      <c r="N4967" s="31">
        <f t="shared" si="205"/>
        <v>0</v>
      </c>
    </row>
    <row r="4968" spans="1:14" x14ac:dyDescent="0.45">
      <c r="A4968" s="31" t="str">
        <f t="shared" si="206"/>
        <v>E06000011_CIN episodes for unborn children at 31st March 2019 with mental health of parent/someone else in household identified as a factor at CIN assessment_Number</v>
      </c>
      <c r="B4968" s="31" t="s">
        <v>514</v>
      </c>
      <c r="C4968" s="31" t="s">
        <v>594</v>
      </c>
      <c r="D4968" s="31" t="s">
        <v>474</v>
      </c>
      <c r="E4968" s="31" t="s">
        <v>475</v>
      </c>
      <c r="F4968" s="31" t="s">
        <v>28</v>
      </c>
      <c r="G4968" s="31" t="s">
        <v>116</v>
      </c>
      <c r="H4968" s="31" t="s">
        <v>743</v>
      </c>
      <c r="I4968" s="31">
        <v>0</v>
      </c>
      <c r="J4968" s="31">
        <v>62942</v>
      </c>
      <c r="K4968" s="31">
        <v>0</v>
      </c>
      <c r="L4968" s="31" t="s">
        <v>1764</v>
      </c>
      <c r="M4968" s="31">
        <f t="shared" si="204"/>
        <v>0</v>
      </c>
      <c r="N4968" s="31">
        <f t="shared" si="205"/>
        <v>0</v>
      </c>
    </row>
    <row r="4969" spans="1:14" x14ac:dyDescent="0.45">
      <c r="A4969" s="31" t="str">
        <f t="shared" si="206"/>
        <v>E06000012_CIN episodes for unborn children at 31st March 2019 with mental health of parent/someone else in household identified as a factor at CIN assessment_Number</v>
      </c>
      <c r="B4969" s="31" t="s">
        <v>363</v>
      </c>
      <c r="C4969" s="31" t="s">
        <v>364</v>
      </c>
      <c r="D4969" s="31" t="s">
        <v>474</v>
      </c>
      <c r="E4969" s="31" t="s">
        <v>475</v>
      </c>
      <c r="F4969" s="31" t="s">
        <v>28</v>
      </c>
      <c r="G4969" s="31" t="s">
        <v>116</v>
      </c>
      <c r="H4969" s="31" t="s">
        <v>743</v>
      </c>
      <c r="I4969" s="31">
        <v>6</v>
      </c>
      <c r="J4969" s="31">
        <v>34503</v>
      </c>
      <c r="K4969" s="31">
        <v>0.173897921919833</v>
      </c>
      <c r="L4969" s="31" t="s">
        <v>1766</v>
      </c>
      <c r="M4969" s="31">
        <f t="shared" si="204"/>
        <v>0.173897921919833</v>
      </c>
      <c r="N4969" s="31">
        <f t="shared" si="205"/>
        <v>0</v>
      </c>
    </row>
    <row r="4970" spans="1:14" x14ac:dyDescent="0.45">
      <c r="A4970" s="31" t="str">
        <f t="shared" si="206"/>
        <v>E06000013_CIN episodes for unborn children at 31st March 2019 with mental health of parent/someone else in household identified as a factor at CIN assessment_Number</v>
      </c>
      <c r="B4970" s="31" t="s">
        <v>365</v>
      </c>
      <c r="C4970" s="31" t="s">
        <v>366</v>
      </c>
      <c r="D4970" s="31" t="s">
        <v>474</v>
      </c>
      <c r="E4970" s="31" t="s">
        <v>475</v>
      </c>
      <c r="F4970" s="31" t="s">
        <v>28</v>
      </c>
      <c r="G4970" s="31" t="s">
        <v>116</v>
      </c>
      <c r="H4970" s="31" t="s">
        <v>743</v>
      </c>
      <c r="I4970" s="31">
        <v>9</v>
      </c>
      <c r="J4970" s="31">
        <v>35714</v>
      </c>
      <c r="K4970" s="31">
        <v>0.25200201601612798</v>
      </c>
      <c r="L4970" s="31" t="s">
        <v>1767</v>
      </c>
      <c r="M4970" s="31">
        <f t="shared" si="204"/>
        <v>0.25200201601612798</v>
      </c>
      <c r="N4970" s="31">
        <f t="shared" si="205"/>
        <v>0</v>
      </c>
    </row>
    <row r="4971" spans="1:14" x14ac:dyDescent="0.45">
      <c r="A4971" s="31" t="str">
        <f t="shared" si="206"/>
        <v>E10000023_CIN episodes for unborn children at 31st March 2019 with mental health of parent/someone else in household identified as a factor at CIN assessment_Number</v>
      </c>
      <c r="B4971" s="31" t="s">
        <v>369</v>
      </c>
      <c r="C4971" s="31" t="s">
        <v>370</v>
      </c>
      <c r="D4971" s="31" t="s">
        <v>474</v>
      </c>
      <c r="E4971" s="31" t="s">
        <v>475</v>
      </c>
      <c r="F4971" s="31" t="s">
        <v>28</v>
      </c>
      <c r="G4971" s="31" t="s">
        <v>116</v>
      </c>
      <c r="H4971" s="31" t="s">
        <v>743</v>
      </c>
      <c r="I4971" s="31">
        <v>19</v>
      </c>
      <c r="J4971" s="31">
        <v>117499</v>
      </c>
      <c r="K4971" s="31">
        <v>0.161703503859607</v>
      </c>
      <c r="L4971" s="31" t="s">
        <v>1766</v>
      </c>
      <c r="M4971" s="31">
        <f t="shared" si="204"/>
        <v>0.161703503859607</v>
      </c>
      <c r="N4971" s="31">
        <f t="shared" si="205"/>
        <v>0</v>
      </c>
    </row>
    <row r="4972" spans="1:14" x14ac:dyDescent="0.45">
      <c r="A4972" s="31" t="str">
        <f t="shared" si="206"/>
        <v>E06000014_CIN episodes for unborn children at 31st March 2019 with mental health of parent/someone else in household identified as a factor at CIN assessment_Number</v>
      </c>
      <c r="B4972" s="31" t="s">
        <v>472</v>
      </c>
      <c r="C4972" s="31" t="s">
        <v>473</v>
      </c>
      <c r="D4972" s="31" t="s">
        <v>474</v>
      </c>
      <c r="E4972" s="31" t="s">
        <v>475</v>
      </c>
      <c r="F4972" s="31" t="s">
        <v>28</v>
      </c>
      <c r="G4972" s="31" t="s">
        <v>116</v>
      </c>
      <c r="H4972" s="31" t="s">
        <v>743</v>
      </c>
      <c r="I4972" s="31" t="s">
        <v>1280</v>
      </c>
      <c r="J4972" s="31">
        <v>36572</v>
      </c>
      <c r="K4972" s="31" t="s">
        <v>1280</v>
      </c>
      <c r="L4972" s="31" t="s">
        <v>70</v>
      </c>
      <c r="M4972" s="31" t="s">
        <v>70</v>
      </c>
      <c r="N4972" s="31">
        <f t="shared" si="205"/>
        <v>0</v>
      </c>
    </row>
    <row r="4973" spans="1:14" x14ac:dyDescent="0.45">
      <c r="A4973" s="31" t="str">
        <f t="shared" si="206"/>
        <v>E06000032_CIN episodes for unborn children at 31st March 2019 with mental health of parent/someone else in household identified as a factor at CIN assessment_Number</v>
      </c>
      <c r="B4973" s="31" t="s">
        <v>564</v>
      </c>
      <c r="C4973" s="31" t="s">
        <v>724</v>
      </c>
      <c r="D4973" s="31" t="s">
        <v>474</v>
      </c>
      <c r="E4973" s="31" t="s">
        <v>475</v>
      </c>
      <c r="F4973" s="31" t="s">
        <v>28</v>
      </c>
      <c r="G4973" s="31" t="s">
        <v>116</v>
      </c>
      <c r="H4973" s="31" t="s">
        <v>743</v>
      </c>
      <c r="I4973" s="31">
        <v>9</v>
      </c>
      <c r="J4973" s="31">
        <v>57375</v>
      </c>
      <c r="K4973" s="31">
        <v>0.15686274509803899</v>
      </c>
      <c r="L4973" s="31" t="s">
        <v>1766</v>
      </c>
      <c r="M4973" s="31">
        <f t="shared" si="204"/>
        <v>0.15686274509803899</v>
      </c>
      <c r="N4973" s="31">
        <f t="shared" si="205"/>
        <v>0</v>
      </c>
    </row>
    <row r="4974" spans="1:14" x14ac:dyDescent="0.45">
      <c r="A4974" s="31" t="str">
        <f t="shared" si="206"/>
        <v>E06000055_CIN episodes for unborn children at 31st March 2019 with mental health of parent/someone else in household identified as a factor at CIN assessment_Number</v>
      </c>
      <c r="B4974" s="31" t="s">
        <v>240</v>
      </c>
      <c r="C4974" s="31" t="s">
        <v>241</v>
      </c>
      <c r="D4974" s="31" t="s">
        <v>474</v>
      </c>
      <c r="E4974" s="31" t="s">
        <v>475</v>
      </c>
      <c r="F4974" s="31" t="s">
        <v>28</v>
      </c>
      <c r="G4974" s="31" t="s">
        <v>116</v>
      </c>
      <c r="H4974" s="31" t="s">
        <v>743</v>
      </c>
      <c r="I4974" s="31">
        <v>10</v>
      </c>
      <c r="J4974" s="31">
        <v>40088</v>
      </c>
      <c r="K4974" s="31">
        <v>0.24945120734384399</v>
      </c>
      <c r="L4974" s="31" t="s">
        <v>1766</v>
      </c>
      <c r="M4974" s="31">
        <f t="shared" si="204"/>
        <v>0.24945120734384399</v>
      </c>
      <c r="N4974" s="31">
        <f t="shared" si="205"/>
        <v>0</v>
      </c>
    </row>
    <row r="4975" spans="1:14" x14ac:dyDescent="0.45">
      <c r="A4975" s="31" t="str">
        <f t="shared" si="206"/>
        <v>E06000056_CIN episodes for unborn children at 31st March 2019 with mental health of parent/someone else in household identified as a factor at CIN assessment_Number</v>
      </c>
      <c r="B4975" s="31" t="s">
        <v>279</v>
      </c>
      <c r="C4975" s="31" t="s">
        <v>280</v>
      </c>
      <c r="D4975" s="31" t="s">
        <v>474</v>
      </c>
      <c r="E4975" s="31" t="s">
        <v>475</v>
      </c>
      <c r="F4975" s="31" t="s">
        <v>28</v>
      </c>
      <c r="G4975" s="31" t="s">
        <v>116</v>
      </c>
      <c r="H4975" s="31" t="s">
        <v>743</v>
      </c>
      <c r="I4975" s="31">
        <v>10</v>
      </c>
      <c r="J4975" s="31">
        <v>62515</v>
      </c>
      <c r="K4975" s="31">
        <v>0.15996160921378899</v>
      </c>
      <c r="L4975" s="31" t="s">
        <v>1766</v>
      </c>
      <c r="M4975" s="31">
        <f t="shared" si="204"/>
        <v>0.15996160921378899</v>
      </c>
      <c r="N4975" s="31">
        <f t="shared" si="205"/>
        <v>0</v>
      </c>
    </row>
    <row r="4976" spans="1:14" x14ac:dyDescent="0.45">
      <c r="A4976" s="31" t="str">
        <f t="shared" si="206"/>
        <v>E10000002_CIN episodes for unborn children at 31st March 2019 with mental health of parent/someone else in household identified as a factor at CIN assessment_Number</v>
      </c>
      <c r="B4976" s="31" t="s">
        <v>269</v>
      </c>
      <c r="C4976" s="31" t="s">
        <v>270</v>
      </c>
      <c r="D4976" s="31" t="s">
        <v>474</v>
      </c>
      <c r="E4976" s="31" t="s">
        <v>475</v>
      </c>
      <c r="F4976" s="31" t="s">
        <v>28</v>
      </c>
      <c r="G4976" s="31" t="s">
        <v>116</v>
      </c>
      <c r="H4976" s="31" t="s">
        <v>743</v>
      </c>
      <c r="I4976" s="31">
        <v>12</v>
      </c>
      <c r="J4976" s="31">
        <v>124321</v>
      </c>
      <c r="K4976" s="31">
        <v>9.6524320106820202E-2</v>
      </c>
      <c r="L4976" s="31" t="s">
        <v>1765</v>
      </c>
      <c r="M4976" s="31">
        <f t="shared" si="204"/>
        <v>9.6524320106820202E-2</v>
      </c>
      <c r="N4976" s="31">
        <f t="shared" si="205"/>
        <v>0</v>
      </c>
    </row>
    <row r="4977" spans="1:14" x14ac:dyDescent="0.45">
      <c r="A4977" s="31" t="str">
        <f t="shared" si="206"/>
        <v>E06000042_CIN episodes for unborn children at 31st March 2019 with mental health of parent/someone else in household identified as a factor at CIN assessment_Number</v>
      </c>
      <c r="B4977" s="31" t="s">
        <v>355</v>
      </c>
      <c r="C4977" s="31" t="s">
        <v>356</v>
      </c>
      <c r="D4977" s="31" t="s">
        <v>474</v>
      </c>
      <c r="E4977" s="31" t="s">
        <v>475</v>
      </c>
      <c r="F4977" s="31" t="s">
        <v>28</v>
      </c>
      <c r="G4977" s="31" t="s">
        <v>116</v>
      </c>
      <c r="H4977" s="31" t="s">
        <v>743</v>
      </c>
      <c r="I4977" s="31">
        <v>16</v>
      </c>
      <c r="J4977" s="31">
        <v>68278</v>
      </c>
      <c r="K4977" s="31">
        <v>0.234336096546472</v>
      </c>
      <c r="L4977" s="31" t="s">
        <v>1766</v>
      </c>
      <c r="M4977" s="31">
        <f t="shared" si="204"/>
        <v>0.234336096546472</v>
      </c>
      <c r="N4977" s="31">
        <f t="shared" si="205"/>
        <v>0</v>
      </c>
    </row>
    <row r="4978" spans="1:14" x14ac:dyDescent="0.45">
      <c r="A4978" s="31" t="str">
        <f t="shared" si="206"/>
        <v>E10000007_CIN episodes for unborn children at 31st March 2019 with mental health of parent/someone else in household identified as a factor at CIN assessment_Number</v>
      </c>
      <c r="B4978" s="31" t="s">
        <v>291</v>
      </c>
      <c r="C4978" s="31" t="s">
        <v>292</v>
      </c>
      <c r="D4978" s="31" t="s">
        <v>474</v>
      </c>
      <c r="E4978" s="31" t="s">
        <v>475</v>
      </c>
      <c r="F4978" s="31" t="s">
        <v>28</v>
      </c>
      <c r="G4978" s="31" t="s">
        <v>116</v>
      </c>
      <c r="H4978" s="31" t="s">
        <v>743</v>
      </c>
      <c r="I4978" s="31">
        <v>33</v>
      </c>
      <c r="J4978" s="31">
        <v>153272</v>
      </c>
      <c r="K4978" s="31">
        <v>0.21530351270943199</v>
      </c>
      <c r="L4978" s="31" t="s">
        <v>1766</v>
      </c>
      <c r="M4978" s="31">
        <f t="shared" si="204"/>
        <v>0.21530351270943199</v>
      </c>
      <c r="N4978" s="31">
        <f t="shared" si="205"/>
        <v>0</v>
      </c>
    </row>
    <row r="4979" spans="1:14" x14ac:dyDescent="0.45">
      <c r="A4979" s="31" t="str">
        <f t="shared" si="206"/>
        <v>E06000015_CIN episodes for unborn children at 31st March 2019 with mental health of parent/someone else in household identified as a factor at CIN assessment_Number</v>
      </c>
      <c r="B4979" s="31" t="s">
        <v>289</v>
      </c>
      <c r="C4979" s="31" t="s">
        <v>290</v>
      </c>
      <c r="D4979" s="31" t="s">
        <v>474</v>
      </c>
      <c r="E4979" s="31" t="s">
        <v>475</v>
      </c>
      <c r="F4979" s="31" t="s">
        <v>28</v>
      </c>
      <c r="G4979" s="31" t="s">
        <v>116</v>
      </c>
      <c r="H4979" s="31" t="s">
        <v>743</v>
      </c>
      <c r="I4979" s="31">
        <v>13</v>
      </c>
      <c r="J4979" s="31">
        <v>59899</v>
      </c>
      <c r="K4979" s="31">
        <v>0.217032003873187</v>
      </c>
      <c r="L4979" s="31" t="s">
        <v>1766</v>
      </c>
      <c r="M4979" s="31">
        <f t="shared" si="204"/>
        <v>0.217032003873187</v>
      </c>
      <c r="N4979" s="31">
        <f t="shared" si="205"/>
        <v>0</v>
      </c>
    </row>
    <row r="4980" spans="1:14" x14ac:dyDescent="0.45">
      <c r="A4980" s="31" t="str">
        <f t="shared" si="206"/>
        <v>E10000009_CIN episodes for unborn children at 31st March 2019 with mental health of parent/someone else in household identified as a factor at CIN assessment_Number</v>
      </c>
      <c r="B4980" s="31" t="s">
        <v>295</v>
      </c>
      <c r="C4980" s="31" t="s">
        <v>296</v>
      </c>
      <c r="D4980" s="31" t="s">
        <v>474</v>
      </c>
      <c r="E4980" s="31" t="s">
        <v>475</v>
      </c>
      <c r="F4980" s="31" t="s">
        <v>28</v>
      </c>
      <c r="G4980" s="31" t="s">
        <v>116</v>
      </c>
      <c r="H4980" s="31" t="s">
        <v>743</v>
      </c>
      <c r="I4980" s="31">
        <v>11</v>
      </c>
      <c r="J4980" s="31">
        <v>76699</v>
      </c>
      <c r="K4980" s="31">
        <v>0.14341777598143399</v>
      </c>
      <c r="L4980" s="31" t="s">
        <v>1765</v>
      </c>
      <c r="M4980" s="31">
        <f t="shared" si="204"/>
        <v>0.14341777598143399</v>
      </c>
      <c r="N4980" s="31">
        <f t="shared" si="205"/>
        <v>0</v>
      </c>
    </row>
    <row r="4981" spans="1:14" x14ac:dyDescent="0.45">
      <c r="A4981" s="31" t="str">
        <f t="shared" si="206"/>
        <v>E06000029_CIN episodes for unborn children at 31st March 2019 with mental health of parent/someone else in household identified as a factor at CIN assessment_Number</v>
      </c>
      <c r="B4981" s="31" t="s">
        <v>543</v>
      </c>
      <c r="C4981" s="31" t="s">
        <v>717</v>
      </c>
      <c r="D4981" s="31" t="s">
        <v>474</v>
      </c>
      <c r="E4981" s="31" t="s">
        <v>475</v>
      </c>
      <c r="F4981" s="31" t="s">
        <v>28</v>
      </c>
      <c r="G4981" s="31" t="s">
        <v>116</v>
      </c>
      <c r="H4981" s="31" t="s">
        <v>743</v>
      </c>
      <c r="I4981" s="31" t="s">
        <v>1280</v>
      </c>
      <c r="J4981" s="31">
        <v>30188</v>
      </c>
      <c r="K4981" s="31" t="s">
        <v>1280</v>
      </c>
      <c r="L4981" s="31" t="s">
        <v>70</v>
      </c>
      <c r="M4981" s="31" t="s">
        <v>70</v>
      </c>
      <c r="N4981" s="31">
        <f t="shared" si="205"/>
        <v>0</v>
      </c>
    </row>
    <row r="4982" spans="1:14" x14ac:dyDescent="0.45">
      <c r="A4982" s="31" t="str">
        <f t="shared" si="206"/>
        <v>E06000028_CIN episodes for unborn children at 31st March 2019 with mental health of parent/someone else in household identified as a factor at CIN assessment_Number</v>
      </c>
      <c r="B4982" s="31" t="s">
        <v>254</v>
      </c>
      <c r="C4982" s="31" t="s">
        <v>255</v>
      </c>
      <c r="D4982" s="31" t="s">
        <v>474</v>
      </c>
      <c r="E4982" s="31" t="s">
        <v>475</v>
      </c>
      <c r="F4982" s="31" t="s">
        <v>28</v>
      </c>
      <c r="G4982" s="31" t="s">
        <v>116</v>
      </c>
      <c r="H4982" s="31" t="s">
        <v>743</v>
      </c>
      <c r="I4982" s="31">
        <v>6</v>
      </c>
      <c r="J4982" s="31">
        <v>36373</v>
      </c>
      <c r="K4982" s="31">
        <v>0.164957523437715</v>
      </c>
      <c r="L4982" s="31" t="s">
        <v>1766</v>
      </c>
      <c r="M4982" s="31">
        <f t="shared" si="204"/>
        <v>0.164957523437715</v>
      </c>
      <c r="N4982" s="31">
        <f t="shared" si="205"/>
        <v>0</v>
      </c>
    </row>
    <row r="4983" spans="1:14" x14ac:dyDescent="0.45">
      <c r="A4983" s="31" t="str">
        <f t="shared" si="206"/>
        <v>E06000047_CIN episodes for unborn children at 31st March 2019 with mental health of parent/someone else in household identified as a factor at CIN assessment_Number</v>
      </c>
      <c r="B4983" s="31" t="s">
        <v>528</v>
      </c>
      <c r="C4983" s="31" t="s">
        <v>721</v>
      </c>
      <c r="D4983" s="31" t="s">
        <v>474</v>
      </c>
      <c r="E4983" s="31" t="s">
        <v>475</v>
      </c>
      <c r="F4983" s="31" t="s">
        <v>28</v>
      </c>
      <c r="G4983" s="31" t="s">
        <v>116</v>
      </c>
      <c r="H4983" s="31" t="s">
        <v>743</v>
      </c>
      <c r="I4983" s="31">
        <v>40</v>
      </c>
      <c r="J4983" s="31">
        <v>101040</v>
      </c>
      <c r="K4983" s="31">
        <v>0.39588281868566899</v>
      </c>
      <c r="L4983" s="31" t="s">
        <v>1768</v>
      </c>
      <c r="M4983" s="31">
        <f t="shared" si="204"/>
        <v>0.39588281868566899</v>
      </c>
      <c r="N4983" s="31">
        <f t="shared" si="205"/>
        <v>0</v>
      </c>
    </row>
    <row r="4984" spans="1:14" x14ac:dyDescent="0.45">
      <c r="A4984" s="31" t="str">
        <f t="shared" si="206"/>
        <v>E06000005_CIN episodes for unborn children at 31st March 2019 with mental health of parent/someone else in household identified as a factor at CIN assessment_Number</v>
      </c>
      <c r="B4984" s="31" t="s">
        <v>287</v>
      </c>
      <c r="C4984" s="31" t="s">
        <v>288</v>
      </c>
      <c r="D4984" s="31" t="s">
        <v>474</v>
      </c>
      <c r="E4984" s="31" t="s">
        <v>475</v>
      </c>
      <c r="F4984" s="31" t="s">
        <v>28</v>
      </c>
      <c r="G4984" s="31" t="s">
        <v>116</v>
      </c>
      <c r="H4984" s="31" t="s">
        <v>743</v>
      </c>
      <c r="I4984" s="31">
        <v>9</v>
      </c>
      <c r="J4984" s="31">
        <v>22454</v>
      </c>
      <c r="K4984" s="31">
        <v>0.40081945310412398</v>
      </c>
      <c r="L4984" s="31" t="s">
        <v>1768</v>
      </c>
      <c r="M4984" s="31">
        <f t="shared" si="204"/>
        <v>0.40081945310412398</v>
      </c>
      <c r="N4984" s="31">
        <f t="shared" si="205"/>
        <v>0</v>
      </c>
    </row>
    <row r="4985" spans="1:14" x14ac:dyDescent="0.45">
      <c r="A4985" s="31" t="str">
        <f t="shared" si="206"/>
        <v>E10000011_CIN episodes for unborn children at 31st March 2019 with mental health of parent/someone else in household identified as a factor at CIN assessment_Number</v>
      </c>
      <c r="B4985" s="31" t="s">
        <v>299</v>
      </c>
      <c r="C4985" s="31" t="s">
        <v>300</v>
      </c>
      <c r="D4985" s="31" t="s">
        <v>474</v>
      </c>
      <c r="E4985" s="31" t="s">
        <v>475</v>
      </c>
      <c r="F4985" s="31" t="s">
        <v>28</v>
      </c>
      <c r="G4985" s="31" t="s">
        <v>116</v>
      </c>
      <c r="H4985" s="31" t="s">
        <v>743</v>
      </c>
      <c r="I4985" s="31">
        <v>18</v>
      </c>
      <c r="J4985" s="31">
        <v>106378</v>
      </c>
      <c r="K4985" s="31">
        <v>0.16920791893060599</v>
      </c>
      <c r="L4985" s="31" t="s">
        <v>1766</v>
      </c>
      <c r="M4985" s="31">
        <f t="shared" si="204"/>
        <v>0.16920791893060599</v>
      </c>
      <c r="N4985" s="31">
        <f t="shared" si="205"/>
        <v>0</v>
      </c>
    </row>
    <row r="4986" spans="1:14" x14ac:dyDescent="0.45">
      <c r="A4986" s="31" t="str">
        <f t="shared" si="206"/>
        <v>E06000043_CIN episodes for unborn children at 31st March 2019 with mental health of parent/someone else in household identified as a factor at CIN assessment_Number</v>
      </c>
      <c r="B4986" s="31" t="s">
        <v>263</v>
      </c>
      <c r="C4986" s="31" t="s">
        <v>264</v>
      </c>
      <c r="D4986" s="31" t="s">
        <v>474</v>
      </c>
      <c r="E4986" s="31" t="s">
        <v>475</v>
      </c>
      <c r="F4986" s="31" t="s">
        <v>28</v>
      </c>
      <c r="G4986" s="31" t="s">
        <v>116</v>
      </c>
      <c r="H4986" s="31" t="s">
        <v>743</v>
      </c>
      <c r="I4986" s="31">
        <v>13</v>
      </c>
      <c r="J4986" s="31">
        <v>51005</v>
      </c>
      <c r="K4986" s="31">
        <v>0.25487697284579902</v>
      </c>
      <c r="L4986" s="31" t="s">
        <v>1767</v>
      </c>
      <c r="M4986" s="31">
        <f t="shared" si="204"/>
        <v>0.25487697284579902</v>
      </c>
      <c r="N4986" s="31">
        <f t="shared" si="205"/>
        <v>0</v>
      </c>
    </row>
    <row r="4987" spans="1:14" x14ac:dyDescent="0.45">
      <c r="A4987" s="31" t="str">
        <f t="shared" si="206"/>
        <v>E10000014_CIN episodes for unborn children at 31st March 2019 with mental health of parent/someone else in household identified as a factor at CIN assessment_Number</v>
      </c>
      <c r="B4987" s="31" t="s">
        <v>309</v>
      </c>
      <c r="C4987" s="31" t="s">
        <v>310</v>
      </c>
      <c r="D4987" s="31" t="s">
        <v>474</v>
      </c>
      <c r="E4987" s="31" t="s">
        <v>475</v>
      </c>
      <c r="F4987" s="31" t="s">
        <v>28</v>
      </c>
      <c r="G4987" s="31" t="s">
        <v>116</v>
      </c>
      <c r="H4987" s="31" t="s">
        <v>743</v>
      </c>
      <c r="I4987" s="31">
        <v>18</v>
      </c>
      <c r="J4987" s="31">
        <v>284002</v>
      </c>
      <c r="K4987" s="31">
        <v>6.3379835353272199E-2</v>
      </c>
      <c r="L4987" s="31" t="s">
        <v>1765</v>
      </c>
      <c r="M4987" s="31">
        <f t="shared" si="204"/>
        <v>6.3379835353272199E-2</v>
      </c>
      <c r="N4987" s="31">
        <f t="shared" si="205"/>
        <v>0</v>
      </c>
    </row>
    <row r="4988" spans="1:14" x14ac:dyDescent="0.45">
      <c r="A4988" s="31" t="str">
        <f t="shared" si="206"/>
        <v>E06000044_CIN episodes for unborn children at 31st March 2019 with mental health of parent/someone else in household identified as a factor at CIN assessment_Number</v>
      </c>
      <c r="B4988" s="31" t="s">
        <v>383</v>
      </c>
      <c r="C4988" s="31" t="s">
        <v>384</v>
      </c>
      <c r="D4988" s="31" t="s">
        <v>474</v>
      </c>
      <c r="E4988" s="31" t="s">
        <v>475</v>
      </c>
      <c r="F4988" s="31" t="s">
        <v>28</v>
      </c>
      <c r="G4988" s="31" t="s">
        <v>116</v>
      </c>
      <c r="H4988" s="31" t="s">
        <v>743</v>
      </c>
      <c r="I4988" s="31">
        <v>5</v>
      </c>
      <c r="J4988" s="31">
        <v>44046</v>
      </c>
      <c r="K4988" s="31">
        <v>0.113517686055487</v>
      </c>
      <c r="L4988" s="31" t="s">
        <v>1765</v>
      </c>
      <c r="M4988" s="31">
        <f t="shared" si="204"/>
        <v>0.113517686055487</v>
      </c>
      <c r="N4988" s="31">
        <f t="shared" si="205"/>
        <v>0</v>
      </c>
    </row>
    <row r="4989" spans="1:14" x14ac:dyDescent="0.45">
      <c r="A4989" s="31" t="str">
        <f t="shared" si="206"/>
        <v>E06000045_CIN episodes for unborn children at 31st March 2019 with mental health of parent/someone else in household identified as a factor at CIN assessment_Number</v>
      </c>
      <c r="B4989" s="31" t="s">
        <v>577</v>
      </c>
      <c r="C4989" s="31" t="s">
        <v>729</v>
      </c>
      <c r="D4989" s="31" t="s">
        <v>474</v>
      </c>
      <c r="E4989" s="31" t="s">
        <v>475</v>
      </c>
      <c r="F4989" s="31" t="s">
        <v>28</v>
      </c>
      <c r="G4989" s="31" t="s">
        <v>116</v>
      </c>
      <c r="H4989" s="31" t="s">
        <v>743</v>
      </c>
      <c r="I4989" s="31">
        <v>14</v>
      </c>
      <c r="J4989" s="31">
        <v>50832</v>
      </c>
      <c r="K4989" s="31">
        <v>0.27541706011960998</v>
      </c>
      <c r="L4989" s="31" t="s">
        <v>1767</v>
      </c>
      <c r="M4989" s="31">
        <f t="shared" si="204"/>
        <v>0.27541706011960998</v>
      </c>
      <c r="N4989" s="31">
        <f t="shared" si="205"/>
        <v>0</v>
      </c>
    </row>
    <row r="4990" spans="1:14" x14ac:dyDescent="0.45">
      <c r="A4990" s="31" t="str">
        <f t="shared" si="206"/>
        <v>E10000018_CIN episodes for unborn children at 31st March 2019 with mental health of parent/someone else in household identified as a factor at CIN assessment_Number</v>
      </c>
      <c r="B4990" s="31" t="s">
        <v>552</v>
      </c>
      <c r="C4990" s="31" t="s">
        <v>553</v>
      </c>
      <c r="D4990" s="31" t="s">
        <v>474</v>
      </c>
      <c r="E4990" s="31" t="s">
        <v>475</v>
      </c>
      <c r="F4990" s="31" t="s">
        <v>28</v>
      </c>
      <c r="G4990" s="31" t="s">
        <v>116</v>
      </c>
      <c r="H4990" s="31" t="s">
        <v>743</v>
      </c>
      <c r="I4990" s="31">
        <v>21</v>
      </c>
      <c r="J4990" s="31">
        <v>140307</v>
      </c>
      <c r="K4990" s="31">
        <v>0.14967179114370599</v>
      </c>
      <c r="L4990" s="31" t="s">
        <v>1765</v>
      </c>
      <c r="M4990" s="31">
        <f t="shared" si="204"/>
        <v>0.14967179114370599</v>
      </c>
      <c r="N4990" s="31">
        <f t="shared" si="205"/>
        <v>0</v>
      </c>
    </row>
    <row r="4991" spans="1:14" x14ac:dyDescent="0.45">
      <c r="A4991" s="31" t="str">
        <f t="shared" si="206"/>
        <v>E06000016_CIN episodes for unborn children at 31st March 2019 with mental health of parent/someone else in household identified as a factor at CIN assessment_Number</v>
      </c>
      <c r="B4991" s="31" t="s">
        <v>341</v>
      </c>
      <c r="C4991" s="31" t="s">
        <v>342</v>
      </c>
      <c r="D4991" s="31" t="s">
        <v>474</v>
      </c>
      <c r="E4991" s="31" t="s">
        <v>475</v>
      </c>
      <c r="F4991" s="31" t="s">
        <v>28</v>
      </c>
      <c r="G4991" s="31" t="s">
        <v>116</v>
      </c>
      <c r="H4991" s="31" t="s">
        <v>743</v>
      </c>
      <c r="I4991" s="31">
        <v>28</v>
      </c>
      <c r="J4991" s="31">
        <v>83994</v>
      </c>
      <c r="K4991" s="31">
        <v>0.33335714455794502</v>
      </c>
      <c r="L4991" s="31" t="s">
        <v>1767</v>
      </c>
      <c r="M4991" s="31">
        <f t="shared" si="204"/>
        <v>0.33335714455794502</v>
      </c>
      <c r="N4991" s="31">
        <f t="shared" si="205"/>
        <v>0</v>
      </c>
    </row>
    <row r="4992" spans="1:14" x14ac:dyDescent="0.45">
      <c r="A4992" s="31" t="str">
        <f t="shared" si="206"/>
        <v>E06000017_CIN episodes for unborn children at 31st March 2019 with mental health of parent/someone else in household identified as a factor at CIN assessment_Number</v>
      </c>
      <c r="B4992" s="31" t="s">
        <v>548</v>
      </c>
      <c r="C4992" s="31" t="s">
        <v>728</v>
      </c>
      <c r="D4992" s="31" t="s">
        <v>474</v>
      </c>
      <c r="E4992" s="31" t="s">
        <v>475</v>
      </c>
      <c r="F4992" s="31" t="s">
        <v>28</v>
      </c>
      <c r="G4992" s="31" t="s">
        <v>116</v>
      </c>
      <c r="H4992" s="31" t="s">
        <v>743</v>
      </c>
      <c r="I4992" s="31">
        <v>0</v>
      </c>
      <c r="J4992" s="31">
        <v>7807</v>
      </c>
      <c r="K4992" s="31">
        <v>0</v>
      </c>
      <c r="L4992" s="31" t="s">
        <v>1764</v>
      </c>
      <c r="M4992" s="31">
        <f t="shared" ref="M4992:M5055" si="207">K4992</f>
        <v>0</v>
      </c>
      <c r="N4992" s="31">
        <f t="shared" si="205"/>
        <v>0</v>
      </c>
    </row>
    <row r="4993" spans="1:14" x14ac:dyDescent="0.45">
      <c r="A4993" s="31" t="str">
        <f t="shared" si="206"/>
        <v>E10000028_CIN episodes for unborn children at 31st March 2019 with mental health of parent/someone else in household identified as a factor at CIN assessment_Number</v>
      </c>
      <c r="B4993" s="31" t="s">
        <v>418</v>
      </c>
      <c r="C4993" s="31" t="s">
        <v>419</v>
      </c>
      <c r="D4993" s="31" t="s">
        <v>474</v>
      </c>
      <c r="E4993" s="31" t="s">
        <v>475</v>
      </c>
      <c r="F4993" s="31" t="s">
        <v>28</v>
      </c>
      <c r="G4993" s="31" t="s">
        <v>116</v>
      </c>
      <c r="H4993" s="31" t="s">
        <v>743</v>
      </c>
      <c r="I4993" s="31">
        <v>47</v>
      </c>
      <c r="J4993" s="31">
        <v>169603</v>
      </c>
      <c r="K4993" s="31">
        <v>0.27711773966262399</v>
      </c>
      <c r="L4993" s="31" t="s">
        <v>1767</v>
      </c>
      <c r="M4993" s="31">
        <f t="shared" si="207"/>
        <v>0.27711773966262399</v>
      </c>
      <c r="N4993" s="31">
        <f t="shared" si="205"/>
        <v>0</v>
      </c>
    </row>
    <row r="4994" spans="1:14" x14ac:dyDescent="0.45">
      <c r="A4994" s="31" t="str">
        <f t="shared" si="206"/>
        <v>E06000021_CIN episodes for unborn children at 31st March 2019 with mental health of parent/someone else in household identified as a factor at CIN assessment_Number</v>
      </c>
      <c r="B4994" s="31" t="s">
        <v>424</v>
      </c>
      <c r="C4994" s="31" t="s">
        <v>425</v>
      </c>
      <c r="D4994" s="31" t="s">
        <v>474</v>
      </c>
      <c r="E4994" s="31" t="s">
        <v>475</v>
      </c>
      <c r="F4994" s="31" t="s">
        <v>28</v>
      </c>
      <c r="G4994" s="31" t="s">
        <v>116</v>
      </c>
      <c r="H4994" s="31" t="s">
        <v>743</v>
      </c>
      <c r="I4994" s="31">
        <v>35</v>
      </c>
      <c r="J4994" s="31">
        <v>57549</v>
      </c>
      <c r="K4994" s="31">
        <v>0.60817737927679005</v>
      </c>
      <c r="L4994" s="31" t="s">
        <v>1770</v>
      </c>
      <c r="M4994" s="31">
        <f t="shared" si="207"/>
        <v>0.60817737927679005</v>
      </c>
      <c r="N4994" s="31">
        <f t="shared" si="205"/>
        <v>0</v>
      </c>
    </row>
    <row r="4995" spans="1:14" x14ac:dyDescent="0.45">
      <c r="A4995" s="31" t="str">
        <f t="shared" si="206"/>
        <v>E06000054_CIN episodes for unborn children at 31st March 2019 with mental health of parent/someone else in household identified as a factor at CIN assessment_Number</v>
      </c>
      <c r="B4995" s="31" t="s">
        <v>462</v>
      </c>
      <c r="C4995" s="31" t="s">
        <v>463</v>
      </c>
      <c r="D4995" s="31" t="s">
        <v>474</v>
      </c>
      <c r="E4995" s="31" t="s">
        <v>475</v>
      </c>
      <c r="F4995" s="31" t="s">
        <v>28</v>
      </c>
      <c r="G4995" s="31" t="s">
        <v>116</v>
      </c>
      <c r="H4995" s="31" t="s">
        <v>743</v>
      </c>
      <c r="I4995" s="31">
        <v>32</v>
      </c>
      <c r="J4995" s="31">
        <v>105692</v>
      </c>
      <c r="K4995" s="31">
        <v>0.30276652916020103</v>
      </c>
      <c r="L4995" s="31" t="s">
        <v>1767</v>
      </c>
      <c r="M4995" s="31">
        <f t="shared" si="207"/>
        <v>0.30276652916020103</v>
      </c>
      <c r="N4995" s="31">
        <f t="shared" ref="N4995:N5058" si="208">IF(OR(C4995="City of London",C4995="Isles of Scilly"),1,0)</f>
        <v>0</v>
      </c>
    </row>
    <row r="4996" spans="1:14" x14ac:dyDescent="0.45">
      <c r="A4996" s="31" t="str">
        <f t="shared" si="206"/>
        <v>E06000030_CIN episodes for unborn children at 31st March 2019 with mental health of parent/someone else in household identified as a factor at CIN assessment_Number</v>
      </c>
      <c r="B4996" s="31" t="s">
        <v>434</v>
      </c>
      <c r="C4996" s="31" t="s">
        <v>435</v>
      </c>
      <c r="D4996" s="31" t="s">
        <v>474</v>
      </c>
      <c r="E4996" s="31" t="s">
        <v>475</v>
      </c>
      <c r="F4996" s="31" t="s">
        <v>28</v>
      </c>
      <c r="G4996" s="31" t="s">
        <v>116</v>
      </c>
      <c r="H4996" s="31" t="s">
        <v>743</v>
      </c>
      <c r="I4996" s="31">
        <v>17</v>
      </c>
      <c r="J4996" s="31">
        <v>50239</v>
      </c>
      <c r="K4996" s="31">
        <v>0.33838253149943298</v>
      </c>
      <c r="L4996" s="31" t="s">
        <v>1767</v>
      </c>
      <c r="M4996" s="31">
        <f t="shared" si="207"/>
        <v>0.33838253149943298</v>
      </c>
      <c r="N4996" s="31">
        <f t="shared" si="208"/>
        <v>0</v>
      </c>
    </row>
    <row r="4997" spans="1:14" x14ac:dyDescent="0.45">
      <c r="A4997" s="31" t="str">
        <f t="shared" si="206"/>
        <v>E06000036_CIN episodes for unborn children at 31st March 2019 with mental health of parent/someone else in household identified as a factor at CIN assessment_Number</v>
      </c>
      <c r="B4997" s="31" t="s">
        <v>257</v>
      </c>
      <c r="C4997" s="31" t="s">
        <v>258</v>
      </c>
      <c r="D4997" s="31" t="s">
        <v>474</v>
      </c>
      <c r="E4997" s="31" t="s">
        <v>475</v>
      </c>
      <c r="F4997" s="31" t="s">
        <v>28</v>
      </c>
      <c r="G4997" s="31" t="s">
        <v>116</v>
      </c>
      <c r="H4997" s="31" t="s">
        <v>743</v>
      </c>
      <c r="I4997" s="31">
        <v>6</v>
      </c>
      <c r="J4997" s="31">
        <v>28336</v>
      </c>
      <c r="K4997" s="31">
        <v>0.21174477696216801</v>
      </c>
      <c r="L4997" s="31" t="s">
        <v>1766</v>
      </c>
      <c r="M4997" s="31">
        <f t="shared" si="207"/>
        <v>0.21174477696216801</v>
      </c>
      <c r="N4997" s="31">
        <f t="shared" si="208"/>
        <v>0</v>
      </c>
    </row>
    <row r="4998" spans="1:14" x14ac:dyDescent="0.45">
      <c r="A4998" s="31" t="str">
        <f t="shared" si="206"/>
        <v>E06000040_CIN episodes for unborn children at 31st March 2019 with mental health of parent/someone else in household identified as a factor at CIN assessment_Number</v>
      </c>
      <c r="B4998" s="31" t="s">
        <v>555</v>
      </c>
      <c r="C4998" s="31" t="s">
        <v>727</v>
      </c>
      <c r="D4998" s="31" t="s">
        <v>474</v>
      </c>
      <c r="E4998" s="31" t="s">
        <v>475</v>
      </c>
      <c r="F4998" s="31" t="s">
        <v>28</v>
      </c>
      <c r="G4998" s="31" t="s">
        <v>116</v>
      </c>
      <c r="H4998" s="31" t="s">
        <v>743</v>
      </c>
      <c r="I4998" s="31" t="s">
        <v>1280</v>
      </c>
      <c r="J4998" s="31">
        <v>34604</v>
      </c>
      <c r="K4998" s="31" t="s">
        <v>1280</v>
      </c>
      <c r="L4998" s="31" t="s">
        <v>70</v>
      </c>
      <c r="M4998" s="31" t="s">
        <v>70</v>
      </c>
      <c r="N4998" s="31">
        <f t="shared" si="208"/>
        <v>0</v>
      </c>
    </row>
    <row r="4999" spans="1:14" x14ac:dyDescent="0.45">
      <c r="A4999" s="31" t="str">
        <f t="shared" si="206"/>
        <v>E06000037_CIN episodes for unborn children at 31st March 2019 with mental health of parent/someone else in household identified as a factor at CIN assessment_Number</v>
      </c>
      <c r="B4999" s="31" t="s">
        <v>456</v>
      </c>
      <c r="C4999" s="31" t="s">
        <v>457</v>
      </c>
      <c r="D4999" s="31" t="s">
        <v>474</v>
      </c>
      <c r="E4999" s="31" t="s">
        <v>475</v>
      </c>
      <c r="F4999" s="31" t="s">
        <v>28</v>
      </c>
      <c r="G4999" s="31" t="s">
        <v>116</v>
      </c>
      <c r="H4999" s="31" t="s">
        <v>743</v>
      </c>
      <c r="I4999" s="31">
        <v>6</v>
      </c>
      <c r="J4999" s="31">
        <v>35623</v>
      </c>
      <c r="K4999" s="31">
        <v>0.168430508379418</v>
      </c>
      <c r="L4999" s="31" t="s">
        <v>1766</v>
      </c>
      <c r="M4999" s="31">
        <f t="shared" si="207"/>
        <v>0.168430508379418</v>
      </c>
      <c r="N4999" s="31">
        <f t="shared" si="208"/>
        <v>0</v>
      </c>
    </row>
    <row r="5000" spans="1:14" x14ac:dyDescent="0.45">
      <c r="A5000" s="31" t="str">
        <f t="shared" si="206"/>
        <v>E06000038_CIN episodes for unborn children at 31st March 2019 with mental health of parent/someone else in household identified as a factor at CIN assessment_Number</v>
      </c>
      <c r="B5000" s="31" t="s">
        <v>557</v>
      </c>
      <c r="C5000" s="31" t="s">
        <v>726</v>
      </c>
      <c r="D5000" s="31" t="s">
        <v>474</v>
      </c>
      <c r="E5000" s="31" t="s">
        <v>475</v>
      </c>
      <c r="F5000" s="31" t="s">
        <v>28</v>
      </c>
      <c r="G5000" s="31" t="s">
        <v>116</v>
      </c>
      <c r="H5000" s="31" t="s">
        <v>743</v>
      </c>
      <c r="I5000" s="31">
        <v>8</v>
      </c>
      <c r="J5000" s="31">
        <v>37080</v>
      </c>
      <c r="K5000" s="31">
        <v>0.21574973031283701</v>
      </c>
      <c r="L5000" s="31" t="s">
        <v>1766</v>
      </c>
      <c r="M5000" s="31">
        <f t="shared" si="207"/>
        <v>0.21574973031283701</v>
      </c>
      <c r="N5000" s="31">
        <f t="shared" si="208"/>
        <v>0</v>
      </c>
    </row>
    <row r="5001" spans="1:14" x14ac:dyDescent="0.45">
      <c r="A5001" s="31" t="str">
        <f t="shared" si="206"/>
        <v>E06000039_CIN episodes for unborn children at 31st March 2019 with mental health of parent/someone else in household identified as a factor at CIN assessment_Number</v>
      </c>
      <c r="B5001" s="31" t="s">
        <v>404</v>
      </c>
      <c r="C5001" s="31" t="s">
        <v>405</v>
      </c>
      <c r="D5001" s="31" t="s">
        <v>474</v>
      </c>
      <c r="E5001" s="31" t="s">
        <v>475</v>
      </c>
      <c r="F5001" s="31" t="s">
        <v>28</v>
      </c>
      <c r="G5001" s="31" t="s">
        <v>116</v>
      </c>
      <c r="H5001" s="31" t="s">
        <v>743</v>
      </c>
      <c r="I5001" s="31">
        <v>6</v>
      </c>
      <c r="J5001" s="31">
        <v>42699</v>
      </c>
      <c r="K5001" s="31">
        <v>0.14051851331412901</v>
      </c>
      <c r="L5001" s="31" t="s">
        <v>1765</v>
      </c>
      <c r="M5001" s="31">
        <f t="shared" si="207"/>
        <v>0.14051851331412901</v>
      </c>
      <c r="N5001" s="31">
        <f t="shared" si="208"/>
        <v>0</v>
      </c>
    </row>
    <row r="5002" spans="1:14" x14ac:dyDescent="0.45">
      <c r="A5002" s="31" t="str">
        <f t="shared" si="206"/>
        <v>E06000041_CIN episodes for unborn children at 31st March 2019 with mental health of parent/someone else in household identified as a factor at CIN assessment_Number</v>
      </c>
      <c r="B5002" s="31" t="s">
        <v>466</v>
      </c>
      <c r="C5002" s="31" t="s">
        <v>467</v>
      </c>
      <c r="D5002" s="31" t="s">
        <v>474</v>
      </c>
      <c r="E5002" s="31" t="s">
        <v>475</v>
      </c>
      <c r="F5002" s="31" t="s">
        <v>28</v>
      </c>
      <c r="G5002" s="31" t="s">
        <v>116</v>
      </c>
      <c r="H5002" s="31" t="s">
        <v>743</v>
      </c>
      <c r="I5002" s="31">
        <v>6</v>
      </c>
      <c r="J5002" s="31">
        <v>39532</v>
      </c>
      <c r="K5002" s="31">
        <v>0.15177577658605701</v>
      </c>
      <c r="L5002" s="31" t="s">
        <v>1766</v>
      </c>
      <c r="M5002" s="31">
        <f t="shared" si="207"/>
        <v>0.15177577658605701</v>
      </c>
      <c r="N5002" s="31">
        <f t="shared" si="208"/>
        <v>0</v>
      </c>
    </row>
    <row r="5003" spans="1:14" x14ac:dyDescent="0.45">
      <c r="A5003" s="31" t="str">
        <f t="shared" ref="A5003:A5066" si="209">CONCATENATE(B5003,"_",G5003,"_",H5003)</f>
        <v>E10000003_CIN episodes for unborn children at 31st March 2019 with mental health of parent/someone else in household identified as a factor at CIN assessment_Number</v>
      </c>
      <c r="B5003" s="31" t="s">
        <v>275</v>
      </c>
      <c r="C5003" s="31" t="s">
        <v>276</v>
      </c>
      <c r="D5003" s="31" t="s">
        <v>474</v>
      </c>
      <c r="E5003" s="31" t="s">
        <v>475</v>
      </c>
      <c r="F5003" s="31" t="s">
        <v>28</v>
      </c>
      <c r="G5003" s="31" t="s">
        <v>116</v>
      </c>
      <c r="H5003" s="31" t="s">
        <v>743</v>
      </c>
      <c r="I5003" s="31">
        <v>33</v>
      </c>
      <c r="J5003" s="31">
        <v>135719</v>
      </c>
      <c r="K5003" s="31">
        <v>0.24314944849284201</v>
      </c>
      <c r="L5003" s="31" t="s">
        <v>1766</v>
      </c>
      <c r="M5003" s="31">
        <f t="shared" si="207"/>
        <v>0.24314944849284201</v>
      </c>
      <c r="N5003" s="31">
        <f t="shared" si="208"/>
        <v>0</v>
      </c>
    </row>
    <row r="5004" spans="1:14" x14ac:dyDescent="0.45">
      <c r="A5004" s="31" t="str">
        <f t="shared" si="209"/>
        <v>E06000031_CIN episodes for unborn children at 31st March 2019 with mental health of parent/someone else in household identified as a factor at CIN assessment_Number</v>
      </c>
      <c r="B5004" s="31" t="s">
        <v>379</v>
      </c>
      <c r="C5004" s="31" t="s">
        <v>380</v>
      </c>
      <c r="D5004" s="31" t="s">
        <v>474</v>
      </c>
      <c r="E5004" s="31" t="s">
        <v>475</v>
      </c>
      <c r="F5004" s="31" t="s">
        <v>28</v>
      </c>
      <c r="G5004" s="31" t="s">
        <v>116</v>
      </c>
      <c r="H5004" s="31" t="s">
        <v>743</v>
      </c>
      <c r="I5004" s="31">
        <v>20</v>
      </c>
      <c r="J5004" s="31">
        <v>51137</v>
      </c>
      <c r="K5004" s="31">
        <v>0.39110624401118599</v>
      </c>
      <c r="L5004" s="31" t="s">
        <v>1768</v>
      </c>
      <c r="M5004" s="31">
        <f t="shared" si="207"/>
        <v>0.39110624401118599</v>
      </c>
      <c r="N5004" s="31">
        <f t="shared" si="208"/>
        <v>0</v>
      </c>
    </row>
    <row r="5005" spans="1:14" x14ac:dyDescent="0.45">
      <c r="A5005" s="31" t="str">
        <f t="shared" si="209"/>
        <v>E06000006_CIN episodes for unborn children at 31st March 2019 with mental health of parent/someone else in household identified as a factor at CIN assessment_Number</v>
      </c>
      <c r="B5005" s="31" t="s">
        <v>531</v>
      </c>
      <c r="C5005" s="31" t="s">
        <v>722</v>
      </c>
      <c r="D5005" s="31" t="s">
        <v>474</v>
      </c>
      <c r="E5005" s="31" t="s">
        <v>475</v>
      </c>
      <c r="F5005" s="31" t="s">
        <v>28</v>
      </c>
      <c r="G5005" s="31" t="s">
        <v>116</v>
      </c>
      <c r="H5005" s="31" t="s">
        <v>743</v>
      </c>
      <c r="I5005" s="31">
        <v>9</v>
      </c>
      <c r="J5005" s="31">
        <v>28617</v>
      </c>
      <c r="K5005" s="31">
        <v>0.31449837509172901</v>
      </c>
      <c r="L5005" s="31" t="s">
        <v>1767</v>
      </c>
      <c r="M5005" s="31">
        <f t="shared" si="207"/>
        <v>0.31449837509172901</v>
      </c>
      <c r="N5005" s="31">
        <f t="shared" si="208"/>
        <v>0</v>
      </c>
    </row>
    <row r="5006" spans="1:14" x14ac:dyDescent="0.45">
      <c r="A5006" s="31" t="str">
        <f t="shared" si="209"/>
        <v>E06000007_CIN episodes for unborn children at 31st March 2019 with mental health of parent/someone else in household identified as a factor at CIN assessment_Number</v>
      </c>
      <c r="B5006" s="31" t="s">
        <v>452</v>
      </c>
      <c r="C5006" s="31" t="s">
        <v>453</v>
      </c>
      <c r="D5006" s="31" t="s">
        <v>474</v>
      </c>
      <c r="E5006" s="31" t="s">
        <v>475</v>
      </c>
      <c r="F5006" s="31" t="s">
        <v>28</v>
      </c>
      <c r="G5006" s="31" t="s">
        <v>116</v>
      </c>
      <c r="H5006" s="31" t="s">
        <v>743</v>
      </c>
      <c r="I5006" s="31">
        <v>6</v>
      </c>
      <c r="J5006" s="31">
        <v>44484</v>
      </c>
      <c r="K5006" s="31">
        <v>0.134879956838414</v>
      </c>
      <c r="L5006" s="31" t="s">
        <v>1765</v>
      </c>
      <c r="M5006" s="31">
        <f t="shared" si="207"/>
        <v>0.134879956838414</v>
      </c>
      <c r="N5006" s="31">
        <f t="shared" si="208"/>
        <v>0</v>
      </c>
    </row>
    <row r="5007" spans="1:14" x14ac:dyDescent="0.45">
      <c r="A5007" s="31" t="str">
        <f t="shared" si="209"/>
        <v>E10000008_CIN episodes for unborn children at 31st March 2019 with mental health of parent/someone else in household identified as a factor at CIN assessment_Number</v>
      </c>
      <c r="B5007" s="31" t="s">
        <v>504</v>
      </c>
      <c r="C5007" s="31" t="s">
        <v>505</v>
      </c>
      <c r="D5007" s="31" t="s">
        <v>474</v>
      </c>
      <c r="E5007" s="31" t="s">
        <v>475</v>
      </c>
      <c r="F5007" s="31" t="s">
        <v>28</v>
      </c>
      <c r="G5007" s="31" t="s">
        <v>116</v>
      </c>
      <c r="H5007" s="31" t="s">
        <v>743</v>
      </c>
      <c r="I5007" s="31">
        <v>20</v>
      </c>
      <c r="J5007" s="31">
        <v>145878</v>
      </c>
      <c r="K5007" s="31">
        <v>0.137100865106459</v>
      </c>
      <c r="L5007" s="31" t="s">
        <v>1765</v>
      </c>
      <c r="M5007" s="31">
        <f t="shared" si="207"/>
        <v>0.137100865106459</v>
      </c>
      <c r="N5007" s="31">
        <f t="shared" si="208"/>
        <v>0</v>
      </c>
    </row>
    <row r="5008" spans="1:14" x14ac:dyDescent="0.45">
      <c r="A5008" s="31" t="str">
        <f t="shared" si="209"/>
        <v>E06000026_CIN episodes for unborn children at 31st March 2019 with mental health of parent/someone else in household identified as a factor at CIN assessment_Number</v>
      </c>
      <c r="B5008" s="31" t="s">
        <v>381</v>
      </c>
      <c r="C5008" s="31" t="s">
        <v>382</v>
      </c>
      <c r="D5008" s="31" t="s">
        <v>474</v>
      </c>
      <c r="E5008" s="31" t="s">
        <v>475</v>
      </c>
      <c r="F5008" s="31" t="s">
        <v>28</v>
      </c>
      <c r="G5008" s="31" t="s">
        <v>116</v>
      </c>
      <c r="H5008" s="31" t="s">
        <v>743</v>
      </c>
      <c r="I5008" s="31">
        <v>35</v>
      </c>
      <c r="J5008" s="31">
        <v>52552</v>
      </c>
      <c r="K5008" s="31">
        <v>0.66600700258791301</v>
      </c>
      <c r="L5008" s="31" t="s">
        <v>1771</v>
      </c>
      <c r="M5008" s="31">
        <f t="shared" si="207"/>
        <v>0.66600700258791301</v>
      </c>
      <c r="N5008" s="31">
        <f t="shared" si="208"/>
        <v>0</v>
      </c>
    </row>
    <row r="5009" spans="1:14" x14ac:dyDescent="0.45">
      <c r="A5009" s="31" t="str">
        <f t="shared" si="209"/>
        <v>E06000027_CIN episodes for unborn children at 31st March 2019 with mental health of parent/someone else in household identified as a factor at CIN assessment_Number</v>
      </c>
      <c r="B5009" s="31" t="s">
        <v>438</v>
      </c>
      <c r="C5009" s="31" t="s">
        <v>439</v>
      </c>
      <c r="D5009" s="31" t="s">
        <v>474</v>
      </c>
      <c r="E5009" s="31" t="s">
        <v>475</v>
      </c>
      <c r="F5009" s="31" t="s">
        <v>28</v>
      </c>
      <c r="G5009" s="31" t="s">
        <v>116</v>
      </c>
      <c r="H5009" s="31" t="s">
        <v>743</v>
      </c>
      <c r="I5009" s="31" t="s">
        <v>1280</v>
      </c>
      <c r="J5009" s="31">
        <v>25423</v>
      </c>
      <c r="K5009" s="31" t="s">
        <v>1280</v>
      </c>
      <c r="L5009" s="31" t="s">
        <v>70</v>
      </c>
      <c r="M5009" s="31" t="s">
        <v>70</v>
      </c>
      <c r="N5009" s="31">
        <f t="shared" si="208"/>
        <v>0</v>
      </c>
    </row>
    <row r="5010" spans="1:14" x14ac:dyDescent="0.45">
      <c r="A5010" s="31" t="str">
        <f t="shared" si="209"/>
        <v>E10000012_CIN episodes for unborn children at 31st March 2019 with mental health of parent/someone else in household identified as a factor at CIN assessment_Number</v>
      </c>
      <c r="B5010" s="31" t="s">
        <v>303</v>
      </c>
      <c r="C5010" s="31" t="s">
        <v>304</v>
      </c>
      <c r="D5010" s="31" t="s">
        <v>474</v>
      </c>
      <c r="E5010" s="31" t="s">
        <v>475</v>
      </c>
      <c r="F5010" s="31" t="s">
        <v>28</v>
      </c>
      <c r="G5010" s="31" t="s">
        <v>116</v>
      </c>
      <c r="H5010" s="31" t="s">
        <v>743</v>
      </c>
      <c r="I5010" s="31">
        <v>28</v>
      </c>
      <c r="J5010" s="31">
        <v>311172</v>
      </c>
      <c r="K5010" s="31">
        <v>8.9982389160978504E-2</v>
      </c>
      <c r="L5010" s="31" t="s">
        <v>1765</v>
      </c>
      <c r="M5010" s="31">
        <f t="shared" si="207"/>
        <v>8.9982389160978504E-2</v>
      </c>
      <c r="N5010" s="31">
        <f t="shared" si="208"/>
        <v>0</v>
      </c>
    </row>
    <row r="5011" spans="1:14" x14ac:dyDescent="0.45">
      <c r="A5011" s="31" t="str">
        <f t="shared" si="209"/>
        <v>E06000033_CIN episodes for unborn children at 31st March 2019 with mental health of parent/someone else in household identified as a factor at CIN assessment_Number</v>
      </c>
      <c r="B5011" s="31" t="s">
        <v>412</v>
      </c>
      <c r="C5011" s="31" t="s">
        <v>413</v>
      </c>
      <c r="D5011" s="31" t="s">
        <v>474</v>
      </c>
      <c r="E5011" s="31" t="s">
        <v>475</v>
      </c>
      <c r="F5011" s="31" t="s">
        <v>28</v>
      </c>
      <c r="G5011" s="31" t="s">
        <v>116</v>
      </c>
      <c r="H5011" s="31" t="s">
        <v>743</v>
      </c>
      <c r="I5011" s="31">
        <v>14</v>
      </c>
      <c r="J5011" s="31">
        <v>39540</v>
      </c>
      <c r="K5011" s="31">
        <v>0.35407182599898801</v>
      </c>
      <c r="L5011" s="31" t="s">
        <v>1768</v>
      </c>
      <c r="M5011" s="31">
        <f t="shared" si="207"/>
        <v>0.35407182599898801</v>
      </c>
      <c r="N5011" s="31">
        <f t="shared" si="208"/>
        <v>0</v>
      </c>
    </row>
    <row r="5012" spans="1:14" x14ac:dyDescent="0.45">
      <c r="A5012" s="31" t="str">
        <f t="shared" si="209"/>
        <v>E06000034_CIN episodes for unborn children at 31st March 2019 with mental health of parent/someone else in household identified as a factor at CIN assessment_Number</v>
      </c>
      <c r="B5012" s="31" t="s">
        <v>493</v>
      </c>
      <c r="C5012" s="31" t="s">
        <v>731</v>
      </c>
      <c r="D5012" s="31" t="s">
        <v>474</v>
      </c>
      <c r="E5012" s="31" t="s">
        <v>475</v>
      </c>
      <c r="F5012" s="31" t="s">
        <v>28</v>
      </c>
      <c r="G5012" s="31" t="s">
        <v>116</v>
      </c>
      <c r="H5012" s="31" t="s">
        <v>743</v>
      </c>
      <c r="I5012" s="31" t="s">
        <v>1280</v>
      </c>
      <c r="J5012" s="31">
        <v>43762</v>
      </c>
      <c r="K5012" s="31" t="s">
        <v>1280</v>
      </c>
      <c r="L5012" s="31" t="s">
        <v>70</v>
      </c>
      <c r="M5012" s="31" t="s">
        <v>70</v>
      </c>
      <c r="N5012" s="31">
        <f t="shared" si="208"/>
        <v>0</v>
      </c>
    </row>
    <row r="5013" spans="1:14" x14ac:dyDescent="0.45">
      <c r="A5013" s="31" t="str">
        <f t="shared" si="209"/>
        <v>E06000019_CIN episodes for unborn children at 31st March 2019 with mental health of parent/someone else in household identified as a factor at CIN assessment_Number</v>
      </c>
      <c r="B5013" s="31" t="s">
        <v>317</v>
      </c>
      <c r="C5013" s="31" t="s">
        <v>318</v>
      </c>
      <c r="D5013" s="31" t="s">
        <v>474</v>
      </c>
      <c r="E5013" s="31" t="s">
        <v>475</v>
      </c>
      <c r="F5013" s="31" t="s">
        <v>28</v>
      </c>
      <c r="G5013" s="31" t="s">
        <v>116</v>
      </c>
      <c r="H5013" s="31" t="s">
        <v>743</v>
      </c>
      <c r="I5013" s="31" t="s">
        <v>1280</v>
      </c>
      <c r="J5013" s="31">
        <v>36103</v>
      </c>
      <c r="K5013" s="31" t="s">
        <v>1280</v>
      </c>
      <c r="L5013" s="31" t="s">
        <v>70</v>
      </c>
      <c r="M5013" s="31" t="s">
        <v>70</v>
      </c>
      <c r="N5013" s="31">
        <f t="shared" si="208"/>
        <v>0</v>
      </c>
    </row>
    <row r="5014" spans="1:14" x14ac:dyDescent="0.45">
      <c r="A5014" s="31" t="str">
        <f t="shared" si="209"/>
        <v>E10000034_CIN episodes for unborn children at 31st March 2019 with mental health of parent/someone else in household identified as a factor at CIN assessment_Number</v>
      </c>
      <c r="B5014" s="31" t="s">
        <v>470</v>
      </c>
      <c r="C5014" s="31" t="s">
        <v>471</v>
      </c>
      <c r="D5014" s="31" t="s">
        <v>474</v>
      </c>
      <c r="E5014" s="31" t="s">
        <v>475</v>
      </c>
      <c r="F5014" s="31" t="s">
        <v>28</v>
      </c>
      <c r="G5014" s="31" t="s">
        <v>116</v>
      </c>
      <c r="H5014" s="31" t="s">
        <v>743</v>
      </c>
      <c r="I5014" s="31">
        <v>16</v>
      </c>
      <c r="J5014" s="31">
        <v>117783</v>
      </c>
      <c r="K5014" s="31">
        <v>0.135843033374935</v>
      </c>
      <c r="L5014" s="31" t="s">
        <v>1765</v>
      </c>
      <c r="M5014" s="31">
        <f t="shared" si="207"/>
        <v>0.135843033374935</v>
      </c>
      <c r="N5014" s="31">
        <f t="shared" si="208"/>
        <v>0</v>
      </c>
    </row>
    <row r="5015" spans="1:14" x14ac:dyDescent="0.45">
      <c r="A5015" s="31" t="str">
        <f t="shared" si="209"/>
        <v>E10000016_CIN episodes for unborn children at 31st March 2019 with mental health of parent/someone else in household identified as a factor at CIN assessment_Number</v>
      </c>
      <c r="B5015" s="31" t="s">
        <v>327</v>
      </c>
      <c r="C5015" s="31" t="s">
        <v>328</v>
      </c>
      <c r="D5015" s="31" t="s">
        <v>474</v>
      </c>
      <c r="E5015" s="31" t="s">
        <v>475</v>
      </c>
      <c r="F5015" s="31" t="s">
        <v>28</v>
      </c>
      <c r="G5015" s="31" t="s">
        <v>116</v>
      </c>
      <c r="H5015" s="31" t="s">
        <v>743</v>
      </c>
      <c r="I5015" s="31">
        <v>84</v>
      </c>
      <c r="J5015" s="31">
        <v>340140</v>
      </c>
      <c r="K5015" s="31">
        <v>0.24695713529723101</v>
      </c>
      <c r="L5015" s="31" t="s">
        <v>1766</v>
      </c>
      <c r="M5015" s="31">
        <f t="shared" si="207"/>
        <v>0.24695713529723101</v>
      </c>
      <c r="N5015" s="31">
        <f t="shared" si="208"/>
        <v>0</v>
      </c>
    </row>
    <row r="5016" spans="1:14" x14ac:dyDescent="0.45">
      <c r="A5016" s="31" t="str">
        <f t="shared" si="209"/>
        <v>E06000035_CIN episodes for unborn children at 31st March 2019 with mental health of parent/someone else in household identified as a factor at CIN assessment_Number</v>
      </c>
      <c r="B5016" s="31" t="s">
        <v>351</v>
      </c>
      <c r="C5016" s="31" t="s">
        <v>352</v>
      </c>
      <c r="D5016" s="31" t="s">
        <v>474</v>
      </c>
      <c r="E5016" s="31" t="s">
        <v>475</v>
      </c>
      <c r="F5016" s="31" t="s">
        <v>28</v>
      </c>
      <c r="G5016" s="31" t="s">
        <v>116</v>
      </c>
      <c r="H5016" s="31" t="s">
        <v>743</v>
      </c>
      <c r="I5016" s="31">
        <v>13</v>
      </c>
      <c r="J5016" s="31">
        <v>64391</v>
      </c>
      <c r="K5016" s="31">
        <v>0.201891568697489</v>
      </c>
      <c r="L5016" s="31" t="s">
        <v>1766</v>
      </c>
      <c r="M5016" s="31">
        <f t="shared" si="207"/>
        <v>0.201891568697489</v>
      </c>
      <c r="N5016" s="31">
        <f t="shared" si="208"/>
        <v>0</v>
      </c>
    </row>
    <row r="5017" spans="1:14" x14ac:dyDescent="0.45">
      <c r="A5017" s="31" t="str">
        <f t="shared" si="209"/>
        <v>E10000017_CIN episodes for unborn children at 31st March 2019 with mental health of parent/someone else in household identified as a factor at CIN assessment_Number</v>
      </c>
      <c r="B5017" s="31" t="s">
        <v>337</v>
      </c>
      <c r="C5017" s="31" t="s">
        <v>338</v>
      </c>
      <c r="D5017" s="31" t="s">
        <v>474</v>
      </c>
      <c r="E5017" s="31" t="s">
        <v>475</v>
      </c>
      <c r="F5017" s="31" t="s">
        <v>28</v>
      </c>
      <c r="G5017" s="31" t="s">
        <v>116</v>
      </c>
      <c r="H5017" s="31" t="s">
        <v>743</v>
      </c>
      <c r="I5017" s="31">
        <v>55</v>
      </c>
      <c r="J5017" s="31">
        <v>249727</v>
      </c>
      <c r="K5017" s="31">
        <v>0.22024050262887099</v>
      </c>
      <c r="L5017" s="31" t="s">
        <v>1766</v>
      </c>
      <c r="M5017" s="31">
        <f t="shared" si="207"/>
        <v>0.22024050262887099</v>
      </c>
      <c r="N5017" s="31">
        <f t="shared" si="208"/>
        <v>0</v>
      </c>
    </row>
    <row r="5018" spans="1:14" x14ac:dyDescent="0.45">
      <c r="A5018" s="31" t="str">
        <f t="shared" si="209"/>
        <v>E06000008_CIN episodes for unborn children at 31st March 2019 with mental health of parent/someone else in household identified as a factor at CIN assessment_Number</v>
      </c>
      <c r="B5018" s="31" t="s">
        <v>247</v>
      </c>
      <c r="C5018" s="31" t="s">
        <v>248</v>
      </c>
      <c r="D5018" s="31" t="s">
        <v>474</v>
      </c>
      <c r="E5018" s="31" t="s">
        <v>475</v>
      </c>
      <c r="F5018" s="31" t="s">
        <v>28</v>
      </c>
      <c r="G5018" s="31" t="s">
        <v>116</v>
      </c>
      <c r="H5018" s="31" t="s">
        <v>743</v>
      </c>
      <c r="I5018" s="31">
        <v>8</v>
      </c>
      <c r="J5018" s="31">
        <v>38481</v>
      </c>
      <c r="K5018" s="31">
        <v>0.207894805228554</v>
      </c>
      <c r="L5018" s="31" t="s">
        <v>1766</v>
      </c>
      <c r="M5018" s="31">
        <f t="shared" si="207"/>
        <v>0.207894805228554</v>
      </c>
      <c r="N5018" s="31">
        <f t="shared" si="208"/>
        <v>0</v>
      </c>
    </row>
    <row r="5019" spans="1:14" x14ac:dyDescent="0.45">
      <c r="A5019" s="31" t="str">
        <f t="shared" si="209"/>
        <v>E06000009_CIN episodes for unborn children at 31st March 2019 with mental health of parent/someone else in household identified as a factor at CIN assessment_Number</v>
      </c>
      <c r="B5019" s="31" t="s">
        <v>249</v>
      </c>
      <c r="C5019" s="31" t="s">
        <v>250</v>
      </c>
      <c r="D5019" s="31" t="s">
        <v>474</v>
      </c>
      <c r="E5019" s="31" t="s">
        <v>475</v>
      </c>
      <c r="F5019" s="31" t="s">
        <v>28</v>
      </c>
      <c r="G5019" s="31" t="s">
        <v>116</v>
      </c>
      <c r="H5019" s="31" t="s">
        <v>743</v>
      </c>
      <c r="I5019" s="31">
        <v>14</v>
      </c>
      <c r="J5019" s="31">
        <v>28904</v>
      </c>
      <c r="K5019" s="31">
        <v>0.48436202601716</v>
      </c>
      <c r="L5019" s="31" t="s">
        <v>1769</v>
      </c>
      <c r="M5019" s="31">
        <f t="shared" si="207"/>
        <v>0.48436202601716</v>
      </c>
      <c r="N5019" s="31">
        <f t="shared" si="208"/>
        <v>0</v>
      </c>
    </row>
    <row r="5020" spans="1:14" x14ac:dyDescent="0.45">
      <c r="A5020" s="31" t="str">
        <f t="shared" si="209"/>
        <v>E10000024_CIN episodes for unborn children at 31st March 2019 with mental health of parent/someone else in household identified as a factor at CIN assessment_Number</v>
      </c>
      <c r="B5020" s="31" t="s">
        <v>572</v>
      </c>
      <c r="C5020" s="31" t="s">
        <v>573</v>
      </c>
      <c r="D5020" s="31" t="s">
        <v>474</v>
      </c>
      <c r="E5020" s="31" t="s">
        <v>475</v>
      </c>
      <c r="F5020" s="31" t="s">
        <v>28</v>
      </c>
      <c r="G5020" s="31" t="s">
        <v>116</v>
      </c>
      <c r="H5020" s="31" t="s">
        <v>743</v>
      </c>
      <c r="I5020" s="31">
        <v>37</v>
      </c>
      <c r="J5020" s="31">
        <v>166542</v>
      </c>
      <c r="K5020" s="31">
        <v>0.222166180302867</v>
      </c>
      <c r="L5020" s="31" t="s">
        <v>1766</v>
      </c>
      <c r="M5020" s="31">
        <f t="shared" si="207"/>
        <v>0.222166180302867</v>
      </c>
      <c r="N5020" s="31">
        <f t="shared" si="208"/>
        <v>0</v>
      </c>
    </row>
    <row r="5021" spans="1:14" x14ac:dyDescent="0.45">
      <c r="A5021" s="31" t="str">
        <f t="shared" si="209"/>
        <v>E06000018_CIN episodes for unborn children at 31st March 2019 with mental health of parent/someone else in household identified as a factor at CIN assessment_Number</v>
      </c>
      <c r="B5021" s="31" t="s">
        <v>373</v>
      </c>
      <c r="C5021" s="31" t="s">
        <v>374</v>
      </c>
      <c r="D5021" s="31" t="s">
        <v>474</v>
      </c>
      <c r="E5021" s="31" t="s">
        <v>475</v>
      </c>
      <c r="F5021" s="31" t="s">
        <v>28</v>
      </c>
      <c r="G5021" s="31" t="s">
        <v>116</v>
      </c>
      <c r="H5021" s="31" t="s">
        <v>743</v>
      </c>
      <c r="I5021" s="31">
        <v>23</v>
      </c>
      <c r="J5021" s="31">
        <v>68651</v>
      </c>
      <c r="K5021" s="31">
        <v>0.33502789471384198</v>
      </c>
      <c r="L5021" s="31" t="s">
        <v>1767</v>
      </c>
      <c r="M5021" s="31">
        <f t="shared" si="207"/>
        <v>0.33502789471384198</v>
      </c>
      <c r="N5021" s="31">
        <f t="shared" si="208"/>
        <v>0</v>
      </c>
    </row>
    <row r="5022" spans="1:14" x14ac:dyDescent="0.45">
      <c r="A5022" s="31" t="str">
        <f t="shared" si="209"/>
        <v>E06000051_CIN episodes for unborn children at 31st March 2019 with mental health of parent/someone else in household identified as a factor at CIN assessment_Number</v>
      </c>
      <c r="B5022" s="31" t="s">
        <v>403</v>
      </c>
      <c r="C5022" s="31" t="s">
        <v>166</v>
      </c>
      <c r="D5022" s="31" t="s">
        <v>474</v>
      </c>
      <c r="E5022" s="31" t="s">
        <v>475</v>
      </c>
      <c r="F5022" s="31" t="s">
        <v>28</v>
      </c>
      <c r="G5022" s="31" t="s">
        <v>116</v>
      </c>
      <c r="H5022" s="31" t="s">
        <v>743</v>
      </c>
      <c r="I5022" s="31">
        <v>7</v>
      </c>
      <c r="J5022" s="31">
        <v>59839</v>
      </c>
      <c r="K5022" s="31">
        <v>0.116980564514781</v>
      </c>
      <c r="L5022" s="31" t="s">
        <v>1765</v>
      </c>
      <c r="M5022" s="31">
        <f t="shared" si="207"/>
        <v>0.116980564514781</v>
      </c>
      <c r="N5022" s="31">
        <f t="shared" si="208"/>
        <v>0</v>
      </c>
    </row>
    <row r="5023" spans="1:14" x14ac:dyDescent="0.45">
      <c r="A5023" s="31" t="str">
        <f t="shared" si="209"/>
        <v>E06000020_CIN episodes for unborn children at 31st March 2019 with mental health of parent/someone else in household identified as a factor at CIN assessment_Number</v>
      </c>
      <c r="B5023" s="31" t="s">
        <v>570</v>
      </c>
      <c r="C5023" s="31" t="s">
        <v>730</v>
      </c>
      <c r="D5023" s="31" t="s">
        <v>474</v>
      </c>
      <c r="E5023" s="31" t="s">
        <v>475</v>
      </c>
      <c r="F5023" s="31" t="s">
        <v>28</v>
      </c>
      <c r="G5023" s="31" t="s">
        <v>116</v>
      </c>
      <c r="H5023" s="31" t="s">
        <v>743</v>
      </c>
      <c r="I5023" s="31">
        <v>14</v>
      </c>
      <c r="J5023" s="31">
        <v>40620</v>
      </c>
      <c r="K5023" s="31">
        <v>0.34465780403742002</v>
      </c>
      <c r="L5023" s="31" t="s">
        <v>1767</v>
      </c>
      <c r="M5023" s="31">
        <f t="shared" si="207"/>
        <v>0.34465780403742002</v>
      </c>
      <c r="N5023" s="31">
        <f t="shared" si="208"/>
        <v>0</v>
      </c>
    </row>
    <row r="5024" spans="1:14" x14ac:dyDescent="0.45">
      <c r="A5024" s="31" t="str">
        <f t="shared" si="209"/>
        <v>E06000049_CIN episodes for unborn children at 31st March 2019 with mental health of parent/someone else in household identified as a factor at CIN assessment_Number</v>
      </c>
      <c r="B5024" s="31" t="s">
        <v>541</v>
      </c>
      <c r="C5024" s="31" t="s">
        <v>718</v>
      </c>
      <c r="D5024" s="31" t="s">
        <v>474</v>
      </c>
      <c r="E5024" s="31" t="s">
        <v>475</v>
      </c>
      <c r="F5024" s="31" t="s">
        <v>28</v>
      </c>
      <c r="G5024" s="31" t="s">
        <v>116</v>
      </c>
      <c r="H5024" s="31" t="s">
        <v>743</v>
      </c>
      <c r="I5024" s="31">
        <v>9</v>
      </c>
      <c r="J5024" s="31">
        <v>76523</v>
      </c>
      <c r="K5024" s="31">
        <v>0.117611698443605</v>
      </c>
      <c r="L5024" s="31" t="s">
        <v>1765</v>
      </c>
      <c r="M5024" s="31">
        <f t="shared" si="207"/>
        <v>0.117611698443605</v>
      </c>
      <c r="N5024" s="31">
        <f t="shared" si="208"/>
        <v>0</v>
      </c>
    </row>
    <row r="5025" spans="1:14" x14ac:dyDescent="0.45">
      <c r="A5025" s="31" t="str">
        <f t="shared" si="209"/>
        <v>E06000050_CIN episodes for unborn children at 31st March 2019 with mental health of parent/someone else in household identified as a factor at CIN assessment_Number</v>
      </c>
      <c r="B5025" s="31" t="s">
        <v>281</v>
      </c>
      <c r="C5025" s="31" t="s">
        <v>282</v>
      </c>
      <c r="D5025" s="31" t="s">
        <v>474</v>
      </c>
      <c r="E5025" s="31" t="s">
        <v>475</v>
      </c>
      <c r="F5025" s="31" t="s">
        <v>28</v>
      </c>
      <c r="G5025" s="31" t="s">
        <v>116</v>
      </c>
      <c r="H5025" s="31" t="s">
        <v>743</v>
      </c>
      <c r="I5025" s="31">
        <v>11</v>
      </c>
      <c r="J5025" s="31">
        <v>68054</v>
      </c>
      <c r="K5025" s="31">
        <v>0.16163634760631301</v>
      </c>
      <c r="L5025" s="31" t="s">
        <v>1766</v>
      </c>
      <c r="M5025" s="31">
        <f t="shared" si="207"/>
        <v>0.16163634760631301</v>
      </c>
      <c r="N5025" s="31">
        <f t="shared" si="208"/>
        <v>0</v>
      </c>
    </row>
    <row r="5026" spans="1:14" x14ac:dyDescent="0.45">
      <c r="A5026" s="31" t="str">
        <f t="shared" si="209"/>
        <v>E06000052_CIN episodes for unborn children at 31st March 2019 with mental health of parent/someone else in household identified as a factor at CIN assessment_Number</v>
      </c>
      <c r="B5026" s="31" t="s">
        <v>482</v>
      </c>
      <c r="C5026" s="31" t="s">
        <v>720</v>
      </c>
      <c r="D5026" s="31" t="s">
        <v>474</v>
      </c>
      <c r="E5026" s="31" t="s">
        <v>475</v>
      </c>
      <c r="F5026" s="31" t="s">
        <v>28</v>
      </c>
      <c r="G5026" s="31" t="s">
        <v>116</v>
      </c>
      <c r="H5026" s="31" t="s">
        <v>743</v>
      </c>
      <c r="I5026" s="31">
        <v>10</v>
      </c>
      <c r="J5026" s="31">
        <v>107810</v>
      </c>
      <c r="K5026" s="31">
        <v>9.27557740469344E-2</v>
      </c>
      <c r="L5026" s="31" t="s">
        <v>1765</v>
      </c>
      <c r="M5026" s="31">
        <f t="shared" si="207"/>
        <v>9.27557740469344E-2</v>
      </c>
      <c r="N5026" s="31">
        <f t="shared" si="208"/>
        <v>0</v>
      </c>
    </row>
    <row r="5027" spans="1:14" x14ac:dyDescent="0.45">
      <c r="A5027" s="31" t="str">
        <f t="shared" si="209"/>
        <v>E10000006_CIN episodes for unborn children at 31st March 2019 with mental health of parent/someone else in household identified as a factor at CIN assessment_Number</v>
      </c>
      <c r="B5027" s="31" t="s">
        <v>285</v>
      </c>
      <c r="C5027" s="31" t="s">
        <v>286</v>
      </c>
      <c r="D5027" s="31" t="s">
        <v>474</v>
      </c>
      <c r="E5027" s="31" t="s">
        <v>475</v>
      </c>
      <c r="F5027" s="31" t="s">
        <v>28</v>
      </c>
      <c r="G5027" s="31" t="s">
        <v>116</v>
      </c>
      <c r="H5027" s="31" t="s">
        <v>743</v>
      </c>
      <c r="I5027" s="31">
        <v>23</v>
      </c>
      <c r="J5027" s="31">
        <v>92500</v>
      </c>
      <c r="K5027" s="31">
        <v>0.248648648648649</v>
      </c>
      <c r="L5027" s="31" t="s">
        <v>1766</v>
      </c>
      <c r="M5027" s="31">
        <f t="shared" si="207"/>
        <v>0.248648648648649</v>
      </c>
      <c r="N5027" s="31">
        <f t="shared" si="208"/>
        <v>0</v>
      </c>
    </row>
    <row r="5028" spans="1:14" x14ac:dyDescent="0.45">
      <c r="A5028" s="31" t="str">
        <f t="shared" si="209"/>
        <v>E10000013_CIN episodes for unborn children at 31st March 2019 with mental health of parent/someone else in household identified as a factor at CIN assessment_Number</v>
      </c>
      <c r="B5028" s="31" t="s">
        <v>307</v>
      </c>
      <c r="C5028" s="31" t="s">
        <v>308</v>
      </c>
      <c r="D5028" s="31" t="s">
        <v>474</v>
      </c>
      <c r="E5028" s="31" t="s">
        <v>475</v>
      </c>
      <c r="F5028" s="31" t="s">
        <v>28</v>
      </c>
      <c r="G5028" s="31" t="s">
        <v>116</v>
      </c>
      <c r="H5028" s="31" t="s">
        <v>743</v>
      </c>
      <c r="I5028" s="31">
        <v>39</v>
      </c>
      <c r="J5028" s="31">
        <v>128136</v>
      </c>
      <c r="K5028" s="31">
        <v>0.3043641131298</v>
      </c>
      <c r="L5028" s="31" t="s">
        <v>1767</v>
      </c>
      <c r="M5028" s="31">
        <f t="shared" si="207"/>
        <v>0.3043641131298</v>
      </c>
      <c r="N5028" s="31">
        <f t="shared" si="208"/>
        <v>0</v>
      </c>
    </row>
    <row r="5029" spans="1:14" x14ac:dyDescent="0.45">
      <c r="A5029" s="31" t="str">
        <f t="shared" si="209"/>
        <v>E10000015_CIN episodes for unborn children at 31st March 2019 with mental health of parent/someone else in household identified as a factor at CIN assessment_Number</v>
      </c>
      <c r="B5029" s="31" t="s">
        <v>319</v>
      </c>
      <c r="C5029" s="31" t="s">
        <v>320</v>
      </c>
      <c r="D5029" s="31" t="s">
        <v>474</v>
      </c>
      <c r="E5029" s="31" t="s">
        <v>475</v>
      </c>
      <c r="F5029" s="31" t="s">
        <v>28</v>
      </c>
      <c r="G5029" s="31" t="s">
        <v>116</v>
      </c>
      <c r="H5029" s="31" t="s">
        <v>743</v>
      </c>
      <c r="I5029" s="31">
        <v>65</v>
      </c>
      <c r="J5029" s="31">
        <v>271005</v>
      </c>
      <c r="K5029" s="31">
        <v>0.23984797328462601</v>
      </c>
      <c r="L5029" s="31" t="s">
        <v>1766</v>
      </c>
      <c r="M5029" s="31">
        <f t="shared" si="207"/>
        <v>0.23984797328462601</v>
      </c>
      <c r="N5029" s="31">
        <f t="shared" si="208"/>
        <v>0</v>
      </c>
    </row>
    <row r="5030" spans="1:14" x14ac:dyDescent="0.45">
      <c r="A5030" s="31" t="str">
        <f t="shared" si="209"/>
        <v>E06000046_CIN episodes for unborn children at 31st March 2019 with mental health of parent/someone else in household identified as a factor at CIN assessment_Number</v>
      </c>
      <c r="B5030" s="31" t="s">
        <v>325</v>
      </c>
      <c r="C5030" s="31" t="s">
        <v>326</v>
      </c>
      <c r="D5030" s="31" t="s">
        <v>474</v>
      </c>
      <c r="E5030" s="31" t="s">
        <v>475</v>
      </c>
      <c r="F5030" s="31" t="s">
        <v>28</v>
      </c>
      <c r="G5030" s="31" t="s">
        <v>116</v>
      </c>
      <c r="H5030" s="31" t="s">
        <v>743</v>
      </c>
      <c r="I5030" s="31">
        <v>10</v>
      </c>
      <c r="J5030" s="31">
        <v>24869</v>
      </c>
      <c r="K5030" s="31">
        <v>0.40210704089428601</v>
      </c>
      <c r="L5030" s="31" t="s">
        <v>1768</v>
      </c>
      <c r="M5030" s="31">
        <f t="shared" si="207"/>
        <v>0.40210704089428601</v>
      </c>
      <c r="N5030" s="31">
        <f t="shared" si="208"/>
        <v>0</v>
      </c>
    </row>
    <row r="5031" spans="1:14" x14ac:dyDescent="0.45">
      <c r="A5031" s="31" t="str">
        <f t="shared" si="209"/>
        <v>E10000019_CIN episodes for unborn children at 31st March 2019 with mental health of parent/someone else in household identified as a factor at CIN assessment_Number</v>
      </c>
      <c r="B5031" s="31" t="s">
        <v>345</v>
      </c>
      <c r="C5031" s="31" t="s">
        <v>346</v>
      </c>
      <c r="D5031" s="31" t="s">
        <v>474</v>
      </c>
      <c r="E5031" s="31" t="s">
        <v>475</v>
      </c>
      <c r="F5031" s="31" t="s">
        <v>28</v>
      </c>
      <c r="G5031" s="31" t="s">
        <v>116</v>
      </c>
      <c r="H5031" s="31" t="s">
        <v>743</v>
      </c>
      <c r="I5031" s="31">
        <v>16</v>
      </c>
      <c r="J5031" s="31">
        <v>145641</v>
      </c>
      <c r="K5031" s="31">
        <v>0.10985917427098101</v>
      </c>
      <c r="L5031" s="31" t="s">
        <v>1765</v>
      </c>
      <c r="M5031" s="31">
        <f t="shared" si="207"/>
        <v>0.10985917427098101</v>
      </c>
      <c r="N5031" s="31">
        <f t="shared" si="208"/>
        <v>0</v>
      </c>
    </row>
    <row r="5032" spans="1:14" x14ac:dyDescent="0.45">
      <c r="A5032" s="31" t="str">
        <f t="shared" si="209"/>
        <v>E10000020_CIN episodes for unborn children at 31st March 2019 with mental health of parent/someone else in household identified as a factor at CIN assessment_Number</v>
      </c>
      <c r="B5032" s="31" t="s">
        <v>361</v>
      </c>
      <c r="C5032" s="31" t="s">
        <v>362</v>
      </c>
      <c r="D5032" s="31" t="s">
        <v>474</v>
      </c>
      <c r="E5032" s="31" t="s">
        <v>475</v>
      </c>
      <c r="F5032" s="31" t="s">
        <v>28</v>
      </c>
      <c r="G5032" s="31" t="s">
        <v>116</v>
      </c>
      <c r="H5032" s="31" t="s">
        <v>743</v>
      </c>
      <c r="I5032" s="31">
        <v>24</v>
      </c>
      <c r="J5032" s="31">
        <v>170810</v>
      </c>
      <c r="K5032" s="31">
        <v>0.14050699607751299</v>
      </c>
      <c r="L5032" s="31" t="s">
        <v>1765</v>
      </c>
      <c r="M5032" s="31">
        <f t="shared" si="207"/>
        <v>0.14050699607751299</v>
      </c>
      <c r="N5032" s="31">
        <f t="shared" si="208"/>
        <v>0</v>
      </c>
    </row>
    <row r="5033" spans="1:14" x14ac:dyDescent="0.45">
      <c r="A5033" s="31" t="str">
        <f t="shared" si="209"/>
        <v>E10000021_CIN episodes for unborn children at 31st March 2019 with mental health of parent/someone else in household identified as a factor at CIN assessment_Number</v>
      </c>
      <c r="B5033" s="31" t="s">
        <v>371</v>
      </c>
      <c r="C5033" s="31" t="s">
        <v>372</v>
      </c>
      <c r="D5033" s="31" t="s">
        <v>474</v>
      </c>
      <c r="E5033" s="31" t="s">
        <v>475</v>
      </c>
      <c r="F5033" s="31" t="s">
        <v>28</v>
      </c>
      <c r="G5033" s="31" t="s">
        <v>116</v>
      </c>
      <c r="H5033" s="31" t="s">
        <v>743</v>
      </c>
      <c r="I5033" s="31">
        <v>31</v>
      </c>
      <c r="J5033" s="31">
        <v>170235</v>
      </c>
      <c r="K5033" s="31">
        <v>0.182101213029048</v>
      </c>
      <c r="L5033" s="31" t="s">
        <v>1766</v>
      </c>
      <c r="M5033" s="31">
        <f t="shared" si="207"/>
        <v>0.182101213029048</v>
      </c>
      <c r="N5033" s="31">
        <f t="shared" si="208"/>
        <v>0</v>
      </c>
    </row>
    <row r="5034" spans="1:14" x14ac:dyDescent="0.45">
      <c r="A5034" s="31" t="str">
        <f t="shared" si="209"/>
        <v>E06000048_CIN episodes for unborn children at 31st March 2019 with mental health of parent/someone else in household identified as a factor at CIN assessment_Number</v>
      </c>
      <c r="B5034" s="31" t="s">
        <v>484</v>
      </c>
      <c r="C5034" s="31" t="s">
        <v>705</v>
      </c>
      <c r="D5034" s="31" t="s">
        <v>474</v>
      </c>
      <c r="E5034" s="31" t="s">
        <v>475</v>
      </c>
      <c r="F5034" s="31" t="s">
        <v>28</v>
      </c>
      <c r="G5034" s="31" t="s">
        <v>116</v>
      </c>
      <c r="H5034" s="31" t="s">
        <v>743</v>
      </c>
      <c r="I5034" s="31">
        <v>33</v>
      </c>
      <c r="J5034" s="31">
        <v>59011</v>
      </c>
      <c r="K5034" s="31">
        <v>0.55921777295758401</v>
      </c>
      <c r="L5034" s="31" t="s">
        <v>1770</v>
      </c>
      <c r="M5034" s="31">
        <f t="shared" si="207"/>
        <v>0.55921777295758401</v>
      </c>
      <c r="N5034" s="31">
        <f t="shared" si="208"/>
        <v>0</v>
      </c>
    </row>
    <row r="5035" spans="1:14" x14ac:dyDescent="0.45">
      <c r="A5035" s="31" t="str">
        <f t="shared" si="209"/>
        <v>E10000025_CIN episodes for unborn children at 31st March 2019 with mental health of parent/someone else in household identified as a factor at CIN assessment_Number</v>
      </c>
      <c r="B5035" s="31" t="s">
        <v>377</v>
      </c>
      <c r="C5035" s="31" t="s">
        <v>378</v>
      </c>
      <c r="D5035" s="31" t="s">
        <v>474</v>
      </c>
      <c r="E5035" s="31" t="s">
        <v>475</v>
      </c>
      <c r="F5035" s="31" t="s">
        <v>28</v>
      </c>
      <c r="G5035" s="31" t="s">
        <v>116</v>
      </c>
      <c r="H5035" s="31" t="s">
        <v>743</v>
      </c>
      <c r="I5035" s="31">
        <v>12</v>
      </c>
      <c r="J5035" s="31">
        <v>144788</v>
      </c>
      <c r="K5035" s="31">
        <v>8.2879796668232197E-2</v>
      </c>
      <c r="L5035" s="31" t="s">
        <v>1765</v>
      </c>
      <c r="M5035" s="31">
        <f t="shared" si="207"/>
        <v>8.2879796668232197E-2</v>
      </c>
      <c r="N5035" s="31">
        <f t="shared" si="208"/>
        <v>0</v>
      </c>
    </row>
    <row r="5036" spans="1:14" x14ac:dyDescent="0.45">
      <c r="A5036" s="31" t="str">
        <f t="shared" si="209"/>
        <v>E10000027_CIN episodes for unborn children at 31st March 2019 with mental health of parent/someone else in household identified as a factor at CIN assessment_Number</v>
      </c>
      <c r="B5036" s="31" t="s">
        <v>406</v>
      </c>
      <c r="C5036" s="31" t="s">
        <v>407</v>
      </c>
      <c r="D5036" s="31" t="s">
        <v>474</v>
      </c>
      <c r="E5036" s="31" t="s">
        <v>475</v>
      </c>
      <c r="F5036" s="31" t="s">
        <v>28</v>
      </c>
      <c r="G5036" s="31" t="s">
        <v>116</v>
      </c>
      <c r="H5036" s="31" t="s">
        <v>743</v>
      </c>
      <c r="I5036" s="31">
        <v>26</v>
      </c>
      <c r="J5036" s="31">
        <v>110700</v>
      </c>
      <c r="K5036" s="31">
        <v>0.23486901535682</v>
      </c>
      <c r="L5036" s="31" t="s">
        <v>1766</v>
      </c>
      <c r="M5036" s="31">
        <f t="shared" si="207"/>
        <v>0.23486901535682</v>
      </c>
      <c r="N5036" s="31">
        <f t="shared" si="208"/>
        <v>0</v>
      </c>
    </row>
    <row r="5037" spans="1:14" x14ac:dyDescent="0.45">
      <c r="A5037" s="31" t="str">
        <f t="shared" si="209"/>
        <v>E10000029_CIN episodes for unborn children at 31st March 2019 with mental health of parent/someone else in household identified as a factor at CIN assessment_Number</v>
      </c>
      <c r="B5037" s="31" t="s">
        <v>426</v>
      </c>
      <c r="C5037" s="31" t="s">
        <v>427</v>
      </c>
      <c r="D5037" s="31" t="s">
        <v>474</v>
      </c>
      <c r="E5037" s="31" t="s">
        <v>475</v>
      </c>
      <c r="F5037" s="31" t="s">
        <v>28</v>
      </c>
      <c r="G5037" s="31" t="s">
        <v>116</v>
      </c>
      <c r="H5037" s="31" t="s">
        <v>743</v>
      </c>
      <c r="I5037" s="31">
        <v>40</v>
      </c>
      <c r="J5037" s="31">
        <v>152752</v>
      </c>
      <c r="K5037" s="31">
        <v>0.26186236514088201</v>
      </c>
      <c r="L5037" s="31" t="s">
        <v>1767</v>
      </c>
      <c r="M5037" s="31">
        <f t="shared" si="207"/>
        <v>0.26186236514088201</v>
      </c>
      <c r="N5037" s="31">
        <f t="shared" si="208"/>
        <v>0</v>
      </c>
    </row>
    <row r="5038" spans="1:14" x14ac:dyDescent="0.45">
      <c r="A5038" s="31" t="str">
        <f t="shared" si="209"/>
        <v>E10000030_CIN episodes for unborn children at 31st March 2019 with mental health of parent/someone else in household identified as a factor at CIN assessment_Number</v>
      </c>
      <c r="B5038" s="31" t="s">
        <v>430</v>
      </c>
      <c r="C5038" s="31" t="s">
        <v>431</v>
      </c>
      <c r="D5038" s="31" t="s">
        <v>474</v>
      </c>
      <c r="E5038" s="31" t="s">
        <v>475</v>
      </c>
      <c r="F5038" s="31" t="s">
        <v>28</v>
      </c>
      <c r="G5038" s="31" t="s">
        <v>116</v>
      </c>
      <c r="H5038" s="31" t="s">
        <v>743</v>
      </c>
      <c r="I5038" s="31">
        <v>40</v>
      </c>
      <c r="J5038" s="31">
        <v>261905</v>
      </c>
      <c r="K5038" s="31">
        <v>0.15272713388442399</v>
      </c>
      <c r="L5038" s="31" t="s">
        <v>1766</v>
      </c>
      <c r="M5038" s="31">
        <f t="shared" si="207"/>
        <v>0.15272713388442399</v>
      </c>
      <c r="N5038" s="31">
        <f t="shared" si="208"/>
        <v>0</v>
      </c>
    </row>
    <row r="5039" spans="1:14" x14ac:dyDescent="0.45">
      <c r="A5039" s="31" t="str">
        <f t="shared" si="209"/>
        <v>E10000031_CIN episodes for unborn children at 31st March 2019 with mental health of parent/someone else in household identified as a factor at CIN assessment_Number</v>
      </c>
      <c r="B5039" s="31" t="s">
        <v>454</v>
      </c>
      <c r="C5039" s="31" t="s">
        <v>455</v>
      </c>
      <c r="D5039" s="31" t="s">
        <v>474</v>
      </c>
      <c r="E5039" s="31" t="s">
        <v>475</v>
      </c>
      <c r="F5039" s="31" t="s">
        <v>28</v>
      </c>
      <c r="G5039" s="31" t="s">
        <v>116</v>
      </c>
      <c r="H5039" s="31" t="s">
        <v>743</v>
      </c>
      <c r="I5039" s="31">
        <v>16</v>
      </c>
      <c r="J5039" s="31">
        <v>115928</v>
      </c>
      <c r="K5039" s="31">
        <v>0.13801670002070299</v>
      </c>
      <c r="L5039" s="31" t="s">
        <v>1765</v>
      </c>
      <c r="M5039" s="31">
        <f t="shared" si="207"/>
        <v>0.13801670002070299</v>
      </c>
      <c r="N5039" s="31">
        <f t="shared" si="208"/>
        <v>0</v>
      </c>
    </row>
    <row r="5040" spans="1:14" x14ac:dyDescent="0.45">
      <c r="A5040" s="31" t="str">
        <f t="shared" si="209"/>
        <v>E10000032_CIN episodes for unborn children at 31st March 2019 with mental health of parent/someone else in household identified as a factor at CIN assessment_Number</v>
      </c>
      <c r="B5040" s="31" t="s">
        <v>458</v>
      </c>
      <c r="C5040" s="31" t="s">
        <v>459</v>
      </c>
      <c r="D5040" s="31" t="s">
        <v>474</v>
      </c>
      <c r="E5040" s="31" t="s">
        <v>475</v>
      </c>
      <c r="F5040" s="31" t="s">
        <v>28</v>
      </c>
      <c r="G5040" s="31" t="s">
        <v>116</v>
      </c>
      <c r="H5040" s="31" t="s">
        <v>743</v>
      </c>
      <c r="I5040" s="31">
        <v>0</v>
      </c>
      <c r="J5040" s="31">
        <v>174672</v>
      </c>
      <c r="K5040" s="31">
        <v>0</v>
      </c>
      <c r="L5040" s="31" t="s">
        <v>1764</v>
      </c>
      <c r="M5040" s="31">
        <f t="shared" si="207"/>
        <v>0</v>
      </c>
      <c r="N5040" s="31">
        <f t="shared" si="208"/>
        <v>0</v>
      </c>
    </row>
    <row r="5041" spans="1:14" x14ac:dyDescent="0.45">
      <c r="A5041" s="31" t="str">
        <f t="shared" si="209"/>
        <v>NA_CIN episodes for unborn children at 31st March 2019 with substance misuse by a parent/someone else in household identified as a factor at CIN assessment_Number</v>
      </c>
      <c r="B5041" s="31" t="s">
        <v>13</v>
      </c>
      <c r="C5041" s="31" t="s">
        <v>737</v>
      </c>
      <c r="D5041" s="31" t="s">
        <v>474</v>
      </c>
      <c r="E5041" s="31" t="s">
        <v>475</v>
      </c>
      <c r="F5041" s="31" t="s">
        <v>30</v>
      </c>
      <c r="G5041" s="31" t="s">
        <v>119</v>
      </c>
      <c r="H5041" s="31" t="s">
        <v>743</v>
      </c>
      <c r="I5041" s="31">
        <v>1882</v>
      </c>
      <c r="J5041" s="31">
        <v>11954618</v>
      </c>
      <c r="K5041" s="31">
        <f>I5041/J5041*1000</f>
        <v>0.15742870244787413</v>
      </c>
      <c r="L5041" s="31" t="str">
        <f>CONCATENATE(ROUND(K5041,2)," per 1000 0-17 yr olds")</f>
        <v>0.16 per 1000 0-17 yr olds</v>
      </c>
      <c r="M5041" s="31">
        <f t="shared" si="207"/>
        <v>0.15742870244787413</v>
      </c>
      <c r="N5041" s="31">
        <f t="shared" si="208"/>
        <v>0</v>
      </c>
    </row>
    <row r="5042" spans="1:14" x14ac:dyDescent="0.45">
      <c r="A5042" s="31" t="str">
        <f t="shared" si="209"/>
        <v>E09000001_CIN episodes for unborn children at 31st March 2019 with substance misuse by a parent/someone else in household identified as a factor at CIN assessment_Number</v>
      </c>
      <c r="B5042" s="31" t="s">
        <v>582</v>
      </c>
      <c r="C5042" s="31" t="s">
        <v>583</v>
      </c>
      <c r="D5042" s="31" t="s">
        <v>474</v>
      </c>
      <c r="E5042" s="31" t="s">
        <v>475</v>
      </c>
      <c r="F5042" s="31" t="s">
        <v>30</v>
      </c>
      <c r="G5042" s="31" t="s">
        <v>119</v>
      </c>
      <c r="H5042" s="31" t="s">
        <v>743</v>
      </c>
      <c r="I5042" s="31">
        <v>0</v>
      </c>
      <c r="J5042" s="31">
        <v>1453</v>
      </c>
      <c r="K5042" s="31">
        <v>0</v>
      </c>
      <c r="L5042" s="31" t="s">
        <v>1764</v>
      </c>
      <c r="M5042" s="31">
        <f t="shared" si="207"/>
        <v>0</v>
      </c>
      <c r="N5042" s="31">
        <f t="shared" si="208"/>
        <v>1</v>
      </c>
    </row>
    <row r="5043" spans="1:14" x14ac:dyDescent="0.45">
      <c r="A5043" s="31" t="str">
        <f t="shared" si="209"/>
        <v>E09000007_CIN episodes for unborn children at 31st March 2019 with substance misuse by a parent/someone else in household identified as a factor at CIN assessment_Number</v>
      </c>
      <c r="B5043" s="31" t="s">
        <v>277</v>
      </c>
      <c r="C5043" s="31" t="s">
        <v>278</v>
      </c>
      <c r="D5043" s="31" t="s">
        <v>474</v>
      </c>
      <c r="E5043" s="31" t="s">
        <v>475</v>
      </c>
      <c r="F5043" s="31" t="s">
        <v>30</v>
      </c>
      <c r="G5043" s="31" t="s">
        <v>119</v>
      </c>
      <c r="H5043" s="31" t="s">
        <v>743</v>
      </c>
      <c r="I5043" s="31">
        <v>7</v>
      </c>
      <c r="J5043" s="31">
        <v>50983</v>
      </c>
      <c r="K5043" s="31">
        <v>0.13730066885040099</v>
      </c>
      <c r="L5043" s="31" t="s">
        <v>1765</v>
      </c>
      <c r="M5043" s="31">
        <f t="shared" si="207"/>
        <v>0.13730066885040099</v>
      </c>
      <c r="N5043" s="31">
        <f t="shared" si="208"/>
        <v>0</v>
      </c>
    </row>
    <row r="5044" spans="1:14" x14ac:dyDescent="0.45">
      <c r="A5044" s="31" t="str">
        <f t="shared" si="209"/>
        <v>E09000011_CIN episodes for unborn children at 31st March 2019 with substance misuse by a parent/someone else in household identified as a factor at CIN assessment_Number</v>
      </c>
      <c r="B5044" s="31" t="s">
        <v>518</v>
      </c>
      <c r="C5044" s="31" t="s">
        <v>519</v>
      </c>
      <c r="D5044" s="31" t="s">
        <v>474</v>
      </c>
      <c r="E5044" s="31" t="s">
        <v>475</v>
      </c>
      <c r="F5044" s="31" t="s">
        <v>30</v>
      </c>
      <c r="G5044" s="31" t="s">
        <v>119</v>
      </c>
      <c r="H5044" s="31" t="s">
        <v>743</v>
      </c>
      <c r="I5044" s="31">
        <v>17</v>
      </c>
      <c r="J5044" s="31">
        <v>68917</v>
      </c>
      <c r="K5044" s="31">
        <v>0.246673534831754</v>
      </c>
      <c r="L5044" s="31" t="s">
        <v>1766</v>
      </c>
      <c r="M5044" s="31">
        <f t="shared" si="207"/>
        <v>0.246673534831754</v>
      </c>
      <c r="N5044" s="31">
        <f t="shared" si="208"/>
        <v>0</v>
      </c>
    </row>
    <row r="5045" spans="1:14" x14ac:dyDescent="0.45">
      <c r="A5045" s="31" t="str">
        <f t="shared" si="209"/>
        <v>E09000012_CIN episodes for unborn children at 31st March 2019 with substance misuse by a parent/someone else in household identified as a factor at CIN assessment_Number</v>
      </c>
      <c r="B5045" s="31" t="s">
        <v>498</v>
      </c>
      <c r="C5045" s="31" t="s">
        <v>499</v>
      </c>
      <c r="D5045" s="31" t="s">
        <v>474</v>
      </c>
      <c r="E5045" s="31" t="s">
        <v>475</v>
      </c>
      <c r="F5045" s="31" t="s">
        <v>30</v>
      </c>
      <c r="G5045" s="31" t="s">
        <v>119</v>
      </c>
      <c r="H5045" s="31" t="s">
        <v>743</v>
      </c>
      <c r="I5045" s="31">
        <v>9</v>
      </c>
      <c r="J5045" s="31">
        <v>63655</v>
      </c>
      <c r="K5045" s="31">
        <v>0.14138716518733799</v>
      </c>
      <c r="L5045" s="31" t="s">
        <v>1765</v>
      </c>
      <c r="M5045" s="31">
        <f t="shared" si="207"/>
        <v>0.14138716518733799</v>
      </c>
      <c r="N5045" s="31">
        <f t="shared" si="208"/>
        <v>0</v>
      </c>
    </row>
    <row r="5046" spans="1:14" x14ac:dyDescent="0.45">
      <c r="A5046" s="31" t="str">
        <f t="shared" si="209"/>
        <v>E09000013_CIN episodes for unborn children at 31st March 2019 with substance misuse by a parent/someone else in household identified as a factor at CIN assessment_Number</v>
      </c>
      <c r="B5046" s="31" t="s">
        <v>491</v>
      </c>
      <c r="C5046" s="31" t="s">
        <v>723</v>
      </c>
      <c r="D5046" s="31" t="s">
        <v>474</v>
      </c>
      <c r="E5046" s="31" t="s">
        <v>475</v>
      </c>
      <c r="F5046" s="31" t="s">
        <v>30</v>
      </c>
      <c r="G5046" s="31" t="s">
        <v>119</v>
      </c>
      <c r="H5046" s="31" t="s">
        <v>743</v>
      </c>
      <c r="I5046" s="31">
        <v>5</v>
      </c>
      <c r="J5046" s="31">
        <v>36898</v>
      </c>
      <c r="K5046" s="31">
        <v>0.135508699658518</v>
      </c>
      <c r="L5046" s="31" t="s">
        <v>1765</v>
      </c>
      <c r="M5046" s="31">
        <f t="shared" si="207"/>
        <v>0.135508699658518</v>
      </c>
      <c r="N5046" s="31">
        <f t="shared" si="208"/>
        <v>0</v>
      </c>
    </row>
    <row r="5047" spans="1:14" x14ac:dyDescent="0.45">
      <c r="A5047" s="31" t="str">
        <f t="shared" si="209"/>
        <v>E09000019_CIN episodes for unborn children at 31st March 2019 with substance misuse by a parent/someone else in household identified as a factor at CIN assessment_Number</v>
      </c>
      <c r="B5047" s="31" t="s">
        <v>500</v>
      </c>
      <c r="C5047" s="31" t="s">
        <v>501</v>
      </c>
      <c r="D5047" s="31" t="s">
        <v>474</v>
      </c>
      <c r="E5047" s="31" t="s">
        <v>475</v>
      </c>
      <c r="F5047" s="31" t="s">
        <v>30</v>
      </c>
      <c r="G5047" s="31" t="s">
        <v>119</v>
      </c>
      <c r="H5047" s="31" t="s">
        <v>743</v>
      </c>
      <c r="I5047" s="31">
        <v>6</v>
      </c>
      <c r="J5047" s="31">
        <v>42098</v>
      </c>
      <c r="K5047" s="31">
        <v>0.142524585490997</v>
      </c>
      <c r="L5047" s="31" t="s">
        <v>1765</v>
      </c>
      <c r="M5047" s="31">
        <f t="shared" si="207"/>
        <v>0.142524585490997</v>
      </c>
      <c r="N5047" s="31">
        <f t="shared" si="208"/>
        <v>0</v>
      </c>
    </row>
    <row r="5048" spans="1:14" x14ac:dyDescent="0.45">
      <c r="A5048" s="31" t="str">
        <f t="shared" si="209"/>
        <v>E09000020_CIN episodes for unborn children at 31st March 2019 with substance misuse by a parent/someone else in household identified as a factor at CIN assessment_Number</v>
      </c>
      <c r="B5048" s="31" t="s">
        <v>479</v>
      </c>
      <c r="C5048" s="31" t="s">
        <v>674</v>
      </c>
      <c r="D5048" s="31" t="s">
        <v>474</v>
      </c>
      <c r="E5048" s="31" t="s">
        <v>475</v>
      </c>
      <c r="F5048" s="31" t="s">
        <v>30</v>
      </c>
      <c r="G5048" s="31" t="s">
        <v>119</v>
      </c>
      <c r="H5048" s="31" t="s">
        <v>743</v>
      </c>
      <c r="I5048" s="31" t="s">
        <v>1280</v>
      </c>
      <c r="J5048" s="31">
        <v>28678</v>
      </c>
      <c r="K5048" s="31" t="s">
        <v>1280</v>
      </c>
      <c r="L5048" s="31" t="s">
        <v>70</v>
      </c>
      <c r="M5048" s="31" t="s">
        <v>70</v>
      </c>
      <c r="N5048" s="31">
        <f t="shared" si="208"/>
        <v>0</v>
      </c>
    </row>
    <row r="5049" spans="1:14" x14ac:dyDescent="0.45">
      <c r="A5049" s="31" t="str">
        <f t="shared" si="209"/>
        <v>E09000022_CIN episodes for unborn children at 31st March 2019 with substance misuse by a parent/someone else in household identified as a factor at CIN assessment_Number</v>
      </c>
      <c r="B5049" s="31" t="s">
        <v>335</v>
      </c>
      <c r="C5049" s="31" t="s">
        <v>336</v>
      </c>
      <c r="D5049" s="31" t="s">
        <v>474</v>
      </c>
      <c r="E5049" s="31" t="s">
        <v>475</v>
      </c>
      <c r="F5049" s="31" t="s">
        <v>30</v>
      </c>
      <c r="G5049" s="31" t="s">
        <v>119</v>
      </c>
      <c r="H5049" s="31" t="s">
        <v>743</v>
      </c>
      <c r="I5049" s="31">
        <v>8</v>
      </c>
      <c r="J5049" s="31">
        <v>62629</v>
      </c>
      <c r="K5049" s="31">
        <v>0.12773635216912299</v>
      </c>
      <c r="L5049" s="31" t="s">
        <v>1765</v>
      </c>
      <c r="M5049" s="31">
        <f t="shared" si="207"/>
        <v>0.12773635216912299</v>
      </c>
      <c r="N5049" s="31">
        <f t="shared" si="208"/>
        <v>0</v>
      </c>
    </row>
    <row r="5050" spans="1:14" x14ac:dyDescent="0.45">
      <c r="A5050" s="31" t="str">
        <f t="shared" si="209"/>
        <v>E09000023_CIN episodes for unborn children at 31st March 2019 with substance misuse by a parent/someone else in household identified as a factor at CIN assessment_Number</v>
      </c>
      <c r="B5050" s="31" t="s">
        <v>343</v>
      </c>
      <c r="C5050" s="31" t="s">
        <v>344</v>
      </c>
      <c r="D5050" s="31" t="s">
        <v>474</v>
      </c>
      <c r="E5050" s="31" t="s">
        <v>475</v>
      </c>
      <c r="F5050" s="31" t="s">
        <v>30</v>
      </c>
      <c r="G5050" s="31" t="s">
        <v>119</v>
      </c>
      <c r="H5050" s="31" t="s">
        <v>743</v>
      </c>
      <c r="I5050" s="31">
        <v>7</v>
      </c>
      <c r="J5050" s="31">
        <v>68458</v>
      </c>
      <c r="K5050" s="31">
        <v>0.102252475970668</v>
      </c>
      <c r="L5050" s="31" t="s">
        <v>1765</v>
      </c>
      <c r="M5050" s="31">
        <f t="shared" si="207"/>
        <v>0.102252475970668</v>
      </c>
      <c r="N5050" s="31">
        <f t="shared" si="208"/>
        <v>0</v>
      </c>
    </row>
    <row r="5051" spans="1:14" x14ac:dyDescent="0.45">
      <c r="A5051" s="31" t="str">
        <f t="shared" si="209"/>
        <v>E09000028_CIN episodes for unborn children at 31st March 2019 with substance misuse by a parent/someone else in household identified as a factor at CIN assessment_Number</v>
      </c>
      <c r="B5051" s="31" t="s">
        <v>414</v>
      </c>
      <c r="C5051" s="31" t="s">
        <v>415</v>
      </c>
      <c r="D5051" s="31" t="s">
        <v>474</v>
      </c>
      <c r="E5051" s="31" t="s">
        <v>475</v>
      </c>
      <c r="F5051" s="31" t="s">
        <v>30</v>
      </c>
      <c r="G5051" s="31" t="s">
        <v>119</v>
      </c>
      <c r="H5051" s="31" t="s">
        <v>743</v>
      </c>
      <c r="I5051" s="31">
        <v>9</v>
      </c>
      <c r="J5051" s="31">
        <v>65121</v>
      </c>
      <c r="K5051" s="31">
        <v>0.13820426590500801</v>
      </c>
      <c r="L5051" s="31" t="s">
        <v>1765</v>
      </c>
      <c r="M5051" s="31">
        <f t="shared" si="207"/>
        <v>0.13820426590500801</v>
      </c>
      <c r="N5051" s="31">
        <f t="shared" si="208"/>
        <v>0</v>
      </c>
    </row>
    <row r="5052" spans="1:14" x14ac:dyDescent="0.45">
      <c r="A5052" s="31" t="str">
        <f t="shared" si="209"/>
        <v>E09000030_CIN episodes for unborn children at 31st March 2019 with substance misuse by a parent/someone else in household identified as a factor at CIN assessment_Number</v>
      </c>
      <c r="B5052" s="31" t="s">
        <v>440</v>
      </c>
      <c r="C5052" s="31" t="s">
        <v>441</v>
      </c>
      <c r="D5052" s="31" t="s">
        <v>474</v>
      </c>
      <c r="E5052" s="31" t="s">
        <v>475</v>
      </c>
      <c r="F5052" s="31" t="s">
        <v>30</v>
      </c>
      <c r="G5052" s="31" t="s">
        <v>119</v>
      </c>
      <c r="H5052" s="31" t="s">
        <v>743</v>
      </c>
      <c r="I5052" s="31">
        <v>5</v>
      </c>
      <c r="J5052" s="31">
        <v>70973</v>
      </c>
      <c r="K5052" s="31">
        <v>7.0449325799952098E-2</v>
      </c>
      <c r="L5052" s="31" t="s">
        <v>1765</v>
      </c>
      <c r="M5052" s="31">
        <f t="shared" si="207"/>
        <v>7.0449325799952098E-2</v>
      </c>
      <c r="N5052" s="31">
        <f t="shared" si="208"/>
        <v>0</v>
      </c>
    </row>
    <row r="5053" spans="1:14" x14ac:dyDescent="0.45">
      <c r="A5053" s="31" t="str">
        <f t="shared" si="209"/>
        <v>E09000032_CIN episodes for unborn children at 31st March 2019 with substance misuse by a parent/someone else in household identified as a factor at CIN assessment_Number</v>
      </c>
      <c r="B5053" s="31" t="s">
        <v>450</v>
      </c>
      <c r="C5053" s="31" t="s">
        <v>451</v>
      </c>
      <c r="D5053" s="31" t="s">
        <v>474</v>
      </c>
      <c r="E5053" s="31" t="s">
        <v>475</v>
      </c>
      <c r="F5053" s="31" t="s">
        <v>30</v>
      </c>
      <c r="G5053" s="31" t="s">
        <v>119</v>
      </c>
      <c r="H5053" s="31" t="s">
        <v>743</v>
      </c>
      <c r="I5053" s="31">
        <v>6</v>
      </c>
      <c r="J5053" s="31">
        <v>63840</v>
      </c>
      <c r="K5053" s="31">
        <v>9.3984962406015005E-2</v>
      </c>
      <c r="L5053" s="31" t="s">
        <v>1765</v>
      </c>
      <c r="M5053" s="31">
        <f t="shared" si="207"/>
        <v>9.3984962406015005E-2</v>
      </c>
      <c r="N5053" s="31">
        <f t="shared" si="208"/>
        <v>0</v>
      </c>
    </row>
    <row r="5054" spans="1:14" x14ac:dyDescent="0.45">
      <c r="A5054" s="31" t="str">
        <f t="shared" si="209"/>
        <v>E09000033_CIN episodes for unborn children at 31st March 2019 with substance misuse by a parent/someone else in household identified as a factor at CIN assessment_Number</v>
      </c>
      <c r="B5054" s="31" t="s">
        <v>506</v>
      </c>
      <c r="C5054" s="31" t="s">
        <v>507</v>
      </c>
      <c r="D5054" s="31" t="s">
        <v>474</v>
      </c>
      <c r="E5054" s="31" t="s">
        <v>475</v>
      </c>
      <c r="F5054" s="31" t="s">
        <v>30</v>
      </c>
      <c r="G5054" s="31" t="s">
        <v>119</v>
      </c>
      <c r="H5054" s="31" t="s">
        <v>743</v>
      </c>
      <c r="I5054" s="31" t="s">
        <v>1280</v>
      </c>
      <c r="J5054" s="31">
        <v>47445</v>
      </c>
      <c r="K5054" s="31" t="s">
        <v>1280</v>
      </c>
      <c r="L5054" s="31" t="s">
        <v>70</v>
      </c>
      <c r="M5054" s="31" t="s">
        <v>70</v>
      </c>
      <c r="N5054" s="31">
        <f t="shared" si="208"/>
        <v>0</v>
      </c>
    </row>
    <row r="5055" spans="1:14" x14ac:dyDescent="0.45">
      <c r="A5055" s="31" t="str">
        <f t="shared" si="209"/>
        <v>E09000002_CIN episodes for unborn children at 31st March 2019 with substance misuse by a parent/someone else in household identified as a factor at CIN assessment_Number</v>
      </c>
      <c r="B5055" s="31" t="s">
        <v>227</v>
      </c>
      <c r="C5055" s="31" t="s">
        <v>228</v>
      </c>
      <c r="D5055" s="31" t="s">
        <v>474</v>
      </c>
      <c r="E5055" s="31" t="s">
        <v>475</v>
      </c>
      <c r="F5055" s="31" t="s">
        <v>30</v>
      </c>
      <c r="G5055" s="31" t="s">
        <v>119</v>
      </c>
      <c r="H5055" s="31" t="s">
        <v>743</v>
      </c>
      <c r="I5055" s="31">
        <v>10</v>
      </c>
      <c r="J5055" s="31">
        <v>63401</v>
      </c>
      <c r="K5055" s="31">
        <v>0.157726218829356</v>
      </c>
      <c r="L5055" s="31" t="s">
        <v>1766</v>
      </c>
      <c r="M5055" s="31">
        <f t="shared" si="207"/>
        <v>0.157726218829356</v>
      </c>
      <c r="N5055" s="31">
        <f t="shared" si="208"/>
        <v>0</v>
      </c>
    </row>
    <row r="5056" spans="1:14" x14ac:dyDescent="0.45">
      <c r="A5056" s="31" t="str">
        <f t="shared" si="209"/>
        <v>E09000003_CIN episodes for unborn children at 31st March 2019 with substance misuse by a parent/someone else in household identified as a factor at CIN assessment_Number</v>
      </c>
      <c r="B5056" s="31" t="s">
        <v>233</v>
      </c>
      <c r="C5056" s="31" t="s">
        <v>234</v>
      </c>
      <c r="D5056" s="31" t="s">
        <v>474</v>
      </c>
      <c r="E5056" s="31" t="s">
        <v>475</v>
      </c>
      <c r="F5056" s="31" t="s">
        <v>30</v>
      </c>
      <c r="G5056" s="31" t="s">
        <v>119</v>
      </c>
      <c r="H5056" s="31" t="s">
        <v>743</v>
      </c>
      <c r="I5056" s="31">
        <v>9</v>
      </c>
      <c r="J5056" s="31">
        <v>92701</v>
      </c>
      <c r="K5056" s="31">
        <v>9.7086331323286701E-2</v>
      </c>
      <c r="L5056" s="31" t="s">
        <v>1765</v>
      </c>
      <c r="M5056" s="31">
        <f t="shared" ref="M5056:M5119" si="210">K5056</f>
        <v>9.7086331323286701E-2</v>
      </c>
      <c r="N5056" s="31">
        <f t="shared" si="208"/>
        <v>0</v>
      </c>
    </row>
    <row r="5057" spans="1:14" x14ac:dyDescent="0.45">
      <c r="A5057" s="31" t="str">
        <f t="shared" si="209"/>
        <v>E09000004_CIN episodes for unborn children at 31st March 2019 with substance misuse by a parent/someone else in household identified as a factor at CIN assessment_Number</v>
      </c>
      <c r="B5057" s="31" t="s">
        <v>242</v>
      </c>
      <c r="C5057" s="31" t="s">
        <v>243</v>
      </c>
      <c r="D5057" s="31" t="s">
        <v>474</v>
      </c>
      <c r="E5057" s="31" t="s">
        <v>475</v>
      </c>
      <c r="F5057" s="31" t="s">
        <v>30</v>
      </c>
      <c r="G5057" s="31" t="s">
        <v>119</v>
      </c>
      <c r="H5057" s="31" t="s">
        <v>743</v>
      </c>
      <c r="I5057" s="31" t="s">
        <v>1280</v>
      </c>
      <c r="J5057" s="31">
        <v>56853</v>
      </c>
      <c r="K5057" s="31" t="s">
        <v>1280</v>
      </c>
      <c r="L5057" s="31" t="s">
        <v>70</v>
      </c>
      <c r="M5057" s="31" t="s">
        <v>70</v>
      </c>
      <c r="N5057" s="31">
        <f t="shared" si="208"/>
        <v>0</v>
      </c>
    </row>
    <row r="5058" spans="1:14" x14ac:dyDescent="0.45">
      <c r="A5058" s="31" t="str">
        <f t="shared" si="209"/>
        <v>E09000005_CIN episodes for unborn children at 31st March 2019 with substance misuse by a parent/someone else in household identified as a factor at CIN assessment_Number</v>
      </c>
      <c r="B5058" s="31" t="s">
        <v>261</v>
      </c>
      <c r="C5058" s="31" t="s">
        <v>262</v>
      </c>
      <c r="D5058" s="31" t="s">
        <v>474</v>
      </c>
      <c r="E5058" s="31" t="s">
        <v>475</v>
      </c>
      <c r="F5058" s="31" t="s">
        <v>30</v>
      </c>
      <c r="G5058" s="31" t="s">
        <v>119</v>
      </c>
      <c r="H5058" s="31" t="s">
        <v>743</v>
      </c>
      <c r="I5058" s="31" t="s">
        <v>1280</v>
      </c>
      <c r="J5058" s="31">
        <v>77893</v>
      </c>
      <c r="K5058" s="31" t="s">
        <v>1280</v>
      </c>
      <c r="L5058" s="31" t="s">
        <v>70</v>
      </c>
      <c r="M5058" s="31" t="s">
        <v>70</v>
      </c>
      <c r="N5058" s="31">
        <f t="shared" si="208"/>
        <v>0</v>
      </c>
    </row>
    <row r="5059" spans="1:14" x14ac:dyDescent="0.45">
      <c r="A5059" s="31" t="str">
        <f t="shared" si="209"/>
        <v>E09000006_CIN episodes for unborn children at 31st March 2019 with substance misuse by a parent/someone else in household identified as a factor at CIN assessment_Number</v>
      </c>
      <c r="B5059" s="31" t="s">
        <v>267</v>
      </c>
      <c r="C5059" s="31" t="s">
        <v>268</v>
      </c>
      <c r="D5059" s="31" t="s">
        <v>474</v>
      </c>
      <c r="E5059" s="31" t="s">
        <v>475</v>
      </c>
      <c r="F5059" s="31" t="s">
        <v>30</v>
      </c>
      <c r="G5059" s="31" t="s">
        <v>119</v>
      </c>
      <c r="H5059" s="31" t="s">
        <v>743</v>
      </c>
      <c r="I5059" s="31">
        <v>14</v>
      </c>
      <c r="J5059" s="31">
        <v>75055</v>
      </c>
      <c r="K5059" s="31">
        <v>0.186529878089401</v>
      </c>
      <c r="L5059" s="31" t="s">
        <v>1766</v>
      </c>
      <c r="M5059" s="31">
        <f t="shared" si="210"/>
        <v>0.186529878089401</v>
      </c>
      <c r="N5059" s="31">
        <f t="shared" ref="N5059:N5122" si="211">IF(OR(C5059="City of London",C5059="Isles of Scilly"),1,0)</f>
        <v>0</v>
      </c>
    </row>
    <row r="5060" spans="1:14" x14ac:dyDescent="0.45">
      <c r="A5060" s="31" t="str">
        <f t="shared" si="209"/>
        <v>E09000008_CIN episodes for unborn children at 31st March 2019 with substance misuse by a parent/someone else in household identified as a factor at CIN assessment_Number</v>
      </c>
      <c r="B5060" s="31" t="s">
        <v>486</v>
      </c>
      <c r="C5060" s="31" t="s">
        <v>487</v>
      </c>
      <c r="D5060" s="31" t="s">
        <v>474</v>
      </c>
      <c r="E5060" s="31" t="s">
        <v>475</v>
      </c>
      <c r="F5060" s="31" t="s">
        <v>30</v>
      </c>
      <c r="G5060" s="31" t="s">
        <v>119</v>
      </c>
      <c r="H5060" s="31" t="s">
        <v>743</v>
      </c>
      <c r="I5060" s="31" t="s">
        <v>1280</v>
      </c>
      <c r="J5060" s="31">
        <v>94702</v>
      </c>
      <c r="K5060" s="31" t="s">
        <v>1280</v>
      </c>
      <c r="L5060" s="31" t="s">
        <v>70</v>
      </c>
      <c r="M5060" s="31" t="s">
        <v>70</v>
      </c>
      <c r="N5060" s="31">
        <f t="shared" si="211"/>
        <v>0</v>
      </c>
    </row>
    <row r="5061" spans="1:14" x14ac:dyDescent="0.45">
      <c r="A5061" s="31" t="str">
        <f t="shared" si="209"/>
        <v>E09000009_CIN episodes for unborn children at 31st March 2019 with substance misuse by a parent/someone else in household identified as a factor at CIN assessment_Number</v>
      </c>
      <c r="B5061" s="31" t="s">
        <v>509</v>
      </c>
      <c r="C5061" s="31" t="s">
        <v>510</v>
      </c>
      <c r="D5061" s="31" t="s">
        <v>474</v>
      </c>
      <c r="E5061" s="31" t="s">
        <v>475</v>
      </c>
      <c r="F5061" s="31" t="s">
        <v>30</v>
      </c>
      <c r="G5061" s="31" t="s">
        <v>119</v>
      </c>
      <c r="H5061" s="31" t="s">
        <v>743</v>
      </c>
      <c r="I5061" s="31">
        <v>5</v>
      </c>
      <c r="J5061" s="31">
        <v>81732</v>
      </c>
      <c r="K5061" s="31">
        <v>6.1175549356433198E-2</v>
      </c>
      <c r="L5061" s="31" t="s">
        <v>1765</v>
      </c>
      <c r="M5061" s="31">
        <f t="shared" si="210"/>
        <v>6.1175549356433198E-2</v>
      </c>
      <c r="N5061" s="31">
        <f t="shared" si="211"/>
        <v>0</v>
      </c>
    </row>
    <row r="5062" spans="1:14" x14ac:dyDescent="0.45">
      <c r="A5062" s="31" t="str">
        <f t="shared" si="209"/>
        <v>E09000010_CIN episodes for unborn children at 31st March 2019 with substance misuse by a parent/someone else in household identified as a factor at CIN assessment_Number</v>
      </c>
      <c r="B5062" s="31" t="s">
        <v>301</v>
      </c>
      <c r="C5062" s="31" t="s">
        <v>302</v>
      </c>
      <c r="D5062" s="31" t="s">
        <v>474</v>
      </c>
      <c r="E5062" s="31" t="s">
        <v>475</v>
      </c>
      <c r="F5062" s="31" t="s">
        <v>30</v>
      </c>
      <c r="G5062" s="31" t="s">
        <v>119</v>
      </c>
      <c r="H5062" s="31" t="s">
        <v>743</v>
      </c>
      <c r="I5062" s="31">
        <v>14</v>
      </c>
      <c r="J5062" s="31">
        <v>84497</v>
      </c>
      <c r="K5062" s="31">
        <v>0.16568635572860599</v>
      </c>
      <c r="L5062" s="31" t="s">
        <v>1766</v>
      </c>
      <c r="M5062" s="31">
        <f t="shared" si="210"/>
        <v>0.16568635572860599</v>
      </c>
      <c r="N5062" s="31">
        <f t="shared" si="211"/>
        <v>0</v>
      </c>
    </row>
    <row r="5063" spans="1:14" x14ac:dyDescent="0.45">
      <c r="A5063" s="31" t="str">
        <f t="shared" si="209"/>
        <v>E09000014_CIN episodes for unborn children at 31st March 2019 with substance misuse by a parent/someone else in household identified as a factor at CIN assessment_Number</v>
      </c>
      <c r="B5063" s="31" t="s">
        <v>311</v>
      </c>
      <c r="C5063" s="31" t="s">
        <v>312</v>
      </c>
      <c r="D5063" s="31" t="s">
        <v>474</v>
      </c>
      <c r="E5063" s="31" t="s">
        <v>475</v>
      </c>
      <c r="F5063" s="31" t="s">
        <v>30</v>
      </c>
      <c r="G5063" s="31" t="s">
        <v>119</v>
      </c>
      <c r="H5063" s="31" t="s">
        <v>743</v>
      </c>
      <c r="I5063" s="31" t="s">
        <v>1280</v>
      </c>
      <c r="J5063" s="31">
        <v>60398</v>
      </c>
      <c r="K5063" s="31" t="s">
        <v>1280</v>
      </c>
      <c r="L5063" s="31" t="s">
        <v>70</v>
      </c>
      <c r="M5063" s="31" t="s">
        <v>70</v>
      </c>
      <c r="N5063" s="31">
        <f t="shared" si="211"/>
        <v>0</v>
      </c>
    </row>
    <row r="5064" spans="1:14" x14ac:dyDescent="0.45">
      <c r="A5064" s="31" t="str">
        <f t="shared" si="209"/>
        <v>E09000015_CIN episodes for unborn children at 31st March 2019 with substance misuse by a parent/someone else in household identified as a factor at CIN assessment_Number</v>
      </c>
      <c r="B5064" s="31" t="s">
        <v>496</v>
      </c>
      <c r="C5064" s="31" t="s">
        <v>497</v>
      </c>
      <c r="D5064" s="31" t="s">
        <v>474</v>
      </c>
      <c r="E5064" s="31" t="s">
        <v>475</v>
      </c>
      <c r="F5064" s="31" t="s">
        <v>30</v>
      </c>
      <c r="G5064" s="31" t="s">
        <v>119</v>
      </c>
      <c r="H5064" s="31" t="s">
        <v>743</v>
      </c>
      <c r="I5064" s="31">
        <v>10</v>
      </c>
      <c r="J5064" s="31">
        <v>58373</v>
      </c>
      <c r="K5064" s="31">
        <v>0.17131207921470501</v>
      </c>
      <c r="L5064" s="31" t="s">
        <v>1766</v>
      </c>
      <c r="M5064" s="31">
        <f t="shared" si="210"/>
        <v>0.17131207921470501</v>
      </c>
      <c r="N5064" s="31">
        <f t="shared" si="211"/>
        <v>0</v>
      </c>
    </row>
    <row r="5065" spans="1:14" x14ac:dyDescent="0.45">
      <c r="A5065" s="31" t="str">
        <f t="shared" si="209"/>
        <v>E09000016_CIN episodes for unborn children at 31st March 2019 with substance misuse by a parent/someone else in household identified as a factor at CIN assessment_Number</v>
      </c>
      <c r="B5065" s="31" t="s">
        <v>315</v>
      </c>
      <c r="C5065" s="31" t="s">
        <v>316</v>
      </c>
      <c r="D5065" s="31" t="s">
        <v>474</v>
      </c>
      <c r="E5065" s="31" t="s">
        <v>475</v>
      </c>
      <c r="F5065" s="31" t="s">
        <v>30</v>
      </c>
      <c r="G5065" s="31" t="s">
        <v>119</v>
      </c>
      <c r="H5065" s="31" t="s">
        <v>743</v>
      </c>
      <c r="I5065" s="31" t="s">
        <v>1280</v>
      </c>
      <c r="J5065" s="31">
        <v>57541</v>
      </c>
      <c r="K5065" s="31" t="s">
        <v>1280</v>
      </c>
      <c r="L5065" s="31" t="s">
        <v>70</v>
      </c>
      <c r="M5065" s="31" t="s">
        <v>70</v>
      </c>
      <c r="N5065" s="31">
        <f t="shared" si="211"/>
        <v>0</v>
      </c>
    </row>
    <row r="5066" spans="1:14" x14ac:dyDescent="0.45">
      <c r="A5066" s="31" t="str">
        <f t="shared" si="209"/>
        <v>E09000017_CIN episodes for unborn children at 31st March 2019 with substance misuse by a parent/someone else in household identified as a factor at CIN assessment_Number</v>
      </c>
      <c r="B5066" s="31" t="s">
        <v>321</v>
      </c>
      <c r="C5066" s="31" t="s">
        <v>322</v>
      </c>
      <c r="D5066" s="31" t="s">
        <v>474</v>
      </c>
      <c r="E5066" s="31" t="s">
        <v>475</v>
      </c>
      <c r="F5066" s="31" t="s">
        <v>30</v>
      </c>
      <c r="G5066" s="31" t="s">
        <v>119</v>
      </c>
      <c r="H5066" s="31" t="s">
        <v>743</v>
      </c>
      <c r="I5066" s="31" t="s">
        <v>1280</v>
      </c>
      <c r="J5066" s="31">
        <v>73377</v>
      </c>
      <c r="K5066" s="31" t="s">
        <v>1280</v>
      </c>
      <c r="L5066" s="31" t="s">
        <v>70</v>
      </c>
      <c r="M5066" s="31" t="s">
        <v>70</v>
      </c>
      <c r="N5066" s="31">
        <f t="shared" si="211"/>
        <v>0</v>
      </c>
    </row>
    <row r="5067" spans="1:14" x14ac:dyDescent="0.45">
      <c r="A5067" s="31" t="str">
        <f t="shared" ref="A5067:A5130" si="212">CONCATENATE(B5067,"_",G5067,"_",H5067)</f>
        <v>E09000018_CIN episodes for unborn children at 31st March 2019 with substance misuse by a parent/someone else in household identified as a factor at CIN assessment_Number</v>
      </c>
      <c r="B5067" s="31" t="s">
        <v>323</v>
      </c>
      <c r="C5067" s="31" t="s">
        <v>324</v>
      </c>
      <c r="D5067" s="31" t="s">
        <v>474</v>
      </c>
      <c r="E5067" s="31" t="s">
        <v>475</v>
      </c>
      <c r="F5067" s="31" t="s">
        <v>30</v>
      </c>
      <c r="G5067" s="31" t="s">
        <v>119</v>
      </c>
      <c r="H5067" s="31" t="s">
        <v>743</v>
      </c>
      <c r="I5067" s="31">
        <v>5</v>
      </c>
      <c r="J5067" s="31">
        <v>64898</v>
      </c>
      <c r="K5067" s="31">
        <v>7.7043976701901398E-2</v>
      </c>
      <c r="L5067" s="31" t="s">
        <v>1765</v>
      </c>
      <c r="M5067" s="31">
        <f t="shared" si="210"/>
        <v>7.7043976701901398E-2</v>
      </c>
      <c r="N5067" s="31">
        <f t="shared" si="211"/>
        <v>0</v>
      </c>
    </row>
    <row r="5068" spans="1:14" x14ac:dyDescent="0.45">
      <c r="A5068" s="31" t="str">
        <f t="shared" si="212"/>
        <v>E09000021_CIN episodes for unborn children at 31st March 2019 with substance misuse by a parent/someone else in household identified as a factor at CIN assessment_Number</v>
      </c>
      <c r="B5068" s="31" t="s">
        <v>520</v>
      </c>
      <c r="C5068" s="31" t="s">
        <v>521</v>
      </c>
      <c r="D5068" s="31" t="s">
        <v>474</v>
      </c>
      <c r="E5068" s="31" t="s">
        <v>475</v>
      </c>
      <c r="F5068" s="31" t="s">
        <v>30</v>
      </c>
      <c r="G5068" s="31" t="s">
        <v>119</v>
      </c>
      <c r="H5068" s="31" t="s">
        <v>743</v>
      </c>
      <c r="I5068" s="31" t="s">
        <v>1280</v>
      </c>
      <c r="J5068" s="31">
        <v>38977</v>
      </c>
      <c r="K5068" s="31" t="s">
        <v>1280</v>
      </c>
      <c r="L5068" s="31" t="s">
        <v>70</v>
      </c>
      <c r="M5068" s="31" t="s">
        <v>70</v>
      </c>
      <c r="N5068" s="31">
        <f t="shared" si="211"/>
        <v>0</v>
      </c>
    </row>
    <row r="5069" spans="1:14" x14ac:dyDescent="0.45">
      <c r="A5069" s="31" t="str">
        <f t="shared" si="212"/>
        <v>E09000024_CIN episodes for unborn children at 31st March 2019 with substance misuse by a parent/someone else in household identified as a factor at CIN assessment_Number</v>
      </c>
      <c r="B5069" s="31" t="s">
        <v>353</v>
      </c>
      <c r="C5069" s="31" t="s">
        <v>354</v>
      </c>
      <c r="D5069" s="31" t="s">
        <v>474</v>
      </c>
      <c r="E5069" s="31" t="s">
        <v>475</v>
      </c>
      <c r="F5069" s="31" t="s">
        <v>30</v>
      </c>
      <c r="G5069" s="31" t="s">
        <v>119</v>
      </c>
      <c r="H5069" s="31" t="s">
        <v>743</v>
      </c>
      <c r="I5069" s="31">
        <v>7</v>
      </c>
      <c r="J5069" s="31">
        <v>47266</v>
      </c>
      <c r="K5069" s="31">
        <v>0.14809799856133399</v>
      </c>
      <c r="L5069" s="31" t="s">
        <v>1765</v>
      </c>
      <c r="M5069" s="31">
        <f t="shared" si="210"/>
        <v>0.14809799856133399</v>
      </c>
      <c r="N5069" s="31">
        <f t="shared" si="211"/>
        <v>0</v>
      </c>
    </row>
    <row r="5070" spans="1:14" x14ac:dyDescent="0.45">
      <c r="A5070" s="31" t="str">
        <f t="shared" si="212"/>
        <v>E09000025_CIN episodes for unborn children at 31st March 2019 with substance misuse by a parent/someone else in household identified as a factor at CIN assessment_Number</v>
      </c>
      <c r="B5070" s="31" t="s">
        <v>359</v>
      </c>
      <c r="C5070" s="31" t="s">
        <v>360</v>
      </c>
      <c r="D5070" s="31" t="s">
        <v>474</v>
      </c>
      <c r="E5070" s="31" t="s">
        <v>475</v>
      </c>
      <c r="F5070" s="31" t="s">
        <v>30</v>
      </c>
      <c r="G5070" s="31" t="s">
        <v>119</v>
      </c>
      <c r="H5070" s="31" t="s">
        <v>743</v>
      </c>
      <c r="I5070" s="31">
        <v>11</v>
      </c>
      <c r="J5070" s="31">
        <v>86567</v>
      </c>
      <c r="K5070" s="31">
        <v>0.127069206510564</v>
      </c>
      <c r="L5070" s="31" t="s">
        <v>1765</v>
      </c>
      <c r="M5070" s="31">
        <f t="shared" si="210"/>
        <v>0.127069206510564</v>
      </c>
      <c r="N5070" s="31">
        <f t="shared" si="211"/>
        <v>0</v>
      </c>
    </row>
    <row r="5071" spans="1:14" x14ac:dyDescent="0.45">
      <c r="A5071" s="31" t="str">
        <f t="shared" si="212"/>
        <v>E09000026_CIN episodes for unborn children at 31st March 2019 with substance misuse by a parent/someone else in household identified as a factor at CIN assessment_Number</v>
      </c>
      <c r="B5071" s="31" t="s">
        <v>385</v>
      </c>
      <c r="C5071" s="31" t="s">
        <v>386</v>
      </c>
      <c r="D5071" s="31" t="s">
        <v>474</v>
      </c>
      <c r="E5071" s="31" t="s">
        <v>475</v>
      </c>
      <c r="F5071" s="31" t="s">
        <v>30</v>
      </c>
      <c r="G5071" s="31" t="s">
        <v>119</v>
      </c>
      <c r="H5071" s="31" t="s">
        <v>743</v>
      </c>
      <c r="I5071" s="31" t="s">
        <v>1280</v>
      </c>
      <c r="J5071" s="31">
        <v>76159</v>
      </c>
      <c r="K5071" s="31" t="s">
        <v>1280</v>
      </c>
      <c r="L5071" s="31" t="s">
        <v>70</v>
      </c>
      <c r="M5071" s="31" t="s">
        <v>70</v>
      </c>
      <c r="N5071" s="31">
        <f t="shared" si="211"/>
        <v>0</v>
      </c>
    </row>
    <row r="5072" spans="1:14" x14ac:dyDescent="0.45">
      <c r="A5072" s="31" t="str">
        <f t="shared" si="212"/>
        <v>E09000027_CIN episodes for unborn children at 31st March 2019 with substance misuse by a parent/someone else in household identified as a factor at CIN assessment_Number</v>
      </c>
      <c r="B5072" s="31" t="s">
        <v>389</v>
      </c>
      <c r="C5072" s="31" t="s">
        <v>390</v>
      </c>
      <c r="D5072" s="31" t="s">
        <v>474</v>
      </c>
      <c r="E5072" s="31" t="s">
        <v>475</v>
      </c>
      <c r="F5072" s="31" t="s">
        <v>30</v>
      </c>
      <c r="G5072" s="31" t="s">
        <v>119</v>
      </c>
      <c r="H5072" s="31" t="s">
        <v>743</v>
      </c>
      <c r="I5072" s="31" t="s">
        <v>1280</v>
      </c>
      <c r="J5072" s="31">
        <v>45525</v>
      </c>
      <c r="K5072" s="31" t="s">
        <v>1280</v>
      </c>
      <c r="L5072" s="31" t="s">
        <v>70</v>
      </c>
      <c r="M5072" s="31" t="s">
        <v>70</v>
      </c>
      <c r="N5072" s="31">
        <f t="shared" si="211"/>
        <v>0</v>
      </c>
    </row>
    <row r="5073" spans="1:14" x14ac:dyDescent="0.45">
      <c r="A5073" s="31" t="str">
        <f t="shared" si="212"/>
        <v>E09000029_CIN episodes for unborn children at 31st March 2019 with substance misuse by a parent/someone else in household identified as a factor at CIN assessment_Number</v>
      </c>
      <c r="B5073" s="31" t="s">
        <v>432</v>
      </c>
      <c r="C5073" s="31" t="s">
        <v>433</v>
      </c>
      <c r="D5073" s="31" t="s">
        <v>474</v>
      </c>
      <c r="E5073" s="31" t="s">
        <v>475</v>
      </c>
      <c r="F5073" s="31" t="s">
        <v>30</v>
      </c>
      <c r="G5073" s="31" t="s">
        <v>119</v>
      </c>
      <c r="H5073" s="31" t="s">
        <v>743</v>
      </c>
      <c r="I5073" s="31" t="s">
        <v>1280</v>
      </c>
      <c r="J5073" s="31">
        <v>47941</v>
      </c>
      <c r="K5073" s="31" t="s">
        <v>1280</v>
      </c>
      <c r="L5073" s="31" t="s">
        <v>70</v>
      </c>
      <c r="M5073" s="31" t="s">
        <v>70</v>
      </c>
      <c r="N5073" s="31">
        <f t="shared" si="211"/>
        <v>0</v>
      </c>
    </row>
    <row r="5074" spans="1:14" x14ac:dyDescent="0.45">
      <c r="A5074" s="31" t="str">
        <f t="shared" si="212"/>
        <v>E09000031_CIN episodes for unborn children at 31st March 2019 with substance misuse by a parent/someone else in household identified as a factor at CIN assessment_Number</v>
      </c>
      <c r="B5074" s="31" t="s">
        <v>448</v>
      </c>
      <c r="C5074" s="31" t="s">
        <v>449</v>
      </c>
      <c r="D5074" s="31" t="s">
        <v>474</v>
      </c>
      <c r="E5074" s="31" t="s">
        <v>475</v>
      </c>
      <c r="F5074" s="31" t="s">
        <v>30</v>
      </c>
      <c r="G5074" s="31" t="s">
        <v>119</v>
      </c>
      <c r="H5074" s="31" t="s">
        <v>743</v>
      </c>
      <c r="I5074" s="31" t="s">
        <v>1280</v>
      </c>
      <c r="J5074" s="31">
        <v>67017</v>
      </c>
      <c r="K5074" s="31" t="s">
        <v>1280</v>
      </c>
      <c r="L5074" s="31" t="s">
        <v>70</v>
      </c>
      <c r="M5074" s="31" t="s">
        <v>70</v>
      </c>
      <c r="N5074" s="31">
        <f t="shared" si="211"/>
        <v>0</v>
      </c>
    </row>
    <row r="5075" spans="1:14" x14ac:dyDescent="0.45">
      <c r="A5075" s="31" t="str">
        <f t="shared" si="212"/>
        <v>E08000025_CIN episodes for unborn children at 31st March 2019 with substance misuse by a parent/someone else in household identified as a factor at CIN assessment_Number</v>
      </c>
      <c r="B5075" s="31" t="s">
        <v>245</v>
      </c>
      <c r="C5075" s="31" t="s">
        <v>246</v>
      </c>
      <c r="D5075" s="31" t="s">
        <v>474</v>
      </c>
      <c r="E5075" s="31" t="s">
        <v>475</v>
      </c>
      <c r="F5075" s="31" t="s">
        <v>30</v>
      </c>
      <c r="G5075" s="31" t="s">
        <v>119</v>
      </c>
      <c r="H5075" s="31" t="s">
        <v>743</v>
      </c>
      <c r="I5075" s="31">
        <v>39</v>
      </c>
      <c r="J5075" s="31">
        <v>288388</v>
      </c>
      <c r="K5075" s="31">
        <v>0.135234475775691</v>
      </c>
      <c r="L5075" s="31" t="s">
        <v>1765</v>
      </c>
      <c r="M5075" s="31">
        <f t="shared" si="210"/>
        <v>0.135234475775691</v>
      </c>
      <c r="N5075" s="31">
        <f t="shared" si="211"/>
        <v>0</v>
      </c>
    </row>
    <row r="5076" spans="1:14" x14ac:dyDescent="0.45">
      <c r="A5076" s="31" t="str">
        <f t="shared" si="212"/>
        <v>E08000026_CIN episodes for unborn children at 31st March 2019 with substance misuse by a parent/someone else in household identified as a factor at CIN assessment_Number</v>
      </c>
      <c r="B5076" s="31" t="s">
        <v>283</v>
      </c>
      <c r="C5076" s="31" t="s">
        <v>284</v>
      </c>
      <c r="D5076" s="31" t="s">
        <v>474</v>
      </c>
      <c r="E5076" s="31" t="s">
        <v>475</v>
      </c>
      <c r="F5076" s="31" t="s">
        <v>30</v>
      </c>
      <c r="G5076" s="31" t="s">
        <v>119</v>
      </c>
      <c r="H5076" s="31" t="s">
        <v>743</v>
      </c>
      <c r="I5076" s="31">
        <v>19</v>
      </c>
      <c r="J5076" s="31">
        <v>78994</v>
      </c>
      <c r="K5076" s="31">
        <v>0.24052459680482099</v>
      </c>
      <c r="L5076" s="31" t="s">
        <v>1766</v>
      </c>
      <c r="M5076" s="31">
        <f t="shared" si="210"/>
        <v>0.24052459680482099</v>
      </c>
      <c r="N5076" s="31">
        <f t="shared" si="211"/>
        <v>0</v>
      </c>
    </row>
    <row r="5077" spans="1:14" x14ac:dyDescent="0.45">
      <c r="A5077" s="31" t="str">
        <f t="shared" si="212"/>
        <v>E08000027_CIN episodes for unborn children at 31st March 2019 with substance misuse by a parent/someone else in household identified as a factor at CIN assessment_Number</v>
      </c>
      <c r="B5077" s="31" t="s">
        <v>297</v>
      </c>
      <c r="C5077" s="31" t="s">
        <v>298</v>
      </c>
      <c r="D5077" s="31" t="s">
        <v>474</v>
      </c>
      <c r="E5077" s="31" t="s">
        <v>475</v>
      </c>
      <c r="F5077" s="31" t="s">
        <v>30</v>
      </c>
      <c r="G5077" s="31" t="s">
        <v>119</v>
      </c>
      <c r="H5077" s="31" t="s">
        <v>743</v>
      </c>
      <c r="I5077" s="31" t="s">
        <v>1280</v>
      </c>
      <c r="J5077" s="31">
        <v>69265</v>
      </c>
      <c r="K5077" s="31" t="s">
        <v>1280</v>
      </c>
      <c r="L5077" s="31" t="s">
        <v>70</v>
      </c>
      <c r="M5077" s="31" t="s">
        <v>70</v>
      </c>
      <c r="N5077" s="31">
        <f t="shared" si="211"/>
        <v>0</v>
      </c>
    </row>
    <row r="5078" spans="1:14" x14ac:dyDescent="0.45">
      <c r="A5078" s="31" t="str">
        <f t="shared" si="212"/>
        <v>E08000028_CIN episodes for unborn children at 31st March 2019 with substance misuse by a parent/someone else in household identified as a factor at CIN assessment_Number</v>
      </c>
      <c r="B5078" s="31" t="s">
        <v>397</v>
      </c>
      <c r="C5078" s="31" t="s">
        <v>398</v>
      </c>
      <c r="D5078" s="31" t="s">
        <v>474</v>
      </c>
      <c r="E5078" s="31" t="s">
        <v>475</v>
      </c>
      <c r="F5078" s="31" t="s">
        <v>30</v>
      </c>
      <c r="G5078" s="31" t="s">
        <v>119</v>
      </c>
      <c r="H5078" s="31" t="s">
        <v>743</v>
      </c>
      <c r="I5078" s="31">
        <v>20</v>
      </c>
      <c r="J5078" s="31">
        <v>81920</v>
      </c>
      <c r="K5078" s="31">
        <v>0.244140625</v>
      </c>
      <c r="L5078" s="31" t="s">
        <v>1766</v>
      </c>
      <c r="M5078" s="31">
        <f t="shared" si="210"/>
        <v>0.244140625</v>
      </c>
      <c r="N5078" s="31">
        <f t="shared" si="211"/>
        <v>0</v>
      </c>
    </row>
    <row r="5079" spans="1:14" x14ac:dyDescent="0.45">
      <c r="A5079" s="31" t="str">
        <f t="shared" si="212"/>
        <v>E08000029_CIN episodes for unborn children at 31st March 2019 with substance misuse by a parent/someone else in household identified as a factor at CIN assessment_Number</v>
      </c>
      <c r="B5079" s="31" t="s">
        <v>516</v>
      </c>
      <c r="C5079" s="31" t="s">
        <v>517</v>
      </c>
      <c r="D5079" s="31" t="s">
        <v>474</v>
      </c>
      <c r="E5079" s="31" t="s">
        <v>475</v>
      </c>
      <c r="F5079" s="31" t="s">
        <v>30</v>
      </c>
      <c r="G5079" s="31" t="s">
        <v>119</v>
      </c>
      <c r="H5079" s="31" t="s">
        <v>743</v>
      </c>
      <c r="I5079" s="31">
        <v>10</v>
      </c>
      <c r="J5079" s="31">
        <v>46946</v>
      </c>
      <c r="K5079" s="31">
        <v>0.21301069313679499</v>
      </c>
      <c r="L5079" s="31" t="s">
        <v>1766</v>
      </c>
      <c r="M5079" s="31">
        <f t="shared" si="210"/>
        <v>0.21301069313679499</v>
      </c>
      <c r="N5079" s="31">
        <f t="shared" si="211"/>
        <v>0</v>
      </c>
    </row>
    <row r="5080" spans="1:14" x14ac:dyDescent="0.45">
      <c r="A5080" s="31" t="str">
        <f t="shared" si="212"/>
        <v>E08000030_CIN episodes for unborn children at 31st March 2019 with substance misuse by a parent/someone else in household identified as a factor at CIN assessment_Number</v>
      </c>
      <c r="B5080" s="31" t="s">
        <v>446</v>
      </c>
      <c r="C5080" s="31" t="s">
        <v>447</v>
      </c>
      <c r="D5080" s="31" t="s">
        <v>474</v>
      </c>
      <c r="E5080" s="31" t="s">
        <v>475</v>
      </c>
      <c r="F5080" s="31" t="s">
        <v>30</v>
      </c>
      <c r="G5080" s="31" t="s">
        <v>119</v>
      </c>
      <c r="H5080" s="31" t="s">
        <v>743</v>
      </c>
      <c r="I5080" s="31">
        <v>7</v>
      </c>
      <c r="J5080" s="31">
        <v>68157</v>
      </c>
      <c r="K5080" s="31">
        <v>0.102704050941209</v>
      </c>
      <c r="L5080" s="31" t="s">
        <v>1765</v>
      </c>
      <c r="M5080" s="31">
        <f t="shared" si="210"/>
        <v>0.102704050941209</v>
      </c>
      <c r="N5080" s="31">
        <f t="shared" si="211"/>
        <v>0</v>
      </c>
    </row>
    <row r="5081" spans="1:14" x14ac:dyDescent="0.45">
      <c r="A5081" s="31" t="str">
        <f t="shared" si="212"/>
        <v>E08000031_CIN episodes for unborn children at 31st March 2019 with substance misuse by a parent/someone else in household identified as a factor at CIN assessment_Number</v>
      </c>
      <c r="B5081" s="31" t="s">
        <v>468</v>
      </c>
      <c r="C5081" s="31" t="s">
        <v>469</v>
      </c>
      <c r="D5081" s="31" t="s">
        <v>474</v>
      </c>
      <c r="E5081" s="31" t="s">
        <v>475</v>
      </c>
      <c r="F5081" s="31" t="s">
        <v>30</v>
      </c>
      <c r="G5081" s="31" t="s">
        <v>119</v>
      </c>
      <c r="H5081" s="31" t="s">
        <v>743</v>
      </c>
      <c r="I5081" s="31" t="s">
        <v>1280</v>
      </c>
      <c r="J5081" s="31">
        <v>61244</v>
      </c>
      <c r="K5081" s="31" t="s">
        <v>1280</v>
      </c>
      <c r="L5081" s="31" t="s">
        <v>70</v>
      </c>
      <c r="M5081" s="31" t="s">
        <v>70</v>
      </c>
      <c r="N5081" s="31">
        <f t="shared" si="211"/>
        <v>0</v>
      </c>
    </row>
    <row r="5082" spans="1:14" x14ac:dyDescent="0.45">
      <c r="A5082" s="31" t="str">
        <f t="shared" si="212"/>
        <v>E08000011_CIN episodes for unborn children at 31st March 2019 with substance misuse by a parent/someone else in household identified as a factor at CIN assessment_Number</v>
      </c>
      <c r="B5082" s="31" t="s">
        <v>333</v>
      </c>
      <c r="C5082" s="31" t="s">
        <v>334</v>
      </c>
      <c r="D5082" s="31" t="s">
        <v>474</v>
      </c>
      <c r="E5082" s="31" t="s">
        <v>475</v>
      </c>
      <c r="F5082" s="31" t="s">
        <v>30</v>
      </c>
      <c r="G5082" s="31" t="s">
        <v>119</v>
      </c>
      <c r="H5082" s="31" t="s">
        <v>743</v>
      </c>
      <c r="I5082" s="31" t="s">
        <v>1280</v>
      </c>
      <c r="J5082" s="31">
        <v>33477</v>
      </c>
      <c r="K5082" s="31" t="s">
        <v>1280</v>
      </c>
      <c r="L5082" s="31" t="s">
        <v>70</v>
      </c>
      <c r="M5082" s="31" t="s">
        <v>70</v>
      </c>
      <c r="N5082" s="31">
        <f t="shared" si="211"/>
        <v>0</v>
      </c>
    </row>
    <row r="5083" spans="1:14" x14ac:dyDescent="0.45">
      <c r="A5083" s="31" t="str">
        <f t="shared" si="212"/>
        <v>E08000012_CIN episodes for unborn children at 31st March 2019 with substance misuse by a parent/someone else in household identified as a factor at CIN assessment_Number</v>
      </c>
      <c r="B5083" s="31" t="s">
        <v>347</v>
      </c>
      <c r="C5083" s="31" t="s">
        <v>348</v>
      </c>
      <c r="D5083" s="31" t="s">
        <v>474</v>
      </c>
      <c r="E5083" s="31" t="s">
        <v>475</v>
      </c>
      <c r="F5083" s="31" t="s">
        <v>30</v>
      </c>
      <c r="G5083" s="31" t="s">
        <v>119</v>
      </c>
      <c r="H5083" s="31" t="s">
        <v>743</v>
      </c>
      <c r="I5083" s="31">
        <v>17</v>
      </c>
      <c r="J5083" s="31">
        <v>94902</v>
      </c>
      <c r="K5083" s="31">
        <v>0.17913215738340599</v>
      </c>
      <c r="L5083" s="31" t="s">
        <v>1766</v>
      </c>
      <c r="M5083" s="31">
        <f t="shared" si="210"/>
        <v>0.17913215738340599</v>
      </c>
      <c r="N5083" s="31">
        <f t="shared" si="211"/>
        <v>0</v>
      </c>
    </row>
    <row r="5084" spans="1:14" x14ac:dyDescent="0.45">
      <c r="A5084" s="31" t="str">
        <f t="shared" si="212"/>
        <v>E08000013_CIN episodes for unborn children at 31st March 2019 with substance misuse by a parent/someone else in household identified as a factor at CIN assessment_Number</v>
      </c>
      <c r="B5084" s="31" t="s">
        <v>416</v>
      </c>
      <c r="C5084" s="31" t="s">
        <v>417</v>
      </c>
      <c r="D5084" s="31" t="s">
        <v>474</v>
      </c>
      <c r="E5084" s="31" t="s">
        <v>475</v>
      </c>
      <c r="F5084" s="31" t="s">
        <v>30</v>
      </c>
      <c r="G5084" s="31" t="s">
        <v>119</v>
      </c>
      <c r="H5084" s="31" t="s">
        <v>743</v>
      </c>
      <c r="I5084" s="31">
        <v>6</v>
      </c>
      <c r="J5084" s="31">
        <v>36785</v>
      </c>
      <c r="K5084" s="31">
        <v>0.16310996330025801</v>
      </c>
      <c r="L5084" s="31" t="s">
        <v>1766</v>
      </c>
      <c r="M5084" s="31">
        <f t="shared" si="210"/>
        <v>0.16310996330025801</v>
      </c>
      <c r="N5084" s="31">
        <f t="shared" si="211"/>
        <v>0</v>
      </c>
    </row>
    <row r="5085" spans="1:14" x14ac:dyDescent="0.45">
      <c r="A5085" s="31" t="str">
        <f t="shared" si="212"/>
        <v>E08000014_CIN episodes for unborn children at 31st March 2019 with substance misuse by a parent/someone else in household identified as a factor at CIN assessment_Number</v>
      </c>
      <c r="B5085" s="31" t="s">
        <v>399</v>
      </c>
      <c r="C5085" s="31" t="s">
        <v>400</v>
      </c>
      <c r="D5085" s="31" t="s">
        <v>474</v>
      </c>
      <c r="E5085" s="31" t="s">
        <v>475</v>
      </c>
      <c r="F5085" s="31" t="s">
        <v>30</v>
      </c>
      <c r="G5085" s="31" t="s">
        <v>119</v>
      </c>
      <c r="H5085" s="31" t="s">
        <v>743</v>
      </c>
      <c r="I5085" s="31">
        <v>11</v>
      </c>
      <c r="J5085" s="31">
        <v>53833</v>
      </c>
      <c r="K5085" s="31">
        <v>0.20433563056118001</v>
      </c>
      <c r="L5085" s="31" t="s">
        <v>1766</v>
      </c>
      <c r="M5085" s="31">
        <f t="shared" si="210"/>
        <v>0.20433563056118001</v>
      </c>
      <c r="N5085" s="31">
        <f t="shared" si="211"/>
        <v>0</v>
      </c>
    </row>
    <row r="5086" spans="1:14" x14ac:dyDescent="0.45">
      <c r="A5086" s="31" t="str">
        <f t="shared" si="212"/>
        <v>E08000015_CIN episodes for unborn children at 31st March 2019 with substance misuse by a parent/someone else in household identified as a factor at CIN assessment_Number</v>
      </c>
      <c r="B5086" s="31" t="s">
        <v>464</v>
      </c>
      <c r="C5086" s="31" t="s">
        <v>465</v>
      </c>
      <c r="D5086" s="31" t="s">
        <v>474</v>
      </c>
      <c r="E5086" s="31" t="s">
        <v>475</v>
      </c>
      <c r="F5086" s="31" t="s">
        <v>30</v>
      </c>
      <c r="G5086" s="31" t="s">
        <v>119</v>
      </c>
      <c r="H5086" s="31" t="s">
        <v>743</v>
      </c>
      <c r="I5086" s="31">
        <v>16</v>
      </c>
      <c r="J5086" s="31">
        <v>67576</v>
      </c>
      <c r="K5086" s="31">
        <v>0.236770451047709</v>
      </c>
      <c r="L5086" s="31" t="s">
        <v>1766</v>
      </c>
      <c r="M5086" s="31">
        <f t="shared" si="210"/>
        <v>0.236770451047709</v>
      </c>
      <c r="N5086" s="31">
        <f t="shared" si="211"/>
        <v>0</v>
      </c>
    </row>
    <row r="5087" spans="1:14" x14ac:dyDescent="0.45">
      <c r="A5087" s="31" t="str">
        <f t="shared" si="212"/>
        <v>E08000001_CIN episodes for unborn children at 31st March 2019 with substance misuse by a parent/someone else in household identified as a factor at CIN assessment_Number</v>
      </c>
      <c r="B5087" s="31" t="s">
        <v>252</v>
      </c>
      <c r="C5087" s="31" t="s">
        <v>253</v>
      </c>
      <c r="D5087" s="31" t="s">
        <v>474</v>
      </c>
      <c r="E5087" s="31" t="s">
        <v>475</v>
      </c>
      <c r="F5087" s="31" t="s">
        <v>30</v>
      </c>
      <c r="G5087" s="31" t="s">
        <v>119</v>
      </c>
      <c r="H5087" s="31" t="s">
        <v>743</v>
      </c>
      <c r="I5087" s="31">
        <v>5</v>
      </c>
      <c r="J5087" s="31">
        <v>67670</v>
      </c>
      <c r="K5087" s="31">
        <v>7.3887985813506696E-2</v>
      </c>
      <c r="L5087" s="31" t="s">
        <v>1765</v>
      </c>
      <c r="M5087" s="31">
        <f t="shared" si="210"/>
        <v>7.3887985813506696E-2</v>
      </c>
      <c r="N5087" s="31">
        <f t="shared" si="211"/>
        <v>0</v>
      </c>
    </row>
    <row r="5088" spans="1:14" x14ac:dyDescent="0.45">
      <c r="A5088" s="31" t="str">
        <f t="shared" si="212"/>
        <v>E08000002_CIN episodes for unborn children at 31st March 2019 with substance misuse by a parent/someone else in household identified as a factor at CIN assessment_Number</v>
      </c>
      <c r="B5088" s="31" t="s">
        <v>271</v>
      </c>
      <c r="C5088" s="31" t="s">
        <v>272</v>
      </c>
      <c r="D5088" s="31" t="s">
        <v>474</v>
      </c>
      <c r="E5088" s="31" t="s">
        <v>475</v>
      </c>
      <c r="F5088" s="31" t="s">
        <v>30</v>
      </c>
      <c r="G5088" s="31" t="s">
        <v>119</v>
      </c>
      <c r="H5088" s="31" t="s">
        <v>743</v>
      </c>
      <c r="I5088" s="31" t="s">
        <v>1280</v>
      </c>
      <c r="J5088" s="31">
        <v>43142</v>
      </c>
      <c r="K5088" s="31" t="s">
        <v>1280</v>
      </c>
      <c r="L5088" s="31" t="s">
        <v>70</v>
      </c>
      <c r="M5088" s="31" t="s">
        <v>70</v>
      </c>
      <c r="N5088" s="31">
        <f t="shared" si="211"/>
        <v>0</v>
      </c>
    </row>
    <row r="5089" spans="1:14" x14ac:dyDescent="0.45">
      <c r="A5089" s="31" t="str">
        <f t="shared" si="212"/>
        <v>E08000003_CIN episodes for unborn children at 31st March 2019 with substance misuse by a parent/someone else in household identified as a factor at CIN assessment_Number</v>
      </c>
      <c r="B5089" s="31" t="s">
        <v>349</v>
      </c>
      <c r="C5089" s="31" t="s">
        <v>350</v>
      </c>
      <c r="D5089" s="31" t="s">
        <v>474</v>
      </c>
      <c r="E5089" s="31" t="s">
        <v>475</v>
      </c>
      <c r="F5089" s="31" t="s">
        <v>30</v>
      </c>
      <c r="G5089" s="31" t="s">
        <v>119</v>
      </c>
      <c r="H5089" s="31" t="s">
        <v>743</v>
      </c>
      <c r="I5089" s="31">
        <v>23</v>
      </c>
      <c r="J5089" s="31">
        <v>121962</v>
      </c>
      <c r="K5089" s="31">
        <v>0.188583329233696</v>
      </c>
      <c r="L5089" s="31" t="s">
        <v>1766</v>
      </c>
      <c r="M5089" s="31">
        <f t="shared" si="210"/>
        <v>0.188583329233696</v>
      </c>
      <c r="N5089" s="31">
        <f t="shared" si="211"/>
        <v>0</v>
      </c>
    </row>
    <row r="5090" spans="1:14" x14ac:dyDescent="0.45">
      <c r="A5090" s="31" t="str">
        <f t="shared" si="212"/>
        <v>E08000004_CIN episodes for unborn children at 31st March 2019 with substance misuse by a parent/someone else in household identified as a factor at CIN assessment_Number</v>
      </c>
      <c r="B5090" s="31" t="s">
        <v>375</v>
      </c>
      <c r="C5090" s="31" t="s">
        <v>376</v>
      </c>
      <c r="D5090" s="31" t="s">
        <v>474</v>
      </c>
      <c r="E5090" s="31" t="s">
        <v>475</v>
      </c>
      <c r="F5090" s="31" t="s">
        <v>30</v>
      </c>
      <c r="G5090" s="31" t="s">
        <v>119</v>
      </c>
      <c r="H5090" s="31" t="s">
        <v>743</v>
      </c>
      <c r="I5090" s="31">
        <v>12</v>
      </c>
      <c r="J5090" s="31">
        <v>59416</v>
      </c>
      <c r="K5090" s="31">
        <v>0.201965800457789</v>
      </c>
      <c r="L5090" s="31" t="s">
        <v>1766</v>
      </c>
      <c r="M5090" s="31">
        <f t="shared" si="210"/>
        <v>0.201965800457789</v>
      </c>
      <c r="N5090" s="31">
        <f t="shared" si="211"/>
        <v>0</v>
      </c>
    </row>
    <row r="5091" spans="1:14" x14ac:dyDescent="0.45">
      <c r="A5091" s="31" t="str">
        <f t="shared" si="212"/>
        <v>E08000005_CIN episodes for unborn children at 31st March 2019 with substance misuse by a parent/someone else in household identified as a factor at CIN assessment_Number</v>
      </c>
      <c r="B5091" s="31" t="s">
        <v>391</v>
      </c>
      <c r="C5091" s="31" t="s">
        <v>392</v>
      </c>
      <c r="D5091" s="31" t="s">
        <v>474</v>
      </c>
      <c r="E5091" s="31" t="s">
        <v>475</v>
      </c>
      <c r="F5091" s="31" t="s">
        <v>30</v>
      </c>
      <c r="G5091" s="31" t="s">
        <v>119</v>
      </c>
      <c r="H5091" s="31" t="s">
        <v>743</v>
      </c>
      <c r="I5091" s="31">
        <v>12</v>
      </c>
      <c r="J5091" s="31">
        <v>52689</v>
      </c>
      <c r="K5091" s="31">
        <v>0.22775152308831101</v>
      </c>
      <c r="L5091" s="31" t="s">
        <v>1766</v>
      </c>
      <c r="M5091" s="31">
        <f t="shared" si="210"/>
        <v>0.22775152308831101</v>
      </c>
      <c r="N5091" s="31">
        <f t="shared" si="211"/>
        <v>0</v>
      </c>
    </row>
    <row r="5092" spans="1:14" x14ac:dyDescent="0.45">
      <c r="A5092" s="31" t="str">
        <f t="shared" si="212"/>
        <v>E08000006_CIN episodes for unborn children at 31st March 2019 with substance misuse by a parent/someone else in household identified as a factor at CIN assessment_Number</v>
      </c>
      <c r="B5092" s="31" t="s">
        <v>395</v>
      </c>
      <c r="C5092" s="31" t="s">
        <v>396</v>
      </c>
      <c r="D5092" s="31" t="s">
        <v>474</v>
      </c>
      <c r="E5092" s="31" t="s">
        <v>475</v>
      </c>
      <c r="F5092" s="31" t="s">
        <v>30</v>
      </c>
      <c r="G5092" s="31" t="s">
        <v>119</v>
      </c>
      <c r="H5092" s="31" t="s">
        <v>743</v>
      </c>
      <c r="I5092" s="31">
        <v>6</v>
      </c>
      <c r="J5092" s="31">
        <v>56566</v>
      </c>
      <c r="K5092" s="31">
        <v>0.106070784570237</v>
      </c>
      <c r="L5092" s="31" t="s">
        <v>1765</v>
      </c>
      <c r="M5092" s="31">
        <f t="shared" si="210"/>
        <v>0.106070784570237</v>
      </c>
      <c r="N5092" s="31">
        <f t="shared" si="211"/>
        <v>0</v>
      </c>
    </row>
    <row r="5093" spans="1:14" x14ac:dyDescent="0.45">
      <c r="A5093" s="31" t="str">
        <f t="shared" si="212"/>
        <v>E08000007_CIN episodes for unborn children at 31st March 2019 with substance misuse by a parent/someone else in household identified as a factor at CIN assessment_Number</v>
      </c>
      <c r="B5093" s="31" t="s">
        <v>420</v>
      </c>
      <c r="C5093" s="31" t="s">
        <v>421</v>
      </c>
      <c r="D5093" s="31" t="s">
        <v>474</v>
      </c>
      <c r="E5093" s="31" t="s">
        <v>475</v>
      </c>
      <c r="F5093" s="31" t="s">
        <v>30</v>
      </c>
      <c r="G5093" s="31" t="s">
        <v>119</v>
      </c>
      <c r="H5093" s="31" t="s">
        <v>743</v>
      </c>
      <c r="I5093" s="31">
        <v>5</v>
      </c>
      <c r="J5093" s="31">
        <v>63141</v>
      </c>
      <c r="K5093" s="31">
        <v>7.9187849416385597E-2</v>
      </c>
      <c r="L5093" s="31" t="s">
        <v>1765</v>
      </c>
      <c r="M5093" s="31">
        <f t="shared" si="210"/>
        <v>7.9187849416385597E-2</v>
      </c>
      <c r="N5093" s="31">
        <f t="shared" si="211"/>
        <v>0</v>
      </c>
    </row>
    <row r="5094" spans="1:14" x14ac:dyDescent="0.45">
      <c r="A5094" s="31" t="str">
        <f t="shared" si="212"/>
        <v>E08000008_CIN episodes for unborn children at 31st March 2019 with substance misuse by a parent/someone else in household identified as a factor at CIN assessment_Number</v>
      </c>
      <c r="B5094" s="31" t="s">
        <v>436</v>
      </c>
      <c r="C5094" s="31" t="s">
        <v>437</v>
      </c>
      <c r="D5094" s="31" t="s">
        <v>474</v>
      </c>
      <c r="E5094" s="31" t="s">
        <v>475</v>
      </c>
      <c r="F5094" s="31" t="s">
        <v>30</v>
      </c>
      <c r="G5094" s="31" t="s">
        <v>119</v>
      </c>
      <c r="H5094" s="31" t="s">
        <v>743</v>
      </c>
      <c r="I5094" s="31">
        <v>13</v>
      </c>
      <c r="J5094" s="31">
        <v>50223</v>
      </c>
      <c r="K5094" s="31">
        <v>0.25884554885212002</v>
      </c>
      <c r="L5094" s="31" t="s">
        <v>1767</v>
      </c>
      <c r="M5094" s="31">
        <f t="shared" si="210"/>
        <v>0.25884554885212002</v>
      </c>
      <c r="N5094" s="31">
        <f t="shared" si="211"/>
        <v>0</v>
      </c>
    </row>
    <row r="5095" spans="1:14" x14ac:dyDescent="0.45">
      <c r="A5095" s="31" t="str">
        <f t="shared" si="212"/>
        <v>E08000009_CIN episodes for unborn children at 31st March 2019 with substance misuse by a parent/someone else in household identified as a factor at CIN assessment_Number</v>
      </c>
      <c r="B5095" s="31" t="s">
        <v>442</v>
      </c>
      <c r="C5095" s="31" t="s">
        <v>443</v>
      </c>
      <c r="D5095" s="31" t="s">
        <v>474</v>
      </c>
      <c r="E5095" s="31" t="s">
        <v>475</v>
      </c>
      <c r="F5095" s="31" t="s">
        <v>30</v>
      </c>
      <c r="G5095" s="31" t="s">
        <v>119</v>
      </c>
      <c r="H5095" s="31" t="s">
        <v>743</v>
      </c>
      <c r="I5095" s="31">
        <v>6</v>
      </c>
      <c r="J5095" s="31">
        <v>56087</v>
      </c>
      <c r="K5095" s="31">
        <v>0.10697666125840199</v>
      </c>
      <c r="L5095" s="31" t="s">
        <v>1765</v>
      </c>
      <c r="M5095" s="31">
        <f t="shared" si="210"/>
        <v>0.10697666125840199</v>
      </c>
      <c r="N5095" s="31">
        <f t="shared" si="211"/>
        <v>0</v>
      </c>
    </row>
    <row r="5096" spans="1:14" x14ac:dyDescent="0.45">
      <c r="A5096" s="31" t="str">
        <f t="shared" si="212"/>
        <v>E08000010_CIN episodes for unborn children at 31st March 2019 with substance misuse by a parent/someone else in household identified as a factor at CIN assessment_Number</v>
      </c>
      <c r="B5096" s="31" t="s">
        <v>460</v>
      </c>
      <c r="C5096" s="31" t="s">
        <v>461</v>
      </c>
      <c r="D5096" s="31" t="s">
        <v>474</v>
      </c>
      <c r="E5096" s="31" t="s">
        <v>475</v>
      </c>
      <c r="F5096" s="31" t="s">
        <v>30</v>
      </c>
      <c r="G5096" s="31" t="s">
        <v>119</v>
      </c>
      <c r="H5096" s="31" t="s">
        <v>743</v>
      </c>
      <c r="I5096" s="31">
        <v>11</v>
      </c>
      <c r="J5096" s="31">
        <v>68388</v>
      </c>
      <c r="K5096" s="31">
        <v>0.160846932210329</v>
      </c>
      <c r="L5096" s="31" t="s">
        <v>1766</v>
      </c>
      <c r="M5096" s="31">
        <f t="shared" si="210"/>
        <v>0.160846932210329</v>
      </c>
      <c r="N5096" s="31">
        <f t="shared" si="211"/>
        <v>0</v>
      </c>
    </row>
    <row r="5097" spans="1:14" x14ac:dyDescent="0.45">
      <c r="A5097" s="31" t="str">
        <f t="shared" si="212"/>
        <v>E08000016_CIN episodes for unborn children at 31st March 2019 with substance misuse by a parent/someone else in household identified as a factor at CIN assessment_Number</v>
      </c>
      <c r="B5097" s="31" t="s">
        <v>236</v>
      </c>
      <c r="C5097" s="31" t="s">
        <v>237</v>
      </c>
      <c r="D5097" s="31" t="s">
        <v>474</v>
      </c>
      <c r="E5097" s="31" t="s">
        <v>475</v>
      </c>
      <c r="F5097" s="31" t="s">
        <v>30</v>
      </c>
      <c r="G5097" s="31" t="s">
        <v>119</v>
      </c>
      <c r="H5097" s="31" t="s">
        <v>743</v>
      </c>
      <c r="I5097" s="31" t="s">
        <v>1280</v>
      </c>
      <c r="J5097" s="31">
        <v>50727</v>
      </c>
      <c r="K5097" s="31" t="s">
        <v>1280</v>
      </c>
      <c r="L5097" s="31" t="s">
        <v>70</v>
      </c>
      <c r="M5097" s="31" t="s">
        <v>70</v>
      </c>
      <c r="N5097" s="31">
        <f t="shared" si="211"/>
        <v>0</v>
      </c>
    </row>
    <row r="5098" spans="1:14" x14ac:dyDescent="0.45">
      <c r="A5098" s="31" t="str">
        <f t="shared" si="212"/>
        <v>E08000017_CIN episodes for unborn children at 31st March 2019 with substance misuse by a parent/someone else in household identified as a factor at CIN assessment_Number</v>
      </c>
      <c r="B5098" s="31" t="s">
        <v>293</v>
      </c>
      <c r="C5098" s="31" t="s">
        <v>294</v>
      </c>
      <c r="D5098" s="31" t="s">
        <v>474</v>
      </c>
      <c r="E5098" s="31" t="s">
        <v>475</v>
      </c>
      <c r="F5098" s="31" t="s">
        <v>30</v>
      </c>
      <c r="G5098" s="31" t="s">
        <v>119</v>
      </c>
      <c r="H5098" s="31" t="s">
        <v>743</v>
      </c>
      <c r="I5098" s="31">
        <v>14</v>
      </c>
      <c r="J5098" s="31">
        <v>66448</v>
      </c>
      <c r="K5098" s="31">
        <v>0.21069106669877199</v>
      </c>
      <c r="L5098" s="31" t="s">
        <v>1766</v>
      </c>
      <c r="M5098" s="31">
        <f t="shared" si="210"/>
        <v>0.21069106669877199</v>
      </c>
      <c r="N5098" s="31">
        <f t="shared" si="211"/>
        <v>0</v>
      </c>
    </row>
    <row r="5099" spans="1:14" x14ac:dyDescent="0.45">
      <c r="A5099" s="31" t="str">
        <f t="shared" si="212"/>
        <v>E08000018_CIN episodes for unborn children at 31st March 2019 with substance misuse by a parent/someone else in household identified as a factor at CIN assessment_Number</v>
      </c>
      <c r="B5099" s="31" t="s">
        <v>393</v>
      </c>
      <c r="C5099" s="31" t="s">
        <v>394</v>
      </c>
      <c r="D5099" s="31" t="s">
        <v>474</v>
      </c>
      <c r="E5099" s="31" t="s">
        <v>475</v>
      </c>
      <c r="F5099" s="31" t="s">
        <v>30</v>
      </c>
      <c r="G5099" s="31" t="s">
        <v>119</v>
      </c>
      <c r="H5099" s="31" t="s">
        <v>743</v>
      </c>
      <c r="I5099" s="31">
        <v>21</v>
      </c>
      <c r="J5099" s="31">
        <v>57196</v>
      </c>
      <c r="K5099" s="31">
        <v>0.36715854255542302</v>
      </c>
      <c r="L5099" s="31" t="s">
        <v>1768</v>
      </c>
      <c r="M5099" s="31">
        <f t="shared" si="210"/>
        <v>0.36715854255542302</v>
      </c>
      <c r="N5099" s="31">
        <f t="shared" si="211"/>
        <v>0</v>
      </c>
    </row>
    <row r="5100" spans="1:14" x14ac:dyDescent="0.45">
      <c r="A5100" s="31" t="str">
        <f t="shared" si="212"/>
        <v>E08000019_CIN episodes for unborn children at 31st March 2019 with substance misuse by a parent/someone else in household identified as a factor at CIN assessment_Number</v>
      </c>
      <c r="B5100" s="31" t="s">
        <v>401</v>
      </c>
      <c r="C5100" s="31" t="s">
        <v>402</v>
      </c>
      <c r="D5100" s="31" t="s">
        <v>474</v>
      </c>
      <c r="E5100" s="31" t="s">
        <v>475</v>
      </c>
      <c r="F5100" s="31" t="s">
        <v>30</v>
      </c>
      <c r="G5100" s="31" t="s">
        <v>119</v>
      </c>
      <c r="H5100" s="31" t="s">
        <v>743</v>
      </c>
      <c r="I5100" s="31">
        <v>17</v>
      </c>
      <c r="J5100" s="31">
        <v>117497</v>
      </c>
      <c r="K5100" s="31">
        <v>0.14468454513732301</v>
      </c>
      <c r="L5100" s="31" t="s">
        <v>1765</v>
      </c>
      <c r="M5100" s="31">
        <f t="shared" si="210"/>
        <v>0.14468454513732301</v>
      </c>
      <c r="N5100" s="31">
        <f t="shared" si="211"/>
        <v>0</v>
      </c>
    </row>
    <row r="5101" spans="1:14" x14ac:dyDescent="0.45">
      <c r="A5101" s="31" t="str">
        <f t="shared" si="212"/>
        <v>E08000032_CIN episodes for unborn children at 31st March 2019 with substance misuse by a parent/someone else in household identified as a factor at CIN assessment_Number</v>
      </c>
      <c r="B5101" s="31" t="s">
        <v>259</v>
      </c>
      <c r="C5101" s="31" t="s">
        <v>260</v>
      </c>
      <c r="D5101" s="31" t="s">
        <v>474</v>
      </c>
      <c r="E5101" s="31" t="s">
        <v>475</v>
      </c>
      <c r="F5101" s="31" t="s">
        <v>30</v>
      </c>
      <c r="G5101" s="31" t="s">
        <v>119</v>
      </c>
      <c r="H5101" s="31" t="s">
        <v>743</v>
      </c>
      <c r="I5101" s="31">
        <v>25</v>
      </c>
      <c r="J5101" s="31">
        <v>142005</v>
      </c>
      <c r="K5101" s="31">
        <v>0.17605013907961001</v>
      </c>
      <c r="L5101" s="31" t="s">
        <v>1766</v>
      </c>
      <c r="M5101" s="31">
        <f t="shared" si="210"/>
        <v>0.17605013907961001</v>
      </c>
      <c r="N5101" s="31">
        <f t="shared" si="211"/>
        <v>0</v>
      </c>
    </row>
    <row r="5102" spans="1:14" x14ac:dyDescent="0.45">
      <c r="A5102" s="31" t="str">
        <f t="shared" si="212"/>
        <v>E08000033_CIN episodes for unborn children at 31st March 2019 with substance misuse by a parent/someone else in household identified as a factor at CIN assessment_Number</v>
      </c>
      <c r="B5102" s="31" t="s">
        <v>273</v>
      </c>
      <c r="C5102" s="31" t="s">
        <v>274</v>
      </c>
      <c r="D5102" s="31" t="s">
        <v>474</v>
      </c>
      <c r="E5102" s="31" t="s">
        <v>475</v>
      </c>
      <c r="F5102" s="31" t="s">
        <v>30</v>
      </c>
      <c r="G5102" s="31" t="s">
        <v>119</v>
      </c>
      <c r="H5102" s="31" t="s">
        <v>743</v>
      </c>
      <c r="I5102" s="31">
        <v>13</v>
      </c>
      <c r="J5102" s="31">
        <v>46021</v>
      </c>
      <c r="K5102" s="31">
        <v>0.28247973751113598</v>
      </c>
      <c r="L5102" s="31" t="s">
        <v>1767</v>
      </c>
      <c r="M5102" s="31">
        <f t="shared" si="210"/>
        <v>0.28247973751113598</v>
      </c>
      <c r="N5102" s="31">
        <f t="shared" si="211"/>
        <v>0</v>
      </c>
    </row>
    <row r="5103" spans="1:14" x14ac:dyDescent="0.45">
      <c r="A5103" s="31" t="str">
        <f t="shared" si="212"/>
        <v>E08000034_CIN episodes for unborn children at 31st March 2019 with substance misuse by a parent/someone else in household identified as a factor at CIN assessment_Number</v>
      </c>
      <c r="B5103" s="31" t="s">
        <v>331</v>
      </c>
      <c r="C5103" s="31" t="s">
        <v>332</v>
      </c>
      <c r="D5103" s="31" t="s">
        <v>474</v>
      </c>
      <c r="E5103" s="31" t="s">
        <v>475</v>
      </c>
      <c r="F5103" s="31" t="s">
        <v>30</v>
      </c>
      <c r="G5103" s="31" t="s">
        <v>119</v>
      </c>
      <c r="H5103" s="31" t="s">
        <v>743</v>
      </c>
      <c r="I5103" s="31">
        <v>18</v>
      </c>
      <c r="J5103" s="31">
        <v>100174</v>
      </c>
      <c r="K5103" s="31">
        <v>0.17968734402140299</v>
      </c>
      <c r="L5103" s="31" t="s">
        <v>1766</v>
      </c>
      <c r="M5103" s="31">
        <f t="shared" si="210"/>
        <v>0.17968734402140299</v>
      </c>
      <c r="N5103" s="31">
        <f t="shared" si="211"/>
        <v>0</v>
      </c>
    </row>
    <row r="5104" spans="1:14" x14ac:dyDescent="0.45">
      <c r="A5104" s="31" t="str">
        <f t="shared" si="212"/>
        <v>E08000035_CIN episodes for unborn children at 31st March 2019 with substance misuse by a parent/someone else in household identified as a factor at CIN assessment_Number</v>
      </c>
      <c r="B5104" s="31" t="s">
        <v>339</v>
      </c>
      <c r="C5104" s="31" t="s">
        <v>340</v>
      </c>
      <c r="D5104" s="31" t="s">
        <v>474</v>
      </c>
      <c r="E5104" s="31" t="s">
        <v>475</v>
      </c>
      <c r="F5104" s="31" t="s">
        <v>30</v>
      </c>
      <c r="G5104" s="31" t="s">
        <v>119</v>
      </c>
      <c r="H5104" s="31" t="s">
        <v>743</v>
      </c>
      <c r="I5104" s="31">
        <v>14</v>
      </c>
      <c r="J5104" s="31">
        <v>168176</v>
      </c>
      <c r="K5104" s="31">
        <v>8.3246123109123799E-2</v>
      </c>
      <c r="L5104" s="31" t="s">
        <v>1765</v>
      </c>
      <c r="M5104" s="31">
        <f t="shared" si="210"/>
        <v>8.3246123109123799E-2</v>
      </c>
      <c r="N5104" s="31">
        <f t="shared" si="211"/>
        <v>0</v>
      </c>
    </row>
    <row r="5105" spans="1:14" x14ac:dyDescent="0.45">
      <c r="A5105" s="31" t="str">
        <f t="shared" si="212"/>
        <v>E08000036_CIN episodes for unborn children at 31st March 2019 with substance misuse by a parent/someone else in household identified as a factor at CIN assessment_Number</v>
      </c>
      <c r="B5105" s="31" t="s">
        <v>444</v>
      </c>
      <c r="C5105" s="31" t="s">
        <v>445</v>
      </c>
      <c r="D5105" s="31" t="s">
        <v>474</v>
      </c>
      <c r="E5105" s="31" t="s">
        <v>475</v>
      </c>
      <c r="F5105" s="31" t="s">
        <v>30</v>
      </c>
      <c r="G5105" s="31" t="s">
        <v>119</v>
      </c>
      <c r="H5105" s="31" t="s">
        <v>743</v>
      </c>
      <c r="I5105" s="31">
        <v>10</v>
      </c>
      <c r="J5105" s="31">
        <v>72893</v>
      </c>
      <c r="K5105" s="31">
        <v>0.137187384248145</v>
      </c>
      <c r="L5105" s="31" t="s">
        <v>1765</v>
      </c>
      <c r="M5105" s="31">
        <f t="shared" si="210"/>
        <v>0.137187384248145</v>
      </c>
      <c r="N5105" s="31">
        <f t="shared" si="211"/>
        <v>0</v>
      </c>
    </row>
    <row r="5106" spans="1:14" x14ac:dyDescent="0.45">
      <c r="A5106" s="31" t="str">
        <f t="shared" si="212"/>
        <v>E08000020_CIN episodes for unborn children at 31st March 2019 with substance misuse by a parent/someone else in household identified as a factor at CIN assessment_Number</v>
      </c>
      <c r="B5106" s="31" t="s">
        <v>305</v>
      </c>
      <c r="C5106" s="31" t="s">
        <v>306</v>
      </c>
      <c r="D5106" s="31" t="s">
        <v>474</v>
      </c>
      <c r="E5106" s="31" t="s">
        <v>475</v>
      </c>
      <c r="F5106" s="31" t="s">
        <v>30</v>
      </c>
      <c r="G5106" s="31" t="s">
        <v>119</v>
      </c>
      <c r="H5106" s="31" t="s">
        <v>743</v>
      </c>
      <c r="I5106" s="31">
        <v>16</v>
      </c>
      <c r="J5106" s="31">
        <v>39605</v>
      </c>
      <c r="K5106" s="31">
        <v>0.40398939527837402</v>
      </c>
      <c r="L5106" s="31" t="s">
        <v>1768</v>
      </c>
      <c r="M5106" s="31">
        <f t="shared" si="210"/>
        <v>0.40398939527837402</v>
      </c>
      <c r="N5106" s="31">
        <f t="shared" si="211"/>
        <v>0</v>
      </c>
    </row>
    <row r="5107" spans="1:14" x14ac:dyDescent="0.45">
      <c r="A5107" s="31" t="str">
        <f t="shared" si="212"/>
        <v>E08000021_CIN episodes for unborn children at 31st March 2019 with substance misuse by a parent/someone else in household identified as a factor at CIN assessment_Number</v>
      </c>
      <c r="B5107" s="31" t="s">
        <v>357</v>
      </c>
      <c r="C5107" s="31" t="s">
        <v>358</v>
      </c>
      <c r="D5107" s="31" t="s">
        <v>474</v>
      </c>
      <c r="E5107" s="31" t="s">
        <v>475</v>
      </c>
      <c r="F5107" s="31" t="s">
        <v>30</v>
      </c>
      <c r="G5107" s="31" t="s">
        <v>119</v>
      </c>
      <c r="H5107" s="31" t="s">
        <v>743</v>
      </c>
      <c r="I5107" s="31">
        <v>21</v>
      </c>
      <c r="J5107" s="31">
        <v>58056</v>
      </c>
      <c r="K5107" s="31">
        <v>0.36171971889210403</v>
      </c>
      <c r="L5107" s="31" t="s">
        <v>1768</v>
      </c>
      <c r="M5107" s="31">
        <f t="shared" si="210"/>
        <v>0.36171971889210403</v>
      </c>
      <c r="N5107" s="31">
        <f t="shared" si="211"/>
        <v>0</v>
      </c>
    </row>
    <row r="5108" spans="1:14" x14ac:dyDescent="0.45">
      <c r="A5108" s="31" t="str">
        <f t="shared" si="212"/>
        <v>E08000022_CIN episodes for unborn children at 31st March 2019 with substance misuse by a parent/someone else in household identified as a factor at CIN assessment_Number</v>
      </c>
      <c r="B5108" s="31" t="s">
        <v>524</v>
      </c>
      <c r="C5108" s="31" t="s">
        <v>525</v>
      </c>
      <c r="D5108" s="31" t="s">
        <v>474</v>
      </c>
      <c r="E5108" s="31" t="s">
        <v>475</v>
      </c>
      <c r="F5108" s="31" t="s">
        <v>30</v>
      </c>
      <c r="G5108" s="31" t="s">
        <v>119</v>
      </c>
      <c r="H5108" s="31" t="s">
        <v>743</v>
      </c>
      <c r="I5108" s="31">
        <v>14</v>
      </c>
      <c r="J5108" s="31">
        <v>41360</v>
      </c>
      <c r="K5108" s="31">
        <v>0.33849129593810401</v>
      </c>
      <c r="L5108" s="31" t="s">
        <v>1767</v>
      </c>
      <c r="M5108" s="31">
        <f t="shared" si="210"/>
        <v>0.33849129593810401</v>
      </c>
      <c r="N5108" s="31">
        <f t="shared" si="211"/>
        <v>0</v>
      </c>
    </row>
    <row r="5109" spans="1:14" x14ac:dyDescent="0.45">
      <c r="A5109" s="31" t="str">
        <f t="shared" si="212"/>
        <v>E08000023_CIN episodes for unborn children at 31st March 2019 with substance misuse by a parent/someone else in household identified as a factor at CIN assessment_Number</v>
      </c>
      <c r="B5109" s="31" t="s">
        <v>410</v>
      </c>
      <c r="C5109" s="31" t="s">
        <v>411</v>
      </c>
      <c r="D5109" s="31" t="s">
        <v>474</v>
      </c>
      <c r="E5109" s="31" t="s">
        <v>475</v>
      </c>
      <c r="F5109" s="31" t="s">
        <v>30</v>
      </c>
      <c r="G5109" s="31" t="s">
        <v>119</v>
      </c>
      <c r="H5109" s="31" t="s">
        <v>743</v>
      </c>
      <c r="I5109" s="31">
        <v>11</v>
      </c>
      <c r="J5109" s="31">
        <v>29920</v>
      </c>
      <c r="K5109" s="31">
        <v>0.36764705882352899</v>
      </c>
      <c r="L5109" s="31" t="s">
        <v>1768</v>
      </c>
      <c r="M5109" s="31">
        <f t="shared" si="210"/>
        <v>0.36764705882352899</v>
      </c>
      <c r="N5109" s="31">
        <f t="shared" si="211"/>
        <v>0</v>
      </c>
    </row>
    <row r="5110" spans="1:14" x14ac:dyDescent="0.45">
      <c r="A5110" s="31" t="str">
        <f t="shared" si="212"/>
        <v>E08000024_CIN episodes for unborn children at 31st March 2019 with substance misuse by a parent/someone else in household identified as a factor at CIN assessment_Number</v>
      </c>
      <c r="B5110" s="31" t="s">
        <v>428</v>
      </c>
      <c r="C5110" s="31" t="s">
        <v>429</v>
      </c>
      <c r="D5110" s="31" t="s">
        <v>474</v>
      </c>
      <c r="E5110" s="31" t="s">
        <v>475</v>
      </c>
      <c r="F5110" s="31" t="s">
        <v>30</v>
      </c>
      <c r="G5110" s="31" t="s">
        <v>119</v>
      </c>
      <c r="H5110" s="31" t="s">
        <v>743</v>
      </c>
      <c r="I5110" s="31">
        <v>26</v>
      </c>
      <c r="J5110" s="31">
        <v>54563</v>
      </c>
      <c r="K5110" s="31">
        <v>0.476513388193464</v>
      </c>
      <c r="L5110" s="31" t="s">
        <v>1769</v>
      </c>
      <c r="M5110" s="31">
        <f t="shared" si="210"/>
        <v>0.476513388193464</v>
      </c>
      <c r="N5110" s="31">
        <f t="shared" si="211"/>
        <v>0</v>
      </c>
    </row>
    <row r="5111" spans="1:14" x14ac:dyDescent="0.45">
      <c r="A5111" s="31" t="str">
        <f t="shared" si="212"/>
        <v>E06000053_CIN episodes for unborn children at 31st March 2019 with substance misuse by a parent/someone else in household identified as a factor at CIN assessment_Number</v>
      </c>
      <c r="B5111" s="31" t="s">
        <v>550</v>
      </c>
      <c r="C5111" s="31" t="s">
        <v>551</v>
      </c>
      <c r="D5111" s="31" t="s">
        <v>474</v>
      </c>
      <c r="E5111" s="31" t="s">
        <v>475</v>
      </c>
      <c r="F5111" s="31" t="s">
        <v>30</v>
      </c>
      <c r="G5111" s="31" t="s">
        <v>119</v>
      </c>
      <c r="H5111" s="31" t="s">
        <v>743</v>
      </c>
      <c r="I5111" s="31">
        <v>0</v>
      </c>
      <c r="J5111" s="31">
        <v>368</v>
      </c>
      <c r="K5111" s="31">
        <v>0</v>
      </c>
      <c r="L5111" s="31" t="s">
        <v>1764</v>
      </c>
      <c r="M5111" s="31">
        <f t="shared" si="210"/>
        <v>0</v>
      </c>
      <c r="N5111" s="31">
        <f t="shared" si="211"/>
        <v>1</v>
      </c>
    </row>
    <row r="5112" spans="1:14" x14ac:dyDescent="0.45">
      <c r="A5112" s="31" t="str">
        <f t="shared" si="212"/>
        <v>E06000022_CIN episodes for unborn children at 31st March 2019 with substance misuse by a parent/someone else in household identified as a factor at CIN assessment_Number</v>
      </c>
      <c r="B5112" s="31" t="s">
        <v>238</v>
      </c>
      <c r="C5112" s="31" t="s">
        <v>239</v>
      </c>
      <c r="D5112" s="31" t="s">
        <v>474</v>
      </c>
      <c r="E5112" s="31" t="s">
        <v>475</v>
      </c>
      <c r="F5112" s="31" t="s">
        <v>30</v>
      </c>
      <c r="G5112" s="31" t="s">
        <v>119</v>
      </c>
      <c r="H5112" s="31" t="s">
        <v>743</v>
      </c>
      <c r="I5112" s="31" t="s">
        <v>1280</v>
      </c>
      <c r="J5112" s="31">
        <v>35946</v>
      </c>
      <c r="K5112" s="31" t="s">
        <v>1280</v>
      </c>
      <c r="L5112" s="31" t="s">
        <v>70</v>
      </c>
      <c r="M5112" s="31" t="s">
        <v>70</v>
      </c>
      <c r="N5112" s="31">
        <f t="shared" si="211"/>
        <v>0</v>
      </c>
    </row>
    <row r="5113" spans="1:14" x14ac:dyDescent="0.45">
      <c r="A5113" s="31" t="str">
        <f t="shared" si="212"/>
        <v>E06000023_CIN episodes for unborn children at 31st March 2019 with substance misuse by a parent/someone else in household identified as a factor at CIN assessment_Number</v>
      </c>
      <c r="B5113" s="31" t="s">
        <v>265</v>
      </c>
      <c r="C5113" s="31" t="s">
        <v>266</v>
      </c>
      <c r="D5113" s="31" t="s">
        <v>474</v>
      </c>
      <c r="E5113" s="31" t="s">
        <v>475</v>
      </c>
      <c r="F5113" s="31" t="s">
        <v>30</v>
      </c>
      <c r="G5113" s="31" t="s">
        <v>119</v>
      </c>
      <c r="H5113" s="31" t="s">
        <v>743</v>
      </c>
      <c r="I5113" s="31">
        <v>16</v>
      </c>
      <c r="J5113" s="31">
        <v>94016</v>
      </c>
      <c r="K5113" s="31">
        <v>0.17018379850238299</v>
      </c>
      <c r="L5113" s="31" t="s">
        <v>1766</v>
      </c>
      <c r="M5113" s="31">
        <f t="shared" si="210"/>
        <v>0.17018379850238299</v>
      </c>
      <c r="N5113" s="31">
        <f t="shared" si="211"/>
        <v>0</v>
      </c>
    </row>
    <row r="5114" spans="1:14" x14ac:dyDescent="0.45">
      <c r="A5114" s="31" t="str">
        <f t="shared" si="212"/>
        <v>E06000024_CIN episodes for unborn children at 31st March 2019 with substance misuse by a parent/someone else in household identified as a factor at CIN assessment_Number</v>
      </c>
      <c r="B5114" s="31" t="s">
        <v>367</v>
      </c>
      <c r="C5114" s="31" t="s">
        <v>368</v>
      </c>
      <c r="D5114" s="31" t="s">
        <v>474</v>
      </c>
      <c r="E5114" s="31" t="s">
        <v>475</v>
      </c>
      <c r="F5114" s="31" t="s">
        <v>30</v>
      </c>
      <c r="G5114" s="31" t="s">
        <v>119</v>
      </c>
      <c r="H5114" s="31" t="s">
        <v>743</v>
      </c>
      <c r="I5114" s="31">
        <v>7</v>
      </c>
      <c r="J5114" s="31">
        <v>43435</v>
      </c>
      <c r="K5114" s="31">
        <v>0.16116035455277999</v>
      </c>
      <c r="L5114" s="31" t="s">
        <v>1766</v>
      </c>
      <c r="M5114" s="31">
        <f t="shared" si="210"/>
        <v>0.16116035455277999</v>
      </c>
      <c r="N5114" s="31">
        <f t="shared" si="211"/>
        <v>0</v>
      </c>
    </row>
    <row r="5115" spans="1:14" x14ac:dyDescent="0.45">
      <c r="A5115" s="31" t="str">
        <f t="shared" si="212"/>
        <v>E06000025_CIN episodes for unborn children at 31st March 2019 with substance misuse by a parent/someone else in household identified as a factor at CIN assessment_Number</v>
      </c>
      <c r="B5115" s="31" t="s">
        <v>408</v>
      </c>
      <c r="C5115" s="31" t="s">
        <v>409</v>
      </c>
      <c r="D5115" s="31" t="s">
        <v>474</v>
      </c>
      <c r="E5115" s="31" t="s">
        <v>475</v>
      </c>
      <c r="F5115" s="31" t="s">
        <v>30</v>
      </c>
      <c r="G5115" s="31" t="s">
        <v>119</v>
      </c>
      <c r="H5115" s="31" t="s">
        <v>743</v>
      </c>
      <c r="I5115" s="31">
        <v>5</v>
      </c>
      <c r="J5115" s="31">
        <v>58867</v>
      </c>
      <c r="K5115" s="31">
        <v>8.4937231386005702E-2</v>
      </c>
      <c r="L5115" s="31" t="s">
        <v>1765</v>
      </c>
      <c r="M5115" s="31">
        <f t="shared" si="210"/>
        <v>8.4937231386005702E-2</v>
      </c>
      <c r="N5115" s="31">
        <f t="shared" si="211"/>
        <v>0</v>
      </c>
    </row>
    <row r="5116" spans="1:14" x14ac:dyDescent="0.45">
      <c r="A5116" s="31" t="str">
        <f t="shared" si="212"/>
        <v>E06000001_CIN episodes for unborn children at 31st March 2019 with substance misuse by a parent/someone else in household identified as a factor at CIN assessment_Number</v>
      </c>
      <c r="B5116" s="31" t="s">
        <v>313</v>
      </c>
      <c r="C5116" s="31" t="s">
        <v>314</v>
      </c>
      <c r="D5116" s="31" t="s">
        <v>474</v>
      </c>
      <c r="E5116" s="31" t="s">
        <v>475</v>
      </c>
      <c r="F5116" s="31" t="s">
        <v>30</v>
      </c>
      <c r="G5116" s="31" t="s">
        <v>119</v>
      </c>
      <c r="H5116" s="31" t="s">
        <v>743</v>
      </c>
      <c r="I5116" s="31" t="s">
        <v>1280</v>
      </c>
      <c r="J5116" s="31">
        <v>20006</v>
      </c>
      <c r="K5116" s="31" t="s">
        <v>1280</v>
      </c>
      <c r="L5116" s="31" t="s">
        <v>70</v>
      </c>
      <c r="M5116" s="31" t="s">
        <v>70</v>
      </c>
      <c r="N5116" s="31">
        <f t="shared" si="211"/>
        <v>0</v>
      </c>
    </row>
    <row r="5117" spans="1:14" x14ac:dyDescent="0.45">
      <c r="A5117" s="31" t="str">
        <f t="shared" si="212"/>
        <v>E06000002_CIN episodes for unborn children at 31st March 2019 with substance misuse by a parent/someone else in household identified as a factor at CIN assessment_Number</v>
      </c>
      <c r="B5117" s="31" t="s">
        <v>511</v>
      </c>
      <c r="C5117" s="31" t="s">
        <v>725</v>
      </c>
      <c r="D5117" s="31" t="s">
        <v>474</v>
      </c>
      <c r="E5117" s="31" t="s">
        <v>475</v>
      </c>
      <c r="F5117" s="31" t="s">
        <v>30</v>
      </c>
      <c r="G5117" s="31" t="s">
        <v>119</v>
      </c>
      <c r="H5117" s="31" t="s">
        <v>743</v>
      </c>
      <c r="I5117" s="31">
        <v>19</v>
      </c>
      <c r="J5117" s="31">
        <v>32513</v>
      </c>
      <c r="K5117" s="31">
        <v>0.58438163196259996</v>
      </c>
      <c r="L5117" s="31" t="s">
        <v>1770</v>
      </c>
      <c r="M5117" s="31">
        <f t="shared" si="210"/>
        <v>0.58438163196259996</v>
      </c>
      <c r="N5117" s="31">
        <f t="shared" si="211"/>
        <v>0</v>
      </c>
    </row>
    <row r="5118" spans="1:14" x14ac:dyDescent="0.45">
      <c r="A5118" s="31" t="str">
        <f t="shared" si="212"/>
        <v>E06000003_CIN episodes for unborn children at 31st March 2019 with substance misuse by a parent/someone else in household identified as a factor at CIN assessment_Number</v>
      </c>
      <c r="B5118" s="31" t="s">
        <v>387</v>
      </c>
      <c r="C5118" s="31" t="s">
        <v>388</v>
      </c>
      <c r="D5118" s="31" t="s">
        <v>474</v>
      </c>
      <c r="E5118" s="31" t="s">
        <v>475</v>
      </c>
      <c r="F5118" s="31" t="s">
        <v>30</v>
      </c>
      <c r="G5118" s="31" t="s">
        <v>119</v>
      </c>
      <c r="H5118" s="31" t="s">
        <v>743</v>
      </c>
      <c r="I5118" s="31">
        <v>6</v>
      </c>
      <c r="J5118" s="31">
        <v>27626</v>
      </c>
      <c r="K5118" s="31">
        <v>0.21718670817346</v>
      </c>
      <c r="L5118" s="31" t="s">
        <v>1766</v>
      </c>
      <c r="M5118" s="31">
        <f t="shared" si="210"/>
        <v>0.21718670817346</v>
      </c>
      <c r="N5118" s="31">
        <f t="shared" si="211"/>
        <v>0</v>
      </c>
    </row>
    <row r="5119" spans="1:14" x14ac:dyDescent="0.45">
      <c r="A5119" s="31" t="str">
        <f t="shared" si="212"/>
        <v>E06000004_CIN episodes for unborn children at 31st March 2019 with substance misuse by a parent/someone else in household identified as a factor at CIN assessment_Number</v>
      </c>
      <c r="B5119" s="31" t="s">
        <v>422</v>
      </c>
      <c r="C5119" s="31" t="s">
        <v>423</v>
      </c>
      <c r="D5119" s="31" t="s">
        <v>474</v>
      </c>
      <c r="E5119" s="31" t="s">
        <v>475</v>
      </c>
      <c r="F5119" s="31" t="s">
        <v>30</v>
      </c>
      <c r="G5119" s="31" t="s">
        <v>119</v>
      </c>
      <c r="H5119" s="31" t="s">
        <v>743</v>
      </c>
      <c r="I5119" s="31">
        <v>9</v>
      </c>
      <c r="J5119" s="31">
        <v>43521</v>
      </c>
      <c r="K5119" s="31">
        <v>0.20679671882539499</v>
      </c>
      <c r="L5119" s="31" t="s">
        <v>1766</v>
      </c>
      <c r="M5119" s="31">
        <f t="shared" si="210"/>
        <v>0.20679671882539499</v>
      </c>
      <c r="N5119" s="31">
        <f t="shared" si="211"/>
        <v>0</v>
      </c>
    </row>
    <row r="5120" spans="1:14" x14ac:dyDescent="0.45">
      <c r="A5120" s="31" t="str">
        <f t="shared" si="212"/>
        <v>E06000010_CIN episodes for unborn children at 31st March 2019 with substance misuse by a parent/someone else in household identified as a factor at CIN assessment_Number</v>
      </c>
      <c r="B5120" s="31" t="s">
        <v>329</v>
      </c>
      <c r="C5120" s="31" t="s">
        <v>330</v>
      </c>
      <c r="D5120" s="31" t="s">
        <v>474</v>
      </c>
      <c r="E5120" s="31" t="s">
        <v>475</v>
      </c>
      <c r="F5120" s="31" t="s">
        <v>30</v>
      </c>
      <c r="G5120" s="31" t="s">
        <v>119</v>
      </c>
      <c r="H5120" s="31" t="s">
        <v>743</v>
      </c>
      <c r="I5120" s="31">
        <v>9</v>
      </c>
      <c r="J5120" s="31">
        <v>57023</v>
      </c>
      <c r="K5120" s="31">
        <v>0.15783105062869399</v>
      </c>
      <c r="L5120" s="31" t="s">
        <v>1766</v>
      </c>
      <c r="M5120" s="31">
        <f t="shared" ref="M5120:M5182" si="213">K5120</f>
        <v>0.15783105062869399</v>
      </c>
      <c r="N5120" s="31">
        <f t="shared" si="211"/>
        <v>0</v>
      </c>
    </row>
    <row r="5121" spans="1:14" x14ac:dyDescent="0.45">
      <c r="A5121" s="31" t="str">
        <f t="shared" si="212"/>
        <v>E06000011_CIN episodes for unborn children at 31st March 2019 with substance misuse by a parent/someone else in household identified as a factor at CIN assessment_Number</v>
      </c>
      <c r="B5121" s="31" t="s">
        <v>514</v>
      </c>
      <c r="C5121" s="31" t="s">
        <v>594</v>
      </c>
      <c r="D5121" s="31" t="s">
        <v>474</v>
      </c>
      <c r="E5121" s="31" t="s">
        <v>475</v>
      </c>
      <c r="F5121" s="31" t="s">
        <v>30</v>
      </c>
      <c r="G5121" s="31" t="s">
        <v>119</v>
      </c>
      <c r="H5121" s="31" t="s">
        <v>743</v>
      </c>
      <c r="I5121" s="31" t="s">
        <v>1280</v>
      </c>
      <c r="J5121" s="31">
        <v>62942</v>
      </c>
      <c r="K5121" s="31" t="s">
        <v>1280</v>
      </c>
      <c r="L5121" s="31" t="s">
        <v>70</v>
      </c>
      <c r="M5121" s="31" t="s">
        <v>70</v>
      </c>
      <c r="N5121" s="31">
        <f t="shared" si="211"/>
        <v>0</v>
      </c>
    </row>
    <row r="5122" spans="1:14" x14ac:dyDescent="0.45">
      <c r="A5122" s="31" t="str">
        <f t="shared" si="212"/>
        <v>E06000012_CIN episodes for unborn children at 31st March 2019 with substance misuse by a parent/someone else in household identified as a factor at CIN assessment_Number</v>
      </c>
      <c r="B5122" s="31" t="s">
        <v>363</v>
      </c>
      <c r="C5122" s="31" t="s">
        <v>364</v>
      </c>
      <c r="D5122" s="31" t="s">
        <v>474</v>
      </c>
      <c r="E5122" s="31" t="s">
        <v>475</v>
      </c>
      <c r="F5122" s="31" t="s">
        <v>30</v>
      </c>
      <c r="G5122" s="31" t="s">
        <v>119</v>
      </c>
      <c r="H5122" s="31" t="s">
        <v>743</v>
      </c>
      <c r="I5122" s="31">
        <v>6</v>
      </c>
      <c r="J5122" s="31">
        <v>34503</v>
      </c>
      <c r="K5122" s="31">
        <v>0.173897921919833</v>
      </c>
      <c r="L5122" s="31" t="s">
        <v>1766</v>
      </c>
      <c r="M5122" s="31">
        <f t="shared" si="213"/>
        <v>0.173897921919833</v>
      </c>
      <c r="N5122" s="31">
        <f t="shared" si="211"/>
        <v>0</v>
      </c>
    </row>
    <row r="5123" spans="1:14" x14ac:dyDescent="0.45">
      <c r="A5123" s="31" t="str">
        <f t="shared" si="212"/>
        <v>E06000013_CIN episodes for unborn children at 31st March 2019 with substance misuse by a parent/someone else in household identified as a factor at CIN assessment_Number</v>
      </c>
      <c r="B5123" s="31" t="s">
        <v>365</v>
      </c>
      <c r="C5123" s="31" t="s">
        <v>366</v>
      </c>
      <c r="D5123" s="31" t="s">
        <v>474</v>
      </c>
      <c r="E5123" s="31" t="s">
        <v>475</v>
      </c>
      <c r="F5123" s="31" t="s">
        <v>30</v>
      </c>
      <c r="G5123" s="31" t="s">
        <v>119</v>
      </c>
      <c r="H5123" s="31" t="s">
        <v>743</v>
      </c>
      <c r="I5123" s="31">
        <v>6</v>
      </c>
      <c r="J5123" s="31">
        <v>35714</v>
      </c>
      <c r="K5123" s="31">
        <v>0.16800134401075201</v>
      </c>
      <c r="L5123" s="31" t="s">
        <v>1766</v>
      </c>
      <c r="M5123" s="31">
        <f t="shared" si="213"/>
        <v>0.16800134401075201</v>
      </c>
      <c r="N5123" s="31">
        <f t="shared" ref="N5123:N5186" si="214">IF(OR(C5123="City of London",C5123="Isles of Scilly"),1,0)</f>
        <v>0</v>
      </c>
    </row>
    <row r="5124" spans="1:14" x14ac:dyDescent="0.45">
      <c r="A5124" s="31" t="str">
        <f t="shared" si="212"/>
        <v>E10000023_CIN episodes for unborn children at 31st March 2019 with substance misuse by a parent/someone else in household identified as a factor at CIN assessment_Number</v>
      </c>
      <c r="B5124" s="31" t="s">
        <v>369</v>
      </c>
      <c r="C5124" s="31" t="s">
        <v>370</v>
      </c>
      <c r="D5124" s="31" t="s">
        <v>474</v>
      </c>
      <c r="E5124" s="31" t="s">
        <v>475</v>
      </c>
      <c r="F5124" s="31" t="s">
        <v>30</v>
      </c>
      <c r="G5124" s="31" t="s">
        <v>119</v>
      </c>
      <c r="H5124" s="31" t="s">
        <v>743</v>
      </c>
      <c r="I5124" s="31">
        <v>21</v>
      </c>
      <c r="J5124" s="31">
        <v>117499</v>
      </c>
      <c r="K5124" s="31">
        <v>0.178724925318513</v>
      </c>
      <c r="L5124" s="31" t="s">
        <v>1766</v>
      </c>
      <c r="M5124" s="31">
        <f t="shared" si="213"/>
        <v>0.178724925318513</v>
      </c>
      <c r="N5124" s="31">
        <f t="shared" si="214"/>
        <v>0</v>
      </c>
    </row>
    <row r="5125" spans="1:14" x14ac:dyDescent="0.45">
      <c r="A5125" s="31" t="str">
        <f t="shared" si="212"/>
        <v>E06000014_CIN episodes for unborn children at 31st March 2019 with substance misuse by a parent/someone else in household identified as a factor at CIN assessment_Number</v>
      </c>
      <c r="B5125" s="31" t="s">
        <v>472</v>
      </c>
      <c r="C5125" s="31" t="s">
        <v>473</v>
      </c>
      <c r="D5125" s="31" t="s">
        <v>474</v>
      </c>
      <c r="E5125" s="31" t="s">
        <v>475</v>
      </c>
      <c r="F5125" s="31" t="s">
        <v>30</v>
      </c>
      <c r="G5125" s="31" t="s">
        <v>119</v>
      </c>
      <c r="H5125" s="31" t="s">
        <v>743</v>
      </c>
      <c r="I5125" s="31" t="s">
        <v>1280</v>
      </c>
      <c r="J5125" s="31">
        <v>36572</v>
      </c>
      <c r="K5125" s="31" t="s">
        <v>1280</v>
      </c>
      <c r="L5125" s="31" t="s">
        <v>70</v>
      </c>
      <c r="M5125" s="31" t="s">
        <v>70</v>
      </c>
      <c r="N5125" s="31">
        <f t="shared" si="214"/>
        <v>0</v>
      </c>
    </row>
    <row r="5126" spans="1:14" x14ac:dyDescent="0.45">
      <c r="A5126" s="31" t="str">
        <f t="shared" si="212"/>
        <v>E06000032_CIN episodes for unborn children at 31st March 2019 with substance misuse by a parent/someone else in household identified as a factor at CIN assessment_Number</v>
      </c>
      <c r="B5126" s="31" t="s">
        <v>564</v>
      </c>
      <c r="C5126" s="31" t="s">
        <v>724</v>
      </c>
      <c r="D5126" s="31" t="s">
        <v>474</v>
      </c>
      <c r="E5126" s="31" t="s">
        <v>475</v>
      </c>
      <c r="F5126" s="31" t="s">
        <v>30</v>
      </c>
      <c r="G5126" s="31" t="s">
        <v>119</v>
      </c>
      <c r="H5126" s="31" t="s">
        <v>743</v>
      </c>
      <c r="I5126" s="31">
        <v>6</v>
      </c>
      <c r="J5126" s="31">
        <v>57375</v>
      </c>
      <c r="K5126" s="31">
        <v>0.10457516339869299</v>
      </c>
      <c r="L5126" s="31" t="s">
        <v>1765</v>
      </c>
      <c r="M5126" s="31">
        <f t="shared" si="213"/>
        <v>0.10457516339869299</v>
      </c>
      <c r="N5126" s="31">
        <f t="shared" si="214"/>
        <v>0</v>
      </c>
    </row>
    <row r="5127" spans="1:14" x14ac:dyDescent="0.45">
      <c r="A5127" s="31" t="str">
        <f t="shared" si="212"/>
        <v>E06000055_CIN episodes for unborn children at 31st March 2019 with substance misuse by a parent/someone else in household identified as a factor at CIN assessment_Number</v>
      </c>
      <c r="B5127" s="31" t="s">
        <v>240</v>
      </c>
      <c r="C5127" s="31" t="s">
        <v>241</v>
      </c>
      <c r="D5127" s="31" t="s">
        <v>474</v>
      </c>
      <c r="E5127" s="31" t="s">
        <v>475</v>
      </c>
      <c r="F5127" s="31" t="s">
        <v>30</v>
      </c>
      <c r="G5127" s="31" t="s">
        <v>119</v>
      </c>
      <c r="H5127" s="31" t="s">
        <v>743</v>
      </c>
      <c r="I5127" s="31">
        <v>10</v>
      </c>
      <c r="J5127" s="31">
        <v>40088</v>
      </c>
      <c r="K5127" s="31">
        <v>0.24945120734384399</v>
      </c>
      <c r="L5127" s="31" t="s">
        <v>1766</v>
      </c>
      <c r="M5127" s="31">
        <f t="shared" si="213"/>
        <v>0.24945120734384399</v>
      </c>
      <c r="N5127" s="31">
        <f t="shared" si="214"/>
        <v>0</v>
      </c>
    </row>
    <row r="5128" spans="1:14" x14ac:dyDescent="0.45">
      <c r="A5128" s="31" t="str">
        <f t="shared" si="212"/>
        <v>E06000056_CIN episodes for unborn children at 31st March 2019 with substance misuse by a parent/someone else in household identified as a factor at CIN assessment_Number</v>
      </c>
      <c r="B5128" s="31" t="s">
        <v>279</v>
      </c>
      <c r="C5128" s="31" t="s">
        <v>280</v>
      </c>
      <c r="D5128" s="31" t="s">
        <v>474</v>
      </c>
      <c r="E5128" s="31" t="s">
        <v>475</v>
      </c>
      <c r="F5128" s="31" t="s">
        <v>30</v>
      </c>
      <c r="G5128" s="31" t="s">
        <v>119</v>
      </c>
      <c r="H5128" s="31" t="s">
        <v>743</v>
      </c>
      <c r="I5128" s="31">
        <v>7</v>
      </c>
      <c r="J5128" s="31">
        <v>62515</v>
      </c>
      <c r="K5128" s="31">
        <v>0.111973126449652</v>
      </c>
      <c r="L5128" s="31" t="s">
        <v>1765</v>
      </c>
      <c r="M5128" s="31">
        <f t="shared" si="213"/>
        <v>0.111973126449652</v>
      </c>
      <c r="N5128" s="31">
        <f t="shared" si="214"/>
        <v>0</v>
      </c>
    </row>
    <row r="5129" spans="1:14" x14ac:dyDescent="0.45">
      <c r="A5129" s="31" t="str">
        <f t="shared" si="212"/>
        <v>E10000002_CIN episodes for unborn children at 31st March 2019 with substance misuse by a parent/someone else in household identified as a factor at CIN assessment_Number</v>
      </c>
      <c r="B5129" s="31" t="s">
        <v>269</v>
      </c>
      <c r="C5129" s="31" t="s">
        <v>270</v>
      </c>
      <c r="D5129" s="31" t="s">
        <v>474</v>
      </c>
      <c r="E5129" s="31" t="s">
        <v>475</v>
      </c>
      <c r="F5129" s="31" t="s">
        <v>30</v>
      </c>
      <c r="G5129" s="31" t="s">
        <v>119</v>
      </c>
      <c r="H5129" s="31" t="s">
        <v>743</v>
      </c>
      <c r="I5129" s="31">
        <v>13</v>
      </c>
      <c r="J5129" s="31">
        <v>124321</v>
      </c>
      <c r="K5129" s="31">
        <v>0.104568013449055</v>
      </c>
      <c r="L5129" s="31" t="s">
        <v>1765</v>
      </c>
      <c r="M5129" s="31">
        <f t="shared" si="213"/>
        <v>0.104568013449055</v>
      </c>
      <c r="N5129" s="31">
        <f t="shared" si="214"/>
        <v>0</v>
      </c>
    </row>
    <row r="5130" spans="1:14" x14ac:dyDescent="0.45">
      <c r="A5130" s="31" t="str">
        <f t="shared" si="212"/>
        <v>E06000042_CIN episodes for unborn children at 31st March 2019 with substance misuse by a parent/someone else in household identified as a factor at CIN assessment_Number</v>
      </c>
      <c r="B5130" s="31" t="s">
        <v>355</v>
      </c>
      <c r="C5130" s="31" t="s">
        <v>356</v>
      </c>
      <c r="D5130" s="31" t="s">
        <v>474</v>
      </c>
      <c r="E5130" s="31" t="s">
        <v>475</v>
      </c>
      <c r="F5130" s="31" t="s">
        <v>30</v>
      </c>
      <c r="G5130" s="31" t="s">
        <v>119</v>
      </c>
      <c r="H5130" s="31" t="s">
        <v>743</v>
      </c>
      <c r="I5130" s="31">
        <v>10</v>
      </c>
      <c r="J5130" s="31">
        <v>68278</v>
      </c>
      <c r="K5130" s="31">
        <v>0.14646006034154499</v>
      </c>
      <c r="L5130" s="31" t="s">
        <v>1765</v>
      </c>
      <c r="M5130" s="31">
        <f t="shared" si="213"/>
        <v>0.14646006034154499</v>
      </c>
      <c r="N5130" s="31">
        <f t="shared" si="214"/>
        <v>0</v>
      </c>
    </row>
    <row r="5131" spans="1:14" x14ac:dyDescent="0.45">
      <c r="A5131" s="31" t="str">
        <f t="shared" ref="A5131:A5194" si="215">CONCATENATE(B5131,"_",G5131,"_",H5131)</f>
        <v>E10000007_CIN episodes for unborn children at 31st March 2019 with substance misuse by a parent/someone else in household identified as a factor at CIN assessment_Number</v>
      </c>
      <c r="B5131" s="31" t="s">
        <v>291</v>
      </c>
      <c r="C5131" s="31" t="s">
        <v>292</v>
      </c>
      <c r="D5131" s="31" t="s">
        <v>474</v>
      </c>
      <c r="E5131" s="31" t="s">
        <v>475</v>
      </c>
      <c r="F5131" s="31" t="s">
        <v>30</v>
      </c>
      <c r="G5131" s="31" t="s">
        <v>119</v>
      </c>
      <c r="H5131" s="31" t="s">
        <v>743</v>
      </c>
      <c r="I5131" s="31">
        <v>18</v>
      </c>
      <c r="J5131" s="31">
        <v>153272</v>
      </c>
      <c r="K5131" s="31">
        <v>0.11743827965969</v>
      </c>
      <c r="L5131" s="31" t="s">
        <v>1765</v>
      </c>
      <c r="M5131" s="31">
        <f t="shared" si="213"/>
        <v>0.11743827965969</v>
      </c>
      <c r="N5131" s="31">
        <f t="shared" si="214"/>
        <v>0</v>
      </c>
    </row>
    <row r="5132" spans="1:14" x14ac:dyDescent="0.45">
      <c r="A5132" s="31" t="str">
        <f t="shared" si="215"/>
        <v>E06000015_CIN episodes for unborn children at 31st March 2019 with substance misuse by a parent/someone else in household identified as a factor at CIN assessment_Number</v>
      </c>
      <c r="B5132" s="31" t="s">
        <v>289</v>
      </c>
      <c r="C5132" s="31" t="s">
        <v>290</v>
      </c>
      <c r="D5132" s="31" t="s">
        <v>474</v>
      </c>
      <c r="E5132" s="31" t="s">
        <v>475</v>
      </c>
      <c r="F5132" s="31" t="s">
        <v>30</v>
      </c>
      <c r="G5132" s="31" t="s">
        <v>119</v>
      </c>
      <c r="H5132" s="31" t="s">
        <v>743</v>
      </c>
      <c r="I5132" s="31">
        <v>14</v>
      </c>
      <c r="J5132" s="31">
        <v>59899</v>
      </c>
      <c r="K5132" s="31">
        <v>0.23372677340189299</v>
      </c>
      <c r="L5132" s="31" t="s">
        <v>1766</v>
      </c>
      <c r="M5132" s="31">
        <f t="shared" si="213"/>
        <v>0.23372677340189299</v>
      </c>
      <c r="N5132" s="31">
        <f t="shared" si="214"/>
        <v>0</v>
      </c>
    </row>
    <row r="5133" spans="1:14" x14ac:dyDescent="0.45">
      <c r="A5133" s="31" t="str">
        <f t="shared" si="215"/>
        <v>E10000009_CIN episodes for unborn children at 31st March 2019 with substance misuse by a parent/someone else in household identified as a factor at CIN assessment_Number</v>
      </c>
      <c r="B5133" s="31" t="s">
        <v>295</v>
      </c>
      <c r="C5133" s="31" t="s">
        <v>296</v>
      </c>
      <c r="D5133" s="31" t="s">
        <v>474</v>
      </c>
      <c r="E5133" s="31" t="s">
        <v>475</v>
      </c>
      <c r="F5133" s="31" t="s">
        <v>30</v>
      </c>
      <c r="G5133" s="31" t="s">
        <v>119</v>
      </c>
      <c r="H5133" s="31" t="s">
        <v>743</v>
      </c>
      <c r="I5133" s="31">
        <v>13</v>
      </c>
      <c r="J5133" s="31">
        <v>76699</v>
      </c>
      <c r="K5133" s="31">
        <v>0.16949373525078601</v>
      </c>
      <c r="L5133" s="31" t="s">
        <v>1766</v>
      </c>
      <c r="M5133" s="31">
        <f t="shared" si="213"/>
        <v>0.16949373525078601</v>
      </c>
      <c r="N5133" s="31">
        <f t="shared" si="214"/>
        <v>0</v>
      </c>
    </row>
    <row r="5134" spans="1:14" x14ac:dyDescent="0.45">
      <c r="A5134" s="31" t="str">
        <f t="shared" si="215"/>
        <v>E06000029_CIN episodes for unborn children at 31st March 2019 with substance misuse by a parent/someone else in household identified as a factor at CIN assessment_Number</v>
      </c>
      <c r="B5134" s="31" t="s">
        <v>543</v>
      </c>
      <c r="C5134" s="31" t="s">
        <v>717</v>
      </c>
      <c r="D5134" s="31" t="s">
        <v>474</v>
      </c>
      <c r="E5134" s="31" t="s">
        <v>475</v>
      </c>
      <c r="F5134" s="31" t="s">
        <v>30</v>
      </c>
      <c r="G5134" s="31" t="s">
        <v>119</v>
      </c>
      <c r="H5134" s="31" t="s">
        <v>743</v>
      </c>
      <c r="I5134" s="31" t="s">
        <v>1280</v>
      </c>
      <c r="J5134" s="31">
        <v>30188</v>
      </c>
      <c r="K5134" s="31" t="s">
        <v>1280</v>
      </c>
      <c r="L5134" s="31" t="s">
        <v>70</v>
      </c>
      <c r="M5134" s="31" t="s">
        <v>70</v>
      </c>
      <c r="N5134" s="31">
        <f t="shared" si="214"/>
        <v>0</v>
      </c>
    </row>
    <row r="5135" spans="1:14" x14ac:dyDescent="0.45">
      <c r="A5135" s="31" t="str">
        <f t="shared" si="215"/>
        <v>E06000028_CIN episodes for unborn children at 31st March 2019 with substance misuse by a parent/someone else in household identified as a factor at CIN assessment_Number</v>
      </c>
      <c r="B5135" s="31" t="s">
        <v>254</v>
      </c>
      <c r="C5135" s="31" t="s">
        <v>255</v>
      </c>
      <c r="D5135" s="31" t="s">
        <v>474</v>
      </c>
      <c r="E5135" s="31" t="s">
        <v>475</v>
      </c>
      <c r="F5135" s="31" t="s">
        <v>30</v>
      </c>
      <c r="G5135" s="31" t="s">
        <v>119</v>
      </c>
      <c r="H5135" s="31" t="s">
        <v>743</v>
      </c>
      <c r="I5135" s="31">
        <v>7</v>
      </c>
      <c r="J5135" s="31">
        <v>36373</v>
      </c>
      <c r="K5135" s="31">
        <v>0.19245044401066699</v>
      </c>
      <c r="L5135" s="31" t="s">
        <v>1766</v>
      </c>
      <c r="M5135" s="31">
        <f t="shared" si="213"/>
        <v>0.19245044401066699</v>
      </c>
      <c r="N5135" s="31">
        <f t="shared" si="214"/>
        <v>0</v>
      </c>
    </row>
    <row r="5136" spans="1:14" x14ac:dyDescent="0.45">
      <c r="A5136" s="31" t="str">
        <f t="shared" si="215"/>
        <v>E06000047_CIN episodes for unborn children at 31st March 2019 with substance misuse by a parent/someone else in household identified as a factor at CIN assessment_Number</v>
      </c>
      <c r="B5136" s="31" t="s">
        <v>528</v>
      </c>
      <c r="C5136" s="31" t="s">
        <v>721</v>
      </c>
      <c r="D5136" s="31" t="s">
        <v>474</v>
      </c>
      <c r="E5136" s="31" t="s">
        <v>475</v>
      </c>
      <c r="F5136" s="31" t="s">
        <v>30</v>
      </c>
      <c r="G5136" s="31" t="s">
        <v>119</v>
      </c>
      <c r="H5136" s="31" t="s">
        <v>743</v>
      </c>
      <c r="I5136" s="31">
        <v>31</v>
      </c>
      <c r="J5136" s="31">
        <v>101040</v>
      </c>
      <c r="K5136" s="31">
        <v>0.30680918448139299</v>
      </c>
      <c r="L5136" s="31" t="s">
        <v>1767</v>
      </c>
      <c r="M5136" s="31">
        <f t="shared" si="213"/>
        <v>0.30680918448139299</v>
      </c>
      <c r="N5136" s="31">
        <f t="shared" si="214"/>
        <v>0</v>
      </c>
    </row>
    <row r="5137" spans="1:14" x14ac:dyDescent="0.45">
      <c r="A5137" s="31" t="str">
        <f t="shared" si="215"/>
        <v>E06000005_CIN episodes for unborn children at 31st March 2019 with substance misuse by a parent/someone else in household identified as a factor at CIN assessment_Number</v>
      </c>
      <c r="B5137" s="31" t="s">
        <v>287</v>
      </c>
      <c r="C5137" s="31" t="s">
        <v>288</v>
      </c>
      <c r="D5137" s="31" t="s">
        <v>474</v>
      </c>
      <c r="E5137" s="31" t="s">
        <v>475</v>
      </c>
      <c r="F5137" s="31" t="s">
        <v>30</v>
      </c>
      <c r="G5137" s="31" t="s">
        <v>119</v>
      </c>
      <c r="H5137" s="31" t="s">
        <v>743</v>
      </c>
      <c r="I5137" s="31">
        <v>6</v>
      </c>
      <c r="J5137" s="31">
        <v>22454</v>
      </c>
      <c r="K5137" s="31">
        <v>0.26721296873608302</v>
      </c>
      <c r="L5137" s="31" t="s">
        <v>1767</v>
      </c>
      <c r="M5137" s="31">
        <f t="shared" si="213"/>
        <v>0.26721296873608302</v>
      </c>
      <c r="N5137" s="31">
        <f t="shared" si="214"/>
        <v>0</v>
      </c>
    </row>
    <row r="5138" spans="1:14" x14ac:dyDescent="0.45">
      <c r="A5138" s="31" t="str">
        <f t="shared" si="215"/>
        <v>E10000011_CIN episodes for unborn children at 31st March 2019 with substance misuse by a parent/someone else in household identified as a factor at CIN assessment_Number</v>
      </c>
      <c r="B5138" s="31" t="s">
        <v>299</v>
      </c>
      <c r="C5138" s="31" t="s">
        <v>300</v>
      </c>
      <c r="D5138" s="31" t="s">
        <v>474</v>
      </c>
      <c r="E5138" s="31" t="s">
        <v>475</v>
      </c>
      <c r="F5138" s="31" t="s">
        <v>30</v>
      </c>
      <c r="G5138" s="31" t="s">
        <v>119</v>
      </c>
      <c r="H5138" s="31" t="s">
        <v>743</v>
      </c>
      <c r="I5138" s="31">
        <v>15</v>
      </c>
      <c r="J5138" s="31">
        <v>106378</v>
      </c>
      <c r="K5138" s="31">
        <v>0.141006599108838</v>
      </c>
      <c r="L5138" s="31" t="s">
        <v>1765</v>
      </c>
      <c r="M5138" s="31">
        <f t="shared" si="213"/>
        <v>0.141006599108838</v>
      </c>
      <c r="N5138" s="31">
        <f t="shared" si="214"/>
        <v>0</v>
      </c>
    </row>
    <row r="5139" spans="1:14" x14ac:dyDescent="0.45">
      <c r="A5139" s="31" t="str">
        <f t="shared" si="215"/>
        <v>E06000043_CIN episodes for unborn children at 31st March 2019 with substance misuse by a parent/someone else in household identified as a factor at CIN assessment_Number</v>
      </c>
      <c r="B5139" s="31" t="s">
        <v>263</v>
      </c>
      <c r="C5139" s="31" t="s">
        <v>264</v>
      </c>
      <c r="D5139" s="31" t="s">
        <v>474</v>
      </c>
      <c r="E5139" s="31" t="s">
        <v>475</v>
      </c>
      <c r="F5139" s="31" t="s">
        <v>30</v>
      </c>
      <c r="G5139" s="31" t="s">
        <v>119</v>
      </c>
      <c r="H5139" s="31" t="s">
        <v>743</v>
      </c>
      <c r="I5139" s="31">
        <v>12</v>
      </c>
      <c r="J5139" s="31">
        <v>51005</v>
      </c>
      <c r="K5139" s="31">
        <v>0.23527105185766101</v>
      </c>
      <c r="L5139" s="31" t="s">
        <v>1766</v>
      </c>
      <c r="M5139" s="31">
        <f t="shared" si="213"/>
        <v>0.23527105185766101</v>
      </c>
      <c r="N5139" s="31">
        <f t="shared" si="214"/>
        <v>0</v>
      </c>
    </row>
    <row r="5140" spans="1:14" x14ac:dyDescent="0.45">
      <c r="A5140" s="31" t="str">
        <f t="shared" si="215"/>
        <v>E10000014_CIN episodes for unborn children at 31st March 2019 with substance misuse by a parent/someone else in household identified as a factor at CIN assessment_Number</v>
      </c>
      <c r="B5140" s="31" t="s">
        <v>309</v>
      </c>
      <c r="C5140" s="31" t="s">
        <v>310</v>
      </c>
      <c r="D5140" s="31" t="s">
        <v>474</v>
      </c>
      <c r="E5140" s="31" t="s">
        <v>475</v>
      </c>
      <c r="F5140" s="31" t="s">
        <v>30</v>
      </c>
      <c r="G5140" s="31" t="s">
        <v>119</v>
      </c>
      <c r="H5140" s="31" t="s">
        <v>743</v>
      </c>
      <c r="I5140" s="31">
        <v>19</v>
      </c>
      <c r="J5140" s="31">
        <v>284002</v>
      </c>
      <c r="K5140" s="31">
        <v>6.6900937317342798E-2</v>
      </c>
      <c r="L5140" s="31" t="s">
        <v>1765</v>
      </c>
      <c r="M5140" s="31">
        <f t="shared" si="213"/>
        <v>6.6900937317342798E-2</v>
      </c>
      <c r="N5140" s="31">
        <f t="shared" si="214"/>
        <v>0</v>
      </c>
    </row>
    <row r="5141" spans="1:14" x14ac:dyDescent="0.45">
      <c r="A5141" s="31" t="str">
        <f t="shared" si="215"/>
        <v>E06000044_CIN episodes for unborn children at 31st March 2019 with substance misuse by a parent/someone else in household identified as a factor at CIN assessment_Number</v>
      </c>
      <c r="B5141" s="31" t="s">
        <v>383</v>
      </c>
      <c r="C5141" s="31" t="s">
        <v>384</v>
      </c>
      <c r="D5141" s="31" t="s">
        <v>474</v>
      </c>
      <c r="E5141" s="31" t="s">
        <v>475</v>
      </c>
      <c r="F5141" s="31" t="s">
        <v>30</v>
      </c>
      <c r="G5141" s="31" t="s">
        <v>119</v>
      </c>
      <c r="H5141" s="31" t="s">
        <v>743</v>
      </c>
      <c r="I5141" s="31">
        <v>8</v>
      </c>
      <c r="J5141" s="31">
        <v>44046</v>
      </c>
      <c r="K5141" s="31">
        <v>0.18162829768878</v>
      </c>
      <c r="L5141" s="31" t="s">
        <v>1766</v>
      </c>
      <c r="M5141" s="31">
        <f t="shared" si="213"/>
        <v>0.18162829768878</v>
      </c>
      <c r="N5141" s="31">
        <f t="shared" si="214"/>
        <v>0</v>
      </c>
    </row>
    <row r="5142" spans="1:14" x14ac:dyDescent="0.45">
      <c r="A5142" s="31" t="str">
        <f t="shared" si="215"/>
        <v>E06000045_CIN episodes for unborn children at 31st March 2019 with substance misuse by a parent/someone else in household identified as a factor at CIN assessment_Number</v>
      </c>
      <c r="B5142" s="31" t="s">
        <v>577</v>
      </c>
      <c r="C5142" s="31" t="s">
        <v>729</v>
      </c>
      <c r="D5142" s="31" t="s">
        <v>474</v>
      </c>
      <c r="E5142" s="31" t="s">
        <v>475</v>
      </c>
      <c r="F5142" s="31" t="s">
        <v>30</v>
      </c>
      <c r="G5142" s="31" t="s">
        <v>119</v>
      </c>
      <c r="H5142" s="31" t="s">
        <v>743</v>
      </c>
      <c r="I5142" s="31">
        <v>13</v>
      </c>
      <c r="J5142" s="31">
        <v>50832</v>
      </c>
      <c r="K5142" s="31">
        <v>0.25574441296820899</v>
      </c>
      <c r="L5142" s="31" t="s">
        <v>1767</v>
      </c>
      <c r="M5142" s="31">
        <f t="shared" si="213"/>
        <v>0.25574441296820899</v>
      </c>
      <c r="N5142" s="31">
        <f t="shared" si="214"/>
        <v>0</v>
      </c>
    </row>
    <row r="5143" spans="1:14" x14ac:dyDescent="0.45">
      <c r="A5143" s="31" t="str">
        <f t="shared" si="215"/>
        <v>E10000018_CIN episodes for unborn children at 31st March 2019 with substance misuse by a parent/someone else in household identified as a factor at CIN assessment_Number</v>
      </c>
      <c r="B5143" s="31" t="s">
        <v>552</v>
      </c>
      <c r="C5143" s="31" t="s">
        <v>553</v>
      </c>
      <c r="D5143" s="31" t="s">
        <v>474</v>
      </c>
      <c r="E5143" s="31" t="s">
        <v>475</v>
      </c>
      <c r="F5143" s="31" t="s">
        <v>30</v>
      </c>
      <c r="G5143" s="31" t="s">
        <v>119</v>
      </c>
      <c r="H5143" s="31" t="s">
        <v>743</v>
      </c>
      <c r="I5143" s="31">
        <v>14</v>
      </c>
      <c r="J5143" s="31">
        <v>140307</v>
      </c>
      <c r="K5143" s="31">
        <v>9.9781194095804202E-2</v>
      </c>
      <c r="L5143" s="31" t="s">
        <v>1765</v>
      </c>
      <c r="M5143" s="31">
        <f t="shared" si="213"/>
        <v>9.9781194095804202E-2</v>
      </c>
      <c r="N5143" s="31">
        <f t="shared" si="214"/>
        <v>0</v>
      </c>
    </row>
    <row r="5144" spans="1:14" x14ac:dyDescent="0.45">
      <c r="A5144" s="31" t="str">
        <f t="shared" si="215"/>
        <v>E06000016_CIN episodes for unborn children at 31st March 2019 with substance misuse by a parent/someone else in household identified as a factor at CIN assessment_Number</v>
      </c>
      <c r="B5144" s="31" t="s">
        <v>341</v>
      </c>
      <c r="C5144" s="31" t="s">
        <v>342</v>
      </c>
      <c r="D5144" s="31" t="s">
        <v>474</v>
      </c>
      <c r="E5144" s="31" t="s">
        <v>475</v>
      </c>
      <c r="F5144" s="31" t="s">
        <v>30</v>
      </c>
      <c r="G5144" s="31" t="s">
        <v>119</v>
      </c>
      <c r="H5144" s="31" t="s">
        <v>743</v>
      </c>
      <c r="I5144" s="31">
        <v>24</v>
      </c>
      <c r="J5144" s="31">
        <v>83994</v>
      </c>
      <c r="K5144" s="31">
        <v>0.28573469533538098</v>
      </c>
      <c r="L5144" s="31" t="s">
        <v>1767</v>
      </c>
      <c r="M5144" s="31">
        <f t="shared" si="213"/>
        <v>0.28573469533538098</v>
      </c>
      <c r="N5144" s="31">
        <f t="shared" si="214"/>
        <v>0</v>
      </c>
    </row>
    <row r="5145" spans="1:14" x14ac:dyDescent="0.45">
      <c r="A5145" s="31" t="str">
        <f t="shared" si="215"/>
        <v>E06000017_CIN episodes for unborn children at 31st March 2019 with substance misuse by a parent/someone else in household identified as a factor at CIN assessment_Number</v>
      </c>
      <c r="B5145" s="31" t="s">
        <v>548</v>
      </c>
      <c r="C5145" s="31" t="s">
        <v>728</v>
      </c>
      <c r="D5145" s="31" t="s">
        <v>474</v>
      </c>
      <c r="E5145" s="31" t="s">
        <v>475</v>
      </c>
      <c r="F5145" s="31" t="s">
        <v>30</v>
      </c>
      <c r="G5145" s="31" t="s">
        <v>119</v>
      </c>
      <c r="H5145" s="31" t="s">
        <v>743</v>
      </c>
      <c r="I5145" s="31">
        <v>0</v>
      </c>
      <c r="J5145" s="31">
        <v>7807</v>
      </c>
      <c r="K5145" s="31">
        <v>0</v>
      </c>
      <c r="L5145" s="31" t="s">
        <v>1764</v>
      </c>
      <c r="M5145" s="31">
        <f t="shared" si="213"/>
        <v>0</v>
      </c>
      <c r="N5145" s="31">
        <f t="shared" si="214"/>
        <v>0</v>
      </c>
    </row>
    <row r="5146" spans="1:14" x14ac:dyDescent="0.45">
      <c r="A5146" s="31" t="str">
        <f t="shared" si="215"/>
        <v>E10000028_CIN episodes for unborn children at 31st March 2019 with substance misuse by a parent/someone else in household identified as a factor at CIN assessment_Number</v>
      </c>
      <c r="B5146" s="31" t="s">
        <v>418</v>
      </c>
      <c r="C5146" s="31" t="s">
        <v>419</v>
      </c>
      <c r="D5146" s="31" t="s">
        <v>474</v>
      </c>
      <c r="E5146" s="31" t="s">
        <v>475</v>
      </c>
      <c r="F5146" s="31" t="s">
        <v>30</v>
      </c>
      <c r="G5146" s="31" t="s">
        <v>119</v>
      </c>
      <c r="H5146" s="31" t="s">
        <v>743</v>
      </c>
      <c r="I5146" s="31">
        <v>52</v>
      </c>
      <c r="J5146" s="31">
        <v>169603</v>
      </c>
      <c r="K5146" s="31">
        <v>0.30659835026503102</v>
      </c>
      <c r="L5146" s="31" t="s">
        <v>1767</v>
      </c>
      <c r="M5146" s="31">
        <f t="shared" si="213"/>
        <v>0.30659835026503102</v>
      </c>
      <c r="N5146" s="31">
        <f t="shared" si="214"/>
        <v>0</v>
      </c>
    </row>
    <row r="5147" spans="1:14" x14ac:dyDescent="0.45">
      <c r="A5147" s="31" t="str">
        <f t="shared" si="215"/>
        <v>E06000021_CIN episodes for unborn children at 31st March 2019 with substance misuse by a parent/someone else in household identified as a factor at CIN assessment_Number</v>
      </c>
      <c r="B5147" s="31" t="s">
        <v>424</v>
      </c>
      <c r="C5147" s="31" t="s">
        <v>425</v>
      </c>
      <c r="D5147" s="31" t="s">
        <v>474</v>
      </c>
      <c r="E5147" s="31" t="s">
        <v>475</v>
      </c>
      <c r="F5147" s="31" t="s">
        <v>30</v>
      </c>
      <c r="G5147" s="31" t="s">
        <v>119</v>
      </c>
      <c r="H5147" s="31" t="s">
        <v>743</v>
      </c>
      <c r="I5147" s="31">
        <v>24</v>
      </c>
      <c r="J5147" s="31">
        <v>57549</v>
      </c>
      <c r="K5147" s="31">
        <v>0.41703591721837002</v>
      </c>
      <c r="L5147" s="31" t="s">
        <v>1768</v>
      </c>
      <c r="M5147" s="31">
        <f t="shared" si="213"/>
        <v>0.41703591721837002</v>
      </c>
      <c r="N5147" s="31">
        <f t="shared" si="214"/>
        <v>0</v>
      </c>
    </row>
    <row r="5148" spans="1:14" x14ac:dyDescent="0.45">
      <c r="A5148" s="31" t="str">
        <f t="shared" si="215"/>
        <v>E06000054_CIN episodes for unborn children at 31st March 2019 with substance misuse by a parent/someone else in household identified as a factor at CIN assessment_Number</v>
      </c>
      <c r="B5148" s="31" t="s">
        <v>462</v>
      </c>
      <c r="C5148" s="31" t="s">
        <v>463</v>
      </c>
      <c r="D5148" s="31" t="s">
        <v>474</v>
      </c>
      <c r="E5148" s="31" t="s">
        <v>475</v>
      </c>
      <c r="F5148" s="31" t="s">
        <v>30</v>
      </c>
      <c r="G5148" s="31" t="s">
        <v>119</v>
      </c>
      <c r="H5148" s="31" t="s">
        <v>743</v>
      </c>
      <c r="I5148" s="31">
        <v>21</v>
      </c>
      <c r="J5148" s="31">
        <v>105692</v>
      </c>
      <c r="K5148" s="31">
        <v>0.19869053476138199</v>
      </c>
      <c r="L5148" s="31" t="s">
        <v>1766</v>
      </c>
      <c r="M5148" s="31">
        <f t="shared" si="213"/>
        <v>0.19869053476138199</v>
      </c>
      <c r="N5148" s="31">
        <f t="shared" si="214"/>
        <v>0</v>
      </c>
    </row>
    <row r="5149" spans="1:14" x14ac:dyDescent="0.45">
      <c r="A5149" s="31" t="str">
        <f t="shared" si="215"/>
        <v>E06000030_CIN episodes for unborn children at 31st March 2019 with substance misuse by a parent/someone else in household identified as a factor at CIN assessment_Number</v>
      </c>
      <c r="B5149" s="31" t="s">
        <v>434</v>
      </c>
      <c r="C5149" s="31" t="s">
        <v>435</v>
      </c>
      <c r="D5149" s="31" t="s">
        <v>474</v>
      </c>
      <c r="E5149" s="31" t="s">
        <v>475</v>
      </c>
      <c r="F5149" s="31" t="s">
        <v>30</v>
      </c>
      <c r="G5149" s="31" t="s">
        <v>119</v>
      </c>
      <c r="H5149" s="31" t="s">
        <v>743</v>
      </c>
      <c r="I5149" s="31">
        <v>14</v>
      </c>
      <c r="J5149" s="31">
        <v>50239</v>
      </c>
      <c r="K5149" s="31">
        <v>0.27866796711718</v>
      </c>
      <c r="L5149" s="31" t="s">
        <v>1767</v>
      </c>
      <c r="M5149" s="31">
        <f t="shared" si="213"/>
        <v>0.27866796711718</v>
      </c>
      <c r="N5149" s="31">
        <f t="shared" si="214"/>
        <v>0</v>
      </c>
    </row>
    <row r="5150" spans="1:14" x14ac:dyDescent="0.45">
      <c r="A5150" s="31" t="str">
        <f t="shared" si="215"/>
        <v>E06000036_CIN episodes for unborn children at 31st March 2019 with substance misuse by a parent/someone else in household identified as a factor at CIN assessment_Number</v>
      </c>
      <c r="B5150" s="31" t="s">
        <v>257</v>
      </c>
      <c r="C5150" s="31" t="s">
        <v>258</v>
      </c>
      <c r="D5150" s="31" t="s">
        <v>474</v>
      </c>
      <c r="E5150" s="31" t="s">
        <v>475</v>
      </c>
      <c r="F5150" s="31" t="s">
        <v>30</v>
      </c>
      <c r="G5150" s="31" t="s">
        <v>119</v>
      </c>
      <c r="H5150" s="31" t="s">
        <v>743</v>
      </c>
      <c r="I5150" s="31" t="s">
        <v>1280</v>
      </c>
      <c r="J5150" s="31">
        <v>28336</v>
      </c>
      <c r="K5150" s="31" t="s">
        <v>1280</v>
      </c>
      <c r="L5150" s="31" t="s">
        <v>70</v>
      </c>
      <c r="M5150" s="31" t="s">
        <v>70</v>
      </c>
      <c r="N5150" s="31">
        <f t="shared" si="214"/>
        <v>0</v>
      </c>
    </row>
    <row r="5151" spans="1:14" x14ac:dyDescent="0.45">
      <c r="A5151" s="31" t="str">
        <f t="shared" si="215"/>
        <v>E06000040_CIN episodes for unborn children at 31st March 2019 with substance misuse by a parent/someone else in household identified as a factor at CIN assessment_Number</v>
      </c>
      <c r="B5151" s="31" t="s">
        <v>555</v>
      </c>
      <c r="C5151" s="31" t="s">
        <v>727</v>
      </c>
      <c r="D5151" s="31" t="s">
        <v>474</v>
      </c>
      <c r="E5151" s="31" t="s">
        <v>475</v>
      </c>
      <c r="F5151" s="31" t="s">
        <v>30</v>
      </c>
      <c r="G5151" s="31" t="s">
        <v>119</v>
      </c>
      <c r="H5151" s="31" t="s">
        <v>743</v>
      </c>
      <c r="I5151" s="31" t="s">
        <v>1280</v>
      </c>
      <c r="J5151" s="31">
        <v>34604</v>
      </c>
      <c r="K5151" s="31" t="s">
        <v>1280</v>
      </c>
      <c r="L5151" s="31" t="s">
        <v>70</v>
      </c>
      <c r="M5151" s="31" t="s">
        <v>70</v>
      </c>
      <c r="N5151" s="31">
        <f t="shared" si="214"/>
        <v>0</v>
      </c>
    </row>
    <row r="5152" spans="1:14" x14ac:dyDescent="0.45">
      <c r="A5152" s="31" t="str">
        <f t="shared" si="215"/>
        <v>E06000037_CIN episodes for unborn children at 31st March 2019 with substance misuse by a parent/someone else in household identified as a factor at CIN assessment_Number</v>
      </c>
      <c r="B5152" s="31" t="s">
        <v>456</v>
      </c>
      <c r="C5152" s="31" t="s">
        <v>457</v>
      </c>
      <c r="D5152" s="31" t="s">
        <v>474</v>
      </c>
      <c r="E5152" s="31" t="s">
        <v>475</v>
      </c>
      <c r="F5152" s="31" t="s">
        <v>30</v>
      </c>
      <c r="G5152" s="31" t="s">
        <v>119</v>
      </c>
      <c r="H5152" s="31" t="s">
        <v>743</v>
      </c>
      <c r="I5152" s="31" t="s">
        <v>1280</v>
      </c>
      <c r="J5152" s="31">
        <v>35623</v>
      </c>
      <c r="K5152" s="31" t="s">
        <v>1280</v>
      </c>
      <c r="L5152" s="31" t="s">
        <v>70</v>
      </c>
      <c r="M5152" s="31" t="s">
        <v>70</v>
      </c>
      <c r="N5152" s="31">
        <f t="shared" si="214"/>
        <v>0</v>
      </c>
    </row>
    <row r="5153" spans="1:14" x14ac:dyDescent="0.45">
      <c r="A5153" s="31" t="str">
        <f t="shared" si="215"/>
        <v>E06000038_CIN episodes for unborn children at 31st March 2019 with substance misuse by a parent/someone else in household identified as a factor at CIN assessment_Number</v>
      </c>
      <c r="B5153" s="31" t="s">
        <v>557</v>
      </c>
      <c r="C5153" s="31" t="s">
        <v>726</v>
      </c>
      <c r="D5153" s="31" t="s">
        <v>474</v>
      </c>
      <c r="E5153" s="31" t="s">
        <v>475</v>
      </c>
      <c r="F5153" s="31" t="s">
        <v>30</v>
      </c>
      <c r="G5153" s="31" t="s">
        <v>119</v>
      </c>
      <c r="H5153" s="31" t="s">
        <v>743</v>
      </c>
      <c r="I5153" s="31">
        <v>8</v>
      </c>
      <c r="J5153" s="31">
        <v>37080</v>
      </c>
      <c r="K5153" s="31">
        <v>0.21574973031283701</v>
      </c>
      <c r="L5153" s="31" t="s">
        <v>1766</v>
      </c>
      <c r="M5153" s="31">
        <f t="shared" si="213"/>
        <v>0.21574973031283701</v>
      </c>
      <c r="N5153" s="31">
        <f t="shared" si="214"/>
        <v>0</v>
      </c>
    </row>
    <row r="5154" spans="1:14" x14ac:dyDescent="0.45">
      <c r="A5154" s="31" t="str">
        <f t="shared" si="215"/>
        <v>E06000039_CIN episodes for unborn children at 31st March 2019 with substance misuse by a parent/someone else in household identified as a factor at CIN assessment_Number</v>
      </c>
      <c r="B5154" s="31" t="s">
        <v>404</v>
      </c>
      <c r="C5154" s="31" t="s">
        <v>405</v>
      </c>
      <c r="D5154" s="31" t="s">
        <v>474</v>
      </c>
      <c r="E5154" s="31" t="s">
        <v>475</v>
      </c>
      <c r="F5154" s="31" t="s">
        <v>30</v>
      </c>
      <c r="G5154" s="31" t="s">
        <v>119</v>
      </c>
      <c r="H5154" s="31" t="s">
        <v>743</v>
      </c>
      <c r="I5154" s="31" t="s">
        <v>1280</v>
      </c>
      <c r="J5154" s="31">
        <v>42699</v>
      </c>
      <c r="K5154" s="31" t="s">
        <v>1280</v>
      </c>
      <c r="L5154" s="31" t="s">
        <v>70</v>
      </c>
      <c r="M5154" s="31" t="s">
        <v>70</v>
      </c>
      <c r="N5154" s="31">
        <f t="shared" si="214"/>
        <v>0</v>
      </c>
    </row>
    <row r="5155" spans="1:14" x14ac:dyDescent="0.45">
      <c r="A5155" s="31" t="str">
        <f t="shared" si="215"/>
        <v>E06000041_CIN episodes for unborn children at 31st March 2019 with substance misuse by a parent/someone else in household identified as a factor at CIN assessment_Number</v>
      </c>
      <c r="B5155" s="31" t="s">
        <v>466</v>
      </c>
      <c r="C5155" s="31" t="s">
        <v>467</v>
      </c>
      <c r="D5155" s="31" t="s">
        <v>474</v>
      </c>
      <c r="E5155" s="31" t="s">
        <v>475</v>
      </c>
      <c r="F5155" s="31" t="s">
        <v>30</v>
      </c>
      <c r="G5155" s="31" t="s">
        <v>119</v>
      </c>
      <c r="H5155" s="31" t="s">
        <v>743</v>
      </c>
      <c r="I5155" s="31">
        <v>7</v>
      </c>
      <c r="J5155" s="31">
        <v>39532</v>
      </c>
      <c r="K5155" s="31">
        <v>0.17707173935039999</v>
      </c>
      <c r="L5155" s="31" t="s">
        <v>1766</v>
      </c>
      <c r="M5155" s="31">
        <f t="shared" si="213"/>
        <v>0.17707173935039999</v>
      </c>
      <c r="N5155" s="31">
        <f t="shared" si="214"/>
        <v>0</v>
      </c>
    </row>
    <row r="5156" spans="1:14" x14ac:dyDescent="0.45">
      <c r="A5156" s="31" t="str">
        <f t="shared" si="215"/>
        <v>E10000003_CIN episodes for unborn children at 31st March 2019 with substance misuse by a parent/someone else in household identified as a factor at CIN assessment_Number</v>
      </c>
      <c r="B5156" s="31" t="s">
        <v>275</v>
      </c>
      <c r="C5156" s="31" t="s">
        <v>276</v>
      </c>
      <c r="D5156" s="31" t="s">
        <v>474</v>
      </c>
      <c r="E5156" s="31" t="s">
        <v>475</v>
      </c>
      <c r="F5156" s="31" t="s">
        <v>30</v>
      </c>
      <c r="G5156" s="31" t="s">
        <v>119</v>
      </c>
      <c r="H5156" s="31" t="s">
        <v>743</v>
      </c>
      <c r="I5156" s="31">
        <v>17</v>
      </c>
      <c r="J5156" s="31">
        <v>135719</v>
      </c>
      <c r="K5156" s="31">
        <v>0.12525880679934301</v>
      </c>
      <c r="L5156" s="31" t="s">
        <v>1765</v>
      </c>
      <c r="M5156" s="31">
        <f t="shared" si="213"/>
        <v>0.12525880679934301</v>
      </c>
      <c r="N5156" s="31">
        <f t="shared" si="214"/>
        <v>0</v>
      </c>
    </row>
    <row r="5157" spans="1:14" x14ac:dyDescent="0.45">
      <c r="A5157" s="31" t="str">
        <f t="shared" si="215"/>
        <v>E06000031_CIN episodes for unborn children at 31st March 2019 with substance misuse by a parent/someone else in household identified as a factor at CIN assessment_Number</v>
      </c>
      <c r="B5157" s="31" t="s">
        <v>379</v>
      </c>
      <c r="C5157" s="31" t="s">
        <v>380</v>
      </c>
      <c r="D5157" s="31" t="s">
        <v>474</v>
      </c>
      <c r="E5157" s="31" t="s">
        <v>475</v>
      </c>
      <c r="F5157" s="31" t="s">
        <v>30</v>
      </c>
      <c r="G5157" s="31" t="s">
        <v>119</v>
      </c>
      <c r="H5157" s="31" t="s">
        <v>743</v>
      </c>
      <c r="I5157" s="31">
        <v>14</v>
      </c>
      <c r="J5157" s="31">
        <v>51137</v>
      </c>
      <c r="K5157" s="31">
        <v>0.27377437080783001</v>
      </c>
      <c r="L5157" s="31" t="s">
        <v>1767</v>
      </c>
      <c r="M5157" s="31">
        <f t="shared" si="213"/>
        <v>0.27377437080783001</v>
      </c>
      <c r="N5157" s="31">
        <f t="shared" si="214"/>
        <v>0</v>
      </c>
    </row>
    <row r="5158" spans="1:14" x14ac:dyDescent="0.45">
      <c r="A5158" s="31" t="str">
        <f t="shared" si="215"/>
        <v>E06000006_CIN episodes for unborn children at 31st March 2019 with substance misuse by a parent/someone else in household identified as a factor at CIN assessment_Number</v>
      </c>
      <c r="B5158" s="31" t="s">
        <v>531</v>
      </c>
      <c r="C5158" s="31" t="s">
        <v>722</v>
      </c>
      <c r="D5158" s="31" t="s">
        <v>474</v>
      </c>
      <c r="E5158" s="31" t="s">
        <v>475</v>
      </c>
      <c r="F5158" s="31" t="s">
        <v>30</v>
      </c>
      <c r="G5158" s="31" t="s">
        <v>119</v>
      </c>
      <c r="H5158" s="31" t="s">
        <v>743</v>
      </c>
      <c r="I5158" s="31">
        <v>5</v>
      </c>
      <c r="J5158" s="31">
        <v>28617</v>
      </c>
      <c r="K5158" s="31">
        <v>0.17472131949540501</v>
      </c>
      <c r="L5158" s="31" t="s">
        <v>1766</v>
      </c>
      <c r="M5158" s="31">
        <f t="shared" si="213"/>
        <v>0.17472131949540501</v>
      </c>
      <c r="N5158" s="31">
        <f t="shared" si="214"/>
        <v>0</v>
      </c>
    </row>
    <row r="5159" spans="1:14" x14ac:dyDescent="0.45">
      <c r="A5159" s="31" t="str">
        <f t="shared" si="215"/>
        <v>E06000007_CIN episodes for unborn children at 31st March 2019 with substance misuse by a parent/someone else in household identified as a factor at CIN assessment_Number</v>
      </c>
      <c r="B5159" s="31" t="s">
        <v>452</v>
      </c>
      <c r="C5159" s="31" t="s">
        <v>453</v>
      </c>
      <c r="D5159" s="31" t="s">
        <v>474</v>
      </c>
      <c r="E5159" s="31" t="s">
        <v>475</v>
      </c>
      <c r="F5159" s="31" t="s">
        <v>30</v>
      </c>
      <c r="G5159" s="31" t="s">
        <v>119</v>
      </c>
      <c r="H5159" s="31" t="s">
        <v>743</v>
      </c>
      <c r="I5159" s="31">
        <v>9</v>
      </c>
      <c r="J5159" s="31">
        <v>44484</v>
      </c>
      <c r="K5159" s="31">
        <v>0.20231993525762099</v>
      </c>
      <c r="L5159" s="31" t="s">
        <v>1766</v>
      </c>
      <c r="M5159" s="31">
        <f t="shared" si="213"/>
        <v>0.20231993525762099</v>
      </c>
      <c r="N5159" s="31">
        <f t="shared" si="214"/>
        <v>0</v>
      </c>
    </row>
    <row r="5160" spans="1:14" x14ac:dyDescent="0.45">
      <c r="A5160" s="31" t="str">
        <f t="shared" si="215"/>
        <v>E10000008_CIN episodes for unborn children at 31st March 2019 with substance misuse by a parent/someone else in household identified as a factor at CIN assessment_Number</v>
      </c>
      <c r="B5160" s="31" t="s">
        <v>504</v>
      </c>
      <c r="C5160" s="31" t="s">
        <v>505</v>
      </c>
      <c r="D5160" s="31" t="s">
        <v>474</v>
      </c>
      <c r="E5160" s="31" t="s">
        <v>475</v>
      </c>
      <c r="F5160" s="31" t="s">
        <v>30</v>
      </c>
      <c r="G5160" s="31" t="s">
        <v>119</v>
      </c>
      <c r="H5160" s="31" t="s">
        <v>743</v>
      </c>
      <c r="I5160" s="31">
        <v>10</v>
      </c>
      <c r="J5160" s="31">
        <v>145878</v>
      </c>
      <c r="K5160" s="31">
        <v>6.8550432553229401E-2</v>
      </c>
      <c r="L5160" s="31" t="s">
        <v>1765</v>
      </c>
      <c r="M5160" s="31">
        <f t="shared" si="213"/>
        <v>6.8550432553229401E-2</v>
      </c>
      <c r="N5160" s="31">
        <f t="shared" si="214"/>
        <v>0</v>
      </c>
    </row>
    <row r="5161" spans="1:14" x14ac:dyDescent="0.45">
      <c r="A5161" s="31" t="str">
        <f t="shared" si="215"/>
        <v>E06000026_CIN episodes for unborn children at 31st March 2019 with substance misuse by a parent/someone else in household identified as a factor at CIN assessment_Number</v>
      </c>
      <c r="B5161" s="31" t="s">
        <v>381</v>
      </c>
      <c r="C5161" s="31" t="s">
        <v>382</v>
      </c>
      <c r="D5161" s="31" t="s">
        <v>474</v>
      </c>
      <c r="E5161" s="31" t="s">
        <v>475</v>
      </c>
      <c r="F5161" s="31" t="s">
        <v>30</v>
      </c>
      <c r="G5161" s="31" t="s">
        <v>119</v>
      </c>
      <c r="H5161" s="31" t="s">
        <v>743</v>
      </c>
      <c r="I5161" s="31">
        <v>22</v>
      </c>
      <c r="J5161" s="31">
        <v>52552</v>
      </c>
      <c r="K5161" s="31">
        <v>0.41863297305525998</v>
      </c>
      <c r="L5161" s="31" t="s">
        <v>1768</v>
      </c>
      <c r="M5161" s="31">
        <f t="shared" si="213"/>
        <v>0.41863297305525998</v>
      </c>
      <c r="N5161" s="31">
        <f t="shared" si="214"/>
        <v>0</v>
      </c>
    </row>
    <row r="5162" spans="1:14" x14ac:dyDescent="0.45">
      <c r="A5162" s="31" t="str">
        <f t="shared" si="215"/>
        <v>E06000027_CIN episodes for unborn children at 31st March 2019 with substance misuse by a parent/someone else in household identified as a factor at CIN assessment_Number</v>
      </c>
      <c r="B5162" s="31" t="s">
        <v>438</v>
      </c>
      <c r="C5162" s="31" t="s">
        <v>439</v>
      </c>
      <c r="D5162" s="31" t="s">
        <v>474</v>
      </c>
      <c r="E5162" s="31" t="s">
        <v>475</v>
      </c>
      <c r="F5162" s="31" t="s">
        <v>30</v>
      </c>
      <c r="G5162" s="31" t="s">
        <v>119</v>
      </c>
      <c r="H5162" s="31" t="s">
        <v>743</v>
      </c>
      <c r="I5162" s="31" t="s">
        <v>1280</v>
      </c>
      <c r="J5162" s="31">
        <v>25423</v>
      </c>
      <c r="K5162" s="31" t="s">
        <v>1280</v>
      </c>
      <c r="L5162" s="31" t="s">
        <v>70</v>
      </c>
      <c r="M5162" s="31" t="s">
        <v>70</v>
      </c>
      <c r="N5162" s="31">
        <f t="shared" si="214"/>
        <v>0</v>
      </c>
    </row>
    <row r="5163" spans="1:14" x14ac:dyDescent="0.45">
      <c r="A5163" s="31" t="str">
        <f t="shared" si="215"/>
        <v>E10000012_CIN episodes for unborn children at 31st March 2019 with substance misuse by a parent/someone else in household identified as a factor at CIN assessment_Number</v>
      </c>
      <c r="B5163" s="31" t="s">
        <v>303</v>
      </c>
      <c r="C5163" s="31" t="s">
        <v>304</v>
      </c>
      <c r="D5163" s="31" t="s">
        <v>474</v>
      </c>
      <c r="E5163" s="31" t="s">
        <v>475</v>
      </c>
      <c r="F5163" s="31" t="s">
        <v>30</v>
      </c>
      <c r="G5163" s="31" t="s">
        <v>119</v>
      </c>
      <c r="H5163" s="31" t="s">
        <v>743</v>
      </c>
      <c r="I5163" s="31">
        <v>22</v>
      </c>
      <c r="J5163" s="31">
        <v>311172</v>
      </c>
      <c r="K5163" s="31">
        <v>7.0700448626483101E-2</v>
      </c>
      <c r="L5163" s="31" t="s">
        <v>1765</v>
      </c>
      <c r="M5163" s="31">
        <f t="shared" si="213"/>
        <v>7.0700448626483101E-2</v>
      </c>
      <c r="N5163" s="31">
        <f t="shared" si="214"/>
        <v>0</v>
      </c>
    </row>
    <row r="5164" spans="1:14" x14ac:dyDescent="0.45">
      <c r="A5164" s="31" t="str">
        <f t="shared" si="215"/>
        <v>E06000033_CIN episodes for unborn children at 31st March 2019 with substance misuse by a parent/someone else in household identified as a factor at CIN assessment_Number</v>
      </c>
      <c r="B5164" s="31" t="s">
        <v>412</v>
      </c>
      <c r="C5164" s="31" t="s">
        <v>413</v>
      </c>
      <c r="D5164" s="31" t="s">
        <v>474</v>
      </c>
      <c r="E5164" s="31" t="s">
        <v>475</v>
      </c>
      <c r="F5164" s="31" t="s">
        <v>30</v>
      </c>
      <c r="G5164" s="31" t="s">
        <v>119</v>
      </c>
      <c r="H5164" s="31" t="s">
        <v>743</v>
      </c>
      <c r="I5164" s="31">
        <v>10</v>
      </c>
      <c r="J5164" s="31">
        <v>39540</v>
      </c>
      <c r="K5164" s="31">
        <v>0.25290844714213501</v>
      </c>
      <c r="L5164" s="31" t="s">
        <v>1767</v>
      </c>
      <c r="M5164" s="31">
        <f t="shared" si="213"/>
        <v>0.25290844714213501</v>
      </c>
      <c r="N5164" s="31">
        <f t="shared" si="214"/>
        <v>0</v>
      </c>
    </row>
    <row r="5165" spans="1:14" x14ac:dyDescent="0.45">
      <c r="A5165" s="31" t="str">
        <f t="shared" si="215"/>
        <v>E06000034_CIN episodes for unborn children at 31st March 2019 with substance misuse by a parent/someone else in household identified as a factor at CIN assessment_Number</v>
      </c>
      <c r="B5165" s="31" t="s">
        <v>493</v>
      </c>
      <c r="C5165" s="31" t="s">
        <v>731</v>
      </c>
      <c r="D5165" s="31" t="s">
        <v>474</v>
      </c>
      <c r="E5165" s="31" t="s">
        <v>475</v>
      </c>
      <c r="F5165" s="31" t="s">
        <v>30</v>
      </c>
      <c r="G5165" s="31" t="s">
        <v>119</v>
      </c>
      <c r="H5165" s="31" t="s">
        <v>743</v>
      </c>
      <c r="I5165" s="31" t="s">
        <v>1280</v>
      </c>
      <c r="J5165" s="31">
        <v>43762</v>
      </c>
      <c r="K5165" s="31" t="s">
        <v>1280</v>
      </c>
      <c r="L5165" s="31" t="s">
        <v>70</v>
      </c>
      <c r="M5165" s="31" t="s">
        <v>70</v>
      </c>
      <c r="N5165" s="31">
        <f t="shared" si="214"/>
        <v>0</v>
      </c>
    </row>
    <row r="5166" spans="1:14" x14ac:dyDescent="0.45">
      <c r="A5166" s="31" t="str">
        <f t="shared" si="215"/>
        <v>E06000019_CIN episodes for unborn children at 31st March 2019 with substance misuse by a parent/someone else in household identified as a factor at CIN assessment_Number</v>
      </c>
      <c r="B5166" s="31" t="s">
        <v>317</v>
      </c>
      <c r="C5166" s="31" t="s">
        <v>318</v>
      </c>
      <c r="D5166" s="31" t="s">
        <v>474</v>
      </c>
      <c r="E5166" s="31" t="s">
        <v>475</v>
      </c>
      <c r="F5166" s="31" t="s">
        <v>30</v>
      </c>
      <c r="G5166" s="31" t="s">
        <v>119</v>
      </c>
      <c r="H5166" s="31" t="s">
        <v>743</v>
      </c>
      <c r="I5166" s="31" t="s">
        <v>1280</v>
      </c>
      <c r="J5166" s="31">
        <v>36103</v>
      </c>
      <c r="K5166" s="31" t="s">
        <v>1280</v>
      </c>
      <c r="L5166" s="31" t="s">
        <v>70</v>
      </c>
      <c r="M5166" s="31" t="s">
        <v>70</v>
      </c>
      <c r="N5166" s="31">
        <f t="shared" si="214"/>
        <v>0</v>
      </c>
    </row>
    <row r="5167" spans="1:14" x14ac:dyDescent="0.45">
      <c r="A5167" s="31" t="str">
        <f t="shared" si="215"/>
        <v>E10000034_CIN episodes for unborn children at 31st March 2019 with substance misuse by a parent/someone else in household identified as a factor at CIN assessment_Number</v>
      </c>
      <c r="B5167" s="31" t="s">
        <v>470</v>
      </c>
      <c r="C5167" s="31" t="s">
        <v>471</v>
      </c>
      <c r="D5167" s="31" t="s">
        <v>474</v>
      </c>
      <c r="E5167" s="31" t="s">
        <v>475</v>
      </c>
      <c r="F5167" s="31" t="s">
        <v>30</v>
      </c>
      <c r="G5167" s="31" t="s">
        <v>119</v>
      </c>
      <c r="H5167" s="31" t="s">
        <v>743</v>
      </c>
      <c r="I5167" s="31">
        <v>15</v>
      </c>
      <c r="J5167" s="31">
        <v>117783</v>
      </c>
      <c r="K5167" s="31">
        <v>0.127352843789002</v>
      </c>
      <c r="L5167" s="31" t="s">
        <v>1765</v>
      </c>
      <c r="M5167" s="31">
        <f t="shared" si="213"/>
        <v>0.127352843789002</v>
      </c>
      <c r="N5167" s="31">
        <f t="shared" si="214"/>
        <v>0</v>
      </c>
    </row>
    <row r="5168" spans="1:14" x14ac:dyDescent="0.45">
      <c r="A5168" s="31" t="str">
        <f t="shared" si="215"/>
        <v>E10000016_CIN episodes for unborn children at 31st March 2019 with substance misuse by a parent/someone else in household identified as a factor at CIN assessment_Number</v>
      </c>
      <c r="B5168" s="31" t="s">
        <v>327</v>
      </c>
      <c r="C5168" s="31" t="s">
        <v>328</v>
      </c>
      <c r="D5168" s="31" t="s">
        <v>474</v>
      </c>
      <c r="E5168" s="31" t="s">
        <v>475</v>
      </c>
      <c r="F5168" s="31" t="s">
        <v>30</v>
      </c>
      <c r="G5168" s="31" t="s">
        <v>119</v>
      </c>
      <c r="H5168" s="31" t="s">
        <v>743</v>
      </c>
      <c r="I5168" s="31">
        <v>66</v>
      </c>
      <c r="J5168" s="31">
        <v>340140</v>
      </c>
      <c r="K5168" s="31">
        <v>0.19403774916211</v>
      </c>
      <c r="L5168" s="31" t="s">
        <v>1766</v>
      </c>
      <c r="M5168" s="31">
        <f t="shared" si="213"/>
        <v>0.19403774916211</v>
      </c>
      <c r="N5168" s="31">
        <f t="shared" si="214"/>
        <v>0</v>
      </c>
    </row>
    <row r="5169" spans="1:14" x14ac:dyDescent="0.45">
      <c r="A5169" s="31" t="str">
        <f t="shared" si="215"/>
        <v>E06000035_CIN episodes for unborn children at 31st March 2019 with substance misuse by a parent/someone else in household identified as a factor at CIN assessment_Number</v>
      </c>
      <c r="B5169" s="31" t="s">
        <v>351</v>
      </c>
      <c r="C5169" s="31" t="s">
        <v>352</v>
      </c>
      <c r="D5169" s="31" t="s">
        <v>474</v>
      </c>
      <c r="E5169" s="31" t="s">
        <v>475</v>
      </c>
      <c r="F5169" s="31" t="s">
        <v>30</v>
      </c>
      <c r="G5169" s="31" t="s">
        <v>119</v>
      </c>
      <c r="H5169" s="31" t="s">
        <v>743</v>
      </c>
      <c r="I5169" s="31">
        <v>11</v>
      </c>
      <c r="J5169" s="31">
        <v>64391</v>
      </c>
      <c r="K5169" s="31">
        <v>0.170831327359414</v>
      </c>
      <c r="L5169" s="31" t="s">
        <v>1766</v>
      </c>
      <c r="M5169" s="31">
        <f t="shared" si="213"/>
        <v>0.170831327359414</v>
      </c>
      <c r="N5169" s="31">
        <f t="shared" si="214"/>
        <v>0</v>
      </c>
    </row>
    <row r="5170" spans="1:14" x14ac:dyDescent="0.45">
      <c r="A5170" s="31" t="str">
        <f t="shared" si="215"/>
        <v>E10000017_CIN episodes for unborn children at 31st March 2019 with substance misuse by a parent/someone else in household identified as a factor at CIN assessment_Number</v>
      </c>
      <c r="B5170" s="31" t="s">
        <v>337</v>
      </c>
      <c r="C5170" s="31" t="s">
        <v>338</v>
      </c>
      <c r="D5170" s="31" t="s">
        <v>474</v>
      </c>
      <c r="E5170" s="31" t="s">
        <v>475</v>
      </c>
      <c r="F5170" s="31" t="s">
        <v>30</v>
      </c>
      <c r="G5170" s="31" t="s">
        <v>119</v>
      </c>
      <c r="H5170" s="31" t="s">
        <v>743</v>
      </c>
      <c r="I5170" s="31">
        <v>58</v>
      </c>
      <c r="J5170" s="31">
        <v>249727</v>
      </c>
      <c r="K5170" s="31">
        <v>0.232253620954082</v>
      </c>
      <c r="L5170" s="31" t="s">
        <v>1766</v>
      </c>
      <c r="M5170" s="31">
        <f t="shared" si="213"/>
        <v>0.232253620954082</v>
      </c>
      <c r="N5170" s="31">
        <f t="shared" si="214"/>
        <v>0</v>
      </c>
    </row>
    <row r="5171" spans="1:14" x14ac:dyDescent="0.45">
      <c r="A5171" s="31" t="str">
        <f t="shared" si="215"/>
        <v>E06000008_CIN episodes for unborn children at 31st March 2019 with substance misuse by a parent/someone else in household identified as a factor at CIN assessment_Number</v>
      </c>
      <c r="B5171" s="31" t="s">
        <v>247</v>
      </c>
      <c r="C5171" s="31" t="s">
        <v>248</v>
      </c>
      <c r="D5171" s="31" t="s">
        <v>474</v>
      </c>
      <c r="E5171" s="31" t="s">
        <v>475</v>
      </c>
      <c r="F5171" s="31" t="s">
        <v>30</v>
      </c>
      <c r="G5171" s="31" t="s">
        <v>119</v>
      </c>
      <c r="H5171" s="31" t="s">
        <v>743</v>
      </c>
      <c r="I5171" s="31">
        <v>8</v>
      </c>
      <c r="J5171" s="31">
        <v>38481</v>
      </c>
      <c r="K5171" s="31">
        <v>0.207894805228554</v>
      </c>
      <c r="L5171" s="31" t="s">
        <v>1766</v>
      </c>
      <c r="M5171" s="31">
        <f t="shared" si="213"/>
        <v>0.207894805228554</v>
      </c>
      <c r="N5171" s="31">
        <f t="shared" si="214"/>
        <v>0</v>
      </c>
    </row>
    <row r="5172" spans="1:14" x14ac:dyDescent="0.45">
      <c r="A5172" s="31" t="str">
        <f t="shared" si="215"/>
        <v>E06000009_CIN episodes for unborn children at 31st March 2019 with substance misuse by a parent/someone else in household identified as a factor at CIN assessment_Number</v>
      </c>
      <c r="B5172" s="31" t="s">
        <v>249</v>
      </c>
      <c r="C5172" s="31" t="s">
        <v>250</v>
      </c>
      <c r="D5172" s="31" t="s">
        <v>474</v>
      </c>
      <c r="E5172" s="31" t="s">
        <v>475</v>
      </c>
      <c r="F5172" s="31" t="s">
        <v>30</v>
      </c>
      <c r="G5172" s="31" t="s">
        <v>119</v>
      </c>
      <c r="H5172" s="31" t="s">
        <v>743</v>
      </c>
      <c r="I5172" s="31">
        <v>8</v>
      </c>
      <c r="J5172" s="31">
        <v>28904</v>
      </c>
      <c r="K5172" s="31">
        <v>0.27677830058123398</v>
      </c>
      <c r="L5172" s="31" t="s">
        <v>1767</v>
      </c>
      <c r="M5172" s="31">
        <f t="shared" si="213"/>
        <v>0.27677830058123398</v>
      </c>
      <c r="N5172" s="31">
        <f t="shared" si="214"/>
        <v>0</v>
      </c>
    </row>
    <row r="5173" spans="1:14" x14ac:dyDescent="0.45">
      <c r="A5173" s="31" t="str">
        <f t="shared" si="215"/>
        <v>E10000024_CIN episodes for unborn children at 31st March 2019 with substance misuse by a parent/someone else in household identified as a factor at CIN assessment_Number</v>
      </c>
      <c r="B5173" s="31" t="s">
        <v>572</v>
      </c>
      <c r="C5173" s="31" t="s">
        <v>573</v>
      </c>
      <c r="D5173" s="31" t="s">
        <v>474</v>
      </c>
      <c r="E5173" s="31" t="s">
        <v>475</v>
      </c>
      <c r="F5173" s="31" t="s">
        <v>30</v>
      </c>
      <c r="G5173" s="31" t="s">
        <v>119</v>
      </c>
      <c r="H5173" s="31" t="s">
        <v>743</v>
      </c>
      <c r="I5173" s="31">
        <v>40</v>
      </c>
      <c r="J5173" s="31">
        <v>166542</v>
      </c>
      <c r="K5173" s="31">
        <v>0.24017965438147701</v>
      </c>
      <c r="L5173" s="31" t="s">
        <v>1766</v>
      </c>
      <c r="M5173" s="31">
        <f t="shared" si="213"/>
        <v>0.24017965438147701</v>
      </c>
      <c r="N5173" s="31">
        <f t="shared" si="214"/>
        <v>0</v>
      </c>
    </row>
    <row r="5174" spans="1:14" x14ac:dyDescent="0.45">
      <c r="A5174" s="31" t="str">
        <f t="shared" si="215"/>
        <v>E06000018_CIN episodes for unborn children at 31st March 2019 with substance misuse by a parent/someone else in household identified as a factor at CIN assessment_Number</v>
      </c>
      <c r="B5174" s="31" t="s">
        <v>373</v>
      </c>
      <c r="C5174" s="31" t="s">
        <v>374</v>
      </c>
      <c r="D5174" s="31" t="s">
        <v>474</v>
      </c>
      <c r="E5174" s="31" t="s">
        <v>475</v>
      </c>
      <c r="F5174" s="31" t="s">
        <v>30</v>
      </c>
      <c r="G5174" s="31" t="s">
        <v>119</v>
      </c>
      <c r="H5174" s="31" t="s">
        <v>743</v>
      </c>
      <c r="I5174" s="31">
        <v>17</v>
      </c>
      <c r="J5174" s="31">
        <v>68651</v>
      </c>
      <c r="K5174" s="31">
        <v>0.24762931348414399</v>
      </c>
      <c r="L5174" s="31" t="s">
        <v>1766</v>
      </c>
      <c r="M5174" s="31">
        <f t="shared" si="213"/>
        <v>0.24762931348414399</v>
      </c>
      <c r="N5174" s="31">
        <f t="shared" si="214"/>
        <v>0</v>
      </c>
    </row>
    <row r="5175" spans="1:14" x14ac:dyDescent="0.45">
      <c r="A5175" s="31" t="str">
        <f t="shared" si="215"/>
        <v>E06000051_CIN episodes for unborn children at 31st March 2019 with substance misuse by a parent/someone else in household identified as a factor at CIN assessment_Number</v>
      </c>
      <c r="B5175" s="31" t="s">
        <v>403</v>
      </c>
      <c r="C5175" s="31" t="s">
        <v>166</v>
      </c>
      <c r="D5175" s="31" t="s">
        <v>474</v>
      </c>
      <c r="E5175" s="31" t="s">
        <v>475</v>
      </c>
      <c r="F5175" s="31" t="s">
        <v>30</v>
      </c>
      <c r="G5175" s="31" t="s">
        <v>119</v>
      </c>
      <c r="H5175" s="31" t="s">
        <v>743</v>
      </c>
      <c r="I5175" s="31">
        <v>8</v>
      </c>
      <c r="J5175" s="31">
        <v>59839</v>
      </c>
      <c r="K5175" s="31">
        <v>0.133692073731179</v>
      </c>
      <c r="L5175" s="31" t="s">
        <v>1765</v>
      </c>
      <c r="M5175" s="31">
        <f t="shared" si="213"/>
        <v>0.133692073731179</v>
      </c>
      <c r="N5175" s="31">
        <f t="shared" si="214"/>
        <v>0</v>
      </c>
    </row>
    <row r="5176" spans="1:14" x14ac:dyDescent="0.45">
      <c r="A5176" s="31" t="str">
        <f t="shared" si="215"/>
        <v>E06000020_CIN episodes for unborn children at 31st March 2019 with substance misuse by a parent/someone else in household identified as a factor at CIN assessment_Number</v>
      </c>
      <c r="B5176" s="31" t="s">
        <v>570</v>
      </c>
      <c r="C5176" s="31" t="s">
        <v>730</v>
      </c>
      <c r="D5176" s="31" t="s">
        <v>474</v>
      </c>
      <c r="E5176" s="31" t="s">
        <v>475</v>
      </c>
      <c r="F5176" s="31" t="s">
        <v>30</v>
      </c>
      <c r="G5176" s="31" t="s">
        <v>119</v>
      </c>
      <c r="H5176" s="31" t="s">
        <v>743</v>
      </c>
      <c r="I5176" s="31">
        <v>10</v>
      </c>
      <c r="J5176" s="31">
        <v>40620</v>
      </c>
      <c r="K5176" s="31">
        <v>0.24618414574101399</v>
      </c>
      <c r="L5176" s="31" t="s">
        <v>1766</v>
      </c>
      <c r="M5176" s="31">
        <f t="shared" si="213"/>
        <v>0.24618414574101399</v>
      </c>
      <c r="N5176" s="31">
        <f t="shared" si="214"/>
        <v>0</v>
      </c>
    </row>
    <row r="5177" spans="1:14" x14ac:dyDescent="0.45">
      <c r="A5177" s="31" t="str">
        <f t="shared" si="215"/>
        <v>E06000049_CIN episodes for unborn children at 31st March 2019 with substance misuse by a parent/someone else in household identified as a factor at CIN assessment_Number</v>
      </c>
      <c r="B5177" s="31" t="s">
        <v>541</v>
      </c>
      <c r="C5177" s="31" t="s">
        <v>718</v>
      </c>
      <c r="D5177" s="31" t="s">
        <v>474</v>
      </c>
      <c r="E5177" s="31" t="s">
        <v>475</v>
      </c>
      <c r="F5177" s="31" t="s">
        <v>30</v>
      </c>
      <c r="G5177" s="31" t="s">
        <v>119</v>
      </c>
      <c r="H5177" s="31" t="s">
        <v>743</v>
      </c>
      <c r="I5177" s="31">
        <v>10</v>
      </c>
      <c r="J5177" s="31">
        <v>76523</v>
      </c>
      <c r="K5177" s="31">
        <v>0.13067966493733901</v>
      </c>
      <c r="L5177" s="31" t="s">
        <v>1765</v>
      </c>
      <c r="M5177" s="31">
        <f t="shared" si="213"/>
        <v>0.13067966493733901</v>
      </c>
      <c r="N5177" s="31">
        <f t="shared" si="214"/>
        <v>0</v>
      </c>
    </row>
    <row r="5178" spans="1:14" x14ac:dyDescent="0.45">
      <c r="A5178" s="31" t="str">
        <f t="shared" si="215"/>
        <v>E06000050_CIN episodes for unborn children at 31st March 2019 with substance misuse by a parent/someone else in household identified as a factor at CIN assessment_Number</v>
      </c>
      <c r="B5178" s="31" t="s">
        <v>281</v>
      </c>
      <c r="C5178" s="31" t="s">
        <v>282</v>
      </c>
      <c r="D5178" s="31" t="s">
        <v>474</v>
      </c>
      <c r="E5178" s="31" t="s">
        <v>475</v>
      </c>
      <c r="F5178" s="31" t="s">
        <v>30</v>
      </c>
      <c r="G5178" s="31" t="s">
        <v>119</v>
      </c>
      <c r="H5178" s="31" t="s">
        <v>743</v>
      </c>
      <c r="I5178" s="31">
        <v>11</v>
      </c>
      <c r="J5178" s="31">
        <v>68054</v>
      </c>
      <c r="K5178" s="31">
        <v>0.16163634760631301</v>
      </c>
      <c r="L5178" s="31" t="s">
        <v>1766</v>
      </c>
      <c r="M5178" s="31">
        <f t="shared" si="213"/>
        <v>0.16163634760631301</v>
      </c>
      <c r="N5178" s="31">
        <f t="shared" si="214"/>
        <v>0</v>
      </c>
    </row>
    <row r="5179" spans="1:14" x14ac:dyDescent="0.45">
      <c r="A5179" s="31" t="str">
        <f t="shared" si="215"/>
        <v>E06000052_CIN episodes for unborn children at 31st March 2019 with substance misuse by a parent/someone else in household identified as a factor at CIN assessment_Number</v>
      </c>
      <c r="B5179" s="31" t="s">
        <v>482</v>
      </c>
      <c r="C5179" s="31" t="s">
        <v>720</v>
      </c>
      <c r="D5179" s="31" t="s">
        <v>474</v>
      </c>
      <c r="E5179" s="31" t="s">
        <v>475</v>
      </c>
      <c r="F5179" s="31" t="s">
        <v>30</v>
      </c>
      <c r="G5179" s="31" t="s">
        <v>119</v>
      </c>
      <c r="H5179" s="31" t="s">
        <v>743</v>
      </c>
      <c r="I5179" s="31">
        <v>11</v>
      </c>
      <c r="J5179" s="31">
        <v>107810</v>
      </c>
      <c r="K5179" s="31">
        <v>0.10203135145162801</v>
      </c>
      <c r="L5179" s="31" t="s">
        <v>1765</v>
      </c>
      <c r="M5179" s="31">
        <f t="shared" si="213"/>
        <v>0.10203135145162801</v>
      </c>
      <c r="N5179" s="31">
        <f t="shared" si="214"/>
        <v>0</v>
      </c>
    </row>
    <row r="5180" spans="1:14" x14ac:dyDescent="0.45">
      <c r="A5180" s="31" t="str">
        <f t="shared" si="215"/>
        <v>E10000006_CIN episodes for unborn children at 31st March 2019 with substance misuse by a parent/someone else in household identified as a factor at CIN assessment_Number</v>
      </c>
      <c r="B5180" s="31" t="s">
        <v>285</v>
      </c>
      <c r="C5180" s="31" t="s">
        <v>286</v>
      </c>
      <c r="D5180" s="31" t="s">
        <v>474</v>
      </c>
      <c r="E5180" s="31" t="s">
        <v>475</v>
      </c>
      <c r="F5180" s="31" t="s">
        <v>30</v>
      </c>
      <c r="G5180" s="31" t="s">
        <v>119</v>
      </c>
      <c r="H5180" s="31" t="s">
        <v>743</v>
      </c>
      <c r="I5180" s="31">
        <v>15</v>
      </c>
      <c r="J5180" s="31">
        <v>92500</v>
      </c>
      <c r="K5180" s="31">
        <v>0.162162162162162</v>
      </c>
      <c r="L5180" s="31" t="s">
        <v>1766</v>
      </c>
      <c r="M5180" s="31">
        <f t="shared" si="213"/>
        <v>0.162162162162162</v>
      </c>
      <c r="N5180" s="31">
        <f t="shared" si="214"/>
        <v>0</v>
      </c>
    </row>
    <row r="5181" spans="1:14" x14ac:dyDescent="0.45">
      <c r="A5181" s="31" t="str">
        <f t="shared" si="215"/>
        <v>E10000013_CIN episodes for unborn children at 31st March 2019 with substance misuse by a parent/someone else in household identified as a factor at CIN assessment_Number</v>
      </c>
      <c r="B5181" s="31" t="s">
        <v>307</v>
      </c>
      <c r="C5181" s="31" t="s">
        <v>308</v>
      </c>
      <c r="D5181" s="31" t="s">
        <v>474</v>
      </c>
      <c r="E5181" s="31" t="s">
        <v>475</v>
      </c>
      <c r="F5181" s="31" t="s">
        <v>30</v>
      </c>
      <c r="G5181" s="31" t="s">
        <v>119</v>
      </c>
      <c r="H5181" s="31" t="s">
        <v>743</v>
      </c>
      <c r="I5181" s="31">
        <v>33</v>
      </c>
      <c r="J5181" s="31">
        <v>128136</v>
      </c>
      <c r="K5181" s="31">
        <v>0.25753886495598399</v>
      </c>
      <c r="L5181" s="31" t="s">
        <v>1767</v>
      </c>
      <c r="M5181" s="31">
        <f t="shared" si="213"/>
        <v>0.25753886495598399</v>
      </c>
      <c r="N5181" s="31">
        <f t="shared" si="214"/>
        <v>0</v>
      </c>
    </row>
    <row r="5182" spans="1:14" x14ac:dyDescent="0.45">
      <c r="A5182" s="31" t="str">
        <f t="shared" si="215"/>
        <v>E10000015_CIN episodes for unborn children at 31st March 2019 with substance misuse by a parent/someone else in household identified as a factor at CIN assessment_Number</v>
      </c>
      <c r="B5182" s="31" t="s">
        <v>319</v>
      </c>
      <c r="C5182" s="31" t="s">
        <v>320</v>
      </c>
      <c r="D5182" s="31" t="s">
        <v>474</v>
      </c>
      <c r="E5182" s="31" t="s">
        <v>475</v>
      </c>
      <c r="F5182" s="31" t="s">
        <v>30</v>
      </c>
      <c r="G5182" s="31" t="s">
        <v>119</v>
      </c>
      <c r="H5182" s="31" t="s">
        <v>743</v>
      </c>
      <c r="I5182" s="31">
        <v>45</v>
      </c>
      <c r="J5182" s="31">
        <v>271005</v>
      </c>
      <c r="K5182" s="31">
        <v>0.166048596889356</v>
      </c>
      <c r="L5182" s="31" t="s">
        <v>1766</v>
      </c>
      <c r="M5182" s="31">
        <f t="shared" si="213"/>
        <v>0.166048596889356</v>
      </c>
      <c r="N5182" s="31">
        <f t="shared" si="214"/>
        <v>0</v>
      </c>
    </row>
    <row r="5183" spans="1:14" x14ac:dyDescent="0.45">
      <c r="A5183" s="31" t="str">
        <f t="shared" si="215"/>
        <v>E06000046_CIN episodes for unborn children at 31st March 2019 with substance misuse by a parent/someone else in household identified as a factor at CIN assessment_Number</v>
      </c>
      <c r="B5183" s="31" t="s">
        <v>325</v>
      </c>
      <c r="C5183" s="31" t="s">
        <v>326</v>
      </c>
      <c r="D5183" s="31" t="s">
        <v>474</v>
      </c>
      <c r="E5183" s="31" t="s">
        <v>475</v>
      </c>
      <c r="F5183" s="31" t="s">
        <v>30</v>
      </c>
      <c r="G5183" s="31" t="s">
        <v>119</v>
      </c>
      <c r="H5183" s="31" t="s">
        <v>743</v>
      </c>
      <c r="I5183" s="31" t="s">
        <v>1280</v>
      </c>
      <c r="J5183" s="31">
        <v>24869</v>
      </c>
      <c r="K5183" s="31" t="s">
        <v>1280</v>
      </c>
      <c r="L5183" s="31" t="s">
        <v>70</v>
      </c>
      <c r="M5183" s="31" t="s">
        <v>70</v>
      </c>
      <c r="N5183" s="31">
        <f t="shared" si="214"/>
        <v>0</v>
      </c>
    </row>
    <row r="5184" spans="1:14" x14ac:dyDescent="0.45">
      <c r="A5184" s="31" t="str">
        <f t="shared" si="215"/>
        <v>E10000019_CIN episodes for unborn children at 31st March 2019 with substance misuse by a parent/someone else in household identified as a factor at CIN assessment_Number</v>
      </c>
      <c r="B5184" s="31" t="s">
        <v>345</v>
      </c>
      <c r="C5184" s="31" t="s">
        <v>346</v>
      </c>
      <c r="D5184" s="31" t="s">
        <v>474</v>
      </c>
      <c r="E5184" s="31" t="s">
        <v>475</v>
      </c>
      <c r="F5184" s="31" t="s">
        <v>30</v>
      </c>
      <c r="G5184" s="31" t="s">
        <v>119</v>
      </c>
      <c r="H5184" s="31" t="s">
        <v>743</v>
      </c>
      <c r="I5184" s="31">
        <v>11</v>
      </c>
      <c r="J5184" s="31">
        <v>145641</v>
      </c>
      <c r="K5184" s="31">
        <v>7.5528182311299694E-2</v>
      </c>
      <c r="L5184" s="31" t="s">
        <v>1765</v>
      </c>
      <c r="M5184" s="31">
        <f t="shared" ref="M5184:M5247" si="216">K5184</f>
        <v>7.5528182311299694E-2</v>
      </c>
      <c r="N5184" s="31">
        <f t="shared" si="214"/>
        <v>0</v>
      </c>
    </row>
    <row r="5185" spans="1:14" x14ac:dyDescent="0.45">
      <c r="A5185" s="31" t="str">
        <f t="shared" si="215"/>
        <v>E10000020_CIN episodes for unborn children at 31st March 2019 with substance misuse by a parent/someone else in household identified as a factor at CIN assessment_Number</v>
      </c>
      <c r="B5185" s="31" t="s">
        <v>361</v>
      </c>
      <c r="C5185" s="31" t="s">
        <v>362</v>
      </c>
      <c r="D5185" s="31" t="s">
        <v>474</v>
      </c>
      <c r="E5185" s="31" t="s">
        <v>475</v>
      </c>
      <c r="F5185" s="31" t="s">
        <v>30</v>
      </c>
      <c r="G5185" s="31" t="s">
        <v>119</v>
      </c>
      <c r="H5185" s="31" t="s">
        <v>743</v>
      </c>
      <c r="I5185" s="31">
        <v>13</v>
      </c>
      <c r="J5185" s="31">
        <v>170810</v>
      </c>
      <c r="K5185" s="31">
        <v>7.6107956208652905E-2</v>
      </c>
      <c r="L5185" s="31" t="s">
        <v>1765</v>
      </c>
      <c r="M5185" s="31">
        <f t="shared" si="216"/>
        <v>7.6107956208652905E-2</v>
      </c>
      <c r="N5185" s="31">
        <f t="shared" si="214"/>
        <v>0</v>
      </c>
    </row>
    <row r="5186" spans="1:14" x14ac:dyDescent="0.45">
      <c r="A5186" s="31" t="str">
        <f t="shared" si="215"/>
        <v>E10000021_CIN episodes for unborn children at 31st March 2019 with substance misuse by a parent/someone else in household identified as a factor at CIN assessment_Number</v>
      </c>
      <c r="B5186" s="31" t="s">
        <v>371</v>
      </c>
      <c r="C5186" s="31" t="s">
        <v>372</v>
      </c>
      <c r="D5186" s="31" t="s">
        <v>474</v>
      </c>
      <c r="E5186" s="31" t="s">
        <v>475</v>
      </c>
      <c r="F5186" s="31" t="s">
        <v>30</v>
      </c>
      <c r="G5186" s="31" t="s">
        <v>119</v>
      </c>
      <c r="H5186" s="31" t="s">
        <v>743</v>
      </c>
      <c r="I5186" s="31">
        <v>24</v>
      </c>
      <c r="J5186" s="31">
        <v>170235</v>
      </c>
      <c r="K5186" s="31">
        <v>0.14098158428055299</v>
      </c>
      <c r="L5186" s="31" t="s">
        <v>1765</v>
      </c>
      <c r="M5186" s="31">
        <f t="shared" si="216"/>
        <v>0.14098158428055299</v>
      </c>
      <c r="N5186" s="31">
        <f t="shared" si="214"/>
        <v>0</v>
      </c>
    </row>
    <row r="5187" spans="1:14" x14ac:dyDescent="0.45">
      <c r="A5187" s="31" t="str">
        <f t="shared" si="215"/>
        <v>E06000048_CIN episodes for unborn children at 31st March 2019 with substance misuse by a parent/someone else in household identified as a factor at CIN assessment_Number</v>
      </c>
      <c r="B5187" s="31" t="s">
        <v>484</v>
      </c>
      <c r="C5187" s="31" t="s">
        <v>705</v>
      </c>
      <c r="D5187" s="31" t="s">
        <v>474</v>
      </c>
      <c r="E5187" s="31" t="s">
        <v>475</v>
      </c>
      <c r="F5187" s="31" t="s">
        <v>30</v>
      </c>
      <c r="G5187" s="31" t="s">
        <v>119</v>
      </c>
      <c r="H5187" s="31" t="s">
        <v>743</v>
      </c>
      <c r="I5187" s="31">
        <v>27</v>
      </c>
      <c r="J5187" s="31">
        <v>59011</v>
      </c>
      <c r="K5187" s="31">
        <v>0.45754181423802298</v>
      </c>
      <c r="L5187" s="31" t="s">
        <v>1769</v>
      </c>
      <c r="M5187" s="31">
        <f t="shared" si="216"/>
        <v>0.45754181423802298</v>
      </c>
      <c r="N5187" s="31">
        <f t="shared" ref="N5187:N5250" si="217">IF(OR(C5187="City of London",C5187="Isles of Scilly"),1,0)</f>
        <v>0</v>
      </c>
    </row>
    <row r="5188" spans="1:14" x14ac:dyDescent="0.45">
      <c r="A5188" s="31" t="str">
        <f t="shared" si="215"/>
        <v>E10000025_CIN episodes for unborn children at 31st March 2019 with substance misuse by a parent/someone else in household identified as a factor at CIN assessment_Number</v>
      </c>
      <c r="B5188" s="31" t="s">
        <v>377</v>
      </c>
      <c r="C5188" s="31" t="s">
        <v>378</v>
      </c>
      <c r="D5188" s="31" t="s">
        <v>474</v>
      </c>
      <c r="E5188" s="31" t="s">
        <v>475</v>
      </c>
      <c r="F5188" s="31" t="s">
        <v>30</v>
      </c>
      <c r="G5188" s="31" t="s">
        <v>119</v>
      </c>
      <c r="H5188" s="31" t="s">
        <v>743</v>
      </c>
      <c r="I5188" s="31">
        <v>9</v>
      </c>
      <c r="J5188" s="31">
        <v>144788</v>
      </c>
      <c r="K5188" s="31">
        <v>6.2159847501174099E-2</v>
      </c>
      <c r="L5188" s="31" t="s">
        <v>1765</v>
      </c>
      <c r="M5188" s="31">
        <f t="shared" si="216"/>
        <v>6.2159847501174099E-2</v>
      </c>
      <c r="N5188" s="31">
        <f t="shared" si="217"/>
        <v>0</v>
      </c>
    </row>
    <row r="5189" spans="1:14" x14ac:dyDescent="0.45">
      <c r="A5189" s="31" t="str">
        <f t="shared" si="215"/>
        <v>E10000027_CIN episodes for unborn children at 31st March 2019 with substance misuse by a parent/someone else in household identified as a factor at CIN assessment_Number</v>
      </c>
      <c r="B5189" s="31" t="s">
        <v>406</v>
      </c>
      <c r="C5189" s="31" t="s">
        <v>407</v>
      </c>
      <c r="D5189" s="31" t="s">
        <v>474</v>
      </c>
      <c r="E5189" s="31" t="s">
        <v>475</v>
      </c>
      <c r="F5189" s="31" t="s">
        <v>30</v>
      </c>
      <c r="G5189" s="31" t="s">
        <v>119</v>
      </c>
      <c r="H5189" s="31" t="s">
        <v>743</v>
      </c>
      <c r="I5189" s="31">
        <v>22</v>
      </c>
      <c r="J5189" s="31">
        <v>110700</v>
      </c>
      <c r="K5189" s="31">
        <v>0.19873532068654001</v>
      </c>
      <c r="L5189" s="31" t="s">
        <v>1766</v>
      </c>
      <c r="M5189" s="31">
        <f t="shared" si="216"/>
        <v>0.19873532068654001</v>
      </c>
      <c r="N5189" s="31">
        <f t="shared" si="217"/>
        <v>0</v>
      </c>
    </row>
    <row r="5190" spans="1:14" x14ac:dyDescent="0.45">
      <c r="A5190" s="31" t="str">
        <f t="shared" si="215"/>
        <v>E10000029_CIN episodes for unborn children at 31st March 2019 with substance misuse by a parent/someone else in household identified as a factor at CIN assessment_Number</v>
      </c>
      <c r="B5190" s="31" t="s">
        <v>426</v>
      </c>
      <c r="C5190" s="31" t="s">
        <v>427</v>
      </c>
      <c r="D5190" s="31" t="s">
        <v>474</v>
      </c>
      <c r="E5190" s="31" t="s">
        <v>475</v>
      </c>
      <c r="F5190" s="31" t="s">
        <v>30</v>
      </c>
      <c r="G5190" s="31" t="s">
        <v>119</v>
      </c>
      <c r="H5190" s="31" t="s">
        <v>743</v>
      </c>
      <c r="I5190" s="31">
        <v>27</v>
      </c>
      <c r="J5190" s="31">
        <v>152752</v>
      </c>
      <c r="K5190" s="31">
        <v>0.17675709647009499</v>
      </c>
      <c r="L5190" s="31" t="s">
        <v>1766</v>
      </c>
      <c r="M5190" s="31">
        <f t="shared" si="216"/>
        <v>0.17675709647009499</v>
      </c>
      <c r="N5190" s="31">
        <f t="shared" si="217"/>
        <v>0</v>
      </c>
    </row>
    <row r="5191" spans="1:14" x14ac:dyDescent="0.45">
      <c r="A5191" s="31" t="str">
        <f t="shared" si="215"/>
        <v>E10000030_CIN episodes for unborn children at 31st March 2019 with substance misuse by a parent/someone else in household identified as a factor at CIN assessment_Number</v>
      </c>
      <c r="B5191" s="31" t="s">
        <v>430</v>
      </c>
      <c r="C5191" s="31" t="s">
        <v>431</v>
      </c>
      <c r="D5191" s="31" t="s">
        <v>474</v>
      </c>
      <c r="E5191" s="31" t="s">
        <v>475</v>
      </c>
      <c r="F5191" s="31" t="s">
        <v>30</v>
      </c>
      <c r="G5191" s="31" t="s">
        <v>119</v>
      </c>
      <c r="H5191" s="31" t="s">
        <v>743</v>
      </c>
      <c r="I5191" s="31">
        <v>30</v>
      </c>
      <c r="J5191" s="31">
        <v>261905</v>
      </c>
      <c r="K5191" s="31">
        <v>0.114545350413318</v>
      </c>
      <c r="L5191" s="31" t="s">
        <v>1765</v>
      </c>
      <c r="M5191" s="31">
        <f t="shared" si="216"/>
        <v>0.114545350413318</v>
      </c>
      <c r="N5191" s="31">
        <f t="shared" si="217"/>
        <v>0</v>
      </c>
    </row>
    <row r="5192" spans="1:14" x14ac:dyDescent="0.45">
      <c r="A5192" s="31" t="str">
        <f t="shared" si="215"/>
        <v>E10000031_CIN episodes for unborn children at 31st March 2019 with substance misuse by a parent/someone else in household identified as a factor at CIN assessment_Number</v>
      </c>
      <c r="B5192" s="31" t="s">
        <v>454</v>
      </c>
      <c r="C5192" s="31" t="s">
        <v>455</v>
      </c>
      <c r="D5192" s="31" t="s">
        <v>474</v>
      </c>
      <c r="E5192" s="31" t="s">
        <v>475</v>
      </c>
      <c r="F5192" s="31" t="s">
        <v>30</v>
      </c>
      <c r="G5192" s="31" t="s">
        <v>119</v>
      </c>
      <c r="H5192" s="31" t="s">
        <v>743</v>
      </c>
      <c r="I5192" s="31">
        <v>11</v>
      </c>
      <c r="J5192" s="31">
        <v>115928</v>
      </c>
      <c r="K5192" s="31">
        <v>9.4886481264233005E-2</v>
      </c>
      <c r="L5192" s="31" t="s">
        <v>1765</v>
      </c>
      <c r="M5192" s="31">
        <f t="shared" si="216"/>
        <v>9.4886481264233005E-2</v>
      </c>
      <c r="N5192" s="31">
        <f t="shared" si="217"/>
        <v>0</v>
      </c>
    </row>
    <row r="5193" spans="1:14" x14ac:dyDescent="0.45">
      <c r="A5193" s="31" t="str">
        <f t="shared" si="215"/>
        <v>E10000032_CIN episodes for unborn children at 31st March 2019 with substance misuse by a parent/someone else in household identified as a factor at CIN assessment_Number</v>
      </c>
      <c r="B5193" s="31" t="s">
        <v>458</v>
      </c>
      <c r="C5193" s="31" t="s">
        <v>459</v>
      </c>
      <c r="D5193" s="31" t="s">
        <v>474</v>
      </c>
      <c r="E5193" s="31" t="s">
        <v>475</v>
      </c>
      <c r="F5193" s="31" t="s">
        <v>30</v>
      </c>
      <c r="G5193" s="31" t="s">
        <v>119</v>
      </c>
      <c r="H5193" s="31" t="s">
        <v>743</v>
      </c>
      <c r="I5193" s="31">
        <v>51</v>
      </c>
      <c r="J5193" s="31">
        <v>174672</v>
      </c>
      <c r="K5193" s="31">
        <v>0.29197581753228902</v>
      </c>
      <c r="L5193" s="31" t="s">
        <v>1767</v>
      </c>
      <c r="M5193" s="31">
        <f t="shared" si="216"/>
        <v>0.29197581753228902</v>
      </c>
      <c r="N5193" s="31">
        <f t="shared" si="217"/>
        <v>0</v>
      </c>
    </row>
    <row r="5194" spans="1:14" x14ac:dyDescent="0.45">
      <c r="A5194" s="31" t="str">
        <f t="shared" si="215"/>
        <v>NA_CIN episodes for unborn children at 31st March 2019 with neglect identified as a factor at CIN assessment_Number</v>
      </c>
      <c r="B5194" s="31" t="s">
        <v>13</v>
      </c>
      <c r="C5194" s="31" t="s">
        <v>737</v>
      </c>
      <c r="D5194" s="31" t="s">
        <v>474</v>
      </c>
      <c r="E5194" s="31" t="s">
        <v>475</v>
      </c>
      <c r="F5194" s="31" t="s">
        <v>131</v>
      </c>
      <c r="G5194" s="31" t="s">
        <v>144</v>
      </c>
      <c r="H5194" s="31" t="s">
        <v>743</v>
      </c>
      <c r="I5194" s="31">
        <v>1556</v>
      </c>
      <c r="J5194" s="31">
        <v>11954618</v>
      </c>
      <c r="K5194" s="31">
        <f>I5194/J5194*1000</f>
        <v>0.13015890595584065</v>
      </c>
      <c r="L5194" s="31" t="str">
        <f>CONCATENATE(ROUND(K5194,2)," per 1000 0-17 yr olds")</f>
        <v>0.13 per 1000 0-17 yr olds</v>
      </c>
      <c r="M5194" s="31">
        <f t="shared" si="216"/>
        <v>0.13015890595584065</v>
      </c>
      <c r="N5194" s="31">
        <f t="shared" si="217"/>
        <v>0</v>
      </c>
    </row>
    <row r="5195" spans="1:14" x14ac:dyDescent="0.45">
      <c r="A5195" s="31" t="str">
        <f t="shared" ref="A5195:A5258" si="218">CONCATENATE(B5195,"_",G5195,"_",H5195)</f>
        <v>E09000001_CIN episodes for unborn children at 31st March 2019 with neglect identified as a factor at CIN assessment_Number</v>
      </c>
      <c r="B5195" s="31" t="s">
        <v>582</v>
      </c>
      <c r="C5195" s="31" t="s">
        <v>583</v>
      </c>
      <c r="D5195" s="31" t="s">
        <v>474</v>
      </c>
      <c r="E5195" s="31" t="s">
        <v>475</v>
      </c>
      <c r="F5195" s="31" t="s">
        <v>131</v>
      </c>
      <c r="G5195" s="31" t="s">
        <v>144</v>
      </c>
      <c r="H5195" s="31" t="s">
        <v>743</v>
      </c>
      <c r="I5195" s="31">
        <v>0</v>
      </c>
      <c r="J5195" s="31">
        <v>1453</v>
      </c>
      <c r="K5195" s="31">
        <v>0</v>
      </c>
      <c r="L5195" s="31" t="s">
        <v>1764</v>
      </c>
      <c r="M5195" s="31">
        <f t="shared" si="216"/>
        <v>0</v>
      </c>
      <c r="N5195" s="31">
        <f t="shared" si="217"/>
        <v>1</v>
      </c>
    </row>
    <row r="5196" spans="1:14" x14ac:dyDescent="0.45">
      <c r="A5196" s="31" t="str">
        <f t="shared" si="218"/>
        <v>E09000007_CIN episodes for unborn children at 31st March 2019 with neglect identified as a factor at CIN assessment_Number</v>
      </c>
      <c r="B5196" s="31" t="s">
        <v>277</v>
      </c>
      <c r="C5196" s="31" t="s">
        <v>278</v>
      </c>
      <c r="D5196" s="31" t="s">
        <v>474</v>
      </c>
      <c r="E5196" s="31" t="s">
        <v>475</v>
      </c>
      <c r="F5196" s="31" t="s">
        <v>131</v>
      </c>
      <c r="G5196" s="31" t="s">
        <v>144</v>
      </c>
      <c r="H5196" s="31" t="s">
        <v>743</v>
      </c>
      <c r="I5196" s="31">
        <v>6</v>
      </c>
      <c r="J5196" s="31">
        <v>50983</v>
      </c>
      <c r="K5196" s="31">
        <v>0.11768628758605799</v>
      </c>
      <c r="L5196" s="31" t="s">
        <v>1765</v>
      </c>
      <c r="M5196" s="31">
        <f t="shared" si="216"/>
        <v>0.11768628758605799</v>
      </c>
      <c r="N5196" s="31">
        <f t="shared" si="217"/>
        <v>0</v>
      </c>
    </row>
    <row r="5197" spans="1:14" x14ac:dyDescent="0.45">
      <c r="A5197" s="31" t="str">
        <f t="shared" si="218"/>
        <v>E09000011_CIN episodes for unborn children at 31st March 2019 with neglect identified as a factor at CIN assessment_Number</v>
      </c>
      <c r="B5197" s="31" t="s">
        <v>518</v>
      </c>
      <c r="C5197" s="31" t="s">
        <v>519</v>
      </c>
      <c r="D5197" s="31" t="s">
        <v>474</v>
      </c>
      <c r="E5197" s="31" t="s">
        <v>475</v>
      </c>
      <c r="F5197" s="31" t="s">
        <v>131</v>
      </c>
      <c r="G5197" s="31" t="s">
        <v>144</v>
      </c>
      <c r="H5197" s="31" t="s">
        <v>743</v>
      </c>
      <c r="I5197" s="31">
        <v>6</v>
      </c>
      <c r="J5197" s="31">
        <v>68917</v>
      </c>
      <c r="K5197" s="31">
        <v>8.7061247587677901E-2</v>
      </c>
      <c r="L5197" s="31" t="s">
        <v>1765</v>
      </c>
      <c r="M5197" s="31">
        <f t="shared" si="216"/>
        <v>8.7061247587677901E-2</v>
      </c>
      <c r="N5197" s="31">
        <f t="shared" si="217"/>
        <v>0</v>
      </c>
    </row>
    <row r="5198" spans="1:14" x14ac:dyDescent="0.45">
      <c r="A5198" s="31" t="str">
        <f t="shared" si="218"/>
        <v>E09000012_CIN episodes for unborn children at 31st March 2019 with neglect identified as a factor at CIN assessment_Number</v>
      </c>
      <c r="B5198" s="31" t="s">
        <v>498</v>
      </c>
      <c r="C5198" s="31" t="s">
        <v>499</v>
      </c>
      <c r="D5198" s="31" t="s">
        <v>474</v>
      </c>
      <c r="E5198" s="31" t="s">
        <v>475</v>
      </c>
      <c r="F5198" s="31" t="s">
        <v>131</v>
      </c>
      <c r="G5198" s="31" t="s">
        <v>144</v>
      </c>
      <c r="H5198" s="31" t="s">
        <v>743</v>
      </c>
      <c r="I5198" s="31">
        <v>25</v>
      </c>
      <c r="J5198" s="31">
        <v>63655</v>
      </c>
      <c r="K5198" s="31">
        <v>0.39274212552038301</v>
      </c>
      <c r="L5198" s="31" t="s">
        <v>1768</v>
      </c>
      <c r="M5198" s="31">
        <f t="shared" si="216"/>
        <v>0.39274212552038301</v>
      </c>
      <c r="N5198" s="31">
        <f t="shared" si="217"/>
        <v>0</v>
      </c>
    </row>
    <row r="5199" spans="1:14" x14ac:dyDescent="0.45">
      <c r="A5199" s="31" t="str">
        <f t="shared" si="218"/>
        <v>E09000013_CIN episodes for unborn children at 31st March 2019 with neglect identified as a factor at CIN assessment_Number</v>
      </c>
      <c r="B5199" s="31" t="s">
        <v>491</v>
      </c>
      <c r="C5199" s="31" t="s">
        <v>723</v>
      </c>
      <c r="D5199" s="31" t="s">
        <v>474</v>
      </c>
      <c r="E5199" s="31" t="s">
        <v>475</v>
      </c>
      <c r="F5199" s="31" t="s">
        <v>131</v>
      </c>
      <c r="G5199" s="31" t="s">
        <v>144</v>
      </c>
      <c r="H5199" s="31" t="s">
        <v>743</v>
      </c>
      <c r="I5199" s="31" t="s">
        <v>1280</v>
      </c>
      <c r="J5199" s="31">
        <v>36898</v>
      </c>
      <c r="K5199" s="31" t="s">
        <v>1280</v>
      </c>
      <c r="L5199" s="31" t="s">
        <v>70</v>
      </c>
      <c r="M5199" s="31" t="s">
        <v>70</v>
      </c>
      <c r="N5199" s="31">
        <f t="shared" si="217"/>
        <v>0</v>
      </c>
    </row>
    <row r="5200" spans="1:14" x14ac:dyDescent="0.45">
      <c r="A5200" s="31" t="str">
        <f t="shared" si="218"/>
        <v>E09000019_CIN episodes for unborn children at 31st March 2019 with neglect identified as a factor at CIN assessment_Number</v>
      </c>
      <c r="B5200" s="31" t="s">
        <v>500</v>
      </c>
      <c r="C5200" s="31" t="s">
        <v>501</v>
      </c>
      <c r="D5200" s="31" t="s">
        <v>474</v>
      </c>
      <c r="E5200" s="31" t="s">
        <v>475</v>
      </c>
      <c r="F5200" s="31" t="s">
        <v>131</v>
      </c>
      <c r="G5200" s="31" t="s">
        <v>144</v>
      </c>
      <c r="H5200" s="31" t="s">
        <v>743</v>
      </c>
      <c r="I5200" s="31" t="s">
        <v>1280</v>
      </c>
      <c r="J5200" s="31">
        <v>42098</v>
      </c>
      <c r="K5200" s="31" t="s">
        <v>1280</v>
      </c>
      <c r="L5200" s="31" t="s">
        <v>70</v>
      </c>
      <c r="M5200" s="31" t="s">
        <v>70</v>
      </c>
      <c r="N5200" s="31">
        <f t="shared" si="217"/>
        <v>0</v>
      </c>
    </row>
    <row r="5201" spans="1:14" x14ac:dyDescent="0.45">
      <c r="A5201" s="31" t="str">
        <f t="shared" si="218"/>
        <v>E09000020_CIN episodes for unborn children at 31st March 2019 with neglect identified as a factor at CIN assessment_Number</v>
      </c>
      <c r="B5201" s="31" t="s">
        <v>479</v>
      </c>
      <c r="C5201" s="31" t="s">
        <v>674</v>
      </c>
      <c r="D5201" s="31" t="s">
        <v>474</v>
      </c>
      <c r="E5201" s="31" t="s">
        <v>475</v>
      </c>
      <c r="F5201" s="31" t="s">
        <v>131</v>
      </c>
      <c r="G5201" s="31" t="s">
        <v>144</v>
      </c>
      <c r="H5201" s="31" t="s">
        <v>743</v>
      </c>
      <c r="I5201" s="31">
        <v>0</v>
      </c>
      <c r="J5201" s="31">
        <v>28678</v>
      </c>
      <c r="K5201" s="31">
        <v>0</v>
      </c>
      <c r="L5201" s="31" t="s">
        <v>1764</v>
      </c>
      <c r="M5201" s="31">
        <f t="shared" si="216"/>
        <v>0</v>
      </c>
      <c r="N5201" s="31">
        <f t="shared" si="217"/>
        <v>0</v>
      </c>
    </row>
    <row r="5202" spans="1:14" x14ac:dyDescent="0.45">
      <c r="A5202" s="31" t="str">
        <f t="shared" si="218"/>
        <v>E09000022_CIN episodes for unborn children at 31st March 2019 with neglect identified as a factor at CIN assessment_Number</v>
      </c>
      <c r="B5202" s="31" t="s">
        <v>335</v>
      </c>
      <c r="C5202" s="31" t="s">
        <v>336</v>
      </c>
      <c r="D5202" s="31" t="s">
        <v>474</v>
      </c>
      <c r="E5202" s="31" t="s">
        <v>475</v>
      </c>
      <c r="F5202" s="31" t="s">
        <v>131</v>
      </c>
      <c r="G5202" s="31" t="s">
        <v>144</v>
      </c>
      <c r="H5202" s="31" t="s">
        <v>743</v>
      </c>
      <c r="I5202" s="31">
        <v>15</v>
      </c>
      <c r="J5202" s="31">
        <v>62629</v>
      </c>
      <c r="K5202" s="31">
        <v>0.23950566031710499</v>
      </c>
      <c r="L5202" s="31" t="s">
        <v>1766</v>
      </c>
      <c r="M5202" s="31">
        <f t="shared" si="216"/>
        <v>0.23950566031710499</v>
      </c>
      <c r="N5202" s="31">
        <f t="shared" si="217"/>
        <v>0</v>
      </c>
    </row>
    <row r="5203" spans="1:14" x14ac:dyDescent="0.45">
      <c r="A5203" s="31" t="str">
        <f t="shared" si="218"/>
        <v>E09000023_CIN episodes for unborn children at 31st March 2019 with neglect identified as a factor at CIN assessment_Number</v>
      </c>
      <c r="B5203" s="31" t="s">
        <v>343</v>
      </c>
      <c r="C5203" s="31" t="s">
        <v>344</v>
      </c>
      <c r="D5203" s="31" t="s">
        <v>474</v>
      </c>
      <c r="E5203" s="31" t="s">
        <v>475</v>
      </c>
      <c r="F5203" s="31" t="s">
        <v>131</v>
      </c>
      <c r="G5203" s="31" t="s">
        <v>144</v>
      </c>
      <c r="H5203" s="31" t="s">
        <v>743</v>
      </c>
      <c r="I5203" s="31">
        <v>6</v>
      </c>
      <c r="J5203" s="31">
        <v>68458</v>
      </c>
      <c r="K5203" s="31">
        <v>8.7644979403429801E-2</v>
      </c>
      <c r="L5203" s="31" t="s">
        <v>1765</v>
      </c>
      <c r="M5203" s="31">
        <f t="shared" si="216"/>
        <v>8.7644979403429801E-2</v>
      </c>
      <c r="N5203" s="31">
        <f t="shared" si="217"/>
        <v>0</v>
      </c>
    </row>
    <row r="5204" spans="1:14" x14ac:dyDescent="0.45">
      <c r="A5204" s="31" t="str">
        <f t="shared" si="218"/>
        <v>E09000028_CIN episodes for unborn children at 31st March 2019 with neglect identified as a factor at CIN assessment_Number</v>
      </c>
      <c r="B5204" s="31" t="s">
        <v>414</v>
      </c>
      <c r="C5204" s="31" t="s">
        <v>415</v>
      </c>
      <c r="D5204" s="31" t="s">
        <v>474</v>
      </c>
      <c r="E5204" s="31" t="s">
        <v>475</v>
      </c>
      <c r="F5204" s="31" t="s">
        <v>131</v>
      </c>
      <c r="G5204" s="31" t="s">
        <v>144</v>
      </c>
      <c r="H5204" s="31" t="s">
        <v>743</v>
      </c>
      <c r="I5204" s="31" t="s">
        <v>1280</v>
      </c>
      <c r="J5204" s="31">
        <v>65121</v>
      </c>
      <c r="K5204" s="31" t="s">
        <v>1280</v>
      </c>
      <c r="L5204" s="31" t="s">
        <v>70</v>
      </c>
      <c r="M5204" s="31" t="s">
        <v>70</v>
      </c>
      <c r="N5204" s="31">
        <f t="shared" si="217"/>
        <v>0</v>
      </c>
    </row>
    <row r="5205" spans="1:14" x14ac:dyDescent="0.45">
      <c r="A5205" s="31" t="str">
        <f t="shared" si="218"/>
        <v>E09000030_CIN episodes for unborn children at 31st March 2019 with neglect identified as a factor at CIN assessment_Number</v>
      </c>
      <c r="B5205" s="31" t="s">
        <v>440</v>
      </c>
      <c r="C5205" s="31" t="s">
        <v>441</v>
      </c>
      <c r="D5205" s="31" t="s">
        <v>474</v>
      </c>
      <c r="E5205" s="31" t="s">
        <v>475</v>
      </c>
      <c r="F5205" s="31" t="s">
        <v>131</v>
      </c>
      <c r="G5205" s="31" t="s">
        <v>144</v>
      </c>
      <c r="H5205" s="31" t="s">
        <v>743</v>
      </c>
      <c r="I5205" s="31">
        <v>6</v>
      </c>
      <c r="J5205" s="31">
        <v>70973</v>
      </c>
      <c r="K5205" s="31">
        <v>8.4539190959942501E-2</v>
      </c>
      <c r="L5205" s="31" t="s">
        <v>1765</v>
      </c>
      <c r="M5205" s="31">
        <f t="shared" si="216"/>
        <v>8.4539190959942501E-2</v>
      </c>
      <c r="N5205" s="31">
        <f t="shared" si="217"/>
        <v>0</v>
      </c>
    </row>
    <row r="5206" spans="1:14" x14ac:dyDescent="0.45">
      <c r="A5206" s="31" t="str">
        <f t="shared" si="218"/>
        <v>E09000032_CIN episodes for unborn children at 31st March 2019 with neglect identified as a factor at CIN assessment_Number</v>
      </c>
      <c r="B5206" s="31" t="s">
        <v>450</v>
      </c>
      <c r="C5206" s="31" t="s">
        <v>451</v>
      </c>
      <c r="D5206" s="31" t="s">
        <v>474</v>
      </c>
      <c r="E5206" s="31" t="s">
        <v>475</v>
      </c>
      <c r="F5206" s="31" t="s">
        <v>131</v>
      </c>
      <c r="G5206" s="31" t="s">
        <v>144</v>
      </c>
      <c r="H5206" s="31" t="s">
        <v>743</v>
      </c>
      <c r="I5206" s="31" t="s">
        <v>1280</v>
      </c>
      <c r="J5206" s="31">
        <v>63840</v>
      </c>
      <c r="K5206" s="31" t="s">
        <v>1280</v>
      </c>
      <c r="L5206" s="31" t="s">
        <v>70</v>
      </c>
      <c r="M5206" s="31" t="s">
        <v>70</v>
      </c>
      <c r="N5206" s="31">
        <f t="shared" si="217"/>
        <v>0</v>
      </c>
    </row>
    <row r="5207" spans="1:14" x14ac:dyDescent="0.45">
      <c r="A5207" s="31" t="str">
        <f t="shared" si="218"/>
        <v>E09000033_CIN episodes for unborn children at 31st March 2019 with neglect identified as a factor at CIN assessment_Number</v>
      </c>
      <c r="B5207" s="31" t="s">
        <v>506</v>
      </c>
      <c r="C5207" s="31" t="s">
        <v>507</v>
      </c>
      <c r="D5207" s="31" t="s">
        <v>474</v>
      </c>
      <c r="E5207" s="31" t="s">
        <v>475</v>
      </c>
      <c r="F5207" s="31" t="s">
        <v>131</v>
      </c>
      <c r="G5207" s="31" t="s">
        <v>144</v>
      </c>
      <c r="H5207" s="31" t="s">
        <v>743</v>
      </c>
      <c r="I5207" s="31">
        <v>0</v>
      </c>
      <c r="J5207" s="31">
        <v>47445</v>
      </c>
      <c r="K5207" s="31">
        <v>0</v>
      </c>
      <c r="L5207" s="31" t="s">
        <v>1764</v>
      </c>
      <c r="M5207" s="31">
        <f t="shared" si="216"/>
        <v>0</v>
      </c>
      <c r="N5207" s="31">
        <f t="shared" si="217"/>
        <v>0</v>
      </c>
    </row>
    <row r="5208" spans="1:14" x14ac:dyDescent="0.45">
      <c r="A5208" s="31" t="str">
        <f t="shared" si="218"/>
        <v>E09000002_CIN episodes for unborn children at 31st March 2019 with neglect identified as a factor at CIN assessment_Number</v>
      </c>
      <c r="B5208" s="31" t="s">
        <v>227</v>
      </c>
      <c r="C5208" s="31" t="s">
        <v>228</v>
      </c>
      <c r="D5208" s="31" t="s">
        <v>474</v>
      </c>
      <c r="E5208" s="31" t="s">
        <v>475</v>
      </c>
      <c r="F5208" s="31" t="s">
        <v>131</v>
      </c>
      <c r="G5208" s="31" t="s">
        <v>144</v>
      </c>
      <c r="H5208" s="31" t="s">
        <v>743</v>
      </c>
      <c r="I5208" s="31" t="s">
        <v>1280</v>
      </c>
      <c r="J5208" s="31">
        <v>63401</v>
      </c>
      <c r="K5208" s="31" t="s">
        <v>1280</v>
      </c>
      <c r="L5208" s="31" t="s">
        <v>70</v>
      </c>
      <c r="M5208" s="31" t="s">
        <v>70</v>
      </c>
      <c r="N5208" s="31">
        <f t="shared" si="217"/>
        <v>0</v>
      </c>
    </row>
    <row r="5209" spans="1:14" x14ac:dyDescent="0.45">
      <c r="A5209" s="31" t="str">
        <f t="shared" si="218"/>
        <v>E09000003_CIN episodes for unborn children at 31st March 2019 with neglect identified as a factor at CIN assessment_Number</v>
      </c>
      <c r="B5209" s="31" t="s">
        <v>233</v>
      </c>
      <c r="C5209" s="31" t="s">
        <v>234</v>
      </c>
      <c r="D5209" s="31" t="s">
        <v>474</v>
      </c>
      <c r="E5209" s="31" t="s">
        <v>475</v>
      </c>
      <c r="F5209" s="31" t="s">
        <v>131</v>
      </c>
      <c r="G5209" s="31" t="s">
        <v>144</v>
      </c>
      <c r="H5209" s="31" t="s">
        <v>743</v>
      </c>
      <c r="I5209" s="31">
        <v>6</v>
      </c>
      <c r="J5209" s="31">
        <v>92701</v>
      </c>
      <c r="K5209" s="31">
        <v>6.4724220882191097E-2</v>
      </c>
      <c r="L5209" s="31" t="s">
        <v>1765</v>
      </c>
      <c r="M5209" s="31">
        <f t="shared" si="216"/>
        <v>6.4724220882191097E-2</v>
      </c>
      <c r="N5209" s="31">
        <f t="shared" si="217"/>
        <v>0</v>
      </c>
    </row>
    <row r="5210" spans="1:14" x14ac:dyDescent="0.45">
      <c r="A5210" s="31" t="str">
        <f t="shared" si="218"/>
        <v>E09000004_CIN episodes for unborn children at 31st March 2019 with neglect identified as a factor at CIN assessment_Number</v>
      </c>
      <c r="B5210" s="31" t="s">
        <v>242</v>
      </c>
      <c r="C5210" s="31" t="s">
        <v>243</v>
      </c>
      <c r="D5210" s="31" t="s">
        <v>474</v>
      </c>
      <c r="E5210" s="31" t="s">
        <v>475</v>
      </c>
      <c r="F5210" s="31" t="s">
        <v>131</v>
      </c>
      <c r="G5210" s="31" t="s">
        <v>144</v>
      </c>
      <c r="H5210" s="31" t="s">
        <v>743</v>
      </c>
      <c r="I5210" s="31">
        <v>8</v>
      </c>
      <c r="J5210" s="31">
        <v>56853</v>
      </c>
      <c r="K5210" s="31">
        <v>0.14071377060137499</v>
      </c>
      <c r="L5210" s="31" t="s">
        <v>1765</v>
      </c>
      <c r="M5210" s="31">
        <f t="shared" si="216"/>
        <v>0.14071377060137499</v>
      </c>
      <c r="N5210" s="31">
        <f t="shared" si="217"/>
        <v>0</v>
      </c>
    </row>
    <row r="5211" spans="1:14" x14ac:dyDescent="0.45">
      <c r="A5211" s="31" t="str">
        <f t="shared" si="218"/>
        <v>E09000005_CIN episodes for unborn children at 31st March 2019 with neglect identified as a factor at CIN assessment_Number</v>
      </c>
      <c r="B5211" s="31" t="s">
        <v>261</v>
      </c>
      <c r="C5211" s="31" t="s">
        <v>262</v>
      </c>
      <c r="D5211" s="31" t="s">
        <v>474</v>
      </c>
      <c r="E5211" s="31" t="s">
        <v>475</v>
      </c>
      <c r="F5211" s="31" t="s">
        <v>131</v>
      </c>
      <c r="G5211" s="31" t="s">
        <v>144</v>
      </c>
      <c r="H5211" s="31" t="s">
        <v>743</v>
      </c>
      <c r="I5211" s="31" t="s">
        <v>1280</v>
      </c>
      <c r="J5211" s="31">
        <v>77893</v>
      </c>
      <c r="K5211" s="31" t="s">
        <v>1280</v>
      </c>
      <c r="L5211" s="31" t="s">
        <v>70</v>
      </c>
      <c r="M5211" s="31" t="s">
        <v>70</v>
      </c>
      <c r="N5211" s="31">
        <f t="shared" si="217"/>
        <v>0</v>
      </c>
    </row>
    <row r="5212" spans="1:14" x14ac:dyDescent="0.45">
      <c r="A5212" s="31" t="str">
        <f t="shared" si="218"/>
        <v>E09000006_CIN episodes for unborn children at 31st March 2019 with neglect identified as a factor at CIN assessment_Number</v>
      </c>
      <c r="B5212" s="31" t="s">
        <v>267</v>
      </c>
      <c r="C5212" s="31" t="s">
        <v>268</v>
      </c>
      <c r="D5212" s="31" t="s">
        <v>474</v>
      </c>
      <c r="E5212" s="31" t="s">
        <v>475</v>
      </c>
      <c r="F5212" s="31" t="s">
        <v>131</v>
      </c>
      <c r="G5212" s="31" t="s">
        <v>144</v>
      </c>
      <c r="H5212" s="31" t="s">
        <v>743</v>
      </c>
      <c r="I5212" s="31">
        <v>11</v>
      </c>
      <c r="J5212" s="31">
        <v>75055</v>
      </c>
      <c r="K5212" s="31">
        <v>0.14655918992738701</v>
      </c>
      <c r="L5212" s="31" t="s">
        <v>1765</v>
      </c>
      <c r="M5212" s="31">
        <f t="shared" si="216"/>
        <v>0.14655918992738701</v>
      </c>
      <c r="N5212" s="31">
        <f t="shared" si="217"/>
        <v>0</v>
      </c>
    </row>
    <row r="5213" spans="1:14" x14ac:dyDescent="0.45">
      <c r="A5213" s="31" t="str">
        <f t="shared" si="218"/>
        <v>E09000008_CIN episodes for unborn children at 31st March 2019 with neglect identified as a factor at CIN assessment_Number</v>
      </c>
      <c r="B5213" s="31" t="s">
        <v>486</v>
      </c>
      <c r="C5213" s="31" t="s">
        <v>487</v>
      </c>
      <c r="D5213" s="31" t="s">
        <v>474</v>
      </c>
      <c r="E5213" s="31" t="s">
        <v>475</v>
      </c>
      <c r="F5213" s="31" t="s">
        <v>131</v>
      </c>
      <c r="G5213" s="31" t="s">
        <v>144</v>
      </c>
      <c r="H5213" s="31" t="s">
        <v>743</v>
      </c>
      <c r="I5213" s="31">
        <v>6</v>
      </c>
      <c r="J5213" s="31">
        <v>94702</v>
      </c>
      <c r="K5213" s="31">
        <v>6.3356634495575603E-2</v>
      </c>
      <c r="L5213" s="31" t="s">
        <v>1765</v>
      </c>
      <c r="M5213" s="31">
        <f t="shared" si="216"/>
        <v>6.3356634495575603E-2</v>
      </c>
      <c r="N5213" s="31">
        <f t="shared" si="217"/>
        <v>0</v>
      </c>
    </row>
    <row r="5214" spans="1:14" x14ac:dyDescent="0.45">
      <c r="A5214" s="31" t="str">
        <f t="shared" si="218"/>
        <v>E09000009_CIN episodes for unborn children at 31st March 2019 with neglect identified as a factor at CIN assessment_Number</v>
      </c>
      <c r="B5214" s="31" t="s">
        <v>509</v>
      </c>
      <c r="C5214" s="31" t="s">
        <v>510</v>
      </c>
      <c r="D5214" s="31" t="s">
        <v>474</v>
      </c>
      <c r="E5214" s="31" t="s">
        <v>475</v>
      </c>
      <c r="F5214" s="31" t="s">
        <v>131</v>
      </c>
      <c r="G5214" s="31" t="s">
        <v>144</v>
      </c>
      <c r="H5214" s="31" t="s">
        <v>743</v>
      </c>
      <c r="I5214" s="31" t="s">
        <v>1280</v>
      </c>
      <c r="J5214" s="31">
        <v>81732</v>
      </c>
      <c r="K5214" s="31" t="s">
        <v>1280</v>
      </c>
      <c r="L5214" s="31" t="s">
        <v>70</v>
      </c>
      <c r="M5214" s="31" t="s">
        <v>70</v>
      </c>
      <c r="N5214" s="31">
        <f t="shared" si="217"/>
        <v>0</v>
      </c>
    </row>
    <row r="5215" spans="1:14" x14ac:dyDescent="0.45">
      <c r="A5215" s="31" t="str">
        <f t="shared" si="218"/>
        <v>E09000010_CIN episodes for unborn children at 31st March 2019 with neglect identified as a factor at CIN assessment_Number</v>
      </c>
      <c r="B5215" s="31" t="s">
        <v>301</v>
      </c>
      <c r="C5215" s="31" t="s">
        <v>302</v>
      </c>
      <c r="D5215" s="31" t="s">
        <v>474</v>
      </c>
      <c r="E5215" s="31" t="s">
        <v>475</v>
      </c>
      <c r="F5215" s="31" t="s">
        <v>131</v>
      </c>
      <c r="G5215" s="31" t="s">
        <v>144</v>
      </c>
      <c r="H5215" s="31" t="s">
        <v>743</v>
      </c>
      <c r="I5215" s="31">
        <v>7</v>
      </c>
      <c r="J5215" s="31">
        <v>84497</v>
      </c>
      <c r="K5215" s="31">
        <v>8.2843177864302897E-2</v>
      </c>
      <c r="L5215" s="31" t="s">
        <v>1765</v>
      </c>
      <c r="M5215" s="31">
        <f t="shared" si="216"/>
        <v>8.2843177864302897E-2</v>
      </c>
      <c r="N5215" s="31">
        <f t="shared" si="217"/>
        <v>0</v>
      </c>
    </row>
    <row r="5216" spans="1:14" x14ac:dyDescent="0.45">
      <c r="A5216" s="31" t="str">
        <f t="shared" si="218"/>
        <v>E09000014_CIN episodes for unborn children at 31st March 2019 with neglect identified as a factor at CIN assessment_Number</v>
      </c>
      <c r="B5216" s="31" t="s">
        <v>311</v>
      </c>
      <c r="C5216" s="31" t="s">
        <v>312</v>
      </c>
      <c r="D5216" s="31" t="s">
        <v>474</v>
      </c>
      <c r="E5216" s="31" t="s">
        <v>475</v>
      </c>
      <c r="F5216" s="31" t="s">
        <v>131</v>
      </c>
      <c r="G5216" s="31" t="s">
        <v>144</v>
      </c>
      <c r="H5216" s="31" t="s">
        <v>743</v>
      </c>
      <c r="I5216" s="31" t="s">
        <v>1280</v>
      </c>
      <c r="J5216" s="31">
        <v>60398</v>
      </c>
      <c r="K5216" s="31" t="s">
        <v>1280</v>
      </c>
      <c r="L5216" s="31" t="s">
        <v>70</v>
      </c>
      <c r="M5216" s="31" t="s">
        <v>70</v>
      </c>
      <c r="N5216" s="31">
        <f t="shared" si="217"/>
        <v>0</v>
      </c>
    </row>
    <row r="5217" spans="1:14" x14ac:dyDescent="0.45">
      <c r="A5217" s="31" t="str">
        <f t="shared" si="218"/>
        <v>E09000015_CIN episodes for unborn children at 31st March 2019 with neglect identified as a factor at CIN assessment_Number</v>
      </c>
      <c r="B5217" s="31" t="s">
        <v>496</v>
      </c>
      <c r="C5217" s="31" t="s">
        <v>497</v>
      </c>
      <c r="D5217" s="31" t="s">
        <v>474</v>
      </c>
      <c r="E5217" s="31" t="s">
        <v>475</v>
      </c>
      <c r="F5217" s="31" t="s">
        <v>131</v>
      </c>
      <c r="G5217" s="31" t="s">
        <v>144</v>
      </c>
      <c r="H5217" s="31" t="s">
        <v>743</v>
      </c>
      <c r="I5217" s="31">
        <v>6</v>
      </c>
      <c r="J5217" s="31">
        <v>58373</v>
      </c>
      <c r="K5217" s="31">
        <v>0.102787247528823</v>
      </c>
      <c r="L5217" s="31" t="s">
        <v>1765</v>
      </c>
      <c r="M5217" s="31">
        <f t="shared" si="216"/>
        <v>0.102787247528823</v>
      </c>
      <c r="N5217" s="31">
        <f t="shared" si="217"/>
        <v>0</v>
      </c>
    </row>
    <row r="5218" spans="1:14" x14ac:dyDescent="0.45">
      <c r="A5218" s="31" t="str">
        <f t="shared" si="218"/>
        <v>E09000016_CIN episodes for unborn children at 31st March 2019 with neglect identified as a factor at CIN assessment_Number</v>
      </c>
      <c r="B5218" s="31" t="s">
        <v>315</v>
      </c>
      <c r="C5218" s="31" t="s">
        <v>316</v>
      </c>
      <c r="D5218" s="31" t="s">
        <v>474</v>
      </c>
      <c r="E5218" s="31" t="s">
        <v>475</v>
      </c>
      <c r="F5218" s="31" t="s">
        <v>131</v>
      </c>
      <c r="G5218" s="31" t="s">
        <v>144</v>
      </c>
      <c r="H5218" s="31" t="s">
        <v>743</v>
      </c>
      <c r="I5218" s="31" t="s">
        <v>1280</v>
      </c>
      <c r="J5218" s="31">
        <v>57541</v>
      </c>
      <c r="K5218" s="31" t="s">
        <v>1280</v>
      </c>
      <c r="L5218" s="31" t="s">
        <v>70</v>
      </c>
      <c r="M5218" s="31" t="s">
        <v>70</v>
      </c>
      <c r="N5218" s="31">
        <f t="shared" si="217"/>
        <v>0</v>
      </c>
    </row>
    <row r="5219" spans="1:14" x14ac:dyDescent="0.45">
      <c r="A5219" s="31" t="str">
        <f t="shared" si="218"/>
        <v>E09000017_CIN episodes for unborn children at 31st March 2019 with neglect identified as a factor at CIN assessment_Number</v>
      </c>
      <c r="B5219" s="31" t="s">
        <v>321</v>
      </c>
      <c r="C5219" s="31" t="s">
        <v>322</v>
      </c>
      <c r="D5219" s="31" t="s">
        <v>474</v>
      </c>
      <c r="E5219" s="31" t="s">
        <v>475</v>
      </c>
      <c r="F5219" s="31" t="s">
        <v>131</v>
      </c>
      <c r="G5219" s="31" t="s">
        <v>144</v>
      </c>
      <c r="H5219" s="31" t="s">
        <v>743</v>
      </c>
      <c r="I5219" s="31" t="s">
        <v>1280</v>
      </c>
      <c r="J5219" s="31">
        <v>73377</v>
      </c>
      <c r="K5219" s="31" t="s">
        <v>1280</v>
      </c>
      <c r="L5219" s="31" t="s">
        <v>70</v>
      </c>
      <c r="M5219" s="31" t="s">
        <v>70</v>
      </c>
      <c r="N5219" s="31">
        <f t="shared" si="217"/>
        <v>0</v>
      </c>
    </row>
    <row r="5220" spans="1:14" x14ac:dyDescent="0.45">
      <c r="A5220" s="31" t="str">
        <f t="shared" si="218"/>
        <v>E09000018_CIN episodes for unborn children at 31st March 2019 with neglect identified as a factor at CIN assessment_Number</v>
      </c>
      <c r="B5220" s="31" t="s">
        <v>323</v>
      </c>
      <c r="C5220" s="31" t="s">
        <v>324</v>
      </c>
      <c r="D5220" s="31" t="s">
        <v>474</v>
      </c>
      <c r="E5220" s="31" t="s">
        <v>475</v>
      </c>
      <c r="F5220" s="31" t="s">
        <v>131</v>
      </c>
      <c r="G5220" s="31" t="s">
        <v>144</v>
      </c>
      <c r="H5220" s="31" t="s">
        <v>743</v>
      </c>
      <c r="I5220" s="31" t="s">
        <v>1280</v>
      </c>
      <c r="J5220" s="31">
        <v>64898</v>
      </c>
      <c r="K5220" s="31" t="s">
        <v>1280</v>
      </c>
      <c r="L5220" s="31" t="s">
        <v>70</v>
      </c>
      <c r="M5220" s="31" t="s">
        <v>70</v>
      </c>
      <c r="N5220" s="31">
        <f t="shared" si="217"/>
        <v>0</v>
      </c>
    </row>
    <row r="5221" spans="1:14" x14ac:dyDescent="0.45">
      <c r="A5221" s="31" t="str">
        <f t="shared" si="218"/>
        <v>E09000021_CIN episodes for unborn children at 31st March 2019 with neglect identified as a factor at CIN assessment_Number</v>
      </c>
      <c r="B5221" s="31" t="s">
        <v>520</v>
      </c>
      <c r="C5221" s="31" t="s">
        <v>521</v>
      </c>
      <c r="D5221" s="31" t="s">
        <v>474</v>
      </c>
      <c r="E5221" s="31" t="s">
        <v>475</v>
      </c>
      <c r="F5221" s="31" t="s">
        <v>131</v>
      </c>
      <c r="G5221" s="31" t="s">
        <v>144</v>
      </c>
      <c r="H5221" s="31" t="s">
        <v>743</v>
      </c>
      <c r="I5221" s="31" t="s">
        <v>1280</v>
      </c>
      <c r="J5221" s="31">
        <v>38977</v>
      </c>
      <c r="K5221" s="31" t="s">
        <v>1280</v>
      </c>
      <c r="L5221" s="31" t="s">
        <v>70</v>
      </c>
      <c r="M5221" s="31" t="s">
        <v>70</v>
      </c>
      <c r="N5221" s="31">
        <f t="shared" si="217"/>
        <v>0</v>
      </c>
    </row>
    <row r="5222" spans="1:14" x14ac:dyDescent="0.45">
      <c r="A5222" s="31" t="str">
        <f t="shared" si="218"/>
        <v>E09000024_CIN episodes for unborn children at 31st March 2019 with neglect identified as a factor at CIN assessment_Number</v>
      </c>
      <c r="B5222" s="31" t="s">
        <v>353</v>
      </c>
      <c r="C5222" s="31" t="s">
        <v>354</v>
      </c>
      <c r="D5222" s="31" t="s">
        <v>474</v>
      </c>
      <c r="E5222" s="31" t="s">
        <v>475</v>
      </c>
      <c r="F5222" s="31" t="s">
        <v>131</v>
      </c>
      <c r="G5222" s="31" t="s">
        <v>144</v>
      </c>
      <c r="H5222" s="31" t="s">
        <v>743</v>
      </c>
      <c r="I5222" s="31" t="s">
        <v>1280</v>
      </c>
      <c r="J5222" s="31">
        <v>47266</v>
      </c>
      <c r="K5222" s="31" t="s">
        <v>1280</v>
      </c>
      <c r="L5222" s="31" t="s">
        <v>70</v>
      </c>
      <c r="M5222" s="31" t="s">
        <v>70</v>
      </c>
      <c r="N5222" s="31">
        <f t="shared" si="217"/>
        <v>0</v>
      </c>
    </row>
    <row r="5223" spans="1:14" x14ac:dyDescent="0.45">
      <c r="A5223" s="31" t="str">
        <f t="shared" si="218"/>
        <v>E09000025_CIN episodes for unborn children at 31st March 2019 with neglect identified as a factor at CIN assessment_Number</v>
      </c>
      <c r="B5223" s="31" t="s">
        <v>359</v>
      </c>
      <c r="C5223" s="31" t="s">
        <v>360</v>
      </c>
      <c r="D5223" s="31" t="s">
        <v>474</v>
      </c>
      <c r="E5223" s="31" t="s">
        <v>475</v>
      </c>
      <c r="F5223" s="31" t="s">
        <v>131</v>
      </c>
      <c r="G5223" s="31" t="s">
        <v>144</v>
      </c>
      <c r="H5223" s="31" t="s">
        <v>743</v>
      </c>
      <c r="I5223" s="31" t="s">
        <v>1280</v>
      </c>
      <c r="J5223" s="31">
        <v>86567</v>
      </c>
      <c r="K5223" s="31" t="s">
        <v>1280</v>
      </c>
      <c r="L5223" s="31" t="s">
        <v>70</v>
      </c>
      <c r="M5223" s="31" t="s">
        <v>70</v>
      </c>
      <c r="N5223" s="31">
        <f t="shared" si="217"/>
        <v>0</v>
      </c>
    </row>
    <row r="5224" spans="1:14" x14ac:dyDescent="0.45">
      <c r="A5224" s="31" t="str">
        <f t="shared" si="218"/>
        <v>E09000026_CIN episodes for unborn children at 31st March 2019 with neglect identified as a factor at CIN assessment_Number</v>
      </c>
      <c r="B5224" s="31" t="s">
        <v>385</v>
      </c>
      <c r="C5224" s="31" t="s">
        <v>386</v>
      </c>
      <c r="D5224" s="31" t="s">
        <v>474</v>
      </c>
      <c r="E5224" s="31" t="s">
        <v>475</v>
      </c>
      <c r="F5224" s="31" t="s">
        <v>131</v>
      </c>
      <c r="G5224" s="31" t="s">
        <v>144</v>
      </c>
      <c r="H5224" s="31" t="s">
        <v>743</v>
      </c>
      <c r="I5224" s="31" t="s">
        <v>1280</v>
      </c>
      <c r="J5224" s="31">
        <v>76159</v>
      </c>
      <c r="K5224" s="31" t="s">
        <v>1280</v>
      </c>
      <c r="L5224" s="31" t="s">
        <v>70</v>
      </c>
      <c r="M5224" s="31" t="s">
        <v>70</v>
      </c>
      <c r="N5224" s="31">
        <f t="shared" si="217"/>
        <v>0</v>
      </c>
    </row>
    <row r="5225" spans="1:14" x14ac:dyDescent="0.45">
      <c r="A5225" s="31" t="str">
        <f t="shared" si="218"/>
        <v>E09000027_CIN episodes for unborn children at 31st March 2019 with neglect identified as a factor at CIN assessment_Number</v>
      </c>
      <c r="B5225" s="31" t="s">
        <v>389</v>
      </c>
      <c r="C5225" s="31" t="s">
        <v>390</v>
      </c>
      <c r="D5225" s="31" t="s">
        <v>474</v>
      </c>
      <c r="E5225" s="31" t="s">
        <v>475</v>
      </c>
      <c r="F5225" s="31" t="s">
        <v>131</v>
      </c>
      <c r="G5225" s="31" t="s">
        <v>144</v>
      </c>
      <c r="H5225" s="31" t="s">
        <v>743</v>
      </c>
      <c r="I5225" s="31" t="s">
        <v>1280</v>
      </c>
      <c r="J5225" s="31">
        <v>45525</v>
      </c>
      <c r="K5225" s="31" t="s">
        <v>1280</v>
      </c>
      <c r="L5225" s="31" t="s">
        <v>70</v>
      </c>
      <c r="M5225" s="31" t="s">
        <v>70</v>
      </c>
      <c r="N5225" s="31">
        <f t="shared" si="217"/>
        <v>0</v>
      </c>
    </row>
    <row r="5226" spans="1:14" x14ac:dyDescent="0.45">
      <c r="A5226" s="31" t="str">
        <f t="shared" si="218"/>
        <v>E09000029_CIN episodes for unborn children at 31st March 2019 with neglect identified as a factor at CIN assessment_Number</v>
      </c>
      <c r="B5226" s="31" t="s">
        <v>432</v>
      </c>
      <c r="C5226" s="31" t="s">
        <v>433</v>
      </c>
      <c r="D5226" s="31" t="s">
        <v>474</v>
      </c>
      <c r="E5226" s="31" t="s">
        <v>475</v>
      </c>
      <c r="F5226" s="31" t="s">
        <v>131</v>
      </c>
      <c r="G5226" s="31" t="s">
        <v>144</v>
      </c>
      <c r="H5226" s="31" t="s">
        <v>743</v>
      </c>
      <c r="I5226" s="31" t="s">
        <v>1280</v>
      </c>
      <c r="J5226" s="31">
        <v>47941</v>
      </c>
      <c r="K5226" s="31" t="s">
        <v>1280</v>
      </c>
      <c r="L5226" s="31" t="s">
        <v>70</v>
      </c>
      <c r="M5226" s="31" t="s">
        <v>70</v>
      </c>
      <c r="N5226" s="31">
        <f t="shared" si="217"/>
        <v>0</v>
      </c>
    </row>
    <row r="5227" spans="1:14" x14ac:dyDescent="0.45">
      <c r="A5227" s="31" t="str">
        <f t="shared" si="218"/>
        <v>E09000031_CIN episodes for unborn children at 31st March 2019 with neglect identified as a factor at CIN assessment_Number</v>
      </c>
      <c r="B5227" s="31" t="s">
        <v>448</v>
      </c>
      <c r="C5227" s="31" t="s">
        <v>449</v>
      </c>
      <c r="D5227" s="31" t="s">
        <v>474</v>
      </c>
      <c r="E5227" s="31" t="s">
        <v>475</v>
      </c>
      <c r="F5227" s="31" t="s">
        <v>131</v>
      </c>
      <c r="G5227" s="31" t="s">
        <v>144</v>
      </c>
      <c r="H5227" s="31" t="s">
        <v>743</v>
      </c>
      <c r="I5227" s="31">
        <v>5</v>
      </c>
      <c r="J5227" s="31">
        <v>67017</v>
      </c>
      <c r="K5227" s="31">
        <v>7.4607935299998498E-2</v>
      </c>
      <c r="L5227" s="31" t="s">
        <v>1765</v>
      </c>
      <c r="M5227" s="31">
        <f t="shared" si="216"/>
        <v>7.4607935299998498E-2</v>
      </c>
      <c r="N5227" s="31">
        <f t="shared" si="217"/>
        <v>0</v>
      </c>
    </row>
    <row r="5228" spans="1:14" x14ac:dyDescent="0.45">
      <c r="A5228" s="31" t="str">
        <f t="shared" si="218"/>
        <v>E08000025_CIN episodes for unborn children at 31st March 2019 with neglect identified as a factor at CIN assessment_Number</v>
      </c>
      <c r="B5228" s="31" t="s">
        <v>245</v>
      </c>
      <c r="C5228" s="31" t="s">
        <v>246</v>
      </c>
      <c r="D5228" s="31" t="s">
        <v>474</v>
      </c>
      <c r="E5228" s="31" t="s">
        <v>475</v>
      </c>
      <c r="F5228" s="31" t="s">
        <v>131</v>
      </c>
      <c r="G5228" s="31" t="s">
        <v>144</v>
      </c>
      <c r="H5228" s="31" t="s">
        <v>743</v>
      </c>
      <c r="I5228" s="31">
        <v>33</v>
      </c>
      <c r="J5228" s="31">
        <v>288388</v>
      </c>
      <c r="K5228" s="31">
        <v>0.1144291718102</v>
      </c>
      <c r="L5228" s="31" t="s">
        <v>1765</v>
      </c>
      <c r="M5228" s="31">
        <f t="shared" si="216"/>
        <v>0.1144291718102</v>
      </c>
      <c r="N5228" s="31">
        <f t="shared" si="217"/>
        <v>0</v>
      </c>
    </row>
    <row r="5229" spans="1:14" x14ac:dyDescent="0.45">
      <c r="A5229" s="31" t="str">
        <f t="shared" si="218"/>
        <v>E08000026_CIN episodes for unborn children at 31st March 2019 with neglect identified as a factor at CIN assessment_Number</v>
      </c>
      <c r="B5229" s="31" t="s">
        <v>283</v>
      </c>
      <c r="C5229" s="31" t="s">
        <v>284</v>
      </c>
      <c r="D5229" s="31" t="s">
        <v>474</v>
      </c>
      <c r="E5229" s="31" t="s">
        <v>475</v>
      </c>
      <c r="F5229" s="31" t="s">
        <v>131</v>
      </c>
      <c r="G5229" s="31" t="s">
        <v>144</v>
      </c>
      <c r="H5229" s="31" t="s">
        <v>743</v>
      </c>
      <c r="I5229" s="31">
        <v>16</v>
      </c>
      <c r="J5229" s="31">
        <v>78994</v>
      </c>
      <c r="K5229" s="31">
        <v>0.20254702888827</v>
      </c>
      <c r="L5229" s="31" t="s">
        <v>1766</v>
      </c>
      <c r="M5229" s="31">
        <f t="shared" si="216"/>
        <v>0.20254702888827</v>
      </c>
      <c r="N5229" s="31">
        <f t="shared" si="217"/>
        <v>0</v>
      </c>
    </row>
    <row r="5230" spans="1:14" x14ac:dyDescent="0.45">
      <c r="A5230" s="31" t="str">
        <f t="shared" si="218"/>
        <v>E08000027_CIN episodes for unborn children at 31st March 2019 with neglect identified as a factor at CIN assessment_Number</v>
      </c>
      <c r="B5230" s="31" t="s">
        <v>297</v>
      </c>
      <c r="C5230" s="31" t="s">
        <v>298</v>
      </c>
      <c r="D5230" s="31" t="s">
        <v>474</v>
      </c>
      <c r="E5230" s="31" t="s">
        <v>475</v>
      </c>
      <c r="F5230" s="31" t="s">
        <v>131</v>
      </c>
      <c r="G5230" s="31" t="s">
        <v>144</v>
      </c>
      <c r="H5230" s="31" t="s">
        <v>743</v>
      </c>
      <c r="I5230" s="31">
        <v>11</v>
      </c>
      <c r="J5230" s="31">
        <v>69265</v>
      </c>
      <c r="K5230" s="31">
        <v>0.158810365985707</v>
      </c>
      <c r="L5230" s="31" t="s">
        <v>1766</v>
      </c>
      <c r="M5230" s="31">
        <f t="shared" si="216"/>
        <v>0.158810365985707</v>
      </c>
      <c r="N5230" s="31">
        <f t="shared" si="217"/>
        <v>0</v>
      </c>
    </row>
    <row r="5231" spans="1:14" x14ac:dyDescent="0.45">
      <c r="A5231" s="31" t="str">
        <f t="shared" si="218"/>
        <v>E08000028_CIN episodes for unborn children at 31st March 2019 with neglect identified as a factor at CIN assessment_Number</v>
      </c>
      <c r="B5231" s="31" t="s">
        <v>397</v>
      </c>
      <c r="C5231" s="31" t="s">
        <v>398</v>
      </c>
      <c r="D5231" s="31" t="s">
        <v>474</v>
      </c>
      <c r="E5231" s="31" t="s">
        <v>475</v>
      </c>
      <c r="F5231" s="31" t="s">
        <v>131</v>
      </c>
      <c r="G5231" s="31" t="s">
        <v>144</v>
      </c>
      <c r="H5231" s="31" t="s">
        <v>743</v>
      </c>
      <c r="I5231" s="31">
        <v>13</v>
      </c>
      <c r="J5231" s="31">
        <v>81920</v>
      </c>
      <c r="K5231" s="31">
        <v>0.15869140625</v>
      </c>
      <c r="L5231" s="31" t="s">
        <v>1766</v>
      </c>
      <c r="M5231" s="31">
        <f t="shared" si="216"/>
        <v>0.15869140625</v>
      </c>
      <c r="N5231" s="31">
        <f t="shared" si="217"/>
        <v>0</v>
      </c>
    </row>
    <row r="5232" spans="1:14" x14ac:dyDescent="0.45">
      <c r="A5232" s="31" t="str">
        <f t="shared" si="218"/>
        <v>E08000029_CIN episodes for unborn children at 31st March 2019 with neglect identified as a factor at CIN assessment_Number</v>
      </c>
      <c r="B5232" s="31" t="s">
        <v>516</v>
      </c>
      <c r="C5232" s="31" t="s">
        <v>517</v>
      </c>
      <c r="D5232" s="31" t="s">
        <v>474</v>
      </c>
      <c r="E5232" s="31" t="s">
        <v>475</v>
      </c>
      <c r="F5232" s="31" t="s">
        <v>131</v>
      </c>
      <c r="G5232" s="31" t="s">
        <v>144</v>
      </c>
      <c r="H5232" s="31" t="s">
        <v>743</v>
      </c>
      <c r="I5232" s="31">
        <v>7</v>
      </c>
      <c r="J5232" s="31">
        <v>46946</v>
      </c>
      <c r="K5232" s="31">
        <v>0.14910748519575701</v>
      </c>
      <c r="L5232" s="31" t="s">
        <v>1765</v>
      </c>
      <c r="M5232" s="31">
        <f t="shared" si="216"/>
        <v>0.14910748519575701</v>
      </c>
      <c r="N5232" s="31">
        <f t="shared" si="217"/>
        <v>0</v>
      </c>
    </row>
    <row r="5233" spans="1:14" x14ac:dyDescent="0.45">
      <c r="A5233" s="31" t="str">
        <f t="shared" si="218"/>
        <v>E08000030_CIN episodes for unborn children at 31st March 2019 with neglect identified as a factor at CIN assessment_Number</v>
      </c>
      <c r="B5233" s="31" t="s">
        <v>446</v>
      </c>
      <c r="C5233" s="31" t="s">
        <v>447</v>
      </c>
      <c r="D5233" s="31" t="s">
        <v>474</v>
      </c>
      <c r="E5233" s="31" t="s">
        <v>475</v>
      </c>
      <c r="F5233" s="31" t="s">
        <v>131</v>
      </c>
      <c r="G5233" s="31" t="s">
        <v>144</v>
      </c>
      <c r="H5233" s="31" t="s">
        <v>743</v>
      </c>
      <c r="I5233" s="31">
        <v>13</v>
      </c>
      <c r="J5233" s="31">
        <v>68157</v>
      </c>
      <c r="K5233" s="31">
        <v>0.19073609460510299</v>
      </c>
      <c r="L5233" s="31" t="s">
        <v>1766</v>
      </c>
      <c r="M5233" s="31">
        <f t="shared" si="216"/>
        <v>0.19073609460510299</v>
      </c>
      <c r="N5233" s="31">
        <f t="shared" si="217"/>
        <v>0</v>
      </c>
    </row>
    <row r="5234" spans="1:14" x14ac:dyDescent="0.45">
      <c r="A5234" s="31" t="str">
        <f t="shared" si="218"/>
        <v>E08000031_CIN episodes for unborn children at 31st March 2019 with neglect identified as a factor at CIN assessment_Number</v>
      </c>
      <c r="B5234" s="31" t="s">
        <v>468</v>
      </c>
      <c r="C5234" s="31" t="s">
        <v>469</v>
      </c>
      <c r="D5234" s="31" t="s">
        <v>474</v>
      </c>
      <c r="E5234" s="31" t="s">
        <v>475</v>
      </c>
      <c r="F5234" s="31" t="s">
        <v>131</v>
      </c>
      <c r="G5234" s="31" t="s">
        <v>144</v>
      </c>
      <c r="H5234" s="31" t="s">
        <v>743</v>
      </c>
      <c r="I5234" s="31">
        <v>5</v>
      </c>
      <c r="J5234" s="31">
        <v>61244</v>
      </c>
      <c r="K5234" s="31">
        <v>8.1640650512703306E-2</v>
      </c>
      <c r="L5234" s="31" t="s">
        <v>1765</v>
      </c>
      <c r="M5234" s="31">
        <f t="shared" si="216"/>
        <v>8.1640650512703306E-2</v>
      </c>
      <c r="N5234" s="31">
        <f t="shared" si="217"/>
        <v>0</v>
      </c>
    </row>
    <row r="5235" spans="1:14" x14ac:dyDescent="0.45">
      <c r="A5235" s="31" t="str">
        <f t="shared" si="218"/>
        <v>E08000011_CIN episodes for unborn children at 31st March 2019 with neglect identified as a factor at CIN assessment_Number</v>
      </c>
      <c r="B5235" s="31" t="s">
        <v>333</v>
      </c>
      <c r="C5235" s="31" t="s">
        <v>334</v>
      </c>
      <c r="D5235" s="31" t="s">
        <v>474</v>
      </c>
      <c r="E5235" s="31" t="s">
        <v>475</v>
      </c>
      <c r="F5235" s="31" t="s">
        <v>131</v>
      </c>
      <c r="G5235" s="31" t="s">
        <v>144</v>
      </c>
      <c r="H5235" s="31" t="s">
        <v>743</v>
      </c>
      <c r="I5235" s="31">
        <v>0</v>
      </c>
      <c r="J5235" s="31">
        <v>33477</v>
      </c>
      <c r="K5235" s="31">
        <v>0</v>
      </c>
      <c r="L5235" s="31" t="s">
        <v>1764</v>
      </c>
      <c r="M5235" s="31">
        <f t="shared" si="216"/>
        <v>0</v>
      </c>
      <c r="N5235" s="31">
        <f t="shared" si="217"/>
        <v>0</v>
      </c>
    </row>
    <row r="5236" spans="1:14" x14ac:dyDescent="0.45">
      <c r="A5236" s="31" t="str">
        <f t="shared" si="218"/>
        <v>E08000012_CIN episodes for unborn children at 31st March 2019 with neglect identified as a factor at CIN assessment_Number</v>
      </c>
      <c r="B5236" s="31" t="s">
        <v>347</v>
      </c>
      <c r="C5236" s="31" t="s">
        <v>348</v>
      </c>
      <c r="D5236" s="31" t="s">
        <v>474</v>
      </c>
      <c r="E5236" s="31" t="s">
        <v>475</v>
      </c>
      <c r="F5236" s="31" t="s">
        <v>131</v>
      </c>
      <c r="G5236" s="31" t="s">
        <v>144</v>
      </c>
      <c r="H5236" s="31" t="s">
        <v>743</v>
      </c>
      <c r="I5236" s="31">
        <v>17</v>
      </c>
      <c r="J5236" s="31">
        <v>94902</v>
      </c>
      <c r="K5236" s="31">
        <v>0.17913215738340599</v>
      </c>
      <c r="L5236" s="31" t="s">
        <v>1766</v>
      </c>
      <c r="M5236" s="31">
        <f t="shared" si="216"/>
        <v>0.17913215738340599</v>
      </c>
      <c r="N5236" s="31">
        <f t="shared" si="217"/>
        <v>0</v>
      </c>
    </row>
    <row r="5237" spans="1:14" x14ac:dyDescent="0.45">
      <c r="A5237" s="31" t="str">
        <f t="shared" si="218"/>
        <v>E08000013_CIN episodes for unborn children at 31st March 2019 with neglect identified as a factor at CIN assessment_Number</v>
      </c>
      <c r="B5237" s="31" t="s">
        <v>416</v>
      </c>
      <c r="C5237" s="31" t="s">
        <v>417</v>
      </c>
      <c r="D5237" s="31" t="s">
        <v>474</v>
      </c>
      <c r="E5237" s="31" t="s">
        <v>475</v>
      </c>
      <c r="F5237" s="31" t="s">
        <v>131</v>
      </c>
      <c r="G5237" s="31" t="s">
        <v>144</v>
      </c>
      <c r="H5237" s="31" t="s">
        <v>743</v>
      </c>
      <c r="I5237" s="31" t="s">
        <v>1280</v>
      </c>
      <c r="J5237" s="31">
        <v>36785</v>
      </c>
      <c r="K5237" s="31" t="s">
        <v>1280</v>
      </c>
      <c r="L5237" s="31" t="s">
        <v>70</v>
      </c>
      <c r="M5237" s="31" t="s">
        <v>70</v>
      </c>
      <c r="N5237" s="31">
        <f t="shared" si="217"/>
        <v>0</v>
      </c>
    </row>
    <row r="5238" spans="1:14" x14ac:dyDescent="0.45">
      <c r="A5238" s="31" t="str">
        <f t="shared" si="218"/>
        <v>E08000014_CIN episodes for unborn children at 31st March 2019 with neglect identified as a factor at CIN assessment_Number</v>
      </c>
      <c r="B5238" s="31" t="s">
        <v>399</v>
      </c>
      <c r="C5238" s="31" t="s">
        <v>400</v>
      </c>
      <c r="D5238" s="31" t="s">
        <v>474</v>
      </c>
      <c r="E5238" s="31" t="s">
        <v>475</v>
      </c>
      <c r="F5238" s="31" t="s">
        <v>131</v>
      </c>
      <c r="G5238" s="31" t="s">
        <v>144</v>
      </c>
      <c r="H5238" s="31" t="s">
        <v>743</v>
      </c>
      <c r="I5238" s="31">
        <v>8</v>
      </c>
      <c r="J5238" s="31">
        <v>53833</v>
      </c>
      <c r="K5238" s="31">
        <v>0.14860773131722199</v>
      </c>
      <c r="L5238" s="31" t="s">
        <v>1765</v>
      </c>
      <c r="M5238" s="31">
        <f t="shared" si="216"/>
        <v>0.14860773131722199</v>
      </c>
      <c r="N5238" s="31">
        <f t="shared" si="217"/>
        <v>0</v>
      </c>
    </row>
    <row r="5239" spans="1:14" x14ac:dyDescent="0.45">
      <c r="A5239" s="31" t="str">
        <f t="shared" si="218"/>
        <v>E08000015_CIN episodes for unborn children at 31st March 2019 with neglect identified as a factor at CIN assessment_Number</v>
      </c>
      <c r="B5239" s="31" t="s">
        <v>464</v>
      </c>
      <c r="C5239" s="31" t="s">
        <v>465</v>
      </c>
      <c r="D5239" s="31" t="s">
        <v>474</v>
      </c>
      <c r="E5239" s="31" t="s">
        <v>475</v>
      </c>
      <c r="F5239" s="31" t="s">
        <v>131</v>
      </c>
      <c r="G5239" s="31" t="s">
        <v>144</v>
      </c>
      <c r="H5239" s="31" t="s">
        <v>743</v>
      </c>
      <c r="I5239" s="31">
        <v>19</v>
      </c>
      <c r="J5239" s="31">
        <v>67576</v>
      </c>
      <c r="K5239" s="31">
        <v>0.281164910619155</v>
      </c>
      <c r="L5239" s="31" t="s">
        <v>1767</v>
      </c>
      <c r="M5239" s="31">
        <f t="shared" si="216"/>
        <v>0.281164910619155</v>
      </c>
      <c r="N5239" s="31">
        <f t="shared" si="217"/>
        <v>0</v>
      </c>
    </row>
    <row r="5240" spans="1:14" x14ac:dyDescent="0.45">
      <c r="A5240" s="31" t="str">
        <f t="shared" si="218"/>
        <v>E08000001_CIN episodes for unborn children at 31st March 2019 with neglect identified as a factor at CIN assessment_Number</v>
      </c>
      <c r="B5240" s="31" t="s">
        <v>252</v>
      </c>
      <c r="C5240" s="31" t="s">
        <v>253</v>
      </c>
      <c r="D5240" s="31" t="s">
        <v>474</v>
      </c>
      <c r="E5240" s="31" t="s">
        <v>475</v>
      </c>
      <c r="F5240" s="31" t="s">
        <v>131</v>
      </c>
      <c r="G5240" s="31" t="s">
        <v>144</v>
      </c>
      <c r="H5240" s="31" t="s">
        <v>743</v>
      </c>
      <c r="I5240" s="31">
        <v>14</v>
      </c>
      <c r="J5240" s="31">
        <v>67670</v>
      </c>
      <c r="K5240" s="31">
        <v>0.20688636027781901</v>
      </c>
      <c r="L5240" s="31" t="s">
        <v>1766</v>
      </c>
      <c r="M5240" s="31">
        <f t="shared" si="216"/>
        <v>0.20688636027781901</v>
      </c>
      <c r="N5240" s="31">
        <f t="shared" si="217"/>
        <v>0</v>
      </c>
    </row>
    <row r="5241" spans="1:14" x14ac:dyDescent="0.45">
      <c r="A5241" s="31" t="str">
        <f t="shared" si="218"/>
        <v>E08000002_CIN episodes for unborn children at 31st March 2019 with neglect identified as a factor at CIN assessment_Number</v>
      </c>
      <c r="B5241" s="31" t="s">
        <v>271</v>
      </c>
      <c r="C5241" s="31" t="s">
        <v>272</v>
      </c>
      <c r="D5241" s="31" t="s">
        <v>474</v>
      </c>
      <c r="E5241" s="31" t="s">
        <v>475</v>
      </c>
      <c r="F5241" s="31" t="s">
        <v>131</v>
      </c>
      <c r="G5241" s="31" t="s">
        <v>144</v>
      </c>
      <c r="H5241" s="31" t="s">
        <v>743</v>
      </c>
      <c r="I5241" s="31">
        <v>5</v>
      </c>
      <c r="J5241" s="31">
        <v>43142</v>
      </c>
      <c r="K5241" s="31">
        <v>0.115896342311437</v>
      </c>
      <c r="L5241" s="31" t="s">
        <v>1765</v>
      </c>
      <c r="M5241" s="31">
        <f t="shared" si="216"/>
        <v>0.115896342311437</v>
      </c>
      <c r="N5241" s="31">
        <f t="shared" si="217"/>
        <v>0</v>
      </c>
    </row>
    <row r="5242" spans="1:14" x14ac:dyDescent="0.45">
      <c r="A5242" s="31" t="str">
        <f t="shared" si="218"/>
        <v>E08000003_CIN episodes for unborn children at 31st March 2019 with neglect identified as a factor at CIN assessment_Number</v>
      </c>
      <c r="B5242" s="31" t="s">
        <v>349</v>
      </c>
      <c r="C5242" s="31" t="s">
        <v>350</v>
      </c>
      <c r="D5242" s="31" t="s">
        <v>474</v>
      </c>
      <c r="E5242" s="31" t="s">
        <v>475</v>
      </c>
      <c r="F5242" s="31" t="s">
        <v>131</v>
      </c>
      <c r="G5242" s="31" t="s">
        <v>144</v>
      </c>
      <c r="H5242" s="31" t="s">
        <v>743</v>
      </c>
      <c r="I5242" s="31">
        <v>22</v>
      </c>
      <c r="J5242" s="31">
        <v>121962</v>
      </c>
      <c r="K5242" s="31">
        <v>0.18038405404962199</v>
      </c>
      <c r="L5242" s="31" t="s">
        <v>1766</v>
      </c>
      <c r="M5242" s="31">
        <f t="shared" si="216"/>
        <v>0.18038405404962199</v>
      </c>
      <c r="N5242" s="31">
        <f t="shared" si="217"/>
        <v>0</v>
      </c>
    </row>
    <row r="5243" spans="1:14" x14ac:dyDescent="0.45">
      <c r="A5243" s="31" t="str">
        <f t="shared" si="218"/>
        <v>E08000004_CIN episodes for unborn children at 31st March 2019 with neglect identified as a factor at CIN assessment_Number</v>
      </c>
      <c r="B5243" s="31" t="s">
        <v>375</v>
      </c>
      <c r="C5243" s="31" t="s">
        <v>376</v>
      </c>
      <c r="D5243" s="31" t="s">
        <v>474</v>
      </c>
      <c r="E5243" s="31" t="s">
        <v>475</v>
      </c>
      <c r="F5243" s="31" t="s">
        <v>131</v>
      </c>
      <c r="G5243" s="31" t="s">
        <v>144</v>
      </c>
      <c r="H5243" s="31" t="s">
        <v>743</v>
      </c>
      <c r="I5243" s="31" t="s">
        <v>1280</v>
      </c>
      <c r="J5243" s="31">
        <v>59416</v>
      </c>
      <c r="K5243" s="31" t="s">
        <v>1280</v>
      </c>
      <c r="L5243" s="31" t="s">
        <v>70</v>
      </c>
      <c r="M5243" s="31" t="s">
        <v>70</v>
      </c>
      <c r="N5243" s="31">
        <f t="shared" si="217"/>
        <v>0</v>
      </c>
    </row>
    <row r="5244" spans="1:14" x14ac:dyDescent="0.45">
      <c r="A5244" s="31" t="str">
        <f t="shared" si="218"/>
        <v>E08000005_CIN episodes for unborn children at 31st March 2019 with neglect identified as a factor at CIN assessment_Number</v>
      </c>
      <c r="B5244" s="31" t="s">
        <v>391</v>
      </c>
      <c r="C5244" s="31" t="s">
        <v>392</v>
      </c>
      <c r="D5244" s="31" t="s">
        <v>474</v>
      </c>
      <c r="E5244" s="31" t="s">
        <v>475</v>
      </c>
      <c r="F5244" s="31" t="s">
        <v>131</v>
      </c>
      <c r="G5244" s="31" t="s">
        <v>144</v>
      </c>
      <c r="H5244" s="31" t="s">
        <v>743</v>
      </c>
      <c r="I5244" s="31">
        <v>13</v>
      </c>
      <c r="J5244" s="31">
        <v>52689</v>
      </c>
      <c r="K5244" s="31">
        <v>0.24673081667900301</v>
      </c>
      <c r="L5244" s="31" t="s">
        <v>1766</v>
      </c>
      <c r="M5244" s="31">
        <f t="shared" si="216"/>
        <v>0.24673081667900301</v>
      </c>
      <c r="N5244" s="31">
        <f t="shared" si="217"/>
        <v>0</v>
      </c>
    </row>
    <row r="5245" spans="1:14" x14ac:dyDescent="0.45">
      <c r="A5245" s="31" t="str">
        <f t="shared" si="218"/>
        <v>E08000006_CIN episodes for unborn children at 31st March 2019 with neglect identified as a factor at CIN assessment_Number</v>
      </c>
      <c r="B5245" s="31" t="s">
        <v>395</v>
      </c>
      <c r="C5245" s="31" t="s">
        <v>396</v>
      </c>
      <c r="D5245" s="31" t="s">
        <v>474</v>
      </c>
      <c r="E5245" s="31" t="s">
        <v>475</v>
      </c>
      <c r="F5245" s="31" t="s">
        <v>131</v>
      </c>
      <c r="G5245" s="31" t="s">
        <v>144</v>
      </c>
      <c r="H5245" s="31" t="s">
        <v>743</v>
      </c>
      <c r="I5245" s="31" t="s">
        <v>1280</v>
      </c>
      <c r="J5245" s="31">
        <v>56566</v>
      </c>
      <c r="K5245" s="31" t="s">
        <v>1280</v>
      </c>
      <c r="L5245" s="31" t="s">
        <v>70</v>
      </c>
      <c r="M5245" s="31" t="s">
        <v>70</v>
      </c>
      <c r="N5245" s="31">
        <f t="shared" si="217"/>
        <v>0</v>
      </c>
    </row>
    <row r="5246" spans="1:14" x14ac:dyDescent="0.45">
      <c r="A5246" s="31" t="str">
        <f t="shared" si="218"/>
        <v>E08000007_CIN episodes for unborn children at 31st March 2019 with neglect identified as a factor at CIN assessment_Number</v>
      </c>
      <c r="B5246" s="31" t="s">
        <v>420</v>
      </c>
      <c r="C5246" s="31" t="s">
        <v>421</v>
      </c>
      <c r="D5246" s="31" t="s">
        <v>474</v>
      </c>
      <c r="E5246" s="31" t="s">
        <v>475</v>
      </c>
      <c r="F5246" s="31" t="s">
        <v>131</v>
      </c>
      <c r="G5246" s="31" t="s">
        <v>144</v>
      </c>
      <c r="H5246" s="31" t="s">
        <v>743</v>
      </c>
      <c r="I5246" s="31" t="s">
        <v>1280</v>
      </c>
      <c r="J5246" s="31">
        <v>63141</v>
      </c>
      <c r="K5246" s="31" t="s">
        <v>1280</v>
      </c>
      <c r="L5246" s="31" t="s">
        <v>70</v>
      </c>
      <c r="M5246" s="31" t="s">
        <v>70</v>
      </c>
      <c r="N5246" s="31">
        <f t="shared" si="217"/>
        <v>0</v>
      </c>
    </row>
    <row r="5247" spans="1:14" x14ac:dyDescent="0.45">
      <c r="A5247" s="31" t="str">
        <f t="shared" si="218"/>
        <v>E08000008_CIN episodes for unborn children at 31st March 2019 with neglect identified as a factor at CIN assessment_Number</v>
      </c>
      <c r="B5247" s="31" t="s">
        <v>436</v>
      </c>
      <c r="C5247" s="31" t="s">
        <v>437</v>
      </c>
      <c r="D5247" s="31" t="s">
        <v>474</v>
      </c>
      <c r="E5247" s="31" t="s">
        <v>475</v>
      </c>
      <c r="F5247" s="31" t="s">
        <v>131</v>
      </c>
      <c r="G5247" s="31" t="s">
        <v>144</v>
      </c>
      <c r="H5247" s="31" t="s">
        <v>743</v>
      </c>
      <c r="I5247" s="31">
        <v>10</v>
      </c>
      <c r="J5247" s="31">
        <v>50223</v>
      </c>
      <c r="K5247" s="31">
        <v>0.19911196065547701</v>
      </c>
      <c r="L5247" s="31" t="s">
        <v>1766</v>
      </c>
      <c r="M5247" s="31">
        <f t="shared" si="216"/>
        <v>0.19911196065547701</v>
      </c>
      <c r="N5247" s="31">
        <f t="shared" si="217"/>
        <v>0</v>
      </c>
    </row>
    <row r="5248" spans="1:14" x14ac:dyDescent="0.45">
      <c r="A5248" s="31" t="str">
        <f t="shared" si="218"/>
        <v>E08000009_CIN episodes for unborn children at 31st March 2019 with neglect identified as a factor at CIN assessment_Number</v>
      </c>
      <c r="B5248" s="31" t="s">
        <v>442</v>
      </c>
      <c r="C5248" s="31" t="s">
        <v>443</v>
      </c>
      <c r="D5248" s="31" t="s">
        <v>474</v>
      </c>
      <c r="E5248" s="31" t="s">
        <v>475</v>
      </c>
      <c r="F5248" s="31" t="s">
        <v>131</v>
      </c>
      <c r="G5248" s="31" t="s">
        <v>144</v>
      </c>
      <c r="H5248" s="31" t="s">
        <v>743</v>
      </c>
      <c r="I5248" s="31">
        <v>8</v>
      </c>
      <c r="J5248" s="31">
        <v>56087</v>
      </c>
      <c r="K5248" s="31">
        <v>0.14263554834453601</v>
      </c>
      <c r="L5248" s="31" t="s">
        <v>1765</v>
      </c>
      <c r="M5248" s="31">
        <f t="shared" ref="M5248:M5310" si="219">K5248</f>
        <v>0.14263554834453601</v>
      </c>
      <c r="N5248" s="31">
        <f t="shared" si="217"/>
        <v>0</v>
      </c>
    </row>
    <row r="5249" spans="1:14" x14ac:dyDescent="0.45">
      <c r="A5249" s="31" t="str">
        <f t="shared" si="218"/>
        <v>E08000010_CIN episodes for unborn children at 31st March 2019 with neglect identified as a factor at CIN assessment_Number</v>
      </c>
      <c r="B5249" s="31" t="s">
        <v>460</v>
      </c>
      <c r="C5249" s="31" t="s">
        <v>461</v>
      </c>
      <c r="D5249" s="31" t="s">
        <v>474</v>
      </c>
      <c r="E5249" s="31" t="s">
        <v>475</v>
      </c>
      <c r="F5249" s="31" t="s">
        <v>131</v>
      </c>
      <c r="G5249" s="31" t="s">
        <v>144</v>
      </c>
      <c r="H5249" s="31" t="s">
        <v>743</v>
      </c>
      <c r="I5249" s="31">
        <v>10</v>
      </c>
      <c r="J5249" s="31">
        <v>68388</v>
      </c>
      <c r="K5249" s="31">
        <v>0.146224483827572</v>
      </c>
      <c r="L5249" s="31" t="s">
        <v>1765</v>
      </c>
      <c r="M5249" s="31">
        <f t="shared" si="219"/>
        <v>0.146224483827572</v>
      </c>
      <c r="N5249" s="31">
        <f t="shared" si="217"/>
        <v>0</v>
      </c>
    </row>
    <row r="5250" spans="1:14" x14ac:dyDescent="0.45">
      <c r="A5250" s="31" t="str">
        <f t="shared" si="218"/>
        <v>E08000016_CIN episodes for unborn children at 31st March 2019 with neglect identified as a factor at CIN assessment_Number</v>
      </c>
      <c r="B5250" s="31" t="s">
        <v>236</v>
      </c>
      <c r="C5250" s="31" t="s">
        <v>237</v>
      </c>
      <c r="D5250" s="31" t="s">
        <v>474</v>
      </c>
      <c r="E5250" s="31" t="s">
        <v>475</v>
      </c>
      <c r="F5250" s="31" t="s">
        <v>131</v>
      </c>
      <c r="G5250" s="31" t="s">
        <v>144</v>
      </c>
      <c r="H5250" s="31" t="s">
        <v>743</v>
      </c>
      <c r="I5250" s="31">
        <v>8</v>
      </c>
      <c r="J5250" s="31">
        <v>50727</v>
      </c>
      <c r="K5250" s="31">
        <v>0.15770694107674399</v>
      </c>
      <c r="L5250" s="31" t="s">
        <v>1766</v>
      </c>
      <c r="M5250" s="31">
        <f t="shared" si="219"/>
        <v>0.15770694107674399</v>
      </c>
      <c r="N5250" s="31">
        <f t="shared" si="217"/>
        <v>0</v>
      </c>
    </row>
    <row r="5251" spans="1:14" x14ac:dyDescent="0.45">
      <c r="A5251" s="31" t="str">
        <f t="shared" si="218"/>
        <v>E08000017_CIN episodes for unborn children at 31st March 2019 with neglect identified as a factor at CIN assessment_Number</v>
      </c>
      <c r="B5251" s="31" t="s">
        <v>293</v>
      </c>
      <c r="C5251" s="31" t="s">
        <v>294</v>
      </c>
      <c r="D5251" s="31" t="s">
        <v>474</v>
      </c>
      <c r="E5251" s="31" t="s">
        <v>475</v>
      </c>
      <c r="F5251" s="31" t="s">
        <v>131</v>
      </c>
      <c r="G5251" s="31" t="s">
        <v>144</v>
      </c>
      <c r="H5251" s="31" t="s">
        <v>743</v>
      </c>
      <c r="I5251" s="31">
        <v>9</v>
      </c>
      <c r="J5251" s="31">
        <v>66448</v>
      </c>
      <c r="K5251" s="31">
        <v>0.13544425716349601</v>
      </c>
      <c r="L5251" s="31" t="s">
        <v>1765</v>
      </c>
      <c r="M5251" s="31">
        <f t="shared" si="219"/>
        <v>0.13544425716349601</v>
      </c>
      <c r="N5251" s="31">
        <f t="shared" ref="N5251:N5314" si="220">IF(OR(C5251="City of London",C5251="Isles of Scilly"),1,0)</f>
        <v>0</v>
      </c>
    </row>
    <row r="5252" spans="1:14" x14ac:dyDescent="0.45">
      <c r="A5252" s="31" t="str">
        <f t="shared" si="218"/>
        <v>E08000018_CIN episodes for unborn children at 31st March 2019 with neglect identified as a factor at CIN assessment_Number</v>
      </c>
      <c r="B5252" s="31" t="s">
        <v>393</v>
      </c>
      <c r="C5252" s="31" t="s">
        <v>394</v>
      </c>
      <c r="D5252" s="31" t="s">
        <v>474</v>
      </c>
      <c r="E5252" s="31" t="s">
        <v>475</v>
      </c>
      <c r="F5252" s="31" t="s">
        <v>131</v>
      </c>
      <c r="G5252" s="31" t="s">
        <v>144</v>
      </c>
      <c r="H5252" s="31" t="s">
        <v>743</v>
      </c>
      <c r="I5252" s="31">
        <v>23</v>
      </c>
      <c r="J5252" s="31">
        <v>57196</v>
      </c>
      <c r="K5252" s="31">
        <v>0.402126022798797</v>
      </c>
      <c r="L5252" s="31" t="s">
        <v>1768</v>
      </c>
      <c r="M5252" s="31">
        <f t="shared" si="219"/>
        <v>0.402126022798797</v>
      </c>
      <c r="N5252" s="31">
        <f t="shared" si="220"/>
        <v>0</v>
      </c>
    </row>
    <row r="5253" spans="1:14" x14ac:dyDescent="0.45">
      <c r="A5253" s="31" t="str">
        <f t="shared" si="218"/>
        <v>E08000019_CIN episodes for unborn children at 31st March 2019 with neglect identified as a factor at CIN assessment_Number</v>
      </c>
      <c r="B5253" s="31" t="s">
        <v>401</v>
      </c>
      <c r="C5253" s="31" t="s">
        <v>402</v>
      </c>
      <c r="D5253" s="31" t="s">
        <v>474</v>
      </c>
      <c r="E5253" s="31" t="s">
        <v>475</v>
      </c>
      <c r="F5253" s="31" t="s">
        <v>131</v>
      </c>
      <c r="G5253" s="31" t="s">
        <v>144</v>
      </c>
      <c r="H5253" s="31" t="s">
        <v>743</v>
      </c>
      <c r="I5253" s="31">
        <v>7</v>
      </c>
      <c r="J5253" s="31">
        <v>117497</v>
      </c>
      <c r="K5253" s="31">
        <v>5.9575989174191699E-2</v>
      </c>
      <c r="L5253" s="31" t="s">
        <v>1765</v>
      </c>
      <c r="M5253" s="31">
        <f t="shared" si="219"/>
        <v>5.9575989174191699E-2</v>
      </c>
      <c r="N5253" s="31">
        <f t="shared" si="220"/>
        <v>0</v>
      </c>
    </row>
    <row r="5254" spans="1:14" x14ac:dyDescent="0.45">
      <c r="A5254" s="31" t="str">
        <f t="shared" si="218"/>
        <v>E08000032_CIN episodes for unborn children at 31st March 2019 with neglect identified as a factor at CIN assessment_Number</v>
      </c>
      <c r="B5254" s="31" t="s">
        <v>259</v>
      </c>
      <c r="C5254" s="31" t="s">
        <v>260</v>
      </c>
      <c r="D5254" s="31" t="s">
        <v>474</v>
      </c>
      <c r="E5254" s="31" t="s">
        <v>475</v>
      </c>
      <c r="F5254" s="31" t="s">
        <v>131</v>
      </c>
      <c r="G5254" s="31" t="s">
        <v>144</v>
      </c>
      <c r="H5254" s="31" t="s">
        <v>743</v>
      </c>
      <c r="I5254" s="31">
        <v>14</v>
      </c>
      <c r="J5254" s="31">
        <v>142005</v>
      </c>
      <c r="K5254" s="31">
        <v>9.8588077884581501E-2</v>
      </c>
      <c r="L5254" s="31" t="s">
        <v>1765</v>
      </c>
      <c r="M5254" s="31">
        <f t="shared" si="219"/>
        <v>9.8588077884581501E-2</v>
      </c>
      <c r="N5254" s="31">
        <f t="shared" si="220"/>
        <v>0</v>
      </c>
    </row>
    <row r="5255" spans="1:14" x14ac:dyDescent="0.45">
      <c r="A5255" s="31" t="str">
        <f t="shared" si="218"/>
        <v>E08000033_CIN episodes for unborn children at 31st March 2019 with neglect identified as a factor at CIN assessment_Number</v>
      </c>
      <c r="B5255" s="31" t="s">
        <v>273</v>
      </c>
      <c r="C5255" s="31" t="s">
        <v>274</v>
      </c>
      <c r="D5255" s="31" t="s">
        <v>474</v>
      </c>
      <c r="E5255" s="31" t="s">
        <v>475</v>
      </c>
      <c r="F5255" s="31" t="s">
        <v>131</v>
      </c>
      <c r="G5255" s="31" t="s">
        <v>144</v>
      </c>
      <c r="H5255" s="31" t="s">
        <v>743</v>
      </c>
      <c r="I5255" s="31" t="s">
        <v>1280</v>
      </c>
      <c r="J5255" s="31">
        <v>46021</v>
      </c>
      <c r="K5255" s="31" t="s">
        <v>1280</v>
      </c>
      <c r="L5255" s="31" t="s">
        <v>70</v>
      </c>
      <c r="M5255" s="31" t="s">
        <v>70</v>
      </c>
      <c r="N5255" s="31">
        <f t="shared" si="220"/>
        <v>0</v>
      </c>
    </row>
    <row r="5256" spans="1:14" x14ac:dyDescent="0.45">
      <c r="A5256" s="31" t="str">
        <f t="shared" si="218"/>
        <v>E08000034_CIN episodes for unborn children at 31st March 2019 with neglect identified as a factor at CIN assessment_Number</v>
      </c>
      <c r="B5256" s="31" t="s">
        <v>331</v>
      </c>
      <c r="C5256" s="31" t="s">
        <v>332</v>
      </c>
      <c r="D5256" s="31" t="s">
        <v>474</v>
      </c>
      <c r="E5256" s="31" t="s">
        <v>475</v>
      </c>
      <c r="F5256" s="31" t="s">
        <v>131</v>
      </c>
      <c r="G5256" s="31" t="s">
        <v>144</v>
      </c>
      <c r="H5256" s="31" t="s">
        <v>743</v>
      </c>
      <c r="I5256" s="31">
        <v>12</v>
      </c>
      <c r="J5256" s="31">
        <v>100174</v>
      </c>
      <c r="K5256" s="31">
        <v>0.11979156268093499</v>
      </c>
      <c r="L5256" s="31" t="s">
        <v>1765</v>
      </c>
      <c r="M5256" s="31">
        <f t="shared" si="219"/>
        <v>0.11979156268093499</v>
      </c>
      <c r="N5256" s="31">
        <f t="shared" si="220"/>
        <v>0</v>
      </c>
    </row>
    <row r="5257" spans="1:14" x14ac:dyDescent="0.45">
      <c r="A5257" s="31" t="str">
        <f t="shared" si="218"/>
        <v>E08000035_CIN episodes for unborn children at 31st March 2019 with neglect identified as a factor at CIN assessment_Number</v>
      </c>
      <c r="B5257" s="31" t="s">
        <v>339</v>
      </c>
      <c r="C5257" s="31" t="s">
        <v>340</v>
      </c>
      <c r="D5257" s="31" t="s">
        <v>474</v>
      </c>
      <c r="E5257" s="31" t="s">
        <v>475</v>
      </c>
      <c r="F5257" s="31" t="s">
        <v>131</v>
      </c>
      <c r="G5257" s="31" t="s">
        <v>144</v>
      </c>
      <c r="H5257" s="31" t="s">
        <v>743</v>
      </c>
      <c r="I5257" s="31">
        <v>21</v>
      </c>
      <c r="J5257" s="31">
        <v>168176</v>
      </c>
      <c r="K5257" s="31">
        <v>0.124869184663686</v>
      </c>
      <c r="L5257" s="31" t="s">
        <v>1765</v>
      </c>
      <c r="M5257" s="31">
        <f t="shared" si="219"/>
        <v>0.124869184663686</v>
      </c>
      <c r="N5257" s="31">
        <f t="shared" si="220"/>
        <v>0</v>
      </c>
    </row>
    <row r="5258" spans="1:14" x14ac:dyDescent="0.45">
      <c r="A5258" s="31" t="str">
        <f t="shared" si="218"/>
        <v>E08000036_CIN episodes for unborn children at 31st March 2019 with neglect identified as a factor at CIN assessment_Number</v>
      </c>
      <c r="B5258" s="31" t="s">
        <v>444</v>
      </c>
      <c r="C5258" s="31" t="s">
        <v>445</v>
      </c>
      <c r="D5258" s="31" t="s">
        <v>474</v>
      </c>
      <c r="E5258" s="31" t="s">
        <v>475</v>
      </c>
      <c r="F5258" s="31" t="s">
        <v>131</v>
      </c>
      <c r="G5258" s="31" t="s">
        <v>144</v>
      </c>
      <c r="H5258" s="31" t="s">
        <v>743</v>
      </c>
      <c r="I5258" s="31">
        <v>6</v>
      </c>
      <c r="J5258" s="31">
        <v>72893</v>
      </c>
      <c r="K5258" s="31">
        <v>8.2312430548886706E-2</v>
      </c>
      <c r="L5258" s="31" t="s">
        <v>1765</v>
      </c>
      <c r="M5258" s="31">
        <f t="shared" si="219"/>
        <v>8.2312430548886706E-2</v>
      </c>
      <c r="N5258" s="31">
        <f t="shared" si="220"/>
        <v>0</v>
      </c>
    </row>
    <row r="5259" spans="1:14" x14ac:dyDescent="0.45">
      <c r="A5259" s="31" t="str">
        <f t="shared" ref="A5259:A5322" si="221">CONCATENATE(B5259,"_",G5259,"_",H5259)</f>
        <v>E08000020_CIN episodes for unborn children at 31st March 2019 with neglect identified as a factor at CIN assessment_Number</v>
      </c>
      <c r="B5259" s="31" t="s">
        <v>305</v>
      </c>
      <c r="C5259" s="31" t="s">
        <v>306</v>
      </c>
      <c r="D5259" s="31" t="s">
        <v>474</v>
      </c>
      <c r="E5259" s="31" t="s">
        <v>475</v>
      </c>
      <c r="F5259" s="31" t="s">
        <v>131</v>
      </c>
      <c r="G5259" s="31" t="s">
        <v>144</v>
      </c>
      <c r="H5259" s="31" t="s">
        <v>743</v>
      </c>
      <c r="I5259" s="31">
        <v>10</v>
      </c>
      <c r="J5259" s="31">
        <v>39605</v>
      </c>
      <c r="K5259" s="31">
        <v>0.25249337204898398</v>
      </c>
      <c r="L5259" s="31" t="s">
        <v>1767</v>
      </c>
      <c r="M5259" s="31">
        <f t="shared" si="219"/>
        <v>0.25249337204898398</v>
      </c>
      <c r="N5259" s="31">
        <f t="shared" si="220"/>
        <v>0</v>
      </c>
    </row>
    <row r="5260" spans="1:14" x14ac:dyDescent="0.45">
      <c r="A5260" s="31" t="str">
        <f t="shared" si="221"/>
        <v>E08000021_CIN episodes for unborn children at 31st March 2019 with neglect identified as a factor at CIN assessment_Number</v>
      </c>
      <c r="B5260" s="31" t="s">
        <v>357</v>
      </c>
      <c r="C5260" s="31" t="s">
        <v>358</v>
      </c>
      <c r="D5260" s="31" t="s">
        <v>474</v>
      </c>
      <c r="E5260" s="31" t="s">
        <v>475</v>
      </c>
      <c r="F5260" s="31" t="s">
        <v>131</v>
      </c>
      <c r="G5260" s="31" t="s">
        <v>144</v>
      </c>
      <c r="H5260" s="31" t="s">
        <v>743</v>
      </c>
      <c r="I5260" s="31">
        <v>23</v>
      </c>
      <c r="J5260" s="31">
        <v>58056</v>
      </c>
      <c r="K5260" s="31">
        <v>0.39616921592944698</v>
      </c>
      <c r="L5260" s="31" t="s">
        <v>1768</v>
      </c>
      <c r="M5260" s="31">
        <f t="shared" si="219"/>
        <v>0.39616921592944698</v>
      </c>
      <c r="N5260" s="31">
        <f t="shared" si="220"/>
        <v>0</v>
      </c>
    </row>
    <row r="5261" spans="1:14" x14ac:dyDescent="0.45">
      <c r="A5261" s="31" t="str">
        <f t="shared" si="221"/>
        <v>E08000022_CIN episodes for unborn children at 31st March 2019 with neglect identified as a factor at CIN assessment_Number</v>
      </c>
      <c r="B5261" s="31" t="s">
        <v>524</v>
      </c>
      <c r="C5261" s="31" t="s">
        <v>525</v>
      </c>
      <c r="D5261" s="31" t="s">
        <v>474</v>
      </c>
      <c r="E5261" s="31" t="s">
        <v>475</v>
      </c>
      <c r="F5261" s="31" t="s">
        <v>131</v>
      </c>
      <c r="G5261" s="31" t="s">
        <v>144</v>
      </c>
      <c r="H5261" s="31" t="s">
        <v>743</v>
      </c>
      <c r="I5261" s="31">
        <v>6</v>
      </c>
      <c r="J5261" s="31">
        <v>41360</v>
      </c>
      <c r="K5261" s="31">
        <v>0.145067698259188</v>
      </c>
      <c r="L5261" s="31" t="s">
        <v>1765</v>
      </c>
      <c r="M5261" s="31">
        <f t="shared" si="219"/>
        <v>0.145067698259188</v>
      </c>
      <c r="N5261" s="31">
        <f t="shared" si="220"/>
        <v>0</v>
      </c>
    </row>
    <row r="5262" spans="1:14" x14ac:dyDescent="0.45">
      <c r="A5262" s="31" t="str">
        <f t="shared" si="221"/>
        <v>E08000023_CIN episodes for unborn children at 31st March 2019 with neglect identified as a factor at CIN assessment_Number</v>
      </c>
      <c r="B5262" s="31" t="s">
        <v>410</v>
      </c>
      <c r="C5262" s="31" t="s">
        <v>411</v>
      </c>
      <c r="D5262" s="31" t="s">
        <v>474</v>
      </c>
      <c r="E5262" s="31" t="s">
        <v>475</v>
      </c>
      <c r="F5262" s="31" t="s">
        <v>131</v>
      </c>
      <c r="G5262" s="31" t="s">
        <v>144</v>
      </c>
      <c r="H5262" s="31" t="s">
        <v>743</v>
      </c>
      <c r="I5262" s="31">
        <v>9</v>
      </c>
      <c r="J5262" s="31">
        <v>29920</v>
      </c>
      <c r="K5262" s="31">
        <v>0.30080213903743303</v>
      </c>
      <c r="L5262" s="31" t="s">
        <v>1767</v>
      </c>
      <c r="M5262" s="31">
        <f t="shared" si="219"/>
        <v>0.30080213903743303</v>
      </c>
      <c r="N5262" s="31">
        <f t="shared" si="220"/>
        <v>0</v>
      </c>
    </row>
    <row r="5263" spans="1:14" x14ac:dyDescent="0.45">
      <c r="A5263" s="31" t="str">
        <f t="shared" si="221"/>
        <v>E08000024_CIN episodes for unborn children at 31st March 2019 with neglect identified as a factor at CIN assessment_Number</v>
      </c>
      <c r="B5263" s="31" t="s">
        <v>428</v>
      </c>
      <c r="C5263" s="31" t="s">
        <v>429</v>
      </c>
      <c r="D5263" s="31" t="s">
        <v>474</v>
      </c>
      <c r="E5263" s="31" t="s">
        <v>475</v>
      </c>
      <c r="F5263" s="31" t="s">
        <v>131</v>
      </c>
      <c r="G5263" s="31" t="s">
        <v>144</v>
      </c>
      <c r="H5263" s="31" t="s">
        <v>743</v>
      </c>
      <c r="I5263" s="31">
        <v>19</v>
      </c>
      <c r="J5263" s="31">
        <v>54563</v>
      </c>
      <c r="K5263" s="31">
        <v>0.34822132214137802</v>
      </c>
      <c r="L5263" s="31" t="s">
        <v>1767</v>
      </c>
      <c r="M5263" s="31">
        <f t="shared" si="219"/>
        <v>0.34822132214137802</v>
      </c>
      <c r="N5263" s="31">
        <f t="shared" si="220"/>
        <v>0</v>
      </c>
    </row>
    <row r="5264" spans="1:14" x14ac:dyDescent="0.45">
      <c r="A5264" s="31" t="str">
        <f t="shared" si="221"/>
        <v>E06000053_CIN episodes for unborn children at 31st March 2019 with neglect identified as a factor at CIN assessment_Number</v>
      </c>
      <c r="B5264" s="31" t="s">
        <v>550</v>
      </c>
      <c r="C5264" s="31" t="s">
        <v>551</v>
      </c>
      <c r="D5264" s="31" t="s">
        <v>474</v>
      </c>
      <c r="E5264" s="31" t="s">
        <v>475</v>
      </c>
      <c r="F5264" s="31" t="s">
        <v>131</v>
      </c>
      <c r="G5264" s="31" t="s">
        <v>144</v>
      </c>
      <c r="H5264" s="31" t="s">
        <v>743</v>
      </c>
      <c r="I5264" s="31">
        <v>0</v>
      </c>
      <c r="J5264" s="31">
        <v>368</v>
      </c>
      <c r="K5264" s="31">
        <v>0</v>
      </c>
      <c r="L5264" s="31" t="s">
        <v>1764</v>
      </c>
      <c r="M5264" s="31">
        <f t="shared" si="219"/>
        <v>0</v>
      </c>
      <c r="N5264" s="31">
        <f t="shared" si="220"/>
        <v>1</v>
      </c>
    </row>
    <row r="5265" spans="1:14" x14ac:dyDescent="0.45">
      <c r="A5265" s="31" t="str">
        <f t="shared" si="221"/>
        <v>E06000022_CIN episodes for unborn children at 31st March 2019 with neglect identified as a factor at CIN assessment_Number</v>
      </c>
      <c r="B5265" s="31" t="s">
        <v>238</v>
      </c>
      <c r="C5265" s="31" t="s">
        <v>239</v>
      </c>
      <c r="D5265" s="31" t="s">
        <v>474</v>
      </c>
      <c r="E5265" s="31" t="s">
        <v>475</v>
      </c>
      <c r="F5265" s="31" t="s">
        <v>131</v>
      </c>
      <c r="G5265" s="31" t="s">
        <v>144</v>
      </c>
      <c r="H5265" s="31" t="s">
        <v>743</v>
      </c>
      <c r="I5265" s="31" t="s">
        <v>1280</v>
      </c>
      <c r="J5265" s="31">
        <v>35946</v>
      </c>
      <c r="K5265" s="31" t="s">
        <v>1280</v>
      </c>
      <c r="L5265" s="31" t="s">
        <v>70</v>
      </c>
      <c r="M5265" s="31" t="s">
        <v>70</v>
      </c>
      <c r="N5265" s="31">
        <f t="shared" si="220"/>
        <v>0</v>
      </c>
    </row>
    <row r="5266" spans="1:14" x14ac:dyDescent="0.45">
      <c r="A5266" s="31" t="str">
        <f t="shared" si="221"/>
        <v>E06000023_CIN episodes for unborn children at 31st March 2019 with neglect identified as a factor at CIN assessment_Number</v>
      </c>
      <c r="B5266" s="31" t="s">
        <v>265</v>
      </c>
      <c r="C5266" s="31" t="s">
        <v>266</v>
      </c>
      <c r="D5266" s="31" t="s">
        <v>474</v>
      </c>
      <c r="E5266" s="31" t="s">
        <v>475</v>
      </c>
      <c r="F5266" s="31" t="s">
        <v>131</v>
      </c>
      <c r="G5266" s="31" t="s">
        <v>144</v>
      </c>
      <c r="H5266" s="31" t="s">
        <v>743</v>
      </c>
      <c r="I5266" s="31">
        <v>13</v>
      </c>
      <c r="J5266" s="31">
        <v>94016</v>
      </c>
      <c r="K5266" s="31">
        <v>0.138274336283186</v>
      </c>
      <c r="L5266" s="31" t="s">
        <v>1765</v>
      </c>
      <c r="M5266" s="31">
        <f t="shared" si="219"/>
        <v>0.138274336283186</v>
      </c>
      <c r="N5266" s="31">
        <f t="shared" si="220"/>
        <v>0</v>
      </c>
    </row>
    <row r="5267" spans="1:14" x14ac:dyDescent="0.45">
      <c r="A5267" s="31" t="str">
        <f t="shared" si="221"/>
        <v>E06000024_CIN episodes for unborn children at 31st March 2019 with neglect identified as a factor at CIN assessment_Number</v>
      </c>
      <c r="B5267" s="31" t="s">
        <v>367</v>
      </c>
      <c r="C5267" s="31" t="s">
        <v>368</v>
      </c>
      <c r="D5267" s="31" t="s">
        <v>474</v>
      </c>
      <c r="E5267" s="31" t="s">
        <v>475</v>
      </c>
      <c r="F5267" s="31" t="s">
        <v>131</v>
      </c>
      <c r="G5267" s="31" t="s">
        <v>144</v>
      </c>
      <c r="H5267" s="31" t="s">
        <v>743</v>
      </c>
      <c r="I5267" s="31" t="s">
        <v>1280</v>
      </c>
      <c r="J5267" s="31">
        <v>43435</v>
      </c>
      <c r="K5267" s="31" t="s">
        <v>1280</v>
      </c>
      <c r="L5267" s="31" t="s">
        <v>70</v>
      </c>
      <c r="M5267" s="31" t="s">
        <v>70</v>
      </c>
      <c r="N5267" s="31">
        <f t="shared" si="220"/>
        <v>0</v>
      </c>
    </row>
    <row r="5268" spans="1:14" x14ac:dyDescent="0.45">
      <c r="A5268" s="31" t="str">
        <f t="shared" si="221"/>
        <v>E06000025_CIN episodes for unborn children at 31st March 2019 with neglect identified as a factor at CIN assessment_Number</v>
      </c>
      <c r="B5268" s="31" t="s">
        <v>408</v>
      </c>
      <c r="C5268" s="31" t="s">
        <v>409</v>
      </c>
      <c r="D5268" s="31" t="s">
        <v>474</v>
      </c>
      <c r="E5268" s="31" t="s">
        <v>475</v>
      </c>
      <c r="F5268" s="31" t="s">
        <v>131</v>
      </c>
      <c r="G5268" s="31" t="s">
        <v>144</v>
      </c>
      <c r="H5268" s="31" t="s">
        <v>743</v>
      </c>
      <c r="I5268" s="31" t="s">
        <v>1280</v>
      </c>
      <c r="J5268" s="31">
        <v>58867</v>
      </c>
      <c r="K5268" s="31" t="s">
        <v>1280</v>
      </c>
      <c r="L5268" s="31" t="s">
        <v>70</v>
      </c>
      <c r="M5268" s="31" t="s">
        <v>70</v>
      </c>
      <c r="N5268" s="31">
        <f t="shared" si="220"/>
        <v>0</v>
      </c>
    </row>
    <row r="5269" spans="1:14" x14ac:dyDescent="0.45">
      <c r="A5269" s="31" t="str">
        <f t="shared" si="221"/>
        <v>E06000001_CIN episodes for unborn children at 31st March 2019 with neglect identified as a factor at CIN assessment_Number</v>
      </c>
      <c r="B5269" s="31" t="s">
        <v>313</v>
      </c>
      <c r="C5269" s="31" t="s">
        <v>314</v>
      </c>
      <c r="D5269" s="31" t="s">
        <v>474</v>
      </c>
      <c r="E5269" s="31" t="s">
        <v>475</v>
      </c>
      <c r="F5269" s="31" t="s">
        <v>131</v>
      </c>
      <c r="G5269" s="31" t="s">
        <v>144</v>
      </c>
      <c r="H5269" s="31" t="s">
        <v>743</v>
      </c>
      <c r="I5269" s="31">
        <v>5</v>
      </c>
      <c r="J5269" s="31">
        <v>20006</v>
      </c>
      <c r="K5269" s="31">
        <v>0.24992502249325199</v>
      </c>
      <c r="L5269" s="31" t="s">
        <v>1766</v>
      </c>
      <c r="M5269" s="31">
        <f t="shared" si="219"/>
        <v>0.24992502249325199</v>
      </c>
      <c r="N5269" s="31">
        <f t="shared" si="220"/>
        <v>0</v>
      </c>
    </row>
    <row r="5270" spans="1:14" x14ac:dyDescent="0.45">
      <c r="A5270" s="31" t="str">
        <f t="shared" si="221"/>
        <v>E06000002_CIN episodes for unborn children at 31st March 2019 with neglect identified as a factor at CIN assessment_Number</v>
      </c>
      <c r="B5270" s="31" t="s">
        <v>511</v>
      </c>
      <c r="C5270" s="31" t="s">
        <v>725</v>
      </c>
      <c r="D5270" s="31" t="s">
        <v>474</v>
      </c>
      <c r="E5270" s="31" t="s">
        <v>475</v>
      </c>
      <c r="F5270" s="31" t="s">
        <v>131</v>
      </c>
      <c r="G5270" s="31" t="s">
        <v>144</v>
      </c>
      <c r="H5270" s="31" t="s">
        <v>743</v>
      </c>
      <c r="I5270" s="31">
        <v>10</v>
      </c>
      <c r="J5270" s="31">
        <v>32513</v>
      </c>
      <c r="K5270" s="31">
        <v>0.30756927998031602</v>
      </c>
      <c r="L5270" s="31" t="s">
        <v>1767</v>
      </c>
      <c r="M5270" s="31">
        <f t="shared" si="219"/>
        <v>0.30756927998031602</v>
      </c>
      <c r="N5270" s="31">
        <f t="shared" si="220"/>
        <v>0</v>
      </c>
    </row>
    <row r="5271" spans="1:14" x14ac:dyDescent="0.45">
      <c r="A5271" s="31" t="str">
        <f t="shared" si="221"/>
        <v>E06000003_CIN episodes for unborn children at 31st March 2019 with neglect identified as a factor at CIN assessment_Number</v>
      </c>
      <c r="B5271" s="31" t="s">
        <v>387</v>
      </c>
      <c r="C5271" s="31" t="s">
        <v>388</v>
      </c>
      <c r="D5271" s="31" t="s">
        <v>474</v>
      </c>
      <c r="E5271" s="31" t="s">
        <v>475</v>
      </c>
      <c r="F5271" s="31" t="s">
        <v>131</v>
      </c>
      <c r="G5271" s="31" t="s">
        <v>144</v>
      </c>
      <c r="H5271" s="31" t="s">
        <v>743</v>
      </c>
      <c r="I5271" s="31" t="s">
        <v>1280</v>
      </c>
      <c r="J5271" s="31">
        <v>27626</v>
      </c>
      <c r="K5271" s="31" t="s">
        <v>1280</v>
      </c>
      <c r="L5271" s="31" t="s">
        <v>70</v>
      </c>
      <c r="M5271" s="31" t="s">
        <v>70</v>
      </c>
      <c r="N5271" s="31">
        <f t="shared" si="220"/>
        <v>0</v>
      </c>
    </row>
    <row r="5272" spans="1:14" x14ac:dyDescent="0.45">
      <c r="A5272" s="31" t="str">
        <f t="shared" si="221"/>
        <v>E06000004_CIN episodes for unborn children at 31st March 2019 with neglect identified as a factor at CIN assessment_Number</v>
      </c>
      <c r="B5272" s="31" t="s">
        <v>422</v>
      </c>
      <c r="C5272" s="31" t="s">
        <v>423</v>
      </c>
      <c r="D5272" s="31" t="s">
        <v>474</v>
      </c>
      <c r="E5272" s="31" t="s">
        <v>475</v>
      </c>
      <c r="F5272" s="31" t="s">
        <v>131</v>
      </c>
      <c r="G5272" s="31" t="s">
        <v>144</v>
      </c>
      <c r="H5272" s="31" t="s">
        <v>743</v>
      </c>
      <c r="I5272" s="31">
        <v>10</v>
      </c>
      <c r="J5272" s="31">
        <v>43521</v>
      </c>
      <c r="K5272" s="31">
        <v>0.229774132028216</v>
      </c>
      <c r="L5272" s="31" t="s">
        <v>1766</v>
      </c>
      <c r="M5272" s="31">
        <f t="shared" si="219"/>
        <v>0.229774132028216</v>
      </c>
      <c r="N5272" s="31">
        <f t="shared" si="220"/>
        <v>0</v>
      </c>
    </row>
    <row r="5273" spans="1:14" x14ac:dyDescent="0.45">
      <c r="A5273" s="31" t="str">
        <f t="shared" si="221"/>
        <v>E06000010_CIN episodes for unborn children at 31st March 2019 with neglect identified as a factor at CIN assessment_Number</v>
      </c>
      <c r="B5273" s="31" t="s">
        <v>329</v>
      </c>
      <c r="C5273" s="31" t="s">
        <v>330</v>
      </c>
      <c r="D5273" s="31" t="s">
        <v>474</v>
      </c>
      <c r="E5273" s="31" t="s">
        <v>475</v>
      </c>
      <c r="F5273" s="31" t="s">
        <v>131</v>
      </c>
      <c r="G5273" s="31" t="s">
        <v>144</v>
      </c>
      <c r="H5273" s="31" t="s">
        <v>743</v>
      </c>
      <c r="I5273" s="31">
        <v>9</v>
      </c>
      <c r="J5273" s="31">
        <v>57023</v>
      </c>
      <c r="K5273" s="31">
        <v>0.15783105062869399</v>
      </c>
      <c r="L5273" s="31" t="s">
        <v>1766</v>
      </c>
      <c r="M5273" s="31">
        <f t="shared" si="219"/>
        <v>0.15783105062869399</v>
      </c>
      <c r="N5273" s="31">
        <f t="shared" si="220"/>
        <v>0</v>
      </c>
    </row>
    <row r="5274" spans="1:14" x14ac:dyDescent="0.45">
      <c r="A5274" s="31" t="str">
        <f t="shared" si="221"/>
        <v>E06000011_CIN episodes for unborn children at 31st March 2019 with neglect identified as a factor at CIN assessment_Number</v>
      </c>
      <c r="B5274" s="31" t="s">
        <v>514</v>
      </c>
      <c r="C5274" s="31" t="s">
        <v>594</v>
      </c>
      <c r="D5274" s="31" t="s">
        <v>474</v>
      </c>
      <c r="E5274" s="31" t="s">
        <v>475</v>
      </c>
      <c r="F5274" s="31" t="s">
        <v>131</v>
      </c>
      <c r="G5274" s="31" t="s">
        <v>144</v>
      </c>
      <c r="H5274" s="31" t="s">
        <v>743</v>
      </c>
      <c r="I5274" s="31">
        <v>0</v>
      </c>
      <c r="J5274" s="31">
        <v>62942</v>
      </c>
      <c r="K5274" s="31">
        <v>0</v>
      </c>
      <c r="L5274" s="31" t="s">
        <v>1764</v>
      </c>
      <c r="M5274" s="31">
        <f t="shared" si="219"/>
        <v>0</v>
      </c>
      <c r="N5274" s="31">
        <f t="shared" si="220"/>
        <v>0</v>
      </c>
    </row>
    <row r="5275" spans="1:14" x14ac:dyDescent="0.45">
      <c r="A5275" s="31" t="str">
        <f t="shared" si="221"/>
        <v>E06000012_CIN episodes for unborn children at 31st March 2019 with neglect identified as a factor at CIN assessment_Number</v>
      </c>
      <c r="B5275" s="31" t="s">
        <v>363</v>
      </c>
      <c r="C5275" s="31" t="s">
        <v>364</v>
      </c>
      <c r="D5275" s="31" t="s">
        <v>474</v>
      </c>
      <c r="E5275" s="31" t="s">
        <v>475</v>
      </c>
      <c r="F5275" s="31" t="s">
        <v>131</v>
      </c>
      <c r="G5275" s="31" t="s">
        <v>144</v>
      </c>
      <c r="H5275" s="31" t="s">
        <v>743</v>
      </c>
      <c r="I5275" s="31">
        <v>10</v>
      </c>
      <c r="J5275" s="31">
        <v>34503</v>
      </c>
      <c r="K5275" s="31">
        <v>0.28982986986638798</v>
      </c>
      <c r="L5275" s="31" t="s">
        <v>1767</v>
      </c>
      <c r="M5275" s="31">
        <f t="shared" si="219"/>
        <v>0.28982986986638798</v>
      </c>
      <c r="N5275" s="31">
        <f t="shared" si="220"/>
        <v>0</v>
      </c>
    </row>
    <row r="5276" spans="1:14" x14ac:dyDescent="0.45">
      <c r="A5276" s="31" t="str">
        <f t="shared" si="221"/>
        <v>E06000013_CIN episodes for unborn children at 31st March 2019 with neglect identified as a factor at CIN assessment_Number</v>
      </c>
      <c r="B5276" s="31" t="s">
        <v>365</v>
      </c>
      <c r="C5276" s="31" t="s">
        <v>366</v>
      </c>
      <c r="D5276" s="31" t="s">
        <v>474</v>
      </c>
      <c r="E5276" s="31" t="s">
        <v>475</v>
      </c>
      <c r="F5276" s="31" t="s">
        <v>131</v>
      </c>
      <c r="G5276" s="31" t="s">
        <v>144</v>
      </c>
      <c r="H5276" s="31" t="s">
        <v>743</v>
      </c>
      <c r="I5276" s="31">
        <v>8</v>
      </c>
      <c r="J5276" s="31">
        <v>35714</v>
      </c>
      <c r="K5276" s="31">
        <v>0.22400179201433601</v>
      </c>
      <c r="L5276" s="31" t="s">
        <v>1766</v>
      </c>
      <c r="M5276" s="31">
        <f t="shared" si="219"/>
        <v>0.22400179201433601</v>
      </c>
      <c r="N5276" s="31">
        <f t="shared" si="220"/>
        <v>0</v>
      </c>
    </row>
    <row r="5277" spans="1:14" x14ac:dyDescent="0.45">
      <c r="A5277" s="31" t="str">
        <f t="shared" si="221"/>
        <v>E10000023_CIN episodes for unborn children at 31st March 2019 with neglect identified as a factor at CIN assessment_Number</v>
      </c>
      <c r="B5277" s="31" t="s">
        <v>369</v>
      </c>
      <c r="C5277" s="31" t="s">
        <v>370</v>
      </c>
      <c r="D5277" s="31" t="s">
        <v>474</v>
      </c>
      <c r="E5277" s="31" t="s">
        <v>475</v>
      </c>
      <c r="F5277" s="31" t="s">
        <v>131</v>
      </c>
      <c r="G5277" s="31" t="s">
        <v>144</v>
      </c>
      <c r="H5277" s="31" t="s">
        <v>743</v>
      </c>
      <c r="I5277" s="31">
        <v>20</v>
      </c>
      <c r="J5277" s="31">
        <v>117499</v>
      </c>
      <c r="K5277" s="31">
        <v>0.17021421458906</v>
      </c>
      <c r="L5277" s="31" t="s">
        <v>1766</v>
      </c>
      <c r="M5277" s="31">
        <f t="shared" si="219"/>
        <v>0.17021421458906</v>
      </c>
      <c r="N5277" s="31">
        <f t="shared" si="220"/>
        <v>0</v>
      </c>
    </row>
    <row r="5278" spans="1:14" x14ac:dyDescent="0.45">
      <c r="A5278" s="31" t="str">
        <f t="shared" si="221"/>
        <v>E06000014_CIN episodes for unborn children at 31st March 2019 with neglect identified as a factor at CIN assessment_Number</v>
      </c>
      <c r="B5278" s="31" t="s">
        <v>472</v>
      </c>
      <c r="C5278" s="31" t="s">
        <v>473</v>
      </c>
      <c r="D5278" s="31" t="s">
        <v>474</v>
      </c>
      <c r="E5278" s="31" t="s">
        <v>475</v>
      </c>
      <c r="F5278" s="31" t="s">
        <v>131</v>
      </c>
      <c r="G5278" s="31" t="s">
        <v>144</v>
      </c>
      <c r="H5278" s="31" t="s">
        <v>743</v>
      </c>
      <c r="I5278" s="31" t="s">
        <v>1280</v>
      </c>
      <c r="J5278" s="31">
        <v>36572</v>
      </c>
      <c r="K5278" s="31" t="s">
        <v>1280</v>
      </c>
      <c r="L5278" s="31" t="s">
        <v>70</v>
      </c>
      <c r="M5278" s="31" t="s">
        <v>70</v>
      </c>
      <c r="N5278" s="31">
        <f t="shared" si="220"/>
        <v>0</v>
      </c>
    </row>
    <row r="5279" spans="1:14" x14ac:dyDescent="0.45">
      <c r="A5279" s="31" t="str">
        <f t="shared" si="221"/>
        <v>E06000032_CIN episodes for unborn children at 31st March 2019 with neglect identified as a factor at CIN assessment_Number</v>
      </c>
      <c r="B5279" s="31" t="s">
        <v>564</v>
      </c>
      <c r="C5279" s="31" t="s">
        <v>724</v>
      </c>
      <c r="D5279" s="31" t="s">
        <v>474</v>
      </c>
      <c r="E5279" s="31" t="s">
        <v>475</v>
      </c>
      <c r="F5279" s="31" t="s">
        <v>131</v>
      </c>
      <c r="G5279" s="31" t="s">
        <v>144</v>
      </c>
      <c r="H5279" s="31" t="s">
        <v>743</v>
      </c>
      <c r="I5279" s="31">
        <v>7</v>
      </c>
      <c r="J5279" s="31">
        <v>57375</v>
      </c>
      <c r="K5279" s="31">
        <v>0.122004357298475</v>
      </c>
      <c r="L5279" s="31" t="s">
        <v>1765</v>
      </c>
      <c r="M5279" s="31">
        <f t="shared" si="219"/>
        <v>0.122004357298475</v>
      </c>
      <c r="N5279" s="31">
        <f t="shared" si="220"/>
        <v>0</v>
      </c>
    </row>
    <row r="5280" spans="1:14" x14ac:dyDescent="0.45">
      <c r="A5280" s="31" t="str">
        <f t="shared" si="221"/>
        <v>E06000055_CIN episodes for unborn children at 31st March 2019 with neglect identified as a factor at CIN assessment_Number</v>
      </c>
      <c r="B5280" s="31" t="s">
        <v>240</v>
      </c>
      <c r="C5280" s="31" t="s">
        <v>241</v>
      </c>
      <c r="D5280" s="31" t="s">
        <v>474</v>
      </c>
      <c r="E5280" s="31" t="s">
        <v>475</v>
      </c>
      <c r="F5280" s="31" t="s">
        <v>131</v>
      </c>
      <c r="G5280" s="31" t="s">
        <v>144</v>
      </c>
      <c r="H5280" s="31" t="s">
        <v>743</v>
      </c>
      <c r="I5280" s="31">
        <v>5</v>
      </c>
      <c r="J5280" s="31">
        <v>40088</v>
      </c>
      <c r="K5280" s="31">
        <v>0.12472560367192199</v>
      </c>
      <c r="L5280" s="31" t="s">
        <v>1765</v>
      </c>
      <c r="M5280" s="31">
        <f t="shared" si="219"/>
        <v>0.12472560367192199</v>
      </c>
      <c r="N5280" s="31">
        <f t="shared" si="220"/>
        <v>0</v>
      </c>
    </row>
    <row r="5281" spans="1:14" x14ac:dyDescent="0.45">
      <c r="A5281" s="31" t="str">
        <f t="shared" si="221"/>
        <v>E06000056_CIN episodes for unborn children at 31st March 2019 with neglect identified as a factor at CIN assessment_Number</v>
      </c>
      <c r="B5281" s="31" t="s">
        <v>279</v>
      </c>
      <c r="C5281" s="31" t="s">
        <v>280</v>
      </c>
      <c r="D5281" s="31" t="s">
        <v>474</v>
      </c>
      <c r="E5281" s="31" t="s">
        <v>475</v>
      </c>
      <c r="F5281" s="31" t="s">
        <v>131</v>
      </c>
      <c r="G5281" s="31" t="s">
        <v>144</v>
      </c>
      <c r="H5281" s="31" t="s">
        <v>743</v>
      </c>
      <c r="I5281" s="31">
        <v>6</v>
      </c>
      <c r="J5281" s="31">
        <v>62515</v>
      </c>
      <c r="K5281" s="31">
        <v>9.59769655282732E-2</v>
      </c>
      <c r="L5281" s="31" t="s">
        <v>1765</v>
      </c>
      <c r="M5281" s="31">
        <f t="shared" si="219"/>
        <v>9.59769655282732E-2</v>
      </c>
      <c r="N5281" s="31">
        <f t="shared" si="220"/>
        <v>0</v>
      </c>
    </row>
    <row r="5282" spans="1:14" x14ac:dyDescent="0.45">
      <c r="A5282" s="31" t="str">
        <f t="shared" si="221"/>
        <v>E10000002_CIN episodes for unborn children at 31st March 2019 with neglect identified as a factor at CIN assessment_Number</v>
      </c>
      <c r="B5282" s="31" t="s">
        <v>269</v>
      </c>
      <c r="C5282" s="31" t="s">
        <v>270</v>
      </c>
      <c r="D5282" s="31" t="s">
        <v>474</v>
      </c>
      <c r="E5282" s="31" t="s">
        <v>475</v>
      </c>
      <c r="F5282" s="31" t="s">
        <v>131</v>
      </c>
      <c r="G5282" s="31" t="s">
        <v>144</v>
      </c>
      <c r="H5282" s="31" t="s">
        <v>743</v>
      </c>
      <c r="I5282" s="31">
        <v>7</v>
      </c>
      <c r="J5282" s="31">
        <v>124321</v>
      </c>
      <c r="K5282" s="31">
        <v>5.6305853395645103E-2</v>
      </c>
      <c r="L5282" s="31" t="s">
        <v>1765</v>
      </c>
      <c r="M5282" s="31">
        <f t="shared" si="219"/>
        <v>5.6305853395645103E-2</v>
      </c>
      <c r="N5282" s="31">
        <f t="shared" si="220"/>
        <v>0</v>
      </c>
    </row>
    <row r="5283" spans="1:14" x14ac:dyDescent="0.45">
      <c r="A5283" s="31" t="str">
        <f t="shared" si="221"/>
        <v>E06000042_CIN episodes for unborn children at 31st March 2019 with neglect identified as a factor at CIN assessment_Number</v>
      </c>
      <c r="B5283" s="31" t="s">
        <v>355</v>
      </c>
      <c r="C5283" s="31" t="s">
        <v>356</v>
      </c>
      <c r="D5283" s="31" t="s">
        <v>474</v>
      </c>
      <c r="E5283" s="31" t="s">
        <v>475</v>
      </c>
      <c r="F5283" s="31" t="s">
        <v>131</v>
      </c>
      <c r="G5283" s="31" t="s">
        <v>144</v>
      </c>
      <c r="H5283" s="31" t="s">
        <v>743</v>
      </c>
      <c r="I5283" s="31">
        <v>7</v>
      </c>
      <c r="J5283" s="31">
        <v>68278</v>
      </c>
      <c r="K5283" s="31">
        <v>0.102522042239081</v>
      </c>
      <c r="L5283" s="31" t="s">
        <v>1765</v>
      </c>
      <c r="M5283" s="31">
        <f t="shared" si="219"/>
        <v>0.102522042239081</v>
      </c>
      <c r="N5283" s="31">
        <f t="shared" si="220"/>
        <v>0</v>
      </c>
    </row>
    <row r="5284" spans="1:14" x14ac:dyDescent="0.45">
      <c r="A5284" s="31" t="str">
        <f t="shared" si="221"/>
        <v>E10000007_CIN episodes for unborn children at 31st March 2019 with neglect identified as a factor at CIN assessment_Number</v>
      </c>
      <c r="B5284" s="31" t="s">
        <v>291</v>
      </c>
      <c r="C5284" s="31" t="s">
        <v>292</v>
      </c>
      <c r="D5284" s="31" t="s">
        <v>474</v>
      </c>
      <c r="E5284" s="31" t="s">
        <v>475</v>
      </c>
      <c r="F5284" s="31" t="s">
        <v>131</v>
      </c>
      <c r="G5284" s="31" t="s">
        <v>144</v>
      </c>
      <c r="H5284" s="31" t="s">
        <v>743</v>
      </c>
      <c r="I5284" s="31">
        <v>25</v>
      </c>
      <c r="J5284" s="31">
        <v>153272</v>
      </c>
      <c r="K5284" s="31">
        <v>0.163108721749569</v>
      </c>
      <c r="L5284" s="31" t="s">
        <v>1766</v>
      </c>
      <c r="M5284" s="31">
        <f t="shared" si="219"/>
        <v>0.163108721749569</v>
      </c>
      <c r="N5284" s="31">
        <f t="shared" si="220"/>
        <v>0</v>
      </c>
    </row>
    <row r="5285" spans="1:14" x14ac:dyDescent="0.45">
      <c r="A5285" s="31" t="str">
        <f t="shared" si="221"/>
        <v>E06000015_CIN episodes for unborn children at 31st March 2019 with neglect identified as a factor at CIN assessment_Number</v>
      </c>
      <c r="B5285" s="31" t="s">
        <v>289</v>
      </c>
      <c r="C5285" s="31" t="s">
        <v>290</v>
      </c>
      <c r="D5285" s="31" t="s">
        <v>474</v>
      </c>
      <c r="E5285" s="31" t="s">
        <v>475</v>
      </c>
      <c r="F5285" s="31" t="s">
        <v>131</v>
      </c>
      <c r="G5285" s="31" t="s">
        <v>144</v>
      </c>
      <c r="H5285" s="31" t="s">
        <v>743</v>
      </c>
      <c r="I5285" s="31">
        <v>10</v>
      </c>
      <c r="J5285" s="31">
        <v>59899</v>
      </c>
      <c r="K5285" s="31">
        <v>0.16694769528706699</v>
      </c>
      <c r="L5285" s="31" t="s">
        <v>1766</v>
      </c>
      <c r="M5285" s="31">
        <f t="shared" si="219"/>
        <v>0.16694769528706699</v>
      </c>
      <c r="N5285" s="31">
        <f t="shared" si="220"/>
        <v>0</v>
      </c>
    </row>
    <row r="5286" spans="1:14" x14ac:dyDescent="0.45">
      <c r="A5286" s="31" t="str">
        <f t="shared" si="221"/>
        <v>E10000009_CIN episodes for unborn children at 31st March 2019 with neglect identified as a factor at CIN assessment_Number</v>
      </c>
      <c r="B5286" s="31" t="s">
        <v>295</v>
      </c>
      <c r="C5286" s="31" t="s">
        <v>296</v>
      </c>
      <c r="D5286" s="31" t="s">
        <v>474</v>
      </c>
      <c r="E5286" s="31" t="s">
        <v>475</v>
      </c>
      <c r="F5286" s="31" t="s">
        <v>131</v>
      </c>
      <c r="G5286" s="31" t="s">
        <v>144</v>
      </c>
      <c r="H5286" s="31" t="s">
        <v>743</v>
      </c>
      <c r="I5286" s="31">
        <v>9</v>
      </c>
      <c r="J5286" s="31">
        <v>76699</v>
      </c>
      <c r="K5286" s="31">
        <v>0.11734181671208201</v>
      </c>
      <c r="L5286" s="31" t="s">
        <v>1765</v>
      </c>
      <c r="M5286" s="31">
        <f t="shared" si="219"/>
        <v>0.11734181671208201</v>
      </c>
      <c r="N5286" s="31">
        <f t="shared" si="220"/>
        <v>0</v>
      </c>
    </row>
    <row r="5287" spans="1:14" x14ac:dyDescent="0.45">
      <c r="A5287" s="31" t="str">
        <f t="shared" si="221"/>
        <v>E06000029_CIN episodes for unborn children at 31st March 2019 with neglect identified as a factor at CIN assessment_Number</v>
      </c>
      <c r="B5287" s="31" t="s">
        <v>543</v>
      </c>
      <c r="C5287" s="31" t="s">
        <v>717</v>
      </c>
      <c r="D5287" s="31" t="s">
        <v>474</v>
      </c>
      <c r="E5287" s="31" t="s">
        <v>475</v>
      </c>
      <c r="F5287" s="31" t="s">
        <v>131</v>
      </c>
      <c r="G5287" s="31" t="s">
        <v>144</v>
      </c>
      <c r="H5287" s="31" t="s">
        <v>743</v>
      </c>
      <c r="I5287" s="31" t="s">
        <v>1280</v>
      </c>
      <c r="J5287" s="31">
        <v>30188</v>
      </c>
      <c r="K5287" s="31" t="s">
        <v>1280</v>
      </c>
      <c r="L5287" s="31" t="s">
        <v>70</v>
      </c>
      <c r="M5287" s="31" t="s">
        <v>70</v>
      </c>
      <c r="N5287" s="31">
        <f t="shared" si="220"/>
        <v>0</v>
      </c>
    </row>
    <row r="5288" spans="1:14" x14ac:dyDescent="0.45">
      <c r="A5288" s="31" t="str">
        <f t="shared" si="221"/>
        <v>E06000028_CIN episodes for unborn children at 31st March 2019 with neglect identified as a factor at CIN assessment_Number</v>
      </c>
      <c r="B5288" s="31" t="s">
        <v>254</v>
      </c>
      <c r="C5288" s="31" t="s">
        <v>255</v>
      </c>
      <c r="D5288" s="31" t="s">
        <v>474</v>
      </c>
      <c r="E5288" s="31" t="s">
        <v>475</v>
      </c>
      <c r="F5288" s="31" t="s">
        <v>131</v>
      </c>
      <c r="G5288" s="31" t="s">
        <v>144</v>
      </c>
      <c r="H5288" s="31" t="s">
        <v>743</v>
      </c>
      <c r="I5288" s="31" t="s">
        <v>1280</v>
      </c>
      <c r="J5288" s="31">
        <v>36373</v>
      </c>
      <c r="K5288" s="31" t="s">
        <v>1280</v>
      </c>
      <c r="L5288" s="31" t="s">
        <v>70</v>
      </c>
      <c r="M5288" s="31" t="s">
        <v>70</v>
      </c>
      <c r="N5288" s="31">
        <f t="shared" si="220"/>
        <v>0</v>
      </c>
    </row>
    <row r="5289" spans="1:14" x14ac:dyDescent="0.45">
      <c r="A5289" s="31" t="str">
        <f t="shared" si="221"/>
        <v>E06000047_CIN episodes for unborn children at 31st March 2019 with neglect identified as a factor at CIN assessment_Number</v>
      </c>
      <c r="B5289" s="31" t="s">
        <v>528</v>
      </c>
      <c r="C5289" s="31" t="s">
        <v>721</v>
      </c>
      <c r="D5289" s="31" t="s">
        <v>474</v>
      </c>
      <c r="E5289" s="31" t="s">
        <v>475</v>
      </c>
      <c r="F5289" s="31" t="s">
        <v>131</v>
      </c>
      <c r="G5289" s="31" t="s">
        <v>144</v>
      </c>
      <c r="H5289" s="31" t="s">
        <v>743</v>
      </c>
      <c r="I5289" s="31">
        <v>38</v>
      </c>
      <c r="J5289" s="31">
        <v>101040</v>
      </c>
      <c r="K5289" s="31">
        <v>0.37608867775138599</v>
      </c>
      <c r="L5289" s="31" t="s">
        <v>1768</v>
      </c>
      <c r="M5289" s="31">
        <f t="shared" si="219"/>
        <v>0.37608867775138599</v>
      </c>
      <c r="N5289" s="31">
        <f t="shared" si="220"/>
        <v>0</v>
      </c>
    </row>
    <row r="5290" spans="1:14" x14ac:dyDescent="0.45">
      <c r="A5290" s="31" t="str">
        <f t="shared" si="221"/>
        <v>E06000005_CIN episodes for unborn children at 31st March 2019 with neglect identified as a factor at CIN assessment_Number</v>
      </c>
      <c r="B5290" s="31" t="s">
        <v>287</v>
      </c>
      <c r="C5290" s="31" t="s">
        <v>288</v>
      </c>
      <c r="D5290" s="31" t="s">
        <v>474</v>
      </c>
      <c r="E5290" s="31" t="s">
        <v>475</v>
      </c>
      <c r="F5290" s="31" t="s">
        <v>131</v>
      </c>
      <c r="G5290" s="31" t="s">
        <v>144</v>
      </c>
      <c r="H5290" s="31" t="s">
        <v>743</v>
      </c>
      <c r="I5290" s="31">
        <v>7</v>
      </c>
      <c r="J5290" s="31">
        <v>22454</v>
      </c>
      <c r="K5290" s="31">
        <v>0.31174846352543001</v>
      </c>
      <c r="L5290" s="31" t="s">
        <v>1767</v>
      </c>
      <c r="M5290" s="31">
        <f t="shared" si="219"/>
        <v>0.31174846352543001</v>
      </c>
      <c r="N5290" s="31">
        <f t="shared" si="220"/>
        <v>0</v>
      </c>
    </row>
    <row r="5291" spans="1:14" x14ac:dyDescent="0.45">
      <c r="A5291" s="31" t="str">
        <f t="shared" si="221"/>
        <v>E10000011_CIN episodes for unborn children at 31st March 2019 with neglect identified as a factor at CIN assessment_Number</v>
      </c>
      <c r="B5291" s="31" t="s">
        <v>299</v>
      </c>
      <c r="C5291" s="31" t="s">
        <v>300</v>
      </c>
      <c r="D5291" s="31" t="s">
        <v>474</v>
      </c>
      <c r="E5291" s="31" t="s">
        <v>475</v>
      </c>
      <c r="F5291" s="31" t="s">
        <v>131</v>
      </c>
      <c r="G5291" s="31" t="s">
        <v>144</v>
      </c>
      <c r="H5291" s="31" t="s">
        <v>743</v>
      </c>
      <c r="I5291" s="31">
        <v>7</v>
      </c>
      <c r="J5291" s="31">
        <v>106378</v>
      </c>
      <c r="K5291" s="31">
        <v>6.5803079584124499E-2</v>
      </c>
      <c r="L5291" s="31" t="s">
        <v>1765</v>
      </c>
      <c r="M5291" s="31">
        <f t="shared" si="219"/>
        <v>6.5803079584124499E-2</v>
      </c>
      <c r="N5291" s="31">
        <f t="shared" si="220"/>
        <v>0</v>
      </c>
    </row>
    <row r="5292" spans="1:14" x14ac:dyDescent="0.45">
      <c r="A5292" s="31" t="str">
        <f t="shared" si="221"/>
        <v>E06000043_CIN episodes for unborn children at 31st March 2019 with neglect identified as a factor at CIN assessment_Number</v>
      </c>
      <c r="B5292" s="31" t="s">
        <v>263</v>
      </c>
      <c r="C5292" s="31" t="s">
        <v>264</v>
      </c>
      <c r="D5292" s="31" t="s">
        <v>474</v>
      </c>
      <c r="E5292" s="31" t="s">
        <v>475</v>
      </c>
      <c r="F5292" s="31" t="s">
        <v>131</v>
      </c>
      <c r="G5292" s="31" t="s">
        <v>144</v>
      </c>
      <c r="H5292" s="31" t="s">
        <v>743</v>
      </c>
      <c r="I5292" s="31">
        <v>6</v>
      </c>
      <c r="J5292" s="31">
        <v>51005</v>
      </c>
      <c r="K5292" s="31">
        <v>0.117635525928831</v>
      </c>
      <c r="L5292" s="31" t="s">
        <v>1765</v>
      </c>
      <c r="M5292" s="31">
        <f t="shared" si="219"/>
        <v>0.117635525928831</v>
      </c>
      <c r="N5292" s="31">
        <f t="shared" si="220"/>
        <v>0</v>
      </c>
    </row>
    <row r="5293" spans="1:14" x14ac:dyDescent="0.45">
      <c r="A5293" s="31" t="str">
        <f t="shared" si="221"/>
        <v>E10000014_CIN episodes for unborn children at 31st March 2019 with neglect identified as a factor at CIN assessment_Number</v>
      </c>
      <c r="B5293" s="31" t="s">
        <v>309</v>
      </c>
      <c r="C5293" s="31" t="s">
        <v>310</v>
      </c>
      <c r="D5293" s="31" t="s">
        <v>474</v>
      </c>
      <c r="E5293" s="31" t="s">
        <v>475</v>
      </c>
      <c r="F5293" s="31" t="s">
        <v>131</v>
      </c>
      <c r="G5293" s="31" t="s">
        <v>144</v>
      </c>
      <c r="H5293" s="31" t="s">
        <v>743</v>
      </c>
      <c r="I5293" s="31">
        <v>40</v>
      </c>
      <c r="J5293" s="31">
        <v>284002</v>
      </c>
      <c r="K5293" s="31">
        <v>0.14084407856282699</v>
      </c>
      <c r="L5293" s="31" t="s">
        <v>1765</v>
      </c>
      <c r="M5293" s="31">
        <f t="shared" si="219"/>
        <v>0.14084407856282699</v>
      </c>
      <c r="N5293" s="31">
        <f t="shared" si="220"/>
        <v>0</v>
      </c>
    </row>
    <row r="5294" spans="1:14" x14ac:dyDescent="0.45">
      <c r="A5294" s="31" t="str">
        <f t="shared" si="221"/>
        <v>E06000044_CIN episodes for unborn children at 31st March 2019 with neglect identified as a factor at CIN assessment_Number</v>
      </c>
      <c r="B5294" s="31" t="s">
        <v>383</v>
      </c>
      <c r="C5294" s="31" t="s">
        <v>384</v>
      </c>
      <c r="D5294" s="31" t="s">
        <v>474</v>
      </c>
      <c r="E5294" s="31" t="s">
        <v>475</v>
      </c>
      <c r="F5294" s="31" t="s">
        <v>131</v>
      </c>
      <c r="G5294" s="31" t="s">
        <v>144</v>
      </c>
      <c r="H5294" s="31" t="s">
        <v>743</v>
      </c>
      <c r="I5294" s="31">
        <v>12</v>
      </c>
      <c r="J5294" s="31">
        <v>44046</v>
      </c>
      <c r="K5294" s="31">
        <v>0.27244244653317001</v>
      </c>
      <c r="L5294" s="31" t="s">
        <v>1767</v>
      </c>
      <c r="M5294" s="31">
        <f t="shared" si="219"/>
        <v>0.27244244653317001</v>
      </c>
      <c r="N5294" s="31">
        <f t="shared" si="220"/>
        <v>0</v>
      </c>
    </row>
    <row r="5295" spans="1:14" x14ac:dyDescent="0.45">
      <c r="A5295" s="31" t="str">
        <f t="shared" si="221"/>
        <v>E06000045_CIN episodes for unborn children at 31st March 2019 with neglect identified as a factor at CIN assessment_Number</v>
      </c>
      <c r="B5295" s="31" t="s">
        <v>577</v>
      </c>
      <c r="C5295" s="31" t="s">
        <v>729</v>
      </c>
      <c r="D5295" s="31" t="s">
        <v>474</v>
      </c>
      <c r="E5295" s="31" t="s">
        <v>475</v>
      </c>
      <c r="F5295" s="31" t="s">
        <v>131</v>
      </c>
      <c r="G5295" s="31" t="s">
        <v>144</v>
      </c>
      <c r="H5295" s="31" t="s">
        <v>743</v>
      </c>
      <c r="I5295" s="31">
        <v>18</v>
      </c>
      <c r="J5295" s="31">
        <v>50832</v>
      </c>
      <c r="K5295" s="31">
        <v>0.354107648725212</v>
      </c>
      <c r="L5295" s="31" t="s">
        <v>1768</v>
      </c>
      <c r="M5295" s="31">
        <f t="shared" si="219"/>
        <v>0.354107648725212</v>
      </c>
      <c r="N5295" s="31">
        <f t="shared" si="220"/>
        <v>0</v>
      </c>
    </row>
    <row r="5296" spans="1:14" x14ac:dyDescent="0.45">
      <c r="A5296" s="31" t="str">
        <f t="shared" si="221"/>
        <v>E10000018_CIN episodes for unborn children at 31st March 2019 with neglect identified as a factor at CIN assessment_Number</v>
      </c>
      <c r="B5296" s="31" t="s">
        <v>552</v>
      </c>
      <c r="C5296" s="31" t="s">
        <v>553</v>
      </c>
      <c r="D5296" s="31" t="s">
        <v>474</v>
      </c>
      <c r="E5296" s="31" t="s">
        <v>475</v>
      </c>
      <c r="F5296" s="31" t="s">
        <v>131</v>
      </c>
      <c r="G5296" s="31" t="s">
        <v>144</v>
      </c>
      <c r="H5296" s="31" t="s">
        <v>743</v>
      </c>
      <c r="I5296" s="31">
        <v>7</v>
      </c>
      <c r="J5296" s="31">
        <v>140307</v>
      </c>
      <c r="K5296" s="31">
        <v>4.9890597047902101E-2</v>
      </c>
      <c r="L5296" s="31" t="s">
        <v>1764</v>
      </c>
      <c r="M5296" s="31">
        <f t="shared" si="219"/>
        <v>4.9890597047902101E-2</v>
      </c>
      <c r="N5296" s="31">
        <f t="shared" si="220"/>
        <v>0</v>
      </c>
    </row>
    <row r="5297" spans="1:14" x14ac:dyDescent="0.45">
      <c r="A5297" s="31" t="str">
        <f t="shared" si="221"/>
        <v>E06000016_CIN episodes for unborn children at 31st March 2019 with neglect identified as a factor at CIN assessment_Number</v>
      </c>
      <c r="B5297" s="31" t="s">
        <v>341</v>
      </c>
      <c r="C5297" s="31" t="s">
        <v>342</v>
      </c>
      <c r="D5297" s="31" t="s">
        <v>474</v>
      </c>
      <c r="E5297" s="31" t="s">
        <v>475</v>
      </c>
      <c r="F5297" s="31" t="s">
        <v>131</v>
      </c>
      <c r="G5297" s="31" t="s">
        <v>144</v>
      </c>
      <c r="H5297" s="31" t="s">
        <v>743</v>
      </c>
      <c r="I5297" s="31">
        <v>22</v>
      </c>
      <c r="J5297" s="31">
        <v>83994</v>
      </c>
      <c r="K5297" s="31">
        <v>0.26192347072409899</v>
      </c>
      <c r="L5297" s="31" t="s">
        <v>1767</v>
      </c>
      <c r="M5297" s="31">
        <f t="shared" si="219"/>
        <v>0.26192347072409899</v>
      </c>
      <c r="N5297" s="31">
        <f t="shared" si="220"/>
        <v>0</v>
      </c>
    </row>
    <row r="5298" spans="1:14" x14ac:dyDescent="0.45">
      <c r="A5298" s="31" t="str">
        <f t="shared" si="221"/>
        <v>E06000017_CIN episodes for unborn children at 31st March 2019 with neglect identified as a factor at CIN assessment_Number</v>
      </c>
      <c r="B5298" s="31" t="s">
        <v>548</v>
      </c>
      <c r="C5298" s="31" t="s">
        <v>728</v>
      </c>
      <c r="D5298" s="31" t="s">
        <v>474</v>
      </c>
      <c r="E5298" s="31" t="s">
        <v>475</v>
      </c>
      <c r="F5298" s="31" t="s">
        <v>131</v>
      </c>
      <c r="G5298" s="31" t="s">
        <v>144</v>
      </c>
      <c r="H5298" s="31" t="s">
        <v>743</v>
      </c>
      <c r="I5298" s="31">
        <v>0</v>
      </c>
      <c r="J5298" s="31">
        <v>7807</v>
      </c>
      <c r="K5298" s="31">
        <v>0</v>
      </c>
      <c r="L5298" s="31" t="s">
        <v>1764</v>
      </c>
      <c r="M5298" s="31">
        <f t="shared" si="219"/>
        <v>0</v>
      </c>
      <c r="N5298" s="31">
        <f t="shared" si="220"/>
        <v>0</v>
      </c>
    </row>
    <row r="5299" spans="1:14" x14ac:dyDescent="0.45">
      <c r="A5299" s="31" t="str">
        <f t="shared" si="221"/>
        <v>E10000028_CIN episodes for unborn children at 31st March 2019 with neglect identified as a factor at CIN assessment_Number</v>
      </c>
      <c r="B5299" s="31" t="s">
        <v>418</v>
      </c>
      <c r="C5299" s="31" t="s">
        <v>419</v>
      </c>
      <c r="D5299" s="31" t="s">
        <v>474</v>
      </c>
      <c r="E5299" s="31" t="s">
        <v>475</v>
      </c>
      <c r="F5299" s="31" t="s">
        <v>131</v>
      </c>
      <c r="G5299" s="31" t="s">
        <v>144</v>
      </c>
      <c r="H5299" s="31" t="s">
        <v>743</v>
      </c>
      <c r="I5299" s="31">
        <v>34</v>
      </c>
      <c r="J5299" s="31">
        <v>169603</v>
      </c>
      <c r="K5299" s="31">
        <v>0.20046815209636601</v>
      </c>
      <c r="L5299" s="31" t="s">
        <v>1766</v>
      </c>
      <c r="M5299" s="31">
        <f t="shared" si="219"/>
        <v>0.20046815209636601</v>
      </c>
      <c r="N5299" s="31">
        <f t="shared" si="220"/>
        <v>0</v>
      </c>
    </row>
    <row r="5300" spans="1:14" x14ac:dyDescent="0.45">
      <c r="A5300" s="31" t="str">
        <f t="shared" si="221"/>
        <v>E06000021_CIN episodes for unborn children at 31st March 2019 with neglect identified as a factor at CIN assessment_Number</v>
      </c>
      <c r="B5300" s="31" t="s">
        <v>424</v>
      </c>
      <c r="C5300" s="31" t="s">
        <v>425</v>
      </c>
      <c r="D5300" s="31" t="s">
        <v>474</v>
      </c>
      <c r="E5300" s="31" t="s">
        <v>475</v>
      </c>
      <c r="F5300" s="31" t="s">
        <v>131</v>
      </c>
      <c r="G5300" s="31" t="s">
        <v>144</v>
      </c>
      <c r="H5300" s="31" t="s">
        <v>743</v>
      </c>
      <c r="I5300" s="31">
        <v>30</v>
      </c>
      <c r="J5300" s="31">
        <v>57549</v>
      </c>
      <c r="K5300" s="31">
        <v>0.52129489652296301</v>
      </c>
      <c r="L5300" s="31" t="s">
        <v>1769</v>
      </c>
      <c r="M5300" s="31">
        <f t="shared" si="219"/>
        <v>0.52129489652296301</v>
      </c>
      <c r="N5300" s="31">
        <f t="shared" si="220"/>
        <v>0</v>
      </c>
    </row>
    <row r="5301" spans="1:14" x14ac:dyDescent="0.45">
      <c r="A5301" s="31" t="str">
        <f t="shared" si="221"/>
        <v>E06000054_CIN episodes for unborn children at 31st March 2019 with neglect identified as a factor at CIN assessment_Number</v>
      </c>
      <c r="B5301" s="31" t="s">
        <v>462</v>
      </c>
      <c r="C5301" s="31" t="s">
        <v>463</v>
      </c>
      <c r="D5301" s="31" t="s">
        <v>474</v>
      </c>
      <c r="E5301" s="31" t="s">
        <v>475</v>
      </c>
      <c r="F5301" s="31" t="s">
        <v>131</v>
      </c>
      <c r="G5301" s="31" t="s">
        <v>144</v>
      </c>
      <c r="H5301" s="31" t="s">
        <v>743</v>
      </c>
      <c r="I5301" s="31">
        <v>20</v>
      </c>
      <c r="J5301" s="31">
        <v>105692</v>
      </c>
      <c r="K5301" s="31">
        <v>0.18922908072512601</v>
      </c>
      <c r="L5301" s="31" t="s">
        <v>1766</v>
      </c>
      <c r="M5301" s="31">
        <f t="shared" si="219"/>
        <v>0.18922908072512601</v>
      </c>
      <c r="N5301" s="31">
        <f t="shared" si="220"/>
        <v>0</v>
      </c>
    </row>
    <row r="5302" spans="1:14" x14ac:dyDescent="0.45">
      <c r="A5302" s="31" t="str">
        <f t="shared" si="221"/>
        <v>E06000030_CIN episodes for unborn children at 31st March 2019 with neglect identified as a factor at CIN assessment_Number</v>
      </c>
      <c r="B5302" s="31" t="s">
        <v>434</v>
      </c>
      <c r="C5302" s="31" t="s">
        <v>435</v>
      </c>
      <c r="D5302" s="31" t="s">
        <v>474</v>
      </c>
      <c r="E5302" s="31" t="s">
        <v>475</v>
      </c>
      <c r="F5302" s="31" t="s">
        <v>131</v>
      </c>
      <c r="G5302" s="31" t="s">
        <v>144</v>
      </c>
      <c r="H5302" s="31" t="s">
        <v>743</v>
      </c>
      <c r="I5302" s="31">
        <v>8</v>
      </c>
      <c r="J5302" s="31">
        <v>50239</v>
      </c>
      <c r="K5302" s="31">
        <v>0.15923883835267399</v>
      </c>
      <c r="L5302" s="31" t="s">
        <v>1766</v>
      </c>
      <c r="M5302" s="31">
        <f t="shared" si="219"/>
        <v>0.15923883835267399</v>
      </c>
      <c r="N5302" s="31">
        <f t="shared" si="220"/>
        <v>0</v>
      </c>
    </row>
    <row r="5303" spans="1:14" x14ac:dyDescent="0.45">
      <c r="A5303" s="31" t="str">
        <f t="shared" si="221"/>
        <v>E06000036_CIN episodes for unborn children at 31st March 2019 with neglect identified as a factor at CIN assessment_Number</v>
      </c>
      <c r="B5303" s="31" t="s">
        <v>257</v>
      </c>
      <c r="C5303" s="31" t="s">
        <v>258</v>
      </c>
      <c r="D5303" s="31" t="s">
        <v>474</v>
      </c>
      <c r="E5303" s="31" t="s">
        <v>475</v>
      </c>
      <c r="F5303" s="31" t="s">
        <v>131</v>
      </c>
      <c r="G5303" s="31" t="s">
        <v>144</v>
      </c>
      <c r="H5303" s="31" t="s">
        <v>743</v>
      </c>
      <c r="I5303" s="31">
        <v>6</v>
      </c>
      <c r="J5303" s="31">
        <v>28336</v>
      </c>
      <c r="K5303" s="31">
        <v>0.21174477696216801</v>
      </c>
      <c r="L5303" s="31" t="s">
        <v>1766</v>
      </c>
      <c r="M5303" s="31">
        <f t="shared" si="219"/>
        <v>0.21174477696216801</v>
      </c>
      <c r="N5303" s="31">
        <f t="shared" si="220"/>
        <v>0</v>
      </c>
    </row>
    <row r="5304" spans="1:14" x14ac:dyDescent="0.45">
      <c r="A5304" s="31" t="str">
        <f t="shared" si="221"/>
        <v>E06000040_CIN episodes for unborn children at 31st March 2019 with neglect identified as a factor at CIN assessment_Number</v>
      </c>
      <c r="B5304" s="31" t="s">
        <v>555</v>
      </c>
      <c r="C5304" s="31" t="s">
        <v>727</v>
      </c>
      <c r="D5304" s="31" t="s">
        <v>474</v>
      </c>
      <c r="E5304" s="31" t="s">
        <v>475</v>
      </c>
      <c r="F5304" s="31" t="s">
        <v>131</v>
      </c>
      <c r="G5304" s="31" t="s">
        <v>144</v>
      </c>
      <c r="H5304" s="31" t="s">
        <v>743</v>
      </c>
      <c r="I5304" s="31" t="s">
        <v>1280</v>
      </c>
      <c r="J5304" s="31">
        <v>34604</v>
      </c>
      <c r="K5304" s="31" t="s">
        <v>1280</v>
      </c>
      <c r="L5304" s="31" t="s">
        <v>70</v>
      </c>
      <c r="M5304" s="31" t="s">
        <v>70</v>
      </c>
      <c r="N5304" s="31">
        <f t="shared" si="220"/>
        <v>0</v>
      </c>
    </row>
    <row r="5305" spans="1:14" x14ac:dyDescent="0.45">
      <c r="A5305" s="31" t="str">
        <f t="shared" si="221"/>
        <v>E06000037_CIN episodes for unborn children at 31st March 2019 with neglect identified as a factor at CIN assessment_Number</v>
      </c>
      <c r="B5305" s="31" t="s">
        <v>456</v>
      </c>
      <c r="C5305" s="31" t="s">
        <v>457</v>
      </c>
      <c r="D5305" s="31" t="s">
        <v>474</v>
      </c>
      <c r="E5305" s="31" t="s">
        <v>475</v>
      </c>
      <c r="F5305" s="31" t="s">
        <v>131</v>
      </c>
      <c r="G5305" s="31" t="s">
        <v>144</v>
      </c>
      <c r="H5305" s="31" t="s">
        <v>743</v>
      </c>
      <c r="I5305" s="31">
        <v>0</v>
      </c>
      <c r="J5305" s="31">
        <v>35623</v>
      </c>
      <c r="K5305" s="31">
        <v>0</v>
      </c>
      <c r="L5305" s="31" t="s">
        <v>1764</v>
      </c>
      <c r="M5305" s="31">
        <f t="shared" si="219"/>
        <v>0</v>
      </c>
      <c r="N5305" s="31">
        <f t="shared" si="220"/>
        <v>0</v>
      </c>
    </row>
    <row r="5306" spans="1:14" x14ac:dyDescent="0.45">
      <c r="A5306" s="31" t="str">
        <f t="shared" si="221"/>
        <v>E06000038_CIN episodes for unborn children at 31st March 2019 with neglect identified as a factor at CIN assessment_Number</v>
      </c>
      <c r="B5306" s="31" t="s">
        <v>557</v>
      </c>
      <c r="C5306" s="31" t="s">
        <v>726</v>
      </c>
      <c r="D5306" s="31" t="s">
        <v>474</v>
      </c>
      <c r="E5306" s="31" t="s">
        <v>475</v>
      </c>
      <c r="F5306" s="31" t="s">
        <v>131</v>
      </c>
      <c r="G5306" s="31" t="s">
        <v>144</v>
      </c>
      <c r="H5306" s="31" t="s">
        <v>743</v>
      </c>
      <c r="I5306" s="31">
        <v>8</v>
      </c>
      <c r="J5306" s="31">
        <v>37080</v>
      </c>
      <c r="K5306" s="31">
        <v>0.21574973031283701</v>
      </c>
      <c r="L5306" s="31" t="s">
        <v>1766</v>
      </c>
      <c r="M5306" s="31">
        <f t="shared" si="219"/>
        <v>0.21574973031283701</v>
      </c>
      <c r="N5306" s="31">
        <f t="shared" si="220"/>
        <v>0</v>
      </c>
    </row>
    <row r="5307" spans="1:14" x14ac:dyDescent="0.45">
      <c r="A5307" s="31" t="str">
        <f t="shared" si="221"/>
        <v>E06000039_CIN episodes for unborn children at 31st March 2019 with neglect identified as a factor at CIN assessment_Number</v>
      </c>
      <c r="B5307" s="31" t="s">
        <v>404</v>
      </c>
      <c r="C5307" s="31" t="s">
        <v>405</v>
      </c>
      <c r="D5307" s="31" t="s">
        <v>474</v>
      </c>
      <c r="E5307" s="31" t="s">
        <v>475</v>
      </c>
      <c r="F5307" s="31" t="s">
        <v>131</v>
      </c>
      <c r="G5307" s="31" t="s">
        <v>144</v>
      </c>
      <c r="H5307" s="31" t="s">
        <v>743</v>
      </c>
      <c r="I5307" s="31" t="s">
        <v>1280</v>
      </c>
      <c r="J5307" s="31">
        <v>42699</v>
      </c>
      <c r="K5307" s="31" t="s">
        <v>1280</v>
      </c>
      <c r="L5307" s="31" t="s">
        <v>70</v>
      </c>
      <c r="M5307" s="31" t="s">
        <v>70</v>
      </c>
      <c r="N5307" s="31">
        <f t="shared" si="220"/>
        <v>0</v>
      </c>
    </row>
    <row r="5308" spans="1:14" x14ac:dyDescent="0.45">
      <c r="A5308" s="31" t="str">
        <f t="shared" si="221"/>
        <v>E06000041_CIN episodes for unborn children at 31st March 2019 with neglect identified as a factor at CIN assessment_Number</v>
      </c>
      <c r="B5308" s="31" t="s">
        <v>466</v>
      </c>
      <c r="C5308" s="31" t="s">
        <v>467</v>
      </c>
      <c r="D5308" s="31" t="s">
        <v>474</v>
      </c>
      <c r="E5308" s="31" t="s">
        <v>475</v>
      </c>
      <c r="F5308" s="31" t="s">
        <v>131</v>
      </c>
      <c r="G5308" s="31" t="s">
        <v>144</v>
      </c>
      <c r="H5308" s="31" t="s">
        <v>743</v>
      </c>
      <c r="I5308" s="31">
        <v>6</v>
      </c>
      <c r="J5308" s="31">
        <v>39532</v>
      </c>
      <c r="K5308" s="31">
        <v>0.15177577658605701</v>
      </c>
      <c r="L5308" s="31" t="s">
        <v>1766</v>
      </c>
      <c r="M5308" s="31">
        <f t="shared" si="219"/>
        <v>0.15177577658605701</v>
      </c>
      <c r="N5308" s="31">
        <f t="shared" si="220"/>
        <v>0</v>
      </c>
    </row>
    <row r="5309" spans="1:14" x14ac:dyDescent="0.45">
      <c r="A5309" s="31" t="str">
        <f t="shared" si="221"/>
        <v>E10000003_CIN episodes for unborn children at 31st March 2019 with neglect identified as a factor at CIN assessment_Number</v>
      </c>
      <c r="B5309" s="31" t="s">
        <v>275</v>
      </c>
      <c r="C5309" s="31" t="s">
        <v>276</v>
      </c>
      <c r="D5309" s="31" t="s">
        <v>474</v>
      </c>
      <c r="E5309" s="31" t="s">
        <v>475</v>
      </c>
      <c r="F5309" s="31" t="s">
        <v>131</v>
      </c>
      <c r="G5309" s="31" t="s">
        <v>144</v>
      </c>
      <c r="H5309" s="31" t="s">
        <v>743</v>
      </c>
      <c r="I5309" s="31">
        <v>13</v>
      </c>
      <c r="J5309" s="31">
        <v>135719</v>
      </c>
      <c r="K5309" s="31">
        <v>9.5786146375967995E-2</v>
      </c>
      <c r="L5309" s="31" t="s">
        <v>1765</v>
      </c>
      <c r="M5309" s="31">
        <f t="shared" si="219"/>
        <v>9.5786146375967995E-2</v>
      </c>
      <c r="N5309" s="31">
        <f t="shared" si="220"/>
        <v>0</v>
      </c>
    </row>
    <row r="5310" spans="1:14" x14ac:dyDescent="0.45">
      <c r="A5310" s="31" t="str">
        <f t="shared" si="221"/>
        <v>E06000031_CIN episodes for unborn children at 31st March 2019 with neglect identified as a factor at CIN assessment_Number</v>
      </c>
      <c r="B5310" s="31" t="s">
        <v>379</v>
      </c>
      <c r="C5310" s="31" t="s">
        <v>380</v>
      </c>
      <c r="D5310" s="31" t="s">
        <v>474</v>
      </c>
      <c r="E5310" s="31" t="s">
        <v>475</v>
      </c>
      <c r="F5310" s="31" t="s">
        <v>131</v>
      </c>
      <c r="G5310" s="31" t="s">
        <v>144</v>
      </c>
      <c r="H5310" s="31" t="s">
        <v>743</v>
      </c>
      <c r="I5310" s="31">
        <v>14</v>
      </c>
      <c r="J5310" s="31">
        <v>51137</v>
      </c>
      <c r="K5310" s="31">
        <v>0.27377437080783001</v>
      </c>
      <c r="L5310" s="31" t="s">
        <v>1767</v>
      </c>
      <c r="M5310" s="31">
        <f t="shared" si="219"/>
        <v>0.27377437080783001</v>
      </c>
      <c r="N5310" s="31">
        <f t="shared" si="220"/>
        <v>0</v>
      </c>
    </row>
    <row r="5311" spans="1:14" x14ac:dyDescent="0.45">
      <c r="A5311" s="31" t="str">
        <f t="shared" si="221"/>
        <v>E06000006_CIN episodes for unborn children at 31st March 2019 with neglect identified as a factor at CIN assessment_Number</v>
      </c>
      <c r="B5311" s="31" t="s">
        <v>531</v>
      </c>
      <c r="C5311" s="31" t="s">
        <v>722</v>
      </c>
      <c r="D5311" s="31" t="s">
        <v>474</v>
      </c>
      <c r="E5311" s="31" t="s">
        <v>475</v>
      </c>
      <c r="F5311" s="31" t="s">
        <v>131</v>
      </c>
      <c r="G5311" s="31" t="s">
        <v>144</v>
      </c>
      <c r="H5311" s="31" t="s">
        <v>743</v>
      </c>
      <c r="I5311" s="31" t="s">
        <v>1280</v>
      </c>
      <c r="J5311" s="31">
        <v>28617</v>
      </c>
      <c r="K5311" s="31" t="s">
        <v>1280</v>
      </c>
      <c r="L5311" s="31" t="s">
        <v>70</v>
      </c>
      <c r="M5311" s="31" t="s">
        <v>70</v>
      </c>
      <c r="N5311" s="31">
        <f t="shared" si="220"/>
        <v>0</v>
      </c>
    </row>
    <row r="5312" spans="1:14" x14ac:dyDescent="0.45">
      <c r="A5312" s="31" t="str">
        <f t="shared" si="221"/>
        <v>E06000007_CIN episodes for unborn children at 31st March 2019 with neglect identified as a factor at CIN assessment_Number</v>
      </c>
      <c r="B5312" s="31" t="s">
        <v>452</v>
      </c>
      <c r="C5312" s="31" t="s">
        <v>453</v>
      </c>
      <c r="D5312" s="31" t="s">
        <v>474</v>
      </c>
      <c r="E5312" s="31" t="s">
        <v>475</v>
      </c>
      <c r="F5312" s="31" t="s">
        <v>131</v>
      </c>
      <c r="G5312" s="31" t="s">
        <v>144</v>
      </c>
      <c r="H5312" s="31" t="s">
        <v>743</v>
      </c>
      <c r="I5312" s="31">
        <v>9</v>
      </c>
      <c r="J5312" s="31">
        <v>44484</v>
      </c>
      <c r="K5312" s="31">
        <v>0.20231993525762099</v>
      </c>
      <c r="L5312" s="31" t="s">
        <v>1766</v>
      </c>
      <c r="M5312" s="31">
        <f t="shared" ref="M5312:M5373" si="222">K5312</f>
        <v>0.20231993525762099</v>
      </c>
      <c r="N5312" s="31">
        <f t="shared" si="220"/>
        <v>0</v>
      </c>
    </row>
    <row r="5313" spans="1:14" x14ac:dyDescent="0.45">
      <c r="A5313" s="31" t="str">
        <f t="shared" si="221"/>
        <v>E10000008_CIN episodes for unborn children at 31st March 2019 with neglect identified as a factor at CIN assessment_Number</v>
      </c>
      <c r="B5313" s="31" t="s">
        <v>504</v>
      </c>
      <c r="C5313" s="31" t="s">
        <v>505</v>
      </c>
      <c r="D5313" s="31" t="s">
        <v>474</v>
      </c>
      <c r="E5313" s="31" t="s">
        <v>475</v>
      </c>
      <c r="F5313" s="31" t="s">
        <v>131</v>
      </c>
      <c r="G5313" s="31" t="s">
        <v>144</v>
      </c>
      <c r="H5313" s="31" t="s">
        <v>743</v>
      </c>
      <c r="I5313" s="31">
        <v>12</v>
      </c>
      <c r="J5313" s="31">
        <v>145878</v>
      </c>
      <c r="K5313" s="31">
        <v>8.2260519063875298E-2</v>
      </c>
      <c r="L5313" s="31" t="s">
        <v>1765</v>
      </c>
      <c r="M5313" s="31">
        <f t="shared" si="222"/>
        <v>8.2260519063875298E-2</v>
      </c>
      <c r="N5313" s="31">
        <f t="shared" si="220"/>
        <v>0</v>
      </c>
    </row>
    <row r="5314" spans="1:14" x14ac:dyDescent="0.45">
      <c r="A5314" s="31" t="str">
        <f t="shared" si="221"/>
        <v>E06000026_CIN episodes for unborn children at 31st March 2019 with neglect identified as a factor at CIN assessment_Number</v>
      </c>
      <c r="B5314" s="31" t="s">
        <v>381</v>
      </c>
      <c r="C5314" s="31" t="s">
        <v>382</v>
      </c>
      <c r="D5314" s="31" t="s">
        <v>474</v>
      </c>
      <c r="E5314" s="31" t="s">
        <v>475</v>
      </c>
      <c r="F5314" s="31" t="s">
        <v>131</v>
      </c>
      <c r="G5314" s="31" t="s">
        <v>144</v>
      </c>
      <c r="H5314" s="31" t="s">
        <v>743</v>
      </c>
      <c r="I5314" s="31">
        <v>38</v>
      </c>
      <c r="J5314" s="31">
        <v>52552</v>
      </c>
      <c r="K5314" s="31">
        <v>0.723093317095448</v>
      </c>
      <c r="L5314" s="31" t="s">
        <v>1771</v>
      </c>
      <c r="M5314" s="31">
        <f t="shared" si="222"/>
        <v>0.723093317095448</v>
      </c>
      <c r="N5314" s="31">
        <f t="shared" si="220"/>
        <v>0</v>
      </c>
    </row>
    <row r="5315" spans="1:14" x14ac:dyDescent="0.45">
      <c r="A5315" s="31" t="str">
        <f t="shared" si="221"/>
        <v>E06000027_CIN episodes for unborn children at 31st March 2019 with neglect identified as a factor at CIN assessment_Number</v>
      </c>
      <c r="B5315" s="31" t="s">
        <v>438</v>
      </c>
      <c r="C5315" s="31" t="s">
        <v>439</v>
      </c>
      <c r="D5315" s="31" t="s">
        <v>474</v>
      </c>
      <c r="E5315" s="31" t="s">
        <v>475</v>
      </c>
      <c r="F5315" s="31" t="s">
        <v>131</v>
      </c>
      <c r="G5315" s="31" t="s">
        <v>144</v>
      </c>
      <c r="H5315" s="31" t="s">
        <v>743</v>
      </c>
      <c r="I5315" s="31" t="s">
        <v>1280</v>
      </c>
      <c r="J5315" s="31">
        <v>25423</v>
      </c>
      <c r="K5315" s="31" t="s">
        <v>1280</v>
      </c>
      <c r="L5315" s="31" t="s">
        <v>70</v>
      </c>
      <c r="M5315" s="31" t="s">
        <v>70</v>
      </c>
      <c r="N5315" s="31">
        <f t="shared" ref="N5315:N5378" si="223">IF(OR(C5315="City of London",C5315="Isles of Scilly"),1,0)</f>
        <v>0</v>
      </c>
    </row>
    <row r="5316" spans="1:14" x14ac:dyDescent="0.45">
      <c r="A5316" s="31" t="str">
        <f t="shared" si="221"/>
        <v>E10000012_CIN episodes for unborn children at 31st March 2019 with neglect identified as a factor at CIN assessment_Number</v>
      </c>
      <c r="B5316" s="31" t="s">
        <v>303</v>
      </c>
      <c r="C5316" s="31" t="s">
        <v>304</v>
      </c>
      <c r="D5316" s="31" t="s">
        <v>474</v>
      </c>
      <c r="E5316" s="31" t="s">
        <v>475</v>
      </c>
      <c r="F5316" s="31" t="s">
        <v>131</v>
      </c>
      <c r="G5316" s="31" t="s">
        <v>144</v>
      </c>
      <c r="H5316" s="31" t="s">
        <v>743</v>
      </c>
      <c r="I5316" s="31">
        <v>16</v>
      </c>
      <c r="J5316" s="31">
        <v>311172</v>
      </c>
      <c r="K5316" s="31">
        <v>5.1418508091987697E-2</v>
      </c>
      <c r="L5316" s="31" t="s">
        <v>1765</v>
      </c>
      <c r="M5316" s="31">
        <f t="shared" si="222"/>
        <v>5.1418508091987697E-2</v>
      </c>
      <c r="N5316" s="31">
        <f t="shared" si="223"/>
        <v>0</v>
      </c>
    </row>
    <row r="5317" spans="1:14" x14ac:dyDescent="0.45">
      <c r="A5317" s="31" t="str">
        <f t="shared" si="221"/>
        <v>E06000033_CIN episodes for unborn children at 31st March 2019 with neglect identified as a factor at CIN assessment_Number</v>
      </c>
      <c r="B5317" s="31" t="s">
        <v>412</v>
      </c>
      <c r="C5317" s="31" t="s">
        <v>413</v>
      </c>
      <c r="D5317" s="31" t="s">
        <v>474</v>
      </c>
      <c r="E5317" s="31" t="s">
        <v>475</v>
      </c>
      <c r="F5317" s="31" t="s">
        <v>131</v>
      </c>
      <c r="G5317" s="31" t="s">
        <v>144</v>
      </c>
      <c r="H5317" s="31" t="s">
        <v>743</v>
      </c>
      <c r="I5317" s="31">
        <v>10</v>
      </c>
      <c r="J5317" s="31">
        <v>39540</v>
      </c>
      <c r="K5317" s="31">
        <v>0.25290844714213501</v>
      </c>
      <c r="L5317" s="31" t="s">
        <v>1767</v>
      </c>
      <c r="M5317" s="31">
        <f t="shared" si="222"/>
        <v>0.25290844714213501</v>
      </c>
      <c r="N5317" s="31">
        <f t="shared" si="223"/>
        <v>0</v>
      </c>
    </row>
    <row r="5318" spans="1:14" x14ac:dyDescent="0.45">
      <c r="A5318" s="31" t="str">
        <f t="shared" si="221"/>
        <v>E06000034_CIN episodes for unborn children at 31st March 2019 with neglect identified as a factor at CIN assessment_Number</v>
      </c>
      <c r="B5318" s="31" t="s">
        <v>493</v>
      </c>
      <c r="C5318" s="31" t="s">
        <v>731</v>
      </c>
      <c r="D5318" s="31" t="s">
        <v>474</v>
      </c>
      <c r="E5318" s="31" t="s">
        <v>475</v>
      </c>
      <c r="F5318" s="31" t="s">
        <v>131</v>
      </c>
      <c r="G5318" s="31" t="s">
        <v>144</v>
      </c>
      <c r="H5318" s="31" t="s">
        <v>743</v>
      </c>
      <c r="I5318" s="31" t="s">
        <v>1280</v>
      </c>
      <c r="J5318" s="31">
        <v>43762</v>
      </c>
      <c r="K5318" s="31" t="s">
        <v>1280</v>
      </c>
      <c r="L5318" s="31" t="s">
        <v>70</v>
      </c>
      <c r="M5318" s="31" t="s">
        <v>70</v>
      </c>
      <c r="N5318" s="31">
        <f t="shared" si="223"/>
        <v>0</v>
      </c>
    </row>
    <row r="5319" spans="1:14" x14ac:dyDescent="0.45">
      <c r="A5319" s="31" t="str">
        <f t="shared" si="221"/>
        <v>E06000019_CIN episodes for unborn children at 31st March 2019 with neglect identified as a factor at CIN assessment_Number</v>
      </c>
      <c r="B5319" s="31" t="s">
        <v>317</v>
      </c>
      <c r="C5319" s="31" t="s">
        <v>318</v>
      </c>
      <c r="D5319" s="31" t="s">
        <v>474</v>
      </c>
      <c r="E5319" s="31" t="s">
        <v>475</v>
      </c>
      <c r="F5319" s="31" t="s">
        <v>131</v>
      </c>
      <c r="G5319" s="31" t="s">
        <v>144</v>
      </c>
      <c r="H5319" s="31" t="s">
        <v>743</v>
      </c>
      <c r="I5319" s="31" t="s">
        <v>1280</v>
      </c>
      <c r="J5319" s="31">
        <v>36103</v>
      </c>
      <c r="K5319" s="31" t="s">
        <v>1280</v>
      </c>
      <c r="L5319" s="31" t="s">
        <v>70</v>
      </c>
      <c r="M5319" s="31" t="s">
        <v>70</v>
      </c>
      <c r="N5319" s="31">
        <f t="shared" si="223"/>
        <v>0</v>
      </c>
    </row>
    <row r="5320" spans="1:14" x14ac:dyDescent="0.45">
      <c r="A5320" s="31" t="str">
        <f t="shared" si="221"/>
        <v>E10000034_CIN episodes for unborn children at 31st March 2019 with neglect identified as a factor at CIN assessment_Number</v>
      </c>
      <c r="B5320" s="31" t="s">
        <v>470</v>
      </c>
      <c r="C5320" s="31" t="s">
        <v>471</v>
      </c>
      <c r="D5320" s="31" t="s">
        <v>474</v>
      </c>
      <c r="E5320" s="31" t="s">
        <v>475</v>
      </c>
      <c r="F5320" s="31" t="s">
        <v>131</v>
      </c>
      <c r="G5320" s="31" t="s">
        <v>144</v>
      </c>
      <c r="H5320" s="31" t="s">
        <v>743</v>
      </c>
      <c r="I5320" s="31">
        <v>13</v>
      </c>
      <c r="J5320" s="31">
        <v>117783</v>
      </c>
      <c r="K5320" s="31">
        <v>0.110372464617135</v>
      </c>
      <c r="L5320" s="31" t="s">
        <v>1765</v>
      </c>
      <c r="M5320" s="31">
        <f t="shared" si="222"/>
        <v>0.110372464617135</v>
      </c>
      <c r="N5320" s="31">
        <f t="shared" si="223"/>
        <v>0</v>
      </c>
    </row>
    <row r="5321" spans="1:14" x14ac:dyDescent="0.45">
      <c r="A5321" s="31" t="str">
        <f t="shared" si="221"/>
        <v>E10000016_CIN episodes for unborn children at 31st March 2019 with neglect identified as a factor at CIN assessment_Number</v>
      </c>
      <c r="B5321" s="31" t="s">
        <v>327</v>
      </c>
      <c r="C5321" s="31" t="s">
        <v>328</v>
      </c>
      <c r="D5321" s="31" t="s">
        <v>474</v>
      </c>
      <c r="E5321" s="31" t="s">
        <v>475</v>
      </c>
      <c r="F5321" s="31" t="s">
        <v>131</v>
      </c>
      <c r="G5321" s="31" t="s">
        <v>144</v>
      </c>
      <c r="H5321" s="31" t="s">
        <v>743</v>
      </c>
      <c r="I5321" s="31">
        <v>28</v>
      </c>
      <c r="J5321" s="31">
        <v>340140</v>
      </c>
      <c r="K5321" s="31">
        <v>8.2319045099076907E-2</v>
      </c>
      <c r="L5321" s="31" t="s">
        <v>1765</v>
      </c>
      <c r="M5321" s="31">
        <f t="shared" si="222"/>
        <v>8.2319045099076907E-2</v>
      </c>
      <c r="N5321" s="31">
        <f t="shared" si="223"/>
        <v>0</v>
      </c>
    </row>
    <row r="5322" spans="1:14" x14ac:dyDescent="0.45">
      <c r="A5322" s="31" t="str">
        <f t="shared" si="221"/>
        <v>E06000035_CIN episodes for unborn children at 31st March 2019 with neglect identified as a factor at CIN assessment_Number</v>
      </c>
      <c r="B5322" s="31" t="s">
        <v>351</v>
      </c>
      <c r="C5322" s="31" t="s">
        <v>352</v>
      </c>
      <c r="D5322" s="31" t="s">
        <v>474</v>
      </c>
      <c r="E5322" s="31" t="s">
        <v>475</v>
      </c>
      <c r="F5322" s="31" t="s">
        <v>131</v>
      </c>
      <c r="G5322" s="31" t="s">
        <v>144</v>
      </c>
      <c r="H5322" s="31" t="s">
        <v>743</v>
      </c>
      <c r="I5322" s="31">
        <v>9</v>
      </c>
      <c r="J5322" s="31">
        <v>64391</v>
      </c>
      <c r="K5322" s="31">
        <v>0.139771086021338</v>
      </c>
      <c r="L5322" s="31" t="s">
        <v>1765</v>
      </c>
      <c r="M5322" s="31">
        <f t="shared" si="222"/>
        <v>0.139771086021338</v>
      </c>
      <c r="N5322" s="31">
        <f t="shared" si="223"/>
        <v>0</v>
      </c>
    </row>
    <row r="5323" spans="1:14" x14ac:dyDescent="0.45">
      <c r="A5323" s="31" t="str">
        <f t="shared" ref="A5323:A5386" si="224">CONCATENATE(B5323,"_",G5323,"_",H5323)</f>
        <v>E10000017_CIN episodes for unborn children at 31st March 2019 with neglect identified as a factor at CIN assessment_Number</v>
      </c>
      <c r="B5323" s="31" t="s">
        <v>337</v>
      </c>
      <c r="C5323" s="31" t="s">
        <v>338</v>
      </c>
      <c r="D5323" s="31" t="s">
        <v>474</v>
      </c>
      <c r="E5323" s="31" t="s">
        <v>475</v>
      </c>
      <c r="F5323" s="31" t="s">
        <v>131</v>
      </c>
      <c r="G5323" s="31" t="s">
        <v>144</v>
      </c>
      <c r="H5323" s="31" t="s">
        <v>743</v>
      </c>
      <c r="I5323" s="31">
        <v>32</v>
      </c>
      <c r="J5323" s="31">
        <v>249727</v>
      </c>
      <c r="K5323" s="31">
        <v>0.128139928802252</v>
      </c>
      <c r="L5323" s="31" t="s">
        <v>1765</v>
      </c>
      <c r="M5323" s="31">
        <f t="shared" si="222"/>
        <v>0.128139928802252</v>
      </c>
      <c r="N5323" s="31">
        <f t="shared" si="223"/>
        <v>0</v>
      </c>
    </row>
    <row r="5324" spans="1:14" x14ac:dyDescent="0.45">
      <c r="A5324" s="31" t="str">
        <f t="shared" si="224"/>
        <v>E06000008_CIN episodes for unborn children at 31st March 2019 with neglect identified as a factor at CIN assessment_Number</v>
      </c>
      <c r="B5324" s="31" t="s">
        <v>247</v>
      </c>
      <c r="C5324" s="31" t="s">
        <v>248</v>
      </c>
      <c r="D5324" s="31" t="s">
        <v>474</v>
      </c>
      <c r="E5324" s="31" t="s">
        <v>475</v>
      </c>
      <c r="F5324" s="31" t="s">
        <v>131</v>
      </c>
      <c r="G5324" s="31" t="s">
        <v>144</v>
      </c>
      <c r="H5324" s="31" t="s">
        <v>743</v>
      </c>
      <c r="I5324" s="31" t="s">
        <v>1280</v>
      </c>
      <c r="J5324" s="31">
        <v>38481</v>
      </c>
      <c r="K5324" s="31" t="s">
        <v>1280</v>
      </c>
      <c r="L5324" s="31" t="s">
        <v>70</v>
      </c>
      <c r="M5324" s="31" t="s">
        <v>70</v>
      </c>
      <c r="N5324" s="31">
        <f t="shared" si="223"/>
        <v>0</v>
      </c>
    </row>
    <row r="5325" spans="1:14" x14ac:dyDescent="0.45">
      <c r="A5325" s="31" t="str">
        <f t="shared" si="224"/>
        <v>E06000009_CIN episodes for unborn children at 31st March 2019 with neglect identified as a factor at CIN assessment_Number</v>
      </c>
      <c r="B5325" s="31" t="s">
        <v>249</v>
      </c>
      <c r="C5325" s="31" t="s">
        <v>250</v>
      </c>
      <c r="D5325" s="31" t="s">
        <v>474</v>
      </c>
      <c r="E5325" s="31" t="s">
        <v>475</v>
      </c>
      <c r="F5325" s="31" t="s">
        <v>131</v>
      </c>
      <c r="G5325" s="31" t="s">
        <v>144</v>
      </c>
      <c r="H5325" s="31" t="s">
        <v>743</v>
      </c>
      <c r="I5325" s="31">
        <v>10</v>
      </c>
      <c r="J5325" s="31">
        <v>28904</v>
      </c>
      <c r="K5325" s="31">
        <v>0.34597287572654301</v>
      </c>
      <c r="L5325" s="31" t="s">
        <v>1767</v>
      </c>
      <c r="M5325" s="31">
        <f t="shared" si="222"/>
        <v>0.34597287572654301</v>
      </c>
      <c r="N5325" s="31">
        <f t="shared" si="223"/>
        <v>0</v>
      </c>
    </row>
    <row r="5326" spans="1:14" x14ac:dyDescent="0.45">
      <c r="A5326" s="31" t="str">
        <f t="shared" si="224"/>
        <v>E10000024_CIN episodes for unborn children at 31st March 2019 with neglect identified as a factor at CIN assessment_Number</v>
      </c>
      <c r="B5326" s="31" t="s">
        <v>572</v>
      </c>
      <c r="C5326" s="31" t="s">
        <v>573</v>
      </c>
      <c r="D5326" s="31" t="s">
        <v>474</v>
      </c>
      <c r="E5326" s="31" t="s">
        <v>475</v>
      </c>
      <c r="F5326" s="31" t="s">
        <v>131</v>
      </c>
      <c r="G5326" s="31" t="s">
        <v>144</v>
      </c>
      <c r="H5326" s="31" t="s">
        <v>743</v>
      </c>
      <c r="I5326" s="31">
        <v>29</v>
      </c>
      <c r="J5326" s="31">
        <v>166542</v>
      </c>
      <c r="K5326" s="31">
        <v>0.17413024942657099</v>
      </c>
      <c r="L5326" s="31" t="s">
        <v>1766</v>
      </c>
      <c r="M5326" s="31">
        <f t="shared" si="222"/>
        <v>0.17413024942657099</v>
      </c>
      <c r="N5326" s="31">
        <f t="shared" si="223"/>
        <v>0</v>
      </c>
    </row>
    <row r="5327" spans="1:14" x14ac:dyDescent="0.45">
      <c r="A5327" s="31" t="str">
        <f t="shared" si="224"/>
        <v>E06000018_CIN episodes for unborn children at 31st March 2019 with neglect identified as a factor at CIN assessment_Number</v>
      </c>
      <c r="B5327" s="31" t="s">
        <v>373</v>
      </c>
      <c r="C5327" s="31" t="s">
        <v>374</v>
      </c>
      <c r="D5327" s="31" t="s">
        <v>474</v>
      </c>
      <c r="E5327" s="31" t="s">
        <v>475</v>
      </c>
      <c r="F5327" s="31" t="s">
        <v>131</v>
      </c>
      <c r="G5327" s="31" t="s">
        <v>144</v>
      </c>
      <c r="H5327" s="31" t="s">
        <v>743</v>
      </c>
      <c r="I5327" s="31">
        <v>15</v>
      </c>
      <c r="J5327" s="31">
        <v>68651</v>
      </c>
      <c r="K5327" s="31">
        <v>0.21849645307424501</v>
      </c>
      <c r="L5327" s="31" t="s">
        <v>1766</v>
      </c>
      <c r="M5327" s="31">
        <f t="shared" si="222"/>
        <v>0.21849645307424501</v>
      </c>
      <c r="N5327" s="31">
        <f t="shared" si="223"/>
        <v>0</v>
      </c>
    </row>
    <row r="5328" spans="1:14" x14ac:dyDescent="0.45">
      <c r="A5328" s="31" t="str">
        <f t="shared" si="224"/>
        <v>E06000051_CIN episodes for unborn children at 31st March 2019 with neglect identified as a factor at CIN assessment_Number</v>
      </c>
      <c r="B5328" s="31" t="s">
        <v>403</v>
      </c>
      <c r="C5328" s="31" t="s">
        <v>166</v>
      </c>
      <c r="D5328" s="31" t="s">
        <v>474</v>
      </c>
      <c r="E5328" s="31" t="s">
        <v>475</v>
      </c>
      <c r="F5328" s="31" t="s">
        <v>131</v>
      </c>
      <c r="G5328" s="31" t="s">
        <v>144</v>
      </c>
      <c r="H5328" s="31" t="s">
        <v>743</v>
      </c>
      <c r="I5328" s="31">
        <v>7</v>
      </c>
      <c r="J5328" s="31">
        <v>59839</v>
      </c>
      <c r="K5328" s="31">
        <v>0.116980564514781</v>
      </c>
      <c r="L5328" s="31" t="s">
        <v>1765</v>
      </c>
      <c r="M5328" s="31">
        <f t="shared" si="222"/>
        <v>0.116980564514781</v>
      </c>
      <c r="N5328" s="31">
        <f t="shared" si="223"/>
        <v>0</v>
      </c>
    </row>
    <row r="5329" spans="1:14" x14ac:dyDescent="0.45">
      <c r="A5329" s="31" t="str">
        <f t="shared" si="224"/>
        <v>E06000020_CIN episodes for unborn children at 31st March 2019 with neglect identified as a factor at CIN assessment_Number</v>
      </c>
      <c r="B5329" s="31" t="s">
        <v>570</v>
      </c>
      <c r="C5329" s="31" t="s">
        <v>730</v>
      </c>
      <c r="D5329" s="31" t="s">
        <v>474</v>
      </c>
      <c r="E5329" s="31" t="s">
        <v>475</v>
      </c>
      <c r="F5329" s="31" t="s">
        <v>131</v>
      </c>
      <c r="G5329" s="31" t="s">
        <v>144</v>
      </c>
      <c r="H5329" s="31" t="s">
        <v>743</v>
      </c>
      <c r="I5329" s="31" t="s">
        <v>1280</v>
      </c>
      <c r="J5329" s="31">
        <v>40620</v>
      </c>
      <c r="K5329" s="31" t="s">
        <v>1280</v>
      </c>
      <c r="L5329" s="31" t="s">
        <v>70</v>
      </c>
      <c r="M5329" s="31" t="s">
        <v>70</v>
      </c>
      <c r="N5329" s="31">
        <f t="shared" si="223"/>
        <v>0</v>
      </c>
    </row>
    <row r="5330" spans="1:14" x14ac:dyDescent="0.45">
      <c r="A5330" s="31" t="str">
        <f t="shared" si="224"/>
        <v>E06000049_CIN episodes for unborn children at 31st March 2019 with neglect identified as a factor at CIN assessment_Number</v>
      </c>
      <c r="B5330" s="31" t="s">
        <v>541</v>
      </c>
      <c r="C5330" s="31" t="s">
        <v>718</v>
      </c>
      <c r="D5330" s="31" t="s">
        <v>474</v>
      </c>
      <c r="E5330" s="31" t="s">
        <v>475</v>
      </c>
      <c r="F5330" s="31" t="s">
        <v>131</v>
      </c>
      <c r="G5330" s="31" t="s">
        <v>144</v>
      </c>
      <c r="H5330" s="31" t="s">
        <v>743</v>
      </c>
      <c r="I5330" s="31">
        <v>6</v>
      </c>
      <c r="J5330" s="31">
        <v>76523</v>
      </c>
      <c r="K5330" s="31">
        <v>7.8407798962403505E-2</v>
      </c>
      <c r="L5330" s="31" t="s">
        <v>1765</v>
      </c>
      <c r="M5330" s="31">
        <f t="shared" si="222"/>
        <v>7.8407798962403505E-2</v>
      </c>
      <c r="N5330" s="31">
        <f t="shared" si="223"/>
        <v>0</v>
      </c>
    </row>
    <row r="5331" spans="1:14" x14ac:dyDescent="0.45">
      <c r="A5331" s="31" t="str">
        <f t="shared" si="224"/>
        <v>E06000050_CIN episodes for unborn children at 31st March 2019 with neglect identified as a factor at CIN assessment_Number</v>
      </c>
      <c r="B5331" s="31" t="s">
        <v>281</v>
      </c>
      <c r="C5331" s="31" t="s">
        <v>282</v>
      </c>
      <c r="D5331" s="31" t="s">
        <v>474</v>
      </c>
      <c r="E5331" s="31" t="s">
        <v>475</v>
      </c>
      <c r="F5331" s="31" t="s">
        <v>131</v>
      </c>
      <c r="G5331" s="31" t="s">
        <v>144</v>
      </c>
      <c r="H5331" s="31" t="s">
        <v>743</v>
      </c>
      <c r="I5331" s="31">
        <v>7</v>
      </c>
      <c r="J5331" s="31">
        <v>68054</v>
      </c>
      <c r="K5331" s="31">
        <v>0.10285949393129</v>
      </c>
      <c r="L5331" s="31" t="s">
        <v>1765</v>
      </c>
      <c r="M5331" s="31">
        <f t="shared" si="222"/>
        <v>0.10285949393129</v>
      </c>
      <c r="N5331" s="31">
        <f t="shared" si="223"/>
        <v>0</v>
      </c>
    </row>
    <row r="5332" spans="1:14" x14ac:dyDescent="0.45">
      <c r="A5332" s="31" t="str">
        <f t="shared" si="224"/>
        <v>E06000052_CIN episodes for unborn children at 31st March 2019 with neglect identified as a factor at CIN assessment_Number</v>
      </c>
      <c r="B5332" s="31" t="s">
        <v>482</v>
      </c>
      <c r="C5332" s="31" t="s">
        <v>720</v>
      </c>
      <c r="D5332" s="31" t="s">
        <v>474</v>
      </c>
      <c r="E5332" s="31" t="s">
        <v>475</v>
      </c>
      <c r="F5332" s="31" t="s">
        <v>131</v>
      </c>
      <c r="G5332" s="31" t="s">
        <v>144</v>
      </c>
      <c r="H5332" s="31" t="s">
        <v>743</v>
      </c>
      <c r="I5332" s="31">
        <v>7</v>
      </c>
      <c r="J5332" s="31">
        <v>107810</v>
      </c>
      <c r="K5332" s="31">
        <v>6.4929041832854098E-2</v>
      </c>
      <c r="L5332" s="31" t="s">
        <v>1765</v>
      </c>
      <c r="M5332" s="31">
        <f t="shared" si="222"/>
        <v>6.4929041832854098E-2</v>
      </c>
      <c r="N5332" s="31">
        <f t="shared" si="223"/>
        <v>0</v>
      </c>
    </row>
    <row r="5333" spans="1:14" x14ac:dyDescent="0.45">
      <c r="A5333" s="31" t="str">
        <f t="shared" si="224"/>
        <v>E10000006_CIN episodes for unborn children at 31st March 2019 with neglect identified as a factor at CIN assessment_Number</v>
      </c>
      <c r="B5333" s="31" t="s">
        <v>285</v>
      </c>
      <c r="C5333" s="31" t="s">
        <v>286</v>
      </c>
      <c r="D5333" s="31" t="s">
        <v>474</v>
      </c>
      <c r="E5333" s="31" t="s">
        <v>475</v>
      </c>
      <c r="F5333" s="31" t="s">
        <v>131</v>
      </c>
      <c r="G5333" s="31" t="s">
        <v>144</v>
      </c>
      <c r="H5333" s="31" t="s">
        <v>743</v>
      </c>
      <c r="I5333" s="31">
        <v>15</v>
      </c>
      <c r="J5333" s="31">
        <v>92500</v>
      </c>
      <c r="K5333" s="31">
        <v>0.162162162162162</v>
      </c>
      <c r="L5333" s="31" t="s">
        <v>1766</v>
      </c>
      <c r="M5333" s="31">
        <f t="shared" si="222"/>
        <v>0.162162162162162</v>
      </c>
      <c r="N5333" s="31">
        <f t="shared" si="223"/>
        <v>0</v>
      </c>
    </row>
    <row r="5334" spans="1:14" x14ac:dyDescent="0.45">
      <c r="A5334" s="31" t="str">
        <f t="shared" si="224"/>
        <v>E10000013_CIN episodes for unborn children at 31st March 2019 with neglect identified as a factor at CIN assessment_Number</v>
      </c>
      <c r="B5334" s="31" t="s">
        <v>307</v>
      </c>
      <c r="C5334" s="31" t="s">
        <v>308</v>
      </c>
      <c r="D5334" s="31" t="s">
        <v>474</v>
      </c>
      <c r="E5334" s="31" t="s">
        <v>475</v>
      </c>
      <c r="F5334" s="31" t="s">
        <v>131</v>
      </c>
      <c r="G5334" s="31" t="s">
        <v>144</v>
      </c>
      <c r="H5334" s="31" t="s">
        <v>743</v>
      </c>
      <c r="I5334" s="31">
        <v>27</v>
      </c>
      <c r="J5334" s="31">
        <v>128136</v>
      </c>
      <c r="K5334" s="31">
        <v>0.21071361678216899</v>
      </c>
      <c r="L5334" s="31" t="s">
        <v>1766</v>
      </c>
      <c r="M5334" s="31">
        <f t="shared" si="222"/>
        <v>0.21071361678216899</v>
      </c>
      <c r="N5334" s="31">
        <f t="shared" si="223"/>
        <v>0</v>
      </c>
    </row>
    <row r="5335" spans="1:14" x14ac:dyDescent="0.45">
      <c r="A5335" s="31" t="str">
        <f t="shared" si="224"/>
        <v>E10000015_CIN episodes for unborn children at 31st March 2019 with neglect identified as a factor at CIN assessment_Number</v>
      </c>
      <c r="B5335" s="31" t="s">
        <v>319</v>
      </c>
      <c r="C5335" s="31" t="s">
        <v>320</v>
      </c>
      <c r="D5335" s="31" t="s">
        <v>474</v>
      </c>
      <c r="E5335" s="31" t="s">
        <v>475</v>
      </c>
      <c r="F5335" s="31" t="s">
        <v>131</v>
      </c>
      <c r="G5335" s="31" t="s">
        <v>144</v>
      </c>
      <c r="H5335" s="31" t="s">
        <v>743</v>
      </c>
      <c r="I5335" s="31">
        <v>18</v>
      </c>
      <c r="J5335" s="31">
        <v>271005</v>
      </c>
      <c r="K5335" s="31">
        <v>6.6419438755742494E-2</v>
      </c>
      <c r="L5335" s="31" t="s">
        <v>1765</v>
      </c>
      <c r="M5335" s="31">
        <f t="shared" si="222"/>
        <v>6.6419438755742494E-2</v>
      </c>
      <c r="N5335" s="31">
        <f t="shared" si="223"/>
        <v>0</v>
      </c>
    </row>
    <row r="5336" spans="1:14" x14ac:dyDescent="0.45">
      <c r="A5336" s="31" t="str">
        <f t="shared" si="224"/>
        <v>E06000046_CIN episodes for unborn children at 31st March 2019 with neglect identified as a factor at CIN assessment_Number</v>
      </c>
      <c r="B5336" s="31" t="s">
        <v>325</v>
      </c>
      <c r="C5336" s="31" t="s">
        <v>326</v>
      </c>
      <c r="D5336" s="31" t="s">
        <v>474</v>
      </c>
      <c r="E5336" s="31" t="s">
        <v>475</v>
      </c>
      <c r="F5336" s="31" t="s">
        <v>131</v>
      </c>
      <c r="G5336" s="31" t="s">
        <v>144</v>
      </c>
      <c r="H5336" s="31" t="s">
        <v>743</v>
      </c>
      <c r="I5336" s="31" t="s">
        <v>1280</v>
      </c>
      <c r="J5336" s="31">
        <v>24869</v>
      </c>
      <c r="K5336" s="31" t="s">
        <v>1280</v>
      </c>
      <c r="L5336" s="31" t="s">
        <v>70</v>
      </c>
      <c r="M5336" s="31" t="s">
        <v>70</v>
      </c>
      <c r="N5336" s="31">
        <f t="shared" si="223"/>
        <v>0</v>
      </c>
    </row>
    <row r="5337" spans="1:14" x14ac:dyDescent="0.45">
      <c r="A5337" s="31" t="str">
        <f t="shared" si="224"/>
        <v>E10000019_CIN episodes for unborn children at 31st March 2019 with neglect identified as a factor at CIN assessment_Number</v>
      </c>
      <c r="B5337" s="31" t="s">
        <v>345</v>
      </c>
      <c r="C5337" s="31" t="s">
        <v>346</v>
      </c>
      <c r="D5337" s="31" t="s">
        <v>474</v>
      </c>
      <c r="E5337" s="31" t="s">
        <v>475</v>
      </c>
      <c r="F5337" s="31" t="s">
        <v>131</v>
      </c>
      <c r="G5337" s="31" t="s">
        <v>144</v>
      </c>
      <c r="H5337" s="31" t="s">
        <v>743</v>
      </c>
      <c r="I5337" s="31">
        <v>12</v>
      </c>
      <c r="J5337" s="31">
        <v>145641</v>
      </c>
      <c r="K5337" s="31">
        <v>8.2394380703236E-2</v>
      </c>
      <c r="L5337" s="31" t="s">
        <v>1765</v>
      </c>
      <c r="M5337" s="31">
        <f t="shared" si="222"/>
        <v>8.2394380703236E-2</v>
      </c>
      <c r="N5337" s="31">
        <f t="shared" si="223"/>
        <v>0</v>
      </c>
    </row>
    <row r="5338" spans="1:14" x14ac:dyDescent="0.45">
      <c r="A5338" s="31" t="str">
        <f t="shared" si="224"/>
        <v>E10000020_CIN episodes for unborn children at 31st March 2019 with neglect identified as a factor at CIN assessment_Number</v>
      </c>
      <c r="B5338" s="31" t="s">
        <v>361</v>
      </c>
      <c r="C5338" s="31" t="s">
        <v>362</v>
      </c>
      <c r="D5338" s="31" t="s">
        <v>474</v>
      </c>
      <c r="E5338" s="31" t="s">
        <v>475</v>
      </c>
      <c r="F5338" s="31" t="s">
        <v>131</v>
      </c>
      <c r="G5338" s="31" t="s">
        <v>144</v>
      </c>
      <c r="H5338" s="31" t="s">
        <v>743</v>
      </c>
      <c r="I5338" s="31">
        <v>18</v>
      </c>
      <c r="J5338" s="31">
        <v>170810</v>
      </c>
      <c r="K5338" s="31">
        <v>0.10538024705813499</v>
      </c>
      <c r="L5338" s="31" t="s">
        <v>1765</v>
      </c>
      <c r="M5338" s="31">
        <f t="shared" si="222"/>
        <v>0.10538024705813499</v>
      </c>
      <c r="N5338" s="31">
        <f t="shared" si="223"/>
        <v>0</v>
      </c>
    </row>
    <row r="5339" spans="1:14" x14ac:dyDescent="0.45">
      <c r="A5339" s="31" t="str">
        <f t="shared" si="224"/>
        <v>E10000021_CIN episodes for unborn children at 31st March 2019 with neglect identified as a factor at CIN assessment_Number</v>
      </c>
      <c r="B5339" s="31" t="s">
        <v>371</v>
      </c>
      <c r="C5339" s="31" t="s">
        <v>372</v>
      </c>
      <c r="D5339" s="31" t="s">
        <v>474</v>
      </c>
      <c r="E5339" s="31" t="s">
        <v>475</v>
      </c>
      <c r="F5339" s="31" t="s">
        <v>131</v>
      </c>
      <c r="G5339" s="31" t="s">
        <v>144</v>
      </c>
      <c r="H5339" s="31" t="s">
        <v>743</v>
      </c>
      <c r="I5339" s="31">
        <v>30</v>
      </c>
      <c r="J5339" s="31">
        <v>170235</v>
      </c>
      <c r="K5339" s="31">
        <v>0.17622698035069201</v>
      </c>
      <c r="L5339" s="31" t="s">
        <v>1766</v>
      </c>
      <c r="M5339" s="31">
        <f t="shared" si="222"/>
        <v>0.17622698035069201</v>
      </c>
      <c r="N5339" s="31">
        <f t="shared" si="223"/>
        <v>0</v>
      </c>
    </row>
    <row r="5340" spans="1:14" x14ac:dyDescent="0.45">
      <c r="A5340" s="31" t="str">
        <f t="shared" si="224"/>
        <v>E06000048_CIN episodes for unborn children at 31st March 2019 with neglect identified as a factor at CIN assessment_Number</v>
      </c>
      <c r="B5340" s="31" t="s">
        <v>484</v>
      </c>
      <c r="C5340" s="31" t="s">
        <v>705</v>
      </c>
      <c r="D5340" s="31" t="s">
        <v>474</v>
      </c>
      <c r="E5340" s="31" t="s">
        <v>475</v>
      </c>
      <c r="F5340" s="31" t="s">
        <v>131</v>
      </c>
      <c r="G5340" s="31" t="s">
        <v>144</v>
      </c>
      <c r="H5340" s="31" t="s">
        <v>743</v>
      </c>
      <c r="I5340" s="31">
        <v>18</v>
      </c>
      <c r="J5340" s="31">
        <v>59011</v>
      </c>
      <c r="K5340" s="31">
        <v>0.30502787615868199</v>
      </c>
      <c r="L5340" s="31" t="s">
        <v>1767</v>
      </c>
      <c r="M5340" s="31">
        <f t="shared" si="222"/>
        <v>0.30502787615868199</v>
      </c>
      <c r="N5340" s="31">
        <f t="shared" si="223"/>
        <v>0</v>
      </c>
    </row>
    <row r="5341" spans="1:14" x14ac:dyDescent="0.45">
      <c r="A5341" s="31" t="str">
        <f t="shared" si="224"/>
        <v>E10000025_CIN episodes for unborn children at 31st March 2019 with neglect identified as a factor at CIN assessment_Number</v>
      </c>
      <c r="B5341" s="31" t="s">
        <v>377</v>
      </c>
      <c r="C5341" s="31" t="s">
        <v>378</v>
      </c>
      <c r="D5341" s="31" t="s">
        <v>474</v>
      </c>
      <c r="E5341" s="31" t="s">
        <v>475</v>
      </c>
      <c r="F5341" s="31" t="s">
        <v>131</v>
      </c>
      <c r="G5341" s="31" t="s">
        <v>144</v>
      </c>
      <c r="H5341" s="31" t="s">
        <v>743</v>
      </c>
      <c r="I5341" s="31">
        <v>5</v>
      </c>
      <c r="J5341" s="31">
        <v>144788</v>
      </c>
      <c r="K5341" s="31">
        <v>3.4533248611763399E-2</v>
      </c>
      <c r="L5341" s="31" t="s">
        <v>1764</v>
      </c>
      <c r="M5341" s="31">
        <f t="shared" si="222"/>
        <v>3.4533248611763399E-2</v>
      </c>
      <c r="N5341" s="31">
        <f t="shared" si="223"/>
        <v>0</v>
      </c>
    </row>
    <row r="5342" spans="1:14" x14ac:dyDescent="0.45">
      <c r="A5342" s="31" t="str">
        <f t="shared" si="224"/>
        <v>E10000027_CIN episodes for unborn children at 31st March 2019 with neglect identified as a factor at CIN assessment_Number</v>
      </c>
      <c r="B5342" s="31" t="s">
        <v>406</v>
      </c>
      <c r="C5342" s="31" t="s">
        <v>407</v>
      </c>
      <c r="D5342" s="31" t="s">
        <v>474</v>
      </c>
      <c r="E5342" s="31" t="s">
        <v>475</v>
      </c>
      <c r="F5342" s="31" t="s">
        <v>131</v>
      </c>
      <c r="G5342" s="31" t="s">
        <v>144</v>
      </c>
      <c r="H5342" s="31" t="s">
        <v>743</v>
      </c>
      <c r="I5342" s="31">
        <v>16</v>
      </c>
      <c r="J5342" s="31">
        <v>110700</v>
      </c>
      <c r="K5342" s="31">
        <v>0.14453477868112</v>
      </c>
      <c r="L5342" s="31" t="s">
        <v>1765</v>
      </c>
      <c r="M5342" s="31">
        <f t="shared" si="222"/>
        <v>0.14453477868112</v>
      </c>
      <c r="N5342" s="31">
        <f t="shared" si="223"/>
        <v>0</v>
      </c>
    </row>
    <row r="5343" spans="1:14" x14ac:dyDescent="0.45">
      <c r="A5343" s="31" t="str">
        <f t="shared" si="224"/>
        <v>E10000029_CIN episodes for unborn children at 31st March 2019 with neglect identified as a factor at CIN assessment_Number</v>
      </c>
      <c r="B5343" s="31" t="s">
        <v>426</v>
      </c>
      <c r="C5343" s="31" t="s">
        <v>427</v>
      </c>
      <c r="D5343" s="31" t="s">
        <v>474</v>
      </c>
      <c r="E5343" s="31" t="s">
        <v>475</v>
      </c>
      <c r="F5343" s="31" t="s">
        <v>131</v>
      </c>
      <c r="G5343" s="31" t="s">
        <v>144</v>
      </c>
      <c r="H5343" s="31" t="s">
        <v>743</v>
      </c>
      <c r="I5343" s="31">
        <v>35</v>
      </c>
      <c r="J5343" s="31">
        <v>152752</v>
      </c>
      <c r="K5343" s="31">
        <v>0.22912956949827201</v>
      </c>
      <c r="L5343" s="31" t="s">
        <v>1766</v>
      </c>
      <c r="M5343" s="31">
        <f t="shared" si="222"/>
        <v>0.22912956949827201</v>
      </c>
      <c r="N5343" s="31">
        <f t="shared" si="223"/>
        <v>0</v>
      </c>
    </row>
    <row r="5344" spans="1:14" x14ac:dyDescent="0.45">
      <c r="A5344" s="31" t="str">
        <f t="shared" si="224"/>
        <v>E10000030_CIN episodes for unborn children at 31st March 2019 with neglect identified as a factor at CIN assessment_Number</v>
      </c>
      <c r="B5344" s="31" t="s">
        <v>430</v>
      </c>
      <c r="C5344" s="31" t="s">
        <v>431</v>
      </c>
      <c r="D5344" s="31" t="s">
        <v>474</v>
      </c>
      <c r="E5344" s="31" t="s">
        <v>475</v>
      </c>
      <c r="F5344" s="31" t="s">
        <v>131</v>
      </c>
      <c r="G5344" s="31" t="s">
        <v>144</v>
      </c>
      <c r="H5344" s="31" t="s">
        <v>743</v>
      </c>
      <c r="I5344" s="31">
        <v>11</v>
      </c>
      <c r="J5344" s="31">
        <v>261905</v>
      </c>
      <c r="K5344" s="31">
        <v>4.1999961818216497E-2</v>
      </c>
      <c r="L5344" s="31" t="s">
        <v>1764</v>
      </c>
      <c r="M5344" s="31">
        <f t="shared" si="222"/>
        <v>4.1999961818216497E-2</v>
      </c>
      <c r="N5344" s="31">
        <f t="shared" si="223"/>
        <v>0</v>
      </c>
    </row>
    <row r="5345" spans="1:14" x14ac:dyDescent="0.45">
      <c r="A5345" s="31" t="str">
        <f t="shared" si="224"/>
        <v>E10000031_CIN episodes for unborn children at 31st March 2019 with neglect identified as a factor at CIN assessment_Number</v>
      </c>
      <c r="B5345" s="31" t="s">
        <v>454</v>
      </c>
      <c r="C5345" s="31" t="s">
        <v>455</v>
      </c>
      <c r="D5345" s="31" t="s">
        <v>474</v>
      </c>
      <c r="E5345" s="31" t="s">
        <v>475</v>
      </c>
      <c r="F5345" s="31" t="s">
        <v>131</v>
      </c>
      <c r="G5345" s="31" t="s">
        <v>144</v>
      </c>
      <c r="H5345" s="31" t="s">
        <v>743</v>
      </c>
      <c r="I5345" s="31">
        <v>5</v>
      </c>
      <c r="J5345" s="31">
        <v>115928</v>
      </c>
      <c r="K5345" s="31">
        <v>4.3130218756469503E-2</v>
      </c>
      <c r="L5345" s="31" t="s">
        <v>1764</v>
      </c>
      <c r="M5345" s="31">
        <f t="shared" si="222"/>
        <v>4.3130218756469503E-2</v>
      </c>
      <c r="N5345" s="31">
        <f t="shared" si="223"/>
        <v>0</v>
      </c>
    </row>
    <row r="5346" spans="1:14" x14ac:dyDescent="0.45">
      <c r="A5346" s="31" t="str">
        <f t="shared" si="224"/>
        <v>E10000032_CIN episodes for unborn children at 31st March 2019 with neglect identified as a factor at CIN assessment_Number</v>
      </c>
      <c r="B5346" s="31" t="s">
        <v>458</v>
      </c>
      <c r="C5346" s="31" t="s">
        <v>459</v>
      </c>
      <c r="D5346" s="31" t="s">
        <v>474</v>
      </c>
      <c r="E5346" s="31" t="s">
        <v>475</v>
      </c>
      <c r="F5346" s="31" t="s">
        <v>131</v>
      </c>
      <c r="G5346" s="31" t="s">
        <v>144</v>
      </c>
      <c r="H5346" s="31" t="s">
        <v>743</v>
      </c>
      <c r="I5346" s="31">
        <v>32</v>
      </c>
      <c r="J5346" s="31">
        <v>174672</v>
      </c>
      <c r="K5346" s="31">
        <v>0.183200512961436</v>
      </c>
      <c r="L5346" s="31" t="s">
        <v>1766</v>
      </c>
      <c r="M5346" s="31">
        <f t="shared" si="222"/>
        <v>0.183200512961436</v>
      </c>
      <c r="N5346" s="31">
        <f t="shared" si="223"/>
        <v>0</v>
      </c>
    </row>
    <row r="5347" spans="1:14" x14ac:dyDescent="0.45">
      <c r="A5347" s="31" t="str">
        <f t="shared" si="224"/>
        <v>NA_CIN episodes for unborn children at 31st March 2019 with physical abuse identified as a factor at CIN assessment_Number</v>
      </c>
      <c r="B5347" s="31" t="s">
        <v>13</v>
      </c>
      <c r="C5347" s="31" t="s">
        <v>737</v>
      </c>
      <c r="D5347" s="31" t="s">
        <v>474</v>
      </c>
      <c r="E5347" s="31" t="s">
        <v>475</v>
      </c>
      <c r="F5347" s="31" t="s">
        <v>131</v>
      </c>
      <c r="G5347" s="31" t="s">
        <v>145</v>
      </c>
      <c r="H5347" s="31" t="s">
        <v>743</v>
      </c>
      <c r="I5347" s="31">
        <v>624</v>
      </c>
      <c r="J5347" s="31">
        <v>11954618</v>
      </c>
      <c r="K5347" s="31">
        <f>I5347/J5347*1000</f>
        <v>5.2197401874321703E-2</v>
      </c>
      <c r="L5347" s="31" t="str">
        <f>CONCATENATE(ROUND(K5347,2)," per 1000 0-17 yr olds")</f>
        <v>0.05 per 1000 0-17 yr olds</v>
      </c>
      <c r="M5347" s="31">
        <f t="shared" si="222"/>
        <v>5.2197401874321703E-2</v>
      </c>
      <c r="N5347" s="31">
        <f t="shared" si="223"/>
        <v>0</v>
      </c>
    </row>
    <row r="5348" spans="1:14" x14ac:dyDescent="0.45">
      <c r="A5348" s="31" t="str">
        <f t="shared" si="224"/>
        <v>E09000001_CIN episodes for unborn children at 31st March 2019 with physical abuse identified as a factor at CIN assessment_Number</v>
      </c>
      <c r="B5348" s="31" t="s">
        <v>582</v>
      </c>
      <c r="C5348" s="31" t="s">
        <v>583</v>
      </c>
      <c r="D5348" s="31" t="s">
        <v>474</v>
      </c>
      <c r="E5348" s="31" t="s">
        <v>475</v>
      </c>
      <c r="F5348" s="31" t="s">
        <v>131</v>
      </c>
      <c r="G5348" s="31" t="s">
        <v>145</v>
      </c>
      <c r="H5348" s="31" t="s">
        <v>743</v>
      </c>
      <c r="I5348" s="31">
        <v>0</v>
      </c>
      <c r="J5348" s="31">
        <v>1453</v>
      </c>
      <c r="K5348" s="31">
        <v>0</v>
      </c>
      <c r="L5348" s="31" t="s">
        <v>1764</v>
      </c>
      <c r="M5348" s="31">
        <f t="shared" si="222"/>
        <v>0</v>
      </c>
      <c r="N5348" s="31">
        <f t="shared" si="223"/>
        <v>1</v>
      </c>
    </row>
    <row r="5349" spans="1:14" x14ac:dyDescent="0.45">
      <c r="A5349" s="31" t="str">
        <f t="shared" si="224"/>
        <v>E09000007_CIN episodes for unborn children at 31st March 2019 with physical abuse identified as a factor at CIN assessment_Number</v>
      </c>
      <c r="B5349" s="31" t="s">
        <v>277</v>
      </c>
      <c r="C5349" s="31" t="s">
        <v>278</v>
      </c>
      <c r="D5349" s="31" t="s">
        <v>474</v>
      </c>
      <c r="E5349" s="31" t="s">
        <v>475</v>
      </c>
      <c r="F5349" s="31" t="s">
        <v>131</v>
      </c>
      <c r="G5349" s="31" t="s">
        <v>145</v>
      </c>
      <c r="H5349" s="31" t="s">
        <v>743</v>
      </c>
      <c r="I5349" s="31" t="s">
        <v>1280</v>
      </c>
      <c r="J5349" s="31">
        <v>50983</v>
      </c>
      <c r="K5349" s="31" t="s">
        <v>1280</v>
      </c>
      <c r="L5349" s="31" t="s">
        <v>70</v>
      </c>
      <c r="M5349" s="31" t="s">
        <v>70</v>
      </c>
      <c r="N5349" s="31">
        <f t="shared" si="223"/>
        <v>0</v>
      </c>
    </row>
    <row r="5350" spans="1:14" x14ac:dyDescent="0.45">
      <c r="A5350" s="31" t="str">
        <f t="shared" si="224"/>
        <v>E09000011_CIN episodes for unborn children at 31st March 2019 with physical abuse identified as a factor at CIN assessment_Number</v>
      </c>
      <c r="B5350" s="31" t="s">
        <v>518</v>
      </c>
      <c r="C5350" s="31" t="s">
        <v>519</v>
      </c>
      <c r="D5350" s="31" t="s">
        <v>474</v>
      </c>
      <c r="E5350" s="31" t="s">
        <v>475</v>
      </c>
      <c r="F5350" s="31" t="s">
        <v>131</v>
      </c>
      <c r="G5350" s="31" t="s">
        <v>145</v>
      </c>
      <c r="H5350" s="31" t="s">
        <v>743</v>
      </c>
      <c r="I5350" s="31">
        <v>0</v>
      </c>
      <c r="J5350" s="31">
        <v>68917</v>
      </c>
      <c r="K5350" s="31">
        <v>0</v>
      </c>
      <c r="L5350" s="31" t="s">
        <v>1764</v>
      </c>
      <c r="M5350" s="31">
        <f t="shared" si="222"/>
        <v>0</v>
      </c>
      <c r="N5350" s="31">
        <f t="shared" si="223"/>
        <v>0</v>
      </c>
    </row>
    <row r="5351" spans="1:14" x14ac:dyDescent="0.45">
      <c r="A5351" s="31" t="str">
        <f t="shared" si="224"/>
        <v>E09000012_CIN episodes for unborn children at 31st March 2019 with physical abuse identified as a factor at CIN assessment_Number</v>
      </c>
      <c r="B5351" s="31" t="s">
        <v>498</v>
      </c>
      <c r="C5351" s="31" t="s">
        <v>499</v>
      </c>
      <c r="D5351" s="31" t="s">
        <v>474</v>
      </c>
      <c r="E5351" s="31" t="s">
        <v>475</v>
      </c>
      <c r="F5351" s="31" t="s">
        <v>131</v>
      </c>
      <c r="G5351" s="31" t="s">
        <v>145</v>
      </c>
      <c r="H5351" s="31" t="s">
        <v>743</v>
      </c>
      <c r="I5351" s="31" t="s">
        <v>1280</v>
      </c>
      <c r="J5351" s="31">
        <v>63655</v>
      </c>
      <c r="K5351" s="31" t="s">
        <v>1280</v>
      </c>
      <c r="L5351" s="31" t="s">
        <v>70</v>
      </c>
      <c r="M5351" s="31" t="s">
        <v>70</v>
      </c>
      <c r="N5351" s="31">
        <f t="shared" si="223"/>
        <v>0</v>
      </c>
    </row>
    <row r="5352" spans="1:14" x14ac:dyDescent="0.45">
      <c r="A5352" s="31" t="str">
        <f t="shared" si="224"/>
        <v>E09000013_CIN episodes for unborn children at 31st March 2019 with physical abuse identified as a factor at CIN assessment_Number</v>
      </c>
      <c r="B5352" s="31" t="s">
        <v>491</v>
      </c>
      <c r="C5352" s="31" t="s">
        <v>723</v>
      </c>
      <c r="D5352" s="31" t="s">
        <v>474</v>
      </c>
      <c r="E5352" s="31" t="s">
        <v>475</v>
      </c>
      <c r="F5352" s="31" t="s">
        <v>131</v>
      </c>
      <c r="G5352" s="31" t="s">
        <v>145</v>
      </c>
      <c r="H5352" s="31" t="s">
        <v>743</v>
      </c>
      <c r="I5352" s="31" t="s">
        <v>1280</v>
      </c>
      <c r="J5352" s="31">
        <v>36898</v>
      </c>
      <c r="K5352" s="31" t="s">
        <v>1280</v>
      </c>
      <c r="L5352" s="31" t="s">
        <v>70</v>
      </c>
      <c r="M5352" s="31" t="s">
        <v>70</v>
      </c>
      <c r="N5352" s="31">
        <f t="shared" si="223"/>
        <v>0</v>
      </c>
    </row>
    <row r="5353" spans="1:14" x14ac:dyDescent="0.45">
      <c r="A5353" s="31" t="str">
        <f t="shared" si="224"/>
        <v>E09000019_CIN episodes for unborn children at 31st March 2019 with physical abuse identified as a factor at CIN assessment_Number</v>
      </c>
      <c r="B5353" s="31" t="s">
        <v>500</v>
      </c>
      <c r="C5353" s="31" t="s">
        <v>501</v>
      </c>
      <c r="D5353" s="31" t="s">
        <v>474</v>
      </c>
      <c r="E5353" s="31" t="s">
        <v>475</v>
      </c>
      <c r="F5353" s="31" t="s">
        <v>131</v>
      </c>
      <c r="G5353" s="31" t="s">
        <v>145</v>
      </c>
      <c r="H5353" s="31" t="s">
        <v>743</v>
      </c>
      <c r="I5353" s="31" t="s">
        <v>1280</v>
      </c>
      <c r="J5353" s="31">
        <v>42098</v>
      </c>
      <c r="K5353" s="31" t="s">
        <v>1280</v>
      </c>
      <c r="L5353" s="31" t="s">
        <v>70</v>
      </c>
      <c r="M5353" s="31" t="s">
        <v>70</v>
      </c>
      <c r="N5353" s="31">
        <f t="shared" si="223"/>
        <v>0</v>
      </c>
    </row>
    <row r="5354" spans="1:14" x14ac:dyDescent="0.45">
      <c r="A5354" s="31" t="str">
        <f t="shared" si="224"/>
        <v>E09000020_CIN episodes for unborn children at 31st March 2019 with physical abuse identified as a factor at CIN assessment_Number</v>
      </c>
      <c r="B5354" s="31" t="s">
        <v>479</v>
      </c>
      <c r="C5354" s="31" t="s">
        <v>674</v>
      </c>
      <c r="D5354" s="31" t="s">
        <v>474</v>
      </c>
      <c r="E5354" s="31" t="s">
        <v>475</v>
      </c>
      <c r="F5354" s="31" t="s">
        <v>131</v>
      </c>
      <c r="G5354" s="31" t="s">
        <v>145</v>
      </c>
      <c r="H5354" s="31" t="s">
        <v>743</v>
      </c>
      <c r="I5354" s="31">
        <v>0</v>
      </c>
      <c r="J5354" s="31">
        <v>28678</v>
      </c>
      <c r="K5354" s="31">
        <v>0</v>
      </c>
      <c r="L5354" s="31" t="s">
        <v>1764</v>
      </c>
      <c r="M5354" s="31">
        <f t="shared" si="222"/>
        <v>0</v>
      </c>
      <c r="N5354" s="31">
        <f t="shared" si="223"/>
        <v>0</v>
      </c>
    </row>
    <row r="5355" spans="1:14" x14ac:dyDescent="0.45">
      <c r="A5355" s="31" t="str">
        <f t="shared" si="224"/>
        <v>E09000022_CIN episodes for unborn children at 31st March 2019 with physical abuse identified as a factor at CIN assessment_Number</v>
      </c>
      <c r="B5355" s="31" t="s">
        <v>335</v>
      </c>
      <c r="C5355" s="31" t="s">
        <v>336</v>
      </c>
      <c r="D5355" s="31" t="s">
        <v>474</v>
      </c>
      <c r="E5355" s="31" t="s">
        <v>475</v>
      </c>
      <c r="F5355" s="31" t="s">
        <v>131</v>
      </c>
      <c r="G5355" s="31" t="s">
        <v>145</v>
      </c>
      <c r="H5355" s="31" t="s">
        <v>743</v>
      </c>
      <c r="I5355" s="31" t="s">
        <v>1280</v>
      </c>
      <c r="J5355" s="31">
        <v>62629</v>
      </c>
      <c r="K5355" s="31" t="s">
        <v>1280</v>
      </c>
      <c r="L5355" s="31" t="s">
        <v>70</v>
      </c>
      <c r="M5355" s="31" t="s">
        <v>70</v>
      </c>
      <c r="N5355" s="31">
        <f t="shared" si="223"/>
        <v>0</v>
      </c>
    </row>
    <row r="5356" spans="1:14" x14ac:dyDescent="0.45">
      <c r="A5356" s="31" t="str">
        <f t="shared" si="224"/>
        <v>E09000023_CIN episodes for unborn children at 31st March 2019 with physical abuse identified as a factor at CIN assessment_Number</v>
      </c>
      <c r="B5356" s="31" t="s">
        <v>343</v>
      </c>
      <c r="C5356" s="31" t="s">
        <v>344</v>
      </c>
      <c r="D5356" s="31" t="s">
        <v>474</v>
      </c>
      <c r="E5356" s="31" t="s">
        <v>475</v>
      </c>
      <c r="F5356" s="31" t="s">
        <v>131</v>
      </c>
      <c r="G5356" s="31" t="s">
        <v>145</v>
      </c>
      <c r="H5356" s="31" t="s">
        <v>743</v>
      </c>
      <c r="I5356" s="31" t="s">
        <v>1280</v>
      </c>
      <c r="J5356" s="31">
        <v>68458</v>
      </c>
      <c r="K5356" s="31" t="s">
        <v>1280</v>
      </c>
      <c r="L5356" s="31" t="s">
        <v>70</v>
      </c>
      <c r="M5356" s="31" t="s">
        <v>70</v>
      </c>
      <c r="N5356" s="31">
        <f t="shared" si="223"/>
        <v>0</v>
      </c>
    </row>
    <row r="5357" spans="1:14" x14ac:dyDescent="0.45">
      <c r="A5357" s="31" t="str">
        <f t="shared" si="224"/>
        <v>E09000028_CIN episodes for unborn children at 31st March 2019 with physical abuse identified as a factor at CIN assessment_Number</v>
      </c>
      <c r="B5357" s="31" t="s">
        <v>414</v>
      </c>
      <c r="C5357" s="31" t="s">
        <v>415</v>
      </c>
      <c r="D5357" s="31" t="s">
        <v>474</v>
      </c>
      <c r="E5357" s="31" t="s">
        <v>475</v>
      </c>
      <c r="F5357" s="31" t="s">
        <v>131</v>
      </c>
      <c r="G5357" s="31" t="s">
        <v>145</v>
      </c>
      <c r="H5357" s="31" t="s">
        <v>743</v>
      </c>
      <c r="I5357" s="31">
        <v>0</v>
      </c>
      <c r="J5357" s="31">
        <v>65121</v>
      </c>
      <c r="K5357" s="31">
        <v>0</v>
      </c>
      <c r="L5357" s="31" t="s">
        <v>1764</v>
      </c>
      <c r="M5357" s="31">
        <f t="shared" si="222"/>
        <v>0</v>
      </c>
      <c r="N5357" s="31">
        <f t="shared" si="223"/>
        <v>0</v>
      </c>
    </row>
    <row r="5358" spans="1:14" x14ac:dyDescent="0.45">
      <c r="A5358" s="31" t="str">
        <f t="shared" si="224"/>
        <v>E09000030_CIN episodes for unborn children at 31st March 2019 with physical abuse identified as a factor at CIN assessment_Number</v>
      </c>
      <c r="B5358" s="31" t="s">
        <v>440</v>
      </c>
      <c r="C5358" s="31" t="s">
        <v>441</v>
      </c>
      <c r="D5358" s="31" t="s">
        <v>474</v>
      </c>
      <c r="E5358" s="31" t="s">
        <v>475</v>
      </c>
      <c r="F5358" s="31" t="s">
        <v>131</v>
      </c>
      <c r="G5358" s="31" t="s">
        <v>145</v>
      </c>
      <c r="H5358" s="31" t="s">
        <v>743</v>
      </c>
      <c r="I5358" s="31" t="s">
        <v>1280</v>
      </c>
      <c r="J5358" s="31">
        <v>70973</v>
      </c>
      <c r="K5358" s="31" t="s">
        <v>1280</v>
      </c>
      <c r="L5358" s="31" t="s">
        <v>70</v>
      </c>
      <c r="M5358" s="31" t="s">
        <v>70</v>
      </c>
      <c r="N5358" s="31">
        <f t="shared" si="223"/>
        <v>0</v>
      </c>
    </row>
    <row r="5359" spans="1:14" x14ac:dyDescent="0.45">
      <c r="A5359" s="31" t="str">
        <f t="shared" si="224"/>
        <v>E09000032_CIN episodes for unborn children at 31st March 2019 with physical abuse identified as a factor at CIN assessment_Number</v>
      </c>
      <c r="B5359" s="31" t="s">
        <v>450</v>
      </c>
      <c r="C5359" s="31" t="s">
        <v>451</v>
      </c>
      <c r="D5359" s="31" t="s">
        <v>474</v>
      </c>
      <c r="E5359" s="31" t="s">
        <v>475</v>
      </c>
      <c r="F5359" s="31" t="s">
        <v>131</v>
      </c>
      <c r="G5359" s="31" t="s">
        <v>145</v>
      </c>
      <c r="H5359" s="31" t="s">
        <v>743</v>
      </c>
      <c r="I5359" s="31">
        <v>0</v>
      </c>
      <c r="J5359" s="31">
        <v>63840</v>
      </c>
      <c r="K5359" s="31">
        <v>0</v>
      </c>
      <c r="L5359" s="31" t="s">
        <v>1764</v>
      </c>
      <c r="M5359" s="31">
        <f t="shared" si="222"/>
        <v>0</v>
      </c>
      <c r="N5359" s="31">
        <f t="shared" si="223"/>
        <v>0</v>
      </c>
    </row>
    <row r="5360" spans="1:14" x14ac:dyDescent="0.45">
      <c r="A5360" s="31" t="str">
        <f t="shared" si="224"/>
        <v>E09000033_CIN episodes for unborn children at 31st March 2019 with physical abuse identified as a factor at CIN assessment_Number</v>
      </c>
      <c r="B5360" s="31" t="s">
        <v>506</v>
      </c>
      <c r="C5360" s="31" t="s">
        <v>507</v>
      </c>
      <c r="D5360" s="31" t="s">
        <v>474</v>
      </c>
      <c r="E5360" s="31" t="s">
        <v>475</v>
      </c>
      <c r="F5360" s="31" t="s">
        <v>131</v>
      </c>
      <c r="G5360" s="31" t="s">
        <v>145</v>
      </c>
      <c r="H5360" s="31" t="s">
        <v>743</v>
      </c>
      <c r="I5360" s="31" t="s">
        <v>1280</v>
      </c>
      <c r="J5360" s="31">
        <v>47445</v>
      </c>
      <c r="K5360" s="31" t="s">
        <v>1280</v>
      </c>
      <c r="L5360" s="31" t="s">
        <v>70</v>
      </c>
      <c r="M5360" s="31" t="s">
        <v>70</v>
      </c>
      <c r="N5360" s="31">
        <f t="shared" si="223"/>
        <v>0</v>
      </c>
    </row>
    <row r="5361" spans="1:14" x14ac:dyDescent="0.45">
      <c r="A5361" s="31" t="str">
        <f t="shared" si="224"/>
        <v>E09000002_CIN episodes for unborn children at 31st March 2019 with physical abuse identified as a factor at CIN assessment_Number</v>
      </c>
      <c r="B5361" s="31" t="s">
        <v>227</v>
      </c>
      <c r="C5361" s="31" t="s">
        <v>228</v>
      </c>
      <c r="D5361" s="31" t="s">
        <v>474</v>
      </c>
      <c r="E5361" s="31" t="s">
        <v>475</v>
      </c>
      <c r="F5361" s="31" t="s">
        <v>131</v>
      </c>
      <c r="G5361" s="31" t="s">
        <v>145</v>
      </c>
      <c r="H5361" s="31" t="s">
        <v>743</v>
      </c>
      <c r="I5361" s="31" t="s">
        <v>1280</v>
      </c>
      <c r="J5361" s="31">
        <v>63401</v>
      </c>
      <c r="K5361" s="31" t="s">
        <v>1280</v>
      </c>
      <c r="L5361" s="31" t="s">
        <v>70</v>
      </c>
      <c r="M5361" s="31" t="s">
        <v>70</v>
      </c>
      <c r="N5361" s="31">
        <f t="shared" si="223"/>
        <v>0</v>
      </c>
    </row>
    <row r="5362" spans="1:14" x14ac:dyDescent="0.45">
      <c r="A5362" s="31" t="str">
        <f t="shared" si="224"/>
        <v>E09000003_CIN episodes for unborn children at 31st March 2019 with physical abuse identified as a factor at CIN assessment_Number</v>
      </c>
      <c r="B5362" s="31" t="s">
        <v>233</v>
      </c>
      <c r="C5362" s="31" t="s">
        <v>234</v>
      </c>
      <c r="D5362" s="31" t="s">
        <v>474</v>
      </c>
      <c r="E5362" s="31" t="s">
        <v>475</v>
      </c>
      <c r="F5362" s="31" t="s">
        <v>131</v>
      </c>
      <c r="G5362" s="31" t="s">
        <v>145</v>
      </c>
      <c r="H5362" s="31" t="s">
        <v>743</v>
      </c>
      <c r="I5362" s="31">
        <v>5</v>
      </c>
      <c r="J5362" s="31">
        <v>92701</v>
      </c>
      <c r="K5362" s="31">
        <v>5.3936850735159303E-2</v>
      </c>
      <c r="L5362" s="31" t="s">
        <v>1765</v>
      </c>
      <c r="M5362" s="31">
        <f t="shared" si="222"/>
        <v>5.3936850735159303E-2</v>
      </c>
      <c r="N5362" s="31">
        <f t="shared" si="223"/>
        <v>0</v>
      </c>
    </row>
    <row r="5363" spans="1:14" x14ac:dyDescent="0.45">
      <c r="A5363" s="31" t="str">
        <f t="shared" si="224"/>
        <v>E09000004_CIN episodes for unborn children at 31st March 2019 with physical abuse identified as a factor at CIN assessment_Number</v>
      </c>
      <c r="B5363" s="31" t="s">
        <v>242</v>
      </c>
      <c r="C5363" s="31" t="s">
        <v>243</v>
      </c>
      <c r="D5363" s="31" t="s">
        <v>474</v>
      </c>
      <c r="E5363" s="31" t="s">
        <v>475</v>
      </c>
      <c r="F5363" s="31" t="s">
        <v>131</v>
      </c>
      <c r="G5363" s="31" t="s">
        <v>145</v>
      </c>
      <c r="H5363" s="31" t="s">
        <v>743</v>
      </c>
      <c r="I5363" s="31" t="s">
        <v>1280</v>
      </c>
      <c r="J5363" s="31">
        <v>56853</v>
      </c>
      <c r="K5363" s="31" t="s">
        <v>1280</v>
      </c>
      <c r="L5363" s="31" t="s">
        <v>70</v>
      </c>
      <c r="M5363" s="31" t="s">
        <v>70</v>
      </c>
      <c r="N5363" s="31">
        <f t="shared" si="223"/>
        <v>0</v>
      </c>
    </row>
    <row r="5364" spans="1:14" x14ac:dyDescent="0.45">
      <c r="A5364" s="31" t="str">
        <f t="shared" si="224"/>
        <v>E09000005_CIN episodes for unborn children at 31st March 2019 with physical abuse identified as a factor at CIN assessment_Number</v>
      </c>
      <c r="B5364" s="31" t="s">
        <v>261</v>
      </c>
      <c r="C5364" s="31" t="s">
        <v>262</v>
      </c>
      <c r="D5364" s="31" t="s">
        <v>474</v>
      </c>
      <c r="E5364" s="31" t="s">
        <v>475</v>
      </c>
      <c r="F5364" s="31" t="s">
        <v>131</v>
      </c>
      <c r="G5364" s="31" t="s">
        <v>145</v>
      </c>
      <c r="H5364" s="31" t="s">
        <v>743</v>
      </c>
      <c r="I5364" s="31" t="s">
        <v>1280</v>
      </c>
      <c r="J5364" s="31">
        <v>77893</v>
      </c>
      <c r="K5364" s="31" t="s">
        <v>1280</v>
      </c>
      <c r="L5364" s="31" t="s">
        <v>70</v>
      </c>
      <c r="M5364" s="31" t="s">
        <v>70</v>
      </c>
      <c r="N5364" s="31">
        <f t="shared" si="223"/>
        <v>0</v>
      </c>
    </row>
    <row r="5365" spans="1:14" x14ac:dyDescent="0.45">
      <c r="A5365" s="31" t="str">
        <f t="shared" si="224"/>
        <v>E09000006_CIN episodes for unborn children at 31st March 2019 with physical abuse identified as a factor at CIN assessment_Number</v>
      </c>
      <c r="B5365" s="31" t="s">
        <v>267</v>
      </c>
      <c r="C5365" s="31" t="s">
        <v>268</v>
      </c>
      <c r="D5365" s="31" t="s">
        <v>474</v>
      </c>
      <c r="E5365" s="31" t="s">
        <v>475</v>
      </c>
      <c r="F5365" s="31" t="s">
        <v>131</v>
      </c>
      <c r="G5365" s="31" t="s">
        <v>145</v>
      </c>
      <c r="H5365" s="31" t="s">
        <v>743</v>
      </c>
      <c r="I5365" s="31">
        <v>6</v>
      </c>
      <c r="J5365" s="31">
        <v>75055</v>
      </c>
      <c r="K5365" s="31">
        <v>7.9941376324029007E-2</v>
      </c>
      <c r="L5365" s="31" t="s">
        <v>1765</v>
      </c>
      <c r="M5365" s="31">
        <f t="shared" si="222"/>
        <v>7.9941376324029007E-2</v>
      </c>
      <c r="N5365" s="31">
        <f t="shared" si="223"/>
        <v>0</v>
      </c>
    </row>
    <row r="5366" spans="1:14" x14ac:dyDescent="0.45">
      <c r="A5366" s="31" t="str">
        <f t="shared" si="224"/>
        <v>E09000008_CIN episodes for unborn children at 31st March 2019 with physical abuse identified as a factor at CIN assessment_Number</v>
      </c>
      <c r="B5366" s="31" t="s">
        <v>486</v>
      </c>
      <c r="C5366" s="31" t="s">
        <v>487</v>
      </c>
      <c r="D5366" s="31" t="s">
        <v>474</v>
      </c>
      <c r="E5366" s="31" t="s">
        <v>475</v>
      </c>
      <c r="F5366" s="31" t="s">
        <v>131</v>
      </c>
      <c r="G5366" s="31" t="s">
        <v>145</v>
      </c>
      <c r="H5366" s="31" t="s">
        <v>743</v>
      </c>
      <c r="I5366" s="31" t="s">
        <v>1280</v>
      </c>
      <c r="J5366" s="31">
        <v>94702</v>
      </c>
      <c r="K5366" s="31" t="s">
        <v>1280</v>
      </c>
      <c r="L5366" s="31" t="s">
        <v>70</v>
      </c>
      <c r="M5366" s="31" t="s">
        <v>70</v>
      </c>
      <c r="N5366" s="31">
        <f t="shared" si="223"/>
        <v>0</v>
      </c>
    </row>
    <row r="5367" spans="1:14" x14ac:dyDescent="0.45">
      <c r="A5367" s="31" t="str">
        <f t="shared" si="224"/>
        <v>E09000009_CIN episodes for unborn children at 31st March 2019 with physical abuse identified as a factor at CIN assessment_Number</v>
      </c>
      <c r="B5367" s="31" t="s">
        <v>509</v>
      </c>
      <c r="C5367" s="31" t="s">
        <v>510</v>
      </c>
      <c r="D5367" s="31" t="s">
        <v>474</v>
      </c>
      <c r="E5367" s="31" t="s">
        <v>475</v>
      </c>
      <c r="F5367" s="31" t="s">
        <v>131</v>
      </c>
      <c r="G5367" s="31" t="s">
        <v>145</v>
      </c>
      <c r="H5367" s="31" t="s">
        <v>743</v>
      </c>
      <c r="I5367" s="31">
        <v>0</v>
      </c>
      <c r="J5367" s="31">
        <v>81732</v>
      </c>
      <c r="K5367" s="31">
        <v>0</v>
      </c>
      <c r="L5367" s="31" t="s">
        <v>1764</v>
      </c>
      <c r="M5367" s="31">
        <f t="shared" si="222"/>
        <v>0</v>
      </c>
      <c r="N5367" s="31">
        <f t="shared" si="223"/>
        <v>0</v>
      </c>
    </row>
    <row r="5368" spans="1:14" x14ac:dyDescent="0.45">
      <c r="A5368" s="31" t="str">
        <f t="shared" si="224"/>
        <v>E09000010_CIN episodes for unborn children at 31st March 2019 with physical abuse identified as a factor at CIN assessment_Number</v>
      </c>
      <c r="B5368" s="31" t="s">
        <v>301</v>
      </c>
      <c r="C5368" s="31" t="s">
        <v>302</v>
      </c>
      <c r="D5368" s="31" t="s">
        <v>474</v>
      </c>
      <c r="E5368" s="31" t="s">
        <v>475</v>
      </c>
      <c r="F5368" s="31" t="s">
        <v>131</v>
      </c>
      <c r="G5368" s="31" t="s">
        <v>145</v>
      </c>
      <c r="H5368" s="31" t="s">
        <v>743</v>
      </c>
      <c r="I5368" s="31" t="s">
        <v>1280</v>
      </c>
      <c r="J5368" s="31">
        <v>84497</v>
      </c>
      <c r="K5368" s="31" t="s">
        <v>1280</v>
      </c>
      <c r="L5368" s="31" t="s">
        <v>70</v>
      </c>
      <c r="M5368" s="31" t="s">
        <v>70</v>
      </c>
      <c r="N5368" s="31">
        <f t="shared" si="223"/>
        <v>0</v>
      </c>
    </row>
    <row r="5369" spans="1:14" x14ac:dyDescent="0.45">
      <c r="A5369" s="31" t="str">
        <f t="shared" si="224"/>
        <v>E09000014_CIN episodes for unborn children at 31st March 2019 with physical abuse identified as a factor at CIN assessment_Number</v>
      </c>
      <c r="B5369" s="31" t="s">
        <v>311</v>
      </c>
      <c r="C5369" s="31" t="s">
        <v>312</v>
      </c>
      <c r="D5369" s="31" t="s">
        <v>474</v>
      </c>
      <c r="E5369" s="31" t="s">
        <v>475</v>
      </c>
      <c r="F5369" s="31" t="s">
        <v>131</v>
      </c>
      <c r="G5369" s="31" t="s">
        <v>145</v>
      </c>
      <c r="H5369" s="31" t="s">
        <v>743</v>
      </c>
      <c r="I5369" s="31">
        <v>0</v>
      </c>
      <c r="J5369" s="31">
        <v>60398</v>
      </c>
      <c r="K5369" s="31">
        <v>0</v>
      </c>
      <c r="L5369" s="31" t="s">
        <v>1764</v>
      </c>
      <c r="M5369" s="31">
        <f t="shared" si="222"/>
        <v>0</v>
      </c>
      <c r="N5369" s="31">
        <f t="shared" si="223"/>
        <v>0</v>
      </c>
    </row>
    <row r="5370" spans="1:14" x14ac:dyDescent="0.45">
      <c r="A5370" s="31" t="str">
        <f t="shared" si="224"/>
        <v>E09000015_CIN episodes for unborn children at 31st March 2019 with physical abuse identified as a factor at CIN assessment_Number</v>
      </c>
      <c r="B5370" s="31" t="s">
        <v>496</v>
      </c>
      <c r="C5370" s="31" t="s">
        <v>497</v>
      </c>
      <c r="D5370" s="31" t="s">
        <v>474</v>
      </c>
      <c r="E5370" s="31" t="s">
        <v>475</v>
      </c>
      <c r="F5370" s="31" t="s">
        <v>131</v>
      </c>
      <c r="G5370" s="31" t="s">
        <v>145</v>
      </c>
      <c r="H5370" s="31" t="s">
        <v>743</v>
      </c>
      <c r="I5370" s="31" t="s">
        <v>1280</v>
      </c>
      <c r="J5370" s="31">
        <v>58373</v>
      </c>
      <c r="K5370" s="31" t="s">
        <v>1280</v>
      </c>
      <c r="L5370" s="31" t="s">
        <v>70</v>
      </c>
      <c r="M5370" s="31" t="s">
        <v>70</v>
      </c>
      <c r="N5370" s="31">
        <f t="shared" si="223"/>
        <v>0</v>
      </c>
    </row>
    <row r="5371" spans="1:14" x14ac:dyDescent="0.45">
      <c r="A5371" s="31" t="str">
        <f t="shared" si="224"/>
        <v>E09000016_CIN episodes for unborn children at 31st March 2019 with physical abuse identified as a factor at CIN assessment_Number</v>
      </c>
      <c r="B5371" s="31" t="s">
        <v>315</v>
      </c>
      <c r="C5371" s="31" t="s">
        <v>316</v>
      </c>
      <c r="D5371" s="31" t="s">
        <v>474</v>
      </c>
      <c r="E5371" s="31" t="s">
        <v>475</v>
      </c>
      <c r="F5371" s="31" t="s">
        <v>131</v>
      </c>
      <c r="G5371" s="31" t="s">
        <v>145</v>
      </c>
      <c r="H5371" s="31" t="s">
        <v>743</v>
      </c>
      <c r="I5371" s="31">
        <v>0</v>
      </c>
      <c r="J5371" s="31">
        <v>57541</v>
      </c>
      <c r="K5371" s="31">
        <v>0</v>
      </c>
      <c r="L5371" s="31" t="s">
        <v>1764</v>
      </c>
      <c r="M5371" s="31">
        <f t="shared" si="222"/>
        <v>0</v>
      </c>
      <c r="N5371" s="31">
        <f t="shared" si="223"/>
        <v>0</v>
      </c>
    </row>
    <row r="5372" spans="1:14" x14ac:dyDescent="0.45">
      <c r="A5372" s="31" t="str">
        <f t="shared" si="224"/>
        <v>E09000017_CIN episodes for unborn children at 31st March 2019 with physical abuse identified as a factor at CIN assessment_Number</v>
      </c>
      <c r="B5372" s="31" t="s">
        <v>321</v>
      </c>
      <c r="C5372" s="31" t="s">
        <v>322</v>
      </c>
      <c r="D5372" s="31" t="s">
        <v>474</v>
      </c>
      <c r="E5372" s="31" t="s">
        <v>475</v>
      </c>
      <c r="F5372" s="31" t="s">
        <v>131</v>
      </c>
      <c r="G5372" s="31" t="s">
        <v>145</v>
      </c>
      <c r="H5372" s="31" t="s">
        <v>743</v>
      </c>
      <c r="I5372" s="31" t="s">
        <v>1280</v>
      </c>
      <c r="J5372" s="31">
        <v>73377</v>
      </c>
      <c r="K5372" s="31" t="s">
        <v>1280</v>
      </c>
      <c r="L5372" s="31" t="s">
        <v>70</v>
      </c>
      <c r="M5372" s="31" t="s">
        <v>70</v>
      </c>
      <c r="N5372" s="31">
        <f t="shared" si="223"/>
        <v>0</v>
      </c>
    </row>
    <row r="5373" spans="1:14" x14ac:dyDescent="0.45">
      <c r="A5373" s="31" t="str">
        <f t="shared" si="224"/>
        <v>E09000018_CIN episodes for unborn children at 31st March 2019 with physical abuse identified as a factor at CIN assessment_Number</v>
      </c>
      <c r="B5373" s="31" t="s">
        <v>323</v>
      </c>
      <c r="C5373" s="31" t="s">
        <v>324</v>
      </c>
      <c r="D5373" s="31" t="s">
        <v>474</v>
      </c>
      <c r="E5373" s="31" t="s">
        <v>475</v>
      </c>
      <c r="F5373" s="31" t="s">
        <v>131</v>
      </c>
      <c r="G5373" s="31" t="s">
        <v>145</v>
      </c>
      <c r="H5373" s="31" t="s">
        <v>743</v>
      </c>
      <c r="I5373" s="31">
        <v>0</v>
      </c>
      <c r="J5373" s="31">
        <v>64898</v>
      </c>
      <c r="K5373" s="31">
        <v>0</v>
      </c>
      <c r="L5373" s="31" t="s">
        <v>1764</v>
      </c>
      <c r="M5373" s="31">
        <f t="shared" si="222"/>
        <v>0</v>
      </c>
      <c r="N5373" s="31">
        <f t="shared" si="223"/>
        <v>0</v>
      </c>
    </row>
    <row r="5374" spans="1:14" x14ac:dyDescent="0.45">
      <c r="A5374" s="31" t="str">
        <f t="shared" si="224"/>
        <v>E09000021_CIN episodes for unborn children at 31st March 2019 with physical abuse identified as a factor at CIN assessment_Number</v>
      </c>
      <c r="B5374" s="31" t="s">
        <v>520</v>
      </c>
      <c r="C5374" s="31" t="s">
        <v>521</v>
      </c>
      <c r="D5374" s="31" t="s">
        <v>474</v>
      </c>
      <c r="E5374" s="31" t="s">
        <v>475</v>
      </c>
      <c r="F5374" s="31" t="s">
        <v>131</v>
      </c>
      <c r="G5374" s="31" t="s">
        <v>145</v>
      </c>
      <c r="H5374" s="31" t="s">
        <v>743</v>
      </c>
      <c r="I5374" s="31" t="s">
        <v>1280</v>
      </c>
      <c r="J5374" s="31">
        <v>38977</v>
      </c>
      <c r="K5374" s="31" t="s">
        <v>1280</v>
      </c>
      <c r="L5374" s="31" t="s">
        <v>70</v>
      </c>
      <c r="M5374" s="31" t="s">
        <v>70</v>
      </c>
      <c r="N5374" s="31">
        <f t="shared" si="223"/>
        <v>0</v>
      </c>
    </row>
    <row r="5375" spans="1:14" x14ac:dyDescent="0.45">
      <c r="A5375" s="31" t="str">
        <f t="shared" si="224"/>
        <v>E09000024_CIN episodes for unborn children at 31st March 2019 with physical abuse identified as a factor at CIN assessment_Number</v>
      </c>
      <c r="B5375" s="31" t="s">
        <v>353</v>
      </c>
      <c r="C5375" s="31" t="s">
        <v>354</v>
      </c>
      <c r="D5375" s="31" t="s">
        <v>474</v>
      </c>
      <c r="E5375" s="31" t="s">
        <v>475</v>
      </c>
      <c r="F5375" s="31" t="s">
        <v>131</v>
      </c>
      <c r="G5375" s="31" t="s">
        <v>145</v>
      </c>
      <c r="H5375" s="31" t="s">
        <v>743</v>
      </c>
      <c r="I5375" s="31" t="s">
        <v>1280</v>
      </c>
      <c r="J5375" s="31">
        <v>47266</v>
      </c>
      <c r="K5375" s="31" t="s">
        <v>1280</v>
      </c>
      <c r="L5375" s="31" t="s">
        <v>70</v>
      </c>
      <c r="M5375" s="31" t="s">
        <v>70</v>
      </c>
      <c r="N5375" s="31">
        <f t="shared" si="223"/>
        <v>0</v>
      </c>
    </row>
    <row r="5376" spans="1:14" x14ac:dyDescent="0.45">
      <c r="A5376" s="31" t="str">
        <f t="shared" si="224"/>
        <v>E09000025_CIN episodes for unborn children at 31st March 2019 with physical abuse identified as a factor at CIN assessment_Number</v>
      </c>
      <c r="B5376" s="31" t="s">
        <v>359</v>
      </c>
      <c r="C5376" s="31" t="s">
        <v>360</v>
      </c>
      <c r="D5376" s="31" t="s">
        <v>474</v>
      </c>
      <c r="E5376" s="31" t="s">
        <v>475</v>
      </c>
      <c r="F5376" s="31" t="s">
        <v>131</v>
      </c>
      <c r="G5376" s="31" t="s">
        <v>145</v>
      </c>
      <c r="H5376" s="31" t="s">
        <v>743</v>
      </c>
      <c r="I5376" s="31" t="s">
        <v>1280</v>
      </c>
      <c r="J5376" s="31">
        <v>86567</v>
      </c>
      <c r="K5376" s="31" t="s">
        <v>1280</v>
      </c>
      <c r="L5376" s="31" t="s">
        <v>70</v>
      </c>
      <c r="M5376" s="31" t="s">
        <v>70</v>
      </c>
      <c r="N5376" s="31">
        <f t="shared" si="223"/>
        <v>0</v>
      </c>
    </row>
    <row r="5377" spans="1:14" x14ac:dyDescent="0.45">
      <c r="A5377" s="31" t="str">
        <f t="shared" si="224"/>
        <v>E09000026_CIN episodes for unborn children at 31st March 2019 with physical abuse identified as a factor at CIN assessment_Number</v>
      </c>
      <c r="B5377" s="31" t="s">
        <v>385</v>
      </c>
      <c r="C5377" s="31" t="s">
        <v>386</v>
      </c>
      <c r="D5377" s="31" t="s">
        <v>474</v>
      </c>
      <c r="E5377" s="31" t="s">
        <v>475</v>
      </c>
      <c r="F5377" s="31" t="s">
        <v>131</v>
      </c>
      <c r="G5377" s="31" t="s">
        <v>145</v>
      </c>
      <c r="H5377" s="31" t="s">
        <v>743</v>
      </c>
      <c r="I5377" s="31" t="s">
        <v>1280</v>
      </c>
      <c r="J5377" s="31">
        <v>76159</v>
      </c>
      <c r="K5377" s="31" t="s">
        <v>1280</v>
      </c>
      <c r="L5377" s="31" t="s">
        <v>70</v>
      </c>
      <c r="M5377" s="31" t="s">
        <v>70</v>
      </c>
      <c r="N5377" s="31">
        <f t="shared" si="223"/>
        <v>0</v>
      </c>
    </row>
    <row r="5378" spans="1:14" x14ac:dyDescent="0.45">
      <c r="A5378" s="31" t="str">
        <f t="shared" si="224"/>
        <v>E09000027_CIN episodes for unborn children at 31st March 2019 with physical abuse identified as a factor at CIN assessment_Number</v>
      </c>
      <c r="B5378" s="31" t="s">
        <v>389</v>
      </c>
      <c r="C5378" s="31" t="s">
        <v>390</v>
      </c>
      <c r="D5378" s="31" t="s">
        <v>474</v>
      </c>
      <c r="E5378" s="31" t="s">
        <v>475</v>
      </c>
      <c r="F5378" s="31" t="s">
        <v>131</v>
      </c>
      <c r="G5378" s="31" t="s">
        <v>145</v>
      </c>
      <c r="H5378" s="31" t="s">
        <v>743</v>
      </c>
      <c r="I5378" s="31" t="s">
        <v>1280</v>
      </c>
      <c r="J5378" s="31">
        <v>45525</v>
      </c>
      <c r="K5378" s="31" t="s">
        <v>1280</v>
      </c>
      <c r="L5378" s="31" t="s">
        <v>70</v>
      </c>
      <c r="M5378" s="31" t="s">
        <v>70</v>
      </c>
      <c r="N5378" s="31">
        <f t="shared" si="223"/>
        <v>0</v>
      </c>
    </row>
    <row r="5379" spans="1:14" x14ac:dyDescent="0.45">
      <c r="A5379" s="31" t="str">
        <f t="shared" si="224"/>
        <v>E09000029_CIN episodes for unborn children at 31st March 2019 with physical abuse identified as a factor at CIN assessment_Number</v>
      </c>
      <c r="B5379" s="31" t="s">
        <v>432</v>
      </c>
      <c r="C5379" s="31" t="s">
        <v>433</v>
      </c>
      <c r="D5379" s="31" t="s">
        <v>474</v>
      </c>
      <c r="E5379" s="31" t="s">
        <v>475</v>
      </c>
      <c r="F5379" s="31" t="s">
        <v>131</v>
      </c>
      <c r="G5379" s="31" t="s">
        <v>145</v>
      </c>
      <c r="H5379" s="31" t="s">
        <v>743</v>
      </c>
      <c r="I5379" s="31">
        <v>0</v>
      </c>
      <c r="J5379" s="31">
        <v>47941</v>
      </c>
      <c r="K5379" s="31">
        <v>0</v>
      </c>
      <c r="L5379" s="31" t="s">
        <v>1764</v>
      </c>
      <c r="M5379" s="31">
        <f t="shared" ref="M5379:M5438" si="225">K5379</f>
        <v>0</v>
      </c>
      <c r="N5379" s="31">
        <f t="shared" ref="N5379:N5442" si="226">IF(OR(C5379="City of London",C5379="Isles of Scilly"),1,0)</f>
        <v>0</v>
      </c>
    </row>
    <row r="5380" spans="1:14" x14ac:dyDescent="0.45">
      <c r="A5380" s="31" t="str">
        <f t="shared" si="224"/>
        <v>E09000031_CIN episodes for unborn children at 31st March 2019 with physical abuse identified as a factor at CIN assessment_Number</v>
      </c>
      <c r="B5380" s="31" t="s">
        <v>448</v>
      </c>
      <c r="C5380" s="31" t="s">
        <v>449</v>
      </c>
      <c r="D5380" s="31" t="s">
        <v>474</v>
      </c>
      <c r="E5380" s="31" t="s">
        <v>475</v>
      </c>
      <c r="F5380" s="31" t="s">
        <v>131</v>
      </c>
      <c r="G5380" s="31" t="s">
        <v>145</v>
      </c>
      <c r="H5380" s="31" t="s">
        <v>743</v>
      </c>
      <c r="I5380" s="31" t="s">
        <v>1280</v>
      </c>
      <c r="J5380" s="31">
        <v>67017</v>
      </c>
      <c r="K5380" s="31" t="s">
        <v>1280</v>
      </c>
      <c r="L5380" s="31" t="s">
        <v>70</v>
      </c>
      <c r="M5380" s="31" t="s">
        <v>70</v>
      </c>
      <c r="N5380" s="31">
        <f t="shared" si="226"/>
        <v>0</v>
      </c>
    </row>
    <row r="5381" spans="1:14" x14ac:dyDescent="0.45">
      <c r="A5381" s="31" t="str">
        <f t="shared" si="224"/>
        <v>E08000025_CIN episodes for unborn children at 31st March 2019 with physical abuse identified as a factor at CIN assessment_Number</v>
      </c>
      <c r="B5381" s="31" t="s">
        <v>245</v>
      </c>
      <c r="C5381" s="31" t="s">
        <v>246</v>
      </c>
      <c r="D5381" s="31" t="s">
        <v>474</v>
      </c>
      <c r="E5381" s="31" t="s">
        <v>475</v>
      </c>
      <c r="F5381" s="31" t="s">
        <v>131</v>
      </c>
      <c r="G5381" s="31" t="s">
        <v>145</v>
      </c>
      <c r="H5381" s="31" t="s">
        <v>743</v>
      </c>
      <c r="I5381" s="31">
        <v>11</v>
      </c>
      <c r="J5381" s="31">
        <v>288388</v>
      </c>
      <c r="K5381" s="31">
        <v>3.8143057270066699E-2</v>
      </c>
      <c r="L5381" s="31" t="s">
        <v>1764</v>
      </c>
      <c r="M5381" s="31">
        <f t="shared" si="225"/>
        <v>3.8143057270066699E-2</v>
      </c>
      <c r="N5381" s="31">
        <f t="shared" si="226"/>
        <v>0</v>
      </c>
    </row>
    <row r="5382" spans="1:14" x14ac:dyDescent="0.45">
      <c r="A5382" s="31" t="str">
        <f t="shared" si="224"/>
        <v>E08000026_CIN episodes for unborn children at 31st March 2019 with physical abuse identified as a factor at CIN assessment_Number</v>
      </c>
      <c r="B5382" s="31" t="s">
        <v>283</v>
      </c>
      <c r="C5382" s="31" t="s">
        <v>284</v>
      </c>
      <c r="D5382" s="31" t="s">
        <v>474</v>
      </c>
      <c r="E5382" s="31" t="s">
        <v>475</v>
      </c>
      <c r="F5382" s="31" t="s">
        <v>131</v>
      </c>
      <c r="G5382" s="31" t="s">
        <v>145</v>
      </c>
      <c r="H5382" s="31" t="s">
        <v>743</v>
      </c>
      <c r="I5382" s="31">
        <v>7</v>
      </c>
      <c r="J5382" s="31">
        <v>78994</v>
      </c>
      <c r="K5382" s="31">
        <v>8.8614325138618097E-2</v>
      </c>
      <c r="L5382" s="31" t="s">
        <v>1765</v>
      </c>
      <c r="M5382" s="31">
        <f t="shared" si="225"/>
        <v>8.8614325138618097E-2</v>
      </c>
      <c r="N5382" s="31">
        <f t="shared" si="226"/>
        <v>0</v>
      </c>
    </row>
    <row r="5383" spans="1:14" x14ac:dyDescent="0.45">
      <c r="A5383" s="31" t="str">
        <f t="shared" si="224"/>
        <v>E08000027_CIN episodes for unborn children at 31st March 2019 with physical abuse identified as a factor at CIN assessment_Number</v>
      </c>
      <c r="B5383" s="31" t="s">
        <v>297</v>
      </c>
      <c r="C5383" s="31" t="s">
        <v>298</v>
      </c>
      <c r="D5383" s="31" t="s">
        <v>474</v>
      </c>
      <c r="E5383" s="31" t="s">
        <v>475</v>
      </c>
      <c r="F5383" s="31" t="s">
        <v>131</v>
      </c>
      <c r="G5383" s="31" t="s">
        <v>145</v>
      </c>
      <c r="H5383" s="31" t="s">
        <v>743</v>
      </c>
      <c r="I5383" s="31">
        <v>0</v>
      </c>
      <c r="J5383" s="31">
        <v>69265</v>
      </c>
      <c r="K5383" s="31">
        <v>0</v>
      </c>
      <c r="L5383" s="31" t="s">
        <v>1764</v>
      </c>
      <c r="M5383" s="31">
        <f t="shared" si="225"/>
        <v>0</v>
      </c>
      <c r="N5383" s="31">
        <f t="shared" si="226"/>
        <v>0</v>
      </c>
    </row>
    <row r="5384" spans="1:14" x14ac:dyDescent="0.45">
      <c r="A5384" s="31" t="str">
        <f t="shared" si="224"/>
        <v>E08000028_CIN episodes for unborn children at 31st March 2019 with physical abuse identified as a factor at CIN assessment_Number</v>
      </c>
      <c r="B5384" s="31" t="s">
        <v>397</v>
      </c>
      <c r="C5384" s="31" t="s">
        <v>398</v>
      </c>
      <c r="D5384" s="31" t="s">
        <v>474</v>
      </c>
      <c r="E5384" s="31" t="s">
        <v>475</v>
      </c>
      <c r="F5384" s="31" t="s">
        <v>131</v>
      </c>
      <c r="G5384" s="31" t="s">
        <v>145</v>
      </c>
      <c r="H5384" s="31" t="s">
        <v>743</v>
      </c>
      <c r="I5384" s="31" t="s">
        <v>1280</v>
      </c>
      <c r="J5384" s="31">
        <v>81920</v>
      </c>
      <c r="K5384" s="31" t="s">
        <v>1280</v>
      </c>
      <c r="L5384" s="31" t="s">
        <v>70</v>
      </c>
      <c r="M5384" s="31" t="s">
        <v>70</v>
      </c>
      <c r="N5384" s="31">
        <f t="shared" si="226"/>
        <v>0</v>
      </c>
    </row>
    <row r="5385" spans="1:14" x14ac:dyDescent="0.45">
      <c r="A5385" s="31" t="str">
        <f t="shared" si="224"/>
        <v>E08000029_CIN episodes for unborn children at 31st March 2019 with physical abuse identified as a factor at CIN assessment_Number</v>
      </c>
      <c r="B5385" s="31" t="s">
        <v>516</v>
      </c>
      <c r="C5385" s="31" t="s">
        <v>517</v>
      </c>
      <c r="D5385" s="31" t="s">
        <v>474</v>
      </c>
      <c r="E5385" s="31" t="s">
        <v>475</v>
      </c>
      <c r="F5385" s="31" t="s">
        <v>131</v>
      </c>
      <c r="G5385" s="31" t="s">
        <v>145</v>
      </c>
      <c r="H5385" s="31" t="s">
        <v>743</v>
      </c>
      <c r="I5385" s="31" t="s">
        <v>1280</v>
      </c>
      <c r="J5385" s="31">
        <v>46946</v>
      </c>
      <c r="K5385" s="31" t="s">
        <v>1280</v>
      </c>
      <c r="L5385" s="31" t="s">
        <v>70</v>
      </c>
      <c r="M5385" s="31" t="s">
        <v>70</v>
      </c>
      <c r="N5385" s="31">
        <f t="shared" si="226"/>
        <v>0</v>
      </c>
    </row>
    <row r="5386" spans="1:14" x14ac:dyDescent="0.45">
      <c r="A5386" s="31" t="str">
        <f t="shared" si="224"/>
        <v>E08000030_CIN episodes for unborn children at 31st March 2019 with physical abuse identified as a factor at CIN assessment_Number</v>
      </c>
      <c r="B5386" s="31" t="s">
        <v>446</v>
      </c>
      <c r="C5386" s="31" t="s">
        <v>447</v>
      </c>
      <c r="D5386" s="31" t="s">
        <v>474</v>
      </c>
      <c r="E5386" s="31" t="s">
        <v>475</v>
      </c>
      <c r="F5386" s="31" t="s">
        <v>131</v>
      </c>
      <c r="G5386" s="31" t="s">
        <v>145</v>
      </c>
      <c r="H5386" s="31" t="s">
        <v>743</v>
      </c>
      <c r="I5386" s="31">
        <v>7</v>
      </c>
      <c r="J5386" s="31">
        <v>68157</v>
      </c>
      <c r="K5386" s="31">
        <v>0.102704050941209</v>
      </c>
      <c r="L5386" s="31" t="s">
        <v>1765</v>
      </c>
      <c r="M5386" s="31">
        <f t="shared" si="225"/>
        <v>0.102704050941209</v>
      </c>
      <c r="N5386" s="31">
        <f t="shared" si="226"/>
        <v>0</v>
      </c>
    </row>
    <row r="5387" spans="1:14" x14ac:dyDescent="0.45">
      <c r="A5387" s="31" t="str">
        <f t="shared" ref="A5387:A5450" si="227">CONCATENATE(B5387,"_",G5387,"_",H5387)</f>
        <v>E08000031_CIN episodes for unborn children at 31st March 2019 with physical abuse identified as a factor at CIN assessment_Number</v>
      </c>
      <c r="B5387" s="31" t="s">
        <v>468</v>
      </c>
      <c r="C5387" s="31" t="s">
        <v>469</v>
      </c>
      <c r="D5387" s="31" t="s">
        <v>474</v>
      </c>
      <c r="E5387" s="31" t="s">
        <v>475</v>
      </c>
      <c r="F5387" s="31" t="s">
        <v>131</v>
      </c>
      <c r="G5387" s="31" t="s">
        <v>145</v>
      </c>
      <c r="H5387" s="31" t="s">
        <v>743</v>
      </c>
      <c r="I5387" s="31" t="s">
        <v>1280</v>
      </c>
      <c r="J5387" s="31">
        <v>61244</v>
      </c>
      <c r="K5387" s="31" t="s">
        <v>1280</v>
      </c>
      <c r="L5387" s="31" t="s">
        <v>70</v>
      </c>
      <c r="M5387" s="31" t="s">
        <v>70</v>
      </c>
      <c r="N5387" s="31">
        <f t="shared" si="226"/>
        <v>0</v>
      </c>
    </row>
    <row r="5388" spans="1:14" x14ac:dyDescent="0.45">
      <c r="A5388" s="31" t="str">
        <f t="shared" si="227"/>
        <v>E08000011_CIN episodes for unborn children at 31st March 2019 with physical abuse identified as a factor at CIN assessment_Number</v>
      </c>
      <c r="B5388" s="31" t="s">
        <v>333</v>
      </c>
      <c r="C5388" s="31" t="s">
        <v>334</v>
      </c>
      <c r="D5388" s="31" t="s">
        <v>474</v>
      </c>
      <c r="E5388" s="31" t="s">
        <v>475</v>
      </c>
      <c r="F5388" s="31" t="s">
        <v>131</v>
      </c>
      <c r="G5388" s="31" t="s">
        <v>145</v>
      </c>
      <c r="H5388" s="31" t="s">
        <v>743</v>
      </c>
      <c r="I5388" s="31" t="s">
        <v>1280</v>
      </c>
      <c r="J5388" s="31">
        <v>33477</v>
      </c>
      <c r="K5388" s="31" t="s">
        <v>1280</v>
      </c>
      <c r="L5388" s="31" t="s">
        <v>70</v>
      </c>
      <c r="M5388" s="31" t="s">
        <v>70</v>
      </c>
      <c r="N5388" s="31">
        <f t="shared" si="226"/>
        <v>0</v>
      </c>
    </row>
    <row r="5389" spans="1:14" x14ac:dyDescent="0.45">
      <c r="A5389" s="31" t="str">
        <f t="shared" si="227"/>
        <v>E08000012_CIN episodes for unborn children at 31st March 2019 with physical abuse identified as a factor at CIN assessment_Number</v>
      </c>
      <c r="B5389" s="31" t="s">
        <v>347</v>
      </c>
      <c r="C5389" s="31" t="s">
        <v>348</v>
      </c>
      <c r="D5389" s="31" t="s">
        <v>474</v>
      </c>
      <c r="E5389" s="31" t="s">
        <v>475</v>
      </c>
      <c r="F5389" s="31" t="s">
        <v>131</v>
      </c>
      <c r="G5389" s="31" t="s">
        <v>145</v>
      </c>
      <c r="H5389" s="31" t="s">
        <v>743</v>
      </c>
      <c r="I5389" s="31">
        <v>8</v>
      </c>
      <c r="J5389" s="31">
        <v>94902</v>
      </c>
      <c r="K5389" s="31">
        <v>8.4297485827485197E-2</v>
      </c>
      <c r="L5389" s="31" t="s">
        <v>1765</v>
      </c>
      <c r="M5389" s="31">
        <f t="shared" si="225"/>
        <v>8.4297485827485197E-2</v>
      </c>
      <c r="N5389" s="31">
        <f t="shared" si="226"/>
        <v>0</v>
      </c>
    </row>
    <row r="5390" spans="1:14" x14ac:dyDescent="0.45">
      <c r="A5390" s="31" t="str">
        <f t="shared" si="227"/>
        <v>E08000013_CIN episodes for unborn children at 31st March 2019 with physical abuse identified as a factor at CIN assessment_Number</v>
      </c>
      <c r="B5390" s="31" t="s">
        <v>416</v>
      </c>
      <c r="C5390" s="31" t="s">
        <v>417</v>
      </c>
      <c r="D5390" s="31" t="s">
        <v>474</v>
      </c>
      <c r="E5390" s="31" t="s">
        <v>475</v>
      </c>
      <c r="F5390" s="31" t="s">
        <v>131</v>
      </c>
      <c r="G5390" s="31" t="s">
        <v>145</v>
      </c>
      <c r="H5390" s="31" t="s">
        <v>743</v>
      </c>
      <c r="I5390" s="31" t="s">
        <v>1280</v>
      </c>
      <c r="J5390" s="31">
        <v>36785</v>
      </c>
      <c r="K5390" s="31" t="s">
        <v>1280</v>
      </c>
      <c r="L5390" s="31" t="s">
        <v>70</v>
      </c>
      <c r="M5390" s="31" t="s">
        <v>70</v>
      </c>
      <c r="N5390" s="31">
        <f t="shared" si="226"/>
        <v>0</v>
      </c>
    </row>
    <row r="5391" spans="1:14" x14ac:dyDescent="0.45">
      <c r="A5391" s="31" t="str">
        <f t="shared" si="227"/>
        <v>E08000014_CIN episodes for unborn children at 31st March 2019 with physical abuse identified as a factor at CIN assessment_Number</v>
      </c>
      <c r="B5391" s="31" t="s">
        <v>399</v>
      </c>
      <c r="C5391" s="31" t="s">
        <v>400</v>
      </c>
      <c r="D5391" s="31" t="s">
        <v>474</v>
      </c>
      <c r="E5391" s="31" t="s">
        <v>475</v>
      </c>
      <c r="F5391" s="31" t="s">
        <v>131</v>
      </c>
      <c r="G5391" s="31" t="s">
        <v>145</v>
      </c>
      <c r="H5391" s="31" t="s">
        <v>743</v>
      </c>
      <c r="I5391" s="31" t="s">
        <v>1280</v>
      </c>
      <c r="J5391" s="31">
        <v>53833</v>
      </c>
      <c r="K5391" s="31" t="s">
        <v>1280</v>
      </c>
      <c r="L5391" s="31" t="s">
        <v>70</v>
      </c>
      <c r="M5391" s="31" t="s">
        <v>70</v>
      </c>
      <c r="N5391" s="31">
        <f t="shared" si="226"/>
        <v>0</v>
      </c>
    </row>
    <row r="5392" spans="1:14" x14ac:dyDescent="0.45">
      <c r="A5392" s="31" t="str">
        <f t="shared" si="227"/>
        <v>E08000015_CIN episodes for unborn children at 31st March 2019 with physical abuse identified as a factor at CIN assessment_Number</v>
      </c>
      <c r="B5392" s="31" t="s">
        <v>464</v>
      </c>
      <c r="C5392" s="31" t="s">
        <v>465</v>
      </c>
      <c r="D5392" s="31" t="s">
        <v>474</v>
      </c>
      <c r="E5392" s="31" t="s">
        <v>475</v>
      </c>
      <c r="F5392" s="31" t="s">
        <v>131</v>
      </c>
      <c r="G5392" s="31" t="s">
        <v>145</v>
      </c>
      <c r="H5392" s="31" t="s">
        <v>743</v>
      </c>
      <c r="I5392" s="31">
        <v>9</v>
      </c>
      <c r="J5392" s="31">
        <v>67576</v>
      </c>
      <c r="K5392" s="31">
        <v>0.133183378714336</v>
      </c>
      <c r="L5392" s="31" t="s">
        <v>1765</v>
      </c>
      <c r="M5392" s="31">
        <f t="shared" si="225"/>
        <v>0.133183378714336</v>
      </c>
      <c r="N5392" s="31">
        <f t="shared" si="226"/>
        <v>0</v>
      </c>
    </row>
    <row r="5393" spans="1:14" x14ac:dyDescent="0.45">
      <c r="A5393" s="31" t="str">
        <f t="shared" si="227"/>
        <v>E08000001_CIN episodes for unborn children at 31st March 2019 with physical abuse identified as a factor at CIN assessment_Number</v>
      </c>
      <c r="B5393" s="31" t="s">
        <v>252</v>
      </c>
      <c r="C5393" s="31" t="s">
        <v>253</v>
      </c>
      <c r="D5393" s="31" t="s">
        <v>474</v>
      </c>
      <c r="E5393" s="31" t="s">
        <v>475</v>
      </c>
      <c r="F5393" s="31" t="s">
        <v>131</v>
      </c>
      <c r="G5393" s="31" t="s">
        <v>145</v>
      </c>
      <c r="H5393" s="31" t="s">
        <v>743</v>
      </c>
      <c r="I5393" s="31" t="s">
        <v>1280</v>
      </c>
      <c r="J5393" s="31">
        <v>67670</v>
      </c>
      <c r="K5393" s="31" t="s">
        <v>1280</v>
      </c>
      <c r="L5393" s="31" t="s">
        <v>70</v>
      </c>
      <c r="M5393" s="31" t="s">
        <v>70</v>
      </c>
      <c r="N5393" s="31">
        <f t="shared" si="226"/>
        <v>0</v>
      </c>
    </row>
    <row r="5394" spans="1:14" x14ac:dyDescent="0.45">
      <c r="A5394" s="31" t="str">
        <f t="shared" si="227"/>
        <v>E08000002_CIN episodes for unborn children at 31st March 2019 with physical abuse identified as a factor at CIN assessment_Number</v>
      </c>
      <c r="B5394" s="31" t="s">
        <v>271</v>
      </c>
      <c r="C5394" s="31" t="s">
        <v>272</v>
      </c>
      <c r="D5394" s="31" t="s">
        <v>474</v>
      </c>
      <c r="E5394" s="31" t="s">
        <v>475</v>
      </c>
      <c r="F5394" s="31" t="s">
        <v>131</v>
      </c>
      <c r="G5394" s="31" t="s">
        <v>145</v>
      </c>
      <c r="H5394" s="31" t="s">
        <v>743</v>
      </c>
      <c r="I5394" s="31" t="s">
        <v>1280</v>
      </c>
      <c r="J5394" s="31">
        <v>43142</v>
      </c>
      <c r="K5394" s="31" t="s">
        <v>1280</v>
      </c>
      <c r="L5394" s="31" t="s">
        <v>70</v>
      </c>
      <c r="M5394" s="31" t="s">
        <v>70</v>
      </c>
      <c r="N5394" s="31">
        <f t="shared" si="226"/>
        <v>0</v>
      </c>
    </row>
    <row r="5395" spans="1:14" x14ac:dyDescent="0.45">
      <c r="A5395" s="31" t="str">
        <f t="shared" si="227"/>
        <v>E08000003_CIN episodes for unborn children at 31st March 2019 with physical abuse identified as a factor at CIN assessment_Number</v>
      </c>
      <c r="B5395" s="31" t="s">
        <v>349</v>
      </c>
      <c r="C5395" s="31" t="s">
        <v>350</v>
      </c>
      <c r="D5395" s="31" t="s">
        <v>474</v>
      </c>
      <c r="E5395" s="31" t="s">
        <v>475</v>
      </c>
      <c r="F5395" s="31" t="s">
        <v>131</v>
      </c>
      <c r="G5395" s="31" t="s">
        <v>145</v>
      </c>
      <c r="H5395" s="31" t="s">
        <v>743</v>
      </c>
      <c r="I5395" s="31">
        <v>12</v>
      </c>
      <c r="J5395" s="31">
        <v>121962</v>
      </c>
      <c r="K5395" s="31">
        <v>9.8391302208884701E-2</v>
      </c>
      <c r="L5395" s="31" t="s">
        <v>1765</v>
      </c>
      <c r="M5395" s="31">
        <f t="shared" si="225"/>
        <v>9.8391302208884701E-2</v>
      </c>
      <c r="N5395" s="31">
        <f t="shared" si="226"/>
        <v>0</v>
      </c>
    </row>
    <row r="5396" spans="1:14" x14ac:dyDescent="0.45">
      <c r="A5396" s="31" t="str">
        <f t="shared" si="227"/>
        <v>E08000004_CIN episodes for unborn children at 31st March 2019 with physical abuse identified as a factor at CIN assessment_Number</v>
      </c>
      <c r="B5396" s="31" t="s">
        <v>375</v>
      </c>
      <c r="C5396" s="31" t="s">
        <v>376</v>
      </c>
      <c r="D5396" s="31" t="s">
        <v>474</v>
      </c>
      <c r="E5396" s="31" t="s">
        <v>475</v>
      </c>
      <c r="F5396" s="31" t="s">
        <v>131</v>
      </c>
      <c r="G5396" s="31" t="s">
        <v>145</v>
      </c>
      <c r="H5396" s="31" t="s">
        <v>743</v>
      </c>
      <c r="I5396" s="31" t="s">
        <v>1280</v>
      </c>
      <c r="J5396" s="31">
        <v>59416</v>
      </c>
      <c r="K5396" s="31" t="s">
        <v>1280</v>
      </c>
      <c r="L5396" s="31" t="s">
        <v>70</v>
      </c>
      <c r="M5396" s="31" t="s">
        <v>70</v>
      </c>
      <c r="N5396" s="31">
        <f t="shared" si="226"/>
        <v>0</v>
      </c>
    </row>
    <row r="5397" spans="1:14" x14ac:dyDescent="0.45">
      <c r="A5397" s="31" t="str">
        <f t="shared" si="227"/>
        <v>E08000005_CIN episodes for unborn children at 31st March 2019 with physical abuse identified as a factor at CIN assessment_Number</v>
      </c>
      <c r="B5397" s="31" t="s">
        <v>391</v>
      </c>
      <c r="C5397" s="31" t="s">
        <v>392</v>
      </c>
      <c r="D5397" s="31" t="s">
        <v>474</v>
      </c>
      <c r="E5397" s="31" t="s">
        <v>475</v>
      </c>
      <c r="F5397" s="31" t="s">
        <v>131</v>
      </c>
      <c r="G5397" s="31" t="s">
        <v>145</v>
      </c>
      <c r="H5397" s="31" t="s">
        <v>743</v>
      </c>
      <c r="I5397" s="31" t="s">
        <v>1280</v>
      </c>
      <c r="J5397" s="31">
        <v>52689</v>
      </c>
      <c r="K5397" s="31" t="s">
        <v>1280</v>
      </c>
      <c r="L5397" s="31" t="s">
        <v>70</v>
      </c>
      <c r="M5397" s="31" t="s">
        <v>70</v>
      </c>
      <c r="N5397" s="31">
        <f t="shared" si="226"/>
        <v>0</v>
      </c>
    </row>
    <row r="5398" spans="1:14" x14ac:dyDescent="0.45">
      <c r="A5398" s="31" t="str">
        <f t="shared" si="227"/>
        <v>E08000006_CIN episodes for unborn children at 31st March 2019 with physical abuse identified as a factor at CIN assessment_Number</v>
      </c>
      <c r="B5398" s="31" t="s">
        <v>395</v>
      </c>
      <c r="C5398" s="31" t="s">
        <v>396</v>
      </c>
      <c r="D5398" s="31" t="s">
        <v>474</v>
      </c>
      <c r="E5398" s="31" t="s">
        <v>475</v>
      </c>
      <c r="F5398" s="31" t="s">
        <v>131</v>
      </c>
      <c r="G5398" s="31" t="s">
        <v>145</v>
      </c>
      <c r="H5398" s="31" t="s">
        <v>743</v>
      </c>
      <c r="I5398" s="31" t="s">
        <v>1280</v>
      </c>
      <c r="J5398" s="31">
        <v>56566</v>
      </c>
      <c r="K5398" s="31" t="s">
        <v>1280</v>
      </c>
      <c r="L5398" s="31" t="s">
        <v>70</v>
      </c>
      <c r="M5398" s="31" t="s">
        <v>70</v>
      </c>
      <c r="N5398" s="31">
        <f t="shared" si="226"/>
        <v>0</v>
      </c>
    </row>
    <row r="5399" spans="1:14" x14ac:dyDescent="0.45">
      <c r="A5399" s="31" t="str">
        <f t="shared" si="227"/>
        <v>E08000007_CIN episodes for unborn children at 31st March 2019 with physical abuse identified as a factor at CIN assessment_Number</v>
      </c>
      <c r="B5399" s="31" t="s">
        <v>420</v>
      </c>
      <c r="C5399" s="31" t="s">
        <v>421</v>
      </c>
      <c r="D5399" s="31" t="s">
        <v>474</v>
      </c>
      <c r="E5399" s="31" t="s">
        <v>475</v>
      </c>
      <c r="F5399" s="31" t="s">
        <v>131</v>
      </c>
      <c r="G5399" s="31" t="s">
        <v>145</v>
      </c>
      <c r="H5399" s="31" t="s">
        <v>743</v>
      </c>
      <c r="I5399" s="31" t="s">
        <v>1280</v>
      </c>
      <c r="J5399" s="31">
        <v>63141</v>
      </c>
      <c r="K5399" s="31" t="s">
        <v>1280</v>
      </c>
      <c r="L5399" s="31" t="s">
        <v>70</v>
      </c>
      <c r="M5399" s="31" t="s">
        <v>70</v>
      </c>
      <c r="N5399" s="31">
        <f t="shared" si="226"/>
        <v>0</v>
      </c>
    </row>
    <row r="5400" spans="1:14" x14ac:dyDescent="0.45">
      <c r="A5400" s="31" t="str">
        <f t="shared" si="227"/>
        <v>E08000008_CIN episodes for unborn children at 31st March 2019 with physical abuse identified as a factor at CIN assessment_Number</v>
      </c>
      <c r="B5400" s="31" t="s">
        <v>436</v>
      </c>
      <c r="C5400" s="31" t="s">
        <v>437</v>
      </c>
      <c r="D5400" s="31" t="s">
        <v>474</v>
      </c>
      <c r="E5400" s="31" t="s">
        <v>475</v>
      </c>
      <c r="F5400" s="31" t="s">
        <v>131</v>
      </c>
      <c r="G5400" s="31" t="s">
        <v>145</v>
      </c>
      <c r="H5400" s="31" t="s">
        <v>743</v>
      </c>
      <c r="I5400" s="31" t="s">
        <v>1280</v>
      </c>
      <c r="J5400" s="31">
        <v>50223</v>
      </c>
      <c r="K5400" s="31" t="s">
        <v>1280</v>
      </c>
      <c r="L5400" s="31" t="s">
        <v>70</v>
      </c>
      <c r="M5400" s="31" t="s">
        <v>70</v>
      </c>
      <c r="N5400" s="31">
        <f t="shared" si="226"/>
        <v>0</v>
      </c>
    </row>
    <row r="5401" spans="1:14" x14ac:dyDescent="0.45">
      <c r="A5401" s="31" t="str">
        <f t="shared" si="227"/>
        <v>E08000009_CIN episodes for unborn children at 31st March 2019 with physical abuse identified as a factor at CIN assessment_Number</v>
      </c>
      <c r="B5401" s="31" t="s">
        <v>442</v>
      </c>
      <c r="C5401" s="31" t="s">
        <v>443</v>
      </c>
      <c r="D5401" s="31" t="s">
        <v>474</v>
      </c>
      <c r="E5401" s="31" t="s">
        <v>475</v>
      </c>
      <c r="F5401" s="31" t="s">
        <v>131</v>
      </c>
      <c r="G5401" s="31" t="s">
        <v>145</v>
      </c>
      <c r="H5401" s="31" t="s">
        <v>743</v>
      </c>
      <c r="I5401" s="31">
        <v>5</v>
      </c>
      <c r="J5401" s="31">
        <v>56087</v>
      </c>
      <c r="K5401" s="31">
        <v>8.9147217715335098E-2</v>
      </c>
      <c r="L5401" s="31" t="s">
        <v>1765</v>
      </c>
      <c r="M5401" s="31">
        <f t="shared" si="225"/>
        <v>8.9147217715335098E-2</v>
      </c>
      <c r="N5401" s="31">
        <f t="shared" si="226"/>
        <v>0</v>
      </c>
    </row>
    <row r="5402" spans="1:14" x14ac:dyDescent="0.45">
      <c r="A5402" s="31" t="str">
        <f t="shared" si="227"/>
        <v>E08000010_CIN episodes for unborn children at 31st March 2019 with physical abuse identified as a factor at CIN assessment_Number</v>
      </c>
      <c r="B5402" s="31" t="s">
        <v>460</v>
      </c>
      <c r="C5402" s="31" t="s">
        <v>461</v>
      </c>
      <c r="D5402" s="31" t="s">
        <v>474</v>
      </c>
      <c r="E5402" s="31" t="s">
        <v>475</v>
      </c>
      <c r="F5402" s="31" t="s">
        <v>131</v>
      </c>
      <c r="G5402" s="31" t="s">
        <v>145</v>
      </c>
      <c r="H5402" s="31" t="s">
        <v>743</v>
      </c>
      <c r="I5402" s="31" t="s">
        <v>1280</v>
      </c>
      <c r="J5402" s="31">
        <v>68388</v>
      </c>
      <c r="K5402" s="31" t="s">
        <v>1280</v>
      </c>
      <c r="L5402" s="31" t="s">
        <v>70</v>
      </c>
      <c r="M5402" s="31" t="s">
        <v>70</v>
      </c>
      <c r="N5402" s="31">
        <f t="shared" si="226"/>
        <v>0</v>
      </c>
    </row>
    <row r="5403" spans="1:14" x14ac:dyDescent="0.45">
      <c r="A5403" s="31" t="str">
        <f t="shared" si="227"/>
        <v>E08000016_CIN episodes for unborn children at 31st March 2019 with physical abuse identified as a factor at CIN assessment_Number</v>
      </c>
      <c r="B5403" s="31" t="s">
        <v>236</v>
      </c>
      <c r="C5403" s="31" t="s">
        <v>237</v>
      </c>
      <c r="D5403" s="31" t="s">
        <v>474</v>
      </c>
      <c r="E5403" s="31" t="s">
        <v>475</v>
      </c>
      <c r="F5403" s="31" t="s">
        <v>131</v>
      </c>
      <c r="G5403" s="31" t="s">
        <v>145</v>
      </c>
      <c r="H5403" s="31" t="s">
        <v>743</v>
      </c>
      <c r="I5403" s="31">
        <v>0</v>
      </c>
      <c r="J5403" s="31">
        <v>50727</v>
      </c>
      <c r="K5403" s="31">
        <v>0</v>
      </c>
      <c r="L5403" s="31" t="s">
        <v>1764</v>
      </c>
      <c r="M5403" s="31">
        <f t="shared" si="225"/>
        <v>0</v>
      </c>
      <c r="N5403" s="31">
        <f t="shared" si="226"/>
        <v>0</v>
      </c>
    </row>
    <row r="5404" spans="1:14" x14ac:dyDescent="0.45">
      <c r="A5404" s="31" t="str">
        <f t="shared" si="227"/>
        <v>E08000017_CIN episodes for unborn children at 31st March 2019 with physical abuse identified as a factor at CIN assessment_Number</v>
      </c>
      <c r="B5404" s="31" t="s">
        <v>293</v>
      </c>
      <c r="C5404" s="31" t="s">
        <v>294</v>
      </c>
      <c r="D5404" s="31" t="s">
        <v>474</v>
      </c>
      <c r="E5404" s="31" t="s">
        <v>475</v>
      </c>
      <c r="F5404" s="31" t="s">
        <v>131</v>
      </c>
      <c r="G5404" s="31" t="s">
        <v>145</v>
      </c>
      <c r="H5404" s="31" t="s">
        <v>743</v>
      </c>
      <c r="I5404" s="31" t="s">
        <v>1280</v>
      </c>
      <c r="J5404" s="31">
        <v>66448</v>
      </c>
      <c r="K5404" s="31" t="s">
        <v>1280</v>
      </c>
      <c r="L5404" s="31" t="s">
        <v>70</v>
      </c>
      <c r="M5404" s="31" t="s">
        <v>70</v>
      </c>
      <c r="N5404" s="31">
        <f t="shared" si="226"/>
        <v>0</v>
      </c>
    </row>
    <row r="5405" spans="1:14" x14ac:dyDescent="0.45">
      <c r="A5405" s="31" t="str">
        <f t="shared" si="227"/>
        <v>E08000018_CIN episodes for unborn children at 31st March 2019 with physical abuse identified as a factor at CIN assessment_Number</v>
      </c>
      <c r="B5405" s="31" t="s">
        <v>393</v>
      </c>
      <c r="C5405" s="31" t="s">
        <v>394</v>
      </c>
      <c r="D5405" s="31" t="s">
        <v>474</v>
      </c>
      <c r="E5405" s="31" t="s">
        <v>475</v>
      </c>
      <c r="F5405" s="31" t="s">
        <v>131</v>
      </c>
      <c r="G5405" s="31" t="s">
        <v>145</v>
      </c>
      <c r="H5405" s="31" t="s">
        <v>743</v>
      </c>
      <c r="I5405" s="31">
        <v>11</v>
      </c>
      <c r="J5405" s="31">
        <v>57196</v>
      </c>
      <c r="K5405" s="31">
        <v>0.19232114133855499</v>
      </c>
      <c r="L5405" s="31" t="s">
        <v>1766</v>
      </c>
      <c r="M5405" s="31">
        <f t="shared" si="225"/>
        <v>0.19232114133855499</v>
      </c>
      <c r="N5405" s="31">
        <f t="shared" si="226"/>
        <v>0</v>
      </c>
    </row>
    <row r="5406" spans="1:14" x14ac:dyDescent="0.45">
      <c r="A5406" s="31" t="str">
        <f t="shared" si="227"/>
        <v>E08000019_CIN episodes for unborn children at 31st March 2019 with physical abuse identified as a factor at CIN assessment_Number</v>
      </c>
      <c r="B5406" s="31" t="s">
        <v>401</v>
      </c>
      <c r="C5406" s="31" t="s">
        <v>402</v>
      </c>
      <c r="D5406" s="31" t="s">
        <v>474</v>
      </c>
      <c r="E5406" s="31" t="s">
        <v>475</v>
      </c>
      <c r="F5406" s="31" t="s">
        <v>131</v>
      </c>
      <c r="G5406" s="31" t="s">
        <v>145</v>
      </c>
      <c r="H5406" s="31" t="s">
        <v>743</v>
      </c>
      <c r="I5406" s="31" t="s">
        <v>1280</v>
      </c>
      <c r="J5406" s="31">
        <v>117497</v>
      </c>
      <c r="K5406" s="31" t="s">
        <v>1280</v>
      </c>
      <c r="L5406" s="31" t="s">
        <v>70</v>
      </c>
      <c r="M5406" s="31" t="s">
        <v>70</v>
      </c>
      <c r="N5406" s="31">
        <f t="shared" si="226"/>
        <v>0</v>
      </c>
    </row>
    <row r="5407" spans="1:14" x14ac:dyDescent="0.45">
      <c r="A5407" s="31" t="str">
        <f t="shared" si="227"/>
        <v>E08000032_CIN episodes for unborn children at 31st March 2019 with physical abuse identified as a factor at CIN assessment_Number</v>
      </c>
      <c r="B5407" s="31" t="s">
        <v>259</v>
      </c>
      <c r="C5407" s="31" t="s">
        <v>260</v>
      </c>
      <c r="D5407" s="31" t="s">
        <v>474</v>
      </c>
      <c r="E5407" s="31" t="s">
        <v>475</v>
      </c>
      <c r="F5407" s="31" t="s">
        <v>131</v>
      </c>
      <c r="G5407" s="31" t="s">
        <v>145</v>
      </c>
      <c r="H5407" s="31" t="s">
        <v>743</v>
      </c>
      <c r="I5407" s="31">
        <v>10</v>
      </c>
      <c r="J5407" s="31">
        <v>142005</v>
      </c>
      <c r="K5407" s="31">
        <v>7.0420055631843906E-2</v>
      </c>
      <c r="L5407" s="31" t="s">
        <v>1765</v>
      </c>
      <c r="M5407" s="31">
        <f t="shared" si="225"/>
        <v>7.0420055631843906E-2</v>
      </c>
      <c r="N5407" s="31">
        <f t="shared" si="226"/>
        <v>0</v>
      </c>
    </row>
    <row r="5408" spans="1:14" x14ac:dyDescent="0.45">
      <c r="A5408" s="31" t="str">
        <f t="shared" si="227"/>
        <v>E08000033_CIN episodes for unborn children at 31st March 2019 with physical abuse identified as a factor at CIN assessment_Number</v>
      </c>
      <c r="B5408" s="31" t="s">
        <v>273</v>
      </c>
      <c r="C5408" s="31" t="s">
        <v>274</v>
      </c>
      <c r="D5408" s="31" t="s">
        <v>474</v>
      </c>
      <c r="E5408" s="31" t="s">
        <v>475</v>
      </c>
      <c r="F5408" s="31" t="s">
        <v>131</v>
      </c>
      <c r="G5408" s="31" t="s">
        <v>145</v>
      </c>
      <c r="H5408" s="31" t="s">
        <v>743</v>
      </c>
      <c r="I5408" s="31" t="s">
        <v>1280</v>
      </c>
      <c r="J5408" s="31">
        <v>46021</v>
      </c>
      <c r="K5408" s="31" t="s">
        <v>1280</v>
      </c>
      <c r="L5408" s="31" t="s">
        <v>70</v>
      </c>
      <c r="M5408" s="31" t="s">
        <v>70</v>
      </c>
      <c r="N5408" s="31">
        <f t="shared" si="226"/>
        <v>0</v>
      </c>
    </row>
    <row r="5409" spans="1:14" x14ac:dyDescent="0.45">
      <c r="A5409" s="31" t="str">
        <f t="shared" si="227"/>
        <v>E08000034_CIN episodes for unborn children at 31st March 2019 with physical abuse identified as a factor at CIN assessment_Number</v>
      </c>
      <c r="B5409" s="31" t="s">
        <v>331</v>
      </c>
      <c r="C5409" s="31" t="s">
        <v>332</v>
      </c>
      <c r="D5409" s="31" t="s">
        <v>474</v>
      </c>
      <c r="E5409" s="31" t="s">
        <v>475</v>
      </c>
      <c r="F5409" s="31" t="s">
        <v>131</v>
      </c>
      <c r="G5409" s="31" t="s">
        <v>145</v>
      </c>
      <c r="H5409" s="31" t="s">
        <v>743</v>
      </c>
      <c r="I5409" s="31" t="s">
        <v>1280</v>
      </c>
      <c r="J5409" s="31">
        <v>100174</v>
      </c>
      <c r="K5409" s="31" t="s">
        <v>1280</v>
      </c>
      <c r="L5409" s="31" t="s">
        <v>70</v>
      </c>
      <c r="M5409" s="31" t="s">
        <v>70</v>
      </c>
      <c r="N5409" s="31">
        <f t="shared" si="226"/>
        <v>0</v>
      </c>
    </row>
    <row r="5410" spans="1:14" x14ac:dyDescent="0.45">
      <c r="A5410" s="31" t="str">
        <f t="shared" si="227"/>
        <v>E08000035_CIN episodes for unborn children at 31st March 2019 with physical abuse identified as a factor at CIN assessment_Number</v>
      </c>
      <c r="B5410" s="31" t="s">
        <v>339</v>
      </c>
      <c r="C5410" s="31" t="s">
        <v>340</v>
      </c>
      <c r="D5410" s="31" t="s">
        <v>474</v>
      </c>
      <c r="E5410" s="31" t="s">
        <v>475</v>
      </c>
      <c r="F5410" s="31" t="s">
        <v>131</v>
      </c>
      <c r="G5410" s="31" t="s">
        <v>145</v>
      </c>
      <c r="H5410" s="31" t="s">
        <v>743</v>
      </c>
      <c r="I5410" s="31">
        <v>6</v>
      </c>
      <c r="J5410" s="31">
        <v>168176</v>
      </c>
      <c r="K5410" s="31">
        <v>3.5676909903910203E-2</v>
      </c>
      <c r="L5410" s="31" t="s">
        <v>1764</v>
      </c>
      <c r="M5410" s="31">
        <f t="shared" si="225"/>
        <v>3.5676909903910203E-2</v>
      </c>
      <c r="N5410" s="31">
        <f t="shared" si="226"/>
        <v>0</v>
      </c>
    </row>
    <row r="5411" spans="1:14" x14ac:dyDescent="0.45">
      <c r="A5411" s="31" t="str">
        <f t="shared" si="227"/>
        <v>E08000036_CIN episodes for unborn children at 31st March 2019 with physical abuse identified as a factor at CIN assessment_Number</v>
      </c>
      <c r="B5411" s="31" t="s">
        <v>444</v>
      </c>
      <c r="C5411" s="31" t="s">
        <v>445</v>
      </c>
      <c r="D5411" s="31" t="s">
        <v>474</v>
      </c>
      <c r="E5411" s="31" t="s">
        <v>475</v>
      </c>
      <c r="F5411" s="31" t="s">
        <v>131</v>
      </c>
      <c r="G5411" s="31" t="s">
        <v>145</v>
      </c>
      <c r="H5411" s="31" t="s">
        <v>743</v>
      </c>
      <c r="I5411" s="31" t="s">
        <v>1280</v>
      </c>
      <c r="J5411" s="31">
        <v>72893</v>
      </c>
      <c r="K5411" s="31" t="s">
        <v>1280</v>
      </c>
      <c r="L5411" s="31" t="s">
        <v>70</v>
      </c>
      <c r="M5411" s="31" t="s">
        <v>70</v>
      </c>
      <c r="N5411" s="31">
        <f t="shared" si="226"/>
        <v>0</v>
      </c>
    </row>
    <row r="5412" spans="1:14" x14ac:dyDescent="0.45">
      <c r="A5412" s="31" t="str">
        <f t="shared" si="227"/>
        <v>E08000020_CIN episodes for unborn children at 31st March 2019 with physical abuse identified as a factor at CIN assessment_Number</v>
      </c>
      <c r="B5412" s="31" t="s">
        <v>305</v>
      </c>
      <c r="C5412" s="31" t="s">
        <v>306</v>
      </c>
      <c r="D5412" s="31" t="s">
        <v>474</v>
      </c>
      <c r="E5412" s="31" t="s">
        <v>475</v>
      </c>
      <c r="F5412" s="31" t="s">
        <v>131</v>
      </c>
      <c r="G5412" s="31" t="s">
        <v>145</v>
      </c>
      <c r="H5412" s="31" t="s">
        <v>743</v>
      </c>
      <c r="I5412" s="31">
        <v>7</v>
      </c>
      <c r="J5412" s="31">
        <v>39605</v>
      </c>
      <c r="K5412" s="31">
        <v>0.17674536043428901</v>
      </c>
      <c r="L5412" s="31" t="s">
        <v>1766</v>
      </c>
      <c r="M5412" s="31">
        <f t="shared" si="225"/>
        <v>0.17674536043428901</v>
      </c>
      <c r="N5412" s="31">
        <f t="shared" si="226"/>
        <v>0</v>
      </c>
    </row>
    <row r="5413" spans="1:14" x14ac:dyDescent="0.45">
      <c r="A5413" s="31" t="str">
        <f t="shared" si="227"/>
        <v>E08000021_CIN episodes for unborn children at 31st March 2019 with physical abuse identified as a factor at CIN assessment_Number</v>
      </c>
      <c r="B5413" s="31" t="s">
        <v>357</v>
      </c>
      <c r="C5413" s="31" t="s">
        <v>358</v>
      </c>
      <c r="D5413" s="31" t="s">
        <v>474</v>
      </c>
      <c r="E5413" s="31" t="s">
        <v>475</v>
      </c>
      <c r="F5413" s="31" t="s">
        <v>131</v>
      </c>
      <c r="G5413" s="31" t="s">
        <v>145</v>
      </c>
      <c r="H5413" s="31" t="s">
        <v>743</v>
      </c>
      <c r="I5413" s="31">
        <v>12</v>
      </c>
      <c r="J5413" s="31">
        <v>58056</v>
      </c>
      <c r="K5413" s="31">
        <v>0.20669698222405999</v>
      </c>
      <c r="L5413" s="31" t="s">
        <v>1766</v>
      </c>
      <c r="M5413" s="31">
        <f t="shared" si="225"/>
        <v>0.20669698222405999</v>
      </c>
      <c r="N5413" s="31">
        <f t="shared" si="226"/>
        <v>0</v>
      </c>
    </row>
    <row r="5414" spans="1:14" x14ac:dyDescent="0.45">
      <c r="A5414" s="31" t="str">
        <f t="shared" si="227"/>
        <v>E08000022_CIN episodes for unborn children at 31st March 2019 with physical abuse identified as a factor at CIN assessment_Number</v>
      </c>
      <c r="B5414" s="31" t="s">
        <v>524</v>
      </c>
      <c r="C5414" s="31" t="s">
        <v>525</v>
      </c>
      <c r="D5414" s="31" t="s">
        <v>474</v>
      </c>
      <c r="E5414" s="31" t="s">
        <v>475</v>
      </c>
      <c r="F5414" s="31" t="s">
        <v>131</v>
      </c>
      <c r="G5414" s="31" t="s">
        <v>145</v>
      </c>
      <c r="H5414" s="31" t="s">
        <v>743</v>
      </c>
      <c r="I5414" s="31">
        <v>0</v>
      </c>
      <c r="J5414" s="31">
        <v>41360</v>
      </c>
      <c r="K5414" s="31">
        <v>0</v>
      </c>
      <c r="L5414" s="31" t="s">
        <v>1764</v>
      </c>
      <c r="M5414" s="31">
        <f t="shared" si="225"/>
        <v>0</v>
      </c>
      <c r="N5414" s="31">
        <f t="shared" si="226"/>
        <v>0</v>
      </c>
    </row>
    <row r="5415" spans="1:14" x14ac:dyDescent="0.45">
      <c r="A5415" s="31" t="str">
        <f t="shared" si="227"/>
        <v>E08000023_CIN episodes for unborn children at 31st March 2019 with physical abuse identified as a factor at CIN assessment_Number</v>
      </c>
      <c r="B5415" s="31" t="s">
        <v>410</v>
      </c>
      <c r="C5415" s="31" t="s">
        <v>411</v>
      </c>
      <c r="D5415" s="31" t="s">
        <v>474</v>
      </c>
      <c r="E5415" s="31" t="s">
        <v>475</v>
      </c>
      <c r="F5415" s="31" t="s">
        <v>131</v>
      </c>
      <c r="G5415" s="31" t="s">
        <v>145</v>
      </c>
      <c r="H5415" s="31" t="s">
        <v>743</v>
      </c>
      <c r="I5415" s="31" t="s">
        <v>1280</v>
      </c>
      <c r="J5415" s="31">
        <v>29920</v>
      </c>
      <c r="K5415" s="31" t="s">
        <v>1280</v>
      </c>
      <c r="L5415" s="31" t="s">
        <v>70</v>
      </c>
      <c r="M5415" s="31" t="s">
        <v>70</v>
      </c>
      <c r="N5415" s="31">
        <f t="shared" si="226"/>
        <v>0</v>
      </c>
    </row>
    <row r="5416" spans="1:14" x14ac:dyDescent="0.45">
      <c r="A5416" s="31" t="str">
        <f t="shared" si="227"/>
        <v>E08000024_CIN episodes for unborn children at 31st March 2019 with physical abuse identified as a factor at CIN assessment_Number</v>
      </c>
      <c r="B5416" s="31" t="s">
        <v>428</v>
      </c>
      <c r="C5416" s="31" t="s">
        <v>429</v>
      </c>
      <c r="D5416" s="31" t="s">
        <v>474</v>
      </c>
      <c r="E5416" s="31" t="s">
        <v>475</v>
      </c>
      <c r="F5416" s="31" t="s">
        <v>131</v>
      </c>
      <c r="G5416" s="31" t="s">
        <v>145</v>
      </c>
      <c r="H5416" s="31" t="s">
        <v>743</v>
      </c>
      <c r="I5416" s="31">
        <v>7</v>
      </c>
      <c r="J5416" s="31">
        <v>54563</v>
      </c>
      <c r="K5416" s="31">
        <v>0.12829206605208701</v>
      </c>
      <c r="L5416" s="31" t="s">
        <v>1765</v>
      </c>
      <c r="M5416" s="31">
        <f t="shared" si="225"/>
        <v>0.12829206605208701</v>
      </c>
      <c r="N5416" s="31">
        <f t="shared" si="226"/>
        <v>0</v>
      </c>
    </row>
    <row r="5417" spans="1:14" x14ac:dyDescent="0.45">
      <c r="A5417" s="31" t="str">
        <f t="shared" si="227"/>
        <v>E06000053_CIN episodes for unborn children at 31st March 2019 with physical abuse identified as a factor at CIN assessment_Number</v>
      </c>
      <c r="B5417" s="31" t="s">
        <v>550</v>
      </c>
      <c r="C5417" s="31" t="s">
        <v>551</v>
      </c>
      <c r="D5417" s="31" t="s">
        <v>474</v>
      </c>
      <c r="E5417" s="31" t="s">
        <v>475</v>
      </c>
      <c r="F5417" s="31" t="s">
        <v>131</v>
      </c>
      <c r="G5417" s="31" t="s">
        <v>145</v>
      </c>
      <c r="H5417" s="31" t="s">
        <v>743</v>
      </c>
      <c r="I5417" s="31">
        <v>0</v>
      </c>
      <c r="J5417" s="31">
        <v>368</v>
      </c>
      <c r="K5417" s="31">
        <v>0</v>
      </c>
      <c r="L5417" s="31" t="s">
        <v>1764</v>
      </c>
      <c r="M5417" s="31">
        <f t="shared" si="225"/>
        <v>0</v>
      </c>
      <c r="N5417" s="31">
        <f t="shared" si="226"/>
        <v>1</v>
      </c>
    </row>
    <row r="5418" spans="1:14" x14ac:dyDescent="0.45">
      <c r="A5418" s="31" t="str">
        <f t="shared" si="227"/>
        <v>E06000022_CIN episodes for unborn children at 31st March 2019 with physical abuse identified as a factor at CIN assessment_Number</v>
      </c>
      <c r="B5418" s="31" t="s">
        <v>238</v>
      </c>
      <c r="C5418" s="31" t="s">
        <v>239</v>
      </c>
      <c r="D5418" s="31" t="s">
        <v>474</v>
      </c>
      <c r="E5418" s="31" t="s">
        <v>475</v>
      </c>
      <c r="F5418" s="31" t="s">
        <v>131</v>
      </c>
      <c r="G5418" s="31" t="s">
        <v>145</v>
      </c>
      <c r="H5418" s="31" t="s">
        <v>743</v>
      </c>
      <c r="I5418" s="31">
        <v>0</v>
      </c>
      <c r="J5418" s="31">
        <v>35946</v>
      </c>
      <c r="K5418" s="31">
        <v>0</v>
      </c>
      <c r="L5418" s="31" t="s">
        <v>1764</v>
      </c>
      <c r="M5418" s="31">
        <f t="shared" si="225"/>
        <v>0</v>
      </c>
      <c r="N5418" s="31">
        <f t="shared" si="226"/>
        <v>0</v>
      </c>
    </row>
    <row r="5419" spans="1:14" x14ac:dyDescent="0.45">
      <c r="A5419" s="31" t="str">
        <f t="shared" si="227"/>
        <v>E06000023_CIN episodes for unborn children at 31st March 2019 with physical abuse identified as a factor at CIN assessment_Number</v>
      </c>
      <c r="B5419" s="31" t="s">
        <v>265</v>
      </c>
      <c r="C5419" s="31" t="s">
        <v>266</v>
      </c>
      <c r="D5419" s="31" t="s">
        <v>474</v>
      </c>
      <c r="E5419" s="31" t="s">
        <v>475</v>
      </c>
      <c r="F5419" s="31" t="s">
        <v>131</v>
      </c>
      <c r="G5419" s="31" t="s">
        <v>145</v>
      </c>
      <c r="H5419" s="31" t="s">
        <v>743</v>
      </c>
      <c r="I5419" s="31">
        <v>5</v>
      </c>
      <c r="J5419" s="31">
        <v>94016</v>
      </c>
      <c r="K5419" s="31">
        <v>5.31824370319946E-2</v>
      </c>
      <c r="L5419" s="31" t="s">
        <v>1765</v>
      </c>
      <c r="M5419" s="31">
        <f t="shared" si="225"/>
        <v>5.31824370319946E-2</v>
      </c>
      <c r="N5419" s="31">
        <f t="shared" si="226"/>
        <v>0</v>
      </c>
    </row>
    <row r="5420" spans="1:14" x14ac:dyDescent="0.45">
      <c r="A5420" s="31" t="str">
        <f t="shared" si="227"/>
        <v>E06000024_CIN episodes for unborn children at 31st March 2019 with physical abuse identified as a factor at CIN assessment_Number</v>
      </c>
      <c r="B5420" s="31" t="s">
        <v>367</v>
      </c>
      <c r="C5420" s="31" t="s">
        <v>368</v>
      </c>
      <c r="D5420" s="31" t="s">
        <v>474</v>
      </c>
      <c r="E5420" s="31" t="s">
        <v>475</v>
      </c>
      <c r="F5420" s="31" t="s">
        <v>131</v>
      </c>
      <c r="G5420" s="31" t="s">
        <v>145</v>
      </c>
      <c r="H5420" s="31" t="s">
        <v>743</v>
      </c>
      <c r="I5420" s="31" t="s">
        <v>1280</v>
      </c>
      <c r="J5420" s="31">
        <v>43435</v>
      </c>
      <c r="K5420" s="31" t="s">
        <v>1280</v>
      </c>
      <c r="L5420" s="31" t="s">
        <v>70</v>
      </c>
      <c r="M5420" s="31" t="s">
        <v>70</v>
      </c>
      <c r="N5420" s="31">
        <f t="shared" si="226"/>
        <v>0</v>
      </c>
    </row>
    <row r="5421" spans="1:14" x14ac:dyDescent="0.45">
      <c r="A5421" s="31" t="str">
        <f t="shared" si="227"/>
        <v>E06000025_CIN episodes for unborn children at 31st March 2019 with physical abuse identified as a factor at CIN assessment_Number</v>
      </c>
      <c r="B5421" s="31" t="s">
        <v>408</v>
      </c>
      <c r="C5421" s="31" t="s">
        <v>409</v>
      </c>
      <c r="D5421" s="31" t="s">
        <v>474</v>
      </c>
      <c r="E5421" s="31" t="s">
        <v>475</v>
      </c>
      <c r="F5421" s="31" t="s">
        <v>131</v>
      </c>
      <c r="G5421" s="31" t="s">
        <v>145</v>
      </c>
      <c r="H5421" s="31" t="s">
        <v>743</v>
      </c>
      <c r="I5421" s="31">
        <v>0</v>
      </c>
      <c r="J5421" s="31">
        <v>58867</v>
      </c>
      <c r="K5421" s="31">
        <v>0</v>
      </c>
      <c r="L5421" s="31" t="s">
        <v>1764</v>
      </c>
      <c r="M5421" s="31">
        <f t="shared" si="225"/>
        <v>0</v>
      </c>
      <c r="N5421" s="31">
        <f t="shared" si="226"/>
        <v>0</v>
      </c>
    </row>
    <row r="5422" spans="1:14" x14ac:dyDescent="0.45">
      <c r="A5422" s="31" t="str">
        <f t="shared" si="227"/>
        <v>E06000001_CIN episodes for unborn children at 31st March 2019 with physical abuse identified as a factor at CIN assessment_Number</v>
      </c>
      <c r="B5422" s="31" t="s">
        <v>313</v>
      </c>
      <c r="C5422" s="31" t="s">
        <v>314</v>
      </c>
      <c r="D5422" s="31" t="s">
        <v>474</v>
      </c>
      <c r="E5422" s="31" t="s">
        <v>475</v>
      </c>
      <c r="F5422" s="31" t="s">
        <v>131</v>
      </c>
      <c r="G5422" s="31" t="s">
        <v>145</v>
      </c>
      <c r="H5422" s="31" t="s">
        <v>743</v>
      </c>
      <c r="I5422" s="31" t="s">
        <v>1280</v>
      </c>
      <c r="J5422" s="31">
        <v>20006</v>
      </c>
      <c r="K5422" s="31" t="s">
        <v>1280</v>
      </c>
      <c r="L5422" s="31" t="s">
        <v>70</v>
      </c>
      <c r="M5422" s="31" t="s">
        <v>70</v>
      </c>
      <c r="N5422" s="31">
        <f t="shared" si="226"/>
        <v>0</v>
      </c>
    </row>
    <row r="5423" spans="1:14" x14ac:dyDescent="0.45">
      <c r="A5423" s="31" t="str">
        <f t="shared" si="227"/>
        <v>E06000002_CIN episodes for unborn children at 31st March 2019 with physical abuse identified as a factor at CIN assessment_Number</v>
      </c>
      <c r="B5423" s="31" t="s">
        <v>511</v>
      </c>
      <c r="C5423" s="31" t="s">
        <v>725</v>
      </c>
      <c r="D5423" s="31" t="s">
        <v>474</v>
      </c>
      <c r="E5423" s="31" t="s">
        <v>475</v>
      </c>
      <c r="F5423" s="31" t="s">
        <v>131</v>
      </c>
      <c r="G5423" s="31" t="s">
        <v>145</v>
      </c>
      <c r="H5423" s="31" t="s">
        <v>743</v>
      </c>
      <c r="I5423" s="31" t="s">
        <v>1280</v>
      </c>
      <c r="J5423" s="31">
        <v>32513</v>
      </c>
      <c r="K5423" s="31" t="s">
        <v>1280</v>
      </c>
      <c r="L5423" s="31" t="s">
        <v>70</v>
      </c>
      <c r="M5423" s="31" t="s">
        <v>70</v>
      </c>
      <c r="N5423" s="31">
        <f t="shared" si="226"/>
        <v>0</v>
      </c>
    </row>
    <row r="5424" spans="1:14" x14ac:dyDescent="0.45">
      <c r="A5424" s="31" t="str">
        <f t="shared" si="227"/>
        <v>E06000003_CIN episodes for unborn children at 31st March 2019 with physical abuse identified as a factor at CIN assessment_Number</v>
      </c>
      <c r="B5424" s="31" t="s">
        <v>387</v>
      </c>
      <c r="C5424" s="31" t="s">
        <v>388</v>
      </c>
      <c r="D5424" s="31" t="s">
        <v>474</v>
      </c>
      <c r="E5424" s="31" t="s">
        <v>475</v>
      </c>
      <c r="F5424" s="31" t="s">
        <v>131</v>
      </c>
      <c r="G5424" s="31" t="s">
        <v>145</v>
      </c>
      <c r="H5424" s="31" t="s">
        <v>743</v>
      </c>
      <c r="I5424" s="31">
        <v>0</v>
      </c>
      <c r="J5424" s="31">
        <v>27626</v>
      </c>
      <c r="K5424" s="31">
        <v>0</v>
      </c>
      <c r="L5424" s="31" t="s">
        <v>1764</v>
      </c>
      <c r="M5424" s="31">
        <f t="shared" si="225"/>
        <v>0</v>
      </c>
      <c r="N5424" s="31">
        <f t="shared" si="226"/>
        <v>0</v>
      </c>
    </row>
    <row r="5425" spans="1:14" x14ac:dyDescent="0.45">
      <c r="A5425" s="31" t="str">
        <f t="shared" si="227"/>
        <v>E06000004_CIN episodes for unborn children at 31st March 2019 with physical abuse identified as a factor at CIN assessment_Number</v>
      </c>
      <c r="B5425" s="31" t="s">
        <v>422</v>
      </c>
      <c r="C5425" s="31" t="s">
        <v>423</v>
      </c>
      <c r="D5425" s="31" t="s">
        <v>474</v>
      </c>
      <c r="E5425" s="31" t="s">
        <v>475</v>
      </c>
      <c r="F5425" s="31" t="s">
        <v>131</v>
      </c>
      <c r="G5425" s="31" t="s">
        <v>145</v>
      </c>
      <c r="H5425" s="31" t="s">
        <v>743</v>
      </c>
      <c r="I5425" s="31" t="s">
        <v>1280</v>
      </c>
      <c r="J5425" s="31">
        <v>43521</v>
      </c>
      <c r="K5425" s="31" t="s">
        <v>1280</v>
      </c>
      <c r="L5425" s="31" t="s">
        <v>70</v>
      </c>
      <c r="M5425" s="31" t="s">
        <v>70</v>
      </c>
      <c r="N5425" s="31">
        <f t="shared" si="226"/>
        <v>0</v>
      </c>
    </row>
    <row r="5426" spans="1:14" x14ac:dyDescent="0.45">
      <c r="A5426" s="31" t="str">
        <f t="shared" si="227"/>
        <v>E06000010_CIN episodes for unborn children at 31st March 2019 with physical abuse identified as a factor at CIN assessment_Number</v>
      </c>
      <c r="B5426" s="31" t="s">
        <v>329</v>
      </c>
      <c r="C5426" s="31" t="s">
        <v>330</v>
      </c>
      <c r="D5426" s="31" t="s">
        <v>474</v>
      </c>
      <c r="E5426" s="31" t="s">
        <v>475</v>
      </c>
      <c r="F5426" s="31" t="s">
        <v>131</v>
      </c>
      <c r="G5426" s="31" t="s">
        <v>145</v>
      </c>
      <c r="H5426" s="31" t="s">
        <v>743</v>
      </c>
      <c r="I5426" s="31" t="s">
        <v>1280</v>
      </c>
      <c r="J5426" s="31">
        <v>57023</v>
      </c>
      <c r="K5426" s="31" t="s">
        <v>1280</v>
      </c>
      <c r="L5426" s="31" t="s">
        <v>70</v>
      </c>
      <c r="M5426" s="31" t="s">
        <v>70</v>
      </c>
      <c r="N5426" s="31">
        <f t="shared" si="226"/>
        <v>0</v>
      </c>
    </row>
    <row r="5427" spans="1:14" x14ac:dyDescent="0.45">
      <c r="A5427" s="31" t="str">
        <f t="shared" si="227"/>
        <v>E06000011_CIN episodes for unborn children at 31st March 2019 with physical abuse identified as a factor at CIN assessment_Number</v>
      </c>
      <c r="B5427" s="31" t="s">
        <v>514</v>
      </c>
      <c r="C5427" s="31" t="s">
        <v>594</v>
      </c>
      <c r="D5427" s="31" t="s">
        <v>474</v>
      </c>
      <c r="E5427" s="31" t="s">
        <v>475</v>
      </c>
      <c r="F5427" s="31" t="s">
        <v>131</v>
      </c>
      <c r="G5427" s="31" t="s">
        <v>145</v>
      </c>
      <c r="H5427" s="31" t="s">
        <v>743</v>
      </c>
      <c r="I5427" s="31">
        <v>0</v>
      </c>
      <c r="J5427" s="31">
        <v>62942</v>
      </c>
      <c r="K5427" s="31">
        <v>0</v>
      </c>
      <c r="L5427" s="31" t="s">
        <v>1764</v>
      </c>
      <c r="M5427" s="31">
        <f t="shared" si="225"/>
        <v>0</v>
      </c>
      <c r="N5427" s="31">
        <f t="shared" si="226"/>
        <v>0</v>
      </c>
    </row>
    <row r="5428" spans="1:14" x14ac:dyDescent="0.45">
      <c r="A5428" s="31" t="str">
        <f t="shared" si="227"/>
        <v>E06000012_CIN episodes for unborn children at 31st March 2019 with physical abuse identified as a factor at CIN assessment_Number</v>
      </c>
      <c r="B5428" s="31" t="s">
        <v>363</v>
      </c>
      <c r="C5428" s="31" t="s">
        <v>364</v>
      </c>
      <c r="D5428" s="31" t="s">
        <v>474</v>
      </c>
      <c r="E5428" s="31" t="s">
        <v>475</v>
      </c>
      <c r="F5428" s="31" t="s">
        <v>131</v>
      </c>
      <c r="G5428" s="31" t="s">
        <v>145</v>
      </c>
      <c r="H5428" s="31" t="s">
        <v>743</v>
      </c>
      <c r="I5428" s="31">
        <v>6</v>
      </c>
      <c r="J5428" s="31">
        <v>34503</v>
      </c>
      <c r="K5428" s="31">
        <v>0.173897921919833</v>
      </c>
      <c r="L5428" s="31" t="s">
        <v>1766</v>
      </c>
      <c r="M5428" s="31">
        <f t="shared" si="225"/>
        <v>0.173897921919833</v>
      </c>
      <c r="N5428" s="31">
        <f t="shared" si="226"/>
        <v>0</v>
      </c>
    </row>
    <row r="5429" spans="1:14" x14ac:dyDescent="0.45">
      <c r="A5429" s="31" t="str">
        <f t="shared" si="227"/>
        <v>E06000013_CIN episodes for unborn children at 31st March 2019 with physical abuse identified as a factor at CIN assessment_Number</v>
      </c>
      <c r="B5429" s="31" t="s">
        <v>365</v>
      </c>
      <c r="C5429" s="31" t="s">
        <v>366</v>
      </c>
      <c r="D5429" s="31" t="s">
        <v>474</v>
      </c>
      <c r="E5429" s="31" t="s">
        <v>475</v>
      </c>
      <c r="F5429" s="31" t="s">
        <v>131</v>
      </c>
      <c r="G5429" s="31" t="s">
        <v>145</v>
      </c>
      <c r="H5429" s="31" t="s">
        <v>743</v>
      </c>
      <c r="I5429" s="31">
        <v>8</v>
      </c>
      <c r="J5429" s="31">
        <v>35714</v>
      </c>
      <c r="K5429" s="31">
        <v>0.22400179201433601</v>
      </c>
      <c r="L5429" s="31" t="s">
        <v>1766</v>
      </c>
      <c r="M5429" s="31">
        <f t="shared" si="225"/>
        <v>0.22400179201433601</v>
      </c>
      <c r="N5429" s="31">
        <f t="shared" si="226"/>
        <v>0</v>
      </c>
    </row>
    <row r="5430" spans="1:14" x14ac:dyDescent="0.45">
      <c r="A5430" s="31" t="str">
        <f t="shared" si="227"/>
        <v>E10000023_CIN episodes for unborn children at 31st March 2019 with physical abuse identified as a factor at CIN assessment_Number</v>
      </c>
      <c r="B5430" s="31" t="s">
        <v>369</v>
      </c>
      <c r="C5430" s="31" t="s">
        <v>370</v>
      </c>
      <c r="D5430" s="31" t="s">
        <v>474</v>
      </c>
      <c r="E5430" s="31" t="s">
        <v>475</v>
      </c>
      <c r="F5430" s="31" t="s">
        <v>131</v>
      </c>
      <c r="G5430" s="31" t="s">
        <v>145</v>
      </c>
      <c r="H5430" s="31" t="s">
        <v>743</v>
      </c>
      <c r="I5430" s="31">
        <v>15</v>
      </c>
      <c r="J5430" s="31">
        <v>117499</v>
      </c>
      <c r="K5430" s="31">
        <v>0.12766066094179501</v>
      </c>
      <c r="L5430" s="31" t="s">
        <v>1765</v>
      </c>
      <c r="M5430" s="31">
        <f t="shared" si="225"/>
        <v>0.12766066094179501</v>
      </c>
      <c r="N5430" s="31">
        <f t="shared" si="226"/>
        <v>0</v>
      </c>
    </row>
    <row r="5431" spans="1:14" x14ac:dyDescent="0.45">
      <c r="A5431" s="31" t="str">
        <f t="shared" si="227"/>
        <v>E06000014_CIN episodes for unborn children at 31st March 2019 with physical abuse identified as a factor at CIN assessment_Number</v>
      </c>
      <c r="B5431" s="31" t="s">
        <v>472</v>
      </c>
      <c r="C5431" s="31" t="s">
        <v>473</v>
      </c>
      <c r="D5431" s="31" t="s">
        <v>474</v>
      </c>
      <c r="E5431" s="31" t="s">
        <v>475</v>
      </c>
      <c r="F5431" s="31" t="s">
        <v>131</v>
      </c>
      <c r="G5431" s="31" t="s">
        <v>145</v>
      </c>
      <c r="H5431" s="31" t="s">
        <v>743</v>
      </c>
      <c r="I5431" s="31" t="s">
        <v>1280</v>
      </c>
      <c r="J5431" s="31">
        <v>36572</v>
      </c>
      <c r="K5431" s="31" t="s">
        <v>1280</v>
      </c>
      <c r="L5431" s="31" t="s">
        <v>70</v>
      </c>
      <c r="M5431" s="31" t="s">
        <v>70</v>
      </c>
      <c r="N5431" s="31">
        <f t="shared" si="226"/>
        <v>0</v>
      </c>
    </row>
    <row r="5432" spans="1:14" x14ac:dyDescent="0.45">
      <c r="A5432" s="31" t="str">
        <f t="shared" si="227"/>
        <v>E06000032_CIN episodes for unborn children at 31st March 2019 with physical abuse identified as a factor at CIN assessment_Number</v>
      </c>
      <c r="B5432" s="31" t="s">
        <v>564</v>
      </c>
      <c r="C5432" s="31" t="s">
        <v>724</v>
      </c>
      <c r="D5432" s="31" t="s">
        <v>474</v>
      </c>
      <c r="E5432" s="31" t="s">
        <v>475</v>
      </c>
      <c r="F5432" s="31" t="s">
        <v>131</v>
      </c>
      <c r="G5432" s="31" t="s">
        <v>145</v>
      </c>
      <c r="H5432" s="31" t="s">
        <v>743</v>
      </c>
      <c r="I5432" s="31" t="s">
        <v>1280</v>
      </c>
      <c r="J5432" s="31">
        <v>57375</v>
      </c>
      <c r="K5432" s="31" t="s">
        <v>1280</v>
      </c>
      <c r="L5432" s="31" t="s">
        <v>70</v>
      </c>
      <c r="M5432" s="31" t="s">
        <v>70</v>
      </c>
      <c r="N5432" s="31">
        <f t="shared" si="226"/>
        <v>0</v>
      </c>
    </row>
    <row r="5433" spans="1:14" x14ac:dyDescent="0.45">
      <c r="A5433" s="31" t="str">
        <f t="shared" si="227"/>
        <v>E06000055_CIN episodes for unborn children at 31st March 2019 with physical abuse identified as a factor at CIN assessment_Number</v>
      </c>
      <c r="B5433" s="31" t="s">
        <v>240</v>
      </c>
      <c r="C5433" s="31" t="s">
        <v>241</v>
      </c>
      <c r="D5433" s="31" t="s">
        <v>474</v>
      </c>
      <c r="E5433" s="31" t="s">
        <v>475</v>
      </c>
      <c r="F5433" s="31" t="s">
        <v>131</v>
      </c>
      <c r="G5433" s="31" t="s">
        <v>145</v>
      </c>
      <c r="H5433" s="31" t="s">
        <v>743</v>
      </c>
      <c r="I5433" s="31" t="s">
        <v>1280</v>
      </c>
      <c r="J5433" s="31">
        <v>40088</v>
      </c>
      <c r="K5433" s="31" t="s">
        <v>1280</v>
      </c>
      <c r="L5433" s="31" t="s">
        <v>70</v>
      </c>
      <c r="M5433" s="31" t="s">
        <v>70</v>
      </c>
      <c r="N5433" s="31">
        <f t="shared" si="226"/>
        <v>0</v>
      </c>
    </row>
    <row r="5434" spans="1:14" x14ac:dyDescent="0.45">
      <c r="A5434" s="31" t="str">
        <f t="shared" si="227"/>
        <v>E06000056_CIN episodes for unborn children at 31st March 2019 with physical abuse identified as a factor at CIN assessment_Number</v>
      </c>
      <c r="B5434" s="31" t="s">
        <v>279</v>
      </c>
      <c r="C5434" s="31" t="s">
        <v>280</v>
      </c>
      <c r="D5434" s="31" t="s">
        <v>474</v>
      </c>
      <c r="E5434" s="31" t="s">
        <v>475</v>
      </c>
      <c r="F5434" s="31" t="s">
        <v>131</v>
      </c>
      <c r="G5434" s="31" t="s">
        <v>145</v>
      </c>
      <c r="H5434" s="31" t="s">
        <v>743</v>
      </c>
      <c r="I5434" s="31">
        <v>0</v>
      </c>
      <c r="J5434" s="31">
        <v>62515</v>
      </c>
      <c r="K5434" s="31">
        <v>0</v>
      </c>
      <c r="L5434" s="31" t="s">
        <v>1764</v>
      </c>
      <c r="M5434" s="31">
        <f t="shared" si="225"/>
        <v>0</v>
      </c>
      <c r="N5434" s="31">
        <f t="shared" si="226"/>
        <v>0</v>
      </c>
    </row>
    <row r="5435" spans="1:14" x14ac:dyDescent="0.45">
      <c r="A5435" s="31" t="str">
        <f t="shared" si="227"/>
        <v>E10000002_CIN episodes for unborn children at 31st March 2019 with physical abuse identified as a factor at CIN assessment_Number</v>
      </c>
      <c r="B5435" s="31" t="s">
        <v>269</v>
      </c>
      <c r="C5435" s="31" t="s">
        <v>270</v>
      </c>
      <c r="D5435" s="31" t="s">
        <v>474</v>
      </c>
      <c r="E5435" s="31" t="s">
        <v>475</v>
      </c>
      <c r="F5435" s="31" t="s">
        <v>131</v>
      </c>
      <c r="G5435" s="31" t="s">
        <v>145</v>
      </c>
      <c r="H5435" s="31" t="s">
        <v>743</v>
      </c>
      <c r="I5435" s="31" t="s">
        <v>1280</v>
      </c>
      <c r="J5435" s="31">
        <v>124321</v>
      </c>
      <c r="K5435" s="31" t="s">
        <v>1280</v>
      </c>
      <c r="L5435" s="31" t="s">
        <v>70</v>
      </c>
      <c r="M5435" s="31" t="s">
        <v>70</v>
      </c>
      <c r="N5435" s="31">
        <f t="shared" si="226"/>
        <v>0</v>
      </c>
    </row>
    <row r="5436" spans="1:14" x14ac:dyDescent="0.45">
      <c r="A5436" s="31" t="str">
        <f t="shared" si="227"/>
        <v>E06000042_CIN episodes for unborn children at 31st March 2019 with physical abuse identified as a factor at CIN assessment_Number</v>
      </c>
      <c r="B5436" s="31" t="s">
        <v>355</v>
      </c>
      <c r="C5436" s="31" t="s">
        <v>356</v>
      </c>
      <c r="D5436" s="31" t="s">
        <v>474</v>
      </c>
      <c r="E5436" s="31" t="s">
        <v>475</v>
      </c>
      <c r="F5436" s="31" t="s">
        <v>131</v>
      </c>
      <c r="G5436" s="31" t="s">
        <v>145</v>
      </c>
      <c r="H5436" s="31" t="s">
        <v>743</v>
      </c>
      <c r="I5436" s="31" t="s">
        <v>1280</v>
      </c>
      <c r="J5436" s="31">
        <v>68278</v>
      </c>
      <c r="K5436" s="31" t="s">
        <v>1280</v>
      </c>
      <c r="L5436" s="31" t="s">
        <v>70</v>
      </c>
      <c r="M5436" s="31" t="s">
        <v>70</v>
      </c>
      <c r="N5436" s="31">
        <f t="shared" si="226"/>
        <v>0</v>
      </c>
    </row>
    <row r="5437" spans="1:14" x14ac:dyDescent="0.45">
      <c r="A5437" s="31" t="str">
        <f t="shared" si="227"/>
        <v>E10000007_CIN episodes for unborn children at 31st March 2019 with physical abuse identified as a factor at CIN assessment_Number</v>
      </c>
      <c r="B5437" s="31" t="s">
        <v>291</v>
      </c>
      <c r="C5437" s="31" t="s">
        <v>292</v>
      </c>
      <c r="D5437" s="31" t="s">
        <v>474</v>
      </c>
      <c r="E5437" s="31" t="s">
        <v>475</v>
      </c>
      <c r="F5437" s="31" t="s">
        <v>131</v>
      </c>
      <c r="G5437" s="31" t="s">
        <v>145</v>
      </c>
      <c r="H5437" s="31" t="s">
        <v>743</v>
      </c>
      <c r="I5437" s="31">
        <v>11</v>
      </c>
      <c r="J5437" s="31">
        <v>153272</v>
      </c>
      <c r="K5437" s="31">
        <v>7.1767837569810505E-2</v>
      </c>
      <c r="L5437" s="31" t="s">
        <v>1765</v>
      </c>
      <c r="M5437" s="31">
        <f t="shared" si="225"/>
        <v>7.1767837569810505E-2</v>
      </c>
      <c r="N5437" s="31">
        <f t="shared" si="226"/>
        <v>0</v>
      </c>
    </row>
    <row r="5438" spans="1:14" x14ac:dyDescent="0.45">
      <c r="A5438" s="31" t="str">
        <f t="shared" si="227"/>
        <v>E06000015_CIN episodes for unborn children at 31st March 2019 with physical abuse identified as a factor at CIN assessment_Number</v>
      </c>
      <c r="B5438" s="31" t="s">
        <v>289</v>
      </c>
      <c r="C5438" s="31" t="s">
        <v>290</v>
      </c>
      <c r="D5438" s="31" t="s">
        <v>474</v>
      </c>
      <c r="E5438" s="31" t="s">
        <v>475</v>
      </c>
      <c r="F5438" s="31" t="s">
        <v>131</v>
      </c>
      <c r="G5438" s="31" t="s">
        <v>145</v>
      </c>
      <c r="H5438" s="31" t="s">
        <v>743</v>
      </c>
      <c r="I5438" s="31">
        <v>8</v>
      </c>
      <c r="J5438" s="31">
        <v>59899</v>
      </c>
      <c r="K5438" s="31">
        <v>0.133558156229653</v>
      </c>
      <c r="L5438" s="31" t="s">
        <v>1765</v>
      </c>
      <c r="M5438" s="31">
        <f t="shared" si="225"/>
        <v>0.133558156229653</v>
      </c>
      <c r="N5438" s="31">
        <f t="shared" si="226"/>
        <v>0</v>
      </c>
    </row>
    <row r="5439" spans="1:14" x14ac:dyDescent="0.45">
      <c r="A5439" s="31" t="str">
        <f t="shared" si="227"/>
        <v>E10000009_CIN episodes for unborn children at 31st March 2019 with physical abuse identified as a factor at CIN assessment_Number</v>
      </c>
      <c r="B5439" s="31" t="s">
        <v>295</v>
      </c>
      <c r="C5439" s="31" t="s">
        <v>296</v>
      </c>
      <c r="D5439" s="31" t="s">
        <v>474</v>
      </c>
      <c r="E5439" s="31" t="s">
        <v>475</v>
      </c>
      <c r="F5439" s="31" t="s">
        <v>131</v>
      </c>
      <c r="G5439" s="31" t="s">
        <v>145</v>
      </c>
      <c r="H5439" s="31" t="s">
        <v>743</v>
      </c>
      <c r="I5439" s="31" t="s">
        <v>1280</v>
      </c>
      <c r="J5439" s="31">
        <v>76699</v>
      </c>
      <c r="K5439" s="31" t="s">
        <v>1280</v>
      </c>
      <c r="L5439" s="31" t="s">
        <v>70</v>
      </c>
      <c r="M5439" s="31" t="s">
        <v>70</v>
      </c>
      <c r="N5439" s="31">
        <f t="shared" si="226"/>
        <v>0</v>
      </c>
    </row>
    <row r="5440" spans="1:14" x14ac:dyDescent="0.45">
      <c r="A5440" s="31" t="str">
        <f t="shared" si="227"/>
        <v>E06000029_CIN episodes for unborn children at 31st March 2019 with physical abuse identified as a factor at CIN assessment_Number</v>
      </c>
      <c r="B5440" s="31" t="s">
        <v>543</v>
      </c>
      <c r="C5440" s="31" t="s">
        <v>717</v>
      </c>
      <c r="D5440" s="31" t="s">
        <v>474</v>
      </c>
      <c r="E5440" s="31" t="s">
        <v>475</v>
      </c>
      <c r="F5440" s="31" t="s">
        <v>131</v>
      </c>
      <c r="G5440" s="31" t="s">
        <v>145</v>
      </c>
      <c r="H5440" s="31" t="s">
        <v>743</v>
      </c>
      <c r="I5440" s="31">
        <v>0</v>
      </c>
      <c r="J5440" s="31">
        <v>30188</v>
      </c>
      <c r="K5440" s="31">
        <v>0</v>
      </c>
      <c r="L5440" s="31" t="s">
        <v>1764</v>
      </c>
      <c r="M5440" s="31">
        <f t="shared" ref="M5440:M5503" si="228">K5440</f>
        <v>0</v>
      </c>
      <c r="N5440" s="31">
        <f t="shared" si="226"/>
        <v>0</v>
      </c>
    </row>
    <row r="5441" spans="1:14" x14ac:dyDescent="0.45">
      <c r="A5441" s="31" t="str">
        <f t="shared" si="227"/>
        <v>E06000028_CIN episodes for unborn children at 31st March 2019 with physical abuse identified as a factor at CIN assessment_Number</v>
      </c>
      <c r="B5441" s="31" t="s">
        <v>254</v>
      </c>
      <c r="C5441" s="31" t="s">
        <v>255</v>
      </c>
      <c r="D5441" s="31" t="s">
        <v>474</v>
      </c>
      <c r="E5441" s="31" t="s">
        <v>475</v>
      </c>
      <c r="F5441" s="31" t="s">
        <v>131</v>
      </c>
      <c r="G5441" s="31" t="s">
        <v>145</v>
      </c>
      <c r="H5441" s="31" t="s">
        <v>743</v>
      </c>
      <c r="I5441" s="31" t="s">
        <v>1280</v>
      </c>
      <c r="J5441" s="31">
        <v>36373</v>
      </c>
      <c r="K5441" s="31" t="s">
        <v>1280</v>
      </c>
      <c r="L5441" s="31" t="s">
        <v>70</v>
      </c>
      <c r="M5441" s="31" t="s">
        <v>70</v>
      </c>
      <c r="N5441" s="31">
        <f t="shared" si="226"/>
        <v>0</v>
      </c>
    </row>
    <row r="5442" spans="1:14" x14ac:dyDescent="0.45">
      <c r="A5442" s="31" t="str">
        <f t="shared" si="227"/>
        <v>E06000047_CIN episodes for unborn children at 31st March 2019 with physical abuse identified as a factor at CIN assessment_Number</v>
      </c>
      <c r="B5442" s="31" t="s">
        <v>528</v>
      </c>
      <c r="C5442" s="31" t="s">
        <v>721</v>
      </c>
      <c r="D5442" s="31" t="s">
        <v>474</v>
      </c>
      <c r="E5442" s="31" t="s">
        <v>475</v>
      </c>
      <c r="F5442" s="31" t="s">
        <v>131</v>
      </c>
      <c r="G5442" s="31" t="s">
        <v>145</v>
      </c>
      <c r="H5442" s="31" t="s">
        <v>743</v>
      </c>
      <c r="I5442" s="31">
        <v>15</v>
      </c>
      <c r="J5442" s="31">
        <v>101040</v>
      </c>
      <c r="K5442" s="31">
        <v>0.148456057007126</v>
      </c>
      <c r="L5442" s="31" t="s">
        <v>1765</v>
      </c>
      <c r="M5442" s="31">
        <f t="shared" si="228"/>
        <v>0.148456057007126</v>
      </c>
      <c r="N5442" s="31">
        <f t="shared" si="226"/>
        <v>0</v>
      </c>
    </row>
    <row r="5443" spans="1:14" x14ac:dyDescent="0.45">
      <c r="A5443" s="31" t="str">
        <f t="shared" si="227"/>
        <v>E06000005_CIN episodes for unborn children at 31st March 2019 with physical abuse identified as a factor at CIN assessment_Number</v>
      </c>
      <c r="B5443" s="31" t="s">
        <v>287</v>
      </c>
      <c r="C5443" s="31" t="s">
        <v>288</v>
      </c>
      <c r="D5443" s="31" t="s">
        <v>474</v>
      </c>
      <c r="E5443" s="31" t="s">
        <v>475</v>
      </c>
      <c r="F5443" s="31" t="s">
        <v>131</v>
      </c>
      <c r="G5443" s="31" t="s">
        <v>145</v>
      </c>
      <c r="H5443" s="31" t="s">
        <v>743</v>
      </c>
      <c r="I5443" s="31" t="s">
        <v>1280</v>
      </c>
      <c r="J5443" s="31">
        <v>22454</v>
      </c>
      <c r="K5443" s="31" t="s">
        <v>1280</v>
      </c>
      <c r="L5443" s="31" t="s">
        <v>70</v>
      </c>
      <c r="M5443" s="31" t="s">
        <v>70</v>
      </c>
      <c r="N5443" s="31">
        <f t="shared" ref="N5443:N5506" si="229">IF(OR(C5443="City of London",C5443="Isles of Scilly"),1,0)</f>
        <v>0</v>
      </c>
    </row>
    <row r="5444" spans="1:14" x14ac:dyDescent="0.45">
      <c r="A5444" s="31" t="str">
        <f t="shared" si="227"/>
        <v>E10000011_CIN episodes for unborn children at 31st March 2019 with physical abuse identified as a factor at CIN assessment_Number</v>
      </c>
      <c r="B5444" s="31" t="s">
        <v>299</v>
      </c>
      <c r="C5444" s="31" t="s">
        <v>300</v>
      </c>
      <c r="D5444" s="31" t="s">
        <v>474</v>
      </c>
      <c r="E5444" s="31" t="s">
        <v>475</v>
      </c>
      <c r="F5444" s="31" t="s">
        <v>131</v>
      </c>
      <c r="G5444" s="31" t="s">
        <v>145</v>
      </c>
      <c r="H5444" s="31" t="s">
        <v>743</v>
      </c>
      <c r="I5444" s="31">
        <v>5</v>
      </c>
      <c r="J5444" s="31">
        <v>106378</v>
      </c>
      <c r="K5444" s="31">
        <v>4.7002199702946099E-2</v>
      </c>
      <c r="L5444" s="31" t="s">
        <v>1764</v>
      </c>
      <c r="M5444" s="31">
        <f t="shared" si="228"/>
        <v>4.7002199702946099E-2</v>
      </c>
      <c r="N5444" s="31">
        <f t="shared" si="229"/>
        <v>0</v>
      </c>
    </row>
    <row r="5445" spans="1:14" x14ac:dyDescent="0.45">
      <c r="A5445" s="31" t="str">
        <f t="shared" si="227"/>
        <v>E06000043_CIN episodes for unborn children at 31st March 2019 with physical abuse identified as a factor at CIN assessment_Number</v>
      </c>
      <c r="B5445" s="31" t="s">
        <v>263</v>
      </c>
      <c r="C5445" s="31" t="s">
        <v>264</v>
      </c>
      <c r="D5445" s="31" t="s">
        <v>474</v>
      </c>
      <c r="E5445" s="31" t="s">
        <v>475</v>
      </c>
      <c r="F5445" s="31" t="s">
        <v>131</v>
      </c>
      <c r="G5445" s="31" t="s">
        <v>145</v>
      </c>
      <c r="H5445" s="31" t="s">
        <v>743</v>
      </c>
      <c r="I5445" s="31" t="s">
        <v>1280</v>
      </c>
      <c r="J5445" s="31">
        <v>51005</v>
      </c>
      <c r="K5445" s="31" t="s">
        <v>1280</v>
      </c>
      <c r="L5445" s="31" t="s">
        <v>70</v>
      </c>
      <c r="M5445" s="31" t="s">
        <v>70</v>
      </c>
      <c r="N5445" s="31">
        <f t="shared" si="229"/>
        <v>0</v>
      </c>
    </row>
    <row r="5446" spans="1:14" x14ac:dyDescent="0.45">
      <c r="A5446" s="31" t="str">
        <f t="shared" si="227"/>
        <v>E10000014_CIN episodes for unborn children at 31st March 2019 with physical abuse identified as a factor at CIN assessment_Number</v>
      </c>
      <c r="B5446" s="31" t="s">
        <v>309</v>
      </c>
      <c r="C5446" s="31" t="s">
        <v>310</v>
      </c>
      <c r="D5446" s="31" t="s">
        <v>474</v>
      </c>
      <c r="E5446" s="31" t="s">
        <v>475</v>
      </c>
      <c r="F5446" s="31" t="s">
        <v>131</v>
      </c>
      <c r="G5446" s="31" t="s">
        <v>145</v>
      </c>
      <c r="H5446" s="31" t="s">
        <v>743</v>
      </c>
      <c r="I5446" s="31" t="s">
        <v>1280</v>
      </c>
      <c r="J5446" s="31">
        <v>284002</v>
      </c>
      <c r="K5446" s="31" t="s">
        <v>1280</v>
      </c>
      <c r="L5446" s="31" t="s">
        <v>70</v>
      </c>
      <c r="M5446" s="31" t="s">
        <v>70</v>
      </c>
      <c r="N5446" s="31">
        <f t="shared" si="229"/>
        <v>0</v>
      </c>
    </row>
    <row r="5447" spans="1:14" x14ac:dyDescent="0.45">
      <c r="A5447" s="31" t="str">
        <f t="shared" si="227"/>
        <v>E06000044_CIN episodes for unborn children at 31st March 2019 with physical abuse identified as a factor at CIN assessment_Number</v>
      </c>
      <c r="B5447" s="31" t="s">
        <v>383</v>
      </c>
      <c r="C5447" s="31" t="s">
        <v>384</v>
      </c>
      <c r="D5447" s="31" t="s">
        <v>474</v>
      </c>
      <c r="E5447" s="31" t="s">
        <v>475</v>
      </c>
      <c r="F5447" s="31" t="s">
        <v>131</v>
      </c>
      <c r="G5447" s="31" t="s">
        <v>145</v>
      </c>
      <c r="H5447" s="31" t="s">
        <v>743</v>
      </c>
      <c r="I5447" s="31" t="s">
        <v>1280</v>
      </c>
      <c r="J5447" s="31">
        <v>44046</v>
      </c>
      <c r="K5447" s="31" t="s">
        <v>1280</v>
      </c>
      <c r="L5447" s="31" t="s">
        <v>70</v>
      </c>
      <c r="M5447" s="31" t="s">
        <v>70</v>
      </c>
      <c r="N5447" s="31">
        <f t="shared" si="229"/>
        <v>0</v>
      </c>
    </row>
    <row r="5448" spans="1:14" x14ac:dyDescent="0.45">
      <c r="A5448" s="31" t="str">
        <f t="shared" si="227"/>
        <v>E06000045_CIN episodes for unborn children at 31st March 2019 with physical abuse identified as a factor at CIN assessment_Number</v>
      </c>
      <c r="B5448" s="31" t="s">
        <v>577</v>
      </c>
      <c r="C5448" s="31" t="s">
        <v>729</v>
      </c>
      <c r="D5448" s="31" t="s">
        <v>474</v>
      </c>
      <c r="E5448" s="31" t="s">
        <v>475</v>
      </c>
      <c r="F5448" s="31" t="s">
        <v>131</v>
      </c>
      <c r="G5448" s="31" t="s">
        <v>145</v>
      </c>
      <c r="H5448" s="31" t="s">
        <v>743</v>
      </c>
      <c r="I5448" s="31">
        <v>6</v>
      </c>
      <c r="J5448" s="31">
        <v>50832</v>
      </c>
      <c r="K5448" s="31">
        <v>0.118035882908404</v>
      </c>
      <c r="L5448" s="31" t="s">
        <v>1765</v>
      </c>
      <c r="M5448" s="31">
        <f t="shared" si="228"/>
        <v>0.118035882908404</v>
      </c>
      <c r="N5448" s="31">
        <f t="shared" si="229"/>
        <v>0</v>
      </c>
    </row>
    <row r="5449" spans="1:14" x14ac:dyDescent="0.45">
      <c r="A5449" s="31" t="str">
        <f t="shared" si="227"/>
        <v>E10000018_CIN episodes for unborn children at 31st March 2019 with physical abuse identified as a factor at CIN assessment_Number</v>
      </c>
      <c r="B5449" s="31" t="s">
        <v>552</v>
      </c>
      <c r="C5449" s="31" t="s">
        <v>553</v>
      </c>
      <c r="D5449" s="31" t="s">
        <v>474</v>
      </c>
      <c r="E5449" s="31" t="s">
        <v>475</v>
      </c>
      <c r="F5449" s="31" t="s">
        <v>131</v>
      </c>
      <c r="G5449" s="31" t="s">
        <v>145</v>
      </c>
      <c r="H5449" s="31" t="s">
        <v>743</v>
      </c>
      <c r="I5449" s="31" t="s">
        <v>1280</v>
      </c>
      <c r="J5449" s="31">
        <v>140307</v>
      </c>
      <c r="K5449" s="31" t="s">
        <v>1280</v>
      </c>
      <c r="L5449" s="31" t="s">
        <v>70</v>
      </c>
      <c r="M5449" s="31" t="s">
        <v>70</v>
      </c>
      <c r="N5449" s="31">
        <f t="shared" si="229"/>
        <v>0</v>
      </c>
    </row>
    <row r="5450" spans="1:14" x14ac:dyDescent="0.45">
      <c r="A5450" s="31" t="str">
        <f t="shared" si="227"/>
        <v>E06000016_CIN episodes for unborn children at 31st March 2019 with physical abuse identified as a factor at CIN assessment_Number</v>
      </c>
      <c r="B5450" s="31" t="s">
        <v>341</v>
      </c>
      <c r="C5450" s="31" t="s">
        <v>342</v>
      </c>
      <c r="D5450" s="31" t="s">
        <v>474</v>
      </c>
      <c r="E5450" s="31" t="s">
        <v>475</v>
      </c>
      <c r="F5450" s="31" t="s">
        <v>131</v>
      </c>
      <c r="G5450" s="31" t="s">
        <v>145</v>
      </c>
      <c r="H5450" s="31" t="s">
        <v>743</v>
      </c>
      <c r="I5450" s="31">
        <v>15</v>
      </c>
      <c r="J5450" s="31">
        <v>83994</v>
      </c>
      <c r="K5450" s="31">
        <v>0.178584184584613</v>
      </c>
      <c r="L5450" s="31" t="s">
        <v>1766</v>
      </c>
      <c r="M5450" s="31">
        <f t="shared" si="228"/>
        <v>0.178584184584613</v>
      </c>
      <c r="N5450" s="31">
        <f t="shared" si="229"/>
        <v>0</v>
      </c>
    </row>
    <row r="5451" spans="1:14" x14ac:dyDescent="0.45">
      <c r="A5451" s="31" t="str">
        <f t="shared" ref="A5451:A5514" si="230">CONCATENATE(B5451,"_",G5451,"_",H5451)</f>
        <v>E06000017_CIN episodes for unborn children at 31st March 2019 with physical abuse identified as a factor at CIN assessment_Number</v>
      </c>
      <c r="B5451" s="31" t="s">
        <v>548</v>
      </c>
      <c r="C5451" s="31" t="s">
        <v>728</v>
      </c>
      <c r="D5451" s="31" t="s">
        <v>474</v>
      </c>
      <c r="E5451" s="31" t="s">
        <v>475</v>
      </c>
      <c r="F5451" s="31" t="s">
        <v>131</v>
      </c>
      <c r="G5451" s="31" t="s">
        <v>145</v>
      </c>
      <c r="H5451" s="31" t="s">
        <v>743</v>
      </c>
      <c r="I5451" s="31">
        <v>0</v>
      </c>
      <c r="J5451" s="31">
        <v>7807</v>
      </c>
      <c r="K5451" s="31">
        <v>0</v>
      </c>
      <c r="L5451" s="31" t="s">
        <v>1764</v>
      </c>
      <c r="M5451" s="31">
        <f t="shared" si="228"/>
        <v>0</v>
      </c>
      <c r="N5451" s="31">
        <f t="shared" si="229"/>
        <v>0</v>
      </c>
    </row>
    <row r="5452" spans="1:14" x14ac:dyDescent="0.45">
      <c r="A5452" s="31" t="str">
        <f t="shared" si="230"/>
        <v>E10000028_CIN episodes for unborn children at 31st March 2019 with physical abuse identified as a factor at CIN assessment_Number</v>
      </c>
      <c r="B5452" s="31" t="s">
        <v>418</v>
      </c>
      <c r="C5452" s="31" t="s">
        <v>419</v>
      </c>
      <c r="D5452" s="31" t="s">
        <v>474</v>
      </c>
      <c r="E5452" s="31" t="s">
        <v>475</v>
      </c>
      <c r="F5452" s="31" t="s">
        <v>131</v>
      </c>
      <c r="G5452" s="31" t="s">
        <v>145</v>
      </c>
      <c r="H5452" s="31" t="s">
        <v>743</v>
      </c>
      <c r="I5452" s="31">
        <v>11</v>
      </c>
      <c r="J5452" s="31">
        <v>169603</v>
      </c>
      <c r="K5452" s="31">
        <v>6.4857343325294997E-2</v>
      </c>
      <c r="L5452" s="31" t="s">
        <v>1765</v>
      </c>
      <c r="M5452" s="31">
        <f t="shared" si="228"/>
        <v>6.4857343325294997E-2</v>
      </c>
      <c r="N5452" s="31">
        <f t="shared" si="229"/>
        <v>0</v>
      </c>
    </row>
    <row r="5453" spans="1:14" x14ac:dyDescent="0.45">
      <c r="A5453" s="31" t="str">
        <f t="shared" si="230"/>
        <v>E06000021_CIN episodes for unborn children at 31st March 2019 with physical abuse identified as a factor at CIN assessment_Number</v>
      </c>
      <c r="B5453" s="31" t="s">
        <v>424</v>
      </c>
      <c r="C5453" s="31" t="s">
        <v>425</v>
      </c>
      <c r="D5453" s="31" t="s">
        <v>474</v>
      </c>
      <c r="E5453" s="31" t="s">
        <v>475</v>
      </c>
      <c r="F5453" s="31" t="s">
        <v>131</v>
      </c>
      <c r="G5453" s="31" t="s">
        <v>145</v>
      </c>
      <c r="H5453" s="31" t="s">
        <v>743</v>
      </c>
      <c r="I5453" s="31">
        <v>16</v>
      </c>
      <c r="J5453" s="31">
        <v>57549</v>
      </c>
      <c r="K5453" s="31">
        <v>0.27802394481224701</v>
      </c>
      <c r="L5453" s="31" t="s">
        <v>1767</v>
      </c>
      <c r="M5453" s="31">
        <f t="shared" si="228"/>
        <v>0.27802394481224701</v>
      </c>
      <c r="N5453" s="31">
        <f t="shared" si="229"/>
        <v>0</v>
      </c>
    </row>
    <row r="5454" spans="1:14" x14ac:dyDescent="0.45">
      <c r="A5454" s="31" t="str">
        <f t="shared" si="230"/>
        <v>E06000054_CIN episodes for unborn children at 31st March 2019 with physical abuse identified as a factor at CIN assessment_Number</v>
      </c>
      <c r="B5454" s="31" t="s">
        <v>462</v>
      </c>
      <c r="C5454" s="31" t="s">
        <v>463</v>
      </c>
      <c r="D5454" s="31" t="s">
        <v>474</v>
      </c>
      <c r="E5454" s="31" t="s">
        <v>475</v>
      </c>
      <c r="F5454" s="31" t="s">
        <v>131</v>
      </c>
      <c r="G5454" s="31" t="s">
        <v>145</v>
      </c>
      <c r="H5454" s="31" t="s">
        <v>743</v>
      </c>
      <c r="I5454" s="31">
        <v>10</v>
      </c>
      <c r="J5454" s="31">
        <v>105692</v>
      </c>
      <c r="K5454" s="31">
        <v>9.4614540362562893E-2</v>
      </c>
      <c r="L5454" s="31" t="s">
        <v>1765</v>
      </c>
      <c r="M5454" s="31">
        <f t="shared" si="228"/>
        <v>9.4614540362562893E-2</v>
      </c>
      <c r="N5454" s="31">
        <f t="shared" si="229"/>
        <v>0</v>
      </c>
    </row>
    <row r="5455" spans="1:14" x14ac:dyDescent="0.45">
      <c r="A5455" s="31" t="str">
        <f t="shared" si="230"/>
        <v>E06000030_CIN episodes for unborn children at 31st March 2019 with physical abuse identified as a factor at CIN assessment_Number</v>
      </c>
      <c r="B5455" s="31" t="s">
        <v>434</v>
      </c>
      <c r="C5455" s="31" t="s">
        <v>435</v>
      </c>
      <c r="D5455" s="31" t="s">
        <v>474</v>
      </c>
      <c r="E5455" s="31" t="s">
        <v>475</v>
      </c>
      <c r="F5455" s="31" t="s">
        <v>131</v>
      </c>
      <c r="G5455" s="31" t="s">
        <v>145</v>
      </c>
      <c r="H5455" s="31" t="s">
        <v>743</v>
      </c>
      <c r="I5455" s="31" t="s">
        <v>1280</v>
      </c>
      <c r="J5455" s="31">
        <v>50239</v>
      </c>
      <c r="K5455" s="31" t="s">
        <v>1280</v>
      </c>
      <c r="L5455" s="31" t="s">
        <v>70</v>
      </c>
      <c r="M5455" s="31" t="s">
        <v>70</v>
      </c>
      <c r="N5455" s="31">
        <f t="shared" si="229"/>
        <v>0</v>
      </c>
    </row>
    <row r="5456" spans="1:14" x14ac:dyDescent="0.45">
      <c r="A5456" s="31" t="str">
        <f t="shared" si="230"/>
        <v>E06000036_CIN episodes for unborn children at 31st March 2019 with physical abuse identified as a factor at CIN assessment_Number</v>
      </c>
      <c r="B5456" s="31" t="s">
        <v>257</v>
      </c>
      <c r="C5456" s="31" t="s">
        <v>258</v>
      </c>
      <c r="D5456" s="31" t="s">
        <v>474</v>
      </c>
      <c r="E5456" s="31" t="s">
        <v>475</v>
      </c>
      <c r="F5456" s="31" t="s">
        <v>131</v>
      </c>
      <c r="G5456" s="31" t="s">
        <v>145</v>
      </c>
      <c r="H5456" s="31" t="s">
        <v>743</v>
      </c>
      <c r="I5456" s="31">
        <v>0</v>
      </c>
      <c r="J5456" s="31">
        <v>28336</v>
      </c>
      <c r="K5456" s="31">
        <v>0</v>
      </c>
      <c r="L5456" s="31" t="s">
        <v>1764</v>
      </c>
      <c r="M5456" s="31">
        <f t="shared" si="228"/>
        <v>0</v>
      </c>
      <c r="N5456" s="31">
        <f t="shared" si="229"/>
        <v>0</v>
      </c>
    </row>
    <row r="5457" spans="1:14" x14ac:dyDescent="0.45">
      <c r="A5457" s="31" t="str">
        <f t="shared" si="230"/>
        <v>E06000040_CIN episodes for unborn children at 31st March 2019 with physical abuse identified as a factor at CIN assessment_Number</v>
      </c>
      <c r="B5457" s="31" t="s">
        <v>555</v>
      </c>
      <c r="C5457" s="31" t="s">
        <v>727</v>
      </c>
      <c r="D5457" s="31" t="s">
        <v>474</v>
      </c>
      <c r="E5457" s="31" t="s">
        <v>475</v>
      </c>
      <c r="F5457" s="31" t="s">
        <v>131</v>
      </c>
      <c r="G5457" s="31" t="s">
        <v>145</v>
      </c>
      <c r="H5457" s="31" t="s">
        <v>743</v>
      </c>
      <c r="I5457" s="31" t="s">
        <v>1280</v>
      </c>
      <c r="J5457" s="31">
        <v>34604</v>
      </c>
      <c r="K5457" s="31" t="s">
        <v>1280</v>
      </c>
      <c r="L5457" s="31" t="s">
        <v>70</v>
      </c>
      <c r="M5457" s="31" t="s">
        <v>70</v>
      </c>
      <c r="N5457" s="31">
        <f t="shared" si="229"/>
        <v>0</v>
      </c>
    </row>
    <row r="5458" spans="1:14" x14ac:dyDescent="0.45">
      <c r="A5458" s="31" t="str">
        <f t="shared" si="230"/>
        <v>E06000037_CIN episodes for unborn children at 31st March 2019 with physical abuse identified as a factor at CIN assessment_Number</v>
      </c>
      <c r="B5458" s="31" t="s">
        <v>456</v>
      </c>
      <c r="C5458" s="31" t="s">
        <v>457</v>
      </c>
      <c r="D5458" s="31" t="s">
        <v>474</v>
      </c>
      <c r="E5458" s="31" t="s">
        <v>475</v>
      </c>
      <c r="F5458" s="31" t="s">
        <v>131</v>
      </c>
      <c r="G5458" s="31" t="s">
        <v>145</v>
      </c>
      <c r="H5458" s="31" t="s">
        <v>743</v>
      </c>
      <c r="I5458" s="31">
        <v>0</v>
      </c>
      <c r="J5458" s="31">
        <v>35623</v>
      </c>
      <c r="K5458" s="31">
        <v>0</v>
      </c>
      <c r="L5458" s="31" t="s">
        <v>1764</v>
      </c>
      <c r="M5458" s="31">
        <f t="shared" si="228"/>
        <v>0</v>
      </c>
      <c r="N5458" s="31">
        <f t="shared" si="229"/>
        <v>0</v>
      </c>
    </row>
    <row r="5459" spans="1:14" x14ac:dyDescent="0.45">
      <c r="A5459" s="31" t="str">
        <f t="shared" si="230"/>
        <v>E06000038_CIN episodes for unborn children at 31st March 2019 with physical abuse identified as a factor at CIN assessment_Number</v>
      </c>
      <c r="B5459" s="31" t="s">
        <v>557</v>
      </c>
      <c r="C5459" s="31" t="s">
        <v>726</v>
      </c>
      <c r="D5459" s="31" t="s">
        <v>474</v>
      </c>
      <c r="E5459" s="31" t="s">
        <v>475</v>
      </c>
      <c r="F5459" s="31" t="s">
        <v>131</v>
      </c>
      <c r="G5459" s="31" t="s">
        <v>145</v>
      </c>
      <c r="H5459" s="31" t="s">
        <v>743</v>
      </c>
      <c r="I5459" s="31" t="s">
        <v>1280</v>
      </c>
      <c r="J5459" s="31">
        <v>37080</v>
      </c>
      <c r="K5459" s="31" t="s">
        <v>1280</v>
      </c>
      <c r="L5459" s="31" t="s">
        <v>70</v>
      </c>
      <c r="M5459" s="31" t="s">
        <v>70</v>
      </c>
      <c r="N5459" s="31">
        <f t="shared" si="229"/>
        <v>0</v>
      </c>
    </row>
    <row r="5460" spans="1:14" x14ac:dyDescent="0.45">
      <c r="A5460" s="31" t="str">
        <f t="shared" si="230"/>
        <v>E06000039_CIN episodes for unborn children at 31st March 2019 with physical abuse identified as a factor at CIN assessment_Number</v>
      </c>
      <c r="B5460" s="31" t="s">
        <v>404</v>
      </c>
      <c r="C5460" s="31" t="s">
        <v>405</v>
      </c>
      <c r="D5460" s="31" t="s">
        <v>474</v>
      </c>
      <c r="E5460" s="31" t="s">
        <v>475</v>
      </c>
      <c r="F5460" s="31" t="s">
        <v>131</v>
      </c>
      <c r="G5460" s="31" t="s">
        <v>145</v>
      </c>
      <c r="H5460" s="31" t="s">
        <v>743</v>
      </c>
      <c r="I5460" s="31" t="s">
        <v>1280</v>
      </c>
      <c r="J5460" s="31">
        <v>42699</v>
      </c>
      <c r="K5460" s="31" t="s">
        <v>1280</v>
      </c>
      <c r="L5460" s="31" t="s">
        <v>70</v>
      </c>
      <c r="M5460" s="31" t="s">
        <v>70</v>
      </c>
      <c r="N5460" s="31">
        <f t="shared" si="229"/>
        <v>0</v>
      </c>
    </row>
    <row r="5461" spans="1:14" x14ac:dyDescent="0.45">
      <c r="A5461" s="31" t="str">
        <f t="shared" si="230"/>
        <v>E06000041_CIN episodes for unborn children at 31st March 2019 with physical abuse identified as a factor at CIN assessment_Number</v>
      </c>
      <c r="B5461" s="31" t="s">
        <v>466</v>
      </c>
      <c r="C5461" s="31" t="s">
        <v>467</v>
      </c>
      <c r="D5461" s="31" t="s">
        <v>474</v>
      </c>
      <c r="E5461" s="31" t="s">
        <v>475</v>
      </c>
      <c r="F5461" s="31" t="s">
        <v>131</v>
      </c>
      <c r="G5461" s="31" t="s">
        <v>145</v>
      </c>
      <c r="H5461" s="31" t="s">
        <v>743</v>
      </c>
      <c r="I5461" s="31" t="s">
        <v>1280</v>
      </c>
      <c r="J5461" s="31">
        <v>39532</v>
      </c>
      <c r="K5461" s="31" t="s">
        <v>1280</v>
      </c>
      <c r="L5461" s="31" t="s">
        <v>70</v>
      </c>
      <c r="M5461" s="31" t="s">
        <v>70</v>
      </c>
      <c r="N5461" s="31">
        <f t="shared" si="229"/>
        <v>0</v>
      </c>
    </row>
    <row r="5462" spans="1:14" x14ac:dyDescent="0.45">
      <c r="A5462" s="31" t="str">
        <f t="shared" si="230"/>
        <v>E10000003_CIN episodes for unborn children at 31st March 2019 with physical abuse identified as a factor at CIN assessment_Number</v>
      </c>
      <c r="B5462" s="31" t="s">
        <v>275</v>
      </c>
      <c r="C5462" s="31" t="s">
        <v>276</v>
      </c>
      <c r="D5462" s="31" t="s">
        <v>474</v>
      </c>
      <c r="E5462" s="31" t="s">
        <v>475</v>
      </c>
      <c r="F5462" s="31" t="s">
        <v>131</v>
      </c>
      <c r="G5462" s="31" t="s">
        <v>145</v>
      </c>
      <c r="H5462" s="31" t="s">
        <v>743</v>
      </c>
      <c r="I5462" s="31" t="s">
        <v>1280</v>
      </c>
      <c r="J5462" s="31">
        <v>135719</v>
      </c>
      <c r="K5462" s="31" t="s">
        <v>1280</v>
      </c>
      <c r="L5462" s="31" t="s">
        <v>70</v>
      </c>
      <c r="M5462" s="31" t="s">
        <v>70</v>
      </c>
      <c r="N5462" s="31">
        <f t="shared" si="229"/>
        <v>0</v>
      </c>
    </row>
    <row r="5463" spans="1:14" x14ac:dyDescent="0.45">
      <c r="A5463" s="31" t="str">
        <f t="shared" si="230"/>
        <v>E06000031_CIN episodes for unborn children at 31st March 2019 with physical abuse identified as a factor at CIN assessment_Number</v>
      </c>
      <c r="B5463" s="31" t="s">
        <v>379</v>
      </c>
      <c r="C5463" s="31" t="s">
        <v>380</v>
      </c>
      <c r="D5463" s="31" t="s">
        <v>474</v>
      </c>
      <c r="E5463" s="31" t="s">
        <v>475</v>
      </c>
      <c r="F5463" s="31" t="s">
        <v>131</v>
      </c>
      <c r="G5463" s="31" t="s">
        <v>145</v>
      </c>
      <c r="H5463" s="31" t="s">
        <v>743</v>
      </c>
      <c r="I5463" s="31">
        <v>6</v>
      </c>
      <c r="J5463" s="31">
        <v>51137</v>
      </c>
      <c r="K5463" s="31">
        <v>0.117331873203356</v>
      </c>
      <c r="L5463" s="31" t="s">
        <v>1765</v>
      </c>
      <c r="M5463" s="31">
        <f t="shared" si="228"/>
        <v>0.117331873203356</v>
      </c>
      <c r="N5463" s="31">
        <f t="shared" si="229"/>
        <v>0</v>
      </c>
    </row>
    <row r="5464" spans="1:14" x14ac:dyDescent="0.45">
      <c r="A5464" s="31" t="str">
        <f t="shared" si="230"/>
        <v>E06000006_CIN episodes for unborn children at 31st March 2019 with physical abuse identified as a factor at CIN assessment_Number</v>
      </c>
      <c r="B5464" s="31" t="s">
        <v>531</v>
      </c>
      <c r="C5464" s="31" t="s">
        <v>722</v>
      </c>
      <c r="D5464" s="31" t="s">
        <v>474</v>
      </c>
      <c r="E5464" s="31" t="s">
        <v>475</v>
      </c>
      <c r="F5464" s="31" t="s">
        <v>131</v>
      </c>
      <c r="G5464" s="31" t="s">
        <v>145</v>
      </c>
      <c r="H5464" s="31" t="s">
        <v>743</v>
      </c>
      <c r="I5464" s="31" t="s">
        <v>1280</v>
      </c>
      <c r="J5464" s="31">
        <v>28617</v>
      </c>
      <c r="K5464" s="31" t="s">
        <v>1280</v>
      </c>
      <c r="L5464" s="31" t="s">
        <v>70</v>
      </c>
      <c r="M5464" s="31" t="s">
        <v>70</v>
      </c>
      <c r="N5464" s="31">
        <f t="shared" si="229"/>
        <v>0</v>
      </c>
    </row>
    <row r="5465" spans="1:14" x14ac:dyDescent="0.45">
      <c r="A5465" s="31" t="str">
        <f t="shared" si="230"/>
        <v>E06000007_CIN episodes for unborn children at 31st March 2019 with physical abuse identified as a factor at CIN assessment_Number</v>
      </c>
      <c r="B5465" s="31" t="s">
        <v>452</v>
      </c>
      <c r="C5465" s="31" t="s">
        <v>453</v>
      </c>
      <c r="D5465" s="31" t="s">
        <v>474</v>
      </c>
      <c r="E5465" s="31" t="s">
        <v>475</v>
      </c>
      <c r="F5465" s="31" t="s">
        <v>131</v>
      </c>
      <c r="G5465" s="31" t="s">
        <v>145</v>
      </c>
      <c r="H5465" s="31" t="s">
        <v>743</v>
      </c>
      <c r="I5465" s="31" t="s">
        <v>1280</v>
      </c>
      <c r="J5465" s="31">
        <v>44484</v>
      </c>
      <c r="K5465" s="31" t="s">
        <v>1280</v>
      </c>
      <c r="L5465" s="31" t="s">
        <v>70</v>
      </c>
      <c r="M5465" s="31" t="s">
        <v>70</v>
      </c>
      <c r="N5465" s="31">
        <f t="shared" si="229"/>
        <v>0</v>
      </c>
    </row>
    <row r="5466" spans="1:14" x14ac:dyDescent="0.45">
      <c r="A5466" s="31" t="str">
        <f t="shared" si="230"/>
        <v>E10000008_CIN episodes for unborn children at 31st March 2019 with physical abuse identified as a factor at CIN assessment_Number</v>
      </c>
      <c r="B5466" s="31" t="s">
        <v>504</v>
      </c>
      <c r="C5466" s="31" t="s">
        <v>505</v>
      </c>
      <c r="D5466" s="31" t="s">
        <v>474</v>
      </c>
      <c r="E5466" s="31" t="s">
        <v>475</v>
      </c>
      <c r="F5466" s="31" t="s">
        <v>131</v>
      </c>
      <c r="G5466" s="31" t="s">
        <v>145</v>
      </c>
      <c r="H5466" s="31" t="s">
        <v>743</v>
      </c>
      <c r="I5466" s="31" t="s">
        <v>1280</v>
      </c>
      <c r="J5466" s="31">
        <v>145878</v>
      </c>
      <c r="K5466" s="31" t="s">
        <v>1280</v>
      </c>
      <c r="L5466" s="31" t="s">
        <v>70</v>
      </c>
      <c r="M5466" s="31" t="s">
        <v>70</v>
      </c>
      <c r="N5466" s="31">
        <f t="shared" si="229"/>
        <v>0</v>
      </c>
    </row>
    <row r="5467" spans="1:14" x14ac:dyDescent="0.45">
      <c r="A5467" s="31" t="str">
        <f t="shared" si="230"/>
        <v>E06000026_CIN episodes for unborn children at 31st March 2019 with physical abuse identified as a factor at CIN assessment_Number</v>
      </c>
      <c r="B5467" s="31" t="s">
        <v>381</v>
      </c>
      <c r="C5467" s="31" t="s">
        <v>382</v>
      </c>
      <c r="D5467" s="31" t="s">
        <v>474</v>
      </c>
      <c r="E5467" s="31" t="s">
        <v>475</v>
      </c>
      <c r="F5467" s="31" t="s">
        <v>131</v>
      </c>
      <c r="G5467" s="31" t="s">
        <v>145</v>
      </c>
      <c r="H5467" s="31" t="s">
        <v>743</v>
      </c>
      <c r="I5467" s="31">
        <v>14</v>
      </c>
      <c r="J5467" s="31">
        <v>52552</v>
      </c>
      <c r="K5467" s="31">
        <v>0.266402801035165</v>
      </c>
      <c r="L5467" s="31" t="s">
        <v>1767</v>
      </c>
      <c r="M5467" s="31">
        <f t="shared" si="228"/>
        <v>0.266402801035165</v>
      </c>
      <c r="N5467" s="31">
        <f t="shared" si="229"/>
        <v>0</v>
      </c>
    </row>
    <row r="5468" spans="1:14" x14ac:dyDescent="0.45">
      <c r="A5468" s="31" t="str">
        <f t="shared" si="230"/>
        <v>E06000027_CIN episodes for unborn children at 31st March 2019 with physical abuse identified as a factor at CIN assessment_Number</v>
      </c>
      <c r="B5468" s="31" t="s">
        <v>438</v>
      </c>
      <c r="C5468" s="31" t="s">
        <v>439</v>
      </c>
      <c r="D5468" s="31" t="s">
        <v>474</v>
      </c>
      <c r="E5468" s="31" t="s">
        <v>475</v>
      </c>
      <c r="F5468" s="31" t="s">
        <v>131</v>
      </c>
      <c r="G5468" s="31" t="s">
        <v>145</v>
      </c>
      <c r="H5468" s="31" t="s">
        <v>743</v>
      </c>
      <c r="I5468" s="31">
        <v>0</v>
      </c>
      <c r="J5468" s="31">
        <v>25423</v>
      </c>
      <c r="K5468" s="31">
        <v>0</v>
      </c>
      <c r="L5468" s="31" t="s">
        <v>1764</v>
      </c>
      <c r="M5468" s="31">
        <f t="shared" si="228"/>
        <v>0</v>
      </c>
      <c r="N5468" s="31">
        <f t="shared" si="229"/>
        <v>0</v>
      </c>
    </row>
    <row r="5469" spans="1:14" x14ac:dyDescent="0.45">
      <c r="A5469" s="31" t="str">
        <f t="shared" si="230"/>
        <v>E10000012_CIN episodes for unborn children at 31st March 2019 with physical abuse identified as a factor at CIN assessment_Number</v>
      </c>
      <c r="B5469" s="31" t="s">
        <v>303</v>
      </c>
      <c r="C5469" s="31" t="s">
        <v>304</v>
      </c>
      <c r="D5469" s="31" t="s">
        <v>474</v>
      </c>
      <c r="E5469" s="31" t="s">
        <v>475</v>
      </c>
      <c r="F5469" s="31" t="s">
        <v>131</v>
      </c>
      <c r="G5469" s="31" t="s">
        <v>145</v>
      </c>
      <c r="H5469" s="31" t="s">
        <v>743</v>
      </c>
      <c r="I5469" s="31" t="s">
        <v>1280</v>
      </c>
      <c r="J5469" s="31">
        <v>311172</v>
      </c>
      <c r="K5469" s="31" t="s">
        <v>1280</v>
      </c>
      <c r="L5469" s="31" t="s">
        <v>70</v>
      </c>
      <c r="M5469" s="31" t="s">
        <v>70</v>
      </c>
      <c r="N5469" s="31">
        <f t="shared" si="229"/>
        <v>0</v>
      </c>
    </row>
    <row r="5470" spans="1:14" x14ac:dyDescent="0.45">
      <c r="A5470" s="31" t="str">
        <f t="shared" si="230"/>
        <v>E06000033_CIN episodes for unborn children at 31st March 2019 with physical abuse identified as a factor at CIN assessment_Number</v>
      </c>
      <c r="B5470" s="31" t="s">
        <v>412</v>
      </c>
      <c r="C5470" s="31" t="s">
        <v>413</v>
      </c>
      <c r="D5470" s="31" t="s">
        <v>474</v>
      </c>
      <c r="E5470" s="31" t="s">
        <v>475</v>
      </c>
      <c r="F5470" s="31" t="s">
        <v>131</v>
      </c>
      <c r="G5470" s="31" t="s">
        <v>145</v>
      </c>
      <c r="H5470" s="31" t="s">
        <v>743</v>
      </c>
      <c r="I5470" s="31" t="s">
        <v>1280</v>
      </c>
      <c r="J5470" s="31">
        <v>39540</v>
      </c>
      <c r="K5470" s="31" t="s">
        <v>1280</v>
      </c>
      <c r="L5470" s="31" t="s">
        <v>70</v>
      </c>
      <c r="M5470" s="31" t="s">
        <v>70</v>
      </c>
      <c r="N5470" s="31">
        <f t="shared" si="229"/>
        <v>0</v>
      </c>
    </row>
    <row r="5471" spans="1:14" x14ac:dyDescent="0.45">
      <c r="A5471" s="31" t="str">
        <f t="shared" si="230"/>
        <v>E06000034_CIN episodes for unborn children at 31st March 2019 with physical abuse identified as a factor at CIN assessment_Number</v>
      </c>
      <c r="B5471" s="31" t="s">
        <v>493</v>
      </c>
      <c r="C5471" s="31" t="s">
        <v>731</v>
      </c>
      <c r="D5471" s="31" t="s">
        <v>474</v>
      </c>
      <c r="E5471" s="31" t="s">
        <v>475</v>
      </c>
      <c r="F5471" s="31" t="s">
        <v>131</v>
      </c>
      <c r="G5471" s="31" t="s">
        <v>145</v>
      </c>
      <c r="H5471" s="31" t="s">
        <v>743</v>
      </c>
      <c r="I5471" s="31" t="s">
        <v>1280</v>
      </c>
      <c r="J5471" s="31">
        <v>43762</v>
      </c>
      <c r="K5471" s="31" t="s">
        <v>1280</v>
      </c>
      <c r="L5471" s="31" t="s">
        <v>70</v>
      </c>
      <c r="M5471" s="31" t="s">
        <v>70</v>
      </c>
      <c r="N5471" s="31">
        <f t="shared" si="229"/>
        <v>0</v>
      </c>
    </row>
    <row r="5472" spans="1:14" x14ac:dyDescent="0.45">
      <c r="A5472" s="31" t="str">
        <f t="shared" si="230"/>
        <v>E06000019_CIN episodes for unborn children at 31st March 2019 with physical abuse identified as a factor at CIN assessment_Number</v>
      </c>
      <c r="B5472" s="31" t="s">
        <v>317</v>
      </c>
      <c r="C5472" s="31" t="s">
        <v>318</v>
      </c>
      <c r="D5472" s="31" t="s">
        <v>474</v>
      </c>
      <c r="E5472" s="31" t="s">
        <v>475</v>
      </c>
      <c r="F5472" s="31" t="s">
        <v>131</v>
      </c>
      <c r="G5472" s="31" t="s">
        <v>145</v>
      </c>
      <c r="H5472" s="31" t="s">
        <v>743</v>
      </c>
      <c r="I5472" s="31" t="s">
        <v>1280</v>
      </c>
      <c r="J5472" s="31">
        <v>36103</v>
      </c>
      <c r="K5472" s="31" t="s">
        <v>1280</v>
      </c>
      <c r="L5472" s="31" t="s">
        <v>70</v>
      </c>
      <c r="M5472" s="31" t="s">
        <v>70</v>
      </c>
      <c r="N5472" s="31">
        <f t="shared" si="229"/>
        <v>0</v>
      </c>
    </row>
    <row r="5473" spans="1:14" x14ac:dyDescent="0.45">
      <c r="A5473" s="31" t="str">
        <f t="shared" si="230"/>
        <v>E10000034_CIN episodes for unborn children at 31st March 2019 with physical abuse identified as a factor at CIN assessment_Number</v>
      </c>
      <c r="B5473" s="31" t="s">
        <v>470</v>
      </c>
      <c r="C5473" s="31" t="s">
        <v>471</v>
      </c>
      <c r="D5473" s="31" t="s">
        <v>474</v>
      </c>
      <c r="E5473" s="31" t="s">
        <v>475</v>
      </c>
      <c r="F5473" s="31" t="s">
        <v>131</v>
      </c>
      <c r="G5473" s="31" t="s">
        <v>145</v>
      </c>
      <c r="H5473" s="31" t="s">
        <v>743</v>
      </c>
      <c r="I5473" s="31" t="s">
        <v>1280</v>
      </c>
      <c r="J5473" s="31">
        <v>117783</v>
      </c>
      <c r="K5473" s="31" t="s">
        <v>1280</v>
      </c>
      <c r="L5473" s="31" t="s">
        <v>70</v>
      </c>
      <c r="M5473" s="31" t="s">
        <v>70</v>
      </c>
      <c r="N5473" s="31">
        <f t="shared" si="229"/>
        <v>0</v>
      </c>
    </row>
    <row r="5474" spans="1:14" x14ac:dyDescent="0.45">
      <c r="A5474" s="31" t="str">
        <f t="shared" si="230"/>
        <v>E10000016_CIN episodes for unborn children at 31st March 2019 with physical abuse identified as a factor at CIN assessment_Number</v>
      </c>
      <c r="B5474" s="31" t="s">
        <v>327</v>
      </c>
      <c r="C5474" s="31" t="s">
        <v>328</v>
      </c>
      <c r="D5474" s="31" t="s">
        <v>474</v>
      </c>
      <c r="E5474" s="31" t="s">
        <v>475</v>
      </c>
      <c r="F5474" s="31" t="s">
        <v>131</v>
      </c>
      <c r="G5474" s="31" t="s">
        <v>145</v>
      </c>
      <c r="H5474" s="31" t="s">
        <v>743</v>
      </c>
      <c r="I5474" s="31">
        <v>16</v>
      </c>
      <c r="J5474" s="31">
        <v>340140</v>
      </c>
      <c r="K5474" s="31">
        <v>4.7039454342329597E-2</v>
      </c>
      <c r="L5474" s="31" t="s">
        <v>1764</v>
      </c>
      <c r="M5474" s="31">
        <f t="shared" si="228"/>
        <v>4.7039454342329597E-2</v>
      </c>
      <c r="N5474" s="31">
        <f t="shared" si="229"/>
        <v>0</v>
      </c>
    </row>
    <row r="5475" spans="1:14" x14ac:dyDescent="0.45">
      <c r="A5475" s="31" t="str">
        <f t="shared" si="230"/>
        <v>E06000035_CIN episodes for unborn children at 31st March 2019 with physical abuse identified as a factor at CIN assessment_Number</v>
      </c>
      <c r="B5475" s="31" t="s">
        <v>351</v>
      </c>
      <c r="C5475" s="31" t="s">
        <v>352</v>
      </c>
      <c r="D5475" s="31" t="s">
        <v>474</v>
      </c>
      <c r="E5475" s="31" t="s">
        <v>475</v>
      </c>
      <c r="F5475" s="31" t="s">
        <v>131</v>
      </c>
      <c r="G5475" s="31" t="s">
        <v>145</v>
      </c>
      <c r="H5475" s="31" t="s">
        <v>743</v>
      </c>
      <c r="I5475" s="31" t="s">
        <v>1280</v>
      </c>
      <c r="J5475" s="31">
        <v>64391</v>
      </c>
      <c r="K5475" s="31" t="s">
        <v>1280</v>
      </c>
      <c r="L5475" s="31" t="s">
        <v>70</v>
      </c>
      <c r="M5475" s="31" t="s">
        <v>70</v>
      </c>
      <c r="N5475" s="31">
        <f t="shared" si="229"/>
        <v>0</v>
      </c>
    </row>
    <row r="5476" spans="1:14" x14ac:dyDescent="0.45">
      <c r="A5476" s="31" t="str">
        <f t="shared" si="230"/>
        <v>E10000017_CIN episodes for unborn children at 31st March 2019 with physical abuse identified as a factor at CIN assessment_Number</v>
      </c>
      <c r="B5476" s="31" t="s">
        <v>337</v>
      </c>
      <c r="C5476" s="31" t="s">
        <v>338</v>
      </c>
      <c r="D5476" s="31" t="s">
        <v>474</v>
      </c>
      <c r="E5476" s="31" t="s">
        <v>475</v>
      </c>
      <c r="F5476" s="31" t="s">
        <v>131</v>
      </c>
      <c r="G5476" s="31" t="s">
        <v>145</v>
      </c>
      <c r="H5476" s="31" t="s">
        <v>743</v>
      </c>
      <c r="I5476" s="31">
        <v>20</v>
      </c>
      <c r="J5476" s="31">
        <v>249727</v>
      </c>
      <c r="K5476" s="31">
        <v>8.0087455501407501E-2</v>
      </c>
      <c r="L5476" s="31" t="s">
        <v>1765</v>
      </c>
      <c r="M5476" s="31">
        <f t="shared" si="228"/>
        <v>8.0087455501407501E-2</v>
      </c>
      <c r="N5476" s="31">
        <f t="shared" si="229"/>
        <v>0</v>
      </c>
    </row>
    <row r="5477" spans="1:14" x14ac:dyDescent="0.45">
      <c r="A5477" s="31" t="str">
        <f t="shared" si="230"/>
        <v>E06000008_CIN episodes for unborn children at 31st March 2019 with physical abuse identified as a factor at CIN assessment_Number</v>
      </c>
      <c r="B5477" s="31" t="s">
        <v>247</v>
      </c>
      <c r="C5477" s="31" t="s">
        <v>248</v>
      </c>
      <c r="D5477" s="31" t="s">
        <v>474</v>
      </c>
      <c r="E5477" s="31" t="s">
        <v>475</v>
      </c>
      <c r="F5477" s="31" t="s">
        <v>131</v>
      </c>
      <c r="G5477" s="31" t="s">
        <v>145</v>
      </c>
      <c r="H5477" s="31" t="s">
        <v>743</v>
      </c>
      <c r="I5477" s="31" t="s">
        <v>1280</v>
      </c>
      <c r="J5477" s="31">
        <v>38481</v>
      </c>
      <c r="K5477" s="31" t="s">
        <v>1280</v>
      </c>
      <c r="L5477" s="31" t="s">
        <v>70</v>
      </c>
      <c r="M5477" s="31" t="s">
        <v>70</v>
      </c>
      <c r="N5477" s="31">
        <f t="shared" si="229"/>
        <v>0</v>
      </c>
    </row>
    <row r="5478" spans="1:14" x14ac:dyDescent="0.45">
      <c r="A5478" s="31" t="str">
        <f t="shared" si="230"/>
        <v>E06000009_CIN episodes for unborn children at 31st March 2019 with physical abuse identified as a factor at CIN assessment_Number</v>
      </c>
      <c r="B5478" s="31" t="s">
        <v>249</v>
      </c>
      <c r="C5478" s="31" t="s">
        <v>250</v>
      </c>
      <c r="D5478" s="31" t="s">
        <v>474</v>
      </c>
      <c r="E5478" s="31" t="s">
        <v>475</v>
      </c>
      <c r="F5478" s="31" t="s">
        <v>131</v>
      </c>
      <c r="G5478" s="31" t="s">
        <v>145</v>
      </c>
      <c r="H5478" s="31" t="s">
        <v>743</v>
      </c>
      <c r="I5478" s="31" t="s">
        <v>1280</v>
      </c>
      <c r="J5478" s="31">
        <v>28904</v>
      </c>
      <c r="K5478" s="31" t="s">
        <v>1280</v>
      </c>
      <c r="L5478" s="31" t="s">
        <v>70</v>
      </c>
      <c r="M5478" s="31" t="s">
        <v>70</v>
      </c>
      <c r="N5478" s="31">
        <f t="shared" si="229"/>
        <v>0</v>
      </c>
    </row>
    <row r="5479" spans="1:14" x14ac:dyDescent="0.45">
      <c r="A5479" s="31" t="str">
        <f t="shared" si="230"/>
        <v>E10000024_CIN episodes for unborn children at 31st March 2019 with physical abuse identified as a factor at CIN assessment_Number</v>
      </c>
      <c r="B5479" s="31" t="s">
        <v>572</v>
      </c>
      <c r="C5479" s="31" t="s">
        <v>573</v>
      </c>
      <c r="D5479" s="31" t="s">
        <v>474</v>
      </c>
      <c r="E5479" s="31" t="s">
        <v>475</v>
      </c>
      <c r="F5479" s="31" t="s">
        <v>131</v>
      </c>
      <c r="G5479" s="31" t="s">
        <v>145</v>
      </c>
      <c r="H5479" s="31" t="s">
        <v>743</v>
      </c>
      <c r="I5479" s="31">
        <v>10</v>
      </c>
      <c r="J5479" s="31">
        <v>166542</v>
      </c>
      <c r="K5479" s="31">
        <v>6.0044913595369301E-2</v>
      </c>
      <c r="L5479" s="31" t="s">
        <v>1765</v>
      </c>
      <c r="M5479" s="31">
        <f t="shared" si="228"/>
        <v>6.0044913595369301E-2</v>
      </c>
      <c r="N5479" s="31">
        <f t="shared" si="229"/>
        <v>0</v>
      </c>
    </row>
    <row r="5480" spans="1:14" x14ac:dyDescent="0.45">
      <c r="A5480" s="31" t="str">
        <f t="shared" si="230"/>
        <v>E06000018_CIN episodes for unborn children at 31st March 2019 with physical abuse identified as a factor at CIN assessment_Number</v>
      </c>
      <c r="B5480" s="31" t="s">
        <v>373</v>
      </c>
      <c r="C5480" s="31" t="s">
        <v>374</v>
      </c>
      <c r="D5480" s="31" t="s">
        <v>474</v>
      </c>
      <c r="E5480" s="31" t="s">
        <v>475</v>
      </c>
      <c r="F5480" s="31" t="s">
        <v>131</v>
      </c>
      <c r="G5480" s="31" t="s">
        <v>145</v>
      </c>
      <c r="H5480" s="31" t="s">
        <v>743</v>
      </c>
      <c r="I5480" s="31">
        <v>9</v>
      </c>
      <c r="J5480" s="31">
        <v>68651</v>
      </c>
      <c r="K5480" s="31">
        <v>0.13109787184454699</v>
      </c>
      <c r="L5480" s="31" t="s">
        <v>1765</v>
      </c>
      <c r="M5480" s="31">
        <f t="shared" si="228"/>
        <v>0.13109787184454699</v>
      </c>
      <c r="N5480" s="31">
        <f t="shared" si="229"/>
        <v>0</v>
      </c>
    </row>
    <row r="5481" spans="1:14" x14ac:dyDescent="0.45">
      <c r="A5481" s="31" t="str">
        <f t="shared" si="230"/>
        <v>E06000051_CIN episodes for unborn children at 31st March 2019 with physical abuse identified as a factor at CIN assessment_Number</v>
      </c>
      <c r="B5481" s="31" t="s">
        <v>403</v>
      </c>
      <c r="C5481" s="31" t="s">
        <v>166</v>
      </c>
      <c r="D5481" s="31" t="s">
        <v>474</v>
      </c>
      <c r="E5481" s="31" t="s">
        <v>475</v>
      </c>
      <c r="F5481" s="31" t="s">
        <v>131</v>
      </c>
      <c r="G5481" s="31" t="s">
        <v>145</v>
      </c>
      <c r="H5481" s="31" t="s">
        <v>743</v>
      </c>
      <c r="I5481" s="31" t="s">
        <v>1280</v>
      </c>
      <c r="J5481" s="31">
        <v>59839</v>
      </c>
      <c r="K5481" s="31" t="s">
        <v>1280</v>
      </c>
      <c r="L5481" s="31" t="s">
        <v>70</v>
      </c>
      <c r="M5481" s="31" t="s">
        <v>70</v>
      </c>
      <c r="N5481" s="31">
        <f t="shared" si="229"/>
        <v>0</v>
      </c>
    </row>
    <row r="5482" spans="1:14" x14ac:dyDescent="0.45">
      <c r="A5482" s="31" t="str">
        <f t="shared" si="230"/>
        <v>E06000020_CIN episodes for unborn children at 31st March 2019 with physical abuse identified as a factor at CIN assessment_Number</v>
      </c>
      <c r="B5482" s="31" t="s">
        <v>570</v>
      </c>
      <c r="C5482" s="31" t="s">
        <v>730</v>
      </c>
      <c r="D5482" s="31" t="s">
        <v>474</v>
      </c>
      <c r="E5482" s="31" t="s">
        <v>475</v>
      </c>
      <c r="F5482" s="31" t="s">
        <v>131</v>
      </c>
      <c r="G5482" s="31" t="s">
        <v>145</v>
      </c>
      <c r="H5482" s="31" t="s">
        <v>743</v>
      </c>
      <c r="I5482" s="31">
        <v>6</v>
      </c>
      <c r="J5482" s="31">
        <v>40620</v>
      </c>
      <c r="K5482" s="31">
        <v>0.14771048744460899</v>
      </c>
      <c r="L5482" s="31" t="s">
        <v>1765</v>
      </c>
      <c r="M5482" s="31">
        <f t="shared" si="228"/>
        <v>0.14771048744460899</v>
      </c>
      <c r="N5482" s="31">
        <f t="shared" si="229"/>
        <v>0</v>
      </c>
    </row>
    <row r="5483" spans="1:14" x14ac:dyDescent="0.45">
      <c r="A5483" s="31" t="str">
        <f t="shared" si="230"/>
        <v>E06000049_CIN episodes for unborn children at 31st March 2019 with physical abuse identified as a factor at CIN assessment_Number</v>
      </c>
      <c r="B5483" s="31" t="s">
        <v>541</v>
      </c>
      <c r="C5483" s="31" t="s">
        <v>718</v>
      </c>
      <c r="D5483" s="31" t="s">
        <v>474</v>
      </c>
      <c r="E5483" s="31" t="s">
        <v>475</v>
      </c>
      <c r="F5483" s="31" t="s">
        <v>131</v>
      </c>
      <c r="G5483" s="31" t="s">
        <v>145</v>
      </c>
      <c r="H5483" s="31" t="s">
        <v>743</v>
      </c>
      <c r="I5483" s="31">
        <v>6</v>
      </c>
      <c r="J5483" s="31">
        <v>76523</v>
      </c>
      <c r="K5483" s="31">
        <v>7.8407798962403505E-2</v>
      </c>
      <c r="L5483" s="31" t="s">
        <v>1765</v>
      </c>
      <c r="M5483" s="31">
        <f t="shared" si="228"/>
        <v>7.8407798962403505E-2</v>
      </c>
      <c r="N5483" s="31">
        <f t="shared" si="229"/>
        <v>0</v>
      </c>
    </row>
    <row r="5484" spans="1:14" x14ac:dyDescent="0.45">
      <c r="A5484" s="31" t="str">
        <f t="shared" si="230"/>
        <v>E06000050_CIN episodes for unborn children at 31st March 2019 with physical abuse identified as a factor at CIN assessment_Number</v>
      </c>
      <c r="B5484" s="31" t="s">
        <v>281</v>
      </c>
      <c r="C5484" s="31" t="s">
        <v>282</v>
      </c>
      <c r="D5484" s="31" t="s">
        <v>474</v>
      </c>
      <c r="E5484" s="31" t="s">
        <v>475</v>
      </c>
      <c r="F5484" s="31" t="s">
        <v>131</v>
      </c>
      <c r="G5484" s="31" t="s">
        <v>145</v>
      </c>
      <c r="H5484" s="31" t="s">
        <v>743</v>
      </c>
      <c r="I5484" s="31" t="s">
        <v>1280</v>
      </c>
      <c r="J5484" s="31">
        <v>68054</v>
      </c>
      <c r="K5484" s="31" t="s">
        <v>1280</v>
      </c>
      <c r="L5484" s="31" t="s">
        <v>70</v>
      </c>
      <c r="M5484" s="31" t="s">
        <v>70</v>
      </c>
      <c r="N5484" s="31">
        <f t="shared" si="229"/>
        <v>0</v>
      </c>
    </row>
    <row r="5485" spans="1:14" x14ac:dyDescent="0.45">
      <c r="A5485" s="31" t="str">
        <f t="shared" si="230"/>
        <v>E06000052_CIN episodes for unborn children at 31st March 2019 with physical abuse identified as a factor at CIN assessment_Number</v>
      </c>
      <c r="B5485" s="31" t="s">
        <v>482</v>
      </c>
      <c r="C5485" s="31" t="s">
        <v>720</v>
      </c>
      <c r="D5485" s="31" t="s">
        <v>474</v>
      </c>
      <c r="E5485" s="31" t="s">
        <v>475</v>
      </c>
      <c r="F5485" s="31" t="s">
        <v>131</v>
      </c>
      <c r="G5485" s="31" t="s">
        <v>145</v>
      </c>
      <c r="H5485" s="31" t="s">
        <v>743</v>
      </c>
      <c r="I5485" s="31">
        <v>5</v>
      </c>
      <c r="J5485" s="31">
        <v>107810</v>
      </c>
      <c r="K5485" s="31">
        <v>4.63778870234672E-2</v>
      </c>
      <c r="L5485" s="31" t="s">
        <v>1764</v>
      </c>
      <c r="M5485" s="31">
        <f t="shared" si="228"/>
        <v>4.63778870234672E-2</v>
      </c>
      <c r="N5485" s="31">
        <f t="shared" si="229"/>
        <v>0</v>
      </c>
    </row>
    <row r="5486" spans="1:14" x14ac:dyDescent="0.45">
      <c r="A5486" s="31" t="str">
        <f t="shared" si="230"/>
        <v>E10000006_CIN episodes for unborn children at 31st March 2019 with physical abuse identified as a factor at CIN assessment_Number</v>
      </c>
      <c r="B5486" s="31" t="s">
        <v>285</v>
      </c>
      <c r="C5486" s="31" t="s">
        <v>286</v>
      </c>
      <c r="D5486" s="31" t="s">
        <v>474</v>
      </c>
      <c r="E5486" s="31" t="s">
        <v>475</v>
      </c>
      <c r="F5486" s="31" t="s">
        <v>131</v>
      </c>
      <c r="G5486" s="31" t="s">
        <v>145</v>
      </c>
      <c r="H5486" s="31" t="s">
        <v>743</v>
      </c>
      <c r="I5486" s="31">
        <v>11</v>
      </c>
      <c r="J5486" s="31">
        <v>92500</v>
      </c>
      <c r="K5486" s="31">
        <v>0.11891891891891899</v>
      </c>
      <c r="L5486" s="31" t="s">
        <v>1765</v>
      </c>
      <c r="M5486" s="31">
        <f t="shared" si="228"/>
        <v>0.11891891891891899</v>
      </c>
      <c r="N5486" s="31">
        <f t="shared" si="229"/>
        <v>0</v>
      </c>
    </row>
    <row r="5487" spans="1:14" x14ac:dyDescent="0.45">
      <c r="A5487" s="31" t="str">
        <f t="shared" si="230"/>
        <v>E10000013_CIN episodes for unborn children at 31st March 2019 with physical abuse identified as a factor at CIN assessment_Number</v>
      </c>
      <c r="B5487" s="31" t="s">
        <v>307</v>
      </c>
      <c r="C5487" s="31" t="s">
        <v>308</v>
      </c>
      <c r="D5487" s="31" t="s">
        <v>474</v>
      </c>
      <c r="E5487" s="31" t="s">
        <v>475</v>
      </c>
      <c r="F5487" s="31" t="s">
        <v>131</v>
      </c>
      <c r="G5487" s="31" t="s">
        <v>145</v>
      </c>
      <c r="H5487" s="31" t="s">
        <v>743</v>
      </c>
      <c r="I5487" s="31">
        <v>15</v>
      </c>
      <c r="J5487" s="31">
        <v>128136</v>
      </c>
      <c r="K5487" s="31">
        <v>0.117063120434538</v>
      </c>
      <c r="L5487" s="31" t="s">
        <v>1765</v>
      </c>
      <c r="M5487" s="31">
        <f t="shared" si="228"/>
        <v>0.117063120434538</v>
      </c>
      <c r="N5487" s="31">
        <f t="shared" si="229"/>
        <v>0</v>
      </c>
    </row>
    <row r="5488" spans="1:14" x14ac:dyDescent="0.45">
      <c r="A5488" s="31" t="str">
        <f t="shared" si="230"/>
        <v>E10000015_CIN episodes for unborn children at 31st March 2019 with physical abuse identified as a factor at CIN assessment_Number</v>
      </c>
      <c r="B5488" s="31" t="s">
        <v>319</v>
      </c>
      <c r="C5488" s="31" t="s">
        <v>320</v>
      </c>
      <c r="D5488" s="31" t="s">
        <v>474</v>
      </c>
      <c r="E5488" s="31" t="s">
        <v>475</v>
      </c>
      <c r="F5488" s="31" t="s">
        <v>131</v>
      </c>
      <c r="G5488" s="31" t="s">
        <v>145</v>
      </c>
      <c r="H5488" s="31" t="s">
        <v>743</v>
      </c>
      <c r="I5488" s="31" t="s">
        <v>1280</v>
      </c>
      <c r="J5488" s="31">
        <v>271005</v>
      </c>
      <c r="K5488" s="31" t="s">
        <v>1280</v>
      </c>
      <c r="L5488" s="31" t="s">
        <v>70</v>
      </c>
      <c r="M5488" s="31" t="s">
        <v>70</v>
      </c>
      <c r="N5488" s="31">
        <f t="shared" si="229"/>
        <v>0</v>
      </c>
    </row>
    <row r="5489" spans="1:14" x14ac:dyDescent="0.45">
      <c r="A5489" s="31" t="str">
        <f t="shared" si="230"/>
        <v>E06000046_CIN episodes for unborn children at 31st March 2019 with physical abuse identified as a factor at CIN assessment_Number</v>
      </c>
      <c r="B5489" s="31" t="s">
        <v>325</v>
      </c>
      <c r="C5489" s="31" t="s">
        <v>326</v>
      </c>
      <c r="D5489" s="31" t="s">
        <v>474</v>
      </c>
      <c r="E5489" s="31" t="s">
        <v>475</v>
      </c>
      <c r="F5489" s="31" t="s">
        <v>131</v>
      </c>
      <c r="G5489" s="31" t="s">
        <v>145</v>
      </c>
      <c r="H5489" s="31" t="s">
        <v>743</v>
      </c>
      <c r="I5489" s="31" t="s">
        <v>1280</v>
      </c>
      <c r="J5489" s="31">
        <v>24869</v>
      </c>
      <c r="K5489" s="31" t="s">
        <v>1280</v>
      </c>
      <c r="L5489" s="31" t="s">
        <v>70</v>
      </c>
      <c r="M5489" s="31" t="s">
        <v>70</v>
      </c>
      <c r="N5489" s="31">
        <f t="shared" si="229"/>
        <v>0</v>
      </c>
    </row>
    <row r="5490" spans="1:14" x14ac:dyDescent="0.45">
      <c r="A5490" s="31" t="str">
        <f t="shared" si="230"/>
        <v>E10000019_CIN episodes for unborn children at 31st March 2019 with physical abuse identified as a factor at CIN assessment_Number</v>
      </c>
      <c r="B5490" s="31" t="s">
        <v>345</v>
      </c>
      <c r="C5490" s="31" t="s">
        <v>346</v>
      </c>
      <c r="D5490" s="31" t="s">
        <v>474</v>
      </c>
      <c r="E5490" s="31" t="s">
        <v>475</v>
      </c>
      <c r="F5490" s="31" t="s">
        <v>131</v>
      </c>
      <c r="G5490" s="31" t="s">
        <v>145</v>
      </c>
      <c r="H5490" s="31" t="s">
        <v>743</v>
      </c>
      <c r="I5490" s="31">
        <v>5</v>
      </c>
      <c r="J5490" s="31">
        <v>145641</v>
      </c>
      <c r="K5490" s="31">
        <v>3.43309919596817E-2</v>
      </c>
      <c r="L5490" s="31" t="s">
        <v>1764</v>
      </c>
      <c r="M5490" s="31">
        <f t="shared" si="228"/>
        <v>3.43309919596817E-2</v>
      </c>
      <c r="N5490" s="31">
        <f t="shared" si="229"/>
        <v>0</v>
      </c>
    </row>
    <row r="5491" spans="1:14" x14ac:dyDescent="0.45">
      <c r="A5491" s="31" t="str">
        <f t="shared" si="230"/>
        <v>E10000020_CIN episodes for unborn children at 31st March 2019 with physical abuse identified as a factor at CIN assessment_Number</v>
      </c>
      <c r="B5491" s="31" t="s">
        <v>361</v>
      </c>
      <c r="C5491" s="31" t="s">
        <v>362</v>
      </c>
      <c r="D5491" s="31" t="s">
        <v>474</v>
      </c>
      <c r="E5491" s="31" t="s">
        <v>475</v>
      </c>
      <c r="F5491" s="31" t="s">
        <v>131</v>
      </c>
      <c r="G5491" s="31" t="s">
        <v>145</v>
      </c>
      <c r="H5491" s="31" t="s">
        <v>743</v>
      </c>
      <c r="I5491" s="31">
        <v>8</v>
      </c>
      <c r="J5491" s="31">
        <v>170810</v>
      </c>
      <c r="K5491" s="31">
        <v>4.6835665359170997E-2</v>
      </c>
      <c r="L5491" s="31" t="s">
        <v>1764</v>
      </c>
      <c r="M5491" s="31">
        <f t="shared" si="228"/>
        <v>4.6835665359170997E-2</v>
      </c>
      <c r="N5491" s="31">
        <f t="shared" si="229"/>
        <v>0</v>
      </c>
    </row>
    <row r="5492" spans="1:14" x14ac:dyDescent="0.45">
      <c r="A5492" s="31" t="str">
        <f t="shared" si="230"/>
        <v>E10000021_CIN episodes for unborn children at 31st March 2019 with physical abuse identified as a factor at CIN assessment_Number</v>
      </c>
      <c r="B5492" s="31" t="s">
        <v>371</v>
      </c>
      <c r="C5492" s="31" t="s">
        <v>372</v>
      </c>
      <c r="D5492" s="31" t="s">
        <v>474</v>
      </c>
      <c r="E5492" s="31" t="s">
        <v>475</v>
      </c>
      <c r="F5492" s="31" t="s">
        <v>131</v>
      </c>
      <c r="G5492" s="31" t="s">
        <v>145</v>
      </c>
      <c r="H5492" s="31" t="s">
        <v>743</v>
      </c>
      <c r="I5492" s="31">
        <v>9</v>
      </c>
      <c r="J5492" s="31">
        <v>170235</v>
      </c>
      <c r="K5492" s="31">
        <v>5.28680941052075E-2</v>
      </c>
      <c r="L5492" s="31" t="s">
        <v>1765</v>
      </c>
      <c r="M5492" s="31">
        <f t="shared" si="228"/>
        <v>5.28680941052075E-2</v>
      </c>
      <c r="N5492" s="31">
        <f t="shared" si="229"/>
        <v>0</v>
      </c>
    </row>
    <row r="5493" spans="1:14" x14ac:dyDescent="0.45">
      <c r="A5493" s="31" t="str">
        <f t="shared" si="230"/>
        <v>E06000048_CIN episodes for unborn children at 31st March 2019 with physical abuse identified as a factor at CIN assessment_Number</v>
      </c>
      <c r="B5493" s="31" t="s">
        <v>484</v>
      </c>
      <c r="C5493" s="31" t="s">
        <v>705</v>
      </c>
      <c r="D5493" s="31" t="s">
        <v>474</v>
      </c>
      <c r="E5493" s="31" t="s">
        <v>475</v>
      </c>
      <c r="F5493" s="31" t="s">
        <v>131</v>
      </c>
      <c r="G5493" s="31" t="s">
        <v>145</v>
      </c>
      <c r="H5493" s="31" t="s">
        <v>743</v>
      </c>
      <c r="I5493" s="31">
        <v>14</v>
      </c>
      <c r="J5493" s="31">
        <v>59011</v>
      </c>
      <c r="K5493" s="31">
        <v>0.23724390367897499</v>
      </c>
      <c r="L5493" s="31" t="s">
        <v>1766</v>
      </c>
      <c r="M5493" s="31">
        <f t="shared" si="228"/>
        <v>0.23724390367897499</v>
      </c>
      <c r="N5493" s="31">
        <f t="shared" si="229"/>
        <v>0</v>
      </c>
    </row>
    <row r="5494" spans="1:14" x14ac:dyDescent="0.45">
      <c r="A5494" s="31" t="str">
        <f t="shared" si="230"/>
        <v>E10000025_CIN episodes for unborn children at 31st March 2019 with physical abuse identified as a factor at CIN assessment_Number</v>
      </c>
      <c r="B5494" s="31" t="s">
        <v>377</v>
      </c>
      <c r="C5494" s="31" t="s">
        <v>378</v>
      </c>
      <c r="D5494" s="31" t="s">
        <v>474</v>
      </c>
      <c r="E5494" s="31" t="s">
        <v>475</v>
      </c>
      <c r="F5494" s="31" t="s">
        <v>131</v>
      </c>
      <c r="G5494" s="31" t="s">
        <v>145</v>
      </c>
      <c r="H5494" s="31" t="s">
        <v>743</v>
      </c>
      <c r="I5494" s="31" t="s">
        <v>1280</v>
      </c>
      <c r="J5494" s="31">
        <v>144788</v>
      </c>
      <c r="K5494" s="31" t="s">
        <v>1280</v>
      </c>
      <c r="L5494" s="31" t="s">
        <v>70</v>
      </c>
      <c r="M5494" s="31" t="s">
        <v>70</v>
      </c>
      <c r="N5494" s="31">
        <f t="shared" si="229"/>
        <v>0</v>
      </c>
    </row>
    <row r="5495" spans="1:14" x14ac:dyDescent="0.45">
      <c r="A5495" s="31" t="str">
        <f t="shared" si="230"/>
        <v>E10000027_CIN episodes for unborn children at 31st March 2019 with physical abuse identified as a factor at CIN assessment_Number</v>
      </c>
      <c r="B5495" s="31" t="s">
        <v>406</v>
      </c>
      <c r="C5495" s="31" t="s">
        <v>407</v>
      </c>
      <c r="D5495" s="31" t="s">
        <v>474</v>
      </c>
      <c r="E5495" s="31" t="s">
        <v>475</v>
      </c>
      <c r="F5495" s="31" t="s">
        <v>131</v>
      </c>
      <c r="G5495" s="31" t="s">
        <v>145</v>
      </c>
      <c r="H5495" s="31" t="s">
        <v>743</v>
      </c>
      <c r="I5495" s="31">
        <v>9</v>
      </c>
      <c r="J5495" s="31">
        <v>110700</v>
      </c>
      <c r="K5495" s="31">
        <v>8.1300813008130093E-2</v>
      </c>
      <c r="L5495" s="31" t="s">
        <v>1765</v>
      </c>
      <c r="M5495" s="31">
        <f t="shared" si="228"/>
        <v>8.1300813008130093E-2</v>
      </c>
      <c r="N5495" s="31">
        <f t="shared" si="229"/>
        <v>0</v>
      </c>
    </row>
    <row r="5496" spans="1:14" x14ac:dyDescent="0.45">
      <c r="A5496" s="31" t="str">
        <f t="shared" si="230"/>
        <v>E10000029_CIN episodes for unborn children at 31st March 2019 with physical abuse identified as a factor at CIN assessment_Number</v>
      </c>
      <c r="B5496" s="31" t="s">
        <v>426</v>
      </c>
      <c r="C5496" s="31" t="s">
        <v>427</v>
      </c>
      <c r="D5496" s="31" t="s">
        <v>474</v>
      </c>
      <c r="E5496" s="31" t="s">
        <v>475</v>
      </c>
      <c r="F5496" s="31" t="s">
        <v>131</v>
      </c>
      <c r="G5496" s="31" t="s">
        <v>145</v>
      </c>
      <c r="H5496" s="31" t="s">
        <v>743</v>
      </c>
      <c r="I5496" s="31">
        <v>5</v>
      </c>
      <c r="J5496" s="31">
        <v>152752</v>
      </c>
      <c r="K5496" s="31">
        <v>3.2732795642610203E-2</v>
      </c>
      <c r="L5496" s="31" t="s">
        <v>1764</v>
      </c>
      <c r="M5496" s="31">
        <f t="shared" si="228"/>
        <v>3.2732795642610203E-2</v>
      </c>
      <c r="N5496" s="31">
        <f t="shared" si="229"/>
        <v>0</v>
      </c>
    </row>
    <row r="5497" spans="1:14" x14ac:dyDescent="0.45">
      <c r="A5497" s="31" t="str">
        <f t="shared" si="230"/>
        <v>E10000030_CIN episodes for unborn children at 31st March 2019 with physical abuse identified as a factor at CIN assessment_Number</v>
      </c>
      <c r="B5497" s="31" t="s">
        <v>430</v>
      </c>
      <c r="C5497" s="31" t="s">
        <v>431</v>
      </c>
      <c r="D5497" s="31" t="s">
        <v>474</v>
      </c>
      <c r="E5497" s="31" t="s">
        <v>475</v>
      </c>
      <c r="F5497" s="31" t="s">
        <v>131</v>
      </c>
      <c r="G5497" s="31" t="s">
        <v>145</v>
      </c>
      <c r="H5497" s="31" t="s">
        <v>743</v>
      </c>
      <c r="I5497" s="31">
        <v>7</v>
      </c>
      <c r="J5497" s="31">
        <v>261905</v>
      </c>
      <c r="K5497" s="31">
        <v>2.6727248429774201E-2</v>
      </c>
      <c r="L5497" s="31" t="s">
        <v>1764</v>
      </c>
      <c r="M5497" s="31">
        <f t="shared" si="228"/>
        <v>2.6727248429774201E-2</v>
      </c>
      <c r="N5497" s="31">
        <f t="shared" si="229"/>
        <v>0</v>
      </c>
    </row>
    <row r="5498" spans="1:14" x14ac:dyDescent="0.45">
      <c r="A5498" s="31" t="str">
        <f t="shared" si="230"/>
        <v>E10000031_CIN episodes for unborn children at 31st March 2019 with physical abuse identified as a factor at CIN assessment_Number</v>
      </c>
      <c r="B5498" s="31" t="s">
        <v>454</v>
      </c>
      <c r="C5498" s="31" t="s">
        <v>455</v>
      </c>
      <c r="D5498" s="31" t="s">
        <v>474</v>
      </c>
      <c r="E5498" s="31" t="s">
        <v>475</v>
      </c>
      <c r="F5498" s="31" t="s">
        <v>131</v>
      </c>
      <c r="G5498" s="31" t="s">
        <v>145</v>
      </c>
      <c r="H5498" s="31" t="s">
        <v>743</v>
      </c>
      <c r="I5498" s="31" t="s">
        <v>1280</v>
      </c>
      <c r="J5498" s="31">
        <v>115928</v>
      </c>
      <c r="K5498" s="31" t="s">
        <v>1280</v>
      </c>
      <c r="L5498" s="31" t="s">
        <v>70</v>
      </c>
      <c r="M5498" s="31" t="s">
        <v>70</v>
      </c>
      <c r="N5498" s="31">
        <f t="shared" si="229"/>
        <v>0</v>
      </c>
    </row>
    <row r="5499" spans="1:14" x14ac:dyDescent="0.45">
      <c r="A5499" s="31" t="str">
        <f t="shared" si="230"/>
        <v>E10000032_CIN episodes for unborn children at 31st March 2019 with physical abuse identified as a factor at CIN assessment_Number</v>
      </c>
      <c r="B5499" s="31" t="s">
        <v>458</v>
      </c>
      <c r="C5499" s="31" t="s">
        <v>459</v>
      </c>
      <c r="D5499" s="31" t="s">
        <v>474</v>
      </c>
      <c r="E5499" s="31" t="s">
        <v>475</v>
      </c>
      <c r="F5499" s="31" t="s">
        <v>131</v>
      </c>
      <c r="G5499" s="31" t="s">
        <v>145</v>
      </c>
      <c r="H5499" s="31" t="s">
        <v>743</v>
      </c>
      <c r="I5499" s="31">
        <v>10</v>
      </c>
      <c r="J5499" s="31">
        <v>174672</v>
      </c>
      <c r="K5499" s="31">
        <v>5.7250160300448799E-2</v>
      </c>
      <c r="L5499" s="31" t="s">
        <v>1765</v>
      </c>
      <c r="M5499" s="31">
        <f t="shared" si="228"/>
        <v>5.7250160300448799E-2</v>
      </c>
      <c r="N5499" s="31">
        <f t="shared" si="229"/>
        <v>0</v>
      </c>
    </row>
    <row r="5500" spans="1:14" x14ac:dyDescent="0.45">
      <c r="A5500" s="31" t="str">
        <f t="shared" si="230"/>
        <v>NA_CIN episodes for unborn children at 31st March 2019 with emotional abuse identified as a factor at CIN assessment_Number</v>
      </c>
      <c r="B5500" s="31" t="s">
        <v>13</v>
      </c>
      <c r="C5500" s="31" t="s">
        <v>737</v>
      </c>
      <c r="D5500" s="31" t="s">
        <v>474</v>
      </c>
      <c r="E5500" s="31" t="s">
        <v>475</v>
      </c>
      <c r="F5500" s="31" t="s">
        <v>131</v>
      </c>
      <c r="G5500" s="31" t="s">
        <v>143</v>
      </c>
      <c r="H5500" s="31" t="s">
        <v>743</v>
      </c>
      <c r="I5500" s="31">
        <v>1125</v>
      </c>
      <c r="J5500" s="31">
        <v>11954618</v>
      </c>
      <c r="K5500" s="31">
        <f>I5500/J5500*1000</f>
        <v>9.4105892802262697E-2</v>
      </c>
      <c r="L5500" s="31" t="str">
        <f>CONCATENATE(ROUND(K5500,2)," per 1000 0-17 yr olds")</f>
        <v>0.09 per 1000 0-17 yr olds</v>
      </c>
      <c r="M5500" s="31">
        <f t="shared" si="228"/>
        <v>9.4105892802262697E-2</v>
      </c>
      <c r="N5500" s="31">
        <f t="shared" si="229"/>
        <v>0</v>
      </c>
    </row>
    <row r="5501" spans="1:14" x14ac:dyDescent="0.45">
      <c r="A5501" s="31" t="str">
        <f t="shared" si="230"/>
        <v>E09000001_CIN episodes for unborn children at 31st March 2019 with emotional abuse identified as a factor at CIN assessment_Number</v>
      </c>
      <c r="B5501" s="31" t="s">
        <v>582</v>
      </c>
      <c r="C5501" s="31" t="s">
        <v>583</v>
      </c>
      <c r="D5501" s="31" t="s">
        <v>474</v>
      </c>
      <c r="E5501" s="31" t="s">
        <v>475</v>
      </c>
      <c r="F5501" s="31" t="s">
        <v>131</v>
      </c>
      <c r="G5501" s="31" t="s">
        <v>143</v>
      </c>
      <c r="H5501" s="31" t="s">
        <v>743</v>
      </c>
      <c r="I5501" s="31">
        <v>0</v>
      </c>
      <c r="J5501" s="31">
        <v>1453</v>
      </c>
      <c r="K5501" s="31">
        <v>0</v>
      </c>
      <c r="L5501" s="31" t="s">
        <v>1764</v>
      </c>
      <c r="M5501" s="31">
        <f t="shared" si="228"/>
        <v>0</v>
      </c>
      <c r="N5501" s="31">
        <f t="shared" si="229"/>
        <v>1</v>
      </c>
    </row>
    <row r="5502" spans="1:14" x14ac:dyDescent="0.45">
      <c r="A5502" s="31" t="str">
        <f t="shared" si="230"/>
        <v>E09000007_CIN episodes for unborn children at 31st March 2019 with emotional abuse identified as a factor at CIN assessment_Number</v>
      </c>
      <c r="B5502" s="31" t="s">
        <v>277</v>
      </c>
      <c r="C5502" s="31" t="s">
        <v>278</v>
      </c>
      <c r="D5502" s="31" t="s">
        <v>474</v>
      </c>
      <c r="E5502" s="31" t="s">
        <v>475</v>
      </c>
      <c r="F5502" s="31" t="s">
        <v>131</v>
      </c>
      <c r="G5502" s="31" t="s">
        <v>143</v>
      </c>
      <c r="H5502" s="31" t="s">
        <v>743</v>
      </c>
      <c r="I5502" s="31" t="s">
        <v>1280</v>
      </c>
      <c r="J5502" s="31">
        <v>50983</v>
      </c>
      <c r="K5502" s="31" t="s">
        <v>1280</v>
      </c>
      <c r="L5502" s="31" t="s">
        <v>70</v>
      </c>
      <c r="M5502" s="31" t="s">
        <v>70</v>
      </c>
      <c r="N5502" s="31">
        <f t="shared" si="229"/>
        <v>0</v>
      </c>
    </row>
    <row r="5503" spans="1:14" x14ac:dyDescent="0.45">
      <c r="A5503" s="31" t="str">
        <f t="shared" si="230"/>
        <v>E09000011_CIN episodes for unborn children at 31st March 2019 with emotional abuse identified as a factor at CIN assessment_Number</v>
      </c>
      <c r="B5503" s="31" t="s">
        <v>518</v>
      </c>
      <c r="C5503" s="31" t="s">
        <v>519</v>
      </c>
      <c r="D5503" s="31" t="s">
        <v>474</v>
      </c>
      <c r="E5503" s="31" t="s">
        <v>475</v>
      </c>
      <c r="F5503" s="31" t="s">
        <v>131</v>
      </c>
      <c r="G5503" s="31" t="s">
        <v>143</v>
      </c>
      <c r="H5503" s="31" t="s">
        <v>743</v>
      </c>
      <c r="I5503" s="31">
        <v>10</v>
      </c>
      <c r="J5503" s="31">
        <v>68917</v>
      </c>
      <c r="K5503" s="31">
        <v>0.14510207931279701</v>
      </c>
      <c r="L5503" s="31" t="s">
        <v>1765</v>
      </c>
      <c r="M5503" s="31">
        <f t="shared" si="228"/>
        <v>0.14510207931279701</v>
      </c>
      <c r="N5503" s="31">
        <f t="shared" si="229"/>
        <v>0</v>
      </c>
    </row>
    <row r="5504" spans="1:14" x14ac:dyDescent="0.45">
      <c r="A5504" s="31" t="str">
        <f t="shared" si="230"/>
        <v>E09000012_CIN episodes for unborn children at 31st March 2019 with emotional abuse identified as a factor at CIN assessment_Number</v>
      </c>
      <c r="B5504" s="31" t="s">
        <v>498</v>
      </c>
      <c r="C5504" s="31" t="s">
        <v>499</v>
      </c>
      <c r="D5504" s="31" t="s">
        <v>474</v>
      </c>
      <c r="E5504" s="31" t="s">
        <v>475</v>
      </c>
      <c r="F5504" s="31" t="s">
        <v>131</v>
      </c>
      <c r="G5504" s="31" t="s">
        <v>143</v>
      </c>
      <c r="H5504" s="31" t="s">
        <v>743</v>
      </c>
      <c r="I5504" s="31" t="s">
        <v>1280</v>
      </c>
      <c r="J5504" s="31">
        <v>63655</v>
      </c>
      <c r="K5504" s="31" t="s">
        <v>1280</v>
      </c>
      <c r="L5504" s="31" t="s">
        <v>70</v>
      </c>
      <c r="M5504" s="31" t="s">
        <v>70</v>
      </c>
      <c r="N5504" s="31">
        <f t="shared" si="229"/>
        <v>0</v>
      </c>
    </row>
    <row r="5505" spans="1:14" x14ac:dyDescent="0.45">
      <c r="A5505" s="31" t="str">
        <f t="shared" si="230"/>
        <v>E09000013_CIN episodes for unborn children at 31st March 2019 with emotional abuse identified as a factor at CIN assessment_Number</v>
      </c>
      <c r="B5505" s="31" t="s">
        <v>491</v>
      </c>
      <c r="C5505" s="31" t="s">
        <v>723</v>
      </c>
      <c r="D5505" s="31" t="s">
        <v>474</v>
      </c>
      <c r="E5505" s="31" t="s">
        <v>475</v>
      </c>
      <c r="F5505" s="31" t="s">
        <v>131</v>
      </c>
      <c r="G5505" s="31" t="s">
        <v>143</v>
      </c>
      <c r="H5505" s="31" t="s">
        <v>743</v>
      </c>
      <c r="I5505" s="31" t="s">
        <v>1280</v>
      </c>
      <c r="J5505" s="31">
        <v>36898</v>
      </c>
      <c r="K5505" s="31" t="s">
        <v>1280</v>
      </c>
      <c r="L5505" s="31" t="s">
        <v>70</v>
      </c>
      <c r="M5505" s="31" t="s">
        <v>70</v>
      </c>
      <c r="N5505" s="31">
        <f t="shared" si="229"/>
        <v>0</v>
      </c>
    </row>
    <row r="5506" spans="1:14" x14ac:dyDescent="0.45">
      <c r="A5506" s="31" t="str">
        <f t="shared" si="230"/>
        <v>E09000019_CIN episodes for unborn children at 31st March 2019 with emotional abuse identified as a factor at CIN assessment_Number</v>
      </c>
      <c r="B5506" s="31" t="s">
        <v>500</v>
      </c>
      <c r="C5506" s="31" t="s">
        <v>501</v>
      </c>
      <c r="D5506" s="31" t="s">
        <v>474</v>
      </c>
      <c r="E5506" s="31" t="s">
        <v>475</v>
      </c>
      <c r="F5506" s="31" t="s">
        <v>131</v>
      </c>
      <c r="G5506" s="31" t="s">
        <v>143</v>
      </c>
      <c r="H5506" s="31" t="s">
        <v>743</v>
      </c>
      <c r="I5506" s="31">
        <v>5</v>
      </c>
      <c r="J5506" s="31">
        <v>42098</v>
      </c>
      <c r="K5506" s="31">
        <v>0.118770487909164</v>
      </c>
      <c r="L5506" s="31" t="s">
        <v>1765</v>
      </c>
      <c r="M5506" s="31">
        <f t="shared" ref="M5506:M5566" si="231">K5506</f>
        <v>0.118770487909164</v>
      </c>
      <c r="N5506" s="31">
        <f t="shared" si="229"/>
        <v>0</v>
      </c>
    </row>
    <row r="5507" spans="1:14" x14ac:dyDescent="0.45">
      <c r="A5507" s="31" t="str">
        <f t="shared" si="230"/>
        <v>E09000020_CIN episodes for unborn children at 31st March 2019 with emotional abuse identified as a factor at CIN assessment_Number</v>
      </c>
      <c r="B5507" s="31" t="s">
        <v>479</v>
      </c>
      <c r="C5507" s="31" t="s">
        <v>674</v>
      </c>
      <c r="D5507" s="31" t="s">
        <v>474</v>
      </c>
      <c r="E5507" s="31" t="s">
        <v>475</v>
      </c>
      <c r="F5507" s="31" t="s">
        <v>131</v>
      </c>
      <c r="G5507" s="31" t="s">
        <v>143</v>
      </c>
      <c r="H5507" s="31" t="s">
        <v>743</v>
      </c>
      <c r="I5507" s="31">
        <v>0</v>
      </c>
      <c r="J5507" s="31">
        <v>28678</v>
      </c>
      <c r="K5507" s="31">
        <v>0</v>
      </c>
      <c r="L5507" s="31" t="s">
        <v>1764</v>
      </c>
      <c r="M5507" s="31">
        <f t="shared" si="231"/>
        <v>0</v>
      </c>
      <c r="N5507" s="31">
        <f t="shared" ref="N5507:N5570" si="232">IF(OR(C5507="City of London",C5507="Isles of Scilly"),1,0)</f>
        <v>0</v>
      </c>
    </row>
    <row r="5508" spans="1:14" x14ac:dyDescent="0.45">
      <c r="A5508" s="31" t="str">
        <f t="shared" si="230"/>
        <v>E09000022_CIN episodes for unborn children at 31st March 2019 with emotional abuse identified as a factor at CIN assessment_Number</v>
      </c>
      <c r="B5508" s="31" t="s">
        <v>335</v>
      </c>
      <c r="C5508" s="31" t="s">
        <v>336</v>
      </c>
      <c r="D5508" s="31" t="s">
        <v>474</v>
      </c>
      <c r="E5508" s="31" t="s">
        <v>475</v>
      </c>
      <c r="F5508" s="31" t="s">
        <v>131</v>
      </c>
      <c r="G5508" s="31" t="s">
        <v>143</v>
      </c>
      <c r="H5508" s="31" t="s">
        <v>743</v>
      </c>
      <c r="I5508" s="31">
        <v>6</v>
      </c>
      <c r="J5508" s="31">
        <v>62629</v>
      </c>
      <c r="K5508" s="31">
        <v>9.5802264126842201E-2</v>
      </c>
      <c r="L5508" s="31" t="s">
        <v>1765</v>
      </c>
      <c r="M5508" s="31">
        <f t="shared" si="231"/>
        <v>9.5802264126842201E-2</v>
      </c>
      <c r="N5508" s="31">
        <f t="shared" si="232"/>
        <v>0</v>
      </c>
    </row>
    <row r="5509" spans="1:14" x14ac:dyDescent="0.45">
      <c r="A5509" s="31" t="str">
        <f t="shared" si="230"/>
        <v>E09000023_CIN episodes for unborn children at 31st March 2019 with emotional abuse identified as a factor at CIN assessment_Number</v>
      </c>
      <c r="B5509" s="31" t="s">
        <v>343</v>
      </c>
      <c r="C5509" s="31" t="s">
        <v>344</v>
      </c>
      <c r="D5509" s="31" t="s">
        <v>474</v>
      </c>
      <c r="E5509" s="31" t="s">
        <v>475</v>
      </c>
      <c r="F5509" s="31" t="s">
        <v>131</v>
      </c>
      <c r="G5509" s="31" t="s">
        <v>143</v>
      </c>
      <c r="H5509" s="31" t="s">
        <v>743</v>
      </c>
      <c r="I5509" s="31">
        <v>5</v>
      </c>
      <c r="J5509" s="31">
        <v>68458</v>
      </c>
      <c r="K5509" s="31">
        <v>7.3037482836191506E-2</v>
      </c>
      <c r="L5509" s="31" t="s">
        <v>1765</v>
      </c>
      <c r="M5509" s="31">
        <f t="shared" si="231"/>
        <v>7.3037482836191506E-2</v>
      </c>
      <c r="N5509" s="31">
        <f t="shared" si="232"/>
        <v>0</v>
      </c>
    </row>
    <row r="5510" spans="1:14" x14ac:dyDescent="0.45">
      <c r="A5510" s="31" t="str">
        <f t="shared" si="230"/>
        <v>E09000028_CIN episodes for unborn children at 31st March 2019 with emotional abuse identified as a factor at CIN assessment_Number</v>
      </c>
      <c r="B5510" s="31" t="s">
        <v>414</v>
      </c>
      <c r="C5510" s="31" t="s">
        <v>415</v>
      </c>
      <c r="D5510" s="31" t="s">
        <v>474</v>
      </c>
      <c r="E5510" s="31" t="s">
        <v>475</v>
      </c>
      <c r="F5510" s="31" t="s">
        <v>131</v>
      </c>
      <c r="G5510" s="31" t="s">
        <v>143</v>
      </c>
      <c r="H5510" s="31" t="s">
        <v>743</v>
      </c>
      <c r="I5510" s="31">
        <v>5</v>
      </c>
      <c r="J5510" s="31">
        <v>65121</v>
      </c>
      <c r="K5510" s="31">
        <v>7.6780147725004202E-2</v>
      </c>
      <c r="L5510" s="31" t="s">
        <v>1765</v>
      </c>
      <c r="M5510" s="31">
        <f t="shared" si="231"/>
        <v>7.6780147725004202E-2</v>
      </c>
      <c r="N5510" s="31">
        <f t="shared" si="232"/>
        <v>0</v>
      </c>
    </row>
    <row r="5511" spans="1:14" x14ac:dyDescent="0.45">
      <c r="A5511" s="31" t="str">
        <f t="shared" si="230"/>
        <v>E09000030_CIN episodes for unborn children at 31st March 2019 with emotional abuse identified as a factor at CIN assessment_Number</v>
      </c>
      <c r="B5511" s="31" t="s">
        <v>440</v>
      </c>
      <c r="C5511" s="31" t="s">
        <v>441</v>
      </c>
      <c r="D5511" s="31" t="s">
        <v>474</v>
      </c>
      <c r="E5511" s="31" t="s">
        <v>475</v>
      </c>
      <c r="F5511" s="31" t="s">
        <v>131</v>
      </c>
      <c r="G5511" s="31" t="s">
        <v>143</v>
      </c>
      <c r="H5511" s="31" t="s">
        <v>743</v>
      </c>
      <c r="I5511" s="31">
        <v>6</v>
      </c>
      <c r="J5511" s="31">
        <v>70973</v>
      </c>
      <c r="K5511" s="31">
        <v>8.4539190959942501E-2</v>
      </c>
      <c r="L5511" s="31" t="s">
        <v>1765</v>
      </c>
      <c r="M5511" s="31">
        <f t="shared" si="231"/>
        <v>8.4539190959942501E-2</v>
      </c>
      <c r="N5511" s="31">
        <f t="shared" si="232"/>
        <v>0</v>
      </c>
    </row>
    <row r="5512" spans="1:14" x14ac:dyDescent="0.45">
      <c r="A5512" s="31" t="str">
        <f t="shared" si="230"/>
        <v>E09000032_CIN episodes for unborn children at 31st March 2019 with emotional abuse identified as a factor at CIN assessment_Number</v>
      </c>
      <c r="B5512" s="31" t="s">
        <v>450</v>
      </c>
      <c r="C5512" s="31" t="s">
        <v>451</v>
      </c>
      <c r="D5512" s="31" t="s">
        <v>474</v>
      </c>
      <c r="E5512" s="31" t="s">
        <v>475</v>
      </c>
      <c r="F5512" s="31" t="s">
        <v>131</v>
      </c>
      <c r="G5512" s="31" t="s">
        <v>143</v>
      </c>
      <c r="H5512" s="31" t="s">
        <v>743</v>
      </c>
      <c r="I5512" s="31">
        <v>0</v>
      </c>
      <c r="J5512" s="31">
        <v>63840</v>
      </c>
      <c r="K5512" s="31">
        <v>0</v>
      </c>
      <c r="L5512" s="31" t="s">
        <v>1764</v>
      </c>
      <c r="M5512" s="31">
        <f t="shared" si="231"/>
        <v>0</v>
      </c>
      <c r="N5512" s="31">
        <f t="shared" si="232"/>
        <v>0</v>
      </c>
    </row>
    <row r="5513" spans="1:14" x14ac:dyDescent="0.45">
      <c r="A5513" s="31" t="str">
        <f t="shared" si="230"/>
        <v>E09000033_CIN episodes for unborn children at 31st March 2019 with emotional abuse identified as a factor at CIN assessment_Number</v>
      </c>
      <c r="B5513" s="31" t="s">
        <v>506</v>
      </c>
      <c r="C5513" s="31" t="s">
        <v>507</v>
      </c>
      <c r="D5513" s="31" t="s">
        <v>474</v>
      </c>
      <c r="E5513" s="31" t="s">
        <v>475</v>
      </c>
      <c r="F5513" s="31" t="s">
        <v>131</v>
      </c>
      <c r="G5513" s="31" t="s">
        <v>143</v>
      </c>
      <c r="H5513" s="31" t="s">
        <v>743</v>
      </c>
      <c r="I5513" s="31" t="s">
        <v>1280</v>
      </c>
      <c r="J5513" s="31">
        <v>47445</v>
      </c>
      <c r="K5513" s="31" t="s">
        <v>1280</v>
      </c>
      <c r="L5513" s="31" t="s">
        <v>70</v>
      </c>
      <c r="M5513" s="31" t="s">
        <v>70</v>
      </c>
      <c r="N5513" s="31">
        <f t="shared" si="232"/>
        <v>0</v>
      </c>
    </row>
    <row r="5514" spans="1:14" x14ac:dyDescent="0.45">
      <c r="A5514" s="31" t="str">
        <f t="shared" si="230"/>
        <v>E09000002_CIN episodes for unborn children at 31st March 2019 with emotional abuse identified as a factor at CIN assessment_Number</v>
      </c>
      <c r="B5514" s="31" t="s">
        <v>227</v>
      </c>
      <c r="C5514" s="31" t="s">
        <v>228</v>
      </c>
      <c r="D5514" s="31" t="s">
        <v>474</v>
      </c>
      <c r="E5514" s="31" t="s">
        <v>475</v>
      </c>
      <c r="F5514" s="31" t="s">
        <v>131</v>
      </c>
      <c r="G5514" s="31" t="s">
        <v>143</v>
      </c>
      <c r="H5514" s="31" t="s">
        <v>743</v>
      </c>
      <c r="I5514" s="31" t="s">
        <v>1280</v>
      </c>
      <c r="J5514" s="31">
        <v>63401</v>
      </c>
      <c r="K5514" s="31" t="s">
        <v>1280</v>
      </c>
      <c r="L5514" s="31" t="s">
        <v>70</v>
      </c>
      <c r="M5514" s="31" t="s">
        <v>70</v>
      </c>
      <c r="N5514" s="31">
        <f t="shared" si="232"/>
        <v>0</v>
      </c>
    </row>
    <row r="5515" spans="1:14" x14ac:dyDescent="0.45">
      <c r="A5515" s="31" t="str">
        <f t="shared" ref="A5515:A5578" si="233">CONCATENATE(B5515,"_",G5515,"_",H5515)</f>
        <v>E09000003_CIN episodes for unborn children at 31st March 2019 with emotional abuse identified as a factor at CIN assessment_Number</v>
      </c>
      <c r="B5515" s="31" t="s">
        <v>233</v>
      </c>
      <c r="C5515" s="31" t="s">
        <v>234</v>
      </c>
      <c r="D5515" s="31" t="s">
        <v>474</v>
      </c>
      <c r="E5515" s="31" t="s">
        <v>475</v>
      </c>
      <c r="F5515" s="31" t="s">
        <v>131</v>
      </c>
      <c r="G5515" s="31" t="s">
        <v>143</v>
      </c>
      <c r="H5515" s="31" t="s">
        <v>743</v>
      </c>
      <c r="I5515" s="31">
        <v>8</v>
      </c>
      <c r="J5515" s="31">
        <v>92701</v>
      </c>
      <c r="K5515" s="31">
        <v>8.6298961176254907E-2</v>
      </c>
      <c r="L5515" s="31" t="s">
        <v>1765</v>
      </c>
      <c r="M5515" s="31">
        <f t="shared" si="231"/>
        <v>8.6298961176254907E-2</v>
      </c>
      <c r="N5515" s="31">
        <f t="shared" si="232"/>
        <v>0</v>
      </c>
    </row>
    <row r="5516" spans="1:14" x14ac:dyDescent="0.45">
      <c r="A5516" s="31" t="str">
        <f t="shared" si="233"/>
        <v>E09000004_CIN episodes for unborn children at 31st March 2019 with emotional abuse identified as a factor at CIN assessment_Number</v>
      </c>
      <c r="B5516" s="31" t="s">
        <v>242</v>
      </c>
      <c r="C5516" s="31" t="s">
        <v>243</v>
      </c>
      <c r="D5516" s="31" t="s">
        <v>474</v>
      </c>
      <c r="E5516" s="31" t="s">
        <v>475</v>
      </c>
      <c r="F5516" s="31" t="s">
        <v>131</v>
      </c>
      <c r="G5516" s="31" t="s">
        <v>143</v>
      </c>
      <c r="H5516" s="31" t="s">
        <v>743</v>
      </c>
      <c r="I5516" s="31" t="s">
        <v>1280</v>
      </c>
      <c r="J5516" s="31">
        <v>56853</v>
      </c>
      <c r="K5516" s="31" t="s">
        <v>1280</v>
      </c>
      <c r="L5516" s="31" t="s">
        <v>70</v>
      </c>
      <c r="M5516" s="31" t="s">
        <v>70</v>
      </c>
      <c r="N5516" s="31">
        <f t="shared" si="232"/>
        <v>0</v>
      </c>
    </row>
    <row r="5517" spans="1:14" x14ac:dyDescent="0.45">
      <c r="A5517" s="31" t="str">
        <f t="shared" si="233"/>
        <v>E09000005_CIN episodes for unborn children at 31st March 2019 with emotional abuse identified as a factor at CIN assessment_Number</v>
      </c>
      <c r="B5517" s="31" t="s">
        <v>261</v>
      </c>
      <c r="C5517" s="31" t="s">
        <v>262</v>
      </c>
      <c r="D5517" s="31" t="s">
        <v>474</v>
      </c>
      <c r="E5517" s="31" t="s">
        <v>475</v>
      </c>
      <c r="F5517" s="31" t="s">
        <v>131</v>
      </c>
      <c r="G5517" s="31" t="s">
        <v>143</v>
      </c>
      <c r="H5517" s="31" t="s">
        <v>743</v>
      </c>
      <c r="I5517" s="31" t="s">
        <v>1280</v>
      </c>
      <c r="J5517" s="31">
        <v>77893</v>
      </c>
      <c r="K5517" s="31" t="s">
        <v>1280</v>
      </c>
      <c r="L5517" s="31" t="s">
        <v>70</v>
      </c>
      <c r="M5517" s="31" t="s">
        <v>70</v>
      </c>
      <c r="N5517" s="31">
        <f t="shared" si="232"/>
        <v>0</v>
      </c>
    </row>
    <row r="5518" spans="1:14" x14ac:dyDescent="0.45">
      <c r="A5518" s="31" t="str">
        <f t="shared" si="233"/>
        <v>E09000006_CIN episodes for unborn children at 31st March 2019 with emotional abuse identified as a factor at CIN assessment_Number</v>
      </c>
      <c r="B5518" s="31" t="s">
        <v>267</v>
      </c>
      <c r="C5518" s="31" t="s">
        <v>268</v>
      </c>
      <c r="D5518" s="31" t="s">
        <v>474</v>
      </c>
      <c r="E5518" s="31" t="s">
        <v>475</v>
      </c>
      <c r="F5518" s="31" t="s">
        <v>131</v>
      </c>
      <c r="G5518" s="31" t="s">
        <v>143</v>
      </c>
      <c r="H5518" s="31" t="s">
        <v>743</v>
      </c>
      <c r="I5518" s="31">
        <v>9</v>
      </c>
      <c r="J5518" s="31">
        <v>75055</v>
      </c>
      <c r="K5518" s="31">
        <v>0.119912064486044</v>
      </c>
      <c r="L5518" s="31" t="s">
        <v>1765</v>
      </c>
      <c r="M5518" s="31">
        <f t="shared" si="231"/>
        <v>0.119912064486044</v>
      </c>
      <c r="N5518" s="31">
        <f t="shared" si="232"/>
        <v>0</v>
      </c>
    </row>
    <row r="5519" spans="1:14" x14ac:dyDescent="0.45">
      <c r="A5519" s="31" t="str">
        <f t="shared" si="233"/>
        <v>E09000008_CIN episodes for unborn children at 31st March 2019 with emotional abuse identified as a factor at CIN assessment_Number</v>
      </c>
      <c r="B5519" s="31" t="s">
        <v>486</v>
      </c>
      <c r="C5519" s="31" t="s">
        <v>487</v>
      </c>
      <c r="D5519" s="31" t="s">
        <v>474</v>
      </c>
      <c r="E5519" s="31" t="s">
        <v>475</v>
      </c>
      <c r="F5519" s="31" t="s">
        <v>131</v>
      </c>
      <c r="G5519" s="31" t="s">
        <v>143</v>
      </c>
      <c r="H5519" s="31" t="s">
        <v>743</v>
      </c>
      <c r="I5519" s="31">
        <v>5</v>
      </c>
      <c r="J5519" s="31">
        <v>94702</v>
      </c>
      <c r="K5519" s="31">
        <v>5.2797195412979697E-2</v>
      </c>
      <c r="L5519" s="31" t="s">
        <v>1765</v>
      </c>
      <c r="M5519" s="31">
        <f t="shared" si="231"/>
        <v>5.2797195412979697E-2</v>
      </c>
      <c r="N5519" s="31">
        <f t="shared" si="232"/>
        <v>0</v>
      </c>
    </row>
    <row r="5520" spans="1:14" x14ac:dyDescent="0.45">
      <c r="A5520" s="31" t="str">
        <f t="shared" si="233"/>
        <v>E09000009_CIN episodes for unborn children at 31st March 2019 with emotional abuse identified as a factor at CIN assessment_Number</v>
      </c>
      <c r="B5520" s="31" t="s">
        <v>509</v>
      </c>
      <c r="C5520" s="31" t="s">
        <v>510</v>
      </c>
      <c r="D5520" s="31" t="s">
        <v>474</v>
      </c>
      <c r="E5520" s="31" t="s">
        <v>475</v>
      </c>
      <c r="F5520" s="31" t="s">
        <v>131</v>
      </c>
      <c r="G5520" s="31" t="s">
        <v>143</v>
      </c>
      <c r="H5520" s="31" t="s">
        <v>743</v>
      </c>
      <c r="I5520" s="31">
        <v>0</v>
      </c>
      <c r="J5520" s="31">
        <v>81732</v>
      </c>
      <c r="K5520" s="31">
        <v>0</v>
      </c>
      <c r="L5520" s="31" t="s">
        <v>1764</v>
      </c>
      <c r="M5520" s="31">
        <f t="shared" si="231"/>
        <v>0</v>
      </c>
      <c r="N5520" s="31">
        <f t="shared" si="232"/>
        <v>0</v>
      </c>
    </row>
    <row r="5521" spans="1:14" x14ac:dyDescent="0.45">
      <c r="A5521" s="31" t="str">
        <f t="shared" si="233"/>
        <v>E09000010_CIN episodes for unborn children at 31st March 2019 with emotional abuse identified as a factor at CIN assessment_Number</v>
      </c>
      <c r="B5521" s="31" t="s">
        <v>301</v>
      </c>
      <c r="C5521" s="31" t="s">
        <v>302</v>
      </c>
      <c r="D5521" s="31" t="s">
        <v>474</v>
      </c>
      <c r="E5521" s="31" t="s">
        <v>475</v>
      </c>
      <c r="F5521" s="31" t="s">
        <v>131</v>
      </c>
      <c r="G5521" s="31" t="s">
        <v>143</v>
      </c>
      <c r="H5521" s="31" t="s">
        <v>743</v>
      </c>
      <c r="I5521" s="31">
        <v>5</v>
      </c>
      <c r="J5521" s="31">
        <v>84497</v>
      </c>
      <c r="K5521" s="31">
        <v>5.9173698474502101E-2</v>
      </c>
      <c r="L5521" s="31" t="s">
        <v>1765</v>
      </c>
      <c r="M5521" s="31">
        <f t="shared" si="231"/>
        <v>5.9173698474502101E-2</v>
      </c>
      <c r="N5521" s="31">
        <f t="shared" si="232"/>
        <v>0</v>
      </c>
    </row>
    <row r="5522" spans="1:14" x14ac:dyDescent="0.45">
      <c r="A5522" s="31" t="str">
        <f t="shared" si="233"/>
        <v>E09000014_CIN episodes for unborn children at 31st March 2019 with emotional abuse identified as a factor at CIN assessment_Number</v>
      </c>
      <c r="B5522" s="31" t="s">
        <v>311</v>
      </c>
      <c r="C5522" s="31" t="s">
        <v>312</v>
      </c>
      <c r="D5522" s="31" t="s">
        <v>474</v>
      </c>
      <c r="E5522" s="31" t="s">
        <v>475</v>
      </c>
      <c r="F5522" s="31" t="s">
        <v>131</v>
      </c>
      <c r="G5522" s="31" t="s">
        <v>143</v>
      </c>
      <c r="H5522" s="31" t="s">
        <v>743</v>
      </c>
      <c r="I5522" s="31">
        <v>6</v>
      </c>
      <c r="J5522" s="31">
        <v>60398</v>
      </c>
      <c r="K5522" s="31">
        <v>9.9341037782708003E-2</v>
      </c>
      <c r="L5522" s="31" t="s">
        <v>1765</v>
      </c>
      <c r="M5522" s="31">
        <f t="shared" si="231"/>
        <v>9.9341037782708003E-2</v>
      </c>
      <c r="N5522" s="31">
        <f t="shared" si="232"/>
        <v>0</v>
      </c>
    </row>
    <row r="5523" spans="1:14" x14ac:dyDescent="0.45">
      <c r="A5523" s="31" t="str">
        <f t="shared" si="233"/>
        <v>E09000015_CIN episodes for unborn children at 31st March 2019 with emotional abuse identified as a factor at CIN assessment_Number</v>
      </c>
      <c r="B5523" s="31" t="s">
        <v>496</v>
      </c>
      <c r="C5523" s="31" t="s">
        <v>497</v>
      </c>
      <c r="D5523" s="31" t="s">
        <v>474</v>
      </c>
      <c r="E5523" s="31" t="s">
        <v>475</v>
      </c>
      <c r="F5523" s="31" t="s">
        <v>131</v>
      </c>
      <c r="G5523" s="31" t="s">
        <v>143</v>
      </c>
      <c r="H5523" s="31" t="s">
        <v>743</v>
      </c>
      <c r="I5523" s="31" t="s">
        <v>1280</v>
      </c>
      <c r="J5523" s="31">
        <v>58373</v>
      </c>
      <c r="K5523" s="31" t="s">
        <v>1280</v>
      </c>
      <c r="L5523" s="31" t="s">
        <v>70</v>
      </c>
      <c r="M5523" s="31" t="s">
        <v>70</v>
      </c>
      <c r="N5523" s="31">
        <f t="shared" si="232"/>
        <v>0</v>
      </c>
    </row>
    <row r="5524" spans="1:14" x14ac:dyDescent="0.45">
      <c r="A5524" s="31" t="str">
        <f t="shared" si="233"/>
        <v>E09000016_CIN episodes for unborn children at 31st March 2019 with emotional abuse identified as a factor at CIN assessment_Number</v>
      </c>
      <c r="B5524" s="31" t="s">
        <v>315</v>
      </c>
      <c r="C5524" s="31" t="s">
        <v>316</v>
      </c>
      <c r="D5524" s="31" t="s">
        <v>474</v>
      </c>
      <c r="E5524" s="31" t="s">
        <v>475</v>
      </c>
      <c r="F5524" s="31" t="s">
        <v>131</v>
      </c>
      <c r="G5524" s="31" t="s">
        <v>143</v>
      </c>
      <c r="H5524" s="31" t="s">
        <v>743</v>
      </c>
      <c r="I5524" s="31" t="s">
        <v>1280</v>
      </c>
      <c r="J5524" s="31">
        <v>57541</v>
      </c>
      <c r="K5524" s="31" t="s">
        <v>1280</v>
      </c>
      <c r="L5524" s="31" t="s">
        <v>70</v>
      </c>
      <c r="M5524" s="31" t="s">
        <v>70</v>
      </c>
      <c r="N5524" s="31">
        <f t="shared" si="232"/>
        <v>0</v>
      </c>
    </row>
    <row r="5525" spans="1:14" x14ac:dyDescent="0.45">
      <c r="A5525" s="31" t="str">
        <f t="shared" si="233"/>
        <v>E09000017_CIN episodes for unborn children at 31st March 2019 with emotional abuse identified as a factor at CIN assessment_Number</v>
      </c>
      <c r="B5525" s="31" t="s">
        <v>321</v>
      </c>
      <c r="C5525" s="31" t="s">
        <v>322</v>
      </c>
      <c r="D5525" s="31" t="s">
        <v>474</v>
      </c>
      <c r="E5525" s="31" t="s">
        <v>475</v>
      </c>
      <c r="F5525" s="31" t="s">
        <v>131</v>
      </c>
      <c r="G5525" s="31" t="s">
        <v>143</v>
      </c>
      <c r="H5525" s="31" t="s">
        <v>743</v>
      </c>
      <c r="I5525" s="31" t="s">
        <v>1280</v>
      </c>
      <c r="J5525" s="31">
        <v>73377</v>
      </c>
      <c r="K5525" s="31" t="s">
        <v>1280</v>
      </c>
      <c r="L5525" s="31" t="s">
        <v>70</v>
      </c>
      <c r="M5525" s="31" t="s">
        <v>70</v>
      </c>
      <c r="N5525" s="31">
        <f t="shared" si="232"/>
        <v>0</v>
      </c>
    </row>
    <row r="5526" spans="1:14" x14ac:dyDescent="0.45">
      <c r="A5526" s="31" t="str">
        <f t="shared" si="233"/>
        <v>E09000018_CIN episodes for unborn children at 31st March 2019 with emotional abuse identified as a factor at CIN assessment_Number</v>
      </c>
      <c r="B5526" s="31" t="s">
        <v>323</v>
      </c>
      <c r="C5526" s="31" t="s">
        <v>324</v>
      </c>
      <c r="D5526" s="31" t="s">
        <v>474</v>
      </c>
      <c r="E5526" s="31" t="s">
        <v>475</v>
      </c>
      <c r="F5526" s="31" t="s">
        <v>131</v>
      </c>
      <c r="G5526" s="31" t="s">
        <v>143</v>
      </c>
      <c r="H5526" s="31" t="s">
        <v>743</v>
      </c>
      <c r="I5526" s="31" t="s">
        <v>1280</v>
      </c>
      <c r="J5526" s="31">
        <v>64898</v>
      </c>
      <c r="K5526" s="31" t="s">
        <v>1280</v>
      </c>
      <c r="L5526" s="31" t="s">
        <v>70</v>
      </c>
      <c r="M5526" s="31" t="s">
        <v>70</v>
      </c>
      <c r="N5526" s="31">
        <f t="shared" si="232"/>
        <v>0</v>
      </c>
    </row>
    <row r="5527" spans="1:14" x14ac:dyDescent="0.45">
      <c r="A5527" s="31" t="str">
        <f t="shared" si="233"/>
        <v>E09000021_CIN episodes for unborn children at 31st March 2019 with emotional abuse identified as a factor at CIN assessment_Number</v>
      </c>
      <c r="B5527" s="31" t="s">
        <v>520</v>
      </c>
      <c r="C5527" s="31" t="s">
        <v>521</v>
      </c>
      <c r="D5527" s="31" t="s">
        <v>474</v>
      </c>
      <c r="E5527" s="31" t="s">
        <v>475</v>
      </c>
      <c r="F5527" s="31" t="s">
        <v>131</v>
      </c>
      <c r="G5527" s="31" t="s">
        <v>143</v>
      </c>
      <c r="H5527" s="31" t="s">
        <v>743</v>
      </c>
      <c r="I5527" s="31" t="s">
        <v>1280</v>
      </c>
      <c r="J5527" s="31">
        <v>38977</v>
      </c>
      <c r="K5527" s="31" t="s">
        <v>1280</v>
      </c>
      <c r="L5527" s="31" t="s">
        <v>70</v>
      </c>
      <c r="M5527" s="31" t="s">
        <v>70</v>
      </c>
      <c r="N5527" s="31">
        <f t="shared" si="232"/>
        <v>0</v>
      </c>
    </row>
    <row r="5528" spans="1:14" x14ac:dyDescent="0.45">
      <c r="A5528" s="31" t="str">
        <f t="shared" si="233"/>
        <v>E09000024_CIN episodes for unborn children at 31st March 2019 with emotional abuse identified as a factor at CIN assessment_Number</v>
      </c>
      <c r="B5528" s="31" t="s">
        <v>353</v>
      </c>
      <c r="C5528" s="31" t="s">
        <v>354</v>
      </c>
      <c r="D5528" s="31" t="s">
        <v>474</v>
      </c>
      <c r="E5528" s="31" t="s">
        <v>475</v>
      </c>
      <c r="F5528" s="31" t="s">
        <v>131</v>
      </c>
      <c r="G5528" s="31" t="s">
        <v>143</v>
      </c>
      <c r="H5528" s="31" t="s">
        <v>743</v>
      </c>
      <c r="I5528" s="31" t="s">
        <v>1280</v>
      </c>
      <c r="J5528" s="31">
        <v>47266</v>
      </c>
      <c r="K5528" s="31" t="s">
        <v>1280</v>
      </c>
      <c r="L5528" s="31" t="s">
        <v>70</v>
      </c>
      <c r="M5528" s="31" t="s">
        <v>70</v>
      </c>
      <c r="N5528" s="31">
        <f t="shared" si="232"/>
        <v>0</v>
      </c>
    </row>
    <row r="5529" spans="1:14" x14ac:dyDescent="0.45">
      <c r="A5529" s="31" t="str">
        <f t="shared" si="233"/>
        <v>E09000025_CIN episodes for unborn children at 31st March 2019 with emotional abuse identified as a factor at CIN assessment_Number</v>
      </c>
      <c r="B5529" s="31" t="s">
        <v>359</v>
      </c>
      <c r="C5529" s="31" t="s">
        <v>360</v>
      </c>
      <c r="D5529" s="31" t="s">
        <v>474</v>
      </c>
      <c r="E5529" s="31" t="s">
        <v>475</v>
      </c>
      <c r="F5529" s="31" t="s">
        <v>131</v>
      </c>
      <c r="G5529" s="31" t="s">
        <v>143</v>
      </c>
      <c r="H5529" s="31" t="s">
        <v>743</v>
      </c>
      <c r="I5529" s="31" t="s">
        <v>1280</v>
      </c>
      <c r="J5529" s="31">
        <v>86567</v>
      </c>
      <c r="K5529" s="31" t="s">
        <v>1280</v>
      </c>
      <c r="L5529" s="31" t="s">
        <v>70</v>
      </c>
      <c r="M5529" s="31" t="s">
        <v>70</v>
      </c>
      <c r="N5529" s="31">
        <f t="shared" si="232"/>
        <v>0</v>
      </c>
    </row>
    <row r="5530" spans="1:14" x14ac:dyDescent="0.45">
      <c r="A5530" s="31" t="str">
        <f t="shared" si="233"/>
        <v>E09000026_CIN episodes for unborn children at 31st March 2019 with emotional abuse identified as a factor at CIN assessment_Number</v>
      </c>
      <c r="B5530" s="31" t="s">
        <v>385</v>
      </c>
      <c r="C5530" s="31" t="s">
        <v>386</v>
      </c>
      <c r="D5530" s="31" t="s">
        <v>474</v>
      </c>
      <c r="E5530" s="31" t="s">
        <v>475</v>
      </c>
      <c r="F5530" s="31" t="s">
        <v>131</v>
      </c>
      <c r="G5530" s="31" t="s">
        <v>143</v>
      </c>
      <c r="H5530" s="31" t="s">
        <v>743</v>
      </c>
      <c r="I5530" s="31" t="s">
        <v>1280</v>
      </c>
      <c r="J5530" s="31">
        <v>76159</v>
      </c>
      <c r="K5530" s="31" t="s">
        <v>1280</v>
      </c>
      <c r="L5530" s="31" t="s">
        <v>70</v>
      </c>
      <c r="M5530" s="31" t="s">
        <v>70</v>
      </c>
      <c r="N5530" s="31">
        <f t="shared" si="232"/>
        <v>0</v>
      </c>
    </row>
    <row r="5531" spans="1:14" x14ac:dyDescent="0.45">
      <c r="A5531" s="31" t="str">
        <f t="shared" si="233"/>
        <v>E09000027_CIN episodes for unborn children at 31st March 2019 with emotional abuse identified as a factor at CIN assessment_Number</v>
      </c>
      <c r="B5531" s="31" t="s">
        <v>389</v>
      </c>
      <c r="C5531" s="31" t="s">
        <v>390</v>
      </c>
      <c r="D5531" s="31" t="s">
        <v>474</v>
      </c>
      <c r="E5531" s="31" t="s">
        <v>475</v>
      </c>
      <c r="F5531" s="31" t="s">
        <v>131</v>
      </c>
      <c r="G5531" s="31" t="s">
        <v>143</v>
      </c>
      <c r="H5531" s="31" t="s">
        <v>743</v>
      </c>
      <c r="I5531" s="31" t="s">
        <v>1280</v>
      </c>
      <c r="J5531" s="31">
        <v>45525</v>
      </c>
      <c r="K5531" s="31" t="s">
        <v>1280</v>
      </c>
      <c r="L5531" s="31" t="s">
        <v>70</v>
      </c>
      <c r="M5531" s="31" t="s">
        <v>70</v>
      </c>
      <c r="N5531" s="31">
        <f t="shared" si="232"/>
        <v>0</v>
      </c>
    </row>
    <row r="5532" spans="1:14" x14ac:dyDescent="0.45">
      <c r="A5532" s="31" t="str">
        <f t="shared" si="233"/>
        <v>E09000029_CIN episodes for unborn children at 31st March 2019 with emotional abuse identified as a factor at CIN assessment_Number</v>
      </c>
      <c r="B5532" s="31" t="s">
        <v>432</v>
      </c>
      <c r="C5532" s="31" t="s">
        <v>433</v>
      </c>
      <c r="D5532" s="31" t="s">
        <v>474</v>
      </c>
      <c r="E5532" s="31" t="s">
        <v>475</v>
      </c>
      <c r="F5532" s="31" t="s">
        <v>131</v>
      </c>
      <c r="G5532" s="31" t="s">
        <v>143</v>
      </c>
      <c r="H5532" s="31" t="s">
        <v>743</v>
      </c>
      <c r="I5532" s="31" t="s">
        <v>1280</v>
      </c>
      <c r="J5532" s="31">
        <v>47941</v>
      </c>
      <c r="K5532" s="31" t="s">
        <v>1280</v>
      </c>
      <c r="L5532" s="31" t="s">
        <v>70</v>
      </c>
      <c r="M5532" s="31" t="s">
        <v>70</v>
      </c>
      <c r="N5532" s="31">
        <f t="shared" si="232"/>
        <v>0</v>
      </c>
    </row>
    <row r="5533" spans="1:14" x14ac:dyDescent="0.45">
      <c r="A5533" s="31" t="str">
        <f t="shared" si="233"/>
        <v>E09000031_CIN episodes for unborn children at 31st March 2019 with emotional abuse identified as a factor at CIN assessment_Number</v>
      </c>
      <c r="B5533" s="31" t="s">
        <v>448</v>
      </c>
      <c r="C5533" s="31" t="s">
        <v>449</v>
      </c>
      <c r="D5533" s="31" t="s">
        <v>474</v>
      </c>
      <c r="E5533" s="31" t="s">
        <v>475</v>
      </c>
      <c r="F5533" s="31" t="s">
        <v>131</v>
      </c>
      <c r="G5533" s="31" t="s">
        <v>143</v>
      </c>
      <c r="H5533" s="31" t="s">
        <v>743</v>
      </c>
      <c r="I5533" s="31" t="s">
        <v>1280</v>
      </c>
      <c r="J5533" s="31">
        <v>67017</v>
      </c>
      <c r="K5533" s="31" t="s">
        <v>1280</v>
      </c>
      <c r="L5533" s="31" t="s">
        <v>70</v>
      </c>
      <c r="M5533" s="31" t="s">
        <v>70</v>
      </c>
      <c r="N5533" s="31">
        <f t="shared" si="232"/>
        <v>0</v>
      </c>
    </row>
    <row r="5534" spans="1:14" x14ac:dyDescent="0.45">
      <c r="A5534" s="31" t="str">
        <f t="shared" si="233"/>
        <v>E08000025_CIN episodes for unborn children at 31st March 2019 with emotional abuse identified as a factor at CIN assessment_Number</v>
      </c>
      <c r="B5534" s="31" t="s">
        <v>245</v>
      </c>
      <c r="C5534" s="31" t="s">
        <v>246</v>
      </c>
      <c r="D5534" s="31" t="s">
        <v>474</v>
      </c>
      <c r="E5534" s="31" t="s">
        <v>475</v>
      </c>
      <c r="F5534" s="31" t="s">
        <v>131</v>
      </c>
      <c r="G5534" s="31" t="s">
        <v>143</v>
      </c>
      <c r="H5534" s="31" t="s">
        <v>743</v>
      </c>
      <c r="I5534" s="31">
        <v>39</v>
      </c>
      <c r="J5534" s="31">
        <v>288388</v>
      </c>
      <c r="K5534" s="31">
        <v>0.135234475775691</v>
      </c>
      <c r="L5534" s="31" t="s">
        <v>1765</v>
      </c>
      <c r="M5534" s="31">
        <f t="shared" si="231"/>
        <v>0.135234475775691</v>
      </c>
      <c r="N5534" s="31">
        <f t="shared" si="232"/>
        <v>0</v>
      </c>
    </row>
    <row r="5535" spans="1:14" x14ac:dyDescent="0.45">
      <c r="A5535" s="31" t="str">
        <f t="shared" si="233"/>
        <v>E08000026_CIN episodes for unborn children at 31st March 2019 with emotional abuse identified as a factor at CIN assessment_Number</v>
      </c>
      <c r="B5535" s="31" t="s">
        <v>283</v>
      </c>
      <c r="C5535" s="31" t="s">
        <v>284</v>
      </c>
      <c r="D5535" s="31" t="s">
        <v>474</v>
      </c>
      <c r="E5535" s="31" t="s">
        <v>475</v>
      </c>
      <c r="F5535" s="31" t="s">
        <v>131</v>
      </c>
      <c r="G5535" s="31" t="s">
        <v>143</v>
      </c>
      <c r="H5535" s="31" t="s">
        <v>743</v>
      </c>
      <c r="I5535" s="31">
        <v>15</v>
      </c>
      <c r="J5535" s="31">
        <v>78994</v>
      </c>
      <c r="K5535" s="31">
        <v>0.18988783958275299</v>
      </c>
      <c r="L5535" s="31" t="s">
        <v>1766</v>
      </c>
      <c r="M5535" s="31">
        <f t="shared" si="231"/>
        <v>0.18988783958275299</v>
      </c>
      <c r="N5535" s="31">
        <f t="shared" si="232"/>
        <v>0</v>
      </c>
    </row>
    <row r="5536" spans="1:14" x14ac:dyDescent="0.45">
      <c r="A5536" s="31" t="str">
        <f t="shared" si="233"/>
        <v>E08000027_CIN episodes for unborn children at 31st March 2019 with emotional abuse identified as a factor at CIN assessment_Number</v>
      </c>
      <c r="B5536" s="31" t="s">
        <v>297</v>
      </c>
      <c r="C5536" s="31" t="s">
        <v>298</v>
      </c>
      <c r="D5536" s="31" t="s">
        <v>474</v>
      </c>
      <c r="E5536" s="31" t="s">
        <v>475</v>
      </c>
      <c r="F5536" s="31" t="s">
        <v>131</v>
      </c>
      <c r="G5536" s="31" t="s">
        <v>143</v>
      </c>
      <c r="H5536" s="31" t="s">
        <v>743</v>
      </c>
      <c r="I5536" s="31" t="s">
        <v>1280</v>
      </c>
      <c r="J5536" s="31">
        <v>69265</v>
      </c>
      <c r="K5536" s="31" t="s">
        <v>1280</v>
      </c>
      <c r="L5536" s="31" t="s">
        <v>70</v>
      </c>
      <c r="M5536" s="31" t="s">
        <v>70</v>
      </c>
      <c r="N5536" s="31">
        <f t="shared" si="232"/>
        <v>0</v>
      </c>
    </row>
    <row r="5537" spans="1:14" x14ac:dyDescent="0.45">
      <c r="A5537" s="31" t="str">
        <f t="shared" si="233"/>
        <v>E08000028_CIN episodes for unborn children at 31st March 2019 with emotional abuse identified as a factor at CIN assessment_Number</v>
      </c>
      <c r="B5537" s="31" t="s">
        <v>397</v>
      </c>
      <c r="C5537" s="31" t="s">
        <v>398</v>
      </c>
      <c r="D5537" s="31" t="s">
        <v>474</v>
      </c>
      <c r="E5537" s="31" t="s">
        <v>475</v>
      </c>
      <c r="F5537" s="31" t="s">
        <v>131</v>
      </c>
      <c r="G5537" s="31" t="s">
        <v>143</v>
      </c>
      <c r="H5537" s="31" t="s">
        <v>743</v>
      </c>
      <c r="I5537" s="31">
        <v>12</v>
      </c>
      <c r="J5537" s="31">
        <v>81920</v>
      </c>
      <c r="K5537" s="31">
        <v>0.146484375</v>
      </c>
      <c r="L5537" s="31" t="s">
        <v>1765</v>
      </c>
      <c r="M5537" s="31">
        <f t="shared" si="231"/>
        <v>0.146484375</v>
      </c>
      <c r="N5537" s="31">
        <f t="shared" si="232"/>
        <v>0</v>
      </c>
    </row>
    <row r="5538" spans="1:14" x14ac:dyDescent="0.45">
      <c r="A5538" s="31" t="str">
        <f t="shared" si="233"/>
        <v>E08000029_CIN episodes for unborn children at 31st March 2019 with emotional abuse identified as a factor at CIN assessment_Number</v>
      </c>
      <c r="B5538" s="31" t="s">
        <v>516</v>
      </c>
      <c r="C5538" s="31" t="s">
        <v>517</v>
      </c>
      <c r="D5538" s="31" t="s">
        <v>474</v>
      </c>
      <c r="E5538" s="31" t="s">
        <v>475</v>
      </c>
      <c r="F5538" s="31" t="s">
        <v>131</v>
      </c>
      <c r="G5538" s="31" t="s">
        <v>143</v>
      </c>
      <c r="H5538" s="31" t="s">
        <v>743</v>
      </c>
      <c r="I5538" s="31" t="s">
        <v>1280</v>
      </c>
      <c r="J5538" s="31">
        <v>46946</v>
      </c>
      <c r="K5538" s="31" t="s">
        <v>1280</v>
      </c>
      <c r="L5538" s="31" t="s">
        <v>70</v>
      </c>
      <c r="M5538" s="31" t="s">
        <v>70</v>
      </c>
      <c r="N5538" s="31">
        <f t="shared" si="232"/>
        <v>0</v>
      </c>
    </row>
    <row r="5539" spans="1:14" x14ac:dyDescent="0.45">
      <c r="A5539" s="31" t="str">
        <f t="shared" si="233"/>
        <v>E08000030_CIN episodes for unborn children at 31st March 2019 with emotional abuse identified as a factor at CIN assessment_Number</v>
      </c>
      <c r="B5539" s="31" t="s">
        <v>446</v>
      </c>
      <c r="C5539" s="31" t="s">
        <v>447</v>
      </c>
      <c r="D5539" s="31" t="s">
        <v>474</v>
      </c>
      <c r="E5539" s="31" t="s">
        <v>475</v>
      </c>
      <c r="F5539" s="31" t="s">
        <v>131</v>
      </c>
      <c r="G5539" s="31" t="s">
        <v>143</v>
      </c>
      <c r="H5539" s="31" t="s">
        <v>743</v>
      </c>
      <c r="I5539" s="31">
        <v>16</v>
      </c>
      <c r="J5539" s="31">
        <v>68157</v>
      </c>
      <c r="K5539" s="31">
        <v>0.23475211643704999</v>
      </c>
      <c r="L5539" s="31" t="s">
        <v>1766</v>
      </c>
      <c r="M5539" s="31">
        <f t="shared" si="231"/>
        <v>0.23475211643704999</v>
      </c>
      <c r="N5539" s="31">
        <f t="shared" si="232"/>
        <v>0</v>
      </c>
    </row>
    <row r="5540" spans="1:14" x14ac:dyDescent="0.45">
      <c r="A5540" s="31" t="str">
        <f t="shared" si="233"/>
        <v>E08000031_CIN episodes for unborn children at 31st March 2019 with emotional abuse identified as a factor at CIN assessment_Number</v>
      </c>
      <c r="B5540" s="31" t="s">
        <v>468</v>
      </c>
      <c r="C5540" s="31" t="s">
        <v>469</v>
      </c>
      <c r="D5540" s="31" t="s">
        <v>474</v>
      </c>
      <c r="E5540" s="31" t="s">
        <v>475</v>
      </c>
      <c r="F5540" s="31" t="s">
        <v>131</v>
      </c>
      <c r="G5540" s="31" t="s">
        <v>143</v>
      </c>
      <c r="H5540" s="31" t="s">
        <v>743</v>
      </c>
      <c r="I5540" s="31" t="s">
        <v>1280</v>
      </c>
      <c r="J5540" s="31">
        <v>61244</v>
      </c>
      <c r="K5540" s="31" t="s">
        <v>1280</v>
      </c>
      <c r="L5540" s="31" t="s">
        <v>70</v>
      </c>
      <c r="M5540" s="31" t="s">
        <v>70</v>
      </c>
      <c r="N5540" s="31">
        <f t="shared" si="232"/>
        <v>0</v>
      </c>
    </row>
    <row r="5541" spans="1:14" x14ac:dyDescent="0.45">
      <c r="A5541" s="31" t="str">
        <f t="shared" si="233"/>
        <v>E08000011_CIN episodes for unborn children at 31st March 2019 with emotional abuse identified as a factor at CIN assessment_Number</v>
      </c>
      <c r="B5541" s="31" t="s">
        <v>333</v>
      </c>
      <c r="C5541" s="31" t="s">
        <v>334</v>
      </c>
      <c r="D5541" s="31" t="s">
        <v>474</v>
      </c>
      <c r="E5541" s="31" t="s">
        <v>475</v>
      </c>
      <c r="F5541" s="31" t="s">
        <v>131</v>
      </c>
      <c r="G5541" s="31" t="s">
        <v>143</v>
      </c>
      <c r="H5541" s="31" t="s">
        <v>743</v>
      </c>
      <c r="I5541" s="31">
        <v>0</v>
      </c>
      <c r="J5541" s="31">
        <v>33477</v>
      </c>
      <c r="K5541" s="31">
        <v>0</v>
      </c>
      <c r="L5541" s="31" t="s">
        <v>1764</v>
      </c>
      <c r="M5541" s="31">
        <f t="shared" si="231"/>
        <v>0</v>
      </c>
      <c r="N5541" s="31">
        <f t="shared" si="232"/>
        <v>0</v>
      </c>
    </row>
    <row r="5542" spans="1:14" x14ac:dyDescent="0.45">
      <c r="A5542" s="31" t="str">
        <f t="shared" si="233"/>
        <v>E08000012_CIN episodes for unborn children at 31st March 2019 with emotional abuse identified as a factor at CIN assessment_Number</v>
      </c>
      <c r="B5542" s="31" t="s">
        <v>347</v>
      </c>
      <c r="C5542" s="31" t="s">
        <v>348</v>
      </c>
      <c r="D5542" s="31" t="s">
        <v>474</v>
      </c>
      <c r="E5542" s="31" t="s">
        <v>475</v>
      </c>
      <c r="F5542" s="31" t="s">
        <v>131</v>
      </c>
      <c r="G5542" s="31" t="s">
        <v>143</v>
      </c>
      <c r="H5542" s="31" t="s">
        <v>743</v>
      </c>
      <c r="I5542" s="31">
        <v>12</v>
      </c>
      <c r="J5542" s="31">
        <v>94902</v>
      </c>
      <c r="K5542" s="31">
        <v>0.12644622874122799</v>
      </c>
      <c r="L5542" s="31" t="s">
        <v>1765</v>
      </c>
      <c r="M5542" s="31">
        <f t="shared" si="231"/>
        <v>0.12644622874122799</v>
      </c>
      <c r="N5542" s="31">
        <f t="shared" si="232"/>
        <v>0</v>
      </c>
    </row>
    <row r="5543" spans="1:14" x14ac:dyDescent="0.45">
      <c r="A5543" s="31" t="str">
        <f t="shared" si="233"/>
        <v>E08000013_CIN episodes for unborn children at 31st March 2019 with emotional abuse identified as a factor at CIN assessment_Number</v>
      </c>
      <c r="B5543" s="31" t="s">
        <v>416</v>
      </c>
      <c r="C5543" s="31" t="s">
        <v>417</v>
      </c>
      <c r="D5543" s="31" t="s">
        <v>474</v>
      </c>
      <c r="E5543" s="31" t="s">
        <v>475</v>
      </c>
      <c r="F5543" s="31" t="s">
        <v>131</v>
      </c>
      <c r="G5543" s="31" t="s">
        <v>143</v>
      </c>
      <c r="H5543" s="31" t="s">
        <v>743</v>
      </c>
      <c r="I5543" s="31">
        <v>5</v>
      </c>
      <c r="J5543" s="31">
        <v>36785</v>
      </c>
      <c r="K5543" s="31">
        <v>0.13592496941688201</v>
      </c>
      <c r="L5543" s="31" t="s">
        <v>1765</v>
      </c>
      <c r="M5543" s="31">
        <f t="shared" si="231"/>
        <v>0.13592496941688201</v>
      </c>
      <c r="N5543" s="31">
        <f t="shared" si="232"/>
        <v>0</v>
      </c>
    </row>
    <row r="5544" spans="1:14" x14ac:dyDescent="0.45">
      <c r="A5544" s="31" t="str">
        <f t="shared" si="233"/>
        <v>E08000014_CIN episodes for unborn children at 31st March 2019 with emotional abuse identified as a factor at CIN assessment_Number</v>
      </c>
      <c r="B5544" s="31" t="s">
        <v>399</v>
      </c>
      <c r="C5544" s="31" t="s">
        <v>400</v>
      </c>
      <c r="D5544" s="31" t="s">
        <v>474</v>
      </c>
      <c r="E5544" s="31" t="s">
        <v>475</v>
      </c>
      <c r="F5544" s="31" t="s">
        <v>131</v>
      </c>
      <c r="G5544" s="31" t="s">
        <v>143</v>
      </c>
      <c r="H5544" s="31" t="s">
        <v>743</v>
      </c>
      <c r="I5544" s="31">
        <v>8</v>
      </c>
      <c r="J5544" s="31">
        <v>53833</v>
      </c>
      <c r="K5544" s="31">
        <v>0.14860773131722199</v>
      </c>
      <c r="L5544" s="31" t="s">
        <v>1765</v>
      </c>
      <c r="M5544" s="31">
        <f t="shared" si="231"/>
        <v>0.14860773131722199</v>
      </c>
      <c r="N5544" s="31">
        <f t="shared" si="232"/>
        <v>0</v>
      </c>
    </row>
    <row r="5545" spans="1:14" x14ac:dyDescent="0.45">
      <c r="A5545" s="31" t="str">
        <f t="shared" si="233"/>
        <v>E08000015_CIN episodes for unborn children at 31st March 2019 with emotional abuse identified as a factor at CIN assessment_Number</v>
      </c>
      <c r="B5545" s="31" t="s">
        <v>464</v>
      </c>
      <c r="C5545" s="31" t="s">
        <v>465</v>
      </c>
      <c r="D5545" s="31" t="s">
        <v>474</v>
      </c>
      <c r="E5545" s="31" t="s">
        <v>475</v>
      </c>
      <c r="F5545" s="31" t="s">
        <v>131</v>
      </c>
      <c r="G5545" s="31" t="s">
        <v>143</v>
      </c>
      <c r="H5545" s="31" t="s">
        <v>743</v>
      </c>
      <c r="I5545" s="31">
        <v>13</v>
      </c>
      <c r="J5545" s="31">
        <v>67576</v>
      </c>
      <c r="K5545" s="31">
        <v>0.192375991476264</v>
      </c>
      <c r="L5545" s="31" t="s">
        <v>1766</v>
      </c>
      <c r="M5545" s="31">
        <f t="shared" si="231"/>
        <v>0.192375991476264</v>
      </c>
      <c r="N5545" s="31">
        <f t="shared" si="232"/>
        <v>0</v>
      </c>
    </row>
    <row r="5546" spans="1:14" x14ac:dyDescent="0.45">
      <c r="A5546" s="31" t="str">
        <f t="shared" si="233"/>
        <v>E08000001_CIN episodes for unborn children at 31st March 2019 with emotional abuse identified as a factor at CIN assessment_Number</v>
      </c>
      <c r="B5546" s="31" t="s">
        <v>252</v>
      </c>
      <c r="C5546" s="31" t="s">
        <v>253</v>
      </c>
      <c r="D5546" s="31" t="s">
        <v>474</v>
      </c>
      <c r="E5546" s="31" t="s">
        <v>475</v>
      </c>
      <c r="F5546" s="31" t="s">
        <v>131</v>
      </c>
      <c r="G5546" s="31" t="s">
        <v>143</v>
      </c>
      <c r="H5546" s="31" t="s">
        <v>743</v>
      </c>
      <c r="I5546" s="31">
        <v>8</v>
      </c>
      <c r="J5546" s="31">
        <v>67670</v>
      </c>
      <c r="K5546" s="31">
        <v>0.118220777301611</v>
      </c>
      <c r="L5546" s="31" t="s">
        <v>1765</v>
      </c>
      <c r="M5546" s="31">
        <f t="shared" si="231"/>
        <v>0.118220777301611</v>
      </c>
      <c r="N5546" s="31">
        <f t="shared" si="232"/>
        <v>0</v>
      </c>
    </row>
    <row r="5547" spans="1:14" x14ac:dyDescent="0.45">
      <c r="A5547" s="31" t="str">
        <f t="shared" si="233"/>
        <v>E08000002_CIN episodes for unborn children at 31st March 2019 with emotional abuse identified as a factor at CIN assessment_Number</v>
      </c>
      <c r="B5547" s="31" t="s">
        <v>271</v>
      </c>
      <c r="C5547" s="31" t="s">
        <v>272</v>
      </c>
      <c r="D5547" s="31" t="s">
        <v>474</v>
      </c>
      <c r="E5547" s="31" t="s">
        <v>475</v>
      </c>
      <c r="F5547" s="31" t="s">
        <v>131</v>
      </c>
      <c r="G5547" s="31" t="s">
        <v>143</v>
      </c>
      <c r="H5547" s="31" t="s">
        <v>743</v>
      </c>
      <c r="I5547" s="31" t="s">
        <v>1280</v>
      </c>
      <c r="J5547" s="31">
        <v>43142</v>
      </c>
      <c r="K5547" s="31" t="s">
        <v>1280</v>
      </c>
      <c r="L5547" s="31" t="s">
        <v>70</v>
      </c>
      <c r="M5547" s="31" t="s">
        <v>70</v>
      </c>
      <c r="N5547" s="31">
        <f t="shared" si="232"/>
        <v>0</v>
      </c>
    </row>
    <row r="5548" spans="1:14" x14ac:dyDescent="0.45">
      <c r="A5548" s="31" t="str">
        <f t="shared" si="233"/>
        <v>E08000003_CIN episodes for unborn children at 31st March 2019 with emotional abuse identified as a factor at CIN assessment_Number</v>
      </c>
      <c r="B5548" s="31" t="s">
        <v>349</v>
      </c>
      <c r="C5548" s="31" t="s">
        <v>350</v>
      </c>
      <c r="D5548" s="31" t="s">
        <v>474</v>
      </c>
      <c r="E5548" s="31" t="s">
        <v>475</v>
      </c>
      <c r="F5548" s="31" t="s">
        <v>131</v>
      </c>
      <c r="G5548" s="31" t="s">
        <v>143</v>
      </c>
      <c r="H5548" s="31" t="s">
        <v>743</v>
      </c>
      <c r="I5548" s="31">
        <v>29</v>
      </c>
      <c r="J5548" s="31">
        <v>121962</v>
      </c>
      <c r="K5548" s="31">
        <v>0.23777898033813799</v>
      </c>
      <c r="L5548" s="31" t="s">
        <v>1766</v>
      </c>
      <c r="M5548" s="31">
        <f t="shared" si="231"/>
        <v>0.23777898033813799</v>
      </c>
      <c r="N5548" s="31">
        <f t="shared" si="232"/>
        <v>0</v>
      </c>
    </row>
    <row r="5549" spans="1:14" x14ac:dyDescent="0.45">
      <c r="A5549" s="31" t="str">
        <f t="shared" si="233"/>
        <v>E08000004_CIN episodes for unborn children at 31st March 2019 with emotional abuse identified as a factor at CIN assessment_Number</v>
      </c>
      <c r="B5549" s="31" t="s">
        <v>375</v>
      </c>
      <c r="C5549" s="31" t="s">
        <v>376</v>
      </c>
      <c r="D5549" s="31" t="s">
        <v>474</v>
      </c>
      <c r="E5549" s="31" t="s">
        <v>475</v>
      </c>
      <c r="F5549" s="31" t="s">
        <v>131</v>
      </c>
      <c r="G5549" s="31" t="s">
        <v>143</v>
      </c>
      <c r="H5549" s="31" t="s">
        <v>743</v>
      </c>
      <c r="I5549" s="31" t="s">
        <v>1280</v>
      </c>
      <c r="J5549" s="31">
        <v>59416</v>
      </c>
      <c r="K5549" s="31" t="s">
        <v>1280</v>
      </c>
      <c r="L5549" s="31" t="s">
        <v>70</v>
      </c>
      <c r="M5549" s="31" t="s">
        <v>70</v>
      </c>
      <c r="N5549" s="31">
        <f t="shared" si="232"/>
        <v>0</v>
      </c>
    </row>
    <row r="5550" spans="1:14" x14ac:dyDescent="0.45">
      <c r="A5550" s="31" t="str">
        <f t="shared" si="233"/>
        <v>E08000005_CIN episodes for unborn children at 31st March 2019 with emotional abuse identified as a factor at CIN assessment_Number</v>
      </c>
      <c r="B5550" s="31" t="s">
        <v>391</v>
      </c>
      <c r="C5550" s="31" t="s">
        <v>392</v>
      </c>
      <c r="D5550" s="31" t="s">
        <v>474</v>
      </c>
      <c r="E5550" s="31" t="s">
        <v>475</v>
      </c>
      <c r="F5550" s="31" t="s">
        <v>131</v>
      </c>
      <c r="G5550" s="31" t="s">
        <v>143</v>
      </c>
      <c r="H5550" s="31" t="s">
        <v>743</v>
      </c>
      <c r="I5550" s="31">
        <v>9</v>
      </c>
      <c r="J5550" s="31">
        <v>52689</v>
      </c>
      <c r="K5550" s="31">
        <v>0.170813642316233</v>
      </c>
      <c r="L5550" s="31" t="s">
        <v>1766</v>
      </c>
      <c r="M5550" s="31">
        <f t="shared" si="231"/>
        <v>0.170813642316233</v>
      </c>
      <c r="N5550" s="31">
        <f t="shared" si="232"/>
        <v>0</v>
      </c>
    </row>
    <row r="5551" spans="1:14" x14ac:dyDescent="0.45">
      <c r="A5551" s="31" t="str">
        <f t="shared" si="233"/>
        <v>E08000006_CIN episodes for unborn children at 31st March 2019 with emotional abuse identified as a factor at CIN assessment_Number</v>
      </c>
      <c r="B5551" s="31" t="s">
        <v>395</v>
      </c>
      <c r="C5551" s="31" t="s">
        <v>396</v>
      </c>
      <c r="D5551" s="31" t="s">
        <v>474</v>
      </c>
      <c r="E5551" s="31" t="s">
        <v>475</v>
      </c>
      <c r="F5551" s="31" t="s">
        <v>131</v>
      </c>
      <c r="G5551" s="31" t="s">
        <v>143</v>
      </c>
      <c r="H5551" s="31" t="s">
        <v>743</v>
      </c>
      <c r="I5551" s="31">
        <v>7</v>
      </c>
      <c r="J5551" s="31">
        <v>56566</v>
      </c>
      <c r="K5551" s="31">
        <v>0.12374924866527599</v>
      </c>
      <c r="L5551" s="31" t="s">
        <v>1765</v>
      </c>
      <c r="M5551" s="31">
        <f t="shared" si="231"/>
        <v>0.12374924866527599</v>
      </c>
      <c r="N5551" s="31">
        <f t="shared" si="232"/>
        <v>0</v>
      </c>
    </row>
    <row r="5552" spans="1:14" x14ac:dyDescent="0.45">
      <c r="A5552" s="31" t="str">
        <f t="shared" si="233"/>
        <v>E08000007_CIN episodes for unborn children at 31st March 2019 with emotional abuse identified as a factor at CIN assessment_Number</v>
      </c>
      <c r="B5552" s="31" t="s">
        <v>420</v>
      </c>
      <c r="C5552" s="31" t="s">
        <v>421</v>
      </c>
      <c r="D5552" s="31" t="s">
        <v>474</v>
      </c>
      <c r="E5552" s="31" t="s">
        <v>475</v>
      </c>
      <c r="F5552" s="31" t="s">
        <v>131</v>
      </c>
      <c r="G5552" s="31" t="s">
        <v>143</v>
      </c>
      <c r="H5552" s="31" t="s">
        <v>743</v>
      </c>
      <c r="I5552" s="31" t="s">
        <v>1280</v>
      </c>
      <c r="J5552" s="31">
        <v>63141</v>
      </c>
      <c r="K5552" s="31" t="s">
        <v>1280</v>
      </c>
      <c r="L5552" s="31" t="s">
        <v>70</v>
      </c>
      <c r="M5552" s="31" t="s">
        <v>70</v>
      </c>
      <c r="N5552" s="31">
        <f t="shared" si="232"/>
        <v>0</v>
      </c>
    </row>
    <row r="5553" spans="1:14" x14ac:dyDescent="0.45">
      <c r="A5553" s="31" t="str">
        <f t="shared" si="233"/>
        <v>E08000008_CIN episodes for unborn children at 31st March 2019 with emotional abuse identified as a factor at CIN assessment_Number</v>
      </c>
      <c r="B5553" s="31" t="s">
        <v>436</v>
      </c>
      <c r="C5553" s="31" t="s">
        <v>437</v>
      </c>
      <c r="D5553" s="31" t="s">
        <v>474</v>
      </c>
      <c r="E5553" s="31" t="s">
        <v>475</v>
      </c>
      <c r="F5553" s="31" t="s">
        <v>131</v>
      </c>
      <c r="G5553" s="31" t="s">
        <v>143</v>
      </c>
      <c r="H5553" s="31" t="s">
        <v>743</v>
      </c>
      <c r="I5553" s="31">
        <v>9</v>
      </c>
      <c r="J5553" s="31">
        <v>50223</v>
      </c>
      <c r="K5553" s="31">
        <v>0.17920076458992901</v>
      </c>
      <c r="L5553" s="31" t="s">
        <v>1766</v>
      </c>
      <c r="M5553" s="31">
        <f t="shared" si="231"/>
        <v>0.17920076458992901</v>
      </c>
      <c r="N5553" s="31">
        <f t="shared" si="232"/>
        <v>0</v>
      </c>
    </row>
    <row r="5554" spans="1:14" x14ac:dyDescent="0.45">
      <c r="A5554" s="31" t="str">
        <f t="shared" si="233"/>
        <v>E08000009_CIN episodes for unborn children at 31st March 2019 with emotional abuse identified as a factor at CIN assessment_Number</v>
      </c>
      <c r="B5554" s="31" t="s">
        <v>442</v>
      </c>
      <c r="C5554" s="31" t="s">
        <v>443</v>
      </c>
      <c r="D5554" s="31" t="s">
        <v>474</v>
      </c>
      <c r="E5554" s="31" t="s">
        <v>475</v>
      </c>
      <c r="F5554" s="31" t="s">
        <v>131</v>
      </c>
      <c r="G5554" s="31" t="s">
        <v>143</v>
      </c>
      <c r="H5554" s="31" t="s">
        <v>743</v>
      </c>
      <c r="I5554" s="31">
        <v>6</v>
      </c>
      <c r="J5554" s="31">
        <v>56087</v>
      </c>
      <c r="K5554" s="31">
        <v>0.10697666125840199</v>
      </c>
      <c r="L5554" s="31" t="s">
        <v>1765</v>
      </c>
      <c r="M5554" s="31">
        <f t="shared" si="231"/>
        <v>0.10697666125840199</v>
      </c>
      <c r="N5554" s="31">
        <f t="shared" si="232"/>
        <v>0</v>
      </c>
    </row>
    <row r="5555" spans="1:14" x14ac:dyDescent="0.45">
      <c r="A5555" s="31" t="str">
        <f t="shared" si="233"/>
        <v>E08000010_CIN episodes for unborn children at 31st March 2019 with emotional abuse identified as a factor at CIN assessment_Number</v>
      </c>
      <c r="B5555" s="31" t="s">
        <v>460</v>
      </c>
      <c r="C5555" s="31" t="s">
        <v>461</v>
      </c>
      <c r="D5555" s="31" t="s">
        <v>474</v>
      </c>
      <c r="E5555" s="31" t="s">
        <v>475</v>
      </c>
      <c r="F5555" s="31" t="s">
        <v>131</v>
      </c>
      <c r="G5555" s="31" t="s">
        <v>143</v>
      </c>
      <c r="H5555" s="31" t="s">
        <v>743</v>
      </c>
      <c r="I5555" s="31">
        <v>7</v>
      </c>
      <c r="J5555" s="31">
        <v>68388</v>
      </c>
      <c r="K5555" s="31">
        <v>0.10235713867930001</v>
      </c>
      <c r="L5555" s="31" t="s">
        <v>1765</v>
      </c>
      <c r="M5555" s="31">
        <f t="shared" si="231"/>
        <v>0.10235713867930001</v>
      </c>
      <c r="N5555" s="31">
        <f t="shared" si="232"/>
        <v>0</v>
      </c>
    </row>
    <row r="5556" spans="1:14" x14ac:dyDescent="0.45">
      <c r="A5556" s="31" t="str">
        <f t="shared" si="233"/>
        <v>E08000016_CIN episodes for unborn children at 31st March 2019 with emotional abuse identified as a factor at CIN assessment_Number</v>
      </c>
      <c r="B5556" s="31" t="s">
        <v>236</v>
      </c>
      <c r="C5556" s="31" t="s">
        <v>237</v>
      </c>
      <c r="D5556" s="31" t="s">
        <v>474</v>
      </c>
      <c r="E5556" s="31" t="s">
        <v>475</v>
      </c>
      <c r="F5556" s="31" t="s">
        <v>131</v>
      </c>
      <c r="G5556" s="31" t="s">
        <v>143</v>
      </c>
      <c r="H5556" s="31" t="s">
        <v>743</v>
      </c>
      <c r="I5556" s="31" t="s">
        <v>1280</v>
      </c>
      <c r="J5556" s="31">
        <v>50727</v>
      </c>
      <c r="K5556" s="31" t="s">
        <v>1280</v>
      </c>
      <c r="L5556" s="31" t="s">
        <v>70</v>
      </c>
      <c r="M5556" s="31" t="s">
        <v>70</v>
      </c>
      <c r="N5556" s="31">
        <f t="shared" si="232"/>
        <v>0</v>
      </c>
    </row>
    <row r="5557" spans="1:14" x14ac:dyDescent="0.45">
      <c r="A5557" s="31" t="str">
        <f t="shared" si="233"/>
        <v>E08000017_CIN episodes for unborn children at 31st March 2019 with emotional abuse identified as a factor at CIN assessment_Number</v>
      </c>
      <c r="B5557" s="31" t="s">
        <v>293</v>
      </c>
      <c r="C5557" s="31" t="s">
        <v>294</v>
      </c>
      <c r="D5557" s="31" t="s">
        <v>474</v>
      </c>
      <c r="E5557" s="31" t="s">
        <v>475</v>
      </c>
      <c r="F5557" s="31" t="s">
        <v>131</v>
      </c>
      <c r="G5557" s="31" t="s">
        <v>143</v>
      </c>
      <c r="H5557" s="31" t="s">
        <v>743</v>
      </c>
      <c r="I5557" s="31">
        <v>12</v>
      </c>
      <c r="J5557" s="31">
        <v>66448</v>
      </c>
      <c r="K5557" s="31">
        <v>0.180592342884662</v>
      </c>
      <c r="L5557" s="31" t="s">
        <v>1766</v>
      </c>
      <c r="M5557" s="31">
        <f t="shared" si="231"/>
        <v>0.180592342884662</v>
      </c>
      <c r="N5557" s="31">
        <f t="shared" si="232"/>
        <v>0</v>
      </c>
    </row>
    <row r="5558" spans="1:14" x14ac:dyDescent="0.45">
      <c r="A5558" s="31" t="str">
        <f t="shared" si="233"/>
        <v>E08000018_CIN episodes for unborn children at 31st March 2019 with emotional abuse identified as a factor at CIN assessment_Number</v>
      </c>
      <c r="B5558" s="31" t="s">
        <v>393</v>
      </c>
      <c r="C5558" s="31" t="s">
        <v>394</v>
      </c>
      <c r="D5558" s="31" t="s">
        <v>474</v>
      </c>
      <c r="E5558" s="31" t="s">
        <v>475</v>
      </c>
      <c r="F5558" s="31" t="s">
        <v>131</v>
      </c>
      <c r="G5558" s="31" t="s">
        <v>143</v>
      </c>
      <c r="H5558" s="31" t="s">
        <v>743</v>
      </c>
      <c r="I5558" s="31">
        <v>19</v>
      </c>
      <c r="J5558" s="31">
        <v>57196</v>
      </c>
      <c r="K5558" s="31">
        <v>0.33219106231204998</v>
      </c>
      <c r="L5558" s="31" t="s">
        <v>1767</v>
      </c>
      <c r="M5558" s="31">
        <f t="shared" si="231"/>
        <v>0.33219106231204998</v>
      </c>
      <c r="N5558" s="31">
        <f t="shared" si="232"/>
        <v>0</v>
      </c>
    </row>
    <row r="5559" spans="1:14" x14ac:dyDescent="0.45">
      <c r="A5559" s="31" t="str">
        <f t="shared" si="233"/>
        <v>E08000019_CIN episodes for unborn children at 31st March 2019 with emotional abuse identified as a factor at CIN assessment_Number</v>
      </c>
      <c r="B5559" s="31" t="s">
        <v>401</v>
      </c>
      <c r="C5559" s="31" t="s">
        <v>402</v>
      </c>
      <c r="D5559" s="31" t="s">
        <v>474</v>
      </c>
      <c r="E5559" s="31" t="s">
        <v>475</v>
      </c>
      <c r="F5559" s="31" t="s">
        <v>131</v>
      </c>
      <c r="G5559" s="31" t="s">
        <v>143</v>
      </c>
      <c r="H5559" s="31" t="s">
        <v>743</v>
      </c>
      <c r="I5559" s="31">
        <v>8</v>
      </c>
      <c r="J5559" s="31">
        <v>117497</v>
      </c>
      <c r="K5559" s="31">
        <v>6.8086844770504806E-2</v>
      </c>
      <c r="L5559" s="31" t="s">
        <v>1765</v>
      </c>
      <c r="M5559" s="31">
        <f t="shared" si="231"/>
        <v>6.8086844770504806E-2</v>
      </c>
      <c r="N5559" s="31">
        <f t="shared" si="232"/>
        <v>0</v>
      </c>
    </row>
    <row r="5560" spans="1:14" x14ac:dyDescent="0.45">
      <c r="A5560" s="31" t="str">
        <f t="shared" si="233"/>
        <v>E08000032_CIN episodes for unborn children at 31st March 2019 with emotional abuse identified as a factor at CIN assessment_Number</v>
      </c>
      <c r="B5560" s="31" t="s">
        <v>259</v>
      </c>
      <c r="C5560" s="31" t="s">
        <v>260</v>
      </c>
      <c r="D5560" s="31" t="s">
        <v>474</v>
      </c>
      <c r="E5560" s="31" t="s">
        <v>475</v>
      </c>
      <c r="F5560" s="31" t="s">
        <v>131</v>
      </c>
      <c r="G5560" s="31" t="s">
        <v>143</v>
      </c>
      <c r="H5560" s="31" t="s">
        <v>743</v>
      </c>
      <c r="I5560" s="31">
        <v>19</v>
      </c>
      <c r="J5560" s="31">
        <v>142005</v>
      </c>
      <c r="K5560" s="31">
        <v>0.13379810570050299</v>
      </c>
      <c r="L5560" s="31" t="s">
        <v>1765</v>
      </c>
      <c r="M5560" s="31">
        <f t="shared" si="231"/>
        <v>0.13379810570050299</v>
      </c>
      <c r="N5560" s="31">
        <f t="shared" si="232"/>
        <v>0</v>
      </c>
    </row>
    <row r="5561" spans="1:14" x14ac:dyDescent="0.45">
      <c r="A5561" s="31" t="str">
        <f t="shared" si="233"/>
        <v>E08000033_CIN episodes for unborn children at 31st March 2019 with emotional abuse identified as a factor at CIN assessment_Number</v>
      </c>
      <c r="B5561" s="31" t="s">
        <v>273</v>
      </c>
      <c r="C5561" s="31" t="s">
        <v>274</v>
      </c>
      <c r="D5561" s="31" t="s">
        <v>474</v>
      </c>
      <c r="E5561" s="31" t="s">
        <v>475</v>
      </c>
      <c r="F5561" s="31" t="s">
        <v>131</v>
      </c>
      <c r="G5561" s="31" t="s">
        <v>143</v>
      </c>
      <c r="H5561" s="31" t="s">
        <v>743</v>
      </c>
      <c r="I5561" s="31">
        <v>5</v>
      </c>
      <c r="J5561" s="31">
        <v>46021</v>
      </c>
      <c r="K5561" s="31">
        <v>0.108646052888899</v>
      </c>
      <c r="L5561" s="31" t="s">
        <v>1765</v>
      </c>
      <c r="M5561" s="31">
        <f t="shared" si="231"/>
        <v>0.108646052888899</v>
      </c>
      <c r="N5561" s="31">
        <f t="shared" si="232"/>
        <v>0</v>
      </c>
    </row>
    <row r="5562" spans="1:14" x14ac:dyDescent="0.45">
      <c r="A5562" s="31" t="str">
        <f t="shared" si="233"/>
        <v>E08000034_CIN episodes for unborn children at 31st March 2019 with emotional abuse identified as a factor at CIN assessment_Number</v>
      </c>
      <c r="B5562" s="31" t="s">
        <v>331</v>
      </c>
      <c r="C5562" s="31" t="s">
        <v>332</v>
      </c>
      <c r="D5562" s="31" t="s">
        <v>474</v>
      </c>
      <c r="E5562" s="31" t="s">
        <v>475</v>
      </c>
      <c r="F5562" s="31" t="s">
        <v>131</v>
      </c>
      <c r="G5562" s="31" t="s">
        <v>143</v>
      </c>
      <c r="H5562" s="31" t="s">
        <v>743</v>
      </c>
      <c r="I5562" s="31">
        <v>11</v>
      </c>
      <c r="J5562" s="31">
        <v>100174</v>
      </c>
      <c r="K5562" s="31">
        <v>0.109808932457524</v>
      </c>
      <c r="L5562" s="31" t="s">
        <v>1765</v>
      </c>
      <c r="M5562" s="31">
        <f t="shared" si="231"/>
        <v>0.109808932457524</v>
      </c>
      <c r="N5562" s="31">
        <f t="shared" si="232"/>
        <v>0</v>
      </c>
    </row>
    <row r="5563" spans="1:14" x14ac:dyDescent="0.45">
      <c r="A5563" s="31" t="str">
        <f t="shared" si="233"/>
        <v>E08000035_CIN episodes for unborn children at 31st March 2019 with emotional abuse identified as a factor at CIN assessment_Number</v>
      </c>
      <c r="B5563" s="31" t="s">
        <v>339</v>
      </c>
      <c r="C5563" s="31" t="s">
        <v>340</v>
      </c>
      <c r="D5563" s="31" t="s">
        <v>474</v>
      </c>
      <c r="E5563" s="31" t="s">
        <v>475</v>
      </c>
      <c r="F5563" s="31" t="s">
        <v>131</v>
      </c>
      <c r="G5563" s="31" t="s">
        <v>143</v>
      </c>
      <c r="H5563" s="31" t="s">
        <v>743</v>
      </c>
      <c r="I5563" s="31">
        <v>8</v>
      </c>
      <c r="J5563" s="31">
        <v>168176</v>
      </c>
      <c r="K5563" s="31">
        <v>4.7569213205213602E-2</v>
      </c>
      <c r="L5563" s="31" t="s">
        <v>1764</v>
      </c>
      <c r="M5563" s="31">
        <f t="shared" si="231"/>
        <v>4.7569213205213602E-2</v>
      </c>
      <c r="N5563" s="31">
        <f t="shared" si="232"/>
        <v>0</v>
      </c>
    </row>
    <row r="5564" spans="1:14" x14ac:dyDescent="0.45">
      <c r="A5564" s="31" t="str">
        <f t="shared" si="233"/>
        <v>E08000036_CIN episodes for unborn children at 31st March 2019 with emotional abuse identified as a factor at CIN assessment_Number</v>
      </c>
      <c r="B5564" s="31" t="s">
        <v>444</v>
      </c>
      <c r="C5564" s="31" t="s">
        <v>445</v>
      </c>
      <c r="D5564" s="31" t="s">
        <v>474</v>
      </c>
      <c r="E5564" s="31" t="s">
        <v>475</v>
      </c>
      <c r="F5564" s="31" t="s">
        <v>131</v>
      </c>
      <c r="G5564" s="31" t="s">
        <v>143</v>
      </c>
      <c r="H5564" s="31" t="s">
        <v>743</v>
      </c>
      <c r="I5564" s="31">
        <v>5</v>
      </c>
      <c r="J5564" s="31">
        <v>72893</v>
      </c>
      <c r="K5564" s="31">
        <v>6.8593692124072306E-2</v>
      </c>
      <c r="L5564" s="31" t="s">
        <v>1765</v>
      </c>
      <c r="M5564" s="31">
        <f t="shared" si="231"/>
        <v>6.8593692124072306E-2</v>
      </c>
      <c r="N5564" s="31">
        <f t="shared" si="232"/>
        <v>0</v>
      </c>
    </row>
    <row r="5565" spans="1:14" x14ac:dyDescent="0.45">
      <c r="A5565" s="31" t="str">
        <f t="shared" si="233"/>
        <v>E08000020_CIN episodes for unborn children at 31st March 2019 with emotional abuse identified as a factor at CIN assessment_Number</v>
      </c>
      <c r="B5565" s="31" t="s">
        <v>305</v>
      </c>
      <c r="C5565" s="31" t="s">
        <v>306</v>
      </c>
      <c r="D5565" s="31" t="s">
        <v>474</v>
      </c>
      <c r="E5565" s="31" t="s">
        <v>475</v>
      </c>
      <c r="F5565" s="31" t="s">
        <v>131</v>
      </c>
      <c r="G5565" s="31" t="s">
        <v>143</v>
      </c>
      <c r="H5565" s="31" t="s">
        <v>743</v>
      </c>
      <c r="I5565" s="31">
        <v>7</v>
      </c>
      <c r="J5565" s="31">
        <v>39605</v>
      </c>
      <c r="K5565" s="31">
        <v>0.17674536043428901</v>
      </c>
      <c r="L5565" s="31" t="s">
        <v>1766</v>
      </c>
      <c r="M5565" s="31">
        <f t="shared" si="231"/>
        <v>0.17674536043428901</v>
      </c>
      <c r="N5565" s="31">
        <f t="shared" si="232"/>
        <v>0</v>
      </c>
    </row>
    <row r="5566" spans="1:14" x14ac:dyDescent="0.45">
      <c r="A5566" s="31" t="str">
        <f t="shared" si="233"/>
        <v>E08000021_CIN episodes for unborn children at 31st March 2019 with emotional abuse identified as a factor at CIN assessment_Number</v>
      </c>
      <c r="B5566" s="31" t="s">
        <v>357</v>
      </c>
      <c r="C5566" s="31" t="s">
        <v>358</v>
      </c>
      <c r="D5566" s="31" t="s">
        <v>474</v>
      </c>
      <c r="E5566" s="31" t="s">
        <v>475</v>
      </c>
      <c r="F5566" s="31" t="s">
        <v>131</v>
      </c>
      <c r="G5566" s="31" t="s">
        <v>143</v>
      </c>
      <c r="H5566" s="31" t="s">
        <v>743</v>
      </c>
      <c r="I5566" s="31">
        <v>21</v>
      </c>
      <c r="J5566" s="31">
        <v>58056</v>
      </c>
      <c r="K5566" s="31">
        <v>0.36171971889210403</v>
      </c>
      <c r="L5566" s="31" t="s">
        <v>1768</v>
      </c>
      <c r="M5566" s="31">
        <f t="shared" si="231"/>
        <v>0.36171971889210403</v>
      </c>
      <c r="N5566" s="31">
        <f t="shared" si="232"/>
        <v>0</v>
      </c>
    </row>
    <row r="5567" spans="1:14" x14ac:dyDescent="0.45">
      <c r="A5567" s="31" t="str">
        <f t="shared" si="233"/>
        <v>E08000022_CIN episodes for unborn children at 31st March 2019 with emotional abuse identified as a factor at CIN assessment_Number</v>
      </c>
      <c r="B5567" s="31" t="s">
        <v>524</v>
      </c>
      <c r="C5567" s="31" t="s">
        <v>525</v>
      </c>
      <c r="D5567" s="31" t="s">
        <v>474</v>
      </c>
      <c r="E5567" s="31" t="s">
        <v>475</v>
      </c>
      <c r="F5567" s="31" t="s">
        <v>131</v>
      </c>
      <c r="G5567" s="31" t="s">
        <v>143</v>
      </c>
      <c r="H5567" s="31" t="s">
        <v>743</v>
      </c>
      <c r="I5567" s="31" t="s">
        <v>1280</v>
      </c>
      <c r="J5567" s="31">
        <v>41360</v>
      </c>
      <c r="K5567" s="31" t="s">
        <v>1280</v>
      </c>
      <c r="L5567" s="31" t="s">
        <v>70</v>
      </c>
      <c r="M5567" s="31" t="s">
        <v>70</v>
      </c>
      <c r="N5567" s="31">
        <f t="shared" si="232"/>
        <v>0</v>
      </c>
    </row>
    <row r="5568" spans="1:14" x14ac:dyDescent="0.45">
      <c r="A5568" s="31" t="str">
        <f t="shared" si="233"/>
        <v>E08000023_CIN episodes for unborn children at 31st March 2019 with emotional abuse identified as a factor at CIN assessment_Number</v>
      </c>
      <c r="B5568" s="31" t="s">
        <v>410</v>
      </c>
      <c r="C5568" s="31" t="s">
        <v>411</v>
      </c>
      <c r="D5568" s="31" t="s">
        <v>474</v>
      </c>
      <c r="E5568" s="31" t="s">
        <v>475</v>
      </c>
      <c r="F5568" s="31" t="s">
        <v>131</v>
      </c>
      <c r="G5568" s="31" t="s">
        <v>143</v>
      </c>
      <c r="H5568" s="31" t="s">
        <v>743</v>
      </c>
      <c r="I5568" s="31" t="s">
        <v>1280</v>
      </c>
      <c r="J5568" s="31">
        <v>29920</v>
      </c>
      <c r="K5568" s="31" t="s">
        <v>1280</v>
      </c>
      <c r="L5568" s="31" t="s">
        <v>70</v>
      </c>
      <c r="M5568" s="31" t="s">
        <v>70</v>
      </c>
      <c r="N5568" s="31">
        <f t="shared" si="232"/>
        <v>0</v>
      </c>
    </row>
    <row r="5569" spans="1:14" x14ac:dyDescent="0.45">
      <c r="A5569" s="31" t="str">
        <f t="shared" si="233"/>
        <v>E08000024_CIN episodes for unborn children at 31st March 2019 with emotional abuse identified as a factor at CIN assessment_Number</v>
      </c>
      <c r="B5569" s="31" t="s">
        <v>428</v>
      </c>
      <c r="C5569" s="31" t="s">
        <v>429</v>
      </c>
      <c r="D5569" s="31" t="s">
        <v>474</v>
      </c>
      <c r="E5569" s="31" t="s">
        <v>475</v>
      </c>
      <c r="F5569" s="31" t="s">
        <v>131</v>
      </c>
      <c r="G5569" s="31" t="s">
        <v>143</v>
      </c>
      <c r="H5569" s="31" t="s">
        <v>743</v>
      </c>
      <c r="I5569" s="31">
        <v>13</v>
      </c>
      <c r="J5569" s="31">
        <v>54563</v>
      </c>
      <c r="K5569" s="31">
        <v>0.238256694096732</v>
      </c>
      <c r="L5569" s="31" t="s">
        <v>1766</v>
      </c>
      <c r="M5569" s="31">
        <f t="shared" ref="M5569:M5629" si="234">K5569</f>
        <v>0.238256694096732</v>
      </c>
      <c r="N5569" s="31">
        <f t="shared" si="232"/>
        <v>0</v>
      </c>
    </row>
    <row r="5570" spans="1:14" x14ac:dyDescent="0.45">
      <c r="A5570" s="31" t="str">
        <f t="shared" si="233"/>
        <v>E06000053_CIN episodes for unborn children at 31st March 2019 with emotional abuse identified as a factor at CIN assessment_Number</v>
      </c>
      <c r="B5570" s="31" t="s">
        <v>550</v>
      </c>
      <c r="C5570" s="31" t="s">
        <v>551</v>
      </c>
      <c r="D5570" s="31" t="s">
        <v>474</v>
      </c>
      <c r="E5570" s="31" t="s">
        <v>475</v>
      </c>
      <c r="F5570" s="31" t="s">
        <v>131</v>
      </c>
      <c r="G5570" s="31" t="s">
        <v>143</v>
      </c>
      <c r="H5570" s="31" t="s">
        <v>743</v>
      </c>
      <c r="I5570" s="31">
        <v>0</v>
      </c>
      <c r="J5570" s="31">
        <v>368</v>
      </c>
      <c r="K5570" s="31">
        <v>0</v>
      </c>
      <c r="L5570" s="31" t="s">
        <v>1764</v>
      </c>
      <c r="M5570" s="31">
        <f t="shared" si="234"/>
        <v>0</v>
      </c>
      <c r="N5570" s="31">
        <f t="shared" si="232"/>
        <v>1</v>
      </c>
    </row>
    <row r="5571" spans="1:14" x14ac:dyDescent="0.45">
      <c r="A5571" s="31" t="str">
        <f t="shared" si="233"/>
        <v>E06000022_CIN episodes for unborn children at 31st March 2019 with emotional abuse identified as a factor at CIN assessment_Number</v>
      </c>
      <c r="B5571" s="31" t="s">
        <v>238</v>
      </c>
      <c r="C5571" s="31" t="s">
        <v>239</v>
      </c>
      <c r="D5571" s="31" t="s">
        <v>474</v>
      </c>
      <c r="E5571" s="31" t="s">
        <v>475</v>
      </c>
      <c r="F5571" s="31" t="s">
        <v>131</v>
      </c>
      <c r="G5571" s="31" t="s">
        <v>143</v>
      </c>
      <c r="H5571" s="31" t="s">
        <v>743</v>
      </c>
      <c r="I5571" s="31">
        <v>0</v>
      </c>
      <c r="J5571" s="31">
        <v>35946</v>
      </c>
      <c r="K5571" s="31">
        <v>0</v>
      </c>
      <c r="L5571" s="31" t="s">
        <v>1764</v>
      </c>
      <c r="M5571" s="31">
        <f t="shared" si="234"/>
        <v>0</v>
      </c>
      <c r="N5571" s="31">
        <f t="shared" ref="N5571:N5634" si="235">IF(OR(C5571="City of London",C5571="Isles of Scilly"),1,0)</f>
        <v>0</v>
      </c>
    </row>
    <row r="5572" spans="1:14" x14ac:dyDescent="0.45">
      <c r="A5572" s="31" t="str">
        <f t="shared" si="233"/>
        <v>E06000023_CIN episodes for unborn children at 31st March 2019 with emotional abuse identified as a factor at CIN assessment_Number</v>
      </c>
      <c r="B5572" s="31" t="s">
        <v>265</v>
      </c>
      <c r="C5572" s="31" t="s">
        <v>266</v>
      </c>
      <c r="D5572" s="31" t="s">
        <v>474</v>
      </c>
      <c r="E5572" s="31" t="s">
        <v>475</v>
      </c>
      <c r="F5572" s="31" t="s">
        <v>131</v>
      </c>
      <c r="G5572" s="31" t="s">
        <v>143</v>
      </c>
      <c r="H5572" s="31" t="s">
        <v>743</v>
      </c>
      <c r="I5572" s="31">
        <v>14</v>
      </c>
      <c r="J5572" s="31">
        <v>94016</v>
      </c>
      <c r="K5572" s="31">
        <v>0.148910823689585</v>
      </c>
      <c r="L5572" s="31" t="s">
        <v>1765</v>
      </c>
      <c r="M5572" s="31">
        <f t="shared" si="234"/>
        <v>0.148910823689585</v>
      </c>
      <c r="N5572" s="31">
        <f t="shared" si="235"/>
        <v>0</v>
      </c>
    </row>
    <row r="5573" spans="1:14" x14ac:dyDescent="0.45">
      <c r="A5573" s="31" t="str">
        <f t="shared" si="233"/>
        <v>E06000024_CIN episodes for unborn children at 31st March 2019 with emotional abuse identified as a factor at CIN assessment_Number</v>
      </c>
      <c r="B5573" s="31" t="s">
        <v>367</v>
      </c>
      <c r="C5573" s="31" t="s">
        <v>368</v>
      </c>
      <c r="D5573" s="31" t="s">
        <v>474</v>
      </c>
      <c r="E5573" s="31" t="s">
        <v>475</v>
      </c>
      <c r="F5573" s="31" t="s">
        <v>131</v>
      </c>
      <c r="G5573" s="31" t="s">
        <v>143</v>
      </c>
      <c r="H5573" s="31" t="s">
        <v>743</v>
      </c>
      <c r="I5573" s="31" t="s">
        <v>1280</v>
      </c>
      <c r="J5573" s="31">
        <v>43435</v>
      </c>
      <c r="K5573" s="31" t="s">
        <v>1280</v>
      </c>
      <c r="L5573" s="31" t="s">
        <v>70</v>
      </c>
      <c r="M5573" s="31" t="s">
        <v>70</v>
      </c>
      <c r="N5573" s="31">
        <f t="shared" si="235"/>
        <v>0</v>
      </c>
    </row>
    <row r="5574" spans="1:14" x14ac:dyDescent="0.45">
      <c r="A5574" s="31" t="str">
        <f t="shared" si="233"/>
        <v>E06000025_CIN episodes for unborn children at 31st March 2019 with emotional abuse identified as a factor at CIN assessment_Number</v>
      </c>
      <c r="B5574" s="31" t="s">
        <v>408</v>
      </c>
      <c r="C5574" s="31" t="s">
        <v>409</v>
      </c>
      <c r="D5574" s="31" t="s">
        <v>474</v>
      </c>
      <c r="E5574" s="31" t="s">
        <v>475</v>
      </c>
      <c r="F5574" s="31" t="s">
        <v>131</v>
      </c>
      <c r="G5574" s="31" t="s">
        <v>143</v>
      </c>
      <c r="H5574" s="31" t="s">
        <v>743</v>
      </c>
      <c r="I5574" s="31">
        <v>0</v>
      </c>
      <c r="J5574" s="31">
        <v>58867</v>
      </c>
      <c r="K5574" s="31">
        <v>0</v>
      </c>
      <c r="L5574" s="31" t="s">
        <v>1764</v>
      </c>
      <c r="M5574" s="31">
        <f t="shared" si="234"/>
        <v>0</v>
      </c>
      <c r="N5574" s="31">
        <f t="shared" si="235"/>
        <v>0</v>
      </c>
    </row>
    <row r="5575" spans="1:14" x14ac:dyDescent="0.45">
      <c r="A5575" s="31" t="str">
        <f t="shared" si="233"/>
        <v>E06000001_CIN episodes for unborn children at 31st March 2019 with emotional abuse identified as a factor at CIN assessment_Number</v>
      </c>
      <c r="B5575" s="31" t="s">
        <v>313</v>
      </c>
      <c r="C5575" s="31" t="s">
        <v>314</v>
      </c>
      <c r="D5575" s="31" t="s">
        <v>474</v>
      </c>
      <c r="E5575" s="31" t="s">
        <v>475</v>
      </c>
      <c r="F5575" s="31" t="s">
        <v>131</v>
      </c>
      <c r="G5575" s="31" t="s">
        <v>143</v>
      </c>
      <c r="H5575" s="31" t="s">
        <v>743</v>
      </c>
      <c r="I5575" s="31" t="s">
        <v>1280</v>
      </c>
      <c r="J5575" s="31">
        <v>20006</v>
      </c>
      <c r="K5575" s="31" t="s">
        <v>1280</v>
      </c>
      <c r="L5575" s="31" t="s">
        <v>70</v>
      </c>
      <c r="M5575" s="31" t="s">
        <v>70</v>
      </c>
      <c r="N5575" s="31">
        <f t="shared" si="235"/>
        <v>0</v>
      </c>
    </row>
    <row r="5576" spans="1:14" x14ac:dyDescent="0.45">
      <c r="A5576" s="31" t="str">
        <f t="shared" si="233"/>
        <v>E06000002_CIN episodes for unborn children at 31st March 2019 with emotional abuse identified as a factor at CIN assessment_Number</v>
      </c>
      <c r="B5576" s="31" t="s">
        <v>511</v>
      </c>
      <c r="C5576" s="31" t="s">
        <v>725</v>
      </c>
      <c r="D5576" s="31" t="s">
        <v>474</v>
      </c>
      <c r="E5576" s="31" t="s">
        <v>475</v>
      </c>
      <c r="F5576" s="31" t="s">
        <v>131</v>
      </c>
      <c r="G5576" s="31" t="s">
        <v>143</v>
      </c>
      <c r="H5576" s="31" t="s">
        <v>743</v>
      </c>
      <c r="I5576" s="31">
        <v>11</v>
      </c>
      <c r="J5576" s="31">
        <v>32513</v>
      </c>
      <c r="K5576" s="31">
        <v>0.338326207978347</v>
      </c>
      <c r="L5576" s="31" t="s">
        <v>1767</v>
      </c>
      <c r="M5576" s="31">
        <f t="shared" si="234"/>
        <v>0.338326207978347</v>
      </c>
      <c r="N5576" s="31">
        <f t="shared" si="235"/>
        <v>0</v>
      </c>
    </row>
    <row r="5577" spans="1:14" x14ac:dyDescent="0.45">
      <c r="A5577" s="31" t="str">
        <f t="shared" si="233"/>
        <v>E06000003_CIN episodes for unborn children at 31st March 2019 with emotional abuse identified as a factor at CIN assessment_Number</v>
      </c>
      <c r="B5577" s="31" t="s">
        <v>387</v>
      </c>
      <c r="C5577" s="31" t="s">
        <v>388</v>
      </c>
      <c r="D5577" s="31" t="s">
        <v>474</v>
      </c>
      <c r="E5577" s="31" t="s">
        <v>475</v>
      </c>
      <c r="F5577" s="31" t="s">
        <v>131</v>
      </c>
      <c r="G5577" s="31" t="s">
        <v>143</v>
      </c>
      <c r="H5577" s="31" t="s">
        <v>743</v>
      </c>
      <c r="I5577" s="31" t="s">
        <v>1280</v>
      </c>
      <c r="J5577" s="31">
        <v>27626</v>
      </c>
      <c r="K5577" s="31" t="s">
        <v>1280</v>
      </c>
      <c r="L5577" s="31" t="s">
        <v>70</v>
      </c>
      <c r="M5577" s="31" t="s">
        <v>70</v>
      </c>
      <c r="N5577" s="31">
        <f t="shared" si="235"/>
        <v>0</v>
      </c>
    </row>
    <row r="5578" spans="1:14" x14ac:dyDescent="0.45">
      <c r="A5578" s="31" t="str">
        <f t="shared" si="233"/>
        <v>E06000004_CIN episodes for unborn children at 31st March 2019 with emotional abuse identified as a factor at CIN assessment_Number</v>
      </c>
      <c r="B5578" s="31" t="s">
        <v>422</v>
      </c>
      <c r="C5578" s="31" t="s">
        <v>423</v>
      </c>
      <c r="D5578" s="31" t="s">
        <v>474</v>
      </c>
      <c r="E5578" s="31" t="s">
        <v>475</v>
      </c>
      <c r="F5578" s="31" t="s">
        <v>131</v>
      </c>
      <c r="G5578" s="31" t="s">
        <v>143</v>
      </c>
      <c r="H5578" s="31" t="s">
        <v>743</v>
      </c>
      <c r="I5578" s="31" t="s">
        <v>1280</v>
      </c>
      <c r="J5578" s="31">
        <v>43521</v>
      </c>
      <c r="K5578" s="31" t="s">
        <v>1280</v>
      </c>
      <c r="L5578" s="31" t="s">
        <v>70</v>
      </c>
      <c r="M5578" s="31" t="s">
        <v>70</v>
      </c>
      <c r="N5578" s="31">
        <f t="shared" si="235"/>
        <v>0</v>
      </c>
    </row>
    <row r="5579" spans="1:14" x14ac:dyDescent="0.45">
      <c r="A5579" s="31" t="str">
        <f t="shared" ref="A5579:A5642" si="236">CONCATENATE(B5579,"_",G5579,"_",H5579)</f>
        <v>E06000010_CIN episodes for unborn children at 31st March 2019 with emotional abuse identified as a factor at CIN assessment_Number</v>
      </c>
      <c r="B5579" s="31" t="s">
        <v>329</v>
      </c>
      <c r="C5579" s="31" t="s">
        <v>330</v>
      </c>
      <c r="D5579" s="31" t="s">
        <v>474</v>
      </c>
      <c r="E5579" s="31" t="s">
        <v>475</v>
      </c>
      <c r="F5579" s="31" t="s">
        <v>131</v>
      </c>
      <c r="G5579" s="31" t="s">
        <v>143</v>
      </c>
      <c r="H5579" s="31" t="s">
        <v>743</v>
      </c>
      <c r="I5579" s="31">
        <v>10</v>
      </c>
      <c r="J5579" s="31">
        <v>57023</v>
      </c>
      <c r="K5579" s="31">
        <v>0.175367834031882</v>
      </c>
      <c r="L5579" s="31" t="s">
        <v>1766</v>
      </c>
      <c r="M5579" s="31">
        <f t="shared" si="234"/>
        <v>0.175367834031882</v>
      </c>
      <c r="N5579" s="31">
        <f t="shared" si="235"/>
        <v>0</v>
      </c>
    </row>
    <row r="5580" spans="1:14" x14ac:dyDescent="0.45">
      <c r="A5580" s="31" t="str">
        <f t="shared" si="236"/>
        <v>E06000011_CIN episodes for unborn children at 31st March 2019 with emotional abuse identified as a factor at CIN assessment_Number</v>
      </c>
      <c r="B5580" s="31" t="s">
        <v>514</v>
      </c>
      <c r="C5580" s="31" t="s">
        <v>594</v>
      </c>
      <c r="D5580" s="31" t="s">
        <v>474</v>
      </c>
      <c r="E5580" s="31" t="s">
        <v>475</v>
      </c>
      <c r="F5580" s="31" t="s">
        <v>131</v>
      </c>
      <c r="G5580" s="31" t="s">
        <v>143</v>
      </c>
      <c r="H5580" s="31" t="s">
        <v>743</v>
      </c>
      <c r="I5580" s="31" t="s">
        <v>1280</v>
      </c>
      <c r="J5580" s="31">
        <v>62942</v>
      </c>
      <c r="K5580" s="31" t="s">
        <v>1280</v>
      </c>
      <c r="L5580" s="31" t="s">
        <v>70</v>
      </c>
      <c r="M5580" s="31" t="s">
        <v>70</v>
      </c>
      <c r="N5580" s="31">
        <f t="shared" si="235"/>
        <v>0</v>
      </c>
    </row>
    <row r="5581" spans="1:14" x14ac:dyDescent="0.45">
      <c r="A5581" s="31" t="str">
        <f t="shared" si="236"/>
        <v>E06000012_CIN episodes for unborn children at 31st March 2019 with emotional abuse identified as a factor at CIN assessment_Number</v>
      </c>
      <c r="B5581" s="31" t="s">
        <v>363</v>
      </c>
      <c r="C5581" s="31" t="s">
        <v>364</v>
      </c>
      <c r="D5581" s="31" t="s">
        <v>474</v>
      </c>
      <c r="E5581" s="31" t="s">
        <v>475</v>
      </c>
      <c r="F5581" s="31" t="s">
        <v>131</v>
      </c>
      <c r="G5581" s="31" t="s">
        <v>143</v>
      </c>
      <c r="H5581" s="31" t="s">
        <v>743</v>
      </c>
      <c r="I5581" s="31">
        <v>6</v>
      </c>
      <c r="J5581" s="31">
        <v>34503</v>
      </c>
      <c r="K5581" s="31">
        <v>0.173897921919833</v>
      </c>
      <c r="L5581" s="31" t="s">
        <v>1766</v>
      </c>
      <c r="M5581" s="31">
        <f t="shared" si="234"/>
        <v>0.173897921919833</v>
      </c>
      <c r="N5581" s="31">
        <f t="shared" si="235"/>
        <v>0</v>
      </c>
    </row>
    <row r="5582" spans="1:14" x14ac:dyDescent="0.45">
      <c r="A5582" s="31" t="str">
        <f t="shared" si="236"/>
        <v>E06000013_CIN episodes for unborn children at 31st March 2019 with emotional abuse identified as a factor at CIN assessment_Number</v>
      </c>
      <c r="B5582" s="31" t="s">
        <v>365</v>
      </c>
      <c r="C5582" s="31" t="s">
        <v>366</v>
      </c>
      <c r="D5582" s="31" t="s">
        <v>474</v>
      </c>
      <c r="E5582" s="31" t="s">
        <v>475</v>
      </c>
      <c r="F5582" s="31" t="s">
        <v>131</v>
      </c>
      <c r="G5582" s="31" t="s">
        <v>143</v>
      </c>
      <c r="H5582" s="31" t="s">
        <v>743</v>
      </c>
      <c r="I5582" s="31">
        <v>9</v>
      </c>
      <c r="J5582" s="31">
        <v>35714</v>
      </c>
      <c r="K5582" s="31">
        <v>0.25200201601612798</v>
      </c>
      <c r="L5582" s="31" t="s">
        <v>1767</v>
      </c>
      <c r="M5582" s="31">
        <f t="shared" si="234"/>
        <v>0.25200201601612798</v>
      </c>
      <c r="N5582" s="31">
        <f t="shared" si="235"/>
        <v>0</v>
      </c>
    </row>
    <row r="5583" spans="1:14" x14ac:dyDescent="0.45">
      <c r="A5583" s="31" t="str">
        <f t="shared" si="236"/>
        <v>E10000023_CIN episodes for unborn children at 31st March 2019 with emotional abuse identified as a factor at CIN assessment_Number</v>
      </c>
      <c r="B5583" s="31" t="s">
        <v>369</v>
      </c>
      <c r="C5583" s="31" t="s">
        <v>370</v>
      </c>
      <c r="D5583" s="31" t="s">
        <v>474</v>
      </c>
      <c r="E5583" s="31" t="s">
        <v>475</v>
      </c>
      <c r="F5583" s="31" t="s">
        <v>131</v>
      </c>
      <c r="G5583" s="31" t="s">
        <v>143</v>
      </c>
      <c r="H5583" s="31" t="s">
        <v>743</v>
      </c>
      <c r="I5583" s="31">
        <v>12</v>
      </c>
      <c r="J5583" s="31">
        <v>117499</v>
      </c>
      <c r="K5583" s="31">
        <v>0.102128528753436</v>
      </c>
      <c r="L5583" s="31" t="s">
        <v>1765</v>
      </c>
      <c r="M5583" s="31">
        <f t="shared" si="234"/>
        <v>0.102128528753436</v>
      </c>
      <c r="N5583" s="31">
        <f t="shared" si="235"/>
        <v>0</v>
      </c>
    </row>
    <row r="5584" spans="1:14" x14ac:dyDescent="0.45">
      <c r="A5584" s="31" t="str">
        <f t="shared" si="236"/>
        <v>E06000014_CIN episodes for unborn children at 31st March 2019 with emotional abuse identified as a factor at CIN assessment_Number</v>
      </c>
      <c r="B5584" s="31" t="s">
        <v>472</v>
      </c>
      <c r="C5584" s="31" t="s">
        <v>473</v>
      </c>
      <c r="D5584" s="31" t="s">
        <v>474</v>
      </c>
      <c r="E5584" s="31" t="s">
        <v>475</v>
      </c>
      <c r="F5584" s="31" t="s">
        <v>131</v>
      </c>
      <c r="G5584" s="31" t="s">
        <v>143</v>
      </c>
      <c r="H5584" s="31" t="s">
        <v>743</v>
      </c>
      <c r="I5584" s="31" t="s">
        <v>1280</v>
      </c>
      <c r="J5584" s="31">
        <v>36572</v>
      </c>
      <c r="K5584" s="31" t="s">
        <v>1280</v>
      </c>
      <c r="L5584" s="31" t="s">
        <v>70</v>
      </c>
      <c r="M5584" s="31" t="s">
        <v>70</v>
      </c>
      <c r="N5584" s="31">
        <f t="shared" si="235"/>
        <v>0</v>
      </c>
    </row>
    <row r="5585" spans="1:14" x14ac:dyDescent="0.45">
      <c r="A5585" s="31" t="str">
        <f t="shared" si="236"/>
        <v>E06000032_CIN episodes for unborn children at 31st March 2019 with emotional abuse identified as a factor at CIN assessment_Number</v>
      </c>
      <c r="B5585" s="31" t="s">
        <v>564</v>
      </c>
      <c r="C5585" s="31" t="s">
        <v>724</v>
      </c>
      <c r="D5585" s="31" t="s">
        <v>474</v>
      </c>
      <c r="E5585" s="31" t="s">
        <v>475</v>
      </c>
      <c r="F5585" s="31" t="s">
        <v>131</v>
      </c>
      <c r="G5585" s="31" t="s">
        <v>143</v>
      </c>
      <c r="H5585" s="31" t="s">
        <v>743</v>
      </c>
      <c r="I5585" s="31">
        <v>5</v>
      </c>
      <c r="J5585" s="31">
        <v>57375</v>
      </c>
      <c r="K5585" s="31">
        <v>8.7145969498910694E-2</v>
      </c>
      <c r="L5585" s="31" t="s">
        <v>1765</v>
      </c>
      <c r="M5585" s="31">
        <f t="shared" si="234"/>
        <v>8.7145969498910694E-2</v>
      </c>
      <c r="N5585" s="31">
        <f t="shared" si="235"/>
        <v>0</v>
      </c>
    </row>
    <row r="5586" spans="1:14" x14ac:dyDescent="0.45">
      <c r="A5586" s="31" t="str">
        <f t="shared" si="236"/>
        <v>E06000055_CIN episodes for unborn children at 31st March 2019 with emotional abuse identified as a factor at CIN assessment_Number</v>
      </c>
      <c r="B5586" s="31" t="s">
        <v>240</v>
      </c>
      <c r="C5586" s="31" t="s">
        <v>241</v>
      </c>
      <c r="D5586" s="31" t="s">
        <v>474</v>
      </c>
      <c r="E5586" s="31" t="s">
        <v>475</v>
      </c>
      <c r="F5586" s="31" t="s">
        <v>131</v>
      </c>
      <c r="G5586" s="31" t="s">
        <v>143</v>
      </c>
      <c r="H5586" s="31" t="s">
        <v>743</v>
      </c>
      <c r="I5586" s="31">
        <v>7</v>
      </c>
      <c r="J5586" s="31">
        <v>40088</v>
      </c>
      <c r="K5586" s="31">
        <v>0.17461584514069001</v>
      </c>
      <c r="L5586" s="31" t="s">
        <v>1766</v>
      </c>
      <c r="M5586" s="31">
        <f t="shared" si="234"/>
        <v>0.17461584514069001</v>
      </c>
      <c r="N5586" s="31">
        <f t="shared" si="235"/>
        <v>0</v>
      </c>
    </row>
    <row r="5587" spans="1:14" x14ac:dyDescent="0.45">
      <c r="A5587" s="31" t="str">
        <f t="shared" si="236"/>
        <v>E06000056_CIN episodes for unborn children at 31st March 2019 with emotional abuse identified as a factor at CIN assessment_Number</v>
      </c>
      <c r="B5587" s="31" t="s">
        <v>279</v>
      </c>
      <c r="C5587" s="31" t="s">
        <v>280</v>
      </c>
      <c r="D5587" s="31" t="s">
        <v>474</v>
      </c>
      <c r="E5587" s="31" t="s">
        <v>475</v>
      </c>
      <c r="F5587" s="31" t="s">
        <v>131</v>
      </c>
      <c r="G5587" s="31" t="s">
        <v>143</v>
      </c>
      <c r="H5587" s="31" t="s">
        <v>743</v>
      </c>
      <c r="I5587" s="31" t="s">
        <v>1280</v>
      </c>
      <c r="J5587" s="31">
        <v>62515</v>
      </c>
      <c r="K5587" s="31" t="s">
        <v>1280</v>
      </c>
      <c r="L5587" s="31" t="s">
        <v>70</v>
      </c>
      <c r="M5587" s="31" t="s">
        <v>70</v>
      </c>
      <c r="N5587" s="31">
        <f t="shared" si="235"/>
        <v>0</v>
      </c>
    </row>
    <row r="5588" spans="1:14" x14ac:dyDescent="0.45">
      <c r="A5588" s="31" t="str">
        <f t="shared" si="236"/>
        <v>E10000002_CIN episodes for unborn children at 31st March 2019 with emotional abuse identified as a factor at CIN assessment_Number</v>
      </c>
      <c r="B5588" s="31" t="s">
        <v>269</v>
      </c>
      <c r="C5588" s="31" t="s">
        <v>270</v>
      </c>
      <c r="D5588" s="31" t="s">
        <v>474</v>
      </c>
      <c r="E5588" s="31" t="s">
        <v>475</v>
      </c>
      <c r="F5588" s="31" t="s">
        <v>131</v>
      </c>
      <c r="G5588" s="31" t="s">
        <v>143</v>
      </c>
      <c r="H5588" s="31" t="s">
        <v>743</v>
      </c>
      <c r="I5588" s="31">
        <v>5</v>
      </c>
      <c r="J5588" s="31">
        <v>124321</v>
      </c>
      <c r="K5588" s="31">
        <v>4.0218466711175099E-2</v>
      </c>
      <c r="L5588" s="31" t="s">
        <v>1764</v>
      </c>
      <c r="M5588" s="31">
        <f t="shared" si="234"/>
        <v>4.0218466711175099E-2</v>
      </c>
      <c r="N5588" s="31">
        <f t="shared" si="235"/>
        <v>0</v>
      </c>
    </row>
    <row r="5589" spans="1:14" x14ac:dyDescent="0.45">
      <c r="A5589" s="31" t="str">
        <f t="shared" si="236"/>
        <v>E06000042_CIN episodes for unborn children at 31st March 2019 with emotional abuse identified as a factor at CIN assessment_Number</v>
      </c>
      <c r="B5589" s="31" t="s">
        <v>355</v>
      </c>
      <c r="C5589" s="31" t="s">
        <v>356</v>
      </c>
      <c r="D5589" s="31" t="s">
        <v>474</v>
      </c>
      <c r="E5589" s="31" t="s">
        <v>475</v>
      </c>
      <c r="F5589" s="31" t="s">
        <v>131</v>
      </c>
      <c r="G5589" s="31" t="s">
        <v>143</v>
      </c>
      <c r="H5589" s="31" t="s">
        <v>743</v>
      </c>
      <c r="I5589" s="31">
        <v>5</v>
      </c>
      <c r="J5589" s="31">
        <v>68278</v>
      </c>
      <c r="K5589" s="31">
        <v>7.3230030170772398E-2</v>
      </c>
      <c r="L5589" s="31" t="s">
        <v>1765</v>
      </c>
      <c r="M5589" s="31">
        <f t="shared" si="234"/>
        <v>7.3230030170772398E-2</v>
      </c>
      <c r="N5589" s="31">
        <f t="shared" si="235"/>
        <v>0</v>
      </c>
    </row>
    <row r="5590" spans="1:14" x14ac:dyDescent="0.45">
      <c r="A5590" s="31" t="str">
        <f t="shared" si="236"/>
        <v>E10000007_CIN episodes for unborn children at 31st March 2019 with emotional abuse identified as a factor at CIN assessment_Number</v>
      </c>
      <c r="B5590" s="31" t="s">
        <v>291</v>
      </c>
      <c r="C5590" s="31" t="s">
        <v>292</v>
      </c>
      <c r="D5590" s="31" t="s">
        <v>474</v>
      </c>
      <c r="E5590" s="31" t="s">
        <v>475</v>
      </c>
      <c r="F5590" s="31" t="s">
        <v>131</v>
      </c>
      <c r="G5590" s="31" t="s">
        <v>143</v>
      </c>
      <c r="H5590" s="31" t="s">
        <v>743</v>
      </c>
      <c r="I5590" s="31">
        <v>12</v>
      </c>
      <c r="J5590" s="31">
        <v>153272</v>
      </c>
      <c r="K5590" s="31">
        <v>7.8292186439793299E-2</v>
      </c>
      <c r="L5590" s="31" t="s">
        <v>1765</v>
      </c>
      <c r="M5590" s="31">
        <f t="shared" si="234"/>
        <v>7.8292186439793299E-2</v>
      </c>
      <c r="N5590" s="31">
        <f t="shared" si="235"/>
        <v>0</v>
      </c>
    </row>
    <row r="5591" spans="1:14" x14ac:dyDescent="0.45">
      <c r="A5591" s="31" t="str">
        <f t="shared" si="236"/>
        <v>E06000015_CIN episodes for unborn children at 31st March 2019 with emotional abuse identified as a factor at CIN assessment_Number</v>
      </c>
      <c r="B5591" s="31" t="s">
        <v>289</v>
      </c>
      <c r="C5591" s="31" t="s">
        <v>290</v>
      </c>
      <c r="D5591" s="31" t="s">
        <v>474</v>
      </c>
      <c r="E5591" s="31" t="s">
        <v>475</v>
      </c>
      <c r="F5591" s="31" t="s">
        <v>131</v>
      </c>
      <c r="G5591" s="31" t="s">
        <v>143</v>
      </c>
      <c r="H5591" s="31" t="s">
        <v>743</v>
      </c>
      <c r="I5591" s="31">
        <v>10</v>
      </c>
      <c r="J5591" s="31">
        <v>59899</v>
      </c>
      <c r="K5591" s="31">
        <v>0.16694769528706699</v>
      </c>
      <c r="L5591" s="31" t="s">
        <v>1766</v>
      </c>
      <c r="M5591" s="31">
        <f t="shared" si="234"/>
        <v>0.16694769528706699</v>
      </c>
      <c r="N5591" s="31">
        <f t="shared" si="235"/>
        <v>0</v>
      </c>
    </row>
    <row r="5592" spans="1:14" x14ac:dyDescent="0.45">
      <c r="A5592" s="31" t="str">
        <f t="shared" si="236"/>
        <v>E10000009_CIN episodes for unborn children at 31st March 2019 with emotional abuse identified as a factor at CIN assessment_Number</v>
      </c>
      <c r="B5592" s="31" t="s">
        <v>295</v>
      </c>
      <c r="C5592" s="31" t="s">
        <v>296</v>
      </c>
      <c r="D5592" s="31" t="s">
        <v>474</v>
      </c>
      <c r="E5592" s="31" t="s">
        <v>475</v>
      </c>
      <c r="F5592" s="31" t="s">
        <v>131</v>
      </c>
      <c r="G5592" s="31" t="s">
        <v>143</v>
      </c>
      <c r="H5592" s="31" t="s">
        <v>743</v>
      </c>
      <c r="I5592" s="31" t="s">
        <v>1280</v>
      </c>
      <c r="J5592" s="31">
        <v>76699</v>
      </c>
      <c r="K5592" s="31" t="s">
        <v>1280</v>
      </c>
      <c r="L5592" s="31" t="s">
        <v>70</v>
      </c>
      <c r="M5592" s="31" t="s">
        <v>70</v>
      </c>
      <c r="N5592" s="31">
        <f t="shared" si="235"/>
        <v>0</v>
      </c>
    </row>
    <row r="5593" spans="1:14" x14ac:dyDescent="0.45">
      <c r="A5593" s="31" t="str">
        <f t="shared" si="236"/>
        <v>E06000029_CIN episodes for unborn children at 31st March 2019 with emotional abuse identified as a factor at CIN assessment_Number</v>
      </c>
      <c r="B5593" s="31" t="s">
        <v>543</v>
      </c>
      <c r="C5593" s="31" t="s">
        <v>717</v>
      </c>
      <c r="D5593" s="31" t="s">
        <v>474</v>
      </c>
      <c r="E5593" s="31" t="s">
        <v>475</v>
      </c>
      <c r="F5593" s="31" t="s">
        <v>131</v>
      </c>
      <c r="G5593" s="31" t="s">
        <v>143</v>
      </c>
      <c r="H5593" s="31" t="s">
        <v>743</v>
      </c>
      <c r="I5593" s="31">
        <v>0</v>
      </c>
      <c r="J5593" s="31">
        <v>30188</v>
      </c>
      <c r="K5593" s="31">
        <v>0</v>
      </c>
      <c r="L5593" s="31" t="s">
        <v>1764</v>
      </c>
      <c r="M5593" s="31">
        <f t="shared" si="234"/>
        <v>0</v>
      </c>
      <c r="N5593" s="31">
        <f t="shared" si="235"/>
        <v>0</v>
      </c>
    </row>
    <row r="5594" spans="1:14" x14ac:dyDescent="0.45">
      <c r="A5594" s="31" t="str">
        <f t="shared" si="236"/>
        <v>E06000028_CIN episodes for unborn children at 31st March 2019 with emotional abuse identified as a factor at CIN assessment_Number</v>
      </c>
      <c r="B5594" s="31" t="s">
        <v>254</v>
      </c>
      <c r="C5594" s="31" t="s">
        <v>255</v>
      </c>
      <c r="D5594" s="31" t="s">
        <v>474</v>
      </c>
      <c r="E5594" s="31" t="s">
        <v>475</v>
      </c>
      <c r="F5594" s="31" t="s">
        <v>131</v>
      </c>
      <c r="G5594" s="31" t="s">
        <v>143</v>
      </c>
      <c r="H5594" s="31" t="s">
        <v>743</v>
      </c>
      <c r="I5594" s="31" t="s">
        <v>1280</v>
      </c>
      <c r="J5594" s="31">
        <v>36373</v>
      </c>
      <c r="K5594" s="31" t="s">
        <v>1280</v>
      </c>
      <c r="L5594" s="31" t="s">
        <v>70</v>
      </c>
      <c r="M5594" s="31" t="s">
        <v>70</v>
      </c>
      <c r="N5594" s="31">
        <f t="shared" si="235"/>
        <v>0</v>
      </c>
    </row>
    <row r="5595" spans="1:14" x14ac:dyDescent="0.45">
      <c r="A5595" s="31" t="str">
        <f t="shared" si="236"/>
        <v>E06000047_CIN episodes for unborn children at 31st March 2019 with emotional abuse identified as a factor at CIN assessment_Number</v>
      </c>
      <c r="B5595" s="31" t="s">
        <v>528</v>
      </c>
      <c r="C5595" s="31" t="s">
        <v>721</v>
      </c>
      <c r="D5595" s="31" t="s">
        <v>474</v>
      </c>
      <c r="E5595" s="31" t="s">
        <v>475</v>
      </c>
      <c r="F5595" s="31" t="s">
        <v>131</v>
      </c>
      <c r="G5595" s="31" t="s">
        <v>143</v>
      </c>
      <c r="H5595" s="31" t="s">
        <v>743</v>
      </c>
      <c r="I5595" s="31">
        <v>15</v>
      </c>
      <c r="J5595" s="31">
        <v>101040</v>
      </c>
      <c r="K5595" s="31">
        <v>0.148456057007126</v>
      </c>
      <c r="L5595" s="31" t="s">
        <v>1765</v>
      </c>
      <c r="M5595" s="31">
        <f t="shared" si="234"/>
        <v>0.148456057007126</v>
      </c>
      <c r="N5595" s="31">
        <f t="shared" si="235"/>
        <v>0</v>
      </c>
    </row>
    <row r="5596" spans="1:14" x14ac:dyDescent="0.45">
      <c r="A5596" s="31" t="str">
        <f t="shared" si="236"/>
        <v>E06000005_CIN episodes for unborn children at 31st March 2019 with emotional abuse identified as a factor at CIN assessment_Number</v>
      </c>
      <c r="B5596" s="31" t="s">
        <v>287</v>
      </c>
      <c r="C5596" s="31" t="s">
        <v>288</v>
      </c>
      <c r="D5596" s="31" t="s">
        <v>474</v>
      </c>
      <c r="E5596" s="31" t="s">
        <v>475</v>
      </c>
      <c r="F5596" s="31" t="s">
        <v>131</v>
      </c>
      <c r="G5596" s="31" t="s">
        <v>143</v>
      </c>
      <c r="H5596" s="31" t="s">
        <v>743</v>
      </c>
      <c r="I5596" s="31" t="s">
        <v>1280</v>
      </c>
      <c r="J5596" s="31">
        <v>22454</v>
      </c>
      <c r="K5596" s="31" t="s">
        <v>1280</v>
      </c>
      <c r="L5596" s="31" t="s">
        <v>70</v>
      </c>
      <c r="M5596" s="31" t="s">
        <v>70</v>
      </c>
      <c r="N5596" s="31">
        <f t="shared" si="235"/>
        <v>0</v>
      </c>
    </row>
    <row r="5597" spans="1:14" x14ac:dyDescent="0.45">
      <c r="A5597" s="31" t="str">
        <f t="shared" si="236"/>
        <v>E10000011_CIN episodes for unborn children at 31st March 2019 with emotional abuse identified as a factor at CIN assessment_Number</v>
      </c>
      <c r="B5597" s="31" t="s">
        <v>299</v>
      </c>
      <c r="C5597" s="31" t="s">
        <v>300</v>
      </c>
      <c r="D5597" s="31" t="s">
        <v>474</v>
      </c>
      <c r="E5597" s="31" t="s">
        <v>475</v>
      </c>
      <c r="F5597" s="31" t="s">
        <v>131</v>
      </c>
      <c r="G5597" s="31" t="s">
        <v>143</v>
      </c>
      <c r="H5597" s="31" t="s">
        <v>743</v>
      </c>
      <c r="I5597" s="31">
        <v>13</v>
      </c>
      <c r="J5597" s="31">
        <v>106378</v>
      </c>
      <c r="K5597" s="31">
        <v>0.12220571922766001</v>
      </c>
      <c r="L5597" s="31" t="s">
        <v>1765</v>
      </c>
      <c r="M5597" s="31">
        <f t="shared" si="234"/>
        <v>0.12220571922766001</v>
      </c>
      <c r="N5597" s="31">
        <f t="shared" si="235"/>
        <v>0</v>
      </c>
    </row>
    <row r="5598" spans="1:14" x14ac:dyDescent="0.45">
      <c r="A5598" s="31" t="str">
        <f t="shared" si="236"/>
        <v>E06000043_CIN episodes for unborn children at 31st March 2019 with emotional abuse identified as a factor at CIN assessment_Number</v>
      </c>
      <c r="B5598" s="31" t="s">
        <v>263</v>
      </c>
      <c r="C5598" s="31" t="s">
        <v>264</v>
      </c>
      <c r="D5598" s="31" t="s">
        <v>474</v>
      </c>
      <c r="E5598" s="31" t="s">
        <v>475</v>
      </c>
      <c r="F5598" s="31" t="s">
        <v>131</v>
      </c>
      <c r="G5598" s="31" t="s">
        <v>143</v>
      </c>
      <c r="H5598" s="31" t="s">
        <v>743</v>
      </c>
      <c r="I5598" s="31">
        <v>10</v>
      </c>
      <c r="J5598" s="31">
        <v>51005</v>
      </c>
      <c r="K5598" s="31">
        <v>0.19605920988138401</v>
      </c>
      <c r="L5598" s="31" t="s">
        <v>1766</v>
      </c>
      <c r="M5598" s="31">
        <f t="shared" si="234"/>
        <v>0.19605920988138401</v>
      </c>
      <c r="N5598" s="31">
        <f t="shared" si="235"/>
        <v>0</v>
      </c>
    </row>
    <row r="5599" spans="1:14" x14ac:dyDescent="0.45">
      <c r="A5599" s="31" t="str">
        <f t="shared" si="236"/>
        <v>E10000014_CIN episodes for unborn children at 31st March 2019 with emotional abuse identified as a factor at CIN assessment_Number</v>
      </c>
      <c r="B5599" s="31" t="s">
        <v>309</v>
      </c>
      <c r="C5599" s="31" t="s">
        <v>310</v>
      </c>
      <c r="D5599" s="31" t="s">
        <v>474</v>
      </c>
      <c r="E5599" s="31" t="s">
        <v>475</v>
      </c>
      <c r="F5599" s="31" t="s">
        <v>131</v>
      </c>
      <c r="G5599" s="31" t="s">
        <v>143</v>
      </c>
      <c r="H5599" s="31" t="s">
        <v>743</v>
      </c>
      <c r="I5599" s="31">
        <v>12</v>
      </c>
      <c r="J5599" s="31">
        <v>284002</v>
      </c>
      <c r="K5599" s="31">
        <v>4.22532235688481E-2</v>
      </c>
      <c r="L5599" s="31" t="s">
        <v>1764</v>
      </c>
      <c r="M5599" s="31">
        <f t="shared" si="234"/>
        <v>4.22532235688481E-2</v>
      </c>
      <c r="N5599" s="31">
        <f t="shared" si="235"/>
        <v>0</v>
      </c>
    </row>
    <row r="5600" spans="1:14" x14ac:dyDescent="0.45">
      <c r="A5600" s="31" t="str">
        <f t="shared" si="236"/>
        <v>E06000044_CIN episodes for unborn children at 31st March 2019 with emotional abuse identified as a factor at CIN assessment_Number</v>
      </c>
      <c r="B5600" s="31" t="s">
        <v>383</v>
      </c>
      <c r="C5600" s="31" t="s">
        <v>384</v>
      </c>
      <c r="D5600" s="31" t="s">
        <v>474</v>
      </c>
      <c r="E5600" s="31" t="s">
        <v>475</v>
      </c>
      <c r="F5600" s="31" t="s">
        <v>131</v>
      </c>
      <c r="G5600" s="31" t="s">
        <v>143</v>
      </c>
      <c r="H5600" s="31" t="s">
        <v>743</v>
      </c>
      <c r="I5600" s="31" t="s">
        <v>1280</v>
      </c>
      <c r="J5600" s="31">
        <v>44046</v>
      </c>
      <c r="K5600" s="31" t="s">
        <v>1280</v>
      </c>
      <c r="L5600" s="31" t="s">
        <v>70</v>
      </c>
      <c r="M5600" s="31" t="s">
        <v>70</v>
      </c>
      <c r="N5600" s="31">
        <f t="shared" si="235"/>
        <v>0</v>
      </c>
    </row>
    <row r="5601" spans="1:14" x14ac:dyDescent="0.45">
      <c r="A5601" s="31" t="str">
        <f t="shared" si="236"/>
        <v>E06000045_CIN episodes for unborn children at 31st March 2019 with emotional abuse identified as a factor at CIN assessment_Number</v>
      </c>
      <c r="B5601" s="31" t="s">
        <v>577</v>
      </c>
      <c r="C5601" s="31" t="s">
        <v>729</v>
      </c>
      <c r="D5601" s="31" t="s">
        <v>474</v>
      </c>
      <c r="E5601" s="31" t="s">
        <v>475</v>
      </c>
      <c r="F5601" s="31" t="s">
        <v>131</v>
      </c>
      <c r="G5601" s="31" t="s">
        <v>143</v>
      </c>
      <c r="H5601" s="31" t="s">
        <v>743</v>
      </c>
      <c r="I5601" s="31">
        <v>15</v>
      </c>
      <c r="J5601" s="31">
        <v>50832</v>
      </c>
      <c r="K5601" s="31">
        <v>0.29508970727101003</v>
      </c>
      <c r="L5601" s="31" t="s">
        <v>1767</v>
      </c>
      <c r="M5601" s="31">
        <f t="shared" si="234"/>
        <v>0.29508970727101003</v>
      </c>
      <c r="N5601" s="31">
        <f t="shared" si="235"/>
        <v>0</v>
      </c>
    </row>
    <row r="5602" spans="1:14" x14ac:dyDescent="0.45">
      <c r="A5602" s="31" t="str">
        <f t="shared" si="236"/>
        <v>E10000018_CIN episodes for unborn children at 31st March 2019 with emotional abuse identified as a factor at CIN assessment_Number</v>
      </c>
      <c r="B5602" s="31" t="s">
        <v>552</v>
      </c>
      <c r="C5602" s="31" t="s">
        <v>553</v>
      </c>
      <c r="D5602" s="31" t="s">
        <v>474</v>
      </c>
      <c r="E5602" s="31" t="s">
        <v>475</v>
      </c>
      <c r="F5602" s="31" t="s">
        <v>131</v>
      </c>
      <c r="G5602" s="31" t="s">
        <v>143</v>
      </c>
      <c r="H5602" s="31" t="s">
        <v>743</v>
      </c>
      <c r="I5602" s="31" t="s">
        <v>1280</v>
      </c>
      <c r="J5602" s="31">
        <v>140307</v>
      </c>
      <c r="K5602" s="31" t="s">
        <v>1280</v>
      </c>
      <c r="L5602" s="31" t="s">
        <v>70</v>
      </c>
      <c r="M5602" s="31" t="s">
        <v>70</v>
      </c>
      <c r="N5602" s="31">
        <f t="shared" si="235"/>
        <v>0</v>
      </c>
    </row>
    <row r="5603" spans="1:14" x14ac:dyDescent="0.45">
      <c r="A5603" s="31" t="str">
        <f t="shared" si="236"/>
        <v>E06000016_CIN episodes for unborn children at 31st March 2019 with emotional abuse identified as a factor at CIN assessment_Number</v>
      </c>
      <c r="B5603" s="31" t="s">
        <v>341</v>
      </c>
      <c r="C5603" s="31" t="s">
        <v>342</v>
      </c>
      <c r="D5603" s="31" t="s">
        <v>474</v>
      </c>
      <c r="E5603" s="31" t="s">
        <v>475</v>
      </c>
      <c r="F5603" s="31" t="s">
        <v>131</v>
      </c>
      <c r="G5603" s="31" t="s">
        <v>143</v>
      </c>
      <c r="H5603" s="31" t="s">
        <v>743</v>
      </c>
      <c r="I5603" s="31">
        <v>18</v>
      </c>
      <c r="J5603" s="31">
        <v>83994</v>
      </c>
      <c r="K5603" s="31">
        <v>0.21430102150153599</v>
      </c>
      <c r="L5603" s="31" t="s">
        <v>1766</v>
      </c>
      <c r="M5603" s="31">
        <f t="shared" si="234"/>
        <v>0.21430102150153599</v>
      </c>
      <c r="N5603" s="31">
        <f t="shared" si="235"/>
        <v>0</v>
      </c>
    </row>
    <row r="5604" spans="1:14" x14ac:dyDescent="0.45">
      <c r="A5604" s="31" t="str">
        <f t="shared" si="236"/>
        <v>E06000017_CIN episodes for unborn children at 31st March 2019 with emotional abuse identified as a factor at CIN assessment_Number</v>
      </c>
      <c r="B5604" s="31" t="s">
        <v>548</v>
      </c>
      <c r="C5604" s="31" t="s">
        <v>728</v>
      </c>
      <c r="D5604" s="31" t="s">
        <v>474</v>
      </c>
      <c r="E5604" s="31" t="s">
        <v>475</v>
      </c>
      <c r="F5604" s="31" t="s">
        <v>131</v>
      </c>
      <c r="G5604" s="31" t="s">
        <v>143</v>
      </c>
      <c r="H5604" s="31" t="s">
        <v>743</v>
      </c>
      <c r="I5604" s="31">
        <v>0</v>
      </c>
      <c r="J5604" s="31">
        <v>7807</v>
      </c>
      <c r="K5604" s="31">
        <v>0</v>
      </c>
      <c r="L5604" s="31" t="s">
        <v>1764</v>
      </c>
      <c r="M5604" s="31">
        <f t="shared" si="234"/>
        <v>0</v>
      </c>
      <c r="N5604" s="31">
        <f t="shared" si="235"/>
        <v>0</v>
      </c>
    </row>
    <row r="5605" spans="1:14" x14ac:dyDescent="0.45">
      <c r="A5605" s="31" t="str">
        <f t="shared" si="236"/>
        <v>E10000028_CIN episodes for unborn children at 31st March 2019 with emotional abuse identified as a factor at CIN assessment_Number</v>
      </c>
      <c r="B5605" s="31" t="s">
        <v>418</v>
      </c>
      <c r="C5605" s="31" t="s">
        <v>419</v>
      </c>
      <c r="D5605" s="31" t="s">
        <v>474</v>
      </c>
      <c r="E5605" s="31" t="s">
        <v>475</v>
      </c>
      <c r="F5605" s="31" t="s">
        <v>131</v>
      </c>
      <c r="G5605" s="31" t="s">
        <v>143</v>
      </c>
      <c r="H5605" s="31" t="s">
        <v>743</v>
      </c>
      <c r="I5605" s="31">
        <v>26</v>
      </c>
      <c r="J5605" s="31">
        <v>169603</v>
      </c>
      <c r="K5605" s="31">
        <v>0.15329917513251501</v>
      </c>
      <c r="L5605" s="31" t="s">
        <v>1766</v>
      </c>
      <c r="M5605" s="31">
        <f t="shared" si="234"/>
        <v>0.15329917513251501</v>
      </c>
      <c r="N5605" s="31">
        <f t="shared" si="235"/>
        <v>0</v>
      </c>
    </row>
    <row r="5606" spans="1:14" x14ac:dyDescent="0.45">
      <c r="A5606" s="31" t="str">
        <f t="shared" si="236"/>
        <v>E06000021_CIN episodes for unborn children at 31st March 2019 with emotional abuse identified as a factor at CIN assessment_Number</v>
      </c>
      <c r="B5606" s="31" t="s">
        <v>424</v>
      </c>
      <c r="C5606" s="31" t="s">
        <v>425</v>
      </c>
      <c r="D5606" s="31" t="s">
        <v>474</v>
      </c>
      <c r="E5606" s="31" t="s">
        <v>475</v>
      </c>
      <c r="F5606" s="31" t="s">
        <v>131</v>
      </c>
      <c r="G5606" s="31" t="s">
        <v>143</v>
      </c>
      <c r="H5606" s="31" t="s">
        <v>743</v>
      </c>
      <c r="I5606" s="31">
        <v>12</v>
      </c>
      <c r="J5606" s="31">
        <v>57549</v>
      </c>
      <c r="K5606" s="31">
        <v>0.20851795860918501</v>
      </c>
      <c r="L5606" s="31" t="s">
        <v>1766</v>
      </c>
      <c r="M5606" s="31">
        <f t="shared" si="234"/>
        <v>0.20851795860918501</v>
      </c>
      <c r="N5606" s="31">
        <f t="shared" si="235"/>
        <v>0</v>
      </c>
    </row>
    <row r="5607" spans="1:14" x14ac:dyDescent="0.45">
      <c r="A5607" s="31" t="str">
        <f t="shared" si="236"/>
        <v>E06000054_CIN episodes for unborn children at 31st March 2019 with emotional abuse identified as a factor at CIN assessment_Number</v>
      </c>
      <c r="B5607" s="31" t="s">
        <v>462</v>
      </c>
      <c r="C5607" s="31" t="s">
        <v>463</v>
      </c>
      <c r="D5607" s="31" t="s">
        <v>474</v>
      </c>
      <c r="E5607" s="31" t="s">
        <v>475</v>
      </c>
      <c r="F5607" s="31" t="s">
        <v>131</v>
      </c>
      <c r="G5607" s="31" t="s">
        <v>143</v>
      </c>
      <c r="H5607" s="31" t="s">
        <v>743</v>
      </c>
      <c r="I5607" s="31">
        <v>15</v>
      </c>
      <c r="J5607" s="31">
        <v>105692</v>
      </c>
      <c r="K5607" s="31">
        <v>0.14192181054384401</v>
      </c>
      <c r="L5607" s="31" t="s">
        <v>1765</v>
      </c>
      <c r="M5607" s="31">
        <f t="shared" si="234"/>
        <v>0.14192181054384401</v>
      </c>
      <c r="N5607" s="31">
        <f t="shared" si="235"/>
        <v>0</v>
      </c>
    </row>
    <row r="5608" spans="1:14" x14ac:dyDescent="0.45">
      <c r="A5608" s="31" t="str">
        <f t="shared" si="236"/>
        <v>E06000030_CIN episodes for unborn children at 31st March 2019 with emotional abuse identified as a factor at CIN assessment_Number</v>
      </c>
      <c r="B5608" s="31" t="s">
        <v>434</v>
      </c>
      <c r="C5608" s="31" t="s">
        <v>435</v>
      </c>
      <c r="D5608" s="31" t="s">
        <v>474</v>
      </c>
      <c r="E5608" s="31" t="s">
        <v>475</v>
      </c>
      <c r="F5608" s="31" t="s">
        <v>131</v>
      </c>
      <c r="G5608" s="31" t="s">
        <v>143</v>
      </c>
      <c r="H5608" s="31" t="s">
        <v>743</v>
      </c>
      <c r="I5608" s="31" t="s">
        <v>1280</v>
      </c>
      <c r="J5608" s="31">
        <v>50239</v>
      </c>
      <c r="K5608" s="31" t="s">
        <v>1280</v>
      </c>
      <c r="L5608" s="31" t="s">
        <v>70</v>
      </c>
      <c r="M5608" s="31" t="s">
        <v>70</v>
      </c>
      <c r="N5608" s="31">
        <f t="shared" si="235"/>
        <v>0</v>
      </c>
    </row>
    <row r="5609" spans="1:14" x14ac:dyDescent="0.45">
      <c r="A5609" s="31" t="str">
        <f t="shared" si="236"/>
        <v>E06000036_CIN episodes for unborn children at 31st March 2019 with emotional abuse identified as a factor at CIN assessment_Number</v>
      </c>
      <c r="B5609" s="31" t="s">
        <v>257</v>
      </c>
      <c r="C5609" s="31" t="s">
        <v>258</v>
      </c>
      <c r="D5609" s="31" t="s">
        <v>474</v>
      </c>
      <c r="E5609" s="31" t="s">
        <v>475</v>
      </c>
      <c r="F5609" s="31" t="s">
        <v>131</v>
      </c>
      <c r="G5609" s="31" t="s">
        <v>143</v>
      </c>
      <c r="H5609" s="31" t="s">
        <v>743</v>
      </c>
      <c r="I5609" s="31" t="s">
        <v>1280</v>
      </c>
      <c r="J5609" s="31">
        <v>28336</v>
      </c>
      <c r="K5609" s="31" t="s">
        <v>1280</v>
      </c>
      <c r="L5609" s="31" t="s">
        <v>70</v>
      </c>
      <c r="M5609" s="31" t="s">
        <v>70</v>
      </c>
      <c r="N5609" s="31">
        <f t="shared" si="235"/>
        <v>0</v>
      </c>
    </row>
    <row r="5610" spans="1:14" x14ac:dyDescent="0.45">
      <c r="A5610" s="31" t="str">
        <f t="shared" si="236"/>
        <v>E06000040_CIN episodes for unborn children at 31st March 2019 with emotional abuse identified as a factor at CIN assessment_Number</v>
      </c>
      <c r="B5610" s="31" t="s">
        <v>555</v>
      </c>
      <c r="C5610" s="31" t="s">
        <v>727</v>
      </c>
      <c r="D5610" s="31" t="s">
        <v>474</v>
      </c>
      <c r="E5610" s="31" t="s">
        <v>475</v>
      </c>
      <c r="F5610" s="31" t="s">
        <v>131</v>
      </c>
      <c r="G5610" s="31" t="s">
        <v>143</v>
      </c>
      <c r="H5610" s="31" t="s">
        <v>743</v>
      </c>
      <c r="I5610" s="31">
        <v>0</v>
      </c>
      <c r="J5610" s="31">
        <v>34604</v>
      </c>
      <c r="K5610" s="31">
        <v>0</v>
      </c>
      <c r="L5610" s="31" t="s">
        <v>1764</v>
      </c>
      <c r="M5610" s="31">
        <f t="shared" si="234"/>
        <v>0</v>
      </c>
      <c r="N5610" s="31">
        <f t="shared" si="235"/>
        <v>0</v>
      </c>
    </row>
    <row r="5611" spans="1:14" x14ac:dyDescent="0.45">
      <c r="A5611" s="31" t="str">
        <f t="shared" si="236"/>
        <v>E06000037_CIN episodes for unborn children at 31st March 2019 with emotional abuse identified as a factor at CIN assessment_Number</v>
      </c>
      <c r="B5611" s="31" t="s">
        <v>456</v>
      </c>
      <c r="C5611" s="31" t="s">
        <v>457</v>
      </c>
      <c r="D5611" s="31" t="s">
        <v>474</v>
      </c>
      <c r="E5611" s="31" t="s">
        <v>475</v>
      </c>
      <c r="F5611" s="31" t="s">
        <v>131</v>
      </c>
      <c r="G5611" s="31" t="s">
        <v>143</v>
      </c>
      <c r="H5611" s="31" t="s">
        <v>743</v>
      </c>
      <c r="I5611" s="31">
        <v>0</v>
      </c>
      <c r="J5611" s="31">
        <v>35623</v>
      </c>
      <c r="K5611" s="31">
        <v>0</v>
      </c>
      <c r="L5611" s="31" t="s">
        <v>1764</v>
      </c>
      <c r="M5611" s="31">
        <f t="shared" si="234"/>
        <v>0</v>
      </c>
      <c r="N5611" s="31">
        <f t="shared" si="235"/>
        <v>0</v>
      </c>
    </row>
    <row r="5612" spans="1:14" x14ac:dyDescent="0.45">
      <c r="A5612" s="31" t="str">
        <f t="shared" si="236"/>
        <v>E06000038_CIN episodes for unborn children at 31st March 2019 with emotional abuse identified as a factor at CIN assessment_Number</v>
      </c>
      <c r="B5612" s="31" t="s">
        <v>557</v>
      </c>
      <c r="C5612" s="31" t="s">
        <v>726</v>
      </c>
      <c r="D5612" s="31" t="s">
        <v>474</v>
      </c>
      <c r="E5612" s="31" t="s">
        <v>475</v>
      </c>
      <c r="F5612" s="31" t="s">
        <v>131</v>
      </c>
      <c r="G5612" s="31" t="s">
        <v>143</v>
      </c>
      <c r="H5612" s="31" t="s">
        <v>743</v>
      </c>
      <c r="I5612" s="31">
        <v>5</v>
      </c>
      <c r="J5612" s="31">
        <v>37080</v>
      </c>
      <c r="K5612" s="31">
        <v>0.134843581445523</v>
      </c>
      <c r="L5612" s="31" t="s">
        <v>1765</v>
      </c>
      <c r="M5612" s="31">
        <f t="shared" si="234"/>
        <v>0.134843581445523</v>
      </c>
      <c r="N5612" s="31">
        <f t="shared" si="235"/>
        <v>0</v>
      </c>
    </row>
    <row r="5613" spans="1:14" x14ac:dyDescent="0.45">
      <c r="A5613" s="31" t="str">
        <f t="shared" si="236"/>
        <v>E06000039_CIN episodes for unborn children at 31st March 2019 with emotional abuse identified as a factor at CIN assessment_Number</v>
      </c>
      <c r="B5613" s="31" t="s">
        <v>404</v>
      </c>
      <c r="C5613" s="31" t="s">
        <v>405</v>
      </c>
      <c r="D5613" s="31" t="s">
        <v>474</v>
      </c>
      <c r="E5613" s="31" t="s">
        <v>475</v>
      </c>
      <c r="F5613" s="31" t="s">
        <v>131</v>
      </c>
      <c r="G5613" s="31" t="s">
        <v>143</v>
      </c>
      <c r="H5613" s="31" t="s">
        <v>743</v>
      </c>
      <c r="I5613" s="31" t="s">
        <v>1280</v>
      </c>
      <c r="J5613" s="31">
        <v>42699</v>
      </c>
      <c r="K5613" s="31" t="s">
        <v>1280</v>
      </c>
      <c r="L5613" s="31" t="s">
        <v>70</v>
      </c>
      <c r="M5613" s="31" t="s">
        <v>70</v>
      </c>
      <c r="N5613" s="31">
        <f t="shared" si="235"/>
        <v>0</v>
      </c>
    </row>
    <row r="5614" spans="1:14" x14ac:dyDescent="0.45">
      <c r="A5614" s="31" t="str">
        <f t="shared" si="236"/>
        <v>E06000041_CIN episodes for unborn children at 31st March 2019 with emotional abuse identified as a factor at CIN assessment_Number</v>
      </c>
      <c r="B5614" s="31" t="s">
        <v>466</v>
      </c>
      <c r="C5614" s="31" t="s">
        <v>467</v>
      </c>
      <c r="D5614" s="31" t="s">
        <v>474</v>
      </c>
      <c r="E5614" s="31" t="s">
        <v>475</v>
      </c>
      <c r="F5614" s="31" t="s">
        <v>131</v>
      </c>
      <c r="G5614" s="31" t="s">
        <v>143</v>
      </c>
      <c r="H5614" s="31" t="s">
        <v>743</v>
      </c>
      <c r="I5614" s="31" t="s">
        <v>1280</v>
      </c>
      <c r="J5614" s="31">
        <v>39532</v>
      </c>
      <c r="K5614" s="31" t="s">
        <v>1280</v>
      </c>
      <c r="L5614" s="31" t="s">
        <v>70</v>
      </c>
      <c r="M5614" s="31" t="s">
        <v>70</v>
      </c>
      <c r="N5614" s="31">
        <f t="shared" si="235"/>
        <v>0</v>
      </c>
    </row>
    <row r="5615" spans="1:14" x14ac:dyDescent="0.45">
      <c r="A5615" s="31" t="str">
        <f t="shared" si="236"/>
        <v>E10000003_CIN episodes for unborn children at 31st March 2019 with emotional abuse identified as a factor at CIN assessment_Number</v>
      </c>
      <c r="B5615" s="31" t="s">
        <v>275</v>
      </c>
      <c r="C5615" s="31" t="s">
        <v>276</v>
      </c>
      <c r="D5615" s="31" t="s">
        <v>474</v>
      </c>
      <c r="E5615" s="31" t="s">
        <v>475</v>
      </c>
      <c r="F5615" s="31" t="s">
        <v>131</v>
      </c>
      <c r="G5615" s="31" t="s">
        <v>143</v>
      </c>
      <c r="H5615" s="31" t="s">
        <v>743</v>
      </c>
      <c r="I5615" s="31">
        <v>12</v>
      </c>
      <c r="J5615" s="31">
        <v>135719</v>
      </c>
      <c r="K5615" s="31">
        <v>8.8417981270124305E-2</v>
      </c>
      <c r="L5615" s="31" t="s">
        <v>1765</v>
      </c>
      <c r="M5615" s="31">
        <f t="shared" si="234"/>
        <v>8.8417981270124305E-2</v>
      </c>
      <c r="N5615" s="31">
        <f t="shared" si="235"/>
        <v>0</v>
      </c>
    </row>
    <row r="5616" spans="1:14" x14ac:dyDescent="0.45">
      <c r="A5616" s="31" t="str">
        <f t="shared" si="236"/>
        <v>E06000031_CIN episodes for unborn children at 31st March 2019 with emotional abuse identified as a factor at CIN assessment_Number</v>
      </c>
      <c r="B5616" s="31" t="s">
        <v>379</v>
      </c>
      <c r="C5616" s="31" t="s">
        <v>380</v>
      </c>
      <c r="D5616" s="31" t="s">
        <v>474</v>
      </c>
      <c r="E5616" s="31" t="s">
        <v>475</v>
      </c>
      <c r="F5616" s="31" t="s">
        <v>131</v>
      </c>
      <c r="G5616" s="31" t="s">
        <v>143</v>
      </c>
      <c r="H5616" s="31" t="s">
        <v>743</v>
      </c>
      <c r="I5616" s="31">
        <v>12</v>
      </c>
      <c r="J5616" s="31">
        <v>51137</v>
      </c>
      <c r="K5616" s="31">
        <v>0.234663746406711</v>
      </c>
      <c r="L5616" s="31" t="s">
        <v>1766</v>
      </c>
      <c r="M5616" s="31">
        <f t="shared" si="234"/>
        <v>0.234663746406711</v>
      </c>
      <c r="N5616" s="31">
        <f t="shared" si="235"/>
        <v>0</v>
      </c>
    </row>
    <row r="5617" spans="1:14" x14ac:dyDescent="0.45">
      <c r="A5617" s="31" t="str">
        <f t="shared" si="236"/>
        <v>E06000006_CIN episodes for unborn children at 31st March 2019 with emotional abuse identified as a factor at CIN assessment_Number</v>
      </c>
      <c r="B5617" s="31" t="s">
        <v>531</v>
      </c>
      <c r="C5617" s="31" t="s">
        <v>722</v>
      </c>
      <c r="D5617" s="31" t="s">
        <v>474</v>
      </c>
      <c r="E5617" s="31" t="s">
        <v>475</v>
      </c>
      <c r="F5617" s="31" t="s">
        <v>131</v>
      </c>
      <c r="G5617" s="31" t="s">
        <v>143</v>
      </c>
      <c r="H5617" s="31" t="s">
        <v>743</v>
      </c>
      <c r="I5617" s="31" t="s">
        <v>1280</v>
      </c>
      <c r="J5617" s="31">
        <v>28617</v>
      </c>
      <c r="K5617" s="31" t="s">
        <v>1280</v>
      </c>
      <c r="L5617" s="31" t="s">
        <v>70</v>
      </c>
      <c r="M5617" s="31" t="s">
        <v>70</v>
      </c>
      <c r="N5617" s="31">
        <f t="shared" si="235"/>
        <v>0</v>
      </c>
    </row>
    <row r="5618" spans="1:14" x14ac:dyDescent="0.45">
      <c r="A5618" s="31" t="str">
        <f t="shared" si="236"/>
        <v>E06000007_CIN episodes for unborn children at 31st March 2019 with emotional abuse identified as a factor at CIN assessment_Number</v>
      </c>
      <c r="B5618" s="31" t="s">
        <v>452</v>
      </c>
      <c r="C5618" s="31" t="s">
        <v>453</v>
      </c>
      <c r="D5618" s="31" t="s">
        <v>474</v>
      </c>
      <c r="E5618" s="31" t="s">
        <v>475</v>
      </c>
      <c r="F5618" s="31" t="s">
        <v>131</v>
      </c>
      <c r="G5618" s="31" t="s">
        <v>143</v>
      </c>
      <c r="H5618" s="31" t="s">
        <v>743</v>
      </c>
      <c r="I5618" s="31" t="s">
        <v>1280</v>
      </c>
      <c r="J5618" s="31">
        <v>44484</v>
      </c>
      <c r="K5618" s="31" t="s">
        <v>1280</v>
      </c>
      <c r="L5618" s="31" t="s">
        <v>70</v>
      </c>
      <c r="M5618" s="31" t="s">
        <v>70</v>
      </c>
      <c r="N5618" s="31">
        <f t="shared" si="235"/>
        <v>0</v>
      </c>
    </row>
    <row r="5619" spans="1:14" x14ac:dyDescent="0.45">
      <c r="A5619" s="31" t="str">
        <f t="shared" si="236"/>
        <v>E10000008_CIN episodes for unborn children at 31st March 2019 with emotional abuse identified as a factor at CIN assessment_Number</v>
      </c>
      <c r="B5619" s="31" t="s">
        <v>504</v>
      </c>
      <c r="C5619" s="31" t="s">
        <v>505</v>
      </c>
      <c r="D5619" s="31" t="s">
        <v>474</v>
      </c>
      <c r="E5619" s="31" t="s">
        <v>475</v>
      </c>
      <c r="F5619" s="31" t="s">
        <v>131</v>
      </c>
      <c r="G5619" s="31" t="s">
        <v>143</v>
      </c>
      <c r="H5619" s="31" t="s">
        <v>743</v>
      </c>
      <c r="I5619" s="31">
        <v>6</v>
      </c>
      <c r="J5619" s="31">
        <v>145878</v>
      </c>
      <c r="K5619" s="31">
        <v>4.11302595319376E-2</v>
      </c>
      <c r="L5619" s="31" t="s">
        <v>1764</v>
      </c>
      <c r="M5619" s="31">
        <f t="shared" si="234"/>
        <v>4.11302595319376E-2</v>
      </c>
      <c r="N5619" s="31">
        <f t="shared" si="235"/>
        <v>0</v>
      </c>
    </row>
    <row r="5620" spans="1:14" x14ac:dyDescent="0.45">
      <c r="A5620" s="31" t="str">
        <f t="shared" si="236"/>
        <v>E06000026_CIN episodes for unborn children at 31st March 2019 with emotional abuse identified as a factor at CIN assessment_Number</v>
      </c>
      <c r="B5620" s="31" t="s">
        <v>381</v>
      </c>
      <c r="C5620" s="31" t="s">
        <v>382</v>
      </c>
      <c r="D5620" s="31" t="s">
        <v>474</v>
      </c>
      <c r="E5620" s="31" t="s">
        <v>475</v>
      </c>
      <c r="F5620" s="31" t="s">
        <v>131</v>
      </c>
      <c r="G5620" s="31" t="s">
        <v>143</v>
      </c>
      <c r="H5620" s="31" t="s">
        <v>743</v>
      </c>
      <c r="I5620" s="31">
        <v>21</v>
      </c>
      <c r="J5620" s="31">
        <v>52552</v>
      </c>
      <c r="K5620" s="31">
        <v>0.39960420155274801</v>
      </c>
      <c r="L5620" s="31" t="s">
        <v>1768</v>
      </c>
      <c r="M5620" s="31">
        <f t="shared" si="234"/>
        <v>0.39960420155274801</v>
      </c>
      <c r="N5620" s="31">
        <f t="shared" si="235"/>
        <v>0</v>
      </c>
    </row>
    <row r="5621" spans="1:14" x14ac:dyDescent="0.45">
      <c r="A5621" s="31" t="str">
        <f t="shared" si="236"/>
        <v>E06000027_CIN episodes for unborn children at 31st March 2019 with emotional abuse identified as a factor at CIN assessment_Number</v>
      </c>
      <c r="B5621" s="31" t="s">
        <v>438</v>
      </c>
      <c r="C5621" s="31" t="s">
        <v>439</v>
      </c>
      <c r="D5621" s="31" t="s">
        <v>474</v>
      </c>
      <c r="E5621" s="31" t="s">
        <v>475</v>
      </c>
      <c r="F5621" s="31" t="s">
        <v>131</v>
      </c>
      <c r="G5621" s="31" t="s">
        <v>143</v>
      </c>
      <c r="H5621" s="31" t="s">
        <v>743</v>
      </c>
      <c r="I5621" s="31" t="s">
        <v>1280</v>
      </c>
      <c r="J5621" s="31">
        <v>25423</v>
      </c>
      <c r="K5621" s="31" t="s">
        <v>1280</v>
      </c>
      <c r="L5621" s="31" t="s">
        <v>70</v>
      </c>
      <c r="M5621" s="31" t="s">
        <v>70</v>
      </c>
      <c r="N5621" s="31">
        <f t="shared" si="235"/>
        <v>0</v>
      </c>
    </row>
    <row r="5622" spans="1:14" x14ac:dyDescent="0.45">
      <c r="A5622" s="31" t="str">
        <f t="shared" si="236"/>
        <v>E10000012_CIN episodes for unborn children at 31st March 2019 with emotional abuse identified as a factor at CIN assessment_Number</v>
      </c>
      <c r="B5622" s="31" t="s">
        <v>303</v>
      </c>
      <c r="C5622" s="31" t="s">
        <v>304</v>
      </c>
      <c r="D5622" s="31" t="s">
        <v>474</v>
      </c>
      <c r="E5622" s="31" t="s">
        <v>475</v>
      </c>
      <c r="F5622" s="31" t="s">
        <v>131</v>
      </c>
      <c r="G5622" s="31" t="s">
        <v>143</v>
      </c>
      <c r="H5622" s="31" t="s">
        <v>743</v>
      </c>
      <c r="I5622" s="31">
        <v>7</v>
      </c>
      <c r="J5622" s="31">
        <v>311172</v>
      </c>
      <c r="K5622" s="31">
        <v>2.2495597290244598E-2</v>
      </c>
      <c r="L5622" s="31" t="s">
        <v>1764</v>
      </c>
      <c r="M5622" s="31">
        <f t="shared" si="234"/>
        <v>2.2495597290244598E-2</v>
      </c>
      <c r="N5622" s="31">
        <f t="shared" si="235"/>
        <v>0</v>
      </c>
    </row>
    <row r="5623" spans="1:14" x14ac:dyDescent="0.45">
      <c r="A5623" s="31" t="str">
        <f t="shared" si="236"/>
        <v>E06000033_CIN episodes for unborn children at 31st March 2019 with emotional abuse identified as a factor at CIN assessment_Number</v>
      </c>
      <c r="B5623" s="31" t="s">
        <v>412</v>
      </c>
      <c r="C5623" s="31" t="s">
        <v>413</v>
      </c>
      <c r="D5623" s="31" t="s">
        <v>474</v>
      </c>
      <c r="E5623" s="31" t="s">
        <v>475</v>
      </c>
      <c r="F5623" s="31" t="s">
        <v>131</v>
      </c>
      <c r="G5623" s="31" t="s">
        <v>143</v>
      </c>
      <c r="H5623" s="31" t="s">
        <v>743</v>
      </c>
      <c r="I5623" s="31">
        <v>5</v>
      </c>
      <c r="J5623" s="31">
        <v>39540</v>
      </c>
      <c r="K5623" s="31">
        <v>0.126454223571067</v>
      </c>
      <c r="L5623" s="31" t="s">
        <v>1765</v>
      </c>
      <c r="M5623" s="31">
        <f t="shared" si="234"/>
        <v>0.126454223571067</v>
      </c>
      <c r="N5623" s="31">
        <f t="shared" si="235"/>
        <v>0</v>
      </c>
    </row>
    <row r="5624" spans="1:14" x14ac:dyDescent="0.45">
      <c r="A5624" s="31" t="str">
        <f t="shared" si="236"/>
        <v>E06000034_CIN episodes for unborn children at 31st March 2019 with emotional abuse identified as a factor at CIN assessment_Number</v>
      </c>
      <c r="B5624" s="31" t="s">
        <v>493</v>
      </c>
      <c r="C5624" s="31" t="s">
        <v>731</v>
      </c>
      <c r="D5624" s="31" t="s">
        <v>474</v>
      </c>
      <c r="E5624" s="31" t="s">
        <v>475</v>
      </c>
      <c r="F5624" s="31" t="s">
        <v>131</v>
      </c>
      <c r="G5624" s="31" t="s">
        <v>143</v>
      </c>
      <c r="H5624" s="31" t="s">
        <v>743</v>
      </c>
      <c r="I5624" s="31" t="s">
        <v>1280</v>
      </c>
      <c r="J5624" s="31">
        <v>43762</v>
      </c>
      <c r="K5624" s="31" t="s">
        <v>1280</v>
      </c>
      <c r="L5624" s="31" t="s">
        <v>70</v>
      </c>
      <c r="M5624" s="31" t="s">
        <v>70</v>
      </c>
      <c r="N5624" s="31">
        <f t="shared" si="235"/>
        <v>0</v>
      </c>
    </row>
    <row r="5625" spans="1:14" x14ac:dyDescent="0.45">
      <c r="A5625" s="31" t="str">
        <f t="shared" si="236"/>
        <v>E06000019_CIN episodes for unborn children at 31st March 2019 with emotional abuse identified as a factor at CIN assessment_Number</v>
      </c>
      <c r="B5625" s="31" t="s">
        <v>317</v>
      </c>
      <c r="C5625" s="31" t="s">
        <v>318</v>
      </c>
      <c r="D5625" s="31" t="s">
        <v>474</v>
      </c>
      <c r="E5625" s="31" t="s">
        <v>475</v>
      </c>
      <c r="F5625" s="31" t="s">
        <v>131</v>
      </c>
      <c r="G5625" s="31" t="s">
        <v>143</v>
      </c>
      <c r="H5625" s="31" t="s">
        <v>743</v>
      </c>
      <c r="I5625" s="31" t="s">
        <v>1280</v>
      </c>
      <c r="J5625" s="31">
        <v>36103</v>
      </c>
      <c r="K5625" s="31" t="s">
        <v>1280</v>
      </c>
      <c r="L5625" s="31" t="s">
        <v>70</v>
      </c>
      <c r="M5625" s="31" t="s">
        <v>70</v>
      </c>
      <c r="N5625" s="31">
        <f t="shared" si="235"/>
        <v>0</v>
      </c>
    </row>
    <row r="5626" spans="1:14" x14ac:dyDescent="0.45">
      <c r="A5626" s="31" t="str">
        <f t="shared" si="236"/>
        <v>E10000034_CIN episodes for unborn children at 31st March 2019 with emotional abuse identified as a factor at CIN assessment_Number</v>
      </c>
      <c r="B5626" s="31" t="s">
        <v>470</v>
      </c>
      <c r="C5626" s="31" t="s">
        <v>471</v>
      </c>
      <c r="D5626" s="31" t="s">
        <v>474</v>
      </c>
      <c r="E5626" s="31" t="s">
        <v>475</v>
      </c>
      <c r="F5626" s="31" t="s">
        <v>131</v>
      </c>
      <c r="G5626" s="31" t="s">
        <v>143</v>
      </c>
      <c r="H5626" s="31" t="s">
        <v>743</v>
      </c>
      <c r="I5626" s="31" t="s">
        <v>1280</v>
      </c>
      <c r="J5626" s="31">
        <v>117783</v>
      </c>
      <c r="K5626" s="31" t="s">
        <v>1280</v>
      </c>
      <c r="L5626" s="31" t="s">
        <v>70</v>
      </c>
      <c r="M5626" s="31" t="s">
        <v>70</v>
      </c>
      <c r="N5626" s="31">
        <f t="shared" si="235"/>
        <v>0</v>
      </c>
    </row>
    <row r="5627" spans="1:14" x14ac:dyDescent="0.45">
      <c r="A5627" s="31" t="str">
        <f t="shared" si="236"/>
        <v>E10000016_CIN episodes for unborn children at 31st March 2019 with emotional abuse identified as a factor at CIN assessment_Number</v>
      </c>
      <c r="B5627" s="31" t="s">
        <v>327</v>
      </c>
      <c r="C5627" s="31" t="s">
        <v>328</v>
      </c>
      <c r="D5627" s="31" t="s">
        <v>474</v>
      </c>
      <c r="E5627" s="31" t="s">
        <v>475</v>
      </c>
      <c r="F5627" s="31" t="s">
        <v>131</v>
      </c>
      <c r="G5627" s="31" t="s">
        <v>143</v>
      </c>
      <c r="H5627" s="31" t="s">
        <v>743</v>
      </c>
      <c r="I5627" s="31">
        <v>17</v>
      </c>
      <c r="J5627" s="31">
        <v>340140</v>
      </c>
      <c r="K5627" s="31">
        <v>4.9979420238725203E-2</v>
      </c>
      <c r="L5627" s="31" t="s">
        <v>1764</v>
      </c>
      <c r="M5627" s="31">
        <f t="shared" si="234"/>
        <v>4.9979420238725203E-2</v>
      </c>
      <c r="N5627" s="31">
        <f t="shared" si="235"/>
        <v>0</v>
      </c>
    </row>
    <row r="5628" spans="1:14" x14ac:dyDescent="0.45">
      <c r="A5628" s="31" t="str">
        <f t="shared" si="236"/>
        <v>E06000035_CIN episodes for unborn children at 31st March 2019 with emotional abuse identified as a factor at CIN assessment_Number</v>
      </c>
      <c r="B5628" s="31" t="s">
        <v>351</v>
      </c>
      <c r="C5628" s="31" t="s">
        <v>352</v>
      </c>
      <c r="D5628" s="31" t="s">
        <v>474</v>
      </c>
      <c r="E5628" s="31" t="s">
        <v>475</v>
      </c>
      <c r="F5628" s="31" t="s">
        <v>131</v>
      </c>
      <c r="G5628" s="31" t="s">
        <v>143</v>
      </c>
      <c r="H5628" s="31" t="s">
        <v>743</v>
      </c>
      <c r="I5628" s="31" t="s">
        <v>1280</v>
      </c>
      <c r="J5628" s="31">
        <v>64391</v>
      </c>
      <c r="K5628" s="31" t="s">
        <v>1280</v>
      </c>
      <c r="L5628" s="31" t="s">
        <v>70</v>
      </c>
      <c r="M5628" s="31" t="s">
        <v>70</v>
      </c>
      <c r="N5628" s="31">
        <f t="shared" si="235"/>
        <v>0</v>
      </c>
    </row>
    <row r="5629" spans="1:14" x14ac:dyDescent="0.45">
      <c r="A5629" s="31" t="str">
        <f t="shared" si="236"/>
        <v>E10000017_CIN episodes for unborn children at 31st March 2019 with emotional abuse identified as a factor at CIN assessment_Number</v>
      </c>
      <c r="B5629" s="31" t="s">
        <v>337</v>
      </c>
      <c r="C5629" s="31" t="s">
        <v>338</v>
      </c>
      <c r="D5629" s="31" t="s">
        <v>474</v>
      </c>
      <c r="E5629" s="31" t="s">
        <v>475</v>
      </c>
      <c r="F5629" s="31" t="s">
        <v>131</v>
      </c>
      <c r="G5629" s="31" t="s">
        <v>143</v>
      </c>
      <c r="H5629" s="31" t="s">
        <v>743</v>
      </c>
      <c r="I5629" s="31">
        <v>38</v>
      </c>
      <c r="J5629" s="31">
        <v>249727</v>
      </c>
      <c r="K5629" s="31">
        <v>0.152166165452674</v>
      </c>
      <c r="L5629" s="31" t="s">
        <v>1766</v>
      </c>
      <c r="M5629" s="31">
        <f t="shared" si="234"/>
        <v>0.152166165452674</v>
      </c>
      <c r="N5629" s="31">
        <f t="shared" si="235"/>
        <v>0</v>
      </c>
    </row>
    <row r="5630" spans="1:14" x14ac:dyDescent="0.45">
      <c r="A5630" s="31" t="str">
        <f t="shared" si="236"/>
        <v>E06000008_CIN episodes for unborn children at 31st March 2019 with emotional abuse identified as a factor at CIN assessment_Number</v>
      </c>
      <c r="B5630" s="31" t="s">
        <v>247</v>
      </c>
      <c r="C5630" s="31" t="s">
        <v>248</v>
      </c>
      <c r="D5630" s="31" t="s">
        <v>474</v>
      </c>
      <c r="E5630" s="31" t="s">
        <v>475</v>
      </c>
      <c r="F5630" s="31" t="s">
        <v>131</v>
      </c>
      <c r="G5630" s="31" t="s">
        <v>143</v>
      </c>
      <c r="H5630" s="31" t="s">
        <v>743</v>
      </c>
      <c r="I5630" s="31" t="s">
        <v>1280</v>
      </c>
      <c r="J5630" s="31">
        <v>38481</v>
      </c>
      <c r="K5630" s="31" t="s">
        <v>1280</v>
      </c>
      <c r="L5630" s="31" t="s">
        <v>70</v>
      </c>
      <c r="M5630" s="31" t="s">
        <v>70</v>
      </c>
      <c r="N5630" s="31">
        <f t="shared" si="235"/>
        <v>0</v>
      </c>
    </row>
    <row r="5631" spans="1:14" x14ac:dyDescent="0.45">
      <c r="A5631" s="31" t="str">
        <f t="shared" si="236"/>
        <v>E06000009_CIN episodes for unborn children at 31st March 2019 with emotional abuse identified as a factor at CIN assessment_Number</v>
      </c>
      <c r="B5631" s="31" t="s">
        <v>249</v>
      </c>
      <c r="C5631" s="31" t="s">
        <v>250</v>
      </c>
      <c r="D5631" s="31" t="s">
        <v>474</v>
      </c>
      <c r="E5631" s="31" t="s">
        <v>475</v>
      </c>
      <c r="F5631" s="31" t="s">
        <v>131</v>
      </c>
      <c r="G5631" s="31" t="s">
        <v>143</v>
      </c>
      <c r="H5631" s="31" t="s">
        <v>743</v>
      </c>
      <c r="I5631" s="31" t="s">
        <v>1280</v>
      </c>
      <c r="J5631" s="31">
        <v>28904</v>
      </c>
      <c r="K5631" s="31" t="s">
        <v>1280</v>
      </c>
      <c r="L5631" s="31" t="s">
        <v>70</v>
      </c>
      <c r="M5631" s="31" t="s">
        <v>70</v>
      </c>
      <c r="N5631" s="31">
        <f t="shared" si="235"/>
        <v>0</v>
      </c>
    </row>
    <row r="5632" spans="1:14" x14ac:dyDescent="0.45">
      <c r="A5632" s="31" t="str">
        <f t="shared" si="236"/>
        <v>E10000024_CIN episodes for unborn children at 31st March 2019 with emotional abuse identified as a factor at CIN assessment_Number</v>
      </c>
      <c r="B5632" s="31" t="s">
        <v>572</v>
      </c>
      <c r="C5632" s="31" t="s">
        <v>573</v>
      </c>
      <c r="D5632" s="31" t="s">
        <v>474</v>
      </c>
      <c r="E5632" s="31" t="s">
        <v>475</v>
      </c>
      <c r="F5632" s="31" t="s">
        <v>131</v>
      </c>
      <c r="G5632" s="31" t="s">
        <v>143</v>
      </c>
      <c r="H5632" s="31" t="s">
        <v>743</v>
      </c>
      <c r="I5632" s="31">
        <v>17</v>
      </c>
      <c r="J5632" s="31">
        <v>166542</v>
      </c>
      <c r="K5632" s="31">
        <v>0.102076353112128</v>
      </c>
      <c r="L5632" s="31" t="s">
        <v>1765</v>
      </c>
      <c r="M5632" s="31">
        <f t="shared" ref="M5632:M5694" si="237">K5632</f>
        <v>0.102076353112128</v>
      </c>
      <c r="N5632" s="31">
        <f t="shared" si="235"/>
        <v>0</v>
      </c>
    </row>
    <row r="5633" spans="1:14" x14ac:dyDescent="0.45">
      <c r="A5633" s="31" t="str">
        <f t="shared" si="236"/>
        <v>E06000018_CIN episodes for unborn children at 31st March 2019 with emotional abuse identified as a factor at CIN assessment_Number</v>
      </c>
      <c r="B5633" s="31" t="s">
        <v>373</v>
      </c>
      <c r="C5633" s="31" t="s">
        <v>374</v>
      </c>
      <c r="D5633" s="31" t="s">
        <v>474</v>
      </c>
      <c r="E5633" s="31" t="s">
        <v>475</v>
      </c>
      <c r="F5633" s="31" t="s">
        <v>131</v>
      </c>
      <c r="G5633" s="31" t="s">
        <v>143</v>
      </c>
      <c r="H5633" s="31" t="s">
        <v>743</v>
      </c>
      <c r="I5633" s="31">
        <v>14</v>
      </c>
      <c r="J5633" s="31">
        <v>68651</v>
      </c>
      <c r="K5633" s="31">
        <v>0.20393002286929501</v>
      </c>
      <c r="L5633" s="31" t="s">
        <v>1766</v>
      </c>
      <c r="M5633" s="31">
        <f t="shared" si="237"/>
        <v>0.20393002286929501</v>
      </c>
      <c r="N5633" s="31">
        <f t="shared" si="235"/>
        <v>0</v>
      </c>
    </row>
    <row r="5634" spans="1:14" x14ac:dyDescent="0.45">
      <c r="A5634" s="31" t="str">
        <f t="shared" si="236"/>
        <v>E06000051_CIN episodes for unborn children at 31st March 2019 with emotional abuse identified as a factor at CIN assessment_Number</v>
      </c>
      <c r="B5634" s="31" t="s">
        <v>403</v>
      </c>
      <c r="C5634" s="31" t="s">
        <v>166</v>
      </c>
      <c r="D5634" s="31" t="s">
        <v>474</v>
      </c>
      <c r="E5634" s="31" t="s">
        <v>475</v>
      </c>
      <c r="F5634" s="31" t="s">
        <v>131</v>
      </c>
      <c r="G5634" s="31" t="s">
        <v>143</v>
      </c>
      <c r="H5634" s="31" t="s">
        <v>743</v>
      </c>
      <c r="I5634" s="31" t="s">
        <v>1280</v>
      </c>
      <c r="J5634" s="31">
        <v>59839</v>
      </c>
      <c r="K5634" s="31" t="s">
        <v>1280</v>
      </c>
      <c r="L5634" s="31" t="s">
        <v>70</v>
      </c>
      <c r="M5634" s="31" t="s">
        <v>70</v>
      </c>
      <c r="N5634" s="31">
        <f t="shared" si="235"/>
        <v>0</v>
      </c>
    </row>
    <row r="5635" spans="1:14" x14ac:dyDescent="0.45">
      <c r="A5635" s="31" t="str">
        <f t="shared" si="236"/>
        <v>E06000020_CIN episodes for unborn children at 31st March 2019 with emotional abuse identified as a factor at CIN assessment_Number</v>
      </c>
      <c r="B5635" s="31" t="s">
        <v>570</v>
      </c>
      <c r="C5635" s="31" t="s">
        <v>730</v>
      </c>
      <c r="D5635" s="31" t="s">
        <v>474</v>
      </c>
      <c r="E5635" s="31" t="s">
        <v>475</v>
      </c>
      <c r="F5635" s="31" t="s">
        <v>131</v>
      </c>
      <c r="G5635" s="31" t="s">
        <v>143</v>
      </c>
      <c r="H5635" s="31" t="s">
        <v>743</v>
      </c>
      <c r="I5635" s="31">
        <v>6</v>
      </c>
      <c r="J5635" s="31">
        <v>40620</v>
      </c>
      <c r="K5635" s="31">
        <v>0.14771048744460899</v>
      </c>
      <c r="L5635" s="31" t="s">
        <v>1765</v>
      </c>
      <c r="M5635" s="31">
        <f t="shared" si="237"/>
        <v>0.14771048744460899</v>
      </c>
      <c r="N5635" s="31">
        <f t="shared" ref="N5635:N5698" si="238">IF(OR(C5635="City of London",C5635="Isles of Scilly"),1,0)</f>
        <v>0</v>
      </c>
    </row>
    <row r="5636" spans="1:14" x14ac:dyDescent="0.45">
      <c r="A5636" s="31" t="str">
        <f t="shared" si="236"/>
        <v>E06000049_CIN episodes for unborn children at 31st March 2019 with emotional abuse identified as a factor at CIN assessment_Number</v>
      </c>
      <c r="B5636" s="31" t="s">
        <v>541</v>
      </c>
      <c r="C5636" s="31" t="s">
        <v>718</v>
      </c>
      <c r="D5636" s="31" t="s">
        <v>474</v>
      </c>
      <c r="E5636" s="31" t="s">
        <v>475</v>
      </c>
      <c r="F5636" s="31" t="s">
        <v>131</v>
      </c>
      <c r="G5636" s="31" t="s">
        <v>143</v>
      </c>
      <c r="H5636" s="31" t="s">
        <v>743</v>
      </c>
      <c r="I5636" s="31">
        <v>6</v>
      </c>
      <c r="J5636" s="31">
        <v>76523</v>
      </c>
      <c r="K5636" s="31">
        <v>7.8407798962403505E-2</v>
      </c>
      <c r="L5636" s="31" t="s">
        <v>1765</v>
      </c>
      <c r="M5636" s="31">
        <f t="shared" si="237"/>
        <v>7.8407798962403505E-2</v>
      </c>
      <c r="N5636" s="31">
        <f t="shared" si="238"/>
        <v>0</v>
      </c>
    </row>
    <row r="5637" spans="1:14" x14ac:dyDescent="0.45">
      <c r="A5637" s="31" t="str">
        <f t="shared" si="236"/>
        <v>E06000050_CIN episodes for unborn children at 31st March 2019 with emotional abuse identified as a factor at CIN assessment_Number</v>
      </c>
      <c r="B5637" s="31" t="s">
        <v>281</v>
      </c>
      <c r="C5637" s="31" t="s">
        <v>282</v>
      </c>
      <c r="D5637" s="31" t="s">
        <v>474</v>
      </c>
      <c r="E5637" s="31" t="s">
        <v>475</v>
      </c>
      <c r="F5637" s="31" t="s">
        <v>131</v>
      </c>
      <c r="G5637" s="31" t="s">
        <v>143</v>
      </c>
      <c r="H5637" s="31" t="s">
        <v>743</v>
      </c>
      <c r="I5637" s="31" t="s">
        <v>1280</v>
      </c>
      <c r="J5637" s="31">
        <v>68054</v>
      </c>
      <c r="K5637" s="31" t="s">
        <v>1280</v>
      </c>
      <c r="L5637" s="31" t="s">
        <v>70</v>
      </c>
      <c r="M5637" s="31" t="s">
        <v>70</v>
      </c>
      <c r="N5637" s="31">
        <f t="shared" si="238"/>
        <v>0</v>
      </c>
    </row>
    <row r="5638" spans="1:14" x14ac:dyDescent="0.45">
      <c r="A5638" s="31" t="str">
        <f t="shared" si="236"/>
        <v>E06000052_CIN episodes for unborn children at 31st March 2019 with emotional abuse identified as a factor at CIN assessment_Number</v>
      </c>
      <c r="B5638" s="31" t="s">
        <v>482</v>
      </c>
      <c r="C5638" s="31" t="s">
        <v>720</v>
      </c>
      <c r="D5638" s="31" t="s">
        <v>474</v>
      </c>
      <c r="E5638" s="31" t="s">
        <v>475</v>
      </c>
      <c r="F5638" s="31" t="s">
        <v>131</v>
      </c>
      <c r="G5638" s="31" t="s">
        <v>143</v>
      </c>
      <c r="H5638" s="31" t="s">
        <v>743</v>
      </c>
      <c r="I5638" s="31" t="s">
        <v>1280</v>
      </c>
      <c r="J5638" s="31">
        <v>107810</v>
      </c>
      <c r="K5638" s="31" t="s">
        <v>1280</v>
      </c>
      <c r="L5638" s="31" t="s">
        <v>70</v>
      </c>
      <c r="M5638" s="31" t="s">
        <v>70</v>
      </c>
      <c r="N5638" s="31">
        <f t="shared" si="238"/>
        <v>0</v>
      </c>
    </row>
    <row r="5639" spans="1:14" x14ac:dyDescent="0.45">
      <c r="A5639" s="31" t="str">
        <f t="shared" si="236"/>
        <v>E10000006_CIN episodes for unborn children at 31st March 2019 with emotional abuse identified as a factor at CIN assessment_Number</v>
      </c>
      <c r="B5639" s="31" t="s">
        <v>285</v>
      </c>
      <c r="C5639" s="31" t="s">
        <v>286</v>
      </c>
      <c r="D5639" s="31" t="s">
        <v>474</v>
      </c>
      <c r="E5639" s="31" t="s">
        <v>475</v>
      </c>
      <c r="F5639" s="31" t="s">
        <v>131</v>
      </c>
      <c r="G5639" s="31" t="s">
        <v>143</v>
      </c>
      <c r="H5639" s="31" t="s">
        <v>743</v>
      </c>
      <c r="I5639" s="31">
        <v>13</v>
      </c>
      <c r="J5639" s="31">
        <v>92500</v>
      </c>
      <c r="K5639" s="31">
        <v>0.14054054054054099</v>
      </c>
      <c r="L5639" s="31" t="s">
        <v>1765</v>
      </c>
      <c r="M5639" s="31">
        <f t="shared" si="237"/>
        <v>0.14054054054054099</v>
      </c>
      <c r="N5639" s="31">
        <f t="shared" si="238"/>
        <v>0</v>
      </c>
    </row>
    <row r="5640" spans="1:14" x14ac:dyDescent="0.45">
      <c r="A5640" s="31" t="str">
        <f t="shared" si="236"/>
        <v>E10000013_CIN episodes for unborn children at 31st March 2019 with emotional abuse identified as a factor at CIN assessment_Number</v>
      </c>
      <c r="B5640" s="31" t="s">
        <v>307</v>
      </c>
      <c r="C5640" s="31" t="s">
        <v>308</v>
      </c>
      <c r="D5640" s="31" t="s">
        <v>474</v>
      </c>
      <c r="E5640" s="31" t="s">
        <v>475</v>
      </c>
      <c r="F5640" s="31" t="s">
        <v>131</v>
      </c>
      <c r="G5640" s="31" t="s">
        <v>143</v>
      </c>
      <c r="H5640" s="31" t="s">
        <v>743</v>
      </c>
      <c r="I5640" s="31">
        <v>20</v>
      </c>
      <c r="J5640" s="31">
        <v>128136</v>
      </c>
      <c r="K5640" s="31">
        <v>0.15608416057938401</v>
      </c>
      <c r="L5640" s="31" t="s">
        <v>1766</v>
      </c>
      <c r="M5640" s="31">
        <f t="shared" si="237"/>
        <v>0.15608416057938401</v>
      </c>
      <c r="N5640" s="31">
        <f t="shared" si="238"/>
        <v>0</v>
      </c>
    </row>
    <row r="5641" spans="1:14" x14ac:dyDescent="0.45">
      <c r="A5641" s="31" t="str">
        <f t="shared" si="236"/>
        <v>E10000015_CIN episodes for unborn children at 31st March 2019 with emotional abuse identified as a factor at CIN assessment_Number</v>
      </c>
      <c r="B5641" s="31" t="s">
        <v>319</v>
      </c>
      <c r="C5641" s="31" t="s">
        <v>320</v>
      </c>
      <c r="D5641" s="31" t="s">
        <v>474</v>
      </c>
      <c r="E5641" s="31" t="s">
        <v>475</v>
      </c>
      <c r="F5641" s="31" t="s">
        <v>131</v>
      </c>
      <c r="G5641" s="31" t="s">
        <v>143</v>
      </c>
      <c r="H5641" s="31" t="s">
        <v>743</v>
      </c>
      <c r="I5641" s="31">
        <v>19</v>
      </c>
      <c r="J5641" s="31">
        <v>271005</v>
      </c>
      <c r="K5641" s="31">
        <v>7.0109407575506003E-2</v>
      </c>
      <c r="L5641" s="31" t="s">
        <v>1765</v>
      </c>
      <c r="M5641" s="31">
        <f t="shared" si="237"/>
        <v>7.0109407575506003E-2</v>
      </c>
      <c r="N5641" s="31">
        <f t="shared" si="238"/>
        <v>0</v>
      </c>
    </row>
    <row r="5642" spans="1:14" x14ac:dyDescent="0.45">
      <c r="A5642" s="31" t="str">
        <f t="shared" si="236"/>
        <v>E06000046_CIN episodes for unborn children at 31st March 2019 with emotional abuse identified as a factor at CIN assessment_Number</v>
      </c>
      <c r="B5642" s="31" t="s">
        <v>325</v>
      </c>
      <c r="C5642" s="31" t="s">
        <v>326</v>
      </c>
      <c r="D5642" s="31" t="s">
        <v>474</v>
      </c>
      <c r="E5642" s="31" t="s">
        <v>475</v>
      </c>
      <c r="F5642" s="31" t="s">
        <v>131</v>
      </c>
      <c r="G5642" s="31" t="s">
        <v>143</v>
      </c>
      <c r="H5642" s="31" t="s">
        <v>743</v>
      </c>
      <c r="I5642" s="31" t="s">
        <v>1280</v>
      </c>
      <c r="J5642" s="31">
        <v>24869</v>
      </c>
      <c r="K5642" s="31" t="s">
        <v>1280</v>
      </c>
      <c r="L5642" s="31" t="s">
        <v>70</v>
      </c>
      <c r="M5642" s="31" t="s">
        <v>70</v>
      </c>
      <c r="N5642" s="31">
        <f t="shared" si="238"/>
        <v>0</v>
      </c>
    </row>
    <row r="5643" spans="1:14" x14ac:dyDescent="0.45">
      <c r="A5643" s="31" t="str">
        <f t="shared" ref="A5643:A5706" si="239">CONCATENATE(B5643,"_",G5643,"_",H5643)</f>
        <v>E10000019_CIN episodes for unborn children at 31st March 2019 with emotional abuse identified as a factor at CIN assessment_Number</v>
      </c>
      <c r="B5643" s="31" t="s">
        <v>345</v>
      </c>
      <c r="C5643" s="31" t="s">
        <v>346</v>
      </c>
      <c r="D5643" s="31" t="s">
        <v>474</v>
      </c>
      <c r="E5643" s="31" t="s">
        <v>475</v>
      </c>
      <c r="F5643" s="31" t="s">
        <v>131</v>
      </c>
      <c r="G5643" s="31" t="s">
        <v>143</v>
      </c>
      <c r="H5643" s="31" t="s">
        <v>743</v>
      </c>
      <c r="I5643" s="31" t="s">
        <v>1280</v>
      </c>
      <c r="J5643" s="31">
        <v>145641</v>
      </c>
      <c r="K5643" s="31" t="s">
        <v>1280</v>
      </c>
      <c r="L5643" s="31" t="s">
        <v>70</v>
      </c>
      <c r="M5643" s="31" t="s">
        <v>70</v>
      </c>
      <c r="N5643" s="31">
        <f t="shared" si="238"/>
        <v>0</v>
      </c>
    </row>
    <row r="5644" spans="1:14" x14ac:dyDescent="0.45">
      <c r="A5644" s="31" t="str">
        <f t="shared" si="239"/>
        <v>E10000020_CIN episodes for unborn children at 31st March 2019 with emotional abuse identified as a factor at CIN assessment_Number</v>
      </c>
      <c r="B5644" s="31" t="s">
        <v>361</v>
      </c>
      <c r="C5644" s="31" t="s">
        <v>362</v>
      </c>
      <c r="D5644" s="31" t="s">
        <v>474</v>
      </c>
      <c r="E5644" s="31" t="s">
        <v>475</v>
      </c>
      <c r="F5644" s="31" t="s">
        <v>131</v>
      </c>
      <c r="G5644" s="31" t="s">
        <v>143</v>
      </c>
      <c r="H5644" s="31" t="s">
        <v>743</v>
      </c>
      <c r="I5644" s="31">
        <v>10</v>
      </c>
      <c r="J5644" s="31">
        <v>170810</v>
      </c>
      <c r="K5644" s="31">
        <v>5.8544581698963802E-2</v>
      </c>
      <c r="L5644" s="31" t="s">
        <v>1765</v>
      </c>
      <c r="M5644" s="31">
        <f t="shared" si="237"/>
        <v>5.8544581698963802E-2</v>
      </c>
      <c r="N5644" s="31">
        <f t="shared" si="238"/>
        <v>0</v>
      </c>
    </row>
    <row r="5645" spans="1:14" x14ac:dyDescent="0.45">
      <c r="A5645" s="31" t="str">
        <f t="shared" si="239"/>
        <v>E10000021_CIN episodes for unborn children at 31st March 2019 with emotional abuse identified as a factor at CIN assessment_Number</v>
      </c>
      <c r="B5645" s="31" t="s">
        <v>371</v>
      </c>
      <c r="C5645" s="31" t="s">
        <v>372</v>
      </c>
      <c r="D5645" s="31" t="s">
        <v>474</v>
      </c>
      <c r="E5645" s="31" t="s">
        <v>475</v>
      </c>
      <c r="F5645" s="31" t="s">
        <v>131</v>
      </c>
      <c r="G5645" s="31" t="s">
        <v>143</v>
      </c>
      <c r="H5645" s="31" t="s">
        <v>743</v>
      </c>
      <c r="I5645" s="31">
        <v>17</v>
      </c>
      <c r="J5645" s="31">
        <v>170235</v>
      </c>
      <c r="K5645" s="31">
        <v>9.9861955532058594E-2</v>
      </c>
      <c r="L5645" s="31" t="s">
        <v>1765</v>
      </c>
      <c r="M5645" s="31">
        <f t="shared" si="237"/>
        <v>9.9861955532058594E-2</v>
      </c>
      <c r="N5645" s="31">
        <f t="shared" si="238"/>
        <v>0</v>
      </c>
    </row>
    <row r="5646" spans="1:14" x14ac:dyDescent="0.45">
      <c r="A5646" s="31" t="str">
        <f t="shared" si="239"/>
        <v>E06000048_CIN episodes for unborn children at 31st March 2019 with emotional abuse identified as a factor at CIN assessment_Number</v>
      </c>
      <c r="B5646" s="31" t="s">
        <v>484</v>
      </c>
      <c r="C5646" s="31" t="s">
        <v>705</v>
      </c>
      <c r="D5646" s="31" t="s">
        <v>474</v>
      </c>
      <c r="E5646" s="31" t="s">
        <v>475</v>
      </c>
      <c r="F5646" s="31" t="s">
        <v>131</v>
      </c>
      <c r="G5646" s="31" t="s">
        <v>143</v>
      </c>
      <c r="H5646" s="31" t="s">
        <v>743</v>
      </c>
      <c r="I5646" s="31">
        <v>12</v>
      </c>
      <c r="J5646" s="31">
        <v>59011</v>
      </c>
      <c r="K5646" s="31">
        <v>0.20335191743912201</v>
      </c>
      <c r="L5646" s="31" t="s">
        <v>1766</v>
      </c>
      <c r="M5646" s="31">
        <f t="shared" si="237"/>
        <v>0.20335191743912201</v>
      </c>
      <c r="N5646" s="31">
        <f t="shared" si="238"/>
        <v>0</v>
      </c>
    </row>
    <row r="5647" spans="1:14" x14ac:dyDescent="0.45">
      <c r="A5647" s="31" t="str">
        <f t="shared" si="239"/>
        <v>E10000025_CIN episodes for unborn children at 31st March 2019 with emotional abuse identified as a factor at CIN assessment_Number</v>
      </c>
      <c r="B5647" s="31" t="s">
        <v>377</v>
      </c>
      <c r="C5647" s="31" t="s">
        <v>378</v>
      </c>
      <c r="D5647" s="31" t="s">
        <v>474</v>
      </c>
      <c r="E5647" s="31" t="s">
        <v>475</v>
      </c>
      <c r="F5647" s="31" t="s">
        <v>131</v>
      </c>
      <c r="G5647" s="31" t="s">
        <v>143</v>
      </c>
      <c r="H5647" s="31" t="s">
        <v>743</v>
      </c>
      <c r="I5647" s="31" t="s">
        <v>1280</v>
      </c>
      <c r="J5647" s="31">
        <v>144788</v>
      </c>
      <c r="K5647" s="31" t="s">
        <v>1280</v>
      </c>
      <c r="L5647" s="31" t="s">
        <v>70</v>
      </c>
      <c r="M5647" s="31" t="s">
        <v>70</v>
      </c>
      <c r="N5647" s="31">
        <f t="shared" si="238"/>
        <v>0</v>
      </c>
    </row>
    <row r="5648" spans="1:14" x14ac:dyDescent="0.45">
      <c r="A5648" s="31" t="str">
        <f t="shared" si="239"/>
        <v>E10000027_CIN episodes for unborn children at 31st March 2019 with emotional abuse identified as a factor at CIN assessment_Number</v>
      </c>
      <c r="B5648" s="31" t="s">
        <v>406</v>
      </c>
      <c r="C5648" s="31" t="s">
        <v>407</v>
      </c>
      <c r="D5648" s="31" t="s">
        <v>474</v>
      </c>
      <c r="E5648" s="31" t="s">
        <v>475</v>
      </c>
      <c r="F5648" s="31" t="s">
        <v>131</v>
      </c>
      <c r="G5648" s="31" t="s">
        <v>143</v>
      </c>
      <c r="H5648" s="31" t="s">
        <v>743</v>
      </c>
      <c r="I5648" s="31">
        <v>12</v>
      </c>
      <c r="J5648" s="31">
        <v>110700</v>
      </c>
      <c r="K5648" s="31">
        <v>0.10840108401084</v>
      </c>
      <c r="L5648" s="31" t="s">
        <v>1765</v>
      </c>
      <c r="M5648" s="31">
        <f t="shared" si="237"/>
        <v>0.10840108401084</v>
      </c>
      <c r="N5648" s="31">
        <f t="shared" si="238"/>
        <v>0</v>
      </c>
    </row>
    <row r="5649" spans="1:14" x14ac:dyDescent="0.45">
      <c r="A5649" s="31" t="str">
        <f t="shared" si="239"/>
        <v>E10000029_CIN episodes for unborn children at 31st March 2019 with emotional abuse identified as a factor at CIN assessment_Number</v>
      </c>
      <c r="B5649" s="31" t="s">
        <v>426</v>
      </c>
      <c r="C5649" s="31" t="s">
        <v>427</v>
      </c>
      <c r="D5649" s="31" t="s">
        <v>474</v>
      </c>
      <c r="E5649" s="31" t="s">
        <v>475</v>
      </c>
      <c r="F5649" s="31" t="s">
        <v>131</v>
      </c>
      <c r="G5649" s="31" t="s">
        <v>143</v>
      </c>
      <c r="H5649" s="31" t="s">
        <v>743</v>
      </c>
      <c r="I5649" s="31">
        <v>19</v>
      </c>
      <c r="J5649" s="31">
        <v>152752</v>
      </c>
      <c r="K5649" s="31">
        <v>0.124384623441919</v>
      </c>
      <c r="L5649" s="31" t="s">
        <v>1765</v>
      </c>
      <c r="M5649" s="31">
        <f t="shared" si="237"/>
        <v>0.124384623441919</v>
      </c>
      <c r="N5649" s="31">
        <f t="shared" si="238"/>
        <v>0</v>
      </c>
    </row>
    <row r="5650" spans="1:14" x14ac:dyDescent="0.45">
      <c r="A5650" s="31" t="str">
        <f t="shared" si="239"/>
        <v>E10000030_CIN episodes for unborn children at 31st March 2019 with emotional abuse identified as a factor at CIN assessment_Number</v>
      </c>
      <c r="B5650" s="31" t="s">
        <v>430</v>
      </c>
      <c r="C5650" s="31" t="s">
        <v>431</v>
      </c>
      <c r="D5650" s="31" t="s">
        <v>474</v>
      </c>
      <c r="E5650" s="31" t="s">
        <v>475</v>
      </c>
      <c r="F5650" s="31" t="s">
        <v>131</v>
      </c>
      <c r="G5650" s="31" t="s">
        <v>143</v>
      </c>
      <c r="H5650" s="31" t="s">
        <v>743</v>
      </c>
      <c r="I5650" s="31">
        <v>14</v>
      </c>
      <c r="J5650" s="31">
        <v>261905</v>
      </c>
      <c r="K5650" s="31">
        <v>5.3454496859548298E-2</v>
      </c>
      <c r="L5650" s="31" t="s">
        <v>1765</v>
      </c>
      <c r="M5650" s="31">
        <f t="shared" si="237"/>
        <v>5.3454496859548298E-2</v>
      </c>
      <c r="N5650" s="31">
        <f t="shared" si="238"/>
        <v>0</v>
      </c>
    </row>
    <row r="5651" spans="1:14" x14ac:dyDescent="0.45">
      <c r="A5651" s="31" t="str">
        <f t="shared" si="239"/>
        <v>E10000031_CIN episodes for unborn children at 31st March 2019 with emotional abuse identified as a factor at CIN assessment_Number</v>
      </c>
      <c r="B5651" s="31" t="s">
        <v>454</v>
      </c>
      <c r="C5651" s="31" t="s">
        <v>455</v>
      </c>
      <c r="D5651" s="31" t="s">
        <v>474</v>
      </c>
      <c r="E5651" s="31" t="s">
        <v>475</v>
      </c>
      <c r="F5651" s="31" t="s">
        <v>131</v>
      </c>
      <c r="G5651" s="31" t="s">
        <v>143</v>
      </c>
      <c r="H5651" s="31" t="s">
        <v>743</v>
      </c>
      <c r="I5651" s="31">
        <v>8</v>
      </c>
      <c r="J5651" s="31">
        <v>115928</v>
      </c>
      <c r="K5651" s="31">
        <v>6.9008350010351299E-2</v>
      </c>
      <c r="L5651" s="31" t="s">
        <v>1765</v>
      </c>
      <c r="M5651" s="31">
        <f t="shared" si="237"/>
        <v>6.9008350010351299E-2</v>
      </c>
      <c r="N5651" s="31">
        <f t="shared" si="238"/>
        <v>0</v>
      </c>
    </row>
    <row r="5652" spans="1:14" x14ac:dyDescent="0.45">
      <c r="A5652" s="31" t="str">
        <f t="shared" si="239"/>
        <v>E10000032_CIN episodes for unborn children at 31st March 2019 with emotional abuse identified as a factor at CIN assessment_Number</v>
      </c>
      <c r="B5652" s="31" t="s">
        <v>458</v>
      </c>
      <c r="C5652" s="31" t="s">
        <v>459</v>
      </c>
      <c r="D5652" s="31" t="s">
        <v>474</v>
      </c>
      <c r="E5652" s="31" t="s">
        <v>475</v>
      </c>
      <c r="F5652" s="31" t="s">
        <v>131</v>
      </c>
      <c r="G5652" s="31" t="s">
        <v>143</v>
      </c>
      <c r="H5652" s="31" t="s">
        <v>743</v>
      </c>
      <c r="I5652" s="31">
        <v>33</v>
      </c>
      <c r="J5652" s="31">
        <v>174672</v>
      </c>
      <c r="K5652" s="31">
        <v>0.18892552899148099</v>
      </c>
      <c r="L5652" s="31" t="s">
        <v>1766</v>
      </c>
      <c r="M5652" s="31">
        <f t="shared" si="237"/>
        <v>0.18892552899148099</v>
      </c>
      <c r="N5652" s="31">
        <f t="shared" si="238"/>
        <v>0</v>
      </c>
    </row>
    <row r="5653" spans="1:14" x14ac:dyDescent="0.45">
      <c r="A5653" s="31" t="str">
        <f t="shared" si="239"/>
        <v>NA_CIN episodes for unborn children at 31st March 2019 with sexual abuse identified as a factor at CIN assessment_Number</v>
      </c>
      <c r="B5653" s="31" t="s">
        <v>13</v>
      </c>
      <c r="C5653" s="31" t="s">
        <v>737</v>
      </c>
      <c r="D5653" s="31" t="s">
        <v>474</v>
      </c>
      <c r="E5653" s="31" t="s">
        <v>475</v>
      </c>
      <c r="F5653" s="31" t="s">
        <v>131</v>
      </c>
      <c r="G5653" s="31" t="s">
        <v>146</v>
      </c>
      <c r="H5653" s="31" t="s">
        <v>743</v>
      </c>
      <c r="I5653" s="31">
        <v>203</v>
      </c>
      <c r="J5653" s="31">
        <v>11954618</v>
      </c>
      <c r="K5653" s="31">
        <f>I5653/J5653*1000</f>
        <v>1.6980885545652732E-2</v>
      </c>
      <c r="L5653" s="31" t="str">
        <f>CONCATENATE(ROUND(K5653,2)," per 1000 0-17 yr olds")</f>
        <v>0.02 per 1000 0-17 yr olds</v>
      </c>
      <c r="M5653" s="31">
        <f t="shared" si="237"/>
        <v>1.6980885545652732E-2</v>
      </c>
      <c r="N5653" s="31">
        <f t="shared" si="238"/>
        <v>0</v>
      </c>
    </row>
    <row r="5654" spans="1:14" x14ac:dyDescent="0.45">
      <c r="A5654" s="31" t="str">
        <f t="shared" si="239"/>
        <v>E09000001_CIN episodes for unborn children at 31st March 2019 with sexual abuse identified as a factor at CIN assessment_Number</v>
      </c>
      <c r="B5654" s="31" t="s">
        <v>582</v>
      </c>
      <c r="C5654" s="31" t="s">
        <v>583</v>
      </c>
      <c r="D5654" s="31" t="s">
        <v>474</v>
      </c>
      <c r="E5654" s="31" t="s">
        <v>475</v>
      </c>
      <c r="F5654" s="31" t="s">
        <v>131</v>
      </c>
      <c r="G5654" s="31" t="s">
        <v>146</v>
      </c>
      <c r="H5654" s="31" t="s">
        <v>743</v>
      </c>
      <c r="I5654" s="31">
        <v>0</v>
      </c>
      <c r="J5654" s="31">
        <v>1453</v>
      </c>
      <c r="K5654" s="31">
        <v>0</v>
      </c>
      <c r="L5654" s="31" t="s">
        <v>1764</v>
      </c>
      <c r="M5654" s="31">
        <f t="shared" si="237"/>
        <v>0</v>
      </c>
      <c r="N5654" s="31">
        <f t="shared" si="238"/>
        <v>1</v>
      </c>
    </row>
    <row r="5655" spans="1:14" x14ac:dyDescent="0.45">
      <c r="A5655" s="31" t="str">
        <f t="shared" si="239"/>
        <v>E09000007_CIN episodes for unborn children at 31st March 2019 with sexual abuse identified as a factor at CIN assessment_Number</v>
      </c>
      <c r="B5655" s="31" t="s">
        <v>277</v>
      </c>
      <c r="C5655" s="31" t="s">
        <v>278</v>
      </c>
      <c r="D5655" s="31" t="s">
        <v>474</v>
      </c>
      <c r="E5655" s="31" t="s">
        <v>475</v>
      </c>
      <c r="F5655" s="31" t="s">
        <v>131</v>
      </c>
      <c r="G5655" s="31" t="s">
        <v>146</v>
      </c>
      <c r="H5655" s="31" t="s">
        <v>743</v>
      </c>
      <c r="I5655" s="31">
        <v>0</v>
      </c>
      <c r="J5655" s="31">
        <v>50983</v>
      </c>
      <c r="K5655" s="31">
        <v>0</v>
      </c>
      <c r="L5655" s="31" t="s">
        <v>1764</v>
      </c>
      <c r="M5655" s="31">
        <f t="shared" si="237"/>
        <v>0</v>
      </c>
      <c r="N5655" s="31">
        <f t="shared" si="238"/>
        <v>0</v>
      </c>
    </row>
    <row r="5656" spans="1:14" x14ac:dyDescent="0.45">
      <c r="A5656" s="31" t="str">
        <f t="shared" si="239"/>
        <v>E09000011_CIN episodes for unborn children at 31st March 2019 with sexual abuse identified as a factor at CIN assessment_Number</v>
      </c>
      <c r="B5656" s="31" t="s">
        <v>518</v>
      </c>
      <c r="C5656" s="31" t="s">
        <v>519</v>
      </c>
      <c r="D5656" s="31" t="s">
        <v>474</v>
      </c>
      <c r="E5656" s="31" t="s">
        <v>475</v>
      </c>
      <c r="F5656" s="31" t="s">
        <v>131</v>
      </c>
      <c r="G5656" s="31" t="s">
        <v>146</v>
      </c>
      <c r="H5656" s="31" t="s">
        <v>743</v>
      </c>
      <c r="I5656" s="31">
        <v>0</v>
      </c>
      <c r="J5656" s="31">
        <v>68917</v>
      </c>
      <c r="K5656" s="31">
        <v>0</v>
      </c>
      <c r="L5656" s="31" t="s">
        <v>1764</v>
      </c>
      <c r="M5656" s="31">
        <f t="shared" si="237"/>
        <v>0</v>
      </c>
      <c r="N5656" s="31">
        <f t="shared" si="238"/>
        <v>0</v>
      </c>
    </row>
    <row r="5657" spans="1:14" x14ac:dyDescent="0.45">
      <c r="A5657" s="31" t="str">
        <f t="shared" si="239"/>
        <v>E09000012_CIN episodes for unborn children at 31st March 2019 with sexual abuse identified as a factor at CIN assessment_Number</v>
      </c>
      <c r="B5657" s="31" t="s">
        <v>498</v>
      </c>
      <c r="C5657" s="31" t="s">
        <v>499</v>
      </c>
      <c r="D5657" s="31" t="s">
        <v>474</v>
      </c>
      <c r="E5657" s="31" t="s">
        <v>475</v>
      </c>
      <c r="F5657" s="31" t="s">
        <v>131</v>
      </c>
      <c r="G5657" s="31" t="s">
        <v>146</v>
      </c>
      <c r="H5657" s="31" t="s">
        <v>743</v>
      </c>
      <c r="I5657" s="31" t="s">
        <v>1280</v>
      </c>
      <c r="J5657" s="31">
        <v>63655</v>
      </c>
      <c r="K5657" s="31" t="s">
        <v>1280</v>
      </c>
      <c r="L5657" s="31" t="s">
        <v>70</v>
      </c>
      <c r="M5657" s="31" t="s">
        <v>70</v>
      </c>
      <c r="N5657" s="31">
        <f t="shared" si="238"/>
        <v>0</v>
      </c>
    </row>
    <row r="5658" spans="1:14" x14ac:dyDescent="0.45">
      <c r="A5658" s="31" t="str">
        <f t="shared" si="239"/>
        <v>E09000013_CIN episodes for unborn children at 31st March 2019 with sexual abuse identified as a factor at CIN assessment_Number</v>
      </c>
      <c r="B5658" s="31" t="s">
        <v>491</v>
      </c>
      <c r="C5658" s="31" t="s">
        <v>723</v>
      </c>
      <c r="D5658" s="31" t="s">
        <v>474</v>
      </c>
      <c r="E5658" s="31" t="s">
        <v>475</v>
      </c>
      <c r="F5658" s="31" t="s">
        <v>131</v>
      </c>
      <c r="G5658" s="31" t="s">
        <v>146</v>
      </c>
      <c r="H5658" s="31" t="s">
        <v>743</v>
      </c>
      <c r="I5658" s="31">
        <v>0</v>
      </c>
      <c r="J5658" s="31">
        <v>36898</v>
      </c>
      <c r="K5658" s="31">
        <v>0</v>
      </c>
      <c r="L5658" s="31" t="s">
        <v>1764</v>
      </c>
      <c r="M5658" s="31">
        <f t="shared" si="237"/>
        <v>0</v>
      </c>
      <c r="N5658" s="31">
        <f t="shared" si="238"/>
        <v>0</v>
      </c>
    </row>
    <row r="5659" spans="1:14" x14ac:dyDescent="0.45">
      <c r="A5659" s="31" t="str">
        <f t="shared" si="239"/>
        <v>E09000019_CIN episodes for unborn children at 31st March 2019 with sexual abuse identified as a factor at CIN assessment_Number</v>
      </c>
      <c r="B5659" s="31" t="s">
        <v>500</v>
      </c>
      <c r="C5659" s="31" t="s">
        <v>501</v>
      </c>
      <c r="D5659" s="31" t="s">
        <v>474</v>
      </c>
      <c r="E5659" s="31" t="s">
        <v>475</v>
      </c>
      <c r="F5659" s="31" t="s">
        <v>131</v>
      </c>
      <c r="G5659" s="31" t="s">
        <v>146</v>
      </c>
      <c r="H5659" s="31" t="s">
        <v>743</v>
      </c>
      <c r="I5659" s="31">
        <v>0</v>
      </c>
      <c r="J5659" s="31">
        <v>42098</v>
      </c>
      <c r="K5659" s="31">
        <v>0</v>
      </c>
      <c r="L5659" s="31" t="s">
        <v>1764</v>
      </c>
      <c r="M5659" s="31">
        <f t="shared" si="237"/>
        <v>0</v>
      </c>
      <c r="N5659" s="31">
        <f t="shared" si="238"/>
        <v>0</v>
      </c>
    </row>
    <row r="5660" spans="1:14" x14ac:dyDescent="0.45">
      <c r="A5660" s="31" t="str">
        <f t="shared" si="239"/>
        <v>E09000020_CIN episodes for unborn children at 31st March 2019 with sexual abuse identified as a factor at CIN assessment_Number</v>
      </c>
      <c r="B5660" s="31" t="s">
        <v>479</v>
      </c>
      <c r="C5660" s="31" t="s">
        <v>674</v>
      </c>
      <c r="D5660" s="31" t="s">
        <v>474</v>
      </c>
      <c r="E5660" s="31" t="s">
        <v>475</v>
      </c>
      <c r="F5660" s="31" t="s">
        <v>131</v>
      </c>
      <c r="G5660" s="31" t="s">
        <v>146</v>
      </c>
      <c r="H5660" s="31" t="s">
        <v>743</v>
      </c>
      <c r="I5660" s="31">
        <v>0</v>
      </c>
      <c r="J5660" s="31">
        <v>28678</v>
      </c>
      <c r="K5660" s="31">
        <v>0</v>
      </c>
      <c r="L5660" s="31" t="s">
        <v>1764</v>
      </c>
      <c r="M5660" s="31">
        <f t="shared" si="237"/>
        <v>0</v>
      </c>
      <c r="N5660" s="31">
        <f t="shared" si="238"/>
        <v>0</v>
      </c>
    </row>
    <row r="5661" spans="1:14" x14ac:dyDescent="0.45">
      <c r="A5661" s="31" t="str">
        <f t="shared" si="239"/>
        <v>E09000022_CIN episodes for unborn children at 31st March 2019 with sexual abuse identified as a factor at CIN assessment_Number</v>
      </c>
      <c r="B5661" s="31" t="s">
        <v>335</v>
      </c>
      <c r="C5661" s="31" t="s">
        <v>336</v>
      </c>
      <c r="D5661" s="31" t="s">
        <v>474</v>
      </c>
      <c r="E5661" s="31" t="s">
        <v>475</v>
      </c>
      <c r="F5661" s="31" t="s">
        <v>131</v>
      </c>
      <c r="G5661" s="31" t="s">
        <v>146</v>
      </c>
      <c r="H5661" s="31" t="s">
        <v>743</v>
      </c>
      <c r="I5661" s="31">
        <v>0</v>
      </c>
      <c r="J5661" s="31">
        <v>62629</v>
      </c>
      <c r="K5661" s="31">
        <v>0</v>
      </c>
      <c r="L5661" s="31" t="s">
        <v>1764</v>
      </c>
      <c r="M5661" s="31">
        <f t="shared" si="237"/>
        <v>0</v>
      </c>
      <c r="N5661" s="31">
        <f t="shared" si="238"/>
        <v>0</v>
      </c>
    </row>
    <row r="5662" spans="1:14" x14ac:dyDescent="0.45">
      <c r="A5662" s="31" t="str">
        <f t="shared" si="239"/>
        <v>E09000023_CIN episodes for unborn children at 31st March 2019 with sexual abuse identified as a factor at CIN assessment_Number</v>
      </c>
      <c r="B5662" s="31" t="s">
        <v>343</v>
      </c>
      <c r="C5662" s="31" t="s">
        <v>344</v>
      </c>
      <c r="D5662" s="31" t="s">
        <v>474</v>
      </c>
      <c r="E5662" s="31" t="s">
        <v>475</v>
      </c>
      <c r="F5662" s="31" t="s">
        <v>131</v>
      </c>
      <c r="G5662" s="31" t="s">
        <v>146</v>
      </c>
      <c r="H5662" s="31" t="s">
        <v>743</v>
      </c>
      <c r="I5662" s="31" t="s">
        <v>1280</v>
      </c>
      <c r="J5662" s="31">
        <v>68458</v>
      </c>
      <c r="K5662" s="31" t="s">
        <v>1280</v>
      </c>
      <c r="L5662" s="31" t="s">
        <v>70</v>
      </c>
      <c r="M5662" s="31" t="s">
        <v>70</v>
      </c>
      <c r="N5662" s="31">
        <f t="shared" si="238"/>
        <v>0</v>
      </c>
    </row>
    <row r="5663" spans="1:14" x14ac:dyDescent="0.45">
      <c r="A5663" s="31" t="str">
        <f t="shared" si="239"/>
        <v>E09000028_CIN episodes for unborn children at 31st March 2019 with sexual abuse identified as a factor at CIN assessment_Number</v>
      </c>
      <c r="B5663" s="31" t="s">
        <v>414</v>
      </c>
      <c r="C5663" s="31" t="s">
        <v>415</v>
      </c>
      <c r="D5663" s="31" t="s">
        <v>474</v>
      </c>
      <c r="E5663" s="31" t="s">
        <v>475</v>
      </c>
      <c r="F5663" s="31" t="s">
        <v>131</v>
      </c>
      <c r="G5663" s="31" t="s">
        <v>146</v>
      </c>
      <c r="H5663" s="31" t="s">
        <v>743</v>
      </c>
      <c r="I5663" s="31">
        <v>0</v>
      </c>
      <c r="J5663" s="31">
        <v>65121</v>
      </c>
      <c r="K5663" s="31">
        <v>0</v>
      </c>
      <c r="L5663" s="31" t="s">
        <v>1764</v>
      </c>
      <c r="M5663" s="31">
        <f t="shared" si="237"/>
        <v>0</v>
      </c>
      <c r="N5663" s="31">
        <f t="shared" si="238"/>
        <v>0</v>
      </c>
    </row>
    <row r="5664" spans="1:14" x14ac:dyDescent="0.45">
      <c r="A5664" s="31" t="str">
        <f t="shared" si="239"/>
        <v>E09000030_CIN episodes for unborn children at 31st March 2019 with sexual abuse identified as a factor at CIN assessment_Number</v>
      </c>
      <c r="B5664" s="31" t="s">
        <v>440</v>
      </c>
      <c r="C5664" s="31" t="s">
        <v>441</v>
      </c>
      <c r="D5664" s="31" t="s">
        <v>474</v>
      </c>
      <c r="E5664" s="31" t="s">
        <v>475</v>
      </c>
      <c r="F5664" s="31" t="s">
        <v>131</v>
      </c>
      <c r="G5664" s="31" t="s">
        <v>146</v>
      </c>
      <c r="H5664" s="31" t="s">
        <v>743</v>
      </c>
      <c r="I5664" s="31">
        <v>0</v>
      </c>
      <c r="J5664" s="31">
        <v>70973</v>
      </c>
      <c r="K5664" s="31">
        <v>0</v>
      </c>
      <c r="L5664" s="31" t="s">
        <v>1764</v>
      </c>
      <c r="M5664" s="31">
        <f t="shared" si="237"/>
        <v>0</v>
      </c>
      <c r="N5664" s="31">
        <f t="shared" si="238"/>
        <v>0</v>
      </c>
    </row>
    <row r="5665" spans="1:14" x14ac:dyDescent="0.45">
      <c r="A5665" s="31" t="str">
        <f t="shared" si="239"/>
        <v>E09000032_CIN episodes for unborn children at 31st March 2019 with sexual abuse identified as a factor at CIN assessment_Number</v>
      </c>
      <c r="B5665" s="31" t="s">
        <v>450</v>
      </c>
      <c r="C5665" s="31" t="s">
        <v>451</v>
      </c>
      <c r="D5665" s="31" t="s">
        <v>474</v>
      </c>
      <c r="E5665" s="31" t="s">
        <v>475</v>
      </c>
      <c r="F5665" s="31" t="s">
        <v>131</v>
      </c>
      <c r="G5665" s="31" t="s">
        <v>146</v>
      </c>
      <c r="H5665" s="31" t="s">
        <v>743</v>
      </c>
      <c r="I5665" s="31" t="s">
        <v>1280</v>
      </c>
      <c r="J5665" s="31">
        <v>63840</v>
      </c>
      <c r="K5665" s="31" t="s">
        <v>1280</v>
      </c>
      <c r="L5665" s="31" t="s">
        <v>70</v>
      </c>
      <c r="M5665" s="31" t="s">
        <v>70</v>
      </c>
      <c r="N5665" s="31">
        <f t="shared" si="238"/>
        <v>0</v>
      </c>
    </row>
    <row r="5666" spans="1:14" x14ac:dyDescent="0.45">
      <c r="A5666" s="31" t="str">
        <f t="shared" si="239"/>
        <v>E09000033_CIN episodes for unborn children at 31st March 2019 with sexual abuse identified as a factor at CIN assessment_Number</v>
      </c>
      <c r="B5666" s="31" t="s">
        <v>506</v>
      </c>
      <c r="C5666" s="31" t="s">
        <v>507</v>
      </c>
      <c r="D5666" s="31" t="s">
        <v>474</v>
      </c>
      <c r="E5666" s="31" t="s">
        <v>475</v>
      </c>
      <c r="F5666" s="31" t="s">
        <v>131</v>
      </c>
      <c r="G5666" s="31" t="s">
        <v>146</v>
      </c>
      <c r="H5666" s="31" t="s">
        <v>743</v>
      </c>
      <c r="I5666" s="31">
        <v>0</v>
      </c>
      <c r="J5666" s="31">
        <v>47445</v>
      </c>
      <c r="K5666" s="31">
        <v>0</v>
      </c>
      <c r="L5666" s="31" t="s">
        <v>1764</v>
      </c>
      <c r="M5666" s="31">
        <f t="shared" si="237"/>
        <v>0</v>
      </c>
      <c r="N5666" s="31">
        <f t="shared" si="238"/>
        <v>0</v>
      </c>
    </row>
    <row r="5667" spans="1:14" x14ac:dyDescent="0.45">
      <c r="A5667" s="31" t="str">
        <f t="shared" si="239"/>
        <v>E09000002_CIN episodes for unborn children at 31st March 2019 with sexual abuse identified as a factor at CIN assessment_Number</v>
      </c>
      <c r="B5667" s="31" t="s">
        <v>227</v>
      </c>
      <c r="C5667" s="31" t="s">
        <v>228</v>
      </c>
      <c r="D5667" s="31" t="s">
        <v>474</v>
      </c>
      <c r="E5667" s="31" t="s">
        <v>475</v>
      </c>
      <c r="F5667" s="31" t="s">
        <v>131</v>
      </c>
      <c r="G5667" s="31" t="s">
        <v>146</v>
      </c>
      <c r="H5667" s="31" t="s">
        <v>743</v>
      </c>
      <c r="I5667" s="31">
        <v>0</v>
      </c>
      <c r="J5667" s="31">
        <v>63401</v>
      </c>
      <c r="K5667" s="31">
        <v>0</v>
      </c>
      <c r="L5667" s="31" t="s">
        <v>1764</v>
      </c>
      <c r="M5667" s="31">
        <f t="shared" si="237"/>
        <v>0</v>
      </c>
      <c r="N5667" s="31">
        <f t="shared" si="238"/>
        <v>0</v>
      </c>
    </row>
    <row r="5668" spans="1:14" x14ac:dyDescent="0.45">
      <c r="A5668" s="31" t="str">
        <f t="shared" si="239"/>
        <v>E09000003_CIN episodes for unborn children at 31st March 2019 with sexual abuse identified as a factor at CIN assessment_Number</v>
      </c>
      <c r="B5668" s="31" t="s">
        <v>233</v>
      </c>
      <c r="C5668" s="31" t="s">
        <v>234</v>
      </c>
      <c r="D5668" s="31" t="s">
        <v>474</v>
      </c>
      <c r="E5668" s="31" t="s">
        <v>475</v>
      </c>
      <c r="F5668" s="31" t="s">
        <v>131</v>
      </c>
      <c r="G5668" s="31" t="s">
        <v>146</v>
      </c>
      <c r="H5668" s="31" t="s">
        <v>743</v>
      </c>
      <c r="I5668" s="31" t="s">
        <v>1280</v>
      </c>
      <c r="J5668" s="31">
        <v>92701</v>
      </c>
      <c r="K5668" s="31" t="s">
        <v>1280</v>
      </c>
      <c r="L5668" s="31" t="s">
        <v>70</v>
      </c>
      <c r="M5668" s="31" t="s">
        <v>70</v>
      </c>
      <c r="N5668" s="31">
        <f t="shared" si="238"/>
        <v>0</v>
      </c>
    </row>
    <row r="5669" spans="1:14" x14ac:dyDescent="0.45">
      <c r="A5669" s="31" t="str">
        <f t="shared" si="239"/>
        <v>E09000004_CIN episodes for unborn children at 31st March 2019 with sexual abuse identified as a factor at CIN assessment_Number</v>
      </c>
      <c r="B5669" s="31" t="s">
        <v>242</v>
      </c>
      <c r="C5669" s="31" t="s">
        <v>243</v>
      </c>
      <c r="D5669" s="31" t="s">
        <v>474</v>
      </c>
      <c r="E5669" s="31" t="s">
        <v>475</v>
      </c>
      <c r="F5669" s="31" t="s">
        <v>131</v>
      </c>
      <c r="G5669" s="31" t="s">
        <v>146</v>
      </c>
      <c r="H5669" s="31" t="s">
        <v>743</v>
      </c>
      <c r="I5669" s="31">
        <v>0</v>
      </c>
      <c r="J5669" s="31">
        <v>56853</v>
      </c>
      <c r="K5669" s="31">
        <v>0</v>
      </c>
      <c r="L5669" s="31" t="s">
        <v>1764</v>
      </c>
      <c r="M5669" s="31">
        <f t="shared" si="237"/>
        <v>0</v>
      </c>
      <c r="N5669" s="31">
        <f t="shared" si="238"/>
        <v>0</v>
      </c>
    </row>
    <row r="5670" spans="1:14" x14ac:dyDescent="0.45">
      <c r="A5670" s="31" t="str">
        <f t="shared" si="239"/>
        <v>E09000005_CIN episodes for unborn children at 31st March 2019 with sexual abuse identified as a factor at CIN assessment_Number</v>
      </c>
      <c r="B5670" s="31" t="s">
        <v>261</v>
      </c>
      <c r="C5670" s="31" t="s">
        <v>262</v>
      </c>
      <c r="D5670" s="31" t="s">
        <v>474</v>
      </c>
      <c r="E5670" s="31" t="s">
        <v>475</v>
      </c>
      <c r="F5670" s="31" t="s">
        <v>131</v>
      </c>
      <c r="G5670" s="31" t="s">
        <v>146</v>
      </c>
      <c r="H5670" s="31" t="s">
        <v>743</v>
      </c>
      <c r="I5670" s="31">
        <v>0</v>
      </c>
      <c r="J5670" s="31">
        <v>77893</v>
      </c>
      <c r="K5670" s="31">
        <v>0</v>
      </c>
      <c r="L5670" s="31" t="s">
        <v>1764</v>
      </c>
      <c r="M5670" s="31">
        <f t="shared" si="237"/>
        <v>0</v>
      </c>
      <c r="N5670" s="31">
        <f t="shared" si="238"/>
        <v>0</v>
      </c>
    </row>
    <row r="5671" spans="1:14" x14ac:dyDescent="0.45">
      <c r="A5671" s="31" t="str">
        <f t="shared" si="239"/>
        <v>E09000006_CIN episodes for unborn children at 31st March 2019 with sexual abuse identified as a factor at CIN assessment_Number</v>
      </c>
      <c r="B5671" s="31" t="s">
        <v>267</v>
      </c>
      <c r="C5671" s="31" t="s">
        <v>268</v>
      </c>
      <c r="D5671" s="31" t="s">
        <v>474</v>
      </c>
      <c r="E5671" s="31" t="s">
        <v>475</v>
      </c>
      <c r="F5671" s="31" t="s">
        <v>131</v>
      </c>
      <c r="G5671" s="31" t="s">
        <v>146</v>
      </c>
      <c r="H5671" s="31" t="s">
        <v>743</v>
      </c>
      <c r="I5671" s="31" t="s">
        <v>1280</v>
      </c>
      <c r="J5671" s="31">
        <v>75055</v>
      </c>
      <c r="K5671" s="31" t="s">
        <v>1280</v>
      </c>
      <c r="L5671" s="31" t="s">
        <v>70</v>
      </c>
      <c r="M5671" s="31" t="s">
        <v>70</v>
      </c>
      <c r="N5671" s="31">
        <f t="shared" si="238"/>
        <v>0</v>
      </c>
    </row>
    <row r="5672" spans="1:14" x14ac:dyDescent="0.45">
      <c r="A5672" s="31" t="str">
        <f t="shared" si="239"/>
        <v>E09000008_CIN episodes for unborn children at 31st March 2019 with sexual abuse identified as a factor at CIN assessment_Number</v>
      </c>
      <c r="B5672" s="31" t="s">
        <v>486</v>
      </c>
      <c r="C5672" s="31" t="s">
        <v>487</v>
      </c>
      <c r="D5672" s="31" t="s">
        <v>474</v>
      </c>
      <c r="E5672" s="31" t="s">
        <v>475</v>
      </c>
      <c r="F5672" s="31" t="s">
        <v>131</v>
      </c>
      <c r="G5672" s="31" t="s">
        <v>146</v>
      </c>
      <c r="H5672" s="31" t="s">
        <v>743</v>
      </c>
      <c r="I5672" s="31">
        <v>0</v>
      </c>
      <c r="J5672" s="31">
        <v>94702</v>
      </c>
      <c r="K5672" s="31">
        <v>0</v>
      </c>
      <c r="L5672" s="31" t="s">
        <v>1764</v>
      </c>
      <c r="M5672" s="31">
        <f t="shared" si="237"/>
        <v>0</v>
      </c>
      <c r="N5672" s="31">
        <f t="shared" si="238"/>
        <v>0</v>
      </c>
    </row>
    <row r="5673" spans="1:14" x14ac:dyDescent="0.45">
      <c r="A5673" s="31" t="str">
        <f t="shared" si="239"/>
        <v>E09000009_CIN episodes for unborn children at 31st March 2019 with sexual abuse identified as a factor at CIN assessment_Number</v>
      </c>
      <c r="B5673" s="31" t="s">
        <v>509</v>
      </c>
      <c r="C5673" s="31" t="s">
        <v>510</v>
      </c>
      <c r="D5673" s="31" t="s">
        <v>474</v>
      </c>
      <c r="E5673" s="31" t="s">
        <v>475</v>
      </c>
      <c r="F5673" s="31" t="s">
        <v>131</v>
      </c>
      <c r="G5673" s="31" t="s">
        <v>146</v>
      </c>
      <c r="H5673" s="31" t="s">
        <v>743</v>
      </c>
      <c r="I5673" s="31" t="s">
        <v>1280</v>
      </c>
      <c r="J5673" s="31">
        <v>81732</v>
      </c>
      <c r="K5673" s="31" t="s">
        <v>1280</v>
      </c>
      <c r="L5673" s="31" t="s">
        <v>70</v>
      </c>
      <c r="M5673" s="31" t="s">
        <v>70</v>
      </c>
      <c r="N5673" s="31">
        <f t="shared" si="238"/>
        <v>0</v>
      </c>
    </row>
    <row r="5674" spans="1:14" x14ac:dyDescent="0.45">
      <c r="A5674" s="31" t="str">
        <f t="shared" si="239"/>
        <v>E09000010_CIN episodes for unborn children at 31st March 2019 with sexual abuse identified as a factor at CIN assessment_Number</v>
      </c>
      <c r="B5674" s="31" t="s">
        <v>301</v>
      </c>
      <c r="C5674" s="31" t="s">
        <v>302</v>
      </c>
      <c r="D5674" s="31" t="s">
        <v>474</v>
      </c>
      <c r="E5674" s="31" t="s">
        <v>475</v>
      </c>
      <c r="F5674" s="31" t="s">
        <v>131</v>
      </c>
      <c r="G5674" s="31" t="s">
        <v>146</v>
      </c>
      <c r="H5674" s="31" t="s">
        <v>743</v>
      </c>
      <c r="I5674" s="31">
        <v>0</v>
      </c>
      <c r="J5674" s="31">
        <v>84497</v>
      </c>
      <c r="K5674" s="31">
        <v>0</v>
      </c>
      <c r="L5674" s="31" t="s">
        <v>1764</v>
      </c>
      <c r="M5674" s="31">
        <f t="shared" si="237"/>
        <v>0</v>
      </c>
      <c r="N5674" s="31">
        <f t="shared" si="238"/>
        <v>0</v>
      </c>
    </row>
    <row r="5675" spans="1:14" x14ac:dyDescent="0.45">
      <c r="A5675" s="31" t="str">
        <f t="shared" si="239"/>
        <v>E09000014_CIN episodes for unborn children at 31st March 2019 with sexual abuse identified as a factor at CIN assessment_Number</v>
      </c>
      <c r="B5675" s="31" t="s">
        <v>311</v>
      </c>
      <c r="C5675" s="31" t="s">
        <v>312</v>
      </c>
      <c r="D5675" s="31" t="s">
        <v>474</v>
      </c>
      <c r="E5675" s="31" t="s">
        <v>475</v>
      </c>
      <c r="F5675" s="31" t="s">
        <v>131</v>
      </c>
      <c r="G5675" s="31" t="s">
        <v>146</v>
      </c>
      <c r="H5675" s="31" t="s">
        <v>743</v>
      </c>
      <c r="I5675" s="31">
        <v>0</v>
      </c>
      <c r="J5675" s="31">
        <v>60398</v>
      </c>
      <c r="K5675" s="31">
        <v>0</v>
      </c>
      <c r="L5675" s="31" t="s">
        <v>1764</v>
      </c>
      <c r="M5675" s="31">
        <f t="shared" si="237"/>
        <v>0</v>
      </c>
      <c r="N5675" s="31">
        <f t="shared" si="238"/>
        <v>0</v>
      </c>
    </row>
    <row r="5676" spans="1:14" x14ac:dyDescent="0.45">
      <c r="A5676" s="31" t="str">
        <f t="shared" si="239"/>
        <v>E09000015_CIN episodes for unborn children at 31st March 2019 with sexual abuse identified as a factor at CIN assessment_Number</v>
      </c>
      <c r="B5676" s="31" t="s">
        <v>496</v>
      </c>
      <c r="C5676" s="31" t="s">
        <v>497</v>
      </c>
      <c r="D5676" s="31" t="s">
        <v>474</v>
      </c>
      <c r="E5676" s="31" t="s">
        <v>475</v>
      </c>
      <c r="F5676" s="31" t="s">
        <v>131</v>
      </c>
      <c r="G5676" s="31" t="s">
        <v>146</v>
      </c>
      <c r="H5676" s="31" t="s">
        <v>743</v>
      </c>
      <c r="I5676" s="31" t="s">
        <v>1280</v>
      </c>
      <c r="J5676" s="31">
        <v>58373</v>
      </c>
      <c r="K5676" s="31" t="s">
        <v>1280</v>
      </c>
      <c r="L5676" s="31" t="s">
        <v>70</v>
      </c>
      <c r="M5676" s="31" t="s">
        <v>70</v>
      </c>
      <c r="N5676" s="31">
        <f t="shared" si="238"/>
        <v>0</v>
      </c>
    </row>
    <row r="5677" spans="1:14" x14ac:dyDescent="0.45">
      <c r="A5677" s="31" t="str">
        <f t="shared" si="239"/>
        <v>E09000016_CIN episodes for unborn children at 31st March 2019 with sexual abuse identified as a factor at CIN assessment_Number</v>
      </c>
      <c r="B5677" s="31" t="s">
        <v>315</v>
      </c>
      <c r="C5677" s="31" t="s">
        <v>316</v>
      </c>
      <c r="D5677" s="31" t="s">
        <v>474</v>
      </c>
      <c r="E5677" s="31" t="s">
        <v>475</v>
      </c>
      <c r="F5677" s="31" t="s">
        <v>131</v>
      </c>
      <c r="G5677" s="31" t="s">
        <v>146</v>
      </c>
      <c r="H5677" s="31" t="s">
        <v>743</v>
      </c>
      <c r="I5677" s="31">
        <v>0</v>
      </c>
      <c r="J5677" s="31">
        <v>57541</v>
      </c>
      <c r="K5677" s="31">
        <v>0</v>
      </c>
      <c r="L5677" s="31" t="s">
        <v>1764</v>
      </c>
      <c r="M5677" s="31">
        <f t="shared" si="237"/>
        <v>0</v>
      </c>
      <c r="N5677" s="31">
        <f t="shared" si="238"/>
        <v>0</v>
      </c>
    </row>
    <row r="5678" spans="1:14" x14ac:dyDescent="0.45">
      <c r="A5678" s="31" t="str">
        <f t="shared" si="239"/>
        <v>E09000017_CIN episodes for unborn children at 31st March 2019 with sexual abuse identified as a factor at CIN assessment_Number</v>
      </c>
      <c r="B5678" s="31" t="s">
        <v>321</v>
      </c>
      <c r="C5678" s="31" t="s">
        <v>322</v>
      </c>
      <c r="D5678" s="31" t="s">
        <v>474</v>
      </c>
      <c r="E5678" s="31" t="s">
        <v>475</v>
      </c>
      <c r="F5678" s="31" t="s">
        <v>131</v>
      </c>
      <c r="G5678" s="31" t="s">
        <v>146</v>
      </c>
      <c r="H5678" s="31" t="s">
        <v>743</v>
      </c>
      <c r="I5678" s="31">
        <v>0</v>
      </c>
      <c r="J5678" s="31">
        <v>73377</v>
      </c>
      <c r="K5678" s="31">
        <v>0</v>
      </c>
      <c r="L5678" s="31" t="s">
        <v>1764</v>
      </c>
      <c r="M5678" s="31">
        <f t="shared" si="237"/>
        <v>0</v>
      </c>
      <c r="N5678" s="31">
        <f t="shared" si="238"/>
        <v>0</v>
      </c>
    </row>
    <row r="5679" spans="1:14" x14ac:dyDescent="0.45">
      <c r="A5679" s="31" t="str">
        <f t="shared" si="239"/>
        <v>E09000018_CIN episodes for unborn children at 31st March 2019 with sexual abuse identified as a factor at CIN assessment_Number</v>
      </c>
      <c r="B5679" s="31" t="s">
        <v>323</v>
      </c>
      <c r="C5679" s="31" t="s">
        <v>324</v>
      </c>
      <c r="D5679" s="31" t="s">
        <v>474</v>
      </c>
      <c r="E5679" s="31" t="s">
        <v>475</v>
      </c>
      <c r="F5679" s="31" t="s">
        <v>131</v>
      </c>
      <c r="G5679" s="31" t="s">
        <v>146</v>
      </c>
      <c r="H5679" s="31" t="s">
        <v>743</v>
      </c>
      <c r="I5679" s="31">
        <v>0</v>
      </c>
      <c r="J5679" s="31">
        <v>64898</v>
      </c>
      <c r="K5679" s="31">
        <v>0</v>
      </c>
      <c r="L5679" s="31" t="s">
        <v>1764</v>
      </c>
      <c r="M5679" s="31">
        <f t="shared" si="237"/>
        <v>0</v>
      </c>
      <c r="N5679" s="31">
        <f t="shared" si="238"/>
        <v>0</v>
      </c>
    </row>
    <row r="5680" spans="1:14" x14ac:dyDescent="0.45">
      <c r="A5680" s="31" t="str">
        <f t="shared" si="239"/>
        <v>E09000021_CIN episodes for unborn children at 31st March 2019 with sexual abuse identified as a factor at CIN assessment_Number</v>
      </c>
      <c r="B5680" s="31" t="s">
        <v>520</v>
      </c>
      <c r="C5680" s="31" t="s">
        <v>521</v>
      </c>
      <c r="D5680" s="31" t="s">
        <v>474</v>
      </c>
      <c r="E5680" s="31" t="s">
        <v>475</v>
      </c>
      <c r="F5680" s="31" t="s">
        <v>131</v>
      </c>
      <c r="G5680" s="31" t="s">
        <v>146</v>
      </c>
      <c r="H5680" s="31" t="s">
        <v>743</v>
      </c>
      <c r="I5680" s="31" t="s">
        <v>1280</v>
      </c>
      <c r="J5680" s="31">
        <v>38977</v>
      </c>
      <c r="K5680" s="31" t="s">
        <v>1280</v>
      </c>
      <c r="L5680" s="31" t="s">
        <v>70</v>
      </c>
      <c r="M5680" s="31" t="s">
        <v>70</v>
      </c>
      <c r="N5680" s="31">
        <f t="shared" si="238"/>
        <v>0</v>
      </c>
    </row>
    <row r="5681" spans="1:14" x14ac:dyDescent="0.45">
      <c r="A5681" s="31" t="str">
        <f t="shared" si="239"/>
        <v>E09000024_CIN episodes for unborn children at 31st March 2019 with sexual abuse identified as a factor at CIN assessment_Number</v>
      </c>
      <c r="B5681" s="31" t="s">
        <v>353</v>
      </c>
      <c r="C5681" s="31" t="s">
        <v>354</v>
      </c>
      <c r="D5681" s="31" t="s">
        <v>474</v>
      </c>
      <c r="E5681" s="31" t="s">
        <v>475</v>
      </c>
      <c r="F5681" s="31" t="s">
        <v>131</v>
      </c>
      <c r="G5681" s="31" t="s">
        <v>146</v>
      </c>
      <c r="H5681" s="31" t="s">
        <v>743</v>
      </c>
      <c r="I5681" s="31">
        <v>0</v>
      </c>
      <c r="J5681" s="31">
        <v>47266</v>
      </c>
      <c r="K5681" s="31">
        <v>0</v>
      </c>
      <c r="L5681" s="31" t="s">
        <v>1764</v>
      </c>
      <c r="M5681" s="31">
        <f t="shared" si="237"/>
        <v>0</v>
      </c>
      <c r="N5681" s="31">
        <f t="shared" si="238"/>
        <v>0</v>
      </c>
    </row>
    <row r="5682" spans="1:14" x14ac:dyDescent="0.45">
      <c r="A5682" s="31" t="str">
        <f t="shared" si="239"/>
        <v>E09000025_CIN episodes for unborn children at 31st March 2019 with sexual abuse identified as a factor at CIN assessment_Number</v>
      </c>
      <c r="B5682" s="31" t="s">
        <v>359</v>
      </c>
      <c r="C5682" s="31" t="s">
        <v>360</v>
      </c>
      <c r="D5682" s="31" t="s">
        <v>474</v>
      </c>
      <c r="E5682" s="31" t="s">
        <v>475</v>
      </c>
      <c r="F5682" s="31" t="s">
        <v>131</v>
      </c>
      <c r="G5682" s="31" t="s">
        <v>146</v>
      </c>
      <c r="H5682" s="31" t="s">
        <v>743</v>
      </c>
      <c r="I5682" s="31">
        <v>0</v>
      </c>
      <c r="J5682" s="31">
        <v>86567</v>
      </c>
      <c r="K5682" s="31">
        <v>0</v>
      </c>
      <c r="L5682" s="31" t="s">
        <v>1764</v>
      </c>
      <c r="M5682" s="31">
        <f t="shared" si="237"/>
        <v>0</v>
      </c>
      <c r="N5682" s="31">
        <f t="shared" si="238"/>
        <v>0</v>
      </c>
    </row>
    <row r="5683" spans="1:14" x14ac:dyDescent="0.45">
      <c r="A5683" s="31" t="str">
        <f t="shared" si="239"/>
        <v>E09000026_CIN episodes for unborn children at 31st March 2019 with sexual abuse identified as a factor at CIN assessment_Number</v>
      </c>
      <c r="B5683" s="31" t="s">
        <v>385</v>
      </c>
      <c r="C5683" s="31" t="s">
        <v>386</v>
      </c>
      <c r="D5683" s="31" t="s">
        <v>474</v>
      </c>
      <c r="E5683" s="31" t="s">
        <v>475</v>
      </c>
      <c r="F5683" s="31" t="s">
        <v>131</v>
      </c>
      <c r="G5683" s="31" t="s">
        <v>146</v>
      </c>
      <c r="H5683" s="31" t="s">
        <v>743</v>
      </c>
      <c r="I5683" s="31">
        <v>0</v>
      </c>
      <c r="J5683" s="31">
        <v>76159</v>
      </c>
      <c r="K5683" s="31">
        <v>0</v>
      </c>
      <c r="L5683" s="31" t="s">
        <v>1764</v>
      </c>
      <c r="M5683" s="31">
        <f t="shared" si="237"/>
        <v>0</v>
      </c>
      <c r="N5683" s="31">
        <f t="shared" si="238"/>
        <v>0</v>
      </c>
    </row>
    <row r="5684" spans="1:14" x14ac:dyDescent="0.45">
      <c r="A5684" s="31" t="str">
        <f t="shared" si="239"/>
        <v>E09000027_CIN episodes for unborn children at 31st March 2019 with sexual abuse identified as a factor at CIN assessment_Number</v>
      </c>
      <c r="B5684" s="31" t="s">
        <v>389</v>
      </c>
      <c r="C5684" s="31" t="s">
        <v>390</v>
      </c>
      <c r="D5684" s="31" t="s">
        <v>474</v>
      </c>
      <c r="E5684" s="31" t="s">
        <v>475</v>
      </c>
      <c r="F5684" s="31" t="s">
        <v>131</v>
      </c>
      <c r="G5684" s="31" t="s">
        <v>146</v>
      </c>
      <c r="H5684" s="31" t="s">
        <v>743</v>
      </c>
      <c r="I5684" s="31">
        <v>0</v>
      </c>
      <c r="J5684" s="31">
        <v>45525</v>
      </c>
      <c r="K5684" s="31">
        <v>0</v>
      </c>
      <c r="L5684" s="31" t="s">
        <v>1764</v>
      </c>
      <c r="M5684" s="31">
        <f t="shared" si="237"/>
        <v>0</v>
      </c>
      <c r="N5684" s="31">
        <f t="shared" si="238"/>
        <v>0</v>
      </c>
    </row>
    <row r="5685" spans="1:14" x14ac:dyDescent="0.45">
      <c r="A5685" s="31" t="str">
        <f t="shared" si="239"/>
        <v>E09000029_CIN episodes for unborn children at 31st March 2019 with sexual abuse identified as a factor at CIN assessment_Number</v>
      </c>
      <c r="B5685" s="31" t="s">
        <v>432</v>
      </c>
      <c r="C5685" s="31" t="s">
        <v>433</v>
      </c>
      <c r="D5685" s="31" t="s">
        <v>474</v>
      </c>
      <c r="E5685" s="31" t="s">
        <v>475</v>
      </c>
      <c r="F5685" s="31" t="s">
        <v>131</v>
      </c>
      <c r="G5685" s="31" t="s">
        <v>146</v>
      </c>
      <c r="H5685" s="31" t="s">
        <v>743</v>
      </c>
      <c r="I5685" s="31" t="s">
        <v>1280</v>
      </c>
      <c r="J5685" s="31">
        <v>47941</v>
      </c>
      <c r="K5685" s="31" t="s">
        <v>1280</v>
      </c>
      <c r="L5685" s="31" t="s">
        <v>70</v>
      </c>
      <c r="M5685" s="31" t="s">
        <v>70</v>
      </c>
      <c r="N5685" s="31">
        <f t="shared" si="238"/>
        <v>0</v>
      </c>
    </row>
    <row r="5686" spans="1:14" x14ac:dyDescent="0.45">
      <c r="A5686" s="31" t="str">
        <f t="shared" si="239"/>
        <v>E09000031_CIN episodes for unborn children at 31st March 2019 with sexual abuse identified as a factor at CIN assessment_Number</v>
      </c>
      <c r="B5686" s="31" t="s">
        <v>448</v>
      </c>
      <c r="C5686" s="31" t="s">
        <v>449</v>
      </c>
      <c r="D5686" s="31" t="s">
        <v>474</v>
      </c>
      <c r="E5686" s="31" t="s">
        <v>475</v>
      </c>
      <c r="F5686" s="31" t="s">
        <v>131</v>
      </c>
      <c r="G5686" s="31" t="s">
        <v>146</v>
      </c>
      <c r="H5686" s="31" t="s">
        <v>743</v>
      </c>
      <c r="I5686" s="31">
        <v>0</v>
      </c>
      <c r="J5686" s="31">
        <v>67017</v>
      </c>
      <c r="K5686" s="31">
        <v>0</v>
      </c>
      <c r="L5686" s="31" t="s">
        <v>1764</v>
      </c>
      <c r="M5686" s="31">
        <f t="shared" si="237"/>
        <v>0</v>
      </c>
      <c r="N5686" s="31">
        <f t="shared" si="238"/>
        <v>0</v>
      </c>
    </row>
    <row r="5687" spans="1:14" x14ac:dyDescent="0.45">
      <c r="A5687" s="31" t="str">
        <f t="shared" si="239"/>
        <v>E08000025_CIN episodes for unborn children at 31st March 2019 with sexual abuse identified as a factor at CIN assessment_Number</v>
      </c>
      <c r="B5687" s="31" t="s">
        <v>245</v>
      </c>
      <c r="C5687" s="31" t="s">
        <v>246</v>
      </c>
      <c r="D5687" s="31" t="s">
        <v>474</v>
      </c>
      <c r="E5687" s="31" t="s">
        <v>475</v>
      </c>
      <c r="F5687" s="31" t="s">
        <v>131</v>
      </c>
      <c r="G5687" s="31" t="s">
        <v>146</v>
      </c>
      <c r="H5687" s="31" t="s">
        <v>743</v>
      </c>
      <c r="I5687" s="31">
        <v>0</v>
      </c>
      <c r="J5687" s="31">
        <v>288388</v>
      </c>
      <c r="K5687" s="31">
        <v>0</v>
      </c>
      <c r="L5687" s="31" t="s">
        <v>1764</v>
      </c>
      <c r="M5687" s="31">
        <f t="shared" si="237"/>
        <v>0</v>
      </c>
      <c r="N5687" s="31">
        <f t="shared" si="238"/>
        <v>0</v>
      </c>
    </row>
    <row r="5688" spans="1:14" x14ac:dyDescent="0.45">
      <c r="A5688" s="31" t="str">
        <f t="shared" si="239"/>
        <v>E08000026_CIN episodes for unborn children at 31st March 2019 with sexual abuse identified as a factor at CIN assessment_Number</v>
      </c>
      <c r="B5688" s="31" t="s">
        <v>283</v>
      </c>
      <c r="C5688" s="31" t="s">
        <v>284</v>
      </c>
      <c r="D5688" s="31" t="s">
        <v>474</v>
      </c>
      <c r="E5688" s="31" t="s">
        <v>475</v>
      </c>
      <c r="F5688" s="31" t="s">
        <v>131</v>
      </c>
      <c r="G5688" s="31" t="s">
        <v>146</v>
      </c>
      <c r="H5688" s="31" t="s">
        <v>743</v>
      </c>
      <c r="I5688" s="31" t="s">
        <v>1280</v>
      </c>
      <c r="J5688" s="31">
        <v>78994</v>
      </c>
      <c r="K5688" s="31" t="s">
        <v>1280</v>
      </c>
      <c r="L5688" s="31" t="s">
        <v>70</v>
      </c>
      <c r="M5688" s="31" t="s">
        <v>70</v>
      </c>
      <c r="N5688" s="31">
        <f t="shared" si="238"/>
        <v>0</v>
      </c>
    </row>
    <row r="5689" spans="1:14" x14ac:dyDescent="0.45">
      <c r="A5689" s="31" t="str">
        <f t="shared" si="239"/>
        <v>E08000027_CIN episodes for unborn children at 31st March 2019 with sexual abuse identified as a factor at CIN assessment_Number</v>
      </c>
      <c r="B5689" s="31" t="s">
        <v>297</v>
      </c>
      <c r="C5689" s="31" t="s">
        <v>298</v>
      </c>
      <c r="D5689" s="31" t="s">
        <v>474</v>
      </c>
      <c r="E5689" s="31" t="s">
        <v>475</v>
      </c>
      <c r="F5689" s="31" t="s">
        <v>131</v>
      </c>
      <c r="G5689" s="31" t="s">
        <v>146</v>
      </c>
      <c r="H5689" s="31" t="s">
        <v>743</v>
      </c>
      <c r="I5689" s="31">
        <v>0</v>
      </c>
      <c r="J5689" s="31">
        <v>69265</v>
      </c>
      <c r="K5689" s="31">
        <v>0</v>
      </c>
      <c r="L5689" s="31" t="s">
        <v>1764</v>
      </c>
      <c r="M5689" s="31">
        <f t="shared" si="237"/>
        <v>0</v>
      </c>
      <c r="N5689" s="31">
        <f t="shared" si="238"/>
        <v>0</v>
      </c>
    </row>
    <row r="5690" spans="1:14" x14ac:dyDescent="0.45">
      <c r="A5690" s="31" t="str">
        <f t="shared" si="239"/>
        <v>E08000028_CIN episodes for unborn children at 31st March 2019 with sexual abuse identified as a factor at CIN assessment_Number</v>
      </c>
      <c r="B5690" s="31" t="s">
        <v>397</v>
      </c>
      <c r="C5690" s="31" t="s">
        <v>398</v>
      </c>
      <c r="D5690" s="31" t="s">
        <v>474</v>
      </c>
      <c r="E5690" s="31" t="s">
        <v>475</v>
      </c>
      <c r="F5690" s="31" t="s">
        <v>131</v>
      </c>
      <c r="G5690" s="31" t="s">
        <v>146</v>
      </c>
      <c r="H5690" s="31" t="s">
        <v>743</v>
      </c>
      <c r="I5690" s="31">
        <v>0</v>
      </c>
      <c r="J5690" s="31">
        <v>81920</v>
      </c>
      <c r="K5690" s="31">
        <v>0</v>
      </c>
      <c r="L5690" s="31" t="s">
        <v>1764</v>
      </c>
      <c r="M5690" s="31">
        <f t="shared" si="237"/>
        <v>0</v>
      </c>
      <c r="N5690" s="31">
        <f t="shared" si="238"/>
        <v>0</v>
      </c>
    </row>
    <row r="5691" spans="1:14" x14ac:dyDescent="0.45">
      <c r="A5691" s="31" t="str">
        <f t="shared" si="239"/>
        <v>E08000029_CIN episodes for unborn children at 31st March 2019 with sexual abuse identified as a factor at CIN assessment_Number</v>
      </c>
      <c r="B5691" s="31" t="s">
        <v>516</v>
      </c>
      <c r="C5691" s="31" t="s">
        <v>517</v>
      </c>
      <c r="D5691" s="31" t="s">
        <v>474</v>
      </c>
      <c r="E5691" s="31" t="s">
        <v>475</v>
      </c>
      <c r="F5691" s="31" t="s">
        <v>131</v>
      </c>
      <c r="G5691" s="31" t="s">
        <v>146</v>
      </c>
      <c r="H5691" s="31" t="s">
        <v>743</v>
      </c>
      <c r="I5691" s="31">
        <v>0</v>
      </c>
      <c r="J5691" s="31">
        <v>46946</v>
      </c>
      <c r="K5691" s="31">
        <v>0</v>
      </c>
      <c r="L5691" s="31" t="s">
        <v>1764</v>
      </c>
      <c r="M5691" s="31">
        <f t="shared" si="237"/>
        <v>0</v>
      </c>
      <c r="N5691" s="31">
        <f t="shared" si="238"/>
        <v>0</v>
      </c>
    </row>
    <row r="5692" spans="1:14" x14ac:dyDescent="0.45">
      <c r="A5692" s="31" t="str">
        <f t="shared" si="239"/>
        <v>E08000030_CIN episodes for unborn children at 31st March 2019 with sexual abuse identified as a factor at CIN assessment_Number</v>
      </c>
      <c r="B5692" s="31" t="s">
        <v>446</v>
      </c>
      <c r="C5692" s="31" t="s">
        <v>447</v>
      </c>
      <c r="D5692" s="31" t="s">
        <v>474</v>
      </c>
      <c r="E5692" s="31" t="s">
        <v>475</v>
      </c>
      <c r="F5692" s="31" t="s">
        <v>131</v>
      </c>
      <c r="G5692" s="31" t="s">
        <v>146</v>
      </c>
      <c r="H5692" s="31" t="s">
        <v>743</v>
      </c>
      <c r="I5692" s="31" t="s">
        <v>1280</v>
      </c>
      <c r="J5692" s="31">
        <v>68157</v>
      </c>
      <c r="K5692" s="31" t="s">
        <v>1280</v>
      </c>
      <c r="L5692" s="31" t="s">
        <v>70</v>
      </c>
      <c r="M5692" s="31" t="s">
        <v>70</v>
      </c>
      <c r="N5692" s="31">
        <f t="shared" si="238"/>
        <v>0</v>
      </c>
    </row>
    <row r="5693" spans="1:14" x14ac:dyDescent="0.45">
      <c r="A5693" s="31" t="str">
        <f t="shared" si="239"/>
        <v>E08000031_CIN episodes for unborn children at 31st March 2019 with sexual abuse identified as a factor at CIN assessment_Number</v>
      </c>
      <c r="B5693" s="31" t="s">
        <v>468</v>
      </c>
      <c r="C5693" s="31" t="s">
        <v>469</v>
      </c>
      <c r="D5693" s="31" t="s">
        <v>474</v>
      </c>
      <c r="E5693" s="31" t="s">
        <v>475</v>
      </c>
      <c r="F5693" s="31" t="s">
        <v>131</v>
      </c>
      <c r="G5693" s="31" t="s">
        <v>146</v>
      </c>
      <c r="H5693" s="31" t="s">
        <v>743</v>
      </c>
      <c r="I5693" s="31">
        <v>0</v>
      </c>
      <c r="J5693" s="31">
        <v>61244</v>
      </c>
      <c r="K5693" s="31">
        <v>0</v>
      </c>
      <c r="L5693" s="31" t="s">
        <v>1764</v>
      </c>
      <c r="M5693" s="31">
        <f t="shared" si="237"/>
        <v>0</v>
      </c>
      <c r="N5693" s="31">
        <f t="shared" si="238"/>
        <v>0</v>
      </c>
    </row>
    <row r="5694" spans="1:14" x14ac:dyDescent="0.45">
      <c r="A5694" s="31" t="str">
        <f t="shared" si="239"/>
        <v>E08000011_CIN episodes for unborn children at 31st March 2019 with sexual abuse identified as a factor at CIN assessment_Number</v>
      </c>
      <c r="B5694" s="31" t="s">
        <v>333</v>
      </c>
      <c r="C5694" s="31" t="s">
        <v>334</v>
      </c>
      <c r="D5694" s="31" t="s">
        <v>474</v>
      </c>
      <c r="E5694" s="31" t="s">
        <v>475</v>
      </c>
      <c r="F5694" s="31" t="s">
        <v>131</v>
      </c>
      <c r="G5694" s="31" t="s">
        <v>146</v>
      </c>
      <c r="H5694" s="31" t="s">
        <v>743</v>
      </c>
      <c r="I5694" s="31">
        <v>0</v>
      </c>
      <c r="J5694" s="31">
        <v>33477</v>
      </c>
      <c r="K5694" s="31">
        <v>0</v>
      </c>
      <c r="L5694" s="31" t="s">
        <v>1764</v>
      </c>
      <c r="M5694" s="31">
        <f t="shared" si="237"/>
        <v>0</v>
      </c>
      <c r="N5694" s="31">
        <f t="shared" si="238"/>
        <v>0</v>
      </c>
    </row>
    <row r="5695" spans="1:14" x14ac:dyDescent="0.45">
      <c r="A5695" s="31" t="str">
        <f t="shared" si="239"/>
        <v>E08000012_CIN episodes for unborn children at 31st March 2019 with sexual abuse identified as a factor at CIN assessment_Number</v>
      </c>
      <c r="B5695" s="31" t="s">
        <v>347</v>
      </c>
      <c r="C5695" s="31" t="s">
        <v>348</v>
      </c>
      <c r="D5695" s="31" t="s">
        <v>474</v>
      </c>
      <c r="E5695" s="31" t="s">
        <v>475</v>
      </c>
      <c r="F5695" s="31" t="s">
        <v>131</v>
      </c>
      <c r="G5695" s="31" t="s">
        <v>146</v>
      </c>
      <c r="H5695" s="31" t="s">
        <v>743</v>
      </c>
      <c r="I5695" s="31" t="s">
        <v>1280</v>
      </c>
      <c r="J5695" s="31">
        <v>94902</v>
      </c>
      <c r="K5695" s="31" t="s">
        <v>1280</v>
      </c>
      <c r="L5695" s="31" t="s">
        <v>70</v>
      </c>
      <c r="M5695" s="31" t="s">
        <v>70</v>
      </c>
      <c r="N5695" s="31">
        <f t="shared" si="238"/>
        <v>0</v>
      </c>
    </row>
    <row r="5696" spans="1:14" x14ac:dyDescent="0.45">
      <c r="A5696" s="31" t="str">
        <f t="shared" si="239"/>
        <v>E08000013_CIN episodes for unborn children at 31st March 2019 with sexual abuse identified as a factor at CIN assessment_Number</v>
      </c>
      <c r="B5696" s="31" t="s">
        <v>416</v>
      </c>
      <c r="C5696" s="31" t="s">
        <v>417</v>
      </c>
      <c r="D5696" s="31" t="s">
        <v>474</v>
      </c>
      <c r="E5696" s="31" t="s">
        <v>475</v>
      </c>
      <c r="F5696" s="31" t="s">
        <v>131</v>
      </c>
      <c r="G5696" s="31" t="s">
        <v>146</v>
      </c>
      <c r="H5696" s="31" t="s">
        <v>743</v>
      </c>
      <c r="I5696" s="31">
        <v>0</v>
      </c>
      <c r="J5696" s="31">
        <v>36785</v>
      </c>
      <c r="K5696" s="31">
        <v>0</v>
      </c>
      <c r="L5696" s="31" t="s">
        <v>1764</v>
      </c>
      <c r="M5696" s="31">
        <f t="shared" ref="M5696:M5759" si="240">K5696</f>
        <v>0</v>
      </c>
      <c r="N5696" s="31">
        <f t="shared" si="238"/>
        <v>0</v>
      </c>
    </row>
    <row r="5697" spans="1:14" x14ac:dyDescent="0.45">
      <c r="A5697" s="31" t="str">
        <f t="shared" si="239"/>
        <v>E08000014_CIN episodes for unborn children at 31st March 2019 with sexual abuse identified as a factor at CIN assessment_Number</v>
      </c>
      <c r="B5697" s="31" t="s">
        <v>399</v>
      </c>
      <c r="C5697" s="31" t="s">
        <v>400</v>
      </c>
      <c r="D5697" s="31" t="s">
        <v>474</v>
      </c>
      <c r="E5697" s="31" t="s">
        <v>475</v>
      </c>
      <c r="F5697" s="31" t="s">
        <v>131</v>
      </c>
      <c r="G5697" s="31" t="s">
        <v>146</v>
      </c>
      <c r="H5697" s="31" t="s">
        <v>743</v>
      </c>
      <c r="I5697" s="31" t="s">
        <v>1280</v>
      </c>
      <c r="J5697" s="31">
        <v>53833</v>
      </c>
      <c r="K5697" s="31" t="s">
        <v>1280</v>
      </c>
      <c r="L5697" s="31" t="s">
        <v>70</v>
      </c>
      <c r="M5697" s="31" t="s">
        <v>70</v>
      </c>
      <c r="N5697" s="31">
        <f t="shared" si="238"/>
        <v>0</v>
      </c>
    </row>
    <row r="5698" spans="1:14" x14ac:dyDescent="0.45">
      <c r="A5698" s="31" t="str">
        <f t="shared" si="239"/>
        <v>E08000015_CIN episodes for unborn children at 31st March 2019 with sexual abuse identified as a factor at CIN assessment_Number</v>
      </c>
      <c r="B5698" s="31" t="s">
        <v>464</v>
      </c>
      <c r="C5698" s="31" t="s">
        <v>465</v>
      </c>
      <c r="D5698" s="31" t="s">
        <v>474</v>
      </c>
      <c r="E5698" s="31" t="s">
        <v>475</v>
      </c>
      <c r="F5698" s="31" t="s">
        <v>131</v>
      </c>
      <c r="G5698" s="31" t="s">
        <v>146</v>
      </c>
      <c r="H5698" s="31" t="s">
        <v>743</v>
      </c>
      <c r="I5698" s="31" t="s">
        <v>1280</v>
      </c>
      <c r="J5698" s="31">
        <v>67576</v>
      </c>
      <c r="K5698" s="31" t="s">
        <v>1280</v>
      </c>
      <c r="L5698" s="31" t="s">
        <v>70</v>
      </c>
      <c r="M5698" s="31" t="s">
        <v>70</v>
      </c>
      <c r="N5698" s="31">
        <f t="shared" si="238"/>
        <v>0</v>
      </c>
    </row>
    <row r="5699" spans="1:14" x14ac:dyDescent="0.45">
      <c r="A5699" s="31" t="str">
        <f t="shared" si="239"/>
        <v>E08000001_CIN episodes for unborn children at 31st March 2019 with sexual abuse identified as a factor at CIN assessment_Number</v>
      </c>
      <c r="B5699" s="31" t="s">
        <v>252</v>
      </c>
      <c r="C5699" s="31" t="s">
        <v>253</v>
      </c>
      <c r="D5699" s="31" t="s">
        <v>474</v>
      </c>
      <c r="E5699" s="31" t="s">
        <v>475</v>
      </c>
      <c r="F5699" s="31" t="s">
        <v>131</v>
      </c>
      <c r="G5699" s="31" t="s">
        <v>146</v>
      </c>
      <c r="H5699" s="31" t="s">
        <v>743</v>
      </c>
      <c r="I5699" s="31" t="s">
        <v>1280</v>
      </c>
      <c r="J5699" s="31">
        <v>67670</v>
      </c>
      <c r="K5699" s="31" t="s">
        <v>1280</v>
      </c>
      <c r="L5699" s="31" t="s">
        <v>70</v>
      </c>
      <c r="M5699" s="31" t="s">
        <v>70</v>
      </c>
      <c r="N5699" s="31">
        <f t="shared" ref="N5699:N5762" si="241">IF(OR(C5699="City of London",C5699="Isles of Scilly"),1,0)</f>
        <v>0</v>
      </c>
    </row>
    <row r="5700" spans="1:14" x14ac:dyDescent="0.45">
      <c r="A5700" s="31" t="str">
        <f t="shared" si="239"/>
        <v>E08000002_CIN episodes for unborn children at 31st March 2019 with sexual abuse identified as a factor at CIN assessment_Number</v>
      </c>
      <c r="B5700" s="31" t="s">
        <v>271</v>
      </c>
      <c r="C5700" s="31" t="s">
        <v>272</v>
      </c>
      <c r="D5700" s="31" t="s">
        <v>474</v>
      </c>
      <c r="E5700" s="31" t="s">
        <v>475</v>
      </c>
      <c r="F5700" s="31" t="s">
        <v>131</v>
      </c>
      <c r="G5700" s="31" t="s">
        <v>146</v>
      </c>
      <c r="H5700" s="31" t="s">
        <v>743</v>
      </c>
      <c r="I5700" s="31">
        <v>0</v>
      </c>
      <c r="J5700" s="31">
        <v>43142</v>
      </c>
      <c r="K5700" s="31">
        <v>0</v>
      </c>
      <c r="L5700" s="31" t="s">
        <v>1764</v>
      </c>
      <c r="M5700" s="31">
        <f t="shared" si="240"/>
        <v>0</v>
      </c>
      <c r="N5700" s="31">
        <f t="shared" si="241"/>
        <v>0</v>
      </c>
    </row>
    <row r="5701" spans="1:14" x14ac:dyDescent="0.45">
      <c r="A5701" s="31" t="str">
        <f t="shared" si="239"/>
        <v>E08000003_CIN episodes for unborn children at 31st March 2019 with sexual abuse identified as a factor at CIN assessment_Number</v>
      </c>
      <c r="B5701" s="31" t="s">
        <v>349</v>
      </c>
      <c r="C5701" s="31" t="s">
        <v>350</v>
      </c>
      <c r="D5701" s="31" t="s">
        <v>474</v>
      </c>
      <c r="E5701" s="31" t="s">
        <v>475</v>
      </c>
      <c r="F5701" s="31" t="s">
        <v>131</v>
      </c>
      <c r="G5701" s="31" t="s">
        <v>146</v>
      </c>
      <c r="H5701" s="31" t="s">
        <v>743</v>
      </c>
      <c r="I5701" s="31" t="s">
        <v>1280</v>
      </c>
      <c r="J5701" s="31">
        <v>121962</v>
      </c>
      <c r="K5701" s="31" t="s">
        <v>1280</v>
      </c>
      <c r="L5701" s="31" t="s">
        <v>70</v>
      </c>
      <c r="M5701" s="31" t="s">
        <v>70</v>
      </c>
      <c r="N5701" s="31">
        <f t="shared" si="241"/>
        <v>0</v>
      </c>
    </row>
    <row r="5702" spans="1:14" x14ac:dyDescent="0.45">
      <c r="A5702" s="31" t="str">
        <f t="shared" si="239"/>
        <v>E08000004_CIN episodes for unborn children at 31st March 2019 with sexual abuse identified as a factor at CIN assessment_Number</v>
      </c>
      <c r="B5702" s="31" t="s">
        <v>375</v>
      </c>
      <c r="C5702" s="31" t="s">
        <v>376</v>
      </c>
      <c r="D5702" s="31" t="s">
        <v>474</v>
      </c>
      <c r="E5702" s="31" t="s">
        <v>475</v>
      </c>
      <c r="F5702" s="31" t="s">
        <v>131</v>
      </c>
      <c r="G5702" s="31" t="s">
        <v>146</v>
      </c>
      <c r="H5702" s="31" t="s">
        <v>743</v>
      </c>
      <c r="I5702" s="31" t="s">
        <v>1280</v>
      </c>
      <c r="J5702" s="31">
        <v>59416</v>
      </c>
      <c r="K5702" s="31" t="s">
        <v>1280</v>
      </c>
      <c r="L5702" s="31" t="s">
        <v>70</v>
      </c>
      <c r="M5702" s="31" t="s">
        <v>70</v>
      </c>
      <c r="N5702" s="31">
        <f t="shared" si="241"/>
        <v>0</v>
      </c>
    </row>
    <row r="5703" spans="1:14" x14ac:dyDescent="0.45">
      <c r="A5703" s="31" t="str">
        <f t="shared" si="239"/>
        <v>E08000005_CIN episodes for unborn children at 31st March 2019 with sexual abuse identified as a factor at CIN assessment_Number</v>
      </c>
      <c r="B5703" s="31" t="s">
        <v>391</v>
      </c>
      <c r="C5703" s="31" t="s">
        <v>392</v>
      </c>
      <c r="D5703" s="31" t="s">
        <v>474</v>
      </c>
      <c r="E5703" s="31" t="s">
        <v>475</v>
      </c>
      <c r="F5703" s="31" t="s">
        <v>131</v>
      </c>
      <c r="G5703" s="31" t="s">
        <v>146</v>
      </c>
      <c r="H5703" s="31" t="s">
        <v>743</v>
      </c>
      <c r="I5703" s="31">
        <v>0</v>
      </c>
      <c r="J5703" s="31">
        <v>52689</v>
      </c>
      <c r="K5703" s="31">
        <v>0</v>
      </c>
      <c r="L5703" s="31" t="s">
        <v>1764</v>
      </c>
      <c r="M5703" s="31">
        <f t="shared" si="240"/>
        <v>0</v>
      </c>
      <c r="N5703" s="31">
        <f t="shared" si="241"/>
        <v>0</v>
      </c>
    </row>
    <row r="5704" spans="1:14" x14ac:dyDescent="0.45">
      <c r="A5704" s="31" t="str">
        <f t="shared" si="239"/>
        <v>E08000006_CIN episodes for unborn children at 31st March 2019 with sexual abuse identified as a factor at CIN assessment_Number</v>
      </c>
      <c r="B5704" s="31" t="s">
        <v>395</v>
      </c>
      <c r="C5704" s="31" t="s">
        <v>396</v>
      </c>
      <c r="D5704" s="31" t="s">
        <v>474</v>
      </c>
      <c r="E5704" s="31" t="s">
        <v>475</v>
      </c>
      <c r="F5704" s="31" t="s">
        <v>131</v>
      </c>
      <c r="G5704" s="31" t="s">
        <v>146</v>
      </c>
      <c r="H5704" s="31" t="s">
        <v>743</v>
      </c>
      <c r="I5704" s="31" t="s">
        <v>1280</v>
      </c>
      <c r="J5704" s="31">
        <v>56566</v>
      </c>
      <c r="K5704" s="31" t="s">
        <v>1280</v>
      </c>
      <c r="L5704" s="31" t="s">
        <v>70</v>
      </c>
      <c r="M5704" s="31" t="s">
        <v>70</v>
      </c>
      <c r="N5704" s="31">
        <f t="shared" si="241"/>
        <v>0</v>
      </c>
    </row>
    <row r="5705" spans="1:14" x14ac:dyDescent="0.45">
      <c r="A5705" s="31" t="str">
        <f t="shared" si="239"/>
        <v>E08000007_CIN episodes for unborn children at 31st March 2019 with sexual abuse identified as a factor at CIN assessment_Number</v>
      </c>
      <c r="B5705" s="31" t="s">
        <v>420</v>
      </c>
      <c r="C5705" s="31" t="s">
        <v>421</v>
      </c>
      <c r="D5705" s="31" t="s">
        <v>474</v>
      </c>
      <c r="E5705" s="31" t="s">
        <v>475</v>
      </c>
      <c r="F5705" s="31" t="s">
        <v>131</v>
      </c>
      <c r="G5705" s="31" t="s">
        <v>146</v>
      </c>
      <c r="H5705" s="31" t="s">
        <v>743</v>
      </c>
      <c r="I5705" s="31">
        <v>0</v>
      </c>
      <c r="J5705" s="31">
        <v>63141</v>
      </c>
      <c r="K5705" s="31">
        <v>0</v>
      </c>
      <c r="L5705" s="31" t="s">
        <v>1764</v>
      </c>
      <c r="M5705" s="31">
        <f t="shared" si="240"/>
        <v>0</v>
      </c>
      <c r="N5705" s="31">
        <f t="shared" si="241"/>
        <v>0</v>
      </c>
    </row>
    <row r="5706" spans="1:14" x14ac:dyDescent="0.45">
      <c r="A5706" s="31" t="str">
        <f t="shared" si="239"/>
        <v>E08000008_CIN episodes for unborn children at 31st March 2019 with sexual abuse identified as a factor at CIN assessment_Number</v>
      </c>
      <c r="B5706" s="31" t="s">
        <v>436</v>
      </c>
      <c r="C5706" s="31" t="s">
        <v>437</v>
      </c>
      <c r="D5706" s="31" t="s">
        <v>474</v>
      </c>
      <c r="E5706" s="31" t="s">
        <v>475</v>
      </c>
      <c r="F5706" s="31" t="s">
        <v>131</v>
      </c>
      <c r="G5706" s="31" t="s">
        <v>146</v>
      </c>
      <c r="H5706" s="31" t="s">
        <v>743</v>
      </c>
      <c r="I5706" s="31" t="s">
        <v>1280</v>
      </c>
      <c r="J5706" s="31">
        <v>50223</v>
      </c>
      <c r="K5706" s="31" t="s">
        <v>1280</v>
      </c>
      <c r="L5706" s="31" t="s">
        <v>70</v>
      </c>
      <c r="M5706" s="31" t="s">
        <v>70</v>
      </c>
      <c r="N5706" s="31">
        <f t="shared" si="241"/>
        <v>0</v>
      </c>
    </row>
    <row r="5707" spans="1:14" x14ac:dyDescent="0.45">
      <c r="A5707" s="31" t="str">
        <f t="shared" ref="A5707:A5770" si="242">CONCATENATE(B5707,"_",G5707,"_",H5707)</f>
        <v>E08000009_CIN episodes for unborn children at 31st March 2019 with sexual abuse identified as a factor at CIN assessment_Number</v>
      </c>
      <c r="B5707" s="31" t="s">
        <v>442</v>
      </c>
      <c r="C5707" s="31" t="s">
        <v>443</v>
      </c>
      <c r="D5707" s="31" t="s">
        <v>474</v>
      </c>
      <c r="E5707" s="31" t="s">
        <v>475</v>
      </c>
      <c r="F5707" s="31" t="s">
        <v>131</v>
      </c>
      <c r="G5707" s="31" t="s">
        <v>146</v>
      </c>
      <c r="H5707" s="31" t="s">
        <v>743</v>
      </c>
      <c r="I5707" s="31" t="s">
        <v>1280</v>
      </c>
      <c r="J5707" s="31">
        <v>56087</v>
      </c>
      <c r="K5707" s="31" t="s">
        <v>1280</v>
      </c>
      <c r="L5707" s="31" t="s">
        <v>70</v>
      </c>
      <c r="M5707" s="31" t="s">
        <v>70</v>
      </c>
      <c r="N5707" s="31">
        <f t="shared" si="241"/>
        <v>0</v>
      </c>
    </row>
    <row r="5708" spans="1:14" x14ac:dyDescent="0.45">
      <c r="A5708" s="31" t="str">
        <f t="shared" si="242"/>
        <v>E08000010_CIN episodes for unborn children at 31st March 2019 with sexual abuse identified as a factor at CIN assessment_Number</v>
      </c>
      <c r="B5708" s="31" t="s">
        <v>460</v>
      </c>
      <c r="C5708" s="31" t="s">
        <v>461</v>
      </c>
      <c r="D5708" s="31" t="s">
        <v>474</v>
      </c>
      <c r="E5708" s="31" t="s">
        <v>475</v>
      </c>
      <c r="F5708" s="31" t="s">
        <v>131</v>
      </c>
      <c r="G5708" s="31" t="s">
        <v>146</v>
      </c>
      <c r="H5708" s="31" t="s">
        <v>743</v>
      </c>
      <c r="I5708" s="31" t="s">
        <v>1280</v>
      </c>
      <c r="J5708" s="31">
        <v>68388</v>
      </c>
      <c r="K5708" s="31" t="s">
        <v>1280</v>
      </c>
      <c r="L5708" s="31" t="s">
        <v>70</v>
      </c>
      <c r="M5708" s="31" t="s">
        <v>70</v>
      </c>
      <c r="N5708" s="31">
        <f t="shared" si="241"/>
        <v>0</v>
      </c>
    </row>
    <row r="5709" spans="1:14" x14ac:dyDescent="0.45">
      <c r="A5709" s="31" t="str">
        <f t="shared" si="242"/>
        <v>E08000016_CIN episodes for unborn children at 31st March 2019 with sexual abuse identified as a factor at CIN assessment_Number</v>
      </c>
      <c r="B5709" s="31" t="s">
        <v>236</v>
      </c>
      <c r="C5709" s="31" t="s">
        <v>237</v>
      </c>
      <c r="D5709" s="31" t="s">
        <v>474</v>
      </c>
      <c r="E5709" s="31" t="s">
        <v>475</v>
      </c>
      <c r="F5709" s="31" t="s">
        <v>131</v>
      </c>
      <c r="G5709" s="31" t="s">
        <v>146</v>
      </c>
      <c r="H5709" s="31" t="s">
        <v>743</v>
      </c>
      <c r="I5709" s="31">
        <v>0</v>
      </c>
      <c r="J5709" s="31">
        <v>50727</v>
      </c>
      <c r="K5709" s="31">
        <v>0</v>
      </c>
      <c r="L5709" s="31" t="s">
        <v>1764</v>
      </c>
      <c r="M5709" s="31">
        <f t="shared" si="240"/>
        <v>0</v>
      </c>
      <c r="N5709" s="31">
        <f t="shared" si="241"/>
        <v>0</v>
      </c>
    </row>
    <row r="5710" spans="1:14" x14ac:dyDescent="0.45">
      <c r="A5710" s="31" t="str">
        <f t="shared" si="242"/>
        <v>E08000017_CIN episodes for unborn children at 31st March 2019 with sexual abuse identified as a factor at CIN assessment_Number</v>
      </c>
      <c r="B5710" s="31" t="s">
        <v>293</v>
      </c>
      <c r="C5710" s="31" t="s">
        <v>294</v>
      </c>
      <c r="D5710" s="31" t="s">
        <v>474</v>
      </c>
      <c r="E5710" s="31" t="s">
        <v>475</v>
      </c>
      <c r="F5710" s="31" t="s">
        <v>131</v>
      </c>
      <c r="G5710" s="31" t="s">
        <v>146</v>
      </c>
      <c r="H5710" s="31" t="s">
        <v>743</v>
      </c>
      <c r="I5710" s="31" t="s">
        <v>1280</v>
      </c>
      <c r="J5710" s="31">
        <v>66448</v>
      </c>
      <c r="K5710" s="31" t="s">
        <v>1280</v>
      </c>
      <c r="L5710" s="31" t="s">
        <v>70</v>
      </c>
      <c r="M5710" s="31" t="s">
        <v>70</v>
      </c>
      <c r="N5710" s="31">
        <f t="shared" si="241"/>
        <v>0</v>
      </c>
    </row>
    <row r="5711" spans="1:14" x14ac:dyDescent="0.45">
      <c r="A5711" s="31" t="str">
        <f t="shared" si="242"/>
        <v>E08000018_CIN episodes for unborn children at 31st March 2019 with sexual abuse identified as a factor at CIN assessment_Number</v>
      </c>
      <c r="B5711" s="31" t="s">
        <v>393</v>
      </c>
      <c r="C5711" s="31" t="s">
        <v>394</v>
      </c>
      <c r="D5711" s="31" t="s">
        <v>474</v>
      </c>
      <c r="E5711" s="31" t="s">
        <v>475</v>
      </c>
      <c r="F5711" s="31" t="s">
        <v>131</v>
      </c>
      <c r="G5711" s="31" t="s">
        <v>146</v>
      </c>
      <c r="H5711" s="31" t="s">
        <v>743</v>
      </c>
      <c r="I5711" s="31" t="s">
        <v>1280</v>
      </c>
      <c r="J5711" s="31">
        <v>57196</v>
      </c>
      <c r="K5711" s="31" t="s">
        <v>1280</v>
      </c>
      <c r="L5711" s="31" t="s">
        <v>70</v>
      </c>
      <c r="M5711" s="31" t="s">
        <v>70</v>
      </c>
      <c r="N5711" s="31">
        <f t="shared" si="241"/>
        <v>0</v>
      </c>
    </row>
    <row r="5712" spans="1:14" x14ac:dyDescent="0.45">
      <c r="A5712" s="31" t="str">
        <f t="shared" si="242"/>
        <v>E08000019_CIN episodes for unborn children at 31st March 2019 with sexual abuse identified as a factor at CIN assessment_Number</v>
      </c>
      <c r="B5712" s="31" t="s">
        <v>401</v>
      </c>
      <c r="C5712" s="31" t="s">
        <v>402</v>
      </c>
      <c r="D5712" s="31" t="s">
        <v>474</v>
      </c>
      <c r="E5712" s="31" t="s">
        <v>475</v>
      </c>
      <c r="F5712" s="31" t="s">
        <v>131</v>
      </c>
      <c r="G5712" s="31" t="s">
        <v>146</v>
      </c>
      <c r="H5712" s="31" t="s">
        <v>743</v>
      </c>
      <c r="I5712" s="31" t="s">
        <v>1280</v>
      </c>
      <c r="J5712" s="31">
        <v>117497</v>
      </c>
      <c r="K5712" s="31" t="s">
        <v>1280</v>
      </c>
      <c r="L5712" s="31" t="s">
        <v>70</v>
      </c>
      <c r="M5712" s="31" t="s">
        <v>70</v>
      </c>
      <c r="N5712" s="31">
        <f t="shared" si="241"/>
        <v>0</v>
      </c>
    </row>
    <row r="5713" spans="1:14" x14ac:dyDescent="0.45">
      <c r="A5713" s="31" t="str">
        <f t="shared" si="242"/>
        <v>E08000032_CIN episodes for unborn children at 31st March 2019 with sexual abuse identified as a factor at CIN assessment_Number</v>
      </c>
      <c r="B5713" s="31" t="s">
        <v>259</v>
      </c>
      <c r="C5713" s="31" t="s">
        <v>260</v>
      </c>
      <c r="D5713" s="31" t="s">
        <v>474</v>
      </c>
      <c r="E5713" s="31" t="s">
        <v>475</v>
      </c>
      <c r="F5713" s="31" t="s">
        <v>131</v>
      </c>
      <c r="G5713" s="31" t="s">
        <v>146</v>
      </c>
      <c r="H5713" s="31" t="s">
        <v>743</v>
      </c>
      <c r="I5713" s="31" t="s">
        <v>1280</v>
      </c>
      <c r="J5713" s="31">
        <v>142005</v>
      </c>
      <c r="K5713" s="31" t="s">
        <v>1280</v>
      </c>
      <c r="L5713" s="31" t="s">
        <v>70</v>
      </c>
      <c r="M5713" s="31" t="s">
        <v>70</v>
      </c>
      <c r="N5713" s="31">
        <f t="shared" si="241"/>
        <v>0</v>
      </c>
    </row>
    <row r="5714" spans="1:14" x14ac:dyDescent="0.45">
      <c r="A5714" s="31" t="str">
        <f t="shared" si="242"/>
        <v>E08000033_CIN episodes for unborn children at 31st March 2019 with sexual abuse identified as a factor at CIN assessment_Number</v>
      </c>
      <c r="B5714" s="31" t="s">
        <v>273</v>
      </c>
      <c r="C5714" s="31" t="s">
        <v>274</v>
      </c>
      <c r="D5714" s="31" t="s">
        <v>474</v>
      </c>
      <c r="E5714" s="31" t="s">
        <v>475</v>
      </c>
      <c r="F5714" s="31" t="s">
        <v>131</v>
      </c>
      <c r="G5714" s="31" t="s">
        <v>146</v>
      </c>
      <c r="H5714" s="31" t="s">
        <v>743</v>
      </c>
      <c r="I5714" s="31" t="s">
        <v>1280</v>
      </c>
      <c r="J5714" s="31">
        <v>46021</v>
      </c>
      <c r="K5714" s="31" t="s">
        <v>1280</v>
      </c>
      <c r="L5714" s="31" t="s">
        <v>70</v>
      </c>
      <c r="M5714" s="31" t="s">
        <v>70</v>
      </c>
      <c r="N5714" s="31">
        <f t="shared" si="241"/>
        <v>0</v>
      </c>
    </row>
    <row r="5715" spans="1:14" x14ac:dyDescent="0.45">
      <c r="A5715" s="31" t="str">
        <f t="shared" si="242"/>
        <v>E08000034_CIN episodes for unborn children at 31st March 2019 with sexual abuse identified as a factor at CIN assessment_Number</v>
      </c>
      <c r="B5715" s="31" t="s">
        <v>331</v>
      </c>
      <c r="C5715" s="31" t="s">
        <v>332</v>
      </c>
      <c r="D5715" s="31" t="s">
        <v>474</v>
      </c>
      <c r="E5715" s="31" t="s">
        <v>475</v>
      </c>
      <c r="F5715" s="31" t="s">
        <v>131</v>
      </c>
      <c r="G5715" s="31" t="s">
        <v>146</v>
      </c>
      <c r="H5715" s="31" t="s">
        <v>743</v>
      </c>
      <c r="I5715" s="31">
        <v>0</v>
      </c>
      <c r="J5715" s="31">
        <v>100174</v>
      </c>
      <c r="K5715" s="31">
        <v>0</v>
      </c>
      <c r="L5715" s="31" t="s">
        <v>1764</v>
      </c>
      <c r="M5715" s="31">
        <f t="shared" si="240"/>
        <v>0</v>
      </c>
      <c r="N5715" s="31">
        <f t="shared" si="241"/>
        <v>0</v>
      </c>
    </row>
    <row r="5716" spans="1:14" x14ac:dyDescent="0.45">
      <c r="A5716" s="31" t="str">
        <f t="shared" si="242"/>
        <v>E08000035_CIN episodes for unborn children at 31st March 2019 with sexual abuse identified as a factor at CIN assessment_Number</v>
      </c>
      <c r="B5716" s="31" t="s">
        <v>339</v>
      </c>
      <c r="C5716" s="31" t="s">
        <v>340</v>
      </c>
      <c r="D5716" s="31" t="s">
        <v>474</v>
      </c>
      <c r="E5716" s="31" t="s">
        <v>475</v>
      </c>
      <c r="F5716" s="31" t="s">
        <v>131</v>
      </c>
      <c r="G5716" s="31" t="s">
        <v>146</v>
      </c>
      <c r="H5716" s="31" t="s">
        <v>743</v>
      </c>
      <c r="I5716" s="31" t="s">
        <v>1280</v>
      </c>
      <c r="J5716" s="31">
        <v>168176</v>
      </c>
      <c r="K5716" s="31" t="s">
        <v>1280</v>
      </c>
      <c r="L5716" s="31" t="s">
        <v>70</v>
      </c>
      <c r="M5716" s="31" t="s">
        <v>70</v>
      </c>
      <c r="N5716" s="31">
        <f t="shared" si="241"/>
        <v>0</v>
      </c>
    </row>
    <row r="5717" spans="1:14" x14ac:dyDescent="0.45">
      <c r="A5717" s="31" t="str">
        <f t="shared" si="242"/>
        <v>E08000036_CIN episodes for unborn children at 31st March 2019 with sexual abuse identified as a factor at CIN assessment_Number</v>
      </c>
      <c r="B5717" s="31" t="s">
        <v>444</v>
      </c>
      <c r="C5717" s="31" t="s">
        <v>445</v>
      </c>
      <c r="D5717" s="31" t="s">
        <v>474</v>
      </c>
      <c r="E5717" s="31" t="s">
        <v>475</v>
      </c>
      <c r="F5717" s="31" t="s">
        <v>131</v>
      </c>
      <c r="G5717" s="31" t="s">
        <v>146</v>
      </c>
      <c r="H5717" s="31" t="s">
        <v>743</v>
      </c>
      <c r="I5717" s="31" t="s">
        <v>1280</v>
      </c>
      <c r="J5717" s="31">
        <v>72893</v>
      </c>
      <c r="K5717" s="31" t="s">
        <v>1280</v>
      </c>
      <c r="L5717" s="31" t="s">
        <v>70</v>
      </c>
      <c r="M5717" s="31" t="s">
        <v>70</v>
      </c>
      <c r="N5717" s="31">
        <f t="shared" si="241"/>
        <v>0</v>
      </c>
    </row>
    <row r="5718" spans="1:14" x14ac:dyDescent="0.45">
      <c r="A5718" s="31" t="str">
        <f t="shared" si="242"/>
        <v>E08000020_CIN episodes for unborn children at 31st March 2019 with sexual abuse identified as a factor at CIN assessment_Number</v>
      </c>
      <c r="B5718" s="31" t="s">
        <v>305</v>
      </c>
      <c r="C5718" s="31" t="s">
        <v>306</v>
      </c>
      <c r="D5718" s="31" t="s">
        <v>474</v>
      </c>
      <c r="E5718" s="31" t="s">
        <v>475</v>
      </c>
      <c r="F5718" s="31" t="s">
        <v>131</v>
      </c>
      <c r="G5718" s="31" t="s">
        <v>146</v>
      </c>
      <c r="H5718" s="31" t="s">
        <v>743</v>
      </c>
      <c r="I5718" s="31">
        <v>6</v>
      </c>
      <c r="J5718" s="31">
        <v>39605</v>
      </c>
      <c r="K5718" s="31">
        <v>0.15149602322938999</v>
      </c>
      <c r="L5718" s="31" t="s">
        <v>1766</v>
      </c>
      <c r="M5718" s="31">
        <f t="shared" si="240"/>
        <v>0.15149602322938999</v>
      </c>
      <c r="N5718" s="31">
        <f t="shared" si="241"/>
        <v>0</v>
      </c>
    </row>
    <row r="5719" spans="1:14" x14ac:dyDescent="0.45">
      <c r="A5719" s="31" t="str">
        <f t="shared" si="242"/>
        <v>E08000021_CIN episodes for unborn children at 31st March 2019 with sexual abuse identified as a factor at CIN assessment_Number</v>
      </c>
      <c r="B5719" s="31" t="s">
        <v>357</v>
      </c>
      <c r="C5719" s="31" t="s">
        <v>358</v>
      </c>
      <c r="D5719" s="31" t="s">
        <v>474</v>
      </c>
      <c r="E5719" s="31" t="s">
        <v>475</v>
      </c>
      <c r="F5719" s="31" t="s">
        <v>131</v>
      </c>
      <c r="G5719" s="31" t="s">
        <v>146</v>
      </c>
      <c r="H5719" s="31" t="s">
        <v>743</v>
      </c>
      <c r="I5719" s="31" t="s">
        <v>1280</v>
      </c>
      <c r="J5719" s="31">
        <v>58056</v>
      </c>
      <c r="K5719" s="31" t="s">
        <v>1280</v>
      </c>
      <c r="L5719" s="31" t="s">
        <v>70</v>
      </c>
      <c r="M5719" s="31" t="s">
        <v>70</v>
      </c>
      <c r="N5719" s="31">
        <f t="shared" si="241"/>
        <v>0</v>
      </c>
    </row>
    <row r="5720" spans="1:14" x14ac:dyDescent="0.45">
      <c r="A5720" s="31" t="str">
        <f t="shared" si="242"/>
        <v>E08000022_CIN episodes for unborn children at 31st March 2019 with sexual abuse identified as a factor at CIN assessment_Number</v>
      </c>
      <c r="B5720" s="31" t="s">
        <v>524</v>
      </c>
      <c r="C5720" s="31" t="s">
        <v>525</v>
      </c>
      <c r="D5720" s="31" t="s">
        <v>474</v>
      </c>
      <c r="E5720" s="31" t="s">
        <v>475</v>
      </c>
      <c r="F5720" s="31" t="s">
        <v>131</v>
      </c>
      <c r="G5720" s="31" t="s">
        <v>146</v>
      </c>
      <c r="H5720" s="31" t="s">
        <v>743</v>
      </c>
      <c r="I5720" s="31" t="s">
        <v>1280</v>
      </c>
      <c r="J5720" s="31">
        <v>41360</v>
      </c>
      <c r="K5720" s="31" t="s">
        <v>1280</v>
      </c>
      <c r="L5720" s="31" t="s">
        <v>70</v>
      </c>
      <c r="M5720" s="31" t="s">
        <v>70</v>
      </c>
      <c r="N5720" s="31">
        <f t="shared" si="241"/>
        <v>0</v>
      </c>
    </row>
    <row r="5721" spans="1:14" x14ac:dyDescent="0.45">
      <c r="A5721" s="31" t="str">
        <f t="shared" si="242"/>
        <v>E08000023_CIN episodes for unborn children at 31st March 2019 with sexual abuse identified as a factor at CIN assessment_Number</v>
      </c>
      <c r="B5721" s="31" t="s">
        <v>410</v>
      </c>
      <c r="C5721" s="31" t="s">
        <v>411</v>
      </c>
      <c r="D5721" s="31" t="s">
        <v>474</v>
      </c>
      <c r="E5721" s="31" t="s">
        <v>475</v>
      </c>
      <c r="F5721" s="31" t="s">
        <v>131</v>
      </c>
      <c r="G5721" s="31" t="s">
        <v>146</v>
      </c>
      <c r="H5721" s="31" t="s">
        <v>743</v>
      </c>
      <c r="I5721" s="31" t="s">
        <v>1280</v>
      </c>
      <c r="J5721" s="31">
        <v>29920</v>
      </c>
      <c r="K5721" s="31" t="s">
        <v>1280</v>
      </c>
      <c r="L5721" s="31" t="s">
        <v>70</v>
      </c>
      <c r="M5721" s="31" t="s">
        <v>70</v>
      </c>
      <c r="N5721" s="31">
        <f t="shared" si="241"/>
        <v>0</v>
      </c>
    </row>
    <row r="5722" spans="1:14" x14ac:dyDescent="0.45">
      <c r="A5722" s="31" t="str">
        <f t="shared" si="242"/>
        <v>E08000024_CIN episodes for unborn children at 31st March 2019 with sexual abuse identified as a factor at CIN assessment_Number</v>
      </c>
      <c r="B5722" s="31" t="s">
        <v>428</v>
      </c>
      <c r="C5722" s="31" t="s">
        <v>429</v>
      </c>
      <c r="D5722" s="31" t="s">
        <v>474</v>
      </c>
      <c r="E5722" s="31" t="s">
        <v>475</v>
      </c>
      <c r="F5722" s="31" t="s">
        <v>131</v>
      </c>
      <c r="G5722" s="31" t="s">
        <v>146</v>
      </c>
      <c r="H5722" s="31" t="s">
        <v>743</v>
      </c>
      <c r="I5722" s="31" t="s">
        <v>1280</v>
      </c>
      <c r="J5722" s="31">
        <v>54563</v>
      </c>
      <c r="K5722" s="31" t="s">
        <v>1280</v>
      </c>
      <c r="L5722" s="31" t="s">
        <v>70</v>
      </c>
      <c r="M5722" s="31" t="s">
        <v>70</v>
      </c>
      <c r="N5722" s="31">
        <f t="shared" si="241"/>
        <v>0</v>
      </c>
    </row>
    <row r="5723" spans="1:14" x14ac:dyDescent="0.45">
      <c r="A5723" s="31" t="str">
        <f t="shared" si="242"/>
        <v>E06000053_CIN episodes for unborn children at 31st March 2019 with sexual abuse identified as a factor at CIN assessment_Number</v>
      </c>
      <c r="B5723" s="31" t="s">
        <v>550</v>
      </c>
      <c r="C5723" s="31" t="s">
        <v>551</v>
      </c>
      <c r="D5723" s="31" t="s">
        <v>474</v>
      </c>
      <c r="E5723" s="31" t="s">
        <v>475</v>
      </c>
      <c r="F5723" s="31" t="s">
        <v>131</v>
      </c>
      <c r="G5723" s="31" t="s">
        <v>146</v>
      </c>
      <c r="H5723" s="31" t="s">
        <v>743</v>
      </c>
      <c r="I5723" s="31">
        <v>0</v>
      </c>
      <c r="J5723" s="31">
        <v>368</v>
      </c>
      <c r="K5723" s="31">
        <v>0</v>
      </c>
      <c r="L5723" s="31" t="s">
        <v>1764</v>
      </c>
      <c r="M5723" s="31">
        <f t="shared" si="240"/>
        <v>0</v>
      </c>
      <c r="N5723" s="31">
        <f t="shared" si="241"/>
        <v>1</v>
      </c>
    </row>
    <row r="5724" spans="1:14" x14ac:dyDescent="0.45">
      <c r="A5724" s="31" t="str">
        <f t="shared" si="242"/>
        <v>E06000022_CIN episodes for unborn children at 31st March 2019 with sexual abuse identified as a factor at CIN assessment_Number</v>
      </c>
      <c r="B5724" s="31" t="s">
        <v>238</v>
      </c>
      <c r="C5724" s="31" t="s">
        <v>239</v>
      </c>
      <c r="D5724" s="31" t="s">
        <v>474</v>
      </c>
      <c r="E5724" s="31" t="s">
        <v>475</v>
      </c>
      <c r="F5724" s="31" t="s">
        <v>131</v>
      </c>
      <c r="G5724" s="31" t="s">
        <v>146</v>
      </c>
      <c r="H5724" s="31" t="s">
        <v>743</v>
      </c>
      <c r="I5724" s="31">
        <v>0</v>
      </c>
      <c r="J5724" s="31">
        <v>35946</v>
      </c>
      <c r="K5724" s="31">
        <v>0</v>
      </c>
      <c r="L5724" s="31" t="s">
        <v>1764</v>
      </c>
      <c r="M5724" s="31">
        <f t="shared" si="240"/>
        <v>0</v>
      </c>
      <c r="N5724" s="31">
        <f t="shared" si="241"/>
        <v>0</v>
      </c>
    </row>
    <row r="5725" spans="1:14" x14ac:dyDescent="0.45">
      <c r="A5725" s="31" t="str">
        <f t="shared" si="242"/>
        <v>E06000023_CIN episodes for unborn children at 31st March 2019 with sexual abuse identified as a factor at CIN assessment_Number</v>
      </c>
      <c r="B5725" s="31" t="s">
        <v>265</v>
      </c>
      <c r="C5725" s="31" t="s">
        <v>266</v>
      </c>
      <c r="D5725" s="31" t="s">
        <v>474</v>
      </c>
      <c r="E5725" s="31" t="s">
        <v>475</v>
      </c>
      <c r="F5725" s="31" t="s">
        <v>131</v>
      </c>
      <c r="G5725" s="31" t="s">
        <v>146</v>
      </c>
      <c r="H5725" s="31" t="s">
        <v>743</v>
      </c>
      <c r="I5725" s="31" t="s">
        <v>1280</v>
      </c>
      <c r="J5725" s="31">
        <v>94016</v>
      </c>
      <c r="K5725" s="31" t="s">
        <v>1280</v>
      </c>
      <c r="L5725" s="31" t="s">
        <v>70</v>
      </c>
      <c r="M5725" s="31" t="s">
        <v>70</v>
      </c>
      <c r="N5725" s="31">
        <f t="shared" si="241"/>
        <v>0</v>
      </c>
    </row>
    <row r="5726" spans="1:14" x14ac:dyDescent="0.45">
      <c r="A5726" s="31" t="str">
        <f t="shared" si="242"/>
        <v>E06000024_CIN episodes for unborn children at 31st March 2019 with sexual abuse identified as a factor at CIN assessment_Number</v>
      </c>
      <c r="B5726" s="31" t="s">
        <v>367</v>
      </c>
      <c r="C5726" s="31" t="s">
        <v>368</v>
      </c>
      <c r="D5726" s="31" t="s">
        <v>474</v>
      </c>
      <c r="E5726" s="31" t="s">
        <v>475</v>
      </c>
      <c r="F5726" s="31" t="s">
        <v>131</v>
      </c>
      <c r="G5726" s="31" t="s">
        <v>146</v>
      </c>
      <c r="H5726" s="31" t="s">
        <v>743</v>
      </c>
      <c r="I5726" s="31">
        <v>0</v>
      </c>
      <c r="J5726" s="31">
        <v>43435</v>
      </c>
      <c r="K5726" s="31">
        <v>0</v>
      </c>
      <c r="L5726" s="31" t="s">
        <v>1764</v>
      </c>
      <c r="M5726" s="31">
        <f t="shared" si="240"/>
        <v>0</v>
      </c>
      <c r="N5726" s="31">
        <f t="shared" si="241"/>
        <v>0</v>
      </c>
    </row>
    <row r="5727" spans="1:14" x14ac:dyDescent="0.45">
      <c r="A5727" s="31" t="str">
        <f t="shared" si="242"/>
        <v>E06000025_CIN episodes for unborn children at 31st March 2019 with sexual abuse identified as a factor at CIN assessment_Number</v>
      </c>
      <c r="B5727" s="31" t="s">
        <v>408</v>
      </c>
      <c r="C5727" s="31" t="s">
        <v>409</v>
      </c>
      <c r="D5727" s="31" t="s">
        <v>474</v>
      </c>
      <c r="E5727" s="31" t="s">
        <v>475</v>
      </c>
      <c r="F5727" s="31" t="s">
        <v>131</v>
      </c>
      <c r="G5727" s="31" t="s">
        <v>146</v>
      </c>
      <c r="H5727" s="31" t="s">
        <v>743</v>
      </c>
      <c r="I5727" s="31">
        <v>0</v>
      </c>
      <c r="J5727" s="31">
        <v>58867</v>
      </c>
      <c r="K5727" s="31">
        <v>0</v>
      </c>
      <c r="L5727" s="31" t="s">
        <v>1764</v>
      </c>
      <c r="M5727" s="31">
        <f t="shared" si="240"/>
        <v>0</v>
      </c>
      <c r="N5727" s="31">
        <f t="shared" si="241"/>
        <v>0</v>
      </c>
    </row>
    <row r="5728" spans="1:14" x14ac:dyDescent="0.45">
      <c r="A5728" s="31" t="str">
        <f t="shared" si="242"/>
        <v>E06000001_CIN episodes for unborn children at 31st March 2019 with sexual abuse identified as a factor at CIN assessment_Number</v>
      </c>
      <c r="B5728" s="31" t="s">
        <v>313</v>
      </c>
      <c r="C5728" s="31" t="s">
        <v>314</v>
      </c>
      <c r="D5728" s="31" t="s">
        <v>474</v>
      </c>
      <c r="E5728" s="31" t="s">
        <v>475</v>
      </c>
      <c r="F5728" s="31" t="s">
        <v>131</v>
      </c>
      <c r="G5728" s="31" t="s">
        <v>146</v>
      </c>
      <c r="H5728" s="31" t="s">
        <v>743</v>
      </c>
      <c r="I5728" s="31">
        <v>0</v>
      </c>
      <c r="J5728" s="31">
        <v>20006</v>
      </c>
      <c r="K5728" s="31">
        <v>0</v>
      </c>
      <c r="L5728" s="31" t="s">
        <v>1764</v>
      </c>
      <c r="M5728" s="31">
        <f t="shared" si="240"/>
        <v>0</v>
      </c>
      <c r="N5728" s="31">
        <f t="shared" si="241"/>
        <v>0</v>
      </c>
    </row>
    <row r="5729" spans="1:14" x14ac:dyDescent="0.45">
      <c r="A5729" s="31" t="str">
        <f t="shared" si="242"/>
        <v>E06000002_CIN episodes for unborn children at 31st March 2019 with sexual abuse identified as a factor at CIN assessment_Number</v>
      </c>
      <c r="B5729" s="31" t="s">
        <v>511</v>
      </c>
      <c r="C5729" s="31" t="s">
        <v>725</v>
      </c>
      <c r="D5729" s="31" t="s">
        <v>474</v>
      </c>
      <c r="E5729" s="31" t="s">
        <v>475</v>
      </c>
      <c r="F5729" s="31" t="s">
        <v>131</v>
      </c>
      <c r="G5729" s="31" t="s">
        <v>146</v>
      </c>
      <c r="H5729" s="31" t="s">
        <v>743</v>
      </c>
      <c r="I5729" s="31" t="s">
        <v>1280</v>
      </c>
      <c r="J5729" s="31">
        <v>32513</v>
      </c>
      <c r="K5729" s="31" t="s">
        <v>1280</v>
      </c>
      <c r="L5729" s="31" t="s">
        <v>70</v>
      </c>
      <c r="M5729" s="31" t="s">
        <v>70</v>
      </c>
      <c r="N5729" s="31">
        <f t="shared" si="241"/>
        <v>0</v>
      </c>
    </row>
    <row r="5730" spans="1:14" x14ac:dyDescent="0.45">
      <c r="A5730" s="31" t="str">
        <f t="shared" si="242"/>
        <v>E06000003_CIN episodes for unborn children at 31st March 2019 with sexual abuse identified as a factor at CIN assessment_Number</v>
      </c>
      <c r="B5730" s="31" t="s">
        <v>387</v>
      </c>
      <c r="C5730" s="31" t="s">
        <v>388</v>
      </c>
      <c r="D5730" s="31" t="s">
        <v>474</v>
      </c>
      <c r="E5730" s="31" t="s">
        <v>475</v>
      </c>
      <c r="F5730" s="31" t="s">
        <v>131</v>
      </c>
      <c r="G5730" s="31" t="s">
        <v>146</v>
      </c>
      <c r="H5730" s="31" t="s">
        <v>743</v>
      </c>
      <c r="I5730" s="31">
        <v>0</v>
      </c>
      <c r="J5730" s="31">
        <v>27626</v>
      </c>
      <c r="K5730" s="31">
        <v>0</v>
      </c>
      <c r="L5730" s="31" t="s">
        <v>1764</v>
      </c>
      <c r="M5730" s="31">
        <f t="shared" si="240"/>
        <v>0</v>
      </c>
      <c r="N5730" s="31">
        <f t="shared" si="241"/>
        <v>0</v>
      </c>
    </row>
    <row r="5731" spans="1:14" x14ac:dyDescent="0.45">
      <c r="A5731" s="31" t="str">
        <f t="shared" si="242"/>
        <v>E06000004_CIN episodes for unborn children at 31st March 2019 with sexual abuse identified as a factor at CIN assessment_Number</v>
      </c>
      <c r="B5731" s="31" t="s">
        <v>422</v>
      </c>
      <c r="C5731" s="31" t="s">
        <v>423</v>
      </c>
      <c r="D5731" s="31" t="s">
        <v>474</v>
      </c>
      <c r="E5731" s="31" t="s">
        <v>475</v>
      </c>
      <c r="F5731" s="31" t="s">
        <v>131</v>
      </c>
      <c r="G5731" s="31" t="s">
        <v>146</v>
      </c>
      <c r="H5731" s="31" t="s">
        <v>743</v>
      </c>
      <c r="I5731" s="31" t="s">
        <v>1280</v>
      </c>
      <c r="J5731" s="31">
        <v>43521</v>
      </c>
      <c r="K5731" s="31" t="s">
        <v>1280</v>
      </c>
      <c r="L5731" s="31" t="s">
        <v>70</v>
      </c>
      <c r="M5731" s="31" t="s">
        <v>70</v>
      </c>
      <c r="N5731" s="31">
        <f t="shared" si="241"/>
        <v>0</v>
      </c>
    </row>
    <row r="5732" spans="1:14" x14ac:dyDescent="0.45">
      <c r="A5732" s="31" t="str">
        <f t="shared" si="242"/>
        <v>E06000010_CIN episodes for unborn children at 31st March 2019 with sexual abuse identified as a factor at CIN assessment_Number</v>
      </c>
      <c r="B5732" s="31" t="s">
        <v>329</v>
      </c>
      <c r="C5732" s="31" t="s">
        <v>330</v>
      </c>
      <c r="D5732" s="31" t="s">
        <v>474</v>
      </c>
      <c r="E5732" s="31" t="s">
        <v>475</v>
      </c>
      <c r="F5732" s="31" t="s">
        <v>131</v>
      </c>
      <c r="G5732" s="31" t="s">
        <v>146</v>
      </c>
      <c r="H5732" s="31" t="s">
        <v>743</v>
      </c>
      <c r="I5732" s="31" t="s">
        <v>1280</v>
      </c>
      <c r="J5732" s="31">
        <v>57023</v>
      </c>
      <c r="K5732" s="31" t="s">
        <v>1280</v>
      </c>
      <c r="L5732" s="31" t="s">
        <v>70</v>
      </c>
      <c r="M5732" s="31" t="s">
        <v>70</v>
      </c>
      <c r="N5732" s="31">
        <f t="shared" si="241"/>
        <v>0</v>
      </c>
    </row>
    <row r="5733" spans="1:14" x14ac:dyDescent="0.45">
      <c r="A5733" s="31" t="str">
        <f t="shared" si="242"/>
        <v>E06000011_CIN episodes for unborn children at 31st March 2019 with sexual abuse identified as a factor at CIN assessment_Number</v>
      </c>
      <c r="B5733" s="31" t="s">
        <v>514</v>
      </c>
      <c r="C5733" s="31" t="s">
        <v>594</v>
      </c>
      <c r="D5733" s="31" t="s">
        <v>474</v>
      </c>
      <c r="E5733" s="31" t="s">
        <v>475</v>
      </c>
      <c r="F5733" s="31" t="s">
        <v>131</v>
      </c>
      <c r="G5733" s="31" t="s">
        <v>146</v>
      </c>
      <c r="H5733" s="31" t="s">
        <v>743</v>
      </c>
      <c r="I5733" s="31" t="s">
        <v>1280</v>
      </c>
      <c r="J5733" s="31">
        <v>62942</v>
      </c>
      <c r="K5733" s="31" t="s">
        <v>1280</v>
      </c>
      <c r="L5733" s="31" t="s">
        <v>70</v>
      </c>
      <c r="M5733" s="31" t="s">
        <v>70</v>
      </c>
      <c r="N5733" s="31">
        <f t="shared" si="241"/>
        <v>0</v>
      </c>
    </row>
    <row r="5734" spans="1:14" x14ac:dyDescent="0.45">
      <c r="A5734" s="31" t="str">
        <f t="shared" si="242"/>
        <v>E06000012_CIN episodes for unborn children at 31st March 2019 with sexual abuse identified as a factor at CIN assessment_Number</v>
      </c>
      <c r="B5734" s="31" t="s">
        <v>363</v>
      </c>
      <c r="C5734" s="31" t="s">
        <v>364</v>
      </c>
      <c r="D5734" s="31" t="s">
        <v>474</v>
      </c>
      <c r="E5734" s="31" t="s">
        <v>475</v>
      </c>
      <c r="F5734" s="31" t="s">
        <v>131</v>
      </c>
      <c r="G5734" s="31" t="s">
        <v>146</v>
      </c>
      <c r="H5734" s="31" t="s">
        <v>743</v>
      </c>
      <c r="I5734" s="31" t="s">
        <v>1280</v>
      </c>
      <c r="J5734" s="31">
        <v>34503</v>
      </c>
      <c r="K5734" s="31" t="s">
        <v>1280</v>
      </c>
      <c r="L5734" s="31" t="s">
        <v>70</v>
      </c>
      <c r="M5734" s="31" t="s">
        <v>70</v>
      </c>
      <c r="N5734" s="31">
        <f t="shared" si="241"/>
        <v>0</v>
      </c>
    </row>
    <row r="5735" spans="1:14" x14ac:dyDescent="0.45">
      <c r="A5735" s="31" t="str">
        <f t="shared" si="242"/>
        <v>E06000013_CIN episodes for unborn children at 31st March 2019 with sexual abuse identified as a factor at CIN assessment_Number</v>
      </c>
      <c r="B5735" s="31" t="s">
        <v>365</v>
      </c>
      <c r="C5735" s="31" t="s">
        <v>366</v>
      </c>
      <c r="D5735" s="31" t="s">
        <v>474</v>
      </c>
      <c r="E5735" s="31" t="s">
        <v>475</v>
      </c>
      <c r="F5735" s="31" t="s">
        <v>131</v>
      </c>
      <c r="G5735" s="31" t="s">
        <v>146</v>
      </c>
      <c r="H5735" s="31" t="s">
        <v>743</v>
      </c>
      <c r="I5735" s="31" t="s">
        <v>1280</v>
      </c>
      <c r="J5735" s="31">
        <v>35714</v>
      </c>
      <c r="K5735" s="31" t="s">
        <v>1280</v>
      </c>
      <c r="L5735" s="31" t="s">
        <v>70</v>
      </c>
      <c r="M5735" s="31" t="s">
        <v>70</v>
      </c>
      <c r="N5735" s="31">
        <f t="shared" si="241"/>
        <v>0</v>
      </c>
    </row>
    <row r="5736" spans="1:14" x14ac:dyDescent="0.45">
      <c r="A5736" s="31" t="str">
        <f t="shared" si="242"/>
        <v>E10000023_CIN episodes for unborn children at 31st March 2019 with sexual abuse identified as a factor at CIN assessment_Number</v>
      </c>
      <c r="B5736" s="31" t="s">
        <v>369</v>
      </c>
      <c r="C5736" s="31" t="s">
        <v>370</v>
      </c>
      <c r="D5736" s="31" t="s">
        <v>474</v>
      </c>
      <c r="E5736" s="31" t="s">
        <v>475</v>
      </c>
      <c r="F5736" s="31" t="s">
        <v>131</v>
      </c>
      <c r="G5736" s="31" t="s">
        <v>146</v>
      </c>
      <c r="H5736" s="31" t="s">
        <v>743</v>
      </c>
      <c r="I5736" s="31">
        <v>5</v>
      </c>
      <c r="J5736" s="31">
        <v>117499</v>
      </c>
      <c r="K5736" s="31">
        <v>4.2553553647265097E-2</v>
      </c>
      <c r="L5736" s="31" t="s">
        <v>1764</v>
      </c>
      <c r="M5736" s="31">
        <f t="shared" si="240"/>
        <v>4.2553553647265097E-2</v>
      </c>
      <c r="N5736" s="31">
        <f t="shared" si="241"/>
        <v>0</v>
      </c>
    </row>
    <row r="5737" spans="1:14" x14ac:dyDescent="0.45">
      <c r="A5737" s="31" t="str">
        <f t="shared" si="242"/>
        <v>E06000014_CIN episodes for unborn children at 31st March 2019 with sexual abuse identified as a factor at CIN assessment_Number</v>
      </c>
      <c r="B5737" s="31" t="s">
        <v>472</v>
      </c>
      <c r="C5737" s="31" t="s">
        <v>473</v>
      </c>
      <c r="D5737" s="31" t="s">
        <v>474</v>
      </c>
      <c r="E5737" s="31" t="s">
        <v>475</v>
      </c>
      <c r="F5737" s="31" t="s">
        <v>131</v>
      </c>
      <c r="G5737" s="31" t="s">
        <v>146</v>
      </c>
      <c r="H5737" s="31" t="s">
        <v>743</v>
      </c>
      <c r="I5737" s="31" t="s">
        <v>1280</v>
      </c>
      <c r="J5737" s="31">
        <v>36572</v>
      </c>
      <c r="K5737" s="31" t="s">
        <v>1280</v>
      </c>
      <c r="L5737" s="31" t="s">
        <v>70</v>
      </c>
      <c r="M5737" s="31" t="s">
        <v>70</v>
      </c>
      <c r="N5737" s="31">
        <f t="shared" si="241"/>
        <v>0</v>
      </c>
    </row>
    <row r="5738" spans="1:14" x14ac:dyDescent="0.45">
      <c r="A5738" s="31" t="str">
        <f t="shared" si="242"/>
        <v>E06000032_CIN episodes for unborn children at 31st March 2019 with sexual abuse identified as a factor at CIN assessment_Number</v>
      </c>
      <c r="B5738" s="31" t="s">
        <v>564</v>
      </c>
      <c r="C5738" s="31" t="s">
        <v>724</v>
      </c>
      <c r="D5738" s="31" t="s">
        <v>474</v>
      </c>
      <c r="E5738" s="31" t="s">
        <v>475</v>
      </c>
      <c r="F5738" s="31" t="s">
        <v>131</v>
      </c>
      <c r="G5738" s="31" t="s">
        <v>146</v>
      </c>
      <c r="H5738" s="31" t="s">
        <v>743</v>
      </c>
      <c r="I5738" s="31" t="s">
        <v>1280</v>
      </c>
      <c r="J5738" s="31">
        <v>57375</v>
      </c>
      <c r="K5738" s="31" t="s">
        <v>1280</v>
      </c>
      <c r="L5738" s="31" t="s">
        <v>70</v>
      </c>
      <c r="M5738" s="31" t="s">
        <v>70</v>
      </c>
      <c r="N5738" s="31">
        <f t="shared" si="241"/>
        <v>0</v>
      </c>
    </row>
    <row r="5739" spans="1:14" x14ac:dyDescent="0.45">
      <c r="A5739" s="31" t="str">
        <f t="shared" si="242"/>
        <v>E06000055_CIN episodes for unborn children at 31st March 2019 with sexual abuse identified as a factor at CIN assessment_Number</v>
      </c>
      <c r="B5739" s="31" t="s">
        <v>240</v>
      </c>
      <c r="C5739" s="31" t="s">
        <v>241</v>
      </c>
      <c r="D5739" s="31" t="s">
        <v>474</v>
      </c>
      <c r="E5739" s="31" t="s">
        <v>475</v>
      </c>
      <c r="F5739" s="31" t="s">
        <v>131</v>
      </c>
      <c r="G5739" s="31" t="s">
        <v>146</v>
      </c>
      <c r="H5739" s="31" t="s">
        <v>743</v>
      </c>
      <c r="I5739" s="31">
        <v>0</v>
      </c>
      <c r="J5739" s="31">
        <v>40088</v>
      </c>
      <c r="K5739" s="31">
        <v>0</v>
      </c>
      <c r="L5739" s="31" t="s">
        <v>1764</v>
      </c>
      <c r="M5739" s="31">
        <f t="shared" si="240"/>
        <v>0</v>
      </c>
      <c r="N5739" s="31">
        <f t="shared" si="241"/>
        <v>0</v>
      </c>
    </row>
    <row r="5740" spans="1:14" x14ac:dyDescent="0.45">
      <c r="A5740" s="31" t="str">
        <f t="shared" si="242"/>
        <v>E06000056_CIN episodes for unborn children at 31st March 2019 with sexual abuse identified as a factor at CIN assessment_Number</v>
      </c>
      <c r="B5740" s="31" t="s">
        <v>279</v>
      </c>
      <c r="C5740" s="31" t="s">
        <v>280</v>
      </c>
      <c r="D5740" s="31" t="s">
        <v>474</v>
      </c>
      <c r="E5740" s="31" t="s">
        <v>475</v>
      </c>
      <c r="F5740" s="31" t="s">
        <v>131</v>
      </c>
      <c r="G5740" s="31" t="s">
        <v>146</v>
      </c>
      <c r="H5740" s="31" t="s">
        <v>743</v>
      </c>
      <c r="I5740" s="31" t="s">
        <v>1280</v>
      </c>
      <c r="J5740" s="31">
        <v>62515</v>
      </c>
      <c r="K5740" s="31" t="s">
        <v>1280</v>
      </c>
      <c r="L5740" s="31" t="s">
        <v>70</v>
      </c>
      <c r="M5740" s="31" t="s">
        <v>70</v>
      </c>
      <c r="N5740" s="31">
        <f t="shared" si="241"/>
        <v>0</v>
      </c>
    </row>
    <row r="5741" spans="1:14" x14ac:dyDescent="0.45">
      <c r="A5741" s="31" t="str">
        <f t="shared" si="242"/>
        <v>E10000002_CIN episodes for unborn children at 31st March 2019 with sexual abuse identified as a factor at CIN assessment_Number</v>
      </c>
      <c r="B5741" s="31" t="s">
        <v>269</v>
      </c>
      <c r="C5741" s="31" t="s">
        <v>270</v>
      </c>
      <c r="D5741" s="31" t="s">
        <v>474</v>
      </c>
      <c r="E5741" s="31" t="s">
        <v>475</v>
      </c>
      <c r="F5741" s="31" t="s">
        <v>131</v>
      </c>
      <c r="G5741" s="31" t="s">
        <v>146</v>
      </c>
      <c r="H5741" s="31" t="s">
        <v>743</v>
      </c>
      <c r="I5741" s="31">
        <v>0</v>
      </c>
      <c r="J5741" s="31">
        <v>124321</v>
      </c>
      <c r="K5741" s="31">
        <v>0</v>
      </c>
      <c r="L5741" s="31" t="s">
        <v>1764</v>
      </c>
      <c r="M5741" s="31">
        <f t="shared" si="240"/>
        <v>0</v>
      </c>
      <c r="N5741" s="31">
        <f t="shared" si="241"/>
        <v>0</v>
      </c>
    </row>
    <row r="5742" spans="1:14" x14ac:dyDescent="0.45">
      <c r="A5742" s="31" t="str">
        <f t="shared" si="242"/>
        <v>E06000042_CIN episodes for unborn children at 31st March 2019 with sexual abuse identified as a factor at CIN assessment_Number</v>
      </c>
      <c r="B5742" s="31" t="s">
        <v>355</v>
      </c>
      <c r="C5742" s="31" t="s">
        <v>356</v>
      </c>
      <c r="D5742" s="31" t="s">
        <v>474</v>
      </c>
      <c r="E5742" s="31" t="s">
        <v>475</v>
      </c>
      <c r="F5742" s="31" t="s">
        <v>131</v>
      </c>
      <c r="G5742" s="31" t="s">
        <v>146</v>
      </c>
      <c r="H5742" s="31" t="s">
        <v>743</v>
      </c>
      <c r="I5742" s="31" t="s">
        <v>1280</v>
      </c>
      <c r="J5742" s="31">
        <v>68278</v>
      </c>
      <c r="K5742" s="31" t="s">
        <v>1280</v>
      </c>
      <c r="L5742" s="31" t="s">
        <v>70</v>
      </c>
      <c r="M5742" s="31" t="s">
        <v>70</v>
      </c>
      <c r="N5742" s="31">
        <f t="shared" si="241"/>
        <v>0</v>
      </c>
    </row>
    <row r="5743" spans="1:14" x14ac:dyDescent="0.45">
      <c r="A5743" s="31" t="str">
        <f t="shared" si="242"/>
        <v>E10000007_CIN episodes for unborn children at 31st March 2019 with sexual abuse identified as a factor at CIN assessment_Number</v>
      </c>
      <c r="B5743" s="31" t="s">
        <v>291</v>
      </c>
      <c r="C5743" s="31" t="s">
        <v>292</v>
      </c>
      <c r="D5743" s="31" t="s">
        <v>474</v>
      </c>
      <c r="E5743" s="31" t="s">
        <v>475</v>
      </c>
      <c r="F5743" s="31" t="s">
        <v>131</v>
      </c>
      <c r="G5743" s="31" t="s">
        <v>146</v>
      </c>
      <c r="H5743" s="31" t="s">
        <v>743</v>
      </c>
      <c r="I5743" s="31">
        <v>6</v>
      </c>
      <c r="J5743" s="31">
        <v>153272</v>
      </c>
      <c r="K5743" s="31">
        <v>3.9146093219896698E-2</v>
      </c>
      <c r="L5743" s="31" t="s">
        <v>1764</v>
      </c>
      <c r="M5743" s="31">
        <f t="shared" si="240"/>
        <v>3.9146093219896698E-2</v>
      </c>
      <c r="N5743" s="31">
        <f t="shared" si="241"/>
        <v>0</v>
      </c>
    </row>
    <row r="5744" spans="1:14" x14ac:dyDescent="0.45">
      <c r="A5744" s="31" t="str">
        <f t="shared" si="242"/>
        <v>E06000015_CIN episodes for unborn children at 31st March 2019 with sexual abuse identified as a factor at CIN assessment_Number</v>
      </c>
      <c r="B5744" s="31" t="s">
        <v>289</v>
      </c>
      <c r="C5744" s="31" t="s">
        <v>290</v>
      </c>
      <c r="D5744" s="31" t="s">
        <v>474</v>
      </c>
      <c r="E5744" s="31" t="s">
        <v>475</v>
      </c>
      <c r="F5744" s="31" t="s">
        <v>131</v>
      </c>
      <c r="G5744" s="31" t="s">
        <v>146</v>
      </c>
      <c r="H5744" s="31" t="s">
        <v>743</v>
      </c>
      <c r="I5744" s="31" t="s">
        <v>1280</v>
      </c>
      <c r="J5744" s="31">
        <v>59899</v>
      </c>
      <c r="K5744" s="31" t="s">
        <v>1280</v>
      </c>
      <c r="L5744" s="31" t="s">
        <v>70</v>
      </c>
      <c r="M5744" s="31" t="s">
        <v>70</v>
      </c>
      <c r="N5744" s="31">
        <f t="shared" si="241"/>
        <v>0</v>
      </c>
    </row>
    <row r="5745" spans="1:14" x14ac:dyDescent="0.45">
      <c r="A5745" s="31" t="str">
        <f t="shared" si="242"/>
        <v>E10000009_CIN episodes for unborn children at 31st March 2019 with sexual abuse identified as a factor at CIN assessment_Number</v>
      </c>
      <c r="B5745" s="31" t="s">
        <v>295</v>
      </c>
      <c r="C5745" s="31" t="s">
        <v>296</v>
      </c>
      <c r="D5745" s="31" t="s">
        <v>474</v>
      </c>
      <c r="E5745" s="31" t="s">
        <v>475</v>
      </c>
      <c r="F5745" s="31" t="s">
        <v>131</v>
      </c>
      <c r="G5745" s="31" t="s">
        <v>146</v>
      </c>
      <c r="H5745" s="31" t="s">
        <v>743</v>
      </c>
      <c r="I5745" s="31" t="s">
        <v>1280</v>
      </c>
      <c r="J5745" s="31">
        <v>76699</v>
      </c>
      <c r="K5745" s="31" t="s">
        <v>1280</v>
      </c>
      <c r="L5745" s="31" t="s">
        <v>70</v>
      </c>
      <c r="M5745" s="31" t="s">
        <v>70</v>
      </c>
      <c r="N5745" s="31">
        <f t="shared" si="241"/>
        <v>0</v>
      </c>
    </row>
    <row r="5746" spans="1:14" x14ac:dyDescent="0.45">
      <c r="A5746" s="31" t="str">
        <f t="shared" si="242"/>
        <v>E06000029_CIN episodes for unborn children at 31st March 2019 with sexual abuse identified as a factor at CIN assessment_Number</v>
      </c>
      <c r="B5746" s="31" t="s">
        <v>543</v>
      </c>
      <c r="C5746" s="31" t="s">
        <v>717</v>
      </c>
      <c r="D5746" s="31" t="s">
        <v>474</v>
      </c>
      <c r="E5746" s="31" t="s">
        <v>475</v>
      </c>
      <c r="F5746" s="31" t="s">
        <v>131</v>
      </c>
      <c r="G5746" s="31" t="s">
        <v>146</v>
      </c>
      <c r="H5746" s="31" t="s">
        <v>743</v>
      </c>
      <c r="I5746" s="31">
        <v>0</v>
      </c>
      <c r="J5746" s="31">
        <v>30188</v>
      </c>
      <c r="K5746" s="31">
        <v>0</v>
      </c>
      <c r="L5746" s="31" t="s">
        <v>1764</v>
      </c>
      <c r="M5746" s="31">
        <f t="shared" si="240"/>
        <v>0</v>
      </c>
      <c r="N5746" s="31">
        <f t="shared" si="241"/>
        <v>0</v>
      </c>
    </row>
    <row r="5747" spans="1:14" x14ac:dyDescent="0.45">
      <c r="A5747" s="31" t="str">
        <f t="shared" si="242"/>
        <v>E06000028_CIN episodes for unborn children at 31st March 2019 with sexual abuse identified as a factor at CIN assessment_Number</v>
      </c>
      <c r="B5747" s="31" t="s">
        <v>254</v>
      </c>
      <c r="C5747" s="31" t="s">
        <v>255</v>
      </c>
      <c r="D5747" s="31" t="s">
        <v>474</v>
      </c>
      <c r="E5747" s="31" t="s">
        <v>475</v>
      </c>
      <c r="F5747" s="31" t="s">
        <v>131</v>
      </c>
      <c r="G5747" s="31" t="s">
        <v>146</v>
      </c>
      <c r="H5747" s="31" t="s">
        <v>743</v>
      </c>
      <c r="I5747" s="31" t="s">
        <v>1280</v>
      </c>
      <c r="J5747" s="31">
        <v>36373</v>
      </c>
      <c r="K5747" s="31" t="s">
        <v>1280</v>
      </c>
      <c r="L5747" s="31" t="s">
        <v>70</v>
      </c>
      <c r="M5747" s="31" t="s">
        <v>70</v>
      </c>
      <c r="N5747" s="31">
        <f t="shared" si="241"/>
        <v>0</v>
      </c>
    </row>
    <row r="5748" spans="1:14" x14ac:dyDescent="0.45">
      <c r="A5748" s="31" t="str">
        <f t="shared" si="242"/>
        <v>E06000047_CIN episodes for unborn children at 31st March 2019 with sexual abuse identified as a factor at CIN assessment_Number</v>
      </c>
      <c r="B5748" s="31" t="s">
        <v>528</v>
      </c>
      <c r="C5748" s="31" t="s">
        <v>721</v>
      </c>
      <c r="D5748" s="31" t="s">
        <v>474</v>
      </c>
      <c r="E5748" s="31" t="s">
        <v>475</v>
      </c>
      <c r="F5748" s="31" t="s">
        <v>131</v>
      </c>
      <c r="G5748" s="31" t="s">
        <v>146</v>
      </c>
      <c r="H5748" s="31" t="s">
        <v>743</v>
      </c>
      <c r="I5748" s="31">
        <v>6</v>
      </c>
      <c r="J5748" s="31">
        <v>101040</v>
      </c>
      <c r="K5748" s="31">
        <v>5.9382422802850401E-2</v>
      </c>
      <c r="L5748" s="31" t="s">
        <v>1765</v>
      </c>
      <c r="M5748" s="31">
        <f t="shared" si="240"/>
        <v>5.9382422802850401E-2</v>
      </c>
      <c r="N5748" s="31">
        <f t="shared" si="241"/>
        <v>0</v>
      </c>
    </row>
    <row r="5749" spans="1:14" x14ac:dyDescent="0.45">
      <c r="A5749" s="31" t="str">
        <f t="shared" si="242"/>
        <v>E06000005_CIN episodes for unborn children at 31st March 2019 with sexual abuse identified as a factor at CIN assessment_Number</v>
      </c>
      <c r="B5749" s="31" t="s">
        <v>287</v>
      </c>
      <c r="C5749" s="31" t="s">
        <v>288</v>
      </c>
      <c r="D5749" s="31" t="s">
        <v>474</v>
      </c>
      <c r="E5749" s="31" t="s">
        <v>475</v>
      </c>
      <c r="F5749" s="31" t="s">
        <v>131</v>
      </c>
      <c r="G5749" s="31" t="s">
        <v>146</v>
      </c>
      <c r="H5749" s="31" t="s">
        <v>743</v>
      </c>
      <c r="I5749" s="31" t="s">
        <v>1280</v>
      </c>
      <c r="J5749" s="31">
        <v>22454</v>
      </c>
      <c r="K5749" s="31" t="s">
        <v>1280</v>
      </c>
      <c r="L5749" s="31" t="s">
        <v>70</v>
      </c>
      <c r="M5749" s="31" t="s">
        <v>70</v>
      </c>
      <c r="N5749" s="31">
        <f t="shared" si="241"/>
        <v>0</v>
      </c>
    </row>
    <row r="5750" spans="1:14" x14ac:dyDescent="0.45">
      <c r="A5750" s="31" t="str">
        <f t="shared" si="242"/>
        <v>E10000011_CIN episodes for unborn children at 31st March 2019 with sexual abuse identified as a factor at CIN assessment_Number</v>
      </c>
      <c r="B5750" s="31" t="s">
        <v>299</v>
      </c>
      <c r="C5750" s="31" t="s">
        <v>300</v>
      </c>
      <c r="D5750" s="31" t="s">
        <v>474</v>
      </c>
      <c r="E5750" s="31" t="s">
        <v>475</v>
      </c>
      <c r="F5750" s="31" t="s">
        <v>131</v>
      </c>
      <c r="G5750" s="31" t="s">
        <v>146</v>
      </c>
      <c r="H5750" s="31" t="s">
        <v>743</v>
      </c>
      <c r="I5750" s="31" t="s">
        <v>1280</v>
      </c>
      <c r="J5750" s="31">
        <v>106378</v>
      </c>
      <c r="K5750" s="31" t="s">
        <v>1280</v>
      </c>
      <c r="L5750" s="31" t="s">
        <v>70</v>
      </c>
      <c r="M5750" s="31" t="s">
        <v>70</v>
      </c>
      <c r="N5750" s="31">
        <f t="shared" si="241"/>
        <v>0</v>
      </c>
    </row>
    <row r="5751" spans="1:14" x14ac:dyDescent="0.45">
      <c r="A5751" s="31" t="str">
        <f t="shared" si="242"/>
        <v>E06000043_CIN episodes for unborn children at 31st March 2019 with sexual abuse identified as a factor at CIN assessment_Number</v>
      </c>
      <c r="B5751" s="31" t="s">
        <v>263</v>
      </c>
      <c r="C5751" s="31" t="s">
        <v>264</v>
      </c>
      <c r="D5751" s="31" t="s">
        <v>474</v>
      </c>
      <c r="E5751" s="31" t="s">
        <v>475</v>
      </c>
      <c r="F5751" s="31" t="s">
        <v>131</v>
      </c>
      <c r="G5751" s="31" t="s">
        <v>146</v>
      </c>
      <c r="H5751" s="31" t="s">
        <v>743</v>
      </c>
      <c r="I5751" s="31" t="s">
        <v>1280</v>
      </c>
      <c r="J5751" s="31">
        <v>51005</v>
      </c>
      <c r="K5751" s="31" t="s">
        <v>1280</v>
      </c>
      <c r="L5751" s="31" t="s">
        <v>70</v>
      </c>
      <c r="M5751" s="31" t="s">
        <v>70</v>
      </c>
      <c r="N5751" s="31">
        <f t="shared" si="241"/>
        <v>0</v>
      </c>
    </row>
    <row r="5752" spans="1:14" x14ac:dyDescent="0.45">
      <c r="A5752" s="31" t="str">
        <f t="shared" si="242"/>
        <v>E10000014_CIN episodes for unborn children at 31st March 2019 with sexual abuse identified as a factor at CIN assessment_Number</v>
      </c>
      <c r="B5752" s="31" t="s">
        <v>309</v>
      </c>
      <c r="C5752" s="31" t="s">
        <v>310</v>
      </c>
      <c r="D5752" s="31" t="s">
        <v>474</v>
      </c>
      <c r="E5752" s="31" t="s">
        <v>475</v>
      </c>
      <c r="F5752" s="31" t="s">
        <v>131</v>
      </c>
      <c r="G5752" s="31" t="s">
        <v>146</v>
      </c>
      <c r="H5752" s="31" t="s">
        <v>743</v>
      </c>
      <c r="I5752" s="31" t="s">
        <v>1280</v>
      </c>
      <c r="J5752" s="31">
        <v>284002</v>
      </c>
      <c r="K5752" s="31" t="s">
        <v>1280</v>
      </c>
      <c r="L5752" s="31" t="s">
        <v>70</v>
      </c>
      <c r="M5752" s="31" t="s">
        <v>70</v>
      </c>
      <c r="N5752" s="31">
        <f t="shared" si="241"/>
        <v>0</v>
      </c>
    </row>
    <row r="5753" spans="1:14" x14ac:dyDescent="0.45">
      <c r="A5753" s="31" t="str">
        <f t="shared" si="242"/>
        <v>E06000044_CIN episodes for unborn children at 31st March 2019 with sexual abuse identified as a factor at CIN assessment_Number</v>
      </c>
      <c r="B5753" s="31" t="s">
        <v>383</v>
      </c>
      <c r="C5753" s="31" t="s">
        <v>384</v>
      </c>
      <c r="D5753" s="31" t="s">
        <v>474</v>
      </c>
      <c r="E5753" s="31" t="s">
        <v>475</v>
      </c>
      <c r="F5753" s="31" t="s">
        <v>131</v>
      </c>
      <c r="G5753" s="31" t="s">
        <v>146</v>
      </c>
      <c r="H5753" s="31" t="s">
        <v>743</v>
      </c>
      <c r="I5753" s="31" t="s">
        <v>1280</v>
      </c>
      <c r="J5753" s="31">
        <v>44046</v>
      </c>
      <c r="K5753" s="31" t="s">
        <v>1280</v>
      </c>
      <c r="L5753" s="31" t="s">
        <v>70</v>
      </c>
      <c r="M5753" s="31" t="s">
        <v>70</v>
      </c>
      <c r="N5753" s="31">
        <f t="shared" si="241"/>
        <v>0</v>
      </c>
    </row>
    <row r="5754" spans="1:14" x14ac:dyDescent="0.45">
      <c r="A5754" s="31" t="str">
        <f t="shared" si="242"/>
        <v>E06000045_CIN episodes for unborn children at 31st March 2019 with sexual abuse identified as a factor at CIN assessment_Number</v>
      </c>
      <c r="B5754" s="31" t="s">
        <v>577</v>
      </c>
      <c r="C5754" s="31" t="s">
        <v>729</v>
      </c>
      <c r="D5754" s="31" t="s">
        <v>474</v>
      </c>
      <c r="E5754" s="31" t="s">
        <v>475</v>
      </c>
      <c r="F5754" s="31" t="s">
        <v>131</v>
      </c>
      <c r="G5754" s="31" t="s">
        <v>146</v>
      </c>
      <c r="H5754" s="31" t="s">
        <v>743</v>
      </c>
      <c r="I5754" s="31" t="s">
        <v>1280</v>
      </c>
      <c r="J5754" s="31">
        <v>50832</v>
      </c>
      <c r="K5754" s="31" t="s">
        <v>1280</v>
      </c>
      <c r="L5754" s="31" t="s">
        <v>70</v>
      </c>
      <c r="M5754" s="31" t="s">
        <v>70</v>
      </c>
      <c r="N5754" s="31">
        <f t="shared" si="241"/>
        <v>0</v>
      </c>
    </row>
    <row r="5755" spans="1:14" x14ac:dyDescent="0.45">
      <c r="A5755" s="31" t="str">
        <f t="shared" si="242"/>
        <v>E10000018_CIN episodes for unborn children at 31st March 2019 with sexual abuse identified as a factor at CIN assessment_Number</v>
      </c>
      <c r="B5755" s="31" t="s">
        <v>552</v>
      </c>
      <c r="C5755" s="31" t="s">
        <v>553</v>
      </c>
      <c r="D5755" s="31" t="s">
        <v>474</v>
      </c>
      <c r="E5755" s="31" t="s">
        <v>475</v>
      </c>
      <c r="F5755" s="31" t="s">
        <v>131</v>
      </c>
      <c r="G5755" s="31" t="s">
        <v>146</v>
      </c>
      <c r="H5755" s="31" t="s">
        <v>743</v>
      </c>
      <c r="I5755" s="31" t="s">
        <v>1280</v>
      </c>
      <c r="J5755" s="31">
        <v>140307</v>
      </c>
      <c r="K5755" s="31" t="s">
        <v>1280</v>
      </c>
      <c r="L5755" s="31" t="s">
        <v>70</v>
      </c>
      <c r="M5755" s="31" t="s">
        <v>70</v>
      </c>
      <c r="N5755" s="31">
        <f t="shared" si="241"/>
        <v>0</v>
      </c>
    </row>
    <row r="5756" spans="1:14" x14ac:dyDescent="0.45">
      <c r="A5756" s="31" t="str">
        <f t="shared" si="242"/>
        <v>E06000016_CIN episodes for unborn children at 31st March 2019 with sexual abuse identified as a factor at CIN assessment_Number</v>
      </c>
      <c r="B5756" s="31" t="s">
        <v>341</v>
      </c>
      <c r="C5756" s="31" t="s">
        <v>342</v>
      </c>
      <c r="D5756" s="31" t="s">
        <v>474</v>
      </c>
      <c r="E5756" s="31" t="s">
        <v>475</v>
      </c>
      <c r="F5756" s="31" t="s">
        <v>131</v>
      </c>
      <c r="G5756" s="31" t="s">
        <v>146</v>
      </c>
      <c r="H5756" s="31" t="s">
        <v>743</v>
      </c>
      <c r="I5756" s="31" t="s">
        <v>1280</v>
      </c>
      <c r="J5756" s="31">
        <v>83994</v>
      </c>
      <c r="K5756" s="31" t="s">
        <v>1280</v>
      </c>
      <c r="L5756" s="31" t="s">
        <v>70</v>
      </c>
      <c r="M5756" s="31" t="s">
        <v>70</v>
      </c>
      <c r="N5756" s="31">
        <f t="shared" si="241"/>
        <v>0</v>
      </c>
    </row>
    <row r="5757" spans="1:14" x14ac:dyDescent="0.45">
      <c r="A5757" s="31" t="str">
        <f t="shared" si="242"/>
        <v>E06000017_CIN episodes for unborn children at 31st March 2019 with sexual abuse identified as a factor at CIN assessment_Number</v>
      </c>
      <c r="B5757" s="31" t="s">
        <v>548</v>
      </c>
      <c r="C5757" s="31" t="s">
        <v>728</v>
      </c>
      <c r="D5757" s="31" t="s">
        <v>474</v>
      </c>
      <c r="E5757" s="31" t="s">
        <v>475</v>
      </c>
      <c r="F5757" s="31" t="s">
        <v>131</v>
      </c>
      <c r="G5757" s="31" t="s">
        <v>146</v>
      </c>
      <c r="H5757" s="31" t="s">
        <v>743</v>
      </c>
      <c r="I5757" s="31">
        <v>0</v>
      </c>
      <c r="J5757" s="31">
        <v>7807</v>
      </c>
      <c r="K5757" s="31">
        <v>0</v>
      </c>
      <c r="L5757" s="31" t="s">
        <v>1764</v>
      </c>
      <c r="M5757" s="31">
        <f t="shared" si="240"/>
        <v>0</v>
      </c>
      <c r="N5757" s="31">
        <f t="shared" si="241"/>
        <v>0</v>
      </c>
    </row>
    <row r="5758" spans="1:14" x14ac:dyDescent="0.45">
      <c r="A5758" s="31" t="str">
        <f t="shared" si="242"/>
        <v>E10000028_CIN episodes for unborn children at 31st March 2019 with sexual abuse identified as a factor at CIN assessment_Number</v>
      </c>
      <c r="B5758" s="31" t="s">
        <v>418</v>
      </c>
      <c r="C5758" s="31" t="s">
        <v>419</v>
      </c>
      <c r="D5758" s="31" t="s">
        <v>474</v>
      </c>
      <c r="E5758" s="31" t="s">
        <v>475</v>
      </c>
      <c r="F5758" s="31" t="s">
        <v>131</v>
      </c>
      <c r="G5758" s="31" t="s">
        <v>146</v>
      </c>
      <c r="H5758" s="31" t="s">
        <v>743</v>
      </c>
      <c r="I5758" s="31" t="s">
        <v>1280</v>
      </c>
      <c r="J5758" s="31">
        <v>169603</v>
      </c>
      <c r="K5758" s="31" t="s">
        <v>1280</v>
      </c>
      <c r="L5758" s="31" t="s">
        <v>70</v>
      </c>
      <c r="M5758" s="31" t="s">
        <v>70</v>
      </c>
      <c r="N5758" s="31">
        <f t="shared" si="241"/>
        <v>0</v>
      </c>
    </row>
    <row r="5759" spans="1:14" x14ac:dyDescent="0.45">
      <c r="A5759" s="31" t="str">
        <f t="shared" si="242"/>
        <v>E06000021_CIN episodes for unborn children at 31st March 2019 with sexual abuse identified as a factor at CIN assessment_Number</v>
      </c>
      <c r="B5759" s="31" t="s">
        <v>424</v>
      </c>
      <c r="C5759" s="31" t="s">
        <v>425</v>
      </c>
      <c r="D5759" s="31" t="s">
        <v>474</v>
      </c>
      <c r="E5759" s="31" t="s">
        <v>475</v>
      </c>
      <c r="F5759" s="31" t="s">
        <v>131</v>
      </c>
      <c r="G5759" s="31" t="s">
        <v>146</v>
      </c>
      <c r="H5759" s="31" t="s">
        <v>743</v>
      </c>
      <c r="I5759" s="31">
        <v>7</v>
      </c>
      <c r="J5759" s="31">
        <v>57549</v>
      </c>
      <c r="K5759" s="31">
        <v>0.121635475855358</v>
      </c>
      <c r="L5759" s="31" t="s">
        <v>1765</v>
      </c>
      <c r="M5759" s="31">
        <f t="shared" si="240"/>
        <v>0.121635475855358</v>
      </c>
      <c r="N5759" s="31">
        <f t="shared" si="241"/>
        <v>0</v>
      </c>
    </row>
    <row r="5760" spans="1:14" x14ac:dyDescent="0.45">
      <c r="A5760" s="31" t="str">
        <f t="shared" si="242"/>
        <v>E06000054_CIN episodes for unborn children at 31st March 2019 with sexual abuse identified as a factor at CIN assessment_Number</v>
      </c>
      <c r="B5760" s="31" t="s">
        <v>462</v>
      </c>
      <c r="C5760" s="31" t="s">
        <v>463</v>
      </c>
      <c r="D5760" s="31" t="s">
        <v>474</v>
      </c>
      <c r="E5760" s="31" t="s">
        <v>475</v>
      </c>
      <c r="F5760" s="31" t="s">
        <v>131</v>
      </c>
      <c r="G5760" s="31" t="s">
        <v>146</v>
      </c>
      <c r="H5760" s="31" t="s">
        <v>743</v>
      </c>
      <c r="I5760" s="31">
        <v>5</v>
      </c>
      <c r="J5760" s="31">
        <v>105692</v>
      </c>
      <c r="K5760" s="31">
        <v>4.7307270181281502E-2</v>
      </c>
      <c r="L5760" s="31" t="s">
        <v>1764</v>
      </c>
      <c r="M5760" s="31">
        <f t="shared" ref="M5760:M5822" si="243">K5760</f>
        <v>4.7307270181281502E-2</v>
      </c>
      <c r="N5760" s="31">
        <f t="shared" si="241"/>
        <v>0</v>
      </c>
    </row>
    <row r="5761" spans="1:14" x14ac:dyDescent="0.45">
      <c r="A5761" s="31" t="str">
        <f t="shared" si="242"/>
        <v>E06000030_CIN episodes for unborn children at 31st March 2019 with sexual abuse identified as a factor at CIN assessment_Number</v>
      </c>
      <c r="B5761" s="31" t="s">
        <v>434</v>
      </c>
      <c r="C5761" s="31" t="s">
        <v>435</v>
      </c>
      <c r="D5761" s="31" t="s">
        <v>474</v>
      </c>
      <c r="E5761" s="31" t="s">
        <v>475</v>
      </c>
      <c r="F5761" s="31" t="s">
        <v>131</v>
      </c>
      <c r="G5761" s="31" t="s">
        <v>146</v>
      </c>
      <c r="H5761" s="31" t="s">
        <v>743</v>
      </c>
      <c r="I5761" s="31" t="s">
        <v>1280</v>
      </c>
      <c r="J5761" s="31">
        <v>50239</v>
      </c>
      <c r="K5761" s="31" t="s">
        <v>1280</v>
      </c>
      <c r="L5761" s="31" t="s">
        <v>70</v>
      </c>
      <c r="M5761" s="31" t="s">
        <v>70</v>
      </c>
      <c r="N5761" s="31">
        <f t="shared" si="241"/>
        <v>0</v>
      </c>
    </row>
    <row r="5762" spans="1:14" x14ac:dyDescent="0.45">
      <c r="A5762" s="31" t="str">
        <f t="shared" si="242"/>
        <v>E06000036_CIN episodes for unborn children at 31st March 2019 with sexual abuse identified as a factor at CIN assessment_Number</v>
      </c>
      <c r="B5762" s="31" t="s">
        <v>257</v>
      </c>
      <c r="C5762" s="31" t="s">
        <v>258</v>
      </c>
      <c r="D5762" s="31" t="s">
        <v>474</v>
      </c>
      <c r="E5762" s="31" t="s">
        <v>475</v>
      </c>
      <c r="F5762" s="31" t="s">
        <v>131</v>
      </c>
      <c r="G5762" s="31" t="s">
        <v>146</v>
      </c>
      <c r="H5762" s="31" t="s">
        <v>743</v>
      </c>
      <c r="I5762" s="31">
        <v>0</v>
      </c>
      <c r="J5762" s="31">
        <v>28336</v>
      </c>
      <c r="K5762" s="31">
        <v>0</v>
      </c>
      <c r="L5762" s="31" t="s">
        <v>1764</v>
      </c>
      <c r="M5762" s="31">
        <f t="shared" si="243"/>
        <v>0</v>
      </c>
      <c r="N5762" s="31">
        <f t="shared" si="241"/>
        <v>0</v>
      </c>
    </row>
    <row r="5763" spans="1:14" x14ac:dyDescent="0.45">
      <c r="A5763" s="31" t="str">
        <f t="shared" si="242"/>
        <v>E06000040_CIN episodes for unborn children at 31st March 2019 with sexual abuse identified as a factor at CIN assessment_Number</v>
      </c>
      <c r="B5763" s="31" t="s">
        <v>555</v>
      </c>
      <c r="C5763" s="31" t="s">
        <v>727</v>
      </c>
      <c r="D5763" s="31" t="s">
        <v>474</v>
      </c>
      <c r="E5763" s="31" t="s">
        <v>475</v>
      </c>
      <c r="F5763" s="31" t="s">
        <v>131</v>
      </c>
      <c r="G5763" s="31" t="s">
        <v>146</v>
      </c>
      <c r="H5763" s="31" t="s">
        <v>743</v>
      </c>
      <c r="I5763" s="31">
        <v>0</v>
      </c>
      <c r="J5763" s="31">
        <v>34604</v>
      </c>
      <c r="K5763" s="31">
        <v>0</v>
      </c>
      <c r="L5763" s="31" t="s">
        <v>1764</v>
      </c>
      <c r="M5763" s="31">
        <f t="shared" si="243"/>
        <v>0</v>
      </c>
      <c r="N5763" s="31">
        <f t="shared" ref="N5763:N5826" si="244">IF(OR(C5763="City of London",C5763="Isles of Scilly"),1,0)</f>
        <v>0</v>
      </c>
    </row>
    <row r="5764" spans="1:14" x14ac:dyDescent="0.45">
      <c r="A5764" s="31" t="str">
        <f t="shared" si="242"/>
        <v>E06000037_CIN episodes for unborn children at 31st March 2019 with sexual abuse identified as a factor at CIN assessment_Number</v>
      </c>
      <c r="B5764" s="31" t="s">
        <v>456</v>
      </c>
      <c r="C5764" s="31" t="s">
        <v>457</v>
      </c>
      <c r="D5764" s="31" t="s">
        <v>474</v>
      </c>
      <c r="E5764" s="31" t="s">
        <v>475</v>
      </c>
      <c r="F5764" s="31" t="s">
        <v>131</v>
      </c>
      <c r="G5764" s="31" t="s">
        <v>146</v>
      </c>
      <c r="H5764" s="31" t="s">
        <v>743</v>
      </c>
      <c r="I5764" s="31">
        <v>0</v>
      </c>
      <c r="J5764" s="31">
        <v>35623</v>
      </c>
      <c r="K5764" s="31">
        <v>0</v>
      </c>
      <c r="L5764" s="31" t="s">
        <v>1764</v>
      </c>
      <c r="M5764" s="31">
        <f t="shared" si="243"/>
        <v>0</v>
      </c>
      <c r="N5764" s="31">
        <f t="shared" si="244"/>
        <v>0</v>
      </c>
    </row>
    <row r="5765" spans="1:14" x14ac:dyDescent="0.45">
      <c r="A5765" s="31" t="str">
        <f t="shared" si="242"/>
        <v>E06000038_CIN episodes for unborn children at 31st March 2019 with sexual abuse identified as a factor at CIN assessment_Number</v>
      </c>
      <c r="B5765" s="31" t="s">
        <v>557</v>
      </c>
      <c r="C5765" s="31" t="s">
        <v>726</v>
      </c>
      <c r="D5765" s="31" t="s">
        <v>474</v>
      </c>
      <c r="E5765" s="31" t="s">
        <v>475</v>
      </c>
      <c r="F5765" s="31" t="s">
        <v>131</v>
      </c>
      <c r="G5765" s="31" t="s">
        <v>146</v>
      </c>
      <c r="H5765" s="31" t="s">
        <v>743</v>
      </c>
      <c r="I5765" s="31">
        <v>0</v>
      </c>
      <c r="J5765" s="31">
        <v>37080</v>
      </c>
      <c r="K5765" s="31">
        <v>0</v>
      </c>
      <c r="L5765" s="31" t="s">
        <v>1764</v>
      </c>
      <c r="M5765" s="31">
        <f t="shared" si="243"/>
        <v>0</v>
      </c>
      <c r="N5765" s="31">
        <f t="shared" si="244"/>
        <v>0</v>
      </c>
    </row>
    <row r="5766" spans="1:14" x14ac:dyDescent="0.45">
      <c r="A5766" s="31" t="str">
        <f t="shared" si="242"/>
        <v>E06000039_CIN episodes for unborn children at 31st March 2019 with sexual abuse identified as a factor at CIN assessment_Number</v>
      </c>
      <c r="B5766" s="31" t="s">
        <v>404</v>
      </c>
      <c r="C5766" s="31" t="s">
        <v>405</v>
      </c>
      <c r="D5766" s="31" t="s">
        <v>474</v>
      </c>
      <c r="E5766" s="31" t="s">
        <v>475</v>
      </c>
      <c r="F5766" s="31" t="s">
        <v>131</v>
      </c>
      <c r="G5766" s="31" t="s">
        <v>146</v>
      </c>
      <c r="H5766" s="31" t="s">
        <v>743</v>
      </c>
      <c r="I5766" s="31">
        <v>0</v>
      </c>
      <c r="J5766" s="31">
        <v>42699</v>
      </c>
      <c r="K5766" s="31">
        <v>0</v>
      </c>
      <c r="L5766" s="31" t="s">
        <v>1764</v>
      </c>
      <c r="M5766" s="31">
        <f t="shared" si="243"/>
        <v>0</v>
      </c>
      <c r="N5766" s="31">
        <f t="shared" si="244"/>
        <v>0</v>
      </c>
    </row>
    <row r="5767" spans="1:14" x14ac:dyDescent="0.45">
      <c r="A5767" s="31" t="str">
        <f t="shared" si="242"/>
        <v>E06000041_CIN episodes for unborn children at 31st March 2019 with sexual abuse identified as a factor at CIN assessment_Number</v>
      </c>
      <c r="B5767" s="31" t="s">
        <v>466</v>
      </c>
      <c r="C5767" s="31" t="s">
        <v>467</v>
      </c>
      <c r="D5767" s="31" t="s">
        <v>474</v>
      </c>
      <c r="E5767" s="31" t="s">
        <v>475</v>
      </c>
      <c r="F5767" s="31" t="s">
        <v>131</v>
      </c>
      <c r="G5767" s="31" t="s">
        <v>146</v>
      </c>
      <c r="H5767" s="31" t="s">
        <v>743</v>
      </c>
      <c r="I5767" s="31" t="s">
        <v>1280</v>
      </c>
      <c r="J5767" s="31">
        <v>39532</v>
      </c>
      <c r="K5767" s="31" t="s">
        <v>1280</v>
      </c>
      <c r="L5767" s="31" t="s">
        <v>70</v>
      </c>
      <c r="M5767" s="31" t="s">
        <v>70</v>
      </c>
      <c r="N5767" s="31">
        <f t="shared" si="244"/>
        <v>0</v>
      </c>
    </row>
    <row r="5768" spans="1:14" x14ac:dyDescent="0.45">
      <c r="A5768" s="31" t="str">
        <f t="shared" si="242"/>
        <v>E10000003_CIN episodes for unborn children at 31st March 2019 with sexual abuse identified as a factor at CIN assessment_Number</v>
      </c>
      <c r="B5768" s="31" t="s">
        <v>275</v>
      </c>
      <c r="C5768" s="31" t="s">
        <v>276</v>
      </c>
      <c r="D5768" s="31" t="s">
        <v>474</v>
      </c>
      <c r="E5768" s="31" t="s">
        <v>475</v>
      </c>
      <c r="F5768" s="31" t="s">
        <v>131</v>
      </c>
      <c r="G5768" s="31" t="s">
        <v>146</v>
      </c>
      <c r="H5768" s="31" t="s">
        <v>743</v>
      </c>
      <c r="I5768" s="31">
        <v>0</v>
      </c>
      <c r="J5768" s="31">
        <v>135719</v>
      </c>
      <c r="K5768" s="31">
        <v>0</v>
      </c>
      <c r="L5768" s="31" t="s">
        <v>1764</v>
      </c>
      <c r="M5768" s="31">
        <f t="shared" si="243"/>
        <v>0</v>
      </c>
      <c r="N5768" s="31">
        <f t="shared" si="244"/>
        <v>0</v>
      </c>
    </row>
    <row r="5769" spans="1:14" x14ac:dyDescent="0.45">
      <c r="A5769" s="31" t="str">
        <f t="shared" si="242"/>
        <v>E06000031_CIN episodes for unborn children at 31st March 2019 with sexual abuse identified as a factor at CIN assessment_Number</v>
      </c>
      <c r="B5769" s="31" t="s">
        <v>379</v>
      </c>
      <c r="C5769" s="31" t="s">
        <v>380</v>
      </c>
      <c r="D5769" s="31" t="s">
        <v>474</v>
      </c>
      <c r="E5769" s="31" t="s">
        <v>475</v>
      </c>
      <c r="F5769" s="31" t="s">
        <v>131</v>
      </c>
      <c r="G5769" s="31" t="s">
        <v>146</v>
      </c>
      <c r="H5769" s="31" t="s">
        <v>743</v>
      </c>
      <c r="I5769" s="31">
        <v>0</v>
      </c>
      <c r="J5769" s="31">
        <v>51137</v>
      </c>
      <c r="K5769" s="31">
        <v>0</v>
      </c>
      <c r="L5769" s="31" t="s">
        <v>1764</v>
      </c>
      <c r="M5769" s="31">
        <f t="shared" si="243"/>
        <v>0</v>
      </c>
      <c r="N5769" s="31">
        <f t="shared" si="244"/>
        <v>0</v>
      </c>
    </row>
    <row r="5770" spans="1:14" x14ac:dyDescent="0.45">
      <c r="A5770" s="31" t="str">
        <f t="shared" si="242"/>
        <v>E06000006_CIN episodes for unborn children at 31st March 2019 with sexual abuse identified as a factor at CIN assessment_Number</v>
      </c>
      <c r="B5770" s="31" t="s">
        <v>531</v>
      </c>
      <c r="C5770" s="31" t="s">
        <v>722</v>
      </c>
      <c r="D5770" s="31" t="s">
        <v>474</v>
      </c>
      <c r="E5770" s="31" t="s">
        <v>475</v>
      </c>
      <c r="F5770" s="31" t="s">
        <v>131</v>
      </c>
      <c r="G5770" s="31" t="s">
        <v>146</v>
      </c>
      <c r="H5770" s="31" t="s">
        <v>743</v>
      </c>
      <c r="I5770" s="31" t="s">
        <v>1280</v>
      </c>
      <c r="J5770" s="31">
        <v>28617</v>
      </c>
      <c r="K5770" s="31" t="s">
        <v>1280</v>
      </c>
      <c r="L5770" s="31" t="s">
        <v>70</v>
      </c>
      <c r="M5770" s="31" t="s">
        <v>70</v>
      </c>
      <c r="N5770" s="31">
        <f t="shared" si="244"/>
        <v>0</v>
      </c>
    </row>
    <row r="5771" spans="1:14" x14ac:dyDescent="0.45">
      <c r="A5771" s="31" t="str">
        <f t="shared" ref="A5771:A5834" si="245">CONCATENATE(B5771,"_",G5771,"_",H5771)</f>
        <v>E06000007_CIN episodes for unborn children at 31st March 2019 with sexual abuse identified as a factor at CIN assessment_Number</v>
      </c>
      <c r="B5771" s="31" t="s">
        <v>452</v>
      </c>
      <c r="C5771" s="31" t="s">
        <v>453</v>
      </c>
      <c r="D5771" s="31" t="s">
        <v>474</v>
      </c>
      <c r="E5771" s="31" t="s">
        <v>475</v>
      </c>
      <c r="F5771" s="31" t="s">
        <v>131</v>
      </c>
      <c r="G5771" s="31" t="s">
        <v>146</v>
      </c>
      <c r="H5771" s="31" t="s">
        <v>743</v>
      </c>
      <c r="I5771" s="31">
        <v>0</v>
      </c>
      <c r="J5771" s="31">
        <v>44484</v>
      </c>
      <c r="K5771" s="31">
        <v>0</v>
      </c>
      <c r="L5771" s="31" t="s">
        <v>1764</v>
      </c>
      <c r="M5771" s="31">
        <f t="shared" si="243"/>
        <v>0</v>
      </c>
      <c r="N5771" s="31">
        <f t="shared" si="244"/>
        <v>0</v>
      </c>
    </row>
    <row r="5772" spans="1:14" x14ac:dyDescent="0.45">
      <c r="A5772" s="31" t="str">
        <f t="shared" si="245"/>
        <v>E10000008_CIN episodes for unborn children at 31st March 2019 with sexual abuse identified as a factor at CIN assessment_Number</v>
      </c>
      <c r="B5772" s="31" t="s">
        <v>504</v>
      </c>
      <c r="C5772" s="31" t="s">
        <v>505</v>
      </c>
      <c r="D5772" s="31" t="s">
        <v>474</v>
      </c>
      <c r="E5772" s="31" t="s">
        <v>475</v>
      </c>
      <c r="F5772" s="31" t="s">
        <v>131</v>
      </c>
      <c r="G5772" s="31" t="s">
        <v>146</v>
      </c>
      <c r="H5772" s="31" t="s">
        <v>743</v>
      </c>
      <c r="I5772" s="31">
        <v>0</v>
      </c>
      <c r="J5772" s="31">
        <v>145878</v>
      </c>
      <c r="K5772" s="31">
        <v>0</v>
      </c>
      <c r="L5772" s="31" t="s">
        <v>1764</v>
      </c>
      <c r="M5772" s="31">
        <f t="shared" si="243"/>
        <v>0</v>
      </c>
      <c r="N5772" s="31">
        <f t="shared" si="244"/>
        <v>0</v>
      </c>
    </row>
    <row r="5773" spans="1:14" x14ac:dyDescent="0.45">
      <c r="A5773" s="31" t="str">
        <f t="shared" si="245"/>
        <v>E06000026_CIN episodes for unborn children at 31st March 2019 with sexual abuse identified as a factor at CIN assessment_Number</v>
      </c>
      <c r="B5773" s="31" t="s">
        <v>381</v>
      </c>
      <c r="C5773" s="31" t="s">
        <v>382</v>
      </c>
      <c r="D5773" s="31" t="s">
        <v>474</v>
      </c>
      <c r="E5773" s="31" t="s">
        <v>475</v>
      </c>
      <c r="F5773" s="31" t="s">
        <v>131</v>
      </c>
      <c r="G5773" s="31" t="s">
        <v>146</v>
      </c>
      <c r="H5773" s="31" t="s">
        <v>743</v>
      </c>
      <c r="I5773" s="31" t="s">
        <v>1280</v>
      </c>
      <c r="J5773" s="31">
        <v>52552</v>
      </c>
      <c r="K5773" s="31" t="s">
        <v>1280</v>
      </c>
      <c r="L5773" s="31" t="s">
        <v>70</v>
      </c>
      <c r="M5773" s="31" t="s">
        <v>70</v>
      </c>
      <c r="N5773" s="31">
        <f t="shared" si="244"/>
        <v>0</v>
      </c>
    </row>
    <row r="5774" spans="1:14" x14ac:dyDescent="0.45">
      <c r="A5774" s="31" t="str">
        <f t="shared" si="245"/>
        <v>E06000027_CIN episodes for unborn children at 31st March 2019 with sexual abuse identified as a factor at CIN assessment_Number</v>
      </c>
      <c r="B5774" s="31" t="s">
        <v>438</v>
      </c>
      <c r="C5774" s="31" t="s">
        <v>439</v>
      </c>
      <c r="D5774" s="31" t="s">
        <v>474</v>
      </c>
      <c r="E5774" s="31" t="s">
        <v>475</v>
      </c>
      <c r="F5774" s="31" t="s">
        <v>131</v>
      </c>
      <c r="G5774" s="31" t="s">
        <v>146</v>
      </c>
      <c r="H5774" s="31" t="s">
        <v>743</v>
      </c>
      <c r="I5774" s="31">
        <v>0</v>
      </c>
      <c r="J5774" s="31">
        <v>25423</v>
      </c>
      <c r="K5774" s="31">
        <v>0</v>
      </c>
      <c r="L5774" s="31" t="s">
        <v>1764</v>
      </c>
      <c r="M5774" s="31">
        <f t="shared" si="243"/>
        <v>0</v>
      </c>
      <c r="N5774" s="31">
        <f t="shared" si="244"/>
        <v>0</v>
      </c>
    </row>
    <row r="5775" spans="1:14" x14ac:dyDescent="0.45">
      <c r="A5775" s="31" t="str">
        <f t="shared" si="245"/>
        <v>E10000012_CIN episodes for unborn children at 31st March 2019 with sexual abuse identified as a factor at CIN assessment_Number</v>
      </c>
      <c r="B5775" s="31" t="s">
        <v>303</v>
      </c>
      <c r="C5775" s="31" t="s">
        <v>304</v>
      </c>
      <c r="D5775" s="31" t="s">
        <v>474</v>
      </c>
      <c r="E5775" s="31" t="s">
        <v>475</v>
      </c>
      <c r="F5775" s="31" t="s">
        <v>131</v>
      </c>
      <c r="G5775" s="31" t="s">
        <v>146</v>
      </c>
      <c r="H5775" s="31" t="s">
        <v>743</v>
      </c>
      <c r="I5775" s="31" t="s">
        <v>1280</v>
      </c>
      <c r="J5775" s="31">
        <v>311172</v>
      </c>
      <c r="K5775" s="31" t="s">
        <v>1280</v>
      </c>
      <c r="L5775" s="31" t="s">
        <v>70</v>
      </c>
      <c r="M5775" s="31" t="s">
        <v>70</v>
      </c>
      <c r="N5775" s="31">
        <f t="shared" si="244"/>
        <v>0</v>
      </c>
    </row>
    <row r="5776" spans="1:14" x14ac:dyDescent="0.45">
      <c r="A5776" s="31" t="str">
        <f t="shared" si="245"/>
        <v>E06000033_CIN episodes for unborn children at 31st March 2019 with sexual abuse identified as a factor at CIN assessment_Number</v>
      </c>
      <c r="B5776" s="31" t="s">
        <v>412</v>
      </c>
      <c r="C5776" s="31" t="s">
        <v>413</v>
      </c>
      <c r="D5776" s="31" t="s">
        <v>474</v>
      </c>
      <c r="E5776" s="31" t="s">
        <v>475</v>
      </c>
      <c r="F5776" s="31" t="s">
        <v>131</v>
      </c>
      <c r="G5776" s="31" t="s">
        <v>146</v>
      </c>
      <c r="H5776" s="31" t="s">
        <v>743</v>
      </c>
      <c r="I5776" s="31" t="s">
        <v>1280</v>
      </c>
      <c r="J5776" s="31">
        <v>39540</v>
      </c>
      <c r="K5776" s="31" t="s">
        <v>1280</v>
      </c>
      <c r="L5776" s="31" t="s">
        <v>70</v>
      </c>
      <c r="M5776" s="31" t="s">
        <v>70</v>
      </c>
      <c r="N5776" s="31">
        <f t="shared" si="244"/>
        <v>0</v>
      </c>
    </row>
    <row r="5777" spans="1:14" x14ac:dyDescent="0.45">
      <c r="A5777" s="31" t="str">
        <f t="shared" si="245"/>
        <v>E06000034_CIN episodes for unborn children at 31st March 2019 with sexual abuse identified as a factor at CIN assessment_Number</v>
      </c>
      <c r="B5777" s="31" t="s">
        <v>493</v>
      </c>
      <c r="C5777" s="31" t="s">
        <v>731</v>
      </c>
      <c r="D5777" s="31" t="s">
        <v>474</v>
      </c>
      <c r="E5777" s="31" t="s">
        <v>475</v>
      </c>
      <c r="F5777" s="31" t="s">
        <v>131</v>
      </c>
      <c r="G5777" s="31" t="s">
        <v>146</v>
      </c>
      <c r="H5777" s="31" t="s">
        <v>743</v>
      </c>
      <c r="I5777" s="31" t="s">
        <v>1280</v>
      </c>
      <c r="J5777" s="31">
        <v>43762</v>
      </c>
      <c r="K5777" s="31" t="s">
        <v>1280</v>
      </c>
      <c r="L5777" s="31" t="s">
        <v>70</v>
      </c>
      <c r="M5777" s="31" t="s">
        <v>70</v>
      </c>
      <c r="N5777" s="31">
        <f t="shared" si="244"/>
        <v>0</v>
      </c>
    </row>
    <row r="5778" spans="1:14" x14ac:dyDescent="0.45">
      <c r="A5778" s="31" t="str">
        <f t="shared" si="245"/>
        <v>E06000019_CIN episodes for unborn children at 31st March 2019 with sexual abuse identified as a factor at CIN assessment_Number</v>
      </c>
      <c r="B5778" s="31" t="s">
        <v>317</v>
      </c>
      <c r="C5778" s="31" t="s">
        <v>318</v>
      </c>
      <c r="D5778" s="31" t="s">
        <v>474</v>
      </c>
      <c r="E5778" s="31" t="s">
        <v>475</v>
      </c>
      <c r="F5778" s="31" t="s">
        <v>131</v>
      </c>
      <c r="G5778" s="31" t="s">
        <v>146</v>
      </c>
      <c r="H5778" s="31" t="s">
        <v>743</v>
      </c>
      <c r="I5778" s="31">
        <v>0</v>
      </c>
      <c r="J5778" s="31">
        <v>36103</v>
      </c>
      <c r="K5778" s="31">
        <v>0</v>
      </c>
      <c r="L5778" s="31" t="s">
        <v>1764</v>
      </c>
      <c r="M5778" s="31">
        <f t="shared" si="243"/>
        <v>0</v>
      </c>
      <c r="N5778" s="31">
        <f t="shared" si="244"/>
        <v>0</v>
      </c>
    </row>
    <row r="5779" spans="1:14" x14ac:dyDescent="0.45">
      <c r="A5779" s="31" t="str">
        <f t="shared" si="245"/>
        <v>E10000034_CIN episodes for unborn children at 31st March 2019 with sexual abuse identified as a factor at CIN assessment_Number</v>
      </c>
      <c r="B5779" s="31" t="s">
        <v>470</v>
      </c>
      <c r="C5779" s="31" t="s">
        <v>471</v>
      </c>
      <c r="D5779" s="31" t="s">
        <v>474</v>
      </c>
      <c r="E5779" s="31" t="s">
        <v>475</v>
      </c>
      <c r="F5779" s="31" t="s">
        <v>131</v>
      </c>
      <c r="G5779" s="31" t="s">
        <v>146</v>
      </c>
      <c r="H5779" s="31" t="s">
        <v>743</v>
      </c>
      <c r="I5779" s="31" t="s">
        <v>1280</v>
      </c>
      <c r="J5779" s="31">
        <v>117783</v>
      </c>
      <c r="K5779" s="31" t="s">
        <v>1280</v>
      </c>
      <c r="L5779" s="31" t="s">
        <v>70</v>
      </c>
      <c r="M5779" s="31" t="s">
        <v>70</v>
      </c>
      <c r="N5779" s="31">
        <f t="shared" si="244"/>
        <v>0</v>
      </c>
    </row>
    <row r="5780" spans="1:14" x14ac:dyDescent="0.45">
      <c r="A5780" s="31" t="str">
        <f t="shared" si="245"/>
        <v>E10000016_CIN episodes for unborn children at 31st March 2019 with sexual abuse identified as a factor at CIN assessment_Number</v>
      </c>
      <c r="B5780" s="31" t="s">
        <v>327</v>
      </c>
      <c r="C5780" s="31" t="s">
        <v>328</v>
      </c>
      <c r="D5780" s="31" t="s">
        <v>474</v>
      </c>
      <c r="E5780" s="31" t="s">
        <v>475</v>
      </c>
      <c r="F5780" s="31" t="s">
        <v>131</v>
      </c>
      <c r="G5780" s="31" t="s">
        <v>146</v>
      </c>
      <c r="H5780" s="31" t="s">
        <v>743</v>
      </c>
      <c r="I5780" s="31">
        <v>6</v>
      </c>
      <c r="J5780" s="31">
        <v>340140</v>
      </c>
      <c r="K5780" s="31">
        <v>1.76397953783736E-2</v>
      </c>
      <c r="L5780" s="31" t="s">
        <v>1764</v>
      </c>
      <c r="M5780" s="31">
        <f t="shared" si="243"/>
        <v>1.76397953783736E-2</v>
      </c>
      <c r="N5780" s="31">
        <f t="shared" si="244"/>
        <v>0</v>
      </c>
    </row>
    <row r="5781" spans="1:14" x14ac:dyDescent="0.45">
      <c r="A5781" s="31" t="str">
        <f t="shared" si="245"/>
        <v>E06000035_CIN episodes for unborn children at 31st March 2019 with sexual abuse identified as a factor at CIN assessment_Number</v>
      </c>
      <c r="B5781" s="31" t="s">
        <v>351</v>
      </c>
      <c r="C5781" s="31" t="s">
        <v>352</v>
      </c>
      <c r="D5781" s="31" t="s">
        <v>474</v>
      </c>
      <c r="E5781" s="31" t="s">
        <v>475</v>
      </c>
      <c r="F5781" s="31" t="s">
        <v>131</v>
      </c>
      <c r="G5781" s="31" t="s">
        <v>146</v>
      </c>
      <c r="H5781" s="31" t="s">
        <v>743</v>
      </c>
      <c r="I5781" s="31" t="s">
        <v>1280</v>
      </c>
      <c r="J5781" s="31">
        <v>64391</v>
      </c>
      <c r="K5781" s="31" t="s">
        <v>1280</v>
      </c>
      <c r="L5781" s="31" t="s">
        <v>70</v>
      </c>
      <c r="M5781" s="31" t="s">
        <v>70</v>
      </c>
      <c r="N5781" s="31">
        <f t="shared" si="244"/>
        <v>0</v>
      </c>
    </row>
    <row r="5782" spans="1:14" x14ac:dyDescent="0.45">
      <c r="A5782" s="31" t="str">
        <f t="shared" si="245"/>
        <v>E10000017_CIN episodes for unborn children at 31st March 2019 with sexual abuse identified as a factor at CIN assessment_Number</v>
      </c>
      <c r="B5782" s="31" t="s">
        <v>337</v>
      </c>
      <c r="C5782" s="31" t="s">
        <v>338</v>
      </c>
      <c r="D5782" s="31" t="s">
        <v>474</v>
      </c>
      <c r="E5782" s="31" t="s">
        <v>475</v>
      </c>
      <c r="F5782" s="31" t="s">
        <v>131</v>
      </c>
      <c r="G5782" s="31" t="s">
        <v>146</v>
      </c>
      <c r="H5782" s="31" t="s">
        <v>743</v>
      </c>
      <c r="I5782" s="31">
        <v>5</v>
      </c>
      <c r="J5782" s="31">
        <v>249727</v>
      </c>
      <c r="K5782" s="31">
        <v>2.0021863875351899E-2</v>
      </c>
      <c r="L5782" s="31" t="s">
        <v>1764</v>
      </c>
      <c r="M5782" s="31">
        <f t="shared" si="243"/>
        <v>2.0021863875351899E-2</v>
      </c>
      <c r="N5782" s="31">
        <f t="shared" si="244"/>
        <v>0</v>
      </c>
    </row>
    <row r="5783" spans="1:14" x14ac:dyDescent="0.45">
      <c r="A5783" s="31" t="str">
        <f t="shared" si="245"/>
        <v>E06000008_CIN episodes for unborn children at 31st March 2019 with sexual abuse identified as a factor at CIN assessment_Number</v>
      </c>
      <c r="B5783" s="31" t="s">
        <v>247</v>
      </c>
      <c r="C5783" s="31" t="s">
        <v>248</v>
      </c>
      <c r="D5783" s="31" t="s">
        <v>474</v>
      </c>
      <c r="E5783" s="31" t="s">
        <v>475</v>
      </c>
      <c r="F5783" s="31" t="s">
        <v>131</v>
      </c>
      <c r="G5783" s="31" t="s">
        <v>146</v>
      </c>
      <c r="H5783" s="31" t="s">
        <v>743</v>
      </c>
      <c r="I5783" s="31">
        <v>0</v>
      </c>
      <c r="J5783" s="31">
        <v>38481</v>
      </c>
      <c r="K5783" s="31">
        <v>0</v>
      </c>
      <c r="L5783" s="31" t="s">
        <v>1764</v>
      </c>
      <c r="M5783" s="31">
        <f t="shared" si="243"/>
        <v>0</v>
      </c>
      <c r="N5783" s="31">
        <f t="shared" si="244"/>
        <v>0</v>
      </c>
    </row>
    <row r="5784" spans="1:14" x14ac:dyDescent="0.45">
      <c r="A5784" s="31" t="str">
        <f t="shared" si="245"/>
        <v>E06000009_CIN episodes for unborn children at 31st March 2019 with sexual abuse identified as a factor at CIN assessment_Number</v>
      </c>
      <c r="B5784" s="31" t="s">
        <v>249</v>
      </c>
      <c r="C5784" s="31" t="s">
        <v>250</v>
      </c>
      <c r="D5784" s="31" t="s">
        <v>474</v>
      </c>
      <c r="E5784" s="31" t="s">
        <v>475</v>
      </c>
      <c r="F5784" s="31" t="s">
        <v>131</v>
      </c>
      <c r="G5784" s="31" t="s">
        <v>146</v>
      </c>
      <c r="H5784" s="31" t="s">
        <v>743</v>
      </c>
      <c r="I5784" s="31" t="s">
        <v>1280</v>
      </c>
      <c r="J5784" s="31">
        <v>28904</v>
      </c>
      <c r="K5784" s="31" t="s">
        <v>1280</v>
      </c>
      <c r="L5784" s="31" t="s">
        <v>70</v>
      </c>
      <c r="M5784" s="31" t="s">
        <v>70</v>
      </c>
      <c r="N5784" s="31">
        <f t="shared" si="244"/>
        <v>0</v>
      </c>
    </row>
    <row r="5785" spans="1:14" x14ac:dyDescent="0.45">
      <c r="A5785" s="31" t="str">
        <f t="shared" si="245"/>
        <v>E10000024_CIN episodes for unborn children at 31st March 2019 with sexual abuse identified as a factor at CIN assessment_Number</v>
      </c>
      <c r="B5785" s="31" t="s">
        <v>572</v>
      </c>
      <c r="C5785" s="31" t="s">
        <v>573</v>
      </c>
      <c r="D5785" s="31" t="s">
        <v>474</v>
      </c>
      <c r="E5785" s="31" t="s">
        <v>475</v>
      </c>
      <c r="F5785" s="31" t="s">
        <v>131</v>
      </c>
      <c r="G5785" s="31" t="s">
        <v>146</v>
      </c>
      <c r="H5785" s="31" t="s">
        <v>743</v>
      </c>
      <c r="I5785" s="31" t="s">
        <v>1280</v>
      </c>
      <c r="J5785" s="31">
        <v>166542</v>
      </c>
      <c r="K5785" s="31" t="s">
        <v>1280</v>
      </c>
      <c r="L5785" s="31" t="s">
        <v>70</v>
      </c>
      <c r="M5785" s="31" t="s">
        <v>70</v>
      </c>
      <c r="N5785" s="31">
        <f t="shared" si="244"/>
        <v>0</v>
      </c>
    </row>
    <row r="5786" spans="1:14" x14ac:dyDescent="0.45">
      <c r="A5786" s="31" t="str">
        <f t="shared" si="245"/>
        <v>E06000018_CIN episodes for unborn children at 31st March 2019 with sexual abuse identified as a factor at CIN assessment_Number</v>
      </c>
      <c r="B5786" s="31" t="s">
        <v>373</v>
      </c>
      <c r="C5786" s="31" t="s">
        <v>374</v>
      </c>
      <c r="D5786" s="31" t="s">
        <v>474</v>
      </c>
      <c r="E5786" s="31" t="s">
        <v>475</v>
      </c>
      <c r="F5786" s="31" t="s">
        <v>131</v>
      </c>
      <c r="G5786" s="31" t="s">
        <v>146</v>
      </c>
      <c r="H5786" s="31" t="s">
        <v>743</v>
      </c>
      <c r="I5786" s="31" t="s">
        <v>1280</v>
      </c>
      <c r="J5786" s="31">
        <v>68651</v>
      </c>
      <c r="K5786" s="31" t="s">
        <v>1280</v>
      </c>
      <c r="L5786" s="31" t="s">
        <v>70</v>
      </c>
      <c r="M5786" s="31" t="s">
        <v>70</v>
      </c>
      <c r="N5786" s="31">
        <f t="shared" si="244"/>
        <v>0</v>
      </c>
    </row>
    <row r="5787" spans="1:14" x14ac:dyDescent="0.45">
      <c r="A5787" s="31" t="str">
        <f t="shared" si="245"/>
        <v>E06000051_CIN episodes for unborn children at 31st March 2019 with sexual abuse identified as a factor at CIN assessment_Number</v>
      </c>
      <c r="B5787" s="31" t="s">
        <v>403</v>
      </c>
      <c r="C5787" s="31" t="s">
        <v>166</v>
      </c>
      <c r="D5787" s="31" t="s">
        <v>474</v>
      </c>
      <c r="E5787" s="31" t="s">
        <v>475</v>
      </c>
      <c r="F5787" s="31" t="s">
        <v>131</v>
      </c>
      <c r="G5787" s="31" t="s">
        <v>146</v>
      </c>
      <c r="H5787" s="31" t="s">
        <v>743</v>
      </c>
      <c r="I5787" s="31" t="s">
        <v>1280</v>
      </c>
      <c r="J5787" s="31">
        <v>59839</v>
      </c>
      <c r="K5787" s="31" t="s">
        <v>1280</v>
      </c>
      <c r="L5787" s="31" t="s">
        <v>70</v>
      </c>
      <c r="M5787" s="31" t="s">
        <v>70</v>
      </c>
      <c r="N5787" s="31">
        <f t="shared" si="244"/>
        <v>0</v>
      </c>
    </row>
    <row r="5788" spans="1:14" x14ac:dyDescent="0.45">
      <c r="A5788" s="31" t="str">
        <f t="shared" si="245"/>
        <v>E06000020_CIN episodes for unborn children at 31st March 2019 with sexual abuse identified as a factor at CIN assessment_Number</v>
      </c>
      <c r="B5788" s="31" t="s">
        <v>570</v>
      </c>
      <c r="C5788" s="31" t="s">
        <v>730</v>
      </c>
      <c r="D5788" s="31" t="s">
        <v>474</v>
      </c>
      <c r="E5788" s="31" t="s">
        <v>475</v>
      </c>
      <c r="F5788" s="31" t="s">
        <v>131</v>
      </c>
      <c r="G5788" s="31" t="s">
        <v>146</v>
      </c>
      <c r="H5788" s="31" t="s">
        <v>743</v>
      </c>
      <c r="I5788" s="31" t="s">
        <v>1280</v>
      </c>
      <c r="J5788" s="31">
        <v>40620</v>
      </c>
      <c r="K5788" s="31" t="s">
        <v>1280</v>
      </c>
      <c r="L5788" s="31" t="s">
        <v>70</v>
      </c>
      <c r="M5788" s="31" t="s">
        <v>70</v>
      </c>
      <c r="N5788" s="31">
        <f t="shared" si="244"/>
        <v>0</v>
      </c>
    </row>
    <row r="5789" spans="1:14" x14ac:dyDescent="0.45">
      <c r="A5789" s="31" t="str">
        <f t="shared" si="245"/>
        <v>E06000049_CIN episodes for unborn children at 31st March 2019 with sexual abuse identified as a factor at CIN assessment_Number</v>
      </c>
      <c r="B5789" s="31" t="s">
        <v>541</v>
      </c>
      <c r="C5789" s="31" t="s">
        <v>718</v>
      </c>
      <c r="D5789" s="31" t="s">
        <v>474</v>
      </c>
      <c r="E5789" s="31" t="s">
        <v>475</v>
      </c>
      <c r="F5789" s="31" t="s">
        <v>131</v>
      </c>
      <c r="G5789" s="31" t="s">
        <v>146</v>
      </c>
      <c r="H5789" s="31" t="s">
        <v>743</v>
      </c>
      <c r="I5789" s="31" t="s">
        <v>1280</v>
      </c>
      <c r="J5789" s="31">
        <v>76523</v>
      </c>
      <c r="K5789" s="31" t="s">
        <v>1280</v>
      </c>
      <c r="L5789" s="31" t="s">
        <v>70</v>
      </c>
      <c r="M5789" s="31" t="s">
        <v>70</v>
      </c>
      <c r="N5789" s="31">
        <f t="shared" si="244"/>
        <v>0</v>
      </c>
    </row>
    <row r="5790" spans="1:14" x14ac:dyDescent="0.45">
      <c r="A5790" s="31" t="str">
        <f t="shared" si="245"/>
        <v>E06000050_CIN episodes for unborn children at 31st March 2019 with sexual abuse identified as a factor at CIN assessment_Number</v>
      </c>
      <c r="B5790" s="31" t="s">
        <v>281</v>
      </c>
      <c r="C5790" s="31" t="s">
        <v>282</v>
      </c>
      <c r="D5790" s="31" t="s">
        <v>474</v>
      </c>
      <c r="E5790" s="31" t="s">
        <v>475</v>
      </c>
      <c r="F5790" s="31" t="s">
        <v>131</v>
      </c>
      <c r="G5790" s="31" t="s">
        <v>146</v>
      </c>
      <c r="H5790" s="31" t="s">
        <v>743</v>
      </c>
      <c r="I5790" s="31" t="s">
        <v>1280</v>
      </c>
      <c r="J5790" s="31">
        <v>68054</v>
      </c>
      <c r="K5790" s="31" t="s">
        <v>1280</v>
      </c>
      <c r="L5790" s="31" t="s">
        <v>70</v>
      </c>
      <c r="M5790" s="31" t="s">
        <v>70</v>
      </c>
      <c r="N5790" s="31">
        <f t="shared" si="244"/>
        <v>0</v>
      </c>
    </row>
    <row r="5791" spans="1:14" x14ac:dyDescent="0.45">
      <c r="A5791" s="31" t="str">
        <f t="shared" si="245"/>
        <v>E06000052_CIN episodes for unborn children at 31st March 2019 with sexual abuse identified as a factor at CIN assessment_Number</v>
      </c>
      <c r="B5791" s="31" t="s">
        <v>482</v>
      </c>
      <c r="C5791" s="31" t="s">
        <v>720</v>
      </c>
      <c r="D5791" s="31" t="s">
        <v>474</v>
      </c>
      <c r="E5791" s="31" t="s">
        <v>475</v>
      </c>
      <c r="F5791" s="31" t="s">
        <v>131</v>
      </c>
      <c r="G5791" s="31" t="s">
        <v>146</v>
      </c>
      <c r="H5791" s="31" t="s">
        <v>743</v>
      </c>
      <c r="I5791" s="31" t="s">
        <v>1280</v>
      </c>
      <c r="J5791" s="31">
        <v>107810</v>
      </c>
      <c r="K5791" s="31" t="s">
        <v>1280</v>
      </c>
      <c r="L5791" s="31" t="s">
        <v>70</v>
      </c>
      <c r="M5791" s="31" t="s">
        <v>70</v>
      </c>
      <c r="N5791" s="31">
        <f t="shared" si="244"/>
        <v>0</v>
      </c>
    </row>
    <row r="5792" spans="1:14" x14ac:dyDescent="0.45">
      <c r="A5792" s="31" t="str">
        <f t="shared" si="245"/>
        <v>E10000006_CIN episodes for unborn children at 31st March 2019 with sexual abuse identified as a factor at CIN assessment_Number</v>
      </c>
      <c r="B5792" s="31" t="s">
        <v>285</v>
      </c>
      <c r="C5792" s="31" t="s">
        <v>286</v>
      </c>
      <c r="D5792" s="31" t="s">
        <v>474</v>
      </c>
      <c r="E5792" s="31" t="s">
        <v>475</v>
      </c>
      <c r="F5792" s="31" t="s">
        <v>131</v>
      </c>
      <c r="G5792" s="31" t="s">
        <v>146</v>
      </c>
      <c r="H5792" s="31" t="s">
        <v>743</v>
      </c>
      <c r="I5792" s="31" t="s">
        <v>1280</v>
      </c>
      <c r="J5792" s="31">
        <v>92500</v>
      </c>
      <c r="K5792" s="31" t="s">
        <v>1280</v>
      </c>
      <c r="L5792" s="31" t="s">
        <v>70</v>
      </c>
      <c r="M5792" s="31" t="s">
        <v>70</v>
      </c>
      <c r="N5792" s="31">
        <f t="shared" si="244"/>
        <v>0</v>
      </c>
    </row>
    <row r="5793" spans="1:14" x14ac:dyDescent="0.45">
      <c r="A5793" s="31" t="str">
        <f t="shared" si="245"/>
        <v>E10000013_CIN episodes for unborn children at 31st March 2019 with sexual abuse identified as a factor at CIN assessment_Number</v>
      </c>
      <c r="B5793" s="31" t="s">
        <v>307</v>
      </c>
      <c r="C5793" s="31" t="s">
        <v>308</v>
      </c>
      <c r="D5793" s="31" t="s">
        <v>474</v>
      </c>
      <c r="E5793" s="31" t="s">
        <v>475</v>
      </c>
      <c r="F5793" s="31" t="s">
        <v>131</v>
      </c>
      <c r="G5793" s="31" t="s">
        <v>146</v>
      </c>
      <c r="H5793" s="31" t="s">
        <v>743</v>
      </c>
      <c r="I5793" s="31">
        <v>5</v>
      </c>
      <c r="J5793" s="31">
        <v>128136</v>
      </c>
      <c r="K5793" s="31">
        <v>3.90210401448461E-2</v>
      </c>
      <c r="L5793" s="31" t="s">
        <v>1764</v>
      </c>
      <c r="M5793" s="31">
        <f t="shared" si="243"/>
        <v>3.90210401448461E-2</v>
      </c>
      <c r="N5793" s="31">
        <f t="shared" si="244"/>
        <v>0</v>
      </c>
    </row>
    <row r="5794" spans="1:14" x14ac:dyDescent="0.45">
      <c r="A5794" s="31" t="str">
        <f t="shared" si="245"/>
        <v>E10000015_CIN episodes for unborn children at 31st March 2019 with sexual abuse identified as a factor at CIN assessment_Number</v>
      </c>
      <c r="B5794" s="31" t="s">
        <v>319</v>
      </c>
      <c r="C5794" s="31" t="s">
        <v>320</v>
      </c>
      <c r="D5794" s="31" t="s">
        <v>474</v>
      </c>
      <c r="E5794" s="31" t="s">
        <v>475</v>
      </c>
      <c r="F5794" s="31" t="s">
        <v>131</v>
      </c>
      <c r="G5794" s="31" t="s">
        <v>146</v>
      </c>
      <c r="H5794" s="31" t="s">
        <v>743</v>
      </c>
      <c r="I5794" s="31" t="s">
        <v>1280</v>
      </c>
      <c r="J5794" s="31">
        <v>271005</v>
      </c>
      <c r="K5794" s="31" t="s">
        <v>1280</v>
      </c>
      <c r="L5794" s="31" t="s">
        <v>70</v>
      </c>
      <c r="M5794" s="31" t="s">
        <v>70</v>
      </c>
      <c r="N5794" s="31">
        <f t="shared" si="244"/>
        <v>0</v>
      </c>
    </row>
    <row r="5795" spans="1:14" x14ac:dyDescent="0.45">
      <c r="A5795" s="31" t="str">
        <f t="shared" si="245"/>
        <v>E06000046_CIN episodes for unborn children at 31st March 2019 with sexual abuse identified as a factor at CIN assessment_Number</v>
      </c>
      <c r="B5795" s="31" t="s">
        <v>325</v>
      </c>
      <c r="C5795" s="31" t="s">
        <v>326</v>
      </c>
      <c r="D5795" s="31" t="s">
        <v>474</v>
      </c>
      <c r="E5795" s="31" t="s">
        <v>475</v>
      </c>
      <c r="F5795" s="31" t="s">
        <v>131</v>
      </c>
      <c r="G5795" s="31" t="s">
        <v>146</v>
      </c>
      <c r="H5795" s="31" t="s">
        <v>743</v>
      </c>
      <c r="I5795" s="31" t="s">
        <v>1280</v>
      </c>
      <c r="J5795" s="31">
        <v>24869</v>
      </c>
      <c r="K5795" s="31" t="s">
        <v>1280</v>
      </c>
      <c r="L5795" s="31" t="s">
        <v>70</v>
      </c>
      <c r="M5795" s="31" t="s">
        <v>70</v>
      </c>
      <c r="N5795" s="31">
        <f t="shared" si="244"/>
        <v>0</v>
      </c>
    </row>
    <row r="5796" spans="1:14" x14ac:dyDescent="0.45">
      <c r="A5796" s="31" t="str">
        <f t="shared" si="245"/>
        <v>E10000019_CIN episodes for unborn children at 31st March 2019 with sexual abuse identified as a factor at CIN assessment_Number</v>
      </c>
      <c r="B5796" s="31" t="s">
        <v>345</v>
      </c>
      <c r="C5796" s="31" t="s">
        <v>346</v>
      </c>
      <c r="D5796" s="31" t="s">
        <v>474</v>
      </c>
      <c r="E5796" s="31" t="s">
        <v>475</v>
      </c>
      <c r="F5796" s="31" t="s">
        <v>131</v>
      </c>
      <c r="G5796" s="31" t="s">
        <v>146</v>
      </c>
      <c r="H5796" s="31" t="s">
        <v>743</v>
      </c>
      <c r="I5796" s="31">
        <v>6</v>
      </c>
      <c r="J5796" s="31">
        <v>145641</v>
      </c>
      <c r="K5796" s="31">
        <v>4.1197190351618E-2</v>
      </c>
      <c r="L5796" s="31" t="s">
        <v>1764</v>
      </c>
      <c r="M5796" s="31">
        <f t="shared" si="243"/>
        <v>4.1197190351618E-2</v>
      </c>
      <c r="N5796" s="31">
        <f t="shared" si="244"/>
        <v>0</v>
      </c>
    </row>
    <row r="5797" spans="1:14" x14ac:dyDescent="0.45">
      <c r="A5797" s="31" t="str">
        <f t="shared" si="245"/>
        <v>E10000020_CIN episodes for unborn children at 31st March 2019 with sexual abuse identified as a factor at CIN assessment_Number</v>
      </c>
      <c r="B5797" s="31" t="s">
        <v>361</v>
      </c>
      <c r="C5797" s="31" t="s">
        <v>362</v>
      </c>
      <c r="D5797" s="31" t="s">
        <v>474</v>
      </c>
      <c r="E5797" s="31" t="s">
        <v>475</v>
      </c>
      <c r="F5797" s="31" t="s">
        <v>131</v>
      </c>
      <c r="G5797" s="31" t="s">
        <v>146</v>
      </c>
      <c r="H5797" s="31" t="s">
        <v>743</v>
      </c>
      <c r="I5797" s="31" t="s">
        <v>1280</v>
      </c>
      <c r="J5797" s="31">
        <v>170810</v>
      </c>
      <c r="K5797" s="31" t="s">
        <v>1280</v>
      </c>
      <c r="L5797" s="31" t="s">
        <v>70</v>
      </c>
      <c r="M5797" s="31" t="s">
        <v>70</v>
      </c>
      <c r="N5797" s="31">
        <f t="shared" si="244"/>
        <v>0</v>
      </c>
    </row>
    <row r="5798" spans="1:14" x14ac:dyDescent="0.45">
      <c r="A5798" s="31" t="str">
        <f t="shared" si="245"/>
        <v>E10000021_CIN episodes for unborn children at 31st March 2019 with sexual abuse identified as a factor at CIN assessment_Number</v>
      </c>
      <c r="B5798" s="31" t="s">
        <v>371</v>
      </c>
      <c r="C5798" s="31" t="s">
        <v>372</v>
      </c>
      <c r="D5798" s="31" t="s">
        <v>474</v>
      </c>
      <c r="E5798" s="31" t="s">
        <v>475</v>
      </c>
      <c r="F5798" s="31" t="s">
        <v>131</v>
      </c>
      <c r="G5798" s="31" t="s">
        <v>146</v>
      </c>
      <c r="H5798" s="31" t="s">
        <v>743</v>
      </c>
      <c r="I5798" s="31" t="s">
        <v>1280</v>
      </c>
      <c r="J5798" s="31">
        <v>170235</v>
      </c>
      <c r="K5798" s="31" t="s">
        <v>1280</v>
      </c>
      <c r="L5798" s="31" t="s">
        <v>70</v>
      </c>
      <c r="M5798" s="31" t="s">
        <v>70</v>
      </c>
      <c r="N5798" s="31">
        <f t="shared" si="244"/>
        <v>0</v>
      </c>
    </row>
    <row r="5799" spans="1:14" x14ac:dyDescent="0.45">
      <c r="A5799" s="31" t="str">
        <f t="shared" si="245"/>
        <v>E06000048_CIN episodes for unborn children at 31st March 2019 with sexual abuse identified as a factor at CIN assessment_Number</v>
      </c>
      <c r="B5799" s="31" t="s">
        <v>484</v>
      </c>
      <c r="C5799" s="31" t="s">
        <v>705</v>
      </c>
      <c r="D5799" s="31" t="s">
        <v>474</v>
      </c>
      <c r="E5799" s="31" t="s">
        <v>475</v>
      </c>
      <c r="F5799" s="31" t="s">
        <v>131</v>
      </c>
      <c r="G5799" s="31" t="s">
        <v>146</v>
      </c>
      <c r="H5799" s="31" t="s">
        <v>743</v>
      </c>
      <c r="I5799" s="31">
        <v>0</v>
      </c>
      <c r="J5799" s="31">
        <v>59011</v>
      </c>
      <c r="K5799" s="31">
        <v>0</v>
      </c>
      <c r="L5799" s="31" t="s">
        <v>1764</v>
      </c>
      <c r="M5799" s="31">
        <f t="shared" si="243"/>
        <v>0</v>
      </c>
      <c r="N5799" s="31">
        <f t="shared" si="244"/>
        <v>0</v>
      </c>
    </row>
    <row r="5800" spans="1:14" x14ac:dyDescent="0.45">
      <c r="A5800" s="31" t="str">
        <f t="shared" si="245"/>
        <v>E10000025_CIN episodes for unborn children at 31st March 2019 with sexual abuse identified as a factor at CIN assessment_Number</v>
      </c>
      <c r="B5800" s="31" t="s">
        <v>377</v>
      </c>
      <c r="C5800" s="31" t="s">
        <v>378</v>
      </c>
      <c r="D5800" s="31" t="s">
        <v>474</v>
      </c>
      <c r="E5800" s="31" t="s">
        <v>475</v>
      </c>
      <c r="F5800" s="31" t="s">
        <v>131</v>
      </c>
      <c r="G5800" s="31" t="s">
        <v>146</v>
      </c>
      <c r="H5800" s="31" t="s">
        <v>743</v>
      </c>
      <c r="I5800" s="31">
        <v>0</v>
      </c>
      <c r="J5800" s="31">
        <v>144788</v>
      </c>
      <c r="K5800" s="31">
        <v>0</v>
      </c>
      <c r="L5800" s="31" t="s">
        <v>1764</v>
      </c>
      <c r="M5800" s="31">
        <f t="shared" si="243"/>
        <v>0</v>
      </c>
      <c r="N5800" s="31">
        <f t="shared" si="244"/>
        <v>0</v>
      </c>
    </row>
    <row r="5801" spans="1:14" x14ac:dyDescent="0.45">
      <c r="A5801" s="31" t="str">
        <f t="shared" si="245"/>
        <v>E10000027_CIN episodes for unborn children at 31st March 2019 with sexual abuse identified as a factor at CIN assessment_Number</v>
      </c>
      <c r="B5801" s="31" t="s">
        <v>406</v>
      </c>
      <c r="C5801" s="31" t="s">
        <v>407</v>
      </c>
      <c r="D5801" s="31" t="s">
        <v>474</v>
      </c>
      <c r="E5801" s="31" t="s">
        <v>475</v>
      </c>
      <c r="F5801" s="31" t="s">
        <v>131</v>
      </c>
      <c r="G5801" s="31" t="s">
        <v>146</v>
      </c>
      <c r="H5801" s="31" t="s">
        <v>743</v>
      </c>
      <c r="I5801" s="31" t="s">
        <v>1280</v>
      </c>
      <c r="J5801" s="31">
        <v>110700</v>
      </c>
      <c r="K5801" s="31" t="s">
        <v>1280</v>
      </c>
      <c r="L5801" s="31" t="s">
        <v>70</v>
      </c>
      <c r="M5801" s="31" t="s">
        <v>70</v>
      </c>
      <c r="N5801" s="31">
        <f t="shared" si="244"/>
        <v>0</v>
      </c>
    </row>
    <row r="5802" spans="1:14" x14ac:dyDescent="0.45">
      <c r="A5802" s="31" t="str">
        <f t="shared" si="245"/>
        <v>E10000029_CIN episodes for unborn children at 31st March 2019 with sexual abuse identified as a factor at CIN assessment_Number</v>
      </c>
      <c r="B5802" s="31" t="s">
        <v>426</v>
      </c>
      <c r="C5802" s="31" t="s">
        <v>427</v>
      </c>
      <c r="D5802" s="31" t="s">
        <v>474</v>
      </c>
      <c r="E5802" s="31" t="s">
        <v>475</v>
      </c>
      <c r="F5802" s="31" t="s">
        <v>131</v>
      </c>
      <c r="G5802" s="31" t="s">
        <v>146</v>
      </c>
      <c r="H5802" s="31" t="s">
        <v>743</v>
      </c>
      <c r="I5802" s="31" t="s">
        <v>1280</v>
      </c>
      <c r="J5802" s="31">
        <v>152752</v>
      </c>
      <c r="K5802" s="31" t="s">
        <v>1280</v>
      </c>
      <c r="L5802" s="31" t="s">
        <v>70</v>
      </c>
      <c r="M5802" s="31" t="s">
        <v>70</v>
      </c>
      <c r="N5802" s="31">
        <f t="shared" si="244"/>
        <v>0</v>
      </c>
    </row>
    <row r="5803" spans="1:14" x14ac:dyDescent="0.45">
      <c r="A5803" s="31" t="str">
        <f t="shared" si="245"/>
        <v>E10000030_CIN episodes for unborn children at 31st March 2019 with sexual abuse identified as a factor at CIN assessment_Number</v>
      </c>
      <c r="B5803" s="31" t="s">
        <v>430</v>
      </c>
      <c r="C5803" s="31" t="s">
        <v>431</v>
      </c>
      <c r="D5803" s="31" t="s">
        <v>474</v>
      </c>
      <c r="E5803" s="31" t="s">
        <v>475</v>
      </c>
      <c r="F5803" s="31" t="s">
        <v>131</v>
      </c>
      <c r="G5803" s="31" t="s">
        <v>146</v>
      </c>
      <c r="H5803" s="31" t="s">
        <v>743</v>
      </c>
      <c r="I5803" s="31" t="s">
        <v>1280</v>
      </c>
      <c r="J5803" s="31">
        <v>261905</v>
      </c>
      <c r="K5803" s="31" t="s">
        <v>1280</v>
      </c>
      <c r="L5803" s="31" t="s">
        <v>70</v>
      </c>
      <c r="M5803" s="31" t="s">
        <v>70</v>
      </c>
      <c r="N5803" s="31">
        <f t="shared" si="244"/>
        <v>0</v>
      </c>
    </row>
    <row r="5804" spans="1:14" x14ac:dyDescent="0.45">
      <c r="A5804" s="31" t="str">
        <f t="shared" si="245"/>
        <v>E10000031_CIN episodes for unborn children at 31st March 2019 with sexual abuse identified as a factor at CIN assessment_Number</v>
      </c>
      <c r="B5804" s="31" t="s">
        <v>454</v>
      </c>
      <c r="C5804" s="31" t="s">
        <v>455</v>
      </c>
      <c r="D5804" s="31" t="s">
        <v>474</v>
      </c>
      <c r="E5804" s="31" t="s">
        <v>475</v>
      </c>
      <c r="F5804" s="31" t="s">
        <v>131</v>
      </c>
      <c r="G5804" s="31" t="s">
        <v>146</v>
      </c>
      <c r="H5804" s="31" t="s">
        <v>743</v>
      </c>
      <c r="I5804" s="31">
        <v>5</v>
      </c>
      <c r="J5804" s="31">
        <v>115928</v>
      </c>
      <c r="K5804" s="31">
        <v>4.3130218756469503E-2</v>
      </c>
      <c r="L5804" s="31" t="s">
        <v>1764</v>
      </c>
      <c r="M5804" s="31">
        <f t="shared" si="243"/>
        <v>4.3130218756469503E-2</v>
      </c>
      <c r="N5804" s="31">
        <f t="shared" si="244"/>
        <v>0</v>
      </c>
    </row>
    <row r="5805" spans="1:14" x14ac:dyDescent="0.45">
      <c r="A5805" s="31" t="str">
        <f t="shared" si="245"/>
        <v>E10000032_CIN episodes for unborn children at 31st March 2019 with sexual abuse identified as a factor at CIN assessment_Number</v>
      </c>
      <c r="B5805" s="31" t="s">
        <v>458</v>
      </c>
      <c r="C5805" s="31" t="s">
        <v>459</v>
      </c>
      <c r="D5805" s="31" t="s">
        <v>474</v>
      </c>
      <c r="E5805" s="31" t="s">
        <v>475</v>
      </c>
      <c r="F5805" s="31" t="s">
        <v>131</v>
      </c>
      <c r="G5805" s="31" t="s">
        <v>146</v>
      </c>
      <c r="H5805" s="31" t="s">
        <v>743</v>
      </c>
      <c r="I5805" s="31" t="s">
        <v>1280</v>
      </c>
      <c r="J5805" s="31">
        <v>174672</v>
      </c>
      <c r="K5805" s="31" t="s">
        <v>1280</v>
      </c>
      <c r="L5805" s="31" t="s">
        <v>70</v>
      </c>
      <c r="M5805" s="31" t="s">
        <v>70</v>
      </c>
      <c r="N5805" s="31">
        <f t="shared" si="244"/>
        <v>0</v>
      </c>
    </row>
    <row r="5806" spans="1:14" x14ac:dyDescent="0.45">
      <c r="A5806" s="31" t="str">
        <f t="shared" si="245"/>
        <v>NA_CIN episodes for unborn children at 31st March 2019 with a parent or someone else in the household's disability identified as a factor at CIN assessment_Number</v>
      </c>
      <c r="B5806" s="31" t="s">
        <v>13</v>
      </c>
      <c r="C5806" s="31" t="s">
        <v>737</v>
      </c>
      <c r="D5806" s="31" t="s">
        <v>474</v>
      </c>
      <c r="E5806" s="31" t="s">
        <v>475</v>
      </c>
      <c r="F5806" s="31" t="s">
        <v>63</v>
      </c>
      <c r="G5806" s="31" t="s">
        <v>212</v>
      </c>
      <c r="H5806" s="31" t="s">
        <v>743</v>
      </c>
      <c r="I5806" s="31">
        <v>574</v>
      </c>
      <c r="J5806" s="31">
        <v>11954618</v>
      </c>
      <c r="K5806" s="31">
        <f>I5806/J5806*1000</f>
        <v>4.8014917749776696E-2</v>
      </c>
      <c r="L5806" s="31" t="str">
        <f>CONCATENATE(ROUND(K5806,2)," per 1000 0-17 yr olds")</f>
        <v>0.05 per 1000 0-17 yr olds</v>
      </c>
      <c r="M5806" s="31">
        <f t="shared" si="243"/>
        <v>4.8014917749776696E-2</v>
      </c>
      <c r="N5806" s="31">
        <f t="shared" si="244"/>
        <v>0</v>
      </c>
    </row>
    <row r="5807" spans="1:14" x14ac:dyDescent="0.45">
      <c r="A5807" s="31" t="str">
        <f t="shared" si="245"/>
        <v>E09000001_CIN episodes for unborn children at 31st March 2019 with a parent or someone else in the household's disability identified as a factor at CIN assessment_Number</v>
      </c>
      <c r="B5807" s="31" t="s">
        <v>582</v>
      </c>
      <c r="C5807" s="31" t="s">
        <v>583</v>
      </c>
      <c r="D5807" s="31" t="s">
        <v>474</v>
      </c>
      <c r="E5807" s="31" t="s">
        <v>475</v>
      </c>
      <c r="F5807" s="31" t="s">
        <v>63</v>
      </c>
      <c r="G5807" s="31" t="s">
        <v>212</v>
      </c>
      <c r="H5807" s="31" t="s">
        <v>743</v>
      </c>
      <c r="I5807" s="31">
        <v>0</v>
      </c>
      <c r="J5807" s="31">
        <v>1453</v>
      </c>
      <c r="K5807" s="31">
        <v>0</v>
      </c>
      <c r="L5807" s="31" t="s">
        <v>1764</v>
      </c>
      <c r="M5807" s="31">
        <f t="shared" si="243"/>
        <v>0</v>
      </c>
      <c r="N5807" s="31">
        <f t="shared" si="244"/>
        <v>1</v>
      </c>
    </row>
    <row r="5808" spans="1:14" x14ac:dyDescent="0.45">
      <c r="A5808" s="31" t="str">
        <f t="shared" si="245"/>
        <v>E09000007_CIN episodes for unborn children at 31st March 2019 with a parent or someone else in the household's disability identified as a factor at CIN assessment_Number</v>
      </c>
      <c r="B5808" s="31" t="s">
        <v>277</v>
      </c>
      <c r="C5808" s="31" t="s">
        <v>278</v>
      </c>
      <c r="D5808" s="31" t="s">
        <v>474</v>
      </c>
      <c r="E5808" s="31" t="s">
        <v>475</v>
      </c>
      <c r="F5808" s="31" t="s">
        <v>63</v>
      </c>
      <c r="G5808" s="31" t="s">
        <v>212</v>
      </c>
      <c r="H5808" s="31" t="s">
        <v>743</v>
      </c>
      <c r="I5808" s="31" t="s">
        <v>1280</v>
      </c>
      <c r="J5808" s="31">
        <v>50983</v>
      </c>
      <c r="K5808" s="31" t="s">
        <v>1280</v>
      </c>
      <c r="L5808" s="31" t="s">
        <v>70</v>
      </c>
      <c r="M5808" s="31" t="s">
        <v>70</v>
      </c>
      <c r="N5808" s="31">
        <f t="shared" si="244"/>
        <v>0</v>
      </c>
    </row>
    <row r="5809" spans="1:14" x14ac:dyDescent="0.45">
      <c r="A5809" s="31" t="str">
        <f t="shared" si="245"/>
        <v>E09000011_CIN episodes for unborn children at 31st March 2019 with a parent or someone else in the household's disability identified as a factor at CIN assessment_Number</v>
      </c>
      <c r="B5809" s="31" t="s">
        <v>518</v>
      </c>
      <c r="C5809" s="31" t="s">
        <v>519</v>
      </c>
      <c r="D5809" s="31" t="s">
        <v>474</v>
      </c>
      <c r="E5809" s="31" t="s">
        <v>475</v>
      </c>
      <c r="F5809" s="31" t="s">
        <v>63</v>
      </c>
      <c r="G5809" s="31" t="s">
        <v>212</v>
      </c>
      <c r="H5809" s="31" t="s">
        <v>743</v>
      </c>
      <c r="I5809" s="31">
        <v>7</v>
      </c>
      <c r="J5809" s="31">
        <v>68917</v>
      </c>
      <c r="K5809" s="31">
        <v>0.10157145551895801</v>
      </c>
      <c r="L5809" s="31" t="s">
        <v>1765</v>
      </c>
      <c r="M5809" s="31">
        <f t="shared" si="243"/>
        <v>0.10157145551895801</v>
      </c>
      <c r="N5809" s="31">
        <f t="shared" si="244"/>
        <v>0</v>
      </c>
    </row>
    <row r="5810" spans="1:14" x14ac:dyDescent="0.45">
      <c r="A5810" s="31" t="str">
        <f t="shared" si="245"/>
        <v>E09000012_CIN episodes for unborn children at 31st March 2019 with a parent or someone else in the household's disability identified as a factor at CIN assessment_Number</v>
      </c>
      <c r="B5810" s="31" t="s">
        <v>498</v>
      </c>
      <c r="C5810" s="31" t="s">
        <v>499</v>
      </c>
      <c r="D5810" s="31" t="s">
        <v>474</v>
      </c>
      <c r="E5810" s="31" t="s">
        <v>475</v>
      </c>
      <c r="F5810" s="31" t="s">
        <v>63</v>
      </c>
      <c r="G5810" s="31" t="s">
        <v>212</v>
      </c>
      <c r="H5810" s="31" t="s">
        <v>743</v>
      </c>
      <c r="I5810" s="31" t="s">
        <v>1280</v>
      </c>
      <c r="J5810" s="31">
        <v>63655</v>
      </c>
      <c r="K5810" s="31" t="s">
        <v>1280</v>
      </c>
      <c r="L5810" s="31" t="s">
        <v>70</v>
      </c>
      <c r="M5810" s="31" t="s">
        <v>70</v>
      </c>
      <c r="N5810" s="31">
        <f t="shared" si="244"/>
        <v>0</v>
      </c>
    </row>
    <row r="5811" spans="1:14" x14ac:dyDescent="0.45">
      <c r="A5811" s="31" t="str">
        <f t="shared" si="245"/>
        <v>E09000013_CIN episodes for unborn children at 31st March 2019 with a parent or someone else in the household's disability identified as a factor at CIN assessment_Number</v>
      </c>
      <c r="B5811" s="31" t="s">
        <v>491</v>
      </c>
      <c r="C5811" s="31" t="s">
        <v>723</v>
      </c>
      <c r="D5811" s="31" t="s">
        <v>474</v>
      </c>
      <c r="E5811" s="31" t="s">
        <v>475</v>
      </c>
      <c r="F5811" s="31" t="s">
        <v>63</v>
      </c>
      <c r="G5811" s="31" t="s">
        <v>212</v>
      </c>
      <c r="H5811" s="31" t="s">
        <v>743</v>
      </c>
      <c r="I5811" s="31">
        <v>0</v>
      </c>
      <c r="J5811" s="31">
        <v>36898</v>
      </c>
      <c r="K5811" s="31">
        <v>0</v>
      </c>
      <c r="L5811" s="31" t="s">
        <v>1764</v>
      </c>
      <c r="M5811" s="31">
        <f t="shared" si="243"/>
        <v>0</v>
      </c>
      <c r="N5811" s="31">
        <f t="shared" si="244"/>
        <v>0</v>
      </c>
    </row>
    <row r="5812" spans="1:14" x14ac:dyDescent="0.45">
      <c r="A5812" s="31" t="str">
        <f t="shared" si="245"/>
        <v>E09000019_CIN episodes for unborn children at 31st March 2019 with a parent or someone else in the household's disability identified as a factor at CIN assessment_Number</v>
      </c>
      <c r="B5812" s="31" t="s">
        <v>500</v>
      </c>
      <c r="C5812" s="31" t="s">
        <v>501</v>
      </c>
      <c r="D5812" s="31" t="s">
        <v>474</v>
      </c>
      <c r="E5812" s="31" t="s">
        <v>475</v>
      </c>
      <c r="F5812" s="31" t="s">
        <v>63</v>
      </c>
      <c r="G5812" s="31" t="s">
        <v>212</v>
      </c>
      <c r="H5812" s="31" t="s">
        <v>743</v>
      </c>
      <c r="I5812" s="31" t="s">
        <v>1280</v>
      </c>
      <c r="J5812" s="31">
        <v>42098</v>
      </c>
      <c r="K5812" s="31" t="s">
        <v>1280</v>
      </c>
      <c r="L5812" s="31" t="s">
        <v>70</v>
      </c>
      <c r="M5812" s="31" t="s">
        <v>70</v>
      </c>
      <c r="N5812" s="31">
        <f t="shared" si="244"/>
        <v>0</v>
      </c>
    </row>
    <row r="5813" spans="1:14" x14ac:dyDescent="0.45">
      <c r="A5813" s="31" t="str">
        <f t="shared" si="245"/>
        <v>E09000020_CIN episodes for unborn children at 31st March 2019 with a parent or someone else in the household's disability identified as a factor at CIN assessment_Number</v>
      </c>
      <c r="B5813" s="31" t="s">
        <v>479</v>
      </c>
      <c r="C5813" s="31" t="s">
        <v>674</v>
      </c>
      <c r="D5813" s="31" t="s">
        <v>474</v>
      </c>
      <c r="E5813" s="31" t="s">
        <v>475</v>
      </c>
      <c r="F5813" s="31" t="s">
        <v>63</v>
      </c>
      <c r="G5813" s="31" t="s">
        <v>212</v>
      </c>
      <c r="H5813" s="31" t="s">
        <v>743</v>
      </c>
      <c r="I5813" s="31" t="s">
        <v>1280</v>
      </c>
      <c r="J5813" s="31">
        <v>28678</v>
      </c>
      <c r="K5813" s="31" t="s">
        <v>1280</v>
      </c>
      <c r="L5813" s="31" t="s">
        <v>70</v>
      </c>
      <c r="M5813" s="31" t="s">
        <v>70</v>
      </c>
      <c r="N5813" s="31">
        <f t="shared" si="244"/>
        <v>0</v>
      </c>
    </row>
    <row r="5814" spans="1:14" x14ac:dyDescent="0.45">
      <c r="A5814" s="31" t="str">
        <f t="shared" si="245"/>
        <v>E09000022_CIN episodes for unborn children at 31st March 2019 with a parent or someone else in the household's disability identified as a factor at CIN assessment_Number</v>
      </c>
      <c r="B5814" s="31" t="s">
        <v>335</v>
      </c>
      <c r="C5814" s="31" t="s">
        <v>336</v>
      </c>
      <c r="D5814" s="31" t="s">
        <v>474</v>
      </c>
      <c r="E5814" s="31" t="s">
        <v>475</v>
      </c>
      <c r="F5814" s="31" t="s">
        <v>63</v>
      </c>
      <c r="G5814" s="31" t="s">
        <v>212</v>
      </c>
      <c r="H5814" s="31" t="s">
        <v>743</v>
      </c>
      <c r="I5814" s="31" t="s">
        <v>1280</v>
      </c>
      <c r="J5814" s="31">
        <v>62629</v>
      </c>
      <c r="K5814" s="31" t="s">
        <v>1280</v>
      </c>
      <c r="L5814" s="31" t="s">
        <v>70</v>
      </c>
      <c r="M5814" s="31" t="s">
        <v>70</v>
      </c>
      <c r="N5814" s="31">
        <f t="shared" si="244"/>
        <v>0</v>
      </c>
    </row>
    <row r="5815" spans="1:14" x14ac:dyDescent="0.45">
      <c r="A5815" s="31" t="str">
        <f t="shared" si="245"/>
        <v>E09000023_CIN episodes for unborn children at 31st March 2019 with a parent or someone else in the household's disability identified as a factor at CIN assessment_Number</v>
      </c>
      <c r="B5815" s="31" t="s">
        <v>343</v>
      </c>
      <c r="C5815" s="31" t="s">
        <v>344</v>
      </c>
      <c r="D5815" s="31" t="s">
        <v>474</v>
      </c>
      <c r="E5815" s="31" t="s">
        <v>475</v>
      </c>
      <c r="F5815" s="31" t="s">
        <v>63</v>
      </c>
      <c r="G5815" s="31" t="s">
        <v>212</v>
      </c>
      <c r="H5815" s="31" t="s">
        <v>743</v>
      </c>
      <c r="I5815" s="31" t="s">
        <v>1280</v>
      </c>
      <c r="J5815" s="31">
        <v>68458</v>
      </c>
      <c r="K5815" s="31" t="s">
        <v>1280</v>
      </c>
      <c r="L5815" s="31" t="s">
        <v>70</v>
      </c>
      <c r="M5815" s="31" t="s">
        <v>70</v>
      </c>
      <c r="N5815" s="31">
        <f t="shared" si="244"/>
        <v>0</v>
      </c>
    </row>
    <row r="5816" spans="1:14" x14ac:dyDescent="0.45">
      <c r="A5816" s="31" t="str">
        <f t="shared" si="245"/>
        <v>E09000028_CIN episodes for unborn children at 31st March 2019 with a parent or someone else in the household's disability identified as a factor at CIN assessment_Number</v>
      </c>
      <c r="B5816" s="31" t="s">
        <v>414</v>
      </c>
      <c r="C5816" s="31" t="s">
        <v>415</v>
      </c>
      <c r="D5816" s="31" t="s">
        <v>474</v>
      </c>
      <c r="E5816" s="31" t="s">
        <v>475</v>
      </c>
      <c r="F5816" s="31" t="s">
        <v>63</v>
      </c>
      <c r="G5816" s="31" t="s">
        <v>212</v>
      </c>
      <c r="H5816" s="31" t="s">
        <v>743</v>
      </c>
      <c r="I5816" s="31" t="s">
        <v>1280</v>
      </c>
      <c r="J5816" s="31">
        <v>65121</v>
      </c>
      <c r="K5816" s="31" t="s">
        <v>1280</v>
      </c>
      <c r="L5816" s="31" t="s">
        <v>70</v>
      </c>
      <c r="M5816" s="31" t="s">
        <v>70</v>
      </c>
      <c r="N5816" s="31">
        <f t="shared" si="244"/>
        <v>0</v>
      </c>
    </row>
    <row r="5817" spans="1:14" x14ac:dyDescent="0.45">
      <c r="A5817" s="31" t="str">
        <f t="shared" si="245"/>
        <v>E09000030_CIN episodes for unborn children at 31st March 2019 with a parent or someone else in the household's disability identified as a factor at CIN assessment_Number</v>
      </c>
      <c r="B5817" s="31" t="s">
        <v>440</v>
      </c>
      <c r="C5817" s="31" t="s">
        <v>441</v>
      </c>
      <c r="D5817" s="31" t="s">
        <v>474</v>
      </c>
      <c r="E5817" s="31" t="s">
        <v>475</v>
      </c>
      <c r="F5817" s="31" t="s">
        <v>63</v>
      </c>
      <c r="G5817" s="31" t="s">
        <v>212</v>
      </c>
      <c r="H5817" s="31" t="s">
        <v>743</v>
      </c>
      <c r="I5817" s="31" t="s">
        <v>1280</v>
      </c>
      <c r="J5817" s="31">
        <v>70973</v>
      </c>
      <c r="K5817" s="31" t="s">
        <v>1280</v>
      </c>
      <c r="L5817" s="31" t="s">
        <v>70</v>
      </c>
      <c r="M5817" s="31" t="s">
        <v>70</v>
      </c>
      <c r="N5817" s="31">
        <f t="shared" si="244"/>
        <v>0</v>
      </c>
    </row>
    <row r="5818" spans="1:14" x14ac:dyDescent="0.45">
      <c r="A5818" s="31" t="str">
        <f t="shared" si="245"/>
        <v>E09000032_CIN episodes for unborn children at 31st March 2019 with a parent or someone else in the household's disability identified as a factor at CIN assessment_Number</v>
      </c>
      <c r="B5818" s="31" t="s">
        <v>450</v>
      </c>
      <c r="C5818" s="31" t="s">
        <v>451</v>
      </c>
      <c r="D5818" s="31" t="s">
        <v>474</v>
      </c>
      <c r="E5818" s="31" t="s">
        <v>475</v>
      </c>
      <c r="F5818" s="31" t="s">
        <v>63</v>
      </c>
      <c r="G5818" s="31" t="s">
        <v>212</v>
      </c>
      <c r="H5818" s="31" t="s">
        <v>743</v>
      </c>
      <c r="I5818" s="31">
        <v>0</v>
      </c>
      <c r="J5818" s="31">
        <v>63840</v>
      </c>
      <c r="K5818" s="31">
        <v>0</v>
      </c>
      <c r="L5818" s="31" t="s">
        <v>1764</v>
      </c>
      <c r="M5818" s="31">
        <f t="shared" si="243"/>
        <v>0</v>
      </c>
      <c r="N5818" s="31">
        <f t="shared" si="244"/>
        <v>0</v>
      </c>
    </row>
    <row r="5819" spans="1:14" x14ac:dyDescent="0.45">
      <c r="A5819" s="31" t="str">
        <f t="shared" si="245"/>
        <v>E09000033_CIN episodes for unborn children at 31st March 2019 with a parent or someone else in the household's disability identified as a factor at CIN assessment_Number</v>
      </c>
      <c r="B5819" s="31" t="s">
        <v>506</v>
      </c>
      <c r="C5819" s="31" t="s">
        <v>507</v>
      </c>
      <c r="D5819" s="31" t="s">
        <v>474</v>
      </c>
      <c r="E5819" s="31" t="s">
        <v>475</v>
      </c>
      <c r="F5819" s="31" t="s">
        <v>63</v>
      </c>
      <c r="G5819" s="31" t="s">
        <v>212</v>
      </c>
      <c r="H5819" s="31" t="s">
        <v>743</v>
      </c>
      <c r="I5819" s="31">
        <v>0</v>
      </c>
      <c r="J5819" s="31">
        <v>47445</v>
      </c>
      <c r="K5819" s="31">
        <v>0</v>
      </c>
      <c r="L5819" s="31" t="s">
        <v>1764</v>
      </c>
      <c r="M5819" s="31">
        <f t="shared" si="243"/>
        <v>0</v>
      </c>
      <c r="N5819" s="31">
        <f t="shared" si="244"/>
        <v>0</v>
      </c>
    </row>
    <row r="5820" spans="1:14" x14ac:dyDescent="0.45">
      <c r="A5820" s="31" t="str">
        <f t="shared" si="245"/>
        <v>E09000002_CIN episodes for unborn children at 31st March 2019 with a parent or someone else in the household's disability identified as a factor at CIN assessment_Number</v>
      </c>
      <c r="B5820" s="31" t="s">
        <v>227</v>
      </c>
      <c r="C5820" s="31" t="s">
        <v>228</v>
      </c>
      <c r="D5820" s="31" t="s">
        <v>474</v>
      </c>
      <c r="E5820" s="31" t="s">
        <v>475</v>
      </c>
      <c r="F5820" s="31" t="s">
        <v>63</v>
      </c>
      <c r="G5820" s="31" t="s">
        <v>212</v>
      </c>
      <c r="H5820" s="31" t="s">
        <v>743</v>
      </c>
      <c r="I5820" s="31" t="s">
        <v>1280</v>
      </c>
      <c r="J5820" s="31">
        <v>63401</v>
      </c>
      <c r="K5820" s="31" t="s">
        <v>1280</v>
      </c>
      <c r="L5820" s="31" t="s">
        <v>70</v>
      </c>
      <c r="M5820" s="31" t="s">
        <v>70</v>
      </c>
      <c r="N5820" s="31">
        <f t="shared" si="244"/>
        <v>0</v>
      </c>
    </row>
    <row r="5821" spans="1:14" x14ac:dyDescent="0.45">
      <c r="A5821" s="31" t="str">
        <f t="shared" si="245"/>
        <v>E09000003_CIN episodes for unborn children at 31st March 2019 with a parent or someone else in the household's disability identified as a factor at CIN assessment_Number</v>
      </c>
      <c r="B5821" s="31" t="s">
        <v>233</v>
      </c>
      <c r="C5821" s="31" t="s">
        <v>234</v>
      </c>
      <c r="D5821" s="31" t="s">
        <v>474</v>
      </c>
      <c r="E5821" s="31" t="s">
        <v>475</v>
      </c>
      <c r="F5821" s="31" t="s">
        <v>63</v>
      </c>
      <c r="G5821" s="31" t="s">
        <v>212</v>
      </c>
      <c r="H5821" s="31" t="s">
        <v>743</v>
      </c>
      <c r="I5821" s="31" t="s">
        <v>1280</v>
      </c>
      <c r="J5821" s="31">
        <v>92701</v>
      </c>
      <c r="K5821" s="31" t="s">
        <v>1280</v>
      </c>
      <c r="L5821" s="31" t="s">
        <v>70</v>
      </c>
      <c r="M5821" s="31" t="s">
        <v>70</v>
      </c>
      <c r="N5821" s="31">
        <f t="shared" si="244"/>
        <v>0</v>
      </c>
    </row>
    <row r="5822" spans="1:14" x14ac:dyDescent="0.45">
      <c r="A5822" s="31" t="str">
        <f t="shared" si="245"/>
        <v>E09000004_CIN episodes for unborn children at 31st March 2019 with a parent or someone else in the household's disability identified as a factor at CIN assessment_Number</v>
      </c>
      <c r="B5822" s="31" t="s">
        <v>242</v>
      </c>
      <c r="C5822" s="31" t="s">
        <v>243</v>
      </c>
      <c r="D5822" s="31" t="s">
        <v>474</v>
      </c>
      <c r="E5822" s="31" t="s">
        <v>475</v>
      </c>
      <c r="F5822" s="31" t="s">
        <v>63</v>
      </c>
      <c r="G5822" s="31" t="s">
        <v>212</v>
      </c>
      <c r="H5822" s="31" t="s">
        <v>743</v>
      </c>
      <c r="I5822" s="31">
        <v>5</v>
      </c>
      <c r="J5822" s="31">
        <v>56853</v>
      </c>
      <c r="K5822" s="31">
        <v>8.7946106625859694E-2</v>
      </c>
      <c r="L5822" s="31" t="s">
        <v>1765</v>
      </c>
      <c r="M5822" s="31">
        <f t="shared" si="243"/>
        <v>8.7946106625859694E-2</v>
      </c>
      <c r="N5822" s="31">
        <f t="shared" si="244"/>
        <v>0</v>
      </c>
    </row>
    <row r="5823" spans="1:14" x14ac:dyDescent="0.45">
      <c r="A5823" s="31" t="str">
        <f t="shared" si="245"/>
        <v>E09000005_CIN episodes for unborn children at 31st March 2019 with a parent or someone else in the household's disability identified as a factor at CIN assessment_Number</v>
      </c>
      <c r="B5823" s="31" t="s">
        <v>261</v>
      </c>
      <c r="C5823" s="31" t="s">
        <v>262</v>
      </c>
      <c r="D5823" s="31" t="s">
        <v>474</v>
      </c>
      <c r="E5823" s="31" t="s">
        <v>475</v>
      </c>
      <c r="F5823" s="31" t="s">
        <v>63</v>
      </c>
      <c r="G5823" s="31" t="s">
        <v>212</v>
      </c>
      <c r="H5823" s="31" t="s">
        <v>743</v>
      </c>
      <c r="I5823" s="31" t="s">
        <v>1280</v>
      </c>
      <c r="J5823" s="31">
        <v>77893</v>
      </c>
      <c r="K5823" s="31" t="s">
        <v>1280</v>
      </c>
      <c r="L5823" s="31" t="s">
        <v>70</v>
      </c>
      <c r="M5823" s="31" t="s">
        <v>70</v>
      </c>
      <c r="N5823" s="31">
        <f t="shared" si="244"/>
        <v>0</v>
      </c>
    </row>
    <row r="5824" spans="1:14" x14ac:dyDescent="0.45">
      <c r="A5824" s="31" t="str">
        <f t="shared" si="245"/>
        <v>E09000006_CIN episodes for unborn children at 31st March 2019 with a parent or someone else in the household's disability identified as a factor at CIN assessment_Number</v>
      </c>
      <c r="B5824" s="31" t="s">
        <v>267</v>
      </c>
      <c r="C5824" s="31" t="s">
        <v>268</v>
      </c>
      <c r="D5824" s="31" t="s">
        <v>474</v>
      </c>
      <c r="E5824" s="31" t="s">
        <v>475</v>
      </c>
      <c r="F5824" s="31" t="s">
        <v>63</v>
      </c>
      <c r="G5824" s="31" t="s">
        <v>212</v>
      </c>
      <c r="H5824" s="31" t="s">
        <v>743</v>
      </c>
      <c r="I5824" s="31" t="s">
        <v>1280</v>
      </c>
      <c r="J5824" s="31">
        <v>75055</v>
      </c>
      <c r="K5824" s="31" t="s">
        <v>1280</v>
      </c>
      <c r="L5824" s="31" t="s">
        <v>70</v>
      </c>
      <c r="M5824" s="31" t="s">
        <v>70</v>
      </c>
      <c r="N5824" s="31">
        <f t="shared" si="244"/>
        <v>0</v>
      </c>
    </row>
    <row r="5825" spans="1:14" x14ac:dyDescent="0.45">
      <c r="A5825" s="31" t="str">
        <f t="shared" si="245"/>
        <v>E09000008_CIN episodes for unborn children at 31st March 2019 with a parent or someone else in the household's disability identified as a factor at CIN assessment_Number</v>
      </c>
      <c r="B5825" s="31" t="s">
        <v>486</v>
      </c>
      <c r="C5825" s="31" t="s">
        <v>487</v>
      </c>
      <c r="D5825" s="31" t="s">
        <v>474</v>
      </c>
      <c r="E5825" s="31" t="s">
        <v>475</v>
      </c>
      <c r="F5825" s="31" t="s">
        <v>63</v>
      </c>
      <c r="G5825" s="31" t="s">
        <v>212</v>
      </c>
      <c r="H5825" s="31" t="s">
        <v>743</v>
      </c>
      <c r="I5825" s="31" t="s">
        <v>1280</v>
      </c>
      <c r="J5825" s="31">
        <v>94702</v>
      </c>
      <c r="K5825" s="31" t="s">
        <v>1280</v>
      </c>
      <c r="L5825" s="31" t="s">
        <v>70</v>
      </c>
      <c r="M5825" s="31" t="s">
        <v>70</v>
      </c>
      <c r="N5825" s="31">
        <f t="shared" si="244"/>
        <v>0</v>
      </c>
    </row>
    <row r="5826" spans="1:14" x14ac:dyDescent="0.45">
      <c r="A5826" s="31" t="str">
        <f t="shared" si="245"/>
        <v>E09000009_CIN episodes for unborn children at 31st March 2019 with a parent or someone else in the household's disability identified as a factor at CIN assessment_Number</v>
      </c>
      <c r="B5826" s="31" t="s">
        <v>509</v>
      </c>
      <c r="C5826" s="31" t="s">
        <v>510</v>
      </c>
      <c r="D5826" s="31" t="s">
        <v>474</v>
      </c>
      <c r="E5826" s="31" t="s">
        <v>475</v>
      </c>
      <c r="F5826" s="31" t="s">
        <v>63</v>
      </c>
      <c r="G5826" s="31" t="s">
        <v>212</v>
      </c>
      <c r="H5826" s="31" t="s">
        <v>743</v>
      </c>
      <c r="I5826" s="31" t="s">
        <v>1280</v>
      </c>
      <c r="J5826" s="31">
        <v>81732</v>
      </c>
      <c r="K5826" s="31" t="s">
        <v>1280</v>
      </c>
      <c r="L5826" s="31" t="s">
        <v>70</v>
      </c>
      <c r="M5826" s="31" t="s">
        <v>70</v>
      </c>
      <c r="N5826" s="31">
        <f t="shared" si="244"/>
        <v>0</v>
      </c>
    </row>
    <row r="5827" spans="1:14" x14ac:dyDescent="0.45">
      <c r="A5827" s="31" t="str">
        <f t="shared" si="245"/>
        <v>E09000010_CIN episodes for unborn children at 31st March 2019 with a parent or someone else in the household's disability identified as a factor at CIN assessment_Number</v>
      </c>
      <c r="B5827" s="31" t="s">
        <v>301</v>
      </c>
      <c r="C5827" s="31" t="s">
        <v>302</v>
      </c>
      <c r="D5827" s="31" t="s">
        <v>474</v>
      </c>
      <c r="E5827" s="31" t="s">
        <v>475</v>
      </c>
      <c r="F5827" s="31" t="s">
        <v>63</v>
      </c>
      <c r="G5827" s="31" t="s">
        <v>212</v>
      </c>
      <c r="H5827" s="31" t="s">
        <v>743</v>
      </c>
      <c r="I5827" s="31" t="s">
        <v>1280</v>
      </c>
      <c r="J5827" s="31">
        <v>84497</v>
      </c>
      <c r="K5827" s="31" t="s">
        <v>1280</v>
      </c>
      <c r="L5827" s="31" t="s">
        <v>70</v>
      </c>
      <c r="M5827" s="31" t="s">
        <v>70</v>
      </c>
      <c r="N5827" s="31">
        <f t="shared" ref="N5827:N5890" si="246">IF(OR(C5827="City of London",C5827="Isles of Scilly"),1,0)</f>
        <v>0</v>
      </c>
    </row>
    <row r="5828" spans="1:14" x14ac:dyDescent="0.45">
      <c r="A5828" s="31" t="str">
        <f t="shared" si="245"/>
        <v>E09000014_CIN episodes for unborn children at 31st March 2019 with a parent or someone else in the household's disability identified as a factor at CIN assessment_Number</v>
      </c>
      <c r="B5828" s="31" t="s">
        <v>311</v>
      </c>
      <c r="C5828" s="31" t="s">
        <v>312</v>
      </c>
      <c r="D5828" s="31" t="s">
        <v>474</v>
      </c>
      <c r="E5828" s="31" t="s">
        <v>475</v>
      </c>
      <c r="F5828" s="31" t="s">
        <v>63</v>
      </c>
      <c r="G5828" s="31" t="s">
        <v>212</v>
      </c>
      <c r="H5828" s="31" t="s">
        <v>743</v>
      </c>
      <c r="I5828" s="31">
        <v>0</v>
      </c>
      <c r="J5828" s="31">
        <v>60398</v>
      </c>
      <c r="K5828" s="31">
        <v>0</v>
      </c>
      <c r="L5828" s="31" t="s">
        <v>1764</v>
      </c>
      <c r="M5828" s="31">
        <f t="shared" ref="M5828:M5887" si="247">K5828</f>
        <v>0</v>
      </c>
      <c r="N5828" s="31">
        <f t="shared" si="246"/>
        <v>0</v>
      </c>
    </row>
    <row r="5829" spans="1:14" x14ac:dyDescent="0.45">
      <c r="A5829" s="31" t="str">
        <f t="shared" si="245"/>
        <v>E09000015_CIN episodes for unborn children at 31st March 2019 with a parent or someone else in the household's disability identified as a factor at CIN assessment_Number</v>
      </c>
      <c r="B5829" s="31" t="s">
        <v>496</v>
      </c>
      <c r="C5829" s="31" t="s">
        <v>497</v>
      </c>
      <c r="D5829" s="31" t="s">
        <v>474</v>
      </c>
      <c r="E5829" s="31" t="s">
        <v>475</v>
      </c>
      <c r="F5829" s="31" t="s">
        <v>63</v>
      </c>
      <c r="G5829" s="31" t="s">
        <v>212</v>
      </c>
      <c r="H5829" s="31" t="s">
        <v>743</v>
      </c>
      <c r="I5829" s="31" t="s">
        <v>1280</v>
      </c>
      <c r="J5829" s="31">
        <v>58373</v>
      </c>
      <c r="K5829" s="31" t="s">
        <v>1280</v>
      </c>
      <c r="L5829" s="31" t="s">
        <v>70</v>
      </c>
      <c r="M5829" s="31" t="s">
        <v>70</v>
      </c>
      <c r="N5829" s="31">
        <f t="shared" si="246"/>
        <v>0</v>
      </c>
    </row>
    <row r="5830" spans="1:14" x14ac:dyDescent="0.45">
      <c r="A5830" s="31" t="str">
        <f t="shared" si="245"/>
        <v>E09000016_CIN episodes for unborn children at 31st March 2019 with a parent or someone else in the household's disability identified as a factor at CIN assessment_Number</v>
      </c>
      <c r="B5830" s="31" t="s">
        <v>315</v>
      </c>
      <c r="C5830" s="31" t="s">
        <v>316</v>
      </c>
      <c r="D5830" s="31" t="s">
        <v>474</v>
      </c>
      <c r="E5830" s="31" t="s">
        <v>475</v>
      </c>
      <c r="F5830" s="31" t="s">
        <v>63</v>
      </c>
      <c r="G5830" s="31" t="s">
        <v>212</v>
      </c>
      <c r="H5830" s="31" t="s">
        <v>743</v>
      </c>
      <c r="I5830" s="31">
        <v>0</v>
      </c>
      <c r="J5830" s="31">
        <v>57541</v>
      </c>
      <c r="K5830" s="31">
        <v>0</v>
      </c>
      <c r="L5830" s="31" t="s">
        <v>1764</v>
      </c>
      <c r="M5830" s="31">
        <f t="shared" si="247"/>
        <v>0</v>
      </c>
      <c r="N5830" s="31">
        <f t="shared" si="246"/>
        <v>0</v>
      </c>
    </row>
    <row r="5831" spans="1:14" x14ac:dyDescent="0.45">
      <c r="A5831" s="31" t="str">
        <f t="shared" si="245"/>
        <v>E09000017_CIN episodes for unborn children at 31st March 2019 with a parent or someone else in the household's disability identified as a factor at CIN assessment_Number</v>
      </c>
      <c r="B5831" s="31" t="s">
        <v>321</v>
      </c>
      <c r="C5831" s="31" t="s">
        <v>322</v>
      </c>
      <c r="D5831" s="31" t="s">
        <v>474</v>
      </c>
      <c r="E5831" s="31" t="s">
        <v>475</v>
      </c>
      <c r="F5831" s="31" t="s">
        <v>63</v>
      </c>
      <c r="G5831" s="31" t="s">
        <v>212</v>
      </c>
      <c r="H5831" s="31" t="s">
        <v>743</v>
      </c>
      <c r="I5831" s="31" t="s">
        <v>1280</v>
      </c>
      <c r="J5831" s="31">
        <v>73377</v>
      </c>
      <c r="K5831" s="31" t="s">
        <v>1280</v>
      </c>
      <c r="L5831" s="31" t="s">
        <v>70</v>
      </c>
      <c r="M5831" s="31" t="s">
        <v>70</v>
      </c>
      <c r="N5831" s="31">
        <f t="shared" si="246"/>
        <v>0</v>
      </c>
    </row>
    <row r="5832" spans="1:14" x14ac:dyDescent="0.45">
      <c r="A5832" s="31" t="str">
        <f t="shared" si="245"/>
        <v>E09000018_CIN episodes for unborn children at 31st March 2019 with a parent or someone else in the household's disability identified as a factor at CIN assessment_Number</v>
      </c>
      <c r="B5832" s="31" t="s">
        <v>323</v>
      </c>
      <c r="C5832" s="31" t="s">
        <v>324</v>
      </c>
      <c r="D5832" s="31" t="s">
        <v>474</v>
      </c>
      <c r="E5832" s="31" t="s">
        <v>475</v>
      </c>
      <c r="F5832" s="31" t="s">
        <v>63</v>
      </c>
      <c r="G5832" s="31" t="s">
        <v>212</v>
      </c>
      <c r="H5832" s="31" t="s">
        <v>743</v>
      </c>
      <c r="I5832" s="31" t="s">
        <v>1280</v>
      </c>
      <c r="J5832" s="31">
        <v>64898</v>
      </c>
      <c r="K5832" s="31" t="s">
        <v>1280</v>
      </c>
      <c r="L5832" s="31" t="s">
        <v>70</v>
      </c>
      <c r="M5832" s="31" t="s">
        <v>70</v>
      </c>
      <c r="N5832" s="31">
        <f t="shared" si="246"/>
        <v>0</v>
      </c>
    </row>
    <row r="5833" spans="1:14" x14ac:dyDescent="0.45">
      <c r="A5833" s="31" t="str">
        <f t="shared" si="245"/>
        <v>E09000021_CIN episodes for unborn children at 31st March 2019 with a parent or someone else in the household's disability identified as a factor at CIN assessment_Number</v>
      </c>
      <c r="B5833" s="31" t="s">
        <v>520</v>
      </c>
      <c r="C5833" s="31" t="s">
        <v>521</v>
      </c>
      <c r="D5833" s="31" t="s">
        <v>474</v>
      </c>
      <c r="E5833" s="31" t="s">
        <v>475</v>
      </c>
      <c r="F5833" s="31" t="s">
        <v>63</v>
      </c>
      <c r="G5833" s="31" t="s">
        <v>212</v>
      </c>
      <c r="H5833" s="31" t="s">
        <v>743</v>
      </c>
      <c r="I5833" s="31" t="s">
        <v>1280</v>
      </c>
      <c r="J5833" s="31">
        <v>38977</v>
      </c>
      <c r="K5833" s="31" t="s">
        <v>1280</v>
      </c>
      <c r="L5833" s="31" t="s">
        <v>70</v>
      </c>
      <c r="M5833" s="31" t="s">
        <v>70</v>
      </c>
      <c r="N5833" s="31">
        <f t="shared" si="246"/>
        <v>0</v>
      </c>
    </row>
    <row r="5834" spans="1:14" x14ac:dyDescent="0.45">
      <c r="A5834" s="31" t="str">
        <f t="shared" si="245"/>
        <v>E09000024_CIN episodes for unborn children at 31st March 2019 with a parent or someone else in the household's disability identified as a factor at CIN assessment_Number</v>
      </c>
      <c r="B5834" s="31" t="s">
        <v>353</v>
      </c>
      <c r="C5834" s="31" t="s">
        <v>354</v>
      </c>
      <c r="D5834" s="31" t="s">
        <v>474</v>
      </c>
      <c r="E5834" s="31" t="s">
        <v>475</v>
      </c>
      <c r="F5834" s="31" t="s">
        <v>63</v>
      </c>
      <c r="G5834" s="31" t="s">
        <v>212</v>
      </c>
      <c r="H5834" s="31" t="s">
        <v>743</v>
      </c>
      <c r="I5834" s="31" t="s">
        <v>1280</v>
      </c>
      <c r="J5834" s="31">
        <v>47266</v>
      </c>
      <c r="K5834" s="31" t="s">
        <v>1280</v>
      </c>
      <c r="L5834" s="31" t="s">
        <v>70</v>
      </c>
      <c r="M5834" s="31" t="s">
        <v>70</v>
      </c>
      <c r="N5834" s="31">
        <f t="shared" si="246"/>
        <v>0</v>
      </c>
    </row>
    <row r="5835" spans="1:14" x14ac:dyDescent="0.45">
      <c r="A5835" s="31" t="str">
        <f t="shared" ref="A5835:A5898" si="248">CONCATENATE(B5835,"_",G5835,"_",H5835)</f>
        <v>E09000025_CIN episodes for unborn children at 31st March 2019 with a parent or someone else in the household's disability identified as a factor at CIN assessment_Number</v>
      </c>
      <c r="B5835" s="31" t="s">
        <v>359</v>
      </c>
      <c r="C5835" s="31" t="s">
        <v>360</v>
      </c>
      <c r="D5835" s="31" t="s">
        <v>474</v>
      </c>
      <c r="E5835" s="31" t="s">
        <v>475</v>
      </c>
      <c r="F5835" s="31" t="s">
        <v>63</v>
      </c>
      <c r="G5835" s="31" t="s">
        <v>212</v>
      </c>
      <c r="H5835" s="31" t="s">
        <v>743</v>
      </c>
      <c r="I5835" s="31" t="s">
        <v>1280</v>
      </c>
      <c r="J5835" s="31">
        <v>86567</v>
      </c>
      <c r="K5835" s="31" t="s">
        <v>1280</v>
      </c>
      <c r="L5835" s="31" t="s">
        <v>70</v>
      </c>
      <c r="M5835" s="31" t="s">
        <v>70</v>
      </c>
      <c r="N5835" s="31">
        <f t="shared" si="246"/>
        <v>0</v>
      </c>
    </row>
    <row r="5836" spans="1:14" x14ac:dyDescent="0.45">
      <c r="A5836" s="31" t="str">
        <f t="shared" si="248"/>
        <v>E09000026_CIN episodes for unborn children at 31st March 2019 with a parent or someone else in the household's disability identified as a factor at CIN assessment_Number</v>
      </c>
      <c r="B5836" s="31" t="s">
        <v>385</v>
      </c>
      <c r="C5836" s="31" t="s">
        <v>386</v>
      </c>
      <c r="D5836" s="31" t="s">
        <v>474</v>
      </c>
      <c r="E5836" s="31" t="s">
        <v>475</v>
      </c>
      <c r="F5836" s="31" t="s">
        <v>63</v>
      </c>
      <c r="G5836" s="31" t="s">
        <v>212</v>
      </c>
      <c r="H5836" s="31" t="s">
        <v>743</v>
      </c>
      <c r="I5836" s="31">
        <v>0</v>
      </c>
      <c r="J5836" s="31">
        <v>76159</v>
      </c>
      <c r="K5836" s="31">
        <v>0</v>
      </c>
      <c r="L5836" s="31" t="s">
        <v>1764</v>
      </c>
      <c r="M5836" s="31">
        <f t="shared" si="247"/>
        <v>0</v>
      </c>
      <c r="N5836" s="31">
        <f t="shared" si="246"/>
        <v>0</v>
      </c>
    </row>
    <row r="5837" spans="1:14" x14ac:dyDescent="0.45">
      <c r="A5837" s="31" t="str">
        <f t="shared" si="248"/>
        <v>E09000027_CIN episodes for unborn children at 31st March 2019 with a parent or someone else in the household's disability identified as a factor at CIN assessment_Number</v>
      </c>
      <c r="B5837" s="31" t="s">
        <v>389</v>
      </c>
      <c r="C5837" s="31" t="s">
        <v>390</v>
      </c>
      <c r="D5837" s="31" t="s">
        <v>474</v>
      </c>
      <c r="E5837" s="31" t="s">
        <v>475</v>
      </c>
      <c r="F5837" s="31" t="s">
        <v>63</v>
      </c>
      <c r="G5837" s="31" t="s">
        <v>212</v>
      </c>
      <c r="H5837" s="31" t="s">
        <v>743</v>
      </c>
      <c r="I5837" s="31" t="s">
        <v>1280</v>
      </c>
      <c r="J5837" s="31">
        <v>45525</v>
      </c>
      <c r="K5837" s="31" t="s">
        <v>1280</v>
      </c>
      <c r="L5837" s="31" t="s">
        <v>70</v>
      </c>
      <c r="M5837" s="31" t="s">
        <v>70</v>
      </c>
      <c r="N5837" s="31">
        <f t="shared" si="246"/>
        <v>0</v>
      </c>
    </row>
    <row r="5838" spans="1:14" x14ac:dyDescent="0.45">
      <c r="A5838" s="31" t="str">
        <f t="shared" si="248"/>
        <v>E09000029_CIN episodes for unborn children at 31st March 2019 with a parent or someone else in the household's disability identified as a factor at CIN assessment_Number</v>
      </c>
      <c r="B5838" s="31" t="s">
        <v>432</v>
      </c>
      <c r="C5838" s="31" t="s">
        <v>433</v>
      </c>
      <c r="D5838" s="31" t="s">
        <v>474</v>
      </c>
      <c r="E5838" s="31" t="s">
        <v>475</v>
      </c>
      <c r="F5838" s="31" t="s">
        <v>63</v>
      </c>
      <c r="G5838" s="31" t="s">
        <v>212</v>
      </c>
      <c r="H5838" s="31" t="s">
        <v>743</v>
      </c>
      <c r="I5838" s="31">
        <v>0</v>
      </c>
      <c r="J5838" s="31">
        <v>47941</v>
      </c>
      <c r="K5838" s="31">
        <v>0</v>
      </c>
      <c r="L5838" s="31" t="s">
        <v>1764</v>
      </c>
      <c r="M5838" s="31">
        <f t="shared" si="247"/>
        <v>0</v>
      </c>
      <c r="N5838" s="31">
        <f t="shared" si="246"/>
        <v>0</v>
      </c>
    </row>
    <row r="5839" spans="1:14" x14ac:dyDescent="0.45">
      <c r="A5839" s="31" t="str">
        <f t="shared" si="248"/>
        <v>E09000031_CIN episodes for unborn children at 31st March 2019 with a parent or someone else in the household's disability identified as a factor at CIN assessment_Number</v>
      </c>
      <c r="B5839" s="31" t="s">
        <v>448</v>
      </c>
      <c r="C5839" s="31" t="s">
        <v>449</v>
      </c>
      <c r="D5839" s="31" t="s">
        <v>474</v>
      </c>
      <c r="E5839" s="31" t="s">
        <v>475</v>
      </c>
      <c r="F5839" s="31" t="s">
        <v>63</v>
      </c>
      <c r="G5839" s="31" t="s">
        <v>212</v>
      </c>
      <c r="H5839" s="31" t="s">
        <v>743</v>
      </c>
      <c r="I5839" s="31" t="s">
        <v>1280</v>
      </c>
      <c r="J5839" s="31">
        <v>67017</v>
      </c>
      <c r="K5839" s="31" t="s">
        <v>1280</v>
      </c>
      <c r="L5839" s="31" t="s">
        <v>70</v>
      </c>
      <c r="M5839" s="31" t="s">
        <v>70</v>
      </c>
      <c r="N5839" s="31">
        <f t="shared" si="246"/>
        <v>0</v>
      </c>
    </row>
    <row r="5840" spans="1:14" x14ac:dyDescent="0.45">
      <c r="A5840" s="31" t="str">
        <f t="shared" si="248"/>
        <v>E08000025_CIN episodes for unborn children at 31st March 2019 with a parent or someone else in the household's disability identified as a factor at CIN assessment_Number</v>
      </c>
      <c r="B5840" s="31" t="s">
        <v>245</v>
      </c>
      <c r="C5840" s="31" t="s">
        <v>246</v>
      </c>
      <c r="D5840" s="31" t="s">
        <v>474</v>
      </c>
      <c r="E5840" s="31" t="s">
        <v>475</v>
      </c>
      <c r="F5840" s="31" t="s">
        <v>63</v>
      </c>
      <c r="G5840" s="31" t="s">
        <v>212</v>
      </c>
      <c r="H5840" s="31" t="s">
        <v>743</v>
      </c>
      <c r="I5840" s="31">
        <v>12</v>
      </c>
      <c r="J5840" s="31">
        <v>288388</v>
      </c>
      <c r="K5840" s="31">
        <v>4.1610607930981897E-2</v>
      </c>
      <c r="L5840" s="31" t="s">
        <v>1764</v>
      </c>
      <c r="M5840" s="31">
        <f t="shared" si="247"/>
        <v>4.1610607930981897E-2</v>
      </c>
      <c r="N5840" s="31">
        <f t="shared" si="246"/>
        <v>0</v>
      </c>
    </row>
    <row r="5841" spans="1:14" x14ac:dyDescent="0.45">
      <c r="A5841" s="31" t="str">
        <f t="shared" si="248"/>
        <v>E08000026_CIN episodes for unborn children at 31st March 2019 with a parent or someone else in the household's disability identified as a factor at CIN assessment_Number</v>
      </c>
      <c r="B5841" s="31" t="s">
        <v>283</v>
      </c>
      <c r="C5841" s="31" t="s">
        <v>284</v>
      </c>
      <c r="D5841" s="31" t="s">
        <v>474</v>
      </c>
      <c r="E5841" s="31" t="s">
        <v>475</v>
      </c>
      <c r="F5841" s="31" t="s">
        <v>63</v>
      </c>
      <c r="G5841" s="31" t="s">
        <v>212</v>
      </c>
      <c r="H5841" s="31" t="s">
        <v>743</v>
      </c>
      <c r="I5841" s="31">
        <v>6</v>
      </c>
      <c r="J5841" s="31">
        <v>78994</v>
      </c>
      <c r="K5841" s="31">
        <v>7.5955135833101206E-2</v>
      </c>
      <c r="L5841" s="31" t="s">
        <v>1765</v>
      </c>
      <c r="M5841" s="31">
        <f t="shared" si="247"/>
        <v>7.5955135833101206E-2</v>
      </c>
      <c r="N5841" s="31">
        <f t="shared" si="246"/>
        <v>0</v>
      </c>
    </row>
    <row r="5842" spans="1:14" x14ac:dyDescent="0.45">
      <c r="A5842" s="31" t="str">
        <f t="shared" si="248"/>
        <v>E08000027_CIN episodes for unborn children at 31st March 2019 with a parent or someone else in the household's disability identified as a factor at CIN assessment_Number</v>
      </c>
      <c r="B5842" s="31" t="s">
        <v>297</v>
      </c>
      <c r="C5842" s="31" t="s">
        <v>298</v>
      </c>
      <c r="D5842" s="31" t="s">
        <v>474</v>
      </c>
      <c r="E5842" s="31" t="s">
        <v>475</v>
      </c>
      <c r="F5842" s="31" t="s">
        <v>63</v>
      </c>
      <c r="G5842" s="31" t="s">
        <v>212</v>
      </c>
      <c r="H5842" s="31" t="s">
        <v>743</v>
      </c>
      <c r="I5842" s="31" t="s">
        <v>1280</v>
      </c>
      <c r="J5842" s="31">
        <v>69265</v>
      </c>
      <c r="K5842" s="31" t="s">
        <v>1280</v>
      </c>
      <c r="L5842" s="31" t="s">
        <v>70</v>
      </c>
      <c r="M5842" s="31" t="s">
        <v>70</v>
      </c>
      <c r="N5842" s="31">
        <f t="shared" si="246"/>
        <v>0</v>
      </c>
    </row>
    <row r="5843" spans="1:14" x14ac:dyDescent="0.45">
      <c r="A5843" s="31" t="str">
        <f t="shared" si="248"/>
        <v>E08000028_CIN episodes for unborn children at 31st March 2019 with a parent or someone else in the household's disability identified as a factor at CIN assessment_Number</v>
      </c>
      <c r="B5843" s="31" t="s">
        <v>397</v>
      </c>
      <c r="C5843" s="31" t="s">
        <v>398</v>
      </c>
      <c r="D5843" s="31" t="s">
        <v>474</v>
      </c>
      <c r="E5843" s="31" t="s">
        <v>475</v>
      </c>
      <c r="F5843" s="31" t="s">
        <v>63</v>
      </c>
      <c r="G5843" s="31" t="s">
        <v>212</v>
      </c>
      <c r="H5843" s="31" t="s">
        <v>743</v>
      </c>
      <c r="I5843" s="31" t="s">
        <v>1280</v>
      </c>
      <c r="J5843" s="31">
        <v>81920</v>
      </c>
      <c r="K5843" s="31" t="s">
        <v>1280</v>
      </c>
      <c r="L5843" s="31" t="s">
        <v>70</v>
      </c>
      <c r="M5843" s="31" t="s">
        <v>70</v>
      </c>
      <c r="N5843" s="31">
        <f t="shared" si="246"/>
        <v>0</v>
      </c>
    </row>
    <row r="5844" spans="1:14" x14ac:dyDescent="0.45">
      <c r="A5844" s="31" t="str">
        <f t="shared" si="248"/>
        <v>E08000029_CIN episodes for unborn children at 31st March 2019 with a parent or someone else in the household's disability identified as a factor at CIN assessment_Number</v>
      </c>
      <c r="B5844" s="31" t="s">
        <v>516</v>
      </c>
      <c r="C5844" s="31" t="s">
        <v>517</v>
      </c>
      <c r="D5844" s="31" t="s">
        <v>474</v>
      </c>
      <c r="E5844" s="31" t="s">
        <v>475</v>
      </c>
      <c r="F5844" s="31" t="s">
        <v>63</v>
      </c>
      <c r="G5844" s="31" t="s">
        <v>212</v>
      </c>
      <c r="H5844" s="31" t="s">
        <v>743</v>
      </c>
      <c r="I5844" s="31" t="s">
        <v>1280</v>
      </c>
      <c r="J5844" s="31">
        <v>46946</v>
      </c>
      <c r="K5844" s="31" t="s">
        <v>1280</v>
      </c>
      <c r="L5844" s="31" t="s">
        <v>70</v>
      </c>
      <c r="M5844" s="31" t="s">
        <v>70</v>
      </c>
      <c r="N5844" s="31">
        <f t="shared" si="246"/>
        <v>0</v>
      </c>
    </row>
    <row r="5845" spans="1:14" x14ac:dyDescent="0.45">
      <c r="A5845" s="31" t="str">
        <f t="shared" si="248"/>
        <v>E08000030_CIN episodes for unborn children at 31st March 2019 with a parent or someone else in the household's disability identified as a factor at CIN assessment_Number</v>
      </c>
      <c r="B5845" s="31" t="s">
        <v>446</v>
      </c>
      <c r="C5845" s="31" t="s">
        <v>447</v>
      </c>
      <c r="D5845" s="31" t="s">
        <v>474</v>
      </c>
      <c r="E5845" s="31" t="s">
        <v>475</v>
      </c>
      <c r="F5845" s="31" t="s">
        <v>63</v>
      </c>
      <c r="G5845" s="31" t="s">
        <v>212</v>
      </c>
      <c r="H5845" s="31" t="s">
        <v>743</v>
      </c>
      <c r="I5845" s="31">
        <v>8</v>
      </c>
      <c r="J5845" s="31">
        <v>68157</v>
      </c>
      <c r="K5845" s="31">
        <v>0.117376058218525</v>
      </c>
      <c r="L5845" s="31" t="s">
        <v>1765</v>
      </c>
      <c r="M5845" s="31">
        <f t="shared" si="247"/>
        <v>0.117376058218525</v>
      </c>
      <c r="N5845" s="31">
        <f t="shared" si="246"/>
        <v>0</v>
      </c>
    </row>
    <row r="5846" spans="1:14" x14ac:dyDescent="0.45">
      <c r="A5846" s="31" t="str">
        <f t="shared" si="248"/>
        <v>E08000031_CIN episodes for unborn children at 31st March 2019 with a parent or someone else in the household's disability identified as a factor at CIN assessment_Number</v>
      </c>
      <c r="B5846" s="31" t="s">
        <v>468</v>
      </c>
      <c r="C5846" s="31" t="s">
        <v>469</v>
      </c>
      <c r="D5846" s="31" t="s">
        <v>474</v>
      </c>
      <c r="E5846" s="31" t="s">
        <v>475</v>
      </c>
      <c r="F5846" s="31" t="s">
        <v>63</v>
      </c>
      <c r="G5846" s="31" t="s">
        <v>212</v>
      </c>
      <c r="H5846" s="31" t="s">
        <v>743</v>
      </c>
      <c r="I5846" s="31" t="s">
        <v>1280</v>
      </c>
      <c r="J5846" s="31">
        <v>61244</v>
      </c>
      <c r="K5846" s="31" t="s">
        <v>1280</v>
      </c>
      <c r="L5846" s="31" t="s">
        <v>70</v>
      </c>
      <c r="M5846" s="31" t="s">
        <v>70</v>
      </c>
      <c r="N5846" s="31">
        <f t="shared" si="246"/>
        <v>0</v>
      </c>
    </row>
    <row r="5847" spans="1:14" x14ac:dyDescent="0.45">
      <c r="A5847" s="31" t="str">
        <f t="shared" si="248"/>
        <v>E08000011_CIN episodes for unborn children at 31st March 2019 with a parent or someone else in the household's disability identified as a factor at CIN assessment_Number</v>
      </c>
      <c r="B5847" s="31" t="s">
        <v>333</v>
      </c>
      <c r="C5847" s="31" t="s">
        <v>334</v>
      </c>
      <c r="D5847" s="31" t="s">
        <v>474</v>
      </c>
      <c r="E5847" s="31" t="s">
        <v>475</v>
      </c>
      <c r="F5847" s="31" t="s">
        <v>63</v>
      </c>
      <c r="G5847" s="31" t="s">
        <v>212</v>
      </c>
      <c r="H5847" s="31" t="s">
        <v>743</v>
      </c>
      <c r="I5847" s="31">
        <v>0</v>
      </c>
      <c r="J5847" s="31">
        <v>33477</v>
      </c>
      <c r="K5847" s="31">
        <v>0</v>
      </c>
      <c r="L5847" s="31" t="s">
        <v>1764</v>
      </c>
      <c r="M5847" s="31">
        <f t="shared" si="247"/>
        <v>0</v>
      </c>
      <c r="N5847" s="31">
        <f t="shared" si="246"/>
        <v>0</v>
      </c>
    </row>
    <row r="5848" spans="1:14" x14ac:dyDescent="0.45">
      <c r="A5848" s="31" t="str">
        <f t="shared" si="248"/>
        <v>E08000012_CIN episodes for unborn children at 31st March 2019 with a parent or someone else in the household's disability identified as a factor at CIN assessment_Number</v>
      </c>
      <c r="B5848" s="31" t="s">
        <v>347</v>
      </c>
      <c r="C5848" s="31" t="s">
        <v>348</v>
      </c>
      <c r="D5848" s="31" t="s">
        <v>474</v>
      </c>
      <c r="E5848" s="31" t="s">
        <v>475</v>
      </c>
      <c r="F5848" s="31" t="s">
        <v>63</v>
      </c>
      <c r="G5848" s="31" t="s">
        <v>212</v>
      </c>
      <c r="H5848" s="31" t="s">
        <v>743</v>
      </c>
      <c r="I5848" s="31">
        <v>8</v>
      </c>
      <c r="J5848" s="31">
        <v>94902</v>
      </c>
      <c r="K5848" s="31">
        <v>8.4297485827485197E-2</v>
      </c>
      <c r="L5848" s="31" t="s">
        <v>1765</v>
      </c>
      <c r="M5848" s="31">
        <f t="shared" si="247"/>
        <v>8.4297485827485197E-2</v>
      </c>
      <c r="N5848" s="31">
        <f t="shared" si="246"/>
        <v>0</v>
      </c>
    </row>
    <row r="5849" spans="1:14" x14ac:dyDescent="0.45">
      <c r="A5849" s="31" t="str">
        <f t="shared" si="248"/>
        <v>E08000013_CIN episodes for unborn children at 31st March 2019 with a parent or someone else in the household's disability identified as a factor at CIN assessment_Number</v>
      </c>
      <c r="B5849" s="31" t="s">
        <v>416</v>
      </c>
      <c r="C5849" s="31" t="s">
        <v>417</v>
      </c>
      <c r="D5849" s="31" t="s">
        <v>474</v>
      </c>
      <c r="E5849" s="31" t="s">
        <v>475</v>
      </c>
      <c r="F5849" s="31" t="s">
        <v>63</v>
      </c>
      <c r="G5849" s="31" t="s">
        <v>212</v>
      </c>
      <c r="H5849" s="31" t="s">
        <v>743</v>
      </c>
      <c r="I5849" s="31" t="s">
        <v>1280</v>
      </c>
      <c r="J5849" s="31">
        <v>36785</v>
      </c>
      <c r="K5849" s="31" t="s">
        <v>1280</v>
      </c>
      <c r="L5849" s="31" t="s">
        <v>70</v>
      </c>
      <c r="M5849" s="31" t="s">
        <v>70</v>
      </c>
      <c r="N5849" s="31">
        <f t="shared" si="246"/>
        <v>0</v>
      </c>
    </row>
    <row r="5850" spans="1:14" x14ac:dyDescent="0.45">
      <c r="A5850" s="31" t="str">
        <f t="shared" si="248"/>
        <v>E08000014_CIN episodes for unborn children at 31st March 2019 with a parent or someone else in the household's disability identified as a factor at CIN assessment_Number</v>
      </c>
      <c r="B5850" s="31" t="s">
        <v>399</v>
      </c>
      <c r="C5850" s="31" t="s">
        <v>400</v>
      </c>
      <c r="D5850" s="31" t="s">
        <v>474</v>
      </c>
      <c r="E5850" s="31" t="s">
        <v>475</v>
      </c>
      <c r="F5850" s="31" t="s">
        <v>63</v>
      </c>
      <c r="G5850" s="31" t="s">
        <v>212</v>
      </c>
      <c r="H5850" s="31" t="s">
        <v>743</v>
      </c>
      <c r="I5850" s="31" t="s">
        <v>1280</v>
      </c>
      <c r="J5850" s="31">
        <v>53833</v>
      </c>
      <c r="K5850" s="31" t="s">
        <v>1280</v>
      </c>
      <c r="L5850" s="31" t="s">
        <v>70</v>
      </c>
      <c r="M5850" s="31" t="s">
        <v>70</v>
      </c>
      <c r="N5850" s="31">
        <f t="shared" si="246"/>
        <v>0</v>
      </c>
    </row>
    <row r="5851" spans="1:14" x14ac:dyDescent="0.45">
      <c r="A5851" s="31" t="str">
        <f t="shared" si="248"/>
        <v>E08000015_CIN episodes for unborn children at 31st March 2019 with a parent or someone else in the household's disability identified as a factor at CIN assessment_Number</v>
      </c>
      <c r="B5851" s="31" t="s">
        <v>464</v>
      </c>
      <c r="C5851" s="31" t="s">
        <v>465</v>
      </c>
      <c r="D5851" s="31" t="s">
        <v>474</v>
      </c>
      <c r="E5851" s="31" t="s">
        <v>475</v>
      </c>
      <c r="F5851" s="31" t="s">
        <v>63</v>
      </c>
      <c r="G5851" s="31" t="s">
        <v>212</v>
      </c>
      <c r="H5851" s="31" t="s">
        <v>743</v>
      </c>
      <c r="I5851" s="31" t="s">
        <v>1280</v>
      </c>
      <c r="J5851" s="31">
        <v>67576</v>
      </c>
      <c r="K5851" s="31" t="s">
        <v>1280</v>
      </c>
      <c r="L5851" s="31" t="s">
        <v>70</v>
      </c>
      <c r="M5851" s="31" t="s">
        <v>70</v>
      </c>
      <c r="N5851" s="31">
        <f t="shared" si="246"/>
        <v>0</v>
      </c>
    </row>
    <row r="5852" spans="1:14" x14ac:dyDescent="0.45">
      <c r="A5852" s="31" t="str">
        <f t="shared" si="248"/>
        <v>E08000001_CIN episodes for unborn children at 31st March 2019 with a parent or someone else in the household's disability identified as a factor at CIN assessment_Number</v>
      </c>
      <c r="B5852" s="31" t="s">
        <v>252</v>
      </c>
      <c r="C5852" s="31" t="s">
        <v>253</v>
      </c>
      <c r="D5852" s="31" t="s">
        <v>474</v>
      </c>
      <c r="E5852" s="31" t="s">
        <v>475</v>
      </c>
      <c r="F5852" s="31" t="s">
        <v>63</v>
      </c>
      <c r="G5852" s="31" t="s">
        <v>212</v>
      </c>
      <c r="H5852" s="31" t="s">
        <v>743</v>
      </c>
      <c r="I5852" s="31" t="s">
        <v>1280</v>
      </c>
      <c r="J5852" s="31">
        <v>67670</v>
      </c>
      <c r="K5852" s="31" t="s">
        <v>1280</v>
      </c>
      <c r="L5852" s="31" t="s">
        <v>70</v>
      </c>
      <c r="M5852" s="31" t="s">
        <v>70</v>
      </c>
      <c r="N5852" s="31">
        <f t="shared" si="246"/>
        <v>0</v>
      </c>
    </row>
    <row r="5853" spans="1:14" x14ac:dyDescent="0.45">
      <c r="A5853" s="31" t="str">
        <f t="shared" si="248"/>
        <v>E08000002_CIN episodes for unborn children at 31st March 2019 with a parent or someone else in the household's disability identified as a factor at CIN assessment_Number</v>
      </c>
      <c r="B5853" s="31" t="s">
        <v>271</v>
      </c>
      <c r="C5853" s="31" t="s">
        <v>272</v>
      </c>
      <c r="D5853" s="31" t="s">
        <v>474</v>
      </c>
      <c r="E5853" s="31" t="s">
        <v>475</v>
      </c>
      <c r="F5853" s="31" t="s">
        <v>63</v>
      </c>
      <c r="G5853" s="31" t="s">
        <v>212</v>
      </c>
      <c r="H5853" s="31" t="s">
        <v>743</v>
      </c>
      <c r="I5853" s="31" t="s">
        <v>1280</v>
      </c>
      <c r="J5853" s="31">
        <v>43142</v>
      </c>
      <c r="K5853" s="31" t="s">
        <v>1280</v>
      </c>
      <c r="L5853" s="31" t="s">
        <v>70</v>
      </c>
      <c r="M5853" s="31" t="s">
        <v>70</v>
      </c>
      <c r="N5853" s="31">
        <f t="shared" si="246"/>
        <v>0</v>
      </c>
    </row>
    <row r="5854" spans="1:14" x14ac:dyDescent="0.45">
      <c r="A5854" s="31" t="str">
        <f t="shared" si="248"/>
        <v>E08000003_CIN episodes for unborn children at 31st March 2019 with a parent or someone else in the household's disability identified as a factor at CIN assessment_Number</v>
      </c>
      <c r="B5854" s="31" t="s">
        <v>349</v>
      </c>
      <c r="C5854" s="31" t="s">
        <v>350</v>
      </c>
      <c r="D5854" s="31" t="s">
        <v>474</v>
      </c>
      <c r="E5854" s="31" t="s">
        <v>475</v>
      </c>
      <c r="F5854" s="31" t="s">
        <v>63</v>
      </c>
      <c r="G5854" s="31" t="s">
        <v>212</v>
      </c>
      <c r="H5854" s="31" t="s">
        <v>743</v>
      </c>
      <c r="I5854" s="31" t="s">
        <v>1280</v>
      </c>
      <c r="J5854" s="31">
        <v>121962</v>
      </c>
      <c r="K5854" s="31" t="s">
        <v>1280</v>
      </c>
      <c r="L5854" s="31" t="s">
        <v>70</v>
      </c>
      <c r="M5854" s="31" t="s">
        <v>70</v>
      </c>
      <c r="N5854" s="31">
        <f t="shared" si="246"/>
        <v>0</v>
      </c>
    </row>
    <row r="5855" spans="1:14" x14ac:dyDescent="0.45">
      <c r="A5855" s="31" t="str">
        <f t="shared" si="248"/>
        <v>E08000004_CIN episodes for unborn children at 31st March 2019 with a parent or someone else in the household's disability identified as a factor at CIN assessment_Number</v>
      </c>
      <c r="B5855" s="31" t="s">
        <v>375</v>
      </c>
      <c r="C5855" s="31" t="s">
        <v>376</v>
      </c>
      <c r="D5855" s="31" t="s">
        <v>474</v>
      </c>
      <c r="E5855" s="31" t="s">
        <v>475</v>
      </c>
      <c r="F5855" s="31" t="s">
        <v>63</v>
      </c>
      <c r="G5855" s="31" t="s">
        <v>212</v>
      </c>
      <c r="H5855" s="31" t="s">
        <v>743</v>
      </c>
      <c r="I5855" s="31">
        <v>0</v>
      </c>
      <c r="J5855" s="31">
        <v>59416</v>
      </c>
      <c r="K5855" s="31">
        <v>0</v>
      </c>
      <c r="L5855" s="31" t="s">
        <v>1764</v>
      </c>
      <c r="M5855" s="31">
        <f t="shared" si="247"/>
        <v>0</v>
      </c>
      <c r="N5855" s="31">
        <f t="shared" si="246"/>
        <v>0</v>
      </c>
    </row>
    <row r="5856" spans="1:14" x14ac:dyDescent="0.45">
      <c r="A5856" s="31" t="str">
        <f t="shared" si="248"/>
        <v>E08000005_CIN episodes for unborn children at 31st March 2019 with a parent or someone else in the household's disability identified as a factor at CIN assessment_Number</v>
      </c>
      <c r="B5856" s="31" t="s">
        <v>391</v>
      </c>
      <c r="C5856" s="31" t="s">
        <v>392</v>
      </c>
      <c r="D5856" s="31" t="s">
        <v>474</v>
      </c>
      <c r="E5856" s="31" t="s">
        <v>475</v>
      </c>
      <c r="F5856" s="31" t="s">
        <v>63</v>
      </c>
      <c r="G5856" s="31" t="s">
        <v>212</v>
      </c>
      <c r="H5856" s="31" t="s">
        <v>743</v>
      </c>
      <c r="I5856" s="31">
        <v>5</v>
      </c>
      <c r="J5856" s="31">
        <v>52689</v>
      </c>
      <c r="K5856" s="31">
        <v>9.4896467953462793E-2</v>
      </c>
      <c r="L5856" s="31" t="s">
        <v>1765</v>
      </c>
      <c r="M5856" s="31">
        <f t="shared" si="247"/>
        <v>9.4896467953462793E-2</v>
      </c>
      <c r="N5856" s="31">
        <f t="shared" si="246"/>
        <v>0</v>
      </c>
    </row>
    <row r="5857" spans="1:14" x14ac:dyDescent="0.45">
      <c r="A5857" s="31" t="str">
        <f t="shared" si="248"/>
        <v>E08000006_CIN episodes for unborn children at 31st March 2019 with a parent or someone else in the household's disability identified as a factor at CIN assessment_Number</v>
      </c>
      <c r="B5857" s="31" t="s">
        <v>395</v>
      </c>
      <c r="C5857" s="31" t="s">
        <v>396</v>
      </c>
      <c r="D5857" s="31" t="s">
        <v>474</v>
      </c>
      <c r="E5857" s="31" t="s">
        <v>475</v>
      </c>
      <c r="F5857" s="31" t="s">
        <v>63</v>
      </c>
      <c r="G5857" s="31" t="s">
        <v>212</v>
      </c>
      <c r="H5857" s="31" t="s">
        <v>743</v>
      </c>
      <c r="I5857" s="31" t="s">
        <v>1280</v>
      </c>
      <c r="J5857" s="31">
        <v>56566</v>
      </c>
      <c r="K5857" s="31" t="s">
        <v>1280</v>
      </c>
      <c r="L5857" s="31" t="s">
        <v>70</v>
      </c>
      <c r="M5857" s="31" t="s">
        <v>70</v>
      </c>
      <c r="N5857" s="31">
        <f t="shared" si="246"/>
        <v>0</v>
      </c>
    </row>
    <row r="5858" spans="1:14" x14ac:dyDescent="0.45">
      <c r="A5858" s="31" t="str">
        <f t="shared" si="248"/>
        <v>E08000007_CIN episodes for unborn children at 31st March 2019 with a parent or someone else in the household's disability identified as a factor at CIN assessment_Number</v>
      </c>
      <c r="B5858" s="31" t="s">
        <v>420</v>
      </c>
      <c r="C5858" s="31" t="s">
        <v>421</v>
      </c>
      <c r="D5858" s="31" t="s">
        <v>474</v>
      </c>
      <c r="E5858" s="31" t="s">
        <v>475</v>
      </c>
      <c r="F5858" s="31" t="s">
        <v>63</v>
      </c>
      <c r="G5858" s="31" t="s">
        <v>212</v>
      </c>
      <c r="H5858" s="31" t="s">
        <v>743</v>
      </c>
      <c r="I5858" s="31">
        <v>0</v>
      </c>
      <c r="J5858" s="31">
        <v>63141</v>
      </c>
      <c r="K5858" s="31">
        <v>0</v>
      </c>
      <c r="L5858" s="31" t="s">
        <v>1764</v>
      </c>
      <c r="M5858" s="31">
        <f t="shared" si="247"/>
        <v>0</v>
      </c>
      <c r="N5858" s="31">
        <f t="shared" si="246"/>
        <v>0</v>
      </c>
    </row>
    <row r="5859" spans="1:14" x14ac:dyDescent="0.45">
      <c r="A5859" s="31" t="str">
        <f t="shared" si="248"/>
        <v>E08000008_CIN episodes for unborn children at 31st March 2019 with a parent or someone else in the household's disability identified as a factor at CIN assessment_Number</v>
      </c>
      <c r="B5859" s="31" t="s">
        <v>436</v>
      </c>
      <c r="C5859" s="31" t="s">
        <v>437</v>
      </c>
      <c r="D5859" s="31" t="s">
        <v>474</v>
      </c>
      <c r="E5859" s="31" t="s">
        <v>475</v>
      </c>
      <c r="F5859" s="31" t="s">
        <v>63</v>
      </c>
      <c r="G5859" s="31" t="s">
        <v>212</v>
      </c>
      <c r="H5859" s="31" t="s">
        <v>743</v>
      </c>
      <c r="I5859" s="31">
        <v>5</v>
      </c>
      <c r="J5859" s="31">
        <v>50223</v>
      </c>
      <c r="K5859" s="31">
        <v>9.9555980327738297E-2</v>
      </c>
      <c r="L5859" s="31" t="s">
        <v>1765</v>
      </c>
      <c r="M5859" s="31">
        <f t="shared" si="247"/>
        <v>9.9555980327738297E-2</v>
      </c>
      <c r="N5859" s="31">
        <f t="shared" si="246"/>
        <v>0</v>
      </c>
    </row>
    <row r="5860" spans="1:14" x14ac:dyDescent="0.45">
      <c r="A5860" s="31" t="str">
        <f t="shared" si="248"/>
        <v>E08000009_CIN episodes for unborn children at 31st March 2019 with a parent or someone else in the household's disability identified as a factor at CIN assessment_Number</v>
      </c>
      <c r="B5860" s="31" t="s">
        <v>442</v>
      </c>
      <c r="C5860" s="31" t="s">
        <v>443</v>
      </c>
      <c r="D5860" s="31" t="s">
        <v>474</v>
      </c>
      <c r="E5860" s="31" t="s">
        <v>475</v>
      </c>
      <c r="F5860" s="31" t="s">
        <v>63</v>
      </c>
      <c r="G5860" s="31" t="s">
        <v>212</v>
      </c>
      <c r="H5860" s="31" t="s">
        <v>743</v>
      </c>
      <c r="I5860" s="31" t="s">
        <v>1280</v>
      </c>
      <c r="J5860" s="31">
        <v>56087</v>
      </c>
      <c r="K5860" s="31" t="s">
        <v>1280</v>
      </c>
      <c r="L5860" s="31" t="s">
        <v>70</v>
      </c>
      <c r="M5860" s="31" t="s">
        <v>70</v>
      </c>
      <c r="N5860" s="31">
        <f t="shared" si="246"/>
        <v>0</v>
      </c>
    </row>
    <row r="5861" spans="1:14" x14ac:dyDescent="0.45">
      <c r="A5861" s="31" t="str">
        <f t="shared" si="248"/>
        <v>E08000010_CIN episodes for unborn children at 31st March 2019 with a parent or someone else in the household's disability identified as a factor at CIN assessment_Number</v>
      </c>
      <c r="B5861" s="31" t="s">
        <v>460</v>
      </c>
      <c r="C5861" s="31" t="s">
        <v>461</v>
      </c>
      <c r="D5861" s="31" t="s">
        <v>474</v>
      </c>
      <c r="E5861" s="31" t="s">
        <v>475</v>
      </c>
      <c r="F5861" s="31" t="s">
        <v>63</v>
      </c>
      <c r="G5861" s="31" t="s">
        <v>212</v>
      </c>
      <c r="H5861" s="31" t="s">
        <v>743</v>
      </c>
      <c r="I5861" s="31" t="s">
        <v>1280</v>
      </c>
      <c r="J5861" s="31">
        <v>68388</v>
      </c>
      <c r="K5861" s="31" t="s">
        <v>1280</v>
      </c>
      <c r="L5861" s="31" t="s">
        <v>70</v>
      </c>
      <c r="M5861" s="31" t="s">
        <v>70</v>
      </c>
      <c r="N5861" s="31">
        <f t="shared" si="246"/>
        <v>0</v>
      </c>
    </row>
    <row r="5862" spans="1:14" x14ac:dyDescent="0.45">
      <c r="A5862" s="31" t="str">
        <f t="shared" si="248"/>
        <v>E08000016_CIN episodes for unborn children at 31st March 2019 with a parent or someone else in the household's disability identified as a factor at CIN assessment_Number</v>
      </c>
      <c r="B5862" s="31" t="s">
        <v>236</v>
      </c>
      <c r="C5862" s="31" t="s">
        <v>237</v>
      </c>
      <c r="D5862" s="31" t="s">
        <v>474</v>
      </c>
      <c r="E5862" s="31" t="s">
        <v>475</v>
      </c>
      <c r="F5862" s="31" t="s">
        <v>63</v>
      </c>
      <c r="G5862" s="31" t="s">
        <v>212</v>
      </c>
      <c r="H5862" s="31" t="s">
        <v>743</v>
      </c>
      <c r="I5862" s="31" t="s">
        <v>1280</v>
      </c>
      <c r="J5862" s="31">
        <v>50727</v>
      </c>
      <c r="K5862" s="31" t="s">
        <v>1280</v>
      </c>
      <c r="L5862" s="31" t="s">
        <v>70</v>
      </c>
      <c r="M5862" s="31" t="s">
        <v>70</v>
      </c>
      <c r="N5862" s="31">
        <f t="shared" si="246"/>
        <v>0</v>
      </c>
    </row>
    <row r="5863" spans="1:14" x14ac:dyDescent="0.45">
      <c r="A5863" s="31" t="str">
        <f t="shared" si="248"/>
        <v>E08000017_CIN episodes for unborn children at 31st March 2019 with a parent or someone else in the household's disability identified as a factor at CIN assessment_Number</v>
      </c>
      <c r="B5863" s="31" t="s">
        <v>293</v>
      </c>
      <c r="C5863" s="31" t="s">
        <v>294</v>
      </c>
      <c r="D5863" s="31" t="s">
        <v>474</v>
      </c>
      <c r="E5863" s="31" t="s">
        <v>475</v>
      </c>
      <c r="F5863" s="31" t="s">
        <v>63</v>
      </c>
      <c r="G5863" s="31" t="s">
        <v>212</v>
      </c>
      <c r="H5863" s="31" t="s">
        <v>743</v>
      </c>
      <c r="I5863" s="31">
        <v>8</v>
      </c>
      <c r="J5863" s="31">
        <v>66448</v>
      </c>
      <c r="K5863" s="31">
        <v>0.120394895256441</v>
      </c>
      <c r="L5863" s="31" t="s">
        <v>1765</v>
      </c>
      <c r="M5863" s="31">
        <f t="shared" si="247"/>
        <v>0.120394895256441</v>
      </c>
      <c r="N5863" s="31">
        <f t="shared" si="246"/>
        <v>0</v>
      </c>
    </row>
    <row r="5864" spans="1:14" x14ac:dyDescent="0.45">
      <c r="A5864" s="31" t="str">
        <f t="shared" si="248"/>
        <v>E08000018_CIN episodes for unborn children at 31st March 2019 with a parent or someone else in the household's disability identified as a factor at CIN assessment_Number</v>
      </c>
      <c r="B5864" s="31" t="s">
        <v>393</v>
      </c>
      <c r="C5864" s="31" t="s">
        <v>394</v>
      </c>
      <c r="D5864" s="31" t="s">
        <v>474</v>
      </c>
      <c r="E5864" s="31" t="s">
        <v>475</v>
      </c>
      <c r="F5864" s="31" t="s">
        <v>63</v>
      </c>
      <c r="G5864" s="31" t="s">
        <v>212</v>
      </c>
      <c r="H5864" s="31" t="s">
        <v>743</v>
      </c>
      <c r="I5864" s="31">
        <v>5</v>
      </c>
      <c r="J5864" s="31">
        <v>57196</v>
      </c>
      <c r="K5864" s="31">
        <v>8.7418700608434194E-2</v>
      </c>
      <c r="L5864" s="31" t="s">
        <v>1765</v>
      </c>
      <c r="M5864" s="31">
        <f t="shared" si="247"/>
        <v>8.7418700608434194E-2</v>
      </c>
      <c r="N5864" s="31">
        <f t="shared" si="246"/>
        <v>0</v>
      </c>
    </row>
    <row r="5865" spans="1:14" x14ac:dyDescent="0.45">
      <c r="A5865" s="31" t="str">
        <f t="shared" si="248"/>
        <v>E08000019_CIN episodes for unborn children at 31st March 2019 with a parent or someone else in the household's disability identified as a factor at CIN assessment_Number</v>
      </c>
      <c r="B5865" s="31" t="s">
        <v>401</v>
      </c>
      <c r="C5865" s="31" t="s">
        <v>402</v>
      </c>
      <c r="D5865" s="31" t="s">
        <v>474</v>
      </c>
      <c r="E5865" s="31" t="s">
        <v>475</v>
      </c>
      <c r="F5865" s="31" t="s">
        <v>63</v>
      </c>
      <c r="G5865" s="31" t="s">
        <v>212</v>
      </c>
      <c r="H5865" s="31" t="s">
        <v>743</v>
      </c>
      <c r="I5865" s="31">
        <v>5</v>
      </c>
      <c r="J5865" s="31">
        <v>117497</v>
      </c>
      <c r="K5865" s="31">
        <v>4.2554277981565497E-2</v>
      </c>
      <c r="L5865" s="31" t="s">
        <v>1764</v>
      </c>
      <c r="M5865" s="31">
        <f t="shared" si="247"/>
        <v>4.2554277981565497E-2</v>
      </c>
      <c r="N5865" s="31">
        <f t="shared" si="246"/>
        <v>0</v>
      </c>
    </row>
    <row r="5866" spans="1:14" x14ac:dyDescent="0.45">
      <c r="A5866" s="31" t="str">
        <f t="shared" si="248"/>
        <v>E08000032_CIN episodes for unborn children at 31st March 2019 with a parent or someone else in the household's disability identified as a factor at CIN assessment_Number</v>
      </c>
      <c r="B5866" s="31" t="s">
        <v>259</v>
      </c>
      <c r="C5866" s="31" t="s">
        <v>260</v>
      </c>
      <c r="D5866" s="31" t="s">
        <v>474</v>
      </c>
      <c r="E5866" s="31" t="s">
        <v>475</v>
      </c>
      <c r="F5866" s="31" t="s">
        <v>63</v>
      </c>
      <c r="G5866" s="31" t="s">
        <v>212</v>
      </c>
      <c r="H5866" s="31" t="s">
        <v>743</v>
      </c>
      <c r="I5866" s="31" t="s">
        <v>1280</v>
      </c>
      <c r="J5866" s="31">
        <v>142005</v>
      </c>
      <c r="K5866" s="31" t="s">
        <v>1280</v>
      </c>
      <c r="L5866" s="31" t="s">
        <v>70</v>
      </c>
      <c r="M5866" s="31" t="s">
        <v>70</v>
      </c>
      <c r="N5866" s="31">
        <f t="shared" si="246"/>
        <v>0</v>
      </c>
    </row>
    <row r="5867" spans="1:14" x14ac:dyDescent="0.45">
      <c r="A5867" s="31" t="str">
        <f t="shared" si="248"/>
        <v>E08000033_CIN episodes for unborn children at 31st March 2019 with a parent or someone else in the household's disability identified as a factor at CIN assessment_Number</v>
      </c>
      <c r="B5867" s="31" t="s">
        <v>273</v>
      </c>
      <c r="C5867" s="31" t="s">
        <v>274</v>
      </c>
      <c r="D5867" s="31" t="s">
        <v>474</v>
      </c>
      <c r="E5867" s="31" t="s">
        <v>475</v>
      </c>
      <c r="F5867" s="31" t="s">
        <v>63</v>
      </c>
      <c r="G5867" s="31" t="s">
        <v>212</v>
      </c>
      <c r="H5867" s="31" t="s">
        <v>743</v>
      </c>
      <c r="I5867" s="31" t="s">
        <v>1280</v>
      </c>
      <c r="J5867" s="31">
        <v>46021</v>
      </c>
      <c r="K5867" s="31" t="s">
        <v>1280</v>
      </c>
      <c r="L5867" s="31" t="s">
        <v>70</v>
      </c>
      <c r="M5867" s="31" t="s">
        <v>70</v>
      </c>
      <c r="N5867" s="31">
        <f t="shared" si="246"/>
        <v>0</v>
      </c>
    </row>
    <row r="5868" spans="1:14" x14ac:dyDescent="0.45">
      <c r="A5868" s="31" t="str">
        <f t="shared" si="248"/>
        <v>E08000034_CIN episodes for unborn children at 31st March 2019 with a parent or someone else in the household's disability identified as a factor at CIN assessment_Number</v>
      </c>
      <c r="B5868" s="31" t="s">
        <v>331</v>
      </c>
      <c r="C5868" s="31" t="s">
        <v>332</v>
      </c>
      <c r="D5868" s="31" t="s">
        <v>474</v>
      </c>
      <c r="E5868" s="31" t="s">
        <v>475</v>
      </c>
      <c r="F5868" s="31" t="s">
        <v>63</v>
      </c>
      <c r="G5868" s="31" t="s">
        <v>212</v>
      </c>
      <c r="H5868" s="31" t="s">
        <v>743</v>
      </c>
      <c r="I5868" s="31" t="s">
        <v>1280</v>
      </c>
      <c r="J5868" s="31">
        <v>100174</v>
      </c>
      <c r="K5868" s="31" t="s">
        <v>1280</v>
      </c>
      <c r="L5868" s="31" t="s">
        <v>70</v>
      </c>
      <c r="M5868" s="31" t="s">
        <v>70</v>
      </c>
      <c r="N5868" s="31">
        <f t="shared" si="246"/>
        <v>0</v>
      </c>
    </row>
    <row r="5869" spans="1:14" x14ac:dyDescent="0.45">
      <c r="A5869" s="31" t="str">
        <f t="shared" si="248"/>
        <v>E08000035_CIN episodes for unborn children at 31st March 2019 with a parent or someone else in the household's disability identified as a factor at CIN assessment_Number</v>
      </c>
      <c r="B5869" s="31" t="s">
        <v>339</v>
      </c>
      <c r="C5869" s="31" t="s">
        <v>340</v>
      </c>
      <c r="D5869" s="31" t="s">
        <v>474</v>
      </c>
      <c r="E5869" s="31" t="s">
        <v>475</v>
      </c>
      <c r="F5869" s="31" t="s">
        <v>63</v>
      </c>
      <c r="G5869" s="31" t="s">
        <v>212</v>
      </c>
      <c r="H5869" s="31" t="s">
        <v>743</v>
      </c>
      <c r="I5869" s="31" t="s">
        <v>1280</v>
      </c>
      <c r="J5869" s="31">
        <v>168176</v>
      </c>
      <c r="K5869" s="31" t="s">
        <v>1280</v>
      </c>
      <c r="L5869" s="31" t="s">
        <v>70</v>
      </c>
      <c r="M5869" s="31" t="s">
        <v>70</v>
      </c>
      <c r="N5869" s="31">
        <f t="shared" si="246"/>
        <v>0</v>
      </c>
    </row>
    <row r="5870" spans="1:14" x14ac:dyDescent="0.45">
      <c r="A5870" s="31" t="str">
        <f t="shared" si="248"/>
        <v>E08000036_CIN episodes for unborn children at 31st March 2019 with a parent or someone else in the household's disability identified as a factor at CIN assessment_Number</v>
      </c>
      <c r="B5870" s="31" t="s">
        <v>444</v>
      </c>
      <c r="C5870" s="31" t="s">
        <v>445</v>
      </c>
      <c r="D5870" s="31" t="s">
        <v>474</v>
      </c>
      <c r="E5870" s="31" t="s">
        <v>475</v>
      </c>
      <c r="F5870" s="31" t="s">
        <v>63</v>
      </c>
      <c r="G5870" s="31" t="s">
        <v>212</v>
      </c>
      <c r="H5870" s="31" t="s">
        <v>743</v>
      </c>
      <c r="I5870" s="31">
        <v>0</v>
      </c>
      <c r="J5870" s="31">
        <v>72893</v>
      </c>
      <c r="K5870" s="31">
        <v>0</v>
      </c>
      <c r="L5870" s="31" t="s">
        <v>1764</v>
      </c>
      <c r="M5870" s="31">
        <f t="shared" si="247"/>
        <v>0</v>
      </c>
      <c r="N5870" s="31">
        <f t="shared" si="246"/>
        <v>0</v>
      </c>
    </row>
    <row r="5871" spans="1:14" x14ac:dyDescent="0.45">
      <c r="A5871" s="31" t="str">
        <f t="shared" si="248"/>
        <v>E08000020_CIN episodes for unborn children at 31st March 2019 with a parent or someone else in the household's disability identified as a factor at CIN assessment_Number</v>
      </c>
      <c r="B5871" s="31" t="s">
        <v>305</v>
      </c>
      <c r="C5871" s="31" t="s">
        <v>306</v>
      </c>
      <c r="D5871" s="31" t="s">
        <v>474</v>
      </c>
      <c r="E5871" s="31" t="s">
        <v>475</v>
      </c>
      <c r="F5871" s="31" t="s">
        <v>63</v>
      </c>
      <c r="G5871" s="31" t="s">
        <v>212</v>
      </c>
      <c r="H5871" s="31" t="s">
        <v>743</v>
      </c>
      <c r="I5871" s="31">
        <v>7</v>
      </c>
      <c r="J5871" s="31">
        <v>39605</v>
      </c>
      <c r="K5871" s="31">
        <v>0.17674536043428901</v>
      </c>
      <c r="L5871" s="31" t="s">
        <v>1766</v>
      </c>
      <c r="M5871" s="31">
        <f t="shared" si="247"/>
        <v>0.17674536043428901</v>
      </c>
      <c r="N5871" s="31">
        <f t="shared" si="246"/>
        <v>0</v>
      </c>
    </row>
    <row r="5872" spans="1:14" x14ac:dyDescent="0.45">
      <c r="A5872" s="31" t="str">
        <f t="shared" si="248"/>
        <v>E08000021_CIN episodes for unborn children at 31st March 2019 with a parent or someone else in the household's disability identified as a factor at CIN assessment_Number</v>
      </c>
      <c r="B5872" s="31" t="s">
        <v>357</v>
      </c>
      <c r="C5872" s="31" t="s">
        <v>358</v>
      </c>
      <c r="D5872" s="31" t="s">
        <v>474</v>
      </c>
      <c r="E5872" s="31" t="s">
        <v>475</v>
      </c>
      <c r="F5872" s="31" t="s">
        <v>63</v>
      </c>
      <c r="G5872" s="31" t="s">
        <v>212</v>
      </c>
      <c r="H5872" s="31" t="s">
        <v>743</v>
      </c>
      <c r="I5872" s="31">
        <v>7</v>
      </c>
      <c r="J5872" s="31">
        <v>58056</v>
      </c>
      <c r="K5872" s="31">
        <v>0.120573239630701</v>
      </c>
      <c r="L5872" s="31" t="s">
        <v>1765</v>
      </c>
      <c r="M5872" s="31">
        <f t="shared" si="247"/>
        <v>0.120573239630701</v>
      </c>
      <c r="N5872" s="31">
        <f t="shared" si="246"/>
        <v>0</v>
      </c>
    </row>
    <row r="5873" spans="1:14" x14ac:dyDescent="0.45">
      <c r="A5873" s="31" t="str">
        <f t="shared" si="248"/>
        <v>E08000022_CIN episodes for unborn children at 31st March 2019 with a parent or someone else in the household's disability identified as a factor at CIN assessment_Number</v>
      </c>
      <c r="B5873" s="31" t="s">
        <v>524</v>
      </c>
      <c r="C5873" s="31" t="s">
        <v>525</v>
      </c>
      <c r="D5873" s="31" t="s">
        <v>474</v>
      </c>
      <c r="E5873" s="31" t="s">
        <v>475</v>
      </c>
      <c r="F5873" s="31" t="s">
        <v>63</v>
      </c>
      <c r="G5873" s="31" t="s">
        <v>212</v>
      </c>
      <c r="H5873" s="31" t="s">
        <v>743</v>
      </c>
      <c r="I5873" s="31">
        <v>5</v>
      </c>
      <c r="J5873" s="31">
        <v>41360</v>
      </c>
      <c r="K5873" s="31">
        <v>0.120889748549323</v>
      </c>
      <c r="L5873" s="31" t="s">
        <v>1765</v>
      </c>
      <c r="M5873" s="31">
        <f t="shared" si="247"/>
        <v>0.120889748549323</v>
      </c>
      <c r="N5873" s="31">
        <f t="shared" si="246"/>
        <v>0</v>
      </c>
    </row>
    <row r="5874" spans="1:14" x14ac:dyDescent="0.45">
      <c r="A5874" s="31" t="str">
        <f t="shared" si="248"/>
        <v>E08000023_CIN episodes for unborn children at 31st March 2019 with a parent or someone else in the household's disability identified as a factor at CIN assessment_Number</v>
      </c>
      <c r="B5874" s="31" t="s">
        <v>410</v>
      </c>
      <c r="C5874" s="31" t="s">
        <v>411</v>
      </c>
      <c r="D5874" s="31" t="s">
        <v>474</v>
      </c>
      <c r="E5874" s="31" t="s">
        <v>475</v>
      </c>
      <c r="F5874" s="31" t="s">
        <v>63</v>
      </c>
      <c r="G5874" s="31" t="s">
        <v>212</v>
      </c>
      <c r="H5874" s="31" t="s">
        <v>743</v>
      </c>
      <c r="I5874" s="31" t="s">
        <v>1280</v>
      </c>
      <c r="J5874" s="31">
        <v>29920</v>
      </c>
      <c r="K5874" s="31" t="s">
        <v>1280</v>
      </c>
      <c r="L5874" s="31" t="s">
        <v>70</v>
      </c>
      <c r="M5874" s="31" t="s">
        <v>70</v>
      </c>
      <c r="N5874" s="31">
        <f t="shared" si="246"/>
        <v>0</v>
      </c>
    </row>
    <row r="5875" spans="1:14" x14ac:dyDescent="0.45">
      <c r="A5875" s="31" t="str">
        <f t="shared" si="248"/>
        <v>E08000024_CIN episodes for unborn children at 31st March 2019 with a parent or someone else in the household's disability identified as a factor at CIN assessment_Number</v>
      </c>
      <c r="B5875" s="31" t="s">
        <v>428</v>
      </c>
      <c r="C5875" s="31" t="s">
        <v>429</v>
      </c>
      <c r="D5875" s="31" t="s">
        <v>474</v>
      </c>
      <c r="E5875" s="31" t="s">
        <v>475</v>
      </c>
      <c r="F5875" s="31" t="s">
        <v>63</v>
      </c>
      <c r="G5875" s="31" t="s">
        <v>212</v>
      </c>
      <c r="H5875" s="31" t="s">
        <v>743</v>
      </c>
      <c r="I5875" s="31">
        <v>5</v>
      </c>
      <c r="J5875" s="31">
        <v>54563</v>
      </c>
      <c r="K5875" s="31">
        <v>9.1637190037204705E-2</v>
      </c>
      <c r="L5875" s="31" t="s">
        <v>1765</v>
      </c>
      <c r="M5875" s="31">
        <f t="shared" si="247"/>
        <v>9.1637190037204705E-2</v>
      </c>
      <c r="N5875" s="31">
        <f t="shared" si="246"/>
        <v>0</v>
      </c>
    </row>
    <row r="5876" spans="1:14" x14ac:dyDescent="0.45">
      <c r="A5876" s="31" t="str">
        <f t="shared" si="248"/>
        <v>E06000053_CIN episodes for unborn children at 31st March 2019 with a parent or someone else in the household's disability identified as a factor at CIN assessment_Number</v>
      </c>
      <c r="B5876" s="31" t="s">
        <v>550</v>
      </c>
      <c r="C5876" s="31" t="s">
        <v>551</v>
      </c>
      <c r="D5876" s="31" t="s">
        <v>474</v>
      </c>
      <c r="E5876" s="31" t="s">
        <v>475</v>
      </c>
      <c r="F5876" s="31" t="s">
        <v>63</v>
      </c>
      <c r="G5876" s="31" t="s">
        <v>212</v>
      </c>
      <c r="H5876" s="31" t="s">
        <v>743</v>
      </c>
      <c r="I5876" s="31">
        <v>0</v>
      </c>
      <c r="J5876" s="31">
        <v>368</v>
      </c>
      <c r="K5876" s="31">
        <v>0</v>
      </c>
      <c r="L5876" s="31" t="s">
        <v>1764</v>
      </c>
      <c r="M5876" s="31">
        <f t="shared" si="247"/>
        <v>0</v>
      </c>
      <c r="N5876" s="31">
        <f t="shared" si="246"/>
        <v>1</v>
      </c>
    </row>
    <row r="5877" spans="1:14" x14ac:dyDescent="0.45">
      <c r="A5877" s="31" t="str">
        <f t="shared" si="248"/>
        <v>E06000022_CIN episodes for unborn children at 31st March 2019 with a parent or someone else in the household's disability identified as a factor at CIN assessment_Number</v>
      </c>
      <c r="B5877" s="31" t="s">
        <v>238</v>
      </c>
      <c r="C5877" s="31" t="s">
        <v>239</v>
      </c>
      <c r="D5877" s="31" t="s">
        <v>474</v>
      </c>
      <c r="E5877" s="31" t="s">
        <v>475</v>
      </c>
      <c r="F5877" s="31" t="s">
        <v>63</v>
      </c>
      <c r="G5877" s="31" t="s">
        <v>212</v>
      </c>
      <c r="H5877" s="31" t="s">
        <v>743</v>
      </c>
      <c r="I5877" s="31" t="s">
        <v>1280</v>
      </c>
      <c r="J5877" s="31">
        <v>35946</v>
      </c>
      <c r="K5877" s="31" t="s">
        <v>1280</v>
      </c>
      <c r="L5877" s="31" t="s">
        <v>70</v>
      </c>
      <c r="M5877" s="31" t="s">
        <v>70</v>
      </c>
      <c r="N5877" s="31">
        <f t="shared" si="246"/>
        <v>0</v>
      </c>
    </row>
    <row r="5878" spans="1:14" x14ac:dyDescent="0.45">
      <c r="A5878" s="31" t="str">
        <f t="shared" si="248"/>
        <v>E06000023_CIN episodes for unborn children at 31st March 2019 with a parent or someone else in the household's disability identified as a factor at CIN assessment_Number</v>
      </c>
      <c r="B5878" s="31" t="s">
        <v>265</v>
      </c>
      <c r="C5878" s="31" t="s">
        <v>266</v>
      </c>
      <c r="D5878" s="31" t="s">
        <v>474</v>
      </c>
      <c r="E5878" s="31" t="s">
        <v>475</v>
      </c>
      <c r="F5878" s="31" t="s">
        <v>63</v>
      </c>
      <c r="G5878" s="31" t="s">
        <v>212</v>
      </c>
      <c r="H5878" s="31" t="s">
        <v>743</v>
      </c>
      <c r="I5878" s="31" t="s">
        <v>1280</v>
      </c>
      <c r="J5878" s="31">
        <v>94016</v>
      </c>
      <c r="K5878" s="31" t="s">
        <v>1280</v>
      </c>
      <c r="L5878" s="31" t="s">
        <v>70</v>
      </c>
      <c r="M5878" s="31" t="s">
        <v>70</v>
      </c>
      <c r="N5878" s="31">
        <f t="shared" si="246"/>
        <v>0</v>
      </c>
    </row>
    <row r="5879" spans="1:14" x14ac:dyDescent="0.45">
      <c r="A5879" s="31" t="str">
        <f t="shared" si="248"/>
        <v>E06000024_CIN episodes for unborn children at 31st March 2019 with a parent or someone else in the household's disability identified as a factor at CIN assessment_Number</v>
      </c>
      <c r="B5879" s="31" t="s">
        <v>367</v>
      </c>
      <c r="C5879" s="31" t="s">
        <v>368</v>
      </c>
      <c r="D5879" s="31" t="s">
        <v>474</v>
      </c>
      <c r="E5879" s="31" t="s">
        <v>475</v>
      </c>
      <c r="F5879" s="31" t="s">
        <v>63</v>
      </c>
      <c r="G5879" s="31" t="s">
        <v>212</v>
      </c>
      <c r="H5879" s="31" t="s">
        <v>743</v>
      </c>
      <c r="I5879" s="31" t="s">
        <v>1280</v>
      </c>
      <c r="J5879" s="31">
        <v>43435</v>
      </c>
      <c r="K5879" s="31" t="s">
        <v>1280</v>
      </c>
      <c r="L5879" s="31" t="s">
        <v>70</v>
      </c>
      <c r="M5879" s="31" t="s">
        <v>70</v>
      </c>
      <c r="N5879" s="31">
        <f t="shared" si="246"/>
        <v>0</v>
      </c>
    </row>
    <row r="5880" spans="1:14" x14ac:dyDescent="0.45">
      <c r="A5880" s="31" t="str">
        <f t="shared" si="248"/>
        <v>E06000025_CIN episodes for unborn children at 31st March 2019 with a parent or someone else in the household's disability identified as a factor at CIN assessment_Number</v>
      </c>
      <c r="B5880" s="31" t="s">
        <v>408</v>
      </c>
      <c r="C5880" s="31" t="s">
        <v>409</v>
      </c>
      <c r="D5880" s="31" t="s">
        <v>474</v>
      </c>
      <c r="E5880" s="31" t="s">
        <v>475</v>
      </c>
      <c r="F5880" s="31" t="s">
        <v>63</v>
      </c>
      <c r="G5880" s="31" t="s">
        <v>212</v>
      </c>
      <c r="H5880" s="31" t="s">
        <v>743</v>
      </c>
      <c r="I5880" s="31">
        <v>0</v>
      </c>
      <c r="J5880" s="31">
        <v>58867</v>
      </c>
      <c r="K5880" s="31">
        <v>0</v>
      </c>
      <c r="L5880" s="31" t="s">
        <v>1764</v>
      </c>
      <c r="M5880" s="31">
        <f t="shared" si="247"/>
        <v>0</v>
      </c>
      <c r="N5880" s="31">
        <f t="shared" si="246"/>
        <v>0</v>
      </c>
    </row>
    <row r="5881" spans="1:14" x14ac:dyDescent="0.45">
      <c r="A5881" s="31" t="str">
        <f t="shared" si="248"/>
        <v>E06000001_CIN episodes for unborn children at 31st March 2019 with a parent or someone else in the household's disability identified as a factor at CIN assessment_Number</v>
      </c>
      <c r="B5881" s="31" t="s">
        <v>313</v>
      </c>
      <c r="C5881" s="31" t="s">
        <v>314</v>
      </c>
      <c r="D5881" s="31" t="s">
        <v>474</v>
      </c>
      <c r="E5881" s="31" t="s">
        <v>475</v>
      </c>
      <c r="F5881" s="31" t="s">
        <v>63</v>
      </c>
      <c r="G5881" s="31" t="s">
        <v>212</v>
      </c>
      <c r="H5881" s="31" t="s">
        <v>743</v>
      </c>
      <c r="I5881" s="31">
        <v>0</v>
      </c>
      <c r="J5881" s="31">
        <v>20006</v>
      </c>
      <c r="K5881" s="31">
        <v>0</v>
      </c>
      <c r="L5881" s="31" t="s">
        <v>1764</v>
      </c>
      <c r="M5881" s="31">
        <f t="shared" si="247"/>
        <v>0</v>
      </c>
      <c r="N5881" s="31">
        <f t="shared" si="246"/>
        <v>0</v>
      </c>
    </row>
    <row r="5882" spans="1:14" x14ac:dyDescent="0.45">
      <c r="A5882" s="31" t="str">
        <f t="shared" si="248"/>
        <v>E06000002_CIN episodes for unborn children at 31st March 2019 with a parent or someone else in the household's disability identified as a factor at CIN assessment_Number</v>
      </c>
      <c r="B5882" s="31" t="s">
        <v>511</v>
      </c>
      <c r="C5882" s="31" t="s">
        <v>725</v>
      </c>
      <c r="D5882" s="31" t="s">
        <v>474</v>
      </c>
      <c r="E5882" s="31" t="s">
        <v>475</v>
      </c>
      <c r="F5882" s="31" t="s">
        <v>63</v>
      </c>
      <c r="G5882" s="31" t="s">
        <v>212</v>
      </c>
      <c r="H5882" s="31" t="s">
        <v>743</v>
      </c>
      <c r="I5882" s="31" t="s">
        <v>1280</v>
      </c>
      <c r="J5882" s="31">
        <v>32513</v>
      </c>
      <c r="K5882" s="31" t="s">
        <v>1280</v>
      </c>
      <c r="L5882" s="31" t="s">
        <v>70</v>
      </c>
      <c r="M5882" s="31" t="s">
        <v>70</v>
      </c>
      <c r="N5882" s="31">
        <f t="shared" si="246"/>
        <v>0</v>
      </c>
    </row>
    <row r="5883" spans="1:14" x14ac:dyDescent="0.45">
      <c r="A5883" s="31" t="str">
        <f t="shared" si="248"/>
        <v>E06000003_CIN episodes for unborn children at 31st March 2019 with a parent or someone else in the household's disability identified as a factor at CIN assessment_Number</v>
      </c>
      <c r="B5883" s="31" t="s">
        <v>387</v>
      </c>
      <c r="C5883" s="31" t="s">
        <v>388</v>
      </c>
      <c r="D5883" s="31" t="s">
        <v>474</v>
      </c>
      <c r="E5883" s="31" t="s">
        <v>475</v>
      </c>
      <c r="F5883" s="31" t="s">
        <v>63</v>
      </c>
      <c r="G5883" s="31" t="s">
        <v>212</v>
      </c>
      <c r="H5883" s="31" t="s">
        <v>743</v>
      </c>
      <c r="I5883" s="31" t="s">
        <v>1280</v>
      </c>
      <c r="J5883" s="31">
        <v>27626</v>
      </c>
      <c r="K5883" s="31" t="s">
        <v>1280</v>
      </c>
      <c r="L5883" s="31" t="s">
        <v>70</v>
      </c>
      <c r="M5883" s="31" t="s">
        <v>70</v>
      </c>
      <c r="N5883" s="31">
        <f t="shared" si="246"/>
        <v>0</v>
      </c>
    </row>
    <row r="5884" spans="1:14" x14ac:dyDescent="0.45">
      <c r="A5884" s="31" t="str">
        <f t="shared" si="248"/>
        <v>E06000004_CIN episodes for unborn children at 31st March 2019 with a parent or someone else in the household's disability identified as a factor at CIN assessment_Number</v>
      </c>
      <c r="B5884" s="31" t="s">
        <v>422</v>
      </c>
      <c r="C5884" s="31" t="s">
        <v>423</v>
      </c>
      <c r="D5884" s="31" t="s">
        <v>474</v>
      </c>
      <c r="E5884" s="31" t="s">
        <v>475</v>
      </c>
      <c r="F5884" s="31" t="s">
        <v>63</v>
      </c>
      <c r="G5884" s="31" t="s">
        <v>212</v>
      </c>
      <c r="H5884" s="31" t="s">
        <v>743</v>
      </c>
      <c r="I5884" s="31" t="s">
        <v>1280</v>
      </c>
      <c r="J5884" s="31">
        <v>43521</v>
      </c>
      <c r="K5884" s="31" t="s">
        <v>1280</v>
      </c>
      <c r="L5884" s="31" t="s">
        <v>70</v>
      </c>
      <c r="M5884" s="31" t="s">
        <v>70</v>
      </c>
      <c r="N5884" s="31">
        <f t="shared" si="246"/>
        <v>0</v>
      </c>
    </row>
    <row r="5885" spans="1:14" x14ac:dyDescent="0.45">
      <c r="A5885" s="31" t="str">
        <f t="shared" si="248"/>
        <v>E06000010_CIN episodes for unborn children at 31st March 2019 with a parent or someone else in the household's disability identified as a factor at CIN assessment_Number</v>
      </c>
      <c r="B5885" s="31" t="s">
        <v>329</v>
      </c>
      <c r="C5885" s="31" t="s">
        <v>330</v>
      </c>
      <c r="D5885" s="31" t="s">
        <v>474</v>
      </c>
      <c r="E5885" s="31" t="s">
        <v>475</v>
      </c>
      <c r="F5885" s="31" t="s">
        <v>63</v>
      </c>
      <c r="G5885" s="31" t="s">
        <v>212</v>
      </c>
      <c r="H5885" s="31" t="s">
        <v>743</v>
      </c>
      <c r="I5885" s="31" t="s">
        <v>1280</v>
      </c>
      <c r="J5885" s="31">
        <v>57023</v>
      </c>
      <c r="K5885" s="31" t="s">
        <v>1280</v>
      </c>
      <c r="L5885" s="31" t="s">
        <v>70</v>
      </c>
      <c r="M5885" s="31" t="s">
        <v>70</v>
      </c>
      <c r="N5885" s="31">
        <f t="shared" si="246"/>
        <v>0</v>
      </c>
    </row>
    <row r="5886" spans="1:14" x14ac:dyDescent="0.45">
      <c r="A5886" s="31" t="str">
        <f t="shared" si="248"/>
        <v>E06000011_CIN episodes for unborn children at 31st March 2019 with a parent or someone else in the household's disability identified as a factor at CIN assessment_Number</v>
      </c>
      <c r="B5886" s="31" t="s">
        <v>514</v>
      </c>
      <c r="C5886" s="31" t="s">
        <v>594</v>
      </c>
      <c r="D5886" s="31" t="s">
        <v>474</v>
      </c>
      <c r="E5886" s="31" t="s">
        <v>475</v>
      </c>
      <c r="F5886" s="31" t="s">
        <v>63</v>
      </c>
      <c r="G5886" s="31" t="s">
        <v>212</v>
      </c>
      <c r="H5886" s="31" t="s">
        <v>743</v>
      </c>
      <c r="I5886" s="31">
        <v>0</v>
      </c>
      <c r="J5886" s="31">
        <v>62942</v>
      </c>
      <c r="K5886" s="31">
        <v>0</v>
      </c>
      <c r="L5886" s="31" t="s">
        <v>1764</v>
      </c>
      <c r="M5886" s="31">
        <f t="shared" si="247"/>
        <v>0</v>
      </c>
      <c r="N5886" s="31">
        <f t="shared" si="246"/>
        <v>0</v>
      </c>
    </row>
    <row r="5887" spans="1:14" x14ac:dyDescent="0.45">
      <c r="A5887" s="31" t="str">
        <f t="shared" si="248"/>
        <v>E06000012_CIN episodes for unborn children at 31st March 2019 with a parent or someone else in the household's disability identified as a factor at CIN assessment_Number</v>
      </c>
      <c r="B5887" s="31" t="s">
        <v>363</v>
      </c>
      <c r="C5887" s="31" t="s">
        <v>364</v>
      </c>
      <c r="D5887" s="31" t="s">
        <v>474</v>
      </c>
      <c r="E5887" s="31" t="s">
        <v>475</v>
      </c>
      <c r="F5887" s="31" t="s">
        <v>63</v>
      </c>
      <c r="G5887" s="31" t="s">
        <v>212</v>
      </c>
      <c r="H5887" s="31" t="s">
        <v>743</v>
      </c>
      <c r="I5887" s="31">
        <v>0</v>
      </c>
      <c r="J5887" s="31">
        <v>34503</v>
      </c>
      <c r="K5887" s="31">
        <v>0</v>
      </c>
      <c r="L5887" s="31" t="s">
        <v>1764</v>
      </c>
      <c r="M5887" s="31">
        <f t="shared" si="247"/>
        <v>0</v>
      </c>
      <c r="N5887" s="31">
        <f t="shared" si="246"/>
        <v>0</v>
      </c>
    </row>
    <row r="5888" spans="1:14" x14ac:dyDescent="0.45">
      <c r="A5888" s="31" t="str">
        <f t="shared" si="248"/>
        <v>E06000013_CIN episodes for unborn children at 31st March 2019 with a parent or someone else in the household's disability identified as a factor at CIN assessment_Number</v>
      </c>
      <c r="B5888" s="31" t="s">
        <v>365</v>
      </c>
      <c r="C5888" s="31" t="s">
        <v>366</v>
      </c>
      <c r="D5888" s="31" t="s">
        <v>474</v>
      </c>
      <c r="E5888" s="31" t="s">
        <v>475</v>
      </c>
      <c r="F5888" s="31" t="s">
        <v>63</v>
      </c>
      <c r="G5888" s="31" t="s">
        <v>212</v>
      </c>
      <c r="H5888" s="31" t="s">
        <v>743</v>
      </c>
      <c r="I5888" s="31" t="s">
        <v>1280</v>
      </c>
      <c r="J5888" s="31">
        <v>35714</v>
      </c>
      <c r="K5888" s="31" t="s">
        <v>1280</v>
      </c>
      <c r="L5888" s="31" t="s">
        <v>70</v>
      </c>
      <c r="M5888" s="31" t="s">
        <v>70</v>
      </c>
      <c r="N5888" s="31">
        <f t="shared" si="246"/>
        <v>0</v>
      </c>
    </row>
    <row r="5889" spans="1:14" x14ac:dyDescent="0.45">
      <c r="A5889" s="31" t="str">
        <f t="shared" si="248"/>
        <v>E10000023_CIN episodes for unborn children at 31st March 2019 with a parent or someone else in the household's disability identified as a factor at CIN assessment_Number</v>
      </c>
      <c r="B5889" s="31" t="s">
        <v>369</v>
      </c>
      <c r="C5889" s="31" t="s">
        <v>370</v>
      </c>
      <c r="D5889" s="31" t="s">
        <v>474</v>
      </c>
      <c r="E5889" s="31" t="s">
        <v>475</v>
      </c>
      <c r="F5889" s="31" t="s">
        <v>63</v>
      </c>
      <c r="G5889" s="31" t="s">
        <v>212</v>
      </c>
      <c r="H5889" s="31" t="s">
        <v>743</v>
      </c>
      <c r="I5889" s="31" t="s">
        <v>1280</v>
      </c>
      <c r="J5889" s="31">
        <v>117499</v>
      </c>
      <c r="K5889" s="31" t="s">
        <v>1280</v>
      </c>
      <c r="L5889" s="31" t="s">
        <v>70</v>
      </c>
      <c r="M5889" s="31" t="s">
        <v>70</v>
      </c>
      <c r="N5889" s="31">
        <f t="shared" si="246"/>
        <v>0</v>
      </c>
    </row>
    <row r="5890" spans="1:14" x14ac:dyDescent="0.45">
      <c r="A5890" s="31" t="str">
        <f t="shared" si="248"/>
        <v>E06000014_CIN episodes for unborn children at 31st March 2019 with a parent or someone else in the household's disability identified as a factor at CIN assessment_Number</v>
      </c>
      <c r="B5890" s="31" t="s">
        <v>472</v>
      </c>
      <c r="C5890" s="31" t="s">
        <v>473</v>
      </c>
      <c r="D5890" s="31" t="s">
        <v>474</v>
      </c>
      <c r="E5890" s="31" t="s">
        <v>475</v>
      </c>
      <c r="F5890" s="31" t="s">
        <v>63</v>
      </c>
      <c r="G5890" s="31" t="s">
        <v>212</v>
      </c>
      <c r="H5890" s="31" t="s">
        <v>743</v>
      </c>
      <c r="I5890" s="31">
        <v>0</v>
      </c>
      <c r="J5890" s="31">
        <v>36572</v>
      </c>
      <c r="K5890" s="31">
        <v>0</v>
      </c>
      <c r="L5890" s="31" t="s">
        <v>1764</v>
      </c>
      <c r="M5890" s="31">
        <f t="shared" ref="M5890:M5951" si="249">K5890</f>
        <v>0</v>
      </c>
      <c r="N5890" s="31">
        <f t="shared" si="246"/>
        <v>0</v>
      </c>
    </row>
    <row r="5891" spans="1:14" x14ac:dyDescent="0.45">
      <c r="A5891" s="31" t="str">
        <f t="shared" si="248"/>
        <v>E06000032_CIN episodes for unborn children at 31st March 2019 with a parent or someone else in the household's disability identified as a factor at CIN assessment_Number</v>
      </c>
      <c r="B5891" s="31" t="s">
        <v>564</v>
      </c>
      <c r="C5891" s="31" t="s">
        <v>724</v>
      </c>
      <c r="D5891" s="31" t="s">
        <v>474</v>
      </c>
      <c r="E5891" s="31" t="s">
        <v>475</v>
      </c>
      <c r="F5891" s="31" t="s">
        <v>63</v>
      </c>
      <c r="G5891" s="31" t="s">
        <v>212</v>
      </c>
      <c r="H5891" s="31" t="s">
        <v>743</v>
      </c>
      <c r="I5891" s="31" t="s">
        <v>1280</v>
      </c>
      <c r="J5891" s="31">
        <v>57375</v>
      </c>
      <c r="K5891" s="31" t="s">
        <v>1280</v>
      </c>
      <c r="L5891" s="31" t="s">
        <v>70</v>
      </c>
      <c r="M5891" s="31" t="s">
        <v>70</v>
      </c>
      <c r="N5891" s="31">
        <f t="shared" ref="N5891:N5954" si="250">IF(OR(C5891="City of London",C5891="Isles of Scilly"),1,0)</f>
        <v>0</v>
      </c>
    </row>
    <row r="5892" spans="1:14" x14ac:dyDescent="0.45">
      <c r="A5892" s="31" t="str">
        <f t="shared" si="248"/>
        <v>E06000055_CIN episodes for unborn children at 31st March 2019 with a parent or someone else in the household's disability identified as a factor at CIN assessment_Number</v>
      </c>
      <c r="B5892" s="31" t="s">
        <v>240</v>
      </c>
      <c r="C5892" s="31" t="s">
        <v>241</v>
      </c>
      <c r="D5892" s="31" t="s">
        <v>474</v>
      </c>
      <c r="E5892" s="31" t="s">
        <v>475</v>
      </c>
      <c r="F5892" s="31" t="s">
        <v>63</v>
      </c>
      <c r="G5892" s="31" t="s">
        <v>212</v>
      </c>
      <c r="H5892" s="31" t="s">
        <v>743</v>
      </c>
      <c r="I5892" s="31" t="s">
        <v>1280</v>
      </c>
      <c r="J5892" s="31">
        <v>40088</v>
      </c>
      <c r="K5892" s="31" t="s">
        <v>1280</v>
      </c>
      <c r="L5892" s="31" t="s">
        <v>70</v>
      </c>
      <c r="M5892" s="31" t="s">
        <v>70</v>
      </c>
      <c r="N5892" s="31">
        <f t="shared" si="250"/>
        <v>0</v>
      </c>
    </row>
    <row r="5893" spans="1:14" x14ac:dyDescent="0.45">
      <c r="A5893" s="31" t="str">
        <f t="shared" si="248"/>
        <v>E06000056_CIN episodes for unborn children at 31st March 2019 with a parent or someone else in the household's disability identified as a factor at CIN assessment_Number</v>
      </c>
      <c r="B5893" s="31" t="s">
        <v>279</v>
      </c>
      <c r="C5893" s="31" t="s">
        <v>280</v>
      </c>
      <c r="D5893" s="31" t="s">
        <v>474</v>
      </c>
      <c r="E5893" s="31" t="s">
        <v>475</v>
      </c>
      <c r="F5893" s="31" t="s">
        <v>63</v>
      </c>
      <c r="G5893" s="31" t="s">
        <v>212</v>
      </c>
      <c r="H5893" s="31" t="s">
        <v>743</v>
      </c>
      <c r="I5893" s="31" t="s">
        <v>1280</v>
      </c>
      <c r="J5893" s="31">
        <v>62515</v>
      </c>
      <c r="K5893" s="31" t="s">
        <v>1280</v>
      </c>
      <c r="L5893" s="31" t="s">
        <v>70</v>
      </c>
      <c r="M5893" s="31" t="s">
        <v>70</v>
      </c>
      <c r="N5893" s="31">
        <f t="shared" si="250"/>
        <v>0</v>
      </c>
    </row>
    <row r="5894" spans="1:14" x14ac:dyDescent="0.45">
      <c r="A5894" s="31" t="str">
        <f t="shared" si="248"/>
        <v>E10000002_CIN episodes for unborn children at 31st March 2019 with a parent or someone else in the household's disability identified as a factor at CIN assessment_Number</v>
      </c>
      <c r="B5894" s="31" t="s">
        <v>269</v>
      </c>
      <c r="C5894" s="31" t="s">
        <v>270</v>
      </c>
      <c r="D5894" s="31" t="s">
        <v>474</v>
      </c>
      <c r="E5894" s="31" t="s">
        <v>475</v>
      </c>
      <c r="F5894" s="31" t="s">
        <v>63</v>
      </c>
      <c r="G5894" s="31" t="s">
        <v>212</v>
      </c>
      <c r="H5894" s="31" t="s">
        <v>743</v>
      </c>
      <c r="I5894" s="31" t="s">
        <v>1280</v>
      </c>
      <c r="J5894" s="31">
        <v>124321</v>
      </c>
      <c r="K5894" s="31" t="s">
        <v>1280</v>
      </c>
      <c r="L5894" s="31" t="s">
        <v>70</v>
      </c>
      <c r="M5894" s="31" t="s">
        <v>70</v>
      </c>
      <c r="N5894" s="31">
        <f t="shared" si="250"/>
        <v>0</v>
      </c>
    </row>
    <row r="5895" spans="1:14" x14ac:dyDescent="0.45">
      <c r="A5895" s="31" t="str">
        <f t="shared" si="248"/>
        <v>E06000042_CIN episodes for unborn children at 31st March 2019 with a parent or someone else in the household's disability identified as a factor at CIN assessment_Number</v>
      </c>
      <c r="B5895" s="31" t="s">
        <v>355</v>
      </c>
      <c r="C5895" s="31" t="s">
        <v>356</v>
      </c>
      <c r="D5895" s="31" t="s">
        <v>474</v>
      </c>
      <c r="E5895" s="31" t="s">
        <v>475</v>
      </c>
      <c r="F5895" s="31" t="s">
        <v>63</v>
      </c>
      <c r="G5895" s="31" t="s">
        <v>212</v>
      </c>
      <c r="H5895" s="31" t="s">
        <v>743</v>
      </c>
      <c r="I5895" s="31">
        <v>6</v>
      </c>
      <c r="J5895" s="31">
        <v>68278</v>
      </c>
      <c r="K5895" s="31">
        <v>8.7876036204926899E-2</v>
      </c>
      <c r="L5895" s="31" t="s">
        <v>1765</v>
      </c>
      <c r="M5895" s="31">
        <f t="shared" si="249"/>
        <v>8.7876036204926899E-2</v>
      </c>
      <c r="N5895" s="31">
        <f t="shared" si="250"/>
        <v>0</v>
      </c>
    </row>
    <row r="5896" spans="1:14" x14ac:dyDescent="0.45">
      <c r="A5896" s="31" t="str">
        <f t="shared" si="248"/>
        <v>E10000007_CIN episodes for unborn children at 31st March 2019 with a parent or someone else in the household's disability identified as a factor at CIN assessment_Number</v>
      </c>
      <c r="B5896" s="31" t="s">
        <v>291</v>
      </c>
      <c r="C5896" s="31" t="s">
        <v>292</v>
      </c>
      <c r="D5896" s="31" t="s">
        <v>474</v>
      </c>
      <c r="E5896" s="31" t="s">
        <v>475</v>
      </c>
      <c r="F5896" s="31" t="s">
        <v>63</v>
      </c>
      <c r="G5896" s="31" t="s">
        <v>212</v>
      </c>
      <c r="H5896" s="31" t="s">
        <v>743</v>
      </c>
      <c r="I5896" s="31">
        <v>8</v>
      </c>
      <c r="J5896" s="31">
        <v>153272</v>
      </c>
      <c r="K5896" s="31">
        <v>5.2194790959862201E-2</v>
      </c>
      <c r="L5896" s="31" t="s">
        <v>1765</v>
      </c>
      <c r="M5896" s="31">
        <f t="shared" si="249"/>
        <v>5.2194790959862201E-2</v>
      </c>
      <c r="N5896" s="31">
        <f t="shared" si="250"/>
        <v>0</v>
      </c>
    </row>
    <row r="5897" spans="1:14" x14ac:dyDescent="0.45">
      <c r="A5897" s="31" t="str">
        <f t="shared" si="248"/>
        <v>E06000015_CIN episodes for unborn children at 31st March 2019 with a parent or someone else in the household's disability identified as a factor at CIN assessment_Number</v>
      </c>
      <c r="B5897" s="31" t="s">
        <v>289</v>
      </c>
      <c r="C5897" s="31" t="s">
        <v>290</v>
      </c>
      <c r="D5897" s="31" t="s">
        <v>474</v>
      </c>
      <c r="E5897" s="31" t="s">
        <v>475</v>
      </c>
      <c r="F5897" s="31" t="s">
        <v>63</v>
      </c>
      <c r="G5897" s="31" t="s">
        <v>212</v>
      </c>
      <c r="H5897" s="31" t="s">
        <v>743</v>
      </c>
      <c r="I5897" s="31">
        <v>6</v>
      </c>
      <c r="J5897" s="31">
        <v>59899</v>
      </c>
      <c r="K5897" s="31">
        <v>0.10016861717224</v>
      </c>
      <c r="L5897" s="31" t="s">
        <v>1765</v>
      </c>
      <c r="M5897" s="31">
        <f t="shared" si="249"/>
        <v>0.10016861717224</v>
      </c>
      <c r="N5897" s="31">
        <f t="shared" si="250"/>
        <v>0</v>
      </c>
    </row>
    <row r="5898" spans="1:14" x14ac:dyDescent="0.45">
      <c r="A5898" s="31" t="str">
        <f t="shared" si="248"/>
        <v>E10000009_CIN episodes for unborn children at 31st March 2019 with a parent or someone else in the household's disability identified as a factor at CIN assessment_Number</v>
      </c>
      <c r="B5898" s="31" t="s">
        <v>295</v>
      </c>
      <c r="C5898" s="31" t="s">
        <v>296</v>
      </c>
      <c r="D5898" s="31" t="s">
        <v>474</v>
      </c>
      <c r="E5898" s="31" t="s">
        <v>475</v>
      </c>
      <c r="F5898" s="31" t="s">
        <v>63</v>
      </c>
      <c r="G5898" s="31" t="s">
        <v>212</v>
      </c>
      <c r="H5898" s="31" t="s">
        <v>743</v>
      </c>
      <c r="I5898" s="31" t="s">
        <v>1280</v>
      </c>
      <c r="J5898" s="31">
        <v>76699</v>
      </c>
      <c r="K5898" s="31" t="s">
        <v>1280</v>
      </c>
      <c r="L5898" s="31" t="s">
        <v>70</v>
      </c>
      <c r="M5898" s="31" t="s">
        <v>70</v>
      </c>
      <c r="N5898" s="31">
        <f t="shared" si="250"/>
        <v>0</v>
      </c>
    </row>
    <row r="5899" spans="1:14" x14ac:dyDescent="0.45">
      <c r="A5899" s="31" t="str">
        <f t="shared" ref="A5899:A5962" si="251">CONCATENATE(B5899,"_",G5899,"_",H5899)</f>
        <v>E06000029_CIN episodes for unborn children at 31st March 2019 with a parent or someone else in the household's disability identified as a factor at CIN assessment_Number</v>
      </c>
      <c r="B5899" s="31" t="s">
        <v>543</v>
      </c>
      <c r="C5899" s="31" t="s">
        <v>717</v>
      </c>
      <c r="D5899" s="31" t="s">
        <v>474</v>
      </c>
      <c r="E5899" s="31" t="s">
        <v>475</v>
      </c>
      <c r="F5899" s="31" t="s">
        <v>63</v>
      </c>
      <c r="G5899" s="31" t="s">
        <v>212</v>
      </c>
      <c r="H5899" s="31" t="s">
        <v>743</v>
      </c>
      <c r="I5899" s="31">
        <v>0</v>
      </c>
      <c r="J5899" s="31">
        <v>30188</v>
      </c>
      <c r="K5899" s="31">
        <v>0</v>
      </c>
      <c r="L5899" s="31" t="s">
        <v>1764</v>
      </c>
      <c r="M5899" s="31">
        <f t="shared" si="249"/>
        <v>0</v>
      </c>
      <c r="N5899" s="31">
        <f t="shared" si="250"/>
        <v>0</v>
      </c>
    </row>
    <row r="5900" spans="1:14" x14ac:dyDescent="0.45">
      <c r="A5900" s="31" t="str">
        <f t="shared" si="251"/>
        <v>E06000028_CIN episodes for unborn children at 31st March 2019 with a parent or someone else in the household's disability identified as a factor at CIN assessment_Number</v>
      </c>
      <c r="B5900" s="31" t="s">
        <v>254</v>
      </c>
      <c r="C5900" s="31" t="s">
        <v>255</v>
      </c>
      <c r="D5900" s="31" t="s">
        <v>474</v>
      </c>
      <c r="E5900" s="31" t="s">
        <v>475</v>
      </c>
      <c r="F5900" s="31" t="s">
        <v>63</v>
      </c>
      <c r="G5900" s="31" t="s">
        <v>212</v>
      </c>
      <c r="H5900" s="31" t="s">
        <v>743</v>
      </c>
      <c r="I5900" s="31" t="s">
        <v>1280</v>
      </c>
      <c r="J5900" s="31">
        <v>36373</v>
      </c>
      <c r="K5900" s="31" t="s">
        <v>1280</v>
      </c>
      <c r="L5900" s="31" t="s">
        <v>70</v>
      </c>
      <c r="M5900" s="31" t="s">
        <v>70</v>
      </c>
      <c r="N5900" s="31">
        <f t="shared" si="250"/>
        <v>0</v>
      </c>
    </row>
    <row r="5901" spans="1:14" x14ac:dyDescent="0.45">
      <c r="A5901" s="31" t="str">
        <f t="shared" si="251"/>
        <v>E06000047_CIN episodes for unborn children at 31st March 2019 with a parent or someone else in the household's disability identified as a factor at CIN assessment_Number</v>
      </c>
      <c r="B5901" s="31" t="s">
        <v>528</v>
      </c>
      <c r="C5901" s="31" t="s">
        <v>721</v>
      </c>
      <c r="D5901" s="31" t="s">
        <v>474</v>
      </c>
      <c r="E5901" s="31" t="s">
        <v>475</v>
      </c>
      <c r="F5901" s="31" t="s">
        <v>63</v>
      </c>
      <c r="G5901" s="31" t="s">
        <v>212</v>
      </c>
      <c r="H5901" s="31" t="s">
        <v>743</v>
      </c>
      <c r="I5901" s="31">
        <v>19</v>
      </c>
      <c r="J5901" s="31">
        <v>101040</v>
      </c>
      <c r="K5901" s="31">
        <v>0.188044338875693</v>
      </c>
      <c r="L5901" s="31" t="s">
        <v>1766</v>
      </c>
      <c r="M5901" s="31">
        <f t="shared" si="249"/>
        <v>0.188044338875693</v>
      </c>
      <c r="N5901" s="31">
        <f t="shared" si="250"/>
        <v>0</v>
      </c>
    </row>
    <row r="5902" spans="1:14" x14ac:dyDescent="0.45">
      <c r="A5902" s="31" t="str">
        <f t="shared" si="251"/>
        <v>E06000005_CIN episodes for unborn children at 31st March 2019 with a parent or someone else in the household's disability identified as a factor at CIN assessment_Number</v>
      </c>
      <c r="B5902" s="31" t="s">
        <v>287</v>
      </c>
      <c r="C5902" s="31" t="s">
        <v>288</v>
      </c>
      <c r="D5902" s="31" t="s">
        <v>474</v>
      </c>
      <c r="E5902" s="31" t="s">
        <v>475</v>
      </c>
      <c r="F5902" s="31" t="s">
        <v>63</v>
      </c>
      <c r="G5902" s="31" t="s">
        <v>212</v>
      </c>
      <c r="H5902" s="31" t="s">
        <v>743</v>
      </c>
      <c r="I5902" s="31">
        <v>6</v>
      </c>
      <c r="J5902" s="31">
        <v>22454</v>
      </c>
      <c r="K5902" s="31">
        <v>0.26721296873608302</v>
      </c>
      <c r="L5902" s="31" t="s">
        <v>1767</v>
      </c>
      <c r="M5902" s="31">
        <f t="shared" si="249"/>
        <v>0.26721296873608302</v>
      </c>
      <c r="N5902" s="31">
        <f t="shared" si="250"/>
        <v>0</v>
      </c>
    </row>
    <row r="5903" spans="1:14" x14ac:dyDescent="0.45">
      <c r="A5903" s="31" t="str">
        <f t="shared" si="251"/>
        <v>E10000011_CIN episodes for unborn children at 31st March 2019 with a parent or someone else in the household's disability identified as a factor at CIN assessment_Number</v>
      </c>
      <c r="B5903" s="31" t="s">
        <v>299</v>
      </c>
      <c r="C5903" s="31" t="s">
        <v>300</v>
      </c>
      <c r="D5903" s="31" t="s">
        <v>474</v>
      </c>
      <c r="E5903" s="31" t="s">
        <v>475</v>
      </c>
      <c r="F5903" s="31" t="s">
        <v>63</v>
      </c>
      <c r="G5903" s="31" t="s">
        <v>212</v>
      </c>
      <c r="H5903" s="31" t="s">
        <v>743</v>
      </c>
      <c r="I5903" s="31" t="s">
        <v>1280</v>
      </c>
      <c r="J5903" s="31">
        <v>106378</v>
      </c>
      <c r="K5903" s="31" t="s">
        <v>1280</v>
      </c>
      <c r="L5903" s="31" t="s">
        <v>70</v>
      </c>
      <c r="M5903" s="31" t="s">
        <v>70</v>
      </c>
      <c r="N5903" s="31">
        <f t="shared" si="250"/>
        <v>0</v>
      </c>
    </row>
    <row r="5904" spans="1:14" x14ac:dyDescent="0.45">
      <c r="A5904" s="31" t="str">
        <f t="shared" si="251"/>
        <v>E06000043_CIN episodes for unborn children at 31st March 2019 with a parent or someone else in the household's disability identified as a factor at CIN assessment_Number</v>
      </c>
      <c r="B5904" s="31" t="s">
        <v>263</v>
      </c>
      <c r="C5904" s="31" t="s">
        <v>264</v>
      </c>
      <c r="D5904" s="31" t="s">
        <v>474</v>
      </c>
      <c r="E5904" s="31" t="s">
        <v>475</v>
      </c>
      <c r="F5904" s="31" t="s">
        <v>63</v>
      </c>
      <c r="G5904" s="31" t="s">
        <v>212</v>
      </c>
      <c r="H5904" s="31" t="s">
        <v>743</v>
      </c>
      <c r="I5904" s="31" t="s">
        <v>1280</v>
      </c>
      <c r="J5904" s="31">
        <v>51005</v>
      </c>
      <c r="K5904" s="31" t="s">
        <v>1280</v>
      </c>
      <c r="L5904" s="31" t="s">
        <v>70</v>
      </c>
      <c r="M5904" s="31" t="s">
        <v>70</v>
      </c>
      <c r="N5904" s="31">
        <f t="shared" si="250"/>
        <v>0</v>
      </c>
    </row>
    <row r="5905" spans="1:14" x14ac:dyDescent="0.45">
      <c r="A5905" s="31" t="str">
        <f t="shared" si="251"/>
        <v>E10000014_CIN episodes for unborn children at 31st March 2019 with a parent or someone else in the household's disability identified as a factor at CIN assessment_Number</v>
      </c>
      <c r="B5905" s="31" t="s">
        <v>309</v>
      </c>
      <c r="C5905" s="31" t="s">
        <v>310</v>
      </c>
      <c r="D5905" s="31" t="s">
        <v>474</v>
      </c>
      <c r="E5905" s="31" t="s">
        <v>475</v>
      </c>
      <c r="F5905" s="31" t="s">
        <v>63</v>
      </c>
      <c r="G5905" s="31" t="s">
        <v>212</v>
      </c>
      <c r="H5905" s="31" t="s">
        <v>743</v>
      </c>
      <c r="I5905" s="31" t="s">
        <v>1280</v>
      </c>
      <c r="J5905" s="31">
        <v>284002</v>
      </c>
      <c r="K5905" s="31" t="s">
        <v>1280</v>
      </c>
      <c r="L5905" s="31" t="s">
        <v>70</v>
      </c>
      <c r="M5905" s="31" t="s">
        <v>70</v>
      </c>
      <c r="N5905" s="31">
        <f t="shared" si="250"/>
        <v>0</v>
      </c>
    </row>
    <row r="5906" spans="1:14" x14ac:dyDescent="0.45">
      <c r="A5906" s="31" t="str">
        <f t="shared" si="251"/>
        <v>E06000044_CIN episodes for unborn children at 31st March 2019 with a parent or someone else in the household's disability identified as a factor at CIN assessment_Number</v>
      </c>
      <c r="B5906" s="31" t="s">
        <v>383</v>
      </c>
      <c r="C5906" s="31" t="s">
        <v>384</v>
      </c>
      <c r="D5906" s="31" t="s">
        <v>474</v>
      </c>
      <c r="E5906" s="31" t="s">
        <v>475</v>
      </c>
      <c r="F5906" s="31" t="s">
        <v>63</v>
      </c>
      <c r="G5906" s="31" t="s">
        <v>212</v>
      </c>
      <c r="H5906" s="31" t="s">
        <v>743</v>
      </c>
      <c r="I5906" s="31" t="s">
        <v>1280</v>
      </c>
      <c r="J5906" s="31">
        <v>44046</v>
      </c>
      <c r="K5906" s="31" t="s">
        <v>1280</v>
      </c>
      <c r="L5906" s="31" t="s">
        <v>70</v>
      </c>
      <c r="M5906" s="31" t="s">
        <v>70</v>
      </c>
      <c r="N5906" s="31">
        <f t="shared" si="250"/>
        <v>0</v>
      </c>
    </row>
    <row r="5907" spans="1:14" x14ac:dyDescent="0.45">
      <c r="A5907" s="31" t="str">
        <f t="shared" si="251"/>
        <v>E06000045_CIN episodes for unborn children at 31st March 2019 with a parent or someone else in the household's disability identified as a factor at CIN assessment_Number</v>
      </c>
      <c r="B5907" s="31" t="s">
        <v>577</v>
      </c>
      <c r="C5907" s="31" t="s">
        <v>729</v>
      </c>
      <c r="D5907" s="31" t="s">
        <v>474</v>
      </c>
      <c r="E5907" s="31" t="s">
        <v>475</v>
      </c>
      <c r="F5907" s="31" t="s">
        <v>63</v>
      </c>
      <c r="G5907" s="31" t="s">
        <v>212</v>
      </c>
      <c r="H5907" s="31" t="s">
        <v>743</v>
      </c>
      <c r="I5907" s="31">
        <v>7</v>
      </c>
      <c r="J5907" s="31">
        <v>50832</v>
      </c>
      <c r="K5907" s="31">
        <v>0.13770853005980499</v>
      </c>
      <c r="L5907" s="31" t="s">
        <v>1765</v>
      </c>
      <c r="M5907" s="31">
        <f t="shared" si="249"/>
        <v>0.13770853005980499</v>
      </c>
      <c r="N5907" s="31">
        <f t="shared" si="250"/>
        <v>0</v>
      </c>
    </row>
    <row r="5908" spans="1:14" x14ac:dyDescent="0.45">
      <c r="A5908" s="31" t="str">
        <f t="shared" si="251"/>
        <v>E10000018_CIN episodes for unborn children at 31st March 2019 with a parent or someone else in the household's disability identified as a factor at CIN assessment_Number</v>
      </c>
      <c r="B5908" s="31" t="s">
        <v>552</v>
      </c>
      <c r="C5908" s="31" t="s">
        <v>553</v>
      </c>
      <c r="D5908" s="31" t="s">
        <v>474</v>
      </c>
      <c r="E5908" s="31" t="s">
        <v>475</v>
      </c>
      <c r="F5908" s="31" t="s">
        <v>63</v>
      </c>
      <c r="G5908" s="31" t="s">
        <v>212</v>
      </c>
      <c r="H5908" s="31" t="s">
        <v>743</v>
      </c>
      <c r="I5908" s="31" t="s">
        <v>1280</v>
      </c>
      <c r="J5908" s="31">
        <v>140307</v>
      </c>
      <c r="K5908" s="31" t="s">
        <v>1280</v>
      </c>
      <c r="L5908" s="31" t="s">
        <v>70</v>
      </c>
      <c r="M5908" s="31" t="s">
        <v>70</v>
      </c>
      <c r="N5908" s="31">
        <f t="shared" si="250"/>
        <v>0</v>
      </c>
    </row>
    <row r="5909" spans="1:14" x14ac:dyDescent="0.45">
      <c r="A5909" s="31" t="str">
        <f t="shared" si="251"/>
        <v>E06000016_CIN episodes for unborn children at 31st March 2019 with a parent or someone else in the household's disability identified as a factor at CIN assessment_Number</v>
      </c>
      <c r="B5909" s="31" t="s">
        <v>341</v>
      </c>
      <c r="C5909" s="31" t="s">
        <v>342</v>
      </c>
      <c r="D5909" s="31" t="s">
        <v>474</v>
      </c>
      <c r="E5909" s="31" t="s">
        <v>475</v>
      </c>
      <c r="F5909" s="31" t="s">
        <v>63</v>
      </c>
      <c r="G5909" s="31" t="s">
        <v>212</v>
      </c>
      <c r="H5909" s="31" t="s">
        <v>743</v>
      </c>
      <c r="I5909" s="31">
        <v>12</v>
      </c>
      <c r="J5909" s="31">
        <v>83994</v>
      </c>
      <c r="K5909" s="31">
        <v>0.14286734766769099</v>
      </c>
      <c r="L5909" s="31" t="s">
        <v>1765</v>
      </c>
      <c r="M5909" s="31">
        <f t="shared" si="249"/>
        <v>0.14286734766769099</v>
      </c>
      <c r="N5909" s="31">
        <f t="shared" si="250"/>
        <v>0</v>
      </c>
    </row>
    <row r="5910" spans="1:14" x14ac:dyDescent="0.45">
      <c r="A5910" s="31" t="str">
        <f t="shared" si="251"/>
        <v>E06000017_CIN episodes for unborn children at 31st March 2019 with a parent or someone else in the household's disability identified as a factor at CIN assessment_Number</v>
      </c>
      <c r="B5910" s="31" t="s">
        <v>548</v>
      </c>
      <c r="C5910" s="31" t="s">
        <v>728</v>
      </c>
      <c r="D5910" s="31" t="s">
        <v>474</v>
      </c>
      <c r="E5910" s="31" t="s">
        <v>475</v>
      </c>
      <c r="F5910" s="31" t="s">
        <v>63</v>
      </c>
      <c r="G5910" s="31" t="s">
        <v>212</v>
      </c>
      <c r="H5910" s="31" t="s">
        <v>743</v>
      </c>
      <c r="I5910" s="31" t="s">
        <v>1280</v>
      </c>
      <c r="J5910" s="31">
        <v>7807</v>
      </c>
      <c r="K5910" s="31" t="s">
        <v>1280</v>
      </c>
      <c r="L5910" s="31" t="s">
        <v>70</v>
      </c>
      <c r="M5910" s="31" t="s">
        <v>70</v>
      </c>
      <c r="N5910" s="31">
        <f t="shared" si="250"/>
        <v>0</v>
      </c>
    </row>
    <row r="5911" spans="1:14" x14ac:dyDescent="0.45">
      <c r="A5911" s="31" t="str">
        <f t="shared" si="251"/>
        <v>E10000028_CIN episodes for unborn children at 31st March 2019 with a parent or someone else in the household's disability identified as a factor at CIN assessment_Number</v>
      </c>
      <c r="B5911" s="31" t="s">
        <v>418</v>
      </c>
      <c r="C5911" s="31" t="s">
        <v>419</v>
      </c>
      <c r="D5911" s="31" t="s">
        <v>474</v>
      </c>
      <c r="E5911" s="31" t="s">
        <v>475</v>
      </c>
      <c r="F5911" s="31" t="s">
        <v>63</v>
      </c>
      <c r="G5911" s="31" t="s">
        <v>212</v>
      </c>
      <c r="H5911" s="31" t="s">
        <v>743</v>
      </c>
      <c r="I5911" s="31">
        <v>9</v>
      </c>
      <c r="J5911" s="31">
        <v>169603</v>
      </c>
      <c r="K5911" s="31">
        <v>5.3065099084332198E-2</v>
      </c>
      <c r="L5911" s="31" t="s">
        <v>1765</v>
      </c>
      <c r="M5911" s="31">
        <f t="shared" si="249"/>
        <v>5.3065099084332198E-2</v>
      </c>
      <c r="N5911" s="31">
        <f t="shared" si="250"/>
        <v>0</v>
      </c>
    </row>
    <row r="5912" spans="1:14" x14ac:dyDescent="0.45">
      <c r="A5912" s="31" t="str">
        <f t="shared" si="251"/>
        <v>E06000021_CIN episodes for unborn children at 31st March 2019 with a parent or someone else in the household's disability identified as a factor at CIN assessment_Number</v>
      </c>
      <c r="B5912" s="31" t="s">
        <v>424</v>
      </c>
      <c r="C5912" s="31" t="s">
        <v>425</v>
      </c>
      <c r="D5912" s="31" t="s">
        <v>474</v>
      </c>
      <c r="E5912" s="31" t="s">
        <v>475</v>
      </c>
      <c r="F5912" s="31" t="s">
        <v>63</v>
      </c>
      <c r="G5912" s="31" t="s">
        <v>212</v>
      </c>
      <c r="H5912" s="31" t="s">
        <v>743</v>
      </c>
      <c r="I5912" s="31">
        <v>17</v>
      </c>
      <c r="J5912" s="31">
        <v>57549</v>
      </c>
      <c r="K5912" s="31">
        <v>0.29540044136301202</v>
      </c>
      <c r="L5912" s="31" t="s">
        <v>1767</v>
      </c>
      <c r="M5912" s="31">
        <f t="shared" si="249"/>
        <v>0.29540044136301202</v>
      </c>
      <c r="N5912" s="31">
        <f t="shared" si="250"/>
        <v>0</v>
      </c>
    </row>
    <row r="5913" spans="1:14" x14ac:dyDescent="0.45">
      <c r="A5913" s="31" t="str">
        <f t="shared" si="251"/>
        <v>E06000054_CIN episodes for unborn children at 31st March 2019 with a parent or someone else in the household's disability identified as a factor at CIN assessment_Number</v>
      </c>
      <c r="B5913" s="31" t="s">
        <v>462</v>
      </c>
      <c r="C5913" s="31" t="s">
        <v>463</v>
      </c>
      <c r="D5913" s="31" t="s">
        <v>474</v>
      </c>
      <c r="E5913" s="31" t="s">
        <v>475</v>
      </c>
      <c r="F5913" s="31" t="s">
        <v>63</v>
      </c>
      <c r="G5913" s="31" t="s">
        <v>212</v>
      </c>
      <c r="H5913" s="31" t="s">
        <v>743</v>
      </c>
      <c r="I5913" s="31">
        <v>7</v>
      </c>
      <c r="J5913" s="31">
        <v>105692</v>
      </c>
      <c r="K5913" s="31">
        <v>6.6230178253794E-2</v>
      </c>
      <c r="L5913" s="31" t="s">
        <v>1765</v>
      </c>
      <c r="M5913" s="31">
        <f t="shared" si="249"/>
        <v>6.6230178253794E-2</v>
      </c>
      <c r="N5913" s="31">
        <f t="shared" si="250"/>
        <v>0</v>
      </c>
    </row>
    <row r="5914" spans="1:14" x14ac:dyDescent="0.45">
      <c r="A5914" s="31" t="str">
        <f t="shared" si="251"/>
        <v>E06000030_CIN episodes for unborn children at 31st March 2019 with a parent or someone else in the household's disability identified as a factor at CIN assessment_Number</v>
      </c>
      <c r="B5914" s="31" t="s">
        <v>434</v>
      </c>
      <c r="C5914" s="31" t="s">
        <v>435</v>
      </c>
      <c r="D5914" s="31" t="s">
        <v>474</v>
      </c>
      <c r="E5914" s="31" t="s">
        <v>475</v>
      </c>
      <c r="F5914" s="31" t="s">
        <v>63</v>
      </c>
      <c r="G5914" s="31" t="s">
        <v>212</v>
      </c>
      <c r="H5914" s="31" t="s">
        <v>743</v>
      </c>
      <c r="I5914" s="31" t="s">
        <v>1280</v>
      </c>
      <c r="J5914" s="31">
        <v>50239</v>
      </c>
      <c r="K5914" s="31" t="s">
        <v>1280</v>
      </c>
      <c r="L5914" s="31" t="s">
        <v>70</v>
      </c>
      <c r="M5914" s="31" t="s">
        <v>70</v>
      </c>
      <c r="N5914" s="31">
        <f t="shared" si="250"/>
        <v>0</v>
      </c>
    </row>
    <row r="5915" spans="1:14" x14ac:dyDescent="0.45">
      <c r="A5915" s="31" t="str">
        <f t="shared" si="251"/>
        <v>E06000036_CIN episodes for unborn children at 31st March 2019 with a parent or someone else in the household's disability identified as a factor at CIN assessment_Number</v>
      </c>
      <c r="B5915" s="31" t="s">
        <v>257</v>
      </c>
      <c r="C5915" s="31" t="s">
        <v>258</v>
      </c>
      <c r="D5915" s="31" t="s">
        <v>474</v>
      </c>
      <c r="E5915" s="31" t="s">
        <v>475</v>
      </c>
      <c r="F5915" s="31" t="s">
        <v>63</v>
      </c>
      <c r="G5915" s="31" t="s">
        <v>212</v>
      </c>
      <c r="H5915" s="31" t="s">
        <v>743</v>
      </c>
      <c r="I5915" s="31">
        <v>0</v>
      </c>
      <c r="J5915" s="31">
        <v>28336</v>
      </c>
      <c r="K5915" s="31">
        <v>0</v>
      </c>
      <c r="L5915" s="31" t="s">
        <v>1764</v>
      </c>
      <c r="M5915" s="31">
        <f t="shared" si="249"/>
        <v>0</v>
      </c>
      <c r="N5915" s="31">
        <f t="shared" si="250"/>
        <v>0</v>
      </c>
    </row>
    <row r="5916" spans="1:14" x14ac:dyDescent="0.45">
      <c r="A5916" s="31" t="str">
        <f t="shared" si="251"/>
        <v>E06000040_CIN episodes for unborn children at 31st March 2019 with a parent or someone else in the household's disability identified as a factor at CIN assessment_Number</v>
      </c>
      <c r="B5916" s="31" t="s">
        <v>555</v>
      </c>
      <c r="C5916" s="31" t="s">
        <v>727</v>
      </c>
      <c r="D5916" s="31" t="s">
        <v>474</v>
      </c>
      <c r="E5916" s="31" t="s">
        <v>475</v>
      </c>
      <c r="F5916" s="31" t="s">
        <v>63</v>
      </c>
      <c r="G5916" s="31" t="s">
        <v>212</v>
      </c>
      <c r="H5916" s="31" t="s">
        <v>743</v>
      </c>
      <c r="I5916" s="31">
        <v>0</v>
      </c>
      <c r="J5916" s="31">
        <v>34604</v>
      </c>
      <c r="K5916" s="31">
        <v>0</v>
      </c>
      <c r="L5916" s="31" t="s">
        <v>1764</v>
      </c>
      <c r="M5916" s="31">
        <f t="shared" si="249"/>
        <v>0</v>
      </c>
      <c r="N5916" s="31">
        <f t="shared" si="250"/>
        <v>0</v>
      </c>
    </row>
    <row r="5917" spans="1:14" x14ac:dyDescent="0.45">
      <c r="A5917" s="31" t="str">
        <f t="shared" si="251"/>
        <v>E06000037_CIN episodes for unborn children at 31st March 2019 with a parent or someone else in the household's disability identified as a factor at CIN assessment_Number</v>
      </c>
      <c r="B5917" s="31" t="s">
        <v>456</v>
      </c>
      <c r="C5917" s="31" t="s">
        <v>457</v>
      </c>
      <c r="D5917" s="31" t="s">
        <v>474</v>
      </c>
      <c r="E5917" s="31" t="s">
        <v>475</v>
      </c>
      <c r="F5917" s="31" t="s">
        <v>63</v>
      </c>
      <c r="G5917" s="31" t="s">
        <v>212</v>
      </c>
      <c r="H5917" s="31" t="s">
        <v>743</v>
      </c>
      <c r="I5917" s="31" t="s">
        <v>1280</v>
      </c>
      <c r="J5917" s="31">
        <v>35623</v>
      </c>
      <c r="K5917" s="31" t="s">
        <v>1280</v>
      </c>
      <c r="L5917" s="31" t="s">
        <v>70</v>
      </c>
      <c r="M5917" s="31" t="s">
        <v>70</v>
      </c>
      <c r="N5917" s="31">
        <f t="shared" si="250"/>
        <v>0</v>
      </c>
    </row>
    <row r="5918" spans="1:14" x14ac:dyDescent="0.45">
      <c r="A5918" s="31" t="str">
        <f t="shared" si="251"/>
        <v>E06000038_CIN episodes for unborn children at 31st March 2019 with a parent or someone else in the household's disability identified as a factor at CIN assessment_Number</v>
      </c>
      <c r="B5918" s="31" t="s">
        <v>557</v>
      </c>
      <c r="C5918" s="31" t="s">
        <v>726</v>
      </c>
      <c r="D5918" s="31" t="s">
        <v>474</v>
      </c>
      <c r="E5918" s="31" t="s">
        <v>475</v>
      </c>
      <c r="F5918" s="31" t="s">
        <v>63</v>
      </c>
      <c r="G5918" s="31" t="s">
        <v>212</v>
      </c>
      <c r="H5918" s="31" t="s">
        <v>743</v>
      </c>
      <c r="I5918" s="31" t="s">
        <v>1280</v>
      </c>
      <c r="J5918" s="31">
        <v>37080</v>
      </c>
      <c r="K5918" s="31" t="s">
        <v>1280</v>
      </c>
      <c r="L5918" s="31" t="s">
        <v>70</v>
      </c>
      <c r="M5918" s="31" t="s">
        <v>70</v>
      </c>
      <c r="N5918" s="31">
        <f t="shared" si="250"/>
        <v>0</v>
      </c>
    </row>
    <row r="5919" spans="1:14" x14ac:dyDescent="0.45">
      <c r="A5919" s="31" t="str">
        <f t="shared" si="251"/>
        <v>E06000039_CIN episodes for unborn children at 31st March 2019 with a parent or someone else in the household's disability identified as a factor at CIN assessment_Number</v>
      </c>
      <c r="B5919" s="31" t="s">
        <v>404</v>
      </c>
      <c r="C5919" s="31" t="s">
        <v>405</v>
      </c>
      <c r="D5919" s="31" t="s">
        <v>474</v>
      </c>
      <c r="E5919" s="31" t="s">
        <v>475</v>
      </c>
      <c r="F5919" s="31" t="s">
        <v>63</v>
      </c>
      <c r="G5919" s="31" t="s">
        <v>212</v>
      </c>
      <c r="H5919" s="31" t="s">
        <v>743</v>
      </c>
      <c r="I5919" s="31" t="s">
        <v>1280</v>
      </c>
      <c r="J5919" s="31">
        <v>42699</v>
      </c>
      <c r="K5919" s="31" t="s">
        <v>1280</v>
      </c>
      <c r="L5919" s="31" t="s">
        <v>70</v>
      </c>
      <c r="M5919" s="31" t="s">
        <v>70</v>
      </c>
      <c r="N5919" s="31">
        <f t="shared" si="250"/>
        <v>0</v>
      </c>
    </row>
    <row r="5920" spans="1:14" x14ac:dyDescent="0.45">
      <c r="A5920" s="31" t="str">
        <f t="shared" si="251"/>
        <v>E06000041_CIN episodes for unborn children at 31st March 2019 with a parent or someone else in the household's disability identified as a factor at CIN assessment_Number</v>
      </c>
      <c r="B5920" s="31" t="s">
        <v>466</v>
      </c>
      <c r="C5920" s="31" t="s">
        <v>467</v>
      </c>
      <c r="D5920" s="31" t="s">
        <v>474</v>
      </c>
      <c r="E5920" s="31" t="s">
        <v>475</v>
      </c>
      <c r="F5920" s="31" t="s">
        <v>63</v>
      </c>
      <c r="G5920" s="31" t="s">
        <v>212</v>
      </c>
      <c r="H5920" s="31" t="s">
        <v>743</v>
      </c>
      <c r="I5920" s="31" t="s">
        <v>1280</v>
      </c>
      <c r="J5920" s="31">
        <v>39532</v>
      </c>
      <c r="K5920" s="31" t="s">
        <v>1280</v>
      </c>
      <c r="L5920" s="31" t="s">
        <v>70</v>
      </c>
      <c r="M5920" s="31" t="s">
        <v>70</v>
      </c>
      <c r="N5920" s="31">
        <f t="shared" si="250"/>
        <v>0</v>
      </c>
    </row>
    <row r="5921" spans="1:14" x14ac:dyDescent="0.45">
      <c r="A5921" s="31" t="str">
        <f t="shared" si="251"/>
        <v>E10000003_CIN episodes for unborn children at 31st March 2019 with a parent or someone else in the household's disability identified as a factor at CIN assessment_Number</v>
      </c>
      <c r="B5921" s="31" t="s">
        <v>275</v>
      </c>
      <c r="C5921" s="31" t="s">
        <v>276</v>
      </c>
      <c r="D5921" s="31" t="s">
        <v>474</v>
      </c>
      <c r="E5921" s="31" t="s">
        <v>475</v>
      </c>
      <c r="F5921" s="31" t="s">
        <v>63</v>
      </c>
      <c r="G5921" s="31" t="s">
        <v>212</v>
      </c>
      <c r="H5921" s="31" t="s">
        <v>743</v>
      </c>
      <c r="I5921" s="31">
        <v>8</v>
      </c>
      <c r="J5921" s="31">
        <v>135719</v>
      </c>
      <c r="K5921" s="31">
        <v>5.8945320846749499E-2</v>
      </c>
      <c r="L5921" s="31" t="s">
        <v>1765</v>
      </c>
      <c r="M5921" s="31">
        <f t="shared" si="249"/>
        <v>5.8945320846749499E-2</v>
      </c>
      <c r="N5921" s="31">
        <f t="shared" si="250"/>
        <v>0</v>
      </c>
    </row>
    <row r="5922" spans="1:14" x14ac:dyDescent="0.45">
      <c r="A5922" s="31" t="str">
        <f t="shared" si="251"/>
        <v>E06000031_CIN episodes for unborn children at 31st March 2019 with a parent or someone else in the household's disability identified as a factor at CIN assessment_Number</v>
      </c>
      <c r="B5922" s="31" t="s">
        <v>379</v>
      </c>
      <c r="C5922" s="31" t="s">
        <v>380</v>
      </c>
      <c r="D5922" s="31" t="s">
        <v>474</v>
      </c>
      <c r="E5922" s="31" t="s">
        <v>475</v>
      </c>
      <c r="F5922" s="31" t="s">
        <v>63</v>
      </c>
      <c r="G5922" s="31" t="s">
        <v>212</v>
      </c>
      <c r="H5922" s="31" t="s">
        <v>743</v>
      </c>
      <c r="I5922" s="31">
        <v>8</v>
      </c>
      <c r="J5922" s="31">
        <v>51137</v>
      </c>
      <c r="K5922" s="31">
        <v>0.15644249760447401</v>
      </c>
      <c r="L5922" s="31" t="s">
        <v>1766</v>
      </c>
      <c r="M5922" s="31">
        <f t="shared" si="249"/>
        <v>0.15644249760447401</v>
      </c>
      <c r="N5922" s="31">
        <f t="shared" si="250"/>
        <v>0</v>
      </c>
    </row>
    <row r="5923" spans="1:14" x14ac:dyDescent="0.45">
      <c r="A5923" s="31" t="str">
        <f t="shared" si="251"/>
        <v>E06000006_CIN episodes for unborn children at 31st March 2019 with a parent or someone else in the household's disability identified as a factor at CIN assessment_Number</v>
      </c>
      <c r="B5923" s="31" t="s">
        <v>531</v>
      </c>
      <c r="C5923" s="31" t="s">
        <v>722</v>
      </c>
      <c r="D5923" s="31" t="s">
        <v>474</v>
      </c>
      <c r="E5923" s="31" t="s">
        <v>475</v>
      </c>
      <c r="F5923" s="31" t="s">
        <v>63</v>
      </c>
      <c r="G5923" s="31" t="s">
        <v>212</v>
      </c>
      <c r="H5923" s="31" t="s">
        <v>743</v>
      </c>
      <c r="I5923" s="31" t="s">
        <v>1280</v>
      </c>
      <c r="J5923" s="31">
        <v>28617</v>
      </c>
      <c r="K5923" s="31" t="s">
        <v>1280</v>
      </c>
      <c r="L5923" s="31" t="s">
        <v>70</v>
      </c>
      <c r="M5923" s="31" t="s">
        <v>70</v>
      </c>
      <c r="N5923" s="31">
        <f t="shared" si="250"/>
        <v>0</v>
      </c>
    </row>
    <row r="5924" spans="1:14" x14ac:dyDescent="0.45">
      <c r="A5924" s="31" t="str">
        <f t="shared" si="251"/>
        <v>E06000007_CIN episodes for unborn children at 31st March 2019 with a parent or someone else in the household's disability identified as a factor at CIN assessment_Number</v>
      </c>
      <c r="B5924" s="31" t="s">
        <v>452</v>
      </c>
      <c r="C5924" s="31" t="s">
        <v>453</v>
      </c>
      <c r="D5924" s="31" t="s">
        <v>474</v>
      </c>
      <c r="E5924" s="31" t="s">
        <v>475</v>
      </c>
      <c r="F5924" s="31" t="s">
        <v>63</v>
      </c>
      <c r="G5924" s="31" t="s">
        <v>212</v>
      </c>
      <c r="H5924" s="31" t="s">
        <v>743</v>
      </c>
      <c r="I5924" s="31" t="s">
        <v>1280</v>
      </c>
      <c r="J5924" s="31">
        <v>44484</v>
      </c>
      <c r="K5924" s="31" t="s">
        <v>1280</v>
      </c>
      <c r="L5924" s="31" t="s">
        <v>70</v>
      </c>
      <c r="M5924" s="31" t="s">
        <v>70</v>
      </c>
      <c r="N5924" s="31">
        <f t="shared" si="250"/>
        <v>0</v>
      </c>
    </row>
    <row r="5925" spans="1:14" x14ac:dyDescent="0.45">
      <c r="A5925" s="31" t="str">
        <f t="shared" si="251"/>
        <v>E10000008_CIN episodes for unborn children at 31st March 2019 with a parent or someone else in the household's disability identified as a factor at CIN assessment_Number</v>
      </c>
      <c r="B5925" s="31" t="s">
        <v>504</v>
      </c>
      <c r="C5925" s="31" t="s">
        <v>505</v>
      </c>
      <c r="D5925" s="31" t="s">
        <v>474</v>
      </c>
      <c r="E5925" s="31" t="s">
        <v>475</v>
      </c>
      <c r="F5925" s="31" t="s">
        <v>63</v>
      </c>
      <c r="G5925" s="31" t="s">
        <v>212</v>
      </c>
      <c r="H5925" s="31" t="s">
        <v>743</v>
      </c>
      <c r="I5925" s="31">
        <v>7</v>
      </c>
      <c r="J5925" s="31">
        <v>145878</v>
      </c>
      <c r="K5925" s="31">
        <v>4.7985302787260598E-2</v>
      </c>
      <c r="L5925" s="31" t="s">
        <v>1764</v>
      </c>
      <c r="M5925" s="31">
        <f t="shared" si="249"/>
        <v>4.7985302787260598E-2</v>
      </c>
      <c r="N5925" s="31">
        <f t="shared" si="250"/>
        <v>0</v>
      </c>
    </row>
    <row r="5926" spans="1:14" x14ac:dyDescent="0.45">
      <c r="A5926" s="31" t="str">
        <f t="shared" si="251"/>
        <v>E06000026_CIN episodes for unborn children at 31st March 2019 with a parent or someone else in the household's disability identified as a factor at CIN assessment_Number</v>
      </c>
      <c r="B5926" s="31" t="s">
        <v>381</v>
      </c>
      <c r="C5926" s="31" t="s">
        <v>382</v>
      </c>
      <c r="D5926" s="31" t="s">
        <v>474</v>
      </c>
      <c r="E5926" s="31" t="s">
        <v>475</v>
      </c>
      <c r="F5926" s="31" t="s">
        <v>63</v>
      </c>
      <c r="G5926" s="31" t="s">
        <v>212</v>
      </c>
      <c r="H5926" s="31" t="s">
        <v>743</v>
      </c>
      <c r="I5926" s="31">
        <v>11</v>
      </c>
      <c r="J5926" s="31">
        <v>52552</v>
      </c>
      <c r="K5926" s="31">
        <v>0.20931648652762999</v>
      </c>
      <c r="L5926" s="31" t="s">
        <v>1766</v>
      </c>
      <c r="M5926" s="31">
        <f t="shared" si="249"/>
        <v>0.20931648652762999</v>
      </c>
      <c r="N5926" s="31">
        <f t="shared" si="250"/>
        <v>0</v>
      </c>
    </row>
    <row r="5927" spans="1:14" x14ac:dyDescent="0.45">
      <c r="A5927" s="31" t="str">
        <f t="shared" si="251"/>
        <v>E06000027_CIN episodes for unborn children at 31st March 2019 with a parent or someone else in the household's disability identified as a factor at CIN assessment_Number</v>
      </c>
      <c r="B5927" s="31" t="s">
        <v>438</v>
      </c>
      <c r="C5927" s="31" t="s">
        <v>439</v>
      </c>
      <c r="D5927" s="31" t="s">
        <v>474</v>
      </c>
      <c r="E5927" s="31" t="s">
        <v>475</v>
      </c>
      <c r="F5927" s="31" t="s">
        <v>63</v>
      </c>
      <c r="G5927" s="31" t="s">
        <v>212</v>
      </c>
      <c r="H5927" s="31" t="s">
        <v>743</v>
      </c>
      <c r="I5927" s="31">
        <v>0</v>
      </c>
      <c r="J5927" s="31">
        <v>25423</v>
      </c>
      <c r="K5927" s="31">
        <v>0</v>
      </c>
      <c r="L5927" s="31" t="s">
        <v>1764</v>
      </c>
      <c r="M5927" s="31">
        <f t="shared" si="249"/>
        <v>0</v>
      </c>
      <c r="N5927" s="31">
        <f t="shared" si="250"/>
        <v>0</v>
      </c>
    </row>
    <row r="5928" spans="1:14" x14ac:dyDescent="0.45">
      <c r="A5928" s="31" t="str">
        <f t="shared" si="251"/>
        <v>E10000012_CIN episodes for unborn children at 31st March 2019 with a parent or someone else in the household's disability identified as a factor at CIN assessment_Number</v>
      </c>
      <c r="B5928" s="31" t="s">
        <v>303</v>
      </c>
      <c r="C5928" s="31" t="s">
        <v>304</v>
      </c>
      <c r="D5928" s="31" t="s">
        <v>474</v>
      </c>
      <c r="E5928" s="31" t="s">
        <v>475</v>
      </c>
      <c r="F5928" s="31" t="s">
        <v>63</v>
      </c>
      <c r="G5928" s="31" t="s">
        <v>212</v>
      </c>
      <c r="H5928" s="31" t="s">
        <v>743</v>
      </c>
      <c r="I5928" s="31">
        <v>5</v>
      </c>
      <c r="J5928" s="31">
        <v>311172</v>
      </c>
      <c r="K5928" s="31">
        <v>1.6068283778746199E-2</v>
      </c>
      <c r="L5928" s="31" t="s">
        <v>1764</v>
      </c>
      <c r="M5928" s="31">
        <f t="shared" si="249"/>
        <v>1.6068283778746199E-2</v>
      </c>
      <c r="N5928" s="31">
        <f t="shared" si="250"/>
        <v>0</v>
      </c>
    </row>
    <row r="5929" spans="1:14" x14ac:dyDescent="0.45">
      <c r="A5929" s="31" t="str">
        <f t="shared" si="251"/>
        <v>E06000033_CIN episodes for unborn children at 31st March 2019 with a parent or someone else in the household's disability identified as a factor at CIN assessment_Number</v>
      </c>
      <c r="B5929" s="31" t="s">
        <v>412</v>
      </c>
      <c r="C5929" s="31" t="s">
        <v>413</v>
      </c>
      <c r="D5929" s="31" t="s">
        <v>474</v>
      </c>
      <c r="E5929" s="31" t="s">
        <v>475</v>
      </c>
      <c r="F5929" s="31" t="s">
        <v>63</v>
      </c>
      <c r="G5929" s="31" t="s">
        <v>212</v>
      </c>
      <c r="H5929" s="31" t="s">
        <v>743</v>
      </c>
      <c r="I5929" s="31">
        <v>6</v>
      </c>
      <c r="J5929" s="31">
        <v>39540</v>
      </c>
      <c r="K5929" s="31">
        <v>0.151745068285281</v>
      </c>
      <c r="L5929" s="31" t="s">
        <v>1766</v>
      </c>
      <c r="M5929" s="31">
        <f t="shared" si="249"/>
        <v>0.151745068285281</v>
      </c>
      <c r="N5929" s="31">
        <f t="shared" si="250"/>
        <v>0</v>
      </c>
    </row>
    <row r="5930" spans="1:14" x14ac:dyDescent="0.45">
      <c r="A5930" s="31" t="str">
        <f t="shared" si="251"/>
        <v>E06000034_CIN episodes for unborn children at 31st March 2019 with a parent or someone else in the household's disability identified as a factor at CIN assessment_Number</v>
      </c>
      <c r="B5930" s="31" t="s">
        <v>493</v>
      </c>
      <c r="C5930" s="31" t="s">
        <v>731</v>
      </c>
      <c r="D5930" s="31" t="s">
        <v>474</v>
      </c>
      <c r="E5930" s="31" t="s">
        <v>475</v>
      </c>
      <c r="F5930" s="31" t="s">
        <v>63</v>
      </c>
      <c r="G5930" s="31" t="s">
        <v>212</v>
      </c>
      <c r="H5930" s="31" t="s">
        <v>743</v>
      </c>
      <c r="I5930" s="31" t="s">
        <v>1280</v>
      </c>
      <c r="J5930" s="31">
        <v>43762</v>
      </c>
      <c r="K5930" s="31" t="s">
        <v>1280</v>
      </c>
      <c r="L5930" s="31" t="s">
        <v>70</v>
      </c>
      <c r="M5930" s="31" t="s">
        <v>70</v>
      </c>
      <c r="N5930" s="31">
        <f t="shared" si="250"/>
        <v>0</v>
      </c>
    </row>
    <row r="5931" spans="1:14" x14ac:dyDescent="0.45">
      <c r="A5931" s="31" t="str">
        <f t="shared" si="251"/>
        <v>E06000019_CIN episodes for unborn children at 31st March 2019 with a parent or someone else in the household's disability identified as a factor at CIN assessment_Number</v>
      </c>
      <c r="B5931" s="31" t="s">
        <v>317</v>
      </c>
      <c r="C5931" s="31" t="s">
        <v>318</v>
      </c>
      <c r="D5931" s="31" t="s">
        <v>474</v>
      </c>
      <c r="E5931" s="31" t="s">
        <v>475</v>
      </c>
      <c r="F5931" s="31" t="s">
        <v>63</v>
      </c>
      <c r="G5931" s="31" t="s">
        <v>212</v>
      </c>
      <c r="H5931" s="31" t="s">
        <v>743</v>
      </c>
      <c r="I5931" s="31" t="s">
        <v>1280</v>
      </c>
      <c r="J5931" s="31">
        <v>36103</v>
      </c>
      <c r="K5931" s="31" t="s">
        <v>1280</v>
      </c>
      <c r="L5931" s="31" t="s">
        <v>70</v>
      </c>
      <c r="M5931" s="31" t="s">
        <v>70</v>
      </c>
      <c r="N5931" s="31">
        <f t="shared" si="250"/>
        <v>0</v>
      </c>
    </row>
    <row r="5932" spans="1:14" x14ac:dyDescent="0.45">
      <c r="A5932" s="31" t="str">
        <f t="shared" si="251"/>
        <v>E10000034_CIN episodes for unborn children at 31st March 2019 with a parent or someone else in the household's disability identified as a factor at CIN assessment_Number</v>
      </c>
      <c r="B5932" s="31" t="s">
        <v>470</v>
      </c>
      <c r="C5932" s="31" t="s">
        <v>471</v>
      </c>
      <c r="D5932" s="31" t="s">
        <v>474</v>
      </c>
      <c r="E5932" s="31" t="s">
        <v>475</v>
      </c>
      <c r="F5932" s="31" t="s">
        <v>63</v>
      </c>
      <c r="G5932" s="31" t="s">
        <v>212</v>
      </c>
      <c r="H5932" s="31" t="s">
        <v>743</v>
      </c>
      <c r="I5932" s="31" t="s">
        <v>1280</v>
      </c>
      <c r="J5932" s="31">
        <v>117783</v>
      </c>
      <c r="K5932" s="31" t="s">
        <v>1280</v>
      </c>
      <c r="L5932" s="31" t="s">
        <v>70</v>
      </c>
      <c r="M5932" s="31" t="s">
        <v>70</v>
      </c>
      <c r="N5932" s="31">
        <f t="shared" si="250"/>
        <v>0</v>
      </c>
    </row>
    <row r="5933" spans="1:14" x14ac:dyDescent="0.45">
      <c r="A5933" s="31" t="str">
        <f t="shared" si="251"/>
        <v>E10000016_CIN episodes for unborn children at 31st March 2019 with a parent or someone else in the household's disability identified as a factor at CIN assessment_Number</v>
      </c>
      <c r="B5933" s="31" t="s">
        <v>327</v>
      </c>
      <c r="C5933" s="31" t="s">
        <v>328</v>
      </c>
      <c r="D5933" s="31" t="s">
        <v>474</v>
      </c>
      <c r="E5933" s="31" t="s">
        <v>475</v>
      </c>
      <c r="F5933" s="31" t="s">
        <v>63</v>
      </c>
      <c r="G5933" s="31" t="s">
        <v>212</v>
      </c>
      <c r="H5933" s="31" t="s">
        <v>743</v>
      </c>
      <c r="I5933" s="31">
        <v>21</v>
      </c>
      <c r="J5933" s="31">
        <v>340140</v>
      </c>
      <c r="K5933" s="31">
        <v>6.17392838243076E-2</v>
      </c>
      <c r="L5933" s="31" t="s">
        <v>1765</v>
      </c>
      <c r="M5933" s="31">
        <f t="shared" si="249"/>
        <v>6.17392838243076E-2</v>
      </c>
      <c r="N5933" s="31">
        <f t="shared" si="250"/>
        <v>0</v>
      </c>
    </row>
    <row r="5934" spans="1:14" x14ac:dyDescent="0.45">
      <c r="A5934" s="31" t="str">
        <f t="shared" si="251"/>
        <v>E06000035_CIN episodes for unborn children at 31st March 2019 with a parent or someone else in the household's disability identified as a factor at CIN assessment_Number</v>
      </c>
      <c r="B5934" s="31" t="s">
        <v>351</v>
      </c>
      <c r="C5934" s="31" t="s">
        <v>352</v>
      </c>
      <c r="D5934" s="31" t="s">
        <v>474</v>
      </c>
      <c r="E5934" s="31" t="s">
        <v>475</v>
      </c>
      <c r="F5934" s="31" t="s">
        <v>63</v>
      </c>
      <c r="G5934" s="31" t="s">
        <v>212</v>
      </c>
      <c r="H5934" s="31" t="s">
        <v>743</v>
      </c>
      <c r="I5934" s="31">
        <v>7</v>
      </c>
      <c r="J5934" s="31">
        <v>64391</v>
      </c>
      <c r="K5934" s="31">
        <v>0.108710844683263</v>
      </c>
      <c r="L5934" s="31" t="s">
        <v>1765</v>
      </c>
      <c r="M5934" s="31">
        <f t="shared" si="249"/>
        <v>0.108710844683263</v>
      </c>
      <c r="N5934" s="31">
        <f t="shared" si="250"/>
        <v>0</v>
      </c>
    </row>
    <row r="5935" spans="1:14" x14ac:dyDescent="0.45">
      <c r="A5935" s="31" t="str">
        <f t="shared" si="251"/>
        <v>E10000017_CIN episodes for unborn children at 31st March 2019 with a parent or someone else in the household's disability identified as a factor at CIN assessment_Number</v>
      </c>
      <c r="B5935" s="31" t="s">
        <v>337</v>
      </c>
      <c r="C5935" s="31" t="s">
        <v>338</v>
      </c>
      <c r="D5935" s="31" t="s">
        <v>474</v>
      </c>
      <c r="E5935" s="31" t="s">
        <v>475</v>
      </c>
      <c r="F5935" s="31" t="s">
        <v>63</v>
      </c>
      <c r="G5935" s="31" t="s">
        <v>212</v>
      </c>
      <c r="H5935" s="31" t="s">
        <v>743</v>
      </c>
      <c r="I5935" s="31">
        <v>16</v>
      </c>
      <c r="J5935" s="31">
        <v>249727</v>
      </c>
      <c r="K5935" s="31">
        <v>6.4069964401126001E-2</v>
      </c>
      <c r="L5935" s="31" t="s">
        <v>1765</v>
      </c>
      <c r="M5935" s="31">
        <f t="shared" si="249"/>
        <v>6.4069964401126001E-2</v>
      </c>
      <c r="N5935" s="31">
        <f t="shared" si="250"/>
        <v>0</v>
      </c>
    </row>
    <row r="5936" spans="1:14" x14ac:dyDescent="0.45">
      <c r="A5936" s="31" t="str">
        <f t="shared" si="251"/>
        <v>E06000008_CIN episodes for unborn children at 31st March 2019 with a parent or someone else in the household's disability identified as a factor at CIN assessment_Number</v>
      </c>
      <c r="B5936" s="31" t="s">
        <v>247</v>
      </c>
      <c r="C5936" s="31" t="s">
        <v>248</v>
      </c>
      <c r="D5936" s="31" t="s">
        <v>474</v>
      </c>
      <c r="E5936" s="31" t="s">
        <v>475</v>
      </c>
      <c r="F5936" s="31" t="s">
        <v>63</v>
      </c>
      <c r="G5936" s="31" t="s">
        <v>212</v>
      </c>
      <c r="H5936" s="31" t="s">
        <v>743</v>
      </c>
      <c r="I5936" s="31" t="s">
        <v>1280</v>
      </c>
      <c r="J5936" s="31">
        <v>38481</v>
      </c>
      <c r="K5936" s="31" t="s">
        <v>1280</v>
      </c>
      <c r="L5936" s="31" t="s">
        <v>70</v>
      </c>
      <c r="M5936" s="31" t="s">
        <v>70</v>
      </c>
      <c r="N5936" s="31">
        <f t="shared" si="250"/>
        <v>0</v>
      </c>
    </row>
    <row r="5937" spans="1:14" x14ac:dyDescent="0.45">
      <c r="A5937" s="31" t="str">
        <f t="shared" si="251"/>
        <v>E06000009_CIN episodes for unborn children at 31st March 2019 with a parent or someone else in the household's disability identified as a factor at CIN assessment_Number</v>
      </c>
      <c r="B5937" s="31" t="s">
        <v>249</v>
      </c>
      <c r="C5937" s="31" t="s">
        <v>250</v>
      </c>
      <c r="D5937" s="31" t="s">
        <v>474</v>
      </c>
      <c r="E5937" s="31" t="s">
        <v>475</v>
      </c>
      <c r="F5937" s="31" t="s">
        <v>63</v>
      </c>
      <c r="G5937" s="31" t="s">
        <v>212</v>
      </c>
      <c r="H5937" s="31" t="s">
        <v>743</v>
      </c>
      <c r="I5937" s="31" t="s">
        <v>1280</v>
      </c>
      <c r="J5937" s="31">
        <v>28904</v>
      </c>
      <c r="K5937" s="31" t="s">
        <v>1280</v>
      </c>
      <c r="L5937" s="31" t="s">
        <v>70</v>
      </c>
      <c r="M5937" s="31" t="s">
        <v>70</v>
      </c>
      <c r="N5937" s="31">
        <f t="shared" si="250"/>
        <v>0</v>
      </c>
    </row>
    <row r="5938" spans="1:14" x14ac:dyDescent="0.45">
      <c r="A5938" s="31" t="str">
        <f t="shared" si="251"/>
        <v>E10000024_CIN episodes for unborn children at 31st March 2019 with a parent or someone else in the household's disability identified as a factor at CIN assessment_Number</v>
      </c>
      <c r="B5938" s="31" t="s">
        <v>572</v>
      </c>
      <c r="C5938" s="31" t="s">
        <v>573</v>
      </c>
      <c r="D5938" s="31" t="s">
        <v>474</v>
      </c>
      <c r="E5938" s="31" t="s">
        <v>475</v>
      </c>
      <c r="F5938" s="31" t="s">
        <v>63</v>
      </c>
      <c r="G5938" s="31" t="s">
        <v>212</v>
      </c>
      <c r="H5938" s="31" t="s">
        <v>743</v>
      </c>
      <c r="I5938" s="31">
        <v>6</v>
      </c>
      <c r="J5938" s="31">
        <v>166542</v>
      </c>
      <c r="K5938" s="31">
        <v>3.60269481572216E-2</v>
      </c>
      <c r="L5938" s="31" t="s">
        <v>1764</v>
      </c>
      <c r="M5938" s="31">
        <f t="shared" si="249"/>
        <v>3.60269481572216E-2</v>
      </c>
      <c r="N5938" s="31">
        <f t="shared" si="250"/>
        <v>0</v>
      </c>
    </row>
    <row r="5939" spans="1:14" x14ac:dyDescent="0.45">
      <c r="A5939" s="31" t="str">
        <f t="shared" si="251"/>
        <v>E06000018_CIN episodes for unborn children at 31st March 2019 with a parent or someone else in the household's disability identified as a factor at CIN assessment_Number</v>
      </c>
      <c r="B5939" s="31" t="s">
        <v>373</v>
      </c>
      <c r="C5939" s="31" t="s">
        <v>374</v>
      </c>
      <c r="D5939" s="31" t="s">
        <v>474</v>
      </c>
      <c r="E5939" s="31" t="s">
        <v>475</v>
      </c>
      <c r="F5939" s="31" t="s">
        <v>63</v>
      </c>
      <c r="G5939" s="31" t="s">
        <v>212</v>
      </c>
      <c r="H5939" s="31" t="s">
        <v>743</v>
      </c>
      <c r="I5939" s="31">
        <v>11</v>
      </c>
      <c r="J5939" s="31">
        <v>68651</v>
      </c>
      <c r="K5939" s="31">
        <v>0.16023073225444601</v>
      </c>
      <c r="L5939" s="31" t="s">
        <v>1766</v>
      </c>
      <c r="M5939" s="31">
        <f t="shared" si="249"/>
        <v>0.16023073225444601</v>
      </c>
      <c r="N5939" s="31">
        <f t="shared" si="250"/>
        <v>0</v>
      </c>
    </row>
    <row r="5940" spans="1:14" x14ac:dyDescent="0.45">
      <c r="A5940" s="31" t="str">
        <f t="shared" si="251"/>
        <v>E06000051_CIN episodes for unborn children at 31st March 2019 with a parent or someone else in the household's disability identified as a factor at CIN assessment_Number</v>
      </c>
      <c r="B5940" s="31" t="s">
        <v>403</v>
      </c>
      <c r="C5940" s="31" t="s">
        <v>166</v>
      </c>
      <c r="D5940" s="31" t="s">
        <v>474</v>
      </c>
      <c r="E5940" s="31" t="s">
        <v>475</v>
      </c>
      <c r="F5940" s="31" t="s">
        <v>63</v>
      </c>
      <c r="G5940" s="31" t="s">
        <v>212</v>
      </c>
      <c r="H5940" s="31" t="s">
        <v>743</v>
      </c>
      <c r="I5940" s="31" t="s">
        <v>1280</v>
      </c>
      <c r="J5940" s="31">
        <v>59839</v>
      </c>
      <c r="K5940" s="31" t="s">
        <v>1280</v>
      </c>
      <c r="L5940" s="31" t="s">
        <v>70</v>
      </c>
      <c r="M5940" s="31" t="s">
        <v>70</v>
      </c>
      <c r="N5940" s="31">
        <f t="shared" si="250"/>
        <v>0</v>
      </c>
    </row>
    <row r="5941" spans="1:14" x14ac:dyDescent="0.45">
      <c r="A5941" s="31" t="str">
        <f t="shared" si="251"/>
        <v>E06000020_CIN episodes for unborn children at 31st March 2019 with a parent or someone else in the household's disability identified as a factor at CIN assessment_Number</v>
      </c>
      <c r="B5941" s="31" t="s">
        <v>570</v>
      </c>
      <c r="C5941" s="31" t="s">
        <v>730</v>
      </c>
      <c r="D5941" s="31" t="s">
        <v>474</v>
      </c>
      <c r="E5941" s="31" t="s">
        <v>475</v>
      </c>
      <c r="F5941" s="31" t="s">
        <v>63</v>
      </c>
      <c r="G5941" s="31" t="s">
        <v>212</v>
      </c>
      <c r="H5941" s="31" t="s">
        <v>743</v>
      </c>
      <c r="I5941" s="31">
        <v>5</v>
      </c>
      <c r="J5941" s="31">
        <v>40620</v>
      </c>
      <c r="K5941" s="31">
        <v>0.123092072870507</v>
      </c>
      <c r="L5941" s="31" t="s">
        <v>1765</v>
      </c>
      <c r="M5941" s="31">
        <f t="shared" si="249"/>
        <v>0.123092072870507</v>
      </c>
      <c r="N5941" s="31">
        <f t="shared" si="250"/>
        <v>0</v>
      </c>
    </row>
    <row r="5942" spans="1:14" x14ac:dyDescent="0.45">
      <c r="A5942" s="31" t="str">
        <f t="shared" si="251"/>
        <v>E06000049_CIN episodes for unborn children at 31st March 2019 with a parent or someone else in the household's disability identified as a factor at CIN assessment_Number</v>
      </c>
      <c r="B5942" s="31" t="s">
        <v>541</v>
      </c>
      <c r="C5942" s="31" t="s">
        <v>718</v>
      </c>
      <c r="D5942" s="31" t="s">
        <v>474</v>
      </c>
      <c r="E5942" s="31" t="s">
        <v>475</v>
      </c>
      <c r="F5942" s="31" t="s">
        <v>63</v>
      </c>
      <c r="G5942" s="31" t="s">
        <v>212</v>
      </c>
      <c r="H5942" s="31" t="s">
        <v>743</v>
      </c>
      <c r="I5942" s="31" t="s">
        <v>1280</v>
      </c>
      <c r="J5942" s="31">
        <v>76523</v>
      </c>
      <c r="K5942" s="31" t="s">
        <v>1280</v>
      </c>
      <c r="L5942" s="31" t="s">
        <v>70</v>
      </c>
      <c r="M5942" s="31" t="s">
        <v>70</v>
      </c>
      <c r="N5942" s="31">
        <f t="shared" si="250"/>
        <v>0</v>
      </c>
    </row>
    <row r="5943" spans="1:14" x14ac:dyDescent="0.45">
      <c r="A5943" s="31" t="str">
        <f t="shared" si="251"/>
        <v>E06000050_CIN episodes for unborn children at 31st March 2019 with a parent or someone else in the household's disability identified as a factor at CIN assessment_Number</v>
      </c>
      <c r="B5943" s="31" t="s">
        <v>281</v>
      </c>
      <c r="C5943" s="31" t="s">
        <v>282</v>
      </c>
      <c r="D5943" s="31" t="s">
        <v>474</v>
      </c>
      <c r="E5943" s="31" t="s">
        <v>475</v>
      </c>
      <c r="F5943" s="31" t="s">
        <v>63</v>
      </c>
      <c r="G5943" s="31" t="s">
        <v>212</v>
      </c>
      <c r="H5943" s="31" t="s">
        <v>743</v>
      </c>
      <c r="I5943" s="31" t="s">
        <v>1280</v>
      </c>
      <c r="J5943" s="31">
        <v>68054</v>
      </c>
      <c r="K5943" s="31" t="s">
        <v>1280</v>
      </c>
      <c r="L5943" s="31" t="s">
        <v>70</v>
      </c>
      <c r="M5943" s="31" t="s">
        <v>70</v>
      </c>
      <c r="N5943" s="31">
        <f t="shared" si="250"/>
        <v>0</v>
      </c>
    </row>
    <row r="5944" spans="1:14" x14ac:dyDescent="0.45">
      <c r="A5944" s="31" t="str">
        <f t="shared" si="251"/>
        <v>E06000052_CIN episodes for unborn children at 31st March 2019 with a parent or someone else in the household's disability identified as a factor at CIN assessment_Number</v>
      </c>
      <c r="B5944" s="31" t="s">
        <v>482</v>
      </c>
      <c r="C5944" s="31" t="s">
        <v>720</v>
      </c>
      <c r="D5944" s="31" t="s">
        <v>474</v>
      </c>
      <c r="E5944" s="31" t="s">
        <v>475</v>
      </c>
      <c r="F5944" s="31" t="s">
        <v>63</v>
      </c>
      <c r="G5944" s="31" t="s">
        <v>212</v>
      </c>
      <c r="H5944" s="31" t="s">
        <v>743</v>
      </c>
      <c r="I5944" s="31" t="s">
        <v>1280</v>
      </c>
      <c r="J5944" s="31">
        <v>107810</v>
      </c>
      <c r="K5944" s="31" t="s">
        <v>1280</v>
      </c>
      <c r="L5944" s="31" t="s">
        <v>70</v>
      </c>
      <c r="M5944" s="31" t="s">
        <v>70</v>
      </c>
      <c r="N5944" s="31">
        <f t="shared" si="250"/>
        <v>0</v>
      </c>
    </row>
    <row r="5945" spans="1:14" x14ac:dyDescent="0.45">
      <c r="A5945" s="31" t="str">
        <f t="shared" si="251"/>
        <v>E10000006_CIN episodes for unborn children at 31st March 2019 with a parent or someone else in the household's disability identified as a factor at CIN assessment_Number</v>
      </c>
      <c r="B5945" s="31" t="s">
        <v>285</v>
      </c>
      <c r="C5945" s="31" t="s">
        <v>286</v>
      </c>
      <c r="D5945" s="31" t="s">
        <v>474</v>
      </c>
      <c r="E5945" s="31" t="s">
        <v>475</v>
      </c>
      <c r="F5945" s="31" t="s">
        <v>63</v>
      </c>
      <c r="G5945" s="31" t="s">
        <v>212</v>
      </c>
      <c r="H5945" s="31" t="s">
        <v>743</v>
      </c>
      <c r="I5945" s="31">
        <v>7</v>
      </c>
      <c r="J5945" s="31">
        <v>92500</v>
      </c>
      <c r="K5945" s="31">
        <v>7.5675675675675694E-2</v>
      </c>
      <c r="L5945" s="31" t="s">
        <v>1765</v>
      </c>
      <c r="M5945" s="31">
        <f t="shared" si="249"/>
        <v>7.5675675675675694E-2</v>
      </c>
      <c r="N5945" s="31">
        <f t="shared" si="250"/>
        <v>0</v>
      </c>
    </row>
    <row r="5946" spans="1:14" x14ac:dyDescent="0.45">
      <c r="A5946" s="31" t="str">
        <f t="shared" si="251"/>
        <v>E10000013_CIN episodes for unborn children at 31st March 2019 with a parent or someone else in the household's disability identified as a factor at CIN assessment_Number</v>
      </c>
      <c r="B5946" s="31" t="s">
        <v>307</v>
      </c>
      <c r="C5946" s="31" t="s">
        <v>308</v>
      </c>
      <c r="D5946" s="31" t="s">
        <v>474</v>
      </c>
      <c r="E5946" s="31" t="s">
        <v>475</v>
      </c>
      <c r="F5946" s="31" t="s">
        <v>63</v>
      </c>
      <c r="G5946" s="31" t="s">
        <v>212</v>
      </c>
      <c r="H5946" s="31" t="s">
        <v>743</v>
      </c>
      <c r="I5946" s="31">
        <v>10</v>
      </c>
      <c r="J5946" s="31">
        <v>128136</v>
      </c>
      <c r="K5946" s="31">
        <v>7.8042080289692201E-2</v>
      </c>
      <c r="L5946" s="31" t="s">
        <v>1765</v>
      </c>
      <c r="M5946" s="31">
        <f t="shared" si="249"/>
        <v>7.8042080289692201E-2</v>
      </c>
      <c r="N5946" s="31">
        <f t="shared" si="250"/>
        <v>0</v>
      </c>
    </row>
    <row r="5947" spans="1:14" x14ac:dyDescent="0.45">
      <c r="A5947" s="31" t="str">
        <f t="shared" si="251"/>
        <v>E10000015_CIN episodes for unborn children at 31st March 2019 with a parent or someone else in the household's disability identified as a factor at CIN assessment_Number</v>
      </c>
      <c r="B5947" s="31" t="s">
        <v>319</v>
      </c>
      <c r="C5947" s="31" t="s">
        <v>320</v>
      </c>
      <c r="D5947" s="31" t="s">
        <v>474</v>
      </c>
      <c r="E5947" s="31" t="s">
        <v>475</v>
      </c>
      <c r="F5947" s="31" t="s">
        <v>63</v>
      </c>
      <c r="G5947" s="31" t="s">
        <v>212</v>
      </c>
      <c r="H5947" s="31" t="s">
        <v>743</v>
      </c>
      <c r="I5947" s="31">
        <v>13</v>
      </c>
      <c r="J5947" s="31">
        <v>271005</v>
      </c>
      <c r="K5947" s="31">
        <v>4.7969594656925199E-2</v>
      </c>
      <c r="L5947" s="31" t="s">
        <v>1764</v>
      </c>
      <c r="M5947" s="31">
        <f t="shared" si="249"/>
        <v>4.7969594656925199E-2</v>
      </c>
      <c r="N5947" s="31">
        <f t="shared" si="250"/>
        <v>0</v>
      </c>
    </row>
    <row r="5948" spans="1:14" x14ac:dyDescent="0.45">
      <c r="A5948" s="31" t="str">
        <f t="shared" si="251"/>
        <v>E06000046_CIN episodes for unborn children at 31st March 2019 with a parent or someone else in the household's disability identified as a factor at CIN assessment_Number</v>
      </c>
      <c r="B5948" s="31" t="s">
        <v>325</v>
      </c>
      <c r="C5948" s="31" t="s">
        <v>326</v>
      </c>
      <c r="D5948" s="31" t="s">
        <v>474</v>
      </c>
      <c r="E5948" s="31" t="s">
        <v>475</v>
      </c>
      <c r="F5948" s="31" t="s">
        <v>63</v>
      </c>
      <c r="G5948" s="31" t="s">
        <v>212</v>
      </c>
      <c r="H5948" s="31" t="s">
        <v>743</v>
      </c>
      <c r="I5948" s="31">
        <v>0</v>
      </c>
      <c r="J5948" s="31">
        <v>24869</v>
      </c>
      <c r="K5948" s="31">
        <v>0</v>
      </c>
      <c r="L5948" s="31" t="s">
        <v>1764</v>
      </c>
      <c r="M5948" s="31">
        <f t="shared" si="249"/>
        <v>0</v>
      </c>
      <c r="N5948" s="31">
        <f t="shared" si="250"/>
        <v>0</v>
      </c>
    </row>
    <row r="5949" spans="1:14" x14ac:dyDescent="0.45">
      <c r="A5949" s="31" t="str">
        <f t="shared" si="251"/>
        <v>E10000019_CIN episodes for unborn children at 31st March 2019 with a parent or someone else in the household's disability identified as a factor at CIN assessment_Number</v>
      </c>
      <c r="B5949" s="31" t="s">
        <v>345</v>
      </c>
      <c r="C5949" s="31" t="s">
        <v>346</v>
      </c>
      <c r="D5949" s="31" t="s">
        <v>474</v>
      </c>
      <c r="E5949" s="31" t="s">
        <v>475</v>
      </c>
      <c r="F5949" s="31" t="s">
        <v>63</v>
      </c>
      <c r="G5949" s="31" t="s">
        <v>212</v>
      </c>
      <c r="H5949" s="31" t="s">
        <v>743</v>
      </c>
      <c r="I5949" s="31" t="s">
        <v>1280</v>
      </c>
      <c r="J5949" s="31">
        <v>145641</v>
      </c>
      <c r="K5949" s="31" t="s">
        <v>1280</v>
      </c>
      <c r="L5949" s="31" t="s">
        <v>70</v>
      </c>
      <c r="M5949" s="31" t="s">
        <v>70</v>
      </c>
      <c r="N5949" s="31">
        <f t="shared" si="250"/>
        <v>0</v>
      </c>
    </row>
    <row r="5950" spans="1:14" x14ac:dyDescent="0.45">
      <c r="A5950" s="31" t="str">
        <f t="shared" si="251"/>
        <v>E10000020_CIN episodes for unborn children at 31st March 2019 with a parent or someone else in the household's disability identified as a factor at CIN assessment_Number</v>
      </c>
      <c r="B5950" s="31" t="s">
        <v>361</v>
      </c>
      <c r="C5950" s="31" t="s">
        <v>362</v>
      </c>
      <c r="D5950" s="31" t="s">
        <v>474</v>
      </c>
      <c r="E5950" s="31" t="s">
        <v>475</v>
      </c>
      <c r="F5950" s="31" t="s">
        <v>63</v>
      </c>
      <c r="G5950" s="31" t="s">
        <v>212</v>
      </c>
      <c r="H5950" s="31" t="s">
        <v>743</v>
      </c>
      <c r="I5950" s="31">
        <v>8</v>
      </c>
      <c r="J5950" s="31">
        <v>170810</v>
      </c>
      <c r="K5950" s="31">
        <v>4.6835665359170997E-2</v>
      </c>
      <c r="L5950" s="31" t="s">
        <v>1764</v>
      </c>
      <c r="M5950" s="31">
        <f t="shared" si="249"/>
        <v>4.6835665359170997E-2</v>
      </c>
      <c r="N5950" s="31">
        <f t="shared" si="250"/>
        <v>0</v>
      </c>
    </row>
    <row r="5951" spans="1:14" x14ac:dyDescent="0.45">
      <c r="A5951" s="31" t="str">
        <f t="shared" si="251"/>
        <v>E10000021_CIN episodes for unborn children at 31st March 2019 with a parent or someone else in the household's disability identified as a factor at CIN assessment_Number</v>
      </c>
      <c r="B5951" s="31" t="s">
        <v>371</v>
      </c>
      <c r="C5951" s="31" t="s">
        <v>372</v>
      </c>
      <c r="D5951" s="31" t="s">
        <v>474</v>
      </c>
      <c r="E5951" s="31" t="s">
        <v>475</v>
      </c>
      <c r="F5951" s="31" t="s">
        <v>63</v>
      </c>
      <c r="G5951" s="31" t="s">
        <v>212</v>
      </c>
      <c r="H5951" s="31" t="s">
        <v>743</v>
      </c>
      <c r="I5951" s="31">
        <v>11</v>
      </c>
      <c r="J5951" s="31">
        <v>170235</v>
      </c>
      <c r="K5951" s="31">
        <v>6.4616559461920298E-2</v>
      </c>
      <c r="L5951" s="31" t="s">
        <v>1765</v>
      </c>
      <c r="M5951" s="31">
        <f t="shared" si="249"/>
        <v>6.4616559461920298E-2</v>
      </c>
      <c r="N5951" s="31">
        <f t="shared" si="250"/>
        <v>0</v>
      </c>
    </row>
    <row r="5952" spans="1:14" x14ac:dyDescent="0.45">
      <c r="A5952" s="31" t="str">
        <f t="shared" si="251"/>
        <v>E06000048_CIN episodes for unborn children at 31st March 2019 with a parent or someone else in the household's disability identified as a factor at CIN assessment_Number</v>
      </c>
      <c r="B5952" s="31" t="s">
        <v>484</v>
      </c>
      <c r="C5952" s="31" t="s">
        <v>705</v>
      </c>
      <c r="D5952" s="31" t="s">
        <v>474</v>
      </c>
      <c r="E5952" s="31" t="s">
        <v>475</v>
      </c>
      <c r="F5952" s="31" t="s">
        <v>63</v>
      </c>
      <c r="G5952" s="31" t="s">
        <v>212</v>
      </c>
      <c r="H5952" s="31" t="s">
        <v>743</v>
      </c>
      <c r="I5952" s="31">
        <v>8</v>
      </c>
      <c r="J5952" s="31">
        <v>59011</v>
      </c>
      <c r="K5952" s="31">
        <v>0.13556794495941399</v>
      </c>
      <c r="L5952" s="31" t="s">
        <v>1765</v>
      </c>
      <c r="M5952" s="31">
        <f t="shared" ref="M5952:M6015" si="252">K5952</f>
        <v>0.13556794495941399</v>
      </c>
      <c r="N5952" s="31">
        <f t="shared" si="250"/>
        <v>0</v>
      </c>
    </row>
    <row r="5953" spans="1:14" x14ac:dyDescent="0.45">
      <c r="A5953" s="31" t="str">
        <f t="shared" si="251"/>
        <v>E10000025_CIN episodes for unborn children at 31st March 2019 with a parent or someone else in the household's disability identified as a factor at CIN assessment_Number</v>
      </c>
      <c r="B5953" s="31" t="s">
        <v>377</v>
      </c>
      <c r="C5953" s="31" t="s">
        <v>378</v>
      </c>
      <c r="D5953" s="31" t="s">
        <v>474</v>
      </c>
      <c r="E5953" s="31" t="s">
        <v>475</v>
      </c>
      <c r="F5953" s="31" t="s">
        <v>63</v>
      </c>
      <c r="G5953" s="31" t="s">
        <v>212</v>
      </c>
      <c r="H5953" s="31" t="s">
        <v>743</v>
      </c>
      <c r="I5953" s="31" t="s">
        <v>1280</v>
      </c>
      <c r="J5953" s="31">
        <v>144788</v>
      </c>
      <c r="K5953" s="31" t="s">
        <v>1280</v>
      </c>
      <c r="L5953" s="31" t="s">
        <v>70</v>
      </c>
      <c r="M5953" s="31" t="s">
        <v>70</v>
      </c>
      <c r="N5953" s="31">
        <f t="shared" si="250"/>
        <v>0</v>
      </c>
    </row>
    <row r="5954" spans="1:14" x14ac:dyDescent="0.45">
      <c r="A5954" s="31" t="str">
        <f t="shared" si="251"/>
        <v>E10000027_CIN episodes for unborn children at 31st March 2019 with a parent or someone else in the household's disability identified as a factor at CIN assessment_Number</v>
      </c>
      <c r="B5954" s="31" t="s">
        <v>406</v>
      </c>
      <c r="C5954" s="31" t="s">
        <v>407</v>
      </c>
      <c r="D5954" s="31" t="s">
        <v>474</v>
      </c>
      <c r="E5954" s="31" t="s">
        <v>475</v>
      </c>
      <c r="F5954" s="31" t="s">
        <v>63</v>
      </c>
      <c r="G5954" s="31" t="s">
        <v>212</v>
      </c>
      <c r="H5954" s="31" t="s">
        <v>743</v>
      </c>
      <c r="I5954" s="31">
        <v>5</v>
      </c>
      <c r="J5954" s="31">
        <v>110700</v>
      </c>
      <c r="K5954" s="31">
        <v>4.5167118337849997E-2</v>
      </c>
      <c r="L5954" s="31" t="s">
        <v>1764</v>
      </c>
      <c r="M5954" s="31">
        <f t="shared" si="252"/>
        <v>4.5167118337849997E-2</v>
      </c>
      <c r="N5954" s="31">
        <f t="shared" si="250"/>
        <v>0</v>
      </c>
    </row>
    <row r="5955" spans="1:14" x14ac:dyDescent="0.45">
      <c r="A5955" s="31" t="str">
        <f t="shared" si="251"/>
        <v>E10000029_CIN episodes for unborn children at 31st March 2019 with a parent or someone else in the household's disability identified as a factor at CIN assessment_Number</v>
      </c>
      <c r="B5955" s="31" t="s">
        <v>426</v>
      </c>
      <c r="C5955" s="31" t="s">
        <v>427</v>
      </c>
      <c r="D5955" s="31" t="s">
        <v>474</v>
      </c>
      <c r="E5955" s="31" t="s">
        <v>475</v>
      </c>
      <c r="F5955" s="31" t="s">
        <v>63</v>
      </c>
      <c r="G5955" s="31" t="s">
        <v>212</v>
      </c>
      <c r="H5955" s="31" t="s">
        <v>743</v>
      </c>
      <c r="I5955" s="31">
        <v>6</v>
      </c>
      <c r="J5955" s="31">
        <v>152752</v>
      </c>
      <c r="K5955" s="31">
        <v>3.9279354771132299E-2</v>
      </c>
      <c r="L5955" s="31" t="s">
        <v>1764</v>
      </c>
      <c r="M5955" s="31">
        <f t="shared" si="252"/>
        <v>3.9279354771132299E-2</v>
      </c>
      <c r="N5955" s="31">
        <f t="shared" ref="N5955:N6018" si="253">IF(OR(C5955="City of London",C5955="Isles of Scilly"),1,0)</f>
        <v>0</v>
      </c>
    </row>
    <row r="5956" spans="1:14" x14ac:dyDescent="0.45">
      <c r="A5956" s="31" t="str">
        <f t="shared" si="251"/>
        <v>E10000030_CIN episodes for unborn children at 31st March 2019 with a parent or someone else in the household's disability identified as a factor at CIN assessment_Number</v>
      </c>
      <c r="B5956" s="31" t="s">
        <v>430</v>
      </c>
      <c r="C5956" s="31" t="s">
        <v>431</v>
      </c>
      <c r="D5956" s="31" t="s">
        <v>474</v>
      </c>
      <c r="E5956" s="31" t="s">
        <v>475</v>
      </c>
      <c r="F5956" s="31" t="s">
        <v>63</v>
      </c>
      <c r="G5956" s="31" t="s">
        <v>212</v>
      </c>
      <c r="H5956" s="31" t="s">
        <v>743</v>
      </c>
      <c r="I5956" s="31">
        <v>6</v>
      </c>
      <c r="J5956" s="31">
        <v>261905</v>
      </c>
      <c r="K5956" s="31">
        <v>2.2909070082663598E-2</v>
      </c>
      <c r="L5956" s="31" t="s">
        <v>1764</v>
      </c>
      <c r="M5956" s="31">
        <f t="shared" si="252"/>
        <v>2.2909070082663598E-2</v>
      </c>
      <c r="N5956" s="31">
        <f t="shared" si="253"/>
        <v>0</v>
      </c>
    </row>
    <row r="5957" spans="1:14" x14ac:dyDescent="0.45">
      <c r="A5957" s="31" t="str">
        <f t="shared" si="251"/>
        <v>E10000031_CIN episodes for unborn children at 31st March 2019 with a parent or someone else in the household's disability identified as a factor at CIN assessment_Number</v>
      </c>
      <c r="B5957" s="31" t="s">
        <v>454</v>
      </c>
      <c r="C5957" s="31" t="s">
        <v>455</v>
      </c>
      <c r="D5957" s="31" t="s">
        <v>474</v>
      </c>
      <c r="E5957" s="31" t="s">
        <v>475</v>
      </c>
      <c r="F5957" s="31" t="s">
        <v>63</v>
      </c>
      <c r="G5957" s="31" t="s">
        <v>212</v>
      </c>
      <c r="H5957" s="31" t="s">
        <v>743</v>
      </c>
      <c r="I5957" s="31" t="s">
        <v>1280</v>
      </c>
      <c r="J5957" s="31">
        <v>115928</v>
      </c>
      <c r="K5957" s="31" t="s">
        <v>1280</v>
      </c>
      <c r="L5957" s="31" t="s">
        <v>70</v>
      </c>
      <c r="M5957" s="31" t="s">
        <v>70</v>
      </c>
      <c r="N5957" s="31">
        <f t="shared" si="253"/>
        <v>0</v>
      </c>
    </row>
    <row r="5958" spans="1:14" x14ac:dyDescent="0.45">
      <c r="A5958" s="31" t="str">
        <f t="shared" si="251"/>
        <v>E10000032_CIN episodes for unborn children at 31st March 2019 with a parent or someone else in the household's disability identified as a factor at CIN assessment_Number</v>
      </c>
      <c r="B5958" s="31" t="s">
        <v>458</v>
      </c>
      <c r="C5958" s="31" t="s">
        <v>459</v>
      </c>
      <c r="D5958" s="31" t="s">
        <v>474</v>
      </c>
      <c r="E5958" s="31" t="s">
        <v>475</v>
      </c>
      <c r="F5958" s="31" t="s">
        <v>63</v>
      </c>
      <c r="G5958" s="31" t="s">
        <v>212</v>
      </c>
      <c r="H5958" s="31" t="s">
        <v>743</v>
      </c>
      <c r="I5958" s="31">
        <v>6</v>
      </c>
      <c r="J5958" s="31">
        <v>174672</v>
      </c>
      <c r="K5958" s="31">
        <v>3.4350096180269303E-2</v>
      </c>
      <c r="L5958" s="31" t="s">
        <v>1764</v>
      </c>
      <c r="M5958" s="31">
        <f t="shared" si="252"/>
        <v>3.4350096180269303E-2</v>
      </c>
      <c r="N5958" s="31">
        <f t="shared" si="253"/>
        <v>0</v>
      </c>
    </row>
    <row r="5959" spans="1:14" x14ac:dyDescent="0.45">
      <c r="A5959" s="31" t="str">
        <f t="shared" si="251"/>
        <v>NA_CIN episodes for unborn children at 31st March 2019 with any of the so called'toxic trio' identified as a factor at CIN assessment_Number</v>
      </c>
      <c r="B5959" s="31" t="s">
        <v>13</v>
      </c>
      <c r="C5959" s="31" t="s">
        <v>737</v>
      </c>
      <c r="D5959" s="31" t="s">
        <v>474</v>
      </c>
      <c r="E5959" s="31" t="s">
        <v>475</v>
      </c>
      <c r="F5959" s="31" t="s">
        <v>22</v>
      </c>
      <c r="G5959" s="31" t="s">
        <v>106</v>
      </c>
      <c r="H5959" s="31" t="s">
        <v>743</v>
      </c>
      <c r="I5959" s="31">
        <v>3565</v>
      </c>
      <c r="J5959" s="31">
        <v>11954618</v>
      </c>
      <c r="K5959" s="31">
        <f>I5959/J5959*1000</f>
        <v>0.29821111808005912</v>
      </c>
      <c r="L5959" s="31" t="str">
        <f>CONCATENATE(ROUND(K5959,2)," per 1000 0-17 yr olds")</f>
        <v>0.3 per 1000 0-17 yr olds</v>
      </c>
      <c r="M5959" s="31">
        <f t="shared" si="252"/>
        <v>0.29821111808005912</v>
      </c>
      <c r="N5959" s="31">
        <f t="shared" si="253"/>
        <v>0</v>
      </c>
    </row>
    <row r="5960" spans="1:14" x14ac:dyDescent="0.45">
      <c r="A5960" s="31" t="str">
        <f t="shared" si="251"/>
        <v>E09000001_CIN episodes for unborn children at 31st March 2019 with any of the so called'toxic trio' identified as a factor at CIN assessment_Number</v>
      </c>
      <c r="B5960" s="31" t="s">
        <v>582</v>
      </c>
      <c r="C5960" s="31" t="s">
        <v>583</v>
      </c>
      <c r="D5960" s="31" t="s">
        <v>474</v>
      </c>
      <c r="E5960" s="31" t="s">
        <v>475</v>
      </c>
      <c r="F5960" s="31" t="s">
        <v>22</v>
      </c>
      <c r="G5960" s="31" t="s">
        <v>106</v>
      </c>
      <c r="H5960" s="31" t="s">
        <v>743</v>
      </c>
      <c r="I5960" s="31">
        <v>0</v>
      </c>
      <c r="J5960" s="31">
        <v>1453</v>
      </c>
      <c r="K5960" s="31">
        <v>0</v>
      </c>
      <c r="L5960" s="31" t="s">
        <v>1764</v>
      </c>
      <c r="M5960" s="31">
        <f t="shared" si="252"/>
        <v>0</v>
      </c>
      <c r="N5960" s="31">
        <f t="shared" si="253"/>
        <v>1</v>
      </c>
    </row>
    <row r="5961" spans="1:14" x14ac:dyDescent="0.45">
      <c r="A5961" s="31" t="str">
        <f t="shared" si="251"/>
        <v>E09000007_CIN episodes for unborn children at 31st March 2019 with any of the so called'toxic trio' identified as a factor at CIN assessment_Number</v>
      </c>
      <c r="B5961" s="31" t="s">
        <v>277</v>
      </c>
      <c r="C5961" s="31" t="s">
        <v>278</v>
      </c>
      <c r="D5961" s="31" t="s">
        <v>474</v>
      </c>
      <c r="E5961" s="31" t="s">
        <v>475</v>
      </c>
      <c r="F5961" s="31" t="s">
        <v>22</v>
      </c>
      <c r="G5961" s="31" t="s">
        <v>106</v>
      </c>
      <c r="H5961" s="31" t="s">
        <v>743</v>
      </c>
      <c r="I5961" s="31">
        <v>12</v>
      </c>
      <c r="J5961" s="31">
        <v>50983</v>
      </c>
      <c r="K5961" s="31">
        <v>0.23537257517211599</v>
      </c>
      <c r="L5961" s="31" t="s">
        <v>1766</v>
      </c>
      <c r="M5961" s="31">
        <f t="shared" si="252"/>
        <v>0.23537257517211599</v>
      </c>
      <c r="N5961" s="31">
        <f t="shared" si="253"/>
        <v>0</v>
      </c>
    </row>
    <row r="5962" spans="1:14" x14ac:dyDescent="0.45">
      <c r="A5962" s="31" t="str">
        <f t="shared" si="251"/>
        <v>E09000011_CIN episodes for unborn children at 31st March 2019 with any of the so called'toxic trio' identified as a factor at CIN assessment_Number</v>
      </c>
      <c r="B5962" s="31" t="s">
        <v>518</v>
      </c>
      <c r="C5962" s="31" t="s">
        <v>519</v>
      </c>
      <c r="D5962" s="31" t="s">
        <v>474</v>
      </c>
      <c r="E5962" s="31" t="s">
        <v>475</v>
      </c>
      <c r="F5962" s="31" t="s">
        <v>22</v>
      </c>
      <c r="G5962" s="31" t="s">
        <v>106</v>
      </c>
      <c r="H5962" s="31" t="s">
        <v>743</v>
      </c>
      <c r="I5962" s="31">
        <v>28</v>
      </c>
      <c r="J5962" s="31">
        <v>68917</v>
      </c>
      <c r="K5962" s="31">
        <v>0.40628582207583003</v>
      </c>
      <c r="L5962" s="31" t="s">
        <v>1768</v>
      </c>
      <c r="M5962" s="31">
        <f t="shared" si="252"/>
        <v>0.40628582207583003</v>
      </c>
      <c r="N5962" s="31">
        <f t="shared" si="253"/>
        <v>0</v>
      </c>
    </row>
    <row r="5963" spans="1:14" x14ac:dyDescent="0.45">
      <c r="A5963" s="31" t="str">
        <f t="shared" ref="A5963:A6026" si="254">CONCATENATE(B5963,"_",G5963,"_",H5963)</f>
        <v>E09000012_CIN episodes for unborn children at 31st March 2019 with any of the so called'toxic trio' identified as a factor at CIN assessment_Number</v>
      </c>
      <c r="B5963" s="31" t="s">
        <v>498</v>
      </c>
      <c r="C5963" s="31" t="s">
        <v>499</v>
      </c>
      <c r="D5963" s="31" t="s">
        <v>474</v>
      </c>
      <c r="E5963" s="31" t="s">
        <v>475</v>
      </c>
      <c r="F5963" s="31" t="s">
        <v>22</v>
      </c>
      <c r="G5963" s="31" t="s">
        <v>106</v>
      </c>
      <c r="H5963" s="31" t="s">
        <v>743</v>
      </c>
      <c r="I5963" s="31">
        <v>25</v>
      </c>
      <c r="J5963" s="31">
        <v>63655</v>
      </c>
      <c r="K5963" s="31">
        <v>0.39274212552038301</v>
      </c>
      <c r="L5963" s="31" t="s">
        <v>1768</v>
      </c>
      <c r="M5963" s="31">
        <f t="shared" si="252"/>
        <v>0.39274212552038301</v>
      </c>
      <c r="N5963" s="31">
        <f t="shared" si="253"/>
        <v>0</v>
      </c>
    </row>
    <row r="5964" spans="1:14" x14ac:dyDescent="0.45">
      <c r="A5964" s="31" t="str">
        <f t="shared" si="254"/>
        <v>E09000013_CIN episodes for unborn children at 31st March 2019 with any of the so called'toxic trio' identified as a factor at CIN assessment_Number</v>
      </c>
      <c r="B5964" s="31" t="s">
        <v>491</v>
      </c>
      <c r="C5964" s="31" t="s">
        <v>723</v>
      </c>
      <c r="D5964" s="31" t="s">
        <v>474</v>
      </c>
      <c r="E5964" s="31" t="s">
        <v>475</v>
      </c>
      <c r="F5964" s="31" t="s">
        <v>22</v>
      </c>
      <c r="G5964" s="31" t="s">
        <v>106</v>
      </c>
      <c r="H5964" s="31" t="s">
        <v>743</v>
      </c>
      <c r="I5964" s="31">
        <v>13</v>
      </c>
      <c r="J5964" s="31">
        <v>36898</v>
      </c>
      <c r="K5964" s="31">
        <v>0.35232261911214702</v>
      </c>
      <c r="L5964" s="31" t="s">
        <v>1768</v>
      </c>
      <c r="M5964" s="31">
        <f t="shared" si="252"/>
        <v>0.35232261911214702</v>
      </c>
      <c r="N5964" s="31">
        <f t="shared" si="253"/>
        <v>0</v>
      </c>
    </row>
    <row r="5965" spans="1:14" x14ac:dyDescent="0.45">
      <c r="A5965" s="31" t="str">
        <f t="shared" si="254"/>
        <v>E09000019_CIN episodes for unborn children at 31st March 2019 with any of the so called'toxic trio' identified as a factor at CIN assessment_Number</v>
      </c>
      <c r="B5965" s="31" t="s">
        <v>500</v>
      </c>
      <c r="C5965" s="31" t="s">
        <v>501</v>
      </c>
      <c r="D5965" s="31" t="s">
        <v>474</v>
      </c>
      <c r="E5965" s="31" t="s">
        <v>475</v>
      </c>
      <c r="F5965" s="31" t="s">
        <v>22</v>
      </c>
      <c r="G5965" s="31" t="s">
        <v>106</v>
      </c>
      <c r="H5965" s="31" t="s">
        <v>743</v>
      </c>
      <c r="I5965" s="31">
        <v>14</v>
      </c>
      <c r="J5965" s="31">
        <v>42098</v>
      </c>
      <c r="K5965" s="31">
        <v>0.33255736614566</v>
      </c>
      <c r="L5965" s="31" t="s">
        <v>1767</v>
      </c>
      <c r="M5965" s="31">
        <f t="shared" si="252"/>
        <v>0.33255736614566</v>
      </c>
      <c r="N5965" s="31">
        <f t="shared" si="253"/>
        <v>0</v>
      </c>
    </row>
    <row r="5966" spans="1:14" x14ac:dyDescent="0.45">
      <c r="A5966" s="31" t="str">
        <f t="shared" si="254"/>
        <v>E09000020_CIN episodes for unborn children at 31st March 2019 with any of the so called'toxic trio' identified as a factor at CIN assessment_Number</v>
      </c>
      <c r="B5966" s="31" t="s">
        <v>479</v>
      </c>
      <c r="C5966" s="31" t="s">
        <v>674</v>
      </c>
      <c r="D5966" s="31" t="s">
        <v>474</v>
      </c>
      <c r="E5966" s="31" t="s">
        <v>475</v>
      </c>
      <c r="F5966" s="31" t="s">
        <v>22</v>
      </c>
      <c r="G5966" s="31" t="s">
        <v>106</v>
      </c>
      <c r="H5966" s="31" t="s">
        <v>743</v>
      </c>
      <c r="I5966" s="31">
        <v>8</v>
      </c>
      <c r="J5966" s="31">
        <v>28678</v>
      </c>
      <c r="K5966" s="31">
        <v>0.27895948113536501</v>
      </c>
      <c r="L5966" s="31" t="s">
        <v>1767</v>
      </c>
      <c r="M5966" s="31">
        <f t="shared" si="252"/>
        <v>0.27895948113536501</v>
      </c>
      <c r="N5966" s="31">
        <f t="shared" si="253"/>
        <v>0</v>
      </c>
    </row>
    <row r="5967" spans="1:14" x14ac:dyDescent="0.45">
      <c r="A5967" s="31" t="str">
        <f t="shared" si="254"/>
        <v>E09000022_CIN episodes for unborn children at 31st March 2019 with any of the so called'toxic trio' identified as a factor at CIN assessment_Number</v>
      </c>
      <c r="B5967" s="31" t="s">
        <v>335</v>
      </c>
      <c r="C5967" s="31" t="s">
        <v>336</v>
      </c>
      <c r="D5967" s="31" t="s">
        <v>474</v>
      </c>
      <c r="E5967" s="31" t="s">
        <v>475</v>
      </c>
      <c r="F5967" s="31" t="s">
        <v>22</v>
      </c>
      <c r="G5967" s="31" t="s">
        <v>106</v>
      </c>
      <c r="H5967" s="31" t="s">
        <v>743</v>
      </c>
      <c r="I5967" s="31">
        <v>22</v>
      </c>
      <c r="J5967" s="31">
        <v>62629</v>
      </c>
      <c r="K5967" s="31">
        <v>0.35127496846508799</v>
      </c>
      <c r="L5967" s="31" t="s">
        <v>1768</v>
      </c>
      <c r="M5967" s="31">
        <f t="shared" si="252"/>
        <v>0.35127496846508799</v>
      </c>
      <c r="N5967" s="31">
        <f t="shared" si="253"/>
        <v>0</v>
      </c>
    </row>
    <row r="5968" spans="1:14" x14ac:dyDescent="0.45">
      <c r="A5968" s="31" t="str">
        <f t="shared" si="254"/>
        <v>E09000023_CIN episodes for unborn children at 31st March 2019 with any of the so called'toxic trio' identified as a factor at CIN assessment_Number</v>
      </c>
      <c r="B5968" s="31" t="s">
        <v>343</v>
      </c>
      <c r="C5968" s="31" t="s">
        <v>344</v>
      </c>
      <c r="D5968" s="31" t="s">
        <v>474</v>
      </c>
      <c r="E5968" s="31" t="s">
        <v>475</v>
      </c>
      <c r="F5968" s="31" t="s">
        <v>22</v>
      </c>
      <c r="G5968" s="31" t="s">
        <v>106</v>
      </c>
      <c r="H5968" s="31" t="s">
        <v>743</v>
      </c>
      <c r="I5968" s="31">
        <v>18</v>
      </c>
      <c r="J5968" s="31">
        <v>68458</v>
      </c>
      <c r="K5968" s="31">
        <v>0.26293493821029001</v>
      </c>
      <c r="L5968" s="31" t="s">
        <v>1767</v>
      </c>
      <c r="M5968" s="31">
        <f t="shared" si="252"/>
        <v>0.26293493821029001</v>
      </c>
      <c r="N5968" s="31">
        <f t="shared" si="253"/>
        <v>0</v>
      </c>
    </row>
    <row r="5969" spans="1:14" x14ac:dyDescent="0.45">
      <c r="A5969" s="31" t="str">
        <f t="shared" si="254"/>
        <v>E09000028_CIN episodes for unborn children at 31st March 2019 with any of the so called'toxic trio' identified as a factor at CIN assessment_Number</v>
      </c>
      <c r="B5969" s="31" t="s">
        <v>414</v>
      </c>
      <c r="C5969" s="31" t="s">
        <v>415</v>
      </c>
      <c r="D5969" s="31" t="s">
        <v>474</v>
      </c>
      <c r="E5969" s="31" t="s">
        <v>475</v>
      </c>
      <c r="F5969" s="31" t="s">
        <v>22</v>
      </c>
      <c r="G5969" s="31" t="s">
        <v>106</v>
      </c>
      <c r="H5969" s="31" t="s">
        <v>743</v>
      </c>
      <c r="I5969" s="31">
        <v>21</v>
      </c>
      <c r="J5969" s="31">
        <v>65121</v>
      </c>
      <c r="K5969" s="31">
        <v>0.32247662044501801</v>
      </c>
      <c r="L5969" s="31" t="s">
        <v>1767</v>
      </c>
      <c r="M5969" s="31">
        <f t="shared" si="252"/>
        <v>0.32247662044501801</v>
      </c>
      <c r="N5969" s="31">
        <f t="shared" si="253"/>
        <v>0</v>
      </c>
    </row>
    <row r="5970" spans="1:14" x14ac:dyDescent="0.45">
      <c r="A5970" s="31" t="str">
        <f t="shared" si="254"/>
        <v>E09000030_CIN episodes for unborn children at 31st March 2019 with any of the so called'toxic trio' identified as a factor at CIN assessment_Number</v>
      </c>
      <c r="B5970" s="31" t="s">
        <v>440</v>
      </c>
      <c r="C5970" s="31" t="s">
        <v>441</v>
      </c>
      <c r="D5970" s="31" t="s">
        <v>474</v>
      </c>
      <c r="E5970" s="31" t="s">
        <v>475</v>
      </c>
      <c r="F5970" s="31" t="s">
        <v>22</v>
      </c>
      <c r="G5970" s="31" t="s">
        <v>106</v>
      </c>
      <c r="H5970" s="31" t="s">
        <v>743</v>
      </c>
      <c r="I5970" s="31">
        <v>22</v>
      </c>
      <c r="J5970" s="31">
        <v>70973</v>
      </c>
      <c r="K5970" s="31">
        <v>0.309977033519789</v>
      </c>
      <c r="L5970" s="31" t="s">
        <v>1767</v>
      </c>
      <c r="M5970" s="31">
        <f t="shared" si="252"/>
        <v>0.309977033519789</v>
      </c>
      <c r="N5970" s="31">
        <f t="shared" si="253"/>
        <v>0</v>
      </c>
    </row>
    <row r="5971" spans="1:14" x14ac:dyDescent="0.45">
      <c r="A5971" s="31" t="str">
        <f t="shared" si="254"/>
        <v>E09000032_CIN episodes for unborn children at 31st March 2019 with any of the so called'toxic trio' identified as a factor at CIN assessment_Number</v>
      </c>
      <c r="B5971" s="31" t="s">
        <v>450</v>
      </c>
      <c r="C5971" s="31" t="s">
        <v>451</v>
      </c>
      <c r="D5971" s="31" t="s">
        <v>474</v>
      </c>
      <c r="E5971" s="31" t="s">
        <v>475</v>
      </c>
      <c r="F5971" s="31" t="s">
        <v>22</v>
      </c>
      <c r="G5971" s="31" t="s">
        <v>106</v>
      </c>
      <c r="H5971" s="31" t="s">
        <v>743</v>
      </c>
      <c r="I5971" s="31">
        <v>11</v>
      </c>
      <c r="J5971" s="31">
        <v>63840</v>
      </c>
      <c r="K5971" s="31">
        <v>0.17230576441102799</v>
      </c>
      <c r="L5971" s="31" t="s">
        <v>1766</v>
      </c>
      <c r="M5971" s="31">
        <f t="shared" si="252"/>
        <v>0.17230576441102799</v>
      </c>
      <c r="N5971" s="31">
        <f t="shared" si="253"/>
        <v>0</v>
      </c>
    </row>
    <row r="5972" spans="1:14" x14ac:dyDescent="0.45">
      <c r="A5972" s="31" t="str">
        <f t="shared" si="254"/>
        <v>E09000033_CIN episodes for unborn children at 31st March 2019 with any of the so called'toxic trio' identified as a factor at CIN assessment_Number</v>
      </c>
      <c r="B5972" s="31" t="s">
        <v>506</v>
      </c>
      <c r="C5972" s="31" t="s">
        <v>507</v>
      </c>
      <c r="D5972" s="31" t="s">
        <v>474</v>
      </c>
      <c r="E5972" s="31" t="s">
        <v>475</v>
      </c>
      <c r="F5972" s="31" t="s">
        <v>22</v>
      </c>
      <c r="G5972" s="31" t="s">
        <v>106</v>
      </c>
      <c r="H5972" s="31" t="s">
        <v>743</v>
      </c>
      <c r="I5972" s="31">
        <v>5</v>
      </c>
      <c r="J5972" s="31">
        <v>47445</v>
      </c>
      <c r="K5972" s="31">
        <v>0.105385182843292</v>
      </c>
      <c r="L5972" s="31" t="s">
        <v>1765</v>
      </c>
      <c r="M5972" s="31">
        <f t="shared" si="252"/>
        <v>0.105385182843292</v>
      </c>
      <c r="N5972" s="31">
        <f t="shared" si="253"/>
        <v>0</v>
      </c>
    </row>
    <row r="5973" spans="1:14" x14ac:dyDescent="0.45">
      <c r="A5973" s="31" t="str">
        <f t="shared" si="254"/>
        <v>E09000002_CIN episodes for unborn children at 31st March 2019 with any of the so called'toxic trio' identified as a factor at CIN assessment_Number</v>
      </c>
      <c r="B5973" s="31" t="s">
        <v>227</v>
      </c>
      <c r="C5973" s="31" t="s">
        <v>228</v>
      </c>
      <c r="D5973" s="31" t="s">
        <v>474</v>
      </c>
      <c r="E5973" s="31" t="s">
        <v>475</v>
      </c>
      <c r="F5973" s="31" t="s">
        <v>22</v>
      </c>
      <c r="G5973" s="31" t="s">
        <v>106</v>
      </c>
      <c r="H5973" s="31" t="s">
        <v>743</v>
      </c>
      <c r="I5973" s="31">
        <v>18</v>
      </c>
      <c r="J5973" s="31">
        <v>63401</v>
      </c>
      <c r="K5973" s="31">
        <v>0.28390719389284103</v>
      </c>
      <c r="L5973" s="31" t="s">
        <v>1767</v>
      </c>
      <c r="M5973" s="31">
        <f t="shared" si="252"/>
        <v>0.28390719389284103</v>
      </c>
      <c r="N5973" s="31">
        <f t="shared" si="253"/>
        <v>0</v>
      </c>
    </row>
    <row r="5974" spans="1:14" x14ac:dyDescent="0.45">
      <c r="A5974" s="31" t="str">
        <f t="shared" si="254"/>
        <v>E09000003_CIN episodes for unborn children at 31st March 2019 with any of the so called'toxic trio' identified as a factor at CIN assessment_Number</v>
      </c>
      <c r="B5974" s="31" t="s">
        <v>233</v>
      </c>
      <c r="C5974" s="31" t="s">
        <v>234</v>
      </c>
      <c r="D5974" s="31" t="s">
        <v>474</v>
      </c>
      <c r="E5974" s="31" t="s">
        <v>475</v>
      </c>
      <c r="F5974" s="31" t="s">
        <v>22</v>
      </c>
      <c r="G5974" s="31" t="s">
        <v>106</v>
      </c>
      <c r="H5974" s="31" t="s">
        <v>743</v>
      </c>
      <c r="I5974" s="31">
        <v>16</v>
      </c>
      <c r="J5974" s="31">
        <v>92701</v>
      </c>
      <c r="K5974" s="31">
        <v>0.17259792235251001</v>
      </c>
      <c r="L5974" s="31" t="s">
        <v>1766</v>
      </c>
      <c r="M5974" s="31">
        <f t="shared" si="252"/>
        <v>0.17259792235251001</v>
      </c>
      <c r="N5974" s="31">
        <f t="shared" si="253"/>
        <v>0</v>
      </c>
    </row>
    <row r="5975" spans="1:14" x14ac:dyDescent="0.45">
      <c r="A5975" s="31" t="str">
        <f t="shared" si="254"/>
        <v>E09000004_CIN episodes for unborn children at 31st March 2019 with any of the so called'toxic trio' identified as a factor at CIN assessment_Number</v>
      </c>
      <c r="B5975" s="31" t="s">
        <v>242</v>
      </c>
      <c r="C5975" s="31" t="s">
        <v>243</v>
      </c>
      <c r="D5975" s="31" t="s">
        <v>474</v>
      </c>
      <c r="E5975" s="31" t="s">
        <v>475</v>
      </c>
      <c r="F5975" s="31" t="s">
        <v>22</v>
      </c>
      <c r="G5975" s="31" t="s">
        <v>106</v>
      </c>
      <c r="H5975" s="31" t="s">
        <v>743</v>
      </c>
      <c r="I5975" s="31">
        <v>16</v>
      </c>
      <c r="J5975" s="31">
        <v>56853</v>
      </c>
      <c r="K5975" s="31">
        <v>0.28142754120275099</v>
      </c>
      <c r="L5975" s="31" t="s">
        <v>1767</v>
      </c>
      <c r="M5975" s="31">
        <f t="shared" si="252"/>
        <v>0.28142754120275099</v>
      </c>
      <c r="N5975" s="31">
        <f t="shared" si="253"/>
        <v>0</v>
      </c>
    </row>
    <row r="5976" spans="1:14" x14ac:dyDescent="0.45">
      <c r="A5976" s="31" t="str">
        <f t="shared" si="254"/>
        <v>E09000005_CIN episodes for unborn children at 31st March 2019 with any of the so called'toxic trio' identified as a factor at CIN assessment_Number</v>
      </c>
      <c r="B5976" s="31" t="s">
        <v>261</v>
      </c>
      <c r="C5976" s="31" t="s">
        <v>262</v>
      </c>
      <c r="D5976" s="31" t="s">
        <v>474</v>
      </c>
      <c r="E5976" s="31" t="s">
        <v>475</v>
      </c>
      <c r="F5976" s="31" t="s">
        <v>22</v>
      </c>
      <c r="G5976" s="31" t="s">
        <v>106</v>
      </c>
      <c r="H5976" s="31" t="s">
        <v>743</v>
      </c>
      <c r="I5976" s="31">
        <v>13</v>
      </c>
      <c r="J5976" s="31">
        <v>77893</v>
      </c>
      <c r="K5976" s="31">
        <v>0.16689561321299701</v>
      </c>
      <c r="L5976" s="31" t="s">
        <v>1766</v>
      </c>
      <c r="M5976" s="31">
        <f t="shared" si="252"/>
        <v>0.16689561321299701</v>
      </c>
      <c r="N5976" s="31">
        <f t="shared" si="253"/>
        <v>0</v>
      </c>
    </row>
    <row r="5977" spans="1:14" x14ac:dyDescent="0.45">
      <c r="A5977" s="31" t="str">
        <f t="shared" si="254"/>
        <v>E09000006_CIN episodes for unborn children at 31st March 2019 with any of the so called'toxic trio' identified as a factor at CIN assessment_Number</v>
      </c>
      <c r="B5977" s="31" t="s">
        <v>267</v>
      </c>
      <c r="C5977" s="31" t="s">
        <v>268</v>
      </c>
      <c r="D5977" s="31" t="s">
        <v>474</v>
      </c>
      <c r="E5977" s="31" t="s">
        <v>475</v>
      </c>
      <c r="F5977" s="31" t="s">
        <v>22</v>
      </c>
      <c r="G5977" s="31" t="s">
        <v>106</v>
      </c>
      <c r="H5977" s="31" t="s">
        <v>743</v>
      </c>
      <c r="I5977" s="31">
        <v>24</v>
      </c>
      <c r="J5977" s="31">
        <v>75055</v>
      </c>
      <c r="K5977" s="31">
        <v>0.31976550529611603</v>
      </c>
      <c r="L5977" s="31" t="s">
        <v>1767</v>
      </c>
      <c r="M5977" s="31">
        <f t="shared" si="252"/>
        <v>0.31976550529611603</v>
      </c>
      <c r="N5977" s="31">
        <f t="shared" si="253"/>
        <v>0</v>
      </c>
    </row>
    <row r="5978" spans="1:14" x14ac:dyDescent="0.45">
      <c r="A5978" s="31" t="str">
        <f t="shared" si="254"/>
        <v>E09000008_CIN episodes for unborn children at 31st March 2019 with any of the so called'toxic trio' identified as a factor at CIN assessment_Number</v>
      </c>
      <c r="B5978" s="31" t="s">
        <v>486</v>
      </c>
      <c r="C5978" s="31" t="s">
        <v>487</v>
      </c>
      <c r="D5978" s="31" t="s">
        <v>474</v>
      </c>
      <c r="E5978" s="31" t="s">
        <v>475</v>
      </c>
      <c r="F5978" s="31" t="s">
        <v>22</v>
      </c>
      <c r="G5978" s="31" t="s">
        <v>106</v>
      </c>
      <c r="H5978" s="31" t="s">
        <v>743</v>
      </c>
      <c r="I5978" s="31">
        <v>17</v>
      </c>
      <c r="J5978" s="31">
        <v>94702</v>
      </c>
      <c r="K5978" s="31">
        <v>0.17951046440413099</v>
      </c>
      <c r="L5978" s="31" t="s">
        <v>1766</v>
      </c>
      <c r="M5978" s="31">
        <f t="shared" si="252"/>
        <v>0.17951046440413099</v>
      </c>
      <c r="N5978" s="31">
        <f t="shared" si="253"/>
        <v>0</v>
      </c>
    </row>
    <row r="5979" spans="1:14" x14ac:dyDescent="0.45">
      <c r="A5979" s="31" t="str">
        <f t="shared" si="254"/>
        <v>E09000009_CIN episodes for unborn children at 31st March 2019 with any of the so called'toxic trio' identified as a factor at CIN assessment_Number</v>
      </c>
      <c r="B5979" s="31" t="s">
        <v>509</v>
      </c>
      <c r="C5979" s="31" t="s">
        <v>510</v>
      </c>
      <c r="D5979" s="31" t="s">
        <v>474</v>
      </c>
      <c r="E5979" s="31" t="s">
        <v>475</v>
      </c>
      <c r="F5979" s="31" t="s">
        <v>22</v>
      </c>
      <c r="G5979" s="31" t="s">
        <v>106</v>
      </c>
      <c r="H5979" s="31" t="s">
        <v>743</v>
      </c>
      <c r="I5979" s="31">
        <v>14</v>
      </c>
      <c r="J5979" s="31">
        <v>81732</v>
      </c>
      <c r="K5979" s="31">
        <v>0.17129153819801299</v>
      </c>
      <c r="L5979" s="31" t="s">
        <v>1766</v>
      </c>
      <c r="M5979" s="31">
        <f t="shared" si="252"/>
        <v>0.17129153819801299</v>
      </c>
      <c r="N5979" s="31">
        <f t="shared" si="253"/>
        <v>0</v>
      </c>
    </row>
    <row r="5980" spans="1:14" x14ac:dyDescent="0.45">
      <c r="A5980" s="31" t="str">
        <f t="shared" si="254"/>
        <v>E09000010_CIN episodes for unborn children at 31st March 2019 with any of the so called'toxic trio' identified as a factor at CIN assessment_Number</v>
      </c>
      <c r="B5980" s="31" t="s">
        <v>301</v>
      </c>
      <c r="C5980" s="31" t="s">
        <v>302</v>
      </c>
      <c r="D5980" s="31" t="s">
        <v>474</v>
      </c>
      <c r="E5980" s="31" t="s">
        <v>475</v>
      </c>
      <c r="F5980" s="31" t="s">
        <v>22</v>
      </c>
      <c r="G5980" s="31" t="s">
        <v>106</v>
      </c>
      <c r="H5980" s="31" t="s">
        <v>743</v>
      </c>
      <c r="I5980" s="31">
        <v>24</v>
      </c>
      <c r="J5980" s="31">
        <v>84497</v>
      </c>
      <c r="K5980" s="31">
        <v>0.28403375267761</v>
      </c>
      <c r="L5980" s="31" t="s">
        <v>1767</v>
      </c>
      <c r="M5980" s="31">
        <f t="shared" si="252"/>
        <v>0.28403375267761</v>
      </c>
      <c r="N5980" s="31">
        <f t="shared" si="253"/>
        <v>0</v>
      </c>
    </row>
    <row r="5981" spans="1:14" x14ac:dyDescent="0.45">
      <c r="A5981" s="31" t="str">
        <f t="shared" si="254"/>
        <v>E09000014_CIN episodes for unborn children at 31st March 2019 with any of the so called'toxic trio' identified as a factor at CIN assessment_Number</v>
      </c>
      <c r="B5981" s="31" t="s">
        <v>311</v>
      </c>
      <c r="C5981" s="31" t="s">
        <v>312</v>
      </c>
      <c r="D5981" s="31" t="s">
        <v>474</v>
      </c>
      <c r="E5981" s="31" t="s">
        <v>475</v>
      </c>
      <c r="F5981" s="31" t="s">
        <v>22</v>
      </c>
      <c r="G5981" s="31" t="s">
        <v>106</v>
      </c>
      <c r="H5981" s="31" t="s">
        <v>743</v>
      </c>
      <c r="I5981" s="31">
        <v>15</v>
      </c>
      <c r="J5981" s="31">
        <v>60398</v>
      </c>
      <c r="K5981" s="31">
        <v>0.24835259445676999</v>
      </c>
      <c r="L5981" s="31" t="s">
        <v>1766</v>
      </c>
      <c r="M5981" s="31">
        <f t="shared" si="252"/>
        <v>0.24835259445676999</v>
      </c>
      <c r="N5981" s="31">
        <f t="shared" si="253"/>
        <v>0</v>
      </c>
    </row>
    <row r="5982" spans="1:14" x14ac:dyDescent="0.45">
      <c r="A5982" s="31" t="str">
        <f t="shared" si="254"/>
        <v>E09000015_CIN episodes for unborn children at 31st March 2019 with any of the so called'toxic trio' identified as a factor at CIN assessment_Number</v>
      </c>
      <c r="B5982" s="31" t="s">
        <v>496</v>
      </c>
      <c r="C5982" s="31" t="s">
        <v>497</v>
      </c>
      <c r="D5982" s="31" t="s">
        <v>474</v>
      </c>
      <c r="E5982" s="31" t="s">
        <v>475</v>
      </c>
      <c r="F5982" s="31" t="s">
        <v>22</v>
      </c>
      <c r="G5982" s="31" t="s">
        <v>106</v>
      </c>
      <c r="H5982" s="31" t="s">
        <v>743</v>
      </c>
      <c r="I5982" s="31">
        <v>18</v>
      </c>
      <c r="J5982" s="31">
        <v>58373</v>
      </c>
      <c r="K5982" s="31">
        <v>0.30836174258646998</v>
      </c>
      <c r="L5982" s="31" t="s">
        <v>1767</v>
      </c>
      <c r="M5982" s="31">
        <f t="shared" si="252"/>
        <v>0.30836174258646998</v>
      </c>
      <c r="N5982" s="31">
        <f t="shared" si="253"/>
        <v>0</v>
      </c>
    </row>
    <row r="5983" spans="1:14" x14ac:dyDescent="0.45">
      <c r="A5983" s="31" t="str">
        <f t="shared" si="254"/>
        <v>E09000016_CIN episodes for unborn children at 31st March 2019 with any of the so called'toxic trio' identified as a factor at CIN assessment_Number</v>
      </c>
      <c r="B5983" s="31" t="s">
        <v>315</v>
      </c>
      <c r="C5983" s="31" t="s">
        <v>316</v>
      </c>
      <c r="D5983" s="31" t="s">
        <v>474</v>
      </c>
      <c r="E5983" s="31" t="s">
        <v>475</v>
      </c>
      <c r="F5983" s="31" t="s">
        <v>22</v>
      </c>
      <c r="G5983" s="31" t="s">
        <v>106</v>
      </c>
      <c r="H5983" s="31" t="s">
        <v>743</v>
      </c>
      <c r="I5983" s="31" t="s">
        <v>1280</v>
      </c>
      <c r="J5983" s="31">
        <v>57541</v>
      </c>
      <c r="K5983" s="31" t="s">
        <v>1280</v>
      </c>
      <c r="L5983" s="31" t="s">
        <v>70</v>
      </c>
      <c r="M5983" s="31" t="s">
        <v>70</v>
      </c>
      <c r="N5983" s="31">
        <f t="shared" si="253"/>
        <v>0</v>
      </c>
    </row>
    <row r="5984" spans="1:14" x14ac:dyDescent="0.45">
      <c r="A5984" s="31" t="str">
        <f t="shared" si="254"/>
        <v>E09000017_CIN episodes for unborn children at 31st March 2019 with any of the so called'toxic trio' identified as a factor at CIN assessment_Number</v>
      </c>
      <c r="B5984" s="31" t="s">
        <v>321</v>
      </c>
      <c r="C5984" s="31" t="s">
        <v>322</v>
      </c>
      <c r="D5984" s="31" t="s">
        <v>474</v>
      </c>
      <c r="E5984" s="31" t="s">
        <v>475</v>
      </c>
      <c r="F5984" s="31" t="s">
        <v>22</v>
      </c>
      <c r="G5984" s="31" t="s">
        <v>106</v>
      </c>
      <c r="H5984" s="31" t="s">
        <v>743</v>
      </c>
      <c r="I5984" s="31">
        <v>14</v>
      </c>
      <c r="J5984" s="31">
        <v>73377</v>
      </c>
      <c r="K5984" s="31">
        <v>0.190795480872753</v>
      </c>
      <c r="L5984" s="31" t="s">
        <v>1766</v>
      </c>
      <c r="M5984" s="31">
        <f t="shared" si="252"/>
        <v>0.190795480872753</v>
      </c>
      <c r="N5984" s="31">
        <f t="shared" si="253"/>
        <v>0</v>
      </c>
    </row>
    <row r="5985" spans="1:14" x14ac:dyDescent="0.45">
      <c r="A5985" s="31" t="str">
        <f t="shared" si="254"/>
        <v>E09000018_CIN episodes for unborn children at 31st March 2019 with any of the so called'toxic trio' identified as a factor at CIN assessment_Number</v>
      </c>
      <c r="B5985" s="31" t="s">
        <v>323</v>
      </c>
      <c r="C5985" s="31" t="s">
        <v>324</v>
      </c>
      <c r="D5985" s="31" t="s">
        <v>474</v>
      </c>
      <c r="E5985" s="31" t="s">
        <v>475</v>
      </c>
      <c r="F5985" s="31" t="s">
        <v>22</v>
      </c>
      <c r="G5985" s="31" t="s">
        <v>106</v>
      </c>
      <c r="H5985" s="31" t="s">
        <v>743</v>
      </c>
      <c r="I5985" s="31">
        <v>15</v>
      </c>
      <c r="J5985" s="31">
        <v>64898</v>
      </c>
      <c r="K5985" s="31">
        <v>0.23113193010570399</v>
      </c>
      <c r="L5985" s="31" t="s">
        <v>1766</v>
      </c>
      <c r="M5985" s="31">
        <f t="shared" si="252"/>
        <v>0.23113193010570399</v>
      </c>
      <c r="N5985" s="31">
        <f t="shared" si="253"/>
        <v>0</v>
      </c>
    </row>
    <row r="5986" spans="1:14" x14ac:dyDescent="0.45">
      <c r="A5986" s="31" t="str">
        <f t="shared" si="254"/>
        <v>E09000021_CIN episodes for unborn children at 31st March 2019 with any of the so called'toxic trio' identified as a factor at CIN assessment_Number</v>
      </c>
      <c r="B5986" s="31" t="s">
        <v>520</v>
      </c>
      <c r="C5986" s="31" t="s">
        <v>521</v>
      </c>
      <c r="D5986" s="31" t="s">
        <v>474</v>
      </c>
      <c r="E5986" s="31" t="s">
        <v>475</v>
      </c>
      <c r="F5986" s="31" t="s">
        <v>22</v>
      </c>
      <c r="G5986" s="31" t="s">
        <v>106</v>
      </c>
      <c r="H5986" s="31" t="s">
        <v>743</v>
      </c>
      <c r="I5986" s="31">
        <v>9</v>
      </c>
      <c r="J5986" s="31">
        <v>38977</v>
      </c>
      <c r="K5986" s="31">
        <v>0.23090540575210999</v>
      </c>
      <c r="L5986" s="31" t="s">
        <v>1766</v>
      </c>
      <c r="M5986" s="31">
        <f t="shared" si="252"/>
        <v>0.23090540575210999</v>
      </c>
      <c r="N5986" s="31">
        <f t="shared" si="253"/>
        <v>0</v>
      </c>
    </row>
    <row r="5987" spans="1:14" x14ac:dyDescent="0.45">
      <c r="A5987" s="31" t="str">
        <f t="shared" si="254"/>
        <v>E09000024_CIN episodes for unborn children at 31st March 2019 with any of the so called'toxic trio' identified as a factor at CIN assessment_Number</v>
      </c>
      <c r="B5987" s="31" t="s">
        <v>353</v>
      </c>
      <c r="C5987" s="31" t="s">
        <v>354</v>
      </c>
      <c r="D5987" s="31" t="s">
        <v>474</v>
      </c>
      <c r="E5987" s="31" t="s">
        <v>475</v>
      </c>
      <c r="F5987" s="31" t="s">
        <v>22</v>
      </c>
      <c r="G5987" s="31" t="s">
        <v>106</v>
      </c>
      <c r="H5987" s="31" t="s">
        <v>743</v>
      </c>
      <c r="I5987" s="31">
        <v>13</v>
      </c>
      <c r="J5987" s="31">
        <v>47266</v>
      </c>
      <c r="K5987" s="31">
        <v>0.27503914018533399</v>
      </c>
      <c r="L5987" s="31" t="s">
        <v>1767</v>
      </c>
      <c r="M5987" s="31">
        <f t="shared" si="252"/>
        <v>0.27503914018533399</v>
      </c>
      <c r="N5987" s="31">
        <f t="shared" si="253"/>
        <v>0</v>
      </c>
    </row>
    <row r="5988" spans="1:14" x14ac:dyDescent="0.45">
      <c r="A5988" s="31" t="str">
        <f t="shared" si="254"/>
        <v>E09000025_CIN episodes for unborn children at 31st March 2019 with any of the so called'toxic trio' identified as a factor at CIN assessment_Number</v>
      </c>
      <c r="B5988" s="31" t="s">
        <v>359</v>
      </c>
      <c r="C5988" s="31" t="s">
        <v>360</v>
      </c>
      <c r="D5988" s="31" t="s">
        <v>474</v>
      </c>
      <c r="E5988" s="31" t="s">
        <v>475</v>
      </c>
      <c r="F5988" s="31" t="s">
        <v>22</v>
      </c>
      <c r="G5988" s="31" t="s">
        <v>106</v>
      </c>
      <c r="H5988" s="31" t="s">
        <v>743</v>
      </c>
      <c r="I5988" s="31">
        <v>16</v>
      </c>
      <c r="J5988" s="31">
        <v>86567</v>
      </c>
      <c r="K5988" s="31">
        <v>0.184827936742639</v>
      </c>
      <c r="L5988" s="31" t="s">
        <v>1766</v>
      </c>
      <c r="M5988" s="31">
        <f t="shared" si="252"/>
        <v>0.184827936742639</v>
      </c>
      <c r="N5988" s="31">
        <f t="shared" si="253"/>
        <v>0</v>
      </c>
    </row>
    <row r="5989" spans="1:14" x14ac:dyDescent="0.45">
      <c r="A5989" s="31" t="str">
        <f t="shared" si="254"/>
        <v>E09000026_CIN episodes for unborn children at 31st March 2019 with any of the so called'toxic trio' identified as a factor at CIN assessment_Number</v>
      </c>
      <c r="B5989" s="31" t="s">
        <v>385</v>
      </c>
      <c r="C5989" s="31" t="s">
        <v>386</v>
      </c>
      <c r="D5989" s="31" t="s">
        <v>474</v>
      </c>
      <c r="E5989" s="31" t="s">
        <v>475</v>
      </c>
      <c r="F5989" s="31" t="s">
        <v>22</v>
      </c>
      <c r="G5989" s="31" t="s">
        <v>106</v>
      </c>
      <c r="H5989" s="31" t="s">
        <v>743</v>
      </c>
      <c r="I5989" s="31">
        <v>10</v>
      </c>
      <c r="J5989" s="31">
        <v>76159</v>
      </c>
      <c r="K5989" s="31">
        <v>0.131304245066243</v>
      </c>
      <c r="L5989" s="31" t="s">
        <v>1765</v>
      </c>
      <c r="M5989" s="31">
        <f t="shared" si="252"/>
        <v>0.131304245066243</v>
      </c>
      <c r="N5989" s="31">
        <f t="shared" si="253"/>
        <v>0</v>
      </c>
    </row>
    <row r="5990" spans="1:14" x14ac:dyDescent="0.45">
      <c r="A5990" s="31" t="str">
        <f t="shared" si="254"/>
        <v>E09000027_CIN episodes for unborn children at 31st March 2019 with any of the so called'toxic trio' identified as a factor at CIN assessment_Number</v>
      </c>
      <c r="B5990" s="31" t="s">
        <v>389</v>
      </c>
      <c r="C5990" s="31" t="s">
        <v>390</v>
      </c>
      <c r="D5990" s="31" t="s">
        <v>474</v>
      </c>
      <c r="E5990" s="31" t="s">
        <v>475</v>
      </c>
      <c r="F5990" s="31" t="s">
        <v>22</v>
      </c>
      <c r="G5990" s="31" t="s">
        <v>106</v>
      </c>
      <c r="H5990" s="31" t="s">
        <v>743</v>
      </c>
      <c r="I5990" s="31">
        <v>6</v>
      </c>
      <c r="J5990" s="31">
        <v>45525</v>
      </c>
      <c r="K5990" s="31">
        <v>0.131795716639209</v>
      </c>
      <c r="L5990" s="31" t="s">
        <v>1765</v>
      </c>
      <c r="M5990" s="31">
        <f t="shared" si="252"/>
        <v>0.131795716639209</v>
      </c>
      <c r="N5990" s="31">
        <f t="shared" si="253"/>
        <v>0</v>
      </c>
    </row>
    <row r="5991" spans="1:14" x14ac:dyDescent="0.45">
      <c r="A5991" s="31" t="str">
        <f t="shared" si="254"/>
        <v>E09000029_CIN episodes for unborn children at 31st March 2019 with any of the so called'toxic trio' identified as a factor at CIN assessment_Number</v>
      </c>
      <c r="B5991" s="31" t="s">
        <v>432</v>
      </c>
      <c r="C5991" s="31" t="s">
        <v>433</v>
      </c>
      <c r="D5991" s="31" t="s">
        <v>474</v>
      </c>
      <c r="E5991" s="31" t="s">
        <v>475</v>
      </c>
      <c r="F5991" s="31" t="s">
        <v>22</v>
      </c>
      <c r="G5991" s="31" t="s">
        <v>106</v>
      </c>
      <c r="H5991" s="31" t="s">
        <v>743</v>
      </c>
      <c r="I5991" s="31">
        <v>6</v>
      </c>
      <c r="J5991" s="31">
        <v>47941</v>
      </c>
      <c r="K5991" s="31">
        <v>0.12515383492209201</v>
      </c>
      <c r="L5991" s="31" t="s">
        <v>1765</v>
      </c>
      <c r="M5991" s="31">
        <f t="shared" si="252"/>
        <v>0.12515383492209201</v>
      </c>
      <c r="N5991" s="31">
        <f t="shared" si="253"/>
        <v>0</v>
      </c>
    </row>
    <row r="5992" spans="1:14" x14ac:dyDescent="0.45">
      <c r="A5992" s="31" t="str">
        <f t="shared" si="254"/>
        <v>E09000031_CIN episodes for unborn children at 31st March 2019 with any of the so called'toxic trio' identified as a factor at CIN assessment_Number</v>
      </c>
      <c r="B5992" s="31" t="s">
        <v>448</v>
      </c>
      <c r="C5992" s="31" t="s">
        <v>449</v>
      </c>
      <c r="D5992" s="31" t="s">
        <v>474</v>
      </c>
      <c r="E5992" s="31" t="s">
        <v>475</v>
      </c>
      <c r="F5992" s="31" t="s">
        <v>22</v>
      </c>
      <c r="G5992" s="31" t="s">
        <v>106</v>
      </c>
      <c r="H5992" s="31" t="s">
        <v>743</v>
      </c>
      <c r="I5992" s="31">
        <v>14</v>
      </c>
      <c r="J5992" s="31">
        <v>67017</v>
      </c>
      <c r="K5992" s="31">
        <v>0.20890221883999599</v>
      </c>
      <c r="L5992" s="31" t="s">
        <v>1766</v>
      </c>
      <c r="M5992" s="31">
        <f t="shared" si="252"/>
        <v>0.20890221883999599</v>
      </c>
      <c r="N5992" s="31">
        <f t="shared" si="253"/>
        <v>0</v>
      </c>
    </row>
    <row r="5993" spans="1:14" x14ac:dyDescent="0.45">
      <c r="A5993" s="31" t="str">
        <f t="shared" si="254"/>
        <v>E08000025_CIN episodes for unborn children at 31st March 2019 with any of the so called'toxic trio' identified as a factor at CIN assessment_Number</v>
      </c>
      <c r="B5993" s="31" t="s">
        <v>245</v>
      </c>
      <c r="C5993" s="31" t="s">
        <v>246</v>
      </c>
      <c r="D5993" s="31" t="s">
        <v>474</v>
      </c>
      <c r="E5993" s="31" t="s">
        <v>475</v>
      </c>
      <c r="F5993" s="31" t="s">
        <v>22</v>
      </c>
      <c r="G5993" s="31" t="s">
        <v>106</v>
      </c>
      <c r="H5993" s="31" t="s">
        <v>743</v>
      </c>
      <c r="I5993" s="31">
        <v>70</v>
      </c>
      <c r="J5993" s="31">
        <v>288388</v>
      </c>
      <c r="K5993" s="31">
        <v>0.24272854626406101</v>
      </c>
      <c r="L5993" s="31" t="s">
        <v>1766</v>
      </c>
      <c r="M5993" s="31">
        <f t="shared" si="252"/>
        <v>0.24272854626406101</v>
      </c>
      <c r="N5993" s="31">
        <f t="shared" si="253"/>
        <v>0</v>
      </c>
    </row>
    <row r="5994" spans="1:14" x14ac:dyDescent="0.45">
      <c r="A5994" s="31" t="str">
        <f t="shared" si="254"/>
        <v>E08000026_CIN episodes for unborn children at 31st March 2019 with any of the so called'toxic trio' identified as a factor at CIN assessment_Number</v>
      </c>
      <c r="B5994" s="31" t="s">
        <v>283</v>
      </c>
      <c r="C5994" s="31" t="s">
        <v>284</v>
      </c>
      <c r="D5994" s="31" t="s">
        <v>474</v>
      </c>
      <c r="E5994" s="31" t="s">
        <v>475</v>
      </c>
      <c r="F5994" s="31" t="s">
        <v>22</v>
      </c>
      <c r="G5994" s="31" t="s">
        <v>106</v>
      </c>
      <c r="H5994" s="31" t="s">
        <v>743</v>
      </c>
      <c r="I5994" s="31">
        <v>31</v>
      </c>
      <c r="J5994" s="31">
        <v>78994</v>
      </c>
      <c r="K5994" s="31">
        <v>0.39243486847102299</v>
      </c>
      <c r="L5994" s="31" t="s">
        <v>1768</v>
      </c>
      <c r="M5994" s="31">
        <f t="shared" si="252"/>
        <v>0.39243486847102299</v>
      </c>
      <c r="N5994" s="31">
        <f t="shared" si="253"/>
        <v>0</v>
      </c>
    </row>
    <row r="5995" spans="1:14" x14ac:dyDescent="0.45">
      <c r="A5995" s="31" t="str">
        <f t="shared" si="254"/>
        <v>E08000027_CIN episodes for unborn children at 31st March 2019 with any of the so called'toxic trio' identified as a factor at CIN assessment_Number</v>
      </c>
      <c r="B5995" s="31" t="s">
        <v>297</v>
      </c>
      <c r="C5995" s="31" t="s">
        <v>298</v>
      </c>
      <c r="D5995" s="31" t="s">
        <v>474</v>
      </c>
      <c r="E5995" s="31" t="s">
        <v>475</v>
      </c>
      <c r="F5995" s="31" t="s">
        <v>22</v>
      </c>
      <c r="G5995" s="31" t="s">
        <v>106</v>
      </c>
      <c r="H5995" s="31" t="s">
        <v>743</v>
      </c>
      <c r="I5995" s="31">
        <v>15</v>
      </c>
      <c r="J5995" s="31">
        <v>69265</v>
      </c>
      <c r="K5995" s="31">
        <v>0.21655958998051</v>
      </c>
      <c r="L5995" s="31" t="s">
        <v>1766</v>
      </c>
      <c r="M5995" s="31">
        <f t="shared" si="252"/>
        <v>0.21655958998051</v>
      </c>
      <c r="N5995" s="31">
        <f t="shared" si="253"/>
        <v>0</v>
      </c>
    </row>
    <row r="5996" spans="1:14" x14ac:dyDescent="0.45">
      <c r="A5996" s="31" t="str">
        <f t="shared" si="254"/>
        <v>E08000028_CIN episodes for unborn children at 31st March 2019 with any of the so called'toxic trio' identified as a factor at CIN assessment_Number</v>
      </c>
      <c r="B5996" s="31" t="s">
        <v>397</v>
      </c>
      <c r="C5996" s="31" t="s">
        <v>398</v>
      </c>
      <c r="D5996" s="31" t="s">
        <v>474</v>
      </c>
      <c r="E5996" s="31" t="s">
        <v>475</v>
      </c>
      <c r="F5996" s="31" t="s">
        <v>22</v>
      </c>
      <c r="G5996" s="31" t="s">
        <v>106</v>
      </c>
      <c r="H5996" s="31" t="s">
        <v>743</v>
      </c>
      <c r="I5996" s="31">
        <v>31</v>
      </c>
      <c r="J5996" s="31">
        <v>81920</v>
      </c>
      <c r="K5996" s="31">
        <v>0.37841796875</v>
      </c>
      <c r="L5996" s="31" t="s">
        <v>1768</v>
      </c>
      <c r="M5996" s="31">
        <f t="shared" si="252"/>
        <v>0.37841796875</v>
      </c>
      <c r="N5996" s="31">
        <f t="shared" si="253"/>
        <v>0</v>
      </c>
    </row>
    <row r="5997" spans="1:14" x14ac:dyDescent="0.45">
      <c r="A5997" s="31" t="str">
        <f t="shared" si="254"/>
        <v>E08000029_CIN episodes for unborn children at 31st March 2019 with any of the so called'toxic trio' identified as a factor at CIN assessment_Number</v>
      </c>
      <c r="B5997" s="31" t="s">
        <v>516</v>
      </c>
      <c r="C5997" s="31" t="s">
        <v>517</v>
      </c>
      <c r="D5997" s="31" t="s">
        <v>474</v>
      </c>
      <c r="E5997" s="31" t="s">
        <v>475</v>
      </c>
      <c r="F5997" s="31" t="s">
        <v>22</v>
      </c>
      <c r="G5997" s="31" t="s">
        <v>106</v>
      </c>
      <c r="H5997" s="31" t="s">
        <v>743</v>
      </c>
      <c r="I5997" s="31">
        <v>13</v>
      </c>
      <c r="J5997" s="31">
        <v>46946</v>
      </c>
      <c r="K5997" s="31">
        <v>0.27691390107783398</v>
      </c>
      <c r="L5997" s="31" t="s">
        <v>1767</v>
      </c>
      <c r="M5997" s="31">
        <f t="shared" si="252"/>
        <v>0.27691390107783398</v>
      </c>
      <c r="N5997" s="31">
        <f t="shared" si="253"/>
        <v>0</v>
      </c>
    </row>
    <row r="5998" spans="1:14" x14ac:dyDescent="0.45">
      <c r="A5998" s="31" t="str">
        <f t="shared" si="254"/>
        <v>E08000030_CIN episodes for unborn children at 31st March 2019 with any of the so called'toxic trio' identified as a factor at CIN assessment_Number</v>
      </c>
      <c r="B5998" s="31" t="s">
        <v>446</v>
      </c>
      <c r="C5998" s="31" t="s">
        <v>447</v>
      </c>
      <c r="D5998" s="31" t="s">
        <v>474</v>
      </c>
      <c r="E5998" s="31" t="s">
        <v>475</v>
      </c>
      <c r="F5998" s="31" t="s">
        <v>22</v>
      </c>
      <c r="G5998" s="31" t="s">
        <v>106</v>
      </c>
      <c r="H5998" s="31" t="s">
        <v>743</v>
      </c>
      <c r="I5998" s="31">
        <v>27</v>
      </c>
      <c r="J5998" s="31">
        <v>68157</v>
      </c>
      <c r="K5998" s="31">
        <v>0.39614419648752103</v>
      </c>
      <c r="L5998" s="31" t="s">
        <v>1768</v>
      </c>
      <c r="M5998" s="31">
        <f t="shared" si="252"/>
        <v>0.39614419648752103</v>
      </c>
      <c r="N5998" s="31">
        <f t="shared" si="253"/>
        <v>0</v>
      </c>
    </row>
    <row r="5999" spans="1:14" x14ac:dyDescent="0.45">
      <c r="A5999" s="31" t="str">
        <f t="shared" si="254"/>
        <v>E08000031_CIN episodes for unborn children at 31st March 2019 with any of the so called'toxic trio' identified as a factor at CIN assessment_Number</v>
      </c>
      <c r="B5999" s="31" t="s">
        <v>468</v>
      </c>
      <c r="C5999" s="31" t="s">
        <v>469</v>
      </c>
      <c r="D5999" s="31" t="s">
        <v>474</v>
      </c>
      <c r="E5999" s="31" t="s">
        <v>475</v>
      </c>
      <c r="F5999" s="31" t="s">
        <v>22</v>
      </c>
      <c r="G5999" s="31" t="s">
        <v>106</v>
      </c>
      <c r="H5999" s="31" t="s">
        <v>743</v>
      </c>
      <c r="I5999" s="31">
        <v>13</v>
      </c>
      <c r="J5999" s="31">
        <v>61244</v>
      </c>
      <c r="K5999" s="31">
        <v>0.212265691333029</v>
      </c>
      <c r="L5999" s="31" t="s">
        <v>1766</v>
      </c>
      <c r="M5999" s="31">
        <f t="shared" si="252"/>
        <v>0.212265691333029</v>
      </c>
      <c r="N5999" s="31">
        <f t="shared" si="253"/>
        <v>0</v>
      </c>
    </row>
    <row r="6000" spans="1:14" x14ac:dyDescent="0.45">
      <c r="A6000" s="31" t="str">
        <f t="shared" si="254"/>
        <v>E08000011_CIN episodes for unborn children at 31st March 2019 with any of the so called'toxic trio' identified as a factor at CIN assessment_Number</v>
      </c>
      <c r="B6000" s="31" t="s">
        <v>333</v>
      </c>
      <c r="C6000" s="31" t="s">
        <v>334</v>
      </c>
      <c r="D6000" s="31" t="s">
        <v>474</v>
      </c>
      <c r="E6000" s="31" t="s">
        <v>475</v>
      </c>
      <c r="F6000" s="31" t="s">
        <v>22</v>
      </c>
      <c r="G6000" s="31" t="s">
        <v>106</v>
      </c>
      <c r="H6000" s="31" t="s">
        <v>743</v>
      </c>
      <c r="I6000" s="31" t="s">
        <v>1280</v>
      </c>
      <c r="J6000" s="31">
        <v>33477</v>
      </c>
      <c r="K6000" s="31" t="s">
        <v>1280</v>
      </c>
      <c r="L6000" s="31" t="s">
        <v>70</v>
      </c>
      <c r="M6000" s="31" t="s">
        <v>70</v>
      </c>
      <c r="N6000" s="31">
        <f t="shared" si="253"/>
        <v>0</v>
      </c>
    </row>
    <row r="6001" spans="1:14" x14ac:dyDescent="0.45">
      <c r="A6001" s="31" t="str">
        <f t="shared" si="254"/>
        <v>E08000012_CIN episodes for unborn children at 31st March 2019 with any of the so called'toxic trio' identified as a factor at CIN assessment_Number</v>
      </c>
      <c r="B6001" s="31" t="s">
        <v>347</v>
      </c>
      <c r="C6001" s="31" t="s">
        <v>348</v>
      </c>
      <c r="D6001" s="31" t="s">
        <v>474</v>
      </c>
      <c r="E6001" s="31" t="s">
        <v>475</v>
      </c>
      <c r="F6001" s="31" t="s">
        <v>22</v>
      </c>
      <c r="G6001" s="31" t="s">
        <v>106</v>
      </c>
      <c r="H6001" s="31" t="s">
        <v>743</v>
      </c>
      <c r="I6001" s="31">
        <v>25</v>
      </c>
      <c r="J6001" s="31">
        <v>94902</v>
      </c>
      <c r="K6001" s="31">
        <v>0.26342964321089102</v>
      </c>
      <c r="L6001" s="31" t="s">
        <v>1767</v>
      </c>
      <c r="M6001" s="31">
        <f t="shared" si="252"/>
        <v>0.26342964321089102</v>
      </c>
      <c r="N6001" s="31">
        <f t="shared" si="253"/>
        <v>0</v>
      </c>
    </row>
    <row r="6002" spans="1:14" x14ac:dyDescent="0.45">
      <c r="A6002" s="31" t="str">
        <f t="shared" si="254"/>
        <v>E08000013_CIN episodes for unborn children at 31st March 2019 with any of the so called'toxic trio' identified as a factor at CIN assessment_Number</v>
      </c>
      <c r="B6002" s="31" t="s">
        <v>416</v>
      </c>
      <c r="C6002" s="31" t="s">
        <v>417</v>
      </c>
      <c r="D6002" s="31" t="s">
        <v>474</v>
      </c>
      <c r="E6002" s="31" t="s">
        <v>475</v>
      </c>
      <c r="F6002" s="31" t="s">
        <v>22</v>
      </c>
      <c r="G6002" s="31" t="s">
        <v>106</v>
      </c>
      <c r="H6002" s="31" t="s">
        <v>743</v>
      </c>
      <c r="I6002" s="31">
        <v>15</v>
      </c>
      <c r="J6002" s="31">
        <v>36785</v>
      </c>
      <c r="K6002" s="31">
        <v>0.407774908250646</v>
      </c>
      <c r="L6002" s="31" t="s">
        <v>1768</v>
      </c>
      <c r="M6002" s="31">
        <f t="shared" si="252"/>
        <v>0.407774908250646</v>
      </c>
      <c r="N6002" s="31">
        <f t="shared" si="253"/>
        <v>0</v>
      </c>
    </row>
    <row r="6003" spans="1:14" x14ac:dyDescent="0.45">
      <c r="A6003" s="31" t="str">
        <f t="shared" si="254"/>
        <v>E08000014_CIN episodes for unborn children at 31st March 2019 with any of the so called'toxic trio' identified as a factor at CIN assessment_Number</v>
      </c>
      <c r="B6003" s="31" t="s">
        <v>399</v>
      </c>
      <c r="C6003" s="31" t="s">
        <v>400</v>
      </c>
      <c r="D6003" s="31" t="s">
        <v>474</v>
      </c>
      <c r="E6003" s="31" t="s">
        <v>475</v>
      </c>
      <c r="F6003" s="31" t="s">
        <v>22</v>
      </c>
      <c r="G6003" s="31" t="s">
        <v>106</v>
      </c>
      <c r="H6003" s="31" t="s">
        <v>743</v>
      </c>
      <c r="I6003" s="31">
        <v>19</v>
      </c>
      <c r="J6003" s="31">
        <v>53833</v>
      </c>
      <c r="K6003" s="31">
        <v>0.35294336187840197</v>
      </c>
      <c r="L6003" s="31" t="s">
        <v>1768</v>
      </c>
      <c r="M6003" s="31">
        <f t="shared" si="252"/>
        <v>0.35294336187840197</v>
      </c>
      <c r="N6003" s="31">
        <f t="shared" si="253"/>
        <v>0</v>
      </c>
    </row>
    <row r="6004" spans="1:14" x14ac:dyDescent="0.45">
      <c r="A6004" s="31" t="str">
        <f t="shared" si="254"/>
        <v>E08000015_CIN episodes for unborn children at 31st March 2019 with any of the so called'toxic trio' identified as a factor at CIN assessment_Number</v>
      </c>
      <c r="B6004" s="31" t="s">
        <v>464</v>
      </c>
      <c r="C6004" s="31" t="s">
        <v>465</v>
      </c>
      <c r="D6004" s="31" t="s">
        <v>474</v>
      </c>
      <c r="E6004" s="31" t="s">
        <v>475</v>
      </c>
      <c r="F6004" s="31" t="s">
        <v>22</v>
      </c>
      <c r="G6004" s="31" t="s">
        <v>106</v>
      </c>
      <c r="H6004" s="31" t="s">
        <v>743</v>
      </c>
      <c r="I6004" s="31">
        <v>32</v>
      </c>
      <c r="J6004" s="31">
        <v>67576</v>
      </c>
      <c r="K6004" s="31">
        <v>0.47354090209541799</v>
      </c>
      <c r="L6004" s="31" t="s">
        <v>1769</v>
      </c>
      <c r="M6004" s="31">
        <f t="shared" si="252"/>
        <v>0.47354090209541799</v>
      </c>
      <c r="N6004" s="31">
        <f t="shared" si="253"/>
        <v>0</v>
      </c>
    </row>
    <row r="6005" spans="1:14" x14ac:dyDescent="0.45">
      <c r="A6005" s="31" t="str">
        <f t="shared" si="254"/>
        <v>E08000001_CIN episodes for unborn children at 31st March 2019 with any of the so called'toxic trio' identified as a factor at CIN assessment_Number</v>
      </c>
      <c r="B6005" s="31" t="s">
        <v>252</v>
      </c>
      <c r="C6005" s="31" t="s">
        <v>253</v>
      </c>
      <c r="D6005" s="31" t="s">
        <v>474</v>
      </c>
      <c r="E6005" s="31" t="s">
        <v>475</v>
      </c>
      <c r="F6005" s="31" t="s">
        <v>22</v>
      </c>
      <c r="G6005" s="31" t="s">
        <v>106</v>
      </c>
      <c r="H6005" s="31" t="s">
        <v>743</v>
      </c>
      <c r="I6005" s="31">
        <v>20</v>
      </c>
      <c r="J6005" s="31">
        <v>67670</v>
      </c>
      <c r="K6005" s="31">
        <v>0.29555194325402701</v>
      </c>
      <c r="L6005" s="31" t="s">
        <v>1767</v>
      </c>
      <c r="M6005" s="31">
        <f t="shared" si="252"/>
        <v>0.29555194325402701</v>
      </c>
      <c r="N6005" s="31">
        <f t="shared" si="253"/>
        <v>0</v>
      </c>
    </row>
    <row r="6006" spans="1:14" x14ac:dyDescent="0.45">
      <c r="A6006" s="31" t="str">
        <f t="shared" si="254"/>
        <v>E08000002_CIN episodes for unborn children at 31st March 2019 with any of the so called'toxic trio' identified as a factor at CIN assessment_Number</v>
      </c>
      <c r="B6006" s="31" t="s">
        <v>271</v>
      </c>
      <c r="C6006" s="31" t="s">
        <v>272</v>
      </c>
      <c r="D6006" s="31" t="s">
        <v>474</v>
      </c>
      <c r="E6006" s="31" t="s">
        <v>475</v>
      </c>
      <c r="F6006" s="31" t="s">
        <v>22</v>
      </c>
      <c r="G6006" s="31" t="s">
        <v>106</v>
      </c>
      <c r="H6006" s="31" t="s">
        <v>743</v>
      </c>
      <c r="I6006" s="31">
        <v>14</v>
      </c>
      <c r="J6006" s="31">
        <v>43142</v>
      </c>
      <c r="K6006" s="31">
        <v>0.32450975847202301</v>
      </c>
      <c r="L6006" s="31" t="s">
        <v>1767</v>
      </c>
      <c r="M6006" s="31">
        <f t="shared" si="252"/>
        <v>0.32450975847202301</v>
      </c>
      <c r="N6006" s="31">
        <f t="shared" si="253"/>
        <v>0</v>
      </c>
    </row>
    <row r="6007" spans="1:14" x14ac:dyDescent="0.45">
      <c r="A6007" s="31" t="str">
        <f t="shared" si="254"/>
        <v>E08000003_CIN episodes for unborn children at 31st March 2019 with any of the so called'toxic trio' identified as a factor at CIN assessment_Number</v>
      </c>
      <c r="B6007" s="31" t="s">
        <v>349</v>
      </c>
      <c r="C6007" s="31" t="s">
        <v>350</v>
      </c>
      <c r="D6007" s="31" t="s">
        <v>474</v>
      </c>
      <c r="E6007" s="31" t="s">
        <v>475</v>
      </c>
      <c r="F6007" s="31" t="s">
        <v>22</v>
      </c>
      <c r="G6007" s="31" t="s">
        <v>106</v>
      </c>
      <c r="H6007" s="31" t="s">
        <v>743</v>
      </c>
      <c r="I6007" s="31">
        <v>49</v>
      </c>
      <c r="J6007" s="31">
        <v>121962</v>
      </c>
      <c r="K6007" s="31">
        <v>0.40176448401961301</v>
      </c>
      <c r="L6007" s="31" t="s">
        <v>1768</v>
      </c>
      <c r="M6007" s="31">
        <f t="shared" si="252"/>
        <v>0.40176448401961301</v>
      </c>
      <c r="N6007" s="31">
        <f t="shared" si="253"/>
        <v>0</v>
      </c>
    </row>
    <row r="6008" spans="1:14" x14ac:dyDescent="0.45">
      <c r="A6008" s="31" t="str">
        <f t="shared" si="254"/>
        <v>E08000004_CIN episodes for unborn children at 31st March 2019 with any of the so called'toxic trio' identified as a factor at CIN assessment_Number</v>
      </c>
      <c r="B6008" s="31" t="s">
        <v>375</v>
      </c>
      <c r="C6008" s="31" t="s">
        <v>376</v>
      </c>
      <c r="D6008" s="31" t="s">
        <v>474</v>
      </c>
      <c r="E6008" s="31" t="s">
        <v>475</v>
      </c>
      <c r="F6008" s="31" t="s">
        <v>22</v>
      </c>
      <c r="G6008" s="31" t="s">
        <v>106</v>
      </c>
      <c r="H6008" s="31" t="s">
        <v>743</v>
      </c>
      <c r="I6008" s="31">
        <v>18</v>
      </c>
      <c r="J6008" s="31">
        <v>59416</v>
      </c>
      <c r="K6008" s="31">
        <v>0.302948700686684</v>
      </c>
      <c r="L6008" s="31" t="s">
        <v>1767</v>
      </c>
      <c r="M6008" s="31">
        <f t="shared" si="252"/>
        <v>0.302948700686684</v>
      </c>
      <c r="N6008" s="31">
        <f t="shared" si="253"/>
        <v>0</v>
      </c>
    </row>
    <row r="6009" spans="1:14" x14ac:dyDescent="0.45">
      <c r="A6009" s="31" t="str">
        <f t="shared" si="254"/>
        <v>E08000005_CIN episodes for unborn children at 31st March 2019 with any of the so called'toxic trio' identified as a factor at CIN assessment_Number</v>
      </c>
      <c r="B6009" s="31" t="s">
        <v>391</v>
      </c>
      <c r="C6009" s="31" t="s">
        <v>392</v>
      </c>
      <c r="D6009" s="31" t="s">
        <v>474</v>
      </c>
      <c r="E6009" s="31" t="s">
        <v>475</v>
      </c>
      <c r="F6009" s="31" t="s">
        <v>22</v>
      </c>
      <c r="G6009" s="31" t="s">
        <v>106</v>
      </c>
      <c r="H6009" s="31" t="s">
        <v>743</v>
      </c>
      <c r="I6009" s="31">
        <v>23</v>
      </c>
      <c r="J6009" s="31">
        <v>52689</v>
      </c>
      <c r="K6009" s="31">
        <v>0.43652375258592901</v>
      </c>
      <c r="L6009" s="31" t="s">
        <v>1768</v>
      </c>
      <c r="M6009" s="31">
        <f t="shared" si="252"/>
        <v>0.43652375258592901</v>
      </c>
      <c r="N6009" s="31">
        <f t="shared" si="253"/>
        <v>0</v>
      </c>
    </row>
    <row r="6010" spans="1:14" x14ac:dyDescent="0.45">
      <c r="A6010" s="31" t="str">
        <f t="shared" si="254"/>
        <v>E08000006_CIN episodes for unborn children at 31st March 2019 with any of the so called'toxic trio' identified as a factor at CIN assessment_Number</v>
      </c>
      <c r="B6010" s="31" t="s">
        <v>395</v>
      </c>
      <c r="C6010" s="31" t="s">
        <v>396</v>
      </c>
      <c r="D6010" s="31" t="s">
        <v>474</v>
      </c>
      <c r="E6010" s="31" t="s">
        <v>475</v>
      </c>
      <c r="F6010" s="31" t="s">
        <v>22</v>
      </c>
      <c r="G6010" s="31" t="s">
        <v>106</v>
      </c>
      <c r="H6010" s="31" t="s">
        <v>743</v>
      </c>
      <c r="I6010" s="31">
        <v>12</v>
      </c>
      <c r="J6010" s="31">
        <v>56566</v>
      </c>
      <c r="K6010" s="31">
        <v>0.212141569140473</v>
      </c>
      <c r="L6010" s="31" t="s">
        <v>1766</v>
      </c>
      <c r="M6010" s="31">
        <f t="shared" si="252"/>
        <v>0.212141569140473</v>
      </c>
      <c r="N6010" s="31">
        <f t="shared" si="253"/>
        <v>0</v>
      </c>
    </row>
    <row r="6011" spans="1:14" x14ac:dyDescent="0.45">
      <c r="A6011" s="31" t="str">
        <f t="shared" si="254"/>
        <v>E08000007_CIN episodes for unborn children at 31st March 2019 with any of the so called'toxic trio' identified as a factor at CIN assessment_Number</v>
      </c>
      <c r="B6011" s="31" t="s">
        <v>420</v>
      </c>
      <c r="C6011" s="31" t="s">
        <v>421</v>
      </c>
      <c r="D6011" s="31" t="s">
        <v>474</v>
      </c>
      <c r="E6011" s="31" t="s">
        <v>475</v>
      </c>
      <c r="F6011" s="31" t="s">
        <v>22</v>
      </c>
      <c r="G6011" s="31" t="s">
        <v>106</v>
      </c>
      <c r="H6011" s="31" t="s">
        <v>743</v>
      </c>
      <c r="I6011" s="31">
        <v>18</v>
      </c>
      <c r="J6011" s="31">
        <v>63141</v>
      </c>
      <c r="K6011" s="31">
        <v>0.28507625789898799</v>
      </c>
      <c r="L6011" s="31" t="s">
        <v>1767</v>
      </c>
      <c r="M6011" s="31">
        <f t="shared" si="252"/>
        <v>0.28507625789898799</v>
      </c>
      <c r="N6011" s="31">
        <f t="shared" si="253"/>
        <v>0</v>
      </c>
    </row>
    <row r="6012" spans="1:14" x14ac:dyDescent="0.45">
      <c r="A6012" s="31" t="str">
        <f t="shared" si="254"/>
        <v>E08000008_CIN episodes for unborn children at 31st March 2019 with any of the so called'toxic trio' identified as a factor at CIN assessment_Number</v>
      </c>
      <c r="B6012" s="31" t="s">
        <v>436</v>
      </c>
      <c r="C6012" s="31" t="s">
        <v>437</v>
      </c>
      <c r="D6012" s="31" t="s">
        <v>474</v>
      </c>
      <c r="E6012" s="31" t="s">
        <v>475</v>
      </c>
      <c r="F6012" s="31" t="s">
        <v>22</v>
      </c>
      <c r="G6012" s="31" t="s">
        <v>106</v>
      </c>
      <c r="H6012" s="31" t="s">
        <v>743</v>
      </c>
      <c r="I6012" s="31">
        <v>20</v>
      </c>
      <c r="J6012" s="31">
        <v>50223</v>
      </c>
      <c r="K6012" s="31">
        <v>0.39822392131095302</v>
      </c>
      <c r="L6012" s="31" t="s">
        <v>1768</v>
      </c>
      <c r="M6012" s="31">
        <f t="shared" si="252"/>
        <v>0.39822392131095302</v>
      </c>
      <c r="N6012" s="31">
        <f t="shared" si="253"/>
        <v>0</v>
      </c>
    </row>
    <row r="6013" spans="1:14" x14ac:dyDescent="0.45">
      <c r="A6013" s="31" t="str">
        <f t="shared" si="254"/>
        <v>E08000009_CIN episodes for unborn children at 31st March 2019 with any of the so called'toxic trio' identified as a factor at CIN assessment_Number</v>
      </c>
      <c r="B6013" s="31" t="s">
        <v>442</v>
      </c>
      <c r="C6013" s="31" t="s">
        <v>443</v>
      </c>
      <c r="D6013" s="31" t="s">
        <v>474</v>
      </c>
      <c r="E6013" s="31" t="s">
        <v>475</v>
      </c>
      <c r="F6013" s="31" t="s">
        <v>22</v>
      </c>
      <c r="G6013" s="31" t="s">
        <v>106</v>
      </c>
      <c r="H6013" s="31" t="s">
        <v>743</v>
      </c>
      <c r="I6013" s="31">
        <v>9</v>
      </c>
      <c r="J6013" s="31">
        <v>56087</v>
      </c>
      <c r="K6013" s="31">
        <v>0.16046499188760299</v>
      </c>
      <c r="L6013" s="31" t="s">
        <v>1766</v>
      </c>
      <c r="M6013" s="31">
        <f t="shared" si="252"/>
        <v>0.16046499188760299</v>
      </c>
      <c r="N6013" s="31">
        <f t="shared" si="253"/>
        <v>0</v>
      </c>
    </row>
    <row r="6014" spans="1:14" x14ac:dyDescent="0.45">
      <c r="A6014" s="31" t="str">
        <f t="shared" si="254"/>
        <v>E08000010_CIN episodes for unborn children at 31st March 2019 with any of the so called'toxic trio' identified as a factor at CIN assessment_Number</v>
      </c>
      <c r="B6014" s="31" t="s">
        <v>460</v>
      </c>
      <c r="C6014" s="31" t="s">
        <v>461</v>
      </c>
      <c r="D6014" s="31" t="s">
        <v>474</v>
      </c>
      <c r="E6014" s="31" t="s">
        <v>475</v>
      </c>
      <c r="F6014" s="31" t="s">
        <v>22</v>
      </c>
      <c r="G6014" s="31" t="s">
        <v>106</v>
      </c>
      <c r="H6014" s="31" t="s">
        <v>743</v>
      </c>
      <c r="I6014" s="31">
        <v>18</v>
      </c>
      <c r="J6014" s="31">
        <v>68388</v>
      </c>
      <c r="K6014" s="31">
        <v>0.26320407088962999</v>
      </c>
      <c r="L6014" s="31" t="s">
        <v>1767</v>
      </c>
      <c r="M6014" s="31">
        <f t="shared" si="252"/>
        <v>0.26320407088962999</v>
      </c>
      <c r="N6014" s="31">
        <f t="shared" si="253"/>
        <v>0</v>
      </c>
    </row>
    <row r="6015" spans="1:14" x14ac:dyDescent="0.45">
      <c r="A6015" s="31" t="str">
        <f t="shared" si="254"/>
        <v>E08000016_CIN episodes for unborn children at 31st March 2019 with any of the so called'toxic trio' identified as a factor at CIN assessment_Number</v>
      </c>
      <c r="B6015" s="31" t="s">
        <v>236</v>
      </c>
      <c r="C6015" s="31" t="s">
        <v>237</v>
      </c>
      <c r="D6015" s="31" t="s">
        <v>474</v>
      </c>
      <c r="E6015" s="31" t="s">
        <v>475</v>
      </c>
      <c r="F6015" s="31" t="s">
        <v>22</v>
      </c>
      <c r="G6015" s="31" t="s">
        <v>106</v>
      </c>
      <c r="H6015" s="31" t="s">
        <v>743</v>
      </c>
      <c r="I6015" s="31">
        <v>7</v>
      </c>
      <c r="J6015" s="31">
        <v>50727</v>
      </c>
      <c r="K6015" s="31">
        <v>0.13799357344215099</v>
      </c>
      <c r="L6015" s="31" t="s">
        <v>1765</v>
      </c>
      <c r="M6015" s="31">
        <f t="shared" si="252"/>
        <v>0.13799357344215099</v>
      </c>
      <c r="N6015" s="31">
        <f t="shared" si="253"/>
        <v>0</v>
      </c>
    </row>
    <row r="6016" spans="1:14" x14ac:dyDescent="0.45">
      <c r="A6016" s="31" t="str">
        <f t="shared" si="254"/>
        <v>E08000017_CIN episodes for unborn children at 31st March 2019 with any of the so called'toxic trio' identified as a factor at CIN assessment_Number</v>
      </c>
      <c r="B6016" s="31" t="s">
        <v>293</v>
      </c>
      <c r="C6016" s="31" t="s">
        <v>294</v>
      </c>
      <c r="D6016" s="31" t="s">
        <v>474</v>
      </c>
      <c r="E6016" s="31" t="s">
        <v>475</v>
      </c>
      <c r="F6016" s="31" t="s">
        <v>22</v>
      </c>
      <c r="G6016" s="31" t="s">
        <v>106</v>
      </c>
      <c r="H6016" s="31" t="s">
        <v>743</v>
      </c>
      <c r="I6016" s="31">
        <v>35</v>
      </c>
      <c r="J6016" s="31">
        <v>66448</v>
      </c>
      <c r="K6016" s="31">
        <v>0.52672766674692995</v>
      </c>
      <c r="L6016" s="31" t="s">
        <v>1769</v>
      </c>
      <c r="M6016" s="31">
        <f t="shared" ref="M6016:M6079" si="255">K6016</f>
        <v>0.52672766674692995</v>
      </c>
      <c r="N6016" s="31">
        <f t="shared" si="253"/>
        <v>0</v>
      </c>
    </row>
    <row r="6017" spans="1:14" x14ac:dyDescent="0.45">
      <c r="A6017" s="31" t="str">
        <f t="shared" si="254"/>
        <v>E08000018_CIN episodes for unborn children at 31st March 2019 with any of the so called'toxic trio' identified as a factor at CIN assessment_Number</v>
      </c>
      <c r="B6017" s="31" t="s">
        <v>393</v>
      </c>
      <c r="C6017" s="31" t="s">
        <v>394</v>
      </c>
      <c r="D6017" s="31" t="s">
        <v>474</v>
      </c>
      <c r="E6017" s="31" t="s">
        <v>475</v>
      </c>
      <c r="F6017" s="31" t="s">
        <v>22</v>
      </c>
      <c r="G6017" s="31" t="s">
        <v>106</v>
      </c>
      <c r="H6017" s="31" t="s">
        <v>743</v>
      </c>
      <c r="I6017" s="31">
        <v>34</v>
      </c>
      <c r="J6017" s="31">
        <v>57196</v>
      </c>
      <c r="K6017" s="31">
        <v>0.59444716413735199</v>
      </c>
      <c r="L6017" s="31" t="s">
        <v>1770</v>
      </c>
      <c r="M6017" s="31">
        <f t="shared" si="255"/>
        <v>0.59444716413735199</v>
      </c>
      <c r="N6017" s="31">
        <f t="shared" si="253"/>
        <v>0</v>
      </c>
    </row>
    <row r="6018" spans="1:14" x14ac:dyDescent="0.45">
      <c r="A6018" s="31" t="str">
        <f t="shared" si="254"/>
        <v>E08000019_CIN episodes for unborn children at 31st March 2019 with any of the so called'toxic trio' identified as a factor at CIN assessment_Number</v>
      </c>
      <c r="B6018" s="31" t="s">
        <v>401</v>
      </c>
      <c r="C6018" s="31" t="s">
        <v>402</v>
      </c>
      <c r="D6018" s="31" t="s">
        <v>474</v>
      </c>
      <c r="E6018" s="31" t="s">
        <v>475</v>
      </c>
      <c r="F6018" s="31" t="s">
        <v>22</v>
      </c>
      <c r="G6018" s="31" t="s">
        <v>106</v>
      </c>
      <c r="H6018" s="31" t="s">
        <v>743</v>
      </c>
      <c r="I6018" s="31">
        <v>31</v>
      </c>
      <c r="J6018" s="31">
        <v>117497</v>
      </c>
      <c r="K6018" s="31">
        <v>0.26383652348570602</v>
      </c>
      <c r="L6018" s="31" t="s">
        <v>1767</v>
      </c>
      <c r="M6018" s="31">
        <f t="shared" si="255"/>
        <v>0.26383652348570602</v>
      </c>
      <c r="N6018" s="31">
        <f t="shared" si="253"/>
        <v>0</v>
      </c>
    </row>
    <row r="6019" spans="1:14" x14ac:dyDescent="0.45">
      <c r="A6019" s="31" t="str">
        <f t="shared" si="254"/>
        <v>E08000032_CIN episodes for unborn children at 31st March 2019 with any of the so called'toxic trio' identified as a factor at CIN assessment_Number</v>
      </c>
      <c r="B6019" s="31" t="s">
        <v>259</v>
      </c>
      <c r="C6019" s="31" t="s">
        <v>260</v>
      </c>
      <c r="D6019" s="31" t="s">
        <v>474</v>
      </c>
      <c r="E6019" s="31" t="s">
        <v>475</v>
      </c>
      <c r="F6019" s="31" t="s">
        <v>22</v>
      </c>
      <c r="G6019" s="31" t="s">
        <v>106</v>
      </c>
      <c r="H6019" s="31" t="s">
        <v>743</v>
      </c>
      <c r="I6019" s="31">
        <v>49</v>
      </c>
      <c r="J6019" s="31">
        <v>142005</v>
      </c>
      <c r="K6019" s="31">
        <v>0.345058272596035</v>
      </c>
      <c r="L6019" s="31" t="s">
        <v>1767</v>
      </c>
      <c r="M6019" s="31">
        <f t="shared" si="255"/>
        <v>0.345058272596035</v>
      </c>
      <c r="N6019" s="31">
        <f t="shared" ref="N6019:N6082" si="256">IF(OR(C6019="City of London",C6019="Isles of Scilly"),1,0)</f>
        <v>0</v>
      </c>
    </row>
    <row r="6020" spans="1:14" x14ac:dyDescent="0.45">
      <c r="A6020" s="31" t="str">
        <f t="shared" si="254"/>
        <v>E08000033_CIN episodes for unborn children at 31st March 2019 with any of the so called'toxic trio' identified as a factor at CIN assessment_Number</v>
      </c>
      <c r="B6020" s="31" t="s">
        <v>273</v>
      </c>
      <c r="C6020" s="31" t="s">
        <v>274</v>
      </c>
      <c r="D6020" s="31" t="s">
        <v>474</v>
      </c>
      <c r="E6020" s="31" t="s">
        <v>475</v>
      </c>
      <c r="F6020" s="31" t="s">
        <v>22</v>
      </c>
      <c r="G6020" s="31" t="s">
        <v>106</v>
      </c>
      <c r="H6020" s="31" t="s">
        <v>743</v>
      </c>
      <c r="I6020" s="31">
        <v>27</v>
      </c>
      <c r="J6020" s="31">
        <v>46021</v>
      </c>
      <c r="K6020" s="31">
        <v>0.58668868560005205</v>
      </c>
      <c r="L6020" s="31" t="s">
        <v>1770</v>
      </c>
      <c r="M6020" s="31">
        <f t="shared" si="255"/>
        <v>0.58668868560005205</v>
      </c>
      <c r="N6020" s="31">
        <f t="shared" si="256"/>
        <v>0</v>
      </c>
    </row>
    <row r="6021" spans="1:14" x14ac:dyDescent="0.45">
      <c r="A6021" s="31" t="str">
        <f t="shared" si="254"/>
        <v>E08000034_CIN episodes for unborn children at 31st March 2019 with any of the so called'toxic trio' identified as a factor at CIN assessment_Number</v>
      </c>
      <c r="B6021" s="31" t="s">
        <v>331</v>
      </c>
      <c r="C6021" s="31" t="s">
        <v>332</v>
      </c>
      <c r="D6021" s="31" t="s">
        <v>474</v>
      </c>
      <c r="E6021" s="31" t="s">
        <v>475</v>
      </c>
      <c r="F6021" s="31" t="s">
        <v>22</v>
      </c>
      <c r="G6021" s="31" t="s">
        <v>106</v>
      </c>
      <c r="H6021" s="31" t="s">
        <v>743</v>
      </c>
      <c r="I6021" s="31">
        <v>29</v>
      </c>
      <c r="J6021" s="31">
        <v>100174</v>
      </c>
      <c r="K6021" s="31">
        <v>0.28949627647892701</v>
      </c>
      <c r="L6021" s="31" t="s">
        <v>1767</v>
      </c>
      <c r="M6021" s="31">
        <f t="shared" si="255"/>
        <v>0.28949627647892701</v>
      </c>
      <c r="N6021" s="31">
        <f t="shared" si="256"/>
        <v>0</v>
      </c>
    </row>
    <row r="6022" spans="1:14" x14ac:dyDescent="0.45">
      <c r="A6022" s="31" t="str">
        <f t="shared" si="254"/>
        <v>E08000035_CIN episodes for unborn children at 31st March 2019 with any of the so called'toxic trio' identified as a factor at CIN assessment_Number</v>
      </c>
      <c r="B6022" s="31" t="s">
        <v>339</v>
      </c>
      <c r="C6022" s="31" t="s">
        <v>340</v>
      </c>
      <c r="D6022" s="31" t="s">
        <v>474</v>
      </c>
      <c r="E6022" s="31" t="s">
        <v>475</v>
      </c>
      <c r="F6022" s="31" t="s">
        <v>22</v>
      </c>
      <c r="G6022" s="31" t="s">
        <v>106</v>
      </c>
      <c r="H6022" s="31" t="s">
        <v>743</v>
      </c>
      <c r="I6022" s="31">
        <v>33</v>
      </c>
      <c r="J6022" s="31">
        <v>168176</v>
      </c>
      <c r="K6022" s="31">
        <v>0.19622300447150601</v>
      </c>
      <c r="L6022" s="31" t="s">
        <v>1766</v>
      </c>
      <c r="M6022" s="31">
        <f t="shared" si="255"/>
        <v>0.19622300447150601</v>
      </c>
      <c r="N6022" s="31">
        <f t="shared" si="256"/>
        <v>0</v>
      </c>
    </row>
    <row r="6023" spans="1:14" x14ac:dyDescent="0.45">
      <c r="A6023" s="31" t="str">
        <f t="shared" si="254"/>
        <v>E08000036_CIN episodes for unborn children at 31st March 2019 with any of the so called'toxic trio' identified as a factor at CIN assessment_Number</v>
      </c>
      <c r="B6023" s="31" t="s">
        <v>444</v>
      </c>
      <c r="C6023" s="31" t="s">
        <v>445</v>
      </c>
      <c r="D6023" s="31" t="s">
        <v>474</v>
      </c>
      <c r="E6023" s="31" t="s">
        <v>475</v>
      </c>
      <c r="F6023" s="31" t="s">
        <v>22</v>
      </c>
      <c r="G6023" s="31" t="s">
        <v>106</v>
      </c>
      <c r="H6023" s="31" t="s">
        <v>743</v>
      </c>
      <c r="I6023" s="31">
        <v>19</v>
      </c>
      <c r="J6023" s="31">
        <v>72893</v>
      </c>
      <c r="K6023" s="31">
        <v>0.26065603007147498</v>
      </c>
      <c r="L6023" s="31" t="s">
        <v>1767</v>
      </c>
      <c r="M6023" s="31">
        <f t="shared" si="255"/>
        <v>0.26065603007147498</v>
      </c>
      <c r="N6023" s="31">
        <f t="shared" si="256"/>
        <v>0</v>
      </c>
    </row>
    <row r="6024" spans="1:14" x14ac:dyDescent="0.45">
      <c r="A6024" s="31" t="str">
        <f t="shared" si="254"/>
        <v>E08000020_CIN episodes for unborn children at 31st March 2019 with any of the so called'toxic trio' identified as a factor at CIN assessment_Number</v>
      </c>
      <c r="B6024" s="31" t="s">
        <v>305</v>
      </c>
      <c r="C6024" s="31" t="s">
        <v>306</v>
      </c>
      <c r="D6024" s="31" t="s">
        <v>474</v>
      </c>
      <c r="E6024" s="31" t="s">
        <v>475</v>
      </c>
      <c r="F6024" s="31" t="s">
        <v>22</v>
      </c>
      <c r="G6024" s="31" t="s">
        <v>106</v>
      </c>
      <c r="H6024" s="31" t="s">
        <v>743</v>
      </c>
      <c r="I6024" s="31">
        <v>24</v>
      </c>
      <c r="J6024" s="31">
        <v>39605</v>
      </c>
      <c r="K6024" s="31">
        <v>0.60598409291756095</v>
      </c>
      <c r="L6024" s="31" t="s">
        <v>1770</v>
      </c>
      <c r="M6024" s="31">
        <f t="shared" si="255"/>
        <v>0.60598409291756095</v>
      </c>
      <c r="N6024" s="31">
        <f t="shared" si="256"/>
        <v>0</v>
      </c>
    </row>
    <row r="6025" spans="1:14" x14ac:dyDescent="0.45">
      <c r="A6025" s="31" t="str">
        <f t="shared" si="254"/>
        <v>E08000021_CIN episodes for unborn children at 31st March 2019 with any of the so called'toxic trio' identified as a factor at CIN assessment_Number</v>
      </c>
      <c r="B6025" s="31" t="s">
        <v>357</v>
      </c>
      <c r="C6025" s="31" t="s">
        <v>358</v>
      </c>
      <c r="D6025" s="31" t="s">
        <v>474</v>
      </c>
      <c r="E6025" s="31" t="s">
        <v>475</v>
      </c>
      <c r="F6025" s="31" t="s">
        <v>22</v>
      </c>
      <c r="G6025" s="31" t="s">
        <v>106</v>
      </c>
      <c r="H6025" s="31" t="s">
        <v>743</v>
      </c>
      <c r="I6025" s="31">
        <v>33</v>
      </c>
      <c r="J6025" s="31">
        <v>58056</v>
      </c>
      <c r="K6025" s="31">
        <v>0.56841670111616405</v>
      </c>
      <c r="L6025" s="31" t="s">
        <v>1770</v>
      </c>
      <c r="M6025" s="31">
        <f t="shared" si="255"/>
        <v>0.56841670111616405</v>
      </c>
      <c r="N6025" s="31">
        <f t="shared" si="256"/>
        <v>0</v>
      </c>
    </row>
    <row r="6026" spans="1:14" x14ac:dyDescent="0.45">
      <c r="A6026" s="31" t="str">
        <f t="shared" si="254"/>
        <v>E08000022_CIN episodes for unborn children at 31st March 2019 with any of the so called'toxic trio' identified as a factor at CIN assessment_Number</v>
      </c>
      <c r="B6026" s="31" t="s">
        <v>524</v>
      </c>
      <c r="C6026" s="31" t="s">
        <v>525</v>
      </c>
      <c r="D6026" s="31" t="s">
        <v>474</v>
      </c>
      <c r="E6026" s="31" t="s">
        <v>475</v>
      </c>
      <c r="F6026" s="31" t="s">
        <v>22</v>
      </c>
      <c r="G6026" s="31" t="s">
        <v>106</v>
      </c>
      <c r="H6026" s="31" t="s">
        <v>743</v>
      </c>
      <c r="I6026" s="31">
        <v>23</v>
      </c>
      <c r="J6026" s="31">
        <v>41360</v>
      </c>
      <c r="K6026" s="31">
        <v>0.55609284332688602</v>
      </c>
      <c r="L6026" s="31" t="s">
        <v>1770</v>
      </c>
      <c r="M6026" s="31">
        <f t="shared" si="255"/>
        <v>0.55609284332688602</v>
      </c>
      <c r="N6026" s="31">
        <f t="shared" si="256"/>
        <v>0</v>
      </c>
    </row>
    <row r="6027" spans="1:14" x14ac:dyDescent="0.45">
      <c r="A6027" s="31" t="str">
        <f t="shared" ref="A6027:A6090" si="257">CONCATENATE(B6027,"_",G6027,"_",H6027)</f>
        <v>E08000023_CIN episodes for unborn children at 31st March 2019 with any of the so called'toxic trio' identified as a factor at CIN assessment_Number</v>
      </c>
      <c r="B6027" s="31" t="s">
        <v>410</v>
      </c>
      <c r="C6027" s="31" t="s">
        <v>411</v>
      </c>
      <c r="D6027" s="31" t="s">
        <v>474</v>
      </c>
      <c r="E6027" s="31" t="s">
        <v>475</v>
      </c>
      <c r="F6027" s="31" t="s">
        <v>22</v>
      </c>
      <c r="G6027" s="31" t="s">
        <v>106</v>
      </c>
      <c r="H6027" s="31" t="s">
        <v>743</v>
      </c>
      <c r="I6027" s="31">
        <v>14</v>
      </c>
      <c r="J6027" s="31">
        <v>29920</v>
      </c>
      <c r="K6027" s="31">
        <v>0.467914438502674</v>
      </c>
      <c r="L6027" s="31" t="s">
        <v>1769</v>
      </c>
      <c r="M6027" s="31">
        <f t="shared" si="255"/>
        <v>0.467914438502674</v>
      </c>
      <c r="N6027" s="31">
        <f t="shared" si="256"/>
        <v>0</v>
      </c>
    </row>
    <row r="6028" spans="1:14" x14ac:dyDescent="0.45">
      <c r="A6028" s="31" t="str">
        <f t="shared" si="257"/>
        <v>E08000024_CIN episodes for unborn children at 31st March 2019 with any of the so called'toxic trio' identified as a factor at CIN assessment_Number</v>
      </c>
      <c r="B6028" s="31" t="s">
        <v>428</v>
      </c>
      <c r="C6028" s="31" t="s">
        <v>429</v>
      </c>
      <c r="D6028" s="31" t="s">
        <v>474</v>
      </c>
      <c r="E6028" s="31" t="s">
        <v>475</v>
      </c>
      <c r="F6028" s="31" t="s">
        <v>22</v>
      </c>
      <c r="G6028" s="31" t="s">
        <v>106</v>
      </c>
      <c r="H6028" s="31" t="s">
        <v>743</v>
      </c>
      <c r="I6028" s="31">
        <v>33</v>
      </c>
      <c r="J6028" s="31">
        <v>54563</v>
      </c>
      <c r="K6028" s="31">
        <v>0.60480545424555099</v>
      </c>
      <c r="L6028" s="31" t="s">
        <v>1770</v>
      </c>
      <c r="M6028" s="31">
        <f t="shared" si="255"/>
        <v>0.60480545424555099</v>
      </c>
      <c r="N6028" s="31">
        <f t="shared" si="256"/>
        <v>0</v>
      </c>
    </row>
    <row r="6029" spans="1:14" x14ac:dyDescent="0.45">
      <c r="A6029" s="31" t="str">
        <f t="shared" si="257"/>
        <v>E06000053_CIN episodes for unborn children at 31st March 2019 with any of the so called'toxic trio' identified as a factor at CIN assessment_Number</v>
      </c>
      <c r="B6029" s="31" t="s">
        <v>550</v>
      </c>
      <c r="C6029" s="31" t="s">
        <v>551</v>
      </c>
      <c r="D6029" s="31" t="s">
        <v>474</v>
      </c>
      <c r="E6029" s="31" t="s">
        <v>475</v>
      </c>
      <c r="F6029" s="31" t="s">
        <v>22</v>
      </c>
      <c r="G6029" s="31" t="s">
        <v>106</v>
      </c>
      <c r="H6029" s="31" t="s">
        <v>743</v>
      </c>
      <c r="I6029" s="31">
        <v>0</v>
      </c>
      <c r="J6029" s="31">
        <v>368</v>
      </c>
      <c r="K6029" s="31">
        <v>0</v>
      </c>
      <c r="L6029" s="31" t="s">
        <v>1764</v>
      </c>
      <c r="M6029" s="31">
        <f t="shared" si="255"/>
        <v>0</v>
      </c>
      <c r="N6029" s="31">
        <f t="shared" si="256"/>
        <v>1</v>
      </c>
    </row>
    <row r="6030" spans="1:14" x14ac:dyDescent="0.45">
      <c r="A6030" s="31" t="str">
        <f t="shared" si="257"/>
        <v>E06000022_CIN episodes for unborn children at 31st March 2019 with any of the so called'toxic trio' identified as a factor at CIN assessment_Number</v>
      </c>
      <c r="B6030" s="31" t="s">
        <v>238</v>
      </c>
      <c r="C6030" s="31" t="s">
        <v>239</v>
      </c>
      <c r="D6030" s="31" t="s">
        <v>474</v>
      </c>
      <c r="E6030" s="31" t="s">
        <v>475</v>
      </c>
      <c r="F6030" s="31" t="s">
        <v>22</v>
      </c>
      <c r="G6030" s="31" t="s">
        <v>106</v>
      </c>
      <c r="H6030" s="31" t="s">
        <v>743</v>
      </c>
      <c r="I6030" s="31" t="s">
        <v>1280</v>
      </c>
      <c r="J6030" s="31">
        <v>35946</v>
      </c>
      <c r="K6030" s="31" t="s">
        <v>1280</v>
      </c>
      <c r="L6030" s="31" t="s">
        <v>70</v>
      </c>
      <c r="M6030" s="31" t="s">
        <v>70</v>
      </c>
      <c r="N6030" s="31">
        <f t="shared" si="256"/>
        <v>0</v>
      </c>
    </row>
    <row r="6031" spans="1:14" x14ac:dyDescent="0.45">
      <c r="A6031" s="31" t="str">
        <f t="shared" si="257"/>
        <v>E06000023_CIN episodes for unborn children at 31st March 2019 with any of the so called'toxic trio' identified as a factor at CIN assessment_Number</v>
      </c>
      <c r="B6031" s="31" t="s">
        <v>265</v>
      </c>
      <c r="C6031" s="31" t="s">
        <v>266</v>
      </c>
      <c r="D6031" s="31" t="s">
        <v>474</v>
      </c>
      <c r="E6031" s="31" t="s">
        <v>475</v>
      </c>
      <c r="F6031" s="31" t="s">
        <v>22</v>
      </c>
      <c r="G6031" s="31" t="s">
        <v>106</v>
      </c>
      <c r="H6031" s="31" t="s">
        <v>743</v>
      </c>
      <c r="I6031" s="31">
        <v>30</v>
      </c>
      <c r="J6031" s="31">
        <v>94016</v>
      </c>
      <c r="K6031" s="31">
        <v>0.31909462219196699</v>
      </c>
      <c r="L6031" s="31" t="s">
        <v>1767</v>
      </c>
      <c r="M6031" s="31">
        <f t="shared" si="255"/>
        <v>0.31909462219196699</v>
      </c>
      <c r="N6031" s="31">
        <f t="shared" si="256"/>
        <v>0</v>
      </c>
    </row>
    <row r="6032" spans="1:14" x14ac:dyDescent="0.45">
      <c r="A6032" s="31" t="str">
        <f t="shared" si="257"/>
        <v>E06000024_CIN episodes for unborn children at 31st March 2019 with any of the so called'toxic trio' identified as a factor at CIN assessment_Number</v>
      </c>
      <c r="B6032" s="31" t="s">
        <v>367</v>
      </c>
      <c r="C6032" s="31" t="s">
        <v>368</v>
      </c>
      <c r="D6032" s="31" t="s">
        <v>474</v>
      </c>
      <c r="E6032" s="31" t="s">
        <v>475</v>
      </c>
      <c r="F6032" s="31" t="s">
        <v>22</v>
      </c>
      <c r="G6032" s="31" t="s">
        <v>106</v>
      </c>
      <c r="H6032" s="31" t="s">
        <v>743</v>
      </c>
      <c r="I6032" s="31">
        <v>10</v>
      </c>
      <c r="J6032" s="31">
        <v>43435</v>
      </c>
      <c r="K6032" s="31">
        <v>0.23022907793254299</v>
      </c>
      <c r="L6032" s="31" t="s">
        <v>1766</v>
      </c>
      <c r="M6032" s="31">
        <f t="shared" si="255"/>
        <v>0.23022907793254299</v>
      </c>
      <c r="N6032" s="31">
        <f t="shared" si="256"/>
        <v>0</v>
      </c>
    </row>
    <row r="6033" spans="1:14" x14ac:dyDescent="0.45">
      <c r="A6033" s="31" t="str">
        <f t="shared" si="257"/>
        <v>E06000025_CIN episodes for unborn children at 31st March 2019 with any of the so called'toxic trio' identified as a factor at CIN assessment_Number</v>
      </c>
      <c r="B6033" s="31" t="s">
        <v>408</v>
      </c>
      <c r="C6033" s="31" t="s">
        <v>409</v>
      </c>
      <c r="D6033" s="31" t="s">
        <v>474</v>
      </c>
      <c r="E6033" s="31" t="s">
        <v>475</v>
      </c>
      <c r="F6033" s="31" t="s">
        <v>22</v>
      </c>
      <c r="G6033" s="31" t="s">
        <v>106</v>
      </c>
      <c r="H6033" s="31" t="s">
        <v>743</v>
      </c>
      <c r="I6033" s="31">
        <v>8</v>
      </c>
      <c r="J6033" s="31">
        <v>58867</v>
      </c>
      <c r="K6033" s="31">
        <v>0.13589957021760901</v>
      </c>
      <c r="L6033" s="31" t="s">
        <v>1765</v>
      </c>
      <c r="M6033" s="31">
        <f t="shared" si="255"/>
        <v>0.13589957021760901</v>
      </c>
      <c r="N6033" s="31">
        <f t="shared" si="256"/>
        <v>0</v>
      </c>
    </row>
    <row r="6034" spans="1:14" x14ac:dyDescent="0.45">
      <c r="A6034" s="31" t="str">
        <f t="shared" si="257"/>
        <v>E06000001_CIN episodes for unborn children at 31st March 2019 with any of the so called'toxic trio' identified as a factor at CIN assessment_Number</v>
      </c>
      <c r="B6034" s="31" t="s">
        <v>313</v>
      </c>
      <c r="C6034" s="31" t="s">
        <v>314</v>
      </c>
      <c r="D6034" s="31" t="s">
        <v>474</v>
      </c>
      <c r="E6034" s="31" t="s">
        <v>475</v>
      </c>
      <c r="F6034" s="31" t="s">
        <v>22</v>
      </c>
      <c r="G6034" s="31" t="s">
        <v>106</v>
      </c>
      <c r="H6034" s="31" t="s">
        <v>743</v>
      </c>
      <c r="I6034" s="31">
        <v>9</v>
      </c>
      <c r="J6034" s="31">
        <v>20006</v>
      </c>
      <c r="K6034" s="31">
        <v>0.44986504048785397</v>
      </c>
      <c r="L6034" s="31" t="s">
        <v>1768</v>
      </c>
      <c r="M6034" s="31">
        <f t="shared" si="255"/>
        <v>0.44986504048785397</v>
      </c>
      <c r="N6034" s="31">
        <f t="shared" si="256"/>
        <v>0</v>
      </c>
    </row>
    <row r="6035" spans="1:14" x14ac:dyDescent="0.45">
      <c r="A6035" s="31" t="str">
        <f t="shared" si="257"/>
        <v>E06000002_CIN episodes for unborn children at 31st March 2019 with any of the so called'toxic trio' identified as a factor at CIN assessment_Number</v>
      </c>
      <c r="B6035" s="31" t="s">
        <v>511</v>
      </c>
      <c r="C6035" s="31" t="s">
        <v>725</v>
      </c>
      <c r="D6035" s="31" t="s">
        <v>474</v>
      </c>
      <c r="E6035" s="31" t="s">
        <v>475</v>
      </c>
      <c r="F6035" s="31" t="s">
        <v>22</v>
      </c>
      <c r="G6035" s="31" t="s">
        <v>106</v>
      </c>
      <c r="H6035" s="31" t="s">
        <v>743</v>
      </c>
      <c r="I6035" s="31">
        <v>23</v>
      </c>
      <c r="J6035" s="31">
        <v>32513</v>
      </c>
      <c r="K6035" s="31">
        <v>0.70740934395472599</v>
      </c>
      <c r="L6035" s="31" t="s">
        <v>1771</v>
      </c>
      <c r="M6035" s="31">
        <f t="shared" si="255"/>
        <v>0.70740934395472599</v>
      </c>
      <c r="N6035" s="31">
        <f t="shared" si="256"/>
        <v>0</v>
      </c>
    </row>
    <row r="6036" spans="1:14" x14ac:dyDescent="0.45">
      <c r="A6036" s="31" t="str">
        <f t="shared" si="257"/>
        <v>E06000003_CIN episodes for unborn children at 31st March 2019 with any of the so called'toxic trio' identified as a factor at CIN assessment_Number</v>
      </c>
      <c r="B6036" s="31" t="s">
        <v>387</v>
      </c>
      <c r="C6036" s="31" t="s">
        <v>388</v>
      </c>
      <c r="D6036" s="31" t="s">
        <v>474</v>
      </c>
      <c r="E6036" s="31" t="s">
        <v>475</v>
      </c>
      <c r="F6036" s="31" t="s">
        <v>22</v>
      </c>
      <c r="G6036" s="31" t="s">
        <v>106</v>
      </c>
      <c r="H6036" s="31" t="s">
        <v>743</v>
      </c>
      <c r="I6036" s="31">
        <v>10</v>
      </c>
      <c r="J6036" s="31">
        <v>27626</v>
      </c>
      <c r="K6036" s="31">
        <v>0.36197784695576601</v>
      </c>
      <c r="L6036" s="31" t="s">
        <v>1768</v>
      </c>
      <c r="M6036" s="31">
        <f t="shared" si="255"/>
        <v>0.36197784695576601</v>
      </c>
      <c r="N6036" s="31">
        <f t="shared" si="256"/>
        <v>0</v>
      </c>
    </row>
    <row r="6037" spans="1:14" x14ac:dyDescent="0.45">
      <c r="A6037" s="31" t="str">
        <f t="shared" si="257"/>
        <v>E06000004_CIN episodes for unborn children at 31st March 2019 with any of the so called'toxic trio' identified as a factor at CIN assessment_Number</v>
      </c>
      <c r="B6037" s="31" t="s">
        <v>422</v>
      </c>
      <c r="C6037" s="31" t="s">
        <v>423</v>
      </c>
      <c r="D6037" s="31" t="s">
        <v>474</v>
      </c>
      <c r="E6037" s="31" t="s">
        <v>475</v>
      </c>
      <c r="F6037" s="31" t="s">
        <v>22</v>
      </c>
      <c r="G6037" s="31" t="s">
        <v>106</v>
      </c>
      <c r="H6037" s="31" t="s">
        <v>743</v>
      </c>
      <c r="I6037" s="31">
        <v>20</v>
      </c>
      <c r="J6037" s="31">
        <v>43521</v>
      </c>
      <c r="K6037" s="31">
        <v>0.45954826405643301</v>
      </c>
      <c r="L6037" s="31" t="s">
        <v>1769</v>
      </c>
      <c r="M6037" s="31">
        <f t="shared" si="255"/>
        <v>0.45954826405643301</v>
      </c>
      <c r="N6037" s="31">
        <f t="shared" si="256"/>
        <v>0</v>
      </c>
    </row>
    <row r="6038" spans="1:14" x14ac:dyDescent="0.45">
      <c r="A6038" s="31" t="str">
        <f t="shared" si="257"/>
        <v>E06000010_CIN episodes for unborn children at 31st March 2019 with any of the so called'toxic trio' identified as a factor at CIN assessment_Number</v>
      </c>
      <c r="B6038" s="31" t="s">
        <v>329</v>
      </c>
      <c r="C6038" s="31" t="s">
        <v>330</v>
      </c>
      <c r="D6038" s="31" t="s">
        <v>474</v>
      </c>
      <c r="E6038" s="31" t="s">
        <v>475</v>
      </c>
      <c r="F6038" s="31" t="s">
        <v>22</v>
      </c>
      <c r="G6038" s="31" t="s">
        <v>106</v>
      </c>
      <c r="H6038" s="31" t="s">
        <v>743</v>
      </c>
      <c r="I6038" s="31">
        <v>18</v>
      </c>
      <c r="J6038" s="31">
        <v>57023</v>
      </c>
      <c r="K6038" s="31">
        <v>0.31566210125738697</v>
      </c>
      <c r="L6038" s="31" t="s">
        <v>1767</v>
      </c>
      <c r="M6038" s="31">
        <f t="shared" si="255"/>
        <v>0.31566210125738697</v>
      </c>
      <c r="N6038" s="31">
        <f t="shared" si="256"/>
        <v>0</v>
      </c>
    </row>
    <row r="6039" spans="1:14" x14ac:dyDescent="0.45">
      <c r="A6039" s="31" t="str">
        <f t="shared" si="257"/>
        <v>E06000011_CIN episodes for unborn children at 31st March 2019 with any of the so called'toxic trio' identified as a factor at CIN assessment_Number</v>
      </c>
      <c r="B6039" s="31" t="s">
        <v>514</v>
      </c>
      <c r="C6039" s="31" t="s">
        <v>594</v>
      </c>
      <c r="D6039" s="31" t="s">
        <v>474</v>
      </c>
      <c r="E6039" s="31" t="s">
        <v>475</v>
      </c>
      <c r="F6039" s="31" t="s">
        <v>22</v>
      </c>
      <c r="G6039" s="31" t="s">
        <v>106</v>
      </c>
      <c r="H6039" s="31" t="s">
        <v>743</v>
      </c>
      <c r="I6039" s="31" t="s">
        <v>1280</v>
      </c>
      <c r="J6039" s="31">
        <v>62942</v>
      </c>
      <c r="K6039" s="31" t="s">
        <v>1280</v>
      </c>
      <c r="L6039" s="31" t="s">
        <v>70</v>
      </c>
      <c r="M6039" s="31" t="s">
        <v>70</v>
      </c>
      <c r="N6039" s="31">
        <f t="shared" si="256"/>
        <v>0</v>
      </c>
    </row>
    <row r="6040" spans="1:14" x14ac:dyDescent="0.45">
      <c r="A6040" s="31" t="str">
        <f t="shared" si="257"/>
        <v>E06000012_CIN episodes for unborn children at 31st March 2019 with any of the so called'toxic trio' identified as a factor at CIN assessment_Number</v>
      </c>
      <c r="B6040" s="31" t="s">
        <v>363</v>
      </c>
      <c r="C6040" s="31" t="s">
        <v>364</v>
      </c>
      <c r="D6040" s="31" t="s">
        <v>474</v>
      </c>
      <c r="E6040" s="31" t="s">
        <v>475</v>
      </c>
      <c r="F6040" s="31" t="s">
        <v>22</v>
      </c>
      <c r="G6040" s="31" t="s">
        <v>106</v>
      </c>
      <c r="H6040" s="31" t="s">
        <v>743</v>
      </c>
      <c r="I6040" s="31">
        <v>15</v>
      </c>
      <c r="J6040" s="31">
        <v>34503</v>
      </c>
      <c r="K6040" s="31">
        <v>0.434744804799583</v>
      </c>
      <c r="L6040" s="31" t="s">
        <v>1768</v>
      </c>
      <c r="M6040" s="31">
        <f t="shared" si="255"/>
        <v>0.434744804799583</v>
      </c>
      <c r="N6040" s="31">
        <f t="shared" si="256"/>
        <v>0</v>
      </c>
    </row>
    <row r="6041" spans="1:14" x14ac:dyDescent="0.45">
      <c r="A6041" s="31" t="str">
        <f t="shared" si="257"/>
        <v>E06000013_CIN episodes for unborn children at 31st March 2019 with any of the so called'toxic trio' identified as a factor at CIN assessment_Number</v>
      </c>
      <c r="B6041" s="31" t="s">
        <v>365</v>
      </c>
      <c r="C6041" s="31" t="s">
        <v>366</v>
      </c>
      <c r="D6041" s="31" t="s">
        <v>474</v>
      </c>
      <c r="E6041" s="31" t="s">
        <v>475</v>
      </c>
      <c r="F6041" s="31" t="s">
        <v>22</v>
      </c>
      <c r="G6041" s="31" t="s">
        <v>106</v>
      </c>
      <c r="H6041" s="31" t="s">
        <v>743</v>
      </c>
      <c r="I6041" s="31">
        <v>13</v>
      </c>
      <c r="J6041" s="31">
        <v>35714</v>
      </c>
      <c r="K6041" s="31">
        <v>0.36400291202329599</v>
      </c>
      <c r="L6041" s="31" t="s">
        <v>1768</v>
      </c>
      <c r="M6041" s="31">
        <f t="shared" si="255"/>
        <v>0.36400291202329599</v>
      </c>
      <c r="N6041" s="31">
        <f t="shared" si="256"/>
        <v>0</v>
      </c>
    </row>
    <row r="6042" spans="1:14" x14ac:dyDescent="0.45">
      <c r="A6042" s="31" t="str">
        <f t="shared" si="257"/>
        <v>E10000023_CIN episodes for unborn children at 31st March 2019 with any of the so called'toxic trio' identified as a factor at CIN assessment_Number</v>
      </c>
      <c r="B6042" s="31" t="s">
        <v>369</v>
      </c>
      <c r="C6042" s="31" t="s">
        <v>370</v>
      </c>
      <c r="D6042" s="31" t="s">
        <v>474</v>
      </c>
      <c r="E6042" s="31" t="s">
        <v>475</v>
      </c>
      <c r="F6042" s="31" t="s">
        <v>22</v>
      </c>
      <c r="G6042" s="31" t="s">
        <v>106</v>
      </c>
      <c r="H6042" s="31" t="s">
        <v>743</v>
      </c>
      <c r="I6042" s="31">
        <v>31</v>
      </c>
      <c r="J6042" s="31">
        <v>117499</v>
      </c>
      <c r="K6042" s="31">
        <v>0.263832032613044</v>
      </c>
      <c r="L6042" s="31" t="s">
        <v>1767</v>
      </c>
      <c r="M6042" s="31">
        <f t="shared" si="255"/>
        <v>0.263832032613044</v>
      </c>
      <c r="N6042" s="31">
        <f t="shared" si="256"/>
        <v>0</v>
      </c>
    </row>
    <row r="6043" spans="1:14" x14ac:dyDescent="0.45">
      <c r="A6043" s="31" t="str">
        <f t="shared" si="257"/>
        <v>E06000014_CIN episodes for unborn children at 31st March 2019 with any of the so called'toxic trio' identified as a factor at CIN assessment_Number</v>
      </c>
      <c r="B6043" s="31" t="s">
        <v>472</v>
      </c>
      <c r="C6043" s="31" t="s">
        <v>473</v>
      </c>
      <c r="D6043" s="31" t="s">
        <v>474</v>
      </c>
      <c r="E6043" s="31" t="s">
        <v>475</v>
      </c>
      <c r="F6043" s="31" t="s">
        <v>22</v>
      </c>
      <c r="G6043" s="31" t="s">
        <v>106</v>
      </c>
      <c r="H6043" s="31" t="s">
        <v>743</v>
      </c>
      <c r="I6043" s="31">
        <v>5</v>
      </c>
      <c r="J6043" s="31">
        <v>36572</v>
      </c>
      <c r="K6043" s="31">
        <v>0.136716613802909</v>
      </c>
      <c r="L6043" s="31" t="s">
        <v>1765</v>
      </c>
      <c r="M6043" s="31">
        <f t="shared" si="255"/>
        <v>0.136716613802909</v>
      </c>
      <c r="N6043" s="31">
        <f t="shared" si="256"/>
        <v>0</v>
      </c>
    </row>
    <row r="6044" spans="1:14" x14ac:dyDescent="0.45">
      <c r="A6044" s="31" t="str">
        <f t="shared" si="257"/>
        <v>E06000032_CIN episodes for unborn children at 31st March 2019 with any of the so called'toxic trio' identified as a factor at CIN assessment_Number</v>
      </c>
      <c r="B6044" s="31" t="s">
        <v>564</v>
      </c>
      <c r="C6044" s="31" t="s">
        <v>724</v>
      </c>
      <c r="D6044" s="31" t="s">
        <v>474</v>
      </c>
      <c r="E6044" s="31" t="s">
        <v>475</v>
      </c>
      <c r="F6044" s="31" t="s">
        <v>22</v>
      </c>
      <c r="G6044" s="31" t="s">
        <v>106</v>
      </c>
      <c r="H6044" s="31" t="s">
        <v>743</v>
      </c>
      <c r="I6044" s="31">
        <v>13</v>
      </c>
      <c r="J6044" s="31">
        <v>57375</v>
      </c>
      <c r="K6044" s="31">
        <v>0.226579520697168</v>
      </c>
      <c r="L6044" s="31" t="s">
        <v>1766</v>
      </c>
      <c r="M6044" s="31">
        <f t="shared" si="255"/>
        <v>0.226579520697168</v>
      </c>
      <c r="N6044" s="31">
        <f t="shared" si="256"/>
        <v>0</v>
      </c>
    </row>
    <row r="6045" spans="1:14" x14ac:dyDescent="0.45">
      <c r="A6045" s="31" t="str">
        <f t="shared" si="257"/>
        <v>E06000055_CIN episodes for unborn children at 31st March 2019 with any of the so called'toxic trio' identified as a factor at CIN assessment_Number</v>
      </c>
      <c r="B6045" s="31" t="s">
        <v>240</v>
      </c>
      <c r="C6045" s="31" t="s">
        <v>241</v>
      </c>
      <c r="D6045" s="31" t="s">
        <v>474</v>
      </c>
      <c r="E6045" s="31" t="s">
        <v>475</v>
      </c>
      <c r="F6045" s="31" t="s">
        <v>22</v>
      </c>
      <c r="G6045" s="31" t="s">
        <v>106</v>
      </c>
      <c r="H6045" s="31" t="s">
        <v>743</v>
      </c>
      <c r="I6045" s="31">
        <v>18</v>
      </c>
      <c r="J6045" s="31">
        <v>40088</v>
      </c>
      <c r="K6045" s="31">
        <v>0.44901217321891801</v>
      </c>
      <c r="L6045" s="31" t="s">
        <v>1768</v>
      </c>
      <c r="M6045" s="31">
        <f t="shared" si="255"/>
        <v>0.44901217321891801</v>
      </c>
      <c r="N6045" s="31">
        <f t="shared" si="256"/>
        <v>0</v>
      </c>
    </row>
    <row r="6046" spans="1:14" x14ac:dyDescent="0.45">
      <c r="A6046" s="31" t="str">
        <f t="shared" si="257"/>
        <v>E06000056_CIN episodes for unborn children at 31st March 2019 with any of the so called'toxic trio' identified as a factor at CIN assessment_Number</v>
      </c>
      <c r="B6046" s="31" t="s">
        <v>279</v>
      </c>
      <c r="C6046" s="31" t="s">
        <v>280</v>
      </c>
      <c r="D6046" s="31" t="s">
        <v>474</v>
      </c>
      <c r="E6046" s="31" t="s">
        <v>475</v>
      </c>
      <c r="F6046" s="31" t="s">
        <v>22</v>
      </c>
      <c r="G6046" s="31" t="s">
        <v>106</v>
      </c>
      <c r="H6046" s="31" t="s">
        <v>743</v>
      </c>
      <c r="I6046" s="31">
        <v>14</v>
      </c>
      <c r="J6046" s="31">
        <v>62515</v>
      </c>
      <c r="K6046" s="31">
        <v>0.223946252899304</v>
      </c>
      <c r="L6046" s="31" t="s">
        <v>1766</v>
      </c>
      <c r="M6046" s="31">
        <f t="shared" si="255"/>
        <v>0.223946252899304</v>
      </c>
      <c r="N6046" s="31">
        <f t="shared" si="256"/>
        <v>0</v>
      </c>
    </row>
    <row r="6047" spans="1:14" x14ac:dyDescent="0.45">
      <c r="A6047" s="31" t="str">
        <f t="shared" si="257"/>
        <v>E10000002_CIN episodes for unborn children at 31st March 2019 with any of the so called'toxic trio' identified as a factor at CIN assessment_Number</v>
      </c>
      <c r="B6047" s="31" t="s">
        <v>269</v>
      </c>
      <c r="C6047" s="31" t="s">
        <v>270</v>
      </c>
      <c r="D6047" s="31" t="s">
        <v>474</v>
      </c>
      <c r="E6047" s="31" t="s">
        <v>475</v>
      </c>
      <c r="F6047" s="31" t="s">
        <v>22</v>
      </c>
      <c r="G6047" s="31" t="s">
        <v>106</v>
      </c>
      <c r="H6047" s="31" t="s">
        <v>743</v>
      </c>
      <c r="I6047" s="31">
        <v>21</v>
      </c>
      <c r="J6047" s="31">
        <v>124321</v>
      </c>
      <c r="K6047" s="31">
        <v>0.16891756018693499</v>
      </c>
      <c r="L6047" s="31" t="s">
        <v>1766</v>
      </c>
      <c r="M6047" s="31">
        <f t="shared" si="255"/>
        <v>0.16891756018693499</v>
      </c>
      <c r="N6047" s="31">
        <f t="shared" si="256"/>
        <v>0</v>
      </c>
    </row>
    <row r="6048" spans="1:14" x14ac:dyDescent="0.45">
      <c r="A6048" s="31" t="str">
        <f t="shared" si="257"/>
        <v>E06000042_CIN episodes for unborn children at 31st March 2019 with any of the so called'toxic trio' identified as a factor at CIN assessment_Number</v>
      </c>
      <c r="B6048" s="31" t="s">
        <v>355</v>
      </c>
      <c r="C6048" s="31" t="s">
        <v>356</v>
      </c>
      <c r="D6048" s="31" t="s">
        <v>474</v>
      </c>
      <c r="E6048" s="31" t="s">
        <v>475</v>
      </c>
      <c r="F6048" s="31" t="s">
        <v>22</v>
      </c>
      <c r="G6048" s="31" t="s">
        <v>106</v>
      </c>
      <c r="H6048" s="31" t="s">
        <v>743</v>
      </c>
      <c r="I6048" s="31">
        <v>18</v>
      </c>
      <c r="J6048" s="31">
        <v>68278</v>
      </c>
      <c r="K6048" s="31">
        <v>0.26362810861478098</v>
      </c>
      <c r="L6048" s="31" t="s">
        <v>1767</v>
      </c>
      <c r="M6048" s="31">
        <f t="shared" si="255"/>
        <v>0.26362810861478098</v>
      </c>
      <c r="N6048" s="31">
        <f t="shared" si="256"/>
        <v>0</v>
      </c>
    </row>
    <row r="6049" spans="1:14" x14ac:dyDescent="0.45">
      <c r="A6049" s="31" t="str">
        <f t="shared" si="257"/>
        <v>E10000007_CIN episodes for unborn children at 31st March 2019 with any of the so called'toxic trio' identified as a factor at CIN assessment_Number</v>
      </c>
      <c r="B6049" s="31" t="s">
        <v>291</v>
      </c>
      <c r="C6049" s="31" t="s">
        <v>292</v>
      </c>
      <c r="D6049" s="31" t="s">
        <v>474</v>
      </c>
      <c r="E6049" s="31" t="s">
        <v>475</v>
      </c>
      <c r="F6049" s="31" t="s">
        <v>22</v>
      </c>
      <c r="G6049" s="31" t="s">
        <v>106</v>
      </c>
      <c r="H6049" s="31" t="s">
        <v>743</v>
      </c>
      <c r="I6049" s="31">
        <v>44</v>
      </c>
      <c r="J6049" s="31">
        <v>153272</v>
      </c>
      <c r="K6049" s="31">
        <v>0.28707135027924202</v>
      </c>
      <c r="L6049" s="31" t="s">
        <v>1767</v>
      </c>
      <c r="M6049" s="31">
        <f t="shared" si="255"/>
        <v>0.28707135027924202</v>
      </c>
      <c r="N6049" s="31">
        <f t="shared" si="256"/>
        <v>0</v>
      </c>
    </row>
    <row r="6050" spans="1:14" x14ac:dyDescent="0.45">
      <c r="A6050" s="31" t="str">
        <f t="shared" si="257"/>
        <v>E06000015_CIN episodes for unborn children at 31st March 2019 with any of the so called'toxic trio' identified as a factor at CIN assessment_Number</v>
      </c>
      <c r="B6050" s="31" t="s">
        <v>289</v>
      </c>
      <c r="C6050" s="31" t="s">
        <v>290</v>
      </c>
      <c r="D6050" s="31" t="s">
        <v>474</v>
      </c>
      <c r="E6050" s="31" t="s">
        <v>475</v>
      </c>
      <c r="F6050" s="31" t="s">
        <v>22</v>
      </c>
      <c r="G6050" s="31" t="s">
        <v>106</v>
      </c>
      <c r="H6050" s="31" t="s">
        <v>743</v>
      </c>
      <c r="I6050" s="31">
        <v>23</v>
      </c>
      <c r="J6050" s="31">
        <v>59899</v>
      </c>
      <c r="K6050" s="31">
        <v>0.38397969916025299</v>
      </c>
      <c r="L6050" s="31" t="s">
        <v>1768</v>
      </c>
      <c r="M6050" s="31">
        <f t="shared" si="255"/>
        <v>0.38397969916025299</v>
      </c>
      <c r="N6050" s="31">
        <f t="shared" si="256"/>
        <v>0</v>
      </c>
    </row>
    <row r="6051" spans="1:14" x14ac:dyDescent="0.45">
      <c r="A6051" s="31" t="str">
        <f t="shared" si="257"/>
        <v>E10000009_CIN episodes for unborn children at 31st March 2019 with any of the so called'toxic trio' identified as a factor at CIN assessment_Number</v>
      </c>
      <c r="B6051" s="31" t="s">
        <v>295</v>
      </c>
      <c r="C6051" s="31" t="s">
        <v>296</v>
      </c>
      <c r="D6051" s="31" t="s">
        <v>474</v>
      </c>
      <c r="E6051" s="31" t="s">
        <v>475</v>
      </c>
      <c r="F6051" s="31" t="s">
        <v>22</v>
      </c>
      <c r="G6051" s="31" t="s">
        <v>106</v>
      </c>
      <c r="H6051" s="31" t="s">
        <v>743</v>
      </c>
      <c r="I6051" s="31">
        <v>21</v>
      </c>
      <c r="J6051" s="31">
        <v>76699</v>
      </c>
      <c r="K6051" s="31">
        <v>0.27379757232819202</v>
      </c>
      <c r="L6051" s="31" t="s">
        <v>1767</v>
      </c>
      <c r="M6051" s="31">
        <f t="shared" si="255"/>
        <v>0.27379757232819202</v>
      </c>
      <c r="N6051" s="31">
        <f t="shared" si="256"/>
        <v>0</v>
      </c>
    </row>
    <row r="6052" spans="1:14" x14ac:dyDescent="0.45">
      <c r="A6052" s="31" t="str">
        <f t="shared" si="257"/>
        <v>E06000029_CIN episodes for unborn children at 31st March 2019 with any of the so called'toxic trio' identified as a factor at CIN assessment_Number</v>
      </c>
      <c r="B6052" s="31" t="s">
        <v>543</v>
      </c>
      <c r="C6052" s="31" t="s">
        <v>717</v>
      </c>
      <c r="D6052" s="31" t="s">
        <v>474</v>
      </c>
      <c r="E6052" s="31" t="s">
        <v>475</v>
      </c>
      <c r="F6052" s="31" t="s">
        <v>22</v>
      </c>
      <c r="G6052" s="31" t="s">
        <v>106</v>
      </c>
      <c r="H6052" s="31" t="s">
        <v>743</v>
      </c>
      <c r="I6052" s="31">
        <v>5</v>
      </c>
      <c r="J6052" s="31">
        <v>30188</v>
      </c>
      <c r="K6052" s="31">
        <v>0.16562872664635001</v>
      </c>
      <c r="L6052" s="31" t="s">
        <v>1766</v>
      </c>
      <c r="M6052" s="31">
        <f t="shared" si="255"/>
        <v>0.16562872664635001</v>
      </c>
      <c r="N6052" s="31">
        <f t="shared" si="256"/>
        <v>0</v>
      </c>
    </row>
    <row r="6053" spans="1:14" x14ac:dyDescent="0.45">
      <c r="A6053" s="31" t="str">
        <f t="shared" si="257"/>
        <v>E06000028_CIN episodes for unborn children at 31st March 2019 with any of the so called'toxic trio' identified as a factor at CIN assessment_Number</v>
      </c>
      <c r="B6053" s="31" t="s">
        <v>254</v>
      </c>
      <c r="C6053" s="31" t="s">
        <v>255</v>
      </c>
      <c r="D6053" s="31" t="s">
        <v>474</v>
      </c>
      <c r="E6053" s="31" t="s">
        <v>475</v>
      </c>
      <c r="F6053" s="31" t="s">
        <v>22</v>
      </c>
      <c r="G6053" s="31" t="s">
        <v>106</v>
      </c>
      <c r="H6053" s="31" t="s">
        <v>743</v>
      </c>
      <c r="I6053" s="31">
        <v>10</v>
      </c>
      <c r="J6053" s="31">
        <v>36373</v>
      </c>
      <c r="K6053" s="31">
        <v>0.27492920572952501</v>
      </c>
      <c r="L6053" s="31" t="s">
        <v>1767</v>
      </c>
      <c r="M6053" s="31">
        <f t="shared" si="255"/>
        <v>0.27492920572952501</v>
      </c>
      <c r="N6053" s="31">
        <f t="shared" si="256"/>
        <v>0</v>
      </c>
    </row>
    <row r="6054" spans="1:14" x14ac:dyDescent="0.45">
      <c r="A6054" s="31" t="str">
        <f t="shared" si="257"/>
        <v>E06000047_CIN episodes for unborn children at 31st March 2019 with any of the so called'toxic trio' identified as a factor at CIN assessment_Number</v>
      </c>
      <c r="B6054" s="31" t="s">
        <v>528</v>
      </c>
      <c r="C6054" s="31" t="s">
        <v>721</v>
      </c>
      <c r="D6054" s="31" t="s">
        <v>474</v>
      </c>
      <c r="E6054" s="31" t="s">
        <v>475</v>
      </c>
      <c r="F6054" s="31" t="s">
        <v>22</v>
      </c>
      <c r="G6054" s="31" t="s">
        <v>106</v>
      </c>
      <c r="H6054" s="31" t="s">
        <v>743</v>
      </c>
      <c r="I6054" s="31">
        <v>60</v>
      </c>
      <c r="J6054" s="31">
        <v>101040</v>
      </c>
      <c r="K6054" s="31">
        <v>0.59382422802850399</v>
      </c>
      <c r="L6054" s="31" t="s">
        <v>1770</v>
      </c>
      <c r="M6054" s="31">
        <f t="shared" si="255"/>
        <v>0.59382422802850399</v>
      </c>
      <c r="N6054" s="31">
        <f t="shared" si="256"/>
        <v>0</v>
      </c>
    </row>
    <row r="6055" spans="1:14" x14ac:dyDescent="0.45">
      <c r="A6055" s="31" t="str">
        <f t="shared" si="257"/>
        <v>E06000005_CIN episodes for unborn children at 31st March 2019 with any of the so called'toxic trio' identified as a factor at CIN assessment_Number</v>
      </c>
      <c r="B6055" s="31" t="s">
        <v>287</v>
      </c>
      <c r="C6055" s="31" t="s">
        <v>288</v>
      </c>
      <c r="D6055" s="31" t="s">
        <v>474</v>
      </c>
      <c r="E6055" s="31" t="s">
        <v>475</v>
      </c>
      <c r="F6055" s="31" t="s">
        <v>22</v>
      </c>
      <c r="G6055" s="31" t="s">
        <v>106</v>
      </c>
      <c r="H6055" s="31" t="s">
        <v>743</v>
      </c>
      <c r="I6055" s="31">
        <v>11</v>
      </c>
      <c r="J6055" s="31">
        <v>22454</v>
      </c>
      <c r="K6055" s="31">
        <v>0.48989044268281801</v>
      </c>
      <c r="L6055" s="31" t="s">
        <v>1769</v>
      </c>
      <c r="M6055" s="31">
        <f t="shared" si="255"/>
        <v>0.48989044268281801</v>
      </c>
      <c r="N6055" s="31">
        <f t="shared" si="256"/>
        <v>0</v>
      </c>
    </row>
    <row r="6056" spans="1:14" x14ac:dyDescent="0.45">
      <c r="A6056" s="31" t="str">
        <f t="shared" si="257"/>
        <v>E10000011_CIN episodes for unborn children at 31st March 2019 with any of the so called'toxic trio' identified as a factor at CIN assessment_Number</v>
      </c>
      <c r="B6056" s="31" t="s">
        <v>299</v>
      </c>
      <c r="C6056" s="31" t="s">
        <v>300</v>
      </c>
      <c r="D6056" s="31" t="s">
        <v>474</v>
      </c>
      <c r="E6056" s="31" t="s">
        <v>475</v>
      </c>
      <c r="F6056" s="31" t="s">
        <v>22</v>
      </c>
      <c r="G6056" s="31" t="s">
        <v>106</v>
      </c>
      <c r="H6056" s="31" t="s">
        <v>743</v>
      </c>
      <c r="I6056" s="31">
        <v>23</v>
      </c>
      <c r="J6056" s="31">
        <v>106378</v>
      </c>
      <c r="K6056" s="31">
        <v>0.216210118633552</v>
      </c>
      <c r="L6056" s="31" t="s">
        <v>1766</v>
      </c>
      <c r="M6056" s="31">
        <f t="shared" si="255"/>
        <v>0.216210118633552</v>
      </c>
      <c r="N6056" s="31">
        <f t="shared" si="256"/>
        <v>0</v>
      </c>
    </row>
    <row r="6057" spans="1:14" x14ac:dyDescent="0.45">
      <c r="A6057" s="31" t="str">
        <f t="shared" si="257"/>
        <v>E06000043_CIN episodes for unborn children at 31st March 2019 with any of the so called'toxic trio' identified as a factor at CIN assessment_Number</v>
      </c>
      <c r="B6057" s="31" t="s">
        <v>263</v>
      </c>
      <c r="C6057" s="31" t="s">
        <v>264</v>
      </c>
      <c r="D6057" s="31" t="s">
        <v>474</v>
      </c>
      <c r="E6057" s="31" t="s">
        <v>475</v>
      </c>
      <c r="F6057" s="31" t="s">
        <v>22</v>
      </c>
      <c r="G6057" s="31" t="s">
        <v>106</v>
      </c>
      <c r="H6057" s="31" t="s">
        <v>743</v>
      </c>
      <c r="I6057" s="31">
        <v>16</v>
      </c>
      <c r="J6057" s="31">
        <v>51005</v>
      </c>
      <c r="K6057" s="31">
        <v>0.31369473581021501</v>
      </c>
      <c r="L6057" s="31" t="s">
        <v>1767</v>
      </c>
      <c r="M6057" s="31">
        <f t="shared" si="255"/>
        <v>0.31369473581021501</v>
      </c>
      <c r="N6057" s="31">
        <f t="shared" si="256"/>
        <v>0</v>
      </c>
    </row>
    <row r="6058" spans="1:14" x14ac:dyDescent="0.45">
      <c r="A6058" s="31" t="str">
        <f t="shared" si="257"/>
        <v>E10000014_CIN episodes for unborn children at 31st March 2019 with any of the so called'toxic trio' identified as a factor at CIN assessment_Number</v>
      </c>
      <c r="B6058" s="31" t="s">
        <v>309</v>
      </c>
      <c r="C6058" s="31" t="s">
        <v>310</v>
      </c>
      <c r="D6058" s="31" t="s">
        <v>474</v>
      </c>
      <c r="E6058" s="31" t="s">
        <v>475</v>
      </c>
      <c r="F6058" s="31" t="s">
        <v>22</v>
      </c>
      <c r="G6058" s="31" t="s">
        <v>106</v>
      </c>
      <c r="H6058" s="31" t="s">
        <v>743</v>
      </c>
      <c r="I6058" s="31">
        <v>47</v>
      </c>
      <c r="J6058" s="31">
        <v>284002</v>
      </c>
      <c r="K6058" s="31">
        <v>0.16549179231132199</v>
      </c>
      <c r="L6058" s="31" t="s">
        <v>1766</v>
      </c>
      <c r="M6058" s="31">
        <f t="shared" si="255"/>
        <v>0.16549179231132199</v>
      </c>
      <c r="N6058" s="31">
        <f t="shared" si="256"/>
        <v>0</v>
      </c>
    </row>
    <row r="6059" spans="1:14" x14ac:dyDescent="0.45">
      <c r="A6059" s="31" t="str">
        <f t="shared" si="257"/>
        <v>E06000044_CIN episodes for unborn children at 31st March 2019 with any of the so called'toxic trio' identified as a factor at CIN assessment_Number</v>
      </c>
      <c r="B6059" s="31" t="s">
        <v>383</v>
      </c>
      <c r="C6059" s="31" t="s">
        <v>384</v>
      </c>
      <c r="D6059" s="31" t="s">
        <v>474</v>
      </c>
      <c r="E6059" s="31" t="s">
        <v>475</v>
      </c>
      <c r="F6059" s="31" t="s">
        <v>22</v>
      </c>
      <c r="G6059" s="31" t="s">
        <v>106</v>
      </c>
      <c r="H6059" s="31" t="s">
        <v>743</v>
      </c>
      <c r="I6059" s="31">
        <v>17</v>
      </c>
      <c r="J6059" s="31">
        <v>44046</v>
      </c>
      <c r="K6059" s="31">
        <v>0.38596013258865702</v>
      </c>
      <c r="L6059" s="31" t="s">
        <v>1768</v>
      </c>
      <c r="M6059" s="31">
        <f t="shared" si="255"/>
        <v>0.38596013258865702</v>
      </c>
      <c r="N6059" s="31">
        <f t="shared" si="256"/>
        <v>0</v>
      </c>
    </row>
    <row r="6060" spans="1:14" x14ac:dyDescent="0.45">
      <c r="A6060" s="31" t="str">
        <f t="shared" si="257"/>
        <v>E06000045_CIN episodes for unborn children at 31st March 2019 with any of the so called'toxic trio' identified as a factor at CIN assessment_Number</v>
      </c>
      <c r="B6060" s="31" t="s">
        <v>577</v>
      </c>
      <c r="C6060" s="31" t="s">
        <v>729</v>
      </c>
      <c r="D6060" s="31" t="s">
        <v>474</v>
      </c>
      <c r="E6060" s="31" t="s">
        <v>475</v>
      </c>
      <c r="F6060" s="31" t="s">
        <v>22</v>
      </c>
      <c r="G6060" s="31" t="s">
        <v>106</v>
      </c>
      <c r="H6060" s="31" t="s">
        <v>743</v>
      </c>
      <c r="I6060" s="31">
        <v>23</v>
      </c>
      <c r="J6060" s="31">
        <v>50832</v>
      </c>
      <c r="K6060" s="31">
        <v>0.45247088448221601</v>
      </c>
      <c r="L6060" s="31" t="s">
        <v>1769</v>
      </c>
      <c r="M6060" s="31">
        <f t="shared" si="255"/>
        <v>0.45247088448221601</v>
      </c>
      <c r="N6060" s="31">
        <f t="shared" si="256"/>
        <v>0</v>
      </c>
    </row>
    <row r="6061" spans="1:14" x14ac:dyDescent="0.45">
      <c r="A6061" s="31" t="str">
        <f t="shared" si="257"/>
        <v>E10000018_CIN episodes for unborn children at 31st March 2019 with any of the so called'toxic trio' identified as a factor at CIN assessment_Number</v>
      </c>
      <c r="B6061" s="31" t="s">
        <v>552</v>
      </c>
      <c r="C6061" s="31" t="s">
        <v>553</v>
      </c>
      <c r="D6061" s="31" t="s">
        <v>474</v>
      </c>
      <c r="E6061" s="31" t="s">
        <v>475</v>
      </c>
      <c r="F6061" s="31" t="s">
        <v>22</v>
      </c>
      <c r="G6061" s="31" t="s">
        <v>106</v>
      </c>
      <c r="H6061" s="31" t="s">
        <v>743</v>
      </c>
      <c r="I6061" s="31">
        <v>31</v>
      </c>
      <c r="J6061" s="31">
        <v>140307</v>
      </c>
      <c r="K6061" s="31">
        <v>0.220944072640709</v>
      </c>
      <c r="L6061" s="31" t="s">
        <v>1766</v>
      </c>
      <c r="M6061" s="31">
        <f t="shared" si="255"/>
        <v>0.220944072640709</v>
      </c>
      <c r="N6061" s="31">
        <f t="shared" si="256"/>
        <v>0</v>
      </c>
    </row>
    <row r="6062" spans="1:14" x14ac:dyDescent="0.45">
      <c r="A6062" s="31" t="str">
        <f t="shared" si="257"/>
        <v>E06000016_CIN episodes for unborn children at 31st March 2019 with any of the so called'toxic trio' identified as a factor at CIN assessment_Number</v>
      </c>
      <c r="B6062" s="31" t="s">
        <v>341</v>
      </c>
      <c r="C6062" s="31" t="s">
        <v>342</v>
      </c>
      <c r="D6062" s="31" t="s">
        <v>474</v>
      </c>
      <c r="E6062" s="31" t="s">
        <v>475</v>
      </c>
      <c r="F6062" s="31" t="s">
        <v>22</v>
      </c>
      <c r="G6062" s="31" t="s">
        <v>106</v>
      </c>
      <c r="H6062" s="31" t="s">
        <v>743</v>
      </c>
      <c r="I6062" s="31">
        <v>43</v>
      </c>
      <c r="J6062" s="31">
        <v>83994</v>
      </c>
      <c r="K6062" s="31">
        <v>0.51194132914255797</v>
      </c>
      <c r="L6062" s="31" t="s">
        <v>1769</v>
      </c>
      <c r="M6062" s="31">
        <f t="shared" si="255"/>
        <v>0.51194132914255797</v>
      </c>
      <c r="N6062" s="31">
        <f t="shared" si="256"/>
        <v>0</v>
      </c>
    </row>
    <row r="6063" spans="1:14" x14ac:dyDescent="0.45">
      <c r="A6063" s="31" t="str">
        <f t="shared" si="257"/>
        <v>E06000017_CIN episodes for unborn children at 31st March 2019 with any of the so called'toxic trio' identified as a factor at CIN assessment_Number</v>
      </c>
      <c r="B6063" s="31" t="s">
        <v>548</v>
      </c>
      <c r="C6063" s="31" t="s">
        <v>728</v>
      </c>
      <c r="D6063" s="31" t="s">
        <v>474</v>
      </c>
      <c r="E6063" s="31" t="s">
        <v>475</v>
      </c>
      <c r="F6063" s="31" t="s">
        <v>22</v>
      </c>
      <c r="G6063" s="31" t="s">
        <v>106</v>
      </c>
      <c r="H6063" s="31" t="s">
        <v>743</v>
      </c>
      <c r="I6063" s="31" t="s">
        <v>1280</v>
      </c>
      <c r="J6063" s="31">
        <v>7807</v>
      </c>
      <c r="K6063" s="31" t="s">
        <v>1280</v>
      </c>
      <c r="L6063" s="31" t="s">
        <v>70</v>
      </c>
      <c r="M6063" s="31" t="s">
        <v>70</v>
      </c>
      <c r="N6063" s="31">
        <f t="shared" si="256"/>
        <v>0</v>
      </c>
    </row>
    <row r="6064" spans="1:14" x14ac:dyDescent="0.45">
      <c r="A6064" s="31" t="str">
        <f t="shared" si="257"/>
        <v>E10000028_CIN episodes for unborn children at 31st March 2019 with any of the so called'toxic trio' identified as a factor at CIN assessment_Number</v>
      </c>
      <c r="B6064" s="31" t="s">
        <v>418</v>
      </c>
      <c r="C6064" s="31" t="s">
        <v>419</v>
      </c>
      <c r="D6064" s="31" t="s">
        <v>474</v>
      </c>
      <c r="E6064" s="31" t="s">
        <v>475</v>
      </c>
      <c r="F6064" s="31" t="s">
        <v>22</v>
      </c>
      <c r="G6064" s="31" t="s">
        <v>106</v>
      </c>
      <c r="H6064" s="31" t="s">
        <v>743</v>
      </c>
      <c r="I6064" s="31">
        <v>70</v>
      </c>
      <c r="J6064" s="31">
        <v>169603</v>
      </c>
      <c r="K6064" s="31">
        <v>0.412728548433695</v>
      </c>
      <c r="L6064" s="31" t="s">
        <v>1768</v>
      </c>
      <c r="M6064" s="31">
        <f t="shared" si="255"/>
        <v>0.412728548433695</v>
      </c>
      <c r="N6064" s="31">
        <f t="shared" si="256"/>
        <v>0</v>
      </c>
    </row>
    <row r="6065" spans="1:14" x14ac:dyDescent="0.45">
      <c r="A6065" s="31" t="str">
        <f t="shared" si="257"/>
        <v>E06000021_CIN episodes for unborn children at 31st March 2019 with any of the so called'toxic trio' identified as a factor at CIN assessment_Number</v>
      </c>
      <c r="B6065" s="31" t="s">
        <v>424</v>
      </c>
      <c r="C6065" s="31" t="s">
        <v>425</v>
      </c>
      <c r="D6065" s="31" t="s">
        <v>474</v>
      </c>
      <c r="E6065" s="31" t="s">
        <v>475</v>
      </c>
      <c r="F6065" s="31" t="s">
        <v>22</v>
      </c>
      <c r="G6065" s="31" t="s">
        <v>106</v>
      </c>
      <c r="H6065" s="31" t="s">
        <v>743</v>
      </c>
      <c r="I6065" s="31">
        <v>43</v>
      </c>
      <c r="J6065" s="31">
        <v>57549</v>
      </c>
      <c r="K6065" s="31">
        <v>0.747189351682914</v>
      </c>
      <c r="L6065" s="31" t="s">
        <v>1771</v>
      </c>
      <c r="M6065" s="31">
        <f t="shared" si="255"/>
        <v>0.747189351682914</v>
      </c>
      <c r="N6065" s="31">
        <f t="shared" si="256"/>
        <v>0</v>
      </c>
    </row>
    <row r="6066" spans="1:14" x14ac:dyDescent="0.45">
      <c r="A6066" s="31" t="str">
        <f t="shared" si="257"/>
        <v>E06000054_CIN episodes for unborn children at 31st March 2019 with any of the so called'toxic trio' identified as a factor at CIN assessment_Number</v>
      </c>
      <c r="B6066" s="31" t="s">
        <v>462</v>
      </c>
      <c r="C6066" s="31" t="s">
        <v>463</v>
      </c>
      <c r="D6066" s="31" t="s">
        <v>474</v>
      </c>
      <c r="E6066" s="31" t="s">
        <v>475</v>
      </c>
      <c r="F6066" s="31" t="s">
        <v>22</v>
      </c>
      <c r="G6066" s="31" t="s">
        <v>106</v>
      </c>
      <c r="H6066" s="31" t="s">
        <v>743</v>
      </c>
      <c r="I6066" s="31">
        <v>49</v>
      </c>
      <c r="J6066" s="31">
        <v>105692</v>
      </c>
      <c r="K6066" s="31">
        <v>0.46361124777655799</v>
      </c>
      <c r="L6066" s="31" t="s">
        <v>1769</v>
      </c>
      <c r="M6066" s="31">
        <f t="shared" si="255"/>
        <v>0.46361124777655799</v>
      </c>
      <c r="N6066" s="31">
        <f t="shared" si="256"/>
        <v>0</v>
      </c>
    </row>
    <row r="6067" spans="1:14" x14ac:dyDescent="0.45">
      <c r="A6067" s="31" t="str">
        <f t="shared" si="257"/>
        <v>E06000030_CIN episodes for unborn children at 31st March 2019 with any of the so called'toxic trio' identified as a factor at CIN assessment_Number</v>
      </c>
      <c r="B6067" s="31" t="s">
        <v>434</v>
      </c>
      <c r="C6067" s="31" t="s">
        <v>435</v>
      </c>
      <c r="D6067" s="31" t="s">
        <v>474</v>
      </c>
      <c r="E6067" s="31" t="s">
        <v>475</v>
      </c>
      <c r="F6067" s="31" t="s">
        <v>22</v>
      </c>
      <c r="G6067" s="31" t="s">
        <v>106</v>
      </c>
      <c r="H6067" s="31" t="s">
        <v>743</v>
      </c>
      <c r="I6067" s="31">
        <v>25</v>
      </c>
      <c r="J6067" s="31">
        <v>50239</v>
      </c>
      <c r="K6067" s="31">
        <v>0.49762136985210698</v>
      </c>
      <c r="L6067" s="31" t="s">
        <v>1769</v>
      </c>
      <c r="M6067" s="31">
        <f t="shared" si="255"/>
        <v>0.49762136985210698</v>
      </c>
      <c r="N6067" s="31">
        <f t="shared" si="256"/>
        <v>0</v>
      </c>
    </row>
    <row r="6068" spans="1:14" x14ac:dyDescent="0.45">
      <c r="A6068" s="31" t="str">
        <f t="shared" si="257"/>
        <v>E06000036_CIN episodes for unborn children at 31st March 2019 with any of the so called'toxic trio' identified as a factor at CIN assessment_Number</v>
      </c>
      <c r="B6068" s="31" t="s">
        <v>257</v>
      </c>
      <c r="C6068" s="31" t="s">
        <v>258</v>
      </c>
      <c r="D6068" s="31" t="s">
        <v>474</v>
      </c>
      <c r="E6068" s="31" t="s">
        <v>475</v>
      </c>
      <c r="F6068" s="31" t="s">
        <v>22</v>
      </c>
      <c r="G6068" s="31" t="s">
        <v>106</v>
      </c>
      <c r="H6068" s="31" t="s">
        <v>743</v>
      </c>
      <c r="I6068" s="31">
        <v>10</v>
      </c>
      <c r="J6068" s="31">
        <v>28336</v>
      </c>
      <c r="K6068" s="31">
        <v>0.35290796160361398</v>
      </c>
      <c r="L6068" s="31" t="s">
        <v>1768</v>
      </c>
      <c r="M6068" s="31">
        <f t="shared" si="255"/>
        <v>0.35290796160361398</v>
      </c>
      <c r="N6068" s="31">
        <f t="shared" si="256"/>
        <v>0</v>
      </c>
    </row>
    <row r="6069" spans="1:14" x14ac:dyDescent="0.45">
      <c r="A6069" s="31" t="str">
        <f t="shared" si="257"/>
        <v>E06000040_CIN episodes for unborn children at 31st March 2019 with any of the so called'toxic trio' identified as a factor at CIN assessment_Number</v>
      </c>
      <c r="B6069" s="31" t="s">
        <v>555</v>
      </c>
      <c r="C6069" s="31" t="s">
        <v>727</v>
      </c>
      <c r="D6069" s="31" t="s">
        <v>474</v>
      </c>
      <c r="E6069" s="31" t="s">
        <v>475</v>
      </c>
      <c r="F6069" s="31" t="s">
        <v>22</v>
      </c>
      <c r="G6069" s="31" t="s">
        <v>106</v>
      </c>
      <c r="H6069" s="31" t="s">
        <v>743</v>
      </c>
      <c r="I6069" s="31">
        <v>6</v>
      </c>
      <c r="J6069" s="31">
        <v>34604</v>
      </c>
      <c r="K6069" s="31">
        <v>0.173390359496012</v>
      </c>
      <c r="L6069" s="31" t="s">
        <v>1766</v>
      </c>
      <c r="M6069" s="31">
        <f t="shared" si="255"/>
        <v>0.173390359496012</v>
      </c>
      <c r="N6069" s="31">
        <f t="shared" si="256"/>
        <v>0</v>
      </c>
    </row>
    <row r="6070" spans="1:14" x14ac:dyDescent="0.45">
      <c r="A6070" s="31" t="str">
        <f t="shared" si="257"/>
        <v>E06000037_CIN episodes for unborn children at 31st March 2019 with any of the so called'toxic trio' identified as a factor at CIN assessment_Number</v>
      </c>
      <c r="B6070" s="31" t="s">
        <v>456</v>
      </c>
      <c r="C6070" s="31" t="s">
        <v>457</v>
      </c>
      <c r="D6070" s="31" t="s">
        <v>474</v>
      </c>
      <c r="E6070" s="31" t="s">
        <v>475</v>
      </c>
      <c r="F6070" s="31" t="s">
        <v>22</v>
      </c>
      <c r="G6070" s="31" t="s">
        <v>106</v>
      </c>
      <c r="H6070" s="31" t="s">
        <v>743</v>
      </c>
      <c r="I6070" s="31">
        <v>9</v>
      </c>
      <c r="J6070" s="31">
        <v>35623</v>
      </c>
      <c r="K6070" s="31">
        <v>0.25264576256912702</v>
      </c>
      <c r="L6070" s="31" t="s">
        <v>1767</v>
      </c>
      <c r="M6070" s="31">
        <f t="shared" si="255"/>
        <v>0.25264576256912702</v>
      </c>
      <c r="N6070" s="31">
        <f t="shared" si="256"/>
        <v>0</v>
      </c>
    </row>
    <row r="6071" spans="1:14" x14ac:dyDescent="0.45">
      <c r="A6071" s="31" t="str">
        <f t="shared" si="257"/>
        <v>E06000038_CIN episodes for unborn children at 31st March 2019 with any of the so called'toxic trio' identified as a factor at CIN assessment_Number</v>
      </c>
      <c r="B6071" s="31" t="s">
        <v>557</v>
      </c>
      <c r="C6071" s="31" t="s">
        <v>726</v>
      </c>
      <c r="D6071" s="31" t="s">
        <v>474</v>
      </c>
      <c r="E6071" s="31" t="s">
        <v>475</v>
      </c>
      <c r="F6071" s="31" t="s">
        <v>22</v>
      </c>
      <c r="G6071" s="31" t="s">
        <v>106</v>
      </c>
      <c r="H6071" s="31" t="s">
        <v>743</v>
      </c>
      <c r="I6071" s="31">
        <v>16</v>
      </c>
      <c r="J6071" s="31">
        <v>37080</v>
      </c>
      <c r="K6071" s="31">
        <v>0.43149946062567401</v>
      </c>
      <c r="L6071" s="31" t="s">
        <v>1768</v>
      </c>
      <c r="M6071" s="31">
        <f t="shared" si="255"/>
        <v>0.43149946062567401</v>
      </c>
      <c r="N6071" s="31">
        <f t="shared" si="256"/>
        <v>0</v>
      </c>
    </row>
    <row r="6072" spans="1:14" x14ac:dyDescent="0.45">
      <c r="A6072" s="31" t="str">
        <f t="shared" si="257"/>
        <v>E06000039_CIN episodes for unborn children at 31st March 2019 with any of the so called'toxic trio' identified as a factor at CIN assessment_Number</v>
      </c>
      <c r="B6072" s="31" t="s">
        <v>404</v>
      </c>
      <c r="C6072" s="31" t="s">
        <v>405</v>
      </c>
      <c r="D6072" s="31" t="s">
        <v>474</v>
      </c>
      <c r="E6072" s="31" t="s">
        <v>475</v>
      </c>
      <c r="F6072" s="31" t="s">
        <v>22</v>
      </c>
      <c r="G6072" s="31" t="s">
        <v>106</v>
      </c>
      <c r="H6072" s="31" t="s">
        <v>743</v>
      </c>
      <c r="I6072" s="31">
        <v>11</v>
      </c>
      <c r="J6072" s="31">
        <v>42699</v>
      </c>
      <c r="K6072" s="31">
        <v>0.25761727440923698</v>
      </c>
      <c r="L6072" s="31" t="s">
        <v>1767</v>
      </c>
      <c r="M6072" s="31">
        <f t="shared" si="255"/>
        <v>0.25761727440923698</v>
      </c>
      <c r="N6072" s="31">
        <f t="shared" si="256"/>
        <v>0</v>
      </c>
    </row>
    <row r="6073" spans="1:14" x14ac:dyDescent="0.45">
      <c r="A6073" s="31" t="str">
        <f t="shared" si="257"/>
        <v>E06000041_CIN episodes for unborn children at 31st March 2019 with any of the so called'toxic trio' identified as a factor at CIN assessment_Number</v>
      </c>
      <c r="B6073" s="31" t="s">
        <v>466</v>
      </c>
      <c r="C6073" s="31" t="s">
        <v>467</v>
      </c>
      <c r="D6073" s="31" t="s">
        <v>474</v>
      </c>
      <c r="E6073" s="31" t="s">
        <v>475</v>
      </c>
      <c r="F6073" s="31" t="s">
        <v>22</v>
      </c>
      <c r="G6073" s="31" t="s">
        <v>106</v>
      </c>
      <c r="H6073" s="31" t="s">
        <v>743</v>
      </c>
      <c r="I6073" s="31">
        <v>8</v>
      </c>
      <c r="J6073" s="31">
        <v>39532</v>
      </c>
      <c r="K6073" s="31">
        <v>0.202367702114743</v>
      </c>
      <c r="L6073" s="31" t="s">
        <v>1766</v>
      </c>
      <c r="M6073" s="31">
        <f t="shared" si="255"/>
        <v>0.202367702114743</v>
      </c>
      <c r="N6073" s="31">
        <f t="shared" si="256"/>
        <v>0</v>
      </c>
    </row>
    <row r="6074" spans="1:14" x14ac:dyDescent="0.45">
      <c r="A6074" s="31" t="str">
        <f t="shared" si="257"/>
        <v>E10000003_CIN episodes for unborn children at 31st March 2019 with any of the so called'toxic trio' identified as a factor at CIN assessment_Number</v>
      </c>
      <c r="B6074" s="31" t="s">
        <v>275</v>
      </c>
      <c r="C6074" s="31" t="s">
        <v>276</v>
      </c>
      <c r="D6074" s="31" t="s">
        <v>474</v>
      </c>
      <c r="E6074" s="31" t="s">
        <v>475</v>
      </c>
      <c r="F6074" s="31" t="s">
        <v>22</v>
      </c>
      <c r="G6074" s="31" t="s">
        <v>106</v>
      </c>
      <c r="H6074" s="31" t="s">
        <v>743</v>
      </c>
      <c r="I6074" s="31">
        <v>43</v>
      </c>
      <c r="J6074" s="31">
        <v>135719</v>
      </c>
      <c r="K6074" s="31">
        <v>0.31683109955127903</v>
      </c>
      <c r="L6074" s="31" t="s">
        <v>1767</v>
      </c>
      <c r="M6074" s="31">
        <f t="shared" si="255"/>
        <v>0.31683109955127903</v>
      </c>
      <c r="N6074" s="31">
        <f t="shared" si="256"/>
        <v>0</v>
      </c>
    </row>
    <row r="6075" spans="1:14" x14ac:dyDescent="0.45">
      <c r="A6075" s="31" t="str">
        <f t="shared" si="257"/>
        <v>E06000031_CIN episodes for unborn children at 31st March 2019 with any of the so called'toxic trio' identified as a factor at CIN assessment_Number</v>
      </c>
      <c r="B6075" s="31" t="s">
        <v>379</v>
      </c>
      <c r="C6075" s="31" t="s">
        <v>380</v>
      </c>
      <c r="D6075" s="31" t="s">
        <v>474</v>
      </c>
      <c r="E6075" s="31" t="s">
        <v>475</v>
      </c>
      <c r="F6075" s="31" t="s">
        <v>22</v>
      </c>
      <c r="G6075" s="31" t="s">
        <v>106</v>
      </c>
      <c r="H6075" s="31" t="s">
        <v>743</v>
      </c>
      <c r="I6075" s="31">
        <v>31</v>
      </c>
      <c r="J6075" s="31">
        <v>51137</v>
      </c>
      <c r="K6075" s="31">
        <v>0.60621467821733799</v>
      </c>
      <c r="L6075" s="31" t="s">
        <v>1770</v>
      </c>
      <c r="M6075" s="31">
        <f t="shared" si="255"/>
        <v>0.60621467821733799</v>
      </c>
      <c r="N6075" s="31">
        <f t="shared" si="256"/>
        <v>0</v>
      </c>
    </row>
    <row r="6076" spans="1:14" x14ac:dyDescent="0.45">
      <c r="A6076" s="31" t="str">
        <f t="shared" si="257"/>
        <v>E06000006_CIN episodes for unborn children at 31st March 2019 with any of the so called'toxic trio' identified as a factor at CIN assessment_Number</v>
      </c>
      <c r="B6076" s="31" t="s">
        <v>531</v>
      </c>
      <c r="C6076" s="31" t="s">
        <v>722</v>
      </c>
      <c r="D6076" s="31" t="s">
        <v>474</v>
      </c>
      <c r="E6076" s="31" t="s">
        <v>475</v>
      </c>
      <c r="F6076" s="31" t="s">
        <v>22</v>
      </c>
      <c r="G6076" s="31" t="s">
        <v>106</v>
      </c>
      <c r="H6076" s="31" t="s">
        <v>743</v>
      </c>
      <c r="I6076" s="31">
        <v>11</v>
      </c>
      <c r="J6076" s="31">
        <v>28617</v>
      </c>
      <c r="K6076" s="31">
        <v>0.38438690288989102</v>
      </c>
      <c r="L6076" s="31" t="s">
        <v>1768</v>
      </c>
      <c r="M6076" s="31">
        <f t="shared" si="255"/>
        <v>0.38438690288989102</v>
      </c>
      <c r="N6076" s="31">
        <f t="shared" si="256"/>
        <v>0</v>
      </c>
    </row>
    <row r="6077" spans="1:14" x14ac:dyDescent="0.45">
      <c r="A6077" s="31" t="str">
        <f t="shared" si="257"/>
        <v>E06000007_CIN episodes for unborn children at 31st March 2019 with any of the so called'toxic trio' identified as a factor at CIN assessment_Number</v>
      </c>
      <c r="B6077" s="31" t="s">
        <v>452</v>
      </c>
      <c r="C6077" s="31" t="s">
        <v>453</v>
      </c>
      <c r="D6077" s="31" t="s">
        <v>474</v>
      </c>
      <c r="E6077" s="31" t="s">
        <v>475</v>
      </c>
      <c r="F6077" s="31" t="s">
        <v>22</v>
      </c>
      <c r="G6077" s="31" t="s">
        <v>106</v>
      </c>
      <c r="H6077" s="31" t="s">
        <v>743</v>
      </c>
      <c r="I6077" s="31">
        <v>12</v>
      </c>
      <c r="J6077" s="31">
        <v>44484</v>
      </c>
      <c r="K6077" s="31">
        <v>0.269759913676828</v>
      </c>
      <c r="L6077" s="31" t="s">
        <v>1767</v>
      </c>
      <c r="M6077" s="31">
        <f t="shared" si="255"/>
        <v>0.269759913676828</v>
      </c>
      <c r="N6077" s="31">
        <f t="shared" si="256"/>
        <v>0</v>
      </c>
    </row>
    <row r="6078" spans="1:14" x14ac:dyDescent="0.45">
      <c r="A6078" s="31" t="str">
        <f t="shared" si="257"/>
        <v>E10000008_CIN episodes for unborn children at 31st March 2019 with any of the so called'toxic trio' identified as a factor at CIN assessment_Number</v>
      </c>
      <c r="B6078" s="31" t="s">
        <v>504</v>
      </c>
      <c r="C6078" s="31" t="s">
        <v>505</v>
      </c>
      <c r="D6078" s="31" t="s">
        <v>474</v>
      </c>
      <c r="E6078" s="31" t="s">
        <v>475</v>
      </c>
      <c r="F6078" s="31" t="s">
        <v>22</v>
      </c>
      <c r="G6078" s="31" t="s">
        <v>106</v>
      </c>
      <c r="H6078" s="31" t="s">
        <v>743</v>
      </c>
      <c r="I6078" s="31">
        <v>24</v>
      </c>
      <c r="J6078" s="31">
        <v>145878</v>
      </c>
      <c r="K6078" s="31">
        <v>0.16452103812775101</v>
      </c>
      <c r="L6078" s="31" t="s">
        <v>1766</v>
      </c>
      <c r="M6078" s="31">
        <f t="shared" si="255"/>
        <v>0.16452103812775101</v>
      </c>
      <c r="N6078" s="31">
        <f t="shared" si="256"/>
        <v>0</v>
      </c>
    </row>
    <row r="6079" spans="1:14" x14ac:dyDescent="0.45">
      <c r="A6079" s="31" t="str">
        <f t="shared" si="257"/>
        <v>E06000026_CIN episodes for unborn children at 31st March 2019 with any of the so called'toxic trio' identified as a factor at CIN assessment_Number</v>
      </c>
      <c r="B6079" s="31" t="s">
        <v>381</v>
      </c>
      <c r="C6079" s="31" t="s">
        <v>382</v>
      </c>
      <c r="D6079" s="31" t="s">
        <v>474</v>
      </c>
      <c r="E6079" s="31" t="s">
        <v>475</v>
      </c>
      <c r="F6079" s="31" t="s">
        <v>22</v>
      </c>
      <c r="G6079" s="31" t="s">
        <v>106</v>
      </c>
      <c r="H6079" s="31" t="s">
        <v>743</v>
      </c>
      <c r="I6079" s="31">
        <v>44</v>
      </c>
      <c r="J6079" s="31">
        <v>52552</v>
      </c>
      <c r="K6079" s="31">
        <v>0.83726594611051897</v>
      </c>
      <c r="L6079" s="31" t="s">
        <v>1772</v>
      </c>
      <c r="M6079" s="31">
        <f t="shared" si="255"/>
        <v>0.83726594611051897</v>
      </c>
      <c r="N6079" s="31">
        <f t="shared" si="256"/>
        <v>0</v>
      </c>
    </row>
    <row r="6080" spans="1:14" x14ac:dyDescent="0.45">
      <c r="A6080" s="31" t="str">
        <f t="shared" si="257"/>
        <v>E06000027_CIN episodes for unborn children at 31st March 2019 with any of the so called'toxic trio' identified as a factor at CIN assessment_Number</v>
      </c>
      <c r="B6080" s="31" t="s">
        <v>438</v>
      </c>
      <c r="C6080" s="31" t="s">
        <v>439</v>
      </c>
      <c r="D6080" s="31" t="s">
        <v>474</v>
      </c>
      <c r="E6080" s="31" t="s">
        <v>475</v>
      </c>
      <c r="F6080" s="31" t="s">
        <v>22</v>
      </c>
      <c r="G6080" s="31" t="s">
        <v>106</v>
      </c>
      <c r="H6080" s="31" t="s">
        <v>743</v>
      </c>
      <c r="I6080" s="31" t="s">
        <v>1280</v>
      </c>
      <c r="J6080" s="31">
        <v>25423</v>
      </c>
      <c r="K6080" s="31" t="s">
        <v>1280</v>
      </c>
      <c r="L6080" s="31" t="s">
        <v>70</v>
      </c>
      <c r="M6080" s="31" t="s">
        <v>70</v>
      </c>
      <c r="N6080" s="31">
        <f t="shared" si="256"/>
        <v>0</v>
      </c>
    </row>
    <row r="6081" spans="1:14" x14ac:dyDescent="0.45">
      <c r="A6081" s="31" t="str">
        <f t="shared" si="257"/>
        <v>E10000012_CIN episodes for unborn children at 31st March 2019 with any of the so called'toxic trio' identified as a factor at CIN assessment_Number</v>
      </c>
      <c r="B6081" s="31" t="s">
        <v>303</v>
      </c>
      <c r="C6081" s="31" t="s">
        <v>304</v>
      </c>
      <c r="D6081" s="31" t="s">
        <v>474</v>
      </c>
      <c r="E6081" s="31" t="s">
        <v>475</v>
      </c>
      <c r="F6081" s="31" t="s">
        <v>22</v>
      </c>
      <c r="G6081" s="31" t="s">
        <v>106</v>
      </c>
      <c r="H6081" s="31" t="s">
        <v>743</v>
      </c>
      <c r="I6081" s="31">
        <v>43</v>
      </c>
      <c r="J6081" s="31">
        <v>311172</v>
      </c>
      <c r="K6081" s="31">
        <v>0.13818724049721701</v>
      </c>
      <c r="L6081" s="31" t="s">
        <v>1765</v>
      </c>
      <c r="M6081" s="31">
        <f t="shared" ref="M6081:M6140" si="258">K6081</f>
        <v>0.13818724049721701</v>
      </c>
      <c r="N6081" s="31">
        <f t="shared" si="256"/>
        <v>0</v>
      </c>
    </row>
    <row r="6082" spans="1:14" x14ac:dyDescent="0.45">
      <c r="A6082" s="31" t="str">
        <f t="shared" si="257"/>
        <v>E06000033_CIN episodes for unborn children at 31st March 2019 with any of the so called'toxic trio' identified as a factor at CIN assessment_Number</v>
      </c>
      <c r="B6082" s="31" t="s">
        <v>412</v>
      </c>
      <c r="C6082" s="31" t="s">
        <v>413</v>
      </c>
      <c r="D6082" s="31" t="s">
        <v>474</v>
      </c>
      <c r="E6082" s="31" t="s">
        <v>475</v>
      </c>
      <c r="F6082" s="31" t="s">
        <v>22</v>
      </c>
      <c r="G6082" s="31" t="s">
        <v>106</v>
      </c>
      <c r="H6082" s="31" t="s">
        <v>743</v>
      </c>
      <c r="I6082" s="31">
        <v>18</v>
      </c>
      <c r="J6082" s="31">
        <v>39540</v>
      </c>
      <c r="K6082" s="31">
        <v>0.45523520485584201</v>
      </c>
      <c r="L6082" s="31" t="s">
        <v>1769</v>
      </c>
      <c r="M6082" s="31">
        <f t="shared" si="258"/>
        <v>0.45523520485584201</v>
      </c>
      <c r="N6082" s="31">
        <f t="shared" si="256"/>
        <v>0</v>
      </c>
    </row>
    <row r="6083" spans="1:14" x14ac:dyDescent="0.45">
      <c r="A6083" s="31" t="str">
        <f t="shared" si="257"/>
        <v>E06000034_CIN episodes for unborn children at 31st March 2019 with any of the so called'toxic trio' identified as a factor at CIN assessment_Number</v>
      </c>
      <c r="B6083" s="31" t="s">
        <v>493</v>
      </c>
      <c r="C6083" s="31" t="s">
        <v>731</v>
      </c>
      <c r="D6083" s="31" t="s">
        <v>474</v>
      </c>
      <c r="E6083" s="31" t="s">
        <v>475</v>
      </c>
      <c r="F6083" s="31" t="s">
        <v>22</v>
      </c>
      <c r="G6083" s="31" t="s">
        <v>106</v>
      </c>
      <c r="H6083" s="31" t="s">
        <v>743</v>
      </c>
      <c r="I6083" s="31" t="s">
        <v>1280</v>
      </c>
      <c r="J6083" s="31">
        <v>43762</v>
      </c>
      <c r="K6083" s="31" t="s">
        <v>1280</v>
      </c>
      <c r="L6083" s="31" t="s">
        <v>70</v>
      </c>
      <c r="M6083" s="31" t="s">
        <v>70</v>
      </c>
      <c r="N6083" s="31">
        <f t="shared" ref="N6083:N6146" si="259">IF(OR(C6083="City of London",C6083="Isles of Scilly"),1,0)</f>
        <v>0</v>
      </c>
    </row>
    <row r="6084" spans="1:14" x14ac:dyDescent="0.45">
      <c r="A6084" s="31" t="str">
        <f t="shared" si="257"/>
        <v>E06000019_CIN episodes for unborn children at 31st March 2019 with any of the so called'toxic trio' identified as a factor at CIN assessment_Number</v>
      </c>
      <c r="B6084" s="31" t="s">
        <v>317</v>
      </c>
      <c r="C6084" s="31" t="s">
        <v>318</v>
      </c>
      <c r="D6084" s="31" t="s">
        <v>474</v>
      </c>
      <c r="E6084" s="31" t="s">
        <v>475</v>
      </c>
      <c r="F6084" s="31" t="s">
        <v>22</v>
      </c>
      <c r="G6084" s="31" t="s">
        <v>106</v>
      </c>
      <c r="H6084" s="31" t="s">
        <v>743</v>
      </c>
      <c r="I6084" s="31">
        <v>6</v>
      </c>
      <c r="J6084" s="31">
        <v>36103</v>
      </c>
      <c r="K6084" s="31">
        <v>0.166191175248594</v>
      </c>
      <c r="L6084" s="31" t="s">
        <v>1766</v>
      </c>
      <c r="M6084" s="31">
        <f t="shared" si="258"/>
        <v>0.166191175248594</v>
      </c>
      <c r="N6084" s="31">
        <f t="shared" si="259"/>
        <v>0</v>
      </c>
    </row>
    <row r="6085" spans="1:14" x14ac:dyDescent="0.45">
      <c r="A6085" s="31" t="str">
        <f t="shared" si="257"/>
        <v>E10000034_CIN episodes for unborn children at 31st March 2019 with any of the so called'toxic trio' identified as a factor at CIN assessment_Number</v>
      </c>
      <c r="B6085" s="31" t="s">
        <v>470</v>
      </c>
      <c r="C6085" s="31" t="s">
        <v>471</v>
      </c>
      <c r="D6085" s="31" t="s">
        <v>474</v>
      </c>
      <c r="E6085" s="31" t="s">
        <v>475</v>
      </c>
      <c r="F6085" s="31" t="s">
        <v>22</v>
      </c>
      <c r="G6085" s="31" t="s">
        <v>106</v>
      </c>
      <c r="H6085" s="31" t="s">
        <v>743</v>
      </c>
      <c r="I6085" s="31">
        <v>24</v>
      </c>
      <c r="J6085" s="31">
        <v>117783</v>
      </c>
      <c r="K6085" s="31">
        <v>0.20376455006240299</v>
      </c>
      <c r="L6085" s="31" t="s">
        <v>1766</v>
      </c>
      <c r="M6085" s="31">
        <f t="shared" si="258"/>
        <v>0.20376455006240299</v>
      </c>
      <c r="N6085" s="31">
        <f t="shared" si="259"/>
        <v>0</v>
      </c>
    </row>
    <row r="6086" spans="1:14" x14ac:dyDescent="0.45">
      <c r="A6086" s="31" t="str">
        <f t="shared" si="257"/>
        <v>E10000016_CIN episodes for unborn children at 31st March 2019 with any of the so called'toxic trio' identified as a factor at CIN assessment_Number</v>
      </c>
      <c r="B6086" s="31" t="s">
        <v>327</v>
      </c>
      <c r="C6086" s="31" t="s">
        <v>328</v>
      </c>
      <c r="D6086" s="31" t="s">
        <v>474</v>
      </c>
      <c r="E6086" s="31" t="s">
        <v>475</v>
      </c>
      <c r="F6086" s="31" t="s">
        <v>22</v>
      </c>
      <c r="G6086" s="31" t="s">
        <v>106</v>
      </c>
      <c r="H6086" s="31" t="s">
        <v>743</v>
      </c>
      <c r="I6086" s="31">
        <v>136</v>
      </c>
      <c r="J6086" s="31">
        <v>340140</v>
      </c>
      <c r="K6086" s="31">
        <v>0.39983536190980201</v>
      </c>
      <c r="L6086" s="31" t="s">
        <v>1768</v>
      </c>
      <c r="M6086" s="31">
        <f t="shared" si="258"/>
        <v>0.39983536190980201</v>
      </c>
      <c r="N6086" s="31">
        <f t="shared" si="259"/>
        <v>0</v>
      </c>
    </row>
    <row r="6087" spans="1:14" x14ac:dyDescent="0.45">
      <c r="A6087" s="31" t="str">
        <f t="shared" si="257"/>
        <v>E06000035_CIN episodes for unborn children at 31st March 2019 with any of the so called'toxic trio' identified as a factor at CIN assessment_Number</v>
      </c>
      <c r="B6087" s="31" t="s">
        <v>351</v>
      </c>
      <c r="C6087" s="31" t="s">
        <v>352</v>
      </c>
      <c r="D6087" s="31" t="s">
        <v>474</v>
      </c>
      <c r="E6087" s="31" t="s">
        <v>475</v>
      </c>
      <c r="F6087" s="31" t="s">
        <v>22</v>
      </c>
      <c r="G6087" s="31" t="s">
        <v>106</v>
      </c>
      <c r="H6087" s="31" t="s">
        <v>743</v>
      </c>
      <c r="I6087" s="31">
        <v>22</v>
      </c>
      <c r="J6087" s="31">
        <v>64391</v>
      </c>
      <c r="K6087" s="31">
        <v>0.34166265471882701</v>
      </c>
      <c r="L6087" s="31" t="s">
        <v>1767</v>
      </c>
      <c r="M6087" s="31">
        <f t="shared" si="258"/>
        <v>0.34166265471882701</v>
      </c>
      <c r="N6087" s="31">
        <f t="shared" si="259"/>
        <v>0</v>
      </c>
    </row>
    <row r="6088" spans="1:14" x14ac:dyDescent="0.45">
      <c r="A6088" s="31" t="str">
        <f t="shared" si="257"/>
        <v>E10000017_CIN episodes for unborn children at 31st March 2019 with any of the so called'toxic trio' identified as a factor at CIN assessment_Number</v>
      </c>
      <c r="B6088" s="31" t="s">
        <v>337</v>
      </c>
      <c r="C6088" s="31" t="s">
        <v>338</v>
      </c>
      <c r="D6088" s="31" t="s">
        <v>474</v>
      </c>
      <c r="E6088" s="31" t="s">
        <v>475</v>
      </c>
      <c r="F6088" s="31" t="s">
        <v>22</v>
      </c>
      <c r="G6088" s="31" t="s">
        <v>106</v>
      </c>
      <c r="H6088" s="31" t="s">
        <v>743</v>
      </c>
      <c r="I6088" s="31">
        <v>83</v>
      </c>
      <c r="J6088" s="31">
        <v>249727</v>
      </c>
      <c r="K6088" s="31">
        <v>0.33236294033084102</v>
      </c>
      <c r="L6088" s="31" t="s">
        <v>1767</v>
      </c>
      <c r="M6088" s="31">
        <f t="shared" si="258"/>
        <v>0.33236294033084102</v>
      </c>
      <c r="N6088" s="31">
        <f t="shared" si="259"/>
        <v>0</v>
      </c>
    </row>
    <row r="6089" spans="1:14" x14ac:dyDescent="0.45">
      <c r="A6089" s="31" t="str">
        <f t="shared" si="257"/>
        <v>E06000008_CIN episodes for unborn children at 31st March 2019 with any of the so called'toxic trio' identified as a factor at CIN assessment_Number</v>
      </c>
      <c r="B6089" s="31" t="s">
        <v>247</v>
      </c>
      <c r="C6089" s="31" t="s">
        <v>248</v>
      </c>
      <c r="D6089" s="31" t="s">
        <v>474</v>
      </c>
      <c r="E6089" s="31" t="s">
        <v>475</v>
      </c>
      <c r="F6089" s="31" t="s">
        <v>22</v>
      </c>
      <c r="G6089" s="31" t="s">
        <v>106</v>
      </c>
      <c r="H6089" s="31" t="s">
        <v>743</v>
      </c>
      <c r="I6089" s="31">
        <v>14</v>
      </c>
      <c r="J6089" s="31">
        <v>38481</v>
      </c>
      <c r="K6089" s="31">
        <v>0.36381590914996997</v>
      </c>
      <c r="L6089" s="31" t="s">
        <v>1768</v>
      </c>
      <c r="M6089" s="31">
        <f t="shared" si="258"/>
        <v>0.36381590914996997</v>
      </c>
      <c r="N6089" s="31">
        <f t="shared" si="259"/>
        <v>0</v>
      </c>
    </row>
    <row r="6090" spans="1:14" x14ac:dyDescent="0.45">
      <c r="A6090" s="31" t="str">
        <f t="shared" si="257"/>
        <v>E06000009_CIN episodes for unborn children at 31st March 2019 with any of the so called'toxic trio' identified as a factor at CIN assessment_Number</v>
      </c>
      <c r="B6090" s="31" t="s">
        <v>249</v>
      </c>
      <c r="C6090" s="31" t="s">
        <v>250</v>
      </c>
      <c r="D6090" s="31" t="s">
        <v>474</v>
      </c>
      <c r="E6090" s="31" t="s">
        <v>475</v>
      </c>
      <c r="F6090" s="31" t="s">
        <v>22</v>
      </c>
      <c r="G6090" s="31" t="s">
        <v>106</v>
      </c>
      <c r="H6090" s="31" t="s">
        <v>743</v>
      </c>
      <c r="I6090" s="31">
        <v>16</v>
      </c>
      <c r="J6090" s="31">
        <v>28904</v>
      </c>
      <c r="K6090" s="31">
        <v>0.55355660116246896</v>
      </c>
      <c r="L6090" s="31" t="s">
        <v>1770</v>
      </c>
      <c r="M6090" s="31">
        <f t="shared" si="258"/>
        <v>0.55355660116246896</v>
      </c>
      <c r="N6090" s="31">
        <f t="shared" si="259"/>
        <v>0</v>
      </c>
    </row>
    <row r="6091" spans="1:14" x14ac:dyDescent="0.45">
      <c r="A6091" s="31" t="str">
        <f t="shared" ref="A6091:A6154" si="260">CONCATENATE(B6091,"_",G6091,"_",H6091)</f>
        <v>E10000024_CIN episodes for unborn children at 31st March 2019 with any of the so called'toxic trio' identified as a factor at CIN assessment_Number</v>
      </c>
      <c r="B6091" s="31" t="s">
        <v>572</v>
      </c>
      <c r="C6091" s="31" t="s">
        <v>573</v>
      </c>
      <c r="D6091" s="31" t="s">
        <v>474</v>
      </c>
      <c r="E6091" s="31" t="s">
        <v>475</v>
      </c>
      <c r="F6091" s="31" t="s">
        <v>22</v>
      </c>
      <c r="G6091" s="31" t="s">
        <v>106</v>
      </c>
      <c r="H6091" s="31" t="s">
        <v>743</v>
      </c>
      <c r="I6091" s="31">
        <v>76</v>
      </c>
      <c r="J6091" s="31">
        <v>166542</v>
      </c>
      <c r="K6091" s="31">
        <v>0.45634134332480703</v>
      </c>
      <c r="L6091" s="31" t="s">
        <v>1769</v>
      </c>
      <c r="M6091" s="31">
        <f t="shared" si="258"/>
        <v>0.45634134332480703</v>
      </c>
      <c r="N6091" s="31">
        <f t="shared" si="259"/>
        <v>0</v>
      </c>
    </row>
    <row r="6092" spans="1:14" x14ac:dyDescent="0.45">
      <c r="A6092" s="31" t="str">
        <f t="shared" si="260"/>
        <v>E06000018_CIN episodes for unborn children at 31st March 2019 with any of the so called'toxic trio' identified as a factor at CIN assessment_Number</v>
      </c>
      <c r="B6092" s="31" t="s">
        <v>373</v>
      </c>
      <c r="C6092" s="31" t="s">
        <v>374</v>
      </c>
      <c r="D6092" s="31" t="s">
        <v>474</v>
      </c>
      <c r="E6092" s="31" t="s">
        <v>475</v>
      </c>
      <c r="F6092" s="31" t="s">
        <v>22</v>
      </c>
      <c r="G6092" s="31" t="s">
        <v>106</v>
      </c>
      <c r="H6092" s="31" t="s">
        <v>743</v>
      </c>
      <c r="I6092" s="31">
        <v>34</v>
      </c>
      <c r="J6092" s="31">
        <v>68651</v>
      </c>
      <c r="K6092" s="31">
        <v>0.49525862696828898</v>
      </c>
      <c r="L6092" s="31" t="s">
        <v>1769</v>
      </c>
      <c r="M6092" s="31">
        <f t="shared" si="258"/>
        <v>0.49525862696828898</v>
      </c>
      <c r="N6092" s="31">
        <f t="shared" si="259"/>
        <v>0</v>
      </c>
    </row>
    <row r="6093" spans="1:14" x14ac:dyDescent="0.45">
      <c r="A6093" s="31" t="str">
        <f t="shared" si="260"/>
        <v>E06000051_CIN episodes for unborn children at 31st March 2019 with any of the so called'toxic trio' identified as a factor at CIN assessment_Number</v>
      </c>
      <c r="B6093" s="31" t="s">
        <v>403</v>
      </c>
      <c r="C6093" s="31" t="s">
        <v>166</v>
      </c>
      <c r="D6093" s="31" t="s">
        <v>474</v>
      </c>
      <c r="E6093" s="31" t="s">
        <v>475</v>
      </c>
      <c r="F6093" s="31" t="s">
        <v>22</v>
      </c>
      <c r="G6093" s="31" t="s">
        <v>106</v>
      </c>
      <c r="H6093" s="31" t="s">
        <v>743</v>
      </c>
      <c r="I6093" s="31">
        <v>11</v>
      </c>
      <c r="J6093" s="31">
        <v>59839</v>
      </c>
      <c r="K6093" s="31">
        <v>0.18382660138037099</v>
      </c>
      <c r="L6093" s="31" t="s">
        <v>1766</v>
      </c>
      <c r="M6093" s="31">
        <f t="shared" si="258"/>
        <v>0.18382660138037099</v>
      </c>
      <c r="N6093" s="31">
        <f t="shared" si="259"/>
        <v>0</v>
      </c>
    </row>
    <row r="6094" spans="1:14" x14ac:dyDescent="0.45">
      <c r="A6094" s="31" t="str">
        <f t="shared" si="260"/>
        <v>E06000020_CIN episodes for unborn children at 31st March 2019 with any of the so called'toxic trio' identified as a factor at CIN assessment_Number</v>
      </c>
      <c r="B6094" s="31" t="s">
        <v>570</v>
      </c>
      <c r="C6094" s="31" t="s">
        <v>730</v>
      </c>
      <c r="D6094" s="31" t="s">
        <v>474</v>
      </c>
      <c r="E6094" s="31" t="s">
        <v>475</v>
      </c>
      <c r="F6094" s="31" t="s">
        <v>22</v>
      </c>
      <c r="G6094" s="31" t="s">
        <v>106</v>
      </c>
      <c r="H6094" s="31" t="s">
        <v>743</v>
      </c>
      <c r="I6094" s="31">
        <v>17</v>
      </c>
      <c r="J6094" s="31">
        <v>40620</v>
      </c>
      <c r="K6094" s="31">
        <v>0.41851304775972398</v>
      </c>
      <c r="L6094" s="31" t="s">
        <v>1768</v>
      </c>
      <c r="M6094" s="31">
        <f t="shared" si="258"/>
        <v>0.41851304775972398</v>
      </c>
      <c r="N6094" s="31">
        <f t="shared" si="259"/>
        <v>0</v>
      </c>
    </row>
    <row r="6095" spans="1:14" x14ac:dyDescent="0.45">
      <c r="A6095" s="31" t="str">
        <f t="shared" si="260"/>
        <v>E06000049_CIN episodes for unborn children at 31st March 2019 with any of the so called'toxic trio' identified as a factor at CIN assessment_Number</v>
      </c>
      <c r="B6095" s="31" t="s">
        <v>541</v>
      </c>
      <c r="C6095" s="31" t="s">
        <v>718</v>
      </c>
      <c r="D6095" s="31" t="s">
        <v>474</v>
      </c>
      <c r="E6095" s="31" t="s">
        <v>475</v>
      </c>
      <c r="F6095" s="31" t="s">
        <v>22</v>
      </c>
      <c r="G6095" s="31" t="s">
        <v>106</v>
      </c>
      <c r="H6095" s="31" t="s">
        <v>743</v>
      </c>
      <c r="I6095" s="31">
        <v>15</v>
      </c>
      <c r="J6095" s="31">
        <v>76523</v>
      </c>
      <c r="K6095" s="31">
        <v>0.19601949740600899</v>
      </c>
      <c r="L6095" s="31" t="s">
        <v>1766</v>
      </c>
      <c r="M6095" s="31">
        <f t="shared" si="258"/>
        <v>0.19601949740600899</v>
      </c>
      <c r="N6095" s="31">
        <f t="shared" si="259"/>
        <v>0</v>
      </c>
    </row>
    <row r="6096" spans="1:14" x14ac:dyDescent="0.45">
      <c r="A6096" s="31" t="str">
        <f t="shared" si="260"/>
        <v>E06000050_CIN episodes for unborn children at 31st March 2019 with any of the so called'toxic trio' identified as a factor at CIN assessment_Number</v>
      </c>
      <c r="B6096" s="31" t="s">
        <v>281</v>
      </c>
      <c r="C6096" s="31" t="s">
        <v>282</v>
      </c>
      <c r="D6096" s="31" t="s">
        <v>474</v>
      </c>
      <c r="E6096" s="31" t="s">
        <v>475</v>
      </c>
      <c r="F6096" s="31" t="s">
        <v>22</v>
      </c>
      <c r="G6096" s="31" t="s">
        <v>106</v>
      </c>
      <c r="H6096" s="31" t="s">
        <v>743</v>
      </c>
      <c r="I6096" s="31">
        <v>19</v>
      </c>
      <c r="J6096" s="31">
        <v>68054</v>
      </c>
      <c r="K6096" s="31">
        <v>0.27919005495635801</v>
      </c>
      <c r="L6096" s="31" t="s">
        <v>1767</v>
      </c>
      <c r="M6096" s="31">
        <f t="shared" si="258"/>
        <v>0.27919005495635801</v>
      </c>
      <c r="N6096" s="31">
        <f t="shared" si="259"/>
        <v>0</v>
      </c>
    </row>
    <row r="6097" spans="1:14" x14ac:dyDescent="0.45">
      <c r="A6097" s="31" t="str">
        <f t="shared" si="260"/>
        <v>E06000052_CIN episodes for unborn children at 31st March 2019 with any of the so called'toxic trio' identified as a factor at CIN assessment_Number</v>
      </c>
      <c r="B6097" s="31" t="s">
        <v>482</v>
      </c>
      <c r="C6097" s="31" t="s">
        <v>720</v>
      </c>
      <c r="D6097" s="31" t="s">
        <v>474</v>
      </c>
      <c r="E6097" s="31" t="s">
        <v>475</v>
      </c>
      <c r="F6097" s="31" t="s">
        <v>22</v>
      </c>
      <c r="G6097" s="31" t="s">
        <v>106</v>
      </c>
      <c r="H6097" s="31" t="s">
        <v>743</v>
      </c>
      <c r="I6097" s="31">
        <v>19</v>
      </c>
      <c r="J6097" s="31">
        <v>107810</v>
      </c>
      <c r="K6097" s="31">
        <v>0.17623597068917499</v>
      </c>
      <c r="L6097" s="31" t="s">
        <v>1766</v>
      </c>
      <c r="M6097" s="31">
        <f t="shared" si="258"/>
        <v>0.17623597068917499</v>
      </c>
      <c r="N6097" s="31">
        <f t="shared" si="259"/>
        <v>0</v>
      </c>
    </row>
    <row r="6098" spans="1:14" x14ac:dyDescent="0.45">
      <c r="A6098" s="31" t="str">
        <f t="shared" si="260"/>
        <v>E10000006_CIN episodes for unborn children at 31st March 2019 with any of the so called'toxic trio' identified as a factor at CIN assessment_Number</v>
      </c>
      <c r="B6098" s="31" t="s">
        <v>285</v>
      </c>
      <c r="C6098" s="31" t="s">
        <v>286</v>
      </c>
      <c r="D6098" s="31" t="s">
        <v>474</v>
      </c>
      <c r="E6098" s="31" t="s">
        <v>475</v>
      </c>
      <c r="F6098" s="31" t="s">
        <v>22</v>
      </c>
      <c r="G6098" s="31" t="s">
        <v>106</v>
      </c>
      <c r="H6098" s="31" t="s">
        <v>743</v>
      </c>
      <c r="I6098" s="31">
        <v>31</v>
      </c>
      <c r="J6098" s="31">
        <v>92500</v>
      </c>
      <c r="K6098" s="31">
        <v>0.33513513513513499</v>
      </c>
      <c r="L6098" s="31" t="s">
        <v>1767</v>
      </c>
      <c r="M6098" s="31">
        <f t="shared" si="258"/>
        <v>0.33513513513513499</v>
      </c>
      <c r="N6098" s="31">
        <f t="shared" si="259"/>
        <v>0</v>
      </c>
    </row>
    <row r="6099" spans="1:14" x14ac:dyDescent="0.45">
      <c r="A6099" s="31" t="str">
        <f t="shared" si="260"/>
        <v>E10000013_CIN episodes for unborn children at 31st March 2019 with any of the so called'toxic trio' identified as a factor at CIN assessment_Number</v>
      </c>
      <c r="B6099" s="31" t="s">
        <v>307</v>
      </c>
      <c r="C6099" s="31" t="s">
        <v>308</v>
      </c>
      <c r="D6099" s="31" t="s">
        <v>474</v>
      </c>
      <c r="E6099" s="31" t="s">
        <v>475</v>
      </c>
      <c r="F6099" s="31" t="s">
        <v>22</v>
      </c>
      <c r="G6099" s="31" t="s">
        <v>106</v>
      </c>
      <c r="H6099" s="31" t="s">
        <v>743</v>
      </c>
      <c r="I6099" s="31">
        <v>47</v>
      </c>
      <c r="J6099" s="31">
        <v>128136</v>
      </c>
      <c r="K6099" s="31">
        <v>0.366797777361553</v>
      </c>
      <c r="L6099" s="31" t="s">
        <v>1768</v>
      </c>
      <c r="M6099" s="31">
        <f t="shared" si="258"/>
        <v>0.366797777361553</v>
      </c>
      <c r="N6099" s="31">
        <f t="shared" si="259"/>
        <v>0</v>
      </c>
    </row>
    <row r="6100" spans="1:14" x14ac:dyDescent="0.45">
      <c r="A6100" s="31" t="str">
        <f t="shared" si="260"/>
        <v>E10000015_CIN episodes for unborn children at 31st March 2019 with any of the so called'toxic trio' identified as a factor at CIN assessment_Number</v>
      </c>
      <c r="B6100" s="31" t="s">
        <v>319</v>
      </c>
      <c r="C6100" s="31" t="s">
        <v>320</v>
      </c>
      <c r="D6100" s="31" t="s">
        <v>474</v>
      </c>
      <c r="E6100" s="31" t="s">
        <v>475</v>
      </c>
      <c r="F6100" s="31" t="s">
        <v>22</v>
      </c>
      <c r="G6100" s="31" t="s">
        <v>106</v>
      </c>
      <c r="H6100" s="31" t="s">
        <v>743</v>
      </c>
      <c r="I6100" s="31">
        <v>80</v>
      </c>
      <c r="J6100" s="31">
        <v>271005</v>
      </c>
      <c r="K6100" s="31">
        <v>0.29519750558107799</v>
      </c>
      <c r="L6100" s="31" t="s">
        <v>1767</v>
      </c>
      <c r="M6100" s="31">
        <f t="shared" si="258"/>
        <v>0.29519750558107799</v>
      </c>
      <c r="N6100" s="31">
        <f t="shared" si="259"/>
        <v>0</v>
      </c>
    </row>
    <row r="6101" spans="1:14" x14ac:dyDescent="0.45">
      <c r="A6101" s="31" t="str">
        <f t="shared" si="260"/>
        <v>E06000046_CIN episodes for unborn children at 31st March 2019 with any of the so called'toxic trio' identified as a factor at CIN assessment_Number</v>
      </c>
      <c r="B6101" s="31" t="s">
        <v>325</v>
      </c>
      <c r="C6101" s="31" t="s">
        <v>326</v>
      </c>
      <c r="D6101" s="31" t="s">
        <v>474</v>
      </c>
      <c r="E6101" s="31" t="s">
        <v>475</v>
      </c>
      <c r="F6101" s="31" t="s">
        <v>22</v>
      </c>
      <c r="G6101" s="31" t="s">
        <v>106</v>
      </c>
      <c r="H6101" s="31" t="s">
        <v>743</v>
      </c>
      <c r="I6101" s="31">
        <v>14</v>
      </c>
      <c r="J6101" s="31">
        <v>24869</v>
      </c>
      <c r="K6101" s="31">
        <v>0.56294985725200097</v>
      </c>
      <c r="L6101" s="31" t="s">
        <v>1770</v>
      </c>
      <c r="M6101" s="31">
        <f t="shared" si="258"/>
        <v>0.56294985725200097</v>
      </c>
      <c r="N6101" s="31">
        <f t="shared" si="259"/>
        <v>0</v>
      </c>
    </row>
    <row r="6102" spans="1:14" x14ac:dyDescent="0.45">
      <c r="A6102" s="31" t="str">
        <f t="shared" si="260"/>
        <v>E10000019_CIN episodes for unborn children at 31st March 2019 with any of the so called'toxic trio' identified as a factor at CIN assessment_Number</v>
      </c>
      <c r="B6102" s="31" t="s">
        <v>345</v>
      </c>
      <c r="C6102" s="31" t="s">
        <v>346</v>
      </c>
      <c r="D6102" s="31" t="s">
        <v>474</v>
      </c>
      <c r="E6102" s="31" t="s">
        <v>475</v>
      </c>
      <c r="F6102" s="31" t="s">
        <v>22</v>
      </c>
      <c r="G6102" s="31" t="s">
        <v>106</v>
      </c>
      <c r="H6102" s="31" t="s">
        <v>743</v>
      </c>
      <c r="I6102" s="31">
        <v>27</v>
      </c>
      <c r="J6102" s="31">
        <v>145641</v>
      </c>
      <c r="K6102" s="31">
        <v>0.185387356582281</v>
      </c>
      <c r="L6102" s="31" t="s">
        <v>1766</v>
      </c>
      <c r="M6102" s="31">
        <f t="shared" si="258"/>
        <v>0.185387356582281</v>
      </c>
      <c r="N6102" s="31">
        <f t="shared" si="259"/>
        <v>0</v>
      </c>
    </row>
    <row r="6103" spans="1:14" x14ac:dyDescent="0.45">
      <c r="A6103" s="31" t="str">
        <f t="shared" si="260"/>
        <v>E10000020_CIN episodes for unborn children at 31st March 2019 with any of the so called'toxic trio' identified as a factor at CIN assessment_Number</v>
      </c>
      <c r="B6103" s="31" t="s">
        <v>361</v>
      </c>
      <c r="C6103" s="31" t="s">
        <v>362</v>
      </c>
      <c r="D6103" s="31" t="s">
        <v>474</v>
      </c>
      <c r="E6103" s="31" t="s">
        <v>475</v>
      </c>
      <c r="F6103" s="31" t="s">
        <v>22</v>
      </c>
      <c r="G6103" s="31" t="s">
        <v>106</v>
      </c>
      <c r="H6103" s="31" t="s">
        <v>743</v>
      </c>
      <c r="I6103" s="31">
        <v>32</v>
      </c>
      <c r="J6103" s="31">
        <v>170810</v>
      </c>
      <c r="K6103" s="31">
        <v>0.18734266143668399</v>
      </c>
      <c r="L6103" s="31" t="s">
        <v>1766</v>
      </c>
      <c r="M6103" s="31">
        <f t="shared" si="258"/>
        <v>0.18734266143668399</v>
      </c>
      <c r="N6103" s="31">
        <f t="shared" si="259"/>
        <v>0</v>
      </c>
    </row>
    <row r="6104" spans="1:14" x14ac:dyDescent="0.45">
      <c r="A6104" s="31" t="str">
        <f t="shared" si="260"/>
        <v>E10000021_CIN episodes for unborn children at 31st March 2019 with any of the so called'toxic trio' identified as a factor at CIN assessment_Number</v>
      </c>
      <c r="B6104" s="31" t="s">
        <v>371</v>
      </c>
      <c r="C6104" s="31" t="s">
        <v>372</v>
      </c>
      <c r="D6104" s="31" t="s">
        <v>474</v>
      </c>
      <c r="E6104" s="31" t="s">
        <v>475</v>
      </c>
      <c r="F6104" s="31" t="s">
        <v>22</v>
      </c>
      <c r="G6104" s="31" t="s">
        <v>106</v>
      </c>
      <c r="H6104" s="31" t="s">
        <v>743</v>
      </c>
      <c r="I6104" s="31">
        <v>37</v>
      </c>
      <c r="J6104" s="31">
        <v>170235</v>
      </c>
      <c r="K6104" s="31">
        <v>0.21734660909918599</v>
      </c>
      <c r="L6104" s="31" t="s">
        <v>1766</v>
      </c>
      <c r="M6104" s="31">
        <f t="shared" si="258"/>
        <v>0.21734660909918599</v>
      </c>
      <c r="N6104" s="31">
        <f t="shared" si="259"/>
        <v>0</v>
      </c>
    </row>
    <row r="6105" spans="1:14" x14ac:dyDescent="0.45">
      <c r="A6105" s="31" t="str">
        <f t="shared" si="260"/>
        <v>E06000048_CIN episodes for unborn children at 31st March 2019 with any of the so called'toxic trio' identified as a factor at CIN assessment_Number</v>
      </c>
      <c r="B6105" s="31" t="s">
        <v>484</v>
      </c>
      <c r="C6105" s="31" t="s">
        <v>705</v>
      </c>
      <c r="D6105" s="31" t="s">
        <v>474</v>
      </c>
      <c r="E6105" s="31" t="s">
        <v>475</v>
      </c>
      <c r="F6105" s="31" t="s">
        <v>22</v>
      </c>
      <c r="G6105" s="31" t="s">
        <v>106</v>
      </c>
      <c r="H6105" s="31" t="s">
        <v>743</v>
      </c>
      <c r="I6105" s="31">
        <v>41</v>
      </c>
      <c r="J6105" s="31">
        <v>59011</v>
      </c>
      <c r="K6105" s="31">
        <v>0.69478571791699895</v>
      </c>
      <c r="L6105" s="31" t="s">
        <v>1771</v>
      </c>
      <c r="M6105" s="31">
        <f t="shared" si="258"/>
        <v>0.69478571791699895</v>
      </c>
      <c r="N6105" s="31">
        <f t="shared" si="259"/>
        <v>0</v>
      </c>
    </row>
    <row r="6106" spans="1:14" x14ac:dyDescent="0.45">
      <c r="A6106" s="31" t="str">
        <f t="shared" si="260"/>
        <v>E10000025_CIN episodes for unborn children at 31st March 2019 with any of the so called'toxic trio' identified as a factor at CIN assessment_Number</v>
      </c>
      <c r="B6106" s="31" t="s">
        <v>377</v>
      </c>
      <c r="C6106" s="31" t="s">
        <v>378</v>
      </c>
      <c r="D6106" s="31" t="s">
        <v>474</v>
      </c>
      <c r="E6106" s="31" t="s">
        <v>475</v>
      </c>
      <c r="F6106" s="31" t="s">
        <v>22</v>
      </c>
      <c r="G6106" s="31" t="s">
        <v>106</v>
      </c>
      <c r="H6106" s="31" t="s">
        <v>743</v>
      </c>
      <c r="I6106" s="31">
        <v>18</v>
      </c>
      <c r="J6106" s="31">
        <v>144788</v>
      </c>
      <c r="K6106" s="31">
        <v>0.124319695002348</v>
      </c>
      <c r="L6106" s="31" t="s">
        <v>1765</v>
      </c>
      <c r="M6106" s="31">
        <f t="shared" si="258"/>
        <v>0.124319695002348</v>
      </c>
      <c r="N6106" s="31">
        <f t="shared" si="259"/>
        <v>0</v>
      </c>
    </row>
    <row r="6107" spans="1:14" x14ac:dyDescent="0.45">
      <c r="A6107" s="31" t="str">
        <f t="shared" si="260"/>
        <v>E10000027_CIN episodes for unborn children at 31st March 2019 with any of the so called'toxic trio' identified as a factor at CIN assessment_Number</v>
      </c>
      <c r="B6107" s="31" t="s">
        <v>406</v>
      </c>
      <c r="C6107" s="31" t="s">
        <v>407</v>
      </c>
      <c r="D6107" s="31" t="s">
        <v>474</v>
      </c>
      <c r="E6107" s="31" t="s">
        <v>475</v>
      </c>
      <c r="F6107" s="31" t="s">
        <v>22</v>
      </c>
      <c r="G6107" s="31" t="s">
        <v>106</v>
      </c>
      <c r="H6107" s="31" t="s">
        <v>743</v>
      </c>
      <c r="I6107" s="31">
        <v>35</v>
      </c>
      <c r="J6107" s="31">
        <v>110700</v>
      </c>
      <c r="K6107" s="31">
        <v>0.31616982836495</v>
      </c>
      <c r="L6107" s="31" t="s">
        <v>1767</v>
      </c>
      <c r="M6107" s="31">
        <f t="shared" si="258"/>
        <v>0.31616982836495</v>
      </c>
      <c r="N6107" s="31">
        <f t="shared" si="259"/>
        <v>0</v>
      </c>
    </row>
    <row r="6108" spans="1:14" x14ac:dyDescent="0.45">
      <c r="A6108" s="31" t="str">
        <f t="shared" si="260"/>
        <v>E10000029_CIN episodes for unborn children at 31st March 2019 with any of the so called'toxic trio' identified as a factor at CIN assessment_Number</v>
      </c>
      <c r="B6108" s="31" t="s">
        <v>426</v>
      </c>
      <c r="C6108" s="31" t="s">
        <v>427</v>
      </c>
      <c r="D6108" s="31" t="s">
        <v>474</v>
      </c>
      <c r="E6108" s="31" t="s">
        <v>475</v>
      </c>
      <c r="F6108" s="31" t="s">
        <v>22</v>
      </c>
      <c r="G6108" s="31" t="s">
        <v>106</v>
      </c>
      <c r="H6108" s="31" t="s">
        <v>743</v>
      </c>
      <c r="I6108" s="31">
        <v>52</v>
      </c>
      <c r="J6108" s="31">
        <v>152752</v>
      </c>
      <c r="K6108" s="31">
        <v>0.34042107468314697</v>
      </c>
      <c r="L6108" s="31" t="s">
        <v>1767</v>
      </c>
      <c r="M6108" s="31">
        <f t="shared" si="258"/>
        <v>0.34042107468314697</v>
      </c>
      <c r="N6108" s="31">
        <f t="shared" si="259"/>
        <v>0</v>
      </c>
    </row>
    <row r="6109" spans="1:14" x14ac:dyDescent="0.45">
      <c r="A6109" s="31" t="str">
        <f t="shared" si="260"/>
        <v>E10000030_CIN episodes for unborn children at 31st March 2019 with any of the so called'toxic trio' identified as a factor at CIN assessment_Number</v>
      </c>
      <c r="B6109" s="31" t="s">
        <v>430</v>
      </c>
      <c r="C6109" s="31" t="s">
        <v>431</v>
      </c>
      <c r="D6109" s="31" t="s">
        <v>474</v>
      </c>
      <c r="E6109" s="31" t="s">
        <v>475</v>
      </c>
      <c r="F6109" s="31" t="s">
        <v>22</v>
      </c>
      <c r="G6109" s="31" t="s">
        <v>106</v>
      </c>
      <c r="H6109" s="31" t="s">
        <v>743</v>
      </c>
      <c r="I6109" s="31">
        <v>54</v>
      </c>
      <c r="J6109" s="31">
        <v>261905</v>
      </c>
      <c r="K6109" s="31">
        <v>0.206181630743972</v>
      </c>
      <c r="L6109" s="31" t="s">
        <v>1766</v>
      </c>
      <c r="M6109" s="31">
        <f t="shared" si="258"/>
        <v>0.206181630743972</v>
      </c>
      <c r="N6109" s="31">
        <f t="shared" si="259"/>
        <v>0</v>
      </c>
    </row>
    <row r="6110" spans="1:14" x14ac:dyDescent="0.45">
      <c r="A6110" s="31" t="str">
        <f t="shared" si="260"/>
        <v>E10000031_CIN episodes for unborn children at 31st March 2019 with any of the so called'toxic trio' identified as a factor at CIN assessment_Number</v>
      </c>
      <c r="B6110" s="31" t="s">
        <v>454</v>
      </c>
      <c r="C6110" s="31" t="s">
        <v>455</v>
      </c>
      <c r="D6110" s="31" t="s">
        <v>474</v>
      </c>
      <c r="E6110" s="31" t="s">
        <v>475</v>
      </c>
      <c r="F6110" s="31" t="s">
        <v>22</v>
      </c>
      <c r="G6110" s="31" t="s">
        <v>106</v>
      </c>
      <c r="H6110" s="31" t="s">
        <v>743</v>
      </c>
      <c r="I6110" s="31">
        <v>26</v>
      </c>
      <c r="J6110" s="31">
        <v>115928</v>
      </c>
      <c r="K6110" s="31">
        <v>0.22427713753364201</v>
      </c>
      <c r="L6110" s="31" t="s">
        <v>1766</v>
      </c>
      <c r="M6110" s="31">
        <f t="shared" si="258"/>
        <v>0.22427713753364201</v>
      </c>
      <c r="N6110" s="31">
        <f t="shared" si="259"/>
        <v>0</v>
      </c>
    </row>
    <row r="6111" spans="1:14" x14ac:dyDescent="0.45">
      <c r="A6111" s="31" t="str">
        <f t="shared" si="260"/>
        <v>E10000032_CIN episodes for unborn children at 31st March 2019 with any of the so called'toxic trio' identified as a factor at CIN assessment_Number</v>
      </c>
      <c r="B6111" s="31" t="s">
        <v>458</v>
      </c>
      <c r="C6111" s="31" t="s">
        <v>459</v>
      </c>
      <c r="D6111" s="31" t="s">
        <v>474</v>
      </c>
      <c r="E6111" s="31" t="s">
        <v>475</v>
      </c>
      <c r="F6111" s="31" t="s">
        <v>22</v>
      </c>
      <c r="G6111" s="31" t="s">
        <v>106</v>
      </c>
      <c r="H6111" s="31" t="s">
        <v>743</v>
      </c>
      <c r="I6111" s="31">
        <v>74</v>
      </c>
      <c r="J6111" s="31">
        <v>174672</v>
      </c>
      <c r="K6111" s="31">
        <v>0.42365118622332099</v>
      </c>
      <c r="L6111" s="31" t="s">
        <v>1768</v>
      </c>
      <c r="M6111" s="31">
        <f t="shared" si="258"/>
        <v>0.42365118622332099</v>
      </c>
      <c r="N6111" s="31">
        <f t="shared" si="259"/>
        <v>0</v>
      </c>
    </row>
    <row r="6112" spans="1:14" x14ac:dyDescent="0.45">
      <c r="A6112" s="31" t="str">
        <f t="shared" si="260"/>
        <v>NA_CIN episodes for unborn children at 31st March 2019 with any abuse or neglect identified as a factor at CIN assessment_Number</v>
      </c>
      <c r="B6112" s="31" t="s">
        <v>13</v>
      </c>
      <c r="C6112" s="31" t="s">
        <v>737</v>
      </c>
      <c r="D6112" s="31" t="s">
        <v>474</v>
      </c>
      <c r="E6112" s="31" t="s">
        <v>475</v>
      </c>
      <c r="F6112" s="31" t="s">
        <v>131</v>
      </c>
      <c r="G6112" s="31" t="s">
        <v>142</v>
      </c>
      <c r="H6112" s="31" t="s">
        <v>743</v>
      </c>
      <c r="I6112" s="31">
        <v>2271</v>
      </c>
      <c r="J6112" s="31">
        <v>11954618</v>
      </c>
      <c r="K6112" s="31">
        <f>I6112/J6112*1000</f>
        <v>0.1899684289368343</v>
      </c>
      <c r="L6112" s="31" t="str">
        <f>CONCATENATE(ROUND(K6112,2)," per 1000 0-17 yr olds")</f>
        <v>0.19 per 1000 0-17 yr olds</v>
      </c>
      <c r="M6112" s="31">
        <f t="shared" si="258"/>
        <v>0.1899684289368343</v>
      </c>
      <c r="N6112" s="31">
        <f t="shared" si="259"/>
        <v>0</v>
      </c>
    </row>
    <row r="6113" spans="1:14" x14ac:dyDescent="0.45">
      <c r="A6113" s="31" t="str">
        <f t="shared" si="260"/>
        <v>E09000001_CIN episodes for unborn children at 31st March 2019 with any abuse or neglect identified as a factor at CIN assessment_Number</v>
      </c>
      <c r="B6113" s="31" t="s">
        <v>582</v>
      </c>
      <c r="C6113" s="31" t="s">
        <v>583</v>
      </c>
      <c r="D6113" s="31" t="s">
        <v>474</v>
      </c>
      <c r="E6113" s="31" t="s">
        <v>475</v>
      </c>
      <c r="F6113" s="31" t="s">
        <v>131</v>
      </c>
      <c r="G6113" s="31" t="s">
        <v>142</v>
      </c>
      <c r="H6113" s="31" t="s">
        <v>743</v>
      </c>
      <c r="I6113" s="31">
        <v>0</v>
      </c>
      <c r="J6113" s="31">
        <v>1453</v>
      </c>
      <c r="K6113" s="31">
        <v>0</v>
      </c>
      <c r="L6113" s="31" t="s">
        <v>1764</v>
      </c>
      <c r="M6113" s="31">
        <f t="shared" si="258"/>
        <v>0</v>
      </c>
      <c r="N6113" s="31">
        <f t="shared" si="259"/>
        <v>1</v>
      </c>
    </row>
    <row r="6114" spans="1:14" x14ac:dyDescent="0.45">
      <c r="A6114" s="31" t="str">
        <f t="shared" si="260"/>
        <v>E09000007_CIN episodes for unborn children at 31st March 2019 with any abuse or neglect identified as a factor at CIN assessment_Number</v>
      </c>
      <c r="B6114" s="31" t="s">
        <v>277</v>
      </c>
      <c r="C6114" s="31" t="s">
        <v>278</v>
      </c>
      <c r="D6114" s="31" t="s">
        <v>474</v>
      </c>
      <c r="E6114" s="31" t="s">
        <v>475</v>
      </c>
      <c r="F6114" s="31" t="s">
        <v>131</v>
      </c>
      <c r="G6114" s="31" t="s">
        <v>142</v>
      </c>
      <c r="H6114" s="31" t="s">
        <v>743</v>
      </c>
      <c r="I6114" s="31">
        <v>8</v>
      </c>
      <c r="J6114" s="31">
        <v>50983</v>
      </c>
      <c r="K6114" s="31">
        <v>0.15691505011474399</v>
      </c>
      <c r="L6114" s="31" t="s">
        <v>1766</v>
      </c>
      <c r="M6114" s="31">
        <f t="shared" si="258"/>
        <v>0.15691505011474399</v>
      </c>
      <c r="N6114" s="31">
        <f t="shared" si="259"/>
        <v>0</v>
      </c>
    </row>
    <row r="6115" spans="1:14" x14ac:dyDescent="0.45">
      <c r="A6115" s="31" t="str">
        <f t="shared" si="260"/>
        <v>E09000011_CIN episodes for unborn children at 31st March 2019 with any abuse or neglect identified as a factor at CIN assessment_Number</v>
      </c>
      <c r="B6115" s="31" t="s">
        <v>518</v>
      </c>
      <c r="C6115" s="31" t="s">
        <v>519</v>
      </c>
      <c r="D6115" s="31" t="s">
        <v>474</v>
      </c>
      <c r="E6115" s="31" t="s">
        <v>475</v>
      </c>
      <c r="F6115" s="31" t="s">
        <v>131</v>
      </c>
      <c r="G6115" s="31" t="s">
        <v>142</v>
      </c>
      <c r="H6115" s="31" t="s">
        <v>743</v>
      </c>
      <c r="I6115" s="31">
        <v>14</v>
      </c>
      <c r="J6115" s="31">
        <v>68917</v>
      </c>
      <c r="K6115" s="31">
        <v>0.20314291103791501</v>
      </c>
      <c r="L6115" s="31" t="s">
        <v>1766</v>
      </c>
      <c r="M6115" s="31">
        <f t="shared" si="258"/>
        <v>0.20314291103791501</v>
      </c>
      <c r="N6115" s="31">
        <f t="shared" si="259"/>
        <v>0</v>
      </c>
    </row>
    <row r="6116" spans="1:14" x14ac:dyDescent="0.45">
      <c r="A6116" s="31" t="str">
        <f t="shared" si="260"/>
        <v>E09000012_CIN episodes for unborn children at 31st March 2019 with any abuse or neglect identified as a factor at CIN assessment_Number</v>
      </c>
      <c r="B6116" s="31" t="s">
        <v>498</v>
      </c>
      <c r="C6116" s="31" t="s">
        <v>499</v>
      </c>
      <c r="D6116" s="31" t="s">
        <v>474</v>
      </c>
      <c r="E6116" s="31" t="s">
        <v>475</v>
      </c>
      <c r="F6116" s="31" t="s">
        <v>131</v>
      </c>
      <c r="G6116" s="31" t="s">
        <v>142</v>
      </c>
      <c r="H6116" s="31" t="s">
        <v>743</v>
      </c>
      <c r="I6116" s="31">
        <v>26</v>
      </c>
      <c r="J6116" s="31">
        <v>63655</v>
      </c>
      <c r="K6116" s="31">
        <v>0.408451810541199</v>
      </c>
      <c r="L6116" s="31" t="s">
        <v>1768</v>
      </c>
      <c r="M6116" s="31">
        <f t="shared" si="258"/>
        <v>0.408451810541199</v>
      </c>
      <c r="N6116" s="31">
        <f t="shared" si="259"/>
        <v>0</v>
      </c>
    </row>
    <row r="6117" spans="1:14" x14ac:dyDescent="0.45">
      <c r="A6117" s="31" t="str">
        <f t="shared" si="260"/>
        <v>E09000013_CIN episodes for unborn children at 31st March 2019 with any abuse or neglect identified as a factor at CIN assessment_Number</v>
      </c>
      <c r="B6117" s="31" t="s">
        <v>491</v>
      </c>
      <c r="C6117" s="31" t="s">
        <v>723</v>
      </c>
      <c r="D6117" s="31" t="s">
        <v>474</v>
      </c>
      <c r="E6117" s="31" t="s">
        <v>475</v>
      </c>
      <c r="F6117" s="31" t="s">
        <v>131</v>
      </c>
      <c r="G6117" s="31" t="s">
        <v>142</v>
      </c>
      <c r="H6117" s="31" t="s">
        <v>743</v>
      </c>
      <c r="I6117" s="31">
        <v>5</v>
      </c>
      <c r="J6117" s="31">
        <v>36898</v>
      </c>
      <c r="K6117" s="31">
        <v>0.135508699658518</v>
      </c>
      <c r="L6117" s="31" t="s">
        <v>1765</v>
      </c>
      <c r="M6117" s="31">
        <f t="shared" si="258"/>
        <v>0.135508699658518</v>
      </c>
      <c r="N6117" s="31">
        <f t="shared" si="259"/>
        <v>0</v>
      </c>
    </row>
    <row r="6118" spans="1:14" x14ac:dyDescent="0.45">
      <c r="A6118" s="31" t="str">
        <f t="shared" si="260"/>
        <v>E09000019_CIN episodes for unborn children at 31st March 2019 with any abuse or neglect identified as a factor at CIN assessment_Number</v>
      </c>
      <c r="B6118" s="31" t="s">
        <v>500</v>
      </c>
      <c r="C6118" s="31" t="s">
        <v>501</v>
      </c>
      <c r="D6118" s="31" t="s">
        <v>474</v>
      </c>
      <c r="E6118" s="31" t="s">
        <v>475</v>
      </c>
      <c r="F6118" s="31" t="s">
        <v>131</v>
      </c>
      <c r="G6118" s="31" t="s">
        <v>142</v>
      </c>
      <c r="H6118" s="31" t="s">
        <v>743</v>
      </c>
      <c r="I6118" s="31">
        <v>7</v>
      </c>
      <c r="J6118" s="31">
        <v>42098</v>
      </c>
      <c r="K6118" s="31">
        <v>0.16627868307283</v>
      </c>
      <c r="L6118" s="31" t="s">
        <v>1766</v>
      </c>
      <c r="M6118" s="31">
        <f t="shared" si="258"/>
        <v>0.16627868307283</v>
      </c>
      <c r="N6118" s="31">
        <f t="shared" si="259"/>
        <v>0</v>
      </c>
    </row>
    <row r="6119" spans="1:14" x14ac:dyDescent="0.45">
      <c r="A6119" s="31" t="str">
        <f t="shared" si="260"/>
        <v>E09000020_CIN episodes for unborn children at 31st March 2019 with any abuse or neglect identified as a factor at CIN assessment_Number</v>
      </c>
      <c r="B6119" s="31" t="s">
        <v>479</v>
      </c>
      <c r="C6119" s="31" t="s">
        <v>674</v>
      </c>
      <c r="D6119" s="31" t="s">
        <v>474</v>
      </c>
      <c r="E6119" s="31" t="s">
        <v>475</v>
      </c>
      <c r="F6119" s="31" t="s">
        <v>131</v>
      </c>
      <c r="G6119" s="31" t="s">
        <v>142</v>
      </c>
      <c r="H6119" s="31" t="s">
        <v>743</v>
      </c>
      <c r="I6119" s="31">
        <v>0</v>
      </c>
      <c r="J6119" s="31">
        <v>28678</v>
      </c>
      <c r="K6119" s="31">
        <v>0</v>
      </c>
      <c r="L6119" s="31" t="s">
        <v>1764</v>
      </c>
      <c r="M6119" s="31">
        <f t="shared" si="258"/>
        <v>0</v>
      </c>
      <c r="N6119" s="31">
        <f t="shared" si="259"/>
        <v>0</v>
      </c>
    </row>
    <row r="6120" spans="1:14" x14ac:dyDescent="0.45">
      <c r="A6120" s="31" t="str">
        <f t="shared" si="260"/>
        <v>E09000022_CIN episodes for unborn children at 31st March 2019 with any abuse or neglect identified as a factor at CIN assessment_Number</v>
      </c>
      <c r="B6120" s="31" t="s">
        <v>335</v>
      </c>
      <c r="C6120" s="31" t="s">
        <v>336</v>
      </c>
      <c r="D6120" s="31" t="s">
        <v>474</v>
      </c>
      <c r="E6120" s="31" t="s">
        <v>475</v>
      </c>
      <c r="F6120" s="31" t="s">
        <v>131</v>
      </c>
      <c r="G6120" s="31" t="s">
        <v>142</v>
      </c>
      <c r="H6120" s="31" t="s">
        <v>743</v>
      </c>
      <c r="I6120" s="31">
        <v>17</v>
      </c>
      <c r="J6120" s="31">
        <v>62629</v>
      </c>
      <c r="K6120" s="31">
        <v>0.271439748359386</v>
      </c>
      <c r="L6120" s="31" t="s">
        <v>1767</v>
      </c>
      <c r="M6120" s="31">
        <f t="shared" si="258"/>
        <v>0.271439748359386</v>
      </c>
      <c r="N6120" s="31">
        <f t="shared" si="259"/>
        <v>0</v>
      </c>
    </row>
    <row r="6121" spans="1:14" x14ac:dyDescent="0.45">
      <c r="A6121" s="31" t="str">
        <f t="shared" si="260"/>
        <v>E09000023_CIN episodes for unborn children at 31st March 2019 with any abuse or neglect identified as a factor at CIN assessment_Number</v>
      </c>
      <c r="B6121" s="31" t="s">
        <v>343</v>
      </c>
      <c r="C6121" s="31" t="s">
        <v>344</v>
      </c>
      <c r="D6121" s="31" t="s">
        <v>474</v>
      </c>
      <c r="E6121" s="31" t="s">
        <v>475</v>
      </c>
      <c r="F6121" s="31" t="s">
        <v>131</v>
      </c>
      <c r="G6121" s="31" t="s">
        <v>142</v>
      </c>
      <c r="H6121" s="31" t="s">
        <v>743</v>
      </c>
      <c r="I6121" s="31">
        <v>8</v>
      </c>
      <c r="J6121" s="31">
        <v>68458</v>
      </c>
      <c r="K6121" s="31">
        <v>0.116859972537906</v>
      </c>
      <c r="L6121" s="31" t="s">
        <v>1765</v>
      </c>
      <c r="M6121" s="31">
        <f t="shared" si="258"/>
        <v>0.116859972537906</v>
      </c>
      <c r="N6121" s="31">
        <f t="shared" si="259"/>
        <v>0</v>
      </c>
    </row>
    <row r="6122" spans="1:14" x14ac:dyDescent="0.45">
      <c r="A6122" s="31" t="str">
        <f t="shared" si="260"/>
        <v>E09000028_CIN episodes for unborn children at 31st March 2019 with any abuse or neglect identified as a factor at CIN assessment_Number</v>
      </c>
      <c r="B6122" s="31" t="s">
        <v>414</v>
      </c>
      <c r="C6122" s="31" t="s">
        <v>415</v>
      </c>
      <c r="D6122" s="31" t="s">
        <v>474</v>
      </c>
      <c r="E6122" s="31" t="s">
        <v>475</v>
      </c>
      <c r="F6122" s="31" t="s">
        <v>131</v>
      </c>
      <c r="G6122" s="31" t="s">
        <v>142</v>
      </c>
      <c r="H6122" s="31" t="s">
        <v>743</v>
      </c>
      <c r="I6122" s="31">
        <v>6</v>
      </c>
      <c r="J6122" s="31">
        <v>65121</v>
      </c>
      <c r="K6122" s="31">
        <v>9.2136177270005101E-2</v>
      </c>
      <c r="L6122" s="31" t="s">
        <v>1765</v>
      </c>
      <c r="M6122" s="31">
        <f t="shared" si="258"/>
        <v>9.2136177270005101E-2</v>
      </c>
      <c r="N6122" s="31">
        <f t="shared" si="259"/>
        <v>0</v>
      </c>
    </row>
    <row r="6123" spans="1:14" x14ac:dyDescent="0.45">
      <c r="A6123" s="31" t="str">
        <f t="shared" si="260"/>
        <v>E09000030_CIN episodes for unborn children at 31st March 2019 with any abuse or neglect identified as a factor at CIN assessment_Number</v>
      </c>
      <c r="B6123" s="31" t="s">
        <v>440</v>
      </c>
      <c r="C6123" s="31" t="s">
        <v>441</v>
      </c>
      <c r="D6123" s="31" t="s">
        <v>474</v>
      </c>
      <c r="E6123" s="31" t="s">
        <v>475</v>
      </c>
      <c r="F6123" s="31" t="s">
        <v>131</v>
      </c>
      <c r="G6123" s="31" t="s">
        <v>142</v>
      </c>
      <c r="H6123" s="31" t="s">
        <v>743</v>
      </c>
      <c r="I6123" s="31">
        <v>11</v>
      </c>
      <c r="J6123" s="31">
        <v>70973</v>
      </c>
      <c r="K6123" s="31">
        <v>0.154988516759895</v>
      </c>
      <c r="L6123" s="31" t="s">
        <v>1766</v>
      </c>
      <c r="M6123" s="31">
        <f t="shared" si="258"/>
        <v>0.154988516759895</v>
      </c>
      <c r="N6123" s="31">
        <f t="shared" si="259"/>
        <v>0</v>
      </c>
    </row>
    <row r="6124" spans="1:14" x14ac:dyDescent="0.45">
      <c r="A6124" s="31" t="str">
        <f t="shared" si="260"/>
        <v>E09000032_CIN episodes for unborn children at 31st March 2019 with any abuse or neglect identified as a factor at CIN assessment_Number</v>
      </c>
      <c r="B6124" s="31" t="s">
        <v>450</v>
      </c>
      <c r="C6124" s="31" t="s">
        <v>451</v>
      </c>
      <c r="D6124" s="31" t="s">
        <v>474</v>
      </c>
      <c r="E6124" s="31" t="s">
        <v>475</v>
      </c>
      <c r="F6124" s="31" t="s">
        <v>131</v>
      </c>
      <c r="G6124" s="31" t="s">
        <v>142</v>
      </c>
      <c r="H6124" s="31" t="s">
        <v>743</v>
      </c>
      <c r="I6124" s="31" t="s">
        <v>1280</v>
      </c>
      <c r="J6124" s="31">
        <v>63840</v>
      </c>
      <c r="K6124" s="31" t="s">
        <v>1280</v>
      </c>
      <c r="L6124" s="31" t="s">
        <v>70</v>
      </c>
      <c r="M6124" s="31" t="s">
        <v>70</v>
      </c>
      <c r="N6124" s="31">
        <f t="shared" si="259"/>
        <v>0</v>
      </c>
    </row>
    <row r="6125" spans="1:14" x14ac:dyDescent="0.45">
      <c r="A6125" s="31" t="str">
        <f t="shared" si="260"/>
        <v>E09000033_CIN episodes for unborn children at 31st March 2019 with any abuse or neglect identified as a factor at CIN assessment_Number</v>
      </c>
      <c r="B6125" s="31" t="s">
        <v>506</v>
      </c>
      <c r="C6125" s="31" t="s">
        <v>507</v>
      </c>
      <c r="D6125" s="31" t="s">
        <v>474</v>
      </c>
      <c r="E6125" s="31" t="s">
        <v>475</v>
      </c>
      <c r="F6125" s="31" t="s">
        <v>131</v>
      </c>
      <c r="G6125" s="31" t="s">
        <v>142</v>
      </c>
      <c r="H6125" s="31" t="s">
        <v>743</v>
      </c>
      <c r="I6125" s="31" t="s">
        <v>1280</v>
      </c>
      <c r="J6125" s="31">
        <v>47445</v>
      </c>
      <c r="K6125" s="31" t="s">
        <v>1280</v>
      </c>
      <c r="L6125" s="31" t="s">
        <v>70</v>
      </c>
      <c r="M6125" s="31" t="s">
        <v>70</v>
      </c>
      <c r="N6125" s="31">
        <f t="shared" si="259"/>
        <v>0</v>
      </c>
    </row>
    <row r="6126" spans="1:14" x14ac:dyDescent="0.45">
      <c r="A6126" s="31" t="str">
        <f t="shared" si="260"/>
        <v>E09000002_CIN episodes for unborn children at 31st March 2019 with any abuse or neglect identified as a factor at CIN assessment_Number</v>
      </c>
      <c r="B6126" s="31" t="s">
        <v>227</v>
      </c>
      <c r="C6126" s="31" t="s">
        <v>228</v>
      </c>
      <c r="D6126" s="31" t="s">
        <v>474</v>
      </c>
      <c r="E6126" s="31" t="s">
        <v>475</v>
      </c>
      <c r="F6126" s="31" t="s">
        <v>131</v>
      </c>
      <c r="G6126" s="31" t="s">
        <v>142</v>
      </c>
      <c r="H6126" s="31" t="s">
        <v>743</v>
      </c>
      <c r="I6126" s="31">
        <v>5</v>
      </c>
      <c r="J6126" s="31">
        <v>63401</v>
      </c>
      <c r="K6126" s="31">
        <v>7.8863109414678001E-2</v>
      </c>
      <c r="L6126" s="31" t="s">
        <v>1765</v>
      </c>
      <c r="M6126" s="31">
        <f t="shared" si="258"/>
        <v>7.8863109414678001E-2</v>
      </c>
      <c r="N6126" s="31">
        <f t="shared" si="259"/>
        <v>0</v>
      </c>
    </row>
    <row r="6127" spans="1:14" x14ac:dyDescent="0.45">
      <c r="A6127" s="31" t="str">
        <f t="shared" si="260"/>
        <v>E09000003_CIN episodes for unborn children at 31st March 2019 with any abuse or neglect identified as a factor at CIN assessment_Number</v>
      </c>
      <c r="B6127" s="31" t="s">
        <v>233</v>
      </c>
      <c r="C6127" s="31" t="s">
        <v>234</v>
      </c>
      <c r="D6127" s="31" t="s">
        <v>474</v>
      </c>
      <c r="E6127" s="31" t="s">
        <v>475</v>
      </c>
      <c r="F6127" s="31" t="s">
        <v>131</v>
      </c>
      <c r="G6127" s="31" t="s">
        <v>142</v>
      </c>
      <c r="H6127" s="31" t="s">
        <v>743</v>
      </c>
      <c r="I6127" s="31">
        <v>11</v>
      </c>
      <c r="J6127" s="31">
        <v>92701</v>
      </c>
      <c r="K6127" s="31">
        <v>0.11866107161735</v>
      </c>
      <c r="L6127" s="31" t="s">
        <v>1765</v>
      </c>
      <c r="M6127" s="31">
        <f t="shared" si="258"/>
        <v>0.11866107161735</v>
      </c>
      <c r="N6127" s="31">
        <f t="shared" si="259"/>
        <v>0</v>
      </c>
    </row>
    <row r="6128" spans="1:14" x14ac:dyDescent="0.45">
      <c r="A6128" s="31" t="str">
        <f t="shared" si="260"/>
        <v>E09000004_CIN episodes for unborn children at 31st March 2019 with any abuse or neglect identified as a factor at CIN assessment_Number</v>
      </c>
      <c r="B6128" s="31" t="s">
        <v>242</v>
      </c>
      <c r="C6128" s="31" t="s">
        <v>243</v>
      </c>
      <c r="D6128" s="31" t="s">
        <v>474</v>
      </c>
      <c r="E6128" s="31" t="s">
        <v>475</v>
      </c>
      <c r="F6128" s="31" t="s">
        <v>131</v>
      </c>
      <c r="G6128" s="31" t="s">
        <v>142</v>
      </c>
      <c r="H6128" s="31" t="s">
        <v>743</v>
      </c>
      <c r="I6128" s="31">
        <v>9</v>
      </c>
      <c r="J6128" s="31">
        <v>56853</v>
      </c>
      <c r="K6128" s="31">
        <v>0.15830299192654701</v>
      </c>
      <c r="L6128" s="31" t="s">
        <v>1766</v>
      </c>
      <c r="M6128" s="31">
        <f t="shared" si="258"/>
        <v>0.15830299192654701</v>
      </c>
      <c r="N6128" s="31">
        <f t="shared" si="259"/>
        <v>0</v>
      </c>
    </row>
    <row r="6129" spans="1:14" x14ac:dyDescent="0.45">
      <c r="A6129" s="31" t="str">
        <f t="shared" si="260"/>
        <v>E09000005_CIN episodes for unborn children at 31st March 2019 with any abuse or neglect identified as a factor at CIN assessment_Number</v>
      </c>
      <c r="B6129" s="31" t="s">
        <v>261</v>
      </c>
      <c r="C6129" s="31" t="s">
        <v>262</v>
      </c>
      <c r="D6129" s="31" t="s">
        <v>474</v>
      </c>
      <c r="E6129" s="31" t="s">
        <v>475</v>
      </c>
      <c r="F6129" s="31" t="s">
        <v>131</v>
      </c>
      <c r="G6129" s="31" t="s">
        <v>142</v>
      </c>
      <c r="H6129" s="31" t="s">
        <v>743</v>
      </c>
      <c r="I6129" s="31">
        <v>7</v>
      </c>
      <c r="J6129" s="31">
        <v>77893</v>
      </c>
      <c r="K6129" s="31">
        <v>8.9866868653152396E-2</v>
      </c>
      <c r="L6129" s="31" t="s">
        <v>1765</v>
      </c>
      <c r="M6129" s="31">
        <f t="shared" si="258"/>
        <v>8.9866868653152396E-2</v>
      </c>
      <c r="N6129" s="31">
        <f t="shared" si="259"/>
        <v>0</v>
      </c>
    </row>
    <row r="6130" spans="1:14" x14ac:dyDescent="0.45">
      <c r="A6130" s="31" t="str">
        <f t="shared" si="260"/>
        <v>E09000006_CIN episodes for unborn children at 31st March 2019 with any abuse or neglect identified as a factor at CIN assessment_Number</v>
      </c>
      <c r="B6130" s="31" t="s">
        <v>267</v>
      </c>
      <c r="C6130" s="31" t="s">
        <v>268</v>
      </c>
      <c r="D6130" s="31" t="s">
        <v>474</v>
      </c>
      <c r="E6130" s="31" t="s">
        <v>475</v>
      </c>
      <c r="F6130" s="31" t="s">
        <v>131</v>
      </c>
      <c r="G6130" s="31" t="s">
        <v>142</v>
      </c>
      <c r="H6130" s="31" t="s">
        <v>743</v>
      </c>
      <c r="I6130" s="31">
        <v>17</v>
      </c>
      <c r="J6130" s="31">
        <v>75055</v>
      </c>
      <c r="K6130" s="31">
        <v>0.22650056625141601</v>
      </c>
      <c r="L6130" s="31" t="s">
        <v>1766</v>
      </c>
      <c r="M6130" s="31">
        <f t="shared" si="258"/>
        <v>0.22650056625141601</v>
      </c>
      <c r="N6130" s="31">
        <f t="shared" si="259"/>
        <v>0</v>
      </c>
    </row>
    <row r="6131" spans="1:14" x14ac:dyDescent="0.45">
      <c r="A6131" s="31" t="str">
        <f t="shared" si="260"/>
        <v>E09000008_CIN episodes for unborn children at 31st March 2019 with any abuse or neglect identified as a factor at CIN assessment_Number</v>
      </c>
      <c r="B6131" s="31" t="s">
        <v>486</v>
      </c>
      <c r="C6131" s="31" t="s">
        <v>487</v>
      </c>
      <c r="D6131" s="31" t="s">
        <v>474</v>
      </c>
      <c r="E6131" s="31" t="s">
        <v>475</v>
      </c>
      <c r="F6131" s="31" t="s">
        <v>131</v>
      </c>
      <c r="G6131" s="31" t="s">
        <v>142</v>
      </c>
      <c r="H6131" s="31" t="s">
        <v>743</v>
      </c>
      <c r="I6131" s="31">
        <v>9</v>
      </c>
      <c r="J6131" s="31">
        <v>94702</v>
      </c>
      <c r="K6131" s="31">
        <v>9.5034951743363405E-2</v>
      </c>
      <c r="L6131" s="31" t="s">
        <v>1765</v>
      </c>
      <c r="M6131" s="31">
        <f t="shared" si="258"/>
        <v>9.5034951743363405E-2</v>
      </c>
      <c r="N6131" s="31">
        <f t="shared" si="259"/>
        <v>0</v>
      </c>
    </row>
    <row r="6132" spans="1:14" x14ac:dyDescent="0.45">
      <c r="A6132" s="31" t="str">
        <f t="shared" si="260"/>
        <v>E09000009_CIN episodes for unborn children at 31st March 2019 with any abuse or neglect identified as a factor at CIN assessment_Number</v>
      </c>
      <c r="B6132" s="31" t="s">
        <v>509</v>
      </c>
      <c r="C6132" s="31" t="s">
        <v>510</v>
      </c>
      <c r="D6132" s="31" t="s">
        <v>474</v>
      </c>
      <c r="E6132" s="31" t="s">
        <v>475</v>
      </c>
      <c r="F6132" s="31" t="s">
        <v>131</v>
      </c>
      <c r="G6132" s="31" t="s">
        <v>142</v>
      </c>
      <c r="H6132" s="31" t="s">
        <v>743</v>
      </c>
      <c r="I6132" s="31" t="s">
        <v>1280</v>
      </c>
      <c r="J6132" s="31">
        <v>81732</v>
      </c>
      <c r="K6132" s="31" t="s">
        <v>1280</v>
      </c>
      <c r="L6132" s="31" t="s">
        <v>70</v>
      </c>
      <c r="M6132" s="31" t="s">
        <v>70</v>
      </c>
      <c r="N6132" s="31">
        <f t="shared" si="259"/>
        <v>0</v>
      </c>
    </row>
    <row r="6133" spans="1:14" x14ac:dyDescent="0.45">
      <c r="A6133" s="31" t="str">
        <f t="shared" si="260"/>
        <v>E09000010_CIN episodes for unborn children at 31st March 2019 with any abuse or neglect identified as a factor at CIN assessment_Number</v>
      </c>
      <c r="B6133" s="31" t="s">
        <v>301</v>
      </c>
      <c r="C6133" s="31" t="s">
        <v>302</v>
      </c>
      <c r="D6133" s="31" t="s">
        <v>474</v>
      </c>
      <c r="E6133" s="31" t="s">
        <v>475</v>
      </c>
      <c r="F6133" s="31" t="s">
        <v>131</v>
      </c>
      <c r="G6133" s="31" t="s">
        <v>142</v>
      </c>
      <c r="H6133" s="31" t="s">
        <v>743</v>
      </c>
      <c r="I6133" s="31">
        <v>11</v>
      </c>
      <c r="J6133" s="31">
        <v>84497</v>
      </c>
      <c r="K6133" s="31">
        <v>0.13018213664390499</v>
      </c>
      <c r="L6133" s="31" t="s">
        <v>1765</v>
      </c>
      <c r="M6133" s="31">
        <f t="shared" si="258"/>
        <v>0.13018213664390499</v>
      </c>
      <c r="N6133" s="31">
        <f t="shared" si="259"/>
        <v>0</v>
      </c>
    </row>
    <row r="6134" spans="1:14" x14ac:dyDescent="0.45">
      <c r="A6134" s="31" t="str">
        <f t="shared" si="260"/>
        <v>E09000014_CIN episodes for unborn children at 31st March 2019 with any abuse or neglect identified as a factor at CIN assessment_Number</v>
      </c>
      <c r="B6134" s="31" t="s">
        <v>311</v>
      </c>
      <c r="C6134" s="31" t="s">
        <v>312</v>
      </c>
      <c r="D6134" s="31" t="s">
        <v>474</v>
      </c>
      <c r="E6134" s="31" t="s">
        <v>475</v>
      </c>
      <c r="F6134" s="31" t="s">
        <v>131</v>
      </c>
      <c r="G6134" s="31" t="s">
        <v>142</v>
      </c>
      <c r="H6134" s="31" t="s">
        <v>743</v>
      </c>
      <c r="I6134" s="31">
        <v>9</v>
      </c>
      <c r="J6134" s="31">
        <v>60398</v>
      </c>
      <c r="K6134" s="31">
        <v>0.14901155667406199</v>
      </c>
      <c r="L6134" s="31" t="s">
        <v>1765</v>
      </c>
      <c r="M6134" s="31">
        <f t="shared" si="258"/>
        <v>0.14901155667406199</v>
      </c>
      <c r="N6134" s="31">
        <f t="shared" si="259"/>
        <v>0</v>
      </c>
    </row>
    <row r="6135" spans="1:14" x14ac:dyDescent="0.45">
      <c r="A6135" s="31" t="str">
        <f t="shared" si="260"/>
        <v>E09000015_CIN episodes for unborn children at 31st March 2019 with any abuse or neglect identified as a factor at CIN assessment_Number</v>
      </c>
      <c r="B6135" s="31" t="s">
        <v>496</v>
      </c>
      <c r="C6135" s="31" t="s">
        <v>497</v>
      </c>
      <c r="D6135" s="31" t="s">
        <v>474</v>
      </c>
      <c r="E6135" s="31" t="s">
        <v>475</v>
      </c>
      <c r="F6135" s="31" t="s">
        <v>131</v>
      </c>
      <c r="G6135" s="31" t="s">
        <v>142</v>
      </c>
      <c r="H6135" s="31" t="s">
        <v>743</v>
      </c>
      <c r="I6135" s="31">
        <v>10</v>
      </c>
      <c r="J6135" s="31">
        <v>58373</v>
      </c>
      <c r="K6135" s="31">
        <v>0.17131207921470501</v>
      </c>
      <c r="L6135" s="31" t="s">
        <v>1766</v>
      </c>
      <c r="M6135" s="31">
        <f t="shared" si="258"/>
        <v>0.17131207921470501</v>
      </c>
      <c r="N6135" s="31">
        <f t="shared" si="259"/>
        <v>0</v>
      </c>
    </row>
    <row r="6136" spans="1:14" x14ac:dyDescent="0.45">
      <c r="A6136" s="31" t="str">
        <f t="shared" si="260"/>
        <v>E09000016_CIN episodes for unborn children at 31st March 2019 with any abuse or neglect identified as a factor at CIN assessment_Number</v>
      </c>
      <c r="B6136" s="31" t="s">
        <v>315</v>
      </c>
      <c r="C6136" s="31" t="s">
        <v>316</v>
      </c>
      <c r="D6136" s="31" t="s">
        <v>474</v>
      </c>
      <c r="E6136" s="31" t="s">
        <v>475</v>
      </c>
      <c r="F6136" s="31" t="s">
        <v>131</v>
      </c>
      <c r="G6136" s="31" t="s">
        <v>142</v>
      </c>
      <c r="H6136" s="31" t="s">
        <v>743</v>
      </c>
      <c r="I6136" s="31" t="s">
        <v>1280</v>
      </c>
      <c r="J6136" s="31">
        <v>57541</v>
      </c>
      <c r="K6136" s="31" t="s">
        <v>1280</v>
      </c>
      <c r="L6136" s="31" t="s">
        <v>70</v>
      </c>
      <c r="M6136" s="31" t="s">
        <v>70</v>
      </c>
      <c r="N6136" s="31">
        <f t="shared" si="259"/>
        <v>0</v>
      </c>
    </row>
    <row r="6137" spans="1:14" x14ac:dyDescent="0.45">
      <c r="A6137" s="31" t="str">
        <f t="shared" si="260"/>
        <v>E09000017_CIN episodes for unborn children at 31st March 2019 with any abuse or neglect identified as a factor at CIN assessment_Number</v>
      </c>
      <c r="B6137" s="31" t="s">
        <v>321</v>
      </c>
      <c r="C6137" s="31" t="s">
        <v>322</v>
      </c>
      <c r="D6137" s="31" t="s">
        <v>474</v>
      </c>
      <c r="E6137" s="31" t="s">
        <v>475</v>
      </c>
      <c r="F6137" s="31" t="s">
        <v>131</v>
      </c>
      <c r="G6137" s="31" t="s">
        <v>142</v>
      </c>
      <c r="H6137" s="31" t="s">
        <v>743</v>
      </c>
      <c r="I6137" s="31">
        <v>6</v>
      </c>
      <c r="J6137" s="31">
        <v>73377</v>
      </c>
      <c r="K6137" s="31">
        <v>8.1769491802608493E-2</v>
      </c>
      <c r="L6137" s="31" t="s">
        <v>1765</v>
      </c>
      <c r="M6137" s="31">
        <f t="shared" si="258"/>
        <v>8.1769491802608493E-2</v>
      </c>
      <c r="N6137" s="31">
        <f t="shared" si="259"/>
        <v>0</v>
      </c>
    </row>
    <row r="6138" spans="1:14" x14ac:dyDescent="0.45">
      <c r="A6138" s="31" t="str">
        <f t="shared" si="260"/>
        <v>E09000018_CIN episodes for unborn children at 31st March 2019 with any abuse or neglect identified as a factor at CIN assessment_Number</v>
      </c>
      <c r="B6138" s="31" t="s">
        <v>323</v>
      </c>
      <c r="C6138" s="31" t="s">
        <v>324</v>
      </c>
      <c r="D6138" s="31" t="s">
        <v>474</v>
      </c>
      <c r="E6138" s="31" t="s">
        <v>475</v>
      </c>
      <c r="F6138" s="31" t="s">
        <v>131</v>
      </c>
      <c r="G6138" s="31" t="s">
        <v>142</v>
      </c>
      <c r="H6138" s="31" t="s">
        <v>743</v>
      </c>
      <c r="I6138" s="31" t="s">
        <v>1280</v>
      </c>
      <c r="J6138" s="31">
        <v>64898</v>
      </c>
      <c r="K6138" s="31" t="s">
        <v>1280</v>
      </c>
      <c r="L6138" s="31" t="s">
        <v>70</v>
      </c>
      <c r="M6138" s="31" t="s">
        <v>70</v>
      </c>
      <c r="N6138" s="31">
        <f t="shared" si="259"/>
        <v>0</v>
      </c>
    </row>
    <row r="6139" spans="1:14" x14ac:dyDescent="0.45">
      <c r="A6139" s="31" t="str">
        <f t="shared" si="260"/>
        <v>E09000021_CIN episodes for unborn children at 31st March 2019 with any abuse or neglect identified as a factor at CIN assessment_Number</v>
      </c>
      <c r="B6139" s="31" t="s">
        <v>520</v>
      </c>
      <c r="C6139" s="31" t="s">
        <v>521</v>
      </c>
      <c r="D6139" s="31" t="s">
        <v>474</v>
      </c>
      <c r="E6139" s="31" t="s">
        <v>475</v>
      </c>
      <c r="F6139" s="31" t="s">
        <v>131</v>
      </c>
      <c r="G6139" s="31" t="s">
        <v>142</v>
      </c>
      <c r="H6139" s="31" t="s">
        <v>743</v>
      </c>
      <c r="I6139" s="31">
        <v>7</v>
      </c>
      <c r="J6139" s="31">
        <v>38977</v>
      </c>
      <c r="K6139" s="31">
        <v>0.179593093362752</v>
      </c>
      <c r="L6139" s="31" t="s">
        <v>1766</v>
      </c>
      <c r="M6139" s="31">
        <f t="shared" si="258"/>
        <v>0.179593093362752</v>
      </c>
      <c r="N6139" s="31">
        <f t="shared" si="259"/>
        <v>0</v>
      </c>
    </row>
    <row r="6140" spans="1:14" x14ac:dyDescent="0.45">
      <c r="A6140" s="31" t="str">
        <f t="shared" si="260"/>
        <v>E09000024_CIN episodes for unborn children at 31st March 2019 with any abuse or neglect identified as a factor at CIN assessment_Number</v>
      </c>
      <c r="B6140" s="31" t="s">
        <v>353</v>
      </c>
      <c r="C6140" s="31" t="s">
        <v>354</v>
      </c>
      <c r="D6140" s="31" t="s">
        <v>474</v>
      </c>
      <c r="E6140" s="31" t="s">
        <v>475</v>
      </c>
      <c r="F6140" s="31" t="s">
        <v>131</v>
      </c>
      <c r="G6140" s="31" t="s">
        <v>142</v>
      </c>
      <c r="H6140" s="31" t="s">
        <v>743</v>
      </c>
      <c r="I6140" s="31">
        <v>5</v>
      </c>
      <c r="J6140" s="31">
        <v>47266</v>
      </c>
      <c r="K6140" s="31">
        <v>0.10578428468666699</v>
      </c>
      <c r="L6140" s="31" t="s">
        <v>1765</v>
      </c>
      <c r="M6140" s="31">
        <f t="shared" si="258"/>
        <v>0.10578428468666699</v>
      </c>
      <c r="N6140" s="31">
        <f t="shared" si="259"/>
        <v>0</v>
      </c>
    </row>
    <row r="6141" spans="1:14" x14ac:dyDescent="0.45">
      <c r="A6141" s="31" t="str">
        <f t="shared" si="260"/>
        <v>E09000025_CIN episodes for unborn children at 31st March 2019 with any abuse or neglect identified as a factor at CIN assessment_Number</v>
      </c>
      <c r="B6141" s="31" t="s">
        <v>359</v>
      </c>
      <c r="C6141" s="31" t="s">
        <v>360</v>
      </c>
      <c r="D6141" s="31" t="s">
        <v>474</v>
      </c>
      <c r="E6141" s="31" t="s">
        <v>475</v>
      </c>
      <c r="F6141" s="31" t="s">
        <v>131</v>
      </c>
      <c r="G6141" s="31" t="s">
        <v>142</v>
      </c>
      <c r="H6141" s="31" t="s">
        <v>743</v>
      </c>
      <c r="I6141" s="31" t="s">
        <v>1280</v>
      </c>
      <c r="J6141" s="31">
        <v>86567</v>
      </c>
      <c r="K6141" s="31" t="s">
        <v>1280</v>
      </c>
      <c r="L6141" s="31" t="s">
        <v>70</v>
      </c>
      <c r="M6141" s="31" t="s">
        <v>70</v>
      </c>
      <c r="N6141" s="31">
        <f t="shared" si="259"/>
        <v>0</v>
      </c>
    </row>
    <row r="6142" spans="1:14" x14ac:dyDescent="0.45">
      <c r="A6142" s="31" t="str">
        <f t="shared" si="260"/>
        <v>E09000026_CIN episodes for unborn children at 31st March 2019 with any abuse or neglect identified as a factor at CIN assessment_Number</v>
      </c>
      <c r="B6142" s="31" t="s">
        <v>385</v>
      </c>
      <c r="C6142" s="31" t="s">
        <v>386</v>
      </c>
      <c r="D6142" s="31" t="s">
        <v>474</v>
      </c>
      <c r="E6142" s="31" t="s">
        <v>475</v>
      </c>
      <c r="F6142" s="31" t="s">
        <v>131</v>
      </c>
      <c r="G6142" s="31" t="s">
        <v>142</v>
      </c>
      <c r="H6142" s="31" t="s">
        <v>743</v>
      </c>
      <c r="I6142" s="31" t="s">
        <v>1280</v>
      </c>
      <c r="J6142" s="31">
        <v>76159</v>
      </c>
      <c r="K6142" s="31" t="s">
        <v>1280</v>
      </c>
      <c r="L6142" s="31" t="s">
        <v>70</v>
      </c>
      <c r="M6142" s="31" t="s">
        <v>70</v>
      </c>
      <c r="N6142" s="31">
        <f t="shared" si="259"/>
        <v>0</v>
      </c>
    </row>
    <row r="6143" spans="1:14" x14ac:dyDescent="0.45">
      <c r="A6143" s="31" t="str">
        <f t="shared" si="260"/>
        <v>E09000027_CIN episodes for unborn children at 31st March 2019 with any abuse or neglect identified as a factor at CIN assessment_Number</v>
      </c>
      <c r="B6143" s="31" t="s">
        <v>389</v>
      </c>
      <c r="C6143" s="31" t="s">
        <v>390</v>
      </c>
      <c r="D6143" s="31" t="s">
        <v>474</v>
      </c>
      <c r="E6143" s="31" t="s">
        <v>475</v>
      </c>
      <c r="F6143" s="31" t="s">
        <v>131</v>
      </c>
      <c r="G6143" s="31" t="s">
        <v>142</v>
      </c>
      <c r="H6143" s="31" t="s">
        <v>743</v>
      </c>
      <c r="I6143" s="31" t="s">
        <v>1280</v>
      </c>
      <c r="J6143" s="31">
        <v>45525</v>
      </c>
      <c r="K6143" s="31" t="s">
        <v>1280</v>
      </c>
      <c r="L6143" s="31" t="s">
        <v>70</v>
      </c>
      <c r="M6143" s="31" t="s">
        <v>70</v>
      </c>
      <c r="N6143" s="31">
        <f t="shared" si="259"/>
        <v>0</v>
      </c>
    </row>
    <row r="6144" spans="1:14" x14ac:dyDescent="0.45">
      <c r="A6144" s="31" t="str">
        <f t="shared" si="260"/>
        <v>E09000029_CIN episodes for unborn children at 31st March 2019 with any abuse or neglect identified as a factor at CIN assessment_Number</v>
      </c>
      <c r="B6144" s="31" t="s">
        <v>432</v>
      </c>
      <c r="C6144" s="31" t="s">
        <v>433</v>
      </c>
      <c r="D6144" s="31" t="s">
        <v>474</v>
      </c>
      <c r="E6144" s="31" t="s">
        <v>475</v>
      </c>
      <c r="F6144" s="31" t="s">
        <v>131</v>
      </c>
      <c r="G6144" s="31" t="s">
        <v>142</v>
      </c>
      <c r="H6144" s="31" t="s">
        <v>743</v>
      </c>
      <c r="I6144" s="31" t="s">
        <v>1280</v>
      </c>
      <c r="J6144" s="31">
        <v>47941</v>
      </c>
      <c r="K6144" s="31" t="s">
        <v>1280</v>
      </c>
      <c r="L6144" s="31" t="s">
        <v>70</v>
      </c>
      <c r="M6144" s="31" t="s">
        <v>70</v>
      </c>
      <c r="N6144" s="31">
        <f t="shared" si="259"/>
        <v>0</v>
      </c>
    </row>
    <row r="6145" spans="1:14" x14ac:dyDescent="0.45">
      <c r="A6145" s="31" t="str">
        <f t="shared" si="260"/>
        <v>E09000031_CIN episodes for unborn children at 31st March 2019 with any abuse or neglect identified as a factor at CIN assessment_Number</v>
      </c>
      <c r="B6145" s="31" t="s">
        <v>448</v>
      </c>
      <c r="C6145" s="31" t="s">
        <v>449</v>
      </c>
      <c r="D6145" s="31" t="s">
        <v>474</v>
      </c>
      <c r="E6145" s="31" t="s">
        <v>475</v>
      </c>
      <c r="F6145" s="31" t="s">
        <v>131</v>
      </c>
      <c r="G6145" s="31" t="s">
        <v>142</v>
      </c>
      <c r="H6145" s="31" t="s">
        <v>743</v>
      </c>
      <c r="I6145" s="31">
        <v>7</v>
      </c>
      <c r="J6145" s="31">
        <v>67017</v>
      </c>
      <c r="K6145" s="31">
        <v>0.104451109419998</v>
      </c>
      <c r="L6145" s="31" t="s">
        <v>1765</v>
      </c>
      <c r="M6145" s="31">
        <f t="shared" ref="M6145:M6207" si="261">K6145</f>
        <v>0.104451109419998</v>
      </c>
      <c r="N6145" s="31">
        <f t="shared" si="259"/>
        <v>0</v>
      </c>
    </row>
    <row r="6146" spans="1:14" x14ac:dyDescent="0.45">
      <c r="A6146" s="31" t="str">
        <f t="shared" si="260"/>
        <v>E08000025_CIN episodes for unborn children at 31st March 2019 with any abuse or neglect identified as a factor at CIN assessment_Number</v>
      </c>
      <c r="B6146" s="31" t="s">
        <v>245</v>
      </c>
      <c r="C6146" s="31" t="s">
        <v>246</v>
      </c>
      <c r="D6146" s="31" t="s">
        <v>474</v>
      </c>
      <c r="E6146" s="31" t="s">
        <v>475</v>
      </c>
      <c r="F6146" s="31" t="s">
        <v>131</v>
      </c>
      <c r="G6146" s="31" t="s">
        <v>142</v>
      </c>
      <c r="H6146" s="31" t="s">
        <v>743</v>
      </c>
      <c r="I6146" s="31">
        <v>59</v>
      </c>
      <c r="J6146" s="31">
        <v>288388</v>
      </c>
      <c r="K6146" s="31">
        <v>0.20458548899399401</v>
      </c>
      <c r="L6146" s="31" t="s">
        <v>1766</v>
      </c>
      <c r="M6146" s="31">
        <f t="shared" si="261"/>
        <v>0.20458548899399401</v>
      </c>
      <c r="N6146" s="31">
        <f t="shared" si="259"/>
        <v>0</v>
      </c>
    </row>
    <row r="6147" spans="1:14" x14ac:dyDescent="0.45">
      <c r="A6147" s="31" t="str">
        <f t="shared" si="260"/>
        <v>E08000026_CIN episodes for unborn children at 31st March 2019 with any abuse or neglect identified as a factor at CIN assessment_Number</v>
      </c>
      <c r="B6147" s="31" t="s">
        <v>283</v>
      </c>
      <c r="C6147" s="31" t="s">
        <v>284</v>
      </c>
      <c r="D6147" s="31" t="s">
        <v>474</v>
      </c>
      <c r="E6147" s="31" t="s">
        <v>475</v>
      </c>
      <c r="F6147" s="31" t="s">
        <v>131</v>
      </c>
      <c r="G6147" s="31" t="s">
        <v>142</v>
      </c>
      <c r="H6147" s="31" t="s">
        <v>743</v>
      </c>
      <c r="I6147" s="31">
        <v>23</v>
      </c>
      <c r="J6147" s="31">
        <v>78994</v>
      </c>
      <c r="K6147" s="31">
        <v>0.29116135402688798</v>
      </c>
      <c r="L6147" s="31" t="s">
        <v>1767</v>
      </c>
      <c r="M6147" s="31">
        <f t="shared" si="261"/>
        <v>0.29116135402688798</v>
      </c>
      <c r="N6147" s="31">
        <f t="shared" ref="N6147:N6210" si="262">IF(OR(C6147="City of London",C6147="Isles of Scilly"),1,0)</f>
        <v>0</v>
      </c>
    </row>
    <row r="6148" spans="1:14" x14ac:dyDescent="0.45">
      <c r="A6148" s="31" t="str">
        <f t="shared" si="260"/>
        <v>E08000027_CIN episodes for unborn children at 31st March 2019 with any abuse or neglect identified as a factor at CIN assessment_Number</v>
      </c>
      <c r="B6148" s="31" t="s">
        <v>297</v>
      </c>
      <c r="C6148" s="31" t="s">
        <v>298</v>
      </c>
      <c r="D6148" s="31" t="s">
        <v>474</v>
      </c>
      <c r="E6148" s="31" t="s">
        <v>475</v>
      </c>
      <c r="F6148" s="31" t="s">
        <v>131</v>
      </c>
      <c r="G6148" s="31" t="s">
        <v>142</v>
      </c>
      <c r="H6148" s="31" t="s">
        <v>743</v>
      </c>
      <c r="I6148" s="31">
        <v>14</v>
      </c>
      <c r="J6148" s="31">
        <v>69265</v>
      </c>
      <c r="K6148" s="31">
        <v>0.20212228398180901</v>
      </c>
      <c r="L6148" s="31" t="s">
        <v>1766</v>
      </c>
      <c r="M6148" s="31">
        <f t="shared" si="261"/>
        <v>0.20212228398180901</v>
      </c>
      <c r="N6148" s="31">
        <f t="shared" si="262"/>
        <v>0</v>
      </c>
    </row>
    <row r="6149" spans="1:14" x14ac:dyDescent="0.45">
      <c r="A6149" s="31" t="str">
        <f t="shared" si="260"/>
        <v>E08000028_CIN episodes for unborn children at 31st March 2019 with any abuse or neglect identified as a factor at CIN assessment_Number</v>
      </c>
      <c r="B6149" s="31" t="s">
        <v>397</v>
      </c>
      <c r="C6149" s="31" t="s">
        <v>398</v>
      </c>
      <c r="D6149" s="31" t="s">
        <v>474</v>
      </c>
      <c r="E6149" s="31" t="s">
        <v>475</v>
      </c>
      <c r="F6149" s="31" t="s">
        <v>131</v>
      </c>
      <c r="G6149" s="31" t="s">
        <v>142</v>
      </c>
      <c r="H6149" s="31" t="s">
        <v>743</v>
      </c>
      <c r="I6149" s="31">
        <v>18</v>
      </c>
      <c r="J6149" s="31">
        <v>81920</v>
      </c>
      <c r="K6149" s="31">
        <v>0.2197265625</v>
      </c>
      <c r="L6149" s="31" t="s">
        <v>1766</v>
      </c>
      <c r="M6149" s="31">
        <f t="shared" si="261"/>
        <v>0.2197265625</v>
      </c>
      <c r="N6149" s="31">
        <f t="shared" si="262"/>
        <v>0</v>
      </c>
    </row>
    <row r="6150" spans="1:14" x14ac:dyDescent="0.45">
      <c r="A6150" s="31" t="str">
        <f t="shared" si="260"/>
        <v>E08000029_CIN episodes for unborn children at 31st March 2019 with any abuse or neglect identified as a factor at CIN assessment_Number</v>
      </c>
      <c r="B6150" s="31" t="s">
        <v>516</v>
      </c>
      <c r="C6150" s="31" t="s">
        <v>517</v>
      </c>
      <c r="D6150" s="31" t="s">
        <v>474</v>
      </c>
      <c r="E6150" s="31" t="s">
        <v>475</v>
      </c>
      <c r="F6150" s="31" t="s">
        <v>131</v>
      </c>
      <c r="G6150" s="31" t="s">
        <v>142</v>
      </c>
      <c r="H6150" s="31" t="s">
        <v>743</v>
      </c>
      <c r="I6150" s="31">
        <v>10</v>
      </c>
      <c r="J6150" s="31">
        <v>46946</v>
      </c>
      <c r="K6150" s="31">
        <v>0.21301069313679499</v>
      </c>
      <c r="L6150" s="31" t="s">
        <v>1766</v>
      </c>
      <c r="M6150" s="31">
        <f t="shared" si="261"/>
        <v>0.21301069313679499</v>
      </c>
      <c r="N6150" s="31">
        <f t="shared" si="262"/>
        <v>0</v>
      </c>
    </row>
    <row r="6151" spans="1:14" x14ac:dyDescent="0.45">
      <c r="A6151" s="31" t="str">
        <f t="shared" si="260"/>
        <v>E08000030_CIN episodes for unborn children at 31st March 2019 with any abuse or neglect identified as a factor at CIN assessment_Number</v>
      </c>
      <c r="B6151" s="31" t="s">
        <v>446</v>
      </c>
      <c r="C6151" s="31" t="s">
        <v>447</v>
      </c>
      <c r="D6151" s="31" t="s">
        <v>474</v>
      </c>
      <c r="E6151" s="31" t="s">
        <v>475</v>
      </c>
      <c r="F6151" s="31" t="s">
        <v>131</v>
      </c>
      <c r="G6151" s="31" t="s">
        <v>142</v>
      </c>
      <c r="H6151" s="31" t="s">
        <v>743</v>
      </c>
      <c r="I6151" s="31">
        <v>29</v>
      </c>
      <c r="J6151" s="31">
        <v>68157</v>
      </c>
      <c r="K6151" s="31">
        <v>0.42548821104215301</v>
      </c>
      <c r="L6151" s="31" t="s">
        <v>1768</v>
      </c>
      <c r="M6151" s="31">
        <f t="shared" si="261"/>
        <v>0.42548821104215301</v>
      </c>
      <c r="N6151" s="31">
        <f t="shared" si="262"/>
        <v>0</v>
      </c>
    </row>
    <row r="6152" spans="1:14" x14ac:dyDescent="0.45">
      <c r="A6152" s="31" t="str">
        <f t="shared" si="260"/>
        <v>E08000031_CIN episodes for unborn children at 31st March 2019 with any abuse or neglect identified as a factor at CIN assessment_Number</v>
      </c>
      <c r="B6152" s="31" t="s">
        <v>468</v>
      </c>
      <c r="C6152" s="31" t="s">
        <v>469</v>
      </c>
      <c r="D6152" s="31" t="s">
        <v>474</v>
      </c>
      <c r="E6152" s="31" t="s">
        <v>475</v>
      </c>
      <c r="F6152" s="31" t="s">
        <v>131</v>
      </c>
      <c r="G6152" s="31" t="s">
        <v>142</v>
      </c>
      <c r="H6152" s="31" t="s">
        <v>743</v>
      </c>
      <c r="I6152" s="31">
        <v>8</v>
      </c>
      <c r="J6152" s="31">
        <v>61244</v>
      </c>
      <c r="K6152" s="31">
        <v>0.130625040820325</v>
      </c>
      <c r="L6152" s="31" t="s">
        <v>1765</v>
      </c>
      <c r="M6152" s="31">
        <f t="shared" si="261"/>
        <v>0.130625040820325</v>
      </c>
      <c r="N6152" s="31">
        <f t="shared" si="262"/>
        <v>0</v>
      </c>
    </row>
    <row r="6153" spans="1:14" x14ac:dyDescent="0.45">
      <c r="A6153" s="31" t="str">
        <f t="shared" si="260"/>
        <v>E08000011_CIN episodes for unborn children at 31st March 2019 with any abuse or neglect identified as a factor at CIN assessment_Number</v>
      </c>
      <c r="B6153" s="31" t="s">
        <v>333</v>
      </c>
      <c r="C6153" s="31" t="s">
        <v>334</v>
      </c>
      <c r="D6153" s="31" t="s">
        <v>474</v>
      </c>
      <c r="E6153" s="31" t="s">
        <v>475</v>
      </c>
      <c r="F6153" s="31" t="s">
        <v>131</v>
      </c>
      <c r="G6153" s="31" t="s">
        <v>142</v>
      </c>
      <c r="H6153" s="31" t="s">
        <v>743</v>
      </c>
      <c r="I6153" s="31" t="s">
        <v>1280</v>
      </c>
      <c r="J6153" s="31">
        <v>33477</v>
      </c>
      <c r="K6153" s="31" t="s">
        <v>1280</v>
      </c>
      <c r="L6153" s="31" t="s">
        <v>70</v>
      </c>
      <c r="M6153" s="31" t="s">
        <v>70</v>
      </c>
      <c r="N6153" s="31">
        <f t="shared" si="262"/>
        <v>0</v>
      </c>
    </row>
    <row r="6154" spans="1:14" x14ac:dyDescent="0.45">
      <c r="A6154" s="31" t="str">
        <f t="shared" si="260"/>
        <v>E08000012_CIN episodes for unborn children at 31st March 2019 with any abuse or neglect identified as a factor at CIN assessment_Number</v>
      </c>
      <c r="B6154" s="31" t="s">
        <v>347</v>
      </c>
      <c r="C6154" s="31" t="s">
        <v>348</v>
      </c>
      <c r="D6154" s="31" t="s">
        <v>474</v>
      </c>
      <c r="E6154" s="31" t="s">
        <v>475</v>
      </c>
      <c r="F6154" s="31" t="s">
        <v>131</v>
      </c>
      <c r="G6154" s="31" t="s">
        <v>142</v>
      </c>
      <c r="H6154" s="31" t="s">
        <v>743</v>
      </c>
      <c r="I6154" s="31">
        <v>23</v>
      </c>
      <c r="J6154" s="31">
        <v>94902</v>
      </c>
      <c r="K6154" s="31">
        <v>0.24235527175402</v>
      </c>
      <c r="L6154" s="31" t="s">
        <v>1766</v>
      </c>
      <c r="M6154" s="31">
        <f t="shared" si="261"/>
        <v>0.24235527175402</v>
      </c>
      <c r="N6154" s="31">
        <f t="shared" si="262"/>
        <v>0</v>
      </c>
    </row>
    <row r="6155" spans="1:14" x14ac:dyDescent="0.45">
      <c r="A6155" s="31" t="str">
        <f t="shared" ref="A6155:A6218" si="263">CONCATENATE(B6155,"_",G6155,"_",H6155)</f>
        <v>E08000013_CIN episodes for unborn children at 31st March 2019 with any abuse or neglect identified as a factor at CIN assessment_Number</v>
      </c>
      <c r="B6155" s="31" t="s">
        <v>416</v>
      </c>
      <c r="C6155" s="31" t="s">
        <v>417</v>
      </c>
      <c r="D6155" s="31" t="s">
        <v>474</v>
      </c>
      <c r="E6155" s="31" t="s">
        <v>475</v>
      </c>
      <c r="F6155" s="31" t="s">
        <v>131</v>
      </c>
      <c r="G6155" s="31" t="s">
        <v>142</v>
      </c>
      <c r="H6155" s="31" t="s">
        <v>743</v>
      </c>
      <c r="I6155" s="31">
        <v>5</v>
      </c>
      <c r="J6155" s="31">
        <v>36785</v>
      </c>
      <c r="K6155" s="31">
        <v>0.13592496941688201</v>
      </c>
      <c r="L6155" s="31" t="s">
        <v>1765</v>
      </c>
      <c r="M6155" s="31">
        <f t="shared" si="261"/>
        <v>0.13592496941688201</v>
      </c>
      <c r="N6155" s="31">
        <f t="shared" si="262"/>
        <v>0</v>
      </c>
    </row>
    <row r="6156" spans="1:14" x14ac:dyDescent="0.45">
      <c r="A6156" s="31" t="str">
        <f t="shared" si="263"/>
        <v>E08000014_CIN episodes for unborn children at 31st March 2019 with any abuse or neglect identified as a factor at CIN assessment_Number</v>
      </c>
      <c r="B6156" s="31" t="s">
        <v>399</v>
      </c>
      <c r="C6156" s="31" t="s">
        <v>400</v>
      </c>
      <c r="D6156" s="31" t="s">
        <v>474</v>
      </c>
      <c r="E6156" s="31" t="s">
        <v>475</v>
      </c>
      <c r="F6156" s="31" t="s">
        <v>131</v>
      </c>
      <c r="G6156" s="31" t="s">
        <v>142</v>
      </c>
      <c r="H6156" s="31" t="s">
        <v>743</v>
      </c>
      <c r="I6156" s="31">
        <v>11</v>
      </c>
      <c r="J6156" s="31">
        <v>53833</v>
      </c>
      <c r="K6156" s="31">
        <v>0.20433563056118001</v>
      </c>
      <c r="L6156" s="31" t="s">
        <v>1766</v>
      </c>
      <c r="M6156" s="31">
        <f t="shared" si="261"/>
        <v>0.20433563056118001</v>
      </c>
      <c r="N6156" s="31">
        <f t="shared" si="262"/>
        <v>0</v>
      </c>
    </row>
    <row r="6157" spans="1:14" x14ac:dyDescent="0.45">
      <c r="A6157" s="31" t="str">
        <f t="shared" si="263"/>
        <v>E08000015_CIN episodes for unborn children at 31st March 2019 with any abuse or neglect identified as a factor at CIN assessment_Number</v>
      </c>
      <c r="B6157" s="31" t="s">
        <v>464</v>
      </c>
      <c r="C6157" s="31" t="s">
        <v>465</v>
      </c>
      <c r="D6157" s="31" t="s">
        <v>474</v>
      </c>
      <c r="E6157" s="31" t="s">
        <v>475</v>
      </c>
      <c r="F6157" s="31" t="s">
        <v>131</v>
      </c>
      <c r="G6157" s="31" t="s">
        <v>142</v>
      </c>
      <c r="H6157" s="31" t="s">
        <v>743</v>
      </c>
      <c r="I6157" s="31">
        <v>23</v>
      </c>
      <c r="J6157" s="31">
        <v>67576</v>
      </c>
      <c r="K6157" s="31">
        <v>0.34035752338108199</v>
      </c>
      <c r="L6157" s="31" t="s">
        <v>1767</v>
      </c>
      <c r="M6157" s="31">
        <f t="shared" si="261"/>
        <v>0.34035752338108199</v>
      </c>
      <c r="N6157" s="31">
        <f t="shared" si="262"/>
        <v>0</v>
      </c>
    </row>
    <row r="6158" spans="1:14" x14ac:dyDescent="0.45">
      <c r="A6158" s="31" t="str">
        <f t="shared" si="263"/>
        <v>E08000001_CIN episodes for unborn children at 31st March 2019 with any abuse or neglect identified as a factor at CIN assessment_Number</v>
      </c>
      <c r="B6158" s="31" t="s">
        <v>252</v>
      </c>
      <c r="C6158" s="31" t="s">
        <v>253</v>
      </c>
      <c r="D6158" s="31" t="s">
        <v>474</v>
      </c>
      <c r="E6158" s="31" t="s">
        <v>475</v>
      </c>
      <c r="F6158" s="31" t="s">
        <v>131</v>
      </c>
      <c r="G6158" s="31" t="s">
        <v>142</v>
      </c>
      <c r="H6158" s="31" t="s">
        <v>743</v>
      </c>
      <c r="I6158" s="31">
        <v>17</v>
      </c>
      <c r="J6158" s="31">
        <v>67670</v>
      </c>
      <c r="K6158" s="31">
        <v>0.25121915176592302</v>
      </c>
      <c r="L6158" s="31" t="s">
        <v>1767</v>
      </c>
      <c r="M6158" s="31">
        <f t="shared" si="261"/>
        <v>0.25121915176592302</v>
      </c>
      <c r="N6158" s="31">
        <f t="shared" si="262"/>
        <v>0</v>
      </c>
    </row>
    <row r="6159" spans="1:14" x14ac:dyDescent="0.45">
      <c r="A6159" s="31" t="str">
        <f t="shared" si="263"/>
        <v>E08000002_CIN episodes for unborn children at 31st March 2019 with any abuse or neglect identified as a factor at CIN assessment_Number</v>
      </c>
      <c r="B6159" s="31" t="s">
        <v>271</v>
      </c>
      <c r="C6159" s="31" t="s">
        <v>272</v>
      </c>
      <c r="D6159" s="31" t="s">
        <v>474</v>
      </c>
      <c r="E6159" s="31" t="s">
        <v>475</v>
      </c>
      <c r="F6159" s="31" t="s">
        <v>131</v>
      </c>
      <c r="G6159" s="31" t="s">
        <v>142</v>
      </c>
      <c r="H6159" s="31" t="s">
        <v>743</v>
      </c>
      <c r="I6159" s="31">
        <v>7</v>
      </c>
      <c r="J6159" s="31">
        <v>43142</v>
      </c>
      <c r="K6159" s="31">
        <v>0.16225487923601101</v>
      </c>
      <c r="L6159" s="31" t="s">
        <v>1766</v>
      </c>
      <c r="M6159" s="31">
        <f t="shared" si="261"/>
        <v>0.16225487923601101</v>
      </c>
      <c r="N6159" s="31">
        <f t="shared" si="262"/>
        <v>0</v>
      </c>
    </row>
    <row r="6160" spans="1:14" x14ac:dyDescent="0.45">
      <c r="A6160" s="31" t="str">
        <f t="shared" si="263"/>
        <v>E08000003_CIN episodes for unborn children at 31st March 2019 with any abuse or neglect identified as a factor at CIN assessment_Number</v>
      </c>
      <c r="B6160" s="31" t="s">
        <v>349</v>
      </c>
      <c r="C6160" s="31" t="s">
        <v>350</v>
      </c>
      <c r="D6160" s="31" t="s">
        <v>474</v>
      </c>
      <c r="E6160" s="31" t="s">
        <v>475</v>
      </c>
      <c r="F6160" s="31" t="s">
        <v>131</v>
      </c>
      <c r="G6160" s="31" t="s">
        <v>142</v>
      </c>
      <c r="H6160" s="31" t="s">
        <v>743</v>
      </c>
      <c r="I6160" s="31">
        <v>42</v>
      </c>
      <c r="J6160" s="31">
        <v>121962</v>
      </c>
      <c r="K6160" s="31">
        <v>0.34436955773109701</v>
      </c>
      <c r="L6160" s="31" t="s">
        <v>1767</v>
      </c>
      <c r="M6160" s="31">
        <f t="shared" si="261"/>
        <v>0.34436955773109701</v>
      </c>
      <c r="N6160" s="31">
        <f t="shared" si="262"/>
        <v>0</v>
      </c>
    </row>
    <row r="6161" spans="1:14" x14ac:dyDescent="0.45">
      <c r="A6161" s="31" t="str">
        <f t="shared" si="263"/>
        <v>E08000004_CIN episodes for unborn children at 31st March 2019 with any abuse or neglect identified as a factor at CIN assessment_Number</v>
      </c>
      <c r="B6161" s="31" t="s">
        <v>375</v>
      </c>
      <c r="C6161" s="31" t="s">
        <v>376</v>
      </c>
      <c r="D6161" s="31" t="s">
        <v>474</v>
      </c>
      <c r="E6161" s="31" t="s">
        <v>475</v>
      </c>
      <c r="F6161" s="31" t="s">
        <v>131</v>
      </c>
      <c r="G6161" s="31" t="s">
        <v>142</v>
      </c>
      <c r="H6161" s="31" t="s">
        <v>743</v>
      </c>
      <c r="I6161" s="31">
        <v>8</v>
      </c>
      <c r="J6161" s="31">
        <v>59416</v>
      </c>
      <c r="K6161" s="31">
        <v>0.13464386697185901</v>
      </c>
      <c r="L6161" s="31" t="s">
        <v>1765</v>
      </c>
      <c r="M6161" s="31">
        <f t="shared" si="261"/>
        <v>0.13464386697185901</v>
      </c>
      <c r="N6161" s="31">
        <f t="shared" si="262"/>
        <v>0</v>
      </c>
    </row>
    <row r="6162" spans="1:14" x14ac:dyDescent="0.45">
      <c r="A6162" s="31" t="str">
        <f t="shared" si="263"/>
        <v>E08000005_CIN episodes for unborn children at 31st March 2019 with any abuse or neglect identified as a factor at CIN assessment_Number</v>
      </c>
      <c r="B6162" s="31" t="s">
        <v>391</v>
      </c>
      <c r="C6162" s="31" t="s">
        <v>392</v>
      </c>
      <c r="D6162" s="31" t="s">
        <v>474</v>
      </c>
      <c r="E6162" s="31" t="s">
        <v>475</v>
      </c>
      <c r="F6162" s="31" t="s">
        <v>131</v>
      </c>
      <c r="G6162" s="31" t="s">
        <v>142</v>
      </c>
      <c r="H6162" s="31" t="s">
        <v>743</v>
      </c>
      <c r="I6162" s="31">
        <v>16</v>
      </c>
      <c r="J6162" s="31">
        <v>52689</v>
      </c>
      <c r="K6162" s="31">
        <v>0.30366869745108099</v>
      </c>
      <c r="L6162" s="31" t="s">
        <v>1767</v>
      </c>
      <c r="M6162" s="31">
        <f t="shared" si="261"/>
        <v>0.30366869745108099</v>
      </c>
      <c r="N6162" s="31">
        <f t="shared" si="262"/>
        <v>0</v>
      </c>
    </row>
    <row r="6163" spans="1:14" x14ac:dyDescent="0.45">
      <c r="A6163" s="31" t="str">
        <f t="shared" si="263"/>
        <v>E08000006_CIN episodes for unborn children at 31st March 2019 with any abuse or neglect identified as a factor at CIN assessment_Number</v>
      </c>
      <c r="B6163" s="31" t="s">
        <v>395</v>
      </c>
      <c r="C6163" s="31" t="s">
        <v>396</v>
      </c>
      <c r="D6163" s="31" t="s">
        <v>474</v>
      </c>
      <c r="E6163" s="31" t="s">
        <v>475</v>
      </c>
      <c r="F6163" s="31" t="s">
        <v>131</v>
      </c>
      <c r="G6163" s="31" t="s">
        <v>142</v>
      </c>
      <c r="H6163" s="31" t="s">
        <v>743</v>
      </c>
      <c r="I6163" s="31">
        <v>9</v>
      </c>
      <c r="J6163" s="31">
        <v>56566</v>
      </c>
      <c r="K6163" s="31">
        <v>0.159106176855355</v>
      </c>
      <c r="L6163" s="31" t="s">
        <v>1766</v>
      </c>
      <c r="M6163" s="31">
        <f t="shared" si="261"/>
        <v>0.159106176855355</v>
      </c>
      <c r="N6163" s="31">
        <f t="shared" si="262"/>
        <v>0</v>
      </c>
    </row>
    <row r="6164" spans="1:14" x14ac:dyDescent="0.45">
      <c r="A6164" s="31" t="str">
        <f t="shared" si="263"/>
        <v>E08000007_CIN episodes for unborn children at 31st March 2019 with any abuse or neglect identified as a factor at CIN assessment_Number</v>
      </c>
      <c r="B6164" s="31" t="s">
        <v>420</v>
      </c>
      <c r="C6164" s="31" t="s">
        <v>421</v>
      </c>
      <c r="D6164" s="31" t="s">
        <v>474</v>
      </c>
      <c r="E6164" s="31" t="s">
        <v>475</v>
      </c>
      <c r="F6164" s="31" t="s">
        <v>131</v>
      </c>
      <c r="G6164" s="31" t="s">
        <v>142</v>
      </c>
      <c r="H6164" s="31" t="s">
        <v>743</v>
      </c>
      <c r="I6164" s="31" t="s">
        <v>1280</v>
      </c>
      <c r="J6164" s="31">
        <v>63141</v>
      </c>
      <c r="K6164" s="31" t="s">
        <v>1280</v>
      </c>
      <c r="L6164" s="31" t="s">
        <v>70</v>
      </c>
      <c r="M6164" s="31" t="s">
        <v>70</v>
      </c>
      <c r="N6164" s="31">
        <f t="shared" si="262"/>
        <v>0</v>
      </c>
    </row>
    <row r="6165" spans="1:14" x14ac:dyDescent="0.45">
      <c r="A6165" s="31" t="str">
        <f t="shared" si="263"/>
        <v>E08000008_CIN episodes for unborn children at 31st March 2019 with any abuse or neglect identified as a factor at CIN assessment_Number</v>
      </c>
      <c r="B6165" s="31" t="s">
        <v>436</v>
      </c>
      <c r="C6165" s="31" t="s">
        <v>437</v>
      </c>
      <c r="D6165" s="31" t="s">
        <v>474</v>
      </c>
      <c r="E6165" s="31" t="s">
        <v>475</v>
      </c>
      <c r="F6165" s="31" t="s">
        <v>131</v>
      </c>
      <c r="G6165" s="31" t="s">
        <v>142</v>
      </c>
      <c r="H6165" s="31" t="s">
        <v>743</v>
      </c>
      <c r="I6165" s="31">
        <v>14</v>
      </c>
      <c r="J6165" s="31">
        <v>50223</v>
      </c>
      <c r="K6165" s="31">
        <v>0.278756744917667</v>
      </c>
      <c r="L6165" s="31" t="s">
        <v>1767</v>
      </c>
      <c r="M6165" s="31">
        <f t="shared" si="261"/>
        <v>0.278756744917667</v>
      </c>
      <c r="N6165" s="31">
        <f t="shared" si="262"/>
        <v>0</v>
      </c>
    </row>
    <row r="6166" spans="1:14" x14ac:dyDescent="0.45">
      <c r="A6166" s="31" t="str">
        <f t="shared" si="263"/>
        <v>E08000009_CIN episodes for unborn children at 31st March 2019 with any abuse or neglect identified as a factor at CIN assessment_Number</v>
      </c>
      <c r="B6166" s="31" t="s">
        <v>442</v>
      </c>
      <c r="C6166" s="31" t="s">
        <v>443</v>
      </c>
      <c r="D6166" s="31" t="s">
        <v>474</v>
      </c>
      <c r="E6166" s="31" t="s">
        <v>475</v>
      </c>
      <c r="F6166" s="31" t="s">
        <v>131</v>
      </c>
      <c r="G6166" s="31" t="s">
        <v>142</v>
      </c>
      <c r="H6166" s="31" t="s">
        <v>743</v>
      </c>
      <c r="I6166" s="31">
        <v>10</v>
      </c>
      <c r="J6166" s="31">
        <v>56087</v>
      </c>
      <c r="K6166" s="31">
        <v>0.17829443543067</v>
      </c>
      <c r="L6166" s="31" t="s">
        <v>1766</v>
      </c>
      <c r="M6166" s="31">
        <f t="shared" si="261"/>
        <v>0.17829443543067</v>
      </c>
      <c r="N6166" s="31">
        <f t="shared" si="262"/>
        <v>0</v>
      </c>
    </row>
    <row r="6167" spans="1:14" x14ac:dyDescent="0.45">
      <c r="A6167" s="31" t="str">
        <f t="shared" si="263"/>
        <v>E08000010_CIN episodes for unborn children at 31st March 2019 with any abuse or neglect identified as a factor at CIN assessment_Number</v>
      </c>
      <c r="B6167" s="31" t="s">
        <v>460</v>
      </c>
      <c r="C6167" s="31" t="s">
        <v>461</v>
      </c>
      <c r="D6167" s="31" t="s">
        <v>474</v>
      </c>
      <c r="E6167" s="31" t="s">
        <v>475</v>
      </c>
      <c r="F6167" s="31" t="s">
        <v>131</v>
      </c>
      <c r="G6167" s="31" t="s">
        <v>142</v>
      </c>
      <c r="H6167" s="31" t="s">
        <v>743</v>
      </c>
      <c r="I6167" s="31">
        <v>13</v>
      </c>
      <c r="J6167" s="31">
        <v>68388</v>
      </c>
      <c r="K6167" s="31">
        <v>0.19009182897584401</v>
      </c>
      <c r="L6167" s="31" t="s">
        <v>1766</v>
      </c>
      <c r="M6167" s="31">
        <f t="shared" si="261"/>
        <v>0.19009182897584401</v>
      </c>
      <c r="N6167" s="31">
        <f t="shared" si="262"/>
        <v>0</v>
      </c>
    </row>
    <row r="6168" spans="1:14" x14ac:dyDescent="0.45">
      <c r="A6168" s="31" t="str">
        <f t="shared" si="263"/>
        <v>E08000016_CIN episodes for unborn children at 31st March 2019 with any abuse or neglect identified as a factor at CIN assessment_Number</v>
      </c>
      <c r="B6168" s="31" t="s">
        <v>236</v>
      </c>
      <c r="C6168" s="31" t="s">
        <v>237</v>
      </c>
      <c r="D6168" s="31" t="s">
        <v>474</v>
      </c>
      <c r="E6168" s="31" t="s">
        <v>475</v>
      </c>
      <c r="F6168" s="31" t="s">
        <v>131</v>
      </c>
      <c r="G6168" s="31" t="s">
        <v>142</v>
      </c>
      <c r="H6168" s="31" t="s">
        <v>743</v>
      </c>
      <c r="I6168" s="31">
        <v>8</v>
      </c>
      <c r="J6168" s="31">
        <v>50727</v>
      </c>
      <c r="K6168" s="31">
        <v>0.15770694107674399</v>
      </c>
      <c r="L6168" s="31" t="s">
        <v>1766</v>
      </c>
      <c r="M6168" s="31">
        <f t="shared" si="261"/>
        <v>0.15770694107674399</v>
      </c>
      <c r="N6168" s="31">
        <f t="shared" si="262"/>
        <v>0</v>
      </c>
    </row>
    <row r="6169" spans="1:14" x14ac:dyDescent="0.45">
      <c r="A6169" s="31" t="str">
        <f t="shared" si="263"/>
        <v>E08000017_CIN episodes for unborn children at 31st March 2019 with any abuse or neglect identified as a factor at CIN assessment_Number</v>
      </c>
      <c r="B6169" s="31" t="s">
        <v>293</v>
      </c>
      <c r="C6169" s="31" t="s">
        <v>294</v>
      </c>
      <c r="D6169" s="31" t="s">
        <v>474</v>
      </c>
      <c r="E6169" s="31" t="s">
        <v>475</v>
      </c>
      <c r="F6169" s="31" t="s">
        <v>131</v>
      </c>
      <c r="G6169" s="31" t="s">
        <v>142</v>
      </c>
      <c r="H6169" s="31" t="s">
        <v>743</v>
      </c>
      <c r="I6169" s="31">
        <v>20</v>
      </c>
      <c r="J6169" s="31">
        <v>66448</v>
      </c>
      <c r="K6169" s="31">
        <v>0.30098723814110301</v>
      </c>
      <c r="L6169" s="31" t="s">
        <v>1767</v>
      </c>
      <c r="M6169" s="31">
        <f t="shared" si="261"/>
        <v>0.30098723814110301</v>
      </c>
      <c r="N6169" s="31">
        <f t="shared" si="262"/>
        <v>0</v>
      </c>
    </row>
    <row r="6170" spans="1:14" x14ac:dyDescent="0.45">
      <c r="A6170" s="31" t="str">
        <f t="shared" si="263"/>
        <v>E08000018_CIN episodes for unborn children at 31st March 2019 with any abuse or neglect identified as a factor at CIN assessment_Number</v>
      </c>
      <c r="B6170" s="31" t="s">
        <v>393</v>
      </c>
      <c r="C6170" s="31" t="s">
        <v>394</v>
      </c>
      <c r="D6170" s="31" t="s">
        <v>474</v>
      </c>
      <c r="E6170" s="31" t="s">
        <v>475</v>
      </c>
      <c r="F6170" s="31" t="s">
        <v>131</v>
      </c>
      <c r="G6170" s="31" t="s">
        <v>142</v>
      </c>
      <c r="H6170" s="31" t="s">
        <v>743</v>
      </c>
      <c r="I6170" s="31">
        <v>29</v>
      </c>
      <c r="J6170" s="31">
        <v>57196</v>
      </c>
      <c r="K6170" s="31">
        <v>0.50702846352891795</v>
      </c>
      <c r="L6170" s="31" t="s">
        <v>1769</v>
      </c>
      <c r="M6170" s="31">
        <f t="shared" si="261"/>
        <v>0.50702846352891795</v>
      </c>
      <c r="N6170" s="31">
        <f t="shared" si="262"/>
        <v>0</v>
      </c>
    </row>
    <row r="6171" spans="1:14" x14ac:dyDescent="0.45">
      <c r="A6171" s="31" t="str">
        <f t="shared" si="263"/>
        <v>E08000019_CIN episodes for unborn children at 31st March 2019 with any abuse or neglect identified as a factor at CIN assessment_Number</v>
      </c>
      <c r="B6171" s="31" t="s">
        <v>401</v>
      </c>
      <c r="C6171" s="31" t="s">
        <v>402</v>
      </c>
      <c r="D6171" s="31" t="s">
        <v>474</v>
      </c>
      <c r="E6171" s="31" t="s">
        <v>475</v>
      </c>
      <c r="F6171" s="31" t="s">
        <v>131</v>
      </c>
      <c r="G6171" s="31" t="s">
        <v>142</v>
      </c>
      <c r="H6171" s="31" t="s">
        <v>743</v>
      </c>
      <c r="I6171" s="31">
        <v>14</v>
      </c>
      <c r="J6171" s="31">
        <v>117497</v>
      </c>
      <c r="K6171" s="31">
        <v>0.11915197834838299</v>
      </c>
      <c r="L6171" s="31" t="s">
        <v>1765</v>
      </c>
      <c r="M6171" s="31">
        <f t="shared" si="261"/>
        <v>0.11915197834838299</v>
      </c>
      <c r="N6171" s="31">
        <f t="shared" si="262"/>
        <v>0</v>
      </c>
    </row>
    <row r="6172" spans="1:14" x14ac:dyDescent="0.45">
      <c r="A6172" s="31" t="str">
        <f t="shared" si="263"/>
        <v>E08000032_CIN episodes for unborn children at 31st March 2019 with any abuse or neglect identified as a factor at CIN assessment_Number</v>
      </c>
      <c r="B6172" s="31" t="s">
        <v>259</v>
      </c>
      <c r="C6172" s="31" t="s">
        <v>260</v>
      </c>
      <c r="D6172" s="31" t="s">
        <v>474</v>
      </c>
      <c r="E6172" s="31" t="s">
        <v>475</v>
      </c>
      <c r="F6172" s="31" t="s">
        <v>131</v>
      </c>
      <c r="G6172" s="31" t="s">
        <v>142</v>
      </c>
      <c r="H6172" s="31" t="s">
        <v>743</v>
      </c>
      <c r="I6172" s="31">
        <v>22</v>
      </c>
      <c r="J6172" s="31">
        <v>142005</v>
      </c>
      <c r="K6172" s="31">
        <v>0.15492412239005701</v>
      </c>
      <c r="L6172" s="31" t="s">
        <v>1766</v>
      </c>
      <c r="M6172" s="31">
        <f t="shared" si="261"/>
        <v>0.15492412239005701</v>
      </c>
      <c r="N6172" s="31">
        <f t="shared" si="262"/>
        <v>0</v>
      </c>
    </row>
    <row r="6173" spans="1:14" x14ac:dyDescent="0.45">
      <c r="A6173" s="31" t="str">
        <f t="shared" si="263"/>
        <v>E08000033_CIN episodes for unborn children at 31st March 2019 with any abuse or neglect identified as a factor at CIN assessment_Number</v>
      </c>
      <c r="B6173" s="31" t="s">
        <v>273</v>
      </c>
      <c r="C6173" s="31" t="s">
        <v>274</v>
      </c>
      <c r="D6173" s="31" t="s">
        <v>474</v>
      </c>
      <c r="E6173" s="31" t="s">
        <v>475</v>
      </c>
      <c r="F6173" s="31" t="s">
        <v>131</v>
      </c>
      <c r="G6173" s="31" t="s">
        <v>142</v>
      </c>
      <c r="H6173" s="31" t="s">
        <v>743</v>
      </c>
      <c r="I6173" s="31">
        <v>9</v>
      </c>
      <c r="J6173" s="31">
        <v>46021</v>
      </c>
      <c r="K6173" s="31">
        <v>0.19556289520001699</v>
      </c>
      <c r="L6173" s="31" t="s">
        <v>1766</v>
      </c>
      <c r="M6173" s="31">
        <f t="shared" si="261"/>
        <v>0.19556289520001699</v>
      </c>
      <c r="N6173" s="31">
        <f t="shared" si="262"/>
        <v>0</v>
      </c>
    </row>
    <row r="6174" spans="1:14" x14ac:dyDescent="0.45">
      <c r="A6174" s="31" t="str">
        <f t="shared" si="263"/>
        <v>E08000034_CIN episodes for unborn children at 31st March 2019 with any abuse or neglect identified as a factor at CIN assessment_Number</v>
      </c>
      <c r="B6174" s="31" t="s">
        <v>331</v>
      </c>
      <c r="C6174" s="31" t="s">
        <v>332</v>
      </c>
      <c r="D6174" s="31" t="s">
        <v>474</v>
      </c>
      <c r="E6174" s="31" t="s">
        <v>475</v>
      </c>
      <c r="F6174" s="31" t="s">
        <v>131</v>
      </c>
      <c r="G6174" s="31" t="s">
        <v>142</v>
      </c>
      <c r="H6174" s="31" t="s">
        <v>743</v>
      </c>
      <c r="I6174" s="31">
        <v>19</v>
      </c>
      <c r="J6174" s="31">
        <v>100174</v>
      </c>
      <c r="K6174" s="31">
        <v>0.18966997424481399</v>
      </c>
      <c r="L6174" s="31" t="s">
        <v>1766</v>
      </c>
      <c r="M6174" s="31">
        <f t="shared" si="261"/>
        <v>0.18966997424481399</v>
      </c>
      <c r="N6174" s="31">
        <f t="shared" si="262"/>
        <v>0</v>
      </c>
    </row>
    <row r="6175" spans="1:14" x14ac:dyDescent="0.45">
      <c r="A6175" s="31" t="str">
        <f t="shared" si="263"/>
        <v>E08000035_CIN episodes for unborn children at 31st March 2019 with any abuse or neglect identified as a factor at CIN assessment_Number</v>
      </c>
      <c r="B6175" s="31" t="s">
        <v>339</v>
      </c>
      <c r="C6175" s="31" t="s">
        <v>340</v>
      </c>
      <c r="D6175" s="31" t="s">
        <v>474</v>
      </c>
      <c r="E6175" s="31" t="s">
        <v>475</v>
      </c>
      <c r="F6175" s="31" t="s">
        <v>131</v>
      </c>
      <c r="G6175" s="31" t="s">
        <v>142</v>
      </c>
      <c r="H6175" s="31" t="s">
        <v>743</v>
      </c>
      <c r="I6175" s="31">
        <v>32</v>
      </c>
      <c r="J6175" s="31">
        <v>168176</v>
      </c>
      <c r="K6175" s="31">
        <v>0.19027685282085399</v>
      </c>
      <c r="L6175" s="31" t="s">
        <v>1766</v>
      </c>
      <c r="M6175" s="31">
        <f t="shared" si="261"/>
        <v>0.19027685282085399</v>
      </c>
      <c r="N6175" s="31">
        <f t="shared" si="262"/>
        <v>0</v>
      </c>
    </row>
    <row r="6176" spans="1:14" x14ac:dyDescent="0.45">
      <c r="A6176" s="31" t="str">
        <f t="shared" si="263"/>
        <v>E08000036_CIN episodes for unborn children at 31st March 2019 with any abuse or neglect identified as a factor at CIN assessment_Number</v>
      </c>
      <c r="B6176" s="31" t="s">
        <v>444</v>
      </c>
      <c r="C6176" s="31" t="s">
        <v>445</v>
      </c>
      <c r="D6176" s="31" t="s">
        <v>474</v>
      </c>
      <c r="E6176" s="31" t="s">
        <v>475</v>
      </c>
      <c r="F6176" s="31" t="s">
        <v>131</v>
      </c>
      <c r="G6176" s="31" t="s">
        <v>142</v>
      </c>
      <c r="H6176" s="31" t="s">
        <v>743</v>
      </c>
      <c r="I6176" s="31">
        <v>15</v>
      </c>
      <c r="J6176" s="31">
        <v>72893</v>
      </c>
      <c r="K6176" s="31">
        <v>0.20578107637221699</v>
      </c>
      <c r="L6176" s="31" t="s">
        <v>1766</v>
      </c>
      <c r="M6176" s="31">
        <f t="shared" si="261"/>
        <v>0.20578107637221699</v>
      </c>
      <c r="N6176" s="31">
        <f t="shared" si="262"/>
        <v>0</v>
      </c>
    </row>
    <row r="6177" spans="1:14" x14ac:dyDescent="0.45">
      <c r="A6177" s="31" t="str">
        <f t="shared" si="263"/>
        <v>E08000020_CIN episodes for unborn children at 31st March 2019 with any abuse or neglect identified as a factor at CIN assessment_Number</v>
      </c>
      <c r="B6177" s="31" t="s">
        <v>305</v>
      </c>
      <c r="C6177" s="31" t="s">
        <v>306</v>
      </c>
      <c r="D6177" s="31" t="s">
        <v>474</v>
      </c>
      <c r="E6177" s="31" t="s">
        <v>475</v>
      </c>
      <c r="F6177" s="31" t="s">
        <v>131</v>
      </c>
      <c r="G6177" s="31" t="s">
        <v>142</v>
      </c>
      <c r="H6177" s="31" t="s">
        <v>743</v>
      </c>
      <c r="I6177" s="31">
        <v>16</v>
      </c>
      <c r="J6177" s="31">
        <v>39605</v>
      </c>
      <c r="K6177" s="31">
        <v>0.40398939527837402</v>
      </c>
      <c r="L6177" s="31" t="s">
        <v>1768</v>
      </c>
      <c r="M6177" s="31">
        <f t="shared" si="261"/>
        <v>0.40398939527837402</v>
      </c>
      <c r="N6177" s="31">
        <f t="shared" si="262"/>
        <v>0</v>
      </c>
    </row>
    <row r="6178" spans="1:14" x14ac:dyDescent="0.45">
      <c r="A6178" s="31" t="str">
        <f t="shared" si="263"/>
        <v>E08000021_CIN episodes for unborn children at 31st March 2019 with any abuse or neglect identified as a factor at CIN assessment_Number</v>
      </c>
      <c r="B6178" s="31" t="s">
        <v>357</v>
      </c>
      <c r="C6178" s="31" t="s">
        <v>358</v>
      </c>
      <c r="D6178" s="31" t="s">
        <v>474</v>
      </c>
      <c r="E6178" s="31" t="s">
        <v>475</v>
      </c>
      <c r="F6178" s="31" t="s">
        <v>131</v>
      </c>
      <c r="G6178" s="31" t="s">
        <v>142</v>
      </c>
      <c r="H6178" s="31" t="s">
        <v>743</v>
      </c>
      <c r="I6178" s="31">
        <v>30</v>
      </c>
      <c r="J6178" s="31">
        <v>58056</v>
      </c>
      <c r="K6178" s="31">
        <v>0.51674245556014897</v>
      </c>
      <c r="L6178" s="31" t="s">
        <v>1769</v>
      </c>
      <c r="M6178" s="31">
        <f t="shared" si="261"/>
        <v>0.51674245556014897</v>
      </c>
      <c r="N6178" s="31">
        <f t="shared" si="262"/>
        <v>0</v>
      </c>
    </row>
    <row r="6179" spans="1:14" x14ac:dyDescent="0.45">
      <c r="A6179" s="31" t="str">
        <f t="shared" si="263"/>
        <v>E08000022_CIN episodes for unborn children at 31st March 2019 with any abuse or neglect identified as a factor at CIN assessment_Number</v>
      </c>
      <c r="B6179" s="31" t="s">
        <v>524</v>
      </c>
      <c r="C6179" s="31" t="s">
        <v>525</v>
      </c>
      <c r="D6179" s="31" t="s">
        <v>474</v>
      </c>
      <c r="E6179" s="31" t="s">
        <v>475</v>
      </c>
      <c r="F6179" s="31" t="s">
        <v>131</v>
      </c>
      <c r="G6179" s="31" t="s">
        <v>142</v>
      </c>
      <c r="H6179" s="31" t="s">
        <v>743</v>
      </c>
      <c r="I6179" s="31">
        <v>8</v>
      </c>
      <c r="J6179" s="31">
        <v>41360</v>
      </c>
      <c r="K6179" s="31">
        <v>0.19342359767891701</v>
      </c>
      <c r="L6179" s="31" t="s">
        <v>1766</v>
      </c>
      <c r="M6179" s="31">
        <f t="shared" si="261"/>
        <v>0.19342359767891701</v>
      </c>
      <c r="N6179" s="31">
        <f t="shared" si="262"/>
        <v>0</v>
      </c>
    </row>
    <row r="6180" spans="1:14" x14ac:dyDescent="0.45">
      <c r="A6180" s="31" t="str">
        <f t="shared" si="263"/>
        <v>E08000023_CIN episodes for unborn children at 31st March 2019 with any abuse or neglect identified as a factor at CIN assessment_Number</v>
      </c>
      <c r="B6180" s="31" t="s">
        <v>410</v>
      </c>
      <c r="C6180" s="31" t="s">
        <v>411</v>
      </c>
      <c r="D6180" s="31" t="s">
        <v>474</v>
      </c>
      <c r="E6180" s="31" t="s">
        <v>475</v>
      </c>
      <c r="F6180" s="31" t="s">
        <v>131</v>
      </c>
      <c r="G6180" s="31" t="s">
        <v>142</v>
      </c>
      <c r="H6180" s="31" t="s">
        <v>743</v>
      </c>
      <c r="I6180" s="31">
        <v>11</v>
      </c>
      <c r="J6180" s="31">
        <v>29920</v>
      </c>
      <c r="K6180" s="31">
        <v>0.36764705882352899</v>
      </c>
      <c r="L6180" s="31" t="s">
        <v>1768</v>
      </c>
      <c r="M6180" s="31">
        <f t="shared" si="261"/>
        <v>0.36764705882352899</v>
      </c>
      <c r="N6180" s="31">
        <f t="shared" si="262"/>
        <v>0</v>
      </c>
    </row>
    <row r="6181" spans="1:14" x14ac:dyDescent="0.45">
      <c r="A6181" s="31" t="str">
        <f t="shared" si="263"/>
        <v>E08000024_CIN episodes for unborn children at 31st March 2019 with any abuse or neglect identified as a factor at CIN assessment_Number</v>
      </c>
      <c r="B6181" s="31" t="s">
        <v>428</v>
      </c>
      <c r="C6181" s="31" t="s">
        <v>429</v>
      </c>
      <c r="D6181" s="31" t="s">
        <v>474</v>
      </c>
      <c r="E6181" s="31" t="s">
        <v>475</v>
      </c>
      <c r="F6181" s="31" t="s">
        <v>131</v>
      </c>
      <c r="G6181" s="31" t="s">
        <v>142</v>
      </c>
      <c r="H6181" s="31" t="s">
        <v>743</v>
      </c>
      <c r="I6181" s="31">
        <v>23</v>
      </c>
      <c r="J6181" s="31">
        <v>54563</v>
      </c>
      <c r="K6181" s="31">
        <v>0.421531074171142</v>
      </c>
      <c r="L6181" s="31" t="s">
        <v>1768</v>
      </c>
      <c r="M6181" s="31">
        <f t="shared" si="261"/>
        <v>0.421531074171142</v>
      </c>
      <c r="N6181" s="31">
        <f t="shared" si="262"/>
        <v>0</v>
      </c>
    </row>
    <row r="6182" spans="1:14" x14ac:dyDescent="0.45">
      <c r="A6182" s="31" t="str">
        <f t="shared" si="263"/>
        <v>E06000053_CIN episodes for unborn children at 31st March 2019 with any abuse or neglect identified as a factor at CIN assessment_Number</v>
      </c>
      <c r="B6182" s="31" t="s">
        <v>550</v>
      </c>
      <c r="C6182" s="31" t="s">
        <v>551</v>
      </c>
      <c r="D6182" s="31" t="s">
        <v>474</v>
      </c>
      <c r="E6182" s="31" t="s">
        <v>475</v>
      </c>
      <c r="F6182" s="31" t="s">
        <v>131</v>
      </c>
      <c r="G6182" s="31" t="s">
        <v>142</v>
      </c>
      <c r="H6182" s="31" t="s">
        <v>743</v>
      </c>
      <c r="I6182" s="31">
        <v>0</v>
      </c>
      <c r="J6182" s="31">
        <v>368</v>
      </c>
      <c r="K6182" s="31">
        <v>0</v>
      </c>
      <c r="L6182" s="31" t="s">
        <v>1764</v>
      </c>
      <c r="M6182" s="31">
        <f t="shared" si="261"/>
        <v>0</v>
      </c>
      <c r="N6182" s="31">
        <f t="shared" si="262"/>
        <v>1</v>
      </c>
    </row>
    <row r="6183" spans="1:14" x14ac:dyDescent="0.45">
      <c r="A6183" s="31" t="str">
        <f t="shared" si="263"/>
        <v>E06000022_CIN episodes for unborn children at 31st March 2019 with any abuse or neglect identified as a factor at CIN assessment_Number</v>
      </c>
      <c r="B6183" s="31" t="s">
        <v>238</v>
      </c>
      <c r="C6183" s="31" t="s">
        <v>239</v>
      </c>
      <c r="D6183" s="31" t="s">
        <v>474</v>
      </c>
      <c r="E6183" s="31" t="s">
        <v>475</v>
      </c>
      <c r="F6183" s="31" t="s">
        <v>131</v>
      </c>
      <c r="G6183" s="31" t="s">
        <v>142</v>
      </c>
      <c r="H6183" s="31" t="s">
        <v>743</v>
      </c>
      <c r="I6183" s="31" t="s">
        <v>1280</v>
      </c>
      <c r="J6183" s="31">
        <v>35946</v>
      </c>
      <c r="K6183" s="31" t="s">
        <v>1280</v>
      </c>
      <c r="L6183" s="31" t="s">
        <v>70</v>
      </c>
      <c r="M6183" s="31" t="s">
        <v>70</v>
      </c>
      <c r="N6183" s="31">
        <f t="shared" si="262"/>
        <v>0</v>
      </c>
    </row>
    <row r="6184" spans="1:14" x14ac:dyDescent="0.45">
      <c r="A6184" s="31" t="str">
        <f t="shared" si="263"/>
        <v>E06000023_CIN episodes for unborn children at 31st March 2019 with any abuse or neglect identified as a factor at CIN assessment_Number</v>
      </c>
      <c r="B6184" s="31" t="s">
        <v>265</v>
      </c>
      <c r="C6184" s="31" t="s">
        <v>266</v>
      </c>
      <c r="D6184" s="31" t="s">
        <v>474</v>
      </c>
      <c r="E6184" s="31" t="s">
        <v>475</v>
      </c>
      <c r="F6184" s="31" t="s">
        <v>131</v>
      </c>
      <c r="G6184" s="31" t="s">
        <v>142</v>
      </c>
      <c r="H6184" s="31" t="s">
        <v>743</v>
      </c>
      <c r="I6184" s="31">
        <v>21</v>
      </c>
      <c r="J6184" s="31">
        <v>94016</v>
      </c>
      <c r="K6184" s="31">
        <v>0.22336623553437701</v>
      </c>
      <c r="L6184" s="31" t="s">
        <v>1766</v>
      </c>
      <c r="M6184" s="31">
        <f t="shared" si="261"/>
        <v>0.22336623553437701</v>
      </c>
      <c r="N6184" s="31">
        <f t="shared" si="262"/>
        <v>0</v>
      </c>
    </row>
    <row r="6185" spans="1:14" x14ac:dyDescent="0.45">
      <c r="A6185" s="31" t="str">
        <f t="shared" si="263"/>
        <v>E06000024_CIN episodes for unborn children at 31st March 2019 with any abuse or neglect identified as a factor at CIN assessment_Number</v>
      </c>
      <c r="B6185" s="31" t="s">
        <v>367</v>
      </c>
      <c r="C6185" s="31" t="s">
        <v>368</v>
      </c>
      <c r="D6185" s="31" t="s">
        <v>474</v>
      </c>
      <c r="E6185" s="31" t="s">
        <v>475</v>
      </c>
      <c r="F6185" s="31" t="s">
        <v>131</v>
      </c>
      <c r="G6185" s="31" t="s">
        <v>142</v>
      </c>
      <c r="H6185" s="31" t="s">
        <v>743</v>
      </c>
      <c r="I6185" s="31" t="s">
        <v>1280</v>
      </c>
      <c r="J6185" s="31">
        <v>43435</v>
      </c>
      <c r="K6185" s="31" t="s">
        <v>1280</v>
      </c>
      <c r="L6185" s="31" t="s">
        <v>70</v>
      </c>
      <c r="M6185" s="31" t="s">
        <v>70</v>
      </c>
      <c r="N6185" s="31">
        <f t="shared" si="262"/>
        <v>0</v>
      </c>
    </row>
    <row r="6186" spans="1:14" x14ac:dyDescent="0.45">
      <c r="A6186" s="31" t="str">
        <f t="shared" si="263"/>
        <v>E06000025_CIN episodes for unborn children at 31st March 2019 with any abuse or neglect identified as a factor at CIN assessment_Number</v>
      </c>
      <c r="B6186" s="31" t="s">
        <v>408</v>
      </c>
      <c r="C6186" s="31" t="s">
        <v>409</v>
      </c>
      <c r="D6186" s="31" t="s">
        <v>474</v>
      </c>
      <c r="E6186" s="31" t="s">
        <v>475</v>
      </c>
      <c r="F6186" s="31" t="s">
        <v>131</v>
      </c>
      <c r="G6186" s="31" t="s">
        <v>142</v>
      </c>
      <c r="H6186" s="31" t="s">
        <v>743</v>
      </c>
      <c r="I6186" s="31" t="s">
        <v>1280</v>
      </c>
      <c r="J6186" s="31">
        <v>58867</v>
      </c>
      <c r="K6186" s="31" t="s">
        <v>1280</v>
      </c>
      <c r="L6186" s="31" t="s">
        <v>70</v>
      </c>
      <c r="M6186" s="31" t="s">
        <v>70</v>
      </c>
      <c r="N6186" s="31">
        <f t="shared" si="262"/>
        <v>0</v>
      </c>
    </row>
    <row r="6187" spans="1:14" x14ac:dyDescent="0.45">
      <c r="A6187" s="31" t="str">
        <f t="shared" si="263"/>
        <v>E06000001_CIN episodes for unborn children at 31st March 2019 with any abuse or neglect identified as a factor at CIN assessment_Number</v>
      </c>
      <c r="B6187" s="31" t="s">
        <v>313</v>
      </c>
      <c r="C6187" s="31" t="s">
        <v>314</v>
      </c>
      <c r="D6187" s="31" t="s">
        <v>474</v>
      </c>
      <c r="E6187" s="31" t="s">
        <v>475</v>
      </c>
      <c r="F6187" s="31" t="s">
        <v>131</v>
      </c>
      <c r="G6187" s="31" t="s">
        <v>142</v>
      </c>
      <c r="H6187" s="31" t="s">
        <v>743</v>
      </c>
      <c r="I6187" s="31">
        <v>7</v>
      </c>
      <c r="J6187" s="31">
        <v>20006</v>
      </c>
      <c r="K6187" s="31">
        <v>0.34989503149055301</v>
      </c>
      <c r="L6187" s="31" t="s">
        <v>1767</v>
      </c>
      <c r="M6187" s="31">
        <f t="shared" si="261"/>
        <v>0.34989503149055301</v>
      </c>
      <c r="N6187" s="31">
        <f t="shared" si="262"/>
        <v>0</v>
      </c>
    </row>
    <row r="6188" spans="1:14" x14ac:dyDescent="0.45">
      <c r="A6188" s="31" t="str">
        <f t="shared" si="263"/>
        <v>E06000002_CIN episodes for unborn children at 31st March 2019 with any abuse or neglect identified as a factor at CIN assessment_Number</v>
      </c>
      <c r="B6188" s="31" t="s">
        <v>511</v>
      </c>
      <c r="C6188" s="31" t="s">
        <v>725</v>
      </c>
      <c r="D6188" s="31" t="s">
        <v>474</v>
      </c>
      <c r="E6188" s="31" t="s">
        <v>475</v>
      </c>
      <c r="F6188" s="31" t="s">
        <v>131</v>
      </c>
      <c r="G6188" s="31" t="s">
        <v>142</v>
      </c>
      <c r="H6188" s="31" t="s">
        <v>743</v>
      </c>
      <c r="I6188" s="31">
        <v>15</v>
      </c>
      <c r="J6188" s="31">
        <v>32513</v>
      </c>
      <c r="K6188" s="31">
        <v>0.46135391997047298</v>
      </c>
      <c r="L6188" s="31" t="s">
        <v>1769</v>
      </c>
      <c r="M6188" s="31">
        <f t="shared" si="261"/>
        <v>0.46135391997047298</v>
      </c>
      <c r="N6188" s="31">
        <f t="shared" si="262"/>
        <v>0</v>
      </c>
    </row>
    <row r="6189" spans="1:14" x14ac:dyDescent="0.45">
      <c r="A6189" s="31" t="str">
        <f t="shared" si="263"/>
        <v>E06000003_CIN episodes for unborn children at 31st March 2019 with any abuse or neglect identified as a factor at CIN assessment_Number</v>
      </c>
      <c r="B6189" s="31" t="s">
        <v>387</v>
      </c>
      <c r="C6189" s="31" t="s">
        <v>388</v>
      </c>
      <c r="D6189" s="31" t="s">
        <v>474</v>
      </c>
      <c r="E6189" s="31" t="s">
        <v>475</v>
      </c>
      <c r="F6189" s="31" t="s">
        <v>131</v>
      </c>
      <c r="G6189" s="31" t="s">
        <v>142</v>
      </c>
      <c r="H6189" s="31" t="s">
        <v>743</v>
      </c>
      <c r="I6189" s="31" t="s">
        <v>1280</v>
      </c>
      <c r="J6189" s="31">
        <v>27626</v>
      </c>
      <c r="K6189" s="31" t="s">
        <v>1280</v>
      </c>
      <c r="L6189" s="31" t="s">
        <v>70</v>
      </c>
      <c r="M6189" s="31" t="s">
        <v>70</v>
      </c>
      <c r="N6189" s="31">
        <f t="shared" si="262"/>
        <v>0</v>
      </c>
    </row>
    <row r="6190" spans="1:14" x14ac:dyDescent="0.45">
      <c r="A6190" s="31" t="str">
        <f t="shared" si="263"/>
        <v>E06000004_CIN episodes for unborn children at 31st March 2019 with any abuse or neglect identified as a factor at CIN assessment_Number</v>
      </c>
      <c r="B6190" s="31" t="s">
        <v>422</v>
      </c>
      <c r="C6190" s="31" t="s">
        <v>423</v>
      </c>
      <c r="D6190" s="31" t="s">
        <v>474</v>
      </c>
      <c r="E6190" s="31" t="s">
        <v>475</v>
      </c>
      <c r="F6190" s="31" t="s">
        <v>131</v>
      </c>
      <c r="G6190" s="31" t="s">
        <v>142</v>
      </c>
      <c r="H6190" s="31" t="s">
        <v>743</v>
      </c>
      <c r="I6190" s="31">
        <v>14</v>
      </c>
      <c r="J6190" s="31">
        <v>43521</v>
      </c>
      <c r="K6190" s="31">
        <v>0.321683784839503</v>
      </c>
      <c r="L6190" s="31" t="s">
        <v>1767</v>
      </c>
      <c r="M6190" s="31">
        <f t="shared" si="261"/>
        <v>0.321683784839503</v>
      </c>
      <c r="N6190" s="31">
        <f t="shared" si="262"/>
        <v>0</v>
      </c>
    </row>
    <row r="6191" spans="1:14" x14ac:dyDescent="0.45">
      <c r="A6191" s="31" t="str">
        <f t="shared" si="263"/>
        <v>E06000010_CIN episodes for unborn children at 31st March 2019 with any abuse or neglect identified as a factor at CIN assessment_Number</v>
      </c>
      <c r="B6191" s="31" t="s">
        <v>329</v>
      </c>
      <c r="C6191" s="31" t="s">
        <v>330</v>
      </c>
      <c r="D6191" s="31" t="s">
        <v>474</v>
      </c>
      <c r="E6191" s="31" t="s">
        <v>475</v>
      </c>
      <c r="F6191" s="31" t="s">
        <v>131</v>
      </c>
      <c r="G6191" s="31" t="s">
        <v>142</v>
      </c>
      <c r="H6191" s="31" t="s">
        <v>743</v>
      </c>
      <c r="I6191" s="31">
        <v>12</v>
      </c>
      <c r="J6191" s="31">
        <v>57023</v>
      </c>
      <c r="K6191" s="31">
        <v>0.21044140083825799</v>
      </c>
      <c r="L6191" s="31" t="s">
        <v>1766</v>
      </c>
      <c r="M6191" s="31">
        <f t="shared" si="261"/>
        <v>0.21044140083825799</v>
      </c>
      <c r="N6191" s="31">
        <f t="shared" si="262"/>
        <v>0</v>
      </c>
    </row>
    <row r="6192" spans="1:14" x14ac:dyDescent="0.45">
      <c r="A6192" s="31" t="str">
        <f t="shared" si="263"/>
        <v>E06000011_CIN episodes for unborn children at 31st March 2019 with any abuse or neglect identified as a factor at CIN assessment_Number</v>
      </c>
      <c r="B6192" s="31" t="s">
        <v>514</v>
      </c>
      <c r="C6192" s="31" t="s">
        <v>594</v>
      </c>
      <c r="D6192" s="31" t="s">
        <v>474</v>
      </c>
      <c r="E6192" s="31" t="s">
        <v>475</v>
      </c>
      <c r="F6192" s="31" t="s">
        <v>131</v>
      </c>
      <c r="G6192" s="31" t="s">
        <v>142</v>
      </c>
      <c r="H6192" s="31" t="s">
        <v>743</v>
      </c>
      <c r="I6192" s="31" t="s">
        <v>1280</v>
      </c>
      <c r="J6192" s="31">
        <v>62942</v>
      </c>
      <c r="K6192" s="31" t="s">
        <v>1280</v>
      </c>
      <c r="L6192" s="31" t="s">
        <v>70</v>
      </c>
      <c r="M6192" s="31" t="s">
        <v>70</v>
      </c>
      <c r="N6192" s="31">
        <f t="shared" si="262"/>
        <v>0</v>
      </c>
    </row>
    <row r="6193" spans="1:14" x14ac:dyDescent="0.45">
      <c r="A6193" s="31" t="str">
        <f t="shared" si="263"/>
        <v>E06000012_CIN episodes for unborn children at 31st March 2019 with any abuse or neglect identified as a factor at CIN assessment_Number</v>
      </c>
      <c r="B6193" s="31" t="s">
        <v>363</v>
      </c>
      <c r="C6193" s="31" t="s">
        <v>364</v>
      </c>
      <c r="D6193" s="31" t="s">
        <v>474</v>
      </c>
      <c r="E6193" s="31" t="s">
        <v>475</v>
      </c>
      <c r="F6193" s="31" t="s">
        <v>131</v>
      </c>
      <c r="G6193" s="31" t="s">
        <v>142</v>
      </c>
      <c r="H6193" s="31" t="s">
        <v>743</v>
      </c>
      <c r="I6193" s="31">
        <v>17</v>
      </c>
      <c r="J6193" s="31">
        <v>34503</v>
      </c>
      <c r="K6193" s="31">
        <v>0.49271077877286001</v>
      </c>
      <c r="L6193" s="31" t="s">
        <v>1769</v>
      </c>
      <c r="M6193" s="31">
        <f t="shared" si="261"/>
        <v>0.49271077877286001</v>
      </c>
      <c r="N6193" s="31">
        <f t="shared" si="262"/>
        <v>0</v>
      </c>
    </row>
    <row r="6194" spans="1:14" x14ac:dyDescent="0.45">
      <c r="A6194" s="31" t="str">
        <f t="shared" si="263"/>
        <v>E06000013_CIN episodes for unborn children at 31st March 2019 with any abuse or neglect identified as a factor at CIN assessment_Number</v>
      </c>
      <c r="B6194" s="31" t="s">
        <v>365</v>
      </c>
      <c r="C6194" s="31" t="s">
        <v>366</v>
      </c>
      <c r="D6194" s="31" t="s">
        <v>474</v>
      </c>
      <c r="E6194" s="31" t="s">
        <v>475</v>
      </c>
      <c r="F6194" s="31" t="s">
        <v>131</v>
      </c>
      <c r="G6194" s="31" t="s">
        <v>142</v>
      </c>
      <c r="H6194" s="31" t="s">
        <v>743</v>
      </c>
      <c r="I6194" s="31">
        <v>13</v>
      </c>
      <c r="J6194" s="31">
        <v>35714</v>
      </c>
      <c r="K6194" s="31">
        <v>0.36400291202329599</v>
      </c>
      <c r="L6194" s="31" t="s">
        <v>1768</v>
      </c>
      <c r="M6194" s="31">
        <f t="shared" si="261"/>
        <v>0.36400291202329599</v>
      </c>
      <c r="N6194" s="31">
        <f t="shared" si="262"/>
        <v>0</v>
      </c>
    </row>
    <row r="6195" spans="1:14" x14ac:dyDescent="0.45">
      <c r="A6195" s="31" t="str">
        <f t="shared" si="263"/>
        <v>E10000023_CIN episodes for unborn children at 31st March 2019 with any abuse or neglect identified as a factor at CIN assessment_Number</v>
      </c>
      <c r="B6195" s="31" t="s">
        <v>369</v>
      </c>
      <c r="C6195" s="31" t="s">
        <v>370</v>
      </c>
      <c r="D6195" s="31" t="s">
        <v>474</v>
      </c>
      <c r="E6195" s="31" t="s">
        <v>475</v>
      </c>
      <c r="F6195" s="31" t="s">
        <v>131</v>
      </c>
      <c r="G6195" s="31" t="s">
        <v>142</v>
      </c>
      <c r="H6195" s="31" t="s">
        <v>743</v>
      </c>
      <c r="I6195" s="31">
        <v>26</v>
      </c>
      <c r="J6195" s="31">
        <v>117499</v>
      </c>
      <c r="K6195" s="31">
        <v>0.22127847896577801</v>
      </c>
      <c r="L6195" s="31" t="s">
        <v>1766</v>
      </c>
      <c r="M6195" s="31">
        <f t="shared" si="261"/>
        <v>0.22127847896577801</v>
      </c>
      <c r="N6195" s="31">
        <f t="shared" si="262"/>
        <v>0</v>
      </c>
    </row>
    <row r="6196" spans="1:14" x14ac:dyDescent="0.45">
      <c r="A6196" s="31" t="str">
        <f t="shared" si="263"/>
        <v>E06000014_CIN episodes for unborn children at 31st March 2019 with any abuse or neglect identified as a factor at CIN assessment_Number</v>
      </c>
      <c r="B6196" s="31" t="s">
        <v>472</v>
      </c>
      <c r="C6196" s="31" t="s">
        <v>473</v>
      </c>
      <c r="D6196" s="31" t="s">
        <v>474</v>
      </c>
      <c r="E6196" s="31" t="s">
        <v>475</v>
      </c>
      <c r="F6196" s="31" t="s">
        <v>131</v>
      </c>
      <c r="G6196" s="31" t="s">
        <v>142</v>
      </c>
      <c r="H6196" s="31" t="s">
        <v>743</v>
      </c>
      <c r="I6196" s="31" t="s">
        <v>1280</v>
      </c>
      <c r="J6196" s="31">
        <v>36572</v>
      </c>
      <c r="K6196" s="31" t="s">
        <v>1280</v>
      </c>
      <c r="L6196" s="31" t="s">
        <v>70</v>
      </c>
      <c r="M6196" s="31" t="s">
        <v>70</v>
      </c>
      <c r="N6196" s="31">
        <f t="shared" si="262"/>
        <v>0</v>
      </c>
    </row>
    <row r="6197" spans="1:14" x14ac:dyDescent="0.45">
      <c r="A6197" s="31" t="str">
        <f t="shared" si="263"/>
        <v>E06000032_CIN episodes for unborn children at 31st March 2019 with any abuse or neglect identified as a factor at CIN assessment_Number</v>
      </c>
      <c r="B6197" s="31" t="s">
        <v>564</v>
      </c>
      <c r="C6197" s="31" t="s">
        <v>724</v>
      </c>
      <c r="D6197" s="31" t="s">
        <v>474</v>
      </c>
      <c r="E6197" s="31" t="s">
        <v>475</v>
      </c>
      <c r="F6197" s="31" t="s">
        <v>131</v>
      </c>
      <c r="G6197" s="31" t="s">
        <v>142</v>
      </c>
      <c r="H6197" s="31" t="s">
        <v>743</v>
      </c>
      <c r="I6197" s="31">
        <v>7</v>
      </c>
      <c r="J6197" s="31">
        <v>57375</v>
      </c>
      <c r="K6197" s="31">
        <v>0.122004357298475</v>
      </c>
      <c r="L6197" s="31" t="s">
        <v>1765</v>
      </c>
      <c r="M6197" s="31">
        <f t="shared" si="261"/>
        <v>0.122004357298475</v>
      </c>
      <c r="N6197" s="31">
        <f t="shared" si="262"/>
        <v>0</v>
      </c>
    </row>
    <row r="6198" spans="1:14" x14ac:dyDescent="0.45">
      <c r="A6198" s="31" t="str">
        <f t="shared" si="263"/>
        <v>E06000055_CIN episodes for unborn children at 31st March 2019 with any abuse or neglect identified as a factor at CIN assessment_Number</v>
      </c>
      <c r="B6198" s="31" t="s">
        <v>240</v>
      </c>
      <c r="C6198" s="31" t="s">
        <v>241</v>
      </c>
      <c r="D6198" s="31" t="s">
        <v>474</v>
      </c>
      <c r="E6198" s="31" t="s">
        <v>475</v>
      </c>
      <c r="F6198" s="31" t="s">
        <v>131</v>
      </c>
      <c r="G6198" s="31" t="s">
        <v>142</v>
      </c>
      <c r="H6198" s="31" t="s">
        <v>743</v>
      </c>
      <c r="I6198" s="31">
        <v>11</v>
      </c>
      <c r="J6198" s="31">
        <v>40088</v>
      </c>
      <c r="K6198" s="31">
        <v>0.274396328078228</v>
      </c>
      <c r="L6198" s="31" t="s">
        <v>1767</v>
      </c>
      <c r="M6198" s="31">
        <f t="shared" si="261"/>
        <v>0.274396328078228</v>
      </c>
      <c r="N6198" s="31">
        <f t="shared" si="262"/>
        <v>0</v>
      </c>
    </row>
    <row r="6199" spans="1:14" x14ac:dyDescent="0.45">
      <c r="A6199" s="31" t="str">
        <f t="shared" si="263"/>
        <v>E06000056_CIN episodes for unborn children at 31st March 2019 with any abuse or neglect identified as a factor at CIN assessment_Number</v>
      </c>
      <c r="B6199" s="31" t="s">
        <v>279</v>
      </c>
      <c r="C6199" s="31" t="s">
        <v>280</v>
      </c>
      <c r="D6199" s="31" t="s">
        <v>474</v>
      </c>
      <c r="E6199" s="31" t="s">
        <v>475</v>
      </c>
      <c r="F6199" s="31" t="s">
        <v>131</v>
      </c>
      <c r="G6199" s="31" t="s">
        <v>142</v>
      </c>
      <c r="H6199" s="31" t="s">
        <v>743</v>
      </c>
      <c r="I6199" s="31">
        <v>9</v>
      </c>
      <c r="J6199" s="31">
        <v>62515</v>
      </c>
      <c r="K6199" s="31">
        <v>0.14396544829241001</v>
      </c>
      <c r="L6199" s="31" t="s">
        <v>1765</v>
      </c>
      <c r="M6199" s="31">
        <f t="shared" si="261"/>
        <v>0.14396544829241001</v>
      </c>
      <c r="N6199" s="31">
        <f t="shared" si="262"/>
        <v>0</v>
      </c>
    </row>
    <row r="6200" spans="1:14" x14ac:dyDescent="0.45">
      <c r="A6200" s="31" t="str">
        <f t="shared" si="263"/>
        <v>E10000002_CIN episodes for unborn children at 31st March 2019 with any abuse or neglect identified as a factor at CIN assessment_Number</v>
      </c>
      <c r="B6200" s="31" t="s">
        <v>269</v>
      </c>
      <c r="C6200" s="31" t="s">
        <v>270</v>
      </c>
      <c r="D6200" s="31" t="s">
        <v>474</v>
      </c>
      <c r="E6200" s="31" t="s">
        <v>475</v>
      </c>
      <c r="F6200" s="31" t="s">
        <v>131</v>
      </c>
      <c r="G6200" s="31" t="s">
        <v>142</v>
      </c>
      <c r="H6200" s="31" t="s">
        <v>743</v>
      </c>
      <c r="I6200" s="31">
        <v>9</v>
      </c>
      <c r="J6200" s="31">
        <v>124321</v>
      </c>
      <c r="K6200" s="31">
        <v>7.2393240080115204E-2</v>
      </c>
      <c r="L6200" s="31" t="s">
        <v>1765</v>
      </c>
      <c r="M6200" s="31">
        <f t="shared" si="261"/>
        <v>7.2393240080115204E-2</v>
      </c>
      <c r="N6200" s="31">
        <f t="shared" si="262"/>
        <v>0</v>
      </c>
    </row>
    <row r="6201" spans="1:14" x14ac:dyDescent="0.45">
      <c r="A6201" s="31" t="str">
        <f t="shared" si="263"/>
        <v>E06000042_CIN episodes for unborn children at 31st March 2019 with any abuse or neglect identified as a factor at CIN assessment_Number</v>
      </c>
      <c r="B6201" s="31" t="s">
        <v>355</v>
      </c>
      <c r="C6201" s="31" t="s">
        <v>356</v>
      </c>
      <c r="D6201" s="31" t="s">
        <v>474</v>
      </c>
      <c r="E6201" s="31" t="s">
        <v>475</v>
      </c>
      <c r="F6201" s="31" t="s">
        <v>131</v>
      </c>
      <c r="G6201" s="31" t="s">
        <v>142</v>
      </c>
      <c r="H6201" s="31" t="s">
        <v>743</v>
      </c>
      <c r="I6201" s="31">
        <v>13</v>
      </c>
      <c r="J6201" s="31">
        <v>68278</v>
      </c>
      <c r="K6201" s="31">
        <v>0.190398078444008</v>
      </c>
      <c r="L6201" s="31" t="s">
        <v>1766</v>
      </c>
      <c r="M6201" s="31">
        <f t="shared" si="261"/>
        <v>0.190398078444008</v>
      </c>
      <c r="N6201" s="31">
        <f t="shared" si="262"/>
        <v>0</v>
      </c>
    </row>
    <row r="6202" spans="1:14" x14ac:dyDescent="0.45">
      <c r="A6202" s="31" t="str">
        <f t="shared" si="263"/>
        <v>E10000007_CIN episodes for unborn children at 31st March 2019 with any abuse or neglect identified as a factor at CIN assessment_Number</v>
      </c>
      <c r="B6202" s="31" t="s">
        <v>291</v>
      </c>
      <c r="C6202" s="31" t="s">
        <v>292</v>
      </c>
      <c r="D6202" s="31" t="s">
        <v>474</v>
      </c>
      <c r="E6202" s="31" t="s">
        <v>475</v>
      </c>
      <c r="F6202" s="31" t="s">
        <v>131</v>
      </c>
      <c r="G6202" s="31" t="s">
        <v>142</v>
      </c>
      <c r="H6202" s="31" t="s">
        <v>743</v>
      </c>
      <c r="I6202" s="31">
        <v>37</v>
      </c>
      <c r="J6202" s="31">
        <v>153272</v>
      </c>
      <c r="K6202" s="31">
        <v>0.24140090818936299</v>
      </c>
      <c r="L6202" s="31" t="s">
        <v>1766</v>
      </c>
      <c r="M6202" s="31">
        <f t="shared" si="261"/>
        <v>0.24140090818936299</v>
      </c>
      <c r="N6202" s="31">
        <f t="shared" si="262"/>
        <v>0</v>
      </c>
    </row>
    <row r="6203" spans="1:14" x14ac:dyDescent="0.45">
      <c r="A6203" s="31" t="str">
        <f t="shared" si="263"/>
        <v>E06000015_CIN episodes for unborn children at 31st March 2019 with any abuse or neglect identified as a factor at CIN assessment_Number</v>
      </c>
      <c r="B6203" s="31" t="s">
        <v>289</v>
      </c>
      <c r="C6203" s="31" t="s">
        <v>290</v>
      </c>
      <c r="D6203" s="31" t="s">
        <v>474</v>
      </c>
      <c r="E6203" s="31" t="s">
        <v>475</v>
      </c>
      <c r="F6203" s="31" t="s">
        <v>131</v>
      </c>
      <c r="G6203" s="31" t="s">
        <v>142</v>
      </c>
      <c r="H6203" s="31" t="s">
        <v>743</v>
      </c>
      <c r="I6203" s="31">
        <v>14</v>
      </c>
      <c r="J6203" s="31">
        <v>59899</v>
      </c>
      <c r="K6203" s="31">
        <v>0.23372677340189299</v>
      </c>
      <c r="L6203" s="31" t="s">
        <v>1766</v>
      </c>
      <c r="M6203" s="31">
        <f t="shared" si="261"/>
        <v>0.23372677340189299</v>
      </c>
      <c r="N6203" s="31">
        <f t="shared" si="262"/>
        <v>0</v>
      </c>
    </row>
    <row r="6204" spans="1:14" x14ac:dyDescent="0.45">
      <c r="A6204" s="31" t="str">
        <f t="shared" si="263"/>
        <v>E10000009_CIN episodes for unborn children at 31st March 2019 with any abuse or neglect identified as a factor at CIN assessment_Number</v>
      </c>
      <c r="B6204" s="31" t="s">
        <v>295</v>
      </c>
      <c r="C6204" s="31" t="s">
        <v>296</v>
      </c>
      <c r="D6204" s="31" t="s">
        <v>474</v>
      </c>
      <c r="E6204" s="31" t="s">
        <v>475</v>
      </c>
      <c r="F6204" s="31" t="s">
        <v>131</v>
      </c>
      <c r="G6204" s="31" t="s">
        <v>142</v>
      </c>
      <c r="H6204" s="31" t="s">
        <v>743</v>
      </c>
      <c r="I6204" s="31">
        <v>14</v>
      </c>
      <c r="J6204" s="31">
        <v>76699</v>
      </c>
      <c r="K6204" s="31">
        <v>0.18253171488546099</v>
      </c>
      <c r="L6204" s="31" t="s">
        <v>1766</v>
      </c>
      <c r="M6204" s="31">
        <f t="shared" si="261"/>
        <v>0.18253171488546099</v>
      </c>
      <c r="N6204" s="31">
        <f t="shared" si="262"/>
        <v>0</v>
      </c>
    </row>
    <row r="6205" spans="1:14" x14ac:dyDescent="0.45">
      <c r="A6205" s="31" t="str">
        <f t="shared" si="263"/>
        <v>E06000029_CIN episodes for unborn children at 31st March 2019 with any abuse or neglect identified as a factor at CIN assessment_Number</v>
      </c>
      <c r="B6205" s="31" t="s">
        <v>543</v>
      </c>
      <c r="C6205" s="31" t="s">
        <v>717</v>
      </c>
      <c r="D6205" s="31" t="s">
        <v>474</v>
      </c>
      <c r="E6205" s="31" t="s">
        <v>475</v>
      </c>
      <c r="F6205" s="31" t="s">
        <v>131</v>
      </c>
      <c r="G6205" s="31" t="s">
        <v>142</v>
      </c>
      <c r="H6205" s="31" t="s">
        <v>743</v>
      </c>
      <c r="I6205" s="31" t="s">
        <v>1280</v>
      </c>
      <c r="J6205" s="31">
        <v>30188</v>
      </c>
      <c r="K6205" s="31" t="s">
        <v>1280</v>
      </c>
      <c r="L6205" s="31" t="s">
        <v>70</v>
      </c>
      <c r="M6205" s="31" t="s">
        <v>70</v>
      </c>
      <c r="N6205" s="31">
        <f t="shared" si="262"/>
        <v>0</v>
      </c>
    </row>
    <row r="6206" spans="1:14" x14ac:dyDescent="0.45">
      <c r="A6206" s="31" t="str">
        <f t="shared" si="263"/>
        <v>E06000028_CIN episodes for unborn children at 31st March 2019 with any abuse or neglect identified as a factor at CIN assessment_Number</v>
      </c>
      <c r="B6206" s="31" t="s">
        <v>254</v>
      </c>
      <c r="C6206" s="31" t="s">
        <v>255</v>
      </c>
      <c r="D6206" s="31" t="s">
        <v>474</v>
      </c>
      <c r="E6206" s="31" t="s">
        <v>475</v>
      </c>
      <c r="F6206" s="31" t="s">
        <v>131</v>
      </c>
      <c r="G6206" s="31" t="s">
        <v>142</v>
      </c>
      <c r="H6206" s="31" t="s">
        <v>743</v>
      </c>
      <c r="I6206" s="31" t="s">
        <v>1280</v>
      </c>
      <c r="J6206" s="31">
        <v>36373</v>
      </c>
      <c r="K6206" s="31" t="s">
        <v>1280</v>
      </c>
      <c r="L6206" s="31" t="s">
        <v>70</v>
      </c>
      <c r="M6206" s="31" t="s">
        <v>70</v>
      </c>
      <c r="N6206" s="31">
        <f t="shared" si="262"/>
        <v>0</v>
      </c>
    </row>
    <row r="6207" spans="1:14" x14ac:dyDescent="0.45">
      <c r="A6207" s="31" t="str">
        <f t="shared" si="263"/>
        <v>E06000047_CIN episodes for unborn children at 31st March 2019 with any abuse or neglect identified as a factor at CIN assessment_Number</v>
      </c>
      <c r="B6207" s="31" t="s">
        <v>528</v>
      </c>
      <c r="C6207" s="31" t="s">
        <v>721</v>
      </c>
      <c r="D6207" s="31" t="s">
        <v>474</v>
      </c>
      <c r="E6207" s="31" t="s">
        <v>475</v>
      </c>
      <c r="F6207" s="31" t="s">
        <v>131</v>
      </c>
      <c r="G6207" s="31" t="s">
        <v>142</v>
      </c>
      <c r="H6207" s="31" t="s">
        <v>743</v>
      </c>
      <c r="I6207" s="31">
        <v>42</v>
      </c>
      <c r="J6207" s="31">
        <v>101040</v>
      </c>
      <c r="K6207" s="31">
        <v>0.41567695961995199</v>
      </c>
      <c r="L6207" s="31" t="s">
        <v>1768</v>
      </c>
      <c r="M6207" s="31">
        <f t="shared" si="261"/>
        <v>0.41567695961995199</v>
      </c>
      <c r="N6207" s="31">
        <f t="shared" si="262"/>
        <v>0</v>
      </c>
    </row>
    <row r="6208" spans="1:14" x14ac:dyDescent="0.45">
      <c r="A6208" s="31" t="str">
        <f t="shared" si="263"/>
        <v>E06000005_CIN episodes for unborn children at 31st March 2019 with any abuse or neglect identified as a factor at CIN assessment_Number</v>
      </c>
      <c r="B6208" s="31" t="s">
        <v>287</v>
      </c>
      <c r="C6208" s="31" t="s">
        <v>288</v>
      </c>
      <c r="D6208" s="31" t="s">
        <v>474</v>
      </c>
      <c r="E6208" s="31" t="s">
        <v>475</v>
      </c>
      <c r="F6208" s="31" t="s">
        <v>131</v>
      </c>
      <c r="G6208" s="31" t="s">
        <v>142</v>
      </c>
      <c r="H6208" s="31" t="s">
        <v>743</v>
      </c>
      <c r="I6208" s="31">
        <v>9</v>
      </c>
      <c r="J6208" s="31">
        <v>22454</v>
      </c>
      <c r="K6208" s="31">
        <v>0.40081945310412398</v>
      </c>
      <c r="L6208" s="31" t="s">
        <v>1768</v>
      </c>
      <c r="M6208" s="31">
        <f t="shared" ref="M6208:M6271" si="264">K6208</f>
        <v>0.40081945310412398</v>
      </c>
      <c r="N6208" s="31">
        <f t="shared" si="262"/>
        <v>0</v>
      </c>
    </row>
    <row r="6209" spans="1:14" x14ac:dyDescent="0.45">
      <c r="A6209" s="31" t="str">
        <f t="shared" si="263"/>
        <v>E10000011_CIN episodes for unborn children at 31st March 2019 with any abuse or neglect identified as a factor at CIN assessment_Number</v>
      </c>
      <c r="B6209" s="31" t="s">
        <v>299</v>
      </c>
      <c r="C6209" s="31" t="s">
        <v>300</v>
      </c>
      <c r="D6209" s="31" t="s">
        <v>474</v>
      </c>
      <c r="E6209" s="31" t="s">
        <v>475</v>
      </c>
      <c r="F6209" s="31" t="s">
        <v>131</v>
      </c>
      <c r="G6209" s="31" t="s">
        <v>142</v>
      </c>
      <c r="H6209" s="31" t="s">
        <v>743</v>
      </c>
      <c r="I6209" s="31">
        <v>16</v>
      </c>
      <c r="J6209" s="31">
        <v>106378</v>
      </c>
      <c r="K6209" s="31">
        <v>0.15040703904942801</v>
      </c>
      <c r="L6209" s="31" t="s">
        <v>1766</v>
      </c>
      <c r="M6209" s="31">
        <f t="shared" si="264"/>
        <v>0.15040703904942801</v>
      </c>
      <c r="N6209" s="31">
        <f t="shared" si="262"/>
        <v>0</v>
      </c>
    </row>
    <row r="6210" spans="1:14" x14ac:dyDescent="0.45">
      <c r="A6210" s="31" t="str">
        <f t="shared" si="263"/>
        <v>E06000043_CIN episodes for unborn children at 31st March 2019 with any abuse or neglect identified as a factor at CIN assessment_Number</v>
      </c>
      <c r="B6210" s="31" t="s">
        <v>263</v>
      </c>
      <c r="C6210" s="31" t="s">
        <v>264</v>
      </c>
      <c r="D6210" s="31" t="s">
        <v>474</v>
      </c>
      <c r="E6210" s="31" t="s">
        <v>475</v>
      </c>
      <c r="F6210" s="31" t="s">
        <v>131</v>
      </c>
      <c r="G6210" s="31" t="s">
        <v>142</v>
      </c>
      <c r="H6210" s="31" t="s">
        <v>743</v>
      </c>
      <c r="I6210" s="31">
        <v>12</v>
      </c>
      <c r="J6210" s="31">
        <v>51005</v>
      </c>
      <c r="K6210" s="31">
        <v>0.23527105185766101</v>
      </c>
      <c r="L6210" s="31" t="s">
        <v>1766</v>
      </c>
      <c r="M6210" s="31">
        <f t="shared" si="264"/>
        <v>0.23527105185766101</v>
      </c>
      <c r="N6210" s="31">
        <f t="shared" si="262"/>
        <v>0</v>
      </c>
    </row>
    <row r="6211" spans="1:14" x14ac:dyDescent="0.45">
      <c r="A6211" s="31" t="str">
        <f t="shared" si="263"/>
        <v>E10000014_CIN episodes for unborn children at 31st March 2019 with any abuse or neglect identified as a factor at CIN assessment_Number</v>
      </c>
      <c r="B6211" s="31" t="s">
        <v>309</v>
      </c>
      <c r="C6211" s="31" t="s">
        <v>310</v>
      </c>
      <c r="D6211" s="31" t="s">
        <v>474</v>
      </c>
      <c r="E6211" s="31" t="s">
        <v>475</v>
      </c>
      <c r="F6211" s="31" t="s">
        <v>131</v>
      </c>
      <c r="G6211" s="31" t="s">
        <v>142</v>
      </c>
      <c r="H6211" s="31" t="s">
        <v>743</v>
      </c>
      <c r="I6211" s="31">
        <v>49</v>
      </c>
      <c r="J6211" s="31">
        <v>284002</v>
      </c>
      <c r="K6211" s="31">
        <v>0.172533996239463</v>
      </c>
      <c r="L6211" s="31" t="s">
        <v>1766</v>
      </c>
      <c r="M6211" s="31">
        <f t="shared" si="264"/>
        <v>0.172533996239463</v>
      </c>
      <c r="N6211" s="31">
        <f t="shared" ref="N6211:N6274" si="265">IF(OR(C6211="City of London",C6211="Isles of Scilly"),1,0)</f>
        <v>0</v>
      </c>
    </row>
    <row r="6212" spans="1:14" x14ac:dyDescent="0.45">
      <c r="A6212" s="31" t="str">
        <f t="shared" si="263"/>
        <v>E06000044_CIN episodes for unborn children at 31st March 2019 with any abuse or neglect identified as a factor at CIN assessment_Number</v>
      </c>
      <c r="B6212" s="31" t="s">
        <v>383</v>
      </c>
      <c r="C6212" s="31" t="s">
        <v>384</v>
      </c>
      <c r="D6212" s="31" t="s">
        <v>474</v>
      </c>
      <c r="E6212" s="31" t="s">
        <v>475</v>
      </c>
      <c r="F6212" s="31" t="s">
        <v>131</v>
      </c>
      <c r="G6212" s="31" t="s">
        <v>142</v>
      </c>
      <c r="H6212" s="31" t="s">
        <v>743</v>
      </c>
      <c r="I6212" s="31">
        <v>18</v>
      </c>
      <c r="J6212" s="31">
        <v>44046</v>
      </c>
      <c r="K6212" s="31">
        <v>0.40866366979975499</v>
      </c>
      <c r="L6212" s="31" t="s">
        <v>1768</v>
      </c>
      <c r="M6212" s="31">
        <f t="shared" si="264"/>
        <v>0.40866366979975499</v>
      </c>
      <c r="N6212" s="31">
        <f t="shared" si="265"/>
        <v>0</v>
      </c>
    </row>
    <row r="6213" spans="1:14" x14ac:dyDescent="0.45">
      <c r="A6213" s="31" t="str">
        <f t="shared" si="263"/>
        <v>E06000045_CIN episodes for unborn children at 31st March 2019 with any abuse or neglect identified as a factor at CIN assessment_Number</v>
      </c>
      <c r="B6213" s="31" t="s">
        <v>577</v>
      </c>
      <c r="C6213" s="31" t="s">
        <v>729</v>
      </c>
      <c r="D6213" s="31" t="s">
        <v>474</v>
      </c>
      <c r="E6213" s="31" t="s">
        <v>475</v>
      </c>
      <c r="F6213" s="31" t="s">
        <v>131</v>
      </c>
      <c r="G6213" s="31" t="s">
        <v>142</v>
      </c>
      <c r="H6213" s="31" t="s">
        <v>743</v>
      </c>
      <c r="I6213" s="31">
        <v>20</v>
      </c>
      <c r="J6213" s="31">
        <v>50832</v>
      </c>
      <c r="K6213" s="31">
        <v>0.39345294302801398</v>
      </c>
      <c r="L6213" s="31" t="s">
        <v>1768</v>
      </c>
      <c r="M6213" s="31">
        <f t="shared" si="264"/>
        <v>0.39345294302801398</v>
      </c>
      <c r="N6213" s="31">
        <f t="shared" si="265"/>
        <v>0</v>
      </c>
    </row>
    <row r="6214" spans="1:14" x14ac:dyDescent="0.45">
      <c r="A6214" s="31" t="str">
        <f t="shared" si="263"/>
        <v>E10000018_CIN episodes for unborn children at 31st March 2019 with any abuse or neglect identified as a factor at CIN assessment_Number</v>
      </c>
      <c r="B6214" s="31" t="s">
        <v>552</v>
      </c>
      <c r="C6214" s="31" t="s">
        <v>553</v>
      </c>
      <c r="D6214" s="31" t="s">
        <v>474</v>
      </c>
      <c r="E6214" s="31" t="s">
        <v>475</v>
      </c>
      <c r="F6214" s="31" t="s">
        <v>131</v>
      </c>
      <c r="G6214" s="31" t="s">
        <v>142</v>
      </c>
      <c r="H6214" s="31" t="s">
        <v>743</v>
      </c>
      <c r="I6214" s="31">
        <v>9</v>
      </c>
      <c r="J6214" s="31">
        <v>140307</v>
      </c>
      <c r="K6214" s="31">
        <v>6.4145053347302694E-2</v>
      </c>
      <c r="L6214" s="31" t="s">
        <v>1765</v>
      </c>
      <c r="M6214" s="31">
        <f t="shared" si="264"/>
        <v>6.4145053347302694E-2</v>
      </c>
      <c r="N6214" s="31">
        <f t="shared" si="265"/>
        <v>0</v>
      </c>
    </row>
    <row r="6215" spans="1:14" x14ac:dyDescent="0.45">
      <c r="A6215" s="31" t="str">
        <f t="shared" si="263"/>
        <v>E06000016_CIN episodes for unborn children at 31st March 2019 with any abuse or neglect identified as a factor at CIN assessment_Number</v>
      </c>
      <c r="B6215" s="31" t="s">
        <v>341</v>
      </c>
      <c r="C6215" s="31" t="s">
        <v>342</v>
      </c>
      <c r="D6215" s="31" t="s">
        <v>474</v>
      </c>
      <c r="E6215" s="31" t="s">
        <v>475</v>
      </c>
      <c r="F6215" s="31" t="s">
        <v>131</v>
      </c>
      <c r="G6215" s="31" t="s">
        <v>142</v>
      </c>
      <c r="H6215" s="31" t="s">
        <v>743</v>
      </c>
      <c r="I6215" s="31">
        <v>31</v>
      </c>
      <c r="J6215" s="31">
        <v>83994</v>
      </c>
      <c r="K6215" s="31">
        <v>0.36907398147486697</v>
      </c>
      <c r="L6215" s="31" t="s">
        <v>1768</v>
      </c>
      <c r="M6215" s="31">
        <f t="shared" si="264"/>
        <v>0.36907398147486697</v>
      </c>
      <c r="N6215" s="31">
        <f t="shared" si="265"/>
        <v>0</v>
      </c>
    </row>
    <row r="6216" spans="1:14" x14ac:dyDescent="0.45">
      <c r="A6216" s="31" t="str">
        <f t="shared" si="263"/>
        <v>E06000017_CIN episodes for unborn children at 31st March 2019 with any abuse or neglect identified as a factor at CIN assessment_Number</v>
      </c>
      <c r="B6216" s="31" t="s">
        <v>548</v>
      </c>
      <c r="C6216" s="31" t="s">
        <v>728</v>
      </c>
      <c r="D6216" s="31" t="s">
        <v>474</v>
      </c>
      <c r="E6216" s="31" t="s">
        <v>475</v>
      </c>
      <c r="F6216" s="31" t="s">
        <v>131</v>
      </c>
      <c r="G6216" s="31" t="s">
        <v>142</v>
      </c>
      <c r="H6216" s="31" t="s">
        <v>743</v>
      </c>
      <c r="I6216" s="31">
        <v>0</v>
      </c>
      <c r="J6216" s="31">
        <v>7807</v>
      </c>
      <c r="K6216" s="31">
        <v>0</v>
      </c>
      <c r="L6216" s="31" t="s">
        <v>1764</v>
      </c>
      <c r="M6216" s="31">
        <f t="shared" si="264"/>
        <v>0</v>
      </c>
      <c r="N6216" s="31">
        <f t="shared" si="265"/>
        <v>0</v>
      </c>
    </row>
    <row r="6217" spans="1:14" x14ac:dyDescent="0.45">
      <c r="A6217" s="31" t="str">
        <f t="shared" si="263"/>
        <v>E10000028_CIN episodes for unborn children at 31st March 2019 with any abuse or neglect identified as a factor at CIN assessment_Number</v>
      </c>
      <c r="B6217" s="31" t="s">
        <v>418</v>
      </c>
      <c r="C6217" s="31" t="s">
        <v>419</v>
      </c>
      <c r="D6217" s="31" t="s">
        <v>474</v>
      </c>
      <c r="E6217" s="31" t="s">
        <v>475</v>
      </c>
      <c r="F6217" s="31" t="s">
        <v>131</v>
      </c>
      <c r="G6217" s="31" t="s">
        <v>142</v>
      </c>
      <c r="H6217" s="31" t="s">
        <v>743</v>
      </c>
      <c r="I6217" s="31">
        <v>50</v>
      </c>
      <c r="J6217" s="31">
        <v>169603</v>
      </c>
      <c r="K6217" s="31">
        <v>0.29480610602406798</v>
      </c>
      <c r="L6217" s="31" t="s">
        <v>1767</v>
      </c>
      <c r="M6217" s="31">
        <f t="shared" si="264"/>
        <v>0.29480610602406798</v>
      </c>
      <c r="N6217" s="31">
        <f t="shared" si="265"/>
        <v>0</v>
      </c>
    </row>
    <row r="6218" spans="1:14" x14ac:dyDescent="0.45">
      <c r="A6218" s="31" t="str">
        <f t="shared" si="263"/>
        <v>E06000021_CIN episodes for unborn children at 31st March 2019 with any abuse or neglect identified as a factor at CIN assessment_Number</v>
      </c>
      <c r="B6218" s="31" t="s">
        <v>424</v>
      </c>
      <c r="C6218" s="31" t="s">
        <v>425</v>
      </c>
      <c r="D6218" s="31" t="s">
        <v>474</v>
      </c>
      <c r="E6218" s="31" t="s">
        <v>475</v>
      </c>
      <c r="F6218" s="31" t="s">
        <v>131</v>
      </c>
      <c r="G6218" s="31" t="s">
        <v>142</v>
      </c>
      <c r="H6218" s="31" t="s">
        <v>743</v>
      </c>
      <c r="I6218" s="31">
        <v>33</v>
      </c>
      <c r="J6218" s="31">
        <v>57549</v>
      </c>
      <c r="K6218" s="31">
        <v>0.57342438617525904</v>
      </c>
      <c r="L6218" s="31" t="s">
        <v>1770</v>
      </c>
      <c r="M6218" s="31">
        <f t="shared" si="264"/>
        <v>0.57342438617525904</v>
      </c>
      <c r="N6218" s="31">
        <f t="shared" si="265"/>
        <v>0</v>
      </c>
    </row>
    <row r="6219" spans="1:14" x14ac:dyDescent="0.45">
      <c r="A6219" s="31" t="str">
        <f t="shared" ref="A6219:A6282" si="266">CONCATENATE(B6219,"_",G6219,"_",H6219)</f>
        <v>E06000054_CIN episodes for unborn children at 31st March 2019 with any abuse or neglect identified as a factor at CIN assessment_Number</v>
      </c>
      <c r="B6219" s="31" t="s">
        <v>462</v>
      </c>
      <c r="C6219" s="31" t="s">
        <v>463</v>
      </c>
      <c r="D6219" s="31" t="s">
        <v>474</v>
      </c>
      <c r="E6219" s="31" t="s">
        <v>475</v>
      </c>
      <c r="F6219" s="31" t="s">
        <v>131</v>
      </c>
      <c r="G6219" s="31" t="s">
        <v>142</v>
      </c>
      <c r="H6219" s="31" t="s">
        <v>743</v>
      </c>
      <c r="I6219" s="31">
        <v>26</v>
      </c>
      <c r="J6219" s="31">
        <v>105692</v>
      </c>
      <c r="K6219" s="31">
        <v>0.24599780494266399</v>
      </c>
      <c r="L6219" s="31" t="s">
        <v>1766</v>
      </c>
      <c r="M6219" s="31">
        <f t="shared" si="264"/>
        <v>0.24599780494266399</v>
      </c>
      <c r="N6219" s="31">
        <f t="shared" si="265"/>
        <v>0</v>
      </c>
    </row>
    <row r="6220" spans="1:14" x14ac:dyDescent="0.45">
      <c r="A6220" s="31" t="str">
        <f t="shared" si="266"/>
        <v>E06000030_CIN episodes for unborn children at 31st March 2019 with any abuse or neglect identified as a factor at CIN assessment_Number</v>
      </c>
      <c r="B6220" s="31" t="s">
        <v>434</v>
      </c>
      <c r="C6220" s="31" t="s">
        <v>435</v>
      </c>
      <c r="D6220" s="31" t="s">
        <v>474</v>
      </c>
      <c r="E6220" s="31" t="s">
        <v>475</v>
      </c>
      <c r="F6220" s="31" t="s">
        <v>131</v>
      </c>
      <c r="G6220" s="31" t="s">
        <v>142</v>
      </c>
      <c r="H6220" s="31" t="s">
        <v>743</v>
      </c>
      <c r="I6220" s="31">
        <v>14</v>
      </c>
      <c r="J6220" s="31">
        <v>50239</v>
      </c>
      <c r="K6220" s="31">
        <v>0.27866796711718</v>
      </c>
      <c r="L6220" s="31" t="s">
        <v>1767</v>
      </c>
      <c r="M6220" s="31">
        <f t="shared" si="264"/>
        <v>0.27866796711718</v>
      </c>
      <c r="N6220" s="31">
        <f t="shared" si="265"/>
        <v>0</v>
      </c>
    </row>
    <row r="6221" spans="1:14" x14ac:dyDescent="0.45">
      <c r="A6221" s="31" t="str">
        <f t="shared" si="266"/>
        <v>E06000036_CIN episodes for unborn children at 31st March 2019 with any abuse or neglect identified as a factor at CIN assessment_Number</v>
      </c>
      <c r="B6221" s="31" t="s">
        <v>257</v>
      </c>
      <c r="C6221" s="31" t="s">
        <v>258</v>
      </c>
      <c r="D6221" s="31" t="s">
        <v>474</v>
      </c>
      <c r="E6221" s="31" t="s">
        <v>475</v>
      </c>
      <c r="F6221" s="31" t="s">
        <v>131</v>
      </c>
      <c r="G6221" s="31" t="s">
        <v>142</v>
      </c>
      <c r="H6221" s="31" t="s">
        <v>743</v>
      </c>
      <c r="I6221" s="31">
        <v>7</v>
      </c>
      <c r="J6221" s="31">
        <v>28336</v>
      </c>
      <c r="K6221" s="31">
        <v>0.24703557312252999</v>
      </c>
      <c r="L6221" s="31" t="s">
        <v>1766</v>
      </c>
      <c r="M6221" s="31">
        <f t="shared" si="264"/>
        <v>0.24703557312252999</v>
      </c>
      <c r="N6221" s="31">
        <f t="shared" si="265"/>
        <v>0</v>
      </c>
    </row>
    <row r="6222" spans="1:14" x14ac:dyDescent="0.45">
      <c r="A6222" s="31" t="str">
        <f t="shared" si="266"/>
        <v>E06000040_CIN episodes for unborn children at 31st March 2019 with any abuse or neglect identified as a factor at CIN assessment_Number</v>
      </c>
      <c r="B6222" s="31" t="s">
        <v>555</v>
      </c>
      <c r="C6222" s="31" t="s">
        <v>727</v>
      </c>
      <c r="D6222" s="31" t="s">
        <v>474</v>
      </c>
      <c r="E6222" s="31" t="s">
        <v>475</v>
      </c>
      <c r="F6222" s="31" t="s">
        <v>131</v>
      </c>
      <c r="G6222" s="31" t="s">
        <v>142</v>
      </c>
      <c r="H6222" s="31" t="s">
        <v>743</v>
      </c>
      <c r="I6222" s="31" t="s">
        <v>1280</v>
      </c>
      <c r="J6222" s="31">
        <v>34604</v>
      </c>
      <c r="K6222" s="31" t="s">
        <v>1280</v>
      </c>
      <c r="L6222" s="31" t="s">
        <v>70</v>
      </c>
      <c r="M6222" s="31" t="s">
        <v>70</v>
      </c>
      <c r="N6222" s="31">
        <f t="shared" si="265"/>
        <v>0</v>
      </c>
    </row>
    <row r="6223" spans="1:14" x14ac:dyDescent="0.45">
      <c r="A6223" s="31" t="str">
        <f t="shared" si="266"/>
        <v>E06000037_CIN episodes for unborn children at 31st March 2019 with any abuse or neglect identified as a factor at CIN assessment_Number</v>
      </c>
      <c r="B6223" s="31" t="s">
        <v>456</v>
      </c>
      <c r="C6223" s="31" t="s">
        <v>457</v>
      </c>
      <c r="D6223" s="31" t="s">
        <v>474</v>
      </c>
      <c r="E6223" s="31" t="s">
        <v>475</v>
      </c>
      <c r="F6223" s="31" t="s">
        <v>131</v>
      </c>
      <c r="G6223" s="31" t="s">
        <v>142</v>
      </c>
      <c r="H6223" s="31" t="s">
        <v>743</v>
      </c>
      <c r="I6223" s="31">
        <v>0</v>
      </c>
      <c r="J6223" s="31">
        <v>35623</v>
      </c>
      <c r="K6223" s="31">
        <v>0</v>
      </c>
      <c r="L6223" s="31" t="s">
        <v>1764</v>
      </c>
      <c r="M6223" s="31">
        <f t="shared" si="264"/>
        <v>0</v>
      </c>
      <c r="N6223" s="31">
        <f t="shared" si="265"/>
        <v>0</v>
      </c>
    </row>
    <row r="6224" spans="1:14" x14ac:dyDescent="0.45">
      <c r="A6224" s="31" t="str">
        <f t="shared" si="266"/>
        <v>E06000038_CIN episodes for unborn children at 31st March 2019 with any abuse or neglect identified as a factor at CIN assessment_Number</v>
      </c>
      <c r="B6224" s="31" t="s">
        <v>557</v>
      </c>
      <c r="C6224" s="31" t="s">
        <v>726</v>
      </c>
      <c r="D6224" s="31" t="s">
        <v>474</v>
      </c>
      <c r="E6224" s="31" t="s">
        <v>475</v>
      </c>
      <c r="F6224" s="31" t="s">
        <v>131</v>
      </c>
      <c r="G6224" s="31" t="s">
        <v>142</v>
      </c>
      <c r="H6224" s="31" t="s">
        <v>743</v>
      </c>
      <c r="I6224" s="31">
        <v>12</v>
      </c>
      <c r="J6224" s="31">
        <v>37080</v>
      </c>
      <c r="K6224" s="31">
        <v>0.32362459546925598</v>
      </c>
      <c r="L6224" s="31" t="s">
        <v>1767</v>
      </c>
      <c r="M6224" s="31">
        <f t="shared" si="264"/>
        <v>0.32362459546925598</v>
      </c>
      <c r="N6224" s="31">
        <f t="shared" si="265"/>
        <v>0</v>
      </c>
    </row>
    <row r="6225" spans="1:14" x14ac:dyDescent="0.45">
      <c r="A6225" s="31" t="str">
        <f t="shared" si="266"/>
        <v>E06000039_CIN episodes for unborn children at 31st March 2019 with any abuse or neglect identified as a factor at CIN assessment_Number</v>
      </c>
      <c r="B6225" s="31" t="s">
        <v>404</v>
      </c>
      <c r="C6225" s="31" t="s">
        <v>405</v>
      </c>
      <c r="D6225" s="31" t="s">
        <v>474</v>
      </c>
      <c r="E6225" s="31" t="s">
        <v>475</v>
      </c>
      <c r="F6225" s="31" t="s">
        <v>131</v>
      </c>
      <c r="G6225" s="31" t="s">
        <v>142</v>
      </c>
      <c r="H6225" s="31" t="s">
        <v>743</v>
      </c>
      <c r="I6225" s="31">
        <v>5</v>
      </c>
      <c r="J6225" s="31">
        <v>42699</v>
      </c>
      <c r="K6225" s="31">
        <v>0.117098761095108</v>
      </c>
      <c r="L6225" s="31" t="s">
        <v>1765</v>
      </c>
      <c r="M6225" s="31">
        <f t="shared" si="264"/>
        <v>0.117098761095108</v>
      </c>
      <c r="N6225" s="31">
        <f t="shared" si="265"/>
        <v>0</v>
      </c>
    </row>
    <row r="6226" spans="1:14" x14ac:dyDescent="0.45">
      <c r="A6226" s="31" t="str">
        <f t="shared" si="266"/>
        <v>E06000041_CIN episodes for unborn children at 31st March 2019 with any abuse or neglect identified as a factor at CIN assessment_Number</v>
      </c>
      <c r="B6226" s="31" t="s">
        <v>466</v>
      </c>
      <c r="C6226" s="31" t="s">
        <v>467</v>
      </c>
      <c r="D6226" s="31" t="s">
        <v>474</v>
      </c>
      <c r="E6226" s="31" t="s">
        <v>475</v>
      </c>
      <c r="F6226" s="31" t="s">
        <v>131</v>
      </c>
      <c r="G6226" s="31" t="s">
        <v>142</v>
      </c>
      <c r="H6226" s="31" t="s">
        <v>743</v>
      </c>
      <c r="I6226" s="31">
        <v>7</v>
      </c>
      <c r="J6226" s="31">
        <v>39532</v>
      </c>
      <c r="K6226" s="31">
        <v>0.17707173935039999</v>
      </c>
      <c r="L6226" s="31" t="s">
        <v>1766</v>
      </c>
      <c r="M6226" s="31">
        <f t="shared" si="264"/>
        <v>0.17707173935039999</v>
      </c>
      <c r="N6226" s="31">
        <f t="shared" si="265"/>
        <v>0</v>
      </c>
    </row>
    <row r="6227" spans="1:14" x14ac:dyDescent="0.45">
      <c r="A6227" s="31" t="str">
        <f t="shared" si="266"/>
        <v>E10000003_CIN episodes for unborn children at 31st March 2019 with any abuse or neglect identified as a factor at CIN assessment_Number</v>
      </c>
      <c r="B6227" s="31" t="s">
        <v>275</v>
      </c>
      <c r="C6227" s="31" t="s">
        <v>276</v>
      </c>
      <c r="D6227" s="31" t="s">
        <v>474</v>
      </c>
      <c r="E6227" s="31" t="s">
        <v>475</v>
      </c>
      <c r="F6227" s="31" t="s">
        <v>131</v>
      </c>
      <c r="G6227" s="31" t="s">
        <v>142</v>
      </c>
      <c r="H6227" s="31" t="s">
        <v>743</v>
      </c>
      <c r="I6227" s="31">
        <v>20</v>
      </c>
      <c r="J6227" s="31">
        <v>135719</v>
      </c>
      <c r="K6227" s="31">
        <v>0.14736330211687401</v>
      </c>
      <c r="L6227" s="31" t="s">
        <v>1765</v>
      </c>
      <c r="M6227" s="31">
        <f t="shared" si="264"/>
        <v>0.14736330211687401</v>
      </c>
      <c r="N6227" s="31">
        <f t="shared" si="265"/>
        <v>0</v>
      </c>
    </row>
    <row r="6228" spans="1:14" x14ac:dyDescent="0.45">
      <c r="A6228" s="31" t="str">
        <f t="shared" si="266"/>
        <v>E06000031_CIN episodes for unborn children at 31st March 2019 with any abuse or neglect identified as a factor at CIN assessment_Number</v>
      </c>
      <c r="B6228" s="31" t="s">
        <v>379</v>
      </c>
      <c r="C6228" s="31" t="s">
        <v>380</v>
      </c>
      <c r="D6228" s="31" t="s">
        <v>474</v>
      </c>
      <c r="E6228" s="31" t="s">
        <v>475</v>
      </c>
      <c r="F6228" s="31" t="s">
        <v>131</v>
      </c>
      <c r="G6228" s="31" t="s">
        <v>142</v>
      </c>
      <c r="H6228" s="31" t="s">
        <v>743</v>
      </c>
      <c r="I6228" s="31">
        <v>17</v>
      </c>
      <c r="J6228" s="31">
        <v>51137</v>
      </c>
      <c r="K6228" s="31">
        <v>0.33244030740950797</v>
      </c>
      <c r="L6228" s="31" t="s">
        <v>1767</v>
      </c>
      <c r="M6228" s="31">
        <f t="shared" si="264"/>
        <v>0.33244030740950797</v>
      </c>
      <c r="N6228" s="31">
        <f t="shared" si="265"/>
        <v>0</v>
      </c>
    </row>
    <row r="6229" spans="1:14" x14ac:dyDescent="0.45">
      <c r="A6229" s="31" t="str">
        <f t="shared" si="266"/>
        <v>E06000006_CIN episodes for unborn children at 31st March 2019 with any abuse or neglect identified as a factor at CIN assessment_Number</v>
      </c>
      <c r="B6229" s="31" t="s">
        <v>531</v>
      </c>
      <c r="C6229" s="31" t="s">
        <v>722</v>
      </c>
      <c r="D6229" s="31" t="s">
        <v>474</v>
      </c>
      <c r="E6229" s="31" t="s">
        <v>475</v>
      </c>
      <c r="F6229" s="31" t="s">
        <v>131</v>
      </c>
      <c r="G6229" s="31" t="s">
        <v>142</v>
      </c>
      <c r="H6229" s="31" t="s">
        <v>743</v>
      </c>
      <c r="I6229" s="31">
        <v>7</v>
      </c>
      <c r="J6229" s="31">
        <v>28617</v>
      </c>
      <c r="K6229" s="31">
        <v>0.244609847293567</v>
      </c>
      <c r="L6229" s="31" t="s">
        <v>1766</v>
      </c>
      <c r="M6229" s="31">
        <f t="shared" si="264"/>
        <v>0.244609847293567</v>
      </c>
      <c r="N6229" s="31">
        <f t="shared" si="265"/>
        <v>0</v>
      </c>
    </row>
    <row r="6230" spans="1:14" x14ac:dyDescent="0.45">
      <c r="A6230" s="31" t="str">
        <f t="shared" si="266"/>
        <v>E06000007_CIN episodes for unborn children at 31st March 2019 with any abuse or neglect identified as a factor at CIN assessment_Number</v>
      </c>
      <c r="B6230" s="31" t="s">
        <v>452</v>
      </c>
      <c r="C6230" s="31" t="s">
        <v>453</v>
      </c>
      <c r="D6230" s="31" t="s">
        <v>474</v>
      </c>
      <c r="E6230" s="31" t="s">
        <v>475</v>
      </c>
      <c r="F6230" s="31" t="s">
        <v>131</v>
      </c>
      <c r="G6230" s="31" t="s">
        <v>142</v>
      </c>
      <c r="H6230" s="31" t="s">
        <v>743</v>
      </c>
      <c r="I6230" s="31">
        <v>9</v>
      </c>
      <c r="J6230" s="31">
        <v>44484</v>
      </c>
      <c r="K6230" s="31">
        <v>0.20231993525762099</v>
      </c>
      <c r="L6230" s="31" t="s">
        <v>1766</v>
      </c>
      <c r="M6230" s="31">
        <f t="shared" si="264"/>
        <v>0.20231993525762099</v>
      </c>
      <c r="N6230" s="31">
        <f t="shared" si="265"/>
        <v>0</v>
      </c>
    </row>
    <row r="6231" spans="1:14" x14ac:dyDescent="0.45">
      <c r="A6231" s="31" t="str">
        <f t="shared" si="266"/>
        <v>E10000008_CIN episodes for unborn children at 31st March 2019 with any abuse or neglect identified as a factor at CIN assessment_Number</v>
      </c>
      <c r="B6231" s="31" t="s">
        <v>504</v>
      </c>
      <c r="C6231" s="31" t="s">
        <v>505</v>
      </c>
      <c r="D6231" s="31" t="s">
        <v>474</v>
      </c>
      <c r="E6231" s="31" t="s">
        <v>475</v>
      </c>
      <c r="F6231" s="31" t="s">
        <v>131</v>
      </c>
      <c r="G6231" s="31" t="s">
        <v>142</v>
      </c>
      <c r="H6231" s="31" t="s">
        <v>743</v>
      </c>
      <c r="I6231" s="31">
        <v>16</v>
      </c>
      <c r="J6231" s="31">
        <v>145878</v>
      </c>
      <c r="K6231" s="31">
        <v>0.10968069208516699</v>
      </c>
      <c r="L6231" s="31" t="s">
        <v>1765</v>
      </c>
      <c r="M6231" s="31">
        <f t="shared" si="264"/>
        <v>0.10968069208516699</v>
      </c>
      <c r="N6231" s="31">
        <f t="shared" si="265"/>
        <v>0</v>
      </c>
    </row>
    <row r="6232" spans="1:14" x14ac:dyDescent="0.45">
      <c r="A6232" s="31" t="str">
        <f t="shared" si="266"/>
        <v>E06000026_CIN episodes for unborn children at 31st March 2019 with any abuse or neglect identified as a factor at CIN assessment_Number</v>
      </c>
      <c r="B6232" s="31" t="s">
        <v>381</v>
      </c>
      <c r="C6232" s="31" t="s">
        <v>382</v>
      </c>
      <c r="D6232" s="31" t="s">
        <v>474</v>
      </c>
      <c r="E6232" s="31" t="s">
        <v>475</v>
      </c>
      <c r="F6232" s="31" t="s">
        <v>131</v>
      </c>
      <c r="G6232" s="31" t="s">
        <v>142</v>
      </c>
      <c r="H6232" s="31" t="s">
        <v>743</v>
      </c>
      <c r="I6232" s="31">
        <v>40</v>
      </c>
      <c r="J6232" s="31">
        <v>52552</v>
      </c>
      <c r="K6232" s="31">
        <v>0.76115086010047195</v>
      </c>
      <c r="L6232" s="31" t="s">
        <v>1772</v>
      </c>
      <c r="M6232" s="31">
        <f t="shared" si="264"/>
        <v>0.76115086010047195</v>
      </c>
      <c r="N6232" s="31">
        <f t="shared" si="265"/>
        <v>0</v>
      </c>
    </row>
    <row r="6233" spans="1:14" x14ac:dyDescent="0.45">
      <c r="A6233" s="31" t="str">
        <f t="shared" si="266"/>
        <v>E06000027_CIN episodes for unborn children at 31st March 2019 with any abuse or neglect identified as a factor at CIN assessment_Number</v>
      </c>
      <c r="B6233" s="31" t="s">
        <v>438</v>
      </c>
      <c r="C6233" s="31" t="s">
        <v>439</v>
      </c>
      <c r="D6233" s="31" t="s">
        <v>474</v>
      </c>
      <c r="E6233" s="31" t="s">
        <v>475</v>
      </c>
      <c r="F6233" s="31" t="s">
        <v>131</v>
      </c>
      <c r="G6233" s="31" t="s">
        <v>142</v>
      </c>
      <c r="H6233" s="31" t="s">
        <v>743</v>
      </c>
      <c r="I6233" s="31" t="s">
        <v>1280</v>
      </c>
      <c r="J6233" s="31">
        <v>25423</v>
      </c>
      <c r="K6233" s="31" t="s">
        <v>1280</v>
      </c>
      <c r="L6233" s="31" t="s">
        <v>70</v>
      </c>
      <c r="M6233" s="31" t="s">
        <v>70</v>
      </c>
      <c r="N6233" s="31">
        <f t="shared" si="265"/>
        <v>0</v>
      </c>
    </row>
    <row r="6234" spans="1:14" x14ac:dyDescent="0.45">
      <c r="A6234" s="31" t="str">
        <f t="shared" si="266"/>
        <v>E10000012_CIN episodes for unborn children at 31st March 2019 with any abuse or neglect identified as a factor at CIN assessment_Number</v>
      </c>
      <c r="B6234" s="31" t="s">
        <v>303</v>
      </c>
      <c r="C6234" s="31" t="s">
        <v>304</v>
      </c>
      <c r="D6234" s="31" t="s">
        <v>474</v>
      </c>
      <c r="E6234" s="31" t="s">
        <v>475</v>
      </c>
      <c r="F6234" s="31" t="s">
        <v>131</v>
      </c>
      <c r="G6234" s="31" t="s">
        <v>142</v>
      </c>
      <c r="H6234" s="31" t="s">
        <v>743</v>
      </c>
      <c r="I6234" s="31">
        <v>21</v>
      </c>
      <c r="J6234" s="31">
        <v>311172</v>
      </c>
      <c r="K6234" s="31">
        <v>6.7486791870733906E-2</v>
      </c>
      <c r="L6234" s="31" t="s">
        <v>1765</v>
      </c>
      <c r="M6234" s="31">
        <f t="shared" si="264"/>
        <v>6.7486791870733906E-2</v>
      </c>
      <c r="N6234" s="31">
        <f t="shared" si="265"/>
        <v>0</v>
      </c>
    </row>
    <row r="6235" spans="1:14" x14ac:dyDescent="0.45">
      <c r="A6235" s="31" t="str">
        <f t="shared" si="266"/>
        <v>E06000033_CIN episodes for unborn children at 31st March 2019 with any abuse or neglect identified as a factor at CIN assessment_Number</v>
      </c>
      <c r="B6235" s="31" t="s">
        <v>412</v>
      </c>
      <c r="C6235" s="31" t="s">
        <v>413</v>
      </c>
      <c r="D6235" s="31" t="s">
        <v>474</v>
      </c>
      <c r="E6235" s="31" t="s">
        <v>475</v>
      </c>
      <c r="F6235" s="31" t="s">
        <v>131</v>
      </c>
      <c r="G6235" s="31" t="s">
        <v>142</v>
      </c>
      <c r="H6235" s="31" t="s">
        <v>743</v>
      </c>
      <c r="I6235" s="31">
        <v>12</v>
      </c>
      <c r="J6235" s="31">
        <v>39540</v>
      </c>
      <c r="K6235" s="31">
        <v>0.30349013657056101</v>
      </c>
      <c r="L6235" s="31" t="s">
        <v>1767</v>
      </c>
      <c r="M6235" s="31">
        <f t="shared" si="264"/>
        <v>0.30349013657056101</v>
      </c>
      <c r="N6235" s="31">
        <f t="shared" si="265"/>
        <v>0</v>
      </c>
    </row>
    <row r="6236" spans="1:14" x14ac:dyDescent="0.45">
      <c r="A6236" s="31" t="str">
        <f t="shared" si="266"/>
        <v>E06000034_CIN episodes for unborn children at 31st March 2019 with any abuse or neglect identified as a factor at CIN assessment_Number</v>
      </c>
      <c r="B6236" s="31" t="s">
        <v>493</v>
      </c>
      <c r="C6236" s="31" t="s">
        <v>731</v>
      </c>
      <c r="D6236" s="31" t="s">
        <v>474</v>
      </c>
      <c r="E6236" s="31" t="s">
        <v>475</v>
      </c>
      <c r="F6236" s="31" t="s">
        <v>131</v>
      </c>
      <c r="G6236" s="31" t="s">
        <v>142</v>
      </c>
      <c r="H6236" s="31" t="s">
        <v>743</v>
      </c>
      <c r="I6236" s="31">
        <v>5</v>
      </c>
      <c r="J6236" s="31">
        <v>43762</v>
      </c>
      <c r="K6236" s="31">
        <v>0.114254375942599</v>
      </c>
      <c r="L6236" s="31" t="s">
        <v>1765</v>
      </c>
      <c r="M6236" s="31">
        <f t="shared" si="264"/>
        <v>0.114254375942599</v>
      </c>
      <c r="N6236" s="31">
        <f t="shared" si="265"/>
        <v>0</v>
      </c>
    </row>
    <row r="6237" spans="1:14" x14ac:dyDescent="0.45">
      <c r="A6237" s="31" t="str">
        <f t="shared" si="266"/>
        <v>E06000019_CIN episodes for unborn children at 31st March 2019 with any abuse or neglect identified as a factor at CIN assessment_Number</v>
      </c>
      <c r="B6237" s="31" t="s">
        <v>317</v>
      </c>
      <c r="C6237" s="31" t="s">
        <v>318</v>
      </c>
      <c r="D6237" s="31" t="s">
        <v>474</v>
      </c>
      <c r="E6237" s="31" t="s">
        <v>475</v>
      </c>
      <c r="F6237" s="31" t="s">
        <v>131</v>
      </c>
      <c r="G6237" s="31" t="s">
        <v>142</v>
      </c>
      <c r="H6237" s="31" t="s">
        <v>743</v>
      </c>
      <c r="I6237" s="31" t="s">
        <v>1280</v>
      </c>
      <c r="J6237" s="31">
        <v>36103</v>
      </c>
      <c r="K6237" s="31" t="s">
        <v>1280</v>
      </c>
      <c r="L6237" s="31" t="s">
        <v>70</v>
      </c>
      <c r="M6237" s="31" t="s">
        <v>70</v>
      </c>
      <c r="N6237" s="31">
        <f t="shared" si="265"/>
        <v>0</v>
      </c>
    </row>
    <row r="6238" spans="1:14" x14ac:dyDescent="0.45">
      <c r="A6238" s="31" t="str">
        <f t="shared" si="266"/>
        <v>E10000034_CIN episodes for unborn children at 31st March 2019 with any abuse or neglect identified as a factor at CIN assessment_Number</v>
      </c>
      <c r="B6238" s="31" t="s">
        <v>470</v>
      </c>
      <c r="C6238" s="31" t="s">
        <v>471</v>
      </c>
      <c r="D6238" s="31" t="s">
        <v>474</v>
      </c>
      <c r="E6238" s="31" t="s">
        <v>475</v>
      </c>
      <c r="F6238" s="31" t="s">
        <v>131</v>
      </c>
      <c r="G6238" s="31" t="s">
        <v>142</v>
      </c>
      <c r="H6238" s="31" t="s">
        <v>743</v>
      </c>
      <c r="I6238" s="31">
        <v>17</v>
      </c>
      <c r="J6238" s="31">
        <v>117783</v>
      </c>
      <c r="K6238" s="31">
        <v>0.14433322296086901</v>
      </c>
      <c r="L6238" s="31" t="s">
        <v>1765</v>
      </c>
      <c r="M6238" s="31">
        <f t="shared" si="264"/>
        <v>0.14433322296086901</v>
      </c>
      <c r="N6238" s="31">
        <f t="shared" si="265"/>
        <v>0</v>
      </c>
    </row>
    <row r="6239" spans="1:14" x14ac:dyDescent="0.45">
      <c r="A6239" s="31" t="str">
        <f t="shared" si="266"/>
        <v>E10000016_CIN episodes for unborn children at 31st March 2019 with any abuse or neglect identified as a factor at CIN assessment_Number</v>
      </c>
      <c r="B6239" s="31" t="s">
        <v>327</v>
      </c>
      <c r="C6239" s="31" t="s">
        <v>328</v>
      </c>
      <c r="D6239" s="31" t="s">
        <v>474</v>
      </c>
      <c r="E6239" s="31" t="s">
        <v>475</v>
      </c>
      <c r="F6239" s="31" t="s">
        <v>131</v>
      </c>
      <c r="G6239" s="31" t="s">
        <v>142</v>
      </c>
      <c r="H6239" s="31" t="s">
        <v>743</v>
      </c>
      <c r="I6239" s="31">
        <v>49</v>
      </c>
      <c r="J6239" s="31">
        <v>340140</v>
      </c>
      <c r="K6239" s="31">
        <v>0.14405832892338399</v>
      </c>
      <c r="L6239" s="31" t="s">
        <v>1765</v>
      </c>
      <c r="M6239" s="31">
        <f t="shared" si="264"/>
        <v>0.14405832892338399</v>
      </c>
      <c r="N6239" s="31">
        <f t="shared" si="265"/>
        <v>0</v>
      </c>
    </row>
    <row r="6240" spans="1:14" x14ac:dyDescent="0.45">
      <c r="A6240" s="31" t="str">
        <f t="shared" si="266"/>
        <v>E06000035_CIN episodes for unborn children at 31st March 2019 with any abuse or neglect identified as a factor at CIN assessment_Number</v>
      </c>
      <c r="B6240" s="31" t="s">
        <v>351</v>
      </c>
      <c r="C6240" s="31" t="s">
        <v>352</v>
      </c>
      <c r="D6240" s="31" t="s">
        <v>474</v>
      </c>
      <c r="E6240" s="31" t="s">
        <v>475</v>
      </c>
      <c r="F6240" s="31" t="s">
        <v>131</v>
      </c>
      <c r="G6240" s="31" t="s">
        <v>142</v>
      </c>
      <c r="H6240" s="31" t="s">
        <v>743</v>
      </c>
      <c r="I6240" s="31">
        <v>16</v>
      </c>
      <c r="J6240" s="31">
        <v>64391</v>
      </c>
      <c r="K6240" s="31">
        <v>0.24848193070460201</v>
      </c>
      <c r="L6240" s="31" t="s">
        <v>1766</v>
      </c>
      <c r="M6240" s="31">
        <f t="shared" si="264"/>
        <v>0.24848193070460201</v>
      </c>
      <c r="N6240" s="31">
        <f t="shared" si="265"/>
        <v>0</v>
      </c>
    </row>
    <row r="6241" spans="1:14" x14ac:dyDescent="0.45">
      <c r="A6241" s="31" t="str">
        <f t="shared" si="266"/>
        <v>E10000017_CIN episodes for unborn children at 31st March 2019 with any abuse or neglect identified as a factor at CIN assessment_Number</v>
      </c>
      <c r="B6241" s="31" t="s">
        <v>337</v>
      </c>
      <c r="C6241" s="31" t="s">
        <v>338</v>
      </c>
      <c r="D6241" s="31" t="s">
        <v>474</v>
      </c>
      <c r="E6241" s="31" t="s">
        <v>475</v>
      </c>
      <c r="F6241" s="31" t="s">
        <v>131</v>
      </c>
      <c r="G6241" s="31" t="s">
        <v>142</v>
      </c>
      <c r="H6241" s="31" t="s">
        <v>743</v>
      </c>
      <c r="I6241" s="31">
        <v>49</v>
      </c>
      <c r="J6241" s="31">
        <v>249727</v>
      </c>
      <c r="K6241" s="31">
        <v>0.19621426597844799</v>
      </c>
      <c r="L6241" s="31" t="s">
        <v>1766</v>
      </c>
      <c r="M6241" s="31">
        <f t="shared" si="264"/>
        <v>0.19621426597844799</v>
      </c>
      <c r="N6241" s="31">
        <f t="shared" si="265"/>
        <v>0</v>
      </c>
    </row>
    <row r="6242" spans="1:14" x14ac:dyDescent="0.45">
      <c r="A6242" s="31" t="str">
        <f t="shared" si="266"/>
        <v>E06000008_CIN episodes for unborn children at 31st March 2019 with any abuse or neglect identified as a factor at CIN assessment_Number</v>
      </c>
      <c r="B6242" s="31" t="s">
        <v>247</v>
      </c>
      <c r="C6242" s="31" t="s">
        <v>248</v>
      </c>
      <c r="D6242" s="31" t="s">
        <v>474</v>
      </c>
      <c r="E6242" s="31" t="s">
        <v>475</v>
      </c>
      <c r="F6242" s="31" t="s">
        <v>131</v>
      </c>
      <c r="G6242" s="31" t="s">
        <v>142</v>
      </c>
      <c r="H6242" s="31" t="s">
        <v>743</v>
      </c>
      <c r="I6242" s="31">
        <v>8</v>
      </c>
      <c r="J6242" s="31">
        <v>38481</v>
      </c>
      <c r="K6242" s="31">
        <v>0.207894805228554</v>
      </c>
      <c r="L6242" s="31" t="s">
        <v>1766</v>
      </c>
      <c r="M6242" s="31">
        <f t="shared" si="264"/>
        <v>0.207894805228554</v>
      </c>
      <c r="N6242" s="31">
        <f t="shared" si="265"/>
        <v>0</v>
      </c>
    </row>
    <row r="6243" spans="1:14" x14ac:dyDescent="0.45">
      <c r="A6243" s="31" t="str">
        <f t="shared" si="266"/>
        <v>E06000009_CIN episodes for unborn children at 31st March 2019 with any abuse or neglect identified as a factor at CIN assessment_Number</v>
      </c>
      <c r="B6243" s="31" t="s">
        <v>249</v>
      </c>
      <c r="C6243" s="31" t="s">
        <v>250</v>
      </c>
      <c r="D6243" s="31" t="s">
        <v>474</v>
      </c>
      <c r="E6243" s="31" t="s">
        <v>475</v>
      </c>
      <c r="F6243" s="31" t="s">
        <v>131</v>
      </c>
      <c r="G6243" s="31" t="s">
        <v>142</v>
      </c>
      <c r="H6243" s="31" t="s">
        <v>743</v>
      </c>
      <c r="I6243" s="31">
        <v>14</v>
      </c>
      <c r="J6243" s="31">
        <v>28904</v>
      </c>
      <c r="K6243" s="31">
        <v>0.48436202601716</v>
      </c>
      <c r="L6243" s="31" t="s">
        <v>1769</v>
      </c>
      <c r="M6243" s="31">
        <f t="shared" si="264"/>
        <v>0.48436202601716</v>
      </c>
      <c r="N6243" s="31">
        <f t="shared" si="265"/>
        <v>0</v>
      </c>
    </row>
    <row r="6244" spans="1:14" x14ac:dyDescent="0.45">
      <c r="A6244" s="31" t="str">
        <f t="shared" si="266"/>
        <v>E10000024_CIN episodes for unborn children at 31st March 2019 with any abuse or neglect identified as a factor at CIN assessment_Number</v>
      </c>
      <c r="B6244" s="31" t="s">
        <v>572</v>
      </c>
      <c r="C6244" s="31" t="s">
        <v>573</v>
      </c>
      <c r="D6244" s="31" t="s">
        <v>474</v>
      </c>
      <c r="E6244" s="31" t="s">
        <v>475</v>
      </c>
      <c r="F6244" s="31" t="s">
        <v>131</v>
      </c>
      <c r="G6244" s="31" t="s">
        <v>142</v>
      </c>
      <c r="H6244" s="31" t="s">
        <v>743</v>
      </c>
      <c r="I6244" s="31">
        <v>44</v>
      </c>
      <c r="J6244" s="31">
        <v>166542</v>
      </c>
      <c r="K6244" s="31">
        <v>0.26419761981962497</v>
      </c>
      <c r="L6244" s="31" t="s">
        <v>1767</v>
      </c>
      <c r="M6244" s="31">
        <f t="shared" si="264"/>
        <v>0.26419761981962497</v>
      </c>
      <c r="N6244" s="31">
        <f t="shared" si="265"/>
        <v>0</v>
      </c>
    </row>
    <row r="6245" spans="1:14" x14ac:dyDescent="0.45">
      <c r="A6245" s="31" t="str">
        <f t="shared" si="266"/>
        <v>E06000018_CIN episodes for unborn children at 31st March 2019 with any abuse or neglect identified as a factor at CIN assessment_Number</v>
      </c>
      <c r="B6245" s="31" t="s">
        <v>373</v>
      </c>
      <c r="C6245" s="31" t="s">
        <v>374</v>
      </c>
      <c r="D6245" s="31" t="s">
        <v>474</v>
      </c>
      <c r="E6245" s="31" t="s">
        <v>475</v>
      </c>
      <c r="F6245" s="31" t="s">
        <v>131</v>
      </c>
      <c r="G6245" s="31" t="s">
        <v>142</v>
      </c>
      <c r="H6245" s="31" t="s">
        <v>743</v>
      </c>
      <c r="I6245" s="31">
        <v>24</v>
      </c>
      <c r="J6245" s="31">
        <v>68651</v>
      </c>
      <c r="K6245" s="31">
        <v>0.349594324918792</v>
      </c>
      <c r="L6245" s="31" t="s">
        <v>1767</v>
      </c>
      <c r="M6245" s="31">
        <f t="shared" si="264"/>
        <v>0.349594324918792</v>
      </c>
      <c r="N6245" s="31">
        <f t="shared" si="265"/>
        <v>0</v>
      </c>
    </row>
    <row r="6246" spans="1:14" x14ac:dyDescent="0.45">
      <c r="A6246" s="31" t="str">
        <f t="shared" si="266"/>
        <v>E06000051_CIN episodes for unborn children at 31st March 2019 with any abuse or neglect identified as a factor at CIN assessment_Number</v>
      </c>
      <c r="B6246" s="31" t="s">
        <v>403</v>
      </c>
      <c r="C6246" s="31" t="s">
        <v>166</v>
      </c>
      <c r="D6246" s="31" t="s">
        <v>474</v>
      </c>
      <c r="E6246" s="31" t="s">
        <v>475</v>
      </c>
      <c r="F6246" s="31" t="s">
        <v>131</v>
      </c>
      <c r="G6246" s="31" t="s">
        <v>142</v>
      </c>
      <c r="H6246" s="31" t="s">
        <v>743</v>
      </c>
      <c r="I6246" s="31">
        <v>8</v>
      </c>
      <c r="J6246" s="31">
        <v>59839</v>
      </c>
      <c r="K6246" s="31">
        <v>0.133692073731179</v>
      </c>
      <c r="L6246" s="31" t="s">
        <v>1765</v>
      </c>
      <c r="M6246" s="31">
        <f t="shared" si="264"/>
        <v>0.133692073731179</v>
      </c>
      <c r="N6246" s="31">
        <f t="shared" si="265"/>
        <v>0</v>
      </c>
    </row>
    <row r="6247" spans="1:14" x14ac:dyDescent="0.45">
      <c r="A6247" s="31" t="str">
        <f t="shared" si="266"/>
        <v>E06000020_CIN episodes for unborn children at 31st March 2019 with any abuse or neglect identified as a factor at CIN assessment_Number</v>
      </c>
      <c r="B6247" s="31" t="s">
        <v>570</v>
      </c>
      <c r="C6247" s="31" t="s">
        <v>730</v>
      </c>
      <c r="D6247" s="31" t="s">
        <v>474</v>
      </c>
      <c r="E6247" s="31" t="s">
        <v>475</v>
      </c>
      <c r="F6247" s="31" t="s">
        <v>131</v>
      </c>
      <c r="G6247" s="31" t="s">
        <v>142</v>
      </c>
      <c r="H6247" s="31" t="s">
        <v>743</v>
      </c>
      <c r="I6247" s="31">
        <v>8</v>
      </c>
      <c r="J6247" s="31">
        <v>40620</v>
      </c>
      <c r="K6247" s="31">
        <v>0.19694731659281101</v>
      </c>
      <c r="L6247" s="31" t="s">
        <v>1766</v>
      </c>
      <c r="M6247" s="31">
        <f t="shared" si="264"/>
        <v>0.19694731659281101</v>
      </c>
      <c r="N6247" s="31">
        <f t="shared" si="265"/>
        <v>0</v>
      </c>
    </row>
    <row r="6248" spans="1:14" x14ac:dyDescent="0.45">
      <c r="A6248" s="31" t="str">
        <f t="shared" si="266"/>
        <v>E06000049_CIN episodes for unborn children at 31st March 2019 with any abuse or neglect identified as a factor at CIN assessment_Number</v>
      </c>
      <c r="B6248" s="31" t="s">
        <v>541</v>
      </c>
      <c r="C6248" s="31" t="s">
        <v>718</v>
      </c>
      <c r="D6248" s="31" t="s">
        <v>474</v>
      </c>
      <c r="E6248" s="31" t="s">
        <v>475</v>
      </c>
      <c r="F6248" s="31" t="s">
        <v>131</v>
      </c>
      <c r="G6248" s="31" t="s">
        <v>142</v>
      </c>
      <c r="H6248" s="31" t="s">
        <v>743</v>
      </c>
      <c r="I6248" s="31">
        <v>7</v>
      </c>
      <c r="J6248" s="31">
        <v>76523</v>
      </c>
      <c r="K6248" s="31">
        <v>9.1475765456137406E-2</v>
      </c>
      <c r="L6248" s="31" t="s">
        <v>1765</v>
      </c>
      <c r="M6248" s="31">
        <f t="shared" si="264"/>
        <v>9.1475765456137406E-2</v>
      </c>
      <c r="N6248" s="31">
        <f t="shared" si="265"/>
        <v>0</v>
      </c>
    </row>
    <row r="6249" spans="1:14" x14ac:dyDescent="0.45">
      <c r="A6249" s="31" t="str">
        <f t="shared" si="266"/>
        <v>E06000050_CIN episodes for unborn children at 31st March 2019 with any abuse or neglect identified as a factor at CIN assessment_Number</v>
      </c>
      <c r="B6249" s="31" t="s">
        <v>281</v>
      </c>
      <c r="C6249" s="31" t="s">
        <v>282</v>
      </c>
      <c r="D6249" s="31" t="s">
        <v>474</v>
      </c>
      <c r="E6249" s="31" t="s">
        <v>475</v>
      </c>
      <c r="F6249" s="31" t="s">
        <v>131</v>
      </c>
      <c r="G6249" s="31" t="s">
        <v>142</v>
      </c>
      <c r="H6249" s="31" t="s">
        <v>743</v>
      </c>
      <c r="I6249" s="31">
        <v>7</v>
      </c>
      <c r="J6249" s="31">
        <v>68054</v>
      </c>
      <c r="K6249" s="31">
        <v>0.10285949393129</v>
      </c>
      <c r="L6249" s="31" t="s">
        <v>1765</v>
      </c>
      <c r="M6249" s="31">
        <f t="shared" si="264"/>
        <v>0.10285949393129</v>
      </c>
      <c r="N6249" s="31">
        <f t="shared" si="265"/>
        <v>0</v>
      </c>
    </row>
    <row r="6250" spans="1:14" x14ac:dyDescent="0.45">
      <c r="A6250" s="31" t="str">
        <f t="shared" si="266"/>
        <v>E06000052_CIN episodes for unborn children at 31st March 2019 with any abuse or neglect identified as a factor at CIN assessment_Number</v>
      </c>
      <c r="B6250" s="31" t="s">
        <v>482</v>
      </c>
      <c r="C6250" s="31" t="s">
        <v>720</v>
      </c>
      <c r="D6250" s="31" t="s">
        <v>474</v>
      </c>
      <c r="E6250" s="31" t="s">
        <v>475</v>
      </c>
      <c r="F6250" s="31" t="s">
        <v>131</v>
      </c>
      <c r="G6250" s="31" t="s">
        <v>142</v>
      </c>
      <c r="H6250" s="31" t="s">
        <v>743</v>
      </c>
      <c r="I6250" s="31">
        <v>11</v>
      </c>
      <c r="J6250" s="31">
        <v>107810</v>
      </c>
      <c r="K6250" s="31">
        <v>0.10203135145162801</v>
      </c>
      <c r="L6250" s="31" t="s">
        <v>1765</v>
      </c>
      <c r="M6250" s="31">
        <f t="shared" si="264"/>
        <v>0.10203135145162801</v>
      </c>
      <c r="N6250" s="31">
        <f t="shared" si="265"/>
        <v>0</v>
      </c>
    </row>
    <row r="6251" spans="1:14" x14ac:dyDescent="0.45">
      <c r="A6251" s="31" t="str">
        <f t="shared" si="266"/>
        <v>E10000006_CIN episodes for unborn children at 31st March 2019 with any abuse or neglect identified as a factor at CIN assessment_Number</v>
      </c>
      <c r="B6251" s="31" t="s">
        <v>285</v>
      </c>
      <c r="C6251" s="31" t="s">
        <v>286</v>
      </c>
      <c r="D6251" s="31" t="s">
        <v>474</v>
      </c>
      <c r="E6251" s="31" t="s">
        <v>475</v>
      </c>
      <c r="F6251" s="31" t="s">
        <v>131</v>
      </c>
      <c r="G6251" s="31" t="s">
        <v>142</v>
      </c>
      <c r="H6251" s="31" t="s">
        <v>743</v>
      </c>
      <c r="I6251" s="31">
        <v>24</v>
      </c>
      <c r="J6251" s="31">
        <v>92500</v>
      </c>
      <c r="K6251" s="31">
        <v>0.25945945945945897</v>
      </c>
      <c r="L6251" s="31" t="s">
        <v>1767</v>
      </c>
      <c r="M6251" s="31">
        <f t="shared" si="264"/>
        <v>0.25945945945945897</v>
      </c>
      <c r="N6251" s="31">
        <f t="shared" si="265"/>
        <v>0</v>
      </c>
    </row>
    <row r="6252" spans="1:14" x14ac:dyDescent="0.45">
      <c r="A6252" s="31" t="str">
        <f t="shared" si="266"/>
        <v>E10000013_CIN episodes for unborn children at 31st March 2019 with any abuse or neglect identified as a factor at CIN assessment_Number</v>
      </c>
      <c r="B6252" s="31" t="s">
        <v>307</v>
      </c>
      <c r="C6252" s="31" t="s">
        <v>308</v>
      </c>
      <c r="D6252" s="31" t="s">
        <v>474</v>
      </c>
      <c r="E6252" s="31" t="s">
        <v>475</v>
      </c>
      <c r="F6252" s="31" t="s">
        <v>131</v>
      </c>
      <c r="G6252" s="31" t="s">
        <v>142</v>
      </c>
      <c r="H6252" s="31" t="s">
        <v>743</v>
      </c>
      <c r="I6252" s="31">
        <v>36</v>
      </c>
      <c r="J6252" s="31">
        <v>128136</v>
      </c>
      <c r="K6252" s="31">
        <v>0.28095148904289202</v>
      </c>
      <c r="L6252" s="31" t="s">
        <v>1767</v>
      </c>
      <c r="M6252" s="31">
        <f t="shared" si="264"/>
        <v>0.28095148904289202</v>
      </c>
      <c r="N6252" s="31">
        <f t="shared" si="265"/>
        <v>0</v>
      </c>
    </row>
    <row r="6253" spans="1:14" x14ac:dyDescent="0.45">
      <c r="A6253" s="31" t="str">
        <f t="shared" si="266"/>
        <v>E10000015_CIN episodes for unborn children at 31st March 2019 with any abuse or neglect identified as a factor at CIN assessment_Number</v>
      </c>
      <c r="B6253" s="31" t="s">
        <v>319</v>
      </c>
      <c r="C6253" s="31" t="s">
        <v>320</v>
      </c>
      <c r="D6253" s="31" t="s">
        <v>474</v>
      </c>
      <c r="E6253" s="31" t="s">
        <v>475</v>
      </c>
      <c r="F6253" s="31" t="s">
        <v>131</v>
      </c>
      <c r="G6253" s="31" t="s">
        <v>142</v>
      </c>
      <c r="H6253" s="31" t="s">
        <v>743</v>
      </c>
      <c r="I6253" s="31">
        <v>30</v>
      </c>
      <c r="J6253" s="31">
        <v>271005</v>
      </c>
      <c r="K6253" s="31">
        <v>0.110699064592904</v>
      </c>
      <c r="L6253" s="31" t="s">
        <v>1765</v>
      </c>
      <c r="M6253" s="31">
        <f t="shared" si="264"/>
        <v>0.110699064592904</v>
      </c>
      <c r="N6253" s="31">
        <f t="shared" si="265"/>
        <v>0</v>
      </c>
    </row>
    <row r="6254" spans="1:14" x14ac:dyDescent="0.45">
      <c r="A6254" s="31" t="str">
        <f t="shared" si="266"/>
        <v>E06000046_CIN episodes for unborn children at 31st March 2019 with any abuse or neglect identified as a factor at CIN assessment_Number</v>
      </c>
      <c r="B6254" s="31" t="s">
        <v>325</v>
      </c>
      <c r="C6254" s="31" t="s">
        <v>326</v>
      </c>
      <c r="D6254" s="31" t="s">
        <v>474</v>
      </c>
      <c r="E6254" s="31" t="s">
        <v>475</v>
      </c>
      <c r="F6254" s="31" t="s">
        <v>131</v>
      </c>
      <c r="G6254" s="31" t="s">
        <v>142</v>
      </c>
      <c r="H6254" s="31" t="s">
        <v>743</v>
      </c>
      <c r="I6254" s="31">
        <v>7</v>
      </c>
      <c r="J6254" s="31">
        <v>24869</v>
      </c>
      <c r="K6254" s="31">
        <v>0.28147492862599999</v>
      </c>
      <c r="L6254" s="31" t="s">
        <v>1767</v>
      </c>
      <c r="M6254" s="31">
        <f t="shared" si="264"/>
        <v>0.28147492862599999</v>
      </c>
      <c r="N6254" s="31">
        <f t="shared" si="265"/>
        <v>0</v>
      </c>
    </row>
    <row r="6255" spans="1:14" x14ac:dyDescent="0.45">
      <c r="A6255" s="31" t="str">
        <f t="shared" si="266"/>
        <v>E10000019_CIN episodes for unborn children at 31st March 2019 with any abuse or neglect identified as a factor at CIN assessment_Number</v>
      </c>
      <c r="B6255" s="31" t="s">
        <v>345</v>
      </c>
      <c r="C6255" s="31" t="s">
        <v>346</v>
      </c>
      <c r="D6255" s="31" t="s">
        <v>474</v>
      </c>
      <c r="E6255" s="31" t="s">
        <v>475</v>
      </c>
      <c r="F6255" s="31" t="s">
        <v>131</v>
      </c>
      <c r="G6255" s="31" t="s">
        <v>142</v>
      </c>
      <c r="H6255" s="31" t="s">
        <v>743</v>
      </c>
      <c r="I6255" s="31">
        <v>20</v>
      </c>
      <c r="J6255" s="31">
        <v>145641</v>
      </c>
      <c r="K6255" s="31">
        <v>0.137323967838727</v>
      </c>
      <c r="L6255" s="31" t="s">
        <v>1765</v>
      </c>
      <c r="M6255" s="31">
        <f t="shared" si="264"/>
        <v>0.137323967838727</v>
      </c>
      <c r="N6255" s="31">
        <f t="shared" si="265"/>
        <v>0</v>
      </c>
    </row>
    <row r="6256" spans="1:14" x14ac:dyDescent="0.45">
      <c r="A6256" s="31" t="str">
        <f t="shared" si="266"/>
        <v>E10000020_CIN episodes for unborn children at 31st March 2019 with any abuse or neglect identified as a factor at CIN assessment_Number</v>
      </c>
      <c r="B6256" s="31" t="s">
        <v>361</v>
      </c>
      <c r="C6256" s="31" t="s">
        <v>362</v>
      </c>
      <c r="D6256" s="31" t="s">
        <v>474</v>
      </c>
      <c r="E6256" s="31" t="s">
        <v>475</v>
      </c>
      <c r="F6256" s="31" t="s">
        <v>131</v>
      </c>
      <c r="G6256" s="31" t="s">
        <v>142</v>
      </c>
      <c r="H6256" s="31" t="s">
        <v>743</v>
      </c>
      <c r="I6256" s="31">
        <v>22</v>
      </c>
      <c r="J6256" s="31">
        <v>170810</v>
      </c>
      <c r="K6256" s="31">
        <v>0.12879807973772001</v>
      </c>
      <c r="L6256" s="31" t="s">
        <v>1765</v>
      </c>
      <c r="M6256" s="31">
        <f t="shared" si="264"/>
        <v>0.12879807973772001</v>
      </c>
      <c r="N6256" s="31">
        <f t="shared" si="265"/>
        <v>0</v>
      </c>
    </row>
    <row r="6257" spans="1:14" x14ac:dyDescent="0.45">
      <c r="A6257" s="31" t="str">
        <f t="shared" si="266"/>
        <v>E10000021_CIN episodes for unborn children at 31st March 2019 with any abuse or neglect identified as a factor at CIN assessment_Number</v>
      </c>
      <c r="B6257" s="31" t="s">
        <v>371</v>
      </c>
      <c r="C6257" s="31" t="s">
        <v>372</v>
      </c>
      <c r="D6257" s="31" t="s">
        <v>474</v>
      </c>
      <c r="E6257" s="31" t="s">
        <v>475</v>
      </c>
      <c r="F6257" s="31" t="s">
        <v>131</v>
      </c>
      <c r="G6257" s="31" t="s">
        <v>142</v>
      </c>
      <c r="H6257" s="31" t="s">
        <v>743</v>
      </c>
      <c r="I6257" s="31">
        <v>40</v>
      </c>
      <c r="J6257" s="31">
        <v>170235</v>
      </c>
      <c r="K6257" s="31">
        <v>0.23496930713425601</v>
      </c>
      <c r="L6257" s="31" t="s">
        <v>1766</v>
      </c>
      <c r="M6257" s="31">
        <f t="shared" si="264"/>
        <v>0.23496930713425601</v>
      </c>
      <c r="N6257" s="31">
        <f t="shared" si="265"/>
        <v>0</v>
      </c>
    </row>
    <row r="6258" spans="1:14" x14ac:dyDescent="0.45">
      <c r="A6258" s="31" t="str">
        <f t="shared" si="266"/>
        <v>E06000048_CIN episodes for unborn children at 31st March 2019 with any abuse or neglect identified as a factor at CIN assessment_Number</v>
      </c>
      <c r="B6258" s="31" t="s">
        <v>484</v>
      </c>
      <c r="C6258" s="31" t="s">
        <v>705</v>
      </c>
      <c r="D6258" s="31" t="s">
        <v>474</v>
      </c>
      <c r="E6258" s="31" t="s">
        <v>475</v>
      </c>
      <c r="F6258" s="31" t="s">
        <v>131</v>
      </c>
      <c r="G6258" s="31" t="s">
        <v>142</v>
      </c>
      <c r="H6258" s="31" t="s">
        <v>743</v>
      </c>
      <c r="I6258" s="31">
        <v>22</v>
      </c>
      <c r="J6258" s="31">
        <v>59011</v>
      </c>
      <c r="K6258" s="31">
        <v>0.37281184863838901</v>
      </c>
      <c r="L6258" s="31" t="s">
        <v>1768</v>
      </c>
      <c r="M6258" s="31">
        <f t="shared" si="264"/>
        <v>0.37281184863838901</v>
      </c>
      <c r="N6258" s="31">
        <f t="shared" si="265"/>
        <v>0</v>
      </c>
    </row>
    <row r="6259" spans="1:14" x14ac:dyDescent="0.45">
      <c r="A6259" s="31" t="str">
        <f t="shared" si="266"/>
        <v>E10000025_CIN episodes for unborn children at 31st March 2019 with any abuse or neglect identified as a factor at CIN assessment_Number</v>
      </c>
      <c r="B6259" s="31" t="s">
        <v>377</v>
      </c>
      <c r="C6259" s="31" t="s">
        <v>378</v>
      </c>
      <c r="D6259" s="31" t="s">
        <v>474</v>
      </c>
      <c r="E6259" s="31" t="s">
        <v>475</v>
      </c>
      <c r="F6259" s="31" t="s">
        <v>131</v>
      </c>
      <c r="G6259" s="31" t="s">
        <v>142</v>
      </c>
      <c r="H6259" s="31" t="s">
        <v>743</v>
      </c>
      <c r="I6259" s="31">
        <v>8</v>
      </c>
      <c r="J6259" s="31">
        <v>144788</v>
      </c>
      <c r="K6259" s="31">
        <v>5.52531977788214E-2</v>
      </c>
      <c r="L6259" s="31" t="s">
        <v>1765</v>
      </c>
      <c r="M6259" s="31">
        <f t="shared" si="264"/>
        <v>5.52531977788214E-2</v>
      </c>
      <c r="N6259" s="31">
        <f t="shared" si="265"/>
        <v>0</v>
      </c>
    </row>
    <row r="6260" spans="1:14" x14ac:dyDescent="0.45">
      <c r="A6260" s="31" t="str">
        <f t="shared" si="266"/>
        <v>E10000027_CIN episodes for unborn children at 31st March 2019 with any abuse or neglect identified as a factor at CIN assessment_Number</v>
      </c>
      <c r="B6260" s="31" t="s">
        <v>406</v>
      </c>
      <c r="C6260" s="31" t="s">
        <v>407</v>
      </c>
      <c r="D6260" s="31" t="s">
        <v>474</v>
      </c>
      <c r="E6260" s="31" t="s">
        <v>475</v>
      </c>
      <c r="F6260" s="31" t="s">
        <v>131</v>
      </c>
      <c r="G6260" s="31" t="s">
        <v>142</v>
      </c>
      <c r="H6260" s="31" t="s">
        <v>743</v>
      </c>
      <c r="I6260" s="31">
        <v>22</v>
      </c>
      <c r="J6260" s="31">
        <v>110700</v>
      </c>
      <c r="K6260" s="31">
        <v>0.19873532068654001</v>
      </c>
      <c r="L6260" s="31" t="s">
        <v>1766</v>
      </c>
      <c r="M6260" s="31">
        <f t="shared" si="264"/>
        <v>0.19873532068654001</v>
      </c>
      <c r="N6260" s="31">
        <f t="shared" si="265"/>
        <v>0</v>
      </c>
    </row>
    <row r="6261" spans="1:14" x14ac:dyDescent="0.45">
      <c r="A6261" s="31" t="str">
        <f t="shared" si="266"/>
        <v>E10000029_CIN episodes for unborn children at 31st March 2019 with any abuse or neglect identified as a factor at CIN assessment_Number</v>
      </c>
      <c r="B6261" s="31" t="s">
        <v>426</v>
      </c>
      <c r="C6261" s="31" t="s">
        <v>427</v>
      </c>
      <c r="D6261" s="31" t="s">
        <v>474</v>
      </c>
      <c r="E6261" s="31" t="s">
        <v>475</v>
      </c>
      <c r="F6261" s="31" t="s">
        <v>131</v>
      </c>
      <c r="G6261" s="31" t="s">
        <v>142</v>
      </c>
      <c r="H6261" s="31" t="s">
        <v>743</v>
      </c>
      <c r="I6261" s="31">
        <v>47</v>
      </c>
      <c r="J6261" s="31">
        <v>152752</v>
      </c>
      <c r="K6261" s="31">
        <v>0.30768827904053597</v>
      </c>
      <c r="L6261" s="31" t="s">
        <v>1767</v>
      </c>
      <c r="M6261" s="31">
        <f t="shared" si="264"/>
        <v>0.30768827904053597</v>
      </c>
      <c r="N6261" s="31">
        <f t="shared" si="265"/>
        <v>0</v>
      </c>
    </row>
    <row r="6262" spans="1:14" x14ac:dyDescent="0.45">
      <c r="A6262" s="31" t="str">
        <f t="shared" si="266"/>
        <v>E10000030_CIN episodes for unborn children at 31st March 2019 with any abuse or neglect identified as a factor at CIN assessment_Number</v>
      </c>
      <c r="B6262" s="31" t="s">
        <v>430</v>
      </c>
      <c r="C6262" s="31" t="s">
        <v>431</v>
      </c>
      <c r="D6262" s="31" t="s">
        <v>474</v>
      </c>
      <c r="E6262" s="31" t="s">
        <v>475</v>
      </c>
      <c r="F6262" s="31" t="s">
        <v>131</v>
      </c>
      <c r="G6262" s="31" t="s">
        <v>142</v>
      </c>
      <c r="H6262" s="31" t="s">
        <v>743</v>
      </c>
      <c r="I6262" s="31">
        <v>24</v>
      </c>
      <c r="J6262" s="31">
        <v>261905</v>
      </c>
      <c r="K6262" s="31">
        <v>9.1636280330654199E-2</v>
      </c>
      <c r="L6262" s="31" t="s">
        <v>1765</v>
      </c>
      <c r="M6262" s="31">
        <f t="shared" si="264"/>
        <v>9.1636280330654199E-2</v>
      </c>
      <c r="N6262" s="31">
        <f t="shared" si="265"/>
        <v>0</v>
      </c>
    </row>
    <row r="6263" spans="1:14" x14ac:dyDescent="0.45">
      <c r="A6263" s="31" t="str">
        <f t="shared" si="266"/>
        <v>E10000031_CIN episodes for unborn children at 31st March 2019 with any abuse or neglect identified as a factor at CIN assessment_Number</v>
      </c>
      <c r="B6263" s="31" t="s">
        <v>454</v>
      </c>
      <c r="C6263" s="31" t="s">
        <v>455</v>
      </c>
      <c r="D6263" s="31" t="s">
        <v>474</v>
      </c>
      <c r="E6263" s="31" t="s">
        <v>475</v>
      </c>
      <c r="F6263" s="31" t="s">
        <v>131</v>
      </c>
      <c r="G6263" s="31" t="s">
        <v>142</v>
      </c>
      <c r="H6263" s="31" t="s">
        <v>743</v>
      </c>
      <c r="I6263" s="31">
        <v>14</v>
      </c>
      <c r="J6263" s="31">
        <v>115928</v>
      </c>
      <c r="K6263" s="31">
        <v>0.120764612518115</v>
      </c>
      <c r="L6263" s="31" t="s">
        <v>1765</v>
      </c>
      <c r="M6263" s="31">
        <f t="shared" si="264"/>
        <v>0.120764612518115</v>
      </c>
      <c r="N6263" s="31">
        <f t="shared" si="265"/>
        <v>0</v>
      </c>
    </row>
    <row r="6264" spans="1:14" x14ac:dyDescent="0.45">
      <c r="A6264" s="31" t="str">
        <f t="shared" si="266"/>
        <v>E10000032_CIN episodes for unborn children at 31st March 2019 with any abuse or neglect identified as a factor at CIN assessment_Number</v>
      </c>
      <c r="B6264" s="31" t="s">
        <v>458</v>
      </c>
      <c r="C6264" s="31" t="s">
        <v>459</v>
      </c>
      <c r="D6264" s="31" t="s">
        <v>474</v>
      </c>
      <c r="E6264" s="31" t="s">
        <v>475</v>
      </c>
      <c r="F6264" s="31" t="s">
        <v>131</v>
      </c>
      <c r="G6264" s="31" t="s">
        <v>142</v>
      </c>
      <c r="H6264" s="31" t="s">
        <v>743</v>
      </c>
      <c r="I6264" s="31">
        <v>54</v>
      </c>
      <c r="J6264" s="31">
        <v>174672</v>
      </c>
      <c r="K6264" s="31">
        <v>0.309150865622424</v>
      </c>
      <c r="L6264" s="31" t="s">
        <v>1767</v>
      </c>
      <c r="M6264" s="31">
        <f t="shared" si="264"/>
        <v>0.309150865622424</v>
      </c>
      <c r="N6264" s="31">
        <f t="shared" si="265"/>
        <v>0</v>
      </c>
    </row>
    <row r="6265" spans="1:14" x14ac:dyDescent="0.45">
      <c r="A6265" s="31" t="str">
        <f t="shared" si="266"/>
        <v>NA_Children referred to children's services aged 0-4 but not meeting thresholds_Number</v>
      </c>
      <c r="B6265" s="31" t="s">
        <v>13</v>
      </c>
      <c r="C6265" s="31" t="s">
        <v>737</v>
      </c>
      <c r="D6265" s="31" t="s">
        <v>474</v>
      </c>
      <c r="E6265" s="31" t="s">
        <v>475</v>
      </c>
      <c r="F6265" s="31" t="s">
        <v>92</v>
      </c>
      <c r="G6265" s="31" t="s">
        <v>123</v>
      </c>
      <c r="H6265" s="31" t="s">
        <v>743</v>
      </c>
      <c r="I6265" s="31">
        <v>51468</v>
      </c>
      <c r="J6265" s="31">
        <v>3346727</v>
      </c>
      <c r="K6265" s="31">
        <f>I6265/J6265*1000</f>
        <v>15.378607218336004</v>
      </c>
      <c r="L6265" s="31" t="str">
        <f>CONCATENATE(ROUND(K6265,2)," per 1000 0-4 yr olds")</f>
        <v>15.38 per 1000 0-4 yr olds</v>
      </c>
      <c r="M6265" s="31">
        <f t="shared" si="264"/>
        <v>15.378607218336004</v>
      </c>
      <c r="N6265" s="31">
        <f t="shared" si="265"/>
        <v>0</v>
      </c>
    </row>
    <row r="6266" spans="1:14" x14ac:dyDescent="0.45">
      <c r="A6266" s="31" t="str">
        <f t="shared" si="266"/>
        <v>E09000001_Children referred to children's services aged 0-4 but not meeting thresholds_Number</v>
      </c>
      <c r="B6266" s="31" t="s">
        <v>582</v>
      </c>
      <c r="C6266" s="31" t="s">
        <v>583</v>
      </c>
      <c r="D6266" s="31" t="s">
        <v>474</v>
      </c>
      <c r="E6266" s="31" t="s">
        <v>475</v>
      </c>
      <c r="F6266" s="31" t="s">
        <v>92</v>
      </c>
      <c r="G6266" s="31" t="s">
        <v>123</v>
      </c>
      <c r="H6266" s="31" t="s">
        <v>743</v>
      </c>
      <c r="I6266" s="31" t="s">
        <v>1280</v>
      </c>
      <c r="J6266" s="31">
        <v>435</v>
      </c>
      <c r="K6266" s="31" t="s">
        <v>1280</v>
      </c>
      <c r="L6266" s="31" t="s">
        <v>70</v>
      </c>
      <c r="M6266" s="31" t="s">
        <v>70</v>
      </c>
      <c r="N6266" s="31">
        <f t="shared" si="265"/>
        <v>1</v>
      </c>
    </row>
    <row r="6267" spans="1:14" x14ac:dyDescent="0.45">
      <c r="A6267" s="31" t="str">
        <f t="shared" si="266"/>
        <v>E09000007_Children referred to children's services aged 0-4 but not meeting thresholds_Number</v>
      </c>
      <c r="B6267" s="31" t="s">
        <v>277</v>
      </c>
      <c r="C6267" s="31" t="s">
        <v>278</v>
      </c>
      <c r="D6267" s="31" t="s">
        <v>474</v>
      </c>
      <c r="E6267" s="31" t="s">
        <v>475</v>
      </c>
      <c r="F6267" s="31" t="s">
        <v>92</v>
      </c>
      <c r="G6267" s="31" t="s">
        <v>123</v>
      </c>
      <c r="H6267" s="31" t="s">
        <v>743</v>
      </c>
      <c r="I6267" s="31">
        <v>52</v>
      </c>
      <c r="J6267" s="31">
        <v>14039</v>
      </c>
      <c r="K6267" s="31">
        <v>3.7039675190540602</v>
      </c>
      <c r="L6267" s="31" t="s">
        <v>1576</v>
      </c>
      <c r="M6267" s="31">
        <f t="shared" si="264"/>
        <v>3.7039675190540602</v>
      </c>
      <c r="N6267" s="31">
        <f t="shared" si="265"/>
        <v>0</v>
      </c>
    </row>
    <row r="6268" spans="1:14" x14ac:dyDescent="0.45">
      <c r="A6268" s="31" t="str">
        <f t="shared" si="266"/>
        <v>E09000011_Children referred to children's services aged 0-4 but not meeting thresholds_Number</v>
      </c>
      <c r="B6268" s="31" t="s">
        <v>518</v>
      </c>
      <c r="C6268" s="31" t="s">
        <v>519</v>
      </c>
      <c r="D6268" s="31" t="s">
        <v>474</v>
      </c>
      <c r="E6268" s="31" t="s">
        <v>475</v>
      </c>
      <c r="F6268" s="31" t="s">
        <v>92</v>
      </c>
      <c r="G6268" s="31" t="s">
        <v>123</v>
      </c>
      <c r="H6268" s="31" t="s">
        <v>743</v>
      </c>
      <c r="I6268" s="31">
        <v>355</v>
      </c>
      <c r="J6268" s="31">
        <v>21953</v>
      </c>
      <c r="K6268" s="31">
        <v>16.170910581697299</v>
      </c>
      <c r="L6268" s="31" t="s">
        <v>1643</v>
      </c>
      <c r="M6268" s="31">
        <f t="shared" si="264"/>
        <v>16.170910581697299</v>
      </c>
      <c r="N6268" s="31">
        <f t="shared" si="265"/>
        <v>0</v>
      </c>
    </row>
    <row r="6269" spans="1:14" x14ac:dyDescent="0.45">
      <c r="A6269" s="31" t="str">
        <f t="shared" si="266"/>
        <v>E09000012_Children referred to children's services aged 0-4 but not meeting thresholds_Number</v>
      </c>
      <c r="B6269" s="31" t="s">
        <v>498</v>
      </c>
      <c r="C6269" s="31" t="s">
        <v>499</v>
      </c>
      <c r="D6269" s="31" t="s">
        <v>474</v>
      </c>
      <c r="E6269" s="31" t="s">
        <v>475</v>
      </c>
      <c r="F6269" s="31" t="s">
        <v>92</v>
      </c>
      <c r="G6269" s="31" t="s">
        <v>123</v>
      </c>
      <c r="H6269" s="31" t="s">
        <v>743</v>
      </c>
      <c r="I6269" s="31">
        <v>393</v>
      </c>
      <c r="J6269" s="31">
        <v>20326</v>
      </c>
      <c r="K6269" s="31">
        <v>19.3348420741907</v>
      </c>
      <c r="L6269" s="31" t="s">
        <v>1549</v>
      </c>
      <c r="M6269" s="31">
        <f t="shared" si="264"/>
        <v>19.3348420741907</v>
      </c>
      <c r="N6269" s="31">
        <f t="shared" si="265"/>
        <v>0</v>
      </c>
    </row>
    <row r="6270" spans="1:14" x14ac:dyDescent="0.45">
      <c r="A6270" s="31" t="str">
        <f t="shared" si="266"/>
        <v>E09000013_Children referred to children's services aged 0-4 but not meeting thresholds_Number</v>
      </c>
      <c r="B6270" s="31" t="s">
        <v>491</v>
      </c>
      <c r="C6270" s="31" t="s">
        <v>723</v>
      </c>
      <c r="D6270" s="31" t="s">
        <v>474</v>
      </c>
      <c r="E6270" s="31" t="s">
        <v>475</v>
      </c>
      <c r="F6270" s="31" t="s">
        <v>92</v>
      </c>
      <c r="G6270" s="31" t="s">
        <v>123</v>
      </c>
      <c r="H6270" s="31" t="s">
        <v>743</v>
      </c>
      <c r="I6270" s="31">
        <v>145</v>
      </c>
      <c r="J6270" s="31">
        <v>11404</v>
      </c>
      <c r="K6270" s="31">
        <v>12.7148368993336</v>
      </c>
      <c r="L6270" s="31" t="s">
        <v>1538</v>
      </c>
      <c r="M6270" s="31">
        <f t="shared" si="264"/>
        <v>12.7148368993336</v>
      </c>
      <c r="N6270" s="31">
        <f t="shared" si="265"/>
        <v>0</v>
      </c>
    </row>
    <row r="6271" spans="1:14" x14ac:dyDescent="0.45">
      <c r="A6271" s="31" t="str">
        <f t="shared" si="266"/>
        <v>E09000019_Children referred to children's services aged 0-4 but not meeting thresholds_Number</v>
      </c>
      <c r="B6271" s="31" t="s">
        <v>500</v>
      </c>
      <c r="C6271" s="31" t="s">
        <v>501</v>
      </c>
      <c r="D6271" s="31" t="s">
        <v>474</v>
      </c>
      <c r="E6271" s="31" t="s">
        <v>475</v>
      </c>
      <c r="F6271" s="31" t="s">
        <v>92</v>
      </c>
      <c r="G6271" s="31" t="s">
        <v>123</v>
      </c>
      <c r="H6271" s="31" t="s">
        <v>743</v>
      </c>
      <c r="I6271" s="31">
        <v>117</v>
      </c>
      <c r="J6271" s="31">
        <v>13127</v>
      </c>
      <c r="K6271" s="31">
        <v>8.9129275538965498</v>
      </c>
      <c r="L6271" s="31" t="s">
        <v>1633</v>
      </c>
      <c r="M6271" s="31">
        <f t="shared" si="264"/>
        <v>8.9129275538965498</v>
      </c>
      <c r="N6271" s="31">
        <f t="shared" si="265"/>
        <v>0</v>
      </c>
    </row>
    <row r="6272" spans="1:14" x14ac:dyDescent="0.45">
      <c r="A6272" s="31" t="str">
        <f t="shared" si="266"/>
        <v>E09000020_Children referred to children's services aged 0-4 but not meeting thresholds_Number</v>
      </c>
      <c r="B6272" s="31" t="s">
        <v>479</v>
      </c>
      <c r="C6272" s="31" t="s">
        <v>674</v>
      </c>
      <c r="D6272" s="31" t="s">
        <v>474</v>
      </c>
      <c r="E6272" s="31" t="s">
        <v>475</v>
      </c>
      <c r="F6272" s="31" t="s">
        <v>92</v>
      </c>
      <c r="G6272" s="31" t="s">
        <v>123</v>
      </c>
      <c r="H6272" s="31" t="s">
        <v>743</v>
      </c>
      <c r="I6272" s="31">
        <v>152</v>
      </c>
      <c r="J6272" s="31">
        <v>8223</v>
      </c>
      <c r="K6272" s="31">
        <v>18.484737930195799</v>
      </c>
      <c r="L6272" s="31" t="s">
        <v>1512</v>
      </c>
      <c r="M6272" s="31">
        <f t="shared" ref="M6272:M6335" si="267">K6272</f>
        <v>18.484737930195799</v>
      </c>
      <c r="N6272" s="31">
        <f t="shared" si="265"/>
        <v>0</v>
      </c>
    </row>
    <row r="6273" spans="1:14" x14ac:dyDescent="0.45">
      <c r="A6273" s="31" t="str">
        <f t="shared" si="266"/>
        <v>E09000022_Children referred to children's services aged 0-4 but not meeting thresholds_Number</v>
      </c>
      <c r="B6273" s="31" t="s">
        <v>335</v>
      </c>
      <c r="C6273" s="31" t="s">
        <v>336</v>
      </c>
      <c r="D6273" s="31" t="s">
        <v>474</v>
      </c>
      <c r="E6273" s="31" t="s">
        <v>475</v>
      </c>
      <c r="F6273" s="31" t="s">
        <v>92</v>
      </c>
      <c r="G6273" s="31" t="s">
        <v>123</v>
      </c>
      <c r="H6273" s="31" t="s">
        <v>743</v>
      </c>
      <c r="I6273" s="31">
        <v>439</v>
      </c>
      <c r="J6273" s="31">
        <v>19213</v>
      </c>
      <c r="K6273" s="31">
        <v>22.849112580023899</v>
      </c>
      <c r="L6273" s="31" t="s">
        <v>1534</v>
      </c>
      <c r="M6273" s="31">
        <f t="shared" si="267"/>
        <v>22.849112580023899</v>
      </c>
      <c r="N6273" s="31">
        <f t="shared" si="265"/>
        <v>0</v>
      </c>
    </row>
    <row r="6274" spans="1:14" x14ac:dyDescent="0.45">
      <c r="A6274" s="31" t="str">
        <f t="shared" si="266"/>
        <v>E09000023_Children referred to children's services aged 0-4 but not meeting thresholds_Number</v>
      </c>
      <c r="B6274" s="31" t="s">
        <v>343</v>
      </c>
      <c r="C6274" s="31" t="s">
        <v>344</v>
      </c>
      <c r="D6274" s="31" t="s">
        <v>474</v>
      </c>
      <c r="E6274" s="31" t="s">
        <v>475</v>
      </c>
      <c r="F6274" s="31" t="s">
        <v>92</v>
      </c>
      <c r="G6274" s="31" t="s">
        <v>123</v>
      </c>
      <c r="H6274" s="31" t="s">
        <v>743</v>
      </c>
      <c r="I6274" s="31">
        <v>91</v>
      </c>
      <c r="J6274" s="31">
        <v>21814</v>
      </c>
      <c r="K6274" s="31">
        <v>4.1716328963051303</v>
      </c>
      <c r="L6274" s="31" t="s">
        <v>1605</v>
      </c>
      <c r="M6274" s="31">
        <f t="shared" si="267"/>
        <v>4.1716328963051303</v>
      </c>
      <c r="N6274" s="31">
        <f t="shared" si="265"/>
        <v>0</v>
      </c>
    </row>
    <row r="6275" spans="1:14" x14ac:dyDescent="0.45">
      <c r="A6275" s="31" t="str">
        <f t="shared" si="266"/>
        <v>E09000028_Children referred to children's services aged 0-4 but not meeting thresholds_Number</v>
      </c>
      <c r="B6275" s="31" t="s">
        <v>414</v>
      </c>
      <c r="C6275" s="31" t="s">
        <v>415</v>
      </c>
      <c r="D6275" s="31" t="s">
        <v>474</v>
      </c>
      <c r="E6275" s="31" t="s">
        <v>475</v>
      </c>
      <c r="F6275" s="31" t="s">
        <v>92</v>
      </c>
      <c r="G6275" s="31" t="s">
        <v>123</v>
      </c>
      <c r="H6275" s="31" t="s">
        <v>743</v>
      </c>
      <c r="I6275" s="31">
        <v>396</v>
      </c>
      <c r="J6275" s="31">
        <v>20500</v>
      </c>
      <c r="K6275" s="31">
        <v>19.3170731707317</v>
      </c>
      <c r="L6275" s="31" t="s">
        <v>1549</v>
      </c>
      <c r="M6275" s="31">
        <f t="shared" si="267"/>
        <v>19.3170731707317</v>
      </c>
      <c r="N6275" s="31">
        <f t="shared" ref="N6275:N6338" si="268">IF(OR(C6275="City of London",C6275="Isles of Scilly"),1,0)</f>
        <v>0</v>
      </c>
    </row>
    <row r="6276" spans="1:14" x14ac:dyDescent="0.45">
      <c r="A6276" s="31" t="str">
        <f t="shared" si="266"/>
        <v>E09000030_Children referred to children's services aged 0-4 but not meeting thresholds_Number</v>
      </c>
      <c r="B6276" s="31" t="s">
        <v>440</v>
      </c>
      <c r="C6276" s="31" t="s">
        <v>441</v>
      </c>
      <c r="D6276" s="31" t="s">
        <v>474</v>
      </c>
      <c r="E6276" s="31" t="s">
        <v>475</v>
      </c>
      <c r="F6276" s="31" t="s">
        <v>92</v>
      </c>
      <c r="G6276" s="31" t="s">
        <v>123</v>
      </c>
      <c r="H6276" s="31" t="s">
        <v>743</v>
      </c>
      <c r="I6276" s="31">
        <v>112</v>
      </c>
      <c r="J6276" s="31">
        <v>22208</v>
      </c>
      <c r="K6276" s="31">
        <v>5.0432276657060502</v>
      </c>
      <c r="L6276" s="31" t="s">
        <v>1656</v>
      </c>
      <c r="M6276" s="31">
        <f t="shared" si="267"/>
        <v>5.0432276657060502</v>
      </c>
      <c r="N6276" s="31">
        <f t="shared" si="268"/>
        <v>0</v>
      </c>
    </row>
    <row r="6277" spans="1:14" x14ac:dyDescent="0.45">
      <c r="A6277" s="31" t="str">
        <f t="shared" si="266"/>
        <v>E09000032_Children referred to children's services aged 0-4 but not meeting thresholds_Number</v>
      </c>
      <c r="B6277" s="31" t="s">
        <v>450</v>
      </c>
      <c r="C6277" s="31" t="s">
        <v>451</v>
      </c>
      <c r="D6277" s="31" t="s">
        <v>474</v>
      </c>
      <c r="E6277" s="31" t="s">
        <v>475</v>
      </c>
      <c r="F6277" s="31" t="s">
        <v>92</v>
      </c>
      <c r="G6277" s="31" t="s">
        <v>123</v>
      </c>
      <c r="H6277" s="31" t="s">
        <v>743</v>
      </c>
      <c r="I6277" s="31">
        <v>332</v>
      </c>
      <c r="J6277" s="31">
        <v>21875</v>
      </c>
      <c r="K6277" s="31">
        <v>15.177142857142901</v>
      </c>
      <c r="L6277" s="31" t="s">
        <v>1593</v>
      </c>
      <c r="M6277" s="31">
        <f t="shared" si="267"/>
        <v>15.177142857142901</v>
      </c>
      <c r="N6277" s="31">
        <f t="shared" si="268"/>
        <v>0</v>
      </c>
    </row>
    <row r="6278" spans="1:14" x14ac:dyDescent="0.45">
      <c r="A6278" s="31" t="str">
        <f t="shared" si="266"/>
        <v>E09000033_Children referred to children's services aged 0-4 but not meeting thresholds_Number</v>
      </c>
      <c r="B6278" s="31" t="s">
        <v>506</v>
      </c>
      <c r="C6278" s="31" t="s">
        <v>507</v>
      </c>
      <c r="D6278" s="31" t="s">
        <v>474</v>
      </c>
      <c r="E6278" s="31" t="s">
        <v>475</v>
      </c>
      <c r="F6278" s="31" t="s">
        <v>92</v>
      </c>
      <c r="G6278" s="31" t="s">
        <v>123</v>
      </c>
      <c r="H6278" s="31" t="s">
        <v>743</v>
      </c>
      <c r="I6278" s="31">
        <v>171</v>
      </c>
      <c r="J6278" s="31">
        <v>13692</v>
      </c>
      <c r="K6278" s="31">
        <v>12.4890446976337</v>
      </c>
      <c r="L6278" s="31" t="s">
        <v>1564</v>
      </c>
      <c r="M6278" s="31">
        <f t="shared" si="267"/>
        <v>12.4890446976337</v>
      </c>
      <c r="N6278" s="31">
        <f t="shared" si="268"/>
        <v>0</v>
      </c>
    </row>
    <row r="6279" spans="1:14" x14ac:dyDescent="0.45">
      <c r="A6279" s="31" t="str">
        <f t="shared" si="266"/>
        <v>E09000002_Children referred to children's services aged 0-4 but not meeting thresholds_Number</v>
      </c>
      <c r="B6279" s="31" t="s">
        <v>227</v>
      </c>
      <c r="C6279" s="31" t="s">
        <v>228</v>
      </c>
      <c r="D6279" s="31" t="s">
        <v>474</v>
      </c>
      <c r="E6279" s="31" t="s">
        <v>475</v>
      </c>
      <c r="F6279" s="31" t="s">
        <v>92</v>
      </c>
      <c r="G6279" s="31" t="s">
        <v>123</v>
      </c>
      <c r="H6279" s="31" t="s">
        <v>743</v>
      </c>
      <c r="I6279" s="31">
        <v>161</v>
      </c>
      <c r="J6279" s="31">
        <v>19519</v>
      </c>
      <c r="K6279" s="31">
        <v>8.2483733797837999</v>
      </c>
      <c r="L6279" s="31" t="s">
        <v>1568</v>
      </c>
      <c r="M6279" s="31">
        <f t="shared" si="267"/>
        <v>8.2483733797837999</v>
      </c>
      <c r="N6279" s="31">
        <f t="shared" si="268"/>
        <v>0</v>
      </c>
    </row>
    <row r="6280" spans="1:14" x14ac:dyDescent="0.45">
      <c r="A6280" s="31" t="str">
        <f t="shared" si="266"/>
        <v>E09000003_Children referred to children's services aged 0-4 but not meeting thresholds_Number</v>
      </c>
      <c r="B6280" s="31" t="s">
        <v>233</v>
      </c>
      <c r="C6280" s="31" t="s">
        <v>234</v>
      </c>
      <c r="D6280" s="31" t="s">
        <v>474</v>
      </c>
      <c r="E6280" s="31" t="s">
        <v>475</v>
      </c>
      <c r="F6280" s="31" t="s">
        <v>92</v>
      </c>
      <c r="G6280" s="31" t="s">
        <v>123</v>
      </c>
      <c r="H6280" s="31" t="s">
        <v>743</v>
      </c>
      <c r="I6280" s="31">
        <v>142</v>
      </c>
      <c r="J6280" s="31">
        <v>26512</v>
      </c>
      <c r="K6280" s="31">
        <v>5.3560651780325896</v>
      </c>
      <c r="L6280" s="31" t="s">
        <v>1603</v>
      </c>
      <c r="M6280" s="31">
        <f t="shared" si="267"/>
        <v>5.3560651780325896</v>
      </c>
      <c r="N6280" s="31">
        <f t="shared" si="268"/>
        <v>0</v>
      </c>
    </row>
    <row r="6281" spans="1:14" x14ac:dyDescent="0.45">
      <c r="A6281" s="31" t="str">
        <f t="shared" si="266"/>
        <v>E09000004_Children referred to children's services aged 0-4 but not meeting thresholds_Number</v>
      </c>
      <c r="B6281" s="31" t="s">
        <v>242</v>
      </c>
      <c r="C6281" s="31" t="s">
        <v>243</v>
      </c>
      <c r="D6281" s="31" t="s">
        <v>474</v>
      </c>
      <c r="E6281" s="31" t="s">
        <v>475</v>
      </c>
      <c r="F6281" s="31" t="s">
        <v>92</v>
      </c>
      <c r="G6281" s="31" t="s">
        <v>123</v>
      </c>
      <c r="H6281" s="31" t="s">
        <v>743</v>
      </c>
      <c r="I6281" s="31">
        <v>248</v>
      </c>
      <c r="J6281" s="31">
        <v>15989</v>
      </c>
      <c r="K6281" s="31">
        <v>15.5106635812121</v>
      </c>
      <c r="L6281" s="31" t="s">
        <v>1469</v>
      </c>
      <c r="M6281" s="31">
        <f t="shared" si="267"/>
        <v>15.5106635812121</v>
      </c>
      <c r="N6281" s="31">
        <f t="shared" si="268"/>
        <v>0</v>
      </c>
    </row>
    <row r="6282" spans="1:14" x14ac:dyDescent="0.45">
      <c r="A6282" s="31" t="str">
        <f t="shared" si="266"/>
        <v>E09000005_Children referred to children's services aged 0-4 but not meeting thresholds_Number</v>
      </c>
      <c r="B6282" s="31" t="s">
        <v>261</v>
      </c>
      <c r="C6282" s="31" t="s">
        <v>262</v>
      </c>
      <c r="D6282" s="31" t="s">
        <v>474</v>
      </c>
      <c r="E6282" s="31" t="s">
        <v>475</v>
      </c>
      <c r="F6282" s="31" t="s">
        <v>92</v>
      </c>
      <c r="G6282" s="31" t="s">
        <v>123</v>
      </c>
      <c r="H6282" s="31" t="s">
        <v>743</v>
      </c>
      <c r="I6282" s="31">
        <v>194</v>
      </c>
      <c r="J6282" s="31">
        <v>24582</v>
      </c>
      <c r="K6282" s="31">
        <v>7.8919534618826797</v>
      </c>
      <c r="L6282" s="31" t="s">
        <v>1614</v>
      </c>
      <c r="M6282" s="31">
        <f t="shared" si="267"/>
        <v>7.8919534618826797</v>
      </c>
      <c r="N6282" s="31">
        <f t="shared" si="268"/>
        <v>0</v>
      </c>
    </row>
    <row r="6283" spans="1:14" x14ac:dyDescent="0.45">
      <c r="A6283" s="31" t="str">
        <f t="shared" ref="A6283:A6346" si="269">CONCATENATE(B6283,"_",G6283,"_",H6283)</f>
        <v>E09000006_Children referred to children's services aged 0-4 but not meeting thresholds_Number</v>
      </c>
      <c r="B6283" s="31" t="s">
        <v>267</v>
      </c>
      <c r="C6283" s="31" t="s">
        <v>268</v>
      </c>
      <c r="D6283" s="31" t="s">
        <v>474</v>
      </c>
      <c r="E6283" s="31" t="s">
        <v>475</v>
      </c>
      <c r="F6283" s="31" t="s">
        <v>92</v>
      </c>
      <c r="G6283" s="31" t="s">
        <v>123</v>
      </c>
      <c r="H6283" s="31" t="s">
        <v>743</v>
      </c>
      <c r="I6283" s="31">
        <v>285</v>
      </c>
      <c r="J6283" s="31">
        <v>21559</v>
      </c>
      <c r="K6283" s="31">
        <v>13.219537084280301</v>
      </c>
      <c r="L6283" s="31" t="s">
        <v>1584</v>
      </c>
      <c r="M6283" s="31">
        <f t="shared" si="267"/>
        <v>13.219537084280301</v>
      </c>
      <c r="N6283" s="31">
        <f t="shared" si="268"/>
        <v>0</v>
      </c>
    </row>
    <row r="6284" spans="1:14" x14ac:dyDescent="0.45">
      <c r="A6284" s="31" t="str">
        <f t="shared" si="269"/>
        <v>E09000008_Children referred to children's services aged 0-4 but not meeting thresholds_Number</v>
      </c>
      <c r="B6284" s="31" t="s">
        <v>486</v>
      </c>
      <c r="C6284" s="31" t="s">
        <v>487</v>
      </c>
      <c r="D6284" s="31" t="s">
        <v>474</v>
      </c>
      <c r="E6284" s="31" t="s">
        <v>475</v>
      </c>
      <c r="F6284" s="31" t="s">
        <v>92</v>
      </c>
      <c r="G6284" s="31" t="s">
        <v>123</v>
      </c>
      <c r="H6284" s="31" t="s">
        <v>743</v>
      </c>
      <c r="I6284" s="31">
        <v>181</v>
      </c>
      <c r="J6284" s="31">
        <v>27974</v>
      </c>
      <c r="K6284" s="31">
        <v>6.4702938442839804</v>
      </c>
      <c r="L6284" s="31" t="s">
        <v>1599</v>
      </c>
      <c r="M6284" s="31">
        <f t="shared" si="267"/>
        <v>6.4702938442839804</v>
      </c>
      <c r="N6284" s="31">
        <f t="shared" si="268"/>
        <v>0</v>
      </c>
    </row>
    <row r="6285" spans="1:14" x14ac:dyDescent="0.45">
      <c r="A6285" s="31" t="str">
        <f t="shared" si="269"/>
        <v>E09000009_Children referred to children's services aged 0-4 but not meeting thresholds_Number</v>
      </c>
      <c r="B6285" s="31" t="s">
        <v>509</v>
      </c>
      <c r="C6285" s="31" t="s">
        <v>510</v>
      </c>
      <c r="D6285" s="31" t="s">
        <v>474</v>
      </c>
      <c r="E6285" s="31" t="s">
        <v>475</v>
      </c>
      <c r="F6285" s="31" t="s">
        <v>92</v>
      </c>
      <c r="G6285" s="31" t="s">
        <v>123</v>
      </c>
      <c r="H6285" s="31" t="s">
        <v>743</v>
      </c>
      <c r="I6285" s="31">
        <v>193</v>
      </c>
      <c r="J6285" s="31">
        <v>24600</v>
      </c>
      <c r="K6285" s="31">
        <v>7.8455284552845503</v>
      </c>
      <c r="L6285" s="31" t="s">
        <v>1577</v>
      </c>
      <c r="M6285" s="31">
        <f t="shared" si="267"/>
        <v>7.8455284552845503</v>
      </c>
      <c r="N6285" s="31">
        <f t="shared" si="268"/>
        <v>0</v>
      </c>
    </row>
    <row r="6286" spans="1:14" x14ac:dyDescent="0.45">
      <c r="A6286" s="31" t="str">
        <f t="shared" si="269"/>
        <v>E09000010_Children referred to children's services aged 0-4 but not meeting thresholds_Number</v>
      </c>
      <c r="B6286" s="31" t="s">
        <v>301</v>
      </c>
      <c r="C6286" s="31" t="s">
        <v>302</v>
      </c>
      <c r="D6286" s="31" t="s">
        <v>474</v>
      </c>
      <c r="E6286" s="31" t="s">
        <v>475</v>
      </c>
      <c r="F6286" s="31" t="s">
        <v>92</v>
      </c>
      <c r="G6286" s="31" t="s">
        <v>123</v>
      </c>
      <c r="H6286" s="31" t="s">
        <v>743</v>
      </c>
      <c r="I6286" s="31">
        <v>585</v>
      </c>
      <c r="J6286" s="31">
        <v>24321</v>
      </c>
      <c r="K6286" s="31">
        <v>24.053287282595299</v>
      </c>
      <c r="L6286" s="31" t="s">
        <v>1556</v>
      </c>
      <c r="M6286" s="31">
        <f t="shared" si="267"/>
        <v>24.053287282595299</v>
      </c>
      <c r="N6286" s="31">
        <f t="shared" si="268"/>
        <v>0</v>
      </c>
    </row>
    <row r="6287" spans="1:14" x14ac:dyDescent="0.45">
      <c r="A6287" s="31" t="str">
        <f t="shared" si="269"/>
        <v>E09000014_Children referred to children's services aged 0-4 but not meeting thresholds_Number</v>
      </c>
      <c r="B6287" s="31" t="s">
        <v>311</v>
      </c>
      <c r="C6287" s="31" t="s">
        <v>312</v>
      </c>
      <c r="D6287" s="31" t="s">
        <v>474</v>
      </c>
      <c r="E6287" s="31" t="s">
        <v>475</v>
      </c>
      <c r="F6287" s="31" t="s">
        <v>92</v>
      </c>
      <c r="G6287" s="31" t="s">
        <v>123</v>
      </c>
      <c r="H6287" s="31" t="s">
        <v>743</v>
      </c>
      <c r="I6287" s="31">
        <v>291</v>
      </c>
      <c r="J6287" s="31">
        <v>18586</v>
      </c>
      <c r="K6287" s="31">
        <v>15.656946088453701</v>
      </c>
      <c r="L6287" s="31" t="s">
        <v>1773</v>
      </c>
      <c r="M6287" s="31">
        <f t="shared" si="267"/>
        <v>15.656946088453701</v>
      </c>
      <c r="N6287" s="31">
        <f t="shared" si="268"/>
        <v>0</v>
      </c>
    </row>
    <row r="6288" spans="1:14" x14ac:dyDescent="0.45">
      <c r="A6288" s="31" t="str">
        <f t="shared" si="269"/>
        <v>E09000015_Children referred to children's services aged 0-4 but not meeting thresholds_Number</v>
      </c>
      <c r="B6288" s="31" t="s">
        <v>496</v>
      </c>
      <c r="C6288" s="31" t="s">
        <v>497</v>
      </c>
      <c r="D6288" s="31" t="s">
        <v>474</v>
      </c>
      <c r="E6288" s="31" t="s">
        <v>475</v>
      </c>
      <c r="F6288" s="31" t="s">
        <v>92</v>
      </c>
      <c r="G6288" s="31" t="s">
        <v>123</v>
      </c>
      <c r="H6288" s="31" t="s">
        <v>743</v>
      </c>
      <c r="I6288" s="31">
        <v>144</v>
      </c>
      <c r="J6288" s="31">
        <v>17745</v>
      </c>
      <c r="K6288" s="31">
        <v>8.1149619611158101</v>
      </c>
      <c r="L6288" s="31" t="s">
        <v>1638</v>
      </c>
      <c r="M6288" s="31">
        <f t="shared" si="267"/>
        <v>8.1149619611158101</v>
      </c>
      <c r="N6288" s="31">
        <f t="shared" si="268"/>
        <v>0</v>
      </c>
    </row>
    <row r="6289" spans="1:14" x14ac:dyDescent="0.45">
      <c r="A6289" s="31" t="str">
        <f t="shared" si="269"/>
        <v>E09000016_Children referred to children's services aged 0-4 but not meeting thresholds_Number</v>
      </c>
      <c r="B6289" s="31" t="s">
        <v>315</v>
      </c>
      <c r="C6289" s="31" t="s">
        <v>316</v>
      </c>
      <c r="D6289" s="31" t="s">
        <v>474</v>
      </c>
      <c r="E6289" s="31" t="s">
        <v>475</v>
      </c>
      <c r="F6289" s="31" t="s">
        <v>92</v>
      </c>
      <c r="G6289" s="31" t="s">
        <v>123</v>
      </c>
      <c r="H6289" s="31" t="s">
        <v>743</v>
      </c>
      <c r="I6289" s="31">
        <v>248</v>
      </c>
      <c r="J6289" s="31">
        <v>17370</v>
      </c>
      <c r="K6289" s="31">
        <v>14.277489925158299</v>
      </c>
      <c r="L6289" s="31" t="s">
        <v>803</v>
      </c>
      <c r="M6289" s="31">
        <f t="shared" si="267"/>
        <v>14.277489925158299</v>
      </c>
      <c r="N6289" s="31">
        <f t="shared" si="268"/>
        <v>0</v>
      </c>
    </row>
    <row r="6290" spans="1:14" x14ac:dyDescent="0.45">
      <c r="A6290" s="31" t="str">
        <f t="shared" si="269"/>
        <v>E09000017_Children referred to children's services aged 0-4 but not meeting thresholds_Number</v>
      </c>
      <c r="B6290" s="31" t="s">
        <v>321</v>
      </c>
      <c r="C6290" s="31" t="s">
        <v>322</v>
      </c>
      <c r="D6290" s="31" t="s">
        <v>474</v>
      </c>
      <c r="E6290" s="31" t="s">
        <v>475</v>
      </c>
      <c r="F6290" s="31" t="s">
        <v>92</v>
      </c>
      <c r="G6290" s="31" t="s">
        <v>123</v>
      </c>
      <c r="H6290" s="31" t="s">
        <v>743</v>
      </c>
      <c r="I6290" s="31">
        <v>456</v>
      </c>
      <c r="J6290" s="31">
        <v>22489</v>
      </c>
      <c r="K6290" s="31">
        <v>20.276579661167698</v>
      </c>
      <c r="L6290" s="31" t="s">
        <v>1470</v>
      </c>
      <c r="M6290" s="31">
        <f t="shared" si="267"/>
        <v>20.276579661167698</v>
      </c>
      <c r="N6290" s="31">
        <f t="shared" si="268"/>
        <v>0</v>
      </c>
    </row>
    <row r="6291" spans="1:14" x14ac:dyDescent="0.45">
      <c r="A6291" s="31" t="str">
        <f t="shared" si="269"/>
        <v>E09000018_Children referred to children's services aged 0-4 but not meeting thresholds_Number</v>
      </c>
      <c r="B6291" s="31" t="s">
        <v>323</v>
      </c>
      <c r="C6291" s="31" t="s">
        <v>324</v>
      </c>
      <c r="D6291" s="31" t="s">
        <v>474</v>
      </c>
      <c r="E6291" s="31" t="s">
        <v>475</v>
      </c>
      <c r="F6291" s="31" t="s">
        <v>92</v>
      </c>
      <c r="G6291" s="31" t="s">
        <v>123</v>
      </c>
      <c r="H6291" s="31" t="s">
        <v>743</v>
      </c>
      <c r="I6291" s="31">
        <v>93</v>
      </c>
      <c r="J6291" s="31">
        <v>20363</v>
      </c>
      <c r="K6291" s="31">
        <v>4.5671070078082803</v>
      </c>
      <c r="L6291" s="31" t="s">
        <v>1652</v>
      </c>
      <c r="M6291" s="31">
        <f t="shared" si="267"/>
        <v>4.5671070078082803</v>
      </c>
      <c r="N6291" s="31">
        <f t="shared" si="268"/>
        <v>0</v>
      </c>
    </row>
    <row r="6292" spans="1:14" x14ac:dyDescent="0.45">
      <c r="A6292" s="31" t="str">
        <f t="shared" si="269"/>
        <v>E09000021_Children referred to children's services aged 0-4 but not meeting thresholds_Number</v>
      </c>
      <c r="B6292" s="31" t="s">
        <v>520</v>
      </c>
      <c r="C6292" s="31" t="s">
        <v>521</v>
      </c>
      <c r="D6292" s="31" t="s">
        <v>474</v>
      </c>
      <c r="E6292" s="31" t="s">
        <v>475</v>
      </c>
      <c r="F6292" s="31" t="s">
        <v>92</v>
      </c>
      <c r="G6292" s="31" t="s">
        <v>123</v>
      </c>
      <c r="H6292" s="31" t="s">
        <v>743</v>
      </c>
      <c r="I6292" s="31">
        <v>112</v>
      </c>
      <c r="J6292" s="31">
        <v>11291</v>
      </c>
      <c r="K6292" s="31">
        <v>9.9194048357098605</v>
      </c>
      <c r="L6292" s="31" t="s">
        <v>1532</v>
      </c>
      <c r="M6292" s="31">
        <f t="shared" si="267"/>
        <v>9.9194048357098605</v>
      </c>
      <c r="N6292" s="31">
        <f t="shared" si="268"/>
        <v>0</v>
      </c>
    </row>
    <row r="6293" spans="1:14" x14ac:dyDescent="0.45">
      <c r="A6293" s="31" t="str">
        <f t="shared" si="269"/>
        <v>E09000024_Children referred to children's services aged 0-4 but not meeting thresholds_Number</v>
      </c>
      <c r="B6293" s="31" t="s">
        <v>353</v>
      </c>
      <c r="C6293" s="31" t="s">
        <v>354</v>
      </c>
      <c r="D6293" s="31" t="s">
        <v>474</v>
      </c>
      <c r="E6293" s="31" t="s">
        <v>475</v>
      </c>
      <c r="F6293" s="31" t="s">
        <v>92</v>
      </c>
      <c r="G6293" s="31" t="s">
        <v>123</v>
      </c>
      <c r="H6293" s="31" t="s">
        <v>743</v>
      </c>
      <c r="I6293" s="31">
        <v>260</v>
      </c>
      <c r="J6293" s="31">
        <v>14994</v>
      </c>
      <c r="K6293" s="31">
        <v>17.3402694411098</v>
      </c>
      <c r="L6293" s="31" t="s">
        <v>1487</v>
      </c>
      <c r="M6293" s="31">
        <f t="shared" si="267"/>
        <v>17.3402694411098</v>
      </c>
      <c r="N6293" s="31">
        <f t="shared" si="268"/>
        <v>0</v>
      </c>
    </row>
    <row r="6294" spans="1:14" x14ac:dyDescent="0.45">
      <c r="A6294" s="31" t="str">
        <f t="shared" si="269"/>
        <v>E09000025_Children referred to children's services aged 0-4 but not meeting thresholds_Number</v>
      </c>
      <c r="B6294" s="31" t="s">
        <v>359</v>
      </c>
      <c r="C6294" s="31" t="s">
        <v>360</v>
      </c>
      <c r="D6294" s="31" t="s">
        <v>474</v>
      </c>
      <c r="E6294" s="31" t="s">
        <v>475</v>
      </c>
      <c r="F6294" s="31" t="s">
        <v>92</v>
      </c>
      <c r="G6294" s="31" t="s">
        <v>123</v>
      </c>
      <c r="H6294" s="31" t="s">
        <v>743</v>
      </c>
      <c r="I6294" s="31">
        <v>419</v>
      </c>
      <c r="J6294" s="31">
        <v>28254</v>
      </c>
      <c r="K6294" s="31">
        <v>14.8297586182487</v>
      </c>
      <c r="L6294" s="31" t="s">
        <v>793</v>
      </c>
      <c r="M6294" s="31">
        <f t="shared" si="267"/>
        <v>14.8297586182487</v>
      </c>
      <c r="N6294" s="31">
        <f t="shared" si="268"/>
        <v>0</v>
      </c>
    </row>
    <row r="6295" spans="1:14" x14ac:dyDescent="0.45">
      <c r="A6295" s="31" t="str">
        <f t="shared" si="269"/>
        <v>E09000026_Children referred to children's services aged 0-4 but not meeting thresholds_Number</v>
      </c>
      <c r="B6295" s="31" t="s">
        <v>385</v>
      </c>
      <c r="C6295" s="31" t="s">
        <v>386</v>
      </c>
      <c r="D6295" s="31" t="s">
        <v>474</v>
      </c>
      <c r="E6295" s="31" t="s">
        <v>475</v>
      </c>
      <c r="F6295" s="31" t="s">
        <v>92</v>
      </c>
      <c r="G6295" s="31" t="s">
        <v>123</v>
      </c>
      <c r="H6295" s="31" t="s">
        <v>743</v>
      </c>
      <c r="I6295" s="31">
        <v>146</v>
      </c>
      <c r="J6295" s="31">
        <v>22744</v>
      </c>
      <c r="K6295" s="31">
        <v>6.4192754132958099</v>
      </c>
      <c r="L6295" s="31" t="s">
        <v>1622</v>
      </c>
      <c r="M6295" s="31">
        <f t="shared" si="267"/>
        <v>6.4192754132958099</v>
      </c>
      <c r="N6295" s="31">
        <f t="shared" si="268"/>
        <v>0</v>
      </c>
    </row>
    <row r="6296" spans="1:14" x14ac:dyDescent="0.45">
      <c r="A6296" s="31" t="str">
        <f t="shared" si="269"/>
        <v>E09000027_Children referred to children's services aged 0-4 but not meeting thresholds_Number</v>
      </c>
      <c r="B6296" s="31" t="s">
        <v>389</v>
      </c>
      <c r="C6296" s="31" t="s">
        <v>390</v>
      </c>
      <c r="D6296" s="31" t="s">
        <v>474</v>
      </c>
      <c r="E6296" s="31" t="s">
        <v>475</v>
      </c>
      <c r="F6296" s="31" t="s">
        <v>92</v>
      </c>
      <c r="G6296" s="31" t="s">
        <v>123</v>
      </c>
      <c r="H6296" s="31" t="s">
        <v>743</v>
      </c>
      <c r="I6296" s="31">
        <v>43</v>
      </c>
      <c r="J6296" s="31">
        <v>12624</v>
      </c>
      <c r="K6296" s="31">
        <v>3.4062103929024099</v>
      </c>
      <c r="L6296" s="31" t="s">
        <v>1624</v>
      </c>
      <c r="M6296" s="31">
        <f t="shared" si="267"/>
        <v>3.4062103929024099</v>
      </c>
      <c r="N6296" s="31">
        <f t="shared" si="268"/>
        <v>0</v>
      </c>
    </row>
    <row r="6297" spans="1:14" x14ac:dyDescent="0.45">
      <c r="A6297" s="31" t="str">
        <f t="shared" si="269"/>
        <v>E09000029_Children referred to children's services aged 0-4 but not meeting thresholds_Number</v>
      </c>
      <c r="B6297" s="31" t="s">
        <v>432</v>
      </c>
      <c r="C6297" s="31" t="s">
        <v>433</v>
      </c>
      <c r="D6297" s="31" t="s">
        <v>474</v>
      </c>
      <c r="E6297" s="31" t="s">
        <v>475</v>
      </c>
      <c r="F6297" s="31" t="s">
        <v>92</v>
      </c>
      <c r="G6297" s="31" t="s">
        <v>123</v>
      </c>
      <c r="H6297" s="31" t="s">
        <v>743</v>
      </c>
      <c r="I6297" s="31">
        <v>262</v>
      </c>
      <c r="J6297" s="31">
        <v>13754</v>
      </c>
      <c r="K6297" s="31">
        <v>19.049003926130599</v>
      </c>
      <c r="L6297" s="31" t="s">
        <v>1561</v>
      </c>
      <c r="M6297" s="31">
        <f t="shared" si="267"/>
        <v>19.049003926130599</v>
      </c>
      <c r="N6297" s="31">
        <f t="shared" si="268"/>
        <v>0</v>
      </c>
    </row>
    <row r="6298" spans="1:14" x14ac:dyDescent="0.45">
      <c r="A6298" s="31" t="str">
        <f t="shared" si="269"/>
        <v>E09000031_Children referred to children's services aged 0-4 but not meeting thresholds_Number</v>
      </c>
      <c r="B6298" s="31" t="s">
        <v>448</v>
      </c>
      <c r="C6298" s="31" t="s">
        <v>449</v>
      </c>
      <c r="D6298" s="31" t="s">
        <v>474</v>
      </c>
      <c r="E6298" s="31" t="s">
        <v>475</v>
      </c>
      <c r="F6298" s="31" t="s">
        <v>92</v>
      </c>
      <c r="G6298" s="31" t="s">
        <v>123</v>
      </c>
      <c r="H6298" s="31" t="s">
        <v>743</v>
      </c>
      <c r="I6298" s="31">
        <v>327</v>
      </c>
      <c r="J6298" s="31">
        <v>21802</v>
      </c>
      <c r="K6298" s="31">
        <v>14.9986239794514</v>
      </c>
      <c r="L6298" s="31" t="s">
        <v>1488</v>
      </c>
      <c r="M6298" s="31">
        <f t="shared" si="267"/>
        <v>14.9986239794514</v>
      </c>
      <c r="N6298" s="31">
        <f t="shared" si="268"/>
        <v>0</v>
      </c>
    </row>
    <row r="6299" spans="1:14" x14ac:dyDescent="0.45">
      <c r="A6299" s="31" t="str">
        <f t="shared" si="269"/>
        <v>E08000025_Children referred to children's services aged 0-4 but not meeting thresholds_Number</v>
      </c>
      <c r="B6299" s="31" t="s">
        <v>245</v>
      </c>
      <c r="C6299" s="31" t="s">
        <v>246</v>
      </c>
      <c r="D6299" s="31" t="s">
        <v>474</v>
      </c>
      <c r="E6299" s="31" t="s">
        <v>475</v>
      </c>
      <c r="F6299" s="31" t="s">
        <v>92</v>
      </c>
      <c r="G6299" s="31" t="s">
        <v>123</v>
      </c>
      <c r="H6299" s="31" t="s">
        <v>743</v>
      </c>
      <c r="I6299" s="31">
        <v>1178</v>
      </c>
      <c r="J6299" s="31">
        <v>83536</v>
      </c>
      <c r="K6299" s="31">
        <v>14.1017046542808</v>
      </c>
      <c r="L6299" s="31" t="s">
        <v>1610</v>
      </c>
      <c r="M6299" s="31">
        <f t="shared" si="267"/>
        <v>14.1017046542808</v>
      </c>
      <c r="N6299" s="31">
        <f t="shared" si="268"/>
        <v>0</v>
      </c>
    </row>
    <row r="6300" spans="1:14" x14ac:dyDescent="0.45">
      <c r="A6300" s="31" t="str">
        <f t="shared" si="269"/>
        <v>E08000026_Children referred to children's services aged 0-4 but not meeting thresholds_Number</v>
      </c>
      <c r="B6300" s="31" t="s">
        <v>283</v>
      </c>
      <c r="C6300" s="31" t="s">
        <v>284</v>
      </c>
      <c r="D6300" s="31" t="s">
        <v>474</v>
      </c>
      <c r="E6300" s="31" t="s">
        <v>475</v>
      </c>
      <c r="F6300" s="31" t="s">
        <v>92</v>
      </c>
      <c r="G6300" s="31" t="s">
        <v>123</v>
      </c>
      <c r="H6300" s="31" t="s">
        <v>743</v>
      </c>
      <c r="I6300" s="31">
        <v>375</v>
      </c>
      <c r="J6300" s="31">
        <v>23068</v>
      </c>
      <c r="K6300" s="31">
        <v>16.2562857638287</v>
      </c>
      <c r="L6300" s="31" t="s">
        <v>1474</v>
      </c>
      <c r="M6300" s="31">
        <f t="shared" si="267"/>
        <v>16.2562857638287</v>
      </c>
      <c r="N6300" s="31">
        <f t="shared" si="268"/>
        <v>0</v>
      </c>
    </row>
    <row r="6301" spans="1:14" x14ac:dyDescent="0.45">
      <c r="A6301" s="31" t="str">
        <f t="shared" si="269"/>
        <v>E08000027_Children referred to children's services aged 0-4 but not meeting thresholds_Number</v>
      </c>
      <c r="B6301" s="31" t="s">
        <v>297</v>
      </c>
      <c r="C6301" s="31" t="s">
        <v>298</v>
      </c>
      <c r="D6301" s="31" t="s">
        <v>474</v>
      </c>
      <c r="E6301" s="31" t="s">
        <v>475</v>
      </c>
      <c r="F6301" s="31" t="s">
        <v>92</v>
      </c>
      <c r="G6301" s="31" t="s">
        <v>123</v>
      </c>
      <c r="H6301" s="31" t="s">
        <v>743</v>
      </c>
      <c r="I6301" s="31">
        <v>285</v>
      </c>
      <c r="J6301" s="31">
        <v>19102</v>
      </c>
      <c r="K6301" s="31">
        <v>14.9199036750079</v>
      </c>
      <c r="L6301" s="31" t="s">
        <v>796</v>
      </c>
      <c r="M6301" s="31">
        <f t="shared" si="267"/>
        <v>14.9199036750079</v>
      </c>
      <c r="N6301" s="31">
        <f t="shared" si="268"/>
        <v>0</v>
      </c>
    </row>
    <row r="6302" spans="1:14" x14ac:dyDescent="0.45">
      <c r="A6302" s="31" t="str">
        <f t="shared" si="269"/>
        <v>E08000028_Children referred to children's services aged 0-4 but not meeting thresholds_Number</v>
      </c>
      <c r="B6302" s="31" t="s">
        <v>397</v>
      </c>
      <c r="C6302" s="31" t="s">
        <v>398</v>
      </c>
      <c r="D6302" s="31" t="s">
        <v>474</v>
      </c>
      <c r="E6302" s="31" t="s">
        <v>475</v>
      </c>
      <c r="F6302" s="31" t="s">
        <v>92</v>
      </c>
      <c r="G6302" s="31" t="s">
        <v>123</v>
      </c>
      <c r="H6302" s="31" t="s">
        <v>743</v>
      </c>
      <c r="I6302" s="31">
        <v>328</v>
      </c>
      <c r="J6302" s="31">
        <v>23772</v>
      </c>
      <c r="K6302" s="31">
        <v>13.7977452465085</v>
      </c>
      <c r="L6302" s="31" t="s">
        <v>1482</v>
      </c>
      <c r="M6302" s="31">
        <f t="shared" si="267"/>
        <v>13.7977452465085</v>
      </c>
      <c r="N6302" s="31">
        <f t="shared" si="268"/>
        <v>0</v>
      </c>
    </row>
    <row r="6303" spans="1:14" x14ac:dyDescent="0.45">
      <c r="A6303" s="31" t="str">
        <f t="shared" si="269"/>
        <v>E08000029_Children referred to children's services aged 0-4 but not meeting thresholds_Number</v>
      </c>
      <c r="B6303" s="31" t="s">
        <v>516</v>
      </c>
      <c r="C6303" s="31" t="s">
        <v>517</v>
      </c>
      <c r="D6303" s="31" t="s">
        <v>474</v>
      </c>
      <c r="E6303" s="31" t="s">
        <v>475</v>
      </c>
      <c r="F6303" s="31" t="s">
        <v>92</v>
      </c>
      <c r="G6303" s="31" t="s">
        <v>123</v>
      </c>
      <c r="H6303" s="31" t="s">
        <v>743</v>
      </c>
      <c r="I6303" s="31">
        <v>333</v>
      </c>
      <c r="J6303" s="31">
        <v>12393</v>
      </c>
      <c r="K6303" s="31">
        <v>26.870007262164101</v>
      </c>
      <c r="L6303" s="31" t="s">
        <v>1734</v>
      </c>
      <c r="M6303" s="31">
        <f t="shared" si="267"/>
        <v>26.870007262164101</v>
      </c>
      <c r="N6303" s="31">
        <f t="shared" si="268"/>
        <v>0</v>
      </c>
    </row>
    <row r="6304" spans="1:14" x14ac:dyDescent="0.45">
      <c r="A6304" s="31" t="str">
        <f t="shared" si="269"/>
        <v>E08000030_Children referred to children's services aged 0-4 but not meeting thresholds_Number</v>
      </c>
      <c r="B6304" s="31" t="s">
        <v>446</v>
      </c>
      <c r="C6304" s="31" t="s">
        <v>447</v>
      </c>
      <c r="D6304" s="31" t="s">
        <v>474</v>
      </c>
      <c r="E6304" s="31" t="s">
        <v>475</v>
      </c>
      <c r="F6304" s="31" t="s">
        <v>92</v>
      </c>
      <c r="G6304" s="31" t="s">
        <v>123</v>
      </c>
      <c r="H6304" s="31" t="s">
        <v>743</v>
      </c>
      <c r="I6304" s="31">
        <v>541</v>
      </c>
      <c r="J6304" s="31">
        <v>19650</v>
      </c>
      <c r="K6304" s="31">
        <v>27.531806615776102</v>
      </c>
      <c r="L6304" s="31" t="s">
        <v>1527</v>
      </c>
      <c r="M6304" s="31">
        <f t="shared" si="267"/>
        <v>27.531806615776102</v>
      </c>
      <c r="N6304" s="31">
        <f t="shared" si="268"/>
        <v>0</v>
      </c>
    </row>
    <row r="6305" spans="1:14" x14ac:dyDescent="0.45">
      <c r="A6305" s="31" t="str">
        <f t="shared" si="269"/>
        <v>E08000031_Children referred to children's services aged 0-4 but not meeting thresholds_Number</v>
      </c>
      <c r="B6305" s="31" t="s">
        <v>468</v>
      </c>
      <c r="C6305" s="31" t="s">
        <v>469</v>
      </c>
      <c r="D6305" s="31" t="s">
        <v>474</v>
      </c>
      <c r="E6305" s="31" t="s">
        <v>475</v>
      </c>
      <c r="F6305" s="31" t="s">
        <v>92</v>
      </c>
      <c r="G6305" s="31" t="s">
        <v>123</v>
      </c>
      <c r="H6305" s="31" t="s">
        <v>743</v>
      </c>
      <c r="I6305" s="31">
        <v>328</v>
      </c>
      <c r="J6305" s="31">
        <v>18026</v>
      </c>
      <c r="K6305" s="31">
        <v>18.195939198934902</v>
      </c>
      <c r="L6305" s="31" t="s">
        <v>1546</v>
      </c>
      <c r="M6305" s="31">
        <f t="shared" si="267"/>
        <v>18.195939198934902</v>
      </c>
      <c r="N6305" s="31">
        <f t="shared" si="268"/>
        <v>0</v>
      </c>
    </row>
    <row r="6306" spans="1:14" x14ac:dyDescent="0.45">
      <c r="A6306" s="31" t="str">
        <f t="shared" si="269"/>
        <v>E08000011_Children referred to children's services aged 0-4 but not meeting thresholds_Number</v>
      </c>
      <c r="B6306" s="31" t="s">
        <v>333</v>
      </c>
      <c r="C6306" s="31" t="s">
        <v>334</v>
      </c>
      <c r="D6306" s="31" t="s">
        <v>474</v>
      </c>
      <c r="E6306" s="31" t="s">
        <v>475</v>
      </c>
      <c r="F6306" s="31" t="s">
        <v>92</v>
      </c>
      <c r="G6306" s="31" t="s">
        <v>123</v>
      </c>
      <c r="H6306" s="31" t="s">
        <v>743</v>
      </c>
      <c r="I6306" s="31">
        <v>61</v>
      </c>
      <c r="J6306" s="31">
        <v>10076</v>
      </c>
      <c r="K6306" s="31">
        <v>6.0539896784438296</v>
      </c>
      <c r="L6306" s="31" t="s">
        <v>1628</v>
      </c>
      <c r="M6306" s="31">
        <f t="shared" si="267"/>
        <v>6.0539896784438296</v>
      </c>
      <c r="N6306" s="31">
        <f t="shared" si="268"/>
        <v>0</v>
      </c>
    </row>
    <row r="6307" spans="1:14" x14ac:dyDescent="0.45">
      <c r="A6307" s="31" t="str">
        <f t="shared" si="269"/>
        <v>E08000012_Children referred to children's services aged 0-4 but not meeting thresholds_Number</v>
      </c>
      <c r="B6307" s="31" t="s">
        <v>347</v>
      </c>
      <c r="C6307" s="31" t="s">
        <v>348</v>
      </c>
      <c r="D6307" s="31" t="s">
        <v>474</v>
      </c>
      <c r="E6307" s="31" t="s">
        <v>475</v>
      </c>
      <c r="F6307" s="31" t="s">
        <v>92</v>
      </c>
      <c r="G6307" s="31" t="s">
        <v>123</v>
      </c>
      <c r="H6307" s="31" t="s">
        <v>743</v>
      </c>
      <c r="I6307" s="31">
        <v>342</v>
      </c>
      <c r="J6307" s="31">
        <v>29676</v>
      </c>
      <c r="K6307" s="31">
        <v>11.524464213505899</v>
      </c>
      <c r="L6307" s="31" t="s">
        <v>1523</v>
      </c>
      <c r="M6307" s="31">
        <f t="shared" si="267"/>
        <v>11.524464213505899</v>
      </c>
      <c r="N6307" s="31">
        <f t="shared" si="268"/>
        <v>0</v>
      </c>
    </row>
    <row r="6308" spans="1:14" x14ac:dyDescent="0.45">
      <c r="A6308" s="31" t="str">
        <f t="shared" si="269"/>
        <v>E08000013_Children referred to children's services aged 0-4 but not meeting thresholds_Number</v>
      </c>
      <c r="B6308" s="31" t="s">
        <v>416</v>
      </c>
      <c r="C6308" s="31" t="s">
        <v>417</v>
      </c>
      <c r="D6308" s="31" t="s">
        <v>474</v>
      </c>
      <c r="E6308" s="31" t="s">
        <v>475</v>
      </c>
      <c r="F6308" s="31" t="s">
        <v>92</v>
      </c>
      <c r="G6308" s="31" t="s">
        <v>123</v>
      </c>
      <c r="H6308" s="31" t="s">
        <v>743</v>
      </c>
      <c r="I6308" s="31">
        <v>169</v>
      </c>
      <c r="J6308" s="31">
        <v>10282</v>
      </c>
      <c r="K6308" s="31">
        <v>16.4364909550671</v>
      </c>
      <c r="L6308" s="31" t="s">
        <v>790</v>
      </c>
      <c r="M6308" s="31">
        <f t="shared" si="267"/>
        <v>16.4364909550671</v>
      </c>
      <c r="N6308" s="31">
        <f t="shared" si="268"/>
        <v>0</v>
      </c>
    </row>
    <row r="6309" spans="1:14" x14ac:dyDescent="0.45">
      <c r="A6309" s="31" t="str">
        <f t="shared" si="269"/>
        <v>E08000014_Children referred to children's services aged 0-4 but not meeting thresholds_Number</v>
      </c>
      <c r="B6309" s="31" t="s">
        <v>399</v>
      </c>
      <c r="C6309" s="31" t="s">
        <v>400</v>
      </c>
      <c r="D6309" s="31" t="s">
        <v>474</v>
      </c>
      <c r="E6309" s="31" t="s">
        <v>475</v>
      </c>
      <c r="F6309" s="31" t="s">
        <v>92</v>
      </c>
      <c r="G6309" s="31" t="s">
        <v>123</v>
      </c>
      <c r="H6309" s="31" t="s">
        <v>743</v>
      </c>
      <c r="I6309" s="31">
        <v>224</v>
      </c>
      <c r="J6309" s="31">
        <v>14441</v>
      </c>
      <c r="K6309" s="31">
        <v>15.5113911778963</v>
      </c>
      <c r="L6309" s="31" t="s">
        <v>1469</v>
      </c>
      <c r="M6309" s="31">
        <f t="shared" si="267"/>
        <v>15.5113911778963</v>
      </c>
      <c r="N6309" s="31">
        <f t="shared" si="268"/>
        <v>0</v>
      </c>
    </row>
    <row r="6310" spans="1:14" x14ac:dyDescent="0.45">
      <c r="A6310" s="31" t="str">
        <f t="shared" si="269"/>
        <v>E08000015_Children referred to children's services aged 0-4 but not meeting thresholds_Number</v>
      </c>
      <c r="B6310" s="31" t="s">
        <v>464</v>
      </c>
      <c r="C6310" s="31" t="s">
        <v>465</v>
      </c>
      <c r="D6310" s="31" t="s">
        <v>474</v>
      </c>
      <c r="E6310" s="31" t="s">
        <v>475</v>
      </c>
      <c r="F6310" s="31" t="s">
        <v>92</v>
      </c>
      <c r="G6310" s="31" t="s">
        <v>123</v>
      </c>
      <c r="H6310" s="31" t="s">
        <v>743</v>
      </c>
      <c r="I6310" s="31">
        <v>349</v>
      </c>
      <c r="J6310" s="31">
        <v>18051</v>
      </c>
      <c r="K6310" s="31">
        <v>19.3341089136336</v>
      </c>
      <c r="L6310" s="31" t="s">
        <v>1549</v>
      </c>
      <c r="M6310" s="31">
        <f t="shared" si="267"/>
        <v>19.3341089136336</v>
      </c>
      <c r="N6310" s="31">
        <f t="shared" si="268"/>
        <v>0</v>
      </c>
    </row>
    <row r="6311" spans="1:14" x14ac:dyDescent="0.45">
      <c r="A6311" s="31" t="str">
        <f t="shared" si="269"/>
        <v>E08000001_Children referred to children's services aged 0-4 but not meeting thresholds_Number</v>
      </c>
      <c r="B6311" s="31" t="s">
        <v>252</v>
      </c>
      <c r="C6311" s="31" t="s">
        <v>253</v>
      </c>
      <c r="D6311" s="31" t="s">
        <v>474</v>
      </c>
      <c r="E6311" s="31" t="s">
        <v>475</v>
      </c>
      <c r="F6311" s="31" t="s">
        <v>92</v>
      </c>
      <c r="G6311" s="31" t="s">
        <v>123</v>
      </c>
      <c r="H6311" s="31" t="s">
        <v>743</v>
      </c>
      <c r="I6311" s="31">
        <v>352</v>
      </c>
      <c r="J6311" s="31">
        <v>19294</v>
      </c>
      <c r="K6311" s="31">
        <v>18.244013683010301</v>
      </c>
      <c r="L6311" s="31" t="s">
        <v>1546</v>
      </c>
      <c r="M6311" s="31">
        <f t="shared" si="267"/>
        <v>18.244013683010301</v>
      </c>
      <c r="N6311" s="31">
        <f t="shared" si="268"/>
        <v>0</v>
      </c>
    </row>
    <row r="6312" spans="1:14" x14ac:dyDescent="0.45">
      <c r="A6312" s="31" t="str">
        <f t="shared" si="269"/>
        <v>E08000002_Children referred to children's services aged 0-4 but not meeting thresholds_Number</v>
      </c>
      <c r="B6312" s="31" t="s">
        <v>271</v>
      </c>
      <c r="C6312" s="31" t="s">
        <v>272</v>
      </c>
      <c r="D6312" s="31" t="s">
        <v>474</v>
      </c>
      <c r="E6312" s="31" t="s">
        <v>475</v>
      </c>
      <c r="F6312" s="31" t="s">
        <v>92</v>
      </c>
      <c r="G6312" s="31" t="s">
        <v>123</v>
      </c>
      <c r="H6312" s="31" t="s">
        <v>743</v>
      </c>
      <c r="I6312" s="31">
        <v>233</v>
      </c>
      <c r="J6312" s="31">
        <v>11819</v>
      </c>
      <c r="K6312" s="31">
        <v>19.714019798629302</v>
      </c>
      <c r="L6312" s="31" t="s">
        <v>1483</v>
      </c>
      <c r="M6312" s="31">
        <f t="shared" si="267"/>
        <v>19.714019798629302</v>
      </c>
      <c r="N6312" s="31">
        <f t="shared" si="268"/>
        <v>0</v>
      </c>
    </row>
    <row r="6313" spans="1:14" x14ac:dyDescent="0.45">
      <c r="A6313" s="31" t="str">
        <f t="shared" si="269"/>
        <v>E08000003_Children referred to children's services aged 0-4 but not meeting thresholds_Number</v>
      </c>
      <c r="B6313" s="31" t="s">
        <v>349</v>
      </c>
      <c r="C6313" s="31" t="s">
        <v>350</v>
      </c>
      <c r="D6313" s="31" t="s">
        <v>474</v>
      </c>
      <c r="E6313" s="31" t="s">
        <v>475</v>
      </c>
      <c r="F6313" s="31" t="s">
        <v>92</v>
      </c>
      <c r="G6313" s="31" t="s">
        <v>123</v>
      </c>
      <c r="H6313" s="31" t="s">
        <v>743</v>
      </c>
      <c r="I6313" s="31">
        <v>1495</v>
      </c>
      <c r="J6313" s="31">
        <v>37768</v>
      </c>
      <c r="K6313" s="31">
        <v>39.5837746240203</v>
      </c>
      <c r="L6313" s="31" t="s">
        <v>1774</v>
      </c>
      <c r="M6313" s="31">
        <f t="shared" si="267"/>
        <v>39.5837746240203</v>
      </c>
      <c r="N6313" s="31">
        <f t="shared" si="268"/>
        <v>0</v>
      </c>
    </row>
    <row r="6314" spans="1:14" x14ac:dyDescent="0.45">
      <c r="A6314" s="31" t="str">
        <f t="shared" si="269"/>
        <v>E08000004_Children referred to children's services aged 0-4 but not meeting thresholds_Number</v>
      </c>
      <c r="B6314" s="31" t="s">
        <v>375</v>
      </c>
      <c r="C6314" s="31" t="s">
        <v>376</v>
      </c>
      <c r="D6314" s="31" t="s">
        <v>474</v>
      </c>
      <c r="E6314" s="31" t="s">
        <v>475</v>
      </c>
      <c r="F6314" s="31" t="s">
        <v>92</v>
      </c>
      <c r="G6314" s="31" t="s">
        <v>123</v>
      </c>
      <c r="H6314" s="31" t="s">
        <v>743</v>
      </c>
      <c r="I6314" s="31">
        <v>442</v>
      </c>
      <c r="J6314" s="31">
        <v>16792</v>
      </c>
      <c r="K6314" s="31">
        <v>26.322058122915699</v>
      </c>
      <c r="L6314" s="31" t="s">
        <v>1648</v>
      </c>
      <c r="M6314" s="31">
        <f t="shared" si="267"/>
        <v>26.322058122915699</v>
      </c>
      <c r="N6314" s="31">
        <f t="shared" si="268"/>
        <v>0</v>
      </c>
    </row>
    <row r="6315" spans="1:14" x14ac:dyDescent="0.45">
      <c r="A6315" s="31" t="str">
        <f t="shared" si="269"/>
        <v>E08000005_Children referred to children's services aged 0-4 but not meeting thresholds_Number</v>
      </c>
      <c r="B6315" s="31" t="s">
        <v>391</v>
      </c>
      <c r="C6315" s="31" t="s">
        <v>392</v>
      </c>
      <c r="D6315" s="31" t="s">
        <v>474</v>
      </c>
      <c r="E6315" s="31" t="s">
        <v>475</v>
      </c>
      <c r="F6315" s="31" t="s">
        <v>92</v>
      </c>
      <c r="G6315" s="31" t="s">
        <v>123</v>
      </c>
      <c r="H6315" s="31" t="s">
        <v>743</v>
      </c>
      <c r="I6315" s="31">
        <v>207</v>
      </c>
      <c r="J6315" s="31">
        <v>15123</v>
      </c>
      <c r="K6315" s="31">
        <v>13.6877603650069</v>
      </c>
      <c r="L6315" s="31" t="s">
        <v>785</v>
      </c>
      <c r="M6315" s="31">
        <f t="shared" si="267"/>
        <v>13.6877603650069</v>
      </c>
      <c r="N6315" s="31">
        <f t="shared" si="268"/>
        <v>0</v>
      </c>
    </row>
    <row r="6316" spans="1:14" x14ac:dyDescent="0.45">
      <c r="A6316" s="31" t="str">
        <f t="shared" si="269"/>
        <v>E08000006_Children referred to children's services aged 0-4 but not meeting thresholds_Number</v>
      </c>
      <c r="B6316" s="31" t="s">
        <v>395</v>
      </c>
      <c r="C6316" s="31" t="s">
        <v>396</v>
      </c>
      <c r="D6316" s="31" t="s">
        <v>474</v>
      </c>
      <c r="E6316" s="31" t="s">
        <v>475</v>
      </c>
      <c r="F6316" s="31" t="s">
        <v>92</v>
      </c>
      <c r="G6316" s="31" t="s">
        <v>123</v>
      </c>
      <c r="H6316" s="31" t="s">
        <v>743</v>
      </c>
      <c r="I6316" s="31">
        <v>489</v>
      </c>
      <c r="J6316" s="31">
        <v>17614</v>
      </c>
      <c r="K6316" s="31">
        <v>27.762007494038802</v>
      </c>
      <c r="L6316" s="31" t="s">
        <v>1506</v>
      </c>
      <c r="M6316" s="31">
        <f t="shared" si="267"/>
        <v>27.762007494038802</v>
      </c>
      <c r="N6316" s="31">
        <f t="shared" si="268"/>
        <v>0</v>
      </c>
    </row>
    <row r="6317" spans="1:14" x14ac:dyDescent="0.45">
      <c r="A6317" s="31" t="str">
        <f t="shared" si="269"/>
        <v>E08000007_Children referred to children's services aged 0-4 but not meeting thresholds_Number</v>
      </c>
      <c r="B6317" s="31" t="s">
        <v>420</v>
      </c>
      <c r="C6317" s="31" t="s">
        <v>421</v>
      </c>
      <c r="D6317" s="31" t="s">
        <v>474</v>
      </c>
      <c r="E6317" s="31" t="s">
        <v>475</v>
      </c>
      <c r="F6317" s="31" t="s">
        <v>92</v>
      </c>
      <c r="G6317" s="31" t="s">
        <v>123</v>
      </c>
      <c r="H6317" s="31" t="s">
        <v>743</v>
      </c>
      <c r="I6317" s="31">
        <v>255</v>
      </c>
      <c r="J6317" s="31">
        <v>17631</v>
      </c>
      <c r="K6317" s="31">
        <v>14.463161476944</v>
      </c>
      <c r="L6317" s="31" t="s">
        <v>1552</v>
      </c>
      <c r="M6317" s="31">
        <f t="shared" si="267"/>
        <v>14.463161476944</v>
      </c>
      <c r="N6317" s="31">
        <f t="shared" si="268"/>
        <v>0</v>
      </c>
    </row>
    <row r="6318" spans="1:14" x14ac:dyDescent="0.45">
      <c r="A6318" s="31" t="str">
        <f t="shared" si="269"/>
        <v>E08000008_Children referred to children's services aged 0-4 but not meeting thresholds_Number</v>
      </c>
      <c r="B6318" s="31" t="s">
        <v>436</v>
      </c>
      <c r="C6318" s="31" t="s">
        <v>437</v>
      </c>
      <c r="D6318" s="31" t="s">
        <v>474</v>
      </c>
      <c r="E6318" s="31" t="s">
        <v>475</v>
      </c>
      <c r="F6318" s="31" t="s">
        <v>92</v>
      </c>
      <c r="G6318" s="31" t="s">
        <v>123</v>
      </c>
      <c r="H6318" s="31" t="s">
        <v>743</v>
      </c>
      <c r="I6318" s="31">
        <v>279</v>
      </c>
      <c r="J6318" s="31">
        <v>14500</v>
      </c>
      <c r="K6318" s="31">
        <v>19.241379310344801</v>
      </c>
      <c r="L6318" s="31" t="s">
        <v>1502</v>
      </c>
      <c r="M6318" s="31">
        <f t="shared" si="267"/>
        <v>19.241379310344801</v>
      </c>
      <c r="N6318" s="31">
        <f t="shared" si="268"/>
        <v>0</v>
      </c>
    </row>
    <row r="6319" spans="1:14" x14ac:dyDescent="0.45">
      <c r="A6319" s="31" t="str">
        <f t="shared" si="269"/>
        <v>E08000009_Children referred to children's services aged 0-4 but not meeting thresholds_Number</v>
      </c>
      <c r="B6319" s="31" t="s">
        <v>442</v>
      </c>
      <c r="C6319" s="31" t="s">
        <v>443</v>
      </c>
      <c r="D6319" s="31" t="s">
        <v>474</v>
      </c>
      <c r="E6319" s="31" t="s">
        <v>475</v>
      </c>
      <c r="F6319" s="31" t="s">
        <v>92</v>
      </c>
      <c r="G6319" s="31" t="s">
        <v>123</v>
      </c>
      <c r="H6319" s="31" t="s">
        <v>743</v>
      </c>
      <c r="I6319" s="31">
        <v>71</v>
      </c>
      <c r="J6319" s="31">
        <v>14701</v>
      </c>
      <c r="K6319" s="31">
        <v>4.8296034283382099</v>
      </c>
      <c r="L6319" s="31" t="s">
        <v>1632</v>
      </c>
      <c r="M6319" s="31">
        <f t="shared" si="267"/>
        <v>4.8296034283382099</v>
      </c>
      <c r="N6319" s="31">
        <f t="shared" si="268"/>
        <v>0</v>
      </c>
    </row>
    <row r="6320" spans="1:14" x14ac:dyDescent="0.45">
      <c r="A6320" s="31" t="str">
        <f t="shared" si="269"/>
        <v>E08000010_Children referred to children's services aged 0-4 but not meeting thresholds_Number</v>
      </c>
      <c r="B6320" s="31" t="s">
        <v>460</v>
      </c>
      <c r="C6320" s="31" t="s">
        <v>461</v>
      </c>
      <c r="D6320" s="31" t="s">
        <v>474</v>
      </c>
      <c r="E6320" s="31" t="s">
        <v>475</v>
      </c>
      <c r="F6320" s="31" t="s">
        <v>92</v>
      </c>
      <c r="G6320" s="31" t="s">
        <v>123</v>
      </c>
      <c r="H6320" s="31" t="s">
        <v>743</v>
      </c>
      <c r="I6320" s="31">
        <v>125</v>
      </c>
      <c r="J6320" s="31">
        <v>18450</v>
      </c>
      <c r="K6320" s="31">
        <v>6.7750677506775103</v>
      </c>
      <c r="L6320" s="31" t="s">
        <v>1665</v>
      </c>
      <c r="M6320" s="31">
        <f t="shared" si="267"/>
        <v>6.7750677506775103</v>
      </c>
      <c r="N6320" s="31">
        <f t="shared" si="268"/>
        <v>0</v>
      </c>
    </row>
    <row r="6321" spans="1:14" x14ac:dyDescent="0.45">
      <c r="A6321" s="31" t="str">
        <f t="shared" si="269"/>
        <v>E08000016_Children referred to children's services aged 0-4 but not meeting thresholds_Number</v>
      </c>
      <c r="B6321" s="31" t="s">
        <v>236</v>
      </c>
      <c r="C6321" s="31" t="s">
        <v>237</v>
      </c>
      <c r="D6321" s="31" t="s">
        <v>474</v>
      </c>
      <c r="E6321" s="31" t="s">
        <v>475</v>
      </c>
      <c r="F6321" s="31" t="s">
        <v>92</v>
      </c>
      <c r="G6321" s="31" t="s">
        <v>123</v>
      </c>
      <c r="H6321" s="31" t="s">
        <v>743</v>
      </c>
      <c r="I6321" s="31">
        <v>150</v>
      </c>
      <c r="J6321" s="31">
        <v>14227</v>
      </c>
      <c r="K6321" s="31">
        <v>10.543333099037</v>
      </c>
      <c r="L6321" s="31" t="s">
        <v>1478</v>
      </c>
      <c r="M6321" s="31">
        <f t="shared" si="267"/>
        <v>10.543333099037</v>
      </c>
      <c r="N6321" s="31">
        <f t="shared" si="268"/>
        <v>0</v>
      </c>
    </row>
    <row r="6322" spans="1:14" x14ac:dyDescent="0.45">
      <c r="A6322" s="31" t="str">
        <f t="shared" si="269"/>
        <v>E08000017_Children referred to children's services aged 0-4 but not meeting thresholds_Number</v>
      </c>
      <c r="B6322" s="31" t="s">
        <v>293</v>
      </c>
      <c r="C6322" s="31" t="s">
        <v>294</v>
      </c>
      <c r="D6322" s="31" t="s">
        <v>474</v>
      </c>
      <c r="E6322" s="31" t="s">
        <v>475</v>
      </c>
      <c r="F6322" s="31" t="s">
        <v>92</v>
      </c>
      <c r="G6322" s="31" t="s">
        <v>123</v>
      </c>
      <c r="H6322" s="31" t="s">
        <v>743</v>
      </c>
      <c r="I6322" s="31">
        <v>435</v>
      </c>
      <c r="J6322" s="31">
        <v>18267</v>
      </c>
      <c r="K6322" s="31">
        <v>23.8134340614222</v>
      </c>
      <c r="L6322" s="31" t="s">
        <v>1553</v>
      </c>
      <c r="M6322" s="31">
        <f t="shared" si="267"/>
        <v>23.8134340614222</v>
      </c>
      <c r="N6322" s="31">
        <f t="shared" si="268"/>
        <v>0</v>
      </c>
    </row>
    <row r="6323" spans="1:14" x14ac:dyDescent="0.45">
      <c r="A6323" s="31" t="str">
        <f t="shared" si="269"/>
        <v>E08000018_Children referred to children's services aged 0-4 but not meeting thresholds_Number</v>
      </c>
      <c r="B6323" s="31" t="s">
        <v>393</v>
      </c>
      <c r="C6323" s="31" t="s">
        <v>394</v>
      </c>
      <c r="D6323" s="31" t="s">
        <v>474</v>
      </c>
      <c r="E6323" s="31" t="s">
        <v>475</v>
      </c>
      <c r="F6323" s="31" t="s">
        <v>92</v>
      </c>
      <c r="G6323" s="31" t="s">
        <v>123</v>
      </c>
      <c r="H6323" s="31" t="s">
        <v>743</v>
      </c>
      <c r="I6323" s="31">
        <v>358</v>
      </c>
      <c r="J6323" s="31">
        <v>15832</v>
      </c>
      <c r="K6323" s="31">
        <v>22.612430520464901</v>
      </c>
      <c r="L6323" s="31" t="s">
        <v>1712</v>
      </c>
      <c r="M6323" s="31">
        <f t="shared" si="267"/>
        <v>22.612430520464901</v>
      </c>
      <c r="N6323" s="31">
        <f t="shared" si="268"/>
        <v>0</v>
      </c>
    </row>
    <row r="6324" spans="1:14" x14ac:dyDescent="0.45">
      <c r="A6324" s="31" t="str">
        <f t="shared" si="269"/>
        <v>E08000019_Children referred to children's services aged 0-4 but not meeting thresholds_Number</v>
      </c>
      <c r="B6324" s="31" t="s">
        <v>401</v>
      </c>
      <c r="C6324" s="31" t="s">
        <v>402</v>
      </c>
      <c r="D6324" s="31" t="s">
        <v>474</v>
      </c>
      <c r="E6324" s="31" t="s">
        <v>475</v>
      </c>
      <c r="F6324" s="31" t="s">
        <v>92</v>
      </c>
      <c r="G6324" s="31" t="s">
        <v>123</v>
      </c>
      <c r="H6324" s="31" t="s">
        <v>743</v>
      </c>
      <c r="I6324" s="31">
        <v>1281</v>
      </c>
      <c r="J6324" s="31">
        <v>32700</v>
      </c>
      <c r="K6324" s="31">
        <v>39.174311926605498</v>
      </c>
      <c r="L6324" s="31" t="s">
        <v>1775</v>
      </c>
      <c r="M6324" s="31">
        <f t="shared" si="267"/>
        <v>39.174311926605498</v>
      </c>
      <c r="N6324" s="31">
        <f t="shared" si="268"/>
        <v>0</v>
      </c>
    </row>
    <row r="6325" spans="1:14" x14ac:dyDescent="0.45">
      <c r="A6325" s="31" t="str">
        <f t="shared" si="269"/>
        <v>E08000032_Children referred to children's services aged 0-4 but not meeting thresholds_Number</v>
      </c>
      <c r="B6325" s="31" t="s">
        <v>259</v>
      </c>
      <c r="C6325" s="31" t="s">
        <v>260</v>
      </c>
      <c r="D6325" s="31" t="s">
        <v>474</v>
      </c>
      <c r="E6325" s="31" t="s">
        <v>475</v>
      </c>
      <c r="F6325" s="31" t="s">
        <v>92</v>
      </c>
      <c r="G6325" s="31" t="s">
        <v>123</v>
      </c>
      <c r="H6325" s="31" t="s">
        <v>743</v>
      </c>
      <c r="I6325" s="31">
        <v>532</v>
      </c>
      <c r="J6325" s="31">
        <v>39705</v>
      </c>
      <c r="K6325" s="31">
        <v>13.398816269991199</v>
      </c>
      <c r="L6325" s="31" t="s">
        <v>1536</v>
      </c>
      <c r="M6325" s="31">
        <f t="shared" si="267"/>
        <v>13.398816269991199</v>
      </c>
      <c r="N6325" s="31">
        <f t="shared" si="268"/>
        <v>0</v>
      </c>
    </row>
    <row r="6326" spans="1:14" x14ac:dyDescent="0.45">
      <c r="A6326" s="31" t="str">
        <f t="shared" si="269"/>
        <v>E08000033_Children referred to children's services aged 0-4 but not meeting thresholds_Number</v>
      </c>
      <c r="B6326" s="31" t="s">
        <v>273</v>
      </c>
      <c r="C6326" s="31" t="s">
        <v>274</v>
      </c>
      <c r="D6326" s="31" t="s">
        <v>474</v>
      </c>
      <c r="E6326" s="31" t="s">
        <v>475</v>
      </c>
      <c r="F6326" s="31" t="s">
        <v>92</v>
      </c>
      <c r="G6326" s="31" t="s">
        <v>123</v>
      </c>
      <c r="H6326" s="31" t="s">
        <v>743</v>
      </c>
      <c r="I6326" s="31" t="s">
        <v>1280</v>
      </c>
      <c r="J6326" s="31">
        <v>12448</v>
      </c>
      <c r="K6326" s="31" t="s">
        <v>1280</v>
      </c>
      <c r="L6326" s="31" t="s">
        <v>70</v>
      </c>
      <c r="M6326" s="31" t="s">
        <v>70</v>
      </c>
      <c r="N6326" s="31">
        <f t="shared" si="268"/>
        <v>0</v>
      </c>
    </row>
    <row r="6327" spans="1:14" x14ac:dyDescent="0.45">
      <c r="A6327" s="31" t="str">
        <f t="shared" si="269"/>
        <v>E08000034_Children referred to children's services aged 0-4 but not meeting thresholds_Number</v>
      </c>
      <c r="B6327" s="31" t="s">
        <v>331</v>
      </c>
      <c r="C6327" s="31" t="s">
        <v>332</v>
      </c>
      <c r="D6327" s="31" t="s">
        <v>474</v>
      </c>
      <c r="E6327" s="31" t="s">
        <v>475</v>
      </c>
      <c r="F6327" s="31" t="s">
        <v>92</v>
      </c>
      <c r="G6327" s="31" t="s">
        <v>123</v>
      </c>
      <c r="H6327" s="31" t="s">
        <v>743</v>
      </c>
      <c r="I6327" s="31">
        <v>375</v>
      </c>
      <c r="J6327" s="31">
        <v>27446</v>
      </c>
      <c r="K6327" s="31">
        <v>13.663193179334</v>
      </c>
      <c r="L6327" s="31" t="s">
        <v>785</v>
      </c>
      <c r="M6327" s="31">
        <f t="shared" si="267"/>
        <v>13.663193179334</v>
      </c>
      <c r="N6327" s="31">
        <f t="shared" si="268"/>
        <v>0</v>
      </c>
    </row>
    <row r="6328" spans="1:14" x14ac:dyDescent="0.45">
      <c r="A6328" s="31" t="str">
        <f t="shared" si="269"/>
        <v>E08000035_Children referred to children's services aged 0-4 but not meeting thresholds_Number</v>
      </c>
      <c r="B6328" s="31" t="s">
        <v>339</v>
      </c>
      <c r="C6328" s="31" t="s">
        <v>340</v>
      </c>
      <c r="D6328" s="31" t="s">
        <v>474</v>
      </c>
      <c r="E6328" s="31" t="s">
        <v>475</v>
      </c>
      <c r="F6328" s="31" t="s">
        <v>92</v>
      </c>
      <c r="G6328" s="31" t="s">
        <v>123</v>
      </c>
      <c r="H6328" s="31" t="s">
        <v>743</v>
      </c>
      <c r="I6328" s="31">
        <v>1461</v>
      </c>
      <c r="J6328" s="31">
        <v>50495</v>
      </c>
      <c r="K6328" s="31">
        <v>28.933557777997802</v>
      </c>
      <c r="L6328" s="31" t="s">
        <v>1551</v>
      </c>
      <c r="M6328" s="31">
        <f t="shared" si="267"/>
        <v>28.933557777997802</v>
      </c>
      <c r="N6328" s="31">
        <f t="shared" si="268"/>
        <v>0</v>
      </c>
    </row>
    <row r="6329" spans="1:14" x14ac:dyDescent="0.45">
      <c r="A6329" s="31" t="str">
        <f t="shared" si="269"/>
        <v>E08000036_Children referred to children's services aged 0-4 but not meeting thresholds_Number</v>
      </c>
      <c r="B6329" s="31" t="s">
        <v>444</v>
      </c>
      <c r="C6329" s="31" t="s">
        <v>445</v>
      </c>
      <c r="D6329" s="31" t="s">
        <v>474</v>
      </c>
      <c r="E6329" s="31" t="s">
        <v>475</v>
      </c>
      <c r="F6329" s="31" t="s">
        <v>92</v>
      </c>
      <c r="G6329" s="31" t="s">
        <v>123</v>
      </c>
      <c r="H6329" s="31" t="s">
        <v>743</v>
      </c>
      <c r="I6329" s="31">
        <v>325</v>
      </c>
      <c r="J6329" s="31">
        <v>21149</v>
      </c>
      <c r="K6329" s="31">
        <v>15.367156839566899</v>
      </c>
      <c r="L6329" s="31" t="s">
        <v>1751</v>
      </c>
      <c r="M6329" s="31">
        <f t="shared" si="267"/>
        <v>15.367156839566899</v>
      </c>
      <c r="N6329" s="31">
        <f t="shared" si="268"/>
        <v>0</v>
      </c>
    </row>
    <row r="6330" spans="1:14" x14ac:dyDescent="0.45">
      <c r="A6330" s="31" t="str">
        <f t="shared" si="269"/>
        <v>E08000020_Children referred to children's services aged 0-4 but not meeting thresholds_Number</v>
      </c>
      <c r="B6330" s="31" t="s">
        <v>305</v>
      </c>
      <c r="C6330" s="31" t="s">
        <v>306</v>
      </c>
      <c r="D6330" s="31" t="s">
        <v>474</v>
      </c>
      <c r="E6330" s="31" t="s">
        <v>475</v>
      </c>
      <c r="F6330" s="31" t="s">
        <v>92</v>
      </c>
      <c r="G6330" s="31" t="s">
        <v>123</v>
      </c>
      <c r="H6330" s="31" t="s">
        <v>743</v>
      </c>
      <c r="I6330" s="31">
        <v>229</v>
      </c>
      <c r="J6330" s="31">
        <v>10857</v>
      </c>
      <c r="K6330" s="31">
        <v>21.092382794510499</v>
      </c>
      <c r="L6330" s="31" t="s">
        <v>1501</v>
      </c>
      <c r="M6330" s="31">
        <f t="shared" si="267"/>
        <v>21.092382794510499</v>
      </c>
      <c r="N6330" s="31">
        <f t="shared" si="268"/>
        <v>0</v>
      </c>
    </row>
    <row r="6331" spans="1:14" x14ac:dyDescent="0.45">
      <c r="A6331" s="31" t="str">
        <f t="shared" si="269"/>
        <v>E08000021_Children referred to children's services aged 0-4 but not meeting thresholds_Number</v>
      </c>
      <c r="B6331" s="31" t="s">
        <v>357</v>
      </c>
      <c r="C6331" s="31" t="s">
        <v>358</v>
      </c>
      <c r="D6331" s="31" t="s">
        <v>474</v>
      </c>
      <c r="E6331" s="31" t="s">
        <v>475</v>
      </c>
      <c r="F6331" s="31" t="s">
        <v>92</v>
      </c>
      <c r="G6331" s="31" t="s">
        <v>123</v>
      </c>
      <c r="H6331" s="31" t="s">
        <v>743</v>
      </c>
      <c r="I6331" s="31">
        <v>597</v>
      </c>
      <c r="J6331" s="31">
        <v>16630</v>
      </c>
      <c r="K6331" s="31">
        <v>35.8989777510523</v>
      </c>
      <c r="L6331" s="31" t="s">
        <v>1776</v>
      </c>
      <c r="M6331" s="31">
        <f t="shared" si="267"/>
        <v>35.8989777510523</v>
      </c>
      <c r="N6331" s="31">
        <f t="shared" si="268"/>
        <v>0</v>
      </c>
    </row>
    <row r="6332" spans="1:14" x14ac:dyDescent="0.45">
      <c r="A6332" s="31" t="str">
        <f t="shared" si="269"/>
        <v>E08000022_Children referred to children's services aged 0-4 but not meeting thresholds_Number</v>
      </c>
      <c r="B6332" s="31" t="s">
        <v>524</v>
      </c>
      <c r="C6332" s="31" t="s">
        <v>525</v>
      </c>
      <c r="D6332" s="31" t="s">
        <v>474</v>
      </c>
      <c r="E6332" s="31" t="s">
        <v>475</v>
      </c>
      <c r="F6332" s="31" t="s">
        <v>92</v>
      </c>
      <c r="G6332" s="31" t="s">
        <v>123</v>
      </c>
      <c r="H6332" s="31" t="s">
        <v>743</v>
      </c>
      <c r="I6332" s="31">
        <v>153</v>
      </c>
      <c r="J6332" s="31">
        <v>11471</v>
      </c>
      <c r="K6332" s="31">
        <v>13.3379827390812</v>
      </c>
      <c r="L6332" s="31" t="s">
        <v>1641</v>
      </c>
      <c r="M6332" s="31">
        <f t="shared" si="267"/>
        <v>13.3379827390812</v>
      </c>
      <c r="N6332" s="31">
        <f t="shared" si="268"/>
        <v>0</v>
      </c>
    </row>
    <row r="6333" spans="1:14" x14ac:dyDescent="0.45">
      <c r="A6333" s="31" t="str">
        <f t="shared" si="269"/>
        <v>E08000023_Children referred to children's services aged 0-4 but not meeting thresholds_Number</v>
      </c>
      <c r="B6333" s="31" t="s">
        <v>410</v>
      </c>
      <c r="C6333" s="31" t="s">
        <v>411</v>
      </c>
      <c r="D6333" s="31" t="s">
        <v>474</v>
      </c>
      <c r="E6333" s="31" t="s">
        <v>475</v>
      </c>
      <c r="F6333" s="31" t="s">
        <v>92</v>
      </c>
      <c r="G6333" s="31" t="s">
        <v>123</v>
      </c>
      <c r="H6333" s="31" t="s">
        <v>743</v>
      </c>
      <c r="I6333" s="31">
        <v>138</v>
      </c>
      <c r="J6333" s="31">
        <v>8359</v>
      </c>
      <c r="K6333" s="31">
        <v>16.509151812417802</v>
      </c>
      <c r="L6333" s="31" t="s">
        <v>1481</v>
      </c>
      <c r="M6333" s="31">
        <f t="shared" si="267"/>
        <v>16.509151812417802</v>
      </c>
      <c r="N6333" s="31">
        <f t="shared" si="268"/>
        <v>0</v>
      </c>
    </row>
    <row r="6334" spans="1:14" x14ac:dyDescent="0.45">
      <c r="A6334" s="31" t="str">
        <f t="shared" si="269"/>
        <v>E08000024_Children referred to children's services aged 0-4 but not meeting thresholds_Number</v>
      </c>
      <c r="B6334" s="31" t="s">
        <v>428</v>
      </c>
      <c r="C6334" s="31" t="s">
        <v>429</v>
      </c>
      <c r="D6334" s="31" t="s">
        <v>474</v>
      </c>
      <c r="E6334" s="31" t="s">
        <v>475</v>
      </c>
      <c r="F6334" s="31" t="s">
        <v>92</v>
      </c>
      <c r="G6334" s="31" t="s">
        <v>123</v>
      </c>
      <c r="H6334" s="31" t="s">
        <v>743</v>
      </c>
      <c r="I6334" s="31">
        <v>402</v>
      </c>
      <c r="J6334" s="31">
        <v>14954</v>
      </c>
      <c r="K6334" s="31">
        <v>26.882439481075298</v>
      </c>
      <c r="L6334" s="31" t="s">
        <v>1734</v>
      </c>
      <c r="M6334" s="31">
        <f t="shared" si="267"/>
        <v>26.882439481075298</v>
      </c>
      <c r="N6334" s="31">
        <f t="shared" si="268"/>
        <v>0</v>
      </c>
    </row>
    <row r="6335" spans="1:14" x14ac:dyDescent="0.45">
      <c r="A6335" s="31" t="str">
        <f t="shared" si="269"/>
        <v>E06000053_Children referred to children's services aged 0-4 but not meeting thresholds_Number</v>
      </c>
      <c r="B6335" s="31" t="s">
        <v>550</v>
      </c>
      <c r="C6335" s="31" t="s">
        <v>551</v>
      </c>
      <c r="D6335" s="31" t="s">
        <v>474</v>
      </c>
      <c r="E6335" s="31" t="s">
        <v>475</v>
      </c>
      <c r="F6335" s="31" t="s">
        <v>92</v>
      </c>
      <c r="G6335" s="31" t="s">
        <v>123</v>
      </c>
      <c r="H6335" s="31" t="s">
        <v>743</v>
      </c>
      <c r="I6335" s="31">
        <v>0</v>
      </c>
      <c r="J6335" s="31">
        <v>101</v>
      </c>
      <c r="K6335" s="31">
        <v>0</v>
      </c>
      <c r="L6335" s="31" t="s">
        <v>1520</v>
      </c>
      <c r="M6335" s="31">
        <f t="shared" si="267"/>
        <v>0</v>
      </c>
      <c r="N6335" s="31">
        <f t="shared" si="268"/>
        <v>1</v>
      </c>
    </row>
    <row r="6336" spans="1:14" x14ac:dyDescent="0.45">
      <c r="A6336" s="31" t="str">
        <f t="shared" si="269"/>
        <v>E06000022_Children referred to children's services aged 0-4 but not meeting thresholds_Number</v>
      </c>
      <c r="B6336" s="31" t="s">
        <v>238</v>
      </c>
      <c r="C6336" s="31" t="s">
        <v>239</v>
      </c>
      <c r="D6336" s="31" t="s">
        <v>474</v>
      </c>
      <c r="E6336" s="31" t="s">
        <v>475</v>
      </c>
      <c r="F6336" s="31" t="s">
        <v>92</v>
      </c>
      <c r="G6336" s="31" t="s">
        <v>123</v>
      </c>
      <c r="H6336" s="31" t="s">
        <v>743</v>
      </c>
      <c r="I6336" s="31">
        <v>69</v>
      </c>
      <c r="J6336" s="31">
        <v>9426</v>
      </c>
      <c r="K6336" s="31">
        <v>7.32017823042648</v>
      </c>
      <c r="L6336" s="31" t="s">
        <v>1492</v>
      </c>
      <c r="M6336" s="31">
        <f t="shared" ref="M6336:M6399" si="270">K6336</f>
        <v>7.32017823042648</v>
      </c>
      <c r="N6336" s="31">
        <f t="shared" si="268"/>
        <v>0</v>
      </c>
    </row>
    <row r="6337" spans="1:14" x14ac:dyDescent="0.45">
      <c r="A6337" s="31" t="str">
        <f t="shared" si="269"/>
        <v>E06000023_Children referred to children's services aged 0-4 but not meeting thresholds_Number</v>
      </c>
      <c r="B6337" s="31" t="s">
        <v>265</v>
      </c>
      <c r="C6337" s="31" t="s">
        <v>266</v>
      </c>
      <c r="D6337" s="31" t="s">
        <v>474</v>
      </c>
      <c r="E6337" s="31" t="s">
        <v>475</v>
      </c>
      <c r="F6337" s="31" t="s">
        <v>92</v>
      </c>
      <c r="G6337" s="31" t="s">
        <v>123</v>
      </c>
      <c r="H6337" s="31" t="s">
        <v>743</v>
      </c>
      <c r="I6337" s="31">
        <v>530</v>
      </c>
      <c r="J6337" s="31">
        <v>28994</v>
      </c>
      <c r="K6337" s="31">
        <v>18.279644064289201</v>
      </c>
      <c r="L6337" s="31" t="s">
        <v>1543</v>
      </c>
      <c r="M6337" s="31">
        <f t="shared" si="270"/>
        <v>18.279644064289201</v>
      </c>
      <c r="N6337" s="31">
        <f t="shared" si="268"/>
        <v>0</v>
      </c>
    </row>
    <row r="6338" spans="1:14" x14ac:dyDescent="0.45">
      <c r="A6338" s="31" t="str">
        <f t="shared" si="269"/>
        <v>E06000024_Children referred to children's services aged 0-4 but not meeting thresholds_Number</v>
      </c>
      <c r="B6338" s="31" t="s">
        <v>367</v>
      </c>
      <c r="C6338" s="31" t="s">
        <v>368</v>
      </c>
      <c r="D6338" s="31" t="s">
        <v>474</v>
      </c>
      <c r="E6338" s="31" t="s">
        <v>475</v>
      </c>
      <c r="F6338" s="31" t="s">
        <v>92</v>
      </c>
      <c r="G6338" s="31" t="s">
        <v>123</v>
      </c>
      <c r="H6338" s="31" t="s">
        <v>743</v>
      </c>
      <c r="I6338" s="31">
        <v>70</v>
      </c>
      <c r="J6338" s="31">
        <v>11491</v>
      </c>
      <c r="K6338" s="31">
        <v>6.0917239578800801</v>
      </c>
      <c r="L6338" s="31" t="s">
        <v>1628</v>
      </c>
      <c r="M6338" s="31">
        <f t="shared" si="270"/>
        <v>6.0917239578800801</v>
      </c>
      <c r="N6338" s="31">
        <f t="shared" si="268"/>
        <v>0</v>
      </c>
    </row>
    <row r="6339" spans="1:14" x14ac:dyDescent="0.45">
      <c r="A6339" s="31" t="str">
        <f t="shared" si="269"/>
        <v>E06000025_Children referred to children's services aged 0-4 but not meeting thresholds_Number</v>
      </c>
      <c r="B6339" s="31" t="s">
        <v>408</v>
      </c>
      <c r="C6339" s="31" t="s">
        <v>409</v>
      </c>
      <c r="D6339" s="31" t="s">
        <v>474</v>
      </c>
      <c r="E6339" s="31" t="s">
        <v>475</v>
      </c>
      <c r="F6339" s="31" t="s">
        <v>92</v>
      </c>
      <c r="G6339" s="31" t="s">
        <v>123</v>
      </c>
      <c r="H6339" s="31" t="s">
        <v>743</v>
      </c>
      <c r="I6339" s="31">
        <v>163</v>
      </c>
      <c r="J6339" s="31">
        <v>16325</v>
      </c>
      <c r="K6339" s="31">
        <v>9.9846860643185291</v>
      </c>
      <c r="L6339" s="31" t="s">
        <v>1479</v>
      </c>
      <c r="M6339" s="31">
        <f t="shared" si="270"/>
        <v>9.9846860643185291</v>
      </c>
      <c r="N6339" s="31">
        <f t="shared" ref="N6339:N6402" si="271">IF(OR(C6339="City of London",C6339="Isles of Scilly"),1,0)</f>
        <v>0</v>
      </c>
    </row>
    <row r="6340" spans="1:14" x14ac:dyDescent="0.45">
      <c r="A6340" s="31" t="str">
        <f t="shared" si="269"/>
        <v>E06000001_Children referred to children's services aged 0-4 but not meeting thresholds_Number</v>
      </c>
      <c r="B6340" s="31" t="s">
        <v>313</v>
      </c>
      <c r="C6340" s="31" t="s">
        <v>314</v>
      </c>
      <c r="D6340" s="31" t="s">
        <v>474</v>
      </c>
      <c r="E6340" s="31" t="s">
        <v>475</v>
      </c>
      <c r="F6340" s="31" t="s">
        <v>92</v>
      </c>
      <c r="G6340" s="31" t="s">
        <v>123</v>
      </c>
      <c r="H6340" s="31" t="s">
        <v>743</v>
      </c>
      <c r="I6340" s="31">
        <v>58</v>
      </c>
      <c r="J6340" s="31">
        <v>5297</v>
      </c>
      <c r="K6340" s="31">
        <v>10.9495941098735</v>
      </c>
      <c r="L6340" s="31" t="s">
        <v>1613</v>
      </c>
      <c r="M6340" s="31">
        <f t="shared" si="270"/>
        <v>10.9495941098735</v>
      </c>
      <c r="N6340" s="31">
        <f t="shared" si="271"/>
        <v>0</v>
      </c>
    </row>
    <row r="6341" spans="1:14" x14ac:dyDescent="0.45">
      <c r="A6341" s="31" t="str">
        <f t="shared" si="269"/>
        <v>E06000002_Children referred to children's services aged 0-4 but not meeting thresholds_Number</v>
      </c>
      <c r="B6341" s="31" t="s">
        <v>511</v>
      </c>
      <c r="C6341" s="31" t="s">
        <v>725</v>
      </c>
      <c r="D6341" s="31" t="s">
        <v>474</v>
      </c>
      <c r="E6341" s="31" t="s">
        <v>475</v>
      </c>
      <c r="F6341" s="31" t="s">
        <v>92</v>
      </c>
      <c r="G6341" s="31" t="s">
        <v>123</v>
      </c>
      <c r="H6341" s="31" t="s">
        <v>743</v>
      </c>
      <c r="I6341" s="31">
        <v>182</v>
      </c>
      <c r="J6341" s="31">
        <v>9657</v>
      </c>
      <c r="K6341" s="31">
        <v>18.846432639536101</v>
      </c>
      <c r="L6341" s="31" t="s">
        <v>1544</v>
      </c>
      <c r="M6341" s="31">
        <f t="shared" si="270"/>
        <v>18.846432639536101</v>
      </c>
      <c r="N6341" s="31">
        <f t="shared" si="271"/>
        <v>0</v>
      </c>
    </row>
    <row r="6342" spans="1:14" x14ac:dyDescent="0.45">
      <c r="A6342" s="31" t="str">
        <f t="shared" si="269"/>
        <v>E06000003_Children referred to children's services aged 0-4 but not meeting thresholds_Number</v>
      </c>
      <c r="B6342" s="31" t="s">
        <v>387</v>
      </c>
      <c r="C6342" s="31" t="s">
        <v>388</v>
      </c>
      <c r="D6342" s="31" t="s">
        <v>474</v>
      </c>
      <c r="E6342" s="31" t="s">
        <v>475</v>
      </c>
      <c r="F6342" s="31" t="s">
        <v>92</v>
      </c>
      <c r="G6342" s="31" t="s">
        <v>123</v>
      </c>
      <c r="H6342" s="31" t="s">
        <v>743</v>
      </c>
      <c r="I6342" s="31">
        <v>23</v>
      </c>
      <c r="J6342" s="31">
        <v>7348</v>
      </c>
      <c r="K6342" s="31">
        <v>3.1301034295046302</v>
      </c>
      <c r="L6342" s="31" t="s">
        <v>1671</v>
      </c>
      <c r="M6342" s="31">
        <f t="shared" si="270"/>
        <v>3.1301034295046302</v>
      </c>
      <c r="N6342" s="31">
        <f t="shared" si="271"/>
        <v>0</v>
      </c>
    </row>
    <row r="6343" spans="1:14" x14ac:dyDescent="0.45">
      <c r="A6343" s="31" t="str">
        <f t="shared" si="269"/>
        <v>E06000004_Children referred to children's services aged 0-4 but not meeting thresholds_Number</v>
      </c>
      <c r="B6343" s="31" t="s">
        <v>422</v>
      </c>
      <c r="C6343" s="31" t="s">
        <v>423</v>
      </c>
      <c r="D6343" s="31" t="s">
        <v>474</v>
      </c>
      <c r="E6343" s="31" t="s">
        <v>475</v>
      </c>
      <c r="F6343" s="31" t="s">
        <v>92</v>
      </c>
      <c r="G6343" s="31" t="s">
        <v>123</v>
      </c>
      <c r="H6343" s="31" t="s">
        <v>743</v>
      </c>
      <c r="I6343" s="31">
        <v>41</v>
      </c>
      <c r="J6343" s="31">
        <v>11648</v>
      </c>
      <c r="K6343" s="31">
        <v>3.5199175824175799</v>
      </c>
      <c r="L6343" s="31" t="s">
        <v>1623</v>
      </c>
      <c r="M6343" s="31">
        <f t="shared" si="270"/>
        <v>3.5199175824175799</v>
      </c>
      <c r="N6343" s="31">
        <f t="shared" si="271"/>
        <v>0</v>
      </c>
    </row>
    <row r="6344" spans="1:14" x14ac:dyDescent="0.45">
      <c r="A6344" s="31" t="str">
        <f t="shared" si="269"/>
        <v>E06000010_Children referred to children's services aged 0-4 but not meeting thresholds_Number</v>
      </c>
      <c r="B6344" s="31" t="s">
        <v>329</v>
      </c>
      <c r="C6344" s="31" t="s">
        <v>330</v>
      </c>
      <c r="D6344" s="31" t="s">
        <v>474</v>
      </c>
      <c r="E6344" s="31" t="s">
        <v>475</v>
      </c>
      <c r="F6344" s="31" t="s">
        <v>92</v>
      </c>
      <c r="G6344" s="31" t="s">
        <v>123</v>
      </c>
      <c r="H6344" s="31" t="s">
        <v>743</v>
      </c>
      <c r="I6344" s="31">
        <v>260</v>
      </c>
      <c r="J6344" s="31">
        <v>17207</v>
      </c>
      <c r="K6344" s="31">
        <v>15.110129598419199</v>
      </c>
      <c r="L6344" s="31" t="s">
        <v>775</v>
      </c>
      <c r="M6344" s="31">
        <f t="shared" si="270"/>
        <v>15.110129598419199</v>
      </c>
      <c r="N6344" s="31">
        <f t="shared" si="271"/>
        <v>0</v>
      </c>
    </row>
    <row r="6345" spans="1:14" x14ac:dyDescent="0.45">
      <c r="A6345" s="31" t="str">
        <f t="shared" si="269"/>
        <v>E06000011_Children referred to children's services aged 0-4 but not meeting thresholds_Number</v>
      </c>
      <c r="B6345" s="31" t="s">
        <v>514</v>
      </c>
      <c r="C6345" s="31" t="s">
        <v>594</v>
      </c>
      <c r="D6345" s="31" t="s">
        <v>474</v>
      </c>
      <c r="E6345" s="31" t="s">
        <v>475</v>
      </c>
      <c r="F6345" s="31" t="s">
        <v>92</v>
      </c>
      <c r="G6345" s="31" t="s">
        <v>123</v>
      </c>
      <c r="H6345" s="31" t="s">
        <v>743</v>
      </c>
      <c r="I6345" s="31">
        <v>6</v>
      </c>
      <c r="J6345" s="31">
        <v>15572</v>
      </c>
      <c r="K6345" s="31">
        <v>0.38530696121243302</v>
      </c>
      <c r="L6345" s="31" t="s">
        <v>1685</v>
      </c>
      <c r="M6345" s="31">
        <f t="shared" si="270"/>
        <v>0.38530696121243302</v>
      </c>
      <c r="N6345" s="31">
        <f t="shared" si="271"/>
        <v>0</v>
      </c>
    </row>
    <row r="6346" spans="1:14" x14ac:dyDescent="0.45">
      <c r="A6346" s="31" t="str">
        <f t="shared" si="269"/>
        <v>E06000012_Children referred to children's services aged 0-4 but not meeting thresholds_Number</v>
      </c>
      <c r="B6346" s="31" t="s">
        <v>363</v>
      </c>
      <c r="C6346" s="31" t="s">
        <v>364</v>
      </c>
      <c r="D6346" s="31" t="s">
        <v>474</v>
      </c>
      <c r="E6346" s="31" t="s">
        <v>475</v>
      </c>
      <c r="F6346" s="31" t="s">
        <v>92</v>
      </c>
      <c r="G6346" s="31" t="s">
        <v>123</v>
      </c>
      <c r="H6346" s="31" t="s">
        <v>743</v>
      </c>
      <c r="I6346" s="31">
        <v>24</v>
      </c>
      <c r="J6346" s="31">
        <v>9516</v>
      </c>
      <c r="K6346" s="31">
        <v>2.5220680958385899</v>
      </c>
      <c r="L6346" s="31" t="s">
        <v>1670</v>
      </c>
      <c r="M6346" s="31">
        <f t="shared" si="270"/>
        <v>2.5220680958385899</v>
      </c>
      <c r="N6346" s="31">
        <f t="shared" si="271"/>
        <v>0</v>
      </c>
    </row>
    <row r="6347" spans="1:14" x14ac:dyDescent="0.45">
      <c r="A6347" s="31" t="str">
        <f t="shared" ref="A6347:A6410" si="272">CONCATENATE(B6347,"_",G6347,"_",H6347)</f>
        <v>E06000013_Children referred to children's services aged 0-4 but not meeting thresholds_Number</v>
      </c>
      <c r="B6347" s="31" t="s">
        <v>365</v>
      </c>
      <c r="C6347" s="31" t="s">
        <v>366</v>
      </c>
      <c r="D6347" s="31" t="s">
        <v>474</v>
      </c>
      <c r="E6347" s="31" t="s">
        <v>475</v>
      </c>
      <c r="F6347" s="31" t="s">
        <v>92</v>
      </c>
      <c r="G6347" s="31" t="s">
        <v>123</v>
      </c>
      <c r="H6347" s="31" t="s">
        <v>743</v>
      </c>
      <c r="I6347" s="31">
        <v>194</v>
      </c>
      <c r="J6347" s="31">
        <v>9204</v>
      </c>
      <c r="K6347" s="31">
        <v>21.077792264232901</v>
      </c>
      <c r="L6347" s="31" t="s">
        <v>1501</v>
      </c>
      <c r="M6347" s="31">
        <f t="shared" si="270"/>
        <v>21.077792264232901</v>
      </c>
      <c r="N6347" s="31">
        <f t="shared" si="271"/>
        <v>0</v>
      </c>
    </row>
    <row r="6348" spans="1:14" x14ac:dyDescent="0.45">
      <c r="A6348" s="31" t="str">
        <f t="shared" si="272"/>
        <v>E10000023_Children referred to children's services aged 0-4 but not meeting thresholds_Number</v>
      </c>
      <c r="B6348" s="31" t="s">
        <v>369</v>
      </c>
      <c r="C6348" s="31" t="s">
        <v>370</v>
      </c>
      <c r="D6348" s="31" t="s">
        <v>474</v>
      </c>
      <c r="E6348" s="31" t="s">
        <v>475</v>
      </c>
      <c r="F6348" s="31" t="s">
        <v>92</v>
      </c>
      <c r="G6348" s="31" t="s">
        <v>123</v>
      </c>
      <c r="H6348" s="31" t="s">
        <v>743</v>
      </c>
      <c r="I6348" s="31">
        <v>321</v>
      </c>
      <c r="J6348" s="31">
        <v>29706</v>
      </c>
      <c r="K6348" s="31">
        <v>10.805897798424599</v>
      </c>
      <c r="L6348" s="31" t="s">
        <v>1477</v>
      </c>
      <c r="M6348" s="31">
        <f t="shared" si="270"/>
        <v>10.805897798424599</v>
      </c>
      <c r="N6348" s="31">
        <f t="shared" si="271"/>
        <v>0</v>
      </c>
    </row>
    <row r="6349" spans="1:14" x14ac:dyDescent="0.45">
      <c r="A6349" s="31" t="str">
        <f t="shared" si="272"/>
        <v>E06000014_Children referred to children's services aged 0-4 but not meeting thresholds_Number</v>
      </c>
      <c r="B6349" s="31" t="s">
        <v>472</v>
      </c>
      <c r="C6349" s="31" t="s">
        <v>473</v>
      </c>
      <c r="D6349" s="31" t="s">
        <v>474</v>
      </c>
      <c r="E6349" s="31" t="s">
        <v>475</v>
      </c>
      <c r="F6349" s="31" t="s">
        <v>92</v>
      </c>
      <c r="G6349" s="31" t="s">
        <v>123</v>
      </c>
      <c r="H6349" s="31" t="s">
        <v>743</v>
      </c>
      <c r="I6349" s="31">
        <v>12</v>
      </c>
      <c r="J6349" s="31">
        <v>9822</v>
      </c>
      <c r="K6349" s="31">
        <v>1.22174709835064</v>
      </c>
      <c r="L6349" s="31" t="s">
        <v>1686</v>
      </c>
      <c r="M6349" s="31">
        <f t="shared" si="270"/>
        <v>1.22174709835064</v>
      </c>
      <c r="N6349" s="31">
        <f t="shared" si="271"/>
        <v>0</v>
      </c>
    </row>
    <row r="6350" spans="1:14" x14ac:dyDescent="0.45">
      <c r="A6350" s="31" t="str">
        <f t="shared" si="272"/>
        <v>E06000032_Children referred to children's services aged 0-4 but not meeting thresholds_Number</v>
      </c>
      <c r="B6350" s="31" t="s">
        <v>564</v>
      </c>
      <c r="C6350" s="31" t="s">
        <v>724</v>
      </c>
      <c r="D6350" s="31" t="s">
        <v>474</v>
      </c>
      <c r="E6350" s="31" t="s">
        <v>475</v>
      </c>
      <c r="F6350" s="31" t="s">
        <v>92</v>
      </c>
      <c r="G6350" s="31" t="s">
        <v>123</v>
      </c>
      <c r="H6350" s="31" t="s">
        <v>743</v>
      </c>
      <c r="I6350" s="31">
        <v>185</v>
      </c>
      <c r="J6350" s="31">
        <v>17547</v>
      </c>
      <c r="K6350" s="31">
        <v>10.5431127828119</v>
      </c>
      <c r="L6350" s="31" t="s">
        <v>1478</v>
      </c>
      <c r="M6350" s="31">
        <f t="shared" si="270"/>
        <v>10.5431127828119</v>
      </c>
      <c r="N6350" s="31">
        <f t="shared" si="271"/>
        <v>0</v>
      </c>
    </row>
    <row r="6351" spans="1:14" x14ac:dyDescent="0.45">
      <c r="A6351" s="31" t="str">
        <f t="shared" si="272"/>
        <v>E06000055_Children referred to children's services aged 0-4 but not meeting thresholds_Number</v>
      </c>
      <c r="B6351" s="31" t="s">
        <v>240</v>
      </c>
      <c r="C6351" s="31" t="s">
        <v>241</v>
      </c>
      <c r="D6351" s="31" t="s">
        <v>474</v>
      </c>
      <c r="E6351" s="31" t="s">
        <v>475</v>
      </c>
      <c r="F6351" s="31" t="s">
        <v>92</v>
      </c>
      <c r="G6351" s="31" t="s">
        <v>123</v>
      </c>
      <c r="H6351" s="31" t="s">
        <v>743</v>
      </c>
      <c r="I6351" s="31">
        <v>168</v>
      </c>
      <c r="J6351" s="31">
        <v>11509</v>
      </c>
      <c r="K6351" s="31">
        <v>14.597271700408401</v>
      </c>
      <c r="L6351" s="31" t="s">
        <v>1475</v>
      </c>
      <c r="M6351" s="31">
        <f t="shared" si="270"/>
        <v>14.597271700408401</v>
      </c>
      <c r="N6351" s="31">
        <f t="shared" si="271"/>
        <v>0</v>
      </c>
    </row>
    <row r="6352" spans="1:14" x14ac:dyDescent="0.45">
      <c r="A6352" s="31" t="str">
        <f t="shared" si="272"/>
        <v>E06000056_Children referred to children's services aged 0-4 but not meeting thresholds_Number</v>
      </c>
      <c r="B6352" s="31" t="s">
        <v>279</v>
      </c>
      <c r="C6352" s="31" t="s">
        <v>280</v>
      </c>
      <c r="D6352" s="31" t="s">
        <v>474</v>
      </c>
      <c r="E6352" s="31" t="s">
        <v>475</v>
      </c>
      <c r="F6352" s="31" t="s">
        <v>92</v>
      </c>
      <c r="G6352" s="31" t="s">
        <v>123</v>
      </c>
      <c r="H6352" s="31" t="s">
        <v>743</v>
      </c>
      <c r="I6352" s="31">
        <v>118</v>
      </c>
      <c r="J6352" s="31">
        <v>17751</v>
      </c>
      <c r="K6352" s="31">
        <v>6.6475128161793702</v>
      </c>
      <c r="L6352" s="31" t="s">
        <v>1619</v>
      </c>
      <c r="M6352" s="31">
        <f t="shared" si="270"/>
        <v>6.6475128161793702</v>
      </c>
      <c r="N6352" s="31">
        <f t="shared" si="271"/>
        <v>0</v>
      </c>
    </row>
    <row r="6353" spans="1:14" x14ac:dyDescent="0.45">
      <c r="A6353" s="31" t="str">
        <f t="shared" si="272"/>
        <v>E10000002_Children referred to children's services aged 0-4 but not meeting thresholds_Number</v>
      </c>
      <c r="B6353" s="31" t="s">
        <v>269</v>
      </c>
      <c r="C6353" s="31" t="s">
        <v>270</v>
      </c>
      <c r="D6353" s="31" t="s">
        <v>474</v>
      </c>
      <c r="E6353" s="31" t="s">
        <v>475</v>
      </c>
      <c r="F6353" s="31" t="s">
        <v>92</v>
      </c>
      <c r="G6353" s="31" t="s">
        <v>123</v>
      </c>
      <c r="H6353" s="31" t="s">
        <v>743</v>
      </c>
      <c r="I6353" s="31">
        <v>804</v>
      </c>
      <c r="J6353" s="31">
        <v>32404</v>
      </c>
      <c r="K6353" s="31">
        <v>24.811751635600501</v>
      </c>
      <c r="L6353" s="31" t="s">
        <v>1659</v>
      </c>
      <c r="M6353" s="31">
        <f t="shared" si="270"/>
        <v>24.811751635600501</v>
      </c>
      <c r="N6353" s="31">
        <f t="shared" si="271"/>
        <v>0</v>
      </c>
    </row>
    <row r="6354" spans="1:14" x14ac:dyDescent="0.45">
      <c r="A6354" s="31" t="str">
        <f t="shared" si="272"/>
        <v>E06000042_Children referred to children's services aged 0-4 but not meeting thresholds_Number</v>
      </c>
      <c r="B6354" s="31" t="s">
        <v>355</v>
      </c>
      <c r="C6354" s="31" t="s">
        <v>356</v>
      </c>
      <c r="D6354" s="31" t="s">
        <v>474</v>
      </c>
      <c r="E6354" s="31" t="s">
        <v>475</v>
      </c>
      <c r="F6354" s="31" t="s">
        <v>92</v>
      </c>
      <c r="G6354" s="31" t="s">
        <v>123</v>
      </c>
      <c r="H6354" s="31" t="s">
        <v>743</v>
      </c>
      <c r="I6354" s="31">
        <v>169</v>
      </c>
      <c r="J6354" s="31">
        <v>19048</v>
      </c>
      <c r="K6354" s="31">
        <v>8.8723225535489298</v>
      </c>
      <c r="L6354" s="31" t="s">
        <v>1633</v>
      </c>
      <c r="M6354" s="31">
        <f t="shared" si="270"/>
        <v>8.8723225535489298</v>
      </c>
      <c r="N6354" s="31">
        <f t="shared" si="271"/>
        <v>0</v>
      </c>
    </row>
    <row r="6355" spans="1:14" x14ac:dyDescent="0.45">
      <c r="A6355" s="31" t="str">
        <f t="shared" si="272"/>
        <v>E10000007_Children referred to children's services aged 0-4 but not meeting thresholds_Number</v>
      </c>
      <c r="B6355" s="31" t="s">
        <v>291</v>
      </c>
      <c r="C6355" s="31" t="s">
        <v>292</v>
      </c>
      <c r="D6355" s="31" t="s">
        <v>474</v>
      </c>
      <c r="E6355" s="31" t="s">
        <v>475</v>
      </c>
      <c r="F6355" s="31" t="s">
        <v>92</v>
      </c>
      <c r="G6355" s="31" t="s">
        <v>123</v>
      </c>
      <c r="H6355" s="31" t="s">
        <v>743</v>
      </c>
      <c r="I6355" s="31">
        <v>916</v>
      </c>
      <c r="J6355" s="31">
        <v>40208</v>
      </c>
      <c r="K6355" s="31">
        <v>22.781536012733799</v>
      </c>
      <c r="L6355" s="31" t="s">
        <v>1534</v>
      </c>
      <c r="M6355" s="31">
        <f t="shared" si="270"/>
        <v>22.781536012733799</v>
      </c>
      <c r="N6355" s="31">
        <f t="shared" si="271"/>
        <v>0</v>
      </c>
    </row>
    <row r="6356" spans="1:14" x14ac:dyDescent="0.45">
      <c r="A6356" s="31" t="str">
        <f t="shared" si="272"/>
        <v>E06000015_Children referred to children's services aged 0-4 but not meeting thresholds_Number</v>
      </c>
      <c r="B6356" s="31" t="s">
        <v>289</v>
      </c>
      <c r="C6356" s="31" t="s">
        <v>290</v>
      </c>
      <c r="D6356" s="31" t="s">
        <v>474</v>
      </c>
      <c r="E6356" s="31" t="s">
        <v>475</v>
      </c>
      <c r="F6356" s="31" t="s">
        <v>92</v>
      </c>
      <c r="G6356" s="31" t="s">
        <v>123</v>
      </c>
      <c r="H6356" s="31" t="s">
        <v>743</v>
      </c>
      <c r="I6356" s="31">
        <v>435</v>
      </c>
      <c r="J6356" s="31">
        <v>16674</v>
      </c>
      <c r="K6356" s="31">
        <v>26.0885210507377</v>
      </c>
      <c r="L6356" s="31" t="s">
        <v>1608</v>
      </c>
      <c r="M6356" s="31">
        <f t="shared" si="270"/>
        <v>26.0885210507377</v>
      </c>
      <c r="N6356" s="31">
        <f t="shared" si="271"/>
        <v>0</v>
      </c>
    </row>
    <row r="6357" spans="1:14" x14ac:dyDescent="0.45">
      <c r="A6357" s="31" t="str">
        <f t="shared" si="272"/>
        <v>E10000009_Children referred to children's services aged 0-4 but not meeting thresholds_Number</v>
      </c>
      <c r="B6357" s="31" t="s">
        <v>295</v>
      </c>
      <c r="C6357" s="31" t="s">
        <v>296</v>
      </c>
      <c r="D6357" s="31" t="s">
        <v>474</v>
      </c>
      <c r="E6357" s="31" t="s">
        <v>475</v>
      </c>
      <c r="F6357" s="31" t="s">
        <v>92</v>
      </c>
      <c r="G6357" s="31" t="s">
        <v>123</v>
      </c>
      <c r="H6357" s="31" t="s">
        <v>743</v>
      </c>
      <c r="I6357" s="31">
        <v>388</v>
      </c>
      <c r="J6357" s="31">
        <v>18202</v>
      </c>
      <c r="K6357" s="31">
        <v>21.316338863861102</v>
      </c>
      <c r="L6357" s="31" t="s">
        <v>1555</v>
      </c>
      <c r="M6357" s="31">
        <f t="shared" si="270"/>
        <v>21.316338863861102</v>
      </c>
      <c r="N6357" s="31">
        <f t="shared" si="271"/>
        <v>0</v>
      </c>
    </row>
    <row r="6358" spans="1:14" x14ac:dyDescent="0.45">
      <c r="A6358" s="31" t="str">
        <f t="shared" si="272"/>
        <v>E06000029_Children referred to children's services aged 0-4 but not meeting thresholds_Number</v>
      </c>
      <c r="B6358" s="31" t="s">
        <v>543</v>
      </c>
      <c r="C6358" s="31" t="s">
        <v>717</v>
      </c>
      <c r="D6358" s="31" t="s">
        <v>474</v>
      </c>
      <c r="E6358" s="31" t="s">
        <v>475</v>
      </c>
      <c r="F6358" s="31" t="s">
        <v>92</v>
      </c>
      <c r="G6358" s="31" t="s">
        <v>123</v>
      </c>
      <c r="H6358" s="31" t="s">
        <v>743</v>
      </c>
      <c r="I6358" s="31">
        <v>19</v>
      </c>
      <c r="J6358" s="31">
        <v>8108</v>
      </c>
      <c r="K6358" s="31">
        <v>2.3433645781943802</v>
      </c>
      <c r="L6358" s="31" t="s">
        <v>1649</v>
      </c>
      <c r="M6358" s="31">
        <f t="shared" si="270"/>
        <v>2.3433645781943802</v>
      </c>
      <c r="N6358" s="31">
        <f t="shared" si="271"/>
        <v>0</v>
      </c>
    </row>
    <row r="6359" spans="1:14" x14ac:dyDescent="0.45">
      <c r="A6359" s="31" t="str">
        <f t="shared" si="272"/>
        <v>E06000028_Children referred to children's services aged 0-4 but not meeting thresholds_Number</v>
      </c>
      <c r="B6359" s="31" t="s">
        <v>254</v>
      </c>
      <c r="C6359" s="31" t="s">
        <v>255</v>
      </c>
      <c r="D6359" s="31" t="s">
        <v>474</v>
      </c>
      <c r="E6359" s="31" t="s">
        <v>475</v>
      </c>
      <c r="F6359" s="31" t="s">
        <v>92</v>
      </c>
      <c r="G6359" s="31" t="s">
        <v>123</v>
      </c>
      <c r="H6359" s="31" t="s">
        <v>743</v>
      </c>
      <c r="I6359" s="31">
        <v>158</v>
      </c>
      <c r="J6359" s="31">
        <v>10832</v>
      </c>
      <c r="K6359" s="31">
        <v>14.586410635155101</v>
      </c>
      <c r="L6359" s="31" t="s">
        <v>1475</v>
      </c>
      <c r="M6359" s="31">
        <f t="shared" si="270"/>
        <v>14.586410635155101</v>
      </c>
      <c r="N6359" s="31">
        <f t="shared" si="271"/>
        <v>0</v>
      </c>
    </row>
    <row r="6360" spans="1:14" x14ac:dyDescent="0.45">
      <c r="A6360" s="31" t="str">
        <f t="shared" si="272"/>
        <v>E06000047_Children referred to children's services aged 0-4 but not meeting thresholds_Number</v>
      </c>
      <c r="B6360" s="31" t="s">
        <v>528</v>
      </c>
      <c r="C6360" s="31" t="s">
        <v>721</v>
      </c>
      <c r="D6360" s="31" t="s">
        <v>474</v>
      </c>
      <c r="E6360" s="31" t="s">
        <v>475</v>
      </c>
      <c r="F6360" s="31" t="s">
        <v>92</v>
      </c>
      <c r="G6360" s="31" t="s">
        <v>123</v>
      </c>
      <c r="H6360" s="31" t="s">
        <v>743</v>
      </c>
      <c r="I6360" s="31">
        <v>709</v>
      </c>
      <c r="J6360" s="31">
        <v>27021</v>
      </c>
      <c r="K6360" s="31">
        <v>26.238851263831801</v>
      </c>
      <c r="L6360" s="31" t="s">
        <v>1777</v>
      </c>
      <c r="M6360" s="31">
        <f t="shared" si="270"/>
        <v>26.238851263831801</v>
      </c>
      <c r="N6360" s="31">
        <f t="shared" si="271"/>
        <v>0</v>
      </c>
    </row>
    <row r="6361" spans="1:14" x14ac:dyDescent="0.45">
      <c r="A6361" s="31" t="str">
        <f t="shared" si="272"/>
        <v>E06000005_Children referred to children's services aged 0-4 but not meeting thresholds_Number</v>
      </c>
      <c r="B6361" s="31" t="s">
        <v>287</v>
      </c>
      <c r="C6361" s="31" t="s">
        <v>288</v>
      </c>
      <c r="D6361" s="31" t="s">
        <v>474</v>
      </c>
      <c r="E6361" s="31" t="s">
        <v>475</v>
      </c>
      <c r="F6361" s="31" t="s">
        <v>92</v>
      </c>
      <c r="G6361" s="31" t="s">
        <v>123</v>
      </c>
      <c r="H6361" s="31" t="s">
        <v>743</v>
      </c>
      <c r="I6361" s="31">
        <v>80</v>
      </c>
      <c r="J6361" s="31">
        <v>5917</v>
      </c>
      <c r="K6361" s="31">
        <v>13.5203650498563</v>
      </c>
      <c r="L6361" s="31" t="s">
        <v>1541</v>
      </c>
      <c r="M6361" s="31">
        <f t="shared" si="270"/>
        <v>13.5203650498563</v>
      </c>
      <c r="N6361" s="31">
        <f t="shared" si="271"/>
        <v>0</v>
      </c>
    </row>
    <row r="6362" spans="1:14" x14ac:dyDescent="0.45">
      <c r="A6362" s="31" t="str">
        <f t="shared" si="272"/>
        <v>E10000011_Children referred to children's services aged 0-4 but not meeting thresholds_Number</v>
      </c>
      <c r="B6362" s="31" t="s">
        <v>299</v>
      </c>
      <c r="C6362" s="31" t="s">
        <v>300</v>
      </c>
      <c r="D6362" s="31" t="s">
        <v>474</v>
      </c>
      <c r="E6362" s="31" t="s">
        <v>475</v>
      </c>
      <c r="F6362" s="31" t="s">
        <v>92</v>
      </c>
      <c r="G6362" s="31" t="s">
        <v>123</v>
      </c>
      <c r="H6362" s="31" t="s">
        <v>743</v>
      </c>
      <c r="I6362" s="31">
        <v>234</v>
      </c>
      <c r="J6362" s="31">
        <v>27106</v>
      </c>
      <c r="K6362" s="31">
        <v>8.6327750313583707</v>
      </c>
      <c r="L6362" s="31" t="s">
        <v>1594</v>
      </c>
      <c r="M6362" s="31">
        <f t="shared" si="270"/>
        <v>8.6327750313583707</v>
      </c>
      <c r="N6362" s="31">
        <f t="shared" si="271"/>
        <v>0</v>
      </c>
    </row>
    <row r="6363" spans="1:14" x14ac:dyDescent="0.45">
      <c r="A6363" s="31" t="str">
        <f t="shared" si="272"/>
        <v>E06000043_Children referred to children's services aged 0-4 but not meeting thresholds_Number</v>
      </c>
      <c r="B6363" s="31" t="s">
        <v>263</v>
      </c>
      <c r="C6363" s="31" t="s">
        <v>264</v>
      </c>
      <c r="D6363" s="31" t="s">
        <v>474</v>
      </c>
      <c r="E6363" s="31" t="s">
        <v>475</v>
      </c>
      <c r="F6363" s="31" t="s">
        <v>92</v>
      </c>
      <c r="G6363" s="31" t="s">
        <v>123</v>
      </c>
      <c r="H6363" s="31" t="s">
        <v>743</v>
      </c>
      <c r="I6363" s="31">
        <v>37</v>
      </c>
      <c r="J6363" s="31">
        <v>13768</v>
      </c>
      <c r="K6363" s="31">
        <v>2.68739105171412</v>
      </c>
      <c r="L6363" s="31" t="s">
        <v>1631</v>
      </c>
      <c r="M6363" s="31">
        <f t="shared" si="270"/>
        <v>2.68739105171412</v>
      </c>
      <c r="N6363" s="31">
        <f t="shared" si="271"/>
        <v>0</v>
      </c>
    </row>
    <row r="6364" spans="1:14" x14ac:dyDescent="0.45">
      <c r="A6364" s="31" t="str">
        <f t="shared" si="272"/>
        <v>E10000014_Children referred to children's services aged 0-4 but not meeting thresholds_Number</v>
      </c>
      <c r="B6364" s="31" t="s">
        <v>309</v>
      </c>
      <c r="C6364" s="31" t="s">
        <v>310</v>
      </c>
      <c r="D6364" s="31" t="s">
        <v>474</v>
      </c>
      <c r="E6364" s="31" t="s">
        <v>475</v>
      </c>
      <c r="F6364" s="31" t="s">
        <v>92</v>
      </c>
      <c r="G6364" s="31" t="s">
        <v>123</v>
      </c>
      <c r="H6364" s="31" t="s">
        <v>743</v>
      </c>
      <c r="I6364" s="31">
        <v>1705</v>
      </c>
      <c r="J6364" s="31">
        <v>74388</v>
      </c>
      <c r="K6364" s="31">
        <v>22.920363499489198</v>
      </c>
      <c r="L6364" s="31" t="s">
        <v>1493</v>
      </c>
      <c r="M6364" s="31">
        <f t="shared" si="270"/>
        <v>22.920363499489198</v>
      </c>
      <c r="N6364" s="31">
        <f t="shared" si="271"/>
        <v>0</v>
      </c>
    </row>
    <row r="6365" spans="1:14" x14ac:dyDescent="0.45">
      <c r="A6365" s="31" t="str">
        <f t="shared" si="272"/>
        <v>E06000044_Children referred to children's services aged 0-4 but not meeting thresholds_Number</v>
      </c>
      <c r="B6365" s="31" t="s">
        <v>383</v>
      </c>
      <c r="C6365" s="31" t="s">
        <v>384</v>
      </c>
      <c r="D6365" s="31" t="s">
        <v>474</v>
      </c>
      <c r="E6365" s="31" t="s">
        <v>475</v>
      </c>
      <c r="F6365" s="31" t="s">
        <v>92</v>
      </c>
      <c r="G6365" s="31" t="s">
        <v>123</v>
      </c>
      <c r="H6365" s="31" t="s">
        <v>743</v>
      </c>
      <c r="I6365" s="31">
        <v>96</v>
      </c>
      <c r="J6365" s="31">
        <v>12735</v>
      </c>
      <c r="K6365" s="31">
        <v>7.5382803297997603</v>
      </c>
      <c r="L6365" s="31" t="s">
        <v>1535</v>
      </c>
      <c r="M6365" s="31">
        <f t="shared" si="270"/>
        <v>7.5382803297997603</v>
      </c>
      <c r="N6365" s="31">
        <f t="shared" si="271"/>
        <v>0</v>
      </c>
    </row>
    <row r="6366" spans="1:14" x14ac:dyDescent="0.45">
      <c r="A6366" s="31" t="str">
        <f t="shared" si="272"/>
        <v>E06000045_Children referred to children's services aged 0-4 but not meeting thresholds_Number</v>
      </c>
      <c r="B6366" s="31" t="s">
        <v>577</v>
      </c>
      <c r="C6366" s="31" t="s">
        <v>729</v>
      </c>
      <c r="D6366" s="31" t="s">
        <v>474</v>
      </c>
      <c r="E6366" s="31" t="s">
        <v>475</v>
      </c>
      <c r="F6366" s="31" t="s">
        <v>92</v>
      </c>
      <c r="G6366" s="31" t="s">
        <v>123</v>
      </c>
      <c r="H6366" s="31" t="s">
        <v>743</v>
      </c>
      <c r="I6366" s="31">
        <v>132</v>
      </c>
      <c r="J6366" s="31">
        <v>15766</v>
      </c>
      <c r="K6366" s="31">
        <v>8.3724470379297191</v>
      </c>
      <c r="L6366" s="31" t="s">
        <v>1589</v>
      </c>
      <c r="M6366" s="31">
        <f t="shared" si="270"/>
        <v>8.3724470379297191</v>
      </c>
      <c r="N6366" s="31">
        <f t="shared" si="271"/>
        <v>0</v>
      </c>
    </row>
    <row r="6367" spans="1:14" x14ac:dyDescent="0.45">
      <c r="A6367" s="31" t="str">
        <f t="shared" si="272"/>
        <v>E10000018_Children referred to children's services aged 0-4 but not meeting thresholds_Number</v>
      </c>
      <c r="B6367" s="31" t="s">
        <v>552</v>
      </c>
      <c r="C6367" s="31" t="s">
        <v>553</v>
      </c>
      <c r="D6367" s="31" t="s">
        <v>474</v>
      </c>
      <c r="E6367" s="31" t="s">
        <v>475</v>
      </c>
      <c r="F6367" s="31" t="s">
        <v>92</v>
      </c>
      <c r="G6367" s="31" t="s">
        <v>123</v>
      </c>
      <c r="H6367" s="31" t="s">
        <v>743</v>
      </c>
      <c r="I6367" s="31">
        <v>569</v>
      </c>
      <c r="J6367" s="31">
        <v>36916</v>
      </c>
      <c r="K6367" s="31">
        <v>15.4133708960884</v>
      </c>
      <c r="L6367" s="31" t="s">
        <v>1751</v>
      </c>
      <c r="M6367" s="31">
        <f t="shared" si="270"/>
        <v>15.4133708960884</v>
      </c>
      <c r="N6367" s="31">
        <f t="shared" si="271"/>
        <v>0</v>
      </c>
    </row>
    <row r="6368" spans="1:14" x14ac:dyDescent="0.45">
      <c r="A6368" s="31" t="str">
        <f t="shared" si="272"/>
        <v>E06000016_Children referred to children's services aged 0-4 but not meeting thresholds_Number</v>
      </c>
      <c r="B6368" s="31" t="s">
        <v>341</v>
      </c>
      <c r="C6368" s="31" t="s">
        <v>342</v>
      </c>
      <c r="D6368" s="31" t="s">
        <v>474</v>
      </c>
      <c r="E6368" s="31" t="s">
        <v>475</v>
      </c>
      <c r="F6368" s="31" t="s">
        <v>92</v>
      </c>
      <c r="G6368" s="31" t="s">
        <v>123</v>
      </c>
      <c r="H6368" s="31" t="s">
        <v>743</v>
      </c>
      <c r="I6368" s="31">
        <v>190</v>
      </c>
      <c r="J6368" s="31">
        <v>25049</v>
      </c>
      <c r="K6368" s="31">
        <v>7.5851331390474703</v>
      </c>
      <c r="L6368" s="31" t="s">
        <v>1530</v>
      </c>
      <c r="M6368" s="31">
        <f t="shared" si="270"/>
        <v>7.5851331390474703</v>
      </c>
      <c r="N6368" s="31">
        <f t="shared" si="271"/>
        <v>0</v>
      </c>
    </row>
    <row r="6369" spans="1:14" x14ac:dyDescent="0.45">
      <c r="A6369" s="31" t="str">
        <f t="shared" si="272"/>
        <v>E06000017_Children referred to children's services aged 0-4 but not meeting thresholds_Number</v>
      </c>
      <c r="B6369" s="31" t="s">
        <v>548</v>
      </c>
      <c r="C6369" s="31" t="s">
        <v>728</v>
      </c>
      <c r="D6369" s="31" t="s">
        <v>474</v>
      </c>
      <c r="E6369" s="31" t="s">
        <v>475</v>
      </c>
      <c r="F6369" s="31" t="s">
        <v>92</v>
      </c>
      <c r="G6369" s="31" t="s">
        <v>123</v>
      </c>
      <c r="H6369" s="31" t="s">
        <v>743</v>
      </c>
      <c r="I6369" s="31">
        <v>26</v>
      </c>
      <c r="J6369" s="31">
        <v>1855</v>
      </c>
      <c r="K6369" s="31">
        <v>14.016172506738499</v>
      </c>
      <c r="L6369" s="31" t="s">
        <v>1484</v>
      </c>
      <c r="M6369" s="31">
        <f t="shared" si="270"/>
        <v>14.016172506738499</v>
      </c>
      <c r="N6369" s="31">
        <f t="shared" si="271"/>
        <v>0</v>
      </c>
    </row>
    <row r="6370" spans="1:14" x14ac:dyDescent="0.45">
      <c r="A6370" s="31" t="str">
        <f t="shared" si="272"/>
        <v>E10000028_Children referred to children's services aged 0-4 but not meeting thresholds_Number</v>
      </c>
      <c r="B6370" s="31" t="s">
        <v>418</v>
      </c>
      <c r="C6370" s="31" t="s">
        <v>419</v>
      </c>
      <c r="D6370" s="31" t="s">
        <v>474</v>
      </c>
      <c r="E6370" s="31" t="s">
        <v>475</v>
      </c>
      <c r="F6370" s="31" t="s">
        <v>92</v>
      </c>
      <c r="G6370" s="31" t="s">
        <v>123</v>
      </c>
      <c r="H6370" s="31" t="s">
        <v>743</v>
      </c>
      <c r="I6370" s="31">
        <v>935</v>
      </c>
      <c r="J6370" s="31">
        <v>44389</v>
      </c>
      <c r="K6370" s="31">
        <v>21.0637770618847</v>
      </c>
      <c r="L6370" s="31" t="s">
        <v>1501</v>
      </c>
      <c r="M6370" s="31">
        <f t="shared" si="270"/>
        <v>21.0637770618847</v>
      </c>
      <c r="N6370" s="31">
        <f t="shared" si="271"/>
        <v>0</v>
      </c>
    </row>
    <row r="6371" spans="1:14" x14ac:dyDescent="0.45">
      <c r="A6371" s="31" t="str">
        <f t="shared" si="272"/>
        <v>E06000021_Children referred to children's services aged 0-4 but not meeting thresholds_Number</v>
      </c>
      <c r="B6371" s="31" t="s">
        <v>424</v>
      </c>
      <c r="C6371" s="31" t="s">
        <v>425</v>
      </c>
      <c r="D6371" s="31" t="s">
        <v>474</v>
      </c>
      <c r="E6371" s="31" t="s">
        <v>475</v>
      </c>
      <c r="F6371" s="31" t="s">
        <v>92</v>
      </c>
      <c r="G6371" s="31" t="s">
        <v>123</v>
      </c>
      <c r="H6371" s="31" t="s">
        <v>743</v>
      </c>
      <c r="I6371" s="31">
        <v>451</v>
      </c>
      <c r="J6371" s="31">
        <v>17135</v>
      </c>
      <c r="K6371" s="31">
        <v>26.3203968485556</v>
      </c>
      <c r="L6371" s="31" t="s">
        <v>1648</v>
      </c>
      <c r="M6371" s="31">
        <f t="shared" si="270"/>
        <v>26.3203968485556</v>
      </c>
      <c r="N6371" s="31">
        <f t="shared" si="271"/>
        <v>0</v>
      </c>
    </row>
    <row r="6372" spans="1:14" x14ac:dyDescent="0.45">
      <c r="A6372" s="31" t="str">
        <f t="shared" si="272"/>
        <v>E06000054_Children referred to children's services aged 0-4 but not meeting thresholds_Number</v>
      </c>
      <c r="B6372" s="31" t="s">
        <v>462</v>
      </c>
      <c r="C6372" s="31" t="s">
        <v>463</v>
      </c>
      <c r="D6372" s="31" t="s">
        <v>474</v>
      </c>
      <c r="E6372" s="31" t="s">
        <v>475</v>
      </c>
      <c r="F6372" s="31" t="s">
        <v>92</v>
      </c>
      <c r="G6372" s="31" t="s">
        <v>123</v>
      </c>
      <c r="H6372" s="31" t="s">
        <v>743</v>
      </c>
      <c r="I6372" s="31">
        <v>343</v>
      </c>
      <c r="J6372" s="31">
        <v>27307</v>
      </c>
      <c r="K6372" s="31">
        <v>12.560881825173</v>
      </c>
      <c r="L6372" s="31" t="s">
        <v>1518</v>
      </c>
      <c r="M6372" s="31">
        <f t="shared" si="270"/>
        <v>12.560881825173</v>
      </c>
      <c r="N6372" s="31">
        <f t="shared" si="271"/>
        <v>0</v>
      </c>
    </row>
    <row r="6373" spans="1:14" x14ac:dyDescent="0.45">
      <c r="A6373" s="31" t="str">
        <f t="shared" si="272"/>
        <v>E06000030_Children referred to children's services aged 0-4 but not meeting thresholds_Number</v>
      </c>
      <c r="B6373" s="31" t="s">
        <v>434</v>
      </c>
      <c r="C6373" s="31" t="s">
        <v>435</v>
      </c>
      <c r="D6373" s="31" t="s">
        <v>474</v>
      </c>
      <c r="E6373" s="31" t="s">
        <v>475</v>
      </c>
      <c r="F6373" s="31" t="s">
        <v>92</v>
      </c>
      <c r="G6373" s="31" t="s">
        <v>123</v>
      </c>
      <c r="H6373" s="31" t="s">
        <v>743</v>
      </c>
      <c r="I6373" s="31">
        <v>101</v>
      </c>
      <c r="J6373" s="31">
        <v>14479</v>
      </c>
      <c r="K6373" s="31">
        <v>6.9756198632502198</v>
      </c>
      <c r="L6373" s="31" t="s">
        <v>1598</v>
      </c>
      <c r="M6373" s="31">
        <f t="shared" si="270"/>
        <v>6.9756198632502198</v>
      </c>
      <c r="N6373" s="31">
        <f t="shared" si="271"/>
        <v>0</v>
      </c>
    </row>
    <row r="6374" spans="1:14" x14ac:dyDescent="0.45">
      <c r="A6374" s="31" t="str">
        <f t="shared" si="272"/>
        <v>E06000036_Children referred to children's services aged 0-4 but not meeting thresholds_Number</v>
      </c>
      <c r="B6374" s="31" t="s">
        <v>257</v>
      </c>
      <c r="C6374" s="31" t="s">
        <v>258</v>
      </c>
      <c r="D6374" s="31" t="s">
        <v>474</v>
      </c>
      <c r="E6374" s="31" t="s">
        <v>475</v>
      </c>
      <c r="F6374" s="31" t="s">
        <v>92</v>
      </c>
      <c r="G6374" s="31" t="s">
        <v>123</v>
      </c>
      <c r="H6374" s="31" t="s">
        <v>743</v>
      </c>
      <c r="I6374" s="31">
        <v>141</v>
      </c>
      <c r="J6374" s="31">
        <v>7417</v>
      </c>
      <c r="K6374" s="31">
        <v>19.0103815558851</v>
      </c>
      <c r="L6374" s="31" t="s">
        <v>1561</v>
      </c>
      <c r="M6374" s="31">
        <f t="shared" si="270"/>
        <v>19.0103815558851</v>
      </c>
      <c r="N6374" s="31">
        <f t="shared" si="271"/>
        <v>0</v>
      </c>
    </row>
    <row r="6375" spans="1:14" x14ac:dyDescent="0.45">
      <c r="A6375" s="31" t="str">
        <f t="shared" si="272"/>
        <v>E06000040_Children referred to children's services aged 0-4 but not meeting thresholds_Number</v>
      </c>
      <c r="B6375" s="31" t="s">
        <v>555</v>
      </c>
      <c r="C6375" s="31" t="s">
        <v>727</v>
      </c>
      <c r="D6375" s="31" t="s">
        <v>474</v>
      </c>
      <c r="E6375" s="31" t="s">
        <v>475</v>
      </c>
      <c r="F6375" s="31" t="s">
        <v>92</v>
      </c>
      <c r="G6375" s="31" t="s">
        <v>123</v>
      </c>
      <c r="H6375" s="31" t="s">
        <v>743</v>
      </c>
      <c r="I6375" s="31">
        <v>83</v>
      </c>
      <c r="J6375" s="31">
        <v>8678</v>
      </c>
      <c r="K6375" s="31">
        <v>9.5644157640009198</v>
      </c>
      <c r="L6375" s="31" t="s">
        <v>1642</v>
      </c>
      <c r="M6375" s="31">
        <f t="shared" si="270"/>
        <v>9.5644157640009198</v>
      </c>
      <c r="N6375" s="31">
        <f t="shared" si="271"/>
        <v>0</v>
      </c>
    </row>
    <row r="6376" spans="1:14" x14ac:dyDescent="0.45">
      <c r="A6376" s="31" t="str">
        <f t="shared" si="272"/>
        <v>E06000037_Children referred to children's services aged 0-4 but not meeting thresholds_Number</v>
      </c>
      <c r="B6376" s="31" t="s">
        <v>456</v>
      </c>
      <c r="C6376" s="31" t="s">
        <v>457</v>
      </c>
      <c r="D6376" s="31" t="s">
        <v>474</v>
      </c>
      <c r="E6376" s="31" t="s">
        <v>475</v>
      </c>
      <c r="F6376" s="31" t="s">
        <v>92</v>
      </c>
      <c r="G6376" s="31" t="s">
        <v>123</v>
      </c>
      <c r="H6376" s="31" t="s">
        <v>743</v>
      </c>
      <c r="I6376" s="31">
        <v>93</v>
      </c>
      <c r="J6376" s="31">
        <v>8980</v>
      </c>
      <c r="K6376" s="31">
        <v>10.356347438752801</v>
      </c>
      <c r="L6376" s="31" t="s">
        <v>1615</v>
      </c>
      <c r="M6376" s="31">
        <f t="shared" si="270"/>
        <v>10.356347438752801</v>
      </c>
      <c r="N6376" s="31">
        <f t="shared" si="271"/>
        <v>0</v>
      </c>
    </row>
    <row r="6377" spans="1:14" x14ac:dyDescent="0.45">
      <c r="A6377" s="31" t="str">
        <f t="shared" si="272"/>
        <v>E06000038_Children referred to children's services aged 0-4 but not meeting thresholds_Number</v>
      </c>
      <c r="B6377" s="31" t="s">
        <v>557</v>
      </c>
      <c r="C6377" s="31" t="s">
        <v>726</v>
      </c>
      <c r="D6377" s="31" t="s">
        <v>474</v>
      </c>
      <c r="E6377" s="31" t="s">
        <v>475</v>
      </c>
      <c r="F6377" s="31" t="s">
        <v>92</v>
      </c>
      <c r="G6377" s="31" t="s">
        <v>123</v>
      </c>
      <c r="H6377" s="31" t="s">
        <v>743</v>
      </c>
      <c r="I6377" s="31">
        <v>260</v>
      </c>
      <c r="J6377" s="31">
        <v>11632</v>
      </c>
      <c r="K6377" s="31">
        <v>22.352132049518602</v>
      </c>
      <c r="L6377" s="31" t="s">
        <v>1778</v>
      </c>
      <c r="M6377" s="31">
        <f t="shared" si="270"/>
        <v>22.352132049518602</v>
      </c>
      <c r="N6377" s="31">
        <f t="shared" si="271"/>
        <v>0</v>
      </c>
    </row>
    <row r="6378" spans="1:14" x14ac:dyDescent="0.45">
      <c r="A6378" s="31" t="str">
        <f t="shared" si="272"/>
        <v>E06000039_Children referred to children's services aged 0-4 but not meeting thresholds_Number</v>
      </c>
      <c r="B6378" s="31" t="s">
        <v>404</v>
      </c>
      <c r="C6378" s="31" t="s">
        <v>405</v>
      </c>
      <c r="D6378" s="31" t="s">
        <v>474</v>
      </c>
      <c r="E6378" s="31" t="s">
        <v>475</v>
      </c>
      <c r="F6378" s="31" t="s">
        <v>92</v>
      </c>
      <c r="G6378" s="31" t="s">
        <v>123</v>
      </c>
      <c r="H6378" s="31" t="s">
        <v>743</v>
      </c>
      <c r="I6378" s="31">
        <v>45</v>
      </c>
      <c r="J6378" s="31">
        <v>12827</v>
      </c>
      <c r="K6378" s="31">
        <v>3.5082248382318499</v>
      </c>
      <c r="L6378" s="31" t="s">
        <v>1623</v>
      </c>
      <c r="M6378" s="31">
        <f t="shared" si="270"/>
        <v>3.5082248382318499</v>
      </c>
      <c r="N6378" s="31">
        <f t="shared" si="271"/>
        <v>0</v>
      </c>
    </row>
    <row r="6379" spans="1:14" x14ac:dyDescent="0.45">
      <c r="A6379" s="31" t="str">
        <f t="shared" si="272"/>
        <v>E06000041_Children referred to children's services aged 0-4 but not meeting thresholds_Number</v>
      </c>
      <c r="B6379" s="31" t="s">
        <v>466</v>
      </c>
      <c r="C6379" s="31" t="s">
        <v>467</v>
      </c>
      <c r="D6379" s="31" t="s">
        <v>474</v>
      </c>
      <c r="E6379" s="31" t="s">
        <v>475</v>
      </c>
      <c r="F6379" s="31" t="s">
        <v>92</v>
      </c>
      <c r="G6379" s="31" t="s">
        <v>123</v>
      </c>
      <c r="H6379" s="31" t="s">
        <v>743</v>
      </c>
      <c r="I6379" s="31">
        <v>140</v>
      </c>
      <c r="J6379" s="31">
        <v>9822</v>
      </c>
      <c r="K6379" s="31">
        <v>14.2537161474242</v>
      </c>
      <c r="L6379" s="31" t="s">
        <v>803</v>
      </c>
      <c r="M6379" s="31">
        <f t="shared" si="270"/>
        <v>14.2537161474242</v>
      </c>
      <c r="N6379" s="31">
        <f t="shared" si="271"/>
        <v>0</v>
      </c>
    </row>
    <row r="6380" spans="1:14" x14ac:dyDescent="0.45">
      <c r="A6380" s="31" t="str">
        <f t="shared" si="272"/>
        <v>E10000003_Children referred to children's services aged 0-4 but not meeting thresholds_Number</v>
      </c>
      <c r="B6380" s="31" t="s">
        <v>275</v>
      </c>
      <c r="C6380" s="31" t="s">
        <v>276</v>
      </c>
      <c r="D6380" s="31" t="s">
        <v>474</v>
      </c>
      <c r="E6380" s="31" t="s">
        <v>475</v>
      </c>
      <c r="F6380" s="31" t="s">
        <v>92</v>
      </c>
      <c r="G6380" s="31" t="s">
        <v>123</v>
      </c>
      <c r="H6380" s="31" t="s">
        <v>743</v>
      </c>
      <c r="I6380" s="31">
        <v>379</v>
      </c>
      <c r="J6380" s="31">
        <v>37295</v>
      </c>
      <c r="K6380" s="31">
        <v>10.162220136747599</v>
      </c>
      <c r="L6380" s="31" t="s">
        <v>1663</v>
      </c>
      <c r="M6380" s="31">
        <f t="shared" si="270"/>
        <v>10.162220136747599</v>
      </c>
      <c r="N6380" s="31">
        <f t="shared" si="271"/>
        <v>0</v>
      </c>
    </row>
    <row r="6381" spans="1:14" x14ac:dyDescent="0.45">
      <c r="A6381" s="31" t="str">
        <f t="shared" si="272"/>
        <v>E06000031_Children referred to children's services aged 0-4 but not meeting thresholds_Number</v>
      </c>
      <c r="B6381" s="31" t="s">
        <v>379</v>
      </c>
      <c r="C6381" s="31" t="s">
        <v>380</v>
      </c>
      <c r="D6381" s="31" t="s">
        <v>474</v>
      </c>
      <c r="E6381" s="31" t="s">
        <v>475</v>
      </c>
      <c r="F6381" s="31" t="s">
        <v>92</v>
      </c>
      <c r="G6381" s="31" t="s">
        <v>123</v>
      </c>
      <c r="H6381" s="31" t="s">
        <v>743</v>
      </c>
      <c r="I6381" s="31">
        <v>379</v>
      </c>
      <c r="J6381" s="31">
        <v>15931</v>
      </c>
      <c r="K6381" s="31">
        <v>23.790094783754899</v>
      </c>
      <c r="L6381" s="31" t="s">
        <v>1553</v>
      </c>
      <c r="M6381" s="31">
        <f t="shared" si="270"/>
        <v>23.790094783754899</v>
      </c>
      <c r="N6381" s="31">
        <f t="shared" si="271"/>
        <v>0</v>
      </c>
    </row>
    <row r="6382" spans="1:14" x14ac:dyDescent="0.45">
      <c r="A6382" s="31" t="str">
        <f t="shared" si="272"/>
        <v>E06000006_Children referred to children's services aged 0-4 but not meeting thresholds_Number</v>
      </c>
      <c r="B6382" s="31" t="s">
        <v>531</v>
      </c>
      <c r="C6382" s="31" t="s">
        <v>722</v>
      </c>
      <c r="D6382" s="31" t="s">
        <v>474</v>
      </c>
      <c r="E6382" s="31" t="s">
        <v>475</v>
      </c>
      <c r="F6382" s="31" t="s">
        <v>92</v>
      </c>
      <c r="G6382" s="31" t="s">
        <v>123</v>
      </c>
      <c r="H6382" s="31" t="s">
        <v>743</v>
      </c>
      <c r="I6382" s="31">
        <v>115</v>
      </c>
      <c r="J6382" s="31">
        <v>7676</v>
      </c>
      <c r="K6382" s="31">
        <v>14.9817613340281</v>
      </c>
      <c r="L6382" s="31" t="s">
        <v>1488</v>
      </c>
      <c r="M6382" s="31">
        <f t="shared" si="270"/>
        <v>14.9817613340281</v>
      </c>
      <c r="N6382" s="31">
        <f t="shared" si="271"/>
        <v>0</v>
      </c>
    </row>
    <row r="6383" spans="1:14" x14ac:dyDescent="0.45">
      <c r="A6383" s="31" t="str">
        <f t="shared" si="272"/>
        <v>E06000007_Children referred to children's services aged 0-4 but not meeting thresholds_Number</v>
      </c>
      <c r="B6383" s="31" t="s">
        <v>452</v>
      </c>
      <c r="C6383" s="31" t="s">
        <v>453</v>
      </c>
      <c r="D6383" s="31" t="s">
        <v>474</v>
      </c>
      <c r="E6383" s="31" t="s">
        <v>475</v>
      </c>
      <c r="F6383" s="31" t="s">
        <v>92</v>
      </c>
      <c r="G6383" s="31" t="s">
        <v>123</v>
      </c>
      <c r="H6383" s="31" t="s">
        <v>743</v>
      </c>
      <c r="I6383" s="31">
        <v>74</v>
      </c>
      <c r="J6383" s="31">
        <v>11933</v>
      </c>
      <c r="K6383" s="31">
        <v>6.20129053884187</v>
      </c>
      <c r="L6383" s="31" t="s">
        <v>1592</v>
      </c>
      <c r="M6383" s="31">
        <f t="shared" si="270"/>
        <v>6.20129053884187</v>
      </c>
      <c r="N6383" s="31">
        <f t="shared" si="271"/>
        <v>0</v>
      </c>
    </row>
    <row r="6384" spans="1:14" x14ac:dyDescent="0.45">
      <c r="A6384" s="31" t="str">
        <f t="shared" si="272"/>
        <v>E10000008_Children referred to children's services aged 0-4 but not meeting thresholds_Number</v>
      </c>
      <c r="B6384" s="31" t="s">
        <v>504</v>
      </c>
      <c r="C6384" s="31" t="s">
        <v>505</v>
      </c>
      <c r="D6384" s="31" t="s">
        <v>474</v>
      </c>
      <c r="E6384" s="31" t="s">
        <v>475</v>
      </c>
      <c r="F6384" s="31" t="s">
        <v>92</v>
      </c>
      <c r="G6384" s="31" t="s">
        <v>123</v>
      </c>
      <c r="H6384" s="31" t="s">
        <v>743</v>
      </c>
      <c r="I6384" s="31">
        <v>345</v>
      </c>
      <c r="J6384" s="31">
        <v>37314</v>
      </c>
      <c r="K6384" s="31">
        <v>9.2458594629361599</v>
      </c>
      <c r="L6384" s="31" t="s">
        <v>1626</v>
      </c>
      <c r="M6384" s="31">
        <f t="shared" si="270"/>
        <v>9.2458594629361599</v>
      </c>
      <c r="N6384" s="31">
        <f t="shared" si="271"/>
        <v>0</v>
      </c>
    </row>
    <row r="6385" spans="1:14" x14ac:dyDescent="0.45">
      <c r="A6385" s="31" t="str">
        <f t="shared" si="272"/>
        <v>E06000026_Children referred to children's services aged 0-4 but not meeting thresholds_Number</v>
      </c>
      <c r="B6385" s="31" t="s">
        <v>381</v>
      </c>
      <c r="C6385" s="31" t="s">
        <v>382</v>
      </c>
      <c r="D6385" s="31" t="s">
        <v>474</v>
      </c>
      <c r="E6385" s="31" t="s">
        <v>475</v>
      </c>
      <c r="F6385" s="31" t="s">
        <v>92</v>
      </c>
      <c r="G6385" s="31" t="s">
        <v>123</v>
      </c>
      <c r="H6385" s="31" t="s">
        <v>743</v>
      </c>
      <c r="I6385" s="31">
        <v>497</v>
      </c>
      <c r="J6385" s="31">
        <v>14969</v>
      </c>
      <c r="K6385" s="31">
        <v>33.2019506981094</v>
      </c>
      <c r="L6385" s="31" t="s">
        <v>1729</v>
      </c>
      <c r="M6385" s="31">
        <f t="shared" si="270"/>
        <v>33.2019506981094</v>
      </c>
      <c r="N6385" s="31">
        <f t="shared" si="271"/>
        <v>0</v>
      </c>
    </row>
    <row r="6386" spans="1:14" x14ac:dyDescent="0.45">
      <c r="A6386" s="31" t="str">
        <f t="shared" si="272"/>
        <v>E06000027_Children referred to children's services aged 0-4 but not meeting thresholds_Number</v>
      </c>
      <c r="B6386" s="31" t="s">
        <v>438</v>
      </c>
      <c r="C6386" s="31" t="s">
        <v>439</v>
      </c>
      <c r="D6386" s="31" t="s">
        <v>474</v>
      </c>
      <c r="E6386" s="31" t="s">
        <v>475</v>
      </c>
      <c r="F6386" s="31" t="s">
        <v>92</v>
      </c>
      <c r="G6386" s="31" t="s">
        <v>123</v>
      </c>
      <c r="H6386" s="31" t="s">
        <v>743</v>
      </c>
      <c r="I6386" s="31">
        <v>104</v>
      </c>
      <c r="J6386" s="31">
        <v>6918</v>
      </c>
      <c r="K6386" s="31">
        <v>15.0332466030645</v>
      </c>
      <c r="L6386" s="31" t="s">
        <v>1488</v>
      </c>
      <c r="M6386" s="31">
        <f t="shared" si="270"/>
        <v>15.0332466030645</v>
      </c>
      <c r="N6386" s="31">
        <f t="shared" si="271"/>
        <v>0</v>
      </c>
    </row>
    <row r="6387" spans="1:14" x14ac:dyDescent="0.45">
      <c r="A6387" s="31" t="str">
        <f t="shared" si="272"/>
        <v>E10000012_Children referred to children's services aged 0-4 but not meeting thresholds_Number</v>
      </c>
      <c r="B6387" s="31" t="s">
        <v>303</v>
      </c>
      <c r="C6387" s="31" t="s">
        <v>304</v>
      </c>
      <c r="D6387" s="31" t="s">
        <v>474</v>
      </c>
      <c r="E6387" s="31" t="s">
        <v>475</v>
      </c>
      <c r="F6387" s="31" t="s">
        <v>92</v>
      </c>
      <c r="G6387" s="31" t="s">
        <v>123</v>
      </c>
      <c r="H6387" s="31" t="s">
        <v>743</v>
      </c>
      <c r="I6387" s="31">
        <v>836</v>
      </c>
      <c r="J6387" s="31">
        <v>85981</v>
      </c>
      <c r="K6387" s="31">
        <v>9.7230783545201795</v>
      </c>
      <c r="L6387" s="31" t="s">
        <v>1588</v>
      </c>
      <c r="M6387" s="31">
        <f t="shared" si="270"/>
        <v>9.7230783545201795</v>
      </c>
      <c r="N6387" s="31">
        <f t="shared" si="271"/>
        <v>0</v>
      </c>
    </row>
    <row r="6388" spans="1:14" x14ac:dyDescent="0.45">
      <c r="A6388" s="31" t="str">
        <f t="shared" si="272"/>
        <v>E06000033_Children referred to children's services aged 0-4 but not meeting thresholds_Number</v>
      </c>
      <c r="B6388" s="31" t="s">
        <v>412</v>
      </c>
      <c r="C6388" s="31" t="s">
        <v>413</v>
      </c>
      <c r="D6388" s="31" t="s">
        <v>474</v>
      </c>
      <c r="E6388" s="31" t="s">
        <v>475</v>
      </c>
      <c r="F6388" s="31" t="s">
        <v>92</v>
      </c>
      <c r="G6388" s="31" t="s">
        <v>123</v>
      </c>
      <c r="H6388" s="31" t="s">
        <v>743</v>
      </c>
      <c r="I6388" s="31">
        <v>291</v>
      </c>
      <c r="J6388" s="31">
        <v>11304</v>
      </c>
      <c r="K6388" s="31">
        <v>25.7430997876858</v>
      </c>
      <c r="L6388" s="31" t="s">
        <v>1779</v>
      </c>
      <c r="M6388" s="31">
        <f t="shared" si="270"/>
        <v>25.7430997876858</v>
      </c>
      <c r="N6388" s="31">
        <f t="shared" si="271"/>
        <v>0</v>
      </c>
    </row>
    <row r="6389" spans="1:14" x14ac:dyDescent="0.45">
      <c r="A6389" s="31" t="str">
        <f t="shared" si="272"/>
        <v>E06000034_Children referred to children's services aged 0-4 but not meeting thresholds_Number</v>
      </c>
      <c r="B6389" s="31" t="s">
        <v>493</v>
      </c>
      <c r="C6389" s="31" t="s">
        <v>731</v>
      </c>
      <c r="D6389" s="31" t="s">
        <v>474</v>
      </c>
      <c r="E6389" s="31" t="s">
        <v>475</v>
      </c>
      <c r="F6389" s="31" t="s">
        <v>92</v>
      </c>
      <c r="G6389" s="31" t="s">
        <v>123</v>
      </c>
      <c r="H6389" s="31" t="s">
        <v>743</v>
      </c>
      <c r="I6389" s="31">
        <v>257</v>
      </c>
      <c r="J6389" s="31">
        <v>13195</v>
      </c>
      <c r="K6389" s="31">
        <v>19.477074649488401</v>
      </c>
      <c r="L6389" s="31" t="s">
        <v>1476</v>
      </c>
      <c r="M6389" s="31">
        <f t="shared" si="270"/>
        <v>19.477074649488401</v>
      </c>
      <c r="N6389" s="31">
        <f t="shared" si="271"/>
        <v>0</v>
      </c>
    </row>
    <row r="6390" spans="1:14" x14ac:dyDescent="0.45">
      <c r="A6390" s="31" t="str">
        <f t="shared" si="272"/>
        <v>E06000019_Children referred to children's services aged 0-4 but not meeting thresholds_Number</v>
      </c>
      <c r="B6390" s="31" t="s">
        <v>317</v>
      </c>
      <c r="C6390" s="31" t="s">
        <v>318</v>
      </c>
      <c r="D6390" s="31" t="s">
        <v>474</v>
      </c>
      <c r="E6390" s="31" t="s">
        <v>475</v>
      </c>
      <c r="F6390" s="31" t="s">
        <v>92</v>
      </c>
      <c r="G6390" s="31" t="s">
        <v>123</v>
      </c>
      <c r="H6390" s="31" t="s">
        <v>743</v>
      </c>
      <c r="I6390" s="31">
        <v>9</v>
      </c>
      <c r="J6390" s="31">
        <v>9337</v>
      </c>
      <c r="K6390" s="31">
        <v>0.963907036521367</v>
      </c>
      <c r="L6390" s="31" t="s">
        <v>1688</v>
      </c>
      <c r="M6390" s="31">
        <f t="shared" si="270"/>
        <v>0.963907036521367</v>
      </c>
      <c r="N6390" s="31">
        <f t="shared" si="271"/>
        <v>0</v>
      </c>
    </row>
    <row r="6391" spans="1:14" x14ac:dyDescent="0.45">
      <c r="A6391" s="31" t="str">
        <f t="shared" si="272"/>
        <v>E10000034_Children referred to children's services aged 0-4 but not meeting thresholds_Number</v>
      </c>
      <c r="B6391" s="31" t="s">
        <v>470</v>
      </c>
      <c r="C6391" s="31" t="s">
        <v>471</v>
      </c>
      <c r="D6391" s="31" t="s">
        <v>474</v>
      </c>
      <c r="E6391" s="31" t="s">
        <v>475</v>
      </c>
      <c r="F6391" s="31" t="s">
        <v>92</v>
      </c>
      <c r="G6391" s="31" t="s">
        <v>123</v>
      </c>
      <c r="H6391" s="31" t="s">
        <v>743</v>
      </c>
      <c r="I6391" s="31">
        <v>534</v>
      </c>
      <c r="J6391" s="31">
        <v>31348</v>
      </c>
      <c r="K6391" s="31">
        <v>17.0345795585045</v>
      </c>
      <c r="L6391" s="31" t="s">
        <v>1531</v>
      </c>
      <c r="M6391" s="31">
        <f t="shared" si="270"/>
        <v>17.0345795585045</v>
      </c>
      <c r="N6391" s="31">
        <f t="shared" si="271"/>
        <v>0</v>
      </c>
    </row>
    <row r="6392" spans="1:14" x14ac:dyDescent="0.45">
      <c r="A6392" s="31" t="str">
        <f t="shared" si="272"/>
        <v>E10000016_Children referred to children's services aged 0-4 but not meeting thresholds_Number</v>
      </c>
      <c r="B6392" s="31" t="s">
        <v>327</v>
      </c>
      <c r="C6392" s="31" t="s">
        <v>328</v>
      </c>
      <c r="D6392" s="31" t="s">
        <v>474</v>
      </c>
      <c r="E6392" s="31" t="s">
        <v>475</v>
      </c>
      <c r="F6392" s="31" t="s">
        <v>92</v>
      </c>
      <c r="G6392" s="31" t="s">
        <v>123</v>
      </c>
      <c r="H6392" s="31" t="s">
        <v>743</v>
      </c>
      <c r="I6392" s="31">
        <v>1515</v>
      </c>
      <c r="J6392" s="31">
        <v>91425</v>
      </c>
      <c r="K6392" s="31">
        <v>16.570959803117301</v>
      </c>
      <c r="L6392" s="31" t="s">
        <v>1583</v>
      </c>
      <c r="M6392" s="31">
        <f t="shared" si="270"/>
        <v>16.570959803117301</v>
      </c>
      <c r="N6392" s="31">
        <f t="shared" si="271"/>
        <v>0</v>
      </c>
    </row>
    <row r="6393" spans="1:14" x14ac:dyDescent="0.45">
      <c r="A6393" s="31" t="str">
        <f t="shared" si="272"/>
        <v>E06000035_Children referred to children's services aged 0-4 but not meeting thresholds_Number</v>
      </c>
      <c r="B6393" s="31" t="s">
        <v>351</v>
      </c>
      <c r="C6393" s="31" t="s">
        <v>352</v>
      </c>
      <c r="D6393" s="31" t="s">
        <v>474</v>
      </c>
      <c r="E6393" s="31" t="s">
        <v>475</v>
      </c>
      <c r="F6393" s="31" t="s">
        <v>92</v>
      </c>
      <c r="G6393" s="31" t="s">
        <v>123</v>
      </c>
      <c r="H6393" s="31" t="s">
        <v>743</v>
      </c>
      <c r="I6393" s="31">
        <v>410</v>
      </c>
      <c r="J6393" s="31">
        <v>18494</v>
      </c>
      <c r="K6393" s="31">
        <v>22.1693522223424</v>
      </c>
      <c r="L6393" s="31" t="s">
        <v>1515</v>
      </c>
      <c r="M6393" s="31">
        <f t="shared" si="270"/>
        <v>22.1693522223424</v>
      </c>
      <c r="N6393" s="31">
        <f t="shared" si="271"/>
        <v>0</v>
      </c>
    </row>
    <row r="6394" spans="1:14" x14ac:dyDescent="0.45">
      <c r="A6394" s="31" t="str">
        <f t="shared" si="272"/>
        <v>E10000017_Children referred to children's services aged 0-4 but not meeting thresholds_Number</v>
      </c>
      <c r="B6394" s="31" t="s">
        <v>337</v>
      </c>
      <c r="C6394" s="31" t="s">
        <v>338</v>
      </c>
      <c r="D6394" s="31" t="s">
        <v>474</v>
      </c>
      <c r="E6394" s="31" t="s">
        <v>475</v>
      </c>
      <c r="F6394" s="31" t="s">
        <v>92</v>
      </c>
      <c r="G6394" s="31" t="s">
        <v>123</v>
      </c>
      <c r="H6394" s="31" t="s">
        <v>743</v>
      </c>
      <c r="I6394" s="31">
        <v>828</v>
      </c>
      <c r="J6394" s="31">
        <v>67104</v>
      </c>
      <c r="K6394" s="31">
        <v>12.339055793991401</v>
      </c>
      <c r="L6394" s="31" t="s">
        <v>1489</v>
      </c>
      <c r="M6394" s="31">
        <f t="shared" si="270"/>
        <v>12.339055793991401</v>
      </c>
      <c r="N6394" s="31">
        <f t="shared" si="271"/>
        <v>0</v>
      </c>
    </row>
    <row r="6395" spans="1:14" x14ac:dyDescent="0.45">
      <c r="A6395" s="31" t="str">
        <f t="shared" si="272"/>
        <v>E06000008_Children referred to children's services aged 0-4 but not meeting thresholds_Number</v>
      </c>
      <c r="B6395" s="31" t="s">
        <v>247</v>
      </c>
      <c r="C6395" s="31" t="s">
        <v>248</v>
      </c>
      <c r="D6395" s="31" t="s">
        <v>474</v>
      </c>
      <c r="E6395" s="31" t="s">
        <v>475</v>
      </c>
      <c r="F6395" s="31" t="s">
        <v>92</v>
      </c>
      <c r="G6395" s="31" t="s">
        <v>123</v>
      </c>
      <c r="H6395" s="31" t="s">
        <v>743</v>
      </c>
      <c r="I6395" s="31">
        <v>160</v>
      </c>
      <c r="J6395" s="31">
        <v>10576</v>
      </c>
      <c r="K6395" s="31">
        <v>15.1285930408472</v>
      </c>
      <c r="L6395" s="31" t="s">
        <v>775</v>
      </c>
      <c r="M6395" s="31">
        <f t="shared" si="270"/>
        <v>15.1285930408472</v>
      </c>
      <c r="N6395" s="31">
        <f t="shared" si="271"/>
        <v>0</v>
      </c>
    </row>
    <row r="6396" spans="1:14" x14ac:dyDescent="0.45">
      <c r="A6396" s="31" t="str">
        <f t="shared" si="272"/>
        <v>E06000009_Children referred to children's services aged 0-4 but not meeting thresholds_Number</v>
      </c>
      <c r="B6396" s="31" t="s">
        <v>249</v>
      </c>
      <c r="C6396" s="31" t="s">
        <v>250</v>
      </c>
      <c r="D6396" s="31" t="s">
        <v>474</v>
      </c>
      <c r="E6396" s="31" t="s">
        <v>475</v>
      </c>
      <c r="F6396" s="31" t="s">
        <v>92</v>
      </c>
      <c r="G6396" s="31" t="s">
        <v>123</v>
      </c>
      <c r="H6396" s="31" t="s">
        <v>743</v>
      </c>
      <c r="I6396" s="31">
        <v>179</v>
      </c>
      <c r="J6396" s="31">
        <v>8365</v>
      </c>
      <c r="K6396" s="31">
        <v>21.398684997011401</v>
      </c>
      <c r="L6396" s="31" t="s">
        <v>1519</v>
      </c>
      <c r="M6396" s="31">
        <f t="shared" si="270"/>
        <v>21.398684997011401</v>
      </c>
      <c r="N6396" s="31">
        <f t="shared" si="271"/>
        <v>0</v>
      </c>
    </row>
    <row r="6397" spans="1:14" x14ac:dyDescent="0.45">
      <c r="A6397" s="31" t="str">
        <f t="shared" si="272"/>
        <v>E10000024_Children referred to children's services aged 0-4 but not meeting thresholds_Number</v>
      </c>
      <c r="B6397" s="31" t="s">
        <v>572</v>
      </c>
      <c r="C6397" s="31" t="s">
        <v>573</v>
      </c>
      <c r="D6397" s="31" t="s">
        <v>474</v>
      </c>
      <c r="E6397" s="31" t="s">
        <v>475</v>
      </c>
      <c r="F6397" s="31" t="s">
        <v>92</v>
      </c>
      <c r="G6397" s="31" t="s">
        <v>123</v>
      </c>
      <c r="H6397" s="31" t="s">
        <v>743</v>
      </c>
      <c r="I6397" s="31">
        <v>1436</v>
      </c>
      <c r="J6397" s="31">
        <v>44888</v>
      </c>
      <c r="K6397" s="31">
        <v>31.9907324897523</v>
      </c>
      <c r="L6397" s="31" t="s">
        <v>1722</v>
      </c>
      <c r="M6397" s="31">
        <f t="shared" si="270"/>
        <v>31.9907324897523</v>
      </c>
      <c r="N6397" s="31">
        <f t="shared" si="271"/>
        <v>0</v>
      </c>
    </row>
    <row r="6398" spans="1:14" x14ac:dyDescent="0.45">
      <c r="A6398" s="31" t="str">
        <f t="shared" si="272"/>
        <v>E06000018_Children referred to children's services aged 0-4 but not meeting thresholds_Number</v>
      </c>
      <c r="B6398" s="31" t="s">
        <v>373</v>
      </c>
      <c r="C6398" s="31" t="s">
        <v>374</v>
      </c>
      <c r="D6398" s="31" t="s">
        <v>474</v>
      </c>
      <c r="E6398" s="31" t="s">
        <v>475</v>
      </c>
      <c r="F6398" s="31" t="s">
        <v>92</v>
      </c>
      <c r="G6398" s="31" t="s">
        <v>123</v>
      </c>
      <c r="H6398" s="31" t="s">
        <v>743</v>
      </c>
      <c r="I6398" s="31">
        <v>133</v>
      </c>
      <c r="J6398" s="31">
        <v>20755</v>
      </c>
      <c r="K6398" s="31">
        <v>6.4080944350758902</v>
      </c>
      <c r="L6398" s="31" t="s">
        <v>1622</v>
      </c>
      <c r="M6398" s="31">
        <f t="shared" si="270"/>
        <v>6.4080944350758902</v>
      </c>
      <c r="N6398" s="31">
        <f t="shared" si="271"/>
        <v>0</v>
      </c>
    </row>
    <row r="6399" spans="1:14" x14ac:dyDescent="0.45">
      <c r="A6399" s="31" t="str">
        <f t="shared" si="272"/>
        <v>E06000051_Children referred to children's services aged 0-4 but not meeting thresholds_Number</v>
      </c>
      <c r="B6399" s="31" t="s">
        <v>403</v>
      </c>
      <c r="C6399" s="31" t="s">
        <v>166</v>
      </c>
      <c r="D6399" s="31" t="s">
        <v>474</v>
      </c>
      <c r="E6399" s="31" t="s">
        <v>475</v>
      </c>
      <c r="F6399" s="31" t="s">
        <v>92</v>
      </c>
      <c r="G6399" s="31" t="s">
        <v>123</v>
      </c>
      <c r="H6399" s="31" t="s">
        <v>743</v>
      </c>
      <c r="I6399" s="31">
        <v>38</v>
      </c>
      <c r="J6399" s="31">
        <v>15034</v>
      </c>
      <c r="K6399" s="31">
        <v>2.5276040973792702</v>
      </c>
      <c r="L6399" s="31" t="s">
        <v>1670</v>
      </c>
      <c r="M6399" s="31">
        <f t="shared" si="270"/>
        <v>2.5276040973792702</v>
      </c>
      <c r="N6399" s="31">
        <f t="shared" si="271"/>
        <v>0</v>
      </c>
    </row>
    <row r="6400" spans="1:14" x14ac:dyDescent="0.45">
      <c r="A6400" s="31" t="str">
        <f t="shared" si="272"/>
        <v>E06000020_Children referred to children's services aged 0-4 but not meeting thresholds_Number</v>
      </c>
      <c r="B6400" s="31" t="s">
        <v>570</v>
      </c>
      <c r="C6400" s="31" t="s">
        <v>730</v>
      </c>
      <c r="D6400" s="31" t="s">
        <v>474</v>
      </c>
      <c r="E6400" s="31" t="s">
        <v>475</v>
      </c>
      <c r="F6400" s="31" t="s">
        <v>92</v>
      </c>
      <c r="G6400" s="31" t="s">
        <v>123</v>
      </c>
      <c r="H6400" s="31" t="s">
        <v>743</v>
      </c>
      <c r="I6400" s="31">
        <v>164</v>
      </c>
      <c r="J6400" s="31">
        <v>11022</v>
      </c>
      <c r="K6400" s="31">
        <v>14.8793322446017</v>
      </c>
      <c r="L6400" s="31" t="s">
        <v>796</v>
      </c>
      <c r="M6400" s="31">
        <f t="shared" ref="M6400:M6463" si="273">K6400</f>
        <v>14.8793322446017</v>
      </c>
      <c r="N6400" s="31">
        <f t="shared" si="271"/>
        <v>0</v>
      </c>
    </row>
    <row r="6401" spans="1:14" x14ac:dyDescent="0.45">
      <c r="A6401" s="31" t="str">
        <f t="shared" si="272"/>
        <v>E06000049_Children referred to children's services aged 0-4 but not meeting thresholds_Number</v>
      </c>
      <c r="B6401" s="31" t="s">
        <v>541</v>
      </c>
      <c r="C6401" s="31" t="s">
        <v>718</v>
      </c>
      <c r="D6401" s="31" t="s">
        <v>474</v>
      </c>
      <c r="E6401" s="31" t="s">
        <v>475</v>
      </c>
      <c r="F6401" s="31" t="s">
        <v>92</v>
      </c>
      <c r="G6401" s="31" t="s">
        <v>123</v>
      </c>
      <c r="H6401" s="31" t="s">
        <v>743</v>
      </c>
      <c r="I6401" s="31">
        <v>200</v>
      </c>
      <c r="J6401" s="31">
        <v>20262</v>
      </c>
      <c r="K6401" s="31">
        <v>9.8706939097818598</v>
      </c>
      <c r="L6401" s="31" t="s">
        <v>1532</v>
      </c>
      <c r="M6401" s="31">
        <f t="shared" si="273"/>
        <v>9.8706939097818598</v>
      </c>
      <c r="N6401" s="31">
        <f t="shared" si="271"/>
        <v>0</v>
      </c>
    </row>
    <row r="6402" spans="1:14" x14ac:dyDescent="0.45">
      <c r="A6402" s="31" t="str">
        <f t="shared" si="272"/>
        <v>E06000050_Children referred to children's services aged 0-4 but not meeting thresholds_Number</v>
      </c>
      <c r="B6402" s="31" t="s">
        <v>281</v>
      </c>
      <c r="C6402" s="31" t="s">
        <v>282</v>
      </c>
      <c r="D6402" s="31" t="s">
        <v>474</v>
      </c>
      <c r="E6402" s="31" t="s">
        <v>475</v>
      </c>
      <c r="F6402" s="31" t="s">
        <v>92</v>
      </c>
      <c r="G6402" s="31" t="s">
        <v>123</v>
      </c>
      <c r="H6402" s="31" t="s">
        <v>743</v>
      </c>
      <c r="I6402" s="31">
        <v>194</v>
      </c>
      <c r="J6402" s="31">
        <v>18571</v>
      </c>
      <c r="K6402" s="31">
        <v>10.446394916805801</v>
      </c>
      <c r="L6402" s="31" t="s">
        <v>1615</v>
      </c>
      <c r="M6402" s="31">
        <f t="shared" si="273"/>
        <v>10.446394916805801</v>
      </c>
      <c r="N6402" s="31">
        <f t="shared" si="271"/>
        <v>0</v>
      </c>
    </row>
    <row r="6403" spans="1:14" x14ac:dyDescent="0.45">
      <c r="A6403" s="31" t="str">
        <f t="shared" si="272"/>
        <v>E06000052_Children referred to children's services aged 0-4 but not meeting thresholds_Number</v>
      </c>
      <c r="B6403" s="31" t="s">
        <v>482</v>
      </c>
      <c r="C6403" s="31" t="s">
        <v>720</v>
      </c>
      <c r="D6403" s="31" t="s">
        <v>474</v>
      </c>
      <c r="E6403" s="31" t="s">
        <v>475</v>
      </c>
      <c r="F6403" s="31" t="s">
        <v>92</v>
      </c>
      <c r="G6403" s="31" t="s">
        <v>123</v>
      </c>
      <c r="H6403" s="31" t="s">
        <v>743</v>
      </c>
      <c r="I6403" s="31">
        <v>364</v>
      </c>
      <c r="J6403" s="31">
        <v>28270</v>
      </c>
      <c r="K6403" s="31">
        <v>12.875840113194201</v>
      </c>
      <c r="L6403" s="31" t="s">
        <v>1617</v>
      </c>
      <c r="M6403" s="31">
        <f t="shared" si="273"/>
        <v>12.875840113194201</v>
      </c>
      <c r="N6403" s="31">
        <f t="shared" ref="N6403:N6466" si="274">IF(OR(C6403="City of London",C6403="Isles of Scilly"),1,0)</f>
        <v>0</v>
      </c>
    </row>
    <row r="6404" spans="1:14" x14ac:dyDescent="0.45">
      <c r="A6404" s="31" t="str">
        <f t="shared" si="272"/>
        <v>E10000006_Children referred to children's services aged 0-4 but not meeting thresholds_Number</v>
      </c>
      <c r="B6404" s="31" t="s">
        <v>285</v>
      </c>
      <c r="C6404" s="31" t="s">
        <v>286</v>
      </c>
      <c r="D6404" s="31" t="s">
        <v>474</v>
      </c>
      <c r="E6404" s="31" t="s">
        <v>475</v>
      </c>
      <c r="F6404" s="31" t="s">
        <v>92</v>
      </c>
      <c r="G6404" s="31" t="s">
        <v>123</v>
      </c>
      <c r="H6404" s="31" t="s">
        <v>743</v>
      </c>
      <c r="I6404" s="31">
        <v>275</v>
      </c>
      <c r="J6404" s="31">
        <v>24066</v>
      </c>
      <c r="K6404" s="31">
        <v>11.426909332668499</v>
      </c>
      <c r="L6404" s="31" t="s">
        <v>1473</v>
      </c>
      <c r="M6404" s="31">
        <f t="shared" si="273"/>
        <v>11.426909332668499</v>
      </c>
      <c r="N6404" s="31">
        <f t="shared" si="274"/>
        <v>0</v>
      </c>
    </row>
    <row r="6405" spans="1:14" x14ac:dyDescent="0.45">
      <c r="A6405" s="31" t="str">
        <f t="shared" si="272"/>
        <v>E10000013_Children referred to children's services aged 0-4 but not meeting thresholds_Number</v>
      </c>
      <c r="B6405" s="31" t="s">
        <v>307</v>
      </c>
      <c r="C6405" s="31" t="s">
        <v>308</v>
      </c>
      <c r="D6405" s="31" t="s">
        <v>474</v>
      </c>
      <c r="E6405" s="31" t="s">
        <v>475</v>
      </c>
      <c r="F6405" s="31" t="s">
        <v>92</v>
      </c>
      <c r="G6405" s="31" t="s">
        <v>123</v>
      </c>
      <c r="H6405" s="31" t="s">
        <v>743</v>
      </c>
      <c r="I6405" s="31">
        <v>638</v>
      </c>
      <c r="J6405" s="31">
        <v>34617</v>
      </c>
      <c r="K6405" s="31">
        <v>18.430251032729601</v>
      </c>
      <c r="L6405" s="31" t="s">
        <v>1548</v>
      </c>
      <c r="M6405" s="31">
        <f t="shared" si="273"/>
        <v>18.430251032729601</v>
      </c>
      <c r="N6405" s="31">
        <f t="shared" si="274"/>
        <v>0</v>
      </c>
    </row>
    <row r="6406" spans="1:14" x14ac:dyDescent="0.45">
      <c r="A6406" s="31" t="str">
        <f t="shared" si="272"/>
        <v>E10000015_Children referred to children's services aged 0-4 but not meeting thresholds_Number</v>
      </c>
      <c r="B6406" s="31" t="s">
        <v>319</v>
      </c>
      <c r="C6406" s="31" t="s">
        <v>320</v>
      </c>
      <c r="D6406" s="31" t="s">
        <v>474</v>
      </c>
      <c r="E6406" s="31" t="s">
        <v>475</v>
      </c>
      <c r="F6406" s="31" t="s">
        <v>92</v>
      </c>
      <c r="G6406" s="31" t="s">
        <v>123</v>
      </c>
      <c r="H6406" s="31" t="s">
        <v>743</v>
      </c>
      <c r="I6406" s="31">
        <v>644</v>
      </c>
      <c r="J6406" s="31">
        <v>74764</v>
      </c>
      <c r="K6406" s="31">
        <v>8.6137713337970094</v>
      </c>
      <c r="L6406" s="31" t="s">
        <v>1594</v>
      </c>
      <c r="M6406" s="31">
        <f t="shared" si="273"/>
        <v>8.6137713337970094</v>
      </c>
      <c r="N6406" s="31">
        <f t="shared" si="274"/>
        <v>0</v>
      </c>
    </row>
    <row r="6407" spans="1:14" x14ac:dyDescent="0.45">
      <c r="A6407" s="31" t="str">
        <f t="shared" si="272"/>
        <v>E06000046_Children referred to children's services aged 0-4 but not meeting thresholds_Number</v>
      </c>
      <c r="B6407" s="31" t="s">
        <v>325</v>
      </c>
      <c r="C6407" s="31" t="s">
        <v>326</v>
      </c>
      <c r="D6407" s="31" t="s">
        <v>474</v>
      </c>
      <c r="E6407" s="31" t="s">
        <v>475</v>
      </c>
      <c r="F6407" s="31" t="s">
        <v>92</v>
      </c>
      <c r="G6407" s="31" t="s">
        <v>123</v>
      </c>
      <c r="H6407" s="31" t="s">
        <v>743</v>
      </c>
      <c r="I6407" s="31">
        <v>231</v>
      </c>
      <c r="J6407" s="31">
        <v>6462</v>
      </c>
      <c r="K6407" s="31">
        <v>35.747446610956402</v>
      </c>
      <c r="L6407" s="31" t="s">
        <v>1780</v>
      </c>
      <c r="M6407" s="31">
        <f t="shared" si="273"/>
        <v>35.747446610956402</v>
      </c>
      <c r="N6407" s="31">
        <f t="shared" si="274"/>
        <v>0</v>
      </c>
    </row>
    <row r="6408" spans="1:14" x14ac:dyDescent="0.45">
      <c r="A6408" s="31" t="str">
        <f t="shared" si="272"/>
        <v>E10000019_Children referred to children's services aged 0-4 but not meeting thresholds_Number</v>
      </c>
      <c r="B6408" s="31" t="s">
        <v>345</v>
      </c>
      <c r="C6408" s="31" t="s">
        <v>346</v>
      </c>
      <c r="D6408" s="31" t="s">
        <v>474</v>
      </c>
      <c r="E6408" s="31" t="s">
        <v>475</v>
      </c>
      <c r="F6408" s="31" t="s">
        <v>92</v>
      </c>
      <c r="G6408" s="31" t="s">
        <v>123</v>
      </c>
      <c r="H6408" s="31" t="s">
        <v>743</v>
      </c>
      <c r="I6408" s="31">
        <v>844</v>
      </c>
      <c r="J6408" s="31">
        <v>39873</v>
      </c>
      <c r="K6408" s="31">
        <v>21.167205878664799</v>
      </c>
      <c r="L6408" s="31" t="s">
        <v>1563</v>
      </c>
      <c r="M6408" s="31">
        <f t="shared" si="273"/>
        <v>21.167205878664799</v>
      </c>
      <c r="N6408" s="31">
        <f t="shared" si="274"/>
        <v>0</v>
      </c>
    </row>
    <row r="6409" spans="1:14" x14ac:dyDescent="0.45">
      <c r="A6409" s="31" t="str">
        <f t="shared" si="272"/>
        <v>E10000020_Children referred to children's services aged 0-4 but not meeting thresholds_Number</v>
      </c>
      <c r="B6409" s="31" t="s">
        <v>361</v>
      </c>
      <c r="C6409" s="31" t="s">
        <v>362</v>
      </c>
      <c r="D6409" s="31" t="s">
        <v>474</v>
      </c>
      <c r="E6409" s="31" t="s">
        <v>475</v>
      </c>
      <c r="F6409" s="31" t="s">
        <v>92</v>
      </c>
      <c r="G6409" s="31" t="s">
        <v>123</v>
      </c>
      <c r="H6409" s="31" t="s">
        <v>743</v>
      </c>
      <c r="I6409" s="31">
        <v>654</v>
      </c>
      <c r="J6409" s="31">
        <v>46256</v>
      </c>
      <c r="K6409" s="31">
        <v>14.138706329989599</v>
      </c>
      <c r="L6409" s="31" t="s">
        <v>1610</v>
      </c>
      <c r="M6409" s="31">
        <f t="shared" si="273"/>
        <v>14.138706329989599</v>
      </c>
      <c r="N6409" s="31">
        <f t="shared" si="274"/>
        <v>0</v>
      </c>
    </row>
    <row r="6410" spans="1:14" x14ac:dyDescent="0.45">
      <c r="A6410" s="31" t="str">
        <f t="shared" si="272"/>
        <v>E10000021_Children referred to children's services aged 0-4 but not meeting thresholds_Number</v>
      </c>
      <c r="B6410" s="31" t="s">
        <v>371</v>
      </c>
      <c r="C6410" s="31" t="s">
        <v>372</v>
      </c>
      <c r="D6410" s="31" t="s">
        <v>474</v>
      </c>
      <c r="E6410" s="31" t="s">
        <v>475</v>
      </c>
      <c r="F6410" s="31" t="s">
        <v>92</v>
      </c>
      <c r="G6410" s="31" t="s">
        <v>123</v>
      </c>
      <c r="H6410" s="31" t="s">
        <v>743</v>
      </c>
      <c r="I6410" s="31">
        <v>1339</v>
      </c>
      <c r="J6410" s="31">
        <v>47337</v>
      </c>
      <c r="K6410" s="31">
        <v>28.286541183429499</v>
      </c>
      <c r="L6410" s="31" t="s">
        <v>1524</v>
      </c>
      <c r="M6410" s="31">
        <f t="shared" si="273"/>
        <v>28.286541183429499</v>
      </c>
      <c r="N6410" s="31">
        <f t="shared" si="274"/>
        <v>0</v>
      </c>
    </row>
    <row r="6411" spans="1:14" x14ac:dyDescent="0.45">
      <c r="A6411" s="31" t="str">
        <f t="shared" ref="A6411:A6474" si="275">CONCATENATE(B6411,"_",G6411,"_",H6411)</f>
        <v>E06000048_Children referred to children's services aged 0-4 but not meeting thresholds_Number</v>
      </c>
      <c r="B6411" s="31" t="s">
        <v>484</v>
      </c>
      <c r="C6411" s="31" t="s">
        <v>705</v>
      </c>
      <c r="D6411" s="31" t="s">
        <v>474</v>
      </c>
      <c r="E6411" s="31" t="s">
        <v>475</v>
      </c>
      <c r="F6411" s="31" t="s">
        <v>92</v>
      </c>
      <c r="G6411" s="31" t="s">
        <v>123</v>
      </c>
      <c r="H6411" s="31" t="s">
        <v>743</v>
      </c>
      <c r="I6411" s="31">
        <v>249</v>
      </c>
      <c r="J6411" s="31">
        <v>14910</v>
      </c>
      <c r="K6411" s="31">
        <v>16.700201207243499</v>
      </c>
      <c r="L6411" s="31" t="s">
        <v>1591</v>
      </c>
      <c r="M6411" s="31">
        <f t="shared" si="273"/>
        <v>16.700201207243499</v>
      </c>
      <c r="N6411" s="31">
        <f t="shared" si="274"/>
        <v>0</v>
      </c>
    </row>
    <row r="6412" spans="1:14" x14ac:dyDescent="0.45">
      <c r="A6412" s="31" t="str">
        <f t="shared" si="275"/>
        <v>E10000025_Children referred to children's services aged 0-4 but not meeting thresholds_Number</v>
      </c>
      <c r="B6412" s="31" t="s">
        <v>377</v>
      </c>
      <c r="C6412" s="31" t="s">
        <v>378</v>
      </c>
      <c r="D6412" s="31" t="s">
        <v>474</v>
      </c>
      <c r="E6412" s="31" t="s">
        <v>475</v>
      </c>
      <c r="F6412" s="31" t="s">
        <v>92</v>
      </c>
      <c r="G6412" s="31" t="s">
        <v>123</v>
      </c>
      <c r="H6412" s="31" t="s">
        <v>743</v>
      </c>
      <c r="I6412" s="31">
        <v>675</v>
      </c>
      <c r="J6412" s="31">
        <v>39398</v>
      </c>
      <c r="K6412" s="31">
        <v>17.132849383217401</v>
      </c>
      <c r="L6412" s="31" t="s">
        <v>800</v>
      </c>
      <c r="M6412" s="31">
        <f t="shared" si="273"/>
        <v>17.132849383217401</v>
      </c>
      <c r="N6412" s="31">
        <f t="shared" si="274"/>
        <v>0</v>
      </c>
    </row>
    <row r="6413" spans="1:14" x14ac:dyDescent="0.45">
      <c r="A6413" s="31" t="str">
        <f t="shared" si="275"/>
        <v>E10000027_Children referred to children's services aged 0-4 but not meeting thresholds_Number</v>
      </c>
      <c r="B6413" s="31" t="s">
        <v>406</v>
      </c>
      <c r="C6413" s="31" t="s">
        <v>407</v>
      </c>
      <c r="D6413" s="31" t="s">
        <v>474</v>
      </c>
      <c r="E6413" s="31" t="s">
        <v>475</v>
      </c>
      <c r="F6413" s="31" t="s">
        <v>92</v>
      </c>
      <c r="G6413" s="31" t="s">
        <v>123</v>
      </c>
      <c r="H6413" s="31" t="s">
        <v>743</v>
      </c>
      <c r="I6413" s="31">
        <v>178</v>
      </c>
      <c r="J6413" s="31">
        <v>29004</v>
      </c>
      <c r="K6413" s="31">
        <v>6.13708454006344</v>
      </c>
      <c r="L6413" s="31" t="s">
        <v>1628</v>
      </c>
      <c r="M6413" s="31">
        <f t="shared" si="273"/>
        <v>6.13708454006344</v>
      </c>
      <c r="N6413" s="31">
        <f t="shared" si="274"/>
        <v>0</v>
      </c>
    </row>
    <row r="6414" spans="1:14" x14ac:dyDescent="0.45">
      <c r="A6414" s="31" t="str">
        <f t="shared" si="275"/>
        <v>E10000029_Children referred to children's services aged 0-4 but not meeting thresholds_Number</v>
      </c>
      <c r="B6414" s="31" t="s">
        <v>426</v>
      </c>
      <c r="C6414" s="31" t="s">
        <v>427</v>
      </c>
      <c r="D6414" s="31" t="s">
        <v>474</v>
      </c>
      <c r="E6414" s="31" t="s">
        <v>475</v>
      </c>
      <c r="F6414" s="31" t="s">
        <v>92</v>
      </c>
      <c r="G6414" s="31" t="s">
        <v>123</v>
      </c>
      <c r="H6414" s="31" t="s">
        <v>743</v>
      </c>
      <c r="I6414" s="31">
        <v>469</v>
      </c>
      <c r="J6414" s="31">
        <v>40624</v>
      </c>
      <c r="K6414" s="31">
        <v>11.5448995667586</v>
      </c>
      <c r="L6414" s="31" t="s">
        <v>1523</v>
      </c>
      <c r="M6414" s="31">
        <f t="shared" si="273"/>
        <v>11.5448995667586</v>
      </c>
      <c r="N6414" s="31">
        <f t="shared" si="274"/>
        <v>0</v>
      </c>
    </row>
    <row r="6415" spans="1:14" x14ac:dyDescent="0.45">
      <c r="A6415" s="31" t="str">
        <f t="shared" si="275"/>
        <v>E10000030_Children referred to children's services aged 0-4 but not meeting thresholds_Number</v>
      </c>
      <c r="B6415" s="31" t="s">
        <v>430</v>
      </c>
      <c r="C6415" s="31" t="s">
        <v>431</v>
      </c>
      <c r="D6415" s="31" t="s">
        <v>474</v>
      </c>
      <c r="E6415" s="31" t="s">
        <v>475</v>
      </c>
      <c r="F6415" s="31" t="s">
        <v>92</v>
      </c>
      <c r="G6415" s="31" t="s">
        <v>123</v>
      </c>
      <c r="H6415" s="31" t="s">
        <v>743</v>
      </c>
      <c r="I6415" s="31">
        <v>258</v>
      </c>
      <c r="J6415" s="31">
        <v>70074</v>
      </c>
      <c r="K6415" s="31">
        <v>3.6818220738076901</v>
      </c>
      <c r="L6415" s="31" t="s">
        <v>1576</v>
      </c>
      <c r="M6415" s="31">
        <f t="shared" si="273"/>
        <v>3.6818220738076901</v>
      </c>
      <c r="N6415" s="31">
        <f t="shared" si="274"/>
        <v>0</v>
      </c>
    </row>
    <row r="6416" spans="1:14" x14ac:dyDescent="0.45">
      <c r="A6416" s="31" t="str">
        <f t="shared" si="275"/>
        <v>E10000031_Children referred to children's services aged 0-4 but not meeting thresholds_Number</v>
      </c>
      <c r="B6416" s="31" t="s">
        <v>454</v>
      </c>
      <c r="C6416" s="31" t="s">
        <v>455</v>
      </c>
      <c r="D6416" s="31" t="s">
        <v>474</v>
      </c>
      <c r="E6416" s="31" t="s">
        <v>475</v>
      </c>
      <c r="F6416" s="31" t="s">
        <v>92</v>
      </c>
      <c r="G6416" s="31" t="s">
        <v>123</v>
      </c>
      <c r="H6416" s="31" t="s">
        <v>743</v>
      </c>
      <c r="I6416" s="31">
        <v>519</v>
      </c>
      <c r="J6416" s="31">
        <v>31584</v>
      </c>
      <c r="K6416" s="31">
        <v>16.432370820668702</v>
      </c>
      <c r="L6416" s="31" t="s">
        <v>790</v>
      </c>
      <c r="M6416" s="31">
        <f t="shared" si="273"/>
        <v>16.432370820668702</v>
      </c>
      <c r="N6416" s="31">
        <f t="shared" si="274"/>
        <v>0</v>
      </c>
    </row>
    <row r="6417" spans="1:14" x14ac:dyDescent="0.45">
      <c r="A6417" s="31" t="str">
        <f t="shared" si="275"/>
        <v>E10000032_Children referred to children's services aged 0-4 but not meeting thresholds_Number</v>
      </c>
      <c r="B6417" s="31" t="s">
        <v>458</v>
      </c>
      <c r="C6417" s="31" t="s">
        <v>459</v>
      </c>
      <c r="D6417" s="31" t="s">
        <v>474</v>
      </c>
      <c r="E6417" s="31" t="s">
        <v>475</v>
      </c>
      <c r="F6417" s="31" t="s">
        <v>92</v>
      </c>
      <c r="G6417" s="31" t="s">
        <v>123</v>
      </c>
      <c r="H6417" s="31" t="s">
        <v>743</v>
      </c>
      <c r="I6417" s="31">
        <v>926</v>
      </c>
      <c r="J6417" s="31">
        <v>46821</v>
      </c>
      <c r="K6417" s="31">
        <v>19.7774502894001</v>
      </c>
      <c r="L6417" s="31" t="s">
        <v>1472</v>
      </c>
      <c r="M6417" s="31">
        <f t="shared" si="273"/>
        <v>19.7774502894001</v>
      </c>
      <c r="N6417" s="31">
        <f t="shared" si="274"/>
        <v>0</v>
      </c>
    </row>
    <row r="6418" spans="1:14" x14ac:dyDescent="0.45">
      <c r="A6418" s="31" t="str">
        <f t="shared" si="275"/>
        <v>NA_Children referred to children's services aged &lt;1 but not meeting thresholds_Number</v>
      </c>
      <c r="B6418" s="31" t="s">
        <v>13</v>
      </c>
      <c r="C6418" s="31" t="s">
        <v>737</v>
      </c>
      <c r="D6418" s="31" t="s">
        <v>474</v>
      </c>
      <c r="E6418" s="31" t="s">
        <v>475</v>
      </c>
      <c r="F6418" s="31" t="s">
        <v>92</v>
      </c>
      <c r="G6418" s="31" t="s">
        <v>122</v>
      </c>
      <c r="H6418" s="31" t="s">
        <v>743</v>
      </c>
      <c r="I6418" s="31">
        <v>9509</v>
      </c>
      <c r="J6418" s="31">
        <v>637834</v>
      </c>
      <c r="K6418" s="31">
        <f>I6418/J6418*1000</f>
        <v>14.908267668390209</v>
      </c>
      <c r="L6418" s="31" t="str">
        <f>CONCATENATE(ROUND(K6418,2)," per 1000 under 1 yr olds")</f>
        <v>14.91 per 1000 under 1 yr olds</v>
      </c>
      <c r="M6418" s="31">
        <f t="shared" si="273"/>
        <v>14.908267668390209</v>
      </c>
      <c r="N6418" s="31">
        <f t="shared" si="274"/>
        <v>0</v>
      </c>
    </row>
    <row r="6419" spans="1:14" x14ac:dyDescent="0.45">
      <c r="A6419" s="31" t="str">
        <f t="shared" si="275"/>
        <v>E09000001_Children referred to children's services aged &lt;1 but not meeting thresholds_Number</v>
      </c>
      <c r="B6419" s="31" t="s">
        <v>582</v>
      </c>
      <c r="C6419" s="31" t="s">
        <v>583</v>
      </c>
      <c r="D6419" s="31" t="s">
        <v>474</v>
      </c>
      <c r="E6419" s="31" t="s">
        <v>475</v>
      </c>
      <c r="F6419" s="31" t="s">
        <v>92</v>
      </c>
      <c r="G6419" s="31" t="s">
        <v>122</v>
      </c>
      <c r="H6419" s="31" t="s">
        <v>743</v>
      </c>
      <c r="I6419" s="31">
        <v>0</v>
      </c>
      <c r="J6419" s="31">
        <v>73</v>
      </c>
      <c r="K6419" s="31">
        <v>0</v>
      </c>
      <c r="L6419" s="31" t="s">
        <v>1112</v>
      </c>
      <c r="M6419" s="31">
        <f t="shared" si="273"/>
        <v>0</v>
      </c>
      <c r="N6419" s="31">
        <f t="shared" si="274"/>
        <v>1</v>
      </c>
    </row>
    <row r="6420" spans="1:14" x14ac:dyDescent="0.45">
      <c r="A6420" s="31" t="str">
        <f t="shared" si="275"/>
        <v>E09000007_Children referred to children's services aged &lt;1 but not meeting thresholds_Number</v>
      </c>
      <c r="B6420" s="31" t="s">
        <v>277</v>
      </c>
      <c r="C6420" s="31" t="s">
        <v>278</v>
      </c>
      <c r="D6420" s="31" t="s">
        <v>474</v>
      </c>
      <c r="E6420" s="31" t="s">
        <v>475</v>
      </c>
      <c r="F6420" s="31" t="s">
        <v>92</v>
      </c>
      <c r="G6420" s="31" t="s">
        <v>122</v>
      </c>
      <c r="H6420" s="31" t="s">
        <v>743</v>
      </c>
      <c r="I6420" s="31">
        <v>11</v>
      </c>
      <c r="J6420" s="31">
        <v>2541</v>
      </c>
      <c r="K6420" s="31">
        <v>4.3290043290043299</v>
      </c>
      <c r="L6420" s="31" t="s">
        <v>1333</v>
      </c>
      <c r="M6420" s="31">
        <f t="shared" si="273"/>
        <v>4.3290043290043299</v>
      </c>
      <c r="N6420" s="31">
        <f t="shared" si="274"/>
        <v>0</v>
      </c>
    </row>
    <row r="6421" spans="1:14" x14ac:dyDescent="0.45">
      <c r="A6421" s="31" t="str">
        <f t="shared" si="275"/>
        <v>E09000011_Children referred to children's services aged &lt;1 but not meeting thresholds_Number</v>
      </c>
      <c r="B6421" s="31" t="s">
        <v>518</v>
      </c>
      <c r="C6421" s="31" t="s">
        <v>519</v>
      </c>
      <c r="D6421" s="31" t="s">
        <v>474</v>
      </c>
      <c r="E6421" s="31" t="s">
        <v>475</v>
      </c>
      <c r="F6421" s="31" t="s">
        <v>92</v>
      </c>
      <c r="G6421" s="31" t="s">
        <v>122</v>
      </c>
      <c r="H6421" s="31" t="s">
        <v>743</v>
      </c>
      <c r="I6421" s="31">
        <v>83</v>
      </c>
      <c r="J6421" s="31">
        <v>4393</v>
      </c>
      <c r="K6421" s="31">
        <v>18.893694513999499</v>
      </c>
      <c r="L6421" s="31" t="s">
        <v>1195</v>
      </c>
      <c r="M6421" s="31">
        <f t="shared" si="273"/>
        <v>18.893694513999499</v>
      </c>
      <c r="N6421" s="31">
        <f t="shared" si="274"/>
        <v>0</v>
      </c>
    </row>
    <row r="6422" spans="1:14" x14ac:dyDescent="0.45">
      <c r="A6422" s="31" t="str">
        <f t="shared" si="275"/>
        <v>E09000012_Children referred to children's services aged &lt;1 but not meeting thresholds_Number</v>
      </c>
      <c r="B6422" s="31" t="s">
        <v>498</v>
      </c>
      <c r="C6422" s="31" t="s">
        <v>499</v>
      </c>
      <c r="D6422" s="31" t="s">
        <v>474</v>
      </c>
      <c r="E6422" s="31" t="s">
        <v>475</v>
      </c>
      <c r="F6422" s="31" t="s">
        <v>92</v>
      </c>
      <c r="G6422" s="31" t="s">
        <v>122</v>
      </c>
      <c r="H6422" s="31" t="s">
        <v>743</v>
      </c>
      <c r="I6422" s="31">
        <v>83</v>
      </c>
      <c r="J6422" s="31">
        <v>4211</v>
      </c>
      <c r="K6422" s="31">
        <v>19.710282593208301</v>
      </c>
      <c r="L6422" s="31" t="s">
        <v>1122</v>
      </c>
      <c r="M6422" s="31">
        <f t="shared" si="273"/>
        <v>19.710282593208301</v>
      </c>
      <c r="N6422" s="31">
        <f t="shared" si="274"/>
        <v>0</v>
      </c>
    </row>
    <row r="6423" spans="1:14" x14ac:dyDescent="0.45">
      <c r="A6423" s="31" t="str">
        <f t="shared" si="275"/>
        <v>E09000013_Children referred to children's services aged &lt;1 but not meeting thresholds_Number</v>
      </c>
      <c r="B6423" s="31" t="s">
        <v>491</v>
      </c>
      <c r="C6423" s="31" t="s">
        <v>723</v>
      </c>
      <c r="D6423" s="31" t="s">
        <v>474</v>
      </c>
      <c r="E6423" s="31" t="s">
        <v>475</v>
      </c>
      <c r="F6423" s="31" t="s">
        <v>92</v>
      </c>
      <c r="G6423" s="31" t="s">
        <v>122</v>
      </c>
      <c r="H6423" s="31" t="s">
        <v>743</v>
      </c>
      <c r="I6423" s="31">
        <v>35</v>
      </c>
      <c r="J6423" s="31">
        <v>2319</v>
      </c>
      <c r="K6423" s="31">
        <v>15.0927123760241</v>
      </c>
      <c r="L6423" s="31" t="s">
        <v>1132</v>
      </c>
      <c r="M6423" s="31">
        <f t="shared" si="273"/>
        <v>15.0927123760241</v>
      </c>
      <c r="N6423" s="31">
        <f t="shared" si="274"/>
        <v>0</v>
      </c>
    </row>
    <row r="6424" spans="1:14" x14ac:dyDescent="0.45">
      <c r="A6424" s="31" t="str">
        <f t="shared" si="275"/>
        <v>E09000019_Children referred to children's services aged &lt;1 but not meeting thresholds_Number</v>
      </c>
      <c r="B6424" s="31" t="s">
        <v>500</v>
      </c>
      <c r="C6424" s="31" t="s">
        <v>501</v>
      </c>
      <c r="D6424" s="31" t="s">
        <v>474</v>
      </c>
      <c r="E6424" s="31" t="s">
        <v>475</v>
      </c>
      <c r="F6424" s="31" t="s">
        <v>92</v>
      </c>
      <c r="G6424" s="31" t="s">
        <v>122</v>
      </c>
      <c r="H6424" s="31" t="s">
        <v>743</v>
      </c>
      <c r="I6424" s="31">
        <v>11</v>
      </c>
      <c r="J6424" s="31">
        <v>2727</v>
      </c>
      <c r="K6424" s="31">
        <v>4.0337367070040298</v>
      </c>
      <c r="L6424" s="31" t="s">
        <v>1311</v>
      </c>
      <c r="M6424" s="31">
        <f t="shared" si="273"/>
        <v>4.0337367070040298</v>
      </c>
      <c r="N6424" s="31">
        <f t="shared" si="274"/>
        <v>0</v>
      </c>
    </row>
    <row r="6425" spans="1:14" x14ac:dyDescent="0.45">
      <c r="A6425" s="31" t="str">
        <f t="shared" si="275"/>
        <v>E09000020_Children referred to children's services aged &lt;1 but not meeting thresholds_Number</v>
      </c>
      <c r="B6425" s="31" t="s">
        <v>479</v>
      </c>
      <c r="C6425" s="31" t="s">
        <v>674</v>
      </c>
      <c r="D6425" s="31" t="s">
        <v>474</v>
      </c>
      <c r="E6425" s="31" t="s">
        <v>475</v>
      </c>
      <c r="F6425" s="31" t="s">
        <v>92</v>
      </c>
      <c r="G6425" s="31" t="s">
        <v>122</v>
      </c>
      <c r="H6425" s="31" t="s">
        <v>743</v>
      </c>
      <c r="I6425" s="31">
        <v>26</v>
      </c>
      <c r="J6425" s="31">
        <v>1568</v>
      </c>
      <c r="K6425" s="31">
        <v>16.581632653061199</v>
      </c>
      <c r="L6425" s="31" t="s">
        <v>1252</v>
      </c>
      <c r="M6425" s="31">
        <f t="shared" si="273"/>
        <v>16.581632653061199</v>
      </c>
      <c r="N6425" s="31">
        <f t="shared" si="274"/>
        <v>0</v>
      </c>
    </row>
    <row r="6426" spans="1:14" x14ac:dyDescent="0.45">
      <c r="A6426" s="31" t="str">
        <f t="shared" si="275"/>
        <v>E09000022_Children referred to children's services aged &lt;1 but not meeting thresholds_Number</v>
      </c>
      <c r="B6426" s="31" t="s">
        <v>335</v>
      </c>
      <c r="C6426" s="31" t="s">
        <v>336</v>
      </c>
      <c r="D6426" s="31" t="s">
        <v>474</v>
      </c>
      <c r="E6426" s="31" t="s">
        <v>475</v>
      </c>
      <c r="F6426" s="31" t="s">
        <v>92</v>
      </c>
      <c r="G6426" s="31" t="s">
        <v>122</v>
      </c>
      <c r="H6426" s="31" t="s">
        <v>743</v>
      </c>
      <c r="I6426" s="31">
        <v>106</v>
      </c>
      <c r="J6426" s="31">
        <v>3935</v>
      </c>
      <c r="K6426" s="31">
        <v>26.937738246505699</v>
      </c>
      <c r="L6426" s="31" t="s">
        <v>1781</v>
      </c>
      <c r="M6426" s="31">
        <f t="shared" si="273"/>
        <v>26.937738246505699</v>
      </c>
      <c r="N6426" s="31">
        <f t="shared" si="274"/>
        <v>0</v>
      </c>
    </row>
    <row r="6427" spans="1:14" x14ac:dyDescent="0.45">
      <c r="A6427" s="31" t="str">
        <f t="shared" si="275"/>
        <v>E09000023_Children referred to children's services aged &lt;1 but not meeting thresholds_Number</v>
      </c>
      <c r="B6427" s="31" t="s">
        <v>343</v>
      </c>
      <c r="C6427" s="31" t="s">
        <v>344</v>
      </c>
      <c r="D6427" s="31" t="s">
        <v>474</v>
      </c>
      <c r="E6427" s="31" t="s">
        <v>475</v>
      </c>
      <c r="F6427" s="31" t="s">
        <v>92</v>
      </c>
      <c r="G6427" s="31" t="s">
        <v>122</v>
      </c>
      <c r="H6427" s="31" t="s">
        <v>743</v>
      </c>
      <c r="I6427" s="31">
        <v>21</v>
      </c>
      <c r="J6427" s="31">
        <v>4505</v>
      </c>
      <c r="K6427" s="31">
        <v>4.6614872364039996</v>
      </c>
      <c r="L6427" s="31" t="s">
        <v>1278</v>
      </c>
      <c r="M6427" s="31">
        <f t="shared" si="273"/>
        <v>4.6614872364039996</v>
      </c>
      <c r="N6427" s="31">
        <f t="shared" si="274"/>
        <v>0</v>
      </c>
    </row>
    <row r="6428" spans="1:14" x14ac:dyDescent="0.45">
      <c r="A6428" s="31" t="str">
        <f t="shared" si="275"/>
        <v>E09000028_Children referred to children's services aged &lt;1 but not meeting thresholds_Number</v>
      </c>
      <c r="B6428" s="31" t="s">
        <v>414</v>
      </c>
      <c r="C6428" s="31" t="s">
        <v>415</v>
      </c>
      <c r="D6428" s="31" t="s">
        <v>474</v>
      </c>
      <c r="E6428" s="31" t="s">
        <v>475</v>
      </c>
      <c r="F6428" s="31" t="s">
        <v>92</v>
      </c>
      <c r="G6428" s="31" t="s">
        <v>122</v>
      </c>
      <c r="H6428" s="31" t="s">
        <v>743</v>
      </c>
      <c r="I6428" s="31">
        <v>100</v>
      </c>
      <c r="J6428" s="31">
        <v>4154</v>
      </c>
      <c r="K6428" s="31">
        <v>24.0731824747232</v>
      </c>
      <c r="L6428" s="31" t="s">
        <v>1164</v>
      </c>
      <c r="M6428" s="31">
        <f t="shared" si="273"/>
        <v>24.0731824747232</v>
      </c>
      <c r="N6428" s="31">
        <f t="shared" si="274"/>
        <v>0</v>
      </c>
    </row>
    <row r="6429" spans="1:14" x14ac:dyDescent="0.45">
      <c r="A6429" s="31" t="str">
        <f t="shared" si="275"/>
        <v>E09000030_Children referred to children's services aged &lt;1 but not meeting thresholds_Number</v>
      </c>
      <c r="B6429" s="31" t="s">
        <v>440</v>
      </c>
      <c r="C6429" s="31" t="s">
        <v>441</v>
      </c>
      <c r="D6429" s="31" t="s">
        <v>474</v>
      </c>
      <c r="E6429" s="31" t="s">
        <v>475</v>
      </c>
      <c r="F6429" s="31" t="s">
        <v>92</v>
      </c>
      <c r="G6429" s="31" t="s">
        <v>122</v>
      </c>
      <c r="H6429" s="31" t="s">
        <v>743</v>
      </c>
      <c r="I6429" s="31">
        <v>27</v>
      </c>
      <c r="J6429" s="31">
        <v>4529</v>
      </c>
      <c r="K6429" s="31">
        <v>5.9615809229410504</v>
      </c>
      <c r="L6429" s="31" t="s">
        <v>1370</v>
      </c>
      <c r="M6429" s="31">
        <f t="shared" si="273"/>
        <v>5.9615809229410504</v>
      </c>
      <c r="N6429" s="31">
        <f t="shared" si="274"/>
        <v>0</v>
      </c>
    </row>
    <row r="6430" spans="1:14" x14ac:dyDescent="0.45">
      <c r="A6430" s="31" t="str">
        <f t="shared" si="275"/>
        <v>E09000032_Children referred to children's services aged &lt;1 but not meeting thresholds_Number</v>
      </c>
      <c r="B6430" s="31" t="s">
        <v>450</v>
      </c>
      <c r="C6430" s="31" t="s">
        <v>451</v>
      </c>
      <c r="D6430" s="31" t="s">
        <v>474</v>
      </c>
      <c r="E6430" s="31" t="s">
        <v>475</v>
      </c>
      <c r="F6430" s="31" t="s">
        <v>92</v>
      </c>
      <c r="G6430" s="31" t="s">
        <v>122</v>
      </c>
      <c r="H6430" s="31" t="s">
        <v>743</v>
      </c>
      <c r="I6430" s="31">
        <v>77</v>
      </c>
      <c r="J6430" s="31">
        <v>4567</v>
      </c>
      <c r="K6430" s="31">
        <v>16.860083205605399</v>
      </c>
      <c r="L6430" s="31" t="s">
        <v>1200</v>
      </c>
      <c r="M6430" s="31">
        <f t="shared" si="273"/>
        <v>16.860083205605399</v>
      </c>
      <c r="N6430" s="31">
        <f t="shared" si="274"/>
        <v>0</v>
      </c>
    </row>
    <row r="6431" spans="1:14" x14ac:dyDescent="0.45">
      <c r="A6431" s="31" t="str">
        <f t="shared" si="275"/>
        <v>E09000033_Children referred to children's services aged &lt;1 but not meeting thresholds_Number</v>
      </c>
      <c r="B6431" s="31" t="s">
        <v>506</v>
      </c>
      <c r="C6431" s="31" t="s">
        <v>507</v>
      </c>
      <c r="D6431" s="31" t="s">
        <v>474</v>
      </c>
      <c r="E6431" s="31" t="s">
        <v>475</v>
      </c>
      <c r="F6431" s="31" t="s">
        <v>92</v>
      </c>
      <c r="G6431" s="31" t="s">
        <v>122</v>
      </c>
      <c r="H6431" s="31" t="s">
        <v>743</v>
      </c>
      <c r="I6431" s="31">
        <v>54</v>
      </c>
      <c r="J6431" s="31">
        <v>2589</v>
      </c>
      <c r="K6431" s="31">
        <v>20.857473928157599</v>
      </c>
      <c r="L6431" s="31" t="s">
        <v>1153</v>
      </c>
      <c r="M6431" s="31">
        <f t="shared" si="273"/>
        <v>20.857473928157599</v>
      </c>
      <c r="N6431" s="31">
        <f t="shared" si="274"/>
        <v>0</v>
      </c>
    </row>
    <row r="6432" spans="1:14" x14ac:dyDescent="0.45">
      <c r="A6432" s="31" t="str">
        <f t="shared" si="275"/>
        <v>E09000002_Children referred to children's services aged &lt;1 but not meeting thresholds_Number</v>
      </c>
      <c r="B6432" s="31" t="s">
        <v>227</v>
      </c>
      <c r="C6432" s="31" t="s">
        <v>228</v>
      </c>
      <c r="D6432" s="31" t="s">
        <v>474</v>
      </c>
      <c r="E6432" s="31" t="s">
        <v>475</v>
      </c>
      <c r="F6432" s="31" t="s">
        <v>92</v>
      </c>
      <c r="G6432" s="31" t="s">
        <v>122</v>
      </c>
      <c r="H6432" s="31" t="s">
        <v>743</v>
      </c>
      <c r="I6432" s="31">
        <v>34</v>
      </c>
      <c r="J6432" s="31">
        <v>3819</v>
      </c>
      <c r="K6432" s="31">
        <v>8.9028541503011294</v>
      </c>
      <c r="L6432" s="31" t="s">
        <v>1316</v>
      </c>
      <c r="M6432" s="31">
        <f t="shared" si="273"/>
        <v>8.9028541503011294</v>
      </c>
      <c r="N6432" s="31">
        <f t="shared" si="274"/>
        <v>0</v>
      </c>
    </row>
    <row r="6433" spans="1:14" x14ac:dyDescent="0.45">
      <c r="A6433" s="31" t="str">
        <f t="shared" si="275"/>
        <v>E09000003_Children referred to children's services aged &lt;1 but not meeting thresholds_Number</v>
      </c>
      <c r="B6433" s="31" t="s">
        <v>233</v>
      </c>
      <c r="C6433" s="31" t="s">
        <v>234</v>
      </c>
      <c r="D6433" s="31" t="s">
        <v>474</v>
      </c>
      <c r="E6433" s="31" t="s">
        <v>475</v>
      </c>
      <c r="F6433" s="31" t="s">
        <v>92</v>
      </c>
      <c r="G6433" s="31" t="s">
        <v>122</v>
      </c>
      <c r="H6433" s="31" t="s">
        <v>743</v>
      </c>
      <c r="I6433" s="31">
        <v>20</v>
      </c>
      <c r="J6433" s="31">
        <v>5250</v>
      </c>
      <c r="K6433" s="31">
        <v>3.8095238095238102</v>
      </c>
      <c r="L6433" s="31" t="s">
        <v>1339</v>
      </c>
      <c r="M6433" s="31">
        <f t="shared" si="273"/>
        <v>3.8095238095238102</v>
      </c>
      <c r="N6433" s="31">
        <f t="shared" si="274"/>
        <v>0</v>
      </c>
    </row>
    <row r="6434" spans="1:14" x14ac:dyDescent="0.45">
      <c r="A6434" s="31" t="str">
        <f t="shared" si="275"/>
        <v>E09000004_Children referred to children's services aged &lt;1 but not meeting thresholds_Number</v>
      </c>
      <c r="B6434" s="31" t="s">
        <v>242</v>
      </c>
      <c r="C6434" s="31" t="s">
        <v>243</v>
      </c>
      <c r="D6434" s="31" t="s">
        <v>474</v>
      </c>
      <c r="E6434" s="31" t="s">
        <v>475</v>
      </c>
      <c r="F6434" s="31" t="s">
        <v>92</v>
      </c>
      <c r="G6434" s="31" t="s">
        <v>122</v>
      </c>
      <c r="H6434" s="31" t="s">
        <v>743</v>
      </c>
      <c r="I6434" s="31">
        <v>36</v>
      </c>
      <c r="J6434" s="31">
        <v>3133</v>
      </c>
      <c r="K6434" s="31">
        <v>11.490584104691999</v>
      </c>
      <c r="L6434" s="31" t="s">
        <v>1126</v>
      </c>
      <c r="M6434" s="31">
        <f t="shared" si="273"/>
        <v>11.490584104691999</v>
      </c>
      <c r="N6434" s="31">
        <f t="shared" si="274"/>
        <v>0</v>
      </c>
    </row>
    <row r="6435" spans="1:14" x14ac:dyDescent="0.45">
      <c r="A6435" s="31" t="str">
        <f t="shared" si="275"/>
        <v>E09000005_Children referred to children's services aged &lt;1 but not meeting thresholds_Number</v>
      </c>
      <c r="B6435" s="31" t="s">
        <v>261</v>
      </c>
      <c r="C6435" s="31" t="s">
        <v>262</v>
      </c>
      <c r="D6435" s="31" t="s">
        <v>474</v>
      </c>
      <c r="E6435" s="31" t="s">
        <v>475</v>
      </c>
      <c r="F6435" s="31" t="s">
        <v>92</v>
      </c>
      <c r="G6435" s="31" t="s">
        <v>122</v>
      </c>
      <c r="H6435" s="31" t="s">
        <v>743</v>
      </c>
      <c r="I6435" s="31">
        <v>31</v>
      </c>
      <c r="J6435" s="31">
        <v>4825</v>
      </c>
      <c r="K6435" s="31">
        <v>6.4248704663212397</v>
      </c>
      <c r="L6435" s="31" t="s">
        <v>1326</v>
      </c>
      <c r="M6435" s="31">
        <f t="shared" si="273"/>
        <v>6.4248704663212397</v>
      </c>
      <c r="N6435" s="31">
        <f t="shared" si="274"/>
        <v>0</v>
      </c>
    </row>
    <row r="6436" spans="1:14" x14ac:dyDescent="0.45">
      <c r="A6436" s="31" t="str">
        <f t="shared" si="275"/>
        <v>E09000006_Children referred to children's services aged &lt;1 but not meeting thresholds_Number</v>
      </c>
      <c r="B6436" s="31" t="s">
        <v>267</v>
      </c>
      <c r="C6436" s="31" t="s">
        <v>268</v>
      </c>
      <c r="D6436" s="31" t="s">
        <v>474</v>
      </c>
      <c r="E6436" s="31" t="s">
        <v>475</v>
      </c>
      <c r="F6436" s="31" t="s">
        <v>92</v>
      </c>
      <c r="G6436" s="31" t="s">
        <v>122</v>
      </c>
      <c r="H6436" s="31" t="s">
        <v>743</v>
      </c>
      <c r="I6436" s="31">
        <v>62</v>
      </c>
      <c r="J6436" s="31">
        <v>4232</v>
      </c>
      <c r="K6436" s="31">
        <v>14.6502835538752</v>
      </c>
      <c r="L6436" s="31" t="s">
        <v>1116</v>
      </c>
      <c r="M6436" s="31">
        <f t="shared" si="273"/>
        <v>14.6502835538752</v>
      </c>
      <c r="N6436" s="31">
        <f t="shared" si="274"/>
        <v>0</v>
      </c>
    </row>
    <row r="6437" spans="1:14" x14ac:dyDescent="0.45">
      <c r="A6437" s="31" t="str">
        <f t="shared" si="275"/>
        <v>E09000008_Children referred to children's services aged &lt;1 but not meeting thresholds_Number</v>
      </c>
      <c r="B6437" s="31" t="s">
        <v>486</v>
      </c>
      <c r="C6437" s="31" t="s">
        <v>487</v>
      </c>
      <c r="D6437" s="31" t="s">
        <v>474</v>
      </c>
      <c r="E6437" s="31" t="s">
        <v>475</v>
      </c>
      <c r="F6437" s="31" t="s">
        <v>92</v>
      </c>
      <c r="G6437" s="31" t="s">
        <v>122</v>
      </c>
      <c r="H6437" s="31" t="s">
        <v>743</v>
      </c>
      <c r="I6437" s="31">
        <v>23</v>
      </c>
      <c r="J6437" s="31">
        <v>5591</v>
      </c>
      <c r="K6437" s="31">
        <v>4.1137542478984104</v>
      </c>
      <c r="L6437" s="31" t="s">
        <v>1246</v>
      </c>
      <c r="M6437" s="31">
        <f t="shared" si="273"/>
        <v>4.1137542478984104</v>
      </c>
      <c r="N6437" s="31">
        <f t="shared" si="274"/>
        <v>0</v>
      </c>
    </row>
    <row r="6438" spans="1:14" x14ac:dyDescent="0.45">
      <c r="A6438" s="31" t="str">
        <f t="shared" si="275"/>
        <v>E09000009_Children referred to children's services aged &lt;1 but not meeting thresholds_Number</v>
      </c>
      <c r="B6438" s="31" t="s">
        <v>509</v>
      </c>
      <c r="C6438" s="31" t="s">
        <v>510</v>
      </c>
      <c r="D6438" s="31" t="s">
        <v>474</v>
      </c>
      <c r="E6438" s="31" t="s">
        <v>475</v>
      </c>
      <c r="F6438" s="31" t="s">
        <v>92</v>
      </c>
      <c r="G6438" s="31" t="s">
        <v>122</v>
      </c>
      <c r="H6438" s="31" t="s">
        <v>743</v>
      </c>
      <c r="I6438" s="31">
        <v>36</v>
      </c>
      <c r="J6438" s="31">
        <v>4807</v>
      </c>
      <c r="K6438" s="31">
        <v>7.4890784272935296</v>
      </c>
      <c r="L6438" s="31" t="s">
        <v>1249</v>
      </c>
      <c r="M6438" s="31">
        <f t="shared" si="273"/>
        <v>7.4890784272935296</v>
      </c>
      <c r="N6438" s="31">
        <f t="shared" si="274"/>
        <v>0</v>
      </c>
    </row>
    <row r="6439" spans="1:14" x14ac:dyDescent="0.45">
      <c r="A6439" s="31" t="str">
        <f t="shared" si="275"/>
        <v>E09000010_Children referred to children's services aged &lt;1 but not meeting thresholds_Number</v>
      </c>
      <c r="B6439" s="31" t="s">
        <v>301</v>
      </c>
      <c r="C6439" s="31" t="s">
        <v>302</v>
      </c>
      <c r="D6439" s="31" t="s">
        <v>474</v>
      </c>
      <c r="E6439" s="31" t="s">
        <v>475</v>
      </c>
      <c r="F6439" s="31" t="s">
        <v>92</v>
      </c>
      <c r="G6439" s="31" t="s">
        <v>122</v>
      </c>
      <c r="H6439" s="31" t="s">
        <v>743</v>
      </c>
      <c r="I6439" s="31">
        <v>88</v>
      </c>
      <c r="J6439" s="31">
        <v>4739</v>
      </c>
      <c r="K6439" s="31">
        <v>18.5693184216079</v>
      </c>
      <c r="L6439" s="31" t="s">
        <v>1207</v>
      </c>
      <c r="M6439" s="31">
        <f t="shared" si="273"/>
        <v>18.5693184216079</v>
      </c>
      <c r="N6439" s="31">
        <f t="shared" si="274"/>
        <v>0</v>
      </c>
    </row>
    <row r="6440" spans="1:14" x14ac:dyDescent="0.45">
      <c r="A6440" s="31" t="str">
        <f t="shared" si="275"/>
        <v>E09000014_Children referred to children's services aged &lt;1 but not meeting thresholds_Number</v>
      </c>
      <c r="B6440" s="31" t="s">
        <v>311</v>
      </c>
      <c r="C6440" s="31" t="s">
        <v>312</v>
      </c>
      <c r="D6440" s="31" t="s">
        <v>474</v>
      </c>
      <c r="E6440" s="31" t="s">
        <v>475</v>
      </c>
      <c r="F6440" s="31" t="s">
        <v>92</v>
      </c>
      <c r="G6440" s="31" t="s">
        <v>122</v>
      </c>
      <c r="H6440" s="31" t="s">
        <v>743</v>
      </c>
      <c r="I6440" s="31">
        <v>85</v>
      </c>
      <c r="J6440" s="31">
        <v>3767</v>
      </c>
      <c r="K6440" s="31">
        <v>22.564374834085498</v>
      </c>
      <c r="L6440" s="31" t="s">
        <v>1119</v>
      </c>
      <c r="M6440" s="31">
        <f t="shared" si="273"/>
        <v>22.564374834085498</v>
      </c>
      <c r="N6440" s="31">
        <f t="shared" si="274"/>
        <v>0</v>
      </c>
    </row>
    <row r="6441" spans="1:14" x14ac:dyDescent="0.45">
      <c r="A6441" s="31" t="str">
        <f t="shared" si="275"/>
        <v>E09000015_Children referred to children's services aged &lt;1 but not meeting thresholds_Number</v>
      </c>
      <c r="B6441" s="31" t="s">
        <v>496</v>
      </c>
      <c r="C6441" s="31" t="s">
        <v>497</v>
      </c>
      <c r="D6441" s="31" t="s">
        <v>474</v>
      </c>
      <c r="E6441" s="31" t="s">
        <v>475</v>
      </c>
      <c r="F6441" s="31" t="s">
        <v>92</v>
      </c>
      <c r="G6441" s="31" t="s">
        <v>122</v>
      </c>
      <c r="H6441" s="31" t="s">
        <v>743</v>
      </c>
      <c r="I6441" s="31">
        <v>26</v>
      </c>
      <c r="J6441" s="31">
        <v>3577</v>
      </c>
      <c r="K6441" s="31">
        <v>7.2686608890131401</v>
      </c>
      <c r="L6441" s="31" t="s">
        <v>1299</v>
      </c>
      <c r="M6441" s="31">
        <f t="shared" si="273"/>
        <v>7.2686608890131401</v>
      </c>
      <c r="N6441" s="31">
        <f t="shared" si="274"/>
        <v>0</v>
      </c>
    </row>
    <row r="6442" spans="1:14" x14ac:dyDescent="0.45">
      <c r="A6442" s="31" t="str">
        <f t="shared" si="275"/>
        <v>E09000016_Children referred to children's services aged &lt;1 but not meeting thresholds_Number</v>
      </c>
      <c r="B6442" s="31" t="s">
        <v>315</v>
      </c>
      <c r="C6442" s="31" t="s">
        <v>316</v>
      </c>
      <c r="D6442" s="31" t="s">
        <v>474</v>
      </c>
      <c r="E6442" s="31" t="s">
        <v>475</v>
      </c>
      <c r="F6442" s="31" t="s">
        <v>92</v>
      </c>
      <c r="G6442" s="31" t="s">
        <v>122</v>
      </c>
      <c r="H6442" s="31" t="s">
        <v>743</v>
      </c>
      <c r="I6442" s="31">
        <v>30</v>
      </c>
      <c r="J6442" s="31">
        <v>3365</v>
      </c>
      <c r="K6442" s="31">
        <v>8.91530460624071</v>
      </c>
      <c r="L6442" s="31" t="s">
        <v>1316</v>
      </c>
      <c r="M6442" s="31">
        <f t="shared" si="273"/>
        <v>8.91530460624071</v>
      </c>
      <c r="N6442" s="31">
        <f t="shared" si="274"/>
        <v>0</v>
      </c>
    </row>
    <row r="6443" spans="1:14" x14ac:dyDescent="0.45">
      <c r="A6443" s="31" t="str">
        <f t="shared" si="275"/>
        <v>E09000017_Children referred to children's services aged &lt;1 but not meeting thresholds_Number</v>
      </c>
      <c r="B6443" s="31" t="s">
        <v>321</v>
      </c>
      <c r="C6443" s="31" t="s">
        <v>322</v>
      </c>
      <c r="D6443" s="31" t="s">
        <v>474</v>
      </c>
      <c r="E6443" s="31" t="s">
        <v>475</v>
      </c>
      <c r="F6443" s="31" t="s">
        <v>92</v>
      </c>
      <c r="G6443" s="31" t="s">
        <v>122</v>
      </c>
      <c r="H6443" s="31" t="s">
        <v>743</v>
      </c>
      <c r="I6443" s="31">
        <v>62</v>
      </c>
      <c r="J6443" s="31">
        <v>4372</v>
      </c>
      <c r="K6443" s="31">
        <v>14.1811527904849</v>
      </c>
      <c r="L6443" s="31" t="s">
        <v>1353</v>
      </c>
      <c r="M6443" s="31">
        <f t="shared" si="273"/>
        <v>14.1811527904849</v>
      </c>
      <c r="N6443" s="31">
        <f t="shared" si="274"/>
        <v>0</v>
      </c>
    </row>
    <row r="6444" spans="1:14" x14ac:dyDescent="0.45">
      <c r="A6444" s="31" t="str">
        <f t="shared" si="275"/>
        <v>E09000018_Children referred to children's services aged &lt;1 but not meeting thresholds_Number</v>
      </c>
      <c r="B6444" s="31" t="s">
        <v>323</v>
      </c>
      <c r="C6444" s="31" t="s">
        <v>324</v>
      </c>
      <c r="D6444" s="31" t="s">
        <v>474</v>
      </c>
      <c r="E6444" s="31" t="s">
        <v>475</v>
      </c>
      <c r="F6444" s="31" t="s">
        <v>92</v>
      </c>
      <c r="G6444" s="31" t="s">
        <v>122</v>
      </c>
      <c r="H6444" s="31" t="s">
        <v>743</v>
      </c>
      <c r="I6444" s="31">
        <v>11</v>
      </c>
      <c r="J6444" s="31">
        <v>3987</v>
      </c>
      <c r="K6444" s="31">
        <v>2.7589666415851499</v>
      </c>
      <c r="L6444" s="31" t="s">
        <v>1368</v>
      </c>
      <c r="M6444" s="31">
        <f t="shared" si="273"/>
        <v>2.7589666415851499</v>
      </c>
      <c r="N6444" s="31">
        <f t="shared" si="274"/>
        <v>0</v>
      </c>
    </row>
    <row r="6445" spans="1:14" x14ac:dyDescent="0.45">
      <c r="A6445" s="31" t="str">
        <f t="shared" si="275"/>
        <v>E09000021_Children referred to children's services aged &lt;1 but not meeting thresholds_Number</v>
      </c>
      <c r="B6445" s="31" t="s">
        <v>520</v>
      </c>
      <c r="C6445" s="31" t="s">
        <v>521</v>
      </c>
      <c r="D6445" s="31" t="s">
        <v>474</v>
      </c>
      <c r="E6445" s="31" t="s">
        <v>475</v>
      </c>
      <c r="F6445" s="31" t="s">
        <v>92</v>
      </c>
      <c r="G6445" s="31" t="s">
        <v>122</v>
      </c>
      <c r="H6445" s="31" t="s">
        <v>743</v>
      </c>
      <c r="I6445" s="31">
        <v>21</v>
      </c>
      <c r="J6445" s="31">
        <v>2087</v>
      </c>
      <c r="K6445" s="31">
        <v>10.062290368950601</v>
      </c>
      <c r="L6445" s="31" t="s">
        <v>1125</v>
      </c>
      <c r="M6445" s="31">
        <f t="shared" si="273"/>
        <v>10.062290368950601</v>
      </c>
      <c r="N6445" s="31">
        <f t="shared" si="274"/>
        <v>0</v>
      </c>
    </row>
    <row r="6446" spans="1:14" x14ac:dyDescent="0.45">
      <c r="A6446" s="31" t="str">
        <f t="shared" si="275"/>
        <v>E09000024_Children referred to children's services aged &lt;1 but not meeting thresholds_Number</v>
      </c>
      <c r="B6446" s="31" t="s">
        <v>353</v>
      </c>
      <c r="C6446" s="31" t="s">
        <v>354</v>
      </c>
      <c r="D6446" s="31" t="s">
        <v>474</v>
      </c>
      <c r="E6446" s="31" t="s">
        <v>475</v>
      </c>
      <c r="F6446" s="31" t="s">
        <v>92</v>
      </c>
      <c r="G6446" s="31" t="s">
        <v>122</v>
      </c>
      <c r="H6446" s="31" t="s">
        <v>743</v>
      </c>
      <c r="I6446" s="31">
        <v>64</v>
      </c>
      <c r="J6446" s="31">
        <v>3035</v>
      </c>
      <c r="K6446" s="31">
        <v>21.087314662273499</v>
      </c>
      <c r="L6446" s="31" t="s">
        <v>1203</v>
      </c>
      <c r="M6446" s="31">
        <f t="shared" si="273"/>
        <v>21.087314662273499</v>
      </c>
      <c r="N6446" s="31">
        <f t="shared" si="274"/>
        <v>0</v>
      </c>
    </row>
    <row r="6447" spans="1:14" x14ac:dyDescent="0.45">
      <c r="A6447" s="31" t="str">
        <f t="shared" si="275"/>
        <v>E09000025_Children referred to children's services aged &lt;1 but not meeting thresholds_Number</v>
      </c>
      <c r="B6447" s="31" t="s">
        <v>359</v>
      </c>
      <c r="C6447" s="31" t="s">
        <v>360</v>
      </c>
      <c r="D6447" s="31" t="s">
        <v>474</v>
      </c>
      <c r="E6447" s="31" t="s">
        <v>475</v>
      </c>
      <c r="F6447" s="31" t="s">
        <v>92</v>
      </c>
      <c r="G6447" s="31" t="s">
        <v>122</v>
      </c>
      <c r="H6447" s="31" t="s">
        <v>743</v>
      </c>
      <c r="I6447" s="31">
        <v>69</v>
      </c>
      <c r="J6447" s="31">
        <v>5706</v>
      </c>
      <c r="K6447" s="31">
        <v>12.0925341745531</v>
      </c>
      <c r="L6447" s="31" t="s">
        <v>1243</v>
      </c>
      <c r="M6447" s="31">
        <f t="shared" si="273"/>
        <v>12.0925341745531</v>
      </c>
      <c r="N6447" s="31">
        <f t="shared" si="274"/>
        <v>0</v>
      </c>
    </row>
    <row r="6448" spans="1:14" x14ac:dyDescent="0.45">
      <c r="A6448" s="31" t="str">
        <f t="shared" si="275"/>
        <v>E09000026_Children referred to children's services aged &lt;1 but not meeting thresholds_Number</v>
      </c>
      <c r="B6448" s="31" t="s">
        <v>385</v>
      </c>
      <c r="C6448" s="31" t="s">
        <v>386</v>
      </c>
      <c r="D6448" s="31" t="s">
        <v>474</v>
      </c>
      <c r="E6448" s="31" t="s">
        <v>475</v>
      </c>
      <c r="F6448" s="31" t="s">
        <v>92</v>
      </c>
      <c r="G6448" s="31" t="s">
        <v>122</v>
      </c>
      <c r="H6448" s="31" t="s">
        <v>743</v>
      </c>
      <c r="I6448" s="31">
        <v>23</v>
      </c>
      <c r="J6448" s="31">
        <v>4605</v>
      </c>
      <c r="K6448" s="31">
        <v>4.9945711183496204</v>
      </c>
      <c r="L6448" s="31" t="s">
        <v>1338</v>
      </c>
      <c r="M6448" s="31">
        <f t="shared" si="273"/>
        <v>4.9945711183496204</v>
      </c>
      <c r="N6448" s="31">
        <f t="shared" si="274"/>
        <v>0</v>
      </c>
    </row>
    <row r="6449" spans="1:14" x14ac:dyDescent="0.45">
      <c r="A6449" s="31" t="str">
        <f t="shared" si="275"/>
        <v>E09000027_Children referred to children's services aged &lt;1 but not meeting thresholds_Number</v>
      </c>
      <c r="B6449" s="31" t="s">
        <v>389</v>
      </c>
      <c r="C6449" s="31" t="s">
        <v>390</v>
      </c>
      <c r="D6449" s="31" t="s">
        <v>474</v>
      </c>
      <c r="E6449" s="31" t="s">
        <v>475</v>
      </c>
      <c r="F6449" s="31" t="s">
        <v>92</v>
      </c>
      <c r="G6449" s="31" t="s">
        <v>122</v>
      </c>
      <c r="H6449" s="31" t="s">
        <v>743</v>
      </c>
      <c r="I6449" s="31">
        <v>9</v>
      </c>
      <c r="J6449" s="31">
        <v>2396</v>
      </c>
      <c r="K6449" s="31">
        <v>3.75626043405676</v>
      </c>
      <c r="L6449" s="31" t="s">
        <v>1339</v>
      </c>
      <c r="M6449" s="31">
        <f t="shared" si="273"/>
        <v>3.75626043405676</v>
      </c>
      <c r="N6449" s="31">
        <f t="shared" si="274"/>
        <v>0</v>
      </c>
    </row>
    <row r="6450" spans="1:14" x14ac:dyDescent="0.45">
      <c r="A6450" s="31" t="str">
        <f t="shared" si="275"/>
        <v>E09000029_Children referred to children's services aged &lt;1 but not meeting thresholds_Number</v>
      </c>
      <c r="B6450" s="31" t="s">
        <v>432</v>
      </c>
      <c r="C6450" s="31" t="s">
        <v>433</v>
      </c>
      <c r="D6450" s="31" t="s">
        <v>474</v>
      </c>
      <c r="E6450" s="31" t="s">
        <v>475</v>
      </c>
      <c r="F6450" s="31" t="s">
        <v>92</v>
      </c>
      <c r="G6450" s="31" t="s">
        <v>122</v>
      </c>
      <c r="H6450" s="31" t="s">
        <v>743</v>
      </c>
      <c r="I6450" s="31">
        <v>55</v>
      </c>
      <c r="J6450" s="31">
        <v>2549</v>
      </c>
      <c r="K6450" s="31">
        <v>21.5770890545312</v>
      </c>
      <c r="L6450" s="31" t="s">
        <v>1276</v>
      </c>
      <c r="M6450" s="31">
        <f t="shared" si="273"/>
        <v>21.5770890545312</v>
      </c>
      <c r="N6450" s="31">
        <f t="shared" si="274"/>
        <v>0</v>
      </c>
    </row>
    <row r="6451" spans="1:14" x14ac:dyDescent="0.45">
      <c r="A6451" s="31" t="str">
        <f t="shared" si="275"/>
        <v>E09000031_Children referred to children's services aged &lt;1 but not meeting thresholds_Number</v>
      </c>
      <c r="B6451" s="31" t="s">
        <v>448</v>
      </c>
      <c r="C6451" s="31" t="s">
        <v>449</v>
      </c>
      <c r="D6451" s="31" t="s">
        <v>474</v>
      </c>
      <c r="E6451" s="31" t="s">
        <v>475</v>
      </c>
      <c r="F6451" s="31" t="s">
        <v>92</v>
      </c>
      <c r="G6451" s="31" t="s">
        <v>122</v>
      </c>
      <c r="H6451" s="31" t="s">
        <v>743</v>
      </c>
      <c r="I6451" s="31">
        <v>82</v>
      </c>
      <c r="J6451" s="31">
        <v>4448</v>
      </c>
      <c r="K6451" s="31">
        <v>18.4352517985612</v>
      </c>
      <c r="L6451" s="31" t="s">
        <v>1128</v>
      </c>
      <c r="M6451" s="31">
        <f t="shared" si="273"/>
        <v>18.4352517985612</v>
      </c>
      <c r="N6451" s="31">
        <f t="shared" si="274"/>
        <v>0</v>
      </c>
    </row>
    <row r="6452" spans="1:14" x14ac:dyDescent="0.45">
      <c r="A6452" s="31" t="str">
        <f t="shared" si="275"/>
        <v>E08000025_Children referred to children's services aged &lt;1 but not meeting thresholds_Number</v>
      </c>
      <c r="B6452" s="31" t="s">
        <v>245</v>
      </c>
      <c r="C6452" s="31" t="s">
        <v>246</v>
      </c>
      <c r="D6452" s="31" t="s">
        <v>474</v>
      </c>
      <c r="E6452" s="31" t="s">
        <v>475</v>
      </c>
      <c r="F6452" s="31" t="s">
        <v>92</v>
      </c>
      <c r="G6452" s="31" t="s">
        <v>122</v>
      </c>
      <c r="H6452" s="31" t="s">
        <v>743</v>
      </c>
      <c r="I6452" s="31">
        <v>243</v>
      </c>
      <c r="J6452" s="31">
        <v>16082</v>
      </c>
      <c r="K6452" s="31">
        <v>15.1100609376943</v>
      </c>
      <c r="L6452" s="31" t="s">
        <v>1132</v>
      </c>
      <c r="M6452" s="31">
        <f t="shared" si="273"/>
        <v>15.1100609376943</v>
      </c>
      <c r="N6452" s="31">
        <f t="shared" si="274"/>
        <v>0</v>
      </c>
    </row>
    <row r="6453" spans="1:14" x14ac:dyDescent="0.45">
      <c r="A6453" s="31" t="str">
        <f t="shared" si="275"/>
        <v>E08000026_Children referred to children's services aged &lt;1 but not meeting thresholds_Number</v>
      </c>
      <c r="B6453" s="31" t="s">
        <v>283</v>
      </c>
      <c r="C6453" s="31" t="s">
        <v>284</v>
      </c>
      <c r="D6453" s="31" t="s">
        <v>474</v>
      </c>
      <c r="E6453" s="31" t="s">
        <v>475</v>
      </c>
      <c r="F6453" s="31" t="s">
        <v>92</v>
      </c>
      <c r="G6453" s="31" t="s">
        <v>122</v>
      </c>
      <c r="H6453" s="31" t="s">
        <v>743</v>
      </c>
      <c r="I6453" s="31">
        <v>49</v>
      </c>
      <c r="J6453" s="31">
        <v>4431</v>
      </c>
      <c r="K6453" s="31">
        <v>11.0584518167457</v>
      </c>
      <c r="L6453" s="31" t="s">
        <v>1373</v>
      </c>
      <c r="M6453" s="31">
        <f t="shared" si="273"/>
        <v>11.0584518167457</v>
      </c>
      <c r="N6453" s="31">
        <f t="shared" si="274"/>
        <v>0</v>
      </c>
    </row>
    <row r="6454" spans="1:14" x14ac:dyDescent="0.45">
      <c r="A6454" s="31" t="str">
        <f t="shared" si="275"/>
        <v>E08000027_Children referred to children's services aged &lt;1 but not meeting thresholds_Number</v>
      </c>
      <c r="B6454" s="31" t="s">
        <v>297</v>
      </c>
      <c r="C6454" s="31" t="s">
        <v>298</v>
      </c>
      <c r="D6454" s="31" t="s">
        <v>474</v>
      </c>
      <c r="E6454" s="31" t="s">
        <v>475</v>
      </c>
      <c r="F6454" s="31" t="s">
        <v>92</v>
      </c>
      <c r="G6454" s="31" t="s">
        <v>122</v>
      </c>
      <c r="H6454" s="31" t="s">
        <v>743</v>
      </c>
      <c r="I6454" s="31">
        <v>35</v>
      </c>
      <c r="J6454" s="31">
        <v>3702</v>
      </c>
      <c r="K6454" s="31">
        <v>9.4543490005402493</v>
      </c>
      <c r="L6454" s="31" t="s">
        <v>1327</v>
      </c>
      <c r="M6454" s="31">
        <f t="shared" si="273"/>
        <v>9.4543490005402493</v>
      </c>
      <c r="N6454" s="31">
        <f t="shared" si="274"/>
        <v>0</v>
      </c>
    </row>
    <row r="6455" spans="1:14" x14ac:dyDescent="0.45">
      <c r="A6455" s="31" t="str">
        <f t="shared" si="275"/>
        <v>E08000028_Children referred to children's services aged &lt;1 but not meeting thresholds_Number</v>
      </c>
      <c r="B6455" s="31" t="s">
        <v>397</v>
      </c>
      <c r="C6455" s="31" t="s">
        <v>398</v>
      </c>
      <c r="D6455" s="31" t="s">
        <v>474</v>
      </c>
      <c r="E6455" s="31" t="s">
        <v>475</v>
      </c>
      <c r="F6455" s="31" t="s">
        <v>92</v>
      </c>
      <c r="G6455" s="31" t="s">
        <v>122</v>
      </c>
      <c r="H6455" s="31" t="s">
        <v>743</v>
      </c>
      <c r="I6455" s="31">
        <v>60</v>
      </c>
      <c r="J6455" s="31">
        <v>4579</v>
      </c>
      <c r="K6455" s="31">
        <v>13.1032976632453</v>
      </c>
      <c r="L6455" s="31" t="s">
        <v>1463</v>
      </c>
      <c r="M6455" s="31">
        <f t="shared" si="273"/>
        <v>13.1032976632453</v>
      </c>
      <c r="N6455" s="31">
        <f t="shared" si="274"/>
        <v>0</v>
      </c>
    </row>
    <row r="6456" spans="1:14" x14ac:dyDescent="0.45">
      <c r="A6456" s="31" t="str">
        <f t="shared" si="275"/>
        <v>E08000029_Children referred to children's services aged &lt;1 but not meeting thresholds_Number</v>
      </c>
      <c r="B6456" s="31" t="s">
        <v>516</v>
      </c>
      <c r="C6456" s="31" t="s">
        <v>517</v>
      </c>
      <c r="D6456" s="31" t="s">
        <v>474</v>
      </c>
      <c r="E6456" s="31" t="s">
        <v>475</v>
      </c>
      <c r="F6456" s="31" t="s">
        <v>92</v>
      </c>
      <c r="G6456" s="31" t="s">
        <v>122</v>
      </c>
      <c r="H6456" s="31" t="s">
        <v>743</v>
      </c>
      <c r="I6456" s="31">
        <v>39</v>
      </c>
      <c r="J6456" s="31">
        <v>2300</v>
      </c>
      <c r="K6456" s="31">
        <v>16.956521739130402</v>
      </c>
      <c r="L6456" s="31" t="s">
        <v>1290</v>
      </c>
      <c r="M6456" s="31">
        <f t="shared" si="273"/>
        <v>16.956521739130402</v>
      </c>
      <c r="N6456" s="31">
        <f t="shared" si="274"/>
        <v>0</v>
      </c>
    </row>
    <row r="6457" spans="1:14" x14ac:dyDescent="0.45">
      <c r="A6457" s="31" t="str">
        <f t="shared" si="275"/>
        <v>E08000030_Children referred to children's services aged &lt;1 but not meeting thresholds_Number</v>
      </c>
      <c r="B6457" s="31" t="s">
        <v>446</v>
      </c>
      <c r="C6457" s="31" t="s">
        <v>447</v>
      </c>
      <c r="D6457" s="31" t="s">
        <v>474</v>
      </c>
      <c r="E6457" s="31" t="s">
        <v>475</v>
      </c>
      <c r="F6457" s="31" t="s">
        <v>92</v>
      </c>
      <c r="G6457" s="31" t="s">
        <v>122</v>
      </c>
      <c r="H6457" s="31" t="s">
        <v>743</v>
      </c>
      <c r="I6457" s="31">
        <v>105</v>
      </c>
      <c r="J6457" s="31">
        <v>3892</v>
      </c>
      <c r="K6457" s="31">
        <v>26.978417266187002</v>
      </c>
      <c r="L6457" s="31" t="s">
        <v>1214</v>
      </c>
      <c r="M6457" s="31">
        <f t="shared" si="273"/>
        <v>26.978417266187002</v>
      </c>
      <c r="N6457" s="31">
        <f t="shared" si="274"/>
        <v>0</v>
      </c>
    </row>
    <row r="6458" spans="1:14" x14ac:dyDescent="0.45">
      <c r="A6458" s="31" t="str">
        <f t="shared" si="275"/>
        <v>E08000031_Children referred to children's services aged &lt;1 but not meeting thresholds_Number</v>
      </c>
      <c r="B6458" s="31" t="s">
        <v>468</v>
      </c>
      <c r="C6458" s="31" t="s">
        <v>469</v>
      </c>
      <c r="D6458" s="31" t="s">
        <v>474</v>
      </c>
      <c r="E6458" s="31" t="s">
        <v>475</v>
      </c>
      <c r="F6458" s="31" t="s">
        <v>92</v>
      </c>
      <c r="G6458" s="31" t="s">
        <v>122</v>
      </c>
      <c r="H6458" s="31" t="s">
        <v>743</v>
      </c>
      <c r="I6458" s="31">
        <v>56</v>
      </c>
      <c r="J6458" s="31">
        <v>3481</v>
      </c>
      <c r="K6458" s="31">
        <v>16.087331226659</v>
      </c>
      <c r="L6458" s="31" t="s">
        <v>1140</v>
      </c>
      <c r="M6458" s="31">
        <f t="shared" si="273"/>
        <v>16.087331226659</v>
      </c>
      <c r="N6458" s="31">
        <f t="shared" si="274"/>
        <v>0</v>
      </c>
    </row>
    <row r="6459" spans="1:14" x14ac:dyDescent="0.45">
      <c r="A6459" s="31" t="str">
        <f t="shared" si="275"/>
        <v>E08000011_Children referred to children's services aged &lt;1 but not meeting thresholds_Number</v>
      </c>
      <c r="B6459" s="31" t="s">
        <v>333</v>
      </c>
      <c r="C6459" s="31" t="s">
        <v>334</v>
      </c>
      <c r="D6459" s="31" t="s">
        <v>474</v>
      </c>
      <c r="E6459" s="31" t="s">
        <v>475</v>
      </c>
      <c r="F6459" s="31" t="s">
        <v>92</v>
      </c>
      <c r="G6459" s="31" t="s">
        <v>122</v>
      </c>
      <c r="H6459" s="31" t="s">
        <v>743</v>
      </c>
      <c r="I6459" s="31">
        <v>13</v>
      </c>
      <c r="J6459" s="31">
        <v>1977</v>
      </c>
      <c r="K6459" s="31">
        <v>6.5756196256955004</v>
      </c>
      <c r="L6459" s="31" t="s">
        <v>1301</v>
      </c>
      <c r="M6459" s="31">
        <f t="shared" si="273"/>
        <v>6.5756196256955004</v>
      </c>
      <c r="N6459" s="31">
        <f t="shared" si="274"/>
        <v>0</v>
      </c>
    </row>
    <row r="6460" spans="1:14" x14ac:dyDescent="0.45">
      <c r="A6460" s="31" t="str">
        <f t="shared" si="275"/>
        <v>E08000012_Children referred to children's services aged &lt;1 but not meeting thresholds_Number</v>
      </c>
      <c r="B6460" s="31" t="s">
        <v>347</v>
      </c>
      <c r="C6460" s="31" t="s">
        <v>348</v>
      </c>
      <c r="D6460" s="31" t="s">
        <v>474</v>
      </c>
      <c r="E6460" s="31" t="s">
        <v>475</v>
      </c>
      <c r="F6460" s="31" t="s">
        <v>92</v>
      </c>
      <c r="G6460" s="31" t="s">
        <v>122</v>
      </c>
      <c r="H6460" s="31" t="s">
        <v>743</v>
      </c>
      <c r="I6460" s="31">
        <v>55</v>
      </c>
      <c r="J6460" s="31">
        <v>5908</v>
      </c>
      <c r="K6460" s="31">
        <v>9.3094109681787405</v>
      </c>
      <c r="L6460" s="31" t="s">
        <v>1237</v>
      </c>
      <c r="M6460" s="31">
        <f t="shared" si="273"/>
        <v>9.3094109681787405</v>
      </c>
      <c r="N6460" s="31">
        <f t="shared" si="274"/>
        <v>0</v>
      </c>
    </row>
    <row r="6461" spans="1:14" x14ac:dyDescent="0.45">
      <c r="A6461" s="31" t="str">
        <f t="shared" si="275"/>
        <v>E08000013_Children referred to children's services aged &lt;1 but not meeting thresholds_Number</v>
      </c>
      <c r="B6461" s="31" t="s">
        <v>416</v>
      </c>
      <c r="C6461" s="31" t="s">
        <v>417</v>
      </c>
      <c r="D6461" s="31" t="s">
        <v>474</v>
      </c>
      <c r="E6461" s="31" t="s">
        <v>475</v>
      </c>
      <c r="F6461" s="31" t="s">
        <v>92</v>
      </c>
      <c r="G6461" s="31" t="s">
        <v>122</v>
      </c>
      <c r="H6461" s="31" t="s">
        <v>743</v>
      </c>
      <c r="I6461" s="31">
        <v>32</v>
      </c>
      <c r="J6461" s="31">
        <v>1985</v>
      </c>
      <c r="K6461" s="31">
        <v>16.1209068010076</v>
      </c>
      <c r="L6461" s="31" t="s">
        <v>1140</v>
      </c>
      <c r="M6461" s="31">
        <f t="shared" si="273"/>
        <v>16.1209068010076</v>
      </c>
      <c r="N6461" s="31">
        <f t="shared" si="274"/>
        <v>0</v>
      </c>
    </row>
    <row r="6462" spans="1:14" x14ac:dyDescent="0.45">
      <c r="A6462" s="31" t="str">
        <f t="shared" si="275"/>
        <v>E08000014_Children referred to children's services aged &lt;1 but not meeting thresholds_Number</v>
      </c>
      <c r="B6462" s="31" t="s">
        <v>399</v>
      </c>
      <c r="C6462" s="31" t="s">
        <v>400</v>
      </c>
      <c r="D6462" s="31" t="s">
        <v>474</v>
      </c>
      <c r="E6462" s="31" t="s">
        <v>475</v>
      </c>
      <c r="F6462" s="31" t="s">
        <v>92</v>
      </c>
      <c r="G6462" s="31" t="s">
        <v>122</v>
      </c>
      <c r="H6462" s="31" t="s">
        <v>743</v>
      </c>
      <c r="I6462" s="31">
        <v>29</v>
      </c>
      <c r="J6462" s="31">
        <v>2678</v>
      </c>
      <c r="K6462" s="31">
        <v>10.8289768483943</v>
      </c>
      <c r="L6462" s="31" t="s">
        <v>1228</v>
      </c>
      <c r="M6462" s="31">
        <f t="shared" si="273"/>
        <v>10.8289768483943</v>
      </c>
      <c r="N6462" s="31">
        <f t="shared" si="274"/>
        <v>0</v>
      </c>
    </row>
    <row r="6463" spans="1:14" x14ac:dyDescent="0.45">
      <c r="A6463" s="31" t="str">
        <f t="shared" si="275"/>
        <v>E08000015_Children referred to children's services aged &lt;1 but not meeting thresholds_Number</v>
      </c>
      <c r="B6463" s="31" t="s">
        <v>464</v>
      </c>
      <c r="C6463" s="31" t="s">
        <v>465</v>
      </c>
      <c r="D6463" s="31" t="s">
        <v>474</v>
      </c>
      <c r="E6463" s="31" t="s">
        <v>475</v>
      </c>
      <c r="F6463" s="31" t="s">
        <v>92</v>
      </c>
      <c r="G6463" s="31" t="s">
        <v>122</v>
      </c>
      <c r="H6463" s="31" t="s">
        <v>743</v>
      </c>
      <c r="I6463" s="31">
        <v>59</v>
      </c>
      <c r="J6463" s="31">
        <v>3335</v>
      </c>
      <c r="K6463" s="31">
        <v>17.6911544227886</v>
      </c>
      <c r="L6463" s="31" t="s">
        <v>1186</v>
      </c>
      <c r="M6463" s="31">
        <f t="shared" si="273"/>
        <v>17.6911544227886</v>
      </c>
      <c r="N6463" s="31">
        <f t="shared" si="274"/>
        <v>0</v>
      </c>
    </row>
    <row r="6464" spans="1:14" x14ac:dyDescent="0.45">
      <c r="A6464" s="31" t="str">
        <f t="shared" si="275"/>
        <v>E08000001_Children referred to children's services aged &lt;1 but not meeting thresholds_Number</v>
      </c>
      <c r="B6464" s="31" t="s">
        <v>252</v>
      </c>
      <c r="C6464" s="31" t="s">
        <v>253</v>
      </c>
      <c r="D6464" s="31" t="s">
        <v>474</v>
      </c>
      <c r="E6464" s="31" t="s">
        <v>475</v>
      </c>
      <c r="F6464" s="31" t="s">
        <v>92</v>
      </c>
      <c r="G6464" s="31" t="s">
        <v>122</v>
      </c>
      <c r="H6464" s="31" t="s">
        <v>743</v>
      </c>
      <c r="I6464" s="31">
        <v>51</v>
      </c>
      <c r="J6464" s="31">
        <v>3609</v>
      </c>
      <c r="K6464" s="31">
        <v>14.131338320864501</v>
      </c>
      <c r="L6464" s="31" t="s">
        <v>1188</v>
      </c>
      <c r="M6464" s="31">
        <f t="shared" ref="M6464:M6527" si="276">K6464</f>
        <v>14.131338320864501</v>
      </c>
      <c r="N6464" s="31">
        <f t="shared" si="274"/>
        <v>0</v>
      </c>
    </row>
    <row r="6465" spans="1:14" x14ac:dyDescent="0.45">
      <c r="A6465" s="31" t="str">
        <f t="shared" si="275"/>
        <v>E08000002_Children referred to children's services aged &lt;1 but not meeting thresholds_Number</v>
      </c>
      <c r="B6465" s="31" t="s">
        <v>271</v>
      </c>
      <c r="C6465" s="31" t="s">
        <v>272</v>
      </c>
      <c r="D6465" s="31" t="s">
        <v>474</v>
      </c>
      <c r="E6465" s="31" t="s">
        <v>475</v>
      </c>
      <c r="F6465" s="31" t="s">
        <v>92</v>
      </c>
      <c r="G6465" s="31" t="s">
        <v>122</v>
      </c>
      <c r="H6465" s="31" t="s">
        <v>743</v>
      </c>
      <c r="I6465" s="31">
        <v>46</v>
      </c>
      <c r="J6465" s="31">
        <v>2197</v>
      </c>
      <c r="K6465" s="31">
        <v>20.9376422394174</v>
      </c>
      <c r="L6465" s="31" t="s">
        <v>1153</v>
      </c>
      <c r="M6465" s="31">
        <f t="shared" si="276"/>
        <v>20.9376422394174</v>
      </c>
      <c r="N6465" s="31">
        <f t="shared" si="274"/>
        <v>0</v>
      </c>
    </row>
    <row r="6466" spans="1:14" x14ac:dyDescent="0.45">
      <c r="A6466" s="31" t="str">
        <f t="shared" si="275"/>
        <v>E08000003_Children referred to children's services aged &lt;1 but not meeting thresholds_Number</v>
      </c>
      <c r="B6466" s="31" t="s">
        <v>349</v>
      </c>
      <c r="C6466" s="31" t="s">
        <v>350</v>
      </c>
      <c r="D6466" s="31" t="s">
        <v>474</v>
      </c>
      <c r="E6466" s="31" t="s">
        <v>475</v>
      </c>
      <c r="F6466" s="31" t="s">
        <v>92</v>
      </c>
      <c r="G6466" s="31" t="s">
        <v>122</v>
      </c>
      <c r="H6466" s="31" t="s">
        <v>743</v>
      </c>
      <c r="I6466" s="31">
        <v>293</v>
      </c>
      <c r="J6466" s="31">
        <v>7285</v>
      </c>
      <c r="K6466" s="31">
        <v>40.219629375429001</v>
      </c>
      <c r="L6466" s="31" t="s">
        <v>1782</v>
      </c>
      <c r="M6466" s="31">
        <f t="shared" si="276"/>
        <v>40.219629375429001</v>
      </c>
      <c r="N6466" s="31">
        <f t="shared" si="274"/>
        <v>0</v>
      </c>
    </row>
    <row r="6467" spans="1:14" x14ac:dyDescent="0.45">
      <c r="A6467" s="31" t="str">
        <f t="shared" si="275"/>
        <v>E08000004_Children referred to children's services aged &lt;1 but not meeting thresholds_Number</v>
      </c>
      <c r="B6467" s="31" t="s">
        <v>375</v>
      </c>
      <c r="C6467" s="31" t="s">
        <v>376</v>
      </c>
      <c r="D6467" s="31" t="s">
        <v>474</v>
      </c>
      <c r="E6467" s="31" t="s">
        <v>475</v>
      </c>
      <c r="F6467" s="31" t="s">
        <v>92</v>
      </c>
      <c r="G6467" s="31" t="s">
        <v>122</v>
      </c>
      <c r="H6467" s="31" t="s">
        <v>743</v>
      </c>
      <c r="I6467" s="31">
        <v>82</v>
      </c>
      <c r="J6467" s="31">
        <v>3245</v>
      </c>
      <c r="K6467" s="31">
        <v>25.2696456086287</v>
      </c>
      <c r="L6467" s="31" t="s">
        <v>1447</v>
      </c>
      <c r="M6467" s="31">
        <f t="shared" si="276"/>
        <v>25.2696456086287</v>
      </c>
      <c r="N6467" s="31">
        <f t="shared" ref="N6467:N6530" si="277">IF(OR(C6467="City of London",C6467="Isles of Scilly"),1,0)</f>
        <v>0</v>
      </c>
    </row>
    <row r="6468" spans="1:14" x14ac:dyDescent="0.45">
      <c r="A6468" s="31" t="str">
        <f t="shared" si="275"/>
        <v>E08000005_Children referred to children's services aged &lt;1 but not meeting thresholds_Number</v>
      </c>
      <c r="B6468" s="31" t="s">
        <v>391</v>
      </c>
      <c r="C6468" s="31" t="s">
        <v>392</v>
      </c>
      <c r="D6468" s="31" t="s">
        <v>474</v>
      </c>
      <c r="E6468" s="31" t="s">
        <v>475</v>
      </c>
      <c r="F6468" s="31" t="s">
        <v>92</v>
      </c>
      <c r="G6468" s="31" t="s">
        <v>122</v>
      </c>
      <c r="H6468" s="31" t="s">
        <v>743</v>
      </c>
      <c r="I6468" s="31">
        <v>39</v>
      </c>
      <c r="J6468" s="31">
        <v>2893</v>
      </c>
      <c r="K6468" s="31">
        <v>13.4808157621846</v>
      </c>
      <c r="L6468" s="31" t="s">
        <v>1135</v>
      </c>
      <c r="M6468" s="31">
        <f t="shared" si="276"/>
        <v>13.4808157621846</v>
      </c>
      <c r="N6468" s="31">
        <f t="shared" si="277"/>
        <v>0</v>
      </c>
    </row>
    <row r="6469" spans="1:14" x14ac:dyDescent="0.45">
      <c r="A6469" s="31" t="str">
        <f t="shared" si="275"/>
        <v>E08000006_Children referred to children's services aged &lt;1 but not meeting thresholds_Number</v>
      </c>
      <c r="B6469" s="31" t="s">
        <v>395</v>
      </c>
      <c r="C6469" s="31" t="s">
        <v>396</v>
      </c>
      <c r="D6469" s="31" t="s">
        <v>474</v>
      </c>
      <c r="E6469" s="31" t="s">
        <v>475</v>
      </c>
      <c r="F6469" s="31" t="s">
        <v>92</v>
      </c>
      <c r="G6469" s="31" t="s">
        <v>122</v>
      </c>
      <c r="H6469" s="31" t="s">
        <v>743</v>
      </c>
      <c r="I6469" s="31">
        <v>108</v>
      </c>
      <c r="J6469" s="31">
        <v>3526</v>
      </c>
      <c r="K6469" s="31">
        <v>30.6296086216676</v>
      </c>
      <c r="L6469" s="31" t="s">
        <v>1400</v>
      </c>
      <c r="M6469" s="31">
        <f t="shared" si="276"/>
        <v>30.6296086216676</v>
      </c>
      <c r="N6469" s="31">
        <f t="shared" si="277"/>
        <v>0</v>
      </c>
    </row>
    <row r="6470" spans="1:14" x14ac:dyDescent="0.45">
      <c r="A6470" s="31" t="str">
        <f t="shared" si="275"/>
        <v>E08000007_Children referred to children's services aged &lt;1 but not meeting thresholds_Number</v>
      </c>
      <c r="B6470" s="31" t="s">
        <v>420</v>
      </c>
      <c r="C6470" s="31" t="s">
        <v>421</v>
      </c>
      <c r="D6470" s="31" t="s">
        <v>474</v>
      </c>
      <c r="E6470" s="31" t="s">
        <v>475</v>
      </c>
      <c r="F6470" s="31" t="s">
        <v>92</v>
      </c>
      <c r="G6470" s="31" t="s">
        <v>122</v>
      </c>
      <c r="H6470" s="31" t="s">
        <v>743</v>
      </c>
      <c r="I6470" s="31">
        <v>50</v>
      </c>
      <c r="J6470" s="31">
        <v>3338</v>
      </c>
      <c r="K6470" s="31">
        <v>14.979029358897501</v>
      </c>
      <c r="L6470" s="31" t="s">
        <v>1225</v>
      </c>
      <c r="M6470" s="31">
        <f t="shared" si="276"/>
        <v>14.979029358897501</v>
      </c>
      <c r="N6470" s="31">
        <f t="shared" si="277"/>
        <v>0</v>
      </c>
    </row>
    <row r="6471" spans="1:14" x14ac:dyDescent="0.45">
      <c r="A6471" s="31" t="str">
        <f t="shared" si="275"/>
        <v>E08000008_Children referred to children's services aged &lt;1 but not meeting thresholds_Number</v>
      </c>
      <c r="B6471" s="31" t="s">
        <v>436</v>
      </c>
      <c r="C6471" s="31" t="s">
        <v>437</v>
      </c>
      <c r="D6471" s="31" t="s">
        <v>474</v>
      </c>
      <c r="E6471" s="31" t="s">
        <v>475</v>
      </c>
      <c r="F6471" s="31" t="s">
        <v>92</v>
      </c>
      <c r="G6471" s="31" t="s">
        <v>122</v>
      </c>
      <c r="H6471" s="31" t="s">
        <v>743</v>
      </c>
      <c r="I6471" s="31">
        <v>47</v>
      </c>
      <c r="J6471" s="31">
        <v>2787</v>
      </c>
      <c r="K6471" s="31">
        <v>16.864011481880201</v>
      </c>
      <c r="L6471" s="31" t="s">
        <v>1200</v>
      </c>
      <c r="M6471" s="31">
        <f t="shared" si="276"/>
        <v>16.864011481880201</v>
      </c>
      <c r="N6471" s="31">
        <f t="shared" si="277"/>
        <v>0</v>
      </c>
    </row>
    <row r="6472" spans="1:14" x14ac:dyDescent="0.45">
      <c r="A6472" s="31" t="str">
        <f t="shared" si="275"/>
        <v>E08000009_Children referred to children's services aged &lt;1 but not meeting thresholds_Number</v>
      </c>
      <c r="B6472" s="31" t="s">
        <v>442</v>
      </c>
      <c r="C6472" s="31" t="s">
        <v>443</v>
      </c>
      <c r="D6472" s="31" t="s">
        <v>474</v>
      </c>
      <c r="E6472" s="31" t="s">
        <v>475</v>
      </c>
      <c r="F6472" s="31" t="s">
        <v>92</v>
      </c>
      <c r="G6472" s="31" t="s">
        <v>122</v>
      </c>
      <c r="H6472" s="31" t="s">
        <v>743</v>
      </c>
      <c r="I6472" s="31">
        <v>14</v>
      </c>
      <c r="J6472" s="31">
        <v>2669</v>
      </c>
      <c r="K6472" s="31">
        <v>5.2454102660172301</v>
      </c>
      <c r="L6472" s="31" t="s">
        <v>1349</v>
      </c>
      <c r="M6472" s="31">
        <f t="shared" si="276"/>
        <v>5.2454102660172301</v>
      </c>
      <c r="N6472" s="31">
        <f t="shared" si="277"/>
        <v>0</v>
      </c>
    </row>
    <row r="6473" spans="1:14" x14ac:dyDescent="0.45">
      <c r="A6473" s="31" t="str">
        <f t="shared" si="275"/>
        <v>E08000010_Children referred to children's services aged &lt;1 but not meeting thresholds_Number</v>
      </c>
      <c r="B6473" s="31" t="s">
        <v>460</v>
      </c>
      <c r="C6473" s="31" t="s">
        <v>461</v>
      </c>
      <c r="D6473" s="31" t="s">
        <v>474</v>
      </c>
      <c r="E6473" s="31" t="s">
        <v>475</v>
      </c>
      <c r="F6473" s="31" t="s">
        <v>92</v>
      </c>
      <c r="G6473" s="31" t="s">
        <v>122</v>
      </c>
      <c r="H6473" s="31" t="s">
        <v>743</v>
      </c>
      <c r="I6473" s="31">
        <v>14</v>
      </c>
      <c r="J6473" s="31">
        <v>3565</v>
      </c>
      <c r="K6473" s="31">
        <v>3.92706872370267</v>
      </c>
      <c r="L6473" s="31" t="s">
        <v>1274</v>
      </c>
      <c r="M6473" s="31">
        <f t="shared" si="276"/>
        <v>3.92706872370267</v>
      </c>
      <c r="N6473" s="31">
        <f t="shared" si="277"/>
        <v>0</v>
      </c>
    </row>
    <row r="6474" spans="1:14" x14ac:dyDescent="0.45">
      <c r="A6474" s="31" t="str">
        <f t="shared" si="275"/>
        <v>E08000016_Children referred to children's services aged &lt;1 but not meeting thresholds_Number</v>
      </c>
      <c r="B6474" s="31" t="s">
        <v>236</v>
      </c>
      <c r="C6474" s="31" t="s">
        <v>237</v>
      </c>
      <c r="D6474" s="31" t="s">
        <v>474</v>
      </c>
      <c r="E6474" s="31" t="s">
        <v>475</v>
      </c>
      <c r="F6474" s="31" t="s">
        <v>92</v>
      </c>
      <c r="G6474" s="31" t="s">
        <v>122</v>
      </c>
      <c r="H6474" s="31" t="s">
        <v>743</v>
      </c>
      <c r="I6474" s="31">
        <v>29</v>
      </c>
      <c r="J6474" s="31">
        <v>2754</v>
      </c>
      <c r="K6474" s="31">
        <v>10.530137981118401</v>
      </c>
      <c r="L6474" s="31" t="s">
        <v>1143</v>
      </c>
      <c r="M6474" s="31">
        <f t="shared" si="276"/>
        <v>10.530137981118401</v>
      </c>
      <c r="N6474" s="31">
        <f t="shared" si="277"/>
        <v>0</v>
      </c>
    </row>
    <row r="6475" spans="1:14" x14ac:dyDescent="0.45">
      <c r="A6475" s="31" t="str">
        <f t="shared" ref="A6475:A6538" si="278">CONCATENATE(B6475,"_",G6475,"_",H6475)</f>
        <v>E08000017_Children referred to children's services aged &lt;1 but not meeting thresholds_Number</v>
      </c>
      <c r="B6475" s="31" t="s">
        <v>293</v>
      </c>
      <c r="C6475" s="31" t="s">
        <v>294</v>
      </c>
      <c r="D6475" s="31" t="s">
        <v>474</v>
      </c>
      <c r="E6475" s="31" t="s">
        <v>475</v>
      </c>
      <c r="F6475" s="31" t="s">
        <v>92</v>
      </c>
      <c r="G6475" s="31" t="s">
        <v>122</v>
      </c>
      <c r="H6475" s="31" t="s">
        <v>743</v>
      </c>
      <c r="I6475" s="31">
        <v>91</v>
      </c>
      <c r="J6475" s="31">
        <v>3518</v>
      </c>
      <c r="K6475" s="31">
        <v>25.866969869243899</v>
      </c>
      <c r="L6475" s="31" t="s">
        <v>1281</v>
      </c>
      <c r="M6475" s="31">
        <f t="shared" si="276"/>
        <v>25.866969869243899</v>
      </c>
      <c r="N6475" s="31">
        <f t="shared" si="277"/>
        <v>0</v>
      </c>
    </row>
    <row r="6476" spans="1:14" x14ac:dyDescent="0.45">
      <c r="A6476" s="31" t="str">
        <f t="shared" si="278"/>
        <v>E08000018_Children referred to children's services aged &lt;1 but not meeting thresholds_Number</v>
      </c>
      <c r="B6476" s="31" t="s">
        <v>393</v>
      </c>
      <c r="C6476" s="31" t="s">
        <v>394</v>
      </c>
      <c r="D6476" s="31" t="s">
        <v>474</v>
      </c>
      <c r="E6476" s="31" t="s">
        <v>475</v>
      </c>
      <c r="F6476" s="31" t="s">
        <v>92</v>
      </c>
      <c r="G6476" s="31" t="s">
        <v>122</v>
      </c>
      <c r="H6476" s="31" t="s">
        <v>743</v>
      </c>
      <c r="I6476" s="31">
        <v>51</v>
      </c>
      <c r="J6476" s="31">
        <v>3027</v>
      </c>
      <c r="K6476" s="31">
        <v>16.848364717542101</v>
      </c>
      <c r="L6476" s="31" t="s">
        <v>1114</v>
      </c>
      <c r="M6476" s="31">
        <f t="shared" si="276"/>
        <v>16.848364717542101</v>
      </c>
      <c r="N6476" s="31">
        <f t="shared" si="277"/>
        <v>0</v>
      </c>
    </row>
    <row r="6477" spans="1:14" x14ac:dyDescent="0.45">
      <c r="A6477" s="31" t="str">
        <f t="shared" si="278"/>
        <v>E08000019_Children referred to children's services aged &lt;1 but not meeting thresholds_Number</v>
      </c>
      <c r="B6477" s="31" t="s">
        <v>401</v>
      </c>
      <c r="C6477" s="31" t="s">
        <v>402</v>
      </c>
      <c r="D6477" s="31" t="s">
        <v>474</v>
      </c>
      <c r="E6477" s="31" t="s">
        <v>475</v>
      </c>
      <c r="F6477" s="31" t="s">
        <v>92</v>
      </c>
      <c r="G6477" s="31" t="s">
        <v>122</v>
      </c>
      <c r="H6477" s="31" t="s">
        <v>743</v>
      </c>
      <c r="I6477" s="31">
        <v>186</v>
      </c>
      <c r="J6477" s="31">
        <v>6351</v>
      </c>
      <c r="K6477" s="31">
        <v>29.286726499763802</v>
      </c>
      <c r="L6477" s="31" t="s">
        <v>1343</v>
      </c>
      <c r="M6477" s="31">
        <f t="shared" si="276"/>
        <v>29.286726499763802</v>
      </c>
      <c r="N6477" s="31">
        <f t="shared" si="277"/>
        <v>0</v>
      </c>
    </row>
    <row r="6478" spans="1:14" x14ac:dyDescent="0.45">
      <c r="A6478" s="31" t="str">
        <f t="shared" si="278"/>
        <v>E08000032_Children referred to children's services aged &lt;1 but not meeting thresholds_Number</v>
      </c>
      <c r="B6478" s="31" t="s">
        <v>259</v>
      </c>
      <c r="C6478" s="31" t="s">
        <v>260</v>
      </c>
      <c r="D6478" s="31" t="s">
        <v>474</v>
      </c>
      <c r="E6478" s="31" t="s">
        <v>475</v>
      </c>
      <c r="F6478" s="31" t="s">
        <v>92</v>
      </c>
      <c r="G6478" s="31" t="s">
        <v>122</v>
      </c>
      <c r="H6478" s="31" t="s">
        <v>743</v>
      </c>
      <c r="I6478" s="31">
        <v>112</v>
      </c>
      <c r="J6478" s="31">
        <v>7373</v>
      </c>
      <c r="K6478" s="31">
        <v>15.190560151905601</v>
      </c>
      <c r="L6478" s="31" t="s">
        <v>1204</v>
      </c>
      <c r="M6478" s="31">
        <f t="shared" si="276"/>
        <v>15.190560151905601</v>
      </c>
      <c r="N6478" s="31">
        <f t="shared" si="277"/>
        <v>0</v>
      </c>
    </row>
    <row r="6479" spans="1:14" x14ac:dyDescent="0.45">
      <c r="A6479" s="31" t="str">
        <f t="shared" si="278"/>
        <v>E08000033_Children referred to children's services aged &lt;1 but not meeting thresholds_Number</v>
      </c>
      <c r="B6479" s="31" t="s">
        <v>273</v>
      </c>
      <c r="C6479" s="31" t="s">
        <v>274</v>
      </c>
      <c r="D6479" s="31" t="s">
        <v>474</v>
      </c>
      <c r="E6479" s="31" t="s">
        <v>475</v>
      </c>
      <c r="F6479" s="31" t="s">
        <v>92</v>
      </c>
      <c r="G6479" s="31" t="s">
        <v>122</v>
      </c>
      <c r="H6479" s="31" t="s">
        <v>743</v>
      </c>
      <c r="I6479" s="31">
        <v>0</v>
      </c>
      <c r="J6479" s="31">
        <v>2340</v>
      </c>
      <c r="K6479" s="31">
        <v>0</v>
      </c>
      <c r="L6479" s="31" t="s">
        <v>1112</v>
      </c>
      <c r="M6479" s="31">
        <f t="shared" si="276"/>
        <v>0</v>
      </c>
      <c r="N6479" s="31">
        <f t="shared" si="277"/>
        <v>0</v>
      </c>
    </row>
    <row r="6480" spans="1:14" x14ac:dyDescent="0.45">
      <c r="A6480" s="31" t="str">
        <f t="shared" si="278"/>
        <v>E08000034_Children referred to children's services aged &lt;1 but not meeting thresholds_Number</v>
      </c>
      <c r="B6480" s="31" t="s">
        <v>331</v>
      </c>
      <c r="C6480" s="31" t="s">
        <v>332</v>
      </c>
      <c r="D6480" s="31" t="s">
        <v>474</v>
      </c>
      <c r="E6480" s="31" t="s">
        <v>475</v>
      </c>
      <c r="F6480" s="31" t="s">
        <v>92</v>
      </c>
      <c r="G6480" s="31" t="s">
        <v>122</v>
      </c>
      <c r="H6480" s="31" t="s">
        <v>743</v>
      </c>
      <c r="I6480" s="31">
        <v>64</v>
      </c>
      <c r="J6480" s="31">
        <v>5161</v>
      </c>
      <c r="K6480" s="31">
        <v>12.400697539236599</v>
      </c>
      <c r="L6480" s="31" t="s">
        <v>1324</v>
      </c>
      <c r="M6480" s="31">
        <f t="shared" si="276"/>
        <v>12.400697539236599</v>
      </c>
      <c r="N6480" s="31">
        <f t="shared" si="277"/>
        <v>0</v>
      </c>
    </row>
    <row r="6481" spans="1:14" x14ac:dyDescent="0.45">
      <c r="A6481" s="31" t="str">
        <f t="shared" si="278"/>
        <v>E08000035_Children referred to children's services aged &lt;1 but not meeting thresholds_Number</v>
      </c>
      <c r="B6481" s="31" t="s">
        <v>339</v>
      </c>
      <c r="C6481" s="31" t="s">
        <v>340</v>
      </c>
      <c r="D6481" s="31" t="s">
        <v>474</v>
      </c>
      <c r="E6481" s="31" t="s">
        <v>475</v>
      </c>
      <c r="F6481" s="31" t="s">
        <v>92</v>
      </c>
      <c r="G6481" s="31" t="s">
        <v>122</v>
      </c>
      <c r="H6481" s="31" t="s">
        <v>743</v>
      </c>
      <c r="I6481" s="31">
        <v>253</v>
      </c>
      <c r="J6481" s="31">
        <v>9821</v>
      </c>
      <c r="K6481" s="31">
        <v>25.761124121779901</v>
      </c>
      <c r="L6481" s="31" t="s">
        <v>1407</v>
      </c>
      <c r="M6481" s="31">
        <f t="shared" si="276"/>
        <v>25.761124121779901</v>
      </c>
      <c r="N6481" s="31">
        <f t="shared" si="277"/>
        <v>0</v>
      </c>
    </row>
    <row r="6482" spans="1:14" x14ac:dyDescent="0.45">
      <c r="A6482" s="31" t="str">
        <f t="shared" si="278"/>
        <v>E08000036_Children referred to children's services aged &lt;1 but not meeting thresholds_Number</v>
      </c>
      <c r="B6482" s="31" t="s">
        <v>444</v>
      </c>
      <c r="C6482" s="31" t="s">
        <v>445</v>
      </c>
      <c r="D6482" s="31" t="s">
        <v>474</v>
      </c>
      <c r="E6482" s="31" t="s">
        <v>475</v>
      </c>
      <c r="F6482" s="31" t="s">
        <v>92</v>
      </c>
      <c r="G6482" s="31" t="s">
        <v>122</v>
      </c>
      <c r="H6482" s="31" t="s">
        <v>743</v>
      </c>
      <c r="I6482" s="31">
        <v>64</v>
      </c>
      <c r="J6482" s="31">
        <v>4108</v>
      </c>
      <c r="K6482" s="31">
        <v>15.5793573515093</v>
      </c>
      <c r="L6482" s="31" t="s">
        <v>1313</v>
      </c>
      <c r="M6482" s="31">
        <f t="shared" si="276"/>
        <v>15.5793573515093</v>
      </c>
      <c r="N6482" s="31">
        <f t="shared" si="277"/>
        <v>0</v>
      </c>
    </row>
    <row r="6483" spans="1:14" x14ac:dyDescent="0.45">
      <c r="A6483" s="31" t="str">
        <f t="shared" si="278"/>
        <v>E08000020_Children referred to children's services aged &lt;1 but not meeting thresholds_Number</v>
      </c>
      <c r="B6483" s="31" t="s">
        <v>305</v>
      </c>
      <c r="C6483" s="31" t="s">
        <v>306</v>
      </c>
      <c r="D6483" s="31" t="s">
        <v>474</v>
      </c>
      <c r="E6483" s="31" t="s">
        <v>475</v>
      </c>
      <c r="F6483" s="31" t="s">
        <v>92</v>
      </c>
      <c r="G6483" s="31" t="s">
        <v>122</v>
      </c>
      <c r="H6483" s="31" t="s">
        <v>743</v>
      </c>
      <c r="I6483" s="31">
        <v>51</v>
      </c>
      <c r="J6483" s="31">
        <v>2019</v>
      </c>
      <c r="K6483" s="31">
        <v>25.260029717681999</v>
      </c>
      <c r="L6483" s="31" t="s">
        <v>1447</v>
      </c>
      <c r="M6483" s="31">
        <f t="shared" si="276"/>
        <v>25.260029717681999</v>
      </c>
      <c r="N6483" s="31">
        <f t="shared" si="277"/>
        <v>0</v>
      </c>
    </row>
    <row r="6484" spans="1:14" x14ac:dyDescent="0.45">
      <c r="A6484" s="31" t="str">
        <f t="shared" si="278"/>
        <v>E08000021_Children referred to children's services aged &lt;1 but not meeting thresholds_Number</v>
      </c>
      <c r="B6484" s="31" t="s">
        <v>357</v>
      </c>
      <c r="C6484" s="31" t="s">
        <v>358</v>
      </c>
      <c r="D6484" s="31" t="s">
        <v>474</v>
      </c>
      <c r="E6484" s="31" t="s">
        <v>475</v>
      </c>
      <c r="F6484" s="31" t="s">
        <v>92</v>
      </c>
      <c r="G6484" s="31" t="s">
        <v>122</v>
      </c>
      <c r="H6484" s="31" t="s">
        <v>743</v>
      </c>
      <c r="I6484" s="31">
        <v>118</v>
      </c>
      <c r="J6484" s="31">
        <v>3205</v>
      </c>
      <c r="K6484" s="31">
        <v>36.817472698907999</v>
      </c>
      <c r="L6484" s="31" t="s">
        <v>1783</v>
      </c>
      <c r="M6484" s="31">
        <f t="shared" si="276"/>
        <v>36.817472698907999</v>
      </c>
      <c r="N6484" s="31">
        <f t="shared" si="277"/>
        <v>0</v>
      </c>
    </row>
    <row r="6485" spans="1:14" x14ac:dyDescent="0.45">
      <c r="A6485" s="31" t="str">
        <f t="shared" si="278"/>
        <v>E08000022_Children referred to children's services aged &lt;1 but not meeting thresholds_Number</v>
      </c>
      <c r="B6485" s="31" t="s">
        <v>524</v>
      </c>
      <c r="C6485" s="31" t="s">
        <v>525</v>
      </c>
      <c r="D6485" s="31" t="s">
        <v>474</v>
      </c>
      <c r="E6485" s="31" t="s">
        <v>475</v>
      </c>
      <c r="F6485" s="31" t="s">
        <v>92</v>
      </c>
      <c r="G6485" s="31" t="s">
        <v>122</v>
      </c>
      <c r="H6485" s="31" t="s">
        <v>743</v>
      </c>
      <c r="I6485" s="31">
        <v>34</v>
      </c>
      <c r="J6485" s="31">
        <v>2208</v>
      </c>
      <c r="K6485" s="31">
        <v>15.398550724637699</v>
      </c>
      <c r="L6485" s="31" t="s">
        <v>1282</v>
      </c>
      <c r="M6485" s="31">
        <f t="shared" si="276"/>
        <v>15.398550724637699</v>
      </c>
      <c r="N6485" s="31">
        <f t="shared" si="277"/>
        <v>0</v>
      </c>
    </row>
    <row r="6486" spans="1:14" x14ac:dyDescent="0.45">
      <c r="A6486" s="31" t="str">
        <f t="shared" si="278"/>
        <v>E08000023_Children referred to children's services aged &lt;1 but not meeting thresholds_Number</v>
      </c>
      <c r="B6486" s="31" t="s">
        <v>410</v>
      </c>
      <c r="C6486" s="31" t="s">
        <v>411</v>
      </c>
      <c r="D6486" s="31" t="s">
        <v>474</v>
      </c>
      <c r="E6486" s="31" t="s">
        <v>475</v>
      </c>
      <c r="F6486" s="31" t="s">
        <v>92</v>
      </c>
      <c r="G6486" s="31" t="s">
        <v>122</v>
      </c>
      <c r="H6486" s="31" t="s">
        <v>743</v>
      </c>
      <c r="I6486" s="31">
        <v>27</v>
      </c>
      <c r="J6486" s="31">
        <v>1609</v>
      </c>
      <c r="K6486" s="31">
        <v>16.780609073958999</v>
      </c>
      <c r="L6486" s="31" t="s">
        <v>1114</v>
      </c>
      <c r="M6486" s="31">
        <f t="shared" si="276"/>
        <v>16.780609073958999</v>
      </c>
      <c r="N6486" s="31">
        <f t="shared" si="277"/>
        <v>0</v>
      </c>
    </row>
    <row r="6487" spans="1:14" x14ac:dyDescent="0.45">
      <c r="A6487" s="31" t="str">
        <f t="shared" si="278"/>
        <v>E08000024_Children referred to children's services aged &lt;1 but not meeting thresholds_Number</v>
      </c>
      <c r="B6487" s="31" t="s">
        <v>428</v>
      </c>
      <c r="C6487" s="31" t="s">
        <v>429</v>
      </c>
      <c r="D6487" s="31" t="s">
        <v>474</v>
      </c>
      <c r="E6487" s="31" t="s">
        <v>475</v>
      </c>
      <c r="F6487" s="31" t="s">
        <v>92</v>
      </c>
      <c r="G6487" s="31" t="s">
        <v>122</v>
      </c>
      <c r="H6487" s="31" t="s">
        <v>743</v>
      </c>
      <c r="I6487" s="31">
        <v>63</v>
      </c>
      <c r="J6487" s="31">
        <v>2860</v>
      </c>
      <c r="K6487" s="31">
        <v>22.027972027972002</v>
      </c>
      <c r="L6487" s="31" t="s">
        <v>1261</v>
      </c>
      <c r="M6487" s="31">
        <f t="shared" si="276"/>
        <v>22.027972027972002</v>
      </c>
      <c r="N6487" s="31">
        <f t="shared" si="277"/>
        <v>0</v>
      </c>
    </row>
    <row r="6488" spans="1:14" x14ac:dyDescent="0.45">
      <c r="A6488" s="31" t="str">
        <f t="shared" si="278"/>
        <v>E06000053_Children referred to children's services aged &lt;1 but not meeting thresholds_Number</v>
      </c>
      <c r="B6488" s="31" t="s">
        <v>550</v>
      </c>
      <c r="C6488" s="31" t="s">
        <v>551</v>
      </c>
      <c r="D6488" s="31" t="s">
        <v>474</v>
      </c>
      <c r="E6488" s="31" t="s">
        <v>475</v>
      </c>
      <c r="F6488" s="31" t="s">
        <v>92</v>
      </c>
      <c r="G6488" s="31" t="s">
        <v>122</v>
      </c>
      <c r="H6488" s="31" t="s">
        <v>743</v>
      </c>
      <c r="I6488" s="31">
        <v>0</v>
      </c>
      <c r="J6488" s="31">
        <v>14</v>
      </c>
      <c r="K6488" s="31">
        <v>0</v>
      </c>
      <c r="L6488" s="31" t="s">
        <v>1112</v>
      </c>
      <c r="M6488" s="31">
        <f t="shared" si="276"/>
        <v>0</v>
      </c>
      <c r="N6488" s="31">
        <f t="shared" si="277"/>
        <v>1</v>
      </c>
    </row>
    <row r="6489" spans="1:14" x14ac:dyDescent="0.45">
      <c r="A6489" s="31" t="str">
        <f t="shared" si="278"/>
        <v>E06000022_Children referred to children's services aged &lt;1 but not meeting thresholds_Number</v>
      </c>
      <c r="B6489" s="31" t="s">
        <v>238</v>
      </c>
      <c r="C6489" s="31" t="s">
        <v>239</v>
      </c>
      <c r="D6489" s="31" t="s">
        <v>474</v>
      </c>
      <c r="E6489" s="31" t="s">
        <v>475</v>
      </c>
      <c r="F6489" s="31" t="s">
        <v>92</v>
      </c>
      <c r="G6489" s="31" t="s">
        <v>122</v>
      </c>
      <c r="H6489" s="31" t="s">
        <v>743</v>
      </c>
      <c r="I6489" s="31">
        <v>23</v>
      </c>
      <c r="J6489" s="31">
        <v>1742</v>
      </c>
      <c r="K6489" s="31">
        <v>13.203214695751999</v>
      </c>
      <c r="L6489" s="31" t="s">
        <v>1137</v>
      </c>
      <c r="M6489" s="31">
        <f t="shared" si="276"/>
        <v>13.203214695751999</v>
      </c>
      <c r="N6489" s="31">
        <f t="shared" si="277"/>
        <v>0</v>
      </c>
    </row>
    <row r="6490" spans="1:14" x14ac:dyDescent="0.45">
      <c r="A6490" s="31" t="str">
        <f t="shared" si="278"/>
        <v>E06000023_Children referred to children's services aged &lt;1 but not meeting thresholds_Number</v>
      </c>
      <c r="B6490" s="31" t="s">
        <v>265</v>
      </c>
      <c r="C6490" s="31" t="s">
        <v>266</v>
      </c>
      <c r="D6490" s="31" t="s">
        <v>474</v>
      </c>
      <c r="E6490" s="31" t="s">
        <v>475</v>
      </c>
      <c r="F6490" s="31" t="s">
        <v>92</v>
      </c>
      <c r="G6490" s="31" t="s">
        <v>122</v>
      </c>
      <c r="H6490" s="31" t="s">
        <v>743</v>
      </c>
      <c r="I6490" s="31">
        <v>99</v>
      </c>
      <c r="J6490" s="31">
        <v>5728</v>
      </c>
      <c r="K6490" s="31">
        <v>17.283519553072601</v>
      </c>
      <c r="L6490" s="31" t="s">
        <v>1222</v>
      </c>
      <c r="M6490" s="31">
        <f t="shared" si="276"/>
        <v>17.283519553072601</v>
      </c>
      <c r="N6490" s="31">
        <f t="shared" si="277"/>
        <v>0</v>
      </c>
    </row>
    <row r="6491" spans="1:14" x14ac:dyDescent="0.45">
      <c r="A6491" s="31" t="str">
        <f t="shared" si="278"/>
        <v>E06000024_Children referred to children's services aged &lt;1 but not meeting thresholds_Number</v>
      </c>
      <c r="B6491" s="31" t="s">
        <v>367</v>
      </c>
      <c r="C6491" s="31" t="s">
        <v>368</v>
      </c>
      <c r="D6491" s="31" t="s">
        <v>474</v>
      </c>
      <c r="E6491" s="31" t="s">
        <v>475</v>
      </c>
      <c r="F6491" s="31" t="s">
        <v>92</v>
      </c>
      <c r="G6491" s="31" t="s">
        <v>122</v>
      </c>
      <c r="H6491" s="31" t="s">
        <v>743</v>
      </c>
      <c r="I6491" s="31">
        <v>16</v>
      </c>
      <c r="J6491" s="31">
        <v>2027</v>
      </c>
      <c r="K6491" s="31">
        <v>7.8934385791810602</v>
      </c>
      <c r="L6491" s="31" t="s">
        <v>1371</v>
      </c>
      <c r="M6491" s="31">
        <f t="shared" si="276"/>
        <v>7.8934385791810602</v>
      </c>
      <c r="N6491" s="31">
        <f t="shared" si="277"/>
        <v>0</v>
      </c>
    </row>
    <row r="6492" spans="1:14" x14ac:dyDescent="0.45">
      <c r="A6492" s="31" t="str">
        <f t="shared" si="278"/>
        <v>E06000025_Children referred to children's services aged &lt;1 but not meeting thresholds_Number</v>
      </c>
      <c r="B6492" s="31" t="s">
        <v>408</v>
      </c>
      <c r="C6492" s="31" t="s">
        <v>409</v>
      </c>
      <c r="D6492" s="31" t="s">
        <v>474</v>
      </c>
      <c r="E6492" s="31" t="s">
        <v>475</v>
      </c>
      <c r="F6492" s="31" t="s">
        <v>92</v>
      </c>
      <c r="G6492" s="31" t="s">
        <v>122</v>
      </c>
      <c r="H6492" s="31" t="s">
        <v>743</v>
      </c>
      <c r="I6492" s="31">
        <v>30</v>
      </c>
      <c r="J6492" s="31">
        <v>3181</v>
      </c>
      <c r="K6492" s="31">
        <v>9.4309965419679305</v>
      </c>
      <c r="L6492" s="31" t="s">
        <v>1269</v>
      </c>
      <c r="M6492" s="31">
        <f t="shared" si="276"/>
        <v>9.4309965419679305</v>
      </c>
      <c r="N6492" s="31">
        <f t="shared" si="277"/>
        <v>0</v>
      </c>
    </row>
    <row r="6493" spans="1:14" x14ac:dyDescent="0.45">
      <c r="A6493" s="31" t="str">
        <f t="shared" si="278"/>
        <v>E06000001_Children referred to children's services aged &lt;1 but not meeting thresholds_Number</v>
      </c>
      <c r="B6493" s="31" t="s">
        <v>313</v>
      </c>
      <c r="C6493" s="31" t="s">
        <v>314</v>
      </c>
      <c r="D6493" s="31" t="s">
        <v>474</v>
      </c>
      <c r="E6493" s="31" t="s">
        <v>475</v>
      </c>
      <c r="F6493" s="31" t="s">
        <v>92</v>
      </c>
      <c r="G6493" s="31" t="s">
        <v>122</v>
      </c>
      <c r="H6493" s="31" t="s">
        <v>743</v>
      </c>
      <c r="I6493" s="31">
        <v>14</v>
      </c>
      <c r="J6493" s="31">
        <v>999</v>
      </c>
      <c r="K6493" s="31">
        <v>14.014014014014</v>
      </c>
      <c r="L6493" s="31" t="s">
        <v>1219</v>
      </c>
      <c r="M6493" s="31">
        <f t="shared" si="276"/>
        <v>14.014014014014</v>
      </c>
      <c r="N6493" s="31">
        <f t="shared" si="277"/>
        <v>0</v>
      </c>
    </row>
    <row r="6494" spans="1:14" x14ac:dyDescent="0.45">
      <c r="A6494" s="31" t="str">
        <f t="shared" si="278"/>
        <v>E06000002_Children referred to children's services aged &lt;1 but not meeting thresholds_Number</v>
      </c>
      <c r="B6494" s="31" t="s">
        <v>511</v>
      </c>
      <c r="C6494" s="31" t="s">
        <v>725</v>
      </c>
      <c r="D6494" s="31" t="s">
        <v>474</v>
      </c>
      <c r="E6494" s="31" t="s">
        <v>475</v>
      </c>
      <c r="F6494" s="31" t="s">
        <v>92</v>
      </c>
      <c r="G6494" s="31" t="s">
        <v>122</v>
      </c>
      <c r="H6494" s="31" t="s">
        <v>743</v>
      </c>
      <c r="I6494" s="31">
        <v>29</v>
      </c>
      <c r="J6494" s="31">
        <v>1871</v>
      </c>
      <c r="K6494" s="31">
        <v>15.4997327632282</v>
      </c>
      <c r="L6494" s="31" t="s">
        <v>1224</v>
      </c>
      <c r="M6494" s="31">
        <f t="shared" si="276"/>
        <v>15.4997327632282</v>
      </c>
      <c r="N6494" s="31">
        <f t="shared" si="277"/>
        <v>0</v>
      </c>
    </row>
    <row r="6495" spans="1:14" x14ac:dyDescent="0.45">
      <c r="A6495" s="31" t="str">
        <f t="shared" si="278"/>
        <v>E06000003_Children referred to children's services aged &lt;1 but not meeting thresholds_Number</v>
      </c>
      <c r="B6495" s="31" t="s">
        <v>387</v>
      </c>
      <c r="C6495" s="31" t="s">
        <v>388</v>
      </c>
      <c r="D6495" s="31" t="s">
        <v>474</v>
      </c>
      <c r="E6495" s="31" t="s">
        <v>475</v>
      </c>
      <c r="F6495" s="31" t="s">
        <v>92</v>
      </c>
      <c r="G6495" s="31" t="s">
        <v>122</v>
      </c>
      <c r="H6495" s="31" t="s">
        <v>743</v>
      </c>
      <c r="I6495" s="31">
        <v>5</v>
      </c>
      <c r="J6495" s="31">
        <v>1381</v>
      </c>
      <c r="K6495" s="31">
        <v>3.6205648081100601</v>
      </c>
      <c r="L6495" s="31" t="s">
        <v>1239</v>
      </c>
      <c r="M6495" s="31">
        <f t="shared" si="276"/>
        <v>3.6205648081100601</v>
      </c>
      <c r="N6495" s="31">
        <f t="shared" si="277"/>
        <v>0</v>
      </c>
    </row>
    <row r="6496" spans="1:14" x14ac:dyDescent="0.45">
      <c r="A6496" s="31" t="str">
        <f t="shared" si="278"/>
        <v>E06000004_Children referred to children's services aged &lt;1 but not meeting thresholds_Number</v>
      </c>
      <c r="B6496" s="31" t="s">
        <v>422</v>
      </c>
      <c r="C6496" s="31" t="s">
        <v>423</v>
      </c>
      <c r="D6496" s="31" t="s">
        <v>474</v>
      </c>
      <c r="E6496" s="31" t="s">
        <v>475</v>
      </c>
      <c r="F6496" s="31" t="s">
        <v>92</v>
      </c>
      <c r="G6496" s="31" t="s">
        <v>122</v>
      </c>
      <c r="H6496" s="31" t="s">
        <v>743</v>
      </c>
      <c r="I6496" s="31">
        <v>8</v>
      </c>
      <c r="J6496" s="31">
        <v>2126</v>
      </c>
      <c r="K6496" s="31">
        <v>3.76293508936971</v>
      </c>
      <c r="L6496" s="31" t="s">
        <v>1339</v>
      </c>
      <c r="M6496" s="31">
        <f t="shared" si="276"/>
        <v>3.76293508936971</v>
      </c>
      <c r="N6496" s="31">
        <f t="shared" si="277"/>
        <v>0</v>
      </c>
    </row>
    <row r="6497" spans="1:14" x14ac:dyDescent="0.45">
      <c r="A6497" s="31" t="str">
        <f t="shared" si="278"/>
        <v>E06000010_Children referred to children's services aged &lt;1 but not meeting thresholds_Number</v>
      </c>
      <c r="B6497" s="31" t="s">
        <v>329</v>
      </c>
      <c r="C6497" s="31" t="s">
        <v>330</v>
      </c>
      <c r="D6497" s="31" t="s">
        <v>474</v>
      </c>
      <c r="E6497" s="31" t="s">
        <v>475</v>
      </c>
      <c r="F6497" s="31" t="s">
        <v>92</v>
      </c>
      <c r="G6497" s="31" t="s">
        <v>122</v>
      </c>
      <c r="H6497" s="31" t="s">
        <v>743</v>
      </c>
      <c r="I6497" s="31">
        <v>60</v>
      </c>
      <c r="J6497" s="31">
        <v>3308</v>
      </c>
      <c r="K6497" s="31">
        <v>18.137847642079802</v>
      </c>
      <c r="L6497" s="31" t="s">
        <v>1206</v>
      </c>
      <c r="M6497" s="31">
        <f t="shared" si="276"/>
        <v>18.137847642079802</v>
      </c>
      <c r="N6497" s="31">
        <f t="shared" si="277"/>
        <v>0</v>
      </c>
    </row>
    <row r="6498" spans="1:14" x14ac:dyDescent="0.45">
      <c r="A6498" s="31" t="str">
        <f t="shared" si="278"/>
        <v>E06000011_Children referred to children's services aged &lt;1 but not meeting thresholds_Number</v>
      </c>
      <c r="B6498" s="31" t="s">
        <v>514</v>
      </c>
      <c r="C6498" s="31" t="s">
        <v>594</v>
      </c>
      <c r="D6498" s="31" t="s">
        <v>474</v>
      </c>
      <c r="E6498" s="31" t="s">
        <v>475</v>
      </c>
      <c r="F6498" s="31" t="s">
        <v>92</v>
      </c>
      <c r="G6498" s="31" t="s">
        <v>122</v>
      </c>
      <c r="H6498" s="31" t="s">
        <v>743</v>
      </c>
      <c r="I6498" s="31" t="s">
        <v>1280</v>
      </c>
      <c r="J6498" s="31">
        <v>2830</v>
      </c>
      <c r="K6498" s="31" t="s">
        <v>1280</v>
      </c>
      <c r="L6498" s="31" t="s">
        <v>70</v>
      </c>
      <c r="M6498" s="31" t="s">
        <v>70</v>
      </c>
      <c r="N6498" s="31">
        <f t="shared" si="277"/>
        <v>0</v>
      </c>
    </row>
    <row r="6499" spans="1:14" x14ac:dyDescent="0.45">
      <c r="A6499" s="31" t="str">
        <f t="shared" si="278"/>
        <v>E06000012_Children referred to children's services aged &lt;1 but not meeting thresholds_Number</v>
      </c>
      <c r="B6499" s="31" t="s">
        <v>363</v>
      </c>
      <c r="C6499" s="31" t="s">
        <v>364</v>
      </c>
      <c r="D6499" s="31" t="s">
        <v>474</v>
      </c>
      <c r="E6499" s="31" t="s">
        <v>475</v>
      </c>
      <c r="F6499" s="31" t="s">
        <v>92</v>
      </c>
      <c r="G6499" s="31" t="s">
        <v>122</v>
      </c>
      <c r="H6499" s="31" t="s">
        <v>743</v>
      </c>
      <c r="I6499" s="31" t="s">
        <v>1280</v>
      </c>
      <c r="J6499" s="31">
        <v>1796</v>
      </c>
      <c r="K6499" s="31" t="s">
        <v>1280</v>
      </c>
      <c r="L6499" s="31" t="s">
        <v>70</v>
      </c>
      <c r="M6499" s="31" t="s">
        <v>70</v>
      </c>
      <c r="N6499" s="31">
        <f t="shared" si="277"/>
        <v>0</v>
      </c>
    </row>
    <row r="6500" spans="1:14" x14ac:dyDescent="0.45">
      <c r="A6500" s="31" t="str">
        <f t="shared" si="278"/>
        <v>E06000013_Children referred to children's services aged &lt;1 but not meeting thresholds_Number</v>
      </c>
      <c r="B6500" s="31" t="s">
        <v>365</v>
      </c>
      <c r="C6500" s="31" t="s">
        <v>366</v>
      </c>
      <c r="D6500" s="31" t="s">
        <v>474</v>
      </c>
      <c r="E6500" s="31" t="s">
        <v>475</v>
      </c>
      <c r="F6500" s="31" t="s">
        <v>92</v>
      </c>
      <c r="G6500" s="31" t="s">
        <v>122</v>
      </c>
      <c r="H6500" s="31" t="s">
        <v>743</v>
      </c>
      <c r="I6500" s="31">
        <v>36</v>
      </c>
      <c r="J6500" s="31">
        <v>1729</v>
      </c>
      <c r="K6500" s="31">
        <v>20.821283979178698</v>
      </c>
      <c r="L6500" s="31" t="s">
        <v>1159</v>
      </c>
      <c r="M6500" s="31">
        <f t="shared" si="276"/>
        <v>20.821283979178698</v>
      </c>
      <c r="N6500" s="31">
        <f t="shared" si="277"/>
        <v>0</v>
      </c>
    </row>
    <row r="6501" spans="1:14" x14ac:dyDescent="0.45">
      <c r="A6501" s="31" t="str">
        <f t="shared" si="278"/>
        <v>E10000023_Children referred to children's services aged &lt;1 but not meeting thresholds_Number</v>
      </c>
      <c r="B6501" s="31" t="s">
        <v>369</v>
      </c>
      <c r="C6501" s="31" t="s">
        <v>370</v>
      </c>
      <c r="D6501" s="31" t="s">
        <v>474</v>
      </c>
      <c r="E6501" s="31" t="s">
        <v>475</v>
      </c>
      <c r="F6501" s="31" t="s">
        <v>92</v>
      </c>
      <c r="G6501" s="31" t="s">
        <v>122</v>
      </c>
      <c r="H6501" s="31" t="s">
        <v>743</v>
      </c>
      <c r="I6501" s="31">
        <v>51</v>
      </c>
      <c r="J6501" s="31">
        <v>5433</v>
      </c>
      <c r="K6501" s="31">
        <v>9.3870789618994994</v>
      </c>
      <c r="L6501" s="31" t="s">
        <v>1269</v>
      </c>
      <c r="M6501" s="31">
        <f t="shared" si="276"/>
        <v>9.3870789618994994</v>
      </c>
      <c r="N6501" s="31">
        <f t="shared" si="277"/>
        <v>0</v>
      </c>
    </row>
    <row r="6502" spans="1:14" x14ac:dyDescent="0.45">
      <c r="A6502" s="31" t="str">
        <f t="shared" si="278"/>
        <v>E06000014_Children referred to children's services aged &lt;1 but not meeting thresholds_Number</v>
      </c>
      <c r="B6502" s="31" t="s">
        <v>472</v>
      </c>
      <c r="C6502" s="31" t="s">
        <v>473</v>
      </c>
      <c r="D6502" s="31" t="s">
        <v>474</v>
      </c>
      <c r="E6502" s="31" t="s">
        <v>475</v>
      </c>
      <c r="F6502" s="31" t="s">
        <v>92</v>
      </c>
      <c r="G6502" s="31" t="s">
        <v>122</v>
      </c>
      <c r="H6502" s="31" t="s">
        <v>743</v>
      </c>
      <c r="I6502" s="31" t="s">
        <v>1280</v>
      </c>
      <c r="J6502" s="31">
        <v>1848</v>
      </c>
      <c r="K6502" s="31" t="s">
        <v>1280</v>
      </c>
      <c r="L6502" s="31" t="s">
        <v>70</v>
      </c>
      <c r="M6502" s="31" t="s">
        <v>70</v>
      </c>
      <c r="N6502" s="31">
        <f t="shared" si="277"/>
        <v>0</v>
      </c>
    </row>
    <row r="6503" spans="1:14" x14ac:dyDescent="0.45">
      <c r="A6503" s="31" t="str">
        <f t="shared" si="278"/>
        <v>E06000032_Children referred to children's services aged &lt;1 but not meeting thresholds_Number</v>
      </c>
      <c r="B6503" s="31" t="s">
        <v>564</v>
      </c>
      <c r="C6503" s="31" t="s">
        <v>724</v>
      </c>
      <c r="D6503" s="31" t="s">
        <v>474</v>
      </c>
      <c r="E6503" s="31" t="s">
        <v>475</v>
      </c>
      <c r="F6503" s="31" t="s">
        <v>92</v>
      </c>
      <c r="G6503" s="31" t="s">
        <v>122</v>
      </c>
      <c r="H6503" s="31" t="s">
        <v>743</v>
      </c>
      <c r="I6503" s="31">
        <v>33</v>
      </c>
      <c r="J6503" s="31">
        <v>3283</v>
      </c>
      <c r="K6503" s="31">
        <v>10.0517819067926</v>
      </c>
      <c r="L6503" s="31" t="s">
        <v>1125</v>
      </c>
      <c r="M6503" s="31">
        <f t="shared" si="276"/>
        <v>10.0517819067926</v>
      </c>
      <c r="N6503" s="31">
        <f t="shared" si="277"/>
        <v>0</v>
      </c>
    </row>
    <row r="6504" spans="1:14" x14ac:dyDescent="0.45">
      <c r="A6504" s="31" t="str">
        <f t="shared" si="278"/>
        <v>E06000055_Children referred to children's services aged &lt;1 but not meeting thresholds_Number</v>
      </c>
      <c r="B6504" s="31" t="s">
        <v>240</v>
      </c>
      <c r="C6504" s="31" t="s">
        <v>241</v>
      </c>
      <c r="D6504" s="31" t="s">
        <v>474</v>
      </c>
      <c r="E6504" s="31" t="s">
        <v>475</v>
      </c>
      <c r="F6504" s="31" t="s">
        <v>92</v>
      </c>
      <c r="G6504" s="31" t="s">
        <v>122</v>
      </c>
      <c r="H6504" s="31" t="s">
        <v>743</v>
      </c>
      <c r="I6504" s="31">
        <v>39</v>
      </c>
      <c r="J6504" s="31">
        <v>2310</v>
      </c>
      <c r="K6504" s="31">
        <v>16.883116883116902</v>
      </c>
      <c r="L6504" s="31" t="s">
        <v>1200</v>
      </c>
      <c r="M6504" s="31">
        <f t="shared" si="276"/>
        <v>16.883116883116902</v>
      </c>
      <c r="N6504" s="31">
        <f t="shared" si="277"/>
        <v>0</v>
      </c>
    </row>
    <row r="6505" spans="1:14" x14ac:dyDescent="0.45">
      <c r="A6505" s="31" t="str">
        <f t="shared" si="278"/>
        <v>E06000056_Children referred to children's services aged &lt;1 but not meeting thresholds_Number</v>
      </c>
      <c r="B6505" s="31" t="s">
        <v>279</v>
      </c>
      <c r="C6505" s="31" t="s">
        <v>280</v>
      </c>
      <c r="D6505" s="31" t="s">
        <v>474</v>
      </c>
      <c r="E6505" s="31" t="s">
        <v>475</v>
      </c>
      <c r="F6505" s="31" t="s">
        <v>92</v>
      </c>
      <c r="G6505" s="31" t="s">
        <v>122</v>
      </c>
      <c r="H6505" s="31" t="s">
        <v>743</v>
      </c>
      <c r="I6505" s="31">
        <v>19</v>
      </c>
      <c r="J6505" s="31">
        <v>3291</v>
      </c>
      <c r="K6505" s="31">
        <v>5.7733211789729602</v>
      </c>
      <c r="L6505" s="31" t="s">
        <v>1320</v>
      </c>
      <c r="M6505" s="31">
        <f t="shared" si="276"/>
        <v>5.7733211789729602</v>
      </c>
      <c r="N6505" s="31">
        <f t="shared" si="277"/>
        <v>0</v>
      </c>
    </row>
    <row r="6506" spans="1:14" x14ac:dyDescent="0.45">
      <c r="A6506" s="31" t="str">
        <f t="shared" si="278"/>
        <v>E10000002_Children referred to children's services aged &lt;1 but not meeting thresholds_Number</v>
      </c>
      <c r="B6506" s="31" t="s">
        <v>269</v>
      </c>
      <c r="C6506" s="31" t="s">
        <v>270</v>
      </c>
      <c r="D6506" s="31" t="s">
        <v>474</v>
      </c>
      <c r="E6506" s="31" t="s">
        <v>475</v>
      </c>
      <c r="F6506" s="31" t="s">
        <v>92</v>
      </c>
      <c r="G6506" s="31" t="s">
        <v>122</v>
      </c>
      <c r="H6506" s="31" t="s">
        <v>743</v>
      </c>
      <c r="I6506" s="31">
        <v>114</v>
      </c>
      <c r="J6506" s="31">
        <v>6048</v>
      </c>
      <c r="K6506" s="31">
        <v>18.849206349206298</v>
      </c>
      <c r="L6506" s="31" t="s">
        <v>1131</v>
      </c>
      <c r="M6506" s="31">
        <f t="shared" si="276"/>
        <v>18.849206349206298</v>
      </c>
      <c r="N6506" s="31">
        <f t="shared" si="277"/>
        <v>0</v>
      </c>
    </row>
    <row r="6507" spans="1:14" x14ac:dyDescent="0.45">
      <c r="A6507" s="31" t="str">
        <f t="shared" si="278"/>
        <v>E06000042_Children referred to children's services aged &lt;1 but not meeting thresholds_Number</v>
      </c>
      <c r="B6507" s="31" t="s">
        <v>355</v>
      </c>
      <c r="C6507" s="31" t="s">
        <v>356</v>
      </c>
      <c r="D6507" s="31" t="s">
        <v>474</v>
      </c>
      <c r="E6507" s="31" t="s">
        <v>475</v>
      </c>
      <c r="F6507" s="31" t="s">
        <v>92</v>
      </c>
      <c r="G6507" s="31" t="s">
        <v>122</v>
      </c>
      <c r="H6507" s="31" t="s">
        <v>743</v>
      </c>
      <c r="I6507" s="31">
        <v>28</v>
      </c>
      <c r="J6507" s="31">
        <v>3567</v>
      </c>
      <c r="K6507" s="31">
        <v>7.8497336697504903</v>
      </c>
      <c r="L6507" s="31" t="s">
        <v>1240</v>
      </c>
      <c r="M6507" s="31">
        <f t="shared" si="276"/>
        <v>7.8497336697504903</v>
      </c>
      <c r="N6507" s="31">
        <f t="shared" si="277"/>
        <v>0</v>
      </c>
    </row>
    <row r="6508" spans="1:14" x14ac:dyDescent="0.45">
      <c r="A6508" s="31" t="str">
        <f t="shared" si="278"/>
        <v>E10000007_Children referred to children's services aged &lt;1 but not meeting thresholds_Number</v>
      </c>
      <c r="B6508" s="31" t="s">
        <v>291</v>
      </c>
      <c r="C6508" s="31" t="s">
        <v>292</v>
      </c>
      <c r="D6508" s="31" t="s">
        <v>474</v>
      </c>
      <c r="E6508" s="31" t="s">
        <v>475</v>
      </c>
      <c r="F6508" s="31" t="s">
        <v>92</v>
      </c>
      <c r="G6508" s="31" t="s">
        <v>122</v>
      </c>
      <c r="H6508" s="31" t="s">
        <v>743</v>
      </c>
      <c r="I6508" s="31">
        <v>188</v>
      </c>
      <c r="J6508" s="31">
        <v>7585</v>
      </c>
      <c r="K6508" s="31">
        <v>24.785761371127201</v>
      </c>
      <c r="L6508" s="31" t="s">
        <v>1171</v>
      </c>
      <c r="M6508" s="31">
        <f t="shared" si="276"/>
        <v>24.785761371127201</v>
      </c>
      <c r="N6508" s="31">
        <f t="shared" si="277"/>
        <v>0</v>
      </c>
    </row>
    <row r="6509" spans="1:14" x14ac:dyDescent="0.45">
      <c r="A6509" s="31" t="str">
        <f t="shared" si="278"/>
        <v>E06000015_Children referred to children's services aged &lt;1 but not meeting thresholds_Number</v>
      </c>
      <c r="B6509" s="31" t="s">
        <v>289</v>
      </c>
      <c r="C6509" s="31" t="s">
        <v>290</v>
      </c>
      <c r="D6509" s="31" t="s">
        <v>474</v>
      </c>
      <c r="E6509" s="31" t="s">
        <v>475</v>
      </c>
      <c r="F6509" s="31" t="s">
        <v>92</v>
      </c>
      <c r="G6509" s="31" t="s">
        <v>122</v>
      </c>
      <c r="H6509" s="31" t="s">
        <v>743</v>
      </c>
      <c r="I6509" s="31">
        <v>86</v>
      </c>
      <c r="J6509" s="31">
        <v>3169</v>
      </c>
      <c r="K6509" s="31">
        <v>27.137898390659501</v>
      </c>
      <c r="L6509" s="31" t="s">
        <v>1460</v>
      </c>
      <c r="M6509" s="31">
        <f t="shared" si="276"/>
        <v>27.137898390659501</v>
      </c>
      <c r="N6509" s="31">
        <f t="shared" si="277"/>
        <v>0</v>
      </c>
    </row>
    <row r="6510" spans="1:14" x14ac:dyDescent="0.45">
      <c r="A6510" s="31" t="str">
        <f t="shared" si="278"/>
        <v>E10000009_Children referred to children's services aged &lt;1 but not meeting thresholds_Number</v>
      </c>
      <c r="B6510" s="31" t="s">
        <v>295</v>
      </c>
      <c r="C6510" s="31" t="s">
        <v>296</v>
      </c>
      <c r="D6510" s="31" t="s">
        <v>474</v>
      </c>
      <c r="E6510" s="31" t="s">
        <v>475</v>
      </c>
      <c r="F6510" s="31" t="s">
        <v>92</v>
      </c>
      <c r="G6510" s="31" t="s">
        <v>122</v>
      </c>
      <c r="H6510" s="31" t="s">
        <v>743</v>
      </c>
      <c r="I6510" s="31">
        <v>60</v>
      </c>
      <c r="J6510" s="31">
        <v>3260</v>
      </c>
      <c r="K6510" s="31">
        <v>18.404907975460102</v>
      </c>
      <c r="L6510" s="31" t="s">
        <v>1128</v>
      </c>
      <c r="M6510" s="31">
        <f t="shared" si="276"/>
        <v>18.404907975460102</v>
      </c>
      <c r="N6510" s="31">
        <f t="shared" si="277"/>
        <v>0</v>
      </c>
    </row>
    <row r="6511" spans="1:14" x14ac:dyDescent="0.45">
      <c r="A6511" s="31" t="str">
        <f t="shared" si="278"/>
        <v>E06000029_Children referred to children's services aged &lt;1 but not meeting thresholds_Number</v>
      </c>
      <c r="B6511" s="31" t="s">
        <v>543</v>
      </c>
      <c r="C6511" s="31" t="s">
        <v>717</v>
      </c>
      <c r="D6511" s="31" t="s">
        <v>474</v>
      </c>
      <c r="E6511" s="31" t="s">
        <v>475</v>
      </c>
      <c r="F6511" s="31" t="s">
        <v>92</v>
      </c>
      <c r="G6511" s="31" t="s">
        <v>122</v>
      </c>
      <c r="H6511" s="31" t="s">
        <v>743</v>
      </c>
      <c r="I6511" s="31" t="s">
        <v>1280</v>
      </c>
      <c r="J6511" s="31">
        <v>1529</v>
      </c>
      <c r="K6511" s="31" t="s">
        <v>1280</v>
      </c>
      <c r="L6511" s="31" t="s">
        <v>70</v>
      </c>
      <c r="M6511" s="31" t="s">
        <v>70</v>
      </c>
      <c r="N6511" s="31">
        <f t="shared" si="277"/>
        <v>0</v>
      </c>
    </row>
    <row r="6512" spans="1:14" x14ac:dyDescent="0.45">
      <c r="A6512" s="31" t="str">
        <f t="shared" si="278"/>
        <v>E06000028_Children referred to children's services aged &lt;1 but not meeting thresholds_Number</v>
      </c>
      <c r="B6512" s="31" t="s">
        <v>254</v>
      </c>
      <c r="C6512" s="31" t="s">
        <v>255</v>
      </c>
      <c r="D6512" s="31" t="s">
        <v>474</v>
      </c>
      <c r="E6512" s="31" t="s">
        <v>475</v>
      </c>
      <c r="F6512" s="31" t="s">
        <v>92</v>
      </c>
      <c r="G6512" s="31" t="s">
        <v>122</v>
      </c>
      <c r="H6512" s="31" t="s">
        <v>743</v>
      </c>
      <c r="I6512" s="31">
        <v>38</v>
      </c>
      <c r="J6512" s="31">
        <v>1996</v>
      </c>
      <c r="K6512" s="31">
        <v>19.038076152304601</v>
      </c>
      <c r="L6512" s="31" t="s">
        <v>1254</v>
      </c>
      <c r="M6512" s="31">
        <f t="shared" si="276"/>
        <v>19.038076152304601</v>
      </c>
      <c r="N6512" s="31">
        <f t="shared" si="277"/>
        <v>0</v>
      </c>
    </row>
    <row r="6513" spans="1:14" x14ac:dyDescent="0.45">
      <c r="A6513" s="31" t="str">
        <f t="shared" si="278"/>
        <v>E06000047_Children referred to children's services aged &lt;1 but not meeting thresholds_Number</v>
      </c>
      <c r="B6513" s="31" t="s">
        <v>528</v>
      </c>
      <c r="C6513" s="31" t="s">
        <v>721</v>
      </c>
      <c r="D6513" s="31" t="s">
        <v>474</v>
      </c>
      <c r="E6513" s="31" t="s">
        <v>475</v>
      </c>
      <c r="F6513" s="31" t="s">
        <v>92</v>
      </c>
      <c r="G6513" s="31" t="s">
        <v>122</v>
      </c>
      <c r="H6513" s="31" t="s">
        <v>743</v>
      </c>
      <c r="I6513" s="31">
        <v>156</v>
      </c>
      <c r="J6513" s="31">
        <v>4989</v>
      </c>
      <c r="K6513" s="31">
        <v>31.268791340950099</v>
      </c>
      <c r="L6513" s="31" t="s">
        <v>1410</v>
      </c>
      <c r="M6513" s="31">
        <f t="shared" si="276"/>
        <v>31.268791340950099</v>
      </c>
      <c r="N6513" s="31">
        <f t="shared" si="277"/>
        <v>0</v>
      </c>
    </row>
    <row r="6514" spans="1:14" x14ac:dyDescent="0.45">
      <c r="A6514" s="31" t="str">
        <f t="shared" si="278"/>
        <v>E06000005_Children referred to children's services aged &lt;1 but not meeting thresholds_Number</v>
      </c>
      <c r="B6514" s="31" t="s">
        <v>287</v>
      </c>
      <c r="C6514" s="31" t="s">
        <v>288</v>
      </c>
      <c r="D6514" s="31" t="s">
        <v>474</v>
      </c>
      <c r="E6514" s="31" t="s">
        <v>475</v>
      </c>
      <c r="F6514" s="31" t="s">
        <v>92</v>
      </c>
      <c r="G6514" s="31" t="s">
        <v>122</v>
      </c>
      <c r="H6514" s="31" t="s">
        <v>743</v>
      </c>
      <c r="I6514" s="31">
        <v>16</v>
      </c>
      <c r="J6514" s="31">
        <v>1134</v>
      </c>
      <c r="K6514" s="31">
        <v>14.1093474426808</v>
      </c>
      <c r="L6514" s="31" t="s">
        <v>1188</v>
      </c>
      <c r="M6514" s="31">
        <f t="shared" si="276"/>
        <v>14.1093474426808</v>
      </c>
      <c r="N6514" s="31">
        <f t="shared" si="277"/>
        <v>0</v>
      </c>
    </row>
    <row r="6515" spans="1:14" x14ac:dyDescent="0.45">
      <c r="A6515" s="31" t="str">
        <f t="shared" si="278"/>
        <v>E10000011_Children referred to children's services aged &lt;1 but not meeting thresholds_Number</v>
      </c>
      <c r="B6515" s="31" t="s">
        <v>299</v>
      </c>
      <c r="C6515" s="31" t="s">
        <v>300</v>
      </c>
      <c r="D6515" s="31" t="s">
        <v>474</v>
      </c>
      <c r="E6515" s="31" t="s">
        <v>475</v>
      </c>
      <c r="F6515" s="31" t="s">
        <v>92</v>
      </c>
      <c r="G6515" s="31" t="s">
        <v>122</v>
      </c>
      <c r="H6515" s="31" t="s">
        <v>743</v>
      </c>
      <c r="I6515" s="31">
        <v>40</v>
      </c>
      <c r="J6515" s="31">
        <v>5005</v>
      </c>
      <c r="K6515" s="31">
        <v>7.9920079920079896</v>
      </c>
      <c r="L6515" s="31" t="s">
        <v>1315</v>
      </c>
      <c r="M6515" s="31">
        <f t="shared" si="276"/>
        <v>7.9920079920079896</v>
      </c>
      <c r="N6515" s="31">
        <f t="shared" si="277"/>
        <v>0</v>
      </c>
    </row>
    <row r="6516" spans="1:14" x14ac:dyDescent="0.45">
      <c r="A6516" s="31" t="str">
        <f t="shared" si="278"/>
        <v>E06000043_Children referred to children's services aged &lt;1 but not meeting thresholds_Number</v>
      </c>
      <c r="B6516" s="31" t="s">
        <v>263</v>
      </c>
      <c r="C6516" s="31" t="s">
        <v>264</v>
      </c>
      <c r="D6516" s="31" t="s">
        <v>474</v>
      </c>
      <c r="E6516" s="31" t="s">
        <v>475</v>
      </c>
      <c r="F6516" s="31" t="s">
        <v>92</v>
      </c>
      <c r="G6516" s="31" t="s">
        <v>122</v>
      </c>
      <c r="H6516" s="31" t="s">
        <v>743</v>
      </c>
      <c r="I6516" s="31">
        <v>5</v>
      </c>
      <c r="J6516" s="31">
        <v>2611</v>
      </c>
      <c r="K6516" s="31">
        <v>1.9149751053236299</v>
      </c>
      <c r="L6516" s="31" t="s">
        <v>1340</v>
      </c>
      <c r="M6516" s="31">
        <f t="shared" si="276"/>
        <v>1.9149751053236299</v>
      </c>
      <c r="N6516" s="31">
        <f t="shared" si="277"/>
        <v>0</v>
      </c>
    </row>
    <row r="6517" spans="1:14" x14ac:dyDescent="0.45">
      <c r="A6517" s="31" t="str">
        <f t="shared" si="278"/>
        <v>E10000014_Children referred to children's services aged &lt;1 but not meeting thresholds_Number</v>
      </c>
      <c r="B6517" s="31" t="s">
        <v>309</v>
      </c>
      <c r="C6517" s="31" t="s">
        <v>310</v>
      </c>
      <c r="D6517" s="31" t="s">
        <v>474</v>
      </c>
      <c r="E6517" s="31" t="s">
        <v>475</v>
      </c>
      <c r="F6517" s="31" t="s">
        <v>92</v>
      </c>
      <c r="G6517" s="31" t="s">
        <v>122</v>
      </c>
      <c r="H6517" s="31" t="s">
        <v>743</v>
      </c>
      <c r="I6517" s="31">
        <v>260</v>
      </c>
      <c r="J6517" s="31">
        <v>13542</v>
      </c>
      <c r="K6517" s="31">
        <v>19.199527396248701</v>
      </c>
      <c r="L6517" s="31" t="s">
        <v>1147</v>
      </c>
      <c r="M6517" s="31">
        <f t="shared" si="276"/>
        <v>19.199527396248701</v>
      </c>
      <c r="N6517" s="31">
        <f t="shared" si="277"/>
        <v>0</v>
      </c>
    </row>
    <row r="6518" spans="1:14" x14ac:dyDescent="0.45">
      <c r="A6518" s="31" t="str">
        <f t="shared" si="278"/>
        <v>E06000044_Children referred to children's services aged &lt;1 but not meeting thresholds_Number</v>
      </c>
      <c r="B6518" s="31" t="s">
        <v>383</v>
      </c>
      <c r="C6518" s="31" t="s">
        <v>384</v>
      </c>
      <c r="D6518" s="31" t="s">
        <v>474</v>
      </c>
      <c r="E6518" s="31" t="s">
        <v>475</v>
      </c>
      <c r="F6518" s="31" t="s">
        <v>92</v>
      </c>
      <c r="G6518" s="31" t="s">
        <v>122</v>
      </c>
      <c r="H6518" s="31" t="s">
        <v>743</v>
      </c>
      <c r="I6518" s="31">
        <v>17</v>
      </c>
      <c r="J6518" s="31">
        <v>2406</v>
      </c>
      <c r="K6518" s="31">
        <v>7.0656691604322504</v>
      </c>
      <c r="L6518" s="31" t="s">
        <v>1279</v>
      </c>
      <c r="M6518" s="31">
        <f t="shared" si="276"/>
        <v>7.0656691604322504</v>
      </c>
      <c r="N6518" s="31">
        <f t="shared" si="277"/>
        <v>0</v>
      </c>
    </row>
    <row r="6519" spans="1:14" x14ac:dyDescent="0.45">
      <c r="A6519" s="31" t="str">
        <f t="shared" si="278"/>
        <v>E06000045_Children referred to children's services aged &lt;1 but not meeting thresholds_Number</v>
      </c>
      <c r="B6519" s="31" t="s">
        <v>577</v>
      </c>
      <c r="C6519" s="31" t="s">
        <v>729</v>
      </c>
      <c r="D6519" s="31" t="s">
        <v>474</v>
      </c>
      <c r="E6519" s="31" t="s">
        <v>475</v>
      </c>
      <c r="F6519" s="31" t="s">
        <v>92</v>
      </c>
      <c r="G6519" s="31" t="s">
        <v>122</v>
      </c>
      <c r="H6519" s="31" t="s">
        <v>743</v>
      </c>
      <c r="I6519" s="31">
        <v>28</v>
      </c>
      <c r="J6519" s="31">
        <v>3058</v>
      </c>
      <c r="K6519" s="31">
        <v>9.1563113145846895</v>
      </c>
      <c r="L6519" s="31" t="s">
        <v>1241</v>
      </c>
      <c r="M6519" s="31">
        <f t="shared" si="276"/>
        <v>9.1563113145846895</v>
      </c>
      <c r="N6519" s="31">
        <f t="shared" si="277"/>
        <v>0</v>
      </c>
    </row>
    <row r="6520" spans="1:14" x14ac:dyDescent="0.45">
      <c r="A6520" s="31" t="str">
        <f t="shared" si="278"/>
        <v>E10000018_Children referred to children's services aged &lt;1 but not meeting thresholds_Number</v>
      </c>
      <c r="B6520" s="31" t="s">
        <v>552</v>
      </c>
      <c r="C6520" s="31" t="s">
        <v>553</v>
      </c>
      <c r="D6520" s="31" t="s">
        <v>474</v>
      </c>
      <c r="E6520" s="31" t="s">
        <v>475</v>
      </c>
      <c r="F6520" s="31" t="s">
        <v>92</v>
      </c>
      <c r="G6520" s="31" t="s">
        <v>122</v>
      </c>
      <c r="H6520" s="31" t="s">
        <v>743</v>
      </c>
      <c r="I6520" s="31">
        <v>110</v>
      </c>
      <c r="J6520" s="31">
        <v>6983</v>
      </c>
      <c r="K6520" s="31">
        <v>15.7525418874409</v>
      </c>
      <c r="L6520" s="31" t="s">
        <v>1229</v>
      </c>
      <c r="M6520" s="31">
        <f t="shared" si="276"/>
        <v>15.7525418874409</v>
      </c>
      <c r="N6520" s="31">
        <f t="shared" si="277"/>
        <v>0</v>
      </c>
    </row>
    <row r="6521" spans="1:14" x14ac:dyDescent="0.45">
      <c r="A6521" s="31" t="str">
        <f t="shared" si="278"/>
        <v>E06000016_Children referred to children's services aged &lt;1 but not meeting thresholds_Number</v>
      </c>
      <c r="B6521" s="31" t="s">
        <v>341</v>
      </c>
      <c r="C6521" s="31" t="s">
        <v>342</v>
      </c>
      <c r="D6521" s="31" t="s">
        <v>474</v>
      </c>
      <c r="E6521" s="31" t="s">
        <v>475</v>
      </c>
      <c r="F6521" s="31" t="s">
        <v>92</v>
      </c>
      <c r="G6521" s="31" t="s">
        <v>122</v>
      </c>
      <c r="H6521" s="31" t="s">
        <v>743</v>
      </c>
      <c r="I6521" s="31">
        <v>42</v>
      </c>
      <c r="J6521" s="31">
        <v>4815</v>
      </c>
      <c r="K6521" s="31">
        <v>8.7227414330218096</v>
      </c>
      <c r="L6521" s="31" t="s">
        <v>1184</v>
      </c>
      <c r="M6521" s="31">
        <f t="shared" si="276"/>
        <v>8.7227414330218096</v>
      </c>
      <c r="N6521" s="31">
        <f t="shared" si="277"/>
        <v>0</v>
      </c>
    </row>
    <row r="6522" spans="1:14" x14ac:dyDescent="0.45">
      <c r="A6522" s="31" t="str">
        <f t="shared" si="278"/>
        <v>E06000017_Children referred to children's services aged &lt;1 but not meeting thresholds_Number</v>
      </c>
      <c r="B6522" s="31" t="s">
        <v>548</v>
      </c>
      <c r="C6522" s="31" t="s">
        <v>728</v>
      </c>
      <c r="D6522" s="31" t="s">
        <v>474</v>
      </c>
      <c r="E6522" s="31" t="s">
        <v>475</v>
      </c>
      <c r="F6522" s="31" t="s">
        <v>92</v>
      </c>
      <c r="G6522" s="31" t="s">
        <v>122</v>
      </c>
      <c r="H6522" s="31" t="s">
        <v>743</v>
      </c>
      <c r="I6522" s="31">
        <v>5</v>
      </c>
      <c r="J6522" s="31">
        <v>349</v>
      </c>
      <c r="K6522" s="31">
        <v>14.3266475644699</v>
      </c>
      <c r="L6522" s="31" t="s">
        <v>1173</v>
      </c>
      <c r="M6522" s="31">
        <f t="shared" si="276"/>
        <v>14.3266475644699</v>
      </c>
      <c r="N6522" s="31">
        <f t="shared" si="277"/>
        <v>0</v>
      </c>
    </row>
    <row r="6523" spans="1:14" x14ac:dyDescent="0.45">
      <c r="A6523" s="31" t="str">
        <f t="shared" si="278"/>
        <v>E10000028_Children referred to children's services aged &lt;1 but not meeting thresholds_Number</v>
      </c>
      <c r="B6523" s="31" t="s">
        <v>418</v>
      </c>
      <c r="C6523" s="31" t="s">
        <v>419</v>
      </c>
      <c r="D6523" s="31" t="s">
        <v>474</v>
      </c>
      <c r="E6523" s="31" t="s">
        <v>475</v>
      </c>
      <c r="F6523" s="31" t="s">
        <v>92</v>
      </c>
      <c r="G6523" s="31" t="s">
        <v>122</v>
      </c>
      <c r="H6523" s="31" t="s">
        <v>743</v>
      </c>
      <c r="I6523" s="31">
        <v>143</v>
      </c>
      <c r="J6523" s="31">
        <v>8423</v>
      </c>
      <c r="K6523" s="31">
        <v>16.977323993826399</v>
      </c>
      <c r="L6523" s="31" t="s">
        <v>1290</v>
      </c>
      <c r="M6523" s="31">
        <f t="shared" si="276"/>
        <v>16.977323993826399</v>
      </c>
      <c r="N6523" s="31">
        <f t="shared" si="277"/>
        <v>0</v>
      </c>
    </row>
    <row r="6524" spans="1:14" x14ac:dyDescent="0.45">
      <c r="A6524" s="31" t="str">
        <f t="shared" si="278"/>
        <v>E06000021_Children referred to children's services aged &lt;1 but not meeting thresholds_Number</v>
      </c>
      <c r="B6524" s="31" t="s">
        <v>424</v>
      </c>
      <c r="C6524" s="31" t="s">
        <v>425</v>
      </c>
      <c r="D6524" s="31" t="s">
        <v>474</v>
      </c>
      <c r="E6524" s="31" t="s">
        <v>475</v>
      </c>
      <c r="F6524" s="31" t="s">
        <v>92</v>
      </c>
      <c r="G6524" s="31" t="s">
        <v>122</v>
      </c>
      <c r="H6524" s="31" t="s">
        <v>743</v>
      </c>
      <c r="I6524" s="31">
        <v>77</v>
      </c>
      <c r="J6524" s="31">
        <v>3239</v>
      </c>
      <c r="K6524" s="31">
        <v>23.772769373263401</v>
      </c>
      <c r="L6524" s="31" t="s">
        <v>1397</v>
      </c>
      <c r="M6524" s="31">
        <f t="shared" si="276"/>
        <v>23.772769373263401</v>
      </c>
      <c r="N6524" s="31">
        <f t="shared" si="277"/>
        <v>0</v>
      </c>
    </row>
    <row r="6525" spans="1:14" x14ac:dyDescent="0.45">
      <c r="A6525" s="31" t="str">
        <f t="shared" si="278"/>
        <v>E06000054_Children referred to children's services aged &lt;1 but not meeting thresholds_Number</v>
      </c>
      <c r="B6525" s="31" t="s">
        <v>462</v>
      </c>
      <c r="C6525" s="31" t="s">
        <v>463</v>
      </c>
      <c r="D6525" s="31" t="s">
        <v>474</v>
      </c>
      <c r="E6525" s="31" t="s">
        <v>475</v>
      </c>
      <c r="F6525" s="31" t="s">
        <v>92</v>
      </c>
      <c r="G6525" s="31" t="s">
        <v>122</v>
      </c>
      <c r="H6525" s="31" t="s">
        <v>743</v>
      </c>
      <c r="I6525" s="31">
        <v>69</v>
      </c>
      <c r="J6525" s="31">
        <v>5003</v>
      </c>
      <c r="K6525" s="31">
        <v>13.791724965021</v>
      </c>
      <c r="L6525" s="31" t="s">
        <v>1297</v>
      </c>
      <c r="M6525" s="31">
        <f t="shared" si="276"/>
        <v>13.791724965021</v>
      </c>
      <c r="N6525" s="31">
        <f t="shared" si="277"/>
        <v>0</v>
      </c>
    </row>
    <row r="6526" spans="1:14" x14ac:dyDescent="0.45">
      <c r="A6526" s="31" t="str">
        <f t="shared" si="278"/>
        <v>E06000030_Children referred to children's services aged &lt;1 but not meeting thresholds_Number</v>
      </c>
      <c r="B6526" s="31" t="s">
        <v>434</v>
      </c>
      <c r="C6526" s="31" t="s">
        <v>435</v>
      </c>
      <c r="D6526" s="31" t="s">
        <v>474</v>
      </c>
      <c r="E6526" s="31" t="s">
        <v>475</v>
      </c>
      <c r="F6526" s="31" t="s">
        <v>92</v>
      </c>
      <c r="G6526" s="31" t="s">
        <v>122</v>
      </c>
      <c r="H6526" s="31" t="s">
        <v>743</v>
      </c>
      <c r="I6526" s="31">
        <v>26</v>
      </c>
      <c r="J6526" s="31">
        <v>2785</v>
      </c>
      <c r="K6526" s="31">
        <v>9.3357271095152594</v>
      </c>
      <c r="L6526" s="31" t="s">
        <v>1237</v>
      </c>
      <c r="M6526" s="31">
        <f t="shared" si="276"/>
        <v>9.3357271095152594</v>
      </c>
      <c r="N6526" s="31">
        <f t="shared" si="277"/>
        <v>0</v>
      </c>
    </row>
    <row r="6527" spans="1:14" x14ac:dyDescent="0.45">
      <c r="A6527" s="31" t="str">
        <f t="shared" si="278"/>
        <v>E06000036_Children referred to children's services aged &lt;1 but not meeting thresholds_Number</v>
      </c>
      <c r="B6527" s="31" t="s">
        <v>257</v>
      </c>
      <c r="C6527" s="31" t="s">
        <v>258</v>
      </c>
      <c r="D6527" s="31" t="s">
        <v>474</v>
      </c>
      <c r="E6527" s="31" t="s">
        <v>475</v>
      </c>
      <c r="F6527" s="31" t="s">
        <v>92</v>
      </c>
      <c r="G6527" s="31" t="s">
        <v>122</v>
      </c>
      <c r="H6527" s="31" t="s">
        <v>743</v>
      </c>
      <c r="I6527" s="31">
        <v>27</v>
      </c>
      <c r="J6527" s="31">
        <v>1442</v>
      </c>
      <c r="K6527" s="31">
        <v>18.7239944521498</v>
      </c>
      <c r="L6527" s="31" t="s">
        <v>1247</v>
      </c>
      <c r="M6527" s="31">
        <f t="shared" si="276"/>
        <v>18.7239944521498</v>
      </c>
      <c r="N6527" s="31">
        <f t="shared" si="277"/>
        <v>0</v>
      </c>
    </row>
    <row r="6528" spans="1:14" x14ac:dyDescent="0.45">
      <c r="A6528" s="31" t="str">
        <f t="shared" si="278"/>
        <v>E06000040_Children referred to children's services aged &lt;1 but not meeting thresholds_Number</v>
      </c>
      <c r="B6528" s="31" t="s">
        <v>555</v>
      </c>
      <c r="C6528" s="31" t="s">
        <v>727</v>
      </c>
      <c r="D6528" s="31" t="s">
        <v>474</v>
      </c>
      <c r="E6528" s="31" t="s">
        <v>475</v>
      </c>
      <c r="F6528" s="31" t="s">
        <v>92</v>
      </c>
      <c r="G6528" s="31" t="s">
        <v>122</v>
      </c>
      <c r="H6528" s="31" t="s">
        <v>743</v>
      </c>
      <c r="I6528" s="31">
        <v>15</v>
      </c>
      <c r="J6528" s="31">
        <v>1648</v>
      </c>
      <c r="K6528" s="31">
        <v>9.1019417475728108</v>
      </c>
      <c r="L6528" s="31" t="s">
        <v>1258</v>
      </c>
      <c r="M6528" s="31">
        <f t="shared" ref="M6528:M6591" si="279">K6528</f>
        <v>9.1019417475728108</v>
      </c>
      <c r="N6528" s="31">
        <f t="shared" si="277"/>
        <v>0</v>
      </c>
    </row>
    <row r="6529" spans="1:14" x14ac:dyDescent="0.45">
      <c r="A6529" s="31" t="str">
        <f t="shared" si="278"/>
        <v>E06000037_Children referred to children's services aged &lt;1 but not meeting thresholds_Number</v>
      </c>
      <c r="B6529" s="31" t="s">
        <v>456</v>
      </c>
      <c r="C6529" s="31" t="s">
        <v>457</v>
      </c>
      <c r="D6529" s="31" t="s">
        <v>474</v>
      </c>
      <c r="E6529" s="31" t="s">
        <v>475</v>
      </c>
      <c r="F6529" s="31" t="s">
        <v>92</v>
      </c>
      <c r="G6529" s="31" t="s">
        <v>122</v>
      </c>
      <c r="H6529" s="31" t="s">
        <v>743</v>
      </c>
      <c r="I6529" s="31">
        <v>19</v>
      </c>
      <c r="J6529" s="31">
        <v>1693</v>
      </c>
      <c r="K6529" s="31">
        <v>11.222681630242199</v>
      </c>
      <c r="L6529" s="31" t="s">
        <v>1123</v>
      </c>
      <c r="M6529" s="31">
        <f t="shared" si="279"/>
        <v>11.222681630242199</v>
      </c>
      <c r="N6529" s="31">
        <f t="shared" si="277"/>
        <v>0</v>
      </c>
    </row>
    <row r="6530" spans="1:14" x14ac:dyDescent="0.45">
      <c r="A6530" s="31" t="str">
        <f t="shared" si="278"/>
        <v>E06000038_Children referred to children's services aged &lt;1 but not meeting thresholds_Number</v>
      </c>
      <c r="B6530" s="31" t="s">
        <v>557</v>
      </c>
      <c r="C6530" s="31" t="s">
        <v>726</v>
      </c>
      <c r="D6530" s="31" t="s">
        <v>474</v>
      </c>
      <c r="E6530" s="31" t="s">
        <v>475</v>
      </c>
      <c r="F6530" s="31" t="s">
        <v>92</v>
      </c>
      <c r="G6530" s="31" t="s">
        <v>122</v>
      </c>
      <c r="H6530" s="31" t="s">
        <v>743</v>
      </c>
      <c r="I6530" s="31">
        <v>64</v>
      </c>
      <c r="J6530" s="31">
        <v>2249</v>
      </c>
      <c r="K6530" s="31">
        <v>28.457092040907099</v>
      </c>
      <c r="L6530" s="31" t="s">
        <v>1451</v>
      </c>
      <c r="M6530" s="31">
        <f t="shared" si="279"/>
        <v>28.457092040907099</v>
      </c>
      <c r="N6530" s="31">
        <f t="shared" si="277"/>
        <v>0</v>
      </c>
    </row>
    <row r="6531" spans="1:14" x14ac:dyDescent="0.45">
      <c r="A6531" s="31" t="str">
        <f t="shared" si="278"/>
        <v>E06000039_Children referred to children's services aged &lt;1 but not meeting thresholds_Number</v>
      </c>
      <c r="B6531" s="31" t="s">
        <v>404</v>
      </c>
      <c r="C6531" s="31" t="s">
        <v>405</v>
      </c>
      <c r="D6531" s="31" t="s">
        <v>474</v>
      </c>
      <c r="E6531" s="31" t="s">
        <v>475</v>
      </c>
      <c r="F6531" s="31" t="s">
        <v>92</v>
      </c>
      <c r="G6531" s="31" t="s">
        <v>122</v>
      </c>
      <c r="H6531" s="31" t="s">
        <v>743</v>
      </c>
      <c r="I6531" s="31">
        <v>10</v>
      </c>
      <c r="J6531" s="31">
        <v>2451</v>
      </c>
      <c r="K6531" s="31">
        <v>4.0799673602611204</v>
      </c>
      <c r="L6531" s="31" t="s">
        <v>1246</v>
      </c>
      <c r="M6531" s="31">
        <f t="shared" si="279"/>
        <v>4.0799673602611204</v>
      </c>
      <c r="N6531" s="31">
        <f t="shared" ref="N6531:N6594" si="280">IF(OR(C6531="City of London",C6531="Isles of Scilly"),1,0)</f>
        <v>0</v>
      </c>
    </row>
    <row r="6532" spans="1:14" x14ac:dyDescent="0.45">
      <c r="A6532" s="31" t="str">
        <f t="shared" si="278"/>
        <v>E06000041_Children referred to children's services aged &lt;1 but not meeting thresholds_Number</v>
      </c>
      <c r="B6532" s="31" t="s">
        <v>466</v>
      </c>
      <c r="C6532" s="31" t="s">
        <v>467</v>
      </c>
      <c r="D6532" s="31" t="s">
        <v>474</v>
      </c>
      <c r="E6532" s="31" t="s">
        <v>475</v>
      </c>
      <c r="F6532" s="31" t="s">
        <v>92</v>
      </c>
      <c r="G6532" s="31" t="s">
        <v>122</v>
      </c>
      <c r="H6532" s="31" t="s">
        <v>743</v>
      </c>
      <c r="I6532" s="31">
        <v>32</v>
      </c>
      <c r="J6532" s="31">
        <v>1714</v>
      </c>
      <c r="K6532" s="31">
        <v>18.669778296382699</v>
      </c>
      <c r="L6532" s="31" t="s">
        <v>1247</v>
      </c>
      <c r="M6532" s="31">
        <f t="shared" si="279"/>
        <v>18.669778296382699</v>
      </c>
      <c r="N6532" s="31">
        <f t="shared" si="280"/>
        <v>0</v>
      </c>
    </row>
    <row r="6533" spans="1:14" x14ac:dyDescent="0.45">
      <c r="A6533" s="31" t="str">
        <f t="shared" si="278"/>
        <v>E10000003_Children referred to children's services aged &lt;1 but not meeting thresholds_Number</v>
      </c>
      <c r="B6533" s="31" t="s">
        <v>275</v>
      </c>
      <c r="C6533" s="31" t="s">
        <v>276</v>
      </c>
      <c r="D6533" s="31" t="s">
        <v>474</v>
      </c>
      <c r="E6533" s="31" t="s">
        <v>475</v>
      </c>
      <c r="F6533" s="31" t="s">
        <v>92</v>
      </c>
      <c r="G6533" s="31" t="s">
        <v>122</v>
      </c>
      <c r="H6533" s="31" t="s">
        <v>743</v>
      </c>
      <c r="I6533" s="31">
        <v>77</v>
      </c>
      <c r="J6533" s="31">
        <v>6952</v>
      </c>
      <c r="K6533" s="31">
        <v>11.075949367088599</v>
      </c>
      <c r="L6533" s="31" t="s">
        <v>1373</v>
      </c>
      <c r="M6533" s="31">
        <f t="shared" si="279"/>
        <v>11.075949367088599</v>
      </c>
      <c r="N6533" s="31">
        <f t="shared" si="280"/>
        <v>0</v>
      </c>
    </row>
    <row r="6534" spans="1:14" x14ac:dyDescent="0.45">
      <c r="A6534" s="31" t="str">
        <f t="shared" si="278"/>
        <v>E06000031_Children referred to children's services aged &lt;1 but not meeting thresholds_Number</v>
      </c>
      <c r="B6534" s="31" t="s">
        <v>379</v>
      </c>
      <c r="C6534" s="31" t="s">
        <v>380</v>
      </c>
      <c r="D6534" s="31" t="s">
        <v>474</v>
      </c>
      <c r="E6534" s="31" t="s">
        <v>475</v>
      </c>
      <c r="F6534" s="31" t="s">
        <v>92</v>
      </c>
      <c r="G6534" s="31" t="s">
        <v>122</v>
      </c>
      <c r="H6534" s="31" t="s">
        <v>743</v>
      </c>
      <c r="I6534" s="31">
        <v>65</v>
      </c>
      <c r="J6534" s="31">
        <v>3030</v>
      </c>
      <c r="K6534" s="31">
        <v>21.452145214521501</v>
      </c>
      <c r="L6534" s="31" t="s">
        <v>1197</v>
      </c>
      <c r="M6534" s="31">
        <f t="shared" si="279"/>
        <v>21.452145214521501</v>
      </c>
      <c r="N6534" s="31">
        <f t="shared" si="280"/>
        <v>0</v>
      </c>
    </row>
    <row r="6535" spans="1:14" x14ac:dyDescent="0.45">
      <c r="A6535" s="31" t="str">
        <f t="shared" si="278"/>
        <v>E06000006_Children referred to children's services aged &lt;1 but not meeting thresholds_Number</v>
      </c>
      <c r="B6535" s="31" t="s">
        <v>531</v>
      </c>
      <c r="C6535" s="31" t="s">
        <v>722</v>
      </c>
      <c r="D6535" s="31" t="s">
        <v>474</v>
      </c>
      <c r="E6535" s="31" t="s">
        <v>475</v>
      </c>
      <c r="F6535" s="31" t="s">
        <v>92</v>
      </c>
      <c r="G6535" s="31" t="s">
        <v>122</v>
      </c>
      <c r="H6535" s="31" t="s">
        <v>743</v>
      </c>
      <c r="I6535" s="31">
        <v>23</v>
      </c>
      <c r="J6535" s="31">
        <v>1451</v>
      </c>
      <c r="K6535" s="31">
        <v>15.851137146795301</v>
      </c>
      <c r="L6535" s="31" t="s">
        <v>1118</v>
      </c>
      <c r="M6535" s="31">
        <f t="shared" si="279"/>
        <v>15.851137146795301</v>
      </c>
      <c r="N6535" s="31">
        <f t="shared" si="280"/>
        <v>0</v>
      </c>
    </row>
    <row r="6536" spans="1:14" x14ac:dyDescent="0.45">
      <c r="A6536" s="31" t="str">
        <f t="shared" si="278"/>
        <v>E06000007_Children referred to children's services aged &lt;1 but not meeting thresholds_Number</v>
      </c>
      <c r="B6536" s="31" t="s">
        <v>452</v>
      </c>
      <c r="C6536" s="31" t="s">
        <v>453</v>
      </c>
      <c r="D6536" s="31" t="s">
        <v>474</v>
      </c>
      <c r="E6536" s="31" t="s">
        <v>475</v>
      </c>
      <c r="F6536" s="31" t="s">
        <v>92</v>
      </c>
      <c r="G6536" s="31" t="s">
        <v>122</v>
      </c>
      <c r="H6536" s="31" t="s">
        <v>743</v>
      </c>
      <c r="I6536" s="31">
        <v>19</v>
      </c>
      <c r="J6536" s="31">
        <v>2229</v>
      </c>
      <c r="K6536" s="31">
        <v>8.5240017945266899</v>
      </c>
      <c r="L6536" s="31" t="s">
        <v>1141</v>
      </c>
      <c r="M6536" s="31">
        <f t="shared" si="279"/>
        <v>8.5240017945266899</v>
      </c>
      <c r="N6536" s="31">
        <f t="shared" si="280"/>
        <v>0</v>
      </c>
    </row>
    <row r="6537" spans="1:14" x14ac:dyDescent="0.45">
      <c r="A6537" s="31" t="str">
        <f t="shared" si="278"/>
        <v>E10000008_Children referred to children's services aged &lt;1 but not meeting thresholds_Number</v>
      </c>
      <c r="B6537" s="31" t="s">
        <v>504</v>
      </c>
      <c r="C6537" s="31" t="s">
        <v>505</v>
      </c>
      <c r="D6537" s="31" t="s">
        <v>474</v>
      </c>
      <c r="E6537" s="31" t="s">
        <v>475</v>
      </c>
      <c r="F6537" s="31" t="s">
        <v>92</v>
      </c>
      <c r="G6537" s="31" t="s">
        <v>122</v>
      </c>
      <c r="H6537" s="31" t="s">
        <v>743</v>
      </c>
      <c r="I6537" s="31">
        <v>63</v>
      </c>
      <c r="J6537" s="31">
        <v>6781</v>
      </c>
      <c r="K6537" s="31">
        <v>9.2906650936440105</v>
      </c>
      <c r="L6537" s="31" t="s">
        <v>1237</v>
      </c>
      <c r="M6537" s="31">
        <f t="shared" si="279"/>
        <v>9.2906650936440105</v>
      </c>
      <c r="N6537" s="31">
        <f t="shared" si="280"/>
        <v>0</v>
      </c>
    </row>
    <row r="6538" spans="1:14" x14ac:dyDescent="0.45">
      <c r="A6538" s="31" t="str">
        <f t="shared" si="278"/>
        <v>E06000026_Children referred to children's services aged &lt;1 but not meeting thresholds_Number</v>
      </c>
      <c r="B6538" s="31" t="s">
        <v>381</v>
      </c>
      <c r="C6538" s="31" t="s">
        <v>382</v>
      </c>
      <c r="D6538" s="31" t="s">
        <v>474</v>
      </c>
      <c r="E6538" s="31" t="s">
        <v>475</v>
      </c>
      <c r="F6538" s="31" t="s">
        <v>92</v>
      </c>
      <c r="G6538" s="31" t="s">
        <v>122</v>
      </c>
      <c r="H6538" s="31" t="s">
        <v>743</v>
      </c>
      <c r="I6538" s="31">
        <v>111</v>
      </c>
      <c r="J6538" s="31">
        <v>2827</v>
      </c>
      <c r="K6538" s="31">
        <v>39.2642377078175</v>
      </c>
      <c r="L6538" s="31" t="s">
        <v>1414</v>
      </c>
      <c r="M6538" s="31">
        <f t="shared" si="279"/>
        <v>39.2642377078175</v>
      </c>
      <c r="N6538" s="31">
        <f t="shared" si="280"/>
        <v>0</v>
      </c>
    </row>
    <row r="6539" spans="1:14" x14ac:dyDescent="0.45">
      <c r="A6539" s="31" t="str">
        <f t="shared" ref="A6539:A6602" si="281">CONCATENATE(B6539,"_",G6539,"_",H6539)</f>
        <v>E06000027_Children referred to children's services aged &lt;1 but not meeting thresholds_Number</v>
      </c>
      <c r="B6539" s="31" t="s">
        <v>438</v>
      </c>
      <c r="C6539" s="31" t="s">
        <v>439</v>
      </c>
      <c r="D6539" s="31" t="s">
        <v>474</v>
      </c>
      <c r="E6539" s="31" t="s">
        <v>475</v>
      </c>
      <c r="F6539" s="31" t="s">
        <v>92</v>
      </c>
      <c r="G6539" s="31" t="s">
        <v>122</v>
      </c>
      <c r="H6539" s="31" t="s">
        <v>743</v>
      </c>
      <c r="I6539" s="31">
        <v>22</v>
      </c>
      <c r="J6539" s="31">
        <v>1247</v>
      </c>
      <c r="K6539" s="31">
        <v>17.642341619887699</v>
      </c>
      <c r="L6539" s="31" t="s">
        <v>1322</v>
      </c>
      <c r="M6539" s="31">
        <f t="shared" si="279"/>
        <v>17.642341619887699</v>
      </c>
      <c r="N6539" s="31">
        <f t="shared" si="280"/>
        <v>0</v>
      </c>
    </row>
    <row r="6540" spans="1:14" x14ac:dyDescent="0.45">
      <c r="A6540" s="31" t="str">
        <f t="shared" si="281"/>
        <v>E10000012_Children referred to children's services aged &lt;1 but not meeting thresholds_Number</v>
      </c>
      <c r="B6540" s="31" t="s">
        <v>303</v>
      </c>
      <c r="C6540" s="31" t="s">
        <v>304</v>
      </c>
      <c r="D6540" s="31" t="s">
        <v>474</v>
      </c>
      <c r="E6540" s="31" t="s">
        <v>475</v>
      </c>
      <c r="F6540" s="31" t="s">
        <v>92</v>
      </c>
      <c r="G6540" s="31" t="s">
        <v>122</v>
      </c>
      <c r="H6540" s="31" t="s">
        <v>743</v>
      </c>
      <c r="I6540" s="31">
        <v>180</v>
      </c>
      <c r="J6540" s="31">
        <v>16488</v>
      </c>
      <c r="K6540" s="31">
        <v>10.9170305676856</v>
      </c>
      <c r="L6540" s="31" t="s">
        <v>1160</v>
      </c>
      <c r="M6540" s="31">
        <f t="shared" si="279"/>
        <v>10.9170305676856</v>
      </c>
      <c r="N6540" s="31">
        <f t="shared" si="280"/>
        <v>0</v>
      </c>
    </row>
    <row r="6541" spans="1:14" x14ac:dyDescent="0.45">
      <c r="A6541" s="31" t="str">
        <f t="shared" si="281"/>
        <v>E06000033_Children referred to children's services aged &lt;1 but not meeting thresholds_Number</v>
      </c>
      <c r="B6541" s="31" t="s">
        <v>412</v>
      </c>
      <c r="C6541" s="31" t="s">
        <v>413</v>
      </c>
      <c r="D6541" s="31" t="s">
        <v>474</v>
      </c>
      <c r="E6541" s="31" t="s">
        <v>475</v>
      </c>
      <c r="F6541" s="31" t="s">
        <v>92</v>
      </c>
      <c r="G6541" s="31" t="s">
        <v>122</v>
      </c>
      <c r="H6541" s="31" t="s">
        <v>743</v>
      </c>
      <c r="I6541" s="31">
        <v>50</v>
      </c>
      <c r="J6541" s="31">
        <v>2203</v>
      </c>
      <c r="K6541" s="31">
        <v>22.6963231956423</v>
      </c>
      <c r="L6541" s="31" t="s">
        <v>1191</v>
      </c>
      <c r="M6541" s="31">
        <f t="shared" si="279"/>
        <v>22.6963231956423</v>
      </c>
      <c r="N6541" s="31">
        <f t="shared" si="280"/>
        <v>0</v>
      </c>
    </row>
    <row r="6542" spans="1:14" x14ac:dyDescent="0.45">
      <c r="A6542" s="31" t="str">
        <f t="shared" si="281"/>
        <v>E06000034_Children referred to children's services aged &lt;1 but not meeting thresholds_Number</v>
      </c>
      <c r="B6542" s="31" t="s">
        <v>493</v>
      </c>
      <c r="C6542" s="31" t="s">
        <v>731</v>
      </c>
      <c r="D6542" s="31" t="s">
        <v>474</v>
      </c>
      <c r="E6542" s="31" t="s">
        <v>475</v>
      </c>
      <c r="F6542" s="31" t="s">
        <v>92</v>
      </c>
      <c r="G6542" s="31" t="s">
        <v>122</v>
      </c>
      <c r="H6542" s="31" t="s">
        <v>743</v>
      </c>
      <c r="I6542" s="31">
        <v>35</v>
      </c>
      <c r="J6542" s="31">
        <v>2544</v>
      </c>
      <c r="K6542" s="31">
        <v>13.757861635220101</v>
      </c>
      <c r="L6542" s="31" t="s">
        <v>1297</v>
      </c>
      <c r="M6542" s="31">
        <f t="shared" si="279"/>
        <v>13.757861635220101</v>
      </c>
      <c r="N6542" s="31">
        <f t="shared" si="280"/>
        <v>0</v>
      </c>
    </row>
    <row r="6543" spans="1:14" x14ac:dyDescent="0.45">
      <c r="A6543" s="31" t="str">
        <f t="shared" si="281"/>
        <v>E06000019_Children referred to children's services aged &lt;1 but not meeting thresholds_Number</v>
      </c>
      <c r="B6543" s="31" t="s">
        <v>317</v>
      </c>
      <c r="C6543" s="31" t="s">
        <v>318</v>
      </c>
      <c r="D6543" s="31" t="s">
        <v>474</v>
      </c>
      <c r="E6543" s="31" t="s">
        <v>475</v>
      </c>
      <c r="F6543" s="31" t="s">
        <v>92</v>
      </c>
      <c r="G6543" s="31" t="s">
        <v>122</v>
      </c>
      <c r="H6543" s="31" t="s">
        <v>743</v>
      </c>
      <c r="I6543" s="31">
        <v>5</v>
      </c>
      <c r="J6543" s="31">
        <v>1777</v>
      </c>
      <c r="K6543" s="31">
        <v>2.8137310073156998</v>
      </c>
      <c r="L6543" s="31" t="s">
        <v>1368</v>
      </c>
      <c r="M6543" s="31">
        <f t="shared" si="279"/>
        <v>2.8137310073156998</v>
      </c>
      <c r="N6543" s="31">
        <f t="shared" si="280"/>
        <v>0</v>
      </c>
    </row>
    <row r="6544" spans="1:14" x14ac:dyDescent="0.45">
      <c r="A6544" s="31" t="str">
        <f t="shared" si="281"/>
        <v>E10000034_Children referred to children's services aged &lt;1 but not meeting thresholds_Number</v>
      </c>
      <c r="B6544" s="31" t="s">
        <v>470</v>
      </c>
      <c r="C6544" s="31" t="s">
        <v>471</v>
      </c>
      <c r="D6544" s="31" t="s">
        <v>474</v>
      </c>
      <c r="E6544" s="31" t="s">
        <v>475</v>
      </c>
      <c r="F6544" s="31" t="s">
        <v>92</v>
      </c>
      <c r="G6544" s="31" t="s">
        <v>122</v>
      </c>
      <c r="H6544" s="31" t="s">
        <v>743</v>
      </c>
      <c r="I6544" s="31">
        <v>91</v>
      </c>
      <c r="J6544" s="31">
        <v>5832</v>
      </c>
      <c r="K6544" s="31">
        <v>15.6035665294925</v>
      </c>
      <c r="L6544" s="31" t="s">
        <v>1313</v>
      </c>
      <c r="M6544" s="31">
        <f t="shared" si="279"/>
        <v>15.6035665294925</v>
      </c>
      <c r="N6544" s="31">
        <f t="shared" si="280"/>
        <v>0</v>
      </c>
    </row>
    <row r="6545" spans="1:14" x14ac:dyDescent="0.45">
      <c r="A6545" s="31" t="str">
        <f t="shared" si="281"/>
        <v>E10000016_Children referred to children's services aged &lt;1 but not meeting thresholds_Number</v>
      </c>
      <c r="B6545" s="31" t="s">
        <v>327</v>
      </c>
      <c r="C6545" s="31" t="s">
        <v>328</v>
      </c>
      <c r="D6545" s="31" t="s">
        <v>474</v>
      </c>
      <c r="E6545" s="31" t="s">
        <v>475</v>
      </c>
      <c r="F6545" s="31" t="s">
        <v>92</v>
      </c>
      <c r="G6545" s="31" t="s">
        <v>122</v>
      </c>
      <c r="H6545" s="31" t="s">
        <v>743</v>
      </c>
      <c r="I6545" s="31">
        <v>261</v>
      </c>
      <c r="J6545" s="31">
        <v>17431</v>
      </c>
      <c r="K6545" s="31">
        <v>14.9733233893638</v>
      </c>
      <c r="L6545" s="31" t="s">
        <v>1225</v>
      </c>
      <c r="M6545" s="31">
        <f t="shared" si="279"/>
        <v>14.9733233893638</v>
      </c>
      <c r="N6545" s="31">
        <f t="shared" si="280"/>
        <v>0</v>
      </c>
    </row>
    <row r="6546" spans="1:14" x14ac:dyDescent="0.45">
      <c r="A6546" s="31" t="str">
        <f t="shared" si="281"/>
        <v>E06000035_Children referred to children's services aged &lt;1 but not meeting thresholds_Number</v>
      </c>
      <c r="B6546" s="31" t="s">
        <v>351</v>
      </c>
      <c r="C6546" s="31" t="s">
        <v>352</v>
      </c>
      <c r="D6546" s="31" t="s">
        <v>474</v>
      </c>
      <c r="E6546" s="31" t="s">
        <v>475</v>
      </c>
      <c r="F6546" s="31" t="s">
        <v>92</v>
      </c>
      <c r="G6546" s="31" t="s">
        <v>122</v>
      </c>
      <c r="H6546" s="31" t="s">
        <v>743</v>
      </c>
      <c r="I6546" s="31">
        <v>75</v>
      </c>
      <c r="J6546" s="31">
        <v>3476</v>
      </c>
      <c r="K6546" s="31">
        <v>21.576524741081698</v>
      </c>
      <c r="L6546" s="31" t="s">
        <v>1276</v>
      </c>
      <c r="M6546" s="31">
        <f t="shared" si="279"/>
        <v>21.576524741081698</v>
      </c>
      <c r="N6546" s="31">
        <f t="shared" si="280"/>
        <v>0</v>
      </c>
    </row>
    <row r="6547" spans="1:14" x14ac:dyDescent="0.45">
      <c r="A6547" s="31" t="str">
        <f t="shared" si="281"/>
        <v>E10000017_Children referred to children's services aged &lt;1 but not meeting thresholds_Number</v>
      </c>
      <c r="B6547" s="31" t="s">
        <v>337</v>
      </c>
      <c r="C6547" s="31" t="s">
        <v>338</v>
      </c>
      <c r="D6547" s="31" t="s">
        <v>474</v>
      </c>
      <c r="E6547" s="31" t="s">
        <v>475</v>
      </c>
      <c r="F6547" s="31" t="s">
        <v>92</v>
      </c>
      <c r="G6547" s="31" t="s">
        <v>122</v>
      </c>
      <c r="H6547" s="31" t="s">
        <v>743</v>
      </c>
      <c r="I6547" s="31">
        <v>145</v>
      </c>
      <c r="J6547" s="31">
        <v>12376</v>
      </c>
      <c r="K6547" s="31">
        <v>11.7162249515191</v>
      </c>
      <c r="L6547" s="31" t="s">
        <v>1267</v>
      </c>
      <c r="M6547" s="31">
        <f t="shared" si="279"/>
        <v>11.7162249515191</v>
      </c>
      <c r="N6547" s="31">
        <f t="shared" si="280"/>
        <v>0</v>
      </c>
    </row>
    <row r="6548" spans="1:14" x14ac:dyDescent="0.45">
      <c r="A6548" s="31" t="str">
        <f t="shared" si="281"/>
        <v>E06000008_Children referred to children's services aged &lt;1 but not meeting thresholds_Number</v>
      </c>
      <c r="B6548" s="31" t="s">
        <v>247</v>
      </c>
      <c r="C6548" s="31" t="s">
        <v>248</v>
      </c>
      <c r="D6548" s="31" t="s">
        <v>474</v>
      </c>
      <c r="E6548" s="31" t="s">
        <v>475</v>
      </c>
      <c r="F6548" s="31" t="s">
        <v>92</v>
      </c>
      <c r="G6548" s="31" t="s">
        <v>122</v>
      </c>
      <c r="H6548" s="31" t="s">
        <v>743</v>
      </c>
      <c r="I6548" s="31">
        <v>29</v>
      </c>
      <c r="J6548" s="31">
        <v>1998</v>
      </c>
      <c r="K6548" s="31">
        <v>14.5145145145145</v>
      </c>
      <c r="L6548" s="31" t="s">
        <v>1253</v>
      </c>
      <c r="M6548" s="31">
        <f t="shared" si="279"/>
        <v>14.5145145145145</v>
      </c>
      <c r="N6548" s="31">
        <f t="shared" si="280"/>
        <v>0</v>
      </c>
    </row>
    <row r="6549" spans="1:14" x14ac:dyDescent="0.45">
      <c r="A6549" s="31" t="str">
        <f t="shared" si="281"/>
        <v>E06000009_Children referred to children's services aged &lt;1 but not meeting thresholds_Number</v>
      </c>
      <c r="B6549" s="31" t="s">
        <v>249</v>
      </c>
      <c r="C6549" s="31" t="s">
        <v>250</v>
      </c>
      <c r="D6549" s="31" t="s">
        <v>474</v>
      </c>
      <c r="E6549" s="31" t="s">
        <v>475</v>
      </c>
      <c r="F6549" s="31" t="s">
        <v>92</v>
      </c>
      <c r="G6549" s="31" t="s">
        <v>122</v>
      </c>
      <c r="H6549" s="31" t="s">
        <v>743</v>
      </c>
      <c r="I6549" s="31">
        <v>38</v>
      </c>
      <c r="J6549" s="31">
        <v>1627</v>
      </c>
      <c r="K6549" s="31">
        <v>23.355869698832201</v>
      </c>
      <c r="L6549" s="31" t="s">
        <v>1181</v>
      </c>
      <c r="M6549" s="31">
        <f t="shared" si="279"/>
        <v>23.355869698832201</v>
      </c>
      <c r="N6549" s="31">
        <f t="shared" si="280"/>
        <v>0</v>
      </c>
    </row>
    <row r="6550" spans="1:14" x14ac:dyDescent="0.45">
      <c r="A6550" s="31" t="str">
        <f t="shared" si="281"/>
        <v>E10000024_Children referred to children's services aged &lt;1 but not meeting thresholds_Number</v>
      </c>
      <c r="B6550" s="31" t="s">
        <v>572</v>
      </c>
      <c r="C6550" s="31" t="s">
        <v>573</v>
      </c>
      <c r="D6550" s="31" t="s">
        <v>474</v>
      </c>
      <c r="E6550" s="31" t="s">
        <v>475</v>
      </c>
      <c r="F6550" s="31" t="s">
        <v>92</v>
      </c>
      <c r="G6550" s="31" t="s">
        <v>122</v>
      </c>
      <c r="H6550" s="31" t="s">
        <v>743</v>
      </c>
      <c r="I6550" s="31">
        <v>242</v>
      </c>
      <c r="J6550" s="31">
        <v>8216</v>
      </c>
      <c r="K6550" s="31">
        <v>29.454722492697201</v>
      </c>
      <c r="L6550" s="31" t="s">
        <v>1784</v>
      </c>
      <c r="M6550" s="31">
        <f t="shared" si="279"/>
        <v>29.454722492697201</v>
      </c>
      <c r="N6550" s="31">
        <f t="shared" si="280"/>
        <v>0</v>
      </c>
    </row>
    <row r="6551" spans="1:14" x14ac:dyDescent="0.45">
      <c r="A6551" s="31" t="str">
        <f t="shared" si="281"/>
        <v>E06000018_Children referred to children's services aged &lt;1 but not meeting thresholds_Number</v>
      </c>
      <c r="B6551" s="31" t="s">
        <v>373</v>
      </c>
      <c r="C6551" s="31" t="s">
        <v>374</v>
      </c>
      <c r="D6551" s="31" t="s">
        <v>474</v>
      </c>
      <c r="E6551" s="31" t="s">
        <v>475</v>
      </c>
      <c r="F6551" s="31" t="s">
        <v>92</v>
      </c>
      <c r="G6551" s="31" t="s">
        <v>122</v>
      </c>
      <c r="H6551" s="31" t="s">
        <v>743</v>
      </c>
      <c r="I6551" s="31">
        <v>30</v>
      </c>
      <c r="J6551" s="31">
        <v>4006</v>
      </c>
      <c r="K6551" s="31">
        <v>7.4887668497254101</v>
      </c>
      <c r="L6551" s="31" t="s">
        <v>1249</v>
      </c>
      <c r="M6551" s="31">
        <f t="shared" si="279"/>
        <v>7.4887668497254101</v>
      </c>
      <c r="N6551" s="31">
        <f t="shared" si="280"/>
        <v>0</v>
      </c>
    </row>
    <row r="6552" spans="1:14" x14ac:dyDescent="0.45">
      <c r="A6552" s="31" t="str">
        <f t="shared" si="281"/>
        <v>E06000051_Children referred to children's services aged &lt;1 but not meeting thresholds_Number</v>
      </c>
      <c r="B6552" s="31" t="s">
        <v>403</v>
      </c>
      <c r="C6552" s="31" t="s">
        <v>166</v>
      </c>
      <c r="D6552" s="31" t="s">
        <v>474</v>
      </c>
      <c r="E6552" s="31" t="s">
        <v>475</v>
      </c>
      <c r="F6552" s="31" t="s">
        <v>92</v>
      </c>
      <c r="G6552" s="31" t="s">
        <v>122</v>
      </c>
      <c r="H6552" s="31" t="s">
        <v>743</v>
      </c>
      <c r="I6552" s="31">
        <v>6</v>
      </c>
      <c r="J6552" s="31">
        <v>2806</v>
      </c>
      <c r="K6552" s="31">
        <v>2.1382751247327199</v>
      </c>
      <c r="L6552" s="31" t="s">
        <v>1361</v>
      </c>
      <c r="M6552" s="31">
        <f t="shared" si="279"/>
        <v>2.1382751247327199</v>
      </c>
      <c r="N6552" s="31">
        <f t="shared" si="280"/>
        <v>0</v>
      </c>
    </row>
    <row r="6553" spans="1:14" x14ac:dyDescent="0.45">
      <c r="A6553" s="31" t="str">
        <f t="shared" si="281"/>
        <v>E06000020_Children referred to children's services aged &lt;1 but not meeting thresholds_Number</v>
      </c>
      <c r="B6553" s="31" t="s">
        <v>570</v>
      </c>
      <c r="C6553" s="31" t="s">
        <v>730</v>
      </c>
      <c r="D6553" s="31" t="s">
        <v>474</v>
      </c>
      <c r="E6553" s="31" t="s">
        <v>475</v>
      </c>
      <c r="F6553" s="31" t="s">
        <v>92</v>
      </c>
      <c r="G6553" s="31" t="s">
        <v>122</v>
      </c>
      <c r="H6553" s="31" t="s">
        <v>743</v>
      </c>
      <c r="I6553" s="31">
        <v>48</v>
      </c>
      <c r="J6553" s="31">
        <v>2075</v>
      </c>
      <c r="K6553" s="31">
        <v>23.132530120481899</v>
      </c>
      <c r="L6553" s="31" t="s">
        <v>1268</v>
      </c>
      <c r="M6553" s="31">
        <f t="shared" si="279"/>
        <v>23.132530120481899</v>
      </c>
      <c r="N6553" s="31">
        <f t="shared" si="280"/>
        <v>0</v>
      </c>
    </row>
    <row r="6554" spans="1:14" x14ac:dyDescent="0.45">
      <c r="A6554" s="31" t="str">
        <f t="shared" si="281"/>
        <v>E06000049_Children referred to children's services aged &lt;1 but not meeting thresholds_Number</v>
      </c>
      <c r="B6554" s="31" t="s">
        <v>541</v>
      </c>
      <c r="C6554" s="31" t="s">
        <v>718</v>
      </c>
      <c r="D6554" s="31" t="s">
        <v>474</v>
      </c>
      <c r="E6554" s="31" t="s">
        <v>475</v>
      </c>
      <c r="F6554" s="31" t="s">
        <v>92</v>
      </c>
      <c r="G6554" s="31" t="s">
        <v>122</v>
      </c>
      <c r="H6554" s="31" t="s">
        <v>743</v>
      </c>
      <c r="I6554" s="31">
        <v>31</v>
      </c>
      <c r="J6554" s="31">
        <v>3921</v>
      </c>
      <c r="K6554" s="31">
        <v>7.9061463912267298</v>
      </c>
      <c r="L6554" s="31" t="s">
        <v>1371</v>
      </c>
      <c r="M6554" s="31">
        <f t="shared" si="279"/>
        <v>7.9061463912267298</v>
      </c>
      <c r="N6554" s="31">
        <f t="shared" si="280"/>
        <v>0</v>
      </c>
    </row>
    <row r="6555" spans="1:14" x14ac:dyDescent="0.45">
      <c r="A6555" s="31" t="str">
        <f t="shared" si="281"/>
        <v>E06000050_Children referred to children's services aged &lt;1 but not meeting thresholds_Number</v>
      </c>
      <c r="B6555" s="31" t="s">
        <v>281</v>
      </c>
      <c r="C6555" s="31" t="s">
        <v>282</v>
      </c>
      <c r="D6555" s="31" t="s">
        <v>474</v>
      </c>
      <c r="E6555" s="31" t="s">
        <v>475</v>
      </c>
      <c r="F6555" s="31" t="s">
        <v>92</v>
      </c>
      <c r="G6555" s="31" t="s">
        <v>122</v>
      </c>
      <c r="H6555" s="31" t="s">
        <v>743</v>
      </c>
      <c r="I6555" s="31">
        <v>36</v>
      </c>
      <c r="J6555" s="31">
        <v>3487</v>
      </c>
      <c r="K6555" s="31">
        <v>10.324060797246901</v>
      </c>
      <c r="L6555" s="31" t="s">
        <v>1238</v>
      </c>
      <c r="M6555" s="31">
        <f t="shared" si="279"/>
        <v>10.324060797246901</v>
      </c>
      <c r="N6555" s="31">
        <f t="shared" si="280"/>
        <v>0</v>
      </c>
    </row>
    <row r="6556" spans="1:14" x14ac:dyDescent="0.45">
      <c r="A6556" s="31" t="str">
        <f t="shared" si="281"/>
        <v>E06000052_Children referred to children's services aged &lt;1 but not meeting thresholds_Number</v>
      </c>
      <c r="B6556" s="31" t="s">
        <v>482</v>
      </c>
      <c r="C6556" s="31" t="s">
        <v>720</v>
      </c>
      <c r="D6556" s="31" t="s">
        <v>474</v>
      </c>
      <c r="E6556" s="31" t="s">
        <v>475</v>
      </c>
      <c r="F6556" s="31" t="s">
        <v>92</v>
      </c>
      <c r="G6556" s="31" t="s">
        <v>122</v>
      </c>
      <c r="H6556" s="31" t="s">
        <v>743</v>
      </c>
      <c r="I6556" s="31">
        <v>62</v>
      </c>
      <c r="J6556" s="31">
        <v>5246</v>
      </c>
      <c r="K6556" s="31">
        <v>11.8185284025925</v>
      </c>
      <c r="L6556" s="31" t="s">
        <v>1199</v>
      </c>
      <c r="M6556" s="31">
        <f t="shared" si="279"/>
        <v>11.8185284025925</v>
      </c>
      <c r="N6556" s="31">
        <f t="shared" si="280"/>
        <v>0</v>
      </c>
    </row>
    <row r="6557" spans="1:14" x14ac:dyDescent="0.45">
      <c r="A6557" s="31" t="str">
        <f t="shared" si="281"/>
        <v>E10000006_Children referred to children's services aged &lt;1 but not meeting thresholds_Number</v>
      </c>
      <c r="B6557" s="31" t="s">
        <v>285</v>
      </c>
      <c r="C6557" s="31" t="s">
        <v>286</v>
      </c>
      <c r="D6557" s="31" t="s">
        <v>474</v>
      </c>
      <c r="E6557" s="31" t="s">
        <v>475</v>
      </c>
      <c r="F6557" s="31" t="s">
        <v>92</v>
      </c>
      <c r="G6557" s="31" t="s">
        <v>122</v>
      </c>
      <c r="H6557" s="31" t="s">
        <v>743</v>
      </c>
      <c r="I6557" s="31">
        <v>45</v>
      </c>
      <c r="J6557" s="31">
        <v>4366</v>
      </c>
      <c r="K6557" s="31">
        <v>10.3069170865781</v>
      </c>
      <c r="L6557" s="31" t="s">
        <v>1238</v>
      </c>
      <c r="M6557" s="31">
        <f t="shared" si="279"/>
        <v>10.3069170865781</v>
      </c>
      <c r="N6557" s="31">
        <f t="shared" si="280"/>
        <v>0</v>
      </c>
    </row>
    <row r="6558" spans="1:14" x14ac:dyDescent="0.45">
      <c r="A6558" s="31" t="str">
        <f t="shared" si="281"/>
        <v>E10000013_Children referred to children's services aged &lt;1 but not meeting thresholds_Number</v>
      </c>
      <c r="B6558" s="31" t="s">
        <v>307</v>
      </c>
      <c r="C6558" s="31" t="s">
        <v>308</v>
      </c>
      <c r="D6558" s="31" t="s">
        <v>474</v>
      </c>
      <c r="E6558" s="31" t="s">
        <v>475</v>
      </c>
      <c r="F6558" s="31" t="s">
        <v>92</v>
      </c>
      <c r="G6558" s="31" t="s">
        <v>122</v>
      </c>
      <c r="H6558" s="31" t="s">
        <v>743</v>
      </c>
      <c r="I6558" s="31">
        <v>104</v>
      </c>
      <c r="J6558" s="31">
        <v>6595</v>
      </c>
      <c r="K6558" s="31">
        <v>15.769522365428401</v>
      </c>
      <c r="L6558" s="31" t="s">
        <v>1229</v>
      </c>
      <c r="M6558" s="31">
        <f t="shared" si="279"/>
        <v>15.769522365428401</v>
      </c>
      <c r="N6558" s="31">
        <f t="shared" si="280"/>
        <v>0</v>
      </c>
    </row>
    <row r="6559" spans="1:14" x14ac:dyDescent="0.45">
      <c r="A6559" s="31" t="str">
        <f t="shared" si="281"/>
        <v>E10000015_Children referred to children's services aged &lt;1 but not meeting thresholds_Number</v>
      </c>
      <c r="B6559" s="31" t="s">
        <v>319</v>
      </c>
      <c r="C6559" s="31" t="s">
        <v>320</v>
      </c>
      <c r="D6559" s="31" t="s">
        <v>474</v>
      </c>
      <c r="E6559" s="31" t="s">
        <v>475</v>
      </c>
      <c r="F6559" s="31" t="s">
        <v>92</v>
      </c>
      <c r="G6559" s="31" t="s">
        <v>122</v>
      </c>
      <c r="H6559" s="31" t="s">
        <v>743</v>
      </c>
      <c r="I6559" s="31">
        <v>113</v>
      </c>
      <c r="J6559" s="31">
        <v>14155</v>
      </c>
      <c r="K6559" s="31">
        <v>7.9830448604733304</v>
      </c>
      <c r="L6559" s="31" t="s">
        <v>1315</v>
      </c>
      <c r="M6559" s="31">
        <f t="shared" si="279"/>
        <v>7.9830448604733304</v>
      </c>
      <c r="N6559" s="31">
        <f t="shared" si="280"/>
        <v>0</v>
      </c>
    </row>
    <row r="6560" spans="1:14" x14ac:dyDescent="0.45">
      <c r="A6560" s="31" t="str">
        <f t="shared" si="281"/>
        <v>E06000046_Children referred to children's services aged &lt;1 but not meeting thresholds_Number</v>
      </c>
      <c r="B6560" s="31" t="s">
        <v>325</v>
      </c>
      <c r="C6560" s="31" t="s">
        <v>326</v>
      </c>
      <c r="D6560" s="31" t="s">
        <v>474</v>
      </c>
      <c r="E6560" s="31" t="s">
        <v>475</v>
      </c>
      <c r="F6560" s="31" t="s">
        <v>92</v>
      </c>
      <c r="G6560" s="31" t="s">
        <v>122</v>
      </c>
      <c r="H6560" s="31" t="s">
        <v>743</v>
      </c>
      <c r="I6560" s="31">
        <v>25</v>
      </c>
      <c r="J6560" s="31">
        <v>1144</v>
      </c>
      <c r="K6560" s="31">
        <v>21.8531468531469</v>
      </c>
      <c r="L6560" s="31" t="s">
        <v>1158</v>
      </c>
      <c r="M6560" s="31">
        <f t="shared" si="279"/>
        <v>21.8531468531469</v>
      </c>
      <c r="N6560" s="31">
        <f t="shared" si="280"/>
        <v>0</v>
      </c>
    </row>
    <row r="6561" spans="1:14" x14ac:dyDescent="0.45">
      <c r="A6561" s="31" t="str">
        <f t="shared" si="281"/>
        <v>E10000019_Children referred to children's services aged &lt;1 but not meeting thresholds_Number</v>
      </c>
      <c r="B6561" s="31" t="s">
        <v>345</v>
      </c>
      <c r="C6561" s="31" t="s">
        <v>346</v>
      </c>
      <c r="D6561" s="31" t="s">
        <v>474</v>
      </c>
      <c r="E6561" s="31" t="s">
        <v>475</v>
      </c>
      <c r="F6561" s="31" t="s">
        <v>92</v>
      </c>
      <c r="G6561" s="31" t="s">
        <v>122</v>
      </c>
      <c r="H6561" s="31" t="s">
        <v>743</v>
      </c>
      <c r="I6561" s="31">
        <v>139</v>
      </c>
      <c r="J6561" s="31">
        <v>7363</v>
      </c>
      <c r="K6561" s="31">
        <v>18.878174657069099</v>
      </c>
      <c r="L6561" s="31" t="s">
        <v>1195</v>
      </c>
      <c r="M6561" s="31">
        <f t="shared" si="279"/>
        <v>18.878174657069099</v>
      </c>
      <c r="N6561" s="31">
        <f t="shared" si="280"/>
        <v>0</v>
      </c>
    </row>
    <row r="6562" spans="1:14" x14ac:dyDescent="0.45">
      <c r="A6562" s="31" t="str">
        <f t="shared" si="281"/>
        <v>E10000020_Children referred to children's services aged &lt;1 but not meeting thresholds_Number</v>
      </c>
      <c r="B6562" s="31" t="s">
        <v>361</v>
      </c>
      <c r="C6562" s="31" t="s">
        <v>362</v>
      </c>
      <c r="D6562" s="31" t="s">
        <v>474</v>
      </c>
      <c r="E6562" s="31" t="s">
        <v>475</v>
      </c>
      <c r="F6562" s="31" t="s">
        <v>92</v>
      </c>
      <c r="G6562" s="31" t="s">
        <v>122</v>
      </c>
      <c r="H6562" s="31" t="s">
        <v>743</v>
      </c>
      <c r="I6562" s="31">
        <v>140</v>
      </c>
      <c r="J6562" s="31">
        <v>8492</v>
      </c>
      <c r="K6562" s="31">
        <v>16.486104569006098</v>
      </c>
      <c r="L6562" s="31" t="s">
        <v>1134</v>
      </c>
      <c r="M6562" s="31">
        <f t="shared" si="279"/>
        <v>16.486104569006098</v>
      </c>
      <c r="N6562" s="31">
        <f t="shared" si="280"/>
        <v>0</v>
      </c>
    </row>
    <row r="6563" spans="1:14" x14ac:dyDescent="0.45">
      <c r="A6563" s="31" t="str">
        <f t="shared" si="281"/>
        <v>E10000021_Children referred to children's services aged &lt;1 but not meeting thresholds_Number</v>
      </c>
      <c r="B6563" s="31" t="s">
        <v>371</v>
      </c>
      <c r="C6563" s="31" t="s">
        <v>372</v>
      </c>
      <c r="D6563" s="31" t="s">
        <v>474</v>
      </c>
      <c r="E6563" s="31" t="s">
        <v>475</v>
      </c>
      <c r="F6563" s="31" t="s">
        <v>92</v>
      </c>
      <c r="G6563" s="31" t="s">
        <v>122</v>
      </c>
      <c r="H6563" s="31" t="s">
        <v>743</v>
      </c>
      <c r="I6563" s="31">
        <v>247</v>
      </c>
      <c r="J6563" s="31">
        <v>8891</v>
      </c>
      <c r="K6563" s="31">
        <v>27.780902035766498</v>
      </c>
      <c r="L6563" s="31" t="s">
        <v>1182</v>
      </c>
      <c r="M6563" s="31">
        <f t="shared" si="279"/>
        <v>27.780902035766498</v>
      </c>
      <c r="N6563" s="31">
        <f t="shared" si="280"/>
        <v>0</v>
      </c>
    </row>
    <row r="6564" spans="1:14" x14ac:dyDescent="0.45">
      <c r="A6564" s="31" t="str">
        <f t="shared" si="281"/>
        <v>E06000048_Children referred to children's services aged &lt;1 but not meeting thresholds_Number</v>
      </c>
      <c r="B6564" s="31" t="s">
        <v>484</v>
      </c>
      <c r="C6564" s="31" t="s">
        <v>705</v>
      </c>
      <c r="D6564" s="31" t="s">
        <v>474</v>
      </c>
      <c r="E6564" s="31" t="s">
        <v>475</v>
      </c>
      <c r="F6564" s="31" t="s">
        <v>92</v>
      </c>
      <c r="G6564" s="31" t="s">
        <v>122</v>
      </c>
      <c r="H6564" s="31" t="s">
        <v>743</v>
      </c>
      <c r="I6564" s="31">
        <v>46</v>
      </c>
      <c r="J6564" s="31">
        <v>2874</v>
      </c>
      <c r="K6564" s="31">
        <v>16.005567153792601</v>
      </c>
      <c r="L6564" s="31" t="s">
        <v>1201</v>
      </c>
      <c r="M6564" s="31">
        <f t="shared" si="279"/>
        <v>16.005567153792601</v>
      </c>
      <c r="N6564" s="31">
        <f t="shared" si="280"/>
        <v>0</v>
      </c>
    </row>
    <row r="6565" spans="1:14" x14ac:dyDescent="0.45">
      <c r="A6565" s="31" t="str">
        <f t="shared" si="281"/>
        <v>E10000025_Children referred to children's services aged &lt;1 but not meeting thresholds_Number</v>
      </c>
      <c r="B6565" s="31" t="s">
        <v>377</v>
      </c>
      <c r="C6565" s="31" t="s">
        <v>378</v>
      </c>
      <c r="D6565" s="31" t="s">
        <v>474</v>
      </c>
      <c r="E6565" s="31" t="s">
        <v>475</v>
      </c>
      <c r="F6565" s="31" t="s">
        <v>92</v>
      </c>
      <c r="G6565" s="31" t="s">
        <v>122</v>
      </c>
      <c r="H6565" s="31" t="s">
        <v>743</v>
      </c>
      <c r="I6565" s="31">
        <v>130</v>
      </c>
      <c r="J6565" s="31">
        <v>7481</v>
      </c>
      <c r="K6565" s="31">
        <v>17.377355968453401</v>
      </c>
      <c r="L6565" s="31" t="s">
        <v>1348</v>
      </c>
      <c r="M6565" s="31">
        <f t="shared" si="279"/>
        <v>17.377355968453401</v>
      </c>
      <c r="N6565" s="31">
        <f t="shared" si="280"/>
        <v>0</v>
      </c>
    </row>
    <row r="6566" spans="1:14" x14ac:dyDescent="0.45">
      <c r="A6566" s="31" t="str">
        <f t="shared" si="281"/>
        <v>E10000027_Children referred to children's services aged &lt;1 but not meeting thresholds_Number</v>
      </c>
      <c r="B6566" s="31" t="s">
        <v>406</v>
      </c>
      <c r="C6566" s="31" t="s">
        <v>407</v>
      </c>
      <c r="D6566" s="31" t="s">
        <v>474</v>
      </c>
      <c r="E6566" s="31" t="s">
        <v>475</v>
      </c>
      <c r="F6566" s="31" t="s">
        <v>92</v>
      </c>
      <c r="G6566" s="31" t="s">
        <v>122</v>
      </c>
      <c r="H6566" s="31" t="s">
        <v>743</v>
      </c>
      <c r="I6566" s="31">
        <v>36</v>
      </c>
      <c r="J6566" s="31">
        <v>5401</v>
      </c>
      <c r="K6566" s="31">
        <v>6.6654323273467897</v>
      </c>
      <c r="L6566" s="31" t="s">
        <v>1303</v>
      </c>
      <c r="M6566" s="31">
        <f t="shared" si="279"/>
        <v>6.6654323273467897</v>
      </c>
      <c r="N6566" s="31">
        <f t="shared" si="280"/>
        <v>0</v>
      </c>
    </row>
    <row r="6567" spans="1:14" x14ac:dyDescent="0.45">
      <c r="A6567" s="31" t="str">
        <f t="shared" si="281"/>
        <v>E10000029_Children referred to children's services aged &lt;1 but not meeting thresholds_Number</v>
      </c>
      <c r="B6567" s="31" t="s">
        <v>426</v>
      </c>
      <c r="C6567" s="31" t="s">
        <v>427</v>
      </c>
      <c r="D6567" s="31" t="s">
        <v>474</v>
      </c>
      <c r="E6567" s="31" t="s">
        <v>475</v>
      </c>
      <c r="F6567" s="31" t="s">
        <v>92</v>
      </c>
      <c r="G6567" s="31" t="s">
        <v>122</v>
      </c>
      <c r="H6567" s="31" t="s">
        <v>743</v>
      </c>
      <c r="I6567" s="31">
        <v>81</v>
      </c>
      <c r="J6567" s="31">
        <v>7605</v>
      </c>
      <c r="K6567" s="31">
        <v>10.6508875739645</v>
      </c>
      <c r="L6567" s="31" t="s">
        <v>1312</v>
      </c>
      <c r="M6567" s="31">
        <f t="shared" si="279"/>
        <v>10.6508875739645</v>
      </c>
      <c r="N6567" s="31">
        <f t="shared" si="280"/>
        <v>0</v>
      </c>
    </row>
    <row r="6568" spans="1:14" x14ac:dyDescent="0.45">
      <c r="A6568" s="31" t="str">
        <f t="shared" si="281"/>
        <v>E10000030_Children referred to children's services aged &lt;1 but not meeting thresholds_Number</v>
      </c>
      <c r="B6568" s="31" t="s">
        <v>430</v>
      </c>
      <c r="C6568" s="31" t="s">
        <v>431</v>
      </c>
      <c r="D6568" s="31" t="s">
        <v>474</v>
      </c>
      <c r="E6568" s="31" t="s">
        <v>475</v>
      </c>
      <c r="F6568" s="31" t="s">
        <v>92</v>
      </c>
      <c r="G6568" s="31" t="s">
        <v>122</v>
      </c>
      <c r="H6568" s="31" t="s">
        <v>743</v>
      </c>
      <c r="I6568" s="31">
        <v>39</v>
      </c>
      <c r="J6568" s="31">
        <v>12975</v>
      </c>
      <c r="K6568" s="31">
        <v>3.00578034682081</v>
      </c>
      <c r="L6568" s="31" t="s">
        <v>1308</v>
      </c>
      <c r="M6568" s="31">
        <f t="shared" si="279"/>
        <v>3.00578034682081</v>
      </c>
      <c r="N6568" s="31">
        <f t="shared" si="280"/>
        <v>0</v>
      </c>
    </row>
    <row r="6569" spans="1:14" x14ac:dyDescent="0.45">
      <c r="A6569" s="31" t="str">
        <f t="shared" si="281"/>
        <v>E10000031_Children referred to children's services aged &lt;1 but not meeting thresholds_Number</v>
      </c>
      <c r="B6569" s="31" t="s">
        <v>454</v>
      </c>
      <c r="C6569" s="31" t="s">
        <v>455</v>
      </c>
      <c r="D6569" s="31" t="s">
        <v>474</v>
      </c>
      <c r="E6569" s="31" t="s">
        <v>475</v>
      </c>
      <c r="F6569" s="31" t="s">
        <v>92</v>
      </c>
      <c r="G6569" s="31" t="s">
        <v>122</v>
      </c>
      <c r="H6569" s="31" t="s">
        <v>743</v>
      </c>
      <c r="I6569" s="31">
        <v>112</v>
      </c>
      <c r="J6569" s="31">
        <v>6079</v>
      </c>
      <c r="K6569" s="31">
        <v>18.424082908373101</v>
      </c>
      <c r="L6569" s="31" t="s">
        <v>1128</v>
      </c>
      <c r="M6569" s="31">
        <f t="shared" si="279"/>
        <v>18.424082908373101</v>
      </c>
      <c r="N6569" s="31">
        <f t="shared" si="280"/>
        <v>0</v>
      </c>
    </row>
    <row r="6570" spans="1:14" x14ac:dyDescent="0.45">
      <c r="A6570" s="31" t="str">
        <f t="shared" si="281"/>
        <v>E10000032_Children referred to children's services aged &lt;1 but not meeting thresholds_Number</v>
      </c>
      <c r="B6570" s="31" t="s">
        <v>458</v>
      </c>
      <c r="C6570" s="31" t="s">
        <v>459</v>
      </c>
      <c r="D6570" s="31" t="s">
        <v>474</v>
      </c>
      <c r="E6570" s="31" t="s">
        <v>475</v>
      </c>
      <c r="F6570" s="31" t="s">
        <v>92</v>
      </c>
      <c r="G6570" s="31" t="s">
        <v>122</v>
      </c>
      <c r="H6570" s="31" t="s">
        <v>743</v>
      </c>
      <c r="I6570" s="31">
        <v>196</v>
      </c>
      <c r="J6570" s="31">
        <v>8578</v>
      </c>
      <c r="K6570" s="31">
        <v>22.8491489857776</v>
      </c>
      <c r="L6570" s="31" t="s">
        <v>1165</v>
      </c>
      <c r="M6570" s="31">
        <f t="shared" si="279"/>
        <v>22.8491489857776</v>
      </c>
      <c r="N6570" s="31">
        <f t="shared" si="280"/>
        <v>0</v>
      </c>
    </row>
    <row r="6571" spans="1:14" x14ac:dyDescent="0.45">
      <c r="A6571" s="31" t="str">
        <f t="shared" si="281"/>
        <v>NA_Children aged 0-4 at 31st March 2019 with an open Child Protection Plan_Number</v>
      </c>
      <c r="B6571" s="31" t="s">
        <v>13</v>
      </c>
      <c r="C6571" s="31" t="s">
        <v>737</v>
      </c>
      <c r="D6571" s="31" t="s">
        <v>474</v>
      </c>
      <c r="E6571" s="31" t="s">
        <v>475</v>
      </c>
      <c r="F6571" s="31" t="s">
        <v>63</v>
      </c>
      <c r="G6571" s="31" t="s">
        <v>129</v>
      </c>
      <c r="H6571" s="31" t="s">
        <v>743</v>
      </c>
      <c r="I6571" s="31">
        <v>17377</v>
      </c>
      <c r="J6571" s="31">
        <v>3346727</v>
      </c>
      <c r="K6571" s="31">
        <f>I6571/J6571*1000</f>
        <v>5.1922370722201121</v>
      </c>
      <c r="L6571" s="31" t="str">
        <f>CONCATENATE(ROUND(K6571,2)," per 1000 0-4 yr olds")</f>
        <v>5.19 per 1000 0-4 yr olds</v>
      </c>
      <c r="M6571" s="31">
        <f t="shared" si="279"/>
        <v>5.1922370722201121</v>
      </c>
      <c r="N6571" s="31">
        <f t="shared" si="280"/>
        <v>0</v>
      </c>
    </row>
    <row r="6572" spans="1:14" x14ac:dyDescent="0.45">
      <c r="A6572" s="31" t="str">
        <f t="shared" si="281"/>
        <v>E09000001_Children aged 0-4 at 31st March 2019 with an open Child Protection Plan_Number</v>
      </c>
      <c r="B6572" s="31" t="s">
        <v>582</v>
      </c>
      <c r="C6572" s="31" t="s">
        <v>583</v>
      </c>
      <c r="D6572" s="31" t="s">
        <v>474</v>
      </c>
      <c r="E6572" s="31" t="s">
        <v>475</v>
      </c>
      <c r="F6572" s="31" t="s">
        <v>63</v>
      </c>
      <c r="G6572" s="31" t="s">
        <v>129</v>
      </c>
      <c r="H6572" s="31" t="s">
        <v>743</v>
      </c>
      <c r="I6572" s="31">
        <v>0</v>
      </c>
      <c r="J6572" s="31">
        <v>435</v>
      </c>
      <c r="K6572" s="31">
        <v>0</v>
      </c>
      <c r="L6572" s="31" t="s">
        <v>1520</v>
      </c>
      <c r="M6572" s="31">
        <f t="shared" si="279"/>
        <v>0</v>
      </c>
      <c r="N6572" s="31">
        <f t="shared" si="280"/>
        <v>1</v>
      </c>
    </row>
    <row r="6573" spans="1:14" x14ac:dyDescent="0.45">
      <c r="A6573" s="31" t="str">
        <f t="shared" si="281"/>
        <v>E09000007_Children aged 0-4 at 31st March 2019 with an open Child Protection Plan_Number</v>
      </c>
      <c r="B6573" s="31" t="s">
        <v>277</v>
      </c>
      <c r="C6573" s="31" t="s">
        <v>278</v>
      </c>
      <c r="D6573" s="31" t="s">
        <v>474</v>
      </c>
      <c r="E6573" s="31" t="s">
        <v>475</v>
      </c>
      <c r="F6573" s="31" t="s">
        <v>63</v>
      </c>
      <c r="G6573" s="31" t="s">
        <v>129</v>
      </c>
      <c r="H6573" s="31" t="s">
        <v>743</v>
      </c>
      <c r="I6573" s="31">
        <v>96</v>
      </c>
      <c r="J6573" s="31">
        <v>14039</v>
      </c>
      <c r="K6573" s="31">
        <v>6.8380938813305798</v>
      </c>
      <c r="L6573" s="31" t="s">
        <v>1665</v>
      </c>
      <c r="M6573" s="31">
        <f t="shared" si="279"/>
        <v>6.8380938813305798</v>
      </c>
      <c r="N6573" s="31">
        <f t="shared" si="280"/>
        <v>0</v>
      </c>
    </row>
    <row r="6574" spans="1:14" x14ac:dyDescent="0.45">
      <c r="A6574" s="31" t="str">
        <f t="shared" si="281"/>
        <v>E09000011_Children aged 0-4 at 31st March 2019 with an open Child Protection Plan_Number</v>
      </c>
      <c r="B6574" s="31" t="s">
        <v>518</v>
      </c>
      <c r="C6574" s="31" t="s">
        <v>519</v>
      </c>
      <c r="D6574" s="31" t="s">
        <v>474</v>
      </c>
      <c r="E6574" s="31" t="s">
        <v>475</v>
      </c>
      <c r="F6574" s="31" t="s">
        <v>63</v>
      </c>
      <c r="G6574" s="31" t="s">
        <v>129</v>
      </c>
      <c r="H6574" s="31" t="s">
        <v>743</v>
      </c>
      <c r="I6574" s="31">
        <v>67</v>
      </c>
      <c r="J6574" s="31">
        <v>21953</v>
      </c>
      <c r="K6574" s="31">
        <v>3.0519746731653998</v>
      </c>
      <c r="L6574" s="31" t="s">
        <v>1671</v>
      </c>
      <c r="M6574" s="31">
        <f t="shared" si="279"/>
        <v>3.0519746731653998</v>
      </c>
      <c r="N6574" s="31">
        <f t="shared" si="280"/>
        <v>0</v>
      </c>
    </row>
    <row r="6575" spans="1:14" x14ac:dyDescent="0.45">
      <c r="A6575" s="31" t="str">
        <f t="shared" si="281"/>
        <v>E09000012_Children aged 0-4 at 31st March 2019 with an open Child Protection Plan_Number</v>
      </c>
      <c r="B6575" s="31" t="s">
        <v>498</v>
      </c>
      <c r="C6575" s="31" t="s">
        <v>499</v>
      </c>
      <c r="D6575" s="31" t="s">
        <v>474</v>
      </c>
      <c r="E6575" s="31" t="s">
        <v>475</v>
      </c>
      <c r="F6575" s="31" t="s">
        <v>63</v>
      </c>
      <c r="G6575" s="31" t="s">
        <v>129</v>
      </c>
      <c r="H6575" s="31" t="s">
        <v>743</v>
      </c>
      <c r="I6575" s="31">
        <v>66</v>
      </c>
      <c r="J6575" s="31">
        <v>20326</v>
      </c>
      <c r="K6575" s="31">
        <v>3.2470727147495801</v>
      </c>
      <c r="L6575" s="31" t="s">
        <v>1640</v>
      </c>
      <c r="M6575" s="31">
        <f t="shared" si="279"/>
        <v>3.2470727147495801</v>
      </c>
      <c r="N6575" s="31">
        <f t="shared" si="280"/>
        <v>0</v>
      </c>
    </row>
    <row r="6576" spans="1:14" x14ac:dyDescent="0.45">
      <c r="A6576" s="31" t="str">
        <f t="shared" si="281"/>
        <v>E09000013_Children aged 0-4 at 31st March 2019 with an open Child Protection Plan_Number</v>
      </c>
      <c r="B6576" s="31" t="s">
        <v>491</v>
      </c>
      <c r="C6576" s="31" t="s">
        <v>723</v>
      </c>
      <c r="D6576" s="31" t="s">
        <v>474</v>
      </c>
      <c r="E6576" s="31" t="s">
        <v>475</v>
      </c>
      <c r="F6576" s="31" t="s">
        <v>63</v>
      </c>
      <c r="G6576" s="31" t="s">
        <v>129</v>
      </c>
      <c r="H6576" s="31" t="s">
        <v>743</v>
      </c>
      <c r="I6576" s="31">
        <v>39</v>
      </c>
      <c r="J6576" s="31">
        <v>11404</v>
      </c>
      <c r="K6576" s="31">
        <v>3.4198526832690299</v>
      </c>
      <c r="L6576" s="31" t="s">
        <v>1624</v>
      </c>
      <c r="M6576" s="31">
        <f t="shared" si="279"/>
        <v>3.4198526832690299</v>
      </c>
      <c r="N6576" s="31">
        <f t="shared" si="280"/>
        <v>0</v>
      </c>
    </row>
    <row r="6577" spans="1:14" x14ac:dyDescent="0.45">
      <c r="A6577" s="31" t="str">
        <f t="shared" si="281"/>
        <v>E09000019_Children aged 0-4 at 31st March 2019 with an open Child Protection Plan_Number</v>
      </c>
      <c r="B6577" s="31" t="s">
        <v>500</v>
      </c>
      <c r="C6577" s="31" t="s">
        <v>501</v>
      </c>
      <c r="D6577" s="31" t="s">
        <v>474</v>
      </c>
      <c r="E6577" s="31" t="s">
        <v>475</v>
      </c>
      <c r="F6577" s="31" t="s">
        <v>63</v>
      </c>
      <c r="G6577" s="31" t="s">
        <v>129</v>
      </c>
      <c r="H6577" s="31" t="s">
        <v>743</v>
      </c>
      <c r="I6577" s="31">
        <v>59</v>
      </c>
      <c r="J6577" s="31">
        <v>13127</v>
      </c>
      <c r="K6577" s="31">
        <v>4.4945532109392898</v>
      </c>
      <c r="L6577" s="31" t="s">
        <v>1579</v>
      </c>
      <c r="M6577" s="31">
        <f t="shared" si="279"/>
        <v>4.4945532109392898</v>
      </c>
      <c r="N6577" s="31">
        <f t="shared" si="280"/>
        <v>0</v>
      </c>
    </row>
    <row r="6578" spans="1:14" x14ac:dyDescent="0.45">
      <c r="A6578" s="31" t="str">
        <f t="shared" si="281"/>
        <v>E09000020_Children aged 0-4 at 31st March 2019 with an open Child Protection Plan_Number</v>
      </c>
      <c r="B6578" s="31" t="s">
        <v>479</v>
      </c>
      <c r="C6578" s="31" t="s">
        <v>674</v>
      </c>
      <c r="D6578" s="31" t="s">
        <v>474</v>
      </c>
      <c r="E6578" s="31" t="s">
        <v>475</v>
      </c>
      <c r="F6578" s="31" t="s">
        <v>63</v>
      </c>
      <c r="G6578" s="31" t="s">
        <v>129</v>
      </c>
      <c r="H6578" s="31" t="s">
        <v>743</v>
      </c>
      <c r="I6578" s="31">
        <v>15</v>
      </c>
      <c r="J6578" s="31">
        <v>8223</v>
      </c>
      <c r="K6578" s="31">
        <v>1.82415176942722</v>
      </c>
      <c r="L6578" s="31" t="s">
        <v>1681</v>
      </c>
      <c r="M6578" s="31">
        <f t="shared" si="279"/>
        <v>1.82415176942722</v>
      </c>
      <c r="N6578" s="31">
        <f t="shared" si="280"/>
        <v>0</v>
      </c>
    </row>
    <row r="6579" spans="1:14" x14ac:dyDescent="0.45">
      <c r="A6579" s="31" t="str">
        <f t="shared" si="281"/>
        <v>E09000022_Children aged 0-4 at 31st March 2019 with an open Child Protection Plan_Number</v>
      </c>
      <c r="B6579" s="31" t="s">
        <v>335</v>
      </c>
      <c r="C6579" s="31" t="s">
        <v>336</v>
      </c>
      <c r="D6579" s="31" t="s">
        <v>474</v>
      </c>
      <c r="E6579" s="31" t="s">
        <v>475</v>
      </c>
      <c r="F6579" s="31" t="s">
        <v>63</v>
      </c>
      <c r="G6579" s="31" t="s">
        <v>129</v>
      </c>
      <c r="H6579" s="31" t="s">
        <v>743</v>
      </c>
      <c r="I6579" s="31">
        <v>61</v>
      </c>
      <c r="J6579" s="31">
        <v>19213</v>
      </c>
      <c r="K6579" s="31">
        <v>3.1749336386821398</v>
      </c>
      <c r="L6579" s="31" t="s">
        <v>1640</v>
      </c>
      <c r="M6579" s="31">
        <f t="shared" si="279"/>
        <v>3.1749336386821398</v>
      </c>
      <c r="N6579" s="31">
        <f t="shared" si="280"/>
        <v>0</v>
      </c>
    </row>
    <row r="6580" spans="1:14" x14ac:dyDescent="0.45">
      <c r="A6580" s="31" t="str">
        <f t="shared" si="281"/>
        <v>E09000023_Children aged 0-4 at 31st March 2019 with an open Child Protection Plan_Number</v>
      </c>
      <c r="B6580" s="31" t="s">
        <v>343</v>
      </c>
      <c r="C6580" s="31" t="s">
        <v>344</v>
      </c>
      <c r="D6580" s="31" t="s">
        <v>474</v>
      </c>
      <c r="E6580" s="31" t="s">
        <v>475</v>
      </c>
      <c r="F6580" s="31" t="s">
        <v>63</v>
      </c>
      <c r="G6580" s="31" t="s">
        <v>129</v>
      </c>
      <c r="H6580" s="31" t="s">
        <v>743</v>
      </c>
      <c r="I6580" s="31">
        <v>81</v>
      </c>
      <c r="J6580" s="31">
        <v>21814</v>
      </c>
      <c r="K6580" s="31">
        <v>3.7132116989089599</v>
      </c>
      <c r="L6580" s="31" t="s">
        <v>1576</v>
      </c>
      <c r="M6580" s="31">
        <f t="shared" si="279"/>
        <v>3.7132116989089599</v>
      </c>
      <c r="N6580" s="31">
        <f t="shared" si="280"/>
        <v>0</v>
      </c>
    </row>
    <row r="6581" spans="1:14" x14ac:dyDescent="0.45">
      <c r="A6581" s="31" t="str">
        <f t="shared" si="281"/>
        <v>E09000028_Children aged 0-4 at 31st March 2019 with an open Child Protection Plan_Number</v>
      </c>
      <c r="B6581" s="31" t="s">
        <v>414</v>
      </c>
      <c r="C6581" s="31" t="s">
        <v>415</v>
      </c>
      <c r="D6581" s="31" t="s">
        <v>474</v>
      </c>
      <c r="E6581" s="31" t="s">
        <v>475</v>
      </c>
      <c r="F6581" s="31" t="s">
        <v>63</v>
      </c>
      <c r="G6581" s="31" t="s">
        <v>129</v>
      </c>
      <c r="H6581" s="31" t="s">
        <v>743</v>
      </c>
      <c r="I6581" s="31">
        <v>88</v>
      </c>
      <c r="J6581" s="31">
        <v>20500</v>
      </c>
      <c r="K6581" s="31">
        <v>4.2926829268292703</v>
      </c>
      <c r="L6581" s="31" t="s">
        <v>1627</v>
      </c>
      <c r="M6581" s="31">
        <f t="shared" si="279"/>
        <v>4.2926829268292703</v>
      </c>
      <c r="N6581" s="31">
        <f t="shared" si="280"/>
        <v>0</v>
      </c>
    </row>
    <row r="6582" spans="1:14" x14ac:dyDescent="0.45">
      <c r="A6582" s="31" t="str">
        <f t="shared" si="281"/>
        <v>E09000030_Children aged 0-4 at 31st March 2019 with an open Child Protection Plan_Number</v>
      </c>
      <c r="B6582" s="31" t="s">
        <v>440</v>
      </c>
      <c r="C6582" s="31" t="s">
        <v>441</v>
      </c>
      <c r="D6582" s="31" t="s">
        <v>474</v>
      </c>
      <c r="E6582" s="31" t="s">
        <v>475</v>
      </c>
      <c r="F6582" s="31" t="s">
        <v>63</v>
      </c>
      <c r="G6582" s="31" t="s">
        <v>129</v>
      </c>
      <c r="H6582" s="31" t="s">
        <v>743</v>
      </c>
      <c r="I6582" s="31">
        <v>80</v>
      </c>
      <c r="J6582" s="31">
        <v>22208</v>
      </c>
      <c r="K6582" s="31">
        <v>3.6023054755043198</v>
      </c>
      <c r="L6582" s="31" t="s">
        <v>1655</v>
      </c>
      <c r="M6582" s="31">
        <f t="shared" si="279"/>
        <v>3.6023054755043198</v>
      </c>
      <c r="N6582" s="31">
        <f t="shared" si="280"/>
        <v>0</v>
      </c>
    </row>
    <row r="6583" spans="1:14" x14ac:dyDescent="0.45">
      <c r="A6583" s="31" t="str">
        <f t="shared" si="281"/>
        <v>E09000032_Children aged 0-4 at 31st March 2019 with an open Child Protection Plan_Number</v>
      </c>
      <c r="B6583" s="31" t="s">
        <v>450</v>
      </c>
      <c r="C6583" s="31" t="s">
        <v>451</v>
      </c>
      <c r="D6583" s="31" t="s">
        <v>474</v>
      </c>
      <c r="E6583" s="31" t="s">
        <v>475</v>
      </c>
      <c r="F6583" s="31" t="s">
        <v>63</v>
      </c>
      <c r="G6583" s="31" t="s">
        <v>129</v>
      </c>
      <c r="H6583" s="31" t="s">
        <v>743</v>
      </c>
      <c r="I6583" s="31">
        <v>54</v>
      </c>
      <c r="J6583" s="31">
        <v>21875</v>
      </c>
      <c r="K6583" s="31">
        <v>2.4685714285714302</v>
      </c>
      <c r="L6583" s="31" t="s">
        <v>1670</v>
      </c>
      <c r="M6583" s="31">
        <f t="shared" si="279"/>
        <v>2.4685714285714302</v>
      </c>
      <c r="N6583" s="31">
        <f t="shared" si="280"/>
        <v>0</v>
      </c>
    </row>
    <row r="6584" spans="1:14" x14ac:dyDescent="0.45">
      <c r="A6584" s="31" t="str">
        <f t="shared" si="281"/>
        <v>E09000033_Children aged 0-4 at 31st March 2019 with an open Child Protection Plan_Number</v>
      </c>
      <c r="B6584" s="31" t="s">
        <v>506</v>
      </c>
      <c r="C6584" s="31" t="s">
        <v>507</v>
      </c>
      <c r="D6584" s="31" t="s">
        <v>474</v>
      </c>
      <c r="E6584" s="31" t="s">
        <v>475</v>
      </c>
      <c r="F6584" s="31" t="s">
        <v>63</v>
      </c>
      <c r="G6584" s="31" t="s">
        <v>129</v>
      </c>
      <c r="H6584" s="31" t="s">
        <v>743</v>
      </c>
      <c r="I6584" s="31">
        <v>19</v>
      </c>
      <c r="J6584" s="31">
        <v>13692</v>
      </c>
      <c r="K6584" s="31">
        <v>1.38767163307041</v>
      </c>
      <c r="L6584" s="31" t="s">
        <v>1676</v>
      </c>
      <c r="M6584" s="31">
        <f t="shared" si="279"/>
        <v>1.38767163307041</v>
      </c>
      <c r="N6584" s="31">
        <f t="shared" si="280"/>
        <v>0</v>
      </c>
    </row>
    <row r="6585" spans="1:14" x14ac:dyDescent="0.45">
      <c r="A6585" s="31" t="str">
        <f t="shared" si="281"/>
        <v>E09000002_Children aged 0-4 at 31st March 2019 with an open Child Protection Plan_Number</v>
      </c>
      <c r="B6585" s="31" t="s">
        <v>227</v>
      </c>
      <c r="C6585" s="31" t="s">
        <v>228</v>
      </c>
      <c r="D6585" s="31" t="s">
        <v>474</v>
      </c>
      <c r="E6585" s="31" t="s">
        <v>475</v>
      </c>
      <c r="F6585" s="31" t="s">
        <v>63</v>
      </c>
      <c r="G6585" s="31" t="s">
        <v>129</v>
      </c>
      <c r="H6585" s="31" t="s">
        <v>743</v>
      </c>
      <c r="I6585" s="31">
        <v>91</v>
      </c>
      <c r="J6585" s="31">
        <v>19519</v>
      </c>
      <c r="K6585" s="31">
        <v>4.6621240842256304</v>
      </c>
      <c r="L6585" s="31" t="s">
        <v>1580</v>
      </c>
      <c r="M6585" s="31">
        <f t="shared" si="279"/>
        <v>4.6621240842256304</v>
      </c>
      <c r="N6585" s="31">
        <f t="shared" si="280"/>
        <v>0</v>
      </c>
    </row>
    <row r="6586" spans="1:14" x14ac:dyDescent="0.45">
      <c r="A6586" s="31" t="str">
        <f t="shared" si="281"/>
        <v>E09000003_Children aged 0-4 at 31st March 2019 with an open Child Protection Plan_Number</v>
      </c>
      <c r="B6586" s="31" t="s">
        <v>233</v>
      </c>
      <c r="C6586" s="31" t="s">
        <v>234</v>
      </c>
      <c r="D6586" s="31" t="s">
        <v>474</v>
      </c>
      <c r="E6586" s="31" t="s">
        <v>475</v>
      </c>
      <c r="F6586" s="31" t="s">
        <v>63</v>
      </c>
      <c r="G6586" s="31" t="s">
        <v>129</v>
      </c>
      <c r="H6586" s="31" t="s">
        <v>743</v>
      </c>
      <c r="I6586" s="31">
        <v>44</v>
      </c>
      <c r="J6586" s="31">
        <v>26512</v>
      </c>
      <c r="K6586" s="31">
        <v>1.6596258298129101</v>
      </c>
      <c r="L6586" s="31" t="s">
        <v>1669</v>
      </c>
      <c r="M6586" s="31">
        <f t="shared" si="279"/>
        <v>1.6596258298129101</v>
      </c>
      <c r="N6586" s="31">
        <f t="shared" si="280"/>
        <v>0</v>
      </c>
    </row>
    <row r="6587" spans="1:14" x14ac:dyDescent="0.45">
      <c r="A6587" s="31" t="str">
        <f t="shared" si="281"/>
        <v>E09000004_Children aged 0-4 at 31st March 2019 with an open Child Protection Plan_Number</v>
      </c>
      <c r="B6587" s="31" t="s">
        <v>242</v>
      </c>
      <c r="C6587" s="31" t="s">
        <v>243</v>
      </c>
      <c r="D6587" s="31" t="s">
        <v>474</v>
      </c>
      <c r="E6587" s="31" t="s">
        <v>475</v>
      </c>
      <c r="F6587" s="31" t="s">
        <v>63</v>
      </c>
      <c r="G6587" s="31" t="s">
        <v>129</v>
      </c>
      <c r="H6587" s="31" t="s">
        <v>743</v>
      </c>
      <c r="I6587" s="31">
        <v>45</v>
      </c>
      <c r="J6587" s="31">
        <v>15989</v>
      </c>
      <c r="K6587" s="31">
        <v>2.8144349240102602</v>
      </c>
      <c r="L6587" s="31" t="s">
        <v>1658</v>
      </c>
      <c r="M6587" s="31">
        <f t="shared" si="279"/>
        <v>2.8144349240102602</v>
      </c>
      <c r="N6587" s="31">
        <f t="shared" si="280"/>
        <v>0</v>
      </c>
    </row>
    <row r="6588" spans="1:14" x14ac:dyDescent="0.45">
      <c r="A6588" s="31" t="str">
        <f t="shared" si="281"/>
        <v>E09000005_Children aged 0-4 at 31st March 2019 with an open Child Protection Plan_Number</v>
      </c>
      <c r="B6588" s="31" t="s">
        <v>261</v>
      </c>
      <c r="C6588" s="31" t="s">
        <v>262</v>
      </c>
      <c r="D6588" s="31" t="s">
        <v>474</v>
      </c>
      <c r="E6588" s="31" t="s">
        <v>475</v>
      </c>
      <c r="F6588" s="31" t="s">
        <v>63</v>
      </c>
      <c r="G6588" s="31" t="s">
        <v>129</v>
      </c>
      <c r="H6588" s="31" t="s">
        <v>743</v>
      </c>
      <c r="I6588" s="31">
        <v>87</v>
      </c>
      <c r="J6588" s="31">
        <v>24582</v>
      </c>
      <c r="K6588" s="31">
        <v>3.5391750061020302</v>
      </c>
      <c r="L6588" s="31" t="s">
        <v>1623</v>
      </c>
      <c r="M6588" s="31">
        <f t="shared" si="279"/>
        <v>3.5391750061020302</v>
      </c>
      <c r="N6588" s="31">
        <f t="shared" si="280"/>
        <v>0</v>
      </c>
    </row>
    <row r="6589" spans="1:14" x14ac:dyDescent="0.45">
      <c r="A6589" s="31" t="str">
        <f t="shared" si="281"/>
        <v>E09000006_Children aged 0-4 at 31st March 2019 with an open Child Protection Plan_Number</v>
      </c>
      <c r="B6589" s="31" t="s">
        <v>267</v>
      </c>
      <c r="C6589" s="31" t="s">
        <v>268</v>
      </c>
      <c r="D6589" s="31" t="s">
        <v>474</v>
      </c>
      <c r="E6589" s="31" t="s">
        <v>475</v>
      </c>
      <c r="F6589" s="31" t="s">
        <v>63</v>
      </c>
      <c r="G6589" s="31" t="s">
        <v>129</v>
      </c>
      <c r="H6589" s="31" t="s">
        <v>743</v>
      </c>
      <c r="I6589" s="31">
        <v>73</v>
      </c>
      <c r="J6589" s="31">
        <v>21559</v>
      </c>
      <c r="K6589" s="31">
        <v>3.38605686720163</v>
      </c>
      <c r="L6589" s="31" t="s">
        <v>1624</v>
      </c>
      <c r="M6589" s="31">
        <f t="shared" si="279"/>
        <v>3.38605686720163</v>
      </c>
      <c r="N6589" s="31">
        <f t="shared" si="280"/>
        <v>0</v>
      </c>
    </row>
    <row r="6590" spans="1:14" x14ac:dyDescent="0.45">
      <c r="A6590" s="31" t="str">
        <f t="shared" si="281"/>
        <v>E09000008_Children aged 0-4 at 31st March 2019 with an open Child Protection Plan_Number</v>
      </c>
      <c r="B6590" s="31" t="s">
        <v>486</v>
      </c>
      <c r="C6590" s="31" t="s">
        <v>487</v>
      </c>
      <c r="D6590" s="31" t="s">
        <v>474</v>
      </c>
      <c r="E6590" s="31" t="s">
        <v>475</v>
      </c>
      <c r="F6590" s="31" t="s">
        <v>63</v>
      </c>
      <c r="G6590" s="31" t="s">
        <v>129</v>
      </c>
      <c r="H6590" s="31" t="s">
        <v>743</v>
      </c>
      <c r="I6590" s="31">
        <v>219</v>
      </c>
      <c r="J6590" s="31">
        <v>27974</v>
      </c>
      <c r="K6590" s="31">
        <v>7.8286980767855896</v>
      </c>
      <c r="L6590" s="31" t="s">
        <v>1577</v>
      </c>
      <c r="M6590" s="31">
        <f t="shared" si="279"/>
        <v>7.8286980767855896</v>
      </c>
      <c r="N6590" s="31">
        <f t="shared" si="280"/>
        <v>0</v>
      </c>
    </row>
    <row r="6591" spans="1:14" x14ac:dyDescent="0.45">
      <c r="A6591" s="31" t="str">
        <f t="shared" si="281"/>
        <v>E09000009_Children aged 0-4 at 31st March 2019 with an open Child Protection Plan_Number</v>
      </c>
      <c r="B6591" s="31" t="s">
        <v>509</v>
      </c>
      <c r="C6591" s="31" t="s">
        <v>510</v>
      </c>
      <c r="D6591" s="31" t="s">
        <v>474</v>
      </c>
      <c r="E6591" s="31" t="s">
        <v>475</v>
      </c>
      <c r="F6591" s="31" t="s">
        <v>63</v>
      </c>
      <c r="G6591" s="31" t="s">
        <v>129</v>
      </c>
      <c r="H6591" s="31" t="s">
        <v>743</v>
      </c>
      <c r="I6591" s="31">
        <v>64</v>
      </c>
      <c r="J6591" s="31">
        <v>24600</v>
      </c>
      <c r="K6591" s="31">
        <v>2.6016260162601599</v>
      </c>
      <c r="L6591" s="31" t="s">
        <v>1653</v>
      </c>
      <c r="M6591" s="31">
        <f t="shared" si="279"/>
        <v>2.6016260162601599</v>
      </c>
      <c r="N6591" s="31">
        <f t="shared" si="280"/>
        <v>0</v>
      </c>
    </row>
    <row r="6592" spans="1:14" x14ac:dyDescent="0.45">
      <c r="A6592" s="31" t="str">
        <f t="shared" si="281"/>
        <v>E09000010_Children aged 0-4 at 31st March 2019 with an open Child Protection Plan_Number</v>
      </c>
      <c r="B6592" s="31" t="s">
        <v>301</v>
      </c>
      <c r="C6592" s="31" t="s">
        <v>302</v>
      </c>
      <c r="D6592" s="31" t="s">
        <v>474</v>
      </c>
      <c r="E6592" s="31" t="s">
        <v>475</v>
      </c>
      <c r="F6592" s="31" t="s">
        <v>63</v>
      </c>
      <c r="G6592" s="31" t="s">
        <v>129</v>
      </c>
      <c r="H6592" s="31" t="s">
        <v>743</v>
      </c>
      <c r="I6592" s="31">
        <v>101</v>
      </c>
      <c r="J6592" s="31">
        <v>24321</v>
      </c>
      <c r="K6592" s="31">
        <v>4.1527897701574803</v>
      </c>
      <c r="L6592" s="31" t="s">
        <v>1605</v>
      </c>
      <c r="M6592" s="31">
        <f t="shared" ref="M6592:M6655" si="282">K6592</f>
        <v>4.1527897701574803</v>
      </c>
      <c r="N6592" s="31">
        <f t="shared" si="280"/>
        <v>0</v>
      </c>
    </row>
    <row r="6593" spans="1:14" x14ac:dyDescent="0.45">
      <c r="A6593" s="31" t="str">
        <f t="shared" si="281"/>
        <v>E09000014_Children aged 0-4 at 31st March 2019 with an open Child Protection Plan_Number</v>
      </c>
      <c r="B6593" s="31" t="s">
        <v>311</v>
      </c>
      <c r="C6593" s="31" t="s">
        <v>312</v>
      </c>
      <c r="D6593" s="31" t="s">
        <v>474</v>
      </c>
      <c r="E6593" s="31" t="s">
        <v>475</v>
      </c>
      <c r="F6593" s="31" t="s">
        <v>63</v>
      </c>
      <c r="G6593" s="31" t="s">
        <v>129</v>
      </c>
      <c r="H6593" s="31" t="s">
        <v>743</v>
      </c>
      <c r="I6593" s="31">
        <v>69</v>
      </c>
      <c r="J6593" s="31">
        <v>18586</v>
      </c>
      <c r="K6593" s="31">
        <v>3.7124717529323101</v>
      </c>
      <c r="L6593" s="31" t="s">
        <v>1576</v>
      </c>
      <c r="M6593" s="31">
        <f t="shared" si="282"/>
        <v>3.7124717529323101</v>
      </c>
      <c r="N6593" s="31">
        <f t="shared" si="280"/>
        <v>0</v>
      </c>
    </row>
    <row r="6594" spans="1:14" x14ac:dyDescent="0.45">
      <c r="A6594" s="31" t="str">
        <f t="shared" si="281"/>
        <v>E09000015_Children aged 0-4 at 31st March 2019 with an open Child Protection Plan_Number</v>
      </c>
      <c r="B6594" s="31" t="s">
        <v>496</v>
      </c>
      <c r="C6594" s="31" t="s">
        <v>497</v>
      </c>
      <c r="D6594" s="31" t="s">
        <v>474</v>
      </c>
      <c r="E6594" s="31" t="s">
        <v>475</v>
      </c>
      <c r="F6594" s="31" t="s">
        <v>63</v>
      </c>
      <c r="G6594" s="31" t="s">
        <v>129</v>
      </c>
      <c r="H6594" s="31" t="s">
        <v>743</v>
      </c>
      <c r="I6594" s="31">
        <v>87</v>
      </c>
      <c r="J6594" s="31">
        <v>17745</v>
      </c>
      <c r="K6594" s="31">
        <v>4.9027895181741297</v>
      </c>
      <c r="L6594" s="31" t="s">
        <v>1668</v>
      </c>
      <c r="M6594" s="31">
        <f t="shared" si="282"/>
        <v>4.9027895181741297</v>
      </c>
      <c r="N6594" s="31">
        <f t="shared" si="280"/>
        <v>0</v>
      </c>
    </row>
    <row r="6595" spans="1:14" x14ac:dyDescent="0.45">
      <c r="A6595" s="31" t="str">
        <f t="shared" si="281"/>
        <v>E09000016_Children aged 0-4 at 31st March 2019 with an open Child Protection Plan_Number</v>
      </c>
      <c r="B6595" s="31" t="s">
        <v>315</v>
      </c>
      <c r="C6595" s="31" t="s">
        <v>316</v>
      </c>
      <c r="D6595" s="31" t="s">
        <v>474</v>
      </c>
      <c r="E6595" s="31" t="s">
        <v>475</v>
      </c>
      <c r="F6595" s="31" t="s">
        <v>63</v>
      </c>
      <c r="G6595" s="31" t="s">
        <v>129</v>
      </c>
      <c r="H6595" s="31" t="s">
        <v>743</v>
      </c>
      <c r="I6595" s="31">
        <v>71</v>
      </c>
      <c r="J6595" s="31">
        <v>17370</v>
      </c>
      <c r="K6595" s="31">
        <v>4.0875071963154896</v>
      </c>
      <c r="L6595" s="31" t="s">
        <v>1657</v>
      </c>
      <c r="M6595" s="31">
        <f t="shared" si="282"/>
        <v>4.0875071963154896</v>
      </c>
      <c r="N6595" s="31">
        <f t="shared" ref="N6595:N6658" si="283">IF(OR(C6595="City of London",C6595="Isles of Scilly"),1,0)</f>
        <v>0</v>
      </c>
    </row>
    <row r="6596" spans="1:14" x14ac:dyDescent="0.45">
      <c r="A6596" s="31" t="str">
        <f t="shared" si="281"/>
        <v>E09000017_Children aged 0-4 at 31st March 2019 with an open Child Protection Plan_Number</v>
      </c>
      <c r="B6596" s="31" t="s">
        <v>321</v>
      </c>
      <c r="C6596" s="31" t="s">
        <v>322</v>
      </c>
      <c r="D6596" s="31" t="s">
        <v>474</v>
      </c>
      <c r="E6596" s="31" t="s">
        <v>475</v>
      </c>
      <c r="F6596" s="31" t="s">
        <v>63</v>
      </c>
      <c r="G6596" s="31" t="s">
        <v>129</v>
      </c>
      <c r="H6596" s="31" t="s">
        <v>743</v>
      </c>
      <c r="I6596" s="31">
        <v>122</v>
      </c>
      <c r="J6596" s="31">
        <v>22489</v>
      </c>
      <c r="K6596" s="31">
        <v>5.4248743830316997</v>
      </c>
      <c r="L6596" s="31" t="s">
        <v>1603</v>
      </c>
      <c r="M6596" s="31">
        <f t="shared" si="282"/>
        <v>5.4248743830316997</v>
      </c>
      <c r="N6596" s="31">
        <f t="shared" si="283"/>
        <v>0</v>
      </c>
    </row>
    <row r="6597" spans="1:14" x14ac:dyDescent="0.45">
      <c r="A6597" s="31" t="str">
        <f t="shared" si="281"/>
        <v>E09000018_Children aged 0-4 at 31st March 2019 with an open Child Protection Plan_Number</v>
      </c>
      <c r="B6597" s="31" t="s">
        <v>323</v>
      </c>
      <c r="C6597" s="31" t="s">
        <v>324</v>
      </c>
      <c r="D6597" s="31" t="s">
        <v>474</v>
      </c>
      <c r="E6597" s="31" t="s">
        <v>475</v>
      </c>
      <c r="F6597" s="31" t="s">
        <v>63</v>
      </c>
      <c r="G6597" s="31" t="s">
        <v>129</v>
      </c>
      <c r="H6597" s="31" t="s">
        <v>743</v>
      </c>
      <c r="I6597" s="31">
        <v>69</v>
      </c>
      <c r="J6597" s="31">
        <v>20363</v>
      </c>
      <c r="K6597" s="31">
        <v>3.3884987477287201</v>
      </c>
      <c r="L6597" s="31" t="s">
        <v>1624</v>
      </c>
      <c r="M6597" s="31">
        <f t="shared" si="282"/>
        <v>3.3884987477287201</v>
      </c>
      <c r="N6597" s="31">
        <f t="shared" si="283"/>
        <v>0</v>
      </c>
    </row>
    <row r="6598" spans="1:14" x14ac:dyDescent="0.45">
      <c r="A6598" s="31" t="str">
        <f t="shared" si="281"/>
        <v>E09000021_Children aged 0-4 at 31st March 2019 with an open Child Protection Plan_Number</v>
      </c>
      <c r="B6598" s="31" t="s">
        <v>520</v>
      </c>
      <c r="C6598" s="31" t="s">
        <v>521</v>
      </c>
      <c r="D6598" s="31" t="s">
        <v>474</v>
      </c>
      <c r="E6598" s="31" t="s">
        <v>475</v>
      </c>
      <c r="F6598" s="31" t="s">
        <v>63</v>
      </c>
      <c r="G6598" s="31" t="s">
        <v>129</v>
      </c>
      <c r="H6598" s="31" t="s">
        <v>743</v>
      </c>
      <c r="I6598" s="31">
        <v>38</v>
      </c>
      <c r="J6598" s="31">
        <v>11291</v>
      </c>
      <c r="K6598" s="31">
        <v>3.36551235497299</v>
      </c>
      <c r="L6598" s="31" t="s">
        <v>1624</v>
      </c>
      <c r="M6598" s="31">
        <f t="shared" si="282"/>
        <v>3.36551235497299</v>
      </c>
      <c r="N6598" s="31">
        <f t="shared" si="283"/>
        <v>0</v>
      </c>
    </row>
    <row r="6599" spans="1:14" x14ac:dyDescent="0.45">
      <c r="A6599" s="31" t="str">
        <f t="shared" si="281"/>
        <v>E09000024_Children aged 0-4 at 31st March 2019 with an open Child Protection Plan_Number</v>
      </c>
      <c r="B6599" s="31" t="s">
        <v>353</v>
      </c>
      <c r="C6599" s="31" t="s">
        <v>354</v>
      </c>
      <c r="D6599" s="31" t="s">
        <v>474</v>
      </c>
      <c r="E6599" s="31" t="s">
        <v>475</v>
      </c>
      <c r="F6599" s="31" t="s">
        <v>63</v>
      </c>
      <c r="G6599" s="31" t="s">
        <v>129</v>
      </c>
      <c r="H6599" s="31" t="s">
        <v>743</v>
      </c>
      <c r="I6599" s="31">
        <v>58</v>
      </c>
      <c r="J6599" s="31">
        <v>14994</v>
      </c>
      <c r="K6599" s="31">
        <v>3.86821395224757</v>
      </c>
      <c r="L6599" s="31" t="s">
        <v>1634</v>
      </c>
      <c r="M6599" s="31">
        <f t="shared" si="282"/>
        <v>3.86821395224757</v>
      </c>
      <c r="N6599" s="31">
        <f t="shared" si="283"/>
        <v>0</v>
      </c>
    </row>
    <row r="6600" spans="1:14" x14ac:dyDescent="0.45">
      <c r="A6600" s="31" t="str">
        <f t="shared" si="281"/>
        <v>E09000025_Children aged 0-4 at 31st March 2019 with an open Child Protection Plan_Number</v>
      </c>
      <c r="B6600" s="31" t="s">
        <v>359</v>
      </c>
      <c r="C6600" s="31" t="s">
        <v>360</v>
      </c>
      <c r="D6600" s="31" t="s">
        <v>474</v>
      </c>
      <c r="E6600" s="31" t="s">
        <v>475</v>
      </c>
      <c r="F6600" s="31" t="s">
        <v>63</v>
      </c>
      <c r="G6600" s="31" t="s">
        <v>129</v>
      </c>
      <c r="H6600" s="31" t="s">
        <v>743</v>
      </c>
      <c r="I6600" s="31">
        <v>90</v>
      </c>
      <c r="J6600" s="31">
        <v>28254</v>
      </c>
      <c r="K6600" s="31">
        <v>3.1853896793374399</v>
      </c>
      <c r="L6600" s="31" t="s">
        <v>1640</v>
      </c>
      <c r="M6600" s="31">
        <f t="shared" si="282"/>
        <v>3.1853896793374399</v>
      </c>
      <c r="N6600" s="31">
        <f t="shared" si="283"/>
        <v>0</v>
      </c>
    </row>
    <row r="6601" spans="1:14" x14ac:dyDescent="0.45">
      <c r="A6601" s="31" t="str">
        <f t="shared" si="281"/>
        <v>E09000026_Children aged 0-4 at 31st March 2019 with an open Child Protection Plan_Number</v>
      </c>
      <c r="B6601" s="31" t="s">
        <v>385</v>
      </c>
      <c r="C6601" s="31" t="s">
        <v>386</v>
      </c>
      <c r="D6601" s="31" t="s">
        <v>474</v>
      </c>
      <c r="E6601" s="31" t="s">
        <v>475</v>
      </c>
      <c r="F6601" s="31" t="s">
        <v>63</v>
      </c>
      <c r="G6601" s="31" t="s">
        <v>129</v>
      </c>
      <c r="H6601" s="31" t="s">
        <v>743</v>
      </c>
      <c r="I6601" s="31">
        <v>68</v>
      </c>
      <c r="J6601" s="31">
        <v>22744</v>
      </c>
      <c r="K6601" s="31">
        <v>2.98979950756243</v>
      </c>
      <c r="L6601" s="31" t="s">
        <v>1651</v>
      </c>
      <c r="M6601" s="31">
        <f t="shared" si="282"/>
        <v>2.98979950756243</v>
      </c>
      <c r="N6601" s="31">
        <f t="shared" si="283"/>
        <v>0</v>
      </c>
    </row>
    <row r="6602" spans="1:14" x14ac:dyDescent="0.45">
      <c r="A6602" s="31" t="str">
        <f t="shared" si="281"/>
        <v>E09000027_Children aged 0-4 at 31st March 2019 with an open Child Protection Plan_Number</v>
      </c>
      <c r="B6602" s="31" t="s">
        <v>389</v>
      </c>
      <c r="C6602" s="31" t="s">
        <v>390</v>
      </c>
      <c r="D6602" s="31" t="s">
        <v>474</v>
      </c>
      <c r="E6602" s="31" t="s">
        <v>475</v>
      </c>
      <c r="F6602" s="31" t="s">
        <v>63</v>
      </c>
      <c r="G6602" s="31" t="s">
        <v>129</v>
      </c>
      <c r="H6602" s="31" t="s">
        <v>743</v>
      </c>
      <c r="I6602" s="31">
        <v>46</v>
      </c>
      <c r="J6602" s="31">
        <v>12624</v>
      </c>
      <c r="K6602" s="31">
        <v>3.6438529784537401</v>
      </c>
      <c r="L6602" s="31" t="s">
        <v>1655</v>
      </c>
      <c r="M6602" s="31">
        <f t="shared" si="282"/>
        <v>3.6438529784537401</v>
      </c>
      <c r="N6602" s="31">
        <f t="shared" si="283"/>
        <v>0</v>
      </c>
    </row>
    <row r="6603" spans="1:14" x14ac:dyDescent="0.45">
      <c r="A6603" s="31" t="str">
        <f t="shared" ref="A6603:A6666" si="284">CONCATENATE(B6603,"_",G6603,"_",H6603)</f>
        <v>E09000029_Children aged 0-4 at 31st March 2019 with an open Child Protection Plan_Number</v>
      </c>
      <c r="B6603" s="31" t="s">
        <v>432</v>
      </c>
      <c r="C6603" s="31" t="s">
        <v>433</v>
      </c>
      <c r="D6603" s="31" t="s">
        <v>474</v>
      </c>
      <c r="E6603" s="31" t="s">
        <v>475</v>
      </c>
      <c r="F6603" s="31" t="s">
        <v>63</v>
      </c>
      <c r="G6603" s="31" t="s">
        <v>129</v>
      </c>
      <c r="H6603" s="31" t="s">
        <v>743</v>
      </c>
      <c r="I6603" s="31">
        <v>52</v>
      </c>
      <c r="J6603" s="31">
        <v>13754</v>
      </c>
      <c r="K6603" s="31">
        <v>3.7807183364839299</v>
      </c>
      <c r="L6603" s="31" t="s">
        <v>1662</v>
      </c>
      <c r="M6603" s="31">
        <f t="shared" si="282"/>
        <v>3.7807183364839299</v>
      </c>
      <c r="N6603" s="31">
        <f t="shared" si="283"/>
        <v>0</v>
      </c>
    </row>
    <row r="6604" spans="1:14" x14ac:dyDescent="0.45">
      <c r="A6604" s="31" t="str">
        <f t="shared" si="284"/>
        <v>E09000031_Children aged 0-4 at 31st March 2019 with an open Child Protection Plan_Number</v>
      </c>
      <c r="B6604" s="31" t="s">
        <v>448</v>
      </c>
      <c r="C6604" s="31" t="s">
        <v>449</v>
      </c>
      <c r="D6604" s="31" t="s">
        <v>474</v>
      </c>
      <c r="E6604" s="31" t="s">
        <v>475</v>
      </c>
      <c r="F6604" s="31" t="s">
        <v>63</v>
      </c>
      <c r="G6604" s="31" t="s">
        <v>129</v>
      </c>
      <c r="H6604" s="31" t="s">
        <v>743</v>
      </c>
      <c r="I6604" s="31">
        <v>66</v>
      </c>
      <c r="J6604" s="31">
        <v>21802</v>
      </c>
      <c r="K6604" s="31">
        <v>3.0272452068617599</v>
      </c>
      <c r="L6604" s="31" t="s">
        <v>1651</v>
      </c>
      <c r="M6604" s="31">
        <f t="shared" si="282"/>
        <v>3.0272452068617599</v>
      </c>
      <c r="N6604" s="31">
        <f t="shared" si="283"/>
        <v>0</v>
      </c>
    </row>
    <row r="6605" spans="1:14" x14ac:dyDescent="0.45">
      <c r="A6605" s="31" t="str">
        <f t="shared" si="284"/>
        <v>E08000025_Children aged 0-4 at 31st March 2019 with an open Child Protection Plan_Number</v>
      </c>
      <c r="B6605" s="31" t="s">
        <v>245</v>
      </c>
      <c r="C6605" s="31" t="s">
        <v>246</v>
      </c>
      <c r="D6605" s="31" t="s">
        <v>474</v>
      </c>
      <c r="E6605" s="31" t="s">
        <v>475</v>
      </c>
      <c r="F6605" s="31" t="s">
        <v>63</v>
      </c>
      <c r="G6605" s="31" t="s">
        <v>129</v>
      </c>
      <c r="H6605" s="31" t="s">
        <v>743</v>
      </c>
      <c r="I6605" s="31">
        <v>462</v>
      </c>
      <c r="J6605" s="31">
        <v>83536</v>
      </c>
      <c r="K6605" s="31">
        <v>5.5305497031220101</v>
      </c>
      <c r="L6605" s="31" t="s">
        <v>1630</v>
      </c>
      <c r="M6605" s="31">
        <f t="shared" si="282"/>
        <v>5.5305497031220101</v>
      </c>
      <c r="N6605" s="31">
        <f t="shared" si="283"/>
        <v>0</v>
      </c>
    </row>
    <row r="6606" spans="1:14" x14ac:dyDescent="0.45">
      <c r="A6606" s="31" t="str">
        <f t="shared" si="284"/>
        <v>E08000026_Children aged 0-4 at 31st March 2019 with an open Child Protection Plan_Number</v>
      </c>
      <c r="B6606" s="31" t="s">
        <v>283</v>
      </c>
      <c r="C6606" s="31" t="s">
        <v>284</v>
      </c>
      <c r="D6606" s="31" t="s">
        <v>474</v>
      </c>
      <c r="E6606" s="31" t="s">
        <v>475</v>
      </c>
      <c r="F6606" s="31" t="s">
        <v>63</v>
      </c>
      <c r="G6606" s="31" t="s">
        <v>129</v>
      </c>
      <c r="H6606" s="31" t="s">
        <v>743</v>
      </c>
      <c r="I6606" s="31">
        <v>127</v>
      </c>
      <c r="J6606" s="31">
        <v>23068</v>
      </c>
      <c r="K6606" s="31">
        <v>5.5054621120166498</v>
      </c>
      <c r="L6606" s="31" t="s">
        <v>1630</v>
      </c>
      <c r="M6606" s="31">
        <f t="shared" si="282"/>
        <v>5.5054621120166498</v>
      </c>
      <c r="N6606" s="31">
        <f t="shared" si="283"/>
        <v>0</v>
      </c>
    </row>
    <row r="6607" spans="1:14" x14ac:dyDescent="0.45">
      <c r="A6607" s="31" t="str">
        <f t="shared" si="284"/>
        <v>E08000027_Children aged 0-4 at 31st March 2019 with an open Child Protection Plan_Number</v>
      </c>
      <c r="B6607" s="31" t="s">
        <v>297</v>
      </c>
      <c r="C6607" s="31" t="s">
        <v>298</v>
      </c>
      <c r="D6607" s="31" t="s">
        <v>474</v>
      </c>
      <c r="E6607" s="31" t="s">
        <v>475</v>
      </c>
      <c r="F6607" s="31" t="s">
        <v>63</v>
      </c>
      <c r="G6607" s="31" t="s">
        <v>129</v>
      </c>
      <c r="H6607" s="31" t="s">
        <v>743</v>
      </c>
      <c r="I6607" s="31">
        <v>136</v>
      </c>
      <c r="J6607" s="31">
        <v>19102</v>
      </c>
      <c r="K6607" s="31">
        <v>7.1196733326353296</v>
      </c>
      <c r="L6607" s="31" t="s">
        <v>1666</v>
      </c>
      <c r="M6607" s="31">
        <f t="shared" si="282"/>
        <v>7.1196733326353296</v>
      </c>
      <c r="N6607" s="31">
        <f t="shared" si="283"/>
        <v>0</v>
      </c>
    </row>
    <row r="6608" spans="1:14" x14ac:dyDescent="0.45">
      <c r="A6608" s="31" t="str">
        <f t="shared" si="284"/>
        <v>E08000028_Children aged 0-4 at 31st March 2019 with an open Child Protection Plan_Number</v>
      </c>
      <c r="B6608" s="31" t="s">
        <v>397</v>
      </c>
      <c r="C6608" s="31" t="s">
        <v>398</v>
      </c>
      <c r="D6608" s="31" t="s">
        <v>474</v>
      </c>
      <c r="E6608" s="31" t="s">
        <v>475</v>
      </c>
      <c r="F6608" s="31" t="s">
        <v>63</v>
      </c>
      <c r="G6608" s="31" t="s">
        <v>129</v>
      </c>
      <c r="H6608" s="31" t="s">
        <v>743</v>
      </c>
      <c r="I6608" s="31">
        <v>198</v>
      </c>
      <c r="J6608" s="31">
        <v>23772</v>
      </c>
      <c r="K6608" s="31">
        <v>8.3291267036850094</v>
      </c>
      <c r="L6608" s="31" t="s">
        <v>1521</v>
      </c>
      <c r="M6608" s="31">
        <f t="shared" si="282"/>
        <v>8.3291267036850094</v>
      </c>
      <c r="N6608" s="31">
        <f t="shared" si="283"/>
        <v>0</v>
      </c>
    </row>
    <row r="6609" spans="1:14" x14ac:dyDescent="0.45">
      <c r="A6609" s="31" t="str">
        <f t="shared" si="284"/>
        <v>E08000029_Children aged 0-4 at 31st March 2019 with an open Child Protection Plan_Number</v>
      </c>
      <c r="B6609" s="31" t="s">
        <v>516</v>
      </c>
      <c r="C6609" s="31" t="s">
        <v>517</v>
      </c>
      <c r="D6609" s="31" t="s">
        <v>474</v>
      </c>
      <c r="E6609" s="31" t="s">
        <v>475</v>
      </c>
      <c r="F6609" s="31" t="s">
        <v>63</v>
      </c>
      <c r="G6609" s="31" t="s">
        <v>129</v>
      </c>
      <c r="H6609" s="31" t="s">
        <v>743</v>
      </c>
      <c r="I6609" s="31">
        <v>66</v>
      </c>
      <c r="J6609" s="31">
        <v>12393</v>
      </c>
      <c r="K6609" s="31">
        <v>5.3255870249334301</v>
      </c>
      <c r="L6609" s="31" t="s">
        <v>1571</v>
      </c>
      <c r="M6609" s="31">
        <f t="shared" si="282"/>
        <v>5.3255870249334301</v>
      </c>
      <c r="N6609" s="31">
        <f t="shared" si="283"/>
        <v>0</v>
      </c>
    </row>
    <row r="6610" spans="1:14" x14ac:dyDescent="0.45">
      <c r="A6610" s="31" t="str">
        <f t="shared" si="284"/>
        <v>E08000030_Children aged 0-4 at 31st March 2019 with an open Child Protection Plan_Number</v>
      </c>
      <c r="B6610" s="31" t="s">
        <v>446</v>
      </c>
      <c r="C6610" s="31" t="s">
        <v>447</v>
      </c>
      <c r="D6610" s="31" t="s">
        <v>474</v>
      </c>
      <c r="E6610" s="31" t="s">
        <v>475</v>
      </c>
      <c r="F6610" s="31" t="s">
        <v>63</v>
      </c>
      <c r="G6610" s="31" t="s">
        <v>129</v>
      </c>
      <c r="H6610" s="31" t="s">
        <v>743</v>
      </c>
      <c r="I6610" s="31">
        <v>159</v>
      </c>
      <c r="J6610" s="31">
        <v>19650</v>
      </c>
      <c r="K6610" s="31">
        <v>8.0916030534351204</v>
      </c>
      <c r="L6610" s="31" t="s">
        <v>1638</v>
      </c>
      <c r="M6610" s="31">
        <f t="shared" si="282"/>
        <v>8.0916030534351204</v>
      </c>
      <c r="N6610" s="31">
        <f t="shared" si="283"/>
        <v>0</v>
      </c>
    </row>
    <row r="6611" spans="1:14" x14ac:dyDescent="0.45">
      <c r="A6611" s="31" t="str">
        <f t="shared" si="284"/>
        <v>E08000031_Children aged 0-4 at 31st March 2019 with an open Child Protection Plan_Number</v>
      </c>
      <c r="B6611" s="31" t="s">
        <v>468</v>
      </c>
      <c r="C6611" s="31" t="s">
        <v>469</v>
      </c>
      <c r="D6611" s="31" t="s">
        <v>474</v>
      </c>
      <c r="E6611" s="31" t="s">
        <v>475</v>
      </c>
      <c r="F6611" s="31" t="s">
        <v>63</v>
      </c>
      <c r="G6611" s="31" t="s">
        <v>129</v>
      </c>
      <c r="H6611" s="31" t="s">
        <v>743</v>
      </c>
      <c r="I6611" s="31">
        <v>113</v>
      </c>
      <c r="J6611" s="31">
        <v>18026</v>
      </c>
      <c r="K6611" s="31">
        <v>6.2687229557306097</v>
      </c>
      <c r="L6611" s="31" t="s">
        <v>1529</v>
      </c>
      <c r="M6611" s="31">
        <f t="shared" si="282"/>
        <v>6.2687229557306097</v>
      </c>
      <c r="N6611" s="31">
        <f t="shared" si="283"/>
        <v>0</v>
      </c>
    </row>
    <row r="6612" spans="1:14" x14ac:dyDescent="0.45">
      <c r="A6612" s="31" t="str">
        <f t="shared" si="284"/>
        <v>E08000011_Children aged 0-4 at 31st March 2019 with an open Child Protection Plan_Number</v>
      </c>
      <c r="B6612" s="31" t="s">
        <v>333</v>
      </c>
      <c r="C6612" s="31" t="s">
        <v>334</v>
      </c>
      <c r="D6612" s="31" t="s">
        <v>474</v>
      </c>
      <c r="E6612" s="31" t="s">
        <v>475</v>
      </c>
      <c r="F6612" s="31" t="s">
        <v>63</v>
      </c>
      <c r="G6612" s="31" t="s">
        <v>129</v>
      </c>
      <c r="H6612" s="31" t="s">
        <v>743</v>
      </c>
      <c r="I6612" s="31">
        <v>56</v>
      </c>
      <c r="J6612" s="31">
        <v>10076</v>
      </c>
      <c r="K6612" s="31">
        <v>5.5577610162762996</v>
      </c>
      <c r="L6612" s="31" t="s">
        <v>1629</v>
      </c>
      <c r="M6612" s="31">
        <f t="shared" si="282"/>
        <v>5.5577610162762996</v>
      </c>
      <c r="N6612" s="31">
        <f t="shared" si="283"/>
        <v>0</v>
      </c>
    </row>
    <row r="6613" spans="1:14" x14ac:dyDescent="0.45">
      <c r="A6613" s="31" t="str">
        <f t="shared" si="284"/>
        <v>E08000012_Children aged 0-4 at 31st March 2019 with an open Child Protection Plan_Number</v>
      </c>
      <c r="B6613" s="31" t="s">
        <v>347</v>
      </c>
      <c r="C6613" s="31" t="s">
        <v>348</v>
      </c>
      <c r="D6613" s="31" t="s">
        <v>474</v>
      </c>
      <c r="E6613" s="31" t="s">
        <v>475</v>
      </c>
      <c r="F6613" s="31" t="s">
        <v>63</v>
      </c>
      <c r="G6613" s="31" t="s">
        <v>129</v>
      </c>
      <c r="H6613" s="31" t="s">
        <v>743</v>
      </c>
      <c r="I6613" s="31">
        <v>192</v>
      </c>
      <c r="J6613" s="31">
        <v>29676</v>
      </c>
      <c r="K6613" s="31">
        <v>6.46987464617873</v>
      </c>
      <c r="L6613" s="31" t="s">
        <v>1599</v>
      </c>
      <c r="M6613" s="31">
        <f t="shared" si="282"/>
        <v>6.46987464617873</v>
      </c>
      <c r="N6613" s="31">
        <f t="shared" si="283"/>
        <v>0</v>
      </c>
    </row>
    <row r="6614" spans="1:14" x14ac:dyDescent="0.45">
      <c r="A6614" s="31" t="str">
        <f t="shared" si="284"/>
        <v>E08000013_Children aged 0-4 at 31st March 2019 with an open Child Protection Plan_Number</v>
      </c>
      <c r="B6614" s="31" t="s">
        <v>416</v>
      </c>
      <c r="C6614" s="31" t="s">
        <v>417</v>
      </c>
      <c r="D6614" s="31" t="s">
        <v>474</v>
      </c>
      <c r="E6614" s="31" t="s">
        <v>475</v>
      </c>
      <c r="F6614" s="31" t="s">
        <v>63</v>
      </c>
      <c r="G6614" s="31" t="s">
        <v>129</v>
      </c>
      <c r="H6614" s="31" t="s">
        <v>743</v>
      </c>
      <c r="I6614" s="31">
        <v>85</v>
      </c>
      <c r="J6614" s="31">
        <v>10282</v>
      </c>
      <c r="K6614" s="31">
        <v>8.2668741489982498</v>
      </c>
      <c r="L6614" s="31" t="s">
        <v>1521</v>
      </c>
      <c r="M6614" s="31">
        <f t="shared" si="282"/>
        <v>8.2668741489982498</v>
      </c>
      <c r="N6614" s="31">
        <f t="shared" si="283"/>
        <v>0</v>
      </c>
    </row>
    <row r="6615" spans="1:14" x14ac:dyDescent="0.45">
      <c r="A6615" s="31" t="str">
        <f t="shared" si="284"/>
        <v>E08000014_Children aged 0-4 at 31st March 2019 with an open Child Protection Plan_Number</v>
      </c>
      <c r="B6615" s="31" t="s">
        <v>399</v>
      </c>
      <c r="C6615" s="31" t="s">
        <v>400</v>
      </c>
      <c r="D6615" s="31" t="s">
        <v>474</v>
      </c>
      <c r="E6615" s="31" t="s">
        <v>475</v>
      </c>
      <c r="F6615" s="31" t="s">
        <v>63</v>
      </c>
      <c r="G6615" s="31" t="s">
        <v>129</v>
      </c>
      <c r="H6615" s="31" t="s">
        <v>743</v>
      </c>
      <c r="I6615" s="31">
        <v>79</v>
      </c>
      <c r="J6615" s="31">
        <v>14441</v>
      </c>
      <c r="K6615" s="31">
        <v>5.4705352814902</v>
      </c>
      <c r="L6615" s="31" t="s">
        <v>1630</v>
      </c>
      <c r="M6615" s="31">
        <f t="shared" si="282"/>
        <v>5.4705352814902</v>
      </c>
      <c r="N6615" s="31">
        <f t="shared" si="283"/>
        <v>0</v>
      </c>
    </row>
    <row r="6616" spans="1:14" x14ac:dyDescent="0.45">
      <c r="A6616" s="31" t="str">
        <f t="shared" si="284"/>
        <v>E08000015_Children aged 0-4 at 31st March 2019 with an open Child Protection Plan_Number</v>
      </c>
      <c r="B6616" s="31" t="s">
        <v>464</v>
      </c>
      <c r="C6616" s="31" t="s">
        <v>465</v>
      </c>
      <c r="D6616" s="31" t="s">
        <v>474</v>
      </c>
      <c r="E6616" s="31" t="s">
        <v>475</v>
      </c>
      <c r="F6616" s="31" t="s">
        <v>63</v>
      </c>
      <c r="G6616" s="31" t="s">
        <v>129</v>
      </c>
      <c r="H6616" s="31" t="s">
        <v>743</v>
      </c>
      <c r="I6616" s="31">
        <v>123</v>
      </c>
      <c r="J6616" s="31">
        <v>18051</v>
      </c>
      <c r="K6616" s="31">
        <v>6.8140269237161402</v>
      </c>
      <c r="L6616" s="31" t="s">
        <v>1665</v>
      </c>
      <c r="M6616" s="31">
        <f t="shared" si="282"/>
        <v>6.8140269237161402</v>
      </c>
      <c r="N6616" s="31">
        <f t="shared" si="283"/>
        <v>0</v>
      </c>
    </row>
    <row r="6617" spans="1:14" x14ac:dyDescent="0.45">
      <c r="A6617" s="31" t="str">
        <f t="shared" si="284"/>
        <v>E08000001_Children aged 0-4 at 31st March 2019 with an open Child Protection Plan_Number</v>
      </c>
      <c r="B6617" s="31" t="s">
        <v>252</v>
      </c>
      <c r="C6617" s="31" t="s">
        <v>253</v>
      </c>
      <c r="D6617" s="31" t="s">
        <v>474</v>
      </c>
      <c r="E6617" s="31" t="s">
        <v>475</v>
      </c>
      <c r="F6617" s="31" t="s">
        <v>63</v>
      </c>
      <c r="G6617" s="31" t="s">
        <v>129</v>
      </c>
      <c r="H6617" s="31" t="s">
        <v>743</v>
      </c>
      <c r="I6617" s="31">
        <v>115</v>
      </c>
      <c r="J6617" s="31">
        <v>19294</v>
      </c>
      <c r="K6617" s="31">
        <v>5.9604021975743802</v>
      </c>
      <c r="L6617" s="31" t="s">
        <v>1578</v>
      </c>
      <c r="M6617" s="31">
        <f t="shared" si="282"/>
        <v>5.9604021975743802</v>
      </c>
      <c r="N6617" s="31">
        <f t="shared" si="283"/>
        <v>0</v>
      </c>
    </row>
    <row r="6618" spans="1:14" x14ac:dyDescent="0.45">
      <c r="A6618" s="31" t="str">
        <f t="shared" si="284"/>
        <v>E08000002_Children aged 0-4 at 31st March 2019 with an open Child Protection Plan_Number</v>
      </c>
      <c r="B6618" s="31" t="s">
        <v>271</v>
      </c>
      <c r="C6618" s="31" t="s">
        <v>272</v>
      </c>
      <c r="D6618" s="31" t="s">
        <v>474</v>
      </c>
      <c r="E6618" s="31" t="s">
        <v>475</v>
      </c>
      <c r="F6618" s="31" t="s">
        <v>63</v>
      </c>
      <c r="G6618" s="31" t="s">
        <v>129</v>
      </c>
      <c r="H6618" s="31" t="s">
        <v>743</v>
      </c>
      <c r="I6618" s="31">
        <v>70</v>
      </c>
      <c r="J6618" s="31">
        <v>11819</v>
      </c>
      <c r="K6618" s="31">
        <v>5.92266689229207</v>
      </c>
      <c r="L6618" s="31" t="s">
        <v>1574</v>
      </c>
      <c r="M6618" s="31">
        <f t="shared" si="282"/>
        <v>5.92266689229207</v>
      </c>
      <c r="N6618" s="31">
        <f t="shared" si="283"/>
        <v>0</v>
      </c>
    </row>
    <row r="6619" spans="1:14" x14ac:dyDescent="0.45">
      <c r="A6619" s="31" t="str">
        <f t="shared" si="284"/>
        <v>E08000003_Children aged 0-4 at 31st March 2019 with an open Child Protection Plan_Number</v>
      </c>
      <c r="B6619" s="31" t="s">
        <v>349</v>
      </c>
      <c r="C6619" s="31" t="s">
        <v>350</v>
      </c>
      <c r="D6619" s="31" t="s">
        <v>474</v>
      </c>
      <c r="E6619" s="31" t="s">
        <v>475</v>
      </c>
      <c r="F6619" s="31" t="s">
        <v>63</v>
      </c>
      <c r="G6619" s="31" t="s">
        <v>129</v>
      </c>
      <c r="H6619" s="31" t="s">
        <v>743</v>
      </c>
      <c r="I6619" s="31">
        <v>231</v>
      </c>
      <c r="J6619" s="31">
        <v>37768</v>
      </c>
      <c r="K6619" s="31">
        <v>6.1162889218385903</v>
      </c>
      <c r="L6619" s="31" t="s">
        <v>1628</v>
      </c>
      <c r="M6619" s="31">
        <f t="shared" si="282"/>
        <v>6.1162889218385903</v>
      </c>
      <c r="N6619" s="31">
        <f t="shared" si="283"/>
        <v>0</v>
      </c>
    </row>
    <row r="6620" spans="1:14" x14ac:dyDescent="0.45">
      <c r="A6620" s="31" t="str">
        <f t="shared" si="284"/>
        <v>E08000004_Children aged 0-4 at 31st March 2019 with an open Child Protection Plan_Number</v>
      </c>
      <c r="B6620" s="31" t="s">
        <v>375</v>
      </c>
      <c r="C6620" s="31" t="s">
        <v>376</v>
      </c>
      <c r="D6620" s="31" t="s">
        <v>474</v>
      </c>
      <c r="E6620" s="31" t="s">
        <v>475</v>
      </c>
      <c r="F6620" s="31" t="s">
        <v>63</v>
      </c>
      <c r="G6620" s="31" t="s">
        <v>129</v>
      </c>
      <c r="H6620" s="31" t="s">
        <v>743</v>
      </c>
      <c r="I6620" s="31">
        <v>146</v>
      </c>
      <c r="J6620" s="31">
        <v>16792</v>
      </c>
      <c r="K6620" s="31">
        <v>8.6946164840400204</v>
      </c>
      <c r="L6620" s="31" t="s">
        <v>1539</v>
      </c>
      <c r="M6620" s="31">
        <f t="shared" si="282"/>
        <v>8.6946164840400204</v>
      </c>
      <c r="N6620" s="31">
        <f t="shared" si="283"/>
        <v>0</v>
      </c>
    </row>
    <row r="6621" spans="1:14" x14ac:dyDescent="0.45">
      <c r="A6621" s="31" t="str">
        <f t="shared" si="284"/>
        <v>E08000005_Children aged 0-4 at 31st March 2019 with an open Child Protection Plan_Number</v>
      </c>
      <c r="B6621" s="31" t="s">
        <v>391</v>
      </c>
      <c r="C6621" s="31" t="s">
        <v>392</v>
      </c>
      <c r="D6621" s="31" t="s">
        <v>474</v>
      </c>
      <c r="E6621" s="31" t="s">
        <v>475</v>
      </c>
      <c r="F6621" s="31" t="s">
        <v>63</v>
      </c>
      <c r="G6621" s="31" t="s">
        <v>129</v>
      </c>
      <c r="H6621" s="31" t="s">
        <v>743</v>
      </c>
      <c r="I6621" s="31">
        <v>134</v>
      </c>
      <c r="J6621" s="31">
        <v>15123</v>
      </c>
      <c r="K6621" s="31">
        <v>8.8606757918402401</v>
      </c>
      <c r="L6621" s="31" t="s">
        <v>1633</v>
      </c>
      <c r="M6621" s="31">
        <f t="shared" si="282"/>
        <v>8.8606757918402401</v>
      </c>
      <c r="N6621" s="31">
        <f t="shared" si="283"/>
        <v>0</v>
      </c>
    </row>
    <row r="6622" spans="1:14" x14ac:dyDescent="0.45">
      <c r="A6622" s="31" t="str">
        <f t="shared" si="284"/>
        <v>E08000006_Children aged 0-4 at 31st March 2019 with an open Child Protection Plan_Number</v>
      </c>
      <c r="B6622" s="31" t="s">
        <v>395</v>
      </c>
      <c r="C6622" s="31" t="s">
        <v>396</v>
      </c>
      <c r="D6622" s="31" t="s">
        <v>474</v>
      </c>
      <c r="E6622" s="31" t="s">
        <v>475</v>
      </c>
      <c r="F6622" s="31" t="s">
        <v>63</v>
      </c>
      <c r="G6622" s="31" t="s">
        <v>129</v>
      </c>
      <c r="H6622" s="31" t="s">
        <v>743</v>
      </c>
      <c r="I6622" s="31">
        <v>160</v>
      </c>
      <c r="J6622" s="31">
        <v>17614</v>
      </c>
      <c r="K6622" s="31">
        <v>9.0836834336323395</v>
      </c>
      <c r="L6622" s="31" t="s">
        <v>1572</v>
      </c>
      <c r="M6622" s="31">
        <f t="shared" si="282"/>
        <v>9.0836834336323395</v>
      </c>
      <c r="N6622" s="31">
        <f t="shared" si="283"/>
        <v>0</v>
      </c>
    </row>
    <row r="6623" spans="1:14" x14ac:dyDescent="0.45">
      <c r="A6623" s="31" t="str">
        <f t="shared" si="284"/>
        <v>E08000007_Children aged 0-4 at 31st March 2019 with an open Child Protection Plan_Number</v>
      </c>
      <c r="B6623" s="31" t="s">
        <v>420</v>
      </c>
      <c r="C6623" s="31" t="s">
        <v>421</v>
      </c>
      <c r="D6623" s="31" t="s">
        <v>474</v>
      </c>
      <c r="E6623" s="31" t="s">
        <v>475</v>
      </c>
      <c r="F6623" s="31" t="s">
        <v>63</v>
      </c>
      <c r="G6623" s="31" t="s">
        <v>129</v>
      </c>
      <c r="H6623" s="31" t="s">
        <v>743</v>
      </c>
      <c r="I6623" s="31">
        <v>88</v>
      </c>
      <c r="J6623" s="31">
        <v>17631</v>
      </c>
      <c r="K6623" s="31">
        <v>4.9912086665532298</v>
      </c>
      <c r="L6623" s="31" t="s">
        <v>1656</v>
      </c>
      <c r="M6623" s="31">
        <f t="shared" si="282"/>
        <v>4.9912086665532298</v>
      </c>
      <c r="N6623" s="31">
        <f t="shared" si="283"/>
        <v>0</v>
      </c>
    </row>
    <row r="6624" spans="1:14" x14ac:dyDescent="0.45">
      <c r="A6624" s="31" t="str">
        <f t="shared" si="284"/>
        <v>E08000008_Children aged 0-4 at 31st March 2019 with an open Child Protection Plan_Number</v>
      </c>
      <c r="B6624" s="31" t="s">
        <v>436</v>
      </c>
      <c r="C6624" s="31" t="s">
        <v>437</v>
      </c>
      <c r="D6624" s="31" t="s">
        <v>474</v>
      </c>
      <c r="E6624" s="31" t="s">
        <v>475</v>
      </c>
      <c r="F6624" s="31" t="s">
        <v>63</v>
      </c>
      <c r="G6624" s="31" t="s">
        <v>129</v>
      </c>
      <c r="H6624" s="31" t="s">
        <v>743</v>
      </c>
      <c r="I6624" s="31">
        <v>122</v>
      </c>
      <c r="J6624" s="31">
        <v>14500</v>
      </c>
      <c r="K6624" s="31">
        <v>8.4137931034482794</v>
      </c>
      <c r="L6624" s="31" t="s">
        <v>1589</v>
      </c>
      <c r="M6624" s="31">
        <f t="shared" si="282"/>
        <v>8.4137931034482794</v>
      </c>
      <c r="N6624" s="31">
        <f t="shared" si="283"/>
        <v>0</v>
      </c>
    </row>
    <row r="6625" spans="1:14" x14ac:dyDescent="0.45">
      <c r="A6625" s="31" t="str">
        <f t="shared" si="284"/>
        <v>E08000009_Children aged 0-4 at 31st March 2019 with an open Child Protection Plan_Number</v>
      </c>
      <c r="B6625" s="31" t="s">
        <v>442</v>
      </c>
      <c r="C6625" s="31" t="s">
        <v>443</v>
      </c>
      <c r="D6625" s="31" t="s">
        <v>474</v>
      </c>
      <c r="E6625" s="31" t="s">
        <v>475</v>
      </c>
      <c r="F6625" s="31" t="s">
        <v>63</v>
      </c>
      <c r="G6625" s="31" t="s">
        <v>129</v>
      </c>
      <c r="H6625" s="31" t="s">
        <v>743</v>
      </c>
      <c r="I6625" s="31">
        <v>57</v>
      </c>
      <c r="J6625" s="31">
        <v>14701</v>
      </c>
      <c r="K6625" s="31">
        <v>3.8772872593701102</v>
      </c>
      <c r="L6625" s="31" t="s">
        <v>1634</v>
      </c>
      <c r="M6625" s="31">
        <f t="shared" si="282"/>
        <v>3.8772872593701102</v>
      </c>
      <c r="N6625" s="31">
        <f t="shared" si="283"/>
        <v>0</v>
      </c>
    </row>
    <row r="6626" spans="1:14" x14ac:dyDescent="0.45">
      <c r="A6626" s="31" t="str">
        <f t="shared" si="284"/>
        <v>E08000010_Children aged 0-4 at 31st March 2019 with an open Child Protection Plan_Number</v>
      </c>
      <c r="B6626" s="31" t="s">
        <v>460</v>
      </c>
      <c r="C6626" s="31" t="s">
        <v>461</v>
      </c>
      <c r="D6626" s="31" t="s">
        <v>474</v>
      </c>
      <c r="E6626" s="31" t="s">
        <v>475</v>
      </c>
      <c r="F6626" s="31" t="s">
        <v>63</v>
      </c>
      <c r="G6626" s="31" t="s">
        <v>129</v>
      </c>
      <c r="H6626" s="31" t="s">
        <v>743</v>
      </c>
      <c r="I6626" s="31">
        <v>97</v>
      </c>
      <c r="J6626" s="31">
        <v>18450</v>
      </c>
      <c r="K6626" s="31">
        <v>5.2574525745257503</v>
      </c>
      <c r="L6626" s="31" t="s">
        <v>1571</v>
      </c>
      <c r="M6626" s="31">
        <f t="shared" si="282"/>
        <v>5.2574525745257503</v>
      </c>
      <c r="N6626" s="31">
        <f t="shared" si="283"/>
        <v>0</v>
      </c>
    </row>
    <row r="6627" spans="1:14" x14ac:dyDescent="0.45">
      <c r="A6627" s="31" t="str">
        <f t="shared" si="284"/>
        <v>E08000016_Children aged 0-4 at 31st March 2019 with an open Child Protection Plan_Number</v>
      </c>
      <c r="B6627" s="31" t="s">
        <v>236</v>
      </c>
      <c r="C6627" s="31" t="s">
        <v>237</v>
      </c>
      <c r="D6627" s="31" t="s">
        <v>474</v>
      </c>
      <c r="E6627" s="31" t="s">
        <v>475</v>
      </c>
      <c r="F6627" s="31" t="s">
        <v>63</v>
      </c>
      <c r="G6627" s="31" t="s">
        <v>129</v>
      </c>
      <c r="H6627" s="31" t="s">
        <v>743</v>
      </c>
      <c r="I6627" s="31">
        <v>104</v>
      </c>
      <c r="J6627" s="31">
        <v>14227</v>
      </c>
      <c r="K6627" s="31">
        <v>7.3100442819990201</v>
      </c>
      <c r="L6627" s="31" t="s">
        <v>1492</v>
      </c>
      <c r="M6627" s="31">
        <f t="shared" si="282"/>
        <v>7.3100442819990201</v>
      </c>
      <c r="N6627" s="31">
        <f t="shared" si="283"/>
        <v>0</v>
      </c>
    </row>
    <row r="6628" spans="1:14" x14ac:dyDescent="0.45">
      <c r="A6628" s="31" t="str">
        <f t="shared" si="284"/>
        <v>E08000017_Children aged 0-4 at 31st March 2019 with an open Child Protection Plan_Number</v>
      </c>
      <c r="B6628" s="31" t="s">
        <v>293</v>
      </c>
      <c r="C6628" s="31" t="s">
        <v>294</v>
      </c>
      <c r="D6628" s="31" t="s">
        <v>474</v>
      </c>
      <c r="E6628" s="31" t="s">
        <v>475</v>
      </c>
      <c r="F6628" s="31" t="s">
        <v>63</v>
      </c>
      <c r="G6628" s="31" t="s">
        <v>129</v>
      </c>
      <c r="H6628" s="31" t="s">
        <v>743</v>
      </c>
      <c r="I6628" s="31">
        <v>97</v>
      </c>
      <c r="J6628" s="31">
        <v>18267</v>
      </c>
      <c r="K6628" s="31">
        <v>5.3101220780642704</v>
      </c>
      <c r="L6628" s="31" t="s">
        <v>1571</v>
      </c>
      <c r="M6628" s="31">
        <f t="shared" si="282"/>
        <v>5.3101220780642704</v>
      </c>
      <c r="N6628" s="31">
        <f t="shared" si="283"/>
        <v>0</v>
      </c>
    </row>
    <row r="6629" spans="1:14" x14ac:dyDescent="0.45">
      <c r="A6629" s="31" t="str">
        <f t="shared" si="284"/>
        <v>E08000018_Children aged 0-4 at 31st March 2019 with an open Child Protection Plan_Number</v>
      </c>
      <c r="B6629" s="31" t="s">
        <v>393</v>
      </c>
      <c r="C6629" s="31" t="s">
        <v>394</v>
      </c>
      <c r="D6629" s="31" t="s">
        <v>474</v>
      </c>
      <c r="E6629" s="31" t="s">
        <v>475</v>
      </c>
      <c r="F6629" s="31" t="s">
        <v>63</v>
      </c>
      <c r="G6629" s="31" t="s">
        <v>129</v>
      </c>
      <c r="H6629" s="31" t="s">
        <v>743</v>
      </c>
      <c r="I6629" s="31">
        <v>158</v>
      </c>
      <c r="J6629" s="31">
        <v>15832</v>
      </c>
      <c r="K6629" s="31">
        <v>9.9797877716018206</v>
      </c>
      <c r="L6629" s="31" t="s">
        <v>1479</v>
      </c>
      <c r="M6629" s="31">
        <f t="shared" si="282"/>
        <v>9.9797877716018206</v>
      </c>
      <c r="N6629" s="31">
        <f t="shared" si="283"/>
        <v>0</v>
      </c>
    </row>
    <row r="6630" spans="1:14" x14ac:dyDescent="0.45">
      <c r="A6630" s="31" t="str">
        <f t="shared" si="284"/>
        <v>E08000019_Children aged 0-4 at 31st March 2019 with an open Child Protection Plan_Number</v>
      </c>
      <c r="B6630" s="31" t="s">
        <v>401</v>
      </c>
      <c r="C6630" s="31" t="s">
        <v>402</v>
      </c>
      <c r="D6630" s="31" t="s">
        <v>474</v>
      </c>
      <c r="E6630" s="31" t="s">
        <v>475</v>
      </c>
      <c r="F6630" s="31" t="s">
        <v>63</v>
      </c>
      <c r="G6630" s="31" t="s">
        <v>129</v>
      </c>
      <c r="H6630" s="31" t="s">
        <v>743</v>
      </c>
      <c r="I6630" s="31">
        <v>181</v>
      </c>
      <c r="J6630" s="31">
        <v>32700</v>
      </c>
      <c r="K6630" s="31">
        <v>5.5351681957186596</v>
      </c>
      <c r="L6630" s="31" t="s">
        <v>1630</v>
      </c>
      <c r="M6630" s="31">
        <f t="shared" si="282"/>
        <v>5.5351681957186596</v>
      </c>
      <c r="N6630" s="31">
        <f t="shared" si="283"/>
        <v>0</v>
      </c>
    </row>
    <row r="6631" spans="1:14" x14ac:dyDescent="0.45">
      <c r="A6631" s="31" t="str">
        <f t="shared" si="284"/>
        <v>E08000032_Children aged 0-4 at 31st March 2019 with an open Child Protection Plan_Number</v>
      </c>
      <c r="B6631" s="31" t="s">
        <v>259</v>
      </c>
      <c r="C6631" s="31" t="s">
        <v>260</v>
      </c>
      <c r="D6631" s="31" t="s">
        <v>474</v>
      </c>
      <c r="E6631" s="31" t="s">
        <v>475</v>
      </c>
      <c r="F6631" s="31" t="s">
        <v>63</v>
      </c>
      <c r="G6631" s="31" t="s">
        <v>129</v>
      </c>
      <c r="H6631" s="31" t="s">
        <v>743</v>
      </c>
      <c r="I6631" s="31">
        <v>254</v>
      </c>
      <c r="J6631" s="31">
        <v>39705</v>
      </c>
      <c r="K6631" s="31">
        <v>6.39717919657474</v>
      </c>
      <c r="L6631" s="31" t="s">
        <v>1622</v>
      </c>
      <c r="M6631" s="31">
        <f t="shared" si="282"/>
        <v>6.39717919657474</v>
      </c>
      <c r="N6631" s="31">
        <f t="shared" si="283"/>
        <v>0</v>
      </c>
    </row>
    <row r="6632" spans="1:14" x14ac:dyDescent="0.45">
      <c r="A6632" s="31" t="str">
        <f t="shared" si="284"/>
        <v>E08000033_Children aged 0-4 at 31st March 2019 with an open Child Protection Plan_Number</v>
      </c>
      <c r="B6632" s="31" t="s">
        <v>273</v>
      </c>
      <c r="C6632" s="31" t="s">
        <v>274</v>
      </c>
      <c r="D6632" s="31" t="s">
        <v>474</v>
      </c>
      <c r="E6632" s="31" t="s">
        <v>475</v>
      </c>
      <c r="F6632" s="31" t="s">
        <v>63</v>
      </c>
      <c r="G6632" s="31" t="s">
        <v>129</v>
      </c>
      <c r="H6632" s="31" t="s">
        <v>743</v>
      </c>
      <c r="I6632" s="31">
        <v>97</v>
      </c>
      <c r="J6632" s="31">
        <v>12448</v>
      </c>
      <c r="K6632" s="31">
        <v>7.7924164524421604</v>
      </c>
      <c r="L6632" s="31" t="s">
        <v>1577</v>
      </c>
      <c r="M6632" s="31">
        <f t="shared" si="282"/>
        <v>7.7924164524421604</v>
      </c>
      <c r="N6632" s="31">
        <f t="shared" si="283"/>
        <v>0</v>
      </c>
    </row>
    <row r="6633" spans="1:14" x14ac:dyDescent="0.45">
      <c r="A6633" s="31" t="str">
        <f t="shared" si="284"/>
        <v>E08000034_Children aged 0-4 at 31st March 2019 with an open Child Protection Plan_Number</v>
      </c>
      <c r="B6633" s="31" t="s">
        <v>331</v>
      </c>
      <c r="C6633" s="31" t="s">
        <v>332</v>
      </c>
      <c r="D6633" s="31" t="s">
        <v>474</v>
      </c>
      <c r="E6633" s="31" t="s">
        <v>475</v>
      </c>
      <c r="F6633" s="31" t="s">
        <v>63</v>
      </c>
      <c r="G6633" s="31" t="s">
        <v>129</v>
      </c>
      <c r="H6633" s="31" t="s">
        <v>743</v>
      </c>
      <c r="I6633" s="31">
        <v>120</v>
      </c>
      <c r="J6633" s="31">
        <v>27446</v>
      </c>
      <c r="K6633" s="31">
        <v>4.3722218173868699</v>
      </c>
      <c r="L6633" s="31" t="s">
        <v>1570</v>
      </c>
      <c r="M6633" s="31">
        <f t="shared" si="282"/>
        <v>4.3722218173868699</v>
      </c>
      <c r="N6633" s="31">
        <f t="shared" si="283"/>
        <v>0</v>
      </c>
    </row>
    <row r="6634" spans="1:14" x14ac:dyDescent="0.45">
      <c r="A6634" s="31" t="str">
        <f t="shared" si="284"/>
        <v>E08000035_Children aged 0-4 at 31st March 2019 with an open Child Protection Plan_Number</v>
      </c>
      <c r="B6634" s="31" t="s">
        <v>339</v>
      </c>
      <c r="C6634" s="31" t="s">
        <v>340</v>
      </c>
      <c r="D6634" s="31" t="s">
        <v>474</v>
      </c>
      <c r="E6634" s="31" t="s">
        <v>475</v>
      </c>
      <c r="F6634" s="31" t="s">
        <v>63</v>
      </c>
      <c r="G6634" s="31" t="s">
        <v>129</v>
      </c>
      <c r="H6634" s="31" t="s">
        <v>743</v>
      </c>
      <c r="I6634" s="31">
        <v>130</v>
      </c>
      <c r="J6634" s="31">
        <v>50495</v>
      </c>
      <c r="K6634" s="31">
        <v>2.57451232795326</v>
      </c>
      <c r="L6634" s="31" t="s">
        <v>1653</v>
      </c>
      <c r="M6634" s="31">
        <f t="shared" si="282"/>
        <v>2.57451232795326</v>
      </c>
      <c r="N6634" s="31">
        <f t="shared" si="283"/>
        <v>0</v>
      </c>
    </row>
    <row r="6635" spans="1:14" x14ac:dyDescent="0.45">
      <c r="A6635" s="31" t="str">
        <f t="shared" si="284"/>
        <v>E08000036_Children aged 0-4 at 31st March 2019 with an open Child Protection Plan_Number</v>
      </c>
      <c r="B6635" s="31" t="s">
        <v>444</v>
      </c>
      <c r="C6635" s="31" t="s">
        <v>445</v>
      </c>
      <c r="D6635" s="31" t="s">
        <v>474</v>
      </c>
      <c r="E6635" s="31" t="s">
        <v>475</v>
      </c>
      <c r="F6635" s="31" t="s">
        <v>63</v>
      </c>
      <c r="G6635" s="31" t="s">
        <v>129</v>
      </c>
      <c r="H6635" s="31" t="s">
        <v>743</v>
      </c>
      <c r="I6635" s="31">
        <v>174</v>
      </c>
      <c r="J6635" s="31">
        <v>21149</v>
      </c>
      <c r="K6635" s="31">
        <v>8.2273393541065793</v>
      </c>
      <c r="L6635" s="31" t="s">
        <v>1568</v>
      </c>
      <c r="M6635" s="31">
        <f t="shared" si="282"/>
        <v>8.2273393541065793</v>
      </c>
      <c r="N6635" s="31">
        <f t="shared" si="283"/>
        <v>0</v>
      </c>
    </row>
    <row r="6636" spans="1:14" x14ac:dyDescent="0.45">
      <c r="A6636" s="31" t="str">
        <f t="shared" si="284"/>
        <v>E08000020_Children aged 0-4 at 31st March 2019 with an open Child Protection Plan_Number</v>
      </c>
      <c r="B6636" s="31" t="s">
        <v>305</v>
      </c>
      <c r="C6636" s="31" t="s">
        <v>306</v>
      </c>
      <c r="D6636" s="31" t="s">
        <v>474</v>
      </c>
      <c r="E6636" s="31" t="s">
        <v>475</v>
      </c>
      <c r="F6636" s="31" t="s">
        <v>63</v>
      </c>
      <c r="G6636" s="31" t="s">
        <v>129</v>
      </c>
      <c r="H6636" s="31" t="s">
        <v>743</v>
      </c>
      <c r="I6636" s="31">
        <v>97</v>
      </c>
      <c r="J6636" s="31">
        <v>10857</v>
      </c>
      <c r="K6636" s="31">
        <v>8.9343280832642495</v>
      </c>
      <c r="L6636" s="31" t="s">
        <v>1633</v>
      </c>
      <c r="M6636" s="31">
        <f t="shared" si="282"/>
        <v>8.9343280832642495</v>
      </c>
      <c r="N6636" s="31">
        <f t="shared" si="283"/>
        <v>0</v>
      </c>
    </row>
    <row r="6637" spans="1:14" x14ac:dyDescent="0.45">
      <c r="A6637" s="31" t="str">
        <f t="shared" si="284"/>
        <v>E08000021_Children aged 0-4 at 31st March 2019 with an open Child Protection Plan_Number</v>
      </c>
      <c r="B6637" s="31" t="s">
        <v>357</v>
      </c>
      <c r="C6637" s="31" t="s">
        <v>358</v>
      </c>
      <c r="D6637" s="31" t="s">
        <v>474</v>
      </c>
      <c r="E6637" s="31" t="s">
        <v>475</v>
      </c>
      <c r="F6637" s="31" t="s">
        <v>63</v>
      </c>
      <c r="G6637" s="31" t="s">
        <v>129</v>
      </c>
      <c r="H6637" s="31" t="s">
        <v>743</v>
      </c>
      <c r="I6637" s="31">
        <v>202</v>
      </c>
      <c r="J6637" s="31">
        <v>16630</v>
      </c>
      <c r="K6637" s="31">
        <v>12.1467227901383</v>
      </c>
      <c r="L6637" s="31" t="s">
        <v>1522</v>
      </c>
      <c r="M6637" s="31">
        <f t="shared" si="282"/>
        <v>12.1467227901383</v>
      </c>
      <c r="N6637" s="31">
        <f t="shared" si="283"/>
        <v>0</v>
      </c>
    </row>
    <row r="6638" spans="1:14" x14ac:dyDescent="0.45">
      <c r="A6638" s="31" t="str">
        <f t="shared" si="284"/>
        <v>E08000022_Children aged 0-4 at 31st March 2019 with an open Child Protection Plan_Number</v>
      </c>
      <c r="B6638" s="31" t="s">
        <v>524</v>
      </c>
      <c r="C6638" s="31" t="s">
        <v>525</v>
      </c>
      <c r="D6638" s="31" t="s">
        <v>474</v>
      </c>
      <c r="E6638" s="31" t="s">
        <v>475</v>
      </c>
      <c r="F6638" s="31" t="s">
        <v>63</v>
      </c>
      <c r="G6638" s="31" t="s">
        <v>129</v>
      </c>
      <c r="H6638" s="31" t="s">
        <v>743</v>
      </c>
      <c r="I6638" s="31">
        <v>58</v>
      </c>
      <c r="J6638" s="31">
        <v>11471</v>
      </c>
      <c r="K6638" s="31">
        <v>5.0562287507627897</v>
      </c>
      <c r="L6638" s="31" t="s">
        <v>1573</v>
      </c>
      <c r="M6638" s="31">
        <f t="shared" si="282"/>
        <v>5.0562287507627897</v>
      </c>
      <c r="N6638" s="31">
        <f t="shared" si="283"/>
        <v>0</v>
      </c>
    </row>
    <row r="6639" spans="1:14" x14ac:dyDescent="0.45">
      <c r="A6639" s="31" t="str">
        <f t="shared" si="284"/>
        <v>E08000023_Children aged 0-4 at 31st March 2019 with an open Child Protection Plan_Number</v>
      </c>
      <c r="B6639" s="31" t="s">
        <v>410</v>
      </c>
      <c r="C6639" s="31" t="s">
        <v>411</v>
      </c>
      <c r="D6639" s="31" t="s">
        <v>474</v>
      </c>
      <c r="E6639" s="31" t="s">
        <v>475</v>
      </c>
      <c r="F6639" s="31" t="s">
        <v>63</v>
      </c>
      <c r="G6639" s="31" t="s">
        <v>129</v>
      </c>
      <c r="H6639" s="31" t="s">
        <v>743</v>
      </c>
      <c r="I6639" s="31">
        <v>53</v>
      </c>
      <c r="J6639" s="31">
        <v>8359</v>
      </c>
      <c r="K6639" s="31">
        <v>6.3404713482473998</v>
      </c>
      <c r="L6639" s="31" t="s">
        <v>1529</v>
      </c>
      <c r="M6639" s="31">
        <f t="shared" si="282"/>
        <v>6.3404713482473998</v>
      </c>
      <c r="N6639" s="31">
        <f t="shared" si="283"/>
        <v>0</v>
      </c>
    </row>
    <row r="6640" spans="1:14" x14ac:dyDescent="0.45">
      <c r="A6640" s="31" t="str">
        <f t="shared" si="284"/>
        <v>E08000024_Children aged 0-4 at 31st March 2019 with an open Child Protection Plan_Number</v>
      </c>
      <c r="B6640" s="31" t="s">
        <v>428</v>
      </c>
      <c r="C6640" s="31" t="s">
        <v>429</v>
      </c>
      <c r="D6640" s="31" t="s">
        <v>474</v>
      </c>
      <c r="E6640" s="31" t="s">
        <v>475</v>
      </c>
      <c r="F6640" s="31" t="s">
        <v>63</v>
      </c>
      <c r="G6640" s="31" t="s">
        <v>129</v>
      </c>
      <c r="H6640" s="31" t="s">
        <v>743</v>
      </c>
      <c r="I6640" s="31">
        <v>138</v>
      </c>
      <c r="J6640" s="31">
        <v>14954</v>
      </c>
      <c r="K6640" s="31">
        <v>9.2283001203691306</v>
      </c>
      <c r="L6640" s="31" t="s">
        <v>1626</v>
      </c>
      <c r="M6640" s="31">
        <f t="shared" si="282"/>
        <v>9.2283001203691306</v>
      </c>
      <c r="N6640" s="31">
        <f t="shared" si="283"/>
        <v>0</v>
      </c>
    </row>
    <row r="6641" spans="1:14" x14ac:dyDescent="0.45">
      <c r="A6641" s="31" t="str">
        <f t="shared" si="284"/>
        <v>E06000053_Children aged 0-4 at 31st March 2019 with an open Child Protection Plan_Number</v>
      </c>
      <c r="B6641" s="31" t="s">
        <v>550</v>
      </c>
      <c r="C6641" s="31" t="s">
        <v>551</v>
      </c>
      <c r="D6641" s="31" t="s">
        <v>474</v>
      </c>
      <c r="E6641" s="31" t="s">
        <v>475</v>
      </c>
      <c r="F6641" s="31" t="s">
        <v>63</v>
      </c>
      <c r="G6641" s="31" t="s">
        <v>129</v>
      </c>
      <c r="H6641" s="31" t="s">
        <v>743</v>
      </c>
      <c r="I6641" s="31">
        <v>0</v>
      </c>
      <c r="J6641" s="31">
        <v>101</v>
      </c>
      <c r="K6641" s="31">
        <v>0</v>
      </c>
      <c r="L6641" s="31" t="s">
        <v>1520</v>
      </c>
      <c r="M6641" s="31">
        <f t="shared" si="282"/>
        <v>0</v>
      </c>
      <c r="N6641" s="31">
        <f t="shared" si="283"/>
        <v>1</v>
      </c>
    </row>
    <row r="6642" spans="1:14" x14ac:dyDescent="0.45">
      <c r="A6642" s="31" t="str">
        <f t="shared" si="284"/>
        <v>E06000022_Children aged 0-4 at 31st March 2019 with an open Child Protection Plan_Number</v>
      </c>
      <c r="B6642" s="31" t="s">
        <v>238</v>
      </c>
      <c r="C6642" s="31" t="s">
        <v>239</v>
      </c>
      <c r="D6642" s="31" t="s">
        <v>474</v>
      </c>
      <c r="E6642" s="31" t="s">
        <v>475</v>
      </c>
      <c r="F6642" s="31" t="s">
        <v>63</v>
      </c>
      <c r="G6642" s="31" t="s">
        <v>129</v>
      </c>
      <c r="H6642" s="31" t="s">
        <v>743</v>
      </c>
      <c r="I6642" s="31">
        <v>31</v>
      </c>
      <c r="J6642" s="31">
        <v>9426</v>
      </c>
      <c r="K6642" s="31">
        <v>3.2887757267133502</v>
      </c>
      <c r="L6642" s="31" t="s">
        <v>1620</v>
      </c>
      <c r="M6642" s="31">
        <f t="shared" si="282"/>
        <v>3.2887757267133502</v>
      </c>
      <c r="N6642" s="31">
        <f t="shared" si="283"/>
        <v>0</v>
      </c>
    </row>
    <row r="6643" spans="1:14" x14ac:dyDescent="0.45">
      <c r="A6643" s="31" t="str">
        <f t="shared" si="284"/>
        <v>E06000023_Children aged 0-4 at 31st March 2019 with an open Child Protection Plan_Number</v>
      </c>
      <c r="B6643" s="31" t="s">
        <v>265</v>
      </c>
      <c r="C6643" s="31" t="s">
        <v>266</v>
      </c>
      <c r="D6643" s="31" t="s">
        <v>474</v>
      </c>
      <c r="E6643" s="31" t="s">
        <v>475</v>
      </c>
      <c r="F6643" s="31" t="s">
        <v>63</v>
      </c>
      <c r="G6643" s="31" t="s">
        <v>129</v>
      </c>
      <c r="H6643" s="31" t="s">
        <v>743</v>
      </c>
      <c r="I6643" s="31">
        <v>128</v>
      </c>
      <c r="J6643" s="31">
        <v>28994</v>
      </c>
      <c r="K6643" s="31">
        <v>4.4147064909981397</v>
      </c>
      <c r="L6643" s="31" t="s">
        <v>1570</v>
      </c>
      <c r="M6643" s="31">
        <f t="shared" si="282"/>
        <v>4.4147064909981397</v>
      </c>
      <c r="N6643" s="31">
        <f t="shared" si="283"/>
        <v>0</v>
      </c>
    </row>
    <row r="6644" spans="1:14" x14ac:dyDescent="0.45">
      <c r="A6644" s="31" t="str">
        <f t="shared" si="284"/>
        <v>E06000024_Children aged 0-4 at 31st March 2019 with an open Child Protection Plan_Number</v>
      </c>
      <c r="B6644" s="31" t="s">
        <v>367</v>
      </c>
      <c r="C6644" s="31" t="s">
        <v>368</v>
      </c>
      <c r="D6644" s="31" t="s">
        <v>474</v>
      </c>
      <c r="E6644" s="31" t="s">
        <v>475</v>
      </c>
      <c r="F6644" s="31" t="s">
        <v>63</v>
      </c>
      <c r="G6644" s="31" t="s">
        <v>129</v>
      </c>
      <c r="H6644" s="31" t="s">
        <v>743</v>
      </c>
      <c r="I6644" s="31">
        <v>48</v>
      </c>
      <c r="J6644" s="31">
        <v>11491</v>
      </c>
      <c r="K6644" s="31">
        <v>4.1771821425463402</v>
      </c>
      <c r="L6644" s="31" t="s">
        <v>1605</v>
      </c>
      <c r="M6644" s="31">
        <f t="shared" si="282"/>
        <v>4.1771821425463402</v>
      </c>
      <c r="N6644" s="31">
        <f t="shared" si="283"/>
        <v>0</v>
      </c>
    </row>
    <row r="6645" spans="1:14" x14ac:dyDescent="0.45">
      <c r="A6645" s="31" t="str">
        <f t="shared" si="284"/>
        <v>E06000025_Children aged 0-4 at 31st March 2019 with an open Child Protection Plan_Number</v>
      </c>
      <c r="B6645" s="31" t="s">
        <v>408</v>
      </c>
      <c r="C6645" s="31" t="s">
        <v>409</v>
      </c>
      <c r="D6645" s="31" t="s">
        <v>474</v>
      </c>
      <c r="E6645" s="31" t="s">
        <v>475</v>
      </c>
      <c r="F6645" s="31" t="s">
        <v>63</v>
      </c>
      <c r="G6645" s="31" t="s">
        <v>129</v>
      </c>
      <c r="H6645" s="31" t="s">
        <v>743</v>
      </c>
      <c r="I6645" s="31">
        <v>66</v>
      </c>
      <c r="J6645" s="31">
        <v>16325</v>
      </c>
      <c r="K6645" s="31">
        <v>4.0428790199081197</v>
      </c>
      <c r="L6645" s="31" t="s">
        <v>1625</v>
      </c>
      <c r="M6645" s="31">
        <f t="shared" si="282"/>
        <v>4.0428790199081197</v>
      </c>
      <c r="N6645" s="31">
        <f t="shared" si="283"/>
        <v>0</v>
      </c>
    </row>
    <row r="6646" spans="1:14" x14ac:dyDescent="0.45">
      <c r="A6646" s="31" t="str">
        <f t="shared" si="284"/>
        <v>E06000001_Children aged 0-4 at 31st March 2019 with an open Child Protection Plan_Number</v>
      </c>
      <c r="B6646" s="31" t="s">
        <v>313</v>
      </c>
      <c r="C6646" s="31" t="s">
        <v>314</v>
      </c>
      <c r="D6646" s="31" t="s">
        <v>474</v>
      </c>
      <c r="E6646" s="31" t="s">
        <v>475</v>
      </c>
      <c r="F6646" s="31" t="s">
        <v>63</v>
      </c>
      <c r="G6646" s="31" t="s">
        <v>129</v>
      </c>
      <c r="H6646" s="31" t="s">
        <v>743</v>
      </c>
      <c r="I6646" s="31">
        <v>29</v>
      </c>
      <c r="J6646" s="31">
        <v>5297</v>
      </c>
      <c r="K6646" s="31">
        <v>5.4747970549367597</v>
      </c>
      <c r="L6646" s="31" t="s">
        <v>1630</v>
      </c>
      <c r="M6646" s="31">
        <f t="shared" si="282"/>
        <v>5.4747970549367597</v>
      </c>
      <c r="N6646" s="31">
        <f t="shared" si="283"/>
        <v>0</v>
      </c>
    </row>
    <row r="6647" spans="1:14" x14ac:dyDescent="0.45">
      <c r="A6647" s="31" t="str">
        <f t="shared" si="284"/>
        <v>E06000002_Children aged 0-4 at 31st March 2019 with an open Child Protection Plan_Number</v>
      </c>
      <c r="B6647" s="31" t="s">
        <v>511</v>
      </c>
      <c r="C6647" s="31" t="s">
        <v>725</v>
      </c>
      <c r="D6647" s="31" t="s">
        <v>474</v>
      </c>
      <c r="E6647" s="31" t="s">
        <v>475</v>
      </c>
      <c r="F6647" s="31" t="s">
        <v>63</v>
      </c>
      <c r="G6647" s="31" t="s">
        <v>129</v>
      </c>
      <c r="H6647" s="31" t="s">
        <v>743</v>
      </c>
      <c r="I6647" s="31">
        <v>95</v>
      </c>
      <c r="J6647" s="31">
        <v>9657</v>
      </c>
      <c r="K6647" s="31">
        <v>9.8374236305270806</v>
      </c>
      <c r="L6647" s="31" t="s">
        <v>1604</v>
      </c>
      <c r="M6647" s="31">
        <f t="shared" si="282"/>
        <v>9.8374236305270806</v>
      </c>
      <c r="N6647" s="31">
        <f t="shared" si="283"/>
        <v>0</v>
      </c>
    </row>
    <row r="6648" spans="1:14" x14ac:dyDescent="0.45">
      <c r="A6648" s="31" t="str">
        <f t="shared" si="284"/>
        <v>E06000003_Children aged 0-4 at 31st March 2019 with an open Child Protection Plan_Number</v>
      </c>
      <c r="B6648" s="31" t="s">
        <v>387</v>
      </c>
      <c r="C6648" s="31" t="s">
        <v>388</v>
      </c>
      <c r="D6648" s="31" t="s">
        <v>474</v>
      </c>
      <c r="E6648" s="31" t="s">
        <v>475</v>
      </c>
      <c r="F6648" s="31" t="s">
        <v>63</v>
      </c>
      <c r="G6648" s="31" t="s">
        <v>129</v>
      </c>
      <c r="H6648" s="31" t="s">
        <v>743</v>
      </c>
      <c r="I6648" s="31">
        <v>70</v>
      </c>
      <c r="J6648" s="31">
        <v>7348</v>
      </c>
      <c r="K6648" s="31">
        <v>9.5264017419706093</v>
      </c>
      <c r="L6648" s="31" t="s">
        <v>1569</v>
      </c>
      <c r="M6648" s="31">
        <f t="shared" si="282"/>
        <v>9.5264017419706093</v>
      </c>
      <c r="N6648" s="31">
        <f t="shared" si="283"/>
        <v>0</v>
      </c>
    </row>
    <row r="6649" spans="1:14" x14ac:dyDescent="0.45">
      <c r="A6649" s="31" t="str">
        <f t="shared" si="284"/>
        <v>E06000004_Children aged 0-4 at 31st March 2019 with an open Child Protection Plan_Number</v>
      </c>
      <c r="B6649" s="31" t="s">
        <v>422</v>
      </c>
      <c r="C6649" s="31" t="s">
        <v>423</v>
      </c>
      <c r="D6649" s="31" t="s">
        <v>474</v>
      </c>
      <c r="E6649" s="31" t="s">
        <v>475</v>
      </c>
      <c r="F6649" s="31" t="s">
        <v>63</v>
      </c>
      <c r="G6649" s="31" t="s">
        <v>129</v>
      </c>
      <c r="H6649" s="31" t="s">
        <v>743</v>
      </c>
      <c r="I6649" s="31">
        <v>94</v>
      </c>
      <c r="J6649" s="31">
        <v>11648</v>
      </c>
      <c r="K6649" s="31">
        <v>8.0700549450549506</v>
      </c>
      <c r="L6649" s="31" t="s">
        <v>1638</v>
      </c>
      <c r="M6649" s="31">
        <f t="shared" si="282"/>
        <v>8.0700549450549506</v>
      </c>
      <c r="N6649" s="31">
        <f t="shared" si="283"/>
        <v>0</v>
      </c>
    </row>
    <row r="6650" spans="1:14" x14ac:dyDescent="0.45">
      <c r="A6650" s="31" t="str">
        <f t="shared" si="284"/>
        <v>E06000010_Children aged 0-4 at 31st March 2019 with an open Child Protection Plan_Number</v>
      </c>
      <c r="B6650" s="31" t="s">
        <v>329</v>
      </c>
      <c r="C6650" s="31" t="s">
        <v>330</v>
      </c>
      <c r="D6650" s="31" t="s">
        <v>474</v>
      </c>
      <c r="E6650" s="31" t="s">
        <v>475</v>
      </c>
      <c r="F6650" s="31" t="s">
        <v>63</v>
      </c>
      <c r="G6650" s="31" t="s">
        <v>129</v>
      </c>
      <c r="H6650" s="31" t="s">
        <v>743</v>
      </c>
      <c r="I6650" s="31">
        <v>188</v>
      </c>
      <c r="J6650" s="31">
        <v>17207</v>
      </c>
      <c r="K6650" s="31">
        <v>10.925786017318501</v>
      </c>
      <c r="L6650" s="31" t="s">
        <v>1613</v>
      </c>
      <c r="M6650" s="31">
        <f t="shared" si="282"/>
        <v>10.925786017318501</v>
      </c>
      <c r="N6650" s="31">
        <f t="shared" si="283"/>
        <v>0</v>
      </c>
    </row>
    <row r="6651" spans="1:14" x14ac:dyDescent="0.45">
      <c r="A6651" s="31" t="str">
        <f t="shared" si="284"/>
        <v>E06000011_Children aged 0-4 at 31st March 2019 with an open Child Protection Plan_Number</v>
      </c>
      <c r="B6651" s="31" t="s">
        <v>514</v>
      </c>
      <c r="C6651" s="31" t="s">
        <v>594</v>
      </c>
      <c r="D6651" s="31" t="s">
        <v>474</v>
      </c>
      <c r="E6651" s="31" t="s">
        <v>475</v>
      </c>
      <c r="F6651" s="31" t="s">
        <v>63</v>
      </c>
      <c r="G6651" s="31" t="s">
        <v>129</v>
      </c>
      <c r="H6651" s="31" t="s">
        <v>743</v>
      </c>
      <c r="I6651" s="31">
        <v>79</v>
      </c>
      <c r="J6651" s="31">
        <v>15572</v>
      </c>
      <c r="K6651" s="31">
        <v>5.0732083226303599</v>
      </c>
      <c r="L6651" s="31" t="s">
        <v>1573</v>
      </c>
      <c r="M6651" s="31">
        <f t="shared" si="282"/>
        <v>5.0732083226303599</v>
      </c>
      <c r="N6651" s="31">
        <f t="shared" si="283"/>
        <v>0</v>
      </c>
    </row>
    <row r="6652" spans="1:14" x14ac:dyDescent="0.45">
      <c r="A6652" s="31" t="str">
        <f t="shared" si="284"/>
        <v>E06000012_Children aged 0-4 at 31st March 2019 with an open Child Protection Plan_Number</v>
      </c>
      <c r="B6652" s="31" t="s">
        <v>363</v>
      </c>
      <c r="C6652" s="31" t="s">
        <v>364</v>
      </c>
      <c r="D6652" s="31" t="s">
        <v>474</v>
      </c>
      <c r="E6652" s="31" t="s">
        <v>475</v>
      </c>
      <c r="F6652" s="31" t="s">
        <v>63</v>
      </c>
      <c r="G6652" s="31" t="s">
        <v>129</v>
      </c>
      <c r="H6652" s="31" t="s">
        <v>743</v>
      </c>
      <c r="I6652" s="31">
        <v>103</v>
      </c>
      <c r="J6652" s="31">
        <v>9516</v>
      </c>
      <c r="K6652" s="31">
        <v>10.823875577973901</v>
      </c>
      <c r="L6652" s="31" t="s">
        <v>1477</v>
      </c>
      <c r="M6652" s="31">
        <f t="shared" si="282"/>
        <v>10.823875577973901</v>
      </c>
      <c r="N6652" s="31">
        <f t="shared" si="283"/>
        <v>0</v>
      </c>
    </row>
    <row r="6653" spans="1:14" x14ac:dyDescent="0.45">
      <c r="A6653" s="31" t="str">
        <f t="shared" si="284"/>
        <v>E06000013_Children aged 0-4 at 31st March 2019 with an open Child Protection Plan_Number</v>
      </c>
      <c r="B6653" s="31" t="s">
        <v>365</v>
      </c>
      <c r="C6653" s="31" t="s">
        <v>366</v>
      </c>
      <c r="D6653" s="31" t="s">
        <v>474</v>
      </c>
      <c r="E6653" s="31" t="s">
        <v>475</v>
      </c>
      <c r="F6653" s="31" t="s">
        <v>63</v>
      </c>
      <c r="G6653" s="31" t="s">
        <v>129</v>
      </c>
      <c r="H6653" s="31" t="s">
        <v>743</v>
      </c>
      <c r="I6653" s="31">
        <v>53</v>
      </c>
      <c r="J6653" s="31">
        <v>9204</v>
      </c>
      <c r="K6653" s="31">
        <v>5.7583659278574499</v>
      </c>
      <c r="L6653" s="31" t="s">
        <v>1654</v>
      </c>
      <c r="M6653" s="31">
        <f t="shared" si="282"/>
        <v>5.7583659278574499</v>
      </c>
      <c r="N6653" s="31">
        <f t="shared" si="283"/>
        <v>0</v>
      </c>
    </row>
    <row r="6654" spans="1:14" x14ac:dyDescent="0.45">
      <c r="A6654" s="31" t="str">
        <f t="shared" si="284"/>
        <v>E10000023_Children aged 0-4 at 31st March 2019 with an open Child Protection Plan_Number</v>
      </c>
      <c r="B6654" s="31" t="s">
        <v>369</v>
      </c>
      <c r="C6654" s="31" t="s">
        <v>370</v>
      </c>
      <c r="D6654" s="31" t="s">
        <v>474</v>
      </c>
      <c r="E6654" s="31" t="s">
        <v>475</v>
      </c>
      <c r="F6654" s="31" t="s">
        <v>63</v>
      </c>
      <c r="G6654" s="31" t="s">
        <v>129</v>
      </c>
      <c r="H6654" s="31" t="s">
        <v>743</v>
      </c>
      <c r="I6654" s="31">
        <v>117</v>
      </c>
      <c r="J6654" s="31">
        <v>29706</v>
      </c>
      <c r="K6654" s="31">
        <v>3.9385982629771799</v>
      </c>
      <c r="L6654" s="31" t="s">
        <v>1634</v>
      </c>
      <c r="M6654" s="31">
        <f t="shared" si="282"/>
        <v>3.9385982629771799</v>
      </c>
      <c r="N6654" s="31">
        <f t="shared" si="283"/>
        <v>0</v>
      </c>
    </row>
    <row r="6655" spans="1:14" x14ac:dyDescent="0.45">
      <c r="A6655" s="31" t="str">
        <f t="shared" si="284"/>
        <v>E06000014_Children aged 0-4 at 31st March 2019 with an open Child Protection Plan_Number</v>
      </c>
      <c r="B6655" s="31" t="s">
        <v>472</v>
      </c>
      <c r="C6655" s="31" t="s">
        <v>473</v>
      </c>
      <c r="D6655" s="31" t="s">
        <v>474</v>
      </c>
      <c r="E6655" s="31" t="s">
        <v>475</v>
      </c>
      <c r="F6655" s="31" t="s">
        <v>63</v>
      </c>
      <c r="G6655" s="31" t="s">
        <v>129</v>
      </c>
      <c r="H6655" s="31" t="s">
        <v>743</v>
      </c>
      <c r="I6655" s="31">
        <v>51</v>
      </c>
      <c r="J6655" s="31">
        <v>9822</v>
      </c>
      <c r="K6655" s="31">
        <v>5.1924251679902298</v>
      </c>
      <c r="L6655" s="31" t="s">
        <v>1636</v>
      </c>
      <c r="M6655" s="31">
        <f t="shared" si="282"/>
        <v>5.1924251679902298</v>
      </c>
      <c r="N6655" s="31">
        <f t="shared" si="283"/>
        <v>0</v>
      </c>
    </row>
    <row r="6656" spans="1:14" x14ac:dyDescent="0.45">
      <c r="A6656" s="31" t="str">
        <f t="shared" si="284"/>
        <v>E06000032_Children aged 0-4 at 31st March 2019 with an open Child Protection Plan_Number</v>
      </c>
      <c r="B6656" s="31" t="s">
        <v>564</v>
      </c>
      <c r="C6656" s="31" t="s">
        <v>724</v>
      </c>
      <c r="D6656" s="31" t="s">
        <v>474</v>
      </c>
      <c r="E6656" s="31" t="s">
        <v>475</v>
      </c>
      <c r="F6656" s="31" t="s">
        <v>63</v>
      </c>
      <c r="G6656" s="31" t="s">
        <v>129</v>
      </c>
      <c r="H6656" s="31" t="s">
        <v>743</v>
      </c>
      <c r="I6656" s="31">
        <v>52</v>
      </c>
      <c r="J6656" s="31">
        <v>17547</v>
      </c>
      <c r="K6656" s="31">
        <v>2.9634695389525301</v>
      </c>
      <c r="L6656" s="31" t="s">
        <v>1651</v>
      </c>
      <c r="M6656" s="31">
        <f t="shared" ref="M6656:M6719" si="285">K6656</f>
        <v>2.9634695389525301</v>
      </c>
      <c r="N6656" s="31">
        <f t="shared" si="283"/>
        <v>0</v>
      </c>
    </row>
    <row r="6657" spans="1:14" x14ac:dyDescent="0.45">
      <c r="A6657" s="31" t="str">
        <f t="shared" si="284"/>
        <v>E06000055_Children aged 0-4 at 31st March 2019 with an open Child Protection Plan_Number</v>
      </c>
      <c r="B6657" s="31" t="s">
        <v>240</v>
      </c>
      <c r="C6657" s="31" t="s">
        <v>241</v>
      </c>
      <c r="D6657" s="31" t="s">
        <v>474</v>
      </c>
      <c r="E6657" s="31" t="s">
        <v>475</v>
      </c>
      <c r="F6657" s="31" t="s">
        <v>63</v>
      </c>
      <c r="G6657" s="31" t="s">
        <v>129</v>
      </c>
      <c r="H6657" s="31" t="s">
        <v>743</v>
      </c>
      <c r="I6657" s="31">
        <v>16</v>
      </c>
      <c r="J6657" s="31">
        <v>11509</v>
      </c>
      <c r="K6657" s="31">
        <v>1.3902163524198501</v>
      </c>
      <c r="L6657" s="31" t="s">
        <v>1676</v>
      </c>
      <c r="M6657" s="31">
        <f t="shared" si="285"/>
        <v>1.3902163524198501</v>
      </c>
      <c r="N6657" s="31">
        <f t="shared" si="283"/>
        <v>0</v>
      </c>
    </row>
    <row r="6658" spans="1:14" x14ac:dyDescent="0.45">
      <c r="A6658" s="31" t="str">
        <f t="shared" si="284"/>
        <v>E06000056_Children aged 0-4 at 31st March 2019 with an open Child Protection Plan_Number</v>
      </c>
      <c r="B6658" s="31" t="s">
        <v>279</v>
      </c>
      <c r="C6658" s="31" t="s">
        <v>280</v>
      </c>
      <c r="D6658" s="31" t="s">
        <v>474</v>
      </c>
      <c r="E6658" s="31" t="s">
        <v>475</v>
      </c>
      <c r="F6658" s="31" t="s">
        <v>63</v>
      </c>
      <c r="G6658" s="31" t="s">
        <v>129</v>
      </c>
      <c r="H6658" s="31" t="s">
        <v>743</v>
      </c>
      <c r="I6658" s="31">
        <v>54</v>
      </c>
      <c r="J6658" s="31">
        <v>17751</v>
      </c>
      <c r="K6658" s="31">
        <v>3.04208213621768</v>
      </c>
      <c r="L6658" s="31" t="s">
        <v>1651</v>
      </c>
      <c r="M6658" s="31">
        <f t="shared" si="285"/>
        <v>3.04208213621768</v>
      </c>
      <c r="N6658" s="31">
        <f t="shared" si="283"/>
        <v>0</v>
      </c>
    </row>
    <row r="6659" spans="1:14" x14ac:dyDescent="0.45">
      <c r="A6659" s="31" t="str">
        <f t="shared" si="284"/>
        <v>E10000002_Children aged 0-4 at 31st March 2019 with an open Child Protection Plan_Number</v>
      </c>
      <c r="B6659" s="31" t="s">
        <v>269</v>
      </c>
      <c r="C6659" s="31" t="s">
        <v>270</v>
      </c>
      <c r="D6659" s="31" t="s">
        <v>474</v>
      </c>
      <c r="E6659" s="31" t="s">
        <v>475</v>
      </c>
      <c r="F6659" s="31" t="s">
        <v>63</v>
      </c>
      <c r="G6659" s="31" t="s">
        <v>129</v>
      </c>
      <c r="H6659" s="31" t="s">
        <v>743</v>
      </c>
      <c r="I6659" s="31">
        <v>167</v>
      </c>
      <c r="J6659" s="31">
        <v>32404</v>
      </c>
      <c r="K6659" s="31">
        <v>5.1536847302802098</v>
      </c>
      <c r="L6659" s="31" t="s">
        <v>1636</v>
      </c>
      <c r="M6659" s="31">
        <f t="shared" si="285"/>
        <v>5.1536847302802098</v>
      </c>
      <c r="N6659" s="31">
        <f t="shared" ref="N6659:N6722" si="286">IF(OR(C6659="City of London",C6659="Isles of Scilly"),1,0)</f>
        <v>0</v>
      </c>
    </row>
    <row r="6660" spans="1:14" x14ac:dyDescent="0.45">
      <c r="A6660" s="31" t="str">
        <f t="shared" si="284"/>
        <v>E06000042_Children aged 0-4 at 31st March 2019 with an open Child Protection Plan_Number</v>
      </c>
      <c r="B6660" s="31" t="s">
        <v>355</v>
      </c>
      <c r="C6660" s="31" t="s">
        <v>356</v>
      </c>
      <c r="D6660" s="31" t="s">
        <v>474</v>
      </c>
      <c r="E6660" s="31" t="s">
        <v>475</v>
      </c>
      <c r="F6660" s="31" t="s">
        <v>63</v>
      </c>
      <c r="G6660" s="31" t="s">
        <v>129</v>
      </c>
      <c r="H6660" s="31" t="s">
        <v>743</v>
      </c>
      <c r="I6660" s="31">
        <v>42</v>
      </c>
      <c r="J6660" s="31">
        <v>19048</v>
      </c>
      <c r="K6660" s="31">
        <v>2.2049559008819801</v>
      </c>
      <c r="L6660" s="31" t="s">
        <v>1678</v>
      </c>
      <c r="M6660" s="31">
        <f t="shared" si="285"/>
        <v>2.2049559008819801</v>
      </c>
      <c r="N6660" s="31">
        <f t="shared" si="286"/>
        <v>0</v>
      </c>
    </row>
    <row r="6661" spans="1:14" x14ac:dyDescent="0.45">
      <c r="A6661" s="31" t="str">
        <f t="shared" si="284"/>
        <v>E10000007_Children aged 0-4 at 31st March 2019 with an open Child Protection Plan_Number</v>
      </c>
      <c r="B6661" s="31" t="s">
        <v>291</v>
      </c>
      <c r="C6661" s="31" t="s">
        <v>292</v>
      </c>
      <c r="D6661" s="31" t="s">
        <v>474</v>
      </c>
      <c r="E6661" s="31" t="s">
        <v>475</v>
      </c>
      <c r="F6661" s="31" t="s">
        <v>63</v>
      </c>
      <c r="G6661" s="31" t="s">
        <v>129</v>
      </c>
      <c r="H6661" s="31" t="s">
        <v>743</v>
      </c>
      <c r="I6661" s="31">
        <v>298</v>
      </c>
      <c r="J6661" s="31">
        <v>40208</v>
      </c>
      <c r="K6661" s="31">
        <v>7.4114604058893798</v>
      </c>
      <c r="L6661" s="31" t="s">
        <v>1660</v>
      </c>
      <c r="M6661" s="31">
        <f t="shared" si="285"/>
        <v>7.4114604058893798</v>
      </c>
      <c r="N6661" s="31">
        <f t="shared" si="286"/>
        <v>0</v>
      </c>
    </row>
    <row r="6662" spans="1:14" x14ac:dyDescent="0.45">
      <c r="A6662" s="31" t="str">
        <f t="shared" si="284"/>
        <v>E06000015_Children aged 0-4 at 31st March 2019 with an open Child Protection Plan_Number</v>
      </c>
      <c r="B6662" s="31" t="s">
        <v>289</v>
      </c>
      <c r="C6662" s="31" t="s">
        <v>290</v>
      </c>
      <c r="D6662" s="31" t="s">
        <v>474</v>
      </c>
      <c r="E6662" s="31" t="s">
        <v>475</v>
      </c>
      <c r="F6662" s="31" t="s">
        <v>63</v>
      </c>
      <c r="G6662" s="31" t="s">
        <v>129</v>
      </c>
      <c r="H6662" s="31" t="s">
        <v>743</v>
      </c>
      <c r="I6662" s="31">
        <v>140</v>
      </c>
      <c r="J6662" s="31">
        <v>16674</v>
      </c>
      <c r="K6662" s="31">
        <v>8.3963056255247697</v>
      </c>
      <c r="L6662" s="31" t="s">
        <v>1589</v>
      </c>
      <c r="M6662" s="31">
        <f t="shared" si="285"/>
        <v>8.3963056255247697</v>
      </c>
      <c r="N6662" s="31">
        <f t="shared" si="286"/>
        <v>0</v>
      </c>
    </row>
    <row r="6663" spans="1:14" x14ac:dyDescent="0.45">
      <c r="A6663" s="31" t="str">
        <f t="shared" si="284"/>
        <v>E10000009_Children aged 0-4 at 31st March 2019 with an open Child Protection Plan_Number</v>
      </c>
      <c r="B6663" s="31" t="s">
        <v>295</v>
      </c>
      <c r="C6663" s="31" t="s">
        <v>296</v>
      </c>
      <c r="D6663" s="31" t="s">
        <v>474</v>
      </c>
      <c r="E6663" s="31" t="s">
        <v>475</v>
      </c>
      <c r="F6663" s="31" t="s">
        <v>63</v>
      </c>
      <c r="G6663" s="31" t="s">
        <v>129</v>
      </c>
      <c r="H6663" s="31" t="s">
        <v>743</v>
      </c>
      <c r="I6663" s="31">
        <v>100</v>
      </c>
      <c r="J6663" s="31">
        <v>18202</v>
      </c>
      <c r="K6663" s="31">
        <v>5.4939017690363698</v>
      </c>
      <c r="L6663" s="31" t="s">
        <v>1630</v>
      </c>
      <c r="M6663" s="31">
        <f t="shared" si="285"/>
        <v>5.4939017690363698</v>
      </c>
      <c r="N6663" s="31">
        <f t="shared" si="286"/>
        <v>0</v>
      </c>
    </row>
    <row r="6664" spans="1:14" x14ac:dyDescent="0.45">
      <c r="A6664" s="31" t="str">
        <f t="shared" si="284"/>
        <v>E06000029_Children aged 0-4 at 31st March 2019 with an open Child Protection Plan_Number</v>
      </c>
      <c r="B6664" s="31" t="s">
        <v>543</v>
      </c>
      <c r="C6664" s="31" t="s">
        <v>717</v>
      </c>
      <c r="D6664" s="31" t="s">
        <v>474</v>
      </c>
      <c r="E6664" s="31" t="s">
        <v>475</v>
      </c>
      <c r="F6664" s="31" t="s">
        <v>63</v>
      </c>
      <c r="G6664" s="31" t="s">
        <v>129</v>
      </c>
      <c r="H6664" s="31" t="s">
        <v>743</v>
      </c>
      <c r="I6664" s="31">
        <v>34</v>
      </c>
      <c r="J6664" s="31">
        <v>8108</v>
      </c>
      <c r="K6664" s="31">
        <v>4.1933892451899402</v>
      </c>
      <c r="L6664" s="31" t="s">
        <v>1605</v>
      </c>
      <c r="M6664" s="31">
        <f t="shared" si="285"/>
        <v>4.1933892451899402</v>
      </c>
      <c r="N6664" s="31">
        <f t="shared" si="286"/>
        <v>0</v>
      </c>
    </row>
    <row r="6665" spans="1:14" x14ac:dyDescent="0.45">
      <c r="A6665" s="31" t="str">
        <f t="shared" si="284"/>
        <v>E06000028_Children aged 0-4 at 31st March 2019 with an open Child Protection Plan_Number</v>
      </c>
      <c r="B6665" s="31" t="s">
        <v>254</v>
      </c>
      <c r="C6665" s="31" t="s">
        <v>255</v>
      </c>
      <c r="D6665" s="31" t="s">
        <v>474</v>
      </c>
      <c r="E6665" s="31" t="s">
        <v>475</v>
      </c>
      <c r="F6665" s="31" t="s">
        <v>63</v>
      </c>
      <c r="G6665" s="31" t="s">
        <v>129</v>
      </c>
      <c r="H6665" s="31" t="s">
        <v>743</v>
      </c>
      <c r="I6665" s="31">
        <v>36</v>
      </c>
      <c r="J6665" s="31">
        <v>10832</v>
      </c>
      <c r="K6665" s="31">
        <v>3.3234859675036899</v>
      </c>
      <c r="L6665" s="31" t="s">
        <v>1620</v>
      </c>
      <c r="M6665" s="31">
        <f t="shared" si="285"/>
        <v>3.3234859675036899</v>
      </c>
      <c r="N6665" s="31">
        <f t="shared" si="286"/>
        <v>0</v>
      </c>
    </row>
    <row r="6666" spans="1:14" x14ac:dyDescent="0.45">
      <c r="A6666" s="31" t="str">
        <f t="shared" si="284"/>
        <v>E06000047_Children aged 0-4 at 31st March 2019 with an open Child Protection Plan_Number</v>
      </c>
      <c r="B6666" s="31" t="s">
        <v>528</v>
      </c>
      <c r="C6666" s="31" t="s">
        <v>721</v>
      </c>
      <c r="D6666" s="31" t="s">
        <v>474</v>
      </c>
      <c r="E6666" s="31" t="s">
        <v>475</v>
      </c>
      <c r="F6666" s="31" t="s">
        <v>63</v>
      </c>
      <c r="G6666" s="31" t="s">
        <v>129</v>
      </c>
      <c r="H6666" s="31" t="s">
        <v>743</v>
      </c>
      <c r="I6666" s="31">
        <v>142</v>
      </c>
      <c r="J6666" s="31">
        <v>27021</v>
      </c>
      <c r="K6666" s="31">
        <v>5.25517190333444</v>
      </c>
      <c r="L6666" s="31" t="s">
        <v>1571</v>
      </c>
      <c r="M6666" s="31">
        <f t="shared" si="285"/>
        <v>5.25517190333444</v>
      </c>
      <c r="N6666" s="31">
        <f t="shared" si="286"/>
        <v>0</v>
      </c>
    </row>
    <row r="6667" spans="1:14" x14ac:dyDescent="0.45">
      <c r="A6667" s="31" t="str">
        <f t="shared" ref="A6667:A6730" si="287">CONCATENATE(B6667,"_",G6667,"_",H6667)</f>
        <v>E06000005_Children aged 0-4 at 31st March 2019 with an open Child Protection Plan_Number</v>
      </c>
      <c r="B6667" s="31" t="s">
        <v>287</v>
      </c>
      <c r="C6667" s="31" t="s">
        <v>288</v>
      </c>
      <c r="D6667" s="31" t="s">
        <v>474</v>
      </c>
      <c r="E6667" s="31" t="s">
        <v>475</v>
      </c>
      <c r="F6667" s="31" t="s">
        <v>63</v>
      </c>
      <c r="G6667" s="31" t="s">
        <v>129</v>
      </c>
      <c r="H6667" s="31" t="s">
        <v>743</v>
      </c>
      <c r="I6667" s="31">
        <v>48</v>
      </c>
      <c r="J6667" s="31">
        <v>5917</v>
      </c>
      <c r="K6667" s="31">
        <v>8.1122190299138097</v>
      </c>
      <c r="L6667" s="31" t="s">
        <v>1638</v>
      </c>
      <c r="M6667" s="31">
        <f t="shared" si="285"/>
        <v>8.1122190299138097</v>
      </c>
      <c r="N6667" s="31">
        <f t="shared" si="286"/>
        <v>0</v>
      </c>
    </row>
    <row r="6668" spans="1:14" x14ac:dyDescent="0.45">
      <c r="A6668" s="31" t="str">
        <f t="shared" si="287"/>
        <v>E10000011_Children aged 0-4 at 31st March 2019 with an open Child Protection Plan_Number</v>
      </c>
      <c r="B6668" s="31" t="s">
        <v>299</v>
      </c>
      <c r="C6668" s="31" t="s">
        <v>300</v>
      </c>
      <c r="D6668" s="31" t="s">
        <v>474</v>
      </c>
      <c r="E6668" s="31" t="s">
        <v>475</v>
      </c>
      <c r="F6668" s="31" t="s">
        <v>63</v>
      </c>
      <c r="G6668" s="31" t="s">
        <v>129</v>
      </c>
      <c r="H6668" s="31" t="s">
        <v>743</v>
      </c>
      <c r="I6668" s="31">
        <v>185</v>
      </c>
      <c r="J6668" s="31">
        <v>27106</v>
      </c>
      <c r="K6668" s="31">
        <v>6.8250571829115296</v>
      </c>
      <c r="L6668" s="31" t="s">
        <v>1665</v>
      </c>
      <c r="M6668" s="31">
        <f t="shared" si="285"/>
        <v>6.8250571829115296</v>
      </c>
      <c r="N6668" s="31">
        <f t="shared" si="286"/>
        <v>0</v>
      </c>
    </row>
    <row r="6669" spans="1:14" x14ac:dyDescent="0.45">
      <c r="A6669" s="31" t="str">
        <f t="shared" si="287"/>
        <v>E06000043_Children aged 0-4 at 31st March 2019 with an open Child Protection Plan_Number</v>
      </c>
      <c r="B6669" s="31" t="s">
        <v>263</v>
      </c>
      <c r="C6669" s="31" t="s">
        <v>264</v>
      </c>
      <c r="D6669" s="31" t="s">
        <v>474</v>
      </c>
      <c r="E6669" s="31" t="s">
        <v>475</v>
      </c>
      <c r="F6669" s="31" t="s">
        <v>63</v>
      </c>
      <c r="G6669" s="31" t="s">
        <v>129</v>
      </c>
      <c r="H6669" s="31" t="s">
        <v>743</v>
      </c>
      <c r="I6669" s="31">
        <v>92</v>
      </c>
      <c r="J6669" s="31">
        <v>13768</v>
      </c>
      <c r="K6669" s="31">
        <v>6.6821615339918701</v>
      </c>
      <c r="L6669" s="31" t="s">
        <v>1508</v>
      </c>
      <c r="M6669" s="31">
        <f t="shared" si="285"/>
        <v>6.6821615339918701</v>
      </c>
      <c r="N6669" s="31">
        <f t="shared" si="286"/>
        <v>0</v>
      </c>
    </row>
    <row r="6670" spans="1:14" x14ac:dyDescent="0.45">
      <c r="A6670" s="31" t="str">
        <f t="shared" si="287"/>
        <v>E10000014_Children aged 0-4 at 31st March 2019 with an open Child Protection Plan_Number</v>
      </c>
      <c r="B6670" s="31" t="s">
        <v>309</v>
      </c>
      <c r="C6670" s="31" t="s">
        <v>310</v>
      </c>
      <c r="D6670" s="31" t="s">
        <v>474</v>
      </c>
      <c r="E6670" s="31" t="s">
        <v>475</v>
      </c>
      <c r="F6670" s="31" t="s">
        <v>63</v>
      </c>
      <c r="G6670" s="31" t="s">
        <v>129</v>
      </c>
      <c r="H6670" s="31" t="s">
        <v>743</v>
      </c>
      <c r="I6670" s="31">
        <v>337</v>
      </c>
      <c r="J6670" s="31">
        <v>74388</v>
      </c>
      <c r="K6670" s="31">
        <v>4.5303005861160397</v>
      </c>
      <c r="L6670" s="31" t="s">
        <v>1579</v>
      </c>
      <c r="M6670" s="31">
        <f t="shared" si="285"/>
        <v>4.5303005861160397</v>
      </c>
      <c r="N6670" s="31">
        <f t="shared" si="286"/>
        <v>0</v>
      </c>
    </row>
    <row r="6671" spans="1:14" x14ac:dyDescent="0.45">
      <c r="A6671" s="31" t="str">
        <f t="shared" si="287"/>
        <v>E06000044_Children aged 0-4 at 31st March 2019 with an open Child Protection Plan_Number</v>
      </c>
      <c r="B6671" s="31" t="s">
        <v>383</v>
      </c>
      <c r="C6671" s="31" t="s">
        <v>384</v>
      </c>
      <c r="D6671" s="31" t="s">
        <v>474</v>
      </c>
      <c r="E6671" s="31" t="s">
        <v>475</v>
      </c>
      <c r="F6671" s="31" t="s">
        <v>63</v>
      </c>
      <c r="G6671" s="31" t="s">
        <v>129</v>
      </c>
      <c r="H6671" s="31" t="s">
        <v>743</v>
      </c>
      <c r="I6671" s="31">
        <v>68</v>
      </c>
      <c r="J6671" s="31">
        <v>12735</v>
      </c>
      <c r="K6671" s="31">
        <v>5.3396152336081704</v>
      </c>
      <c r="L6671" s="31" t="s">
        <v>1571</v>
      </c>
      <c r="M6671" s="31">
        <f t="shared" si="285"/>
        <v>5.3396152336081704</v>
      </c>
      <c r="N6671" s="31">
        <f t="shared" si="286"/>
        <v>0</v>
      </c>
    </row>
    <row r="6672" spans="1:14" x14ac:dyDescent="0.45">
      <c r="A6672" s="31" t="str">
        <f t="shared" si="287"/>
        <v>E06000045_Children aged 0-4 at 31st March 2019 with an open Child Protection Plan_Number</v>
      </c>
      <c r="B6672" s="31" t="s">
        <v>577</v>
      </c>
      <c r="C6672" s="31" t="s">
        <v>729</v>
      </c>
      <c r="D6672" s="31" t="s">
        <v>474</v>
      </c>
      <c r="E6672" s="31" t="s">
        <v>475</v>
      </c>
      <c r="F6672" s="31" t="s">
        <v>63</v>
      </c>
      <c r="G6672" s="31" t="s">
        <v>129</v>
      </c>
      <c r="H6672" s="31" t="s">
        <v>743</v>
      </c>
      <c r="I6672" s="31">
        <v>97</v>
      </c>
      <c r="J6672" s="31">
        <v>15766</v>
      </c>
      <c r="K6672" s="31">
        <v>6.1524800202968404</v>
      </c>
      <c r="L6672" s="31" t="s">
        <v>1592</v>
      </c>
      <c r="M6672" s="31">
        <f t="shared" si="285"/>
        <v>6.1524800202968404</v>
      </c>
      <c r="N6672" s="31">
        <f t="shared" si="286"/>
        <v>0</v>
      </c>
    </row>
    <row r="6673" spans="1:14" x14ac:dyDescent="0.45">
      <c r="A6673" s="31" t="str">
        <f t="shared" si="287"/>
        <v>E10000018_Children aged 0-4 at 31st March 2019 with an open Child Protection Plan_Number</v>
      </c>
      <c r="B6673" s="31" t="s">
        <v>552</v>
      </c>
      <c r="C6673" s="31" t="s">
        <v>553</v>
      </c>
      <c r="D6673" s="31" t="s">
        <v>474</v>
      </c>
      <c r="E6673" s="31" t="s">
        <v>475</v>
      </c>
      <c r="F6673" s="31" t="s">
        <v>63</v>
      </c>
      <c r="G6673" s="31" t="s">
        <v>129</v>
      </c>
      <c r="H6673" s="31" t="s">
        <v>743</v>
      </c>
      <c r="I6673" s="31">
        <v>150</v>
      </c>
      <c r="J6673" s="31">
        <v>36916</v>
      </c>
      <c r="K6673" s="31">
        <v>4.0632787951023897</v>
      </c>
      <c r="L6673" s="31" t="s">
        <v>1657</v>
      </c>
      <c r="M6673" s="31">
        <f t="shared" si="285"/>
        <v>4.0632787951023897</v>
      </c>
      <c r="N6673" s="31">
        <f t="shared" si="286"/>
        <v>0</v>
      </c>
    </row>
    <row r="6674" spans="1:14" x14ac:dyDescent="0.45">
      <c r="A6674" s="31" t="str">
        <f t="shared" si="287"/>
        <v>E06000016_Children aged 0-4 at 31st March 2019 with an open Child Protection Plan_Number</v>
      </c>
      <c r="B6674" s="31" t="s">
        <v>341</v>
      </c>
      <c r="C6674" s="31" t="s">
        <v>342</v>
      </c>
      <c r="D6674" s="31" t="s">
        <v>474</v>
      </c>
      <c r="E6674" s="31" t="s">
        <v>475</v>
      </c>
      <c r="F6674" s="31" t="s">
        <v>63</v>
      </c>
      <c r="G6674" s="31" t="s">
        <v>129</v>
      </c>
      <c r="H6674" s="31" t="s">
        <v>743</v>
      </c>
      <c r="I6674" s="31">
        <v>145</v>
      </c>
      <c r="J6674" s="31">
        <v>25049</v>
      </c>
      <c r="K6674" s="31">
        <v>5.7886542376941197</v>
      </c>
      <c r="L6674" s="31" t="s">
        <v>1654</v>
      </c>
      <c r="M6674" s="31">
        <f t="shared" si="285"/>
        <v>5.7886542376941197</v>
      </c>
      <c r="N6674" s="31">
        <f t="shared" si="286"/>
        <v>0</v>
      </c>
    </row>
    <row r="6675" spans="1:14" x14ac:dyDescent="0.45">
      <c r="A6675" s="31" t="str">
        <f t="shared" si="287"/>
        <v>E06000017_Children aged 0-4 at 31st March 2019 with an open Child Protection Plan_Number</v>
      </c>
      <c r="B6675" s="31" t="s">
        <v>548</v>
      </c>
      <c r="C6675" s="31" t="s">
        <v>728</v>
      </c>
      <c r="D6675" s="31" t="s">
        <v>474</v>
      </c>
      <c r="E6675" s="31" t="s">
        <v>475</v>
      </c>
      <c r="F6675" s="31" t="s">
        <v>63</v>
      </c>
      <c r="G6675" s="31" t="s">
        <v>129</v>
      </c>
      <c r="H6675" s="31" t="s">
        <v>743</v>
      </c>
      <c r="I6675" s="31">
        <v>5</v>
      </c>
      <c r="J6675" s="31">
        <v>1855</v>
      </c>
      <c r="K6675" s="31">
        <v>2.6954177897574101</v>
      </c>
      <c r="L6675" s="31" t="s">
        <v>1631</v>
      </c>
      <c r="M6675" s="31">
        <f t="shared" si="285"/>
        <v>2.6954177897574101</v>
      </c>
      <c r="N6675" s="31">
        <f t="shared" si="286"/>
        <v>0</v>
      </c>
    </row>
    <row r="6676" spans="1:14" x14ac:dyDescent="0.45">
      <c r="A6676" s="31" t="str">
        <f t="shared" si="287"/>
        <v>E10000028_Children aged 0-4 at 31st March 2019 with an open Child Protection Plan_Number</v>
      </c>
      <c r="B6676" s="31" t="s">
        <v>418</v>
      </c>
      <c r="C6676" s="31" t="s">
        <v>419</v>
      </c>
      <c r="D6676" s="31" t="s">
        <v>474</v>
      </c>
      <c r="E6676" s="31" t="s">
        <v>475</v>
      </c>
      <c r="F6676" s="31" t="s">
        <v>63</v>
      </c>
      <c r="G6676" s="31" t="s">
        <v>129</v>
      </c>
      <c r="H6676" s="31" t="s">
        <v>743</v>
      </c>
      <c r="I6676" s="31">
        <v>253</v>
      </c>
      <c r="J6676" s="31">
        <v>44389</v>
      </c>
      <c r="K6676" s="31">
        <v>5.6996102638041002</v>
      </c>
      <c r="L6676" s="31" t="s">
        <v>1600</v>
      </c>
      <c r="M6676" s="31">
        <f t="shared" si="285"/>
        <v>5.6996102638041002</v>
      </c>
      <c r="N6676" s="31">
        <f t="shared" si="286"/>
        <v>0</v>
      </c>
    </row>
    <row r="6677" spans="1:14" x14ac:dyDescent="0.45">
      <c r="A6677" s="31" t="str">
        <f t="shared" si="287"/>
        <v>E06000021_Children aged 0-4 at 31st March 2019 with an open Child Protection Plan_Number</v>
      </c>
      <c r="B6677" s="31" t="s">
        <v>424</v>
      </c>
      <c r="C6677" s="31" t="s">
        <v>425</v>
      </c>
      <c r="D6677" s="31" t="s">
        <v>474</v>
      </c>
      <c r="E6677" s="31" t="s">
        <v>475</v>
      </c>
      <c r="F6677" s="31" t="s">
        <v>63</v>
      </c>
      <c r="G6677" s="31" t="s">
        <v>129</v>
      </c>
      <c r="H6677" s="31" t="s">
        <v>743</v>
      </c>
      <c r="I6677" s="31">
        <v>118</v>
      </c>
      <c r="J6677" s="31">
        <v>17135</v>
      </c>
      <c r="K6677" s="31">
        <v>6.8864896410855003</v>
      </c>
      <c r="L6677" s="31" t="s">
        <v>1646</v>
      </c>
      <c r="M6677" s="31">
        <f t="shared" si="285"/>
        <v>6.8864896410855003</v>
      </c>
      <c r="N6677" s="31">
        <f t="shared" si="286"/>
        <v>0</v>
      </c>
    </row>
    <row r="6678" spans="1:14" x14ac:dyDescent="0.45">
      <c r="A6678" s="31" t="str">
        <f t="shared" si="287"/>
        <v>E06000054_Children aged 0-4 at 31st March 2019 with an open Child Protection Plan_Number</v>
      </c>
      <c r="B6678" s="31" t="s">
        <v>462</v>
      </c>
      <c r="C6678" s="31" t="s">
        <v>463</v>
      </c>
      <c r="D6678" s="31" t="s">
        <v>474</v>
      </c>
      <c r="E6678" s="31" t="s">
        <v>475</v>
      </c>
      <c r="F6678" s="31" t="s">
        <v>63</v>
      </c>
      <c r="G6678" s="31" t="s">
        <v>129</v>
      </c>
      <c r="H6678" s="31" t="s">
        <v>743</v>
      </c>
      <c r="I6678" s="31">
        <v>144</v>
      </c>
      <c r="J6678" s="31">
        <v>27307</v>
      </c>
      <c r="K6678" s="31">
        <v>5.2733731277694398</v>
      </c>
      <c r="L6678" s="31" t="s">
        <v>1571</v>
      </c>
      <c r="M6678" s="31">
        <f t="shared" si="285"/>
        <v>5.2733731277694398</v>
      </c>
      <c r="N6678" s="31">
        <f t="shared" si="286"/>
        <v>0</v>
      </c>
    </row>
    <row r="6679" spans="1:14" x14ac:dyDescent="0.45">
      <c r="A6679" s="31" t="str">
        <f t="shared" si="287"/>
        <v>E06000030_Children aged 0-4 at 31st March 2019 with an open Child Protection Plan_Number</v>
      </c>
      <c r="B6679" s="31" t="s">
        <v>434</v>
      </c>
      <c r="C6679" s="31" t="s">
        <v>435</v>
      </c>
      <c r="D6679" s="31" t="s">
        <v>474</v>
      </c>
      <c r="E6679" s="31" t="s">
        <v>475</v>
      </c>
      <c r="F6679" s="31" t="s">
        <v>63</v>
      </c>
      <c r="G6679" s="31" t="s">
        <v>129</v>
      </c>
      <c r="H6679" s="31" t="s">
        <v>743</v>
      </c>
      <c r="I6679" s="31">
        <v>111</v>
      </c>
      <c r="J6679" s="31">
        <v>14479</v>
      </c>
      <c r="K6679" s="31">
        <v>7.6662752952551996</v>
      </c>
      <c r="L6679" s="31" t="s">
        <v>1575</v>
      </c>
      <c r="M6679" s="31">
        <f t="shared" si="285"/>
        <v>7.6662752952551996</v>
      </c>
      <c r="N6679" s="31">
        <f t="shared" si="286"/>
        <v>0</v>
      </c>
    </row>
    <row r="6680" spans="1:14" x14ac:dyDescent="0.45">
      <c r="A6680" s="31" t="str">
        <f t="shared" si="287"/>
        <v>E06000036_Children aged 0-4 at 31st March 2019 with an open Child Protection Plan_Number</v>
      </c>
      <c r="B6680" s="31" t="s">
        <v>257</v>
      </c>
      <c r="C6680" s="31" t="s">
        <v>258</v>
      </c>
      <c r="D6680" s="31" t="s">
        <v>474</v>
      </c>
      <c r="E6680" s="31" t="s">
        <v>475</v>
      </c>
      <c r="F6680" s="31" t="s">
        <v>63</v>
      </c>
      <c r="G6680" s="31" t="s">
        <v>129</v>
      </c>
      <c r="H6680" s="31" t="s">
        <v>743</v>
      </c>
      <c r="I6680" s="31">
        <v>39</v>
      </c>
      <c r="J6680" s="31">
        <v>7417</v>
      </c>
      <c r="K6680" s="31">
        <v>5.2581906431171603</v>
      </c>
      <c r="L6680" s="31" t="s">
        <v>1571</v>
      </c>
      <c r="M6680" s="31">
        <f t="shared" si="285"/>
        <v>5.2581906431171603</v>
      </c>
      <c r="N6680" s="31">
        <f t="shared" si="286"/>
        <v>0</v>
      </c>
    </row>
    <row r="6681" spans="1:14" x14ac:dyDescent="0.45">
      <c r="A6681" s="31" t="str">
        <f t="shared" si="287"/>
        <v>E06000040_Children aged 0-4 at 31st March 2019 with an open Child Protection Plan_Number</v>
      </c>
      <c r="B6681" s="31" t="s">
        <v>555</v>
      </c>
      <c r="C6681" s="31" t="s">
        <v>727</v>
      </c>
      <c r="D6681" s="31" t="s">
        <v>474</v>
      </c>
      <c r="E6681" s="31" t="s">
        <v>475</v>
      </c>
      <c r="F6681" s="31" t="s">
        <v>63</v>
      </c>
      <c r="G6681" s="31" t="s">
        <v>129</v>
      </c>
      <c r="H6681" s="31" t="s">
        <v>743</v>
      </c>
      <c r="I6681" s="31">
        <v>25</v>
      </c>
      <c r="J6681" s="31">
        <v>8678</v>
      </c>
      <c r="K6681" s="31">
        <v>2.8808481216870199</v>
      </c>
      <c r="L6681" s="31" t="s">
        <v>1664</v>
      </c>
      <c r="M6681" s="31">
        <f t="shared" si="285"/>
        <v>2.8808481216870199</v>
      </c>
      <c r="N6681" s="31">
        <f t="shared" si="286"/>
        <v>0</v>
      </c>
    </row>
    <row r="6682" spans="1:14" x14ac:dyDescent="0.45">
      <c r="A6682" s="31" t="str">
        <f t="shared" si="287"/>
        <v>E06000037_Children aged 0-4 at 31st March 2019 with an open Child Protection Plan_Number</v>
      </c>
      <c r="B6682" s="31" t="s">
        <v>456</v>
      </c>
      <c r="C6682" s="31" t="s">
        <v>457</v>
      </c>
      <c r="D6682" s="31" t="s">
        <v>474</v>
      </c>
      <c r="E6682" s="31" t="s">
        <v>475</v>
      </c>
      <c r="F6682" s="31" t="s">
        <v>63</v>
      </c>
      <c r="G6682" s="31" t="s">
        <v>129</v>
      </c>
      <c r="H6682" s="31" t="s">
        <v>743</v>
      </c>
      <c r="I6682" s="31">
        <v>39</v>
      </c>
      <c r="J6682" s="31">
        <v>8980</v>
      </c>
      <c r="K6682" s="31">
        <v>4.3429844097995502</v>
      </c>
      <c r="L6682" s="31" t="s">
        <v>1627</v>
      </c>
      <c r="M6682" s="31">
        <f t="shared" si="285"/>
        <v>4.3429844097995502</v>
      </c>
      <c r="N6682" s="31">
        <f t="shared" si="286"/>
        <v>0</v>
      </c>
    </row>
    <row r="6683" spans="1:14" x14ac:dyDescent="0.45">
      <c r="A6683" s="31" t="str">
        <f t="shared" si="287"/>
        <v>E06000038_Children aged 0-4 at 31st March 2019 with an open Child Protection Plan_Number</v>
      </c>
      <c r="B6683" s="31" t="s">
        <v>557</v>
      </c>
      <c r="C6683" s="31" t="s">
        <v>726</v>
      </c>
      <c r="D6683" s="31" t="s">
        <v>474</v>
      </c>
      <c r="E6683" s="31" t="s">
        <v>475</v>
      </c>
      <c r="F6683" s="31" t="s">
        <v>63</v>
      </c>
      <c r="G6683" s="31" t="s">
        <v>129</v>
      </c>
      <c r="H6683" s="31" t="s">
        <v>743</v>
      </c>
      <c r="I6683" s="31">
        <v>60</v>
      </c>
      <c r="J6683" s="31">
        <v>11632</v>
      </c>
      <c r="K6683" s="31">
        <v>5.1581843191196697</v>
      </c>
      <c r="L6683" s="31" t="s">
        <v>1636</v>
      </c>
      <c r="M6683" s="31">
        <f t="shared" si="285"/>
        <v>5.1581843191196697</v>
      </c>
      <c r="N6683" s="31">
        <f t="shared" si="286"/>
        <v>0</v>
      </c>
    </row>
    <row r="6684" spans="1:14" x14ac:dyDescent="0.45">
      <c r="A6684" s="31" t="str">
        <f t="shared" si="287"/>
        <v>E06000039_Children aged 0-4 at 31st March 2019 with an open Child Protection Plan_Number</v>
      </c>
      <c r="B6684" s="31" t="s">
        <v>404</v>
      </c>
      <c r="C6684" s="31" t="s">
        <v>405</v>
      </c>
      <c r="D6684" s="31" t="s">
        <v>474</v>
      </c>
      <c r="E6684" s="31" t="s">
        <v>475</v>
      </c>
      <c r="F6684" s="31" t="s">
        <v>63</v>
      </c>
      <c r="G6684" s="31" t="s">
        <v>129</v>
      </c>
      <c r="H6684" s="31" t="s">
        <v>743</v>
      </c>
      <c r="I6684" s="31">
        <v>58</v>
      </c>
      <c r="J6684" s="31">
        <v>12827</v>
      </c>
      <c r="K6684" s="31">
        <v>4.5217120137210598</v>
      </c>
      <c r="L6684" s="31" t="s">
        <v>1579</v>
      </c>
      <c r="M6684" s="31">
        <f t="shared" si="285"/>
        <v>4.5217120137210598</v>
      </c>
      <c r="N6684" s="31">
        <f t="shared" si="286"/>
        <v>0</v>
      </c>
    </row>
    <row r="6685" spans="1:14" x14ac:dyDescent="0.45">
      <c r="A6685" s="31" t="str">
        <f t="shared" si="287"/>
        <v>E06000041_Children aged 0-4 at 31st March 2019 with an open Child Protection Plan_Number</v>
      </c>
      <c r="B6685" s="31" t="s">
        <v>466</v>
      </c>
      <c r="C6685" s="31" t="s">
        <v>467</v>
      </c>
      <c r="D6685" s="31" t="s">
        <v>474</v>
      </c>
      <c r="E6685" s="31" t="s">
        <v>475</v>
      </c>
      <c r="F6685" s="31" t="s">
        <v>63</v>
      </c>
      <c r="G6685" s="31" t="s">
        <v>129</v>
      </c>
      <c r="H6685" s="31" t="s">
        <v>743</v>
      </c>
      <c r="I6685" s="31">
        <v>47</v>
      </c>
      <c r="J6685" s="31">
        <v>9822</v>
      </c>
      <c r="K6685" s="31">
        <v>4.7851761352066804</v>
      </c>
      <c r="L6685" s="31" t="s">
        <v>1632</v>
      </c>
      <c r="M6685" s="31">
        <f t="shared" si="285"/>
        <v>4.7851761352066804</v>
      </c>
      <c r="N6685" s="31">
        <f t="shared" si="286"/>
        <v>0</v>
      </c>
    </row>
    <row r="6686" spans="1:14" x14ac:dyDescent="0.45">
      <c r="A6686" s="31" t="str">
        <f t="shared" si="287"/>
        <v>E10000003_Children aged 0-4 at 31st March 2019 with an open Child Protection Plan_Number</v>
      </c>
      <c r="B6686" s="31" t="s">
        <v>275</v>
      </c>
      <c r="C6686" s="31" t="s">
        <v>276</v>
      </c>
      <c r="D6686" s="31" t="s">
        <v>474</v>
      </c>
      <c r="E6686" s="31" t="s">
        <v>475</v>
      </c>
      <c r="F6686" s="31" t="s">
        <v>63</v>
      </c>
      <c r="G6686" s="31" t="s">
        <v>129</v>
      </c>
      <c r="H6686" s="31" t="s">
        <v>743</v>
      </c>
      <c r="I6686" s="31">
        <v>153</v>
      </c>
      <c r="J6686" s="31">
        <v>37295</v>
      </c>
      <c r="K6686" s="31">
        <v>4.1024265987397799</v>
      </c>
      <c r="L6686" s="31" t="s">
        <v>1657</v>
      </c>
      <c r="M6686" s="31">
        <f t="shared" si="285"/>
        <v>4.1024265987397799</v>
      </c>
      <c r="N6686" s="31">
        <f t="shared" si="286"/>
        <v>0</v>
      </c>
    </row>
    <row r="6687" spans="1:14" x14ac:dyDescent="0.45">
      <c r="A6687" s="31" t="str">
        <f t="shared" si="287"/>
        <v>E06000031_Children aged 0-4 at 31st March 2019 with an open Child Protection Plan_Number</v>
      </c>
      <c r="B6687" s="31" t="s">
        <v>379</v>
      </c>
      <c r="C6687" s="31" t="s">
        <v>380</v>
      </c>
      <c r="D6687" s="31" t="s">
        <v>474</v>
      </c>
      <c r="E6687" s="31" t="s">
        <v>475</v>
      </c>
      <c r="F6687" s="31" t="s">
        <v>63</v>
      </c>
      <c r="G6687" s="31" t="s">
        <v>129</v>
      </c>
      <c r="H6687" s="31" t="s">
        <v>743</v>
      </c>
      <c r="I6687" s="31">
        <v>63</v>
      </c>
      <c r="J6687" s="31">
        <v>15931</v>
      </c>
      <c r="K6687" s="31">
        <v>3.9545540141861801</v>
      </c>
      <c r="L6687" s="31" t="s">
        <v>1625</v>
      </c>
      <c r="M6687" s="31">
        <f t="shared" si="285"/>
        <v>3.9545540141861801</v>
      </c>
      <c r="N6687" s="31">
        <f t="shared" si="286"/>
        <v>0</v>
      </c>
    </row>
    <row r="6688" spans="1:14" x14ac:dyDescent="0.45">
      <c r="A6688" s="31" t="str">
        <f t="shared" si="287"/>
        <v>E06000006_Children aged 0-4 at 31st March 2019 with an open Child Protection Plan_Number</v>
      </c>
      <c r="B6688" s="31" t="s">
        <v>531</v>
      </c>
      <c r="C6688" s="31" t="s">
        <v>722</v>
      </c>
      <c r="D6688" s="31" t="s">
        <v>474</v>
      </c>
      <c r="E6688" s="31" t="s">
        <v>475</v>
      </c>
      <c r="F6688" s="31" t="s">
        <v>63</v>
      </c>
      <c r="G6688" s="31" t="s">
        <v>129</v>
      </c>
      <c r="H6688" s="31" t="s">
        <v>743</v>
      </c>
      <c r="I6688" s="31">
        <v>55</v>
      </c>
      <c r="J6688" s="31">
        <v>7676</v>
      </c>
      <c r="K6688" s="31">
        <v>7.1651902032308499</v>
      </c>
      <c r="L6688" s="31" t="s">
        <v>1621</v>
      </c>
      <c r="M6688" s="31">
        <f t="shared" si="285"/>
        <v>7.1651902032308499</v>
      </c>
      <c r="N6688" s="31">
        <f t="shared" si="286"/>
        <v>0</v>
      </c>
    </row>
    <row r="6689" spans="1:14" x14ac:dyDescent="0.45">
      <c r="A6689" s="31" t="str">
        <f t="shared" si="287"/>
        <v>E06000007_Children aged 0-4 at 31st March 2019 with an open Child Protection Plan_Number</v>
      </c>
      <c r="B6689" s="31" t="s">
        <v>452</v>
      </c>
      <c r="C6689" s="31" t="s">
        <v>453</v>
      </c>
      <c r="D6689" s="31" t="s">
        <v>474</v>
      </c>
      <c r="E6689" s="31" t="s">
        <v>475</v>
      </c>
      <c r="F6689" s="31" t="s">
        <v>63</v>
      </c>
      <c r="G6689" s="31" t="s">
        <v>129</v>
      </c>
      <c r="H6689" s="31" t="s">
        <v>743</v>
      </c>
      <c r="I6689" s="31">
        <v>71</v>
      </c>
      <c r="J6689" s="31">
        <v>11933</v>
      </c>
      <c r="K6689" s="31">
        <v>5.9498868683482797</v>
      </c>
      <c r="L6689" s="31" t="s">
        <v>1574</v>
      </c>
      <c r="M6689" s="31">
        <f t="shared" si="285"/>
        <v>5.9498868683482797</v>
      </c>
      <c r="N6689" s="31">
        <f t="shared" si="286"/>
        <v>0</v>
      </c>
    </row>
    <row r="6690" spans="1:14" x14ac:dyDescent="0.45">
      <c r="A6690" s="31" t="str">
        <f t="shared" si="287"/>
        <v>E10000008_Children aged 0-4 at 31st March 2019 with an open Child Protection Plan_Number</v>
      </c>
      <c r="B6690" s="31" t="s">
        <v>504</v>
      </c>
      <c r="C6690" s="31" t="s">
        <v>505</v>
      </c>
      <c r="D6690" s="31" t="s">
        <v>474</v>
      </c>
      <c r="E6690" s="31" t="s">
        <v>475</v>
      </c>
      <c r="F6690" s="31" t="s">
        <v>63</v>
      </c>
      <c r="G6690" s="31" t="s">
        <v>129</v>
      </c>
      <c r="H6690" s="31" t="s">
        <v>743</v>
      </c>
      <c r="I6690" s="31">
        <v>158</v>
      </c>
      <c r="J6690" s="31">
        <v>37314</v>
      </c>
      <c r="K6690" s="31">
        <v>4.2343356380983002</v>
      </c>
      <c r="L6690" s="31" t="s">
        <v>1605</v>
      </c>
      <c r="M6690" s="31">
        <f t="shared" si="285"/>
        <v>4.2343356380983002</v>
      </c>
      <c r="N6690" s="31">
        <f t="shared" si="286"/>
        <v>0</v>
      </c>
    </row>
    <row r="6691" spans="1:14" x14ac:dyDescent="0.45">
      <c r="A6691" s="31" t="str">
        <f t="shared" si="287"/>
        <v>E06000026_Children aged 0-4 at 31st March 2019 with an open Child Protection Plan_Number</v>
      </c>
      <c r="B6691" s="31" t="s">
        <v>381</v>
      </c>
      <c r="C6691" s="31" t="s">
        <v>382</v>
      </c>
      <c r="D6691" s="31" t="s">
        <v>474</v>
      </c>
      <c r="E6691" s="31" t="s">
        <v>475</v>
      </c>
      <c r="F6691" s="31" t="s">
        <v>63</v>
      </c>
      <c r="G6691" s="31" t="s">
        <v>129</v>
      </c>
      <c r="H6691" s="31" t="s">
        <v>743</v>
      </c>
      <c r="I6691" s="31">
        <v>87</v>
      </c>
      <c r="J6691" s="31">
        <v>14969</v>
      </c>
      <c r="K6691" s="31">
        <v>5.8120114904135196</v>
      </c>
      <c r="L6691" s="31" t="s">
        <v>1654</v>
      </c>
      <c r="M6691" s="31">
        <f t="shared" si="285"/>
        <v>5.8120114904135196</v>
      </c>
      <c r="N6691" s="31">
        <f t="shared" si="286"/>
        <v>0</v>
      </c>
    </row>
    <row r="6692" spans="1:14" x14ac:dyDescent="0.45">
      <c r="A6692" s="31" t="str">
        <f t="shared" si="287"/>
        <v>E06000027_Children aged 0-4 at 31st March 2019 with an open Child Protection Plan_Number</v>
      </c>
      <c r="B6692" s="31" t="s">
        <v>438</v>
      </c>
      <c r="C6692" s="31" t="s">
        <v>439</v>
      </c>
      <c r="D6692" s="31" t="s">
        <v>474</v>
      </c>
      <c r="E6692" s="31" t="s">
        <v>475</v>
      </c>
      <c r="F6692" s="31" t="s">
        <v>63</v>
      </c>
      <c r="G6692" s="31" t="s">
        <v>129</v>
      </c>
      <c r="H6692" s="31" t="s">
        <v>743</v>
      </c>
      <c r="I6692" s="31">
        <v>61</v>
      </c>
      <c r="J6692" s="31">
        <v>6918</v>
      </c>
      <c r="K6692" s="31">
        <v>8.8175773344897408</v>
      </c>
      <c r="L6692" s="31" t="s">
        <v>1486</v>
      </c>
      <c r="M6692" s="31">
        <f t="shared" si="285"/>
        <v>8.8175773344897408</v>
      </c>
      <c r="N6692" s="31">
        <f t="shared" si="286"/>
        <v>0</v>
      </c>
    </row>
    <row r="6693" spans="1:14" x14ac:dyDescent="0.45">
      <c r="A6693" s="31" t="str">
        <f t="shared" si="287"/>
        <v>E10000012_Children aged 0-4 at 31st March 2019 with an open Child Protection Plan_Number</v>
      </c>
      <c r="B6693" s="31" t="s">
        <v>303</v>
      </c>
      <c r="C6693" s="31" t="s">
        <v>304</v>
      </c>
      <c r="D6693" s="31" t="s">
        <v>474</v>
      </c>
      <c r="E6693" s="31" t="s">
        <v>475</v>
      </c>
      <c r="F6693" s="31" t="s">
        <v>63</v>
      </c>
      <c r="G6693" s="31" t="s">
        <v>129</v>
      </c>
      <c r="H6693" s="31" t="s">
        <v>743</v>
      </c>
      <c r="I6693" s="31">
        <v>208</v>
      </c>
      <c r="J6693" s="31">
        <v>85981</v>
      </c>
      <c r="K6693" s="31">
        <v>2.4191391121294199</v>
      </c>
      <c r="L6693" s="31" t="s">
        <v>1650</v>
      </c>
      <c r="M6693" s="31">
        <f t="shared" si="285"/>
        <v>2.4191391121294199</v>
      </c>
      <c r="N6693" s="31">
        <f t="shared" si="286"/>
        <v>0</v>
      </c>
    </row>
    <row r="6694" spans="1:14" x14ac:dyDescent="0.45">
      <c r="A6694" s="31" t="str">
        <f t="shared" si="287"/>
        <v>E06000033_Children aged 0-4 at 31st March 2019 with an open Child Protection Plan_Number</v>
      </c>
      <c r="B6694" s="31" t="s">
        <v>412</v>
      </c>
      <c r="C6694" s="31" t="s">
        <v>413</v>
      </c>
      <c r="D6694" s="31" t="s">
        <v>474</v>
      </c>
      <c r="E6694" s="31" t="s">
        <v>475</v>
      </c>
      <c r="F6694" s="31" t="s">
        <v>63</v>
      </c>
      <c r="G6694" s="31" t="s">
        <v>129</v>
      </c>
      <c r="H6694" s="31" t="s">
        <v>743</v>
      </c>
      <c r="I6694" s="31">
        <v>56</v>
      </c>
      <c r="J6694" s="31">
        <v>11304</v>
      </c>
      <c r="K6694" s="31">
        <v>4.9539985845718304</v>
      </c>
      <c r="L6694" s="31" t="s">
        <v>1656</v>
      </c>
      <c r="M6694" s="31">
        <f t="shared" si="285"/>
        <v>4.9539985845718304</v>
      </c>
      <c r="N6694" s="31">
        <f t="shared" si="286"/>
        <v>0</v>
      </c>
    </row>
    <row r="6695" spans="1:14" x14ac:dyDescent="0.45">
      <c r="A6695" s="31" t="str">
        <f t="shared" si="287"/>
        <v>E06000034_Children aged 0-4 at 31st March 2019 with an open Child Protection Plan_Number</v>
      </c>
      <c r="B6695" s="31" t="s">
        <v>493</v>
      </c>
      <c r="C6695" s="31" t="s">
        <v>731</v>
      </c>
      <c r="D6695" s="31" t="s">
        <v>474</v>
      </c>
      <c r="E6695" s="31" t="s">
        <v>475</v>
      </c>
      <c r="F6695" s="31" t="s">
        <v>63</v>
      </c>
      <c r="G6695" s="31" t="s">
        <v>129</v>
      </c>
      <c r="H6695" s="31" t="s">
        <v>743</v>
      </c>
      <c r="I6695" s="31">
        <v>59</v>
      </c>
      <c r="J6695" s="31">
        <v>13195</v>
      </c>
      <c r="K6695" s="31">
        <v>4.4713906782872304</v>
      </c>
      <c r="L6695" s="31" t="s">
        <v>1579</v>
      </c>
      <c r="M6695" s="31">
        <f t="shared" si="285"/>
        <v>4.4713906782872304</v>
      </c>
      <c r="N6695" s="31">
        <f t="shared" si="286"/>
        <v>0</v>
      </c>
    </row>
    <row r="6696" spans="1:14" x14ac:dyDescent="0.45">
      <c r="A6696" s="31" t="str">
        <f t="shared" si="287"/>
        <v>E06000019_Children aged 0-4 at 31st March 2019 with an open Child Protection Plan_Number</v>
      </c>
      <c r="B6696" s="31" t="s">
        <v>317</v>
      </c>
      <c r="C6696" s="31" t="s">
        <v>318</v>
      </c>
      <c r="D6696" s="31" t="s">
        <v>474</v>
      </c>
      <c r="E6696" s="31" t="s">
        <v>475</v>
      </c>
      <c r="F6696" s="31" t="s">
        <v>63</v>
      </c>
      <c r="G6696" s="31" t="s">
        <v>129</v>
      </c>
      <c r="H6696" s="31" t="s">
        <v>743</v>
      </c>
      <c r="I6696" s="31">
        <v>42</v>
      </c>
      <c r="J6696" s="31">
        <v>9337</v>
      </c>
      <c r="K6696" s="31">
        <v>4.4982328370997102</v>
      </c>
      <c r="L6696" s="31" t="s">
        <v>1579</v>
      </c>
      <c r="M6696" s="31">
        <f t="shared" si="285"/>
        <v>4.4982328370997102</v>
      </c>
      <c r="N6696" s="31">
        <f t="shared" si="286"/>
        <v>0</v>
      </c>
    </row>
    <row r="6697" spans="1:14" x14ac:dyDescent="0.45">
      <c r="A6697" s="31" t="str">
        <f t="shared" si="287"/>
        <v>E10000034_Children aged 0-4 at 31st March 2019 with an open Child Protection Plan_Number</v>
      </c>
      <c r="B6697" s="31" t="s">
        <v>470</v>
      </c>
      <c r="C6697" s="31" t="s">
        <v>471</v>
      </c>
      <c r="D6697" s="31" t="s">
        <v>474</v>
      </c>
      <c r="E6697" s="31" t="s">
        <v>475</v>
      </c>
      <c r="F6697" s="31" t="s">
        <v>63</v>
      </c>
      <c r="G6697" s="31" t="s">
        <v>129</v>
      </c>
      <c r="H6697" s="31" t="s">
        <v>743</v>
      </c>
      <c r="I6697" s="31">
        <v>159</v>
      </c>
      <c r="J6697" s="31">
        <v>31348</v>
      </c>
      <c r="K6697" s="31">
        <v>5.0720939134872998</v>
      </c>
      <c r="L6697" s="31" t="s">
        <v>1573</v>
      </c>
      <c r="M6697" s="31">
        <f t="shared" si="285"/>
        <v>5.0720939134872998</v>
      </c>
      <c r="N6697" s="31">
        <f t="shared" si="286"/>
        <v>0</v>
      </c>
    </row>
    <row r="6698" spans="1:14" x14ac:dyDescent="0.45">
      <c r="A6698" s="31" t="str">
        <f t="shared" si="287"/>
        <v>E10000016_Children aged 0-4 at 31st March 2019 with an open Child Protection Plan_Number</v>
      </c>
      <c r="B6698" s="31" t="s">
        <v>327</v>
      </c>
      <c r="C6698" s="31" t="s">
        <v>328</v>
      </c>
      <c r="D6698" s="31" t="s">
        <v>474</v>
      </c>
      <c r="E6698" s="31" t="s">
        <v>475</v>
      </c>
      <c r="F6698" s="31" t="s">
        <v>63</v>
      </c>
      <c r="G6698" s="31" t="s">
        <v>129</v>
      </c>
      <c r="H6698" s="31" t="s">
        <v>743</v>
      </c>
      <c r="I6698" s="31">
        <v>490</v>
      </c>
      <c r="J6698" s="31">
        <v>91425</v>
      </c>
      <c r="K6698" s="31">
        <v>5.3595843587640104</v>
      </c>
      <c r="L6698" s="31" t="s">
        <v>1603</v>
      </c>
      <c r="M6698" s="31">
        <f t="shared" si="285"/>
        <v>5.3595843587640104</v>
      </c>
      <c r="N6698" s="31">
        <f t="shared" si="286"/>
        <v>0</v>
      </c>
    </row>
    <row r="6699" spans="1:14" x14ac:dyDescent="0.45">
      <c r="A6699" s="31" t="str">
        <f t="shared" si="287"/>
        <v>E06000035_Children aged 0-4 at 31st March 2019 with an open Child Protection Plan_Number</v>
      </c>
      <c r="B6699" s="31" t="s">
        <v>351</v>
      </c>
      <c r="C6699" s="31" t="s">
        <v>352</v>
      </c>
      <c r="D6699" s="31" t="s">
        <v>474</v>
      </c>
      <c r="E6699" s="31" t="s">
        <v>475</v>
      </c>
      <c r="F6699" s="31" t="s">
        <v>63</v>
      </c>
      <c r="G6699" s="31" t="s">
        <v>129</v>
      </c>
      <c r="H6699" s="31" t="s">
        <v>743</v>
      </c>
      <c r="I6699" s="31">
        <v>119</v>
      </c>
      <c r="J6699" s="31">
        <v>18494</v>
      </c>
      <c r="K6699" s="31">
        <v>6.4345193035579102</v>
      </c>
      <c r="L6699" s="31" t="s">
        <v>1622</v>
      </c>
      <c r="M6699" s="31">
        <f t="shared" si="285"/>
        <v>6.4345193035579102</v>
      </c>
      <c r="N6699" s="31">
        <f t="shared" si="286"/>
        <v>0</v>
      </c>
    </row>
    <row r="6700" spans="1:14" x14ac:dyDescent="0.45">
      <c r="A6700" s="31" t="str">
        <f t="shared" si="287"/>
        <v>E10000017_Children aged 0-4 at 31st March 2019 with an open Child Protection Plan_Number</v>
      </c>
      <c r="B6700" s="31" t="s">
        <v>337</v>
      </c>
      <c r="C6700" s="31" t="s">
        <v>338</v>
      </c>
      <c r="D6700" s="31" t="s">
        <v>474</v>
      </c>
      <c r="E6700" s="31" t="s">
        <v>475</v>
      </c>
      <c r="F6700" s="31" t="s">
        <v>63</v>
      </c>
      <c r="G6700" s="31" t="s">
        <v>129</v>
      </c>
      <c r="H6700" s="31" t="s">
        <v>743</v>
      </c>
      <c r="I6700" s="31">
        <v>476</v>
      </c>
      <c r="J6700" s="31">
        <v>67104</v>
      </c>
      <c r="K6700" s="31">
        <v>7.0934668574153497</v>
      </c>
      <c r="L6700" s="31" t="s">
        <v>1666</v>
      </c>
      <c r="M6700" s="31">
        <f t="shared" si="285"/>
        <v>7.0934668574153497</v>
      </c>
      <c r="N6700" s="31">
        <f t="shared" si="286"/>
        <v>0</v>
      </c>
    </row>
    <row r="6701" spans="1:14" x14ac:dyDescent="0.45">
      <c r="A6701" s="31" t="str">
        <f t="shared" si="287"/>
        <v>E06000008_Children aged 0-4 at 31st March 2019 with an open Child Protection Plan_Number</v>
      </c>
      <c r="B6701" s="31" t="s">
        <v>247</v>
      </c>
      <c r="C6701" s="31" t="s">
        <v>248</v>
      </c>
      <c r="D6701" s="31" t="s">
        <v>474</v>
      </c>
      <c r="E6701" s="31" t="s">
        <v>475</v>
      </c>
      <c r="F6701" s="31" t="s">
        <v>63</v>
      </c>
      <c r="G6701" s="31" t="s">
        <v>129</v>
      </c>
      <c r="H6701" s="31" t="s">
        <v>743</v>
      </c>
      <c r="I6701" s="31">
        <v>71</v>
      </c>
      <c r="J6701" s="31">
        <v>10576</v>
      </c>
      <c r="K6701" s="31">
        <v>6.7133131618759396</v>
      </c>
      <c r="L6701" s="31" t="s">
        <v>1508</v>
      </c>
      <c r="M6701" s="31">
        <f t="shared" si="285"/>
        <v>6.7133131618759396</v>
      </c>
      <c r="N6701" s="31">
        <f t="shared" si="286"/>
        <v>0</v>
      </c>
    </row>
    <row r="6702" spans="1:14" x14ac:dyDescent="0.45">
      <c r="A6702" s="31" t="str">
        <f t="shared" si="287"/>
        <v>E06000009_Children aged 0-4 at 31st March 2019 with an open Child Protection Plan_Number</v>
      </c>
      <c r="B6702" s="31" t="s">
        <v>249</v>
      </c>
      <c r="C6702" s="31" t="s">
        <v>250</v>
      </c>
      <c r="D6702" s="31" t="s">
        <v>474</v>
      </c>
      <c r="E6702" s="31" t="s">
        <v>475</v>
      </c>
      <c r="F6702" s="31" t="s">
        <v>63</v>
      </c>
      <c r="G6702" s="31" t="s">
        <v>129</v>
      </c>
      <c r="H6702" s="31" t="s">
        <v>743</v>
      </c>
      <c r="I6702" s="31">
        <v>141</v>
      </c>
      <c r="J6702" s="31">
        <v>8365</v>
      </c>
      <c r="K6702" s="31">
        <v>16.855947399880499</v>
      </c>
      <c r="L6702" s="31" t="s">
        <v>1616</v>
      </c>
      <c r="M6702" s="31">
        <f t="shared" si="285"/>
        <v>16.855947399880499</v>
      </c>
      <c r="N6702" s="31">
        <f t="shared" si="286"/>
        <v>0</v>
      </c>
    </row>
    <row r="6703" spans="1:14" x14ac:dyDescent="0.45">
      <c r="A6703" s="31" t="str">
        <f t="shared" si="287"/>
        <v>E10000024_Children aged 0-4 at 31st March 2019 with an open Child Protection Plan_Number</v>
      </c>
      <c r="B6703" s="31" t="s">
        <v>572</v>
      </c>
      <c r="C6703" s="31" t="s">
        <v>573</v>
      </c>
      <c r="D6703" s="31" t="s">
        <v>474</v>
      </c>
      <c r="E6703" s="31" t="s">
        <v>475</v>
      </c>
      <c r="F6703" s="31" t="s">
        <v>63</v>
      </c>
      <c r="G6703" s="31" t="s">
        <v>129</v>
      </c>
      <c r="H6703" s="31" t="s">
        <v>743</v>
      </c>
      <c r="I6703" s="31">
        <v>283</v>
      </c>
      <c r="J6703" s="31">
        <v>44888</v>
      </c>
      <c r="K6703" s="31">
        <v>6.30458028871859</v>
      </c>
      <c r="L6703" s="31" t="s">
        <v>1529</v>
      </c>
      <c r="M6703" s="31">
        <f t="shared" si="285"/>
        <v>6.30458028871859</v>
      </c>
      <c r="N6703" s="31">
        <f t="shared" si="286"/>
        <v>0</v>
      </c>
    </row>
    <row r="6704" spans="1:14" x14ac:dyDescent="0.45">
      <c r="A6704" s="31" t="str">
        <f t="shared" si="287"/>
        <v>E06000018_Children aged 0-4 at 31st March 2019 with an open Child Protection Plan_Number</v>
      </c>
      <c r="B6704" s="31" t="s">
        <v>373</v>
      </c>
      <c r="C6704" s="31" t="s">
        <v>374</v>
      </c>
      <c r="D6704" s="31" t="s">
        <v>474</v>
      </c>
      <c r="E6704" s="31" t="s">
        <v>475</v>
      </c>
      <c r="F6704" s="31" t="s">
        <v>63</v>
      </c>
      <c r="G6704" s="31" t="s">
        <v>129</v>
      </c>
      <c r="H6704" s="31" t="s">
        <v>743</v>
      </c>
      <c r="I6704" s="31">
        <v>165</v>
      </c>
      <c r="J6704" s="31">
        <v>20755</v>
      </c>
      <c r="K6704" s="31">
        <v>7.9498915923873801</v>
      </c>
      <c r="L6704" s="31" t="s">
        <v>1614</v>
      </c>
      <c r="M6704" s="31">
        <f t="shared" si="285"/>
        <v>7.9498915923873801</v>
      </c>
      <c r="N6704" s="31">
        <f t="shared" si="286"/>
        <v>0</v>
      </c>
    </row>
    <row r="6705" spans="1:14" x14ac:dyDescent="0.45">
      <c r="A6705" s="31" t="str">
        <f t="shared" si="287"/>
        <v>E06000051_Children aged 0-4 at 31st March 2019 with an open Child Protection Plan_Number</v>
      </c>
      <c r="B6705" s="31" t="s">
        <v>403</v>
      </c>
      <c r="C6705" s="31" t="s">
        <v>166</v>
      </c>
      <c r="D6705" s="31" t="s">
        <v>474</v>
      </c>
      <c r="E6705" s="31" t="s">
        <v>475</v>
      </c>
      <c r="F6705" s="31" t="s">
        <v>63</v>
      </c>
      <c r="G6705" s="31" t="s">
        <v>129</v>
      </c>
      <c r="H6705" s="31" t="s">
        <v>743</v>
      </c>
      <c r="I6705" s="31">
        <v>101</v>
      </c>
      <c r="J6705" s="31">
        <v>15034</v>
      </c>
      <c r="K6705" s="31">
        <v>6.7181056272449098</v>
      </c>
      <c r="L6705" s="31" t="s">
        <v>1508</v>
      </c>
      <c r="M6705" s="31">
        <f t="shared" si="285"/>
        <v>6.7181056272449098</v>
      </c>
      <c r="N6705" s="31">
        <f t="shared" si="286"/>
        <v>0</v>
      </c>
    </row>
    <row r="6706" spans="1:14" x14ac:dyDescent="0.45">
      <c r="A6706" s="31" t="str">
        <f t="shared" si="287"/>
        <v>E06000020_Children aged 0-4 at 31st March 2019 with an open Child Protection Plan_Number</v>
      </c>
      <c r="B6706" s="31" t="s">
        <v>570</v>
      </c>
      <c r="C6706" s="31" t="s">
        <v>730</v>
      </c>
      <c r="D6706" s="31" t="s">
        <v>474</v>
      </c>
      <c r="E6706" s="31" t="s">
        <v>475</v>
      </c>
      <c r="F6706" s="31" t="s">
        <v>63</v>
      </c>
      <c r="G6706" s="31" t="s">
        <v>129</v>
      </c>
      <c r="H6706" s="31" t="s">
        <v>743</v>
      </c>
      <c r="I6706" s="31">
        <v>82</v>
      </c>
      <c r="J6706" s="31">
        <v>11022</v>
      </c>
      <c r="K6706" s="31">
        <v>7.4396661223008502</v>
      </c>
      <c r="L6706" s="31" t="s">
        <v>1660</v>
      </c>
      <c r="M6706" s="31">
        <f t="shared" si="285"/>
        <v>7.4396661223008502</v>
      </c>
      <c r="N6706" s="31">
        <f t="shared" si="286"/>
        <v>0</v>
      </c>
    </row>
    <row r="6707" spans="1:14" x14ac:dyDescent="0.45">
      <c r="A6707" s="31" t="str">
        <f t="shared" si="287"/>
        <v>E06000049_Children aged 0-4 at 31st March 2019 with an open Child Protection Plan_Number</v>
      </c>
      <c r="B6707" s="31" t="s">
        <v>541</v>
      </c>
      <c r="C6707" s="31" t="s">
        <v>718</v>
      </c>
      <c r="D6707" s="31" t="s">
        <v>474</v>
      </c>
      <c r="E6707" s="31" t="s">
        <v>475</v>
      </c>
      <c r="F6707" s="31" t="s">
        <v>63</v>
      </c>
      <c r="G6707" s="31" t="s">
        <v>129</v>
      </c>
      <c r="H6707" s="31" t="s">
        <v>743</v>
      </c>
      <c r="I6707" s="31">
        <v>80</v>
      </c>
      <c r="J6707" s="31">
        <v>20262</v>
      </c>
      <c r="K6707" s="31">
        <v>3.9482775639127401</v>
      </c>
      <c r="L6707" s="31" t="s">
        <v>1634</v>
      </c>
      <c r="M6707" s="31">
        <f t="shared" si="285"/>
        <v>3.9482775639127401</v>
      </c>
      <c r="N6707" s="31">
        <f t="shared" si="286"/>
        <v>0</v>
      </c>
    </row>
    <row r="6708" spans="1:14" x14ac:dyDescent="0.45">
      <c r="A6708" s="31" t="str">
        <f t="shared" si="287"/>
        <v>E06000050_Children aged 0-4 at 31st March 2019 with an open Child Protection Plan_Number</v>
      </c>
      <c r="B6708" s="31" t="s">
        <v>281</v>
      </c>
      <c r="C6708" s="31" t="s">
        <v>282</v>
      </c>
      <c r="D6708" s="31" t="s">
        <v>474</v>
      </c>
      <c r="E6708" s="31" t="s">
        <v>475</v>
      </c>
      <c r="F6708" s="31" t="s">
        <v>63</v>
      </c>
      <c r="G6708" s="31" t="s">
        <v>129</v>
      </c>
      <c r="H6708" s="31" t="s">
        <v>743</v>
      </c>
      <c r="I6708" s="31">
        <v>84</v>
      </c>
      <c r="J6708" s="31">
        <v>18571</v>
      </c>
      <c r="K6708" s="31">
        <v>4.5231813041839404</v>
      </c>
      <c r="L6708" s="31" t="s">
        <v>1579</v>
      </c>
      <c r="M6708" s="31">
        <f t="shared" si="285"/>
        <v>4.5231813041839404</v>
      </c>
      <c r="N6708" s="31">
        <f t="shared" si="286"/>
        <v>0</v>
      </c>
    </row>
    <row r="6709" spans="1:14" x14ac:dyDescent="0.45">
      <c r="A6709" s="31" t="str">
        <f t="shared" si="287"/>
        <v>E06000052_Children aged 0-4 at 31st March 2019 with an open Child Protection Plan_Number</v>
      </c>
      <c r="B6709" s="31" t="s">
        <v>482</v>
      </c>
      <c r="C6709" s="31" t="s">
        <v>720</v>
      </c>
      <c r="D6709" s="31" t="s">
        <v>474</v>
      </c>
      <c r="E6709" s="31" t="s">
        <v>475</v>
      </c>
      <c r="F6709" s="31" t="s">
        <v>63</v>
      </c>
      <c r="G6709" s="31" t="s">
        <v>129</v>
      </c>
      <c r="H6709" s="31" t="s">
        <v>743</v>
      </c>
      <c r="I6709" s="31">
        <v>148</v>
      </c>
      <c r="J6709" s="31">
        <v>28270</v>
      </c>
      <c r="K6709" s="31">
        <v>5.2352316943756598</v>
      </c>
      <c r="L6709" s="31" t="s">
        <v>1636</v>
      </c>
      <c r="M6709" s="31">
        <f t="shared" si="285"/>
        <v>5.2352316943756598</v>
      </c>
      <c r="N6709" s="31">
        <f t="shared" si="286"/>
        <v>0</v>
      </c>
    </row>
    <row r="6710" spans="1:14" x14ac:dyDescent="0.45">
      <c r="A6710" s="31" t="str">
        <f t="shared" si="287"/>
        <v>E10000006_Children aged 0-4 at 31st March 2019 with an open Child Protection Plan_Number</v>
      </c>
      <c r="B6710" s="31" t="s">
        <v>285</v>
      </c>
      <c r="C6710" s="31" t="s">
        <v>286</v>
      </c>
      <c r="D6710" s="31" t="s">
        <v>474</v>
      </c>
      <c r="E6710" s="31" t="s">
        <v>475</v>
      </c>
      <c r="F6710" s="31" t="s">
        <v>63</v>
      </c>
      <c r="G6710" s="31" t="s">
        <v>129</v>
      </c>
      <c r="H6710" s="31" t="s">
        <v>743</v>
      </c>
      <c r="I6710" s="31">
        <v>178</v>
      </c>
      <c r="J6710" s="31">
        <v>24066</v>
      </c>
      <c r="K6710" s="31">
        <v>7.3963267680545197</v>
      </c>
      <c r="L6710" s="31" t="s">
        <v>1660</v>
      </c>
      <c r="M6710" s="31">
        <f t="shared" si="285"/>
        <v>7.3963267680545197</v>
      </c>
      <c r="N6710" s="31">
        <f t="shared" si="286"/>
        <v>0</v>
      </c>
    </row>
    <row r="6711" spans="1:14" x14ac:dyDescent="0.45">
      <c r="A6711" s="31" t="str">
        <f t="shared" si="287"/>
        <v>E10000013_Children aged 0-4 at 31st March 2019 with an open Child Protection Plan_Number</v>
      </c>
      <c r="B6711" s="31" t="s">
        <v>307</v>
      </c>
      <c r="C6711" s="31" t="s">
        <v>308</v>
      </c>
      <c r="D6711" s="31" t="s">
        <v>474</v>
      </c>
      <c r="E6711" s="31" t="s">
        <v>475</v>
      </c>
      <c r="F6711" s="31" t="s">
        <v>63</v>
      </c>
      <c r="G6711" s="31" t="s">
        <v>129</v>
      </c>
      <c r="H6711" s="31" t="s">
        <v>743</v>
      </c>
      <c r="I6711" s="31">
        <v>244</v>
      </c>
      <c r="J6711" s="31">
        <v>34617</v>
      </c>
      <c r="K6711" s="31">
        <v>7.0485599560909398</v>
      </c>
      <c r="L6711" s="31" t="s">
        <v>1598</v>
      </c>
      <c r="M6711" s="31">
        <f t="shared" si="285"/>
        <v>7.0485599560909398</v>
      </c>
      <c r="N6711" s="31">
        <f t="shared" si="286"/>
        <v>0</v>
      </c>
    </row>
    <row r="6712" spans="1:14" x14ac:dyDescent="0.45">
      <c r="A6712" s="31" t="str">
        <f t="shared" si="287"/>
        <v>E10000015_Children aged 0-4 at 31st March 2019 with an open Child Protection Plan_Number</v>
      </c>
      <c r="B6712" s="31" t="s">
        <v>319</v>
      </c>
      <c r="C6712" s="31" t="s">
        <v>320</v>
      </c>
      <c r="D6712" s="31" t="s">
        <v>474</v>
      </c>
      <c r="E6712" s="31" t="s">
        <v>475</v>
      </c>
      <c r="F6712" s="31" t="s">
        <v>63</v>
      </c>
      <c r="G6712" s="31" t="s">
        <v>129</v>
      </c>
      <c r="H6712" s="31" t="s">
        <v>743</v>
      </c>
      <c r="I6712" s="31">
        <v>224</v>
      </c>
      <c r="J6712" s="31">
        <v>74764</v>
      </c>
      <c r="K6712" s="31">
        <v>2.9960943769728701</v>
      </c>
      <c r="L6712" s="31" t="s">
        <v>1651</v>
      </c>
      <c r="M6712" s="31">
        <f t="shared" si="285"/>
        <v>2.9960943769728701</v>
      </c>
      <c r="N6712" s="31">
        <f t="shared" si="286"/>
        <v>0</v>
      </c>
    </row>
    <row r="6713" spans="1:14" x14ac:dyDescent="0.45">
      <c r="A6713" s="31" t="str">
        <f t="shared" si="287"/>
        <v>E06000046_Children aged 0-4 at 31st March 2019 with an open Child Protection Plan_Number</v>
      </c>
      <c r="B6713" s="31" t="s">
        <v>325</v>
      </c>
      <c r="C6713" s="31" t="s">
        <v>326</v>
      </c>
      <c r="D6713" s="31" t="s">
        <v>474</v>
      </c>
      <c r="E6713" s="31" t="s">
        <v>475</v>
      </c>
      <c r="F6713" s="31" t="s">
        <v>63</v>
      </c>
      <c r="G6713" s="31" t="s">
        <v>129</v>
      </c>
      <c r="H6713" s="31" t="s">
        <v>743</v>
      </c>
      <c r="I6713" s="31">
        <v>67</v>
      </c>
      <c r="J6713" s="31">
        <v>6462</v>
      </c>
      <c r="K6713" s="31">
        <v>10.368307025688599</v>
      </c>
      <c r="L6713" s="31" t="s">
        <v>1615</v>
      </c>
      <c r="M6713" s="31">
        <f t="shared" si="285"/>
        <v>10.368307025688599</v>
      </c>
      <c r="N6713" s="31">
        <f t="shared" si="286"/>
        <v>0</v>
      </c>
    </row>
    <row r="6714" spans="1:14" x14ac:dyDescent="0.45">
      <c r="A6714" s="31" t="str">
        <f t="shared" si="287"/>
        <v>E10000019_Children aged 0-4 at 31st March 2019 with an open Child Protection Plan_Number</v>
      </c>
      <c r="B6714" s="31" t="s">
        <v>345</v>
      </c>
      <c r="C6714" s="31" t="s">
        <v>346</v>
      </c>
      <c r="D6714" s="31" t="s">
        <v>474</v>
      </c>
      <c r="E6714" s="31" t="s">
        <v>475</v>
      </c>
      <c r="F6714" s="31" t="s">
        <v>63</v>
      </c>
      <c r="G6714" s="31" t="s">
        <v>129</v>
      </c>
      <c r="H6714" s="31" t="s">
        <v>743</v>
      </c>
      <c r="I6714" s="31">
        <v>118</v>
      </c>
      <c r="J6714" s="31">
        <v>39873</v>
      </c>
      <c r="K6714" s="31">
        <v>2.9593960825621299</v>
      </c>
      <c r="L6714" s="31" t="s">
        <v>1651</v>
      </c>
      <c r="M6714" s="31">
        <f t="shared" si="285"/>
        <v>2.9593960825621299</v>
      </c>
      <c r="N6714" s="31">
        <f t="shared" si="286"/>
        <v>0</v>
      </c>
    </row>
    <row r="6715" spans="1:14" x14ac:dyDescent="0.45">
      <c r="A6715" s="31" t="str">
        <f t="shared" si="287"/>
        <v>E10000020_Children aged 0-4 at 31st March 2019 with an open Child Protection Plan_Number</v>
      </c>
      <c r="B6715" s="31" t="s">
        <v>361</v>
      </c>
      <c r="C6715" s="31" t="s">
        <v>362</v>
      </c>
      <c r="D6715" s="31" t="s">
        <v>474</v>
      </c>
      <c r="E6715" s="31" t="s">
        <v>475</v>
      </c>
      <c r="F6715" s="31" t="s">
        <v>63</v>
      </c>
      <c r="G6715" s="31" t="s">
        <v>129</v>
      </c>
      <c r="H6715" s="31" t="s">
        <v>743</v>
      </c>
      <c r="I6715" s="31">
        <v>215</v>
      </c>
      <c r="J6715" s="31">
        <v>46256</v>
      </c>
      <c r="K6715" s="31">
        <v>4.6480456589415402</v>
      </c>
      <c r="L6715" s="31" t="s">
        <v>1652</v>
      </c>
      <c r="M6715" s="31">
        <f t="shared" si="285"/>
        <v>4.6480456589415402</v>
      </c>
      <c r="N6715" s="31">
        <f t="shared" si="286"/>
        <v>0</v>
      </c>
    </row>
    <row r="6716" spans="1:14" x14ac:dyDescent="0.45">
      <c r="A6716" s="31" t="str">
        <f t="shared" si="287"/>
        <v>E10000021_Children aged 0-4 at 31st March 2019 with an open Child Protection Plan_Number</v>
      </c>
      <c r="B6716" s="31" t="s">
        <v>371</v>
      </c>
      <c r="C6716" s="31" t="s">
        <v>372</v>
      </c>
      <c r="D6716" s="31" t="s">
        <v>474</v>
      </c>
      <c r="E6716" s="31" t="s">
        <v>475</v>
      </c>
      <c r="F6716" s="31" t="s">
        <v>63</v>
      </c>
      <c r="G6716" s="31" t="s">
        <v>129</v>
      </c>
      <c r="H6716" s="31" t="s">
        <v>743</v>
      </c>
      <c r="I6716" s="31">
        <v>205</v>
      </c>
      <c r="J6716" s="31">
        <v>47337</v>
      </c>
      <c r="K6716" s="31">
        <v>4.3306504425713497</v>
      </c>
      <c r="L6716" s="31" t="s">
        <v>1627</v>
      </c>
      <c r="M6716" s="31">
        <f t="shared" si="285"/>
        <v>4.3306504425713497</v>
      </c>
      <c r="N6716" s="31">
        <f t="shared" si="286"/>
        <v>0</v>
      </c>
    </row>
    <row r="6717" spans="1:14" x14ac:dyDescent="0.45">
      <c r="A6717" s="31" t="str">
        <f t="shared" si="287"/>
        <v>E06000048_Children aged 0-4 at 31st March 2019 with an open Child Protection Plan_Number</v>
      </c>
      <c r="B6717" s="31" t="s">
        <v>484</v>
      </c>
      <c r="C6717" s="31" t="s">
        <v>705</v>
      </c>
      <c r="D6717" s="31" t="s">
        <v>474</v>
      </c>
      <c r="E6717" s="31" t="s">
        <v>475</v>
      </c>
      <c r="F6717" s="31" t="s">
        <v>63</v>
      </c>
      <c r="G6717" s="31" t="s">
        <v>129</v>
      </c>
      <c r="H6717" s="31" t="s">
        <v>743</v>
      </c>
      <c r="I6717" s="31">
        <v>149</v>
      </c>
      <c r="J6717" s="31">
        <v>14910</v>
      </c>
      <c r="K6717" s="31">
        <v>9.9932930918846399</v>
      </c>
      <c r="L6717" s="31" t="s">
        <v>1479</v>
      </c>
      <c r="M6717" s="31">
        <f t="shared" si="285"/>
        <v>9.9932930918846399</v>
      </c>
      <c r="N6717" s="31">
        <f t="shared" si="286"/>
        <v>0</v>
      </c>
    </row>
    <row r="6718" spans="1:14" x14ac:dyDescent="0.45">
      <c r="A6718" s="31" t="str">
        <f t="shared" si="287"/>
        <v>E10000025_Children aged 0-4 at 31st March 2019 with an open Child Protection Plan_Number</v>
      </c>
      <c r="B6718" s="31" t="s">
        <v>377</v>
      </c>
      <c r="C6718" s="31" t="s">
        <v>378</v>
      </c>
      <c r="D6718" s="31" t="s">
        <v>474</v>
      </c>
      <c r="E6718" s="31" t="s">
        <v>475</v>
      </c>
      <c r="F6718" s="31" t="s">
        <v>63</v>
      </c>
      <c r="G6718" s="31" t="s">
        <v>129</v>
      </c>
      <c r="H6718" s="31" t="s">
        <v>743</v>
      </c>
      <c r="I6718" s="31">
        <v>194</v>
      </c>
      <c r="J6718" s="31">
        <v>39398</v>
      </c>
      <c r="K6718" s="31">
        <v>4.92410782273212</v>
      </c>
      <c r="L6718" s="31" t="s">
        <v>1668</v>
      </c>
      <c r="M6718" s="31">
        <f t="shared" si="285"/>
        <v>4.92410782273212</v>
      </c>
      <c r="N6718" s="31">
        <f t="shared" si="286"/>
        <v>0</v>
      </c>
    </row>
    <row r="6719" spans="1:14" x14ac:dyDescent="0.45">
      <c r="A6719" s="31" t="str">
        <f t="shared" si="287"/>
        <v>E10000027_Children aged 0-4 at 31st March 2019 with an open Child Protection Plan_Number</v>
      </c>
      <c r="B6719" s="31" t="s">
        <v>406</v>
      </c>
      <c r="C6719" s="31" t="s">
        <v>407</v>
      </c>
      <c r="D6719" s="31" t="s">
        <v>474</v>
      </c>
      <c r="E6719" s="31" t="s">
        <v>475</v>
      </c>
      <c r="F6719" s="31" t="s">
        <v>63</v>
      </c>
      <c r="G6719" s="31" t="s">
        <v>129</v>
      </c>
      <c r="H6719" s="31" t="s">
        <v>743</v>
      </c>
      <c r="I6719" s="31">
        <v>147</v>
      </c>
      <c r="J6719" s="31">
        <v>29004</v>
      </c>
      <c r="K6719" s="31">
        <v>5.06826644600745</v>
      </c>
      <c r="L6719" s="31" t="s">
        <v>1573</v>
      </c>
      <c r="M6719" s="31">
        <f t="shared" si="285"/>
        <v>5.06826644600745</v>
      </c>
      <c r="N6719" s="31">
        <f t="shared" si="286"/>
        <v>0</v>
      </c>
    </row>
    <row r="6720" spans="1:14" x14ac:dyDescent="0.45">
      <c r="A6720" s="31" t="str">
        <f t="shared" si="287"/>
        <v>E10000029_Children aged 0-4 at 31st March 2019 with an open Child Protection Plan_Number</v>
      </c>
      <c r="B6720" s="31" t="s">
        <v>426</v>
      </c>
      <c r="C6720" s="31" t="s">
        <v>427</v>
      </c>
      <c r="D6720" s="31" t="s">
        <v>474</v>
      </c>
      <c r="E6720" s="31" t="s">
        <v>475</v>
      </c>
      <c r="F6720" s="31" t="s">
        <v>63</v>
      </c>
      <c r="G6720" s="31" t="s">
        <v>129</v>
      </c>
      <c r="H6720" s="31" t="s">
        <v>743</v>
      </c>
      <c r="I6720" s="31">
        <v>175</v>
      </c>
      <c r="J6720" s="31">
        <v>40624</v>
      </c>
      <c r="K6720" s="31">
        <v>4.3077983458054296</v>
      </c>
      <c r="L6720" s="31" t="s">
        <v>1627</v>
      </c>
      <c r="M6720" s="31">
        <f t="shared" ref="M6720:M6783" si="288">K6720</f>
        <v>4.3077983458054296</v>
      </c>
      <c r="N6720" s="31">
        <f t="shared" si="286"/>
        <v>0</v>
      </c>
    </row>
    <row r="6721" spans="1:14" x14ac:dyDescent="0.45">
      <c r="A6721" s="31" t="str">
        <f t="shared" si="287"/>
        <v>E10000030_Children aged 0-4 at 31st March 2019 with an open Child Protection Plan_Number</v>
      </c>
      <c r="B6721" s="31" t="s">
        <v>430</v>
      </c>
      <c r="C6721" s="31" t="s">
        <v>431</v>
      </c>
      <c r="D6721" s="31" t="s">
        <v>474</v>
      </c>
      <c r="E6721" s="31" t="s">
        <v>475</v>
      </c>
      <c r="F6721" s="31" t="s">
        <v>63</v>
      </c>
      <c r="G6721" s="31" t="s">
        <v>129</v>
      </c>
      <c r="H6721" s="31" t="s">
        <v>743</v>
      </c>
      <c r="I6721" s="31">
        <v>304</v>
      </c>
      <c r="J6721" s="31">
        <v>70074</v>
      </c>
      <c r="K6721" s="31">
        <v>4.3382709706881304</v>
      </c>
      <c r="L6721" s="31" t="s">
        <v>1627</v>
      </c>
      <c r="M6721" s="31">
        <f t="shared" si="288"/>
        <v>4.3382709706881304</v>
      </c>
      <c r="N6721" s="31">
        <f t="shared" si="286"/>
        <v>0</v>
      </c>
    </row>
    <row r="6722" spans="1:14" x14ac:dyDescent="0.45">
      <c r="A6722" s="31" t="str">
        <f t="shared" si="287"/>
        <v>E10000031_Children aged 0-4 at 31st March 2019 with an open Child Protection Plan_Number</v>
      </c>
      <c r="B6722" s="31" t="s">
        <v>454</v>
      </c>
      <c r="C6722" s="31" t="s">
        <v>455</v>
      </c>
      <c r="D6722" s="31" t="s">
        <v>474</v>
      </c>
      <c r="E6722" s="31" t="s">
        <v>475</v>
      </c>
      <c r="F6722" s="31" t="s">
        <v>63</v>
      </c>
      <c r="G6722" s="31" t="s">
        <v>129</v>
      </c>
      <c r="H6722" s="31" t="s">
        <v>743</v>
      </c>
      <c r="I6722" s="31">
        <v>118</v>
      </c>
      <c r="J6722" s="31">
        <v>31584</v>
      </c>
      <c r="K6722" s="31">
        <v>3.7360688956433599</v>
      </c>
      <c r="L6722" s="31" t="s">
        <v>1576</v>
      </c>
      <c r="M6722" s="31">
        <f t="shared" si="288"/>
        <v>3.7360688956433599</v>
      </c>
      <c r="N6722" s="31">
        <f t="shared" si="286"/>
        <v>0</v>
      </c>
    </row>
    <row r="6723" spans="1:14" x14ac:dyDescent="0.45">
      <c r="A6723" s="31" t="str">
        <f t="shared" si="287"/>
        <v>E10000032_Children aged 0-4 at 31st March 2019 with an open Child Protection Plan_Number</v>
      </c>
      <c r="B6723" s="31" t="s">
        <v>458</v>
      </c>
      <c r="C6723" s="31" t="s">
        <v>459</v>
      </c>
      <c r="D6723" s="31" t="s">
        <v>474</v>
      </c>
      <c r="E6723" s="31" t="s">
        <v>475</v>
      </c>
      <c r="F6723" s="31" t="s">
        <v>63</v>
      </c>
      <c r="G6723" s="31" t="s">
        <v>129</v>
      </c>
      <c r="H6723" s="31" t="s">
        <v>743</v>
      </c>
      <c r="I6723" s="31">
        <v>209</v>
      </c>
      <c r="J6723" s="31">
        <v>46821</v>
      </c>
      <c r="K6723" s="31">
        <v>4.4638089746054099</v>
      </c>
      <c r="L6723" s="31" t="s">
        <v>1579</v>
      </c>
      <c r="M6723" s="31">
        <f t="shared" si="288"/>
        <v>4.4638089746054099</v>
      </c>
      <c r="N6723" s="31">
        <f t="shared" ref="N6723:N6786" si="289">IF(OR(C6723="City of London",C6723="Isles of Scilly"),1,0)</f>
        <v>0</v>
      </c>
    </row>
    <row r="6724" spans="1:14" x14ac:dyDescent="0.45">
      <c r="A6724" s="31" t="str">
        <f t="shared" si="287"/>
        <v>NA_Children aged &lt;1 at 31st March 2019 with an open Child Protection Plan_Number</v>
      </c>
      <c r="B6724" s="31" t="s">
        <v>13</v>
      </c>
      <c r="C6724" s="31" t="s">
        <v>737</v>
      </c>
      <c r="D6724" s="31" t="s">
        <v>474</v>
      </c>
      <c r="E6724" s="31" t="s">
        <v>475</v>
      </c>
      <c r="F6724" s="31" t="s">
        <v>63</v>
      </c>
      <c r="G6724" s="31" t="s">
        <v>128</v>
      </c>
      <c r="H6724" s="31" t="s">
        <v>743</v>
      </c>
      <c r="I6724" s="31">
        <v>4529</v>
      </c>
      <c r="J6724" s="31">
        <v>637834</v>
      </c>
      <c r="K6724" s="31">
        <f>I6724/J6724*1000</f>
        <v>7.1005935713680994</v>
      </c>
      <c r="L6724" s="31" t="str">
        <f>CONCATENATE(ROUND(K6724,2)," per 1000 under 1 yr olds")</f>
        <v>7.1 per 1000 under 1 yr olds</v>
      </c>
      <c r="M6724" s="31">
        <f t="shared" si="288"/>
        <v>7.1005935713680994</v>
      </c>
      <c r="N6724" s="31">
        <f t="shared" si="289"/>
        <v>0</v>
      </c>
    </row>
    <row r="6725" spans="1:14" x14ac:dyDescent="0.45">
      <c r="A6725" s="31" t="str">
        <f t="shared" si="287"/>
        <v>E09000001_Children aged &lt;1 at 31st March 2019 with an open Child Protection Plan_Number</v>
      </c>
      <c r="B6725" s="31" t="s">
        <v>582</v>
      </c>
      <c r="C6725" s="31" t="s">
        <v>583</v>
      </c>
      <c r="D6725" s="31" t="s">
        <v>474</v>
      </c>
      <c r="E6725" s="31" t="s">
        <v>475</v>
      </c>
      <c r="F6725" s="31" t="s">
        <v>63</v>
      </c>
      <c r="G6725" s="31" t="s">
        <v>128</v>
      </c>
      <c r="H6725" s="31" t="s">
        <v>743</v>
      </c>
      <c r="I6725" s="31">
        <v>0</v>
      </c>
      <c r="J6725" s="31">
        <v>73</v>
      </c>
      <c r="K6725" s="31">
        <v>0</v>
      </c>
      <c r="L6725" s="31" t="s">
        <v>1112</v>
      </c>
      <c r="M6725" s="31">
        <f t="shared" si="288"/>
        <v>0</v>
      </c>
      <c r="N6725" s="31">
        <f t="shared" si="289"/>
        <v>1</v>
      </c>
    </row>
    <row r="6726" spans="1:14" x14ac:dyDescent="0.45">
      <c r="A6726" s="31" t="str">
        <f t="shared" si="287"/>
        <v>E09000007_Children aged &lt;1 at 31st March 2019 with an open Child Protection Plan_Number</v>
      </c>
      <c r="B6726" s="31" t="s">
        <v>277</v>
      </c>
      <c r="C6726" s="31" t="s">
        <v>278</v>
      </c>
      <c r="D6726" s="31" t="s">
        <v>474</v>
      </c>
      <c r="E6726" s="31" t="s">
        <v>475</v>
      </c>
      <c r="F6726" s="31" t="s">
        <v>63</v>
      </c>
      <c r="G6726" s="31" t="s">
        <v>128</v>
      </c>
      <c r="H6726" s="31" t="s">
        <v>743</v>
      </c>
      <c r="I6726" s="31">
        <v>24</v>
      </c>
      <c r="J6726" s="31">
        <v>2541</v>
      </c>
      <c r="K6726" s="31">
        <v>9.4451003541912595</v>
      </c>
      <c r="L6726" s="31" t="s">
        <v>1269</v>
      </c>
      <c r="M6726" s="31">
        <f t="shared" si="288"/>
        <v>9.4451003541912595</v>
      </c>
      <c r="N6726" s="31">
        <f t="shared" si="289"/>
        <v>0</v>
      </c>
    </row>
    <row r="6727" spans="1:14" x14ac:dyDescent="0.45">
      <c r="A6727" s="31" t="str">
        <f t="shared" si="287"/>
        <v>E09000011_Children aged &lt;1 at 31st March 2019 with an open Child Protection Plan_Number</v>
      </c>
      <c r="B6727" s="31" t="s">
        <v>518</v>
      </c>
      <c r="C6727" s="31" t="s">
        <v>519</v>
      </c>
      <c r="D6727" s="31" t="s">
        <v>474</v>
      </c>
      <c r="E6727" s="31" t="s">
        <v>475</v>
      </c>
      <c r="F6727" s="31" t="s">
        <v>63</v>
      </c>
      <c r="G6727" s="31" t="s">
        <v>128</v>
      </c>
      <c r="H6727" s="31" t="s">
        <v>743</v>
      </c>
      <c r="I6727" s="31">
        <v>16</v>
      </c>
      <c r="J6727" s="31">
        <v>4393</v>
      </c>
      <c r="K6727" s="31">
        <v>3.6421579786023202</v>
      </c>
      <c r="L6727" s="31" t="s">
        <v>1239</v>
      </c>
      <c r="M6727" s="31">
        <f t="shared" si="288"/>
        <v>3.6421579786023202</v>
      </c>
      <c r="N6727" s="31">
        <f t="shared" si="289"/>
        <v>0</v>
      </c>
    </row>
    <row r="6728" spans="1:14" x14ac:dyDescent="0.45">
      <c r="A6728" s="31" t="str">
        <f t="shared" si="287"/>
        <v>E09000012_Children aged &lt;1 at 31st March 2019 with an open Child Protection Plan_Number</v>
      </c>
      <c r="B6728" s="31" t="s">
        <v>498</v>
      </c>
      <c r="C6728" s="31" t="s">
        <v>499</v>
      </c>
      <c r="D6728" s="31" t="s">
        <v>474</v>
      </c>
      <c r="E6728" s="31" t="s">
        <v>475</v>
      </c>
      <c r="F6728" s="31" t="s">
        <v>63</v>
      </c>
      <c r="G6728" s="31" t="s">
        <v>128</v>
      </c>
      <c r="H6728" s="31" t="s">
        <v>743</v>
      </c>
      <c r="I6728" s="31">
        <v>13</v>
      </c>
      <c r="J6728" s="31">
        <v>4211</v>
      </c>
      <c r="K6728" s="31">
        <v>3.0871526953217798</v>
      </c>
      <c r="L6728" s="31" t="s">
        <v>1358</v>
      </c>
      <c r="M6728" s="31">
        <f t="shared" si="288"/>
        <v>3.0871526953217798</v>
      </c>
      <c r="N6728" s="31">
        <f t="shared" si="289"/>
        <v>0</v>
      </c>
    </row>
    <row r="6729" spans="1:14" x14ac:dyDescent="0.45">
      <c r="A6729" s="31" t="str">
        <f t="shared" si="287"/>
        <v>E09000013_Children aged &lt;1 at 31st March 2019 with an open Child Protection Plan_Number</v>
      </c>
      <c r="B6729" s="31" t="s">
        <v>491</v>
      </c>
      <c r="C6729" s="31" t="s">
        <v>723</v>
      </c>
      <c r="D6729" s="31" t="s">
        <v>474</v>
      </c>
      <c r="E6729" s="31" t="s">
        <v>475</v>
      </c>
      <c r="F6729" s="31" t="s">
        <v>63</v>
      </c>
      <c r="G6729" s="31" t="s">
        <v>128</v>
      </c>
      <c r="H6729" s="31" t="s">
        <v>743</v>
      </c>
      <c r="I6729" s="31">
        <v>6</v>
      </c>
      <c r="J6729" s="31">
        <v>2319</v>
      </c>
      <c r="K6729" s="31">
        <v>2.58732212160414</v>
      </c>
      <c r="L6729" s="31" t="s">
        <v>1366</v>
      </c>
      <c r="M6729" s="31">
        <f t="shared" si="288"/>
        <v>2.58732212160414</v>
      </c>
      <c r="N6729" s="31">
        <f t="shared" si="289"/>
        <v>0</v>
      </c>
    </row>
    <row r="6730" spans="1:14" x14ac:dyDescent="0.45">
      <c r="A6730" s="31" t="str">
        <f t="shared" si="287"/>
        <v>E09000019_Children aged &lt;1 at 31st March 2019 with an open Child Protection Plan_Number</v>
      </c>
      <c r="B6730" s="31" t="s">
        <v>500</v>
      </c>
      <c r="C6730" s="31" t="s">
        <v>501</v>
      </c>
      <c r="D6730" s="31" t="s">
        <v>474</v>
      </c>
      <c r="E6730" s="31" t="s">
        <v>475</v>
      </c>
      <c r="F6730" s="31" t="s">
        <v>63</v>
      </c>
      <c r="G6730" s="31" t="s">
        <v>128</v>
      </c>
      <c r="H6730" s="31" t="s">
        <v>743</v>
      </c>
      <c r="I6730" s="31">
        <v>18</v>
      </c>
      <c r="J6730" s="31">
        <v>2727</v>
      </c>
      <c r="K6730" s="31">
        <v>6.6006600660065997</v>
      </c>
      <c r="L6730" s="31" t="s">
        <v>1301</v>
      </c>
      <c r="M6730" s="31">
        <f t="shared" si="288"/>
        <v>6.6006600660065997</v>
      </c>
      <c r="N6730" s="31">
        <f t="shared" si="289"/>
        <v>0</v>
      </c>
    </row>
    <row r="6731" spans="1:14" x14ac:dyDescent="0.45">
      <c r="A6731" s="31" t="str">
        <f t="shared" ref="A6731:A6794" si="290">CONCATENATE(B6731,"_",G6731,"_",H6731)</f>
        <v>E09000020_Children aged &lt;1 at 31st March 2019 with an open Child Protection Plan_Number</v>
      </c>
      <c r="B6731" s="31" t="s">
        <v>479</v>
      </c>
      <c r="C6731" s="31" t="s">
        <v>674</v>
      </c>
      <c r="D6731" s="31" t="s">
        <v>474</v>
      </c>
      <c r="E6731" s="31" t="s">
        <v>475</v>
      </c>
      <c r="F6731" s="31" t="s">
        <v>63</v>
      </c>
      <c r="G6731" s="31" t="s">
        <v>128</v>
      </c>
      <c r="H6731" s="31" t="s">
        <v>743</v>
      </c>
      <c r="I6731" s="31">
        <v>6</v>
      </c>
      <c r="J6731" s="31">
        <v>1568</v>
      </c>
      <c r="K6731" s="31">
        <v>3.8265306122449001</v>
      </c>
      <c r="L6731" s="31" t="s">
        <v>1339</v>
      </c>
      <c r="M6731" s="31">
        <f t="shared" si="288"/>
        <v>3.8265306122449001</v>
      </c>
      <c r="N6731" s="31">
        <f t="shared" si="289"/>
        <v>0</v>
      </c>
    </row>
    <row r="6732" spans="1:14" x14ac:dyDescent="0.45">
      <c r="A6732" s="31" t="str">
        <f t="shared" si="290"/>
        <v>E09000022_Children aged &lt;1 at 31st March 2019 with an open Child Protection Plan_Number</v>
      </c>
      <c r="B6732" s="31" t="s">
        <v>335</v>
      </c>
      <c r="C6732" s="31" t="s">
        <v>336</v>
      </c>
      <c r="D6732" s="31" t="s">
        <v>474</v>
      </c>
      <c r="E6732" s="31" t="s">
        <v>475</v>
      </c>
      <c r="F6732" s="31" t="s">
        <v>63</v>
      </c>
      <c r="G6732" s="31" t="s">
        <v>128</v>
      </c>
      <c r="H6732" s="31" t="s">
        <v>743</v>
      </c>
      <c r="I6732" s="31">
        <v>21</v>
      </c>
      <c r="J6732" s="31">
        <v>3935</v>
      </c>
      <c r="K6732" s="31">
        <v>5.3367217280813204</v>
      </c>
      <c r="L6732" s="31" t="s">
        <v>1302</v>
      </c>
      <c r="M6732" s="31">
        <f t="shared" si="288"/>
        <v>5.3367217280813204</v>
      </c>
      <c r="N6732" s="31">
        <f t="shared" si="289"/>
        <v>0</v>
      </c>
    </row>
    <row r="6733" spans="1:14" x14ac:dyDescent="0.45">
      <c r="A6733" s="31" t="str">
        <f t="shared" si="290"/>
        <v>E09000023_Children aged &lt;1 at 31st March 2019 with an open Child Protection Plan_Number</v>
      </c>
      <c r="B6733" s="31" t="s">
        <v>343</v>
      </c>
      <c r="C6733" s="31" t="s">
        <v>344</v>
      </c>
      <c r="D6733" s="31" t="s">
        <v>474</v>
      </c>
      <c r="E6733" s="31" t="s">
        <v>475</v>
      </c>
      <c r="F6733" s="31" t="s">
        <v>63</v>
      </c>
      <c r="G6733" s="31" t="s">
        <v>128</v>
      </c>
      <c r="H6733" s="31" t="s">
        <v>743</v>
      </c>
      <c r="I6733" s="31">
        <v>25</v>
      </c>
      <c r="J6733" s="31">
        <v>4505</v>
      </c>
      <c r="K6733" s="31">
        <v>5.5493895671476103</v>
      </c>
      <c r="L6733" s="31" t="s">
        <v>1283</v>
      </c>
      <c r="M6733" s="31">
        <f t="shared" si="288"/>
        <v>5.5493895671476103</v>
      </c>
      <c r="N6733" s="31">
        <f t="shared" si="289"/>
        <v>0</v>
      </c>
    </row>
    <row r="6734" spans="1:14" x14ac:dyDescent="0.45">
      <c r="A6734" s="31" t="str">
        <f t="shared" si="290"/>
        <v>E09000028_Children aged &lt;1 at 31st March 2019 with an open Child Protection Plan_Number</v>
      </c>
      <c r="B6734" s="31" t="s">
        <v>414</v>
      </c>
      <c r="C6734" s="31" t="s">
        <v>415</v>
      </c>
      <c r="D6734" s="31" t="s">
        <v>474</v>
      </c>
      <c r="E6734" s="31" t="s">
        <v>475</v>
      </c>
      <c r="F6734" s="31" t="s">
        <v>63</v>
      </c>
      <c r="G6734" s="31" t="s">
        <v>128</v>
      </c>
      <c r="H6734" s="31" t="s">
        <v>743</v>
      </c>
      <c r="I6734" s="31">
        <v>15</v>
      </c>
      <c r="J6734" s="31">
        <v>4154</v>
      </c>
      <c r="K6734" s="31">
        <v>3.6109773712084698</v>
      </c>
      <c r="L6734" s="31" t="s">
        <v>1239</v>
      </c>
      <c r="M6734" s="31">
        <f t="shared" si="288"/>
        <v>3.6109773712084698</v>
      </c>
      <c r="N6734" s="31">
        <f t="shared" si="289"/>
        <v>0</v>
      </c>
    </row>
    <row r="6735" spans="1:14" x14ac:dyDescent="0.45">
      <c r="A6735" s="31" t="str">
        <f t="shared" si="290"/>
        <v>E09000030_Children aged &lt;1 at 31st March 2019 with an open Child Protection Plan_Number</v>
      </c>
      <c r="B6735" s="31" t="s">
        <v>440</v>
      </c>
      <c r="C6735" s="31" t="s">
        <v>441</v>
      </c>
      <c r="D6735" s="31" t="s">
        <v>474</v>
      </c>
      <c r="E6735" s="31" t="s">
        <v>475</v>
      </c>
      <c r="F6735" s="31" t="s">
        <v>63</v>
      </c>
      <c r="G6735" s="31" t="s">
        <v>128</v>
      </c>
      <c r="H6735" s="31" t="s">
        <v>743</v>
      </c>
      <c r="I6735" s="31">
        <v>20</v>
      </c>
      <c r="J6735" s="31">
        <v>4529</v>
      </c>
      <c r="K6735" s="31">
        <v>4.4159858688452198</v>
      </c>
      <c r="L6735" s="31" t="s">
        <v>1300</v>
      </c>
      <c r="M6735" s="31">
        <f t="shared" si="288"/>
        <v>4.4159858688452198</v>
      </c>
      <c r="N6735" s="31">
        <f t="shared" si="289"/>
        <v>0</v>
      </c>
    </row>
    <row r="6736" spans="1:14" x14ac:dyDescent="0.45">
      <c r="A6736" s="31" t="str">
        <f t="shared" si="290"/>
        <v>E09000032_Children aged &lt;1 at 31st March 2019 with an open Child Protection Plan_Number</v>
      </c>
      <c r="B6736" s="31" t="s">
        <v>450</v>
      </c>
      <c r="C6736" s="31" t="s">
        <v>451</v>
      </c>
      <c r="D6736" s="31" t="s">
        <v>474</v>
      </c>
      <c r="E6736" s="31" t="s">
        <v>475</v>
      </c>
      <c r="F6736" s="31" t="s">
        <v>63</v>
      </c>
      <c r="G6736" s="31" t="s">
        <v>128</v>
      </c>
      <c r="H6736" s="31" t="s">
        <v>743</v>
      </c>
      <c r="I6736" s="31">
        <v>13</v>
      </c>
      <c r="J6736" s="31">
        <v>4567</v>
      </c>
      <c r="K6736" s="31">
        <v>2.8465075541931202</v>
      </c>
      <c r="L6736" s="31" t="s">
        <v>1368</v>
      </c>
      <c r="M6736" s="31">
        <f t="shared" si="288"/>
        <v>2.8465075541931202</v>
      </c>
      <c r="N6736" s="31">
        <f t="shared" si="289"/>
        <v>0</v>
      </c>
    </row>
    <row r="6737" spans="1:14" x14ac:dyDescent="0.45">
      <c r="A6737" s="31" t="str">
        <f t="shared" si="290"/>
        <v>E09000033_Children aged &lt;1 at 31st March 2019 with an open Child Protection Plan_Number</v>
      </c>
      <c r="B6737" s="31" t="s">
        <v>506</v>
      </c>
      <c r="C6737" s="31" t="s">
        <v>507</v>
      </c>
      <c r="D6737" s="31" t="s">
        <v>474</v>
      </c>
      <c r="E6737" s="31" t="s">
        <v>475</v>
      </c>
      <c r="F6737" s="31" t="s">
        <v>63</v>
      </c>
      <c r="G6737" s="31" t="s">
        <v>128</v>
      </c>
      <c r="H6737" s="31" t="s">
        <v>743</v>
      </c>
      <c r="I6737" s="31">
        <v>7</v>
      </c>
      <c r="J6737" s="31">
        <v>2589</v>
      </c>
      <c r="K6737" s="31">
        <v>2.70374662031672</v>
      </c>
      <c r="L6737" s="31" t="s">
        <v>1364</v>
      </c>
      <c r="M6737" s="31">
        <f t="shared" si="288"/>
        <v>2.70374662031672</v>
      </c>
      <c r="N6737" s="31">
        <f t="shared" si="289"/>
        <v>0</v>
      </c>
    </row>
    <row r="6738" spans="1:14" x14ac:dyDescent="0.45">
      <c r="A6738" s="31" t="str">
        <f t="shared" si="290"/>
        <v>E09000002_Children aged &lt;1 at 31st March 2019 with an open Child Protection Plan_Number</v>
      </c>
      <c r="B6738" s="31" t="s">
        <v>227</v>
      </c>
      <c r="C6738" s="31" t="s">
        <v>228</v>
      </c>
      <c r="D6738" s="31" t="s">
        <v>474</v>
      </c>
      <c r="E6738" s="31" t="s">
        <v>475</v>
      </c>
      <c r="F6738" s="31" t="s">
        <v>63</v>
      </c>
      <c r="G6738" s="31" t="s">
        <v>128</v>
      </c>
      <c r="H6738" s="31" t="s">
        <v>743</v>
      </c>
      <c r="I6738" s="31">
        <v>21</v>
      </c>
      <c r="J6738" s="31">
        <v>3819</v>
      </c>
      <c r="K6738" s="31">
        <v>5.4988216810683399</v>
      </c>
      <c r="L6738" s="31" t="s">
        <v>1283</v>
      </c>
      <c r="M6738" s="31">
        <f t="shared" si="288"/>
        <v>5.4988216810683399</v>
      </c>
      <c r="N6738" s="31">
        <f t="shared" si="289"/>
        <v>0</v>
      </c>
    </row>
    <row r="6739" spans="1:14" x14ac:dyDescent="0.45">
      <c r="A6739" s="31" t="str">
        <f t="shared" si="290"/>
        <v>E09000003_Children aged &lt;1 at 31st March 2019 with an open Child Protection Plan_Number</v>
      </c>
      <c r="B6739" s="31" t="s">
        <v>233</v>
      </c>
      <c r="C6739" s="31" t="s">
        <v>234</v>
      </c>
      <c r="D6739" s="31" t="s">
        <v>474</v>
      </c>
      <c r="E6739" s="31" t="s">
        <v>475</v>
      </c>
      <c r="F6739" s="31" t="s">
        <v>63</v>
      </c>
      <c r="G6739" s="31" t="s">
        <v>128</v>
      </c>
      <c r="H6739" s="31" t="s">
        <v>743</v>
      </c>
      <c r="I6739" s="31">
        <v>8</v>
      </c>
      <c r="J6739" s="31">
        <v>5250</v>
      </c>
      <c r="K6739" s="31">
        <v>1.52380952380952</v>
      </c>
      <c r="L6739" s="31" t="s">
        <v>1367</v>
      </c>
      <c r="M6739" s="31">
        <f t="shared" si="288"/>
        <v>1.52380952380952</v>
      </c>
      <c r="N6739" s="31">
        <f t="shared" si="289"/>
        <v>0</v>
      </c>
    </row>
    <row r="6740" spans="1:14" x14ac:dyDescent="0.45">
      <c r="A6740" s="31" t="str">
        <f t="shared" si="290"/>
        <v>E09000004_Children aged &lt;1 at 31st March 2019 with an open Child Protection Plan_Number</v>
      </c>
      <c r="B6740" s="31" t="s">
        <v>242</v>
      </c>
      <c r="C6740" s="31" t="s">
        <v>243</v>
      </c>
      <c r="D6740" s="31" t="s">
        <v>474</v>
      </c>
      <c r="E6740" s="31" t="s">
        <v>475</v>
      </c>
      <c r="F6740" s="31" t="s">
        <v>63</v>
      </c>
      <c r="G6740" s="31" t="s">
        <v>128</v>
      </c>
      <c r="H6740" s="31" t="s">
        <v>743</v>
      </c>
      <c r="I6740" s="31">
        <v>6</v>
      </c>
      <c r="J6740" s="31">
        <v>3133</v>
      </c>
      <c r="K6740" s="31">
        <v>1.9150973507819999</v>
      </c>
      <c r="L6740" s="31" t="s">
        <v>1340</v>
      </c>
      <c r="M6740" s="31">
        <f t="shared" si="288"/>
        <v>1.9150973507819999</v>
      </c>
      <c r="N6740" s="31">
        <f t="shared" si="289"/>
        <v>0</v>
      </c>
    </row>
    <row r="6741" spans="1:14" x14ac:dyDescent="0.45">
      <c r="A6741" s="31" t="str">
        <f t="shared" si="290"/>
        <v>E09000005_Children aged &lt;1 at 31st March 2019 with an open Child Protection Plan_Number</v>
      </c>
      <c r="B6741" s="31" t="s">
        <v>261</v>
      </c>
      <c r="C6741" s="31" t="s">
        <v>262</v>
      </c>
      <c r="D6741" s="31" t="s">
        <v>474</v>
      </c>
      <c r="E6741" s="31" t="s">
        <v>475</v>
      </c>
      <c r="F6741" s="31" t="s">
        <v>63</v>
      </c>
      <c r="G6741" s="31" t="s">
        <v>128</v>
      </c>
      <c r="H6741" s="31" t="s">
        <v>743</v>
      </c>
      <c r="I6741" s="31">
        <v>25</v>
      </c>
      <c r="J6741" s="31">
        <v>4825</v>
      </c>
      <c r="K6741" s="31">
        <v>5.1813471502590698</v>
      </c>
      <c r="L6741" s="31" t="s">
        <v>1349</v>
      </c>
      <c r="M6741" s="31">
        <f t="shared" si="288"/>
        <v>5.1813471502590698</v>
      </c>
      <c r="N6741" s="31">
        <f t="shared" si="289"/>
        <v>0</v>
      </c>
    </row>
    <row r="6742" spans="1:14" x14ac:dyDescent="0.45">
      <c r="A6742" s="31" t="str">
        <f t="shared" si="290"/>
        <v>E09000006_Children aged &lt;1 at 31st March 2019 with an open Child Protection Plan_Number</v>
      </c>
      <c r="B6742" s="31" t="s">
        <v>267</v>
      </c>
      <c r="C6742" s="31" t="s">
        <v>268</v>
      </c>
      <c r="D6742" s="31" t="s">
        <v>474</v>
      </c>
      <c r="E6742" s="31" t="s">
        <v>475</v>
      </c>
      <c r="F6742" s="31" t="s">
        <v>63</v>
      </c>
      <c r="G6742" s="31" t="s">
        <v>128</v>
      </c>
      <c r="H6742" s="31" t="s">
        <v>743</v>
      </c>
      <c r="I6742" s="31">
        <v>22</v>
      </c>
      <c r="J6742" s="31">
        <v>4232</v>
      </c>
      <c r="K6742" s="31">
        <v>5.1984877126654103</v>
      </c>
      <c r="L6742" s="31" t="s">
        <v>1349</v>
      </c>
      <c r="M6742" s="31">
        <f t="shared" si="288"/>
        <v>5.1984877126654103</v>
      </c>
      <c r="N6742" s="31">
        <f t="shared" si="289"/>
        <v>0</v>
      </c>
    </row>
    <row r="6743" spans="1:14" x14ac:dyDescent="0.45">
      <c r="A6743" s="31" t="str">
        <f t="shared" si="290"/>
        <v>E09000008_Children aged &lt;1 at 31st March 2019 with an open Child Protection Plan_Number</v>
      </c>
      <c r="B6743" s="31" t="s">
        <v>486</v>
      </c>
      <c r="C6743" s="31" t="s">
        <v>487</v>
      </c>
      <c r="D6743" s="31" t="s">
        <v>474</v>
      </c>
      <c r="E6743" s="31" t="s">
        <v>475</v>
      </c>
      <c r="F6743" s="31" t="s">
        <v>63</v>
      </c>
      <c r="G6743" s="31" t="s">
        <v>128</v>
      </c>
      <c r="H6743" s="31" t="s">
        <v>743</v>
      </c>
      <c r="I6743" s="31">
        <v>41</v>
      </c>
      <c r="J6743" s="31">
        <v>5591</v>
      </c>
      <c r="K6743" s="31">
        <v>7.3332140940797697</v>
      </c>
      <c r="L6743" s="31" t="s">
        <v>1299</v>
      </c>
      <c r="M6743" s="31">
        <f t="shared" si="288"/>
        <v>7.3332140940797697</v>
      </c>
      <c r="N6743" s="31">
        <f t="shared" si="289"/>
        <v>0</v>
      </c>
    </row>
    <row r="6744" spans="1:14" x14ac:dyDescent="0.45">
      <c r="A6744" s="31" t="str">
        <f t="shared" si="290"/>
        <v>E09000009_Children aged &lt;1 at 31st March 2019 with an open Child Protection Plan_Number</v>
      </c>
      <c r="B6744" s="31" t="s">
        <v>509</v>
      </c>
      <c r="C6744" s="31" t="s">
        <v>510</v>
      </c>
      <c r="D6744" s="31" t="s">
        <v>474</v>
      </c>
      <c r="E6744" s="31" t="s">
        <v>475</v>
      </c>
      <c r="F6744" s="31" t="s">
        <v>63</v>
      </c>
      <c r="G6744" s="31" t="s">
        <v>128</v>
      </c>
      <c r="H6744" s="31" t="s">
        <v>743</v>
      </c>
      <c r="I6744" s="31">
        <v>15</v>
      </c>
      <c r="J6744" s="31">
        <v>4807</v>
      </c>
      <c r="K6744" s="31">
        <v>3.1204493447056398</v>
      </c>
      <c r="L6744" s="31" t="s">
        <v>1358</v>
      </c>
      <c r="M6744" s="31">
        <f t="shared" si="288"/>
        <v>3.1204493447056398</v>
      </c>
      <c r="N6744" s="31">
        <f t="shared" si="289"/>
        <v>0</v>
      </c>
    </row>
    <row r="6745" spans="1:14" x14ac:dyDescent="0.45">
      <c r="A6745" s="31" t="str">
        <f t="shared" si="290"/>
        <v>E09000010_Children aged &lt;1 at 31st March 2019 with an open Child Protection Plan_Number</v>
      </c>
      <c r="B6745" s="31" t="s">
        <v>301</v>
      </c>
      <c r="C6745" s="31" t="s">
        <v>302</v>
      </c>
      <c r="D6745" s="31" t="s">
        <v>474</v>
      </c>
      <c r="E6745" s="31" t="s">
        <v>475</v>
      </c>
      <c r="F6745" s="31" t="s">
        <v>63</v>
      </c>
      <c r="G6745" s="31" t="s">
        <v>128</v>
      </c>
      <c r="H6745" s="31" t="s">
        <v>743</v>
      </c>
      <c r="I6745" s="31">
        <v>25</v>
      </c>
      <c r="J6745" s="31">
        <v>4739</v>
      </c>
      <c r="K6745" s="31">
        <v>5.2753745515931598</v>
      </c>
      <c r="L6745" s="31" t="s">
        <v>1302</v>
      </c>
      <c r="M6745" s="31">
        <f t="shared" si="288"/>
        <v>5.2753745515931598</v>
      </c>
      <c r="N6745" s="31">
        <f t="shared" si="289"/>
        <v>0</v>
      </c>
    </row>
    <row r="6746" spans="1:14" x14ac:dyDescent="0.45">
      <c r="A6746" s="31" t="str">
        <f t="shared" si="290"/>
        <v>E09000014_Children aged &lt;1 at 31st March 2019 with an open Child Protection Plan_Number</v>
      </c>
      <c r="B6746" s="31" t="s">
        <v>311</v>
      </c>
      <c r="C6746" s="31" t="s">
        <v>312</v>
      </c>
      <c r="D6746" s="31" t="s">
        <v>474</v>
      </c>
      <c r="E6746" s="31" t="s">
        <v>475</v>
      </c>
      <c r="F6746" s="31" t="s">
        <v>63</v>
      </c>
      <c r="G6746" s="31" t="s">
        <v>128</v>
      </c>
      <c r="H6746" s="31" t="s">
        <v>743</v>
      </c>
      <c r="I6746" s="31">
        <v>22</v>
      </c>
      <c r="J6746" s="31">
        <v>3767</v>
      </c>
      <c r="K6746" s="31">
        <v>5.8401911335280099</v>
      </c>
      <c r="L6746" s="31" t="s">
        <v>1320</v>
      </c>
      <c r="M6746" s="31">
        <f t="shared" si="288"/>
        <v>5.8401911335280099</v>
      </c>
      <c r="N6746" s="31">
        <f t="shared" si="289"/>
        <v>0</v>
      </c>
    </row>
    <row r="6747" spans="1:14" x14ac:dyDescent="0.45">
      <c r="A6747" s="31" t="str">
        <f t="shared" si="290"/>
        <v>E09000015_Children aged &lt;1 at 31st March 2019 with an open Child Protection Plan_Number</v>
      </c>
      <c r="B6747" s="31" t="s">
        <v>496</v>
      </c>
      <c r="C6747" s="31" t="s">
        <v>497</v>
      </c>
      <c r="D6747" s="31" t="s">
        <v>474</v>
      </c>
      <c r="E6747" s="31" t="s">
        <v>475</v>
      </c>
      <c r="F6747" s="31" t="s">
        <v>63</v>
      </c>
      <c r="G6747" s="31" t="s">
        <v>128</v>
      </c>
      <c r="H6747" s="31" t="s">
        <v>743</v>
      </c>
      <c r="I6747" s="31">
        <v>26</v>
      </c>
      <c r="J6747" s="31">
        <v>3577</v>
      </c>
      <c r="K6747" s="31">
        <v>7.2686608890131401</v>
      </c>
      <c r="L6747" s="31" t="s">
        <v>1299</v>
      </c>
      <c r="M6747" s="31">
        <f t="shared" si="288"/>
        <v>7.2686608890131401</v>
      </c>
      <c r="N6747" s="31">
        <f t="shared" si="289"/>
        <v>0</v>
      </c>
    </row>
    <row r="6748" spans="1:14" x14ac:dyDescent="0.45">
      <c r="A6748" s="31" t="str">
        <f t="shared" si="290"/>
        <v>E09000016_Children aged &lt;1 at 31st March 2019 with an open Child Protection Plan_Number</v>
      </c>
      <c r="B6748" s="31" t="s">
        <v>315</v>
      </c>
      <c r="C6748" s="31" t="s">
        <v>316</v>
      </c>
      <c r="D6748" s="31" t="s">
        <v>474</v>
      </c>
      <c r="E6748" s="31" t="s">
        <v>475</v>
      </c>
      <c r="F6748" s="31" t="s">
        <v>63</v>
      </c>
      <c r="G6748" s="31" t="s">
        <v>128</v>
      </c>
      <c r="H6748" s="31" t="s">
        <v>743</v>
      </c>
      <c r="I6748" s="31">
        <v>16</v>
      </c>
      <c r="J6748" s="31">
        <v>3365</v>
      </c>
      <c r="K6748" s="31">
        <v>4.7548291233283804</v>
      </c>
      <c r="L6748" s="31" t="s">
        <v>1337</v>
      </c>
      <c r="M6748" s="31">
        <f t="shared" si="288"/>
        <v>4.7548291233283804</v>
      </c>
      <c r="N6748" s="31">
        <f t="shared" si="289"/>
        <v>0</v>
      </c>
    </row>
    <row r="6749" spans="1:14" x14ac:dyDescent="0.45">
      <c r="A6749" s="31" t="str">
        <f t="shared" si="290"/>
        <v>E09000017_Children aged &lt;1 at 31st March 2019 with an open Child Protection Plan_Number</v>
      </c>
      <c r="B6749" s="31" t="s">
        <v>321</v>
      </c>
      <c r="C6749" s="31" t="s">
        <v>322</v>
      </c>
      <c r="D6749" s="31" t="s">
        <v>474</v>
      </c>
      <c r="E6749" s="31" t="s">
        <v>475</v>
      </c>
      <c r="F6749" s="31" t="s">
        <v>63</v>
      </c>
      <c r="G6749" s="31" t="s">
        <v>128</v>
      </c>
      <c r="H6749" s="31" t="s">
        <v>743</v>
      </c>
      <c r="I6749" s="31">
        <v>36</v>
      </c>
      <c r="J6749" s="31">
        <v>4372</v>
      </c>
      <c r="K6749" s="31">
        <v>8.2342177493138102</v>
      </c>
      <c r="L6749" s="31" t="s">
        <v>1187</v>
      </c>
      <c r="M6749" s="31">
        <f t="shared" si="288"/>
        <v>8.2342177493138102</v>
      </c>
      <c r="N6749" s="31">
        <f t="shared" si="289"/>
        <v>0</v>
      </c>
    </row>
    <row r="6750" spans="1:14" x14ac:dyDescent="0.45">
      <c r="A6750" s="31" t="str">
        <f t="shared" si="290"/>
        <v>E09000018_Children aged &lt;1 at 31st March 2019 with an open Child Protection Plan_Number</v>
      </c>
      <c r="B6750" s="31" t="s">
        <v>323</v>
      </c>
      <c r="C6750" s="31" t="s">
        <v>324</v>
      </c>
      <c r="D6750" s="31" t="s">
        <v>474</v>
      </c>
      <c r="E6750" s="31" t="s">
        <v>475</v>
      </c>
      <c r="F6750" s="31" t="s">
        <v>63</v>
      </c>
      <c r="G6750" s="31" t="s">
        <v>128</v>
      </c>
      <c r="H6750" s="31" t="s">
        <v>743</v>
      </c>
      <c r="I6750" s="31">
        <v>20</v>
      </c>
      <c r="J6750" s="31">
        <v>3987</v>
      </c>
      <c r="K6750" s="31">
        <v>5.01630298470028</v>
      </c>
      <c r="L6750" s="31" t="s">
        <v>1338</v>
      </c>
      <c r="M6750" s="31">
        <f t="shared" si="288"/>
        <v>5.01630298470028</v>
      </c>
      <c r="N6750" s="31">
        <f t="shared" si="289"/>
        <v>0</v>
      </c>
    </row>
    <row r="6751" spans="1:14" x14ac:dyDescent="0.45">
      <c r="A6751" s="31" t="str">
        <f t="shared" si="290"/>
        <v>E09000021_Children aged &lt;1 at 31st March 2019 with an open Child Protection Plan_Number</v>
      </c>
      <c r="B6751" s="31" t="s">
        <v>520</v>
      </c>
      <c r="C6751" s="31" t="s">
        <v>521</v>
      </c>
      <c r="D6751" s="31" t="s">
        <v>474</v>
      </c>
      <c r="E6751" s="31" t="s">
        <v>475</v>
      </c>
      <c r="F6751" s="31" t="s">
        <v>63</v>
      </c>
      <c r="G6751" s="31" t="s">
        <v>128</v>
      </c>
      <c r="H6751" s="31" t="s">
        <v>743</v>
      </c>
      <c r="I6751" s="31">
        <v>7</v>
      </c>
      <c r="J6751" s="31">
        <v>2087</v>
      </c>
      <c r="K6751" s="31">
        <v>3.3540967896502201</v>
      </c>
      <c r="L6751" s="31" t="s">
        <v>1365</v>
      </c>
      <c r="M6751" s="31">
        <f t="shared" si="288"/>
        <v>3.3540967896502201</v>
      </c>
      <c r="N6751" s="31">
        <f t="shared" si="289"/>
        <v>0</v>
      </c>
    </row>
    <row r="6752" spans="1:14" x14ac:dyDescent="0.45">
      <c r="A6752" s="31" t="str">
        <f t="shared" si="290"/>
        <v>E09000024_Children aged &lt;1 at 31st March 2019 with an open Child Protection Plan_Number</v>
      </c>
      <c r="B6752" s="31" t="s">
        <v>353</v>
      </c>
      <c r="C6752" s="31" t="s">
        <v>354</v>
      </c>
      <c r="D6752" s="31" t="s">
        <v>474</v>
      </c>
      <c r="E6752" s="31" t="s">
        <v>475</v>
      </c>
      <c r="F6752" s="31" t="s">
        <v>63</v>
      </c>
      <c r="G6752" s="31" t="s">
        <v>128</v>
      </c>
      <c r="H6752" s="31" t="s">
        <v>743</v>
      </c>
      <c r="I6752" s="31">
        <v>13</v>
      </c>
      <c r="J6752" s="31">
        <v>3035</v>
      </c>
      <c r="K6752" s="31">
        <v>4.2833607907743003</v>
      </c>
      <c r="L6752" s="31" t="s">
        <v>1333</v>
      </c>
      <c r="M6752" s="31">
        <f t="shared" si="288"/>
        <v>4.2833607907743003</v>
      </c>
      <c r="N6752" s="31">
        <f t="shared" si="289"/>
        <v>0</v>
      </c>
    </row>
    <row r="6753" spans="1:14" x14ac:dyDescent="0.45">
      <c r="A6753" s="31" t="str">
        <f t="shared" si="290"/>
        <v>E09000025_Children aged &lt;1 at 31st March 2019 with an open Child Protection Plan_Number</v>
      </c>
      <c r="B6753" s="31" t="s">
        <v>359</v>
      </c>
      <c r="C6753" s="31" t="s">
        <v>360</v>
      </c>
      <c r="D6753" s="31" t="s">
        <v>474</v>
      </c>
      <c r="E6753" s="31" t="s">
        <v>475</v>
      </c>
      <c r="F6753" s="31" t="s">
        <v>63</v>
      </c>
      <c r="G6753" s="31" t="s">
        <v>128</v>
      </c>
      <c r="H6753" s="31" t="s">
        <v>743</v>
      </c>
      <c r="I6753" s="31">
        <v>23</v>
      </c>
      <c r="J6753" s="31">
        <v>5706</v>
      </c>
      <c r="K6753" s="31">
        <v>4.03084472485103</v>
      </c>
      <c r="L6753" s="31" t="s">
        <v>1311</v>
      </c>
      <c r="M6753" s="31">
        <f t="shared" si="288"/>
        <v>4.03084472485103</v>
      </c>
      <c r="N6753" s="31">
        <f t="shared" si="289"/>
        <v>0</v>
      </c>
    </row>
    <row r="6754" spans="1:14" x14ac:dyDescent="0.45">
      <c r="A6754" s="31" t="str">
        <f t="shared" si="290"/>
        <v>E09000026_Children aged &lt;1 at 31st March 2019 with an open Child Protection Plan_Number</v>
      </c>
      <c r="B6754" s="31" t="s">
        <v>385</v>
      </c>
      <c r="C6754" s="31" t="s">
        <v>386</v>
      </c>
      <c r="D6754" s="31" t="s">
        <v>474</v>
      </c>
      <c r="E6754" s="31" t="s">
        <v>475</v>
      </c>
      <c r="F6754" s="31" t="s">
        <v>63</v>
      </c>
      <c r="G6754" s="31" t="s">
        <v>128</v>
      </c>
      <c r="H6754" s="31" t="s">
        <v>743</v>
      </c>
      <c r="I6754" s="31">
        <v>16</v>
      </c>
      <c r="J6754" s="31">
        <v>4605</v>
      </c>
      <c r="K6754" s="31">
        <v>3.4744842562432101</v>
      </c>
      <c r="L6754" s="31" t="s">
        <v>1335</v>
      </c>
      <c r="M6754" s="31">
        <f t="shared" si="288"/>
        <v>3.4744842562432101</v>
      </c>
      <c r="N6754" s="31">
        <f t="shared" si="289"/>
        <v>0</v>
      </c>
    </row>
    <row r="6755" spans="1:14" x14ac:dyDescent="0.45">
      <c r="A6755" s="31" t="str">
        <f t="shared" si="290"/>
        <v>E09000027_Children aged &lt;1 at 31st March 2019 with an open Child Protection Plan_Number</v>
      </c>
      <c r="B6755" s="31" t="s">
        <v>389</v>
      </c>
      <c r="C6755" s="31" t="s">
        <v>390</v>
      </c>
      <c r="D6755" s="31" t="s">
        <v>474</v>
      </c>
      <c r="E6755" s="31" t="s">
        <v>475</v>
      </c>
      <c r="F6755" s="31" t="s">
        <v>63</v>
      </c>
      <c r="G6755" s="31" t="s">
        <v>128</v>
      </c>
      <c r="H6755" s="31" t="s">
        <v>743</v>
      </c>
      <c r="I6755" s="31">
        <v>12</v>
      </c>
      <c r="J6755" s="31">
        <v>2396</v>
      </c>
      <c r="K6755" s="31">
        <v>5.0083472454090101</v>
      </c>
      <c r="L6755" s="31" t="s">
        <v>1338</v>
      </c>
      <c r="M6755" s="31">
        <f t="shared" si="288"/>
        <v>5.0083472454090101</v>
      </c>
      <c r="N6755" s="31">
        <f t="shared" si="289"/>
        <v>0</v>
      </c>
    </row>
    <row r="6756" spans="1:14" x14ac:dyDescent="0.45">
      <c r="A6756" s="31" t="str">
        <f t="shared" si="290"/>
        <v>E09000029_Children aged &lt;1 at 31st March 2019 with an open Child Protection Plan_Number</v>
      </c>
      <c r="B6756" s="31" t="s">
        <v>432</v>
      </c>
      <c r="C6756" s="31" t="s">
        <v>433</v>
      </c>
      <c r="D6756" s="31" t="s">
        <v>474</v>
      </c>
      <c r="E6756" s="31" t="s">
        <v>475</v>
      </c>
      <c r="F6756" s="31" t="s">
        <v>63</v>
      </c>
      <c r="G6756" s="31" t="s">
        <v>128</v>
      </c>
      <c r="H6756" s="31" t="s">
        <v>743</v>
      </c>
      <c r="I6756" s="31">
        <v>11</v>
      </c>
      <c r="J6756" s="31">
        <v>2549</v>
      </c>
      <c r="K6756" s="31">
        <v>4.31541781090624</v>
      </c>
      <c r="L6756" s="31" t="s">
        <v>1333</v>
      </c>
      <c r="M6756" s="31">
        <f t="shared" si="288"/>
        <v>4.31541781090624</v>
      </c>
      <c r="N6756" s="31">
        <f t="shared" si="289"/>
        <v>0</v>
      </c>
    </row>
    <row r="6757" spans="1:14" x14ac:dyDescent="0.45">
      <c r="A6757" s="31" t="str">
        <f t="shared" si="290"/>
        <v>E09000031_Children aged &lt;1 at 31st March 2019 with an open Child Protection Plan_Number</v>
      </c>
      <c r="B6757" s="31" t="s">
        <v>448</v>
      </c>
      <c r="C6757" s="31" t="s">
        <v>449</v>
      </c>
      <c r="D6757" s="31" t="s">
        <v>474</v>
      </c>
      <c r="E6757" s="31" t="s">
        <v>475</v>
      </c>
      <c r="F6757" s="31" t="s">
        <v>63</v>
      </c>
      <c r="G6757" s="31" t="s">
        <v>128</v>
      </c>
      <c r="H6757" s="31" t="s">
        <v>743</v>
      </c>
      <c r="I6757" s="31">
        <v>16</v>
      </c>
      <c r="J6757" s="31">
        <v>4448</v>
      </c>
      <c r="K6757" s="31">
        <v>3.5971223021582701</v>
      </c>
      <c r="L6757" s="31" t="s">
        <v>1239</v>
      </c>
      <c r="M6757" s="31">
        <f t="shared" si="288"/>
        <v>3.5971223021582701</v>
      </c>
      <c r="N6757" s="31">
        <f t="shared" si="289"/>
        <v>0</v>
      </c>
    </row>
    <row r="6758" spans="1:14" x14ac:dyDescent="0.45">
      <c r="A6758" s="31" t="str">
        <f t="shared" si="290"/>
        <v>E08000025_Children aged &lt;1 at 31st March 2019 with an open Child Protection Plan_Number</v>
      </c>
      <c r="B6758" s="31" t="s">
        <v>245</v>
      </c>
      <c r="C6758" s="31" t="s">
        <v>246</v>
      </c>
      <c r="D6758" s="31" t="s">
        <v>474</v>
      </c>
      <c r="E6758" s="31" t="s">
        <v>475</v>
      </c>
      <c r="F6758" s="31" t="s">
        <v>63</v>
      </c>
      <c r="G6758" s="31" t="s">
        <v>128</v>
      </c>
      <c r="H6758" s="31" t="s">
        <v>743</v>
      </c>
      <c r="I6758" s="31">
        <v>129</v>
      </c>
      <c r="J6758" s="31">
        <v>16082</v>
      </c>
      <c r="K6758" s="31">
        <v>8.0213903743315491</v>
      </c>
      <c r="L6758" s="31" t="s">
        <v>1315</v>
      </c>
      <c r="M6758" s="31">
        <f t="shared" si="288"/>
        <v>8.0213903743315491</v>
      </c>
      <c r="N6758" s="31">
        <f t="shared" si="289"/>
        <v>0</v>
      </c>
    </row>
    <row r="6759" spans="1:14" x14ac:dyDescent="0.45">
      <c r="A6759" s="31" t="str">
        <f t="shared" si="290"/>
        <v>E08000026_Children aged &lt;1 at 31st March 2019 with an open Child Protection Plan_Number</v>
      </c>
      <c r="B6759" s="31" t="s">
        <v>283</v>
      </c>
      <c r="C6759" s="31" t="s">
        <v>284</v>
      </c>
      <c r="D6759" s="31" t="s">
        <v>474</v>
      </c>
      <c r="E6759" s="31" t="s">
        <v>475</v>
      </c>
      <c r="F6759" s="31" t="s">
        <v>63</v>
      </c>
      <c r="G6759" s="31" t="s">
        <v>128</v>
      </c>
      <c r="H6759" s="31" t="s">
        <v>743</v>
      </c>
      <c r="I6759" s="31">
        <v>28</v>
      </c>
      <c r="J6759" s="31">
        <v>4431</v>
      </c>
      <c r="K6759" s="31">
        <v>6.3191153238546596</v>
      </c>
      <c r="L6759" s="31" t="s">
        <v>1350</v>
      </c>
      <c r="M6759" s="31">
        <f t="shared" si="288"/>
        <v>6.3191153238546596</v>
      </c>
      <c r="N6759" s="31">
        <f t="shared" si="289"/>
        <v>0</v>
      </c>
    </row>
    <row r="6760" spans="1:14" x14ac:dyDescent="0.45">
      <c r="A6760" s="31" t="str">
        <f t="shared" si="290"/>
        <v>E08000027_Children aged &lt;1 at 31st March 2019 with an open Child Protection Plan_Number</v>
      </c>
      <c r="B6760" s="31" t="s">
        <v>297</v>
      </c>
      <c r="C6760" s="31" t="s">
        <v>298</v>
      </c>
      <c r="D6760" s="31" t="s">
        <v>474</v>
      </c>
      <c r="E6760" s="31" t="s">
        <v>475</v>
      </c>
      <c r="F6760" s="31" t="s">
        <v>63</v>
      </c>
      <c r="G6760" s="31" t="s">
        <v>128</v>
      </c>
      <c r="H6760" s="31" t="s">
        <v>743</v>
      </c>
      <c r="I6760" s="31">
        <v>31</v>
      </c>
      <c r="J6760" s="31">
        <v>3702</v>
      </c>
      <c r="K6760" s="31">
        <v>8.3738519719070794</v>
      </c>
      <c r="L6760" s="31" t="s">
        <v>1234</v>
      </c>
      <c r="M6760" s="31">
        <f t="shared" si="288"/>
        <v>8.3738519719070794</v>
      </c>
      <c r="N6760" s="31">
        <f t="shared" si="289"/>
        <v>0</v>
      </c>
    </row>
    <row r="6761" spans="1:14" x14ac:dyDescent="0.45">
      <c r="A6761" s="31" t="str">
        <f t="shared" si="290"/>
        <v>E08000028_Children aged &lt;1 at 31st March 2019 with an open Child Protection Plan_Number</v>
      </c>
      <c r="B6761" s="31" t="s">
        <v>397</v>
      </c>
      <c r="C6761" s="31" t="s">
        <v>398</v>
      </c>
      <c r="D6761" s="31" t="s">
        <v>474</v>
      </c>
      <c r="E6761" s="31" t="s">
        <v>475</v>
      </c>
      <c r="F6761" s="31" t="s">
        <v>63</v>
      </c>
      <c r="G6761" s="31" t="s">
        <v>128</v>
      </c>
      <c r="H6761" s="31" t="s">
        <v>743</v>
      </c>
      <c r="I6761" s="31">
        <v>42</v>
      </c>
      <c r="J6761" s="31">
        <v>4579</v>
      </c>
      <c r="K6761" s="31">
        <v>9.1723083642716805</v>
      </c>
      <c r="L6761" s="31" t="s">
        <v>1241</v>
      </c>
      <c r="M6761" s="31">
        <f t="shared" si="288"/>
        <v>9.1723083642716805</v>
      </c>
      <c r="N6761" s="31">
        <f t="shared" si="289"/>
        <v>0</v>
      </c>
    </row>
    <row r="6762" spans="1:14" x14ac:dyDescent="0.45">
      <c r="A6762" s="31" t="str">
        <f t="shared" si="290"/>
        <v>E08000029_Children aged &lt;1 at 31st March 2019 with an open Child Protection Plan_Number</v>
      </c>
      <c r="B6762" s="31" t="s">
        <v>516</v>
      </c>
      <c r="C6762" s="31" t="s">
        <v>517</v>
      </c>
      <c r="D6762" s="31" t="s">
        <v>474</v>
      </c>
      <c r="E6762" s="31" t="s">
        <v>475</v>
      </c>
      <c r="F6762" s="31" t="s">
        <v>63</v>
      </c>
      <c r="G6762" s="31" t="s">
        <v>128</v>
      </c>
      <c r="H6762" s="31" t="s">
        <v>743</v>
      </c>
      <c r="I6762" s="31">
        <v>15</v>
      </c>
      <c r="J6762" s="31">
        <v>2300</v>
      </c>
      <c r="K6762" s="31">
        <v>6.5217391304347796</v>
      </c>
      <c r="L6762" s="31" t="s">
        <v>1342</v>
      </c>
      <c r="M6762" s="31">
        <f t="shared" si="288"/>
        <v>6.5217391304347796</v>
      </c>
      <c r="N6762" s="31">
        <f t="shared" si="289"/>
        <v>0</v>
      </c>
    </row>
    <row r="6763" spans="1:14" x14ac:dyDescent="0.45">
      <c r="A6763" s="31" t="str">
        <f t="shared" si="290"/>
        <v>E08000030_Children aged &lt;1 at 31st March 2019 with an open Child Protection Plan_Number</v>
      </c>
      <c r="B6763" s="31" t="s">
        <v>446</v>
      </c>
      <c r="C6763" s="31" t="s">
        <v>447</v>
      </c>
      <c r="D6763" s="31" t="s">
        <v>474</v>
      </c>
      <c r="E6763" s="31" t="s">
        <v>475</v>
      </c>
      <c r="F6763" s="31" t="s">
        <v>63</v>
      </c>
      <c r="G6763" s="31" t="s">
        <v>128</v>
      </c>
      <c r="H6763" s="31" t="s">
        <v>743</v>
      </c>
      <c r="I6763" s="31">
        <v>50</v>
      </c>
      <c r="J6763" s="31">
        <v>3892</v>
      </c>
      <c r="K6763" s="31">
        <v>12.846865364851</v>
      </c>
      <c r="L6763" s="31" t="s">
        <v>1124</v>
      </c>
      <c r="M6763" s="31">
        <f t="shared" si="288"/>
        <v>12.846865364851</v>
      </c>
      <c r="N6763" s="31">
        <f t="shared" si="289"/>
        <v>0</v>
      </c>
    </row>
    <row r="6764" spans="1:14" x14ac:dyDescent="0.45">
      <c r="A6764" s="31" t="str">
        <f t="shared" si="290"/>
        <v>E08000031_Children aged &lt;1 at 31st March 2019 with an open Child Protection Plan_Number</v>
      </c>
      <c r="B6764" s="31" t="s">
        <v>468</v>
      </c>
      <c r="C6764" s="31" t="s">
        <v>469</v>
      </c>
      <c r="D6764" s="31" t="s">
        <v>474</v>
      </c>
      <c r="E6764" s="31" t="s">
        <v>475</v>
      </c>
      <c r="F6764" s="31" t="s">
        <v>63</v>
      </c>
      <c r="G6764" s="31" t="s">
        <v>128</v>
      </c>
      <c r="H6764" s="31" t="s">
        <v>743</v>
      </c>
      <c r="I6764" s="31">
        <v>30</v>
      </c>
      <c r="J6764" s="31">
        <v>3481</v>
      </c>
      <c r="K6764" s="31">
        <v>8.6182131571387508</v>
      </c>
      <c r="L6764" s="31" t="s">
        <v>1232</v>
      </c>
      <c r="M6764" s="31">
        <f t="shared" si="288"/>
        <v>8.6182131571387508</v>
      </c>
      <c r="N6764" s="31">
        <f t="shared" si="289"/>
        <v>0</v>
      </c>
    </row>
    <row r="6765" spans="1:14" x14ac:dyDescent="0.45">
      <c r="A6765" s="31" t="str">
        <f t="shared" si="290"/>
        <v>E08000011_Children aged &lt;1 at 31st March 2019 with an open Child Protection Plan_Number</v>
      </c>
      <c r="B6765" s="31" t="s">
        <v>333</v>
      </c>
      <c r="C6765" s="31" t="s">
        <v>334</v>
      </c>
      <c r="D6765" s="31" t="s">
        <v>474</v>
      </c>
      <c r="E6765" s="31" t="s">
        <v>475</v>
      </c>
      <c r="F6765" s="31" t="s">
        <v>63</v>
      </c>
      <c r="G6765" s="31" t="s">
        <v>128</v>
      </c>
      <c r="H6765" s="31" t="s">
        <v>743</v>
      </c>
      <c r="I6765" s="31">
        <v>12</v>
      </c>
      <c r="J6765" s="31">
        <v>1977</v>
      </c>
      <c r="K6765" s="31">
        <v>6.0698027314112304</v>
      </c>
      <c r="L6765" s="31" t="s">
        <v>1230</v>
      </c>
      <c r="M6765" s="31">
        <f t="shared" si="288"/>
        <v>6.0698027314112304</v>
      </c>
      <c r="N6765" s="31">
        <f t="shared" si="289"/>
        <v>0</v>
      </c>
    </row>
    <row r="6766" spans="1:14" x14ac:dyDescent="0.45">
      <c r="A6766" s="31" t="str">
        <f t="shared" si="290"/>
        <v>E08000012_Children aged &lt;1 at 31st March 2019 with an open Child Protection Plan_Number</v>
      </c>
      <c r="B6766" s="31" t="s">
        <v>347</v>
      </c>
      <c r="C6766" s="31" t="s">
        <v>348</v>
      </c>
      <c r="D6766" s="31" t="s">
        <v>474</v>
      </c>
      <c r="E6766" s="31" t="s">
        <v>475</v>
      </c>
      <c r="F6766" s="31" t="s">
        <v>63</v>
      </c>
      <c r="G6766" s="31" t="s">
        <v>128</v>
      </c>
      <c r="H6766" s="31" t="s">
        <v>743</v>
      </c>
      <c r="I6766" s="31">
        <v>57</v>
      </c>
      <c r="J6766" s="31">
        <v>5908</v>
      </c>
      <c r="K6766" s="31">
        <v>9.6479350033852391</v>
      </c>
      <c r="L6766" s="31" t="s">
        <v>1139</v>
      </c>
      <c r="M6766" s="31">
        <f t="shared" si="288"/>
        <v>9.6479350033852391</v>
      </c>
      <c r="N6766" s="31">
        <f t="shared" si="289"/>
        <v>0</v>
      </c>
    </row>
    <row r="6767" spans="1:14" x14ac:dyDescent="0.45">
      <c r="A6767" s="31" t="str">
        <f t="shared" si="290"/>
        <v>E08000013_Children aged &lt;1 at 31st March 2019 with an open Child Protection Plan_Number</v>
      </c>
      <c r="B6767" s="31" t="s">
        <v>416</v>
      </c>
      <c r="C6767" s="31" t="s">
        <v>417</v>
      </c>
      <c r="D6767" s="31" t="s">
        <v>474</v>
      </c>
      <c r="E6767" s="31" t="s">
        <v>475</v>
      </c>
      <c r="F6767" s="31" t="s">
        <v>63</v>
      </c>
      <c r="G6767" s="31" t="s">
        <v>128</v>
      </c>
      <c r="H6767" s="31" t="s">
        <v>743</v>
      </c>
      <c r="I6767" s="31">
        <v>30</v>
      </c>
      <c r="J6767" s="31">
        <v>1985</v>
      </c>
      <c r="K6767" s="31">
        <v>15.113350125944599</v>
      </c>
      <c r="L6767" s="31" t="s">
        <v>1132</v>
      </c>
      <c r="M6767" s="31">
        <f t="shared" si="288"/>
        <v>15.113350125944599</v>
      </c>
      <c r="N6767" s="31">
        <f t="shared" si="289"/>
        <v>0</v>
      </c>
    </row>
    <row r="6768" spans="1:14" x14ac:dyDescent="0.45">
      <c r="A6768" s="31" t="str">
        <f t="shared" si="290"/>
        <v>E08000014_Children aged &lt;1 at 31st March 2019 with an open Child Protection Plan_Number</v>
      </c>
      <c r="B6768" s="31" t="s">
        <v>399</v>
      </c>
      <c r="C6768" s="31" t="s">
        <v>400</v>
      </c>
      <c r="D6768" s="31" t="s">
        <v>474</v>
      </c>
      <c r="E6768" s="31" t="s">
        <v>475</v>
      </c>
      <c r="F6768" s="31" t="s">
        <v>63</v>
      </c>
      <c r="G6768" s="31" t="s">
        <v>128</v>
      </c>
      <c r="H6768" s="31" t="s">
        <v>743</v>
      </c>
      <c r="I6768" s="31">
        <v>21</v>
      </c>
      <c r="J6768" s="31">
        <v>2678</v>
      </c>
      <c r="K6768" s="31">
        <v>7.8416728902165804</v>
      </c>
      <c r="L6768" s="31" t="s">
        <v>1240</v>
      </c>
      <c r="M6768" s="31">
        <f t="shared" si="288"/>
        <v>7.8416728902165804</v>
      </c>
      <c r="N6768" s="31">
        <f t="shared" si="289"/>
        <v>0</v>
      </c>
    </row>
    <row r="6769" spans="1:14" x14ac:dyDescent="0.45">
      <c r="A6769" s="31" t="str">
        <f t="shared" si="290"/>
        <v>E08000015_Children aged &lt;1 at 31st March 2019 with an open Child Protection Plan_Number</v>
      </c>
      <c r="B6769" s="31" t="s">
        <v>464</v>
      </c>
      <c r="C6769" s="31" t="s">
        <v>465</v>
      </c>
      <c r="D6769" s="31" t="s">
        <v>474</v>
      </c>
      <c r="E6769" s="31" t="s">
        <v>475</v>
      </c>
      <c r="F6769" s="31" t="s">
        <v>63</v>
      </c>
      <c r="G6769" s="31" t="s">
        <v>128</v>
      </c>
      <c r="H6769" s="31" t="s">
        <v>743</v>
      </c>
      <c r="I6769" s="31">
        <v>29</v>
      </c>
      <c r="J6769" s="31">
        <v>3335</v>
      </c>
      <c r="K6769" s="31">
        <v>8.6956521739130395</v>
      </c>
      <c r="L6769" s="31" t="s">
        <v>1184</v>
      </c>
      <c r="M6769" s="31">
        <f t="shared" si="288"/>
        <v>8.6956521739130395</v>
      </c>
      <c r="N6769" s="31">
        <f t="shared" si="289"/>
        <v>0</v>
      </c>
    </row>
    <row r="6770" spans="1:14" x14ac:dyDescent="0.45">
      <c r="A6770" s="31" t="str">
        <f t="shared" si="290"/>
        <v>E08000001_Children aged &lt;1 at 31st March 2019 with an open Child Protection Plan_Number</v>
      </c>
      <c r="B6770" s="31" t="s">
        <v>252</v>
      </c>
      <c r="C6770" s="31" t="s">
        <v>253</v>
      </c>
      <c r="D6770" s="31" t="s">
        <v>474</v>
      </c>
      <c r="E6770" s="31" t="s">
        <v>475</v>
      </c>
      <c r="F6770" s="31" t="s">
        <v>63</v>
      </c>
      <c r="G6770" s="31" t="s">
        <v>128</v>
      </c>
      <c r="H6770" s="31" t="s">
        <v>743</v>
      </c>
      <c r="I6770" s="31">
        <v>37</v>
      </c>
      <c r="J6770" s="31">
        <v>3609</v>
      </c>
      <c r="K6770" s="31">
        <v>10.252147409254601</v>
      </c>
      <c r="L6770" s="31" t="s">
        <v>1238</v>
      </c>
      <c r="M6770" s="31">
        <f t="shared" si="288"/>
        <v>10.252147409254601</v>
      </c>
      <c r="N6770" s="31">
        <f t="shared" si="289"/>
        <v>0</v>
      </c>
    </row>
    <row r="6771" spans="1:14" x14ac:dyDescent="0.45">
      <c r="A6771" s="31" t="str">
        <f t="shared" si="290"/>
        <v>E08000002_Children aged &lt;1 at 31st March 2019 with an open Child Protection Plan_Number</v>
      </c>
      <c r="B6771" s="31" t="s">
        <v>271</v>
      </c>
      <c r="C6771" s="31" t="s">
        <v>272</v>
      </c>
      <c r="D6771" s="31" t="s">
        <v>474</v>
      </c>
      <c r="E6771" s="31" t="s">
        <v>475</v>
      </c>
      <c r="F6771" s="31" t="s">
        <v>63</v>
      </c>
      <c r="G6771" s="31" t="s">
        <v>128</v>
      </c>
      <c r="H6771" s="31" t="s">
        <v>743</v>
      </c>
      <c r="I6771" s="31">
        <v>18</v>
      </c>
      <c r="J6771" s="31">
        <v>2197</v>
      </c>
      <c r="K6771" s="31">
        <v>8.1929904415111494</v>
      </c>
      <c r="L6771" s="31" t="s">
        <v>1187</v>
      </c>
      <c r="M6771" s="31">
        <f t="shared" si="288"/>
        <v>8.1929904415111494</v>
      </c>
      <c r="N6771" s="31">
        <f t="shared" si="289"/>
        <v>0</v>
      </c>
    </row>
    <row r="6772" spans="1:14" x14ac:dyDescent="0.45">
      <c r="A6772" s="31" t="str">
        <f t="shared" si="290"/>
        <v>E08000003_Children aged &lt;1 at 31st March 2019 with an open Child Protection Plan_Number</v>
      </c>
      <c r="B6772" s="31" t="s">
        <v>349</v>
      </c>
      <c r="C6772" s="31" t="s">
        <v>350</v>
      </c>
      <c r="D6772" s="31" t="s">
        <v>474</v>
      </c>
      <c r="E6772" s="31" t="s">
        <v>475</v>
      </c>
      <c r="F6772" s="31" t="s">
        <v>63</v>
      </c>
      <c r="G6772" s="31" t="s">
        <v>128</v>
      </c>
      <c r="H6772" s="31" t="s">
        <v>743</v>
      </c>
      <c r="I6772" s="31">
        <v>57</v>
      </c>
      <c r="J6772" s="31">
        <v>7285</v>
      </c>
      <c r="K6772" s="31">
        <v>7.8242964996568301</v>
      </c>
      <c r="L6772" s="31" t="s">
        <v>1240</v>
      </c>
      <c r="M6772" s="31">
        <f t="shared" si="288"/>
        <v>7.8242964996568301</v>
      </c>
      <c r="N6772" s="31">
        <f t="shared" si="289"/>
        <v>0</v>
      </c>
    </row>
    <row r="6773" spans="1:14" x14ac:dyDescent="0.45">
      <c r="A6773" s="31" t="str">
        <f t="shared" si="290"/>
        <v>E08000004_Children aged &lt;1 at 31st March 2019 with an open Child Protection Plan_Number</v>
      </c>
      <c r="B6773" s="31" t="s">
        <v>375</v>
      </c>
      <c r="C6773" s="31" t="s">
        <v>376</v>
      </c>
      <c r="D6773" s="31" t="s">
        <v>474</v>
      </c>
      <c r="E6773" s="31" t="s">
        <v>475</v>
      </c>
      <c r="F6773" s="31" t="s">
        <v>63</v>
      </c>
      <c r="G6773" s="31" t="s">
        <v>128</v>
      </c>
      <c r="H6773" s="31" t="s">
        <v>743</v>
      </c>
      <c r="I6773" s="31">
        <v>27</v>
      </c>
      <c r="J6773" s="31">
        <v>3245</v>
      </c>
      <c r="K6773" s="31">
        <v>8.3204930662557803</v>
      </c>
      <c r="L6773" s="31" t="s">
        <v>1309</v>
      </c>
      <c r="M6773" s="31">
        <f t="shared" si="288"/>
        <v>8.3204930662557803</v>
      </c>
      <c r="N6773" s="31">
        <f t="shared" si="289"/>
        <v>0</v>
      </c>
    </row>
    <row r="6774" spans="1:14" x14ac:dyDescent="0.45">
      <c r="A6774" s="31" t="str">
        <f t="shared" si="290"/>
        <v>E08000005_Children aged &lt;1 at 31st March 2019 with an open Child Protection Plan_Number</v>
      </c>
      <c r="B6774" s="31" t="s">
        <v>391</v>
      </c>
      <c r="C6774" s="31" t="s">
        <v>392</v>
      </c>
      <c r="D6774" s="31" t="s">
        <v>474</v>
      </c>
      <c r="E6774" s="31" t="s">
        <v>475</v>
      </c>
      <c r="F6774" s="31" t="s">
        <v>63</v>
      </c>
      <c r="G6774" s="31" t="s">
        <v>128</v>
      </c>
      <c r="H6774" s="31" t="s">
        <v>743</v>
      </c>
      <c r="I6774" s="31">
        <v>26</v>
      </c>
      <c r="J6774" s="31">
        <v>2893</v>
      </c>
      <c r="K6774" s="31">
        <v>8.9872105081230593</v>
      </c>
      <c r="L6774" s="31" t="s">
        <v>1194</v>
      </c>
      <c r="M6774" s="31">
        <f t="shared" si="288"/>
        <v>8.9872105081230593</v>
      </c>
      <c r="N6774" s="31">
        <f t="shared" si="289"/>
        <v>0</v>
      </c>
    </row>
    <row r="6775" spans="1:14" x14ac:dyDescent="0.45">
      <c r="A6775" s="31" t="str">
        <f t="shared" si="290"/>
        <v>E08000006_Children aged &lt;1 at 31st March 2019 with an open Child Protection Plan_Number</v>
      </c>
      <c r="B6775" s="31" t="s">
        <v>395</v>
      </c>
      <c r="C6775" s="31" t="s">
        <v>396</v>
      </c>
      <c r="D6775" s="31" t="s">
        <v>474</v>
      </c>
      <c r="E6775" s="31" t="s">
        <v>475</v>
      </c>
      <c r="F6775" s="31" t="s">
        <v>63</v>
      </c>
      <c r="G6775" s="31" t="s">
        <v>128</v>
      </c>
      <c r="H6775" s="31" t="s">
        <v>743</v>
      </c>
      <c r="I6775" s="31">
        <v>40</v>
      </c>
      <c r="J6775" s="31">
        <v>3526</v>
      </c>
      <c r="K6775" s="31">
        <v>11.344299489506501</v>
      </c>
      <c r="L6775" s="31" t="s">
        <v>1292</v>
      </c>
      <c r="M6775" s="31">
        <f t="shared" si="288"/>
        <v>11.344299489506501</v>
      </c>
      <c r="N6775" s="31">
        <f t="shared" si="289"/>
        <v>0</v>
      </c>
    </row>
    <row r="6776" spans="1:14" x14ac:dyDescent="0.45">
      <c r="A6776" s="31" t="str">
        <f t="shared" si="290"/>
        <v>E08000007_Children aged &lt;1 at 31st March 2019 with an open Child Protection Plan_Number</v>
      </c>
      <c r="B6776" s="31" t="s">
        <v>420</v>
      </c>
      <c r="C6776" s="31" t="s">
        <v>421</v>
      </c>
      <c r="D6776" s="31" t="s">
        <v>474</v>
      </c>
      <c r="E6776" s="31" t="s">
        <v>475</v>
      </c>
      <c r="F6776" s="31" t="s">
        <v>63</v>
      </c>
      <c r="G6776" s="31" t="s">
        <v>128</v>
      </c>
      <c r="H6776" s="31" t="s">
        <v>743</v>
      </c>
      <c r="I6776" s="31">
        <v>28</v>
      </c>
      <c r="J6776" s="31">
        <v>3338</v>
      </c>
      <c r="K6776" s="31">
        <v>8.3882564409826195</v>
      </c>
      <c r="L6776" s="31" t="s">
        <v>1234</v>
      </c>
      <c r="M6776" s="31">
        <f t="shared" si="288"/>
        <v>8.3882564409826195</v>
      </c>
      <c r="N6776" s="31">
        <f t="shared" si="289"/>
        <v>0</v>
      </c>
    </row>
    <row r="6777" spans="1:14" x14ac:dyDescent="0.45">
      <c r="A6777" s="31" t="str">
        <f t="shared" si="290"/>
        <v>E08000008_Children aged &lt;1 at 31st March 2019 with an open Child Protection Plan_Number</v>
      </c>
      <c r="B6777" s="31" t="s">
        <v>436</v>
      </c>
      <c r="C6777" s="31" t="s">
        <v>437</v>
      </c>
      <c r="D6777" s="31" t="s">
        <v>474</v>
      </c>
      <c r="E6777" s="31" t="s">
        <v>475</v>
      </c>
      <c r="F6777" s="31" t="s">
        <v>63</v>
      </c>
      <c r="G6777" s="31" t="s">
        <v>128</v>
      </c>
      <c r="H6777" s="31" t="s">
        <v>743</v>
      </c>
      <c r="I6777" s="31">
        <v>27</v>
      </c>
      <c r="J6777" s="31">
        <v>2787</v>
      </c>
      <c r="K6777" s="31">
        <v>9.6878363832077508</v>
      </c>
      <c r="L6777" s="31" t="s">
        <v>1256</v>
      </c>
      <c r="M6777" s="31">
        <f t="shared" si="288"/>
        <v>9.6878363832077508</v>
      </c>
      <c r="N6777" s="31">
        <f t="shared" si="289"/>
        <v>0</v>
      </c>
    </row>
    <row r="6778" spans="1:14" x14ac:dyDescent="0.45">
      <c r="A6778" s="31" t="str">
        <f t="shared" si="290"/>
        <v>E08000009_Children aged &lt;1 at 31st March 2019 with an open Child Protection Plan_Number</v>
      </c>
      <c r="B6778" s="31" t="s">
        <v>442</v>
      </c>
      <c r="C6778" s="31" t="s">
        <v>443</v>
      </c>
      <c r="D6778" s="31" t="s">
        <v>474</v>
      </c>
      <c r="E6778" s="31" t="s">
        <v>475</v>
      </c>
      <c r="F6778" s="31" t="s">
        <v>63</v>
      </c>
      <c r="G6778" s="31" t="s">
        <v>128</v>
      </c>
      <c r="H6778" s="31" t="s">
        <v>743</v>
      </c>
      <c r="I6778" s="31">
        <v>14</v>
      </c>
      <c r="J6778" s="31">
        <v>2669</v>
      </c>
      <c r="K6778" s="31">
        <v>5.2454102660172301</v>
      </c>
      <c r="L6778" s="31" t="s">
        <v>1349</v>
      </c>
      <c r="M6778" s="31">
        <f t="shared" si="288"/>
        <v>5.2454102660172301</v>
      </c>
      <c r="N6778" s="31">
        <f t="shared" si="289"/>
        <v>0</v>
      </c>
    </row>
    <row r="6779" spans="1:14" x14ac:dyDescent="0.45">
      <c r="A6779" s="31" t="str">
        <f t="shared" si="290"/>
        <v>E08000010_Children aged &lt;1 at 31st March 2019 with an open Child Protection Plan_Number</v>
      </c>
      <c r="B6779" s="31" t="s">
        <v>460</v>
      </c>
      <c r="C6779" s="31" t="s">
        <v>461</v>
      </c>
      <c r="D6779" s="31" t="s">
        <v>474</v>
      </c>
      <c r="E6779" s="31" t="s">
        <v>475</v>
      </c>
      <c r="F6779" s="31" t="s">
        <v>63</v>
      </c>
      <c r="G6779" s="31" t="s">
        <v>128</v>
      </c>
      <c r="H6779" s="31" t="s">
        <v>743</v>
      </c>
      <c r="I6779" s="31">
        <v>23</v>
      </c>
      <c r="J6779" s="31">
        <v>3565</v>
      </c>
      <c r="K6779" s="31">
        <v>6.4516129032258096</v>
      </c>
      <c r="L6779" s="31" t="s">
        <v>1342</v>
      </c>
      <c r="M6779" s="31">
        <f t="shared" si="288"/>
        <v>6.4516129032258096</v>
      </c>
      <c r="N6779" s="31">
        <f t="shared" si="289"/>
        <v>0</v>
      </c>
    </row>
    <row r="6780" spans="1:14" x14ac:dyDescent="0.45">
      <c r="A6780" s="31" t="str">
        <f t="shared" si="290"/>
        <v>E08000016_Children aged &lt;1 at 31st March 2019 with an open Child Protection Plan_Number</v>
      </c>
      <c r="B6780" s="31" t="s">
        <v>236</v>
      </c>
      <c r="C6780" s="31" t="s">
        <v>237</v>
      </c>
      <c r="D6780" s="31" t="s">
        <v>474</v>
      </c>
      <c r="E6780" s="31" t="s">
        <v>475</v>
      </c>
      <c r="F6780" s="31" t="s">
        <v>63</v>
      </c>
      <c r="G6780" s="31" t="s">
        <v>128</v>
      </c>
      <c r="H6780" s="31" t="s">
        <v>743</v>
      </c>
      <c r="I6780" s="31">
        <v>35</v>
      </c>
      <c r="J6780" s="31">
        <v>2754</v>
      </c>
      <c r="K6780" s="31">
        <v>12.7087872185911</v>
      </c>
      <c r="L6780" s="31" t="s">
        <v>1167</v>
      </c>
      <c r="M6780" s="31">
        <f t="shared" si="288"/>
        <v>12.7087872185911</v>
      </c>
      <c r="N6780" s="31">
        <f t="shared" si="289"/>
        <v>0</v>
      </c>
    </row>
    <row r="6781" spans="1:14" x14ac:dyDescent="0.45">
      <c r="A6781" s="31" t="str">
        <f t="shared" si="290"/>
        <v>E08000017_Children aged &lt;1 at 31st March 2019 with an open Child Protection Plan_Number</v>
      </c>
      <c r="B6781" s="31" t="s">
        <v>293</v>
      </c>
      <c r="C6781" s="31" t="s">
        <v>294</v>
      </c>
      <c r="D6781" s="31" t="s">
        <v>474</v>
      </c>
      <c r="E6781" s="31" t="s">
        <v>475</v>
      </c>
      <c r="F6781" s="31" t="s">
        <v>63</v>
      </c>
      <c r="G6781" s="31" t="s">
        <v>128</v>
      </c>
      <c r="H6781" s="31" t="s">
        <v>743</v>
      </c>
      <c r="I6781" s="31">
        <v>23</v>
      </c>
      <c r="J6781" s="31">
        <v>3518</v>
      </c>
      <c r="K6781" s="31">
        <v>6.5378055713473602</v>
      </c>
      <c r="L6781" s="31" t="s">
        <v>1342</v>
      </c>
      <c r="M6781" s="31">
        <f t="shared" si="288"/>
        <v>6.5378055713473602</v>
      </c>
      <c r="N6781" s="31">
        <f t="shared" si="289"/>
        <v>0</v>
      </c>
    </row>
    <row r="6782" spans="1:14" x14ac:dyDescent="0.45">
      <c r="A6782" s="31" t="str">
        <f t="shared" si="290"/>
        <v>E08000018_Children aged &lt;1 at 31st March 2019 with an open Child Protection Plan_Number</v>
      </c>
      <c r="B6782" s="31" t="s">
        <v>393</v>
      </c>
      <c r="C6782" s="31" t="s">
        <v>394</v>
      </c>
      <c r="D6782" s="31" t="s">
        <v>474</v>
      </c>
      <c r="E6782" s="31" t="s">
        <v>475</v>
      </c>
      <c r="F6782" s="31" t="s">
        <v>63</v>
      </c>
      <c r="G6782" s="31" t="s">
        <v>128</v>
      </c>
      <c r="H6782" s="31" t="s">
        <v>743</v>
      </c>
      <c r="I6782" s="31">
        <v>37</v>
      </c>
      <c r="J6782" s="31">
        <v>3027</v>
      </c>
      <c r="K6782" s="31">
        <v>12.2233234225306</v>
      </c>
      <c r="L6782" s="31" t="s">
        <v>1215</v>
      </c>
      <c r="M6782" s="31">
        <f t="shared" si="288"/>
        <v>12.2233234225306</v>
      </c>
      <c r="N6782" s="31">
        <f t="shared" si="289"/>
        <v>0</v>
      </c>
    </row>
    <row r="6783" spans="1:14" x14ac:dyDescent="0.45">
      <c r="A6783" s="31" t="str">
        <f t="shared" si="290"/>
        <v>E08000019_Children aged &lt;1 at 31st March 2019 with an open Child Protection Plan_Number</v>
      </c>
      <c r="B6783" s="31" t="s">
        <v>401</v>
      </c>
      <c r="C6783" s="31" t="s">
        <v>402</v>
      </c>
      <c r="D6783" s="31" t="s">
        <v>474</v>
      </c>
      <c r="E6783" s="31" t="s">
        <v>475</v>
      </c>
      <c r="F6783" s="31" t="s">
        <v>63</v>
      </c>
      <c r="G6783" s="31" t="s">
        <v>128</v>
      </c>
      <c r="H6783" s="31" t="s">
        <v>743</v>
      </c>
      <c r="I6783" s="31">
        <v>49</v>
      </c>
      <c r="J6783" s="31">
        <v>6351</v>
      </c>
      <c r="K6783" s="31">
        <v>7.71532042198079</v>
      </c>
      <c r="L6783" s="31" t="s">
        <v>1305</v>
      </c>
      <c r="M6783" s="31">
        <f t="shared" si="288"/>
        <v>7.71532042198079</v>
      </c>
      <c r="N6783" s="31">
        <f t="shared" si="289"/>
        <v>0</v>
      </c>
    </row>
    <row r="6784" spans="1:14" x14ac:dyDescent="0.45">
      <c r="A6784" s="31" t="str">
        <f t="shared" si="290"/>
        <v>E08000032_Children aged &lt;1 at 31st March 2019 with an open Child Protection Plan_Number</v>
      </c>
      <c r="B6784" s="31" t="s">
        <v>259</v>
      </c>
      <c r="C6784" s="31" t="s">
        <v>260</v>
      </c>
      <c r="D6784" s="31" t="s">
        <v>474</v>
      </c>
      <c r="E6784" s="31" t="s">
        <v>475</v>
      </c>
      <c r="F6784" s="31" t="s">
        <v>63</v>
      </c>
      <c r="G6784" s="31" t="s">
        <v>128</v>
      </c>
      <c r="H6784" s="31" t="s">
        <v>743</v>
      </c>
      <c r="I6784" s="31">
        <v>64</v>
      </c>
      <c r="J6784" s="31">
        <v>7373</v>
      </c>
      <c r="K6784" s="31">
        <v>8.6803200868031993</v>
      </c>
      <c r="L6784" s="31" t="s">
        <v>1184</v>
      </c>
      <c r="M6784" s="31">
        <f t="shared" ref="M6784:M6847" si="291">K6784</f>
        <v>8.6803200868031993</v>
      </c>
      <c r="N6784" s="31">
        <f t="shared" si="289"/>
        <v>0</v>
      </c>
    </row>
    <row r="6785" spans="1:14" x14ac:dyDescent="0.45">
      <c r="A6785" s="31" t="str">
        <f t="shared" si="290"/>
        <v>E08000033_Children aged &lt;1 at 31st March 2019 with an open Child Protection Plan_Number</v>
      </c>
      <c r="B6785" s="31" t="s">
        <v>273</v>
      </c>
      <c r="C6785" s="31" t="s">
        <v>274</v>
      </c>
      <c r="D6785" s="31" t="s">
        <v>474</v>
      </c>
      <c r="E6785" s="31" t="s">
        <v>475</v>
      </c>
      <c r="F6785" s="31" t="s">
        <v>63</v>
      </c>
      <c r="G6785" s="31" t="s">
        <v>128</v>
      </c>
      <c r="H6785" s="31" t="s">
        <v>743</v>
      </c>
      <c r="I6785" s="31">
        <v>24</v>
      </c>
      <c r="J6785" s="31">
        <v>2340</v>
      </c>
      <c r="K6785" s="31">
        <v>10.2564102564103</v>
      </c>
      <c r="L6785" s="31" t="s">
        <v>1238</v>
      </c>
      <c r="M6785" s="31">
        <f t="shared" si="291"/>
        <v>10.2564102564103</v>
      </c>
      <c r="N6785" s="31">
        <f t="shared" si="289"/>
        <v>0</v>
      </c>
    </row>
    <row r="6786" spans="1:14" x14ac:dyDescent="0.45">
      <c r="A6786" s="31" t="str">
        <f t="shared" si="290"/>
        <v>E08000034_Children aged &lt;1 at 31st March 2019 with an open Child Protection Plan_Number</v>
      </c>
      <c r="B6786" s="31" t="s">
        <v>331</v>
      </c>
      <c r="C6786" s="31" t="s">
        <v>332</v>
      </c>
      <c r="D6786" s="31" t="s">
        <v>474</v>
      </c>
      <c r="E6786" s="31" t="s">
        <v>475</v>
      </c>
      <c r="F6786" s="31" t="s">
        <v>63</v>
      </c>
      <c r="G6786" s="31" t="s">
        <v>128</v>
      </c>
      <c r="H6786" s="31" t="s">
        <v>743</v>
      </c>
      <c r="I6786" s="31">
        <v>25</v>
      </c>
      <c r="J6786" s="31">
        <v>5161</v>
      </c>
      <c r="K6786" s="31">
        <v>4.8440224762642901</v>
      </c>
      <c r="L6786" s="31" t="s">
        <v>1337</v>
      </c>
      <c r="M6786" s="31">
        <f t="shared" si="291"/>
        <v>4.8440224762642901</v>
      </c>
      <c r="N6786" s="31">
        <f t="shared" si="289"/>
        <v>0</v>
      </c>
    </row>
    <row r="6787" spans="1:14" x14ac:dyDescent="0.45">
      <c r="A6787" s="31" t="str">
        <f t="shared" si="290"/>
        <v>E08000035_Children aged &lt;1 at 31st March 2019 with an open Child Protection Plan_Number</v>
      </c>
      <c r="B6787" s="31" t="s">
        <v>339</v>
      </c>
      <c r="C6787" s="31" t="s">
        <v>340</v>
      </c>
      <c r="D6787" s="31" t="s">
        <v>474</v>
      </c>
      <c r="E6787" s="31" t="s">
        <v>475</v>
      </c>
      <c r="F6787" s="31" t="s">
        <v>63</v>
      </c>
      <c r="G6787" s="31" t="s">
        <v>128</v>
      </c>
      <c r="H6787" s="31" t="s">
        <v>743</v>
      </c>
      <c r="I6787" s="31">
        <v>43</v>
      </c>
      <c r="J6787" s="31">
        <v>9821</v>
      </c>
      <c r="K6787" s="31">
        <v>4.3783728744527002</v>
      </c>
      <c r="L6787" s="31" t="s">
        <v>1300</v>
      </c>
      <c r="M6787" s="31">
        <f t="shared" si="291"/>
        <v>4.3783728744527002</v>
      </c>
      <c r="N6787" s="31">
        <f t="shared" ref="N6787:N6850" si="292">IF(OR(C6787="City of London",C6787="Isles of Scilly"),1,0)</f>
        <v>0</v>
      </c>
    </row>
    <row r="6788" spans="1:14" x14ac:dyDescent="0.45">
      <c r="A6788" s="31" t="str">
        <f t="shared" si="290"/>
        <v>E08000036_Children aged &lt;1 at 31st March 2019 with an open Child Protection Plan_Number</v>
      </c>
      <c r="B6788" s="31" t="s">
        <v>444</v>
      </c>
      <c r="C6788" s="31" t="s">
        <v>445</v>
      </c>
      <c r="D6788" s="31" t="s">
        <v>474</v>
      </c>
      <c r="E6788" s="31" t="s">
        <v>475</v>
      </c>
      <c r="F6788" s="31" t="s">
        <v>63</v>
      </c>
      <c r="G6788" s="31" t="s">
        <v>128</v>
      </c>
      <c r="H6788" s="31" t="s">
        <v>743</v>
      </c>
      <c r="I6788" s="31">
        <v>38</v>
      </c>
      <c r="J6788" s="31">
        <v>4108</v>
      </c>
      <c r="K6788" s="31">
        <v>9.2502434274586207</v>
      </c>
      <c r="L6788" s="31" t="s">
        <v>1237</v>
      </c>
      <c r="M6788" s="31">
        <f t="shared" si="291"/>
        <v>9.2502434274586207</v>
      </c>
      <c r="N6788" s="31">
        <f t="shared" si="292"/>
        <v>0</v>
      </c>
    </row>
    <row r="6789" spans="1:14" x14ac:dyDescent="0.45">
      <c r="A6789" s="31" t="str">
        <f t="shared" si="290"/>
        <v>E08000020_Children aged &lt;1 at 31st March 2019 with an open Child Protection Plan_Number</v>
      </c>
      <c r="B6789" s="31" t="s">
        <v>305</v>
      </c>
      <c r="C6789" s="31" t="s">
        <v>306</v>
      </c>
      <c r="D6789" s="31" t="s">
        <v>474</v>
      </c>
      <c r="E6789" s="31" t="s">
        <v>475</v>
      </c>
      <c r="F6789" s="31" t="s">
        <v>63</v>
      </c>
      <c r="G6789" s="31" t="s">
        <v>128</v>
      </c>
      <c r="H6789" s="31" t="s">
        <v>743</v>
      </c>
      <c r="I6789" s="31">
        <v>32</v>
      </c>
      <c r="J6789" s="31">
        <v>2019</v>
      </c>
      <c r="K6789" s="31">
        <v>15.8494304110946</v>
      </c>
      <c r="L6789" s="31" t="s">
        <v>1229</v>
      </c>
      <c r="M6789" s="31">
        <f t="shared" si="291"/>
        <v>15.8494304110946</v>
      </c>
      <c r="N6789" s="31">
        <f t="shared" si="292"/>
        <v>0</v>
      </c>
    </row>
    <row r="6790" spans="1:14" x14ac:dyDescent="0.45">
      <c r="A6790" s="31" t="str">
        <f t="shared" si="290"/>
        <v>E08000021_Children aged &lt;1 at 31st March 2019 with an open Child Protection Plan_Number</v>
      </c>
      <c r="B6790" s="31" t="s">
        <v>357</v>
      </c>
      <c r="C6790" s="31" t="s">
        <v>358</v>
      </c>
      <c r="D6790" s="31" t="s">
        <v>474</v>
      </c>
      <c r="E6790" s="31" t="s">
        <v>475</v>
      </c>
      <c r="F6790" s="31" t="s">
        <v>63</v>
      </c>
      <c r="G6790" s="31" t="s">
        <v>128</v>
      </c>
      <c r="H6790" s="31" t="s">
        <v>743</v>
      </c>
      <c r="I6790" s="31">
        <v>56</v>
      </c>
      <c r="J6790" s="31">
        <v>3205</v>
      </c>
      <c r="K6790" s="31">
        <v>17.4726989079563</v>
      </c>
      <c r="L6790" s="31" t="s">
        <v>1120</v>
      </c>
      <c r="M6790" s="31">
        <f t="shared" si="291"/>
        <v>17.4726989079563</v>
      </c>
      <c r="N6790" s="31">
        <f t="shared" si="292"/>
        <v>0</v>
      </c>
    </row>
    <row r="6791" spans="1:14" x14ac:dyDescent="0.45">
      <c r="A6791" s="31" t="str">
        <f t="shared" si="290"/>
        <v>E08000022_Children aged &lt;1 at 31st March 2019 with an open Child Protection Plan_Number</v>
      </c>
      <c r="B6791" s="31" t="s">
        <v>524</v>
      </c>
      <c r="C6791" s="31" t="s">
        <v>525</v>
      </c>
      <c r="D6791" s="31" t="s">
        <v>474</v>
      </c>
      <c r="E6791" s="31" t="s">
        <v>475</v>
      </c>
      <c r="F6791" s="31" t="s">
        <v>63</v>
      </c>
      <c r="G6791" s="31" t="s">
        <v>128</v>
      </c>
      <c r="H6791" s="31" t="s">
        <v>743</v>
      </c>
      <c r="I6791" s="31">
        <v>20</v>
      </c>
      <c r="J6791" s="31">
        <v>2208</v>
      </c>
      <c r="K6791" s="31">
        <v>9.0579710144927503</v>
      </c>
      <c r="L6791" s="31" t="s">
        <v>1258</v>
      </c>
      <c r="M6791" s="31">
        <f t="shared" si="291"/>
        <v>9.0579710144927503</v>
      </c>
      <c r="N6791" s="31">
        <f t="shared" si="292"/>
        <v>0</v>
      </c>
    </row>
    <row r="6792" spans="1:14" x14ac:dyDescent="0.45">
      <c r="A6792" s="31" t="str">
        <f t="shared" si="290"/>
        <v>E08000023_Children aged &lt;1 at 31st March 2019 with an open Child Protection Plan_Number</v>
      </c>
      <c r="B6792" s="31" t="s">
        <v>410</v>
      </c>
      <c r="C6792" s="31" t="s">
        <v>411</v>
      </c>
      <c r="D6792" s="31" t="s">
        <v>474</v>
      </c>
      <c r="E6792" s="31" t="s">
        <v>475</v>
      </c>
      <c r="F6792" s="31" t="s">
        <v>63</v>
      </c>
      <c r="G6792" s="31" t="s">
        <v>128</v>
      </c>
      <c r="H6792" s="31" t="s">
        <v>743</v>
      </c>
      <c r="I6792" s="31">
        <v>13</v>
      </c>
      <c r="J6792" s="31">
        <v>1609</v>
      </c>
      <c r="K6792" s="31">
        <v>8.0795525170913596</v>
      </c>
      <c r="L6792" s="31" t="s">
        <v>1351</v>
      </c>
      <c r="M6792" s="31">
        <f t="shared" si="291"/>
        <v>8.0795525170913596</v>
      </c>
      <c r="N6792" s="31">
        <f t="shared" si="292"/>
        <v>0</v>
      </c>
    </row>
    <row r="6793" spans="1:14" x14ac:dyDescent="0.45">
      <c r="A6793" s="31" t="str">
        <f t="shared" si="290"/>
        <v>E08000024_Children aged &lt;1 at 31st March 2019 with an open Child Protection Plan_Number</v>
      </c>
      <c r="B6793" s="31" t="s">
        <v>428</v>
      </c>
      <c r="C6793" s="31" t="s">
        <v>429</v>
      </c>
      <c r="D6793" s="31" t="s">
        <v>474</v>
      </c>
      <c r="E6793" s="31" t="s">
        <v>475</v>
      </c>
      <c r="F6793" s="31" t="s">
        <v>63</v>
      </c>
      <c r="G6793" s="31" t="s">
        <v>128</v>
      </c>
      <c r="H6793" s="31" t="s">
        <v>743</v>
      </c>
      <c r="I6793" s="31">
        <v>28</v>
      </c>
      <c r="J6793" s="31">
        <v>2860</v>
      </c>
      <c r="K6793" s="31">
        <v>9.79020979020979</v>
      </c>
      <c r="L6793" s="31" t="s">
        <v>1307</v>
      </c>
      <c r="M6793" s="31">
        <f t="shared" si="291"/>
        <v>9.79020979020979</v>
      </c>
      <c r="N6793" s="31">
        <f t="shared" si="292"/>
        <v>0</v>
      </c>
    </row>
    <row r="6794" spans="1:14" x14ac:dyDescent="0.45">
      <c r="A6794" s="31" t="str">
        <f t="shared" si="290"/>
        <v>E06000053_Children aged &lt;1 at 31st March 2019 with an open Child Protection Plan_Number</v>
      </c>
      <c r="B6794" s="31" t="s">
        <v>550</v>
      </c>
      <c r="C6794" s="31" t="s">
        <v>551</v>
      </c>
      <c r="D6794" s="31" t="s">
        <v>474</v>
      </c>
      <c r="E6794" s="31" t="s">
        <v>475</v>
      </c>
      <c r="F6794" s="31" t="s">
        <v>63</v>
      </c>
      <c r="G6794" s="31" t="s">
        <v>128</v>
      </c>
      <c r="H6794" s="31" t="s">
        <v>743</v>
      </c>
      <c r="I6794" s="31">
        <v>0</v>
      </c>
      <c r="J6794" s="31">
        <v>14</v>
      </c>
      <c r="K6794" s="31">
        <v>0</v>
      </c>
      <c r="L6794" s="31" t="s">
        <v>1112</v>
      </c>
      <c r="M6794" s="31">
        <f t="shared" si="291"/>
        <v>0</v>
      </c>
      <c r="N6794" s="31">
        <f t="shared" si="292"/>
        <v>1</v>
      </c>
    </row>
    <row r="6795" spans="1:14" x14ac:dyDescent="0.45">
      <c r="A6795" s="31" t="str">
        <f t="shared" ref="A6795:A6858" si="293">CONCATENATE(B6795,"_",G6795,"_",H6795)</f>
        <v>E06000022_Children aged &lt;1 at 31st March 2019 with an open Child Protection Plan_Number</v>
      </c>
      <c r="B6795" s="31" t="s">
        <v>238</v>
      </c>
      <c r="C6795" s="31" t="s">
        <v>239</v>
      </c>
      <c r="D6795" s="31" t="s">
        <v>474</v>
      </c>
      <c r="E6795" s="31" t="s">
        <v>475</v>
      </c>
      <c r="F6795" s="31" t="s">
        <v>63</v>
      </c>
      <c r="G6795" s="31" t="s">
        <v>128</v>
      </c>
      <c r="H6795" s="31" t="s">
        <v>743</v>
      </c>
      <c r="I6795" s="31">
        <v>10</v>
      </c>
      <c r="J6795" s="31">
        <v>1742</v>
      </c>
      <c r="K6795" s="31">
        <v>5.7405281285878296</v>
      </c>
      <c r="L6795" s="31" t="s">
        <v>1298</v>
      </c>
      <c r="M6795" s="31">
        <f t="shared" si="291"/>
        <v>5.7405281285878296</v>
      </c>
      <c r="N6795" s="31">
        <f t="shared" si="292"/>
        <v>0</v>
      </c>
    </row>
    <row r="6796" spans="1:14" x14ac:dyDescent="0.45">
      <c r="A6796" s="31" t="str">
        <f t="shared" si="293"/>
        <v>E06000023_Children aged &lt;1 at 31st March 2019 with an open Child Protection Plan_Number</v>
      </c>
      <c r="B6796" s="31" t="s">
        <v>265</v>
      </c>
      <c r="C6796" s="31" t="s">
        <v>266</v>
      </c>
      <c r="D6796" s="31" t="s">
        <v>474</v>
      </c>
      <c r="E6796" s="31" t="s">
        <v>475</v>
      </c>
      <c r="F6796" s="31" t="s">
        <v>63</v>
      </c>
      <c r="G6796" s="31" t="s">
        <v>128</v>
      </c>
      <c r="H6796" s="31" t="s">
        <v>743</v>
      </c>
      <c r="I6796" s="31">
        <v>37</v>
      </c>
      <c r="J6796" s="31">
        <v>5728</v>
      </c>
      <c r="K6796" s="31">
        <v>6.4594972067039098</v>
      </c>
      <c r="L6796" s="31" t="s">
        <v>1342</v>
      </c>
      <c r="M6796" s="31">
        <f t="shared" si="291"/>
        <v>6.4594972067039098</v>
      </c>
      <c r="N6796" s="31">
        <f t="shared" si="292"/>
        <v>0</v>
      </c>
    </row>
    <row r="6797" spans="1:14" x14ac:dyDescent="0.45">
      <c r="A6797" s="31" t="str">
        <f t="shared" si="293"/>
        <v>E06000024_Children aged &lt;1 at 31st March 2019 with an open Child Protection Plan_Number</v>
      </c>
      <c r="B6797" s="31" t="s">
        <v>367</v>
      </c>
      <c r="C6797" s="31" t="s">
        <v>368</v>
      </c>
      <c r="D6797" s="31" t="s">
        <v>474</v>
      </c>
      <c r="E6797" s="31" t="s">
        <v>475</v>
      </c>
      <c r="F6797" s="31" t="s">
        <v>63</v>
      </c>
      <c r="G6797" s="31" t="s">
        <v>128</v>
      </c>
      <c r="H6797" s="31" t="s">
        <v>743</v>
      </c>
      <c r="I6797" s="31">
        <v>13</v>
      </c>
      <c r="J6797" s="31">
        <v>2027</v>
      </c>
      <c r="K6797" s="31">
        <v>6.4134188455846104</v>
      </c>
      <c r="L6797" s="31" t="s">
        <v>1326</v>
      </c>
      <c r="M6797" s="31">
        <f t="shared" si="291"/>
        <v>6.4134188455846104</v>
      </c>
      <c r="N6797" s="31">
        <f t="shared" si="292"/>
        <v>0</v>
      </c>
    </row>
    <row r="6798" spans="1:14" x14ac:dyDescent="0.45">
      <c r="A6798" s="31" t="str">
        <f t="shared" si="293"/>
        <v>E06000025_Children aged &lt;1 at 31st March 2019 with an open Child Protection Plan_Number</v>
      </c>
      <c r="B6798" s="31" t="s">
        <v>408</v>
      </c>
      <c r="C6798" s="31" t="s">
        <v>409</v>
      </c>
      <c r="D6798" s="31" t="s">
        <v>474</v>
      </c>
      <c r="E6798" s="31" t="s">
        <v>475</v>
      </c>
      <c r="F6798" s="31" t="s">
        <v>63</v>
      </c>
      <c r="G6798" s="31" t="s">
        <v>128</v>
      </c>
      <c r="H6798" s="31" t="s">
        <v>743</v>
      </c>
      <c r="I6798" s="31">
        <v>16</v>
      </c>
      <c r="J6798" s="31">
        <v>3181</v>
      </c>
      <c r="K6798" s="31">
        <v>5.0298648223829003</v>
      </c>
      <c r="L6798" s="31" t="s">
        <v>1338</v>
      </c>
      <c r="M6798" s="31">
        <f t="shared" si="291"/>
        <v>5.0298648223829003</v>
      </c>
      <c r="N6798" s="31">
        <f t="shared" si="292"/>
        <v>0</v>
      </c>
    </row>
    <row r="6799" spans="1:14" x14ac:dyDescent="0.45">
      <c r="A6799" s="31" t="str">
        <f t="shared" si="293"/>
        <v>E06000001_Children aged &lt;1 at 31st March 2019 with an open Child Protection Plan_Number</v>
      </c>
      <c r="B6799" s="31" t="s">
        <v>313</v>
      </c>
      <c r="C6799" s="31" t="s">
        <v>314</v>
      </c>
      <c r="D6799" s="31" t="s">
        <v>474</v>
      </c>
      <c r="E6799" s="31" t="s">
        <v>475</v>
      </c>
      <c r="F6799" s="31" t="s">
        <v>63</v>
      </c>
      <c r="G6799" s="31" t="s">
        <v>128</v>
      </c>
      <c r="H6799" s="31" t="s">
        <v>743</v>
      </c>
      <c r="I6799" s="31">
        <v>12</v>
      </c>
      <c r="J6799" s="31">
        <v>999</v>
      </c>
      <c r="K6799" s="31">
        <v>12.012012012012001</v>
      </c>
      <c r="L6799" s="31" t="s">
        <v>1136</v>
      </c>
      <c r="M6799" s="31">
        <f t="shared" si="291"/>
        <v>12.012012012012001</v>
      </c>
      <c r="N6799" s="31">
        <f t="shared" si="292"/>
        <v>0</v>
      </c>
    </row>
    <row r="6800" spans="1:14" x14ac:dyDescent="0.45">
      <c r="A6800" s="31" t="str">
        <f t="shared" si="293"/>
        <v>E06000002_Children aged &lt;1 at 31st March 2019 with an open Child Protection Plan_Number</v>
      </c>
      <c r="B6800" s="31" t="s">
        <v>511</v>
      </c>
      <c r="C6800" s="31" t="s">
        <v>725</v>
      </c>
      <c r="D6800" s="31" t="s">
        <v>474</v>
      </c>
      <c r="E6800" s="31" t="s">
        <v>475</v>
      </c>
      <c r="F6800" s="31" t="s">
        <v>63</v>
      </c>
      <c r="G6800" s="31" t="s">
        <v>128</v>
      </c>
      <c r="H6800" s="31" t="s">
        <v>743</v>
      </c>
      <c r="I6800" s="31">
        <v>22</v>
      </c>
      <c r="J6800" s="31">
        <v>1871</v>
      </c>
      <c r="K6800" s="31">
        <v>11.758417958311099</v>
      </c>
      <c r="L6800" s="31" t="s">
        <v>1199</v>
      </c>
      <c r="M6800" s="31">
        <f t="shared" si="291"/>
        <v>11.758417958311099</v>
      </c>
      <c r="N6800" s="31">
        <f t="shared" si="292"/>
        <v>0</v>
      </c>
    </row>
    <row r="6801" spans="1:14" x14ac:dyDescent="0.45">
      <c r="A6801" s="31" t="str">
        <f t="shared" si="293"/>
        <v>E06000003_Children aged &lt;1 at 31st March 2019 with an open Child Protection Plan_Number</v>
      </c>
      <c r="B6801" s="31" t="s">
        <v>387</v>
      </c>
      <c r="C6801" s="31" t="s">
        <v>388</v>
      </c>
      <c r="D6801" s="31" t="s">
        <v>474</v>
      </c>
      <c r="E6801" s="31" t="s">
        <v>475</v>
      </c>
      <c r="F6801" s="31" t="s">
        <v>63</v>
      </c>
      <c r="G6801" s="31" t="s">
        <v>128</v>
      </c>
      <c r="H6801" s="31" t="s">
        <v>743</v>
      </c>
      <c r="I6801" s="31">
        <v>19</v>
      </c>
      <c r="J6801" s="31">
        <v>1381</v>
      </c>
      <c r="K6801" s="31">
        <v>13.7581462708182</v>
      </c>
      <c r="L6801" s="31" t="s">
        <v>1297</v>
      </c>
      <c r="M6801" s="31">
        <f t="shared" si="291"/>
        <v>13.7581462708182</v>
      </c>
      <c r="N6801" s="31">
        <f t="shared" si="292"/>
        <v>0</v>
      </c>
    </row>
    <row r="6802" spans="1:14" x14ac:dyDescent="0.45">
      <c r="A6802" s="31" t="str">
        <f t="shared" si="293"/>
        <v>E06000004_Children aged &lt;1 at 31st March 2019 with an open Child Protection Plan_Number</v>
      </c>
      <c r="B6802" s="31" t="s">
        <v>422</v>
      </c>
      <c r="C6802" s="31" t="s">
        <v>423</v>
      </c>
      <c r="D6802" s="31" t="s">
        <v>474</v>
      </c>
      <c r="E6802" s="31" t="s">
        <v>475</v>
      </c>
      <c r="F6802" s="31" t="s">
        <v>63</v>
      </c>
      <c r="G6802" s="31" t="s">
        <v>128</v>
      </c>
      <c r="H6802" s="31" t="s">
        <v>743</v>
      </c>
      <c r="I6802" s="31">
        <v>22</v>
      </c>
      <c r="J6802" s="31">
        <v>2126</v>
      </c>
      <c r="K6802" s="31">
        <v>10.3480714957667</v>
      </c>
      <c r="L6802" s="31" t="s">
        <v>1238</v>
      </c>
      <c r="M6802" s="31">
        <f t="shared" si="291"/>
        <v>10.3480714957667</v>
      </c>
      <c r="N6802" s="31">
        <f t="shared" si="292"/>
        <v>0</v>
      </c>
    </row>
    <row r="6803" spans="1:14" x14ac:dyDescent="0.45">
      <c r="A6803" s="31" t="str">
        <f t="shared" si="293"/>
        <v>E06000010_Children aged &lt;1 at 31st March 2019 with an open Child Protection Plan_Number</v>
      </c>
      <c r="B6803" s="31" t="s">
        <v>329</v>
      </c>
      <c r="C6803" s="31" t="s">
        <v>330</v>
      </c>
      <c r="D6803" s="31" t="s">
        <v>474</v>
      </c>
      <c r="E6803" s="31" t="s">
        <v>475</v>
      </c>
      <c r="F6803" s="31" t="s">
        <v>63</v>
      </c>
      <c r="G6803" s="31" t="s">
        <v>128</v>
      </c>
      <c r="H6803" s="31" t="s">
        <v>743</v>
      </c>
      <c r="I6803" s="31">
        <v>52</v>
      </c>
      <c r="J6803" s="31">
        <v>3308</v>
      </c>
      <c r="K6803" s="31">
        <v>15.719467956469201</v>
      </c>
      <c r="L6803" s="31" t="s">
        <v>1352</v>
      </c>
      <c r="M6803" s="31">
        <f t="shared" si="291"/>
        <v>15.719467956469201</v>
      </c>
      <c r="N6803" s="31">
        <f t="shared" si="292"/>
        <v>0</v>
      </c>
    </row>
    <row r="6804" spans="1:14" x14ac:dyDescent="0.45">
      <c r="A6804" s="31" t="str">
        <f t="shared" si="293"/>
        <v>E06000011_Children aged &lt;1 at 31st March 2019 with an open Child Protection Plan_Number</v>
      </c>
      <c r="B6804" s="31" t="s">
        <v>514</v>
      </c>
      <c r="C6804" s="31" t="s">
        <v>594</v>
      </c>
      <c r="D6804" s="31" t="s">
        <v>474</v>
      </c>
      <c r="E6804" s="31" t="s">
        <v>475</v>
      </c>
      <c r="F6804" s="31" t="s">
        <v>63</v>
      </c>
      <c r="G6804" s="31" t="s">
        <v>128</v>
      </c>
      <c r="H6804" s="31" t="s">
        <v>743</v>
      </c>
      <c r="I6804" s="31">
        <v>22</v>
      </c>
      <c r="J6804" s="31">
        <v>2830</v>
      </c>
      <c r="K6804" s="31">
        <v>7.7738515901060099</v>
      </c>
      <c r="L6804" s="31" t="s">
        <v>1240</v>
      </c>
      <c r="M6804" s="31">
        <f t="shared" si="291"/>
        <v>7.7738515901060099</v>
      </c>
      <c r="N6804" s="31">
        <f t="shared" si="292"/>
        <v>0</v>
      </c>
    </row>
    <row r="6805" spans="1:14" x14ac:dyDescent="0.45">
      <c r="A6805" s="31" t="str">
        <f t="shared" si="293"/>
        <v>E06000012_Children aged &lt;1 at 31st March 2019 with an open Child Protection Plan_Number</v>
      </c>
      <c r="B6805" s="31" t="s">
        <v>363</v>
      </c>
      <c r="C6805" s="31" t="s">
        <v>364</v>
      </c>
      <c r="D6805" s="31" t="s">
        <v>474</v>
      </c>
      <c r="E6805" s="31" t="s">
        <v>475</v>
      </c>
      <c r="F6805" s="31" t="s">
        <v>63</v>
      </c>
      <c r="G6805" s="31" t="s">
        <v>128</v>
      </c>
      <c r="H6805" s="31" t="s">
        <v>743</v>
      </c>
      <c r="I6805" s="31">
        <v>29</v>
      </c>
      <c r="J6805" s="31">
        <v>1796</v>
      </c>
      <c r="K6805" s="31">
        <v>16.146993318485499</v>
      </c>
      <c r="L6805" s="31" t="s">
        <v>1140</v>
      </c>
      <c r="M6805" s="31">
        <f t="shared" si="291"/>
        <v>16.146993318485499</v>
      </c>
      <c r="N6805" s="31">
        <f t="shared" si="292"/>
        <v>0</v>
      </c>
    </row>
    <row r="6806" spans="1:14" x14ac:dyDescent="0.45">
      <c r="A6806" s="31" t="str">
        <f t="shared" si="293"/>
        <v>E06000013_Children aged &lt;1 at 31st March 2019 with an open Child Protection Plan_Number</v>
      </c>
      <c r="B6806" s="31" t="s">
        <v>365</v>
      </c>
      <c r="C6806" s="31" t="s">
        <v>366</v>
      </c>
      <c r="D6806" s="31" t="s">
        <v>474</v>
      </c>
      <c r="E6806" s="31" t="s">
        <v>475</v>
      </c>
      <c r="F6806" s="31" t="s">
        <v>63</v>
      </c>
      <c r="G6806" s="31" t="s">
        <v>128</v>
      </c>
      <c r="H6806" s="31" t="s">
        <v>743</v>
      </c>
      <c r="I6806" s="31">
        <v>19</v>
      </c>
      <c r="J6806" s="31">
        <v>1729</v>
      </c>
      <c r="K6806" s="31">
        <v>10.989010989011</v>
      </c>
      <c r="L6806" s="31" t="s">
        <v>1138</v>
      </c>
      <c r="M6806" s="31">
        <f t="shared" si="291"/>
        <v>10.989010989011</v>
      </c>
      <c r="N6806" s="31">
        <f t="shared" si="292"/>
        <v>0</v>
      </c>
    </row>
    <row r="6807" spans="1:14" x14ac:dyDescent="0.45">
      <c r="A6807" s="31" t="str">
        <f t="shared" si="293"/>
        <v>E10000023_Children aged &lt;1 at 31st March 2019 with an open Child Protection Plan_Number</v>
      </c>
      <c r="B6807" s="31" t="s">
        <v>369</v>
      </c>
      <c r="C6807" s="31" t="s">
        <v>370</v>
      </c>
      <c r="D6807" s="31" t="s">
        <v>474</v>
      </c>
      <c r="E6807" s="31" t="s">
        <v>475</v>
      </c>
      <c r="F6807" s="31" t="s">
        <v>63</v>
      </c>
      <c r="G6807" s="31" t="s">
        <v>128</v>
      </c>
      <c r="H6807" s="31" t="s">
        <v>743</v>
      </c>
      <c r="I6807" s="31">
        <v>27</v>
      </c>
      <c r="J6807" s="31">
        <v>5433</v>
      </c>
      <c r="K6807" s="31">
        <v>4.9696300386526797</v>
      </c>
      <c r="L6807" s="31" t="s">
        <v>1338</v>
      </c>
      <c r="M6807" s="31">
        <f t="shared" si="291"/>
        <v>4.9696300386526797</v>
      </c>
      <c r="N6807" s="31">
        <f t="shared" si="292"/>
        <v>0</v>
      </c>
    </row>
    <row r="6808" spans="1:14" x14ac:dyDescent="0.45">
      <c r="A6808" s="31" t="str">
        <f t="shared" si="293"/>
        <v>E06000014_Children aged &lt;1 at 31st March 2019 with an open Child Protection Plan_Number</v>
      </c>
      <c r="B6808" s="31" t="s">
        <v>472</v>
      </c>
      <c r="C6808" s="31" t="s">
        <v>473</v>
      </c>
      <c r="D6808" s="31" t="s">
        <v>474</v>
      </c>
      <c r="E6808" s="31" t="s">
        <v>475</v>
      </c>
      <c r="F6808" s="31" t="s">
        <v>63</v>
      </c>
      <c r="G6808" s="31" t="s">
        <v>128</v>
      </c>
      <c r="H6808" s="31" t="s">
        <v>743</v>
      </c>
      <c r="I6808" s="31">
        <v>15</v>
      </c>
      <c r="J6808" s="31">
        <v>1848</v>
      </c>
      <c r="K6808" s="31">
        <v>8.1168831168831197</v>
      </c>
      <c r="L6808" s="31" t="s">
        <v>1351</v>
      </c>
      <c r="M6808" s="31">
        <f t="shared" si="291"/>
        <v>8.1168831168831197</v>
      </c>
      <c r="N6808" s="31">
        <f t="shared" si="292"/>
        <v>0</v>
      </c>
    </row>
    <row r="6809" spans="1:14" x14ac:dyDescent="0.45">
      <c r="A6809" s="31" t="str">
        <f t="shared" si="293"/>
        <v>E06000032_Children aged &lt;1 at 31st March 2019 with an open Child Protection Plan_Number</v>
      </c>
      <c r="B6809" s="31" t="s">
        <v>564</v>
      </c>
      <c r="C6809" s="31" t="s">
        <v>724</v>
      </c>
      <c r="D6809" s="31" t="s">
        <v>474</v>
      </c>
      <c r="E6809" s="31" t="s">
        <v>475</v>
      </c>
      <c r="F6809" s="31" t="s">
        <v>63</v>
      </c>
      <c r="G6809" s="31" t="s">
        <v>128</v>
      </c>
      <c r="H6809" s="31" t="s">
        <v>743</v>
      </c>
      <c r="I6809" s="31">
        <v>13</v>
      </c>
      <c r="J6809" s="31">
        <v>3283</v>
      </c>
      <c r="K6809" s="31">
        <v>3.9597928723728302</v>
      </c>
      <c r="L6809" s="31" t="s">
        <v>1311</v>
      </c>
      <c r="M6809" s="31">
        <f t="shared" si="291"/>
        <v>3.9597928723728302</v>
      </c>
      <c r="N6809" s="31">
        <f t="shared" si="292"/>
        <v>0</v>
      </c>
    </row>
    <row r="6810" spans="1:14" x14ac:dyDescent="0.45">
      <c r="A6810" s="31" t="str">
        <f t="shared" si="293"/>
        <v>E06000055_Children aged &lt;1 at 31st March 2019 with an open Child Protection Plan_Number</v>
      </c>
      <c r="B6810" s="31" t="s">
        <v>240</v>
      </c>
      <c r="C6810" s="31" t="s">
        <v>241</v>
      </c>
      <c r="D6810" s="31" t="s">
        <v>474</v>
      </c>
      <c r="E6810" s="31" t="s">
        <v>475</v>
      </c>
      <c r="F6810" s="31" t="s">
        <v>63</v>
      </c>
      <c r="G6810" s="31" t="s">
        <v>128</v>
      </c>
      <c r="H6810" s="31" t="s">
        <v>743</v>
      </c>
      <c r="I6810" s="31" t="s">
        <v>1280</v>
      </c>
      <c r="J6810" s="31">
        <v>2310</v>
      </c>
      <c r="K6810" s="31" t="s">
        <v>1280</v>
      </c>
      <c r="L6810" s="31" t="s">
        <v>70</v>
      </c>
      <c r="M6810" s="31" t="s">
        <v>70</v>
      </c>
      <c r="N6810" s="31">
        <f t="shared" si="292"/>
        <v>0</v>
      </c>
    </row>
    <row r="6811" spans="1:14" x14ac:dyDescent="0.45">
      <c r="A6811" s="31" t="str">
        <f t="shared" si="293"/>
        <v>E06000056_Children aged &lt;1 at 31st March 2019 with an open Child Protection Plan_Number</v>
      </c>
      <c r="B6811" s="31" t="s">
        <v>279</v>
      </c>
      <c r="C6811" s="31" t="s">
        <v>280</v>
      </c>
      <c r="D6811" s="31" t="s">
        <v>474</v>
      </c>
      <c r="E6811" s="31" t="s">
        <v>475</v>
      </c>
      <c r="F6811" s="31" t="s">
        <v>63</v>
      </c>
      <c r="G6811" s="31" t="s">
        <v>128</v>
      </c>
      <c r="H6811" s="31" t="s">
        <v>743</v>
      </c>
      <c r="I6811" s="31">
        <v>16</v>
      </c>
      <c r="J6811" s="31">
        <v>3291</v>
      </c>
      <c r="K6811" s="31">
        <v>4.8617441507140704</v>
      </c>
      <c r="L6811" s="31" t="s">
        <v>1244</v>
      </c>
      <c r="M6811" s="31">
        <f t="shared" si="291"/>
        <v>4.8617441507140704</v>
      </c>
      <c r="N6811" s="31">
        <f t="shared" si="292"/>
        <v>0</v>
      </c>
    </row>
    <row r="6812" spans="1:14" x14ac:dyDescent="0.45">
      <c r="A6812" s="31" t="str">
        <f t="shared" si="293"/>
        <v>E10000002_Children aged &lt;1 at 31st March 2019 with an open Child Protection Plan_Number</v>
      </c>
      <c r="B6812" s="31" t="s">
        <v>269</v>
      </c>
      <c r="C6812" s="31" t="s">
        <v>270</v>
      </c>
      <c r="D6812" s="31" t="s">
        <v>474</v>
      </c>
      <c r="E6812" s="31" t="s">
        <v>475</v>
      </c>
      <c r="F6812" s="31" t="s">
        <v>63</v>
      </c>
      <c r="G6812" s="31" t="s">
        <v>128</v>
      </c>
      <c r="H6812" s="31" t="s">
        <v>743</v>
      </c>
      <c r="I6812" s="31">
        <v>42</v>
      </c>
      <c r="J6812" s="31">
        <v>6048</v>
      </c>
      <c r="K6812" s="31">
        <v>6.9444444444444402</v>
      </c>
      <c r="L6812" s="31" t="s">
        <v>1262</v>
      </c>
      <c r="M6812" s="31">
        <f t="shared" si="291"/>
        <v>6.9444444444444402</v>
      </c>
      <c r="N6812" s="31">
        <f t="shared" si="292"/>
        <v>0</v>
      </c>
    </row>
    <row r="6813" spans="1:14" x14ac:dyDescent="0.45">
      <c r="A6813" s="31" t="str">
        <f t="shared" si="293"/>
        <v>E06000042_Children aged &lt;1 at 31st March 2019 with an open Child Protection Plan_Number</v>
      </c>
      <c r="B6813" s="31" t="s">
        <v>355</v>
      </c>
      <c r="C6813" s="31" t="s">
        <v>356</v>
      </c>
      <c r="D6813" s="31" t="s">
        <v>474</v>
      </c>
      <c r="E6813" s="31" t="s">
        <v>475</v>
      </c>
      <c r="F6813" s="31" t="s">
        <v>63</v>
      </c>
      <c r="G6813" s="31" t="s">
        <v>128</v>
      </c>
      <c r="H6813" s="31" t="s">
        <v>743</v>
      </c>
      <c r="I6813" s="31">
        <v>8</v>
      </c>
      <c r="J6813" s="31">
        <v>3567</v>
      </c>
      <c r="K6813" s="31">
        <v>2.2427810485001398</v>
      </c>
      <c r="L6813" s="31" t="s">
        <v>1357</v>
      </c>
      <c r="M6813" s="31">
        <f t="shared" si="291"/>
        <v>2.2427810485001398</v>
      </c>
      <c r="N6813" s="31">
        <f t="shared" si="292"/>
        <v>0</v>
      </c>
    </row>
    <row r="6814" spans="1:14" x14ac:dyDescent="0.45">
      <c r="A6814" s="31" t="str">
        <f t="shared" si="293"/>
        <v>E10000007_Children aged &lt;1 at 31st March 2019 with an open Child Protection Plan_Number</v>
      </c>
      <c r="B6814" s="31" t="s">
        <v>291</v>
      </c>
      <c r="C6814" s="31" t="s">
        <v>292</v>
      </c>
      <c r="D6814" s="31" t="s">
        <v>474</v>
      </c>
      <c r="E6814" s="31" t="s">
        <v>475</v>
      </c>
      <c r="F6814" s="31" t="s">
        <v>63</v>
      </c>
      <c r="G6814" s="31" t="s">
        <v>128</v>
      </c>
      <c r="H6814" s="31" t="s">
        <v>743</v>
      </c>
      <c r="I6814" s="31">
        <v>81</v>
      </c>
      <c r="J6814" s="31">
        <v>7585</v>
      </c>
      <c r="K6814" s="31">
        <v>10.6789716545814</v>
      </c>
      <c r="L6814" s="31" t="s">
        <v>1312</v>
      </c>
      <c r="M6814" s="31">
        <f t="shared" si="291"/>
        <v>10.6789716545814</v>
      </c>
      <c r="N6814" s="31">
        <f t="shared" si="292"/>
        <v>0</v>
      </c>
    </row>
    <row r="6815" spans="1:14" x14ac:dyDescent="0.45">
      <c r="A6815" s="31" t="str">
        <f t="shared" si="293"/>
        <v>E06000015_Children aged &lt;1 at 31st March 2019 with an open Child Protection Plan_Number</v>
      </c>
      <c r="B6815" s="31" t="s">
        <v>289</v>
      </c>
      <c r="C6815" s="31" t="s">
        <v>290</v>
      </c>
      <c r="D6815" s="31" t="s">
        <v>474</v>
      </c>
      <c r="E6815" s="31" t="s">
        <v>475</v>
      </c>
      <c r="F6815" s="31" t="s">
        <v>63</v>
      </c>
      <c r="G6815" s="31" t="s">
        <v>128</v>
      </c>
      <c r="H6815" s="31" t="s">
        <v>743</v>
      </c>
      <c r="I6815" s="31">
        <v>47</v>
      </c>
      <c r="J6815" s="31">
        <v>3169</v>
      </c>
      <c r="K6815" s="31">
        <v>14.831177027453499</v>
      </c>
      <c r="L6815" s="31" t="s">
        <v>1466</v>
      </c>
      <c r="M6815" s="31">
        <f t="shared" si="291"/>
        <v>14.831177027453499</v>
      </c>
      <c r="N6815" s="31">
        <f t="shared" si="292"/>
        <v>0</v>
      </c>
    </row>
    <row r="6816" spans="1:14" x14ac:dyDescent="0.45">
      <c r="A6816" s="31" t="str">
        <f t="shared" si="293"/>
        <v>E10000009_Children aged &lt;1 at 31st March 2019 with an open Child Protection Plan_Number</v>
      </c>
      <c r="B6816" s="31" t="s">
        <v>295</v>
      </c>
      <c r="C6816" s="31" t="s">
        <v>296</v>
      </c>
      <c r="D6816" s="31" t="s">
        <v>474</v>
      </c>
      <c r="E6816" s="31" t="s">
        <v>475</v>
      </c>
      <c r="F6816" s="31" t="s">
        <v>63</v>
      </c>
      <c r="G6816" s="31" t="s">
        <v>128</v>
      </c>
      <c r="H6816" s="31" t="s">
        <v>743</v>
      </c>
      <c r="I6816" s="31">
        <v>23</v>
      </c>
      <c r="J6816" s="31">
        <v>3260</v>
      </c>
      <c r="K6816" s="31">
        <v>7.0552147239263796</v>
      </c>
      <c r="L6816" s="31" t="s">
        <v>1279</v>
      </c>
      <c r="M6816" s="31">
        <f t="shared" si="291"/>
        <v>7.0552147239263796</v>
      </c>
      <c r="N6816" s="31">
        <f t="shared" si="292"/>
        <v>0</v>
      </c>
    </row>
    <row r="6817" spans="1:14" x14ac:dyDescent="0.45">
      <c r="A6817" s="31" t="str">
        <f t="shared" si="293"/>
        <v>E06000029_Children aged &lt;1 at 31st March 2019 with an open Child Protection Plan_Number</v>
      </c>
      <c r="B6817" s="31" t="s">
        <v>543</v>
      </c>
      <c r="C6817" s="31" t="s">
        <v>717</v>
      </c>
      <c r="D6817" s="31" t="s">
        <v>474</v>
      </c>
      <c r="E6817" s="31" t="s">
        <v>475</v>
      </c>
      <c r="F6817" s="31" t="s">
        <v>63</v>
      </c>
      <c r="G6817" s="31" t="s">
        <v>128</v>
      </c>
      <c r="H6817" s="31" t="s">
        <v>743</v>
      </c>
      <c r="I6817" s="31">
        <v>11</v>
      </c>
      <c r="J6817" s="31">
        <v>1529</v>
      </c>
      <c r="K6817" s="31">
        <v>7.19424460431655</v>
      </c>
      <c r="L6817" s="31" t="s">
        <v>1334</v>
      </c>
      <c r="M6817" s="31">
        <f t="shared" si="291"/>
        <v>7.19424460431655</v>
      </c>
      <c r="N6817" s="31">
        <f t="shared" si="292"/>
        <v>0</v>
      </c>
    </row>
    <row r="6818" spans="1:14" x14ac:dyDescent="0.45">
      <c r="A6818" s="31" t="str">
        <f t="shared" si="293"/>
        <v>E06000028_Children aged &lt;1 at 31st March 2019 with an open Child Protection Plan_Number</v>
      </c>
      <c r="B6818" s="31" t="s">
        <v>254</v>
      </c>
      <c r="C6818" s="31" t="s">
        <v>255</v>
      </c>
      <c r="D6818" s="31" t="s">
        <v>474</v>
      </c>
      <c r="E6818" s="31" t="s">
        <v>475</v>
      </c>
      <c r="F6818" s="31" t="s">
        <v>63</v>
      </c>
      <c r="G6818" s="31" t="s">
        <v>128</v>
      </c>
      <c r="H6818" s="31" t="s">
        <v>743</v>
      </c>
      <c r="I6818" s="31">
        <v>10</v>
      </c>
      <c r="J6818" s="31">
        <v>1996</v>
      </c>
      <c r="K6818" s="31">
        <v>5.0100200400801604</v>
      </c>
      <c r="L6818" s="31" t="s">
        <v>1338</v>
      </c>
      <c r="M6818" s="31">
        <f t="shared" si="291"/>
        <v>5.0100200400801604</v>
      </c>
      <c r="N6818" s="31">
        <f t="shared" si="292"/>
        <v>0</v>
      </c>
    </row>
    <row r="6819" spans="1:14" x14ac:dyDescent="0.45">
      <c r="A6819" s="31" t="str">
        <f t="shared" si="293"/>
        <v>E06000047_Children aged &lt;1 at 31st March 2019 with an open Child Protection Plan_Number</v>
      </c>
      <c r="B6819" s="31" t="s">
        <v>528</v>
      </c>
      <c r="C6819" s="31" t="s">
        <v>721</v>
      </c>
      <c r="D6819" s="31" t="s">
        <v>474</v>
      </c>
      <c r="E6819" s="31" t="s">
        <v>475</v>
      </c>
      <c r="F6819" s="31" t="s">
        <v>63</v>
      </c>
      <c r="G6819" s="31" t="s">
        <v>128</v>
      </c>
      <c r="H6819" s="31" t="s">
        <v>743</v>
      </c>
      <c r="I6819" s="31">
        <v>42</v>
      </c>
      <c r="J6819" s="31">
        <v>4989</v>
      </c>
      <c r="K6819" s="31">
        <v>8.4185207456404108</v>
      </c>
      <c r="L6819" s="31" t="s">
        <v>1234</v>
      </c>
      <c r="M6819" s="31">
        <f t="shared" si="291"/>
        <v>8.4185207456404108</v>
      </c>
      <c r="N6819" s="31">
        <f t="shared" si="292"/>
        <v>0</v>
      </c>
    </row>
    <row r="6820" spans="1:14" x14ac:dyDescent="0.45">
      <c r="A6820" s="31" t="str">
        <f t="shared" si="293"/>
        <v>E06000005_Children aged &lt;1 at 31st March 2019 with an open Child Protection Plan_Number</v>
      </c>
      <c r="B6820" s="31" t="s">
        <v>287</v>
      </c>
      <c r="C6820" s="31" t="s">
        <v>288</v>
      </c>
      <c r="D6820" s="31" t="s">
        <v>474</v>
      </c>
      <c r="E6820" s="31" t="s">
        <v>475</v>
      </c>
      <c r="F6820" s="31" t="s">
        <v>63</v>
      </c>
      <c r="G6820" s="31" t="s">
        <v>128</v>
      </c>
      <c r="H6820" s="31" t="s">
        <v>743</v>
      </c>
      <c r="I6820" s="31">
        <v>9</v>
      </c>
      <c r="J6820" s="31">
        <v>1134</v>
      </c>
      <c r="K6820" s="31">
        <v>7.9365079365079403</v>
      </c>
      <c r="L6820" s="31" t="s">
        <v>1371</v>
      </c>
      <c r="M6820" s="31">
        <f t="shared" si="291"/>
        <v>7.9365079365079403</v>
      </c>
      <c r="N6820" s="31">
        <f t="shared" si="292"/>
        <v>0</v>
      </c>
    </row>
    <row r="6821" spans="1:14" x14ac:dyDescent="0.45">
      <c r="A6821" s="31" t="str">
        <f t="shared" si="293"/>
        <v>E10000011_Children aged &lt;1 at 31st March 2019 with an open Child Protection Plan_Number</v>
      </c>
      <c r="B6821" s="31" t="s">
        <v>299</v>
      </c>
      <c r="C6821" s="31" t="s">
        <v>300</v>
      </c>
      <c r="D6821" s="31" t="s">
        <v>474</v>
      </c>
      <c r="E6821" s="31" t="s">
        <v>475</v>
      </c>
      <c r="F6821" s="31" t="s">
        <v>63</v>
      </c>
      <c r="G6821" s="31" t="s">
        <v>128</v>
      </c>
      <c r="H6821" s="31" t="s">
        <v>743</v>
      </c>
      <c r="I6821" s="31">
        <v>50</v>
      </c>
      <c r="J6821" s="31">
        <v>5005</v>
      </c>
      <c r="K6821" s="31">
        <v>9.9900099900099892</v>
      </c>
      <c r="L6821" s="31" t="s">
        <v>1321</v>
      </c>
      <c r="M6821" s="31">
        <f t="shared" si="291"/>
        <v>9.9900099900099892</v>
      </c>
      <c r="N6821" s="31">
        <f t="shared" si="292"/>
        <v>0</v>
      </c>
    </row>
    <row r="6822" spans="1:14" x14ac:dyDescent="0.45">
      <c r="A6822" s="31" t="str">
        <f t="shared" si="293"/>
        <v>E06000043_Children aged &lt;1 at 31st March 2019 with an open Child Protection Plan_Number</v>
      </c>
      <c r="B6822" s="31" t="s">
        <v>263</v>
      </c>
      <c r="C6822" s="31" t="s">
        <v>264</v>
      </c>
      <c r="D6822" s="31" t="s">
        <v>474</v>
      </c>
      <c r="E6822" s="31" t="s">
        <v>475</v>
      </c>
      <c r="F6822" s="31" t="s">
        <v>63</v>
      </c>
      <c r="G6822" s="31" t="s">
        <v>128</v>
      </c>
      <c r="H6822" s="31" t="s">
        <v>743</v>
      </c>
      <c r="I6822" s="31">
        <v>30</v>
      </c>
      <c r="J6822" s="31">
        <v>2611</v>
      </c>
      <c r="K6822" s="31">
        <v>11.489850631941801</v>
      </c>
      <c r="L6822" s="31" t="s">
        <v>1126</v>
      </c>
      <c r="M6822" s="31">
        <f t="shared" si="291"/>
        <v>11.489850631941801</v>
      </c>
      <c r="N6822" s="31">
        <f t="shared" si="292"/>
        <v>0</v>
      </c>
    </row>
    <row r="6823" spans="1:14" x14ac:dyDescent="0.45">
      <c r="A6823" s="31" t="str">
        <f t="shared" si="293"/>
        <v>E10000014_Children aged &lt;1 at 31st March 2019 with an open Child Protection Plan_Number</v>
      </c>
      <c r="B6823" s="31" t="s">
        <v>309</v>
      </c>
      <c r="C6823" s="31" t="s">
        <v>310</v>
      </c>
      <c r="D6823" s="31" t="s">
        <v>474</v>
      </c>
      <c r="E6823" s="31" t="s">
        <v>475</v>
      </c>
      <c r="F6823" s="31" t="s">
        <v>63</v>
      </c>
      <c r="G6823" s="31" t="s">
        <v>128</v>
      </c>
      <c r="H6823" s="31" t="s">
        <v>743</v>
      </c>
      <c r="I6823" s="31">
        <v>66</v>
      </c>
      <c r="J6823" s="31">
        <v>13542</v>
      </c>
      <c r="K6823" s="31">
        <v>4.8737261852015896</v>
      </c>
      <c r="L6823" s="31" t="s">
        <v>1244</v>
      </c>
      <c r="M6823" s="31">
        <f t="shared" si="291"/>
        <v>4.8737261852015896</v>
      </c>
      <c r="N6823" s="31">
        <f t="shared" si="292"/>
        <v>0</v>
      </c>
    </row>
    <row r="6824" spans="1:14" x14ac:dyDescent="0.45">
      <c r="A6824" s="31" t="str">
        <f t="shared" si="293"/>
        <v>E06000044_Children aged &lt;1 at 31st March 2019 with an open Child Protection Plan_Number</v>
      </c>
      <c r="B6824" s="31" t="s">
        <v>383</v>
      </c>
      <c r="C6824" s="31" t="s">
        <v>384</v>
      </c>
      <c r="D6824" s="31" t="s">
        <v>474</v>
      </c>
      <c r="E6824" s="31" t="s">
        <v>475</v>
      </c>
      <c r="F6824" s="31" t="s">
        <v>63</v>
      </c>
      <c r="G6824" s="31" t="s">
        <v>128</v>
      </c>
      <c r="H6824" s="31" t="s">
        <v>743</v>
      </c>
      <c r="I6824" s="31">
        <v>17</v>
      </c>
      <c r="J6824" s="31">
        <v>2406</v>
      </c>
      <c r="K6824" s="31">
        <v>7.0656691604322504</v>
      </c>
      <c r="L6824" s="31" t="s">
        <v>1279</v>
      </c>
      <c r="M6824" s="31">
        <f t="shared" si="291"/>
        <v>7.0656691604322504</v>
      </c>
      <c r="N6824" s="31">
        <f t="shared" si="292"/>
        <v>0</v>
      </c>
    </row>
    <row r="6825" spans="1:14" x14ac:dyDescent="0.45">
      <c r="A6825" s="31" t="str">
        <f t="shared" si="293"/>
        <v>E06000045_Children aged &lt;1 at 31st March 2019 with an open Child Protection Plan_Number</v>
      </c>
      <c r="B6825" s="31" t="s">
        <v>577</v>
      </c>
      <c r="C6825" s="31" t="s">
        <v>729</v>
      </c>
      <c r="D6825" s="31" t="s">
        <v>474</v>
      </c>
      <c r="E6825" s="31" t="s">
        <v>475</v>
      </c>
      <c r="F6825" s="31" t="s">
        <v>63</v>
      </c>
      <c r="G6825" s="31" t="s">
        <v>128</v>
      </c>
      <c r="H6825" s="31" t="s">
        <v>743</v>
      </c>
      <c r="I6825" s="31">
        <v>25</v>
      </c>
      <c r="J6825" s="31">
        <v>3058</v>
      </c>
      <c r="K6825" s="31">
        <v>8.1752779594506197</v>
      </c>
      <c r="L6825" s="31" t="s">
        <v>1187</v>
      </c>
      <c r="M6825" s="31">
        <f t="shared" si="291"/>
        <v>8.1752779594506197</v>
      </c>
      <c r="N6825" s="31">
        <f t="shared" si="292"/>
        <v>0</v>
      </c>
    </row>
    <row r="6826" spans="1:14" x14ac:dyDescent="0.45">
      <c r="A6826" s="31" t="str">
        <f t="shared" si="293"/>
        <v>E10000018_Children aged &lt;1 at 31st March 2019 with an open Child Protection Plan_Number</v>
      </c>
      <c r="B6826" s="31" t="s">
        <v>552</v>
      </c>
      <c r="C6826" s="31" t="s">
        <v>553</v>
      </c>
      <c r="D6826" s="31" t="s">
        <v>474</v>
      </c>
      <c r="E6826" s="31" t="s">
        <v>475</v>
      </c>
      <c r="F6826" s="31" t="s">
        <v>63</v>
      </c>
      <c r="G6826" s="31" t="s">
        <v>128</v>
      </c>
      <c r="H6826" s="31" t="s">
        <v>743</v>
      </c>
      <c r="I6826" s="31">
        <v>41</v>
      </c>
      <c r="J6826" s="31">
        <v>6983</v>
      </c>
      <c r="K6826" s="31">
        <v>5.8714019762279799</v>
      </c>
      <c r="L6826" s="31" t="s">
        <v>1310</v>
      </c>
      <c r="M6826" s="31">
        <f t="shared" si="291"/>
        <v>5.8714019762279799</v>
      </c>
      <c r="N6826" s="31">
        <f t="shared" si="292"/>
        <v>0</v>
      </c>
    </row>
    <row r="6827" spans="1:14" x14ac:dyDescent="0.45">
      <c r="A6827" s="31" t="str">
        <f t="shared" si="293"/>
        <v>E06000016_Children aged &lt;1 at 31st March 2019 with an open Child Protection Plan_Number</v>
      </c>
      <c r="B6827" s="31" t="s">
        <v>341</v>
      </c>
      <c r="C6827" s="31" t="s">
        <v>342</v>
      </c>
      <c r="D6827" s="31" t="s">
        <v>474</v>
      </c>
      <c r="E6827" s="31" t="s">
        <v>475</v>
      </c>
      <c r="F6827" s="31" t="s">
        <v>63</v>
      </c>
      <c r="G6827" s="31" t="s">
        <v>128</v>
      </c>
      <c r="H6827" s="31" t="s">
        <v>743</v>
      </c>
      <c r="I6827" s="31">
        <v>52</v>
      </c>
      <c r="J6827" s="31">
        <v>4815</v>
      </c>
      <c r="K6827" s="31">
        <v>10.7995846313603</v>
      </c>
      <c r="L6827" s="31" t="s">
        <v>1228</v>
      </c>
      <c r="M6827" s="31">
        <f t="shared" si="291"/>
        <v>10.7995846313603</v>
      </c>
      <c r="N6827" s="31">
        <f t="shared" si="292"/>
        <v>0</v>
      </c>
    </row>
    <row r="6828" spans="1:14" x14ac:dyDescent="0.45">
      <c r="A6828" s="31" t="str">
        <f t="shared" si="293"/>
        <v>E06000017_Children aged &lt;1 at 31st March 2019 with an open Child Protection Plan_Number</v>
      </c>
      <c r="B6828" s="31" t="s">
        <v>548</v>
      </c>
      <c r="C6828" s="31" t="s">
        <v>728</v>
      </c>
      <c r="D6828" s="31" t="s">
        <v>474</v>
      </c>
      <c r="E6828" s="31" t="s">
        <v>475</v>
      </c>
      <c r="F6828" s="31" t="s">
        <v>63</v>
      </c>
      <c r="G6828" s="31" t="s">
        <v>128</v>
      </c>
      <c r="H6828" s="31" t="s">
        <v>743</v>
      </c>
      <c r="I6828" s="31" t="s">
        <v>1280</v>
      </c>
      <c r="J6828" s="31">
        <v>349</v>
      </c>
      <c r="K6828" s="31" t="s">
        <v>1280</v>
      </c>
      <c r="L6828" s="31" t="s">
        <v>70</v>
      </c>
      <c r="M6828" s="31" t="s">
        <v>70</v>
      </c>
      <c r="N6828" s="31">
        <f t="shared" si="292"/>
        <v>0</v>
      </c>
    </row>
    <row r="6829" spans="1:14" x14ac:dyDescent="0.45">
      <c r="A6829" s="31" t="str">
        <f t="shared" si="293"/>
        <v>E10000028_Children aged &lt;1 at 31st March 2019 with an open Child Protection Plan_Number</v>
      </c>
      <c r="B6829" s="31" t="s">
        <v>418</v>
      </c>
      <c r="C6829" s="31" t="s">
        <v>419</v>
      </c>
      <c r="D6829" s="31" t="s">
        <v>474</v>
      </c>
      <c r="E6829" s="31" t="s">
        <v>475</v>
      </c>
      <c r="F6829" s="31" t="s">
        <v>63</v>
      </c>
      <c r="G6829" s="31" t="s">
        <v>128</v>
      </c>
      <c r="H6829" s="31" t="s">
        <v>743</v>
      </c>
      <c r="I6829" s="31">
        <v>73</v>
      </c>
      <c r="J6829" s="31">
        <v>8423</v>
      </c>
      <c r="K6829" s="31">
        <v>8.6667458150302696</v>
      </c>
      <c r="L6829" s="31" t="s">
        <v>1184</v>
      </c>
      <c r="M6829" s="31">
        <f t="shared" si="291"/>
        <v>8.6667458150302696</v>
      </c>
      <c r="N6829" s="31">
        <f t="shared" si="292"/>
        <v>0</v>
      </c>
    </row>
    <row r="6830" spans="1:14" x14ac:dyDescent="0.45">
      <c r="A6830" s="31" t="str">
        <f t="shared" si="293"/>
        <v>E06000021_Children aged &lt;1 at 31st March 2019 with an open Child Protection Plan_Number</v>
      </c>
      <c r="B6830" s="31" t="s">
        <v>424</v>
      </c>
      <c r="C6830" s="31" t="s">
        <v>425</v>
      </c>
      <c r="D6830" s="31" t="s">
        <v>474</v>
      </c>
      <c r="E6830" s="31" t="s">
        <v>475</v>
      </c>
      <c r="F6830" s="31" t="s">
        <v>63</v>
      </c>
      <c r="G6830" s="31" t="s">
        <v>128</v>
      </c>
      <c r="H6830" s="31" t="s">
        <v>743</v>
      </c>
      <c r="I6830" s="31">
        <v>38</v>
      </c>
      <c r="J6830" s="31">
        <v>3239</v>
      </c>
      <c r="K6830" s="31">
        <v>11.7320160543378</v>
      </c>
      <c r="L6830" s="31" t="s">
        <v>1267</v>
      </c>
      <c r="M6830" s="31">
        <f t="shared" si="291"/>
        <v>11.7320160543378</v>
      </c>
      <c r="N6830" s="31">
        <f t="shared" si="292"/>
        <v>0</v>
      </c>
    </row>
    <row r="6831" spans="1:14" x14ac:dyDescent="0.45">
      <c r="A6831" s="31" t="str">
        <f t="shared" si="293"/>
        <v>E06000054_Children aged &lt;1 at 31st March 2019 with an open Child Protection Plan_Number</v>
      </c>
      <c r="B6831" s="31" t="s">
        <v>462</v>
      </c>
      <c r="C6831" s="31" t="s">
        <v>463</v>
      </c>
      <c r="D6831" s="31" t="s">
        <v>474</v>
      </c>
      <c r="E6831" s="31" t="s">
        <v>475</v>
      </c>
      <c r="F6831" s="31" t="s">
        <v>63</v>
      </c>
      <c r="G6831" s="31" t="s">
        <v>128</v>
      </c>
      <c r="H6831" s="31" t="s">
        <v>743</v>
      </c>
      <c r="I6831" s="31">
        <v>32</v>
      </c>
      <c r="J6831" s="31">
        <v>5003</v>
      </c>
      <c r="K6831" s="31">
        <v>6.3961623026184302</v>
      </c>
      <c r="L6831" s="31" t="s">
        <v>1326</v>
      </c>
      <c r="M6831" s="31">
        <f t="shared" si="291"/>
        <v>6.3961623026184302</v>
      </c>
      <c r="N6831" s="31">
        <f t="shared" si="292"/>
        <v>0</v>
      </c>
    </row>
    <row r="6832" spans="1:14" x14ac:dyDescent="0.45">
      <c r="A6832" s="31" t="str">
        <f t="shared" si="293"/>
        <v>E06000030_Children aged &lt;1 at 31st March 2019 with an open Child Protection Plan_Number</v>
      </c>
      <c r="B6832" s="31" t="s">
        <v>434</v>
      </c>
      <c r="C6832" s="31" t="s">
        <v>435</v>
      </c>
      <c r="D6832" s="31" t="s">
        <v>474</v>
      </c>
      <c r="E6832" s="31" t="s">
        <v>475</v>
      </c>
      <c r="F6832" s="31" t="s">
        <v>63</v>
      </c>
      <c r="G6832" s="31" t="s">
        <v>128</v>
      </c>
      <c r="H6832" s="31" t="s">
        <v>743</v>
      </c>
      <c r="I6832" s="31">
        <v>29</v>
      </c>
      <c r="J6832" s="31">
        <v>2785</v>
      </c>
      <c r="K6832" s="31">
        <v>10.412926391382401</v>
      </c>
      <c r="L6832" s="31" t="s">
        <v>1263</v>
      </c>
      <c r="M6832" s="31">
        <f t="shared" si="291"/>
        <v>10.412926391382401</v>
      </c>
      <c r="N6832" s="31">
        <f t="shared" si="292"/>
        <v>0</v>
      </c>
    </row>
    <row r="6833" spans="1:14" x14ac:dyDescent="0.45">
      <c r="A6833" s="31" t="str">
        <f t="shared" si="293"/>
        <v>E06000036_Children aged &lt;1 at 31st March 2019 with an open Child Protection Plan_Number</v>
      </c>
      <c r="B6833" s="31" t="s">
        <v>257</v>
      </c>
      <c r="C6833" s="31" t="s">
        <v>258</v>
      </c>
      <c r="D6833" s="31" t="s">
        <v>474</v>
      </c>
      <c r="E6833" s="31" t="s">
        <v>475</v>
      </c>
      <c r="F6833" s="31" t="s">
        <v>63</v>
      </c>
      <c r="G6833" s="31" t="s">
        <v>128</v>
      </c>
      <c r="H6833" s="31" t="s">
        <v>743</v>
      </c>
      <c r="I6833" s="31">
        <v>8</v>
      </c>
      <c r="J6833" s="31">
        <v>1442</v>
      </c>
      <c r="K6833" s="31">
        <v>5.5478502080443803</v>
      </c>
      <c r="L6833" s="31" t="s">
        <v>1283</v>
      </c>
      <c r="M6833" s="31">
        <f t="shared" si="291"/>
        <v>5.5478502080443803</v>
      </c>
      <c r="N6833" s="31">
        <f t="shared" si="292"/>
        <v>0</v>
      </c>
    </row>
    <row r="6834" spans="1:14" x14ac:dyDescent="0.45">
      <c r="A6834" s="31" t="str">
        <f t="shared" si="293"/>
        <v>E06000040_Children aged &lt;1 at 31st March 2019 with an open Child Protection Plan_Number</v>
      </c>
      <c r="B6834" s="31" t="s">
        <v>555</v>
      </c>
      <c r="C6834" s="31" t="s">
        <v>727</v>
      </c>
      <c r="D6834" s="31" t="s">
        <v>474</v>
      </c>
      <c r="E6834" s="31" t="s">
        <v>475</v>
      </c>
      <c r="F6834" s="31" t="s">
        <v>63</v>
      </c>
      <c r="G6834" s="31" t="s">
        <v>128</v>
      </c>
      <c r="H6834" s="31" t="s">
        <v>743</v>
      </c>
      <c r="I6834" s="31">
        <v>9</v>
      </c>
      <c r="J6834" s="31">
        <v>1648</v>
      </c>
      <c r="K6834" s="31">
        <v>5.4611650485436902</v>
      </c>
      <c r="L6834" s="31" t="s">
        <v>1283</v>
      </c>
      <c r="M6834" s="31">
        <f t="shared" si="291"/>
        <v>5.4611650485436902</v>
      </c>
      <c r="N6834" s="31">
        <f t="shared" si="292"/>
        <v>0</v>
      </c>
    </row>
    <row r="6835" spans="1:14" x14ac:dyDescent="0.45">
      <c r="A6835" s="31" t="str">
        <f t="shared" si="293"/>
        <v>E06000037_Children aged &lt;1 at 31st March 2019 with an open Child Protection Plan_Number</v>
      </c>
      <c r="B6835" s="31" t="s">
        <v>456</v>
      </c>
      <c r="C6835" s="31" t="s">
        <v>457</v>
      </c>
      <c r="D6835" s="31" t="s">
        <v>474</v>
      </c>
      <c r="E6835" s="31" t="s">
        <v>475</v>
      </c>
      <c r="F6835" s="31" t="s">
        <v>63</v>
      </c>
      <c r="G6835" s="31" t="s">
        <v>128</v>
      </c>
      <c r="H6835" s="31" t="s">
        <v>743</v>
      </c>
      <c r="I6835" s="31">
        <v>6</v>
      </c>
      <c r="J6835" s="31">
        <v>1693</v>
      </c>
      <c r="K6835" s="31">
        <v>3.5440047253396298</v>
      </c>
      <c r="L6835" s="31" t="s">
        <v>1335</v>
      </c>
      <c r="M6835" s="31">
        <f t="shared" si="291"/>
        <v>3.5440047253396298</v>
      </c>
      <c r="N6835" s="31">
        <f t="shared" si="292"/>
        <v>0</v>
      </c>
    </row>
    <row r="6836" spans="1:14" x14ac:dyDescent="0.45">
      <c r="A6836" s="31" t="str">
        <f t="shared" si="293"/>
        <v>E06000038_Children aged &lt;1 at 31st March 2019 with an open Child Protection Plan_Number</v>
      </c>
      <c r="B6836" s="31" t="s">
        <v>557</v>
      </c>
      <c r="C6836" s="31" t="s">
        <v>726</v>
      </c>
      <c r="D6836" s="31" t="s">
        <v>474</v>
      </c>
      <c r="E6836" s="31" t="s">
        <v>475</v>
      </c>
      <c r="F6836" s="31" t="s">
        <v>63</v>
      </c>
      <c r="G6836" s="31" t="s">
        <v>128</v>
      </c>
      <c r="H6836" s="31" t="s">
        <v>743</v>
      </c>
      <c r="I6836" s="31">
        <v>13</v>
      </c>
      <c r="J6836" s="31">
        <v>2249</v>
      </c>
      <c r="K6836" s="31">
        <v>5.7803468208092497</v>
      </c>
      <c r="L6836" s="31" t="s">
        <v>1320</v>
      </c>
      <c r="M6836" s="31">
        <f t="shared" si="291"/>
        <v>5.7803468208092497</v>
      </c>
      <c r="N6836" s="31">
        <f t="shared" si="292"/>
        <v>0</v>
      </c>
    </row>
    <row r="6837" spans="1:14" x14ac:dyDescent="0.45">
      <c r="A6837" s="31" t="str">
        <f t="shared" si="293"/>
        <v>E06000039_Children aged &lt;1 at 31st March 2019 with an open Child Protection Plan_Number</v>
      </c>
      <c r="B6837" s="31" t="s">
        <v>404</v>
      </c>
      <c r="C6837" s="31" t="s">
        <v>405</v>
      </c>
      <c r="D6837" s="31" t="s">
        <v>474</v>
      </c>
      <c r="E6837" s="31" t="s">
        <v>475</v>
      </c>
      <c r="F6837" s="31" t="s">
        <v>63</v>
      </c>
      <c r="G6837" s="31" t="s">
        <v>128</v>
      </c>
      <c r="H6837" s="31" t="s">
        <v>743</v>
      </c>
      <c r="I6837" s="31">
        <v>11</v>
      </c>
      <c r="J6837" s="31">
        <v>2451</v>
      </c>
      <c r="K6837" s="31">
        <v>4.4879640962872296</v>
      </c>
      <c r="L6837" s="31" t="s">
        <v>1306</v>
      </c>
      <c r="M6837" s="31">
        <f t="shared" si="291"/>
        <v>4.4879640962872296</v>
      </c>
      <c r="N6837" s="31">
        <f t="shared" si="292"/>
        <v>0</v>
      </c>
    </row>
    <row r="6838" spans="1:14" x14ac:dyDescent="0.45">
      <c r="A6838" s="31" t="str">
        <f t="shared" si="293"/>
        <v>E06000041_Children aged &lt;1 at 31st March 2019 with an open Child Protection Plan_Number</v>
      </c>
      <c r="B6838" s="31" t="s">
        <v>466</v>
      </c>
      <c r="C6838" s="31" t="s">
        <v>467</v>
      </c>
      <c r="D6838" s="31" t="s">
        <v>474</v>
      </c>
      <c r="E6838" s="31" t="s">
        <v>475</v>
      </c>
      <c r="F6838" s="31" t="s">
        <v>63</v>
      </c>
      <c r="G6838" s="31" t="s">
        <v>128</v>
      </c>
      <c r="H6838" s="31" t="s">
        <v>743</v>
      </c>
      <c r="I6838" s="31">
        <v>7</v>
      </c>
      <c r="J6838" s="31">
        <v>1714</v>
      </c>
      <c r="K6838" s="31">
        <v>4.0840140023337197</v>
      </c>
      <c r="L6838" s="31" t="s">
        <v>1246</v>
      </c>
      <c r="M6838" s="31">
        <f t="shared" si="291"/>
        <v>4.0840140023337197</v>
      </c>
      <c r="N6838" s="31">
        <f t="shared" si="292"/>
        <v>0</v>
      </c>
    </row>
    <row r="6839" spans="1:14" x14ac:dyDescent="0.45">
      <c r="A6839" s="31" t="str">
        <f t="shared" si="293"/>
        <v>E10000003_Children aged &lt;1 at 31st March 2019 with an open Child Protection Plan_Number</v>
      </c>
      <c r="B6839" s="31" t="s">
        <v>275</v>
      </c>
      <c r="C6839" s="31" t="s">
        <v>276</v>
      </c>
      <c r="D6839" s="31" t="s">
        <v>474</v>
      </c>
      <c r="E6839" s="31" t="s">
        <v>475</v>
      </c>
      <c r="F6839" s="31" t="s">
        <v>63</v>
      </c>
      <c r="G6839" s="31" t="s">
        <v>128</v>
      </c>
      <c r="H6839" s="31" t="s">
        <v>743</v>
      </c>
      <c r="I6839" s="31">
        <v>34</v>
      </c>
      <c r="J6839" s="31">
        <v>6952</v>
      </c>
      <c r="K6839" s="31">
        <v>4.8906789413118501</v>
      </c>
      <c r="L6839" s="31" t="s">
        <v>1244</v>
      </c>
      <c r="M6839" s="31">
        <f t="shared" si="291"/>
        <v>4.8906789413118501</v>
      </c>
      <c r="N6839" s="31">
        <f t="shared" si="292"/>
        <v>0</v>
      </c>
    </row>
    <row r="6840" spans="1:14" x14ac:dyDescent="0.45">
      <c r="A6840" s="31" t="str">
        <f t="shared" si="293"/>
        <v>E06000031_Children aged &lt;1 at 31st March 2019 with an open Child Protection Plan_Number</v>
      </c>
      <c r="B6840" s="31" t="s">
        <v>379</v>
      </c>
      <c r="C6840" s="31" t="s">
        <v>380</v>
      </c>
      <c r="D6840" s="31" t="s">
        <v>474</v>
      </c>
      <c r="E6840" s="31" t="s">
        <v>475</v>
      </c>
      <c r="F6840" s="31" t="s">
        <v>63</v>
      </c>
      <c r="G6840" s="31" t="s">
        <v>128</v>
      </c>
      <c r="H6840" s="31" t="s">
        <v>743</v>
      </c>
      <c r="I6840" s="31">
        <v>19</v>
      </c>
      <c r="J6840" s="31">
        <v>3030</v>
      </c>
      <c r="K6840" s="31">
        <v>6.2706270627062697</v>
      </c>
      <c r="L6840" s="31" t="s">
        <v>1350</v>
      </c>
      <c r="M6840" s="31">
        <f t="shared" si="291"/>
        <v>6.2706270627062697</v>
      </c>
      <c r="N6840" s="31">
        <f t="shared" si="292"/>
        <v>0</v>
      </c>
    </row>
    <row r="6841" spans="1:14" x14ac:dyDescent="0.45">
      <c r="A6841" s="31" t="str">
        <f t="shared" si="293"/>
        <v>E06000006_Children aged &lt;1 at 31st March 2019 with an open Child Protection Plan_Number</v>
      </c>
      <c r="B6841" s="31" t="s">
        <v>531</v>
      </c>
      <c r="C6841" s="31" t="s">
        <v>722</v>
      </c>
      <c r="D6841" s="31" t="s">
        <v>474</v>
      </c>
      <c r="E6841" s="31" t="s">
        <v>475</v>
      </c>
      <c r="F6841" s="31" t="s">
        <v>63</v>
      </c>
      <c r="G6841" s="31" t="s">
        <v>128</v>
      </c>
      <c r="H6841" s="31" t="s">
        <v>743</v>
      </c>
      <c r="I6841" s="31">
        <v>14</v>
      </c>
      <c r="J6841" s="31">
        <v>1451</v>
      </c>
      <c r="K6841" s="31">
        <v>9.6485182632667108</v>
      </c>
      <c r="L6841" s="31" t="s">
        <v>1139</v>
      </c>
      <c r="M6841" s="31">
        <f t="shared" si="291"/>
        <v>9.6485182632667108</v>
      </c>
      <c r="N6841" s="31">
        <f t="shared" si="292"/>
        <v>0</v>
      </c>
    </row>
    <row r="6842" spans="1:14" x14ac:dyDescent="0.45">
      <c r="A6842" s="31" t="str">
        <f t="shared" si="293"/>
        <v>E06000007_Children aged &lt;1 at 31st March 2019 with an open Child Protection Plan_Number</v>
      </c>
      <c r="B6842" s="31" t="s">
        <v>452</v>
      </c>
      <c r="C6842" s="31" t="s">
        <v>453</v>
      </c>
      <c r="D6842" s="31" t="s">
        <v>474</v>
      </c>
      <c r="E6842" s="31" t="s">
        <v>475</v>
      </c>
      <c r="F6842" s="31" t="s">
        <v>63</v>
      </c>
      <c r="G6842" s="31" t="s">
        <v>128</v>
      </c>
      <c r="H6842" s="31" t="s">
        <v>743</v>
      </c>
      <c r="I6842" s="31">
        <v>21</v>
      </c>
      <c r="J6842" s="31">
        <v>2229</v>
      </c>
      <c r="K6842" s="31">
        <v>9.4212651413189796</v>
      </c>
      <c r="L6842" s="31" t="s">
        <v>1269</v>
      </c>
      <c r="M6842" s="31">
        <f t="shared" si="291"/>
        <v>9.4212651413189796</v>
      </c>
      <c r="N6842" s="31">
        <f t="shared" si="292"/>
        <v>0</v>
      </c>
    </row>
    <row r="6843" spans="1:14" x14ac:dyDescent="0.45">
      <c r="A6843" s="31" t="str">
        <f t="shared" si="293"/>
        <v>E10000008_Children aged &lt;1 at 31st March 2019 with an open Child Protection Plan_Number</v>
      </c>
      <c r="B6843" s="31" t="s">
        <v>504</v>
      </c>
      <c r="C6843" s="31" t="s">
        <v>505</v>
      </c>
      <c r="D6843" s="31" t="s">
        <v>474</v>
      </c>
      <c r="E6843" s="31" t="s">
        <v>475</v>
      </c>
      <c r="F6843" s="31" t="s">
        <v>63</v>
      </c>
      <c r="G6843" s="31" t="s">
        <v>128</v>
      </c>
      <c r="H6843" s="31" t="s">
        <v>743</v>
      </c>
      <c r="I6843" s="31">
        <v>43</v>
      </c>
      <c r="J6843" s="31">
        <v>6781</v>
      </c>
      <c r="K6843" s="31">
        <v>6.3412476035982897</v>
      </c>
      <c r="L6843" s="31" t="s">
        <v>1350</v>
      </c>
      <c r="M6843" s="31">
        <f t="shared" si="291"/>
        <v>6.3412476035982897</v>
      </c>
      <c r="N6843" s="31">
        <f t="shared" si="292"/>
        <v>0</v>
      </c>
    </row>
    <row r="6844" spans="1:14" x14ac:dyDescent="0.45">
      <c r="A6844" s="31" t="str">
        <f t="shared" si="293"/>
        <v>E06000026_Children aged &lt;1 at 31st March 2019 with an open Child Protection Plan_Number</v>
      </c>
      <c r="B6844" s="31" t="s">
        <v>381</v>
      </c>
      <c r="C6844" s="31" t="s">
        <v>382</v>
      </c>
      <c r="D6844" s="31" t="s">
        <v>474</v>
      </c>
      <c r="E6844" s="31" t="s">
        <v>475</v>
      </c>
      <c r="F6844" s="31" t="s">
        <v>63</v>
      </c>
      <c r="G6844" s="31" t="s">
        <v>128</v>
      </c>
      <c r="H6844" s="31" t="s">
        <v>743</v>
      </c>
      <c r="I6844" s="31">
        <v>19</v>
      </c>
      <c r="J6844" s="31">
        <v>2827</v>
      </c>
      <c r="K6844" s="31">
        <v>6.7209055535903799</v>
      </c>
      <c r="L6844" s="31" t="s">
        <v>1303</v>
      </c>
      <c r="M6844" s="31">
        <f t="shared" si="291"/>
        <v>6.7209055535903799</v>
      </c>
      <c r="N6844" s="31">
        <f t="shared" si="292"/>
        <v>0</v>
      </c>
    </row>
    <row r="6845" spans="1:14" x14ac:dyDescent="0.45">
      <c r="A6845" s="31" t="str">
        <f t="shared" si="293"/>
        <v>E06000027_Children aged &lt;1 at 31st March 2019 with an open Child Protection Plan_Number</v>
      </c>
      <c r="B6845" s="31" t="s">
        <v>438</v>
      </c>
      <c r="C6845" s="31" t="s">
        <v>439</v>
      </c>
      <c r="D6845" s="31" t="s">
        <v>474</v>
      </c>
      <c r="E6845" s="31" t="s">
        <v>475</v>
      </c>
      <c r="F6845" s="31" t="s">
        <v>63</v>
      </c>
      <c r="G6845" s="31" t="s">
        <v>128</v>
      </c>
      <c r="H6845" s="31" t="s">
        <v>743</v>
      </c>
      <c r="I6845" s="31">
        <v>20</v>
      </c>
      <c r="J6845" s="31">
        <v>1247</v>
      </c>
      <c r="K6845" s="31">
        <v>16.0384923817161</v>
      </c>
      <c r="L6845" s="31" t="s">
        <v>1201</v>
      </c>
      <c r="M6845" s="31">
        <f t="shared" si="291"/>
        <v>16.0384923817161</v>
      </c>
      <c r="N6845" s="31">
        <f t="shared" si="292"/>
        <v>0</v>
      </c>
    </row>
    <row r="6846" spans="1:14" x14ac:dyDescent="0.45">
      <c r="A6846" s="31" t="str">
        <f t="shared" si="293"/>
        <v>E10000012_Children aged &lt;1 at 31st March 2019 with an open Child Protection Plan_Number</v>
      </c>
      <c r="B6846" s="31" t="s">
        <v>303</v>
      </c>
      <c r="C6846" s="31" t="s">
        <v>304</v>
      </c>
      <c r="D6846" s="31" t="s">
        <v>474</v>
      </c>
      <c r="E6846" s="31" t="s">
        <v>475</v>
      </c>
      <c r="F6846" s="31" t="s">
        <v>63</v>
      </c>
      <c r="G6846" s="31" t="s">
        <v>128</v>
      </c>
      <c r="H6846" s="31" t="s">
        <v>743</v>
      </c>
      <c r="I6846" s="31">
        <v>54</v>
      </c>
      <c r="J6846" s="31">
        <v>16488</v>
      </c>
      <c r="K6846" s="31">
        <v>3.2751091703056798</v>
      </c>
      <c r="L6846" s="31" t="s">
        <v>1345</v>
      </c>
      <c r="M6846" s="31">
        <f t="shared" si="291"/>
        <v>3.2751091703056798</v>
      </c>
      <c r="N6846" s="31">
        <f t="shared" si="292"/>
        <v>0</v>
      </c>
    </row>
    <row r="6847" spans="1:14" x14ac:dyDescent="0.45">
      <c r="A6847" s="31" t="str">
        <f t="shared" si="293"/>
        <v>E06000033_Children aged &lt;1 at 31st March 2019 with an open Child Protection Plan_Number</v>
      </c>
      <c r="B6847" s="31" t="s">
        <v>412</v>
      </c>
      <c r="C6847" s="31" t="s">
        <v>413</v>
      </c>
      <c r="D6847" s="31" t="s">
        <v>474</v>
      </c>
      <c r="E6847" s="31" t="s">
        <v>475</v>
      </c>
      <c r="F6847" s="31" t="s">
        <v>63</v>
      </c>
      <c r="G6847" s="31" t="s">
        <v>128</v>
      </c>
      <c r="H6847" s="31" t="s">
        <v>743</v>
      </c>
      <c r="I6847" s="31">
        <v>12</v>
      </c>
      <c r="J6847" s="31">
        <v>2203</v>
      </c>
      <c r="K6847" s="31">
        <v>5.4471175669541498</v>
      </c>
      <c r="L6847" s="31" t="s">
        <v>1347</v>
      </c>
      <c r="M6847" s="31">
        <f t="shared" si="291"/>
        <v>5.4471175669541498</v>
      </c>
      <c r="N6847" s="31">
        <f t="shared" si="292"/>
        <v>0</v>
      </c>
    </row>
    <row r="6848" spans="1:14" x14ac:dyDescent="0.45">
      <c r="A6848" s="31" t="str">
        <f t="shared" si="293"/>
        <v>E06000034_Children aged &lt;1 at 31st March 2019 with an open Child Protection Plan_Number</v>
      </c>
      <c r="B6848" s="31" t="s">
        <v>493</v>
      </c>
      <c r="C6848" s="31" t="s">
        <v>731</v>
      </c>
      <c r="D6848" s="31" t="s">
        <v>474</v>
      </c>
      <c r="E6848" s="31" t="s">
        <v>475</v>
      </c>
      <c r="F6848" s="31" t="s">
        <v>63</v>
      </c>
      <c r="G6848" s="31" t="s">
        <v>128</v>
      </c>
      <c r="H6848" s="31" t="s">
        <v>743</v>
      </c>
      <c r="I6848" s="31">
        <v>11</v>
      </c>
      <c r="J6848" s="31">
        <v>2544</v>
      </c>
      <c r="K6848" s="31">
        <v>4.3238993710691798</v>
      </c>
      <c r="L6848" s="31" t="s">
        <v>1333</v>
      </c>
      <c r="M6848" s="31">
        <f t="shared" ref="M6848:M6911" si="294">K6848</f>
        <v>4.3238993710691798</v>
      </c>
      <c r="N6848" s="31">
        <f t="shared" si="292"/>
        <v>0</v>
      </c>
    </row>
    <row r="6849" spans="1:14" x14ac:dyDescent="0.45">
      <c r="A6849" s="31" t="str">
        <f t="shared" si="293"/>
        <v>E06000019_Children aged &lt;1 at 31st March 2019 with an open Child Protection Plan_Number</v>
      </c>
      <c r="B6849" s="31" t="s">
        <v>317</v>
      </c>
      <c r="C6849" s="31" t="s">
        <v>318</v>
      </c>
      <c r="D6849" s="31" t="s">
        <v>474</v>
      </c>
      <c r="E6849" s="31" t="s">
        <v>475</v>
      </c>
      <c r="F6849" s="31" t="s">
        <v>63</v>
      </c>
      <c r="G6849" s="31" t="s">
        <v>128</v>
      </c>
      <c r="H6849" s="31" t="s">
        <v>743</v>
      </c>
      <c r="I6849" s="31">
        <v>10</v>
      </c>
      <c r="J6849" s="31">
        <v>1777</v>
      </c>
      <c r="K6849" s="31">
        <v>5.6274620146313996</v>
      </c>
      <c r="L6849" s="31" t="s">
        <v>1304</v>
      </c>
      <c r="M6849" s="31">
        <f t="shared" si="294"/>
        <v>5.6274620146313996</v>
      </c>
      <c r="N6849" s="31">
        <f t="shared" si="292"/>
        <v>0</v>
      </c>
    </row>
    <row r="6850" spans="1:14" x14ac:dyDescent="0.45">
      <c r="A6850" s="31" t="str">
        <f t="shared" si="293"/>
        <v>E10000034_Children aged &lt;1 at 31st March 2019 with an open Child Protection Plan_Number</v>
      </c>
      <c r="B6850" s="31" t="s">
        <v>470</v>
      </c>
      <c r="C6850" s="31" t="s">
        <v>471</v>
      </c>
      <c r="D6850" s="31" t="s">
        <v>474</v>
      </c>
      <c r="E6850" s="31" t="s">
        <v>475</v>
      </c>
      <c r="F6850" s="31" t="s">
        <v>63</v>
      </c>
      <c r="G6850" s="31" t="s">
        <v>128</v>
      </c>
      <c r="H6850" s="31" t="s">
        <v>743</v>
      </c>
      <c r="I6850" s="31">
        <v>39</v>
      </c>
      <c r="J6850" s="31">
        <v>5832</v>
      </c>
      <c r="K6850" s="31">
        <v>6.6872427983539096</v>
      </c>
      <c r="L6850" s="31" t="s">
        <v>1303</v>
      </c>
      <c r="M6850" s="31">
        <f t="shared" si="294"/>
        <v>6.6872427983539096</v>
      </c>
      <c r="N6850" s="31">
        <f t="shared" si="292"/>
        <v>0</v>
      </c>
    </row>
    <row r="6851" spans="1:14" x14ac:dyDescent="0.45">
      <c r="A6851" s="31" t="str">
        <f t="shared" si="293"/>
        <v>E10000016_Children aged &lt;1 at 31st March 2019 with an open Child Protection Plan_Number</v>
      </c>
      <c r="B6851" s="31" t="s">
        <v>327</v>
      </c>
      <c r="C6851" s="31" t="s">
        <v>328</v>
      </c>
      <c r="D6851" s="31" t="s">
        <v>474</v>
      </c>
      <c r="E6851" s="31" t="s">
        <v>475</v>
      </c>
      <c r="F6851" s="31" t="s">
        <v>63</v>
      </c>
      <c r="G6851" s="31" t="s">
        <v>128</v>
      </c>
      <c r="H6851" s="31" t="s">
        <v>743</v>
      </c>
      <c r="I6851" s="31">
        <v>141</v>
      </c>
      <c r="J6851" s="31">
        <v>17431</v>
      </c>
      <c r="K6851" s="31">
        <v>8.0890367735643398</v>
      </c>
      <c r="L6851" s="31" t="s">
        <v>1351</v>
      </c>
      <c r="M6851" s="31">
        <f t="shared" si="294"/>
        <v>8.0890367735643398</v>
      </c>
      <c r="N6851" s="31">
        <f t="shared" ref="N6851:N6914" si="295">IF(OR(C6851="City of London",C6851="Isles of Scilly"),1,0)</f>
        <v>0</v>
      </c>
    </row>
    <row r="6852" spans="1:14" x14ac:dyDescent="0.45">
      <c r="A6852" s="31" t="str">
        <f t="shared" si="293"/>
        <v>E06000035_Children aged &lt;1 at 31st March 2019 with an open Child Protection Plan_Number</v>
      </c>
      <c r="B6852" s="31" t="s">
        <v>351</v>
      </c>
      <c r="C6852" s="31" t="s">
        <v>352</v>
      </c>
      <c r="D6852" s="31" t="s">
        <v>474</v>
      </c>
      <c r="E6852" s="31" t="s">
        <v>475</v>
      </c>
      <c r="F6852" s="31" t="s">
        <v>63</v>
      </c>
      <c r="G6852" s="31" t="s">
        <v>128</v>
      </c>
      <c r="H6852" s="31" t="s">
        <v>743</v>
      </c>
      <c r="I6852" s="31">
        <v>32</v>
      </c>
      <c r="J6852" s="31">
        <v>3476</v>
      </c>
      <c r="K6852" s="31">
        <v>9.2059838895281896</v>
      </c>
      <c r="L6852" s="31" t="s">
        <v>1241</v>
      </c>
      <c r="M6852" s="31">
        <f t="shared" si="294"/>
        <v>9.2059838895281896</v>
      </c>
      <c r="N6852" s="31">
        <f t="shared" si="295"/>
        <v>0</v>
      </c>
    </row>
    <row r="6853" spans="1:14" x14ac:dyDescent="0.45">
      <c r="A6853" s="31" t="str">
        <f t="shared" si="293"/>
        <v>E10000017_Children aged &lt;1 at 31st March 2019 with an open Child Protection Plan_Number</v>
      </c>
      <c r="B6853" s="31" t="s">
        <v>337</v>
      </c>
      <c r="C6853" s="31" t="s">
        <v>338</v>
      </c>
      <c r="D6853" s="31" t="s">
        <v>474</v>
      </c>
      <c r="E6853" s="31" t="s">
        <v>475</v>
      </c>
      <c r="F6853" s="31" t="s">
        <v>63</v>
      </c>
      <c r="G6853" s="31" t="s">
        <v>128</v>
      </c>
      <c r="H6853" s="31" t="s">
        <v>743</v>
      </c>
      <c r="I6853" s="31">
        <v>123</v>
      </c>
      <c r="J6853" s="31">
        <v>12376</v>
      </c>
      <c r="K6853" s="31">
        <v>9.9385908209437606</v>
      </c>
      <c r="L6853" s="31" t="s">
        <v>1218</v>
      </c>
      <c r="M6853" s="31">
        <f t="shared" si="294"/>
        <v>9.9385908209437606</v>
      </c>
      <c r="N6853" s="31">
        <f t="shared" si="295"/>
        <v>0</v>
      </c>
    </row>
    <row r="6854" spans="1:14" x14ac:dyDescent="0.45">
      <c r="A6854" s="31" t="str">
        <f t="shared" si="293"/>
        <v>E06000008_Children aged &lt;1 at 31st March 2019 with an open Child Protection Plan_Number</v>
      </c>
      <c r="B6854" s="31" t="s">
        <v>247</v>
      </c>
      <c r="C6854" s="31" t="s">
        <v>248</v>
      </c>
      <c r="D6854" s="31" t="s">
        <v>474</v>
      </c>
      <c r="E6854" s="31" t="s">
        <v>475</v>
      </c>
      <c r="F6854" s="31" t="s">
        <v>63</v>
      </c>
      <c r="G6854" s="31" t="s">
        <v>128</v>
      </c>
      <c r="H6854" s="31" t="s">
        <v>743</v>
      </c>
      <c r="I6854" s="31">
        <v>20</v>
      </c>
      <c r="J6854" s="31">
        <v>1998</v>
      </c>
      <c r="K6854" s="31">
        <v>10.010010010009999</v>
      </c>
      <c r="L6854" s="31" t="s">
        <v>1321</v>
      </c>
      <c r="M6854" s="31">
        <f t="shared" si="294"/>
        <v>10.010010010009999</v>
      </c>
      <c r="N6854" s="31">
        <f t="shared" si="295"/>
        <v>0</v>
      </c>
    </row>
    <row r="6855" spans="1:14" x14ac:dyDescent="0.45">
      <c r="A6855" s="31" t="str">
        <f t="shared" si="293"/>
        <v>E06000009_Children aged &lt;1 at 31st March 2019 with an open Child Protection Plan_Number</v>
      </c>
      <c r="B6855" s="31" t="s">
        <v>249</v>
      </c>
      <c r="C6855" s="31" t="s">
        <v>250</v>
      </c>
      <c r="D6855" s="31" t="s">
        <v>474</v>
      </c>
      <c r="E6855" s="31" t="s">
        <v>475</v>
      </c>
      <c r="F6855" s="31" t="s">
        <v>63</v>
      </c>
      <c r="G6855" s="31" t="s">
        <v>128</v>
      </c>
      <c r="H6855" s="31" t="s">
        <v>743</v>
      </c>
      <c r="I6855" s="31">
        <v>38</v>
      </c>
      <c r="J6855" s="31">
        <v>1627</v>
      </c>
      <c r="K6855" s="31">
        <v>23.355869698832201</v>
      </c>
      <c r="L6855" s="31" t="s">
        <v>1181</v>
      </c>
      <c r="M6855" s="31">
        <f t="shared" si="294"/>
        <v>23.355869698832201</v>
      </c>
      <c r="N6855" s="31">
        <f t="shared" si="295"/>
        <v>0</v>
      </c>
    </row>
    <row r="6856" spans="1:14" x14ac:dyDescent="0.45">
      <c r="A6856" s="31" t="str">
        <f t="shared" si="293"/>
        <v>E10000024_Children aged &lt;1 at 31st March 2019 with an open Child Protection Plan_Number</v>
      </c>
      <c r="B6856" s="31" t="s">
        <v>572</v>
      </c>
      <c r="C6856" s="31" t="s">
        <v>573</v>
      </c>
      <c r="D6856" s="31" t="s">
        <v>474</v>
      </c>
      <c r="E6856" s="31" t="s">
        <v>475</v>
      </c>
      <c r="F6856" s="31" t="s">
        <v>63</v>
      </c>
      <c r="G6856" s="31" t="s">
        <v>128</v>
      </c>
      <c r="H6856" s="31" t="s">
        <v>743</v>
      </c>
      <c r="I6856" s="31">
        <v>74</v>
      </c>
      <c r="J6856" s="31">
        <v>8216</v>
      </c>
      <c r="K6856" s="31">
        <v>9.0068159688412806</v>
      </c>
      <c r="L6856" s="31" t="s">
        <v>1194</v>
      </c>
      <c r="M6856" s="31">
        <f t="shared" si="294"/>
        <v>9.0068159688412806</v>
      </c>
      <c r="N6856" s="31">
        <f t="shared" si="295"/>
        <v>0</v>
      </c>
    </row>
    <row r="6857" spans="1:14" x14ac:dyDescent="0.45">
      <c r="A6857" s="31" t="str">
        <f t="shared" si="293"/>
        <v>E06000018_Children aged &lt;1 at 31st March 2019 with an open Child Protection Plan_Number</v>
      </c>
      <c r="B6857" s="31" t="s">
        <v>373</v>
      </c>
      <c r="C6857" s="31" t="s">
        <v>374</v>
      </c>
      <c r="D6857" s="31" t="s">
        <v>474</v>
      </c>
      <c r="E6857" s="31" t="s">
        <v>475</v>
      </c>
      <c r="F6857" s="31" t="s">
        <v>63</v>
      </c>
      <c r="G6857" s="31" t="s">
        <v>128</v>
      </c>
      <c r="H6857" s="31" t="s">
        <v>743</v>
      </c>
      <c r="I6857" s="31">
        <v>41</v>
      </c>
      <c r="J6857" s="31">
        <v>4006</v>
      </c>
      <c r="K6857" s="31">
        <v>10.2346480279581</v>
      </c>
      <c r="L6857" s="31" t="s">
        <v>1235</v>
      </c>
      <c r="M6857" s="31">
        <f t="shared" si="294"/>
        <v>10.2346480279581</v>
      </c>
      <c r="N6857" s="31">
        <f t="shared" si="295"/>
        <v>0</v>
      </c>
    </row>
    <row r="6858" spans="1:14" x14ac:dyDescent="0.45">
      <c r="A6858" s="31" t="str">
        <f t="shared" si="293"/>
        <v>E06000051_Children aged &lt;1 at 31st March 2019 with an open Child Protection Plan_Number</v>
      </c>
      <c r="B6858" s="31" t="s">
        <v>403</v>
      </c>
      <c r="C6858" s="31" t="s">
        <v>166</v>
      </c>
      <c r="D6858" s="31" t="s">
        <v>474</v>
      </c>
      <c r="E6858" s="31" t="s">
        <v>475</v>
      </c>
      <c r="F6858" s="31" t="s">
        <v>63</v>
      </c>
      <c r="G6858" s="31" t="s">
        <v>128</v>
      </c>
      <c r="H6858" s="31" t="s">
        <v>743</v>
      </c>
      <c r="I6858" s="31">
        <v>31</v>
      </c>
      <c r="J6858" s="31">
        <v>2806</v>
      </c>
      <c r="K6858" s="31">
        <v>11.047754811119001</v>
      </c>
      <c r="L6858" s="31" t="s">
        <v>1138</v>
      </c>
      <c r="M6858" s="31">
        <f t="shared" si="294"/>
        <v>11.047754811119001</v>
      </c>
      <c r="N6858" s="31">
        <f t="shared" si="295"/>
        <v>0</v>
      </c>
    </row>
    <row r="6859" spans="1:14" x14ac:dyDescent="0.45">
      <c r="A6859" s="31" t="str">
        <f t="shared" ref="A6859:A6922" si="296">CONCATENATE(B6859,"_",G6859,"_",H6859)</f>
        <v>E06000020_Children aged &lt;1 at 31st March 2019 with an open Child Protection Plan_Number</v>
      </c>
      <c r="B6859" s="31" t="s">
        <v>570</v>
      </c>
      <c r="C6859" s="31" t="s">
        <v>730</v>
      </c>
      <c r="D6859" s="31" t="s">
        <v>474</v>
      </c>
      <c r="E6859" s="31" t="s">
        <v>475</v>
      </c>
      <c r="F6859" s="31" t="s">
        <v>63</v>
      </c>
      <c r="G6859" s="31" t="s">
        <v>128</v>
      </c>
      <c r="H6859" s="31" t="s">
        <v>743</v>
      </c>
      <c r="I6859" s="31">
        <v>21</v>
      </c>
      <c r="J6859" s="31">
        <v>2075</v>
      </c>
      <c r="K6859" s="31">
        <v>10.1204819277108</v>
      </c>
      <c r="L6859" s="31" t="s">
        <v>1125</v>
      </c>
      <c r="M6859" s="31">
        <f t="shared" si="294"/>
        <v>10.1204819277108</v>
      </c>
      <c r="N6859" s="31">
        <f t="shared" si="295"/>
        <v>0</v>
      </c>
    </row>
    <row r="6860" spans="1:14" x14ac:dyDescent="0.45">
      <c r="A6860" s="31" t="str">
        <f t="shared" si="296"/>
        <v>E06000049_Children aged &lt;1 at 31st March 2019 with an open Child Protection Plan_Number</v>
      </c>
      <c r="B6860" s="31" t="s">
        <v>541</v>
      </c>
      <c r="C6860" s="31" t="s">
        <v>718</v>
      </c>
      <c r="D6860" s="31" t="s">
        <v>474</v>
      </c>
      <c r="E6860" s="31" t="s">
        <v>475</v>
      </c>
      <c r="F6860" s="31" t="s">
        <v>63</v>
      </c>
      <c r="G6860" s="31" t="s">
        <v>128</v>
      </c>
      <c r="H6860" s="31" t="s">
        <v>743</v>
      </c>
      <c r="I6860" s="31">
        <v>22</v>
      </c>
      <c r="J6860" s="31">
        <v>3921</v>
      </c>
      <c r="K6860" s="31">
        <v>5.6108135679673596</v>
      </c>
      <c r="L6860" s="31" t="s">
        <v>1304</v>
      </c>
      <c r="M6860" s="31">
        <f t="shared" si="294"/>
        <v>5.6108135679673596</v>
      </c>
      <c r="N6860" s="31">
        <f t="shared" si="295"/>
        <v>0</v>
      </c>
    </row>
    <row r="6861" spans="1:14" x14ac:dyDescent="0.45">
      <c r="A6861" s="31" t="str">
        <f t="shared" si="296"/>
        <v>E06000050_Children aged &lt;1 at 31st March 2019 with an open Child Protection Plan_Number</v>
      </c>
      <c r="B6861" s="31" t="s">
        <v>281</v>
      </c>
      <c r="C6861" s="31" t="s">
        <v>282</v>
      </c>
      <c r="D6861" s="31" t="s">
        <v>474</v>
      </c>
      <c r="E6861" s="31" t="s">
        <v>475</v>
      </c>
      <c r="F6861" s="31" t="s">
        <v>63</v>
      </c>
      <c r="G6861" s="31" t="s">
        <v>128</v>
      </c>
      <c r="H6861" s="31" t="s">
        <v>743</v>
      </c>
      <c r="I6861" s="31">
        <v>24</v>
      </c>
      <c r="J6861" s="31">
        <v>3487</v>
      </c>
      <c r="K6861" s="31">
        <v>6.88270719816461</v>
      </c>
      <c r="L6861" s="31" t="s">
        <v>1262</v>
      </c>
      <c r="M6861" s="31">
        <f t="shared" si="294"/>
        <v>6.88270719816461</v>
      </c>
      <c r="N6861" s="31">
        <f t="shared" si="295"/>
        <v>0</v>
      </c>
    </row>
    <row r="6862" spans="1:14" x14ac:dyDescent="0.45">
      <c r="A6862" s="31" t="str">
        <f t="shared" si="296"/>
        <v>E06000052_Children aged &lt;1 at 31st March 2019 with an open Child Protection Plan_Number</v>
      </c>
      <c r="B6862" s="31" t="s">
        <v>482</v>
      </c>
      <c r="C6862" s="31" t="s">
        <v>720</v>
      </c>
      <c r="D6862" s="31" t="s">
        <v>474</v>
      </c>
      <c r="E6862" s="31" t="s">
        <v>475</v>
      </c>
      <c r="F6862" s="31" t="s">
        <v>63</v>
      </c>
      <c r="G6862" s="31" t="s">
        <v>128</v>
      </c>
      <c r="H6862" s="31" t="s">
        <v>743</v>
      </c>
      <c r="I6862" s="31">
        <v>35</v>
      </c>
      <c r="J6862" s="31">
        <v>5246</v>
      </c>
      <c r="K6862" s="31">
        <v>6.6717499046892899</v>
      </c>
      <c r="L6862" s="31" t="s">
        <v>1303</v>
      </c>
      <c r="M6862" s="31">
        <f t="shared" si="294"/>
        <v>6.6717499046892899</v>
      </c>
      <c r="N6862" s="31">
        <f t="shared" si="295"/>
        <v>0</v>
      </c>
    </row>
    <row r="6863" spans="1:14" x14ac:dyDescent="0.45">
      <c r="A6863" s="31" t="str">
        <f t="shared" si="296"/>
        <v>E10000006_Children aged &lt;1 at 31st March 2019 with an open Child Protection Plan_Number</v>
      </c>
      <c r="B6863" s="31" t="s">
        <v>285</v>
      </c>
      <c r="C6863" s="31" t="s">
        <v>286</v>
      </c>
      <c r="D6863" s="31" t="s">
        <v>474</v>
      </c>
      <c r="E6863" s="31" t="s">
        <v>475</v>
      </c>
      <c r="F6863" s="31" t="s">
        <v>63</v>
      </c>
      <c r="G6863" s="31" t="s">
        <v>128</v>
      </c>
      <c r="H6863" s="31" t="s">
        <v>743</v>
      </c>
      <c r="I6863" s="31">
        <v>42</v>
      </c>
      <c r="J6863" s="31">
        <v>4366</v>
      </c>
      <c r="K6863" s="31">
        <v>9.6197892808062306</v>
      </c>
      <c r="L6863" s="31" t="s">
        <v>1139</v>
      </c>
      <c r="M6863" s="31">
        <f t="shared" si="294"/>
        <v>9.6197892808062306</v>
      </c>
      <c r="N6863" s="31">
        <f t="shared" si="295"/>
        <v>0</v>
      </c>
    </row>
    <row r="6864" spans="1:14" x14ac:dyDescent="0.45">
      <c r="A6864" s="31" t="str">
        <f t="shared" si="296"/>
        <v>E10000013_Children aged &lt;1 at 31st March 2019 with an open Child Protection Plan_Number</v>
      </c>
      <c r="B6864" s="31" t="s">
        <v>307</v>
      </c>
      <c r="C6864" s="31" t="s">
        <v>308</v>
      </c>
      <c r="D6864" s="31" t="s">
        <v>474</v>
      </c>
      <c r="E6864" s="31" t="s">
        <v>475</v>
      </c>
      <c r="F6864" s="31" t="s">
        <v>63</v>
      </c>
      <c r="G6864" s="31" t="s">
        <v>128</v>
      </c>
      <c r="H6864" s="31" t="s">
        <v>743</v>
      </c>
      <c r="I6864" s="31">
        <v>62</v>
      </c>
      <c r="J6864" s="31">
        <v>6595</v>
      </c>
      <c r="K6864" s="31">
        <v>9.40106141015921</v>
      </c>
      <c r="L6864" s="31" t="s">
        <v>1269</v>
      </c>
      <c r="M6864" s="31">
        <f t="shared" si="294"/>
        <v>9.40106141015921</v>
      </c>
      <c r="N6864" s="31">
        <f t="shared" si="295"/>
        <v>0</v>
      </c>
    </row>
    <row r="6865" spans="1:14" x14ac:dyDescent="0.45">
      <c r="A6865" s="31" t="str">
        <f t="shared" si="296"/>
        <v>E10000015_Children aged &lt;1 at 31st March 2019 with an open Child Protection Plan_Number</v>
      </c>
      <c r="B6865" s="31" t="s">
        <v>319</v>
      </c>
      <c r="C6865" s="31" t="s">
        <v>320</v>
      </c>
      <c r="D6865" s="31" t="s">
        <v>474</v>
      </c>
      <c r="E6865" s="31" t="s">
        <v>475</v>
      </c>
      <c r="F6865" s="31" t="s">
        <v>63</v>
      </c>
      <c r="G6865" s="31" t="s">
        <v>128</v>
      </c>
      <c r="H6865" s="31" t="s">
        <v>743</v>
      </c>
      <c r="I6865" s="31">
        <v>68</v>
      </c>
      <c r="J6865" s="31">
        <v>14155</v>
      </c>
      <c r="K6865" s="31">
        <v>4.8039561992228901</v>
      </c>
      <c r="L6865" s="31" t="s">
        <v>1337</v>
      </c>
      <c r="M6865" s="31">
        <f t="shared" si="294"/>
        <v>4.8039561992228901</v>
      </c>
      <c r="N6865" s="31">
        <f t="shared" si="295"/>
        <v>0</v>
      </c>
    </row>
    <row r="6866" spans="1:14" x14ac:dyDescent="0.45">
      <c r="A6866" s="31" t="str">
        <f t="shared" si="296"/>
        <v>E06000046_Children aged &lt;1 at 31st March 2019 with an open Child Protection Plan_Number</v>
      </c>
      <c r="B6866" s="31" t="s">
        <v>325</v>
      </c>
      <c r="C6866" s="31" t="s">
        <v>326</v>
      </c>
      <c r="D6866" s="31" t="s">
        <v>474</v>
      </c>
      <c r="E6866" s="31" t="s">
        <v>475</v>
      </c>
      <c r="F6866" s="31" t="s">
        <v>63</v>
      </c>
      <c r="G6866" s="31" t="s">
        <v>128</v>
      </c>
      <c r="H6866" s="31" t="s">
        <v>743</v>
      </c>
      <c r="I6866" s="31">
        <v>18</v>
      </c>
      <c r="J6866" s="31">
        <v>1144</v>
      </c>
      <c r="K6866" s="31">
        <v>15.7342657342657</v>
      </c>
      <c r="L6866" s="31" t="s">
        <v>1352</v>
      </c>
      <c r="M6866" s="31">
        <f t="shared" si="294"/>
        <v>15.7342657342657</v>
      </c>
      <c r="N6866" s="31">
        <f t="shared" si="295"/>
        <v>0</v>
      </c>
    </row>
    <row r="6867" spans="1:14" x14ac:dyDescent="0.45">
      <c r="A6867" s="31" t="str">
        <f t="shared" si="296"/>
        <v>E10000019_Children aged &lt;1 at 31st March 2019 with an open Child Protection Plan_Number</v>
      </c>
      <c r="B6867" s="31" t="s">
        <v>345</v>
      </c>
      <c r="C6867" s="31" t="s">
        <v>346</v>
      </c>
      <c r="D6867" s="31" t="s">
        <v>474</v>
      </c>
      <c r="E6867" s="31" t="s">
        <v>475</v>
      </c>
      <c r="F6867" s="31" t="s">
        <v>63</v>
      </c>
      <c r="G6867" s="31" t="s">
        <v>128</v>
      </c>
      <c r="H6867" s="31" t="s">
        <v>743</v>
      </c>
      <c r="I6867" s="31">
        <v>31</v>
      </c>
      <c r="J6867" s="31">
        <v>7363</v>
      </c>
      <c r="K6867" s="31">
        <v>4.21024039114491</v>
      </c>
      <c r="L6867" s="31" t="s">
        <v>1323</v>
      </c>
      <c r="M6867" s="31">
        <f t="shared" si="294"/>
        <v>4.21024039114491</v>
      </c>
      <c r="N6867" s="31">
        <f t="shared" si="295"/>
        <v>0</v>
      </c>
    </row>
    <row r="6868" spans="1:14" x14ac:dyDescent="0.45">
      <c r="A6868" s="31" t="str">
        <f t="shared" si="296"/>
        <v>E10000020_Children aged &lt;1 at 31st March 2019 with an open Child Protection Plan_Number</v>
      </c>
      <c r="B6868" s="31" t="s">
        <v>361</v>
      </c>
      <c r="C6868" s="31" t="s">
        <v>362</v>
      </c>
      <c r="D6868" s="31" t="s">
        <v>474</v>
      </c>
      <c r="E6868" s="31" t="s">
        <v>475</v>
      </c>
      <c r="F6868" s="31" t="s">
        <v>63</v>
      </c>
      <c r="G6868" s="31" t="s">
        <v>128</v>
      </c>
      <c r="H6868" s="31" t="s">
        <v>743</v>
      </c>
      <c r="I6868" s="31">
        <v>64</v>
      </c>
      <c r="J6868" s="31">
        <v>8492</v>
      </c>
      <c r="K6868" s="31">
        <v>7.5365049458313704</v>
      </c>
      <c r="L6868" s="31" t="s">
        <v>1249</v>
      </c>
      <c r="M6868" s="31">
        <f t="shared" si="294"/>
        <v>7.5365049458313704</v>
      </c>
      <c r="N6868" s="31">
        <f t="shared" si="295"/>
        <v>0</v>
      </c>
    </row>
    <row r="6869" spans="1:14" x14ac:dyDescent="0.45">
      <c r="A6869" s="31" t="str">
        <f t="shared" si="296"/>
        <v>E10000021_Children aged &lt;1 at 31st March 2019 with an open Child Protection Plan_Number</v>
      </c>
      <c r="B6869" s="31" t="s">
        <v>371</v>
      </c>
      <c r="C6869" s="31" t="s">
        <v>372</v>
      </c>
      <c r="D6869" s="31" t="s">
        <v>474</v>
      </c>
      <c r="E6869" s="31" t="s">
        <v>475</v>
      </c>
      <c r="F6869" s="31" t="s">
        <v>63</v>
      </c>
      <c r="G6869" s="31" t="s">
        <v>128</v>
      </c>
      <c r="H6869" s="31" t="s">
        <v>743</v>
      </c>
      <c r="I6869" s="31">
        <v>49</v>
      </c>
      <c r="J6869" s="31">
        <v>8891</v>
      </c>
      <c r="K6869" s="31">
        <v>5.5111910921156202</v>
      </c>
      <c r="L6869" s="31" t="s">
        <v>1283</v>
      </c>
      <c r="M6869" s="31">
        <f t="shared" si="294"/>
        <v>5.5111910921156202</v>
      </c>
      <c r="N6869" s="31">
        <f t="shared" si="295"/>
        <v>0</v>
      </c>
    </row>
    <row r="6870" spans="1:14" x14ac:dyDescent="0.45">
      <c r="A6870" s="31" t="str">
        <f t="shared" si="296"/>
        <v>E06000048_Children aged &lt;1 at 31st March 2019 with an open Child Protection Plan_Number</v>
      </c>
      <c r="B6870" s="31" t="s">
        <v>484</v>
      </c>
      <c r="C6870" s="31" t="s">
        <v>705</v>
      </c>
      <c r="D6870" s="31" t="s">
        <v>474</v>
      </c>
      <c r="E6870" s="31" t="s">
        <v>475</v>
      </c>
      <c r="F6870" s="31" t="s">
        <v>63</v>
      </c>
      <c r="G6870" s="31" t="s">
        <v>128</v>
      </c>
      <c r="H6870" s="31" t="s">
        <v>743</v>
      </c>
      <c r="I6870" s="31">
        <v>54</v>
      </c>
      <c r="J6870" s="31">
        <v>2874</v>
      </c>
      <c r="K6870" s="31">
        <v>18.789144050104401</v>
      </c>
      <c r="L6870" s="31" t="s">
        <v>1131</v>
      </c>
      <c r="M6870" s="31">
        <f t="shared" si="294"/>
        <v>18.789144050104401</v>
      </c>
      <c r="N6870" s="31">
        <f t="shared" si="295"/>
        <v>0</v>
      </c>
    </row>
    <row r="6871" spans="1:14" x14ac:dyDescent="0.45">
      <c r="A6871" s="31" t="str">
        <f t="shared" si="296"/>
        <v>E10000025_Children aged &lt;1 at 31st March 2019 with an open Child Protection Plan_Number</v>
      </c>
      <c r="B6871" s="31" t="s">
        <v>377</v>
      </c>
      <c r="C6871" s="31" t="s">
        <v>378</v>
      </c>
      <c r="D6871" s="31" t="s">
        <v>474</v>
      </c>
      <c r="E6871" s="31" t="s">
        <v>475</v>
      </c>
      <c r="F6871" s="31" t="s">
        <v>63</v>
      </c>
      <c r="G6871" s="31" t="s">
        <v>128</v>
      </c>
      <c r="H6871" s="31" t="s">
        <v>743</v>
      </c>
      <c r="I6871" s="31">
        <v>46</v>
      </c>
      <c r="J6871" s="31">
        <v>7481</v>
      </c>
      <c r="K6871" s="31">
        <v>6.1489105734527501</v>
      </c>
      <c r="L6871" s="31" t="s">
        <v>1230</v>
      </c>
      <c r="M6871" s="31">
        <f t="shared" si="294"/>
        <v>6.1489105734527501</v>
      </c>
      <c r="N6871" s="31">
        <f t="shared" si="295"/>
        <v>0</v>
      </c>
    </row>
    <row r="6872" spans="1:14" x14ac:dyDescent="0.45">
      <c r="A6872" s="31" t="str">
        <f t="shared" si="296"/>
        <v>E10000027_Children aged &lt;1 at 31st March 2019 with an open Child Protection Plan_Number</v>
      </c>
      <c r="B6872" s="31" t="s">
        <v>406</v>
      </c>
      <c r="C6872" s="31" t="s">
        <v>407</v>
      </c>
      <c r="D6872" s="31" t="s">
        <v>474</v>
      </c>
      <c r="E6872" s="31" t="s">
        <v>475</v>
      </c>
      <c r="F6872" s="31" t="s">
        <v>63</v>
      </c>
      <c r="G6872" s="31" t="s">
        <v>128</v>
      </c>
      <c r="H6872" s="31" t="s">
        <v>743</v>
      </c>
      <c r="I6872" s="31">
        <v>33</v>
      </c>
      <c r="J6872" s="31">
        <v>5401</v>
      </c>
      <c r="K6872" s="31">
        <v>6.1099796334012204</v>
      </c>
      <c r="L6872" s="31" t="s">
        <v>1230</v>
      </c>
      <c r="M6872" s="31">
        <f t="shared" si="294"/>
        <v>6.1099796334012204</v>
      </c>
      <c r="N6872" s="31">
        <f t="shared" si="295"/>
        <v>0</v>
      </c>
    </row>
    <row r="6873" spans="1:14" x14ac:dyDescent="0.45">
      <c r="A6873" s="31" t="str">
        <f t="shared" si="296"/>
        <v>E10000029_Children aged &lt;1 at 31st March 2019 with an open Child Protection Plan_Number</v>
      </c>
      <c r="B6873" s="31" t="s">
        <v>426</v>
      </c>
      <c r="C6873" s="31" t="s">
        <v>427</v>
      </c>
      <c r="D6873" s="31" t="s">
        <v>474</v>
      </c>
      <c r="E6873" s="31" t="s">
        <v>475</v>
      </c>
      <c r="F6873" s="31" t="s">
        <v>63</v>
      </c>
      <c r="G6873" s="31" t="s">
        <v>128</v>
      </c>
      <c r="H6873" s="31" t="s">
        <v>743</v>
      </c>
      <c r="I6873" s="31">
        <v>59</v>
      </c>
      <c r="J6873" s="31">
        <v>7605</v>
      </c>
      <c r="K6873" s="31">
        <v>7.7580539119000704</v>
      </c>
      <c r="L6873" s="31" t="s">
        <v>1240</v>
      </c>
      <c r="M6873" s="31">
        <f t="shared" si="294"/>
        <v>7.7580539119000704</v>
      </c>
      <c r="N6873" s="31">
        <f t="shared" si="295"/>
        <v>0</v>
      </c>
    </row>
    <row r="6874" spans="1:14" x14ac:dyDescent="0.45">
      <c r="A6874" s="31" t="str">
        <f t="shared" si="296"/>
        <v>E10000030_Children aged &lt;1 at 31st March 2019 with an open Child Protection Plan_Number</v>
      </c>
      <c r="B6874" s="31" t="s">
        <v>430</v>
      </c>
      <c r="C6874" s="31" t="s">
        <v>431</v>
      </c>
      <c r="D6874" s="31" t="s">
        <v>474</v>
      </c>
      <c r="E6874" s="31" t="s">
        <v>475</v>
      </c>
      <c r="F6874" s="31" t="s">
        <v>63</v>
      </c>
      <c r="G6874" s="31" t="s">
        <v>128</v>
      </c>
      <c r="H6874" s="31" t="s">
        <v>743</v>
      </c>
      <c r="I6874" s="31">
        <v>60</v>
      </c>
      <c r="J6874" s="31">
        <v>12975</v>
      </c>
      <c r="K6874" s="31">
        <v>4.6242774566474001</v>
      </c>
      <c r="L6874" s="31" t="s">
        <v>1341</v>
      </c>
      <c r="M6874" s="31">
        <f t="shared" si="294"/>
        <v>4.6242774566474001</v>
      </c>
      <c r="N6874" s="31">
        <f t="shared" si="295"/>
        <v>0</v>
      </c>
    </row>
    <row r="6875" spans="1:14" x14ac:dyDescent="0.45">
      <c r="A6875" s="31" t="str">
        <f t="shared" si="296"/>
        <v>E10000031_Children aged &lt;1 at 31st March 2019 with an open Child Protection Plan_Number</v>
      </c>
      <c r="B6875" s="31" t="s">
        <v>454</v>
      </c>
      <c r="C6875" s="31" t="s">
        <v>455</v>
      </c>
      <c r="D6875" s="31" t="s">
        <v>474</v>
      </c>
      <c r="E6875" s="31" t="s">
        <v>475</v>
      </c>
      <c r="F6875" s="31" t="s">
        <v>63</v>
      </c>
      <c r="G6875" s="31" t="s">
        <v>128</v>
      </c>
      <c r="H6875" s="31" t="s">
        <v>743</v>
      </c>
      <c r="I6875" s="31">
        <v>32</v>
      </c>
      <c r="J6875" s="31">
        <v>6079</v>
      </c>
      <c r="K6875" s="31">
        <v>5.2640236881066</v>
      </c>
      <c r="L6875" s="31" t="s">
        <v>1302</v>
      </c>
      <c r="M6875" s="31">
        <f t="shared" si="294"/>
        <v>5.2640236881066</v>
      </c>
      <c r="N6875" s="31">
        <f t="shared" si="295"/>
        <v>0</v>
      </c>
    </row>
    <row r="6876" spans="1:14" x14ac:dyDescent="0.45">
      <c r="A6876" s="31" t="str">
        <f t="shared" si="296"/>
        <v>E10000032_Children aged &lt;1 at 31st March 2019 with an open Child Protection Plan_Number</v>
      </c>
      <c r="B6876" s="31" t="s">
        <v>458</v>
      </c>
      <c r="C6876" s="31" t="s">
        <v>459</v>
      </c>
      <c r="D6876" s="31" t="s">
        <v>474</v>
      </c>
      <c r="E6876" s="31" t="s">
        <v>475</v>
      </c>
      <c r="F6876" s="31" t="s">
        <v>63</v>
      </c>
      <c r="G6876" s="31" t="s">
        <v>128</v>
      </c>
      <c r="H6876" s="31" t="s">
        <v>743</v>
      </c>
      <c r="I6876" s="31">
        <v>61</v>
      </c>
      <c r="J6876" s="31">
        <v>8578</v>
      </c>
      <c r="K6876" s="31">
        <v>7.1112147353695496</v>
      </c>
      <c r="L6876" s="31" t="s">
        <v>1279</v>
      </c>
      <c r="M6876" s="31">
        <f t="shared" si="294"/>
        <v>7.1112147353695496</v>
      </c>
      <c r="N6876" s="31">
        <f t="shared" si="295"/>
        <v>0</v>
      </c>
    </row>
    <row r="6877" spans="1:14" x14ac:dyDescent="0.45">
      <c r="A6877" s="31" t="str">
        <f t="shared" si="296"/>
        <v>NA_Children aged 0-4 at 31st March 2019 with an open CIN plan (excluding looked after children)_Number</v>
      </c>
      <c r="B6877" s="31" t="s">
        <v>13</v>
      </c>
      <c r="C6877" s="31" t="s">
        <v>737</v>
      </c>
      <c r="D6877" s="31" t="s">
        <v>474</v>
      </c>
      <c r="E6877" s="31" t="s">
        <v>475</v>
      </c>
      <c r="F6877" s="31" t="s">
        <v>63</v>
      </c>
      <c r="G6877" s="31" t="s">
        <v>126</v>
      </c>
      <c r="H6877" s="31" t="s">
        <v>743</v>
      </c>
      <c r="I6877" s="31">
        <v>72736</v>
      </c>
      <c r="J6877" s="31">
        <v>3346727</v>
      </c>
      <c r="K6877" s="31">
        <f>I6877/J6877*1000</f>
        <v>21.733472733210686</v>
      </c>
      <c r="L6877" s="31" t="str">
        <f>CONCATENATE(ROUND(K6877,2)," per 1000 0-4 yr olds")</f>
        <v>21.73 per 1000 0-4 yr olds</v>
      </c>
      <c r="M6877" s="31">
        <f t="shared" si="294"/>
        <v>21.733472733210686</v>
      </c>
      <c r="N6877" s="31">
        <f t="shared" si="295"/>
        <v>0</v>
      </c>
    </row>
    <row r="6878" spans="1:14" x14ac:dyDescent="0.45">
      <c r="A6878" s="31" t="str">
        <f t="shared" si="296"/>
        <v>E09000001_Children aged 0-4 at 31st March 2019 with an open CIN plan (excluding looked after children)_Number</v>
      </c>
      <c r="B6878" s="31" t="s">
        <v>582</v>
      </c>
      <c r="C6878" s="31" t="s">
        <v>583</v>
      </c>
      <c r="D6878" s="31" t="s">
        <v>474</v>
      </c>
      <c r="E6878" s="31" t="s">
        <v>475</v>
      </c>
      <c r="F6878" s="31" t="s">
        <v>63</v>
      </c>
      <c r="G6878" s="31" t="s">
        <v>126</v>
      </c>
      <c r="H6878" s="31" t="s">
        <v>743</v>
      </c>
      <c r="I6878" s="31" t="s">
        <v>1280</v>
      </c>
      <c r="J6878" s="31">
        <v>435</v>
      </c>
      <c r="K6878" s="31" t="s">
        <v>1280</v>
      </c>
      <c r="L6878" s="31" t="s">
        <v>70</v>
      </c>
      <c r="M6878" s="31" t="s">
        <v>70</v>
      </c>
      <c r="N6878" s="31">
        <f t="shared" si="295"/>
        <v>1</v>
      </c>
    </row>
    <row r="6879" spans="1:14" x14ac:dyDescent="0.45">
      <c r="A6879" s="31" t="str">
        <f t="shared" si="296"/>
        <v>E09000007_Children aged 0-4 at 31st March 2019 with an open CIN plan (excluding looked after children)_Number</v>
      </c>
      <c r="B6879" s="31" t="s">
        <v>277</v>
      </c>
      <c r="C6879" s="31" t="s">
        <v>278</v>
      </c>
      <c r="D6879" s="31" t="s">
        <v>474</v>
      </c>
      <c r="E6879" s="31" t="s">
        <v>475</v>
      </c>
      <c r="F6879" s="31" t="s">
        <v>63</v>
      </c>
      <c r="G6879" s="31" t="s">
        <v>126</v>
      </c>
      <c r="H6879" s="31" t="s">
        <v>743</v>
      </c>
      <c r="I6879" s="31">
        <v>267</v>
      </c>
      <c r="J6879" s="31">
        <v>14039</v>
      </c>
      <c r="K6879" s="31">
        <v>19.018448607450701</v>
      </c>
      <c r="L6879" s="31" t="s">
        <v>1561</v>
      </c>
      <c r="M6879" s="31">
        <f t="shared" si="294"/>
        <v>19.018448607450701</v>
      </c>
      <c r="N6879" s="31">
        <f t="shared" si="295"/>
        <v>0</v>
      </c>
    </row>
    <row r="6880" spans="1:14" x14ac:dyDescent="0.45">
      <c r="A6880" s="31" t="str">
        <f t="shared" si="296"/>
        <v>E09000011_Children aged 0-4 at 31st March 2019 with an open CIN plan (excluding looked after children)_Number</v>
      </c>
      <c r="B6880" s="31" t="s">
        <v>518</v>
      </c>
      <c r="C6880" s="31" t="s">
        <v>519</v>
      </c>
      <c r="D6880" s="31" t="s">
        <v>474</v>
      </c>
      <c r="E6880" s="31" t="s">
        <v>475</v>
      </c>
      <c r="F6880" s="31" t="s">
        <v>63</v>
      </c>
      <c r="G6880" s="31" t="s">
        <v>126</v>
      </c>
      <c r="H6880" s="31" t="s">
        <v>743</v>
      </c>
      <c r="I6880" s="31">
        <v>392</v>
      </c>
      <c r="J6880" s="31">
        <v>21953</v>
      </c>
      <c r="K6880" s="31">
        <v>17.856329431057301</v>
      </c>
      <c r="L6880" s="31" t="s">
        <v>1498</v>
      </c>
      <c r="M6880" s="31">
        <f t="shared" si="294"/>
        <v>17.856329431057301</v>
      </c>
      <c r="N6880" s="31">
        <f t="shared" si="295"/>
        <v>0</v>
      </c>
    </row>
    <row r="6881" spans="1:14" x14ac:dyDescent="0.45">
      <c r="A6881" s="31" t="str">
        <f t="shared" si="296"/>
        <v>E09000012_Children aged 0-4 at 31st March 2019 with an open CIN plan (excluding looked after children)_Number</v>
      </c>
      <c r="B6881" s="31" t="s">
        <v>498</v>
      </c>
      <c r="C6881" s="31" t="s">
        <v>499</v>
      </c>
      <c r="D6881" s="31" t="s">
        <v>474</v>
      </c>
      <c r="E6881" s="31" t="s">
        <v>475</v>
      </c>
      <c r="F6881" s="31" t="s">
        <v>63</v>
      </c>
      <c r="G6881" s="31" t="s">
        <v>126</v>
      </c>
      <c r="H6881" s="31" t="s">
        <v>743</v>
      </c>
      <c r="I6881" s="31">
        <v>571</v>
      </c>
      <c r="J6881" s="31">
        <v>20326</v>
      </c>
      <c r="K6881" s="31">
        <v>28.092098789727402</v>
      </c>
      <c r="L6881" s="31" t="s">
        <v>1744</v>
      </c>
      <c r="M6881" s="31">
        <f t="shared" si="294"/>
        <v>28.092098789727402</v>
      </c>
      <c r="N6881" s="31">
        <f t="shared" si="295"/>
        <v>0</v>
      </c>
    </row>
    <row r="6882" spans="1:14" x14ac:dyDescent="0.45">
      <c r="A6882" s="31" t="str">
        <f t="shared" si="296"/>
        <v>E09000013_Children aged 0-4 at 31st March 2019 with an open CIN plan (excluding looked after children)_Number</v>
      </c>
      <c r="B6882" s="31" t="s">
        <v>491</v>
      </c>
      <c r="C6882" s="31" t="s">
        <v>723</v>
      </c>
      <c r="D6882" s="31" t="s">
        <v>474</v>
      </c>
      <c r="E6882" s="31" t="s">
        <v>475</v>
      </c>
      <c r="F6882" s="31" t="s">
        <v>63</v>
      </c>
      <c r="G6882" s="31" t="s">
        <v>126</v>
      </c>
      <c r="H6882" s="31" t="s">
        <v>743</v>
      </c>
      <c r="I6882" s="31">
        <v>349</v>
      </c>
      <c r="J6882" s="31">
        <v>11404</v>
      </c>
      <c r="K6882" s="31">
        <v>30.603297088740799</v>
      </c>
      <c r="L6882" s="31" t="s">
        <v>1724</v>
      </c>
      <c r="M6882" s="31">
        <f t="shared" si="294"/>
        <v>30.603297088740799</v>
      </c>
      <c r="N6882" s="31">
        <f t="shared" si="295"/>
        <v>0</v>
      </c>
    </row>
    <row r="6883" spans="1:14" x14ac:dyDescent="0.45">
      <c r="A6883" s="31" t="str">
        <f t="shared" si="296"/>
        <v>E09000019_Children aged 0-4 at 31st March 2019 with an open CIN plan (excluding looked after children)_Number</v>
      </c>
      <c r="B6883" s="31" t="s">
        <v>500</v>
      </c>
      <c r="C6883" s="31" t="s">
        <v>501</v>
      </c>
      <c r="D6883" s="31" t="s">
        <v>474</v>
      </c>
      <c r="E6883" s="31" t="s">
        <v>475</v>
      </c>
      <c r="F6883" s="31" t="s">
        <v>63</v>
      </c>
      <c r="G6883" s="31" t="s">
        <v>126</v>
      </c>
      <c r="H6883" s="31" t="s">
        <v>743</v>
      </c>
      <c r="I6883" s="31">
        <v>357</v>
      </c>
      <c r="J6883" s="31">
        <v>13127</v>
      </c>
      <c r="K6883" s="31">
        <v>27.195855869581798</v>
      </c>
      <c r="L6883" s="31" t="s">
        <v>1785</v>
      </c>
      <c r="M6883" s="31">
        <f t="shared" si="294"/>
        <v>27.195855869581798</v>
      </c>
      <c r="N6883" s="31">
        <f t="shared" si="295"/>
        <v>0</v>
      </c>
    </row>
    <row r="6884" spans="1:14" x14ac:dyDescent="0.45">
      <c r="A6884" s="31" t="str">
        <f t="shared" si="296"/>
        <v>E09000020_Children aged 0-4 at 31st March 2019 with an open CIN plan (excluding looked after children)_Number</v>
      </c>
      <c r="B6884" s="31" t="s">
        <v>479</v>
      </c>
      <c r="C6884" s="31" t="s">
        <v>674</v>
      </c>
      <c r="D6884" s="31" t="s">
        <v>474</v>
      </c>
      <c r="E6884" s="31" t="s">
        <v>475</v>
      </c>
      <c r="F6884" s="31" t="s">
        <v>63</v>
      </c>
      <c r="G6884" s="31" t="s">
        <v>126</v>
      </c>
      <c r="H6884" s="31" t="s">
        <v>743</v>
      </c>
      <c r="I6884" s="31">
        <v>123</v>
      </c>
      <c r="J6884" s="31">
        <v>8223</v>
      </c>
      <c r="K6884" s="31">
        <v>14.9580445093032</v>
      </c>
      <c r="L6884" s="31" t="s">
        <v>1488</v>
      </c>
      <c r="M6884" s="31">
        <f t="shared" si="294"/>
        <v>14.9580445093032</v>
      </c>
      <c r="N6884" s="31">
        <f t="shared" si="295"/>
        <v>0</v>
      </c>
    </row>
    <row r="6885" spans="1:14" x14ac:dyDescent="0.45">
      <c r="A6885" s="31" t="str">
        <f t="shared" si="296"/>
        <v>E09000022_Children aged 0-4 at 31st March 2019 with an open CIN plan (excluding looked after children)_Number</v>
      </c>
      <c r="B6885" s="31" t="s">
        <v>335</v>
      </c>
      <c r="C6885" s="31" t="s">
        <v>336</v>
      </c>
      <c r="D6885" s="31" t="s">
        <v>474</v>
      </c>
      <c r="E6885" s="31" t="s">
        <v>475</v>
      </c>
      <c r="F6885" s="31" t="s">
        <v>63</v>
      </c>
      <c r="G6885" s="31" t="s">
        <v>126</v>
      </c>
      <c r="H6885" s="31" t="s">
        <v>743</v>
      </c>
      <c r="I6885" s="31">
        <v>523</v>
      </c>
      <c r="J6885" s="31">
        <v>19213</v>
      </c>
      <c r="K6885" s="31">
        <v>27.221152344766601</v>
      </c>
      <c r="L6885" s="31" t="s">
        <v>1785</v>
      </c>
      <c r="M6885" s="31">
        <f t="shared" si="294"/>
        <v>27.221152344766601</v>
      </c>
      <c r="N6885" s="31">
        <f t="shared" si="295"/>
        <v>0</v>
      </c>
    </row>
    <row r="6886" spans="1:14" x14ac:dyDescent="0.45">
      <c r="A6886" s="31" t="str">
        <f t="shared" si="296"/>
        <v>E09000023_Children aged 0-4 at 31st March 2019 with an open CIN plan (excluding looked after children)_Number</v>
      </c>
      <c r="B6886" s="31" t="s">
        <v>343</v>
      </c>
      <c r="C6886" s="31" t="s">
        <v>344</v>
      </c>
      <c r="D6886" s="31" t="s">
        <v>474</v>
      </c>
      <c r="E6886" s="31" t="s">
        <v>475</v>
      </c>
      <c r="F6886" s="31" t="s">
        <v>63</v>
      </c>
      <c r="G6886" s="31" t="s">
        <v>126</v>
      </c>
      <c r="H6886" s="31" t="s">
        <v>743</v>
      </c>
      <c r="I6886" s="31">
        <v>378</v>
      </c>
      <c r="J6886" s="31">
        <v>21814</v>
      </c>
      <c r="K6886" s="31">
        <v>17.328321261575098</v>
      </c>
      <c r="L6886" s="31" t="s">
        <v>1487</v>
      </c>
      <c r="M6886" s="31">
        <f t="shared" si="294"/>
        <v>17.328321261575098</v>
      </c>
      <c r="N6886" s="31">
        <f t="shared" si="295"/>
        <v>0</v>
      </c>
    </row>
    <row r="6887" spans="1:14" x14ac:dyDescent="0.45">
      <c r="A6887" s="31" t="str">
        <f t="shared" si="296"/>
        <v>E09000028_Children aged 0-4 at 31st March 2019 with an open CIN plan (excluding looked after children)_Number</v>
      </c>
      <c r="B6887" s="31" t="s">
        <v>414</v>
      </c>
      <c r="C6887" s="31" t="s">
        <v>415</v>
      </c>
      <c r="D6887" s="31" t="s">
        <v>474</v>
      </c>
      <c r="E6887" s="31" t="s">
        <v>475</v>
      </c>
      <c r="F6887" s="31" t="s">
        <v>63</v>
      </c>
      <c r="G6887" s="31" t="s">
        <v>126</v>
      </c>
      <c r="H6887" s="31" t="s">
        <v>743</v>
      </c>
      <c r="I6887" s="31">
        <v>366</v>
      </c>
      <c r="J6887" s="31">
        <v>20500</v>
      </c>
      <c r="K6887" s="31">
        <v>17.853658536585399</v>
      </c>
      <c r="L6887" s="31" t="s">
        <v>1498</v>
      </c>
      <c r="M6887" s="31">
        <f t="shared" si="294"/>
        <v>17.853658536585399</v>
      </c>
      <c r="N6887" s="31">
        <f t="shared" si="295"/>
        <v>0</v>
      </c>
    </row>
    <row r="6888" spans="1:14" x14ac:dyDescent="0.45">
      <c r="A6888" s="31" t="str">
        <f t="shared" si="296"/>
        <v>E09000030_Children aged 0-4 at 31st March 2019 with an open CIN plan (excluding looked after children)_Number</v>
      </c>
      <c r="B6888" s="31" t="s">
        <v>440</v>
      </c>
      <c r="C6888" s="31" t="s">
        <v>441</v>
      </c>
      <c r="D6888" s="31" t="s">
        <v>474</v>
      </c>
      <c r="E6888" s="31" t="s">
        <v>475</v>
      </c>
      <c r="F6888" s="31" t="s">
        <v>63</v>
      </c>
      <c r="G6888" s="31" t="s">
        <v>126</v>
      </c>
      <c r="H6888" s="31" t="s">
        <v>743</v>
      </c>
      <c r="I6888" s="31">
        <v>673</v>
      </c>
      <c r="J6888" s="31">
        <v>22208</v>
      </c>
      <c r="K6888" s="31">
        <v>30.304394812680101</v>
      </c>
      <c r="L6888" s="31" t="s">
        <v>1756</v>
      </c>
      <c r="M6888" s="31">
        <f t="shared" si="294"/>
        <v>30.304394812680101</v>
      </c>
      <c r="N6888" s="31">
        <f t="shared" si="295"/>
        <v>0</v>
      </c>
    </row>
    <row r="6889" spans="1:14" x14ac:dyDescent="0.45">
      <c r="A6889" s="31" t="str">
        <f t="shared" si="296"/>
        <v>E09000032_Children aged 0-4 at 31st March 2019 with an open CIN plan (excluding looked after children)_Number</v>
      </c>
      <c r="B6889" s="31" t="s">
        <v>450</v>
      </c>
      <c r="C6889" s="31" t="s">
        <v>451</v>
      </c>
      <c r="D6889" s="31" t="s">
        <v>474</v>
      </c>
      <c r="E6889" s="31" t="s">
        <v>475</v>
      </c>
      <c r="F6889" s="31" t="s">
        <v>63</v>
      </c>
      <c r="G6889" s="31" t="s">
        <v>126</v>
      </c>
      <c r="H6889" s="31" t="s">
        <v>743</v>
      </c>
      <c r="I6889" s="31">
        <v>365</v>
      </c>
      <c r="J6889" s="31">
        <v>21875</v>
      </c>
      <c r="K6889" s="31">
        <v>16.685714285714301</v>
      </c>
      <c r="L6889" s="31" t="s">
        <v>1591</v>
      </c>
      <c r="M6889" s="31">
        <f t="shared" si="294"/>
        <v>16.685714285714301</v>
      </c>
      <c r="N6889" s="31">
        <f t="shared" si="295"/>
        <v>0</v>
      </c>
    </row>
    <row r="6890" spans="1:14" x14ac:dyDescent="0.45">
      <c r="A6890" s="31" t="str">
        <f t="shared" si="296"/>
        <v>E09000033_Children aged 0-4 at 31st March 2019 with an open CIN plan (excluding looked after children)_Number</v>
      </c>
      <c r="B6890" s="31" t="s">
        <v>506</v>
      </c>
      <c r="C6890" s="31" t="s">
        <v>507</v>
      </c>
      <c r="D6890" s="31" t="s">
        <v>474</v>
      </c>
      <c r="E6890" s="31" t="s">
        <v>475</v>
      </c>
      <c r="F6890" s="31" t="s">
        <v>63</v>
      </c>
      <c r="G6890" s="31" t="s">
        <v>126</v>
      </c>
      <c r="H6890" s="31" t="s">
        <v>743</v>
      </c>
      <c r="I6890" s="31">
        <v>256</v>
      </c>
      <c r="J6890" s="31">
        <v>13692</v>
      </c>
      <c r="K6890" s="31">
        <v>18.697049371896</v>
      </c>
      <c r="L6890" s="31" t="s">
        <v>1516</v>
      </c>
      <c r="M6890" s="31">
        <f t="shared" si="294"/>
        <v>18.697049371896</v>
      </c>
      <c r="N6890" s="31">
        <f t="shared" si="295"/>
        <v>0</v>
      </c>
    </row>
    <row r="6891" spans="1:14" x14ac:dyDescent="0.45">
      <c r="A6891" s="31" t="str">
        <f t="shared" si="296"/>
        <v>E09000002_Children aged 0-4 at 31st March 2019 with an open CIN plan (excluding looked after children)_Number</v>
      </c>
      <c r="B6891" s="31" t="s">
        <v>227</v>
      </c>
      <c r="C6891" s="31" t="s">
        <v>228</v>
      </c>
      <c r="D6891" s="31" t="s">
        <v>474</v>
      </c>
      <c r="E6891" s="31" t="s">
        <v>475</v>
      </c>
      <c r="F6891" s="31" t="s">
        <v>63</v>
      </c>
      <c r="G6891" s="31" t="s">
        <v>126</v>
      </c>
      <c r="H6891" s="31" t="s">
        <v>743</v>
      </c>
      <c r="I6891" s="31">
        <v>485</v>
      </c>
      <c r="J6891" s="31">
        <v>19519</v>
      </c>
      <c r="K6891" s="31">
        <v>24.8475844049388</v>
      </c>
      <c r="L6891" s="31" t="s">
        <v>1659</v>
      </c>
      <c r="M6891" s="31">
        <f t="shared" si="294"/>
        <v>24.8475844049388</v>
      </c>
      <c r="N6891" s="31">
        <f t="shared" si="295"/>
        <v>0</v>
      </c>
    </row>
    <row r="6892" spans="1:14" x14ac:dyDescent="0.45">
      <c r="A6892" s="31" t="str">
        <f t="shared" si="296"/>
        <v>E09000003_Children aged 0-4 at 31st March 2019 with an open CIN plan (excluding looked after children)_Number</v>
      </c>
      <c r="B6892" s="31" t="s">
        <v>233</v>
      </c>
      <c r="C6892" s="31" t="s">
        <v>234</v>
      </c>
      <c r="D6892" s="31" t="s">
        <v>474</v>
      </c>
      <c r="E6892" s="31" t="s">
        <v>475</v>
      </c>
      <c r="F6892" s="31" t="s">
        <v>63</v>
      </c>
      <c r="G6892" s="31" t="s">
        <v>126</v>
      </c>
      <c r="H6892" s="31" t="s">
        <v>743</v>
      </c>
      <c r="I6892" s="31">
        <v>308</v>
      </c>
      <c r="J6892" s="31">
        <v>26512</v>
      </c>
      <c r="K6892" s="31">
        <v>11.617380808690401</v>
      </c>
      <c r="L6892" s="31" t="s">
        <v>1582</v>
      </c>
      <c r="M6892" s="31">
        <f t="shared" si="294"/>
        <v>11.617380808690401</v>
      </c>
      <c r="N6892" s="31">
        <f t="shared" si="295"/>
        <v>0</v>
      </c>
    </row>
    <row r="6893" spans="1:14" x14ac:dyDescent="0.45">
      <c r="A6893" s="31" t="str">
        <f t="shared" si="296"/>
        <v>E09000004_Children aged 0-4 at 31st March 2019 with an open CIN plan (excluding looked after children)_Number</v>
      </c>
      <c r="B6893" s="31" t="s">
        <v>242</v>
      </c>
      <c r="C6893" s="31" t="s">
        <v>243</v>
      </c>
      <c r="D6893" s="31" t="s">
        <v>474</v>
      </c>
      <c r="E6893" s="31" t="s">
        <v>475</v>
      </c>
      <c r="F6893" s="31" t="s">
        <v>63</v>
      </c>
      <c r="G6893" s="31" t="s">
        <v>126</v>
      </c>
      <c r="H6893" s="31" t="s">
        <v>743</v>
      </c>
      <c r="I6893" s="31">
        <v>230</v>
      </c>
      <c r="J6893" s="31">
        <v>15989</v>
      </c>
      <c r="K6893" s="31">
        <v>14.384889611607999</v>
      </c>
      <c r="L6893" s="31" t="s">
        <v>1485</v>
      </c>
      <c r="M6893" s="31">
        <f t="shared" si="294"/>
        <v>14.384889611607999</v>
      </c>
      <c r="N6893" s="31">
        <f t="shared" si="295"/>
        <v>0</v>
      </c>
    </row>
    <row r="6894" spans="1:14" x14ac:dyDescent="0.45">
      <c r="A6894" s="31" t="str">
        <f t="shared" si="296"/>
        <v>E09000005_Children aged 0-4 at 31st March 2019 with an open CIN plan (excluding looked after children)_Number</v>
      </c>
      <c r="B6894" s="31" t="s">
        <v>261</v>
      </c>
      <c r="C6894" s="31" t="s">
        <v>262</v>
      </c>
      <c r="D6894" s="31" t="s">
        <v>474</v>
      </c>
      <c r="E6894" s="31" t="s">
        <v>475</v>
      </c>
      <c r="F6894" s="31" t="s">
        <v>63</v>
      </c>
      <c r="G6894" s="31" t="s">
        <v>126</v>
      </c>
      <c r="H6894" s="31" t="s">
        <v>743</v>
      </c>
      <c r="I6894" s="31">
        <v>438</v>
      </c>
      <c r="J6894" s="31">
        <v>24582</v>
      </c>
      <c r="K6894" s="31">
        <v>17.817915547961899</v>
      </c>
      <c r="L6894" s="31" t="s">
        <v>1644</v>
      </c>
      <c r="M6894" s="31">
        <f t="shared" si="294"/>
        <v>17.817915547961899</v>
      </c>
      <c r="N6894" s="31">
        <f t="shared" si="295"/>
        <v>0</v>
      </c>
    </row>
    <row r="6895" spans="1:14" x14ac:dyDescent="0.45">
      <c r="A6895" s="31" t="str">
        <f t="shared" si="296"/>
        <v>E09000006_Children aged 0-4 at 31st March 2019 with an open CIN plan (excluding looked after children)_Number</v>
      </c>
      <c r="B6895" s="31" t="s">
        <v>267</v>
      </c>
      <c r="C6895" s="31" t="s">
        <v>268</v>
      </c>
      <c r="D6895" s="31" t="s">
        <v>474</v>
      </c>
      <c r="E6895" s="31" t="s">
        <v>475</v>
      </c>
      <c r="F6895" s="31" t="s">
        <v>63</v>
      </c>
      <c r="G6895" s="31" t="s">
        <v>126</v>
      </c>
      <c r="H6895" s="31" t="s">
        <v>743</v>
      </c>
      <c r="I6895" s="31">
        <v>396</v>
      </c>
      <c r="J6895" s="31">
        <v>21559</v>
      </c>
      <c r="K6895" s="31">
        <v>18.3681988960527</v>
      </c>
      <c r="L6895" s="31" t="s">
        <v>1548</v>
      </c>
      <c r="M6895" s="31">
        <f t="shared" si="294"/>
        <v>18.3681988960527</v>
      </c>
      <c r="N6895" s="31">
        <f t="shared" si="295"/>
        <v>0</v>
      </c>
    </row>
    <row r="6896" spans="1:14" x14ac:dyDescent="0.45">
      <c r="A6896" s="31" t="str">
        <f t="shared" si="296"/>
        <v>E09000008_Children aged 0-4 at 31st March 2019 with an open CIN plan (excluding looked after children)_Number</v>
      </c>
      <c r="B6896" s="31" t="s">
        <v>486</v>
      </c>
      <c r="C6896" s="31" t="s">
        <v>487</v>
      </c>
      <c r="D6896" s="31" t="s">
        <v>474</v>
      </c>
      <c r="E6896" s="31" t="s">
        <v>475</v>
      </c>
      <c r="F6896" s="31" t="s">
        <v>63</v>
      </c>
      <c r="G6896" s="31" t="s">
        <v>126</v>
      </c>
      <c r="H6896" s="31" t="s">
        <v>743</v>
      </c>
      <c r="I6896" s="31">
        <v>790</v>
      </c>
      <c r="J6896" s="31">
        <v>27974</v>
      </c>
      <c r="K6896" s="31">
        <v>28.2405090441124</v>
      </c>
      <c r="L6896" s="31" t="s">
        <v>1786</v>
      </c>
      <c r="M6896" s="31">
        <f t="shared" si="294"/>
        <v>28.2405090441124</v>
      </c>
      <c r="N6896" s="31">
        <f t="shared" si="295"/>
        <v>0</v>
      </c>
    </row>
    <row r="6897" spans="1:14" x14ac:dyDescent="0.45">
      <c r="A6897" s="31" t="str">
        <f t="shared" si="296"/>
        <v>E09000009_Children aged 0-4 at 31st March 2019 with an open CIN plan (excluding looked after children)_Number</v>
      </c>
      <c r="B6897" s="31" t="s">
        <v>509</v>
      </c>
      <c r="C6897" s="31" t="s">
        <v>510</v>
      </c>
      <c r="D6897" s="31" t="s">
        <v>474</v>
      </c>
      <c r="E6897" s="31" t="s">
        <v>475</v>
      </c>
      <c r="F6897" s="31" t="s">
        <v>63</v>
      </c>
      <c r="G6897" s="31" t="s">
        <v>126</v>
      </c>
      <c r="H6897" s="31" t="s">
        <v>743</v>
      </c>
      <c r="I6897" s="31">
        <v>443</v>
      </c>
      <c r="J6897" s="31">
        <v>24600</v>
      </c>
      <c r="K6897" s="31">
        <v>18.008130081300799</v>
      </c>
      <c r="L6897" s="31" t="s">
        <v>787</v>
      </c>
      <c r="M6897" s="31">
        <f t="shared" si="294"/>
        <v>18.008130081300799</v>
      </c>
      <c r="N6897" s="31">
        <f t="shared" si="295"/>
        <v>0</v>
      </c>
    </row>
    <row r="6898" spans="1:14" x14ac:dyDescent="0.45">
      <c r="A6898" s="31" t="str">
        <f t="shared" si="296"/>
        <v>E09000010_Children aged 0-4 at 31st March 2019 with an open CIN plan (excluding looked after children)_Number</v>
      </c>
      <c r="B6898" s="31" t="s">
        <v>301</v>
      </c>
      <c r="C6898" s="31" t="s">
        <v>302</v>
      </c>
      <c r="D6898" s="31" t="s">
        <v>474</v>
      </c>
      <c r="E6898" s="31" t="s">
        <v>475</v>
      </c>
      <c r="F6898" s="31" t="s">
        <v>63</v>
      </c>
      <c r="G6898" s="31" t="s">
        <v>126</v>
      </c>
      <c r="H6898" s="31" t="s">
        <v>743</v>
      </c>
      <c r="I6898" s="31">
        <v>481</v>
      </c>
      <c r="J6898" s="31">
        <v>24321</v>
      </c>
      <c r="K6898" s="31">
        <v>19.777147321245</v>
      </c>
      <c r="L6898" s="31" t="s">
        <v>1472</v>
      </c>
      <c r="M6898" s="31">
        <f t="shared" si="294"/>
        <v>19.777147321245</v>
      </c>
      <c r="N6898" s="31">
        <f t="shared" si="295"/>
        <v>0</v>
      </c>
    </row>
    <row r="6899" spans="1:14" x14ac:dyDescent="0.45">
      <c r="A6899" s="31" t="str">
        <f t="shared" si="296"/>
        <v>E09000014_Children aged 0-4 at 31st March 2019 with an open CIN plan (excluding looked after children)_Number</v>
      </c>
      <c r="B6899" s="31" t="s">
        <v>311</v>
      </c>
      <c r="C6899" s="31" t="s">
        <v>312</v>
      </c>
      <c r="D6899" s="31" t="s">
        <v>474</v>
      </c>
      <c r="E6899" s="31" t="s">
        <v>475</v>
      </c>
      <c r="F6899" s="31" t="s">
        <v>63</v>
      </c>
      <c r="G6899" s="31" t="s">
        <v>126</v>
      </c>
      <c r="H6899" s="31" t="s">
        <v>743</v>
      </c>
      <c r="I6899" s="31">
        <v>352</v>
      </c>
      <c r="J6899" s="31">
        <v>18586</v>
      </c>
      <c r="K6899" s="31">
        <v>18.938986333799601</v>
      </c>
      <c r="L6899" s="31" t="s">
        <v>791</v>
      </c>
      <c r="M6899" s="31">
        <f t="shared" si="294"/>
        <v>18.938986333799601</v>
      </c>
      <c r="N6899" s="31">
        <f t="shared" si="295"/>
        <v>0</v>
      </c>
    </row>
    <row r="6900" spans="1:14" x14ac:dyDescent="0.45">
      <c r="A6900" s="31" t="str">
        <f t="shared" si="296"/>
        <v>E09000015_Children aged 0-4 at 31st March 2019 with an open CIN plan (excluding looked after children)_Number</v>
      </c>
      <c r="B6900" s="31" t="s">
        <v>496</v>
      </c>
      <c r="C6900" s="31" t="s">
        <v>497</v>
      </c>
      <c r="D6900" s="31" t="s">
        <v>474</v>
      </c>
      <c r="E6900" s="31" t="s">
        <v>475</v>
      </c>
      <c r="F6900" s="31" t="s">
        <v>63</v>
      </c>
      <c r="G6900" s="31" t="s">
        <v>126</v>
      </c>
      <c r="H6900" s="31" t="s">
        <v>743</v>
      </c>
      <c r="I6900" s="31">
        <v>321</v>
      </c>
      <c r="J6900" s="31">
        <v>17745</v>
      </c>
      <c r="K6900" s="31">
        <v>18.0896027049873</v>
      </c>
      <c r="L6900" s="31" t="s">
        <v>1496</v>
      </c>
      <c r="M6900" s="31">
        <f t="shared" si="294"/>
        <v>18.0896027049873</v>
      </c>
      <c r="N6900" s="31">
        <f t="shared" si="295"/>
        <v>0</v>
      </c>
    </row>
    <row r="6901" spans="1:14" x14ac:dyDescent="0.45">
      <c r="A6901" s="31" t="str">
        <f t="shared" si="296"/>
        <v>E09000016_Children aged 0-4 at 31st March 2019 with an open CIN plan (excluding looked after children)_Number</v>
      </c>
      <c r="B6901" s="31" t="s">
        <v>315</v>
      </c>
      <c r="C6901" s="31" t="s">
        <v>316</v>
      </c>
      <c r="D6901" s="31" t="s">
        <v>474</v>
      </c>
      <c r="E6901" s="31" t="s">
        <v>475</v>
      </c>
      <c r="F6901" s="31" t="s">
        <v>63</v>
      </c>
      <c r="G6901" s="31" t="s">
        <v>126</v>
      </c>
      <c r="H6901" s="31" t="s">
        <v>743</v>
      </c>
      <c r="I6901" s="31">
        <v>482</v>
      </c>
      <c r="J6901" s="31">
        <v>17370</v>
      </c>
      <c r="K6901" s="31">
        <v>27.748992515831901</v>
      </c>
      <c r="L6901" s="31" t="s">
        <v>1787</v>
      </c>
      <c r="M6901" s="31">
        <f t="shared" si="294"/>
        <v>27.748992515831901</v>
      </c>
      <c r="N6901" s="31">
        <f t="shared" si="295"/>
        <v>0</v>
      </c>
    </row>
    <row r="6902" spans="1:14" x14ac:dyDescent="0.45">
      <c r="A6902" s="31" t="str">
        <f t="shared" si="296"/>
        <v>E09000017_Children aged 0-4 at 31st March 2019 with an open CIN plan (excluding looked after children)_Number</v>
      </c>
      <c r="B6902" s="31" t="s">
        <v>321</v>
      </c>
      <c r="C6902" s="31" t="s">
        <v>322</v>
      </c>
      <c r="D6902" s="31" t="s">
        <v>474</v>
      </c>
      <c r="E6902" s="31" t="s">
        <v>475</v>
      </c>
      <c r="F6902" s="31" t="s">
        <v>63</v>
      </c>
      <c r="G6902" s="31" t="s">
        <v>126</v>
      </c>
      <c r="H6902" s="31" t="s">
        <v>743</v>
      </c>
      <c r="I6902" s="31">
        <v>472</v>
      </c>
      <c r="J6902" s="31">
        <v>22489</v>
      </c>
      <c r="K6902" s="31">
        <v>20.9880385966473</v>
      </c>
      <c r="L6902" s="31" t="s">
        <v>1761</v>
      </c>
      <c r="M6902" s="31">
        <f t="shared" si="294"/>
        <v>20.9880385966473</v>
      </c>
      <c r="N6902" s="31">
        <f t="shared" si="295"/>
        <v>0</v>
      </c>
    </row>
    <row r="6903" spans="1:14" x14ac:dyDescent="0.45">
      <c r="A6903" s="31" t="str">
        <f t="shared" si="296"/>
        <v>E09000018_Children aged 0-4 at 31st March 2019 with an open CIN plan (excluding looked after children)_Number</v>
      </c>
      <c r="B6903" s="31" t="s">
        <v>323</v>
      </c>
      <c r="C6903" s="31" t="s">
        <v>324</v>
      </c>
      <c r="D6903" s="31" t="s">
        <v>474</v>
      </c>
      <c r="E6903" s="31" t="s">
        <v>475</v>
      </c>
      <c r="F6903" s="31" t="s">
        <v>63</v>
      </c>
      <c r="G6903" s="31" t="s">
        <v>126</v>
      </c>
      <c r="H6903" s="31" t="s">
        <v>743</v>
      </c>
      <c r="I6903" s="31">
        <v>341</v>
      </c>
      <c r="J6903" s="31">
        <v>20363</v>
      </c>
      <c r="K6903" s="31">
        <v>16.746059028630398</v>
      </c>
      <c r="L6903" s="31" t="s">
        <v>1591</v>
      </c>
      <c r="M6903" s="31">
        <f t="shared" si="294"/>
        <v>16.746059028630398</v>
      </c>
      <c r="N6903" s="31">
        <f t="shared" si="295"/>
        <v>0</v>
      </c>
    </row>
    <row r="6904" spans="1:14" x14ac:dyDescent="0.45">
      <c r="A6904" s="31" t="str">
        <f t="shared" si="296"/>
        <v>E09000021_Children aged 0-4 at 31st March 2019 with an open CIN plan (excluding looked after children)_Number</v>
      </c>
      <c r="B6904" s="31" t="s">
        <v>520</v>
      </c>
      <c r="C6904" s="31" t="s">
        <v>521</v>
      </c>
      <c r="D6904" s="31" t="s">
        <v>474</v>
      </c>
      <c r="E6904" s="31" t="s">
        <v>475</v>
      </c>
      <c r="F6904" s="31" t="s">
        <v>63</v>
      </c>
      <c r="G6904" s="31" t="s">
        <v>126</v>
      </c>
      <c r="H6904" s="31" t="s">
        <v>743</v>
      </c>
      <c r="I6904" s="31">
        <v>158</v>
      </c>
      <c r="J6904" s="31">
        <v>11291</v>
      </c>
      <c r="K6904" s="31">
        <v>13.993446107519301</v>
      </c>
      <c r="L6904" s="31" t="s">
        <v>1484</v>
      </c>
      <c r="M6904" s="31">
        <f t="shared" si="294"/>
        <v>13.993446107519301</v>
      </c>
      <c r="N6904" s="31">
        <f t="shared" si="295"/>
        <v>0</v>
      </c>
    </row>
    <row r="6905" spans="1:14" x14ac:dyDescent="0.45">
      <c r="A6905" s="31" t="str">
        <f t="shared" si="296"/>
        <v>E09000024_Children aged 0-4 at 31st March 2019 with an open CIN plan (excluding looked after children)_Number</v>
      </c>
      <c r="B6905" s="31" t="s">
        <v>353</v>
      </c>
      <c r="C6905" s="31" t="s">
        <v>354</v>
      </c>
      <c r="D6905" s="31" t="s">
        <v>474</v>
      </c>
      <c r="E6905" s="31" t="s">
        <v>475</v>
      </c>
      <c r="F6905" s="31" t="s">
        <v>63</v>
      </c>
      <c r="G6905" s="31" t="s">
        <v>126</v>
      </c>
      <c r="H6905" s="31" t="s">
        <v>743</v>
      </c>
      <c r="I6905" s="31">
        <v>243</v>
      </c>
      <c r="J6905" s="31">
        <v>14994</v>
      </c>
      <c r="K6905" s="31">
        <v>16.206482593037201</v>
      </c>
      <c r="L6905" s="31" t="s">
        <v>1643</v>
      </c>
      <c r="M6905" s="31">
        <f t="shared" si="294"/>
        <v>16.206482593037201</v>
      </c>
      <c r="N6905" s="31">
        <f t="shared" si="295"/>
        <v>0</v>
      </c>
    </row>
    <row r="6906" spans="1:14" x14ac:dyDescent="0.45">
      <c r="A6906" s="31" t="str">
        <f t="shared" si="296"/>
        <v>E09000025_Children aged 0-4 at 31st March 2019 with an open CIN plan (excluding looked after children)_Number</v>
      </c>
      <c r="B6906" s="31" t="s">
        <v>359</v>
      </c>
      <c r="C6906" s="31" t="s">
        <v>360</v>
      </c>
      <c r="D6906" s="31" t="s">
        <v>474</v>
      </c>
      <c r="E6906" s="31" t="s">
        <v>475</v>
      </c>
      <c r="F6906" s="31" t="s">
        <v>63</v>
      </c>
      <c r="G6906" s="31" t="s">
        <v>126</v>
      </c>
      <c r="H6906" s="31" t="s">
        <v>743</v>
      </c>
      <c r="I6906" s="31">
        <v>619</v>
      </c>
      <c r="J6906" s="31">
        <v>28254</v>
      </c>
      <c r="K6906" s="31">
        <v>21.9084023501097</v>
      </c>
      <c r="L6906" s="31" t="s">
        <v>1748</v>
      </c>
      <c r="M6906" s="31">
        <f t="shared" si="294"/>
        <v>21.9084023501097</v>
      </c>
      <c r="N6906" s="31">
        <f t="shared" si="295"/>
        <v>0</v>
      </c>
    </row>
    <row r="6907" spans="1:14" x14ac:dyDescent="0.45">
      <c r="A6907" s="31" t="str">
        <f t="shared" si="296"/>
        <v>E09000026_Children aged 0-4 at 31st March 2019 with an open CIN plan (excluding looked after children)_Number</v>
      </c>
      <c r="B6907" s="31" t="s">
        <v>385</v>
      </c>
      <c r="C6907" s="31" t="s">
        <v>386</v>
      </c>
      <c r="D6907" s="31" t="s">
        <v>474</v>
      </c>
      <c r="E6907" s="31" t="s">
        <v>475</v>
      </c>
      <c r="F6907" s="31" t="s">
        <v>63</v>
      </c>
      <c r="G6907" s="31" t="s">
        <v>126</v>
      </c>
      <c r="H6907" s="31" t="s">
        <v>743</v>
      </c>
      <c r="I6907" s="31">
        <v>313</v>
      </c>
      <c r="J6907" s="31">
        <v>22744</v>
      </c>
      <c r="K6907" s="31">
        <v>13.761871262750599</v>
      </c>
      <c r="L6907" s="31" t="s">
        <v>1482</v>
      </c>
      <c r="M6907" s="31">
        <f t="shared" si="294"/>
        <v>13.761871262750599</v>
      </c>
      <c r="N6907" s="31">
        <f t="shared" si="295"/>
        <v>0</v>
      </c>
    </row>
    <row r="6908" spans="1:14" x14ac:dyDescent="0.45">
      <c r="A6908" s="31" t="str">
        <f t="shared" si="296"/>
        <v>E09000027_Children aged 0-4 at 31st March 2019 with an open CIN plan (excluding looked after children)_Number</v>
      </c>
      <c r="B6908" s="31" t="s">
        <v>389</v>
      </c>
      <c r="C6908" s="31" t="s">
        <v>390</v>
      </c>
      <c r="D6908" s="31" t="s">
        <v>474</v>
      </c>
      <c r="E6908" s="31" t="s">
        <v>475</v>
      </c>
      <c r="F6908" s="31" t="s">
        <v>63</v>
      </c>
      <c r="G6908" s="31" t="s">
        <v>126</v>
      </c>
      <c r="H6908" s="31" t="s">
        <v>743</v>
      </c>
      <c r="I6908" s="31">
        <v>124</v>
      </c>
      <c r="J6908" s="31">
        <v>12624</v>
      </c>
      <c r="K6908" s="31">
        <v>9.8225602027883401</v>
      </c>
      <c r="L6908" s="31" t="s">
        <v>1604</v>
      </c>
      <c r="M6908" s="31">
        <f t="shared" si="294"/>
        <v>9.8225602027883401</v>
      </c>
      <c r="N6908" s="31">
        <f t="shared" si="295"/>
        <v>0</v>
      </c>
    </row>
    <row r="6909" spans="1:14" x14ac:dyDescent="0.45">
      <c r="A6909" s="31" t="str">
        <f t="shared" si="296"/>
        <v>E09000029_Children aged 0-4 at 31st March 2019 with an open CIN plan (excluding looked after children)_Number</v>
      </c>
      <c r="B6909" s="31" t="s">
        <v>432</v>
      </c>
      <c r="C6909" s="31" t="s">
        <v>433</v>
      </c>
      <c r="D6909" s="31" t="s">
        <v>474</v>
      </c>
      <c r="E6909" s="31" t="s">
        <v>475</v>
      </c>
      <c r="F6909" s="31" t="s">
        <v>63</v>
      </c>
      <c r="G6909" s="31" t="s">
        <v>126</v>
      </c>
      <c r="H6909" s="31" t="s">
        <v>743</v>
      </c>
      <c r="I6909" s="31">
        <v>207</v>
      </c>
      <c r="J6909" s="31">
        <v>13754</v>
      </c>
      <c r="K6909" s="31">
        <v>15.050167224080299</v>
      </c>
      <c r="L6909" s="31" t="s">
        <v>775</v>
      </c>
      <c r="M6909" s="31">
        <f t="shared" si="294"/>
        <v>15.050167224080299</v>
      </c>
      <c r="N6909" s="31">
        <f t="shared" si="295"/>
        <v>0</v>
      </c>
    </row>
    <row r="6910" spans="1:14" x14ac:dyDescent="0.45">
      <c r="A6910" s="31" t="str">
        <f t="shared" si="296"/>
        <v>E09000031_Children aged 0-4 at 31st March 2019 with an open CIN plan (excluding looked after children)_Number</v>
      </c>
      <c r="B6910" s="31" t="s">
        <v>448</v>
      </c>
      <c r="C6910" s="31" t="s">
        <v>449</v>
      </c>
      <c r="D6910" s="31" t="s">
        <v>474</v>
      </c>
      <c r="E6910" s="31" t="s">
        <v>475</v>
      </c>
      <c r="F6910" s="31" t="s">
        <v>63</v>
      </c>
      <c r="G6910" s="31" t="s">
        <v>126</v>
      </c>
      <c r="H6910" s="31" t="s">
        <v>743</v>
      </c>
      <c r="I6910" s="31">
        <v>382</v>
      </c>
      <c r="J6910" s="31">
        <v>21802</v>
      </c>
      <c r="K6910" s="31">
        <v>17.521328318502899</v>
      </c>
      <c r="L6910" s="31" t="s">
        <v>1595</v>
      </c>
      <c r="M6910" s="31">
        <f t="shared" si="294"/>
        <v>17.521328318502899</v>
      </c>
      <c r="N6910" s="31">
        <f t="shared" si="295"/>
        <v>0</v>
      </c>
    </row>
    <row r="6911" spans="1:14" x14ac:dyDescent="0.45">
      <c r="A6911" s="31" t="str">
        <f t="shared" si="296"/>
        <v>E08000025_Children aged 0-4 at 31st March 2019 with an open CIN plan (excluding looked after children)_Number</v>
      </c>
      <c r="B6911" s="31" t="s">
        <v>245</v>
      </c>
      <c r="C6911" s="31" t="s">
        <v>246</v>
      </c>
      <c r="D6911" s="31" t="s">
        <v>474</v>
      </c>
      <c r="E6911" s="31" t="s">
        <v>475</v>
      </c>
      <c r="F6911" s="31" t="s">
        <v>63</v>
      </c>
      <c r="G6911" s="31" t="s">
        <v>126</v>
      </c>
      <c r="H6911" s="31" t="s">
        <v>743</v>
      </c>
      <c r="I6911" s="31">
        <v>1499</v>
      </c>
      <c r="J6911" s="31">
        <v>83536</v>
      </c>
      <c r="K6911" s="31">
        <v>17.9443593181383</v>
      </c>
      <c r="L6911" s="31" t="s">
        <v>1498</v>
      </c>
      <c r="M6911" s="31">
        <f t="shared" si="294"/>
        <v>17.9443593181383</v>
      </c>
      <c r="N6911" s="31">
        <f t="shared" si="295"/>
        <v>0</v>
      </c>
    </row>
    <row r="6912" spans="1:14" x14ac:dyDescent="0.45">
      <c r="A6912" s="31" t="str">
        <f t="shared" si="296"/>
        <v>E08000026_Children aged 0-4 at 31st March 2019 with an open CIN plan (excluding looked after children)_Number</v>
      </c>
      <c r="B6912" s="31" t="s">
        <v>283</v>
      </c>
      <c r="C6912" s="31" t="s">
        <v>284</v>
      </c>
      <c r="D6912" s="31" t="s">
        <v>474</v>
      </c>
      <c r="E6912" s="31" t="s">
        <v>475</v>
      </c>
      <c r="F6912" s="31" t="s">
        <v>63</v>
      </c>
      <c r="G6912" s="31" t="s">
        <v>126</v>
      </c>
      <c r="H6912" s="31" t="s">
        <v>743</v>
      </c>
      <c r="I6912" s="31">
        <v>598</v>
      </c>
      <c r="J6912" s="31">
        <v>23068</v>
      </c>
      <c r="K6912" s="31">
        <v>25.9233570313855</v>
      </c>
      <c r="L6912" s="31" t="s">
        <v>1733</v>
      </c>
      <c r="M6912" s="31">
        <f t="shared" ref="M6912:M6975" si="297">K6912</f>
        <v>25.9233570313855</v>
      </c>
      <c r="N6912" s="31">
        <f t="shared" si="295"/>
        <v>0</v>
      </c>
    </row>
    <row r="6913" spans="1:14" x14ac:dyDescent="0.45">
      <c r="A6913" s="31" t="str">
        <f t="shared" si="296"/>
        <v>E08000027_Children aged 0-4 at 31st March 2019 with an open CIN plan (excluding looked after children)_Number</v>
      </c>
      <c r="B6913" s="31" t="s">
        <v>297</v>
      </c>
      <c r="C6913" s="31" t="s">
        <v>298</v>
      </c>
      <c r="D6913" s="31" t="s">
        <v>474</v>
      </c>
      <c r="E6913" s="31" t="s">
        <v>475</v>
      </c>
      <c r="F6913" s="31" t="s">
        <v>63</v>
      </c>
      <c r="G6913" s="31" t="s">
        <v>126</v>
      </c>
      <c r="H6913" s="31" t="s">
        <v>743</v>
      </c>
      <c r="I6913" s="31">
        <v>408</v>
      </c>
      <c r="J6913" s="31">
        <v>19102</v>
      </c>
      <c r="K6913" s="31">
        <v>21.359019997906</v>
      </c>
      <c r="L6913" s="31" t="s">
        <v>1519</v>
      </c>
      <c r="M6913" s="31">
        <f t="shared" si="297"/>
        <v>21.359019997906</v>
      </c>
      <c r="N6913" s="31">
        <f t="shared" si="295"/>
        <v>0</v>
      </c>
    </row>
    <row r="6914" spans="1:14" x14ac:dyDescent="0.45">
      <c r="A6914" s="31" t="str">
        <f t="shared" si="296"/>
        <v>E08000028_Children aged 0-4 at 31st March 2019 with an open CIN plan (excluding looked after children)_Number</v>
      </c>
      <c r="B6914" s="31" t="s">
        <v>397</v>
      </c>
      <c r="C6914" s="31" t="s">
        <v>398</v>
      </c>
      <c r="D6914" s="31" t="s">
        <v>474</v>
      </c>
      <c r="E6914" s="31" t="s">
        <v>475</v>
      </c>
      <c r="F6914" s="31" t="s">
        <v>63</v>
      </c>
      <c r="G6914" s="31" t="s">
        <v>126</v>
      </c>
      <c r="H6914" s="31" t="s">
        <v>743</v>
      </c>
      <c r="I6914" s="31">
        <v>780</v>
      </c>
      <c r="J6914" s="31">
        <v>23772</v>
      </c>
      <c r="K6914" s="31">
        <v>32.811711256940903</v>
      </c>
      <c r="L6914" s="31" t="s">
        <v>1701</v>
      </c>
      <c r="M6914" s="31">
        <f t="shared" si="297"/>
        <v>32.811711256940903</v>
      </c>
      <c r="N6914" s="31">
        <f t="shared" si="295"/>
        <v>0</v>
      </c>
    </row>
    <row r="6915" spans="1:14" x14ac:dyDescent="0.45">
      <c r="A6915" s="31" t="str">
        <f t="shared" si="296"/>
        <v>E08000029_Children aged 0-4 at 31st March 2019 with an open CIN plan (excluding looked after children)_Number</v>
      </c>
      <c r="B6915" s="31" t="s">
        <v>516</v>
      </c>
      <c r="C6915" s="31" t="s">
        <v>517</v>
      </c>
      <c r="D6915" s="31" t="s">
        <v>474</v>
      </c>
      <c r="E6915" s="31" t="s">
        <v>475</v>
      </c>
      <c r="F6915" s="31" t="s">
        <v>63</v>
      </c>
      <c r="G6915" s="31" t="s">
        <v>126</v>
      </c>
      <c r="H6915" s="31" t="s">
        <v>743</v>
      </c>
      <c r="I6915" s="31">
        <v>219</v>
      </c>
      <c r="J6915" s="31">
        <v>12393</v>
      </c>
      <c r="K6915" s="31">
        <v>17.6712660372791</v>
      </c>
      <c r="L6915" s="31" t="s">
        <v>1587</v>
      </c>
      <c r="M6915" s="31">
        <f t="shared" si="297"/>
        <v>17.6712660372791</v>
      </c>
      <c r="N6915" s="31">
        <f t="shared" ref="N6915:N6978" si="298">IF(OR(C6915="City of London",C6915="Isles of Scilly"),1,0)</f>
        <v>0</v>
      </c>
    </row>
    <row r="6916" spans="1:14" x14ac:dyDescent="0.45">
      <c r="A6916" s="31" t="str">
        <f t="shared" si="296"/>
        <v>E08000030_Children aged 0-4 at 31st March 2019 with an open CIN plan (excluding looked after children)_Number</v>
      </c>
      <c r="B6916" s="31" t="s">
        <v>446</v>
      </c>
      <c r="C6916" s="31" t="s">
        <v>447</v>
      </c>
      <c r="D6916" s="31" t="s">
        <v>474</v>
      </c>
      <c r="E6916" s="31" t="s">
        <v>475</v>
      </c>
      <c r="F6916" s="31" t="s">
        <v>63</v>
      </c>
      <c r="G6916" s="31" t="s">
        <v>126</v>
      </c>
      <c r="H6916" s="31" t="s">
        <v>743</v>
      </c>
      <c r="I6916" s="31">
        <v>701</v>
      </c>
      <c r="J6916" s="31">
        <v>19650</v>
      </c>
      <c r="K6916" s="31">
        <v>35.674300254452902</v>
      </c>
      <c r="L6916" s="31" t="s">
        <v>1780</v>
      </c>
      <c r="M6916" s="31">
        <f t="shared" si="297"/>
        <v>35.674300254452902</v>
      </c>
      <c r="N6916" s="31">
        <f t="shared" si="298"/>
        <v>0</v>
      </c>
    </row>
    <row r="6917" spans="1:14" x14ac:dyDescent="0.45">
      <c r="A6917" s="31" t="str">
        <f t="shared" si="296"/>
        <v>E08000031_Children aged 0-4 at 31st March 2019 with an open CIN plan (excluding looked after children)_Number</v>
      </c>
      <c r="B6917" s="31" t="s">
        <v>468</v>
      </c>
      <c r="C6917" s="31" t="s">
        <v>469</v>
      </c>
      <c r="D6917" s="31" t="s">
        <v>474</v>
      </c>
      <c r="E6917" s="31" t="s">
        <v>475</v>
      </c>
      <c r="F6917" s="31" t="s">
        <v>63</v>
      </c>
      <c r="G6917" s="31" t="s">
        <v>126</v>
      </c>
      <c r="H6917" s="31" t="s">
        <v>743</v>
      </c>
      <c r="I6917" s="31">
        <v>400</v>
      </c>
      <c r="J6917" s="31">
        <v>18026</v>
      </c>
      <c r="K6917" s="31">
        <v>22.1901697547986</v>
      </c>
      <c r="L6917" s="31" t="s">
        <v>1515</v>
      </c>
      <c r="M6917" s="31">
        <f t="shared" si="297"/>
        <v>22.1901697547986</v>
      </c>
      <c r="N6917" s="31">
        <f t="shared" si="298"/>
        <v>0</v>
      </c>
    </row>
    <row r="6918" spans="1:14" x14ac:dyDescent="0.45">
      <c r="A6918" s="31" t="str">
        <f t="shared" si="296"/>
        <v>E08000011_Children aged 0-4 at 31st March 2019 with an open CIN plan (excluding looked after children)_Number</v>
      </c>
      <c r="B6918" s="31" t="s">
        <v>333</v>
      </c>
      <c r="C6918" s="31" t="s">
        <v>334</v>
      </c>
      <c r="D6918" s="31" t="s">
        <v>474</v>
      </c>
      <c r="E6918" s="31" t="s">
        <v>475</v>
      </c>
      <c r="F6918" s="31" t="s">
        <v>63</v>
      </c>
      <c r="G6918" s="31" t="s">
        <v>126</v>
      </c>
      <c r="H6918" s="31" t="s">
        <v>743</v>
      </c>
      <c r="I6918" s="31">
        <v>180</v>
      </c>
      <c r="J6918" s="31">
        <v>10076</v>
      </c>
      <c r="K6918" s="31">
        <v>17.864231838030999</v>
      </c>
      <c r="L6918" s="31" t="s">
        <v>1498</v>
      </c>
      <c r="M6918" s="31">
        <f t="shared" si="297"/>
        <v>17.864231838030999</v>
      </c>
      <c r="N6918" s="31">
        <f t="shared" si="298"/>
        <v>0</v>
      </c>
    </row>
    <row r="6919" spans="1:14" x14ac:dyDescent="0.45">
      <c r="A6919" s="31" t="str">
        <f t="shared" si="296"/>
        <v>E08000012_Children aged 0-4 at 31st March 2019 with an open CIN plan (excluding looked after children)_Number</v>
      </c>
      <c r="B6919" s="31" t="s">
        <v>347</v>
      </c>
      <c r="C6919" s="31" t="s">
        <v>348</v>
      </c>
      <c r="D6919" s="31" t="s">
        <v>474</v>
      </c>
      <c r="E6919" s="31" t="s">
        <v>475</v>
      </c>
      <c r="F6919" s="31" t="s">
        <v>63</v>
      </c>
      <c r="G6919" s="31" t="s">
        <v>126</v>
      </c>
      <c r="H6919" s="31" t="s">
        <v>743</v>
      </c>
      <c r="I6919" s="31">
        <v>739</v>
      </c>
      <c r="J6919" s="31">
        <v>29676</v>
      </c>
      <c r="K6919" s="31">
        <v>24.902277935031702</v>
      </c>
      <c r="L6919" s="31" t="s">
        <v>1618</v>
      </c>
      <c r="M6919" s="31">
        <f t="shared" si="297"/>
        <v>24.902277935031702</v>
      </c>
      <c r="N6919" s="31">
        <f t="shared" si="298"/>
        <v>0</v>
      </c>
    </row>
    <row r="6920" spans="1:14" x14ac:dyDescent="0.45">
      <c r="A6920" s="31" t="str">
        <f t="shared" si="296"/>
        <v>E08000013_Children aged 0-4 at 31st March 2019 with an open CIN plan (excluding looked after children)_Number</v>
      </c>
      <c r="B6920" s="31" t="s">
        <v>416</v>
      </c>
      <c r="C6920" s="31" t="s">
        <v>417</v>
      </c>
      <c r="D6920" s="31" t="s">
        <v>474</v>
      </c>
      <c r="E6920" s="31" t="s">
        <v>475</v>
      </c>
      <c r="F6920" s="31" t="s">
        <v>63</v>
      </c>
      <c r="G6920" s="31" t="s">
        <v>126</v>
      </c>
      <c r="H6920" s="31" t="s">
        <v>743</v>
      </c>
      <c r="I6920" s="31">
        <v>292</v>
      </c>
      <c r="J6920" s="31">
        <v>10282</v>
      </c>
      <c r="K6920" s="31">
        <v>28.399144135382201</v>
      </c>
      <c r="L6920" s="31" t="s">
        <v>1788</v>
      </c>
      <c r="M6920" s="31">
        <f t="shared" si="297"/>
        <v>28.399144135382201</v>
      </c>
      <c r="N6920" s="31">
        <f t="shared" si="298"/>
        <v>0</v>
      </c>
    </row>
    <row r="6921" spans="1:14" x14ac:dyDescent="0.45">
      <c r="A6921" s="31" t="str">
        <f t="shared" si="296"/>
        <v>E08000014_Children aged 0-4 at 31st March 2019 with an open CIN plan (excluding looked after children)_Number</v>
      </c>
      <c r="B6921" s="31" t="s">
        <v>399</v>
      </c>
      <c r="C6921" s="31" t="s">
        <v>400</v>
      </c>
      <c r="D6921" s="31" t="s">
        <v>474</v>
      </c>
      <c r="E6921" s="31" t="s">
        <v>475</v>
      </c>
      <c r="F6921" s="31" t="s">
        <v>63</v>
      </c>
      <c r="G6921" s="31" t="s">
        <v>126</v>
      </c>
      <c r="H6921" s="31" t="s">
        <v>743</v>
      </c>
      <c r="I6921" s="31">
        <v>393</v>
      </c>
      <c r="J6921" s="31">
        <v>14441</v>
      </c>
      <c r="K6921" s="31">
        <v>27.214181843362599</v>
      </c>
      <c r="L6921" s="31" t="s">
        <v>1785</v>
      </c>
      <c r="M6921" s="31">
        <f t="shared" si="297"/>
        <v>27.214181843362599</v>
      </c>
      <c r="N6921" s="31">
        <f t="shared" si="298"/>
        <v>0</v>
      </c>
    </row>
    <row r="6922" spans="1:14" x14ac:dyDescent="0.45">
      <c r="A6922" s="31" t="str">
        <f t="shared" si="296"/>
        <v>E08000015_Children aged 0-4 at 31st March 2019 with an open CIN plan (excluding looked after children)_Number</v>
      </c>
      <c r="B6922" s="31" t="s">
        <v>464</v>
      </c>
      <c r="C6922" s="31" t="s">
        <v>465</v>
      </c>
      <c r="D6922" s="31" t="s">
        <v>474</v>
      </c>
      <c r="E6922" s="31" t="s">
        <v>475</v>
      </c>
      <c r="F6922" s="31" t="s">
        <v>63</v>
      </c>
      <c r="G6922" s="31" t="s">
        <v>126</v>
      </c>
      <c r="H6922" s="31" t="s">
        <v>743</v>
      </c>
      <c r="I6922" s="31">
        <v>469</v>
      </c>
      <c r="J6922" s="31">
        <v>18051</v>
      </c>
      <c r="K6922" s="31">
        <v>25.9819400587225</v>
      </c>
      <c r="L6922" s="31" t="s">
        <v>1789</v>
      </c>
      <c r="M6922" s="31">
        <f t="shared" si="297"/>
        <v>25.9819400587225</v>
      </c>
      <c r="N6922" s="31">
        <f t="shared" si="298"/>
        <v>0</v>
      </c>
    </row>
    <row r="6923" spans="1:14" x14ac:dyDescent="0.45">
      <c r="A6923" s="31" t="str">
        <f t="shared" ref="A6923:A6986" si="299">CONCATENATE(B6923,"_",G6923,"_",H6923)</f>
        <v>E08000001_Children aged 0-4 at 31st March 2019 with an open CIN plan (excluding looked after children)_Number</v>
      </c>
      <c r="B6923" s="31" t="s">
        <v>252</v>
      </c>
      <c r="C6923" s="31" t="s">
        <v>253</v>
      </c>
      <c r="D6923" s="31" t="s">
        <v>474</v>
      </c>
      <c r="E6923" s="31" t="s">
        <v>475</v>
      </c>
      <c r="F6923" s="31" t="s">
        <v>63</v>
      </c>
      <c r="G6923" s="31" t="s">
        <v>126</v>
      </c>
      <c r="H6923" s="31" t="s">
        <v>743</v>
      </c>
      <c r="I6923" s="31">
        <v>468</v>
      </c>
      <c r="J6923" s="31">
        <v>19294</v>
      </c>
      <c r="K6923" s="31">
        <v>24.256245464911402</v>
      </c>
      <c r="L6923" s="31" t="s">
        <v>1731</v>
      </c>
      <c r="M6923" s="31">
        <f t="shared" si="297"/>
        <v>24.256245464911402</v>
      </c>
      <c r="N6923" s="31">
        <f t="shared" si="298"/>
        <v>0</v>
      </c>
    </row>
    <row r="6924" spans="1:14" x14ac:dyDescent="0.45">
      <c r="A6924" s="31" t="str">
        <f t="shared" si="299"/>
        <v>E08000002_Children aged 0-4 at 31st March 2019 with an open CIN plan (excluding looked after children)_Number</v>
      </c>
      <c r="B6924" s="31" t="s">
        <v>271</v>
      </c>
      <c r="C6924" s="31" t="s">
        <v>272</v>
      </c>
      <c r="D6924" s="31" t="s">
        <v>474</v>
      </c>
      <c r="E6924" s="31" t="s">
        <v>475</v>
      </c>
      <c r="F6924" s="31" t="s">
        <v>63</v>
      </c>
      <c r="G6924" s="31" t="s">
        <v>126</v>
      </c>
      <c r="H6924" s="31" t="s">
        <v>743</v>
      </c>
      <c r="I6924" s="31">
        <v>245</v>
      </c>
      <c r="J6924" s="31">
        <v>11819</v>
      </c>
      <c r="K6924" s="31">
        <v>20.729334123022301</v>
      </c>
      <c r="L6924" s="31" t="s">
        <v>1647</v>
      </c>
      <c r="M6924" s="31">
        <f t="shared" si="297"/>
        <v>20.729334123022301</v>
      </c>
      <c r="N6924" s="31">
        <f t="shared" si="298"/>
        <v>0</v>
      </c>
    </row>
    <row r="6925" spans="1:14" x14ac:dyDescent="0.45">
      <c r="A6925" s="31" t="str">
        <f t="shared" si="299"/>
        <v>E08000003_Children aged 0-4 at 31st March 2019 with an open CIN plan (excluding looked after children)_Number</v>
      </c>
      <c r="B6925" s="31" t="s">
        <v>349</v>
      </c>
      <c r="C6925" s="31" t="s">
        <v>350</v>
      </c>
      <c r="D6925" s="31" t="s">
        <v>474</v>
      </c>
      <c r="E6925" s="31" t="s">
        <v>475</v>
      </c>
      <c r="F6925" s="31" t="s">
        <v>63</v>
      </c>
      <c r="G6925" s="31" t="s">
        <v>126</v>
      </c>
      <c r="H6925" s="31" t="s">
        <v>743</v>
      </c>
      <c r="I6925" s="31">
        <v>849</v>
      </c>
      <c r="J6925" s="31">
        <v>37768</v>
      </c>
      <c r="K6925" s="31">
        <v>22.479347595848299</v>
      </c>
      <c r="L6925" s="31" t="s">
        <v>1695</v>
      </c>
      <c r="M6925" s="31">
        <f t="shared" si="297"/>
        <v>22.479347595848299</v>
      </c>
      <c r="N6925" s="31">
        <f t="shared" si="298"/>
        <v>0</v>
      </c>
    </row>
    <row r="6926" spans="1:14" x14ac:dyDescent="0.45">
      <c r="A6926" s="31" t="str">
        <f t="shared" si="299"/>
        <v>E08000004_Children aged 0-4 at 31st March 2019 with an open CIN plan (excluding looked after children)_Number</v>
      </c>
      <c r="B6926" s="31" t="s">
        <v>375</v>
      </c>
      <c r="C6926" s="31" t="s">
        <v>376</v>
      </c>
      <c r="D6926" s="31" t="s">
        <v>474</v>
      </c>
      <c r="E6926" s="31" t="s">
        <v>475</v>
      </c>
      <c r="F6926" s="31" t="s">
        <v>63</v>
      </c>
      <c r="G6926" s="31" t="s">
        <v>126</v>
      </c>
      <c r="H6926" s="31" t="s">
        <v>743</v>
      </c>
      <c r="I6926" s="31">
        <v>531</v>
      </c>
      <c r="J6926" s="31">
        <v>16792</v>
      </c>
      <c r="K6926" s="31">
        <v>31.6222010481181</v>
      </c>
      <c r="L6926" s="31" t="s">
        <v>1790</v>
      </c>
      <c r="M6926" s="31">
        <f t="shared" si="297"/>
        <v>31.6222010481181</v>
      </c>
      <c r="N6926" s="31">
        <f t="shared" si="298"/>
        <v>0</v>
      </c>
    </row>
    <row r="6927" spans="1:14" x14ac:dyDescent="0.45">
      <c r="A6927" s="31" t="str">
        <f t="shared" si="299"/>
        <v>E08000005_Children aged 0-4 at 31st March 2019 with an open CIN plan (excluding looked after children)_Number</v>
      </c>
      <c r="B6927" s="31" t="s">
        <v>391</v>
      </c>
      <c r="C6927" s="31" t="s">
        <v>392</v>
      </c>
      <c r="D6927" s="31" t="s">
        <v>474</v>
      </c>
      <c r="E6927" s="31" t="s">
        <v>475</v>
      </c>
      <c r="F6927" s="31" t="s">
        <v>63</v>
      </c>
      <c r="G6927" s="31" t="s">
        <v>126</v>
      </c>
      <c r="H6927" s="31" t="s">
        <v>743</v>
      </c>
      <c r="I6927" s="31">
        <v>516</v>
      </c>
      <c r="J6927" s="31">
        <v>15123</v>
      </c>
      <c r="K6927" s="31">
        <v>34.120214243205702</v>
      </c>
      <c r="L6927" s="31" t="s">
        <v>1791</v>
      </c>
      <c r="M6927" s="31">
        <f t="shared" si="297"/>
        <v>34.120214243205702</v>
      </c>
      <c r="N6927" s="31">
        <f t="shared" si="298"/>
        <v>0</v>
      </c>
    </row>
    <row r="6928" spans="1:14" x14ac:dyDescent="0.45">
      <c r="A6928" s="31" t="str">
        <f t="shared" si="299"/>
        <v>E08000006_Children aged 0-4 at 31st March 2019 with an open CIN plan (excluding looked after children)_Number</v>
      </c>
      <c r="B6928" s="31" t="s">
        <v>395</v>
      </c>
      <c r="C6928" s="31" t="s">
        <v>396</v>
      </c>
      <c r="D6928" s="31" t="s">
        <v>474</v>
      </c>
      <c r="E6928" s="31" t="s">
        <v>475</v>
      </c>
      <c r="F6928" s="31" t="s">
        <v>63</v>
      </c>
      <c r="G6928" s="31" t="s">
        <v>126</v>
      </c>
      <c r="H6928" s="31" t="s">
        <v>743</v>
      </c>
      <c r="I6928" s="31">
        <v>482</v>
      </c>
      <c r="J6928" s="31">
        <v>17614</v>
      </c>
      <c r="K6928" s="31">
        <v>27.3645963438174</v>
      </c>
      <c r="L6928" s="31" t="s">
        <v>1706</v>
      </c>
      <c r="M6928" s="31">
        <f t="shared" si="297"/>
        <v>27.3645963438174</v>
      </c>
      <c r="N6928" s="31">
        <f t="shared" si="298"/>
        <v>0</v>
      </c>
    </row>
    <row r="6929" spans="1:14" x14ac:dyDescent="0.45">
      <c r="A6929" s="31" t="str">
        <f t="shared" si="299"/>
        <v>E08000007_Children aged 0-4 at 31st March 2019 with an open CIN plan (excluding looked after children)_Number</v>
      </c>
      <c r="B6929" s="31" t="s">
        <v>420</v>
      </c>
      <c r="C6929" s="31" t="s">
        <v>421</v>
      </c>
      <c r="D6929" s="31" t="s">
        <v>474</v>
      </c>
      <c r="E6929" s="31" t="s">
        <v>475</v>
      </c>
      <c r="F6929" s="31" t="s">
        <v>63</v>
      </c>
      <c r="G6929" s="31" t="s">
        <v>126</v>
      </c>
      <c r="H6929" s="31" t="s">
        <v>743</v>
      </c>
      <c r="I6929" s="31">
        <v>379</v>
      </c>
      <c r="J6929" s="31">
        <v>17631</v>
      </c>
      <c r="K6929" s="31">
        <v>21.496228234359901</v>
      </c>
      <c r="L6929" s="31" t="s">
        <v>1639</v>
      </c>
      <c r="M6929" s="31">
        <f t="shared" si="297"/>
        <v>21.496228234359901</v>
      </c>
      <c r="N6929" s="31">
        <f t="shared" si="298"/>
        <v>0</v>
      </c>
    </row>
    <row r="6930" spans="1:14" x14ac:dyDescent="0.45">
      <c r="A6930" s="31" t="str">
        <f t="shared" si="299"/>
        <v>E08000008_Children aged 0-4 at 31st March 2019 with an open CIN plan (excluding looked after children)_Number</v>
      </c>
      <c r="B6930" s="31" t="s">
        <v>436</v>
      </c>
      <c r="C6930" s="31" t="s">
        <v>437</v>
      </c>
      <c r="D6930" s="31" t="s">
        <v>474</v>
      </c>
      <c r="E6930" s="31" t="s">
        <v>475</v>
      </c>
      <c r="F6930" s="31" t="s">
        <v>63</v>
      </c>
      <c r="G6930" s="31" t="s">
        <v>126</v>
      </c>
      <c r="H6930" s="31" t="s">
        <v>743</v>
      </c>
      <c r="I6930" s="31">
        <v>457</v>
      </c>
      <c r="J6930" s="31">
        <v>14500</v>
      </c>
      <c r="K6930" s="31">
        <v>31.517241379310299</v>
      </c>
      <c r="L6930" s="31" t="s">
        <v>1750</v>
      </c>
      <c r="M6930" s="31">
        <f t="shared" si="297"/>
        <v>31.517241379310299</v>
      </c>
      <c r="N6930" s="31">
        <f t="shared" si="298"/>
        <v>0</v>
      </c>
    </row>
    <row r="6931" spans="1:14" x14ac:dyDescent="0.45">
      <c r="A6931" s="31" t="str">
        <f t="shared" si="299"/>
        <v>E08000009_Children aged 0-4 at 31st March 2019 with an open CIN plan (excluding looked after children)_Number</v>
      </c>
      <c r="B6931" s="31" t="s">
        <v>442</v>
      </c>
      <c r="C6931" s="31" t="s">
        <v>443</v>
      </c>
      <c r="D6931" s="31" t="s">
        <v>474</v>
      </c>
      <c r="E6931" s="31" t="s">
        <v>475</v>
      </c>
      <c r="F6931" s="31" t="s">
        <v>63</v>
      </c>
      <c r="G6931" s="31" t="s">
        <v>126</v>
      </c>
      <c r="H6931" s="31" t="s">
        <v>743</v>
      </c>
      <c r="I6931" s="31">
        <v>258</v>
      </c>
      <c r="J6931" s="31">
        <v>14701</v>
      </c>
      <c r="K6931" s="31">
        <v>17.549826542412099</v>
      </c>
      <c r="L6931" s="31" t="s">
        <v>1595</v>
      </c>
      <c r="M6931" s="31">
        <f t="shared" si="297"/>
        <v>17.549826542412099</v>
      </c>
      <c r="N6931" s="31">
        <f t="shared" si="298"/>
        <v>0</v>
      </c>
    </row>
    <row r="6932" spans="1:14" x14ac:dyDescent="0.45">
      <c r="A6932" s="31" t="str">
        <f t="shared" si="299"/>
        <v>E08000010_Children aged 0-4 at 31st March 2019 with an open CIN plan (excluding looked after children)_Number</v>
      </c>
      <c r="B6932" s="31" t="s">
        <v>460</v>
      </c>
      <c r="C6932" s="31" t="s">
        <v>461</v>
      </c>
      <c r="D6932" s="31" t="s">
        <v>474</v>
      </c>
      <c r="E6932" s="31" t="s">
        <v>475</v>
      </c>
      <c r="F6932" s="31" t="s">
        <v>63</v>
      </c>
      <c r="G6932" s="31" t="s">
        <v>126</v>
      </c>
      <c r="H6932" s="31" t="s">
        <v>743</v>
      </c>
      <c r="I6932" s="31">
        <v>438</v>
      </c>
      <c r="J6932" s="31">
        <v>18450</v>
      </c>
      <c r="K6932" s="31">
        <v>23.739837398374</v>
      </c>
      <c r="L6932" s="31" t="s">
        <v>1792</v>
      </c>
      <c r="M6932" s="31">
        <f t="shared" si="297"/>
        <v>23.739837398374</v>
      </c>
      <c r="N6932" s="31">
        <f t="shared" si="298"/>
        <v>0</v>
      </c>
    </row>
    <row r="6933" spans="1:14" x14ac:dyDescent="0.45">
      <c r="A6933" s="31" t="str">
        <f t="shared" si="299"/>
        <v>E08000016_Children aged 0-4 at 31st March 2019 with an open CIN plan (excluding looked after children)_Number</v>
      </c>
      <c r="B6933" s="31" t="s">
        <v>236</v>
      </c>
      <c r="C6933" s="31" t="s">
        <v>237</v>
      </c>
      <c r="D6933" s="31" t="s">
        <v>474</v>
      </c>
      <c r="E6933" s="31" t="s">
        <v>475</v>
      </c>
      <c r="F6933" s="31" t="s">
        <v>63</v>
      </c>
      <c r="G6933" s="31" t="s">
        <v>126</v>
      </c>
      <c r="H6933" s="31" t="s">
        <v>743</v>
      </c>
      <c r="I6933" s="31">
        <v>332</v>
      </c>
      <c r="J6933" s="31">
        <v>14227</v>
      </c>
      <c r="K6933" s="31">
        <v>23.335910592535299</v>
      </c>
      <c r="L6933" s="31" t="s">
        <v>1635</v>
      </c>
      <c r="M6933" s="31">
        <f t="shared" si="297"/>
        <v>23.335910592535299</v>
      </c>
      <c r="N6933" s="31">
        <f t="shared" si="298"/>
        <v>0</v>
      </c>
    </row>
    <row r="6934" spans="1:14" x14ac:dyDescent="0.45">
      <c r="A6934" s="31" t="str">
        <f t="shared" si="299"/>
        <v>E08000017_Children aged 0-4 at 31st March 2019 with an open CIN plan (excluding looked after children)_Number</v>
      </c>
      <c r="B6934" s="31" t="s">
        <v>293</v>
      </c>
      <c r="C6934" s="31" t="s">
        <v>294</v>
      </c>
      <c r="D6934" s="31" t="s">
        <v>474</v>
      </c>
      <c r="E6934" s="31" t="s">
        <v>475</v>
      </c>
      <c r="F6934" s="31" t="s">
        <v>63</v>
      </c>
      <c r="G6934" s="31" t="s">
        <v>126</v>
      </c>
      <c r="H6934" s="31" t="s">
        <v>743</v>
      </c>
      <c r="I6934" s="31">
        <v>537</v>
      </c>
      <c r="J6934" s="31">
        <v>18267</v>
      </c>
      <c r="K6934" s="31">
        <v>29.397273772376401</v>
      </c>
      <c r="L6934" s="31" t="s">
        <v>1752</v>
      </c>
      <c r="M6934" s="31">
        <f t="shared" si="297"/>
        <v>29.397273772376401</v>
      </c>
      <c r="N6934" s="31">
        <f t="shared" si="298"/>
        <v>0</v>
      </c>
    </row>
    <row r="6935" spans="1:14" x14ac:dyDescent="0.45">
      <c r="A6935" s="31" t="str">
        <f t="shared" si="299"/>
        <v>E08000018_Children aged 0-4 at 31st March 2019 with an open CIN plan (excluding looked after children)_Number</v>
      </c>
      <c r="B6935" s="31" t="s">
        <v>393</v>
      </c>
      <c r="C6935" s="31" t="s">
        <v>394</v>
      </c>
      <c r="D6935" s="31" t="s">
        <v>474</v>
      </c>
      <c r="E6935" s="31" t="s">
        <v>475</v>
      </c>
      <c r="F6935" s="31" t="s">
        <v>63</v>
      </c>
      <c r="G6935" s="31" t="s">
        <v>126</v>
      </c>
      <c r="H6935" s="31" t="s">
        <v>743</v>
      </c>
      <c r="I6935" s="31">
        <v>530</v>
      </c>
      <c r="J6935" s="31">
        <v>15832</v>
      </c>
      <c r="K6935" s="31">
        <v>33.476503284487102</v>
      </c>
      <c r="L6935" s="31" t="s">
        <v>1793</v>
      </c>
      <c r="M6935" s="31">
        <f t="shared" si="297"/>
        <v>33.476503284487102</v>
      </c>
      <c r="N6935" s="31">
        <f t="shared" si="298"/>
        <v>0</v>
      </c>
    </row>
    <row r="6936" spans="1:14" x14ac:dyDescent="0.45">
      <c r="A6936" s="31" t="str">
        <f t="shared" si="299"/>
        <v>E08000019_Children aged 0-4 at 31st March 2019 with an open CIN plan (excluding looked after children)_Number</v>
      </c>
      <c r="B6936" s="31" t="s">
        <v>401</v>
      </c>
      <c r="C6936" s="31" t="s">
        <v>402</v>
      </c>
      <c r="D6936" s="31" t="s">
        <v>474</v>
      </c>
      <c r="E6936" s="31" t="s">
        <v>475</v>
      </c>
      <c r="F6936" s="31" t="s">
        <v>63</v>
      </c>
      <c r="G6936" s="31" t="s">
        <v>126</v>
      </c>
      <c r="H6936" s="31" t="s">
        <v>743</v>
      </c>
      <c r="I6936" s="31">
        <v>746</v>
      </c>
      <c r="J6936" s="31">
        <v>32700</v>
      </c>
      <c r="K6936" s="31">
        <v>22.813455657492401</v>
      </c>
      <c r="L6936" s="31" t="s">
        <v>1534</v>
      </c>
      <c r="M6936" s="31">
        <f t="shared" si="297"/>
        <v>22.813455657492401</v>
      </c>
      <c r="N6936" s="31">
        <f t="shared" si="298"/>
        <v>0</v>
      </c>
    </row>
    <row r="6937" spans="1:14" x14ac:dyDescent="0.45">
      <c r="A6937" s="31" t="str">
        <f t="shared" si="299"/>
        <v>E08000032_Children aged 0-4 at 31st March 2019 with an open CIN plan (excluding looked after children)_Number</v>
      </c>
      <c r="B6937" s="31" t="s">
        <v>259</v>
      </c>
      <c r="C6937" s="31" t="s">
        <v>260</v>
      </c>
      <c r="D6937" s="31" t="s">
        <v>474</v>
      </c>
      <c r="E6937" s="31" t="s">
        <v>475</v>
      </c>
      <c r="F6937" s="31" t="s">
        <v>63</v>
      </c>
      <c r="G6937" s="31" t="s">
        <v>126</v>
      </c>
      <c r="H6937" s="31" t="s">
        <v>743</v>
      </c>
      <c r="I6937" s="31">
        <v>1037</v>
      </c>
      <c r="J6937" s="31">
        <v>39705</v>
      </c>
      <c r="K6937" s="31">
        <v>26.1176174285354</v>
      </c>
      <c r="L6937" s="31" t="s">
        <v>1608</v>
      </c>
      <c r="M6937" s="31">
        <f t="shared" si="297"/>
        <v>26.1176174285354</v>
      </c>
      <c r="N6937" s="31">
        <f t="shared" si="298"/>
        <v>0</v>
      </c>
    </row>
    <row r="6938" spans="1:14" x14ac:dyDescent="0.45">
      <c r="A6938" s="31" t="str">
        <f t="shared" si="299"/>
        <v>E08000033_Children aged 0-4 at 31st March 2019 with an open CIN plan (excluding looked after children)_Number</v>
      </c>
      <c r="B6938" s="31" t="s">
        <v>273</v>
      </c>
      <c r="C6938" s="31" t="s">
        <v>274</v>
      </c>
      <c r="D6938" s="31" t="s">
        <v>474</v>
      </c>
      <c r="E6938" s="31" t="s">
        <v>475</v>
      </c>
      <c r="F6938" s="31" t="s">
        <v>63</v>
      </c>
      <c r="G6938" s="31" t="s">
        <v>126</v>
      </c>
      <c r="H6938" s="31" t="s">
        <v>743</v>
      </c>
      <c r="I6938" s="31">
        <v>320</v>
      </c>
      <c r="J6938" s="31">
        <v>12448</v>
      </c>
      <c r="K6938" s="31">
        <v>25.706940874036</v>
      </c>
      <c r="L6938" s="31" t="s">
        <v>1779</v>
      </c>
      <c r="M6938" s="31">
        <f t="shared" si="297"/>
        <v>25.706940874036</v>
      </c>
      <c r="N6938" s="31">
        <f t="shared" si="298"/>
        <v>0</v>
      </c>
    </row>
    <row r="6939" spans="1:14" x14ac:dyDescent="0.45">
      <c r="A6939" s="31" t="str">
        <f t="shared" si="299"/>
        <v>E08000034_Children aged 0-4 at 31st March 2019 with an open CIN plan (excluding looked after children)_Number</v>
      </c>
      <c r="B6939" s="31" t="s">
        <v>331</v>
      </c>
      <c r="C6939" s="31" t="s">
        <v>332</v>
      </c>
      <c r="D6939" s="31" t="s">
        <v>474</v>
      </c>
      <c r="E6939" s="31" t="s">
        <v>475</v>
      </c>
      <c r="F6939" s="31" t="s">
        <v>63</v>
      </c>
      <c r="G6939" s="31" t="s">
        <v>126</v>
      </c>
      <c r="H6939" s="31" t="s">
        <v>743</v>
      </c>
      <c r="I6939" s="31">
        <v>437</v>
      </c>
      <c r="J6939" s="31">
        <v>27446</v>
      </c>
      <c r="K6939" s="31">
        <v>15.9221744516505</v>
      </c>
      <c r="L6939" s="31" t="s">
        <v>1684</v>
      </c>
      <c r="M6939" s="31">
        <f t="shared" si="297"/>
        <v>15.9221744516505</v>
      </c>
      <c r="N6939" s="31">
        <f t="shared" si="298"/>
        <v>0</v>
      </c>
    </row>
    <row r="6940" spans="1:14" x14ac:dyDescent="0.45">
      <c r="A6940" s="31" t="str">
        <f t="shared" si="299"/>
        <v>E08000035_Children aged 0-4 at 31st March 2019 with an open CIN plan (excluding looked after children)_Number</v>
      </c>
      <c r="B6940" s="31" t="s">
        <v>339</v>
      </c>
      <c r="C6940" s="31" t="s">
        <v>340</v>
      </c>
      <c r="D6940" s="31" t="s">
        <v>474</v>
      </c>
      <c r="E6940" s="31" t="s">
        <v>475</v>
      </c>
      <c r="F6940" s="31" t="s">
        <v>63</v>
      </c>
      <c r="G6940" s="31" t="s">
        <v>126</v>
      </c>
      <c r="H6940" s="31" t="s">
        <v>743</v>
      </c>
      <c r="I6940" s="31">
        <v>1022</v>
      </c>
      <c r="J6940" s="31">
        <v>50495</v>
      </c>
      <c r="K6940" s="31">
        <v>20.2396276859095</v>
      </c>
      <c r="L6940" s="31" t="s">
        <v>1499</v>
      </c>
      <c r="M6940" s="31">
        <f t="shared" si="297"/>
        <v>20.2396276859095</v>
      </c>
      <c r="N6940" s="31">
        <f t="shared" si="298"/>
        <v>0</v>
      </c>
    </row>
    <row r="6941" spans="1:14" x14ac:dyDescent="0.45">
      <c r="A6941" s="31" t="str">
        <f t="shared" si="299"/>
        <v>E08000036_Children aged 0-4 at 31st March 2019 with an open CIN plan (excluding looked after children)_Number</v>
      </c>
      <c r="B6941" s="31" t="s">
        <v>444</v>
      </c>
      <c r="C6941" s="31" t="s">
        <v>445</v>
      </c>
      <c r="D6941" s="31" t="s">
        <v>474</v>
      </c>
      <c r="E6941" s="31" t="s">
        <v>475</v>
      </c>
      <c r="F6941" s="31" t="s">
        <v>63</v>
      </c>
      <c r="G6941" s="31" t="s">
        <v>126</v>
      </c>
      <c r="H6941" s="31" t="s">
        <v>743</v>
      </c>
      <c r="I6941" s="31">
        <v>719</v>
      </c>
      <c r="J6941" s="31">
        <v>21149</v>
      </c>
      <c r="K6941" s="31">
        <v>33.996879285072602</v>
      </c>
      <c r="L6941" s="31" t="s">
        <v>1794</v>
      </c>
      <c r="M6941" s="31">
        <f t="shared" si="297"/>
        <v>33.996879285072602</v>
      </c>
      <c r="N6941" s="31">
        <f t="shared" si="298"/>
        <v>0</v>
      </c>
    </row>
    <row r="6942" spans="1:14" x14ac:dyDescent="0.45">
      <c r="A6942" s="31" t="str">
        <f t="shared" si="299"/>
        <v>E08000020_Children aged 0-4 at 31st March 2019 with an open CIN plan (excluding looked after children)_Number</v>
      </c>
      <c r="B6942" s="31" t="s">
        <v>305</v>
      </c>
      <c r="C6942" s="31" t="s">
        <v>306</v>
      </c>
      <c r="D6942" s="31" t="s">
        <v>474</v>
      </c>
      <c r="E6942" s="31" t="s">
        <v>475</v>
      </c>
      <c r="F6942" s="31" t="s">
        <v>63</v>
      </c>
      <c r="G6942" s="31" t="s">
        <v>126</v>
      </c>
      <c r="H6942" s="31" t="s">
        <v>743</v>
      </c>
      <c r="I6942" s="31">
        <v>268</v>
      </c>
      <c r="J6942" s="31">
        <v>10857</v>
      </c>
      <c r="K6942" s="31">
        <v>24.684535322833199</v>
      </c>
      <c r="L6942" s="31" t="s">
        <v>1504</v>
      </c>
      <c r="M6942" s="31">
        <f t="shared" si="297"/>
        <v>24.684535322833199</v>
      </c>
      <c r="N6942" s="31">
        <f t="shared" si="298"/>
        <v>0</v>
      </c>
    </row>
    <row r="6943" spans="1:14" x14ac:dyDescent="0.45">
      <c r="A6943" s="31" t="str">
        <f t="shared" si="299"/>
        <v>E08000021_Children aged 0-4 at 31st March 2019 with an open CIN plan (excluding looked after children)_Number</v>
      </c>
      <c r="B6943" s="31" t="s">
        <v>357</v>
      </c>
      <c r="C6943" s="31" t="s">
        <v>358</v>
      </c>
      <c r="D6943" s="31" t="s">
        <v>474</v>
      </c>
      <c r="E6943" s="31" t="s">
        <v>475</v>
      </c>
      <c r="F6943" s="31" t="s">
        <v>63</v>
      </c>
      <c r="G6943" s="31" t="s">
        <v>126</v>
      </c>
      <c r="H6943" s="31" t="s">
        <v>743</v>
      </c>
      <c r="I6943" s="31">
        <v>646</v>
      </c>
      <c r="J6943" s="31">
        <v>16630</v>
      </c>
      <c r="K6943" s="31">
        <v>38.8454600120265</v>
      </c>
      <c r="L6943" s="31" t="s">
        <v>1719</v>
      </c>
      <c r="M6943" s="31">
        <f t="shared" si="297"/>
        <v>38.8454600120265</v>
      </c>
      <c r="N6943" s="31">
        <f t="shared" si="298"/>
        <v>0</v>
      </c>
    </row>
    <row r="6944" spans="1:14" x14ac:dyDescent="0.45">
      <c r="A6944" s="31" t="str">
        <f t="shared" si="299"/>
        <v>E08000022_Children aged 0-4 at 31st March 2019 with an open CIN plan (excluding looked after children)_Number</v>
      </c>
      <c r="B6944" s="31" t="s">
        <v>524</v>
      </c>
      <c r="C6944" s="31" t="s">
        <v>525</v>
      </c>
      <c r="D6944" s="31" t="s">
        <v>474</v>
      </c>
      <c r="E6944" s="31" t="s">
        <v>475</v>
      </c>
      <c r="F6944" s="31" t="s">
        <v>63</v>
      </c>
      <c r="G6944" s="31" t="s">
        <v>126</v>
      </c>
      <c r="H6944" s="31" t="s">
        <v>743</v>
      </c>
      <c r="I6944" s="31">
        <v>258</v>
      </c>
      <c r="J6944" s="31">
        <v>11471</v>
      </c>
      <c r="K6944" s="31">
        <v>22.491500305117299</v>
      </c>
      <c r="L6944" s="31" t="s">
        <v>1695</v>
      </c>
      <c r="M6944" s="31">
        <f t="shared" si="297"/>
        <v>22.491500305117299</v>
      </c>
      <c r="N6944" s="31">
        <f t="shared" si="298"/>
        <v>0</v>
      </c>
    </row>
    <row r="6945" spans="1:14" x14ac:dyDescent="0.45">
      <c r="A6945" s="31" t="str">
        <f t="shared" si="299"/>
        <v>E08000023_Children aged 0-4 at 31st March 2019 with an open CIN plan (excluding looked after children)_Number</v>
      </c>
      <c r="B6945" s="31" t="s">
        <v>410</v>
      </c>
      <c r="C6945" s="31" t="s">
        <v>411</v>
      </c>
      <c r="D6945" s="31" t="s">
        <v>474</v>
      </c>
      <c r="E6945" s="31" t="s">
        <v>475</v>
      </c>
      <c r="F6945" s="31" t="s">
        <v>63</v>
      </c>
      <c r="G6945" s="31" t="s">
        <v>126</v>
      </c>
      <c r="H6945" s="31" t="s">
        <v>743</v>
      </c>
      <c r="I6945" s="31">
        <v>246</v>
      </c>
      <c r="J6945" s="31">
        <v>8359</v>
      </c>
      <c r="K6945" s="31">
        <v>29.429357578657701</v>
      </c>
      <c r="L6945" s="31" t="s">
        <v>1752</v>
      </c>
      <c r="M6945" s="31">
        <f t="shared" si="297"/>
        <v>29.429357578657701</v>
      </c>
      <c r="N6945" s="31">
        <f t="shared" si="298"/>
        <v>0</v>
      </c>
    </row>
    <row r="6946" spans="1:14" x14ac:dyDescent="0.45">
      <c r="A6946" s="31" t="str">
        <f t="shared" si="299"/>
        <v>E08000024_Children aged 0-4 at 31st March 2019 with an open CIN plan (excluding looked after children)_Number</v>
      </c>
      <c r="B6946" s="31" t="s">
        <v>428</v>
      </c>
      <c r="C6946" s="31" t="s">
        <v>429</v>
      </c>
      <c r="D6946" s="31" t="s">
        <v>474</v>
      </c>
      <c r="E6946" s="31" t="s">
        <v>475</v>
      </c>
      <c r="F6946" s="31" t="s">
        <v>63</v>
      </c>
      <c r="G6946" s="31" t="s">
        <v>126</v>
      </c>
      <c r="H6946" s="31" t="s">
        <v>743</v>
      </c>
      <c r="I6946" s="31">
        <v>466</v>
      </c>
      <c r="J6946" s="31">
        <v>14954</v>
      </c>
      <c r="K6946" s="31">
        <v>31.162230841246501</v>
      </c>
      <c r="L6946" s="31" t="s">
        <v>1736</v>
      </c>
      <c r="M6946" s="31">
        <f t="shared" si="297"/>
        <v>31.162230841246501</v>
      </c>
      <c r="N6946" s="31">
        <f t="shared" si="298"/>
        <v>0</v>
      </c>
    </row>
    <row r="6947" spans="1:14" x14ac:dyDescent="0.45">
      <c r="A6947" s="31" t="str">
        <f t="shared" si="299"/>
        <v>E06000053_Children aged 0-4 at 31st March 2019 with an open CIN plan (excluding looked after children)_Number</v>
      </c>
      <c r="B6947" s="31" t="s">
        <v>550</v>
      </c>
      <c r="C6947" s="31" t="s">
        <v>551</v>
      </c>
      <c r="D6947" s="31" t="s">
        <v>474</v>
      </c>
      <c r="E6947" s="31" t="s">
        <v>475</v>
      </c>
      <c r="F6947" s="31" t="s">
        <v>63</v>
      </c>
      <c r="G6947" s="31" t="s">
        <v>126</v>
      </c>
      <c r="H6947" s="31" t="s">
        <v>743</v>
      </c>
      <c r="I6947" s="31">
        <v>0</v>
      </c>
      <c r="J6947" s="31">
        <v>101</v>
      </c>
      <c r="K6947" s="31">
        <v>0</v>
      </c>
      <c r="L6947" s="31" t="s">
        <v>1520</v>
      </c>
      <c r="M6947" s="31">
        <f t="shared" si="297"/>
        <v>0</v>
      </c>
      <c r="N6947" s="31">
        <f t="shared" si="298"/>
        <v>1</v>
      </c>
    </row>
    <row r="6948" spans="1:14" x14ac:dyDescent="0.45">
      <c r="A6948" s="31" t="str">
        <f t="shared" si="299"/>
        <v>E06000022_Children aged 0-4 at 31st March 2019 with an open CIN plan (excluding looked after children)_Number</v>
      </c>
      <c r="B6948" s="31" t="s">
        <v>238</v>
      </c>
      <c r="C6948" s="31" t="s">
        <v>239</v>
      </c>
      <c r="D6948" s="31" t="s">
        <v>474</v>
      </c>
      <c r="E6948" s="31" t="s">
        <v>475</v>
      </c>
      <c r="F6948" s="31" t="s">
        <v>63</v>
      </c>
      <c r="G6948" s="31" t="s">
        <v>126</v>
      </c>
      <c r="H6948" s="31" t="s">
        <v>743</v>
      </c>
      <c r="I6948" s="31">
        <v>159</v>
      </c>
      <c r="J6948" s="31">
        <v>9426</v>
      </c>
      <c r="K6948" s="31">
        <v>16.868236791852301</v>
      </c>
      <c r="L6948" s="31" t="s">
        <v>1616</v>
      </c>
      <c r="M6948" s="31">
        <f t="shared" si="297"/>
        <v>16.868236791852301</v>
      </c>
      <c r="N6948" s="31">
        <f t="shared" si="298"/>
        <v>0</v>
      </c>
    </row>
    <row r="6949" spans="1:14" x14ac:dyDescent="0.45">
      <c r="A6949" s="31" t="str">
        <f t="shared" si="299"/>
        <v>E06000023_Children aged 0-4 at 31st March 2019 with an open CIN plan (excluding looked after children)_Number</v>
      </c>
      <c r="B6949" s="31" t="s">
        <v>265</v>
      </c>
      <c r="C6949" s="31" t="s">
        <v>266</v>
      </c>
      <c r="D6949" s="31" t="s">
        <v>474</v>
      </c>
      <c r="E6949" s="31" t="s">
        <v>475</v>
      </c>
      <c r="F6949" s="31" t="s">
        <v>63</v>
      </c>
      <c r="G6949" s="31" t="s">
        <v>126</v>
      </c>
      <c r="H6949" s="31" t="s">
        <v>743</v>
      </c>
      <c r="I6949" s="31">
        <v>455</v>
      </c>
      <c r="J6949" s="31">
        <v>28994</v>
      </c>
      <c r="K6949" s="31">
        <v>15.692901979719901</v>
      </c>
      <c r="L6949" s="31" t="s">
        <v>1773</v>
      </c>
      <c r="M6949" s="31">
        <f t="shared" si="297"/>
        <v>15.692901979719901</v>
      </c>
      <c r="N6949" s="31">
        <f t="shared" si="298"/>
        <v>0</v>
      </c>
    </row>
    <row r="6950" spans="1:14" x14ac:dyDescent="0.45">
      <c r="A6950" s="31" t="str">
        <f t="shared" si="299"/>
        <v>E06000024_Children aged 0-4 at 31st March 2019 with an open CIN plan (excluding looked after children)_Number</v>
      </c>
      <c r="B6950" s="31" t="s">
        <v>367</v>
      </c>
      <c r="C6950" s="31" t="s">
        <v>368</v>
      </c>
      <c r="D6950" s="31" t="s">
        <v>474</v>
      </c>
      <c r="E6950" s="31" t="s">
        <v>475</v>
      </c>
      <c r="F6950" s="31" t="s">
        <v>63</v>
      </c>
      <c r="G6950" s="31" t="s">
        <v>126</v>
      </c>
      <c r="H6950" s="31" t="s">
        <v>743</v>
      </c>
      <c r="I6950" s="31">
        <v>185</v>
      </c>
      <c r="J6950" s="31">
        <v>11491</v>
      </c>
      <c r="K6950" s="31">
        <v>16.099556174397399</v>
      </c>
      <c r="L6950" s="31" t="s">
        <v>1661</v>
      </c>
      <c r="M6950" s="31">
        <f t="shared" si="297"/>
        <v>16.099556174397399</v>
      </c>
      <c r="N6950" s="31">
        <f t="shared" si="298"/>
        <v>0</v>
      </c>
    </row>
    <row r="6951" spans="1:14" x14ac:dyDescent="0.45">
      <c r="A6951" s="31" t="str">
        <f t="shared" si="299"/>
        <v>E06000025_Children aged 0-4 at 31st March 2019 with an open CIN plan (excluding looked after children)_Number</v>
      </c>
      <c r="B6951" s="31" t="s">
        <v>408</v>
      </c>
      <c r="C6951" s="31" t="s">
        <v>409</v>
      </c>
      <c r="D6951" s="31" t="s">
        <v>474</v>
      </c>
      <c r="E6951" s="31" t="s">
        <v>475</v>
      </c>
      <c r="F6951" s="31" t="s">
        <v>63</v>
      </c>
      <c r="G6951" s="31" t="s">
        <v>126</v>
      </c>
      <c r="H6951" s="31" t="s">
        <v>743</v>
      </c>
      <c r="I6951" s="31">
        <v>297</v>
      </c>
      <c r="J6951" s="31">
        <v>16325</v>
      </c>
      <c r="K6951" s="31">
        <v>18.1929555895865</v>
      </c>
      <c r="L6951" s="31" t="s">
        <v>1546</v>
      </c>
      <c r="M6951" s="31">
        <f t="shared" si="297"/>
        <v>18.1929555895865</v>
      </c>
      <c r="N6951" s="31">
        <f t="shared" si="298"/>
        <v>0</v>
      </c>
    </row>
    <row r="6952" spans="1:14" x14ac:dyDescent="0.45">
      <c r="A6952" s="31" t="str">
        <f t="shared" si="299"/>
        <v>E06000001_Children aged 0-4 at 31st March 2019 with an open CIN plan (excluding looked after children)_Number</v>
      </c>
      <c r="B6952" s="31" t="s">
        <v>313</v>
      </c>
      <c r="C6952" s="31" t="s">
        <v>314</v>
      </c>
      <c r="D6952" s="31" t="s">
        <v>474</v>
      </c>
      <c r="E6952" s="31" t="s">
        <v>475</v>
      </c>
      <c r="F6952" s="31" t="s">
        <v>63</v>
      </c>
      <c r="G6952" s="31" t="s">
        <v>126</v>
      </c>
      <c r="H6952" s="31" t="s">
        <v>743</v>
      </c>
      <c r="I6952" s="31">
        <v>234</v>
      </c>
      <c r="J6952" s="31">
        <v>5297</v>
      </c>
      <c r="K6952" s="31">
        <v>44.1759486501794</v>
      </c>
      <c r="L6952" s="31" t="s">
        <v>1795</v>
      </c>
      <c r="M6952" s="31">
        <f t="shared" si="297"/>
        <v>44.1759486501794</v>
      </c>
      <c r="N6952" s="31">
        <f t="shared" si="298"/>
        <v>0</v>
      </c>
    </row>
    <row r="6953" spans="1:14" x14ac:dyDescent="0.45">
      <c r="A6953" s="31" t="str">
        <f t="shared" si="299"/>
        <v>E06000002_Children aged 0-4 at 31st March 2019 with an open CIN plan (excluding looked after children)_Number</v>
      </c>
      <c r="B6953" s="31" t="s">
        <v>511</v>
      </c>
      <c r="C6953" s="31" t="s">
        <v>725</v>
      </c>
      <c r="D6953" s="31" t="s">
        <v>474</v>
      </c>
      <c r="E6953" s="31" t="s">
        <v>475</v>
      </c>
      <c r="F6953" s="31" t="s">
        <v>63</v>
      </c>
      <c r="G6953" s="31" t="s">
        <v>126</v>
      </c>
      <c r="H6953" s="31" t="s">
        <v>743</v>
      </c>
      <c r="I6953" s="31">
        <v>414</v>
      </c>
      <c r="J6953" s="31">
        <v>9657</v>
      </c>
      <c r="K6953" s="31">
        <v>42.870456663560098</v>
      </c>
      <c r="L6953" s="31" t="s">
        <v>1796</v>
      </c>
      <c r="M6953" s="31">
        <f t="shared" si="297"/>
        <v>42.870456663560098</v>
      </c>
      <c r="N6953" s="31">
        <f t="shared" si="298"/>
        <v>0</v>
      </c>
    </row>
    <row r="6954" spans="1:14" x14ac:dyDescent="0.45">
      <c r="A6954" s="31" t="str">
        <f t="shared" si="299"/>
        <v>E06000003_Children aged 0-4 at 31st March 2019 with an open CIN plan (excluding looked after children)_Number</v>
      </c>
      <c r="B6954" s="31" t="s">
        <v>387</v>
      </c>
      <c r="C6954" s="31" t="s">
        <v>388</v>
      </c>
      <c r="D6954" s="31" t="s">
        <v>474</v>
      </c>
      <c r="E6954" s="31" t="s">
        <v>475</v>
      </c>
      <c r="F6954" s="31" t="s">
        <v>63</v>
      </c>
      <c r="G6954" s="31" t="s">
        <v>126</v>
      </c>
      <c r="H6954" s="31" t="s">
        <v>743</v>
      </c>
      <c r="I6954" s="31">
        <v>270</v>
      </c>
      <c r="J6954" s="31">
        <v>7348</v>
      </c>
      <c r="K6954" s="31">
        <v>36.744692433315201</v>
      </c>
      <c r="L6954" s="31" t="s">
        <v>1797</v>
      </c>
      <c r="M6954" s="31">
        <f t="shared" si="297"/>
        <v>36.744692433315201</v>
      </c>
      <c r="N6954" s="31">
        <f t="shared" si="298"/>
        <v>0</v>
      </c>
    </row>
    <row r="6955" spans="1:14" x14ac:dyDescent="0.45">
      <c r="A6955" s="31" t="str">
        <f t="shared" si="299"/>
        <v>E06000004_Children aged 0-4 at 31st March 2019 with an open CIN plan (excluding looked after children)_Number</v>
      </c>
      <c r="B6955" s="31" t="s">
        <v>422</v>
      </c>
      <c r="C6955" s="31" t="s">
        <v>423</v>
      </c>
      <c r="D6955" s="31" t="s">
        <v>474</v>
      </c>
      <c r="E6955" s="31" t="s">
        <v>475</v>
      </c>
      <c r="F6955" s="31" t="s">
        <v>63</v>
      </c>
      <c r="G6955" s="31" t="s">
        <v>126</v>
      </c>
      <c r="H6955" s="31" t="s">
        <v>743</v>
      </c>
      <c r="I6955" s="31">
        <v>352</v>
      </c>
      <c r="J6955" s="31">
        <v>11648</v>
      </c>
      <c r="K6955" s="31">
        <v>30.219780219780201</v>
      </c>
      <c r="L6955" s="31" t="s">
        <v>1720</v>
      </c>
      <c r="M6955" s="31">
        <f t="shared" si="297"/>
        <v>30.219780219780201</v>
      </c>
      <c r="N6955" s="31">
        <f t="shared" si="298"/>
        <v>0</v>
      </c>
    </row>
    <row r="6956" spans="1:14" x14ac:dyDescent="0.45">
      <c r="A6956" s="31" t="str">
        <f t="shared" si="299"/>
        <v>E06000010_Children aged 0-4 at 31st March 2019 with an open CIN plan (excluding looked after children)_Number</v>
      </c>
      <c r="B6956" s="31" t="s">
        <v>329</v>
      </c>
      <c r="C6956" s="31" t="s">
        <v>330</v>
      </c>
      <c r="D6956" s="31" t="s">
        <v>474</v>
      </c>
      <c r="E6956" s="31" t="s">
        <v>475</v>
      </c>
      <c r="F6956" s="31" t="s">
        <v>63</v>
      </c>
      <c r="G6956" s="31" t="s">
        <v>126</v>
      </c>
      <c r="H6956" s="31" t="s">
        <v>743</v>
      </c>
      <c r="I6956" s="31">
        <v>590</v>
      </c>
      <c r="J6956" s="31">
        <v>17207</v>
      </c>
      <c r="K6956" s="31">
        <v>34.288371011797501</v>
      </c>
      <c r="L6956" s="31" t="s">
        <v>1798</v>
      </c>
      <c r="M6956" s="31">
        <f t="shared" si="297"/>
        <v>34.288371011797501</v>
      </c>
      <c r="N6956" s="31">
        <f t="shared" si="298"/>
        <v>0</v>
      </c>
    </row>
    <row r="6957" spans="1:14" x14ac:dyDescent="0.45">
      <c r="A6957" s="31" t="str">
        <f t="shared" si="299"/>
        <v>E06000011_Children aged 0-4 at 31st March 2019 with an open CIN plan (excluding looked after children)_Number</v>
      </c>
      <c r="B6957" s="31" t="s">
        <v>514</v>
      </c>
      <c r="C6957" s="31" t="s">
        <v>594</v>
      </c>
      <c r="D6957" s="31" t="s">
        <v>474</v>
      </c>
      <c r="E6957" s="31" t="s">
        <v>475</v>
      </c>
      <c r="F6957" s="31" t="s">
        <v>63</v>
      </c>
      <c r="G6957" s="31" t="s">
        <v>126</v>
      </c>
      <c r="H6957" s="31" t="s">
        <v>743</v>
      </c>
      <c r="I6957" s="31">
        <v>336</v>
      </c>
      <c r="J6957" s="31">
        <v>15572</v>
      </c>
      <c r="K6957" s="31">
        <v>21.577189827896198</v>
      </c>
      <c r="L6957" s="31" t="s">
        <v>1590</v>
      </c>
      <c r="M6957" s="31">
        <f t="shared" si="297"/>
        <v>21.577189827896198</v>
      </c>
      <c r="N6957" s="31">
        <f t="shared" si="298"/>
        <v>0</v>
      </c>
    </row>
    <row r="6958" spans="1:14" x14ac:dyDescent="0.45">
      <c r="A6958" s="31" t="str">
        <f t="shared" si="299"/>
        <v>E06000012_Children aged 0-4 at 31st March 2019 with an open CIN plan (excluding looked after children)_Number</v>
      </c>
      <c r="B6958" s="31" t="s">
        <v>363</v>
      </c>
      <c r="C6958" s="31" t="s">
        <v>364</v>
      </c>
      <c r="D6958" s="31" t="s">
        <v>474</v>
      </c>
      <c r="E6958" s="31" t="s">
        <v>475</v>
      </c>
      <c r="F6958" s="31" t="s">
        <v>63</v>
      </c>
      <c r="G6958" s="31" t="s">
        <v>126</v>
      </c>
      <c r="H6958" s="31" t="s">
        <v>743</v>
      </c>
      <c r="I6958" s="31">
        <v>544</v>
      </c>
      <c r="J6958" s="31">
        <v>9516</v>
      </c>
      <c r="K6958" s="31">
        <v>57.166876839007998</v>
      </c>
      <c r="L6958" s="31" t="s">
        <v>1799</v>
      </c>
      <c r="M6958" s="31">
        <f t="shared" si="297"/>
        <v>57.166876839007998</v>
      </c>
      <c r="N6958" s="31">
        <f t="shared" si="298"/>
        <v>0</v>
      </c>
    </row>
    <row r="6959" spans="1:14" x14ac:dyDescent="0.45">
      <c r="A6959" s="31" t="str">
        <f t="shared" si="299"/>
        <v>E06000013_Children aged 0-4 at 31st March 2019 with an open CIN plan (excluding looked after children)_Number</v>
      </c>
      <c r="B6959" s="31" t="s">
        <v>365</v>
      </c>
      <c r="C6959" s="31" t="s">
        <v>366</v>
      </c>
      <c r="D6959" s="31" t="s">
        <v>474</v>
      </c>
      <c r="E6959" s="31" t="s">
        <v>475</v>
      </c>
      <c r="F6959" s="31" t="s">
        <v>63</v>
      </c>
      <c r="G6959" s="31" t="s">
        <v>126</v>
      </c>
      <c r="H6959" s="31" t="s">
        <v>743</v>
      </c>
      <c r="I6959" s="31">
        <v>238</v>
      </c>
      <c r="J6959" s="31">
        <v>9204</v>
      </c>
      <c r="K6959" s="31">
        <v>25.858322468491998</v>
      </c>
      <c r="L6959" s="31" t="s">
        <v>1733</v>
      </c>
      <c r="M6959" s="31">
        <f t="shared" si="297"/>
        <v>25.858322468491998</v>
      </c>
      <c r="N6959" s="31">
        <f t="shared" si="298"/>
        <v>0</v>
      </c>
    </row>
    <row r="6960" spans="1:14" x14ac:dyDescent="0.45">
      <c r="A6960" s="31" t="str">
        <f t="shared" si="299"/>
        <v>E10000023_Children aged 0-4 at 31st March 2019 with an open CIN plan (excluding looked after children)_Number</v>
      </c>
      <c r="B6960" s="31" t="s">
        <v>369</v>
      </c>
      <c r="C6960" s="31" t="s">
        <v>370</v>
      </c>
      <c r="D6960" s="31" t="s">
        <v>474</v>
      </c>
      <c r="E6960" s="31" t="s">
        <v>475</v>
      </c>
      <c r="F6960" s="31" t="s">
        <v>63</v>
      </c>
      <c r="G6960" s="31" t="s">
        <v>126</v>
      </c>
      <c r="H6960" s="31" t="s">
        <v>743</v>
      </c>
      <c r="I6960" s="31">
        <v>457</v>
      </c>
      <c r="J6960" s="31">
        <v>29706</v>
      </c>
      <c r="K6960" s="31">
        <v>15.3840974887228</v>
      </c>
      <c r="L6960" s="31" t="s">
        <v>1751</v>
      </c>
      <c r="M6960" s="31">
        <f t="shared" si="297"/>
        <v>15.3840974887228</v>
      </c>
      <c r="N6960" s="31">
        <f t="shared" si="298"/>
        <v>0</v>
      </c>
    </row>
    <row r="6961" spans="1:14" x14ac:dyDescent="0.45">
      <c r="A6961" s="31" t="str">
        <f t="shared" si="299"/>
        <v>E06000014_Children aged 0-4 at 31st March 2019 with an open CIN plan (excluding looked after children)_Number</v>
      </c>
      <c r="B6961" s="31" t="s">
        <v>472</v>
      </c>
      <c r="C6961" s="31" t="s">
        <v>473</v>
      </c>
      <c r="D6961" s="31" t="s">
        <v>474</v>
      </c>
      <c r="E6961" s="31" t="s">
        <v>475</v>
      </c>
      <c r="F6961" s="31" t="s">
        <v>63</v>
      </c>
      <c r="G6961" s="31" t="s">
        <v>126</v>
      </c>
      <c r="H6961" s="31" t="s">
        <v>743</v>
      </c>
      <c r="I6961" s="31">
        <v>206</v>
      </c>
      <c r="J6961" s="31">
        <v>9822</v>
      </c>
      <c r="K6961" s="31">
        <v>20.9733251883527</v>
      </c>
      <c r="L6961" s="31" t="s">
        <v>1761</v>
      </c>
      <c r="M6961" s="31">
        <f t="shared" si="297"/>
        <v>20.9733251883527</v>
      </c>
      <c r="N6961" s="31">
        <f t="shared" si="298"/>
        <v>0</v>
      </c>
    </row>
    <row r="6962" spans="1:14" x14ac:dyDescent="0.45">
      <c r="A6962" s="31" t="str">
        <f t="shared" si="299"/>
        <v>E06000032_Children aged 0-4 at 31st March 2019 with an open CIN plan (excluding looked after children)_Number</v>
      </c>
      <c r="B6962" s="31" t="s">
        <v>564</v>
      </c>
      <c r="C6962" s="31" t="s">
        <v>724</v>
      </c>
      <c r="D6962" s="31" t="s">
        <v>474</v>
      </c>
      <c r="E6962" s="31" t="s">
        <v>475</v>
      </c>
      <c r="F6962" s="31" t="s">
        <v>63</v>
      </c>
      <c r="G6962" s="31" t="s">
        <v>126</v>
      </c>
      <c r="H6962" s="31" t="s">
        <v>743</v>
      </c>
      <c r="I6962" s="31">
        <v>287</v>
      </c>
      <c r="J6962" s="31">
        <v>17547</v>
      </c>
      <c r="K6962" s="31">
        <v>16.356072263064899</v>
      </c>
      <c r="L6962" s="31" t="s">
        <v>790</v>
      </c>
      <c r="M6962" s="31">
        <f t="shared" si="297"/>
        <v>16.356072263064899</v>
      </c>
      <c r="N6962" s="31">
        <f t="shared" si="298"/>
        <v>0</v>
      </c>
    </row>
    <row r="6963" spans="1:14" x14ac:dyDescent="0.45">
      <c r="A6963" s="31" t="str">
        <f t="shared" si="299"/>
        <v>E06000055_Children aged 0-4 at 31st March 2019 with an open CIN plan (excluding looked after children)_Number</v>
      </c>
      <c r="B6963" s="31" t="s">
        <v>240</v>
      </c>
      <c r="C6963" s="31" t="s">
        <v>241</v>
      </c>
      <c r="D6963" s="31" t="s">
        <v>474</v>
      </c>
      <c r="E6963" s="31" t="s">
        <v>475</v>
      </c>
      <c r="F6963" s="31" t="s">
        <v>63</v>
      </c>
      <c r="G6963" s="31" t="s">
        <v>126</v>
      </c>
      <c r="H6963" s="31" t="s">
        <v>743</v>
      </c>
      <c r="I6963" s="31">
        <v>209</v>
      </c>
      <c r="J6963" s="31">
        <v>11509</v>
      </c>
      <c r="K6963" s="31">
        <v>18.159701103484199</v>
      </c>
      <c r="L6963" s="31" t="s">
        <v>1546</v>
      </c>
      <c r="M6963" s="31">
        <f t="shared" si="297"/>
        <v>18.159701103484199</v>
      </c>
      <c r="N6963" s="31">
        <f t="shared" si="298"/>
        <v>0</v>
      </c>
    </row>
    <row r="6964" spans="1:14" x14ac:dyDescent="0.45">
      <c r="A6964" s="31" t="str">
        <f t="shared" si="299"/>
        <v>E06000056_Children aged 0-4 at 31st March 2019 with an open CIN plan (excluding looked after children)_Number</v>
      </c>
      <c r="B6964" s="31" t="s">
        <v>279</v>
      </c>
      <c r="C6964" s="31" t="s">
        <v>280</v>
      </c>
      <c r="D6964" s="31" t="s">
        <v>474</v>
      </c>
      <c r="E6964" s="31" t="s">
        <v>475</v>
      </c>
      <c r="F6964" s="31" t="s">
        <v>63</v>
      </c>
      <c r="G6964" s="31" t="s">
        <v>126</v>
      </c>
      <c r="H6964" s="31" t="s">
        <v>743</v>
      </c>
      <c r="I6964" s="31">
        <v>200</v>
      </c>
      <c r="J6964" s="31">
        <v>17751</v>
      </c>
      <c r="K6964" s="31">
        <v>11.2669708748803</v>
      </c>
      <c r="L6964" s="31" t="s">
        <v>1468</v>
      </c>
      <c r="M6964" s="31">
        <f t="shared" si="297"/>
        <v>11.2669708748803</v>
      </c>
      <c r="N6964" s="31">
        <f t="shared" si="298"/>
        <v>0</v>
      </c>
    </row>
    <row r="6965" spans="1:14" x14ac:dyDescent="0.45">
      <c r="A6965" s="31" t="str">
        <f t="shared" si="299"/>
        <v>E10000002_Children aged 0-4 at 31st March 2019 with an open CIN plan (excluding looked after children)_Number</v>
      </c>
      <c r="B6965" s="31" t="s">
        <v>269</v>
      </c>
      <c r="C6965" s="31" t="s">
        <v>270</v>
      </c>
      <c r="D6965" s="31" t="s">
        <v>474</v>
      </c>
      <c r="E6965" s="31" t="s">
        <v>475</v>
      </c>
      <c r="F6965" s="31" t="s">
        <v>63</v>
      </c>
      <c r="G6965" s="31" t="s">
        <v>126</v>
      </c>
      <c r="H6965" s="31" t="s">
        <v>743</v>
      </c>
      <c r="I6965" s="31">
        <v>593</v>
      </c>
      <c r="J6965" s="31">
        <v>32404</v>
      </c>
      <c r="K6965" s="31">
        <v>18.300209850635699</v>
      </c>
      <c r="L6965" s="31" t="s">
        <v>1543</v>
      </c>
      <c r="M6965" s="31">
        <f t="shared" si="297"/>
        <v>18.300209850635699</v>
      </c>
      <c r="N6965" s="31">
        <f t="shared" si="298"/>
        <v>0</v>
      </c>
    </row>
    <row r="6966" spans="1:14" x14ac:dyDescent="0.45">
      <c r="A6966" s="31" t="str">
        <f t="shared" si="299"/>
        <v>E06000042_Children aged 0-4 at 31st March 2019 with an open CIN plan (excluding looked after children)_Number</v>
      </c>
      <c r="B6966" s="31" t="s">
        <v>355</v>
      </c>
      <c r="C6966" s="31" t="s">
        <v>356</v>
      </c>
      <c r="D6966" s="31" t="s">
        <v>474</v>
      </c>
      <c r="E6966" s="31" t="s">
        <v>475</v>
      </c>
      <c r="F6966" s="31" t="s">
        <v>63</v>
      </c>
      <c r="G6966" s="31" t="s">
        <v>126</v>
      </c>
      <c r="H6966" s="31" t="s">
        <v>743</v>
      </c>
      <c r="I6966" s="31">
        <v>361</v>
      </c>
      <c r="J6966" s="31">
        <v>19048</v>
      </c>
      <c r="K6966" s="31">
        <v>18.952120957580799</v>
      </c>
      <c r="L6966" s="31" t="s">
        <v>1561</v>
      </c>
      <c r="M6966" s="31">
        <f t="shared" si="297"/>
        <v>18.952120957580799</v>
      </c>
      <c r="N6966" s="31">
        <f t="shared" si="298"/>
        <v>0</v>
      </c>
    </row>
    <row r="6967" spans="1:14" x14ac:dyDescent="0.45">
      <c r="A6967" s="31" t="str">
        <f t="shared" si="299"/>
        <v>E10000007_Children aged 0-4 at 31st March 2019 with an open CIN plan (excluding looked after children)_Number</v>
      </c>
      <c r="B6967" s="31" t="s">
        <v>291</v>
      </c>
      <c r="C6967" s="31" t="s">
        <v>292</v>
      </c>
      <c r="D6967" s="31" t="s">
        <v>474</v>
      </c>
      <c r="E6967" s="31" t="s">
        <v>475</v>
      </c>
      <c r="F6967" s="31" t="s">
        <v>63</v>
      </c>
      <c r="G6967" s="31" t="s">
        <v>126</v>
      </c>
      <c r="H6967" s="31" t="s">
        <v>743</v>
      </c>
      <c r="I6967" s="31">
        <v>1173</v>
      </c>
      <c r="J6967" s="31">
        <v>40208</v>
      </c>
      <c r="K6967" s="31">
        <v>29.173298846000801</v>
      </c>
      <c r="L6967" s="31" t="s">
        <v>1746</v>
      </c>
      <c r="M6967" s="31">
        <f t="shared" si="297"/>
        <v>29.173298846000801</v>
      </c>
      <c r="N6967" s="31">
        <f t="shared" si="298"/>
        <v>0</v>
      </c>
    </row>
    <row r="6968" spans="1:14" x14ac:dyDescent="0.45">
      <c r="A6968" s="31" t="str">
        <f t="shared" si="299"/>
        <v>E06000015_Children aged 0-4 at 31st March 2019 with an open CIN plan (excluding looked after children)_Number</v>
      </c>
      <c r="B6968" s="31" t="s">
        <v>289</v>
      </c>
      <c r="C6968" s="31" t="s">
        <v>290</v>
      </c>
      <c r="D6968" s="31" t="s">
        <v>474</v>
      </c>
      <c r="E6968" s="31" t="s">
        <v>475</v>
      </c>
      <c r="F6968" s="31" t="s">
        <v>63</v>
      </c>
      <c r="G6968" s="31" t="s">
        <v>126</v>
      </c>
      <c r="H6968" s="31" t="s">
        <v>743</v>
      </c>
      <c r="I6968" s="31">
        <v>591</v>
      </c>
      <c r="J6968" s="31">
        <v>16674</v>
      </c>
      <c r="K6968" s="31">
        <v>35.444404462036701</v>
      </c>
      <c r="L6968" s="31" t="s">
        <v>1800</v>
      </c>
      <c r="M6968" s="31">
        <f t="shared" si="297"/>
        <v>35.444404462036701</v>
      </c>
      <c r="N6968" s="31">
        <f t="shared" si="298"/>
        <v>0</v>
      </c>
    </row>
    <row r="6969" spans="1:14" x14ac:dyDescent="0.45">
      <c r="A6969" s="31" t="str">
        <f t="shared" si="299"/>
        <v>E10000009_Children aged 0-4 at 31st March 2019 with an open CIN plan (excluding looked after children)_Number</v>
      </c>
      <c r="B6969" s="31" t="s">
        <v>295</v>
      </c>
      <c r="C6969" s="31" t="s">
        <v>296</v>
      </c>
      <c r="D6969" s="31" t="s">
        <v>474</v>
      </c>
      <c r="E6969" s="31" t="s">
        <v>475</v>
      </c>
      <c r="F6969" s="31" t="s">
        <v>63</v>
      </c>
      <c r="G6969" s="31" t="s">
        <v>126</v>
      </c>
      <c r="H6969" s="31" t="s">
        <v>743</v>
      </c>
      <c r="I6969" s="31">
        <v>459</v>
      </c>
      <c r="J6969" s="31">
        <v>18202</v>
      </c>
      <c r="K6969" s="31">
        <v>25.217009119876899</v>
      </c>
      <c r="L6969" s="31" t="s">
        <v>1717</v>
      </c>
      <c r="M6969" s="31">
        <f t="shared" si="297"/>
        <v>25.217009119876899</v>
      </c>
      <c r="N6969" s="31">
        <f t="shared" si="298"/>
        <v>0</v>
      </c>
    </row>
    <row r="6970" spans="1:14" x14ac:dyDescent="0.45">
      <c r="A6970" s="31" t="str">
        <f t="shared" si="299"/>
        <v>E06000029_Children aged 0-4 at 31st March 2019 with an open CIN plan (excluding looked after children)_Number</v>
      </c>
      <c r="B6970" s="31" t="s">
        <v>543</v>
      </c>
      <c r="C6970" s="31" t="s">
        <v>717</v>
      </c>
      <c r="D6970" s="31" t="s">
        <v>474</v>
      </c>
      <c r="E6970" s="31" t="s">
        <v>475</v>
      </c>
      <c r="F6970" s="31" t="s">
        <v>63</v>
      </c>
      <c r="G6970" s="31" t="s">
        <v>126</v>
      </c>
      <c r="H6970" s="31" t="s">
        <v>743</v>
      </c>
      <c r="I6970" s="31">
        <v>169</v>
      </c>
      <c r="J6970" s="31">
        <v>8108</v>
      </c>
      <c r="K6970" s="31">
        <v>20.843611248150001</v>
      </c>
      <c r="L6970" s="31" t="s">
        <v>1540</v>
      </c>
      <c r="M6970" s="31">
        <f t="shared" si="297"/>
        <v>20.843611248150001</v>
      </c>
      <c r="N6970" s="31">
        <f t="shared" si="298"/>
        <v>0</v>
      </c>
    </row>
    <row r="6971" spans="1:14" x14ac:dyDescent="0.45">
      <c r="A6971" s="31" t="str">
        <f t="shared" si="299"/>
        <v>E06000028_Children aged 0-4 at 31st March 2019 with an open CIN plan (excluding looked after children)_Number</v>
      </c>
      <c r="B6971" s="31" t="s">
        <v>254</v>
      </c>
      <c r="C6971" s="31" t="s">
        <v>255</v>
      </c>
      <c r="D6971" s="31" t="s">
        <v>474</v>
      </c>
      <c r="E6971" s="31" t="s">
        <v>475</v>
      </c>
      <c r="F6971" s="31" t="s">
        <v>63</v>
      </c>
      <c r="G6971" s="31" t="s">
        <v>126</v>
      </c>
      <c r="H6971" s="31" t="s">
        <v>743</v>
      </c>
      <c r="I6971" s="31">
        <v>204</v>
      </c>
      <c r="J6971" s="31">
        <v>10832</v>
      </c>
      <c r="K6971" s="31">
        <v>18.833087149187602</v>
      </c>
      <c r="L6971" s="31" t="s">
        <v>1544</v>
      </c>
      <c r="M6971" s="31">
        <f t="shared" si="297"/>
        <v>18.833087149187602</v>
      </c>
      <c r="N6971" s="31">
        <f t="shared" si="298"/>
        <v>0</v>
      </c>
    </row>
    <row r="6972" spans="1:14" x14ac:dyDescent="0.45">
      <c r="A6972" s="31" t="str">
        <f t="shared" si="299"/>
        <v>E06000047_Children aged 0-4 at 31st March 2019 with an open CIN plan (excluding looked after children)_Number</v>
      </c>
      <c r="B6972" s="31" t="s">
        <v>528</v>
      </c>
      <c r="C6972" s="31" t="s">
        <v>721</v>
      </c>
      <c r="D6972" s="31" t="s">
        <v>474</v>
      </c>
      <c r="E6972" s="31" t="s">
        <v>475</v>
      </c>
      <c r="F6972" s="31" t="s">
        <v>63</v>
      </c>
      <c r="G6972" s="31" t="s">
        <v>126</v>
      </c>
      <c r="H6972" s="31" t="s">
        <v>743</v>
      </c>
      <c r="I6972" s="31">
        <v>711</v>
      </c>
      <c r="J6972" s="31">
        <v>27021</v>
      </c>
      <c r="K6972" s="31">
        <v>26.3128677695126</v>
      </c>
      <c r="L6972" s="31" t="s">
        <v>1648</v>
      </c>
      <c r="M6972" s="31">
        <f t="shared" si="297"/>
        <v>26.3128677695126</v>
      </c>
      <c r="N6972" s="31">
        <f t="shared" si="298"/>
        <v>0</v>
      </c>
    </row>
    <row r="6973" spans="1:14" x14ac:dyDescent="0.45">
      <c r="A6973" s="31" t="str">
        <f t="shared" si="299"/>
        <v>E06000005_Children aged 0-4 at 31st March 2019 with an open CIN plan (excluding looked after children)_Number</v>
      </c>
      <c r="B6973" s="31" t="s">
        <v>287</v>
      </c>
      <c r="C6973" s="31" t="s">
        <v>288</v>
      </c>
      <c r="D6973" s="31" t="s">
        <v>474</v>
      </c>
      <c r="E6973" s="31" t="s">
        <v>475</v>
      </c>
      <c r="F6973" s="31" t="s">
        <v>63</v>
      </c>
      <c r="G6973" s="31" t="s">
        <v>126</v>
      </c>
      <c r="H6973" s="31" t="s">
        <v>743</v>
      </c>
      <c r="I6973" s="31">
        <v>177</v>
      </c>
      <c r="J6973" s="31">
        <v>5917</v>
      </c>
      <c r="K6973" s="31">
        <v>29.913807672807199</v>
      </c>
      <c r="L6973" s="31" t="s">
        <v>1801</v>
      </c>
      <c r="M6973" s="31">
        <f t="shared" si="297"/>
        <v>29.913807672807199</v>
      </c>
      <c r="N6973" s="31">
        <f t="shared" si="298"/>
        <v>0</v>
      </c>
    </row>
    <row r="6974" spans="1:14" x14ac:dyDescent="0.45">
      <c r="A6974" s="31" t="str">
        <f t="shared" si="299"/>
        <v>E10000011_Children aged 0-4 at 31st March 2019 with an open CIN plan (excluding looked after children)_Number</v>
      </c>
      <c r="B6974" s="31" t="s">
        <v>299</v>
      </c>
      <c r="C6974" s="31" t="s">
        <v>300</v>
      </c>
      <c r="D6974" s="31" t="s">
        <v>474</v>
      </c>
      <c r="E6974" s="31" t="s">
        <v>475</v>
      </c>
      <c r="F6974" s="31" t="s">
        <v>63</v>
      </c>
      <c r="G6974" s="31" t="s">
        <v>126</v>
      </c>
      <c r="H6974" s="31" t="s">
        <v>743</v>
      </c>
      <c r="I6974" s="31">
        <v>609</v>
      </c>
      <c r="J6974" s="31">
        <v>27106</v>
      </c>
      <c r="K6974" s="31">
        <v>22.467350402125</v>
      </c>
      <c r="L6974" s="31" t="s">
        <v>1695</v>
      </c>
      <c r="M6974" s="31">
        <f t="shared" si="297"/>
        <v>22.467350402125</v>
      </c>
      <c r="N6974" s="31">
        <f t="shared" si="298"/>
        <v>0</v>
      </c>
    </row>
    <row r="6975" spans="1:14" x14ac:dyDescent="0.45">
      <c r="A6975" s="31" t="str">
        <f t="shared" si="299"/>
        <v>E06000043_Children aged 0-4 at 31st March 2019 with an open CIN plan (excluding looked after children)_Number</v>
      </c>
      <c r="B6975" s="31" t="s">
        <v>263</v>
      </c>
      <c r="C6975" s="31" t="s">
        <v>264</v>
      </c>
      <c r="D6975" s="31" t="s">
        <v>474</v>
      </c>
      <c r="E6975" s="31" t="s">
        <v>475</v>
      </c>
      <c r="F6975" s="31" t="s">
        <v>63</v>
      </c>
      <c r="G6975" s="31" t="s">
        <v>126</v>
      </c>
      <c r="H6975" s="31" t="s">
        <v>743</v>
      </c>
      <c r="I6975" s="31">
        <v>378</v>
      </c>
      <c r="J6975" s="31">
        <v>13768</v>
      </c>
      <c r="K6975" s="31">
        <v>27.4549680418361</v>
      </c>
      <c r="L6975" s="31" t="s">
        <v>1527</v>
      </c>
      <c r="M6975" s="31">
        <f t="shared" si="297"/>
        <v>27.4549680418361</v>
      </c>
      <c r="N6975" s="31">
        <f t="shared" si="298"/>
        <v>0</v>
      </c>
    </row>
    <row r="6976" spans="1:14" x14ac:dyDescent="0.45">
      <c r="A6976" s="31" t="str">
        <f t="shared" si="299"/>
        <v>E10000014_Children aged 0-4 at 31st March 2019 with an open CIN plan (excluding looked after children)_Number</v>
      </c>
      <c r="B6976" s="31" t="s">
        <v>309</v>
      </c>
      <c r="C6976" s="31" t="s">
        <v>310</v>
      </c>
      <c r="D6976" s="31" t="s">
        <v>474</v>
      </c>
      <c r="E6976" s="31" t="s">
        <v>475</v>
      </c>
      <c r="F6976" s="31" t="s">
        <v>63</v>
      </c>
      <c r="G6976" s="31" t="s">
        <v>126</v>
      </c>
      <c r="H6976" s="31" t="s">
        <v>743</v>
      </c>
      <c r="I6976" s="31">
        <v>1566</v>
      </c>
      <c r="J6976" s="31">
        <v>74388</v>
      </c>
      <c r="K6976" s="31">
        <v>21.0517825455719</v>
      </c>
      <c r="L6976" s="31" t="s">
        <v>1501</v>
      </c>
      <c r="M6976" s="31">
        <f t="shared" ref="M6976:M7039" si="300">K6976</f>
        <v>21.0517825455719</v>
      </c>
      <c r="N6976" s="31">
        <f t="shared" si="298"/>
        <v>0</v>
      </c>
    </row>
    <row r="6977" spans="1:14" x14ac:dyDescent="0.45">
      <c r="A6977" s="31" t="str">
        <f t="shared" si="299"/>
        <v>E06000044_Children aged 0-4 at 31st March 2019 with an open CIN plan (excluding looked after children)_Number</v>
      </c>
      <c r="B6977" s="31" t="s">
        <v>383</v>
      </c>
      <c r="C6977" s="31" t="s">
        <v>384</v>
      </c>
      <c r="D6977" s="31" t="s">
        <v>474</v>
      </c>
      <c r="E6977" s="31" t="s">
        <v>475</v>
      </c>
      <c r="F6977" s="31" t="s">
        <v>63</v>
      </c>
      <c r="G6977" s="31" t="s">
        <v>126</v>
      </c>
      <c r="H6977" s="31" t="s">
        <v>743</v>
      </c>
      <c r="I6977" s="31">
        <v>252</v>
      </c>
      <c r="J6977" s="31">
        <v>12735</v>
      </c>
      <c r="K6977" s="31">
        <v>19.787985865724401</v>
      </c>
      <c r="L6977" s="31" t="s">
        <v>1472</v>
      </c>
      <c r="M6977" s="31">
        <f t="shared" si="300"/>
        <v>19.787985865724401</v>
      </c>
      <c r="N6977" s="31">
        <f t="shared" si="298"/>
        <v>0</v>
      </c>
    </row>
    <row r="6978" spans="1:14" x14ac:dyDescent="0.45">
      <c r="A6978" s="31" t="str">
        <f t="shared" si="299"/>
        <v>E06000045_Children aged 0-4 at 31st March 2019 with an open CIN plan (excluding looked after children)_Number</v>
      </c>
      <c r="B6978" s="31" t="s">
        <v>577</v>
      </c>
      <c r="C6978" s="31" t="s">
        <v>729</v>
      </c>
      <c r="D6978" s="31" t="s">
        <v>474</v>
      </c>
      <c r="E6978" s="31" t="s">
        <v>475</v>
      </c>
      <c r="F6978" s="31" t="s">
        <v>63</v>
      </c>
      <c r="G6978" s="31" t="s">
        <v>126</v>
      </c>
      <c r="H6978" s="31" t="s">
        <v>743</v>
      </c>
      <c r="I6978" s="31">
        <v>550</v>
      </c>
      <c r="J6978" s="31">
        <v>15766</v>
      </c>
      <c r="K6978" s="31">
        <v>34.885195991373799</v>
      </c>
      <c r="L6978" s="31" t="s">
        <v>1802</v>
      </c>
      <c r="M6978" s="31">
        <f t="shared" si="300"/>
        <v>34.885195991373799</v>
      </c>
      <c r="N6978" s="31">
        <f t="shared" si="298"/>
        <v>0</v>
      </c>
    </row>
    <row r="6979" spans="1:14" x14ac:dyDescent="0.45">
      <c r="A6979" s="31" t="str">
        <f t="shared" si="299"/>
        <v>E10000018_Children aged 0-4 at 31st March 2019 with an open CIN plan (excluding looked after children)_Number</v>
      </c>
      <c r="B6979" s="31" t="s">
        <v>552</v>
      </c>
      <c r="C6979" s="31" t="s">
        <v>553</v>
      </c>
      <c r="D6979" s="31" t="s">
        <v>474</v>
      </c>
      <c r="E6979" s="31" t="s">
        <v>475</v>
      </c>
      <c r="F6979" s="31" t="s">
        <v>63</v>
      </c>
      <c r="G6979" s="31" t="s">
        <v>126</v>
      </c>
      <c r="H6979" s="31" t="s">
        <v>743</v>
      </c>
      <c r="I6979" s="31">
        <v>603</v>
      </c>
      <c r="J6979" s="31">
        <v>36916</v>
      </c>
      <c r="K6979" s="31">
        <v>16.334380756311599</v>
      </c>
      <c r="L6979" s="31" t="s">
        <v>1474</v>
      </c>
      <c r="M6979" s="31">
        <f t="shared" si="300"/>
        <v>16.334380756311599</v>
      </c>
      <c r="N6979" s="31">
        <f t="shared" ref="N6979:N7042" si="301">IF(OR(C6979="City of London",C6979="Isles of Scilly"),1,0)</f>
        <v>0</v>
      </c>
    </row>
    <row r="6980" spans="1:14" x14ac:dyDescent="0.45">
      <c r="A6980" s="31" t="str">
        <f t="shared" si="299"/>
        <v>E06000016_Children aged 0-4 at 31st March 2019 with an open CIN plan (excluding looked after children)_Number</v>
      </c>
      <c r="B6980" s="31" t="s">
        <v>341</v>
      </c>
      <c r="C6980" s="31" t="s">
        <v>342</v>
      </c>
      <c r="D6980" s="31" t="s">
        <v>474</v>
      </c>
      <c r="E6980" s="31" t="s">
        <v>475</v>
      </c>
      <c r="F6980" s="31" t="s">
        <v>63</v>
      </c>
      <c r="G6980" s="31" t="s">
        <v>126</v>
      </c>
      <c r="H6980" s="31" t="s">
        <v>743</v>
      </c>
      <c r="I6980" s="31">
        <v>387</v>
      </c>
      <c r="J6980" s="31">
        <v>25049</v>
      </c>
      <c r="K6980" s="31">
        <v>15.449718551638799</v>
      </c>
      <c r="L6980" s="31" t="s">
        <v>1751</v>
      </c>
      <c r="M6980" s="31">
        <f t="shared" si="300"/>
        <v>15.449718551638799</v>
      </c>
      <c r="N6980" s="31">
        <f t="shared" si="301"/>
        <v>0</v>
      </c>
    </row>
    <row r="6981" spans="1:14" x14ac:dyDescent="0.45">
      <c r="A6981" s="31" t="str">
        <f t="shared" si="299"/>
        <v>E06000017_Children aged 0-4 at 31st March 2019 with an open CIN plan (excluding looked after children)_Number</v>
      </c>
      <c r="B6981" s="31" t="s">
        <v>548</v>
      </c>
      <c r="C6981" s="31" t="s">
        <v>728</v>
      </c>
      <c r="D6981" s="31" t="s">
        <v>474</v>
      </c>
      <c r="E6981" s="31" t="s">
        <v>475</v>
      </c>
      <c r="F6981" s="31" t="s">
        <v>63</v>
      </c>
      <c r="G6981" s="31" t="s">
        <v>126</v>
      </c>
      <c r="H6981" s="31" t="s">
        <v>743</v>
      </c>
      <c r="I6981" s="31">
        <v>48</v>
      </c>
      <c r="J6981" s="31">
        <v>1855</v>
      </c>
      <c r="K6981" s="31">
        <v>25.876010781671201</v>
      </c>
      <c r="L6981" s="31" t="s">
        <v>1733</v>
      </c>
      <c r="M6981" s="31">
        <f t="shared" si="300"/>
        <v>25.876010781671201</v>
      </c>
      <c r="N6981" s="31">
        <f t="shared" si="301"/>
        <v>0</v>
      </c>
    </row>
    <row r="6982" spans="1:14" x14ac:dyDescent="0.45">
      <c r="A6982" s="31" t="str">
        <f t="shared" si="299"/>
        <v>E10000028_Children aged 0-4 at 31st March 2019 with an open CIN plan (excluding looked after children)_Number</v>
      </c>
      <c r="B6982" s="31" t="s">
        <v>418</v>
      </c>
      <c r="C6982" s="31" t="s">
        <v>419</v>
      </c>
      <c r="D6982" s="31" t="s">
        <v>474</v>
      </c>
      <c r="E6982" s="31" t="s">
        <v>475</v>
      </c>
      <c r="F6982" s="31" t="s">
        <v>63</v>
      </c>
      <c r="G6982" s="31" t="s">
        <v>126</v>
      </c>
      <c r="H6982" s="31" t="s">
        <v>743</v>
      </c>
      <c r="I6982" s="31">
        <v>980</v>
      </c>
      <c r="J6982" s="31">
        <v>44389</v>
      </c>
      <c r="K6982" s="31">
        <v>22.077541733312302</v>
      </c>
      <c r="L6982" s="31" t="s">
        <v>1803</v>
      </c>
      <c r="M6982" s="31">
        <f t="shared" si="300"/>
        <v>22.077541733312302</v>
      </c>
      <c r="N6982" s="31">
        <f t="shared" si="301"/>
        <v>0</v>
      </c>
    </row>
    <row r="6983" spans="1:14" x14ac:dyDescent="0.45">
      <c r="A6983" s="31" t="str">
        <f t="shared" si="299"/>
        <v>E06000021_Children aged 0-4 at 31st March 2019 with an open CIN plan (excluding looked after children)_Number</v>
      </c>
      <c r="B6983" s="31" t="s">
        <v>424</v>
      </c>
      <c r="C6983" s="31" t="s">
        <v>425</v>
      </c>
      <c r="D6983" s="31" t="s">
        <v>474</v>
      </c>
      <c r="E6983" s="31" t="s">
        <v>475</v>
      </c>
      <c r="F6983" s="31" t="s">
        <v>63</v>
      </c>
      <c r="G6983" s="31" t="s">
        <v>126</v>
      </c>
      <c r="H6983" s="31" t="s">
        <v>743</v>
      </c>
      <c r="I6983" s="31">
        <v>663</v>
      </c>
      <c r="J6983" s="31">
        <v>17135</v>
      </c>
      <c r="K6983" s="31">
        <v>38.692734169827801</v>
      </c>
      <c r="L6983" s="31" t="s">
        <v>1804</v>
      </c>
      <c r="M6983" s="31">
        <f t="shared" si="300"/>
        <v>38.692734169827801</v>
      </c>
      <c r="N6983" s="31">
        <f t="shared" si="301"/>
        <v>0</v>
      </c>
    </row>
    <row r="6984" spans="1:14" x14ac:dyDescent="0.45">
      <c r="A6984" s="31" t="str">
        <f t="shared" si="299"/>
        <v>E06000054_Children aged 0-4 at 31st March 2019 with an open CIN plan (excluding looked after children)_Number</v>
      </c>
      <c r="B6984" s="31" t="s">
        <v>462</v>
      </c>
      <c r="C6984" s="31" t="s">
        <v>463</v>
      </c>
      <c r="D6984" s="31" t="s">
        <v>474</v>
      </c>
      <c r="E6984" s="31" t="s">
        <v>475</v>
      </c>
      <c r="F6984" s="31" t="s">
        <v>63</v>
      </c>
      <c r="G6984" s="31" t="s">
        <v>126</v>
      </c>
      <c r="H6984" s="31" t="s">
        <v>743</v>
      </c>
      <c r="I6984" s="31">
        <v>629</v>
      </c>
      <c r="J6984" s="31">
        <v>27307</v>
      </c>
      <c r="K6984" s="31">
        <v>23.034386787270702</v>
      </c>
      <c r="L6984" s="31" t="s">
        <v>1805</v>
      </c>
      <c r="M6984" s="31">
        <f t="shared" si="300"/>
        <v>23.034386787270702</v>
      </c>
      <c r="N6984" s="31">
        <f t="shared" si="301"/>
        <v>0</v>
      </c>
    </row>
    <row r="6985" spans="1:14" x14ac:dyDescent="0.45">
      <c r="A6985" s="31" t="str">
        <f t="shared" si="299"/>
        <v>E06000030_Children aged 0-4 at 31st March 2019 with an open CIN plan (excluding looked after children)_Number</v>
      </c>
      <c r="B6985" s="31" t="s">
        <v>434</v>
      </c>
      <c r="C6985" s="31" t="s">
        <v>435</v>
      </c>
      <c r="D6985" s="31" t="s">
        <v>474</v>
      </c>
      <c r="E6985" s="31" t="s">
        <v>475</v>
      </c>
      <c r="F6985" s="31" t="s">
        <v>63</v>
      </c>
      <c r="G6985" s="31" t="s">
        <v>126</v>
      </c>
      <c r="H6985" s="31" t="s">
        <v>743</v>
      </c>
      <c r="I6985" s="31">
        <v>431</v>
      </c>
      <c r="J6985" s="31">
        <v>14479</v>
      </c>
      <c r="K6985" s="31">
        <v>29.767249119414299</v>
      </c>
      <c r="L6985" s="31" t="s">
        <v>1806</v>
      </c>
      <c r="M6985" s="31">
        <f t="shared" si="300"/>
        <v>29.767249119414299</v>
      </c>
      <c r="N6985" s="31">
        <f t="shared" si="301"/>
        <v>0</v>
      </c>
    </row>
    <row r="6986" spans="1:14" x14ac:dyDescent="0.45">
      <c r="A6986" s="31" t="str">
        <f t="shared" si="299"/>
        <v>E06000036_Children aged 0-4 at 31st March 2019 with an open CIN plan (excluding looked after children)_Number</v>
      </c>
      <c r="B6986" s="31" t="s">
        <v>257</v>
      </c>
      <c r="C6986" s="31" t="s">
        <v>258</v>
      </c>
      <c r="D6986" s="31" t="s">
        <v>474</v>
      </c>
      <c r="E6986" s="31" t="s">
        <v>475</v>
      </c>
      <c r="F6986" s="31" t="s">
        <v>63</v>
      </c>
      <c r="G6986" s="31" t="s">
        <v>126</v>
      </c>
      <c r="H6986" s="31" t="s">
        <v>743</v>
      </c>
      <c r="I6986" s="31">
        <v>179</v>
      </c>
      <c r="J6986" s="31">
        <v>7417</v>
      </c>
      <c r="K6986" s="31">
        <v>24.133746797896698</v>
      </c>
      <c r="L6986" s="31" t="s">
        <v>1556</v>
      </c>
      <c r="M6986" s="31">
        <f t="shared" si="300"/>
        <v>24.133746797896698</v>
      </c>
      <c r="N6986" s="31">
        <f t="shared" si="301"/>
        <v>0</v>
      </c>
    </row>
    <row r="6987" spans="1:14" x14ac:dyDescent="0.45">
      <c r="A6987" s="31" t="str">
        <f t="shared" ref="A6987:A7050" si="302">CONCATENATE(B6987,"_",G6987,"_",H6987)</f>
        <v>E06000040_Children aged 0-4 at 31st March 2019 with an open CIN plan (excluding looked after children)_Number</v>
      </c>
      <c r="B6987" s="31" t="s">
        <v>555</v>
      </c>
      <c r="C6987" s="31" t="s">
        <v>727</v>
      </c>
      <c r="D6987" s="31" t="s">
        <v>474</v>
      </c>
      <c r="E6987" s="31" t="s">
        <v>475</v>
      </c>
      <c r="F6987" s="31" t="s">
        <v>63</v>
      </c>
      <c r="G6987" s="31" t="s">
        <v>126</v>
      </c>
      <c r="H6987" s="31" t="s">
        <v>743</v>
      </c>
      <c r="I6987" s="31">
        <v>143</v>
      </c>
      <c r="J6987" s="31">
        <v>8678</v>
      </c>
      <c r="K6987" s="31">
        <v>16.478451256049802</v>
      </c>
      <c r="L6987" s="31" t="s">
        <v>1481</v>
      </c>
      <c r="M6987" s="31">
        <f t="shared" si="300"/>
        <v>16.478451256049802</v>
      </c>
      <c r="N6987" s="31">
        <f t="shared" si="301"/>
        <v>0</v>
      </c>
    </row>
    <row r="6988" spans="1:14" x14ac:dyDescent="0.45">
      <c r="A6988" s="31" t="str">
        <f t="shared" si="302"/>
        <v>E06000037_Children aged 0-4 at 31st March 2019 with an open CIN plan (excluding looked after children)_Number</v>
      </c>
      <c r="B6988" s="31" t="s">
        <v>456</v>
      </c>
      <c r="C6988" s="31" t="s">
        <v>457</v>
      </c>
      <c r="D6988" s="31" t="s">
        <v>474</v>
      </c>
      <c r="E6988" s="31" t="s">
        <v>475</v>
      </c>
      <c r="F6988" s="31" t="s">
        <v>63</v>
      </c>
      <c r="G6988" s="31" t="s">
        <v>126</v>
      </c>
      <c r="H6988" s="31" t="s">
        <v>743</v>
      </c>
      <c r="I6988" s="31">
        <v>192</v>
      </c>
      <c r="J6988" s="31">
        <v>8980</v>
      </c>
      <c r="K6988" s="31">
        <v>21.380846325166999</v>
      </c>
      <c r="L6988" s="31" t="s">
        <v>1519</v>
      </c>
      <c r="M6988" s="31">
        <f t="shared" si="300"/>
        <v>21.380846325166999</v>
      </c>
      <c r="N6988" s="31">
        <f t="shared" si="301"/>
        <v>0</v>
      </c>
    </row>
    <row r="6989" spans="1:14" x14ac:dyDescent="0.45">
      <c r="A6989" s="31" t="str">
        <f t="shared" si="302"/>
        <v>E06000038_Children aged 0-4 at 31st March 2019 with an open CIN plan (excluding looked after children)_Number</v>
      </c>
      <c r="B6989" s="31" t="s">
        <v>557</v>
      </c>
      <c r="C6989" s="31" t="s">
        <v>726</v>
      </c>
      <c r="D6989" s="31" t="s">
        <v>474</v>
      </c>
      <c r="E6989" s="31" t="s">
        <v>475</v>
      </c>
      <c r="F6989" s="31" t="s">
        <v>63</v>
      </c>
      <c r="G6989" s="31" t="s">
        <v>126</v>
      </c>
      <c r="H6989" s="31" t="s">
        <v>743</v>
      </c>
      <c r="I6989" s="31">
        <v>286</v>
      </c>
      <c r="J6989" s="31">
        <v>11632</v>
      </c>
      <c r="K6989" s="31">
        <v>24.587345254470399</v>
      </c>
      <c r="L6989" s="31" t="s">
        <v>1510</v>
      </c>
      <c r="M6989" s="31">
        <f t="shared" si="300"/>
        <v>24.587345254470399</v>
      </c>
      <c r="N6989" s="31">
        <f t="shared" si="301"/>
        <v>0</v>
      </c>
    </row>
    <row r="6990" spans="1:14" x14ac:dyDescent="0.45">
      <c r="A6990" s="31" t="str">
        <f t="shared" si="302"/>
        <v>E06000039_Children aged 0-4 at 31st March 2019 with an open CIN plan (excluding looked after children)_Number</v>
      </c>
      <c r="B6990" s="31" t="s">
        <v>404</v>
      </c>
      <c r="C6990" s="31" t="s">
        <v>405</v>
      </c>
      <c r="D6990" s="31" t="s">
        <v>474</v>
      </c>
      <c r="E6990" s="31" t="s">
        <v>475</v>
      </c>
      <c r="F6990" s="31" t="s">
        <v>63</v>
      </c>
      <c r="G6990" s="31" t="s">
        <v>126</v>
      </c>
      <c r="H6990" s="31" t="s">
        <v>743</v>
      </c>
      <c r="I6990" s="31">
        <v>268</v>
      </c>
      <c r="J6990" s="31">
        <v>12827</v>
      </c>
      <c r="K6990" s="31">
        <v>20.893427925469702</v>
      </c>
      <c r="L6990" s="31" t="s">
        <v>1558</v>
      </c>
      <c r="M6990" s="31">
        <f t="shared" si="300"/>
        <v>20.893427925469702</v>
      </c>
      <c r="N6990" s="31">
        <f t="shared" si="301"/>
        <v>0</v>
      </c>
    </row>
    <row r="6991" spans="1:14" x14ac:dyDescent="0.45">
      <c r="A6991" s="31" t="str">
        <f t="shared" si="302"/>
        <v>E06000041_Children aged 0-4 at 31st March 2019 with an open CIN plan (excluding looked after children)_Number</v>
      </c>
      <c r="B6991" s="31" t="s">
        <v>466</v>
      </c>
      <c r="C6991" s="31" t="s">
        <v>467</v>
      </c>
      <c r="D6991" s="31" t="s">
        <v>474</v>
      </c>
      <c r="E6991" s="31" t="s">
        <v>475</v>
      </c>
      <c r="F6991" s="31" t="s">
        <v>63</v>
      </c>
      <c r="G6991" s="31" t="s">
        <v>126</v>
      </c>
      <c r="H6991" s="31" t="s">
        <v>743</v>
      </c>
      <c r="I6991" s="31">
        <v>158</v>
      </c>
      <c r="J6991" s="31">
        <v>9822</v>
      </c>
      <c r="K6991" s="31">
        <v>16.0863367949501</v>
      </c>
      <c r="L6991" s="31" t="s">
        <v>1661</v>
      </c>
      <c r="M6991" s="31">
        <f t="shared" si="300"/>
        <v>16.0863367949501</v>
      </c>
      <c r="N6991" s="31">
        <f t="shared" si="301"/>
        <v>0</v>
      </c>
    </row>
    <row r="6992" spans="1:14" x14ac:dyDescent="0.45">
      <c r="A6992" s="31" t="str">
        <f t="shared" si="302"/>
        <v>E10000003_Children aged 0-4 at 31st March 2019 with an open CIN plan (excluding looked after children)_Number</v>
      </c>
      <c r="B6992" s="31" t="s">
        <v>275</v>
      </c>
      <c r="C6992" s="31" t="s">
        <v>276</v>
      </c>
      <c r="D6992" s="31" t="s">
        <v>474</v>
      </c>
      <c r="E6992" s="31" t="s">
        <v>475</v>
      </c>
      <c r="F6992" s="31" t="s">
        <v>63</v>
      </c>
      <c r="G6992" s="31" t="s">
        <v>126</v>
      </c>
      <c r="H6992" s="31" t="s">
        <v>743</v>
      </c>
      <c r="I6992" s="31">
        <v>574</v>
      </c>
      <c r="J6992" s="31">
        <v>37295</v>
      </c>
      <c r="K6992" s="31">
        <v>15.39080305671</v>
      </c>
      <c r="L6992" s="31" t="s">
        <v>1751</v>
      </c>
      <c r="M6992" s="31">
        <f t="shared" si="300"/>
        <v>15.39080305671</v>
      </c>
      <c r="N6992" s="31">
        <f t="shared" si="301"/>
        <v>0</v>
      </c>
    </row>
    <row r="6993" spans="1:14" x14ac:dyDescent="0.45">
      <c r="A6993" s="31" t="str">
        <f t="shared" si="302"/>
        <v>E06000031_Children aged 0-4 at 31st March 2019 with an open CIN plan (excluding looked after children)_Number</v>
      </c>
      <c r="B6993" s="31" t="s">
        <v>379</v>
      </c>
      <c r="C6993" s="31" t="s">
        <v>380</v>
      </c>
      <c r="D6993" s="31" t="s">
        <v>474</v>
      </c>
      <c r="E6993" s="31" t="s">
        <v>475</v>
      </c>
      <c r="F6993" s="31" t="s">
        <v>63</v>
      </c>
      <c r="G6993" s="31" t="s">
        <v>126</v>
      </c>
      <c r="H6993" s="31" t="s">
        <v>743</v>
      </c>
      <c r="I6993" s="31">
        <v>312</v>
      </c>
      <c r="J6993" s="31">
        <v>15931</v>
      </c>
      <c r="K6993" s="31">
        <v>19.584457975017301</v>
      </c>
      <c r="L6993" s="31" t="s">
        <v>1597</v>
      </c>
      <c r="M6993" s="31">
        <f t="shared" si="300"/>
        <v>19.584457975017301</v>
      </c>
      <c r="N6993" s="31">
        <f t="shared" si="301"/>
        <v>0</v>
      </c>
    </row>
    <row r="6994" spans="1:14" x14ac:dyDescent="0.45">
      <c r="A6994" s="31" t="str">
        <f t="shared" si="302"/>
        <v>E06000006_Children aged 0-4 at 31st March 2019 with an open CIN plan (excluding looked after children)_Number</v>
      </c>
      <c r="B6994" s="31" t="s">
        <v>531</v>
      </c>
      <c r="C6994" s="31" t="s">
        <v>722</v>
      </c>
      <c r="D6994" s="31" t="s">
        <v>474</v>
      </c>
      <c r="E6994" s="31" t="s">
        <v>475</v>
      </c>
      <c r="F6994" s="31" t="s">
        <v>63</v>
      </c>
      <c r="G6994" s="31" t="s">
        <v>126</v>
      </c>
      <c r="H6994" s="31" t="s">
        <v>743</v>
      </c>
      <c r="I6994" s="31">
        <v>213</v>
      </c>
      <c r="J6994" s="31">
        <v>7676</v>
      </c>
      <c r="K6994" s="31">
        <v>27.748827514330401</v>
      </c>
      <c r="L6994" s="31" t="s">
        <v>1787</v>
      </c>
      <c r="M6994" s="31">
        <f t="shared" si="300"/>
        <v>27.748827514330401</v>
      </c>
      <c r="N6994" s="31">
        <f t="shared" si="301"/>
        <v>0</v>
      </c>
    </row>
    <row r="6995" spans="1:14" x14ac:dyDescent="0.45">
      <c r="A6995" s="31" t="str">
        <f t="shared" si="302"/>
        <v>E06000007_Children aged 0-4 at 31st March 2019 with an open CIN plan (excluding looked after children)_Number</v>
      </c>
      <c r="B6995" s="31" t="s">
        <v>452</v>
      </c>
      <c r="C6995" s="31" t="s">
        <v>453</v>
      </c>
      <c r="D6995" s="31" t="s">
        <v>474</v>
      </c>
      <c r="E6995" s="31" t="s">
        <v>475</v>
      </c>
      <c r="F6995" s="31" t="s">
        <v>63</v>
      </c>
      <c r="G6995" s="31" t="s">
        <v>126</v>
      </c>
      <c r="H6995" s="31" t="s">
        <v>743</v>
      </c>
      <c r="I6995" s="31">
        <v>226</v>
      </c>
      <c r="J6995" s="31">
        <v>11933</v>
      </c>
      <c r="K6995" s="31">
        <v>18.939076510517101</v>
      </c>
      <c r="L6995" s="31" t="s">
        <v>791</v>
      </c>
      <c r="M6995" s="31">
        <f t="shared" si="300"/>
        <v>18.939076510517101</v>
      </c>
      <c r="N6995" s="31">
        <f t="shared" si="301"/>
        <v>0</v>
      </c>
    </row>
    <row r="6996" spans="1:14" x14ac:dyDescent="0.45">
      <c r="A6996" s="31" t="str">
        <f t="shared" si="302"/>
        <v>E10000008_Children aged 0-4 at 31st March 2019 with an open CIN plan (excluding looked after children)_Number</v>
      </c>
      <c r="B6996" s="31" t="s">
        <v>504</v>
      </c>
      <c r="C6996" s="31" t="s">
        <v>505</v>
      </c>
      <c r="D6996" s="31" t="s">
        <v>474</v>
      </c>
      <c r="E6996" s="31" t="s">
        <v>475</v>
      </c>
      <c r="F6996" s="31" t="s">
        <v>63</v>
      </c>
      <c r="G6996" s="31" t="s">
        <v>126</v>
      </c>
      <c r="H6996" s="31" t="s">
        <v>743</v>
      </c>
      <c r="I6996" s="31">
        <v>649</v>
      </c>
      <c r="J6996" s="31">
        <v>37314</v>
      </c>
      <c r="K6996" s="31">
        <v>17.392935627378499</v>
      </c>
      <c r="L6996" s="31" t="s">
        <v>1547</v>
      </c>
      <c r="M6996" s="31">
        <f t="shared" si="300"/>
        <v>17.392935627378499</v>
      </c>
      <c r="N6996" s="31">
        <f t="shared" si="301"/>
        <v>0</v>
      </c>
    </row>
    <row r="6997" spans="1:14" x14ac:dyDescent="0.45">
      <c r="A6997" s="31" t="str">
        <f t="shared" si="302"/>
        <v>E06000026_Children aged 0-4 at 31st March 2019 with an open CIN plan (excluding looked after children)_Number</v>
      </c>
      <c r="B6997" s="31" t="s">
        <v>381</v>
      </c>
      <c r="C6997" s="31" t="s">
        <v>382</v>
      </c>
      <c r="D6997" s="31" t="s">
        <v>474</v>
      </c>
      <c r="E6997" s="31" t="s">
        <v>475</v>
      </c>
      <c r="F6997" s="31" t="s">
        <v>63</v>
      </c>
      <c r="G6997" s="31" t="s">
        <v>126</v>
      </c>
      <c r="H6997" s="31" t="s">
        <v>743</v>
      </c>
      <c r="I6997" s="31">
        <v>372</v>
      </c>
      <c r="J6997" s="31">
        <v>14969</v>
      </c>
      <c r="K6997" s="31">
        <v>24.851359476250899</v>
      </c>
      <c r="L6997" s="31" t="s">
        <v>1618</v>
      </c>
      <c r="M6997" s="31">
        <f t="shared" si="300"/>
        <v>24.851359476250899</v>
      </c>
      <c r="N6997" s="31">
        <f t="shared" si="301"/>
        <v>0</v>
      </c>
    </row>
    <row r="6998" spans="1:14" x14ac:dyDescent="0.45">
      <c r="A6998" s="31" t="str">
        <f t="shared" si="302"/>
        <v>E06000027_Children aged 0-4 at 31st March 2019 with an open CIN plan (excluding looked after children)_Number</v>
      </c>
      <c r="B6998" s="31" t="s">
        <v>438</v>
      </c>
      <c r="C6998" s="31" t="s">
        <v>439</v>
      </c>
      <c r="D6998" s="31" t="s">
        <v>474</v>
      </c>
      <c r="E6998" s="31" t="s">
        <v>475</v>
      </c>
      <c r="F6998" s="31" t="s">
        <v>63</v>
      </c>
      <c r="G6998" s="31" t="s">
        <v>126</v>
      </c>
      <c r="H6998" s="31" t="s">
        <v>743</v>
      </c>
      <c r="I6998" s="31">
        <v>198</v>
      </c>
      <c r="J6998" s="31">
        <v>6918</v>
      </c>
      <c r="K6998" s="31">
        <v>28.620988725065001</v>
      </c>
      <c r="L6998" s="31" t="s">
        <v>1807</v>
      </c>
      <c r="M6998" s="31">
        <f t="shared" si="300"/>
        <v>28.620988725065001</v>
      </c>
      <c r="N6998" s="31">
        <f t="shared" si="301"/>
        <v>0</v>
      </c>
    </row>
    <row r="6999" spans="1:14" x14ac:dyDescent="0.45">
      <c r="A6999" s="31" t="str">
        <f t="shared" si="302"/>
        <v>E10000012_Children aged 0-4 at 31st March 2019 with an open CIN plan (excluding looked after children)_Number</v>
      </c>
      <c r="B6999" s="31" t="s">
        <v>303</v>
      </c>
      <c r="C6999" s="31" t="s">
        <v>304</v>
      </c>
      <c r="D6999" s="31" t="s">
        <v>474</v>
      </c>
      <c r="E6999" s="31" t="s">
        <v>475</v>
      </c>
      <c r="F6999" s="31" t="s">
        <v>63</v>
      </c>
      <c r="G6999" s="31" t="s">
        <v>126</v>
      </c>
      <c r="H6999" s="31" t="s">
        <v>743</v>
      </c>
      <c r="I6999" s="31">
        <v>1166</v>
      </c>
      <c r="J6999" s="31">
        <v>85981</v>
      </c>
      <c r="K6999" s="31">
        <v>13.5611355997255</v>
      </c>
      <c r="L6999" s="31" t="s">
        <v>1490</v>
      </c>
      <c r="M6999" s="31">
        <f t="shared" si="300"/>
        <v>13.5611355997255</v>
      </c>
      <c r="N6999" s="31">
        <f t="shared" si="301"/>
        <v>0</v>
      </c>
    </row>
    <row r="7000" spans="1:14" x14ac:dyDescent="0.45">
      <c r="A7000" s="31" t="str">
        <f t="shared" si="302"/>
        <v>E06000033_Children aged 0-4 at 31st March 2019 with an open CIN plan (excluding looked after children)_Number</v>
      </c>
      <c r="B7000" s="31" t="s">
        <v>412</v>
      </c>
      <c r="C7000" s="31" t="s">
        <v>413</v>
      </c>
      <c r="D7000" s="31" t="s">
        <v>474</v>
      </c>
      <c r="E7000" s="31" t="s">
        <v>475</v>
      </c>
      <c r="F7000" s="31" t="s">
        <v>63</v>
      </c>
      <c r="G7000" s="31" t="s">
        <v>126</v>
      </c>
      <c r="H7000" s="31" t="s">
        <v>743</v>
      </c>
      <c r="I7000" s="31">
        <v>278</v>
      </c>
      <c r="J7000" s="31">
        <v>11304</v>
      </c>
      <c r="K7000" s="31">
        <v>24.5930644019816</v>
      </c>
      <c r="L7000" s="31" t="s">
        <v>1510</v>
      </c>
      <c r="M7000" s="31">
        <f t="shared" si="300"/>
        <v>24.5930644019816</v>
      </c>
      <c r="N7000" s="31">
        <f t="shared" si="301"/>
        <v>0</v>
      </c>
    </row>
    <row r="7001" spans="1:14" x14ac:dyDescent="0.45">
      <c r="A7001" s="31" t="str">
        <f t="shared" si="302"/>
        <v>E06000034_Children aged 0-4 at 31st March 2019 with an open CIN plan (excluding looked after children)_Number</v>
      </c>
      <c r="B7001" s="31" t="s">
        <v>493</v>
      </c>
      <c r="C7001" s="31" t="s">
        <v>731</v>
      </c>
      <c r="D7001" s="31" t="s">
        <v>474</v>
      </c>
      <c r="E7001" s="31" t="s">
        <v>475</v>
      </c>
      <c r="F7001" s="31" t="s">
        <v>63</v>
      </c>
      <c r="G7001" s="31" t="s">
        <v>126</v>
      </c>
      <c r="H7001" s="31" t="s">
        <v>743</v>
      </c>
      <c r="I7001" s="31">
        <v>341</v>
      </c>
      <c r="J7001" s="31">
        <v>13195</v>
      </c>
      <c r="K7001" s="31">
        <v>25.8431223948465</v>
      </c>
      <c r="L7001" s="31" t="s">
        <v>1511</v>
      </c>
      <c r="M7001" s="31">
        <f t="shared" si="300"/>
        <v>25.8431223948465</v>
      </c>
      <c r="N7001" s="31">
        <f t="shared" si="301"/>
        <v>0</v>
      </c>
    </row>
    <row r="7002" spans="1:14" x14ac:dyDescent="0.45">
      <c r="A7002" s="31" t="str">
        <f t="shared" si="302"/>
        <v>E06000019_Children aged 0-4 at 31st March 2019 with an open CIN plan (excluding looked after children)_Number</v>
      </c>
      <c r="B7002" s="31" t="s">
        <v>317</v>
      </c>
      <c r="C7002" s="31" t="s">
        <v>318</v>
      </c>
      <c r="D7002" s="31" t="s">
        <v>474</v>
      </c>
      <c r="E7002" s="31" t="s">
        <v>475</v>
      </c>
      <c r="F7002" s="31" t="s">
        <v>63</v>
      </c>
      <c r="G7002" s="31" t="s">
        <v>126</v>
      </c>
      <c r="H7002" s="31" t="s">
        <v>743</v>
      </c>
      <c r="I7002" s="31">
        <v>159</v>
      </c>
      <c r="J7002" s="31">
        <v>9337</v>
      </c>
      <c r="K7002" s="31">
        <v>17.0290243118775</v>
      </c>
      <c r="L7002" s="31" t="s">
        <v>1531</v>
      </c>
      <c r="M7002" s="31">
        <f t="shared" si="300"/>
        <v>17.0290243118775</v>
      </c>
      <c r="N7002" s="31">
        <f t="shared" si="301"/>
        <v>0</v>
      </c>
    </row>
    <row r="7003" spans="1:14" x14ac:dyDescent="0.45">
      <c r="A7003" s="31" t="str">
        <f t="shared" si="302"/>
        <v>E10000034_Children aged 0-4 at 31st March 2019 with an open CIN plan (excluding looked after children)_Number</v>
      </c>
      <c r="B7003" s="31" t="s">
        <v>470</v>
      </c>
      <c r="C7003" s="31" t="s">
        <v>471</v>
      </c>
      <c r="D7003" s="31" t="s">
        <v>474</v>
      </c>
      <c r="E7003" s="31" t="s">
        <v>475</v>
      </c>
      <c r="F7003" s="31" t="s">
        <v>63</v>
      </c>
      <c r="G7003" s="31" t="s">
        <v>126</v>
      </c>
      <c r="H7003" s="31" t="s">
        <v>743</v>
      </c>
      <c r="I7003" s="31">
        <v>537</v>
      </c>
      <c r="J7003" s="31">
        <v>31348</v>
      </c>
      <c r="K7003" s="31">
        <v>17.130279443664701</v>
      </c>
      <c r="L7003" s="31" t="s">
        <v>800</v>
      </c>
      <c r="M7003" s="31">
        <f t="shared" si="300"/>
        <v>17.130279443664701</v>
      </c>
      <c r="N7003" s="31">
        <f t="shared" si="301"/>
        <v>0</v>
      </c>
    </row>
    <row r="7004" spans="1:14" x14ac:dyDescent="0.45">
      <c r="A7004" s="31" t="str">
        <f t="shared" si="302"/>
        <v>E10000016_Children aged 0-4 at 31st March 2019 with an open CIN plan (excluding looked after children)_Number</v>
      </c>
      <c r="B7004" s="31" t="s">
        <v>327</v>
      </c>
      <c r="C7004" s="31" t="s">
        <v>328</v>
      </c>
      <c r="D7004" s="31" t="s">
        <v>474</v>
      </c>
      <c r="E7004" s="31" t="s">
        <v>475</v>
      </c>
      <c r="F7004" s="31" t="s">
        <v>63</v>
      </c>
      <c r="G7004" s="31" t="s">
        <v>126</v>
      </c>
      <c r="H7004" s="31" t="s">
        <v>743</v>
      </c>
      <c r="I7004" s="31">
        <v>1944</v>
      </c>
      <c r="J7004" s="31">
        <v>91425</v>
      </c>
      <c r="K7004" s="31">
        <v>21.2633305988515</v>
      </c>
      <c r="L7004" s="31" t="s">
        <v>1555</v>
      </c>
      <c r="M7004" s="31">
        <f t="shared" si="300"/>
        <v>21.2633305988515</v>
      </c>
      <c r="N7004" s="31">
        <f t="shared" si="301"/>
        <v>0</v>
      </c>
    </row>
    <row r="7005" spans="1:14" x14ac:dyDescent="0.45">
      <c r="A7005" s="31" t="str">
        <f t="shared" si="302"/>
        <v>E06000035_Children aged 0-4 at 31st March 2019 with an open CIN plan (excluding looked after children)_Number</v>
      </c>
      <c r="B7005" s="31" t="s">
        <v>351</v>
      </c>
      <c r="C7005" s="31" t="s">
        <v>352</v>
      </c>
      <c r="D7005" s="31" t="s">
        <v>474</v>
      </c>
      <c r="E7005" s="31" t="s">
        <v>475</v>
      </c>
      <c r="F7005" s="31" t="s">
        <v>63</v>
      </c>
      <c r="G7005" s="31" t="s">
        <v>126</v>
      </c>
      <c r="H7005" s="31" t="s">
        <v>743</v>
      </c>
      <c r="I7005" s="31">
        <v>476</v>
      </c>
      <c r="J7005" s="31">
        <v>18494</v>
      </c>
      <c r="K7005" s="31">
        <v>25.738077214231598</v>
      </c>
      <c r="L7005" s="31" t="s">
        <v>1779</v>
      </c>
      <c r="M7005" s="31">
        <f t="shared" si="300"/>
        <v>25.738077214231598</v>
      </c>
      <c r="N7005" s="31">
        <f t="shared" si="301"/>
        <v>0</v>
      </c>
    </row>
    <row r="7006" spans="1:14" x14ac:dyDescent="0.45">
      <c r="A7006" s="31" t="str">
        <f t="shared" si="302"/>
        <v>E10000017_Children aged 0-4 at 31st March 2019 with an open CIN plan (excluding looked after children)_Number</v>
      </c>
      <c r="B7006" s="31" t="s">
        <v>337</v>
      </c>
      <c r="C7006" s="31" t="s">
        <v>338</v>
      </c>
      <c r="D7006" s="31" t="s">
        <v>474</v>
      </c>
      <c r="E7006" s="31" t="s">
        <v>475</v>
      </c>
      <c r="F7006" s="31" t="s">
        <v>63</v>
      </c>
      <c r="G7006" s="31" t="s">
        <v>126</v>
      </c>
      <c r="H7006" s="31" t="s">
        <v>743</v>
      </c>
      <c r="I7006" s="31">
        <v>1638</v>
      </c>
      <c r="J7006" s="31">
        <v>67104</v>
      </c>
      <c r="K7006" s="31">
        <v>24.409871244635202</v>
      </c>
      <c r="L7006" s="31" t="s">
        <v>1525</v>
      </c>
      <c r="M7006" s="31">
        <f t="shared" si="300"/>
        <v>24.409871244635202</v>
      </c>
      <c r="N7006" s="31">
        <f t="shared" si="301"/>
        <v>0</v>
      </c>
    </row>
    <row r="7007" spans="1:14" x14ac:dyDescent="0.45">
      <c r="A7007" s="31" t="str">
        <f t="shared" si="302"/>
        <v>E06000008_Children aged 0-4 at 31st March 2019 with an open CIN plan (excluding looked after children)_Number</v>
      </c>
      <c r="B7007" s="31" t="s">
        <v>247</v>
      </c>
      <c r="C7007" s="31" t="s">
        <v>248</v>
      </c>
      <c r="D7007" s="31" t="s">
        <v>474</v>
      </c>
      <c r="E7007" s="31" t="s">
        <v>475</v>
      </c>
      <c r="F7007" s="31" t="s">
        <v>63</v>
      </c>
      <c r="G7007" s="31" t="s">
        <v>126</v>
      </c>
      <c r="H7007" s="31" t="s">
        <v>743</v>
      </c>
      <c r="I7007" s="31">
        <v>336</v>
      </c>
      <c r="J7007" s="31">
        <v>10576</v>
      </c>
      <c r="K7007" s="31">
        <v>31.770045385779099</v>
      </c>
      <c r="L7007" s="31" t="s">
        <v>1741</v>
      </c>
      <c r="M7007" s="31">
        <f t="shared" si="300"/>
        <v>31.770045385779099</v>
      </c>
      <c r="N7007" s="31">
        <f t="shared" si="301"/>
        <v>0</v>
      </c>
    </row>
    <row r="7008" spans="1:14" x14ac:dyDescent="0.45">
      <c r="A7008" s="31" t="str">
        <f t="shared" si="302"/>
        <v>E06000009_Children aged 0-4 at 31st March 2019 with an open CIN plan (excluding looked after children)_Number</v>
      </c>
      <c r="B7008" s="31" t="s">
        <v>249</v>
      </c>
      <c r="C7008" s="31" t="s">
        <v>250</v>
      </c>
      <c r="D7008" s="31" t="s">
        <v>474</v>
      </c>
      <c r="E7008" s="31" t="s">
        <v>475</v>
      </c>
      <c r="F7008" s="31" t="s">
        <v>63</v>
      </c>
      <c r="G7008" s="31" t="s">
        <v>126</v>
      </c>
      <c r="H7008" s="31" t="s">
        <v>743</v>
      </c>
      <c r="I7008" s="31">
        <v>453</v>
      </c>
      <c r="J7008" s="31">
        <v>8365</v>
      </c>
      <c r="K7008" s="31">
        <v>54.154213986850003</v>
      </c>
      <c r="L7008" s="31" t="s">
        <v>1808</v>
      </c>
      <c r="M7008" s="31">
        <f t="shared" si="300"/>
        <v>54.154213986850003</v>
      </c>
      <c r="N7008" s="31">
        <f t="shared" si="301"/>
        <v>0</v>
      </c>
    </row>
    <row r="7009" spans="1:14" x14ac:dyDescent="0.45">
      <c r="A7009" s="31" t="str">
        <f t="shared" si="302"/>
        <v>E10000024_Children aged 0-4 at 31st March 2019 with an open CIN plan (excluding looked after children)_Number</v>
      </c>
      <c r="B7009" s="31" t="s">
        <v>572</v>
      </c>
      <c r="C7009" s="31" t="s">
        <v>573</v>
      </c>
      <c r="D7009" s="31" t="s">
        <v>474</v>
      </c>
      <c r="E7009" s="31" t="s">
        <v>475</v>
      </c>
      <c r="F7009" s="31" t="s">
        <v>63</v>
      </c>
      <c r="G7009" s="31" t="s">
        <v>126</v>
      </c>
      <c r="H7009" s="31" t="s">
        <v>743</v>
      </c>
      <c r="I7009" s="31">
        <v>979</v>
      </c>
      <c r="J7009" s="31">
        <v>44888</v>
      </c>
      <c r="K7009" s="31">
        <v>21.809837818570699</v>
      </c>
      <c r="L7009" s="31" t="s">
        <v>1560</v>
      </c>
      <c r="M7009" s="31">
        <f t="shared" si="300"/>
        <v>21.809837818570699</v>
      </c>
      <c r="N7009" s="31">
        <f t="shared" si="301"/>
        <v>0</v>
      </c>
    </row>
    <row r="7010" spans="1:14" x14ac:dyDescent="0.45">
      <c r="A7010" s="31" t="str">
        <f t="shared" si="302"/>
        <v>E06000018_Children aged 0-4 at 31st March 2019 with an open CIN plan (excluding looked after children)_Number</v>
      </c>
      <c r="B7010" s="31" t="s">
        <v>373</v>
      </c>
      <c r="C7010" s="31" t="s">
        <v>374</v>
      </c>
      <c r="D7010" s="31" t="s">
        <v>474</v>
      </c>
      <c r="E7010" s="31" t="s">
        <v>475</v>
      </c>
      <c r="F7010" s="31" t="s">
        <v>63</v>
      </c>
      <c r="G7010" s="31" t="s">
        <v>126</v>
      </c>
      <c r="H7010" s="31" t="s">
        <v>743</v>
      </c>
      <c r="I7010" s="31">
        <v>636</v>
      </c>
      <c r="J7010" s="31">
        <v>20755</v>
      </c>
      <c r="K7010" s="31">
        <v>30.643218501565901</v>
      </c>
      <c r="L7010" s="31" t="s">
        <v>1724</v>
      </c>
      <c r="M7010" s="31">
        <f t="shared" si="300"/>
        <v>30.643218501565901</v>
      </c>
      <c r="N7010" s="31">
        <f t="shared" si="301"/>
        <v>0</v>
      </c>
    </row>
    <row r="7011" spans="1:14" x14ac:dyDescent="0.45">
      <c r="A7011" s="31" t="str">
        <f t="shared" si="302"/>
        <v>E06000051_Children aged 0-4 at 31st March 2019 with an open CIN plan (excluding looked after children)_Number</v>
      </c>
      <c r="B7011" s="31" t="s">
        <v>403</v>
      </c>
      <c r="C7011" s="31" t="s">
        <v>166</v>
      </c>
      <c r="D7011" s="31" t="s">
        <v>474</v>
      </c>
      <c r="E7011" s="31" t="s">
        <v>475</v>
      </c>
      <c r="F7011" s="31" t="s">
        <v>63</v>
      </c>
      <c r="G7011" s="31" t="s">
        <v>126</v>
      </c>
      <c r="H7011" s="31" t="s">
        <v>743</v>
      </c>
      <c r="I7011" s="31">
        <v>224</v>
      </c>
      <c r="J7011" s="31">
        <v>15034</v>
      </c>
      <c r="K7011" s="31">
        <v>14.899560995077801</v>
      </c>
      <c r="L7011" s="31" t="s">
        <v>796</v>
      </c>
      <c r="M7011" s="31">
        <f t="shared" si="300"/>
        <v>14.899560995077801</v>
      </c>
      <c r="N7011" s="31">
        <f t="shared" si="301"/>
        <v>0</v>
      </c>
    </row>
    <row r="7012" spans="1:14" x14ac:dyDescent="0.45">
      <c r="A7012" s="31" t="str">
        <f t="shared" si="302"/>
        <v>E06000020_Children aged 0-4 at 31st March 2019 with an open CIN plan (excluding looked after children)_Number</v>
      </c>
      <c r="B7012" s="31" t="s">
        <v>570</v>
      </c>
      <c r="C7012" s="31" t="s">
        <v>730</v>
      </c>
      <c r="D7012" s="31" t="s">
        <v>474</v>
      </c>
      <c r="E7012" s="31" t="s">
        <v>475</v>
      </c>
      <c r="F7012" s="31" t="s">
        <v>63</v>
      </c>
      <c r="G7012" s="31" t="s">
        <v>126</v>
      </c>
      <c r="H7012" s="31" t="s">
        <v>743</v>
      </c>
      <c r="I7012" s="31">
        <v>285</v>
      </c>
      <c r="J7012" s="31">
        <v>11022</v>
      </c>
      <c r="K7012" s="31">
        <v>25.857376156777399</v>
      </c>
      <c r="L7012" s="31" t="s">
        <v>1733</v>
      </c>
      <c r="M7012" s="31">
        <f t="shared" si="300"/>
        <v>25.857376156777399</v>
      </c>
      <c r="N7012" s="31">
        <f t="shared" si="301"/>
        <v>0</v>
      </c>
    </row>
    <row r="7013" spans="1:14" x14ac:dyDescent="0.45">
      <c r="A7013" s="31" t="str">
        <f t="shared" si="302"/>
        <v>E06000049_Children aged 0-4 at 31st March 2019 with an open CIN plan (excluding looked after children)_Number</v>
      </c>
      <c r="B7013" s="31" t="s">
        <v>541</v>
      </c>
      <c r="C7013" s="31" t="s">
        <v>718</v>
      </c>
      <c r="D7013" s="31" t="s">
        <v>474</v>
      </c>
      <c r="E7013" s="31" t="s">
        <v>475</v>
      </c>
      <c r="F7013" s="31" t="s">
        <v>63</v>
      </c>
      <c r="G7013" s="31" t="s">
        <v>126</v>
      </c>
      <c r="H7013" s="31" t="s">
        <v>743</v>
      </c>
      <c r="I7013" s="31">
        <v>320</v>
      </c>
      <c r="J7013" s="31">
        <v>20262</v>
      </c>
      <c r="K7013" s="31">
        <v>15.793110255650999</v>
      </c>
      <c r="L7013" s="31" t="s">
        <v>1494</v>
      </c>
      <c r="M7013" s="31">
        <f t="shared" si="300"/>
        <v>15.793110255650999</v>
      </c>
      <c r="N7013" s="31">
        <f t="shared" si="301"/>
        <v>0</v>
      </c>
    </row>
    <row r="7014" spans="1:14" x14ac:dyDescent="0.45">
      <c r="A7014" s="31" t="str">
        <f t="shared" si="302"/>
        <v>E06000050_Children aged 0-4 at 31st March 2019 with an open CIN plan (excluding looked after children)_Number</v>
      </c>
      <c r="B7014" s="31" t="s">
        <v>281</v>
      </c>
      <c r="C7014" s="31" t="s">
        <v>282</v>
      </c>
      <c r="D7014" s="31" t="s">
        <v>474</v>
      </c>
      <c r="E7014" s="31" t="s">
        <v>475</v>
      </c>
      <c r="F7014" s="31" t="s">
        <v>63</v>
      </c>
      <c r="G7014" s="31" t="s">
        <v>126</v>
      </c>
      <c r="H7014" s="31" t="s">
        <v>743</v>
      </c>
      <c r="I7014" s="31">
        <v>356</v>
      </c>
      <c r="J7014" s="31">
        <v>18571</v>
      </c>
      <c r="K7014" s="31">
        <v>19.169673146303399</v>
      </c>
      <c r="L7014" s="31" t="s">
        <v>1502</v>
      </c>
      <c r="M7014" s="31">
        <f t="shared" si="300"/>
        <v>19.169673146303399</v>
      </c>
      <c r="N7014" s="31">
        <f t="shared" si="301"/>
        <v>0</v>
      </c>
    </row>
    <row r="7015" spans="1:14" x14ac:dyDescent="0.45">
      <c r="A7015" s="31" t="str">
        <f t="shared" si="302"/>
        <v>E06000052_Children aged 0-4 at 31st March 2019 with an open CIN plan (excluding looked after children)_Number</v>
      </c>
      <c r="B7015" s="31" t="s">
        <v>482</v>
      </c>
      <c r="C7015" s="31" t="s">
        <v>720</v>
      </c>
      <c r="D7015" s="31" t="s">
        <v>474</v>
      </c>
      <c r="E7015" s="31" t="s">
        <v>475</v>
      </c>
      <c r="F7015" s="31" t="s">
        <v>63</v>
      </c>
      <c r="G7015" s="31" t="s">
        <v>126</v>
      </c>
      <c r="H7015" s="31" t="s">
        <v>743</v>
      </c>
      <c r="I7015" s="31">
        <v>770</v>
      </c>
      <c r="J7015" s="31">
        <v>28270</v>
      </c>
      <c r="K7015" s="31">
        <v>27.237354085603101</v>
      </c>
      <c r="L7015" s="31" t="s">
        <v>1785</v>
      </c>
      <c r="M7015" s="31">
        <f t="shared" si="300"/>
        <v>27.237354085603101</v>
      </c>
      <c r="N7015" s="31">
        <f t="shared" si="301"/>
        <v>0</v>
      </c>
    </row>
    <row r="7016" spans="1:14" x14ac:dyDescent="0.45">
      <c r="A7016" s="31" t="str">
        <f t="shared" si="302"/>
        <v>E10000006_Children aged 0-4 at 31st March 2019 with an open CIN plan (excluding looked after children)_Number</v>
      </c>
      <c r="B7016" s="31" t="s">
        <v>285</v>
      </c>
      <c r="C7016" s="31" t="s">
        <v>286</v>
      </c>
      <c r="D7016" s="31" t="s">
        <v>474</v>
      </c>
      <c r="E7016" s="31" t="s">
        <v>475</v>
      </c>
      <c r="F7016" s="31" t="s">
        <v>63</v>
      </c>
      <c r="G7016" s="31" t="s">
        <v>126</v>
      </c>
      <c r="H7016" s="31" t="s">
        <v>743</v>
      </c>
      <c r="I7016" s="31">
        <v>620</v>
      </c>
      <c r="J7016" s="31">
        <v>24066</v>
      </c>
      <c r="K7016" s="31">
        <v>25.762486495470799</v>
      </c>
      <c r="L7016" s="31" t="s">
        <v>1511</v>
      </c>
      <c r="M7016" s="31">
        <f t="shared" si="300"/>
        <v>25.762486495470799</v>
      </c>
      <c r="N7016" s="31">
        <f t="shared" si="301"/>
        <v>0</v>
      </c>
    </row>
    <row r="7017" spans="1:14" x14ac:dyDescent="0.45">
      <c r="A7017" s="31" t="str">
        <f t="shared" si="302"/>
        <v>E10000013_Children aged 0-4 at 31st March 2019 with an open CIN plan (excluding looked after children)_Number</v>
      </c>
      <c r="B7017" s="31" t="s">
        <v>307</v>
      </c>
      <c r="C7017" s="31" t="s">
        <v>308</v>
      </c>
      <c r="D7017" s="31" t="s">
        <v>474</v>
      </c>
      <c r="E7017" s="31" t="s">
        <v>475</v>
      </c>
      <c r="F7017" s="31" t="s">
        <v>63</v>
      </c>
      <c r="G7017" s="31" t="s">
        <v>126</v>
      </c>
      <c r="H7017" s="31" t="s">
        <v>743</v>
      </c>
      <c r="I7017" s="31">
        <v>823</v>
      </c>
      <c r="J7017" s="31">
        <v>34617</v>
      </c>
      <c r="K7017" s="31">
        <v>23.774446081405099</v>
      </c>
      <c r="L7017" s="31" t="s">
        <v>1553</v>
      </c>
      <c r="M7017" s="31">
        <f t="shared" si="300"/>
        <v>23.774446081405099</v>
      </c>
      <c r="N7017" s="31">
        <f t="shared" si="301"/>
        <v>0</v>
      </c>
    </row>
    <row r="7018" spans="1:14" x14ac:dyDescent="0.45">
      <c r="A7018" s="31" t="str">
        <f t="shared" si="302"/>
        <v>E10000015_Children aged 0-4 at 31st March 2019 with an open CIN plan (excluding looked after children)_Number</v>
      </c>
      <c r="B7018" s="31" t="s">
        <v>319</v>
      </c>
      <c r="C7018" s="31" t="s">
        <v>320</v>
      </c>
      <c r="D7018" s="31" t="s">
        <v>474</v>
      </c>
      <c r="E7018" s="31" t="s">
        <v>475</v>
      </c>
      <c r="F7018" s="31" t="s">
        <v>63</v>
      </c>
      <c r="G7018" s="31" t="s">
        <v>126</v>
      </c>
      <c r="H7018" s="31" t="s">
        <v>743</v>
      </c>
      <c r="I7018" s="31">
        <v>907</v>
      </c>
      <c r="J7018" s="31">
        <v>74764</v>
      </c>
      <c r="K7018" s="31">
        <v>12.131507142475</v>
      </c>
      <c r="L7018" s="31" t="s">
        <v>1522</v>
      </c>
      <c r="M7018" s="31">
        <f t="shared" si="300"/>
        <v>12.131507142475</v>
      </c>
      <c r="N7018" s="31">
        <f t="shared" si="301"/>
        <v>0</v>
      </c>
    </row>
    <row r="7019" spans="1:14" x14ac:dyDescent="0.45">
      <c r="A7019" s="31" t="str">
        <f t="shared" si="302"/>
        <v>E06000046_Children aged 0-4 at 31st March 2019 with an open CIN plan (excluding looked after children)_Number</v>
      </c>
      <c r="B7019" s="31" t="s">
        <v>325</v>
      </c>
      <c r="C7019" s="31" t="s">
        <v>326</v>
      </c>
      <c r="D7019" s="31" t="s">
        <v>474</v>
      </c>
      <c r="E7019" s="31" t="s">
        <v>475</v>
      </c>
      <c r="F7019" s="31" t="s">
        <v>63</v>
      </c>
      <c r="G7019" s="31" t="s">
        <v>126</v>
      </c>
      <c r="H7019" s="31" t="s">
        <v>743</v>
      </c>
      <c r="I7019" s="31">
        <v>180</v>
      </c>
      <c r="J7019" s="31">
        <v>6462</v>
      </c>
      <c r="K7019" s="31">
        <v>27.855153203342599</v>
      </c>
      <c r="L7019" s="31" t="s">
        <v>1809</v>
      </c>
      <c r="M7019" s="31">
        <f t="shared" si="300"/>
        <v>27.855153203342599</v>
      </c>
      <c r="N7019" s="31">
        <f t="shared" si="301"/>
        <v>0</v>
      </c>
    </row>
    <row r="7020" spans="1:14" x14ac:dyDescent="0.45">
      <c r="A7020" s="31" t="str">
        <f t="shared" si="302"/>
        <v>E10000019_Children aged 0-4 at 31st March 2019 with an open CIN plan (excluding looked after children)_Number</v>
      </c>
      <c r="B7020" s="31" t="s">
        <v>345</v>
      </c>
      <c r="C7020" s="31" t="s">
        <v>346</v>
      </c>
      <c r="D7020" s="31" t="s">
        <v>474</v>
      </c>
      <c r="E7020" s="31" t="s">
        <v>475</v>
      </c>
      <c r="F7020" s="31" t="s">
        <v>63</v>
      </c>
      <c r="G7020" s="31" t="s">
        <v>126</v>
      </c>
      <c r="H7020" s="31" t="s">
        <v>743</v>
      </c>
      <c r="I7020" s="31">
        <v>782</v>
      </c>
      <c r="J7020" s="31">
        <v>39873</v>
      </c>
      <c r="K7020" s="31">
        <v>19.612268953928702</v>
      </c>
      <c r="L7020" s="31" t="s">
        <v>1597</v>
      </c>
      <c r="M7020" s="31">
        <f t="shared" si="300"/>
        <v>19.612268953928702</v>
      </c>
      <c r="N7020" s="31">
        <f t="shared" si="301"/>
        <v>0</v>
      </c>
    </row>
    <row r="7021" spans="1:14" x14ac:dyDescent="0.45">
      <c r="A7021" s="31" t="str">
        <f t="shared" si="302"/>
        <v>E10000020_Children aged 0-4 at 31st March 2019 with an open CIN plan (excluding looked after children)_Number</v>
      </c>
      <c r="B7021" s="31" t="s">
        <v>361</v>
      </c>
      <c r="C7021" s="31" t="s">
        <v>362</v>
      </c>
      <c r="D7021" s="31" t="s">
        <v>474</v>
      </c>
      <c r="E7021" s="31" t="s">
        <v>475</v>
      </c>
      <c r="F7021" s="31" t="s">
        <v>63</v>
      </c>
      <c r="G7021" s="31" t="s">
        <v>126</v>
      </c>
      <c r="H7021" s="31" t="s">
        <v>743</v>
      </c>
      <c r="I7021" s="31">
        <v>790</v>
      </c>
      <c r="J7021" s="31">
        <v>46256</v>
      </c>
      <c r="K7021" s="31">
        <v>17.078865444482901</v>
      </c>
      <c r="L7021" s="31" t="s">
        <v>800</v>
      </c>
      <c r="M7021" s="31">
        <f t="shared" si="300"/>
        <v>17.078865444482901</v>
      </c>
      <c r="N7021" s="31">
        <f t="shared" si="301"/>
        <v>0</v>
      </c>
    </row>
    <row r="7022" spans="1:14" x14ac:dyDescent="0.45">
      <c r="A7022" s="31" t="str">
        <f t="shared" si="302"/>
        <v>E10000021_Children aged 0-4 at 31st March 2019 with an open CIN plan (excluding looked after children)_Number</v>
      </c>
      <c r="B7022" s="31" t="s">
        <v>371</v>
      </c>
      <c r="C7022" s="31" t="s">
        <v>372</v>
      </c>
      <c r="D7022" s="31" t="s">
        <v>474</v>
      </c>
      <c r="E7022" s="31" t="s">
        <v>475</v>
      </c>
      <c r="F7022" s="31" t="s">
        <v>63</v>
      </c>
      <c r="G7022" s="31" t="s">
        <v>126</v>
      </c>
      <c r="H7022" s="31" t="s">
        <v>743</v>
      </c>
      <c r="I7022" s="31">
        <v>999</v>
      </c>
      <c r="J7022" s="31">
        <v>47337</v>
      </c>
      <c r="K7022" s="31">
        <v>21.103998985994</v>
      </c>
      <c r="L7022" s="31" t="s">
        <v>1501</v>
      </c>
      <c r="M7022" s="31">
        <f t="shared" si="300"/>
        <v>21.103998985994</v>
      </c>
      <c r="N7022" s="31">
        <f t="shared" si="301"/>
        <v>0</v>
      </c>
    </row>
    <row r="7023" spans="1:14" x14ac:dyDescent="0.45">
      <c r="A7023" s="31" t="str">
        <f t="shared" si="302"/>
        <v>E06000048_Children aged 0-4 at 31st March 2019 with an open CIN plan (excluding looked after children)_Number</v>
      </c>
      <c r="B7023" s="31" t="s">
        <v>484</v>
      </c>
      <c r="C7023" s="31" t="s">
        <v>705</v>
      </c>
      <c r="D7023" s="31" t="s">
        <v>474</v>
      </c>
      <c r="E7023" s="31" t="s">
        <v>475</v>
      </c>
      <c r="F7023" s="31" t="s">
        <v>63</v>
      </c>
      <c r="G7023" s="31" t="s">
        <v>126</v>
      </c>
      <c r="H7023" s="31" t="s">
        <v>743</v>
      </c>
      <c r="I7023" s="31">
        <v>482</v>
      </c>
      <c r="J7023" s="31">
        <v>14910</v>
      </c>
      <c r="K7023" s="31">
        <v>32.327297116029499</v>
      </c>
      <c r="L7023" s="31" t="s">
        <v>1753</v>
      </c>
      <c r="M7023" s="31">
        <f t="shared" si="300"/>
        <v>32.327297116029499</v>
      </c>
      <c r="N7023" s="31">
        <f t="shared" si="301"/>
        <v>0</v>
      </c>
    </row>
    <row r="7024" spans="1:14" x14ac:dyDescent="0.45">
      <c r="A7024" s="31" t="str">
        <f t="shared" si="302"/>
        <v>E10000025_Children aged 0-4 at 31st March 2019 with an open CIN plan (excluding looked after children)_Number</v>
      </c>
      <c r="B7024" s="31" t="s">
        <v>377</v>
      </c>
      <c r="C7024" s="31" t="s">
        <v>378</v>
      </c>
      <c r="D7024" s="31" t="s">
        <v>474</v>
      </c>
      <c r="E7024" s="31" t="s">
        <v>475</v>
      </c>
      <c r="F7024" s="31" t="s">
        <v>63</v>
      </c>
      <c r="G7024" s="31" t="s">
        <v>126</v>
      </c>
      <c r="H7024" s="31" t="s">
        <v>743</v>
      </c>
      <c r="I7024" s="31">
        <v>791</v>
      </c>
      <c r="J7024" s="31">
        <v>39398</v>
      </c>
      <c r="K7024" s="31">
        <v>20.077161277222199</v>
      </c>
      <c r="L7024" s="31" t="s">
        <v>1749</v>
      </c>
      <c r="M7024" s="31">
        <f t="shared" si="300"/>
        <v>20.077161277222199</v>
      </c>
      <c r="N7024" s="31">
        <f t="shared" si="301"/>
        <v>0</v>
      </c>
    </row>
    <row r="7025" spans="1:14" x14ac:dyDescent="0.45">
      <c r="A7025" s="31" t="str">
        <f t="shared" si="302"/>
        <v>E10000027_Children aged 0-4 at 31st March 2019 with an open CIN plan (excluding looked after children)_Number</v>
      </c>
      <c r="B7025" s="31" t="s">
        <v>406</v>
      </c>
      <c r="C7025" s="31" t="s">
        <v>407</v>
      </c>
      <c r="D7025" s="31" t="s">
        <v>474</v>
      </c>
      <c r="E7025" s="31" t="s">
        <v>475</v>
      </c>
      <c r="F7025" s="31" t="s">
        <v>63</v>
      </c>
      <c r="G7025" s="31" t="s">
        <v>126</v>
      </c>
      <c r="H7025" s="31" t="s">
        <v>743</v>
      </c>
      <c r="I7025" s="31">
        <v>500</v>
      </c>
      <c r="J7025" s="31">
        <v>29004</v>
      </c>
      <c r="K7025" s="31">
        <v>17.239001517032101</v>
      </c>
      <c r="L7025" s="31" t="s">
        <v>1760</v>
      </c>
      <c r="M7025" s="31">
        <f t="shared" si="300"/>
        <v>17.239001517032101</v>
      </c>
      <c r="N7025" s="31">
        <f t="shared" si="301"/>
        <v>0</v>
      </c>
    </row>
    <row r="7026" spans="1:14" x14ac:dyDescent="0.45">
      <c r="A7026" s="31" t="str">
        <f t="shared" si="302"/>
        <v>E10000029_Children aged 0-4 at 31st March 2019 with an open CIN plan (excluding looked after children)_Number</v>
      </c>
      <c r="B7026" s="31" t="s">
        <v>426</v>
      </c>
      <c r="C7026" s="31" t="s">
        <v>427</v>
      </c>
      <c r="D7026" s="31" t="s">
        <v>474</v>
      </c>
      <c r="E7026" s="31" t="s">
        <v>475</v>
      </c>
      <c r="F7026" s="31" t="s">
        <v>63</v>
      </c>
      <c r="G7026" s="31" t="s">
        <v>126</v>
      </c>
      <c r="H7026" s="31" t="s">
        <v>743</v>
      </c>
      <c r="I7026" s="31">
        <v>663</v>
      </c>
      <c r="J7026" s="31">
        <v>40624</v>
      </c>
      <c r="K7026" s="31">
        <v>16.320401732965699</v>
      </c>
      <c r="L7026" s="31" t="s">
        <v>1474</v>
      </c>
      <c r="M7026" s="31">
        <f t="shared" si="300"/>
        <v>16.320401732965699</v>
      </c>
      <c r="N7026" s="31">
        <f t="shared" si="301"/>
        <v>0</v>
      </c>
    </row>
    <row r="7027" spans="1:14" x14ac:dyDescent="0.45">
      <c r="A7027" s="31" t="str">
        <f t="shared" si="302"/>
        <v>E10000030_Children aged 0-4 at 31st March 2019 with an open CIN plan (excluding looked after children)_Number</v>
      </c>
      <c r="B7027" s="31" t="s">
        <v>430</v>
      </c>
      <c r="C7027" s="31" t="s">
        <v>431</v>
      </c>
      <c r="D7027" s="31" t="s">
        <v>474</v>
      </c>
      <c r="E7027" s="31" t="s">
        <v>475</v>
      </c>
      <c r="F7027" s="31" t="s">
        <v>63</v>
      </c>
      <c r="G7027" s="31" t="s">
        <v>126</v>
      </c>
      <c r="H7027" s="31" t="s">
        <v>743</v>
      </c>
      <c r="I7027" s="31">
        <v>919</v>
      </c>
      <c r="J7027" s="31">
        <v>70074</v>
      </c>
      <c r="K7027" s="31">
        <v>13.114707309415801</v>
      </c>
      <c r="L7027" s="31" t="s">
        <v>1682</v>
      </c>
      <c r="M7027" s="31">
        <f t="shared" si="300"/>
        <v>13.114707309415801</v>
      </c>
      <c r="N7027" s="31">
        <f t="shared" si="301"/>
        <v>0</v>
      </c>
    </row>
    <row r="7028" spans="1:14" x14ac:dyDescent="0.45">
      <c r="A7028" s="31" t="str">
        <f t="shared" si="302"/>
        <v>E10000031_Children aged 0-4 at 31st March 2019 with an open CIN plan (excluding looked after children)_Number</v>
      </c>
      <c r="B7028" s="31" t="s">
        <v>454</v>
      </c>
      <c r="C7028" s="31" t="s">
        <v>455</v>
      </c>
      <c r="D7028" s="31" t="s">
        <v>474</v>
      </c>
      <c r="E7028" s="31" t="s">
        <v>475</v>
      </c>
      <c r="F7028" s="31" t="s">
        <v>63</v>
      </c>
      <c r="G7028" s="31" t="s">
        <v>126</v>
      </c>
      <c r="H7028" s="31" t="s">
        <v>743</v>
      </c>
      <c r="I7028" s="31">
        <v>641</v>
      </c>
      <c r="J7028" s="31">
        <v>31584</v>
      </c>
      <c r="K7028" s="31">
        <v>20.295086119554199</v>
      </c>
      <c r="L7028" s="31" t="s">
        <v>1470</v>
      </c>
      <c r="M7028" s="31">
        <f t="shared" si="300"/>
        <v>20.295086119554199</v>
      </c>
      <c r="N7028" s="31">
        <f t="shared" si="301"/>
        <v>0</v>
      </c>
    </row>
    <row r="7029" spans="1:14" x14ac:dyDescent="0.45">
      <c r="A7029" s="31" t="str">
        <f t="shared" si="302"/>
        <v>E10000032_Children aged 0-4 at 31st March 2019 with an open CIN plan (excluding looked after children)_Number</v>
      </c>
      <c r="B7029" s="31" t="s">
        <v>458</v>
      </c>
      <c r="C7029" s="31" t="s">
        <v>459</v>
      </c>
      <c r="D7029" s="31" t="s">
        <v>474</v>
      </c>
      <c r="E7029" s="31" t="s">
        <v>475</v>
      </c>
      <c r="F7029" s="31" t="s">
        <v>63</v>
      </c>
      <c r="G7029" s="31" t="s">
        <v>126</v>
      </c>
      <c r="H7029" s="31" t="s">
        <v>743</v>
      </c>
      <c r="I7029" s="31">
        <v>932</v>
      </c>
      <c r="J7029" s="31">
        <v>46821</v>
      </c>
      <c r="K7029" s="31">
        <v>19.9055979154653</v>
      </c>
      <c r="L7029" s="31" t="s">
        <v>1503</v>
      </c>
      <c r="M7029" s="31">
        <f t="shared" si="300"/>
        <v>19.9055979154653</v>
      </c>
      <c r="N7029" s="31">
        <f t="shared" si="301"/>
        <v>0</v>
      </c>
    </row>
    <row r="7030" spans="1:14" x14ac:dyDescent="0.45">
      <c r="A7030" s="31" t="str">
        <f t="shared" si="302"/>
        <v>NA_Children aged &lt;1 at 31st March 2019 with an open CIN plan (excluding looked after children)_Number</v>
      </c>
      <c r="B7030" s="31" t="s">
        <v>13</v>
      </c>
      <c r="C7030" s="31" t="s">
        <v>737</v>
      </c>
      <c r="D7030" s="31" t="s">
        <v>474</v>
      </c>
      <c r="E7030" s="31" t="s">
        <v>475</v>
      </c>
      <c r="F7030" s="31" t="s">
        <v>63</v>
      </c>
      <c r="G7030" s="31" t="s">
        <v>125</v>
      </c>
      <c r="H7030" s="31" t="s">
        <v>743</v>
      </c>
      <c r="I7030" s="31">
        <v>15469</v>
      </c>
      <c r="J7030" s="31">
        <v>637834</v>
      </c>
      <c r="K7030" s="31">
        <f>I7030/J7030*1000</f>
        <v>24.252391688119481</v>
      </c>
      <c r="L7030" s="31" t="str">
        <f>CONCATENATE(ROUND(K7030,2)," per 1000 under 1 yr olds")</f>
        <v>24.25 per 1000 under 1 yr olds</v>
      </c>
      <c r="M7030" s="31">
        <f t="shared" si="300"/>
        <v>24.252391688119481</v>
      </c>
      <c r="N7030" s="31">
        <f t="shared" si="301"/>
        <v>0</v>
      </c>
    </row>
    <row r="7031" spans="1:14" x14ac:dyDescent="0.45">
      <c r="A7031" s="31" t="str">
        <f t="shared" si="302"/>
        <v>E09000001_Children aged &lt;1 at 31st March 2019 with an open CIN plan (excluding looked after children)_Number</v>
      </c>
      <c r="B7031" s="31" t="s">
        <v>582</v>
      </c>
      <c r="C7031" s="31" t="s">
        <v>583</v>
      </c>
      <c r="D7031" s="31" t="s">
        <v>474</v>
      </c>
      <c r="E7031" s="31" t="s">
        <v>475</v>
      </c>
      <c r="F7031" s="31" t="s">
        <v>63</v>
      </c>
      <c r="G7031" s="31" t="s">
        <v>125</v>
      </c>
      <c r="H7031" s="31" t="s">
        <v>743</v>
      </c>
      <c r="I7031" s="31" t="s">
        <v>1280</v>
      </c>
      <c r="J7031" s="31">
        <v>73</v>
      </c>
      <c r="K7031" s="31" t="s">
        <v>1280</v>
      </c>
      <c r="L7031" s="31" t="s">
        <v>70</v>
      </c>
      <c r="M7031" s="31" t="s">
        <v>70</v>
      </c>
      <c r="N7031" s="31">
        <f t="shared" si="301"/>
        <v>1</v>
      </c>
    </row>
    <row r="7032" spans="1:14" x14ac:dyDescent="0.45">
      <c r="A7032" s="31" t="str">
        <f t="shared" si="302"/>
        <v>E09000007_Children aged &lt;1 at 31st March 2019 with an open CIN plan (excluding looked after children)_Number</v>
      </c>
      <c r="B7032" s="31" t="s">
        <v>277</v>
      </c>
      <c r="C7032" s="31" t="s">
        <v>278</v>
      </c>
      <c r="D7032" s="31" t="s">
        <v>474</v>
      </c>
      <c r="E7032" s="31" t="s">
        <v>475</v>
      </c>
      <c r="F7032" s="31" t="s">
        <v>63</v>
      </c>
      <c r="G7032" s="31" t="s">
        <v>125</v>
      </c>
      <c r="H7032" s="31" t="s">
        <v>743</v>
      </c>
      <c r="I7032" s="31">
        <v>58</v>
      </c>
      <c r="J7032" s="31">
        <v>2541</v>
      </c>
      <c r="K7032" s="31">
        <v>22.8256591892956</v>
      </c>
      <c r="L7032" s="31" t="s">
        <v>1165</v>
      </c>
      <c r="M7032" s="31">
        <f t="shared" si="300"/>
        <v>22.8256591892956</v>
      </c>
      <c r="N7032" s="31">
        <f t="shared" si="301"/>
        <v>0</v>
      </c>
    </row>
    <row r="7033" spans="1:14" x14ac:dyDescent="0.45">
      <c r="A7033" s="31" t="str">
        <f t="shared" si="302"/>
        <v>E09000011_Children aged &lt;1 at 31st March 2019 with an open CIN plan (excluding looked after children)_Number</v>
      </c>
      <c r="B7033" s="31" t="s">
        <v>518</v>
      </c>
      <c r="C7033" s="31" t="s">
        <v>519</v>
      </c>
      <c r="D7033" s="31" t="s">
        <v>474</v>
      </c>
      <c r="E7033" s="31" t="s">
        <v>475</v>
      </c>
      <c r="F7033" s="31" t="s">
        <v>63</v>
      </c>
      <c r="G7033" s="31" t="s">
        <v>125</v>
      </c>
      <c r="H7033" s="31" t="s">
        <v>743</v>
      </c>
      <c r="I7033" s="31">
        <v>87</v>
      </c>
      <c r="J7033" s="31">
        <v>4393</v>
      </c>
      <c r="K7033" s="31">
        <v>19.804234008650099</v>
      </c>
      <c r="L7033" s="31" t="s">
        <v>1260</v>
      </c>
      <c r="M7033" s="31">
        <f t="shared" si="300"/>
        <v>19.804234008650099</v>
      </c>
      <c r="N7033" s="31">
        <f t="shared" si="301"/>
        <v>0</v>
      </c>
    </row>
    <row r="7034" spans="1:14" x14ac:dyDescent="0.45">
      <c r="A7034" s="31" t="str">
        <f t="shared" si="302"/>
        <v>E09000012_Children aged &lt;1 at 31st March 2019 with an open CIN plan (excluding looked after children)_Number</v>
      </c>
      <c r="B7034" s="31" t="s">
        <v>498</v>
      </c>
      <c r="C7034" s="31" t="s">
        <v>499</v>
      </c>
      <c r="D7034" s="31" t="s">
        <v>474</v>
      </c>
      <c r="E7034" s="31" t="s">
        <v>475</v>
      </c>
      <c r="F7034" s="31" t="s">
        <v>63</v>
      </c>
      <c r="G7034" s="31" t="s">
        <v>125</v>
      </c>
      <c r="H7034" s="31" t="s">
        <v>743</v>
      </c>
      <c r="I7034" s="31">
        <v>113</v>
      </c>
      <c r="J7034" s="31">
        <v>4211</v>
      </c>
      <c r="K7034" s="31">
        <v>26.8344811208739</v>
      </c>
      <c r="L7034" s="31" t="s">
        <v>1467</v>
      </c>
      <c r="M7034" s="31">
        <f t="shared" si="300"/>
        <v>26.8344811208739</v>
      </c>
      <c r="N7034" s="31">
        <f t="shared" si="301"/>
        <v>0</v>
      </c>
    </row>
    <row r="7035" spans="1:14" x14ac:dyDescent="0.45">
      <c r="A7035" s="31" t="str">
        <f t="shared" si="302"/>
        <v>E09000013_Children aged &lt;1 at 31st March 2019 with an open CIN plan (excluding looked after children)_Number</v>
      </c>
      <c r="B7035" s="31" t="s">
        <v>491</v>
      </c>
      <c r="C7035" s="31" t="s">
        <v>723</v>
      </c>
      <c r="D7035" s="31" t="s">
        <v>474</v>
      </c>
      <c r="E7035" s="31" t="s">
        <v>475</v>
      </c>
      <c r="F7035" s="31" t="s">
        <v>63</v>
      </c>
      <c r="G7035" s="31" t="s">
        <v>125</v>
      </c>
      <c r="H7035" s="31" t="s">
        <v>743</v>
      </c>
      <c r="I7035" s="31">
        <v>58</v>
      </c>
      <c r="J7035" s="31">
        <v>2319</v>
      </c>
      <c r="K7035" s="31">
        <v>25.01078050884</v>
      </c>
      <c r="L7035" s="31" t="s">
        <v>1452</v>
      </c>
      <c r="M7035" s="31">
        <f t="shared" si="300"/>
        <v>25.01078050884</v>
      </c>
      <c r="N7035" s="31">
        <f t="shared" si="301"/>
        <v>0</v>
      </c>
    </row>
    <row r="7036" spans="1:14" x14ac:dyDescent="0.45">
      <c r="A7036" s="31" t="str">
        <f t="shared" si="302"/>
        <v>E09000019_Children aged &lt;1 at 31st March 2019 with an open CIN plan (excluding looked after children)_Number</v>
      </c>
      <c r="B7036" s="31" t="s">
        <v>500</v>
      </c>
      <c r="C7036" s="31" t="s">
        <v>501</v>
      </c>
      <c r="D7036" s="31" t="s">
        <v>474</v>
      </c>
      <c r="E7036" s="31" t="s">
        <v>475</v>
      </c>
      <c r="F7036" s="31" t="s">
        <v>63</v>
      </c>
      <c r="G7036" s="31" t="s">
        <v>125</v>
      </c>
      <c r="H7036" s="31" t="s">
        <v>743</v>
      </c>
      <c r="I7036" s="31">
        <v>59</v>
      </c>
      <c r="J7036" s="31">
        <v>2727</v>
      </c>
      <c r="K7036" s="31">
        <v>21.635496883021599</v>
      </c>
      <c r="L7036" s="31" t="s">
        <v>1276</v>
      </c>
      <c r="M7036" s="31">
        <f t="shared" si="300"/>
        <v>21.635496883021599</v>
      </c>
      <c r="N7036" s="31">
        <f t="shared" si="301"/>
        <v>0</v>
      </c>
    </row>
    <row r="7037" spans="1:14" x14ac:dyDescent="0.45">
      <c r="A7037" s="31" t="str">
        <f t="shared" si="302"/>
        <v>E09000020_Children aged &lt;1 at 31st March 2019 with an open CIN plan (excluding looked after children)_Number</v>
      </c>
      <c r="B7037" s="31" t="s">
        <v>479</v>
      </c>
      <c r="C7037" s="31" t="s">
        <v>674</v>
      </c>
      <c r="D7037" s="31" t="s">
        <v>474</v>
      </c>
      <c r="E7037" s="31" t="s">
        <v>475</v>
      </c>
      <c r="F7037" s="31" t="s">
        <v>63</v>
      </c>
      <c r="G7037" s="31" t="s">
        <v>125</v>
      </c>
      <c r="H7037" s="31" t="s">
        <v>743</v>
      </c>
      <c r="I7037" s="31">
        <v>28</v>
      </c>
      <c r="J7037" s="31">
        <v>1568</v>
      </c>
      <c r="K7037" s="31">
        <v>17.8571428571429</v>
      </c>
      <c r="L7037" s="31" t="s">
        <v>1255</v>
      </c>
      <c r="M7037" s="31">
        <f t="shared" si="300"/>
        <v>17.8571428571429</v>
      </c>
      <c r="N7037" s="31">
        <f t="shared" si="301"/>
        <v>0</v>
      </c>
    </row>
    <row r="7038" spans="1:14" x14ac:dyDescent="0.45">
      <c r="A7038" s="31" t="str">
        <f t="shared" si="302"/>
        <v>E09000022_Children aged &lt;1 at 31st March 2019 with an open CIN plan (excluding looked after children)_Number</v>
      </c>
      <c r="B7038" s="31" t="s">
        <v>335</v>
      </c>
      <c r="C7038" s="31" t="s">
        <v>336</v>
      </c>
      <c r="D7038" s="31" t="s">
        <v>474</v>
      </c>
      <c r="E7038" s="31" t="s">
        <v>475</v>
      </c>
      <c r="F7038" s="31" t="s">
        <v>63</v>
      </c>
      <c r="G7038" s="31" t="s">
        <v>125</v>
      </c>
      <c r="H7038" s="31" t="s">
        <v>743</v>
      </c>
      <c r="I7038" s="31">
        <v>123</v>
      </c>
      <c r="J7038" s="31">
        <v>3935</v>
      </c>
      <c r="K7038" s="31">
        <v>31.257941550190601</v>
      </c>
      <c r="L7038" s="31" t="s">
        <v>1410</v>
      </c>
      <c r="M7038" s="31">
        <f t="shared" si="300"/>
        <v>31.257941550190601</v>
      </c>
      <c r="N7038" s="31">
        <f t="shared" si="301"/>
        <v>0</v>
      </c>
    </row>
    <row r="7039" spans="1:14" x14ac:dyDescent="0.45">
      <c r="A7039" s="31" t="str">
        <f t="shared" si="302"/>
        <v>E09000023_Children aged &lt;1 at 31st March 2019 with an open CIN plan (excluding looked after children)_Number</v>
      </c>
      <c r="B7039" s="31" t="s">
        <v>343</v>
      </c>
      <c r="C7039" s="31" t="s">
        <v>344</v>
      </c>
      <c r="D7039" s="31" t="s">
        <v>474</v>
      </c>
      <c r="E7039" s="31" t="s">
        <v>475</v>
      </c>
      <c r="F7039" s="31" t="s">
        <v>63</v>
      </c>
      <c r="G7039" s="31" t="s">
        <v>125</v>
      </c>
      <c r="H7039" s="31" t="s">
        <v>743</v>
      </c>
      <c r="I7039" s="31">
        <v>94</v>
      </c>
      <c r="J7039" s="31">
        <v>4505</v>
      </c>
      <c r="K7039" s="31">
        <v>20.865704772474999</v>
      </c>
      <c r="L7039" s="31" t="s">
        <v>1153</v>
      </c>
      <c r="M7039" s="31">
        <f t="shared" si="300"/>
        <v>20.865704772474999</v>
      </c>
      <c r="N7039" s="31">
        <f t="shared" si="301"/>
        <v>0</v>
      </c>
    </row>
    <row r="7040" spans="1:14" x14ac:dyDescent="0.45">
      <c r="A7040" s="31" t="str">
        <f t="shared" si="302"/>
        <v>E09000028_Children aged &lt;1 at 31st March 2019 with an open CIN plan (excluding looked after children)_Number</v>
      </c>
      <c r="B7040" s="31" t="s">
        <v>414</v>
      </c>
      <c r="C7040" s="31" t="s">
        <v>415</v>
      </c>
      <c r="D7040" s="31" t="s">
        <v>474</v>
      </c>
      <c r="E7040" s="31" t="s">
        <v>475</v>
      </c>
      <c r="F7040" s="31" t="s">
        <v>63</v>
      </c>
      <c r="G7040" s="31" t="s">
        <v>125</v>
      </c>
      <c r="H7040" s="31" t="s">
        <v>743</v>
      </c>
      <c r="I7040" s="31">
        <v>65</v>
      </c>
      <c r="J7040" s="31">
        <v>4154</v>
      </c>
      <c r="K7040" s="31">
        <v>15.647568608570101</v>
      </c>
      <c r="L7040" s="31" t="s">
        <v>1313</v>
      </c>
      <c r="M7040" s="31">
        <f t="shared" ref="M7040:M7103" si="303">K7040</f>
        <v>15.647568608570101</v>
      </c>
      <c r="N7040" s="31">
        <f t="shared" si="301"/>
        <v>0</v>
      </c>
    </row>
    <row r="7041" spans="1:14" x14ac:dyDescent="0.45">
      <c r="A7041" s="31" t="str">
        <f t="shared" si="302"/>
        <v>E09000030_Children aged &lt;1 at 31st March 2019 with an open CIN plan (excluding looked after children)_Number</v>
      </c>
      <c r="B7041" s="31" t="s">
        <v>440</v>
      </c>
      <c r="C7041" s="31" t="s">
        <v>441</v>
      </c>
      <c r="D7041" s="31" t="s">
        <v>474</v>
      </c>
      <c r="E7041" s="31" t="s">
        <v>475</v>
      </c>
      <c r="F7041" s="31" t="s">
        <v>63</v>
      </c>
      <c r="G7041" s="31" t="s">
        <v>125</v>
      </c>
      <c r="H7041" s="31" t="s">
        <v>743</v>
      </c>
      <c r="I7041" s="31">
        <v>129</v>
      </c>
      <c r="J7041" s="31">
        <v>4529</v>
      </c>
      <c r="K7041" s="31">
        <v>28.4831088540517</v>
      </c>
      <c r="L7041" s="31" t="s">
        <v>1451</v>
      </c>
      <c r="M7041" s="31">
        <f t="shared" si="303"/>
        <v>28.4831088540517</v>
      </c>
      <c r="N7041" s="31">
        <f t="shared" si="301"/>
        <v>0</v>
      </c>
    </row>
    <row r="7042" spans="1:14" x14ac:dyDescent="0.45">
      <c r="A7042" s="31" t="str">
        <f t="shared" si="302"/>
        <v>E09000032_Children aged &lt;1 at 31st March 2019 with an open CIN plan (excluding looked after children)_Number</v>
      </c>
      <c r="B7042" s="31" t="s">
        <v>450</v>
      </c>
      <c r="C7042" s="31" t="s">
        <v>451</v>
      </c>
      <c r="D7042" s="31" t="s">
        <v>474</v>
      </c>
      <c r="E7042" s="31" t="s">
        <v>475</v>
      </c>
      <c r="F7042" s="31" t="s">
        <v>63</v>
      </c>
      <c r="G7042" s="31" t="s">
        <v>125</v>
      </c>
      <c r="H7042" s="31" t="s">
        <v>743</v>
      </c>
      <c r="I7042" s="31">
        <v>81</v>
      </c>
      <c r="J7042" s="31">
        <v>4567</v>
      </c>
      <c r="K7042" s="31">
        <v>17.735931683818698</v>
      </c>
      <c r="L7042" s="31" t="s">
        <v>1186</v>
      </c>
      <c r="M7042" s="31">
        <f t="shared" si="303"/>
        <v>17.735931683818698</v>
      </c>
      <c r="N7042" s="31">
        <f t="shared" si="301"/>
        <v>0</v>
      </c>
    </row>
    <row r="7043" spans="1:14" x14ac:dyDescent="0.45">
      <c r="A7043" s="31" t="str">
        <f t="shared" si="302"/>
        <v>E09000033_Children aged &lt;1 at 31st March 2019 with an open CIN plan (excluding looked after children)_Number</v>
      </c>
      <c r="B7043" s="31" t="s">
        <v>506</v>
      </c>
      <c r="C7043" s="31" t="s">
        <v>507</v>
      </c>
      <c r="D7043" s="31" t="s">
        <v>474</v>
      </c>
      <c r="E7043" s="31" t="s">
        <v>475</v>
      </c>
      <c r="F7043" s="31" t="s">
        <v>63</v>
      </c>
      <c r="G7043" s="31" t="s">
        <v>125</v>
      </c>
      <c r="H7043" s="31" t="s">
        <v>743</v>
      </c>
      <c r="I7043" s="31">
        <v>50</v>
      </c>
      <c r="J7043" s="31">
        <v>2589</v>
      </c>
      <c r="K7043" s="31">
        <v>19.3124758594052</v>
      </c>
      <c r="L7043" s="31" t="s">
        <v>1296</v>
      </c>
      <c r="M7043" s="31">
        <f t="shared" si="303"/>
        <v>19.3124758594052</v>
      </c>
      <c r="N7043" s="31">
        <f t="shared" ref="N7043:N7106" si="304">IF(OR(C7043="City of London",C7043="Isles of Scilly"),1,0)</f>
        <v>0</v>
      </c>
    </row>
    <row r="7044" spans="1:14" x14ac:dyDescent="0.45">
      <c r="A7044" s="31" t="str">
        <f t="shared" si="302"/>
        <v>E09000002_Children aged &lt;1 at 31st March 2019 with an open CIN plan (excluding looked after children)_Number</v>
      </c>
      <c r="B7044" s="31" t="s">
        <v>227</v>
      </c>
      <c r="C7044" s="31" t="s">
        <v>228</v>
      </c>
      <c r="D7044" s="31" t="s">
        <v>474</v>
      </c>
      <c r="E7044" s="31" t="s">
        <v>475</v>
      </c>
      <c r="F7044" s="31" t="s">
        <v>63</v>
      </c>
      <c r="G7044" s="31" t="s">
        <v>125</v>
      </c>
      <c r="H7044" s="31" t="s">
        <v>743</v>
      </c>
      <c r="I7044" s="31">
        <v>93</v>
      </c>
      <c r="J7044" s="31">
        <v>3819</v>
      </c>
      <c r="K7044" s="31">
        <v>24.3519245875884</v>
      </c>
      <c r="L7044" s="31" t="s">
        <v>1163</v>
      </c>
      <c r="M7044" s="31">
        <f t="shared" si="303"/>
        <v>24.3519245875884</v>
      </c>
      <c r="N7044" s="31">
        <f t="shared" si="304"/>
        <v>0</v>
      </c>
    </row>
    <row r="7045" spans="1:14" x14ac:dyDescent="0.45">
      <c r="A7045" s="31" t="str">
        <f t="shared" si="302"/>
        <v>E09000003_Children aged &lt;1 at 31st March 2019 with an open CIN plan (excluding looked after children)_Number</v>
      </c>
      <c r="B7045" s="31" t="s">
        <v>233</v>
      </c>
      <c r="C7045" s="31" t="s">
        <v>234</v>
      </c>
      <c r="D7045" s="31" t="s">
        <v>474</v>
      </c>
      <c r="E7045" s="31" t="s">
        <v>475</v>
      </c>
      <c r="F7045" s="31" t="s">
        <v>63</v>
      </c>
      <c r="G7045" s="31" t="s">
        <v>125</v>
      </c>
      <c r="H7045" s="31" t="s">
        <v>743</v>
      </c>
      <c r="I7045" s="31">
        <v>64</v>
      </c>
      <c r="J7045" s="31">
        <v>5250</v>
      </c>
      <c r="K7045" s="31">
        <v>12.1904761904762</v>
      </c>
      <c r="L7045" s="31" t="s">
        <v>1215</v>
      </c>
      <c r="M7045" s="31">
        <f t="shared" si="303"/>
        <v>12.1904761904762</v>
      </c>
      <c r="N7045" s="31">
        <f t="shared" si="304"/>
        <v>0</v>
      </c>
    </row>
    <row r="7046" spans="1:14" x14ac:dyDescent="0.45">
      <c r="A7046" s="31" t="str">
        <f t="shared" si="302"/>
        <v>E09000004_Children aged &lt;1 at 31st March 2019 with an open CIN plan (excluding looked after children)_Number</v>
      </c>
      <c r="B7046" s="31" t="s">
        <v>242</v>
      </c>
      <c r="C7046" s="31" t="s">
        <v>243</v>
      </c>
      <c r="D7046" s="31" t="s">
        <v>474</v>
      </c>
      <c r="E7046" s="31" t="s">
        <v>475</v>
      </c>
      <c r="F7046" s="31" t="s">
        <v>63</v>
      </c>
      <c r="G7046" s="31" t="s">
        <v>125</v>
      </c>
      <c r="H7046" s="31" t="s">
        <v>743</v>
      </c>
      <c r="I7046" s="31">
        <v>43</v>
      </c>
      <c r="J7046" s="31">
        <v>3133</v>
      </c>
      <c r="K7046" s="31">
        <v>13.724864347271</v>
      </c>
      <c r="L7046" s="31" t="s">
        <v>1236</v>
      </c>
      <c r="M7046" s="31">
        <f t="shared" si="303"/>
        <v>13.724864347271</v>
      </c>
      <c r="N7046" s="31">
        <f t="shared" si="304"/>
        <v>0</v>
      </c>
    </row>
    <row r="7047" spans="1:14" x14ac:dyDescent="0.45">
      <c r="A7047" s="31" t="str">
        <f t="shared" si="302"/>
        <v>E09000005_Children aged &lt;1 at 31st March 2019 with an open CIN plan (excluding looked after children)_Number</v>
      </c>
      <c r="B7047" s="31" t="s">
        <v>261</v>
      </c>
      <c r="C7047" s="31" t="s">
        <v>262</v>
      </c>
      <c r="D7047" s="31" t="s">
        <v>474</v>
      </c>
      <c r="E7047" s="31" t="s">
        <v>475</v>
      </c>
      <c r="F7047" s="31" t="s">
        <v>63</v>
      </c>
      <c r="G7047" s="31" t="s">
        <v>125</v>
      </c>
      <c r="H7047" s="31" t="s">
        <v>743</v>
      </c>
      <c r="I7047" s="31">
        <v>88</v>
      </c>
      <c r="J7047" s="31">
        <v>4825</v>
      </c>
      <c r="K7047" s="31">
        <v>18.2383419689119</v>
      </c>
      <c r="L7047" s="31" t="s">
        <v>1162</v>
      </c>
      <c r="M7047" s="31">
        <f t="shared" si="303"/>
        <v>18.2383419689119</v>
      </c>
      <c r="N7047" s="31">
        <f t="shared" si="304"/>
        <v>0</v>
      </c>
    </row>
    <row r="7048" spans="1:14" x14ac:dyDescent="0.45">
      <c r="A7048" s="31" t="str">
        <f t="shared" si="302"/>
        <v>E09000006_Children aged &lt;1 at 31st March 2019 with an open CIN plan (excluding looked after children)_Number</v>
      </c>
      <c r="B7048" s="31" t="s">
        <v>267</v>
      </c>
      <c r="C7048" s="31" t="s">
        <v>268</v>
      </c>
      <c r="D7048" s="31" t="s">
        <v>474</v>
      </c>
      <c r="E7048" s="31" t="s">
        <v>475</v>
      </c>
      <c r="F7048" s="31" t="s">
        <v>63</v>
      </c>
      <c r="G7048" s="31" t="s">
        <v>125</v>
      </c>
      <c r="H7048" s="31" t="s">
        <v>743</v>
      </c>
      <c r="I7048" s="31">
        <v>86</v>
      </c>
      <c r="J7048" s="31">
        <v>4232</v>
      </c>
      <c r="K7048" s="31">
        <v>20.321361058601099</v>
      </c>
      <c r="L7048" s="31" t="s">
        <v>1275</v>
      </c>
      <c r="M7048" s="31">
        <f t="shared" si="303"/>
        <v>20.321361058601099</v>
      </c>
      <c r="N7048" s="31">
        <f t="shared" si="304"/>
        <v>0</v>
      </c>
    </row>
    <row r="7049" spans="1:14" x14ac:dyDescent="0.45">
      <c r="A7049" s="31" t="str">
        <f t="shared" si="302"/>
        <v>E09000008_Children aged &lt;1 at 31st March 2019 with an open CIN plan (excluding looked after children)_Number</v>
      </c>
      <c r="B7049" s="31" t="s">
        <v>486</v>
      </c>
      <c r="C7049" s="31" t="s">
        <v>487</v>
      </c>
      <c r="D7049" s="31" t="s">
        <v>474</v>
      </c>
      <c r="E7049" s="31" t="s">
        <v>475</v>
      </c>
      <c r="F7049" s="31" t="s">
        <v>63</v>
      </c>
      <c r="G7049" s="31" t="s">
        <v>125</v>
      </c>
      <c r="H7049" s="31" t="s">
        <v>743</v>
      </c>
      <c r="I7049" s="31">
        <v>133</v>
      </c>
      <c r="J7049" s="31">
        <v>5591</v>
      </c>
      <c r="K7049" s="31">
        <v>23.788231085673399</v>
      </c>
      <c r="L7049" s="31" t="s">
        <v>1397</v>
      </c>
      <c r="M7049" s="31">
        <f t="shared" si="303"/>
        <v>23.788231085673399</v>
      </c>
      <c r="N7049" s="31">
        <f t="shared" si="304"/>
        <v>0</v>
      </c>
    </row>
    <row r="7050" spans="1:14" x14ac:dyDescent="0.45">
      <c r="A7050" s="31" t="str">
        <f t="shared" si="302"/>
        <v>E09000009_Children aged &lt;1 at 31st March 2019 with an open CIN plan (excluding looked after children)_Number</v>
      </c>
      <c r="B7050" s="31" t="s">
        <v>509</v>
      </c>
      <c r="C7050" s="31" t="s">
        <v>510</v>
      </c>
      <c r="D7050" s="31" t="s">
        <v>474</v>
      </c>
      <c r="E7050" s="31" t="s">
        <v>475</v>
      </c>
      <c r="F7050" s="31" t="s">
        <v>63</v>
      </c>
      <c r="G7050" s="31" t="s">
        <v>125</v>
      </c>
      <c r="H7050" s="31" t="s">
        <v>743</v>
      </c>
      <c r="I7050" s="31">
        <v>88</v>
      </c>
      <c r="J7050" s="31">
        <v>4807</v>
      </c>
      <c r="K7050" s="31">
        <v>18.306636155606402</v>
      </c>
      <c r="L7050" s="31" t="s">
        <v>1145</v>
      </c>
      <c r="M7050" s="31">
        <f t="shared" si="303"/>
        <v>18.306636155606402</v>
      </c>
      <c r="N7050" s="31">
        <f t="shared" si="304"/>
        <v>0</v>
      </c>
    </row>
    <row r="7051" spans="1:14" x14ac:dyDescent="0.45">
      <c r="A7051" s="31" t="str">
        <f t="shared" ref="A7051:A7114" si="305">CONCATENATE(B7051,"_",G7051,"_",H7051)</f>
        <v>E09000010_Children aged &lt;1 at 31st March 2019 with an open CIN plan (excluding looked after children)_Number</v>
      </c>
      <c r="B7051" s="31" t="s">
        <v>301</v>
      </c>
      <c r="C7051" s="31" t="s">
        <v>302</v>
      </c>
      <c r="D7051" s="31" t="s">
        <v>474</v>
      </c>
      <c r="E7051" s="31" t="s">
        <v>475</v>
      </c>
      <c r="F7051" s="31" t="s">
        <v>63</v>
      </c>
      <c r="G7051" s="31" t="s">
        <v>125</v>
      </c>
      <c r="H7051" s="31" t="s">
        <v>743</v>
      </c>
      <c r="I7051" s="31">
        <v>109</v>
      </c>
      <c r="J7051" s="31">
        <v>4739</v>
      </c>
      <c r="K7051" s="31">
        <v>23.000633044946198</v>
      </c>
      <c r="L7051" s="31" t="s">
        <v>1170</v>
      </c>
      <c r="M7051" s="31">
        <f t="shared" si="303"/>
        <v>23.000633044946198</v>
      </c>
      <c r="N7051" s="31">
        <f t="shared" si="304"/>
        <v>0</v>
      </c>
    </row>
    <row r="7052" spans="1:14" x14ac:dyDescent="0.45">
      <c r="A7052" s="31" t="str">
        <f t="shared" si="305"/>
        <v>E09000014_Children aged &lt;1 at 31st March 2019 with an open CIN plan (excluding looked after children)_Number</v>
      </c>
      <c r="B7052" s="31" t="s">
        <v>311</v>
      </c>
      <c r="C7052" s="31" t="s">
        <v>312</v>
      </c>
      <c r="D7052" s="31" t="s">
        <v>474</v>
      </c>
      <c r="E7052" s="31" t="s">
        <v>475</v>
      </c>
      <c r="F7052" s="31" t="s">
        <v>63</v>
      </c>
      <c r="G7052" s="31" t="s">
        <v>125</v>
      </c>
      <c r="H7052" s="31" t="s">
        <v>743</v>
      </c>
      <c r="I7052" s="31">
        <v>75</v>
      </c>
      <c r="J7052" s="31">
        <v>3767</v>
      </c>
      <c r="K7052" s="31">
        <v>19.9097425006637</v>
      </c>
      <c r="L7052" s="31" t="s">
        <v>1454</v>
      </c>
      <c r="M7052" s="31">
        <f t="shared" si="303"/>
        <v>19.9097425006637</v>
      </c>
      <c r="N7052" s="31">
        <f t="shared" si="304"/>
        <v>0</v>
      </c>
    </row>
    <row r="7053" spans="1:14" x14ac:dyDescent="0.45">
      <c r="A7053" s="31" t="str">
        <f t="shared" si="305"/>
        <v>E09000015_Children aged &lt;1 at 31st March 2019 with an open CIN plan (excluding looked after children)_Number</v>
      </c>
      <c r="B7053" s="31" t="s">
        <v>496</v>
      </c>
      <c r="C7053" s="31" t="s">
        <v>497</v>
      </c>
      <c r="D7053" s="31" t="s">
        <v>474</v>
      </c>
      <c r="E7053" s="31" t="s">
        <v>475</v>
      </c>
      <c r="F7053" s="31" t="s">
        <v>63</v>
      </c>
      <c r="G7053" s="31" t="s">
        <v>125</v>
      </c>
      <c r="H7053" s="31" t="s">
        <v>743</v>
      </c>
      <c r="I7053" s="31">
        <v>82</v>
      </c>
      <c r="J7053" s="31">
        <v>3577</v>
      </c>
      <c r="K7053" s="31">
        <v>22.924238188426099</v>
      </c>
      <c r="L7053" s="31" t="s">
        <v>1291</v>
      </c>
      <c r="M7053" s="31">
        <f t="shared" si="303"/>
        <v>22.924238188426099</v>
      </c>
      <c r="N7053" s="31">
        <f t="shared" si="304"/>
        <v>0</v>
      </c>
    </row>
    <row r="7054" spans="1:14" x14ac:dyDescent="0.45">
      <c r="A7054" s="31" t="str">
        <f t="shared" si="305"/>
        <v>E09000016_Children aged &lt;1 at 31st March 2019 with an open CIN plan (excluding looked after children)_Number</v>
      </c>
      <c r="B7054" s="31" t="s">
        <v>315</v>
      </c>
      <c r="C7054" s="31" t="s">
        <v>316</v>
      </c>
      <c r="D7054" s="31" t="s">
        <v>474</v>
      </c>
      <c r="E7054" s="31" t="s">
        <v>475</v>
      </c>
      <c r="F7054" s="31" t="s">
        <v>63</v>
      </c>
      <c r="G7054" s="31" t="s">
        <v>125</v>
      </c>
      <c r="H7054" s="31" t="s">
        <v>743</v>
      </c>
      <c r="I7054" s="31">
        <v>70</v>
      </c>
      <c r="J7054" s="31">
        <v>3365</v>
      </c>
      <c r="K7054" s="31">
        <v>20.8023774145617</v>
      </c>
      <c r="L7054" s="31" t="s">
        <v>1159</v>
      </c>
      <c r="M7054" s="31">
        <f t="shared" si="303"/>
        <v>20.8023774145617</v>
      </c>
      <c r="N7054" s="31">
        <f t="shared" si="304"/>
        <v>0</v>
      </c>
    </row>
    <row r="7055" spans="1:14" x14ac:dyDescent="0.45">
      <c r="A7055" s="31" t="str">
        <f t="shared" si="305"/>
        <v>E09000017_Children aged &lt;1 at 31st March 2019 with an open CIN plan (excluding looked after children)_Number</v>
      </c>
      <c r="B7055" s="31" t="s">
        <v>321</v>
      </c>
      <c r="C7055" s="31" t="s">
        <v>322</v>
      </c>
      <c r="D7055" s="31" t="s">
        <v>474</v>
      </c>
      <c r="E7055" s="31" t="s">
        <v>475</v>
      </c>
      <c r="F7055" s="31" t="s">
        <v>63</v>
      </c>
      <c r="G7055" s="31" t="s">
        <v>125</v>
      </c>
      <c r="H7055" s="31" t="s">
        <v>743</v>
      </c>
      <c r="I7055" s="31">
        <v>99</v>
      </c>
      <c r="J7055" s="31">
        <v>4372</v>
      </c>
      <c r="K7055" s="31">
        <v>22.644098810612999</v>
      </c>
      <c r="L7055" s="31" t="s">
        <v>1119</v>
      </c>
      <c r="M7055" s="31">
        <f t="shared" si="303"/>
        <v>22.644098810612999</v>
      </c>
      <c r="N7055" s="31">
        <f t="shared" si="304"/>
        <v>0</v>
      </c>
    </row>
    <row r="7056" spans="1:14" x14ac:dyDescent="0.45">
      <c r="A7056" s="31" t="str">
        <f t="shared" si="305"/>
        <v>E09000018_Children aged &lt;1 at 31st March 2019 with an open CIN plan (excluding looked after children)_Number</v>
      </c>
      <c r="B7056" s="31" t="s">
        <v>323</v>
      </c>
      <c r="C7056" s="31" t="s">
        <v>324</v>
      </c>
      <c r="D7056" s="31" t="s">
        <v>474</v>
      </c>
      <c r="E7056" s="31" t="s">
        <v>475</v>
      </c>
      <c r="F7056" s="31" t="s">
        <v>63</v>
      </c>
      <c r="G7056" s="31" t="s">
        <v>125</v>
      </c>
      <c r="H7056" s="31" t="s">
        <v>743</v>
      </c>
      <c r="I7056" s="31">
        <v>72</v>
      </c>
      <c r="J7056" s="31">
        <v>3987</v>
      </c>
      <c r="K7056" s="31">
        <v>18.058690744921002</v>
      </c>
      <c r="L7056" s="31" t="s">
        <v>1206</v>
      </c>
      <c r="M7056" s="31">
        <f t="shared" si="303"/>
        <v>18.058690744921002</v>
      </c>
      <c r="N7056" s="31">
        <f t="shared" si="304"/>
        <v>0</v>
      </c>
    </row>
    <row r="7057" spans="1:14" x14ac:dyDescent="0.45">
      <c r="A7057" s="31" t="str">
        <f t="shared" si="305"/>
        <v>E09000021_Children aged &lt;1 at 31st March 2019 with an open CIN plan (excluding looked after children)_Number</v>
      </c>
      <c r="B7057" s="31" t="s">
        <v>520</v>
      </c>
      <c r="C7057" s="31" t="s">
        <v>521</v>
      </c>
      <c r="D7057" s="31" t="s">
        <v>474</v>
      </c>
      <c r="E7057" s="31" t="s">
        <v>475</v>
      </c>
      <c r="F7057" s="31" t="s">
        <v>63</v>
      </c>
      <c r="G7057" s="31" t="s">
        <v>125</v>
      </c>
      <c r="H7057" s="31" t="s">
        <v>743</v>
      </c>
      <c r="I7057" s="31">
        <v>28</v>
      </c>
      <c r="J7057" s="31">
        <v>2087</v>
      </c>
      <c r="K7057" s="31">
        <v>13.4163871586009</v>
      </c>
      <c r="L7057" s="31" t="s">
        <v>1180</v>
      </c>
      <c r="M7057" s="31">
        <f t="shared" si="303"/>
        <v>13.4163871586009</v>
      </c>
      <c r="N7057" s="31">
        <f t="shared" si="304"/>
        <v>0</v>
      </c>
    </row>
    <row r="7058" spans="1:14" x14ac:dyDescent="0.45">
      <c r="A7058" s="31" t="str">
        <f t="shared" si="305"/>
        <v>E09000024_Children aged &lt;1 at 31st March 2019 with an open CIN plan (excluding looked after children)_Number</v>
      </c>
      <c r="B7058" s="31" t="s">
        <v>353</v>
      </c>
      <c r="C7058" s="31" t="s">
        <v>354</v>
      </c>
      <c r="D7058" s="31" t="s">
        <v>474</v>
      </c>
      <c r="E7058" s="31" t="s">
        <v>475</v>
      </c>
      <c r="F7058" s="31" t="s">
        <v>63</v>
      </c>
      <c r="G7058" s="31" t="s">
        <v>125</v>
      </c>
      <c r="H7058" s="31" t="s">
        <v>743</v>
      </c>
      <c r="I7058" s="31">
        <v>48</v>
      </c>
      <c r="J7058" s="31">
        <v>3035</v>
      </c>
      <c r="K7058" s="31">
        <v>15.8154859967051</v>
      </c>
      <c r="L7058" s="31" t="s">
        <v>1229</v>
      </c>
      <c r="M7058" s="31">
        <f t="shared" si="303"/>
        <v>15.8154859967051</v>
      </c>
      <c r="N7058" s="31">
        <f t="shared" si="304"/>
        <v>0</v>
      </c>
    </row>
    <row r="7059" spans="1:14" x14ac:dyDescent="0.45">
      <c r="A7059" s="31" t="str">
        <f t="shared" si="305"/>
        <v>E09000025_Children aged &lt;1 at 31st March 2019 with an open CIN plan (excluding looked after children)_Number</v>
      </c>
      <c r="B7059" s="31" t="s">
        <v>359</v>
      </c>
      <c r="C7059" s="31" t="s">
        <v>360</v>
      </c>
      <c r="D7059" s="31" t="s">
        <v>474</v>
      </c>
      <c r="E7059" s="31" t="s">
        <v>475</v>
      </c>
      <c r="F7059" s="31" t="s">
        <v>63</v>
      </c>
      <c r="G7059" s="31" t="s">
        <v>125</v>
      </c>
      <c r="H7059" s="31" t="s">
        <v>743</v>
      </c>
      <c r="I7059" s="31">
        <v>129</v>
      </c>
      <c r="J7059" s="31">
        <v>5706</v>
      </c>
      <c r="K7059" s="31">
        <v>22.607781282860099</v>
      </c>
      <c r="L7059" s="31" t="s">
        <v>1119</v>
      </c>
      <c r="M7059" s="31">
        <f t="shared" si="303"/>
        <v>22.607781282860099</v>
      </c>
      <c r="N7059" s="31">
        <f t="shared" si="304"/>
        <v>0</v>
      </c>
    </row>
    <row r="7060" spans="1:14" x14ac:dyDescent="0.45">
      <c r="A7060" s="31" t="str">
        <f t="shared" si="305"/>
        <v>E09000026_Children aged &lt;1 at 31st March 2019 with an open CIN plan (excluding looked after children)_Number</v>
      </c>
      <c r="B7060" s="31" t="s">
        <v>385</v>
      </c>
      <c r="C7060" s="31" t="s">
        <v>386</v>
      </c>
      <c r="D7060" s="31" t="s">
        <v>474</v>
      </c>
      <c r="E7060" s="31" t="s">
        <v>475</v>
      </c>
      <c r="F7060" s="31" t="s">
        <v>63</v>
      </c>
      <c r="G7060" s="31" t="s">
        <v>125</v>
      </c>
      <c r="H7060" s="31" t="s">
        <v>743</v>
      </c>
      <c r="I7060" s="31">
        <v>58</v>
      </c>
      <c r="J7060" s="31">
        <v>4605</v>
      </c>
      <c r="K7060" s="31">
        <v>12.5950054288817</v>
      </c>
      <c r="L7060" s="31" t="s">
        <v>1127</v>
      </c>
      <c r="M7060" s="31">
        <f t="shared" si="303"/>
        <v>12.5950054288817</v>
      </c>
      <c r="N7060" s="31">
        <f t="shared" si="304"/>
        <v>0</v>
      </c>
    </row>
    <row r="7061" spans="1:14" x14ac:dyDescent="0.45">
      <c r="A7061" s="31" t="str">
        <f t="shared" si="305"/>
        <v>E09000027_Children aged &lt;1 at 31st March 2019 with an open CIN plan (excluding looked after children)_Number</v>
      </c>
      <c r="B7061" s="31" t="s">
        <v>389</v>
      </c>
      <c r="C7061" s="31" t="s">
        <v>390</v>
      </c>
      <c r="D7061" s="31" t="s">
        <v>474</v>
      </c>
      <c r="E7061" s="31" t="s">
        <v>475</v>
      </c>
      <c r="F7061" s="31" t="s">
        <v>63</v>
      </c>
      <c r="G7061" s="31" t="s">
        <v>125</v>
      </c>
      <c r="H7061" s="31" t="s">
        <v>743</v>
      </c>
      <c r="I7061" s="31">
        <v>27</v>
      </c>
      <c r="J7061" s="31">
        <v>2396</v>
      </c>
      <c r="K7061" s="31">
        <v>11.2687813021703</v>
      </c>
      <c r="L7061" s="31" t="s">
        <v>1292</v>
      </c>
      <c r="M7061" s="31">
        <f t="shared" si="303"/>
        <v>11.2687813021703</v>
      </c>
      <c r="N7061" s="31">
        <f t="shared" si="304"/>
        <v>0</v>
      </c>
    </row>
    <row r="7062" spans="1:14" x14ac:dyDescent="0.45">
      <c r="A7062" s="31" t="str">
        <f t="shared" si="305"/>
        <v>E09000029_Children aged &lt;1 at 31st March 2019 with an open CIN plan (excluding looked after children)_Number</v>
      </c>
      <c r="B7062" s="31" t="s">
        <v>432</v>
      </c>
      <c r="C7062" s="31" t="s">
        <v>433</v>
      </c>
      <c r="D7062" s="31" t="s">
        <v>474</v>
      </c>
      <c r="E7062" s="31" t="s">
        <v>475</v>
      </c>
      <c r="F7062" s="31" t="s">
        <v>63</v>
      </c>
      <c r="G7062" s="31" t="s">
        <v>125</v>
      </c>
      <c r="H7062" s="31" t="s">
        <v>743</v>
      </c>
      <c r="I7062" s="31">
        <v>43</v>
      </c>
      <c r="J7062" s="31">
        <v>2549</v>
      </c>
      <c r="K7062" s="31">
        <v>16.869360533542601</v>
      </c>
      <c r="L7062" s="31" t="s">
        <v>1200</v>
      </c>
      <c r="M7062" s="31">
        <f t="shared" si="303"/>
        <v>16.869360533542601</v>
      </c>
      <c r="N7062" s="31">
        <f t="shared" si="304"/>
        <v>0</v>
      </c>
    </row>
    <row r="7063" spans="1:14" x14ac:dyDescent="0.45">
      <c r="A7063" s="31" t="str">
        <f t="shared" si="305"/>
        <v>E09000031_Children aged &lt;1 at 31st March 2019 with an open CIN plan (excluding looked after children)_Number</v>
      </c>
      <c r="B7063" s="31" t="s">
        <v>448</v>
      </c>
      <c r="C7063" s="31" t="s">
        <v>449</v>
      </c>
      <c r="D7063" s="31" t="s">
        <v>474</v>
      </c>
      <c r="E7063" s="31" t="s">
        <v>475</v>
      </c>
      <c r="F7063" s="31" t="s">
        <v>63</v>
      </c>
      <c r="G7063" s="31" t="s">
        <v>125</v>
      </c>
      <c r="H7063" s="31" t="s">
        <v>743</v>
      </c>
      <c r="I7063" s="31">
        <v>95</v>
      </c>
      <c r="J7063" s="31">
        <v>4448</v>
      </c>
      <c r="K7063" s="31">
        <v>21.3579136690647</v>
      </c>
      <c r="L7063" s="31" t="s">
        <v>1251</v>
      </c>
      <c r="M7063" s="31">
        <f t="shared" si="303"/>
        <v>21.3579136690647</v>
      </c>
      <c r="N7063" s="31">
        <f t="shared" si="304"/>
        <v>0</v>
      </c>
    </row>
    <row r="7064" spans="1:14" x14ac:dyDescent="0.45">
      <c r="A7064" s="31" t="str">
        <f t="shared" si="305"/>
        <v>E08000025_Children aged &lt;1 at 31st March 2019 with an open CIN plan (excluding looked after children)_Number</v>
      </c>
      <c r="B7064" s="31" t="s">
        <v>245</v>
      </c>
      <c r="C7064" s="31" t="s">
        <v>246</v>
      </c>
      <c r="D7064" s="31" t="s">
        <v>474</v>
      </c>
      <c r="E7064" s="31" t="s">
        <v>475</v>
      </c>
      <c r="F7064" s="31" t="s">
        <v>63</v>
      </c>
      <c r="G7064" s="31" t="s">
        <v>125</v>
      </c>
      <c r="H7064" s="31" t="s">
        <v>743</v>
      </c>
      <c r="I7064" s="31">
        <v>350</v>
      </c>
      <c r="J7064" s="31">
        <v>16082</v>
      </c>
      <c r="K7064" s="31">
        <v>21.7634622559383</v>
      </c>
      <c r="L7064" s="31" t="s">
        <v>1248</v>
      </c>
      <c r="M7064" s="31">
        <f t="shared" si="303"/>
        <v>21.7634622559383</v>
      </c>
      <c r="N7064" s="31">
        <f t="shared" si="304"/>
        <v>0</v>
      </c>
    </row>
    <row r="7065" spans="1:14" x14ac:dyDescent="0.45">
      <c r="A7065" s="31" t="str">
        <f t="shared" si="305"/>
        <v>E08000026_Children aged &lt;1 at 31st March 2019 with an open CIN plan (excluding looked after children)_Number</v>
      </c>
      <c r="B7065" s="31" t="s">
        <v>283</v>
      </c>
      <c r="C7065" s="31" t="s">
        <v>284</v>
      </c>
      <c r="D7065" s="31" t="s">
        <v>474</v>
      </c>
      <c r="E7065" s="31" t="s">
        <v>475</v>
      </c>
      <c r="F7065" s="31" t="s">
        <v>63</v>
      </c>
      <c r="G7065" s="31" t="s">
        <v>125</v>
      </c>
      <c r="H7065" s="31" t="s">
        <v>743</v>
      </c>
      <c r="I7065" s="31">
        <v>119</v>
      </c>
      <c r="J7065" s="31">
        <v>4431</v>
      </c>
      <c r="K7065" s="31">
        <v>26.8562401263823</v>
      </c>
      <c r="L7065" s="31" t="s">
        <v>1781</v>
      </c>
      <c r="M7065" s="31">
        <f t="shared" si="303"/>
        <v>26.8562401263823</v>
      </c>
      <c r="N7065" s="31">
        <f t="shared" si="304"/>
        <v>0</v>
      </c>
    </row>
    <row r="7066" spans="1:14" x14ac:dyDescent="0.45">
      <c r="A7066" s="31" t="str">
        <f t="shared" si="305"/>
        <v>E08000027_Children aged &lt;1 at 31st March 2019 with an open CIN plan (excluding looked after children)_Number</v>
      </c>
      <c r="B7066" s="31" t="s">
        <v>297</v>
      </c>
      <c r="C7066" s="31" t="s">
        <v>298</v>
      </c>
      <c r="D7066" s="31" t="s">
        <v>474</v>
      </c>
      <c r="E7066" s="31" t="s">
        <v>475</v>
      </c>
      <c r="F7066" s="31" t="s">
        <v>63</v>
      </c>
      <c r="G7066" s="31" t="s">
        <v>125</v>
      </c>
      <c r="H7066" s="31" t="s">
        <v>743</v>
      </c>
      <c r="I7066" s="31">
        <v>84</v>
      </c>
      <c r="J7066" s="31">
        <v>3702</v>
      </c>
      <c r="K7066" s="31">
        <v>22.690437601296601</v>
      </c>
      <c r="L7066" s="31" t="s">
        <v>1191</v>
      </c>
      <c r="M7066" s="31">
        <f t="shared" si="303"/>
        <v>22.690437601296601</v>
      </c>
      <c r="N7066" s="31">
        <f t="shared" si="304"/>
        <v>0</v>
      </c>
    </row>
    <row r="7067" spans="1:14" x14ac:dyDescent="0.45">
      <c r="A7067" s="31" t="str">
        <f t="shared" si="305"/>
        <v>E08000028_Children aged &lt;1 at 31st March 2019 with an open CIN plan (excluding looked after children)_Number</v>
      </c>
      <c r="B7067" s="31" t="s">
        <v>397</v>
      </c>
      <c r="C7067" s="31" t="s">
        <v>398</v>
      </c>
      <c r="D7067" s="31" t="s">
        <v>474</v>
      </c>
      <c r="E7067" s="31" t="s">
        <v>475</v>
      </c>
      <c r="F7067" s="31" t="s">
        <v>63</v>
      </c>
      <c r="G7067" s="31" t="s">
        <v>125</v>
      </c>
      <c r="H7067" s="31" t="s">
        <v>743</v>
      </c>
      <c r="I7067" s="31">
        <v>172</v>
      </c>
      <c r="J7067" s="31">
        <v>4579</v>
      </c>
      <c r="K7067" s="31">
        <v>37.562786634636403</v>
      </c>
      <c r="L7067" s="31" t="s">
        <v>1810</v>
      </c>
      <c r="M7067" s="31">
        <f t="shared" si="303"/>
        <v>37.562786634636403</v>
      </c>
      <c r="N7067" s="31">
        <f t="shared" si="304"/>
        <v>0</v>
      </c>
    </row>
    <row r="7068" spans="1:14" x14ac:dyDescent="0.45">
      <c r="A7068" s="31" t="str">
        <f t="shared" si="305"/>
        <v>E08000029_Children aged &lt;1 at 31st March 2019 with an open CIN plan (excluding looked after children)_Number</v>
      </c>
      <c r="B7068" s="31" t="s">
        <v>516</v>
      </c>
      <c r="C7068" s="31" t="s">
        <v>517</v>
      </c>
      <c r="D7068" s="31" t="s">
        <v>474</v>
      </c>
      <c r="E7068" s="31" t="s">
        <v>475</v>
      </c>
      <c r="F7068" s="31" t="s">
        <v>63</v>
      </c>
      <c r="G7068" s="31" t="s">
        <v>125</v>
      </c>
      <c r="H7068" s="31" t="s">
        <v>743</v>
      </c>
      <c r="I7068" s="31">
        <v>46</v>
      </c>
      <c r="J7068" s="31">
        <v>2300</v>
      </c>
      <c r="K7068" s="31">
        <v>20</v>
      </c>
      <c r="L7068" s="31" t="s">
        <v>1213</v>
      </c>
      <c r="M7068" s="31">
        <f t="shared" si="303"/>
        <v>20</v>
      </c>
      <c r="N7068" s="31">
        <f t="shared" si="304"/>
        <v>0</v>
      </c>
    </row>
    <row r="7069" spans="1:14" x14ac:dyDescent="0.45">
      <c r="A7069" s="31" t="str">
        <f t="shared" si="305"/>
        <v>E08000030_Children aged &lt;1 at 31st March 2019 with an open CIN plan (excluding looked after children)_Number</v>
      </c>
      <c r="B7069" s="31" t="s">
        <v>446</v>
      </c>
      <c r="C7069" s="31" t="s">
        <v>447</v>
      </c>
      <c r="D7069" s="31" t="s">
        <v>474</v>
      </c>
      <c r="E7069" s="31" t="s">
        <v>475</v>
      </c>
      <c r="F7069" s="31" t="s">
        <v>63</v>
      </c>
      <c r="G7069" s="31" t="s">
        <v>125</v>
      </c>
      <c r="H7069" s="31" t="s">
        <v>743</v>
      </c>
      <c r="I7069" s="31">
        <v>168</v>
      </c>
      <c r="J7069" s="31">
        <v>3892</v>
      </c>
      <c r="K7069" s="31">
        <v>43.165467625899304</v>
      </c>
      <c r="L7069" s="31" t="s">
        <v>1811</v>
      </c>
      <c r="M7069" s="31">
        <f t="shared" si="303"/>
        <v>43.165467625899304</v>
      </c>
      <c r="N7069" s="31">
        <f t="shared" si="304"/>
        <v>0</v>
      </c>
    </row>
    <row r="7070" spans="1:14" x14ac:dyDescent="0.45">
      <c r="A7070" s="31" t="str">
        <f t="shared" si="305"/>
        <v>E08000031_Children aged &lt;1 at 31st March 2019 with an open CIN plan (excluding looked after children)_Number</v>
      </c>
      <c r="B7070" s="31" t="s">
        <v>468</v>
      </c>
      <c r="C7070" s="31" t="s">
        <v>469</v>
      </c>
      <c r="D7070" s="31" t="s">
        <v>474</v>
      </c>
      <c r="E7070" s="31" t="s">
        <v>475</v>
      </c>
      <c r="F7070" s="31" t="s">
        <v>63</v>
      </c>
      <c r="G7070" s="31" t="s">
        <v>125</v>
      </c>
      <c r="H7070" s="31" t="s">
        <v>743</v>
      </c>
      <c r="I7070" s="31">
        <v>89</v>
      </c>
      <c r="J7070" s="31">
        <v>3481</v>
      </c>
      <c r="K7070" s="31">
        <v>25.567365699511601</v>
      </c>
      <c r="L7070" s="31" t="s">
        <v>1412</v>
      </c>
      <c r="M7070" s="31">
        <f t="shared" si="303"/>
        <v>25.567365699511601</v>
      </c>
      <c r="N7070" s="31">
        <f t="shared" si="304"/>
        <v>0</v>
      </c>
    </row>
    <row r="7071" spans="1:14" x14ac:dyDescent="0.45">
      <c r="A7071" s="31" t="str">
        <f t="shared" si="305"/>
        <v>E08000011_Children aged &lt;1 at 31st March 2019 with an open CIN plan (excluding looked after children)_Number</v>
      </c>
      <c r="B7071" s="31" t="s">
        <v>333</v>
      </c>
      <c r="C7071" s="31" t="s">
        <v>334</v>
      </c>
      <c r="D7071" s="31" t="s">
        <v>474</v>
      </c>
      <c r="E7071" s="31" t="s">
        <v>475</v>
      </c>
      <c r="F7071" s="31" t="s">
        <v>63</v>
      </c>
      <c r="G7071" s="31" t="s">
        <v>125</v>
      </c>
      <c r="H7071" s="31" t="s">
        <v>743</v>
      </c>
      <c r="I7071" s="31">
        <v>41</v>
      </c>
      <c r="J7071" s="31">
        <v>1977</v>
      </c>
      <c r="K7071" s="31">
        <v>20.738492665654999</v>
      </c>
      <c r="L7071" s="31" t="s">
        <v>1154</v>
      </c>
      <c r="M7071" s="31">
        <f t="shared" si="303"/>
        <v>20.738492665654999</v>
      </c>
      <c r="N7071" s="31">
        <f t="shared" si="304"/>
        <v>0</v>
      </c>
    </row>
    <row r="7072" spans="1:14" x14ac:dyDescent="0.45">
      <c r="A7072" s="31" t="str">
        <f t="shared" si="305"/>
        <v>E08000012_Children aged &lt;1 at 31st March 2019 with an open CIN plan (excluding looked after children)_Number</v>
      </c>
      <c r="B7072" s="31" t="s">
        <v>347</v>
      </c>
      <c r="C7072" s="31" t="s">
        <v>348</v>
      </c>
      <c r="D7072" s="31" t="s">
        <v>474</v>
      </c>
      <c r="E7072" s="31" t="s">
        <v>475</v>
      </c>
      <c r="F7072" s="31" t="s">
        <v>63</v>
      </c>
      <c r="G7072" s="31" t="s">
        <v>125</v>
      </c>
      <c r="H7072" s="31" t="s">
        <v>743</v>
      </c>
      <c r="I7072" s="31">
        <v>176</v>
      </c>
      <c r="J7072" s="31">
        <v>5908</v>
      </c>
      <c r="K7072" s="31">
        <v>29.790115098171999</v>
      </c>
      <c r="L7072" s="31" t="s">
        <v>1402</v>
      </c>
      <c r="M7072" s="31">
        <f t="shared" si="303"/>
        <v>29.790115098171999</v>
      </c>
      <c r="N7072" s="31">
        <f t="shared" si="304"/>
        <v>0</v>
      </c>
    </row>
    <row r="7073" spans="1:14" x14ac:dyDescent="0.45">
      <c r="A7073" s="31" t="str">
        <f t="shared" si="305"/>
        <v>E08000013_Children aged &lt;1 at 31st March 2019 with an open CIN plan (excluding looked after children)_Number</v>
      </c>
      <c r="B7073" s="31" t="s">
        <v>416</v>
      </c>
      <c r="C7073" s="31" t="s">
        <v>417</v>
      </c>
      <c r="D7073" s="31" t="s">
        <v>474</v>
      </c>
      <c r="E7073" s="31" t="s">
        <v>475</v>
      </c>
      <c r="F7073" s="31" t="s">
        <v>63</v>
      </c>
      <c r="G7073" s="31" t="s">
        <v>125</v>
      </c>
      <c r="H7073" s="31" t="s">
        <v>743</v>
      </c>
      <c r="I7073" s="31">
        <v>77</v>
      </c>
      <c r="J7073" s="31">
        <v>1985</v>
      </c>
      <c r="K7073" s="31">
        <v>38.790931989924403</v>
      </c>
      <c r="L7073" s="31" t="s">
        <v>1459</v>
      </c>
      <c r="M7073" s="31">
        <f t="shared" si="303"/>
        <v>38.790931989924403</v>
      </c>
      <c r="N7073" s="31">
        <f t="shared" si="304"/>
        <v>0</v>
      </c>
    </row>
    <row r="7074" spans="1:14" x14ac:dyDescent="0.45">
      <c r="A7074" s="31" t="str">
        <f t="shared" si="305"/>
        <v>E08000014_Children aged &lt;1 at 31st March 2019 with an open CIN plan (excluding looked after children)_Number</v>
      </c>
      <c r="B7074" s="31" t="s">
        <v>399</v>
      </c>
      <c r="C7074" s="31" t="s">
        <v>400</v>
      </c>
      <c r="D7074" s="31" t="s">
        <v>474</v>
      </c>
      <c r="E7074" s="31" t="s">
        <v>475</v>
      </c>
      <c r="F7074" s="31" t="s">
        <v>63</v>
      </c>
      <c r="G7074" s="31" t="s">
        <v>125</v>
      </c>
      <c r="H7074" s="31" t="s">
        <v>743</v>
      </c>
      <c r="I7074" s="31">
        <v>91</v>
      </c>
      <c r="J7074" s="31">
        <v>2678</v>
      </c>
      <c r="K7074" s="31">
        <v>33.980582524271803</v>
      </c>
      <c r="L7074" s="31" t="s">
        <v>1432</v>
      </c>
      <c r="M7074" s="31">
        <f t="shared" si="303"/>
        <v>33.980582524271803</v>
      </c>
      <c r="N7074" s="31">
        <f t="shared" si="304"/>
        <v>0</v>
      </c>
    </row>
    <row r="7075" spans="1:14" x14ac:dyDescent="0.45">
      <c r="A7075" s="31" t="str">
        <f t="shared" si="305"/>
        <v>E08000015_Children aged &lt;1 at 31st March 2019 with an open CIN plan (excluding looked after children)_Number</v>
      </c>
      <c r="B7075" s="31" t="s">
        <v>464</v>
      </c>
      <c r="C7075" s="31" t="s">
        <v>465</v>
      </c>
      <c r="D7075" s="31" t="s">
        <v>474</v>
      </c>
      <c r="E7075" s="31" t="s">
        <v>475</v>
      </c>
      <c r="F7075" s="31" t="s">
        <v>63</v>
      </c>
      <c r="G7075" s="31" t="s">
        <v>125</v>
      </c>
      <c r="H7075" s="31" t="s">
        <v>743</v>
      </c>
      <c r="I7075" s="31">
        <v>83</v>
      </c>
      <c r="J7075" s="31">
        <v>3335</v>
      </c>
      <c r="K7075" s="31">
        <v>24.887556221889099</v>
      </c>
      <c r="L7075" s="31" t="s">
        <v>1189</v>
      </c>
      <c r="M7075" s="31">
        <f t="shared" si="303"/>
        <v>24.887556221889099</v>
      </c>
      <c r="N7075" s="31">
        <f t="shared" si="304"/>
        <v>0</v>
      </c>
    </row>
    <row r="7076" spans="1:14" x14ac:dyDescent="0.45">
      <c r="A7076" s="31" t="str">
        <f t="shared" si="305"/>
        <v>E08000001_Children aged &lt;1 at 31st March 2019 with an open CIN plan (excluding looked after children)_Number</v>
      </c>
      <c r="B7076" s="31" t="s">
        <v>252</v>
      </c>
      <c r="C7076" s="31" t="s">
        <v>253</v>
      </c>
      <c r="D7076" s="31" t="s">
        <v>474</v>
      </c>
      <c r="E7076" s="31" t="s">
        <v>475</v>
      </c>
      <c r="F7076" s="31" t="s">
        <v>63</v>
      </c>
      <c r="G7076" s="31" t="s">
        <v>125</v>
      </c>
      <c r="H7076" s="31" t="s">
        <v>743</v>
      </c>
      <c r="I7076" s="31">
        <v>110</v>
      </c>
      <c r="J7076" s="31">
        <v>3609</v>
      </c>
      <c r="K7076" s="31">
        <v>30.479357162648899</v>
      </c>
      <c r="L7076" s="31" t="s">
        <v>1394</v>
      </c>
      <c r="M7076" s="31">
        <f t="shared" si="303"/>
        <v>30.479357162648899</v>
      </c>
      <c r="N7076" s="31">
        <f t="shared" si="304"/>
        <v>0</v>
      </c>
    </row>
    <row r="7077" spans="1:14" x14ac:dyDescent="0.45">
      <c r="A7077" s="31" t="str">
        <f t="shared" si="305"/>
        <v>E08000002_Children aged &lt;1 at 31st March 2019 with an open CIN plan (excluding looked after children)_Number</v>
      </c>
      <c r="B7077" s="31" t="s">
        <v>271</v>
      </c>
      <c r="C7077" s="31" t="s">
        <v>272</v>
      </c>
      <c r="D7077" s="31" t="s">
        <v>474</v>
      </c>
      <c r="E7077" s="31" t="s">
        <v>475</v>
      </c>
      <c r="F7077" s="31" t="s">
        <v>63</v>
      </c>
      <c r="G7077" s="31" t="s">
        <v>125</v>
      </c>
      <c r="H7077" s="31" t="s">
        <v>743</v>
      </c>
      <c r="I7077" s="31">
        <v>64</v>
      </c>
      <c r="J7077" s="31">
        <v>2197</v>
      </c>
      <c r="K7077" s="31">
        <v>29.1306326809285</v>
      </c>
      <c r="L7077" s="31" t="s">
        <v>1445</v>
      </c>
      <c r="M7077" s="31">
        <f t="shared" si="303"/>
        <v>29.1306326809285</v>
      </c>
      <c r="N7077" s="31">
        <f t="shared" si="304"/>
        <v>0</v>
      </c>
    </row>
    <row r="7078" spans="1:14" x14ac:dyDescent="0.45">
      <c r="A7078" s="31" t="str">
        <f t="shared" si="305"/>
        <v>E08000003_Children aged &lt;1 at 31st March 2019 with an open CIN plan (excluding looked after children)_Number</v>
      </c>
      <c r="B7078" s="31" t="s">
        <v>349</v>
      </c>
      <c r="C7078" s="31" t="s">
        <v>350</v>
      </c>
      <c r="D7078" s="31" t="s">
        <v>474</v>
      </c>
      <c r="E7078" s="31" t="s">
        <v>475</v>
      </c>
      <c r="F7078" s="31" t="s">
        <v>63</v>
      </c>
      <c r="G7078" s="31" t="s">
        <v>125</v>
      </c>
      <c r="H7078" s="31" t="s">
        <v>743</v>
      </c>
      <c r="I7078" s="31">
        <v>175</v>
      </c>
      <c r="J7078" s="31">
        <v>7285</v>
      </c>
      <c r="K7078" s="31">
        <v>24.021962937542899</v>
      </c>
      <c r="L7078" s="31" t="s">
        <v>1151</v>
      </c>
      <c r="M7078" s="31">
        <f t="shared" si="303"/>
        <v>24.021962937542899</v>
      </c>
      <c r="N7078" s="31">
        <f t="shared" si="304"/>
        <v>0</v>
      </c>
    </row>
    <row r="7079" spans="1:14" x14ac:dyDescent="0.45">
      <c r="A7079" s="31" t="str">
        <f t="shared" si="305"/>
        <v>E08000004_Children aged &lt;1 at 31st March 2019 with an open CIN plan (excluding looked after children)_Number</v>
      </c>
      <c r="B7079" s="31" t="s">
        <v>375</v>
      </c>
      <c r="C7079" s="31" t="s">
        <v>376</v>
      </c>
      <c r="D7079" s="31" t="s">
        <v>474</v>
      </c>
      <c r="E7079" s="31" t="s">
        <v>475</v>
      </c>
      <c r="F7079" s="31" t="s">
        <v>63</v>
      </c>
      <c r="G7079" s="31" t="s">
        <v>125</v>
      </c>
      <c r="H7079" s="31" t="s">
        <v>743</v>
      </c>
      <c r="I7079" s="31">
        <v>109</v>
      </c>
      <c r="J7079" s="31">
        <v>3245</v>
      </c>
      <c r="K7079" s="31">
        <v>33.5901386748844</v>
      </c>
      <c r="L7079" s="31" t="s">
        <v>1439</v>
      </c>
      <c r="M7079" s="31">
        <f t="shared" si="303"/>
        <v>33.5901386748844</v>
      </c>
      <c r="N7079" s="31">
        <f t="shared" si="304"/>
        <v>0</v>
      </c>
    </row>
    <row r="7080" spans="1:14" x14ac:dyDescent="0.45">
      <c r="A7080" s="31" t="str">
        <f t="shared" si="305"/>
        <v>E08000005_Children aged &lt;1 at 31st March 2019 with an open CIN plan (excluding looked after children)_Number</v>
      </c>
      <c r="B7080" s="31" t="s">
        <v>391</v>
      </c>
      <c r="C7080" s="31" t="s">
        <v>392</v>
      </c>
      <c r="D7080" s="31" t="s">
        <v>474</v>
      </c>
      <c r="E7080" s="31" t="s">
        <v>475</v>
      </c>
      <c r="F7080" s="31" t="s">
        <v>63</v>
      </c>
      <c r="G7080" s="31" t="s">
        <v>125</v>
      </c>
      <c r="H7080" s="31" t="s">
        <v>743</v>
      </c>
      <c r="I7080" s="31">
        <v>120</v>
      </c>
      <c r="J7080" s="31">
        <v>2893</v>
      </c>
      <c r="K7080" s="31">
        <v>41.4794331144141</v>
      </c>
      <c r="L7080" s="31" t="s">
        <v>1812</v>
      </c>
      <c r="M7080" s="31">
        <f t="shared" si="303"/>
        <v>41.4794331144141</v>
      </c>
      <c r="N7080" s="31">
        <f t="shared" si="304"/>
        <v>0</v>
      </c>
    </row>
    <row r="7081" spans="1:14" x14ac:dyDescent="0.45">
      <c r="A7081" s="31" t="str">
        <f t="shared" si="305"/>
        <v>E08000006_Children aged &lt;1 at 31st March 2019 with an open CIN plan (excluding looked after children)_Number</v>
      </c>
      <c r="B7081" s="31" t="s">
        <v>395</v>
      </c>
      <c r="C7081" s="31" t="s">
        <v>396</v>
      </c>
      <c r="D7081" s="31" t="s">
        <v>474</v>
      </c>
      <c r="E7081" s="31" t="s">
        <v>475</v>
      </c>
      <c r="F7081" s="31" t="s">
        <v>63</v>
      </c>
      <c r="G7081" s="31" t="s">
        <v>125</v>
      </c>
      <c r="H7081" s="31" t="s">
        <v>743</v>
      </c>
      <c r="I7081" s="31">
        <v>107</v>
      </c>
      <c r="J7081" s="31">
        <v>3526</v>
      </c>
      <c r="K7081" s="31">
        <v>30.346001134429901</v>
      </c>
      <c r="L7081" s="31" t="s">
        <v>1813</v>
      </c>
      <c r="M7081" s="31">
        <f t="shared" si="303"/>
        <v>30.346001134429901</v>
      </c>
      <c r="N7081" s="31">
        <f t="shared" si="304"/>
        <v>0</v>
      </c>
    </row>
    <row r="7082" spans="1:14" x14ac:dyDescent="0.45">
      <c r="A7082" s="31" t="str">
        <f t="shared" si="305"/>
        <v>E08000007_Children aged &lt;1 at 31st March 2019 with an open CIN plan (excluding looked after children)_Number</v>
      </c>
      <c r="B7082" s="31" t="s">
        <v>420</v>
      </c>
      <c r="C7082" s="31" t="s">
        <v>421</v>
      </c>
      <c r="D7082" s="31" t="s">
        <v>474</v>
      </c>
      <c r="E7082" s="31" t="s">
        <v>475</v>
      </c>
      <c r="F7082" s="31" t="s">
        <v>63</v>
      </c>
      <c r="G7082" s="31" t="s">
        <v>125</v>
      </c>
      <c r="H7082" s="31" t="s">
        <v>743</v>
      </c>
      <c r="I7082" s="31">
        <v>95</v>
      </c>
      <c r="J7082" s="31">
        <v>3338</v>
      </c>
      <c r="K7082" s="31">
        <v>28.4601557819053</v>
      </c>
      <c r="L7082" s="31" t="s">
        <v>1451</v>
      </c>
      <c r="M7082" s="31">
        <f t="shared" si="303"/>
        <v>28.4601557819053</v>
      </c>
      <c r="N7082" s="31">
        <f t="shared" si="304"/>
        <v>0</v>
      </c>
    </row>
    <row r="7083" spans="1:14" x14ac:dyDescent="0.45">
      <c r="A7083" s="31" t="str">
        <f t="shared" si="305"/>
        <v>E08000008_Children aged &lt;1 at 31st March 2019 with an open CIN plan (excluding looked after children)_Number</v>
      </c>
      <c r="B7083" s="31" t="s">
        <v>436</v>
      </c>
      <c r="C7083" s="31" t="s">
        <v>437</v>
      </c>
      <c r="D7083" s="31" t="s">
        <v>474</v>
      </c>
      <c r="E7083" s="31" t="s">
        <v>475</v>
      </c>
      <c r="F7083" s="31" t="s">
        <v>63</v>
      </c>
      <c r="G7083" s="31" t="s">
        <v>125</v>
      </c>
      <c r="H7083" s="31" t="s">
        <v>743</v>
      </c>
      <c r="I7083" s="31">
        <v>86</v>
      </c>
      <c r="J7083" s="31">
        <v>2787</v>
      </c>
      <c r="K7083" s="31">
        <v>30.857552924291401</v>
      </c>
      <c r="L7083" s="31" t="s">
        <v>1814</v>
      </c>
      <c r="M7083" s="31">
        <f t="shared" si="303"/>
        <v>30.857552924291401</v>
      </c>
      <c r="N7083" s="31">
        <f t="shared" si="304"/>
        <v>0</v>
      </c>
    </row>
    <row r="7084" spans="1:14" x14ac:dyDescent="0.45">
      <c r="A7084" s="31" t="str">
        <f t="shared" si="305"/>
        <v>E08000009_Children aged &lt;1 at 31st March 2019 with an open CIN plan (excluding looked after children)_Number</v>
      </c>
      <c r="B7084" s="31" t="s">
        <v>442</v>
      </c>
      <c r="C7084" s="31" t="s">
        <v>443</v>
      </c>
      <c r="D7084" s="31" t="s">
        <v>474</v>
      </c>
      <c r="E7084" s="31" t="s">
        <v>475</v>
      </c>
      <c r="F7084" s="31" t="s">
        <v>63</v>
      </c>
      <c r="G7084" s="31" t="s">
        <v>125</v>
      </c>
      <c r="H7084" s="31" t="s">
        <v>743</v>
      </c>
      <c r="I7084" s="31">
        <v>55</v>
      </c>
      <c r="J7084" s="31">
        <v>2669</v>
      </c>
      <c r="K7084" s="31">
        <v>20.6069689022106</v>
      </c>
      <c r="L7084" s="31" t="s">
        <v>1449</v>
      </c>
      <c r="M7084" s="31">
        <f t="shared" si="303"/>
        <v>20.6069689022106</v>
      </c>
      <c r="N7084" s="31">
        <f t="shared" si="304"/>
        <v>0</v>
      </c>
    </row>
    <row r="7085" spans="1:14" x14ac:dyDescent="0.45">
      <c r="A7085" s="31" t="str">
        <f t="shared" si="305"/>
        <v>E08000010_Children aged &lt;1 at 31st March 2019 with an open CIN plan (excluding looked after children)_Number</v>
      </c>
      <c r="B7085" s="31" t="s">
        <v>460</v>
      </c>
      <c r="C7085" s="31" t="s">
        <v>461</v>
      </c>
      <c r="D7085" s="31" t="s">
        <v>474</v>
      </c>
      <c r="E7085" s="31" t="s">
        <v>475</v>
      </c>
      <c r="F7085" s="31" t="s">
        <v>63</v>
      </c>
      <c r="G7085" s="31" t="s">
        <v>125</v>
      </c>
      <c r="H7085" s="31" t="s">
        <v>743</v>
      </c>
      <c r="I7085" s="31">
        <v>83</v>
      </c>
      <c r="J7085" s="31">
        <v>3565</v>
      </c>
      <c r="K7085" s="31">
        <v>23.281907433380098</v>
      </c>
      <c r="L7085" s="31" t="s">
        <v>1168</v>
      </c>
      <c r="M7085" s="31">
        <f t="shared" si="303"/>
        <v>23.281907433380098</v>
      </c>
      <c r="N7085" s="31">
        <f t="shared" si="304"/>
        <v>0</v>
      </c>
    </row>
    <row r="7086" spans="1:14" x14ac:dyDescent="0.45">
      <c r="A7086" s="31" t="str">
        <f t="shared" si="305"/>
        <v>E08000016_Children aged &lt;1 at 31st March 2019 with an open CIN plan (excluding looked after children)_Number</v>
      </c>
      <c r="B7086" s="31" t="s">
        <v>236</v>
      </c>
      <c r="C7086" s="31" t="s">
        <v>237</v>
      </c>
      <c r="D7086" s="31" t="s">
        <v>474</v>
      </c>
      <c r="E7086" s="31" t="s">
        <v>475</v>
      </c>
      <c r="F7086" s="31" t="s">
        <v>63</v>
      </c>
      <c r="G7086" s="31" t="s">
        <v>125</v>
      </c>
      <c r="H7086" s="31" t="s">
        <v>743</v>
      </c>
      <c r="I7086" s="31">
        <v>81</v>
      </c>
      <c r="J7086" s="31">
        <v>2754</v>
      </c>
      <c r="K7086" s="31">
        <v>29.411764705882401</v>
      </c>
      <c r="L7086" s="31" t="s">
        <v>1815</v>
      </c>
      <c r="M7086" s="31">
        <f t="shared" si="303"/>
        <v>29.411764705882401</v>
      </c>
      <c r="N7086" s="31">
        <f t="shared" si="304"/>
        <v>0</v>
      </c>
    </row>
    <row r="7087" spans="1:14" x14ac:dyDescent="0.45">
      <c r="A7087" s="31" t="str">
        <f t="shared" si="305"/>
        <v>E08000017_Children aged &lt;1 at 31st March 2019 with an open CIN plan (excluding looked after children)_Number</v>
      </c>
      <c r="B7087" s="31" t="s">
        <v>293</v>
      </c>
      <c r="C7087" s="31" t="s">
        <v>294</v>
      </c>
      <c r="D7087" s="31" t="s">
        <v>474</v>
      </c>
      <c r="E7087" s="31" t="s">
        <v>475</v>
      </c>
      <c r="F7087" s="31" t="s">
        <v>63</v>
      </c>
      <c r="G7087" s="31" t="s">
        <v>125</v>
      </c>
      <c r="H7087" s="31" t="s">
        <v>743</v>
      </c>
      <c r="I7087" s="31">
        <v>118</v>
      </c>
      <c r="J7087" s="31">
        <v>3518</v>
      </c>
      <c r="K7087" s="31">
        <v>33.541785105173403</v>
      </c>
      <c r="L7087" s="31" t="s">
        <v>1816</v>
      </c>
      <c r="M7087" s="31">
        <f t="shared" si="303"/>
        <v>33.541785105173403</v>
      </c>
      <c r="N7087" s="31">
        <f t="shared" si="304"/>
        <v>0</v>
      </c>
    </row>
    <row r="7088" spans="1:14" x14ac:dyDescent="0.45">
      <c r="A7088" s="31" t="str">
        <f t="shared" si="305"/>
        <v>E08000018_Children aged &lt;1 at 31st March 2019 with an open CIN plan (excluding looked after children)_Number</v>
      </c>
      <c r="B7088" s="31" t="s">
        <v>393</v>
      </c>
      <c r="C7088" s="31" t="s">
        <v>394</v>
      </c>
      <c r="D7088" s="31" t="s">
        <v>474</v>
      </c>
      <c r="E7088" s="31" t="s">
        <v>475</v>
      </c>
      <c r="F7088" s="31" t="s">
        <v>63</v>
      </c>
      <c r="G7088" s="31" t="s">
        <v>125</v>
      </c>
      <c r="H7088" s="31" t="s">
        <v>743</v>
      </c>
      <c r="I7088" s="31">
        <v>104</v>
      </c>
      <c r="J7088" s="31">
        <v>3027</v>
      </c>
      <c r="K7088" s="31">
        <v>34.357449620085902</v>
      </c>
      <c r="L7088" s="31" t="s">
        <v>1399</v>
      </c>
      <c r="M7088" s="31">
        <f t="shared" si="303"/>
        <v>34.357449620085902</v>
      </c>
      <c r="N7088" s="31">
        <f t="shared" si="304"/>
        <v>0</v>
      </c>
    </row>
    <row r="7089" spans="1:14" x14ac:dyDescent="0.45">
      <c r="A7089" s="31" t="str">
        <f t="shared" si="305"/>
        <v>E08000019_Children aged &lt;1 at 31st March 2019 with an open CIN plan (excluding looked after children)_Number</v>
      </c>
      <c r="B7089" s="31" t="s">
        <v>401</v>
      </c>
      <c r="C7089" s="31" t="s">
        <v>402</v>
      </c>
      <c r="D7089" s="31" t="s">
        <v>474</v>
      </c>
      <c r="E7089" s="31" t="s">
        <v>475</v>
      </c>
      <c r="F7089" s="31" t="s">
        <v>63</v>
      </c>
      <c r="G7089" s="31" t="s">
        <v>125</v>
      </c>
      <c r="H7089" s="31" t="s">
        <v>743</v>
      </c>
      <c r="I7089" s="31">
        <v>166</v>
      </c>
      <c r="J7089" s="31">
        <v>6351</v>
      </c>
      <c r="K7089" s="31">
        <v>26.137616123445099</v>
      </c>
      <c r="L7089" s="31" t="s">
        <v>1226</v>
      </c>
      <c r="M7089" s="31">
        <f t="shared" si="303"/>
        <v>26.137616123445099</v>
      </c>
      <c r="N7089" s="31">
        <f t="shared" si="304"/>
        <v>0</v>
      </c>
    </row>
    <row r="7090" spans="1:14" x14ac:dyDescent="0.45">
      <c r="A7090" s="31" t="str">
        <f t="shared" si="305"/>
        <v>E08000032_Children aged &lt;1 at 31st March 2019 with an open CIN plan (excluding looked after children)_Number</v>
      </c>
      <c r="B7090" s="31" t="s">
        <v>259</v>
      </c>
      <c r="C7090" s="31" t="s">
        <v>260</v>
      </c>
      <c r="D7090" s="31" t="s">
        <v>474</v>
      </c>
      <c r="E7090" s="31" t="s">
        <v>475</v>
      </c>
      <c r="F7090" s="31" t="s">
        <v>63</v>
      </c>
      <c r="G7090" s="31" t="s">
        <v>125</v>
      </c>
      <c r="H7090" s="31" t="s">
        <v>743</v>
      </c>
      <c r="I7090" s="31">
        <v>231</v>
      </c>
      <c r="J7090" s="31">
        <v>7373</v>
      </c>
      <c r="K7090" s="31">
        <v>31.330530313305299</v>
      </c>
      <c r="L7090" s="31" t="s">
        <v>1410</v>
      </c>
      <c r="M7090" s="31">
        <f t="shared" si="303"/>
        <v>31.330530313305299</v>
      </c>
      <c r="N7090" s="31">
        <f t="shared" si="304"/>
        <v>0</v>
      </c>
    </row>
    <row r="7091" spans="1:14" x14ac:dyDescent="0.45">
      <c r="A7091" s="31" t="str">
        <f t="shared" si="305"/>
        <v>E08000033_Children aged &lt;1 at 31st March 2019 with an open CIN plan (excluding looked after children)_Number</v>
      </c>
      <c r="B7091" s="31" t="s">
        <v>273</v>
      </c>
      <c r="C7091" s="31" t="s">
        <v>274</v>
      </c>
      <c r="D7091" s="31" t="s">
        <v>474</v>
      </c>
      <c r="E7091" s="31" t="s">
        <v>475</v>
      </c>
      <c r="F7091" s="31" t="s">
        <v>63</v>
      </c>
      <c r="G7091" s="31" t="s">
        <v>125</v>
      </c>
      <c r="H7091" s="31" t="s">
        <v>743</v>
      </c>
      <c r="I7091" s="31">
        <v>58</v>
      </c>
      <c r="J7091" s="31">
        <v>2340</v>
      </c>
      <c r="K7091" s="31">
        <v>24.786324786324801</v>
      </c>
      <c r="L7091" s="31" t="s">
        <v>1171</v>
      </c>
      <c r="M7091" s="31">
        <f t="shared" si="303"/>
        <v>24.786324786324801</v>
      </c>
      <c r="N7091" s="31">
        <f t="shared" si="304"/>
        <v>0</v>
      </c>
    </row>
    <row r="7092" spans="1:14" x14ac:dyDescent="0.45">
      <c r="A7092" s="31" t="str">
        <f t="shared" si="305"/>
        <v>E08000034_Children aged &lt;1 at 31st March 2019 with an open CIN plan (excluding looked after children)_Number</v>
      </c>
      <c r="B7092" s="31" t="s">
        <v>331</v>
      </c>
      <c r="C7092" s="31" t="s">
        <v>332</v>
      </c>
      <c r="D7092" s="31" t="s">
        <v>474</v>
      </c>
      <c r="E7092" s="31" t="s">
        <v>475</v>
      </c>
      <c r="F7092" s="31" t="s">
        <v>63</v>
      </c>
      <c r="G7092" s="31" t="s">
        <v>125</v>
      </c>
      <c r="H7092" s="31" t="s">
        <v>743</v>
      </c>
      <c r="I7092" s="31">
        <v>80</v>
      </c>
      <c r="J7092" s="31">
        <v>5161</v>
      </c>
      <c r="K7092" s="31">
        <v>15.5008719240457</v>
      </c>
      <c r="L7092" s="31" t="s">
        <v>1224</v>
      </c>
      <c r="M7092" s="31">
        <f t="shared" si="303"/>
        <v>15.5008719240457</v>
      </c>
      <c r="N7092" s="31">
        <f t="shared" si="304"/>
        <v>0</v>
      </c>
    </row>
    <row r="7093" spans="1:14" x14ac:dyDescent="0.45">
      <c r="A7093" s="31" t="str">
        <f t="shared" si="305"/>
        <v>E08000035_Children aged &lt;1 at 31st March 2019 with an open CIN plan (excluding looked after children)_Number</v>
      </c>
      <c r="B7093" s="31" t="s">
        <v>339</v>
      </c>
      <c r="C7093" s="31" t="s">
        <v>340</v>
      </c>
      <c r="D7093" s="31" t="s">
        <v>474</v>
      </c>
      <c r="E7093" s="31" t="s">
        <v>475</v>
      </c>
      <c r="F7093" s="31" t="s">
        <v>63</v>
      </c>
      <c r="G7093" s="31" t="s">
        <v>125</v>
      </c>
      <c r="H7093" s="31" t="s">
        <v>743</v>
      </c>
      <c r="I7093" s="31">
        <v>227</v>
      </c>
      <c r="J7093" s="31">
        <v>9821</v>
      </c>
      <c r="K7093" s="31">
        <v>23.113735872110801</v>
      </c>
      <c r="L7093" s="31" t="s">
        <v>1268</v>
      </c>
      <c r="M7093" s="31">
        <f t="shared" si="303"/>
        <v>23.113735872110801</v>
      </c>
      <c r="N7093" s="31">
        <f t="shared" si="304"/>
        <v>0</v>
      </c>
    </row>
    <row r="7094" spans="1:14" x14ac:dyDescent="0.45">
      <c r="A7094" s="31" t="str">
        <f t="shared" si="305"/>
        <v>E08000036_Children aged &lt;1 at 31st March 2019 with an open CIN plan (excluding looked after children)_Number</v>
      </c>
      <c r="B7094" s="31" t="s">
        <v>444</v>
      </c>
      <c r="C7094" s="31" t="s">
        <v>445</v>
      </c>
      <c r="D7094" s="31" t="s">
        <v>474</v>
      </c>
      <c r="E7094" s="31" t="s">
        <v>475</v>
      </c>
      <c r="F7094" s="31" t="s">
        <v>63</v>
      </c>
      <c r="G7094" s="31" t="s">
        <v>125</v>
      </c>
      <c r="H7094" s="31" t="s">
        <v>743</v>
      </c>
      <c r="I7094" s="31">
        <v>151</v>
      </c>
      <c r="J7094" s="31">
        <v>4108</v>
      </c>
      <c r="K7094" s="31">
        <v>36.7575462512171</v>
      </c>
      <c r="L7094" s="31" t="s">
        <v>1783</v>
      </c>
      <c r="M7094" s="31">
        <f t="shared" si="303"/>
        <v>36.7575462512171</v>
      </c>
      <c r="N7094" s="31">
        <f t="shared" si="304"/>
        <v>0</v>
      </c>
    </row>
    <row r="7095" spans="1:14" x14ac:dyDescent="0.45">
      <c r="A7095" s="31" t="str">
        <f t="shared" si="305"/>
        <v>E08000020_Children aged &lt;1 at 31st March 2019 with an open CIN plan (excluding looked after children)_Number</v>
      </c>
      <c r="B7095" s="31" t="s">
        <v>305</v>
      </c>
      <c r="C7095" s="31" t="s">
        <v>306</v>
      </c>
      <c r="D7095" s="31" t="s">
        <v>474</v>
      </c>
      <c r="E7095" s="31" t="s">
        <v>475</v>
      </c>
      <c r="F7095" s="31" t="s">
        <v>63</v>
      </c>
      <c r="G7095" s="31" t="s">
        <v>125</v>
      </c>
      <c r="H7095" s="31" t="s">
        <v>743</v>
      </c>
      <c r="I7095" s="31">
        <v>64</v>
      </c>
      <c r="J7095" s="31">
        <v>2019</v>
      </c>
      <c r="K7095" s="31">
        <v>31.6988608221892</v>
      </c>
      <c r="L7095" s="31" t="s">
        <v>1817</v>
      </c>
      <c r="M7095" s="31">
        <f t="shared" si="303"/>
        <v>31.6988608221892</v>
      </c>
      <c r="N7095" s="31">
        <f t="shared" si="304"/>
        <v>0</v>
      </c>
    </row>
    <row r="7096" spans="1:14" x14ac:dyDescent="0.45">
      <c r="A7096" s="31" t="str">
        <f t="shared" si="305"/>
        <v>E08000021_Children aged &lt;1 at 31st March 2019 with an open CIN plan (excluding looked after children)_Number</v>
      </c>
      <c r="B7096" s="31" t="s">
        <v>357</v>
      </c>
      <c r="C7096" s="31" t="s">
        <v>358</v>
      </c>
      <c r="D7096" s="31" t="s">
        <v>474</v>
      </c>
      <c r="E7096" s="31" t="s">
        <v>475</v>
      </c>
      <c r="F7096" s="31" t="s">
        <v>63</v>
      </c>
      <c r="G7096" s="31" t="s">
        <v>125</v>
      </c>
      <c r="H7096" s="31" t="s">
        <v>743</v>
      </c>
      <c r="I7096" s="31">
        <v>139</v>
      </c>
      <c r="J7096" s="31">
        <v>3205</v>
      </c>
      <c r="K7096" s="31">
        <v>43.3697347893916</v>
      </c>
      <c r="L7096" s="31" t="s">
        <v>1818</v>
      </c>
      <c r="M7096" s="31">
        <f t="shared" si="303"/>
        <v>43.3697347893916</v>
      </c>
      <c r="N7096" s="31">
        <f t="shared" si="304"/>
        <v>0</v>
      </c>
    </row>
    <row r="7097" spans="1:14" x14ac:dyDescent="0.45">
      <c r="A7097" s="31" t="str">
        <f t="shared" si="305"/>
        <v>E08000022_Children aged &lt;1 at 31st March 2019 with an open CIN plan (excluding looked after children)_Number</v>
      </c>
      <c r="B7097" s="31" t="s">
        <v>524</v>
      </c>
      <c r="C7097" s="31" t="s">
        <v>525</v>
      </c>
      <c r="D7097" s="31" t="s">
        <v>474</v>
      </c>
      <c r="E7097" s="31" t="s">
        <v>475</v>
      </c>
      <c r="F7097" s="31" t="s">
        <v>63</v>
      </c>
      <c r="G7097" s="31" t="s">
        <v>125</v>
      </c>
      <c r="H7097" s="31" t="s">
        <v>743</v>
      </c>
      <c r="I7097" s="31">
        <v>62</v>
      </c>
      <c r="J7097" s="31">
        <v>2208</v>
      </c>
      <c r="K7097" s="31">
        <v>28.0797101449275</v>
      </c>
      <c r="L7097" s="31" t="s">
        <v>1196</v>
      </c>
      <c r="M7097" s="31">
        <f t="shared" si="303"/>
        <v>28.0797101449275</v>
      </c>
      <c r="N7097" s="31">
        <f t="shared" si="304"/>
        <v>0</v>
      </c>
    </row>
    <row r="7098" spans="1:14" x14ac:dyDescent="0.45">
      <c r="A7098" s="31" t="str">
        <f t="shared" si="305"/>
        <v>E08000023_Children aged &lt;1 at 31st March 2019 with an open CIN plan (excluding looked after children)_Number</v>
      </c>
      <c r="B7098" s="31" t="s">
        <v>410</v>
      </c>
      <c r="C7098" s="31" t="s">
        <v>411</v>
      </c>
      <c r="D7098" s="31" t="s">
        <v>474</v>
      </c>
      <c r="E7098" s="31" t="s">
        <v>475</v>
      </c>
      <c r="F7098" s="31" t="s">
        <v>63</v>
      </c>
      <c r="G7098" s="31" t="s">
        <v>125</v>
      </c>
      <c r="H7098" s="31" t="s">
        <v>743</v>
      </c>
      <c r="I7098" s="31">
        <v>52</v>
      </c>
      <c r="J7098" s="31">
        <v>1609</v>
      </c>
      <c r="K7098" s="31">
        <v>32.318210068365403</v>
      </c>
      <c r="L7098" s="31" t="s">
        <v>1389</v>
      </c>
      <c r="M7098" s="31">
        <f t="shared" si="303"/>
        <v>32.318210068365403</v>
      </c>
      <c r="N7098" s="31">
        <f t="shared" si="304"/>
        <v>0</v>
      </c>
    </row>
    <row r="7099" spans="1:14" x14ac:dyDescent="0.45">
      <c r="A7099" s="31" t="str">
        <f t="shared" si="305"/>
        <v>E08000024_Children aged &lt;1 at 31st March 2019 with an open CIN plan (excluding looked after children)_Number</v>
      </c>
      <c r="B7099" s="31" t="s">
        <v>428</v>
      </c>
      <c r="C7099" s="31" t="s">
        <v>429</v>
      </c>
      <c r="D7099" s="31" t="s">
        <v>474</v>
      </c>
      <c r="E7099" s="31" t="s">
        <v>475</v>
      </c>
      <c r="F7099" s="31" t="s">
        <v>63</v>
      </c>
      <c r="G7099" s="31" t="s">
        <v>125</v>
      </c>
      <c r="H7099" s="31" t="s">
        <v>743</v>
      </c>
      <c r="I7099" s="31">
        <v>93</v>
      </c>
      <c r="J7099" s="31">
        <v>2860</v>
      </c>
      <c r="K7099" s="31">
        <v>32.517482517482499</v>
      </c>
      <c r="L7099" s="31" t="s">
        <v>1166</v>
      </c>
      <c r="M7099" s="31">
        <f t="shared" si="303"/>
        <v>32.517482517482499</v>
      </c>
      <c r="N7099" s="31">
        <f t="shared" si="304"/>
        <v>0</v>
      </c>
    </row>
    <row r="7100" spans="1:14" x14ac:dyDescent="0.45">
      <c r="A7100" s="31" t="str">
        <f t="shared" si="305"/>
        <v>E06000053_Children aged &lt;1 at 31st March 2019 with an open CIN plan (excluding looked after children)_Number</v>
      </c>
      <c r="B7100" s="31" t="s">
        <v>550</v>
      </c>
      <c r="C7100" s="31" t="s">
        <v>551</v>
      </c>
      <c r="D7100" s="31" t="s">
        <v>474</v>
      </c>
      <c r="E7100" s="31" t="s">
        <v>475</v>
      </c>
      <c r="F7100" s="31" t="s">
        <v>63</v>
      </c>
      <c r="G7100" s="31" t="s">
        <v>125</v>
      </c>
      <c r="H7100" s="31" t="s">
        <v>743</v>
      </c>
      <c r="I7100" s="31">
        <v>0</v>
      </c>
      <c r="J7100" s="31">
        <v>14</v>
      </c>
      <c r="K7100" s="31">
        <v>0</v>
      </c>
      <c r="L7100" s="31" t="s">
        <v>1112</v>
      </c>
      <c r="M7100" s="31">
        <f t="shared" si="303"/>
        <v>0</v>
      </c>
      <c r="N7100" s="31">
        <f t="shared" si="304"/>
        <v>1</v>
      </c>
    </row>
    <row r="7101" spans="1:14" x14ac:dyDescent="0.45">
      <c r="A7101" s="31" t="str">
        <f t="shared" si="305"/>
        <v>E06000022_Children aged &lt;1 at 31st March 2019 with an open CIN plan (excluding looked after children)_Number</v>
      </c>
      <c r="B7101" s="31" t="s">
        <v>238</v>
      </c>
      <c r="C7101" s="31" t="s">
        <v>239</v>
      </c>
      <c r="D7101" s="31" t="s">
        <v>474</v>
      </c>
      <c r="E7101" s="31" t="s">
        <v>475</v>
      </c>
      <c r="F7101" s="31" t="s">
        <v>63</v>
      </c>
      <c r="G7101" s="31" t="s">
        <v>125</v>
      </c>
      <c r="H7101" s="31" t="s">
        <v>743</v>
      </c>
      <c r="I7101" s="31">
        <v>33</v>
      </c>
      <c r="J7101" s="31">
        <v>1742</v>
      </c>
      <c r="K7101" s="31">
        <v>18.9437428243398</v>
      </c>
      <c r="L7101" s="31" t="s">
        <v>1195</v>
      </c>
      <c r="M7101" s="31">
        <f t="shared" si="303"/>
        <v>18.9437428243398</v>
      </c>
      <c r="N7101" s="31">
        <f t="shared" si="304"/>
        <v>0</v>
      </c>
    </row>
    <row r="7102" spans="1:14" x14ac:dyDescent="0.45">
      <c r="A7102" s="31" t="str">
        <f t="shared" si="305"/>
        <v>E06000023_Children aged &lt;1 at 31st March 2019 with an open CIN plan (excluding looked after children)_Number</v>
      </c>
      <c r="B7102" s="31" t="s">
        <v>265</v>
      </c>
      <c r="C7102" s="31" t="s">
        <v>266</v>
      </c>
      <c r="D7102" s="31" t="s">
        <v>474</v>
      </c>
      <c r="E7102" s="31" t="s">
        <v>475</v>
      </c>
      <c r="F7102" s="31" t="s">
        <v>63</v>
      </c>
      <c r="G7102" s="31" t="s">
        <v>125</v>
      </c>
      <c r="H7102" s="31" t="s">
        <v>743</v>
      </c>
      <c r="I7102" s="31">
        <v>98</v>
      </c>
      <c r="J7102" s="31">
        <v>5728</v>
      </c>
      <c r="K7102" s="31">
        <v>17.108938547486002</v>
      </c>
      <c r="L7102" s="31" t="s">
        <v>1227</v>
      </c>
      <c r="M7102" s="31">
        <f t="shared" si="303"/>
        <v>17.108938547486002</v>
      </c>
      <c r="N7102" s="31">
        <f t="shared" si="304"/>
        <v>0</v>
      </c>
    </row>
    <row r="7103" spans="1:14" x14ac:dyDescent="0.45">
      <c r="A7103" s="31" t="str">
        <f t="shared" si="305"/>
        <v>E06000024_Children aged &lt;1 at 31st March 2019 with an open CIN plan (excluding looked after children)_Number</v>
      </c>
      <c r="B7103" s="31" t="s">
        <v>367</v>
      </c>
      <c r="C7103" s="31" t="s">
        <v>368</v>
      </c>
      <c r="D7103" s="31" t="s">
        <v>474</v>
      </c>
      <c r="E7103" s="31" t="s">
        <v>475</v>
      </c>
      <c r="F7103" s="31" t="s">
        <v>63</v>
      </c>
      <c r="G7103" s="31" t="s">
        <v>125</v>
      </c>
      <c r="H7103" s="31" t="s">
        <v>743</v>
      </c>
      <c r="I7103" s="31">
        <v>36</v>
      </c>
      <c r="J7103" s="31">
        <v>2027</v>
      </c>
      <c r="K7103" s="31">
        <v>17.760236803157401</v>
      </c>
      <c r="L7103" s="31" t="s">
        <v>1266</v>
      </c>
      <c r="M7103" s="31">
        <f t="shared" si="303"/>
        <v>17.760236803157401</v>
      </c>
      <c r="N7103" s="31">
        <f t="shared" si="304"/>
        <v>0</v>
      </c>
    </row>
    <row r="7104" spans="1:14" x14ac:dyDescent="0.45">
      <c r="A7104" s="31" t="str">
        <f t="shared" si="305"/>
        <v>E06000025_Children aged &lt;1 at 31st March 2019 with an open CIN plan (excluding looked after children)_Number</v>
      </c>
      <c r="B7104" s="31" t="s">
        <v>408</v>
      </c>
      <c r="C7104" s="31" t="s">
        <v>409</v>
      </c>
      <c r="D7104" s="31" t="s">
        <v>474</v>
      </c>
      <c r="E7104" s="31" t="s">
        <v>475</v>
      </c>
      <c r="F7104" s="31" t="s">
        <v>63</v>
      </c>
      <c r="G7104" s="31" t="s">
        <v>125</v>
      </c>
      <c r="H7104" s="31" t="s">
        <v>743</v>
      </c>
      <c r="I7104" s="31">
        <v>50</v>
      </c>
      <c r="J7104" s="31">
        <v>3181</v>
      </c>
      <c r="K7104" s="31">
        <v>15.718327569946601</v>
      </c>
      <c r="L7104" s="31" t="s">
        <v>1352</v>
      </c>
      <c r="M7104" s="31">
        <f t="shared" ref="M7104:M7167" si="306">K7104</f>
        <v>15.718327569946601</v>
      </c>
      <c r="N7104" s="31">
        <f t="shared" si="304"/>
        <v>0</v>
      </c>
    </row>
    <row r="7105" spans="1:14" x14ac:dyDescent="0.45">
      <c r="A7105" s="31" t="str">
        <f t="shared" si="305"/>
        <v>E06000001_Children aged &lt;1 at 31st March 2019 with an open CIN plan (excluding looked after children)_Number</v>
      </c>
      <c r="B7105" s="31" t="s">
        <v>313</v>
      </c>
      <c r="C7105" s="31" t="s">
        <v>314</v>
      </c>
      <c r="D7105" s="31" t="s">
        <v>474</v>
      </c>
      <c r="E7105" s="31" t="s">
        <v>475</v>
      </c>
      <c r="F7105" s="31" t="s">
        <v>63</v>
      </c>
      <c r="G7105" s="31" t="s">
        <v>125</v>
      </c>
      <c r="H7105" s="31" t="s">
        <v>743</v>
      </c>
      <c r="I7105" s="31">
        <v>57</v>
      </c>
      <c r="J7105" s="31">
        <v>999</v>
      </c>
      <c r="K7105" s="31">
        <v>57.057057057057101</v>
      </c>
      <c r="L7105" s="31" t="s">
        <v>1819</v>
      </c>
      <c r="M7105" s="31">
        <f t="shared" si="306"/>
        <v>57.057057057057101</v>
      </c>
      <c r="N7105" s="31">
        <f t="shared" si="304"/>
        <v>0</v>
      </c>
    </row>
    <row r="7106" spans="1:14" x14ac:dyDescent="0.45">
      <c r="A7106" s="31" t="str">
        <f t="shared" si="305"/>
        <v>E06000002_Children aged &lt;1 at 31st March 2019 with an open CIN plan (excluding looked after children)_Number</v>
      </c>
      <c r="B7106" s="31" t="s">
        <v>511</v>
      </c>
      <c r="C7106" s="31" t="s">
        <v>725</v>
      </c>
      <c r="D7106" s="31" t="s">
        <v>474</v>
      </c>
      <c r="E7106" s="31" t="s">
        <v>475</v>
      </c>
      <c r="F7106" s="31" t="s">
        <v>63</v>
      </c>
      <c r="G7106" s="31" t="s">
        <v>125</v>
      </c>
      <c r="H7106" s="31" t="s">
        <v>743</v>
      </c>
      <c r="I7106" s="31">
        <v>85</v>
      </c>
      <c r="J7106" s="31">
        <v>1871</v>
      </c>
      <c r="K7106" s="31">
        <v>45.430251202565501</v>
      </c>
      <c r="L7106" s="31" t="s">
        <v>1820</v>
      </c>
      <c r="M7106" s="31">
        <f t="shared" si="306"/>
        <v>45.430251202565501</v>
      </c>
      <c r="N7106" s="31">
        <f t="shared" si="304"/>
        <v>0</v>
      </c>
    </row>
    <row r="7107" spans="1:14" x14ac:dyDescent="0.45">
      <c r="A7107" s="31" t="str">
        <f t="shared" si="305"/>
        <v>E06000003_Children aged &lt;1 at 31st March 2019 with an open CIN plan (excluding looked after children)_Number</v>
      </c>
      <c r="B7107" s="31" t="s">
        <v>387</v>
      </c>
      <c r="C7107" s="31" t="s">
        <v>388</v>
      </c>
      <c r="D7107" s="31" t="s">
        <v>474</v>
      </c>
      <c r="E7107" s="31" t="s">
        <v>475</v>
      </c>
      <c r="F7107" s="31" t="s">
        <v>63</v>
      </c>
      <c r="G7107" s="31" t="s">
        <v>125</v>
      </c>
      <c r="H7107" s="31" t="s">
        <v>743</v>
      </c>
      <c r="I7107" s="31">
        <v>56</v>
      </c>
      <c r="J7107" s="31">
        <v>1381</v>
      </c>
      <c r="K7107" s="31">
        <v>40.550325850832699</v>
      </c>
      <c r="L7107" s="31" t="s">
        <v>1440</v>
      </c>
      <c r="M7107" s="31">
        <f t="shared" si="306"/>
        <v>40.550325850832699</v>
      </c>
      <c r="N7107" s="31">
        <f t="shared" ref="N7107:N7170" si="307">IF(OR(C7107="City of London",C7107="Isles of Scilly"),1,0)</f>
        <v>0</v>
      </c>
    </row>
    <row r="7108" spans="1:14" x14ac:dyDescent="0.45">
      <c r="A7108" s="31" t="str">
        <f t="shared" si="305"/>
        <v>E06000004_Children aged &lt;1 at 31st March 2019 with an open CIN plan (excluding looked after children)_Number</v>
      </c>
      <c r="B7108" s="31" t="s">
        <v>422</v>
      </c>
      <c r="C7108" s="31" t="s">
        <v>423</v>
      </c>
      <c r="D7108" s="31" t="s">
        <v>474</v>
      </c>
      <c r="E7108" s="31" t="s">
        <v>475</v>
      </c>
      <c r="F7108" s="31" t="s">
        <v>63</v>
      </c>
      <c r="G7108" s="31" t="s">
        <v>125</v>
      </c>
      <c r="H7108" s="31" t="s">
        <v>743</v>
      </c>
      <c r="I7108" s="31">
        <v>77</v>
      </c>
      <c r="J7108" s="31">
        <v>2126</v>
      </c>
      <c r="K7108" s="31">
        <v>36.218250235183397</v>
      </c>
      <c r="L7108" s="31" t="s">
        <v>1821</v>
      </c>
      <c r="M7108" s="31">
        <f t="shared" si="306"/>
        <v>36.218250235183397</v>
      </c>
      <c r="N7108" s="31">
        <f t="shared" si="307"/>
        <v>0</v>
      </c>
    </row>
    <row r="7109" spans="1:14" x14ac:dyDescent="0.45">
      <c r="A7109" s="31" t="str">
        <f t="shared" si="305"/>
        <v>E06000010_Children aged &lt;1 at 31st March 2019 with an open CIN plan (excluding looked after children)_Number</v>
      </c>
      <c r="B7109" s="31" t="s">
        <v>329</v>
      </c>
      <c r="C7109" s="31" t="s">
        <v>330</v>
      </c>
      <c r="D7109" s="31" t="s">
        <v>474</v>
      </c>
      <c r="E7109" s="31" t="s">
        <v>475</v>
      </c>
      <c r="F7109" s="31" t="s">
        <v>63</v>
      </c>
      <c r="G7109" s="31" t="s">
        <v>125</v>
      </c>
      <c r="H7109" s="31" t="s">
        <v>743</v>
      </c>
      <c r="I7109" s="31">
        <v>130</v>
      </c>
      <c r="J7109" s="31">
        <v>3308</v>
      </c>
      <c r="K7109" s="31">
        <v>39.298669891172899</v>
      </c>
      <c r="L7109" s="31" t="s">
        <v>1414</v>
      </c>
      <c r="M7109" s="31">
        <f t="shared" si="306"/>
        <v>39.298669891172899</v>
      </c>
      <c r="N7109" s="31">
        <f t="shared" si="307"/>
        <v>0</v>
      </c>
    </row>
    <row r="7110" spans="1:14" x14ac:dyDescent="0.45">
      <c r="A7110" s="31" t="str">
        <f t="shared" si="305"/>
        <v>E06000011_Children aged &lt;1 at 31st March 2019 with an open CIN plan (excluding looked after children)_Number</v>
      </c>
      <c r="B7110" s="31" t="s">
        <v>514</v>
      </c>
      <c r="C7110" s="31" t="s">
        <v>594</v>
      </c>
      <c r="D7110" s="31" t="s">
        <v>474</v>
      </c>
      <c r="E7110" s="31" t="s">
        <v>475</v>
      </c>
      <c r="F7110" s="31" t="s">
        <v>63</v>
      </c>
      <c r="G7110" s="31" t="s">
        <v>125</v>
      </c>
      <c r="H7110" s="31" t="s">
        <v>743</v>
      </c>
      <c r="I7110" s="31">
        <v>73</v>
      </c>
      <c r="J7110" s="31">
        <v>2830</v>
      </c>
      <c r="K7110" s="31">
        <v>25.795053003533599</v>
      </c>
      <c r="L7110" s="31" t="s">
        <v>1407</v>
      </c>
      <c r="M7110" s="31">
        <f t="shared" si="306"/>
        <v>25.795053003533599</v>
      </c>
      <c r="N7110" s="31">
        <f t="shared" si="307"/>
        <v>0</v>
      </c>
    </row>
    <row r="7111" spans="1:14" x14ac:dyDescent="0.45">
      <c r="A7111" s="31" t="str">
        <f t="shared" si="305"/>
        <v>E06000012_Children aged &lt;1 at 31st March 2019 with an open CIN plan (excluding looked after children)_Number</v>
      </c>
      <c r="B7111" s="31" t="s">
        <v>363</v>
      </c>
      <c r="C7111" s="31" t="s">
        <v>364</v>
      </c>
      <c r="D7111" s="31" t="s">
        <v>474</v>
      </c>
      <c r="E7111" s="31" t="s">
        <v>475</v>
      </c>
      <c r="F7111" s="31" t="s">
        <v>63</v>
      </c>
      <c r="G7111" s="31" t="s">
        <v>125</v>
      </c>
      <c r="H7111" s="31" t="s">
        <v>743</v>
      </c>
      <c r="I7111" s="31">
        <v>118</v>
      </c>
      <c r="J7111" s="31">
        <v>1796</v>
      </c>
      <c r="K7111" s="31">
        <v>65.701559020044499</v>
      </c>
      <c r="L7111" s="31" t="s">
        <v>1822</v>
      </c>
      <c r="M7111" s="31">
        <f t="shared" si="306"/>
        <v>65.701559020044499</v>
      </c>
      <c r="N7111" s="31">
        <f t="shared" si="307"/>
        <v>0</v>
      </c>
    </row>
    <row r="7112" spans="1:14" x14ac:dyDescent="0.45">
      <c r="A7112" s="31" t="str">
        <f t="shared" si="305"/>
        <v>E06000013_Children aged &lt;1 at 31st March 2019 with an open CIN plan (excluding looked after children)_Number</v>
      </c>
      <c r="B7112" s="31" t="s">
        <v>365</v>
      </c>
      <c r="C7112" s="31" t="s">
        <v>366</v>
      </c>
      <c r="D7112" s="31" t="s">
        <v>474</v>
      </c>
      <c r="E7112" s="31" t="s">
        <v>475</v>
      </c>
      <c r="F7112" s="31" t="s">
        <v>63</v>
      </c>
      <c r="G7112" s="31" t="s">
        <v>125</v>
      </c>
      <c r="H7112" s="31" t="s">
        <v>743</v>
      </c>
      <c r="I7112" s="31">
        <v>53</v>
      </c>
      <c r="J7112" s="31">
        <v>1729</v>
      </c>
      <c r="K7112" s="31">
        <v>30.653556969346401</v>
      </c>
      <c r="L7112" s="31" t="s">
        <v>1450</v>
      </c>
      <c r="M7112" s="31">
        <f t="shared" si="306"/>
        <v>30.653556969346401</v>
      </c>
      <c r="N7112" s="31">
        <f t="shared" si="307"/>
        <v>0</v>
      </c>
    </row>
    <row r="7113" spans="1:14" x14ac:dyDescent="0.45">
      <c r="A7113" s="31" t="str">
        <f t="shared" si="305"/>
        <v>E10000023_Children aged &lt;1 at 31st March 2019 with an open CIN plan (excluding looked after children)_Number</v>
      </c>
      <c r="B7113" s="31" t="s">
        <v>369</v>
      </c>
      <c r="C7113" s="31" t="s">
        <v>370</v>
      </c>
      <c r="D7113" s="31" t="s">
        <v>474</v>
      </c>
      <c r="E7113" s="31" t="s">
        <v>475</v>
      </c>
      <c r="F7113" s="31" t="s">
        <v>63</v>
      </c>
      <c r="G7113" s="31" t="s">
        <v>125</v>
      </c>
      <c r="H7113" s="31" t="s">
        <v>743</v>
      </c>
      <c r="I7113" s="31">
        <v>101</v>
      </c>
      <c r="J7113" s="31">
        <v>5433</v>
      </c>
      <c r="K7113" s="31">
        <v>18.590097551997101</v>
      </c>
      <c r="L7113" s="31" t="s">
        <v>1207</v>
      </c>
      <c r="M7113" s="31">
        <f t="shared" si="306"/>
        <v>18.590097551997101</v>
      </c>
      <c r="N7113" s="31">
        <f t="shared" si="307"/>
        <v>0</v>
      </c>
    </row>
    <row r="7114" spans="1:14" x14ac:dyDescent="0.45">
      <c r="A7114" s="31" t="str">
        <f t="shared" si="305"/>
        <v>E06000014_Children aged &lt;1 at 31st March 2019 with an open CIN plan (excluding looked after children)_Number</v>
      </c>
      <c r="B7114" s="31" t="s">
        <v>472</v>
      </c>
      <c r="C7114" s="31" t="s">
        <v>473</v>
      </c>
      <c r="D7114" s="31" t="s">
        <v>474</v>
      </c>
      <c r="E7114" s="31" t="s">
        <v>475</v>
      </c>
      <c r="F7114" s="31" t="s">
        <v>63</v>
      </c>
      <c r="G7114" s="31" t="s">
        <v>125</v>
      </c>
      <c r="H7114" s="31" t="s">
        <v>743</v>
      </c>
      <c r="I7114" s="31">
        <v>41</v>
      </c>
      <c r="J7114" s="31">
        <v>1848</v>
      </c>
      <c r="K7114" s="31">
        <v>22.186147186147199</v>
      </c>
      <c r="L7114" s="31" t="s">
        <v>1149</v>
      </c>
      <c r="M7114" s="31">
        <f t="shared" si="306"/>
        <v>22.186147186147199</v>
      </c>
      <c r="N7114" s="31">
        <f t="shared" si="307"/>
        <v>0</v>
      </c>
    </row>
    <row r="7115" spans="1:14" x14ac:dyDescent="0.45">
      <c r="A7115" s="31" t="str">
        <f t="shared" ref="A7115:A7178" si="308">CONCATENATE(B7115,"_",G7115,"_",H7115)</f>
        <v>E06000032_Children aged &lt;1 at 31st March 2019 with an open CIN plan (excluding looked after children)_Number</v>
      </c>
      <c r="B7115" s="31" t="s">
        <v>564</v>
      </c>
      <c r="C7115" s="31" t="s">
        <v>724</v>
      </c>
      <c r="D7115" s="31" t="s">
        <v>474</v>
      </c>
      <c r="E7115" s="31" t="s">
        <v>475</v>
      </c>
      <c r="F7115" s="31" t="s">
        <v>63</v>
      </c>
      <c r="G7115" s="31" t="s">
        <v>125</v>
      </c>
      <c r="H7115" s="31" t="s">
        <v>743</v>
      </c>
      <c r="I7115" s="31">
        <v>62</v>
      </c>
      <c r="J7115" s="31">
        <v>3283</v>
      </c>
      <c r="K7115" s="31">
        <v>18.885166006701201</v>
      </c>
      <c r="L7115" s="31" t="s">
        <v>1195</v>
      </c>
      <c r="M7115" s="31">
        <f t="shared" si="306"/>
        <v>18.885166006701201</v>
      </c>
      <c r="N7115" s="31">
        <f t="shared" si="307"/>
        <v>0</v>
      </c>
    </row>
    <row r="7116" spans="1:14" x14ac:dyDescent="0.45">
      <c r="A7116" s="31" t="str">
        <f t="shared" si="308"/>
        <v>E06000055_Children aged &lt;1 at 31st March 2019 with an open CIN plan (excluding looked after children)_Number</v>
      </c>
      <c r="B7116" s="31" t="s">
        <v>240</v>
      </c>
      <c r="C7116" s="31" t="s">
        <v>241</v>
      </c>
      <c r="D7116" s="31" t="s">
        <v>474</v>
      </c>
      <c r="E7116" s="31" t="s">
        <v>475</v>
      </c>
      <c r="F7116" s="31" t="s">
        <v>63</v>
      </c>
      <c r="G7116" s="31" t="s">
        <v>125</v>
      </c>
      <c r="H7116" s="31" t="s">
        <v>743</v>
      </c>
      <c r="I7116" s="31">
        <v>43</v>
      </c>
      <c r="J7116" s="31">
        <v>2310</v>
      </c>
      <c r="K7116" s="31">
        <v>18.614718614718601</v>
      </c>
      <c r="L7116" s="31" t="s">
        <v>1207</v>
      </c>
      <c r="M7116" s="31">
        <f t="shared" si="306"/>
        <v>18.614718614718601</v>
      </c>
      <c r="N7116" s="31">
        <f t="shared" si="307"/>
        <v>0</v>
      </c>
    </row>
    <row r="7117" spans="1:14" x14ac:dyDescent="0.45">
      <c r="A7117" s="31" t="str">
        <f t="shared" si="308"/>
        <v>E06000056_Children aged &lt;1 at 31st March 2019 with an open CIN plan (excluding looked after children)_Number</v>
      </c>
      <c r="B7117" s="31" t="s">
        <v>279</v>
      </c>
      <c r="C7117" s="31" t="s">
        <v>280</v>
      </c>
      <c r="D7117" s="31" t="s">
        <v>474</v>
      </c>
      <c r="E7117" s="31" t="s">
        <v>475</v>
      </c>
      <c r="F7117" s="31" t="s">
        <v>63</v>
      </c>
      <c r="G7117" s="31" t="s">
        <v>125</v>
      </c>
      <c r="H7117" s="31" t="s">
        <v>743</v>
      </c>
      <c r="I7117" s="31">
        <v>39</v>
      </c>
      <c r="J7117" s="31">
        <v>3291</v>
      </c>
      <c r="K7117" s="31">
        <v>11.850501367365499</v>
      </c>
      <c r="L7117" s="31" t="s">
        <v>1174</v>
      </c>
      <c r="M7117" s="31">
        <f t="shared" si="306"/>
        <v>11.850501367365499</v>
      </c>
      <c r="N7117" s="31">
        <f t="shared" si="307"/>
        <v>0</v>
      </c>
    </row>
    <row r="7118" spans="1:14" x14ac:dyDescent="0.45">
      <c r="A7118" s="31" t="str">
        <f t="shared" si="308"/>
        <v>E10000002_Children aged &lt;1 at 31st March 2019 with an open CIN plan (excluding looked after children)_Number</v>
      </c>
      <c r="B7118" s="31" t="s">
        <v>269</v>
      </c>
      <c r="C7118" s="31" t="s">
        <v>270</v>
      </c>
      <c r="D7118" s="31" t="s">
        <v>474</v>
      </c>
      <c r="E7118" s="31" t="s">
        <v>475</v>
      </c>
      <c r="F7118" s="31" t="s">
        <v>63</v>
      </c>
      <c r="G7118" s="31" t="s">
        <v>125</v>
      </c>
      <c r="H7118" s="31" t="s">
        <v>743</v>
      </c>
      <c r="I7118" s="31">
        <v>120</v>
      </c>
      <c r="J7118" s="31">
        <v>6048</v>
      </c>
      <c r="K7118" s="31">
        <v>19.841269841269799</v>
      </c>
      <c r="L7118" s="31" t="s">
        <v>1260</v>
      </c>
      <c r="M7118" s="31">
        <f t="shared" si="306"/>
        <v>19.841269841269799</v>
      </c>
      <c r="N7118" s="31">
        <f t="shared" si="307"/>
        <v>0</v>
      </c>
    </row>
    <row r="7119" spans="1:14" x14ac:dyDescent="0.45">
      <c r="A7119" s="31" t="str">
        <f t="shared" si="308"/>
        <v>E06000042_Children aged &lt;1 at 31st March 2019 with an open CIN plan (excluding looked after children)_Number</v>
      </c>
      <c r="B7119" s="31" t="s">
        <v>355</v>
      </c>
      <c r="C7119" s="31" t="s">
        <v>356</v>
      </c>
      <c r="D7119" s="31" t="s">
        <v>474</v>
      </c>
      <c r="E7119" s="31" t="s">
        <v>475</v>
      </c>
      <c r="F7119" s="31" t="s">
        <v>63</v>
      </c>
      <c r="G7119" s="31" t="s">
        <v>125</v>
      </c>
      <c r="H7119" s="31" t="s">
        <v>743</v>
      </c>
      <c r="I7119" s="31">
        <v>64</v>
      </c>
      <c r="J7119" s="31">
        <v>3567</v>
      </c>
      <c r="K7119" s="31">
        <v>17.942248388001101</v>
      </c>
      <c r="L7119" s="31" t="s">
        <v>1255</v>
      </c>
      <c r="M7119" s="31">
        <f t="shared" si="306"/>
        <v>17.942248388001101</v>
      </c>
      <c r="N7119" s="31">
        <f t="shared" si="307"/>
        <v>0</v>
      </c>
    </row>
    <row r="7120" spans="1:14" x14ac:dyDescent="0.45">
      <c r="A7120" s="31" t="str">
        <f t="shared" si="308"/>
        <v>E10000007_Children aged &lt;1 at 31st March 2019 with an open CIN plan (excluding looked after children)_Number</v>
      </c>
      <c r="B7120" s="31" t="s">
        <v>291</v>
      </c>
      <c r="C7120" s="31" t="s">
        <v>292</v>
      </c>
      <c r="D7120" s="31" t="s">
        <v>474</v>
      </c>
      <c r="E7120" s="31" t="s">
        <v>475</v>
      </c>
      <c r="F7120" s="31" t="s">
        <v>63</v>
      </c>
      <c r="G7120" s="31" t="s">
        <v>125</v>
      </c>
      <c r="H7120" s="31" t="s">
        <v>743</v>
      </c>
      <c r="I7120" s="31">
        <v>243</v>
      </c>
      <c r="J7120" s="31">
        <v>7585</v>
      </c>
      <c r="K7120" s="31">
        <v>32.036914963744202</v>
      </c>
      <c r="L7120" s="31" t="s">
        <v>1178</v>
      </c>
      <c r="M7120" s="31">
        <f t="shared" si="306"/>
        <v>32.036914963744202</v>
      </c>
      <c r="N7120" s="31">
        <f t="shared" si="307"/>
        <v>0</v>
      </c>
    </row>
    <row r="7121" spans="1:14" x14ac:dyDescent="0.45">
      <c r="A7121" s="31" t="str">
        <f t="shared" si="308"/>
        <v>E06000015_Children aged &lt;1 at 31st March 2019 with an open CIN plan (excluding looked after children)_Number</v>
      </c>
      <c r="B7121" s="31" t="s">
        <v>289</v>
      </c>
      <c r="C7121" s="31" t="s">
        <v>290</v>
      </c>
      <c r="D7121" s="31" t="s">
        <v>474</v>
      </c>
      <c r="E7121" s="31" t="s">
        <v>475</v>
      </c>
      <c r="F7121" s="31" t="s">
        <v>63</v>
      </c>
      <c r="G7121" s="31" t="s">
        <v>125</v>
      </c>
      <c r="H7121" s="31" t="s">
        <v>743</v>
      </c>
      <c r="I7121" s="31">
        <v>149</v>
      </c>
      <c r="J7121" s="31">
        <v>3169</v>
      </c>
      <c r="K7121" s="31">
        <v>47.017986746607797</v>
      </c>
      <c r="L7121" s="31" t="s">
        <v>1823</v>
      </c>
      <c r="M7121" s="31">
        <f t="shared" si="306"/>
        <v>47.017986746607797</v>
      </c>
      <c r="N7121" s="31">
        <f t="shared" si="307"/>
        <v>0</v>
      </c>
    </row>
    <row r="7122" spans="1:14" x14ac:dyDescent="0.45">
      <c r="A7122" s="31" t="str">
        <f t="shared" si="308"/>
        <v>E10000009_Children aged &lt;1 at 31st March 2019 with an open CIN plan (excluding looked after children)_Number</v>
      </c>
      <c r="B7122" s="31" t="s">
        <v>295</v>
      </c>
      <c r="C7122" s="31" t="s">
        <v>296</v>
      </c>
      <c r="D7122" s="31" t="s">
        <v>474</v>
      </c>
      <c r="E7122" s="31" t="s">
        <v>475</v>
      </c>
      <c r="F7122" s="31" t="s">
        <v>63</v>
      </c>
      <c r="G7122" s="31" t="s">
        <v>125</v>
      </c>
      <c r="H7122" s="31" t="s">
        <v>743</v>
      </c>
      <c r="I7122" s="31">
        <v>89</v>
      </c>
      <c r="J7122" s="31">
        <v>3260</v>
      </c>
      <c r="K7122" s="31">
        <v>27.300613496932499</v>
      </c>
      <c r="L7122" s="31" t="s">
        <v>1456</v>
      </c>
      <c r="M7122" s="31">
        <f t="shared" si="306"/>
        <v>27.300613496932499</v>
      </c>
      <c r="N7122" s="31">
        <f t="shared" si="307"/>
        <v>0</v>
      </c>
    </row>
    <row r="7123" spans="1:14" x14ac:dyDescent="0.45">
      <c r="A7123" s="31" t="str">
        <f t="shared" si="308"/>
        <v>E06000029_Children aged &lt;1 at 31st March 2019 with an open CIN plan (excluding looked after children)_Number</v>
      </c>
      <c r="B7123" s="31" t="s">
        <v>543</v>
      </c>
      <c r="C7123" s="31" t="s">
        <v>717</v>
      </c>
      <c r="D7123" s="31" t="s">
        <v>474</v>
      </c>
      <c r="E7123" s="31" t="s">
        <v>475</v>
      </c>
      <c r="F7123" s="31" t="s">
        <v>63</v>
      </c>
      <c r="G7123" s="31" t="s">
        <v>125</v>
      </c>
      <c r="H7123" s="31" t="s">
        <v>743</v>
      </c>
      <c r="I7123" s="31">
        <v>38</v>
      </c>
      <c r="J7123" s="31">
        <v>1529</v>
      </c>
      <c r="K7123" s="31">
        <v>24.8528449967299</v>
      </c>
      <c r="L7123" s="31" t="s">
        <v>1189</v>
      </c>
      <c r="M7123" s="31">
        <f t="shared" si="306"/>
        <v>24.8528449967299</v>
      </c>
      <c r="N7123" s="31">
        <f t="shared" si="307"/>
        <v>0</v>
      </c>
    </row>
    <row r="7124" spans="1:14" x14ac:dyDescent="0.45">
      <c r="A7124" s="31" t="str">
        <f t="shared" si="308"/>
        <v>E06000028_Children aged &lt;1 at 31st March 2019 with an open CIN plan (excluding looked after children)_Number</v>
      </c>
      <c r="B7124" s="31" t="s">
        <v>254</v>
      </c>
      <c r="C7124" s="31" t="s">
        <v>255</v>
      </c>
      <c r="D7124" s="31" t="s">
        <v>474</v>
      </c>
      <c r="E7124" s="31" t="s">
        <v>475</v>
      </c>
      <c r="F7124" s="31" t="s">
        <v>63</v>
      </c>
      <c r="G7124" s="31" t="s">
        <v>125</v>
      </c>
      <c r="H7124" s="31" t="s">
        <v>743</v>
      </c>
      <c r="I7124" s="31">
        <v>52</v>
      </c>
      <c r="J7124" s="31">
        <v>1996</v>
      </c>
      <c r="K7124" s="31">
        <v>26.0521042084168</v>
      </c>
      <c r="L7124" s="31" t="s">
        <v>1226</v>
      </c>
      <c r="M7124" s="31">
        <f t="shared" si="306"/>
        <v>26.0521042084168</v>
      </c>
      <c r="N7124" s="31">
        <f t="shared" si="307"/>
        <v>0</v>
      </c>
    </row>
    <row r="7125" spans="1:14" x14ac:dyDescent="0.45">
      <c r="A7125" s="31" t="str">
        <f t="shared" si="308"/>
        <v>E06000047_Children aged &lt;1 at 31st March 2019 with an open CIN plan (excluding looked after children)_Number</v>
      </c>
      <c r="B7125" s="31" t="s">
        <v>528</v>
      </c>
      <c r="C7125" s="31" t="s">
        <v>721</v>
      </c>
      <c r="D7125" s="31" t="s">
        <v>474</v>
      </c>
      <c r="E7125" s="31" t="s">
        <v>475</v>
      </c>
      <c r="F7125" s="31" t="s">
        <v>63</v>
      </c>
      <c r="G7125" s="31" t="s">
        <v>125</v>
      </c>
      <c r="H7125" s="31" t="s">
        <v>743</v>
      </c>
      <c r="I7125" s="31">
        <v>176</v>
      </c>
      <c r="J7125" s="31">
        <v>4989</v>
      </c>
      <c r="K7125" s="31">
        <v>35.277610743635996</v>
      </c>
      <c r="L7125" s="31" t="s">
        <v>1427</v>
      </c>
      <c r="M7125" s="31">
        <f t="shared" si="306"/>
        <v>35.277610743635996</v>
      </c>
      <c r="N7125" s="31">
        <f t="shared" si="307"/>
        <v>0</v>
      </c>
    </row>
    <row r="7126" spans="1:14" x14ac:dyDescent="0.45">
      <c r="A7126" s="31" t="str">
        <f t="shared" si="308"/>
        <v>E06000005_Children aged &lt;1 at 31st March 2019 with an open CIN plan (excluding looked after children)_Number</v>
      </c>
      <c r="B7126" s="31" t="s">
        <v>287</v>
      </c>
      <c r="C7126" s="31" t="s">
        <v>288</v>
      </c>
      <c r="D7126" s="31" t="s">
        <v>474</v>
      </c>
      <c r="E7126" s="31" t="s">
        <v>475</v>
      </c>
      <c r="F7126" s="31" t="s">
        <v>63</v>
      </c>
      <c r="G7126" s="31" t="s">
        <v>125</v>
      </c>
      <c r="H7126" s="31" t="s">
        <v>743</v>
      </c>
      <c r="I7126" s="31">
        <v>34</v>
      </c>
      <c r="J7126" s="31">
        <v>1134</v>
      </c>
      <c r="K7126" s="31">
        <v>29.982363315696599</v>
      </c>
      <c r="L7126" s="31" t="s">
        <v>1465</v>
      </c>
      <c r="M7126" s="31">
        <f t="shared" si="306"/>
        <v>29.982363315696599</v>
      </c>
      <c r="N7126" s="31">
        <f t="shared" si="307"/>
        <v>0</v>
      </c>
    </row>
    <row r="7127" spans="1:14" x14ac:dyDescent="0.45">
      <c r="A7127" s="31" t="str">
        <f t="shared" si="308"/>
        <v>E10000011_Children aged &lt;1 at 31st March 2019 with an open CIN plan (excluding looked after children)_Number</v>
      </c>
      <c r="B7127" s="31" t="s">
        <v>299</v>
      </c>
      <c r="C7127" s="31" t="s">
        <v>300</v>
      </c>
      <c r="D7127" s="31" t="s">
        <v>474</v>
      </c>
      <c r="E7127" s="31" t="s">
        <v>475</v>
      </c>
      <c r="F7127" s="31" t="s">
        <v>63</v>
      </c>
      <c r="G7127" s="31" t="s">
        <v>125</v>
      </c>
      <c r="H7127" s="31" t="s">
        <v>743</v>
      </c>
      <c r="I7127" s="31">
        <v>131</v>
      </c>
      <c r="J7127" s="31">
        <v>5005</v>
      </c>
      <c r="K7127" s="31">
        <v>26.1738261738262</v>
      </c>
      <c r="L7127" s="31" t="s">
        <v>1155</v>
      </c>
      <c r="M7127" s="31">
        <f t="shared" si="306"/>
        <v>26.1738261738262</v>
      </c>
      <c r="N7127" s="31">
        <f t="shared" si="307"/>
        <v>0</v>
      </c>
    </row>
    <row r="7128" spans="1:14" x14ac:dyDescent="0.45">
      <c r="A7128" s="31" t="str">
        <f t="shared" si="308"/>
        <v>E06000043_Children aged &lt;1 at 31st March 2019 with an open CIN plan (excluding looked after children)_Number</v>
      </c>
      <c r="B7128" s="31" t="s">
        <v>263</v>
      </c>
      <c r="C7128" s="31" t="s">
        <v>264</v>
      </c>
      <c r="D7128" s="31" t="s">
        <v>474</v>
      </c>
      <c r="E7128" s="31" t="s">
        <v>475</v>
      </c>
      <c r="F7128" s="31" t="s">
        <v>63</v>
      </c>
      <c r="G7128" s="31" t="s">
        <v>125</v>
      </c>
      <c r="H7128" s="31" t="s">
        <v>743</v>
      </c>
      <c r="I7128" s="31">
        <v>93</v>
      </c>
      <c r="J7128" s="31">
        <v>2611</v>
      </c>
      <c r="K7128" s="31">
        <v>35.618536959019501</v>
      </c>
      <c r="L7128" s="31" t="s">
        <v>1824</v>
      </c>
      <c r="M7128" s="31">
        <f t="shared" si="306"/>
        <v>35.618536959019501</v>
      </c>
      <c r="N7128" s="31">
        <f t="shared" si="307"/>
        <v>0</v>
      </c>
    </row>
    <row r="7129" spans="1:14" x14ac:dyDescent="0.45">
      <c r="A7129" s="31" t="str">
        <f t="shared" si="308"/>
        <v>E10000014_Children aged &lt;1 at 31st March 2019 with an open CIN plan (excluding looked after children)_Number</v>
      </c>
      <c r="B7129" s="31" t="s">
        <v>309</v>
      </c>
      <c r="C7129" s="31" t="s">
        <v>310</v>
      </c>
      <c r="D7129" s="31" t="s">
        <v>474</v>
      </c>
      <c r="E7129" s="31" t="s">
        <v>475</v>
      </c>
      <c r="F7129" s="31" t="s">
        <v>63</v>
      </c>
      <c r="G7129" s="31" t="s">
        <v>125</v>
      </c>
      <c r="H7129" s="31" t="s">
        <v>743</v>
      </c>
      <c r="I7129" s="31">
        <v>290</v>
      </c>
      <c r="J7129" s="31">
        <v>13542</v>
      </c>
      <c r="K7129" s="31">
        <v>21.414857480431198</v>
      </c>
      <c r="L7129" s="31" t="s">
        <v>1251</v>
      </c>
      <c r="M7129" s="31">
        <f t="shared" si="306"/>
        <v>21.414857480431198</v>
      </c>
      <c r="N7129" s="31">
        <f t="shared" si="307"/>
        <v>0</v>
      </c>
    </row>
    <row r="7130" spans="1:14" x14ac:dyDescent="0.45">
      <c r="A7130" s="31" t="str">
        <f t="shared" si="308"/>
        <v>E06000044_Children aged &lt;1 at 31st March 2019 with an open CIN plan (excluding looked after children)_Number</v>
      </c>
      <c r="B7130" s="31" t="s">
        <v>383</v>
      </c>
      <c r="C7130" s="31" t="s">
        <v>384</v>
      </c>
      <c r="D7130" s="31" t="s">
        <v>474</v>
      </c>
      <c r="E7130" s="31" t="s">
        <v>475</v>
      </c>
      <c r="F7130" s="31" t="s">
        <v>63</v>
      </c>
      <c r="G7130" s="31" t="s">
        <v>125</v>
      </c>
      <c r="H7130" s="31" t="s">
        <v>743</v>
      </c>
      <c r="I7130" s="31">
        <v>48</v>
      </c>
      <c r="J7130" s="31">
        <v>2406</v>
      </c>
      <c r="K7130" s="31">
        <v>19.950124688279299</v>
      </c>
      <c r="L7130" s="31" t="s">
        <v>1213</v>
      </c>
      <c r="M7130" s="31">
        <f t="shared" si="306"/>
        <v>19.950124688279299</v>
      </c>
      <c r="N7130" s="31">
        <f t="shared" si="307"/>
        <v>0</v>
      </c>
    </row>
    <row r="7131" spans="1:14" x14ac:dyDescent="0.45">
      <c r="A7131" s="31" t="str">
        <f t="shared" si="308"/>
        <v>E06000045_Children aged &lt;1 at 31st March 2019 with an open CIN plan (excluding looked after children)_Number</v>
      </c>
      <c r="B7131" s="31" t="s">
        <v>577</v>
      </c>
      <c r="C7131" s="31" t="s">
        <v>729</v>
      </c>
      <c r="D7131" s="31" t="s">
        <v>474</v>
      </c>
      <c r="E7131" s="31" t="s">
        <v>475</v>
      </c>
      <c r="F7131" s="31" t="s">
        <v>63</v>
      </c>
      <c r="G7131" s="31" t="s">
        <v>125</v>
      </c>
      <c r="H7131" s="31" t="s">
        <v>743</v>
      </c>
      <c r="I7131" s="31">
        <v>110</v>
      </c>
      <c r="J7131" s="31">
        <v>3058</v>
      </c>
      <c r="K7131" s="31">
        <v>35.971223021582702</v>
      </c>
      <c r="L7131" s="31" t="s">
        <v>1395</v>
      </c>
      <c r="M7131" s="31">
        <f t="shared" si="306"/>
        <v>35.971223021582702</v>
      </c>
      <c r="N7131" s="31">
        <f t="shared" si="307"/>
        <v>0</v>
      </c>
    </row>
    <row r="7132" spans="1:14" x14ac:dyDescent="0.45">
      <c r="A7132" s="31" t="str">
        <f t="shared" si="308"/>
        <v>E10000018_Children aged &lt;1 at 31st March 2019 with an open CIN plan (excluding looked after children)_Number</v>
      </c>
      <c r="B7132" s="31" t="s">
        <v>552</v>
      </c>
      <c r="C7132" s="31" t="s">
        <v>553</v>
      </c>
      <c r="D7132" s="31" t="s">
        <v>474</v>
      </c>
      <c r="E7132" s="31" t="s">
        <v>475</v>
      </c>
      <c r="F7132" s="31" t="s">
        <v>63</v>
      </c>
      <c r="G7132" s="31" t="s">
        <v>125</v>
      </c>
      <c r="H7132" s="31" t="s">
        <v>743</v>
      </c>
      <c r="I7132" s="31">
        <v>132</v>
      </c>
      <c r="J7132" s="31">
        <v>6983</v>
      </c>
      <c r="K7132" s="31">
        <v>18.903050264929099</v>
      </c>
      <c r="L7132" s="31" t="s">
        <v>1195</v>
      </c>
      <c r="M7132" s="31">
        <f t="shared" si="306"/>
        <v>18.903050264929099</v>
      </c>
      <c r="N7132" s="31">
        <f t="shared" si="307"/>
        <v>0</v>
      </c>
    </row>
    <row r="7133" spans="1:14" x14ac:dyDescent="0.45">
      <c r="A7133" s="31" t="str">
        <f t="shared" si="308"/>
        <v>E06000016_Children aged &lt;1 at 31st March 2019 with an open CIN plan (excluding looked after children)_Number</v>
      </c>
      <c r="B7133" s="31" t="s">
        <v>341</v>
      </c>
      <c r="C7133" s="31" t="s">
        <v>342</v>
      </c>
      <c r="D7133" s="31" t="s">
        <v>474</v>
      </c>
      <c r="E7133" s="31" t="s">
        <v>475</v>
      </c>
      <c r="F7133" s="31" t="s">
        <v>63</v>
      </c>
      <c r="G7133" s="31" t="s">
        <v>125</v>
      </c>
      <c r="H7133" s="31" t="s">
        <v>743</v>
      </c>
      <c r="I7133" s="31">
        <v>105</v>
      </c>
      <c r="J7133" s="31">
        <v>4815</v>
      </c>
      <c r="K7133" s="31">
        <v>21.806853582554499</v>
      </c>
      <c r="L7133" s="31" t="s">
        <v>1248</v>
      </c>
      <c r="M7133" s="31">
        <f t="shared" si="306"/>
        <v>21.806853582554499</v>
      </c>
      <c r="N7133" s="31">
        <f t="shared" si="307"/>
        <v>0</v>
      </c>
    </row>
    <row r="7134" spans="1:14" x14ac:dyDescent="0.45">
      <c r="A7134" s="31" t="str">
        <f t="shared" si="308"/>
        <v>E06000017_Children aged &lt;1 at 31st March 2019 with an open CIN plan (excluding looked after children)_Number</v>
      </c>
      <c r="B7134" s="31" t="s">
        <v>548</v>
      </c>
      <c r="C7134" s="31" t="s">
        <v>728</v>
      </c>
      <c r="D7134" s="31" t="s">
        <v>474</v>
      </c>
      <c r="E7134" s="31" t="s">
        <v>475</v>
      </c>
      <c r="F7134" s="31" t="s">
        <v>63</v>
      </c>
      <c r="G7134" s="31" t="s">
        <v>125</v>
      </c>
      <c r="H7134" s="31" t="s">
        <v>743</v>
      </c>
      <c r="I7134" s="31">
        <v>11</v>
      </c>
      <c r="J7134" s="31">
        <v>349</v>
      </c>
      <c r="K7134" s="31">
        <v>31.518624641833799</v>
      </c>
      <c r="L7134" s="31" t="s">
        <v>1825</v>
      </c>
      <c r="M7134" s="31">
        <f t="shared" si="306"/>
        <v>31.518624641833799</v>
      </c>
      <c r="N7134" s="31">
        <f t="shared" si="307"/>
        <v>0</v>
      </c>
    </row>
    <row r="7135" spans="1:14" x14ac:dyDescent="0.45">
      <c r="A7135" s="31" t="str">
        <f t="shared" si="308"/>
        <v>E10000028_Children aged &lt;1 at 31st March 2019 with an open CIN plan (excluding looked after children)_Number</v>
      </c>
      <c r="B7135" s="31" t="s">
        <v>418</v>
      </c>
      <c r="C7135" s="31" t="s">
        <v>419</v>
      </c>
      <c r="D7135" s="31" t="s">
        <v>474</v>
      </c>
      <c r="E7135" s="31" t="s">
        <v>475</v>
      </c>
      <c r="F7135" s="31" t="s">
        <v>63</v>
      </c>
      <c r="G7135" s="31" t="s">
        <v>125</v>
      </c>
      <c r="H7135" s="31" t="s">
        <v>743</v>
      </c>
      <c r="I7135" s="31">
        <v>214</v>
      </c>
      <c r="J7135" s="31">
        <v>8423</v>
      </c>
      <c r="K7135" s="31">
        <v>25.406624718033999</v>
      </c>
      <c r="L7135" s="31" t="s">
        <v>1150</v>
      </c>
      <c r="M7135" s="31">
        <f t="shared" si="306"/>
        <v>25.406624718033999</v>
      </c>
      <c r="N7135" s="31">
        <f t="shared" si="307"/>
        <v>0</v>
      </c>
    </row>
    <row r="7136" spans="1:14" x14ac:dyDescent="0.45">
      <c r="A7136" s="31" t="str">
        <f t="shared" si="308"/>
        <v>E06000021_Children aged &lt;1 at 31st March 2019 with an open CIN plan (excluding looked after children)_Number</v>
      </c>
      <c r="B7136" s="31" t="s">
        <v>424</v>
      </c>
      <c r="C7136" s="31" t="s">
        <v>425</v>
      </c>
      <c r="D7136" s="31" t="s">
        <v>474</v>
      </c>
      <c r="E7136" s="31" t="s">
        <v>475</v>
      </c>
      <c r="F7136" s="31" t="s">
        <v>63</v>
      </c>
      <c r="G7136" s="31" t="s">
        <v>125</v>
      </c>
      <c r="H7136" s="31" t="s">
        <v>743</v>
      </c>
      <c r="I7136" s="31">
        <v>140</v>
      </c>
      <c r="J7136" s="31">
        <v>3239</v>
      </c>
      <c r="K7136" s="31">
        <v>43.223217042297001</v>
      </c>
      <c r="L7136" s="31" t="s">
        <v>1811</v>
      </c>
      <c r="M7136" s="31">
        <f t="shared" si="306"/>
        <v>43.223217042297001</v>
      </c>
      <c r="N7136" s="31">
        <f t="shared" si="307"/>
        <v>0</v>
      </c>
    </row>
    <row r="7137" spans="1:14" x14ac:dyDescent="0.45">
      <c r="A7137" s="31" t="str">
        <f t="shared" si="308"/>
        <v>E06000054_Children aged &lt;1 at 31st March 2019 with an open CIN plan (excluding looked after children)_Number</v>
      </c>
      <c r="B7137" s="31" t="s">
        <v>462</v>
      </c>
      <c r="C7137" s="31" t="s">
        <v>463</v>
      </c>
      <c r="D7137" s="31" t="s">
        <v>474</v>
      </c>
      <c r="E7137" s="31" t="s">
        <v>475</v>
      </c>
      <c r="F7137" s="31" t="s">
        <v>63</v>
      </c>
      <c r="G7137" s="31" t="s">
        <v>125</v>
      </c>
      <c r="H7137" s="31" t="s">
        <v>743</v>
      </c>
      <c r="I7137" s="31">
        <v>127</v>
      </c>
      <c r="J7137" s="31">
        <v>5003</v>
      </c>
      <c r="K7137" s="31">
        <v>25.384769138516901</v>
      </c>
      <c r="L7137" s="31" t="s">
        <v>1150</v>
      </c>
      <c r="M7137" s="31">
        <f t="shared" si="306"/>
        <v>25.384769138516901</v>
      </c>
      <c r="N7137" s="31">
        <f t="shared" si="307"/>
        <v>0</v>
      </c>
    </row>
    <row r="7138" spans="1:14" x14ac:dyDescent="0.45">
      <c r="A7138" s="31" t="str">
        <f t="shared" si="308"/>
        <v>E06000030_Children aged &lt;1 at 31st March 2019 with an open CIN plan (excluding looked after children)_Number</v>
      </c>
      <c r="B7138" s="31" t="s">
        <v>434</v>
      </c>
      <c r="C7138" s="31" t="s">
        <v>435</v>
      </c>
      <c r="D7138" s="31" t="s">
        <v>474</v>
      </c>
      <c r="E7138" s="31" t="s">
        <v>475</v>
      </c>
      <c r="F7138" s="31" t="s">
        <v>63</v>
      </c>
      <c r="G7138" s="31" t="s">
        <v>125</v>
      </c>
      <c r="H7138" s="31" t="s">
        <v>743</v>
      </c>
      <c r="I7138" s="31">
        <v>79</v>
      </c>
      <c r="J7138" s="31">
        <v>2785</v>
      </c>
      <c r="K7138" s="31">
        <v>28.366247755834799</v>
      </c>
      <c r="L7138" s="31" t="s">
        <v>1826</v>
      </c>
      <c r="M7138" s="31">
        <f t="shared" si="306"/>
        <v>28.366247755834799</v>
      </c>
      <c r="N7138" s="31">
        <f t="shared" si="307"/>
        <v>0</v>
      </c>
    </row>
    <row r="7139" spans="1:14" x14ac:dyDescent="0.45">
      <c r="A7139" s="31" t="str">
        <f t="shared" si="308"/>
        <v>E06000036_Children aged &lt;1 at 31st March 2019 with an open CIN plan (excluding looked after children)_Number</v>
      </c>
      <c r="B7139" s="31" t="s">
        <v>257</v>
      </c>
      <c r="C7139" s="31" t="s">
        <v>258</v>
      </c>
      <c r="D7139" s="31" t="s">
        <v>474</v>
      </c>
      <c r="E7139" s="31" t="s">
        <v>475</v>
      </c>
      <c r="F7139" s="31" t="s">
        <v>63</v>
      </c>
      <c r="G7139" s="31" t="s">
        <v>125</v>
      </c>
      <c r="H7139" s="31" t="s">
        <v>743</v>
      </c>
      <c r="I7139" s="31">
        <v>32</v>
      </c>
      <c r="J7139" s="31">
        <v>1442</v>
      </c>
      <c r="K7139" s="31">
        <v>22.1914008321775</v>
      </c>
      <c r="L7139" s="31" t="s">
        <v>1149</v>
      </c>
      <c r="M7139" s="31">
        <f t="shared" si="306"/>
        <v>22.1914008321775</v>
      </c>
      <c r="N7139" s="31">
        <f t="shared" si="307"/>
        <v>0</v>
      </c>
    </row>
    <row r="7140" spans="1:14" x14ac:dyDescent="0.45">
      <c r="A7140" s="31" t="str">
        <f t="shared" si="308"/>
        <v>E06000040_Children aged &lt;1 at 31st March 2019 with an open CIN plan (excluding looked after children)_Number</v>
      </c>
      <c r="B7140" s="31" t="s">
        <v>555</v>
      </c>
      <c r="C7140" s="31" t="s">
        <v>727</v>
      </c>
      <c r="D7140" s="31" t="s">
        <v>474</v>
      </c>
      <c r="E7140" s="31" t="s">
        <v>475</v>
      </c>
      <c r="F7140" s="31" t="s">
        <v>63</v>
      </c>
      <c r="G7140" s="31" t="s">
        <v>125</v>
      </c>
      <c r="H7140" s="31" t="s">
        <v>743</v>
      </c>
      <c r="I7140" s="31">
        <v>36</v>
      </c>
      <c r="J7140" s="31">
        <v>1648</v>
      </c>
      <c r="K7140" s="31">
        <v>21.8446601941748</v>
      </c>
      <c r="L7140" s="31" t="s">
        <v>1248</v>
      </c>
      <c r="M7140" s="31">
        <f t="shared" si="306"/>
        <v>21.8446601941748</v>
      </c>
      <c r="N7140" s="31">
        <f t="shared" si="307"/>
        <v>0</v>
      </c>
    </row>
    <row r="7141" spans="1:14" x14ac:dyDescent="0.45">
      <c r="A7141" s="31" t="str">
        <f t="shared" si="308"/>
        <v>E06000037_Children aged &lt;1 at 31st March 2019 with an open CIN plan (excluding looked after children)_Number</v>
      </c>
      <c r="B7141" s="31" t="s">
        <v>456</v>
      </c>
      <c r="C7141" s="31" t="s">
        <v>457</v>
      </c>
      <c r="D7141" s="31" t="s">
        <v>474</v>
      </c>
      <c r="E7141" s="31" t="s">
        <v>475</v>
      </c>
      <c r="F7141" s="31" t="s">
        <v>63</v>
      </c>
      <c r="G7141" s="31" t="s">
        <v>125</v>
      </c>
      <c r="H7141" s="31" t="s">
        <v>743</v>
      </c>
      <c r="I7141" s="31">
        <v>37</v>
      </c>
      <c r="J7141" s="31">
        <v>1693</v>
      </c>
      <c r="K7141" s="31">
        <v>21.854695806261098</v>
      </c>
      <c r="L7141" s="31" t="s">
        <v>1158</v>
      </c>
      <c r="M7141" s="31">
        <f t="shared" si="306"/>
        <v>21.854695806261098</v>
      </c>
      <c r="N7141" s="31">
        <f t="shared" si="307"/>
        <v>0</v>
      </c>
    </row>
    <row r="7142" spans="1:14" x14ac:dyDescent="0.45">
      <c r="A7142" s="31" t="str">
        <f t="shared" si="308"/>
        <v>E06000038_Children aged &lt;1 at 31st March 2019 with an open CIN plan (excluding looked after children)_Number</v>
      </c>
      <c r="B7142" s="31" t="s">
        <v>557</v>
      </c>
      <c r="C7142" s="31" t="s">
        <v>726</v>
      </c>
      <c r="D7142" s="31" t="s">
        <v>474</v>
      </c>
      <c r="E7142" s="31" t="s">
        <v>475</v>
      </c>
      <c r="F7142" s="31" t="s">
        <v>63</v>
      </c>
      <c r="G7142" s="31" t="s">
        <v>125</v>
      </c>
      <c r="H7142" s="31" t="s">
        <v>743</v>
      </c>
      <c r="I7142" s="31">
        <v>58</v>
      </c>
      <c r="J7142" s="31">
        <v>2249</v>
      </c>
      <c r="K7142" s="31">
        <v>25.789239662071999</v>
      </c>
      <c r="L7142" s="31" t="s">
        <v>1407</v>
      </c>
      <c r="M7142" s="31">
        <f t="shared" si="306"/>
        <v>25.789239662071999</v>
      </c>
      <c r="N7142" s="31">
        <f t="shared" si="307"/>
        <v>0</v>
      </c>
    </row>
    <row r="7143" spans="1:14" x14ac:dyDescent="0.45">
      <c r="A7143" s="31" t="str">
        <f t="shared" si="308"/>
        <v>E06000039_Children aged &lt;1 at 31st March 2019 with an open CIN plan (excluding looked after children)_Number</v>
      </c>
      <c r="B7143" s="31" t="s">
        <v>404</v>
      </c>
      <c r="C7143" s="31" t="s">
        <v>405</v>
      </c>
      <c r="D7143" s="31" t="s">
        <v>474</v>
      </c>
      <c r="E7143" s="31" t="s">
        <v>475</v>
      </c>
      <c r="F7143" s="31" t="s">
        <v>63</v>
      </c>
      <c r="G7143" s="31" t="s">
        <v>125</v>
      </c>
      <c r="H7143" s="31" t="s">
        <v>743</v>
      </c>
      <c r="I7143" s="31">
        <v>53</v>
      </c>
      <c r="J7143" s="31">
        <v>2451</v>
      </c>
      <c r="K7143" s="31">
        <v>21.623827009383898</v>
      </c>
      <c r="L7143" s="31" t="s">
        <v>1276</v>
      </c>
      <c r="M7143" s="31">
        <f t="shared" si="306"/>
        <v>21.623827009383898</v>
      </c>
      <c r="N7143" s="31">
        <f t="shared" si="307"/>
        <v>0</v>
      </c>
    </row>
    <row r="7144" spans="1:14" x14ac:dyDescent="0.45">
      <c r="A7144" s="31" t="str">
        <f t="shared" si="308"/>
        <v>E06000041_Children aged &lt;1 at 31st March 2019 with an open CIN plan (excluding looked after children)_Number</v>
      </c>
      <c r="B7144" s="31" t="s">
        <v>466</v>
      </c>
      <c r="C7144" s="31" t="s">
        <v>467</v>
      </c>
      <c r="D7144" s="31" t="s">
        <v>474</v>
      </c>
      <c r="E7144" s="31" t="s">
        <v>475</v>
      </c>
      <c r="F7144" s="31" t="s">
        <v>63</v>
      </c>
      <c r="G7144" s="31" t="s">
        <v>125</v>
      </c>
      <c r="H7144" s="31" t="s">
        <v>743</v>
      </c>
      <c r="I7144" s="31">
        <v>23</v>
      </c>
      <c r="J7144" s="31">
        <v>1714</v>
      </c>
      <c r="K7144" s="31">
        <v>13.4189031505251</v>
      </c>
      <c r="L7144" s="31" t="s">
        <v>1180</v>
      </c>
      <c r="M7144" s="31">
        <f t="shared" si="306"/>
        <v>13.4189031505251</v>
      </c>
      <c r="N7144" s="31">
        <f t="shared" si="307"/>
        <v>0</v>
      </c>
    </row>
    <row r="7145" spans="1:14" x14ac:dyDescent="0.45">
      <c r="A7145" s="31" t="str">
        <f t="shared" si="308"/>
        <v>E10000003_Children aged &lt;1 at 31st March 2019 with an open CIN plan (excluding looked after children)_Number</v>
      </c>
      <c r="B7145" s="31" t="s">
        <v>275</v>
      </c>
      <c r="C7145" s="31" t="s">
        <v>276</v>
      </c>
      <c r="D7145" s="31" t="s">
        <v>474</v>
      </c>
      <c r="E7145" s="31" t="s">
        <v>475</v>
      </c>
      <c r="F7145" s="31" t="s">
        <v>63</v>
      </c>
      <c r="G7145" s="31" t="s">
        <v>125</v>
      </c>
      <c r="H7145" s="31" t="s">
        <v>743</v>
      </c>
      <c r="I7145" s="31">
        <v>119</v>
      </c>
      <c r="J7145" s="31">
        <v>6952</v>
      </c>
      <c r="K7145" s="31">
        <v>17.117376294591502</v>
      </c>
      <c r="L7145" s="31" t="s">
        <v>1227</v>
      </c>
      <c r="M7145" s="31">
        <f t="shared" si="306"/>
        <v>17.117376294591502</v>
      </c>
      <c r="N7145" s="31">
        <f t="shared" si="307"/>
        <v>0</v>
      </c>
    </row>
    <row r="7146" spans="1:14" x14ac:dyDescent="0.45">
      <c r="A7146" s="31" t="str">
        <f t="shared" si="308"/>
        <v>E06000031_Children aged &lt;1 at 31st March 2019 with an open CIN plan (excluding looked after children)_Number</v>
      </c>
      <c r="B7146" s="31" t="s">
        <v>379</v>
      </c>
      <c r="C7146" s="31" t="s">
        <v>380</v>
      </c>
      <c r="D7146" s="31" t="s">
        <v>474</v>
      </c>
      <c r="E7146" s="31" t="s">
        <v>475</v>
      </c>
      <c r="F7146" s="31" t="s">
        <v>63</v>
      </c>
      <c r="G7146" s="31" t="s">
        <v>125</v>
      </c>
      <c r="H7146" s="31" t="s">
        <v>743</v>
      </c>
      <c r="I7146" s="31">
        <v>65</v>
      </c>
      <c r="J7146" s="31">
        <v>3030</v>
      </c>
      <c r="K7146" s="31">
        <v>21.452145214521501</v>
      </c>
      <c r="L7146" s="31" t="s">
        <v>1197</v>
      </c>
      <c r="M7146" s="31">
        <f t="shared" si="306"/>
        <v>21.452145214521501</v>
      </c>
      <c r="N7146" s="31">
        <f t="shared" si="307"/>
        <v>0</v>
      </c>
    </row>
    <row r="7147" spans="1:14" x14ac:dyDescent="0.45">
      <c r="A7147" s="31" t="str">
        <f t="shared" si="308"/>
        <v>E06000006_Children aged &lt;1 at 31st March 2019 with an open CIN plan (excluding looked after children)_Number</v>
      </c>
      <c r="B7147" s="31" t="s">
        <v>531</v>
      </c>
      <c r="C7147" s="31" t="s">
        <v>722</v>
      </c>
      <c r="D7147" s="31" t="s">
        <v>474</v>
      </c>
      <c r="E7147" s="31" t="s">
        <v>475</v>
      </c>
      <c r="F7147" s="31" t="s">
        <v>63</v>
      </c>
      <c r="G7147" s="31" t="s">
        <v>125</v>
      </c>
      <c r="H7147" s="31" t="s">
        <v>743</v>
      </c>
      <c r="I7147" s="31">
        <v>51</v>
      </c>
      <c r="J7147" s="31">
        <v>1451</v>
      </c>
      <c r="K7147" s="31">
        <v>35.148173673328699</v>
      </c>
      <c r="L7147" s="31" t="s">
        <v>1827</v>
      </c>
      <c r="M7147" s="31">
        <f t="shared" si="306"/>
        <v>35.148173673328699</v>
      </c>
      <c r="N7147" s="31">
        <f t="shared" si="307"/>
        <v>0</v>
      </c>
    </row>
    <row r="7148" spans="1:14" x14ac:dyDescent="0.45">
      <c r="A7148" s="31" t="str">
        <f t="shared" si="308"/>
        <v>E06000007_Children aged &lt;1 at 31st March 2019 with an open CIN plan (excluding looked after children)_Number</v>
      </c>
      <c r="B7148" s="31" t="s">
        <v>452</v>
      </c>
      <c r="C7148" s="31" t="s">
        <v>453</v>
      </c>
      <c r="D7148" s="31" t="s">
        <v>474</v>
      </c>
      <c r="E7148" s="31" t="s">
        <v>475</v>
      </c>
      <c r="F7148" s="31" t="s">
        <v>63</v>
      </c>
      <c r="G7148" s="31" t="s">
        <v>125</v>
      </c>
      <c r="H7148" s="31" t="s">
        <v>743</v>
      </c>
      <c r="I7148" s="31">
        <v>45</v>
      </c>
      <c r="J7148" s="31">
        <v>2229</v>
      </c>
      <c r="K7148" s="31">
        <v>20.188425302826399</v>
      </c>
      <c r="L7148" s="31" t="s">
        <v>1288</v>
      </c>
      <c r="M7148" s="31">
        <f t="shared" si="306"/>
        <v>20.188425302826399</v>
      </c>
      <c r="N7148" s="31">
        <f t="shared" si="307"/>
        <v>0</v>
      </c>
    </row>
    <row r="7149" spans="1:14" x14ac:dyDescent="0.45">
      <c r="A7149" s="31" t="str">
        <f t="shared" si="308"/>
        <v>E10000008_Children aged &lt;1 at 31st March 2019 with an open CIN plan (excluding looked after children)_Number</v>
      </c>
      <c r="B7149" s="31" t="s">
        <v>504</v>
      </c>
      <c r="C7149" s="31" t="s">
        <v>505</v>
      </c>
      <c r="D7149" s="31" t="s">
        <v>474</v>
      </c>
      <c r="E7149" s="31" t="s">
        <v>475</v>
      </c>
      <c r="F7149" s="31" t="s">
        <v>63</v>
      </c>
      <c r="G7149" s="31" t="s">
        <v>125</v>
      </c>
      <c r="H7149" s="31" t="s">
        <v>743</v>
      </c>
      <c r="I7149" s="31">
        <v>125</v>
      </c>
      <c r="J7149" s="31">
        <v>6781</v>
      </c>
      <c r="K7149" s="31">
        <v>18.4338593127857</v>
      </c>
      <c r="L7149" s="31" t="s">
        <v>1128</v>
      </c>
      <c r="M7149" s="31">
        <f t="shared" si="306"/>
        <v>18.4338593127857</v>
      </c>
      <c r="N7149" s="31">
        <f t="shared" si="307"/>
        <v>0</v>
      </c>
    </row>
    <row r="7150" spans="1:14" x14ac:dyDescent="0.45">
      <c r="A7150" s="31" t="str">
        <f t="shared" si="308"/>
        <v>E06000026_Children aged &lt;1 at 31st March 2019 with an open CIN plan (excluding looked after children)_Number</v>
      </c>
      <c r="B7150" s="31" t="s">
        <v>381</v>
      </c>
      <c r="C7150" s="31" t="s">
        <v>382</v>
      </c>
      <c r="D7150" s="31" t="s">
        <v>474</v>
      </c>
      <c r="E7150" s="31" t="s">
        <v>475</v>
      </c>
      <c r="F7150" s="31" t="s">
        <v>63</v>
      </c>
      <c r="G7150" s="31" t="s">
        <v>125</v>
      </c>
      <c r="H7150" s="31" t="s">
        <v>743</v>
      </c>
      <c r="I7150" s="31">
        <v>73</v>
      </c>
      <c r="J7150" s="31">
        <v>2827</v>
      </c>
      <c r="K7150" s="31">
        <v>25.8224266006367</v>
      </c>
      <c r="L7150" s="31" t="s">
        <v>1407</v>
      </c>
      <c r="M7150" s="31">
        <f t="shared" si="306"/>
        <v>25.8224266006367</v>
      </c>
      <c r="N7150" s="31">
        <f t="shared" si="307"/>
        <v>0</v>
      </c>
    </row>
    <row r="7151" spans="1:14" x14ac:dyDescent="0.45">
      <c r="A7151" s="31" t="str">
        <f t="shared" si="308"/>
        <v>E06000027_Children aged &lt;1 at 31st March 2019 with an open CIN plan (excluding looked after children)_Number</v>
      </c>
      <c r="B7151" s="31" t="s">
        <v>438</v>
      </c>
      <c r="C7151" s="31" t="s">
        <v>439</v>
      </c>
      <c r="D7151" s="31" t="s">
        <v>474</v>
      </c>
      <c r="E7151" s="31" t="s">
        <v>475</v>
      </c>
      <c r="F7151" s="31" t="s">
        <v>63</v>
      </c>
      <c r="G7151" s="31" t="s">
        <v>125</v>
      </c>
      <c r="H7151" s="31" t="s">
        <v>743</v>
      </c>
      <c r="I7151" s="31">
        <v>50</v>
      </c>
      <c r="J7151" s="31">
        <v>1247</v>
      </c>
      <c r="K7151" s="31">
        <v>40.096230954290299</v>
      </c>
      <c r="L7151" s="31" t="s">
        <v>1424</v>
      </c>
      <c r="M7151" s="31">
        <f t="shared" si="306"/>
        <v>40.096230954290299</v>
      </c>
      <c r="N7151" s="31">
        <f t="shared" si="307"/>
        <v>0</v>
      </c>
    </row>
    <row r="7152" spans="1:14" x14ac:dyDescent="0.45">
      <c r="A7152" s="31" t="str">
        <f t="shared" si="308"/>
        <v>E10000012_Children aged &lt;1 at 31st March 2019 with an open CIN plan (excluding looked after children)_Number</v>
      </c>
      <c r="B7152" s="31" t="s">
        <v>303</v>
      </c>
      <c r="C7152" s="31" t="s">
        <v>304</v>
      </c>
      <c r="D7152" s="31" t="s">
        <v>474</v>
      </c>
      <c r="E7152" s="31" t="s">
        <v>475</v>
      </c>
      <c r="F7152" s="31" t="s">
        <v>63</v>
      </c>
      <c r="G7152" s="31" t="s">
        <v>125</v>
      </c>
      <c r="H7152" s="31" t="s">
        <v>743</v>
      </c>
      <c r="I7152" s="31">
        <v>234</v>
      </c>
      <c r="J7152" s="31">
        <v>16488</v>
      </c>
      <c r="K7152" s="31">
        <v>14.192139737991299</v>
      </c>
      <c r="L7152" s="31" t="s">
        <v>1353</v>
      </c>
      <c r="M7152" s="31">
        <f t="shared" si="306"/>
        <v>14.192139737991299</v>
      </c>
      <c r="N7152" s="31">
        <f t="shared" si="307"/>
        <v>0</v>
      </c>
    </row>
    <row r="7153" spans="1:14" x14ac:dyDescent="0.45">
      <c r="A7153" s="31" t="str">
        <f t="shared" si="308"/>
        <v>E06000033_Children aged &lt;1 at 31st March 2019 with an open CIN plan (excluding looked after children)_Number</v>
      </c>
      <c r="B7153" s="31" t="s">
        <v>412</v>
      </c>
      <c r="C7153" s="31" t="s">
        <v>413</v>
      </c>
      <c r="D7153" s="31" t="s">
        <v>474</v>
      </c>
      <c r="E7153" s="31" t="s">
        <v>475</v>
      </c>
      <c r="F7153" s="31" t="s">
        <v>63</v>
      </c>
      <c r="G7153" s="31" t="s">
        <v>125</v>
      </c>
      <c r="H7153" s="31" t="s">
        <v>743</v>
      </c>
      <c r="I7153" s="31">
        <v>60</v>
      </c>
      <c r="J7153" s="31">
        <v>2203</v>
      </c>
      <c r="K7153" s="31">
        <v>27.235587834770801</v>
      </c>
      <c r="L7153" s="31" t="s">
        <v>1415</v>
      </c>
      <c r="M7153" s="31">
        <f t="shared" si="306"/>
        <v>27.235587834770801</v>
      </c>
      <c r="N7153" s="31">
        <f t="shared" si="307"/>
        <v>0</v>
      </c>
    </row>
    <row r="7154" spans="1:14" x14ac:dyDescent="0.45">
      <c r="A7154" s="31" t="str">
        <f t="shared" si="308"/>
        <v>E06000034_Children aged &lt;1 at 31st March 2019 with an open CIN plan (excluding looked after children)_Number</v>
      </c>
      <c r="B7154" s="31" t="s">
        <v>493</v>
      </c>
      <c r="C7154" s="31" t="s">
        <v>731</v>
      </c>
      <c r="D7154" s="31" t="s">
        <v>474</v>
      </c>
      <c r="E7154" s="31" t="s">
        <v>475</v>
      </c>
      <c r="F7154" s="31" t="s">
        <v>63</v>
      </c>
      <c r="G7154" s="31" t="s">
        <v>125</v>
      </c>
      <c r="H7154" s="31" t="s">
        <v>743</v>
      </c>
      <c r="I7154" s="31">
        <v>60</v>
      </c>
      <c r="J7154" s="31">
        <v>2544</v>
      </c>
      <c r="K7154" s="31">
        <v>23.584905660377402</v>
      </c>
      <c r="L7154" s="31" t="s">
        <v>1208</v>
      </c>
      <c r="M7154" s="31">
        <f t="shared" si="306"/>
        <v>23.584905660377402</v>
      </c>
      <c r="N7154" s="31">
        <f t="shared" si="307"/>
        <v>0</v>
      </c>
    </row>
    <row r="7155" spans="1:14" x14ac:dyDescent="0.45">
      <c r="A7155" s="31" t="str">
        <f t="shared" si="308"/>
        <v>E06000019_Children aged &lt;1 at 31st March 2019 with an open CIN plan (excluding looked after children)_Number</v>
      </c>
      <c r="B7155" s="31" t="s">
        <v>317</v>
      </c>
      <c r="C7155" s="31" t="s">
        <v>318</v>
      </c>
      <c r="D7155" s="31" t="s">
        <v>474</v>
      </c>
      <c r="E7155" s="31" t="s">
        <v>475</v>
      </c>
      <c r="F7155" s="31" t="s">
        <v>63</v>
      </c>
      <c r="G7155" s="31" t="s">
        <v>125</v>
      </c>
      <c r="H7155" s="31" t="s">
        <v>743</v>
      </c>
      <c r="I7155" s="31">
        <v>26</v>
      </c>
      <c r="J7155" s="31">
        <v>1777</v>
      </c>
      <c r="K7155" s="31">
        <v>14.631401238041599</v>
      </c>
      <c r="L7155" s="31" t="s">
        <v>1130</v>
      </c>
      <c r="M7155" s="31">
        <f t="shared" si="306"/>
        <v>14.631401238041599</v>
      </c>
      <c r="N7155" s="31">
        <f t="shared" si="307"/>
        <v>0</v>
      </c>
    </row>
    <row r="7156" spans="1:14" x14ac:dyDescent="0.45">
      <c r="A7156" s="31" t="str">
        <f t="shared" si="308"/>
        <v>E10000034_Children aged &lt;1 at 31st March 2019 with an open CIN plan (excluding looked after children)_Number</v>
      </c>
      <c r="B7156" s="31" t="s">
        <v>470</v>
      </c>
      <c r="C7156" s="31" t="s">
        <v>471</v>
      </c>
      <c r="D7156" s="31" t="s">
        <v>474</v>
      </c>
      <c r="E7156" s="31" t="s">
        <v>475</v>
      </c>
      <c r="F7156" s="31" t="s">
        <v>63</v>
      </c>
      <c r="G7156" s="31" t="s">
        <v>125</v>
      </c>
      <c r="H7156" s="31" t="s">
        <v>743</v>
      </c>
      <c r="I7156" s="31">
        <v>114</v>
      </c>
      <c r="J7156" s="31">
        <v>5832</v>
      </c>
      <c r="K7156" s="31">
        <v>19.547325102880698</v>
      </c>
      <c r="L7156" s="31" t="s">
        <v>1121</v>
      </c>
      <c r="M7156" s="31">
        <f t="shared" si="306"/>
        <v>19.547325102880698</v>
      </c>
      <c r="N7156" s="31">
        <f t="shared" si="307"/>
        <v>0</v>
      </c>
    </row>
    <row r="7157" spans="1:14" x14ac:dyDescent="0.45">
      <c r="A7157" s="31" t="str">
        <f t="shared" si="308"/>
        <v>E10000016_Children aged &lt;1 at 31st March 2019 with an open CIN plan (excluding looked after children)_Number</v>
      </c>
      <c r="B7157" s="31" t="s">
        <v>327</v>
      </c>
      <c r="C7157" s="31" t="s">
        <v>328</v>
      </c>
      <c r="D7157" s="31" t="s">
        <v>474</v>
      </c>
      <c r="E7157" s="31" t="s">
        <v>475</v>
      </c>
      <c r="F7157" s="31" t="s">
        <v>63</v>
      </c>
      <c r="G7157" s="31" t="s">
        <v>125</v>
      </c>
      <c r="H7157" s="31" t="s">
        <v>743</v>
      </c>
      <c r="I7157" s="31">
        <v>440</v>
      </c>
      <c r="J7157" s="31">
        <v>17431</v>
      </c>
      <c r="K7157" s="31">
        <v>25.242384257931299</v>
      </c>
      <c r="L7157" s="31" t="s">
        <v>1354</v>
      </c>
      <c r="M7157" s="31">
        <f t="shared" si="306"/>
        <v>25.242384257931299</v>
      </c>
      <c r="N7157" s="31">
        <f t="shared" si="307"/>
        <v>0</v>
      </c>
    </row>
    <row r="7158" spans="1:14" x14ac:dyDescent="0.45">
      <c r="A7158" s="31" t="str">
        <f t="shared" si="308"/>
        <v>E06000035_Children aged &lt;1 at 31st March 2019 with an open CIN plan (excluding looked after children)_Number</v>
      </c>
      <c r="B7158" s="31" t="s">
        <v>351</v>
      </c>
      <c r="C7158" s="31" t="s">
        <v>352</v>
      </c>
      <c r="D7158" s="31" t="s">
        <v>474</v>
      </c>
      <c r="E7158" s="31" t="s">
        <v>475</v>
      </c>
      <c r="F7158" s="31" t="s">
        <v>63</v>
      </c>
      <c r="G7158" s="31" t="s">
        <v>125</v>
      </c>
      <c r="H7158" s="31" t="s">
        <v>743</v>
      </c>
      <c r="I7158" s="31">
        <v>98</v>
      </c>
      <c r="J7158" s="31">
        <v>3476</v>
      </c>
      <c r="K7158" s="31">
        <v>28.193325661680099</v>
      </c>
      <c r="L7158" s="31" t="s">
        <v>1828</v>
      </c>
      <c r="M7158" s="31">
        <f t="shared" si="306"/>
        <v>28.193325661680099</v>
      </c>
      <c r="N7158" s="31">
        <f t="shared" si="307"/>
        <v>0</v>
      </c>
    </row>
    <row r="7159" spans="1:14" x14ac:dyDescent="0.45">
      <c r="A7159" s="31" t="str">
        <f t="shared" si="308"/>
        <v>E10000017_Children aged &lt;1 at 31st March 2019 with an open CIN plan (excluding looked after children)_Number</v>
      </c>
      <c r="B7159" s="31" t="s">
        <v>337</v>
      </c>
      <c r="C7159" s="31" t="s">
        <v>338</v>
      </c>
      <c r="D7159" s="31" t="s">
        <v>474</v>
      </c>
      <c r="E7159" s="31" t="s">
        <v>475</v>
      </c>
      <c r="F7159" s="31" t="s">
        <v>63</v>
      </c>
      <c r="G7159" s="31" t="s">
        <v>125</v>
      </c>
      <c r="H7159" s="31" t="s">
        <v>743</v>
      </c>
      <c r="I7159" s="31">
        <v>326</v>
      </c>
      <c r="J7159" s="31">
        <v>12376</v>
      </c>
      <c r="K7159" s="31">
        <v>26.3413057530705</v>
      </c>
      <c r="L7159" s="31" t="s">
        <v>1392</v>
      </c>
      <c r="M7159" s="31">
        <f t="shared" si="306"/>
        <v>26.3413057530705</v>
      </c>
      <c r="N7159" s="31">
        <f t="shared" si="307"/>
        <v>0</v>
      </c>
    </row>
    <row r="7160" spans="1:14" x14ac:dyDescent="0.45">
      <c r="A7160" s="31" t="str">
        <f t="shared" si="308"/>
        <v>E06000008_Children aged &lt;1 at 31st March 2019 with an open CIN plan (excluding looked after children)_Number</v>
      </c>
      <c r="B7160" s="31" t="s">
        <v>247</v>
      </c>
      <c r="C7160" s="31" t="s">
        <v>248</v>
      </c>
      <c r="D7160" s="31" t="s">
        <v>474</v>
      </c>
      <c r="E7160" s="31" t="s">
        <v>475</v>
      </c>
      <c r="F7160" s="31" t="s">
        <v>63</v>
      </c>
      <c r="G7160" s="31" t="s">
        <v>125</v>
      </c>
      <c r="H7160" s="31" t="s">
        <v>743</v>
      </c>
      <c r="I7160" s="31">
        <v>70</v>
      </c>
      <c r="J7160" s="31">
        <v>1998</v>
      </c>
      <c r="K7160" s="31">
        <v>35.035035035035001</v>
      </c>
      <c r="L7160" s="31" t="s">
        <v>1829</v>
      </c>
      <c r="M7160" s="31">
        <f t="shared" si="306"/>
        <v>35.035035035035001</v>
      </c>
      <c r="N7160" s="31">
        <f t="shared" si="307"/>
        <v>0</v>
      </c>
    </row>
    <row r="7161" spans="1:14" x14ac:dyDescent="0.45">
      <c r="A7161" s="31" t="str">
        <f t="shared" si="308"/>
        <v>E06000009_Children aged &lt;1 at 31st March 2019 with an open CIN plan (excluding looked after children)_Number</v>
      </c>
      <c r="B7161" s="31" t="s">
        <v>249</v>
      </c>
      <c r="C7161" s="31" t="s">
        <v>250</v>
      </c>
      <c r="D7161" s="31" t="s">
        <v>474</v>
      </c>
      <c r="E7161" s="31" t="s">
        <v>475</v>
      </c>
      <c r="F7161" s="31" t="s">
        <v>63</v>
      </c>
      <c r="G7161" s="31" t="s">
        <v>125</v>
      </c>
      <c r="H7161" s="31" t="s">
        <v>743</v>
      </c>
      <c r="I7161" s="31">
        <v>106</v>
      </c>
      <c r="J7161" s="31">
        <v>1627</v>
      </c>
      <c r="K7161" s="31">
        <v>65.150583896742503</v>
      </c>
      <c r="L7161" s="31" t="s">
        <v>1830</v>
      </c>
      <c r="M7161" s="31">
        <f t="shared" si="306"/>
        <v>65.150583896742503</v>
      </c>
      <c r="N7161" s="31">
        <f t="shared" si="307"/>
        <v>0</v>
      </c>
    </row>
    <row r="7162" spans="1:14" x14ac:dyDescent="0.45">
      <c r="A7162" s="31" t="str">
        <f t="shared" si="308"/>
        <v>E10000024_Children aged &lt;1 at 31st March 2019 with an open CIN plan (excluding looked after children)_Number</v>
      </c>
      <c r="B7162" s="31" t="s">
        <v>572</v>
      </c>
      <c r="C7162" s="31" t="s">
        <v>573</v>
      </c>
      <c r="D7162" s="31" t="s">
        <v>474</v>
      </c>
      <c r="E7162" s="31" t="s">
        <v>475</v>
      </c>
      <c r="F7162" s="31" t="s">
        <v>63</v>
      </c>
      <c r="G7162" s="31" t="s">
        <v>125</v>
      </c>
      <c r="H7162" s="31" t="s">
        <v>743</v>
      </c>
      <c r="I7162" s="31">
        <v>208</v>
      </c>
      <c r="J7162" s="31">
        <v>8216</v>
      </c>
      <c r="K7162" s="31">
        <v>25.3164556962025</v>
      </c>
      <c r="L7162" s="31" t="s">
        <v>1447</v>
      </c>
      <c r="M7162" s="31">
        <f t="shared" si="306"/>
        <v>25.3164556962025</v>
      </c>
      <c r="N7162" s="31">
        <f t="shared" si="307"/>
        <v>0</v>
      </c>
    </row>
    <row r="7163" spans="1:14" x14ac:dyDescent="0.45">
      <c r="A7163" s="31" t="str">
        <f t="shared" si="308"/>
        <v>E06000018_Children aged &lt;1 at 31st March 2019 with an open CIN plan (excluding looked after children)_Number</v>
      </c>
      <c r="B7163" s="31" t="s">
        <v>373</v>
      </c>
      <c r="C7163" s="31" t="s">
        <v>374</v>
      </c>
      <c r="D7163" s="31" t="s">
        <v>474</v>
      </c>
      <c r="E7163" s="31" t="s">
        <v>475</v>
      </c>
      <c r="F7163" s="31" t="s">
        <v>63</v>
      </c>
      <c r="G7163" s="31" t="s">
        <v>125</v>
      </c>
      <c r="H7163" s="31" t="s">
        <v>743</v>
      </c>
      <c r="I7163" s="31">
        <v>135</v>
      </c>
      <c r="J7163" s="31">
        <v>4006</v>
      </c>
      <c r="K7163" s="31">
        <v>33.699450823764401</v>
      </c>
      <c r="L7163" s="31" t="s">
        <v>1401</v>
      </c>
      <c r="M7163" s="31">
        <f t="shared" si="306"/>
        <v>33.699450823764401</v>
      </c>
      <c r="N7163" s="31">
        <f t="shared" si="307"/>
        <v>0</v>
      </c>
    </row>
    <row r="7164" spans="1:14" x14ac:dyDescent="0.45">
      <c r="A7164" s="31" t="str">
        <f t="shared" si="308"/>
        <v>E06000051_Children aged &lt;1 at 31st March 2019 with an open CIN plan (excluding looked after children)_Number</v>
      </c>
      <c r="B7164" s="31" t="s">
        <v>403</v>
      </c>
      <c r="C7164" s="31" t="s">
        <v>166</v>
      </c>
      <c r="D7164" s="31" t="s">
        <v>474</v>
      </c>
      <c r="E7164" s="31" t="s">
        <v>475</v>
      </c>
      <c r="F7164" s="31" t="s">
        <v>63</v>
      </c>
      <c r="G7164" s="31" t="s">
        <v>125</v>
      </c>
      <c r="H7164" s="31" t="s">
        <v>743</v>
      </c>
      <c r="I7164" s="31">
        <v>55</v>
      </c>
      <c r="J7164" s="31">
        <v>2806</v>
      </c>
      <c r="K7164" s="31">
        <v>19.600855310049901</v>
      </c>
      <c r="L7164" s="31" t="s">
        <v>1161</v>
      </c>
      <c r="M7164" s="31">
        <f t="shared" si="306"/>
        <v>19.600855310049901</v>
      </c>
      <c r="N7164" s="31">
        <f t="shared" si="307"/>
        <v>0</v>
      </c>
    </row>
    <row r="7165" spans="1:14" x14ac:dyDescent="0.45">
      <c r="A7165" s="31" t="str">
        <f t="shared" si="308"/>
        <v>E06000020_Children aged &lt;1 at 31st March 2019 with an open CIN plan (excluding looked after children)_Number</v>
      </c>
      <c r="B7165" s="31" t="s">
        <v>570</v>
      </c>
      <c r="C7165" s="31" t="s">
        <v>730</v>
      </c>
      <c r="D7165" s="31" t="s">
        <v>474</v>
      </c>
      <c r="E7165" s="31" t="s">
        <v>475</v>
      </c>
      <c r="F7165" s="31" t="s">
        <v>63</v>
      </c>
      <c r="G7165" s="31" t="s">
        <v>125</v>
      </c>
      <c r="H7165" s="31" t="s">
        <v>743</v>
      </c>
      <c r="I7165" s="31">
        <v>60</v>
      </c>
      <c r="J7165" s="31">
        <v>2075</v>
      </c>
      <c r="K7165" s="31">
        <v>28.9156626506024</v>
      </c>
      <c r="L7165" s="31" t="s">
        <v>1176</v>
      </c>
      <c r="M7165" s="31">
        <f t="shared" si="306"/>
        <v>28.9156626506024</v>
      </c>
      <c r="N7165" s="31">
        <f t="shared" si="307"/>
        <v>0</v>
      </c>
    </row>
    <row r="7166" spans="1:14" x14ac:dyDescent="0.45">
      <c r="A7166" s="31" t="str">
        <f t="shared" si="308"/>
        <v>E06000049_Children aged &lt;1 at 31st March 2019 with an open CIN plan (excluding looked after children)_Number</v>
      </c>
      <c r="B7166" s="31" t="s">
        <v>541</v>
      </c>
      <c r="C7166" s="31" t="s">
        <v>718</v>
      </c>
      <c r="D7166" s="31" t="s">
        <v>474</v>
      </c>
      <c r="E7166" s="31" t="s">
        <v>475</v>
      </c>
      <c r="F7166" s="31" t="s">
        <v>63</v>
      </c>
      <c r="G7166" s="31" t="s">
        <v>125</v>
      </c>
      <c r="H7166" s="31" t="s">
        <v>743</v>
      </c>
      <c r="I7166" s="31">
        <v>72</v>
      </c>
      <c r="J7166" s="31">
        <v>3921</v>
      </c>
      <c r="K7166" s="31">
        <v>18.362662586075</v>
      </c>
      <c r="L7166" s="31" t="s">
        <v>1128</v>
      </c>
      <c r="M7166" s="31">
        <f t="shared" si="306"/>
        <v>18.362662586075</v>
      </c>
      <c r="N7166" s="31">
        <f t="shared" si="307"/>
        <v>0</v>
      </c>
    </row>
    <row r="7167" spans="1:14" x14ac:dyDescent="0.45">
      <c r="A7167" s="31" t="str">
        <f t="shared" si="308"/>
        <v>E06000050_Children aged &lt;1 at 31st March 2019 with an open CIN plan (excluding looked after children)_Number</v>
      </c>
      <c r="B7167" s="31" t="s">
        <v>281</v>
      </c>
      <c r="C7167" s="31" t="s">
        <v>282</v>
      </c>
      <c r="D7167" s="31" t="s">
        <v>474</v>
      </c>
      <c r="E7167" s="31" t="s">
        <v>475</v>
      </c>
      <c r="F7167" s="31" t="s">
        <v>63</v>
      </c>
      <c r="G7167" s="31" t="s">
        <v>125</v>
      </c>
      <c r="H7167" s="31" t="s">
        <v>743</v>
      </c>
      <c r="I7167" s="31">
        <v>86</v>
      </c>
      <c r="J7167" s="31">
        <v>3487</v>
      </c>
      <c r="K7167" s="31">
        <v>24.6630341267565</v>
      </c>
      <c r="L7167" s="31" t="s">
        <v>1250</v>
      </c>
      <c r="M7167" s="31">
        <f t="shared" si="306"/>
        <v>24.6630341267565</v>
      </c>
      <c r="N7167" s="31">
        <f t="shared" si="307"/>
        <v>0</v>
      </c>
    </row>
    <row r="7168" spans="1:14" x14ac:dyDescent="0.45">
      <c r="A7168" s="31" t="str">
        <f t="shared" si="308"/>
        <v>E06000052_Children aged &lt;1 at 31st March 2019 with an open CIN plan (excluding looked after children)_Number</v>
      </c>
      <c r="B7168" s="31" t="s">
        <v>482</v>
      </c>
      <c r="C7168" s="31" t="s">
        <v>720</v>
      </c>
      <c r="D7168" s="31" t="s">
        <v>474</v>
      </c>
      <c r="E7168" s="31" t="s">
        <v>475</v>
      </c>
      <c r="F7168" s="31" t="s">
        <v>63</v>
      </c>
      <c r="G7168" s="31" t="s">
        <v>125</v>
      </c>
      <c r="H7168" s="31" t="s">
        <v>743</v>
      </c>
      <c r="I7168" s="31">
        <v>144</v>
      </c>
      <c r="J7168" s="31">
        <v>5246</v>
      </c>
      <c r="K7168" s="31">
        <v>27.449485322150199</v>
      </c>
      <c r="L7168" s="31" t="s">
        <v>1831</v>
      </c>
      <c r="M7168" s="31">
        <f t="shared" ref="M7168:M7231" si="309">K7168</f>
        <v>27.449485322150199</v>
      </c>
      <c r="N7168" s="31">
        <f t="shared" si="307"/>
        <v>0</v>
      </c>
    </row>
    <row r="7169" spans="1:14" x14ac:dyDescent="0.45">
      <c r="A7169" s="31" t="str">
        <f t="shared" si="308"/>
        <v>E10000006_Children aged &lt;1 at 31st March 2019 with an open CIN plan (excluding looked after children)_Number</v>
      </c>
      <c r="B7169" s="31" t="s">
        <v>285</v>
      </c>
      <c r="C7169" s="31" t="s">
        <v>286</v>
      </c>
      <c r="D7169" s="31" t="s">
        <v>474</v>
      </c>
      <c r="E7169" s="31" t="s">
        <v>475</v>
      </c>
      <c r="F7169" s="31" t="s">
        <v>63</v>
      </c>
      <c r="G7169" s="31" t="s">
        <v>125</v>
      </c>
      <c r="H7169" s="31" t="s">
        <v>743</v>
      </c>
      <c r="I7169" s="31">
        <v>123</v>
      </c>
      <c r="J7169" s="31">
        <v>4366</v>
      </c>
      <c r="K7169" s="31">
        <v>28.172240036646802</v>
      </c>
      <c r="L7169" s="31" t="s">
        <v>1828</v>
      </c>
      <c r="M7169" s="31">
        <f t="shared" si="309"/>
        <v>28.172240036646802</v>
      </c>
      <c r="N7169" s="31">
        <f t="shared" si="307"/>
        <v>0</v>
      </c>
    </row>
    <row r="7170" spans="1:14" x14ac:dyDescent="0.45">
      <c r="A7170" s="31" t="str">
        <f t="shared" si="308"/>
        <v>E10000013_Children aged &lt;1 at 31st March 2019 with an open CIN plan (excluding looked after children)_Number</v>
      </c>
      <c r="B7170" s="31" t="s">
        <v>307</v>
      </c>
      <c r="C7170" s="31" t="s">
        <v>308</v>
      </c>
      <c r="D7170" s="31" t="s">
        <v>474</v>
      </c>
      <c r="E7170" s="31" t="s">
        <v>475</v>
      </c>
      <c r="F7170" s="31" t="s">
        <v>63</v>
      </c>
      <c r="G7170" s="31" t="s">
        <v>125</v>
      </c>
      <c r="H7170" s="31" t="s">
        <v>743</v>
      </c>
      <c r="I7170" s="31">
        <v>189</v>
      </c>
      <c r="J7170" s="31">
        <v>6595</v>
      </c>
      <c r="K7170" s="31">
        <v>28.658074298711099</v>
      </c>
      <c r="L7170" s="31" t="s">
        <v>1832</v>
      </c>
      <c r="M7170" s="31">
        <f t="shared" si="309"/>
        <v>28.658074298711099</v>
      </c>
      <c r="N7170" s="31">
        <f t="shared" si="307"/>
        <v>0</v>
      </c>
    </row>
    <row r="7171" spans="1:14" x14ac:dyDescent="0.45">
      <c r="A7171" s="31" t="str">
        <f t="shared" si="308"/>
        <v>E10000015_Children aged &lt;1 at 31st March 2019 with an open CIN plan (excluding looked after children)_Number</v>
      </c>
      <c r="B7171" s="31" t="s">
        <v>319</v>
      </c>
      <c r="C7171" s="31" t="s">
        <v>320</v>
      </c>
      <c r="D7171" s="31" t="s">
        <v>474</v>
      </c>
      <c r="E7171" s="31" t="s">
        <v>475</v>
      </c>
      <c r="F7171" s="31" t="s">
        <v>63</v>
      </c>
      <c r="G7171" s="31" t="s">
        <v>125</v>
      </c>
      <c r="H7171" s="31" t="s">
        <v>743</v>
      </c>
      <c r="I7171" s="31">
        <v>203</v>
      </c>
      <c r="J7171" s="31">
        <v>14155</v>
      </c>
      <c r="K7171" s="31">
        <v>14.341222182974199</v>
      </c>
      <c r="L7171" s="31" t="s">
        <v>1173</v>
      </c>
      <c r="M7171" s="31">
        <f t="shared" si="309"/>
        <v>14.341222182974199</v>
      </c>
      <c r="N7171" s="31">
        <f t="shared" ref="N7171:N7234" si="310">IF(OR(C7171="City of London",C7171="Isles of Scilly"),1,0)</f>
        <v>0</v>
      </c>
    </row>
    <row r="7172" spans="1:14" x14ac:dyDescent="0.45">
      <c r="A7172" s="31" t="str">
        <f t="shared" si="308"/>
        <v>E06000046_Children aged &lt;1 at 31st March 2019 with an open CIN plan (excluding looked after children)_Number</v>
      </c>
      <c r="B7172" s="31" t="s">
        <v>325</v>
      </c>
      <c r="C7172" s="31" t="s">
        <v>326</v>
      </c>
      <c r="D7172" s="31" t="s">
        <v>474</v>
      </c>
      <c r="E7172" s="31" t="s">
        <v>475</v>
      </c>
      <c r="F7172" s="31" t="s">
        <v>63</v>
      </c>
      <c r="G7172" s="31" t="s">
        <v>125</v>
      </c>
      <c r="H7172" s="31" t="s">
        <v>743</v>
      </c>
      <c r="I7172" s="31">
        <v>31</v>
      </c>
      <c r="J7172" s="31">
        <v>1144</v>
      </c>
      <c r="K7172" s="31">
        <v>27.0979020979021</v>
      </c>
      <c r="L7172" s="31" t="s">
        <v>1460</v>
      </c>
      <c r="M7172" s="31">
        <f t="shared" si="309"/>
        <v>27.0979020979021</v>
      </c>
      <c r="N7172" s="31">
        <f t="shared" si="310"/>
        <v>0</v>
      </c>
    </row>
    <row r="7173" spans="1:14" x14ac:dyDescent="0.45">
      <c r="A7173" s="31" t="str">
        <f t="shared" si="308"/>
        <v>E10000019_Children aged &lt;1 at 31st March 2019 with an open CIN plan (excluding looked after children)_Number</v>
      </c>
      <c r="B7173" s="31" t="s">
        <v>345</v>
      </c>
      <c r="C7173" s="31" t="s">
        <v>346</v>
      </c>
      <c r="D7173" s="31" t="s">
        <v>474</v>
      </c>
      <c r="E7173" s="31" t="s">
        <v>475</v>
      </c>
      <c r="F7173" s="31" t="s">
        <v>63</v>
      </c>
      <c r="G7173" s="31" t="s">
        <v>125</v>
      </c>
      <c r="H7173" s="31" t="s">
        <v>743</v>
      </c>
      <c r="I7173" s="31">
        <v>165</v>
      </c>
      <c r="J7173" s="31">
        <v>7363</v>
      </c>
      <c r="K7173" s="31">
        <v>22.4093440173842</v>
      </c>
      <c r="L7173" s="31" t="s">
        <v>1179</v>
      </c>
      <c r="M7173" s="31">
        <f t="shared" si="309"/>
        <v>22.4093440173842</v>
      </c>
      <c r="N7173" s="31">
        <f t="shared" si="310"/>
        <v>0</v>
      </c>
    </row>
    <row r="7174" spans="1:14" x14ac:dyDescent="0.45">
      <c r="A7174" s="31" t="str">
        <f t="shared" si="308"/>
        <v>E10000020_Children aged &lt;1 at 31st March 2019 with an open CIN plan (excluding looked after children)_Number</v>
      </c>
      <c r="B7174" s="31" t="s">
        <v>361</v>
      </c>
      <c r="C7174" s="31" t="s">
        <v>362</v>
      </c>
      <c r="D7174" s="31" t="s">
        <v>474</v>
      </c>
      <c r="E7174" s="31" t="s">
        <v>475</v>
      </c>
      <c r="F7174" s="31" t="s">
        <v>63</v>
      </c>
      <c r="G7174" s="31" t="s">
        <v>125</v>
      </c>
      <c r="H7174" s="31" t="s">
        <v>743</v>
      </c>
      <c r="I7174" s="31">
        <v>176</v>
      </c>
      <c r="J7174" s="31">
        <v>8492</v>
      </c>
      <c r="K7174" s="31">
        <v>20.7253886010363</v>
      </c>
      <c r="L7174" s="31" t="s">
        <v>1154</v>
      </c>
      <c r="M7174" s="31">
        <f t="shared" si="309"/>
        <v>20.7253886010363</v>
      </c>
      <c r="N7174" s="31">
        <f t="shared" si="310"/>
        <v>0</v>
      </c>
    </row>
    <row r="7175" spans="1:14" x14ac:dyDescent="0.45">
      <c r="A7175" s="31" t="str">
        <f t="shared" si="308"/>
        <v>E10000021_Children aged &lt;1 at 31st March 2019 with an open CIN plan (excluding looked after children)_Number</v>
      </c>
      <c r="B7175" s="31" t="s">
        <v>371</v>
      </c>
      <c r="C7175" s="31" t="s">
        <v>372</v>
      </c>
      <c r="D7175" s="31" t="s">
        <v>474</v>
      </c>
      <c r="E7175" s="31" t="s">
        <v>475</v>
      </c>
      <c r="F7175" s="31" t="s">
        <v>63</v>
      </c>
      <c r="G7175" s="31" t="s">
        <v>125</v>
      </c>
      <c r="H7175" s="31" t="s">
        <v>743</v>
      </c>
      <c r="I7175" s="31">
        <v>215</v>
      </c>
      <c r="J7175" s="31">
        <v>8891</v>
      </c>
      <c r="K7175" s="31">
        <v>24.1817568327522</v>
      </c>
      <c r="L7175" s="31" t="s">
        <v>1115</v>
      </c>
      <c r="M7175" s="31">
        <f t="shared" si="309"/>
        <v>24.1817568327522</v>
      </c>
      <c r="N7175" s="31">
        <f t="shared" si="310"/>
        <v>0</v>
      </c>
    </row>
    <row r="7176" spans="1:14" x14ac:dyDescent="0.45">
      <c r="A7176" s="31" t="str">
        <f t="shared" si="308"/>
        <v>E06000048_Children aged &lt;1 at 31st March 2019 with an open CIN plan (excluding looked after children)_Number</v>
      </c>
      <c r="B7176" s="31" t="s">
        <v>484</v>
      </c>
      <c r="C7176" s="31" t="s">
        <v>705</v>
      </c>
      <c r="D7176" s="31" t="s">
        <v>474</v>
      </c>
      <c r="E7176" s="31" t="s">
        <v>475</v>
      </c>
      <c r="F7176" s="31" t="s">
        <v>63</v>
      </c>
      <c r="G7176" s="31" t="s">
        <v>125</v>
      </c>
      <c r="H7176" s="31" t="s">
        <v>743</v>
      </c>
      <c r="I7176" s="31">
        <v>126</v>
      </c>
      <c r="J7176" s="31">
        <v>2874</v>
      </c>
      <c r="K7176" s="31">
        <v>43.841336116910199</v>
      </c>
      <c r="L7176" s="31" t="s">
        <v>1833</v>
      </c>
      <c r="M7176" s="31">
        <f t="shared" si="309"/>
        <v>43.841336116910199</v>
      </c>
      <c r="N7176" s="31">
        <f t="shared" si="310"/>
        <v>0</v>
      </c>
    </row>
    <row r="7177" spans="1:14" x14ac:dyDescent="0.45">
      <c r="A7177" s="31" t="str">
        <f t="shared" si="308"/>
        <v>E10000025_Children aged &lt;1 at 31st March 2019 with an open CIN plan (excluding looked after children)_Number</v>
      </c>
      <c r="B7177" s="31" t="s">
        <v>377</v>
      </c>
      <c r="C7177" s="31" t="s">
        <v>378</v>
      </c>
      <c r="D7177" s="31" t="s">
        <v>474</v>
      </c>
      <c r="E7177" s="31" t="s">
        <v>475</v>
      </c>
      <c r="F7177" s="31" t="s">
        <v>63</v>
      </c>
      <c r="G7177" s="31" t="s">
        <v>125</v>
      </c>
      <c r="H7177" s="31" t="s">
        <v>743</v>
      </c>
      <c r="I7177" s="31">
        <v>164</v>
      </c>
      <c r="J7177" s="31">
        <v>7481</v>
      </c>
      <c r="K7177" s="31">
        <v>21.922202914048899</v>
      </c>
      <c r="L7177" s="31" t="s">
        <v>1158</v>
      </c>
      <c r="M7177" s="31">
        <f t="shared" si="309"/>
        <v>21.922202914048899</v>
      </c>
      <c r="N7177" s="31">
        <f t="shared" si="310"/>
        <v>0</v>
      </c>
    </row>
    <row r="7178" spans="1:14" x14ac:dyDescent="0.45">
      <c r="A7178" s="31" t="str">
        <f t="shared" si="308"/>
        <v>E10000027_Children aged &lt;1 at 31st March 2019 with an open CIN plan (excluding looked after children)_Number</v>
      </c>
      <c r="B7178" s="31" t="s">
        <v>406</v>
      </c>
      <c r="C7178" s="31" t="s">
        <v>407</v>
      </c>
      <c r="D7178" s="31" t="s">
        <v>474</v>
      </c>
      <c r="E7178" s="31" t="s">
        <v>475</v>
      </c>
      <c r="F7178" s="31" t="s">
        <v>63</v>
      </c>
      <c r="G7178" s="31" t="s">
        <v>125</v>
      </c>
      <c r="H7178" s="31" t="s">
        <v>743</v>
      </c>
      <c r="I7178" s="31">
        <v>106</v>
      </c>
      <c r="J7178" s="31">
        <v>5401</v>
      </c>
      <c r="K7178" s="31">
        <v>19.6259951860767</v>
      </c>
      <c r="L7178" s="31" t="s">
        <v>1161</v>
      </c>
      <c r="M7178" s="31">
        <f t="shared" si="309"/>
        <v>19.6259951860767</v>
      </c>
      <c r="N7178" s="31">
        <f t="shared" si="310"/>
        <v>0</v>
      </c>
    </row>
    <row r="7179" spans="1:14" x14ac:dyDescent="0.45">
      <c r="A7179" s="31" t="str">
        <f t="shared" ref="A7179:A7242" si="311">CONCATENATE(B7179,"_",G7179,"_",H7179)</f>
        <v>E10000029_Children aged &lt;1 at 31st March 2019 with an open CIN plan (excluding looked after children)_Number</v>
      </c>
      <c r="B7179" s="31" t="s">
        <v>426</v>
      </c>
      <c r="C7179" s="31" t="s">
        <v>427</v>
      </c>
      <c r="D7179" s="31" t="s">
        <v>474</v>
      </c>
      <c r="E7179" s="31" t="s">
        <v>475</v>
      </c>
      <c r="F7179" s="31" t="s">
        <v>63</v>
      </c>
      <c r="G7179" s="31" t="s">
        <v>125</v>
      </c>
      <c r="H7179" s="31" t="s">
        <v>743</v>
      </c>
      <c r="I7179" s="31">
        <v>170</v>
      </c>
      <c r="J7179" s="31">
        <v>7605</v>
      </c>
      <c r="K7179" s="31">
        <v>22.353714661407</v>
      </c>
      <c r="L7179" s="31" t="s">
        <v>1179</v>
      </c>
      <c r="M7179" s="31">
        <f t="shared" si="309"/>
        <v>22.353714661407</v>
      </c>
      <c r="N7179" s="31">
        <f t="shared" si="310"/>
        <v>0</v>
      </c>
    </row>
    <row r="7180" spans="1:14" x14ac:dyDescent="0.45">
      <c r="A7180" s="31" t="str">
        <f t="shared" si="311"/>
        <v>E10000030_Children aged &lt;1 at 31st March 2019 with an open CIN plan (excluding looked after children)_Number</v>
      </c>
      <c r="B7180" s="31" t="s">
        <v>430</v>
      </c>
      <c r="C7180" s="31" t="s">
        <v>431</v>
      </c>
      <c r="D7180" s="31" t="s">
        <v>474</v>
      </c>
      <c r="E7180" s="31" t="s">
        <v>475</v>
      </c>
      <c r="F7180" s="31" t="s">
        <v>63</v>
      </c>
      <c r="G7180" s="31" t="s">
        <v>125</v>
      </c>
      <c r="H7180" s="31" t="s">
        <v>743</v>
      </c>
      <c r="I7180" s="31">
        <v>188</v>
      </c>
      <c r="J7180" s="31">
        <v>12975</v>
      </c>
      <c r="K7180" s="31">
        <v>14.489402697495199</v>
      </c>
      <c r="L7180" s="31" t="s">
        <v>1253</v>
      </c>
      <c r="M7180" s="31">
        <f t="shared" si="309"/>
        <v>14.489402697495199</v>
      </c>
      <c r="N7180" s="31">
        <f t="shared" si="310"/>
        <v>0</v>
      </c>
    </row>
    <row r="7181" spans="1:14" x14ac:dyDescent="0.45">
      <c r="A7181" s="31" t="str">
        <f t="shared" si="311"/>
        <v>E10000031_Children aged &lt;1 at 31st March 2019 with an open CIN plan (excluding looked after children)_Number</v>
      </c>
      <c r="B7181" s="31" t="s">
        <v>454</v>
      </c>
      <c r="C7181" s="31" t="s">
        <v>455</v>
      </c>
      <c r="D7181" s="31" t="s">
        <v>474</v>
      </c>
      <c r="E7181" s="31" t="s">
        <v>475</v>
      </c>
      <c r="F7181" s="31" t="s">
        <v>63</v>
      </c>
      <c r="G7181" s="31" t="s">
        <v>125</v>
      </c>
      <c r="H7181" s="31" t="s">
        <v>743</v>
      </c>
      <c r="I7181" s="31">
        <v>126</v>
      </c>
      <c r="J7181" s="31">
        <v>6079</v>
      </c>
      <c r="K7181" s="31">
        <v>20.727093271919699</v>
      </c>
      <c r="L7181" s="31" t="s">
        <v>1154</v>
      </c>
      <c r="M7181" s="31">
        <f t="shared" si="309"/>
        <v>20.727093271919699</v>
      </c>
      <c r="N7181" s="31">
        <f t="shared" si="310"/>
        <v>0</v>
      </c>
    </row>
    <row r="7182" spans="1:14" x14ac:dyDescent="0.45">
      <c r="A7182" s="31" t="str">
        <f t="shared" si="311"/>
        <v>E10000032_Children aged &lt;1 at 31st March 2019 with an open CIN plan (excluding looked after children)_Number</v>
      </c>
      <c r="B7182" s="31" t="s">
        <v>458</v>
      </c>
      <c r="C7182" s="31" t="s">
        <v>459</v>
      </c>
      <c r="D7182" s="31" t="s">
        <v>474</v>
      </c>
      <c r="E7182" s="31" t="s">
        <v>475</v>
      </c>
      <c r="F7182" s="31" t="s">
        <v>63</v>
      </c>
      <c r="G7182" s="31" t="s">
        <v>125</v>
      </c>
      <c r="H7182" s="31" t="s">
        <v>743</v>
      </c>
      <c r="I7182" s="31">
        <v>227</v>
      </c>
      <c r="J7182" s="31">
        <v>8578</v>
      </c>
      <c r="K7182" s="31">
        <v>26.463044998834199</v>
      </c>
      <c r="L7182" s="31" t="s">
        <v>1289</v>
      </c>
      <c r="M7182" s="31">
        <f t="shared" si="309"/>
        <v>26.463044998834199</v>
      </c>
      <c r="N7182" s="31">
        <f t="shared" si="310"/>
        <v>0</v>
      </c>
    </row>
    <row r="7183" spans="1:14" x14ac:dyDescent="0.45">
      <c r="A7183" s="31" t="str">
        <f t="shared" si="311"/>
        <v>NA_Unborn children with an open CIN plan_Number</v>
      </c>
      <c r="B7183" s="31" t="s">
        <v>13</v>
      </c>
      <c r="C7183" s="31" t="s">
        <v>737</v>
      </c>
      <c r="D7183" s="31" t="s">
        <v>474</v>
      </c>
      <c r="E7183" s="31" t="s">
        <v>475</v>
      </c>
      <c r="F7183" s="31" t="s">
        <v>63</v>
      </c>
      <c r="G7183" s="31" t="s">
        <v>127</v>
      </c>
      <c r="H7183" s="31" t="s">
        <v>743</v>
      </c>
      <c r="I7183" s="31">
        <v>7302</v>
      </c>
      <c r="J7183" s="31">
        <v>11954618</v>
      </c>
      <c r="K7183" s="31">
        <f>I7183/J7183*1000</f>
        <v>0.61080998154855304</v>
      </c>
      <c r="L7183" s="31" t="str">
        <f>CONCATENATE(ROUND(K7183,2)," per 1000 0-17 yr olds")</f>
        <v>0.61 per 1000 0-17 yr olds</v>
      </c>
      <c r="M7183" s="31">
        <f t="shared" si="309"/>
        <v>0.61080998154855304</v>
      </c>
      <c r="N7183" s="31">
        <f t="shared" si="310"/>
        <v>0</v>
      </c>
    </row>
    <row r="7184" spans="1:14" x14ac:dyDescent="0.45">
      <c r="A7184" s="31" t="str">
        <f t="shared" si="311"/>
        <v>E09000001_Unborn children with an open CIN plan_Number</v>
      </c>
      <c r="B7184" s="31" t="s">
        <v>582</v>
      </c>
      <c r="C7184" s="31" t="s">
        <v>583</v>
      </c>
      <c r="D7184" s="31" t="s">
        <v>474</v>
      </c>
      <c r="E7184" s="31" t="s">
        <v>475</v>
      </c>
      <c r="F7184" s="31" t="s">
        <v>63</v>
      </c>
      <c r="G7184" s="31" t="s">
        <v>127</v>
      </c>
      <c r="H7184" s="31" t="s">
        <v>743</v>
      </c>
      <c r="I7184" s="31">
        <v>0</v>
      </c>
      <c r="J7184" s="31">
        <v>1453</v>
      </c>
      <c r="K7184" s="31">
        <v>0</v>
      </c>
      <c r="L7184" s="31" t="s">
        <v>1764</v>
      </c>
      <c r="M7184" s="31">
        <f t="shared" si="309"/>
        <v>0</v>
      </c>
      <c r="N7184" s="31">
        <f t="shared" si="310"/>
        <v>1</v>
      </c>
    </row>
    <row r="7185" spans="1:14" x14ac:dyDescent="0.45">
      <c r="A7185" s="31" t="str">
        <f t="shared" si="311"/>
        <v>E09000007_Unborn children with an open CIN plan_Number</v>
      </c>
      <c r="B7185" s="31" t="s">
        <v>277</v>
      </c>
      <c r="C7185" s="31" t="s">
        <v>278</v>
      </c>
      <c r="D7185" s="31" t="s">
        <v>474</v>
      </c>
      <c r="E7185" s="31" t="s">
        <v>475</v>
      </c>
      <c r="F7185" s="31" t="s">
        <v>63</v>
      </c>
      <c r="G7185" s="31" t="s">
        <v>127</v>
      </c>
      <c r="H7185" s="31" t="s">
        <v>743</v>
      </c>
      <c r="I7185" s="31">
        <v>21</v>
      </c>
      <c r="J7185" s="31">
        <v>50983</v>
      </c>
      <c r="K7185" s="31">
        <v>0.41190200655120301</v>
      </c>
      <c r="L7185" s="31" t="s">
        <v>1768</v>
      </c>
      <c r="M7185" s="31">
        <f t="shared" si="309"/>
        <v>0.41190200655120301</v>
      </c>
      <c r="N7185" s="31">
        <f t="shared" si="310"/>
        <v>0</v>
      </c>
    </row>
    <row r="7186" spans="1:14" x14ac:dyDescent="0.45">
      <c r="A7186" s="31" t="str">
        <f t="shared" si="311"/>
        <v>E09000011_Unborn children with an open CIN plan_Number</v>
      </c>
      <c r="B7186" s="31" t="s">
        <v>518</v>
      </c>
      <c r="C7186" s="31" t="s">
        <v>519</v>
      </c>
      <c r="D7186" s="31" t="s">
        <v>474</v>
      </c>
      <c r="E7186" s="31" t="s">
        <v>475</v>
      </c>
      <c r="F7186" s="31" t="s">
        <v>63</v>
      </c>
      <c r="G7186" s="31" t="s">
        <v>127</v>
      </c>
      <c r="H7186" s="31" t="s">
        <v>743</v>
      </c>
      <c r="I7186" s="31">
        <v>52</v>
      </c>
      <c r="J7186" s="31">
        <v>68917</v>
      </c>
      <c r="K7186" s="31">
        <v>0.75453081242654196</v>
      </c>
      <c r="L7186" s="31" t="s">
        <v>1772</v>
      </c>
      <c r="M7186" s="31">
        <f t="shared" si="309"/>
        <v>0.75453081242654196</v>
      </c>
      <c r="N7186" s="31">
        <f t="shared" si="310"/>
        <v>0</v>
      </c>
    </row>
    <row r="7187" spans="1:14" x14ac:dyDescent="0.45">
      <c r="A7187" s="31" t="str">
        <f t="shared" si="311"/>
        <v>E09000012_Unborn children with an open CIN plan_Number</v>
      </c>
      <c r="B7187" s="31" t="s">
        <v>498</v>
      </c>
      <c r="C7187" s="31" t="s">
        <v>499</v>
      </c>
      <c r="D7187" s="31" t="s">
        <v>474</v>
      </c>
      <c r="E7187" s="31" t="s">
        <v>475</v>
      </c>
      <c r="F7187" s="31" t="s">
        <v>63</v>
      </c>
      <c r="G7187" s="31" t="s">
        <v>127</v>
      </c>
      <c r="H7187" s="31" t="s">
        <v>743</v>
      </c>
      <c r="I7187" s="31">
        <v>63</v>
      </c>
      <c r="J7187" s="31">
        <v>63655</v>
      </c>
      <c r="K7187" s="31">
        <v>0.98971015631136605</v>
      </c>
      <c r="L7187" s="31" t="s">
        <v>1834</v>
      </c>
      <c r="M7187" s="31">
        <f t="shared" si="309"/>
        <v>0.98971015631136605</v>
      </c>
      <c r="N7187" s="31">
        <f t="shared" si="310"/>
        <v>0</v>
      </c>
    </row>
    <row r="7188" spans="1:14" x14ac:dyDescent="0.45">
      <c r="A7188" s="31" t="str">
        <f t="shared" si="311"/>
        <v>E09000013_Unborn children with an open CIN plan_Number</v>
      </c>
      <c r="B7188" s="31" t="s">
        <v>491</v>
      </c>
      <c r="C7188" s="31" t="s">
        <v>723</v>
      </c>
      <c r="D7188" s="31" t="s">
        <v>474</v>
      </c>
      <c r="E7188" s="31" t="s">
        <v>475</v>
      </c>
      <c r="F7188" s="31" t="s">
        <v>63</v>
      </c>
      <c r="G7188" s="31" t="s">
        <v>127</v>
      </c>
      <c r="H7188" s="31" t="s">
        <v>743</v>
      </c>
      <c r="I7188" s="31">
        <v>24</v>
      </c>
      <c r="J7188" s="31">
        <v>36898</v>
      </c>
      <c r="K7188" s="31">
        <v>0.65044175836088702</v>
      </c>
      <c r="L7188" s="31" t="s">
        <v>1771</v>
      </c>
      <c r="M7188" s="31">
        <f t="shared" si="309"/>
        <v>0.65044175836088702</v>
      </c>
      <c r="N7188" s="31">
        <f t="shared" si="310"/>
        <v>0</v>
      </c>
    </row>
    <row r="7189" spans="1:14" x14ac:dyDescent="0.45">
      <c r="A7189" s="31" t="str">
        <f t="shared" si="311"/>
        <v>E09000019_Unborn children with an open CIN plan_Number</v>
      </c>
      <c r="B7189" s="31" t="s">
        <v>500</v>
      </c>
      <c r="C7189" s="31" t="s">
        <v>501</v>
      </c>
      <c r="D7189" s="31" t="s">
        <v>474</v>
      </c>
      <c r="E7189" s="31" t="s">
        <v>475</v>
      </c>
      <c r="F7189" s="31" t="s">
        <v>63</v>
      </c>
      <c r="G7189" s="31" t="s">
        <v>127</v>
      </c>
      <c r="H7189" s="31" t="s">
        <v>743</v>
      </c>
      <c r="I7189" s="31">
        <v>19</v>
      </c>
      <c r="J7189" s="31">
        <v>42098</v>
      </c>
      <c r="K7189" s="31">
        <v>0.45132785405482401</v>
      </c>
      <c r="L7189" s="31" t="s">
        <v>1769</v>
      </c>
      <c r="M7189" s="31">
        <f t="shared" si="309"/>
        <v>0.45132785405482401</v>
      </c>
      <c r="N7189" s="31">
        <f t="shared" si="310"/>
        <v>0</v>
      </c>
    </row>
    <row r="7190" spans="1:14" x14ac:dyDescent="0.45">
      <c r="A7190" s="31" t="str">
        <f t="shared" si="311"/>
        <v>E09000020_Unborn children with an open CIN plan_Number</v>
      </c>
      <c r="B7190" s="31" t="s">
        <v>479</v>
      </c>
      <c r="C7190" s="31" t="s">
        <v>674</v>
      </c>
      <c r="D7190" s="31" t="s">
        <v>474</v>
      </c>
      <c r="E7190" s="31" t="s">
        <v>475</v>
      </c>
      <c r="F7190" s="31" t="s">
        <v>63</v>
      </c>
      <c r="G7190" s="31" t="s">
        <v>127</v>
      </c>
      <c r="H7190" s="31" t="s">
        <v>743</v>
      </c>
      <c r="I7190" s="31">
        <v>14</v>
      </c>
      <c r="J7190" s="31">
        <v>28678</v>
      </c>
      <c r="K7190" s="31">
        <v>0.48817909198688902</v>
      </c>
      <c r="L7190" s="31" t="s">
        <v>1769</v>
      </c>
      <c r="M7190" s="31">
        <f t="shared" si="309"/>
        <v>0.48817909198688902</v>
      </c>
      <c r="N7190" s="31">
        <f t="shared" si="310"/>
        <v>0</v>
      </c>
    </row>
    <row r="7191" spans="1:14" x14ac:dyDescent="0.45">
      <c r="A7191" s="31" t="str">
        <f t="shared" si="311"/>
        <v>E09000022_Unborn children with an open CIN plan_Number</v>
      </c>
      <c r="B7191" s="31" t="s">
        <v>335</v>
      </c>
      <c r="C7191" s="31" t="s">
        <v>336</v>
      </c>
      <c r="D7191" s="31" t="s">
        <v>474</v>
      </c>
      <c r="E7191" s="31" t="s">
        <v>475</v>
      </c>
      <c r="F7191" s="31" t="s">
        <v>63</v>
      </c>
      <c r="G7191" s="31" t="s">
        <v>127</v>
      </c>
      <c r="H7191" s="31" t="s">
        <v>743</v>
      </c>
      <c r="I7191" s="31">
        <v>40</v>
      </c>
      <c r="J7191" s="31">
        <v>62629</v>
      </c>
      <c r="K7191" s="31">
        <v>0.63868176084561501</v>
      </c>
      <c r="L7191" s="31" t="s">
        <v>1770</v>
      </c>
      <c r="M7191" s="31">
        <f t="shared" si="309"/>
        <v>0.63868176084561501</v>
      </c>
      <c r="N7191" s="31">
        <f t="shared" si="310"/>
        <v>0</v>
      </c>
    </row>
    <row r="7192" spans="1:14" x14ac:dyDescent="0.45">
      <c r="A7192" s="31" t="str">
        <f t="shared" si="311"/>
        <v>E09000023_Unborn children with an open CIN plan_Number</v>
      </c>
      <c r="B7192" s="31" t="s">
        <v>343</v>
      </c>
      <c r="C7192" s="31" t="s">
        <v>344</v>
      </c>
      <c r="D7192" s="31" t="s">
        <v>474</v>
      </c>
      <c r="E7192" s="31" t="s">
        <v>475</v>
      </c>
      <c r="F7192" s="31" t="s">
        <v>63</v>
      </c>
      <c r="G7192" s="31" t="s">
        <v>127</v>
      </c>
      <c r="H7192" s="31" t="s">
        <v>743</v>
      </c>
      <c r="I7192" s="31">
        <v>38</v>
      </c>
      <c r="J7192" s="31">
        <v>68458</v>
      </c>
      <c r="K7192" s="31">
        <v>0.55508486955505598</v>
      </c>
      <c r="L7192" s="31" t="s">
        <v>1770</v>
      </c>
      <c r="M7192" s="31">
        <f t="shared" si="309"/>
        <v>0.55508486955505598</v>
      </c>
      <c r="N7192" s="31">
        <f t="shared" si="310"/>
        <v>0</v>
      </c>
    </row>
    <row r="7193" spans="1:14" x14ac:dyDescent="0.45">
      <c r="A7193" s="31" t="str">
        <f t="shared" si="311"/>
        <v>E09000028_Unborn children with an open CIN plan_Number</v>
      </c>
      <c r="B7193" s="31" t="s">
        <v>414</v>
      </c>
      <c r="C7193" s="31" t="s">
        <v>415</v>
      </c>
      <c r="D7193" s="31" t="s">
        <v>474</v>
      </c>
      <c r="E7193" s="31" t="s">
        <v>475</v>
      </c>
      <c r="F7193" s="31" t="s">
        <v>63</v>
      </c>
      <c r="G7193" s="31" t="s">
        <v>127</v>
      </c>
      <c r="H7193" s="31" t="s">
        <v>743</v>
      </c>
      <c r="I7193" s="31">
        <v>39</v>
      </c>
      <c r="J7193" s="31">
        <v>65121</v>
      </c>
      <c r="K7193" s="31">
        <v>0.59888515225503303</v>
      </c>
      <c r="L7193" s="31" t="s">
        <v>1770</v>
      </c>
      <c r="M7193" s="31">
        <f t="shared" si="309"/>
        <v>0.59888515225503303</v>
      </c>
      <c r="N7193" s="31">
        <f t="shared" si="310"/>
        <v>0</v>
      </c>
    </row>
    <row r="7194" spans="1:14" x14ac:dyDescent="0.45">
      <c r="A7194" s="31" t="str">
        <f t="shared" si="311"/>
        <v>E09000030_Unborn children with an open CIN plan_Number</v>
      </c>
      <c r="B7194" s="31" t="s">
        <v>440</v>
      </c>
      <c r="C7194" s="31" t="s">
        <v>441</v>
      </c>
      <c r="D7194" s="31" t="s">
        <v>474</v>
      </c>
      <c r="E7194" s="31" t="s">
        <v>475</v>
      </c>
      <c r="F7194" s="31" t="s">
        <v>63</v>
      </c>
      <c r="G7194" s="31" t="s">
        <v>127</v>
      </c>
      <c r="H7194" s="31" t="s">
        <v>743</v>
      </c>
      <c r="I7194" s="31">
        <v>39</v>
      </c>
      <c r="J7194" s="31">
        <v>70973</v>
      </c>
      <c r="K7194" s="31">
        <v>0.549504741239626</v>
      </c>
      <c r="L7194" s="31" t="s">
        <v>1769</v>
      </c>
      <c r="M7194" s="31">
        <f t="shared" si="309"/>
        <v>0.549504741239626</v>
      </c>
      <c r="N7194" s="31">
        <f t="shared" si="310"/>
        <v>0</v>
      </c>
    </row>
    <row r="7195" spans="1:14" x14ac:dyDescent="0.45">
      <c r="A7195" s="31" t="str">
        <f t="shared" si="311"/>
        <v>E09000032_Unborn children with an open CIN plan_Number</v>
      </c>
      <c r="B7195" s="31" t="s">
        <v>450</v>
      </c>
      <c r="C7195" s="31" t="s">
        <v>451</v>
      </c>
      <c r="D7195" s="31" t="s">
        <v>474</v>
      </c>
      <c r="E7195" s="31" t="s">
        <v>475</v>
      </c>
      <c r="F7195" s="31" t="s">
        <v>63</v>
      </c>
      <c r="G7195" s="31" t="s">
        <v>127</v>
      </c>
      <c r="H7195" s="31" t="s">
        <v>743</v>
      </c>
      <c r="I7195" s="31">
        <v>35</v>
      </c>
      <c r="J7195" s="31">
        <v>63840</v>
      </c>
      <c r="K7195" s="31">
        <v>0.54824561403508798</v>
      </c>
      <c r="L7195" s="31" t="s">
        <v>1769</v>
      </c>
      <c r="M7195" s="31">
        <f t="shared" si="309"/>
        <v>0.54824561403508798</v>
      </c>
      <c r="N7195" s="31">
        <f t="shared" si="310"/>
        <v>0</v>
      </c>
    </row>
    <row r="7196" spans="1:14" x14ac:dyDescent="0.45">
      <c r="A7196" s="31" t="str">
        <f t="shared" si="311"/>
        <v>E09000033_Unborn children with an open CIN plan_Number</v>
      </c>
      <c r="B7196" s="31" t="s">
        <v>506</v>
      </c>
      <c r="C7196" s="31" t="s">
        <v>507</v>
      </c>
      <c r="D7196" s="31" t="s">
        <v>474</v>
      </c>
      <c r="E7196" s="31" t="s">
        <v>475</v>
      </c>
      <c r="F7196" s="31" t="s">
        <v>63</v>
      </c>
      <c r="G7196" s="31" t="s">
        <v>127</v>
      </c>
      <c r="H7196" s="31" t="s">
        <v>743</v>
      </c>
      <c r="I7196" s="31">
        <v>14</v>
      </c>
      <c r="J7196" s="31">
        <v>47445</v>
      </c>
      <c r="K7196" s="31">
        <v>0.29507851196121798</v>
      </c>
      <c r="L7196" s="31" t="s">
        <v>1767</v>
      </c>
      <c r="M7196" s="31">
        <f t="shared" si="309"/>
        <v>0.29507851196121798</v>
      </c>
      <c r="N7196" s="31">
        <f t="shared" si="310"/>
        <v>0</v>
      </c>
    </row>
    <row r="7197" spans="1:14" x14ac:dyDescent="0.45">
      <c r="A7197" s="31" t="str">
        <f t="shared" si="311"/>
        <v>E09000002_Unborn children with an open CIN plan_Number</v>
      </c>
      <c r="B7197" s="31" t="s">
        <v>227</v>
      </c>
      <c r="C7197" s="31" t="s">
        <v>228</v>
      </c>
      <c r="D7197" s="31" t="s">
        <v>474</v>
      </c>
      <c r="E7197" s="31" t="s">
        <v>475</v>
      </c>
      <c r="F7197" s="31" t="s">
        <v>63</v>
      </c>
      <c r="G7197" s="31" t="s">
        <v>127</v>
      </c>
      <c r="H7197" s="31" t="s">
        <v>743</v>
      </c>
      <c r="I7197" s="31">
        <v>52</v>
      </c>
      <c r="J7197" s="31">
        <v>63401</v>
      </c>
      <c r="K7197" s="31">
        <v>0.82017633791265099</v>
      </c>
      <c r="L7197" s="31" t="s">
        <v>1772</v>
      </c>
      <c r="M7197" s="31">
        <f t="shared" si="309"/>
        <v>0.82017633791265099</v>
      </c>
      <c r="N7197" s="31">
        <f t="shared" si="310"/>
        <v>0</v>
      </c>
    </row>
    <row r="7198" spans="1:14" x14ac:dyDescent="0.45">
      <c r="A7198" s="31" t="str">
        <f t="shared" si="311"/>
        <v>E09000003_Unborn children with an open CIN plan_Number</v>
      </c>
      <c r="B7198" s="31" t="s">
        <v>233</v>
      </c>
      <c r="C7198" s="31" t="s">
        <v>234</v>
      </c>
      <c r="D7198" s="31" t="s">
        <v>474</v>
      </c>
      <c r="E7198" s="31" t="s">
        <v>475</v>
      </c>
      <c r="F7198" s="31" t="s">
        <v>63</v>
      </c>
      <c r="G7198" s="31" t="s">
        <v>127</v>
      </c>
      <c r="H7198" s="31" t="s">
        <v>743</v>
      </c>
      <c r="I7198" s="31">
        <v>21</v>
      </c>
      <c r="J7198" s="31">
        <v>92701</v>
      </c>
      <c r="K7198" s="31">
        <v>0.22653477308766901</v>
      </c>
      <c r="L7198" s="31" t="s">
        <v>1766</v>
      </c>
      <c r="M7198" s="31">
        <f t="shared" si="309"/>
        <v>0.22653477308766901</v>
      </c>
      <c r="N7198" s="31">
        <f t="shared" si="310"/>
        <v>0</v>
      </c>
    </row>
    <row r="7199" spans="1:14" x14ac:dyDescent="0.45">
      <c r="A7199" s="31" t="str">
        <f t="shared" si="311"/>
        <v>E09000004_Unborn children with an open CIN plan_Number</v>
      </c>
      <c r="B7199" s="31" t="s">
        <v>242</v>
      </c>
      <c r="C7199" s="31" t="s">
        <v>243</v>
      </c>
      <c r="D7199" s="31" t="s">
        <v>474</v>
      </c>
      <c r="E7199" s="31" t="s">
        <v>475</v>
      </c>
      <c r="F7199" s="31" t="s">
        <v>63</v>
      </c>
      <c r="G7199" s="31" t="s">
        <v>127</v>
      </c>
      <c r="H7199" s="31" t="s">
        <v>743</v>
      </c>
      <c r="I7199" s="31">
        <v>33</v>
      </c>
      <c r="J7199" s="31">
        <v>56853</v>
      </c>
      <c r="K7199" s="31">
        <v>0.58044430373067402</v>
      </c>
      <c r="L7199" s="31" t="s">
        <v>1770</v>
      </c>
      <c r="M7199" s="31">
        <f t="shared" si="309"/>
        <v>0.58044430373067402</v>
      </c>
      <c r="N7199" s="31">
        <f t="shared" si="310"/>
        <v>0</v>
      </c>
    </row>
    <row r="7200" spans="1:14" x14ac:dyDescent="0.45">
      <c r="A7200" s="31" t="str">
        <f t="shared" si="311"/>
        <v>E09000005_Unborn children with an open CIN plan_Number</v>
      </c>
      <c r="B7200" s="31" t="s">
        <v>261</v>
      </c>
      <c r="C7200" s="31" t="s">
        <v>262</v>
      </c>
      <c r="D7200" s="31" t="s">
        <v>474</v>
      </c>
      <c r="E7200" s="31" t="s">
        <v>475</v>
      </c>
      <c r="F7200" s="31" t="s">
        <v>63</v>
      </c>
      <c r="G7200" s="31" t="s">
        <v>127</v>
      </c>
      <c r="H7200" s="31" t="s">
        <v>743</v>
      </c>
      <c r="I7200" s="31">
        <v>29</v>
      </c>
      <c r="J7200" s="31">
        <v>77893</v>
      </c>
      <c r="K7200" s="31">
        <v>0.37230559870591701</v>
      </c>
      <c r="L7200" s="31" t="s">
        <v>1768</v>
      </c>
      <c r="M7200" s="31">
        <f t="shared" si="309"/>
        <v>0.37230559870591701</v>
      </c>
      <c r="N7200" s="31">
        <f t="shared" si="310"/>
        <v>0</v>
      </c>
    </row>
    <row r="7201" spans="1:14" x14ac:dyDescent="0.45">
      <c r="A7201" s="31" t="str">
        <f t="shared" si="311"/>
        <v>E09000006_Unborn children with an open CIN plan_Number</v>
      </c>
      <c r="B7201" s="31" t="s">
        <v>267</v>
      </c>
      <c r="C7201" s="31" t="s">
        <v>268</v>
      </c>
      <c r="D7201" s="31" t="s">
        <v>474</v>
      </c>
      <c r="E7201" s="31" t="s">
        <v>475</v>
      </c>
      <c r="F7201" s="31" t="s">
        <v>63</v>
      </c>
      <c r="G7201" s="31" t="s">
        <v>127</v>
      </c>
      <c r="H7201" s="31" t="s">
        <v>743</v>
      </c>
      <c r="I7201" s="31">
        <v>41</v>
      </c>
      <c r="J7201" s="31">
        <v>75055</v>
      </c>
      <c r="K7201" s="31">
        <v>0.54626607154753204</v>
      </c>
      <c r="L7201" s="31" t="s">
        <v>1769</v>
      </c>
      <c r="M7201" s="31">
        <f t="shared" si="309"/>
        <v>0.54626607154753204</v>
      </c>
      <c r="N7201" s="31">
        <f t="shared" si="310"/>
        <v>0</v>
      </c>
    </row>
    <row r="7202" spans="1:14" x14ac:dyDescent="0.45">
      <c r="A7202" s="31" t="str">
        <f t="shared" si="311"/>
        <v>E09000008_Unborn children with an open CIN plan_Number</v>
      </c>
      <c r="B7202" s="31" t="s">
        <v>486</v>
      </c>
      <c r="C7202" s="31" t="s">
        <v>487</v>
      </c>
      <c r="D7202" s="31" t="s">
        <v>474</v>
      </c>
      <c r="E7202" s="31" t="s">
        <v>475</v>
      </c>
      <c r="F7202" s="31" t="s">
        <v>63</v>
      </c>
      <c r="G7202" s="31" t="s">
        <v>127</v>
      </c>
      <c r="H7202" s="31" t="s">
        <v>743</v>
      </c>
      <c r="I7202" s="31">
        <v>66</v>
      </c>
      <c r="J7202" s="31">
        <v>94702</v>
      </c>
      <c r="K7202" s="31">
        <v>0.69692297945133197</v>
      </c>
      <c r="L7202" s="31" t="s">
        <v>1771</v>
      </c>
      <c r="M7202" s="31">
        <f t="shared" si="309"/>
        <v>0.69692297945133197</v>
      </c>
      <c r="N7202" s="31">
        <f t="shared" si="310"/>
        <v>0</v>
      </c>
    </row>
    <row r="7203" spans="1:14" x14ac:dyDescent="0.45">
      <c r="A7203" s="31" t="str">
        <f t="shared" si="311"/>
        <v>E09000009_Unborn children with an open CIN plan_Number</v>
      </c>
      <c r="B7203" s="31" t="s">
        <v>509</v>
      </c>
      <c r="C7203" s="31" t="s">
        <v>510</v>
      </c>
      <c r="D7203" s="31" t="s">
        <v>474</v>
      </c>
      <c r="E7203" s="31" t="s">
        <v>475</v>
      </c>
      <c r="F7203" s="31" t="s">
        <v>63</v>
      </c>
      <c r="G7203" s="31" t="s">
        <v>127</v>
      </c>
      <c r="H7203" s="31" t="s">
        <v>743</v>
      </c>
      <c r="I7203" s="31">
        <v>24</v>
      </c>
      <c r="J7203" s="31">
        <v>81732</v>
      </c>
      <c r="K7203" s="31">
        <v>0.293642636910879</v>
      </c>
      <c r="L7203" s="31" t="s">
        <v>1767</v>
      </c>
      <c r="M7203" s="31">
        <f t="shared" si="309"/>
        <v>0.293642636910879</v>
      </c>
      <c r="N7203" s="31">
        <f t="shared" si="310"/>
        <v>0</v>
      </c>
    </row>
    <row r="7204" spans="1:14" x14ac:dyDescent="0.45">
      <c r="A7204" s="31" t="str">
        <f t="shared" si="311"/>
        <v>E09000010_Unborn children with an open CIN plan_Number</v>
      </c>
      <c r="B7204" s="31" t="s">
        <v>301</v>
      </c>
      <c r="C7204" s="31" t="s">
        <v>302</v>
      </c>
      <c r="D7204" s="31" t="s">
        <v>474</v>
      </c>
      <c r="E7204" s="31" t="s">
        <v>475</v>
      </c>
      <c r="F7204" s="31" t="s">
        <v>63</v>
      </c>
      <c r="G7204" s="31" t="s">
        <v>127</v>
      </c>
      <c r="H7204" s="31" t="s">
        <v>743</v>
      </c>
      <c r="I7204" s="31">
        <v>38</v>
      </c>
      <c r="J7204" s="31">
        <v>84497</v>
      </c>
      <c r="K7204" s="31">
        <v>0.44972010840621601</v>
      </c>
      <c r="L7204" s="31" t="s">
        <v>1768</v>
      </c>
      <c r="M7204" s="31">
        <f t="shared" si="309"/>
        <v>0.44972010840621601</v>
      </c>
      <c r="N7204" s="31">
        <f t="shared" si="310"/>
        <v>0</v>
      </c>
    </row>
    <row r="7205" spans="1:14" x14ac:dyDescent="0.45">
      <c r="A7205" s="31" t="str">
        <f t="shared" si="311"/>
        <v>E09000014_Unborn children with an open CIN plan_Number</v>
      </c>
      <c r="B7205" s="31" t="s">
        <v>311</v>
      </c>
      <c r="C7205" s="31" t="s">
        <v>312</v>
      </c>
      <c r="D7205" s="31" t="s">
        <v>474</v>
      </c>
      <c r="E7205" s="31" t="s">
        <v>475</v>
      </c>
      <c r="F7205" s="31" t="s">
        <v>63</v>
      </c>
      <c r="G7205" s="31" t="s">
        <v>127</v>
      </c>
      <c r="H7205" s="31" t="s">
        <v>743</v>
      </c>
      <c r="I7205" s="31">
        <v>24</v>
      </c>
      <c r="J7205" s="31">
        <v>60398</v>
      </c>
      <c r="K7205" s="31">
        <v>0.39736415113083201</v>
      </c>
      <c r="L7205" s="31" t="s">
        <v>1768</v>
      </c>
      <c r="M7205" s="31">
        <f t="shared" si="309"/>
        <v>0.39736415113083201</v>
      </c>
      <c r="N7205" s="31">
        <f t="shared" si="310"/>
        <v>0</v>
      </c>
    </row>
    <row r="7206" spans="1:14" x14ac:dyDescent="0.45">
      <c r="A7206" s="31" t="str">
        <f t="shared" si="311"/>
        <v>E09000015_Unborn children with an open CIN plan_Number</v>
      </c>
      <c r="B7206" s="31" t="s">
        <v>496</v>
      </c>
      <c r="C7206" s="31" t="s">
        <v>497</v>
      </c>
      <c r="D7206" s="31" t="s">
        <v>474</v>
      </c>
      <c r="E7206" s="31" t="s">
        <v>475</v>
      </c>
      <c r="F7206" s="31" t="s">
        <v>63</v>
      </c>
      <c r="G7206" s="31" t="s">
        <v>127</v>
      </c>
      <c r="H7206" s="31" t="s">
        <v>743</v>
      </c>
      <c r="I7206" s="31">
        <v>34</v>
      </c>
      <c r="J7206" s="31">
        <v>58373</v>
      </c>
      <c r="K7206" s="31">
        <v>0.58246106932999897</v>
      </c>
      <c r="L7206" s="31" t="s">
        <v>1770</v>
      </c>
      <c r="M7206" s="31">
        <f t="shared" si="309"/>
        <v>0.58246106932999897</v>
      </c>
      <c r="N7206" s="31">
        <f t="shared" si="310"/>
        <v>0</v>
      </c>
    </row>
    <row r="7207" spans="1:14" x14ac:dyDescent="0.45">
      <c r="A7207" s="31" t="str">
        <f t="shared" si="311"/>
        <v>E09000016_Unborn children with an open CIN plan_Number</v>
      </c>
      <c r="B7207" s="31" t="s">
        <v>315</v>
      </c>
      <c r="C7207" s="31" t="s">
        <v>316</v>
      </c>
      <c r="D7207" s="31" t="s">
        <v>474</v>
      </c>
      <c r="E7207" s="31" t="s">
        <v>475</v>
      </c>
      <c r="F7207" s="31" t="s">
        <v>63</v>
      </c>
      <c r="G7207" s="31" t="s">
        <v>127</v>
      </c>
      <c r="H7207" s="31" t="s">
        <v>743</v>
      </c>
      <c r="I7207" s="31">
        <v>15</v>
      </c>
      <c r="J7207" s="31">
        <v>57541</v>
      </c>
      <c r="K7207" s="31">
        <v>0.26068368641490403</v>
      </c>
      <c r="L7207" s="31" t="s">
        <v>1767</v>
      </c>
      <c r="M7207" s="31">
        <f t="shared" si="309"/>
        <v>0.26068368641490403</v>
      </c>
      <c r="N7207" s="31">
        <f t="shared" si="310"/>
        <v>0</v>
      </c>
    </row>
    <row r="7208" spans="1:14" x14ac:dyDescent="0.45">
      <c r="A7208" s="31" t="str">
        <f t="shared" si="311"/>
        <v>E09000017_Unborn children with an open CIN plan_Number</v>
      </c>
      <c r="B7208" s="31" t="s">
        <v>321</v>
      </c>
      <c r="C7208" s="31" t="s">
        <v>322</v>
      </c>
      <c r="D7208" s="31" t="s">
        <v>474</v>
      </c>
      <c r="E7208" s="31" t="s">
        <v>475</v>
      </c>
      <c r="F7208" s="31" t="s">
        <v>63</v>
      </c>
      <c r="G7208" s="31" t="s">
        <v>127</v>
      </c>
      <c r="H7208" s="31" t="s">
        <v>743</v>
      </c>
      <c r="I7208" s="31">
        <v>23</v>
      </c>
      <c r="J7208" s="31">
        <v>73377</v>
      </c>
      <c r="K7208" s="31">
        <v>0.31344971857666598</v>
      </c>
      <c r="L7208" s="31" t="s">
        <v>1767</v>
      </c>
      <c r="M7208" s="31">
        <f t="shared" si="309"/>
        <v>0.31344971857666598</v>
      </c>
      <c r="N7208" s="31">
        <f t="shared" si="310"/>
        <v>0</v>
      </c>
    </row>
    <row r="7209" spans="1:14" x14ac:dyDescent="0.45">
      <c r="A7209" s="31" t="str">
        <f t="shared" si="311"/>
        <v>E09000018_Unborn children with an open CIN plan_Number</v>
      </c>
      <c r="B7209" s="31" t="s">
        <v>323</v>
      </c>
      <c r="C7209" s="31" t="s">
        <v>324</v>
      </c>
      <c r="D7209" s="31" t="s">
        <v>474</v>
      </c>
      <c r="E7209" s="31" t="s">
        <v>475</v>
      </c>
      <c r="F7209" s="31" t="s">
        <v>63</v>
      </c>
      <c r="G7209" s="31" t="s">
        <v>127</v>
      </c>
      <c r="H7209" s="31" t="s">
        <v>743</v>
      </c>
      <c r="I7209" s="31">
        <v>29</v>
      </c>
      <c r="J7209" s="31">
        <v>64898</v>
      </c>
      <c r="K7209" s="31">
        <v>0.446855064871028</v>
      </c>
      <c r="L7209" s="31" t="s">
        <v>1768</v>
      </c>
      <c r="M7209" s="31">
        <f t="shared" si="309"/>
        <v>0.446855064871028</v>
      </c>
      <c r="N7209" s="31">
        <f t="shared" si="310"/>
        <v>0</v>
      </c>
    </row>
    <row r="7210" spans="1:14" x14ac:dyDescent="0.45">
      <c r="A7210" s="31" t="str">
        <f t="shared" si="311"/>
        <v>E09000021_Unborn children with an open CIN plan_Number</v>
      </c>
      <c r="B7210" s="31" t="s">
        <v>520</v>
      </c>
      <c r="C7210" s="31" t="s">
        <v>521</v>
      </c>
      <c r="D7210" s="31" t="s">
        <v>474</v>
      </c>
      <c r="E7210" s="31" t="s">
        <v>475</v>
      </c>
      <c r="F7210" s="31" t="s">
        <v>63</v>
      </c>
      <c r="G7210" s="31" t="s">
        <v>127</v>
      </c>
      <c r="H7210" s="31" t="s">
        <v>743</v>
      </c>
      <c r="I7210" s="31">
        <v>11</v>
      </c>
      <c r="J7210" s="31">
        <v>38977</v>
      </c>
      <c r="K7210" s="31">
        <v>0.28221771814146801</v>
      </c>
      <c r="L7210" s="31" t="s">
        <v>1767</v>
      </c>
      <c r="M7210" s="31">
        <f t="shared" si="309"/>
        <v>0.28221771814146801</v>
      </c>
      <c r="N7210" s="31">
        <f t="shared" si="310"/>
        <v>0</v>
      </c>
    </row>
    <row r="7211" spans="1:14" x14ac:dyDescent="0.45">
      <c r="A7211" s="31" t="str">
        <f t="shared" si="311"/>
        <v>E09000024_Unborn children with an open CIN plan_Number</v>
      </c>
      <c r="B7211" s="31" t="s">
        <v>353</v>
      </c>
      <c r="C7211" s="31" t="s">
        <v>354</v>
      </c>
      <c r="D7211" s="31" t="s">
        <v>474</v>
      </c>
      <c r="E7211" s="31" t="s">
        <v>475</v>
      </c>
      <c r="F7211" s="31" t="s">
        <v>63</v>
      </c>
      <c r="G7211" s="31" t="s">
        <v>127</v>
      </c>
      <c r="H7211" s="31" t="s">
        <v>743</v>
      </c>
      <c r="I7211" s="31">
        <v>13</v>
      </c>
      <c r="J7211" s="31">
        <v>47266</v>
      </c>
      <c r="K7211" s="31">
        <v>0.27503914018533399</v>
      </c>
      <c r="L7211" s="31" t="s">
        <v>1767</v>
      </c>
      <c r="M7211" s="31">
        <f t="shared" si="309"/>
        <v>0.27503914018533399</v>
      </c>
      <c r="N7211" s="31">
        <f t="shared" si="310"/>
        <v>0</v>
      </c>
    </row>
    <row r="7212" spans="1:14" x14ac:dyDescent="0.45">
      <c r="A7212" s="31" t="str">
        <f t="shared" si="311"/>
        <v>E09000025_Unborn children with an open CIN plan_Number</v>
      </c>
      <c r="B7212" s="31" t="s">
        <v>359</v>
      </c>
      <c r="C7212" s="31" t="s">
        <v>360</v>
      </c>
      <c r="D7212" s="31" t="s">
        <v>474</v>
      </c>
      <c r="E7212" s="31" t="s">
        <v>475</v>
      </c>
      <c r="F7212" s="31" t="s">
        <v>63</v>
      </c>
      <c r="G7212" s="31" t="s">
        <v>127</v>
      </c>
      <c r="H7212" s="31" t="s">
        <v>743</v>
      </c>
      <c r="I7212" s="31">
        <v>52</v>
      </c>
      <c r="J7212" s="31">
        <v>86567</v>
      </c>
      <c r="K7212" s="31">
        <v>0.60069079441357598</v>
      </c>
      <c r="L7212" s="31" t="s">
        <v>1770</v>
      </c>
      <c r="M7212" s="31">
        <f t="shared" si="309"/>
        <v>0.60069079441357598</v>
      </c>
      <c r="N7212" s="31">
        <f t="shared" si="310"/>
        <v>0</v>
      </c>
    </row>
    <row r="7213" spans="1:14" x14ac:dyDescent="0.45">
      <c r="A7213" s="31" t="str">
        <f t="shared" si="311"/>
        <v>E09000026_Unborn children with an open CIN plan_Number</v>
      </c>
      <c r="B7213" s="31" t="s">
        <v>385</v>
      </c>
      <c r="C7213" s="31" t="s">
        <v>386</v>
      </c>
      <c r="D7213" s="31" t="s">
        <v>474</v>
      </c>
      <c r="E7213" s="31" t="s">
        <v>475</v>
      </c>
      <c r="F7213" s="31" t="s">
        <v>63</v>
      </c>
      <c r="G7213" s="31" t="s">
        <v>127</v>
      </c>
      <c r="H7213" s="31" t="s">
        <v>743</v>
      </c>
      <c r="I7213" s="31">
        <v>24</v>
      </c>
      <c r="J7213" s="31">
        <v>76159</v>
      </c>
      <c r="K7213" s="31">
        <v>0.31513018815898303</v>
      </c>
      <c r="L7213" s="31" t="s">
        <v>1767</v>
      </c>
      <c r="M7213" s="31">
        <f t="shared" si="309"/>
        <v>0.31513018815898303</v>
      </c>
      <c r="N7213" s="31">
        <f t="shared" si="310"/>
        <v>0</v>
      </c>
    </row>
    <row r="7214" spans="1:14" x14ac:dyDescent="0.45">
      <c r="A7214" s="31" t="str">
        <f t="shared" si="311"/>
        <v>E09000027_Unborn children with an open CIN plan_Number</v>
      </c>
      <c r="B7214" s="31" t="s">
        <v>389</v>
      </c>
      <c r="C7214" s="31" t="s">
        <v>390</v>
      </c>
      <c r="D7214" s="31" t="s">
        <v>474</v>
      </c>
      <c r="E7214" s="31" t="s">
        <v>475</v>
      </c>
      <c r="F7214" s="31" t="s">
        <v>63</v>
      </c>
      <c r="G7214" s="31" t="s">
        <v>127</v>
      </c>
      <c r="H7214" s="31" t="s">
        <v>743</v>
      </c>
      <c r="I7214" s="31">
        <v>13</v>
      </c>
      <c r="J7214" s="31">
        <v>45525</v>
      </c>
      <c r="K7214" s="31">
        <v>0.28555738605162001</v>
      </c>
      <c r="L7214" s="31" t="s">
        <v>1767</v>
      </c>
      <c r="M7214" s="31">
        <f t="shared" si="309"/>
        <v>0.28555738605162001</v>
      </c>
      <c r="N7214" s="31">
        <f t="shared" si="310"/>
        <v>0</v>
      </c>
    </row>
    <row r="7215" spans="1:14" x14ac:dyDescent="0.45">
      <c r="A7215" s="31" t="str">
        <f t="shared" si="311"/>
        <v>E09000029_Unborn children with an open CIN plan_Number</v>
      </c>
      <c r="B7215" s="31" t="s">
        <v>432</v>
      </c>
      <c r="C7215" s="31" t="s">
        <v>433</v>
      </c>
      <c r="D7215" s="31" t="s">
        <v>474</v>
      </c>
      <c r="E7215" s="31" t="s">
        <v>475</v>
      </c>
      <c r="F7215" s="31" t="s">
        <v>63</v>
      </c>
      <c r="G7215" s="31" t="s">
        <v>127</v>
      </c>
      <c r="H7215" s="31" t="s">
        <v>743</v>
      </c>
      <c r="I7215" s="31">
        <v>12</v>
      </c>
      <c r="J7215" s="31">
        <v>47941</v>
      </c>
      <c r="K7215" s="31">
        <v>0.25030766984418401</v>
      </c>
      <c r="L7215" s="31" t="s">
        <v>1767</v>
      </c>
      <c r="M7215" s="31">
        <f t="shared" si="309"/>
        <v>0.25030766984418401</v>
      </c>
      <c r="N7215" s="31">
        <f t="shared" si="310"/>
        <v>0</v>
      </c>
    </row>
    <row r="7216" spans="1:14" x14ac:dyDescent="0.45">
      <c r="A7216" s="31" t="str">
        <f t="shared" si="311"/>
        <v>E09000031_Unborn children with an open CIN plan_Number</v>
      </c>
      <c r="B7216" s="31" t="s">
        <v>448</v>
      </c>
      <c r="C7216" s="31" t="s">
        <v>449</v>
      </c>
      <c r="D7216" s="31" t="s">
        <v>474</v>
      </c>
      <c r="E7216" s="31" t="s">
        <v>475</v>
      </c>
      <c r="F7216" s="31" t="s">
        <v>63</v>
      </c>
      <c r="G7216" s="31" t="s">
        <v>127</v>
      </c>
      <c r="H7216" s="31" t="s">
        <v>743</v>
      </c>
      <c r="I7216" s="31">
        <v>41</v>
      </c>
      <c r="J7216" s="31">
        <v>67017</v>
      </c>
      <c r="K7216" s="31">
        <v>0.61178506945998801</v>
      </c>
      <c r="L7216" s="31" t="s">
        <v>1770</v>
      </c>
      <c r="M7216" s="31">
        <f t="shared" si="309"/>
        <v>0.61178506945998801</v>
      </c>
      <c r="N7216" s="31">
        <f t="shared" si="310"/>
        <v>0</v>
      </c>
    </row>
    <row r="7217" spans="1:14" x14ac:dyDescent="0.45">
      <c r="A7217" s="31" t="str">
        <f t="shared" si="311"/>
        <v>E08000025_Unborn children with an open CIN plan_Number</v>
      </c>
      <c r="B7217" s="31" t="s">
        <v>245</v>
      </c>
      <c r="C7217" s="31" t="s">
        <v>246</v>
      </c>
      <c r="D7217" s="31" t="s">
        <v>474</v>
      </c>
      <c r="E7217" s="31" t="s">
        <v>475</v>
      </c>
      <c r="F7217" s="31" t="s">
        <v>63</v>
      </c>
      <c r="G7217" s="31" t="s">
        <v>127</v>
      </c>
      <c r="H7217" s="31" t="s">
        <v>743</v>
      </c>
      <c r="I7217" s="31">
        <v>134</v>
      </c>
      <c r="J7217" s="31">
        <v>288388</v>
      </c>
      <c r="K7217" s="31">
        <v>0.46465178856263101</v>
      </c>
      <c r="L7217" s="31" t="s">
        <v>1769</v>
      </c>
      <c r="M7217" s="31">
        <f t="shared" si="309"/>
        <v>0.46465178856263101</v>
      </c>
      <c r="N7217" s="31">
        <f t="shared" si="310"/>
        <v>0</v>
      </c>
    </row>
    <row r="7218" spans="1:14" x14ac:dyDescent="0.45">
      <c r="A7218" s="31" t="str">
        <f t="shared" si="311"/>
        <v>E08000026_Unborn children with an open CIN plan_Number</v>
      </c>
      <c r="B7218" s="31" t="s">
        <v>283</v>
      </c>
      <c r="C7218" s="31" t="s">
        <v>284</v>
      </c>
      <c r="D7218" s="31" t="s">
        <v>474</v>
      </c>
      <c r="E7218" s="31" t="s">
        <v>475</v>
      </c>
      <c r="F7218" s="31" t="s">
        <v>63</v>
      </c>
      <c r="G7218" s="31" t="s">
        <v>127</v>
      </c>
      <c r="H7218" s="31" t="s">
        <v>743</v>
      </c>
      <c r="I7218" s="31">
        <v>54</v>
      </c>
      <c r="J7218" s="31">
        <v>78994</v>
      </c>
      <c r="K7218" s="31">
        <v>0.68359622249791097</v>
      </c>
      <c r="L7218" s="31" t="s">
        <v>1771</v>
      </c>
      <c r="M7218" s="31">
        <f t="shared" si="309"/>
        <v>0.68359622249791097</v>
      </c>
      <c r="N7218" s="31">
        <f t="shared" si="310"/>
        <v>0</v>
      </c>
    </row>
    <row r="7219" spans="1:14" x14ac:dyDescent="0.45">
      <c r="A7219" s="31" t="str">
        <f t="shared" si="311"/>
        <v>E08000027_Unborn children with an open CIN plan_Number</v>
      </c>
      <c r="B7219" s="31" t="s">
        <v>297</v>
      </c>
      <c r="C7219" s="31" t="s">
        <v>298</v>
      </c>
      <c r="D7219" s="31" t="s">
        <v>474</v>
      </c>
      <c r="E7219" s="31" t="s">
        <v>475</v>
      </c>
      <c r="F7219" s="31" t="s">
        <v>63</v>
      </c>
      <c r="G7219" s="31" t="s">
        <v>127</v>
      </c>
      <c r="H7219" s="31" t="s">
        <v>743</v>
      </c>
      <c r="I7219" s="31">
        <v>47</v>
      </c>
      <c r="J7219" s="31">
        <v>69265</v>
      </c>
      <c r="K7219" s="31">
        <v>0.67855338193893</v>
      </c>
      <c r="L7219" s="31" t="s">
        <v>1771</v>
      </c>
      <c r="M7219" s="31">
        <f t="shared" si="309"/>
        <v>0.67855338193893</v>
      </c>
      <c r="N7219" s="31">
        <f t="shared" si="310"/>
        <v>0</v>
      </c>
    </row>
    <row r="7220" spans="1:14" x14ac:dyDescent="0.45">
      <c r="A7220" s="31" t="str">
        <f t="shared" si="311"/>
        <v>E08000028_Unborn children with an open CIN plan_Number</v>
      </c>
      <c r="B7220" s="31" t="s">
        <v>397</v>
      </c>
      <c r="C7220" s="31" t="s">
        <v>398</v>
      </c>
      <c r="D7220" s="31" t="s">
        <v>474</v>
      </c>
      <c r="E7220" s="31" t="s">
        <v>475</v>
      </c>
      <c r="F7220" s="31" t="s">
        <v>63</v>
      </c>
      <c r="G7220" s="31" t="s">
        <v>127</v>
      </c>
      <c r="H7220" s="31" t="s">
        <v>743</v>
      </c>
      <c r="I7220" s="31">
        <v>54</v>
      </c>
      <c r="J7220" s="31">
        <v>81920</v>
      </c>
      <c r="K7220" s="31">
        <v>0.6591796875</v>
      </c>
      <c r="L7220" s="31" t="s">
        <v>1771</v>
      </c>
      <c r="M7220" s="31">
        <f t="shared" si="309"/>
        <v>0.6591796875</v>
      </c>
      <c r="N7220" s="31">
        <f t="shared" si="310"/>
        <v>0</v>
      </c>
    </row>
    <row r="7221" spans="1:14" x14ac:dyDescent="0.45">
      <c r="A7221" s="31" t="str">
        <f t="shared" si="311"/>
        <v>E08000029_Unborn children with an open CIN plan_Number</v>
      </c>
      <c r="B7221" s="31" t="s">
        <v>516</v>
      </c>
      <c r="C7221" s="31" t="s">
        <v>517</v>
      </c>
      <c r="D7221" s="31" t="s">
        <v>474</v>
      </c>
      <c r="E7221" s="31" t="s">
        <v>475</v>
      </c>
      <c r="F7221" s="31" t="s">
        <v>63</v>
      </c>
      <c r="G7221" s="31" t="s">
        <v>127</v>
      </c>
      <c r="H7221" s="31" t="s">
        <v>743</v>
      </c>
      <c r="I7221" s="31">
        <v>22</v>
      </c>
      <c r="J7221" s="31">
        <v>46946</v>
      </c>
      <c r="K7221" s="31">
        <v>0.46862352490094999</v>
      </c>
      <c r="L7221" s="31" t="s">
        <v>1769</v>
      </c>
      <c r="M7221" s="31">
        <f t="shared" si="309"/>
        <v>0.46862352490094999</v>
      </c>
      <c r="N7221" s="31">
        <f t="shared" si="310"/>
        <v>0</v>
      </c>
    </row>
    <row r="7222" spans="1:14" x14ac:dyDescent="0.45">
      <c r="A7222" s="31" t="str">
        <f t="shared" si="311"/>
        <v>E08000030_Unborn children with an open CIN plan_Number</v>
      </c>
      <c r="B7222" s="31" t="s">
        <v>446</v>
      </c>
      <c r="C7222" s="31" t="s">
        <v>447</v>
      </c>
      <c r="D7222" s="31" t="s">
        <v>474</v>
      </c>
      <c r="E7222" s="31" t="s">
        <v>475</v>
      </c>
      <c r="F7222" s="31" t="s">
        <v>63</v>
      </c>
      <c r="G7222" s="31" t="s">
        <v>127</v>
      </c>
      <c r="H7222" s="31" t="s">
        <v>743</v>
      </c>
      <c r="I7222" s="31">
        <v>48</v>
      </c>
      <c r="J7222" s="31">
        <v>68157</v>
      </c>
      <c r="K7222" s="31">
        <v>0.704256349311149</v>
      </c>
      <c r="L7222" s="31" t="s">
        <v>1771</v>
      </c>
      <c r="M7222" s="31">
        <f t="shared" si="309"/>
        <v>0.704256349311149</v>
      </c>
      <c r="N7222" s="31">
        <f t="shared" si="310"/>
        <v>0</v>
      </c>
    </row>
    <row r="7223" spans="1:14" x14ac:dyDescent="0.45">
      <c r="A7223" s="31" t="str">
        <f t="shared" si="311"/>
        <v>E08000031_Unborn children with an open CIN plan_Number</v>
      </c>
      <c r="B7223" s="31" t="s">
        <v>468</v>
      </c>
      <c r="C7223" s="31" t="s">
        <v>469</v>
      </c>
      <c r="D7223" s="31" t="s">
        <v>474</v>
      </c>
      <c r="E7223" s="31" t="s">
        <v>475</v>
      </c>
      <c r="F7223" s="31" t="s">
        <v>63</v>
      </c>
      <c r="G7223" s="31" t="s">
        <v>127</v>
      </c>
      <c r="H7223" s="31" t="s">
        <v>743</v>
      </c>
      <c r="I7223" s="31">
        <v>46</v>
      </c>
      <c r="J7223" s="31">
        <v>61244</v>
      </c>
      <c r="K7223" s="31">
        <v>0.75109398471686994</v>
      </c>
      <c r="L7223" s="31" t="s">
        <v>1772</v>
      </c>
      <c r="M7223" s="31">
        <f t="shared" si="309"/>
        <v>0.75109398471686994</v>
      </c>
      <c r="N7223" s="31">
        <f t="shared" si="310"/>
        <v>0</v>
      </c>
    </row>
    <row r="7224" spans="1:14" x14ac:dyDescent="0.45">
      <c r="A7224" s="31" t="str">
        <f t="shared" si="311"/>
        <v>E08000011_Unborn children with an open CIN plan_Number</v>
      </c>
      <c r="B7224" s="31" t="s">
        <v>333</v>
      </c>
      <c r="C7224" s="31" t="s">
        <v>334</v>
      </c>
      <c r="D7224" s="31" t="s">
        <v>474</v>
      </c>
      <c r="E7224" s="31" t="s">
        <v>475</v>
      </c>
      <c r="F7224" s="31" t="s">
        <v>63</v>
      </c>
      <c r="G7224" s="31" t="s">
        <v>127</v>
      </c>
      <c r="H7224" s="31" t="s">
        <v>743</v>
      </c>
      <c r="I7224" s="31">
        <v>19</v>
      </c>
      <c r="J7224" s="31">
        <v>33477</v>
      </c>
      <c r="K7224" s="31">
        <v>0.567553842936942</v>
      </c>
      <c r="L7224" s="31" t="s">
        <v>1770</v>
      </c>
      <c r="M7224" s="31">
        <f t="shared" si="309"/>
        <v>0.567553842936942</v>
      </c>
      <c r="N7224" s="31">
        <f t="shared" si="310"/>
        <v>0</v>
      </c>
    </row>
    <row r="7225" spans="1:14" x14ac:dyDescent="0.45">
      <c r="A7225" s="31" t="str">
        <f t="shared" si="311"/>
        <v>E08000012_Unborn children with an open CIN plan_Number</v>
      </c>
      <c r="B7225" s="31" t="s">
        <v>347</v>
      </c>
      <c r="C7225" s="31" t="s">
        <v>348</v>
      </c>
      <c r="D7225" s="31" t="s">
        <v>474</v>
      </c>
      <c r="E7225" s="31" t="s">
        <v>475</v>
      </c>
      <c r="F7225" s="31" t="s">
        <v>63</v>
      </c>
      <c r="G7225" s="31" t="s">
        <v>127</v>
      </c>
      <c r="H7225" s="31" t="s">
        <v>743</v>
      </c>
      <c r="I7225" s="31">
        <v>64</v>
      </c>
      <c r="J7225" s="31">
        <v>94902</v>
      </c>
      <c r="K7225" s="31">
        <v>0.67437988661988202</v>
      </c>
      <c r="L7225" s="31" t="s">
        <v>1771</v>
      </c>
      <c r="M7225" s="31">
        <f t="shared" si="309"/>
        <v>0.67437988661988202</v>
      </c>
      <c r="N7225" s="31">
        <f t="shared" si="310"/>
        <v>0</v>
      </c>
    </row>
    <row r="7226" spans="1:14" x14ac:dyDescent="0.45">
      <c r="A7226" s="31" t="str">
        <f t="shared" si="311"/>
        <v>E08000013_Unborn children with an open CIN plan_Number</v>
      </c>
      <c r="B7226" s="31" t="s">
        <v>416</v>
      </c>
      <c r="C7226" s="31" t="s">
        <v>417</v>
      </c>
      <c r="D7226" s="31" t="s">
        <v>474</v>
      </c>
      <c r="E7226" s="31" t="s">
        <v>475</v>
      </c>
      <c r="F7226" s="31" t="s">
        <v>63</v>
      </c>
      <c r="G7226" s="31" t="s">
        <v>127</v>
      </c>
      <c r="H7226" s="31" t="s">
        <v>743</v>
      </c>
      <c r="I7226" s="31">
        <v>26</v>
      </c>
      <c r="J7226" s="31">
        <v>36785</v>
      </c>
      <c r="K7226" s="31">
        <v>0.70680984096778599</v>
      </c>
      <c r="L7226" s="31" t="s">
        <v>1771</v>
      </c>
      <c r="M7226" s="31">
        <f t="shared" si="309"/>
        <v>0.70680984096778599</v>
      </c>
      <c r="N7226" s="31">
        <f t="shared" si="310"/>
        <v>0</v>
      </c>
    </row>
    <row r="7227" spans="1:14" x14ac:dyDescent="0.45">
      <c r="A7227" s="31" t="str">
        <f t="shared" si="311"/>
        <v>E08000014_Unborn children with an open CIN plan_Number</v>
      </c>
      <c r="B7227" s="31" t="s">
        <v>399</v>
      </c>
      <c r="C7227" s="31" t="s">
        <v>400</v>
      </c>
      <c r="D7227" s="31" t="s">
        <v>474</v>
      </c>
      <c r="E7227" s="31" t="s">
        <v>475</v>
      </c>
      <c r="F7227" s="31" t="s">
        <v>63</v>
      </c>
      <c r="G7227" s="31" t="s">
        <v>127</v>
      </c>
      <c r="H7227" s="31" t="s">
        <v>743</v>
      </c>
      <c r="I7227" s="31">
        <v>48</v>
      </c>
      <c r="J7227" s="31">
        <v>53833</v>
      </c>
      <c r="K7227" s="31">
        <v>0.89164638790333095</v>
      </c>
      <c r="L7227" s="31" t="s">
        <v>1835</v>
      </c>
      <c r="M7227" s="31">
        <f t="shared" si="309"/>
        <v>0.89164638790333095</v>
      </c>
      <c r="N7227" s="31">
        <f t="shared" si="310"/>
        <v>0</v>
      </c>
    </row>
    <row r="7228" spans="1:14" x14ac:dyDescent="0.45">
      <c r="A7228" s="31" t="str">
        <f t="shared" si="311"/>
        <v>E08000015_Unborn children with an open CIN plan_Number</v>
      </c>
      <c r="B7228" s="31" t="s">
        <v>464</v>
      </c>
      <c r="C7228" s="31" t="s">
        <v>465</v>
      </c>
      <c r="D7228" s="31" t="s">
        <v>474</v>
      </c>
      <c r="E7228" s="31" t="s">
        <v>475</v>
      </c>
      <c r="F7228" s="31" t="s">
        <v>63</v>
      </c>
      <c r="G7228" s="31" t="s">
        <v>127</v>
      </c>
      <c r="H7228" s="31" t="s">
        <v>743</v>
      </c>
      <c r="I7228" s="31">
        <v>60</v>
      </c>
      <c r="J7228" s="31">
        <v>67576</v>
      </c>
      <c r="K7228" s="31">
        <v>0.88788919142890999</v>
      </c>
      <c r="L7228" s="31" t="s">
        <v>1835</v>
      </c>
      <c r="M7228" s="31">
        <f t="shared" si="309"/>
        <v>0.88788919142890999</v>
      </c>
      <c r="N7228" s="31">
        <f t="shared" si="310"/>
        <v>0</v>
      </c>
    </row>
    <row r="7229" spans="1:14" x14ac:dyDescent="0.45">
      <c r="A7229" s="31" t="str">
        <f t="shared" si="311"/>
        <v>E08000001_Unborn children with an open CIN plan_Number</v>
      </c>
      <c r="B7229" s="31" t="s">
        <v>252</v>
      </c>
      <c r="C7229" s="31" t="s">
        <v>253</v>
      </c>
      <c r="D7229" s="31" t="s">
        <v>474</v>
      </c>
      <c r="E7229" s="31" t="s">
        <v>475</v>
      </c>
      <c r="F7229" s="31" t="s">
        <v>63</v>
      </c>
      <c r="G7229" s="31" t="s">
        <v>127</v>
      </c>
      <c r="H7229" s="31" t="s">
        <v>743</v>
      </c>
      <c r="I7229" s="31">
        <v>47</v>
      </c>
      <c r="J7229" s="31">
        <v>67670</v>
      </c>
      <c r="K7229" s="31">
        <v>0.69454706664696297</v>
      </c>
      <c r="L7229" s="31" t="s">
        <v>1771</v>
      </c>
      <c r="M7229" s="31">
        <f t="shared" si="309"/>
        <v>0.69454706664696297</v>
      </c>
      <c r="N7229" s="31">
        <f t="shared" si="310"/>
        <v>0</v>
      </c>
    </row>
    <row r="7230" spans="1:14" x14ac:dyDescent="0.45">
      <c r="A7230" s="31" t="str">
        <f t="shared" si="311"/>
        <v>E08000002_Unborn children with an open CIN plan_Number</v>
      </c>
      <c r="B7230" s="31" t="s">
        <v>271</v>
      </c>
      <c r="C7230" s="31" t="s">
        <v>272</v>
      </c>
      <c r="D7230" s="31" t="s">
        <v>474</v>
      </c>
      <c r="E7230" s="31" t="s">
        <v>475</v>
      </c>
      <c r="F7230" s="31" t="s">
        <v>63</v>
      </c>
      <c r="G7230" s="31" t="s">
        <v>127</v>
      </c>
      <c r="H7230" s="31" t="s">
        <v>743</v>
      </c>
      <c r="I7230" s="31">
        <v>18</v>
      </c>
      <c r="J7230" s="31">
        <v>43142</v>
      </c>
      <c r="K7230" s="31">
        <v>0.41722683232117203</v>
      </c>
      <c r="L7230" s="31" t="s">
        <v>1768</v>
      </c>
      <c r="M7230" s="31">
        <f t="shared" si="309"/>
        <v>0.41722683232117203</v>
      </c>
      <c r="N7230" s="31">
        <f t="shared" si="310"/>
        <v>0</v>
      </c>
    </row>
    <row r="7231" spans="1:14" x14ac:dyDescent="0.45">
      <c r="A7231" s="31" t="str">
        <f t="shared" si="311"/>
        <v>E08000003_Unborn children with an open CIN plan_Number</v>
      </c>
      <c r="B7231" s="31" t="s">
        <v>349</v>
      </c>
      <c r="C7231" s="31" t="s">
        <v>350</v>
      </c>
      <c r="D7231" s="31" t="s">
        <v>474</v>
      </c>
      <c r="E7231" s="31" t="s">
        <v>475</v>
      </c>
      <c r="F7231" s="31" t="s">
        <v>63</v>
      </c>
      <c r="G7231" s="31" t="s">
        <v>127</v>
      </c>
      <c r="H7231" s="31" t="s">
        <v>743</v>
      </c>
      <c r="I7231" s="31">
        <v>108</v>
      </c>
      <c r="J7231" s="31">
        <v>121962</v>
      </c>
      <c r="K7231" s="31">
        <v>0.88552171987996298</v>
      </c>
      <c r="L7231" s="31" t="s">
        <v>1835</v>
      </c>
      <c r="M7231" s="31">
        <f t="shared" si="309"/>
        <v>0.88552171987996298</v>
      </c>
      <c r="N7231" s="31">
        <f t="shared" si="310"/>
        <v>0</v>
      </c>
    </row>
    <row r="7232" spans="1:14" x14ac:dyDescent="0.45">
      <c r="A7232" s="31" t="str">
        <f t="shared" si="311"/>
        <v>E08000004_Unborn children with an open CIN plan_Number</v>
      </c>
      <c r="B7232" s="31" t="s">
        <v>375</v>
      </c>
      <c r="C7232" s="31" t="s">
        <v>376</v>
      </c>
      <c r="D7232" s="31" t="s">
        <v>474</v>
      </c>
      <c r="E7232" s="31" t="s">
        <v>475</v>
      </c>
      <c r="F7232" s="31" t="s">
        <v>63</v>
      </c>
      <c r="G7232" s="31" t="s">
        <v>127</v>
      </c>
      <c r="H7232" s="31" t="s">
        <v>743</v>
      </c>
      <c r="I7232" s="31">
        <v>51</v>
      </c>
      <c r="J7232" s="31">
        <v>59416</v>
      </c>
      <c r="K7232" s="31">
        <v>0.85835465194560401</v>
      </c>
      <c r="L7232" s="31" t="s">
        <v>1835</v>
      </c>
      <c r="M7232" s="31">
        <f t="shared" ref="M7232:M7295" si="312">K7232</f>
        <v>0.85835465194560401</v>
      </c>
      <c r="N7232" s="31">
        <f t="shared" si="310"/>
        <v>0</v>
      </c>
    </row>
    <row r="7233" spans="1:14" x14ac:dyDescent="0.45">
      <c r="A7233" s="31" t="str">
        <f t="shared" si="311"/>
        <v>E08000005_Unborn children with an open CIN plan_Number</v>
      </c>
      <c r="B7233" s="31" t="s">
        <v>391</v>
      </c>
      <c r="C7233" s="31" t="s">
        <v>392</v>
      </c>
      <c r="D7233" s="31" t="s">
        <v>474</v>
      </c>
      <c r="E7233" s="31" t="s">
        <v>475</v>
      </c>
      <c r="F7233" s="31" t="s">
        <v>63</v>
      </c>
      <c r="G7233" s="31" t="s">
        <v>127</v>
      </c>
      <c r="H7233" s="31" t="s">
        <v>743</v>
      </c>
      <c r="I7233" s="31">
        <v>49</v>
      </c>
      <c r="J7233" s="31">
        <v>52689</v>
      </c>
      <c r="K7233" s="31">
        <v>0.92998538594393498</v>
      </c>
      <c r="L7233" s="31" t="s">
        <v>1835</v>
      </c>
      <c r="M7233" s="31">
        <f t="shared" si="312"/>
        <v>0.92998538594393498</v>
      </c>
      <c r="N7233" s="31">
        <f t="shared" si="310"/>
        <v>0</v>
      </c>
    </row>
    <row r="7234" spans="1:14" x14ac:dyDescent="0.45">
      <c r="A7234" s="31" t="str">
        <f t="shared" si="311"/>
        <v>E08000006_Unborn children with an open CIN plan_Number</v>
      </c>
      <c r="B7234" s="31" t="s">
        <v>395</v>
      </c>
      <c r="C7234" s="31" t="s">
        <v>396</v>
      </c>
      <c r="D7234" s="31" t="s">
        <v>474</v>
      </c>
      <c r="E7234" s="31" t="s">
        <v>475</v>
      </c>
      <c r="F7234" s="31" t="s">
        <v>63</v>
      </c>
      <c r="G7234" s="31" t="s">
        <v>127</v>
      </c>
      <c r="H7234" s="31" t="s">
        <v>743</v>
      </c>
      <c r="I7234" s="31">
        <v>29</v>
      </c>
      <c r="J7234" s="31">
        <v>56566</v>
      </c>
      <c r="K7234" s="31">
        <v>0.51267545875614295</v>
      </c>
      <c r="L7234" s="31" t="s">
        <v>1769</v>
      </c>
      <c r="M7234" s="31">
        <f t="shared" si="312"/>
        <v>0.51267545875614295</v>
      </c>
      <c r="N7234" s="31">
        <f t="shared" si="310"/>
        <v>0</v>
      </c>
    </row>
    <row r="7235" spans="1:14" x14ac:dyDescent="0.45">
      <c r="A7235" s="31" t="str">
        <f t="shared" si="311"/>
        <v>E08000007_Unborn children with an open CIN plan_Number</v>
      </c>
      <c r="B7235" s="31" t="s">
        <v>420</v>
      </c>
      <c r="C7235" s="31" t="s">
        <v>421</v>
      </c>
      <c r="D7235" s="31" t="s">
        <v>474</v>
      </c>
      <c r="E7235" s="31" t="s">
        <v>475</v>
      </c>
      <c r="F7235" s="31" t="s">
        <v>63</v>
      </c>
      <c r="G7235" s="31" t="s">
        <v>127</v>
      </c>
      <c r="H7235" s="31" t="s">
        <v>743</v>
      </c>
      <c r="I7235" s="31">
        <v>33</v>
      </c>
      <c r="J7235" s="31">
        <v>63141</v>
      </c>
      <c r="K7235" s="31">
        <v>0.52263980614814498</v>
      </c>
      <c r="L7235" s="31" t="s">
        <v>1769</v>
      </c>
      <c r="M7235" s="31">
        <f t="shared" si="312"/>
        <v>0.52263980614814498</v>
      </c>
      <c r="N7235" s="31">
        <f t="shared" ref="N7235:N7298" si="313">IF(OR(C7235="City of London",C7235="Isles of Scilly"),1,0)</f>
        <v>0</v>
      </c>
    </row>
    <row r="7236" spans="1:14" x14ac:dyDescent="0.45">
      <c r="A7236" s="31" t="str">
        <f t="shared" si="311"/>
        <v>E08000008_Unborn children with an open CIN plan_Number</v>
      </c>
      <c r="B7236" s="31" t="s">
        <v>436</v>
      </c>
      <c r="C7236" s="31" t="s">
        <v>437</v>
      </c>
      <c r="D7236" s="31" t="s">
        <v>474</v>
      </c>
      <c r="E7236" s="31" t="s">
        <v>475</v>
      </c>
      <c r="F7236" s="31" t="s">
        <v>63</v>
      </c>
      <c r="G7236" s="31" t="s">
        <v>127</v>
      </c>
      <c r="H7236" s="31" t="s">
        <v>743</v>
      </c>
      <c r="I7236" s="31">
        <v>46</v>
      </c>
      <c r="J7236" s="31">
        <v>50223</v>
      </c>
      <c r="K7236" s="31">
        <v>0.91591501901519201</v>
      </c>
      <c r="L7236" s="31" t="s">
        <v>1835</v>
      </c>
      <c r="M7236" s="31">
        <f t="shared" si="312"/>
        <v>0.91591501901519201</v>
      </c>
      <c r="N7236" s="31">
        <f t="shared" si="313"/>
        <v>0</v>
      </c>
    </row>
    <row r="7237" spans="1:14" x14ac:dyDescent="0.45">
      <c r="A7237" s="31" t="str">
        <f t="shared" si="311"/>
        <v>E08000009_Unborn children with an open CIN plan_Number</v>
      </c>
      <c r="B7237" s="31" t="s">
        <v>442</v>
      </c>
      <c r="C7237" s="31" t="s">
        <v>443</v>
      </c>
      <c r="D7237" s="31" t="s">
        <v>474</v>
      </c>
      <c r="E7237" s="31" t="s">
        <v>475</v>
      </c>
      <c r="F7237" s="31" t="s">
        <v>63</v>
      </c>
      <c r="G7237" s="31" t="s">
        <v>127</v>
      </c>
      <c r="H7237" s="31" t="s">
        <v>743</v>
      </c>
      <c r="I7237" s="31">
        <v>25</v>
      </c>
      <c r="J7237" s="31">
        <v>56087</v>
      </c>
      <c r="K7237" s="31">
        <v>0.44573608857667602</v>
      </c>
      <c r="L7237" s="31" t="s">
        <v>1768</v>
      </c>
      <c r="M7237" s="31">
        <f t="shared" si="312"/>
        <v>0.44573608857667602</v>
      </c>
      <c r="N7237" s="31">
        <f t="shared" si="313"/>
        <v>0</v>
      </c>
    </row>
    <row r="7238" spans="1:14" x14ac:dyDescent="0.45">
      <c r="A7238" s="31" t="str">
        <f t="shared" si="311"/>
        <v>E08000010_Unborn children with an open CIN plan_Number</v>
      </c>
      <c r="B7238" s="31" t="s">
        <v>460</v>
      </c>
      <c r="C7238" s="31" t="s">
        <v>461</v>
      </c>
      <c r="D7238" s="31" t="s">
        <v>474</v>
      </c>
      <c r="E7238" s="31" t="s">
        <v>475</v>
      </c>
      <c r="F7238" s="31" t="s">
        <v>63</v>
      </c>
      <c r="G7238" s="31" t="s">
        <v>127</v>
      </c>
      <c r="H7238" s="31" t="s">
        <v>743</v>
      </c>
      <c r="I7238" s="31">
        <v>52</v>
      </c>
      <c r="J7238" s="31">
        <v>68388</v>
      </c>
      <c r="K7238" s="31">
        <v>0.76036731590337503</v>
      </c>
      <c r="L7238" s="31" t="s">
        <v>1772</v>
      </c>
      <c r="M7238" s="31">
        <f t="shared" si="312"/>
        <v>0.76036731590337503</v>
      </c>
      <c r="N7238" s="31">
        <f t="shared" si="313"/>
        <v>0</v>
      </c>
    </row>
    <row r="7239" spans="1:14" x14ac:dyDescent="0.45">
      <c r="A7239" s="31" t="str">
        <f t="shared" si="311"/>
        <v>E08000016_Unborn children with an open CIN plan_Number</v>
      </c>
      <c r="B7239" s="31" t="s">
        <v>236</v>
      </c>
      <c r="C7239" s="31" t="s">
        <v>237</v>
      </c>
      <c r="D7239" s="31" t="s">
        <v>474</v>
      </c>
      <c r="E7239" s="31" t="s">
        <v>475</v>
      </c>
      <c r="F7239" s="31" t="s">
        <v>63</v>
      </c>
      <c r="G7239" s="31" t="s">
        <v>127</v>
      </c>
      <c r="H7239" s="31" t="s">
        <v>743</v>
      </c>
      <c r="I7239" s="31">
        <v>37</v>
      </c>
      <c r="J7239" s="31">
        <v>50727</v>
      </c>
      <c r="K7239" s="31">
        <v>0.72939460247994203</v>
      </c>
      <c r="L7239" s="31" t="s">
        <v>1771</v>
      </c>
      <c r="M7239" s="31">
        <f t="shared" si="312"/>
        <v>0.72939460247994203</v>
      </c>
      <c r="N7239" s="31">
        <f t="shared" si="313"/>
        <v>0</v>
      </c>
    </row>
    <row r="7240" spans="1:14" x14ac:dyDescent="0.45">
      <c r="A7240" s="31" t="str">
        <f t="shared" si="311"/>
        <v>E08000017_Unborn children with an open CIN plan_Number</v>
      </c>
      <c r="B7240" s="31" t="s">
        <v>293</v>
      </c>
      <c r="C7240" s="31" t="s">
        <v>294</v>
      </c>
      <c r="D7240" s="31" t="s">
        <v>474</v>
      </c>
      <c r="E7240" s="31" t="s">
        <v>475</v>
      </c>
      <c r="F7240" s="31" t="s">
        <v>63</v>
      </c>
      <c r="G7240" s="31" t="s">
        <v>127</v>
      </c>
      <c r="H7240" s="31" t="s">
        <v>743</v>
      </c>
      <c r="I7240" s="31">
        <v>52</v>
      </c>
      <c r="J7240" s="31">
        <v>66448</v>
      </c>
      <c r="K7240" s="31">
        <v>0.78256681916686699</v>
      </c>
      <c r="L7240" s="31" t="s">
        <v>1772</v>
      </c>
      <c r="M7240" s="31">
        <f t="shared" si="312"/>
        <v>0.78256681916686699</v>
      </c>
      <c r="N7240" s="31">
        <f t="shared" si="313"/>
        <v>0</v>
      </c>
    </row>
    <row r="7241" spans="1:14" x14ac:dyDescent="0.45">
      <c r="A7241" s="31" t="str">
        <f t="shared" si="311"/>
        <v>E08000018_Unborn children with an open CIN plan_Number</v>
      </c>
      <c r="B7241" s="31" t="s">
        <v>393</v>
      </c>
      <c r="C7241" s="31" t="s">
        <v>394</v>
      </c>
      <c r="D7241" s="31" t="s">
        <v>474</v>
      </c>
      <c r="E7241" s="31" t="s">
        <v>475</v>
      </c>
      <c r="F7241" s="31" t="s">
        <v>63</v>
      </c>
      <c r="G7241" s="31" t="s">
        <v>127</v>
      </c>
      <c r="H7241" s="31" t="s">
        <v>743</v>
      </c>
      <c r="I7241" s="31">
        <v>57</v>
      </c>
      <c r="J7241" s="31">
        <v>57196</v>
      </c>
      <c r="K7241" s="31">
        <v>0.99657318693614905</v>
      </c>
      <c r="L7241" s="31" t="s">
        <v>1834</v>
      </c>
      <c r="M7241" s="31">
        <f t="shared" si="312"/>
        <v>0.99657318693614905</v>
      </c>
      <c r="N7241" s="31">
        <f t="shared" si="313"/>
        <v>0</v>
      </c>
    </row>
    <row r="7242" spans="1:14" x14ac:dyDescent="0.45">
      <c r="A7242" s="31" t="str">
        <f t="shared" si="311"/>
        <v>E08000019_Unborn children with an open CIN plan_Number</v>
      </c>
      <c r="B7242" s="31" t="s">
        <v>401</v>
      </c>
      <c r="C7242" s="31" t="s">
        <v>402</v>
      </c>
      <c r="D7242" s="31" t="s">
        <v>474</v>
      </c>
      <c r="E7242" s="31" t="s">
        <v>475</v>
      </c>
      <c r="F7242" s="31" t="s">
        <v>63</v>
      </c>
      <c r="G7242" s="31" t="s">
        <v>127</v>
      </c>
      <c r="H7242" s="31" t="s">
        <v>743</v>
      </c>
      <c r="I7242" s="31">
        <v>77</v>
      </c>
      <c r="J7242" s="31">
        <v>117497</v>
      </c>
      <c r="K7242" s="31">
        <v>0.65533588091610895</v>
      </c>
      <c r="L7242" s="31" t="s">
        <v>1771</v>
      </c>
      <c r="M7242" s="31">
        <f t="shared" si="312"/>
        <v>0.65533588091610895</v>
      </c>
      <c r="N7242" s="31">
        <f t="shared" si="313"/>
        <v>0</v>
      </c>
    </row>
    <row r="7243" spans="1:14" x14ac:dyDescent="0.45">
      <c r="A7243" s="31" t="str">
        <f t="shared" ref="A7243:A7306" si="314">CONCATENATE(B7243,"_",G7243,"_",H7243)</f>
        <v>E08000032_Unborn children with an open CIN plan_Number</v>
      </c>
      <c r="B7243" s="31" t="s">
        <v>259</v>
      </c>
      <c r="C7243" s="31" t="s">
        <v>260</v>
      </c>
      <c r="D7243" s="31" t="s">
        <v>474</v>
      </c>
      <c r="E7243" s="31" t="s">
        <v>475</v>
      </c>
      <c r="F7243" s="31" t="s">
        <v>63</v>
      </c>
      <c r="G7243" s="31" t="s">
        <v>127</v>
      </c>
      <c r="H7243" s="31" t="s">
        <v>743</v>
      </c>
      <c r="I7243" s="31">
        <v>100</v>
      </c>
      <c r="J7243" s="31">
        <v>142005</v>
      </c>
      <c r="K7243" s="31">
        <v>0.70420055631844003</v>
      </c>
      <c r="L7243" s="31" t="s">
        <v>1771</v>
      </c>
      <c r="M7243" s="31">
        <f t="shared" si="312"/>
        <v>0.70420055631844003</v>
      </c>
      <c r="N7243" s="31">
        <f t="shared" si="313"/>
        <v>0</v>
      </c>
    </row>
    <row r="7244" spans="1:14" x14ac:dyDescent="0.45">
      <c r="A7244" s="31" t="str">
        <f t="shared" si="314"/>
        <v>E08000033_Unborn children with an open CIN plan_Number</v>
      </c>
      <c r="B7244" s="31" t="s">
        <v>273</v>
      </c>
      <c r="C7244" s="31" t="s">
        <v>274</v>
      </c>
      <c r="D7244" s="31" t="s">
        <v>474</v>
      </c>
      <c r="E7244" s="31" t="s">
        <v>475</v>
      </c>
      <c r="F7244" s="31" t="s">
        <v>63</v>
      </c>
      <c r="G7244" s="31" t="s">
        <v>127</v>
      </c>
      <c r="H7244" s="31" t="s">
        <v>743</v>
      </c>
      <c r="I7244" s="31">
        <v>27</v>
      </c>
      <c r="J7244" s="31">
        <v>46021</v>
      </c>
      <c r="K7244" s="31">
        <v>0.58668868560005205</v>
      </c>
      <c r="L7244" s="31" t="s">
        <v>1770</v>
      </c>
      <c r="M7244" s="31">
        <f t="shared" si="312"/>
        <v>0.58668868560005205</v>
      </c>
      <c r="N7244" s="31">
        <f t="shared" si="313"/>
        <v>0</v>
      </c>
    </row>
    <row r="7245" spans="1:14" x14ac:dyDescent="0.45">
      <c r="A7245" s="31" t="str">
        <f t="shared" si="314"/>
        <v>E08000034_Unborn children with an open CIN plan_Number</v>
      </c>
      <c r="B7245" s="31" t="s">
        <v>331</v>
      </c>
      <c r="C7245" s="31" t="s">
        <v>332</v>
      </c>
      <c r="D7245" s="31" t="s">
        <v>474</v>
      </c>
      <c r="E7245" s="31" t="s">
        <v>475</v>
      </c>
      <c r="F7245" s="31" t="s">
        <v>63</v>
      </c>
      <c r="G7245" s="31" t="s">
        <v>127</v>
      </c>
      <c r="H7245" s="31" t="s">
        <v>743</v>
      </c>
      <c r="I7245" s="31">
        <v>51</v>
      </c>
      <c r="J7245" s="31">
        <v>100174</v>
      </c>
      <c r="K7245" s="31">
        <v>0.50911414139397404</v>
      </c>
      <c r="L7245" s="31" t="s">
        <v>1769</v>
      </c>
      <c r="M7245" s="31">
        <f t="shared" si="312"/>
        <v>0.50911414139397404</v>
      </c>
      <c r="N7245" s="31">
        <f t="shared" si="313"/>
        <v>0</v>
      </c>
    </row>
    <row r="7246" spans="1:14" x14ac:dyDescent="0.45">
      <c r="A7246" s="31" t="str">
        <f t="shared" si="314"/>
        <v>E08000035_Unborn children with an open CIN plan_Number</v>
      </c>
      <c r="B7246" s="31" t="s">
        <v>339</v>
      </c>
      <c r="C7246" s="31" t="s">
        <v>340</v>
      </c>
      <c r="D7246" s="31" t="s">
        <v>474</v>
      </c>
      <c r="E7246" s="31" t="s">
        <v>475</v>
      </c>
      <c r="F7246" s="31" t="s">
        <v>63</v>
      </c>
      <c r="G7246" s="31" t="s">
        <v>127</v>
      </c>
      <c r="H7246" s="31" t="s">
        <v>743</v>
      </c>
      <c r="I7246" s="31">
        <v>95</v>
      </c>
      <c r="J7246" s="31">
        <v>168176</v>
      </c>
      <c r="K7246" s="31">
        <v>0.56488440681191099</v>
      </c>
      <c r="L7246" s="31" t="s">
        <v>1770</v>
      </c>
      <c r="M7246" s="31">
        <f t="shared" si="312"/>
        <v>0.56488440681191099</v>
      </c>
      <c r="N7246" s="31">
        <f t="shared" si="313"/>
        <v>0</v>
      </c>
    </row>
    <row r="7247" spans="1:14" x14ac:dyDescent="0.45">
      <c r="A7247" s="31" t="str">
        <f t="shared" si="314"/>
        <v>E08000036_Unborn children with an open CIN plan_Number</v>
      </c>
      <c r="B7247" s="31" t="s">
        <v>444</v>
      </c>
      <c r="C7247" s="31" t="s">
        <v>445</v>
      </c>
      <c r="D7247" s="31" t="s">
        <v>474</v>
      </c>
      <c r="E7247" s="31" t="s">
        <v>475</v>
      </c>
      <c r="F7247" s="31" t="s">
        <v>63</v>
      </c>
      <c r="G7247" s="31" t="s">
        <v>127</v>
      </c>
      <c r="H7247" s="31" t="s">
        <v>743</v>
      </c>
      <c r="I7247" s="31">
        <v>83</v>
      </c>
      <c r="J7247" s="31">
        <v>72893</v>
      </c>
      <c r="K7247" s="31">
        <v>1.1386552892596</v>
      </c>
      <c r="L7247" s="31" t="s">
        <v>1836</v>
      </c>
      <c r="M7247" s="31">
        <f t="shared" si="312"/>
        <v>1.1386552892596</v>
      </c>
      <c r="N7247" s="31">
        <f t="shared" si="313"/>
        <v>0</v>
      </c>
    </row>
    <row r="7248" spans="1:14" x14ac:dyDescent="0.45">
      <c r="A7248" s="31" t="str">
        <f t="shared" si="314"/>
        <v>E08000020_Unborn children with an open CIN plan_Number</v>
      </c>
      <c r="B7248" s="31" t="s">
        <v>305</v>
      </c>
      <c r="C7248" s="31" t="s">
        <v>306</v>
      </c>
      <c r="D7248" s="31" t="s">
        <v>474</v>
      </c>
      <c r="E7248" s="31" t="s">
        <v>475</v>
      </c>
      <c r="F7248" s="31" t="s">
        <v>63</v>
      </c>
      <c r="G7248" s="31" t="s">
        <v>127</v>
      </c>
      <c r="H7248" s="31" t="s">
        <v>743</v>
      </c>
      <c r="I7248" s="31">
        <v>39</v>
      </c>
      <c r="J7248" s="31">
        <v>39605</v>
      </c>
      <c r="K7248" s="31">
        <v>0.98472415099103605</v>
      </c>
      <c r="L7248" s="31" t="s">
        <v>1834</v>
      </c>
      <c r="M7248" s="31">
        <f t="shared" si="312"/>
        <v>0.98472415099103605</v>
      </c>
      <c r="N7248" s="31">
        <f t="shared" si="313"/>
        <v>0</v>
      </c>
    </row>
    <row r="7249" spans="1:14" x14ac:dyDescent="0.45">
      <c r="A7249" s="31" t="str">
        <f t="shared" si="314"/>
        <v>E08000021_Unborn children with an open CIN plan_Number</v>
      </c>
      <c r="B7249" s="31" t="s">
        <v>357</v>
      </c>
      <c r="C7249" s="31" t="s">
        <v>358</v>
      </c>
      <c r="D7249" s="31" t="s">
        <v>474</v>
      </c>
      <c r="E7249" s="31" t="s">
        <v>475</v>
      </c>
      <c r="F7249" s="31" t="s">
        <v>63</v>
      </c>
      <c r="G7249" s="31" t="s">
        <v>127</v>
      </c>
      <c r="H7249" s="31" t="s">
        <v>743</v>
      </c>
      <c r="I7249" s="31">
        <v>61</v>
      </c>
      <c r="J7249" s="31">
        <v>58056</v>
      </c>
      <c r="K7249" s="31">
        <v>1.05070965963897</v>
      </c>
      <c r="L7249" s="31" t="s">
        <v>1836</v>
      </c>
      <c r="M7249" s="31">
        <f t="shared" si="312"/>
        <v>1.05070965963897</v>
      </c>
      <c r="N7249" s="31">
        <f t="shared" si="313"/>
        <v>0</v>
      </c>
    </row>
    <row r="7250" spans="1:14" x14ac:dyDescent="0.45">
      <c r="A7250" s="31" t="str">
        <f t="shared" si="314"/>
        <v>E08000022_Unborn children with an open CIN plan_Number</v>
      </c>
      <c r="B7250" s="31" t="s">
        <v>524</v>
      </c>
      <c r="C7250" s="31" t="s">
        <v>525</v>
      </c>
      <c r="D7250" s="31" t="s">
        <v>474</v>
      </c>
      <c r="E7250" s="31" t="s">
        <v>475</v>
      </c>
      <c r="F7250" s="31" t="s">
        <v>63</v>
      </c>
      <c r="G7250" s="31" t="s">
        <v>127</v>
      </c>
      <c r="H7250" s="31" t="s">
        <v>743</v>
      </c>
      <c r="I7250" s="31">
        <v>47</v>
      </c>
      <c r="J7250" s="31">
        <v>41360</v>
      </c>
      <c r="K7250" s="31">
        <v>1.13636363636364</v>
      </c>
      <c r="L7250" s="31" t="s">
        <v>1836</v>
      </c>
      <c r="M7250" s="31">
        <f t="shared" si="312"/>
        <v>1.13636363636364</v>
      </c>
      <c r="N7250" s="31">
        <f t="shared" si="313"/>
        <v>0</v>
      </c>
    </row>
    <row r="7251" spans="1:14" x14ac:dyDescent="0.45">
      <c r="A7251" s="31" t="str">
        <f t="shared" si="314"/>
        <v>E08000023_Unborn children with an open CIN plan_Number</v>
      </c>
      <c r="B7251" s="31" t="s">
        <v>410</v>
      </c>
      <c r="C7251" s="31" t="s">
        <v>411</v>
      </c>
      <c r="D7251" s="31" t="s">
        <v>474</v>
      </c>
      <c r="E7251" s="31" t="s">
        <v>475</v>
      </c>
      <c r="F7251" s="31" t="s">
        <v>63</v>
      </c>
      <c r="G7251" s="31" t="s">
        <v>127</v>
      </c>
      <c r="H7251" s="31" t="s">
        <v>743</v>
      </c>
      <c r="I7251" s="31">
        <v>26</v>
      </c>
      <c r="J7251" s="31">
        <v>29920</v>
      </c>
      <c r="K7251" s="31">
        <v>0.86898395721925104</v>
      </c>
      <c r="L7251" s="31" t="s">
        <v>1835</v>
      </c>
      <c r="M7251" s="31">
        <f t="shared" si="312"/>
        <v>0.86898395721925104</v>
      </c>
      <c r="N7251" s="31">
        <f t="shared" si="313"/>
        <v>0</v>
      </c>
    </row>
    <row r="7252" spans="1:14" x14ac:dyDescent="0.45">
      <c r="A7252" s="31" t="str">
        <f t="shared" si="314"/>
        <v>E08000024_Unborn children with an open CIN plan_Number</v>
      </c>
      <c r="B7252" s="31" t="s">
        <v>428</v>
      </c>
      <c r="C7252" s="31" t="s">
        <v>429</v>
      </c>
      <c r="D7252" s="31" t="s">
        <v>474</v>
      </c>
      <c r="E7252" s="31" t="s">
        <v>475</v>
      </c>
      <c r="F7252" s="31" t="s">
        <v>63</v>
      </c>
      <c r="G7252" s="31" t="s">
        <v>127</v>
      </c>
      <c r="H7252" s="31" t="s">
        <v>743</v>
      </c>
      <c r="I7252" s="31">
        <v>57</v>
      </c>
      <c r="J7252" s="31">
        <v>54563</v>
      </c>
      <c r="K7252" s="31">
        <v>1.04466396642413</v>
      </c>
      <c r="L7252" s="31" t="s">
        <v>1834</v>
      </c>
      <c r="M7252" s="31">
        <f t="shared" si="312"/>
        <v>1.04466396642413</v>
      </c>
      <c r="N7252" s="31">
        <f t="shared" si="313"/>
        <v>0</v>
      </c>
    </row>
    <row r="7253" spans="1:14" x14ac:dyDescent="0.45">
      <c r="A7253" s="31" t="str">
        <f t="shared" si="314"/>
        <v>E06000053_Unborn children with an open CIN plan_Number</v>
      </c>
      <c r="B7253" s="31" t="s">
        <v>550</v>
      </c>
      <c r="C7253" s="31" t="s">
        <v>551</v>
      </c>
      <c r="D7253" s="31" t="s">
        <v>474</v>
      </c>
      <c r="E7253" s="31" t="s">
        <v>475</v>
      </c>
      <c r="F7253" s="31" t="s">
        <v>63</v>
      </c>
      <c r="G7253" s="31" t="s">
        <v>127</v>
      </c>
      <c r="H7253" s="31" t="s">
        <v>743</v>
      </c>
      <c r="I7253" s="31">
        <v>0</v>
      </c>
      <c r="J7253" s="31">
        <v>368</v>
      </c>
      <c r="K7253" s="31">
        <v>0</v>
      </c>
      <c r="L7253" s="31" t="s">
        <v>1764</v>
      </c>
      <c r="M7253" s="31">
        <f t="shared" si="312"/>
        <v>0</v>
      </c>
      <c r="N7253" s="31">
        <f t="shared" si="313"/>
        <v>1</v>
      </c>
    </row>
    <row r="7254" spans="1:14" x14ac:dyDescent="0.45">
      <c r="A7254" s="31" t="str">
        <f t="shared" si="314"/>
        <v>E06000022_Unborn children with an open CIN plan_Number</v>
      </c>
      <c r="B7254" s="31" t="s">
        <v>238</v>
      </c>
      <c r="C7254" s="31" t="s">
        <v>239</v>
      </c>
      <c r="D7254" s="31" t="s">
        <v>474</v>
      </c>
      <c r="E7254" s="31" t="s">
        <v>475</v>
      </c>
      <c r="F7254" s="31" t="s">
        <v>63</v>
      </c>
      <c r="G7254" s="31" t="s">
        <v>127</v>
      </c>
      <c r="H7254" s="31" t="s">
        <v>743</v>
      </c>
      <c r="I7254" s="31">
        <v>9</v>
      </c>
      <c r="J7254" s="31">
        <v>35946</v>
      </c>
      <c r="K7254" s="31">
        <v>0.25037556334501698</v>
      </c>
      <c r="L7254" s="31" t="s">
        <v>1767</v>
      </c>
      <c r="M7254" s="31">
        <f t="shared" si="312"/>
        <v>0.25037556334501698</v>
      </c>
      <c r="N7254" s="31">
        <f t="shared" si="313"/>
        <v>0</v>
      </c>
    </row>
    <row r="7255" spans="1:14" x14ac:dyDescent="0.45">
      <c r="A7255" s="31" t="str">
        <f t="shared" si="314"/>
        <v>E06000023_Unborn children with an open CIN plan_Number</v>
      </c>
      <c r="B7255" s="31" t="s">
        <v>265</v>
      </c>
      <c r="C7255" s="31" t="s">
        <v>266</v>
      </c>
      <c r="D7255" s="31" t="s">
        <v>474</v>
      </c>
      <c r="E7255" s="31" t="s">
        <v>475</v>
      </c>
      <c r="F7255" s="31" t="s">
        <v>63</v>
      </c>
      <c r="G7255" s="31" t="s">
        <v>127</v>
      </c>
      <c r="H7255" s="31" t="s">
        <v>743</v>
      </c>
      <c r="I7255" s="31">
        <v>56</v>
      </c>
      <c r="J7255" s="31">
        <v>94016</v>
      </c>
      <c r="K7255" s="31">
        <v>0.59564329475833899</v>
      </c>
      <c r="L7255" s="31" t="s">
        <v>1770</v>
      </c>
      <c r="M7255" s="31">
        <f t="shared" si="312"/>
        <v>0.59564329475833899</v>
      </c>
      <c r="N7255" s="31">
        <f t="shared" si="313"/>
        <v>0</v>
      </c>
    </row>
    <row r="7256" spans="1:14" x14ac:dyDescent="0.45">
      <c r="A7256" s="31" t="str">
        <f t="shared" si="314"/>
        <v>E06000024_Unborn children with an open CIN plan_Number</v>
      </c>
      <c r="B7256" s="31" t="s">
        <v>367</v>
      </c>
      <c r="C7256" s="31" t="s">
        <v>368</v>
      </c>
      <c r="D7256" s="31" t="s">
        <v>474</v>
      </c>
      <c r="E7256" s="31" t="s">
        <v>475</v>
      </c>
      <c r="F7256" s="31" t="s">
        <v>63</v>
      </c>
      <c r="G7256" s="31" t="s">
        <v>127</v>
      </c>
      <c r="H7256" s="31" t="s">
        <v>743</v>
      </c>
      <c r="I7256" s="31">
        <v>18</v>
      </c>
      <c r="J7256" s="31">
        <v>43435</v>
      </c>
      <c r="K7256" s="31">
        <v>0.41441234027857698</v>
      </c>
      <c r="L7256" s="31" t="s">
        <v>1768</v>
      </c>
      <c r="M7256" s="31">
        <f t="shared" si="312"/>
        <v>0.41441234027857698</v>
      </c>
      <c r="N7256" s="31">
        <f t="shared" si="313"/>
        <v>0</v>
      </c>
    </row>
    <row r="7257" spans="1:14" x14ac:dyDescent="0.45">
      <c r="A7257" s="31" t="str">
        <f t="shared" si="314"/>
        <v>E06000025_Unborn children with an open CIN plan_Number</v>
      </c>
      <c r="B7257" s="31" t="s">
        <v>408</v>
      </c>
      <c r="C7257" s="31" t="s">
        <v>409</v>
      </c>
      <c r="D7257" s="31" t="s">
        <v>474</v>
      </c>
      <c r="E7257" s="31" t="s">
        <v>475</v>
      </c>
      <c r="F7257" s="31" t="s">
        <v>63</v>
      </c>
      <c r="G7257" s="31" t="s">
        <v>127</v>
      </c>
      <c r="H7257" s="31" t="s">
        <v>743</v>
      </c>
      <c r="I7257" s="31">
        <v>20</v>
      </c>
      <c r="J7257" s="31">
        <v>58867</v>
      </c>
      <c r="K7257" s="31">
        <v>0.33974892554402297</v>
      </c>
      <c r="L7257" s="31" t="s">
        <v>1767</v>
      </c>
      <c r="M7257" s="31">
        <f t="shared" si="312"/>
        <v>0.33974892554402297</v>
      </c>
      <c r="N7257" s="31">
        <f t="shared" si="313"/>
        <v>0</v>
      </c>
    </row>
    <row r="7258" spans="1:14" x14ac:dyDescent="0.45">
      <c r="A7258" s="31" t="str">
        <f t="shared" si="314"/>
        <v>E06000001_Unborn children with an open CIN plan_Number</v>
      </c>
      <c r="B7258" s="31" t="s">
        <v>313</v>
      </c>
      <c r="C7258" s="31" t="s">
        <v>314</v>
      </c>
      <c r="D7258" s="31" t="s">
        <v>474</v>
      </c>
      <c r="E7258" s="31" t="s">
        <v>475</v>
      </c>
      <c r="F7258" s="31" t="s">
        <v>63</v>
      </c>
      <c r="G7258" s="31" t="s">
        <v>127</v>
      </c>
      <c r="H7258" s="31" t="s">
        <v>743</v>
      </c>
      <c r="I7258" s="31">
        <v>22</v>
      </c>
      <c r="J7258" s="31">
        <v>20006</v>
      </c>
      <c r="K7258" s="31">
        <v>1.0996700989703101</v>
      </c>
      <c r="L7258" s="31" t="s">
        <v>1836</v>
      </c>
      <c r="M7258" s="31">
        <f t="shared" si="312"/>
        <v>1.0996700989703101</v>
      </c>
      <c r="N7258" s="31">
        <f t="shared" si="313"/>
        <v>0</v>
      </c>
    </row>
    <row r="7259" spans="1:14" x14ac:dyDescent="0.45">
      <c r="A7259" s="31" t="str">
        <f t="shared" si="314"/>
        <v>E06000002_Unborn children with an open CIN plan_Number</v>
      </c>
      <c r="B7259" s="31" t="s">
        <v>511</v>
      </c>
      <c r="C7259" s="31" t="s">
        <v>725</v>
      </c>
      <c r="D7259" s="31" t="s">
        <v>474</v>
      </c>
      <c r="E7259" s="31" t="s">
        <v>475</v>
      </c>
      <c r="F7259" s="31" t="s">
        <v>63</v>
      </c>
      <c r="G7259" s="31" t="s">
        <v>127</v>
      </c>
      <c r="H7259" s="31" t="s">
        <v>743</v>
      </c>
      <c r="I7259" s="31">
        <v>51</v>
      </c>
      <c r="J7259" s="31">
        <v>32513</v>
      </c>
      <c r="K7259" s="31">
        <v>1.5686033278996101</v>
      </c>
      <c r="L7259" s="31" t="s">
        <v>1837</v>
      </c>
      <c r="M7259" s="31">
        <f t="shared" si="312"/>
        <v>1.5686033278996101</v>
      </c>
      <c r="N7259" s="31">
        <f t="shared" si="313"/>
        <v>0</v>
      </c>
    </row>
    <row r="7260" spans="1:14" x14ac:dyDescent="0.45">
      <c r="A7260" s="31" t="str">
        <f t="shared" si="314"/>
        <v>E06000003_Unborn children with an open CIN plan_Number</v>
      </c>
      <c r="B7260" s="31" t="s">
        <v>387</v>
      </c>
      <c r="C7260" s="31" t="s">
        <v>388</v>
      </c>
      <c r="D7260" s="31" t="s">
        <v>474</v>
      </c>
      <c r="E7260" s="31" t="s">
        <v>475</v>
      </c>
      <c r="F7260" s="31" t="s">
        <v>63</v>
      </c>
      <c r="G7260" s="31" t="s">
        <v>127</v>
      </c>
      <c r="H7260" s="31" t="s">
        <v>743</v>
      </c>
      <c r="I7260" s="31">
        <v>23</v>
      </c>
      <c r="J7260" s="31">
        <v>27626</v>
      </c>
      <c r="K7260" s="31">
        <v>0.83254904799826202</v>
      </c>
      <c r="L7260" s="31" t="s">
        <v>1772</v>
      </c>
      <c r="M7260" s="31">
        <f t="shared" si="312"/>
        <v>0.83254904799826202</v>
      </c>
      <c r="N7260" s="31">
        <f t="shared" si="313"/>
        <v>0</v>
      </c>
    </row>
    <row r="7261" spans="1:14" x14ac:dyDescent="0.45">
      <c r="A7261" s="31" t="str">
        <f t="shared" si="314"/>
        <v>E06000004_Unborn children with an open CIN plan_Number</v>
      </c>
      <c r="B7261" s="31" t="s">
        <v>422</v>
      </c>
      <c r="C7261" s="31" t="s">
        <v>423</v>
      </c>
      <c r="D7261" s="31" t="s">
        <v>474</v>
      </c>
      <c r="E7261" s="31" t="s">
        <v>475</v>
      </c>
      <c r="F7261" s="31" t="s">
        <v>63</v>
      </c>
      <c r="G7261" s="31" t="s">
        <v>127</v>
      </c>
      <c r="H7261" s="31" t="s">
        <v>743</v>
      </c>
      <c r="I7261" s="31">
        <v>37</v>
      </c>
      <c r="J7261" s="31">
        <v>43521</v>
      </c>
      <c r="K7261" s="31">
        <v>0.85016428850439996</v>
      </c>
      <c r="L7261" s="31" t="s">
        <v>1835</v>
      </c>
      <c r="M7261" s="31">
        <f t="shared" si="312"/>
        <v>0.85016428850439996</v>
      </c>
      <c r="N7261" s="31">
        <f t="shared" si="313"/>
        <v>0</v>
      </c>
    </row>
    <row r="7262" spans="1:14" x14ac:dyDescent="0.45">
      <c r="A7262" s="31" t="str">
        <f t="shared" si="314"/>
        <v>E06000010_Unborn children with an open CIN plan_Number</v>
      </c>
      <c r="B7262" s="31" t="s">
        <v>329</v>
      </c>
      <c r="C7262" s="31" t="s">
        <v>330</v>
      </c>
      <c r="D7262" s="31" t="s">
        <v>474</v>
      </c>
      <c r="E7262" s="31" t="s">
        <v>475</v>
      </c>
      <c r="F7262" s="31" t="s">
        <v>63</v>
      </c>
      <c r="G7262" s="31" t="s">
        <v>127</v>
      </c>
      <c r="H7262" s="31" t="s">
        <v>743</v>
      </c>
      <c r="I7262" s="31">
        <v>61</v>
      </c>
      <c r="J7262" s="31">
        <v>57023</v>
      </c>
      <c r="K7262" s="31">
        <v>1.06974378759448</v>
      </c>
      <c r="L7262" s="31" t="s">
        <v>1836</v>
      </c>
      <c r="M7262" s="31">
        <f t="shared" si="312"/>
        <v>1.06974378759448</v>
      </c>
      <c r="N7262" s="31">
        <f t="shared" si="313"/>
        <v>0</v>
      </c>
    </row>
    <row r="7263" spans="1:14" x14ac:dyDescent="0.45">
      <c r="A7263" s="31" t="str">
        <f t="shared" si="314"/>
        <v>E06000011_Unborn children with an open CIN plan_Number</v>
      </c>
      <c r="B7263" s="31" t="s">
        <v>514</v>
      </c>
      <c r="C7263" s="31" t="s">
        <v>594</v>
      </c>
      <c r="D7263" s="31" t="s">
        <v>474</v>
      </c>
      <c r="E7263" s="31" t="s">
        <v>475</v>
      </c>
      <c r="F7263" s="31" t="s">
        <v>63</v>
      </c>
      <c r="G7263" s="31" t="s">
        <v>127</v>
      </c>
      <c r="H7263" s="31" t="s">
        <v>743</v>
      </c>
      <c r="I7263" s="31">
        <v>24</v>
      </c>
      <c r="J7263" s="31">
        <v>62942</v>
      </c>
      <c r="K7263" s="31">
        <v>0.381303422198214</v>
      </c>
      <c r="L7263" s="31" t="s">
        <v>1768</v>
      </c>
      <c r="M7263" s="31">
        <f t="shared" si="312"/>
        <v>0.381303422198214</v>
      </c>
      <c r="N7263" s="31">
        <f t="shared" si="313"/>
        <v>0</v>
      </c>
    </row>
    <row r="7264" spans="1:14" x14ac:dyDescent="0.45">
      <c r="A7264" s="31" t="str">
        <f t="shared" si="314"/>
        <v>E06000012_Unborn children with an open CIN plan_Number</v>
      </c>
      <c r="B7264" s="31" t="s">
        <v>363</v>
      </c>
      <c r="C7264" s="31" t="s">
        <v>364</v>
      </c>
      <c r="D7264" s="31" t="s">
        <v>474</v>
      </c>
      <c r="E7264" s="31" t="s">
        <v>475</v>
      </c>
      <c r="F7264" s="31" t="s">
        <v>63</v>
      </c>
      <c r="G7264" s="31" t="s">
        <v>127</v>
      </c>
      <c r="H7264" s="31" t="s">
        <v>743</v>
      </c>
      <c r="I7264" s="31">
        <v>44</v>
      </c>
      <c r="J7264" s="31">
        <v>34503</v>
      </c>
      <c r="K7264" s="31">
        <v>1.2752514274121101</v>
      </c>
      <c r="L7264" s="31" t="s">
        <v>1838</v>
      </c>
      <c r="M7264" s="31">
        <f t="shared" si="312"/>
        <v>1.2752514274121101</v>
      </c>
      <c r="N7264" s="31">
        <f t="shared" si="313"/>
        <v>0</v>
      </c>
    </row>
    <row r="7265" spans="1:14" x14ac:dyDescent="0.45">
      <c r="A7265" s="31" t="str">
        <f t="shared" si="314"/>
        <v>E06000013_Unborn children with an open CIN plan_Number</v>
      </c>
      <c r="B7265" s="31" t="s">
        <v>365</v>
      </c>
      <c r="C7265" s="31" t="s">
        <v>366</v>
      </c>
      <c r="D7265" s="31" t="s">
        <v>474</v>
      </c>
      <c r="E7265" s="31" t="s">
        <v>475</v>
      </c>
      <c r="F7265" s="31" t="s">
        <v>63</v>
      </c>
      <c r="G7265" s="31" t="s">
        <v>127</v>
      </c>
      <c r="H7265" s="31" t="s">
        <v>743</v>
      </c>
      <c r="I7265" s="31">
        <v>21</v>
      </c>
      <c r="J7265" s="31">
        <v>35714</v>
      </c>
      <c r="K7265" s="31">
        <v>0.58800470403763205</v>
      </c>
      <c r="L7265" s="31" t="s">
        <v>1770</v>
      </c>
      <c r="M7265" s="31">
        <f t="shared" si="312"/>
        <v>0.58800470403763205</v>
      </c>
      <c r="N7265" s="31">
        <f t="shared" si="313"/>
        <v>0</v>
      </c>
    </row>
    <row r="7266" spans="1:14" x14ac:dyDescent="0.45">
      <c r="A7266" s="31" t="str">
        <f t="shared" si="314"/>
        <v>E10000023_Unborn children with an open CIN plan_Number</v>
      </c>
      <c r="B7266" s="31" t="s">
        <v>369</v>
      </c>
      <c r="C7266" s="31" t="s">
        <v>370</v>
      </c>
      <c r="D7266" s="31" t="s">
        <v>474</v>
      </c>
      <c r="E7266" s="31" t="s">
        <v>475</v>
      </c>
      <c r="F7266" s="31" t="s">
        <v>63</v>
      </c>
      <c r="G7266" s="31" t="s">
        <v>127</v>
      </c>
      <c r="H7266" s="31" t="s">
        <v>743</v>
      </c>
      <c r="I7266" s="31">
        <v>50</v>
      </c>
      <c r="J7266" s="31">
        <v>117499</v>
      </c>
      <c r="K7266" s="31">
        <v>0.42553553647265102</v>
      </c>
      <c r="L7266" s="31" t="s">
        <v>1768</v>
      </c>
      <c r="M7266" s="31">
        <f t="shared" si="312"/>
        <v>0.42553553647265102</v>
      </c>
      <c r="N7266" s="31">
        <f t="shared" si="313"/>
        <v>0</v>
      </c>
    </row>
    <row r="7267" spans="1:14" x14ac:dyDescent="0.45">
      <c r="A7267" s="31" t="str">
        <f t="shared" si="314"/>
        <v>E06000014_Unborn children with an open CIN plan_Number</v>
      </c>
      <c r="B7267" s="31" t="s">
        <v>472</v>
      </c>
      <c r="C7267" s="31" t="s">
        <v>473</v>
      </c>
      <c r="D7267" s="31" t="s">
        <v>474</v>
      </c>
      <c r="E7267" s="31" t="s">
        <v>475</v>
      </c>
      <c r="F7267" s="31" t="s">
        <v>63</v>
      </c>
      <c r="G7267" s="31" t="s">
        <v>127</v>
      </c>
      <c r="H7267" s="31" t="s">
        <v>743</v>
      </c>
      <c r="I7267" s="31">
        <v>25</v>
      </c>
      <c r="J7267" s="31">
        <v>36572</v>
      </c>
      <c r="K7267" s="31">
        <v>0.68358306901454702</v>
      </c>
      <c r="L7267" s="31" t="s">
        <v>1771</v>
      </c>
      <c r="M7267" s="31">
        <f t="shared" si="312"/>
        <v>0.68358306901454702</v>
      </c>
      <c r="N7267" s="31">
        <f t="shared" si="313"/>
        <v>0</v>
      </c>
    </row>
    <row r="7268" spans="1:14" x14ac:dyDescent="0.45">
      <c r="A7268" s="31" t="str">
        <f t="shared" si="314"/>
        <v>E06000032_Unborn children with an open CIN plan_Number</v>
      </c>
      <c r="B7268" s="31" t="s">
        <v>564</v>
      </c>
      <c r="C7268" s="31" t="s">
        <v>724</v>
      </c>
      <c r="D7268" s="31" t="s">
        <v>474</v>
      </c>
      <c r="E7268" s="31" t="s">
        <v>475</v>
      </c>
      <c r="F7268" s="31" t="s">
        <v>63</v>
      </c>
      <c r="G7268" s="31" t="s">
        <v>127</v>
      </c>
      <c r="H7268" s="31" t="s">
        <v>743</v>
      </c>
      <c r="I7268" s="31">
        <v>31</v>
      </c>
      <c r="J7268" s="31">
        <v>57375</v>
      </c>
      <c r="K7268" s="31">
        <v>0.54030501089324601</v>
      </c>
      <c r="L7268" s="31" t="s">
        <v>1769</v>
      </c>
      <c r="M7268" s="31">
        <f t="shared" si="312"/>
        <v>0.54030501089324601</v>
      </c>
      <c r="N7268" s="31">
        <f t="shared" si="313"/>
        <v>0</v>
      </c>
    </row>
    <row r="7269" spans="1:14" x14ac:dyDescent="0.45">
      <c r="A7269" s="31" t="str">
        <f t="shared" si="314"/>
        <v>E06000055_Unborn children with an open CIN plan_Number</v>
      </c>
      <c r="B7269" s="31" t="s">
        <v>240</v>
      </c>
      <c r="C7269" s="31" t="s">
        <v>241</v>
      </c>
      <c r="D7269" s="31" t="s">
        <v>474</v>
      </c>
      <c r="E7269" s="31" t="s">
        <v>475</v>
      </c>
      <c r="F7269" s="31" t="s">
        <v>63</v>
      </c>
      <c r="G7269" s="31" t="s">
        <v>127</v>
      </c>
      <c r="H7269" s="31" t="s">
        <v>743</v>
      </c>
      <c r="I7269" s="31">
        <v>22</v>
      </c>
      <c r="J7269" s="31">
        <v>40088</v>
      </c>
      <c r="K7269" s="31">
        <v>0.548792656156456</v>
      </c>
      <c r="L7269" s="31" t="s">
        <v>1769</v>
      </c>
      <c r="M7269" s="31">
        <f t="shared" si="312"/>
        <v>0.548792656156456</v>
      </c>
      <c r="N7269" s="31">
        <f t="shared" si="313"/>
        <v>0</v>
      </c>
    </row>
    <row r="7270" spans="1:14" x14ac:dyDescent="0.45">
      <c r="A7270" s="31" t="str">
        <f t="shared" si="314"/>
        <v>E06000056_Unborn children with an open CIN plan_Number</v>
      </c>
      <c r="B7270" s="31" t="s">
        <v>279</v>
      </c>
      <c r="C7270" s="31" t="s">
        <v>280</v>
      </c>
      <c r="D7270" s="31" t="s">
        <v>474</v>
      </c>
      <c r="E7270" s="31" t="s">
        <v>475</v>
      </c>
      <c r="F7270" s="31" t="s">
        <v>63</v>
      </c>
      <c r="G7270" s="31" t="s">
        <v>127</v>
      </c>
      <c r="H7270" s="31" t="s">
        <v>743</v>
      </c>
      <c r="I7270" s="31">
        <v>20</v>
      </c>
      <c r="J7270" s="31">
        <v>62515</v>
      </c>
      <c r="K7270" s="31">
        <v>0.31992321842757698</v>
      </c>
      <c r="L7270" s="31" t="s">
        <v>1767</v>
      </c>
      <c r="M7270" s="31">
        <f t="shared" si="312"/>
        <v>0.31992321842757698</v>
      </c>
      <c r="N7270" s="31">
        <f t="shared" si="313"/>
        <v>0</v>
      </c>
    </row>
    <row r="7271" spans="1:14" x14ac:dyDescent="0.45">
      <c r="A7271" s="31" t="str">
        <f t="shared" si="314"/>
        <v>E10000002_Unborn children with an open CIN plan_Number</v>
      </c>
      <c r="B7271" s="31" t="s">
        <v>269</v>
      </c>
      <c r="C7271" s="31" t="s">
        <v>270</v>
      </c>
      <c r="D7271" s="31" t="s">
        <v>474</v>
      </c>
      <c r="E7271" s="31" t="s">
        <v>475</v>
      </c>
      <c r="F7271" s="31" t="s">
        <v>63</v>
      </c>
      <c r="G7271" s="31" t="s">
        <v>127</v>
      </c>
      <c r="H7271" s="31" t="s">
        <v>743</v>
      </c>
      <c r="I7271" s="31">
        <v>50</v>
      </c>
      <c r="J7271" s="31">
        <v>124321</v>
      </c>
      <c r="K7271" s="31">
        <v>0.40218466711175099</v>
      </c>
      <c r="L7271" s="31" t="s">
        <v>1768</v>
      </c>
      <c r="M7271" s="31">
        <f t="shared" si="312"/>
        <v>0.40218466711175099</v>
      </c>
      <c r="N7271" s="31">
        <f t="shared" si="313"/>
        <v>0</v>
      </c>
    </row>
    <row r="7272" spans="1:14" x14ac:dyDescent="0.45">
      <c r="A7272" s="31" t="str">
        <f t="shared" si="314"/>
        <v>E06000042_Unborn children with an open CIN plan_Number</v>
      </c>
      <c r="B7272" s="31" t="s">
        <v>355</v>
      </c>
      <c r="C7272" s="31" t="s">
        <v>356</v>
      </c>
      <c r="D7272" s="31" t="s">
        <v>474</v>
      </c>
      <c r="E7272" s="31" t="s">
        <v>475</v>
      </c>
      <c r="F7272" s="31" t="s">
        <v>63</v>
      </c>
      <c r="G7272" s="31" t="s">
        <v>127</v>
      </c>
      <c r="H7272" s="31" t="s">
        <v>743</v>
      </c>
      <c r="I7272" s="31">
        <v>31</v>
      </c>
      <c r="J7272" s="31">
        <v>68278</v>
      </c>
      <c r="K7272" s="31">
        <v>0.454026187058789</v>
      </c>
      <c r="L7272" s="31" t="s">
        <v>1769</v>
      </c>
      <c r="M7272" s="31">
        <f t="shared" si="312"/>
        <v>0.454026187058789</v>
      </c>
      <c r="N7272" s="31">
        <f t="shared" si="313"/>
        <v>0</v>
      </c>
    </row>
    <row r="7273" spans="1:14" x14ac:dyDescent="0.45">
      <c r="A7273" s="31" t="str">
        <f t="shared" si="314"/>
        <v>E10000007_Unborn children with an open CIN plan_Number</v>
      </c>
      <c r="B7273" s="31" t="s">
        <v>291</v>
      </c>
      <c r="C7273" s="31" t="s">
        <v>292</v>
      </c>
      <c r="D7273" s="31" t="s">
        <v>474</v>
      </c>
      <c r="E7273" s="31" t="s">
        <v>475</v>
      </c>
      <c r="F7273" s="31" t="s">
        <v>63</v>
      </c>
      <c r="G7273" s="31" t="s">
        <v>127</v>
      </c>
      <c r="H7273" s="31" t="s">
        <v>743</v>
      </c>
      <c r="I7273" s="31">
        <v>99</v>
      </c>
      <c r="J7273" s="31">
        <v>153272</v>
      </c>
      <c r="K7273" s="31">
        <v>0.64591053812829502</v>
      </c>
      <c r="L7273" s="31" t="s">
        <v>1770</v>
      </c>
      <c r="M7273" s="31">
        <f t="shared" si="312"/>
        <v>0.64591053812829502</v>
      </c>
      <c r="N7273" s="31">
        <f t="shared" si="313"/>
        <v>0</v>
      </c>
    </row>
    <row r="7274" spans="1:14" x14ac:dyDescent="0.45">
      <c r="A7274" s="31" t="str">
        <f t="shared" si="314"/>
        <v>E06000015_Unborn children with an open CIN plan_Number</v>
      </c>
      <c r="B7274" s="31" t="s">
        <v>289</v>
      </c>
      <c r="C7274" s="31" t="s">
        <v>290</v>
      </c>
      <c r="D7274" s="31" t="s">
        <v>474</v>
      </c>
      <c r="E7274" s="31" t="s">
        <v>475</v>
      </c>
      <c r="F7274" s="31" t="s">
        <v>63</v>
      </c>
      <c r="G7274" s="31" t="s">
        <v>127</v>
      </c>
      <c r="H7274" s="31" t="s">
        <v>743</v>
      </c>
      <c r="I7274" s="31">
        <v>55</v>
      </c>
      <c r="J7274" s="31">
        <v>59899</v>
      </c>
      <c r="K7274" s="31">
        <v>0.91821232407886599</v>
      </c>
      <c r="L7274" s="31" t="s">
        <v>1835</v>
      </c>
      <c r="M7274" s="31">
        <f t="shared" si="312"/>
        <v>0.91821232407886599</v>
      </c>
      <c r="N7274" s="31">
        <f t="shared" si="313"/>
        <v>0</v>
      </c>
    </row>
    <row r="7275" spans="1:14" x14ac:dyDescent="0.45">
      <c r="A7275" s="31" t="str">
        <f t="shared" si="314"/>
        <v>E10000009_Unborn children with an open CIN plan_Number</v>
      </c>
      <c r="B7275" s="31" t="s">
        <v>295</v>
      </c>
      <c r="C7275" s="31" t="s">
        <v>296</v>
      </c>
      <c r="D7275" s="31" t="s">
        <v>474</v>
      </c>
      <c r="E7275" s="31" t="s">
        <v>475</v>
      </c>
      <c r="F7275" s="31" t="s">
        <v>63</v>
      </c>
      <c r="G7275" s="31" t="s">
        <v>127</v>
      </c>
      <c r="H7275" s="31" t="s">
        <v>743</v>
      </c>
      <c r="I7275" s="31">
        <v>36</v>
      </c>
      <c r="J7275" s="31">
        <v>76699</v>
      </c>
      <c r="K7275" s="31">
        <v>0.46936726684832902</v>
      </c>
      <c r="L7275" s="31" t="s">
        <v>1769</v>
      </c>
      <c r="M7275" s="31">
        <f t="shared" si="312"/>
        <v>0.46936726684832902</v>
      </c>
      <c r="N7275" s="31">
        <f t="shared" si="313"/>
        <v>0</v>
      </c>
    </row>
    <row r="7276" spans="1:14" x14ac:dyDescent="0.45">
      <c r="A7276" s="31" t="str">
        <f t="shared" si="314"/>
        <v>E06000029_Unborn children with an open CIN plan_Number</v>
      </c>
      <c r="B7276" s="31" t="s">
        <v>543</v>
      </c>
      <c r="C7276" s="31" t="s">
        <v>717</v>
      </c>
      <c r="D7276" s="31" t="s">
        <v>474</v>
      </c>
      <c r="E7276" s="31" t="s">
        <v>475</v>
      </c>
      <c r="F7276" s="31" t="s">
        <v>63</v>
      </c>
      <c r="G7276" s="31" t="s">
        <v>127</v>
      </c>
      <c r="H7276" s="31" t="s">
        <v>743</v>
      </c>
      <c r="I7276" s="31">
        <v>13</v>
      </c>
      <c r="J7276" s="31">
        <v>30188</v>
      </c>
      <c r="K7276" s="31">
        <v>0.43063468928050902</v>
      </c>
      <c r="L7276" s="31" t="s">
        <v>1768</v>
      </c>
      <c r="M7276" s="31">
        <f t="shared" si="312"/>
        <v>0.43063468928050902</v>
      </c>
      <c r="N7276" s="31">
        <f t="shared" si="313"/>
        <v>0</v>
      </c>
    </row>
    <row r="7277" spans="1:14" x14ac:dyDescent="0.45">
      <c r="A7277" s="31" t="str">
        <f t="shared" si="314"/>
        <v>E06000028_Unborn children with an open CIN plan_Number</v>
      </c>
      <c r="B7277" s="31" t="s">
        <v>254</v>
      </c>
      <c r="C7277" s="31" t="s">
        <v>255</v>
      </c>
      <c r="D7277" s="31" t="s">
        <v>474</v>
      </c>
      <c r="E7277" s="31" t="s">
        <v>475</v>
      </c>
      <c r="F7277" s="31" t="s">
        <v>63</v>
      </c>
      <c r="G7277" s="31" t="s">
        <v>127</v>
      </c>
      <c r="H7277" s="31" t="s">
        <v>743</v>
      </c>
      <c r="I7277" s="31">
        <v>12</v>
      </c>
      <c r="J7277" s="31">
        <v>36373</v>
      </c>
      <c r="K7277" s="31">
        <v>0.32991504687543</v>
      </c>
      <c r="L7277" s="31" t="s">
        <v>1767</v>
      </c>
      <c r="M7277" s="31">
        <f t="shared" si="312"/>
        <v>0.32991504687543</v>
      </c>
      <c r="N7277" s="31">
        <f t="shared" si="313"/>
        <v>0</v>
      </c>
    </row>
    <row r="7278" spans="1:14" x14ac:dyDescent="0.45">
      <c r="A7278" s="31" t="str">
        <f t="shared" si="314"/>
        <v>E06000047_Unborn children with an open CIN plan_Number</v>
      </c>
      <c r="B7278" s="31" t="s">
        <v>528</v>
      </c>
      <c r="C7278" s="31" t="s">
        <v>721</v>
      </c>
      <c r="D7278" s="31" t="s">
        <v>474</v>
      </c>
      <c r="E7278" s="31" t="s">
        <v>475</v>
      </c>
      <c r="F7278" s="31" t="s">
        <v>63</v>
      </c>
      <c r="G7278" s="31" t="s">
        <v>127</v>
      </c>
      <c r="H7278" s="31" t="s">
        <v>743</v>
      </c>
      <c r="I7278" s="31">
        <v>107</v>
      </c>
      <c r="J7278" s="31">
        <v>101040</v>
      </c>
      <c r="K7278" s="31">
        <v>1.05898653998416</v>
      </c>
      <c r="L7278" s="31" t="s">
        <v>1836</v>
      </c>
      <c r="M7278" s="31">
        <f t="shared" si="312"/>
        <v>1.05898653998416</v>
      </c>
      <c r="N7278" s="31">
        <f t="shared" si="313"/>
        <v>0</v>
      </c>
    </row>
    <row r="7279" spans="1:14" x14ac:dyDescent="0.45">
      <c r="A7279" s="31" t="str">
        <f t="shared" si="314"/>
        <v>E06000005_Unborn children with an open CIN plan_Number</v>
      </c>
      <c r="B7279" s="31" t="s">
        <v>287</v>
      </c>
      <c r="C7279" s="31" t="s">
        <v>288</v>
      </c>
      <c r="D7279" s="31" t="s">
        <v>474</v>
      </c>
      <c r="E7279" s="31" t="s">
        <v>475</v>
      </c>
      <c r="F7279" s="31" t="s">
        <v>63</v>
      </c>
      <c r="G7279" s="31" t="s">
        <v>127</v>
      </c>
      <c r="H7279" s="31" t="s">
        <v>743</v>
      </c>
      <c r="I7279" s="31">
        <v>24</v>
      </c>
      <c r="J7279" s="31">
        <v>22454</v>
      </c>
      <c r="K7279" s="31">
        <v>1.0688518749443301</v>
      </c>
      <c r="L7279" s="31" t="s">
        <v>1836</v>
      </c>
      <c r="M7279" s="31">
        <f t="shared" si="312"/>
        <v>1.0688518749443301</v>
      </c>
      <c r="N7279" s="31">
        <f t="shared" si="313"/>
        <v>0</v>
      </c>
    </row>
    <row r="7280" spans="1:14" x14ac:dyDescent="0.45">
      <c r="A7280" s="31" t="str">
        <f t="shared" si="314"/>
        <v>E10000011_Unborn children with an open CIN plan_Number</v>
      </c>
      <c r="B7280" s="31" t="s">
        <v>299</v>
      </c>
      <c r="C7280" s="31" t="s">
        <v>300</v>
      </c>
      <c r="D7280" s="31" t="s">
        <v>474</v>
      </c>
      <c r="E7280" s="31" t="s">
        <v>475</v>
      </c>
      <c r="F7280" s="31" t="s">
        <v>63</v>
      </c>
      <c r="G7280" s="31" t="s">
        <v>127</v>
      </c>
      <c r="H7280" s="31" t="s">
        <v>743</v>
      </c>
      <c r="I7280" s="31">
        <v>60</v>
      </c>
      <c r="J7280" s="31">
        <v>106378</v>
      </c>
      <c r="K7280" s="31">
        <v>0.56402639643535302</v>
      </c>
      <c r="L7280" s="31" t="s">
        <v>1770</v>
      </c>
      <c r="M7280" s="31">
        <f t="shared" si="312"/>
        <v>0.56402639643535302</v>
      </c>
      <c r="N7280" s="31">
        <f t="shared" si="313"/>
        <v>0</v>
      </c>
    </row>
    <row r="7281" spans="1:14" x14ac:dyDescent="0.45">
      <c r="A7281" s="31" t="str">
        <f t="shared" si="314"/>
        <v>E06000043_Unborn children with an open CIN plan_Number</v>
      </c>
      <c r="B7281" s="31" t="s">
        <v>263</v>
      </c>
      <c r="C7281" s="31" t="s">
        <v>264</v>
      </c>
      <c r="D7281" s="31" t="s">
        <v>474</v>
      </c>
      <c r="E7281" s="31" t="s">
        <v>475</v>
      </c>
      <c r="F7281" s="31" t="s">
        <v>63</v>
      </c>
      <c r="G7281" s="31" t="s">
        <v>127</v>
      </c>
      <c r="H7281" s="31" t="s">
        <v>743</v>
      </c>
      <c r="I7281" s="31">
        <v>50</v>
      </c>
      <c r="J7281" s="31">
        <v>51005</v>
      </c>
      <c r="K7281" s="31">
        <v>0.98029604940692106</v>
      </c>
      <c r="L7281" s="31" t="s">
        <v>1834</v>
      </c>
      <c r="M7281" s="31">
        <f t="shared" si="312"/>
        <v>0.98029604940692106</v>
      </c>
      <c r="N7281" s="31">
        <f t="shared" si="313"/>
        <v>0</v>
      </c>
    </row>
    <row r="7282" spans="1:14" x14ac:dyDescent="0.45">
      <c r="A7282" s="31" t="str">
        <f t="shared" si="314"/>
        <v>E10000014_Unborn children with an open CIN plan_Number</v>
      </c>
      <c r="B7282" s="31" t="s">
        <v>309</v>
      </c>
      <c r="C7282" s="31" t="s">
        <v>310</v>
      </c>
      <c r="D7282" s="31" t="s">
        <v>474</v>
      </c>
      <c r="E7282" s="31" t="s">
        <v>475</v>
      </c>
      <c r="F7282" s="31" t="s">
        <v>63</v>
      </c>
      <c r="G7282" s="31" t="s">
        <v>127</v>
      </c>
      <c r="H7282" s="31" t="s">
        <v>743</v>
      </c>
      <c r="I7282" s="31">
        <v>139</v>
      </c>
      <c r="J7282" s="31">
        <v>284002</v>
      </c>
      <c r="K7282" s="31">
        <v>0.48943317300582401</v>
      </c>
      <c r="L7282" s="31" t="s">
        <v>1769</v>
      </c>
      <c r="M7282" s="31">
        <f t="shared" si="312"/>
        <v>0.48943317300582401</v>
      </c>
      <c r="N7282" s="31">
        <f t="shared" si="313"/>
        <v>0</v>
      </c>
    </row>
    <row r="7283" spans="1:14" x14ac:dyDescent="0.45">
      <c r="A7283" s="31" t="str">
        <f t="shared" si="314"/>
        <v>E06000044_Unborn children with an open CIN plan_Number</v>
      </c>
      <c r="B7283" s="31" t="s">
        <v>383</v>
      </c>
      <c r="C7283" s="31" t="s">
        <v>384</v>
      </c>
      <c r="D7283" s="31" t="s">
        <v>474</v>
      </c>
      <c r="E7283" s="31" t="s">
        <v>475</v>
      </c>
      <c r="F7283" s="31" t="s">
        <v>63</v>
      </c>
      <c r="G7283" s="31" t="s">
        <v>127</v>
      </c>
      <c r="H7283" s="31" t="s">
        <v>743</v>
      </c>
      <c r="I7283" s="31">
        <v>36</v>
      </c>
      <c r="J7283" s="31">
        <v>44046</v>
      </c>
      <c r="K7283" s="31">
        <v>0.81732733959950998</v>
      </c>
      <c r="L7283" s="31" t="s">
        <v>1772</v>
      </c>
      <c r="M7283" s="31">
        <f t="shared" si="312"/>
        <v>0.81732733959950998</v>
      </c>
      <c r="N7283" s="31">
        <f t="shared" si="313"/>
        <v>0</v>
      </c>
    </row>
    <row r="7284" spans="1:14" x14ac:dyDescent="0.45">
      <c r="A7284" s="31" t="str">
        <f t="shared" si="314"/>
        <v>E06000045_Unborn children with an open CIN plan_Number</v>
      </c>
      <c r="B7284" s="31" t="s">
        <v>577</v>
      </c>
      <c r="C7284" s="31" t="s">
        <v>729</v>
      </c>
      <c r="D7284" s="31" t="s">
        <v>474</v>
      </c>
      <c r="E7284" s="31" t="s">
        <v>475</v>
      </c>
      <c r="F7284" s="31" t="s">
        <v>63</v>
      </c>
      <c r="G7284" s="31" t="s">
        <v>127</v>
      </c>
      <c r="H7284" s="31" t="s">
        <v>743</v>
      </c>
      <c r="I7284" s="31">
        <v>56</v>
      </c>
      <c r="J7284" s="31">
        <v>50832</v>
      </c>
      <c r="K7284" s="31">
        <v>1.1016682404784399</v>
      </c>
      <c r="L7284" s="31" t="s">
        <v>1836</v>
      </c>
      <c r="M7284" s="31">
        <f t="shared" si="312"/>
        <v>1.1016682404784399</v>
      </c>
      <c r="N7284" s="31">
        <f t="shared" si="313"/>
        <v>0</v>
      </c>
    </row>
    <row r="7285" spans="1:14" x14ac:dyDescent="0.45">
      <c r="A7285" s="31" t="str">
        <f t="shared" si="314"/>
        <v>E10000018_Unborn children with an open CIN plan_Number</v>
      </c>
      <c r="B7285" s="31" t="s">
        <v>552</v>
      </c>
      <c r="C7285" s="31" t="s">
        <v>553</v>
      </c>
      <c r="D7285" s="31" t="s">
        <v>474</v>
      </c>
      <c r="E7285" s="31" t="s">
        <v>475</v>
      </c>
      <c r="F7285" s="31" t="s">
        <v>63</v>
      </c>
      <c r="G7285" s="31" t="s">
        <v>127</v>
      </c>
      <c r="H7285" s="31" t="s">
        <v>743</v>
      </c>
      <c r="I7285" s="31">
        <v>54</v>
      </c>
      <c r="J7285" s="31">
        <v>140307</v>
      </c>
      <c r="K7285" s="31">
        <v>0.384870320083816</v>
      </c>
      <c r="L7285" s="31" t="s">
        <v>1768</v>
      </c>
      <c r="M7285" s="31">
        <f t="shared" si="312"/>
        <v>0.384870320083816</v>
      </c>
      <c r="N7285" s="31">
        <f t="shared" si="313"/>
        <v>0</v>
      </c>
    </row>
    <row r="7286" spans="1:14" x14ac:dyDescent="0.45">
      <c r="A7286" s="31" t="str">
        <f t="shared" si="314"/>
        <v>E06000016_Unborn children with an open CIN plan_Number</v>
      </c>
      <c r="B7286" s="31" t="s">
        <v>341</v>
      </c>
      <c r="C7286" s="31" t="s">
        <v>342</v>
      </c>
      <c r="D7286" s="31" t="s">
        <v>474</v>
      </c>
      <c r="E7286" s="31" t="s">
        <v>475</v>
      </c>
      <c r="F7286" s="31" t="s">
        <v>63</v>
      </c>
      <c r="G7286" s="31" t="s">
        <v>127</v>
      </c>
      <c r="H7286" s="31" t="s">
        <v>743</v>
      </c>
      <c r="I7286" s="31">
        <v>57</v>
      </c>
      <c r="J7286" s="31">
        <v>83994</v>
      </c>
      <c r="K7286" s="31">
        <v>0.67861990142152995</v>
      </c>
      <c r="L7286" s="31" t="s">
        <v>1771</v>
      </c>
      <c r="M7286" s="31">
        <f t="shared" si="312"/>
        <v>0.67861990142152995</v>
      </c>
      <c r="N7286" s="31">
        <f t="shared" si="313"/>
        <v>0</v>
      </c>
    </row>
    <row r="7287" spans="1:14" x14ac:dyDescent="0.45">
      <c r="A7287" s="31" t="str">
        <f t="shared" si="314"/>
        <v>E06000017_Unborn children with an open CIN plan_Number</v>
      </c>
      <c r="B7287" s="31" t="s">
        <v>548</v>
      </c>
      <c r="C7287" s="31" t="s">
        <v>728</v>
      </c>
      <c r="D7287" s="31" t="s">
        <v>474</v>
      </c>
      <c r="E7287" s="31" t="s">
        <v>475</v>
      </c>
      <c r="F7287" s="31" t="s">
        <v>63</v>
      </c>
      <c r="G7287" s="31" t="s">
        <v>127</v>
      </c>
      <c r="H7287" s="31" t="s">
        <v>743</v>
      </c>
      <c r="I7287" s="31" t="s">
        <v>1280</v>
      </c>
      <c r="J7287" s="31">
        <v>7807</v>
      </c>
      <c r="K7287" s="31" t="s">
        <v>1280</v>
      </c>
      <c r="L7287" s="31" t="s">
        <v>70</v>
      </c>
      <c r="M7287" s="31" t="s">
        <v>70</v>
      </c>
      <c r="N7287" s="31">
        <f t="shared" si="313"/>
        <v>0</v>
      </c>
    </row>
    <row r="7288" spans="1:14" x14ac:dyDescent="0.45">
      <c r="A7288" s="31" t="str">
        <f t="shared" si="314"/>
        <v>E10000028_Unborn children with an open CIN plan_Number</v>
      </c>
      <c r="B7288" s="31" t="s">
        <v>418</v>
      </c>
      <c r="C7288" s="31" t="s">
        <v>419</v>
      </c>
      <c r="D7288" s="31" t="s">
        <v>474</v>
      </c>
      <c r="E7288" s="31" t="s">
        <v>475</v>
      </c>
      <c r="F7288" s="31" t="s">
        <v>63</v>
      </c>
      <c r="G7288" s="31" t="s">
        <v>127</v>
      </c>
      <c r="H7288" s="31" t="s">
        <v>743</v>
      </c>
      <c r="I7288" s="31">
        <v>130</v>
      </c>
      <c r="J7288" s="31">
        <v>169603</v>
      </c>
      <c r="K7288" s="31">
        <v>0.76649587566257704</v>
      </c>
      <c r="L7288" s="31" t="s">
        <v>1772</v>
      </c>
      <c r="M7288" s="31">
        <f t="shared" si="312"/>
        <v>0.76649587566257704</v>
      </c>
      <c r="N7288" s="31">
        <f t="shared" si="313"/>
        <v>0</v>
      </c>
    </row>
    <row r="7289" spans="1:14" x14ac:dyDescent="0.45">
      <c r="A7289" s="31" t="str">
        <f t="shared" si="314"/>
        <v>E06000021_Unborn children with an open CIN plan_Number</v>
      </c>
      <c r="B7289" s="31" t="s">
        <v>424</v>
      </c>
      <c r="C7289" s="31" t="s">
        <v>425</v>
      </c>
      <c r="D7289" s="31" t="s">
        <v>474</v>
      </c>
      <c r="E7289" s="31" t="s">
        <v>475</v>
      </c>
      <c r="F7289" s="31" t="s">
        <v>63</v>
      </c>
      <c r="G7289" s="31" t="s">
        <v>127</v>
      </c>
      <c r="H7289" s="31" t="s">
        <v>743</v>
      </c>
      <c r="I7289" s="31">
        <v>85</v>
      </c>
      <c r="J7289" s="31">
        <v>57549</v>
      </c>
      <c r="K7289" s="31">
        <v>1.4770022068150599</v>
      </c>
      <c r="L7289" s="31" t="s">
        <v>1839</v>
      </c>
      <c r="M7289" s="31">
        <f t="shared" si="312"/>
        <v>1.4770022068150599</v>
      </c>
      <c r="N7289" s="31">
        <f t="shared" si="313"/>
        <v>0</v>
      </c>
    </row>
    <row r="7290" spans="1:14" x14ac:dyDescent="0.45">
      <c r="A7290" s="31" t="str">
        <f t="shared" si="314"/>
        <v>E06000054_Unborn children with an open CIN plan_Number</v>
      </c>
      <c r="B7290" s="31" t="s">
        <v>462</v>
      </c>
      <c r="C7290" s="31" t="s">
        <v>463</v>
      </c>
      <c r="D7290" s="31" t="s">
        <v>474</v>
      </c>
      <c r="E7290" s="31" t="s">
        <v>475</v>
      </c>
      <c r="F7290" s="31" t="s">
        <v>63</v>
      </c>
      <c r="G7290" s="31" t="s">
        <v>127</v>
      </c>
      <c r="H7290" s="31" t="s">
        <v>743</v>
      </c>
      <c r="I7290" s="31">
        <v>91</v>
      </c>
      <c r="J7290" s="31">
        <v>105692</v>
      </c>
      <c r="K7290" s="31">
        <v>0.86099231729932302</v>
      </c>
      <c r="L7290" s="31" t="s">
        <v>1835</v>
      </c>
      <c r="M7290" s="31">
        <f t="shared" si="312"/>
        <v>0.86099231729932302</v>
      </c>
      <c r="N7290" s="31">
        <f t="shared" si="313"/>
        <v>0</v>
      </c>
    </row>
    <row r="7291" spans="1:14" x14ac:dyDescent="0.45">
      <c r="A7291" s="31" t="str">
        <f t="shared" si="314"/>
        <v>E06000030_Unborn children with an open CIN plan_Number</v>
      </c>
      <c r="B7291" s="31" t="s">
        <v>434</v>
      </c>
      <c r="C7291" s="31" t="s">
        <v>435</v>
      </c>
      <c r="D7291" s="31" t="s">
        <v>474</v>
      </c>
      <c r="E7291" s="31" t="s">
        <v>475</v>
      </c>
      <c r="F7291" s="31" t="s">
        <v>63</v>
      </c>
      <c r="G7291" s="31" t="s">
        <v>127</v>
      </c>
      <c r="H7291" s="31" t="s">
        <v>743</v>
      </c>
      <c r="I7291" s="31">
        <v>38</v>
      </c>
      <c r="J7291" s="31">
        <v>50239</v>
      </c>
      <c r="K7291" s="31">
        <v>0.75638448217520304</v>
      </c>
      <c r="L7291" s="31" t="s">
        <v>1772</v>
      </c>
      <c r="M7291" s="31">
        <f t="shared" si="312"/>
        <v>0.75638448217520304</v>
      </c>
      <c r="N7291" s="31">
        <f t="shared" si="313"/>
        <v>0</v>
      </c>
    </row>
    <row r="7292" spans="1:14" x14ac:dyDescent="0.45">
      <c r="A7292" s="31" t="str">
        <f t="shared" si="314"/>
        <v>E06000036_Unborn children with an open CIN plan_Number</v>
      </c>
      <c r="B7292" s="31" t="s">
        <v>257</v>
      </c>
      <c r="C7292" s="31" t="s">
        <v>258</v>
      </c>
      <c r="D7292" s="31" t="s">
        <v>474</v>
      </c>
      <c r="E7292" s="31" t="s">
        <v>475</v>
      </c>
      <c r="F7292" s="31" t="s">
        <v>63</v>
      </c>
      <c r="G7292" s="31" t="s">
        <v>127</v>
      </c>
      <c r="H7292" s="31" t="s">
        <v>743</v>
      </c>
      <c r="I7292" s="31">
        <v>14</v>
      </c>
      <c r="J7292" s="31">
        <v>28336</v>
      </c>
      <c r="K7292" s="31">
        <v>0.49407114624505899</v>
      </c>
      <c r="L7292" s="31" t="s">
        <v>1769</v>
      </c>
      <c r="M7292" s="31">
        <f t="shared" si="312"/>
        <v>0.49407114624505899</v>
      </c>
      <c r="N7292" s="31">
        <f t="shared" si="313"/>
        <v>0</v>
      </c>
    </row>
    <row r="7293" spans="1:14" x14ac:dyDescent="0.45">
      <c r="A7293" s="31" t="str">
        <f t="shared" si="314"/>
        <v>E06000040_Unborn children with an open CIN plan_Number</v>
      </c>
      <c r="B7293" s="31" t="s">
        <v>555</v>
      </c>
      <c r="C7293" s="31" t="s">
        <v>727</v>
      </c>
      <c r="D7293" s="31" t="s">
        <v>474</v>
      </c>
      <c r="E7293" s="31" t="s">
        <v>475</v>
      </c>
      <c r="F7293" s="31" t="s">
        <v>63</v>
      </c>
      <c r="G7293" s="31" t="s">
        <v>127</v>
      </c>
      <c r="H7293" s="31" t="s">
        <v>743</v>
      </c>
      <c r="I7293" s="31">
        <v>17</v>
      </c>
      <c r="J7293" s="31">
        <v>34604</v>
      </c>
      <c r="K7293" s="31">
        <v>0.49127268523870099</v>
      </c>
      <c r="L7293" s="31" t="s">
        <v>1769</v>
      </c>
      <c r="M7293" s="31">
        <f t="shared" si="312"/>
        <v>0.49127268523870099</v>
      </c>
      <c r="N7293" s="31">
        <f t="shared" si="313"/>
        <v>0</v>
      </c>
    </row>
    <row r="7294" spans="1:14" x14ac:dyDescent="0.45">
      <c r="A7294" s="31" t="str">
        <f t="shared" si="314"/>
        <v>E06000037_Unborn children with an open CIN plan_Number</v>
      </c>
      <c r="B7294" s="31" t="s">
        <v>456</v>
      </c>
      <c r="C7294" s="31" t="s">
        <v>457</v>
      </c>
      <c r="D7294" s="31" t="s">
        <v>474</v>
      </c>
      <c r="E7294" s="31" t="s">
        <v>475</v>
      </c>
      <c r="F7294" s="31" t="s">
        <v>63</v>
      </c>
      <c r="G7294" s="31" t="s">
        <v>127</v>
      </c>
      <c r="H7294" s="31" t="s">
        <v>743</v>
      </c>
      <c r="I7294" s="31">
        <v>15</v>
      </c>
      <c r="J7294" s="31">
        <v>35623</v>
      </c>
      <c r="K7294" s="31">
        <v>0.421076270948544</v>
      </c>
      <c r="L7294" s="31" t="s">
        <v>1768</v>
      </c>
      <c r="M7294" s="31">
        <f t="shared" si="312"/>
        <v>0.421076270948544</v>
      </c>
      <c r="N7294" s="31">
        <f t="shared" si="313"/>
        <v>0</v>
      </c>
    </row>
    <row r="7295" spans="1:14" x14ac:dyDescent="0.45">
      <c r="A7295" s="31" t="str">
        <f t="shared" si="314"/>
        <v>E06000038_Unborn children with an open CIN plan_Number</v>
      </c>
      <c r="B7295" s="31" t="s">
        <v>557</v>
      </c>
      <c r="C7295" s="31" t="s">
        <v>726</v>
      </c>
      <c r="D7295" s="31" t="s">
        <v>474</v>
      </c>
      <c r="E7295" s="31" t="s">
        <v>475</v>
      </c>
      <c r="F7295" s="31" t="s">
        <v>63</v>
      </c>
      <c r="G7295" s="31" t="s">
        <v>127</v>
      </c>
      <c r="H7295" s="31" t="s">
        <v>743</v>
      </c>
      <c r="I7295" s="31">
        <v>30</v>
      </c>
      <c r="J7295" s="31">
        <v>37080</v>
      </c>
      <c r="K7295" s="31">
        <v>0.80906148867313898</v>
      </c>
      <c r="L7295" s="31" t="s">
        <v>1772</v>
      </c>
      <c r="M7295" s="31">
        <f t="shared" si="312"/>
        <v>0.80906148867313898</v>
      </c>
      <c r="N7295" s="31">
        <f t="shared" si="313"/>
        <v>0</v>
      </c>
    </row>
    <row r="7296" spans="1:14" x14ac:dyDescent="0.45">
      <c r="A7296" s="31" t="str">
        <f t="shared" si="314"/>
        <v>E06000039_Unborn children with an open CIN plan_Number</v>
      </c>
      <c r="B7296" s="31" t="s">
        <v>404</v>
      </c>
      <c r="C7296" s="31" t="s">
        <v>405</v>
      </c>
      <c r="D7296" s="31" t="s">
        <v>474</v>
      </c>
      <c r="E7296" s="31" t="s">
        <v>475</v>
      </c>
      <c r="F7296" s="31" t="s">
        <v>63</v>
      </c>
      <c r="G7296" s="31" t="s">
        <v>127</v>
      </c>
      <c r="H7296" s="31" t="s">
        <v>743</v>
      </c>
      <c r="I7296" s="31">
        <v>23</v>
      </c>
      <c r="J7296" s="31">
        <v>42699</v>
      </c>
      <c r="K7296" s="31">
        <v>0.53865430103749501</v>
      </c>
      <c r="L7296" s="31" t="s">
        <v>1769</v>
      </c>
      <c r="M7296" s="31">
        <f t="shared" ref="M7296:M7359" si="315">K7296</f>
        <v>0.53865430103749501</v>
      </c>
      <c r="N7296" s="31">
        <f t="shared" si="313"/>
        <v>0</v>
      </c>
    </row>
    <row r="7297" spans="1:14" x14ac:dyDescent="0.45">
      <c r="A7297" s="31" t="str">
        <f t="shared" si="314"/>
        <v>E06000041_Unborn children with an open CIN plan_Number</v>
      </c>
      <c r="B7297" s="31" t="s">
        <v>466</v>
      </c>
      <c r="C7297" s="31" t="s">
        <v>467</v>
      </c>
      <c r="D7297" s="31" t="s">
        <v>474</v>
      </c>
      <c r="E7297" s="31" t="s">
        <v>475</v>
      </c>
      <c r="F7297" s="31" t="s">
        <v>63</v>
      </c>
      <c r="G7297" s="31" t="s">
        <v>127</v>
      </c>
      <c r="H7297" s="31" t="s">
        <v>743</v>
      </c>
      <c r="I7297" s="31">
        <v>12</v>
      </c>
      <c r="J7297" s="31">
        <v>39532</v>
      </c>
      <c r="K7297" s="31">
        <v>0.30355155317211402</v>
      </c>
      <c r="L7297" s="31" t="s">
        <v>1767</v>
      </c>
      <c r="M7297" s="31">
        <f t="shared" si="315"/>
        <v>0.30355155317211402</v>
      </c>
      <c r="N7297" s="31">
        <f t="shared" si="313"/>
        <v>0</v>
      </c>
    </row>
    <row r="7298" spans="1:14" x14ac:dyDescent="0.45">
      <c r="A7298" s="31" t="str">
        <f t="shared" si="314"/>
        <v>E10000003_Unborn children with an open CIN plan_Number</v>
      </c>
      <c r="B7298" s="31" t="s">
        <v>275</v>
      </c>
      <c r="C7298" s="31" t="s">
        <v>276</v>
      </c>
      <c r="D7298" s="31" t="s">
        <v>474</v>
      </c>
      <c r="E7298" s="31" t="s">
        <v>475</v>
      </c>
      <c r="F7298" s="31" t="s">
        <v>63</v>
      </c>
      <c r="G7298" s="31" t="s">
        <v>127</v>
      </c>
      <c r="H7298" s="31" t="s">
        <v>743</v>
      </c>
      <c r="I7298" s="31">
        <v>68</v>
      </c>
      <c r="J7298" s="31">
        <v>135719</v>
      </c>
      <c r="K7298" s="31">
        <v>0.50103522719737104</v>
      </c>
      <c r="L7298" s="31" t="s">
        <v>1769</v>
      </c>
      <c r="M7298" s="31">
        <f t="shared" si="315"/>
        <v>0.50103522719737104</v>
      </c>
      <c r="N7298" s="31">
        <f t="shared" si="313"/>
        <v>0</v>
      </c>
    </row>
    <row r="7299" spans="1:14" x14ac:dyDescent="0.45">
      <c r="A7299" s="31" t="str">
        <f t="shared" si="314"/>
        <v>E06000031_Unborn children with an open CIN plan_Number</v>
      </c>
      <c r="B7299" s="31" t="s">
        <v>379</v>
      </c>
      <c r="C7299" s="31" t="s">
        <v>380</v>
      </c>
      <c r="D7299" s="31" t="s">
        <v>474</v>
      </c>
      <c r="E7299" s="31" t="s">
        <v>475</v>
      </c>
      <c r="F7299" s="31" t="s">
        <v>63</v>
      </c>
      <c r="G7299" s="31" t="s">
        <v>127</v>
      </c>
      <c r="H7299" s="31" t="s">
        <v>743</v>
      </c>
      <c r="I7299" s="31">
        <v>53</v>
      </c>
      <c r="J7299" s="31">
        <v>51137</v>
      </c>
      <c r="K7299" s="31">
        <v>1.0364315466296401</v>
      </c>
      <c r="L7299" s="31" t="s">
        <v>1834</v>
      </c>
      <c r="M7299" s="31">
        <f t="shared" si="315"/>
        <v>1.0364315466296401</v>
      </c>
      <c r="N7299" s="31">
        <f t="shared" ref="N7299:N7362" si="316">IF(OR(C7299="City of London",C7299="Isles of Scilly"),1,0)</f>
        <v>0</v>
      </c>
    </row>
    <row r="7300" spans="1:14" x14ac:dyDescent="0.45">
      <c r="A7300" s="31" t="str">
        <f t="shared" si="314"/>
        <v>E06000006_Unborn children with an open CIN plan_Number</v>
      </c>
      <c r="B7300" s="31" t="s">
        <v>531</v>
      </c>
      <c r="C7300" s="31" t="s">
        <v>722</v>
      </c>
      <c r="D7300" s="31" t="s">
        <v>474</v>
      </c>
      <c r="E7300" s="31" t="s">
        <v>475</v>
      </c>
      <c r="F7300" s="31" t="s">
        <v>63</v>
      </c>
      <c r="G7300" s="31" t="s">
        <v>127</v>
      </c>
      <c r="H7300" s="31" t="s">
        <v>743</v>
      </c>
      <c r="I7300" s="31">
        <v>18</v>
      </c>
      <c r="J7300" s="31">
        <v>28617</v>
      </c>
      <c r="K7300" s="31">
        <v>0.62899675018345702</v>
      </c>
      <c r="L7300" s="31" t="s">
        <v>1770</v>
      </c>
      <c r="M7300" s="31">
        <f t="shared" si="315"/>
        <v>0.62899675018345702</v>
      </c>
      <c r="N7300" s="31">
        <f t="shared" si="316"/>
        <v>0</v>
      </c>
    </row>
    <row r="7301" spans="1:14" x14ac:dyDescent="0.45">
      <c r="A7301" s="31" t="str">
        <f t="shared" si="314"/>
        <v>E06000007_Unborn children with an open CIN plan_Number</v>
      </c>
      <c r="B7301" s="31" t="s">
        <v>452</v>
      </c>
      <c r="C7301" s="31" t="s">
        <v>453</v>
      </c>
      <c r="D7301" s="31" t="s">
        <v>474</v>
      </c>
      <c r="E7301" s="31" t="s">
        <v>475</v>
      </c>
      <c r="F7301" s="31" t="s">
        <v>63</v>
      </c>
      <c r="G7301" s="31" t="s">
        <v>127</v>
      </c>
      <c r="H7301" s="31" t="s">
        <v>743</v>
      </c>
      <c r="I7301" s="31">
        <v>25</v>
      </c>
      <c r="J7301" s="31">
        <v>44484</v>
      </c>
      <c r="K7301" s="31">
        <v>0.56199982016005801</v>
      </c>
      <c r="L7301" s="31" t="s">
        <v>1770</v>
      </c>
      <c r="M7301" s="31">
        <f t="shared" si="315"/>
        <v>0.56199982016005801</v>
      </c>
      <c r="N7301" s="31">
        <f t="shared" si="316"/>
        <v>0</v>
      </c>
    </row>
    <row r="7302" spans="1:14" x14ac:dyDescent="0.45">
      <c r="A7302" s="31" t="str">
        <f t="shared" si="314"/>
        <v>E10000008_Unborn children with an open CIN plan_Number</v>
      </c>
      <c r="B7302" s="31" t="s">
        <v>504</v>
      </c>
      <c r="C7302" s="31" t="s">
        <v>505</v>
      </c>
      <c r="D7302" s="31" t="s">
        <v>474</v>
      </c>
      <c r="E7302" s="31" t="s">
        <v>475</v>
      </c>
      <c r="F7302" s="31" t="s">
        <v>63</v>
      </c>
      <c r="G7302" s="31" t="s">
        <v>127</v>
      </c>
      <c r="H7302" s="31" t="s">
        <v>743</v>
      </c>
      <c r="I7302" s="31">
        <v>55</v>
      </c>
      <c r="J7302" s="31">
        <v>145878</v>
      </c>
      <c r="K7302" s="31">
        <v>0.37702737904276201</v>
      </c>
      <c r="L7302" s="31" t="s">
        <v>1768</v>
      </c>
      <c r="M7302" s="31">
        <f t="shared" si="315"/>
        <v>0.37702737904276201</v>
      </c>
      <c r="N7302" s="31">
        <f t="shared" si="316"/>
        <v>0</v>
      </c>
    </row>
    <row r="7303" spans="1:14" x14ac:dyDescent="0.45">
      <c r="A7303" s="31" t="str">
        <f t="shared" si="314"/>
        <v>E06000026_Unborn children with an open CIN plan_Number</v>
      </c>
      <c r="B7303" s="31" t="s">
        <v>381</v>
      </c>
      <c r="C7303" s="31" t="s">
        <v>382</v>
      </c>
      <c r="D7303" s="31" t="s">
        <v>474</v>
      </c>
      <c r="E7303" s="31" t="s">
        <v>475</v>
      </c>
      <c r="F7303" s="31" t="s">
        <v>63</v>
      </c>
      <c r="G7303" s="31" t="s">
        <v>127</v>
      </c>
      <c r="H7303" s="31" t="s">
        <v>743</v>
      </c>
      <c r="I7303" s="31">
        <v>68</v>
      </c>
      <c r="J7303" s="31">
        <v>52552</v>
      </c>
      <c r="K7303" s="31">
        <v>1.2939564621708</v>
      </c>
      <c r="L7303" s="31" t="s">
        <v>1838</v>
      </c>
      <c r="M7303" s="31">
        <f t="shared" si="315"/>
        <v>1.2939564621708</v>
      </c>
      <c r="N7303" s="31">
        <f t="shared" si="316"/>
        <v>0</v>
      </c>
    </row>
    <row r="7304" spans="1:14" x14ac:dyDescent="0.45">
      <c r="A7304" s="31" t="str">
        <f t="shared" si="314"/>
        <v>E06000027_Unborn children with an open CIN plan_Number</v>
      </c>
      <c r="B7304" s="31" t="s">
        <v>438</v>
      </c>
      <c r="C7304" s="31" t="s">
        <v>439</v>
      </c>
      <c r="D7304" s="31" t="s">
        <v>474</v>
      </c>
      <c r="E7304" s="31" t="s">
        <v>475</v>
      </c>
      <c r="F7304" s="31" t="s">
        <v>63</v>
      </c>
      <c r="G7304" s="31" t="s">
        <v>127</v>
      </c>
      <c r="H7304" s="31" t="s">
        <v>743</v>
      </c>
      <c r="I7304" s="31">
        <v>12</v>
      </c>
      <c r="J7304" s="31">
        <v>25423</v>
      </c>
      <c r="K7304" s="31">
        <v>0.47201353105455701</v>
      </c>
      <c r="L7304" s="31" t="s">
        <v>1769</v>
      </c>
      <c r="M7304" s="31">
        <f t="shared" si="315"/>
        <v>0.47201353105455701</v>
      </c>
      <c r="N7304" s="31">
        <f t="shared" si="316"/>
        <v>0</v>
      </c>
    </row>
    <row r="7305" spans="1:14" x14ac:dyDescent="0.45">
      <c r="A7305" s="31" t="str">
        <f t="shared" si="314"/>
        <v>E10000012_Unborn children with an open CIN plan_Number</v>
      </c>
      <c r="B7305" s="31" t="s">
        <v>303</v>
      </c>
      <c r="C7305" s="31" t="s">
        <v>304</v>
      </c>
      <c r="D7305" s="31" t="s">
        <v>474</v>
      </c>
      <c r="E7305" s="31" t="s">
        <v>475</v>
      </c>
      <c r="F7305" s="31" t="s">
        <v>63</v>
      </c>
      <c r="G7305" s="31" t="s">
        <v>127</v>
      </c>
      <c r="H7305" s="31" t="s">
        <v>743</v>
      </c>
      <c r="I7305" s="31">
        <v>124</v>
      </c>
      <c r="J7305" s="31">
        <v>311172</v>
      </c>
      <c r="K7305" s="31">
        <v>0.39849343771290502</v>
      </c>
      <c r="L7305" s="31" t="s">
        <v>1768</v>
      </c>
      <c r="M7305" s="31">
        <f t="shared" si="315"/>
        <v>0.39849343771290502</v>
      </c>
      <c r="N7305" s="31">
        <f t="shared" si="316"/>
        <v>0</v>
      </c>
    </row>
    <row r="7306" spans="1:14" x14ac:dyDescent="0.45">
      <c r="A7306" s="31" t="str">
        <f t="shared" si="314"/>
        <v>E06000033_Unborn children with an open CIN plan_Number</v>
      </c>
      <c r="B7306" s="31" t="s">
        <v>412</v>
      </c>
      <c r="C7306" s="31" t="s">
        <v>413</v>
      </c>
      <c r="D7306" s="31" t="s">
        <v>474</v>
      </c>
      <c r="E7306" s="31" t="s">
        <v>475</v>
      </c>
      <c r="F7306" s="31" t="s">
        <v>63</v>
      </c>
      <c r="G7306" s="31" t="s">
        <v>127</v>
      </c>
      <c r="H7306" s="31" t="s">
        <v>743</v>
      </c>
      <c r="I7306" s="31">
        <v>42</v>
      </c>
      <c r="J7306" s="31">
        <v>39540</v>
      </c>
      <c r="K7306" s="31">
        <v>1.0622154779969699</v>
      </c>
      <c r="L7306" s="31" t="s">
        <v>1836</v>
      </c>
      <c r="M7306" s="31">
        <f t="shared" si="315"/>
        <v>1.0622154779969699</v>
      </c>
      <c r="N7306" s="31">
        <f t="shared" si="316"/>
        <v>0</v>
      </c>
    </row>
    <row r="7307" spans="1:14" x14ac:dyDescent="0.45">
      <c r="A7307" s="31" t="str">
        <f t="shared" ref="A7307:A7370" si="317">CONCATENATE(B7307,"_",G7307,"_",H7307)</f>
        <v>E06000034_Unborn children with an open CIN plan_Number</v>
      </c>
      <c r="B7307" s="31" t="s">
        <v>493</v>
      </c>
      <c r="C7307" s="31" t="s">
        <v>731</v>
      </c>
      <c r="D7307" s="31" t="s">
        <v>474</v>
      </c>
      <c r="E7307" s="31" t="s">
        <v>475</v>
      </c>
      <c r="F7307" s="31" t="s">
        <v>63</v>
      </c>
      <c r="G7307" s="31" t="s">
        <v>127</v>
      </c>
      <c r="H7307" s="31" t="s">
        <v>743</v>
      </c>
      <c r="I7307" s="31">
        <v>15</v>
      </c>
      <c r="J7307" s="31">
        <v>43762</v>
      </c>
      <c r="K7307" s="31">
        <v>0.342763127827796</v>
      </c>
      <c r="L7307" s="31" t="s">
        <v>1767</v>
      </c>
      <c r="M7307" s="31">
        <f t="shared" si="315"/>
        <v>0.342763127827796</v>
      </c>
      <c r="N7307" s="31">
        <f t="shared" si="316"/>
        <v>0</v>
      </c>
    </row>
    <row r="7308" spans="1:14" x14ac:dyDescent="0.45">
      <c r="A7308" s="31" t="str">
        <f t="shared" si="317"/>
        <v>E06000019_Unborn children with an open CIN plan_Number</v>
      </c>
      <c r="B7308" s="31" t="s">
        <v>317</v>
      </c>
      <c r="C7308" s="31" t="s">
        <v>318</v>
      </c>
      <c r="D7308" s="31" t="s">
        <v>474</v>
      </c>
      <c r="E7308" s="31" t="s">
        <v>475</v>
      </c>
      <c r="F7308" s="31" t="s">
        <v>63</v>
      </c>
      <c r="G7308" s="31" t="s">
        <v>127</v>
      </c>
      <c r="H7308" s="31" t="s">
        <v>743</v>
      </c>
      <c r="I7308" s="31">
        <v>14</v>
      </c>
      <c r="J7308" s="31">
        <v>36103</v>
      </c>
      <c r="K7308" s="31">
        <v>0.38777940891338702</v>
      </c>
      <c r="L7308" s="31" t="s">
        <v>1768</v>
      </c>
      <c r="M7308" s="31">
        <f t="shared" si="315"/>
        <v>0.38777940891338702</v>
      </c>
      <c r="N7308" s="31">
        <f t="shared" si="316"/>
        <v>0</v>
      </c>
    </row>
    <row r="7309" spans="1:14" x14ac:dyDescent="0.45">
      <c r="A7309" s="31" t="str">
        <f t="shared" si="317"/>
        <v>E10000034_Unborn children with an open CIN plan_Number</v>
      </c>
      <c r="B7309" s="31" t="s">
        <v>470</v>
      </c>
      <c r="C7309" s="31" t="s">
        <v>471</v>
      </c>
      <c r="D7309" s="31" t="s">
        <v>474</v>
      </c>
      <c r="E7309" s="31" t="s">
        <v>475</v>
      </c>
      <c r="F7309" s="31" t="s">
        <v>63</v>
      </c>
      <c r="G7309" s="31" t="s">
        <v>127</v>
      </c>
      <c r="H7309" s="31" t="s">
        <v>743</v>
      </c>
      <c r="I7309" s="31">
        <v>58</v>
      </c>
      <c r="J7309" s="31">
        <v>117783</v>
      </c>
      <c r="K7309" s="31">
        <v>0.49243099598413997</v>
      </c>
      <c r="L7309" s="31" t="s">
        <v>1769</v>
      </c>
      <c r="M7309" s="31">
        <f t="shared" si="315"/>
        <v>0.49243099598413997</v>
      </c>
      <c r="N7309" s="31">
        <f t="shared" si="316"/>
        <v>0</v>
      </c>
    </row>
    <row r="7310" spans="1:14" x14ac:dyDescent="0.45">
      <c r="A7310" s="31" t="str">
        <f t="shared" si="317"/>
        <v>E10000016_Unborn children with an open CIN plan_Number</v>
      </c>
      <c r="B7310" s="31" t="s">
        <v>327</v>
      </c>
      <c r="C7310" s="31" t="s">
        <v>328</v>
      </c>
      <c r="D7310" s="31" t="s">
        <v>474</v>
      </c>
      <c r="E7310" s="31" t="s">
        <v>475</v>
      </c>
      <c r="F7310" s="31" t="s">
        <v>63</v>
      </c>
      <c r="G7310" s="31" t="s">
        <v>127</v>
      </c>
      <c r="H7310" s="31" t="s">
        <v>743</v>
      </c>
      <c r="I7310" s="31">
        <v>225</v>
      </c>
      <c r="J7310" s="31">
        <v>340140</v>
      </c>
      <c r="K7310" s="31">
        <v>0.66149232668901004</v>
      </c>
      <c r="L7310" s="31" t="s">
        <v>1771</v>
      </c>
      <c r="M7310" s="31">
        <f t="shared" si="315"/>
        <v>0.66149232668901004</v>
      </c>
      <c r="N7310" s="31">
        <f t="shared" si="316"/>
        <v>0</v>
      </c>
    </row>
    <row r="7311" spans="1:14" x14ac:dyDescent="0.45">
      <c r="A7311" s="31" t="str">
        <f t="shared" si="317"/>
        <v>E06000035_Unborn children with an open CIN plan_Number</v>
      </c>
      <c r="B7311" s="31" t="s">
        <v>351</v>
      </c>
      <c r="C7311" s="31" t="s">
        <v>352</v>
      </c>
      <c r="D7311" s="31" t="s">
        <v>474</v>
      </c>
      <c r="E7311" s="31" t="s">
        <v>475</v>
      </c>
      <c r="F7311" s="31" t="s">
        <v>63</v>
      </c>
      <c r="G7311" s="31" t="s">
        <v>127</v>
      </c>
      <c r="H7311" s="31" t="s">
        <v>743</v>
      </c>
      <c r="I7311" s="31">
        <v>44</v>
      </c>
      <c r="J7311" s="31">
        <v>64391</v>
      </c>
      <c r="K7311" s="31">
        <v>0.68332530943765402</v>
      </c>
      <c r="L7311" s="31" t="s">
        <v>1771</v>
      </c>
      <c r="M7311" s="31">
        <f t="shared" si="315"/>
        <v>0.68332530943765402</v>
      </c>
      <c r="N7311" s="31">
        <f t="shared" si="316"/>
        <v>0</v>
      </c>
    </row>
    <row r="7312" spans="1:14" x14ac:dyDescent="0.45">
      <c r="A7312" s="31" t="str">
        <f t="shared" si="317"/>
        <v>E10000017_Unborn children with an open CIN plan_Number</v>
      </c>
      <c r="B7312" s="31" t="s">
        <v>337</v>
      </c>
      <c r="C7312" s="31" t="s">
        <v>338</v>
      </c>
      <c r="D7312" s="31" t="s">
        <v>474</v>
      </c>
      <c r="E7312" s="31" t="s">
        <v>475</v>
      </c>
      <c r="F7312" s="31" t="s">
        <v>63</v>
      </c>
      <c r="G7312" s="31" t="s">
        <v>127</v>
      </c>
      <c r="H7312" s="31" t="s">
        <v>743</v>
      </c>
      <c r="I7312" s="31">
        <v>167</v>
      </c>
      <c r="J7312" s="31">
        <v>249727</v>
      </c>
      <c r="K7312" s="31">
        <v>0.66873025343675296</v>
      </c>
      <c r="L7312" s="31" t="s">
        <v>1771</v>
      </c>
      <c r="M7312" s="31">
        <f t="shared" si="315"/>
        <v>0.66873025343675296</v>
      </c>
      <c r="N7312" s="31">
        <f t="shared" si="316"/>
        <v>0</v>
      </c>
    </row>
    <row r="7313" spans="1:14" x14ac:dyDescent="0.45">
      <c r="A7313" s="31" t="str">
        <f t="shared" si="317"/>
        <v>E06000008_Unborn children with an open CIN plan_Number</v>
      </c>
      <c r="B7313" s="31" t="s">
        <v>247</v>
      </c>
      <c r="C7313" s="31" t="s">
        <v>248</v>
      </c>
      <c r="D7313" s="31" t="s">
        <v>474</v>
      </c>
      <c r="E7313" s="31" t="s">
        <v>475</v>
      </c>
      <c r="F7313" s="31" t="s">
        <v>63</v>
      </c>
      <c r="G7313" s="31" t="s">
        <v>127</v>
      </c>
      <c r="H7313" s="31" t="s">
        <v>743</v>
      </c>
      <c r="I7313" s="31">
        <v>43</v>
      </c>
      <c r="J7313" s="31">
        <v>38481</v>
      </c>
      <c r="K7313" s="31">
        <v>1.11743457810348</v>
      </c>
      <c r="L7313" s="31" t="s">
        <v>1836</v>
      </c>
      <c r="M7313" s="31">
        <f t="shared" si="315"/>
        <v>1.11743457810348</v>
      </c>
      <c r="N7313" s="31">
        <f t="shared" si="316"/>
        <v>0</v>
      </c>
    </row>
    <row r="7314" spans="1:14" x14ac:dyDescent="0.45">
      <c r="A7314" s="31" t="str">
        <f t="shared" si="317"/>
        <v>E06000009_Unborn children with an open CIN plan_Number</v>
      </c>
      <c r="B7314" s="31" t="s">
        <v>249</v>
      </c>
      <c r="C7314" s="31" t="s">
        <v>250</v>
      </c>
      <c r="D7314" s="31" t="s">
        <v>474</v>
      </c>
      <c r="E7314" s="31" t="s">
        <v>475</v>
      </c>
      <c r="F7314" s="31" t="s">
        <v>63</v>
      </c>
      <c r="G7314" s="31" t="s">
        <v>127</v>
      </c>
      <c r="H7314" s="31" t="s">
        <v>743</v>
      </c>
      <c r="I7314" s="31">
        <v>55</v>
      </c>
      <c r="J7314" s="31">
        <v>28904</v>
      </c>
      <c r="K7314" s="31">
        <v>1.9028508164959901</v>
      </c>
      <c r="L7314" s="31" t="s">
        <v>1840</v>
      </c>
      <c r="M7314" s="31">
        <f t="shared" si="315"/>
        <v>1.9028508164959901</v>
      </c>
      <c r="N7314" s="31">
        <f t="shared" si="316"/>
        <v>0</v>
      </c>
    </row>
    <row r="7315" spans="1:14" x14ac:dyDescent="0.45">
      <c r="A7315" s="31" t="str">
        <f t="shared" si="317"/>
        <v>E10000024_Unborn children with an open CIN plan_Number</v>
      </c>
      <c r="B7315" s="31" t="s">
        <v>572</v>
      </c>
      <c r="C7315" s="31" t="s">
        <v>573</v>
      </c>
      <c r="D7315" s="31" t="s">
        <v>474</v>
      </c>
      <c r="E7315" s="31" t="s">
        <v>475</v>
      </c>
      <c r="F7315" s="31" t="s">
        <v>63</v>
      </c>
      <c r="G7315" s="31" t="s">
        <v>127</v>
      </c>
      <c r="H7315" s="31" t="s">
        <v>743</v>
      </c>
      <c r="I7315" s="31">
        <v>107</v>
      </c>
      <c r="J7315" s="31">
        <v>166542</v>
      </c>
      <c r="K7315" s="31">
        <v>0.64248057547045201</v>
      </c>
      <c r="L7315" s="31" t="s">
        <v>1770</v>
      </c>
      <c r="M7315" s="31">
        <f t="shared" si="315"/>
        <v>0.64248057547045201</v>
      </c>
      <c r="N7315" s="31">
        <f t="shared" si="316"/>
        <v>0</v>
      </c>
    </row>
    <row r="7316" spans="1:14" x14ac:dyDescent="0.45">
      <c r="A7316" s="31" t="str">
        <f t="shared" si="317"/>
        <v>E06000018_Unborn children with an open CIN plan_Number</v>
      </c>
      <c r="B7316" s="31" t="s">
        <v>373</v>
      </c>
      <c r="C7316" s="31" t="s">
        <v>374</v>
      </c>
      <c r="D7316" s="31" t="s">
        <v>474</v>
      </c>
      <c r="E7316" s="31" t="s">
        <v>475</v>
      </c>
      <c r="F7316" s="31" t="s">
        <v>63</v>
      </c>
      <c r="G7316" s="31" t="s">
        <v>127</v>
      </c>
      <c r="H7316" s="31" t="s">
        <v>743</v>
      </c>
      <c r="I7316" s="31">
        <v>75</v>
      </c>
      <c r="J7316" s="31">
        <v>68651</v>
      </c>
      <c r="K7316" s="31">
        <v>1.0924822653712301</v>
      </c>
      <c r="L7316" s="31" t="s">
        <v>1836</v>
      </c>
      <c r="M7316" s="31">
        <f t="shared" si="315"/>
        <v>1.0924822653712301</v>
      </c>
      <c r="N7316" s="31">
        <f t="shared" si="316"/>
        <v>0</v>
      </c>
    </row>
    <row r="7317" spans="1:14" x14ac:dyDescent="0.45">
      <c r="A7317" s="31" t="str">
        <f t="shared" si="317"/>
        <v>E06000051_Unborn children with an open CIN plan_Number</v>
      </c>
      <c r="B7317" s="31" t="s">
        <v>403</v>
      </c>
      <c r="C7317" s="31" t="s">
        <v>166</v>
      </c>
      <c r="D7317" s="31" t="s">
        <v>474</v>
      </c>
      <c r="E7317" s="31" t="s">
        <v>475</v>
      </c>
      <c r="F7317" s="31" t="s">
        <v>63</v>
      </c>
      <c r="G7317" s="31" t="s">
        <v>127</v>
      </c>
      <c r="H7317" s="31" t="s">
        <v>743</v>
      </c>
      <c r="I7317" s="31">
        <v>20</v>
      </c>
      <c r="J7317" s="31">
        <v>59839</v>
      </c>
      <c r="K7317" s="31">
        <v>0.33423018432794699</v>
      </c>
      <c r="L7317" s="31" t="s">
        <v>1767</v>
      </c>
      <c r="M7317" s="31">
        <f t="shared" si="315"/>
        <v>0.33423018432794699</v>
      </c>
      <c r="N7317" s="31">
        <f t="shared" si="316"/>
        <v>0</v>
      </c>
    </row>
    <row r="7318" spans="1:14" x14ac:dyDescent="0.45">
      <c r="A7318" s="31" t="str">
        <f t="shared" si="317"/>
        <v>E06000020_Unborn children with an open CIN plan_Number</v>
      </c>
      <c r="B7318" s="31" t="s">
        <v>570</v>
      </c>
      <c r="C7318" s="31" t="s">
        <v>730</v>
      </c>
      <c r="D7318" s="31" t="s">
        <v>474</v>
      </c>
      <c r="E7318" s="31" t="s">
        <v>475</v>
      </c>
      <c r="F7318" s="31" t="s">
        <v>63</v>
      </c>
      <c r="G7318" s="31" t="s">
        <v>127</v>
      </c>
      <c r="H7318" s="31" t="s">
        <v>743</v>
      </c>
      <c r="I7318" s="31">
        <v>42</v>
      </c>
      <c r="J7318" s="31">
        <v>40620</v>
      </c>
      <c r="K7318" s="31">
        <v>1.0339734121122599</v>
      </c>
      <c r="L7318" s="31" t="s">
        <v>1834</v>
      </c>
      <c r="M7318" s="31">
        <f t="shared" si="315"/>
        <v>1.0339734121122599</v>
      </c>
      <c r="N7318" s="31">
        <f t="shared" si="316"/>
        <v>0</v>
      </c>
    </row>
    <row r="7319" spans="1:14" x14ac:dyDescent="0.45">
      <c r="A7319" s="31" t="str">
        <f t="shared" si="317"/>
        <v>E06000049_Unborn children with an open CIN plan_Number</v>
      </c>
      <c r="B7319" s="31" t="s">
        <v>541</v>
      </c>
      <c r="C7319" s="31" t="s">
        <v>718</v>
      </c>
      <c r="D7319" s="31" t="s">
        <v>474</v>
      </c>
      <c r="E7319" s="31" t="s">
        <v>475</v>
      </c>
      <c r="F7319" s="31" t="s">
        <v>63</v>
      </c>
      <c r="G7319" s="31" t="s">
        <v>127</v>
      </c>
      <c r="H7319" s="31" t="s">
        <v>743</v>
      </c>
      <c r="I7319" s="31">
        <v>32</v>
      </c>
      <c r="J7319" s="31">
        <v>76523</v>
      </c>
      <c r="K7319" s="31">
        <v>0.41817492779948501</v>
      </c>
      <c r="L7319" s="31" t="s">
        <v>1768</v>
      </c>
      <c r="M7319" s="31">
        <f t="shared" si="315"/>
        <v>0.41817492779948501</v>
      </c>
      <c r="N7319" s="31">
        <f t="shared" si="316"/>
        <v>0</v>
      </c>
    </row>
    <row r="7320" spans="1:14" x14ac:dyDescent="0.45">
      <c r="A7320" s="31" t="str">
        <f t="shared" si="317"/>
        <v>E06000050_Unborn children with an open CIN plan_Number</v>
      </c>
      <c r="B7320" s="31" t="s">
        <v>281</v>
      </c>
      <c r="C7320" s="31" t="s">
        <v>282</v>
      </c>
      <c r="D7320" s="31" t="s">
        <v>474</v>
      </c>
      <c r="E7320" s="31" t="s">
        <v>475</v>
      </c>
      <c r="F7320" s="31" t="s">
        <v>63</v>
      </c>
      <c r="G7320" s="31" t="s">
        <v>127</v>
      </c>
      <c r="H7320" s="31" t="s">
        <v>743</v>
      </c>
      <c r="I7320" s="31">
        <v>29</v>
      </c>
      <c r="J7320" s="31">
        <v>68054</v>
      </c>
      <c r="K7320" s="31">
        <v>0.42613218914391499</v>
      </c>
      <c r="L7320" s="31" t="s">
        <v>1768</v>
      </c>
      <c r="M7320" s="31">
        <f t="shared" si="315"/>
        <v>0.42613218914391499</v>
      </c>
      <c r="N7320" s="31">
        <f t="shared" si="316"/>
        <v>0</v>
      </c>
    </row>
    <row r="7321" spans="1:14" x14ac:dyDescent="0.45">
      <c r="A7321" s="31" t="str">
        <f t="shared" si="317"/>
        <v>E06000052_Unborn children with an open CIN plan_Number</v>
      </c>
      <c r="B7321" s="31" t="s">
        <v>482</v>
      </c>
      <c r="C7321" s="31" t="s">
        <v>720</v>
      </c>
      <c r="D7321" s="31" t="s">
        <v>474</v>
      </c>
      <c r="E7321" s="31" t="s">
        <v>475</v>
      </c>
      <c r="F7321" s="31" t="s">
        <v>63</v>
      </c>
      <c r="G7321" s="31" t="s">
        <v>127</v>
      </c>
      <c r="H7321" s="31" t="s">
        <v>743</v>
      </c>
      <c r="I7321" s="31">
        <v>53</v>
      </c>
      <c r="J7321" s="31">
        <v>107810</v>
      </c>
      <c r="K7321" s="31">
        <v>0.49160560244875201</v>
      </c>
      <c r="L7321" s="31" t="s">
        <v>1769</v>
      </c>
      <c r="M7321" s="31">
        <f t="shared" si="315"/>
        <v>0.49160560244875201</v>
      </c>
      <c r="N7321" s="31">
        <f t="shared" si="316"/>
        <v>0</v>
      </c>
    </row>
    <row r="7322" spans="1:14" x14ac:dyDescent="0.45">
      <c r="A7322" s="31" t="str">
        <f t="shared" si="317"/>
        <v>E10000006_Unborn children with an open CIN plan_Number</v>
      </c>
      <c r="B7322" s="31" t="s">
        <v>285</v>
      </c>
      <c r="C7322" s="31" t="s">
        <v>286</v>
      </c>
      <c r="D7322" s="31" t="s">
        <v>474</v>
      </c>
      <c r="E7322" s="31" t="s">
        <v>475</v>
      </c>
      <c r="F7322" s="31" t="s">
        <v>63</v>
      </c>
      <c r="G7322" s="31" t="s">
        <v>127</v>
      </c>
      <c r="H7322" s="31" t="s">
        <v>743</v>
      </c>
      <c r="I7322" s="31">
        <v>60</v>
      </c>
      <c r="J7322" s="31">
        <v>92500</v>
      </c>
      <c r="K7322" s="31">
        <v>0.64864864864864902</v>
      </c>
      <c r="L7322" s="31" t="s">
        <v>1770</v>
      </c>
      <c r="M7322" s="31">
        <f t="shared" si="315"/>
        <v>0.64864864864864902</v>
      </c>
      <c r="N7322" s="31">
        <f t="shared" si="316"/>
        <v>0</v>
      </c>
    </row>
    <row r="7323" spans="1:14" x14ac:dyDescent="0.45">
      <c r="A7323" s="31" t="str">
        <f t="shared" si="317"/>
        <v>E10000013_Unborn children with an open CIN plan_Number</v>
      </c>
      <c r="B7323" s="31" t="s">
        <v>307</v>
      </c>
      <c r="C7323" s="31" t="s">
        <v>308</v>
      </c>
      <c r="D7323" s="31" t="s">
        <v>474</v>
      </c>
      <c r="E7323" s="31" t="s">
        <v>475</v>
      </c>
      <c r="F7323" s="31" t="s">
        <v>63</v>
      </c>
      <c r="G7323" s="31" t="s">
        <v>127</v>
      </c>
      <c r="H7323" s="31" t="s">
        <v>743</v>
      </c>
      <c r="I7323" s="31">
        <v>74</v>
      </c>
      <c r="J7323" s="31">
        <v>128136</v>
      </c>
      <c r="K7323" s="31">
        <v>0.57751139414372199</v>
      </c>
      <c r="L7323" s="31" t="s">
        <v>1770</v>
      </c>
      <c r="M7323" s="31">
        <f t="shared" si="315"/>
        <v>0.57751139414372199</v>
      </c>
      <c r="N7323" s="31">
        <f t="shared" si="316"/>
        <v>0</v>
      </c>
    </row>
    <row r="7324" spans="1:14" x14ac:dyDescent="0.45">
      <c r="A7324" s="31" t="str">
        <f t="shared" si="317"/>
        <v>E10000015_Unborn children with an open CIN plan_Number</v>
      </c>
      <c r="B7324" s="31" t="s">
        <v>319</v>
      </c>
      <c r="C7324" s="31" t="s">
        <v>320</v>
      </c>
      <c r="D7324" s="31" t="s">
        <v>474</v>
      </c>
      <c r="E7324" s="31" t="s">
        <v>475</v>
      </c>
      <c r="F7324" s="31" t="s">
        <v>63</v>
      </c>
      <c r="G7324" s="31" t="s">
        <v>127</v>
      </c>
      <c r="H7324" s="31" t="s">
        <v>743</v>
      </c>
      <c r="I7324" s="31">
        <v>115</v>
      </c>
      <c r="J7324" s="31">
        <v>271005</v>
      </c>
      <c r="K7324" s="31">
        <v>0.42434641427279901</v>
      </c>
      <c r="L7324" s="31" t="s">
        <v>1768</v>
      </c>
      <c r="M7324" s="31">
        <f t="shared" si="315"/>
        <v>0.42434641427279901</v>
      </c>
      <c r="N7324" s="31">
        <f t="shared" si="316"/>
        <v>0</v>
      </c>
    </row>
    <row r="7325" spans="1:14" x14ac:dyDescent="0.45">
      <c r="A7325" s="31" t="str">
        <f t="shared" si="317"/>
        <v>E06000046_Unborn children with an open CIN plan_Number</v>
      </c>
      <c r="B7325" s="31" t="s">
        <v>325</v>
      </c>
      <c r="C7325" s="31" t="s">
        <v>326</v>
      </c>
      <c r="D7325" s="31" t="s">
        <v>474</v>
      </c>
      <c r="E7325" s="31" t="s">
        <v>475</v>
      </c>
      <c r="F7325" s="31" t="s">
        <v>63</v>
      </c>
      <c r="G7325" s="31" t="s">
        <v>127</v>
      </c>
      <c r="H7325" s="31" t="s">
        <v>743</v>
      </c>
      <c r="I7325" s="31">
        <v>20</v>
      </c>
      <c r="J7325" s="31">
        <v>24869</v>
      </c>
      <c r="K7325" s="31">
        <v>0.80421408178857201</v>
      </c>
      <c r="L7325" s="31" t="s">
        <v>1772</v>
      </c>
      <c r="M7325" s="31">
        <f t="shared" si="315"/>
        <v>0.80421408178857201</v>
      </c>
      <c r="N7325" s="31">
        <f t="shared" si="316"/>
        <v>0</v>
      </c>
    </row>
    <row r="7326" spans="1:14" x14ac:dyDescent="0.45">
      <c r="A7326" s="31" t="str">
        <f t="shared" si="317"/>
        <v>E10000019_Unborn children with an open CIN plan_Number</v>
      </c>
      <c r="B7326" s="31" t="s">
        <v>345</v>
      </c>
      <c r="C7326" s="31" t="s">
        <v>346</v>
      </c>
      <c r="D7326" s="31" t="s">
        <v>474</v>
      </c>
      <c r="E7326" s="31" t="s">
        <v>475</v>
      </c>
      <c r="F7326" s="31" t="s">
        <v>63</v>
      </c>
      <c r="G7326" s="31" t="s">
        <v>127</v>
      </c>
      <c r="H7326" s="31" t="s">
        <v>743</v>
      </c>
      <c r="I7326" s="31">
        <v>65</v>
      </c>
      <c r="J7326" s="31">
        <v>145641</v>
      </c>
      <c r="K7326" s="31">
        <v>0.44630289547586199</v>
      </c>
      <c r="L7326" s="31" t="s">
        <v>1768</v>
      </c>
      <c r="M7326" s="31">
        <f t="shared" si="315"/>
        <v>0.44630289547586199</v>
      </c>
      <c r="N7326" s="31">
        <f t="shared" si="316"/>
        <v>0</v>
      </c>
    </row>
    <row r="7327" spans="1:14" x14ac:dyDescent="0.45">
      <c r="A7327" s="31" t="str">
        <f t="shared" si="317"/>
        <v>E10000020_Unborn children with an open CIN plan_Number</v>
      </c>
      <c r="B7327" s="31" t="s">
        <v>361</v>
      </c>
      <c r="C7327" s="31" t="s">
        <v>362</v>
      </c>
      <c r="D7327" s="31" t="s">
        <v>474</v>
      </c>
      <c r="E7327" s="31" t="s">
        <v>475</v>
      </c>
      <c r="F7327" s="31" t="s">
        <v>63</v>
      </c>
      <c r="G7327" s="31" t="s">
        <v>127</v>
      </c>
      <c r="H7327" s="31" t="s">
        <v>743</v>
      </c>
      <c r="I7327" s="31">
        <v>76</v>
      </c>
      <c r="J7327" s="31">
        <v>170810</v>
      </c>
      <c r="K7327" s="31">
        <v>0.444938820912125</v>
      </c>
      <c r="L7327" s="31" t="s">
        <v>1768</v>
      </c>
      <c r="M7327" s="31">
        <f t="shared" si="315"/>
        <v>0.444938820912125</v>
      </c>
      <c r="N7327" s="31">
        <f t="shared" si="316"/>
        <v>0</v>
      </c>
    </row>
    <row r="7328" spans="1:14" x14ac:dyDescent="0.45">
      <c r="A7328" s="31" t="str">
        <f t="shared" si="317"/>
        <v>E10000021_Unborn children with an open CIN plan_Number</v>
      </c>
      <c r="B7328" s="31" t="s">
        <v>371</v>
      </c>
      <c r="C7328" s="31" t="s">
        <v>372</v>
      </c>
      <c r="D7328" s="31" t="s">
        <v>474</v>
      </c>
      <c r="E7328" s="31" t="s">
        <v>475</v>
      </c>
      <c r="F7328" s="31" t="s">
        <v>63</v>
      </c>
      <c r="G7328" s="31" t="s">
        <v>127</v>
      </c>
      <c r="H7328" s="31" t="s">
        <v>743</v>
      </c>
      <c r="I7328" s="31">
        <v>105</v>
      </c>
      <c r="J7328" s="31">
        <v>170235</v>
      </c>
      <c r="K7328" s="31">
        <v>0.61679443122742095</v>
      </c>
      <c r="L7328" s="31" t="s">
        <v>1770</v>
      </c>
      <c r="M7328" s="31">
        <f t="shared" si="315"/>
        <v>0.61679443122742095</v>
      </c>
      <c r="N7328" s="31">
        <f t="shared" si="316"/>
        <v>0</v>
      </c>
    </row>
    <row r="7329" spans="1:14" x14ac:dyDescent="0.45">
      <c r="A7329" s="31" t="str">
        <f t="shared" si="317"/>
        <v>E06000048_Unborn children with an open CIN plan_Number</v>
      </c>
      <c r="B7329" s="31" t="s">
        <v>484</v>
      </c>
      <c r="C7329" s="31" t="s">
        <v>705</v>
      </c>
      <c r="D7329" s="31" t="s">
        <v>474</v>
      </c>
      <c r="E7329" s="31" t="s">
        <v>475</v>
      </c>
      <c r="F7329" s="31" t="s">
        <v>63</v>
      </c>
      <c r="G7329" s="31" t="s">
        <v>127</v>
      </c>
      <c r="H7329" s="31" t="s">
        <v>743</v>
      </c>
      <c r="I7329" s="31">
        <v>58</v>
      </c>
      <c r="J7329" s="31">
        <v>59011</v>
      </c>
      <c r="K7329" s="31">
        <v>0.98286760095575398</v>
      </c>
      <c r="L7329" s="31" t="s">
        <v>1834</v>
      </c>
      <c r="M7329" s="31">
        <f t="shared" si="315"/>
        <v>0.98286760095575398</v>
      </c>
      <c r="N7329" s="31">
        <f t="shared" si="316"/>
        <v>0</v>
      </c>
    </row>
    <row r="7330" spans="1:14" x14ac:dyDescent="0.45">
      <c r="A7330" s="31" t="str">
        <f t="shared" si="317"/>
        <v>E10000025_Unborn children with an open CIN plan_Number</v>
      </c>
      <c r="B7330" s="31" t="s">
        <v>377</v>
      </c>
      <c r="C7330" s="31" t="s">
        <v>378</v>
      </c>
      <c r="D7330" s="31" t="s">
        <v>474</v>
      </c>
      <c r="E7330" s="31" t="s">
        <v>475</v>
      </c>
      <c r="F7330" s="31" t="s">
        <v>63</v>
      </c>
      <c r="G7330" s="31" t="s">
        <v>127</v>
      </c>
      <c r="H7330" s="31" t="s">
        <v>743</v>
      </c>
      <c r="I7330" s="31">
        <v>55</v>
      </c>
      <c r="J7330" s="31">
        <v>144788</v>
      </c>
      <c r="K7330" s="31">
        <v>0.379865734729397</v>
      </c>
      <c r="L7330" s="31" t="s">
        <v>1768</v>
      </c>
      <c r="M7330" s="31">
        <f t="shared" si="315"/>
        <v>0.379865734729397</v>
      </c>
      <c r="N7330" s="31">
        <f t="shared" si="316"/>
        <v>0</v>
      </c>
    </row>
    <row r="7331" spans="1:14" x14ac:dyDescent="0.45">
      <c r="A7331" s="31" t="str">
        <f t="shared" si="317"/>
        <v>E10000027_Unborn children with an open CIN plan_Number</v>
      </c>
      <c r="B7331" s="31" t="s">
        <v>406</v>
      </c>
      <c r="C7331" s="31" t="s">
        <v>407</v>
      </c>
      <c r="D7331" s="31" t="s">
        <v>474</v>
      </c>
      <c r="E7331" s="31" t="s">
        <v>475</v>
      </c>
      <c r="F7331" s="31" t="s">
        <v>63</v>
      </c>
      <c r="G7331" s="31" t="s">
        <v>127</v>
      </c>
      <c r="H7331" s="31" t="s">
        <v>743</v>
      </c>
      <c r="I7331" s="31">
        <v>75</v>
      </c>
      <c r="J7331" s="31">
        <v>110700</v>
      </c>
      <c r="K7331" s="31">
        <v>0.67750677506775103</v>
      </c>
      <c r="L7331" s="31" t="s">
        <v>1771</v>
      </c>
      <c r="M7331" s="31">
        <f t="shared" si="315"/>
        <v>0.67750677506775103</v>
      </c>
      <c r="N7331" s="31">
        <f t="shared" si="316"/>
        <v>0</v>
      </c>
    </row>
    <row r="7332" spans="1:14" x14ac:dyDescent="0.45">
      <c r="A7332" s="31" t="str">
        <f t="shared" si="317"/>
        <v>E10000029_Unborn children with an open CIN plan_Number</v>
      </c>
      <c r="B7332" s="31" t="s">
        <v>426</v>
      </c>
      <c r="C7332" s="31" t="s">
        <v>427</v>
      </c>
      <c r="D7332" s="31" t="s">
        <v>474</v>
      </c>
      <c r="E7332" s="31" t="s">
        <v>475</v>
      </c>
      <c r="F7332" s="31" t="s">
        <v>63</v>
      </c>
      <c r="G7332" s="31" t="s">
        <v>127</v>
      </c>
      <c r="H7332" s="31" t="s">
        <v>743</v>
      </c>
      <c r="I7332" s="31">
        <v>113</v>
      </c>
      <c r="J7332" s="31">
        <v>152752</v>
      </c>
      <c r="K7332" s="31">
        <v>0.73976118152299197</v>
      </c>
      <c r="L7332" s="31" t="s">
        <v>1771</v>
      </c>
      <c r="M7332" s="31">
        <f t="shared" si="315"/>
        <v>0.73976118152299197</v>
      </c>
      <c r="N7332" s="31">
        <f t="shared" si="316"/>
        <v>0</v>
      </c>
    </row>
    <row r="7333" spans="1:14" x14ac:dyDescent="0.45">
      <c r="A7333" s="31" t="str">
        <f t="shared" si="317"/>
        <v>E10000030_Unborn children with an open CIN plan_Number</v>
      </c>
      <c r="B7333" s="31" t="s">
        <v>430</v>
      </c>
      <c r="C7333" s="31" t="s">
        <v>431</v>
      </c>
      <c r="D7333" s="31" t="s">
        <v>474</v>
      </c>
      <c r="E7333" s="31" t="s">
        <v>475</v>
      </c>
      <c r="F7333" s="31" t="s">
        <v>63</v>
      </c>
      <c r="G7333" s="31" t="s">
        <v>127</v>
      </c>
      <c r="H7333" s="31" t="s">
        <v>743</v>
      </c>
      <c r="I7333" s="31">
        <v>85</v>
      </c>
      <c r="J7333" s="31">
        <v>261905</v>
      </c>
      <c r="K7333" s="31">
        <v>0.32454515950439999</v>
      </c>
      <c r="L7333" s="31" t="s">
        <v>1767</v>
      </c>
      <c r="M7333" s="31">
        <f t="shared" si="315"/>
        <v>0.32454515950439999</v>
      </c>
      <c r="N7333" s="31">
        <f t="shared" si="316"/>
        <v>0</v>
      </c>
    </row>
    <row r="7334" spans="1:14" x14ac:dyDescent="0.45">
      <c r="A7334" s="31" t="str">
        <f t="shared" si="317"/>
        <v>E10000031_Unborn children with an open CIN plan_Number</v>
      </c>
      <c r="B7334" s="31" t="s">
        <v>454</v>
      </c>
      <c r="C7334" s="31" t="s">
        <v>455</v>
      </c>
      <c r="D7334" s="31" t="s">
        <v>474</v>
      </c>
      <c r="E7334" s="31" t="s">
        <v>475</v>
      </c>
      <c r="F7334" s="31" t="s">
        <v>63</v>
      </c>
      <c r="G7334" s="31" t="s">
        <v>127</v>
      </c>
      <c r="H7334" s="31" t="s">
        <v>743</v>
      </c>
      <c r="I7334" s="31">
        <v>67</v>
      </c>
      <c r="J7334" s="31">
        <v>115928</v>
      </c>
      <c r="K7334" s="31">
        <v>0.577944931336692</v>
      </c>
      <c r="L7334" s="31" t="s">
        <v>1770</v>
      </c>
      <c r="M7334" s="31">
        <f t="shared" si="315"/>
        <v>0.577944931336692</v>
      </c>
      <c r="N7334" s="31">
        <f t="shared" si="316"/>
        <v>0</v>
      </c>
    </row>
    <row r="7335" spans="1:14" x14ac:dyDescent="0.45">
      <c r="A7335" s="31" t="str">
        <f t="shared" si="317"/>
        <v>E10000032_Unborn children with an open CIN plan_Number</v>
      </c>
      <c r="B7335" s="31" t="s">
        <v>458</v>
      </c>
      <c r="C7335" s="31" t="s">
        <v>459</v>
      </c>
      <c r="D7335" s="31" t="s">
        <v>474</v>
      </c>
      <c r="E7335" s="31" t="s">
        <v>475</v>
      </c>
      <c r="F7335" s="31" t="s">
        <v>63</v>
      </c>
      <c r="G7335" s="31" t="s">
        <v>127</v>
      </c>
      <c r="H7335" s="31" t="s">
        <v>743</v>
      </c>
      <c r="I7335" s="31">
        <v>136</v>
      </c>
      <c r="J7335" s="31">
        <v>174672</v>
      </c>
      <c r="K7335" s="31">
        <v>0.77860218008610405</v>
      </c>
      <c r="L7335" s="31" t="s">
        <v>1772</v>
      </c>
      <c r="M7335" s="31">
        <f t="shared" si="315"/>
        <v>0.77860218008610405</v>
      </c>
      <c r="N7335" s="31">
        <f t="shared" si="316"/>
        <v>0</v>
      </c>
    </row>
    <row r="7336" spans="1:14" x14ac:dyDescent="0.45">
      <c r="A7336" s="31" t="str">
        <f t="shared" si="317"/>
        <v>NA_Unborn children with an open Child Protection Plan at 31st March_Number</v>
      </c>
      <c r="B7336" s="31" t="s">
        <v>13</v>
      </c>
      <c r="C7336" s="31" t="s">
        <v>737</v>
      </c>
      <c r="D7336" s="31" t="s">
        <v>474</v>
      </c>
      <c r="E7336" s="31" t="s">
        <v>475</v>
      </c>
      <c r="F7336" s="31" t="s">
        <v>63</v>
      </c>
      <c r="G7336" s="31" t="s">
        <v>130</v>
      </c>
      <c r="H7336" s="31" t="s">
        <v>743</v>
      </c>
      <c r="I7336" s="31">
        <v>1207</v>
      </c>
      <c r="J7336" s="31">
        <v>11954618</v>
      </c>
      <c r="K7336" s="31">
        <f>I7336/J7336*1000</f>
        <v>0.10096516676651651</v>
      </c>
      <c r="L7336" s="31" t="str">
        <f>CONCATENATE(ROUND(K7336,2)," per 1000 0-17 yr olds")</f>
        <v>0.1 per 1000 0-17 yr olds</v>
      </c>
      <c r="M7336" s="31">
        <f t="shared" si="315"/>
        <v>0.10096516676651651</v>
      </c>
      <c r="N7336" s="31">
        <f t="shared" si="316"/>
        <v>0</v>
      </c>
    </row>
    <row r="7337" spans="1:14" x14ac:dyDescent="0.45">
      <c r="A7337" s="31" t="str">
        <f t="shared" si="317"/>
        <v>E09000001_Unborn children with an open Child Protection Plan at 31st March_Number</v>
      </c>
      <c r="B7337" s="31" t="s">
        <v>582</v>
      </c>
      <c r="C7337" s="31" t="s">
        <v>583</v>
      </c>
      <c r="D7337" s="31" t="s">
        <v>474</v>
      </c>
      <c r="E7337" s="31" t="s">
        <v>475</v>
      </c>
      <c r="F7337" s="31" t="s">
        <v>63</v>
      </c>
      <c r="G7337" s="31" t="s">
        <v>130</v>
      </c>
      <c r="H7337" s="31" t="s">
        <v>743</v>
      </c>
      <c r="I7337" s="31">
        <v>0</v>
      </c>
      <c r="J7337" s="31">
        <v>1453</v>
      </c>
      <c r="K7337" s="31">
        <v>0</v>
      </c>
      <c r="L7337" s="31" t="s">
        <v>1764</v>
      </c>
      <c r="M7337" s="31">
        <f t="shared" si="315"/>
        <v>0</v>
      </c>
      <c r="N7337" s="31">
        <f t="shared" si="316"/>
        <v>1</v>
      </c>
    </row>
    <row r="7338" spans="1:14" x14ac:dyDescent="0.45">
      <c r="A7338" s="31" t="str">
        <f t="shared" si="317"/>
        <v>E09000007_Unborn children with an open Child Protection Plan at 31st March_Number</v>
      </c>
      <c r="B7338" s="31" t="s">
        <v>277</v>
      </c>
      <c r="C7338" s="31" t="s">
        <v>278</v>
      </c>
      <c r="D7338" s="31" t="s">
        <v>474</v>
      </c>
      <c r="E7338" s="31" t="s">
        <v>475</v>
      </c>
      <c r="F7338" s="31" t="s">
        <v>63</v>
      </c>
      <c r="G7338" s="31" t="s">
        <v>130</v>
      </c>
      <c r="H7338" s="31" t="s">
        <v>743</v>
      </c>
      <c r="I7338" s="31">
        <v>7</v>
      </c>
      <c r="J7338" s="31">
        <v>50983</v>
      </c>
      <c r="K7338" s="31">
        <v>0.13730066885040099</v>
      </c>
      <c r="L7338" s="31" t="s">
        <v>1765</v>
      </c>
      <c r="M7338" s="31">
        <f t="shared" si="315"/>
        <v>0.13730066885040099</v>
      </c>
      <c r="N7338" s="31">
        <f t="shared" si="316"/>
        <v>0</v>
      </c>
    </row>
    <row r="7339" spans="1:14" x14ac:dyDescent="0.45">
      <c r="A7339" s="31" t="str">
        <f t="shared" si="317"/>
        <v>E09000011_Unborn children with an open Child Protection Plan at 31st March_Number</v>
      </c>
      <c r="B7339" s="31" t="s">
        <v>518</v>
      </c>
      <c r="C7339" s="31" t="s">
        <v>519</v>
      </c>
      <c r="D7339" s="31" t="s">
        <v>474</v>
      </c>
      <c r="E7339" s="31" t="s">
        <v>475</v>
      </c>
      <c r="F7339" s="31" t="s">
        <v>63</v>
      </c>
      <c r="G7339" s="31" t="s">
        <v>130</v>
      </c>
      <c r="H7339" s="31" t="s">
        <v>743</v>
      </c>
      <c r="I7339" s="31">
        <v>7</v>
      </c>
      <c r="J7339" s="31">
        <v>68917</v>
      </c>
      <c r="K7339" s="31">
        <v>0.10157145551895801</v>
      </c>
      <c r="L7339" s="31" t="s">
        <v>1765</v>
      </c>
      <c r="M7339" s="31">
        <f t="shared" si="315"/>
        <v>0.10157145551895801</v>
      </c>
      <c r="N7339" s="31">
        <f t="shared" si="316"/>
        <v>0</v>
      </c>
    </row>
    <row r="7340" spans="1:14" x14ac:dyDescent="0.45">
      <c r="A7340" s="31" t="str">
        <f t="shared" si="317"/>
        <v>E09000012_Unborn children with an open Child Protection Plan at 31st March_Number</v>
      </c>
      <c r="B7340" s="31" t="s">
        <v>498</v>
      </c>
      <c r="C7340" s="31" t="s">
        <v>499</v>
      </c>
      <c r="D7340" s="31" t="s">
        <v>474</v>
      </c>
      <c r="E7340" s="31" t="s">
        <v>475</v>
      </c>
      <c r="F7340" s="31" t="s">
        <v>63</v>
      </c>
      <c r="G7340" s="31" t="s">
        <v>130</v>
      </c>
      <c r="H7340" s="31" t="s">
        <v>743</v>
      </c>
      <c r="I7340" s="31">
        <v>8</v>
      </c>
      <c r="J7340" s="31">
        <v>63655</v>
      </c>
      <c r="K7340" s="31">
        <v>0.125677480166523</v>
      </c>
      <c r="L7340" s="31" t="s">
        <v>1765</v>
      </c>
      <c r="M7340" s="31">
        <f t="shared" si="315"/>
        <v>0.125677480166523</v>
      </c>
      <c r="N7340" s="31">
        <f t="shared" si="316"/>
        <v>0</v>
      </c>
    </row>
    <row r="7341" spans="1:14" x14ac:dyDescent="0.45">
      <c r="A7341" s="31" t="str">
        <f t="shared" si="317"/>
        <v>E09000013_Unborn children with an open Child Protection Plan at 31st March_Number</v>
      </c>
      <c r="B7341" s="31" t="s">
        <v>491</v>
      </c>
      <c r="C7341" s="31" t="s">
        <v>723</v>
      </c>
      <c r="D7341" s="31" t="s">
        <v>474</v>
      </c>
      <c r="E7341" s="31" t="s">
        <v>475</v>
      </c>
      <c r="F7341" s="31" t="s">
        <v>63</v>
      </c>
      <c r="G7341" s="31" t="s">
        <v>130</v>
      </c>
      <c r="H7341" s="31" t="s">
        <v>743</v>
      </c>
      <c r="I7341" s="31" t="s">
        <v>1280</v>
      </c>
      <c r="J7341" s="31">
        <v>36898</v>
      </c>
      <c r="K7341" s="31" t="s">
        <v>1280</v>
      </c>
      <c r="L7341" s="31" t="s">
        <v>70</v>
      </c>
      <c r="M7341" s="31" t="s">
        <v>70</v>
      </c>
      <c r="N7341" s="31">
        <f t="shared" si="316"/>
        <v>0</v>
      </c>
    </row>
    <row r="7342" spans="1:14" x14ac:dyDescent="0.45">
      <c r="A7342" s="31" t="str">
        <f t="shared" si="317"/>
        <v>E09000019_Unborn children with an open Child Protection Plan at 31st March_Number</v>
      </c>
      <c r="B7342" s="31" t="s">
        <v>500</v>
      </c>
      <c r="C7342" s="31" t="s">
        <v>501</v>
      </c>
      <c r="D7342" s="31" t="s">
        <v>474</v>
      </c>
      <c r="E7342" s="31" t="s">
        <v>475</v>
      </c>
      <c r="F7342" s="31" t="s">
        <v>63</v>
      </c>
      <c r="G7342" s="31" t="s">
        <v>130</v>
      </c>
      <c r="H7342" s="31" t="s">
        <v>743</v>
      </c>
      <c r="I7342" s="31" t="s">
        <v>1280</v>
      </c>
      <c r="J7342" s="31">
        <v>42098</v>
      </c>
      <c r="K7342" s="31" t="s">
        <v>1280</v>
      </c>
      <c r="L7342" s="31" t="s">
        <v>70</v>
      </c>
      <c r="M7342" s="31" t="s">
        <v>70</v>
      </c>
      <c r="N7342" s="31">
        <f t="shared" si="316"/>
        <v>0</v>
      </c>
    </row>
    <row r="7343" spans="1:14" x14ac:dyDescent="0.45">
      <c r="A7343" s="31" t="str">
        <f t="shared" si="317"/>
        <v>E09000020_Unborn children with an open Child Protection Plan at 31st March_Number</v>
      </c>
      <c r="B7343" s="31" t="s">
        <v>479</v>
      </c>
      <c r="C7343" s="31" t="s">
        <v>674</v>
      </c>
      <c r="D7343" s="31" t="s">
        <v>474</v>
      </c>
      <c r="E7343" s="31" t="s">
        <v>475</v>
      </c>
      <c r="F7343" s="31" t="s">
        <v>63</v>
      </c>
      <c r="G7343" s="31" t="s">
        <v>130</v>
      </c>
      <c r="H7343" s="31" t="s">
        <v>743</v>
      </c>
      <c r="I7343" s="31" t="s">
        <v>1280</v>
      </c>
      <c r="J7343" s="31">
        <v>28678</v>
      </c>
      <c r="K7343" s="31" t="s">
        <v>1280</v>
      </c>
      <c r="L7343" s="31" t="s">
        <v>70</v>
      </c>
      <c r="M7343" s="31" t="s">
        <v>70</v>
      </c>
      <c r="N7343" s="31">
        <f t="shared" si="316"/>
        <v>0</v>
      </c>
    </row>
    <row r="7344" spans="1:14" x14ac:dyDescent="0.45">
      <c r="A7344" s="31" t="str">
        <f t="shared" si="317"/>
        <v>E09000022_Unborn children with an open Child Protection Plan at 31st March_Number</v>
      </c>
      <c r="B7344" s="31" t="s">
        <v>335</v>
      </c>
      <c r="C7344" s="31" t="s">
        <v>336</v>
      </c>
      <c r="D7344" s="31" t="s">
        <v>474</v>
      </c>
      <c r="E7344" s="31" t="s">
        <v>475</v>
      </c>
      <c r="F7344" s="31" t="s">
        <v>63</v>
      </c>
      <c r="G7344" s="31" t="s">
        <v>130</v>
      </c>
      <c r="H7344" s="31" t="s">
        <v>743</v>
      </c>
      <c r="I7344" s="31">
        <v>9</v>
      </c>
      <c r="J7344" s="31">
        <v>62629</v>
      </c>
      <c r="K7344" s="31">
        <v>0.14370339619026301</v>
      </c>
      <c r="L7344" s="31" t="s">
        <v>1765</v>
      </c>
      <c r="M7344" s="31">
        <f t="shared" si="315"/>
        <v>0.14370339619026301</v>
      </c>
      <c r="N7344" s="31">
        <f t="shared" si="316"/>
        <v>0</v>
      </c>
    </row>
    <row r="7345" spans="1:14" x14ac:dyDescent="0.45">
      <c r="A7345" s="31" t="str">
        <f t="shared" si="317"/>
        <v>E09000023_Unborn children with an open Child Protection Plan at 31st March_Number</v>
      </c>
      <c r="B7345" s="31" t="s">
        <v>343</v>
      </c>
      <c r="C7345" s="31" t="s">
        <v>344</v>
      </c>
      <c r="D7345" s="31" t="s">
        <v>474</v>
      </c>
      <c r="E7345" s="31" t="s">
        <v>475</v>
      </c>
      <c r="F7345" s="31" t="s">
        <v>63</v>
      </c>
      <c r="G7345" s="31" t="s">
        <v>130</v>
      </c>
      <c r="H7345" s="31" t="s">
        <v>743</v>
      </c>
      <c r="I7345" s="31" t="s">
        <v>1280</v>
      </c>
      <c r="J7345" s="31">
        <v>68458</v>
      </c>
      <c r="K7345" s="31" t="s">
        <v>1280</v>
      </c>
      <c r="L7345" s="31" t="s">
        <v>70</v>
      </c>
      <c r="M7345" s="31" t="s">
        <v>70</v>
      </c>
      <c r="N7345" s="31">
        <f t="shared" si="316"/>
        <v>0</v>
      </c>
    </row>
    <row r="7346" spans="1:14" x14ac:dyDescent="0.45">
      <c r="A7346" s="31" t="str">
        <f t="shared" si="317"/>
        <v>E09000028_Unborn children with an open Child Protection Plan at 31st March_Number</v>
      </c>
      <c r="B7346" s="31" t="s">
        <v>414</v>
      </c>
      <c r="C7346" s="31" t="s">
        <v>415</v>
      </c>
      <c r="D7346" s="31" t="s">
        <v>474</v>
      </c>
      <c r="E7346" s="31" t="s">
        <v>475</v>
      </c>
      <c r="F7346" s="31" t="s">
        <v>63</v>
      </c>
      <c r="G7346" s="31" t="s">
        <v>130</v>
      </c>
      <c r="H7346" s="31" t="s">
        <v>743</v>
      </c>
      <c r="I7346" s="31">
        <v>9</v>
      </c>
      <c r="J7346" s="31">
        <v>65121</v>
      </c>
      <c r="K7346" s="31">
        <v>0.13820426590500801</v>
      </c>
      <c r="L7346" s="31" t="s">
        <v>1765</v>
      </c>
      <c r="M7346" s="31">
        <f t="shared" si="315"/>
        <v>0.13820426590500801</v>
      </c>
      <c r="N7346" s="31">
        <f t="shared" si="316"/>
        <v>0</v>
      </c>
    </row>
    <row r="7347" spans="1:14" x14ac:dyDescent="0.45">
      <c r="A7347" s="31" t="str">
        <f t="shared" si="317"/>
        <v>E09000030_Unborn children with an open Child Protection Plan at 31st March_Number</v>
      </c>
      <c r="B7347" s="31" t="s">
        <v>440</v>
      </c>
      <c r="C7347" s="31" t="s">
        <v>441</v>
      </c>
      <c r="D7347" s="31" t="s">
        <v>474</v>
      </c>
      <c r="E7347" s="31" t="s">
        <v>475</v>
      </c>
      <c r="F7347" s="31" t="s">
        <v>63</v>
      </c>
      <c r="G7347" s="31" t="s">
        <v>130</v>
      </c>
      <c r="H7347" s="31" t="s">
        <v>743</v>
      </c>
      <c r="I7347" s="31">
        <v>6</v>
      </c>
      <c r="J7347" s="31">
        <v>70973</v>
      </c>
      <c r="K7347" s="31">
        <v>8.4539190959942501E-2</v>
      </c>
      <c r="L7347" s="31" t="s">
        <v>1765</v>
      </c>
      <c r="M7347" s="31">
        <f t="shared" si="315"/>
        <v>8.4539190959942501E-2</v>
      </c>
      <c r="N7347" s="31">
        <f t="shared" si="316"/>
        <v>0</v>
      </c>
    </row>
    <row r="7348" spans="1:14" x14ac:dyDescent="0.45">
      <c r="A7348" s="31" t="str">
        <f t="shared" si="317"/>
        <v>E09000032_Unborn children with an open Child Protection Plan at 31st March_Number</v>
      </c>
      <c r="B7348" s="31" t="s">
        <v>450</v>
      </c>
      <c r="C7348" s="31" t="s">
        <v>451</v>
      </c>
      <c r="D7348" s="31" t="s">
        <v>474</v>
      </c>
      <c r="E7348" s="31" t="s">
        <v>475</v>
      </c>
      <c r="F7348" s="31" t="s">
        <v>63</v>
      </c>
      <c r="G7348" s="31" t="s">
        <v>130</v>
      </c>
      <c r="H7348" s="31" t="s">
        <v>743</v>
      </c>
      <c r="I7348" s="31">
        <v>0</v>
      </c>
      <c r="J7348" s="31">
        <v>63840</v>
      </c>
      <c r="K7348" s="31">
        <v>0</v>
      </c>
      <c r="L7348" s="31" t="s">
        <v>1764</v>
      </c>
      <c r="M7348" s="31">
        <f t="shared" si="315"/>
        <v>0</v>
      </c>
      <c r="N7348" s="31">
        <f t="shared" si="316"/>
        <v>0</v>
      </c>
    </row>
    <row r="7349" spans="1:14" x14ac:dyDescent="0.45">
      <c r="A7349" s="31" t="str">
        <f t="shared" si="317"/>
        <v>E09000033_Unborn children with an open Child Protection Plan at 31st March_Number</v>
      </c>
      <c r="B7349" s="31" t="s">
        <v>506</v>
      </c>
      <c r="C7349" s="31" t="s">
        <v>507</v>
      </c>
      <c r="D7349" s="31" t="s">
        <v>474</v>
      </c>
      <c r="E7349" s="31" t="s">
        <v>475</v>
      </c>
      <c r="F7349" s="31" t="s">
        <v>63</v>
      </c>
      <c r="G7349" s="31" t="s">
        <v>130</v>
      </c>
      <c r="H7349" s="31" t="s">
        <v>743</v>
      </c>
      <c r="I7349" s="31" t="s">
        <v>1280</v>
      </c>
      <c r="J7349" s="31">
        <v>47445</v>
      </c>
      <c r="K7349" s="31" t="s">
        <v>1280</v>
      </c>
      <c r="L7349" s="31" t="s">
        <v>70</v>
      </c>
      <c r="M7349" s="31" t="s">
        <v>70</v>
      </c>
      <c r="N7349" s="31">
        <f t="shared" si="316"/>
        <v>0</v>
      </c>
    </row>
    <row r="7350" spans="1:14" x14ac:dyDescent="0.45">
      <c r="A7350" s="31" t="str">
        <f t="shared" si="317"/>
        <v>E09000002_Unborn children with an open Child Protection Plan at 31st March_Number</v>
      </c>
      <c r="B7350" s="31" t="s">
        <v>227</v>
      </c>
      <c r="C7350" s="31" t="s">
        <v>228</v>
      </c>
      <c r="D7350" s="31" t="s">
        <v>474</v>
      </c>
      <c r="E7350" s="31" t="s">
        <v>475</v>
      </c>
      <c r="F7350" s="31" t="s">
        <v>63</v>
      </c>
      <c r="G7350" s="31" t="s">
        <v>130</v>
      </c>
      <c r="H7350" s="31" t="s">
        <v>743</v>
      </c>
      <c r="I7350" s="31">
        <v>6</v>
      </c>
      <c r="J7350" s="31">
        <v>63401</v>
      </c>
      <c r="K7350" s="31">
        <v>9.4635731297613601E-2</v>
      </c>
      <c r="L7350" s="31" t="s">
        <v>1765</v>
      </c>
      <c r="M7350" s="31">
        <f t="shared" si="315"/>
        <v>9.4635731297613601E-2</v>
      </c>
      <c r="N7350" s="31">
        <f t="shared" si="316"/>
        <v>0</v>
      </c>
    </row>
    <row r="7351" spans="1:14" x14ac:dyDescent="0.45">
      <c r="A7351" s="31" t="str">
        <f t="shared" si="317"/>
        <v>E09000003_Unborn children with an open Child Protection Plan at 31st March_Number</v>
      </c>
      <c r="B7351" s="31" t="s">
        <v>233</v>
      </c>
      <c r="C7351" s="31" t="s">
        <v>234</v>
      </c>
      <c r="D7351" s="31" t="s">
        <v>474</v>
      </c>
      <c r="E7351" s="31" t="s">
        <v>475</v>
      </c>
      <c r="F7351" s="31" t="s">
        <v>63</v>
      </c>
      <c r="G7351" s="31" t="s">
        <v>130</v>
      </c>
      <c r="H7351" s="31" t="s">
        <v>743</v>
      </c>
      <c r="I7351" s="31">
        <v>8</v>
      </c>
      <c r="J7351" s="31">
        <v>92701</v>
      </c>
      <c r="K7351" s="31">
        <v>8.6298961176254907E-2</v>
      </c>
      <c r="L7351" s="31" t="s">
        <v>1765</v>
      </c>
      <c r="M7351" s="31">
        <f t="shared" si="315"/>
        <v>8.6298961176254907E-2</v>
      </c>
      <c r="N7351" s="31">
        <f t="shared" si="316"/>
        <v>0</v>
      </c>
    </row>
    <row r="7352" spans="1:14" x14ac:dyDescent="0.45">
      <c r="A7352" s="31" t="str">
        <f t="shared" si="317"/>
        <v>E09000004_Unborn children with an open Child Protection Plan at 31st March_Number</v>
      </c>
      <c r="B7352" s="31" t="s">
        <v>242</v>
      </c>
      <c r="C7352" s="31" t="s">
        <v>243</v>
      </c>
      <c r="D7352" s="31" t="s">
        <v>474</v>
      </c>
      <c r="E7352" s="31" t="s">
        <v>475</v>
      </c>
      <c r="F7352" s="31" t="s">
        <v>63</v>
      </c>
      <c r="G7352" s="31" t="s">
        <v>130</v>
      </c>
      <c r="H7352" s="31" t="s">
        <v>743</v>
      </c>
      <c r="I7352" s="31" t="s">
        <v>1280</v>
      </c>
      <c r="J7352" s="31">
        <v>56853</v>
      </c>
      <c r="K7352" s="31" t="s">
        <v>1280</v>
      </c>
      <c r="L7352" s="31" t="s">
        <v>70</v>
      </c>
      <c r="M7352" s="31" t="s">
        <v>70</v>
      </c>
      <c r="N7352" s="31">
        <f t="shared" si="316"/>
        <v>0</v>
      </c>
    </row>
    <row r="7353" spans="1:14" x14ac:dyDescent="0.45">
      <c r="A7353" s="31" t="str">
        <f t="shared" si="317"/>
        <v>E09000005_Unborn children with an open Child Protection Plan at 31st March_Number</v>
      </c>
      <c r="B7353" s="31" t="s">
        <v>261</v>
      </c>
      <c r="C7353" s="31" t="s">
        <v>262</v>
      </c>
      <c r="D7353" s="31" t="s">
        <v>474</v>
      </c>
      <c r="E7353" s="31" t="s">
        <v>475</v>
      </c>
      <c r="F7353" s="31" t="s">
        <v>63</v>
      </c>
      <c r="G7353" s="31" t="s">
        <v>130</v>
      </c>
      <c r="H7353" s="31" t="s">
        <v>743</v>
      </c>
      <c r="I7353" s="31" t="s">
        <v>1280</v>
      </c>
      <c r="J7353" s="31">
        <v>77893</v>
      </c>
      <c r="K7353" s="31" t="s">
        <v>1280</v>
      </c>
      <c r="L7353" s="31" t="s">
        <v>70</v>
      </c>
      <c r="M7353" s="31" t="s">
        <v>70</v>
      </c>
      <c r="N7353" s="31">
        <f t="shared" si="316"/>
        <v>0</v>
      </c>
    </row>
    <row r="7354" spans="1:14" x14ac:dyDescent="0.45">
      <c r="A7354" s="31" t="str">
        <f t="shared" si="317"/>
        <v>E09000006_Unborn children with an open Child Protection Plan at 31st March_Number</v>
      </c>
      <c r="B7354" s="31" t="s">
        <v>267</v>
      </c>
      <c r="C7354" s="31" t="s">
        <v>268</v>
      </c>
      <c r="D7354" s="31" t="s">
        <v>474</v>
      </c>
      <c r="E7354" s="31" t="s">
        <v>475</v>
      </c>
      <c r="F7354" s="31" t="s">
        <v>63</v>
      </c>
      <c r="G7354" s="31" t="s">
        <v>130</v>
      </c>
      <c r="H7354" s="31" t="s">
        <v>743</v>
      </c>
      <c r="I7354" s="31">
        <v>7</v>
      </c>
      <c r="J7354" s="31">
        <v>75055</v>
      </c>
      <c r="K7354" s="31">
        <v>9.3264939044700595E-2</v>
      </c>
      <c r="L7354" s="31" t="s">
        <v>1765</v>
      </c>
      <c r="M7354" s="31">
        <f t="shared" si="315"/>
        <v>9.3264939044700595E-2</v>
      </c>
      <c r="N7354" s="31">
        <f t="shared" si="316"/>
        <v>0</v>
      </c>
    </row>
    <row r="7355" spans="1:14" x14ac:dyDescent="0.45">
      <c r="A7355" s="31" t="str">
        <f t="shared" si="317"/>
        <v>E09000008_Unborn children with an open Child Protection Plan at 31st March_Number</v>
      </c>
      <c r="B7355" s="31" t="s">
        <v>486</v>
      </c>
      <c r="C7355" s="31" t="s">
        <v>487</v>
      </c>
      <c r="D7355" s="31" t="s">
        <v>474</v>
      </c>
      <c r="E7355" s="31" t="s">
        <v>475</v>
      </c>
      <c r="F7355" s="31" t="s">
        <v>63</v>
      </c>
      <c r="G7355" s="31" t="s">
        <v>130</v>
      </c>
      <c r="H7355" s="31" t="s">
        <v>743</v>
      </c>
      <c r="I7355" s="31" t="s">
        <v>1280</v>
      </c>
      <c r="J7355" s="31">
        <v>94702</v>
      </c>
      <c r="K7355" s="31" t="s">
        <v>1280</v>
      </c>
      <c r="L7355" s="31" t="s">
        <v>70</v>
      </c>
      <c r="M7355" s="31" t="s">
        <v>70</v>
      </c>
      <c r="N7355" s="31">
        <f t="shared" si="316"/>
        <v>0</v>
      </c>
    </row>
    <row r="7356" spans="1:14" x14ac:dyDescent="0.45">
      <c r="A7356" s="31" t="str">
        <f t="shared" si="317"/>
        <v>E09000009_Unborn children with an open Child Protection Plan at 31st March_Number</v>
      </c>
      <c r="B7356" s="31" t="s">
        <v>509</v>
      </c>
      <c r="C7356" s="31" t="s">
        <v>510</v>
      </c>
      <c r="D7356" s="31" t="s">
        <v>474</v>
      </c>
      <c r="E7356" s="31" t="s">
        <v>475</v>
      </c>
      <c r="F7356" s="31" t="s">
        <v>63</v>
      </c>
      <c r="G7356" s="31" t="s">
        <v>130</v>
      </c>
      <c r="H7356" s="31" t="s">
        <v>743</v>
      </c>
      <c r="I7356" s="31" t="s">
        <v>1280</v>
      </c>
      <c r="J7356" s="31">
        <v>81732</v>
      </c>
      <c r="K7356" s="31" t="s">
        <v>1280</v>
      </c>
      <c r="L7356" s="31" t="s">
        <v>70</v>
      </c>
      <c r="M7356" s="31" t="s">
        <v>70</v>
      </c>
      <c r="N7356" s="31">
        <f t="shared" si="316"/>
        <v>0</v>
      </c>
    </row>
    <row r="7357" spans="1:14" x14ac:dyDescent="0.45">
      <c r="A7357" s="31" t="str">
        <f t="shared" si="317"/>
        <v>E09000010_Unborn children with an open Child Protection Plan at 31st March_Number</v>
      </c>
      <c r="B7357" s="31" t="s">
        <v>301</v>
      </c>
      <c r="C7357" s="31" t="s">
        <v>302</v>
      </c>
      <c r="D7357" s="31" t="s">
        <v>474</v>
      </c>
      <c r="E7357" s="31" t="s">
        <v>475</v>
      </c>
      <c r="F7357" s="31" t="s">
        <v>63</v>
      </c>
      <c r="G7357" s="31" t="s">
        <v>130</v>
      </c>
      <c r="H7357" s="31" t="s">
        <v>743</v>
      </c>
      <c r="I7357" s="31" t="s">
        <v>1280</v>
      </c>
      <c r="J7357" s="31">
        <v>84497</v>
      </c>
      <c r="K7357" s="31" t="s">
        <v>1280</v>
      </c>
      <c r="L7357" s="31" t="s">
        <v>70</v>
      </c>
      <c r="M7357" s="31" t="s">
        <v>70</v>
      </c>
      <c r="N7357" s="31">
        <f t="shared" si="316"/>
        <v>0</v>
      </c>
    </row>
    <row r="7358" spans="1:14" x14ac:dyDescent="0.45">
      <c r="A7358" s="31" t="str">
        <f t="shared" si="317"/>
        <v>E09000014_Unborn children with an open Child Protection Plan at 31st March_Number</v>
      </c>
      <c r="B7358" s="31" t="s">
        <v>311</v>
      </c>
      <c r="C7358" s="31" t="s">
        <v>312</v>
      </c>
      <c r="D7358" s="31" t="s">
        <v>474</v>
      </c>
      <c r="E7358" s="31" t="s">
        <v>475</v>
      </c>
      <c r="F7358" s="31" t="s">
        <v>63</v>
      </c>
      <c r="G7358" s="31" t="s">
        <v>130</v>
      </c>
      <c r="H7358" s="31" t="s">
        <v>743</v>
      </c>
      <c r="I7358" s="31">
        <v>5</v>
      </c>
      <c r="J7358" s="31">
        <v>60398</v>
      </c>
      <c r="K7358" s="31">
        <v>8.2784198152256697E-2</v>
      </c>
      <c r="L7358" s="31" t="s">
        <v>1765</v>
      </c>
      <c r="M7358" s="31">
        <f t="shared" si="315"/>
        <v>8.2784198152256697E-2</v>
      </c>
      <c r="N7358" s="31">
        <f t="shared" si="316"/>
        <v>0</v>
      </c>
    </row>
    <row r="7359" spans="1:14" x14ac:dyDescent="0.45">
      <c r="A7359" s="31" t="str">
        <f t="shared" si="317"/>
        <v>E09000015_Unborn children with an open Child Protection Plan at 31st March_Number</v>
      </c>
      <c r="B7359" s="31" t="s">
        <v>496</v>
      </c>
      <c r="C7359" s="31" t="s">
        <v>497</v>
      </c>
      <c r="D7359" s="31" t="s">
        <v>474</v>
      </c>
      <c r="E7359" s="31" t="s">
        <v>475</v>
      </c>
      <c r="F7359" s="31" t="s">
        <v>63</v>
      </c>
      <c r="G7359" s="31" t="s">
        <v>130</v>
      </c>
      <c r="H7359" s="31" t="s">
        <v>743</v>
      </c>
      <c r="I7359" s="31">
        <v>13</v>
      </c>
      <c r="J7359" s="31">
        <v>58373</v>
      </c>
      <c r="K7359" s="31">
        <v>0.22270570297911699</v>
      </c>
      <c r="L7359" s="31" t="s">
        <v>1766</v>
      </c>
      <c r="M7359" s="31">
        <f t="shared" si="315"/>
        <v>0.22270570297911699</v>
      </c>
      <c r="N7359" s="31">
        <f t="shared" si="316"/>
        <v>0</v>
      </c>
    </row>
    <row r="7360" spans="1:14" x14ac:dyDescent="0.45">
      <c r="A7360" s="31" t="str">
        <f t="shared" si="317"/>
        <v>E09000016_Unborn children with an open Child Protection Plan at 31st March_Number</v>
      </c>
      <c r="B7360" s="31" t="s">
        <v>315</v>
      </c>
      <c r="C7360" s="31" t="s">
        <v>316</v>
      </c>
      <c r="D7360" s="31" t="s">
        <v>474</v>
      </c>
      <c r="E7360" s="31" t="s">
        <v>475</v>
      </c>
      <c r="F7360" s="31" t="s">
        <v>63</v>
      </c>
      <c r="G7360" s="31" t="s">
        <v>130</v>
      </c>
      <c r="H7360" s="31" t="s">
        <v>743</v>
      </c>
      <c r="I7360" s="31" t="s">
        <v>1280</v>
      </c>
      <c r="J7360" s="31">
        <v>57541</v>
      </c>
      <c r="K7360" s="31" t="s">
        <v>1280</v>
      </c>
      <c r="L7360" s="31" t="s">
        <v>70</v>
      </c>
      <c r="M7360" s="31" t="s">
        <v>70</v>
      </c>
      <c r="N7360" s="31">
        <f t="shared" si="316"/>
        <v>0</v>
      </c>
    </row>
    <row r="7361" spans="1:14" x14ac:dyDescent="0.45">
      <c r="A7361" s="31" t="str">
        <f t="shared" si="317"/>
        <v>E09000017_Unborn children with an open Child Protection Plan at 31st March_Number</v>
      </c>
      <c r="B7361" s="31" t="s">
        <v>321</v>
      </c>
      <c r="C7361" s="31" t="s">
        <v>322</v>
      </c>
      <c r="D7361" s="31" t="s">
        <v>474</v>
      </c>
      <c r="E7361" s="31" t="s">
        <v>475</v>
      </c>
      <c r="F7361" s="31" t="s">
        <v>63</v>
      </c>
      <c r="G7361" s="31" t="s">
        <v>130</v>
      </c>
      <c r="H7361" s="31" t="s">
        <v>743</v>
      </c>
      <c r="I7361" s="31" t="s">
        <v>1280</v>
      </c>
      <c r="J7361" s="31">
        <v>73377</v>
      </c>
      <c r="K7361" s="31" t="s">
        <v>1280</v>
      </c>
      <c r="L7361" s="31" t="s">
        <v>70</v>
      </c>
      <c r="M7361" s="31" t="s">
        <v>70</v>
      </c>
      <c r="N7361" s="31">
        <f t="shared" si="316"/>
        <v>0</v>
      </c>
    </row>
    <row r="7362" spans="1:14" x14ac:dyDescent="0.45">
      <c r="A7362" s="31" t="str">
        <f t="shared" si="317"/>
        <v>E09000018_Unborn children with an open Child Protection Plan at 31st March_Number</v>
      </c>
      <c r="B7362" s="31" t="s">
        <v>323</v>
      </c>
      <c r="C7362" s="31" t="s">
        <v>324</v>
      </c>
      <c r="D7362" s="31" t="s">
        <v>474</v>
      </c>
      <c r="E7362" s="31" t="s">
        <v>475</v>
      </c>
      <c r="F7362" s="31" t="s">
        <v>63</v>
      </c>
      <c r="G7362" s="31" t="s">
        <v>130</v>
      </c>
      <c r="H7362" s="31" t="s">
        <v>743</v>
      </c>
      <c r="I7362" s="31" t="s">
        <v>1280</v>
      </c>
      <c r="J7362" s="31">
        <v>64898</v>
      </c>
      <c r="K7362" s="31" t="s">
        <v>1280</v>
      </c>
      <c r="L7362" s="31" t="s">
        <v>70</v>
      </c>
      <c r="M7362" s="31" t="s">
        <v>70</v>
      </c>
      <c r="N7362" s="31">
        <f t="shared" si="316"/>
        <v>0</v>
      </c>
    </row>
    <row r="7363" spans="1:14" x14ac:dyDescent="0.45">
      <c r="A7363" s="31" t="str">
        <f t="shared" si="317"/>
        <v>E09000021_Unborn children with an open Child Protection Plan at 31st March_Number</v>
      </c>
      <c r="B7363" s="31" t="s">
        <v>520</v>
      </c>
      <c r="C7363" s="31" t="s">
        <v>521</v>
      </c>
      <c r="D7363" s="31" t="s">
        <v>474</v>
      </c>
      <c r="E7363" s="31" t="s">
        <v>475</v>
      </c>
      <c r="F7363" s="31" t="s">
        <v>63</v>
      </c>
      <c r="G7363" s="31" t="s">
        <v>130</v>
      </c>
      <c r="H7363" s="31" t="s">
        <v>743</v>
      </c>
      <c r="I7363" s="31">
        <v>5</v>
      </c>
      <c r="J7363" s="31">
        <v>38977</v>
      </c>
      <c r="K7363" s="31">
        <v>0.12828078097339499</v>
      </c>
      <c r="L7363" s="31" t="s">
        <v>1765</v>
      </c>
      <c r="M7363" s="31">
        <f t="shared" ref="M7363:M7423" si="318">K7363</f>
        <v>0.12828078097339499</v>
      </c>
      <c r="N7363" s="31">
        <f t="shared" ref="N7363:N7426" si="319">IF(OR(C7363="City of London",C7363="Isles of Scilly"),1,0)</f>
        <v>0</v>
      </c>
    </row>
    <row r="7364" spans="1:14" x14ac:dyDescent="0.45">
      <c r="A7364" s="31" t="str">
        <f t="shared" si="317"/>
        <v>E09000024_Unborn children with an open Child Protection Plan at 31st March_Number</v>
      </c>
      <c r="B7364" s="31" t="s">
        <v>353</v>
      </c>
      <c r="C7364" s="31" t="s">
        <v>354</v>
      </c>
      <c r="D7364" s="31" t="s">
        <v>474</v>
      </c>
      <c r="E7364" s="31" t="s">
        <v>475</v>
      </c>
      <c r="F7364" s="31" t="s">
        <v>63</v>
      </c>
      <c r="G7364" s="31" t="s">
        <v>130</v>
      </c>
      <c r="H7364" s="31" t="s">
        <v>743</v>
      </c>
      <c r="I7364" s="31" t="s">
        <v>1280</v>
      </c>
      <c r="J7364" s="31">
        <v>47266</v>
      </c>
      <c r="K7364" s="31" t="s">
        <v>1280</v>
      </c>
      <c r="L7364" s="31" t="s">
        <v>70</v>
      </c>
      <c r="M7364" s="31" t="s">
        <v>70</v>
      </c>
      <c r="N7364" s="31">
        <f t="shared" si="319"/>
        <v>0</v>
      </c>
    </row>
    <row r="7365" spans="1:14" x14ac:dyDescent="0.45">
      <c r="A7365" s="31" t="str">
        <f t="shared" si="317"/>
        <v>E09000025_Unborn children with an open Child Protection Plan at 31st March_Number</v>
      </c>
      <c r="B7365" s="31" t="s">
        <v>359</v>
      </c>
      <c r="C7365" s="31" t="s">
        <v>360</v>
      </c>
      <c r="D7365" s="31" t="s">
        <v>474</v>
      </c>
      <c r="E7365" s="31" t="s">
        <v>475</v>
      </c>
      <c r="F7365" s="31" t="s">
        <v>63</v>
      </c>
      <c r="G7365" s="31" t="s">
        <v>130</v>
      </c>
      <c r="H7365" s="31" t="s">
        <v>743</v>
      </c>
      <c r="I7365" s="31">
        <v>6</v>
      </c>
      <c r="J7365" s="31">
        <v>86567</v>
      </c>
      <c r="K7365" s="31">
        <v>6.9310476278489505E-2</v>
      </c>
      <c r="L7365" s="31" t="s">
        <v>1765</v>
      </c>
      <c r="M7365" s="31">
        <f t="shared" si="318"/>
        <v>6.9310476278489505E-2</v>
      </c>
      <c r="N7365" s="31">
        <f t="shared" si="319"/>
        <v>0</v>
      </c>
    </row>
    <row r="7366" spans="1:14" x14ac:dyDescent="0.45">
      <c r="A7366" s="31" t="str">
        <f t="shared" si="317"/>
        <v>E09000026_Unborn children with an open Child Protection Plan at 31st March_Number</v>
      </c>
      <c r="B7366" s="31" t="s">
        <v>385</v>
      </c>
      <c r="C7366" s="31" t="s">
        <v>386</v>
      </c>
      <c r="D7366" s="31" t="s">
        <v>474</v>
      </c>
      <c r="E7366" s="31" t="s">
        <v>475</v>
      </c>
      <c r="F7366" s="31" t="s">
        <v>63</v>
      </c>
      <c r="G7366" s="31" t="s">
        <v>130</v>
      </c>
      <c r="H7366" s="31" t="s">
        <v>743</v>
      </c>
      <c r="I7366" s="31" t="s">
        <v>1280</v>
      </c>
      <c r="J7366" s="31">
        <v>76159</v>
      </c>
      <c r="K7366" s="31" t="s">
        <v>1280</v>
      </c>
      <c r="L7366" s="31" t="s">
        <v>70</v>
      </c>
      <c r="M7366" s="31" t="s">
        <v>70</v>
      </c>
      <c r="N7366" s="31">
        <f t="shared" si="319"/>
        <v>0</v>
      </c>
    </row>
    <row r="7367" spans="1:14" x14ac:dyDescent="0.45">
      <c r="A7367" s="31" t="str">
        <f t="shared" si="317"/>
        <v>E09000027_Unborn children with an open Child Protection Plan at 31st March_Number</v>
      </c>
      <c r="B7367" s="31" t="s">
        <v>389</v>
      </c>
      <c r="C7367" s="31" t="s">
        <v>390</v>
      </c>
      <c r="D7367" s="31" t="s">
        <v>474</v>
      </c>
      <c r="E7367" s="31" t="s">
        <v>475</v>
      </c>
      <c r="F7367" s="31" t="s">
        <v>63</v>
      </c>
      <c r="G7367" s="31" t="s">
        <v>130</v>
      </c>
      <c r="H7367" s="31" t="s">
        <v>743</v>
      </c>
      <c r="I7367" s="31" t="s">
        <v>1280</v>
      </c>
      <c r="J7367" s="31">
        <v>45525</v>
      </c>
      <c r="K7367" s="31" t="s">
        <v>1280</v>
      </c>
      <c r="L7367" s="31" t="s">
        <v>70</v>
      </c>
      <c r="M7367" s="31" t="s">
        <v>70</v>
      </c>
      <c r="N7367" s="31">
        <f t="shared" si="319"/>
        <v>0</v>
      </c>
    </row>
    <row r="7368" spans="1:14" x14ac:dyDescent="0.45">
      <c r="A7368" s="31" t="str">
        <f t="shared" si="317"/>
        <v>E09000029_Unborn children with an open Child Protection Plan at 31st March_Number</v>
      </c>
      <c r="B7368" s="31" t="s">
        <v>432</v>
      </c>
      <c r="C7368" s="31" t="s">
        <v>433</v>
      </c>
      <c r="D7368" s="31" t="s">
        <v>474</v>
      </c>
      <c r="E7368" s="31" t="s">
        <v>475</v>
      </c>
      <c r="F7368" s="31" t="s">
        <v>63</v>
      </c>
      <c r="G7368" s="31" t="s">
        <v>130</v>
      </c>
      <c r="H7368" s="31" t="s">
        <v>743</v>
      </c>
      <c r="I7368" s="31" t="s">
        <v>1280</v>
      </c>
      <c r="J7368" s="31">
        <v>47941</v>
      </c>
      <c r="K7368" s="31" t="s">
        <v>1280</v>
      </c>
      <c r="L7368" s="31" t="s">
        <v>70</v>
      </c>
      <c r="M7368" s="31" t="s">
        <v>70</v>
      </c>
      <c r="N7368" s="31">
        <f t="shared" si="319"/>
        <v>0</v>
      </c>
    </row>
    <row r="7369" spans="1:14" x14ac:dyDescent="0.45">
      <c r="A7369" s="31" t="str">
        <f t="shared" si="317"/>
        <v>E09000031_Unborn children with an open Child Protection Plan at 31st March_Number</v>
      </c>
      <c r="B7369" s="31" t="s">
        <v>448</v>
      </c>
      <c r="C7369" s="31" t="s">
        <v>449</v>
      </c>
      <c r="D7369" s="31" t="s">
        <v>474</v>
      </c>
      <c r="E7369" s="31" t="s">
        <v>475</v>
      </c>
      <c r="F7369" s="31" t="s">
        <v>63</v>
      </c>
      <c r="G7369" s="31" t="s">
        <v>130</v>
      </c>
      <c r="H7369" s="31" t="s">
        <v>743</v>
      </c>
      <c r="I7369" s="31">
        <v>5</v>
      </c>
      <c r="J7369" s="31">
        <v>67017</v>
      </c>
      <c r="K7369" s="31">
        <v>7.4607935299998498E-2</v>
      </c>
      <c r="L7369" s="31" t="s">
        <v>1765</v>
      </c>
      <c r="M7369" s="31">
        <f t="shared" si="318"/>
        <v>7.4607935299998498E-2</v>
      </c>
      <c r="N7369" s="31">
        <f t="shared" si="319"/>
        <v>0</v>
      </c>
    </row>
    <row r="7370" spans="1:14" x14ac:dyDescent="0.45">
      <c r="A7370" s="31" t="str">
        <f t="shared" si="317"/>
        <v>E08000025_Unborn children with an open Child Protection Plan at 31st March_Number</v>
      </c>
      <c r="B7370" s="31" t="s">
        <v>245</v>
      </c>
      <c r="C7370" s="31" t="s">
        <v>246</v>
      </c>
      <c r="D7370" s="31" t="s">
        <v>474</v>
      </c>
      <c r="E7370" s="31" t="s">
        <v>475</v>
      </c>
      <c r="F7370" s="31" t="s">
        <v>63</v>
      </c>
      <c r="G7370" s="31" t="s">
        <v>130</v>
      </c>
      <c r="H7370" s="31" t="s">
        <v>743</v>
      </c>
      <c r="I7370" s="31">
        <v>24</v>
      </c>
      <c r="J7370" s="31">
        <v>288388</v>
      </c>
      <c r="K7370" s="31">
        <v>8.3221215861963696E-2</v>
      </c>
      <c r="L7370" s="31" t="s">
        <v>1765</v>
      </c>
      <c r="M7370" s="31">
        <f t="shared" si="318"/>
        <v>8.3221215861963696E-2</v>
      </c>
      <c r="N7370" s="31">
        <f t="shared" si="319"/>
        <v>0</v>
      </c>
    </row>
    <row r="7371" spans="1:14" x14ac:dyDescent="0.45">
      <c r="A7371" s="31" t="str">
        <f t="shared" ref="A7371:A7434" si="320">CONCATENATE(B7371,"_",G7371,"_",H7371)</f>
        <v>E08000026_Unborn children with an open Child Protection Plan at 31st March_Number</v>
      </c>
      <c r="B7371" s="31" t="s">
        <v>283</v>
      </c>
      <c r="C7371" s="31" t="s">
        <v>284</v>
      </c>
      <c r="D7371" s="31" t="s">
        <v>474</v>
      </c>
      <c r="E7371" s="31" t="s">
        <v>475</v>
      </c>
      <c r="F7371" s="31" t="s">
        <v>63</v>
      </c>
      <c r="G7371" s="31" t="s">
        <v>130</v>
      </c>
      <c r="H7371" s="31" t="s">
        <v>743</v>
      </c>
      <c r="I7371" s="31">
        <v>14</v>
      </c>
      <c r="J7371" s="31">
        <v>78994</v>
      </c>
      <c r="K7371" s="31">
        <v>0.177228650277236</v>
      </c>
      <c r="L7371" s="31" t="s">
        <v>1766</v>
      </c>
      <c r="M7371" s="31">
        <f t="shared" si="318"/>
        <v>0.177228650277236</v>
      </c>
      <c r="N7371" s="31">
        <f t="shared" si="319"/>
        <v>0</v>
      </c>
    </row>
    <row r="7372" spans="1:14" x14ac:dyDescent="0.45">
      <c r="A7372" s="31" t="str">
        <f t="shared" si="320"/>
        <v>E08000027_Unborn children with an open Child Protection Plan at 31st March_Number</v>
      </c>
      <c r="B7372" s="31" t="s">
        <v>297</v>
      </c>
      <c r="C7372" s="31" t="s">
        <v>298</v>
      </c>
      <c r="D7372" s="31" t="s">
        <v>474</v>
      </c>
      <c r="E7372" s="31" t="s">
        <v>475</v>
      </c>
      <c r="F7372" s="31" t="s">
        <v>63</v>
      </c>
      <c r="G7372" s="31" t="s">
        <v>130</v>
      </c>
      <c r="H7372" s="31" t="s">
        <v>743</v>
      </c>
      <c r="I7372" s="31">
        <v>15</v>
      </c>
      <c r="J7372" s="31">
        <v>69265</v>
      </c>
      <c r="K7372" s="31">
        <v>0.21655958998051</v>
      </c>
      <c r="L7372" s="31" t="s">
        <v>1766</v>
      </c>
      <c r="M7372" s="31">
        <f t="shared" si="318"/>
        <v>0.21655958998051</v>
      </c>
      <c r="N7372" s="31">
        <f t="shared" si="319"/>
        <v>0</v>
      </c>
    </row>
    <row r="7373" spans="1:14" x14ac:dyDescent="0.45">
      <c r="A7373" s="31" t="str">
        <f t="shared" si="320"/>
        <v>E08000028_Unborn children with an open Child Protection Plan at 31st March_Number</v>
      </c>
      <c r="B7373" s="31" t="s">
        <v>397</v>
      </c>
      <c r="C7373" s="31" t="s">
        <v>398</v>
      </c>
      <c r="D7373" s="31" t="s">
        <v>474</v>
      </c>
      <c r="E7373" s="31" t="s">
        <v>475</v>
      </c>
      <c r="F7373" s="31" t="s">
        <v>63</v>
      </c>
      <c r="G7373" s="31" t="s">
        <v>130</v>
      </c>
      <c r="H7373" s="31" t="s">
        <v>743</v>
      </c>
      <c r="I7373" s="31">
        <v>16</v>
      </c>
      <c r="J7373" s="31">
        <v>81920</v>
      </c>
      <c r="K7373" s="31">
        <v>0.1953125</v>
      </c>
      <c r="L7373" s="31" t="s">
        <v>1766</v>
      </c>
      <c r="M7373" s="31">
        <f t="shared" si="318"/>
        <v>0.1953125</v>
      </c>
      <c r="N7373" s="31">
        <f t="shared" si="319"/>
        <v>0</v>
      </c>
    </row>
    <row r="7374" spans="1:14" x14ac:dyDescent="0.45">
      <c r="A7374" s="31" t="str">
        <f t="shared" si="320"/>
        <v>E08000029_Unborn children with an open Child Protection Plan at 31st March_Number</v>
      </c>
      <c r="B7374" s="31" t="s">
        <v>516</v>
      </c>
      <c r="C7374" s="31" t="s">
        <v>517</v>
      </c>
      <c r="D7374" s="31" t="s">
        <v>474</v>
      </c>
      <c r="E7374" s="31" t="s">
        <v>475</v>
      </c>
      <c r="F7374" s="31" t="s">
        <v>63</v>
      </c>
      <c r="G7374" s="31" t="s">
        <v>130</v>
      </c>
      <c r="H7374" s="31" t="s">
        <v>743</v>
      </c>
      <c r="I7374" s="31" t="s">
        <v>1280</v>
      </c>
      <c r="J7374" s="31">
        <v>46946</v>
      </c>
      <c r="K7374" s="31" t="s">
        <v>1280</v>
      </c>
      <c r="L7374" s="31" t="s">
        <v>70</v>
      </c>
      <c r="M7374" s="31" t="s">
        <v>70</v>
      </c>
      <c r="N7374" s="31">
        <f t="shared" si="319"/>
        <v>0</v>
      </c>
    </row>
    <row r="7375" spans="1:14" x14ac:dyDescent="0.45">
      <c r="A7375" s="31" t="str">
        <f t="shared" si="320"/>
        <v>E08000030_Unborn children with an open Child Protection Plan at 31st March_Number</v>
      </c>
      <c r="B7375" s="31" t="s">
        <v>446</v>
      </c>
      <c r="C7375" s="31" t="s">
        <v>447</v>
      </c>
      <c r="D7375" s="31" t="s">
        <v>474</v>
      </c>
      <c r="E7375" s="31" t="s">
        <v>475</v>
      </c>
      <c r="F7375" s="31" t="s">
        <v>63</v>
      </c>
      <c r="G7375" s="31" t="s">
        <v>130</v>
      </c>
      <c r="H7375" s="31" t="s">
        <v>743</v>
      </c>
      <c r="I7375" s="31">
        <v>10</v>
      </c>
      <c r="J7375" s="31">
        <v>68157</v>
      </c>
      <c r="K7375" s="31">
        <v>0.14672007277315599</v>
      </c>
      <c r="L7375" s="31" t="s">
        <v>1765</v>
      </c>
      <c r="M7375" s="31">
        <f t="shared" si="318"/>
        <v>0.14672007277315599</v>
      </c>
      <c r="N7375" s="31">
        <f t="shared" si="319"/>
        <v>0</v>
      </c>
    </row>
    <row r="7376" spans="1:14" x14ac:dyDescent="0.45">
      <c r="A7376" s="31" t="str">
        <f t="shared" si="320"/>
        <v>E08000031_Unborn children with an open Child Protection Plan at 31st March_Number</v>
      </c>
      <c r="B7376" s="31" t="s">
        <v>468</v>
      </c>
      <c r="C7376" s="31" t="s">
        <v>469</v>
      </c>
      <c r="D7376" s="31" t="s">
        <v>474</v>
      </c>
      <c r="E7376" s="31" t="s">
        <v>475</v>
      </c>
      <c r="F7376" s="31" t="s">
        <v>63</v>
      </c>
      <c r="G7376" s="31" t="s">
        <v>130</v>
      </c>
      <c r="H7376" s="31" t="s">
        <v>743</v>
      </c>
      <c r="I7376" s="31">
        <v>12</v>
      </c>
      <c r="J7376" s="31">
        <v>61244</v>
      </c>
      <c r="K7376" s="31">
        <v>0.195937561230488</v>
      </c>
      <c r="L7376" s="31" t="s">
        <v>1766</v>
      </c>
      <c r="M7376" s="31">
        <f t="shared" si="318"/>
        <v>0.195937561230488</v>
      </c>
      <c r="N7376" s="31">
        <f t="shared" si="319"/>
        <v>0</v>
      </c>
    </row>
    <row r="7377" spans="1:14" x14ac:dyDescent="0.45">
      <c r="A7377" s="31" t="str">
        <f t="shared" si="320"/>
        <v>E08000011_Unborn children with an open Child Protection Plan at 31st March_Number</v>
      </c>
      <c r="B7377" s="31" t="s">
        <v>333</v>
      </c>
      <c r="C7377" s="31" t="s">
        <v>334</v>
      </c>
      <c r="D7377" s="31" t="s">
        <v>474</v>
      </c>
      <c r="E7377" s="31" t="s">
        <v>475</v>
      </c>
      <c r="F7377" s="31" t="s">
        <v>63</v>
      </c>
      <c r="G7377" s="31" t="s">
        <v>130</v>
      </c>
      <c r="H7377" s="31" t="s">
        <v>743</v>
      </c>
      <c r="I7377" s="31" t="s">
        <v>1280</v>
      </c>
      <c r="J7377" s="31">
        <v>33477</v>
      </c>
      <c r="K7377" s="31" t="s">
        <v>1280</v>
      </c>
      <c r="L7377" s="31" t="s">
        <v>70</v>
      </c>
      <c r="M7377" s="31" t="s">
        <v>70</v>
      </c>
      <c r="N7377" s="31">
        <f t="shared" si="319"/>
        <v>0</v>
      </c>
    </row>
    <row r="7378" spans="1:14" x14ac:dyDescent="0.45">
      <c r="A7378" s="31" t="str">
        <f t="shared" si="320"/>
        <v>E08000012_Unborn children with an open Child Protection Plan at 31st March_Number</v>
      </c>
      <c r="B7378" s="31" t="s">
        <v>347</v>
      </c>
      <c r="C7378" s="31" t="s">
        <v>348</v>
      </c>
      <c r="D7378" s="31" t="s">
        <v>474</v>
      </c>
      <c r="E7378" s="31" t="s">
        <v>475</v>
      </c>
      <c r="F7378" s="31" t="s">
        <v>63</v>
      </c>
      <c r="G7378" s="31" t="s">
        <v>130</v>
      </c>
      <c r="H7378" s="31" t="s">
        <v>743</v>
      </c>
      <c r="I7378" s="31">
        <v>19</v>
      </c>
      <c r="J7378" s="31">
        <v>94902</v>
      </c>
      <c r="K7378" s="31">
        <v>0.20020652884027701</v>
      </c>
      <c r="L7378" s="31" t="s">
        <v>1766</v>
      </c>
      <c r="M7378" s="31">
        <f t="shared" si="318"/>
        <v>0.20020652884027701</v>
      </c>
      <c r="N7378" s="31">
        <f t="shared" si="319"/>
        <v>0</v>
      </c>
    </row>
    <row r="7379" spans="1:14" x14ac:dyDescent="0.45">
      <c r="A7379" s="31" t="str">
        <f t="shared" si="320"/>
        <v>E08000013_Unborn children with an open Child Protection Plan at 31st March_Number</v>
      </c>
      <c r="B7379" s="31" t="s">
        <v>416</v>
      </c>
      <c r="C7379" s="31" t="s">
        <v>417</v>
      </c>
      <c r="D7379" s="31" t="s">
        <v>474</v>
      </c>
      <c r="E7379" s="31" t="s">
        <v>475</v>
      </c>
      <c r="F7379" s="31" t="s">
        <v>63</v>
      </c>
      <c r="G7379" s="31" t="s">
        <v>130</v>
      </c>
      <c r="H7379" s="31" t="s">
        <v>743</v>
      </c>
      <c r="I7379" s="31" t="s">
        <v>1280</v>
      </c>
      <c r="J7379" s="31">
        <v>36785</v>
      </c>
      <c r="K7379" s="31" t="s">
        <v>1280</v>
      </c>
      <c r="L7379" s="31" t="s">
        <v>70</v>
      </c>
      <c r="M7379" s="31" t="s">
        <v>70</v>
      </c>
      <c r="N7379" s="31">
        <f t="shared" si="319"/>
        <v>0</v>
      </c>
    </row>
    <row r="7380" spans="1:14" x14ac:dyDescent="0.45">
      <c r="A7380" s="31" t="str">
        <f t="shared" si="320"/>
        <v>E08000014_Unborn children with an open Child Protection Plan at 31st March_Number</v>
      </c>
      <c r="B7380" s="31" t="s">
        <v>399</v>
      </c>
      <c r="C7380" s="31" t="s">
        <v>400</v>
      </c>
      <c r="D7380" s="31" t="s">
        <v>474</v>
      </c>
      <c r="E7380" s="31" t="s">
        <v>475</v>
      </c>
      <c r="F7380" s="31" t="s">
        <v>63</v>
      </c>
      <c r="G7380" s="31" t="s">
        <v>130</v>
      </c>
      <c r="H7380" s="31" t="s">
        <v>743</v>
      </c>
      <c r="I7380" s="31">
        <v>5</v>
      </c>
      <c r="J7380" s="31">
        <v>53833</v>
      </c>
      <c r="K7380" s="31">
        <v>9.2879832073263599E-2</v>
      </c>
      <c r="L7380" s="31" t="s">
        <v>1765</v>
      </c>
      <c r="M7380" s="31">
        <f t="shared" si="318"/>
        <v>9.2879832073263599E-2</v>
      </c>
      <c r="N7380" s="31">
        <f t="shared" si="319"/>
        <v>0</v>
      </c>
    </row>
    <row r="7381" spans="1:14" x14ac:dyDescent="0.45">
      <c r="A7381" s="31" t="str">
        <f t="shared" si="320"/>
        <v>E08000015_Unborn children with an open Child Protection Plan at 31st March_Number</v>
      </c>
      <c r="B7381" s="31" t="s">
        <v>464</v>
      </c>
      <c r="C7381" s="31" t="s">
        <v>465</v>
      </c>
      <c r="D7381" s="31" t="s">
        <v>474</v>
      </c>
      <c r="E7381" s="31" t="s">
        <v>475</v>
      </c>
      <c r="F7381" s="31" t="s">
        <v>63</v>
      </c>
      <c r="G7381" s="31" t="s">
        <v>130</v>
      </c>
      <c r="H7381" s="31" t="s">
        <v>743</v>
      </c>
      <c r="I7381" s="31">
        <v>8</v>
      </c>
      <c r="J7381" s="31">
        <v>67576</v>
      </c>
      <c r="K7381" s="31">
        <v>0.118385225523855</v>
      </c>
      <c r="L7381" s="31" t="s">
        <v>1765</v>
      </c>
      <c r="M7381" s="31">
        <f t="shared" si="318"/>
        <v>0.118385225523855</v>
      </c>
      <c r="N7381" s="31">
        <f t="shared" si="319"/>
        <v>0</v>
      </c>
    </row>
    <row r="7382" spans="1:14" x14ac:dyDescent="0.45">
      <c r="A7382" s="31" t="str">
        <f t="shared" si="320"/>
        <v>E08000001_Unborn children with an open Child Protection Plan at 31st March_Number</v>
      </c>
      <c r="B7382" s="31" t="s">
        <v>252</v>
      </c>
      <c r="C7382" s="31" t="s">
        <v>253</v>
      </c>
      <c r="D7382" s="31" t="s">
        <v>474</v>
      </c>
      <c r="E7382" s="31" t="s">
        <v>475</v>
      </c>
      <c r="F7382" s="31" t="s">
        <v>63</v>
      </c>
      <c r="G7382" s="31" t="s">
        <v>130</v>
      </c>
      <c r="H7382" s="31" t="s">
        <v>743</v>
      </c>
      <c r="I7382" s="31" t="s">
        <v>1280</v>
      </c>
      <c r="J7382" s="31">
        <v>67670</v>
      </c>
      <c r="K7382" s="31" t="s">
        <v>1280</v>
      </c>
      <c r="L7382" s="31" t="s">
        <v>70</v>
      </c>
      <c r="M7382" s="31" t="s">
        <v>70</v>
      </c>
      <c r="N7382" s="31">
        <f t="shared" si="319"/>
        <v>0</v>
      </c>
    </row>
    <row r="7383" spans="1:14" x14ac:dyDescent="0.45">
      <c r="A7383" s="31" t="str">
        <f t="shared" si="320"/>
        <v>E08000002_Unborn children with an open Child Protection Plan at 31st March_Number</v>
      </c>
      <c r="B7383" s="31" t="s">
        <v>271</v>
      </c>
      <c r="C7383" s="31" t="s">
        <v>272</v>
      </c>
      <c r="D7383" s="31" t="s">
        <v>474</v>
      </c>
      <c r="E7383" s="31" t="s">
        <v>475</v>
      </c>
      <c r="F7383" s="31" t="s">
        <v>63</v>
      </c>
      <c r="G7383" s="31" t="s">
        <v>130</v>
      </c>
      <c r="H7383" s="31" t="s">
        <v>743</v>
      </c>
      <c r="I7383" s="31" t="s">
        <v>1280</v>
      </c>
      <c r="J7383" s="31">
        <v>43142</v>
      </c>
      <c r="K7383" s="31" t="s">
        <v>1280</v>
      </c>
      <c r="L7383" s="31" t="s">
        <v>70</v>
      </c>
      <c r="M7383" s="31" t="s">
        <v>70</v>
      </c>
      <c r="N7383" s="31">
        <f t="shared" si="319"/>
        <v>0</v>
      </c>
    </row>
    <row r="7384" spans="1:14" x14ac:dyDescent="0.45">
      <c r="A7384" s="31" t="str">
        <f t="shared" si="320"/>
        <v>E08000003_Unborn children with an open Child Protection Plan at 31st March_Number</v>
      </c>
      <c r="B7384" s="31" t="s">
        <v>349</v>
      </c>
      <c r="C7384" s="31" t="s">
        <v>350</v>
      </c>
      <c r="D7384" s="31" t="s">
        <v>474</v>
      </c>
      <c r="E7384" s="31" t="s">
        <v>475</v>
      </c>
      <c r="F7384" s="31" t="s">
        <v>63</v>
      </c>
      <c r="G7384" s="31" t="s">
        <v>130</v>
      </c>
      <c r="H7384" s="31" t="s">
        <v>743</v>
      </c>
      <c r="I7384" s="31">
        <v>14</v>
      </c>
      <c r="J7384" s="31">
        <v>121962</v>
      </c>
      <c r="K7384" s="31">
        <v>0.114789852577032</v>
      </c>
      <c r="L7384" s="31" t="s">
        <v>1765</v>
      </c>
      <c r="M7384" s="31">
        <f t="shared" si="318"/>
        <v>0.114789852577032</v>
      </c>
      <c r="N7384" s="31">
        <f t="shared" si="319"/>
        <v>0</v>
      </c>
    </row>
    <row r="7385" spans="1:14" x14ac:dyDescent="0.45">
      <c r="A7385" s="31" t="str">
        <f t="shared" si="320"/>
        <v>E08000004_Unborn children with an open Child Protection Plan at 31st March_Number</v>
      </c>
      <c r="B7385" s="31" t="s">
        <v>375</v>
      </c>
      <c r="C7385" s="31" t="s">
        <v>376</v>
      </c>
      <c r="D7385" s="31" t="s">
        <v>474</v>
      </c>
      <c r="E7385" s="31" t="s">
        <v>475</v>
      </c>
      <c r="F7385" s="31" t="s">
        <v>63</v>
      </c>
      <c r="G7385" s="31" t="s">
        <v>130</v>
      </c>
      <c r="H7385" s="31" t="s">
        <v>743</v>
      </c>
      <c r="I7385" s="31" t="s">
        <v>1280</v>
      </c>
      <c r="J7385" s="31">
        <v>59416</v>
      </c>
      <c r="K7385" s="31" t="s">
        <v>1280</v>
      </c>
      <c r="L7385" s="31" t="s">
        <v>70</v>
      </c>
      <c r="M7385" s="31" t="s">
        <v>70</v>
      </c>
      <c r="N7385" s="31">
        <f t="shared" si="319"/>
        <v>0</v>
      </c>
    </row>
    <row r="7386" spans="1:14" x14ac:dyDescent="0.45">
      <c r="A7386" s="31" t="str">
        <f t="shared" si="320"/>
        <v>E08000005_Unborn children with an open Child Protection Plan at 31st March_Number</v>
      </c>
      <c r="B7386" s="31" t="s">
        <v>391</v>
      </c>
      <c r="C7386" s="31" t="s">
        <v>392</v>
      </c>
      <c r="D7386" s="31" t="s">
        <v>474</v>
      </c>
      <c r="E7386" s="31" t="s">
        <v>475</v>
      </c>
      <c r="F7386" s="31" t="s">
        <v>63</v>
      </c>
      <c r="G7386" s="31" t="s">
        <v>130</v>
      </c>
      <c r="H7386" s="31" t="s">
        <v>743</v>
      </c>
      <c r="I7386" s="31" t="s">
        <v>1280</v>
      </c>
      <c r="J7386" s="31">
        <v>52689</v>
      </c>
      <c r="K7386" s="31" t="s">
        <v>1280</v>
      </c>
      <c r="L7386" s="31" t="s">
        <v>70</v>
      </c>
      <c r="M7386" s="31" t="s">
        <v>70</v>
      </c>
      <c r="N7386" s="31">
        <f t="shared" si="319"/>
        <v>0</v>
      </c>
    </row>
    <row r="7387" spans="1:14" x14ac:dyDescent="0.45">
      <c r="A7387" s="31" t="str">
        <f t="shared" si="320"/>
        <v>E08000006_Unborn children with an open Child Protection Plan at 31st March_Number</v>
      </c>
      <c r="B7387" s="31" t="s">
        <v>395</v>
      </c>
      <c r="C7387" s="31" t="s">
        <v>396</v>
      </c>
      <c r="D7387" s="31" t="s">
        <v>474</v>
      </c>
      <c r="E7387" s="31" t="s">
        <v>475</v>
      </c>
      <c r="F7387" s="31" t="s">
        <v>63</v>
      </c>
      <c r="G7387" s="31" t="s">
        <v>130</v>
      </c>
      <c r="H7387" s="31" t="s">
        <v>743</v>
      </c>
      <c r="I7387" s="31" t="s">
        <v>1280</v>
      </c>
      <c r="J7387" s="31">
        <v>56566</v>
      </c>
      <c r="K7387" s="31" t="s">
        <v>1280</v>
      </c>
      <c r="L7387" s="31" t="s">
        <v>70</v>
      </c>
      <c r="M7387" s="31" t="s">
        <v>70</v>
      </c>
      <c r="N7387" s="31">
        <f t="shared" si="319"/>
        <v>0</v>
      </c>
    </row>
    <row r="7388" spans="1:14" x14ac:dyDescent="0.45">
      <c r="A7388" s="31" t="str">
        <f t="shared" si="320"/>
        <v>E08000007_Unborn children with an open Child Protection Plan at 31st March_Number</v>
      </c>
      <c r="B7388" s="31" t="s">
        <v>420</v>
      </c>
      <c r="C7388" s="31" t="s">
        <v>421</v>
      </c>
      <c r="D7388" s="31" t="s">
        <v>474</v>
      </c>
      <c r="E7388" s="31" t="s">
        <v>475</v>
      </c>
      <c r="F7388" s="31" t="s">
        <v>63</v>
      </c>
      <c r="G7388" s="31" t="s">
        <v>130</v>
      </c>
      <c r="H7388" s="31" t="s">
        <v>743</v>
      </c>
      <c r="I7388" s="31" t="s">
        <v>1280</v>
      </c>
      <c r="J7388" s="31">
        <v>63141</v>
      </c>
      <c r="K7388" s="31" t="s">
        <v>1280</v>
      </c>
      <c r="L7388" s="31" t="s">
        <v>70</v>
      </c>
      <c r="M7388" s="31" t="s">
        <v>70</v>
      </c>
      <c r="N7388" s="31">
        <f t="shared" si="319"/>
        <v>0</v>
      </c>
    </row>
    <row r="7389" spans="1:14" x14ac:dyDescent="0.45">
      <c r="A7389" s="31" t="str">
        <f t="shared" si="320"/>
        <v>E08000008_Unborn children with an open Child Protection Plan at 31st March_Number</v>
      </c>
      <c r="B7389" s="31" t="s">
        <v>436</v>
      </c>
      <c r="C7389" s="31" t="s">
        <v>437</v>
      </c>
      <c r="D7389" s="31" t="s">
        <v>474</v>
      </c>
      <c r="E7389" s="31" t="s">
        <v>475</v>
      </c>
      <c r="F7389" s="31" t="s">
        <v>63</v>
      </c>
      <c r="G7389" s="31" t="s">
        <v>130</v>
      </c>
      <c r="H7389" s="31" t="s">
        <v>743</v>
      </c>
      <c r="I7389" s="31">
        <v>5</v>
      </c>
      <c r="J7389" s="31">
        <v>50223</v>
      </c>
      <c r="K7389" s="31">
        <v>9.9555980327738297E-2</v>
      </c>
      <c r="L7389" s="31" t="s">
        <v>1765</v>
      </c>
      <c r="M7389" s="31">
        <f t="shared" si="318"/>
        <v>9.9555980327738297E-2</v>
      </c>
      <c r="N7389" s="31">
        <f t="shared" si="319"/>
        <v>0</v>
      </c>
    </row>
    <row r="7390" spans="1:14" x14ac:dyDescent="0.45">
      <c r="A7390" s="31" t="str">
        <f t="shared" si="320"/>
        <v>E08000009_Unborn children with an open Child Protection Plan at 31st March_Number</v>
      </c>
      <c r="B7390" s="31" t="s">
        <v>442</v>
      </c>
      <c r="C7390" s="31" t="s">
        <v>443</v>
      </c>
      <c r="D7390" s="31" t="s">
        <v>474</v>
      </c>
      <c r="E7390" s="31" t="s">
        <v>475</v>
      </c>
      <c r="F7390" s="31" t="s">
        <v>63</v>
      </c>
      <c r="G7390" s="31" t="s">
        <v>130</v>
      </c>
      <c r="H7390" s="31" t="s">
        <v>743</v>
      </c>
      <c r="I7390" s="31" t="s">
        <v>1280</v>
      </c>
      <c r="J7390" s="31">
        <v>56087</v>
      </c>
      <c r="K7390" s="31" t="s">
        <v>1280</v>
      </c>
      <c r="L7390" s="31" t="s">
        <v>70</v>
      </c>
      <c r="M7390" s="31" t="s">
        <v>70</v>
      </c>
      <c r="N7390" s="31">
        <f t="shared" si="319"/>
        <v>0</v>
      </c>
    </row>
    <row r="7391" spans="1:14" x14ac:dyDescent="0.45">
      <c r="A7391" s="31" t="str">
        <f t="shared" si="320"/>
        <v>E08000010_Unborn children with an open Child Protection Plan at 31st March_Number</v>
      </c>
      <c r="B7391" s="31" t="s">
        <v>460</v>
      </c>
      <c r="C7391" s="31" t="s">
        <v>461</v>
      </c>
      <c r="D7391" s="31" t="s">
        <v>474</v>
      </c>
      <c r="E7391" s="31" t="s">
        <v>475</v>
      </c>
      <c r="F7391" s="31" t="s">
        <v>63</v>
      </c>
      <c r="G7391" s="31" t="s">
        <v>130</v>
      </c>
      <c r="H7391" s="31" t="s">
        <v>743</v>
      </c>
      <c r="I7391" s="31">
        <v>6</v>
      </c>
      <c r="J7391" s="31">
        <v>68388</v>
      </c>
      <c r="K7391" s="31">
        <v>8.7734690296543294E-2</v>
      </c>
      <c r="L7391" s="31" t="s">
        <v>1765</v>
      </c>
      <c r="M7391" s="31">
        <f t="shared" si="318"/>
        <v>8.7734690296543294E-2</v>
      </c>
      <c r="N7391" s="31">
        <f t="shared" si="319"/>
        <v>0</v>
      </c>
    </row>
    <row r="7392" spans="1:14" x14ac:dyDescent="0.45">
      <c r="A7392" s="31" t="str">
        <f t="shared" si="320"/>
        <v>E08000016_Unborn children with an open Child Protection Plan at 31st March_Number</v>
      </c>
      <c r="B7392" s="31" t="s">
        <v>236</v>
      </c>
      <c r="C7392" s="31" t="s">
        <v>237</v>
      </c>
      <c r="D7392" s="31" t="s">
        <v>474</v>
      </c>
      <c r="E7392" s="31" t="s">
        <v>475</v>
      </c>
      <c r="F7392" s="31" t="s">
        <v>63</v>
      </c>
      <c r="G7392" s="31" t="s">
        <v>130</v>
      </c>
      <c r="H7392" s="31" t="s">
        <v>743</v>
      </c>
      <c r="I7392" s="31" t="s">
        <v>1280</v>
      </c>
      <c r="J7392" s="31">
        <v>50727</v>
      </c>
      <c r="K7392" s="31" t="s">
        <v>1280</v>
      </c>
      <c r="L7392" s="31" t="s">
        <v>70</v>
      </c>
      <c r="M7392" s="31" t="s">
        <v>70</v>
      </c>
      <c r="N7392" s="31">
        <f t="shared" si="319"/>
        <v>0</v>
      </c>
    </row>
    <row r="7393" spans="1:14" x14ac:dyDescent="0.45">
      <c r="A7393" s="31" t="str">
        <f t="shared" si="320"/>
        <v>E08000017_Unborn children with an open Child Protection Plan at 31st March_Number</v>
      </c>
      <c r="B7393" s="31" t="s">
        <v>293</v>
      </c>
      <c r="C7393" s="31" t="s">
        <v>294</v>
      </c>
      <c r="D7393" s="31" t="s">
        <v>474</v>
      </c>
      <c r="E7393" s="31" t="s">
        <v>475</v>
      </c>
      <c r="F7393" s="31" t="s">
        <v>63</v>
      </c>
      <c r="G7393" s="31" t="s">
        <v>130</v>
      </c>
      <c r="H7393" s="31" t="s">
        <v>743</v>
      </c>
      <c r="I7393" s="31">
        <v>8</v>
      </c>
      <c r="J7393" s="31">
        <v>66448</v>
      </c>
      <c r="K7393" s="31">
        <v>0.120394895256441</v>
      </c>
      <c r="L7393" s="31" t="s">
        <v>1765</v>
      </c>
      <c r="M7393" s="31">
        <f t="shared" si="318"/>
        <v>0.120394895256441</v>
      </c>
      <c r="N7393" s="31">
        <f t="shared" si="319"/>
        <v>0</v>
      </c>
    </row>
    <row r="7394" spans="1:14" x14ac:dyDescent="0.45">
      <c r="A7394" s="31" t="str">
        <f t="shared" si="320"/>
        <v>E08000018_Unborn children with an open Child Protection Plan at 31st March_Number</v>
      </c>
      <c r="B7394" s="31" t="s">
        <v>393</v>
      </c>
      <c r="C7394" s="31" t="s">
        <v>394</v>
      </c>
      <c r="D7394" s="31" t="s">
        <v>474</v>
      </c>
      <c r="E7394" s="31" t="s">
        <v>475</v>
      </c>
      <c r="F7394" s="31" t="s">
        <v>63</v>
      </c>
      <c r="G7394" s="31" t="s">
        <v>130</v>
      </c>
      <c r="H7394" s="31" t="s">
        <v>743</v>
      </c>
      <c r="I7394" s="31">
        <v>9</v>
      </c>
      <c r="J7394" s="31">
        <v>57196</v>
      </c>
      <c r="K7394" s="31">
        <v>0.15735366109518101</v>
      </c>
      <c r="L7394" s="31" t="s">
        <v>1766</v>
      </c>
      <c r="M7394" s="31">
        <f t="shared" si="318"/>
        <v>0.15735366109518101</v>
      </c>
      <c r="N7394" s="31">
        <f t="shared" si="319"/>
        <v>0</v>
      </c>
    </row>
    <row r="7395" spans="1:14" x14ac:dyDescent="0.45">
      <c r="A7395" s="31" t="str">
        <f t="shared" si="320"/>
        <v>E08000019_Unborn children with an open Child Protection Plan at 31st March_Number</v>
      </c>
      <c r="B7395" s="31" t="s">
        <v>401</v>
      </c>
      <c r="C7395" s="31" t="s">
        <v>402</v>
      </c>
      <c r="D7395" s="31" t="s">
        <v>474</v>
      </c>
      <c r="E7395" s="31" t="s">
        <v>475</v>
      </c>
      <c r="F7395" s="31" t="s">
        <v>63</v>
      </c>
      <c r="G7395" s="31" t="s">
        <v>130</v>
      </c>
      <c r="H7395" s="31" t="s">
        <v>743</v>
      </c>
      <c r="I7395" s="31">
        <v>9</v>
      </c>
      <c r="J7395" s="31">
        <v>117497</v>
      </c>
      <c r="K7395" s="31">
        <v>7.65977003668179E-2</v>
      </c>
      <c r="L7395" s="31" t="s">
        <v>1765</v>
      </c>
      <c r="M7395" s="31">
        <f t="shared" si="318"/>
        <v>7.65977003668179E-2</v>
      </c>
      <c r="N7395" s="31">
        <f t="shared" si="319"/>
        <v>0</v>
      </c>
    </row>
    <row r="7396" spans="1:14" x14ac:dyDescent="0.45">
      <c r="A7396" s="31" t="str">
        <f t="shared" si="320"/>
        <v>E08000032_Unborn children with an open Child Protection Plan at 31st March_Number</v>
      </c>
      <c r="B7396" s="31" t="s">
        <v>259</v>
      </c>
      <c r="C7396" s="31" t="s">
        <v>260</v>
      </c>
      <c r="D7396" s="31" t="s">
        <v>474</v>
      </c>
      <c r="E7396" s="31" t="s">
        <v>475</v>
      </c>
      <c r="F7396" s="31" t="s">
        <v>63</v>
      </c>
      <c r="G7396" s="31" t="s">
        <v>130</v>
      </c>
      <c r="H7396" s="31" t="s">
        <v>743</v>
      </c>
      <c r="I7396" s="31">
        <v>12</v>
      </c>
      <c r="J7396" s="31">
        <v>142005</v>
      </c>
      <c r="K7396" s="31">
        <v>8.4504066758212704E-2</v>
      </c>
      <c r="L7396" s="31" t="s">
        <v>1765</v>
      </c>
      <c r="M7396" s="31">
        <f t="shared" si="318"/>
        <v>8.4504066758212704E-2</v>
      </c>
      <c r="N7396" s="31">
        <f t="shared" si="319"/>
        <v>0</v>
      </c>
    </row>
    <row r="7397" spans="1:14" x14ac:dyDescent="0.45">
      <c r="A7397" s="31" t="str">
        <f t="shared" si="320"/>
        <v>E08000033_Unborn children with an open Child Protection Plan at 31st March_Number</v>
      </c>
      <c r="B7397" s="31" t="s">
        <v>273</v>
      </c>
      <c r="C7397" s="31" t="s">
        <v>274</v>
      </c>
      <c r="D7397" s="31" t="s">
        <v>474</v>
      </c>
      <c r="E7397" s="31" t="s">
        <v>475</v>
      </c>
      <c r="F7397" s="31" t="s">
        <v>63</v>
      </c>
      <c r="G7397" s="31" t="s">
        <v>130</v>
      </c>
      <c r="H7397" s="31" t="s">
        <v>743</v>
      </c>
      <c r="I7397" s="31" t="s">
        <v>1280</v>
      </c>
      <c r="J7397" s="31">
        <v>46021</v>
      </c>
      <c r="K7397" s="31" t="s">
        <v>1280</v>
      </c>
      <c r="L7397" s="31" t="s">
        <v>70</v>
      </c>
      <c r="M7397" s="31" t="s">
        <v>70</v>
      </c>
      <c r="N7397" s="31">
        <f t="shared" si="319"/>
        <v>0</v>
      </c>
    </row>
    <row r="7398" spans="1:14" x14ac:dyDescent="0.45">
      <c r="A7398" s="31" t="str">
        <f t="shared" si="320"/>
        <v>E08000034_Unborn children with an open Child Protection Plan at 31st March_Number</v>
      </c>
      <c r="B7398" s="31" t="s">
        <v>331</v>
      </c>
      <c r="C7398" s="31" t="s">
        <v>332</v>
      </c>
      <c r="D7398" s="31" t="s">
        <v>474</v>
      </c>
      <c r="E7398" s="31" t="s">
        <v>475</v>
      </c>
      <c r="F7398" s="31" t="s">
        <v>63</v>
      </c>
      <c r="G7398" s="31" t="s">
        <v>130</v>
      </c>
      <c r="H7398" s="31" t="s">
        <v>743</v>
      </c>
      <c r="I7398" s="31" t="s">
        <v>1280</v>
      </c>
      <c r="J7398" s="31">
        <v>100174</v>
      </c>
      <c r="K7398" s="31" t="s">
        <v>1280</v>
      </c>
      <c r="L7398" s="31" t="s">
        <v>70</v>
      </c>
      <c r="M7398" s="31" t="s">
        <v>70</v>
      </c>
      <c r="N7398" s="31">
        <f t="shared" si="319"/>
        <v>0</v>
      </c>
    </row>
    <row r="7399" spans="1:14" x14ac:dyDescent="0.45">
      <c r="A7399" s="31" t="str">
        <f t="shared" si="320"/>
        <v>E08000035_Unborn children with an open Child Protection Plan at 31st March_Number</v>
      </c>
      <c r="B7399" s="31" t="s">
        <v>339</v>
      </c>
      <c r="C7399" s="31" t="s">
        <v>340</v>
      </c>
      <c r="D7399" s="31" t="s">
        <v>474</v>
      </c>
      <c r="E7399" s="31" t="s">
        <v>475</v>
      </c>
      <c r="F7399" s="31" t="s">
        <v>63</v>
      </c>
      <c r="G7399" s="31" t="s">
        <v>130</v>
      </c>
      <c r="H7399" s="31" t="s">
        <v>743</v>
      </c>
      <c r="I7399" s="31" t="s">
        <v>1280</v>
      </c>
      <c r="J7399" s="31">
        <v>168176</v>
      </c>
      <c r="K7399" s="31" t="s">
        <v>1280</v>
      </c>
      <c r="L7399" s="31" t="s">
        <v>70</v>
      </c>
      <c r="M7399" s="31" t="s">
        <v>70</v>
      </c>
      <c r="N7399" s="31">
        <f t="shared" si="319"/>
        <v>0</v>
      </c>
    </row>
    <row r="7400" spans="1:14" x14ac:dyDescent="0.45">
      <c r="A7400" s="31" t="str">
        <f t="shared" si="320"/>
        <v>E08000036_Unborn children with an open Child Protection Plan at 31st March_Number</v>
      </c>
      <c r="B7400" s="31" t="s">
        <v>444</v>
      </c>
      <c r="C7400" s="31" t="s">
        <v>445</v>
      </c>
      <c r="D7400" s="31" t="s">
        <v>474</v>
      </c>
      <c r="E7400" s="31" t="s">
        <v>475</v>
      </c>
      <c r="F7400" s="31" t="s">
        <v>63</v>
      </c>
      <c r="G7400" s="31" t="s">
        <v>130</v>
      </c>
      <c r="H7400" s="31" t="s">
        <v>743</v>
      </c>
      <c r="I7400" s="31">
        <v>8</v>
      </c>
      <c r="J7400" s="31">
        <v>72893</v>
      </c>
      <c r="K7400" s="31">
        <v>0.10974990739851601</v>
      </c>
      <c r="L7400" s="31" t="s">
        <v>1765</v>
      </c>
      <c r="M7400" s="31">
        <f t="shared" si="318"/>
        <v>0.10974990739851601</v>
      </c>
      <c r="N7400" s="31">
        <f t="shared" si="319"/>
        <v>0</v>
      </c>
    </row>
    <row r="7401" spans="1:14" x14ac:dyDescent="0.45">
      <c r="A7401" s="31" t="str">
        <f t="shared" si="320"/>
        <v>E08000020_Unborn children with an open Child Protection Plan at 31st March_Number</v>
      </c>
      <c r="B7401" s="31" t="s">
        <v>305</v>
      </c>
      <c r="C7401" s="31" t="s">
        <v>306</v>
      </c>
      <c r="D7401" s="31" t="s">
        <v>474</v>
      </c>
      <c r="E7401" s="31" t="s">
        <v>475</v>
      </c>
      <c r="F7401" s="31" t="s">
        <v>63</v>
      </c>
      <c r="G7401" s="31" t="s">
        <v>130</v>
      </c>
      <c r="H7401" s="31" t="s">
        <v>743</v>
      </c>
      <c r="I7401" s="31">
        <v>10</v>
      </c>
      <c r="J7401" s="31">
        <v>39605</v>
      </c>
      <c r="K7401" s="31">
        <v>0.25249337204898398</v>
      </c>
      <c r="L7401" s="31" t="s">
        <v>1767</v>
      </c>
      <c r="M7401" s="31">
        <f t="shared" si="318"/>
        <v>0.25249337204898398</v>
      </c>
      <c r="N7401" s="31">
        <f t="shared" si="319"/>
        <v>0</v>
      </c>
    </row>
    <row r="7402" spans="1:14" x14ac:dyDescent="0.45">
      <c r="A7402" s="31" t="str">
        <f t="shared" si="320"/>
        <v>E08000021_Unborn children with an open Child Protection Plan at 31st March_Number</v>
      </c>
      <c r="B7402" s="31" t="s">
        <v>357</v>
      </c>
      <c r="C7402" s="31" t="s">
        <v>358</v>
      </c>
      <c r="D7402" s="31" t="s">
        <v>474</v>
      </c>
      <c r="E7402" s="31" t="s">
        <v>475</v>
      </c>
      <c r="F7402" s="31" t="s">
        <v>63</v>
      </c>
      <c r="G7402" s="31" t="s">
        <v>130</v>
      </c>
      <c r="H7402" s="31" t="s">
        <v>743</v>
      </c>
      <c r="I7402" s="31">
        <v>8</v>
      </c>
      <c r="J7402" s="31">
        <v>58056</v>
      </c>
      <c r="K7402" s="31">
        <v>0.137797988149373</v>
      </c>
      <c r="L7402" s="31" t="s">
        <v>1765</v>
      </c>
      <c r="M7402" s="31">
        <f t="shared" si="318"/>
        <v>0.137797988149373</v>
      </c>
      <c r="N7402" s="31">
        <f t="shared" si="319"/>
        <v>0</v>
      </c>
    </row>
    <row r="7403" spans="1:14" x14ac:dyDescent="0.45">
      <c r="A7403" s="31" t="str">
        <f t="shared" si="320"/>
        <v>E08000022_Unborn children with an open Child Protection Plan at 31st March_Number</v>
      </c>
      <c r="B7403" s="31" t="s">
        <v>524</v>
      </c>
      <c r="C7403" s="31" t="s">
        <v>525</v>
      </c>
      <c r="D7403" s="31" t="s">
        <v>474</v>
      </c>
      <c r="E7403" s="31" t="s">
        <v>475</v>
      </c>
      <c r="F7403" s="31" t="s">
        <v>63</v>
      </c>
      <c r="G7403" s="31" t="s">
        <v>130</v>
      </c>
      <c r="H7403" s="31" t="s">
        <v>743</v>
      </c>
      <c r="I7403" s="31" t="s">
        <v>1280</v>
      </c>
      <c r="J7403" s="31">
        <v>41360</v>
      </c>
      <c r="K7403" s="31" t="s">
        <v>1280</v>
      </c>
      <c r="L7403" s="31" t="s">
        <v>70</v>
      </c>
      <c r="M7403" s="31" t="s">
        <v>70</v>
      </c>
      <c r="N7403" s="31">
        <f t="shared" si="319"/>
        <v>0</v>
      </c>
    </row>
    <row r="7404" spans="1:14" x14ac:dyDescent="0.45">
      <c r="A7404" s="31" t="str">
        <f t="shared" si="320"/>
        <v>E08000023_Unborn children with an open Child Protection Plan at 31st March_Number</v>
      </c>
      <c r="B7404" s="31" t="s">
        <v>410</v>
      </c>
      <c r="C7404" s="31" t="s">
        <v>411</v>
      </c>
      <c r="D7404" s="31" t="s">
        <v>474</v>
      </c>
      <c r="E7404" s="31" t="s">
        <v>475</v>
      </c>
      <c r="F7404" s="31" t="s">
        <v>63</v>
      </c>
      <c r="G7404" s="31" t="s">
        <v>130</v>
      </c>
      <c r="H7404" s="31" t="s">
        <v>743</v>
      </c>
      <c r="I7404" s="31">
        <v>6</v>
      </c>
      <c r="J7404" s="31">
        <v>29920</v>
      </c>
      <c r="K7404" s="31">
        <v>0.20053475935828899</v>
      </c>
      <c r="L7404" s="31" t="s">
        <v>1766</v>
      </c>
      <c r="M7404" s="31">
        <f t="shared" si="318"/>
        <v>0.20053475935828899</v>
      </c>
      <c r="N7404" s="31">
        <f t="shared" si="319"/>
        <v>0</v>
      </c>
    </row>
    <row r="7405" spans="1:14" x14ac:dyDescent="0.45">
      <c r="A7405" s="31" t="str">
        <f t="shared" si="320"/>
        <v>E08000024_Unborn children with an open Child Protection Plan at 31st March_Number</v>
      </c>
      <c r="B7405" s="31" t="s">
        <v>428</v>
      </c>
      <c r="C7405" s="31" t="s">
        <v>429</v>
      </c>
      <c r="D7405" s="31" t="s">
        <v>474</v>
      </c>
      <c r="E7405" s="31" t="s">
        <v>475</v>
      </c>
      <c r="F7405" s="31" t="s">
        <v>63</v>
      </c>
      <c r="G7405" s="31" t="s">
        <v>130</v>
      </c>
      <c r="H7405" s="31" t="s">
        <v>743</v>
      </c>
      <c r="I7405" s="31">
        <v>21</v>
      </c>
      <c r="J7405" s="31">
        <v>54563</v>
      </c>
      <c r="K7405" s="31">
        <v>0.38487619815626001</v>
      </c>
      <c r="L7405" s="31" t="s">
        <v>1768</v>
      </c>
      <c r="M7405" s="31">
        <f t="shared" si="318"/>
        <v>0.38487619815626001</v>
      </c>
      <c r="N7405" s="31">
        <f t="shared" si="319"/>
        <v>0</v>
      </c>
    </row>
    <row r="7406" spans="1:14" x14ac:dyDescent="0.45">
      <c r="A7406" s="31" t="str">
        <f t="shared" si="320"/>
        <v>E06000053_Unborn children with an open Child Protection Plan at 31st March_Number</v>
      </c>
      <c r="B7406" s="31" t="s">
        <v>550</v>
      </c>
      <c r="C7406" s="31" t="s">
        <v>551</v>
      </c>
      <c r="D7406" s="31" t="s">
        <v>474</v>
      </c>
      <c r="E7406" s="31" t="s">
        <v>475</v>
      </c>
      <c r="F7406" s="31" t="s">
        <v>63</v>
      </c>
      <c r="G7406" s="31" t="s">
        <v>130</v>
      </c>
      <c r="H7406" s="31" t="s">
        <v>743</v>
      </c>
      <c r="I7406" s="31">
        <v>0</v>
      </c>
      <c r="J7406" s="31">
        <v>368</v>
      </c>
      <c r="K7406" s="31">
        <v>0</v>
      </c>
      <c r="L7406" s="31" t="s">
        <v>1764</v>
      </c>
      <c r="M7406" s="31">
        <f t="shared" si="318"/>
        <v>0</v>
      </c>
      <c r="N7406" s="31">
        <f t="shared" si="319"/>
        <v>1</v>
      </c>
    </row>
    <row r="7407" spans="1:14" x14ac:dyDescent="0.45">
      <c r="A7407" s="31" t="str">
        <f t="shared" si="320"/>
        <v>E06000022_Unborn children with an open Child Protection Plan at 31st March_Number</v>
      </c>
      <c r="B7407" s="31" t="s">
        <v>238</v>
      </c>
      <c r="C7407" s="31" t="s">
        <v>239</v>
      </c>
      <c r="D7407" s="31" t="s">
        <v>474</v>
      </c>
      <c r="E7407" s="31" t="s">
        <v>475</v>
      </c>
      <c r="F7407" s="31" t="s">
        <v>63</v>
      </c>
      <c r="G7407" s="31" t="s">
        <v>130</v>
      </c>
      <c r="H7407" s="31" t="s">
        <v>743</v>
      </c>
      <c r="I7407" s="31" t="s">
        <v>1280</v>
      </c>
      <c r="J7407" s="31">
        <v>35946</v>
      </c>
      <c r="K7407" s="31" t="s">
        <v>1280</v>
      </c>
      <c r="L7407" s="31" t="s">
        <v>70</v>
      </c>
      <c r="M7407" s="31" t="s">
        <v>70</v>
      </c>
      <c r="N7407" s="31">
        <f t="shared" si="319"/>
        <v>0</v>
      </c>
    </row>
    <row r="7408" spans="1:14" x14ac:dyDescent="0.45">
      <c r="A7408" s="31" t="str">
        <f t="shared" si="320"/>
        <v>E06000023_Unborn children with an open Child Protection Plan at 31st March_Number</v>
      </c>
      <c r="B7408" s="31" t="s">
        <v>265</v>
      </c>
      <c r="C7408" s="31" t="s">
        <v>266</v>
      </c>
      <c r="D7408" s="31" t="s">
        <v>474</v>
      </c>
      <c r="E7408" s="31" t="s">
        <v>475</v>
      </c>
      <c r="F7408" s="31" t="s">
        <v>63</v>
      </c>
      <c r="G7408" s="31" t="s">
        <v>130</v>
      </c>
      <c r="H7408" s="31" t="s">
        <v>743</v>
      </c>
      <c r="I7408" s="31">
        <v>10</v>
      </c>
      <c r="J7408" s="31">
        <v>94016</v>
      </c>
      <c r="K7408" s="31">
        <v>0.10636487406398901</v>
      </c>
      <c r="L7408" s="31" t="s">
        <v>1765</v>
      </c>
      <c r="M7408" s="31">
        <f t="shared" si="318"/>
        <v>0.10636487406398901</v>
      </c>
      <c r="N7408" s="31">
        <f t="shared" si="319"/>
        <v>0</v>
      </c>
    </row>
    <row r="7409" spans="1:14" x14ac:dyDescent="0.45">
      <c r="A7409" s="31" t="str">
        <f t="shared" si="320"/>
        <v>E06000024_Unborn children with an open Child Protection Plan at 31st March_Number</v>
      </c>
      <c r="B7409" s="31" t="s">
        <v>367</v>
      </c>
      <c r="C7409" s="31" t="s">
        <v>368</v>
      </c>
      <c r="D7409" s="31" t="s">
        <v>474</v>
      </c>
      <c r="E7409" s="31" t="s">
        <v>475</v>
      </c>
      <c r="F7409" s="31" t="s">
        <v>63</v>
      </c>
      <c r="G7409" s="31" t="s">
        <v>130</v>
      </c>
      <c r="H7409" s="31" t="s">
        <v>743</v>
      </c>
      <c r="I7409" s="31" t="s">
        <v>1280</v>
      </c>
      <c r="J7409" s="31">
        <v>43435</v>
      </c>
      <c r="K7409" s="31" t="s">
        <v>1280</v>
      </c>
      <c r="L7409" s="31" t="s">
        <v>70</v>
      </c>
      <c r="M7409" s="31" t="s">
        <v>70</v>
      </c>
      <c r="N7409" s="31">
        <f t="shared" si="319"/>
        <v>0</v>
      </c>
    </row>
    <row r="7410" spans="1:14" x14ac:dyDescent="0.45">
      <c r="A7410" s="31" t="str">
        <f t="shared" si="320"/>
        <v>E06000025_Unborn children with an open Child Protection Plan at 31st March_Number</v>
      </c>
      <c r="B7410" s="31" t="s">
        <v>408</v>
      </c>
      <c r="C7410" s="31" t="s">
        <v>409</v>
      </c>
      <c r="D7410" s="31" t="s">
        <v>474</v>
      </c>
      <c r="E7410" s="31" t="s">
        <v>475</v>
      </c>
      <c r="F7410" s="31" t="s">
        <v>63</v>
      </c>
      <c r="G7410" s="31" t="s">
        <v>130</v>
      </c>
      <c r="H7410" s="31" t="s">
        <v>743</v>
      </c>
      <c r="I7410" s="31">
        <v>6</v>
      </c>
      <c r="J7410" s="31">
        <v>58867</v>
      </c>
      <c r="K7410" s="31">
        <v>0.10192467766320699</v>
      </c>
      <c r="L7410" s="31" t="s">
        <v>1765</v>
      </c>
      <c r="M7410" s="31">
        <f t="shared" si="318"/>
        <v>0.10192467766320699</v>
      </c>
      <c r="N7410" s="31">
        <f t="shared" si="319"/>
        <v>0</v>
      </c>
    </row>
    <row r="7411" spans="1:14" x14ac:dyDescent="0.45">
      <c r="A7411" s="31" t="str">
        <f t="shared" si="320"/>
        <v>E06000001_Unborn children with an open Child Protection Plan at 31st March_Number</v>
      </c>
      <c r="B7411" s="31" t="s">
        <v>313</v>
      </c>
      <c r="C7411" s="31" t="s">
        <v>314</v>
      </c>
      <c r="D7411" s="31" t="s">
        <v>474</v>
      </c>
      <c r="E7411" s="31" t="s">
        <v>475</v>
      </c>
      <c r="F7411" s="31" t="s">
        <v>63</v>
      </c>
      <c r="G7411" s="31" t="s">
        <v>130</v>
      </c>
      <c r="H7411" s="31" t="s">
        <v>743</v>
      </c>
      <c r="I7411" s="31" t="s">
        <v>1280</v>
      </c>
      <c r="J7411" s="31">
        <v>20006</v>
      </c>
      <c r="K7411" s="31" t="s">
        <v>1280</v>
      </c>
      <c r="L7411" s="31" t="s">
        <v>70</v>
      </c>
      <c r="M7411" s="31" t="s">
        <v>70</v>
      </c>
      <c r="N7411" s="31">
        <f t="shared" si="319"/>
        <v>0</v>
      </c>
    </row>
    <row r="7412" spans="1:14" x14ac:dyDescent="0.45">
      <c r="A7412" s="31" t="str">
        <f t="shared" si="320"/>
        <v>E06000002_Unborn children with an open Child Protection Plan at 31st March_Number</v>
      </c>
      <c r="B7412" s="31" t="s">
        <v>511</v>
      </c>
      <c r="C7412" s="31" t="s">
        <v>725</v>
      </c>
      <c r="D7412" s="31" t="s">
        <v>474</v>
      </c>
      <c r="E7412" s="31" t="s">
        <v>475</v>
      </c>
      <c r="F7412" s="31" t="s">
        <v>63</v>
      </c>
      <c r="G7412" s="31" t="s">
        <v>130</v>
      </c>
      <c r="H7412" s="31" t="s">
        <v>743</v>
      </c>
      <c r="I7412" s="31">
        <v>5</v>
      </c>
      <c r="J7412" s="31">
        <v>32513</v>
      </c>
      <c r="K7412" s="31">
        <v>0.15378463999015801</v>
      </c>
      <c r="L7412" s="31" t="s">
        <v>1766</v>
      </c>
      <c r="M7412" s="31">
        <f t="shared" si="318"/>
        <v>0.15378463999015801</v>
      </c>
      <c r="N7412" s="31">
        <f t="shared" si="319"/>
        <v>0</v>
      </c>
    </row>
    <row r="7413" spans="1:14" x14ac:dyDescent="0.45">
      <c r="A7413" s="31" t="str">
        <f t="shared" si="320"/>
        <v>E06000003_Unborn children with an open Child Protection Plan at 31st March_Number</v>
      </c>
      <c r="B7413" s="31" t="s">
        <v>387</v>
      </c>
      <c r="C7413" s="31" t="s">
        <v>388</v>
      </c>
      <c r="D7413" s="31" t="s">
        <v>474</v>
      </c>
      <c r="E7413" s="31" t="s">
        <v>475</v>
      </c>
      <c r="F7413" s="31" t="s">
        <v>63</v>
      </c>
      <c r="G7413" s="31" t="s">
        <v>130</v>
      </c>
      <c r="H7413" s="31" t="s">
        <v>743</v>
      </c>
      <c r="I7413" s="31">
        <v>5</v>
      </c>
      <c r="J7413" s="31">
        <v>27626</v>
      </c>
      <c r="K7413" s="31">
        <v>0.18098892347788301</v>
      </c>
      <c r="L7413" s="31" t="s">
        <v>1766</v>
      </c>
      <c r="M7413" s="31">
        <f t="shared" si="318"/>
        <v>0.18098892347788301</v>
      </c>
      <c r="N7413" s="31">
        <f t="shared" si="319"/>
        <v>0</v>
      </c>
    </row>
    <row r="7414" spans="1:14" x14ac:dyDescent="0.45">
      <c r="A7414" s="31" t="str">
        <f t="shared" si="320"/>
        <v>E06000004_Unborn children with an open Child Protection Plan at 31st March_Number</v>
      </c>
      <c r="B7414" s="31" t="s">
        <v>422</v>
      </c>
      <c r="C7414" s="31" t="s">
        <v>423</v>
      </c>
      <c r="D7414" s="31" t="s">
        <v>474</v>
      </c>
      <c r="E7414" s="31" t="s">
        <v>475</v>
      </c>
      <c r="F7414" s="31" t="s">
        <v>63</v>
      </c>
      <c r="G7414" s="31" t="s">
        <v>130</v>
      </c>
      <c r="H7414" s="31" t="s">
        <v>743</v>
      </c>
      <c r="I7414" s="31">
        <v>6</v>
      </c>
      <c r="J7414" s="31">
        <v>43521</v>
      </c>
      <c r="K7414" s="31">
        <v>0.13786447921693001</v>
      </c>
      <c r="L7414" s="31" t="s">
        <v>1765</v>
      </c>
      <c r="M7414" s="31">
        <f t="shared" si="318"/>
        <v>0.13786447921693001</v>
      </c>
      <c r="N7414" s="31">
        <f t="shared" si="319"/>
        <v>0</v>
      </c>
    </row>
    <row r="7415" spans="1:14" x14ac:dyDescent="0.45">
      <c r="A7415" s="31" t="str">
        <f t="shared" si="320"/>
        <v>E06000010_Unborn children with an open Child Protection Plan at 31st March_Number</v>
      </c>
      <c r="B7415" s="31" t="s">
        <v>329</v>
      </c>
      <c r="C7415" s="31" t="s">
        <v>330</v>
      </c>
      <c r="D7415" s="31" t="s">
        <v>474</v>
      </c>
      <c r="E7415" s="31" t="s">
        <v>475</v>
      </c>
      <c r="F7415" s="31" t="s">
        <v>63</v>
      </c>
      <c r="G7415" s="31" t="s">
        <v>130</v>
      </c>
      <c r="H7415" s="31" t="s">
        <v>743</v>
      </c>
      <c r="I7415" s="31">
        <v>5</v>
      </c>
      <c r="J7415" s="31">
        <v>57023</v>
      </c>
      <c r="K7415" s="31">
        <v>8.7683917015940901E-2</v>
      </c>
      <c r="L7415" s="31" t="s">
        <v>1765</v>
      </c>
      <c r="M7415" s="31">
        <f t="shared" si="318"/>
        <v>8.7683917015940901E-2</v>
      </c>
      <c r="N7415" s="31">
        <f t="shared" si="319"/>
        <v>0</v>
      </c>
    </row>
    <row r="7416" spans="1:14" x14ac:dyDescent="0.45">
      <c r="A7416" s="31" t="str">
        <f t="shared" si="320"/>
        <v>E06000011_Unborn children with an open Child Protection Plan at 31st March_Number</v>
      </c>
      <c r="B7416" s="31" t="s">
        <v>514</v>
      </c>
      <c r="C7416" s="31" t="s">
        <v>594</v>
      </c>
      <c r="D7416" s="31" t="s">
        <v>474</v>
      </c>
      <c r="E7416" s="31" t="s">
        <v>475</v>
      </c>
      <c r="F7416" s="31" t="s">
        <v>63</v>
      </c>
      <c r="G7416" s="31" t="s">
        <v>130</v>
      </c>
      <c r="H7416" s="31" t="s">
        <v>743</v>
      </c>
      <c r="I7416" s="31" t="s">
        <v>1280</v>
      </c>
      <c r="J7416" s="31">
        <v>62942</v>
      </c>
      <c r="K7416" s="31" t="s">
        <v>1280</v>
      </c>
      <c r="L7416" s="31" t="s">
        <v>70</v>
      </c>
      <c r="M7416" s="31" t="s">
        <v>70</v>
      </c>
      <c r="N7416" s="31">
        <f t="shared" si="319"/>
        <v>0</v>
      </c>
    </row>
    <row r="7417" spans="1:14" x14ac:dyDescent="0.45">
      <c r="A7417" s="31" t="str">
        <f t="shared" si="320"/>
        <v>E06000012_Unborn children with an open Child Protection Plan at 31st March_Number</v>
      </c>
      <c r="B7417" s="31" t="s">
        <v>363</v>
      </c>
      <c r="C7417" s="31" t="s">
        <v>364</v>
      </c>
      <c r="D7417" s="31" t="s">
        <v>474</v>
      </c>
      <c r="E7417" s="31" t="s">
        <v>475</v>
      </c>
      <c r="F7417" s="31" t="s">
        <v>63</v>
      </c>
      <c r="G7417" s="31" t="s">
        <v>130</v>
      </c>
      <c r="H7417" s="31" t="s">
        <v>743</v>
      </c>
      <c r="I7417" s="31">
        <v>6</v>
      </c>
      <c r="J7417" s="31">
        <v>34503</v>
      </c>
      <c r="K7417" s="31">
        <v>0.173897921919833</v>
      </c>
      <c r="L7417" s="31" t="s">
        <v>1766</v>
      </c>
      <c r="M7417" s="31">
        <f t="shared" si="318"/>
        <v>0.173897921919833</v>
      </c>
      <c r="N7417" s="31">
        <f t="shared" si="319"/>
        <v>0</v>
      </c>
    </row>
    <row r="7418" spans="1:14" x14ac:dyDescent="0.45">
      <c r="A7418" s="31" t="str">
        <f t="shared" si="320"/>
        <v>E06000013_Unborn children with an open Child Protection Plan at 31st March_Number</v>
      </c>
      <c r="B7418" s="31" t="s">
        <v>365</v>
      </c>
      <c r="C7418" s="31" t="s">
        <v>366</v>
      </c>
      <c r="D7418" s="31" t="s">
        <v>474</v>
      </c>
      <c r="E7418" s="31" t="s">
        <v>475</v>
      </c>
      <c r="F7418" s="31" t="s">
        <v>63</v>
      </c>
      <c r="G7418" s="31" t="s">
        <v>130</v>
      </c>
      <c r="H7418" s="31" t="s">
        <v>743</v>
      </c>
      <c r="I7418" s="31" t="s">
        <v>1280</v>
      </c>
      <c r="J7418" s="31">
        <v>35714</v>
      </c>
      <c r="K7418" s="31" t="s">
        <v>1280</v>
      </c>
      <c r="L7418" s="31" t="s">
        <v>70</v>
      </c>
      <c r="M7418" s="31" t="s">
        <v>70</v>
      </c>
      <c r="N7418" s="31">
        <f t="shared" si="319"/>
        <v>0</v>
      </c>
    </row>
    <row r="7419" spans="1:14" x14ac:dyDescent="0.45">
      <c r="A7419" s="31" t="str">
        <f t="shared" si="320"/>
        <v>E10000023_Unborn children with an open Child Protection Plan at 31st March_Number</v>
      </c>
      <c r="B7419" s="31" t="s">
        <v>369</v>
      </c>
      <c r="C7419" s="31" t="s">
        <v>370</v>
      </c>
      <c r="D7419" s="31" t="s">
        <v>474</v>
      </c>
      <c r="E7419" s="31" t="s">
        <v>475</v>
      </c>
      <c r="F7419" s="31" t="s">
        <v>63</v>
      </c>
      <c r="G7419" s="31" t="s">
        <v>130</v>
      </c>
      <c r="H7419" s="31" t="s">
        <v>743</v>
      </c>
      <c r="I7419" s="31">
        <v>15</v>
      </c>
      <c r="J7419" s="31">
        <v>117499</v>
      </c>
      <c r="K7419" s="31">
        <v>0.12766066094179501</v>
      </c>
      <c r="L7419" s="31" t="s">
        <v>1765</v>
      </c>
      <c r="M7419" s="31">
        <f t="shared" si="318"/>
        <v>0.12766066094179501</v>
      </c>
      <c r="N7419" s="31">
        <f t="shared" si="319"/>
        <v>0</v>
      </c>
    </row>
    <row r="7420" spans="1:14" x14ac:dyDescent="0.45">
      <c r="A7420" s="31" t="str">
        <f t="shared" si="320"/>
        <v>E06000014_Unborn children with an open Child Protection Plan at 31st March_Number</v>
      </c>
      <c r="B7420" s="31" t="s">
        <v>472</v>
      </c>
      <c r="C7420" s="31" t="s">
        <v>473</v>
      </c>
      <c r="D7420" s="31" t="s">
        <v>474</v>
      </c>
      <c r="E7420" s="31" t="s">
        <v>475</v>
      </c>
      <c r="F7420" s="31" t="s">
        <v>63</v>
      </c>
      <c r="G7420" s="31" t="s">
        <v>130</v>
      </c>
      <c r="H7420" s="31" t="s">
        <v>743</v>
      </c>
      <c r="I7420" s="31" t="s">
        <v>1280</v>
      </c>
      <c r="J7420" s="31">
        <v>36572</v>
      </c>
      <c r="K7420" s="31" t="s">
        <v>1280</v>
      </c>
      <c r="L7420" s="31" t="s">
        <v>70</v>
      </c>
      <c r="M7420" s="31" t="s">
        <v>70</v>
      </c>
      <c r="N7420" s="31">
        <f t="shared" si="319"/>
        <v>0</v>
      </c>
    </row>
    <row r="7421" spans="1:14" x14ac:dyDescent="0.45">
      <c r="A7421" s="31" t="str">
        <f t="shared" si="320"/>
        <v>E06000032_Unborn children with an open Child Protection Plan at 31st March_Number</v>
      </c>
      <c r="B7421" s="31" t="s">
        <v>564</v>
      </c>
      <c r="C7421" s="31" t="s">
        <v>724</v>
      </c>
      <c r="D7421" s="31" t="s">
        <v>474</v>
      </c>
      <c r="E7421" s="31" t="s">
        <v>475</v>
      </c>
      <c r="F7421" s="31" t="s">
        <v>63</v>
      </c>
      <c r="G7421" s="31" t="s">
        <v>130</v>
      </c>
      <c r="H7421" s="31" t="s">
        <v>743</v>
      </c>
      <c r="I7421" s="31" t="s">
        <v>1280</v>
      </c>
      <c r="J7421" s="31">
        <v>57375</v>
      </c>
      <c r="K7421" s="31" t="s">
        <v>1280</v>
      </c>
      <c r="L7421" s="31" t="s">
        <v>70</v>
      </c>
      <c r="M7421" s="31" t="s">
        <v>70</v>
      </c>
      <c r="N7421" s="31">
        <f t="shared" si="319"/>
        <v>0</v>
      </c>
    </row>
    <row r="7422" spans="1:14" x14ac:dyDescent="0.45">
      <c r="A7422" s="31" t="str">
        <f t="shared" si="320"/>
        <v>E06000055_Unborn children with an open Child Protection Plan at 31st March_Number</v>
      </c>
      <c r="B7422" s="31" t="s">
        <v>240</v>
      </c>
      <c r="C7422" s="31" t="s">
        <v>241</v>
      </c>
      <c r="D7422" s="31" t="s">
        <v>474</v>
      </c>
      <c r="E7422" s="31" t="s">
        <v>475</v>
      </c>
      <c r="F7422" s="31" t="s">
        <v>63</v>
      </c>
      <c r="G7422" s="31" t="s">
        <v>130</v>
      </c>
      <c r="H7422" s="31" t="s">
        <v>743</v>
      </c>
      <c r="I7422" s="31" t="s">
        <v>1280</v>
      </c>
      <c r="J7422" s="31">
        <v>40088</v>
      </c>
      <c r="K7422" s="31" t="s">
        <v>1280</v>
      </c>
      <c r="L7422" s="31" t="s">
        <v>70</v>
      </c>
      <c r="M7422" s="31" t="s">
        <v>70</v>
      </c>
      <c r="N7422" s="31">
        <f t="shared" si="319"/>
        <v>0</v>
      </c>
    </row>
    <row r="7423" spans="1:14" x14ac:dyDescent="0.45">
      <c r="A7423" s="31" t="str">
        <f t="shared" si="320"/>
        <v>E06000056_Unborn children with an open Child Protection Plan at 31st March_Number</v>
      </c>
      <c r="B7423" s="31" t="s">
        <v>279</v>
      </c>
      <c r="C7423" s="31" t="s">
        <v>280</v>
      </c>
      <c r="D7423" s="31" t="s">
        <v>474</v>
      </c>
      <c r="E7423" s="31" t="s">
        <v>475</v>
      </c>
      <c r="F7423" s="31" t="s">
        <v>63</v>
      </c>
      <c r="G7423" s="31" t="s">
        <v>130</v>
      </c>
      <c r="H7423" s="31" t="s">
        <v>743</v>
      </c>
      <c r="I7423" s="31">
        <v>6</v>
      </c>
      <c r="J7423" s="31">
        <v>62515</v>
      </c>
      <c r="K7423" s="31">
        <v>9.59769655282732E-2</v>
      </c>
      <c r="L7423" s="31" t="s">
        <v>1765</v>
      </c>
      <c r="M7423" s="31">
        <f t="shared" si="318"/>
        <v>9.59769655282732E-2</v>
      </c>
      <c r="N7423" s="31">
        <f t="shared" si="319"/>
        <v>0</v>
      </c>
    </row>
    <row r="7424" spans="1:14" x14ac:dyDescent="0.45">
      <c r="A7424" s="31" t="str">
        <f t="shared" si="320"/>
        <v>E10000002_Unborn children with an open Child Protection Plan at 31st March_Number</v>
      </c>
      <c r="B7424" s="31" t="s">
        <v>269</v>
      </c>
      <c r="C7424" s="31" t="s">
        <v>270</v>
      </c>
      <c r="D7424" s="31" t="s">
        <v>474</v>
      </c>
      <c r="E7424" s="31" t="s">
        <v>475</v>
      </c>
      <c r="F7424" s="31" t="s">
        <v>63</v>
      </c>
      <c r="G7424" s="31" t="s">
        <v>130</v>
      </c>
      <c r="H7424" s="31" t="s">
        <v>743</v>
      </c>
      <c r="I7424" s="31">
        <v>14</v>
      </c>
      <c r="J7424" s="31">
        <v>124321</v>
      </c>
      <c r="K7424" s="31">
        <v>0.11261170679129</v>
      </c>
      <c r="L7424" s="31" t="s">
        <v>1765</v>
      </c>
      <c r="M7424" s="31">
        <f t="shared" ref="M7424:M7487" si="321">K7424</f>
        <v>0.11261170679129</v>
      </c>
      <c r="N7424" s="31">
        <f t="shared" si="319"/>
        <v>0</v>
      </c>
    </row>
    <row r="7425" spans="1:14" x14ac:dyDescent="0.45">
      <c r="A7425" s="31" t="str">
        <f t="shared" si="320"/>
        <v>E06000042_Unborn children with an open Child Protection Plan at 31st March_Number</v>
      </c>
      <c r="B7425" s="31" t="s">
        <v>355</v>
      </c>
      <c r="C7425" s="31" t="s">
        <v>356</v>
      </c>
      <c r="D7425" s="31" t="s">
        <v>474</v>
      </c>
      <c r="E7425" s="31" t="s">
        <v>475</v>
      </c>
      <c r="F7425" s="31" t="s">
        <v>63</v>
      </c>
      <c r="G7425" s="31" t="s">
        <v>130</v>
      </c>
      <c r="H7425" s="31" t="s">
        <v>743</v>
      </c>
      <c r="I7425" s="31" t="s">
        <v>1280</v>
      </c>
      <c r="J7425" s="31">
        <v>68278</v>
      </c>
      <c r="K7425" s="31" t="s">
        <v>1280</v>
      </c>
      <c r="L7425" s="31" t="s">
        <v>70</v>
      </c>
      <c r="M7425" s="31" t="s">
        <v>70</v>
      </c>
      <c r="N7425" s="31">
        <f t="shared" si="319"/>
        <v>0</v>
      </c>
    </row>
    <row r="7426" spans="1:14" x14ac:dyDescent="0.45">
      <c r="A7426" s="31" t="str">
        <f t="shared" si="320"/>
        <v>E10000007_Unborn children with an open Child Protection Plan at 31st March_Number</v>
      </c>
      <c r="B7426" s="31" t="s">
        <v>291</v>
      </c>
      <c r="C7426" s="31" t="s">
        <v>292</v>
      </c>
      <c r="D7426" s="31" t="s">
        <v>474</v>
      </c>
      <c r="E7426" s="31" t="s">
        <v>475</v>
      </c>
      <c r="F7426" s="31" t="s">
        <v>63</v>
      </c>
      <c r="G7426" s="31" t="s">
        <v>130</v>
      </c>
      <c r="H7426" s="31" t="s">
        <v>743</v>
      </c>
      <c r="I7426" s="31">
        <v>14</v>
      </c>
      <c r="J7426" s="31">
        <v>153272</v>
      </c>
      <c r="K7426" s="31">
        <v>9.1340884179758899E-2</v>
      </c>
      <c r="L7426" s="31" t="s">
        <v>1765</v>
      </c>
      <c r="M7426" s="31">
        <f t="shared" si="321"/>
        <v>9.1340884179758899E-2</v>
      </c>
      <c r="N7426" s="31">
        <f t="shared" si="319"/>
        <v>0</v>
      </c>
    </row>
    <row r="7427" spans="1:14" x14ac:dyDescent="0.45">
      <c r="A7427" s="31" t="str">
        <f t="shared" si="320"/>
        <v>E06000015_Unborn children with an open Child Protection Plan at 31st March_Number</v>
      </c>
      <c r="B7427" s="31" t="s">
        <v>289</v>
      </c>
      <c r="C7427" s="31" t="s">
        <v>290</v>
      </c>
      <c r="D7427" s="31" t="s">
        <v>474</v>
      </c>
      <c r="E7427" s="31" t="s">
        <v>475</v>
      </c>
      <c r="F7427" s="31" t="s">
        <v>63</v>
      </c>
      <c r="G7427" s="31" t="s">
        <v>130</v>
      </c>
      <c r="H7427" s="31" t="s">
        <v>743</v>
      </c>
      <c r="I7427" s="31" t="s">
        <v>1280</v>
      </c>
      <c r="J7427" s="31">
        <v>59899</v>
      </c>
      <c r="K7427" s="31" t="s">
        <v>1280</v>
      </c>
      <c r="L7427" s="31" t="s">
        <v>70</v>
      </c>
      <c r="M7427" s="31" t="s">
        <v>70</v>
      </c>
      <c r="N7427" s="31">
        <f t="shared" ref="N7427:N7490" si="322">IF(OR(C7427="City of London",C7427="Isles of Scilly"),1,0)</f>
        <v>0</v>
      </c>
    </row>
    <row r="7428" spans="1:14" x14ac:dyDescent="0.45">
      <c r="A7428" s="31" t="str">
        <f t="shared" si="320"/>
        <v>E10000009_Unborn children with an open Child Protection Plan at 31st March_Number</v>
      </c>
      <c r="B7428" s="31" t="s">
        <v>295</v>
      </c>
      <c r="C7428" s="31" t="s">
        <v>296</v>
      </c>
      <c r="D7428" s="31" t="s">
        <v>474</v>
      </c>
      <c r="E7428" s="31" t="s">
        <v>475</v>
      </c>
      <c r="F7428" s="31" t="s">
        <v>63</v>
      </c>
      <c r="G7428" s="31" t="s">
        <v>130</v>
      </c>
      <c r="H7428" s="31" t="s">
        <v>743</v>
      </c>
      <c r="I7428" s="31" t="s">
        <v>1280</v>
      </c>
      <c r="J7428" s="31">
        <v>76699</v>
      </c>
      <c r="K7428" s="31" t="s">
        <v>1280</v>
      </c>
      <c r="L7428" s="31" t="s">
        <v>70</v>
      </c>
      <c r="M7428" s="31" t="s">
        <v>70</v>
      </c>
      <c r="N7428" s="31">
        <f t="shared" si="322"/>
        <v>0</v>
      </c>
    </row>
    <row r="7429" spans="1:14" x14ac:dyDescent="0.45">
      <c r="A7429" s="31" t="str">
        <f t="shared" si="320"/>
        <v>E06000029_Unborn children with an open Child Protection Plan at 31st March_Number</v>
      </c>
      <c r="B7429" s="31" t="s">
        <v>543</v>
      </c>
      <c r="C7429" s="31" t="s">
        <v>717</v>
      </c>
      <c r="D7429" s="31" t="s">
        <v>474</v>
      </c>
      <c r="E7429" s="31" t="s">
        <v>475</v>
      </c>
      <c r="F7429" s="31" t="s">
        <v>63</v>
      </c>
      <c r="G7429" s="31" t="s">
        <v>130</v>
      </c>
      <c r="H7429" s="31" t="s">
        <v>743</v>
      </c>
      <c r="I7429" s="31" t="s">
        <v>1280</v>
      </c>
      <c r="J7429" s="31">
        <v>30188</v>
      </c>
      <c r="K7429" s="31" t="s">
        <v>1280</v>
      </c>
      <c r="L7429" s="31" t="s">
        <v>70</v>
      </c>
      <c r="M7429" s="31" t="s">
        <v>70</v>
      </c>
      <c r="N7429" s="31">
        <f t="shared" si="322"/>
        <v>0</v>
      </c>
    </row>
    <row r="7430" spans="1:14" x14ac:dyDescent="0.45">
      <c r="A7430" s="31" t="str">
        <f t="shared" si="320"/>
        <v>E06000028_Unborn children with an open Child Protection Plan at 31st March_Number</v>
      </c>
      <c r="B7430" s="31" t="s">
        <v>254</v>
      </c>
      <c r="C7430" s="31" t="s">
        <v>255</v>
      </c>
      <c r="D7430" s="31" t="s">
        <v>474</v>
      </c>
      <c r="E7430" s="31" t="s">
        <v>475</v>
      </c>
      <c r="F7430" s="31" t="s">
        <v>63</v>
      </c>
      <c r="G7430" s="31" t="s">
        <v>130</v>
      </c>
      <c r="H7430" s="31" t="s">
        <v>743</v>
      </c>
      <c r="I7430" s="31" t="s">
        <v>1280</v>
      </c>
      <c r="J7430" s="31">
        <v>36373</v>
      </c>
      <c r="K7430" s="31" t="s">
        <v>1280</v>
      </c>
      <c r="L7430" s="31" t="s">
        <v>70</v>
      </c>
      <c r="M7430" s="31" t="s">
        <v>70</v>
      </c>
      <c r="N7430" s="31">
        <f t="shared" si="322"/>
        <v>0</v>
      </c>
    </row>
    <row r="7431" spans="1:14" x14ac:dyDescent="0.45">
      <c r="A7431" s="31" t="str">
        <f t="shared" si="320"/>
        <v>E06000047_Unborn children with an open Child Protection Plan at 31st March_Number</v>
      </c>
      <c r="B7431" s="31" t="s">
        <v>528</v>
      </c>
      <c r="C7431" s="31" t="s">
        <v>721</v>
      </c>
      <c r="D7431" s="31" t="s">
        <v>474</v>
      </c>
      <c r="E7431" s="31" t="s">
        <v>475</v>
      </c>
      <c r="F7431" s="31" t="s">
        <v>63</v>
      </c>
      <c r="G7431" s="31" t="s">
        <v>130</v>
      </c>
      <c r="H7431" s="31" t="s">
        <v>743</v>
      </c>
      <c r="I7431" s="31">
        <v>19</v>
      </c>
      <c r="J7431" s="31">
        <v>101040</v>
      </c>
      <c r="K7431" s="31">
        <v>0.188044338875693</v>
      </c>
      <c r="L7431" s="31" t="s">
        <v>1766</v>
      </c>
      <c r="M7431" s="31">
        <f t="shared" si="321"/>
        <v>0.188044338875693</v>
      </c>
      <c r="N7431" s="31">
        <f t="shared" si="322"/>
        <v>0</v>
      </c>
    </row>
    <row r="7432" spans="1:14" x14ac:dyDescent="0.45">
      <c r="A7432" s="31" t="str">
        <f t="shared" si="320"/>
        <v>E06000005_Unborn children with an open Child Protection Plan at 31st March_Number</v>
      </c>
      <c r="B7432" s="31" t="s">
        <v>287</v>
      </c>
      <c r="C7432" s="31" t="s">
        <v>288</v>
      </c>
      <c r="D7432" s="31" t="s">
        <v>474</v>
      </c>
      <c r="E7432" s="31" t="s">
        <v>475</v>
      </c>
      <c r="F7432" s="31" t="s">
        <v>63</v>
      </c>
      <c r="G7432" s="31" t="s">
        <v>130</v>
      </c>
      <c r="H7432" s="31" t="s">
        <v>743</v>
      </c>
      <c r="I7432" s="31" t="s">
        <v>1280</v>
      </c>
      <c r="J7432" s="31">
        <v>22454</v>
      </c>
      <c r="K7432" s="31" t="s">
        <v>1280</v>
      </c>
      <c r="L7432" s="31" t="s">
        <v>70</v>
      </c>
      <c r="M7432" s="31" t="s">
        <v>70</v>
      </c>
      <c r="N7432" s="31">
        <f t="shared" si="322"/>
        <v>0</v>
      </c>
    </row>
    <row r="7433" spans="1:14" x14ac:dyDescent="0.45">
      <c r="A7433" s="31" t="str">
        <f t="shared" si="320"/>
        <v>E10000011_Unborn children with an open Child Protection Plan at 31st March_Number</v>
      </c>
      <c r="B7433" s="31" t="s">
        <v>299</v>
      </c>
      <c r="C7433" s="31" t="s">
        <v>300</v>
      </c>
      <c r="D7433" s="31" t="s">
        <v>474</v>
      </c>
      <c r="E7433" s="31" t="s">
        <v>475</v>
      </c>
      <c r="F7433" s="31" t="s">
        <v>63</v>
      </c>
      <c r="G7433" s="31" t="s">
        <v>130</v>
      </c>
      <c r="H7433" s="31" t="s">
        <v>743</v>
      </c>
      <c r="I7433" s="31">
        <v>8</v>
      </c>
      <c r="J7433" s="31">
        <v>106378</v>
      </c>
      <c r="K7433" s="31">
        <v>7.5203519524713797E-2</v>
      </c>
      <c r="L7433" s="31" t="s">
        <v>1765</v>
      </c>
      <c r="M7433" s="31">
        <f t="shared" si="321"/>
        <v>7.5203519524713797E-2</v>
      </c>
      <c r="N7433" s="31">
        <f t="shared" si="322"/>
        <v>0</v>
      </c>
    </row>
    <row r="7434" spans="1:14" x14ac:dyDescent="0.45">
      <c r="A7434" s="31" t="str">
        <f t="shared" si="320"/>
        <v>E06000043_Unborn children with an open Child Protection Plan at 31st March_Number</v>
      </c>
      <c r="B7434" s="31" t="s">
        <v>263</v>
      </c>
      <c r="C7434" s="31" t="s">
        <v>264</v>
      </c>
      <c r="D7434" s="31" t="s">
        <v>474</v>
      </c>
      <c r="E7434" s="31" t="s">
        <v>475</v>
      </c>
      <c r="F7434" s="31" t="s">
        <v>63</v>
      </c>
      <c r="G7434" s="31" t="s">
        <v>130</v>
      </c>
      <c r="H7434" s="31" t="s">
        <v>743</v>
      </c>
      <c r="I7434" s="31">
        <v>5</v>
      </c>
      <c r="J7434" s="31">
        <v>51005</v>
      </c>
      <c r="K7434" s="31">
        <v>9.80296049406921E-2</v>
      </c>
      <c r="L7434" s="31" t="s">
        <v>1765</v>
      </c>
      <c r="M7434" s="31">
        <f t="shared" si="321"/>
        <v>9.80296049406921E-2</v>
      </c>
      <c r="N7434" s="31">
        <f t="shared" si="322"/>
        <v>0</v>
      </c>
    </row>
    <row r="7435" spans="1:14" x14ac:dyDescent="0.45">
      <c r="A7435" s="31" t="str">
        <f t="shared" ref="A7435:A7498" si="323">CONCATENATE(B7435,"_",G7435,"_",H7435)</f>
        <v>E10000014_Unborn children with an open Child Protection Plan at 31st March_Number</v>
      </c>
      <c r="B7435" s="31" t="s">
        <v>309</v>
      </c>
      <c r="C7435" s="31" t="s">
        <v>310</v>
      </c>
      <c r="D7435" s="31" t="s">
        <v>474</v>
      </c>
      <c r="E7435" s="31" t="s">
        <v>475</v>
      </c>
      <c r="F7435" s="31" t="s">
        <v>63</v>
      </c>
      <c r="G7435" s="31" t="s">
        <v>130</v>
      </c>
      <c r="H7435" s="31" t="s">
        <v>743</v>
      </c>
      <c r="I7435" s="31">
        <v>29</v>
      </c>
      <c r="J7435" s="31">
        <v>284002</v>
      </c>
      <c r="K7435" s="31">
        <v>0.10211195695805</v>
      </c>
      <c r="L7435" s="31" t="s">
        <v>1765</v>
      </c>
      <c r="M7435" s="31">
        <f t="shared" si="321"/>
        <v>0.10211195695805</v>
      </c>
      <c r="N7435" s="31">
        <f t="shared" si="322"/>
        <v>0</v>
      </c>
    </row>
    <row r="7436" spans="1:14" x14ac:dyDescent="0.45">
      <c r="A7436" s="31" t="str">
        <f t="shared" si="323"/>
        <v>E06000044_Unborn children with an open Child Protection Plan at 31st March_Number</v>
      </c>
      <c r="B7436" s="31" t="s">
        <v>383</v>
      </c>
      <c r="C7436" s="31" t="s">
        <v>384</v>
      </c>
      <c r="D7436" s="31" t="s">
        <v>474</v>
      </c>
      <c r="E7436" s="31" t="s">
        <v>475</v>
      </c>
      <c r="F7436" s="31" t="s">
        <v>63</v>
      </c>
      <c r="G7436" s="31" t="s">
        <v>130</v>
      </c>
      <c r="H7436" s="31" t="s">
        <v>743</v>
      </c>
      <c r="I7436" s="31">
        <v>8</v>
      </c>
      <c r="J7436" s="31">
        <v>44046</v>
      </c>
      <c r="K7436" s="31">
        <v>0.18162829768878</v>
      </c>
      <c r="L7436" s="31" t="s">
        <v>1766</v>
      </c>
      <c r="M7436" s="31">
        <f t="shared" si="321"/>
        <v>0.18162829768878</v>
      </c>
      <c r="N7436" s="31">
        <f t="shared" si="322"/>
        <v>0</v>
      </c>
    </row>
    <row r="7437" spans="1:14" x14ac:dyDescent="0.45">
      <c r="A7437" s="31" t="str">
        <f t="shared" si="323"/>
        <v>E06000045_Unborn children with an open Child Protection Plan at 31st March_Number</v>
      </c>
      <c r="B7437" s="31" t="s">
        <v>577</v>
      </c>
      <c r="C7437" s="31" t="s">
        <v>729</v>
      </c>
      <c r="D7437" s="31" t="s">
        <v>474</v>
      </c>
      <c r="E7437" s="31" t="s">
        <v>475</v>
      </c>
      <c r="F7437" s="31" t="s">
        <v>63</v>
      </c>
      <c r="G7437" s="31" t="s">
        <v>130</v>
      </c>
      <c r="H7437" s="31" t="s">
        <v>743</v>
      </c>
      <c r="I7437" s="31">
        <v>11</v>
      </c>
      <c r="J7437" s="31">
        <v>50832</v>
      </c>
      <c r="K7437" s="31">
        <v>0.21639911866540801</v>
      </c>
      <c r="L7437" s="31" t="s">
        <v>1766</v>
      </c>
      <c r="M7437" s="31">
        <f t="shared" si="321"/>
        <v>0.21639911866540801</v>
      </c>
      <c r="N7437" s="31">
        <f t="shared" si="322"/>
        <v>0</v>
      </c>
    </row>
    <row r="7438" spans="1:14" x14ac:dyDescent="0.45">
      <c r="A7438" s="31" t="str">
        <f t="shared" si="323"/>
        <v>E10000018_Unborn children with an open Child Protection Plan at 31st March_Number</v>
      </c>
      <c r="B7438" s="31" t="s">
        <v>552</v>
      </c>
      <c r="C7438" s="31" t="s">
        <v>553</v>
      </c>
      <c r="D7438" s="31" t="s">
        <v>474</v>
      </c>
      <c r="E7438" s="31" t="s">
        <v>475</v>
      </c>
      <c r="F7438" s="31" t="s">
        <v>63</v>
      </c>
      <c r="G7438" s="31" t="s">
        <v>130</v>
      </c>
      <c r="H7438" s="31" t="s">
        <v>743</v>
      </c>
      <c r="I7438" s="31">
        <v>11</v>
      </c>
      <c r="J7438" s="31">
        <v>140307</v>
      </c>
      <c r="K7438" s="31">
        <v>7.8399509646703294E-2</v>
      </c>
      <c r="L7438" s="31" t="s">
        <v>1765</v>
      </c>
      <c r="M7438" s="31">
        <f t="shared" si="321"/>
        <v>7.8399509646703294E-2</v>
      </c>
      <c r="N7438" s="31">
        <f t="shared" si="322"/>
        <v>0</v>
      </c>
    </row>
    <row r="7439" spans="1:14" x14ac:dyDescent="0.45">
      <c r="A7439" s="31" t="str">
        <f t="shared" si="323"/>
        <v>E06000016_Unborn children with an open Child Protection Plan at 31st March_Number</v>
      </c>
      <c r="B7439" s="31" t="s">
        <v>341</v>
      </c>
      <c r="C7439" s="31" t="s">
        <v>342</v>
      </c>
      <c r="D7439" s="31" t="s">
        <v>474</v>
      </c>
      <c r="E7439" s="31" t="s">
        <v>475</v>
      </c>
      <c r="F7439" s="31" t="s">
        <v>63</v>
      </c>
      <c r="G7439" s="31" t="s">
        <v>130</v>
      </c>
      <c r="H7439" s="31" t="s">
        <v>743</v>
      </c>
      <c r="I7439" s="31">
        <v>24</v>
      </c>
      <c r="J7439" s="31">
        <v>83994</v>
      </c>
      <c r="K7439" s="31">
        <v>0.28573469533538098</v>
      </c>
      <c r="L7439" s="31" t="s">
        <v>1767</v>
      </c>
      <c r="M7439" s="31">
        <f t="shared" si="321"/>
        <v>0.28573469533538098</v>
      </c>
      <c r="N7439" s="31">
        <f t="shared" si="322"/>
        <v>0</v>
      </c>
    </row>
    <row r="7440" spans="1:14" x14ac:dyDescent="0.45">
      <c r="A7440" s="31" t="str">
        <f t="shared" si="323"/>
        <v>E06000017_Unborn children with an open Child Protection Plan at 31st March_Number</v>
      </c>
      <c r="B7440" s="31" t="s">
        <v>548</v>
      </c>
      <c r="C7440" s="31" t="s">
        <v>728</v>
      </c>
      <c r="D7440" s="31" t="s">
        <v>474</v>
      </c>
      <c r="E7440" s="31" t="s">
        <v>475</v>
      </c>
      <c r="F7440" s="31" t="s">
        <v>63</v>
      </c>
      <c r="G7440" s="31" t="s">
        <v>130</v>
      </c>
      <c r="H7440" s="31" t="s">
        <v>743</v>
      </c>
      <c r="I7440" s="31">
        <v>0</v>
      </c>
      <c r="J7440" s="31">
        <v>7807</v>
      </c>
      <c r="K7440" s="31">
        <v>0</v>
      </c>
      <c r="L7440" s="31" t="s">
        <v>1764</v>
      </c>
      <c r="M7440" s="31">
        <f t="shared" si="321"/>
        <v>0</v>
      </c>
      <c r="N7440" s="31">
        <f t="shared" si="322"/>
        <v>0</v>
      </c>
    </row>
    <row r="7441" spans="1:14" x14ac:dyDescent="0.45">
      <c r="A7441" s="31" t="str">
        <f t="shared" si="323"/>
        <v>E10000028_Unborn children with an open Child Protection Plan at 31st March_Number</v>
      </c>
      <c r="B7441" s="31" t="s">
        <v>418</v>
      </c>
      <c r="C7441" s="31" t="s">
        <v>419</v>
      </c>
      <c r="D7441" s="31" t="s">
        <v>474</v>
      </c>
      <c r="E7441" s="31" t="s">
        <v>475</v>
      </c>
      <c r="F7441" s="31" t="s">
        <v>63</v>
      </c>
      <c r="G7441" s="31" t="s">
        <v>130</v>
      </c>
      <c r="H7441" s="31" t="s">
        <v>743</v>
      </c>
      <c r="I7441" s="31">
        <v>27</v>
      </c>
      <c r="J7441" s="31">
        <v>169603</v>
      </c>
      <c r="K7441" s="31">
        <v>0.159195297252997</v>
      </c>
      <c r="L7441" s="31" t="s">
        <v>1766</v>
      </c>
      <c r="M7441" s="31">
        <f t="shared" si="321"/>
        <v>0.159195297252997</v>
      </c>
      <c r="N7441" s="31">
        <f t="shared" si="322"/>
        <v>0</v>
      </c>
    </row>
    <row r="7442" spans="1:14" x14ac:dyDescent="0.45">
      <c r="A7442" s="31" t="str">
        <f t="shared" si="323"/>
        <v>E06000021_Unborn children with an open Child Protection Plan at 31st March_Number</v>
      </c>
      <c r="B7442" s="31" t="s">
        <v>424</v>
      </c>
      <c r="C7442" s="31" t="s">
        <v>425</v>
      </c>
      <c r="D7442" s="31" t="s">
        <v>474</v>
      </c>
      <c r="E7442" s="31" t="s">
        <v>475</v>
      </c>
      <c r="F7442" s="31" t="s">
        <v>63</v>
      </c>
      <c r="G7442" s="31" t="s">
        <v>130</v>
      </c>
      <c r="H7442" s="31" t="s">
        <v>743</v>
      </c>
      <c r="I7442" s="31">
        <v>17</v>
      </c>
      <c r="J7442" s="31">
        <v>57549</v>
      </c>
      <c r="K7442" s="31">
        <v>0.29540044136301202</v>
      </c>
      <c r="L7442" s="31" t="s">
        <v>1767</v>
      </c>
      <c r="M7442" s="31">
        <f t="shared" si="321"/>
        <v>0.29540044136301202</v>
      </c>
      <c r="N7442" s="31">
        <f t="shared" si="322"/>
        <v>0</v>
      </c>
    </row>
    <row r="7443" spans="1:14" x14ac:dyDescent="0.45">
      <c r="A7443" s="31" t="str">
        <f t="shared" si="323"/>
        <v>E06000054_Unborn children with an open Child Protection Plan at 31st March_Number</v>
      </c>
      <c r="B7443" s="31" t="s">
        <v>462</v>
      </c>
      <c r="C7443" s="31" t="s">
        <v>463</v>
      </c>
      <c r="D7443" s="31" t="s">
        <v>474</v>
      </c>
      <c r="E7443" s="31" t="s">
        <v>475</v>
      </c>
      <c r="F7443" s="31" t="s">
        <v>63</v>
      </c>
      <c r="G7443" s="31" t="s">
        <v>130</v>
      </c>
      <c r="H7443" s="31" t="s">
        <v>743</v>
      </c>
      <c r="I7443" s="31">
        <v>19</v>
      </c>
      <c r="J7443" s="31">
        <v>105692</v>
      </c>
      <c r="K7443" s="31">
        <v>0.17976762668887</v>
      </c>
      <c r="L7443" s="31" t="s">
        <v>1766</v>
      </c>
      <c r="M7443" s="31">
        <f t="shared" si="321"/>
        <v>0.17976762668887</v>
      </c>
      <c r="N7443" s="31">
        <f t="shared" si="322"/>
        <v>0</v>
      </c>
    </row>
    <row r="7444" spans="1:14" x14ac:dyDescent="0.45">
      <c r="A7444" s="31" t="str">
        <f t="shared" si="323"/>
        <v>E06000030_Unborn children with an open Child Protection Plan at 31st March_Number</v>
      </c>
      <c r="B7444" s="31" t="s">
        <v>434</v>
      </c>
      <c r="C7444" s="31" t="s">
        <v>435</v>
      </c>
      <c r="D7444" s="31" t="s">
        <v>474</v>
      </c>
      <c r="E7444" s="31" t="s">
        <v>475</v>
      </c>
      <c r="F7444" s="31" t="s">
        <v>63</v>
      </c>
      <c r="G7444" s="31" t="s">
        <v>130</v>
      </c>
      <c r="H7444" s="31" t="s">
        <v>743</v>
      </c>
      <c r="I7444" s="31">
        <v>7</v>
      </c>
      <c r="J7444" s="31">
        <v>50239</v>
      </c>
      <c r="K7444" s="31">
        <v>0.13933398355859</v>
      </c>
      <c r="L7444" s="31" t="s">
        <v>1765</v>
      </c>
      <c r="M7444" s="31">
        <f t="shared" si="321"/>
        <v>0.13933398355859</v>
      </c>
      <c r="N7444" s="31">
        <f t="shared" si="322"/>
        <v>0</v>
      </c>
    </row>
    <row r="7445" spans="1:14" x14ac:dyDescent="0.45">
      <c r="A7445" s="31" t="str">
        <f t="shared" si="323"/>
        <v>E06000036_Unborn children with an open Child Protection Plan at 31st March_Number</v>
      </c>
      <c r="B7445" s="31" t="s">
        <v>257</v>
      </c>
      <c r="C7445" s="31" t="s">
        <v>258</v>
      </c>
      <c r="D7445" s="31" t="s">
        <v>474</v>
      </c>
      <c r="E7445" s="31" t="s">
        <v>475</v>
      </c>
      <c r="F7445" s="31" t="s">
        <v>63</v>
      </c>
      <c r="G7445" s="31" t="s">
        <v>130</v>
      </c>
      <c r="H7445" s="31" t="s">
        <v>743</v>
      </c>
      <c r="I7445" s="31">
        <v>5</v>
      </c>
      <c r="J7445" s="31">
        <v>28336</v>
      </c>
      <c r="K7445" s="31">
        <v>0.17645398080180699</v>
      </c>
      <c r="L7445" s="31" t="s">
        <v>1766</v>
      </c>
      <c r="M7445" s="31">
        <f t="shared" si="321"/>
        <v>0.17645398080180699</v>
      </c>
      <c r="N7445" s="31">
        <f t="shared" si="322"/>
        <v>0</v>
      </c>
    </row>
    <row r="7446" spans="1:14" x14ac:dyDescent="0.45">
      <c r="A7446" s="31" t="str">
        <f t="shared" si="323"/>
        <v>E06000040_Unborn children with an open Child Protection Plan at 31st March_Number</v>
      </c>
      <c r="B7446" s="31" t="s">
        <v>555</v>
      </c>
      <c r="C7446" s="31" t="s">
        <v>727</v>
      </c>
      <c r="D7446" s="31" t="s">
        <v>474</v>
      </c>
      <c r="E7446" s="31" t="s">
        <v>475</v>
      </c>
      <c r="F7446" s="31" t="s">
        <v>63</v>
      </c>
      <c r="G7446" s="31" t="s">
        <v>130</v>
      </c>
      <c r="H7446" s="31" t="s">
        <v>743</v>
      </c>
      <c r="I7446" s="31" t="s">
        <v>1280</v>
      </c>
      <c r="J7446" s="31">
        <v>34604</v>
      </c>
      <c r="K7446" s="31" t="s">
        <v>1280</v>
      </c>
      <c r="L7446" s="31" t="s">
        <v>70</v>
      </c>
      <c r="M7446" s="31" t="s">
        <v>70</v>
      </c>
      <c r="N7446" s="31">
        <f t="shared" si="322"/>
        <v>0</v>
      </c>
    </row>
    <row r="7447" spans="1:14" x14ac:dyDescent="0.45">
      <c r="A7447" s="31" t="str">
        <f t="shared" si="323"/>
        <v>E06000037_Unborn children with an open Child Protection Plan at 31st March_Number</v>
      </c>
      <c r="B7447" s="31" t="s">
        <v>456</v>
      </c>
      <c r="C7447" s="31" t="s">
        <v>457</v>
      </c>
      <c r="D7447" s="31" t="s">
        <v>474</v>
      </c>
      <c r="E7447" s="31" t="s">
        <v>475</v>
      </c>
      <c r="F7447" s="31" t="s">
        <v>63</v>
      </c>
      <c r="G7447" s="31" t="s">
        <v>130</v>
      </c>
      <c r="H7447" s="31" t="s">
        <v>743</v>
      </c>
      <c r="I7447" s="31" t="s">
        <v>1280</v>
      </c>
      <c r="J7447" s="31">
        <v>35623</v>
      </c>
      <c r="K7447" s="31" t="s">
        <v>1280</v>
      </c>
      <c r="L7447" s="31" t="s">
        <v>70</v>
      </c>
      <c r="M7447" s="31" t="s">
        <v>70</v>
      </c>
      <c r="N7447" s="31">
        <f t="shared" si="322"/>
        <v>0</v>
      </c>
    </row>
    <row r="7448" spans="1:14" x14ac:dyDescent="0.45">
      <c r="A7448" s="31" t="str">
        <f t="shared" si="323"/>
        <v>E06000038_Unborn children with an open Child Protection Plan at 31st March_Number</v>
      </c>
      <c r="B7448" s="31" t="s">
        <v>557</v>
      </c>
      <c r="C7448" s="31" t="s">
        <v>726</v>
      </c>
      <c r="D7448" s="31" t="s">
        <v>474</v>
      </c>
      <c r="E7448" s="31" t="s">
        <v>475</v>
      </c>
      <c r="F7448" s="31" t="s">
        <v>63</v>
      </c>
      <c r="G7448" s="31" t="s">
        <v>130</v>
      </c>
      <c r="H7448" s="31" t="s">
        <v>743</v>
      </c>
      <c r="I7448" s="31">
        <v>10</v>
      </c>
      <c r="J7448" s="31">
        <v>37080</v>
      </c>
      <c r="K7448" s="31">
        <v>0.269687162891046</v>
      </c>
      <c r="L7448" s="31" t="s">
        <v>1767</v>
      </c>
      <c r="M7448" s="31">
        <f t="shared" si="321"/>
        <v>0.269687162891046</v>
      </c>
      <c r="N7448" s="31">
        <f t="shared" si="322"/>
        <v>0</v>
      </c>
    </row>
    <row r="7449" spans="1:14" x14ac:dyDescent="0.45">
      <c r="A7449" s="31" t="str">
        <f t="shared" si="323"/>
        <v>E06000039_Unborn children with an open Child Protection Plan at 31st March_Number</v>
      </c>
      <c r="B7449" s="31" t="s">
        <v>404</v>
      </c>
      <c r="C7449" s="31" t="s">
        <v>405</v>
      </c>
      <c r="D7449" s="31" t="s">
        <v>474</v>
      </c>
      <c r="E7449" s="31" t="s">
        <v>475</v>
      </c>
      <c r="F7449" s="31" t="s">
        <v>63</v>
      </c>
      <c r="G7449" s="31" t="s">
        <v>130</v>
      </c>
      <c r="H7449" s="31" t="s">
        <v>743</v>
      </c>
      <c r="I7449" s="31" t="s">
        <v>1280</v>
      </c>
      <c r="J7449" s="31">
        <v>42699</v>
      </c>
      <c r="K7449" s="31" t="s">
        <v>1280</v>
      </c>
      <c r="L7449" s="31" t="s">
        <v>70</v>
      </c>
      <c r="M7449" s="31" t="s">
        <v>70</v>
      </c>
      <c r="N7449" s="31">
        <f t="shared" si="322"/>
        <v>0</v>
      </c>
    </row>
    <row r="7450" spans="1:14" x14ac:dyDescent="0.45">
      <c r="A7450" s="31" t="str">
        <f t="shared" si="323"/>
        <v>E06000041_Unborn children with an open Child Protection Plan at 31st March_Number</v>
      </c>
      <c r="B7450" s="31" t="s">
        <v>466</v>
      </c>
      <c r="C7450" s="31" t="s">
        <v>467</v>
      </c>
      <c r="D7450" s="31" t="s">
        <v>474</v>
      </c>
      <c r="E7450" s="31" t="s">
        <v>475</v>
      </c>
      <c r="F7450" s="31" t="s">
        <v>63</v>
      </c>
      <c r="G7450" s="31" t="s">
        <v>130</v>
      </c>
      <c r="H7450" s="31" t="s">
        <v>743</v>
      </c>
      <c r="I7450" s="31" t="s">
        <v>1280</v>
      </c>
      <c r="J7450" s="31">
        <v>39532</v>
      </c>
      <c r="K7450" s="31" t="s">
        <v>1280</v>
      </c>
      <c r="L7450" s="31" t="s">
        <v>70</v>
      </c>
      <c r="M7450" s="31" t="s">
        <v>70</v>
      </c>
      <c r="N7450" s="31">
        <f t="shared" si="322"/>
        <v>0</v>
      </c>
    </row>
    <row r="7451" spans="1:14" x14ac:dyDescent="0.45">
      <c r="A7451" s="31" t="str">
        <f t="shared" si="323"/>
        <v>E10000003_Unborn children with an open Child Protection Plan at 31st March_Number</v>
      </c>
      <c r="B7451" s="31" t="s">
        <v>275</v>
      </c>
      <c r="C7451" s="31" t="s">
        <v>276</v>
      </c>
      <c r="D7451" s="31" t="s">
        <v>474</v>
      </c>
      <c r="E7451" s="31" t="s">
        <v>475</v>
      </c>
      <c r="F7451" s="31" t="s">
        <v>63</v>
      </c>
      <c r="G7451" s="31" t="s">
        <v>130</v>
      </c>
      <c r="H7451" s="31" t="s">
        <v>743</v>
      </c>
      <c r="I7451" s="31">
        <v>12</v>
      </c>
      <c r="J7451" s="31">
        <v>135719</v>
      </c>
      <c r="K7451" s="31">
        <v>8.8417981270124305E-2</v>
      </c>
      <c r="L7451" s="31" t="s">
        <v>1765</v>
      </c>
      <c r="M7451" s="31">
        <f t="shared" si="321"/>
        <v>8.8417981270124305E-2</v>
      </c>
      <c r="N7451" s="31">
        <f t="shared" si="322"/>
        <v>0</v>
      </c>
    </row>
    <row r="7452" spans="1:14" x14ac:dyDescent="0.45">
      <c r="A7452" s="31" t="str">
        <f t="shared" si="323"/>
        <v>E06000031_Unborn children with an open Child Protection Plan at 31st March_Number</v>
      </c>
      <c r="B7452" s="31" t="s">
        <v>379</v>
      </c>
      <c r="C7452" s="31" t="s">
        <v>380</v>
      </c>
      <c r="D7452" s="31" t="s">
        <v>474</v>
      </c>
      <c r="E7452" s="31" t="s">
        <v>475</v>
      </c>
      <c r="F7452" s="31" t="s">
        <v>63</v>
      </c>
      <c r="G7452" s="31" t="s">
        <v>130</v>
      </c>
      <c r="H7452" s="31" t="s">
        <v>743</v>
      </c>
      <c r="I7452" s="31">
        <v>7</v>
      </c>
      <c r="J7452" s="31">
        <v>51137</v>
      </c>
      <c r="K7452" s="31">
        <v>0.13688718540391501</v>
      </c>
      <c r="L7452" s="31" t="s">
        <v>1765</v>
      </c>
      <c r="M7452" s="31">
        <f t="shared" si="321"/>
        <v>0.13688718540391501</v>
      </c>
      <c r="N7452" s="31">
        <f t="shared" si="322"/>
        <v>0</v>
      </c>
    </row>
    <row r="7453" spans="1:14" x14ac:dyDescent="0.45">
      <c r="A7453" s="31" t="str">
        <f t="shared" si="323"/>
        <v>E06000006_Unborn children with an open Child Protection Plan at 31st March_Number</v>
      </c>
      <c r="B7453" s="31" t="s">
        <v>531</v>
      </c>
      <c r="C7453" s="31" t="s">
        <v>722</v>
      </c>
      <c r="D7453" s="31" t="s">
        <v>474</v>
      </c>
      <c r="E7453" s="31" t="s">
        <v>475</v>
      </c>
      <c r="F7453" s="31" t="s">
        <v>63</v>
      </c>
      <c r="G7453" s="31" t="s">
        <v>130</v>
      </c>
      <c r="H7453" s="31" t="s">
        <v>743</v>
      </c>
      <c r="I7453" s="31">
        <v>0</v>
      </c>
      <c r="J7453" s="31">
        <v>28617</v>
      </c>
      <c r="K7453" s="31">
        <v>0</v>
      </c>
      <c r="L7453" s="31" t="s">
        <v>1764</v>
      </c>
      <c r="M7453" s="31">
        <f t="shared" si="321"/>
        <v>0</v>
      </c>
      <c r="N7453" s="31">
        <f t="shared" si="322"/>
        <v>0</v>
      </c>
    </row>
    <row r="7454" spans="1:14" x14ac:dyDescent="0.45">
      <c r="A7454" s="31" t="str">
        <f t="shared" si="323"/>
        <v>E06000007_Unborn children with an open Child Protection Plan at 31st March_Number</v>
      </c>
      <c r="B7454" s="31" t="s">
        <v>452</v>
      </c>
      <c r="C7454" s="31" t="s">
        <v>453</v>
      </c>
      <c r="D7454" s="31" t="s">
        <v>474</v>
      </c>
      <c r="E7454" s="31" t="s">
        <v>475</v>
      </c>
      <c r="F7454" s="31" t="s">
        <v>63</v>
      </c>
      <c r="G7454" s="31" t="s">
        <v>130</v>
      </c>
      <c r="H7454" s="31" t="s">
        <v>743</v>
      </c>
      <c r="I7454" s="31">
        <v>5</v>
      </c>
      <c r="J7454" s="31">
        <v>44484</v>
      </c>
      <c r="K7454" s="31">
        <v>0.112399964032012</v>
      </c>
      <c r="L7454" s="31" t="s">
        <v>1765</v>
      </c>
      <c r="M7454" s="31">
        <f t="shared" si="321"/>
        <v>0.112399964032012</v>
      </c>
      <c r="N7454" s="31">
        <f t="shared" si="322"/>
        <v>0</v>
      </c>
    </row>
    <row r="7455" spans="1:14" x14ac:dyDescent="0.45">
      <c r="A7455" s="31" t="str">
        <f t="shared" si="323"/>
        <v>E10000008_Unborn children with an open Child Protection Plan at 31st March_Number</v>
      </c>
      <c r="B7455" s="31" t="s">
        <v>504</v>
      </c>
      <c r="C7455" s="31" t="s">
        <v>505</v>
      </c>
      <c r="D7455" s="31" t="s">
        <v>474</v>
      </c>
      <c r="E7455" s="31" t="s">
        <v>475</v>
      </c>
      <c r="F7455" s="31" t="s">
        <v>63</v>
      </c>
      <c r="G7455" s="31" t="s">
        <v>130</v>
      </c>
      <c r="H7455" s="31" t="s">
        <v>743</v>
      </c>
      <c r="I7455" s="31">
        <v>11</v>
      </c>
      <c r="J7455" s="31">
        <v>145878</v>
      </c>
      <c r="K7455" s="31">
        <v>7.5405475808552294E-2</v>
      </c>
      <c r="L7455" s="31" t="s">
        <v>1765</v>
      </c>
      <c r="M7455" s="31">
        <f t="shared" si="321"/>
        <v>7.5405475808552294E-2</v>
      </c>
      <c r="N7455" s="31">
        <f t="shared" si="322"/>
        <v>0</v>
      </c>
    </row>
    <row r="7456" spans="1:14" x14ac:dyDescent="0.45">
      <c r="A7456" s="31" t="str">
        <f t="shared" si="323"/>
        <v>E06000026_Unborn children with an open Child Protection Plan at 31st March_Number</v>
      </c>
      <c r="B7456" s="31" t="s">
        <v>381</v>
      </c>
      <c r="C7456" s="31" t="s">
        <v>382</v>
      </c>
      <c r="D7456" s="31" t="s">
        <v>474</v>
      </c>
      <c r="E7456" s="31" t="s">
        <v>475</v>
      </c>
      <c r="F7456" s="31" t="s">
        <v>63</v>
      </c>
      <c r="G7456" s="31" t="s">
        <v>130</v>
      </c>
      <c r="H7456" s="31" t="s">
        <v>743</v>
      </c>
      <c r="I7456" s="31">
        <v>8</v>
      </c>
      <c r="J7456" s="31">
        <v>52552</v>
      </c>
      <c r="K7456" s="31">
        <v>0.15223017202009401</v>
      </c>
      <c r="L7456" s="31" t="s">
        <v>1766</v>
      </c>
      <c r="M7456" s="31">
        <f t="shared" si="321"/>
        <v>0.15223017202009401</v>
      </c>
      <c r="N7456" s="31">
        <f t="shared" si="322"/>
        <v>0</v>
      </c>
    </row>
    <row r="7457" spans="1:14" x14ac:dyDescent="0.45">
      <c r="A7457" s="31" t="str">
        <f t="shared" si="323"/>
        <v>E06000027_Unborn children with an open Child Protection Plan at 31st March_Number</v>
      </c>
      <c r="B7457" s="31" t="s">
        <v>438</v>
      </c>
      <c r="C7457" s="31" t="s">
        <v>439</v>
      </c>
      <c r="D7457" s="31" t="s">
        <v>474</v>
      </c>
      <c r="E7457" s="31" t="s">
        <v>475</v>
      </c>
      <c r="F7457" s="31" t="s">
        <v>63</v>
      </c>
      <c r="G7457" s="31" t="s">
        <v>130</v>
      </c>
      <c r="H7457" s="31" t="s">
        <v>743</v>
      </c>
      <c r="I7457" s="31" t="s">
        <v>1280</v>
      </c>
      <c r="J7457" s="31">
        <v>25423</v>
      </c>
      <c r="K7457" s="31" t="s">
        <v>1280</v>
      </c>
      <c r="L7457" s="31" t="s">
        <v>70</v>
      </c>
      <c r="M7457" s="31" t="s">
        <v>70</v>
      </c>
      <c r="N7457" s="31">
        <f t="shared" si="322"/>
        <v>0</v>
      </c>
    </row>
    <row r="7458" spans="1:14" x14ac:dyDescent="0.45">
      <c r="A7458" s="31" t="str">
        <f t="shared" si="323"/>
        <v>E10000012_Unborn children with an open Child Protection Plan at 31st March_Number</v>
      </c>
      <c r="B7458" s="31" t="s">
        <v>303</v>
      </c>
      <c r="C7458" s="31" t="s">
        <v>304</v>
      </c>
      <c r="D7458" s="31" t="s">
        <v>474</v>
      </c>
      <c r="E7458" s="31" t="s">
        <v>475</v>
      </c>
      <c r="F7458" s="31" t="s">
        <v>63</v>
      </c>
      <c r="G7458" s="31" t="s">
        <v>130</v>
      </c>
      <c r="H7458" s="31" t="s">
        <v>743</v>
      </c>
      <c r="I7458" s="31">
        <v>5</v>
      </c>
      <c r="J7458" s="31">
        <v>311172</v>
      </c>
      <c r="K7458" s="31">
        <v>1.6068283778746199E-2</v>
      </c>
      <c r="L7458" s="31" t="s">
        <v>1764</v>
      </c>
      <c r="M7458" s="31">
        <f t="shared" si="321"/>
        <v>1.6068283778746199E-2</v>
      </c>
      <c r="N7458" s="31">
        <f t="shared" si="322"/>
        <v>0</v>
      </c>
    </row>
    <row r="7459" spans="1:14" x14ac:dyDescent="0.45">
      <c r="A7459" s="31" t="str">
        <f t="shared" si="323"/>
        <v>E06000033_Unborn children with an open Child Protection Plan at 31st March_Number</v>
      </c>
      <c r="B7459" s="31" t="s">
        <v>412</v>
      </c>
      <c r="C7459" s="31" t="s">
        <v>413</v>
      </c>
      <c r="D7459" s="31" t="s">
        <v>474</v>
      </c>
      <c r="E7459" s="31" t="s">
        <v>475</v>
      </c>
      <c r="F7459" s="31" t="s">
        <v>63</v>
      </c>
      <c r="G7459" s="31" t="s">
        <v>130</v>
      </c>
      <c r="H7459" s="31" t="s">
        <v>743</v>
      </c>
      <c r="I7459" s="31">
        <v>6</v>
      </c>
      <c r="J7459" s="31">
        <v>39540</v>
      </c>
      <c r="K7459" s="31">
        <v>0.151745068285281</v>
      </c>
      <c r="L7459" s="31" t="s">
        <v>1766</v>
      </c>
      <c r="M7459" s="31">
        <f t="shared" si="321"/>
        <v>0.151745068285281</v>
      </c>
      <c r="N7459" s="31">
        <f t="shared" si="322"/>
        <v>0</v>
      </c>
    </row>
    <row r="7460" spans="1:14" x14ac:dyDescent="0.45">
      <c r="A7460" s="31" t="str">
        <f t="shared" si="323"/>
        <v>E06000034_Unborn children with an open Child Protection Plan at 31st March_Number</v>
      </c>
      <c r="B7460" s="31" t="s">
        <v>493</v>
      </c>
      <c r="C7460" s="31" t="s">
        <v>731</v>
      </c>
      <c r="D7460" s="31" t="s">
        <v>474</v>
      </c>
      <c r="E7460" s="31" t="s">
        <v>475</v>
      </c>
      <c r="F7460" s="31" t="s">
        <v>63</v>
      </c>
      <c r="G7460" s="31" t="s">
        <v>130</v>
      </c>
      <c r="H7460" s="31" t="s">
        <v>743</v>
      </c>
      <c r="I7460" s="31" t="s">
        <v>1280</v>
      </c>
      <c r="J7460" s="31">
        <v>43762</v>
      </c>
      <c r="K7460" s="31" t="s">
        <v>1280</v>
      </c>
      <c r="L7460" s="31" t="s">
        <v>70</v>
      </c>
      <c r="M7460" s="31" t="s">
        <v>70</v>
      </c>
      <c r="N7460" s="31">
        <f t="shared" si="322"/>
        <v>0</v>
      </c>
    </row>
    <row r="7461" spans="1:14" x14ac:dyDescent="0.45">
      <c r="A7461" s="31" t="str">
        <f t="shared" si="323"/>
        <v>E06000019_Unborn children with an open Child Protection Plan at 31st March_Number</v>
      </c>
      <c r="B7461" s="31" t="s">
        <v>317</v>
      </c>
      <c r="C7461" s="31" t="s">
        <v>318</v>
      </c>
      <c r="D7461" s="31" t="s">
        <v>474</v>
      </c>
      <c r="E7461" s="31" t="s">
        <v>475</v>
      </c>
      <c r="F7461" s="31" t="s">
        <v>63</v>
      </c>
      <c r="G7461" s="31" t="s">
        <v>130</v>
      </c>
      <c r="H7461" s="31" t="s">
        <v>743</v>
      </c>
      <c r="I7461" s="31" t="s">
        <v>1280</v>
      </c>
      <c r="J7461" s="31">
        <v>36103</v>
      </c>
      <c r="K7461" s="31" t="s">
        <v>1280</v>
      </c>
      <c r="L7461" s="31" t="s">
        <v>70</v>
      </c>
      <c r="M7461" s="31" t="s">
        <v>70</v>
      </c>
      <c r="N7461" s="31">
        <f t="shared" si="322"/>
        <v>0</v>
      </c>
    </row>
    <row r="7462" spans="1:14" x14ac:dyDescent="0.45">
      <c r="A7462" s="31" t="str">
        <f t="shared" si="323"/>
        <v>E10000034_Unborn children with an open Child Protection Plan at 31st March_Number</v>
      </c>
      <c r="B7462" s="31" t="s">
        <v>470</v>
      </c>
      <c r="C7462" s="31" t="s">
        <v>471</v>
      </c>
      <c r="D7462" s="31" t="s">
        <v>474</v>
      </c>
      <c r="E7462" s="31" t="s">
        <v>475</v>
      </c>
      <c r="F7462" s="31" t="s">
        <v>63</v>
      </c>
      <c r="G7462" s="31" t="s">
        <v>130</v>
      </c>
      <c r="H7462" s="31" t="s">
        <v>743</v>
      </c>
      <c r="I7462" s="31">
        <v>14</v>
      </c>
      <c r="J7462" s="31">
        <v>117783</v>
      </c>
      <c r="K7462" s="31">
        <v>0.118862654203068</v>
      </c>
      <c r="L7462" s="31" t="s">
        <v>1765</v>
      </c>
      <c r="M7462" s="31">
        <f t="shared" si="321"/>
        <v>0.118862654203068</v>
      </c>
      <c r="N7462" s="31">
        <f t="shared" si="322"/>
        <v>0</v>
      </c>
    </row>
    <row r="7463" spans="1:14" x14ac:dyDescent="0.45">
      <c r="A7463" s="31" t="str">
        <f t="shared" si="323"/>
        <v>E10000016_Unborn children with an open Child Protection Plan at 31st March_Number</v>
      </c>
      <c r="B7463" s="31" t="s">
        <v>327</v>
      </c>
      <c r="C7463" s="31" t="s">
        <v>328</v>
      </c>
      <c r="D7463" s="31" t="s">
        <v>474</v>
      </c>
      <c r="E7463" s="31" t="s">
        <v>475</v>
      </c>
      <c r="F7463" s="31" t="s">
        <v>63</v>
      </c>
      <c r="G7463" s="31" t="s">
        <v>130</v>
      </c>
      <c r="H7463" s="31" t="s">
        <v>743</v>
      </c>
      <c r="I7463" s="31">
        <v>39</v>
      </c>
      <c r="J7463" s="31">
        <v>340140</v>
      </c>
      <c r="K7463" s="31">
        <v>0.114658669959428</v>
      </c>
      <c r="L7463" s="31" t="s">
        <v>1765</v>
      </c>
      <c r="M7463" s="31">
        <f t="shared" si="321"/>
        <v>0.114658669959428</v>
      </c>
      <c r="N7463" s="31">
        <f t="shared" si="322"/>
        <v>0</v>
      </c>
    </row>
    <row r="7464" spans="1:14" x14ac:dyDescent="0.45">
      <c r="A7464" s="31" t="str">
        <f t="shared" si="323"/>
        <v>E06000035_Unborn children with an open Child Protection Plan at 31st March_Number</v>
      </c>
      <c r="B7464" s="31" t="s">
        <v>351</v>
      </c>
      <c r="C7464" s="31" t="s">
        <v>352</v>
      </c>
      <c r="D7464" s="31" t="s">
        <v>474</v>
      </c>
      <c r="E7464" s="31" t="s">
        <v>475</v>
      </c>
      <c r="F7464" s="31" t="s">
        <v>63</v>
      </c>
      <c r="G7464" s="31" t="s">
        <v>130</v>
      </c>
      <c r="H7464" s="31" t="s">
        <v>743</v>
      </c>
      <c r="I7464" s="31">
        <v>12</v>
      </c>
      <c r="J7464" s="31">
        <v>64391</v>
      </c>
      <c r="K7464" s="31">
        <v>0.186361448028451</v>
      </c>
      <c r="L7464" s="31" t="s">
        <v>1766</v>
      </c>
      <c r="M7464" s="31">
        <f t="shared" si="321"/>
        <v>0.186361448028451</v>
      </c>
      <c r="N7464" s="31">
        <f t="shared" si="322"/>
        <v>0</v>
      </c>
    </row>
    <row r="7465" spans="1:14" x14ac:dyDescent="0.45">
      <c r="A7465" s="31" t="str">
        <f t="shared" si="323"/>
        <v>E10000017_Unborn children with an open Child Protection Plan at 31st March_Number</v>
      </c>
      <c r="B7465" s="31" t="s">
        <v>337</v>
      </c>
      <c r="C7465" s="31" t="s">
        <v>338</v>
      </c>
      <c r="D7465" s="31" t="s">
        <v>474</v>
      </c>
      <c r="E7465" s="31" t="s">
        <v>475</v>
      </c>
      <c r="F7465" s="31" t="s">
        <v>63</v>
      </c>
      <c r="G7465" s="31" t="s">
        <v>130</v>
      </c>
      <c r="H7465" s="31" t="s">
        <v>743</v>
      </c>
      <c r="I7465" s="31">
        <v>36</v>
      </c>
      <c r="J7465" s="31">
        <v>249727</v>
      </c>
      <c r="K7465" s="31">
        <v>0.144157419902534</v>
      </c>
      <c r="L7465" s="31" t="s">
        <v>1765</v>
      </c>
      <c r="M7465" s="31">
        <f t="shared" si="321"/>
        <v>0.144157419902534</v>
      </c>
      <c r="N7465" s="31">
        <f t="shared" si="322"/>
        <v>0</v>
      </c>
    </row>
    <row r="7466" spans="1:14" x14ac:dyDescent="0.45">
      <c r="A7466" s="31" t="str">
        <f t="shared" si="323"/>
        <v>E06000008_Unborn children with an open Child Protection Plan at 31st March_Number</v>
      </c>
      <c r="B7466" s="31" t="s">
        <v>247</v>
      </c>
      <c r="C7466" s="31" t="s">
        <v>248</v>
      </c>
      <c r="D7466" s="31" t="s">
        <v>474</v>
      </c>
      <c r="E7466" s="31" t="s">
        <v>475</v>
      </c>
      <c r="F7466" s="31" t="s">
        <v>63</v>
      </c>
      <c r="G7466" s="31" t="s">
        <v>130</v>
      </c>
      <c r="H7466" s="31" t="s">
        <v>743</v>
      </c>
      <c r="I7466" s="31" t="s">
        <v>1280</v>
      </c>
      <c r="J7466" s="31">
        <v>38481</v>
      </c>
      <c r="K7466" s="31" t="s">
        <v>1280</v>
      </c>
      <c r="L7466" s="31" t="s">
        <v>70</v>
      </c>
      <c r="M7466" s="31" t="s">
        <v>70</v>
      </c>
      <c r="N7466" s="31">
        <f t="shared" si="322"/>
        <v>0</v>
      </c>
    </row>
    <row r="7467" spans="1:14" x14ac:dyDescent="0.45">
      <c r="A7467" s="31" t="str">
        <f t="shared" si="323"/>
        <v>E06000009_Unborn children with an open Child Protection Plan at 31st March_Number</v>
      </c>
      <c r="B7467" s="31" t="s">
        <v>249</v>
      </c>
      <c r="C7467" s="31" t="s">
        <v>250</v>
      </c>
      <c r="D7467" s="31" t="s">
        <v>474</v>
      </c>
      <c r="E7467" s="31" t="s">
        <v>475</v>
      </c>
      <c r="F7467" s="31" t="s">
        <v>63</v>
      </c>
      <c r="G7467" s="31" t="s">
        <v>130</v>
      </c>
      <c r="H7467" s="31" t="s">
        <v>743</v>
      </c>
      <c r="I7467" s="31">
        <v>5</v>
      </c>
      <c r="J7467" s="31">
        <v>28904</v>
      </c>
      <c r="K7467" s="31">
        <v>0.172986437863272</v>
      </c>
      <c r="L7467" s="31" t="s">
        <v>1766</v>
      </c>
      <c r="M7467" s="31">
        <f t="shared" si="321"/>
        <v>0.172986437863272</v>
      </c>
      <c r="N7467" s="31">
        <f t="shared" si="322"/>
        <v>0</v>
      </c>
    </row>
    <row r="7468" spans="1:14" x14ac:dyDescent="0.45">
      <c r="A7468" s="31" t="str">
        <f t="shared" si="323"/>
        <v>E10000024_Unborn children with an open Child Protection Plan at 31st March_Number</v>
      </c>
      <c r="B7468" s="31" t="s">
        <v>572</v>
      </c>
      <c r="C7468" s="31" t="s">
        <v>573</v>
      </c>
      <c r="D7468" s="31" t="s">
        <v>474</v>
      </c>
      <c r="E7468" s="31" t="s">
        <v>475</v>
      </c>
      <c r="F7468" s="31" t="s">
        <v>63</v>
      </c>
      <c r="G7468" s="31" t="s">
        <v>130</v>
      </c>
      <c r="H7468" s="31" t="s">
        <v>743</v>
      </c>
      <c r="I7468" s="31">
        <v>22</v>
      </c>
      <c r="J7468" s="31">
        <v>166542</v>
      </c>
      <c r="K7468" s="31">
        <v>0.13209880990981299</v>
      </c>
      <c r="L7468" s="31" t="s">
        <v>1765</v>
      </c>
      <c r="M7468" s="31">
        <f t="shared" si="321"/>
        <v>0.13209880990981299</v>
      </c>
      <c r="N7468" s="31">
        <f t="shared" si="322"/>
        <v>0</v>
      </c>
    </row>
    <row r="7469" spans="1:14" x14ac:dyDescent="0.45">
      <c r="A7469" s="31" t="str">
        <f t="shared" si="323"/>
        <v>E06000018_Unborn children with an open Child Protection Plan at 31st March_Number</v>
      </c>
      <c r="B7469" s="31" t="s">
        <v>373</v>
      </c>
      <c r="C7469" s="31" t="s">
        <v>374</v>
      </c>
      <c r="D7469" s="31" t="s">
        <v>474</v>
      </c>
      <c r="E7469" s="31" t="s">
        <v>475</v>
      </c>
      <c r="F7469" s="31" t="s">
        <v>63</v>
      </c>
      <c r="G7469" s="31" t="s">
        <v>130</v>
      </c>
      <c r="H7469" s="31" t="s">
        <v>743</v>
      </c>
      <c r="I7469" s="31">
        <v>13</v>
      </c>
      <c r="J7469" s="31">
        <v>68651</v>
      </c>
      <c r="K7469" s="31">
        <v>0.18936359266434599</v>
      </c>
      <c r="L7469" s="31" t="s">
        <v>1766</v>
      </c>
      <c r="M7469" s="31">
        <f t="shared" si="321"/>
        <v>0.18936359266434599</v>
      </c>
      <c r="N7469" s="31">
        <f t="shared" si="322"/>
        <v>0</v>
      </c>
    </row>
    <row r="7470" spans="1:14" x14ac:dyDescent="0.45">
      <c r="A7470" s="31" t="str">
        <f t="shared" si="323"/>
        <v>E06000051_Unborn children with an open Child Protection Plan at 31st March_Number</v>
      </c>
      <c r="B7470" s="31" t="s">
        <v>403</v>
      </c>
      <c r="C7470" s="31" t="s">
        <v>166</v>
      </c>
      <c r="D7470" s="31" t="s">
        <v>474</v>
      </c>
      <c r="E7470" s="31" t="s">
        <v>475</v>
      </c>
      <c r="F7470" s="31" t="s">
        <v>63</v>
      </c>
      <c r="G7470" s="31" t="s">
        <v>130</v>
      </c>
      <c r="H7470" s="31" t="s">
        <v>743</v>
      </c>
      <c r="I7470" s="31">
        <v>6</v>
      </c>
      <c r="J7470" s="31">
        <v>59839</v>
      </c>
      <c r="K7470" s="31">
        <v>0.10026905529838399</v>
      </c>
      <c r="L7470" s="31" t="s">
        <v>1765</v>
      </c>
      <c r="M7470" s="31">
        <f t="shared" si="321"/>
        <v>0.10026905529838399</v>
      </c>
      <c r="N7470" s="31">
        <f t="shared" si="322"/>
        <v>0</v>
      </c>
    </row>
    <row r="7471" spans="1:14" x14ac:dyDescent="0.45">
      <c r="A7471" s="31" t="str">
        <f t="shared" si="323"/>
        <v>E06000020_Unborn children with an open Child Protection Plan at 31st March_Number</v>
      </c>
      <c r="B7471" s="31" t="s">
        <v>570</v>
      </c>
      <c r="C7471" s="31" t="s">
        <v>730</v>
      </c>
      <c r="D7471" s="31" t="s">
        <v>474</v>
      </c>
      <c r="E7471" s="31" t="s">
        <v>475</v>
      </c>
      <c r="F7471" s="31" t="s">
        <v>63</v>
      </c>
      <c r="G7471" s="31" t="s">
        <v>130</v>
      </c>
      <c r="H7471" s="31" t="s">
        <v>743</v>
      </c>
      <c r="I7471" s="31" t="s">
        <v>1280</v>
      </c>
      <c r="J7471" s="31">
        <v>40620</v>
      </c>
      <c r="K7471" s="31" t="s">
        <v>1280</v>
      </c>
      <c r="L7471" s="31" t="s">
        <v>70</v>
      </c>
      <c r="M7471" s="31" t="s">
        <v>70</v>
      </c>
      <c r="N7471" s="31">
        <f t="shared" si="322"/>
        <v>0</v>
      </c>
    </row>
    <row r="7472" spans="1:14" x14ac:dyDescent="0.45">
      <c r="A7472" s="31" t="str">
        <f t="shared" si="323"/>
        <v>E06000049_Unborn children with an open Child Protection Plan at 31st March_Number</v>
      </c>
      <c r="B7472" s="31" t="s">
        <v>541</v>
      </c>
      <c r="C7472" s="31" t="s">
        <v>718</v>
      </c>
      <c r="D7472" s="31" t="s">
        <v>474</v>
      </c>
      <c r="E7472" s="31" t="s">
        <v>475</v>
      </c>
      <c r="F7472" s="31" t="s">
        <v>63</v>
      </c>
      <c r="G7472" s="31" t="s">
        <v>130</v>
      </c>
      <c r="H7472" s="31" t="s">
        <v>743</v>
      </c>
      <c r="I7472" s="31" t="s">
        <v>1280</v>
      </c>
      <c r="J7472" s="31">
        <v>76523</v>
      </c>
      <c r="K7472" s="31" t="s">
        <v>1280</v>
      </c>
      <c r="L7472" s="31" t="s">
        <v>70</v>
      </c>
      <c r="M7472" s="31" t="s">
        <v>70</v>
      </c>
      <c r="N7472" s="31">
        <f t="shared" si="322"/>
        <v>0</v>
      </c>
    </row>
    <row r="7473" spans="1:14" x14ac:dyDescent="0.45">
      <c r="A7473" s="31" t="str">
        <f t="shared" si="323"/>
        <v>E06000050_Unborn children with an open Child Protection Plan at 31st March_Number</v>
      </c>
      <c r="B7473" s="31" t="s">
        <v>281</v>
      </c>
      <c r="C7473" s="31" t="s">
        <v>282</v>
      </c>
      <c r="D7473" s="31" t="s">
        <v>474</v>
      </c>
      <c r="E7473" s="31" t="s">
        <v>475</v>
      </c>
      <c r="F7473" s="31" t="s">
        <v>63</v>
      </c>
      <c r="G7473" s="31" t="s">
        <v>130</v>
      </c>
      <c r="H7473" s="31" t="s">
        <v>743</v>
      </c>
      <c r="I7473" s="31" t="s">
        <v>1280</v>
      </c>
      <c r="J7473" s="31">
        <v>68054</v>
      </c>
      <c r="K7473" s="31" t="s">
        <v>1280</v>
      </c>
      <c r="L7473" s="31" t="s">
        <v>70</v>
      </c>
      <c r="M7473" s="31" t="s">
        <v>70</v>
      </c>
      <c r="N7473" s="31">
        <f t="shared" si="322"/>
        <v>0</v>
      </c>
    </row>
    <row r="7474" spans="1:14" x14ac:dyDescent="0.45">
      <c r="A7474" s="31" t="str">
        <f t="shared" si="323"/>
        <v>E06000052_Unborn children with an open Child Protection Plan at 31st March_Number</v>
      </c>
      <c r="B7474" s="31" t="s">
        <v>482</v>
      </c>
      <c r="C7474" s="31" t="s">
        <v>720</v>
      </c>
      <c r="D7474" s="31" t="s">
        <v>474</v>
      </c>
      <c r="E7474" s="31" t="s">
        <v>475</v>
      </c>
      <c r="F7474" s="31" t="s">
        <v>63</v>
      </c>
      <c r="G7474" s="31" t="s">
        <v>130</v>
      </c>
      <c r="H7474" s="31" t="s">
        <v>743</v>
      </c>
      <c r="I7474" s="31" t="s">
        <v>1280</v>
      </c>
      <c r="J7474" s="31">
        <v>107810</v>
      </c>
      <c r="K7474" s="31" t="s">
        <v>1280</v>
      </c>
      <c r="L7474" s="31" t="s">
        <v>70</v>
      </c>
      <c r="M7474" s="31" t="s">
        <v>70</v>
      </c>
      <c r="N7474" s="31">
        <f t="shared" si="322"/>
        <v>0</v>
      </c>
    </row>
    <row r="7475" spans="1:14" x14ac:dyDescent="0.45">
      <c r="A7475" s="31" t="str">
        <f t="shared" si="323"/>
        <v>E10000006_Unborn children with an open Child Protection Plan at 31st March_Number</v>
      </c>
      <c r="B7475" s="31" t="s">
        <v>285</v>
      </c>
      <c r="C7475" s="31" t="s">
        <v>286</v>
      </c>
      <c r="D7475" s="31" t="s">
        <v>474</v>
      </c>
      <c r="E7475" s="31" t="s">
        <v>475</v>
      </c>
      <c r="F7475" s="31" t="s">
        <v>63</v>
      </c>
      <c r="G7475" s="31" t="s">
        <v>130</v>
      </c>
      <c r="H7475" s="31" t="s">
        <v>743</v>
      </c>
      <c r="I7475" s="31">
        <v>17</v>
      </c>
      <c r="J7475" s="31">
        <v>92500</v>
      </c>
      <c r="K7475" s="31">
        <v>0.18378378378378399</v>
      </c>
      <c r="L7475" s="31" t="s">
        <v>1766</v>
      </c>
      <c r="M7475" s="31">
        <f t="shared" si="321"/>
        <v>0.18378378378378399</v>
      </c>
      <c r="N7475" s="31">
        <f t="shared" si="322"/>
        <v>0</v>
      </c>
    </row>
    <row r="7476" spans="1:14" x14ac:dyDescent="0.45">
      <c r="A7476" s="31" t="str">
        <f t="shared" si="323"/>
        <v>E10000013_Unborn children with an open Child Protection Plan at 31st March_Number</v>
      </c>
      <c r="B7476" s="31" t="s">
        <v>307</v>
      </c>
      <c r="C7476" s="31" t="s">
        <v>308</v>
      </c>
      <c r="D7476" s="31" t="s">
        <v>474</v>
      </c>
      <c r="E7476" s="31" t="s">
        <v>475</v>
      </c>
      <c r="F7476" s="31" t="s">
        <v>63</v>
      </c>
      <c r="G7476" s="31" t="s">
        <v>130</v>
      </c>
      <c r="H7476" s="31" t="s">
        <v>743</v>
      </c>
      <c r="I7476" s="31">
        <v>14</v>
      </c>
      <c r="J7476" s="31">
        <v>128136</v>
      </c>
      <c r="K7476" s="31">
        <v>0.10925891240556899</v>
      </c>
      <c r="L7476" s="31" t="s">
        <v>1765</v>
      </c>
      <c r="M7476" s="31">
        <f t="shared" si="321"/>
        <v>0.10925891240556899</v>
      </c>
      <c r="N7476" s="31">
        <f t="shared" si="322"/>
        <v>0</v>
      </c>
    </row>
    <row r="7477" spans="1:14" x14ac:dyDescent="0.45">
      <c r="A7477" s="31" t="str">
        <f t="shared" si="323"/>
        <v>E10000015_Unborn children with an open Child Protection Plan at 31st March_Number</v>
      </c>
      <c r="B7477" s="31" t="s">
        <v>319</v>
      </c>
      <c r="C7477" s="31" t="s">
        <v>320</v>
      </c>
      <c r="D7477" s="31" t="s">
        <v>474</v>
      </c>
      <c r="E7477" s="31" t="s">
        <v>475</v>
      </c>
      <c r="F7477" s="31" t="s">
        <v>63</v>
      </c>
      <c r="G7477" s="31" t="s">
        <v>130</v>
      </c>
      <c r="H7477" s="31" t="s">
        <v>743</v>
      </c>
      <c r="I7477" s="31">
        <v>36</v>
      </c>
      <c r="J7477" s="31">
        <v>271005</v>
      </c>
      <c r="K7477" s="31">
        <v>0.13283887751148499</v>
      </c>
      <c r="L7477" s="31" t="s">
        <v>1765</v>
      </c>
      <c r="M7477" s="31">
        <f t="shared" si="321"/>
        <v>0.13283887751148499</v>
      </c>
      <c r="N7477" s="31">
        <f t="shared" si="322"/>
        <v>0</v>
      </c>
    </row>
    <row r="7478" spans="1:14" x14ac:dyDescent="0.45">
      <c r="A7478" s="31" t="str">
        <f t="shared" si="323"/>
        <v>E06000046_Unborn children with an open Child Protection Plan at 31st March_Number</v>
      </c>
      <c r="B7478" s="31" t="s">
        <v>325</v>
      </c>
      <c r="C7478" s="31" t="s">
        <v>326</v>
      </c>
      <c r="D7478" s="31" t="s">
        <v>474</v>
      </c>
      <c r="E7478" s="31" t="s">
        <v>475</v>
      </c>
      <c r="F7478" s="31" t="s">
        <v>63</v>
      </c>
      <c r="G7478" s="31" t="s">
        <v>130</v>
      </c>
      <c r="H7478" s="31" t="s">
        <v>743</v>
      </c>
      <c r="I7478" s="31">
        <v>6</v>
      </c>
      <c r="J7478" s="31">
        <v>24869</v>
      </c>
      <c r="K7478" s="31">
        <v>0.24126422453657201</v>
      </c>
      <c r="L7478" s="31" t="s">
        <v>1766</v>
      </c>
      <c r="M7478" s="31">
        <f t="shared" si="321"/>
        <v>0.24126422453657201</v>
      </c>
      <c r="N7478" s="31">
        <f t="shared" si="322"/>
        <v>0</v>
      </c>
    </row>
    <row r="7479" spans="1:14" x14ac:dyDescent="0.45">
      <c r="A7479" s="31" t="str">
        <f t="shared" si="323"/>
        <v>E10000019_Unborn children with an open Child Protection Plan at 31st March_Number</v>
      </c>
      <c r="B7479" s="31" t="s">
        <v>345</v>
      </c>
      <c r="C7479" s="31" t="s">
        <v>346</v>
      </c>
      <c r="D7479" s="31" t="s">
        <v>474</v>
      </c>
      <c r="E7479" s="31" t="s">
        <v>475</v>
      </c>
      <c r="F7479" s="31" t="s">
        <v>63</v>
      </c>
      <c r="G7479" s="31" t="s">
        <v>130</v>
      </c>
      <c r="H7479" s="31" t="s">
        <v>743</v>
      </c>
      <c r="I7479" s="31">
        <v>15</v>
      </c>
      <c r="J7479" s="31">
        <v>145641</v>
      </c>
      <c r="K7479" s="31">
        <v>0.102992975879045</v>
      </c>
      <c r="L7479" s="31" t="s">
        <v>1765</v>
      </c>
      <c r="M7479" s="31">
        <f t="shared" si="321"/>
        <v>0.102992975879045</v>
      </c>
      <c r="N7479" s="31">
        <f t="shared" si="322"/>
        <v>0</v>
      </c>
    </row>
    <row r="7480" spans="1:14" x14ac:dyDescent="0.45">
      <c r="A7480" s="31" t="str">
        <f t="shared" si="323"/>
        <v>E10000020_Unborn children with an open Child Protection Plan at 31st March_Number</v>
      </c>
      <c r="B7480" s="31" t="s">
        <v>361</v>
      </c>
      <c r="C7480" s="31" t="s">
        <v>362</v>
      </c>
      <c r="D7480" s="31" t="s">
        <v>474</v>
      </c>
      <c r="E7480" s="31" t="s">
        <v>475</v>
      </c>
      <c r="F7480" s="31" t="s">
        <v>63</v>
      </c>
      <c r="G7480" s="31" t="s">
        <v>130</v>
      </c>
      <c r="H7480" s="31" t="s">
        <v>743</v>
      </c>
      <c r="I7480" s="31">
        <v>15</v>
      </c>
      <c r="J7480" s="31">
        <v>170810</v>
      </c>
      <c r="K7480" s="31">
        <v>8.7816872548445599E-2</v>
      </c>
      <c r="L7480" s="31" t="s">
        <v>1765</v>
      </c>
      <c r="M7480" s="31">
        <f t="shared" si="321"/>
        <v>8.7816872548445599E-2</v>
      </c>
      <c r="N7480" s="31">
        <f t="shared" si="322"/>
        <v>0</v>
      </c>
    </row>
    <row r="7481" spans="1:14" x14ac:dyDescent="0.45">
      <c r="A7481" s="31" t="str">
        <f t="shared" si="323"/>
        <v>E10000021_Unborn children with an open Child Protection Plan at 31st March_Number</v>
      </c>
      <c r="B7481" s="31" t="s">
        <v>371</v>
      </c>
      <c r="C7481" s="31" t="s">
        <v>372</v>
      </c>
      <c r="D7481" s="31" t="s">
        <v>474</v>
      </c>
      <c r="E7481" s="31" t="s">
        <v>475</v>
      </c>
      <c r="F7481" s="31" t="s">
        <v>63</v>
      </c>
      <c r="G7481" s="31" t="s">
        <v>130</v>
      </c>
      <c r="H7481" s="31" t="s">
        <v>743</v>
      </c>
      <c r="I7481" s="31">
        <v>23</v>
      </c>
      <c r="J7481" s="31">
        <v>170235</v>
      </c>
      <c r="K7481" s="31">
        <v>0.135107351602197</v>
      </c>
      <c r="L7481" s="31" t="s">
        <v>1765</v>
      </c>
      <c r="M7481" s="31">
        <f t="shared" si="321"/>
        <v>0.135107351602197</v>
      </c>
      <c r="N7481" s="31">
        <f t="shared" si="322"/>
        <v>0</v>
      </c>
    </row>
    <row r="7482" spans="1:14" x14ac:dyDescent="0.45">
      <c r="A7482" s="31" t="str">
        <f t="shared" si="323"/>
        <v>E06000048_Unborn children with an open Child Protection Plan at 31st March_Number</v>
      </c>
      <c r="B7482" s="31" t="s">
        <v>484</v>
      </c>
      <c r="C7482" s="31" t="s">
        <v>705</v>
      </c>
      <c r="D7482" s="31" t="s">
        <v>474</v>
      </c>
      <c r="E7482" s="31" t="s">
        <v>475</v>
      </c>
      <c r="F7482" s="31" t="s">
        <v>63</v>
      </c>
      <c r="G7482" s="31" t="s">
        <v>130</v>
      </c>
      <c r="H7482" s="31" t="s">
        <v>743</v>
      </c>
      <c r="I7482" s="31">
        <v>16</v>
      </c>
      <c r="J7482" s="31">
        <v>59011</v>
      </c>
      <c r="K7482" s="31">
        <v>0.27113588991882898</v>
      </c>
      <c r="L7482" s="31" t="s">
        <v>1767</v>
      </c>
      <c r="M7482" s="31">
        <f t="shared" si="321"/>
        <v>0.27113588991882898</v>
      </c>
      <c r="N7482" s="31">
        <f t="shared" si="322"/>
        <v>0</v>
      </c>
    </row>
    <row r="7483" spans="1:14" x14ac:dyDescent="0.45">
      <c r="A7483" s="31" t="str">
        <f t="shared" si="323"/>
        <v>E10000025_Unborn children with an open Child Protection Plan at 31st March_Number</v>
      </c>
      <c r="B7483" s="31" t="s">
        <v>377</v>
      </c>
      <c r="C7483" s="31" t="s">
        <v>378</v>
      </c>
      <c r="D7483" s="31" t="s">
        <v>474</v>
      </c>
      <c r="E7483" s="31" t="s">
        <v>475</v>
      </c>
      <c r="F7483" s="31" t="s">
        <v>63</v>
      </c>
      <c r="G7483" s="31" t="s">
        <v>130</v>
      </c>
      <c r="H7483" s="31" t="s">
        <v>743</v>
      </c>
      <c r="I7483" s="31">
        <v>13</v>
      </c>
      <c r="J7483" s="31">
        <v>144788</v>
      </c>
      <c r="K7483" s="31">
        <v>8.9786446390584806E-2</v>
      </c>
      <c r="L7483" s="31" t="s">
        <v>1765</v>
      </c>
      <c r="M7483" s="31">
        <f t="shared" si="321"/>
        <v>8.9786446390584806E-2</v>
      </c>
      <c r="N7483" s="31">
        <f t="shared" si="322"/>
        <v>0</v>
      </c>
    </row>
    <row r="7484" spans="1:14" x14ac:dyDescent="0.45">
      <c r="A7484" s="31" t="str">
        <f t="shared" si="323"/>
        <v>E10000027_Unborn children with an open Child Protection Plan at 31st March_Number</v>
      </c>
      <c r="B7484" s="31" t="s">
        <v>406</v>
      </c>
      <c r="C7484" s="31" t="s">
        <v>407</v>
      </c>
      <c r="D7484" s="31" t="s">
        <v>474</v>
      </c>
      <c r="E7484" s="31" t="s">
        <v>475</v>
      </c>
      <c r="F7484" s="31" t="s">
        <v>63</v>
      </c>
      <c r="G7484" s="31" t="s">
        <v>130</v>
      </c>
      <c r="H7484" s="31" t="s">
        <v>743</v>
      </c>
      <c r="I7484" s="31">
        <v>12</v>
      </c>
      <c r="J7484" s="31">
        <v>110700</v>
      </c>
      <c r="K7484" s="31">
        <v>0.10840108401084</v>
      </c>
      <c r="L7484" s="31" t="s">
        <v>1765</v>
      </c>
      <c r="M7484" s="31">
        <f t="shared" si="321"/>
        <v>0.10840108401084</v>
      </c>
      <c r="N7484" s="31">
        <f t="shared" si="322"/>
        <v>0</v>
      </c>
    </row>
    <row r="7485" spans="1:14" x14ac:dyDescent="0.45">
      <c r="A7485" s="31" t="str">
        <f t="shared" si="323"/>
        <v>E10000029_Unborn children with an open Child Protection Plan at 31st March_Number</v>
      </c>
      <c r="B7485" s="31" t="s">
        <v>426</v>
      </c>
      <c r="C7485" s="31" t="s">
        <v>427</v>
      </c>
      <c r="D7485" s="31" t="s">
        <v>474</v>
      </c>
      <c r="E7485" s="31" t="s">
        <v>475</v>
      </c>
      <c r="F7485" s="31" t="s">
        <v>63</v>
      </c>
      <c r="G7485" s="31" t="s">
        <v>130</v>
      </c>
      <c r="H7485" s="31" t="s">
        <v>743</v>
      </c>
      <c r="I7485" s="31">
        <v>17</v>
      </c>
      <c r="J7485" s="31">
        <v>152752</v>
      </c>
      <c r="K7485" s="31">
        <v>0.111291505184875</v>
      </c>
      <c r="L7485" s="31" t="s">
        <v>1765</v>
      </c>
      <c r="M7485" s="31">
        <f t="shared" si="321"/>
        <v>0.111291505184875</v>
      </c>
      <c r="N7485" s="31">
        <f t="shared" si="322"/>
        <v>0</v>
      </c>
    </row>
    <row r="7486" spans="1:14" x14ac:dyDescent="0.45">
      <c r="A7486" s="31" t="str">
        <f t="shared" si="323"/>
        <v>E10000030_Unborn children with an open Child Protection Plan at 31st March_Number</v>
      </c>
      <c r="B7486" s="31" t="s">
        <v>430</v>
      </c>
      <c r="C7486" s="31" t="s">
        <v>431</v>
      </c>
      <c r="D7486" s="31" t="s">
        <v>474</v>
      </c>
      <c r="E7486" s="31" t="s">
        <v>475</v>
      </c>
      <c r="F7486" s="31" t="s">
        <v>63</v>
      </c>
      <c r="G7486" s="31" t="s">
        <v>130</v>
      </c>
      <c r="H7486" s="31" t="s">
        <v>743</v>
      </c>
      <c r="I7486" s="31">
        <v>17</v>
      </c>
      <c r="J7486" s="31">
        <v>261905</v>
      </c>
      <c r="K7486" s="31">
        <v>6.4909031900880099E-2</v>
      </c>
      <c r="L7486" s="31" t="s">
        <v>1765</v>
      </c>
      <c r="M7486" s="31">
        <f t="shared" si="321"/>
        <v>6.4909031900880099E-2</v>
      </c>
      <c r="N7486" s="31">
        <f t="shared" si="322"/>
        <v>0</v>
      </c>
    </row>
    <row r="7487" spans="1:14" x14ac:dyDescent="0.45">
      <c r="A7487" s="31" t="str">
        <f t="shared" si="323"/>
        <v>E10000031_Unborn children with an open Child Protection Plan at 31st March_Number</v>
      </c>
      <c r="B7487" s="31" t="s">
        <v>454</v>
      </c>
      <c r="C7487" s="31" t="s">
        <v>455</v>
      </c>
      <c r="D7487" s="31" t="s">
        <v>474</v>
      </c>
      <c r="E7487" s="31" t="s">
        <v>475</v>
      </c>
      <c r="F7487" s="31" t="s">
        <v>63</v>
      </c>
      <c r="G7487" s="31" t="s">
        <v>130</v>
      </c>
      <c r="H7487" s="31" t="s">
        <v>743</v>
      </c>
      <c r="I7487" s="31">
        <v>11</v>
      </c>
      <c r="J7487" s="31">
        <v>115928</v>
      </c>
      <c r="K7487" s="31">
        <v>9.4886481264233005E-2</v>
      </c>
      <c r="L7487" s="31" t="s">
        <v>1765</v>
      </c>
      <c r="M7487" s="31">
        <f t="shared" si="321"/>
        <v>9.4886481264233005E-2</v>
      </c>
      <c r="N7487" s="31">
        <f t="shared" si="322"/>
        <v>0</v>
      </c>
    </row>
    <row r="7488" spans="1:14" x14ac:dyDescent="0.45">
      <c r="A7488" s="31" t="str">
        <f t="shared" si="323"/>
        <v>E10000032_Unborn children with an open Child Protection Plan at 31st March_Number</v>
      </c>
      <c r="B7488" s="31" t="s">
        <v>458</v>
      </c>
      <c r="C7488" s="31" t="s">
        <v>459</v>
      </c>
      <c r="D7488" s="31" t="s">
        <v>474</v>
      </c>
      <c r="E7488" s="31" t="s">
        <v>475</v>
      </c>
      <c r="F7488" s="31" t="s">
        <v>63</v>
      </c>
      <c r="G7488" s="31" t="s">
        <v>130</v>
      </c>
      <c r="H7488" s="31" t="s">
        <v>743</v>
      </c>
      <c r="I7488" s="31">
        <v>13</v>
      </c>
      <c r="J7488" s="31">
        <v>174672</v>
      </c>
      <c r="K7488" s="31">
        <v>7.4425208390583503E-2</v>
      </c>
      <c r="L7488" s="31" t="s">
        <v>1765</v>
      </c>
      <c r="M7488" s="31">
        <f t="shared" ref="M7488:M7551" si="324">K7488</f>
        <v>7.4425208390583503E-2</v>
      </c>
      <c r="N7488" s="31">
        <f t="shared" si="322"/>
        <v>0</v>
      </c>
    </row>
    <row r="7489" spans="1:14" x14ac:dyDescent="0.45">
      <c r="A7489" s="31" t="str">
        <f t="shared" si="323"/>
        <v>NA_Unborn children at 31st March referred to social services in last year but not meeting thresholds_Number</v>
      </c>
      <c r="B7489" s="31" t="s">
        <v>13</v>
      </c>
      <c r="C7489" s="31" t="s">
        <v>737</v>
      </c>
      <c r="D7489" s="31" t="s">
        <v>474</v>
      </c>
      <c r="E7489" s="31" t="s">
        <v>475</v>
      </c>
      <c r="F7489" s="31" t="s">
        <v>92</v>
      </c>
      <c r="G7489" s="31" t="s">
        <v>124</v>
      </c>
      <c r="H7489" s="31" t="s">
        <v>743</v>
      </c>
      <c r="I7489" s="31">
        <v>1650</v>
      </c>
      <c r="J7489" s="31">
        <v>11954618</v>
      </c>
      <c r="K7489" s="31">
        <f>I7489/J7489*1000</f>
        <v>0.13802197610998529</v>
      </c>
      <c r="L7489" s="31" t="str">
        <f>CONCATENATE(ROUND(K7489,2)," per 1000 0-17 yr olds")</f>
        <v>0.14 per 1000 0-17 yr olds</v>
      </c>
      <c r="M7489" s="31">
        <f t="shared" si="324"/>
        <v>0.13802197610998529</v>
      </c>
      <c r="N7489" s="31">
        <f t="shared" si="322"/>
        <v>0</v>
      </c>
    </row>
    <row r="7490" spans="1:14" x14ac:dyDescent="0.45">
      <c r="A7490" s="31" t="str">
        <f t="shared" si="323"/>
        <v>E09000001_Unborn children at 31st March referred to social services in last year but not meeting thresholds_Number</v>
      </c>
      <c r="B7490" s="31" t="s">
        <v>582</v>
      </c>
      <c r="C7490" s="31" t="s">
        <v>583</v>
      </c>
      <c r="D7490" s="31" t="s">
        <v>474</v>
      </c>
      <c r="E7490" s="31" t="s">
        <v>475</v>
      </c>
      <c r="F7490" s="31" t="s">
        <v>92</v>
      </c>
      <c r="G7490" s="31" t="s">
        <v>124</v>
      </c>
      <c r="H7490" s="31" t="s">
        <v>743</v>
      </c>
      <c r="I7490" s="31">
        <v>0</v>
      </c>
      <c r="J7490" s="31">
        <v>1453</v>
      </c>
      <c r="K7490" s="31">
        <v>0</v>
      </c>
      <c r="L7490" s="31" t="s">
        <v>1764</v>
      </c>
      <c r="M7490" s="31">
        <f t="shared" si="324"/>
        <v>0</v>
      </c>
      <c r="N7490" s="31">
        <f t="shared" si="322"/>
        <v>1</v>
      </c>
    </row>
    <row r="7491" spans="1:14" x14ac:dyDescent="0.45">
      <c r="A7491" s="31" t="str">
        <f t="shared" si="323"/>
        <v>E09000007_Unborn children at 31st March referred to social services in last year but not meeting thresholds_Number</v>
      </c>
      <c r="B7491" s="31" t="s">
        <v>277</v>
      </c>
      <c r="C7491" s="31" t="s">
        <v>278</v>
      </c>
      <c r="D7491" s="31" t="s">
        <v>474</v>
      </c>
      <c r="E7491" s="31" t="s">
        <v>475</v>
      </c>
      <c r="F7491" s="31" t="s">
        <v>92</v>
      </c>
      <c r="G7491" s="31" t="s">
        <v>124</v>
      </c>
      <c r="H7491" s="31" t="s">
        <v>743</v>
      </c>
      <c r="I7491" s="31" t="s">
        <v>1280</v>
      </c>
      <c r="J7491" s="31">
        <v>50983</v>
      </c>
      <c r="K7491" s="31" t="s">
        <v>1280</v>
      </c>
      <c r="L7491" s="31" t="s">
        <v>70</v>
      </c>
      <c r="M7491" s="31" t="s">
        <v>70</v>
      </c>
      <c r="N7491" s="31">
        <f t="shared" ref="N7491:N7554" si="325">IF(OR(C7491="City of London",C7491="Isles of Scilly"),1,0)</f>
        <v>0</v>
      </c>
    </row>
    <row r="7492" spans="1:14" x14ac:dyDescent="0.45">
      <c r="A7492" s="31" t="str">
        <f t="shared" si="323"/>
        <v>E09000011_Unborn children at 31st March referred to social services in last year but not meeting thresholds_Number</v>
      </c>
      <c r="B7492" s="31" t="s">
        <v>518</v>
      </c>
      <c r="C7492" s="31" t="s">
        <v>519</v>
      </c>
      <c r="D7492" s="31" t="s">
        <v>474</v>
      </c>
      <c r="E7492" s="31" t="s">
        <v>475</v>
      </c>
      <c r="F7492" s="31" t="s">
        <v>92</v>
      </c>
      <c r="G7492" s="31" t="s">
        <v>124</v>
      </c>
      <c r="H7492" s="31" t="s">
        <v>743</v>
      </c>
      <c r="I7492" s="31">
        <v>12</v>
      </c>
      <c r="J7492" s="31">
        <v>68917</v>
      </c>
      <c r="K7492" s="31">
        <v>0.174122495175356</v>
      </c>
      <c r="L7492" s="31" t="s">
        <v>1766</v>
      </c>
      <c r="M7492" s="31">
        <f t="shared" si="324"/>
        <v>0.174122495175356</v>
      </c>
      <c r="N7492" s="31">
        <f t="shared" si="325"/>
        <v>0</v>
      </c>
    </row>
    <row r="7493" spans="1:14" x14ac:dyDescent="0.45">
      <c r="A7493" s="31" t="str">
        <f t="shared" si="323"/>
        <v>E09000012_Unborn children at 31st March referred to social services in last year but not meeting thresholds_Number</v>
      </c>
      <c r="B7493" s="31" t="s">
        <v>498</v>
      </c>
      <c r="C7493" s="31" t="s">
        <v>499</v>
      </c>
      <c r="D7493" s="31" t="s">
        <v>474</v>
      </c>
      <c r="E7493" s="31" t="s">
        <v>475</v>
      </c>
      <c r="F7493" s="31" t="s">
        <v>92</v>
      </c>
      <c r="G7493" s="31" t="s">
        <v>124</v>
      </c>
      <c r="H7493" s="31" t="s">
        <v>743</v>
      </c>
      <c r="I7493" s="31">
        <v>11</v>
      </c>
      <c r="J7493" s="31">
        <v>63655</v>
      </c>
      <c r="K7493" s="31">
        <v>0.17280653522896899</v>
      </c>
      <c r="L7493" s="31" t="s">
        <v>1766</v>
      </c>
      <c r="M7493" s="31">
        <f t="shared" si="324"/>
        <v>0.17280653522896899</v>
      </c>
      <c r="N7493" s="31">
        <f t="shared" si="325"/>
        <v>0</v>
      </c>
    </row>
    <row r="7494" spans="1:14" x14ac:dyDescent="0.45">
      <c r="A7494" s="31" t="str">
        <f t="shared" si="323"/>
        <v>E09000013_Unborn children at 31st March referred to social services in last year but not meeting thresholds_Number</v>
      </c>
      <c r="B7494" s="31" t="s">
        <v>491</v>
      </c>
      <c r="C7494" s="31" t="s">
        <v>723</v>
      </c>
      <c r="D7494" s="31" t="s">
        <v>474</v>
      </c>
      <c r="E7494" s="31" t="s">
        <v>475</v>
      </c>
      <c r="F7494" s="31" t="s">
        <v>92</v>
      </c>
      <c r="G7494" s="31" t="s">
        <v>124</v>
      </c>
      <c r="H7494" s="31" t="s">
        <v>743</v>
      </c>
      <c r="I7494" s="31" t="s">
        <v>1280</v>
      </c>
      <c r="J7494" s="31">
        <v>36898</v>
      </c>
      <c r="K7494" s="31" t="s">
        <v>1280</v>
      </c>
      <c r="L7494" s="31" t="s">
        <v>70</v>
      </c>
      <c r="M7494" s="31" t="s">
        <v>70</v>
      </c>
      <c r="N7494" s="31">
        <f t="shared" si="325"/>
        <v>0</v>
      </c>
    </row>
    <row r="7495" spans="1:14" x14ac:dyDescent="0.45">
      <c r="A7495" s="31" t="str">
        <f t="shared" si="323"/>
        <v>E09000019_Unborn children at 31st March referred to social services in last year but not meeting thresholds_Number</v>
      </c>
      <c r="B7495" s="31" t="s">
        <v>500</v>
      </c>
      <c r="C7495" s="31" t="s">
        <v>501</v>
      </c>
      <c r="D7495" s="31" t="s">
        <v>474</v>
      </c>
      <c r="E7495" s="31" t="s">
        <v>475</v>
      </c>
      <c r="F7495" s="31" t="s">
        <v>92</v>
      </c>
      <c r="G7495" s="31" t="s">
        <v>124</v>
      </c>
      <c r="H7495" s="31" t="s">
        <v>743</v>
      </c>
      <c r="I7495" s="31" t="s">
        <v>1280</v>
      </c>
      <c r="J7495" s="31">
        <v>42098</v>
      </c>
      <c r="K7495" s="31" t="s">
        <v>1280</v>
      </c>
      <c r="L7495" s="31" t="s">
        <v>70</v>
      </c>
      <c r="M7495" s="31" t="s">
        <v>70</v>
      </c>
      <c r="N7495" s="31">
        <f t="shared" si="325"/>
        <v>0</v>
      </c>
    </row>
    <row r="7496" spans="1:14" x14ac:dyDescent="0.45">
      <c r="A7496" s="31" t="str">
        <f t="shared" si="323"/>
        <v>E09000020_Unborn children at 31st March referred to social services in last year but not meeting thresholds_Number</v>
      </c>
      <c r="B7496" s="31" t="s">
        <v>479</v>
      </c>
      <c r="C7496" s="31" t="s">
        <v>674</v>
      </c>
      <c r="D7496" s="31" t="s">
        <v>474</v>
      </c>
      <c r="E7496" s="31" t="s">
        <v>475</v>
      </c>
      <c r="F7496" s="31" t="s">
        <v>92</v>
      </c>
      <c r="G7496" s="31" t="s">
        <v>124</v>
      </c>
      <c r="H7496" s="31" t="s">
        <v>743</v>
      </c>
      <c r="I7496" s="31">
        <v>11</v>
      </c>
      <c r="J7496" s="31">
        <v>28678</v>
      </c>
      <c r="K7496" s="31">
        <v>0.38356928656112699</v>
      </c>
      <c r="L7496" s="31" t="s">
        <v>1768</v>
      </c>
      <c r="M7496" s="31">
        <f t="shared" si="324"/>
        <v>0.38356928656112699</v>
      </c>
      <c r="N7496" s="31">
        <f t="shared" si="325"/>
        <v>0</v>
      </c>
    </row>
    <row r="7497" spans="1:14" x14ac:dyDescent="0.45">
      <c r="A7497" s="31" t="str">
        <f t="shared" si="323"/>
        <v>E09000022_Unborn children at 31st March referred to social services in last year but not meeting thresholds_Number</v>
      </c>
      <c r="B7497" s="31" t="s">
        <v>335</v>
      </c>
      <c r="C7497" s="31" t="s">
        <v>336</v>
      </c>
      <c r="D7497" s="31" t="s">
        <v>474</v>
      </c>
      <c r="E7497" s="31" t="s">
        <v>475</v>
      </c>
      <c r="F7497" s="31" t="s">
        <v>92</v>
      </c>
      <c r="G7497" s="31" t="s">
        <v>124</v>
      </c>
      <c r="H7497" s="31" t="s">
        <v>743</v>
      </c>
      <c r="I7497" s="31">
        <v>22</v>
      </c>
      <c r="J7497" s="31">
        <v>62629</v>
      </c>
      <c r="K7497" s="31">
        <v>0.35127496846508799</v>
      </c>
      <c r="L7497" s="31" t="s">
        <v>1768</v>
      </c>
      <c r="M7497" s="31">
        <f t="shared" si="324"/>
        <v>0.35127496846508799</v>
      </c>
      <c r="N7497" s="31">
        <f t="shared" si="325"/>
        <v>0</v>
      </c>
    </row>
    <row r="7498" spans="1:14" x14ac:dyDescent="0.45">
      <c r="A7498" s="31" t="str">
        <f t="shared" si="323"/>
        <v>E09000023_Unborn children at 31st March referred to social services in last year but not meeting thresholds_Number</v>
      </c>
      <c r="B7498" s="31" t="s">
        <v>343</v>
      </c>
      <c r="C7498" s="31" t="s">
        <v>344</v>
      </c>
      <c r="D7498" s="31" t="s">
        <v>474</v>
      </c>
      <c r="E7498" s="31" t="s">
        <v>475</v>
      </c>
      <c r="F7498" s="31" t="s">
        <v>92</v>
      </c>
      <c r="G7498" s="31" t="s">
        <v>124</v>
      </c>
      <c r="H7498" s="31" t="s">
        <v>743</v>
      </c>
      <c r="I7498" s="31" t="s">
        <v>1280</v>
      </c>
      <c r="J7498" s="31">
        <v>68458</v>
      </c>
      <c r="K7498" s="31" t="s">
        <v>1280</v>
      </c>
      <c r="L7498" s="31" t="s">
        <v>70</v>
      </c>
      <c r="M7498" s="31" t="s">
        <v>70</v>
      </c>
      <c r="N7498" s="31">
        <f t="shared" si="325"/>
        <v>0</v>
      </c>
    </row>
    <row r="7499" spans="1:14" x14ac:dyDescent="0.45">
      <c r="A7499" s="31" t="str">
        <f t="shared" ref="A7499:A7562" si="326">CONCATENATE(B7499,"_",G7499,"_",H7499)</f>
        <v>E09000028_Unborn children at 31st March referred to social services in last year but not meeting thresholds_Number</v>
      </c>
      <c r="B7499" s="31" t="s">
        <v>414</v>
      </c>
      <c r="C7499" s="31" t="s">
        <v>415</v>
      </c>
      <c r="D7499" s="31" t="s">
        <v>474</v>
      </c>
      <c r="E7499" s="31" t="s">
        <v>475</v>
      </c>
      <c r="F7499" s="31" t="s">
        <v>92</v>
      </c>
      <c r="G7499" s="31" t="s">
        <v>124</v>
      </c>
      <c r="H7499" s="31" t="s">
        <v>743</v>
      </c>
      <c r="I7499" s="31">
        <v>12</v>
      </c>
      <c r="J7499" s="31">
        <v>65121</v>
      </c>
      <c r="K7499" s="31">
        <v>0.18427235454001001</v>
      </c>
      <c r="L7499" s="31" t="s">
        <v>1766</v>
      </c>
      <c r="M7499" s="31">
        <f t="shared" si="324"/>
        <v>0.18427235454001001</v>
      </c>
      <c r="N7499" s="31">
        <f t="shared" si="325"/>
        <v>0</v>
      </c>
    </row>
    <row r="7500" spans="1:14" x14ac:dyDescent="0.45">
      <c r="A7500" s="31" t="str">
        <f t="shared" si="326"/>
        <v>E09000030_Unborn children at 31st March referred to social services in last year but not meeting thresholds_Number</v>
      </c>
      <c r="B7500" s="31" t="s">
        <v>440</v>
      </c>
      <c r="C7500" s="31" t="s">
        <v>441</v>
      </c>
      <c r="D7500" s="31" t="s">
        <v>474</v>
      </c>
      <c r="E7500" s="31" t="s">
        <v>475</v>
      </c>
      <c r="F7500" s="31" t="s">
        <v>92</v>
      </c>
      <c r="G7500" s="31" t="s">
        <v>124</v>
      </c>
      <c r="H7500" s="31" t="s">
        <v>743</v>
      </c>
      <c r="I7500" s="31">
        <v>6</v>
      </c>
      <c r="J7500" s="31">
        <v>70973</v>
      </c>
      <c r="K7500" s="31">
        <v>8.4539190959942501E-2</v>
      </c>
      <c r="L7500" s="31" t="s">
        <v>1765</v>
      </c>
      <c r="M7500" s="31">
        <f t="shared" si="324"/>
        <v>8.4539190959942501E-2</v>
      </c>
      <c r="N7500" s="31">
        <f t="shared" si="325"/>
        <v>0</v>
      </c>
    </row>
    <row r="7501" spans="1:14" x14ac:dyDescent="0.45">
      <c r="A7501" s="31" t="str">
        <f t="shared" si="326"/>
        <v>E09000032_Unborn children at 31st March referred to social services in last year but not meeting thresholds_Number</v>
      </c>
      <c r="B7501" s="31" t="s">
        <v>450</v>
      </c>
      <c r="C7501" s="31" t="s">
        <v>451</v>
      </c>
      <c r="D7501" s="31" t="s">
        <v>474</v>
      </c>
      <c r="E7501" s="31" t="s">
        <v>475</v>
      </c>
      <c r="F7501" s="31" t="s">
        <v>92</v>
      </c>
      <c r="G7501" s="31" t="s">
        <v>124</v>
      </c>
      <c r="H7501" s="31" t="s">
        <v>743</v>
      </c>
      <c r="I7501" s="31">
        <v>13</v>
      </c>
      <c r="J7501" s="31">
        <v>63840</v>
      </c>
      <c r="K7501" s="31">
        <v>0.203634085213033</v>
      </c>
      <c r="L7501" s="31" t="s">
        <v>1766</v>
      </c>
      <c r="M7501" s="31">
        <f t="shared" si="324"/>
        <v>0.203634085213033</v>
      </c>
      <c r="N7501" s="31">
        <f t="shared" si="325"/>
        <v>0</v>
      </c>
    </row>
    <row r="7502" spans="1:14" x14ac:dyDescent="0.45">
      <c r="A7502" s="31" t="str">
        <f t="shared" si="326"/>
        <v>E09000033_Unborn children at 31st March referred to social services in last year but not meeting thresholds_Number</v>
      </c>
      <c r="B7502" s="31" t="s">
        <v>506</v>
      </c>
      <c r="C7502" s="31" t="s">
        <v>507</v>
      </c>
      <c r="D7502" s="31" t="s">
        <v>474</v>
      </c>
      <c r="E7502" s="31" t="s">
        <v>475</v>
      </c>
      <c r="F7502" s="31" t="s">
        <v>92</v>
      </c>
      <c r="G7502" s="31" t="s">
        <v>124</v>
      </c>
      <c r="H7502" s="31" t="s">
        <v>743</v>
      </c>
      <c r="I7502" s="31">
        <v>11</v>
      </c>
      <c r="J7502" s="31">
        <v>47445</v>
      </c>
      <c r="K7502" s="31">
        <v>0.231847402255243</v>
      </c>
      <c r="L7502" s="31" t="s">
        <v>1766</v>
      </c>
      <c r="M7502" s="31">
        <f t="shared" si="324"/>
        <v>0.231847402255243</v>
      </c>
      <c r="N7502" s="31">
        <f t="shared" si="325"/>
        <v>0</v>
      </c>
    </row>
    <row r="7503" spans="1:14" x14ac:dyDescent="0.45">
      <c r="A7503" s="31" t="str">
        <f t="shared" si="326"/>
        <v>E09000002_Unborn children at 31st March referred to social services in last year but not meeting thresholds_Number</v>
      </c>
      <c r="B7503" s="31" t="s">
        <v>227</v>
      </c>
      <c r="C7503" s="31" t="s">
        <v>228</v>
      </c>
      <c r="D7503" s="31" t="s">
        <v>474</v>
      </c>
      <c r="E7503" s="31" t="s">
        <v>475</v>
      </c>
      <c r="F7503" s="31" t="s">
        <v>92</v>
      </c>
      <c r="G7503" s="31" t="s">
        <v>124</v>
      </c>
      <c r="H7503" s="31" t="s">
        <v>743</v>
      </c>
      <c r="I7503" s="31">
        <v>6</v>
      </c>
      <c r="J7503" s="31">
        <v>63401</v>
      </c>
      <c r="K7503" s="31">
        <v>9.4635731297613601E-2</v>
      </c>
      <c r="L7503" s="31" t="s">
        <v>1765</v>
      </c>
      <c r="M7503" s="31">
        <f t="shared" si="324"/>
        <v>9.4635731297613601E-2</v>
      </c>
      <c r="N7503" s="31">
        <f t="shared" si="325"/>
        <v>0</v>
      </c>
    </row>
    <row r="7504" spans="1:14" x14ac:dyDescent="0.45">
      <c r="A7504" s="31" t="str">
        <f t="shared" si="326"/>
        <v>E09000003_Unborn children at 31st March referred to social services in last year but not meeting thresholds_Number</v>
      </c>
      <c r="B7504" s="31" t="s">
        <v>233</v>
      </c>
      <c r="C7504" s="31" t="s">
        <v>234</v>
      </c>
      <c r="D7504" s="31" t="s">
        <v>474</v>
      </c>
      <c r="E7504" s="31" t="s">
        <v>475</v>
      </c>
      <c r="F7504" s="31" t="s">
        <v>92</v>
      </c>
      <c r="G7504" s="31" t="s">
        <v>124</v>
      </c>
      <c r="H7504" s="31" t="s">
        <v>743</v>
      </c>
      <c r="I7504" s="31" t="s">
        <v>1280</v>
      </c>
      <c r="J7504" s="31">
        <v>92701</v>
      </c>
      <c r="K7504" s="31" t="s">
        <v>1280</v>
      </c>
      <c r="L7504" s="31" t="s">
        <v>70</v>
      </c>
      <c r="M7504" s="31" t="s">
        <v>70</v>
      </c>
      <c r="N7504" s="31">
        <f t="shared" si="325"/>
        <v>0</v>
      </c>
    </row>
    <row r="7505" spans="1:14" x14ac:dyDescent="0.45">
      <c r="A7505" s="31" t="str">
        <f t="shared" si="326"/>
        <v>E09000004_Unborn children at 31st March referred to social services in last year but not meeting thresholds_Number</v>
      </c>
      <c r="B7505" s="31" t="s">
        <v>242</v>
      </c>
      <c r="C7505" s="31" t="s">
        <v>243</v>
      </c>
      <c r="D7505" s="31" t="s">
        <v>474</v>
      </c>
      <c r="E7505" s="31" t="s">
        <v>475</v>
      </c>
      <c r="F7505" s="31" t="s">
        <v>92</v>
      </c>
      <c r="G7505" s="31" t="s">
        <v>124</v>
      </c>
      <c r="H7505" s="31" t="s">
        <v>743</v>
      </c>
      <c r="I7505" s="31">
        <v>5</v>
      </c>
      <c r="J7505" s="31">
        <v>56853</v>
      </c>
      <c r="K7505" s="31">
        <v>8.7946106625859694E-2</v>
      </c>
      <c r="L7505" s="31" t="s">
        <v>1765</v>
      </c>
      <c r="M7505" s="31">
        <f t="shared" si="324"/>
        <v>8.7946106625859694E-2</v>
      </c>
      <c r="N7505" s="31">
        <f t="shared" si="325"/>
        <v>0</v>
      </c>
    </row>
    <row r="7506" spans="1:14" x14ac:dyDescent="0.45">
      <c r="A7506" s="31" t="str">
        <f t="shared" si="326"/>
        <v>E09000005_Unborn children at 31st March referred to social services in last year but not meeting thresholds_Number</v>
      </c>
      <c r="B7506" s="31" t="s">
        <v>261</v>
      </c>
      <c r="C7506" s="31" t="s">
        <v>262</v>
      </c>
      <c r="D7506" s="31" t="s">
        <v>474</v>
      </c>
      <c r="E7506" s="31" t="s">
        <v>475</v>
      </c>
      <c r="F7506" s="31" t="s">
        <v>92</v>
      </c>
      <c r="G7506" s="31" t="s">
        <v>124</v>
      </c>
      <c r="H7506" s="31" t="s">
        <v>743</v>
      </c>
      <c r="I7506" s="31">
        <v>10</v>
      </c>
      <c r="J7506" s="31">
        <v>77893</v>
      </c>
      <c r="K7506" s="31">
        <v>0.12838124093307501</v>
      </c>
      <c r="L7506" s="31" t="s">
        <v>1765</v>
      </c>
      <c r="M7506" s="31">
        <f t="shared" si="324"/>
        <v>0.12838124093307501</v>
      </c>
      <c r="N7506" s="31">
        <f t="shared" si="325"/>
        <v>0</v>
      </c>
    </row>
    <row r="7507" spans="1:14" x14ac:dyDescent="0.45">
      <c r="A7507" s="31" t="str">
        <f t="shared" si="326"/>
        <v>E09000006_Unborn children at 31st March referred to social services in last year but not meeting thresholds_Number</v>
      </c>
      <c r="B7507" s="31" t="s">
        <v>267</v>
      </c>
      <c r="C7507" s="31" t="s">
        <v>268</v>
      </c>
      <c r="D7507" s="31" t="s">
        <v>474</v>
      </c>
      <c r="E7507" s="31" t="s">
        <v>475</v>
      </c>
      <c r="F7507" s="31" t="s">
        <v>92</v>
      </c>
      <c r="G7507" s="31" t="s">
        <v>124</v>
      </c>
      <c r="H7507" s="31" t="s">
        <v>743</v>
      </c>
      <c r="I7507" s="31">
        <v>10</v>
      </c>
      <c r="J7507" s="31">
        <v>75055</v>
      </c>
      <c r="K7507" s="31">
        <v>0.133235627206715</v>
      </c>
      <c r="L7507" s="31" t="s">
        <v>1765</v>
      </c>
      <c r="M7507" s="31">
        <f t="shared" si="324"/>
        <v>0.133235627206715</v>
      </c>
      <c r="N7507" s="31">
        <f t="shared" si="325"/>
        <v>0</v>
      </c>
    </row>
    <row r="7508" spans="1:14" x14ac:dyDescent="0.45">
      <c r="A7508" s="31" t="str">
        <f t="shared" si="326"/>
        <v>E09000008_Unborn children at 31st March referred to social services in last year but not meeting thresholds_Number</v>
      </c>
      <c r="B7508" s="31" t="s">
        <v>486</v>
      </c>
      <c r="C7508" s="31" t="s">
        <v>487</v>
      </c>
      <c r="D7508" s="31" t="s">
        <v>474</v>
      </c>
      <c r="E7508" s="31" t="s">
        <v>475</v>
      </c>
      <c r="F7508" s="31" t="s">
        <v>92</v>
      </c>
      <c r="G7508" s="31" t="s">
        <v>124</v>
      </c>
      <c r="H7508" s="31" t="s">
        <v>743</v>
      </c>
      <c r="I7508" s="31" t="s">
        <v>1280</v>
      </c>
      <c r="J7508" s="31">
        <v>94702</v>
      </c>
      <c r="K7508" s="31" t="s">
        <v>1280</v>
      </c>
      <c r="L7508" s="31" t="s">
        <v>70</v>
      </c>
      <c r="M7508" s="31" t="s">
        <v>70</v>
      </c>
      <c r="N7508" s="31">
        <f t="shared" si="325"/>
        <v>0</v>
      </c>
    </row>
    <row r="7509" spans="1:14" x14ac:dyDescent="0.45">
      <c r="A7509" s="31" t="str">
        <f t="shared" si="326"/>
        <v>E09000009_Unborn children at 31st March referred to social services in last year but not meeting thresholds_Number</v>
      </c>
      <c r="B7509" s="31" t="s">
        <v>509</v>
      </c>
      <c r="C7509" s="31" t="s">
        <v>510</v>
      </c>
      <c r="D7509" s="31" t="s">
        <v>474</v>
      </c>
      <c r="E7509" s="31" t="s">
        <v>475</v>
      </c>
      <c r="F7509" s="31" t="s">
        <v>92</v>
      </c>
      <c r="G7509" s="31" t="s">
        <v>124</v>
      </c>
      <c r="H7509" s="31" t="s">
        <v>743</v>
      </c>
      <c r="I7509" s="31">
        <v>8</v>
      </c>
      <c r="J7509" s="31">
        <v>81732</v>
      </c>
      <c r="K7509" s="31">
        <v>9.78808789702931E-2</v>
      </c>
      <c r="L7509" s="31" t="s">
        <v>1765</v>
      </c>
      <c r="M7509" s="31">
        <f t="shared" si="324"/>
        <v>9.78808789702931E-2</v>
      </c>
      <c r="N7509" s="31">
        <f t="shared" si="325"/>
        <v>0</v>
      </c>
    </row>
    <row r="7510" spans="1:14" x14ac:dyDescent="0.45">
      <c r="A7510" s="31" t="str">
        <f t="shared" si="326"/>
        <v>E09000010_Unborn children at 31st March referred to social services in last year but not meeting thresholds_Number</v>
      </c>
      <c r="B7510" s="31" t="s">
        <v>301</v>
      </c>
      <c r="C7510" s="31" t="s">
        <v>302</v>
      </c>
      <c r="D7510" s="31" t="s">
        <v>474</v>
      </c>
      <c r="E7510" s="31" t="s">
        <v>475</v>
      </c>
      <c r="F7510" s="31" t="s">
        <v>92</v>
      </c>
      <c r="G7510" s="31" t="s">
        <v>124</v>
      </c>
      <c r="H7510" s="31" t="s">
        <v>743</v>
      </c>
      <c r="I7510" s="31">
        <v>25</v>
      </c>
      <c r="J7510" s="31">
        <v>84497</v>
      </c>
      <c r="K7510" s="31">
        <v>0.29586849237251001</v>
      </c>
      <c r="L7510" s="31" t="s">
        <v>1767</v>
      </c>
      <c r="M7510" s="31">
        <f t="shared" si="324"/>
        <v>0.29586849237251001</v>
      </c>
      <c r="N7510" s="31">
        <f t="shared" si="325"/>
        <v>0</v>
      </c>
    </row>
    <row r="7511" spans="1:14" x14ac:dyDescent="0.45">
      <c r="A7511" s="31" t="str">
        <f t="shared" si="326"/>
        <v>E09000014_Unborn children at 31st March referred to social services in last year but not meeting thresholds_Number</v>
      </c>
      <c r="B7511" s="31" t="s">
        <v>311</v>
      </c>
      <c r="C7511" s="31" t="s">
        <v>312</v>
      </c>
      <c r="D7511" s="31" t="s">
        <v>474</v>
      </c>
      <c r="E7511" s="31" t="s">
        <v>475</v>
      </c>
      <c r="F7511" s="31" t="s">
        <v>92</v>
      </c>
      <c r="G7511" s="31" t="s">
        <v>124</v>
      </c>
      <c r="H7511" s="31" t="s">
        <v>743</v>
      </c>
      <c r="I7511" s="31">
        <v>10</v>
      </c>
      <c r="J7511" s="31">
        <v>60398</v>
      </c>
      <c r="K7511" s="31">
        <v>0.165568396304513</v>
      </c>
      <c r="L7511" s="31" t="s">
        <v>1766</v>
      </c>
      <c r="M7511" s="31">
        <f t="shared" si="324"/>
        <v>0.165568396304513</v>
      </c>
      <c r="N7511" s="31">
        <f t="shared" si="325"/>
        <v>0</v>
      </c>
    </row>
    <row r="7512" spans="1:14" x14ac:dyDescent="0.45">
      <c r="A7512" s="31" t="str">
        <f t="shared" si="326"/>
        <v>E09000015_Unborn children at 31st March referred to social services in last year but not meeting thresholds_Number</v>
      </c>
      <c r="B7512" s="31" t="s">
        <v>496</v>
      </c>
      <c r="C7512" s="31" t="s">
        <v>497</v>
      </c>
      <c r="D7512" s="31" t="s">
        <v>474</v>
      </c>
      <c r="E7512" s="31" t="s">
        <v>475</v>
      </c>
      <c r="F7512" s="31" t="s">
        <v>92</v>
      </c>
      <c r="G7512" s="31" t="s">
        <v>124</v>
      </c>
      <c r="H7512" s="31" t="s">
        <v>743</v>
      </c>
      <c r="I7512" s="31">
        <v>6</v>
      </c>
      <c r="J7512" s="31">
        <v>58373</v>
      </c>
      <c r="K7512" s="31">
        <v>0.102787247528823</v>
      </c>
      <c r="L7512" s="31" t="s">
        <v>1765</v>
      </c>
      <c r="M7512" s="31">
        <f t="shared" si="324"/>
        <v>0.102787247528823</v>
      </c>
      <c r="N7512" s="31">
        <f t="shared" si="325"/>
        <v>0</v>
      </c>
    </row>
    <row r="7513" spans="1:14" x14ac:dyDescent="0.45">
      <c r="A7513" s="31" t="str">
        <f t="shared" si="326"/>
        <v>E09000016_Unborn children at 31st March referred to social services in last year but not meeting thresholds_Number</v>
      </c>
      <c r="B7513" s="31" t="s">
        <v>315</v>
      </c>
      <c r="C7513" s="31" t="s">
        <v>316</v>
      </c>
      <c r="D7513" s="31" t="s">
        <v>474</v>
      </c>
      <c r="E7513" s="31" t="s">
        <v>475</v>
      </c>
      <c r="F7513" s="31" t="s">
        <v>92</v>
      </c>
      <c r="G7513" s="31" t="s">
        <v>124</v>
      </c>
      <c r="H7513" s="31" t="s">
        <v>743</v>
      </c>
      <c r="I7513" s="31" t="s">
        <v>1280</v>
      </c>
      <c r="J7513" s="31">
        <v>57541</v>
      </c>
      <c r="K7513" s="31" t="s">
        <v>1280</v>
      </c>
      <c r="L7513" s="31" t="s">
        <v>70</v>
      </c>
      <c r="M7513" s="31" t="s">
        <v>70</v>
      </c>
      <c r="N7513" s="31">
        <f t="shared" si="325"/>
        <v>0</v>
      </c>
    </row>
    <row r="7514" spans="1:14" x14ac:dyDescent="0.45">
      <c r="A7514" s="31" t="str">
        <f t="shared" si="326"/>
        <v>E09000017_Unborn children at 31st March referred to social services in last year but not meeting thresholds_Number</v>
      </c>
      <c r="B7514" s="31" t="s">
        <v>321</v>
      </c>
      <c r="C7514" s="31" t="s">
        <v>322</v>
      </c>
      <c r="D7514" s="31" t="s">
        <v>474</v>
      </c>
      <c r="E7514" s="31" t="s">
        <v>475</v>
      </c>
      <c r="F7514" s="31" t="s">
        <v>92</v>
      </c>
      <c r="G7514" s="31" t="s">
        <v>124</v>
      </c>
      <c r="H7514" s="31" t="s">
        <v>743</v>
      </c>
      <c r="I7514" s="31">
        <v>21</v>
      </c>
      <c r="J7514" s="31">
        <v>73377</v>
      </c>
      <c r="K7514" s="31">
        <v>0.28619322130913</v>
      </c>
      <c r="L7514" s="31" t="s">
        <v>1767</v>
      </c>
      <c r="M7514" s="31">
        <f t="shared" si="324"/>
        <v>0.28619322130913</v>
      </c>
      <c r="N7514" s="31">
        <f t="shared" si="325"/>
        <v>0</v>
      </c>
    </row>
    <row r="7515" spans="1:14" x14ac:dyDescent="0.45">
      <c r="A7515" s="31" t="str">
        <f t="shared" si="326"/>
        <v>E09000018_Unborn children at 31st March referred to social services in last year but not meeting thresholds_Number</v>
      </c>
      <c r="B7515" s="31" t="s">
        <v>323</v>
      </c>
      <c r="C7515" s="31" t="s">
        <v>324</v>
      </c>
      <c r="D7515" s="31" t="s">
        <v>474</v>
      </c>
      <c r="E7515" s="31" t="s">
        <v>475</v>
      </c>
      <c r="F7515" s="31" t="s">
        <v>92</v>
      </c>
      <c r="G7515" s="31" t="s">
        <v>124</v>
      </c>
      <c r="H7515" s="31" t="s">
        <v>743</v>
      </c>
      <c r="I7515" s="31" t="s">
        <v>1280</v>
      </c>
      <c r="J7515" s="31">
        <v>64898</v>
      </c>
      <c r="K7515" s="31" t="s">
        <v>1280</v>
      </c>
      <c r="L7515" s="31" t="s">
        <v>70</v>
      </c>
      <c r="M7515" s="31" t="s">
        <v>70</v>
      </c>
      <c r="N7515" s="31">
        <f t="shared" si="325"/>
        <v>0</v>
      </c>
    </row>
    <row r="7516" spans="1:14" x14ac:dyDescent="0.45">
      <c r="A7516" s="31" t="str">
        <f t="shared" si="326"/>
        <v>E09000021_Unborn children at 31st March referred to social services in last year but not meeting thresholds_Number</v>
      </c>
      <c r="B7516" s="31" t="s">
        <v>520</v>
      </c>
      <c r="C7516" s="31" t="s">
        <v>521</v>
      </c>
      <c r="D7516" s="31" t="s">
        <v>474</v>
      </c>
      <c r="E7516" s="31" t="s">
        <v>475</v>
      </c>
      <c r="F7516" s="31" t="s">
        <v>92</v>
      </c>
      <c r="G7516" s="31" t="s">
        <v>124</v>
      </c>
      <c r="H7516" s="31" t="s">
        <v>743</v>
      </c>
      <c r="I7516" s="31" t="s">
        <v>1280</v>
      </c>
      <c r="J7516" s="31">
        <v>38977</v>
      </c>
      <c r="K7516" s="31" t="s">
        <v>1280</v>
      </c>
      <c r="L7516" s="31" t="s">
        <v>70</v>
      </c>
      <c r="M7516" s="31" t="s">
        <v>70</v>
      </c>
      <c r="N7516" s="31">
        <f t="shared" si="325"/>
        <v>0</v>
      </c>
    </row>
    <row r="7517" spans="1:14" x14ac:dyDescent="0.45">
      <c r="A7517" s="31" t="str">
        <f t="shared" si="326"/>
        <v>E09000024_Unborn children at 31st March referred to social services in last year but not meeting thresholds_Number</v>
      </c>
      <c r="B7517" s="31" t="s">
        <v>353</v>
      </c>
      <c r="C7517" s="31" t="s">
        <v>354</v>
      </c>
      <c r="D7517" s="31" t="s">
        <v>474</v>
      </c>
      <c r="E7517" s="31" t="s">
        <v>475</v>
      </c>
      <c r="F7517" s="31" t="s">
        <v>92</v>
      </c>
      <c r="G7517" s="31" t="s">
        <v>124</v>
      </c>
      <c r="H7517" s="31" t="s">
        <v>743</v>
      </c>
      <c r="I7517" s="31">
        <v>9</v>
      </c>
      <c r="J7517" s="31">
        <v>47266</v>
      </c>
      <c r="K7517" s="31">
        <v>0.190411712436</v>
      </c>
      <c r="L7517" s="31" t="s">
        <v>1766</v>
      </c>
      <c r="M7517" s="31">
        <f t="shared" si="324"/>
        <v>0.190411712436</v>
      </c>
      <c r="N7517" s="31">
        <f t="shared" si="325"/>
        <v>0</v>
      </c>
    </row>
    <row r="7518" spans="1:14" x14ac:dyDescent="0.45">
      <c r="A7518" s="31" t="str">
        <f t="shared" si="326"/>
        <v>E09000025_Unborn children at 31st March referred to social services in last year but not meeting thresholds_Number</v>
      </c>
      <c r="B7518" s="31" t="s">
        <v>359</v>
      </c>
      <c r="C7518" s="31" t="s">
        <v>360</v>
      </c>
      <c r="D7518" s="31" t="s">
        <v>474</v>
      </c>
      <c r="E7518" s="31" t="s">
        <v>475</v>
      </c>
      <c r="F7518" s="31" t="s">
        <v>92</v>
      </c>
      <c r="G7518" s="31" t="s">
        <v>124</v>
      </c>
      <c r="H7518" s="31" t="s">
        <v>743</v>
      </c>
      <c r="I7518" s="31">
        <v>8</v>
      </c>
      <c r="J7518" s="31">
        <v>86567</v>
      </c>
      <c r="K7518" s="31">
        <v>9.2413968371319294E-2</v>
      </c>
      <c r="L7518" s="31" t="s">
        <v>1765</v>
      </c>
      <c r="M7518" s="31">
        <f t="shared" si="324"/>
        <v>9.2413968371319294E-2</v>
      </c>
      <c r="N7518" s="31">
        <f t="shared" si="325"/>
        <v>0</v>
      </c>
    </row>
    <row r="7519" spans="1:14" x14ac:dyDescent="0.45">
      <c r="A7519" s="31" t="str">
        <f t="shared" si="326"/>
        <v>E09000026_Unborn children at 31st March referred to social services in last year but not meeting thresholds_Number</v>
      </c>
      <c r="B7519" s="31" t="s">
        <v>385</v>
      </c>
      <c r="C7519" s="31" t="s">
        <v>386</v>
      </c>
      <c r="D7519" s="31" t="s">
        <v>474</v>
      </c>
      <c r="E7519" s="31" t="s">
        <v>475</v>
      </c>
      <c r="F7519" s="31" t="s">
        <v>92</v>
      </c>
      <c r="G7519" s="31" t="s">
        <v>124</v>
      </c>
      <c r="H7519" s="31" t="s">
        <v>743</v>
      </c>
      <c r="I7519" s="31" t="s">
        <v>1280</v>
      </c>
      <c r="J7519" s="31">
        <v>76159</v>
      </c>
      <c r="K7519" s="31" t="s">
        <v>1280</v>
      </c>
      <c r="L7519" s="31" t="s">
        <v>70</v>
      </c>
      <c r="M7519" s="31" t="s">
        <v>70</v>
      </c>
      <c r="N7519" s="31">
        <f t="shared" si="325"/>
        <v>0</v>
      </c>
    </row>
    <row r="7520" spans="1:14" x14ac:dyDescent="0.45">
      <c r="A7520" s="31" t="str">
        <f t="shared" si="326"/>
        <v>E09000027_Unborn children at 31st March referred to social services in last year but not meeting thresholds_Number</v>
      </c>
      <c r="B7520" s="31" t="s">
        <v>389</v>
      </c>
      <c r="C7520" s="31" t="s">
        <v>390</v>
      </c>
      <c r="D7520" s="31" t="s">
        <v>474</v>
      </c>
      <c r="E7520" s="31" t="s">
        <v>475</v>
      </c>
      <c r="F7520" s="31" t="s">
        <v>92</v>
      </c>
      <c r="G7520" s="31" t="s">
        <v>124</v>
      </c>
      <c r="H7520" s="31" t="s">
        <v>743</v>
      </c>
      <c r="I7520" s="31" t="s">
        <v>1280</v>
      </c>
      <c r="J7520" s="31">
        <v>45525</v>
      </c>
      <c r="K7520" s="31" t="s">
        <v>1280</v>
      </c>
      <c r="L7520" s="31" t="s">
        <v>70</v>
      </c>
      <c r="M7520" s="31" t="s">
        <v>70</v>
      </c>
      <c r="N7520" s="31">
        <f t="shared" si="325"/>
        <v>0</v>
      </c>
    </row>
    <row r="7521" spans="1:14" x14ac:dyDescent="0.45">
      <c r="A7521" s="31" t="str">
        <f t="shared" si="326"/>
        <v>E09000029_Unborn children at 31st March referred to social services in last year but not meeting thresholds_Number</v>
      </c>
      <c r="B7521" s="31" t="s">
        <v>432</v>
      </c>
      <c r="C7521" s="31" t="s">
        <v>433</v>
      </c>
      <c r="D7521" s="31" t="s">
        <v>474</v>
      </c>
      <c r="E7521" s="31" t="s">
        <v>475</v>
      </c>
      <c r="F7521" s="31" t="s">
        <v>92</v>
      </c>
      <c r="G7521" s="31" t="s">
        <v>124</v>
      </c>
      <c r="H7521" s="31" t="s">
        <v>743</v>
      </c>
      <c r="I7521" s="31">
        <v>7</v>
      </c>
      <c r="J7521" s="31">
        <v>47941</v>
      </c>
      <c r="K7521" s="31">
        <v>0.14601280740910699</v>
      </c>
      <c r="L7521" s="31" t="s">
        <v>1765</v>
      </c>
      <c r="M7521" s="31">
        <f t="shared" si="324"/>
        <v>0.14601280740910699</v>
      </c>
      <c r="N7521" s="31">
        <f t="shared" si="325"/>
        <v>0</v>
      </c>
    </row>
    <row r="7522" spans="1:14" x14ac:dyDescent="0.45">
      <c r="A7522" s="31" t="str">
        <f t="shared" si="326"/>
        <v>E09000031_Unborn children at 31st March referred to social services in last year but not meeting thresholds_Number</v>
      </c>
      <c r="B7522" s="31" t="s">
        <v>448</v>
      </c>
      <c r="C7522" s="31" t="s">
        <v>449</v>
      </c>
      <c r="D7522" s="31" t="s">
        <v>474</v>
      </c>
      <c r="E7522" s="31" t="s">
        <v>475</v>
      </c>
      <c r="F7522" s="31" t="s">
        <v>92</v>
      </c>
      <c r="G7522" s="31" t="s">
        <v>124</v>
      </c>
      <c r="H7522" s="31" t="s">
        <v>743</v>
      </c>
      <c r="I7522" s="31">
        <v>15</v>
      </c>
      <c r="J7522" s="31">
        <v>67017</v>
      </c>
      <c r="K7522" s="31">
        <v>0.22382380589999601</v>
      </c>
      <c r="L7522" s="31" t="s">
        <v>1766</v>
      </c>
      <c r="M7522" s="31">
        <f t="shared" si="324"/>
        <v>0.22382380589999601</v>
      </c>
      <c r="N7522" s="31">
        <f t="shared" si="325"/>
        <v>0</v>
      </c>
    </row>
    <row r="7523" spans="1:14" x14ac:dyDescent="0.45">
      <c r="A7523" s="31" t="str">
        <f t="shared" si="326"/>
        <v>E08000025_Unborn children at 31st March referred to social services in last year but not meeting thresholds_Number</v>
      </c>
      <c r="B7523" s="31" t="s">
        <v>245</v>
      </c>
      <c r="C7523" s="31" t="s">
        <v>246</v>
      </c>
      <c r="D7523" s="31" t="s">
        <v>474</v>
      </c>
      <c r="E7523" s="31" t="s">
        <v>475</v>
      </c>
      <c r="F7523" s="31" t="s">
        <v>92</v>
      </c>
      <c r="G7523" s="31" t="s">
        <v>124</v>
      </c>
      <c r="H7523" s="31" t="s">
        <v>743</v>
      </c>
      <c r="I7523" s="31">
        <v>22</v>
      </c>
      <c r="J7523" s="31">
        <v>288388</v>
      </c>
      <c r="K7523" s="31">
        <v>7.6286114540133398E-2</v>
      </c>
      <c r="L7523" s="31" t="s">
        <v>1765</v>
      </c>
      <c r="M7523" s="31">
        <f t="shared" si="324"/>
        <v>7.6286114540133398E-2</v>
      </c>
      <c r="N7523" s="31">
        <f t="shared" si="325"/>
        <v>0</v>
      </c>
    </row>
    <row r="7524" spans="1:14" x14ac:dyDescent="0.45">
      <c r="A7524" s="31" t="str">
        <f t="shared" si="326"/>
        <v>E08000026_Unborn children at 31st March referred to social services in last year but not meeting thresholds_Number</v>
      </c>
      <c r="B7524" s="31" t="s">
        <v>283</v>
      </c>
      <c r="C7524" s="31" t="s">
        <v>284</v>
      </c>
      <c r="D7524" s="31" t="s">
        <v>474</v>
      </c>
      <c r="E7524" s="31" t="s">
        <v>475</v>
      </c>
      <c r="F7524" s="31" t="s">
        <v>92</v>
      </c>
      <c r="G7524" s="31" t="s">
        <v>124</v>
      </c>
      <c r="H7524" s="31" t="s">
        <v>743</v>
      </c>
      <c r="I7524" s="31">
        <v>12</v>
      </c>
      <c r="J7524" s="31">
        <v>78994</v>
      </c>
      <c r="K7524" s="31">
        <v>0.151910271666202</v>
      </c>
      <c r="L7524" s="31" t="s">
        <v>1766</v>
      </c>
      <c r="M7524" s="31">
        <f t="shared" si="324"/>
        <v>0.151910271666202</v>
      </c>
      <c r="N7524" s="31">
        <f t="shared" si="325"/>
        <v>0</v>
      </c>
    </row>
    <row r="7525" spans="1:14" x14ac:dyDescent="0.45">
      <c r="A7525" s="31" t="str">
        <f t="shared" si="326"/>
        <v>E08000027_Unborn children at 31st March referred to social services in last year but not meeting thresholds_Number</v>
      </c>
      <c r="B7525" s="31" t="s">
        <v>297</v>
      </c>
      <c r="C7525" s="31" t="s">
        <v>298</v>
      </c>
      <c r="D7525" s="31" t="s">
        <v>474</v>
      </c>
      <c r="E7525" s="31" t="s">
        <v>475</v>
      </c>
      <c r="F7525" s="31" t="s">
        <v>92</v>
      </c>
      <c r="G7525" s="31" t="s">
        <v>124</v>
      </c>
      <c r="H7525" s="31" t="s">
        <v>743</v>
      </c>
      <c r="I7525" s="31" t="s">
        <v>1280</v>
      </c>
      <c r="J7525" s="31">
        <v>69265</v>
      </c>
      <c r="K7525" s="31" t="s">
        <v>1280</v>
      </c>
      <c r="L7525" s="31" t="s">
        <v>70</v>
      </c>
      <c r="M7525" s="31" t="s">
        <v>70</v>
      </c>
      <c r="N7525" s="31">
        <f t="shared" si="325"/>
        <v>0</v>
      </c>
    </row>
    <row r="7526" spans="1:14" x14ac:dyDescent="0.45">
      <c r="A7526" s="31" t="str">
        <f t="shared" si="326"/>
        <v>E08000028_Unborn children at 31st March referred to social services in last year but not meeting thresholds_Number</v>
      </c>
      <c r="B7526" s="31" t="s">
        <v>397</v>
      </c>
      <c r="C7526" s="31" t="s">
        <v>398</v>
      </c>
      <c r="D7526" s="31" t="s">
        <v>474</v>
      </c>
      <c r="E7526" s="31" t="s">
        <v>475</v>
      </c>
      <c r="F7526" s="31" t="s">
        <v>92</v>
      </c>
      <c r="G7526" s="31" t="s">
        <v>124</v>
      </c>
      <c r="H7526" s="31" t="s">
        <v>743</v>
      </c>
      <c r="I7526" s="31">
        <v>5</v>
      </c>
      <c r="J7526" s="31">
        <v>81920</v>
      </c>
      <c r="K7526" s="31">
        <v>6.103515625E-2</v>
      </c>
      <c r="L7526" s="31" t="s">
        <v>1765</v>
      </c>
      <c r="M7526" s="31">
        <f t="shared" si="324"/>
        <v>6.103515625E-2</v>
      </c>
      <c r="N7526" s="31">
        <f t="shared" si="325"/>
        <v>0</v>
      </c>
    </row>
    <row r="7527" spans="1:14" x14ac:dyDescent="0.45">
      <c r="A7527" s="31" t="str">
        <f t="shared" si="326"/>
        <v>E08000029_Unborn children at 31st March referred to social services in last year but not meeting thresholds_Number</v>
      </c>
      <c r="B7527" s="31" t="s">
        <v>516</v>
      </c>
      <c r="C7527" s="31" t="s">
        <v>517</v>
      </c>
      <c r="D7527" s="31" t="s">
        <v>474</v>
      </c>
      <c r="E7527" s="31" t="s">
        <v>475</v>
      </c>
      <c r="F7527" s="31" t="s">
        <v>92</v>
      </c>
      <c r="G7527" s="31" t="s">
        <v>124</v>
      </c>
      <c r="H7527" s="31" t="s">
        <v>743</v>
      </c>
      <c r="I7527" s="31">
        <v>15</v>
      </c>
      <c r="J7527" s="31">
        <v>46946</v>
      </c>
      <c r="K7527" s="31">
        <v>0.31951603970519299</v>
      </c>
      <c r="L7527" s="31" t="s">
        <v>1767</v>
      </c>
      <c r="M7527" s="31">
        <f t="shared" si="324"/>
        <v>0.31951603970519299</v>
      </c>
      <c r="N7527" s="31">
        <f t="shared" si="325"/>
        <v>0</v>
      </c>
    </row>
    <row r="7528" spans="1:14" x14ac:dyDescent="0.45">
      <c r="A7528" s="31" t="str">
        <f t="shared" si="326"/>
        <v>E08000030_Unborn children at 31st March referred to social services in last year but not meeting thresholds_Number</v>
      </c>
      <c r="B7528" s="31" t="s">
        <v>446</v>
      </c>
      <c r="C7528" s="31" t="s">
        <v>447</v>
      </c>
      <c r="D7528" s="31" t="s">
        <v>474</v>
      </c>
      <c r="E7528" s="31" t="s">
        <v>475</v>
      </c>
      <c r="F7528" s="31" t="s">
        <v>92</v>
      </c>
      <c r="G7528" s="31" t="s">
        <v>124</v>
      </c>
      <c r="H7528" s="31" t="s">
        <v>743</v>
      </c>
      <c r="I7528" s="31">
        <v>22</v>
      </c>
      <c r="J7528" s="31">
        <v>68157</v>
      </c>
      <c r="K7528" s="31">
        <v>0.32278416010094302</v>
      </c>
      <c r="L7528" s="31" t="s">
        <v>1767</v>
      </c>
      <c r="M7528" s="31">
        <f t="shared" si="324"/>
        <v>0.32278416010094302</v>
      </c>
      <c r="N7528" s="31">
        <f t="shared" si="325"/>
        <v>0</v>
      </c>
    </row>
    <row r="7529" spans="1:14" x14ac:dyDescent="0.45">
      <c r="A7529" s="31" t="str">
        <f t="shared" si="326"/>
        <v>E08000031_Unborn children at 31st March referred to social services in last year but not meeting thresholds_Number</v>
      </c>
      <c r="B7529" s="31" t="s">
        <v>468</v>
      </c>
      <c r="C7529" s="31" t="s">
        <v>469</v>
      </c>
      <c r="D7529" s="31" t="s">
        <v>474</v>
      </c>
      <c r="E7529" s="31" t="s">
        <v>475</v>
      </c>
      <c r="F7529" s="31" t="s">
        <v>92</v>
      </c>
      <c r="G7529" s="31" t="s">
        <v>124</v>
      </c>
      <c r="H7529" s="31" t="s">
        <v>743</v>
      </c>
      <c r="I7529" s="31">
        <v>12</v>
      </c>
      <c r="J7529" s="31">
        <v>61244</v>
      </c>
      <c r="K7529" s="31">
        <v>0.195937561230488</v>
      </c>
      <c r="L7529" s="31" t="s">
        <v>1766</v>
      </c>
      <c r="M7529" s="31">
        <f t="shared" si="324"/>
        <v>0.195937561230488</v>
      </c>
      <c r="N7529" s="31">
        <f t="shared" si="325"/>
        <v>0</v>
      </c>
    </row>
    <row r="7530" spans="1:14" x14ac:dyDescent="0.45">
      <c r="A7530" s="31" t="str">
        <f t="shared" si="326"/>
        <v>E08000011_Unborn children at 31st March referred to social services in last year but not meeting thresholds_Number</v>
      </c>
      <c r="B7530" s="31" t="s">
        <v>333</v>
      </c>
      <c r="C7530" s="31" t="s">
        <v>334</v>
      </c>
      <c r="D7530" s="31" t="s">
        <v>474</v>
      </c>
      <c r="E7530" s="31" t="s">
        <v>475</v>
      </c>
      <c r="F7530" s="31" t="s">
        <v>92</v>
      </c>
      <c r="G7530" s="31" t="s">
        <v>124</v>
      </c>
      <c r="H7530" s="31" t="s">
        <v>743</v>
      </c>
      <c r="I7530" s="31" t="s">
        <v>1280</v>
      </c>
      <c r="J7530" s="31">
        <v>33477</v>
      </c>
      <c r="K7530" s="31" t="s">
        <v>1280</v>
      </c>
      <c r="L7530" s="31" t="s">
        <v>70</v>
      </c>
      <c r="M7530" s="31" t="s">
        <v>70</v>
      </c>
      <c r="N7530" s="31">
        <f t="shared" si="325"/>
        <v>0</v>
      </c>
    </row>
    <row r="7531" spans="1:14" x14ac:dyDescent="0.45">
      <c r="A7531" s="31" t="str">
        <f t="shared" si="326"/>
        <v>E08000012_Unborn children at 31st March referred to social services in last year but not meeting thresholds_Number</v>
      </c>
      <c r="B7531" s="31" t="s">
        <v>347</v>
      </c>
      <c r="C7531" s="31" t="s">
        <v>348</v>
      </c>
      <c r="D7531" s="31" t="s">
        <v>474</v>
      </c>
      <c r="E7531" s="31" t="s">
        <v>475</v>
      </c>
      <c r="F7531" s="31" t="s">
        <v>92</v>
      </c>
      <c r="G7531" s="31" t="s">
        <v>124</v>
      </c>
      <c r="H7531" s="31" t="s">
        <v>743</v>
      </c>
      <c r="I7531" s="31">
        <v>8</v>
      </c>
      <c r="J7531" s="31">
        <v>94902</v>
      </c>
      <c r="K7531" s="31">
        <v>8.4297485827485197E-2</v>
      </c>
      <c r="L7531" s="31" t="s">
        <v>1765</v>
      </c>
      <c r="M7531" s="31">
        <f t="shared" si="324"/>
        <v>8.4297485827485197E-2</v>
      </c>
      <c r="N7531" s="31">
        <f t="shared" si="325"/>
        <v>0</v>
      </c>
    </row>
    <row r="7532" spans="1:14" x14ac:dyDescent="0.45">
      <c r="A7532" s="31" t="str">
        <f t="shared" si="326"/>
        <v>E08000013_Unborn children at 31st March referred to social services in last year but not meeting thresholds_Number</v>
      </c>
      <c r="B7532" s="31" t="s">
        <v>416</v>
      </c>
      <c r="C7532" s="31" t="s">
        <v>417</v>
      </c>
      <c r="D7532" s="31" t="s">
        <v>474</v>
      </c>
      <c r="E7532" s="31" t="s">
        <v>475</v>
      </c>
      <c r="F7532" s="31" t="s">
        <v>92</v>
      </c>
      <c r="G7532" s="31" t="s">
        <v>124</v>
      </c>
      <c r="H7532" s="31" t="s">
        <v>743</v>
      </c>
      <c r="I7532" s="31" t="s">
        <v>1280</v>
      </c>
      <c r="J7532" s="31">
        <v>36785</v>
      </c>
      <c r="K7532" s="31" t="s">
        <v>1280</v>
      </c>
      <c r="L7532" s="31" t="s">
        <v>70</v>
      </c>
      <c r="M7532" s="31" t="s">
        <v>70</v>
      </c>
      <c r="N7532" s="31">
        <f t="shared" si="325"/>
        <v>0</v>
      </c>
    </row>
    <row r="7533" spans="1:14" x14ac:dyDescent="0.45">
      <c r="A7533" s="31" t="str">
        <f t="shared" si="326"/>
        <v>E08000014_Unborn children at 31st March referred to social services in last year but not meeting thresholds_Number</v>
      </c>
      <c r="B7533" s="31" t="s">
        <v>399</v>
      </c>
      <c r="C7533" s="31" t="s">
        <v>400</v>
      </c>
      <c r="D7533" s="31" t="s">
        <v>474</v>
      </c>
      <c r="E7533" s="31" t="s">
        <v>475</v>
      </c>
      <c r="F7533" s="31" t="s">
        <v>92</v>
      </c>
      <c r="G7533" s="31" t="s">
        <v>124</v>
      </c>
      <c r="H7533" s="31" t="s">
        <v>743</v>
      </c>
      <c r="I7533" s="31">
        <v>10</v>
      </c>
      <c r="J7533" s="31">
        <v>53833</v>
      </c>
      <c r="K7533" s="31">
        <v>0.185759664146527</v>
      </c>
      <c r="L7533" s="31" t="s">
        <v>1766</v>
      </c>
      <c r="M7533" s="31">
        <f t="shared" si="324"/>
        <v>0.185759664146527</v>
      </c>
      <c r="N7533" s="31">
        <f t="shared" si="325"/>
        <v>0</v>
      </c>
    </row>
    <row r="7534" spans="1:14" x14ac:dyDescent="0.45">
      <c r="A7534" s="31" t="str">
        <f t="shared" si="326"/>
        <v>E08000015_Unborn children at 31st March referred to social services in last year but not meeting thresholds_Number</v>
      </c>
      <c r="B7534" s="31" t="s">
        <v>464</v>
      </c>
      <c r="C7534" s="31" t="s">
        <v>465</v>
      </c>
      <c r="D7534" s="31" t="s">
        <v>474</v>
      </c>
      <c r="E7534" s="31" t="s">
        <v>475</v>
      </c>
      <c r="F7534" s="31" t="s">
        <v>92</v>
      </c>
      <c r="G7534" s="31" t="s">
        <v>124</v>
      </c>
      <c r="H7534" s="31" t="s">
        <v>743</v>
      </c>
      <c r="I7534" s="31">
        <v>7</v>
      </c>
      <c r="J7534" s="31">
        <v>67576</v>
      </c>
      <c r="K7534" s="31">
        <v>0.103587072333373</v>
      </c>
      <c r="L7534" s="31" t="s">
        <v>1765</v>
      </c>
      <c r="M7534" s="31">
        <f t="shared" si="324"/>
        <v>0.103587072333373</v>
      </c>
      <c r="N7534" s="31">
        <f t="shared" si="325"/>
        <v>0</v>
      </c>
    </row>
    <row r="7535" spans="1:14" x14ac:dyDescent="0.45">
      <c r="A7535" s="31" t="str">
        <f t="shared" si="326"/>
        <v>E08000001_Unborn children at 31st March referred to social services in last year but not meeting thresholds_Number</v>
      </c>
      <c r="B7535" s="31" t="s">
        <v>252</v>
      </c>
      <c r="C7535" s="31" t="s">
        <v>253</v>
      </c>
      <c r="D7535" s="31" t="s">
        <v>474</v>
      </c>
      <c r="E7535" s="31" t="s">
        <v>475</v>
      </c>
      <c r="F7535" s="31" t="s">
        <v>92</v>
      </c>
      <c r="G7535" s="31" t="s">
        <v>124</v>
      </c>
      <c r="H7535" s="31" t="s">
        <v>743</v>
      </c>
      <c r="I7535" s="31">
        <v>12</v>
      </c>
      <c r="J7535" s="31">
        <v>67670</v>
      </c>
      <c r="K7535" s="31">
        <v>0.17733116595241599</v>
      </c>
      <c r="L7535" s="31" t="s">
        <v>1766</v>
      </c>
      <c r="M7535" s="31">
        <f t="shared" si="324"/>
        <v>0.17733116595241599</v>
      </c>
      <c r="N7535" s="31">
        <f t="shared" si="325"/>
        <v>0</v>
      </c>
    </row>
    <row r="7536" spans="1:14" x14ac:dyDescent="0.45">
      <c r="A7536" s="31" t="str">
        <f t="shared" si="326"/>
        <v>E08000002_Unborn children at 31st March referred to social services in last year but not meeting thresholds_Number</v>
      </c>
      <c r="B7536" s="31" t="s">
        <v>271</v>
      </c>
      <c r="C7536" s="31" t="s">
        <v>272</v>
      </c>
      <c r="D7536" s="31" t="s">
        <v>474</v>
      </c>
      <c r="E7536" s="31" t="s">
        <v>475</v>
      </c>
      <c r="F7536" s="31" t="s">
        <v>92</v>
      </c>
      <c r="G7536" s="31" t="s">
        <v>124</v>
      </c>
      <c r="H7536" s="31" t="s">
        <v>743</v>
      </c>
      <c r="I7536" s="31" t="s">
        <v>1280</v>
      </c>
      <c r="J7536" s="31">
        <v>43142</v>
      </c>
      <c r="K7536" s="31" t="s">
        <v>1280</v>
      </c>
      <c r="L7536" s="31" t="s">
        <v>70</v>
      </c>
      <c r="M7536" s="31" t="s">
        <v>70</v>
      </c>
      <c r="N7536" s="31">
        <f t="shared" si="325"/>
        <v>0</v>
      </c>
    </row>
    <row r="7537" spans="1:14" x14ac:dyDescent="0.45">
      <c r="A7537" s="31" t="str">
        <f t="shared" si="326"/>
        <v>E08000003_Unborn children at 31st March referred to social services in last year but not meeting thresholds_Number</v>
      </c>
      <c r="B7537" s="31" t="s">
        <v>349</v>
      </c>
      <c r="C7537" s="31" t="s">
        <v>350</v>
      </c>
      <c r="D7537" s="31" t="s">
        <v>474</v>
      </c>
      <c r="E7537" s="31" t="s">
        <v>475</v>
      </c>
      <c r="F7537" s="31" t="s">
        <v>92</v>
      </c>
      <c r="G7537" s="31" t="s">
        <v>124</v>
      </c>
      <c r="H7537" s="31" t="s">
        <v>743</v>
      </c>
      <c r="I7537" s="31">
        <v>52</v>
      </c>
      <c r="J7537" s="31">
        <v>121962</v>
      </c>
      <c r="K7537" s="31">
        <v>0.42636230957183402</v>
      </c>
      <c r="L7537" s="31" t="s">
        <v>1768</v>
      </c>
      <c r="M7537" s="31">
        <f t="shared" si="324"/>
        <v>0.42636230957183402</v>
      </c>
      <c r="N7537" s="31">
        <f t="shared" si="325"/>
        <v>0</v>
      </c>
    </row>
    <row r="7538" spans="1:14" x14ac:dyDescent="0.45">
      <c r="A7538" s="31" t="str">
        <f t="shared" si="326"/>
        <v>E08000004_Unborn children at 31st March referred to social services in last year but not meeting thresholds_Number</v>
      </c>
      <c r="B7538" s="31" t="s">
        <v>375</v>
      </c>
      <c r="C7538" s="31" t="s">
        <v>376</v>
      </c>
      <c r="D7538" s="31" t="s">
        <v>474</v>
      </c>
      <c r="E7538" s="31" t="s">
        <v>475</v>
      </c>
      <c r="F7538" s="31" t="s">
        <v>92</v>
      </c>
      <c r="G7538" s="31" t="s">
        <v>124</v>
      </c>
      <c r="H7538" s="31" t="s">
        <v>743</v>
      </c>
      <c r="I7538" s="31">
        <v>11</v>
      </c>
      <c r="J7538" s="31">
        <v>59416</v>
      </c>
      <c r="K7538" s="31">
        <v>0.18513531708630701</v>
      </c>
      <c r="L7538" s="31" t="s">
        <v>1766</v>
      </c>
      <c r="M7538" s="31">
        <f t="shared" si="324"/>
        <v>0.18513531708630701</v>
      </c>
      <c r="N7538" s="31">
        <f t="shared" si="325"/>
        <v>0</v>
      </c>
    </row>
    <row r="7539" spans="1:14" x14ac:dyDescent="0.45">
      <c r="A7539" s="31" t="str">
        <f t="shared" si="326"/>
        <v>E08000005_Unborn children at 31st March referred to social services in last year but not meeting thresholds_Number</v>
      </c>
      <c r="B7539" s="31" t="s">
        <v>391</v>
      </c>
      <c r="C7539" s="31" t="s">
        <v>392</v>
      </c>
      <c r="D7539" s="31" t="s">
        <v>474</v>
      </c>
      <c r="E7539" s="31" t="s">
        <v>475</v>
      </c>
      <c r="F7539" s="31" t="s">
        <v>92</v>
      </c>
      <c r="G7539" s="31" t="s">
        <v>124</v>
      </c>
      <c r="H7539" s="31" t="s">
        <v>743</v>
      </c>
      <c r="I7539" s="31" t="s">
        <v>1280</v>
      </c>
      <c r="J7539" s="31">
        <v>52689</v>
      </c>
      <c r="K7539" s="31" t="s">
        <v>1280</v>
      </c>
      <c r="L7539" s="31" t="s">
        <v>70</v>
      </c>
      <c r="M7539" s="31" t="s">
        <v>70</v>
      </c>
      <c r="N7539" s="31">
        <f t="shared" si="325"/>
        <v>0</v>
      </c>
    </row>
    <row r="7540" spans="1:14" x14ac:dyDescent="0.45">
      <c r="A7540" s="31" t="str">
        <f t="shared" si="326"/>
        <v>E08000006_Unborn children at 31st March referred to social services in last year but not meeting thresholds_Number</v>
      </c>
      <c r="B7540" s="31" t="s">
        <v>395</v>
      </c>
      <c r="C7540" s="31" t="s">
        <v>396</v>
      </c>
      <c r="D7540" s="31" t="s">
        <v>474</v>
      </c>
      <c r="E7540" s="31" t="s">
        <v>475</v>
      </c>
      <c r="F7540" s="31" t="s">
        <v>92</v>
      </c>
      <c r="G7540" s="31" t="s">
        <v>124</v>
      </c>
      <c r="H7540" s="31" t="s">
        <v>743</v>
      </c>
      <c r="I7540" s="31">
        <v>39</v>
      </c>
      <c r="J7540" s="31">
        <v>56566</v>
      </c>
      <c r="K7540" s="31">
        <v>0.68946009970653799</v>
      </c>
      <c r="L7540" s="31" t="s">
        <v>1771</v>
      </c>
      <c r="M7540" s="31">
        <f t="shared" si="324"/>
        <v>0.68946009970653799</v>
      </c>
      <c r="N7540" s="31">
        <f t="shared" si="325"/>
        <v>0</v>
      </c>
    </row>
    <row r="7541" spans="1:14" x14ac:dyDescent="0.45">
      <c r="A7541" s="31" t="str">
        <f t="shared" si="326"/>
        <v>E08000007_Unborn children at 31st March referred to social services in last year but not meeting thresholds_Number</v>
      </c>
      <c r="B7541" s="31" t="s">
        <v>420</v>
      </c>
      <c r="C7541" s="31" t="s">
        <v>421</v>
      </c>
      <c r="D7541" s="31" t="s">
        <v>474</v>
      </c>
      <c r="E7541" s="31" t="s">
        <v>475</v>
      </c>
      <c r="F7541" s="31" t="s">
        <v>92</v>
      </c>
      <c r="G7541" s="31" t="s">
        <v>124</v>
      </c>
      <c r="H7541" s="31" t="s">
        <v>743</v>
      </c>
      <c r="I7541" s="31">
        <v>8</v>
      </c>
      <c r="J7541" s="31">
        <v>63141</v>
      </c>
      <c r="K7541" s="31">
        <v>0.12670055906621699</v>
      </c>
      <c r="L7541" s="31" t="s">
        <v>1765</v>
      </c>
      <c r="M7541" s="31">
        <f t="shared" si="324"/>
        <v>0.12670055906621699</v>
      </c>
      <c r="N7541" s="31">
        <f t="shared" si="325"/>
        <v>0</v>
      </c>
    </row>
    <row r="7542" spans="1:14" x14ac:dyDescent="0.45">
      <c r="A7542" s="31" t="str">
        <f t="shared" si="326"/>
        <v>E08000008_Unborn children at 31st March referred to social services in last year but not meeting thresholds_Number</v>
      </c>
      <c r="B7542" s="31" t="s">
        <v>436</v>
      </c>
      <c r="C7542" s="31" t="s">
        <v>437</v>
      </c>
      <c r="D7542" s="31" t="s">
        <v>474</v>
      </c>
      <c r="E7542" s="31" t="s">
        <v>475</v>
      </c>
      <c r="F7542" s="31" t="s">
        <v>92</v>
      </c>
      <c r="G7542" s="31" t="s">
        <v>124</v>
      </c>
      <c r="H7542" s="31" t="s">
        <v>743</v>
      </c>
      <c r="I7542" s="31">
        <v>7</v>
      </c>
      <c r="J7542" s="31">
        <v>50223</v>
      </c>
      <c r="K7542" s="31">
        <v>0.139378372458834</v>
      </c>
      <c r="L7542" s="31" t="s">
        <v>1765</v>
      </c>
      <c r="M7542" s="31">
        <f t="shared" si="324"/>
        <v>0.139378372458834</v>
      </c>
      <c r="N7542" s="31">
        <f t="shared" si="325"/>
        <v>0</v>
      </c>
    </row>
    <row r="7543" spans="1:14" x14ac:dyDescent="0.45">
      <c r="A7543" s="31" t="str">
        <f t="shared" si="326"/>
        <v>E08000009_Unborn children at 31st March referred to social services in last year but not meeting thresholds_Number</v>
      </c>
      <c r="B7543" s="31" t="s">
        <v>442</v>
      </c>
      <c r="C7543" s="31" t="s">
        <v>443</v>
      </c>
      <c r="D7543" s="31" t="s">
        <v>474</v>
      </c>
      <c r="E7543" s="31" t="s">
        <v>475</v>
      </c>
      <c r="F7543" s="31" t="s">
        <v>92</v>
      </c>
      <c r="G7543" s="31" t="s">
        <v>124</v>
      </c>
      <c r="H7543" s="31" t="s">
        <v>743</v>
      </c>
      <c r="I7543" s="31">
        <v>5</v>
      </c>
      <c r="J7543" s="31">
        <v>56087</v>
      </c>
      <c r="K7543" s="31">
        <v>8.9147217715335098E-2</v>
      </c>
      <c r="L7543" s="31" t="s">
        <v>1765</v>
      </c>
      <c r="M7543" s="31">
        <f t="shared" si="324"/>
        <v>8.9147217715335098E-2</v>
      </c>
      <c r="N7543" s="31">
        <f t="shared" si="325"/>
        <v>0</v>
      </c>
    </row>
    <row r="7544" spans="1:14" x14ac:dyDescent="0.45">
      <c r="A7544" s="31" t="str">
        <f t="shared" si="326"/>
        <v>E08000010_Unborn children at 31st March referred to social services in last year but not meeting thresholds_Number</v>
      </c>
      <c r="B7544" s="31" t="s">
        <v>460</v>
      </c>
      <c r="C7544" s="31" t="s">
        <v>461</v>
      </c>
      <c r="D7544" s="31" t="s">
        <v>474</v>
      </c>
      <c r="E7544" s="31" t="s">
        <v>475</v>
      </c>
      <c r="F7544" s="31" t="s">
        <v>92</v>
      </c>
      <c r="G7544" s="31" t="s">
        <v>124</v>
      </c>
      <c r="H7544" s="31" t="s">
        <v>743</v>
      </c>
      <c r="I7544" s="31">
        <v>6</v>
      </c>
      <c r="J7544" s="31">
        <v>68388</v>
      </c>
      <c r="K7544" s="31">
        <v>8.7734690296543294E-2</v>
      </c>
      <c r="L7544" s="31" t="s">
        <v>1765</v>
      </c>
      <c r="M7544" s="31">
        <f t="shared" si="324"/>
        <v>8.7734690296543294E-2</v>
      </c>
      <c r="N7544" s="31">
        <f t="shared" si="325"/>
        <v>0</v>
      </c>
    </row>
    <row r="7545" spans="1:14" x14ac:dyDescent="0.45">
      <c r="A7545" s="31" t="str">
        <f t="shared" si="326"/>
        <v>E08000016_Unborn children at 31st March referred to social services in last year but not meeting thresholds_Number</v>
      </c>
      <c r="B7545" s="31" t="s">
        <v>236</v>
      </c>
      <c r="C7545" s="31" t="s">
        <v>237</v>
      </c>
      <c r="D7545" s="31" t="s">
        <v>474</v>
      </c>
      <c r="E7545" s="31" t="s">
        <v>475</v>
      </c>
      <c r="F7545" s="31" t="s">
        <v>92</v>
      </c>
      <c r="G7545" s="31" t="s">
        <v>124</v>
      </c>
      <c r="H7545" s="31" t="s">
        <v>743</v>
      </c>
      <c r="I7545" s="31">
        <v>5</v>
      </c>
      <c r="J7545" s="31">
        <v>50727</v>
      </c>
      <c r="K7545" s="31">
        <v>9.8566838172965104E-2</v>
      </c>
      <c r="L7545" s="31" t="s">
        <v>1765</v>
      </c>
      <c r="M7545" s="31">
        <f t="shared" si="324"/>
        <v>9.8566838172965104E-2</v>
      </c>
      <c r="N7545" s="31">
        <f t="shared" si="325"/>
        <v>0</v>
      </c>
    </row>
    <row r="7546" spans="1:14" x14ac:dyDescent="0.45">
      <c r="A7546" s="31" t="str">
        <f t="shared" si="326"/>
        <v>E08000017_Unborn children at 31st March referred to social services in last year but not meeting thresholds_Number</v>
      </c>
      <c r="B7546" s="31" t="s">
        <v>293</v>
      </c>
      <c r="C7546" s="31" t="s">
        <v>294</v>
      </c>
      <c r="D7546" s="31" t="s">
        <v>474</v>
      </c>
      <c r="E7546" s="31" t="s">
        <v>475</v>
      </c>
      <c r="F7546" s="31" t="s">
        <v>92</v>
      </c>
      <c r="G7546" s="31" t="s">
        <v>124</v>
      </c>
      <c r="H7546" s="31" t="s">
        <v>743</v>
      </c>
      <c r="I7546" s="31">
        <v>20</v>
      </c>
      <c r="J7546" s="31">
        <v>66448</v>
      </c>
      <c r="K7546" s="31">
        <v>0.30098723814110301</v>
      </c>
      <c r="L7546" s="31" t="s">
        <v>1767</v>
      </c>
      <c r="M7546" s="31">
        <f t="shared" si="324"/>
        <v>0.30098723814110301</v>
      </c>
      <c r="N7546" s="31">
        <f t="shared" si="325"/>
        <v>0</v>
      </c>
    </row>
    <row r="7547" spans="1:14" x14ac:dyDescent="0.45">
      <c r="A7547" s="31" t="str">
        <f t="shared" si="326"/>
        <v>E08000018_Unborn children at 31st March referred to social services in last year but not meeting thresholds_Number</v>
      </c>
      <c r="B7547" s="31" t="s">
        <v>393</v>
      </c>
      <c r="C7547" s="31" t="s">
        <v>394</v>
      </c>
      <c r="D7547" s="31" t="s">
        <v>474</v>
      </c>
      <c r="E7547" s="31" t="s">
        <v>475</v>
      </c>
      <c r="F7547" s="31" t="s">
        <v>92</v>
      </c>
      <c r="G7547" s="31" t="s">
        <v>124</v>
      </c>
      <c r="H7547" s="31" t="s">
        <v>743</v>
      </c>
      <c r="I7547" s="31">
        <v>13</v>
      </c>
      <c r="J7547" s="31">
        <v>57196</v>
      </c>
      <c r="K7547" s="31">
        <v>0.227288621581929</v>
      </c>
      <c r="L7547" s="31" t="s">
        <v>1766</v>
      </c>
      <c r="M7547" s="31">
        <f t="shared" si="324"/>
        <v>0.227288621581929</v>
      </c>
      <c r="N7547" s="31">
        <f t="shared" si="325"/>
        <v>0</v>
      </c>
    </row>
    <row r="7548" spans="1:14" x14ac:dyDescent="0.45">
      <c r="A7548" s="31" t="str">
        <f t="shared" si="326"/>
        <v>E08000019_Unborn children at 31st March referred to social services in last year but not meeting thresholds_Number</v>
      </c>
      <c r="B7548" s="31" t="s">
        <v>401</v>
      </c>
      <c r="C7548" s="31" t="s">
        <v>402</v>
      </c>
      <c r="D7548" s="31" t="s">
        <v>474</v>
      </c>
      <c r="E7548" s="31" t="s">
        <v>475</v>
      </c>
      <c r="F7548" s="31" t="s">
        <v>92</v>
      </c>
      <c r="G7548" s="31" t="s">
        <v>124</v>
      </c>
      <c r="H7548" s="31" t="s">
        <v>743</v>
      </c>
      <c r="I7548" s="31">
        <v>18</v>
      </c>
      <c r="J7548" s="31">
        <v>117497</v>
      </c>
      <c r="K7548" s="31">
        <v>0.15319540073363599</v>
      </c>
      <c r="L7548" s="31" t="s">
        <v>1766</v>
      </c>
      <c r="M7548" s="31">
        <f t="shared" si="324"/>
        <v>0.15319540073363599</v>
      </c>
      <c r="N7548" s="31">
        <f t="shared" si="325"/>
        <v>0</v>
      </c>
    </row>
    <row r="7549" spans="1:14" x14ac:dyDescent="0.45">
      <c r="A7549" s="31" t="str">
        <f t="shared" si="326"/>
        <v>E08000032_Unborn children at 31st March referred to social services in last year but not meeting thresholds_Number</v>
      </c>
      <c r="B7549" s="31" t="s">
        <v>259</v>
      </c>
      <c r="C7549" s="31" t="s">
        <v>260</v>
      </c>
      <c r="D7549" s="31" t="s">
        <v>474</v>
      </c>
      <c r="E7549" s="31" t="s">
        <v>475</v>
      </c>
      <c r="F7549" s="31" t="s">
        <v>92</v>
      </c>
      <c r="G7549" s="31" t="s">
        <v>124</v>
      </c>
      <c r="H7549" s="31" t="s">
        <v>743</v>
      </c>
      <c r="I7549" s="31">
        <v>19</v>
      </c>
      <c r="J7549" s="31">
        <v>142005</v>
      </c>
      <c r="K7549" s="31">
        <v>0.13379810570050299</v>
      </c>
      <c r="L7549" s="31" t="s">
        <v>1765</v>
      </c>
      <c r="M7549" s="31">
        <f t="shared" si="324"/>
        <v>0.13379810570050299</v>
      </c>
      <c r="N7549" s="31">
        <f t="shared" si="325"/>
        <v>0</v>
      </c>
    </row>
    <row r="7550" spans="1:14" x14ac:dyDescent="0.45">
      <c r="A7550" s="31" t="str">
        <f t="shared" si="326"/>
        <v>E08000033_Unborn children at 31st March referred to social services in last year but not meeting thresholds_Number</v>
      </c>
      <c r="B7550" s="31" t="s">
        <v>273</v>
      </c>
      <c r="C7550" s="31" t="s">
        <v>274</v>
      </c>
      <c r="D7550" s="31" t="s">
        <v>474</v>
      </c>
      <c r="E7550" s="31" t="s">
        <v>475</v>
      </c>
      <c r="F7550" s="31" t="s">
        <v>92</v>
      </c>
      <c r="G7550" s="31" t="s">
        <v>124</v>
      </c>
      <c r="H7550" s="31" t="s">
        <v>743</v>
      </c>
      <c r="I7550" s="31" t="s">
        <v>1280</v>
      </c>
      <c r="J7550" s="31">
        <v>46021</v>
      </c>
      <c r="K7550" s="31" t="s">
        <v>1280</v>
      </c>
      <c r="L7550" s="31" t="s">
        <v>70</v>
      </c>
      <c r="M7550" s="31" t="s">
        <v>70</v>
      </c>
      <c r="N7550" s="31">
        <f t="shared" si="325"/>
        <v>0</v>
      </c>
    </row>
    <row r="7551" spans="1:14" x14ac:dyDescent="0.45">
      <c r="A7551" s="31" t="str">
        <f t="shared" si="326"/>
        <v>E08000034_Unborn children at 31st March referred to social services in last year but not meeting thresholds_Number</v>
      </c>
      <c r="B7551" s="31" t="s">
        <v>331</v>
      </c>
      <c r="C7551" s="31" t="s">
        <v>332</v>
      </c>
      <c r="D7551" s="31" t="s">
        <v>474</v>
      </c>
      <c r="E7551" s="31" t="s">
        <v>475</v>
      </c>
      <c r="F7551" s="31" t="s">
        <v>92</v>
      </c>
      <c r="G7551" s="31" t="s">
        <v>124</v>
      </c>
      <c r="H7551" s="31" t="s">
        <v>743</v>
      </c>
      <c r="I7551" s="31">
        <v>9</v>
      </c>
      <c r="J7551" s="31">
        <v>100174</v>
      </c>
      <c r="K7551" s="31">
        <v>8.9843672010701398E-2</v>
      </c>
      <c r="L7551" s="31" t="s">
        <v>1765</v>
      </c>
      <c r="M7551" s="31">
        <f t="shared" si="324"/>
        <v>8.9843672010701398E-2</v>
      </c>
      <c r="N7551" s="31">
        <f t="shared" si="325"/>
        <v>0</v>
      </c>
    </row>
    <row r="7552" spans="1:14" x14ac:dyDescent="0.45">
      <c r="A7552" s="31" t="str">
        <f t="shared" si="326"/>
        <v>E08000035_Unborn children at 31st March referred to social services in last year but not meeting thresholds_Number</v>
      </c>
      <c r="B7552" s="31" t="s">
        <v>339</v>
      </c>
      <c r="C7552" s="31" t="s">
        <v>340</v>
      </c>
      <c r="D7552" s="31" t="s">
        <v>474</v>
      </c>
      <c r="E7552" s="31" t="s">
        <v>475</v>
      </c>
      <c r="F7552" s="31" t="s">
        <v>92</v>
      </c>
      <c r="G7552" s="31" t="s">
        <v>124</v>
      </c>
      <c r="H7552" s="31" t="s">
        <v>743</v>
      </c>
      <c r="I7552" s="31">
        <v>19</v>
      </c>
      <c r="J7552" s="31">
        <v>168176</v>
      </c>
      <c r="K7552" s="31">
        <v>0.112976881362382</v>
      </c>
      <c r="L7552" s="31" t="s">
        <v>1765</v>
      </c>
      <c r="M7552" s="31">
        <f t="shared" ref="M7552:M7615" si="327">K7552</f>
        <v>0.112976881362382</v>
      </c>
      <c r="N7552" s="31">
        <f t="shared" si="325"/>
        <v>0</v>
      </c>
    </row>
    <row r="7553" spans="1:14" x14ac:dyDescent="0.45">
      <c r="A7553" s="31" t="str">
        <f t="shared" si="326"/>
        <v>E08000036_Unborn children at 31st March referred to social services in last year but not meeting thresholds_Number</v>
      </c>
      <c r="B7553" s="31" t="s">
        <v>444</v>
      </c>
      <c r="C7553" s="31" t="s">
        <v>445</v>
      </c>
      <c r="D7553" s="31" t="s">
        <v>474</v>
      </c>
      <c r="E7553" s="31" t="s">
        <v>475</v>
      </c>
      <c r="F7553" s="31" t="s">
        <v>92</v>
      </c>
      <c r="G7553" s="31" t="s">
        <v>124</v>
      </c>
      <c r="H7553" s="31" t="s">
        <v>743</v>
      </c>
      <c r="I7553" s="31">
        <v>17</v>
      </c>
      <c r="J7553" s="31">
        <v>72893</v>
      </c>
      <c r="K7553" s="31">
        <v>0.23321855322184601</v>
      </c>
      <c r="L7553" s="31" t="s">
        <v>1766</v>
      </c>
      <c r="M7553" s="31">
        <f t="shared" si="327"/>
        <v>0.23321855322184601</v>
      </c>
      <c r="N7553" s="31">
        <f t="shared" si="325"/>
        <v>0</v>
      </c>
    </row>
    <row r="7554" spans="1:14" x14ac:dyDescent="0.45">
      <c r="A7554" s="31" t="str">
        <f t="shared" si="326"/>
        <v>E08000020_Unborn children at 31st March referred to social services in last year but not meeting thresholds_Number</v>
      </c>
      <c r="B7554" s="31" t="s">
        <v>305</v>
      </c>
      <c r="C7554" s="31" t="s">
        <v>306</v>
      </c>
      <c r="D7554" s="31" t="s">
        <v>474</v>
      </c>
      <c r="E7554" s="31" t="s">
        <v>475</v>
      </c>
      <c r="F7554" s="31" t="s">
        <v>92</v>
      </c>
      <c r="G7554" s="31" t="s">
        <v>124</v>
      </c>
      <c r="H7554" s="31" t="s">
        <v>743</v>
      </c>
      <c r="I7554" s="31">
        <v>11</v>
      </c>
      <c r="J7554" s="31">
        <v>39605</v>
      </c>
      <c r="K7554" s="31">
        <v>0.277742709253882</v>
      </c>
      <c r="L7554" s="31" t="s">
        <v>1767</v>
      </c>
      <c r="M7554" s="31">
        <f t="shared" si="327"/>
        <v>0.277742709253882</v>
      </c>
      <c r="N7554" s="31">
        <f t="shared" si="325"/>
        <v>0</v>
      </c>
    </row>
    <row r="7555" spans="1:14" x14ac:dyDescent="0.45">
      <c r="A7555" s="31" t="str">
        <f t="shared" si="326"/>
        <v>E08000021_Unborn children at 31st March referred to social services in last year but not meeting thresholds_Number</v>
      </c>
      <c r="B7555" s="31" t="s">
        <v>357</v>
      </c>
      <c r="C7555" s="31" t="s">
        <v>358</v>
      </c>
      <c r="D7555" s="31" t="s">
        <v>474</v>
      </c>
      <c r="E7555" s="31" t="s">
        <v>475</v>
      </c>
      <c r="F7555" s="31" t="s">
        <v>92</v>
      </c>
      <c r="G7555" s="31" t="s">
        <v>124</v>
      </c>
      <c r="H7555" s="31" t="s">
        <v>743</v>
      </c>
      <c r="I7555" s="31">
        <v>23</v>
      </c>
      <c r="J7555" s="31">
        <v>58056</v>
      </c>
      <c r="K7555" s="31">
        <v>0.39616921592944698</v>
      </c>
      <c r="L7555" s="31" t="s">
        <v>1768</v>
      </c>
      <c r="M7555" s="31">
        <f t="shared" si="327"/>
        <v>0.39616921592944698</v>
      </c>
      <c r="N7555" s="31">
        <f t="shared" ref="N7555:N7618" si="328">IF(OR(C7555="City of London",C7555="Isles of Scilly"),1,0)</f>
        <v>0</v>
      </c>
    </row>
    <row r="7556" spans="1:14" x14ac:dyDescent="0.45">
      <c r="A7556" s="31" t="str">
        <f t="shared" si="326"/>
        <v>E08000022_Unborn children at 31st March referred to social services in last year but not meeting thresholds_Number</v>
      </c>
      <c r="B7556" s="31" t="s">
        <v>524</v>
      </c>
      <c r="C7556" s="31" t="s">
        <v>525</v>
      </c>
      <c r="D7556" s="31" t="s">
        <v>474</v>
      </c>
      <c r="E7556" s="31" t="s">
        <v>475</v>
      </c>
      <c r="F7556" s="31" t="s">
        <v>92</v>
      </c>
      <c r="G7556" s="31" t="s">
        <v>124</v>
      </c>
      <c r="H7556" s="31" t="s">
        <v>743</v>
      </c>
      <c r="I7556" s="31">
        <v>12</v>
      </c>
      <c r="J7556" s="31">
        <v>41360</v>
      </c>
      <c r="K7556" s="31">
        <v>0.290135396518375</v>
      </c>
      <c r="L7556" s="31" t="s">
        <v>1767</v>
      </c>
      <c r="M7556" s="31">
        <f t="shared" si="327"/>
        <v>0.290135396518375</v>
      </c>
      <c r="N7556" s="31">
        <f t="shared" si="328"/>
        <v>0</v>
      </c>
    </row>
    <row r="7557" spans="1:14" x14ac:dyDescent="0.45">
      <c r="A7557" s="31" t="str">
        <f t="shared" si="326"/>
        <v>E08000023_Unborn children at 31st March referred to social services in last year but not meeting thresholds_Number</v>
      </c>
      <c r="B7557" s="31" t="s">
        <v>410</v>
      </c>
      <c r="C7557" s="31" t="s">
        <v>411</v>
      </c>
      <c r="D7557" s="31" t="s">
        <v>474</v>
      </c>
      <c r="E7557" s="31" t="s">
        <v>475</v>
      </c>
      <c r="F7557" s="31" t="s">
        <v>92</v>
      </c>
      <c r="G7557" s="31" t="s">
        <v>124</v>
      </c>
      <c r="H7557" s="31" t="s">
        <v>743</v>
      </c>
      <c r="I7557" s="31" t="s">
        <v>1280</v>
      </c>
      <c r="J7557" s="31">
        <v>29920</v>
      </c>
      <c r="K7557" s="31" t="s">
        <v>1280</v>
      </c>
      <c r="L7557" s="31" t="s">
        <v>70</v>
      </c>
      <c r="M7557" s="31" t="s">
        <v>70</v>
      </c>
      <c r="N7557" s="31">
        <f t="shared" si="328"/>
        <v>0</v>
      </c>
    </row>
    <row r="7558" spans="1:14" x14ac:dyDescent="0.45">
      <c r="A7558" s="31" t="str">
        <f t="shared" si="326"/>
        <v>E08000024_Unborn children at 31st March referred to social services in last year but not meeting thresholds_Number</v>
      </c>
      <c r="B7558" s="31" t="s">
        <v>428</v>
      </c>
      <c r="C7558" s="31" t="s">
        <v>429</v>
      </c>
      <c r="D7558" s="31" t="s">
        <v>474</v>
      </c>
      <c r="E7558" s="31" t="s">
        <v>475</v>
      </c>
      <c r="F7558" s="31" t="s">
        <v>92</v>
      </c>
      <c r="G7558" s="31" t="s">
        <v>124</v>
      </c>
      <c r="H7558" s="31" t="s">
        <v>743</v>
      </c>
      <c r="I7558" s="31">
        <v>12</v>
      </c>
      <c r="J7558" s="31">
        <v>54563</v>
      </c>
      <c r="K7558" s="31">
        <v>0.21992925608929101</v>
      </c>
      <c r="L7558" s="31" t="s">
        <v>1766</v>
      </c>
      <c r="M7558" s="31">
        <f t="shared" si="327"/>
        <v>0.21992925608929101</v>
      </c>
      <c r="N7558" s="31">
        <f t="shared" si="328"/>
        <v>0</v>
      </c>
    </row>
    <row r="7559" spans="1:14" x14ac:dyDescent="0.45">
      <c r="A7559" s="31" t="str">
        <f t="shared" si="326"/>
        <v>E06000053_Unborn children at 31st March referred to social services in last year but not meeting thresholds_Number</v>
      </c>
      <c r="B7559" s="31" t="s">
        <v>550</v>
      </c>
      <c r="C7559" s="31" t="s">
        <v>551</v>
      </c>
      <c r="D7559" s="31" t="s">
        <v>474</v>
      </c>
      <c r="E7559" s="31" t="s">
        <v>475</v>
      </c>
      <c r="F7559" s="31" t="s">
        <v>92</v>
      </c>
      <c r="G7559" s="31" t="s">
        <v>124</v>
      </c>
      <c r="H7559" s="31" t="s">
        <v>743</v>
      </c>
      <c r="I7559" s="31">
        <v>0</v>
      </c>
      <c r="J7559" s="31">
        <v>368</v>
      </c>
      <c r="K7559" s="31">
        <v>0</v>
      </c>
      <c r="L7559" s="31" t="s">
        <v>1764</v>
      </c>
      <c r="M7559" s="31">
        <f t="shared" si="327"/>
        <v>0</v>
      </c>
      <c r="N7559" s="31">
        <f t="shared" si="328"/>
        <v>1</v>
      </c>
    </row>
    <row r="7560" spans="1:14" x14ac:dyDescent="0.45">
      <c r="A7560" s="31" t="str">
        <f t="shared" si="326"/>
        <v>E06000022_Unborn children at 31st March referred to social services in last year but not meeting thresholds_Number</v>
      </c>
      <c r="B7560" s="31" t="s">
        <v>238</v>
      </c>
      <c r="C7560" s="31" t="s">
        <v>239</v>
      </c>
      <c r="D7560" s="31" t="s">
        <v>474</v>
      </c>
      <c r="E7560" s="31" t="s">
        <v>475</v>
      </c>
      <c r="F7560" s="31" t="s">
        <v>92</v>
      </c>
      <c r="G7560" s="31" t="s">
        <v>124</v>
      </c>
      <c r="H7560" s="31" t="s">
        <v>743</v>
      </c>
      <c r="I7560" s="31" t="s">
        <v>1280</v>
      </c>
      <c r="J7560" s="31">
        <v>35946</v>
      </c>
      <c r="K7560" s="31" t="s">
        <v>1280</v>
      </c>
      <c r="L7560" s="31" t="s">
        <v>70</v>
      </c>
      <c r="M7560" s="31" t="s">
        <v>70</v>
      </c>
      <c r="N7560" s="31">
        <f t="shared" si="328"/>
        <v>0</v>
      </c>
    </row>
    <row r="7561" spans="1:14" x14ac:dyDescent="0.45">
      <c r="A7561" s="31" t="str">
        <f t="shared" si="326"/>
        <v>E06000023_Unborn children at 31st March referred to social services in last year but not meeting thresholds_Number</v>
      </c>
      <c r="B7561" s="31" t="s">
        <v>265</v>
      </c>
      <c r="C7561" s="31" t="s">
        <v>266</v>
      </c>
      <c r="D7561" s="31" t="s">
        <v>474</v>
      </c>
      <c r="E7561" s="31" t="s">
        <v>475</v>
      </c>
      <c r="F7561" s="31" t="s">
        <v>92</v>
      </c>
      <c r="G7561" s="31" t="s">
        <v>124</v>
      </c>
      <c r="H7561" s="31" t="s">
        <v>743</v>
      </c>
      <c r="I7561" s="31">
        <v>12</v>
      </c>
      <c r="J7561" s="31">
        <v>94016</v>
      </c>
      <c r="K7561" s="31">
        <v>0.127637848876787</v>
      </c>
      <c r="L7561" s="31" t="s">
        <v>1765</v>
      </c>
      <c r="M7561" s="31">
        <f t="shared" si="327"/>
        <v>0.127637848876787</v>
      </c>
      <c r="N7561" s="31">
        <f t="shared" si="328"/>
        <v>0</v>
      </c>
    </row>
    <row r="7562" spans="1:14" x14ac:dyDescent="0.45">
      <c r="A7562" s="31" t="str">
        <f t="shared" si="326"/>
        <v>E06000024_Unborn children at 31st March referred to social services in last year but not meeting thresholds_Number</v>
      </c>
      <c r="B7562" s="31" t="s">
        <v>367</v>
      </c>
      <c r="C7562" s="31" t="s">
        <v>368</v>
      </c>
      <c r="D7562" s="31" t="s">
        <v>474</v>
      </c>
      <c r="E7562" s="31" t="s">
        <v>475</v>
      </c>
      <c r="F7562" s="31" t="s">
        <v>92</v>
      </c>
      <c r="G7562" s="31" t="s">
        <v>124</v>
      </c>
      <c r="H7562" s="31" t="s">
        <v>743</v>
      </c>
      <c r="I7562" s="31">
        <v>5</v>
      </c>
      <c r="J7562" s="31">
        <v>43435</v>
      </c>
      <c r="K7562" s="31">
        <v>0.115114538966271</v>
      </c>
      <c r="L7562" s="31" t="s">
        <v>1765</v>
      </c>
      <c r="M7562" s="31">
        <f t="shared" si="327"/>
        <v>0.115114538966271</v>
      </c>
      <c r="N7562" s="31">
        <f t="shared" si="328"/>
        <v>0</v>
      </c>
    </row>
    <row r="7563" spans="1:14" x14ac:dyDescent="0.45">
      <c r="A7563" s="31" t="str">
        <f t="shared" ref="A7563:A7626" si="329">CONCATENATE(B7563,"_",G7563,"_",H7563)</f>
        <v>E06000025_Unborn children at 31st March referred to social services in last year but not meeting thresholds_Number</v>
      </c>
      <c r="B7563" s="31" t="s">
        <v>408</v>
      </c>
      <c r="C7563" s="31" t="s">
        <v>409</v>
      </c>
      <c r="D7563" s="31" t="s">
        <v>474</v>
      </c>
      <c r="E7563" s="31" t="s">
        <v>475</v>
      </c>
      <c r="F7563" s="31" t="s">
        <v>92</v>
      </c>
      <c r="G7563" s="31" t="s">
        <v>124</v>
      </c>
      <c r="H7563" s="31" t="s">
        <v>743</v>
      </c>
      <c r="I7563" s="31" t="s">
        <v>1280</v>
      </c>
      <c r="J7563" s="31">
        <v>58867</v>
      </c>
      <c r="K7563" s="31" t="s">
        <v>1280</v>
      </c>
      <c r="L7563" s="31" t="s">
        <v>70</v>
      </c>
      <c r="M7563" s="31" t="s">
        <v>70</v>
      </c>
      <c r="N7563" s="31">
        <f t="shared" si="328"/>
        <v>0</v>
      </c>
    </row>
    <row r="7564" spans="1:14" x14ac:dyDescent="0.45">
      <c r="A7564" s="31" t="str">
        <f t="shared" si="329"/>
        <v>E06000001_Unborn children at 31st March referred to social services in last year but not meeting thresholds_Number</v>
      </c>
      <c r="B7564" s="31" t="s">
        <v>313</v>
      </c>
      <c r="C7564" s="31" t="s">
        <v>314</v>
      </c>
      <c r="D7564" s="31" t="s">
        <v>474</v>
      </c>
      <c r="E7564" s="31" t="s">
        <v>475</v>
      </c>
      <c r="F7564" s="31" t="s">
        <v>92</v>
      </c>
      <c r="G7564" s="31" t="s">
        <v>124</v>
      </c>
      <c r="H7564" s="31" t="s">
        <v>743</v>
      </c>
      <c r="I7564" s="31" t="s">
        <v>1280</v>
      </c>
      <c r="J7564" s="31">
        <v>20006</v>
      </c>
      <c r="K7564" s="31" t="s">
        <v>1280</v>
      </c>
      <c r="L7564" s="31" t="s">
        <v>70</v>
      </c>
      <c r="M7564" s="31" t="s">
        <v>70</v>
      </c>
      <c r="N7564" s="31">
        <f t="shared" si="328"/>
        <v>0</v>
      </c>
    </row>
    <row r="7565" spans="1:14" x14ac:dyDescent="0.45">
      <c r="A7565" s="31" t="str">
        <f t="shared" si="329"/>
        <v>E06000002_Unborn children at 31st March referred to social services in last year but not meeting thresholds_Number</v>
      </c>
      <c r="B7565" s="31" t="s">
        <v>511</v>
      </c>
      <c r="C7565" s="31" t="s">
        <v>725</v>
      </c>
      <c r="D7565" s="31" t="s">
        <v>474</v>
      </c>
      <c r="E7565" s="31" t="s">
        <v>475</v>
      </c>
      <c r="F7565" s="31" t="s">
        <v>92</v>
      </c>
      <c r="G7565" s="31" t="s">
        <v>124</v>
      </c>
      <c r="H7565" s="31" t="s">
        <v>743</v>
      </c>
      <c r="I7565" s="31" t="s">
        <v>1280</v>
      </c>
      <c r="J7565" s="31">
        <v>32513</v>
      </c>
      <c r="K7565" s="31" t="s">
        <v>1280</v>
      </c>
      <c r="L7565" s="31" t="s">
        <v>70</v>
      </c>
      <c r="M7565" s="31" t="s">
        <v>70</v>
      </c>
      <c r="N7565" s="31">
        <f t="shared" si="328"/>
        <v>0</v>
      </c>
    </row>
    <row r="7566" spans="1:14" x14ac:dyDescent="0.45">
      <c r="A7566" s="31" t="str">
        <f t="shared" si="329"/>
        <v>E06000003_Unborn children at 31st March referred to social services in last year but not meeting thresholds_Number</v>
      </c>
      <c r="B7566" s="31" t="s">
        <v>387</v>
      </c>
      <c r="C7566" s="31" t="s">
        <v>388</v>
      </c>
      <c r="D7566" s="31" t="s">
        <v>474</v>
      </c>
      <c r="E7566" s="31" t="s">
        <v>475</v>
      </c>
      <c r="F7566" s="31" t="s">
        <v>92</v>
      </c>
      <c r="G7566" s="31" t="s">
        <v>124</v>
      </c>
      <c r="H7566" s="31" t="s">
        <v>743</v>
      </c>
      <c r="I7566" s="31">
        <v>5</v>
      </c>
      <c r="J7566" s="31">
        <v>27626</v>
      </c>
      <c r="K7566" s="31">
        <v>0.18098892347788301</v>
      </c>
      <c r="L7566" s="31" t="s">
        <v>1766</v>
      </c>
      <c r="M7566" s="31">
        <f t="shared" si="327"/>
        <v>0.18098892347788301</v>
      </c>
      <c r="N7566" s="31">
        <f t="shared" si="328"/>
        <v>0</v>
      </c>
    </row>
    <row r="7567" spans="1:14" x14ac:dyDescent="0.45">
      <c r="A7567" s="31" t="str">
        <f t="shared" si="329"/>
        <v>E06000004_Unborn children at 31st March referred to social services in last year but not meeting thresholds_Number</v>
      </c>
      <c r="B7567" s="31" t="s">
        <v>422</v>
      </c>
      <c r="C7567" s="31" t="s">
        <v>423</v>
      </c>
      <c r="D7567" s="31" t="s">
        <v>474</v>
      </c>
      <c r="E7567" s="31" t="s">
        <v>475</v>
      </c>
      <c r="F7567" s="31" t="s">
        <v>92</v>
      </c>
      <c r="G7567" s="31" t="s">
        <v>124</v>
      </c>
      <c r="H7567" s="31" t="s">
        <v>743</v>
      </c>
      <c r="I7567" s="31">
        <v>0</v>
      </c>
      <c r="J7567" s="31">
        <v>43521</v>
      </c>
      <c r="K7567" s="31">
        <v>0</v>
      </c>
      <c r="L7567" s="31" t="s">
        <v>1764</v>
      </c>
      <c r="M7567" s="31">
        <f t="shared" si="327"/>
        <v>0</v>
      </c>
      <c r="N7567" s="31">
        <f t="shared" si="328"/>
        <v>0</v>
      </c>
    </row>
    <row r="7568" spans="1:14" x14ac:dyDescent="0.45">
      <c r="A7568" s="31" t="str">
        <f t="shared" si="329"/>
        <v>E06000010_Unborn children at 31st March referred to social services in last year but not meeting thresholds_Number</v>
      </c>
      <c r="B7568" s="31" t="s">
        <v>329</v>
      </c>
      <c r="C7568" s="31" t="s">
        <v>330</v>
      </c>
      <c r="D7568" s="31" t="s">
        <v>474</v>
      </c>
      <c r="E7568" s="31" t="s">
        <v>475</v>
      </c>
      <c r="F7568" s="31" t="s">
        <v>92</v>
      </c>
      <c r="G7568" s="31" t="s">
        <v>124</v>
      </c>
      <c r="H7568" s="31" t="s">
        <v>743</v>
      </c>
      <c r="I7568" s="31">
        <v>7</v>
      </c>
      <c r="J7568" s="31">
        <v>57023</v>
      </c>
      <c r="K7568" s="31">
        <v>0.12275748382231701</v>
      </c>
      <c r="L7568" s="31" t="s">
        <v>1765</v>
      </c>
      <c r="M7568" s="31">
        <f t="shared" si="327"/>
        <v>0.12275748382231701</v>
      </c>
      <c r="N7568" s="31">
        <f t="shared" si="328"/>
        <v>0</v>
      </c>
    </row>
    <row r="7569" spans="1:14" x14ac:dyDescent="0.45">
      <c r="A7569" s="31" t="str">
        <f t="shared" si="329"/>
        <v>E06000011_Unborn children at 31st March referred to social services in last year but not meeting thresholds_Number</v>
      </c>
      <c r="B7569" s="31" t="s">
        <v>514</v>
      </c>
      <c r="C7569" s="31" t="s">
        <v>594</v>
      </c>
      <c r="D7569" s="31" t="s">
        <v>474</v>
      </c>
      <c r="E7569" s="31" t="s">
        <v>475</v>
      </c>
      <c r="F7569" s="31" t="s">
        <v>92</v>
      </c>
      <c r="G7569" s="31" t="s">
        <v>124</v>
      </c>
      <c r="H7569" s="31" t="s">
        <v>743</v>
      </c>
      <c r="I7569" s="31" t="s">
        <v>1280</v>
      </c>
      <c r="J7569" s="31">
        <v>62942</v>
      </c>
      <c r="K7569" s="31" t="s">
        <v>1280</v>
      </c>
      <c r="L7569" s="31" t="s">
        <v>70</v>
      </c>
      <c r="M7569" s="31" t="s">
        <v>70</v>
      </c>
      <c r="N7569" s="31">
        <f t="shared" si="328"/>
        <v>0</v>
      </c>
    </row>
    <row r="7570" spans="1:14" x14ac:dyDescent="0.45">
      <c r="A7570" s="31" t="str">
        <f t="shared" si="329"/>
        <v>E06000012_Unborn children at 31st March referred to social services in last year but not meeting thresholds_Number</v>
      </c>
      <c r="B7570" s="31" t="s">
        <v>363</v>
      </c>
      <c r="C7570" s="31" t="s">
        <v>364</v>
      </c>
      <c r="D7570" s="31" t="s">
        <v>474</v>
      </c>
      <c r="E7570" s="31" t="s">
        <v>475</v>
      </c>
      <c r="F7570" s="31" t="s">
        <v>92</v>
      </c>
      <c r="G7570" s="31" t="s">
        <v>124</v>
      </c>
      <c r="H7570" s="31" t="s">
        <v>743</v>
      </c>
      <c r="I7570" s="31" t="s">
        <v>1280</v>
      </c>
      <c r="J7570" s="31">
        <v>34503</v>
      </c>
      <c r="K7570" s="31" t="s">
        <v>1280</v>
      </c>
      <c r="L7570" s="31" t="s">
        <v>70</v>
      </c>
      <c r="M7570" s="31" t="s">
        <v>70</v>
      </c>
      <c r="N7570" s="31">
        <f t="shared" si="328"/>
        <v>0</v>
      </c>
    </row>
    <row r="7571" spans="1:14" x14ac:dyDescent="0.45">
      <c r="A7571" s="31" t="str">
        <f t="shared" si="329"/>
        <v>E06000013_Unborn children at 31st March referred to social services in last year but not meeting thresholds_Number</v>
      </c>
      <c r="B7571" s="31" t="s">
        <v>365</v>
      </c>
      <c r="C7571" s="31" t="s">
        <v>366</v>
      </c>
      <c r="D7571" s="31" t="s">
        <v>474</v>
      </c>
      <c r="E7571" s="31" t="s">
        <v>475</v>
      </c>
      <c r="F7571" s="31" t="s">
        <v>92</v>
      </c>
      <c r="G7571" s="31" t="s">
        <v>124</v>
      </c>
      <c r="H7571" s="31" t="s">
        <v>743</v>
      </c>
      <c r="I7571" s="31">
        <v>9</v>
      </c>
      <c r="J7571" s="31">
        <v>35714</v>
      </c>
      <c r="K7571" s="31">
        <v>0.25200201601612798</v>
      </c>
      <c r="L7571" s="31" t="s">
        <v>1767</v>
      </c>
      <c r="M7571" s="31">
        <f t="shared" si="327"/>
        <v>0.25200201601612798</v>
      </c>
      <c r="N7571" s="31">
        <f t="shared" si="328"/>
        <v>0</v>
      </c>
    </row>
    <row r="7572" spans="1:14" x14ac:dyDescent="0.45">
      <c r="A7572" s="31" t="str">
        <f t="shared" si="329"/>
        <v>E10000023_Unborn children at 31st March referred to social services in last year but not meeting thresholds_Number</v>
      </c>
      <c r="B7572" s="31" t="s">
        <v>369</v>
      </c>
      <c r="C7572" s="31" t="s">
        <v>370</v>
      </c>
      <c r="D7572" s="31" t="s">
        <v>474</v>
      </c>
      <c r="E7572" s="31" t="s">
        <v>475</v>
      </c>
      <c r="F7572" s="31" t="s">
        <v>92</v>
      </c>
      <c r="G7572" s="31" t="s">
        <v>124</v>
      </c>
      <c r="H7572" s="31" t="s">
        <v>743</v>
      </c>
      <c r="I7572" s="31">
        <v>9</v>
      </c>
      <c r="J7572" s="31">
        <v>117499</v>
      </c>
      <c r="K7572" s="31">
        <v>7.6596396565077093E-2</v>
      </c>
      <c r="L7572" s="31" t="s">
        <v>1765</v>
      </c>
      <c r="M7572" s="31">
        <f t="shared" si="327"/>
        <v>7.6596396565077093E-2</v>
      </c>
      <c r="N7572" s="31">
        <f t="shared" si="328"/>
        <v>0</v>
      </c>
    </row>
    <row r="7573" spans="1:14" x14ac:dyDescent="0.45">
      <c r="A7573" s="31" t="str">
        <f t="shared" si="329"/>
        <v>E06000014_Unborn children at 31st March referred to social services in last year but not meeting thresholds_Number</v>
      </c>
      <c r="B7573" s="31" t="s">
        <v>472</v>
      </c>
      <c r="C7573" s="31" t="s">
        <v>473</v>
      </c>
      <c r="D7573" s="31" t="s">
        <v>474</v>
      </c>
      <c r="E7573" s="31" t="s">
        <v>475</v>
      </c>
      <c r="F7573" s="31" t="s">
        <v>92</v>
      </c>
      <c r="G7573" s="31" t="s">
        <v>124</v>
      </c>
      <c r="H7573" s="31" t="s">
        <v>743</v>
      </c>
      <c r="I7573" s="31" t="s">
        <v>1280</v>
      </c>
      <c r="J7573" s="31">
        <v>36572</v>
      </c>
      <c r="K7573" s="31" t="s">
        <v>1280</v>
      </c>
      <c r="L7573" s="31" t="s">
        <v>70</v>
      </c>
      <c r="M7573" s="31" t="s">
        <v>70</v>
      </c>
      <c r="N7573" s="31">
        <f t="shared" si="328"/>
        <v>0</v>
      </c>
    </row>
    <row r="7574" spans="1:14" x14ac:dyDescent="0.45">
      <c r="A7574" s="31" t="str">
        <f t="shared" si="329"/>
        <v>E06000032_Unborn children at 31st March referred to social services in last year but not meeting thresholds_Number</v>
      </c>
      <c r="B7574" s="31" t="s">
        <v>564</v>
      </c>
      <c r="C7574" s="31" t="s">
        <v>724</v>
      </c>
      <c r="D7574" s="31" t="s">
        <v>474</v>
      </c>
      <c r="E7574" s="31" t="s">
        <v>475</v>
      </c>
      <c r="F7574" s="31" t="s">
        <v>92</v>
      </c>
      <c r="G7574" s="31" t="s">
        <v>124</v>
      </c>
      <c r="H7574" s="31" t="s">
        <v>743</v>
      </c>
      <c r="I7574" s="31">
        <v>7</v>
      </c>
      <c r="J7574" s="31">
        <v>57375</v>
      </c>
      <c r="K7574" s="31">
        <v>0.122004357298475</v>
      </c>
      <c r="L7574" s="31" t="s">
        <v>1765</v>
      </c>
      <c r="M7574" s="31">
        <f t="shared" si="327"/>
        <v>0.122004357298475</v>
      </c>
      <c r="N7574" s="31">
        <f t="shared" si="328"/>
        <v>0</v>
      </c>
    </row>
    <row r="7575" spans="1:14" x14ac:dyDescent="0.45">
      <c r="A7575" s="31" t="str">
        <f t="shared" si="329"/>
        <v>E06000055_Unborn children at 31st March referred to social services in last year but not meeting thresholds_Number</v>
      </c>
      <c r="B7575" s="31" t="s">
        <v>240</v>
      </c>
      <c r="C7575" s="31" t="s">
        <v>241</v>
      </c>
      <c r="D7575" s="31" t="s">
        <v>474</v>
      </c>
      <c r="E7575" s="31" t="s">
        <v>475</v>
      </c>
      <c r="F7575" s="31" t="s">
        <v>92</v>
      </c>
      <c r="G7575" s="31" t="s">
        <v>124</v>
      </c>
      <c r="H7575" s="31" t="s">
        <v>743</v>
      </c>
      <c r="I7575" s="31">
        <v>6</v>
      </c>
      <c r="J7575" s="31">
        <v>40088</v>
      </c>
      <c r="K7575" s="31">
        <v>0.14967072440630599</v>
      </c>
      <c r="L7575" s="31" t="s">
        <v>1765</v>
      </c>
      <c r="M7575" s="31">
        <f t="shared" si="327"/>
        <v>0.14967072440630599</v>
      </c>
      <c r="N7575" s="31">
        <f t="shared" si="328"/>
        <v>0</v>
      </c>
    </row>
    <row r="7576" spans="1:14" x14ac:dyDescent="0.45">
      <c r="A7576" s="31" t="str">
        <f t="shared" si="329"/>
        <v>E06000056_Unborn children at 31st March referred to social services in last year but not meeting thresholds_Number</v>
      </c>
      <c r="B7576" s="31" t="s">
        <v>279</v>
      </c>
      <c r="C7576" s="31" t="s">
        <v>280</v>
      </c>
      <c r="D7576" s="31" t="s">
        <v>474</v>
      </c>
      <c r="E7576" s="31" t="s">
        <v>475</v>
      </c>
      <c r="F7576" s="31" t="s">
        <v>92</v>
      </c>
      <c r="G7576" s="31" t="s">
        <v>124</v>
      </c>
      <c r="H7576" s="31" t="s">
        <v>743</v>
      </c>
      <c r="I7576" s="31">
        <v>7</v>
      </c>
      <c r="J7576" s="31">
        <v>62515</v>
      </c>
      <c r="K7576" s="31">
        <v>0.111973126449652</v>
      </c>
      <c r="L7576" s="31" t="s">
        <v>1765</v>
      </c>
      <c r="M7576" s="31">
        <f t="shared" si="327"/>
        <v>0.111973126449652</v>
      </c>
      <c r="N7576" s="31">
        <f t="shared" si="328"/>
        <v>0</v>
      </c>
    </row>
    <row r="7577" spans="1:14" x14ac:dyDescent="0.45">
      <c r="A7577" s="31" t="str">
        <f t="shared" si="329"/>
        <v>E10000002_Unborn children at 31st March referred to social services in last year but not meeting thresholds_Number</v>
      </c>
      <c r="B7577" s="31" t="s">
        <v>269</v>
      </c>
      <c r="C7577" s="31" t="s">
        <v>270</v>
      </c>
      <c r="D7577" s="31" t="s">
        <v>474</v>
      </c>
      <c r="E7577" s="31" t="s">
        <v>475</v>
      </c>
      <c r="F7577" s="31" t="s">
        <v>92</v>
      </c>
      <c r="G7577" s="31" t="s">
        <v>124</v>
      </c>
      <c r="H7577" s="31" t="s">
        <v>743</v>
      </c>
      <c r="I7577" s="31">
        <v>6</v>
      </c>
      <c r="J7577" s="31">
        <v>124321</v>
      </c>
      <c r="K7577" s="31">
        <v>4.8262160053410101E-2</v>
      </c>
      <c r="L7577" s="31" t="s">
        <v>1764</v>
      </c>
      <c r="M7577" s="31">
        <f t="shared" si="327"/>
        <v>4.8262160053410101E-2</v>
      </c>
      <c r="N7577" s="31">
        <f t="shared" si="328"/>
        <v>0</v>
      </c>
    </row>
    <row r="7578" spans="1:14" x14ac:dyDescent="0.45">
      <c r="A7578" s="31" t="str">
        <f t="shared" si="329"/>
        <v>E06000042_Unborn children at 31st March referred to social services in last year but not meeting thresholds_Number</v>
      </c>
      <c r="B7578" s="31" t="s">
        <v>355</v>
      </c>
      <c r="C7578" s="31" t="s">
        <v>356</v>
      </c>
      <c r="D7578" s="31" t="s">
        <v>474</v>
      </c>
      <c r="E7578" s="31" t="s">
        <v>475</v>
      </c>
      <c r="F7578" s="31" t="s">
        <v>92</v>
      </c>
      <c r="G7578" s="31" t="s">
        <v>124</v>
      </c>
      <c r="H7578" s="31" t="s">
        <v>743</v>
      </c>
      <c r="I7578" s="31" t="s">
        <v>1280</v>
      </c>
      <c r="J7578" s="31">
        <v>68278</v>
      </c>
      <c r="K7578" s="31" t="s">
        <v>1280</v>
      </c>
      <c r="L7578" s="31" t="s">
        <v>70</v>
      </c>
      <c r="M7578" s="31" t="s">
        <v>70</v>
      </c>
      <c r="N7578" s="31">
        <f t="shared" si="328"/>
        <v>0</v>
      </c>
    </row>
    <row r="7579" spans="1:14" x14ac:dyDescent="0.45">
      <c r="A7579" s="31" t="str">
        <f t="shared" si="329"/>
        <v>E10000007_Unborn children at 31st March referred to social services in last year but not meeting thresholds_Number</v>
      </c>
      <c r="B7579" s="31" t="s">
        <v>291</v>
      </c>
      <c r="C7579" s="31" t="s">
        <v>292</v>
      </c>
      <c r="D7579" s="31" t="s">
        <v>474</v>
      </c>
      <c r="E7579" s="31" t="s">
        <v>475</v>
      </c>
      <c r="F7579" s="31" t="s">
        <v>92</v>
      </c>
      <c r="G7579" s="31" t="s">
        <v>124</v>
      </c>
      <c r="H7579" s="31" t="s">
        <v>743</v>
      </c>
      <c r="I7579" s="31">
        <v>17</v>
      </c>
      <c r="J7579" s="31">
        <v>153272</v>
      </c>
      <c r="K7579" s="31">
        <v>0.110913930789707</v>
      </c>
      <c r="L7579" s="31" t="s">
        <v>1765</v>
      </c>
      <c r="M7579" s="31">
        <f t="shared" si="327"/>
        <v>0.110913930789707</v>
      </c>
      <c r="N7579" s="31">
        <f t="shared" si="328"/>
        <v>0</v>
      </c>
    </row>
    <row r="7580" spans="1:14" x14ac:dyDescent="0.45">
      <c r="A7580" s="31" t="str">
        <f t="shared" si="329"/>
        <v>E06000015_Unborn children at 31st March referred to social services in last year but not meeting thresholds_Number</v>
      </c>
      <c r="B7580" s="31" t="s">
        <v>289</v>
      </c>
      <c r="C7580" s="31" t="s">
        <v>290</v>
      </c>
      <c r="D7580" s="31" t="s">
        <v>474</v>
      </c>
      <c r="E7580" s="31" t="s">
        <v>475</v>
      </c>
      <c r="F7580" s="31" t="s">
        <v>92</v>
      </c>
      <c r="G7580" s="31" t="s">
        <v>124</v>
      </c>
      <c r="H7580" s="31" t="s">
        <v>743</v>
      </c>
      <c r="I7580" s="31">
        <v>12</v>
      </c>
      <c r="J7580" s="31">
        <v>59899</v>
      </c>
      <c r="K7580" s="31">
        <v>0.20033723434448</v>
      </c>
      <c r="L7580" s="31" t="s">
        <v>1766</v>
      </c>
      <c r="M7580" s="31">
        <f t="shared" si="327"/>
        <v>0.20033723434448</v>
      </c>
      <c r="N7580" s="31">
        <f t="shared" si="328"/>
        <v>0</v>
      </c>
    </row>
    <row r="7581" spans="1:14" x14ac:dyDescent="0.45">
      <c r="A7581" s="31" t="str">
        <f t="shared" si="329"/>
        <v>E10000009_Unborn children at 31st March referred to social services in last year but not meeting thresholds_Number</v>
      </c>
      <c r="B7581" s="31" t="s">
        <v>295</v>
      </c>
      <c r="C7581" s="31" t="s">
        <v>296</v>
      </c>
      <c r="D7581" s="31" t="s">
        <v>474</v>
      </c>
      <c r="E7581" s="31" t="s">
        <v>475</v>
      </c>
      <c r="F7581" s="31" t="s">
        <v>92</v>
      </c>
      <c r="G7581" s="31" t="s">
        <v>124</v>
      </c>
      <c r="H7581" s="31" t="s">
        <v>743</v>
      </c>
      <c r="I7581" s="31">
        <v>11</v>
      </c>
      <c r="J7581" s="31">
        <v>76699</v>
      </c>
      <c r="K7581" s="31">
        <v>0.14341777598143399</v>
      </c>
      <c r="L7581" s="31" t="s">
        <v>1765</v>
      </c>
      <c r="M7581" s="31">
        <f t="shared" si="327"/>
        <v>0.14341777598143399</v>
      </c>
      <c r="N7581" s="31">
        <f t="shared" si="328"/>
        <v>0</v>
      </c>
    </row>
    <row r="7582" spans="1:14" x14ac:dyDescent="0.45">
      <c r="A7582" s="31" t="str">
        <f t="shared" si="329"/>
        <v>E06000029_Unborn children at 31st March referred to social services in last year but not meeting thresholds_Number</v>
      </c>
      <c r="B7582" s="31" t="s">
        <v>543</v>
      </c>
      <c r="C7582" s="31" t="s">
        <v>717</v>
      </c>
      <c r="D7582" s="31" t="s">
        <v>474</v>
      </c>
      <c r="E7582" s="31" t="s">
        <v>475</v>
      </c>
      <c r="F7582" s="31" t="s">
        <v>92</v>
      </c>
      <c r="G7582" s="31" t="s">
        <v>124</v>
      </c>
      <c r="H7582" s="31" t="s">
        <v>743</v>
      </c>
      <c r="I7582" s="31">
        <v>0</v>
      </c>
      <c r="J7582" s="31">
        <v>30188</v>
      </c>
      <c r="K7582" s="31">
        <v>0</v>
      </c>
      <c r="L7582" s="31" t="s">
        <v>1764</v>
      </c>
      <c r="M7582" s="31">
        <f t="shared" si="327"/>
        <v>0</v>
      </c>
      <c r="N7582" s="31">
        <f t="shared" si="328"/>
        <v>0</v>
      </c>
    </row>
    <row r="7583" spans="1:14" x14ac:dyDescent="0.45">
      <c r="A7583" s="31" t="str">
        <f t="shared" si="329"/>
        <v>E06000028_Unborn children at 31st March referred to social services in last year but not meeting thresholds_Number</v>
      </c>
      <c r="B7583" s="31" t="s">
        <v>254</v>
      </c>
      <c r="C7583" s="31" t="s">
        <v>255</v>
      </c>
      <c r="D7583" s="31" t="s">
        <v>474</v>
      </c>
      <c r="E7583" s="31" t="s">
        <v>475</v>
      </c>
      <c r="F7583" s="31" t="s">
        <v>92</v>
      </c>
      <c r="G7583" s="31" t="s">
        <v>124</v>
      </c>
      <c r="H7583" s="31" t="s">
        <v>743</v>
      </c>
      <c r="I7583" s="31">
        <v>7</v>
      </c>
      <c r="J7583" s="31">
        <v>36373</v>
      </c>
      <c r="K7583" s="31">
        <v>0.19245044401066699</v>
      </c>
      <c r="L7583" s="31" t="s">
        <v>1766</v>
      </c>
      <c r="M7583" s="31">
        <f t="shared" si="327"/>
        <v>0.19245044401066699</v>
      </c>
      <c r="N7583" s="31">
        <f t="shared" si="328"/>
        <v>0</v>
      </c>
    </row>
    <row r="7584" spans="1:14" x14ac:dyDescent="0.45">
      <c r="A7584" s="31" t="str">
        <f t="shared" si="329"/>
        <v>E06000047_Unborn children at 31st March referred to social services in last year but not meeting thresholds_Number</v>
      </c>
      <c r="B7584" s="31" t="s">
        <v>528</v>
      </c>
      <c r="C7584" s="31" t="s">
        <v>721</v>
      </c>
      <c r="D7584" s="31" t="s">
        <v>474</v>
      </c>
      <c r="E7584" s="31" t="s">
        <v>475</v>
      </c>
      <c r="F7584" s="31" t="s">
        <v>92</v>
      </c>
      <c r="G7584" s="31" t="s">
        <v>124</v>
      </c>
      <c r="H7584" s="31" t="s">
        <v>743</v>
      </c>
      <c r="I7584" s="31">
        <v>34</v>
      </c>
      <c r="J7584" s="31">
        <v>101040</v>
      </c>
      <c r="K7584" s="31">
        <v>0.33650039588281899</v>
      </c>
      <c r="L7584" s="31" t="s">
        <v>1767</v>
      </c>
      <c r="M7584" s="31">
        <f t="shared" si="327"/>
        <v>0.33650039588281899</v>
      </c>
      <c r="N7584" s="31">
        <f t="shared" si="328"/>
        <v>0</v>
      </c>
    </row>
    <row r="7585" spans="1:14" x14ac:dyDescent="0.45">
      <c r="A7585" s="31" t="str">
        <f t="shared" si="329"/>
        <v>E06000005_Unborn children at 31st March referred to social services in last year but not meeting thresholds_Number</v>
      </c>
      <c r="B7585" s="31" t="s">
        <v>287</v>
      </c>
      <c r="C7585" s="31" t="s">
        <v>288</v>
      </c>
      <c r="D7585" s="31" t="s">
        <v>474</v>
      </c>
      <c r="E7585" s="31" t="s">
        <v>475</v>
      </c>
      <c r="F7585" s="31" t="s">
        <v>92</v>
      </c>
      <c r="G7585" s="31" t="s">
        <v>124</v>
      </c>
      <c r="H7585" s="31" t="s">
        <v>743</v>
      </c>
      <c r="I7585" s="31" t="s">
        <v>1280</v>
      </c>
      <c r="J7585" s="31">
        <v>22454</v>
      </c>
      <c r="K7585" s="31" t="s">
        <v>1280</v>
      </c>
      <c r="L7585" s="31" t="s">
        <v>70</v>
      </c>
      <c r="M7585" s="31" t="s">
        <v>70</v>
      </c>
      <c r="N7585" s="31">
        <f t="shared" si="328"/>
        <v>0</v>
      </c>
    </row>
    <row r="7586" spans="1:14" x14ac:dyDescent="0.45">
      <c r="A7586" s="31" t="str">
        <f t="shared" si="329"/>
        <v>E10000011_Unborn children at 31st March referred to social services in last year but not meeting thresholds_Number</v>
      </c>
      <c r="B7586" s="31" t="s">
        <v>299</v>
      </c>
      <c r="C7586" s="31" t="s">
        <v>300</v>
      </c>
      <c r="D7586" s="31" t="s">
        <v>474</v>
      </c>
      <c r="E7586" s="31" t="s">
        <v>475</v>
      </c>
      <c r="F7586" s="31" t="s">
        <v>92</v>
      </c>
      <c r="G7586" s="31" t="s">
        <v>124</v>
      </c>
      <c r="H7586" s="31" t="s">
        <v>743</v>
      </c>
      <c r="I7586" s="31">
        <v>6</v>
      </c>
      <c r="J7586" s="31">
        <v>106378</v>
      </c>
      <c r="K7586" s="31">
        <v>5.6402639643535299E-2</v>
      </c>
      <c r="L7586" s="31" t="s">
        <v>1765</v>
      </c>
      <c r="M7586" s="31">
        <f t="shared" si="327"/>
        <v>5.6402639643535299E-2</v>
      </c>
      <c r="N7586" s="31">
        <f t="shared" si="328"/>
        <v>0</v>
      </c>
    </row>
    <row r="7587" spans="1:14" x14ac:dyDescent="0.45">
      <c r="A7587" s="31" t="str">
        <f t="shared" si="329"/>
        <v>E06000043_Unborn children at 31st March referred to social services in last year but not meeting thresholds_Number</v>
      </c>
      <c r="B7587" s="31" t="s">
        <v>263</v>
      </c>
      <c r="C7587" s="31" t="s">
        <v>264</v>
      </c>
      <c r="D7587" s="31" t="s">
        <v>474</v>
      </c>
      <c r="E7587" s="31" t="s">
        <v>475</v>
      </c>
      <c r="F7587" s="31" t="s">
        <v>92</v>
      </c>
      <c r="G7587" s="31" t="s">
        <v>124</v>
      </c>
      <c r="H7587" s="31" t="s">
        <v>743</v>
      </c>
      <c r="I7587" s="31">
        <v>0</v>
      </c>
      <c r="J7587" s="31">
        <v>51005</v>
      </c>
      <c r="K7587" s="31">
        <v>0</v>
      </c>
      <c r="L7587" s="31" t="s">
        <v>1764</v>
      </c>
      <c r="M7587" s="31">
        <f t="shared" si="327"/>
        <v>0</v>
      </c>
      <c r="N7587" s="31">
        <f t="shared" si="328"/>
        <v>0</v>
      </c>
    </row>
    <row r="7588" spans="1:14" x14ac:dyDescent="0.45">
      <c r="A7588" s="31" t="str">
        <f t="shared" si="329"/>
        <v>E10000014_Unborn children at 31st March referred to social services in last year but not meeting thresholds_Number</v>
      </c>
      <c r="B7588" s="31" t="s">
        <v>309</v>
      </c>
      <c r="C7588" s="31" t="s">
        <v>310</v>
      </c>
      <c r="D7588" s="31" t="s">
        <v>474</v>
      </c>
      <c r="E7588" s="31" t="s">
        <v>475</v>
      </c>
      <c r="F7588" s="31" t="s">
        <v>92</v>
      </c>
      <c r="G7588" s="31" t="s">
        <v>124</v>
      </c>
      <c r="H7588" s="31" t="s">
        <v>743</v>
      </c>
      <c r="I7588" s="31">
        <v>75</v>
      </c>
      <c r="J7588" s="31">
        <v>284002</v>
      </c>
      <c r="K7588" s="31">
        <v>0.26408264730530101</v>
      </c>
      <c r="L7588" s="31" t="s">
        <v>1767</v>
      </c>
      <c r="M7588" s="31">
        <f t="shared" si="327"/>
        <v>0.26408264730530101</v>
      </c>
      <c r="N7588" s="31">
        <f t="shared" si="328"/>
        <v>0</v>
      </c>
    </row>
    <row r="7589" spans="1:14" x14ac:dyDescent="0.45">
      <c r="A7589" s="31" t="str">
        <f t="shared" si="329"/>
        <v>E06000044_Unborn children at 31st March referred to social services in last year but not meeting thresholds_Number</v>
      </c>
      <c r="B7589" s="31" t="s">
        <v>383</v>
      </c>
      <c r="C7589" s="31" t="s">
        <v>384</v>
      </c>
      <c r="D7589" s="31" t="s">
        <v>474</v>
      </c>
      <c r="E7589" s="31" t="s">
        <v>475</v>
      </c>
      <c r="F7589" s="31" t="s">
        <v>92</v>
      </c>
      <c r="G7589" s="31" t="s">
        <v>124</v>
      </c>
      <c r="H7589" s="31" t="s">
        <v>743</v>
      </c>
      <c r="I7589" s="31">
        <v>9</v>
      </c>
      <c r="J7589" s="31">
        <v>44046</v>
      </c>
      <c r="K7589" s="31">
        <v>0.204331834899877</v>
      </c>
      <c r="L7589" s="31" t="s">
        <v>1766</v>
      </c>
      <c r="M7589" s="31">
        <f t="shared" si="327"/>
        <v>0.204331834899877</v>
      </c>
      <c r="N7589" s="31">
        <f t="shared" si="328"/>
        <v>0</v>
      </c>
    </row>
    <row r="7590" spans="1:14" x14ac:dyDescent="0.45">
      <c r="A7590" s="31" t="str">
        <f t="shared" si="329"/>
        <v>E06000045_Unborn children at 31st March referred to social services in last year but not meeting thresholds_Number</v>
      </c>
      <c r="B7590" s="31" t="s">
        <v>577</v>
      </c>
      <c r="C7590" s="31" t="s">
        <v>729</v>
      </c>
      <c r="D7590" s="31" t="s">
        <v>474</v>
      </c>
      <c r="E7590" s="31" t="s">
        <v>475</v>
      </c>
      <c r="F7590" s="31" t="s">
        <v>92</v>
      </c>
      <c r="G7590" s="31" t="s">
        <v>124</v>
      </c>
      <c r="H7590" s="31" t="s">
        <v>743</v>
      </c>
      <c r="I7590" s="31" t="s">
        <v>1280</v>
      </c>
      <c r="J7590" s="31">
        <v>50832</v>
      </c>
      <c r="K7590" s="31" t="s">
        <v>1280</v>
      </c>
      <c r="L7590" s="31" t="s">
        <v>70</v>
      </c>
      <c r="M7590" s="31" t="s">
        <v>70</v>
      </c>
      <c r="N7590" s="31">
        <f t="shared" si="328"/>
        <v>0</v>
      </c>
    </row>
    <row r="7591" spans="1:14" x14ac:dyDescent="0.45">
      <c r="A7591" s="31" t="str">
        <f t="shared" si="329"/>
        <v>E10000018_Unborn children at 31st March referred to social services in last year but not meeting thresholds_Number</v>
      </c>
      <c r="B7591" s="31" t="s">
        <v>552</v>
      </c>
      <c r="C7591" s="31" t="s">
        <v>553</v>
      </c>
      <c r="D7591" s="31" t="s">
        <v>474</v>
      </c>
      <c r="E7591" s="31" t="s">
        <v>475</v>
      </c>
      <c r="F7591" s="31" t="s">
        <v>92</v>
      </c>
      <c r="G7591" s="31" t="s">
        <v>124</v>
      </c>
      <c r="H7591" s="31" t="s">
        <v>743</v>
      </c>
      <c r="I7591" s="31">
        <v>21</v>
      </c>
      <c r="J7591" s="31">
        <v>140307</v>
      </c>
      <c r="K7591" s="31">
        <v>0.14967179114370599</v>
      </c>
      <c r="L7591" s="31" t="s">
        <v>1765</v>
      </c>
      <c r="M7591" s="31">
        <f t="shared" si="327"/>
        <v>0.14967179114370599</v>
      </c>
      <c r="N7591" s="31">
        <f t="shared" si="328"/>
        <v>0</v>
      </c>
    </row>
    <row r="7592" spans="1:14" x14ac:dyDescent="0.45">
      <c r="A7592" s="31" t="str">
        <f t="shared" si="329"/>
        <v>E06000016_Unborn children at 31st March referred to social services in last year but not meeting thresholds_Number</v>
      </c>
      <c r="B7592" s="31" t="s">
        <v>341</v>
      </c>
      <c r="C7592" s="31" t="s">
        <v>342</v>
      </c>
      <c r="D7592" s="31" t="s">
        <v>474</v>
      </c>
      <c r="E7592" s="31" t="s">
        <v>475</v>
      </c>
      <c r="F7592" s="31" t="s">
        <v>92</v>
      </c>
      <c r="G7592" s="31" t="s">
        <v>124</v>
      </c>
      <c r="H7592" s="31" t="s">
        <v>743</v>
      </c>
      <c r="I7592" s="31">
        <v>14</v>
      </c>
      <c r="J7592" s="31">
        <v>83994</v>
      </c>
      <c r="K7592" s="31">
        <v>0.16667857227897201</v>
      </c>
      <c r="L7592" s="31" t="s">
        <v>1766</v>
      </c>
      <c r="M7592" s="31">
        <f t="shared" si="327"/>
        <v>0.16667857227897201</v>
      </c>
      <c r="N7592" s="31">
        <f t="shared" si="328"/>
        <v>0</v>
      </c>
    </row>
    <row r="7593" spans="1:14" x14ac:dyDescent="0.45">
      <c r="A7593" s="31" t="str">
        <f t="shared" si="329"/>
        <v>E06000017_Unborn children at 31st March referred to social services in last year but not meeting thresholds_Number</v>
      </c>
      <c r="B7593" s="31" t="s">
        <v>548</v>
      </c>
      <c r="C7593" s="31" t="s">
        <v>728</v>
      </c>
      <c r="D7593" s="31" t="s">
        <v>474</v>
      </c>
      <c r="E7593" s="31" t="s">
        <v>475</v>
      </c>
      <c r="F7593" s="31" t="s">
        <v>92</v>
      </c>
      <c r="G7593" s="31" t="s">
        <v>124</v>
      </c>
      <c r="H7593" s="31" t="s">
        <v>743</v>
      </c>
      <c r="I7593" s="31" t="s">
        <v>1280</v>
      </c>
      <c r="J7593" s="31">
        <v>7807</v>
      </c>
      <c r="K7593" s="31" t="s">
        <v>1280</v>
      </c>
      <c r="L7593" s="31" t="s">
        <v>70</v>
      </c>
      <c r="M7593" s="31" t="s">
        <v>70</v>
      </c>
      <c r="N7593" s="31">
        <f t="shared" si="328"/>
        <v>0</v>
      </c>
    </row>
    <row r="7594" spans="1:14" x14ac:dyDescent="0.45">
      <c r="A7594" s="31" t="str">
        <f t="shared" si="329"/>
        <v>E10000028_Unborn children at 31st March referred to social services in last year but not meeting thresholds_Number</v>
      </c>
      <c r="B7594" s="31" t="s">
        <v>418</v>
      </c>
      <c r="C7594" s="31" t="s">
        <v>419</v>
      </c>
      <c r="D7594" s="31" t="s">
        <v>474</v>
      </c>
      <c r="E7594" s="31" t="s">
        <v>475</v>
      </c>
      <c r="F7594" s="31" t="s">
        <v>92</v>
      </c>
      <c r="G7594" s="31" t="s">
        <v>124</v>
      </c>
      <c r="H7594" s="31" t="s">
        <v>743</v>
      </c>
      <c r="I7594" s="31">
        <v>27</v>
      </c>
      <c r="J7594" s="31">
        <v>169603</v>
      </c>
      <c r="K7594" s="31">
        <v>0.159195297252997</v>
      </c>
      <c r="L7594" s="31" t="s">
        <v>1766</v>
      </c>
      <c r="M7594" s="31">
        <f t="shared" si="327"/>
        <v>0.159195297252997</v>
      </c>
      <c r="N7594" s="31">
        <f t="shared" si="328"/>
        <v>0</v>
      </c>
    </row>
    <row r="7595" spans="1:14" x14ac:dyDescent="0.45">
      <c r="A7595" s="31" t="str">
        <f t="shared" si="329"/>
        <v>E06000021_Unborn children at 31st March referred to social services in last year but not meeting thresholds_Number</v>
      </c>
      <c r="B7595" s="31" t="s">
        <v>424</v>
      </c>
      <c r="C7595" s="31" t="s">
        <v>425</v>
      </c>
      <c r="D7595" s="31" t="s">
        <v>474</v>
      </c>
      <c r="E7595" s="31" t="s">
        <v>475</v>
      </c>
      <c r="F7595" s="31" t="s">
        <v>92</v>
      </c>
      <c r="G7595" s="31" t="s">
        <v>124</v>
      </c>
      <c r="H7595" s="31" t="s">
        <v>743</v>
      </c>
      <c r="I7595" s="31">
        <v>20</v>
      </c>
      <c r="J7595" s="31">
        <v>57549</v>
      </c>
      <c r="K7595" s="31">
        <v>0.34752993101530899</v>
      </c>
      <c r="L7595" s="31" t="s">
        <v>1767</v>
      </c>
      <c r="M7595" s="31">
        <f t="shared" si="327"/>
        <v>0.34752993101530899</v>
      </c>
      <c r="N7595" s="31">
        <f t="shared" si="328"/>
        <v>0</v>
      </c>
    </row>
    <row r="7596" spans="1:14" x14ac:dyDescent="0.45">
      <c r="A7596" s="31" t="str">
        <f t="shared" si="329"/>
        <v>E06000054_Unborn children at 31st March referred to social services in last year but not meeting thresholds_Number</v>
      </c>
      <c r="B7596" s="31" t="s">
        <v>462</v>
      </c>
      <c r="C7596" s="31" t="s">
        <v>463</v>
      </c>
      <c r="D7596" s="31" t="s">
        <v>474</v>
      </c>
      <c r="E7596" s="31" t="s">
        <v>475</v>
      </c>
      <c r="F7596" s="31" t="s">
        <v>92</v>
      </c>
      <c r="G7596" s="31" t="s">
        <v>124</v>
      </c>
      <c r="H7596" s="31" t="s">
        <v>743</v>
      </c>
      <c r="I7596" s="31">
        <v>24</v>
      </c>
      <c r="J7596" s="31">
        <v>105692</v>
      </c>
      <c r="K7596" s="31">
        <v>0.22707489687015101</v>
      </c>
      <c r="L7596" s="31" t="s">
        <v>1766</v>
      </c>
      <c r="M7596" s="31">
        <f t="shared" si="327"/>
        <v>0.22707489687015101</v>
      </c>
      <c r="N7596" s="31">
        <f t="shared" si="328"/>
        <v>0</v>
      </c>
    </row>
    <row r="7597" spans="1:14" x14ac:dyDescent="0.45">
      <c r="A7597" s="31" t="str">
        <f t="shared" si="329"/>
        <v>E06000030_Unborn children at 31st March referred to social services in last year but not meeting thresholds_Number</v>
      </c>
      <c r="B7597" s="31" t="s">
        <v>434</v>
      </c>
      <c r="C7597" s="31" t="s">
        <v>435</v>
      </c>
      <c r="D7597" s="31" t="s">
        <v>474</v>
      </c>
      <c r="E7597" s="31" t="s">
        <v>475</v>
      </c>
      <c r="F7597" s="31" t="s">
        <v>92</v>
      </c>
      <c r="G7597" s="31" t="s">
        <v>124</v>
      </c>
      <c r="H7597" s="31" t="s">
        <v>743</v>
      </c>
      <c r="I7597" s="31" t="s">
        <v>1280</v>
      </c>
      <c r="J7597" s="31">
        <v>50239</v>
      </c>
      <c r="K7597" s="31" t="s">
        <v>1280</v>
      </c>
      <c r="L7597" s="31" t="s">
        <v>70</v>
      </c>
      <c r="M7597" s="31" t="s">
        <v>70</v>
      </c>
      <c r="N7597" s="31">
        <f t="shared" si="328"/>
        <v>0</v>
      </c>
    </row>
    <row r="7598" spans="1:14" x14ac:dyDescent="0.45">
      <c r="A7598" s="31" t="str">
        <f t="shared" si="329"/>
        <v>E06000036_Unborn children at 31st March referred to social services in last year but not meeting thresholds_Number</v>
      </c>
      <c r="B7598" s="31" t="s">
        <v>257</v>
      </c>
      <c r="C7598" s="31" t="s">
        <v>258</v>
      </c>
      <c r="D7598" s="31" t="s">
        <v>474</v>
      </c>
      <c r="E7598" s="31" t="s">
        <v>475</v>
      </c>
      <c r="F7598" s="31" t="s">
        <v>92</v>
      </c>
      <c r="G7598" s="31" t="s">
        <v>124</v>
      </c>
      <c r="H7598" s="31" t="s">
        <v>743</v>
      </c>
      <c r="I7598" s="31" t="s">
        <v>1280</v>
      </c>
      <c r="J7598" s="31">
        <v>28336</v>
      </c>
      <c r="K7598" s="31" t="s">
        <v>1280</v>
      </c>
      <c r="L7598" s="31" t="s">
        <v>70</v>
      </c>
      <c r="M7598" s="31" t="s">
        <v>70</v>
      </c>
      <c r="N7598" s="31">
        <f t="shared" si="328"/>
        <v>0</v>
      </c>
    </row>
    <row r="7599" spans="1:14" x14ac:dyDescent="0.45">
      <c r="A7599" s="31" t="str">
        <f t="shared" si="329"/>
        <v>E06000040_Unborn children at 31st March referred to social services in last year but not meeting thresholds_Number</v>
      </c>
      <c r="B7599" s="31" t="s">
        <v>555</v>
      </c>
      <c r="C7599" s="31" t="s">
        <v>727</v>
      </c>
      <c r="D7599" s="31" t="s">
        <v>474</v>
      </c>
      <c r="E7599" s="31" t="s">
        <v>475</v>
      </c>
      <c r="F7599" s="31" t="s">
        <v>92</v>
      </c>
      <c r="G7599" s="31" t="s">
        <v>124</v>
      </c>
      <c r="H7599" s="31" t="s">
        <v>743</v>
      </c>
      <c r="I7599" s="31" t="s">
        <v>1280</v>
      </c>
      <c r="J7599" s="31">
        <v>34604</v>
      </c>
      <c r="K7599" s="31" t="s">
        <v>1280</v>
      </c>
      <c r="L7599" s="31" t="s">
        <v>70</v>
      </c>
      <c r="M7599" s="31" t="s">
        <v>70</v>
      </c>
      <c r="N7599" s="31">
        <f t="shared" si="328"/>
        <v>0</v>
      </c>
    </row>
    <row r="7600" spans="1:14" x14ac:dyDescent="0.45">
      <c r="A7600" s="31" t="str">
        <f t="shared" si="329"/>
        <v>E06000037_Unborn children at 31st March referred to social services in last year but not meeting thresholds_Number</v>
      </c>
      <c r="B7600" s="31" t="s">
        <v>456</v>
      </c>
      <c r="C7600" s="31" t="s">
        <v>457</v>
      </c>
      <c r="D7600" s="31" t="s">
        <v>474</v>
      </c>
      <c r="E7600" s="31" t="s">
        <v>475</v>
      </c>
      <c r="F7600" s="31" t="s">
        <v>92</v>
      </c>
      <c r="G7600" s="31" t="s">
        <v>124</v>
      </c>
      <c r="H7600" s="31" t="s">
        <v>743</v>
      </c>
      <c r="I7600" s="31" t="s">
        <v>1280</v>
      </c>
      <c r="J7600" s="31">
        <v>35623</v>
      </c>
      <c r="K7600" s="31" t="s">
        <v>1280</v>
      </c>
      <c r="L7600" s="31" t="s">
        <v>70</v>
      </c>
      <c r="M7600" s="31" t="s">
        <v>70</v>
      </c>
      <c r="N7600" s="31">
        <f t="shared" si="328"/>
        <v>0</v>
      </c>
    </row>
    <row r="7601" spans="1:14" x14ac:dyDescent="0.45">
      <c r="A7601" s="31" t="str">
        <f t="shared" si="329"/>
        <v>E06000038_Unborn children at 31st March referred to social services in last year but not meeting thresholds_Number</v>
      </c>
      <c r="B7601" s="31" t="s">
        <v>557</v>
      </c>
      <c r="C7601" s="31" t="s">
        <v>726</v>
      </c>
      <c r="D7601" s="31" t="s">
        <v>474</v>
      </c>
      <c r="E7601" s="31" t="s">
        <v>475</v>
      </c>
      <c r="F7601" s="31" t="s">
        <v>92</v>
      </c>
      <c r="G7601" s="31" t="s">
        <v>124</v>
      </c>
      <c r="H7601" s="31" t="s">
        <v>743</v>
      </c>
      <c r="I7601" s="31">
        <v>11</v>
      </c>
      <c r="J7601" s="31">
        <v>37080</v>
      </c>
      <c r="K7601" s="31">
        <v>0.29665587918015102</v>
      </c>
      <c r="L7601" s="31" t="s">
        <v>1767</v>
      </c>
      <c r="M7601" s="31">
        <f t="shared" si="327"/>
        <v>0.29665587918015102</v>
      </c>
      <c r="N7601" s="31">
        <f t="shared" si="328"/>
        <v>0</v>
      </c>
    </row>
    <row r="7602" spans="1:14" x14ac:dyDescent="0.45">
      <c r="A7602" s="31" t="str">
        <f t="shared" si="329"/>
        <v>E06000039_Unborn children at 31st March referred to social services in last year but not meeting thresholds_Number</v>
      </c>
      <c r="B7602" s="31" t="s">
        <v>404</v>
      </c>
      <c r="C7602" s="31" t="s">
        <v>405</v>
      </c>
      <c r="D7602" s="31" t="s">
        <v>474</v>
      </c>
      <c r="E7602" s="31" t="s">
        <v>475</v>
      </c>
      <c r="F7602" s="31" t="s">
        <v>92</v>
      </c>
      <c r="G7602" s="31" t="s">
        <v>124</v>
      </c>
      <c r="H7602" s="31" t="s">
        <v>743</v>
      </c>
      <c r="I7602" s="31" t="s">
        <v>1280</v>
      </c>
      <c r="J7602" s="31">
        <v>42699</v>
      </c>
      <c r="K7602" s="31" t="s">
        <v>1280</v>
      </c>
      <c r="L7602" s="31" t="s">
        <v>70</v>
      </c>
      <c r="M7602" s="31" t="s">
        <v>70</v>
      </c>
      <c r="N7602" s="31">
        <f t="shared" si="328"/>
        <v>0</v>
      </c>
    </row>
    <row r="7603" spans="1:14" x14ac:dyDescent="0.45">
      <c r="A7603" s="31" t="str">
        <f t="shared" si="329"/>
        <v>E06000041_Unborn children at 31st March referred to social services in last year but not meeting thresholds_Number</v>
      </c>
      <c r="B7603" s="31" t="s">
        <v>466</v>
      </c>
      <c r="C7603" s="31" t="s">
        <v>467</v>
      </c>
      <c r="D7603" s="31" t="s">
        <v>474</v>
      </c>
      <c r="E7603" s="31" t="s">
        <v>475</v>
      </c>
      <c r="F7603" s="31" t="s">
        <v>92</v>
      </c>
      <c r="G7603" s="31" t="s">
        <v>124</v>
      </c>
      <c r="H7603" s="31" t="s">
        <v>743</v>
      </c>
      <c r="I7603" s="31" t="s">
        <v>1280</v>
      </c>
      <c r="J7603" s="31">
        <v>39532</v>
      </c>
      <c r="K7603" s="31" t="s">
        <v>1280</v>
      </c>
      <c r="L7603" s="31" t="s">
        <v>70</v>
      </c>
      <c r="M7603" s="31" t="s">
        <v>70</v>
      </c>
      <c r="N7603" s="31">
        <f t="shared" si="328"/>
        <v>0</v>
      </c>
    </row>
    <row r="7604" spans="1:14" x14ac:dyDescent="0.45">
      <c r="A7604" s="31" t="str">
        <f t="shared" si="329"/>
        <v>E10000003_Unborn children at 31st March referred to social services in last year but not meeting thresholds_Number</v>
      </c>
      <c r="B7604" s="31" t="s">
        <v>275</v>
      </c>
      <c r="C7604" s="31" t="s">
        <v>276</v>
      </c>
      <c r="D7604" s="31" t="s">
        <v>474</v>
      </c>
      <c r="E7604" s="31" t="s">
        <v>475</v>
      </c>
      <c r="F7604" s="31" t="s">
        <v>92</v>
      </c>
      <c r="G7604" s="31" t="s">
        <v>124</v>
      </c>
      <c r="H7604" s="31" t="s">
        <v>743</v>
      </c>
      <c r="I7604" s="31">
        <v>29</v>
      </c>
      <c r="J7604" s="31">
        <v>135719</v>
      </c>
      <c r="K7604" s="31">
        <v>0.21367678806946699</v>
      </c>
      <c r="L7604" s="31" t="s">
        <v>1766</v>
      </c>
      <c r="M7604" s="31">
        <f t="shared" si="327"/>
        <v>0.21367678806946699</v>
      </c>
      <c r="N7604" s="31">
        <f t="shared" si="328"/>
        <v>0</v>
      </c>
    </row>
    <row r="7605" spans="1:14" x14ac:dyDescent="0.45">
      <c r="A7605" s="31" t="str">
        <f t="shared" si="329"/>
        <v>E06000031_Unborn children at 31st March referred to social services in last year but not meeting thresholds_Number</v>
      </c>
      <c r="B7605" s="31" t="s">
        <v>379</v>
      </c>
      <c r="C7605" s="31" t="s">
        <v>380</v>
      </c>
      <c r="D7605" s="31" t="s">
        <v>474</v>
      </c>
      <c r="E7605" s="31" t="s">
        <v>475</v>
      </c>
      <c r="F7605" s="31" t="s">
        <v>92</v>
      </c>
      <c r="G7605" s="31" t="s">
        <v>124</v>
      </c>
      <c r="H7605" s="31" t="s">
        <v>743</v>
      </c>
      <c r="I7605" s="31">
        <v>30</v>
      </c>
      <c r="J7605" s="31">
        <v>51137</v>
      </c>
      <c r="K7605" s="31">
        <v>0.58665936601677804</v>
      </c>
      <c r="L7605" s="31" t="s">
        <v>1770</v>
      </c>
      <c r="M7605" s="31">
        <f t="shared" si="327"/>
        <v>0.58665936601677804</v>
      </c>
      <c r="N7605" s="31">
        <f t="shared" si="328"/>
        <v>0</v>
      </c>
    </row>
    <row r="7606" spans="1:14" x14ac:dyDescent="0.45">
      <c r="A7606" s="31" t="str">
        <f t="shared" si="329"/>
        <v>E06000006_Unborn children at 31st March referred to social services in last year but not meeting thresholds_Number</v>
      </c>
      <c r="B7606" s="31" t="s">
        <v>531</v>
      </c>
      <c r="C7606" s="31" t="s">
        <v>722</v>
      </c>
      <c r="D7606" s="31" t="s">
        <v>474</v>
      </c>
      <c r="E7606" s="31" t="s">
        <v>475</v>
      </c>
      <c r="F7606" s="31" t="s">
        <v>92</v>
      </c>
      <c r="G7606" s="31" t="s">
        <v>124</v>
      </c>
      <c r="H7606" s="31" t="s">
        <v>743</v>
      </c>
      <c r="I7606" s="31">
        <v>6</v>
      </c>
      <c r="J7606" s="31">
        <v>28617</v>
      </c>
      <c r="K7606" s="31">
        <v>0.20966558339448599</v>
      </c>
      <c r="L7606" s="31" t="s">
        <v>1766</v>
      </c>
      <c r="M7606" s="31">
        <f t="shared" si="327"/>
        <v>0.20966558339448599</v>
      </c>
      <c r="N7606" s="31">
        <f t="shared" si="328"/>
        <v>0</v>
      </c>
    </row>
    <row r="7607" spans="1:14" x14ac:dyDescent="0.45">
      <c r="A7607" s="31" t="str">
        <f t="shared" si="329"/>
        <v>E06000007_Unborn children at 31st March referred to social services in last year but not meeting thresholds_Number</v>
      </c>
      <c r="B7607" s="31" t="s">
        <v>452</v>
      </c>
      <c r="C7607" s="31" t="s">
        <v>453</v>
      </c>
      <c r="D7607" s="31" t="s">
        <v>474</v>
      </c>
      <c r="E7607" s="31" t="s">
        <v>475</v>
      </c>
      <c r="F7607" s="31" t="s">
        <v>92</v>
      </c>
      <c r="G7607" s="31" t="s">
        <v>124</v>
      </c>
      <c r="H7607" s="31" t="s">
        <v>743</v>
      </c>
      <c r="I7607" s="31">
        <v>0</v>
      </c>
      <c r="J7607" s="31">
        <v>44484</v>
      </c>
      <c r="K7607" s="31">
        <v>0</v>
      </c>
      <c r="L7607" s="31" t="s">
        <v>1764</v>
      </c>
      <c r="M7607" s="31">
        <f t="shared" si="327"/>
        <v>0</v>
      </c>
      <c r="N7607" s="31">
        <f t="shared" si="328"/>
        <v>0</v>
      </c>
    </row>
    <row r="7608" spans="1:14" x14ac:dyDescent="0.45">
      <c r="A7608" s="31" t="str">
        <f t="shared" si="329"/>
        <v>E10000008_Unborn children at 31st March referred to social services in last year but not meeting thresholds_Number</v>
      </c>
      <c r="B7608" s="31" t="s">
        <v>504</v>
      </c>
      <c r="C7608" s="31" t="s">
        <v>505</v>
      </c>
      <c r="D7608" s="31" t="s">
        <v>474</v>
      </c>
      <c r="E7608" s="31" t="s">
        <v>475</v>
      </c>
      <c r="F7608" s="31" t="s">
        <v>92</v>
      </c>
      <c r="G7608" s="31" t="s">
        <v>124</v>
      </c>
      <c r="H7608" s="31" t="s">
        <v>743</v>
      </c>
      <c r="I7608" s="31">
        <v>7</v>
      </c>
      <c r="J7608" s="31">
        <v>145878</v>
      </c>
      <c r="K7608" s="31">
        <v>4.7985302787260598E-2</v>
      </c>
      <c r="L7608" s="31" t="s">
        <v>1764</v>
      </c>
      <c r="M7608" s="31">
        <f t="shared" si="327"/>
        <v>4.7985302787260598E-2</v>
      </c>
      <c r="N7608" s="31">
        <f t="shared" si="328"/>
        <v>0</v>
      </c>
    </row>
    <row r="7609" spans="1:14" x14ac:dyDescent="0.45">
      <c r="A7609" s="31" t="str">
        <f t="shared" si="329"/>
        <v>E06000026_Unborn children at 31st March referred to social services in last year but not meeting thresholds_Number</v>
      </c>
      <c r="B7609" s="31" t="s">
        <v>381</v>
      </c>
      <c r="C7609" s="31" t="s">
        <v>382</v>
      </c>
      <c r="D7609" s="31" t="s">
        <v>474</v>
      </c>
      <c r="E7609" s="31" t="s">
        <v>475</v>
      </c>
      <c r="F7609" s="31" t="s">
        <v>92</v>
      </c>
      <c r="G7609" s="31" t="s">
        <v>124</v>
      </c>
      <c r="H7609" s="31" t="s">
        <v>743</v>
      </c>
      <c r="I7609" s="31">
        <v>18</v>
      </c>
      <c r="J7609" s="31">
        <v>52552</v>
      </c>
      <c r="K7609" s="31">
        <v>0.34251788704521202</v>
      </c>
      <c r="L7609" s="31" t="s">
        <v>1767</v>
      </c>
      <c r="M7609" s="31">
        <f t="shared" si="327"/>
        <v>0.34251788704521202</v>
      </c>
      <c r="N7609" s="31">
        <f t="shared" si="328"/>
        <v>0</v>
      </c>
    </row>
    <row r="7610" spans="1:14" x14ac:dyDescent="0.45">
      <c r="A7610" s="31" t="str">
        <f t="shared" si="329"/>
        <v>E06000027_Unborn children at 31st March referred to social services in last year but not meeting thresholds_Number</v>
      </c>
      <c r="B7610" s="31" t="s">
        <v>438</v>
      </c>
      <c r="C7610" s="31" t="s">
        <v>439</v>
      </c>
      <c r="D7610" s="31" t="s">
        <v>474</v>
      </c>
      <c r="E7610" s="31" t="s">
        <v>475</v>
      </c>
      <c r="F7610" s="31" t="s">
        <v>92</v>
      </c>
      <c r="G7610" s="31" t="s">
        <v>124</v>
      </c>
      <c r="H7610" s="31" t="s">
        <v>743</v>
      </c>
      <c r="I7610" s="31" t="s">
        <v>1280</v>
      </c>
      <c r="J7610" s="31">
        <v>25423</v>
      </c>
      <c r="K7610" s="31" t="s">
        <v>1280</v>
      </c>
      <c r="L7610" s="31" t="s">
        <v>70</v>
      </c>
      <c r="M7610" s="31" t="s">
        <v>70</v>
      </c>
      <c r="N7610" s="31">
        <f t="shared" si="328"/>
        <v>0</v>
      </c>
    </row>
    <row r="7611" spans="1:14" x14ac:dyDescent="0.45">
      <c r="A7611" s="31" t="str">
        <f t="shared" si="329"/>
        <v>E10000012_Unborn children at 31st March referred to social services in last year but not meeting thresholds_Number</v>
      </c>
      <c r="B7611" s="31" t="s">
        <v>303</v>
      </c>
      <c r="C7611" s="31" t="s">
        <v>304</v>
      </c>
      <c r="D7611" s="31" t="s">
        <v>474</v>
      </c>
      <c r="E7611" s="31" t="s">
        <v>475</v>
      </c>
      <c r="F7611" s="31" t="s">
        <v>92</v>
      </c>
      <c r="G7611" s="31" t="s">
        <v>124</v>
      </c>
      <c r="H7611" s="31" t="s">
        <v>743</v>
      </c>
      <c r="I7611" s="31">
        <v>11</v>
      </c>
      <c r="J7611" s="31">
        <v>311172</v>
      </c>
      <c r="K7611" s="31">
        <v>3.5350224313241599E-2</v>
      </c>
      <c r="L7611" s="31" t="s">
        <v>1764</v>
      </c>
      <c r="M7611" s="31">
        <f t="shared" si="327"/>
        <v>3.5350224313241599E-2</v>
      </c>
      <c r="N7611" s="31">
        <f t="shared" si="328"/>
        <v>0</v>
      </c>
    </row>
    <row r="7612" spans="1:14" x14ac:dyDescent="0.45">
      <c r="A7612" s="31" t="str">
        <f t="shared" si="329"/>
        <v>E06000033_Unborn children at 31st March referred to social services in last year but not meeting thresholds_Number</v>
      </c>
      <c r="B7612" s="31" t="s">
        <v>412</v>
      </c>
      <c r="C7612" s="31" t="s">
        <v>413</v>
      </c>
      <c r="D7612" s="31" t="s">
        <v>474</v>
      </c>
      <c r="E7612" s="31" t="s">
        <v>475</v>
      </c>
      <c r="F7612" s="31" t="s">
        <v>92</v>
      </c>
      <c r="G7612" s="31" t="s">
        <v>124</v>
      </c>
      <c r="H7612" s="31" t="s">
        <v>743</v>
      </c>
      <c r="I7612" s="31">
        <v>9</v>
      </c>
      <c r="J7612" s="31">
        <v>39540</v>
      </c>
      <c r="K7612" s="31">
        <v>0.22761760242792101</v>
      </c>
      <c r="L7612" s="31" t="s">
        <v>1766</v>
      </c>
      <c r="M7612" s="31">
        <f t="shared" si="327"/>
        <v>0.22761760242792101</v>
      </c>
      <c r="N7612" s="31">
        <f t="shared" si="328"/>
        <v>0</v>
      </c>
    </row>
    <row r="7613" spans="1:14" x14ac:dyDescent="0.45">
      <c r="A7613" s="31" t="str">
        <f t="shared" si="329"/>
        <v>E06000034_Unborn children at 31st March referred to social services in last year but not meeting thresholds_Number</v>
      </c>
      <c r="B7613" s="31" t="s">
        <v>493</v>
      </c>
      <c r="C7613" s="31" t="s">
        <v>731</v>
      </c>
      <c r="D7613" s="31" t="s">
        <v>474</v>
      </c>
      <c r="E7613" s="31" t="s">
        <v>475</v>
      </c>
      <c r="F7613" s="31" t="s">
        <v>92</v>
      </c>
      <c r="G7613" s="31" t="s">
        <v>124</v>
      </c>
      <c r="H7613" s="31" t="s">
        <v>743</v>
      </c>
      <c r="I7613" s="31" t="s">
        <v>1280</v>
      </c>
      <c r="J7613" s="31">
        <v>43762</v>
      </c>
      <c r="K7613" s="31" t="s">
        <v>1280</v>
      </c>
      <c r="L7613" s="31" t="s">
        <v>70</v>
      </c>
      <c r="M7613" s="31" t="s">
        <v>70</v>
      </c>
      <c r="N7613" s="31">
        <f t="shared" si="328"/>
        <v>0</v>
      </c>
    </row>
    <row r="7614" spans="1:14" x14ac:dyDescent="0.45">
      <c r="A7614" s="31" t="str">
        <f t="shared" si="329"/>
        <v>E06000019_Unborn children at 31st March referred to social services in last year but not meeting thresholds_Number</v>
      </c>
      <c r="B7614" s="31" t="s">
        <v>317</v>
      </c>
      <c r="C7614" s="31" t="s">
        <v>318</v>
      </c>
      <c r="D7614" s="31" t="s">
        <v>474</v>
      </c>
      <c r="E7614" s="31" t="s">
        <v>475</v>
      </c>
      <c r="F7614" s="31" t="s">
        <v>92</v>
      </c>
      <c r="G7614" s="31" t="s">
        <v>124</v>
      </c>
      <c r="H7614" s="31" t="s">
        <v>743</v>
      </c>
      <c r="I7614" s="31">
        <v>0</v>
      </c>
      <c r="J7614" s="31">
        <v>36103</v>
      </c>
      <c r="K7614" s="31">
        <v>0</v>
      </c>
      <c r="L7614" s="31" t="s">
        <v>1764</v>
      </c>
      <c r="M7614" s="31">
        <f t="shared" si="327"/>
        <v>0</v>
      </c>
      <c r="N7614" s="31">
        <f t="shared" si="328"/>
        <v>0</v>
      </c>
    </row>
    <row r="7615" spans="1:14" x14ac:dyDescent="0.45">
      <c r="A7615" s="31" t="str">
        <f t="shared" si="329"/>
        <v>E10000034_Unborn children at 31st March referred to social services in last year but not meeting thresholds_Number</v>
      </c>
      <c r="B7615" s="31" t="s">
        <v>470</v>
      </c>
      <c r="C7615" s="31" t="s">
        <v>471</v>
      </c>
      <c r="D7615" s="31" t="s">
        <v>474</v>
      </c>
      <c r="E7615" s="31" t="s">
        <v>475</v>
      </c>
      <c r="F7615" s="31" t="s">
        <v>92</v>
      </c>
      <c r="G7615" s="31" t="s">
        <v>124</v>
      </c>
      <c r="H7615" s="31" t="s">
        <v>743</v>
      </c>
      <c r="I7615" s="31">
        <v>17</v>
      </c>
      <c r="J7615" s="31">
        <v>117783</v>
      </c>
      <c r="K7615" s="31">
        <v>0.14433322296086901</v>
      </c>
      <c r="L7615" s="31" t="s">
        <v>1765</v>
      </c>
      <c r="M7615" s="31">
        <f t="shared" si="327"/>
        <v>0.14433322296086901</v>
      </c>
      <c r="N7615" s="31">
        <f t="shared" si="328"/>
        <v>0</v>
      </c>
    </row>
    <row r="7616" spans="1:14" x14ac:dyDescent="0.45">
      <c r="A7616" s="31" t="str">
        <f t="shared" si="329"/>
        <v>E10000016_Unborn children at 31st March referred to social services in last year but not meeting thresholds_Number</v>
      </c>
      <c r="B7616" s="31" t="s">
        <v>327</v>
      </c>
      <c r="C7616" s="31" t="s">
        <v>328</v>
      </c>
      <c r="D7616" s="31" t="s">
        <v>474</v>
      </c>
      <c r="E7616" s="31" t="s">
        <v>475</v>
      </c>
      <c r="F7616" s="31" t="s">
        <v>92</v>
      </c>
      <c r="G7616" s="31" t="s">
        <v>124</v>
      </c>
      <c r="H7616" s="31" t="s">
        <v>743</v>
      </c>
      <c r="I7616" s="31">
        <v>56</v>
      </c>
      <c r="J7616" s="31">
        <v>340140</v>
      </c>
      <c r="K7616" s="31">
        <v>0.16463809019815401</v>
      </c>
      <c r="L7616" s="31" t="s">
        <v>1766</v>
      </c>
      <c r="M7616" s="31">
        <f t="shared" ref="M7616:M7641" si="330">K7616</f>
        <v>0.16463809019815401</v>
      </c>
      <c r="N7616" s="31">
        <f t="shared" si="328"/>
        <v>0</v>
      </c>
    </row>
    <row r="7617" spans="1:14" x14ac:dyDescent="0.45">
      <c r="A7617" s="31" t="str">
        <f t="shared" si="329"/>
        <v>E06000035_Unborn children at 31st March referred to social services in last year but not meeting thresholds_Number</v>
      </c>
      <c r="B7617" s="31" t="s">
        <v>351</v>
      </c>
      <c r="C7617" s="31" t="s">
        <v>352</v>
      </c>
      <c r="D7617" s="31" t="s">
        <v>474</v>
      </c>
      <c r="E7617" s="31" t="s">
        <v>475</v>
      </c>
      <c r="F7617" s="31" t="s">
        <v>92</v>
      </c>
      <c r="G7617" s="31" t="s">
        <v>124</v>
      </c>
      <c r="H7617" s="31" t="s">
        <v>743</v>
      </c>
      <c r="I7617" s="31">
        <v>15</v>
      </c>
      <c r="J7617" s="31">
        <v>64391</v>
      </c>
      <c r="K7617" s="31">
        <v>0.23295181003556401</v>
      </c>
      <c r="L7617" s="31" t="s">
        <v>1766</v>
      </c>
      <c r="M7617" s="31">
        <f t="shared" si="330"/>
        <v>0.23295181003556401</v>
      </c>
      <c r="N7617" s="31">
        <f t="shared" si="328"/>
        <v>0</v>
      </c>
    </row>
    <row r="7618" spans="1:14" x14ac:dyDescent="0.45">
      <c r="A7618" s="31" t="str">
        <f t="shared" si="329"/>
        <v>E10000017_Unborn children at 31st March referred to social services in last year but not meeting thresholds_Number</v>
      </c>
      <c r="B7618" s="31" t="s">
        <v>337</v>
      </c>
      <c r="C7618" s="31" t="s">
        <v>338</v>
      </c>
      <c r="D7618" s="31" t="s">
        <v>474</v>
      </c>
      <c r="E7618" s="31" t="s">
        <v>475</v>
      </c>
      <c r="F7618" s="31" t="s">
        <v>92</v>
      </c>
      <c r="G7618" s="31" t="s">
        <v>124</v>
      </c>
      <c r="H7618" s="31" t="s">
        <v>743</v>
      </c>
      <c r="I7618" s="31">
        <v>14</v>
      </c>
      <c r="J7618" s="31">
        <v>249727</v>
      </c>
      <c r="K7618" s="31">
        <v>5.6061218850985299E-2</v>
      </c>
      <c r="L7618" s="31" t="s">
        <v>1765</v>
      </c>
      <c r="M7618" s="31">
        <f t="shared" si="330"/>
        <v>5.6061218850985299E-2</v>
      </c>
      <c r="N7618" s="31">
        <f t="shared" si="328"/>
        <v>0</v>
      </c>
    </row>
    <row r="7619" spans="1:14" x14ac:dyDescent="0.45">
      <c r="A7619" s="31" t="str">
        <f t="shared" si="329"/>
        <v>E06000008_Unborn children at 31st March referred to social services in last year but not meeting thresholds_Number</v>
      </c>
      <c r="B7619" s="31" t="s">
        <v>247</v>
      </c>
      <c r="C7619" s="31" t="s">
        <v>248</v>
      </c>
      <c r="D7619" s="31" t="s">
        <v>474</v>
      </c>
      <c r="E7619" s="31" t="s">
        <v>475</v>
      </c>
      <c r="F7619" s="31" t="s">
        <v>92</v>
      </c>
      <c r="G7619" s="31" t="s">
        <v>124</v>
      </c>
      <c r="H7619" s="31" t="s">
        <v>743</v>
      </c>
      <c r="I7619" s="31" t="s">
        <v>1280</v>
      </c>
      <c r="J7619" s="31">
        <v>38481</v>
      </c>
      <c r="K7619" s="31" t="s">
        <v>1280</v>
      </c>
      <c r="L7619" s="31" t="s">
        <v>70</v>
      </c>
      <c r="M7619" s="31" t="s">
        <v>70</v>
      </c>
      <c r="N7619" s="31">
        <f t="shared" ref="N7619:N7641" si="331">IF(OR(C7619="City of London",C7619="Isles of Scilly"),1,0)</f>
        <v>0</v>
      </c>
    </row>
    <row r="7620" spans="1:14" x14ac:dyDescent="0.45">
      <c r="A7620" s="31" t="str">
        <f t="shared" si="329"/>
        <v>E06000009_Unborn children at 31st March referred to social services in last year but not meeting thresholds_Number</v>
      </c>
      <c r="B7620" s="31" t="s">
        <v>249</v>
      </c>
      <c r="C7620" s="31" t="s">
        <v>250</v>
      </c>
      <c r="D7620" s="31" t="s">
        <v>474</v>
      </c>
      <c r="E7620" s="31" t="s">
        <v>475</v>
      </c>
      <c r="F7620" s="31" t="s">
        <v>92</v>
      </c>
      <c r="G7620" s="31" t="s">
        <v>124</v>
      </c>
      <c r="H7620" s="31" t="s">
        <v>743</v>
      </c>
      <c r="I7620" s="31">
        <v>6</v>
      </c>
      <c r="J7620" s="31">
        <v>28904</v>
      </c>
      <c r="K7620" s="31">
        <v>0.20758372543592599</v>
      </c>
      <c r="L7620" s="31" t="s">
        <v>1766</v>
      </c>
      <c r="M7620" s="31">
        <f t="shared" si="330"/>
        <v>0.20758372543592599</v>
      </c>
      <c r="N7620" s="31">
        <f t="shared" si="331"/>
        <v>0</v>
      </c>
    </row>
    <row r="7621" spans="1:14" x14ac:dyDescent="0.45">
      <c r="A7621" s="31" t="str">
        <f t="shared" si="329"/>
        <v>E10000024_Unborn children at 31st March referred to social services in last year but not meeting thresholds_Number</v>
      </c>
      <c r="B7621" s="31" t="s">
        <v>572</v>
      </c>
      <c r="C7621" s="31" t="s">
        <v>573</v>
      </c>
      <c r="D7621" s="31" t="s">
        <v>474</v>
      </c>
      <c r="E7621" s="31" t="s">
        <v>475</v>
      </c>
      <c r="F7621" s="31" t="s">
        <v>92</v>
      </c>
      <c r="G7621" s="31" t="s">
        <v>124</v>
      </c>
      <c r="H7621" s="31" t="s">
        <v>743</v>
      </c>
      <c r="I7621" s="31">
        <v>43</v>
      </c>
      <c r="J7621" s="31">
        <v>166542</v>
      </c>
      <c r="K7621" s="31">
        <v>0.25819312846008802</v>
      </c>
      <c r="L7621" s="31" t="s">
        <v>1767</v>
      </c>
      <c r="M7621" s="31">
        <f t="shared" si="330"/>
        <v>0.25819312846008802</v>
      </c>
      <c r="N7621" s="31">
        <f t="shared" si="331"/>
        <v>0</v>
      </c>
    </row>
    <row r="7622" spans="1:14" x14ac:dyDescent="0.45">
      <c r="A7622" s="31" t="str">
        <f t="shared" si="329"/>
        <v>E06000018_Unborn children at 31st March referred to social services in last year but not meeting thresholds_Number</v>
      </c>
      <c r="B7622" s="31" t="s">
        <v>373</v>
      </c>
      <c r="C7622" s="31" t="s">
        <v>374</v>
      </c>
      <c r="D7622" s="31" t="s">
        <v>474</v>
      </c>
      <c r="E7622" s="31" t="s">
        <v>475</v>
      </c>
      <c r="F7622" s="31" t="s">
        <v>92</v>
      </c>
      <c r="G7622" s="31" t="s">
        <v>124</v>
      </c>
      <c r="H7622" s="31" t="s">
        <v>743</v>
      </c>
      <c r="I7622" s="31">
        <v>10</v>
      </c>
      <c r="J7622" s="31">
        <v>68651</v>
      </c>
      <c r="K7622" s="31">
        <v>0.14566430204949701</v>
      </c>
      <c r="L7622" s="31" t="s">
        <v>1765</v>
      </c>
      <c r="M7622" s="31">
        <f t="shared" si="330"/>
        <v>0.14566430204949701</v>
      </c>
      <c r="N7622" s="31">
        <f t="shared" si="331"/>
        <v>0</v>
      </c>
    </row>
    <row r="7623" spans="1:14" x14ac:dyDescent="0.45">
      <c r="A7623" s="31" t="str">
        <f t="shared" si="329"/>
        <v>E06000051_Unborn children at 31st March referred to social services in last year but not meeting thresholds_Number</v>
      </c>
      <c r="B7623" s="31" t="s">
        <v>403</v>
      </c>
      <c r="C7623" s="31" t="s">
        <v>166</v>
      </c>
      <c r="D7623" s="31" t="s">
        <v>474</v>
      </c>
      <c r="E7623" s="31" t="s">
        <v>475</v>
      </c>
      <c r="F7623" s="31" t="s">
        <v>92</v>
      </c>
      <c r="G7623" s="31" t="s">
        <v>124</v>
      </c>
      <c r="H7623" s="31" t="s">
        <v>743</v>
      </c>
      <c r="I7623" s="31" t="s">
        <v>1280</v>
      </c>
      <c r="J7623" s="31">
        <v>59839</v>
      </c>
      <c r="K7623" s="31" t="s">
        <v>1280</v>
      </c>
      <c r="L7623" s="31" t="s">
        <v>70</v>
      </c>
      <c r="M7623" s="31" t="s">
        <v>70</v>
      </c>
      <c r="N7623" s="31">
        <f t="shared" si="331"/>
        <v>0</v>
      </c>
    </row>
    <row r="7624" spans="1:14" x14ac:dyDescent="0.45">
      <c r="A7624" s="31" t="str">
        <f t="shared" si="329"/>
        <v>E06000020_Unborn children at 31st March referred to social services in last year but not meeting thresholds_Number</v>
      </c>
      <c r="B7624" s="31" t="s">
        <v>570</v>
      </c>
      <c r="C7624" s="31" t="s">
        <v>730</v>
      </c>
      <c r="D7624" s="31" t="s">
        <v>474</v>
      </c>
      <c r="E7624" s="31" t="s">
        <v>475</v>
      </c>
      <c r="F7624" s="31" t="s">
        <v>92</v>
      </c>
      <c r="G7624" s="31" t="s">
        <v>124</v>
      </c>
      <c r="H7624" s="31" t="s">
        <v>743</v>
      </c>
      <c r="I7624" s="31" t="s">
        <v>1280</v>
      </c>
      <c r="J7624" s="31">
        <v>40620</v>
      </c>
      <c r="K7624" s="31" t="s">
        <v>1280</v>
      </c>
      <c r="L7624" s="31" t="s">
        <v>70</v>
      </c>
      <c r="M7624" s="31" t="s">
        <v>70</v>
      </c>
      <c r="N7624" s="31">
        <f t="shared" si="331"/>
        <v>0</v>
      </c>
    </row>
    <row r="7625" spans="1:14" x14ac:dyDescent="0.45">
      <c r="A7625" s="31" t="str">
        <f t="shared" si="329"/>
        <v>E06000049_Unborn children at 31st March referred to social services in last year but not meeting thresholds_Number</v>
      </c>
      <c r="B7625" s="31" t="s">
        <v>541</v>
      </c>
      <c r="C7625" s="31" t="s">
        <v>718</v>
      </c>
      <c r="D7625" s="31" t="s">
        <v>474</v>
      </c>
      <c r="E7625" s="31" t="s">
        <v>475</v>
      </c>
      <c r="F7625" s="31" t="s">
        <v>92</v>
      </c>
      <c r="G7625" s="31" t="s">
        <v>124</v>
      </c>
      <c r="H7625" s="31" t="s">
        <v>743</v>
      </c>
      <c r="I7625" s="31" t="s">
        <v>1280</v>
      </c>
      <c r="J7625" s="31">
        <v>76523</v>
      </c>
      <c r="K7625" s="31" t="s">
        <v>1280</v>
      </c>
      <c r="L7625" s="31" t="s">
        <v>70</v>
      </c>
      <c r="M7625" s="31" t="s">
        <v>70</v>
      </c>
      <c r="N7625" s="31">
        <f t="shared" si="331"/>
        <v>0</v>
      </c>
    </row>
    <row r="7626" spans="1:14" x14ac:dyDescent="0.45">
      <c r="A7626" s="31" t="str">
        <f t="shared" si="329"/>
        <v>E06000050_Unborn children at 31st March referred to social services in last year but not meeting thresholds_Number</v>
      </c>
      <c r="B7626" s="31" t="s">
        <v>281</v>
      </c>
      <c r="C7626" s="31" t="s">
        <v>282</v>
      </c>
      <c r="D7626" s="31" t="s">
        <v>474</v>
      </c>
      <c r="E7626" s="31" t="s">
        <v>475</v>
      </c>
      <c r="F7626" s="31" t="s">
        <v>92</v>
      </c>
      <c r="G7626" s="31" t="s">
        <v>124</v>
      </c>
      <c r="H7626" s="31" t="s">
        <v>743</v>
      </c>
      <c r="I7626" s="31">
        <v>10</v>
      </c>
      <c r="J7626" s="31">
        <v>68054</v>
      </c>
      <c r="K7626" s="31">
        <v>0.146942134187557</v>
      </c>
      <c r="L7626" s="31" t="s">
        <v>1765</v>
      </c>
      <c r="M7626" s="31">
        <f t="shared" si="330"/>
        <v>0.146942134187557</v>
      </c>
      <c r="N7626" s="31">
        <f t="shared" si="331"/>
        <v>0</v>
      </c>
    </row>
    <row r="7627" spans="1:14" x14ac:dyDescent="0.45">
      <c r="A7627" s="31" t="str">
        <f t="shared" ref="A7627:A7641" si="332">CONCATENATE(B7627,"_",G7627,"_",H7627)</f>
        <v>E06000052_Unborn children at 31st March referred to social services in last year but not meeting thresholds_Number</v>
      </c>
      <c r="B7627" s="31" t="s">
        <v>482</v>
      </c>
      <c r="C7627" s="31" t="s">
        <v>720</v>
      </c>
      <c r="D7627" s="31" t="s">
        <v>474</v>
      </c>
      <c r="E7627" s="31" t="s">
        <v>475</v>
      </c>
      <c r="F7627" s="31" t="s">
        <v>92</v>
      </c>
      <c r="G7627" s="31" t="s">
        <v>124</v>
      </c>
      <c r="H7627" s="31" t="s">
        <v>743</v>
      </c>
      <c r="I7627" s="31" t="s">
        <v>1280</v>
      </c>
      <c r="J7627" s="31">
        <v>107810</v>
      </c>
      <c r="K7627" s="31" t="s">
        <v>1280</v>
      </c>
      <c r="L7627" s="31" t="s">
        <v>70</v>
      </c>
      <c r="M7627" s="31" t="s">
        <v>70</v>
      </c>
      <c r="N7627" s="31">
        <f t="shared" si="331"/>
        <v>0</v>
      </c>
    </row>
    <row r="7628" spans="1:14" x14ac:dyDescent="0.45">
      <c r="A7628" s="31" t="str">
        <f t="shared" si="332"/>
        <v>E10000006_Unborn children at 31st March referred to social services in last year but not meeting thresholds_Number</v>
      </c>
      <c r="B7628" s="31" t="s">
        <v>285</v>
      </c>
      <c r="C7628" s="31" t="s">
        <v>286</v>
      </c>
      <c r="D7628" s="31" t="s">
        <v>474</v>
      </c>
      <c r="E7628" s="31" t="s">
        <v>475</v>
      </c>
      <c r="F7628" s="31" t="s">
        <v>92</v>
      </c>
      <c r="G7628" s="31" t="s">
        <v>124</v>
      </c>
      <c r="H7628" s="31" t="s">
        <v>743</v>
      </c>
      <c r="I7628" s="31">
        <v>10</v>
      </c>
      <c r="J7628" s="31">
        <v>92500</v>
      </c>
      <c r="K7628" s="31">
        <v>0.108108108108108</v>
      </c>
      <c r="L7628" s="31" t="s">
        <v>1765</v>
      </c>
      <c r="M7628" s="31">
        <f t="shared" si="330"/>
        <v>0.108108108108108</v>
      </c>
      <c r="N7628" s="31">
        <f t="shared" si="331"/>
        <v>0</v>
      </c>
    </row>
    <row r="7629" spans="1:14" x14ac:dyDescent="0.45">
      <c r="A7629" s="31" t="str">
        <f t="shared" si="332"/>
        <v>E10000013_Unborn children at 31st March referred to social services in last year but not meeting thresholds_Number</v>
      </c>
      <c r="B7629" s="31" t="s">
        <v>307</v>
      </c>
      <c r="C7629" s="31" t="s">
        <v>308</v>
      </c>
      <c r="D7629" s="31" t="s">
        <v>474</v>
      </c>
      <c r="E7629" s="31" t="s">
        <v>475</v>
      </c>
      <c r="F7629" s="31" t="s">
        <v>92</v>
      </c>
      <c r="G7629" s="31" t="s">
        <v>124</v>
      </c>
      <c r="H7629" s="31" t="s">
        <v>743</v>
      </c>
      <c r="I7629" s="31">
        <v>39</v>
      </c>
      <c r="J7629" s="31">
        <v>128136</v>
      </c>
      <c r="K7629" s="31">
        <v>0.3043641131298</v>
      </c>
      <c r="L7629" s="31" t="s">
        <v>1767</v>
      </c>
      <c r="M7629" s="31">
        <f t="shared" si="330"/>
        <v>0.3043641131298</v>
      </c>
      <c r="N7629" s="31">
        <f t="shared" si="331"/>
        <v>0</v>
      </c>
    </row>
    <row r="7630" spans="1:14" x14ac:dyDescent="0.45">
      <c r="A7630" s="31" t="str">
        <f t="shared" si="332"/>
        <v>E10000015_Unborn children at 31st March referred to social services in last year but not meeting thresholds_Number</v>
      </c>
      <c r="B7630" s="31" t="s">
        <v>319</v>
      </c>
      <c r="C7630" s="31" t="s">
        <v>320</v>
      </c>
      <c r="D7630" s="31" t="s">
        <v>474</v>
      </c>
      <c r="E7630" s="31" t="s">
        <v>475</v>
      </c>
      <c r="F7630" s="31" t="s">
        <v>92</v>
      </c>
      <c r="G7630" s="31" t="s">
        <v>124</v>
      </c>
      <c r="H7630" s="31" t="s">
        <v>743</v>
      </c>
      <c r="I7630" s="31">
        <v>27</v>
      </c>
      <c r="J7630" s="31">
        <v>271005</v>
      </c>
      <c r="K7630" s="31">
        <v>9.9629158133613796E-2</v>
      </c>
      <c r="L7630" s="31" t="s">
        <v>1765</v>
      </c>
      <c r="M7630" s="31">
        <f t="shared" si="330"/>
        <v>9.9629158133613796E-2</v>
      </c>
      <c r="N7630" s="31">
        <f t="shared" si="331"/>
        <v>0</v>
      </c>
    </row>
    <row r="7631" spans="1:14" x14ac:dyDescent="0.45">
      <c r="A7631" s="31" t="str">
        <f t="shared" si="332"/>
        <v>E06000046_Unborn children at 31st March referred to social services in last year but not meeting thresholds_Number</v>
      </c>
      <c r="B7631" s="31" t="s">
        <v>325</v>
      </c>
      <c r="C7631" s="31" t="s">
        <v>326</v>
      </c>
      <c r="D7631" s="31" t="s">
        <v>474</v>
      </c>
      <c r="E7631" s="31" t="s">
        <v>475</v>
      </c>
      <c r="F7631" s="31" t="s">
        <v>92</v>
      </c>
      <c r="G7631" s="31" t="s">
        <v>124</v>
      </c>
      <c r="H7631" s="31" t="s">
        <v>743</v>
      </c>
      <c r="I7631" s="31">
        <v>9</v>
      </c>
      <c r="J7631" s="31">
        <v>24869</v>
      </c>
      <c r="K7631" s="31">
        <v>0.361896336804857</v>
      </c>
      <c r="L7631" s="31" t="s">
        <v>1768</v>
      </c>
      <c r="M7631" s="31">
        <f t="shared" si="330"/>
        <v>0.361896336804857</v>
      </c>
      <c r="N7631" s="31">
        <f t="shared" si="331"/>
        <v>0</v>
      </c>
    </row>
    <row r="7632" spans="1:14" x14ac:dyDescent="0.45">
      <c r="A7632" s="31" t="str">
        <f t="shared" si="332"/>
        <v>E10000019_Unborn children at 31st March referred to social services in last year but not meeting thresholds_Number</v>
      </c>
      <c r="B7632" s="31" t="s">
        <v>345</v>
      </c>
      <c r="C7632" s="31" t="s">
        <v>346</v>
      </c>
      <c r="D7632" s="31" t="s">
        <v>474</v>
      </c>
      <c r="E7632" s="31" t="s">
        <v>475</v>
      </c>
      <c r="F7632" s="31" t="s">
        <v>92</v>
      </c>
      <c r="G7632" s="31" t="s">
        <v>124</v>
      </c>
      <c r="H7632" s="31" t="s">
        <v>743</v>
      </c>
      <c r="I7632" s="31">
        <v>8</v>
      </c>
      <c r="J7632" s="31">
        <v>145641</v>
      </c>
      <c r="K7632" s="31">
        <v>5.4929587135490697E-2</v>
      </c>
      <c r="L7632" s="31" t="s">
        <v>1765</v>
      </c>
      <c r="M7632" s="31">
        <f t="shared" si="330"/>
        <v>5.4929587135490697E-2</v>
      </c>
      <c r="N7632" s="31">
        <f t="shared" si="331"/>
        <v>0</v>
      </c>
    </row>
    <row r="7633" spans="1:14" x14ac:dyDescent="0.45">
      <c r="A7633" s="31" t="str">
        <f t="shared" si="332"/>
        <v>E10000020_Unborn children at 31st March referred to social services in last year but not meeting thresholds_Number</v>
      </c>
      <c r="B7633" s="31" t="s">
        <v>361</v>
      </c>
      <c r="C7633" s="31" t="s">
        <v>362</v>
      </c>
      <c r="D7633" s="31" t="s">
        <v>474</v>
      </c>
      <c r="E7633" s="31" t="s">
        <v>475</v>
      </c>
      <c r="F7633" s="31" t="s">
        <v>92</v>
      </c>
      <c r="G7633" s="31" t="s">
        <v>124</v>
      </c>
      <c r="H7633" s="31" t="s">
        <v>743</v>
      </c>
      <c r="I7633" s="31">
        <v>12</v>
      </c>
      <c r="J7633" s="31">
        <v>170810</v>
      </c>
      <c r="K7633" s="31">
        <v>7.0253498038756496E-2</v>
      </c>
      <c r="L7633" s="31" t="s">
        <v>1765</v>
      </c>
      <c r="M7633" s="31">
        <f t="shared" si="330"/>
        <v>7.0253498038756496E-2</v>
      </c>
      <c r="N7633" s="31">
        <f t="shared" si="331"/>
        <v>0</v>
      </c>
    </row>
    <row r="7634" spans="1:14" x14ac:dyDescent="0.45">
      <c r="A7634" s="31" t="str">
        <f t="shared" si="332"/>
        <v>E10000021_Unborn children at 31st March referred to social services in last year but not meeting thresholds_Number</v>
      </c>
      <c r="B7634" s="31" t="s">
        <v>371</v>
      </c>
      <c r="C7634" s="31" t="s">
        <v>372</v>
      </c>
      <c r="D7634" s="31" t="s">
        <v>474</v>
      </c>
      <c r="E7634" s="31" t="s">
        <v>475</v>
      </c>
      <c r="F7634" s="31" t="s">
        <v>92</v>
      </c>
      <c r="G7634" s="31" t="s">
        <v>124</v>
      </c>
      <c r="H7634" s="31" t="s">
        <v>743</v>
      </c>
      <c r="I7634" s="31">
        <v>27</v>
      </c>
      <c r="J7634" s="31">
        <v>170235</v>
      </c>
      <c r="K7634" s="31">
        <v>0.15860428231562301</v>
      </c>
      <c r="L7634" s="31" t="s">
        <v>1766</v>
      </c>
      <c r="M7634" s="31">
        <f t="shared" si="330"/>
        <v>0.15860428231562301</v>
      </c>
      <c r="N7634" s="31">
        <f t="shared" si="331"/>
        <v>0</v>
      </c>
    </row>
    <row r="7635" spans="1:14" x14ac:dyDescent="0.45">
      <c r="A7635" s="31" t="str">
        <f t="shared" si="332"/>
        <v>E06000048_Unborn children at 31st March referred to social services in last year but not meeting thresholds_Number</v>
      </c>
      <c r="B7635" s="31" t="s">
        <v>484</v>
      </c>
      <c r="C7635" s="31" t="s">
        <v>705</v>
      </c>
      <c r="D7635" s="31" t="s">
        <v>474</v>
      </c>
      <c r="E7635" s="31" t="s">
        <v>475</v>
      </c>
      <c r="F7635" s="31" t="s">
        <v>92</v>
      </c>
      <c r="G7635" s="31" t="s">
        <v>124</v>
      </c>
      <c r="H7635" s="31" t="s">
        <v>743</v>
      </c>
      <c r="I7635" s="31">
        <v>21</v>
      </c>
      <c r="J7635" s="31">
        <v>59011</v>
      </c>
      <c r="K7635" s="31">
        <v>0.355865855518463</v>
      </c>
      <c r="L7635" s="31" t="s">
        <v>1768</v>
      </c>
      <c r="M7635" s="31">
        <f t="shared" si="330"/>
        <v>0.355865855518463</v>
      </c>
      <c r="N7635" s="31">
        <f t="shared" si="331"/>
        <v>0</v>
      </c>
    </row>
    <row r="7636" spans="1:14" x14ac:dyDescent="0.45">
      <c r="A7636" s="31" t="str">
        <f t="shared" si="332"/>
        <v>E10000025_Unborn children at 31st March referred to social services in last year but not meeting thresholds_Number</v>
      </c>
      <c r="B7636" s="31" t="s">
        <v>377</v>
      </c>
      <c r="C7636" s="31" t="s">
        <v>378</v>
      </c>
      <c r="D7636" s="31" t="s">
        <v>474</v>
      </c>
      <c r="E7636" s="31" t="s">
        <v>475</v>
      </c>
      <c r="F7636" s="31" t="s">
        <v>92</v>
      </c>
      <c r="G7636" s="31" t="s">
        <v>124</v>
      </c>
      <c r="H7636" s="31" t="s">
        <v>743</v>
      </c>
      <c r="I7636" s="31">
        <v>7</v>
      </c>
      <c r="J7636" s="31">
        <v>144788</v>
      </c>
      <c r="K7636" s="31">
        <v>4.8346548056468798E-2</v>
      </c>
      <c r="L7636" s="31" t="s">
        <v>1764</v>
      </c>
      <c r="M7636" s="31">
        <f t="shared" si="330"/>
        <v>4.8346548056468798E-2</v>
      </c>
      <c r="N7636" s="31">
        <f t="shared" si="331"/>
        <v>0</v>
      </c>
    </row>
    <row r="7637" spans="1:14" x14ac:dyDescent="0.45">
      <c r="A7637" s="31" t="str">
        <f t="shared" si="332"/>
        <v>E10000027_Unborn children at 31st March referred to social services in last year but not meeting thresholds_Number</v>
      </c>
      <c r="B7637" s="31" t="s">
        <v>406</v>
      </c>
      <c r="C7637" s="31" t="s">
        <v>407</v>
      </c>
      <c r="D7637" s="31" t="s">
        <v>474</v>
      </c>
      <c r="E7637" s="31" t="s">
        <v>475</v>
      </c>
      <c r="F7637" s="31" t="s">
        <v>92</v>
      </c>
      <c r="G7637" s="31" t="s">
        <v>124</v>
      </c>
      <c r="H7637" s="31" t="s">
        <v>743</v>
      </c>
      <c r="I7637" s="31">
        <v>12</v>
      </c>
      <c r="J7637" s="31">
        <v>110700</v>
      </c>
      <c r="K7637" s="31">
        <v>0.10840108401084</v>
      </c>
      <c r="L7637" s="31" t="s">
        <v>1765</v>
      </c>
      <c r="M7637" s="31">
        <f t="shared" si="330"/>
        <v>0.10840108401084</v>
      </c>
      <c r="N7637" s="31">
        <f t="shared" si="331"/>
        <v>0</v>
      </c>
    </row>
    <row r="7638" spans="1:14" x14ac:dyDescent="0.45">
      <c r="A7638" s="31" t="str">
        <f t="shared" si="332"/>
        <v>E10000029_Unborn children at 31st March referred to social services in last year but not meeting thresholds_Number</v>
      </c>
      <c r="B7638" s="31" t="s">
        <v>426</v>
      </c>
      <c r="C7638" s="31" t="s">
        <v>427</v>
      </c>
      <c r="D7638" s="31" t="s">
        <v>474</v>
      </c>
      <c r="E7638" s="31" t="s">
        <v>475</v>
      </c>
      <c r="F7638" s="31" t="s">
        <v>92</v>
      </c>
      <c r="G7638" s="31" t="s">
        <v>124</v>
      </c>
      <c r="H7638" s="31" t="s">
        <v>743</v>
      </c>
      <c r="I7638" s="31">
        <v>13</v>
      </c>
      <c r="J7638" s="31">
        <v>152752</v>
      </c>
      <c r="K7638" s="31">
        <v>8.5105268670786605E-2</v>
      </c>
      <c r="L7638" s="31" t="s">
        <v>1765</v>
      </c>
      <c r="M7638" s="31">
        <f t="shared" si="330"/>
        <v>8.5105268670786605E-2</v>
      </c>
      <c r="N7638" s="31">
        <f t="shared" si="331"/>
        <v>0</v>
      </c>
    </row>
    <row r="7639" spans="1:14" x14ac:dyDescent="0.45">
      <c r="A7639" s="31" t="str">
        <f t="shared" si="332"/>
        <v>E10000030_Unborn children at 31st March referred to social services in last year but not meeting thresholds_Number</v>
      </c>
      <c r="B7639" s="31" t="s">
        <v>430</v>
      </c>
      <c r="C7639" s="31" t="s">
        <v>431</v>
      </c>
      <c r="D7639" s="31" t="s">
        <v>474</v>
      </c>
      <c r="E7639" s="31" t="s">
        <v>475</v>
      </c>
      <c r="F7639" s="31" t="s">
        <v>92</v>
      </c>
      <c r="G7639" s="31" t="s">
        <v>124</v>
      </c>
      <c r="H7639" s="31" t="s">
        <v>743</v>
      </c>
      <c r="I7639" s="31">
        <v>6</v>
      </c>
      <c r="J7639" s="31">
        <v>261905</v>
      </c>
      <c r="K7639" s="31">
        <v>2.2909070082663598E-2</v>
      </c>
      <c r="L7639" s="31" t="s">
        <v>1764</v>
      </c>
      <c r="M7639" s="31">
        <f t="shared" si="330"/>
        <v>2.2909070082663598E-2</v>
      </c>
      <c r="N7639" s="31">
        <f t="shared" si="331"/>
        <v>0</v>
      </c>
    </row>
    <row r="7640" spans="1:14" x14ac:dyDescent="0.45">
      <c r="A7640" s="31" t="str">
        <f t="shared" si="332"/>
        <v>E10000031_Unborn children at 31st March referred to social services in last year but not meeting thresholds_Number</v>
      </c>
      <c r="B7640" s="31" t="s">
        <v>454</v>
      </c>
      <c r="C7640" s="31" t="s">
        <v>455</v>
      </c>
      <c r="D7640" s="31" t="s">
        <v>474</v>
      </c>
      <c r="E7640" s="31" t="s">
        <v>475</v>
      </c>
      <c r="F7640" s="31" t="s">
        <v>92</v>
      </c>
      <c r="G7640" s="31" t="s">
        <v>124</v>
      </c>
      <c r="H7640" s="31" t="s">
        <v>743</v>
      </c>
      <c r="I7640" s="31">
        <v>27</v>
      </c>
      <c r="J7640" s="31">
        <v>115928</v>
      </c>
      <c r="K7640" s="31">
        <v>0.23290318128493501</v>
      </c>
      <c r="L7640" s="31" t="s">
        <v>1766</v>
      </c>
      <c r="M7640" s="31">
        <f t="shared" si="330"/>
        <v>0.23290318128493501</v>
      </c>
      <c r="N7640" s="31">
        <f t="shared" si="331"/>
        <v>0</v>
      </c>
    </row>
    <row r="7641" spans="1:14" x14ac:dyDescent="0.45">
      <c r="A7641" s="31" t="str">
        <f t="shared" si="332"/>
        <v>E10000032_Unborn children at 31st March referred to social services in last year but not meeting thresholds_Number</v>
      </c>
      <c r="B7641" s="31" t="s">
        <v>458</v>
      </c>
      <c r="C7641" s="31" t="s">
        <v>459</v>
      </c>
      <c r="D7641" s="31" t="s">
        <v>474</v>
      </c>
      <c r="E7641" s="31" t="s">
        <v>475</v>
      </c>
      <c r="F7641" s="31" t="s">
        <v>92</v>
      </c>
      <c r="G7641" s="31" t="s">
        <v>124</v>
      </c>
      <c r="H7641" s="31" t="s">
        <v>743</v>
      </c>
      <c r="I7641" s="31">
        <v>26</v>
      </c>
      <c r="J7641" s="31">
        <v>174672</v>
      </c>
      <c r="K7641" s="31">
        <v>0.14885041678116701</v>
      </c>
      <c r="L7641" s="31" t="s">
        <v>1765</v>
      </c>
      <c r="M7641" s="31">
        <f t="shared" si="330"/>
        <v>0.14885041678116701</v>
      </c>
      <c r="N7641" s="31">
        <f t="shared" si="331"/>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41"/>
  <sheetViews>
    <sheetView workbookViewId="0"/>
  </sheetViews>
  <sheetFormatPr defaultRowHeight="14.25" x14ac:dyDescent="0.45"/>
  <cols>
    <col min="1" max="1" width="129.53125" bestFit="1" customWidth="1"/>
    <col min="2" max="2" width="19.9296875" bestFit="1" customWidth="1"/>
    <col min="3" max="3" width="20.6640625" bestFit="1" customWidth="1"/>
  </cols>
  <sheetData>
    <row r="1" spans="1:3" x14ac:dyDescent="0.45">
      <c r="A1" s="56" t="s">
        <v>221</v>
      </c>
      <c r="B1" s="31" t="s">
        <v>1841</v>
      </c>
      <c r="C1" s="31"/>
    </row>
    <row r="2" spans="1:3" x14ac:dyDescent="0.45">
      <c r="A2" s="56" t="s">
        <v>741</v>
      </c>
      <c r="B2" s="31" t="s">
        <v>1841</v>
      </c>
      <c r="C2" s="31"/>
    </row>
    <row r="4" spans="1:3" x14ac:dyDescent="0.45">
      <c r="A4" s="56" t="s">
        <v>1842</v>
      </c>
      <c r="B4" s="31" t="s">
        <v>1843</v>
      </c>
      <c r="C4" s="31" t="s">
        <v>1844</v>
      </c>
    </row>
    <row r="5" spans="1:3" x14ac:dyDescent="0.45">
      <c r="A5" s="25" t="s">
        <v>66</v>
      </c>
      <c r="B5" s="24">
        <v>19.651259341267643</v>
      </c>
      <c r="C5" s="24">
        <v>2.526084568918177</v>
      </c>
    </row>
    <row r="6" spans="1:3" x14ac:dyDescent="0.45">
      <c r="A6" s="25" t="s">
        <v>71</v>
      </c>
      <c r="B6" s="24">
        <v>0.69666991779294973</v>
      </c>
      <c r="C6" s="24">
        <v>0</v>
      </c>
    </row>
    <row r="7" spans="1:3" x14ac:dyDescent="0.45">
      <c r="A7" s="25" t="s">
        <v>186</v>
      </c>
      <c r="B7" s="24">
        <v>0.69666991779294973</v>
      </c>
      <c r="C7" s="24">
        <v>0</v>
      </c>
    </row>
    <row r="8" spans="1:3" x14ac:dyDescent="0.45">
      <c r="A8" s="25" t="s">
        <v>68</v>
      </c>
      <c r="B8" s="24">
        <v>0</v>
      </c>
      <c r="C8" s="24">
        <v>0</v>
      </c>
    </row>
    <row r="9" spans="1:3" x14ac:dyDescent="0.45">
      <c r="A9" s="25" t="s">
        <v>171</v>
      </c>
      <c r="B9" s="24">
        <v>5.2685928642178248E-2</v>
      </c>
      <c r="C9" s="24">
        <v>0</v>
      </c>
    </row>
    <row r="10" spans="1:3" x14ac:dyDescent="0.45">
      <c r="A10" s="25" t="s">
        <v>172</v>
      </c>
      <c r="B10" s="24">
        <v>0.23466374640671139</v>
      </c>
      <c r="C10" s="24">
        <v>0</v>
      </c>
    </row>
    <row r="11" spans="1:3" x14ac:dyDescent="0.45">
      <c r="A11" s="25" t="s">
        <v>93</v>
      </c>
      <c r="B11" s="24">
        <v>43.005198340466706</v>
      </c>
      <c r="C11" s="24">
        <v>0.32593815866669562</v>
      </c>
    </row>
    <row r="12" spans="1:3" x14ac:dyDescent="0.45">
      <c r="A12" s="25" t="s">
        <v>72</v>
      </c>
      <c r="B12" s="24">
        <v>2.0066426792139498</v>
      </c>
      <c r="C12" s="24">
        <v>0.15658437287958663</v>
      </c>
    </row>
    <row r="13" spans="1:3" x14ac:dyDescent="0.45">
      <c r="A13" s="25" t="s">
        <v>65</v>
      </c>
      <c r="B13" s="24">
        <v>13.319955715471908</v>
      </c>
      <c r="C13" s="24">
        <v>1.2646221941195068</v>
      </c>
    </row>
    <row r="14" spans="1:3" x14ac:dyDescent="0.45">
      <c r="A14" s="25" t="s">
        <v>64</v>
      </c>
      <c r="B14" s="24">
        <v>59.507334624965402</v>
      </c>
      <c r="C14" s="24">
        <v>14.914881933003844</v>
      </c>
    </row>
    <row r="15" spans="1:3" x14ac:dyDescent="0.45">
      <c r="A15" s="25" t="s">
        <v>62</v>
      </c>
      <c r="B15" s="24">
        <v>40.868504897140383</v>
      </c>
      <c r="C15" s="24">
        <v>6.2032876269248103</v>
      </c>
    </row>
    <row r="16" spans="1:3" x14ac:dyDescent="0.45">
      <c r="A16" s="25" t="s">
        <v>61</v>
      </c>
      <c r="B16" s="24">
        <v>124.83403932477714</v>
      </c>
      <c r="C16" s="24">
        <v>50.868076675761635</v>
      </c>
    </row>
    <row r="17" spans="1:3" x14ac:dyDescent="0.45">
      <c r="A17" s="25" t="s">
        <v>88</v>
      </c>
      <c r="B17" s="24">
        <v>8.7659334914954368</v>
      </c>
      <c r="C17" s="24">
        <v>0.37938665823585205</v>
      </c>
    </row>
    <row r="18" spans="1:3" x14ac:dyDescent="0.45">
      <c r="A18" s="25" t="s">
        <v>1845</v>
      </c>
      <c r="B18" s="24">
        <v>53.694990312759487</v>
      </c>
      <c r="C18" s="24">
        <v>8.468985682956836</v>
      </c>
    </row>
    <row r="19" spans="1:3" x14ac:dyDescent="0.45">
      <c r="A19" s="25" t="s">
        <v>56</v>
      </c>
      <c r="B19" s="24">
        <v>34.484257186936404</v>
      </c>
      <c r="C19" s="24">
        <v>5.4736391677215748</v>
      </c>
    </row>
    <row r="20" spans="1:3" x14ac:dyDescent="0.45">
      <c r="A20" s="25" t="s">
        <v>83</v>
      </c>
      <c r="B20" s="24">
        <v>3.8042635931974131</v>
      </c>
      <c r="C20" s="24">
        <v>0</v>
      </c>
    </row>
    <row r="21" spans="1:3" x14ac:dyDescent="0.45">
      <c r="A21" s="25" t="s">
        <v>57</v>
      </c>
      <c r="B21" s="24">
        <v>31.241350678106837</v>
      </c>
      <c r="C21" s="24">
        <v>0</v>
      </c>
    </row>
    <row r="22" spans="1:3" x14ac:dyDescent="0.45">
      <c r="A22" s="25" t="s">
        <v>58</v>
      </c>
      <c r="B22" s="24">
        <v>4.7486562468135931</v>
      </c>
      <c r="C22" s="24">
        <v>0.19065171109910711</v>
      </c>
    </row>
    <row r="23" spans="1:3" x14ac:dyDescent="0.45">
      <c r="A23" s="25" t="s">
        <v>59</v>
      </c>
      <c r="B23" s="24">
        <v>25.671187378909494</v>
      </c>
      <c r="C23" s="24">
        <v>2.8609409316841985</v>
      </c>
    </row>
    <row r="24" spans="1:3" x14ac:dyDescent="0.45">
      <c r="A24" s="25" t="s">
        <v>81</v>
      </c>
      <c r="B24" s="24">
        <v>4.0903066587450301</v>
      </c>
      <c r="C24" s="24">
        <v>0</v>
      </c>
    </row>
    <row r="25" spans="1:3" x14ac:dyDescent="0.45">
      <c r="A25" s="25" t="s">
        <v>67</v>
      </c>
      <c r="B25" s="24">
        <v>1.6227266021790898</v>
      </c>
      <c r="C25" s="24">
        <v>0</v>
      </c>
    </row>
    <row r="26" spans="1:3" x14ac:dyDescent="0.45">
      <c r="A26" s="25" t="s">
        <v>80</v>
      </c>
      <c r="B26" s="24">
        <v>29.937854633882701</v>
      </c>
      <c r="C26" s="24">
        <v>0</v>
      </c>
    </row>
    <row r="27" spans="1:3" x14ac:dyDescent="0.45">
      <c r="A27" s="25" t="s">
        <v>84</v>
      </c>
      <c r="B27" s="24">
        <v>184.86</v>
      </c>
      <c r="C27" s="24">
        <v>45.06</v>
      </c>
    </row>
    <row r="28" spans="1:3" x14ac:dyDescent="0.45">
      <c r="A28" s="25" t="s">
        <v>148</v>
      </c>
      <c r="B28" s="24">
        <v>284.33999999999997</v>
      </c>
      <c r="C28" s="24">
        <v>52.61</v>
      </c>
    </row>
    <row r="29" spans="1:3" x14ac:dyDescent="0.45">
      <c r="A29" s="25" t="s">
        <v>95</v>
      </c>
      <c r="B29" s="24">
        <v>3.3832620797834712</v>
      </c>
      <c r="C29" s="24">
        <v>0.13179571663920922</v>
      </c>
    </row>
    <row r="30" spans="1:3" x14ac:dyDescent="0.45">
      <c r="A30" s="25" t="s">
        <v>87</v>
      </c>
      <c r="B30" s="24">
        <v>10.759756435095488</v>
      </c>
      <c r="C30" s="24">
        <v>0.7719202651773146</v>
      </c>
    </row>
    <row r="31" spans="1:3" x14ac:dyDescent="0.45">
      <c r="A31" s="25" t="s">
        <v>97</v>
      </c>
      <c r="B31" s="24">
        <v>4.7733451349813487</v>
      </c>
      <c r="C31" s="24">
        <v>5.405405405405405E-2</v>
      </c>
    </row>
    <row r="32" spans="1:3" x14ac:dyDescent="0.45">
      <c r="A32" s="25" t="s">
        <v>91</v>
      </c>
      <c r="B32" s="24">
        <v>101.5593762495002</v>
      </c>
      <c r="C32" s="24">
        <v>35.224798257973617</v>
      </c>
    </row>
    <row r="33" spans="1:3" x14ac:dyDescent="0.45">
      <c r="A33" s="25" t="s">
        <v>90</v>
      </c>
      <c r="B33" s="24">
        <v>50.084974507647708</v>
      </c>
      <c r="C33" s="24">
        <v>6.404508774177021</v>
      </c>
    </row>
    <row r="34" spans="1:3" x14ac:dyDescent="0.45">
      <c r="A34" s="25" t="s">
        <v>78</v>
      </c>
      <c r="B34" s="24">
        <v>4.8430840759395588</v>
      </c>
      <c r="C34" s="24">
        <v>0</v>
      </c>
    </row>
    <row r="35" spans="1:3" x14ac:dyDescent="0.45">
      <c r="A35" s="25" t="s">
        <v>77</v>
      </c>
      <c r="B35" s="24">
        <v>5.763532557635326</v>
      </c>
      <c r="C35" s="24">
        <v>0</v>
      </c>
    </row>
    <row r="36" spans="1:3" x14ac:dyDescent="0.45">
      <c r="A36" s="25" t="s">
        <v>74</v>
      </c>
      <c r="B36" s="24">
        <v>32.906748198296576</v>
      </c>
      <c r="C36" s="24">
        <v>0</v>
      </c>
    </row>
    <row r="37" spans="1:3" x14ac:dyDescent="0.45">
      <c r="A37" s="25" t="s">
        <v>76</v>
      </c>
      <c r="B37" s="24">
        <v>90.577240749939349</v>
      </c>
      <c r="C37" s="24">
        <v>0</v>
      </c>
    </row>
    <row r="38" spans="1:3" x14ac:dyDescent="0.45">
      <c r="A38" s="25" t="s">
        <v>1846</v>
      </c>
      <c r="B38" s="24">
        <v>284.33999999999997</v>
      </c>
      <c r="C38" s="24">
        <v>0</v>
      </c>
    </row>
    <row r="39" spans="1:3" x14ac:dyDescent="0.45">
      <c r="A39" s="25"/>
      <c r="B39" s="31"/>
      <c r="C39" s="31"/>
    </row>
    <row r="40" spans="1:3" x14ac:dyDescent="0.45">
      <c r="A40" s="25"/>
      <c r="B40" s="31"/>
      <c r="C40" s="31"/>
    </row>
    <row r="41" spans="1:3" x14ac:dyDescent="0.45">
      <c r="A41" s="25"/>
      <c r="B41" s="31"/>
      <c r="C41" s="3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5046"/>
  <sheetViews>
    <sheetView topLeftCell="A153" workbookViewId="0">
      <selection activeCell="B154" sqref="B154"/>
    </sheetView>
  </sheetViews>
  <sheetFormatPr defaultRowHeight="14.25" x14ac:dyDescent="0.45"/>
  <cols>
    <col min="1" max="1" width="55.86328125" customWidth="1"/>
    <col min="7" max="7" width="26.265625" style="26" customWidth="1"/>
    <col min="12" max="12" width="24" customWidth="1"/>
  </cols>
  <sheetData>
    <row r="1" spans="1:14" ht="42.75" x14ac:dyDescent="0.45">
      <c r="A1" s="2" t="s">
        <v>219</v>
      </c>
      <c r="B1" s="2" t="s">
        <v>220</v>
      </c>
      <c r="C1" s="2" t="s">
        <v>221</v>
      </c>
      <c r="D1" s="2" t="s">
        <v>222</v>
      </c>
      <c r="E1" s="2" t="s">
        <v>223</v>
      </c>
      <c r="F1" s="2" t="s">
        <v>15</v>
      </c>
      <c r="G1" s="19" t="s">
        <v>224</v>
      </c>
      <c r="H1" s="2" t="s">
        <v>225</v>
      </c>
      <c r="I1" s="2" t="s">
        <v>226</v>
      </c>
      <c r="J1" s="2" t="s">
        <v>738</v>
      </c>
      <c r="K1" s="2" t="s">
        <v>739</v>
      </c>
      <c r="L1" s="1" t="s">
        <v>1847</v>
      </c>
      <c r="M1" s="1" t="s">
        <v>741</v>
      </c>
      <c r="N1" s="2" t="s">
        <v>742</v>
      </c>
    </row>
    <row r="2" spans="1:14" x14ac:dyDescent="0.45">
      <c r="A2" s="31" t="str">
        <f t="shared" ref="A2:A65" si="0">CONCATENATE(B2,"_",G2,"_",H2)</f>
        <v>E09000002_Children with EHC plan_Number</v>
      </c>
      <c r="B2" s="31" t="s">
        <v>227</v>
      </c>
      <c r="C2" s="31" t="s">
        <v>228</v>
      </c>
      <c r="D2" s="31" t="s">
        <v>229</v>
      </c>
      <c r="E2" s="31">
        <v>2019</v>
      </c>
      <c r="F2" s="31" t="s">
        <v>60</v>
      </c>
      <c r="G2" s="26" t="s">
        <v>62</v>
      </c>
      <c r="H2" s="31" t="s">
        <v>743</v>
      </c>
      <c r="I2" s="31">
        <v>1178</v>
      </c>
      <c r="J2" s="31">
        <f>INDEX('LA lookup'!H:H,MATCH('Known to services raw data'!B2,'LA lookup'!G:G,0))</f>
        <v>63401</v>
      </c>
      <c r="K2" s="31">
        <v>18.580148578098136</v>
      </c>
      <c r="L2" s="31" t="str">
        <f t="shared" ref="L2:L65" si="1">IF(LOWER(H2)="percentage",CONCATENATE(I2,"%"),IF(LOWER(H2)="proportion",CONCATENATE(ROUND(I2,1)," per 1000 households"),IF(J2="NA",K2,IF(OR(ISERROR(I2),ISBLANK(I2),NOT(ISNUMBER(I2))),"N/A",CONCATENATE(ROUND(I2/J2*1000,1)," per 1000 0-17 yr olds")))))</f>
        <v>18.6 per 1000 0-17 yr olds</v>
      </c>
      <c r="M2" s="31">
        <f t="shared" ref="M2:M65" si="2">IF(LOWER(H2)="percentage",I2,IF(LOWER(H2)="proportion",I2,IF(J2="NA",K2,IF(OR(ISERROR(I2),ISBLANK(I2),NOT(ISNUMBER(I2))),"N/A",I2/J2*1000))))</f>
        <v>18.580148578098136</v>
      </c>
      <c r="N2" s="31">
        <f>IF(OR(C2="City of London",C2="Isles of Scilly"),1,0)</f>
        <v>0</v>
      </c>
    </row>
    <row r="3" spans="1:14" x14ac:dyDescent="0.45">
      <c r="A3" s="31" t="str">
        <f t="shared" si="0"/>
        <v>E09000003_Children with EHC plan_Number</v>
      </c>
      <c r="B3" s="31" t="s">
        <v>233</v>
      </c>
      <c r="C3" s="31" t="s">
        <v>234</v>
      </c>
      <c r="D3" s="31" t="s">
        <v>229</v>
      </c>
      <c r="E3" s="31">
        <v>2019</v>
      </c>
      <c r="F3" s="31" t="s">
        <v>60</v>
      </c>
      <c r="G3" s="26" t="s">
        <v>62</v>
      </c>
      <c r="H3" s="31" t="s">
        <v>743</v>
      </c>
      <c r="I3" s="31">
        <v>2016</v>
      </c>
      <c r="J3" s="31">
        <f>INDEX('LA lookup'!H:H,MATCH('Known to services raw data'!B3,'LA lookup'!G:G,0))</f>
        <v>92701</v>
      </c>
      <c r="K3" s="31">
        <v>21.747338216416221</v>
      </c>
      <c r="L3" s="31" t="str">
        <f t="shared" si="1"/>
        <v>21.7 per 1000 0-17 yr olds</v>
      </c>
      <c r="M3" s="31">
        <f t="shared" si="2"/>
        <v>21.747338216416221</v>
      </c>
      <c r="N3" s="31">
        <f t="shared" ref="N3:N66" si="3">IF(OR(C3="City of London",C3="Isles of Scilly"),1,0)</f>
        <v>0</v>
      </c>
    </row>
    <row r="4" spans="1:14" x14ac:dyDescent="0.45">
      <c r="A4" s="31" t="str">
        <f t="shared" si="0"/>
        <v>E08000016_Children with EHC plan_Number</v>
      </c>
      <c r="B4" s="31" t="s">
        <v>236</v>
      </c>
      <c r="C4" s="31" t="s">
        <v>237</v>
      </c>
      <c r="D4" s="31" t="s">
        <v>229</v>
      </c>
      <c r="E4" s="31">
        <v>2019</v>
      </c>
      <c r="F4" s="31" t="s">
        <v>60</v>
      </c>
      <c r="G4" s="26" t="s">
        <v>62</v>
      </c>
      <c r="H4" s="31" t="s">
        <v>743</v>
      </c>
      <c r="I4" s="31">
        <v>1379</v>
      </c>
      <c r="J4" s="31">
        <f>INDEX('LA lookup'!H:H,MATCH('Known to services raw data'!B4,'LA lookup'!G:G,0))</f>
        <v>50727</v>
      </c>
      <c r="K4" s="31">
        <v>27.184733968103771</v>
      </c>
      <c r="L4" s="31" t="str">
        <f t="shared" si="1"/>
        <v>27.2 per 1000 0-17 yr olds</v>
      </c>
      <c r="M4" s="31">
        <f t="shared" si="2"/>
        <v>27.184733968103771</v>
      </c>
      <c r="N4" s="31">
        <f t="shared" si="3"/>
        <v>0</v>
      </c>
    </row>
    <row r="5" spans="1:14" x14ac:dyDescent="0.45">
      <c r="A5" s="31" t="str">
        <f t="shared" si="0"/>
        <v>E06000022_Children with EHC plan_Number</v>
      </c>
      <c r="B5" s="31" t="s">
        <v>238</v>
      </c>
      <c r="C5" s="31" t="s">
        <v>239</v>
      </c>
      <c r="D5" s="31" t="s">
        <v>229</v>
      </c>
      <c r="E5" s="31">
        <v>2019</v>
      </c>
      <c r="F5" s="31" t="s">
        <v>60</v>
      </c>
      <c r="G5" s="26" t="s">
        <v>62</v>
      </c>
      <c r="H5" s="31" t="s">
        <v>743</v>
      </c>
      <c r="I5" s="31">
        <v>1015</v>
      </c>
      <c r="J5" s="31">
        <f>INDEX('LA lookup'!H:H,MATCH('Known to services raw data'!B5,'LA lookup'!G:G,0))</f>
        <v>35946</v>
      </c>
      <c r="K5" s="31">
        <v>28.236799643910309</v>
      </c>
      <c r="L5" s="31" t="str">
        <f t="shared" si="1"/>
        <v>28.2 per 1000 0-17 yr olds</v>
      </c>
      <c r="M5" s="31">
        <f t="shared" si="2"/>
        <v>28.236799643910309</v>
      </c>
      <c r="N5" s="31">
        <f t="shared" si="3"/>
        <v>0</v>
      </c>
    </row>
    <row r="6" spans="1:14" x14ac:dyDescent="0.45">
      <c r="A6" s="31" t="str">
        <f t="shared" si="0"/>
        <v>E06000055_Children with EHC plan_Number</v>
      </c>
      <c r="B6" s="31" t="s">
        <v>240</v>
      </c>
      <c r="C6" s="31" t="s">
        <v>241</v>
      </c>
      <c r="D6" s="31" t="s">
        <v>229</v>
      </c>
      <c r="E6" s="31">
        <v>2019</v>
      </c>
      <c r="F6" s="31" t="s">
        <v>60</v>
      </c>
      <c r="G6" s="26" t="s">
        <v>62</v>
      </c>
      <c r="H6" s="31" t="s">
        <v>743</v>
      </c>
      <c r="I6" s="31">
        <v>949</v>
      </c>
      <c r="J6" s="31">
        <f>INDEX('LA lookup'!H:H,MATCH('Known to services raw data'!B6,'LA lookup'!G:G,0))</f>
        <v>40088</v>
      </c>
      <c r="K6" s="31">
        <v>23.672919576930752</v>
      </c>
      <c r="L6" s="31" t="str">
        <f t="shared" si="1"/>
        <v>23.7 per 1000 0-17 yr olds</v>
      </c>
      <c r="M6" s="31">
        <f t="shared" si="2"/>
        <v>23.672919576930752</v>
      </c>
      <c r="N6" s="31">
        <f t="shared" si="3"/>
        <v>0</v>
      </c>
    </row>
    <row r="7" spans="1:14" x14ac:dyDescent="0.45">
      <c r="A7" s="31" t="str">
        <f t="shared" si="0"/>
        <v>E09000004_Children with EHC plan_Number</v>
      </c>
      <c r="B7" s="31" t="s">
        <v>242</v>
      </c>
      <c r="C7" s="31" t="s">
        <v>243</v>
      </c>
      <c r="D7" s="31" t="s">
        <v>229</v>
      </c>
      <c r="E7" s="31">
        <v>2019</v>
      </c>
      <c r="F7" s="31" t="s">
        <v>60</v>
      </c>
      <c r="G7" s="26" t="s">
        <v>62</v>
      </c>
      <c r="H7" s="31" t="s">
        <v>743</v>
      </c>
      <c r="I7" s="31">
        <v>1334</v>
      </c>
      <c r="J7" s="31">
        <f>INDEX('LA lookup'!H:H,MATCH('Known to services raw data'!B7,'LA lookup'!G:G,0))</f>
        <v>56853</v>
      </c>
      <c r="K7" s="31">
        <v>23.46402124777936</v>
      </c>
      <c r="L7" s="31" t="str">
        <f t="shared" si="1"/>
        <v>23.5 per 1000 0-17 yr olds</v>
      </c>
      <c r="M7" s="31">
        <f t="shared" si="2"/>
        <v>23.46402124777936</v>
      </c>
      <c r="N7" s="31">
        <f t="shared" si="3"/>
        <v>0</v>
      </c>
    </row>
    <row r="8" spans="1:14" x14ac:dyDescent="0.45">
      <c r="A8" s="31" t="str">
        <f t="shared" si="0"/>
        <v>E08000025_Children with EHC plan_Number</v>
      </c>
      <c r="B8" s="31" t="s">
        <v>245</v>
      </c>
      <c r="C8" s="31" t="s">
        <v>246</v>
      </c>
      <c r="D8" s="31" t="s">
        <v>229</v>
      </c>
      <c r="E8" s="31">
        <v>2019</v>
      </c>
      <c r="F8" s="31" t="s">
        <v>60</v>
      </c>
      <c r="G8" s="26" t="s">
        <v>62</v>
      </c>
      <c r="H8" s="31" t="s">
        <v>743</v>
      </c>
      <c r="I8" s="31">
        <v>6873</v>
      </c>
      <c r="J8" s="31">
        <f>INDEX('LA lookup'!H:H,MATCH('Known to services raw data'!B8,'LA lookup'!G:G,0))</f>
        <v>288388</v>
      </c>
      <c r="K8" s="31">
        <v>23.832475692469867</v>
      </c>
      <c r="L8" s="31" t="str">
        <f t="shared" si="1"/>
        <v>23.8 per 1000 0-17 yr olds</v>
      </c>
      <c r="M8" s="31">
        <f t="shared" si="2"/>
        <v>23.832475692469867</v>
      </c>
      <c r="N8" s="31">
        <f t="shared" si="3"/>
        <v>0</v>
      </c>
    </row>
    <row r="9" spans="1:14" x14ac:dyDescent="0.45">
      <c r="A9" s="31" t="str">
        <f t="shared" si="0"/>
        <v>E06000008_Children with EHC plan_Number</v>
      </c>
      <c r="B9" s="31" t="s">
        <v>247</v>
      </c>
      <c r="C9" s="31" t="s">
        <v>248</v>
      </c>
      <c r="D9" s="31" t="s">
        <v>229</v>
      </c>
      <c r="E9" s="31">
        <v>2019</v>
      </c>
      <c r="F9" s="31" t="s">
        <v>60</v>
      </c>
      <c r="G9" s="26" t="s">
        <v>62</v>
      </c>
      <c r="H9" s="31" t="s">
        <v>743</v>
      </c>
      <c r="I9" s="31">
        <v>770</v>
      </c>
      <c r="J9" s="31">
        <f>INDEX('LA lookup'!H:H,MATCH('Known to services raw data'!B9,'LA lookup'!G:G,0))</f>
        <v>38481</v>
      </c>
      <c r="K9" s="31">
        <v>20.009875003248357</v>
      </c>
      <c r="L9" s="31" t="str">
        <f t="shared" si="1"/>
        <v>20 per 1000 0-17 yr olds</v>
      </c>
      <c r="M9" s="31">
        <f t="shared" si="2"/>
        <v>20.009875003248357</v>
      </c>
      <c r="N9" s="31">
        <f t="shared" si="3"/>
        <v>0</v>
      </c>
    </row>
    <row r="10" spans="1:14" x14ac:dyDescent="0.45">
      <c r="A10" s="31" t="str">
        <f t="shared" si="0"/>
        <v>E06000009_Children with EHC plan_Number</v>
      </c>
      <c r="B10" s="31" t="s">
        <v>249</v>
      </c>
      <c r="C10" s="31" t="s">
        <v>250</v>
      </c>
      <c r="D10" s="31" t="s">
        <v>229</v>
      </c>
      <c r="E10" s="31">
        <v>2019</v>
      </c>
      <c r="F10" s="31" t="s">
        <v>60</v>
      </c>
      <c r="G10" s="26" t="s">
        <v>62</v>
      </c>
      <c r="H10" s="31" t="s">
        <v>743</v>
      </c>
      <c r="I10" s="31">
        <v>642</v>
      </c>
      <c r="J10" s="31">
        <f>INDEX('LA lookup'!H:H,MATCH('Known to services raw data'!B10,'LA lookup'!G:G,0))</f>
        <v>28904</v>
      </c>
      <c r="K10" s="31">
        <v>22.211458621644063</v>
      </c>
      <c r="L10" s="31" t="str">
        <f t="shared" si="1"/>
        <v>22.2 per 1000 0-17 yr olds</v>
      </c>
      <c r="M10" s="31">
        <f t="shared" si="2"/>
        <v>22.211458621644063</v>
      </c>
      <c r="N10" s="31">
        <f t="shared" si="3"/>
        <v>0</v>
      </c>
    </row>
    <row r="11" spans="1:14" x14ac:dyDescent="0.45">
      <c r="A11" s="31" t="str">
        <f t="shared" si="0"/>
        <v>E08000001_Children with EHC plan_Number</v>
      </c>
      <c r="B11" s="31" t="s">
        <v>252</v>
      </c>
      <c r="C11" s="31" t="s">
        <v>253</v>
      </c>
      <c r="D11" s="31" t="s">
        <v>229</v>
      </c>
      <c r="E11" s="31">
        <v>2019</v>
      </c>
      <c r="F11" s="31" t="s">
        <v>60</v>
      </c>
      <c r="G11" s="26" t="s">
        <v>62</v>
      </c>
      <c r="H11" s="31" t="s">
        <v>743</v>
      </c>
      <c r="I11" s="31">
        <v>1720</v>
      </c>
      <c r="J11" s="31">
        <f>INDEX('LA lookup'!H:H,MATCH('Known to services raw data'!B11,'LA lookup'!G:G,0))</f>
        <v>67670</v>
      </c>
      <c r="K11" s="31">
        <v>25.417467119846311</v>
      </c>
      <c r="L11" s="31" t="str">
        <f t="shared" si="1"/>
        <v>25.4 per 1000 0-17 yr olds</v>
      </c>
      <c r="M11" s="31">
        <f t="shared" si="2"/>
        <v>25.417467119846311</v>
      </c>
      <c r="N11" s="31">
        <f t="shared" si="3"/>
        <v>0</v>
      </c>
    </row>
    <row r="12" spans="1:14" x14ac:dyDescent="0.45">
      <c r="A12" s="31" t="str">
        <f t="shared" si="0"/>
        <v>E06000028_Children with EHC plan_Number</v>
      </c>
      <c r="B12" s="31" t="s">
        <v>254</v>
      </c>
      <c r="C12" s="31" t="s">
        <v>255</v>
      </c>
      <c r="D12" s="31" t="s">
        <v>229</v>
      </c>
      <c r="E12" s="31">
        <v>2019</v>
      </c>
      <c r="F12" s="31" t="s">
        <v>60</v>
      </c>
      <c r="G12" s="26" t="s">
        <v>62</v>
      </c>
      <c r="H12" s="31" t="s">
        <v>743</v>
      </c>
      <c r="I12" s="31">
        <v>779</v>
      </c>
      <c r="J12" s="31">
        <f>INDEX('LA lookup'!H:H,MATCH('Known to services raw data'!B12,'LA lookup'!G:G,0))</f>
        <v>36373</v>
      </c>
      <c r="K12" s="31">
        <v>21.416985126329969</v>
      </c>
      <c r="L12" s="31" t="str">
        <f t="shared" si="1"/>
        <v>21.4 per 1000 0-17 yr olds</v>
      </c>
      <c r="M12" s="31">
        <f t="shared" si="2"/>
        <v>21.416985126329969</v>
      </c>
      <c r="N12" s="31">
        <f t="shared" si="3"/>
        <v>0</v>
      </c>
    </row>
    <row r="13" spans="1:14" x14ac:dyDescent="0.45">
      <c r="A13" s="31" t="str">
        <f t="shared" si="0"/>
        <v>E06000036_Children with EHC plan_Number</v>
      </c>
      <c r="B13" s="31" t="s">
        <v>257</v>
      </c>
      <c r="C13" s="31" t="s">
        <v>258</v>
      </c>
      <c r="D13" s="31" t="s">
        <v>229</v>
      </c>
      <c r="E13" s="31">
        <v>2019</v>
      </c>
      <c r="F13" s="31" t="s">
        <v>60</v>
      </c>
      <c r="G13" s="26" t="s">
        <v>62</v>
      </c>
      <c r="H13" s="31" t="s">
        <v>743</v>
      </c>
      <c r="I13" s="31">
        <v>453</v>
      </c>
      <c r="J13" s="31">
        <f>INDEX('LA lookup'!H:H,MATCH('Known to services raw data'!B13,'LA lookup'!G:G,0))</f>
        <v>28336</v>
      </c>
      <c r="K13" s="31">
        <v>15.986730660643705</v>
      </c>
      <c r="L13" s="31" t="str">
        <f t="shared" si="1"/>
        <v>16 per 1000 0-17 yr olds</v>
      </c>
      <c r="M13" s="31">
        <f t="shared" si="2"/>
        <v>15.986730660643705</v>
      </c>
      <c r="N13" s="31">
        <f t="shared" si="3"/>
        <v>0</v>
      </c>
    </row>
    <row r="14" spans="1:14" x14ac:dyDescent="0.45">
      <c r="A14" s="31" t="str">
        <f t="shared" si="0"/>
        <v>E08000032_Children with EHC plan_Number</v>
      </c>
      <c r="B14" s="31" t="s">
        <v>259</v>
      </c>
      <c r="C14" s="31" t="s">
        <v>260</v>
      </c>
      <c r="D14" s="31" t="s">
        <v>229</v>
      </c>
      <c r="E14" s="31">
        <v>2019</v>
      </c>
      <c r="F14" s="31" t="s">
        <v>60</v>
      </c>
      <c r="G14" s="26" t="s">
        <v>62</v>
      </c>
      <c r="H14" s="31" t="s">
        <v>743</v>
      </c>
      <c r="I14" s="31">
        <v>2927</v>
      </c>
      <c r="J14" s="31">
        <f>INDEX('LA lookup'!H:H,MATCH('Known to services raw data'!B14,'LA lookup'!G:G,0))</f>
        <v>142005</v>
      </c>
      <c r="K14" s="31">
        <v>20.611950283440724</v>
      </c>
      <c r="L14" s="31" t="str">
        <f t="shared" si="1"/>
        <v>20.6 per 1000 0-17 yr olds</v>
      </c>
      <c r="M14" s="31">
        <f t="shared" si="2"/>
        <v>20.611950283440724</v>
      </c>
      <c r="N14" s="31">
        <f t="shared" si="3"/>
        <v>0</v>
      </c>
    </row>
    <row r="15" spans="1:14" x14ac:dyDescent="0.45">
      <c r="A15" s="31" t="str">
        <f t="shared" si="0"/>
        <v>E09000005_Children with EHC plan_Number</v>
      </c>
      <c r="B15" s="31" t="s">
        <v>261</v>
      </c>
      <c r="C15" s="31" t="s">
        <v>262</v>
      </c>
      <c r="D15" s="31" t="s">
        <v>229</v>
      </c>
      <c r="E15" s="31">
        <v>2019</v>
      </c>
      <c r="F15" s="31" t="s">
        <v>60</v>
      </c>
      <c r="G15" s="26" t="s">
        <v>62</v>
      </c>
      <c r="H15" s="31" t="s">
        <v>743</v>
      </c>
      <c r="I15" s="31">
        <v>1639</v>
      </c>
      <c r="J15" s="31">
        <f>INDEX('LA lookup'!H:H,MATCH('Known to services raw data'!B15,'LA lookup'!G:G,0))</f>
        <v>77893</v>
      </c>
      <c r="K15" s="31">
        <v>21.041685388930969</v>
      </c>
      <c r="L15" s="31" t="str">
        <f t="shared" si="1"/>
        <v>21 per 1000 0-17 yr olds</v>
      </c>
      <c r="M15" s="31">
        <f t="shared" si="2"/>
        <v>21.041685388930969</v>
      </c>
      <c r="N15" s="31">
        <f t="shared" si="3"/>
        <v>0</v>
      </c>
    </row>
    <row r="16" spans="1:14" x14ac:dyDescent="0.45">
      <c r="A16" s="31" t="str">
        <f t="shared" si="0"/>
        <v>E06000043_Children with EHC plan_Number</v>
      </c>
      <c r="B16" s="31" t="s">
        <v>263</v>
      </c>
      <c r="C16" s="31" t="s">
        <v>264</v>
      </c>
      <c r="D16" s="31" t="s">
        <v>229</v>
      </c>
      <c r="E16" s="31">
        <v>2019</v>
      </c>
      <c r="F16" s="31" t="s">
        <v>60</v>
      </c>
      <c r="G16" s="26" t="s">
        <v>62</v>
      </c>
      <c r="H16" s="31" t="s">
        <v>743</v>
      </c>
      <c r="I16" s="31">
        <v>1213</v>
      </c>
      <c r="J16" s="31">
        <f>INDEX('LA lookup'!H:H,MATCH('Known to services raw data'!B16,'LA lookup'!G:G,0))</f>
        <v>51005</v>
      </c>
      <c r="K16" s="31">
        <v>23.7819821586119</v>
      </c>
      <c r="L16" s="31" t="str">
        <f t="shared" si="1"/>
        <v>23.8 per 1000 0-17 yr olds</v>
      </c>
      <c r="M16" s="31">
        <f t="shared" si="2"/>
        <v>23.7819821586119</v>
      </c>
      <c r="N16" s="31">
        <f t="shared" si="3"/>
        <v>0</v>
      </c>
    </row>
    <row r="17" spans="1:14" x14ac:dyDescent="0.45">
      <c r="A17" s="31" t="str">
        <f t="shared" si="0"/>
        <v>E06000023_Children with EHC plan_Number</v>
      </c>
      <c r="B17" s="31" t="s">
        <v>265</v>
      </c>
      <c r="C17" s="31" t="s">
        <v>266</v>
      </c>
      <c r="D17" s="31" t="s">
        <v>229</v>
      </c>
      <c r="E17" s="31">
        <v>2019</v>
      </c>
      <c r="F17" s="31" t="s">
        <v>60</v>
      </c>
      <c r="G17" s="26" t="s">
        <v>62</v>
      </c>
      <c r="H17" s="31" t="s">
        <v>743</v>
      </c>
      <c r="I17" s="31">
        <v>1676</v>
      </c>
      <c r="J17" s="31">
        <f>INDEX('LA lookup'!H:H,MATCH('Known to services raw data'!B17,'LA lookup'!G:G,0))</f>
        <v>94016</v>
      </c>
      <c r="K17" s="31">
        <v>17.826752893124574</v>
      </c>
      <c r="L17" s="31" t="str">
        <f t="shared" si="1"/>
        <v>17.8 per 1000 0-17 yr olds</v>
      </c>
      <c r="M17" s="31">
        <f t="shared" si="2"/>
        <v>17.826752893124574</v>
      </c>
      <c r="N17" s="31">
        <f t="shared" si="3"/>
        <v>0</v>
      </c>
    </row>
    <row r="18" spans="1:14" x14ac:dyDescent="0.45">
      <c r="A18" s="31" t="str">
        <f t="shared" si="0"/>
        <v>E09000006_Children with EHC plan_Number</v>
      </c>
      <c r="B18" s="31" t="s">
        <v>267</v>
      </c>
      <c r="C18" s="31" t="s">
        <v>268</v>
      </c>
      <c r="D18" s="31" t="s">
        <v>229</v>
      </c>
      <c r="E18" s="31">
        <v>2019</v>
      </c>
      <c r="F18" s="31" t="s">
        <v>60</v>
      </c>
      <c r="G18" s="26" t="s">
        <v>62</v>
      </c>
      <c r="H18" s="31" t="s">
        <v>743</v>
      </c>
      <c r="I18" s="31">
        <v>1802</v>
      </c>
      <c r="J18" s="31">
        <f>INDEX('LA lookup'!H:H,MATCH('Known to services raw data'!B18,'LA lookup'!G:G,0))</f>
        <v>75055</v>
      </c>
      <c r="K18" s="31">
        <v>24.009060022650058</v>
      </c>
      <c r="L18" s="31" t="str">
        <f t="shared" si="1"/>
        <v>24 per 1000 0-17 yr olds</v>
      </c>
      <c r="M18" s="31">
        <f t="shared" si="2"/>
        <v>24.009060022650058</v>
      </c>
      <c r="N18" s="31">
        <f t="shared" si="3"/>
        <v>0</v>
      </c>
    </row>
    <row r="19" spans="1:14" x14ac:dyDescent="0.45">
      <c r="A19" s="31" t="str">
        <f t="shared" si="0"/>
        <v>E10000002_Children with EHC plan_Number</v>
      </c>
      <c r="B19" s="31" t="s">
        <v>269</v>
      </c>
      <c r="C19" s="31" t="s">
        <v>270</v>
      </c>
      <c r="D19" s="31" t="s">
        <v>229</v>
      </c>
      <c r="E19" s="31">
        <v>2019</v>
      </c>
      <c r="F19" s="31" t="s">
        <v>60</v>
      </c>
      <c r="G19" s="26" t="s">
        <v>62</v>
      </c>
      <c r="H19" s="31" t="s">
        <v>743</v>
      </c>
      <c r="I19" s="31">
        <v>3101</v>
      </c>
      <c r="J19" s="31">
        <f>INDEX('LA lookup'!H:H,MATCH('Known to services raw data'!B19,'LA lookup'!G:G,0))</f>
        <v>124321</v>
      </c>
      <c r="K19" s="31">
        <v>24.9434930542708</v>
      </c>
      <c r="L19" s="31" t="str">
        <f t="shared" si="1"/>
        <v>24.9 per 1000 0-17 yr olds</v>
      </c>
      <c r="M19" s="31">
        <f t="shared" si="2"/>
        <v>24.9434930542708</v>
      </c>
      <c r="N19" s="31">
        <f t="shared" si="3"/>
        <v>0</v>
      </c>
    </row>
    <row r="20" spans="1:14" x14ac:dyDescent="0.45">
      <c r="A20" s="31" t="str">
        <f t="shared" si="0"/>
        <v>E08000002_Children with EHC plan_Number</v>
      </c>
      <c r="B20" s="31" t="s">
        <v>271</v>
      </c>
      <c r="C20" s="31" t="s">
        <v>272</v>
      </c>
      <c r="D20" s="31" t="s">
        <v>229</v>
      </c>
      <c r="E20" s="31">
        <v>2019</v>
      </c>
      <c r="F20" s="31" t="s">
        <v>60</v>
      </c>
      <c r="G20" s="26" t="s">
        <v>62</v>
      </c>
      <c r="H20" s="31" t="s">
        <v>743</v>
      </c>
      <c r="I20" s="31">
        <v>1075</v>
      </c>
      <c r="J20" s="31">
        <f>INDEX('LA lookup'!H:H,MATCH('Known to services raw data'!B20,'LA lookup'!G:G,0))</f>
        <v>43142</v>
      </c>
      <c r="K20" s="31">
        <v>24.91771359695888</v>
      </c>
      <c r="L20" s="31" t="str">
        <f t="shared" si="1"/>
        <v>24.9 per 1000 0-17 yr olds</v>
      </c>
      <c r="M20" s="31">
        <f t="shared" si="2"/>
        <v>24.91771359695888</v>
      </c>
      <c r="N20" s="31">
        <f t="shared" si="3"/>
        <v>0</v>
      </c>
    </row>
    <row r="21" spans="1:14" x14ac:dyDescent="0.45">
      <c r="A21" s="31" t="str">
        <f t="shared" si="0"/>
        <v>E08000033_Children with EHC plan_Number</v>
      </c>
      <c r="B21" s="31" t="s">
        <v>273</v>
      </c>
      <c r="C21" s="31" t="s">
        <v>274</v>
      </c>
      <c r="D21" s="31" t="s">
        <v>229</v>
      </c>
      <c r="E21" s="31">
        <v>2019</v>
      </c>
      <c r="F21" s="31" t="s">
        <v>60</v>
      </c>
      <c r="G21" s="26" t="s">
        <v>62</v>
      </c>
      <c r="H21" s="31" t="s">
        <v>743</v>
      </c>
      <c r="I21" s="31">
        <v>1068</v>
      </c>
      <c r="J21" s="31">
        <f>INDEX('LA lookup'!H:H,MATCH('Known to services raw data'!B21,'LA lookup'!G:G,0))</f>
        <v>46021</v>
      </c>
      <c r="K21" s="31">
        <v>23.206796897068731</v>
      </c>
      <c r="L21" s="31" t="str">
        <f t="shared" si="1"/>
        <v>23.2 per 1000 0-17 yr olds</v>
      </c>
      <c r="M21" s="31">
        <f t="shared" si="2"/>
        <v>23.206796897068731</v>
      </c>
      <c r="N21" s="31">
        <f t="shared" si="3"/>
        <v>0</v>
      </c>
    </row>
    <row r="22" spans="1:14" x14ac:dyDescent="0.45">
      <c r="A22" s="31" t="str">
        <f t="shared" si="0"/>
        <v>E10000003_Children with EHC plan_Number</v>
      </c>
      <c r="B22" s="31" t="s">
        <v>275</v>
      </c>
      <c r="C22" s="31" t="s">
        <v>276</v>
      </c>
      <c r="D22" s="31" t="s">
        <v>229</v>
      </c>
      <c r="E22" s="31">
        <v>2019</v>
      </c>
      <c r="F22" s="31" t="s">
        <v>60</v>
      </c>
      <c r="G22" s="26" t="s">
        <v>62</v>
      </c>
      <c r="H22" s="31" t="s">
        <v>743</v>
      </c>
      <c r="I22" s="31">
        <v>3142</v>
      </c>
      <c r="J22" s="31">
        <f>INDEX('LA lookup'!H:H,MATCH('Known to services raw data'!B22,'LA lookup'!G:G,0))</f>
        <v>135719</v>
      </c>
      <c r="K22" s="31">
        <v>23.150774762560879</v>
      </c>
      <c r="L22" s="31" t="str">
        <f t="shared" si="1"/>
        <v>23.2 per 1000 0-17 yr olds</v>
      </c>
      <c r="M22" s="31">
        <f t="shared" si="2"/>
        <v>23.150774762560879</v>
      </c>
      <c r="N22" s="31">
        <f t="shared" si="3"/>
        <v>0</v>
      </c>
    </row>
    <row r="23" spans="1:14" x14ac:dyDescent="0.45">
      <c r="A23" s="31" t="str">
        <f t="shared" si="0"/>
        <v>E09000007_Children with EHC plan_Number</v>
      </c>
      <c r="B23" s="31" t="s">
        <v>277</v>
      </c>
      <c r="C23" s="31" t="s">
        <v>278</v>
      </c>
      <c r="D23" s="31" t="s">
        <v>229</v>
      </c>
      <c r="E23" s="31">
        <v>2019</v>
      </c>
      <c r="F23" s="31" t="s">
        <v>60</v>
      </c>
      <c r="G23" s="26" t="s">
        <v>62</v>
      </c>
      <c r="H23" s="31" t="s">
        <v>743</v>
      </c>
      <c r="I23" s="31">
        <v>1172</v>
      </c>
      <c r="J23" s="31">
        <f>INDEX('LA lookup'!H:H,MATCH('Known to services raw data'!B23,'LA lookup'!G:G,0))</f>
        <v>50983</v>
      </c>
      <c r="K23" s="31">
        <v>22.988054841810015</v>
      </c>
      <c r="L23" s="31" t="str">
        <f t="shared" si="1"/>
        <v>23 per 1000 0-17 yr olds</v>
      </c>
      <c r="M23" s="31">
        <f t="shared" si="2"/>
        <v>22.988054841810015</v>
      </c>
      <c r="N23" s="31">
        <f t="shared" si="3"/>
        <v>0</v>
      </c>
    </row>
    <row r="24" spans="1:14" x14ac:dyDescent="0.45">
      <c r="A24" s="31" t="str">
        <f t="shared" si="0"/>
        <v>E06000056_Children with EHC plan_Number</v>
      </c>
      <c r="B24" s="31" t="s">
        <v>279</v>
      </c>
      <c r="C24" s="31" t="s">
        <v>280</v>
      </c>
      <c r="D24" s="31" t="s">
        <v>229</v>
      </c>
      <c r="E24" s="31">
        <v>2019</v>
      </c>
      <c r="F24" s="31" t="s">
        <v>60</v>
      </c>
      <c r="G24" s="26" t="s">
        <v>62</v>
      </c>
      <c r="H24" s="31" t="s">
        <v>743</v>
      </c>
      <c r="I24" s="31">
        <v>1431</v>
      </c>
      <c r="J24" s="31">
        <f>INDEX('LA lookup'!H:H,MATCH('Known to services raw data'!B24,'LA lookup'!G:G,0))</f>
        <v>62515</v>
      </c>
      <c r="K24" s="31">
        <v>22.890506278493159</v>
      </c>
      <c r="L24" s="31" t="str">
        <f t="shared" si="1"/>
        <v>22.9 per 1000 0-17 yr olds</v>
      </c>
      <c r="M24" s="31">
        <f t="shared" si="2"/>
        <v>22.890506278493159</v>
      </c>
      <c r="N24" s="31">
        <f t="shared" si="3"/>
        <v>0</v>
      </c>
    </row>
    <row r="25" spans="1:14" x14ac:dyDescent="0.45">
      <c r="A25" s="31" t="str">
        <f t="shared" si="0"/>
        <v>E06000049_Children with EHC plan_Number</v>
      </c>
      <c r="B25" s="31" t="s">
        <v>541</v>
      </c>
      <c r="C25" s="31" t="s">
        <v>718</v>
      </c>
      <c r="D25" s="31" t="s">
        <v>229</v>
      </c>
      <c r="E25" s="31">
        <v>2019</v>
      </c>
      <c r="F25" s="31" t="s">
        <v>60</v>
      </c>
      <c r="G25" s="26" t="s">
        <v>62</v>
      </c>
      <c r="H25" s="31" t="s">
        <v>743</v>
      </c>
      <c r="I25" s="31">
        <v>1411</v>
      </c>
      <c r="J25" s="31">
        <f>INDEX('LA lookup'!H:H,MATCH('Known to services raw data'!B25,'LA lookup'!G:G,0))</f>
        <v>76523</v>
      </c>
      <c r="K25" s="31">
        <v>18.438900722658548</v>
      </c>
      <c r="L25" s="31" t="str">
        <f t="shared" si="1"/>
        <v>18.4 per 1000 0-17 yr olds</v>
      </c>
      <c r="M25" s="31">
        <f t="shared" si="2"/>
        <v>18.438900722658548</v>
      </c>
      <c r="N25" s="31">
        <f t="shared" si="3"/>
        <v>0</v>
      </c>
    </row>
    <row r="26" spans="1:14" x14ac:dyDescent="0.45">
      <c r="A26" s="31" t="str">
        <f t="shared" si="0"/>
        <v>E06000050_Children with EHC plan_Number</v>
      </c>
      <c r="B26" s="31" t="s">
        <v>281</v>
      </c>
      <c r="C26" s="31" t="s">
        <v>735</v>
      </c>
      <c r="D26" s="31" t="s">
        <v>229</v>
      </c>
      <c r="E26" s="31">
        <v>2019</v>
      </c>
      <c r="F26" s="31" t="s">
        <v>60</v>
      </c>
      <c r="G26" s="26" t="s">
        <v>62</v>
      </c>
      <c r="H26" s="31" t="s">
        <v>743</v>
      </c>
      <c r="I26" s="31">
        <v>1703</v>
      </c>
      <c r="J26" s="31">
        <f>INDEX('LA lookup'!H:H,MATCH('Known to services raw data'!B26,'LA lookup'!G:G,0))</f>
        <v>68054</v>
      </c>
      <c r="K26" s="31">
        <v>25.024245452140946</v>
      </c>
      <c r="L26" s="31" t="str">
        <f t="shared" si="1"/>
        <v>25 per 1000 0-17 yr olds</v>
      </c>
      <c r="M26" s="31">
        <f t="shared" si="2"/>
        <v>25.024245452140946</v>
      </c>
      <c r="N26" s="31">
        <f t="shared" si="3"/>
        <v>0</v>
      </c>
    </row>
    <row r="27" spans="1:14" x14ac:dyDescent="0.45">
      <c r="A27" s="31" t="str">
        <f t="shared" si="0"/>
        <v>E09000001_Children with EHC plan_Number</v>
      </c>
      <c r="B27" s="31" t="s">
        <v>582</v>
      </c>
      <c r="C27" s="31" t="s">
        <v>583</v>
      </c>
      <c r="D27" s="31" t="s">
        <v>229</v>
      </c>
      <c r="E27" s="31">
        <v>2019</v>
      </c>
      <c r="F27" s="31" t="s">
        <v>60</v>
      </c>
      <c r="G27" s="26" t="s">
        <v>62</v>
      </c>
      <c r="H27" s="31" t="s">
        <v>743</v>
      </c>
      <c r="I27" s="31">
        <v>6</v>
      </c>
      <c r="J27" s="31">
        <f>INDEX('LA lookup'!H:H,MATCH('Known to services raw data'!B27,'LA lookup'!G:G,0))</f>
        <v>1453</v>
      </c>
      <c r="K27" s="31">
        <v>4.1293874741913283</v>
      </c>
      <c r="L27" s="31" t="str">
        <f t="shared" si="1"/>
        <v>4.1 per 1000 0-17 yr olds</v>
      </c>
      <c r="M27" s="31">
        <f t="shared" si="2"/>
        <v>4.1293874741913283</v>
      </c>
      <c r="N27" s="31">
        <f t="shared" si="3"/>
        <v>1</v>
      </c>
    </row>
    <row r="28" spans="1:14" x14ac:dyDescent="0.45">
      <c r="A28" s="31" t="str">
        <f t="shared" si="0"/>
        <v>E06000052_Children with EHC plan_Number</v>
      </c>
      <c r="B28" s="31" t="s">
        <v>482</v>
      </c>
      <c r="C28" s="31" t="s">
        <v>720</v>
      </c>
      <c r="D28" s="31" t="s">
        <v>229</v>
      </c>
      <c r="E28" s="31">
        <v>2019</v>
      </c>
      <c r="F28" s="31" t="s">
        <v>60</v>
      </c>
      <c r="G28" s="26" t="s">
        <v>62</v>
      </c>
      <c r="H28" s="31" t="s">
        <v>743</v>
      </c>
      <c r="I28" s="31">
        <v>1813</v>
      </c>
      <c r="J28" s="31">
        <f>INDEX('LA lookup'!H:H,MATCH('Known to services raw data'!B28,'LA lookup'!G:G,0))</f>
        <v>107810</v>
      </c>
      <c r="K28" s="31">
        <v>16.816621834709213</v>
      </c>
      <c r="L28" s="31" t="str">
        <f t="shared" si="1"/>
        <v>16.8 per 1000 0-17 yr olds</v>
      </c>
      <c r="M28" s="31">
        <f t="shared" si="2"/>
        <v>16.816621834709213</v>
      </c>
      <c r="N28" s="31">
        <f t="shared" si="3"/>
        <v>0</v>
      </c>
    </row>
    <row r="29" spans="1:14" x14ac:dyDescent="0.45">
      <c r="A29" s="31" t="str">
        <f t="shared" si="0"/>
        <v>E08000026_Children with EHC plan_Number</v>
      </c>
      <c r="B29" s="31" t="s">
        <v>283</v>
      </c>
      <c r="C29" s="31" t="s">
        <v>284</v>
      </c>
      <c r="D29" s="31" t="s">
        <v>229</v>
      </c>
      <c r="E29" s="31">
        <v>2019</v>
      </c>
      <c r="F29" s="31" t="s">
        <v>60</v>
      </c>
      <c r="G29" s="26" t="s">
        <v>62</v>
      </c>
      <c r="H29" s="31" t="s">
        <v>743</v>
      </c>
      <c r="I29" s="31">
        <v>1539</v>
      </c>
      <c r="J29" s="31">
        <f>INDEX('LA lookup'!H:H,MATCH('Known to services raw data'!B29,'LA lookup'!G:G,0))</f>
        <v>78994</v>
      </c>
      <c r="K29" s="31">
        <v>19.482492341190468</v>
      </c>
      <c r="L29" s="31" t="str">
        <f t="shared" si="1"/>
        <v>19.5 per 1000 0-17 yr olds</v>
      </c>
      <c r="M29" s="31">
        <f t="shared" si="2"/>
        <v>19.482492341190468</v>
      </c>
      <c r="N29" s="31">
        <f t="shared" si="3"/>
        <v>0</v>
      </c>
    </row>
    <row r="30" spans="1:14" x14ac:dyDescent="0.45">
      <c r="A30" s="31" t="str">
        <f t="shared" si="0"/>
        <v>E09000008_Children with EHC plan_Number</v>
      </c>
      <c r="B30" s="31" t="s">
        <v>486</v>
      </c>
      <c r="C30" s="31" t="s">
        <v>487</v>
      </c>
      <c r="D30" s="31" t="s">
        <v>229</v>
      </c>
      <c r="E30" s="31">
        <v>2019</v>
      </c>
      <c r="F30" s="31" t="s">
        <v>60</v>
      </c>
      <c r="G30" s="26" t="s">
        <v>62</v>
      </c>
      <c r="H30" s="31" t="s">
        <v>743</v>
      </c>
      <c r="I30" s="31">
        <v>2294</v>
      </c>
      <c r="J30" s="31">
        <f>INDEX('LA lookup'!H:H,MATCH('Known to services raw data'!B30,'LA lookup'!G:G,0))</f>
        <v>94702</v>
      </c>
      <c r="K30" s="31">
        <v>24.223353255475068</v>
      </c>
      <c r="L30" s="31" t="str">
        <f t="shared" si="1"/>
        <v>24.2 per 1000 0-17 yr olds</v>
      </c>
      <c r="M30" s="31">
        <f t="shared" si="2"/>
        <v>24.223353255475068</v>
      </c>
      <c r="N30" s="31">
        <f t="shared" si="3"/>
        <v>0</v>
      </c>
    </row>
    <row r="31" spans="1:14" x14ac:dyDescent="0.45">
      <c r="A31" s="31" t="str">
        <f t="shared" si="0"/>
        <v>E10000006_Children with EHC plan_Number</v>
      </c>
      <c r="B31" s="31" t="s">
        <v>285</v>
      </c>
      <c r="C31" s="31" t="s">
        <v>286</v>
      </c>
      <c r="D31" s="31" t="s">
        <v>229</v>
      </c>
      <c r="E31" s="31">
        <v>2019</v>
      </c>
      <c r="F31" s="31" t="s">
        <v>60</v>
      </c>
      <c r="G31" s="26" t="s">
        <v>62</v>
      </c>
      <c r="H31" s="31" t="s">
        <v>743</v>
      </c>
      <c r="I31" s="31">
        <v>2332</v>
      </c>
      <c r="J31" s="31">
        <f>INDEX('LA lookup'!H:H,MATCH('Known to services raw data'!B31,'LA lookup'!G:G,0))</f>
        <v>92500</v>
      </c>
      <c r="K31" s="31">
        <v>25.210810810810813</v>
      </c>
      <c r="L31" s="31" t="str">
        <f t="shared" si="1"/>
        <v>25.2 per 1000 0-17 yr olds</v>
      </c>
      <c r="M31" s="31">
        <f t="shared" si="2"/>
        <v>25.210810810810813</v>
      </c>
      <c r="N31" s="31">
        <f t="shared" si="3"/>
        <v>0</v>
      </c>
    </row>
    <row r="32" spans="1:14" x14ac:dyDescent="0.45">
      <c r="A32" s="31" t="str">
        <f t="shared" si="0"/>
        <v>E06000005_Children with EHC plan_Number</v>
      </c>
      <c r="B32" s="31" t="s">
        <v>287</v>
      </c>
      <c r="C32" s="31" t="s">
        <v>288</v>
      </c>
      <c r="D32" s="31" t="s">
        <v>229</v>
      </c>
      <c r="E32" s="31">
        <v>2019</v>
      </c>
      <c r="F32" s="31" t="s">
        <v>60</v>
      </c>
      <c r="G32" s="26" t="s">
        <v>62</v>
      </c>
      <c r="H32" s="31" t="s">
        <v>743</v>
      </c>
      <c r="I32" s="31">
        <v>648</v>
      </c>
      <c r="J32" s="31">
        <f>INDEX('LA lookup'!H:H,MATCH('Known to services raw data'!B32,'LA lookup'!G:G,0))</f>
        <v>22454</v>
      </c>
      <c r="K32" s="31">
        <v>28.859000623496925</v>
      </c>
      <c r="L32" s="31" t="str">
        <f t="shared" si="1"/>
        <v>28.9 per 1000 0-17 yr olds</v>
      </c>
      <c r="M32" s="31">
        <f t="shared" si="2"/>
        <v>28.859000623496925</v>
      </c>
      <c r="N32" s="31">
        <f t="shared" si="3"/>
        <v>0</v>
      </c>
    </row>
    <row r="33" spans="1:14" x14ac:dyDescent="0.45">
      <c r="A33" s="31" t="str">
        <f t="shared" si="0"/>
        <v>E06000015_Children with EHC plan_Number</v>
      </c>
      <c r="B33" s="31" t="s">
        <v>289</v>
      </c>
      <c r="C33" s="31" t="s">
        <v>290</v>
      </c>
      <c r="D33" s="31" t="s">
        <v>229</v>
      </c>
      <c r="E33" s="31">
        <v>2019</v>
      </c>
      <c r="F33" s="31" t="s">
        <v>60</v>
      </c>
      <c r="G33" s="26" t="s">
        <v>62</v>
      </c>
      <c r="H33" s="31" t="s">
        <v>743</v>
      </c>
      <c r="I33" s="31">
        <v>1653</v>
      </c>
      <c r="J33" s="31">
        <f>INDEX('LA lookup'!H:H,MATCH('Known to services raw data'!B33,'LA lookup'!G:G,0))</f>
        <v>59899</v>
      </c>
      <c r="K33" s="31">
        <v>27.596454030952103</v>
      </c>
      <c r="L33" s="31" t="str">
        <f t="shared" si="1"/>
        <v>27.6 per 1000 0-17 yr olds</v>
      </c>
      <c r="M33" s="31">
        <f t="shared" si="2"/>
        <v>27.596454030952103</v>
      </c>
      <c r="N33" s="31">
        <f t="shared" si="3"/>
        <v>0</v>
      </c>
    </row>
    <row r="34" spans="1:14" x14ac:dyDescent="0.45">
      <c r="A34" s="31" t="str">
        <f t="shared" si="0"/>
        <v>E10000007_Children with EHC plan_Number</v>
      </c>
      <c r="B34" s="31" t="s">
        <v>291</v>
      </c>
      <c r="C34" s="31" t="s">
        <v>292</v>
      </c>
      <c r="D34" s="31" t="s">
        <v>229</v>
      </c>
      <c r="E34" s="31">
        <v>2019</v>
      </c>
      <c r="F34" s="31" t="s">
        <v>60</v>
      </c>
      <c r="G34" s="26" t="s">
        <v>62</v>
      </c>
      <c r="H34" s="31" t="s">
        <v>743</v>
      </c>
      <c r="I34" s="31">
        <v>2916</v>
      </c>
      <c r="J34" s="31">
        <f>INDEX('LA lookup'!H:H,MATCH('Known to services raw data'!B34,'LA lookup'!G:G,0))</f>
        <v>153272</v>
      </c>
      <c r="K34" s="31">
        <v>19.025001304869775</v>
      </c>
      <c r="L34" s="31" t="str">
        <f t="shared" si="1"/>
        <v>19 per 1000 0-17 yr olds</v>
      </c>
      <c r="M34" s="31">
        <f t="shared" si="2"/>
        <v>19.025001304869775</v>
      </c>
      <c r="N34" s="31">
        <f t="shared" si="3"/>
        <v>0</v>
      </c>
    </row>
    <row r="35" spans="1:14" x14ac:dyDescent="0.45">
      <c r="A35" s="31" t="str">
        <f t="shared" si="0"/>
        <v>E10000008_Children with EHC plan_Number</v>
      </c>
      <c r="B35" s="31" t="s">
        <v>504</v>
      </c>
      <c r="C35" s="31" t="s">
        <v>505</v>
      </c>
      <c r="D35" s="31" t="s">
        <v>229</v>
      </c>
      <c r="E35" s="31">
        <v>2019</v>
      </c>
      <c r="F35" s="31" t="s">
        <v>60</v>
      </c>
      <c r="G35" s="26" t="s">
        <v>62</v>
      </c>
      <c r="H35" s="31" t="s">
        <v>743</v>
      </c>
      <c r="I35" s="31">
        <v>3680</v>
      </c>
      <c r="J35" s="31">
        <f>INDEX('LA lookup'!H:H,MATCH('Known to services raw data'!B35,'LA lookup'!G:G,0))</f>
        <v>145878</v>
      </c>
      <c r="K35" s="31">
        <v>25.226559179588424</v>
      </c>
      <c r="L35" s="31" t="str">
        <f t="shared" si="1"/>
        <v>25.2 per 1000 0-17 yr olds</v>
      </c>
      <c r="M35" s="31">
        <f t="shared" si="2"/>
        <v>25.226559179588424</v>
      </c>
      <c r="N35" s="31">
        <f t="shared" si="3"/>
        <v>0</v>
      </c>
    </row>
    <row r="36" spans="1:14" x14ac:dyDescent="0.45">
      <c r="A36" s="31" t="str">
        <f t="shared" si="0"/>
        <v>E08000017_Children with EHC plan_Number</v>
      </c>
      <c r="B36" s="31" t="s">
        <v>293</v>
      </c>
      <c r="C36" s="31" t="s">
        <v>294</v>
      </c>
      <c r="D36" s="31" t="s">
        <v>229</v>
      </c>
      <c r="E36" s="31">
        <v>2019</v>
      </c>
      <c r="F36" s="31" t="s">
        <v>60</v>
      </c>
      <c r="G36" s="26" t="s">
        <v>62</v>
      </c>
      <c r="H36" s="31" t="s">
        <v>743</v>
      </c>
      <c r="I36" s="31">
        <v>1279</v>
      </c>
      <c r="J36" s="31">
        <f>INDEX('LA lookup'!H:H,MATCH('Known to services raw data'!B36,'LA lookup'!G:G,0))</f>
        <v>66448</v>
      </c>
      <c r="K36" s="31">
        <v>19.248133879123525</v>
      </c>
      <c r="L36" s="31" t="str">
        <f t="shared" si="1"/>
        <v>19.2 per 1000 0-17 yr olds</v>
      </c>
      <c r="M36" s="31">
        <f t="shared" si="2"/>
        <v>19.248133879123525</v>
      </c>
      <c r="N36" s="31">
        <f t="shared" si="3"/>
        <v>0</v>
      </c>
    </row>
    <row r="37" spans="1:14" x14ac:dyDescent="0.45">
      <c r="A37" s="31" t="str">
        <f t="shared" si="0"/>
        <v>E10000009_Children with EHC plan_Number</v>
      </c>
      <c r="B37" s="31" t="s">
        <v>295</v>
      </c>
      <c r="C37" s="31" t="s">
        <v>296</v>
      </c>
      <c r="D37" s="31" t="s">
        <v>229</v>
      </c>
      <c r="E37" s="31">
        <v>2019</v>
      </c>
      <c r="F37" s="31" t="s">
        <v>60</v>
      </c>
      <c r="G37" s="26" t="s">
        <v>62</v>
      </c>
      <c r="H37" s="31" t="s">
        <v>743</v>
      </c>
      <c r="I37" s="31">
        <v>2078</v>
      </c>
      <c r="J37" s="31">
        <f>INDEX('LA lookup'!H:H,MATCH('Known to services raw data'!B37,'LA lookup'!G:G,0))</f>
        <v>76699</v>
      </c>
      <c r="K37" s="31">
        <v>27.092921680856335</v>
      </c>
      <c r="L37" s="31" t="str">
        <f t="shared" si="1"/>
        <v>27.1 per 1000 0-17 yr olds</v>
      </c>
      <c r="M37" s="31">
        <f t="shared" si="2"/>
        <v>27.092921680856335</v>
      </c>
      <c r="N37" s="31">
        <f t="shared" si="3"/>
        <v>0</v>
      </c>
    </row>
    <row r="38" spans="1:14" x14ac:dyDescent="0.45">
      <c r="A38" s="31" t="str">
        <f t="shared" si="0"/>
        <v>E08000027_Children with EHC plan_Number</v>
      </c>
      <c r="B38" s="31" t="s">
        <v>297</v>
      </c>
      <c r="C38" s="31" t="s">
        <v>298</v>
      </c>
      <c r="D38" s="31" t="s">
        <v>229</v>
      </c>
      <c r="E38" s="31">
        <v>2019</v>
      </c>
      <c r="F38" s="31" t="s">
        <v>60</v>
      </c>
      <c r="G38" s="26" t="s">
        <v>62</v>
      </c>
      <c r="H38" s="31" t="s">
        <v>743</v>
      </c>
      <c r="I38" s="31">
        <v>1518</v>
      </c>
      <c r="J38" s="31">
        <f>INDEX('LA lookup'!H:H,MATCH('Known to services raw data'!B38,'LA lookup'!G:G,0))</f>
        <v>69265</v>
      </c>
      <c r="K38" s="31">
        <v>21.915830506027575</v>
      </c>
      <c r="L38" s="31" t="str">
        <f t="shared" si="1"/>
        <v>21.9 per 1000 0-17 yr olds</v>
      </c>
      <c r="M38" s="31">
        <f t="shared" si="2"/>
        <v>21.915830506027575</v>
      </c>
      <c r="N38" s="31">
        <f t="shared" si="3"/>
        <v>0</v>
      </c>
    </row>
    <row r="39" spans="1:14" x14ac:dyDescent="0.45">
      <c r="A39" s="31" t="str">
        <f t="shared" si="0"/>
        <v>E06000047_Children with EHC plan_Number</v>
      </c>
      <c r="B39" s="31" t="s">
        <v>528</v>
      </c>
      <c r="C39" s="31" t="s">
        <v>721</v>
      </c>
      <c r="D39" s="31" t="s">
        <v>229</v>
      </c>
      <c r="E39" s="31">
        <v>2019</v>
      </c>
      <c r="F39" s="31" t="s">
        <v>60</v>
      </c>
      <c r="G39" s="26" t="s">
        <v>62</v>
      </c>
      <c r="H39" s="31" t="s">
        <v>743</v>
      </c>
      <c r="I39" s="31">
        <v>2181</v>
      </c>
      <c r="J39" s="31">
        <f>INDEX('LA lookup'!H:H,MATCH('Known to services raw data'!B39,'LA lookup'!G:G,0))</f>
        <v>101040</v>
      </c>
      <c r="K39" s="31">
        <v>21.585510688836106</v>
      </c>
      <c r="L39" s="31" t="str">
        <f t="shared" si="1"/>
        <v>21.6 per 1000 0-17 yr olds</v>
      </c>
      <c r="M39" s="31">
        <f t="shared" si="2"/>
        <v>21.585510688836106</v>
      </c>
      <c r="N39" s="31">
        <f t="shared" si="3"/>
        <v>0</v>
      </c>
    </row>
    <row r="40" spans="1:14" x14ac:dyDescent="0.45">
      <c r="A40" s="31" t="str">
        <f t="shared" si="0"/>
        <v>E09000009_Children with EHC plan_Number</v>
      </c>
      <c r="B40" s="31" t="s">
        <v>509</v>
      </c>
      <c r="C40" s="31" t="s">
        <v>510</v>
      </c>
      <c r="D40" s="31" t="s">
        <v>229</v>
      </c>
      <c r="E40" s="31">
        <v>2019</v>
      </c>
      <c r="F40" s="31" t="s">
        <v>60</v>
      </c>
      <c r="G40" s="26" t="s">
        <v>62</v>
      </c>
      <c r="H40" s="31" t="s">
        <v>743</v>
      </c>
      <c r="I40" s="31">
        <v>2023</v>
      </c>
      <c r="J40" s="31">
        <f>INDEX('LA lookup'!H:H,MATCH('Known to services raw data'!B40,'LA lookup'!G:G,0))</f>
        <v>81732</v>
      </c>
      <c r="K40" s="31">
        <v>24.751627269612882</v>
      </c>
      <c r="L40" s="31" t="str">
        <f t="shared" si="1"/>
        <v>24.8 per 1000 0-17 yr olds</v>
      </c>
      <c r="M40" s="31">
        <f t="shared" si="2"/>
        <v>24.751627269612882</v>
      </c>
      <c r="N40" s="31">
        <f t="shared" si="3"/>
        <v>0</v>
      </c>
    </row>
    <row r="41" spans="1:14" x14ac:dyDescent="0.45">
      <c r="A41" s="31" t="str">
        <f t="shared" si="0"/>
        <v>E06000011_Children with EHC plan_Number</v>
      </c>
      <c r="B41" s="31" t="s">
        <v>514</v>
      </c>
      <c r="C41" s="31" t="s">
        <v>594</v>
      </c>
      <c r="D41" s="31" t="s">
        <v>229</v>
      </c>
      <c r="E41" s="31">
        <v>2019</v>
      </c>
      <c r="F41" s="31" t="s">
        <v>60</v>
      </c>
      <c r="G41" s="26" t="s">
        <v>62</v>
      </c>
      <c r="H41" s="31" t="s">
        <v>743</v>
      </c>
      <c r="I41" s="31">
        <v>1321</v>
      </c>
      <c r="J41" s="31">
        <f>INDEX('LA lookup'!H:H,MATCH('Known to services raw data'!B41,'LA lookup'!G:G,0))</f>
        <v>62942</v>
      </c>
      <c r="K41" s="31">
        <v>20.987575863493376</v>
      </c>
      <c r="L41" s="31" t="str">
        <f t="shared" si="1"/>
        <v>21 per 1000 0-17 yr olds</v>
      </c>
      <c r="M41" s="31">
        <f t="shared" si="2"/>
        <v>20.987575863493376</v>
      </c>
      <c r="N41" s="31">
        <f t="shared" si="3"/>
        <v>0</v>
      </c>
    </row>
    <row r="42" spans="1:14" x14ac:dyDescent="0.45">
      <c r="A42" s="31" t="str">
        <f t="shared" si="0"/>
        <v>E10000011_Children with EHC plan_Number</v>
      </c>
      <c r="B42" s="31" t="s">
        <v>299</v>
      </c>
      <c r="C42" s="31" t="s">
        <v>300</v>
      </c>
      <c r="D42" s="31" t="s">
        <v>229</v>
      </c>
      <c r="E42" s="31">
        <v>2019</v>
      </c>
      <c r="F42" s="31" t="s">
        <v>60</v>
      </c>
      <c r="G42" s="26" t="s">
        <v>62</v>
      </c>
      <c r="H42" s="31" t="s">
        <v>743</v>
      </c>
      <c r="I42" s="31">
        <v>2561</v>
      </c>
      <c r="J42" s="31">
        <f>INDEX('LA lookup'!H:H,MATCH('Known to services raw data'!B42,'LA lookup'!G:G,0))</f>
        <v>106378</v>
      </c>
      <c r="K42" s="31">
        <v>24.074526687848991</v>
      </c>
      <c r="L42" s="31" t="str">
        <f t="shared" si="1"/>
        <v>24.1 per 1000 0-17 yr olds</v>
      </c>
      <c r="M42" s="31">
        <f t="shared" si="2"/>
        <v>24.074526687848991</v>
      </c>
      <c r="N42" s="31">
        <f t="shared" si="3"/>
        <v>0</v>
      </c>
    </row>
    <row r="43" spans="1:14" x14ac:dyDescent="0.45">
      <c r="A43" s="31" t="str">
        <f t="shared" si="0"/>
        <v>E09000010_Children with EHC plan_Number</v>
      </c>
      <c r="B43" s="31" t="s">
        <v>301</v>
      </c>
      <c r="C43" s="31" t="s">
        <v>302</v>
      </c>
      <c r="D43" s="31" t="s">
        <v>229</v>
      </c>
      <c r="E43" s="31">
        <v>2019</v>
      </c>
      <c r="F43" s="31" t="s">
        <v>60</v>
      </c>
      <c r="G43" s="26" t="s">
        <v>62</v>
      </c>
      <c r="H43" s="31" t="s">
        <v>743</v>
      </c>
      <c r="I43" s="31">
        <v>1800</v>
      </c>
      <c r="J43" s="31">
        <f>INDEX('LA lookup'!H:H,MATCH('Known to services raw data'!B43,'LA lookup'!G:G,0))</f>
        <v>84497</v>
      </c>
      <c r="K43" s="31">
        <v>21.302531450820737</v>
      </c>
      <c r="L43" s="31" t="str">
        <f t="shared" si="1"/>
        <v>21.3 per 1000 0-17 yr olds</v>
      </c>
      <c r="M43" s="31">
        <f t="shared" si="2"/>
        <v>21.302531450820737</v>
      </c>
      <c r="N43" s="31">
        <f t="shared" si="3"/>
        <v>0</v>
      </c>
    </row>
    <row r="44" spans="1:14" x14ac:dyDescent="0.45">
      <c r="A44" s="31" t="str">
        <f t="shared" si="0"/>
        <v>E10000012_Children with EHC plan_Number</v>
      </c>
      <c r="B44" s="31" t="s">
        <v>303</v>
      </c>
      <c r="C44" s="31" t="s">
        <v>304</v>
      </c>
      <c r="D44" s="31" t="s">
        <v>229</v>
      </c>
      <c r="E44" s="31">
        <v>2019</v>
      </c>
      <c r="F44" s="31" t="s">
        <v>60</v>
      </c>
      <c r="G44" s="26" t="s">
        <v>62</v>
      </c>
      <c r="H44" s="31" t="s">
        <v>743</v>
      </c>
      <c r="I44" s="31">
        <v>7520</v>
      </c>
      <c r="J44" s="31">
        <f>INDEX('LA lookup'!H:H,MATCH('Known to services raw data'!B44,'LA lookup'!G:G,0))</f>
        <v>311172</v>
      </c>
      <c r="K44" s="31">
        <v>24.166698803234222</v>
      </c>
      <c r="L44" s="31" t="str">
        <f t="shared" si="1"/>
        <v>24.2 per 1000 0-17 yr olds</v>
      </c>
      <c r="M44" s="31">
        <f t="shared" si="2"/>
        <v>24.166698803234222</v>
      </c>
      <c r="N44" s="31">
        <f t="shared" si="3"/>
        <v>0</v>
      </c>
    </row>
    <row r="45" spans="1:14" x14ac:dyDescent="0.45">
      <c r="A45" s="31" t="str">
        <f t="shared" si="0"/>
        <v>E08000020_Children with EHC plan_Number</v>
      </c>
      <c r="B45" s="31" t="s">
        <v>305</v>
      </c>
      <c r="C45" s="31" t="s">
        <v>306</v>
      </c>
      <c r="D45" s="31" t="s">
        <v>229</v>
      </c>
      <c r="E45" s="31">
        <v>2019</v>
      </c>
      <c r="F45" s="31" t="s">
        <v>60</v>
      </c>
      <c r="G45" s="26" t="s">
        <v>62</v>
      </c>
      <c r="H45" s="31" t="s">
        <v>743</v>
      </c>
      <c r="I45" s="31">
        <v>1039</v>
      </c>
      <c r="J45" s="31">
        <f>INDEX('LA lookup'!H:H,MATCH('Known to services raw data'!B45,'LA lookup'!G:G,0))</f>
        <v>39605</v>
      </c>
      <c r="K45" s="31">
        <v>26.234061355889409</v>
      </c>
      <c r="L45" s="31" t="str">
        <f t="shared" si="1"/>
        <v>26.2 per 1000 0-17 yr olds</v>
      </c>
      <c r="M45" s="31">
        <f t="shared" si="2"/>
        <v>26.234061355889409</v>
      </c>
      <c r="N45" s="31">
        <f t="shared" si="3"/>
        <v>0</v>
      </c>
    </row>
    <row r="46" spans="1:14" x14ac:dyDescent="0.45">
      <c r="A46" s="31" t="str">
        <f t="shared" si="0"/>
        <v>E10000013_Children with EHC plan_Number</v>
      </c>
      <c r="B46" s="31" t="s">
        <v>307</v>
      </c>
      <c r="C46" s="31" t="s">
        <v>308</v>
      </c>
      <c r="D46" s="31" t="s">
        <v>229</v>
      </c>
      <c r="E46" s="31">
        <v>2019</v>
      </c>
      <c r="F46" s="31" t="s">
        <v>60</v>
      </c>
      <c r="G46" s="26" t="s">
        <v>62</v>
      </c>
      <c r="H46" s="31" t="s">
        <v>743</v>
      </c>
      <c r="I46" s="31">
        <v>2919</v>
      </c>
      <c r="J46" s="31">
        <f>INDEX('LA lookup'!H:H,MATCH('Known to services raw data'!B46,'LA lookup'!G:G,0))</f>
        <v>128136</v>
      </c>
      <c r="K46" s="31">
        <v>22.780483236561153</v>
      </c>
      <c r="L46" s="31" t="str">
        <f t="shared" si="1"/>
        <v>22.8 per 1000 0-17 yr olds</v>
      </c>
      <c r="M46" s="31">
        <f t="shared" si="2"/>
        <v>22.780483236561153</v>
      </c>
      <c r="N46" s="31">
        <f t="shared" si="3"/>
        <v>0</v>
      </c>
    </row>
    <row r="47" spans="1:14" x14ac:dyDescent="0.45">
      <c r="A47" s="31" t="str">
        <f t="shared" si="0"/>
        <v>E09000011_Children with EHC plan_Number</v>
      </c>
      <c r="B47" s="31" t="s">
        <v>518</v>
      </c>
      <c r="C47" s="31" t="s">
        <v>519</v>
      </c>
      <c r="D47" s="31" t="s">
        <v>229</v>
      </c>
      <c r="E47" s="31">
        <v>2019</v>
      </c>
      <c r="F47" s="31" t="s">
        <v>60</v>
      </c>
      <c r="G47" s="26" t="s">
        <v>62</v>
      </c>
      <c r="H47" s="31" t="s">
        <v>743</v>
      </c>
      <c r="I47" s="31">
        <v>1400</v>
      </c>
      <c r="J47" s="31">
        <f>INDEX('LA lookup'!H:H,MATCH('Known to services raw data'!B47,'LA lookup'!G:G,0))</f>
        <v>68917</v>
      </c>
      <c r="K47" s="31">
        <v>20.314291103791518</v>
      </c>
      <c r="L47" s="31" t="str">
        <f t="shared" si="1"/>
        <v>20.3 per 1000 0-17 yr olds</v>
      </c>
      <c r="M47" s="31">
        <f t="shared" si="2"/>
        <v>20.314291103791518</v>
      </c>
      <c r="N47" s="31">
        <f t="shared" si="3"/>
        <v>0</v>
      </c>
    </row>
    <row r="48" spans="1:14" x14ac:dyDescent="0.45">
      <c r="A48" s="31" t="str">
        <f t="shared" si="0"/>
        <v>E09000012_Children with EHC plan_Number</v>
      </c>
      <c r="B48" s="31" t="s">
        <v>498</v>
      </c>
      <c r="C48" s="31" t="s">
        <v>499</v>
      </c>
      <c r="D48" s="31" t="s">
        <v>229</v>
      </c>
      <c r="E48" s="31">
        <v>2019</v>
      </c>
      <c r="F48" s="31" t="s">
        <v>60</v>
      </c>
      <c r="G48" s="26" t="s">
        <v>62</v>
      </c>
      <c r="H48" s="31" t="s">
        <v>743</v>
      </c>
      <c r="I48" s="31">
        <v>1598</v>
      </c>
      <c r="J48" s="31">
        <f>INDEX('LA lookup'!H:H,MATCH('Known to services raw data'!B48,'LA lookup'!G:G,0))</f>
        <v>63655</v>
      </c>
      <c r="K48" s="31">
        <v>25.104076663262902</v>
      </c>
      <c r="L48" s="31" t="str">
        <f t="shared" si="1"/>
        <v>25.1 per 1000 0-17 yr olds</v>
      </c>
      <c r="M48" s="31">
        <f t="shared" si="2"/>
        <v>25.104076663262902</v>
      </c>
      <c r="N48" s="31">
        <f t="shared" si="3"/>
        <v>0</v>
      </c>
    </row>
    <row r="49" spans="1:14" x14ac:dyDescent="0.45">
      <c r="A49" s="31" t="str">
        <f t="shared" si="0"/>
        <v>E06000006_Children with EHC plan_Number</v>
      </c>
      <c r="B49" s="31" t="s">
        <v>531</v>
      </c>
      <c r="C49" s="31" t="s">
        <v>722</v>
      </c>
      <c r="D49" s="31" t="s">
        <v>229</v>
      </c>
      <c r="E49" s="31">
        <v>2019</v>
      </c>
      <c r="F49" s="31" t="s">
        <v>60</v>
      </c>
      <c r="G49" s="26" t="s">
        <v>62</v>
      </c>
      <c r="H49" s="31" t="s">
        <v>743</v>
      </c>
      <c r="I49" s="31">
        <v>574</v>
      </c>
      <c r="J49" s="31">
        <f>INDEX('LA lookup'!H:H,MATCH('Known to services raw data'!B49,'LA lookup'!G:G,0))</f>
        <v>28617</v>
      </c>
      <c r="K49" s="31">
        <v>20.058007478072472</v>
      </c>
      <c r="L49" s="31" t="str">
        <f t="shared" si="1"/>
        <v>20.1 per 1000 0-17 yr olds</v>
      </c>
      <c r="M49" s="31">
        <f t="shared" si="2"/>
        <v>20.058007478072472</v>
      </c>
      <c r="N49" s="31">
        <f t="shared" si="3"/>
        <v>0</v>
      </c>
    </row>
    <row r="50" spans="1:14" x14ac:dyDescent="0.45">
      <c r="A50" s="31" t="str">
        <f t="shared" si="0"/>
        <v>E09000013_Children with EHC plan_Number</v>
      </c>
      <c r="B50" s="31" t="s">
        <v>491</v>
      </c>
      <c r="C50" s="31" t="s">
        <v>723</v>
      </c>
      <c r="D50" s="31" t="s">
        <v>229</v>
      </c>
      <c r="E50" s="31">
        <v>2019</v>
      </c>
      <c r="F50" s="31" t="s">
        <v>60</v>
      </c>
      <c r="G50" s="26" t="s">
        <v>62</v>
      </c>
      <c r="H50" s="31" t="s">
        <v>743</v>
      </c>
      <c r="I50" s="31">
        <v>1157</v>
      </c>
      <c r="J50" s="31">
        <f>INDEX('LA lookup'!H:H,MATCH('Known to services raw data'!B50,'LA lookup'!G:G,0))</f>
        <v>36898</v>
      </c>
      <c r="K50" s="31">
        <v>31.356713100981086</v>
      </c>
      <c r="L50" s="31" t="str">
        <f t="shared" si="1"/>
        <v>31.4 per 1000 0-17 yr olds</v>
      </c>
      <c r="M50" s="31">
        <f t="shared" si="2"/>
        <v>31.356713100981086</v>
      </c>
      <c r="N50" s="31">
        <f t="shared" si="3"/>
        <v>0</v>
      </c>
    </row>
    <row r="51" spans="1:14" x14ac:dyDescent="0.45">
      <c r="A51" s="31" t="str">
        <f t="shared" si="0"/>
        <v>E10000014_Children with EHC plan_Number</v>
      </c>
      <c r="B51" s="31" t="s">
        <v>309</v>
      </c>
      <c r="C51" s="31" t="s">
        <v>310</v>
      </c>
      <c r="D51" s="31" t="s">
        <v>229</v>
      </c>
      <c r="E51" s="31">
        <v>2019</v>
      </c>
      <c r="F51" s="31" t="s">
        <v>60</v>
      </c>
      <c r="G51" s="26" t="s">
        <v>62</v>
      </c>
      <c r="H51" s="31" t="s">
        <v>743</v>
      </c>
      <c r="I51" s="31">
        <v>6125</v>
      </c>
      <c r="J51" s="31">
        <f>INDEX('LA lookup'!H:H,MATCH('Known to services raw data'!B51,'LA lookup'!G:G,0))</f>
        <v>284002</v>
      </c>
      <c r="K51" s="31">
        <v>21.566749529932888</v>
      </c>
      <c r="L51" s="31" t="str">
        <f t="shared" si="1"/>
        <v>21.6 per 1000 0-17 yr olds</v>
      </c>
      <c r="M51" s="31">
        <f t="shared" si="2"/>
        <v>21.566749529932888</v>
      </c>
      <c r="N51" s="31">
        <f t="shared" si="3"/>
        <v>0</v>
      </c>
    </row>
    <row r="52" spans="1:14" x14ac:dyDescent="0.45">
      <c r="A52" s="31" t="str">
        <f t="shared" si="0"/>
        <v>E09000014_Children with EHC plan_Number</v>
      </c>
      <c r="B52" s="31" t="s">
        <v>311</v>
      </c>
      <c r="C52" s="31" t="s">
        <v>312</v>
      </c>
      <c r="D52" s="31" t="s">
        <v>229</v>
      </c>
      <c r="E52" s="31">
        <v>2019</v>
      </c>
      <c r="F52" s="31" t="s">
        <v>60</v>
      </c>
      <c r="G52" s="26" t="s">
        <v>62</v>
      </c>
      <c r="H52" s="31" t="s">
        <v>743</v>
      </c>
      <c r="I52" s="31">
        <v>1314</v>
      </c>
      <c r="J52" s="31">
        <f>INDEX('LA lookup'!H:H,MATCH('Known to services raw data'!B52,'LA lookup'!G:G,0))</f>
        <v>60398</v>
      </c>
      <c r="K52" s="31">
        <v>21.755687274413059</v>
      </c>
      <c r="L52" s="31" t="str">
        <f t="shared" si="1"/>
        <v>21.8 per 1000 0-17 yr olds</v>
      </c>
      <c r="M52" s="31">
        <f t="shared" si="2"/>
        <v>21.755687274413059</v>
      </c>
      <c r="N52" s="31">
        <f t="shared" si="3"/>
        <v>0</v>
      </c>
    </row>
    <row r="53" spans="1:14" x14ac:dyDescent="0.45">
      <c r="A53" s="31" t="str">
        <f t="shared" si="0"/>
        <v>E09000015_Children with EHC plan_Number</v>
      </c>
      <c r="B53" s="31" t="s">
        <v>496</v>
      </c>
      <c r="C53" s="31" t="s">
        <v>497</v>
      </c>
      <c r="D53" s="31" t="s">
        <v>229</v>
      </c>
      <c r="E53" s="31">
        <v>2019</v>
      </c>
      <c r="F53" s="31" t="s">
        <v>60</v>
      </c>
      <c r="G53" s="26" t="s">
        <v>62</v>
      </c>
      <c r="H53" s="31" t="s">
        <v>743</v>
      </c>
      <c r="I53" s="31">
        <v>1157</v>
      </c>
      <c r="J53" s="31">
        <f>INDEX('LA lookup'!H:H,MATCH('Known to services raw data'!B53,'LA lookup'!G:G,0))</f>
        <v>58373</v>
      </c>
      <c r="K53" s="31">
        <v>19.820807565141418</v>
      </c>
      <c r="L53" s="31" t="str">
        <f t="shared" si="1"/>
        <v>19.8 per 1000 0-17 yr olds</v>
      </c>
      <c r="M53" s="31">
        <f t="shared" si="2"/>
        <v>19.820807565141418</v>
      </c>
      <c r="N53" s="31">
        <f t="shared" si="3"/>
        <v>0</v>
      </c>
    </row>
    <row r="54" spans="1:14" x14ac:dyDescent="0.45">
      <c r="A54" s="31" t="str">
        <f t="shared" si="0"/>
        <v>E06000001_Children with EHC plan_Number</v>
      </c>
      <c r="B54" s="31" t="s">
        <v>313</v>
      </c>
      <c r="C54" s="31" t="s">
        <v>314</v>
      </c>
      <c r="D54" s="31" t="s">
        <v>229</v>
      </c>
      <c r="E54" s="31">
        <v>2019</v>
      </c>
      <c r="F54" s="31" t="s">
        <v>60</v>
      </c>
      <c r="G54" s="26" t="s">
        <v>62</v>
      </c>
      <c r="H54" s="31" t="s">
        <v>743</v>
      </c>
      <c r="I54" s="31">
        <v>421</v>
      </c>
      <c r="J54" s="31">
        <f>INDEX('LA lookup'!H:H,MATCH('Known to services raw data'!B54,'LA lookup'!G:G,0))</f>
        <v>20006</v>
      </c>
      <c r="K54" s="31">
        <v>21.04368689393182</v>
      </c>
      <c r="L54" s="31" t="str">
        <f t="shared" si="1"/>
        <v>21 per 1000 0-17 yr olds</v>
      </c>
      <c r="M54" s="31">
        <f t="shared" si="2"/>
        <v>21.04368689393182</v>
      </c>
      <c r="N54" s="31">
        <f t="shared" si="3"/>
        <v>0</v>
      </c>
    </row>
    <row r="55" spans="1:14" x14ac:dyDescent="0.45">
      <c r="A55" s="31" t="str">
        <f t="shared" si="0"/>
        <v>E09000016_Children with EHC plan_Number</v>
      </c>
      <c r="B55" s="31" t="s">
        <v>315</v>
      </c>
      <c r="C55" s="31" t="s">
        <v>316</v>
      </c>
      <c r="D55" s="31" t="s">
        <v>229</v>
      </c>
      <c r="E55" s="31">
        <v>2019</v>
      </c>
      <c r="F55" s="31" t="s">
        <v>60</v>
      </c>
      <c r="G55" s="26" t="s">
        <v>62</v>
      </c>
      <c r="H55" s="31" t="s">
        <v>743</v>
      </c>
      <c r="I55" s="31">
        <v>1078</v>
      </c>
      <c r="J55" s="31">
        <f>INDEX('LA lookup'!H:H,MATCH('Known to services raw data'!B55,'LA lookup'!G:G,0))</f>
        <v>57541</v>
      </c>
      <c r="K55" s="31">
        <v>18.73446759701778</v>
      </c>
      <c r="L55" s="31" t="str">
        <f t="shared" si="1"/>
        <v>18.7 per 1000 0-17 yr olds</v>
      </c>
      <c r="M55" s="31">
        <f t="shared" si="2"/>
        <v>18.73446759701778</v>
      </c>
      <c r="N55" s="31">
        <f t="shared" si="3"/>
        <v>0</v>
      </c>
    </row>
    <row r="56" spans="1:14" x14ac:dyDescent="0.45">
      <c r="A56" s="31" t="str">
        <f t="shared" si="0"/>
        <v>E06000019_Children with EHC plan_Number</v>
      </c>
      <c r="B56" s="31" t="s">
        <v>317</v>
      </c>
      <c r="C56" s="31" t="s">
        <v>318</v>
      </c>
      <c r="D56" s="31" t="s">
        <v>229</v>
      </c>
      <c r="E56" s="31">
        <v>2019</v>
      </c>
      <c r="F56" s="31" t="s">
        <v>60</v>
      </c>
      <c r="G56" s="26" t="s">
        <v>62</v>
      </c>
      <c r="H56" s="31" t="s">
        <v>743</v>
      </c>
      <c r="I56" s="31">
        <v>824</v>
      </c>
      <c r="J56" s="31">
        <f>INDEX('LA lookup'!H:H,MATCH('Known to services raw data'!B56,'LA lookup'!G:G,0))</f>
        <v>36103</v>
      </c>
      <c r="K56" s="31">
        <v>22.823588067473615</v>
      </c>
      <c r="L56" s="31" t="str">
        <f t="shared" si="1"/>
        <v>22.8 per 1000 0-17 yr olds</v>
      </c>
      <c r="M56" s="31">
        <f t="shared" si="2"/>
        <v>22.823588067473615</v>
      </c>
      <c r="N56" s="31">
        <f t="shared" si="3"/>
        <v>0</v>
      </c>
    </row>
    <row r="57" spans="1:14" x14ac:dyDescent="0.45">
      <c r="A57" s="31" t="str">
        <f t="shared" si="0"/>
        <v>E10000015_Children with EHC plan_Number</v>
      </c>
      <c r="B57" s="31" t="s">
        <v>319</v>
      </c>
      <c r="C57" s="31" t="s">
        <v>320</v>
      </c>
      <c r="D57" s="31" t="s">
        <v>229</v>
      </c>
      <c r="E57" s="31">
        <v>2019</v>
      </c>
      <c r="F57" s="31" t="s">
        <v>60</v>
      </c>
      <c r="G57" s="26" t="s">
        <v>62</v>
      </c>
      <c r="H57" s="31" t="s">
        <v>743</v>
      </c>
      <c r="I57" s="31">
        <v>4902</v>
      </c>
      <c r="J57" s="31">
        <f>INDEX('LA lookup'!H:H,MATCH('Known to services raw data'!B57,'LA lookup'!G:G,0))</f>
        <v>271005</v>
      </c>
      <c r="K57" s="31">
        <v>18.088227154480546</v>
      </c>
      <c r="L57" s="31" t="str">
        <f t="shared" si="1"/>
        <v>18.1 per 1000 0-17 yr olds</v>
      </c>
      <c r="M57" s="31">
        <f t="shared" si="2"/>
        <v>18.088227154480546</v>
      </c>
      <c r="N57" s="31">
        <f t="shared" si="3"/>
        <v>0</v>
      </c>
    </row>
    <row r="58" spans="1:14" x14ac:dyDescent="0.45">
      <c r="A58" s="31" t="str">
        <f t="shared" si="0"/>
        <v>E09000017_Children with EHC plan_Number</v>
      </c>
      <c r="B58" s="31" t="s">
        <v>321</v>
      </c>
      <c r="C58" s="31" t="s">
        <v>322</v>
      </c>
      <c r="D58" s="31" t="s">
        <v>229</v>
      </c>
      <c r="E58" s="31">
        <v>2019</v>
      </c>
      <c r="F58" s="31" t="s">
        <v>60</v>
      </c>
      <c r="G58" s="26" t="s">
        <v>62</v>
      </c>
      <c r="H58" s="31" t="s">
        <v>743</v>
      </c>
      <c r="I58" s="31">
        <v>2074</v>
      </c>
      <c r="J58" s="31">
        <f>INDEX('LA lookup'!H:H,MATCH('Known to services raw data'!B58,'LA lookup'!G:G,0))</f>
        <v>73377</v>
      </c>
      <c r="K58" s="31">
        <v>28.264987666434987</v>
      </c>
      <c r="L58" s="31" t="str">
        <f t="shared" si="1"/>
        <v>28.3 per 1000 0-17 yr olds</v>
      </c>
      <c r="M58" s="31">
        <f t="shared" si="2"/>
        <v>28.264987666434987</v>
      </c>
      <c r="N58" s="31">
        <f t="shared" si="3"/>
        <v>0</v>
      </c>
    </row>
    <row r="59" spans="1:14" x14ac:dyDescent="0.45">
      <c r="A59" s="31" t="str">
        <f t="shared" si="0"/>
        <v>E09000018_Children with EHC plan_Number</v>
      </c>
      <c r="B59" s="31" t="s">
        <v>323</v>
      </c>
      <c r="C59" s="31" t="s">
        <v>324</v>
      </c>
      <c r="D59" s="31" t="s">
        <v>229</v>
      </c>
      <c r="E59" s="31">
        <v>2019</v>
      </c>
      <c r="F59" s="31" t="s">
        <v>60</v>
      </c>
      <c r="G59" s="26" t="s">
        <v>62</v>
      </c>
      <c r="H59" s="31" t="s">
        <v>743</v>
      </c>
      <c r="I59" s="31">
        <v>1577</v>
      </c>
      <c r="J59" s="31">
        <f>INDEX('LA lookup'!H:H,MATCH('Known to services raw data'!B59,'LA lookup'!G:G,0))</f>
        <v>64898</v>
      </c>
      <c r="K59" s="31">
        <v>24.299670251779716</v>
      </c>
      <c r="L59" s="31" t="str">
        <f t="shared" si="1"/>
        <v>24.3 per 1000 0-17 yr olds</v>
      </c>
      <c r="M59" s="31">
        <f t="shared" si="2"/>
        <v>24.299670251779716</v>
      </c>
      <c r="N59" s="31">
        <f t="shared" si="3"/>
        <v>0</v>
      </c>
    </row>
    <row r="60" spans="1:14" x14ac:dyDescent="0.45">
      <c r="A60" s="31" t="str">
        <f t="shared" si="0"/>
        <v>E06000046_Children with EHC plan_Number</v>
      </c>
      <c r="B60" s="31" t="s">
        <v>325</v>
      </c>
      <c r="C60" s="31" t="s">
        <v>326</v>
      </c>
      <c r="D60" s="31" t="s">
        <v>229</v>
      </c>
      <c r="E60" s="31">
        <v>2019</v>
      </c>
      <c r="F60" s="31" t="s">
        <v>60</v>
      </c>
      <c r="G60" s="26" t="s">
        <v>62</v>
      </c>
      <c r="H60" s="31" t="s">
        <v>743</v>
      </c>
      <c r="I60" s="31">
        <v>772</v>
      </c>
      <c r="J60" s="31">
        <f>INDEX('LA lookup'!H:H,MATCH('Known to services raw data'!B60,'LA lookup'!G:G,0))</f>
        <v>24869</v>
      </c>
      <c r="K60" s="31">
        <v>31.042663557038885</v>
      </c>
      <c r="L60" s="31" t="str">
        <f t="shared" si="1"/>
        <v>31 per 1000 0-17 yr olds</v>
      </c>
      <c r="M60" s="31">
        <f t="shared" si="2"/>
        <v>31.042663557038885</v>
      </c>
      <c r="N60" s="31">
        <f t="shared" si="3"/>
        <v>0</v>
      </c>
    </row>
    <row r="61" spans="1:14" x14ac:dyDescent="0.45">
      <c r="A61" s="31" t="str">
        <f t="shared" si="0"/>
        <v>E06000053_Children with EHC plan_Number</v>
      </c>
      <c r="B61" s="31" t="s">
        <v>550</v>
      </c>
      <c r="C61" s="31" t="s">
        <v>736</v>
      </c>
      <c r="D61" s="31" t="s">
        <v>229</v>
      </c>
      <c r="E61" s="31">
        <v>2019</v>
      </c>
      <c r="F61" s="31" t="s">
        <v>60</v>
      </c>
      <c r="G61" s="26" t="s">
        <v>62</v>
      </c>
      <c r="H61" s="31" t="s">
        <v>743</v>
      </c>
      <c r="I61" s="31">
        <v>9</v>
      </c>
      <c r="J61" s="31">
        <f>INDEX('LA lookup'!H:H,MATCH('Known to services raw data'!B61,'LA lookup'!G:G,0))</f>
        <v>368</v>
      </c>
      <c r="K61" s="31">
        <v>24.456521739130437</v>
      </c>
      <c r="L61" s="31" t="str">
        <f t="shared" si="1"/>
        <v>24.5 per 1000 0-17 yr olds</v>
      </c>
      <c r="M61" s="31">
        <f t="shared" si="2"/>
        <v>24.456521739130437</v>
      </c>
      <c r="N61" s="31">
        <f t="shared" si="3"/>
        <v>1</v>
      </c>
    </row>
    <row r="62" spans="1:14" x14ac:dyDescent="0.45">
      <c r="A62" s="31" t="str">
        <f t="shared" si="0"/>
        <v>E09000019_Children with EHC plan_Number</v>
      </c>
      <c r="B62" s="31" t="s">
        <v>500</v>
      </c>
      <c r="C62" s="31" t="s">
        <v>501</v>
      </c>
      <c r="D62" s="31" t="s">
        <v>229</v>
      </c>
      <c r="E62" s="31">
        <v>2019</v>
      </c>
      <c r="F62" s="31" t="s">
        <v>60</v>
      </c>
      <c r="G62" s="26" t="s">
        <v>62</v>
      </c>
      <c r="H62" s="31" t="s">
        <v>743</v>
      </c>
      <c r="I62" s="31">
        <v>1101</v>
      </c>
      <c r="J62" s="31">
        <f>INDEX('LA lookup'!H:H,MATCH('Known to services raw data'!B62,'LA lookup'!G:G,0))</f>
        <v>42098</v>
      </c>
      <c r="K62" s="31">
        <v>26.153261437597987</v>
      </c>
      <c r="L62" s="31" t="str">
        <f t="shared" si="1"/>
        <v>26.2 per 1000 0-17 yr olds</v>
      </c>
      <c r="M62" s="31">
        <f t="shared" si="2"/>
        <v>26.153261437597987</v>
      </c>
      <c r="N62" s="31">
        <f t="shared" si="3"/>
        <v>0</v>
      </c>
    </row>
    <row r="63" spans="1:14" x14ac:dyDescent="0.45">
      <c r="A63" s="31" t="str">
        <f t="shared" si="0"/>
        <v>E09000020_Children with EHC plan_Number</v>
      </c>
      <c r="B63" s="31" t="s">
        <v>479</v>
      </c>
      <c r="C63" s="31" t="s">
        <v>674</v>
      </c>
      <c r="D63" s="31" t="s">
        <v>229</v>
      </c>
      <c r="E63" s="31">
        <v>2019</v>
      </c>
      <c r="F63" s="31" t="s">
        <v>60</v>
      </c>
      <c r="G63" s="26" t="s">
        <v>62</v>
      </c>
      <c r="H63" s="31" t="s">
        <v>743</v>
      </c>
      <c r="I63" s="31">
        <v>569</v>
      </c>
      <c r="J63" s="31">
        <f>INDEX('LA lookup'!H:H,MATCH('Known to services raw data'!B63,'LA lookup'!G:G,0))</f>
        <v>28678</v>
      </c>
      <c r="K63" s="31">
        <v>19.84099309575284</v>
      </c>
      <c r="L63" s="31" t="str">
        <f t="shared" si="1"/>
        <v>19.8 per 1000 0-17 yr olds</v>
      </c>
      <c r="M63" s="31">
        <f t="shared" si="2"/>
        <v>19.84099309575284</v>
      </c>
      <c r="N63" s="31">
        <f t="shared" si="3"/>
        <v>0</v>
      </c>
    </row>
    <row r="64" spans="1:14" x14ac:dyDescent="0.45">
      <c r="A64" s="31" t="str">
        <f t="shared" si="0"/>
        <v>E10000016_Children with EHC plan_Number</v>
      </c>
      <c r="B64" s="31" t="s">
        <v>327</v>
      </c>
      <c r="C64" s="31" t="s">
        <v>328</v>
      </c>
      <c r="D64" s="31" t="s">
        <v>229</v>
      </c>
      <c r="E64" s="31">
        <v>2019</v>
      </c>
      <c r="F64" s="31" t="s">
        <v>60</v>
      </c>
      <c r="G64" s="26" t="s">
        <v>62</v>
      </c>
      <c r="H64" s="31" t="s">
        <v>743</v>
      </c>
      <c r="I64" s="31">
        <v>8726</v>
      </c>
      <c r="J64" s="31">
        <f>INDEX('LA lookup'!H:H,MATCH('Known to services raw data'!B64,'LA lookup'!G:G,0))</f>
        <v>340140</v>
      </c>
      <c r="K64" s="31">
        <v>25.654142411948023</v>
      </c>
      <c r="L64" s="31" t="str">
        <f t="shared" si="1"/>
        <v>25.7 per 1000 0-17 yr olds</v>
      </c>
      <c r="M64" s="31">
        <f t="shared" si="2"/>
        <v>25.654142411948023</v>
      </c>
      <c r="N64" s="31">
        <f t="shared" si="3"/>
        <v>0</v>
      </c>
    </row>
    <row r="65" spans="1:14" x14ac:dyDescent="0.45">
      <c r="A65" s="31" t="str">
        <f t="shared" si="0"/>
        <v>E06000010_Children with EHC plan_Number</v>
      </c>
      <c r="B65" s="31" t="s">
        <v>329</v>
      </c>
      <c r="C65" s="31" t="s">
        <v>593</v>
      </c>
      <c r="D65" s="31" t="s">
        <v>229</v>
      </c>
      <c r="E65" s="31">
        <v>2019</v>
      </c>
      <c r="F65" s="31" t="s">
        <v>60</v>
      </c>
      <c r="G65" s="26" t="s">
        <v>62</v>
      </c>
      <c r="H65" s="31" t="s">
        <v>743</v>
      </c>
      <c r="I65" s="31">
        <v>1362</v>
      </c>
      <c r="J65" s="31">
        <f>INDEX('LA lookup'!H:H,MATCH('Known to services raw data'!B65,'LA lookup'!G:G,0))</f>
        <v>57023</v>
      </c>
      <c r="K65" s="31">
        <v>23.885098995142311</v>
      </c>
      <c r="L65" s="31" t="str">
        <f t="shared" si="1"/>
        <v>23.9 per 1000 0-17 yr olds</v>
      </c>
      <c r="M65" s="31">
        <f t="shared" si="2"/>
        <v>23.885098995142311</v>
      </c>
      <c r="N65" s="31">
        <f t="shared" si="3"/>
        <v>0</v>
      </c>
    </row>
    <row r="66" spans="1:14" x14ac:dyDescent="0.45">
      <c r="A66" s="31" t="str">
        <f t="shared" ref="A66:A129" si="4">CONCATENATE(B66,"_",G66,"_",H66)</f>
        <v>E09000021_Children with EHC plan_Number</v>
      </c>
      <c r="B66" s="31" t="s">
        <v>520</v>
      </c>
      <c r="C66" s="31" t="s">
        <v>521</v>
      </c>
      <c r="D66" s="31" t="s">
        <v>229</v>
      </c>
      <c r="E66" s="31">
        <v>2019</v>
      </c>
      <c r="F66" s="31" t="s">
        <v>60</v>
      </c>
      <c r="G66" s="26" t="s">
        <v>62</v>
      </c>
      <c r="H66" s="31" t="s">
        <v>743</v>
      </c>
      <c r="I66" s="31">
        <v>868</v>
      </c>
      <c r="J66" s="31">
        <f>INDEX('LA lookup'!H:H,MATCH('Known to services raw data'!B66,'LA lookup'!G:G,0))</f>
        <v>38977</v>
      </c>
      <c r="K66" s="31">
        <v>22.269543576981295</v>
      </c>
      <c r="L66" s="31" t="str">
        <f t="shared" ref="L66:L129" si="5">IF(LOWER(H66)="percentage",CONCATENATE(I66,"%"),IF(LOWER(H66)="proportion",CONCATENATE(ROUND(I66,1)," per 1000 households"),IF(J66="NA",K66,IF(OR(ISERROR(I66),ISBLANK(I66),NOT(ISNUMBER(I66))),"N/A",CONCATENATE(ROUND(I66/J66*1000,1)," per 1000 0-17 yr olds")))))</f>
        <v>22.3 per 1000 0-17 yr olds</v>
      </c>
      <c r="M66" s="31">
        <f t="shared" ref="M66:M129" si="6">IF(LOWER(H66)="percentage",I66,IF(LOWER(H66)="proportion",I66,IF(J66="NA",K66,IF(OR(ISERROR(I66),ISBLANK(I66),NOT(ISNUMBER(I66))),"N/A",I66/J66*1000))))</f>
        <v>22.269543576981295</v>
      </c>
      <c r="N66" s="31">
        <f t="shared" si="3"/>
        <v>0</v>
      </c>
    </row>
    <row r="67" spans="1:14" x14ac:dyDescent="0.45">
      <c r="A67" s="31" t="str">
        <f t="shared" si="4"/>
        <v>E08000034_Children with EHC plan_Number</v>
      </c>
      <c r="B67" s="31" t="s">
        <v>331</v>
      </c>
      <c r="C67" s="31" t="s">
        <v>332</v>
      </c>
      <c r="D67" s="31" t="s">
        <v>229</v>
      </c>
      <c r="E67" s="31">
        <v>2019</v>
      </c>
      <c r="F67" s="31" t="s">
        <v>60</v>
      </c>
      <c r="G67" s="26" t="s">
        <v>62</v>
      </c>
      <c r="H67" s="31" t="s">
        <v>743</v>
      </c>
      <c r="I67" s="31">
        <v>1983</v>
      </c>
      <c r="J67" s="31">
        <f>INDEX('LA lookup'!H:H,MATCH('Known to services raw data'!B67,'LA lookup'!G:G,0))</f>
        <v>100174</v>
      </c>
      <c r="K67" s="31">
        <v>19.795555733024536</v>
      </c>
      <c r="L67" s="31" t="str">
        <f t="shared" si="5"/>
        <v>19.8 per 1000 0-17 yr olds</v>
      </c>
      <c r="M67" s="31">
        <f t="shared" si="6"/>
        <v>19.795555733024536</v>
      </c>
      <c r="N67" s="31">
        <f t="shared" ref="N67:N130" si="7">IF(OR(C67="City of London",C67="Isles of Scilly"),1,0)</f>
        <v>0</v>
      </c>
    </row>
    <row r="68" spans="1:14" x14ac:dyDescent="0.45">
      <c r="A68" s="31" t="str">
        <f t="shared" si="4"/>
        <v>E08000011_Children with EHC plan_Number</v>
      </c>
      <c r="B68" s="31" t="s">
        <v>333</v>
      </c>
      <c r="C68" s="31" t="s">
        <v>334</v>
      </c>
      <c r="D68" s="31" t="s">
        <v>229</v>
      </c>
      <c r="E68" s="31">
        <v>2019</v>
      </c>
      <c r="F68" s="31" t="s">
        <v>60</v>
      </c>
      <c r="G68" s="26" t="s">
        <v>62</v>
      </c>
      <c r="H68" s="31" t="s">
        <v>743</v>
      </c>
      <c r="I68" s="31">
        <v>865</v>
      </c>
      <c r="J68" s="31">
        <f>INDEX('LA lookup'!H:H,MATCH('Known to services raw data'!B68,'LA lookup'!G:G,0))</f>
        <v>33477</v>
      </c>
      <c r="K68" s="31">
        <v>25.838635481076558</v>
      </c>
      <c r="L68" s="31" t="str">
        <f t="shared" si="5"/>
        <v>25.8 per 1000 0-17 yr olds</v>
      </c>
      <c r="M68" s="31">
        <f t="shared" si="6"/>
        <v>25.838635481076558</v>
      </c>
      <c r="N68" s="31">
        <f t="shared" si="7"/>
        <v>0</v>
      </c>
    </row>
    <row r="69" spans="1:14" x14ac:dyDescent="0.45">
      <c r="A69" s="31" t="str">
        <f t="shared" si="4"/>
        <v>E09000022_Children with EHC plan_Number</v>
      </c>
      <c r="B69" s="31" t="s">
        <v>335</v>
      </c>
      <c r="C69" s="31" t="s">
        <v>336</v>
      </c>
      <c r="D69" s="31" t="s">
        <v>229</v>
      </c>
      <c r="E69" s="31">
        <v>2019</v>
      </c>
      <c r="F69" s="31" t="s">
        <v>60</v>
      </c>
      <c r="G69" s="26" t="s">
        <v>62</v>
      </c>
      <c r="H69" s="31" t="s">
        <v>743</v>
      </c>
      <c r="I69" s="31">
        <v>1766</v>
      </c>
      <c r="J69" s="31">
        <f>INDEX('LA lookup'!H:H,MATCH('Known to services raw data'!B69,'LA lookup'!G:G,0))</f>
        <v>62629</v>
      </c>
      <c r="K69" s="31">
        <v>28.197799741333885</v>
      </c>
      <c r="L69" s="31" t="str">
        <f t="shared" si="5"/>
        <v>28.2 per 1000 0-17 yr olds</v>
      </c>
      <c r="M69" s="31">
        <f t="shared" si="6"/>
        <v>28.197799741333885</v>
      </c>
      <c r="N69" s="31">
        <f t="shared" si="7"/>
        <v>0</v>
      </c>
    </row>
    <row r="70" spans="1:14" x14ac:dyDescent="0.45">
      <c r="A70" s="31" t="str">
        <f t="shared" si="4"/>
        <v>E10000017_Children with EHC plan_Number</v>
      </c>
      <c r="B70" s="31" t="s">
        <v>337</v>
      </c>
      <c r="C70" s="31" t="s">
        <v>338</v>
      </c>
      <c r="D70" s="31" t="s">
        <v>229</v>
      </c>
      <c r="E70" s="31">
        <v>2019</v>
      </c>
      <c r="F70" s="31" t="s">
        <v>60</v>
      </c>
      <c r="G70" s="26" t="s">
        <v>62</v>
      </c>
      <c r="H70" s="31" t="s">
        <v>743</v>
      </c>
      <c r="I70" s="31">
        <v>5729</v>
      </c>
      <c r="J70" s="31">
        <f>INDEX('LA lookup'!H:H,MATCH('Known to services raw data'!B70,'LA lookup'!G:G,0))</f>
        <v>249727</v>
      </c>
      <c r="K70" s="31">
        <v>22.94105162837819</v>
      </c>
      <c r="L70" s="31" t="str">
        <f t="shared" si="5"/>
        <v>22.9 per 1000 0-17 yr olds</v>
      </c>
      <c r="M70" s="31">
        <f t="shared" si="6"/>
        <v>22.94105162837819</v>
      </c>
      <c r="N70" s="31">
        <f t="shared" si="7"/>
        <v>0</v>
      </c>
    </row>
    <row r="71" spans="1:14" x14ac:dyDescent="0.45">
      <c r="A71" s="31" t="str">
        <f t="shared" si="4"/>
        <v>E08000035_Children with EHC plan_Number</v>
      </c>
      <c r="B71" s="31" t="s">
        <v>339</v>
      </c>
      <c r="C71" s="31" t="s">
        <v>340</v>
      </c>
      <c r="D71" s="31" t="s">
        <v>229</v>
      </c>
      <c r="E71" s="31">
        <v>2019</v>
      </c>
      <c r="F71" s="31" t="s">
        <v>60</v>
      </c>
      <c r="G71" s="26" t="s">
        <v>62</v>
      </c>
      <c r="H71" s="31" t="s">
        <v>743</v>
      </c>
      <c r="I71" s="31">
        <v>2683</v>
      </c>
      <c r="J71" s="31">
        <f>INDEX('LA lookup'!H:H,MATCH('Known to services raw data'!B71,'LA lookup'!G:G,0))</f>
        <v>168176</v>
      </c>
      <c r="K71" s="31">
        <v>15.953524878698506</v>
      </c>
      <c r="L71" s="31" t="str">
        <f t="shared" si="5"/>
        <v>16 per 1000 0-17 yr olds</v>
      </c>
      <c r="M71" s="31">
        <f t="shared" si="6"/>
        <v>15.953524878698506</v>
      </c>
      <c r="N71" s="31">
        <f t="shared" si="7"/>
        <v>0</v>
      </c>
    </row>
    <row r="72" spans="1:14" x14ac:dyDescent="0.45">
      <c r="A72" s="31" t="str">
        <f t="shared" si="4"/>
        <v>E06000016_Children with EHC plan_Number</v>
      </c>
      <c r="B72" s="31" t="s">
        <v>341</v>
      </c>
      <c r="C72" s="31" t="s">
        <v>342</v>
      </c>
      <c r="D72" s="31" t="s">
        <v>229</v>
      </c>
      <c r="E72" s="31">
        <v>2019</v>
      </c>
      <c r="F72" s="31" t="s">
        <v>60</v>
      </c>
      <c r="G72" s="26" t="s">
        <v>62</v>
      </c>
      <c r="H72" s="31" t="s">
        <v>743</v>
      </c>
      <c r="I72" s="31">
        <v>1659</v>
      </c>
      <c r="J72" s="31">
        <f>INDEX('LA lookup'!H:H,MATCH('Known to services raw data'!B72,'LA lookup'!G:G,0))</f>
        <v>83994</v>
      </c>
      <c r="K72" s="31">
        <v>19.751410815058218</v>
      </c>
      <c r="L72" s="31" t="str">
        <f t="shared" si="5"/>
        <v>19.8 per 1000 0-17 yr olds</v>
      </c>
      <c r="M72" s="31">
        <f t="shared" si="6"/>
        <v>19.751410815058218</v>
      </c>
      <c r="N72" s="31">
        <f t="shared" si="7"/>
        <v>0</v>
      </c>
    </row>
    <row r="73" spans="1:14" x14ac:dyDescent="0.45">
      <c r="A73" s="31" t="str">
        <f t="shared" si="4"/>
        <v>E10000018_Children with EHC plan_Number</v>
      </c>
      <c r="B73" s="31" t="s">
        <v>552</v>
      </c>
      <c r="C73" s="31" t="s">
        <v>553</v>
      </c>
      <c r="D73" s="31" t="s">
        <v>229</v>
      </c>
      <c r="E73" s="31">
        <v>2019</v>
      </c>
      <c r="F73" s="31" t="s">
        <v>60</v>
      </c>
      <c r="G73" s="26" t="s">
        <v>62</v>
      </c>
      <c r="H73" s="31" t="s">
        <v>743</v>
      </c>
      <c r="I73" s="31">
        <v>3304</v>
      </c>
      <c r="J73" s="31">
        <f>INDEX('LA lookup'!H:H,MATCH('Known to services raw data'!B73,'LA lookup'!G:G,0))</f>
        <v>140307</v>
      </c>
      <c r="K73" s="31">
        <v>23.54836180660979</v>
      </c>
      <c r="L73" s="31" t="str">
        <f t="shared" si="5"/>
        <v>23.5 per 1000 0-17 yr olds</v>
      </c>
      <c r="M73" s="31">
        <f t="shared" si="6"/>
        <v>23.54836180660979</v>
      </c>
      <c r="N73" s="31">
        <f t="shared" si="7"/>
        <v>0</v>
      </c>
    </row>
    <row r="74" spans="1:14" x14ac:dyDescent="0.45">
      <c r="A74" s="31" t="str">
        <f t="shared" si="4"/>
        <v>E09000023_Children with EHC plan_Number</v>
      </c>
      <c r="B74" s="31" t="s">
        <v>343</v>
      </c>
      <c r="C74" s="31" t="s">
        <v>344</v>
      </c>
      <c r="D74" s="31" t="s">
        <v>229</v>
      </c>
      <c r="E74" s="31">
        <v>2019</v>
      </c>
      <c r="F74" s="31" t="s">
        <v>60</v>
      </c>
      <c r="G74" s="26" t="s">
        <v>62</v>
      </c>
      <c r="H74" s="31" t="s">
        <v>743</v>
      </c>
      <c r="I74" s="31">
        <v>1494</v>
      </c>
      <c r="J74" s="31">
        <f>INDEX('LA lookup'!H:H,MATCH('Known to services raw data'!B74,'LA lookup'!G:G,0))</f>
        <v>68458</v>
      </c>
      <c r="K74" s="31">
        <v>21.823599871454029</v>
      </c>
      <c r="L74" s="31" t="str">
        <f t="shared" si="5"/>
        <v>21.8 per 1000 0-17 yr olds</v>
      </c>
      <c r="M74" s="31">
        <f t="shared" si="6"/>
        <v>21.823599871454029</v>
      </c>
      <c r="N74" s="31">
        <f t="shared" si="7"/>
        <v>0</v>
      </c>
    </row>
    <row r="75" spans="1:14" x14ac:dyDescent="0.45">
      <c r="A75" s="31" t="str">
        <f t="shared" si="4"/>
        <v>E10000019_Children with EHC plan_Number</v>
      </c>
      <c r="B75" s="31" t="s">
        <v>345</v>
      </c>
      <c r="C75" s="31" t="s">
        <v>346</v>
      </c>
      <c r="D75" s="31" t="s">
        <v>229</v>
      </c>
      <c r="E75" s="31">
        <v>2019</v>
      </c>
      <c r="F75" s="31" t="s">
        <v>60</v>
      </c>
      <c r="G75" s="26" t="s">
        <v>62</v>
      </c>
      <c r="H75" s="31" t="s">
        <v>743</v>
      </c>
      <c r="I75" s="31">
        <v>3626</v>
      </c>
      <c r="J75" s="31">
        <f>INDEX('LA lookup'!H:H,MATCH('Known to services raw data'!B75,'LA lookup'!G:G,0))</f>
        <v>145641</v>
      </c>
      <c r="K75" s="31">
        <v>24.896835369161156</v>
      </c>
      <c r="L75" s="31" t="str">
        <f t="shared" si="5"/>
        <v>24.9 per 1000 0-17 yr olds</v>
      </c>
      <c r="M75" s="31">
        <f t="shared" si="6"/>
        <v>24.896835369161156</v>
      </c>
      <c r="N75" s="31">
        <f t="shared" si="7"/>
        <v>0</v>
      </c>
    </row>
    <row r="76" spans="1:14" x14ac:dyDescent="0.45">
      <c r="A76" s="31" t="str">
        <f t="shared" si="4"/>
        <v>E08000012_Children with EHC plan_Number</v>
      </c>
      <c r="B76" s="31" t="s">
        <v>347</v>
      </c>
      <c r="C76" s="31" t="s">
        <v>348</v>
      </c>
      <c r="D76" s="31" t="s">
        <v>229</v>
      </c>
      <c r="E76" s="31">
        <v>2019</v>
      </c>
      <c r="F76" s="31" t="s">
        <v>60</v>
      </c>
      <c r="G76" s="26" t="s">
        <v>62</v>
      </c>
      <c r="H76" s="31" t="s">
        <v>743</v>
      </c>
      <c r="I76" s="31">
        <v>2163</v>
      </c>
      <c r="J76" s="31">
        <f>INDEX('LA lookup'!H:H,MATCH('Known to services raw data'!B76,'LA lookup'!G:G,0))</f>
        <v>94902</v>
      </c>
      <c r="K76" s="31">
        <v>22.791932730606309</v>
      </c>
      <c r="L76" s="31" t="str">
        <f t="shared" si="5"/>
        <v>22.8 per 1000 0-17 yr olds</v>
      </c>
      <c r="M76" s="31">
        <f t="shared" si="6"/>
        <v>22.791932730606309</v>
      </c>
      <c r="N76" s="31">
        <f t="shared" si="7"/>
        <v>0</v>
      </c>
    </row>
    <row r="77" spans="1:14" x14ac:dyDescent="0.45">
      <c r="A77" s="31" t="str">
        <f t="shared" si="4"/>
        <v>E06000032_Children with EHC plan_Number</v>
      </c>
      <c r="B77" s="31" t="s">
        <v>564</v>
      </c>
      <c r="C77" s="31" t="s">
        <v>724</v>
      </c>
      <c r="D77" s="31" t="s">
        <v>229</v>
      </c>
      <c r="E77" s="31">
        <v>2019</v>
      </c>
      <c r="F77" s="31" t="s">
        <v>60</v>
      </c>
      <c r="G77" s="26" t="s">
        <v>62</v>
      </c>
      <c r="H77" s="31" t="s">
        <v>743</v>
      </c>
      <c r="I77" s="31">
        <v>1122</v>
      </c>
      <c r="J77" s="31">
        <f>INDEX('LA lookup'!H:H,MATCH('Known to services raw data'!B77,'LA lookup'!G:G,0))</f>
        <v>57375</v>
      </c>
      <c r="K77" s="31">
        <v>19.555555555555554</v>
      </c>
      <c r="L77" s="31" t="str">
        <f t="shared" si="5"/>
        <v>19.6 per 1000 0-17 yr olds</v>
      </c>
      <c r="M77" s="31">
        <f t="shared" si="6"/>
        <v>19.555555555555554</v>
      </c>
      <c r="N77" s="31">
        <f t="shared" si="7"/>
        <v>0</v>
      </c>
    </row>
    <row r="78" spans="1:14" x14ac:dyDescent="0.45">
      <c r="A78" s="31" t="str">
        <f t="shared" si="4"/>
        <v>E08000003_Children with EHC plan_Number</v>
      </c>
      <c r="B78" s="31" t="s">
        <v>349</v>
      </c>
      <c r="C78" s="31" t="s">
        <v>350</v>
      </c>
      <c r="D78" s="31" t="s">
        <v>229</v>
      </c>
      <c r="E78" s="31">
        <v>2019</v>
      </c>
      <c r="F78" s="31" t="s">
        <v>60</v>
      </c>
      <c r="G78" s="26" t="s">
        <v>62</v>
      </c>
      <c r="H78" s="31" t="s">
        <v>743</v>
      </c>
      <c r="I78" s="31">
        <v>3181</v>
      </c>
      <c r="J78" s="31">
        <f>INDEX('LA lookup'!H:H,MATCH('Known to services raw data'!B78,'LA lookup'!G:G,0))</f>
        <v>121962</v>
      </c>
      <c r="K78" s="31">
        <v>26.081894360538527</v>
      </c>
      <c r="L78" s="31" t="str">
        <f t="shared" si="5"/>
        <v>26.1 per 1000 0-17 yr olds</v>
      </c>
      <c r="M78" s="31">
        <f t="shared" si="6"/>
        <v>26.081894360538527</v>
      </c>
      <c r="N78" s="31">
        <f t="shared" si="7"/>
        <v>0</v>
      </c>
    </row>
    <row r="79" spans="1:14" x14ac:dyDescent="0.45">
      <c r="A79" s="31" t="str">
        <f t="shared" si="4"/>
        <v>E06000035_Children with EHC plan_Number</v>
      </c>
      <c r="B79" s="31" t="s">
        <v>351</v>
      </c>
      <c r="C79" s="31" t="s">
        <v>352</v>
      </c>
      <c r="D79" s="31" t="s">
        <v>229</v>
      </c>
      <c r="E79" s="31">
        <v>2019</v>
      </c>
      <c r="F79" s="31" t="s">
        <v>60</v>
      </c>
      <c r="G79" s="26" t="s">
        <v>62</v>
      </c>
      <c r="H79" s="31" t="s">
        <v>743</v>
      </c>
      <c r="I79" s="31">
        <v>1665</v>
      </c>
      <c r="J79" s="31">
        <f>INDEX('LA lookup'!H:H,MATCH('Known to services raw data'!B79,'LA lookup'!G:G,0))</f>
        <v>64391</v>
      </c>
      <c r="K79" s="31">
        <v>25.857650913947602</v>
      </c>
      <c r="L79" s="31" t="str">
        <f t="shared" si="5"/>
        <v>25.9 per 1000 0-17 yr olds</v>
      </c>
      <c r="M79" s="31">
        <f t="shared" si="6"/>
        <v>25.857650913947602</v>
      </c>
      <c r="N79" s="31">
        <f t="shared" si="7"/>
        <v>0</v>
      </c>
    </row>
    <row r="80" spans="1:14" x14ac:dyDescent="0.45">
      <c r="A80" s="31" t="str">
        <f t="shared" si="4"/>
        <v>E09000024_Children with EHC plan_Number</v>
      </c>
      <c r="B80" s="31" t="s">
        <v>353</v>
      </c>
      <c r="C80" s="31" t="s">
        <v>354</v>
      </c>
      <c r="D80" s="31" t="s">
        <v>229</v>
      </c>
      <c r="E80" s="31">
        <v>2019</v>
      </c>
      <c r="F80" s="31" t="s">
        <v>60</v>
      </c>
      <c r="G80" s="26" t="s">
        <v>62</v>
      </c>
      <c r="H80" s="31" t="s">
        <v>743</v>
      </c>
      <c r="I80" s="31">
        <v>1358</v>
      </c>
      <c r="J80" s="31">
        <f>INDEX('LA lookup'!H:H,MATCH('Known to services raw data'!B80,'LA lookup'!G:G,0))</f>
        <v>47266</v>
      </c>
      <c r="K80" s="31">
        <v>28.731011720898746</v>
      </c>
      <c r="L80" s="31" t="str">
        <f t="shared" si="5"/>
        <v>28.7 per 1000 0-17 yr olds</v>
      </c>
      <c r="M80" s="31">
        <f t="shared" si="6"/>
        <v>28.731011720898746</v>
      </c>
      <c r="N80" s="31">
        <f t="shared" si="7"/>
        <v>0</v>
      </c>
    </row>
    <row r="81" spans="1:14" x14ac:dyDescent="0.45">
      <c r="A81" s="31" t="str">
        <f t="shared" si="4"/>
        <v>E06000002_Children with EHC plan_Number</v>
      </c>
      <c r="B81" s="31" t="s">
        <v>511</v>
      </c>
      <c r="C81" s="31" t="s">
        <v>725</v>
      </c>
      <c r="D81" s="31" t="s">
        <v>229</v>
      </c>
      <c r="E81" s="31">
        <v>2019</v>
      </c>
      <c r="F81" s="31" t="s">
        <v>60</v>
      </c>
      <c r="G81" s="26" t="s">
        <v>62</v>
      </c>
      <c r="H81" s="31" t="s">
        <v>743</v>
      </c>
      <c r="I81" s="31">
        <v>886</v>
      </c>
      <c r="J81" s="31">
        <f>INDEX('LA lookup'!H:H,MATCH('Known to services raw data'!B81,'LA lookup'!G:G,0))</f>
        <v>32513</v>
      </c>
      <c r="K81" s="31">
        <v>27.25063820625596</v>
      </c>
      <c r="L81" s="31" t="str">
        <f t="shared" si="5"/>
        <v>27.3 per 1000 0-17 yr olds</v>
      </c>
      <c r="M81" s="31">
        <f t="shared" si="6"/>
        <v>27.25063820625596</v>
      </c>
      <c r="N81" s="31">
        <f t="shared" si="7"/>
        <v>0</v>
      </c>
    </row>
    <row r="82" spans="1:14" x14ac:dyDescent="0.45">
      <c r="A82" s="31" t="str">
        <f t="shared" si="4"/>
        <v>E06000042_Children with EHC plan_Number</v>
      </c>
      <c r="B82" s="31" t="s">
        <v>355</v>
      </c>
      <c r="C82" s="31" t="s">
        <v>356</v>
      </c>
      <c r="D82" s="31" t="s">
        <v>229</v>
      </c>
      <c r="E82" s="31">
        <v>2019</v>
      </c>
      <c r="F82" s="31" t="s">
        <v>60</v>
      </c>
      <c r="G82" s="26" t="s">
        <v>62</v>
      </c>
      <c r="H82" s="31" t="s">
        <v>743</v>
      </c>
      <c r="I82" s="31">
        <v>1415</v>
      </c>
      <c r="J82" s="31">
        <f>INDEX('LA lookup'!H:H,MATCH('Known to services raw data'!B82,'LA lookup'!G:G,0))</f>
        <v>68278</v>
      </c>
      <c r="K82" s="31">
        <v>20.724098538328597</v>
      </c>
      <c r="L82" s="31" t="str">
        <f t="shared" si="5"/>
        <v>20.7 per 1000 0-17 yr olds</v>
      </c>
      <c r="M82" s="31">
        <f t="shared" si="6"/>
        <v>20.724098538328597</v>
      </c>
      <c r="N82" s="31">
        <f t="shared" si="7"/>
        <v>0</v>
      </c>
    </row>
    <row r="83" spans="1:14" x14ac:dyDescent="0.45">
      <c r="A83" s="31" t="str">
        <f t="shared" si="4"/>
        <v>E08000021_Children with EHC plan_Number</v>
      </c>
      <c r="B83" s="31" t="s">
        <v>357</v>
      </c>
      <c r="C83" s="31" t="s">
        <v>358</v>
      </c>
      <c r="D83" s="31" t="s">
        <v>229</v>
      </c>
      <c r="E83" s="31">
        <v>2019</v>
      </c>
      <c r="F83" s="31" t="s">
        <v>60</v>
      </c>
      <c r="G83" s="26" t="s">
        <v>62</v>
      </c>
      <c r="H83" s="31" t="s">
        <v>743</v>
      </c>
      <c r="I83" s="31">
        <v>1246</v>
      </c>
      <c r="J83" s="31">
        <f>INDEX('LA lookup'!H:H,MATCH('Known to services raw data'!B83,'LA lookup'!G:G,0))</f>
        <v>58056</v>
      </c>
      <c r="K83" s="31">
        <v>21.462036654264846</v>
      </c>
      <c r="L83" s="31" t="str">
        <f t="shared" si="5"/>
        <v>21.5 per 1000 0-17 yr olds</v>
      </c>
      <c r="M83" s="31">
        <f t="shared" si="6"/>
        <v>21.462036654264846</v>
      </c>
      <c r="N83" s="31">
        <f t="shared" si="7"/>
        <v>0</v>
      </c>
    </row>
    <row r="84" spans="1:14" x14ac:dyDescent="0.45">
      <c r="A84" s="31" t="str">
        <f t="shared" si="4"/>
        <v>E09000025_Children with EHC plan_Number</v>
      </c>
      <c r="B84" s="31" t="s">
        <v>359</v>
      </c>
      <c r="C84" s="31" t="s">
        <v>360</v>
      </c>
      <c r="D84" s="31" t="s">
        <v>229</v>
      </c>
      <c r="E84" s="31">
        <v>2019</v>
      </c>
      <c r="F84" s="31" t="s">
        <v>60</v>
      </c>
      <c r="G84" s="26" t="s">
        <v>62</v>
      </c>
      <c r="H84" s="31" t="s">
        <v>743</v>
      </c>
      <c r="I84" s="31">
        <v>537</v>
      </c>
      <c r="J84" s="31">
        <f>INDEX('LA lookup'!H:H,MATCH('Known to services raw data'!B84,'LA lookup'!G:G,0))</f>
        <v>86567</v>
      </c>
      <c r="K84" s="31">
        <v>6.2032876269248103</v>
      </c>
      <c r="L84" s="31" t="str">
        <f t="shared" si="5"/>
        <v>6.2 per 1000 0-17 yr olds</v>
      </c>
      <c r="M84" s="31">
        <f t="shared" si="6"/>
        <v>6.2032876269248103</v>
      </c>
      <c r="N84" s="31">
        <f t="shared" si="7"/>
        <v>0</v>
      </c>
    </row>
    <row r="85" spans="1:14" x14ac:dyDescent="0.45">
      <c r="A85" s="31" t="str">
        <f t="shared" si="4"/>
        <v>E10000020_Children with EHC plan_Number</v>
      </c>
      <c r="B85" s="31" t="s">
        <v>361</v>
      </c>
      <c r="C85" s="31" t="s">
        <v>362</v>
      </c>
      <c r="D85" s="31" t="s">
        <v>229</v>
      </c>
      <c r="E85" s="31">
        <v>2019</v>
      </c>
      <c r="F85" s="31" t="s">
        <v>60</v>
      </c>
      <c r="G85" s="26" t="s">
        <v>62</v>
      </c>
      <c r="H85" s="31" t="s">
        <v>743</v>
      </c>
      <c r="I85" s="31">
        <v>3913</v>
      </c>
      <c r="J85" s="31">
        <f>INDEX('LA lookup'!H:H,MATCH('Known to services raw data'!B85,'LA lookup'!G:G,0))</f>
        <v>170810</v>
      </c>
      <c r="K85" s="31">
        <v>22.90849481880452</v>
      </c>
      <c r="L85" s="31" t="str">
        <f t="shared" si="5"/>
        <v>22.9 per 1000 0-17 yr olds</v>
      </c>
      <c r="M85" s="31">
        <f t="shared" si="6"/>
        <v>22.90849481880452</v>
      </c>
      <c r="N85" s="31">
        <f t="shared" si="7"/>
        <v>0</v>
      </c>
    </row>
    <row r="86" spans="1:14" x14ac:dyDescent="0.45">
      <c r="A86" s="31" t="str">
        <f t="shared" si="4"/>
        <v>E06000012_Children with EHC plan_Number</v>
      </c>
      <c r="B86" s="31" t="s">
        <v>363</v>
      </c>
      <c r="C86" s="31" t="s">
        <v>364</v>
      </c>
      <c r="D86" s="31" t="s">
        <v>229</v>
      </c>
      <c r="E86" s="31">
        <v>2019</v>
      </c>
      <c r="F86" s="31" t="s">
        <v>60</v>
      </c>
      <c r="G86" s="26" t="s">
        <v>62</v>
      </c>
      <c r="H86" s="31" t="s">
        <v>743</v>
      </c>
      <c r="I86" s="31">
        <v>660</v>
      </c>
      <c r="J86" s="31">
        <f>INDEX('LA lookup'!H:H,MATCH('Known to services raw data'!B86,'LA lookup'!G:G,0))</f>
        <v>34503</v>
      </c>
      <c r="K86" s="31">
        <v>19.128771411181635</v>
      </c>
      <c r="L86" s="31" t="str">
        <f t="shared" si="5"/>
        <v>19.1 per 1000 0-17 yr olds</v>
      </c>
      <c r="M86" s="31">
        <f t="shared" si="6"/>
        <v>19.128771411181635</v>
      </c>
      <c r="N86" s="31">
        <f t="shared" si="7"/>
        <v>0</v>
      </c>
    </row>
    <row r="87" spans="1:14" x14ac:dyDescent="0.45">
      <c r="A87" s="31" t="str">
        <f t="shared" si="4"/>
        <v>E06000013_Children with EHC plan_Number</v>
      </c>
      <c r="B87" s="31" t="s">
        <v>365</v>
      </c>
      <c r="C87" s="31" t="s">
        <v>366</v>
      </c>
      <c r="D87" s="31" t="s">
        <v>229</v>
      </c>
      <c r="E87" s="31">
        <v>2019</v>
      </c>
      <c r="F87" s="31" t="s">
        <v>60</v>
      </c>
      <c r="G87" s="26" t="s">
        <v>62</v>
      </c>
      <c r="H87" s="31" t="s">
        <v>743</v>
      </c>
      <c r="I87" s="31">
        <v>768</v>
      </c>
      <c r="J87" s="31">
        <f>INDEX('LA lookup'!H:H,MATCH('Known to services raw data'!B87,'LA lookup'!G:G,0))</f>
        <v>35714</v>
      </c>
      <c r="K87" s="31">
        <v>21.504172033376264</v>
      </c>
      <c r="L87" s="31" t="str">
        <f t="shared" si="5"/>
        <v>21.5 per 1000 0-17 yr olds</v>
      </c>
      <c r="M87" s="31">
        <f t="shared" si="6"/>
        <v>21.504172033376264</v>
      </c>
      <c r="N87" s="31">
        <f t="shared" si="7"/>
        <v>0</v>
      </c>
    </row>
    <row r="88" spans="1:14" x14ac:dyDescent="0.45">
      <c r="A88" s="31" t="str">
        <f t="shared" si="4"/>
        <v>E06000024_Children with EHC plan_Number</v>
      </c>
      <c r="B88" s="31" t="s">
        <v>367</v>
      </c>
      <c r="C88" s="31" t="s">
        <v>368</v>
      </c>
      <c r="D88" s="31" t="s">
        <v>229</v>
      </c>
      <c r="E88" s="31">
        <v>2019</v>
      </c>
      <c r="F88" s="31" t="s">
        <v>60</v>
      </c>
      <c r="G88" s="26" t="s">
        <v>62</v>
      </c>
      <c r="H88" s="31" t="s">
        <v>743</v>
      </c>
      <c r="I88" s="31">
        <v>514</v>
      </c>
      <c r="J88" s="31">
        <f>INDEX('LA lookup'!H:H,MATCH('Known to services raw data'!B88,'LA lookup'!G:G,0))</f>
        <v>43435</v>
      </c>
      <c r="K88" s="31">
        <v>11.833774605732703</v>
      </c>
      <c r="L88" s="31" t="str">
        <f t="shared" si="5"/>
        <v>11.8 per 1000 0-17 yr olds</v>
      </c>
      <c r="M88" s="31">
        <f t="shared" si="6"/>
        <v>11.833774605732703</v>
      </c>
      <c r="N88" s="31">
        <f t="shared" si="7"/>
        <v>0</v>
      </c>
    </row>
    <row r="89" spans="1:14" x14ac:dyDescent="0.45">
      <c r="A89" s="31" t="str">
        <f t="shared" si="4"/>
        <v>E08000022_Children with EHC plan_Number</v>
      </c>
      <c r="B89" s="31" t="s">
        <v>524</v>
      </c>
      <c r="C89" s="31" t="s">
        <v>525</v>
      </c>
      <c r="D89" s="31" t="s">
        <v>229</v>
      </c>
      <c r="E89" s="31">
        <v>2019</v>
      </c>
      <c r="F89" s="31" t="s">
        <v>60</v>
      </c>
      <c r="G89" s="26" t="s">
        <v>62</v>
      </c>
      <c r="H89" s="31" t="s">
        <v>743</v>
      </c>
      <c r="I89" s="31">
        <v>1150</v>
      </c>
      <c r="J89" s="31">
        <f>INDEX('LA lookup'!H:H,MATCH('Known to services raw data'!B89,'LA lookup'!G:G,0))</f>
        <v>41360</v>
      </c>
      <c r="K89" s="31">
        <v>27.804642166344294</v>
      </c>
      <c r="L89" s="31" t="str">
        <f t="shared" si="5"/>
        <v>27.8 per 1000 0-17 yr olds</v>
      </c>
      <c r="M89" s="31">
        <f t="shared" si="6"/>
        <v>27.804642166344294</v>
      </c>
      <c r="N89" s="31">
        <f t="shared" si="7"/>
        <v>0</v>
      </c>
    </row>
    <row r="90" spans="1:14" x14ac:dyDescent="0.45">
      <c r="A90" s="31" t="str">
        <f t="shared" si="4"/>
        <v>E10000023_Children with EHC plan_Number</v>
      </c>
      <c r="B90" s="31" t="s">
        <v>369</v>
      </c>
      <c r="C90" s="31" t="s">
        <v>370</v>
      </c>
      <c r="D90" s="31" t="s">
        <v>229</v>
      </c>
      <c r="E90" s="31">
        <v>2019</v>
      </c>
      <c r="F90" s="31" t="s">
        <v>60</v>
      </c>
      <c r="G90" s="26" t="s">
        <v>62</v>
      </c>
      <c r="H90" s="31" t="s">
        <v>743</v>
      </c>
      <c r="I90" s="31">
        <v>2227</v>
      </c>
      <c r="J90" s="31">
        <f>INDEX('LA lookup'!H:H,MATCH('Known to services raw data'!B90,'LA lookup'!G:G,0))</f>
        <v>117499</v>
      </c>
      <c r="K90" s="31">
        <v>18.953352794491867</v>
      </c>
      <c r="L90" s="31" t="str">
        <f t="shared" si="5"/>
        <v>19 per 1000 0-17 yr olds</v>
      </c>
      <c r="M90" s="31">
        <f t="shared" si="6"/>
        <v>18.953352794491867</v>
      </c>
      <c r="N90" s="31">
        <f t="shared" si="7"/>
        <v>0</v>
      </c>
    </row>
    <row r="91" spans="1:14" x14ac:dyDescent="0.45">
      <c r="A91" s="31" t="str">
        <f t="shared" si="4"/>
        <v>E10000021_Children with EHC plan_Number</v>
      </c>
      <c r="B91" s="31" t="s">
        <v>371</v>
      </c>
      <c r="C91" s="31" t="s">
        <v>372</v>
      </c>
      <c r="D91" s="31" t="s">
        <v>229</v>
      </c>
      <c r="E91" s="31">
        <v>2019</v>
      </c>
      <c r="F91" s="31" t="s">
        <v>60</v>
      </c>
      <c r="G91" s="26" t="s">
        <v>62</v>
      </c>
      <c r="H91" s="31" t="s">
        <v>743</v>
      </c>
      <c r="I91" s="31">
        <v>3129</v>
      </c>
      <c r="J91" s="31">
        <f>INDEX('LA lookup'!H:H,MATCH('Known to services raw data'!B91,'LA lookup'!G:G,0))</f>
        <v>170235</v>
      </c>
      <c r="K91" s="31">
        <v>18.380474050577146</v>
      </c>
      <c r="L91" s="31" t="str">
        <f t="shared" si="5"/>
        <v>18.4 per 1000 0-17 yr olds</v>
      </c>
      <c r="M91" s="31">
        <f t="shared" si="6"/>
        <v>18.380474050577146</v>
      </c>
      <c r="N91" s="31">
        <f t="shared" si="7"/>
        <v>0</v>
      </c>
    </row>
    <row r="92" spans="1:14" x14ac:dyDescent="0.45">
      <c r="A92" s="31" t="str">
        <f t="shared" si="4"/>
        <v>E06000048_Children with EHC plan_Number</v>
      </c>
      <c r="B92" s="31" t="s">
        <v>484</v>
      </c>
      <c r="C92" s="31" t="s">
        <v>705</v>
      </c>
      <c r="D92" s="31" t="s">
        <v>229</v>
      </c>
      <c r="E92" s="31">
        <v>2019</v>
      </c>
      <c r="F92" s="31" t="s">
        <v>60</v>
      </c>
      <c r="G92" s="26" t="s">
        <v>62</v>
      </c>
      <c r="H92" s="31" t="s">
        <v>743</v>
      </c>
      <c r="I92" s="31">
        <v>1558</v>
      </c>
      <c r="J92" s="31">
        <f>INDEX('LA lookup'!H:H,MATCH('Known to services raw data'!B92,'LA lookup'!G:G,0))</f>
        <v>59011</v>
      </c>
      <c r="K92" s="31">
        <v>26.401857280845945</v>
      </c>
      <c r="L92" s="31" t="str">
        <f t="shared" si="5"/>
        <v>26.4 per 1000 0-17 yr olds</v>
      </c>
      <c r="M92" s="31">
        <f t="shared" si="6"/>
        <v>26.401857280845945</v>
      </c>
      <c r="N92" s="31">
        <f t="shared" si="7"/>
        <v>0</v>
      </c>
    </row>
    <row r="93" spans="1:14" x14ac:dyDescent="0.45">
      <c r="A93" s="31" t="str">
        <f t="shared" si="4"/>
        <v>E06000018_Children with EHC plan_Number</v>
      </c>
      <c r="B93" s="31" t="s">
        <v>373</v>
      </c>
      <c r="C93" s="31" t="s">
        <v>374</v>
      </c>
      <c r="D93" s="31" t="s">
        <v>229</v>
      </c>
      <c r="E93" s="31">
        <v>2019</v>
      </c>
      <c r="F93" s="31" t="s">
        <v>60</v>
      </c>
      <c r="G93" s="26" t="s">
        <v>62</v>
      </c>
      <c r="H93" s="31" t="s">
        <v>743</v>
      </c>
      <c r="I93" s="31">
        <v>838</v>
      </c>
      <c r="J93" s="31">
        <f>INDEX('LA lookup'!H:H,MATCH('Known to services raw data'!B93,'LA lookup'!G:G,0))</f>
        <v>68651</v>
      </c>
      <c r="K93" s="31">
        <v>12.206668511747827</v>
      </c>
      <c r="L93" s="31" t="str">
        <f t="shared" si="5"/>
        <v>12.2 per 1000 0-17 yr olds</v>
      </c>
      <c r="M93" s="31">
        <f t="shared" si="6"/>
        <v>12.206668511747827</v>
      </c>
      <c r="N93" s="31">
        <f t="shared" si="7"/>
        <v>0</v>
      </c>
    </row>
    <row r="94" spans="1:14" x14ac:dyDescent="0.45">
      <c r="A94" s="31" t="str">
        <f t="shared" si="4"/>
        <v>E10000024_Children with EHC plan_Number</v>
      </c>
      <c r="B94" s="31" t="s">
        <v>572</v>
      </c>
      <c r="C94" s="31" t="s">
        <v>573</v>
      </c>
      <c r="D94" s="31" t="s">
        <v>229</v>
      </c>
      <c r="E94" s="31">
        <v>2019</v>
      </c>
      <c r="F94" s="31" t="s">
        <v>60</v>
      </c>
      <c r="G94" s="26" t="s">
        <v>62</v>
      </c>
      <c r="H94" s="31" t="s">
        <v>743</v>
      </c>
      <c r="I94" s="31">
        <v>1792</v>
      </c>
      <c r="J94" s="31">
        <f>INDEX('LA lookup'!H:H,MATCH('Known to services raw data'!B94,'LA lookup'!G:G,0))</f>
        <v>166542</v>
      </c>
      <c r="K94" s="31">
        <v>10.760048516290185</v>
      </c>
      <c r="L94" s="31" t="str">
        <f t="shared" si="5"/>
        <v>10.8 per 1000 0-17 yr olds</v>
      </c>
      <c r="M94" s="31">
        <f t="shared" si="6"/>
        <v>10.760048516290185</v>
      </c>
      <c r="N94" s="31">
        <f t="shared" si="7"/>
        <v>0</v>
      </c>
    </row>
    <row r="95" spans="1:14" x14ac:dyDescent="0.45">
      <c r="A95" s="31" t="str">
        <f t="shared" si="4"/>
        <v>E08000004_Children with EHC plan_Number</v>
      </c>
      <c r="B95" s="31" t="s">
        <v>375</v>
      </c>
      <c r="C95" s="31" t="s">
        <v>376</v>
      </c>
      <c r="D95" s="31" t="s">
        <v>229</v>
      </c>
      <c r="E95" s="31">
        <v>2019</v>
      </c>
      <c r="F95" s="31" t="s">
        <v>60</v>
      </c>
      <c r="G95" s="26" t="s">
        <v>62</v>
      </c>
      <c r="H95" s="31" t="s">
        <v>743</v>
      </c>
      <c r="I95" s="31">
        <v>1634</v>
      </c>
      <c r="J95" s="31">
        <f>INDEX('LA lookup'!H:H,MATCH('Known to services raw data'!B95,'LA lookup'!G:G,0))</f>
        <v>59416</v>
      </c>
      <c r="K95" s="31">
        <v>27.501009829002289</v>
      </c>
      <c r="L95" s="31" t="str">
        <f t="shared" si="5"/>
        <v>27.5 per 1000 0-17 yr olds</v>
      </c>
      <c r="M95" s="31">
        <f t="shared" si="6"/>
        <v>27.501009829002289</v>
      </c>
      <c r="N95" s="31">
        <f t="shared" si="7"/>
        <v>0</v>
      </c>
    </row>
    <row r="96" spans="1:14" x14ac:dyDescent="0.45">
      <c r="A96" s="31" t="str">
        <f t="shared" si="4"/>
        <v>E10000025_Children with EHC plan_Number</v>
      </c>
      <c r="B96" s="31" t="s">
        <v>377</v>
      </c>
      <c r="C96" s="31" t="s">
        <v>378</v>
      </c>
      <c r="D96" s="31" t="s">
        <v>229</v>
      </c>
      <c r="E96" s="31">
        <v>2019</v>
      </c>
      <c r="F96" s="31" t="s">
        <v>60</v>
      </c>
      <c r="G96" s="26" t="s">
        <v>62</v>
      </c>
      <c r="H96" s="31" t="s">
        <v>743</v>
      </c>
      <c r="I96" s="31">
        <v>2812</v>
      </c>
      <c r="J96" s="31">
        <f>INDEX('LA lookup'!H:H,MATCH('Known to services raw data'!B96,'LA lookup'!G:G,0))</f>
        <v>144788</v>
      </c>
      <c r="K96" s="31">
        <v>19.421499019255741</v>
      </c>
      <c r="L96" s="31" t="str">
        <f t="shared" si="5"/>
        <v>19.4 per 1000 0-17 yr olds</v>
      </c>
      <c r="M96" s="31">
        <f t="shared" si="6"/>
        <v>19.421499019255741</v>
      </c>
      <c r="N96" s="31">
        <f t="shared" si="7"/>
        <v>0</v>
      </c>
    </row>
    <row r="97" spans="1:14" x14ac:dyDescent="0.45">
      <c r="A97" s="31" t="str">
        <f t="shared" si="4"/>
        <v>E06000031_Children with EHC plan_Number</v>
      </c>
      <c r="B97" s="31" t="s">
        <v>379</v>
      </c>
      <c r="C97" s="31" t="s">
        <v>380</v>
      </c>
      <c r="D97" s="31" t="s">
        <v>229</v>
      </c>
      <c r="E97" s="31">
        <v>2019</v>
      </c>
      <c r="F97" s="31" t="s">
        <v>60</v>
      </c>
      <c r="G97" s="26" t="s">
        <v>62</v>
      </c>
      <c r="H97" s="31" t="s">
        <v>743</v>
      </c>
      <c r="I97" s="31">
        <v>1281</v>
      </c>
      <c r="J97" s="31">
        <f>INDEX('LA lookup'!H:H,MATCH('Known to services raw data'!B97,'LA lookup'!G:G,0))</f>
        <v>51137</v>
      </c>
      <c r="K97" s="31">
        <v>25.050354928916441</v>
      </c>
      <c r="L97" s="31" t="str">
        <f t="shared" si="5"/>
        <v>25.1 per 1000 0-17 yr olds</v>
      </c>
      <c r="M97" s="31">
        <f t="shared" si="6"/>
        <v>25.050354928916441</v>
      </c>
      <c r="N97" s="31">
        <f t="shared" si="7"/>
        <v>0</v>
      </c>
    </row>
    <row r="98" spans="1:14" x14ac:dyDescent="0.45">
      <c r="A98" s="31" t="str">
        <f t="shared" si="4"/>
        <v>E06000026_Children with EHC plan_Number</v>
      </c>
      <c r="B98" s="31" t="s">
        <v>381</v>
      </c>
      <c r="C98" s="31" t="s">
        <v>382</v>
      </c>
      <c r="D98" s="31" t="s">
        <v>229</v>
      </c>
      <c r="E98" s="31">
        <v>2019</v>
      </c>
      <c r="F98" s="31" t="s">
        <v>60</v>
      </c>
      <c r="G98" s="26" t="s">
        <v>62</v>
      </c>
      <c r="H98" s="31" t="s">
        <v>743</v>
      </c>
      <c r="I98" s="31">
        <v>1437</v>
      </c>
      <c r="J98" s="31">
        <f>INDEX('LA lookup'!H:H,MATCH('Known to services raw data'!B98,'LA lookup'!G:G,0))</f>
        <v>52552</v>
      </c>
      <c r="K98" s="31">
        <v>27.344344649109452</v>
      </c>
      <c r="L98" s="31" t="str">
        <f t="shared" si="5"/>
        <v>27.3 per 1000 0-17 yr olds</v>
      </c>
      <c r="M98" s="31">
        <f t="shared" si="6"/>
        <v>27.344344649109452</v>
      </c>
      <c r="N98" s="31">
        <f t="shared" si="7"/>
        <v>0</v>
      </c>
    </row>
    <row r="99" spans="1:14" x14ac:dyDescent="0.45">
      <c r="A99" s="31" t="str">
        <f t="shared" si="4"/>
        <v>E06000029_Children with EHC plan_Number</v>
      </c>
      <c r="B99" s="31" t="s">
        <v>543</v>
      </c>
      <c r="C99" s="31" t="s">
        <v>717</v>
      </c>
      <c r="D99" s="31" t="s">
        <v>229</v>
      </c>
      <c r="E99" s="31">
        <v>2019</v>
      </c>
      <c r="F99" s="31" t="s">
        <v>60</v>
      </c>
      <c r="G99" s="26" t="s">
        <v>62</v>
      </c>
      <c r="H99" s="31" t="s">
        <v>743</v>
      </c>
      <c r="I99" s="31">
        <v>608</v>
      </c>
      <c r="J99" s="31">
        <f>INDEX('LA lookup'!H:H,MATCH('Known to services raw data'!B99,'LA lookup'!G:G,0))</f>
        <v>30188</v>
      </c>
      <c r="K99" s="31">
        <v>20.140453160196106</v>
      </c>
      <c r="L99" s="31" t="str">
        <f t="shared" si="5"/>
        <v>20.1 per 1000 0-17 yr olds</v>
      </c>
      <c r="M99" s="31">
        <f t="shared" si="6"/>
        <v>20.140453160196106</v>
      </c>
      <c r="N99" s="31">
        <f t="shared" si="7"/>
        <v>0</v>
      </c>
    </row>
    <row r="100" spans="1:14" x14ac:dyDescent="0.45">
      <c r="A100" s="31" t="str">
        <f t="shared" si="4"/>
        <v>E06000044_Children with EHC plan_Number</v>
      </c>
      <c r="B100" s="31" t="s">
        <v>383</v>
      </c>
      <c r="C100" s="31" t="s">
        <v>384</v>
      </c>
      <c r="D100" s="31" t="s">
        <v>229</v>
      </c>
      <c r="E100" s="31">
        <v>2019</v>
      </c>
      <c r="F100" s="31" t="s">
        <v>60</v>
      </c>
      <c r="G100" s="26" t="s">
        <v>62</v>
      </c>
      <c r="H100" s="31" t="s">
        <v>743</v>
      </c>
      <c r="I100" s="31">
        <v>1063</v>
      </c>
      <c r="J100" s="31">
        <f>INDEX('LA lookup'!H:H,MATCH('Known to services raw data'!B100,'LA lookup'!G:G,0))</f>
        <v>44046</v>
      </c>
      <c r="K100" s="31">
        <v>24.133860055396632</v>
      </c>
      <c r="L100" s="31" t="str">
        <f t="shared" si="5"/>
        <v>24.1 per 1000 0-17 yr olds</v>
      </c>
      <c r="M100" s="31">
        <f t="shared" si="6"/>
        <v>24.133860055396632</v>
      </c>
      <c r="N100" s="31">
        <f t="shared" si="7"/>
        <v>0</v>
      </c>
    </row>
    <row r="101" spans="1:14" x14ac:dyDescent="0.45">
      <c r="A101" s="31" t="str">
        <f t="shared" si="4"/>
        <v>E06000038_Children with EHC plan_Number</v>
      </c>
      <c r="B101" s="31" t="s">
        <v>557</v>
      </c>
      <c r="C101" s="31" t="s">
        <v>726</v>
      </c>
      <c r="D101" s="31" t="s">
        <v>229</v>
      </c>
      <c r="E101" s="31">
        <v>2019</v>
      </c>
      <c r="F101" s="31" t="s">
        <v>60</v>
      </c>
      <c r="G101" s="26" t="s">
        <v>62</v>
      </c>
      <c r="H101" s="31" t="s">
        <v>743</v>
      </c>
      <c r="I101" s="31">
        <v>716</v>
      </c>
      <c r="J101" s="31">
        <f>INDEX('LA lookup'!H:H,MATCH('Known to services raw data'!B101,'LA lookup'!G:G,0))</f>
        <v>37080</v>
      </c>
      <c r="K101" s="31">
        <v>19.309600862998924</v>
      </c>
      <c r="L101" s="31" t="str">
        <f t="shared" si="5"/>
        <v>19.3 per 1000 0-17 yr olds</v>
      </c>
      <c r="M101" s="31">
        <f t="shared" si="6"/>
        <v>19.309600862998924</v>
      </c>
      <c r="N101" s="31">
        <f t="shared" si="7"/>
        <v>0</v>
      </c>
    </row>
    <row r="102" spans="1:14" x14ac:dyDescent="0.45">
      <c r="A102" s="31" t="str">
        <f t="shared" si="4"/>
        <v>E09000026_Children with EHC plan_Number</v>
      </c>
      <c r="B102" s="31" t="s">
        <v>385</v>
      </c>
      <c r="C102" s="31" t="s">
        <v>386</v>
      </c>
      <c r="D102" s="31" t="s">
        <v>229</v>
      </c>
      <c r="E102" s="31">
        <v>2019</v>
      </c>
      <c r="F102" s="31" t="s">
        <v>60</v>
      </c>
      <c r="G102" s="26" t="s">
        <v>62</v>
      </c>
      <c r="H102" s="31" t="s">
        <v>743</v>
      </c>
      <c r="I102" s="31">
        <v>1603</v>
      </c>
      <c r="J102" s="31">
        <f>INDEX('LA lookup'!H:H,MATCH('Known to services raw data'!B102,'LA lookup'!G:G,0))</f>
        <v>76159</v>
      </c>
      <c r="K102" s="31">
        <v>21.04807048411875</v>
      </c>
      <c r="L102" s="31" t="str">
        <f t="shared" si="5"/>
        <v>21 per 1000 0-17 yr olds</v>
      </c>
      <c r="M102" s="31">
        <f t="shared" si="6"/>
        <v>21.04807048411875</v>
      </c>
      <c r="N102" s="31">
        <f t="shared" si="7"/>
        <v>0</v>
      </c>
    </row>
    <row r="103" spans="1:14" x14ac:dyDescent="0.45">
      <c r="A103" s="31" t="str">
        <f t="shared" si="4"/>
        <v>E06000003_Children with EHC plan_Number</v>
      </c>
      <c r="B103" s="31" t="s">
        <v>387</v>
      </c>
      <c r="C103" s="31" t="s">
        <v>388</v>
      </c>
      <c r="D103" s="31" t="s">
        <v>229</v>
      </c>
      <c r="E103" s="31">
        <v>2019</v>
      </c>
      <c r="F103" s="31" t="s">
        <v>60</v>
      </c>
      <c r="G103" s="26" t="s">
        <v>62</v>
      </c>
      <c r="H103" s="31" t="s">
        <v>743</v>
      </c>
      <c r="I103" s="31">
        <v>852</v>
      </c>
      <c r="J103" s="31">
        <f>INDEX('LA lookup'!H:H,MATCH('Known to services raw data'!B103,'LA lookup'!G:G,0))</f>
        <v>27626</v>
      </c>
      <c r="K103" s="31">
        <v>30.840512560631289</v>
      </c>
      <c r="L103" s="31" t="str">
        <f t="shared" si="5"/>
        <v>30.8 per 1000 0-17 yr olds</v>
      </c>
      <c r="M103" s="31">
        <f t="shared" si="6"/>
        <v>30.840512560631289</v>
      </c>
      <c r="N103" s="31">
        <f t="shared" si="7"/>
        <v>0</v>
      </c>
    </row>
    <row r="104" spans="1:14" x14ac:dyDescent="0.45">
      <c r="A104" s="31" t="str">
        <f t="shared" si="4"/>
        <v>E09000027_Children with EHC plan_Number</v>
      </c>
      <c r="B104" s="31" t="s">
        <v>389</v>
      </c>
      <c r="C104" s="31" t="s">
        <v>390</v>
      </c>
      <c r="D104" s="31" t="s">
        <v>229</v>
      </c>
      <c r="E104" s="31">
        <v>2019</v>
      </c>
      <c r="F104" s="31" t="s">
        <v>60</v>
      </c>
      <c r="G104" s="26" t="s">
        <v>62</v>
      </c>
      <c r="H104" s="31" t="s">
        <v>743</v>
      </c>
      <c r="I104" s="31">
        <v>1032</v>
      </c>
      <c r="J104" s="31">
        <f>INDEX('LA lookup'!H:H,MATCH('Known to services raw data'!B104,'LA lookup'!G:G,0))</f>
        <v>45525</v>
      </c>
      <c r="K104" s="31">
        <v>22.668863261943986</v>
      </c>
      <c r="L104" s="31" t="str">
        <f t="shared" si="5"/>
        <v>22.7 per 1000 0-17 yr olds</v>
      </c>
      <c r="M104" s="31">
        <f t="shared" si="6"/>
        <v>22.668863261943986</v>
      </c>
      <c r="N104" s="31">
        <f t="shared" si="7"/>
        <v>0</v>
      </c>
    </row>
    <row r="105" spans="1:14" x14ac:dyDescent="0.45">
      <c r="A105" s="31" t="str">
        <f t="shared" si="4"/>
        <v>E08000005_Children with EHC plan_Number</v>
      </c>
      <c r="B105" s="31" t="s">
        <v>391</v>
      </c>
      <c r="C105" s="31" t="s">
        <v>392</v>
      </c>
      <c r="D105" s="31" t="s">
        <v>229</v>
      </c>
      <c r="E105" s="31">
        <v>2019</v>
      </c>
      <c r="F105" s="31" t="s">
        <v>60</v>
      </c>
      <c r="G105" s="26" t="s">
        <v>62</v>
      </c>
      <c r="H105" s="31" t="s">
        <v>743</v>
      </c>
      <c r="I105" s="31">
        <v>1320</v>
      </c>
      <c r="J105" s="31">
        <f>INDEX('LA lookup'!H:H,MATCH('Known to services raw data'!B105,'LA lookup'!G:G,0))</f>
        <v>52689</v>
      </c>
      <c r="K105" s="31">
        <v>25.052667539714172</v>
      </c>
      <c r="L105" s="31" t="str">
        <f t="shared" si="5"/>
        <v>25.1 per 1000 0-17 yr olds</v>
      </c>
      <c r="M105" s="31">
        <f t="shared" si="6"/>
        <v>25.052667539714172</v>
      </c>
      <c r="N105" s="31">
        <f t="shared" si="7"/>
        <v>0</v>
      </c>
    </row>
    <row r="106" spans="1:14" x14ac:dyDescent="0.45">
      <c r="A106" s="31" t="str">
        <f t="shared" si="4"/>
        <v>E08000018_Children with EHC plan_Number</v>
      </c>
      <c r="B106" s="31" t="s">
        <v>393</v>
      </c>
      <c r="C106" s="31" t="s">
        <v>394</v>
      </c>
      <c r="D106" s="31" t="s">
        <v>229</v>
      </c>
      <c r="E106" s="31">
        <v>2019</v>
      </c>
      <c r="F106" s="31" t="s">
        <v>60</v>
      </c>
      <c r="G106" s="26" t="s">
        <v>62</v>
      </c>
      <c r="H106" s="31" t="s">
        <v>743</v>
      </c>
      <c r="I106" s="31">
        <v>1495</v>
      </c>
      <c r="J106" s="31">
        <f>INDEX('LA lookup'!H:H,MATCH('Known to services raw data'!B106,'LA lookup'!G:G,0))</f>
        <v>57196</v>
      </c>
      <c r="K106" s="31">
        <v>26.138191481921812</v>
      </c>
      <c r="L106" s="31" t="str">
        <f t="shared" si="5"/>
        <v>26.1 per 1000 0-17 yr olds</v>
      </c>
      <c r="M106" s="31">
        <f t="shared" si="6"/>
        <v>26.138191481921812</v>
      </c>
      <c r="N106" s="31">
        <f t="shared" si="7"/>
        <v>0</v>
      </c>
    </row>
    <row r="107" spans="1:14" x14ac:dyDescent="0.45">
      <c r="A107" s="31" t="str">
        <f t="shared" si="4"/>
        <v>E06000017_Children with EHC plan_Number</v>
      </c>
      <c r="B107" s="31" t="s">
        <v>548</v>
      </c>
      <c r="C107" s="31" t="s">
        <v>728</v>
      </c>
      <c r="D107" s="31" t="s">
        <v>229</v>
      </c>
      <c r="E107" s="31">
        <v>2019</v>
      </c>
      <c r="F107" s="31" t="s">
        <v>60</v>
      </c>
      <c r="G107" s="26" t="s">
        <v>62</v>
      </c>
      <c r="H107" s="31" t="s">
        <v>743</v>
      </c>
      <c r="I107" s="31">
        <v>230</v>
      </c>
      <c r="J107" s="31">
        <f>INDEX('LA lookup'!H:H,MATCH('Known to services raw data'!B107,'LA lookup'!G:G,0))</f>
        <v>7807</v>
      </c>
      <c r="K107" s="31">
        <v>29.460740361214295</v>
      </c>
      <c r="L107" s="31" t="str">
        <f t="shared" si="5"/>
        <v>29.5 per 1000 0-17 yr olds</v>
      </c>
      <c r="M107" s="31">
        <f t="shared" si="6"/>
        <v>29.460740361214295</v>
      </c>
      <c r="N107" s="31">
        <f t="shared" si="7"/>
        <v>0</v>
      </c>
    </row>
    <row r="108" spans="1:14" x14ac:dyDescent="0.45">
      <c r="A108" s="31" t="str">
        <f t="shared" si="4"/>
        <v>E08000006_Children with EHC plan_Number</v>
      </c>
      <c r="B108" s="31" t="s">
        <v>395</v>
      </c>
      <c r="C108" s="31" t="s">
        <v>396</v>
      </c>
      <c r="D108" s="31" t="s">
        <v>229</v>
      </c>
      <c r="E108" s="31">
        <v>2019</v>
      </c>
      <c r="F108" s="31" t="s">
        <v>60</v>
      </c>
      <c r="G108" s="26" t="s">
        <v>62</v>
      </c>
      <c r="H108" s="31" t="s">
        <v>743</v>
      </c>
      <c r="I108" s="31">
        <v>1530</v>
      </c>
      <c r="J108" s="31">
        <f>INDEX('LA lookup'!H:H,MATCH('Known to services raw data'!B108,'LA lookup'!G:G,0))</f>
        <v>56566</v>
      </c>
      <c r="K108" s="31">
        <v>27.048050065410315</v>
      </c>
      <c r="L108" s="31" t="str">
        <f t="shared" si="5"/>
        <v>27 per 1000 0-17 yr olds</v>
      </c>
      <c r="M108" s="31">
        <f t="shared" si="6"/>
        <v>27.048050065410315</v>
      </c>
      <c r="N108" s="31">
        <f t="shared" si="7"/>
        <v>0</v>
      </c>
    </row>
    <row r="109" spans="1:14" x14ac:dyDescent="0.45">
      <c r="A109" s="31" t="str">
        <f t="shared" si="4"/>
        <v>E08000028_Children with EHC plan_Number</v>
      </c>
      <c r="B109" s="31" t="s">
        <v>397</v>
      </c>
      <c r="C109" s="31" t="s">
        <v>398</v>
      </c>
      <c r="D109" s="31" t="s">
        <v>229</v>
      </c>
      <c r="E109" s="31">
        <v>2019</v>
      </c>
      <c r="F109" s="31" t="s">
        <v>60</v>
      </c>
      <c r="G109" s="26" t="s">
        <v>62</v>
      </c>
      <c r="H109" s="31" t="s">
        <v>743</v>
      </c>
      <c r="I109" s="31">
        <v>1675</v>
      </c>
      <c r="J109" s="31">
        <f>INDEX('LA lookup'!H:H,MATCH('Known to services raw data'!B109,'LA lookup'!G:G,0))</f>
        <v>81920</v>
      </c>
      <c r="K109" s="31">
        <v>20.44677734375</v>
      </c>
      <c r="L109" s="31" t="str">
        <f t="shared" si="5"/>
        <v>20.4 per 1000 0-17 yr olds</v>
      </c>
      <c r="M109" s="31">
        <f t="shared" si="6"/>
        <v>20.44677734375</v>
      </c>
      <c r="N109" s="31">
        <f t="shared" si="7"/>
        <v>0</v>
      </c>
    </row>
    <row r="110" spans="1:14" x14ac:dyDescent="0.45">
      <c r="A110" s="31" t="str">
        <f t="shared" si="4"/>
        <v>E08000014_Children with EHC plan_Number</v>
      </c>
      <c r="B110" s="31" t="s">
        <v>399</v>
      </c>
      <c r="C110" s="31" t="s">
        <v>400</v>
      </c>
      <c r="D110" s="31" t="s">
        <v>229</v>
      </c>
      <c r="E110" s="31">
        <v>2019</v>
      </c>
      <c r="F110" s="31" t="s">
        <v>60</v>
      </c>
      <c r="G110" s="26" t="s">
        <v>62</v>
      </c>
      <c r="H110" s="31" t="s">
        <v>743</v>
      </c>
      <c r="I110" s="31">
        <v>1077</v>
      </c>
      <c r="J110" s="31">
        <f>INDEX('LA lookup'!H:H,MATCH('Known to services raw data'!B110,'LA lookup'!G:G,0))</f>
        <v>53833</v>
      </c>
      <c r="K110" s="31">
        <v>20.006315828580981</v>
      </c>
      <c r="L110" s="31" t="str">
        <f t="shared" si="5"/>
        <v>20 per 1000 0-17 yr olds</v>
      </c>
      <c r="M110" s="31">
        <f t="shared" si="6"/>
        <v>20.006315828580981</v>
      </c>
      <c r="N110" s="31">
        <f t="shared" si="7"/>
        <v>0</v>
      </c>
    </row>
    <row r="111" spans="1:14" x14ac:dyDescent="0.45">
      <c r="A111" s="31" t="str">
        <f t="shared" si="4"/>
        <v>E08000019_Children with EHC plan_Number</v>
      </c>
      <c r="B111" s="31" t="s">
        <v>401</v>
      </c>
      <c r="C111" s="31" t="s">
        <v>402</v>
      </c>
      <c r="D111" s="31" t="s">
        <v>229</v>
      </c>
      <c r="E111" s="31">
        <v>2019</v>
      </c>
      <c r="F111" s="31" t="s">
        <v>60</v>
      </c>
      <c r="G111" s="26" t="s">
        <v>62</v>
      </c>
      <c r="H111" s="31" t="s">
        <v>743</v>
      </c>
      <c r="I111" s="31">
        <v>2266</v>
      </c>
      <c r="J111" s="31">
        <f>INDEX('LA lookup'!H:H,MATCH('Known to services raw data'!B111,'LA lookup'!G:G,0))</f>
        <v>117497</v>
      </c>
      <c r="K111" s="31">
        <v>19.285598781245479</v>
      </c>
      <c r="L111" s="31" t="str">
        <f t="shared" si="5"/>
        <v>19.3 per 1000 0-17 yr olds</v>
      </c>
      <c r="M111" s="31">
        <f t="shared" si="6"/>
        <v>19.285598781245479</v>
      </c>
      <c r="N111" s="31">
        <f t="shared" si="7"/>
        <v>0</v>
      </c>
    </row>
    <row r="112" spans="1:14" x14ac:dyDescent="0.45">
      <c r="A112" s="31" t="str">
        <f t="shared" si="4"/>
        <v>E06000051_Children with EHC plan_Number</v>
      </c>
      <c r="B112" s="31" t="s">
        <v>403</v>
      </c>
      <c r="C112" s="31" t="s">
        <v>166</v>
      </c>
      <c r="D112" s="31" t="s">
        <v>229</v>
      </c>
      <c r="E112" s="31">
        <v>2019</v>
      </c>
      <c r="F112" s="31" t="s">
        <v>60</v>
      </c>
      <c r="G112" s="26" t="s">
        <v>62</v>
      </c>
      <c r="H112" s="31" t="s">
        <v>743</v>
      </c>
      <c r="I112" s="31">
        <v>1448</v>
      </c>
      <c r="J112" s="31">
        <f>INDEX('LA lookup'!H:H,MATCH('Known to services raw data'!B112,'LA lookup'!G:G,0))</f>
        <v>59839</v>
      </c>
      <c r="K112" s="31">
        <v>24.198265345343337</v>
      </c>
      <c r="L112" s="31" t="str">
        <f t="shared" si="5"/>
        <v>24.2 per 1000 0-17 yr olds</v>
      </c>
      <c r="M112" s="31">
        <f t="shared" si="6"/>
        <v>24.198265345343337</v>
      </c>
      <c r="N112" s="31">
        <f t="shared" si="7"/>
        <v>0</v>
      </c>
    </row>
    <row r="113" spans="1:14" x14ac:dyDescent="0.45">
      <c r="A113" s="31" t="str">
        <f t="shared" si="4"/>
        <v>E06000039_Children with EHC plan_Number</v>
      </c>
      <c r="B113" s="31" t="s">
        <v>404</v>
      </c>
      <c r="C113" s="31" t="s">
        <v>405</v>
      </c>
      <c r="D113" s="31" t="s">
        <v>229</v>
      </c>
      <c r="E113" s="31">
        <v>2019</v>
      </c>
      <c r="F113" s="31" t="s">
        <v>60</v>
      </c>
      <c r="G113" s="26" t="s">
        <v>62</v>
      </c>
      <c r="H113" s="31" t="s">
        <v>743</v>
      </c>
      <c r="I113" s="31">
        <v>1021</v>
      </c>
      <c r="J113" s="31">
        <f>INDEX('LA lookup'!H:H,MATCH('Known to services raw data'!B113,'LA lookup'!G:G,0))</f>
        <v>42699</v>
      </c>
      <c r="K113" s="31">
        <v>23.911567015620975</v>
      </c>
      <c r="L113" s="31" t="str">
        <f t="shared" si="5"/>
        <v>23.9 per 1000 0-17 yr olds</v>
      </c>
      <c r="M113" s="31">
        <f t="shared" si="6"/>
        <v>23.911567015620975</v>
      </c>
      <c r="N113" s="31">
        <f t="shared" si="7"/>
        <v>0</v>
      </c>
    </row>
    <row r="114" spans="1:14" x14ac:dyDescent="0.45">
      <c r="A114" s="31" t="str">
        <f t="shared" si="4"/>
        <v>E08000029_Children with EHC plan_Number</v>
      </c>
      <c r="B114" s="31" t="s">
        <v>516</v>
      </c>
      <c r="C114" s="31" t="s">
        <v>517</v>
      </c>
      <c r="D114" s="31" t="s">
        <v>229</v>
      </c>
      <c r="E114" s="31">
        <v>2019</v>
      </c>
      <c r="F114" s="31" t="s">
        <v>60</v>
      </c>
      <c r="G114" s="26" t="s">
        <v>62</v>
      </c>
      <c r="H114" s="31" t="s">
        <v>743</v>
      </c>
      <c r="I114" s="31">
        <v>1243</v>
      </c>
      <c r="J114" s="31">
        <f>INDEX('LA lookup'!H:H,MATCH('Known to services raw data'!B114,'LA lookup'!G:G,0))</f>
        <v>46946</v>
      </c>
      <c r="K114" s="31">
        <v>26.477229156903675</v>
      </c>
      <c r="L114" s="31" t="str">
        <f t="shared" si="5"/>
        <v>26.5 per 1000 0-17 yr olds</v>
      </c>
      <c r="M114" s="31">
        <f t="shared" si="6"/>
        <v>26.477229156903675</v>
      </c>
      <c r="N114" s="31">
        <f t="shared" si="7"/>
        <v>0</v>
      </c>
    </row>
    <row r="115" spans="1:14" x14ac:dyDescent="0.45">
      <c r="A115" s="31" t="str">
        <f t="shared" si="4"/>
        <v>E10000027_Children with EHC plan_Number</v>
      </c>
      <c r="B115" s="31" t="s">
        <v>406</v>
      </c>
      <c r="C115" s="31" t="s">
        <v>407</v>
      </c>
      <c r="D115" s="31" t="s">
        <v>229</v>
      </c>
      <c r="E115" s="31">
        <v>2019</v>
      </c>
      <c r="F115" s="31" t="s">
        <v>60</v>
      </c>
      <c r="G115" s="26" t="s">
        <v>62</v>
      </c>
      <c r="H115" s="31" t="s">
        <v>743</v>
      </c>
      <c r="I115" s="31">
        <v>1690</v>
      </c>
      <c r="J115" s="31">
        <f>INDEX('LA lookup'!H:H,MATCH('Known to services raw data'!B115,'LA lookup'!G:G,0))</f>
        <v>110700</v>
      </c>
      <c r="K115" s="31">
        <v>15.266485998193316</v>
      </c>
      <c r="L115" s="31" t="str">
        <f t="shared" si="5"/>
        <v>15.3 per 1000 0-17 yr olds</v>
      </c>
      <c r="M115" s="31">
        <f t="shared" si="6"/>
        <v>15.266485998193316</v>
      </c>
      <c r="N115" s="31">
        <f t="shared" si="7"/>
        <v>0</v>
      </c>
    </row>
    <row r="116" spans="1:14" x14ac:dyDescent="0.45">
      <c r="A116" s="31" t="str">
        <f t="shared" si="4"/>
        <v>E06000025_Children with EHC plan_Number</v>
      </c>
      <c r="B116" s="31" t="s">
        <v>408</v>
      </c>
      <c r="C116" s="31" t="s">
        <v>409</v>
      </c>
      <c r="D116" s="31" t="s">
        <v>229</v>
      </c>
      <c r="E116" s="31">
        <v>2019</v>
      </c>
      <c r="F116" s="31" t="s">
        <v>60</v>
      </c>
      <c r="G116" s="26" t="s">
        <v>62</v>
      </c>
      <c r="H116" s="31" t="s">
        <v>743</v>
      </c>
      <c r="I116" s="31">
        <v>1394</v>
      </c>
      <c r="J116" s="31">
        <f>INDEX('LA lookup'!H:H,MATCH('Known to services raw data'!B116,'LA lookup'!G:G,0))</f>
        <v>58867</v>
      </c>
      <c r="K116" s="31">
        <v>23.6805001104184</v>
      </c>
      <c r="L116" s="31" t="str">
        <f t="shared" si="5"/>
        <v>23.7 per 1000 0-17 yr olds</v>
      </c>
      <c r="M116" s="31">
        <f t="shared" si="6"/>
        <v>23.6805001104184</v>
      </c>
      <c r="N116" s="31">
        <f t="shared" si="7"/>
        <v>0</v>
      </c>
    </row>
    <row r="117" spans="1:14" x14ac:dyDescent="0.45">
      <c r="A117" s="31" t="str">
        <f t="shared" si="4"/>
        <v>E08000023_Children with EHC plan_Number</v>
      </c>
      <c r="B117" s="31" t="s">
        <v>410</v>
      </c>
      <c r="C117" s="31" t="s">
        <v>411</v>
      </c>
      <c r="D117" s="31" t="s">
        <v>229</v>
      </c>
      <c r="E117" s="31">
        <v>2019</v>
      </c>
      <c r="F117" s="31" t="s">
        <v>60</v>
      </c>
      <c r="G117" s="26" t="s">
        <v>62</v>
      </c>
      <c r="H117" s="31" t="s">
        <v>743</v>
      </c>
      <c r="I117" s="31">
        <v>899</v>
      </c>
      <c r="J117" s="31">
        <f>INDEX('LA lookup'!H:H,MATCH('Known to services raw data'!B117,'LA lookup'!G:G,0))</f>
        <v>29920</v>
      </c>
      <c r="K117" s="31">
        <v>30.046791443850267</v>
      </c>
      <c r="L117" s="31" t="str">
        <f t="shared" si="5"/>
        <v>30 per 1000 0-17 yr olds</v>
      </c>
      <c r="M117" s="31">
        <f t="shared" si="6"/>
        <v>30.046791443850267</v>
      </c>
      <c r="N117" s="31">
        <f t="shared" si="7"/>
        <v>0</v>
      </c>
    </row>
    <row r="118" spans="1:14" x14ac:dyDescent="0.45">
      <c r="A118" s="31" t="str">
        <f t="shared" si="4"/>
        <v>E06000045_Children with EHC plan_Number</v>
      </c>
      <c r="B118" s="31" t="s">
        <v>577</v>
      </c>
      <c r="C118" s="31" t="s">
        <v>729</v>
      </c>
      <c r="D118" s="31" t="s">
        <v>229</v>
      </c>
      <c r="E118" s="31">
        <v>2019</v>
      </c>
      <c r="F118" s="31" t="s">
        <v>60</v>
      </c>
      <c r="G118" s="26" t="s">
        <v>62</v>
      </c>
      <c r="H118" s="31" t="s">
        <v>743</v>
      </c>
      <c r="I118" s="31">
        <v>1233</v>
      </c>
      <c r="J118" s="31">
        <f>INDEX('LA lookup'!H:H,MATCH('Known to services raw data'!B118,'LA lookup'!G:G,0))</f>
        <v>50832</v>
      </c>
      <c r="K118" s="31">
        <v>24.256373937677054</v>
      </c>
      <c r="L118" s="31" t="str">
        <f t="shared" si="5"/>
        <v>24.3 per 1000 0-17 yr olds</v>
      </c>
      <c r="M118" s="31">
        <f t="shared" si="6"/>
        <v>24.256373937677054</v>
      </c>
      <c r="N118" s="31">
        <f t="shared" si="7"/>
        <v>0</v>
      </c>
    </row>
    <row r="119" spans="1:14" x14ac:dyDescent="0.45">
      <c r="A119" s="31" t="str">
        <f t="shared" si="4"/>
        <v>E06000033_Children with EHC plan_Number</v>
      </c>
      <c r="B119" s="31" t="s">
        <v>412</v>
      </c>
      <c r="C119" s="31" t="s">
        <v>413</v>
      </c>
      <c r="D119" s="31" t="s">
        <v>229</v>
      </c>
      <c r="E119" s="31">
        <v>2019</v>
      </c>
      <c r="F119" s="31" t="s">
        <v>60</v>
      </c>
      <c r="G119" s="26" t="s">
        <v>62</v>
      </c>
      <c r="H119" s="31" t="s">
        <v>743</v>
      </c>
      <c r="I119" s="31">
        <v>1104</v>
      </c>
      <c r="J119" s="31">
        <f>INDEX('LA lookup'!H:H,MATCH('Known to services raw data'!B119,'LA lookup'!G:G,0))</f>
        <v>39540</v>
      </c>
      <c r="K119" s="31">
        <v>27.921092564491651</v>
      </c>
      <c r="L119" s="31" t="str">
        <f t="shared" si="5"/>
        <v>27.9 per 1000 0-17 yr olds</v>
      </c>
      <c r="M119" s="31">
        <f t="shared" si="6"/>
        <v>27.921092564491651</v>
      </c>
      <c r="N119" s="31">
        <f t="shared" si="7"/>
        <v>0</v>
      </c>
    </row>
    <row r="120" spans="1:14" x14ac:dyDescent="0.45">
      <c r="A120" s="31" t="str">
        <f t="shared" si="4"/>
        <v>E09000028_Children with EHC plan_Number</v>
      </c>
      <c r="B120" s="31" t="s">
        <v>414</v>
      </c>
      <c r="C120" s="31" t="s">
        <v>415</v>
      </c>
      <c r="D120" s="31" t="s">
        <v>229</v>
      </c>
      <c r="E120" s="31">
        <v>2019</v>
      </c>
      <c r="F120" s="31" t="s">
        <v>60</v>
      </c>
      <c r="G120" s="26" t="s">
        <v>62</v>
      </c>
      <c r="H120" s="31" t="s">
        <v>743</v>
      </c>
      <c r="I120" s="31">
        <v>1519</v>
      </c>
      <c r="J120" s="31">
        <f>INDEX('LA lookup'!H:H,MATCH('Known to services raw data'!B120,'LA lookup'!G:G,0))</f>
        <v>65121</v>
      </c>
      <c r="K120" s="31">
        <v>23.325808878856282</v>
      </c>
      <c r="L120" s="31" t="str">
        <f t="shared" si="5"/>
        <v>23.3 per 1000 0-17 yr olds</v>
      </c>
      <c r="M120" s="31">
        <f t="shared" si="6"/>
        <v>23.325808878856282</v>
      </c>
      <c r="N120" s="31">
        <f t="shared" si="7"/>
        <v>0</v>
      </c>
    </row>
    <row r="121" spans="1:14" x14ac:dyDescent="0.45">
      <c r="A121" s="31" t="str">
        <f t="shared" si="4"/>
        <v>E08000013_Children with EHC plan_Number</v>
      </c>
      <c r="B121" s="31" t="s">
        <v>416</v>
      </c>
      <c r="C121" s="31" t="s">
        <v>537</v>
      </c>
      <c r="D121" s="31" t="s">
        <v>229</v>
      </c>
      <c r="E121" s="31">
        <v>2019</v>
      </c>
      <c r="F121" s="31" t="s">
        <v>60</v>
      </c>
      <c r="G121" s="26" t="s">
        <v>62</v>
      </c>
      <c r="H121" s="31" t="s">
        <v>743</v>
      </c>
      <c r="I121" s="31">
        <v>720</v>
      </c>
      <c r="J121" s="31">
        <f>INDEX('LA lookup'!H:H,MATCH('Known to services raw data'!B121,'LA lookup'!G:G,0))</f>
        <v>36785</v>
      </c>
      <c r="K121" s="31">
        <v>19.573195596030992</v>
      </c>
      <c r="L121" s="31" t="str">
        <f t="shared" si="5"/>
        <v>19.6 per 1000 0-17 yr olds</v>
      </c>
      <c r="M121" s="31">
        <f t="shared" si="6"/>
        <v>19.573195596030992</v>
      </c>
      <c r="N121" s="31">
        <f t="shared" si="7"/>
        <v>0</v>
      </c>
    </row>
    <row r="122" spans="1:14" x14ac:dyDescent="0.45">
      <c r="A122" s="31" t="str">
        <f t="shared" si="4"/>
        <v>E10000028_Children with EHC plan_Number</v>
      </c>
      <c r="B122" s="31" t="s">
        <v>418</v>
      </c>
      <c r="C122" s="31" t="s">
        <v>419</v>
      </c>
      <c r="D122" s="31" t="s">
        <v>229</v>
      </c>
      <c r="E122" s="31">
        <v>2019</v>
      </c>
      <c r="F122" s="31" t="s">
        <v>60</v>
      </c>
      <c r="G122" s="26" t="s">
        <v>62</v>
      </c>
      <c r="H122" s="31" t="s">
        <v>743</v>
      </c>
      <c r="I122" s="31">
        <v>4256</v>
      </c>
      <c r="J122" s="31">
        <f>INDEX('LA lookup'!H:H,MATCH('Known to services raw data'!B122,'LA lookup'!G:G,0))</f>
        <v>169603</v>
      </c>
      <c r="K122" s="31">
        <v>25.093895744768666</v>
      </c>
      <c r="L122" s="31" t="str">
        <f t="shared" si="5"/>
        <v>25.1 per 1000 0-17 yr olds</v>
      </c>
      <c r="M122" s="31">
        <f t="shared" si="6"/>
        <v>25.093895744768666</v>
      </c>
      <c r="N122" s="31">
        <f t="shared" si="7"/>
        <v>0</v>
      </c>
    </row>
    <row r="123" spans="1:14" x14ac:dyDescent="0.45">
      <c r="A123" s="31" t="str">
        <f t="shared" si="4"/>
        <v>E08000007_Children with EHC plan_Number</v>
      </c>
      <c r="B123" s="31" t="s">
        <v>420</v>
      </c>
      <c r="C123" s="31" t="s">
        <v>421</v>
      </c>
      <c r="D123" s="31" t="s">
        <v>229</v>
      </c>
      <c r="E123" s="31">
        <v>2019</v>
      </c>
      <c r="F123" s="31" t="s">
        <v>60</v>
      </c>
      <c r="G123" s="26" t="s">
        <v>62</v>
      </c>
      <c r="H123" s="31" t="s">
        <v>743</v>
      </c>
      <c r="I123" s="31">
        <v>1859</v>
      </c>
      <c r="J123" s="31">
        <f>INDEX('LA lookup'!H:H,MATCH('Known to services raw data'!B123,'LA lookup'!G:G,0))</f>
        <v>63141</v>
      </c>
      <c r="K123" s="31">
        <v>29.442042413012146</v>
      </c>
      <c r="L123" s="31" t="str">
        <f t="shared" si="5"/>
        <v>29.4 per 1000 0-17 yr olds</v>
      </c>
      <c r="M123" s="31">
        <f t="shared" si="6"/>
        <v>29.442042413012146</v>
      </c>
      <c r="N123" s="31">
        <f t="shared" si="7"/>
        <v>0</v>
      </c>
    </row>
    <row r="124" spans="1:14" x14ac:dyDescent="0.45">
      <c r="A124" s="31" t="str">
        <f t="shared" si="4"/>
        <v>E06000004_Children with EHC plan_Number</v>
      </c>
      <c r="B124" s="31" t="s">
        <v>422</v>
      </c>
      <c r="C124" s="31" t="s">
        <v>423</v>
      </c>
      <c r="D124" s="31" t="s">
        <v>229</v>
      </c>
      <c r="E124" s="31">
        <v>2019</v>
      </c>
      <c r="F124" s="31" t="s">
        <v>60</v>
      </c>
      <c r="G124" s="26" t="s">
        <v>62</v>
      </c>
      <c r="H124" s="31" t="s">
        <v>743</v>
      </c>
      <c r="I124" s="31">
        <v>1086</v>
      </c>
      <c r="J124" s="31">
        <f>INDEX('LA lookup'!H:H,MATCH('Known to services raw data'!B124,'LA lookup'!G:G,0))</f>
        <v>43521</v>
      </c>
      <c r="K124" s="31">
        <v>24.953470738264286</v>
      </c>
      <c r="L124" s="31" t="str">
        <f t="shared" si="5"/>
        <v>25 per 1000 0-17 yr olds</v>
      </c>
      <c r="M124" s="31">
        <f t="shared" si="6"/>
        <v>24.953470738264286</v>
      </c>
      <c r="N124" s="31">
        <f t="shared" si="7"/>
        <v>0</v>
      </c>
    </row>
    <row r="125" spans="1:14" x14ac:dyDescent="0.45">
      <c r="A125" s="31" t="str">
        <f t="shared" si="4"/>
        <v>E06000021_Children with EHC plan_Number</v>
      </c>
      <c r="B125" s="31" t="s">
        <v>424</v>
      </c>
      <c r="C125" s="31" t="s">
        <v>425</v>
      </c>
      <c r="D125" s="31" t="s">
        <v>229</v>
      </c>
      <c r="E125" s="31">
        <v>2019</v>
      </c>
      <c r="F125" s="31" t="s">
        <v>60</v>
      </c>
      <c r="G125" s="26" t="s">
        <v>62</v>
      </c>
      <c r="H125" s="31" t="s">
        <v>743</v>
      </c>
      <c r="I125" s="31">
        <v>1507</v>
      </c>
      <c r="J125" s="31">
        <f>INDEX('LA lookup'!H:H,MATCH('Known to services raw data'!B125,'LA lookup'!G:G,0))</f>
        <v>57549</v>
      </c>
      <c r="K125" s="31">
        <v>26.18638030200351</v>
      </c>
      <c r="L125" s="31" t="str">
        <f t="shared" si="5"/>
        <v>26.2 per 1000 0-17 yr olds</v>
      </c>
      <c r="M125" s="31">
        <f t="shared" si="6"/>
        <v>26.18638030200351</v>
      </c>
      <c r="N125" s="31">
        <f t="shared" si="7"/>
        <v>0</v>
      </c>
    </row>
    <row r="126" spans="1:14" x14ac:dyDescent="0.45">
      <c r="A126" s="31" t="str">
        <f t="shared" si="4"/>
        <v>E10000029_Children with EHC plan_Number</v>
      </c>
      <c r="B126" s="31" t="s">
        <v>426</v>
      </c>
      <c r="C126" s="31" t="s">
        <v>427</v>
      </c>
      <c r="D126" s="31" t="s">
        <v>229</v>
      </c>
      <c r="E126" s="31">
        <v>2019</v>
      </c>
      <c r="F126" s="31" t="s">
        <v>60</v>
      </c>
      <c r="G126" s="26" t="s">
        <v>62</v>
      </c>
      <c r="H126" s="31" t="s">
        <v>743</v>
      </c>
      <c r="I126" s="31">
        <v>3224</v>
      </c>
      <c r="J126" s="31">
        <f>INDEX('LA lookup'!H:H,MATCH('Known to services raw data'!B126,'LA lookup'!G:G,0))</f>
        <v>152752</v>
      </c>
      <c r="K126" s="31">
        <v>21.106106630355086</v>
      </c>
      <c r="L126" s="31" t="str">
        <f t="shared" si="5"/>
        <v>21.1 per 1000 0-17 yr olds</v>
      </c>
      <c r="M126" s="31">
        <f t="shared" si="6"/>
        <v>21.106106630355086</v>
      </c>
      <c r="N126" s="31">
        <f t="shared" si="7"/>
        <v>0</v>
      </c>
    </row>
    <row r="127" spans="1:14" x14ac:dyDescent="0.45">
      <c r="A127" s="31" t="str">
        <f t="shared" si="4"/>
        <v>E08000024_Children with EHC plan_Number</v>
      </c>
      <c r="B127" s="31" t="s">
        <v>428</v>
      </c>
      <c r="C127" s="31" t="s">
        <v>429</v>
      </c>
      <c r="D127" s="31" t="s">
        <v>229</v>
      </c>
      <c r="E127" s="31">
        <v>2019</v>
      </c>
      <c r="F127" s="31" t="s">
        <v>60</v>
      </c>
      <c r="G127" s="26" t="s">
        <v>62</v>
      </c>
      <c r="H127" s="31" t="s">
        <v>743</v>
      </c>
      <c r="I127" s="31">
        <v>1227</v>
      </c>
      <c r="J127" s="31">
        <f>INDEX('LA lookup'!H:H,MATCH('Known to services raw data'!B127,'LA lookup'!G:G,0))</f>
        <v>54563</v>
      </c>
      <c r="K127" s="31">
        <v>22.48776643513003</v>
      </c>
      <c r="L127" s="31" t="str">
        <f t="shared" si="5"/>
        <v>22.5 per 1000 0-17 yr olds</v>
      </c>
      <c r="M127" s="31">
        <f t="shared" si="6"/>
        <v>22.48776643513003</v>
      </c>
      <c r="N127" s="31">
        <f t="shared" si="7"/>
        <v>0</v>
      </c>
    </row>
    <row r="128" spans="1:14" x14ac:dyDescent="0.45">
      <c r="A128" s="31" t="str">
        <f t="shared" si="4"/>
        <v>E10000030_Children with EHC plan_Number</v>
      </c>
      <c r="B128" s="31" t="s">
        <v>430</v>
      </c>
      <c r="C128" s="31" t="s">
        <v>431</v>
      </c>
      <c r="D128" s="31" t="s">
        <v>229</v>
      </c>
      <c r="E128" s="31">
        <v>2019</v>
      </c>
      <c r="F128" s="31" t="s">
        <v>60</v>
      </c>
      <c r="G128" s="26" t="s">
        <v>62</v>
      </c>
      <c r="H128" s="31" t="s">
        <v>743</v>
      </c>
      <c r="I128" s="31">
        <v>7052</v>
      </c>
      <c r="J128" s="31">
        <f>INDEX('LA lookup'!H:H,MATCH('Known to services raw data'!B128,'LA lookup'!G:G,0))</f>
        <v>261905</v>
      </c>
      <c r="K128" s="31">
        <v>26.925793703823906</v>
      </c>
      <c r="L128" s="31" t="str">
        <f t="shared" si="5"/>
        <v>26.9 per 1000 0-17 yr olds</v>
      </c>
      <c r="M128" s="31">
        <f t="shared" si="6"/>
        <v>26.925793703823906</v>
      </c>
      <c r="N128" s="31">
        <f t="shared" si="7"/>
        <v>0</v>
      </c>
    </row>
    <row r="129" spans="1:14" x14ac:dyDescent="0.45">
      <c r="A129" s="31" t="str">
        <f t="shared" si="4"/>
        <v>E09000029_Children with EHC plan_Number</v>
      </c>
      <c r="B129" s="31" t="s">
        <v>432</v>
      </c>
      <c r="C129" s="31" t="s">
        <v>433</v>
      </c>
      <c r="D129" s="31" t="s">
        <v>229</v>
      </c>
      <c r="E129" s="31">
        <v>2019</v>
      </c>
      <c r="F129" s="31" t="s">
        <v>60</v>
      </c>
      <c r="G129" s="26" t="s">
        <v>62</v>
      </c>
      <c r="H129" s="31" t="s">
        <v>743</v>
      </c>
      <c r="I129" s="31">
        <v>1333</v>
      </c>
      <c r="J129" s="31">
        <f>INDEX('LA lookup'!H:H,MATCH('Known to services raw data'!B129,'LA lookup'!G:G,0))</f>
        <v>47941</v>
      </c>
      <c r="K129" s="31">
        <v>27.805010325191382</v>
      </c>
      <c r="L129" s="31" t="str">
        <f t="shared" si="5"/>
        <v>27.8 per 1000 0-17 yr olds</v>
      </c>
      <c r="M129" s="31">
        <f t="shared" si="6"/>
        <v>27.805010325191382</v>
      </c>
      <c r="N129" s="31">
        <f t="shared" si="7"/>
        <v>0</v>
      </c>
    </row>
    <row r="130" spans="1:14" x14ac:dyDescent="0.45">
      <c r="A130" s="31" t="str">
        <f t="shared" ref="A130:A193" si="8">CONCATENATE(B130,"_",G130,"_",H130)</f>
        <v>E06000030_Children with EHC plan_Number</v>
      </c>
      <c r="B130" s="31" t="s">
        <v>434</v>
      </c>
      <c r="C130" s="31" t="s">
        <v>435</v>
      </c>
      <c r="D130" s="31" t="s">
        <v>229</v>
      </c>
      <c r="E130" s="31">
        <v>2019</v>
      </c>
      <c r="F130" s="31" t="s">
        <v>60</v>
      </c>
      <c r="G130" s="26" t="s">
        <v>62</v>
      </c>
      <c r="H130" s="31" t="s">
        <v>743</v>
      </c>
      <c r="I130" s="31">
        <v>1354</v>
      </c>
      <c r="J130" s="31">
        <f>INDEX('LA lookup'!H:H,MATCH('Known to services raw data'!B130,'LA lookup'!G:G,0))</f>
        <v>50239</v>
      </c>
      <c r="K130" s="31">
        <v>26.95117339119011</v>
      </c>
      <c r="L130" s="31" t="str">
        <f t="shared" ref="L130:L193" si="9">IF(LOWER(H130)="percentage",CONCATENATE(I130,"%"),IF(LOWER(H130)="proportion",CONCATENATE(ROUND(I130,1)," per 1000 households"),IF(J130="NA",K130,IF(OR(ISERROR(I130),ISBLANK(I130),NOT(ISNUMBER(I130))),"N/A",CONCATENATE(ROUND(I130/J130*1000,1)," per 1000 0-17 yr olds")))))</f>
        <v>27 per 1000 0-17 yr olds</v>
      </c>
      <c r="M130" s="31">
        <f t="shared" ref="M130:M193" si="10">IF(LOWER(H130)="percentage",I130,IF(LOWER(H130)="proportion",I130,IF(J130="NA",K130,IF(OR(ISERROR(I130),ISBLANK(I130),NOT(ISNUMBER(I130))),"N/A",I130/J130*1000))))</f>
        <v>26.95117339119011</v>
      </c>
      <c r="N130" s="31">
        <f t="shared" si="7"/>
        <v>0</v>
      </c>
    </row>
    <row r="131" spans="1:14" x14ac:dyDescent="0.45">
      <c r="A131" s="31" t="str">
        <f t="shared" si="8"/>
        <v>E08000008_Children with EHC plan_Number</v>
      </c>
      <c r="B131" s="31" t="s">
        <v>436</v>
      </c>
      <c r="C131" s="31" t="s">
        <v>437</v>
      </c>
      <c r="D131" s="31" t="s">
        <v>229</v>
      </c>
      <c r="E131" s="31">
        <v>2019</v>
      </c>
      <c r="F131" s="31" t="s">
        <v>60</v>
      </c>
      <c r="G131" s="26" t="s">
        <v>62</v>
      </c>
      <c r="H131" s="31" t="s">
        <v>743</v>
      </c>
      <c r="I131" s="31">
        <v>885</v>
      </c>
      <c r="J131" s="31">
        <f>INDEX('LA lookup'!H:H,MATCH('Known to services raw data'!B131,'LA lookup'!G:G,0))</f>
        <v>50223</v>
      </c>
      <c r="K131" s="31">
        <v>17.621408518009677</v>
      </c>
      <c r="L131" s="31" t="str">
        <f t="shared" si="9"/>
        <v>17.6 per 1000 0-17 yr olds</v>
      </c>
      <c r="M131" s="31">
        <f t="shared" si="10"/>
        <v>17.621408518009677</v>
      </c>
      <c r="N131" s="31">
        <f t="shared" ref="N131:N194" si="11">IF(OR(C131="City of London",C131="Isles of Scilly"),1,0)</f>
        <v>0</v>
      </c>
    </row>
    <row r="132" spans="1:14" x14ac:dyDescent="0.45">
      <c r="A132" s="31" t="str">
        <f t="shared" si="8"/>
        <v>E06000020_Children with EHC plan_Number</v>
      </c>
      <c r="B132" s="31" t="s">
        <v>570</v>
      </c>
      <c r="C132" s="31" t="s">
        <v>730</v>
      </c>
      <c r="D132" s="31" t="s">
        <v>229</v>
      </c>
      <c r="E132" s="31">
        <v>2019</v>
      </c>
      <c r="F132" s="31" t="s">
        <v>60</v>
      </c>
      <c r="G132" s="26" t="s">
        <v>62</v>
      </c>
      <c r="H132" s="31" t="s">
        <v>743</v>
      </c>
      <c r="I132" s="31">
        <v>1119</v>
      </c>
      <c r="J132" s="31">
        <f>INDEX('LA lookup'!H:H,MATCH('Known to services raw data'!B132,'LA lookup'!G:G,0))</f>
        <v>40620</v>
      </c>
      <c r="K132" s="31">
        <v>27.548005908419498</v>
      </c>
      <c r="L132" s="31" t="str">
        <f t="shared" si="9"/>
        <v>27.5 per 1000 0-17 yr olds</v>
      </c>
      <c r="M132" s="31">
        <f t="shared" si="10"/>
        <v>27.548005908419498</v>
      </c>
      <c r="N132" s="31">
        <f t="shared" si="11"/>
        <v>0</v>
      </c>
    </row>
    <row r="133" spans="1:14" x14ac:dyDescent="0.45">
      <c r="A133" s="31" t="str">
        <f t="shared" si="8"/>
        <v>E06000034_Children with EHC plan_Number</v>
      </c>
      <c r="B133" s="31" t="s">
        <v>493</v>
      </c>
      <c r="C133" s="31" t="s">
        <v>731</v>
      </c>
      <c r="D133" s="31" t="s">
        <v>229</v>
      </c>
      <c r="E133" s="31">
        <v>2019</v>
      </c>
      <c r="F133" s="31" t="s">
        <v>60</v>
      </c>
      <c r="G133" s="26" t="s">
        <v>62</v>
      </c>
      <c r="H133" s="31" t="s">
        <v>743</v>
      </c>
      <c r="I133" s="31">
        <v>1104</v>
      </c>
      <c r="J133" s="31">
        <f>INDEX('LA lookup'!H:H,MATCH('Known to services raw data'!B133,'LA lookup'!G:G,0))</f>
        <v>43762</v>
      </c>
      <c r="K133" s="31">
        <v>25.227366208125773</v>
      </c>
      <c r="L133" s="31" t="str">
        <f t="shared" si="9"/>
        <v>25.2 per 1000 0-17 yr olds</v>
      </c>
      <c r="M133" s="31">
        <f t="shared" si="10"/>
        <v>25.227366208125773</v>
      </c>
      <c r="N133" s="31">
        <f t="shared" si="11"/>
        <v>0</v>
      </c>
    </row>
    <row r="134" spans="1:14" x14ac:dyDescent="0.45">
      <c r="A134" s="31" t="str">
        <f t="shared" si="8"/>
        <v>E06000027_Children with EHC plan_Number</v>
      </c>
      <c r="B134" s="31" t="s">
        <v>438</v>
      </c>
      <c r="C134" s="31" t="s">
        <v>439</v>
      </c>
      <c r="D134" s="31" t="s">
        <v>229</v>
      </c>
      <c r="E134" s="31">
        <v>2019</v>
      </c>
      <c r="F134" s="31" t="s">
        <v>60</v>
      </c>
      <c r="G134" s="26" t="s">
        <v>62</v>
      </c>
      <c r="H134" s="31" t="s">
        <v>743</v>
      </c>
      <c r="I134" s="31">
        <v>1039</v>
      </c>
      <c r="J134" s="31">
        <f>INDEX('LA lookup'!H:H,MATCH('Known to services raw data'!B134,'LA lookup'!G:G,0))</f>
        <v>25423</v>
      </c>
      <c r="K134" s="31">
        <v>40.868504897140383</v>
      </c>
      <c r="L134" s="31" t="str">
        <f t="shared" si="9"/>
        <v>40.9 per 1000 0-17 yr olds</v>
      </c>
      <c r="M134" s="31">
        <f t="shared" si="10"/>
        <v>40.868504897140383</v>
      </c>
      <c r="N134" s="31">
        <f t="shared" si="11"/>
        <v>0</v>
      </c>
    </row>
    <row r="135" spans="1:14" x14ac:dyDescent="0.45">
      <c r="A135" s="31" t="str">
        <f t="shared" si="8"/>
        <v>E09000030_Children with EHC plan_Number</v>
      </c>
      <c r="B135" s="31" t="s">
        <v>440</v>
      </c>
      <c r="C135" s="31" t="s">
        <v>441</v>
      </c>
      <c r="D135" s="31" t="s">
        <v>229</v>
      </c>
      <c r="E135" s="31">
        <v>2019</v>
      </c>
      <c r="F135" s="31" t="s">
        <v>60</v>
      </c>
      <c r="G135" s="26" t="s">
        <v>62</v>
      </c>
      <c r="H135" s="31" t="s">
        <v>743</v>
      </c>
      <c r="I135" s="31">
        <v>2226</v>
      </c>
      <c r="J135" s="31">
        <f>INDEX('LA lookup'!H:H,MATCH('Known to services raw data'!B135,'LA lookup'!G:G,0))</f>
        <v>70973</v>
      </c>
      <c r="K135" s="31">
        <v>31.36403984613867</v>
      </c>
      <c r="L135" s="31" t="str">
        <f t="shared" si="9"/>
        <v>31.4 per 1000 0-17 yr olds</v>
      </c>
      <c r="M135" s="31">
        <f t="shared" si="10"/>
        <v>31.36403984613867</v>
      </c>
      <c r="N135" s="31">
        <f t="shared" si="11"/>
        <v>0</v>
      </c>
    </row>
    <row r="136" spans="1:14" x14ac:dyDescent="0.45">
      <c r="A136" s="31" t="str">
        <f t="shared" si="8"/>
        <v>E08000009_Children with EHC plan_Number</v>
      </c>
      <c r="B136" s="31" t="s">
        <v>442</v>
      </c>
      <c r="C136" s="31" t="s">
        <v>443</v>
      </c>
      <c r="D136" s="31" t="s">
        <v>229</v>
      </c>
      <c r="E136" s="31">
        <v>2019</v>
      </c>
      <c r="F136" s="31" t="s">
        <v>60</v>
      </c>
      <c r="G136" s="26" t="s">
        <v>62</v>
      </c>
      <c r="H136" s="31" t="s">
        <v>743</v>
      </c>
      <c r="I136" s="31">
        <v>1496</v>
      </c>
      <c r="J136" s="31">
        <f>INDEX('LA lookup'!H:H,MATCH('Known to services raw data'!B136,'LA lookup'!G:G,0))</f>
        <v>56087</v>
      </c>
      <c r="K136" s="31">
        <v>26.672847540428265</v>
      </c>
      <c r="L136" s="31" t="str">
        <f t="shared" si="9"/>
        <v>26.7 per 1000 0-17 yr olds</v>
      </c>
      <c r="M136" s="31">
        <f t="shared" si="10"/>
        <v>26.672847540428265</v>
      </c>
      <c r="N136" s="31">
        <f t="shared" si="11"/>
        <v>0</v>
      </c>
    </row>
    <row r="137" spans="1:14" x14ac:dyDescent="0.45">
      <c r="A137" s="31" t="str">
        <f t="shared" si="8"/>
        <v>E08000036_Children with EHC plan_Number</v>
      </c>
      <c r="B137" s="31" t="s">
        <v>444</v>
      </c>
      <c r="C137" s="31" t="s">
        <v>445</v>
      </c>
      <c r="D137" s="31" t="s">
        <v>229</v>
      </c>
      <c r="E137" s="31">
        <v>2019</v>
      </c>
      <c r="F137" s="31" t="s">
        <v>60</v>
      </c>
      <c r="G137" s="26" t="s">
        <v>62</v>
      </c>
      <c r="H137" s="31" t="s">
        <v>743</v>
      </c>
      <c r="I137" s="31">
        <v>1833</v>
      </c>
      <c r="J137" s="31">
        <f>INDEX('LA lookup'!H:H,MATCH('Known to services raw data'!B137,'LA lookup'!G:G,0))</f>
        <v>72893</v>
      </c>
      <c r="K137" s="31">
        <v>25.146447532684896</v>
      </c>
      <c r="L137" s="31" t="str">
        <f t="shared" si="9"/>
        <v>25.1 per 1000 0-17 yr olds</v>
      </c>
      <c r="M137" s="31">
        <f t="shared" si="10"/>
        <v>25.146447532684896</v>
      </c>
      <c r="N137" s="31">
        <f t="shared" si="11"/>
        <v>0</v>
      </c>
    </row>
    <row r="138" spans="1:14" x14ac:dyDescent="0.45">
      <c r="A138" s="31" t="str">
        <f t="shared" si="8"/>
        <v>E08000030_Children with EHC plan_Number</v>
      </c>
      <c r="B138" s="31" t="s">
        <v>446</v>
      </c>
      <c r="C138" s="31" t="s">
        <v>447</v>
      </c>
      <c r="D138" s="31" t="s">
        <v>229</v>
      </c>
      <c r="E138" s="31">
        <v>2019</v>
      </c>
      <c r="F138" s="31" t="s">
        <v>60</v>
      </c>
      <c r="G138" s="26" t="s">
        <v>62</v>
      </c>
      <c r="H138" s="31" t="s">
        <v>743</v>
      </c>
      <c r="I138" s="31">
        <v>1490</v>
      </c>
      <c r="J138" s="31">
        <f>INDEX('LA lookup'!H:H,MATCH('Known to services raw data'!B138,'LA lookup'!G:G,0))</f>
        <v>68157</v>
      </c>
      <c r="K138" s="31">
        <v>21.861290843200258</v>
      </c>
      <c r="L138" s="31" t="str">
        <f t="shared" si="9"/>
        <v>21.9 per 1000 0-17 yr olds</v>
      </c>
      <c r="M138" s="31">
        <f t="shared" si="10"/>
        <v>21.861290843200258</v>
      </c>
      <c r="N138" s="31">
        <f t="shared" si="11"/>
        <v>0</v>
      </c>
    </row>
    <row r="139" spans="1:14" x14ac:dyDescent="0.45">
      <c r="A139" s="31" t="str">
        <f t="shared" si="8"/>
        <v>E09000031_Children with EHC plan_Number</v>
      </c>
      <c r="B139" s="31" t="s">
        <v>448</v>
      </c>
      <c r="C139" s="31" t="s">
        <v>449</v>
      </c>
      <c r="D139" s="31" t="s">
        <v>229</v>
      </c>
      <c r="E139" s="31">
        <v>2019</v>
      </c>
      <c r="F139" s="31" t="s">
        <v>60</v>
      </c>
      <c r="G139" s="26" t="s">
        <v>62</v>
      </c>
      <c r="H139" s="31" t="s">
        <v>743</v>
      </c>
      <c r="I139" s="31">
        <v>1628</v>
      </c>
      <c r="J139" s="31">
        <f>INDEX('LA lookup'!H:H,MATCH('Known to services raw data'!B139,'LA lookup'!G:G,0))</f>
        <v>67017</v>
      </c>
      <c r="K139" s="31">
        <v>24.292343733679512</v>
      </c>
      <c r="L139" s="31" t="str">
        <f t="shared" si="9"/>
        <v>24.3 per 1000 0-17 yr olds</v>
      </c>
      <c r="M139" s="31">
        <f t="shared" si="10"/>
        <v>24.292343733679512</v>
      </c>
      <c r="N139" s="31">
        <f t="shared" si="11"/>
        <v>0</v>
      </c>
    </row>
    <row r="140" spans="1:14" x14ac:dyDescent="0.45">
      <c r="A140" s="31" t="str">
        <f t="shared" si="8"/>
        <v>E09000032_Children with EHC plan_Number</v>
      </c>
      <c r="B140" s="31" t="s">
        <v>450</v>
      </c>
      <c r="C140" s="31" t="s">
        <v>451</v>
      </c>
      <c r="D140" s="31" t="s">
        <v>229</v>
      </c>
      <c r="E140" s="31">
        <v>2019</v>
      </c>
      <c r="F140" s="31" t="s">
        <v>60</v>
      </c>
      <c r="G140" s="26" t="s">
        <v>62</v>
      </c>
      <c r="H140" s="31" t="s">
        <v>743</v>
      </c>
      <c r="I140" s="31">
        <v>2007</v>
      </c>
      <c r="J140" s="31">
        <f>INDEX('LA lookup'!H:H,MATCH('Known to services raw data'!B140,'LA lookup'!G:G,0))</f>
        <v>63840</v>
      </c>
      <c r="K140" s="31">
        <v>31.43796992481203</v>
      </c>
      <c r="L140" s="31" t="str">
        <f t="shared" si="9"/>
        <v>31.4 per 1000 0-17 yr olds</v>
      </c>
      <c r="M140" s="31">
        <f t="shared" si="10"/>
        <v>31.43796992481203</v>
      </c>
      <c r="N140" s="31">
        <f t="shared" si="11"/>
        <v>0</v>
      </c>
    </row>
    <row r="141" spans="1:14" x14ac:dyDescent="0.45">
      <c r="A141" s="31" t="str">
        <f t="shared" si="8"/>
        <v>E06000007_Children with EHC plan_Number</v>
      </c>
      <c r="B141" s="31" t="s">
        <v>452</v>
      </c>
      <c r="C141" s="31" t="s">
        <v>453</v>
      </c>
      <c r="D141" s="31" t="s">
        <v>229</v>
      </c>
      <c r="E141" s="31">
        <v>2019</v>
      </c>
      <c r="F141" s="31" t="s">
        <v>60</v>
      </c>
      <c r="G141" s="26" t="s">
        <v>62</v>
      </c>
      <c r="H141" s="31" t="s">
        <v>743</v>
      </c>
      <c r="I141" s="31">
        <v>1163</v>
      </c>
      <c r="J141" s="31">
        <f>INDEX('LA lookup'!H:H,MATCH('Known to services raw data'!B141,'LA lookup'!G:G,0))</f>
        <v>44484</v>
      </c>
      <c r="K141" s="31">
        <v>26.144231633845877</v>
      </c>
      <c r="L141" s="31" t="str">
        <f t="shared" si="9"/>
        <v>26.1 per 1000 0-17 yr olds</v>
      </c>
      <c r="M141" s="31">
        <f t="shared" si="10"/>
        <v>26.144231633845877</v>
      </c>
      <c r="N141" s="31">
        <f t="shared" si="11"/>
        <v>0</v>
      </c>
    </row>
    <row r="142" spans="1:14" x14ac:dyDescent="0.45">
      <c r="A142" s="31" t="str">
        <f t="shared" si="8"/>
        <v>E10000031_Children with EHC plan_Number</v>
      </c>
      <c r="B142" s="31" t="s">
        <v>454</v>
      </c>
      <c r="C142" s="31" t="s">
        <v>455</v>
      </c>
      <c r="D142" s="31" t="s">
        <v>229</v>
      </c>
      <c r="E142" s="31">
        <v>2019</v>
      </c>
      <c r="F142" s="31" t="s">
        <v>60</v>
      </c>
      <c r="G142" s="26" t="s">
        <v>62</v>
      </c>
      <c r="H142" s="31" t="s">
        <v>743</v>
      </c>
      <c r="I142" s="31">
        <v>2847</v>
      </c>
      <c r="J142" s="31">
        <f>INDEX('LA lookup'!H:H,MATCH('Known to services raw data'!B142,'LA lookup'!G:G,0))</f>
        <v>115928</v>
      </c>
      <c r="K142" s="31">
        <v>24.558346559933749</v>
      </c>
      <c r="L142" s="31" t="str">
        <f t="shared" si="9"/>
        <v>24.6 per 1000 0-17 yr olds</v>
      </c>
      <c r="M142" s="31">
        <f t="shared" si="10"/>
        <v>24.558346559933749</v>
      </c>
      <c r="N142" s="31">
        <f t="shared" si="11"/>
        <v>0</v>
      </c>
    </row>
    <row r="143" spans="1:14" x14ac:dyDescent="0.45">
      <c r="A143" s="31" t="str">
        <f t="shared" si="8"/>
        <v>E06000037_Children with EHC plan_Number</v>
      </c>
      <c r="B143" s="31" t="s">
        <v>456</v>
      </c>
      <c r="C143" s="31" t="s">
        <v>457</v>
      </c>
      <c r="D143" s="31" t="s">
        <v>229</v>
      </c>
      <c r="E143" s="31">
        <v>2019</v>
      </c>
      <c r="F143" s="31" t="s">
        <v>60</v>
      </c>
      <c r="G143" s="26" t="s">
        <v>62</v>
      </c>
      <c r="H143" s="31" t="s">
        <v>743</v>
      </c>
      <c r="I143" s="31">
        <v>1172</v>
      </c>
      <c r="J143" s="31">
        <f>INDEX('LA lookup'!H:H,MATCH('Known to services raw data'!B143,'LA lookup'!G:G,0))</f>
        <v>35623</v>
      </c>
      <c r="K143" s="31">
        <v>32.900092636779604</v>
      </c>
      <c r="L143" s="31" t="str">
        <f t="shared" si="9"/>
        <v>32.9 per 1000 0-17 yr olds</v>
      </c>
      <c r="M143" s="31">
        <f t="shared" si="10"/>
        <v>32.900092636779604</v>
      </c>
      <c r="N143" s="31">
        <f t="shared" si="11"/>
        <v>0</v>
      </c>
    </row>
    <row r="144" spans="1:14" x14ac:dyDescent="0.45">
      <c r="A144" s="31" t="str">
        <f t="shared" si="8"/>
        <v>E10000032_Children with EHC plan_Number</v>
      </c>
      <c r="B144" s="31" t="s">
        <v>458</v>
      </c>
      <c r="C144" s="31" t="s">
        <v>459</v>
      </c>
      <c r="D144" s="31" t="s">
        <v>229</v>
      </c>
      <c r="E144" s="31">
        <v>2019</v>
      </c>
      <c r="F144" s="31" t="s">
        <v>60</v>
      </c>
      <c r="G144" s="26" t="s">
        <v>62</v>
      </c>
      <c r="H144" s="31" t="s">
        <v>743</v>
      </c>
      <c r="I144" s="31">
        <v>4031</v>
      </c>
      <c r="J144" s="31">
        <f>INDEX('LA lookup'!H:H,MATCH('Known to services raw data'!B144,'LA lookup'!G:G,0))</f>
        <v>174672</v>
      </c>
      <c r="K144" s="31">
        <v>23.077539617110929</v>
      </c>
      <c r="L144" s="31" t="str">
        <f t="shared" si="9"/>
        <v>23.1 per 1000 0-17 yr olds</v>
      </c>
      <c r="M144" s="31">
        <f t="shared" si="10"/>
        <v>23.077539617110929</v>
      </c>
      <c r="N144" s="31">
        <f t="shared" si="11"/>
        <v>0</v>
      </c>
    </row>
    <row r="145" spans="1:14" x14ac:dyDescent="0.45">
      <c r="A145" s="31" t="str">
        <f t="shared" si="8"/>
        <v>E09000033_Children with EHC plan_Number</v>
      </c>
      <c r="B145" s="31" t="s">
        <v>506</v>
      </c>
      <c r="C145" s="31" t="s">
        <v>507</v>
      </c>
      <c r="D145" s="31" t="s">
        <v>229</v>
      </c>
      <c r="E145" s="31">
        <v>2019</v>
      </c>
      <c r="F145" s="31" t="s">
        <v>60</v>
      </c>
      <c r="G145" s="26" t="s">
        <v>62</v>
      </c>
      <c r="H145" s="31" t="s">
        <v>743</v>
      </c>
      <c r="I145" s="31">
        <v>916</v>
      </c>
      <c r="J145" s="31">
        <f>INDEX('LA lookup'!H:H,MATCH('Known to services raw data'!B145,'LA lookup'!G:G,0))</f>
        <v>47445</v>
      </c>
      <c r="K145" s="31">
        <v>19.306565496891139</v>
      </c>
      <c r="L145" s="31" t="str">
        <f t="shared" si="9"/>
        <v>19.3 per 1000 0-17 yr olds</v>
      </c>
      <c r="M145" s="31">
        <f t="shared" si="10"/>
        <v>19.306565496891139</v>
      </c>
      <c r="N145" s="31">
        <f t="shared" si="11"/>
        <v>0</v>
      </c>
    </row>
    <row r="146" spans="1:14" x14ac:dyDescent="0.45">
      <c r="A146" s="31" t="str">
        <f t="shared" si="8"/>
        <v>E08000010_Children with EHC plan_Number</v>
      </c>
      <c r="B146" s="31" t="s">
        <v>460</v>
      </c>
      <c r="C146" s="31" t="s">
        <v>461</v>
      </c>
      <c r="D146" s="31" t="s">
        <v>229</v>
      </c>
      <c r="E146" s="31">
        <v>2019</v>
      </c>
      <c r="F146" s="31" t="s">
        <v>60</v>
      </c>
      <c r="G146" s="26" t="s">
        <v>62</v>
      </c>
      <c r="H146" s="31" t="s">
        <v>743</v>
      </c>
      <c r="I146" s="31">
        <v>1455</v>
      </c>
      <c r="J146" s="31">
        <f>INDEX('LA lookup'!H:H,MATCH('Known to services raw data'!B146,'LA lookup'!G:G,0))</f>
        <v>68388</v>
      </c>
      <c r="K146" s="31">
        <v>21.275662396911741</v>
      </c>
      <c r="L146" s="31" t="str">
        <f t="shared" si="9"/>
        <v>21.3 per 1000 0-17 yr olds</v>
      </c>
      <c r="M146" s="31">
        <f t="shared" si="10"/>
        <v>21.275662396911741</v>
      </c>
      <c r="N146" s="31">
        <f t="shared" si="11"/>
        <v>0</v>
      </c>
    </row>
    <row r="147" spans="1:14" x14ac:dyDescent="0.45">
      <c r="A147" s="31" t="str">
        <f t="shared" si="8"/>
        <v>E06000054_Children with EHC plan_Number</v>
      </c>
      <c r="B147" s="31" t="s">
        <v>462</v>
      </c>
      <c r="C147" s="31" t="s">
        <v>463</v>
      </c>
      <c r="D147" s="31" t="s">
        <v>229</v>
      </c>
      <c r="E147" s="31">
        <v>2019</v>
      </c>
      <c r="F147" s="31" t="s">
        <v>60</v>
      </c>
      <c r="G147" s="26" t="s">
        <v>62</v>
      </c>
      <c r="H147" s="31" t="s">
        <v>743</v>
      </c>
      <c r="I147" s="31">
        <v>2469</v>
      </c>
      <c r="J147" s="31">
        <f>INDEX('LA lookup'!H:H,MATCH('Known to services raw data'!B147,'LA lookup'!G:G,0))</f>
        <v>105692</v>
      </c>
      <c r="K147" s="31">
        <v>23.360330015516784</v>
      </c>
      <c r="L147" s="31" t="str">
        <f t="shared" si="9"/>
        <v>23.4 per 1000 0-17 yr olds</v>
      </c>
      <c r="M147" s="31">
        <f t="shared" si="10"/>
        <v>23.360330015516784</v>
      </c>
      <c r="N147" s="31">
        <f t="shared" si="11"/>
        <v>0</v>
      </c>
    </row>
    <row r="148" spans="1:14" x14ac:dyDescent="0.45">
      <c r="A148" s="31" t="str">
        <f t="shared" si="8"/>
        <v>E06000040_Children with EHC plan_Number</v>
      </c>
      <c r="B148" s="31" t="s">
        <v>555</v>
      </c>
      <c r="C148" s="31" t="s">
        <v>727</v>
      </c>
      <c r="D148" s="31" t="s">
        <v>229</v>
      </c>
      <c r="E148" s="31">
        <v>2019</v>
      </c>
      <c r="F148" s="31" t="s">
        <v>60</v>
      </c>
      <c r="G148" s="26" t="s">
        <v>62</v>
      </c>
      <c r="H148" s="31" t="s">
        <v>743</v>
      </c>
      <c r="I148" s="31">
        <v>872</v>
      </c>
      <c r="J148" s="31">
        <f>INDEX('LA lookup'!H:H,MATCH('Known to services raw data'!B148,'LA lookup'!G:G,0))</f>
        <v>34604</v>
      </c>
      <c r="K148" s="31">
        <v>25.199398913420413</v>
      </c>
      <c r="L148" s="31" t="str">
        <f t="shared" si="9"/>
        <v>25.2 per 1000 0-17 yr olds</v>
      </c>
      <c r="M148" s="31">
        <f t="shared" si="10"/>
        <v>25.199398913420413</v>
      </c>
      <c r="N148" s="31">
        <f t="shared" si="11"/>
        <v>0</v>
      </c>
    </row>
    <row r="149" spans="1:14" x14ac:dyDescent="0.45">
      <c r="A149" s="31" t="str">
        <f t="shared" si="8"/>
        <v>E08000015_Children with EHC plan_Number</v>
      </c>
      <c r="B149" s="31" t="s">
        <v>464</v>
      </c>
      <c r="C149" s="31" t="s">
        <v>465</v>
      </c>
      <c r="D149" s="31" t="s">
        <v>229</v>
      </c>
      <c r="E149" s="31">
        <v>2019</v>
      </c>
      <c r="F149" s="31" t="s">
        <v>60</v>
      </c>
      <c r="G149" s="26" t="s">
        <v>62</v>
      </c>
      <c r="H149" s="31" t="s">
        <v>743</v>
      </c>
      <c r="I149" s="31">
        <v>1678</v>
      </c>
      <c r="J149" s="31">
        <f>INDEX('LA lookup'!H:H,MATCH('Known to services raw data'!B149,'LA lookup'!G:G,0))</f>
        <v>67576</v>
      </c>
      <c r="K149" s="31">
        <v>24.831301053628508</v>
      </c>
      <c r="L149" s="31" t="str">
        <f t="shared" si="9"/>
        <v>24.8 per 1000 0-17 yr olds</v>
      </c>
      <c r="M149" s="31">
        <f t="shared" si="10"/>
        <v>24.831301053628508</v>
      </c>
      <c r="N149" s="31">
        <f t="shared" si="11"/>
        <v>0</v>
      </c>
    </row>
    <row r="150" spans="1:14" x14ac:dyDescent="0.45">
      <c r="A150" s="31" t="str">
        <f t="shared" si="8"/>
        <v>E06000041_Children with EHC plan_Number</v>
      </c>
      <c r="B150" s="31" t="s">
        <v>466</v>
      </c>
      <c r="C150" s="31" t="s">
        <v>467</v>
      </c>
      <c r="D150" s="31" t="s">
        <v>229</v>
      </c>
      <c r="E150" s="31">
        <v>2019</v>
      </c>
      <c r="F150" s="31" t="s">
        <v>60</v>
      </c>
      <c r="G150" s="26" t="s">
        <v>62</v>
      </c>
      <c r="H150" s="31" t="s">
        <v>743</v>
      </c>
      <c r="I150" s="31">
        <v>778</v>
      </c>
      <c r="J150" s="31">
        <f>INDEX('LA lookup'!H:H,MATCH('Known to services raw data'!B150,'LA lookup'!G:G,0))</f>
        <v>39532</v>
      </c>
      <c r="K150" s="31">
        <v>19.680259030658707</v>
      </c>
      <c r="L150" s="31" t="str">
        <f t="shared" si="9"/>
        <v>19.7 per 1000 0-17 yr olds</v>
      </c>
      <c r="M150" s="31">
        <f t="shared" si="10"/>
        <v>19.680259030658707</v>
      </c>
      <c r="N150" s="31">
        <f t="shared" si="11"/>
        <v>0</v>
      </c>
    </row>
    <row r="151" spans="1:14" x14ac:dyDescent="0.45">
      <c r="A151" s="31" t="str">
        <f t="shared" si="8"/>
        <v>E08000031_Children with EHC plan_Number</v>
      </c>
      <c r="B151" s="31" t="s">
        <v>468</v>
      </c>
      <c r="C151" s="31" t="s">
        <v>469</v>
      </c>
      <c r="D151" s="31" t="s">
        <v>229</v>
      </c>
      <c r="E151" s="31">
        <v>2019</v>
      </c>
      <c r="F151" s="31" t="s">
        <v>60</v>
      </c>
      <c r="G151" s="26" t="s">
        <v>62</v>
      </c>
      <c r="H151" s="31" t="s">
        <v>743</v>
      </c>
      <c r="I151" s="31">
        <v>1419</v>
      </c>
      <c r="J151" s="31">
        <f>INDEX('LA lookup'!H:H,MATCH('Known to services raw data'!B151,'LA lookup'!G:G,0))</f>
        <v>61244</v>
      </c>
      <c r="K151" s="31">
        <v>23.169616615505191</v>
      </c>
      <c r="L151" s="31" t="str">
        <f t="shared" si="9"/>
        <v>23.2 per 1000 0-17 yr olds</v>
      </c>
      <c r="M151" s="31">
        <f t="shared" si="10"/>
        <v>23.169616615505191</v>
      </c>
      <c r="N151" s="31">
        <f t="shared" si="11"/>
        <v>0</v>
      </c>
    </row>
    <row r="152" spans="1:14" x14ac:dyDescent="0.45">
      <c r="A152" s="31" t="str">
        <f t="shared" si="8"/>
        <v>E10000034_Children with EHC plan_Number</v>
      </c>
      <c r="B152" s="31" t="s">
        <v>470</v>
      </c>
      <c r="C152" s="31" t="s">
        <v>471</v>
      </c>
      <c r="D152" s="31" t="s">
        <v>229</v>
      </c>
      <c r="E152" s="31">
        <v>2019</v>
      </c>
      <c r="F152" s="31" t="s">
        <v>60</v>
      </c>
      <c r="G152" s="26" t="s">
        <v>62</v>
      </c>
      <c r="H152" s="31" t="s">
        <v>743</v>
      </c>
      <c r="I152" s="31">
        <v>2643</v>
      </c>
      <c r="J152" s="31">
        <f>INDEX('LA lookup'!H:H,MATCH('Known to services raw data'!B152,'LA lookup'!G:G,0))</f>
        <v>117783</v>
      </c>
      <c r="K152" s="31">
        <v>22.439571075622119</v>
      </c>
      <c r="L152" s="31" t="str">
        <f t="shared" si="9"/>
        <v>22.4 per 1000 0-17 yr olds</v>
      </c>
      <c r="M152" s="31">
        <f t="shared" si="10"/>
        <v>22.439571075622119</v>
      </c>
      <c r="N152" s="31">
        <f t="shared" si="11"/>
        <v>0</v>
      </c>
    </row>
    <row r="153" spans="1:14" x14ac:dyDescent="0.45">
      <c r="A153" s="31" t="str">
        <f t="shared" si="8"/>
        <v>E06000014_Children with EHC plan_Number</v>
      </c>
      <c r="B153" s="31" t="s">
        <v>472</v>
      </c>
      <c r="C153" s="31" t="s">
        <v>473</v>
      </c>
      <c r="D153" s="31" t="s">
        <v>229</v>
      </c>
      <c r="E153" s="31">
        <v>2019</v>
      </c>
      <c r="F153" s="31" t="s">
        <v>60</v>
      </c>
      <c r="G153" s="26" t="s">
        <v>62</v>
      </c>
      <c r="H153" s="31" t="s">
        <v>743</v>
      </c>
      <c r="I153" s="31">
        <v>668</v>
      </c>
      <c r="J153" s="31">
        <f>INDEX('LA lookup'!H:H,MATCH('Known to services raw data'!B153,'LA lookup'!G:G,0))</f>
        <v>36572</v>
      </c>
      <c r="K153" s="31">
        <v>18.265339604068686</v>
      </c>
      <c r="L153" s="31" t="str">
        <f t="shared" si="9"/>
        <v>18.3 per 1000 0-17 yr olds</v>
      </c>
      <c r="M153" s="31">
        <f t="shared" si="10"/>
        <v>18.265339604068686</v>
      </c>
      <c r="N153" s="31">
        <f t="shared" si="11"/>
        <v>0</v>
      </c>
    </row>
    <row r="154" spans="1:14" x14ac:dyDescent="0.45">
      <c r="A154" s="31" t="str">
        <f t="shared" si="8"/>
        <v>E06000005_Children in care_Number</v>
      </c>
      <c r="B154" s="31" t="s">
        <v>287</v>
      </c>
      <c r="C154" s="31" t="s">
        <v>288</v>
      </c>
      <c r="D154" s="31" t="s">
        <v>474</v>
      </c>
      <c r="E154" s="31">
        <v>2019</v>
      </c>
      <c r="F154" s="31" t="s">
        <v>66</v>
      </c>
      <c r="G154" s="26" t="s">
        <v>66</v>
      </c>
      <c r="H154" s="31" t="s">
        <v>743</v>
      </c>
      <c r="I154" s="31">
        <v>264</v>
      </c>
      <c r="J154" s="31">
        <f>INDEX('LA lookup'!H:H,MATCH('Known to services raw data'!B154,'LA lookup'!G:G,0))</f>
        <v>22454</v>
      </c>
      <c r="K154" s="31">
        <v>11.757370624387637</v>
      </c>
      <c r="L154" s="31" t="str">
        <f>IF(LOWER(H154)="percentage",CONCATENATE(I154,"%"),IF(LOWER(H154)="proportion",CONCATENATE(ROUND(I154,1)," per 1000 households"),IF(J154="NA",K154,IF(OR(ISERROR(I154),ISBLANK(I154),NOT(ISNUMBER(I154))),"N/A",CONCATENATE(ROUND(I154/J154*1000,1)," per 1000 0-17 yr olds")))))</f>
        <v>11.8 per 1000 0-17 yr olds</v>
      </c>
      <c r="M154" s="31">
        <f>IF(LOWER(H154)="percentage",I154,IF(LOWER(H154)="proportion",I154,IF(J154="NA",K154,IF(OR(ISERROR(I154),ISBLANK(I154),NOT(ISNUMBER(I154))),"N/A",I154/J154*1000))))</f>
        <v>11.757370624387637</v>
      </c>
      <c r="N154" s="31">
        <f t="shared" si="11"/>
        <v>0</v>
      </c>
    </row>
    <row r="155" spans="1:14" x14ac:dyDescent="0.45">
      <c r="A155" s="31" t="str">
        <f t="shared" si="8"/>
        <v>E06000047_Children in care_Number</v>
      </c>
      <c r="B155" s="31" t="s">
        <v>528</v>
      </c>
      <c r="C155" s="31" t="s">
        <v>721</v>
      </c>
      <c r="D155" s="31" t="s">
        <v>474</v>
      </c>
      <c r="E155" s="31">
        <v>2019</v>
      </c>
      <c r="F155" s="31" t="s">
        <v>66</v>
      </c>
      <c r="G155" s="26" t="s">
        <v>66</v>
      </c>
      <c r="H155" s="31" t="s">
        <v>743</v>
      </c>
      <c r="I155" s="31">
        <v>840</v>
      </c>
      <c r="J155" s="31">
        <f>INDEX('LA lookup'!H:H,MATCH('Known to services raw data'!B155,'LA lookup'!G:G,0))</f>
        <v>101040</v>
      </c>
      <c r="K155" s="31">
        <v>8.31353919239905</v>
      </c>
      <c r="L155" s="31" t="str">
        <f t="shared" si="9"/>
        <v>8.3 per 1000 0-17 yr olds</v>
      </c>
      <c r="M155" s="31">
        <f t="shared" si="10"/>
        <v>8.31353919239905</v>
      </c>
      <c r="N155" s="31">
        <f t="shared" si="11"/>
        <v>0</v>
      </c>
    </row>
    <row r="156" spans="1:14" x14ac:dyDescent="0.45">
      <c r="A156" s="31" t="str">
        <f t="shared" si="8"/>
        <v>E08000020_Children in care_Number</v>
      </c>
      <c r="B156" s="31" t="s">
        <v>305</v>
      </c>
      <c r="C156" s="31" t="s">
        <v>306</v>
      </c>
      <c r="D156" s="31" t="s">
        <v>474</v>
      </c>
      <c r="E156" s="31">
        <v>2019</v>
      </c>
      <c r="F156" s="31" t="s">
        <v>66</v>
      </c>
      <c r="G156" s="26" t="s">
        <v>66</v>
      </c>
      <c r="H156" s="31" t="s">
        <v>743</v>
      </c>
      <c r="I156" s="31">
        <v>380</v>
      </c>
      <c r="J156" s="31">
        <f>INDEX('LA lookup'!H:H,MATCH('Known to services raw data'!B156,'LA lookup'!G:G,0))</f>
        <v>39605</v>
      </c>
      <c r="K156" s="31">
        <v>9.5947481378613801</v>
      </c>
      <c r="L156" s="31" t="str">
        <f t="shared" si="9"/>
        <v>9.6 per 1000 0-17 yr olds</v>
      </c>
      <c r="M156" s="31">
        <f t="shared" si="10"/>
        <v>9.5947481378613801</v>
      </c>
      <c r="N156" s="31">
        <f t="shared" si="11"/>
        <v>0</v>
      </c>
    </row>
    <row r="157" spans="1:14" x14ac:dyDescent="0.45">
      <c r="A157" s="31" t="str">
        <f t="shared" si="8"/>
        <v>E06000001_Children in care_Number</v>
      </c>
      <c r="B157" s="31" t="s">
        <v>313</v>
      </c>
      <c r="C157" s="31" t="s">
        <v>314</v>
      </c>
      <c r="D157" s="31" t="s">
        <v>474</v>
      </c>
      <c r="E157" s="31">
        <v>2019</v>
      </c>
      <c r="F157" s="31" t="s">
        <v>66</v>
      </c>
      <c r="G157" s="26" t="s">
        <v>66</v>
      </c>
      <c r="H157" s="31" t="s">
        <v>743</v>
      </c>
      <c r="I157" s="31">
        <v>284</v>
      </c>
      <c r="J157" s="31">
        <f>INDEX('LA lookup'!H:H,MATCH('Known to services raw data'!B157,'LA lookup'!G:G,0))</f>
        <v>20006</v>
      </c>
      <c r="K157" s="31">
        <v>14.195741277616715</v>
      </c>
      <c r="L157" s="31" t="str">
        <f t="shared" si="9"/>
        <v>14.2 per 1000 0-17 yr olds</v>
      </c>
      <c r="M157" s="31">
        <f t="shared" si="10"/>
        <v>14.195741277616715</v>
      </c>
      <c r="N157" s="31">
        <f t="shared" si="11"/>
        <v>0</v>
      </c>
    </row>
    <row r="158" spans="1:14" x14ac:dyDescent="0.45">
      <c r="A158" s="31" t="str">
        <f t="shared" si="8"/>
        <v>E06000002_Children in care_Number</v>
      </c>
      <c r="B158" s="31" t="s">
        <v>511</v>
      </c>
      <c r="C158" s="31" t="s">
        <v>725</v>
      </c>
      <c r="D158" s="31" t="s">
        <v>474</v>
      </c>
      <c r="E158" s="31">
        <v>2019</v>
      </c>
      <c r="F158" s="31" t="s">
        <v>66</v>
      </c>
      <c r="G158" s="26" t="s">
        <v>66</v>
      </c>
      <c r="H158" s="31" t="s">
        <v>743</v>
      </c>
      <c r="I158" s="31">
        <v>519</v>
      </c>
      <c r="J158" s="31">
        <f>INDEX('LA lookup'!H:H,MATCH('Known to services raw data'!B158,'LA lookup'!G:G,0))</f>
        <v>32513</v>
      </c>
      <c r="K158" s="31">
        <v>15.962845630978377</v>
      </c>
      <c r="L158" s="31" t="str">
        <f t="shared" si="9"/>
        <v>16 per 1000 0-17 yr olds</v>
      </c>
      <c r="M158" s="31">
        <f t="shared" si="10"/>
        <v>15.962845630978377</v>
      </c>
      <c r="N158" s="31">
        <f t="shared" si="11"/>
        <v>0</v>
      </c>
    </row>
    <row r="159" spans="1:14" x14ac:dyDescent="0.45">
      <c r="A159" s="31" t="str">
        <f t="shared" si="8"/>
        <v>E08000021_Children in care_Number</v>
      </c>
      <c r="B159" s="31" t="s">
        <v>357</v>
      </c>
      <c r="C159" s="31" t="s">
        <v>358</v>
      </c>
      <c r="D159" s="31" t="s">
        <v>474</v>
      </c>
      <c r="E159" s="31">
        <v>2019</v>
      </c>
      <c r="F159" s="31" t="s">
        <v>66</v>
      </c>
      <c r="G159" s="26" t="s">
        <v>66</v>
      </c>
      <c r="H159" s="31" t="s">
        <v>743</v>
      </c>
      <c r="I159" s="31">
        <v>683</v>
      </c>
      <c r="J159" s="31">
        <f>INDEX('LA lookup'!H:H,MATCH('Known to services raw data'!B159,'LA lookup'!G:G,0))</f>
        <v>58056</v>
      </c>
      <c r="K159" s="31">
        <v>11.764503238252722</v>
      </c>
      <c r="L159" s="31" t="str">
        <f t="shared" si="9"/>
        <v>11.8 per 1000 0-17 yr olds</v>
      </c>
      <c r="M159" s="31">
        <f t="shared" si="10"/>
        <v>11.764503238252722</v>
      </c>
      <c r="N159" s="31">
        <f t="shared" si="11"/>
        <v>0</v>
      </c>
    </row>
    <row r="160" spans="1:14" x14ac:dyDescent="0.45">
      <c r="A160" s="31" t="str">
        <f t="shared" si="8"/>
        <v>E08000022_Children in care_Number</v>
      </c>
      <c r="B160" s="31" t="s">
        <v>524</v>
      </c>
      <c r="C160" s="31" t="s">
        <v>525</v>
      </c>
      <c r="D160" s="31" t="s">
        <v>474</v>
      </c>
      <c r="E160" s="31">
        <v>2019</v>
      </c>
      <c r="F160" s="31" t="s">
        <v>66</v>
      </c>
      <c r="G160" s="26" t="s">
        <v>66</v>
      </c>
      <c r="H160" s="31" t="s">
        <v>743</v>
      </c>
      <c r="I160" s="31">
        <v>307</v>
      </c>
      <c r="J160" s="31">
        <f>INDEX('LA lookup'!H:H,MATCH('Known to services raw data'!B160,'LA lookup'!G:G,0))</f>
        <v>41360</v>
      </c>
      <c r="K160" s="31">
        <v>7.4226305609284333</v>
      </c>
      <c r="L160" s="31" t="str">
        <f t="shared" si="9"/>
        <v>7.4 per 1000 0-17 yr olds</v>
      </c>
      <c r="M160" s="31">
        <f t="shared" si="10"/>
        <v>7.4226305609284333</v>
      </c>
      <c r="N160" s="31">
        <f t="shared" si="11"/>
        <v>0</v>
      </c>
    </row>
    <row r="161" spans="1:14" x14ac:dyDescent="0.45">
      <c r="A161" s="31" t="str">
        <f t="shared" si="8"/>
        <v>E06000048_Children in care_Number</v>
      </c>
      <c r="B161" s="31" t="s">
        <v>484</v>
      </c>
      <c r="C161" s="31" t="s">
        <v>705</v>
      </c>
      <c r="D161" s="31" t="s">
        <v>474</v>
      </c>
      <c r="E161" s="31">
        <v>2019</v>
      </c>
      <c r="F161" s="31" t="s">
        <v>66</v>
      </c>
      <c r="G161" s="26" t="s">
        <v>66</v>
      </c>
      <c r="H161" s="31" t="s">
        <v>743</v>
      </c>
      <c r="I161" s="31">
        <v>370</v>
      </c>
      <c r="J161" s="31">
        <f>INDEX('LA lookup'!H:H,MATCH('Known to services raw data'!B161,'LA lookup'!G:G,0))</f>
        <v>59011</v>
      </c>
      <c r="K161" s="31">
        <v>6.2700174543729137</v>
      </c>
      <c r="L161" s="31" t="str">
        <f t="shared" si="9"/>
        <v>6.3 per 1000 0-17 yr olds</v>
      </c>
      <c r="M161" s="31">
        <f t="shared" si="10"/>
        <v>6.2700174543729137</v>
      </c>
      <c r="N161" s="31">
        <f t="shared" si="11"/>
        <v>0</v>
      </c>
    </row>
    <row r="162" spans="1:14" x14ac:dyDescent="0.45">
      <c r="A162" s="31" t="str">
        <f t="shared" si="8"/>
        <v>E06000003_Children in care_Number</v>
      </c>
      <c r="B162" s="31" t="s">
        <v>387</v>
      </c>
      <c r="C162" s="31" t="s">
        <v>388</v>
      </c>
      <c r="D162" s="31" t="s">
        <v>474</v>
      </c>
      <c r="E162" s="31">
        <v>2019</v>
      </c>
      <c r="F162" s="31" t="s">
        <v>66</v>
      </c>
      <c r="G162" s="26" t="s">
        <v>66</v>
      </c>
      <c r="H162" s="31" t="s">
        <v>743</v>
      </c>
      <c r="I162" s="31">
        <v>297</v>
      </c>
      <c r="J162" s="31">
        <f>INDEX('LA lookup'!H:H,MATCH('Known to services raw data'!B162,'LA lookup'!G:G,0))</f>
        <v>27626</v>
      </c>
      <c r="K162" s="31">
        <v>10.75074205458626</v>
      </c>
      <c r="L162" s="31" t="str">
        <f t="shared" si="9"/>
        <v>10.8 per 1000 0-17 yr olds</v>
      </c>
      <c r="M162" s="31">
        <f t="shared" si="10"/>
        <v>10.75074205458626</v>
      </c>
      <c r="N162" s="31">
        <f t="shared" si="11"/>
        <v>0</v>
      </c>
    </row>
    <row r="163" spans="1:14" x14ac:dyDescent="0.45">
      <c r="A163" s="31" t="str">
        <f t="shared" si="8"/>
        <v>E08000023_Children in care_Number</v>
      </c>
      <c r="B163" s="31" t="s">
        <v>410</v>
      </c>
      <c r="C163" s="31" t="s">
        <v>411</v>
      </c>
      <c r="D163" s="31" t="s">
        <v>474</v>
      </c>
      <c r="E163" s="31">
        <v>2019</v>
      </c>
      <c r="F163" s="31" t="s">
        <v>66</v>
      </c>
      <c r="G163" s="26" t="s">
        <v>66</v>
      </c>
      <c r="H163" s="31" t="s">
        <v>743</v>
      </c>
      <c r="I163" s="31">
        <v>306</v>
      </c>
      <c r="J163" s="31">
        <f>INDEX('LA lookup'!H:H,MATCH('Known to services raw data'!B163,'LA lookup'!G:G,0))</f>
        <v>29920</v>
      </c>
      <c r="K163" s="31">
        <v>10.227272727272727</v>
      </c>
      <c r="L163" s="31" t="str">
        <f t="shared" si="9"/>
        <v>10.2 per 1000 0-17 yr olds</v>
      </c>
      <c r="M163" s="31">
        <f t="shared" si="10"/>
        <v>10.227272727272727</v>
      </c>
      <c r="N163" s="31">
        <f t="shared" si="11"/>
        <v>0</v>
      </c>
    </row>
    <row r="164" spans="1:14" x14ac:dyDescent="0.45">
      <c r="A164" s="31" t="str">
        <f t="shared" si="8"/>
        <v>E06000004_Children in care_Number</v>
      </c>
      <c r="B164" s="31" t="s">
        <v>422</v>
      </c>
      <c r="C164" s="31" t="s">
        <v>423</v>
      </c>
      <c r="D164" s="31" t="s">
        <v>474</v>
      </c>
      <c r="E164" s="31">
        <v>2019</v>
      </c>
      <c r="F164" s="31" t="s">
        <v>66</v>
      </c>
      <c r="G164" s="26" t="s">
        <v>66</v>
      </c>
      <c r="H164" s="31" t="s">
        <v>743</v>
      </c>
      <c r="I164" s="31">
        <v>500</v>
      </c>
      <c r="J164" s="31">
        <f>INDEX('LA lookup'!H:H,MATCH('Known to services raw data'!B164,'LA lookup'!G:G,0))</f>
        <v>43521</v>
      </c>
      <c r="K164" s="31">
        <v>11.488706601410813</v>
      </c>
      <c r="L164" s="31" t="str">
        <f t="shared" si="9"/>
        <v>11.5 per 1000 0-17 yr olds</v>
      </c>
      <c r="M164" s="31">
        <f t="shared" si="10"/>
        <v>11.488706601410813</v>
      </c>
      <c r="N164" s="31">
        <f t="shared" si="11"/>
        <v>0</v>
      </c>
    </row>
    <row r="165" spans="1:14" x14ac:dyDescent="0.45">
      <c r="A165" s="31" t="str">
        <f t="shared" si="8"/>
        <v>E08000024_Children in care_Number</v>
      </c>
      <c r="B165" s="31" t="s">
        <v>428</v>
      </c>
      <c r="C165" s="31" t="s">
        <v>429</v>
      </c>
      <c r="D165" s="31" t="s">
        <v>474</v>
      </c>
      <c r="E165" s="31">
        <v>2019</v>
      </c>
      <c r="F165" s="31" t="s">
        <v>66</v>
      </c>
      <c r="G165" s="26" t="s">
        <v>66</v>
      </c>
      <c r="H165" s="31" t="s">
        <v>743</v>
      </c>
      <c r="I165" s="31">
        <v>595</v>
      </c>
      <c r="J165" s="31">
        <f>INDEX('LA lookup'!H:H,MATCH('Known to services raw data'!B165,'LA lookup'!G:G,0))</f>
        <v>54563</v>
      </c>
      <c r="K165" s="31">
        <v>10.904825614427359</v>
      </c>
      <c r="L165" s="31" t="str">
        <f t="shared" si="9"/>
        <v>10.9 per 1000 0-17 yr olds</v>
      </c>
      <c r="M165" s="31">
        <f t="shared" si="10"/>
        <v>10.904825614427359</v>
      </c>
      <c r="N165" s="31">
        <f t="shared" si="11"/>
        <v>0</v>
      </c>
    </row>
    <row r="166" spans="1:14" x14ac:dyDescent="0.45">
      <c r="A166" s="31" t="str">
        <f t="shared" si="8"/>
        <v>E06000008_Children in care_Number</v>
      </c>
      <c r="B166" s="31" t="s">
        <v>247</v>
      </c>
      <c r="C166" s="31" t="s">
        <v>248</v>
      </c>
      <c r="D166" s="31" t="s">
        <v>474</v>
      </c>
      <c r="E166" s="31">
        <v>2019</v>
      </c>
      <c r="F166" s="31" t="s">
        <v>66</v>
      </c>
      <c r="G166" s="26" t="s">
        <v>66</v>
      </c>
      <c r="H166" s="31" t="s">
        <v>743</v>
      </c>
      <c r="I166" s="31">
        <v>403</v>
      </c>
      <c r="J166" s="31">
        <f>INDEX('LA lookup'!H:H,MATCH('Known to services raw data'!B166,'LA lookup'!G:G,0))</f>
        <v>38481</v>
      </c>
      <c r="K166" s="31">
        <v>10.472700813388427</v>
      </c>
      <c r="L166" s="31" t="str">
        <f t="shared" si="9"/>
        <v>10.5 per 1000 0-17 yr olds</v>
      </c>
      <c r="M166" s="31">
        <f t="shared" si="10"/>
        <v>10.472700813388427</v>
      </c>
      <c r="N166" s="31">
        <f t="shared" si="11"/>
        <v>0</v>
      </c>
    </row>
    <row r="167" spans="1:14" x14ac:dyDescent="0.45">
      <c r="A167" s="31" t="str">
        <f t="shared" si="8"/>
        <v>E06000009_Children in care_Number</v>
      </c>
      <c r="B167" s="31" t="s">
        <v>249</v>
      </c>
      <c r="C167" s="31" t="s">
        <v>250</v>
      </c>
      <c r="D167" s="31" t="s">
        <v>474</v>
      </c>
      <c r="E167" s="31">
        <v>2019</v>
      </c>
      <c r="F167" s="31" t="s">
        <v>66</v>
      </c>
      <c r="G167" s="26" t="s">
        <v>66</v>
      </c>
      <c r="H167" s="31" t="s">
        <v>743</v>
      </c>
      <c r="I167" s="31">
        <v>568</v>
      </c>
      <c r="J167" s="31">
        <f>INDEX('LA lookup'!H:H,MATCH('Known to services raw data'!B167,'LA lookup'!G:G,0))</f>
        <v>28904</v>
      </c>
      <c r="K167" s="31">
        <v>19.651259341267643</v>
      </c>
      <c r="L167" s="31" t="str">
        <f t="shared" si="9"/>
        <v>19.7 per 1000 0-17 yr olds</v>
      </c>
      <c r="M167" s="31">
        <f t="shared" si="10"/>
        <v>19.651259341267643</v>
      </c>
      <c r="N167" s="31">
        <f t="shared" si="11"/>
        <v>0</v>
      </c>
    </row>
    <row r="168" spans="1:14" x14ac:dyDescent="0.45">
      <c r="A168" s="31" t="str">
        <f t="shared" si="8"/>
        <v>E08000001_Children in care_Number</v>
      </c>
      <c r="B168" s="31" t="s">
        <v>252</v>
      </c>
      <c r="C168" s="31" t="s">
        <v>253</v>
      </c>
      <c r="D168" s="31" t="s">
        <v>474</v>
      </c>
      <c r="E168" s="31">
        <v>2019</v>
      </c>
      <c r="F168" s="31" t="s">
        <v>66</v>
      </c>
      <c r="G168" s="26" t="s">
        <v>66</v>
      </c>
      <c r="H168" s="31" t="s">
        <v>743</v>
      </c>
      <c r="I168" s="31">
        <v>642</v>
      </c>
      <c r="J168" s="31">
        <f>INDEX('LA lookup'!H:H,MATCH('Known to services raw data'!B168,'LA lookup'!G:G,0))</f>
        <v>67670</v>
      </c>
      <c r="K168" s="31">
        <v>9.4872173784542628</v>
      </c>
      <c r="L168" s="31" t="str">
        <f t="shared" si="9"/>
        <v>9.5 per 1000 0-17 yr olds</v>
      </c>
      <c r="M168" s="31">
        <f t="shared" si="10"/>
        <v>9.4872173784542628</v>
      </c>
      <c r="N168" s="31">
        <f t="shared" si="11"/>
        <v>0</v>
      </c>
    </row>
    <row r="169" spans="1:14" x14ac:dyDescent="0.45">
      <c r="A169" s="31" t="str">
        <f t="shared" si="8"/>
        <v>E08000002_Children in care_Number</v>
      </c>
      <c r="B169" s="31" t="s">
        <v>271</v>
      </c>
      <c r="C169" s="31" t="s">
        <v>272</v>
      </c>
      <c r="D169" s="31" t="s">
        <v>474</v>
      </c>
      <c r="E169" s="31">
        <v>2019</v>
      </c>
      <c r="F169" s="31" t="s">
        <v>66</v>
      </c>
      <c r="G169" s="26" t="s">
        <v>66</v>
      </c>
      <c r="H169" s="31" t="s">
        <v>743</v>
      </c>
      <c r="I169" s="31">
        <v>335</v>
      </c>
      <c r="J169" s="31">
        <f>INDEX('LA lookup'!H:H,MATCH('Known to services raw data'!B169,'LA lookup'!G:G,0))</f>
        <v>43142</v>
      </c>
      <c r="K169" s="31">
        <v>7.7650549348662556</v>
      </c>
      <c r="L169" s="31" t="str">
        <f t="shared" si="9"/>
        <v>7.8 per 1000 0-17 yr olds</v>
      </c>
      <c r="M169" s="31">
        <f t="shared" si="10"/>
        <v>7.7650549348662556</v>
      </c>
      <c r="N169" s="31">
        <f t="shared" si="11"/>
        <v>0</v>
      </c>
    </row>
    <row r="170" spans="1:14" x14ac:dyDescent="0.45">
      <c r="A170" s="31" t="str">
        <f t="shared" si="8"/>
        <v>E06000049_Children in care_Number</v>
      </c>
      <c r="B170" s="31" t="s">
        <v>541</v>
      </c>
      <c r="C170" s="31" t="s">
        <v>718</v>
      </c>
      <c r="D170" s="31" t="s">
        <v>474</v>
      </c>
      <c r="E170" s="31">
        <v>2019</v>
      </c>
      <c r="F170" s="31" t="s">
        <v>66</v>
      </c>
      <c r="G170" s="26" t="s">
        <v>66</v>
      </c>
      <c r="H170" s="31" t="s">
        <v>743</v>
      </c>
      <c r="I170" s="31">
        <v>485</v>
      </c>
      <c r="J170" s="31">
        <f>INDEX('LA lookup'!H:H,MATCH('Known to services raw data'!B170,'LA lookup'!G:G,0))</f>
        <v>76523</v>
      </c>
      <c r="K170" s="31">
        <v>6.3379637494609469</v>
      </c>
      <c r="L170" s="31" t="str">
        <f t="shared" si="9"/>
        <v>6.3 per 1000 0-17 yr olds</v>
      </c>
      <c r="M170" s="31">
        <f t="shared" si="10"/>
        <v>6.3379637494609469</v>
      </c>
      <c r="N170" s="31">
        <f t="shared" si="11"/>
        <v>0</v>
      </c>
    </row>
    <row r="171" spans="1:14" x14ac:dyDescent="0.45">
      <c r="A171" s="31" t="str">
        <f t="shared" si="8"/>
        <v>E06000050_Children in care_Number</v>
      </c>
      <c r="B171" s="31" t="s">
        <v>281</v>
      </c>
      <c r="C171" s="31" t="s">
        <v>735</v>
      </c>
      <c r="D171" s="31" t="s">
        <v>474</v>
      </c>
      <c r="E171" s="31">
        <v>2019</v>
      </c>
      <c r="F171" s="31" t="s">
        <v>66</v>
      </c>
      <c r="G171" s="26" t="s">
        <v>66</v>
      </c>
      <c r="H171" s="31" t="s">
        <v>743</v>
      </c>
      <c r="I171" s="31">
        <v>478</v>
      </c>
      <c r="J171" s="31">
        <f>INDEX('LA lookup'!H:H,MATCH('Known to services raw data'!B171,'LA lookup'!G:G,0))</f>
        <v>68054</v>
      </c>
      <c r="K171" s="31">
        <v>7.0238340141652218</v>
      </c>
      <c r="L171" s="31" t="str">
        <f t="shared" si="9"/>
        <v>7 per 1000 0-17 yr olds</v>
      </c>
      <c r="M171" s="31">
        <f t="shared" si="10"/>
        <v>7.0238340141652218</v>
      </c>
      <c r="N171" s="31">
        <f t="shared" si="11"/>
        <v>0</v>
      </c>
    </row>
    <row r="172" spans="1:14" x14ac:dyDescent="0.45">
      <c r="A172" s="31" t="str">
        <f t="shared" si="8"/>
        <v>E10000006_Children in care_Number</v>
      </c>
      <c r="B172" s="31" t="s">
        <v>285</v>
      </c>
      <c r="C172" s="31" t="s">
        <v>286</v>
      </c>
      <c r="D172" s="31" t="s">
        <v>474</v>
      </c>
      <c r="E172" s="31">
        <v>2019</v>
      </c>
      <c r="F172" s="31" t="s">
        <v>66</v>
      </c>
      <c r="G172" s="26" t="s">
        <v>66</v>
      </c>
      <c r="H172" s="31" t="s">
        <v>743</v>
      </c>
      <c r="I172" s="31">
        <v>683</v>
      </c>
      <c r="J172" s="31">
        <f>INDEX('LA lookup'!H:H,MATCH('Known to services raw data'!B172,'LA lookup'!G:G,0))</f>
        <v>92500</v>
      </c>
      <c r="K172" s="31">
        <v>7.3837837837837839</v>
      </c>
      <c r="L172" s="31" t="str">
        <f t="shared" si="9"/>
        <v>7.4 per 1000 0-17 yr olds</v>
      </c>
      <c r="M172" s="31">
        <f t="shared" si="10"/>
        <v>7.3837837837837839</v>
      </c>
      <c r="N172" s="31">
        <f t="shared" si="11"/>
        <v>0</v>
      </c>
    </row>
    <row r="173" spans="1:14" x14ac:dyDescent="0.45">
      <c r="A173" s="31" t="str">
        <f t="shared" si="8"/>
        <v>E06000006_Children in care_Number</v>
      </c>
      <c r="B173" s="31" t="s">
        <v>531</v>
      </c>
      <c r="C173" s="31" t="s">
        <v>722</v>
      </c>
      <c r="D173" s="31" t="s">
        <v>474</v>
      </c>
      <c r="E173" s="31">
        <v>2019</v>
      </c>
      <c r="F173" s="31" t="s">
        <v>66</v>
      </c>
      <c r="G173" s="26" t="s">
        <v>66</v>
      </c>
      <c r="H173" s="31" t="s">
        <v>743</v>
      </c>
      <c r="I173" s="31">
        <v>265</v>
      </c>
      <c r="J173" s="31">
        <f>INDEX('LA lookup'!H:H,MATCH('Known to services raw data'!B173,'LA lookup'!G:G,0))</f>
        <v>28617</v>
      </c>
      <c r="K173" s="31">
        <v>9.2602299332564559</v>
      </c>
      <c r="L173" s="31" t="str">
        <f t="shared" si="9"/>
        <v>9.3 per 1000 0-17 yr olds</v>
      </c>
      <c r="M173" s="31">
        <f t="shared" si="10"/>
        <v>9.2602299332564559</v>
      </c>
      <c r="N173" s="31">
        <f t="shared" si="11"/>
        <v>0</v>
      </c>
    </row>
    <row r="174" spans="1:14" x14ac:dyDescent="0.45">
      <c r="A174" s="31" t="str">
        <f t="shared" si="8"/>
        <v>E08000011_Children in care_Number</v>
      </c>
      <c r="B174" s="31" t="s">
        <v>333</v>
      </c>
      <c r="C174" s="31" t="s">
        <v>334</v>
      </c>
      <c r="D174" s="31" t="s">
        <v>474</v>
      </c>
      <c r="E174" s="31">
        <v>2019</v>
      </c>
      <c r="F174" s="31" t="s">
        <v>66</v>
      </c>
      <c r="G174" s="26" t="s">
        <v>66</v>
      </c>
      <c r="H174" s="31" t="s">
        <v>743</v>
      </c>
      <c r="I174" s="31">
        <v>301</v>
      </c>
      <c r="J174" s="31">
        <f>INDEX('LA lookup'!H:H,MATCH('Known to services raw data'!B174,'LA lookup'!G:G,0))</f>
        <v>33477</v>
      </c>
      <c r="K174" s="31">
        <v>8.9912477223168157</v>
      </c>
      <c r="L174" s="31" t="str">
        <f t="shared" si="9"/>
        <v>9 per 1000 0-17 yr olds</v>
      </c>
      <c r="M174" s="31">
        <f t="shared" si="10"/>
        <v>8.9912477223168157</v>
      </c>
      <c r="N174" s="31">
        <f t="shared" si="11"/>
        <v>0</v>
      </c>
    </row>
    <row r="175" spans="1:14" x14ac:dyDescent="0.45">
      <c r="A175" s="31" t="str">
        <f t="shared" si="8"/>
        <v>E10000017_Children in care_Number</v>
      </c>
      <c r="B175" s="31" t="s">
        <v>337</v>
      </c>
      <c r="C175" s="31" t="s">
        <v>338</v>
      </c>
      <c r="D175" s="31" t="s">
        <v>474</v>
      </c>
      <c r="E175" s="31">
        <v>2019</v>
      </c>
      <c r="F175" s="31" t="s">
        <v>66</v>
      </c>
      <c r="G175" s="26" t="s">
        <v>66</v>
      </c>
      <c r="H175" s="31" t="s">
        <v>743</v>
      </c>
      <c r="I175" s="31">
        <v>2116</v>
      </c>
      <c r="J175" s="31">
        <f>INDEX('LA lookup'!H:H,MATCH('Known to services raw data'!B175,'LA lookup'!G:G,0))</f>
        <v>249727</v>
      </c>
      <c r="K175" s="31">
        <v>8.4732527920489158</v>
      </c>
      <c r="L175" s="31" t="str">
        <f t="shared" si="9"/>
        <v>8.5 per 1000 0-17 yr olds</v>
      </c>
      <c r="M175" s="31">
        <f t="shared" si="10"/>
        <v>8.4732527920489158</v>
      </c>
      <c r="N175" s="31">
        <f t="shared" si="11"/>
        <v>0</v>
      </c>
    </row>
    <row r="176" spans="1:14" x14ac:dyDescent="0.45">
      <c r="A176" s="31" t="str">
        <f t="shared" si="8"/>
        <v>E08000012_Children in care_Number</v>
      </c>
      <c r="B176" s="31" t="s">
        <v>347</v>
      </c>
      <c r="C176" s="31" t="s">
        <v>348</v>
      </c>
      <c r="D176" s="31" t="s">
        <v>474</v>
      </c>
      <c r="E176" s="31">
        <v>2019</v>
      </c>
      <c r="F176" s="31" t="s">
        <v>66</v>
      </c>
      <c r="G176" s="26" t="s">
        <v>66</v>
      </c>
      <c r="H176" s="31" t="s">
        <v>743</v>
      </c>
      <c r="I176" s="31">
        <v>1332</v>
      </c>
      <c r="J176" s="31">
        <f>INDEX('LA lookup'!H:H,MATCH('Known to services raw data'!B176,'LA lookup'!G:G,0))</f>
        <v>94902</v>
      </c>
      <c r="K176" s="31">
        <v>14.035531390276285</v>
      </c>
      <c r="L176" s="31" t="str">
        <f t="shared" si="9"/>
        <v>14 per 1000 0-17 yr olds</v>
      </c>
      <c r="M176" s="31">
        <f t="shared" si="10"/>
        <v>14.035531390276285</v>
      </c>
      <c r="N176" s="31">
        <f t="shared" si="11"/>
        <v>0</v>
      </c>
    </row>
    <row r="177" spans="1:14" x14ac:dyDescent="0.45">
      <c r="A177" s="31" t="str">
        <f t="shared" si="8"/>
        <v>E08000003_Children in care_Number</v>
      </c>
      <c r="B177" s="31" t="s">
        <v>349</v>
      </c>
      <c r="C177" s="31" t="s">
        <v>350</v>
      </c>
      <c r="D177" s="31" t="s">
        <v>474</v>
      </c>
      <c r="E177" s="31">
        <v>2019</v>
      </c>
      <c r="F177" s="31" t="s">
        <v>66</v>
      </c>
      <c r="G177" s="26" t="s">
        <v>66</v>
      </c>
      <c r="H177" s="31" t="s">
        <v>743</v>
      </c>
      <c r="I177" s="31">
        <v>1290</v>
      </c>
      <c r="J177" s="31">
        <f>INDEX('LA lookup'!H:H,MATCH('Known to services raw data'!B177,'LA lookup'!G:G,0))</f>
        <v>121962</v>
      </c>
      <c r="K177" s="31">
        <v>10.57706498745511</v>
      </c>
      <c r="L177" s="31" t="str">
        <f t="shared" si="9"/>
        <v>10.6 per 1000 0-17 yr olds</v>
      </c>
      <c r="M177" s="31">
        <f t="shared" si="10"/>
        <v>10.57706498745511</v>
      </c>
      <c r="N177" s="31">
        <f t="shared" si="11"/>
        <v>0</v>
      </c>
    </row>
    <row r="178" spans="1:14" x14ac:dyDescent="0.45">
      <c r="A178" s="31" t="str">
        <f t="shared" si="8"/>
        <v>E08000004_Children in care_Number</v>
      </c>
      <c r="B178" s="31" t="s">
        <v>375</v>
      </c>
      <c r="C178" s="31" t="s">
        <v>376</v>
      </c>
      <c r="D178" s="31" t="s">
        <v>474</v>
      </c>
      <c r="E178" s="31">
        <v>2019</v>
      </c>
      <c r="F178" s="31" t="s">
        <v>66</v>
      </c>
      <c r="G178" s="26" t="s">
        <v>66</v>
      </c>
      <c r="H178" s="31" t="s">
        <v>743</v>
      </c>
      <c r="I178" s="31">
        <v>512</v>
      </c>
      <c r="J178" s="31">
        <f>INDEX('LA lookup'!H:H,MATCH('Known to services raw data'!B178,'LA lookup'!G:G,0))</f>
        <v>59416</v>
      </c>
      <c r="K178" s="31">
        <v>8.6172074861990033</v>
      </c>
      <c r="L178" s="31" t="str">
        <f t="shared" si="9"/>
        <v>8.6 per 1000 0-17 yr olds</v>
      </c>
      <c r="M178" s="31">
        <f t="shared" si="10"/>
        <v>8.6172074861990033</v>
      </c>
      <c r="N178" s="31">
        <f t="shared" si="11"/>
        <v>0</v>
      </c>
    </row>
    <row r="179" spans="1:14" x14ac:dyDescent="0.45">
      <c r="A179" s="31" t="str">
        <f t="shared" si="8"/>
        <v>E08000005_Children in care_Number</v>
      </c>
      <c r="B179" s="31" t="s">
        <v>391</v>
      </c>
      <c r="C179" s="31" t="s">
        <v>392</v>
      </c>
      <c r="D179" s="31" t="s">
        <v>474</v>
      </c>
      <c r="E179" s="31">
        <v>2019</v>
      </c>
      <c r="F179" s="31" t="s">
        <v>66</v>
      </c>
      <c r="G179" s="26" t="s">
        <v>66</v>
      </c>
      <c r="H179" s="31" t="s">
        <v>743</v>
      </c>
      <c r="I179" s="31">
        <v>568</v>
      </c>
      <c r="J179" s="31">
        <f>INDEX('LA lookup'!H:H,MATCH('Known to services raw data'!B179,'LA lookup'!G:G,0))</f>
        <v>52689</v>
      </c>
      <c r="K179" s="31">
        <v>10.780238759513372</v>
      </c>
      <c r="L179" s="31" t="str">
        <f t="shared" si="9"/>
        <v>10.8 per 1000 0-17 yr olds</v>
      </c>
      <c r="M179" s="31">
        <f t="shared" si="10"/>
        <v>10.780238759513372</v>
      </c>
      <c r="N179" s="31">
        <f t="shared" si="11"/>
        <v>0</v>
      </c>
    </row>
    <row r="180" spans="1:14" x14ac:dyDescent="0.45">
      <c r="A180" s="31" t="str">
        <f t="shared" si="8"/>
        <v>E08000006_Children in care_Number</v>
      </c>
      <c r="B180" s="31" t="s">
        <v>395</v>
      </c>
      <c r="C180" s="31" t="s">
        <v>396</v>
      </c>
      <c r="D180" s="31" t="s">
        <v>474</v>
      </c>
      <c r="E180" s="31">
        <v>2019</v>
      </c>
      <c r="F180" s="31" t="s">
        <v>66</v>
      </c>
      <c r="G180" s="26" t="s">
        <v>66</v>
      </c>
      <c r="H180" s="31" t="s">
        <v>743</v>
      </c>
      <c r="I180" s="31">
        <v>583</v>
      </c>
      <c r="J180" s="31">
        <f>INDEX('LA lookup'!H:H,MATCH('Known to services raw data'!B180,'LA lookup'!G:G,0))</f>
        <v>56566</v>
      </c>
      <c r="K180" s="31">
        <v>10.306544567407984</v>
      </c>
      <c r="L180" s="31" t="str">
        <f t="shared" si="9"/>
        <v>10.3 per 1000 0-17 yr olds</v>
      </c>
      <c r="M180" s="31">
        <f t="shared" si="10"/>
        <v>10.306544567407984</v>
      </c>
      <c r="N180" s="31">
        <f t="shared" si="11"/>
        <v>0</v>
      </c>
    </row>
    <row r="181" spans="1:14" x14ac:dyDescent="0.45">
      <c r="A181" s="31" t="str">
        <f t="shared" si="8"/>
        <v>E08000014_Children in care_Number</v>
      </c>
      <c r="B181" s="31" t="s">
        <v>399</v>
      </c>
      <c r="C181" s="31" t="s">
        <v>400</v>
      </c>
      <c r="D181" s="31" t="s">
        <v>474</v>
      </c>
      <c r="E181" s="31">
        <v>2019</v>
      </c>
      <c r="F181" s="31" t="s">
        <v>66</v>
      </c>
      <c r="G181" s="26" t="s">
        <v>66</v>
      </c>
      <c r="H181" s="31" t="s">
        <v>743</v>
      </c>
      <c r="I181" s="31">
        <v>527</v>
      </c>
      <c r="J181" s="31">
        <f>INDEX('LA lookup'!H:H,MATCH('Known to services raw data'!B181,'LA lookup'!G:G,0))</f>
        <v>53833</v>
      </c>
      <c r="K181" s="31">
        <v>9.7895343005219857</v>
      </c>
      <c r="L181" s="31" t="str">
        <f t="shared" si="9"/>
        <v>9.8 per 1000 0-17 yr olds</v>
      </c>
      <c r="M181" s="31">
        <f t="shared" si="10"/>
        <v>9.7895343005219857</v>
      </c>
      <c r="N181" s="31">
        <f t="shared" si="11"/>
        <v>0</v>
      </c>
    </row>
    <row r="182" spans="1:14" x14ac:dyDescent="0.45">
      <c r="A182" s="31" t="str">
        <f t="shared" si="8"/>
        <v>E08000013_Children in care_Number</v>
      </c>
      <c r="B182" s="31" t="s">
        <v>416</v>
      </c>
      <c r="C182" s="31" t="s">
        <v>537</v>
      </c>
      <c r="D182" s="31" t="s">
        <v>474</v>
      </c>
      <c r="E182" s="31">
        <v>2019</v>
      </c>
      <c r="F182" s="31" t="s">
        <v>66</v>
      </c>
      <c r="G182" s="26" t="s">
        <v>66</v>
      </c>
      <c r="H182" s="31" t="s">
        <v>743</v>
      </c>
      <c r="I182" s="31">
        <v>466</v>
      </c>
      <c r="J182" s="31">
        <f>INDEX('LA lookup'!H:H,MATCH('Known to services raw data'!B182,'LA lookup'!G:G,0))</f>
        <v>36785</v>
      </c>
      <c r="K182" s="31">
        <v>12.668207149653391</v>
      </c>
      <c r="L182" s="31" t="str">
        <f t="shared" si="9"/>
        <v>12.7 per 1000 0-17 yr olds</v>
      </c>
      <c r="M182" s="31">
        <f t="shared" si="10"/>
        <v>12.668207149653391</v>
      </c>
      <c r="N182" s="31">
        <f t="shared" si="11"/>
        <v>0</v>
      </c>
    </row>
    <row r="183" spans="1:14" x14ac:dyDescent="0.45">
      <c r="A183" s="31" t="str">
        <f t="shared" si="8"/>
        <v>E08000007_Children in care_Number</v>
      </c>
      <c r="B183" s="31" t="s">
        <v>420</v>
      </c>
      <c r="C183" s="31" t="s">
        <v>421</v>
      </c>
      <c r="D183" s="31" t="s">
        <v>474</v>
      </c>
      <c r="E183" s="31">
        <v>2019</v>
      </c>
      <c r="F183" s="31" t="s">
        <v>66</v>
      </c>
      <c r="G183" s="26" t="s">
        <v>66</v>
      </c>
      <c r="H183" s="31" t="s">
        <v>743</v>
      </c>
      <c r="I183" s="31">
        <v>361</v>
      </c>
      <c r="J183" s="31">
        <f>INDEX('LA lookup'!H:H,MATCH('Known to services raw data'!B183,'LA lookup'!G:G,0))</f>
        <v>63141</v>
      </c>
      <c r="K183" s="31">
        <v>5.7173627278630361</v>
      </c>
      <c r="L183" s="31" t="str">
        <f t="shared" si="9"/>
        <v>5.7 per 1000 0-17 yr olds</v>
      </c>
      <c r="M183" s="31">
        <f t="shared" si="10"/>
        <v>5.7173627278630361</v>
      </c>
      <c r="N183" s="31">
        <f t="shared" si="11"/>
        <v>0</v>
      </c>
    </row>
    <row r="184" spans="1:14" x14ac:dyDescent="0.45">
      <c r="A184" s="31" t="str">
        <f t="shared" si="8"/>
        <v>E08000008_Children in care_Number</v>
      </c>
      <c r="B184" s="31" t="s">
        <v>436</v>
      </c>
      <c r="C184" s="31" t="s">
        <v>437</v>
      </c>
      <c r="D184" s="31" t="s">
        <v>474</v>
      </c>
      <c r="E184" s="31">
        <v>2019</v>
      </c>
      <c r="F184" s="31" t="s">
        <v>66</v>
      </c>
      <c r="G184" s="26" t="s">
        <v>66</v>
      </c>
      <c r="H184" s="31" t="s">
        <v>743</v>
      </c>
      <c r="I184" s="31">
        <v>664</v>
      </c>
      <c r="J184" s="31">
        <f>INDEX('LA lookup'!H:H,MATCH('Known to services raw data'!B184,'LA lookup'!G:G,0))</f>
        <v>50223</v>
      </c>
      <c r="K184" s="31">
        <v>13.221034187523644</v>
      </c>
      <c r="L184" s="31" t="str">
        <f t="shared" si="9"/>
        <v>13.2 per 1000 0-17 yr olds</v>
      </c>
      <c r="M184" s="31">
        <f t="shared" si="10"/>
        <v>13.221034187523644</v>
      </c>
      <c r="N184" s="31">
        <f t="shared" si="11"/>
        <v>0</v>
      </c>
    </row>
    <row r="185" spans="1:14" x14ac:dyDescent="0.45">
      <c r="A185" s="31" t="str">
        <f t="shared" si="8"/>
        <v>E08000009_Children in care_Number</v>
      </c>
      <c r="B185" s="31" t="s">
        <v>442</v>
      </c>
      <c r="C185" s="31" t="s">
        <v>443</v>
      </c>
      <c r="D185" s="31" t="s">
        <v>474</v>
      </c>
      <c r="E185" s="31">
        <v>2019</v>
      </c>
      <c r="F185" s="31" t="s">
        <v>66</v>
      </c>
      <c r="G185" s="26" t="s">
        <v>66</v>
      </c>
      <c r="H185" s="31" t="s">
        <v>743</v>
      </c>
      <c r="I185" s="31">
        <v>417</v>
      </c>
      <c r="J185" s="31">
        <f>INDEX('LA lookup'!H:H,MATCH('Known to services raw data'!B185,'LA lookup'!G:G,0))</f>
        <v>56087</v>
      </c>
      <c r="K185" s="31">
        <v>7.4348779574589479</v>
      </c>
      <c r="L185" s="31" t="str">
        <f t="shared" si="9"/>
        <v>7.4 per 1000 0-17 yr olds</v>
      </c>
      <c r="M185" s="31">
        <f t="shared" si="10"/>
        <v>7.4348779574589479</v>
      </c>
      <c r="N185" s="31">
        <f t="shared" si="11"/>
        <v>0</v>
      </c>
    </row>
    <row r="186" spans="1:14" x14ac:dyDescent="0.45">
      <c r="A186" s="31" t="str">
        <f t="shared" si="8"/>
        <v>E06000007_Children in care_Number</v>
      </c>
      <c r="B186" s="31" t="s">
        <v>452</v>
      </c>
      <c r="C186" s="31" t="s">
        <v>453</v>
      </c>
      <c r="D186" s="31" t="s">
        <v>474</v>
      </c>
      <c r="E186" s="31">
        <v>2019</v>
      </c>
      <c r="F186" s="31" t="s">
        <v>66</v>
      </c>
      <c r="G186" s="26" t="s">
        <v>66</v>
      </c>
      <c r="H186" s="31" t="s">
        <v>743</v>
      </c>
      <c r="I186" s="31">
        <v>385</v>
      </c>
      <c r="J186" s="31">
        <f>INDEX('LA lookup'!H:H,MATCH('Known to services raw data'!B186,'LA lookup'!G:G,0))</f>
        <v>44484</v>
      </c>
      <c r="K186" s="31">
        <v>8.6547972304648848</v>
      </c>
      <c r="L186" s="31" t="str">
        <f t="shared" si="9"/>
        <v>8.7 per 1000 0-17 yr olds</v>
      </c>
      <c r="M186" s="31">
        <f t="shared" si="10"/>
        <v>8.6547972304648848</v>
      </c>
      <c r="N186" s="31">
        <f t="shared" si="11"/>
        <v>0</v>
      </c>
    </row>
    <row r="187" spans="1:14" x14ac:dyDescent="0.45">
      <c r="A187" s="31" t="str">
        <f t="shared" si="8"/>
        <v>E08000010_Children in care_Number</v>
      </c>
      <c r="B187" s="31" t="s">
        <v>460</v>
      </c>
      <c r="C187" s="31" t="s">
        <v>461</v>
      </c>
      <c r="D187" s="31" t="s">
        <v>474</v>
      </c>
      <c r="E187" s="31">
        <v>2019</v>
      </c>
      <c r="F187" s="31" t="s">
        <v>66</v>
      </c>
      <c r="G187" s="26" t="s">
        <v>66</v>
      </c>
      <c r="H187" s="31" t="s">
        <v>743</v>
      </c>
      <c r="I187" s="31">
        <v>448</v>
      </c>
      <c r="J187" s="31">
        <f>INDEX('LA lookup'!H:H,MATCH('Known to services raw data'!B187,'LA lookup'!G:G,0))</f>
        <v>68388</v>
      </c>
      <c r="K187" s="31">
        <v>6.5508568754752297</v>
      </c>
      <c r="L187" s="31" t="str">
        <f t="shared" si="9"/>
        <v>6.6 per 1000 0-17 yr olds</v>
      </c>
      <c r="M187" s="31">
        <f t="shared" si="10"/>
        <v>6.5508568754752297</v>
      </c>
      <c r="N187" s="31">
        <f t="shared" si="11"/>
        <v>0</v>
      </c>
    </row>
    <row r="188" spans="1:14" x14ac:dyDescent="0.45">
      <c r="A188" s="31" t="str">
        <f t="shared" si="8"/>
        <v>E08000015_Children in care_Number</v>
      </c>
      <c r="B188" s="31" t="s">
        <v>464</v>
      </c>
      <c r="C188" s="31" t="s">
        <v>465</v>
      </c>
      <c r="D188" s="31" t="s">
        <v>474</v>
      </c>
      <c r="E188" s="31">
        <v>2019</v>
      </c>
      <c r="F188" s="31" t="s">
        <v>66</v>
      </c>
      <c r="G188" s="26" t="s">
        <v>66</v>
      </c>
      <c r="H188" s="31" t="s">
        <v>743</v>
      </c>
      <c r="I188" s="31">
        <v>831</v>
      </c>
      <c r="J188" s="31">
        <f>INDEX('LA lookup'!H:H,MATCH('Known to services raw data'!B188,'LA lookup'!G:G,0))</f>
        <v>67576</v>
      </c>
      <c r="K188" s="31">
        <v>12.297265301290398</v>
      </c>
      <c r="L188" s="31" t="str">
        <f t="shared" si="9"/>
        <v>12.3 per 1000 0-17 yr olds</v>
      </c>
      <c r="M188" s="31">
        <f t="shared" si="10"/>
        <v>12.297265301290398</v>
      </c>
      <c r="N188" s="31">
        <f t="shared" si="11"/>
        <v>0</v>
      </c>
    </row>
    <row r="189" spans="1:14" x14ac:dyDescent="0.45">
      <c r="A189" s="31" t="str">
        <f t="shared" si="8"/>
        <v>E08000016_Children in care_Number</v>
      </c>
      <c r="B189" s="31" t="s">
        <v>236</v>
      </c>
      <c r="C189" s="31" t="s">
        <v>237</v>
      </c>
      <c r="D189" s="31" t="s">
        <v>474</v>
      </c>
      <c r="E189" s="31">
        <v>2019</v>
      </c>
      <c r="F189" s="31" t="s">
        <v>66</v>
      </c>
      <c r="G189" s="26" t="s">
        <v>66</v>
      </c>
      <c r="H189" s="31" t="s">
        <v>743</v>
      </c>
      <c r="I189" s="31">
        <v>301</v>
      </c>
      <c r="J189" s="31">
        <f>INDEX('LA lookup'!H:H,MATCH('Known to services raw data'!B189,'LA lookup'!G:G,0))</f>
        <v>50727</v>
      </c>
      <c r="K189" s="31">
        <v>5.9337236580124983</v>
      </c>
      <c r="L189" s="31" t="str">
        <f t="shared" si="9"/>
        <v>5.9 per 1000 0-17 yr olds</v>
      </c>
      <c r="M189" s="31">
        <f t="shared" si="10"/>
        <v>5.9337236580124983</v>
      </c>
      <c r="N189" s="31">
        <f t="shared" si="11"/>
        <v>0</v>
      </c>
    </row>
    <row r="190" spans="1:14" x14ac:dyDescent="0.45">
      <c r="A190" s="31" t="str">
        <f t="shared" si="8"/>
        <v>E08000032_Children in care_Number</v>
      </c>
      <c r="B190" s="31" t="s">
        <v>259</v>
      </c>
      <c r="C190" s="31" t="s">
        <v>260</v>
      </c>
      <c r="D190" s="31" t="s">
        <v>474</v>
      </c>
      <c r="E190" s="31">
        <v>2019</v>
      </c>
      <c r="F190" s="31" t="s">
        <v>66</v>
      </c>
      <c r="G190" s="26" t="s">
        <v>66</v>
      </c>
      <c r="H190" s="31" t="s">
        <v>743</v>
      </c>
      <c r="I190" s="31">
        <v>1159</v>
      </c>
      <c r="J190" s="31">
        <f>INDEX('LA lookup'!H:H,MATCH('Known to services raw data'!B190,'LA lookup'!G:G,0))</f>
        <v>142005</v>
      </c>
      <c r="K190" s="31">
        <v>8.161684447730714</v>
      </c>
      <c r="L190" s="31" t="str">
        <f t="shared" si="9"/>
        <v>8.2 per 1000 0-17 yr olds</v>
      </c>
      <c r="M190" s="31">
        <f t="shared" si="10"/>
        <v>8.161684447730714</v>
      </c>
      <c r="N190" s="31">
        <f t="shared" si="11"/>
        <v>0</v>
      </c>
    </row>
    <row r="191" spans="1:14" x14ac:dyDescent="0.45">
      <c r="A191" s="31" t="str">
        <f t="shared" si="8"/>
        <v>E08000033_Children in care_Number</v>
      </c>
      <c r="B191" s="31" t="s">
        <v>273</v>
      </c>
      <c r="C191" s="31" t="s">
        <v>274</v>
      </c>
      <c r="D191" s="31" t="s">
        <v>474</v>
      </c>
      <c r="E191" s="31">
        <v>2019</v>
      </c>
      <c r="F191" s="31" t="s">
        <v>66</v>
      </c>
      <c r="G191" s="26" t="s">
        <v>66</v>
      </c>
      <c r="H191" s="31" t="s">
        <v>743</v>
      </c>
      <c r="I191" s="31">
        <v>335</v>
      </c>
      <c r="J191" s="31">
        <f>INDEX('LA lookup'!H:H,MATCH('Known to services raw data'!B191,'LA lookup'!G:G,0))</f>
        <v>46021</v>
      </c>
      <c r="K191" s="31">
        <v>7.2792855435562025</v>
      </c>
      <c r="L191" s="31" t="str">
        <f t="shared" si="9"/>
        <v>7.3 per 1000 0-17 yr olds</v>
      </c>
      <c r="M191" s="31">
        <f t="shared" si="10"/>
        <v>7.2792855435562025</v>
      </c>
      <c r="N191" s="31">
        <f t="shared" si="11"/>
        <v>0</v>
      </c>
    </row>
    <row r="192" spans="1:14" x14ac:dyDescent="0.45">
      <c r="A192" s="31" t="str">
        <f t="shared" si="8"/>
        <v>E08000017_Children in care_Number</v>
      </c>
      <c r="B192" s="31" t="s">
        <v>293</v>
      </c>
      <c r="C192" s="31" t="s">
        <v>294</v>
      </c>
      <c r="D192" s="31" t="s">
        <v>474</v>
      </c>
      <c r="E192" s="31">
        <v>2019</v>
      </c>
      <c r="F192" s="31" t="s">
        <v>66</v>
      </c>
      <c r="G192" s="26" t="s">
        <v>66</v>
      </c>
      <c r="H192" s="31" t="s">
        <v>743</v>
      </c>
      <c r="I192" s="31">
        <v>533</v>
      </c>
      <c r="J192" s="31">
        <f>INDEX('LA lookup'!H:H,MATCH('Known to services raw data'!B192,'LA lookup'!G:G,0))</f>
        <v>66448</v>
      </c>
      <c r="K192" s="31">
        <v>8.0213098964603891</v>
      </c>
      <c r="L192" s="31" t="str">
        <f t="shared" si="9"/>
        <v>8 per 1000 0-17 yr olds</v>
      </c>
      <c r="M192" s="31">
        <f t="shared" si="10"/>
        <v>8.0213098964603891</v>
      </c>
      <c r="N192" s="31">
        <f t="shared" si="11"/>
        <v>0</v>
      </c>
    </row>
    <row r="193" spans="1:14" x14ac:dyDescent="0.45">
      <c r="A193" s="31" t="str">
        <f t="shared" si="8"/>
        <v>E06000011_Children in care_Number</v>
      </c>
      <c r="B193" s="31" t="s">
        <v>514</v>
      </c>
      <c r="C193" s="31" t="s">
        <v>594</v>
      </c>
      <c r="D193" s="31" t="s">
        <v>474</v>
      </c>
      <c r="E193" s="31">
        <v>2019</v>
      </c>
      <c r="F193" s="31" t="s">
        <v>66</v>
      </c>
      <c r="G193" s="26" t="s">
        <v>66</v>
      </c>
      <c r="H193" s="31" t="s">
        <v>743</v>
      </c>
      <c r="I193" s="31">
        <v>334</v>
      </c>
      <c r="J193" s="31">
        <f>INDEX('LA lookup'!H:H,MATCH('Known to services raw data'!B193,'LA lookup'!G:G,0))</f>
        <v>62942</v>
      </c>
      <c r="K193" s="31">
        <v>5.3064726255918151</v>
      </c>
      <c r="L193" s="31" t="str">
        <f t="shared" si="9"/>
        <v>5.3 per 1000 0-17 yr olds</v>
      </c>
      <c r="M193" s="31">
        <f t="shared" si="10"/>
        <v>5.3064726255918151</v>
      </c>
      <c r="N193" s="31">
        <f t="shared" si="11"/>
        <v>0</v>
      </c>
    </row>
    <row r="194" spans="1:14" x14ac:dyDescent="0.45">
      <c r="A194" s="31" t="str">
        <f t="shared" ref="A194:A257" si="12">CONCATENATE(B194,"_",G194,"_",H194)</f>
        <v>E06000010_Children in care_Number</v>
      </c>
      <c r="B194" s="31" t="s">
        <v>329</v>
      </c>
      <c r="C194" s="31" t="s">
        <v>593</v>
      </c>
      <c r="D194" s="31" t="s">
        <v>474</v>
      </c>
      <c r="E194" s="31">
        <v>2019</v>
      </c>
      <c r="F194" s="31" t="s">
        <v>66</v>
      </c>
      <c r="G194" s="26" t="s">
        <v>66</v>
      </c>
      <c r="H194" s="31" t="s">
        <v>743</v>
      </c>
      <c r="I194" s="31">
        <v>796</v>
      </c>
      <c r="J194" s="31">
        <f>INDEX('LA lookup'!H:H,MATCH('Known to services raw data'!B194,'LA lookup'!G:G,0))</f>
        <v>57023</v>
      </c>
      <c r="K194" s="31">
        <v>13.959279588937797</v>
      </c>
      <c r="L194" s="31" t="str">
        <f t="shared" ref="L194:L257" si="13">IF(LOWER(H194)="percentage",CONCATENATE(I194,"%"),IF(LOWER(H194)="proportion",CONCATENATE(ROUND(I194,1)," per 1000 households"),IF(J194="NA",K194,IF(OR(ISERROR(I194),ISBLANK(I194),NOT(ISNUMBER(I194))),"N/A",CONCATENATE(ROUND(I194/J194*1000,1)," per 1000 0-17 yr olds")))))</f>
        <v>14 per 1000 0-17 yr olds</v>
      </c>
      <c r="M194" s="31">
        <f t="shared" ref="M194:M257" si="14">IF(LOWER(H194)="percentage",I194,IF(LOWER(H194)="proportion",I194,IF(J194="NA",K194,IF(OR(ISERROR(I194),ISBLANK(I194),NOT(ISNUMBER(I194))),"N/A",I194/J194*1000))))</f>
        <v>13.959279588937797</v>
      </c>
      <c r="N194" s="31">
        <f t="shared" si="11"/>
        <v>0</v>
      </c>
    </row>
    <row r="195" spans="1:14" x14ac:dyDescent="0.45">
      <c r="A195" s="31" t="str">
        <f t="shared" si="12"/>
        <v>E08000034_Children in care_Number</v>
      </c>
      <c r="B195" s="31" t="s">
        <v>331</v>
      </c>
      <c r="C195" s="31" t="s">
        <v>332</v>
      </c>
      <c r="D195" s="31" t="s">
        <v>474</v>
      </c>
      <c r="E195" s="31">
        <v>2019</v>
      </c>
      <c r="F195" s="31" t="s">
        <v>66</v>
      </c>
      <c r="G195" s="26" t="s">
        <v>66</v>
      </c>
      <c r="H195" s="31" t="s">
        <v>743</v>
      </c>
      <c r="I195" s="31">
        <v>622</v>
      </c>
      <c r="J195" s="31">
        <f>INDEX('LA lookup'!H:H,MATCH('Known to services raw data'!B195,'LA lookup'!G:G,0))</f>
        <v>100174</v>
      </c>
      <c r="K195" s="31">
        <v>6.209195998961806</v>
      </c>
      <c r="L195" s="31" t="str">
        <f t="shared" si="13"/>
        <v>6.2 per 1000 0-17 yr olds</v>
      </c>
      <c r="M195" s="31">
        <f t="shared" si="14"/>
        <v>6.209195998961806</v>
      </c>
      <c r="N195" s="31">
        <f t="shared" ref="N195:N258" si="15">IF(OR(C195="City of London",C195="Isles of Scilly"),1,0)</f>
        <v>0</v>
      </c>
    </row>
    <row r="196" spans="1:14" x14ac:dyDescent="0.45">
      <c r="A196" s="31" t="str">
        <f t="shared" si="12"/>
        <v>E08000035_Children in care_Number</v>
      </c>
      <c r="B196" s="31" t="s">
        <v>339</v>
      </c>
      <c r="C196" s="31" t="s">
        <v>340</v>
      </c>
      <c r="D196" s="31" t="s">
        <v>474</v>
      </c>
      <c r="E196" s="31">
        <v>2019</v>
      </c>
      <c r="F196" s="31" t="s">
        <v>66</v>
      </c>
      <c r="G196" s="26" t="s">
        <v>66</v>
      </c>
      <c r="H196" s="31" t="s">
        <v>743</v>
      </c>
      <c r="I196" s="31">
        <v>1288</v>
      </c>
      <c r="J196" s="31">
        <f>INDEX('LA lookup'!H:H,MATCH('Known to services raw data'!B196,'LA lookup'!G:G,0))</f>
        <v>168176</v>
      </c>
      <c r="K196" s="31">
        <v>7.6586433260393871</v>
      </c>
      <c r="L196" s="31" t="str">
        <f t="shared" si="13"/>
        <v>7.7 per 1000 0-17 yr olds</v>
      </c>
      <c r="M196" s="31">
        <f t="shared" si="14"/>
        <v>7.6586433260393871</v>
      </c>
      <c r="N196" s="31">
        <f t="shared" si="15"/>
        <v>0</v>
      </c>
    </row>
    <row r="197" spans="1:14" x14ac:dyDescent="0.45">
      <c r="A197" s="31" t="str">
        <f t="shared" si="12"/>
        <v>E06000012_Children in care_Number</v>
      </c>
      <c r="B197" s="31" t="s">
        <v>363</v>
      </c>
      <c r="C197" s="31" t="s">
        <v>364</v>
      </c>
      <c r="D197" s="31" t="s">
        <v>474</v>
      </c>
      <c r="E197" s="31">
        <v>2019</v>
      </c>
      <c r="F197" s="31" t="s">
        <v>66</v>
      </c>
      <c r="G197" s="26" t="s">
        <v>66</v>
      </c>
      <c r="H197" s="31" t="s">
        <v>743</v>
      </c>
      <c r="I197" s="31">
        <v>448</v>
      </c>
      <c r="J197" s="31">
        <f>INDEX('LA lookup'!H:H,MATCH('Known to services raw data'!B197,'LA lookup'!G:G,0))</f>
        <v>34503</v>
      </c>
      <c r="K197" s="31">
        <v>12.984378170014201</v>
      </c>
      <c r="L197" s="31" t="str">
        <f t="shared" si="13"/>
        <v>13 per 1000 0-17 yr olds</v>
      </c>
      <c r="M197" s="31">
        <f t="shared" si="14"/>
        <v>12.984378170014201</v>
      </c>
      <c r="N197" s="31">
        <f t="shared" si="15"/>
        <v>0</v>
      </c>
    </row>
    <row r="198" spans="1:14" x14ac:dyDescent="0.45">
      <c r="A198" s="31" t="str">
        <f t="shared" si="12"/>
        <v>E06000013_Children in care_Number</v>
      </c>
      <c r="B198" s="31" t="s">
        <v>365</v>
      </c>
      <c r="C198" s="31" t="s">
        <v>366</v>
      </c>
      <c r="D198" s="31" t="s">
        <v>474</v>
      </c>
      <c r="E198" s="31">
        <v>2019</v>
      </c>
      <c r="F198" s="31" t="s">
        <v>66</v>
      </c>
      <c r="G198" s="26" t="s">
        <v>66</v>
      </c>
      <c r="H198" s="31" t="s">
        <v>743</v>
      </c>
      <c r="I198" s="31">
        <v>251</v>
      </c>
      <c r="J198" s="31">
        <f>INDEX('LA lookup'!H:H,MATCH('Known to services raw data'!B198,'LA lookup'!G:G,0))</f>
        <v>35714</v>
      </c>
      <c r="K198" s="31">
        <v>7.0280562244497959</v>
      </c>
      <c r="L198" s="31" t="str">
        <f t="shared" si="13"/>
        <v>7 per 1000 0-17 yr olds</v>
      </c>
      <c r="M198" s="31">
        <f t="shared" si="14"/>
        <v>7.0280562244497959</v>
      </c>
      <c r="N198" s="31">
        <f t="shared" si="15"/>
        <v>0</v>
      </c>
    </row>
    <row r="199" spans="1:14" x14ac:dyDescent="0.45">
      <c r="A199" s="31" t="str">
        <f t="shared" si="12"/>
        <v>E10000023_Children in care_Number</v>
      </c>
      <c r="B199" s="31" t="s">
        <v>369</v>
      </c>
      <c r="C199" s="31" t="s">
        <v>370</v>
      </c>
      <c r="D199" s="31" t="s">
        <v>474</v>
      </c>
      <c r="E199" s="31">
        <v>2019</v>
      </c>
      <c r="F199" s="31" t="s">
        <v>66</v>
      </c>
      <c r="G199" s="26" t="s">
        <v>66</v>
      </c>
      <c r="H199" s="31" t="s">
        <v>743</v>
      </c>
      <c r="I199" s="31">
        <v>428</v>
      </c>
      <c r="J199" s="31">
        <f>INDEX('LA lookup'!H:H,MATCH('Known to services raw data'!B199,'LA lookup'!G:G,0))</f>
        <v>117499</v>
      </c>
      <c r="K199" s="31">
        <v>3.6425841922058915</v>
      </c>
      <c r="L199" s="31" t="str">
        <f t="shared" si="13"/>
        <v>3.6 per 1000 0-17 yr olds</v>
      </c>
      <c r="M199" s="31">
        <f t="shared" si="14"/>
        <v>3.6425841922058915</v>
      </c>
      <c r="N199" s="31">
        <f t="shared" si="15"/>
        <v>0</v>
      </c>
    </row>
    <row r="200" spans="1:14" x14ac:dyDescent="0.45">
      <c r="A200" s="31" t="str">
        <f t="shared" si="12"/>
        <v>E08000018_Children in care_Number</v>
      </c>
      <c r="B200" s="31" t="s">
        <v>393</v>
      </c>
      <c r="C200" s="31" t="s">
        <v>394</v>
      </c>
      <c r="D200" s="31" t="s">
        <v>474</v>
      </c>
      <c r="E200" s="31">
        <v>2019</v>
      </c>
      <c r="F200" s="31" t="s">
        <v>66</v>
      </c>
      <c r="G200" s="26" t="s">
        <v>66</v>
      </c>
      <c r="H200" s="31" t="s">
        <v>743</v>
      </c>
      <c r="I200" s="31">
        <v>642</v>
      </c>
      <c r="J200" s="31">
        <f>INDEX('LA lookup'!H:H,MATCH('Known to services raw data'!B200,'LA lookup'!G:G,0))</f>
        <v>57196</v>
      </c>
      <c r="K200" s="31">
        <v>11.224561158122945</v>
      </c>
      <c r="L200" s="31" t="str">
        <f t="shared" si="13"/>
        <v>11.2 per 1000 0-17 yr olds</v>
      </c>
      <c r="M200" s="31">
        <f t="shared" si="14"/>
        <v>11.224561158122945</v>
      </c>
      <c r="N200" s="31">
        <f t="shared" si="15"/>
        <v>0</v>
      </c>
    </row>
    <row r="201" spans="1:14" x14ac:dyDescent="0.45">
      <c r="A201" s="31" t="str">
        <f t="shared" si="12"/>
        <v>E08000019_Children in care_Number</v>
      </c>
      <c r="B201" s="31" t="s">
        <v>401</v>
      </c>
      <c r="C201" s="31" t="s">
        <v>402</v>
      </c>
      <c r="D201" s="31" t="s">
        <v>474</v>
      </c>
      <c r="E201" s="31">
        <v>2019</v>
      </c>
      <c r="F201" s="31" t="s">
        <v>66</v>
      </c>
      <c r="G201" s="26" t="s">
        <v>66</v>
      </c>
      <c r="H201" s="31" t="s">
        <v>743</v>
      </c>
      <c r="I201" s="31">
        <v>627</v>
      </c>
      <c r="J201" s="31">
        <f>INDEX('LA lookup'!H:H,MATCH('Known to services raw data'!B201,'LA lookup'!G:G,0))</f>
        <v>117497</v>
      </c>
      <c r="K201" s="31">
        <v>5.3363064588883118</v>
      </c>
      <c r="L201" s="31" t="str">
        <f t="shared" si="13"/>
        <v>5.3 per 1000 0-17 yr olds</v>
      </c>
      <c r="M201" s="31">
        <f t="shared" si="14"/>
        <v>5.3363064588883118</v>
      </c>
      <c r="N201" s="31">
        <f t="shared" si="15"/>
        <v>0</v>
      </c>
    </row>
    <row r="202" spans="1:14" x14ac:dyDescent="0.45">
      <c r="A202" s="31" t="str">
        <f t="shared" si="12"/>
        <v>E08000036_Children in care_Number</v>
      </c>
      <c r="B202" s="31" t="s">
        <v>444</v>
      </c>
      <c r="C202" s="31" t="s">
        <v>445</v>
      </c>
      <c r="D202" s="31" t="s">
        <v>474</v>
      </c>
      <c r="E202" s="31">
        <v>2019</v>
      </c>
      <c r="F202" s="31" t="s">
        <v>66</v>
      </c>
      <c r="G202" s="26" t="s">
        <v>66</v>
      </c>
      <c r="H202" s="31" t="s">
        <v>743</v>
      </c>
      <c r="I202" s="31">
        <v>609</v>
      </c>
      <c r="J202" s="31">
        <f>INDEX('LA lookup'!H:H,MATCH('Known to services raw data'!B202,'LA lookup'!G:G,0))</f>
        <v>72893</v>
      </c>
      <c r="K202" s="31">
        <v>8.3547117007120022</v>
      </c>
      <c r="L202" s="31" t="str">
        <f t="shared" si="13"/>
        <v>8.4 per 1000 0-17 yr olds</v>
      </c>
      <c r="M202" s="31">
        <f t="shared" si="14"/>
        <v>8.3547117007120022</v>
      </c>
      <c r="N202" s="31">
        <f t="shared" si="15"/>
        <v>0</v>
      </c>
    </row>
    <row r="203" spans="1:14" x14ac:dyDescent="0.45">
      <c r="A203" s="31" t="str">
        <f t="shared" si="12"/>
        <v>E06000014_Children in care_Number</v>
      </c>
      <c r="B203" s="31" t="s">
        <v>472</v>
      </c>
      <c r="C203" s="31" t="s">
        <v>473</v>
      </c>
      <c r="D203" s="31" t="s">
        <v>474</v>
      </c>
      <c r="E203" s="31">
        <v>2019</v>
      </c>
      <c r="F203" s="31" t="s">
        <v>66</v>
      </c>
      <c r="G203" s="26" t="s">
        <v>66</v>
      </c>
      <c r="H203" s="31" t="s">
        <v>743</v>
      </c>
      <c r="I203" s="31">
        <v>207</v>
      </c>
      <c r="J203" s="31">
        <f>INDEX('LA lookup'!H:H,MATCH('Known to services raw data'!B203,'LA lookup'!G:G,0))</f>
        <v>36572</v>
      </c>
      <c r="K203" s="31">
        <v>5.6600678114404461</v>
      </c>
      <c r="L203" s="31" t="str">
        <f t="shared" si="13"/>
        <v>5.7 per 1000 0-17 yr olds</v>
      </c>
      <c r="M203" s="31">
        <f t="shared" si="14"/>
        <v>5.6600678114404461</v>
      </c>
      <c r="N203" s="31">
        <f t="shared" si="15"/>
        <v>0</v>
      </c>
    </row>
    <row r="204" spans="1:14" x14ac:dyDescent="0.45">
      <c r="A204" s="31" t="str">
        <f t="shared" si="12"/>
        <v>E06000015_Children in care_Number</v>
      </c>
      <c r="B204" s="31" t="s">
        <v>289</v>
      </c>
      <c r="C204" s="31" t="s">
        <v>290</v>
      </c>
      <c r="D204" s="31" t="s">
        <v>474</v>
      </c>
      <c r="E204" s="31">
        <v>2019</v>
      </c>
      <c r="F204" s="31" t="s">
        <v>66</v>
      </c>
      <c r="G204" s="26" t="s">
        <v>66</v>
      </c>
      <c r="H204" s="31" t="s">
        <v>743</v>
      </c>
      <c r="I204" s="31">
        <v>562</v>
      </c>
      <c r="J204" s="31">
        <f>INDEX('LA lookup'!H:H,MATCH('Known to services raw data'!B204,'LA lookup'!G:G,0))</f>
        <v>59899</v>
      </c>
      <c r="K204" s="31">
        <v>9.3824604751331417</v>
      </c>
      <c r="L204" s="31" t="str">
        <f t="shared" si="13"/>
        <v>9.4 per 1000 0-17 yr olds</v>
      </c>
      <c r="M204" s="31">
        <f t="shared" si="14"/>
        <v>9.3824604751331417</v>
      </c>
      <c r="N204" s="31">
        <f t="shared" si="15"/>
        <v>0</v>
      </c>
    </row>
    <row r="205" spans="1:14" x14ac:dyDescent="0.45">
      <c r="A205" s="31" t="str">
        <f t="shared" si="12"/>
        <v>E10000007_Children in care_Number</v>
      </c>
      <c r="B205" s="31" t="s">
        <v>291</v>
      </c>
      <c r="C205" s="31" t="s">
        <v>292</v>
      </c>
      <c r="D205" s="31" t="s">
        <v>474</v>
      </c>
      <c r="E205" s="31">
        <v>2019</v>
      </c>
      <c r="F205" s="31" t="s">
        <v>66</v>
      </c>
      <c r="G205" s="26" t="s">
        <v>66</v>
      </c>
      <c r="H205" s="31" t="s">
        <v>743</v>
      </c>
      <c r="I205" s="31">
        <v>802</v>
      </c>
      <c r="J205" s="31">
        <f>INDEX('LA lookup'!H:H,MATCH('Known to services raw data'!B205,'LA lookup'!G:G,0))</f>
        <v>153272</v>
      </c>
      <c r="K205" s="31">
        <v>5.2325277937261863</v>
      </c>
      <c r="L205" s="31" t="str">
        <f t="shared" si="13"/>
        <v>5.2 per 1000 0-17 yr olds</v>
      </c>
      <c r="M205" s="31">
        <f t="shared" si="14"/>
        <v>5.2325277937261863</v>
      </c>
      <c r="N205" s="31">
        <f t="shared" si="15"/>
        <v>0</v>
      </c>
    </row>
    <row r="206" spans="1:14" x14ac:dyDescent="0.45">
      <c r="A206" s="31" t="str">
        <f t="shared" si="12"/>
        <v>E06000016_Children in care_Number</v>
      </c>
      <c r="B206" s="31" t="s">
        <v>341</v>
      </c>
      <c r="C206" s="31" t="s">
        <v>342</v>
      </c>
      <c r="D206" s="31" t="s">
        <v>474</v>
      </c>
      <c r="E206" s="31">
        <v>2019</v>
      </c>
      <c r="F206" s="31" t="s">
        <v>66</v>
      </c>
      <c r="G206" s="26" t="s">
        <v>66</v>
      </c>
      <c r="H206" s="31" t="s">
        <v>743</v>
      </c>
      <c r="I206" s="31">
        <v>611</v>
      </c>
      <c r="J206" s="31">
        <f>INDEX('LA lookup'!H:H,MATCH('Known to services raw data'!B206,'LA lookup'!G:G,0))</f>
        <v>83994</v>
      </c>
      <c r="K206" s="31">
        <v>7.2743291187465768</v>
      </c>
      <c r="L206" s="31" t="str">
        <f t="shared" si="13"/>
        <v>7.3 per 1000 0-17 yr olds</v>
      </c>
      <c r="M206" s="31">
        <f t="shared" si="14"/>
        <v>7.2743291187465768</v>
      </c>
      <c r="N206" s="31">
        <f t="shared" si="15"/>
        <v>0</v>
      </c>
    </row>
    <row r="207" spans="1:14" x14ac:dyDescent="0.45">
      <c r="A207" s="31" t="str">
        <f t="shared" si="12"/>
        <v>E10000018_Children in care_Number</v>
      </c>
      <c r="B207" s="31" t="s">
        <v>552</v>
      </c>
      <c r="C207" s="31" t="s">
        <v>553</v>
      </c>
      <c r="D207" s="31" t="s">
        <v>474</v>
      </c>
      <c r="E207" s="31">
        <v>2019</v>
      </c>
      <c r="F207" s="31" t="s">
        <v>66</v>
      </c>
      <c r="G207" s="26" t="s">
        <v>66</v>
      </c>
      <c r="H207" s="31" t="s">
        <v>743</v>
      </c>
      <c r="I207" s="31">
        <v>584</v>
      </c>
      <c r="J207" s="31">
        <f>INDEX('LA lookup'!H:H,MATCH('Known to services raw data'!B207,'LA lookup'!G:G,0))</f>
        <v>140307</v>
      </c>
      <c r="K207" s="31">
        <v>4.1623012394249752</v>
      </c>
      <c r="L207" s="31" t="str">
        <f t="shared" si="13"/>
        <v>4.2 per 1000 0-17 yr olds</v>
      </c>
      <c r="M207" s="31">
        <f t="shared" si="14"/>
        <v>4.1623012394249752</v>
      </c>
      <c r="N207" s="31">
        <f t="shared" si="15"/>
        <v>0</v>
      </c>
    </row>
    <row r="208" spans="1:14" x14ac:dyDescent="0.45">
      <c r="A208" s="31" t="str">
        <f t="shared" si="12"/>
        <v>E10000019_Children in care_Number</v>
      </c>
      <c r="B208" s="31" t="s">
        <v>345</v>
      </c>
      <c r="C208" s="31" t="s">
        <v>346</v>
      </c>
      <c r="D208" s="31" t="s">
        <v>474</v>
      </c>
      <c r="E208" s="31">
        <v>2019</v>
      </c>
      <c r="F208" s="31" t="s">
        <v>66</v>
      </c>
      <c r="G208" s="26" t="s">
        <v>66</v>
      </c>
      <c r="H208" s="31" t="s">
        <v>743</v>
      </c>
      <c r="I208" s="31">
        <v>611</v>
      </c>
      <c r="J208" s="31">
        <f>INDEX('LA lookup'!H:H,MATCH('Known to services raw data'!B208,'LA lookup'!G:G,0))</f>
        <v>145641</v>
      </c>
      <c r="K208" s="31">
        <v>4.1952472174731019</v>
      </c>
      <c r="L208" s="31" t="str">
        <f t="shared" si="13"/>
        <v>4.2 per 1000 0-17 yr olds</v>
      </c>
      <c r="M208" s="31">
        <f t="shared" si="14"/>
        <v>4.1952472174731019</v>
      </c>
      <c r="N208" s="31">
        <f t="shared" si="15"/>
        <v>0</v>
      </c>
    </row>
    <row r="209" spans="1:14" x14ac:dyDescent="0.45">
      <c r="A209" s="31" t="str">
        <f t="shared" si="12"/>
        <v>E10000021_Children in care_Number</v>
      </c>
      <c r="B209" s="31" t="s">
        <v>371</v>
      </c>
      <c r="C209" s="31" t="s">
        <v>372</v>
      </c>
      <c r="D209" s="31" t="s">
        <v>474</v>
      </c>
      <c r="E209" s="31">
        <v>2019</v>
      </c>
      <c r="F209" s="31" t="s">
        <v>66</v>
      </c>
      <c r="G209" s="26" t="s">
        <v>66</v>
      </c>
      <c r="H209" s="31" t="s">
        <v>743</v>
      </c>
      <c r="I209" s="31">
        <v>1115</v>
      </c>
      <c r="J209" s="31">
        <f>INDEX('LA lookup'!H:H,MATCH('Known to services raw data'!B209,'LA lookup'!G:G,0))</f>
        <v>170235</v>
      </c>
      <c r="K209" s="31">
        <v>6.5497694363673737</v>
      </c>
      <c r="L209" s="31" t="str">
        <f t="shared" si="13"/>
        <v>6.5 per 1000 0-17 yr olds</v>
      </c>
      <c r="M209" s="31">
        <f t="shared" si="14"/>
        <v>6.5497694363673737</v>
      </c>
      <c r="N209" s="31">
        <f t="shared" si="15"/>
        <v>0</v>
      </c>
    </row>
    <row r="210" spans="1:14" x14ac:dyDescent="0.45">
      <c r="A210" s="31" t="str">
        <f t="shared" si="12"/>
        <v>E06000018_Children in care_Number</v>
      </c>
      <c r="B210" s="31" t="s">
        <v>373</v>
      </c>
      <c r="C210" s="31" t="s">
        <v>374</v>
      </c>
      <c r="D210" s="31" t="s">
        <v>474</v>
      </c>
      <c r="E210" s="31">
        <v>2019</v>
      </c>
      <c r="F210" s="31" t="s">
        <v>66</v>
      </c>
      <c r="G210" s="26" t="s">
        <v>66</v>
      </c>
      <c r="H210" s="31" t="s">
        <v>743</v>
      </c>
      <c r="I210" s="31">
        <v>629</v>
      </c>
      <c r="J210" s="31">
        <f>INDEX('LA lookup'!H:H,MATCH('Known to services raw data'!B210,'LA lookup'!G:G,0))</f>
        <v>68651</v>
      </c>
      <c r="K210" s="31">
        <v>9.1622845989133435</v>
      </c>
      <c r="L210" s="31" t="str">
        <f t="shared" si="13"/>
        <v>9.2 per 1000 0-17 yr olds</v>
      </c>
      <c r="M210" s="31">
        <f t="shared" si="14"/>
        <v>9.1622845989133435</v>
      </c>
      <c r="N210" s="31">
        <f t="shared" si="15"/>
        <v>0</v>
      </c>
    </row>
    <row r="211" spans="1:14" x14ac:dyDescent="0.45">
      <c r="A211" s="31" t="str">
        <f t="shared" si="12"/>
        <v>E10000024_Children in care_Number</v>
      </c>
      <c r="B211" s="31" t="s">
        <v>572</v>
      </c>
      <c r="C211" s="31" t="s">
        <v>573</v>
      </c>
      <c r="D211" s="31" t="s">
        <v>474</v>
      </c>
      <c r="E211" s="31">
        <v>2019</v>
      </c>
      <c r="F211" s="31" t="s">
        <v>66</v>
      </c>
      <c r="G211" s="26" t="s">
        <v>66</v>
      </c>
      <c r="H211" s="31" t="s">
        <v>743</v>
      </c>
      <c r="I211" s="31">
        <v>869</v>
      </c>
      <c r="J211" s="31">
        <f>INDEX('LA lookup'!H:H,MATCH('Known to services raw data'!B211,'LA lookup'!G:G,0))</f>
        <v>166542</v>
      </c>
      <c r="K211" s="31">
        <v>5.2179029914375956</v>
      </c>
      <c r="L211" s="31" t="str">
        <f t="shared" si="13"/>
        <v>5.2 per 1000 0-17 yr olds</v>
      </c>
      <c r="M211" s="31">
        <f t="shared" si="14"/>
        <v>5.2179029914375956</v>
      </c>
      <c r="N211" s="31">
        <f t="shared" si="15"/>
        <v>0</v>
      </c>
    </row>
    <row r="212" spans="1:14" x14ac:dyDescent="0.45">
      <c r="A212" s="31" t="str">
        <f t="shared" si="12"/>
        <v>E06000017_Children in care_Number</v>
      </c>
      <c r="B212" s="31" t="s">
        <v>548</v>
      </c>
      <c r="C212" s="31" t="s">
        <v>728</v>
      </c>
      <c r="D212" s="31" t="s">
        <v>474</v>
      </c>
      <c r="E212" s="31">
        <v>2019</v>
      </c>
      <c r="F212" s="31" t="s">
        <v>66</v>
      </c>
      <c r="G212" s="26" t="s">
        <v>66</v>
      </c>
      <c r="H212" s="31" t="s">
        <v>743</v>
      </c>
      <c r="I212" s="31">
        <v>33</v>
      </c>
      <c r="J212" s="31">
        <f>INDEX('LA lookup'!H:H,MATCH('Known to services raw data'!B212,'LA lookup'!G:G,0))</f>
        <v>7807</v>
      </c>
      <c r="K212" s="31">
        <v>4.2269757909568337</v>
      </c>
      <c r="L212" s="31" t="str">
        <f t="shared" si="13"/>
        <v>4.2 per 1000 0-17 yr olds</v>
      </c>
      <c r="M212" s="31">
        <f t="shared" si="14"/>
        <v>4.2269757909568337</v>
      </c>
      <c r="N212" s="31">
        <f t="shared" si="15"/>
        <v>0</v>
      </c>
    </row>
    <row r="213" spans="1:14" x14ac:dyDescent="0.45">
      <c r="A213" s="31" t="str">
        <f t="shared" si="12"/>
        <v>E08000025_Children in care_Number</v>
      </c>
      <c r="B213" s="31" t="s">
        <v>245</v>
      </c>
      <c r="C213" s="31" t="s">
        <v>246</v>
      </c>
      <c r="D213" s="31" t="s">
        <v>474</v>
      </c>
      <c r="E213" s="31">
        <v>2019</v>
      </c>
      <c r="F213" s="31" t="s">
        <v>66</v>
      </c>
      <c r="G213" s="26" t="s">
        <v>66</v>
      </c>
      <c r="H213" s="31" t="s">
        <v>743</v>
      </c>
      <c r="I213" s="31">
        <v>1946</v>
      </c>
      <c r="J213" s="31">
        <f>INDEX('LA lookup'!H:H,MATCH('Known to services raw data'!B213,'LA lookup'!G:G,0))</f>
        <v>288388</v>
      </c>
      <c r="K213" s="31">
        <v>6.7478535861408933</v>
      </c>
      <c r="L213" s="31" t="str">
        <f t="shared" si="13"/>
        <v>6.7 per 1000 0-17 yr olds</v>
      </c>
      <c r="M213" s="31">
        <f t="shared" si="14"/>
        <v>6.7478535861408933</v>
      </c>
      <c r="N213" s="31">
        <f t="shared" si="15"/>
        <v>0</v>
      </c>
    </row>
    <row r="214" spans="1:14" x14ac:dyDescent="0.45">
      <c r="A214" s="31" t="str">
        <f t="shared" si="12"/>
        <v>E08000026_Children in care_Number</v>
      </c>
      <c r="B214" s="31" t="s">
        <v>283</v>
      </c>
      <c r="C214" s="31" t="s">
        <v>284</v>
      </c>
      <c r="D214" s="31" t="s">
        <v>474</v>
      </c>
      <c r="E214" s="31">
        <v>2019</v>
      </c>
      <c r="F214" s="31" t="s">
        <v>66</v>
      </c>
      <c r="G214" s="26" t="s">
        <v>66</v>
      </c>
      <c r="H214" s="31" t="s">
        <v>743</v>
      </c>
      <c r="I214" s="31">
        <v>703</v>
      </c>
      <c r="J214" s="31">
        <f>INDEX('LA lookup'!H:H,MATCH('Known to services raw data'!B214,'LA lookup'!G:G,0))</f>
        <v>78994</v>
      </c>
      <c r="K214" s="31">
        <v>8.8994100817783632</v>
      </c>
      <c r="L214" s="31" t="str">
        <f t="shared" si="13"/>
        <v>8.9 per 1000 0-17 yr olds</v>
      </c>
      <c r="M214" s="31">
        <f t="shared" si="14"/>
        <v>8.8994100817783632</v>
      </c>
      <c r="N214" s="31">
        <f t="shared" si="15"/>
        <v>0</v>
      </c>
    </row>
    <row r="215" spans="1:14" x14ac:dyDescent="0.45">
      <c r="A215" s="31" t="str">
        <f t="shared" si="12"/>
        <v>E08000027_Children in care_Number</v>
      </c>
      <c r="B215" s="31" t="s">
        <v>297</v>
      </c>
      <c r="C215" s="31" t="s">
        <v>298</v>
      </c>
      <c r="D215" s="31" t="s">
        <v>474</v>
      </c>
      <c r="E215" s="31">
        <v>2019</v>
      </c>
      <c r="F215" s="31" t="s">
        <v>66</v>
      </c>
      <c r="G215" s="26" t="s">
        <v>66</v>
      </c>
      <c r="H215" s="31" t="s">
        <v>743</v>
      </c>
      <c r="I215" s="31">
        <v>659</v>
      </c>
      <c r="J215" s="31">
        <f>INDEX('LA lookup'!H:H,MATCH('Known to services raw data'!B215,'LA lookup'!G:G,0))</f>
        <v>69265</v>
      </c>
      <c r="K215" s="31">
        <v>9.5141846531437242</v>
      </c>
      <c r="L215" s="31" t="str">
        <f t="shared" si="13"/>
        <v>9.5 per 1000 0-17 yr olds</v>
      </c>
      <c r="M215" s="31">
        <f t="shared" si="14"/>
        <v>9.5141846531437242</v>
      </c>
      <c r="N215" s="31">
        <f t="shared" si="15"/>
        <v>0</v>
      </c>
    </row>
    <row r="216" spans="1:14" x14ac:dyDescent="0.45">
      <c r="A216" s="31" t="str">
        <f t="shared" si="12"/>
        <v>E06000019_Children in care_Number</v>
      </c>
      <c r="B216" s="31" t="s">
        <v>317</v>
      </c>
      <c r="C216" s="31" t="s">
        <v>318</v>
      </c>
      <c r="D216" s="31" t="s">
        <v>474</v>
      </c>
      <c r="E216" s="31">
        <v>2019</v>
      </c>
      <c r="F216" s="31" t="s">
        <v>66</v>
      </c>
      <c r="G216" s="26" t="s">
        <v>66</v>
      </c>
      <c r="H216" s="31" t="s">
        <v>743</v>
      </c>
      <c r="I216" s="31">
        <v>333</v>
      </c>
      <c r="J216" s="31">
        <f>INDEX('LA lookup'!H:H,MATCH('Known to services raw data'!B216,'LA lookup'!G:G,0))</f>
        <v>36103</v>
      </c>
      <c r="K216" s="31">
        <v>9.2236102262969837</v>
      </c>
      <c r="L216" s="31" t="str">
        <f t="shared" si="13"/>
        <v>9.2 per 1000 0-17 yr olds</v>
      </c>
      <c r="M216" s="31">
        <f t="shared" si="14"/>
        <v>9.2236102262969837</v>
      </c>
      <c r="N216" s="31">
        <f t="shared" si="15"/>
        <v>0</v>
      </c>
    </row>
    <row r="217" spans="1:14" x14ac:dyDescent="0.45">
      <c r="A217" s="31" t="str">
        <f t="shared" si="12"/>
        <v>E08000028_Children in care_Number</v>
      </c>
      <c r="B217" s="31" t="s">
        <v>397</v>
      </c>
      <c r="C217" s="31" t="s">
        <v>398</v>
      </c>
      <c r="D217" s="31" t="s">
        <v>474</v>
      </c>
      <c r="E217" s="31">
        <v>2019</v>
      </c>
      <c r="F217" s="31" t="s">
        <v>66</v>
      </c>
      <c r="G217" s="26" t="s">
        <v>66</v>
      </c>
      <c r="H217" s="31" t="s">
        <v>743</v>
      </c>
      <c r="I217" s="31">
        <v>890</v>
      </c>
      <c r="J217" s="31">
        <f>INDEX('LA lookup'!H:H,MATCH('Known to services raw data'!B217,'LA lookup'!G:G,0))</f>
        <v>81920</v>
      </c>
      <c r="K217" s="31">
        <v>10.8642578125</v>
      </c>
      <c r="L217" s="31" t="str">
        <f t="shared" si="13"/>
        <v>10.9 per 1000 0-17 yr olds</v>
      </c>
      <c r="M217" s="31">
        <f t="shared" si="14"/>
        <v>10.8642578125</v>
      </c>
      <c r="N217" s="31">
        <f t="shared" si="15"/>
        <v>0</v>
      </c>
    </row>
    <row r="218" spans="1:14" x14ac:dyDescent="0.45">
      <c r="A218" s="31" t="str">
        <f t="shared" si="12"/>
        <v>E06000051_Children in care_Number</v>
      </c>
      <c r="B218" s="31" t="s">
        <v>403</v>
      </c>
      <c r="C218" s="31" t="s">
        <v>166</v>
      </c>
      <c r="D218" s="31" t="s">
        <v>474</v>
      </c>
      <c r="E218" s="31">
        <v>2019</v>
      </c>
      <c r="F218" s="31" t="s">
        <v>66</v>
      </c>
      <c r="G218" s="26" t="s">
        <v>66</v>
      </c>
      <c r="H218" s="31" t="s">
        <v>743</v>
      </c>
      <c r="I218" s="31">
        <v>396</v>
      </c>
      <c r="J218" s="31">
        <f>INDEX('LA lookup'!H:H,MATCH('Known to services raw data'!B218,'LA lookup'!G:G,0))</f>
        <v>59839</v>
      </c>
      <c r="K218" s="31">
        <v>6.6177576496933437</v>
      </c>
      <c r="L218" s="31" t="str">
        <f t="shared" si="13"/>
        <v>6.6 per 1000 0-17 yr olds</v>
      </c>
      <c r="M218" s="31">
        <f t="shared" si="14"/>
        <v>6.6177576496933437</v>
      </c>
      <c r="N218" s="31">
        <f t="shared" si="15"/>
        <v>0</v>
      </c>
    </row>
    <row r="219" spans="1:14" x14ac:dyDescent="0.45">
      <c r="A219" s="31" t="str">
        <f t="shared" si="12"/>
        <v>E08000029_Children in care_Number</v>
      </c>
      <c r="B219" s="31" t="s">
        <v>516</v>
      </c>
      <c r="C219" s="31" t="s">
        <v>517</v>
      </c>
      <c r="D219" s="31" t="s">
        <v>474</v>
      </c>
      <c r="E219" s="31">
        <v>2019</v>
      </c>
      <c r="F219" s="31" t="s">
        <v>66</v>
      </c>
      <c r="G219" s="26" t="s">
        <v>66</v>
      </c>
      <c r="H219" s="31" t="s">
        <v>743</v>
      </c>
      <c r="I219" s="31">
        <v>424</v>
      </c>
      <c r="J219" s="31">
        <f>INDEX('LA lookup'!H:H,MATCH('Known to services raw data'!B219,'LA lookup'!G:G,0))</f>
        <v>46946</v>
      </c>
      <c r="K219" s="31">
        <v>9.0316533890001285</v>
      </c>
      <c r="L219" s="31" t="str">
        <f t="shared" si="13"/>
        <v>9 per 1000 0-17 yr olds</v>
      </c>
      <c r="M219" s="31">
        <f t="shared" si="14"/>
        <v>9.0316533890001285</v>
      </c>
      <c r="N219" s="31">
        <f t="shared" si="15"/>
        <v>0</v>
      </c>
    </row>
    <row r="220" spans="1:14" x14ac:dyDescent="0.45">
      <c r="A220" s="31" t="str">
        <f t="shared" si="12"/>
        <v>E10000028_Children in care_Number</v>
      </c>
      <c r="B220" s="31" t="s">
        <v>418</v>
      </c>
      <c r="C220" s="31" t="s">
        <v>419</v>
      </c>
      <c r="D220" s="31" t="s">
        <v>474</v>
      </c>
      <c r="E220" s="31">
        <v>2019</v>
      </c>
      <c r="F220" s="31" t="s">
        <v>66</v>
      </c>
      <c r="G220" s="26" t="s">
        <v>66</v>
      </c>
      <c r="H220" s="31" t="s">
        <v>743</v>
      </c>
      <c r="I220" s="31">
        <v>1172</v>
      </c>
      <c r="J220" s="31">
        <f>INDEX('LA lookup'!H:H,MATCH('Known to services raw data'!B220,'LA lookup'!G:G,0))</f>
        <v>169603</v>
      </c>
      <c r="K220" s="31">
        <v>6.9102551252041531</v>
      </c>
      <c r="L220" s="31" t="str">
        <f t="shared" si="13"/>
        <v>6.9 per 1000 0-17 yr olds</v>
      </c>
      <c r="M220" s="31">
        <f t="shared" si="14"/>
        <v>6.9102551252041531</v>
      </c>
      <c r="N220" s="31">
        <f t="shared" si="15"/>
        <v>0</v>
      </c>
    </row>
    <row r="221" spans="1:14" x14ac:dyDescent="0.45">
      <c r="A221" s="31" t="str">
        <f t="shared" si="12"/>
        <v>E06000021_Children in care_Number</v>
      </c>
      <c r="B221" s="31" t="s">
        <v>424</v>
      </c>
      <c r="C221" s="31" t="s">
        <v>425</v>
      </c>
      <c r="D221" s="31" t="s">
        <v>474</v>
      </c>
      <c r="E221" s="31">
        <v>2019</v>
      </c>
      <c r="F221" s="31" t="s">
        <v>66</v>
      </c>
      <c r="G221" s="26" t="s">
        <v>66</v>
      </c>
      <c r="H221" s="31" t="s">
        <v>743</v>
      </c>
      <c r="I221" s="31">
        <v>851</v>
      </c>
      <c r="J221" s="31">
        <f>INDEX('LA lookup'!H:H,MATCH('Known to services raw data'!B221,'LA lookup'!G:G,0))</f>
        <v>57549</v>
      </c>
      <c r="K221" s="31">
        <v>14.787398564701386</v>
      </c>
      <c r="L221" s="31" t="str">
        <f t="shared" si="13"/>
        <v>14.8 per 1000 0-17 yr olds</v>
      </c>
      <c r="M221" s="31">
        <f t="shared" si="14"/>
        <v>14.787398564701386</v>
      </c>
      <c r="N221" s="31">
        <f t="shared" si="15"/>
        <v>0</v>
      </c>
    </row>
    <row r="222" spans="1:14" x14ac:dyDescent="0.45">
      <c r="A222" s="31" t="str">
        <f t="shared" si="12"/>
        <v>E06000020_Children in care_Number</v>
      </c>
      <c r="B222" s="31" t="s">
        <v>570</v>
      </c>
      <c r="C222" s="31" t="s">
        <v>730</v>
      </c>
      <c r="D222" s="31" t="s">
        <v>474</v>
      </c>
      <c r="E222" s="31">
        <v>2019</v>
      </c>
      <c r="F222" s="31" t="s">
        <v>66</v>
      </c>
      <c r="G222" s="26" t="s">
        <v>66</v>
      </c>
      <c r="H222" s="31" t="s">
        <v>743</v>
      </c>
      <c r="I222" s="31">
        <v>388</v>
      </c>
      <c r="J222" s="31">
        <f>INDEX('LA lookup'!H:H,MATCH('Known to services raw data'!B222,'LA lookup'!G:G,0))</f>
        <v>40620</v>
      </c>
      <c r="K222" s="31">
        <v>9.5519448547513548</v>
      </c>
      <c r="L222" s="31" t="str">
        <f t="shared" si="13"/>
        <v>9.6 per 1000 0-17 yr olds</v>
      </c>
      <c r="M222" s="31">
        <f t="shared" si="14"/>
        <v>9.5519448547513548</v>
      </c>
      <c r="N222" s="31">
        <f t="shared" si="15"/>
        <v>0</v>
      </c>
    </row>
    <row r="223" spans="1:14" x14ac:dyDescent="0.45">
      <c r="A223" s="31" t="str">
        <f t="shared" si="12"/>
        <v>E08000030_Children in care_Number</v>
      </c>
      <c r="B223" s="31" t="s">
        <v>446</v>
      </c>
      <c r="C223" s="31" t="s">
        <v>447</v>
      </c>
      <c r="D223" s="31" t="s">
        <v>474</v>
      </c>
      <c r="E223" s="31">
        <v>2019</v>
      </c>
      <c r="F223" s="31" t="s">
        <v>66</v>
      </c>
      <c r="G223" s="26" t="s">
        <v>66</v>
      </c>
      <c r="H223" s="31" t="s">
        <v>743</v>
      </c>
      <c r="I223" s="31">
        <v>614</v>
      </c>
      <c r="J223" s="31">
        <f>INDEX('LA lookup'!H:H,MATCH('Known to services raw data'!B223,'LA lookup'!G:G,0))</f>
        <v>68157</v>
      </c>
      <c r="K223" s="31">
        <v>9.0086124682717852</v>
      </c>
      <c r="L223" s="31" t="str">
        <f t="shared" si="13"/>
        <v>9 per 1000 0-17 yr olds</v>
      </c>
      <c r="M223" s="31">
        <f t="shared" si="14"/>
        <v>9.0086124682717852</v>
      </c>
      <c r="N223" s="31">
        <f t="shared" si="15"/>
        <v>0</v>
      </c>
    </row>
    <row r="224" spans="1:14" x14ac:dyDescent="0.45">
      <c r="A224" s="31" t="str">
        <f t="shared" si="12"/>
        <v>E10000031_Children in care_Number</v>
      </c>
      <c r="B224" s="31" t="s">
        <v>454</v>
      </c>
      <c r="C224" s="31" t="s">
        <v>455</v>
      </c>
      <c r="D224" s="31" t="s">
        <v>474</v>
      </c>
      <c r="E224" s="31">
        <v>2019</v>
      </c>
      <c r="F224" s="31" t="s">
        <v>66</v>
      </c>
      <c r="G224" s="26" t="s">
        <v>66</v>
      </c>
      <c r="H224" s="31" t="s">
        <v>743</v>
      </c>
      <c r="I224" s="31">
        <v>722</v>
      </c>
      <c r="J224" s="31">
        <f>INDEX('LA lookup'!H:H,MATCH('Known to services raw data'!B224,'LA lookup'!G:G,0))</f>
        <v>115928</v>
      </c>
      <c r="K224" s="31">
        <v>6.2280035884342011</v>
      </c>
      <c r="L224" s="31" t="str">
        <f t="shared" si="13"/>
        <v>6.2 per 1000 0-17 yr olds</v>
      </c>
      <c r="M224" s="31">
        <f t="shared" si="14"/>
        <v>6.2280035884342011</v>
      </c>
      <c r="N224" s="31">
        <f t="shared" si="15"/>
        <v>0</v>
      </c>
    </row>
    <row r="225" spans="1:14" x14ac:dyDescent="0.45">
      <c r="A225" s="31" t="str">
        <f t="shared" si="12"/>
        <v>E08000031_Children in care_Number</v>
      </c>
      <c r="B225" s="31" t="s">
        <v>468</v>
      </c>
      <c r="C225" s="31" t="s">
        <v>469</v>
      </c>
      <c r="D225" s="31" t="s">
        <v>474</v>
      </c>
      <c r="E225" s="31">
        <v>2019</v>
      </c>
      <c r="F225" s="31" t="s">
        <v>66</v>
      </c>
      <c r="G225" s="26" t="s">
        <v>66</v>
      </c>
      <c r="H225" s="31" t="s">
        <v>743</v>
      </c>
      <c r="I225" s="31">
        <v>625</v>
      </c>
      <c r="J225" s="31">
        <f>INDEX('LA lookup'!H:H,MATCH('Known to services raw data'!B225,'LA lookup'!G:G,0))</f>
        <v>61244</v>
      </c>
      <c r="K225" s="31">
        <v>10.205081314087911</v>
      </c>
      <c r="L225" s="31" t="str">
        <f t="shared" si="13"/>
        <v>10.2 per 1000 0-17 yr olds</v>
      </c>
      <c r="M225" s="31">
        <f t="shared" si="14"/>
        <v>10.205081314087911</v>
      </c>
      <c r="N225" s="31">
        <f t="shared" si="15"/>
        <v>0</v>
      </c>
    </row>
    <row r="226" spans="1:14" x14ac:dyDescent="0.45">
      <c r="A226" s="31" t="str">
        <f t="shared" si="12"/>
        <v>E10000034_Children in care_Number</v>
      </c>
      <c r="B226" s="31" t="s">
        <v>470</v>
      </c>
      <c r="C226" s="31" t="s">
        <v>471</v>
      </c>
      <c r="D226" s="31" t="s">
        <v>474</v>
      </c>
      <c r="E226" s="31">
        <v>2019</v>
      </c>
      <c r="F226" s="31" t="s">
        <v>66</v>
      </c>
      <c r="G226" s="26" t="s">
        <v>66</v>
      </c>
      <c r="H226" s="31" t="s">
        <v>743</v>
      </c>
      <c r="I226" s="31">
        <v>833</v>
      </c>
      <c r="J226" s="31">
        <f>INDEX('LA lookup'!H:H,MATCH('Known to services raw data'!B226,'LA lookup'!G:G,0))</f>
        <v>117783</v>
      </c>
      <c r="K226" s="31">
        <v>7.0723279250825666</v>
      </c>
      <c r="L226" s="31" t="str">
        <f t="shared" si="13"/>
        <v>7.1 per 1000 0-17 yr olds</v>
      </c>
      <c r="M226" s="31">
        <f t="shared" si="14"/>
        <v>7.0723279250825666</v>
      </c>
      <c r="N226" s="31">
        <f t="shared" si="15"/>
        <v>0</v>
      </c>
    </row>
    <row r="227" spans="1:14" x14ac:dyDescent="0.45">
      <c r="A227" s="31" t="str">
        <f t="shared" si="12"/>
        <v>E06000055_Children in care_Number</v>
      </c>
      <c r="B227" s="31" t="s">
        <v>240</v>
      </c>
      <c r="C227" s="31" t="s">
        <v>241</v>
      </c>
      <c r="D227" s="31" t="s">
        <v>474</v>
      </c>
      <c r="E227" s="31">
        <v>2019</v>
      </c>
      <c r="F227" s="31" t="s">
        <v>66</v>
      </c>
      <c r="G227" s="26" t="s">
        <v>66</v>
      </c>
      <c r="H227" s="31" t="s">
        <v>743</v>
      </c>
      <c r="I227" s="31">
        <v>232</v>
      </c>
      <c r="J227" s="31">
        <f>INDEX('LA lookup'!H:H,MATCH('Known to services raw data'!B227,'LA lookup'!G:G,0))</f>
        <v>40088</v>
      </c>
      <c r="K227" s="31">
        <v>5.7872680103771703</v>
      </c>
      <c r="L227" s="31" t="str">
        <f t="shared" si="13"/>
        <v>5.8 per 1000 0-17 yr olds</v>
      </c>
      <c r="M227" s="31">
        <f t="shared" si="14"/>
        <v>5.7872680103771703</v>
      </c>
      <c r="N227" s="31">
        <f t="shared" si="15"/>
        <v>0</v>
      </c>
    </row>
    <row r="228" spans="1:14" x14ac:dyDescent="0.45">
      <c r="A228" s="31" t="str">
        <f t="shared" si="12"/>
        <v>E06000056_Children in care_Number</v>
      </c>
      <c r="B228" s="31" t="s">
        <v>279</v>
      </c>
      <c r="C228" s="31" t="s">
        <v>280</v>
      </c>
      <c r="D228" s="31" t="s">
        <v>474</v>
      </c>
      <c r="E228" s="31">
        <v>2019</v>
      </c>
      <c r="F228" s="31" t="s">
        <v>66</v>
      </c>
      <c r="G228" s="26" t="s">
        <v>66</v>
      </c>
      <c r="H228" s="31" t="s">
        <v>743</v>
      </c>
      <c r="I228" s="31">
        <v>320</v>
      </c>
      <c r="J228" s="31">
        <f>INDEX('LA lookup'!H:H,MATCH('Known to services raw data'!B228,'LA lookup'!G:G,0))</f>
        <v>62515</v>
      </c>
      <c r="K228" s="31">
        <v>5.1187714948412379</v>
      </c>
      <c r="L228" s="31" t="str">
        <f t="shared" si="13"/>
        <v>5.1 per 1000 0-17 yr olds</v>
      </c>
      <c r="M228" s="31">
        <f t="shared" si="14"/>
        <v>5.1187714948412379</v>
      </c>
      <c r="N228" s="31">
        <f t="shared" si="15"/>
        <v>0</v>
      </c>
    </row>
    <row r="229" spans="1:14" x14ac:dyDescent="0.45">
      <c r="A229" s="31" t="str">
        <f t="shared" si="12"/>
        <v>E10000003_Children in care_Number</v>
      </c>
      <c r="B229" s="31" t="s">
        <v>275</v>
      </c>
      <c r="C229" s="31" t="s">
        <v>276</v>
      </c>
      <c r="D229" s="31" t="s">
        <v>474</v>
      </c>
      <c r="E229" s="31">
        <v>2019</v>
      </c>
      <c r="F229" s="31" t="s">
        <v>66</v>
      </c>
      <c r="G229" s="26" t="s">
        <v>66</v>
      </c>
      <c r="H229" s="31" t="s">
        <v>743</v>
      </c>
      <c r="I229" s="31">
        <v>772</v>
      </c>
      <c r="J229" s="31">
        <f>INDEX('LA lookup'!H:H,MATCH('Known to services raw data'!B229,'LA lookup'!G:G,0))</f>
        <v>135719</v>
      </c>
      <c r="K229" s="31">
        <v>5.6882234617113294</v>
      </c>
      <c r="L229" s="31" t="str">
        <f t="shared" si="13"/>
        <v>5.7 per 1000 0-17 yr olds</v>
      </c>
      <c r="M229" s="31">
        <f t="shared" si="14"/>
        <v>5.6882234617113294</v>
      </c>
      <c r="N229" s="31">
        <f t="shared" si="15"/>
        <v>0</v>
      </c>
    </row>
    <row r="230" spans="1:14" x14ac:dyDescent="0.45">
      <c r="A230" s="31" t="str">
        <f t="shared" si="12"/>
        <v>E10000012_Children in care_Number</v>
      </c>
      <c r="B230" s="31" t="s">
        <v>303</v>
      </c>
      <c r="C230" s="31" t="s">
        <v>304</v>
      </c>
      <c r="D230" s="31" t="s">
        <v>474</v>
      </c>
      <c r="E230" s="31">
        <v>2019</v>
      </c>
      <c r="F230" s="31" t="s">
        <v>66</v>
      </c>
      <c r="G230" s="26" t="s">
        <v>66</v>
      </c>
      <c r="H230" s="31" t="s">
        <v>743</v>
      </c>
      <c r="I230" s="31">
        <v>1054</v>
      </c>
      <c r="J230" s="31">
        <f>INDEX('LA lookup'!H:H,MATCH('Known to services raw data'!B230,'LA lookup'!G:G,0))</f>
        <v>311172</v>
      </c>
      <c r="K230" s="31">
        <v>3.3871942205596905</v>
      </c>
      <c r="L230" s="31" t="str">
        <f t="shared" si="13"/>
        <v>3.4 per 1000 0-17 yr olds</v>
      </c>
      <c r="M230" s="31">
        <f t="shared" si="14"/>
        <v>3.3871942205596905</v>
      </c>
      <c r="N230" s="31">
        <f t="shared" si="15"/>
        <v>0</v>
      </c>
    </row>
    <row r="231" spans="1:14" x14ac:dyDescent="0.45">
      <c r="A231" s="31" t="str">
        <f t="shared" si="12"/>
        <v>E10000015_Children in care_Number</v>
      </c>
      <c r="B231" s="31" t="s">
        <v>319</v>
      </c>
      <c r="C231" s="31" t="s">
        <v>320</v>
      </c>
      <c r="D231" s="31" t="s">
        <v>474</v>
      </c>
      <c r="E231" s="31">
        <v>2019</v>
      </c>
      <c r="F231" s="31" t="s">
        <v>66</v>
      </c>
      <c r="G231" s="26" t="s">
        <v>66</v>
      </c>
      <c r="H231" s="31" t="s">
        <v>743</v>
      </c>
      <c r="I231" s="31">
        <v>930</v>
      </c>
      <c r="J231" s="31">
        <f>INDEX('LA lookup'!H:H,MATCH('Known to services raw data'!B231,'LA lookup'!G:G,0))</f>
        <v>271005</v>
      </c>
      <c r="K231" s="31">
        <v>3.4316710023800301</v>
      </c>
      <c r="L231" s="31" t="str">
        <f t="shared" si="13"/>
        <v>3.4 per 1000 0-17 yr olds</v>
      </c>
      <c r="M231" s="31">
        <f t="shared" si="14"/>
        <v>3.4316710023800301</v>
      </c>
      <c r="N231" s="31">
        <f t="shared" si="15"/>
        <v>0</v>
      </c>
    </row>
    <row r="232" spans="1:14" x14ac:dyDescent="0.45">
      <c r="A232" s="31" t="str">
        <f t="shared" si="12"/>
        <v>E06000032_Children in care_Number</v>
      </c>
      <c r="B232" s="31" t="s">
        <v>564</v>
      </c>
      <c r="C232" s="31" t="s">
        <v>724</v>
      </c>
      <c r="D232" s="31" t="s">
        <v>474</v>
      </c>
      <c r="E232" s="31">
        <v>2019</v>
      </c>
      <c r="F232" s="31" t="s">
        <v>66</v>
      </c>
      <c r="G232" s="26" t="s">
        <v>66</v>
      </c>
      <c r="H232" s="31" t="s">
        <v>743</v>
      </c>
      <c r="I232" s="31">
        <v>406</v>
      </c>
      <c r="J232" s="31">
        <f>INDEX('LA lookup'!H:H,MATCH('Known to services raw data'!B232,'LA lookup'!G:G,0))</f>
        <v>57375</v>
      </c>
      <c r="K232" s="31">
        <v>7.0762527233115469</v>
      </c>
      <c r="L232" s="31" t="str">
        <f t="shared" si="13"/>
        <v>7.1 per 1000 0-17 yr olds</v>
      </c>
      <c r="M232" s="31">
        <f t="shared" si="14"/>
        <v>7.0762527233115469</v>
      </c>
      <c r="N232" s="31">
        <f t="shared" si="15"/>
        <v>0</v>
      </c>
    </row>
    <row r="233" spans="1:14" x14ac:dyDescent="0.45">
      <c r="A233" s="31" t="str">
        <f t="shared" si="12"/>
        <v>E10000020_Children in care_Number</v>
      </c>
      <c r="B233" s="31" t="s">
        <v>361</v>
      </c>
      <c r="C233" s="31" t="s">
        <v>362</v>
      </c>
      <c r="D233" s="31" t="s">
        <v>474</v>
      </c>
      <c r="E233" s="31">
        <v>2019</v>
      </c>
      <c r="F233" s="31" t="s">
        <v>66</v>
      </c>
      <c r="G233" s="26" t="s">
        <v>66</v>
      </c>
      <c r="H233" s="31" t="s">
        <v>743</v>
      </c>
      <c r="I233" s="31">
        <v>1188</v>
      </c>
      <c r="J233" s="31">
        <f>INDEX('LA lookup'!H:H,MATCH('Known to services raw data'!B233,'LA lookup'!G:G,0))</f>
        <v>170810</v>
      </c>
      <c r="K233" s="31">
        <v>6.9550963058368946</v>
      </c>
      <c r="L233" s="31" t="str">
        <f t="shared" si="13"/>
        <v>7 per 1000 0-17 yr olds</v>
      </c>
      <c r="M233" s="31">
        <f t="shared" si="14"/>
        <v>6.9550963058368946</v>
      </c>
      <c r="N233" s="31">
        <f t="shared" si="15"/>
        <v>0</v>
      </c>
    </row>
    <row r="234" spans="1:14" x14ac:dyDescent="0.45">
      <c r="A234" s="31" t="str">
        <f t="shared" si="12"/>
        <v>E06000031_Children in care_Number</v>
      </c>
      <c r="B234" s="31" t="s">
        <v>379</v>
      </c>
      <c r="C234" s="31" t="s">
        <v>380</v>
      </c>
      <c r="D234" s="31" t="s">
        <v>474</v>
      </c>
      <c r="E234" s="31">
        <v>2019</v>
      </c>
      <c r="F234" s="31" t="s">
        <v>66</v>
      </c>
      <c r="G234" s="26" t="s">
        <v>66</v>
      </c>
      <c r="H234" s="31" t="s">
        <v>743</v>
      </c>
      <c r="I234" s="31">
        <v>370</v>
      </c>
      <c r="J234" s="31">
        <f>INDEX('LA lookup'!H:H,MATCH('Known to services raw data'!B234,'LA lookup'!G:G,0))</f>
        <v>51137</v>
      </c>
      <c r="K234" s="31">
        <v>7.2354655142069335</v>
      </c>
      <c r="L234" s="31" t="str">
        <f t="shared" si="13"/>
        <v>7.2 per 1000 0-17 yr olds</v>
      </c>
      <c r="M234" s="31">
        <f t="shared" si="14"/>
        <v>7.2354655142069335</v>
      </c>
      <c r="N234" s="31">
        <f t="shared" si="15"/>
        <v>0</v>
      </c>
    </row>
    <row r="235" spans="1:14" x14ac:dyDescent="0.45">
      <c r="A235" s="31" t="str">
        <f t="shared" si="12"/>
        <v>E06000033_Children in care_Number</v>
      </c>
      <c r="B235" s="31" t="s">
        <v>412</v>
      </c>
      <c r="C235" s="31" t="s">
        <v>413</v>
      </c>
      <c r="D235" s="31" t="s">
        <v>474</v>
      </c>
      <c r="E235" s="31">
        <v>2019</v>
      </c>
      <c r="F235" s="31" t="s">
        <v>66</v>
      </c>
      <c r="G235" s="26" t="s">
        <v>66</v>
      </c>
      <c r="H235" s="31" t="s">
        <v>743</v>
      </c>
      <c r="I235" s="31">
        <v>308</v>
      </c>
      <c r="J235" s="31">
        <f>INDEX('LA lookup'!H:H,MATCH('Known to services raw data'!B235,'LA lookup'!G:G,0))</f>
        <v>39540</v>
      </c>
      <c r="K235" s="31">
        <v>7.7895801719777449</v>
      </c>
      <c r="L235" s="31" t="str">
        <f t="shared" si="13"/>
        <v>7.8 per 1000 0-17 yr olds</v>
      </c>
      <c r="M235" s="31">
        <f t="shared" si="14"/>
        <v>7.7895801719777449</v>
      </c>
      <c r="N235" s="31">
        <f t="shared" si="15"/>
        <v>0</v>
      </c>
    </row>
    <row r="236" spans="1:14" x14ac:dyDescent="0.45">
      <c r="A236" s="31" t="str">
        <f t="shared" si="12"/>
        <v>E10000029_Children in care_Number</v>
      </c>
      <c r="B236" s="31" t="s">
        <v>426</v>
      </c>
      <c r="C236" s="31" t="s">
        <v>427</v>
      </c>
      <c r="D236" s="31" t="s">
        <v>474</v>
      </c>
      <c r="E236" s="31">
        <v>2019</v>
      </c>
      <c r="F236" s="31" t="s">
        <v>66</v>
      </c>
      <c r="G236" s="26" t="s">
        <v>66</v>
      </c>
      <c r="H236" s="31" t="s">
        <v>743</v>
      </c>
      <c r="I236" s="31">
        <v>866</v>
      </c>
      <c r="J236" s="31">
        <f>INDEX('LA lookup'!H:H,MATCH('Known to services raw data'!B236,'LA lookup'!G:G,0))</f>
        <v>152752</v>
      </c>
      <c r="K236" s="31">
        <v>5.6693202053000942</v>
      </c>
      <c r="L236" s="31" t="str">
        <f t="shared" si="13"/>
        <v>5.7 per 1000 0-17 yr olds</v>
      </c>
      <c r="M236" s="31">
        <f t="shared" si="14"/>
        <v>5.6693202053000942</v>
      </c>
      <c r="N236" s="31">
        <f t="shared" si="15"/>
        <v>0</v>
      </c>
    </row>
    <row r="237" spans="1:14" x14ac:dyDescent="0.45">
      <c r="A237" s="31" t="str">
        <f t="shared" si="12"/>
        <v>E06000034_Children in care_Number</v>
      </c>
      <c r="B237" s="31" t="s">
        <v>493</v>
      </c>
      <c r="C237" s="31" t="s">
        <v>731</v>
      </c>
      <c r="D237" s="31" t="s">
        <v>474</v>
      </c>
      <c r="E237" s="31">
        <v>2019</v>
      </c>
      <c r="F237" s="31" t="s">
        <v>66</v>
      </c>
      <c r="G237" s="26" t="s">
        <v>66</v>
      </c>
      <c r="H237" s="31" t="s">
        <v>743</v>
      </c>
      <c r="I237" s="31">
        <v>293</v>
      </c>
      <c r="J237" s="31">
        <f>INDEX('LA lookup'!H:H,MATCH('Known to services raw data'!B237,'LA lookup'!G:G,0))</f>
        <v>43762</v>
      </c>
      <c r="K237" s="31">
        <v>6.6953064302362781</v>
      </c>
      <c r="L237" s="31" t="str">
        <f t="shared" si="13"/>
        <v>6.7 per 1000 0-17 yr olds</v>
      </c>
      <c r="M237" s="31">
        <f t="shared" si="14"/>
        <v>6.6953064302362781</v>
      </c>
      <c r="N237" s="31">
        <f t="shared" si="15"/>
        <v>0</v>
      </c>
    </row>
    <row r="238" spans="1:14" x14ac:dyDescent="0.45">
      <c r="A238" s="31" t="str">
        <f t="shared" si="12"/>
        <v>E09000007_Children in care_Number</v>
      </c>
      <c r="B238" s="31" t="s">
        <v>277</v>
      </c>
      <c r="C238" s="31" t="s">
        <v>278</v>
      </c>
      <c r="D238" s="31" t="s">
        <v>474</v>
      </c>
      <c r="E238" s="31">
        <v>2019</v>
      </c>
      <c r="F238" s="31" t="s">
        <v>66</v>
      </c>
      <c r="G238" s="26" t="s">
        <v>66</v>
      </c>
      <c r="H238" s="31" t="s">
        <v>743</v>
      </c>
      <c r="I238" s="31">
        <v>191</v>
      </c>
      <c r="J238" s="31">
        <f>INDEX('LA lookup'!H:H,MATCH('Known to services raw data'!B238,'LA lookup'!G:G,0))</f>
        <v>50983</v>
      </c>
      <c r="K238" s="31">
        <v>3.7463468214895159</v>
      </c>
      <c r="L238" s="31" t="str">
        <f t="shared" si="13"/>
        <v>3.7 per 1000 0-17 yr olds</v>
      </c>
      <c r="M238" s="31">
        <f t="shared" si="14"/>
        <v>3.7463468214895159</v>
      </c>
      <c r="N238" s="31">
        <f t="shared" si="15"/>
        <v>0</v>
      </c>
    </row>
    <row r="239" spans="1:14" x14ac:dyDescent="0.45">
      <c r="A239" s="31" t="str">
        <f t="shared" si="12"/>
        <v>E09000001_Children in care_Number</v>
      </c>
      <c r="B239" s="31" t="s">
        <v>582</v>
      </c>
      <c r="C239" s="31" t="s">
        <v>583</v>
      </c>
      <c r="D239" s="31" t="s">
        <v>474</v>
      </c>
      <c r="E239" s="31">
        <v>2019</v>
      </c>
      <c r="F239" s="31" t="s">
        <v>66</v>
      </c>
      <c r="G239" s="26" t="s">
        <v>66</v>
      </c>
      <c r="H239" s="31" t="s">
        <v>743</v>
      </c>
      <c r="I239" s="31">
        <v>20</v>
      </c>
      <c r="J239" s="31">
        <f>INDEX('LA lookup'!H:H,MATCH('Known to services raw data'!B239,'LA lookup'!G:G,0))</f>
        <v>1453</v>
      </c>
      <c r="K239" s="31">
        <v>13.764624913971094</v>
      </c>
      <c r="L239" s="31" t="str">
        <f t="shared" si="13"/>
        <v>13.8 per 1000 0-17 yr olds</v>
      </c>
      <c r="M239" s="31">
        <f t="shared" si="14"/>
        <v>13.764624913971094</v>
      </c>
      <c r="N239" s="31">
        <f t="shared" si="15"/>
        <v>1</v>
      </c>
    </row>
    <row r="240" spans="1:14" x14ac:dyDescent="0.45">
      <c r="A240" s="31" t="str">
        <f t="shared" si="12"/>
        <v>E09000012_Children in care_Number</v>
      </c>
      <c r="B240" s="31" t="s">
        <v>498</v>
      </c>
      <c r="C240" s="31" t="s">
        <v>499</v>
      </c>
      <c r="D240" s="31" t="s">
        <v>474</v>
      </c>
      <c r="E240" s="31">
        <v>2019</v>
      </c>
      <c r="F240" s="31" t="s">
        <v>66</v>
      </c>
      <c r="G240" s="26" t="s">
        <v>66</v>
      </c>
      <c r="H240" s="31" t="s">
        <v>743</v>
      </c>
      <c r="I240" s="31">
        <v>405</v>
      </c>
      <c r="J240" s="31">
        <f>INDEX('LA lookup'!H:H,MATCH('Known to services raw data'!B240,'LA lookup'!G:G,0))</f>
        <v>63655</v>
      </c>
      <c r="K240" s="31">
        <v>6.3624224334302095</v>
      </c>
      <c r="L240" s="31" t="str">
        <f t="shared" si="13"/>
        <v>6.4 per 1000 0-17 yr olds</v>
      </c>
      <c r="M240" s="31">
        <f t="shared" si="14"/>
        <v>6.3624224334302095</v>
      </c>
      <c r="N240" s="31">
        <f t="shared" si="15"/>
        <v>0</v>
      </c>
    </row>
    <row r="241" spans="1:14" x14ac:dyDescent="0.45">
      <c r="A241" s="31" t="str">
        <f t="shared" si="12"/>
        <v>E09000013_Children in care_Number</v>
      </c>
      <c r="B241" s="31" t="s">
        <v>491</v>
      </c>
      <c r="C241" s="31" t="s">
        <v>723</v>
      </c>
      <c r="D241" s="31" t="s">
        <v>474</v>
      </c>
      <c r="E241" s="31">
        <v>2019</v>
      </c>
      <c r="F241" s="31" t="s">
        <v>66</v>
      </c>
      <c r="G241" s="26" t="s">
        <v>66</v>
      </c>
      <c r="H241" s="31" t="s">
        <v>743</v>
      </c>
      <c r="I241" s="31">
        <v>245</v>
      </c>
      <c r="J241" s="31">
        <f>INDEX('LA lookup'!H:H,MATCH('Known to services raw data'!B241,'LA lookup'!G:G,0))</f>
        <v>36898</v>
      </c>
      <c r="K241" s="31">
        <v>6.6399262832673864</v>
      </c>
      <c r="L241" s="31" t="str">
        <f t="shared" si="13"/>
        <v>6.6 per 1000 0-17 yr olds</v>
      </c>
      <c r="M241" s="31">
        <f t="shared" si="14"/>
        <v>6.6399262832673864</v>
      </c>
      <c r="N241" s="31">
        <f t="shared" si="15"/>
        <v>0</v>
      </c>
    </row>
    <row r="242" spans="1:14" x14ac:dyDescent="0.45">
      <c r="A242" s="31" t="str">
        <f t="shared" si="12"/>
        <v>E09000014_Children in care_Number</v>
      </c>
      <c r="B242" s="31" t="s">
        <v>311</v>
      </c>
      <c r="C242" s="31" t="s">
        <v>312</v>
      </c>
      <c r="D242" s="31" t="s">
        <v>474</v>
      </c>
      <c r="E242" s="31">
        <v>2019</v>
      </c>
      <c r="F242" s="31" t="s">
        <v>66</v>
      </c>
      <c r="G242" s="26" t="s">
        <v>66</v>
      </c>
      <c r="H242" s="31" t="s">
        <v>743</v>
      </c>
      <c r="I242" s="31">
        <v>429</v>
      </c>
      <c r="J242" s="31">
        <f>INDEX('LA lookup'!H:H,MATCH('Known to services raw data'!B242,'LA lookup'!G:G,0))</f>
        <v>60398</v>
      </c>
      <c r="K242" s="31">
        <v>7.1028842014636249</v>
      </c>
      <c r="L242" s="31" t="str">
        <f t="shared" si="13"/>
        <v>7.1 per 1000 0-17 yr olds</v>
      </c>
      <c r="M242" s="31">
        <f t="shared" si="14"/>
        <v>7.1028842014636249</v>
      </c>
      <c r="N242" s="31">
        <f t="shared" si="15"/>
        <v>0</v>
      </c>
    </row>
    <row r="243" spans="1:14" x14ac:dyDescent="0.45">
      <c r="A243" s="31" t="str">
        <f t="shared" si="12"/>
        <v>E09000019_Children in care_Number</v>
      </c>
      <c r="B243" s="31" t="s">
        <v>500</v>
      </c>
      <c r="C243" s="31" t="s">
        <v>501</v>
      </c>
      <c r="D243" s="31" t="s">
        <v>474</v>
      </c>
      <c r="E243" s="31">
        <v>2019</v>
      </c>
      <c r="F243" s="31" t="s">
        <v>66</v>
      </c>
      <c r="G243" s="26" t="s">
        <v>66</v>
      </c>
      <c r="H243" s="31" t="s">
        <v>743</v>
      </c>
      <c r="I243" s="31">
        <v>313</v>
      </c>
      <c r="J243" s="31">
        <f>INDEX('LA lookup'!H:H,MATCH('Known to services raw data'!B243,'LA lookup'!G:G,0))</f>
        <v>42098</v>
      </c>
      <c r="K243" s="31">
        <v>7.435032543113687</v>
      </c>
      <c r="L243" s="31" t="str">
        <f t="shared" si="13"/>
        <v>7.4 per 1000 0-17 yr olds</v>
      </c>
      <c r="M243" s="31">
        <f t="shared" si="14"/>
        <v>7.435032543113687</v>
      </c>
      <c r="N243" s="31">
        <f t="shared" si="15"/>
        <v>0</v>
      </c>
    </row>
    <row r="244" spans="1:14" x14ac:dyDescent="0.45">
      <c r="A244" s="31" t="str">
        <f t="shared" si="12"/>
        <v>E09000020_Children in care_Number</v>
      </c>
      <c r="B244" s="31" t="s">
        <v>479</v>
      </c>
      <c r="C244" s="31" t="s">
        <v>674</v>
      </c>
      <c r="D244" s="31" t="s">
        <v>474</v>
      </c>
      <c r="E244" s="31">
        <v>2019</v>
      </c>
      <c r="F244" s="31" t="s">
        <v>66</v>
      </c>
      <c r="G244" s="26" t="s">
        <v>66</v>
      </c>
      <c r="H244" s="31" t="s">
        <v>743</v>
      </c>
      <c r="I244" s="31">
        <v>93</v>
      </c>
      <c r="J244" s="31">
        <f>INDEX('LA lookup'!H:H,MATCH('Known to services raw data'!B244,'LA lookup'!G:G,0))</f>
        <v>28678</v>
      </c>
      <c r="K244" s="31">
        <v>3.2429039681986191</v>
      </c>
      <c r="L244" s="31" t="str">
        <f t="shared" si="13"/>
        <v>3.2 per 1000 0-17 yr olds</v>
      </c>
      <c r="M244" s="31">
        <f t="shared" si="14"/>
        <v>3.2429039681986191</v>
      </c>
      <c r="N244" s="31">
        <f t="shared" si="15"/>
        <v>0</v>
      </c>
    </row>
    <row r="245" spans="1:14" x14ac:dyDescent="0.45">
      <c r="A245" s="31" t="str">
        <f t="shared" si="12"/>
        <v>E09000022_Children in care_Number</v>
      </c>
      <c r="B245" s="31" t="s">
        <v>335</v>
      </c>
      <c r="C245" s="31" t="s">
        <v>336</v>
      </c>
      <c r="D245" s="31" t="s">
        <v>474</v>
      </c>
      <c r="E245" s="31">
        <v>2019</v>
      </c>
      <c r="F245" s="31" t="s">
        <v>66</v>
      </c>
      <c r="G245" s="26" t="s">
        <v>66</v>
      </c>
      <c r="H245" s="31" t="s">
        <v>743</v>
      </c>
      <c r="I245" s="31">
        <v>352</v>
      </c>
      <c r="J245" s="31">
        <f>INDEX('LA lookup'!H:H,MATCH('Known to services raw data'!B245,'LA lookup'!G:G,0))</f>
        <v>62629</v>
      </c>
      <c r="K245" s="31">
        <v>5.6203994954414087</v>
      </c>
      <c r="L245" s="31" t="str">
        <f t="shared" si="13"/>
        <v>5.6 per 1000 0-17 yr olds</v>
      </c>
      <c r="M245" s="31">
        <f t="shared" si="14"/>
        <v>5.6203994954414087</v>
      </c>
      <c r="N245" s="31">
        <f t="shared" si="15"/>
        <v>0</v>
      </c>
    </row>
    <row r="246" spans="1:14" x14ac:dyDescent="0.45">
      <c r="A246" s="31" t="str">
        <f t="shared" si="12"/>
        <v>E09000023_Children in care_Number</v>
      </c>
      <c r="B246" s="31" t="s">
        <v>343</v>
      </c>
      <c r="C246" s="31" t="s">
        <v>344</v>
      </c>
      <c r="D246" s="31" t="s">
        <v>474</v>
      </c>
      <c r="E246" s="31">
        <v>2019</v>
      </c>
      <c r="F246" s="31" t="s">
        <v>66</v>
      </c>
      <c r="G246" s="26" t="s">
        <v>66</v>
      </c>
      <c r="H246" s="31" t="s">
        <v>743</v>
      </c>
      <c r="I246" s="31">
        <v>487</v>
      </c>
      <c r="J246" s="31">
        <f>INDEX('LA lookup'!H:H,MATCH('Known to services raw data'!B246,'LA lookup'!G:G,0))</f>
        <v>68458</v>
      </c>
      <c r="K246" s="31">
        <v>7.1138508282450559</v>
      </c>
      <c r="L246" s="31" t="str">
        <f t="shared" si="13"/>
        <v>7.1 per 1000 0-17 yr olds</v>
      </c>
      <c r="M246" s="31">
        <f t="shared" si="14"/>
        <v>7.1138508282450559</v>
      </c>
      <c r="N246" s="31">
        <f t="shared" si="15"/>
        <v>0</v>
      </c>
    </row>
    <row r="247" spans="1:14" x14ac:dyDescent="0.45">
      <c r="A247" s="31" t="str">
        <f t="shared" si="12"/>
        <v>E09000025_Children in care_Number</v>
      </c>
      <c r="B247" s="31" t="s">
        <v>359</v>
      </c>
      <c r="C247" s="31" t="s">
        <v>360</v>
      </c>
      <c r="D247" s="31" t="s">
        <v>474</v>
      </c>
      <c r="E247" s="31">
        <v>2019</v>
      </c>
      <c r="F247" s="31" t="s">
        <v>66</v>
      </c>
      <c r="G247" s="26" t="s">
        <v>66</v>
      </c>
      <c r="H247" s="31" t="s">
        <v>743</v>
      </c>
      <c r="I247" s="31">
        <v>378</v>
      </c>
      <c r="J247" s="31">
        <f>INDEX('LA lookup'!H:H,MATCH('Known to services raw data'!B247,'LA lookup'!G:G,0))</f>
        <v>86567</v>
      </c>
      <c r="K247" s="31">
        <v>4.3665600055448381</v>
      </c>
      <c r="L247" s="31" t="str">
        <f t="shared" si="13"/>
        <v>4.4 per 1000 0-17 yr olds</v>
      </c>
      <c r="M247" s="31">
        <f t="shared" si="14"/>
        <v>4.3665600055448381</v>
      </c>
      <c r="N247" s="31">
        <f t="shared" si="15"/>
        <v>0</v>
      </c>
    </row>
    <row r="248" spans="1:14" x14ac:dyDescent="0.45">
      <c r="A248" s="31" t="str">
        <f t="shared" si="12"/>
        <v>E09000028_Children in care_Number</v>
      </c>
      <c r="B248" s="31" t="s">
        <v>414</v>
      </c>
      <c r="C248" s="31" t="s">
        <v>415</v>
      </c>
      <c r="D248" s="31" t="s">
        <v>474</v>
      </c>
      <c r="E248" s="31">
        <v>2019</v>
      </c>
      <c r="F248" s="31" t="s">
        <v>66</v>
      </c>
      <c r="G248" s="26" t="s">
        <v>66</v>
      </c>
      <c r="H248" s="31" t="s">
        <v>743</v>
      </c>
      <c r="I248" s="31">
        <v>459</v>
      </c>
      <c r="J248" s="31">
        <f>INDEX('LA lookup'!H:H,MATCH('Known to services raw data'!B248,'LA lookup'!G:G,0))</f>
        <v>65121</v>
      </c>
      <c r="K248" s="31">
        <v>7.0484175611553876</v>
      </c>
      <c r="L248" s="31" t="str">
        <f t="shared" si="13"/>
        <v>7 per 1000 0-17 yr olds</v>
      </c>
      <c r="M248" s="31">
        <f t="shared" si="14"/>
        <v>7.0484175611553876</v>
      </c>
      <c r="N248" s="31">
        <f t="shared" si="15"/>
        <v>0</v>
      </c>
    </row>
    <row r="249" spans="1:14" x14ac:dyDescent="0.45">
      <c r="A249" s="31" t="str">
        <f t="shared" si="12"/>
        <v>E09000030_Children in care_Number</v>
      </c>
      <c r="B249" s="31" t="s">
        <v>440</v>
      </c>
      <c r="C249" s="31" t="s">
        <v>441</v>
      </c>
      <c r="D249" s="31" t="s">
        <v>474</v>
      </c>
      <c r="E249" s="31">
        <v>2019</v>
      </c>
      <c r="F249" s="31" t="s">
        <v>66</v>
      </c>
      <c r="G249" s="26" t="s">
        <v>66</v>
      </c>
      <c r="H249" s="31" t="s">
        <v>743</v>
      </c>
      <c r="I249" s="31">
        <v>329</v>
      </c>
      <c r="J249" s="31">
        <f>INDEX('LA lookup'!H:H,MATCH('Known to services raw data'!B249,'LA lookup'!G:G,0))</f>
        <v>70973</v>
      </c>
      <c r="K249" s="31">
        <v>4.6355656376368479</v>
      </c>
      <c r="L249" s="31" t="str">
        <f t="shared" si="13"/>
        <v>4.6 per 1000 0-17 yr olds</v>
      </c>
      <c r="M249" s="31">
        <f t="shared" si="14"/>
        <v>4.6355656376368479</v>
      </c>
      <c r="N249" s="31">
        <f t="shared" si="15"/>
        <v>0</v>
      </c>
    </row>
    <row r="250" spans="1:14" x14ac:dyDescent="0.45">
      <c r="A250" s="31" t="str">
        <f t="shared" si="12"/>
        <v>E09000032_Children in care_Number</v>
      </c>
      <c r="B250" s="31" t="s">
        <v>450</v>
      </c>
      <c r="C250" s="31" t="s">
        <v>451</v>
      </c>
      <c r="D250" s="31" t="s">
        <v>474</v>
      </c>
      <c r="E250" s="31">
        <v>2019</v>
      </c>
      <c r="F250" s="31" t="s">
        <v>66</v>
      </c>
      <c r="G250" s="26" t="s">
        <v>66</v>
      </c>
      <c r="H250" s="31" t="s">
        <v>743</v>
      </c>
      <c r="I250" s="31">
        <v>307</v>
      </c>
      <c r="J250" s="31">
        <f>INDEX('LA lookup'!H:H,MATCH('Known to services raw data'!B250,'LA lookup'!G:G,0))</f>
        <v>63840</v>
      </c>
      <c r="K250" s="31">
        <v>4.8088972431077694</v>
      </c>
      <c r="L250" s="31" t="str">
        <f t="shared" si="13"/>
        <v>4.8 per 1000 0-17 yr olds</v>
      </c>
      <c r="M250" s="31">
        <f t="shared" si="14"/>
        <v>4.8088972431077694</v>
      </c>
      <c r="N250" s="31">
        <f t="shared" si="15"/>
        <v>0</v>
      </c>
    </row>
    <row r="251" spans="1:14" x14ac:dyDescent="0.45">
      <c r="A251" s="31" t="str">
        <f t="shared" si="12"/>
        <v>E09000033_Children in care_Number</v>
      </c>
      <c r="B251" s="31" t="s">
        <v>506</v>
      </c>
      <c r="C251" s="31" t="s">
        <v>507</v>
      </c>
      <c r="D251" s="31" t="s">
        <v>474</v>
      </c>
      <c r="E251" s="31">
        <v>2019</v>
      </c>
      <c r="F251" s="31" t="s">
        <v>66</v>
      </c>
      <c r="G251" s="26" t="s">
        <v>66</v>
      </c>
      <c r="H251" s="31" t="s">
        <v>743</v>
      </c>
      <c r="I251" s="31">
        <v>209</v>
      </c>
      <c r="J251" s="31">
        <f>INDEX('LA lookup'!H:H,MATCH('Known to services raw data'!B251,'LA lookup'!G:G,0))</f>
        <v>47445</v>
      </c>
      <c r="K251" s="31">
        <v>4.4051006428496153</v>
      </c>
      <c r="L251" s="31" t="str">
        <f t="shared" si="13"/>
        <v>4.4 per 1000 0-17 yr olds</v>
      </c>
      <c r="M251" s="31">
        <f t="shared" si="14"/>
        <v>4.4051006428496153</v>
      </c>
      <c r="N251" s="31">
        <f t="shared" si="15"/>
        <v>0</v>
      </c>
    </row>
    <row r="252" spans="1:14" x14ac:dyDescent="0.45">
      <c r="A252" s="31" t="str">
        <f t="shared" si="12"/>
        <v>E09000002_Children in care_Number</v>
      </c>
      <c r="B252" s="31" t="s">
        <v>227</v>
      </c>
      <c r="C252" s="31" t="s">
        <v>228</v>
      </c>
      <c r="D252" s="31" t="s">
        <v>474</v>
      </c>
      <c r="E252" s="31">
        <v>2019</v>
      </c>
      <c r="F252" s="31" t="s">
        <v>66</v>
      </c>
      <c r="G252" s="26" t="s">
        <v>66</v>
      </c>
      <c r="H252" s="31" t="s">
        <v>743</v>
      </c>
      <c r="I252" s="31">
        <v>417</v>
      </c>
      <c r="J252" s="31">
        <f>INDEX('LA lookup'!H:H,MATCH('Known to services raw data'!B252,'LA lookup'!G:G,0))</f>
        <v>63401</v>
      </c>
      <c r="K252" s="31">
        <v>6.5771833251841452</v>
      </c>
      <c r="L252" s="31" t="str">
        <f t="shared" si="13"/>
        <v>6.6 per 1000 0-17 yr olds</v>
      </c>
      <c r="M252" s="31">
        <f t="shared" si="14"/>
        <v>6.5771833251841452</v>
      </c>
      <c r="N252" s="31">
        <f t="shared" si="15"/>
        <v>0</v>
      </c>
    </row>
    <row r="253" spans="1:14" x14ac:dyDescent="0.45">
      <c r="A253" s="31" t="str">
        <f t="shared" si="12"/>
        <v>E09000003_Children in care_Number</v>
      </c>
      <c r="B253" s="31" t="s">
        <v>233</v>
      </c>
      <c r="C253" s="31" t="s">
        <v>234</v>
      </c>
      <c r="D253" s="31" t="s">
        <v>474</v>
      </c>
      <c r="E253" s="31">
        <v>2019</v>
      </c>
      <c r="F253" s="31" t="s">
        <v>66</v>
      </c>
      <c r="G253" s="26" t="s">
        <v>66</v>
      </c>
      <c r="H253" s="31" t="s">
        <v>743</v>
      </c>
      <c r="I253" s="31">
        <v>312</v>
      </c>
      <c r="J253" s="31">
        <f>INDEX('LA lookup'!H:H,MATCH('Known to services raw data'!B253,'LA lookup'!G:G,0))</f>
        <v>92701</v>
      </c>
      <c r="K253" s="31">
        <v>3.3656594858739388</v>
      </c>
      <c r="L253" s="31" t="str">
        <f t="shared" si="13"/>
        <v>3.4 per 1000 0-17 yr olds</v>
      </c>
      <c r="M253" s="31">
        <f t="shared" si="14"/>
        <v>3.3656594858739388</v>
      </c>
      <c r="N253" s="31">
        <f t="shared" si="15"/>
        <v>0</v>
      </c>
    </row>
    <row r="254" spans="1:14" x14ac:dyDescent="0.45">
      <c r="A254" s="31" t="str">
        <f t="shared" si="12"/>
        <v>E09000004_Children in care_Number</v>
      </c>
      <c r="B254" s="31" t="s">
        <v>242</v>
      </c>
      <c r="C254" s="31" t="s">
        <v>243</v>
      </c>
      <c r="D254" s="31" t="s">
        <v>474</v>
      </c>
      <c r="E254" s="31">
        <v>2019</v>
      </c>
      <c r="F254" s="31" t="s">
        <v>66</v>
      </c>
      <c r="G254" s="26" t="s">
        <v>66</v>
      </c>
      <c r="H254" s="31" t="s">
        <v>743</v>
      </c>
      <c r="I254" s="31">
        <v>227</v>
      </c>
      <c r="J254" s="31">
        <f>INDEX('LA lookup'!H:H,MATCH('Known to services raw data'!B254,'LA lookup'!G:G,0))</f>
        <v>56853</v>
      </c>
      <c r="K254" s="31">
        <v>3.9927532408140292</v>
      </c>
      <c r="L254" s="31" t="str">
        <f t="shared" si="13"/>
        <v>4 per 1000 0-17 yr olds</v>
      </c>
      <c r="M254" s="31">
        <f t="shared" si="14"/>
        <v>3.9927532408140292</v>
      </c>
      <c r="N254" s="31">
        <f t="shared" si="15"/>
        <v>0</v>
      </c>
    </row>
    <row r="255" spans="1:14" x14ac:dyDescent="0.45">
      <c r="A255" s="31" t="str">
        <f t="shared" si="12"/>
        <v>E09000005_Children in care_Number</v>
      </c>
      <c r="B255" s="31" t="s">
        <v>261</v>
      </c>
      <c r="C255" s="31" t="s">
        <v>262</v>
      </c>
      <c r="D255" s="31" t="s">
        <v>474</v>
      </c>
      <c r="E255" s="31">
        <v>2019</v>
      </c>
      <c r="F255" s="31" t="s">
        <v>66</v>
      </c>
      <c r="G255" s="26" t="s">
        <v>66</v>
      </c>
      <c r="H255" s="31" t="s">
        <v>743</v>
      </c>
      <c r="I255" s="31">
        <v>299</v>
      </c>
      <c r="J255" s="31">
        <f>INDEX('LA lookup'!H:H,MATCH('Known to services raw data'!B255,'LA lookup'!G:G,0))</f>
        <v>77893</v>
      </c>
      <c r="K255" s="31">
        <v>3.8385991038989382</v>
      </c>
      <c r="L255" s="31" t="str">
        <f t="shared" si="13"/>
        <v>3.8 per 1000 0-17 yr olds</v>
      </c>
      <c r="M255" s="31">
        <f t="shared" si="14"/>
        <v>3.8385991038989382</v>
      </c>
      <c r="N255" s="31">
        <f t="shared" si="15"/>
        <v>0</v>
      </c>
    </row>
    <row r="256" spans="1:14" x14ac:dyDescent="0.45">
      <c r="A256" s="31" t="str">
        <f t="shared" si="12"/>
        <v>E09000006_Children in care_Number</v>
      </c>
      <c r="B256" s="31" t="s">
        <v>267</v>
      </c>
      <c r="C256" s="31" t="s">
        <v>268</v>
      </c>
      <c r="D256" s="31" t="s">
        <v>474</v>
      </c>
      <c r="E256" s="31">
        <v>2019</v>
      </c>
      <c r="F256" s="31" t="s">
        <v>66</v>
      </c>
      <c r="G256" s="26" t="s">
        <v>66</v>
      </c>
      <c r="H256" s="31" t="s">
        <v>743</v>
      </c>
      <c r="I256" s="31">
        <v>348</v>
      </c>
      <c r="J256" s="31">
        <f>INDEX('LA lookup'!H:H,MATCH('Known to services raw data'!B256,'LA lookup'!G:G,0))</f>
        <v>75055</v>
      </c>
      <c r="K256" s="31">
        <v>4.6365998267936845</v>
      </c>
      <c r="L256" s="31" t="str">
        <f t="shared" si="13"/>
        <v>4.6 per 1000 0-17 yr olds</v>
      </c>
      <c r="M256" s="31">
        <f t="shared" si="14"/>
        <v>4.6365998267936845</v>
      </c>
      <c r="N256" s="31">
        <f t="shared" si="15"/>
        <v>0</v>
      </c>
    </row>
    <row r="257" spans="1:14" x14ac:dyDescent="0.45">
      <c r="A257" s="31" t="str">
        <f t="shared" si="12"/>
        <v>E09000008_Children in care_Number</v>
      </c>
      <c r="B257" s="31" t="s">
        <v>486</v>
      </c>
      <c r="C257" s="31" t="s">
        <v>487</v>
      </c>
      <c r="D257" s="31" t="s">
        <v>474</v>
      </c>
      <c r="E257" s="31">
        <v>2019</v>
      </c>
      <c r="F257" s="31" t="s">
        <v>66</v>
      </c>
      <c r="G257" s="26" t="s">
        <v>66</v>
      </c>
      <c r="H257" s="31" t="s">
        <v>743</v>
      </c>
      <c r="I257" s="31">
        <v>819</v>
      </c>
      <c r="J257" s="31">
        <f>INDEX('LA lookup'!H:H,MATCH('Known to services raw data'!B257,'LA lookup'!G:G,0))</f>
        <v>94702</v>
      </c>
      <c r="K257" s="31">
        <v>8.6481806086460686</v>
      </c>
      <c r="L257" s="31" t="str">
        <f t="shared" si="13"/>
        <v>8.6 per 1000 0-17 yr olds</v>
      </c>
      <c r="M257" s="31">
        <f t="shared" si="14"/>
        <v>8.6481806086460686</v>
      </c>
      <c r="N257" s="31">
        <f t="shared" si="15"/>
        <v>0</v>
      </c>
    </row>
    <row r="258" spans="1:14" x14ac:dyDescent="0.45">
      <c r="A258" s="31" t="str">
        <f t="shared" ref="A258:A321" si="16">CONCATENATE(B258,"_",G258,"_",H258)</f>
        <v>E09000009_Children in care_Number</v>
      </c>
      <c r="B258" s="31" t="s">
        <v>509</v>
      </c>
      <c r="C258" s="31" t="s">
        <v>510</v>
      </c>
      <c r="D258" s="31" t="s">
        <v>474</v>
      </c>
      <c r="E258" s="31">
        <v>2019</v>
      </c>
      <c r="F258" s="31" t="s">
        <v>66</v>
      </c>
      <c r="G258" s="26" t="s">
        <v>66</v>
      </c>
      <c r="H258" s="31" t="s">
        <v>743</v>
      </c>
      <c r="I258" s="31">
        <v>354</v>
      </c>
      <c r="J258" s="31">
        <f>INDEX('LA lookup'!H:H,MATCH('Known to services raw data'!B258,'LA lookup'!G:G,0))</f>
        <v>81732</v>
      </c>
      <c r="K258" s="31">
        <v>4.3312288944354718</v>
      </c>
      <c r="L258" s="31" t="str">
        <f t="shared" ref="L258:L321" si="17">IF(LOWER(H258)="percentage",CONCATENATE(I258,"%"),IF(LOWER(H258)="proportion",CONCATENATE(ROUND(I258,1)," per 1000 households"),IF(J258="NA",K258,IF(OR(ISERROR(I258),ISBLANK(I258),NOT(ISNUMBER(I258))),"N/A",CONCATENATE(ROUND(I258/J258*1000,1)," per 1000 0-17 yr olds")))))</f>
        <v>4.3 per 1000 0-17 yr olds</v>
      </c>
      <c r="M258" s="31">
        <f t="shared" ref="M258:M321" si="18">IF(LOWER(H258)="percentage",I258,IF(LOWER(H258)="proportion",I258,IF(J258="NA",K258,IF(OR(ISERROR(I258),ISBLANK(I258),NOT(ISNUMBER(I258))),"N/A",I258/J258*1000))))</f>
        <v>4.3312288944354718</v>
      </c>
      <c r="N258" s="31">
        <f t="shared" si="15"/>
        <v>0</v>
      </c>
    </row>
    <row r="259" spans="1:14" x14ac:dyDescent="0.45">
      <c r="A259" s="31" t="str">
        <f t="shared" si="16"/>
        <v>E09000010_Children in care_Number</v>
      </c>
      <c r="B259" s="31" t="s">
        <v>301</v>
      </c>
      <c r="C259" s="31" t="s">
        <v>302</v>
      </c>
      <c r="D259" s="31" t="s">
        <v>474</v>
      </c>
      <c r="E259" s="31">
        <v>2019</v>
      </c>
      <c r="F259" s="31" t="s">
        <v>66</v>
      </c>
      <c r="G259" s="26" t="s">
        <v>66</v>
      </c>
      <c r="H259" s="31" t="s">
        <v>743</v>
      </c>
      <c r="I259" s="31">
        <v>379</v>
      </c>
      <c r="J259" s="31">
        <f>INDEX('LA lookup'!H:H,MATCH('Known to services raw data'!B259,'LA lookup'!G:G,0))</f>
        <v>84497</v>
      </c>
      <c r="K259" s="31">
        <v>4.4853663443672556</v>
      </c>
      <c r="L259" s="31" t="str">
        <f t="shared" si="17"/>
        <v>4.5 per 1000 0-17 yr olds</v>
      </c>
      <c r="M259" s="31">
        <f t="shared" si="18"/>
        <v>4.4853663443672556</v>
      </c>
      <c r="N259" s="31">
        <f t="shared" ref="N259:N322" si="19">IF(OR(C259="City of London",C259="Isles of Scilly"),1,0)</f>
        <v>0</v>
      </c>
    </row>
    <row r="260" spans="1:14" x14ac:dyDescent="0.45">
      <c r="A260" s="31" t="str">
        <f t="shared" si="16"/>
        <v>E09000011_Children in care_Number</v>
      </c>
      <c r="B260" s="31" t="s">
        <v>518</v>
      </c>
      <c r="C260" s="31" t="s">
        <v>519</v>
      </c>
      <c r="D260" s="31" t="s">
        <v>474</v>
      </c>
      <c r="E260" s="31">
        <v>2019</v>
      </c>
      <c r="F260" s="31" t="s">
        <v>66</v>
      </c>
      <c r="G260" s="26" t="s">
        <v>66</v>
      </c>
      <c r="H260" s="31" t="s">
        <v>743</v>
      </c>
      <c r="I260" s="31">
        <v>479</v>
      </c>
      <c r="J260" s="31">
        <f>INDEX('LA lookup'!H:H,MATCH('Known to services raw data'!B260,'LA lookup'!G:G,0))</f>
        <v>68917</v>
      </c>
      <c r="K260" s="31">
        <v>6.9503895990829543</v>
      </c>
      <c r="L260" s="31" t="str">
        <f t="shared" si="17"/>
        <v>7 per 1000 0-17 yr olds</v>
      </c>
      <c r="M260" s="31">
        <f t="shared" si="18"/>
        <v>6.9503895990829543</v>
      </c>
      <c r="N260" s="31">
        <f t="shared" si="19"/>
        <v>0</v>
      </c>
    </row>
    <row r="261" spans="1:14" x14ac:dyDescent="0.45">
      <c r="A261" s="31" t="str">
        <f t="shared" si="16"/>
        <v>E09000015_Children in care_Number</v>
      </c>
      <c r="B261" s="31" t="s">
        <v>496</v>
      </c>
      <c r="C261" s="31" t="s">
        <v>497</v>
      </c>
      <c r="D261" s="31" t="s">
        <v>474</v>
      </c>
      <c r="E261" s="31">
        <v>2019</v>
      </c>
      <c r="F261" s="31" t="s">
        <v>66</v>
      </c>
      <c r="G261" s="26" t="s">
        <v>66</v>
      </c>
      <c r="H261" s="31" t="s">
        <v>743</v>
      </c>
      <c r="I261" s="31">
        <v>169</v>
      </c>
      <c r="J261" s="31">
        <f>INDEX('LA lookup'!H:H,MATCH('Known to services raw data'!B261,'LA lookup'!G:G,0))</f>
        <v>58373</v>
      </c>
      <c r="K261" s="31">
        <v>2.8951741387285215</v>
      </c>
      <c r="L261" s="31" t="str">
        <f t="shared" si="17"/>
        <v>2.9 per 1000 0-17 yr olds</v>
      </c>
      <c r="M261" s="31">
        <f t="shared" si="18"/>
        <v>2.8951741387285215</v>
      </c>
      <c r="N261" s="31">
        <f t="shared" si="19"/>
        <v>0</v>
      </c>
    </row>
    <row r="262" spans="1:14" x14ac:dyDescent="0.45">
      <c r="A262" s="31" t="str">
        <f t="shared" si="16"/>
        <v>E09000016_Children in care_Number</v>
      </c>
      <c r="B262" s="31" t="s">
        <v>315</v>
      </c>
      <c r="C262" s="31" t="s">
        <v>316</v>
      </c>
      <c r="D262" s="31" t="s">
        <v>474</v>
      </c>
      <c r="E262" s="31">
        <v>2019</v>
      </c>
      <c r="F262" s="31" t="s">
        <v>66</v>
      </c>
      <c r="G262" s="26" t="s">
        <v>66</v>
      </c>
      <c r="H262" s="31" t="s">
        <v>743</v>
      </c>
      <c r="I262" s="31">
        <v>247</v>
      </c>
      <c r="J262" s="31">
        <f>INDEX('LA lookup'!H:H,MATCH('Known to services raw data'!B262,'LA lookup'!G:G,0))</f>
        <v>57541</v>
      </c>
      <c r="K262" s="31">
        <v>4.2925913696320883</v>
      </c>
      <c r="L262" s="31" t="str">
        <f t="shared" si="17"/>
        <v>4.3 per 1000 0-17 yr olds</v>
      </c>
      <c r="M262" s="31">
        <f t="shared" si="18"/>
        <v>4.2925913696320883</v>
      </c>
      <c r="N262" s="31">
        <f t="shared" si="19"/>
        <v>0</v>
      </c>
    </row>
    <row r="263" spans="1:14" x14ac:dyDescent="0.45">
      <c r="A263" s="31" t="str">
        <f t="shared" si="16"/>
        <v>E09000017_Children in care_Number</v>
      </c>
      <c r="B263" s="31" t="s">
        <v>321</v>
      </c>
      <c r="C263" s="31" t="s">
        <v>322</v>
      </c>
      <c r="D263" s="31" t="s">
        <v>474</v>
      </c>
      <c r="E263" s="31">
        <v>2019</v>
      </c>
      <c r="F263" s="31" t="s">
        <v>66</v>
      </c>
      <c r="G263" s="26" t="s">
        <v>66</v>
      </c>
      <c r="H263" s="31" t="s">
        <v>743</v>
      </c>
      <c r="I263" s="31">
        <v>326</v>
      </c>
      <c r="J263" s="31">
        <f>INDEX('LA lookup'!H:H,MATCH('Known to services raw data'!B263,'LA lookup'!G:G,0))</f>
        <v>73377</v>
      </c>
      <c r="K263" s="31">
        <v>4.442809054608392</v>
      </c>
      <c r="L263" s="31" t="str">
        <f t="shared" si="17"/>
        <v>4.4 per 1000 0-17 yr olds</v>
      </c>
      <c r="M263" s="31">
        <f t="shared" si="18"/>
        <v>4.442809054608392</v>
      </c>
      <c r="N263" s="31">
        <f t="shared" si="19"/>
        <v>0</v>
      </c>
    </row>
    <row r="264" spans="1:14" x14ac:dyDescent="0.45">
      <c r="A264" s="31" t="str">
        <f t="shared" si="16"/>
        <v>E09000018_Children in care_Number</v>
      </c>
      <c r="B264" s="31" t="s">
        <v>323</v>
      </c>
      <c r="C264" s="31" t="s">
        <v>324</v>
      </c>
      <c r="D264" s="31" t="s">
        <v>474</v>
      </c>
      <c r="E264" s="31">
        <v>2019</v>
      </c>
      <c r="F264" s="31" t="s">
        <v>66</v>
      </c>
      <c r="G264" s="26" t="s">
        <v>66</v>
      </c>
      <c r="H264" s="31" t="s">
        <v>743</v>
      </c>
      <c r="I264" s="31">
        <v>278</v>
      </c>
      <c r="J264" s="31">
        <f>INDEX('LA lookup'!H:H,MATCH('Known to services raw data'!B264,'LA lookup'!G:G,0))</f>
        <v>64898</v>
      </c>
      <c r="K264" s="31">
        <v>4.2836451046257205</v>
      </c>
      <c r="L264" s="31" t="str">
        <f t="shared" si="17"/>
        <v>4.3 per 1000 0-17 yr olds</v>
      </c>
      <c r="M264" s="31">
        <f t="shared" si="18"/>
        <v>4.2836451046257205</v>
      </c>
      <c r="N264" s="31">
        <f t="shared" si="19"/>
        <v>0</v>
      </c>
    </row>
    <row r="265" spans="1:14" x14ac:dyDescent="0.45">
      <c r="A265" s="31" t="str">
        <f t="shared" si="16"/>
        <v>E09000021_Children in care_Number</v>
      </c>
      <c r="B265" s="31" t="s">
        <v>520</v>
      </c>
      <c r="C265" s="31" t="s">
        <v>521</v>
      </c>
      <c r="D265" s="31" t="s">
        <v>474</v>
      </c>
      <c r="E265" s="31">
        <v>2019</v>
      </c>
      <c r="F265" s="31" t="s">
        <v>66</v>
      </c>
      <c r="G265" s="26" t="s">
        <v>66</v>
      </c>
      <c r="H265" s="31" t="s">
        <v>743</v>
      </c>
      <c r="I265" s="31">
        <v>129</v>
      </c>
      <c r="J265" s="31">
        <f>INDEX('LA lookup'!H:H,MATCH('Known to services raw data'!B265,'LA lookup'!G:G,0))</f>
        <v>38977</v>
      </c>
      <c r="K265" s="31">
        <v>3.3096441491135797</v>
      </c>
      <c r="L265" s="31" t="str">
        <f t="shared" si="17"/>
        <v>3.3 per 1000 0-17 yr olds</v>
      </c>
      <c r="M265" s="31">
        <f t="shared" si="18"/>
        <v>3.3096441491135797</v>
      </c>
      <c r="N265" s="31">
        <f t="shared" si="19"/>
        <v>0</v>
      </c>
    </row>
    <row r="266" spans="1:14" x14ac:dyDescent="0.45">
      <c r="A266" s="31" t="str">
        <f t="shared" si="16"/>
        <v>E09000024_Children in care_Number</v>
      </c>
      <c r="B266" s="31" t="s">
        <v>353</v>
      </c>
      <c r="C266" s="31" t="s">
        <v>354</v>
      </c>
      <c r="D266" s="31" t="s">
        <v>474</v>
      </c>
      <c r="E266" s="31">
        <v>2019</v>
      </c>
      <c r="F266" s="31" t="s">
        <v>66</v>
      </c>
      <c r="G266" s="26" t="s">
        <v>66</v>
      </c>
      <c r="H266" s="31" t="s">
        <v>743</v>
      </c>
      <c r="I266" s="31">
        <v>157</v>
      </c>
      <c r="J266" s="31">
        <f>INDEX('LA lookup'!H:H,MATCH('Known to services raw data'!B266,'LA lookup'!G:G,0))</f>
        <v>47266</v>
      </c>
      <c r="K266" s="31">
        <v>3.321626539161342</v>
      </c>
      <c r="L266" s="31" t="str">
        <f t="shared" si="17"/>
        <v>3.3 per 1000 0-17 yr olds</v>
      </c>
      <c r="M266" s="31">
        <f t="shared" si="18"/>
        <v>3.321626539161342</v>
      </c>
      <c r="N266" s="31">
        <f t="shared" si="19"/>
        <v>0</v>
      </c>
    </row>
    <row r="267" spans="1:14" x14ac:dyDescent="0.45">
      <c r="A267" s="31" t="str">
        <f t="shared" si="16"/>
        <v>E09000026_Children in care_Number</v>
      </c>
      <c r="B267" s="31" t="s">
        <v>385</v>
      </c>
      <c r="C267" s="31" t="s">
        <v>386</v>
      </c>
      <c r="D267" s="31" t="s">
        <v>474</v>
      </c>
      <c r="E267" s="31">
        <v>2019</v>
      </c>
      <c r="F267" s="31" t="s">
        <v>66</v>
      </c>
      <c r="G267" s="26" t="s">
        <v>66</v>
      </c>
      <c r="H267" s="31" t="s">
        <v>743</v>
      </c>
      <c r="I267" s="31">
        <v>236</v>
      </c>
      <c r="J267" s="31">
        <f>INDEX('LA lookup'!H:H,MATCH('Known to services raw data'!B267,'LA lookup'!G:G,0))</f>
        <v>76159</v>
      </c>
      <c r="K267" s="31">
        <v>3.0987801835633344</v>
      </c>
      <c r="L267" s="31" t="str">
        <f t="shared" si="17"/>
        <v>3.1 per 1000 0-17 yr olds</v>
      </c>
      <c r="M267" s="31">
        <f t="shared" si="18"/>
        <v>3.0987801835633344</v>
      </c>
      <c r="N267" s="31">
        <f t="shared" si="19"/>
        <v>0</v>
      </c>
    </row>
    <row r="268" spans="1:14" x14ac:dyDescent="0.45">
      <c r="A268" s="31" t="str">
        <f t="shared" si="16"/>
        <v>E09000027_Children in care_Number</v>
      </c>
      <c r="B268" s="31" t="s">
        <v>389</v>
      </c>
      <c r="C268" s="31" t="s">
        <v>390</v>
      </c>
      <c r="D268" s="31" t="s">
        <v>474</v>
      </c>
      <c r="E268" s="31">
        <v>2019</v>
      </c>
      <c r="F268" s="31" t="s">
        <v>66</v>
      </c>
      <c r="G268" s="26" t="s">
        <v>66</v>
      </c>
      <c r="H268" s="31" t="s">
        <v>743</v>
      </c>
      <c r="I268" s="31">
        <v>115</v>
      </c>
      <c r="J268" s="31">
        <f>INDEX('LA lookup'!H:H,MATCH('Known to services raw data'!B268,'LA lookup'!G:G,0))</f>
        <v>45525</v>
      </c>
      <c r="K268" s="31">
        <v>2.526084568918177</v>
      </c>
      <c r="L268" s="31" t="str">
        <f t="shared" si="17"/>
        <v>2.5 per 1000 0-17 yr olds</v>
      </c>
      <c r="M268" s="31">
        <f t="shared" si="18"/>
        <v>2.526084568918177</v>
      </c>
      <c r="N268" s="31">
        <f t="shared" si="19"/>
        <v>0</v>
      </c>
    </row>
    <row r="269" spans="1:14" x14ac:dyDescent="0.45">
      <c r="A269" s="31" t="str">
        <f t="shared" si="16"/>
        <v>E09000029_Children in care_Number</v>
      </c>
      <c r="B269" s="31" t="s">
        <v>432</v>
      </c>
      <c r="C269" s="31" t="s">
        <v>433</v>
      </c>
      <c r="D269" s="31" t="s">
        <v>474</v>
      </c>
      <c r="E269" s="31">
        <v>2019</v>
      </c>
      <c r="F269" s="31" t="s">
        <v>66</v>
      </c>
      <c r="G269" s="26" t="s">
        <v>66</v>
      </c>
      <c r="H269" s="31" t="s">
        <v>743</v>
      </c>
      <c r="I269" s="31">
        <v>237</v>
      </c>
      <c r="J269" s="31">
        <f>INDEX('LA lookup'!H:H,MATCH('Known to services raw data'!B269,'LA lookup'!G:G,0))</f>
        <v>47941</v>
      </c>
      <c r="K269" s="31">
        <v>4.9435764794226236</v>
      </c>
      <c r="L269" s="31" t="str">
        <f t="shared" si="17"/>
        <v>4.9 per 1000 0-17 yr olds</v>
      </c>
      <c r="M269" s="31">
        <f t="shared" si="18"/>
        <v>4.9435764794226236</v>
      </c>
      <c r="N269" s="31">
        <f t="shared" si="19"/>
        <v>0</v>
      </c>
    </row>
    <row r="270" spans="1:14" x14ac:dyDescent="0.45">
      <c r="A270" s="31" t="str">
        <f t="shared" si="16"/>
        <v>E09000031_Children in care_Number</v>
      </c>
      <c r="B270" s="31" t="s">
        <v>448</v>
      </c>
      <c r="C270" s="31" t="s">
        <v>449</v>
      </c>
      <c r="D270" s="31" t="s">
        <v>474</v>
      </c>
      <c r="E270" s="31">
        <v>2019</v>
      </c>
      <c r="F270" s="31" t="s">
        <v>66</v>
      </c>
      <c r="G270" s="26" t="s">
        <v>66</v>
      </c>
      <c r="H270" s="31" t="s">
        <v>743</v>
      </c>
      <c r="I270" s="31">
        <v>288</v>
      </c>
      <c r="J270" s="31">
        <f>INDEX('LA lookup'!H:H,MATCH('Known to services raw data'!B270,'LA lookup'!G:G,0))</f>
        <v>67017</v>
      </c>
      <c r="K270" s="31">
        <v>4.297417073279914</v>
      </c>
      <c r="L270" s="31" t="str">
        <f t="shared" si="17"/>
        <v>4.3 per 1000 0-17 yr olds</v>
      </c>
      <c r="M270" s="31">
        <f t="shared" si="18"/>
        <v>4.297417073279914</v>
      </c>
      <c r="N270" s="31">
        <f t="shared" si="19"/>
        <v>0</v>
      </c>
    </row>
    <row r="271" spans="1:14" x14ac:dyDescent="0.45">
      <c r="A271" s="31" t="str">
        <f t="shared" si="16"/>
        <v>E06000036_Children in care_Number</v>
      </c>
      <c r="B271" s="31" t="s">
        <v>257</v>
      </c>
      <c r="C271" s="31" t="s">
        <v>258</v>
      </c>
      <c r="D271" s="31" t="s">
        <v>474</v>
      </c>
      <c r="E271" s="31">
        <v>2019</v>
      </c>
      <c r="F271" s="31" t="s">
        <v>66</v>
      </c>
      <c r="G271" s="26" t="s">
        <v>66</v>
      </c>
      <c r="H271" s="31" t="s">
        <v>743</v>
      </c>
      <c r="I271" s="31">
        <v>158</v>
      </c>
      <c r="J271" s="31">
        <f>INDEX('LA lookup'!H:H,MATCH('Known to services raw data'!B271,'LA lookup'!G:G,0))</f>
        <v>28336</v>
      </c>
      <c r="K271" s="31">
        <v>5.5759457933370982</v>
      </c>
      <c r="L271" s="31" t="str">
        <f t="shared" si="17"/>
        <v>5.6 per 1000 0-17 yr olds</v>
      </c>
      <c r="M271" s="31">
        <f t="shared" si="18"/>
        <v>5.5759457933370982</v>
      </c>
      <c r="N271" s="31">
        <f t="shared" si="19"/>
        <v>0</v>
      </c>
    </row>
    <row r="272" spans="1:14" x14ac:dyDescent="0.45">
      <c r="A272" s="31" t="str">
        <f t="shared" si="16"/>
        <v>E06000043_Children in care_Number</v>
      </c>
      <c r="B272" s="31" t="s">
        <v>263</v>
      </c>
      <c r="C272" s="31" t="s">
        <v>264</v>
      </c>
      <c r="D272" s="31" t="s">
        <v>474</v>
      </c>
      <c r="E272" s="31">
        <v>2019</v>
      </c>
      <c r="F272" s="31" t="s">
        <v>66</v>
      </c>
      <c r="G272" s="26" t="s">
        <v>66</v>
      </c>
      <c r="H272" s="31" t="s">
        <v>743</v>
      </c>
      <c r="I272" s="31">
        <v>391</v>
      </c>
      <c r="J272" s="31">
        <f>INDEX('LA lookup'!H:H,MATCH('Known to services raw data'!B272,'LA lookup'!G:G,0))</f>
        <v>51005</v>
      </c>
      <c r="K272" s="31">
        <v>7.6659151063621209</v>
      </c>
      <c r="L272" s="31" t="str">
        <f t="shared" si="17"/>
        <v>7.7 per 1000 0-17 yr olds</v>
      </c>
      <c r="M272" s="31">
        <f t="shared" si="18"/>
        <v>7.6659151063621209</v>
      </c>
      <c r="N272" s="31">
        <f t="shared" si="19"/>
        <v>0</v>
      </c>
    </row>
    <row r="273" spans="1:14" x14ac:dyDescent="0.45">
      <c r="A273" s="31" t="str">
        <f t="shared" si="16"/>
        <v>E10000002_Children in care_Number</v>
      </c>
      <c r="B273" s="31" t="s">
        <v>269</v>
      </c>
      <c r="C273" s="31" t="s">
        <v>270</v>
      </c>
      <c r="D273" s="31" t="s">
        <v>474</v>
      </c>
      <c r="E273" s="31">
        <v>2019</v>
      </c>
      <c r="F273" s="31" t="s">
        <v>66</v>
      </c>
      <c r="G273" s="26" t="s">
        <v>66</v>
      </c>
      <c r="H273" s="31" t="s">
        <v>743</v>
      </c>
      <c r="I273" s="31">
        <v>515</v>
      </c>
      <c r="J273" s="31">
        <f>INDEX('LA lookup'!H:H,MATCH('Known to services raw data'!B273,'LA lookup'!G:G,0))</f>
        <v>124321</v>
      </c>
      <c r="K273" s="31">
        <v>4.1425020712510356</v>
      </c>
      <c r="L273" s="31" t="str">
        <f t="shared" si="17"/>
        <v>4.1 per 1000 0-17 yr olds</v>
      </c>
      <c r="M273" s="31">
        <f t="shared" si="18"/>
        <v>4.1425020712510356</v>
      </c>
      <c r="N273" s="31">
        <f t="shared" si="19"/>
        <v>0</v>
      </c>
    </row>
    <row r="274" spans="1:14" x14ac:dyDescent="0.45">
      <c r="A274" s="31" t="str">
        <f t="shared" si="16"/>
        <v>E10000011_Children in care_Number</v>
      </c>
      <c r="B274" s="31" t="s">
        <v>299</v>
      </c>
      <c r="C274" s="31" t="s">
        <v>300</v>
      </c>
      <c r="D274" s="31" t="s">
        <v>474</v>
      </c>
      <c r="E274" s="31">
        <v>2019</v>
      </c>
      <c r="F274" s="31" t="s">
        <v>66</v>
      </c>
      <c r="G274" s="26" t="s">
        <v>66</v>
      </c>
      <c r="H274" s="31" t="s">
        <v>743</v>
      </c>
      <c r="I274" s="31">
        <v>600</v>
      </c>
      <c r="J274" s="31">
        <f>INDEX('LA lookup'!H:H,MATCH('Known to services raw data'!B274,'LA lookup'!G:G,0))</f>
        <v>106378</v>
      </c>
      <c r="K274" s="31">
        <v>5.6402639643535313</v>
      </c>
      <c r="L274" s="31" t="str">
        <f t="shared" si="17"/>
        <v>5.6 per 1000 0-17 yr olds</v>
      </c>
      <c r="M274" s="31">
        <f t="shared" si="18"/>
        <v>5.6402639643535313</v>
      </c>
      <c r="N274" s="31">
        <f t="shared" si="19"/>
        <v>0</v>
      </c>
    </row>
    <row r="275" spans="1:14" x14ac:dyDescent="0.45">
      <c r="A275" s="31" t="str">
        <f t="shared" si="16"/>
        <v>E10000014_Children in care_Number</v>
      </c>
      <c r="B275" s="31" t="s">
        <v>309</v>
      </c>
      <c r="C275" s="31" t="s">
        <v>310</v>
      </c>
      <c r="D275" s="31" t="s">
        <v>474</v>
      </c>
      <c r="E275" s="31">
        <v>2019</v>
      </c>
      <c r="F275" s="31" t="s">
        <v>66</v>
      </c>
      <c r="G275" s="26" t="s">
        <v>66</v>
      </c>
      <c r="H275" s="31" t="s">
        <v>743</v>
      </c>
      <c r="I275" s="31">
        <v>1664</v>
      </c>
      <c r="J275" s="31">
        <f>INDEX('LA lookup'!H:H,MATCH('Known to services raw data'!B275,'LA lookup'!G:G,0))</f>
        <v>284002</v>
      </c>
      <c r="K275" s="31">
        <v>5.8591136682136042</v>
      </c>
      <c r="L275" s="31" t="str">
        <f t="shared" si="17"/>
        <v>5.9 per 1000 0-17 yr olds</v>
      </c>
      <c r="M275" s="31">
        <f t="shared" si="18"/>
        <v>5.8591136682136042</v>
      </c>
      <c r="N275" s="31">
        <f t="shared" si="19"/>
        <v>0</v>
      </c>
    </row>
    <row r="276" spans="1:14" x14ac:dyDescent="0.45">
      <c r="A276" s="31" t="str">
        <f t="shared" si="16"/>
        <v>E06000046_Children in care_Number</v>
      </c>
      <c r="B276" s="31" t="s">
        <v>325</v>
      </c>
      <c r="C276" s="31" t="s">
        <v>326</v>
      </c>
      <c r="D276" s="31" t="s">
        <v>474</v>
      </c>
      <c r="E276" s="31">
        <v>2019</v>
      </c>
      <c r="F276" s="31" t="s">
        <v>66</v>
      </c>
      <c r="G276" s="26" t="s">
        <v>66</v>
      </c>
      <c r="H276" s="31" t="s">
        <v>743</v>
      </c>
      <c r="I276" s="31">
        <v>243</v>
      </c>
      <c r="J276" s="31">
        <f>INDEX('LA lookup'!H:H,MATCH('Known to services raw data'!B276,'LA lookup'!G:G,0))</f>
        <v>24869</v>
      </c>
      <c r="K276" s="31">
        <v>9.7712010937311522</v>
      </c>
      <c r="L276" s="31" t="str">
        <f t="shared" si="17"/>
        <v>9.8 per 1000 0-17 yr olds</v>
      </c>
      <c r="M276" s="31">
        <f t="shared" si="18"/>
        <v>9.7712010937311522</v>
      </c>
      <c r="N276" s="31">
        <f t="shared" si="19"/>
        <v>0</v>
      </c>
    </row>
    <row r="277" spans="1:14" x14ac:dyDescent="0.45">
      <c r="A277" s="31" t="str">
        <f t="shared" si="16"/>
        <v>E10000016_Children in care_Number</v>
      </c>
      <c r="B277" s="31" t="s">
        <v>327</v>
      </c>
      <c r="C277" s="31" t="s">
        <v>328</v>
      </c>
      <c r="D277" s="31" t="s">
        <v>474</v>
      </c>
      <c r="E277" s="31">
        <v>2019</v>
      </c>
      <c r="F277" s="31" t="s">
        <v>66</v>
      </c>
      <c r="G277" s="26" t="s">
        <v>66</v>
      </c>
      <c r="H277" s="31" t="s">
        <v>743</v>
      </c>
      <c r="I277" s="31">
        <v>1590</v>
      </c>
      <c r="J277" s="31">
        <f>INDEX('LA lookup'!H:H,MATCH('Known to services raw data'!B277,'LA lookup'!G:G,0))</f>
        <v>340140</v>
      </c>
      <c r="K277" s="31">
        <v>4.6745457752690065</v>
      </c>
      <c r="L277" s="31" t="str">
        <f t="shared" si="17"/>
        <v>4.7 per 1000 0-17 yr olds</v>
      </c>
      <c r="M277" s="31">
        <f t="shared" si="18"/>
        <v>4.6745457752690065</v>
      </c>
      <c r="N277" s="31">
        <f t="shared" si="19"/>
        <v>0</v>
      </c>
    </row>
    <row r="278" spans="1:14" x14ac:dyDescent="0.45">
      <c r="A278" s="31" t="str">
        <f t="shared" si="16"/>
        <v>E06000035_Children in care_Number</v>
      </c>
      <c r="B278" s="31" t="s">
        <v>351</v>
      </c>
      <c r="C278" s="31" t="s">
        <v>352</v>
      </c>
      <c r="D278" s="31" t="s">
        <v>474</v>
      </c>
      <c r="E278" s="31">
        <v>2019</v>
      </c>
      <c r="F278" s="31" t="s">
        <v>66</v>
      </c>
      <c r="G278" s="26" t="s">
        <v>66</v>
      </c>
      <c r="H278" s="31" t="s">
        <v>743</v>
      </c>
      <c r="I278" s="31">
        <v>424</v>
      </c>
      <c r="J278" s="31">
        <f>INDEX('LA lookup'!H:H,MATCH('Known to services raw data'!B278,'LA lookup'!G:G,0))</f>
        <v>64391</v>
      </c>
      <c r="K278" s="31">
        <v>6.5847711636719417</v>
      </c>
      <c r="L278" s="31" t="str">
        <f t="shared" si="17"/>
        <v>6.6 per 1000 0-17 yr olds</v>
      </c>
      <c r="M278" s="31">
        <f t="shared" si="18"/>
        <v>6.5847711636719417</v>
      </c>
      <c r="N278" s="31">
        <f t="shared" si="19"/>
        <v>0</v>
      </c>
    </row>
    <row r="279" spans="1:14" x14ac:dyDescent="0.45">
      <c r="A279" s="31" t="str">
        <f t="shared" si="16"/>
        <v>E06000042_Children in care_Number</v>
      </c>
      <c r="B279" s="31" t="s">
        <v>355</v>
      </c>
      <c r="C279" s="31" t="s">
        <v>356</v>
      </c>
      <c r="D279" s="31" t="s">
        <v>474</v>
      </c>
      <c r="E279" s="31">
        <v>2019</v>
      </c>
      <c r="F279" s="31" t="s">
        <v>66</v>
      </c>
      <c r="G279" s="26" t="s">
        <v>66</v>
      </c>
      <c r="H279" s="31" t="s">
        <v>743</v>
      </c>
      <c r="I279" s="31">
        <v>381</v>
      </c>
      <c r="J279" s="31">
        <f>INDEX('LA lookup'!H:H,MATCH('Known to services raw data'!B279,'LA lookup'!G:G,0))</f>
        <v>68278</v>
      </c>
      <c r="K279" s="31">
        <v>5.5801282990128591</v>
      </c>
      <c r="L279" s="31" t="str">
        <f t="shared" si="17"/>
        <v>5.6 per 1000 0-17 yr olds</v>
      </c>
      <c r="M279" s="31">
        <f t="shared" si="18"/>
        <v>5.5801282990128591</v>
      </c>
      <c r="N279" s="31">
        <f t="shared" si="19"/>
        <v>0</v>
      </c>
    </row>
    <row r="280" spans="1:14" x14ac:dyDescent="0.45">
      <c r="A280" s="31" t="str">
        <f t="shared" si="16"/>
        <v>E10000025_Children in care_Number</v>
      </c>
      <c r="B280" s="31" t="s">
        <v>377</v>
      </c>
      <c r="C280" s="31" t="s">
        <v>378</v>
      </c>
      <c r="D280" s="31" t="s">
        <v>474</v>
      </c>
      <c r="E280" s="31">
        <v>2019</v>
      </c>
      <c r="F280" s="31" t="s">
        <v>66</v>
      </c>
      <c r="G280" s="26" t="s">
        <v>66</v>
      </c>
      <c r="H280" s="31" t="s">
        <v>743</v>
      </c>
      <c r="I280" s="31">
        <v>779</v>
      </c>
      <c r="J280" s="31">
        <f>INDEX('LA lookup'!H:H,MATCH('Known to services raw data'!B280,'LA lookup'!G:G,0))</f>
        <v>144788</v>
      </c>
      <c r="K280" s="31">
        <v>5.3802801337127386</v>
      </c>
      <c r="L280" s="31" t="str">
        <f t="shared" si="17"/>
        <v>5.4 per 1000 0-17 yr olds</v>
      </c>
      <c r="M280" s="31">
        <f t="shared" si="18"/>
        <v>5.3802801337127386</v>
      </c>
      <c r="N280" s="31">
        <f t="shared" si="19"/>
        <v>0</v>
      </c>
    </row>
    <row r="281" spans="1:14" x14ac:dyDescent="0.45">
      <c r="A281" s="31" t="str">
        <f t="shared" si="16"/>
        <v>E06000044_Children in care_Number</v>
      </c>
      <c r="B281" s="31" t="s">
        <v>383</v>
      </c>
      <c r="C281" s="31" t="s">
        <v>384</v>
      </c>
      <c r="D281" s="31" t="s">
        <v>474</v>
      </c>
      <c r="E281" s="31">
        <v>2019</v>
      </c>
      <c r="F281" s="31" t="s">
        <v>66</v>
      </c>
      <c r="G281" s="26" t="s">
        <v>66</v>
      </c>
      <c r="H281" s="31" t="s">
        <v>743</v>
      </c>
      <c r="I281" s="31">
        <v>486</v>
      </c>
      <c r="J281" s="31">
        <f>INDEX('LA lookup'!H:H,MATCH('Known to services raw data'!B281,'LA lookup'!G:G,0))</f>
        <v>44046</v>
      </c>
      <c r="K281" s="31">
        <v>11.033919084593379</v>
      </c>
      <c r="L281" s="31" t="str">
        <f t="shared" si="17"/>
        <v>11 per 1000 0-17 yr olds</v>
      </c>
      <c r="M281" s="31">
        <f t="shared" si="18"/>
        <v>11.033919084593379</v>
      </c>
      <c r="N281" s="31">
        <f t="shared" si="19"/>
        <v>0</v>
      </c>
    </row>
    <row r="282" spans="1:14" x14ac:dyDescent="0.45">
      <c r="A282" s="31" t="str">
        <f t="shared" si="16"/>
        <v>E06000038_Children in care_Number</v>
      </c>
      <c r="B282" s="31" t="s">
        <v>557</v>
      </c>
      <c r="C282" s="31" t="s">
        <v>726</v>
      </c>
      <c r="D282" s="31" t="s">
        <v>474</v>
      </c>
      <c r="E282" s="31">
        <v>2019</v>
      </c>
      <c r="F282" s="31" t="s">
        <v>66</v>
      </c>
      <c r="G282" s="26" t="s">
        <v>66</v>
      </c>
      <c r="H282" s="31" t="s">
        <v>743</v>
      </c>
      <c r="I282" s="31">
        <v>273</v>
      </c>
      <c r="J282" s="31">
        <f>INDEX('LA lookup'!H:H,MATCH('Known to services raw data'!B282,'LA lookup'!G:G,0))</f>
        <v>37080</v>
      </c>
      <c r="K282" s="31">
        <v>7.3624595469255665</v>
      </c>
      <c r="L282" s="31" t="str">
        <f t="shared" si="17"/>
        <v>7.4 per 1000 0-17 yr olds</v>
      </c>
      <c r="M282" s="31">
        <f t="shared" si="18"/>
        <v>7.3624595469255665</v>
      </c>
      <c r="N282" s="31">
        <f t="shared" si="19"/>
        <v>0</v>
      </c>
    </row>
    <row r="283" spans="1:14" x14ac:dyDescent="0.45">
      <c r="A283" s="31" t="str">
        <f t="shared" si="16"/>
        <v>E06000039_Children in care_Number</v>
      </c>
      <c r="B283" s="31" t="s">
        <v>404</v>
      </c>
      <c r="C283" s="31" t="s">
        <v>405</v>
      </c>
      <c r="D283" s="31" t="s">
        <v>474</v>
      </c>
      <c r="E283" s="31">
        <v>2019</v>
      </c>
      <c r="F283" s="31" t="s">
        <v>66</v>
      </c>
      <c r="G283" s="26" t="s">
        <v>66</v>
      </c>
      <c r="H283" s="31" t="s">
        <v>743</v>
      </c>
      <c r="I283" s="31">
        <v>213</v>
      </c>
      <c r="J283" s="31">
        <f>INDEX('LA lookup'!H:H,MATCH('Known to services raw data'!B283,'LA lookup'!G:G,0))</f>
        <v>42699</v>
      </c>
      <c r="K283" s="31">
        <v>4.9884072226515839</v>
      </c>
      <c r="L283" s="31" t="str">
        <f t="shared" si="17"/>
        <v>5 per 1000 0-17 yr olds</v>
      </c>
      <c r="M283" s="31">
        <f t="shared" si="18"/>
        <v>4.9884072226515839</v>
      </c>
      <c r="N283" s="31">
        <f t="shared" si="19"/>
        <v>0</v>
      </c>
    </row>
    <row r="284" spans="1:14" x14ac:dyDescent="0.45">
      <c r="A284" s="31" t="str">
        <f t="shared" si="16"/>
        <v>E06000045_Children in care_Number</v>
      </c>
      <c r="B284" s="31" t="s">
        <v>577</v>
      </c>
      <c r="C284" s="31" t="s">
        <v>729</v>
      </c>
      <c r="D284" s="31" t="s">
        <v>474</v>
      </c>
      <c r="E284" s="31">
        <v>2019</v>
      </c>
      <c r="F284" s="31" t="s">
        <v>66</v>
      </c>
      <c r="G284" s="26" t="s">
        <v>66</v>
      </c>
      <c r="H284" s="31" t="s">
        <v>743</v>
      </c>
      <c r="I284" s="31">
        <v>481</v>
      </c>
      <c r="J284" s="31">
        <f>INDEX('LA lookup'!H:H,MATCH('Known to services raw data'!B284,'LA lookup'!G:G,0))</f>
        <v>50832</v>
      </c>
      <c r="K284" s="31">
        <v>9.4625432798237323</v>
      </c>
      <c r="L284" s="31" t="str">
        <f t="shared" si="17"/>
        <v>9.5 per 1000 0-17 yr olds</v>
      </c>
      <c r="M284" s="31">
        <f t="shared" si="18"/>
        <v>9.4625432798237323</v>
      </c>
      <c r="N284" s="31">
        <f t="shared" si="19"/>
        <v>0</v>
      </c>
    </row>
    <row r="285" spans="1:14" x14ac:dyDescent="0.45">
      <c r="A285" s="31" t="str">
        <f t="shared" si="16"/>
        <v>E10000030_Children in care_Number</v>
      </c>
      <c r="B285" s="31" t="s">
        <v>430</v>
      </c>
      <c r="C285" s="31" t="s">
        <v>431</v>
      </c>
      <c r="D285" s="31" t="s">
        <v>474</v>
      </c>
      <c r="E285" s="31">
        <v>2019</v>
      </c>
      <c r="F285" s="31" t="s">
        <v>66</v>
      </c>
      <c r="G285" s="26" t="s">
        <v>66</v>
      </c>
      <c r="H285" s="31" t="s">
        <v>743</v>
      </c>
      <c r="I285" s="31">
        <v>973</v>
      </c>
      <c r="J285" s="31">
        <f>INDEX('LA lookup'!H:H,MATCH('Known to services raw data'!B285,'LA lookup'!G:G,0))</f>
        <v>261905</v>
      </c>
      <c r="K285" s="31">
        <v>3.7150875317386074</v>
      </c>
      <c r="L285" s="31" t="str">
        <f t="shared" si="17"/>
        <v>3.7 per 1000 0-17 yr olds</v>
      </c>
      <c r="M285" s="31">
        <f t="shared" si="18"/>
        <v>3.7150875317386074</v>
      </c>
      <c r="N285" s="31">
        <f t="shared" si="19"/>
        <v>0</v>
      </c>
    </row>
    <row r="286" spans="1:14" x14ac:dyDescent="0.45">
      <c r="A286" s="31" t="str">
        <f t="shared" si="16"/>
        <v>E06000037_Children in care_Number</v>
      </c>
      <c r="B286" s="31" t="s">
        <v>456</v>
      </c>
      <c r="C286" s="31" t="s">
        <v>457</v>
      </c>
      <c r="D286" s="31" t="s">
        <v>474</v>
      </c>
      <c r="E286" s="31">
        <v>2019</v>
      </c>
      <c r="F286" s="31" t="s">
        <v>66</v>
      </c>
      <c r="G286" s="26" t="s">
        <v>66</v>
      </c>
      <c r="H286" s="31" t="s">
        <v>743</v>
      </c>
      <c r="I286" s="31">
        <v>172</v>
      </c>
      <c r="J286" s="31">
        <f>INDEX('LA lookup'!H:H,MATCH('Known to services raw data'!B286,'LA lookup'!G:G,0))</f>
        <v>35623</v>
      </c>
      <c r="K286" s="31">
        <v>4.8283412402099763</v>
      </c>
      <c r="L286" s="31" t="str">
        <f t="shared" si="17"/>
        <v>4.8 per 1000 0-17 yr olds</v>
      </c>
      <c r="M286" s="31">
        <f t="shared" si="18"/>
        <v>4.8283412402099763</v>
      </c>
      <c r="N286" s="31">
        <f t="shared" si="19"/>
        <v>0</v>
      </c>
    </row>
    <row r="287" spans="1:14" x14ac:dyDescent="0.45">
      <c r="A287" s="31" t="str">
        <f t="shared" si="16"/>
        <v>E10000032_Children in care_Number</v>
      </c>
      <c r="B287" s="31" t="s">
        <v>458</v>
      </c>
      <c r="C287" s="31" t="s">
        <v>459</v>
      </c>
      <c r="D287" s="31" t="s">
        <v>474</v>
      </c>
      <c r="E287" s="31">
        <v>2019</v>
      </c>
      <c r="F287" s="31" t="s">
        <v>66</v>
      </c>
      <c r="G287" s="26" t="s">
        <v>66</v>
      </c>
      <c r="H287" s="31" t="s">
        <v>743</v>
      </c>
      <c r="I287" s="31">
        <v>704</v>
      </c>
      <c r="J287" s="31">
        <f>INDEX('LA lookup'!H:H,MATCH('Known to services raw data'!B287,'LA lookup'!G:G,0))</f>
        <v>174672</v>
      </c>
      <c r="K287" s="31">
        <v>4.0304112851515992</v>
      </c>
      <c r="L287" s="31" t="str">
        <f t="shared" si="17"/>
        <v>4 per 1000 0-17 yr olds</v>
      </c>
      <c r="M287" s="31">
        <f t="shared" si="18"/>
        <v>4.0304112851515992</v>
      </c>
      <c r="N287" s="31">
        <f t="shared" si="19"/>
        <v>0</v>
      </c>
    </row>
    <row r="288" spans="1:14" x14ac:dyDescent="0.45">
      <c r="A288" s="31" t="str">
        <f t="shared" si="16"/>
        <v>E06000040_Children in care_Number</v>
      </c>
      <c r="B288" s="31" t="s">
        <v>555</v>
      </c>
      <c r="C288" s="31" t="s">
        <v>727</v>
      </c>
      <c r="D288" s="31" t="s">
        <v>474</v>
      </c>
      <c r="E288" s="31">
        <v>2019</v>
      </c>
      <c r="F288" s="31" t="s">
        <v>66</v>
      </c>
      <c r="G288" s="26" t="s">
        <v>66</v>
      </c>
      <c r="H288" s="31" t="s">
        <v>743</v>
      </c>
      <c r="I288" s="31">
        <v>124</v>
      </c>
      <c r="J288" s="31">
        <f>INDEX('LA lookup'!H:H,MATCH('Known to services raw data'!B288,'LA lookup'!G:G,0))</f>
        <v>34604</v>
      </c>
      <c r="K288" s="31">
        <v>3.5834007629175817</v>
      </c>
      <c r="L288" s="31" t="str">
        <f t="shared" si="17"/>
        <v>3.6 per 1000 0-17 yr olds</v>
      </c>
      <c r="M288" s="31">
        <f t="shared" si="18"/>
        <v>3.5834007629175817</v>
      </c>
      <c r="N288" s="31">
        <f t="shared" si="19"/>
        <v>0</v>
      </c>
    </row>
    <row r="289" spans="1:14" x14ac:dyDescent="0.45">
      <c r="A289" s="31" t="str">
        <f t="shared" si="16"/>
        <v>E06000041_Children in care_Number</v>
      </c>
      <c r="B289" s="31" t="s">
        <v>466</v>
      </c>
      <c r="C289" s="31" t="s">
        <v>467</v>
      </c>
      <c r="D289" s="31" t="s">
        <v>474</v>
      </c>
      <c r="E289" s="31">
        <v>2019</v>
      </c>
      <c r="F289" s="31" t="s">
        <v>66</v>
      </c>
      <c r="G289" s="26" t="s">
        <v>66</v>
      </c>
      <c r="H289" s="31" t="s">
        <v>743</v>
      </c>
      <c r="I289" s="31">
        <v>110</v>
      </c>
      <c r="J289" s="31">
        <f>INDEX('LA lookup'!H:H,MATCH('Known to services raw data'!B289,'LA lookup'!G:G,0))</f>
        <v>39532</v>
      </c>
      <c r="K289" s="31">
        <v>2.7825559040777095</v>
      </c>
      <c r="L289" s="31" t="str">
        <f t="shared" si="17"/>
        <v>2.8 per 1000 0-17 yr olds</v>
      </c>
      <c r="M289" s="31">
        <f t="shared" si="18"/>
        <v>2.7825559040777095</v>
      </c>
      <c r="N289" s="31">
        <f t="shared" si="19"/>
        <v>0</v>
      </c>
    </row>
    <row r="290" spans="1:14" x14ac:dyDescent="0.45">
      <c r="A290" s="31" t="str">
        <f t="shared" si="16"/>
        <v>E06000022_Children in care_Number</v>
      </c>
      <c r="B290" s="31" t="s">
        <v>238</v>
      </c>
      <c r="C290" s="31" t="s">
        <v>239</v>
      </c>
      <c r="D290" s="31" t="s">
        <v>474</v>
      </c>
      <c r="E290" s="31">
        <v>2019</v>
      </c>
      <c r="F290" s="31" t="s">
        <v>66</v>
      </c>
      <c r="G290" s="26" t="s">
        <v>66</v>
      </c>
      <c r="H290" s="31" t="s">
        <v>743</v>
      </c>
      <c r="I290" s="31">
        <v>191</v>
      </c>
      <c r="J290" s="31">
        <f>INDEX('LA lookup'!H:H,MATCH('Known to services raw data'!B290,'LA lookup'!G:G,0))</f>
        <v>35946</v>
      </c>
      <c r="K290" s="31">
        <v>5.3135258443220392</v>
      </c>
      <c r="L290" s="31" t="str">
        <f t="shared" si="17"/>
        <v>5.3 per 1000 0-17 yr olds</v>
      </c>
      <c r="M290" s="31">
        <f t="shared" si="18"/>
        <v>5.3135258443220392</v>
      </c>
      <c r="N290" s="31">
        <f t="shared" si="19"/>
        <v>0</v>
      </c>
    </row>
    <row r="291" spans="1:14" x14ac:dyDescent="0.45">
      <c r="A291" s="31" t="str">
        <f t="shared" si="16"/>
        <v>E06000028_Children in care_Number</v>
      </c>
      <c r="B291" s="31" t="s">
        <v>254</v>
      </c>
      <c r="C291" s="31" t="s">
        <v>255</v>
      </c>
      <c r="D291" s="31" t="s">
        <v>474</v>
      </c>
      <c r="E291" s="31">
        <v>2019</v>
      </c>
      <c r="F291" s="31" t="s">
        <v>66</v>
      </c>
      <c r="G291" s="26" t="s">
        <v>66</v>
      </c>
      <c r="H291" s="31" t="s">
        <v>743</v>
      </c>
      <c r="I291" s="31">
        <v>251</v>
      </c>
      <c r="J291" s="31">
        <f>INDEX('LA lookup'!H:H,MATCH('Known to services raw data'!B291,'LA lookup'!G:G,0))</f>
        <v>36373</v>
      </c>
      <c r="K291" s="31">
        <v>6.9007230638110686</v>
      </c>
      <c r="L291" s="31" t="str">
        <f t="shared" si="17"/>
        <v>6.9 per 1000 0-17 yr olds</v>
      </c>
      <c r="M291" s="31">
        <f t="shared" si="18"/>
        <v>6.9007230638110686</v>
      </c>
      <c r="N291" s="31">
        <f t="shared" si="19"/>
        <v>0</v>
      </c>
    </row>
    <row r="292" spans="1:14" x14ac:dyDescent="0.45">
      <c r="A292" s="31" t="str">
        <f t="shared" si="16"/>
        <v>E06000023_Children in care_Number</v>
      </c>
      <c r="B292" s="31" t="s">
        <v>265</v>
      </c>
      <c r="C292" s="31" t="s">
        <v>266</v>
      </c>
      <c r="D292" s="31" t="s">
        <v>474</v>
      </c>
      <c r="E292" s="31">
        <v>2019</v>
      </c>
      <c r="F292" s="31" t="s">
        <v>66</v>
      </c>
      <c r="G292" s="26" t="s">
        <v>66</v>
      </c>
      <c r="H292" s="31" t="s">
        <v>743</v>
      </c>
      <c r="I292" s="31">
        <v>617</v>
      </c>
      <c r="J292" s="31">
        <f>INDEX('LA lookup'!H:H,MATCH('Known to services raw data'!B292,'LA lookup'!G:G,0))</f>
        <v>94016</v>
      </c>
      <c r="K292" s="31">
        <v>6.562712729748128</v>
      </c>
      <c r="L292" s="31" t="str">
        <f t="shared" si="17"/>
        <v>6.6 per 1000 0-17 yr olds</v>
      </c>
      <c r="M292" s="31">
        <f t="shared" si="18"/>
        <v>6.562712729748128</v>
      </c>
      <c r="N292" s="31">
        <f t="shared" si="19"/>
        <v>0</v>
      </c>
    </row>
    <row r="293" spans="1:14" x14ac:dyDescent="0.45">
      <c r="A293" s="31" t="str">
        <f t="shared" si="16"/>
        <v>E06000052_Children in care_Number</v>
      </c>
      <c r="B293" s="31" t="s">
        <v>482</v>
      </c>
      <c r="C293" s="31" t="s">
        <v>720</v>
      </c>
      <c r="D293" s="31" t="s">
        <v>474</v>
      </c>
      <c r="E293" s="31">
        <v>2019</v>
      </c>
      <c r="F293" s="31" t="s">
        <v>66</v>
      </c>
      <c r="G293" s="26" t="s">
        <v>66</v>
      </c>
      <c r="H293" s="31" t="s">
        <v>743</v>
      </c>
      <c r="I293" s="31">
        <v>453</v>
      </c>
      <c r="J293" s="31">
        <f>INDEX('LA lookup'!H:H,MATCH('Known to services raw data'!B293,'LA lookup'!G:G,0))</f>
        <v>107810</v>
      </c>
      <c r="K293" s="31">
        <v>4.20183656432613</v>
      </c>
      <c r="L293" s="31" t="str">
        <f t="shared" si="17"/>
        <v>4.2 per 1000 0-17 yr olds</v>
      </c>
      <c r="M293" s="31">
        <f t="shared" si="18"/>
        <v>4.20183656432613</v>
      </c>
      <c r="N293" s="31">
        <f t="shared" si="19"/>
        <v>0</v>
      </c>
    </row>
    <row r="294" spans="1:14" x14ac:dyDescent="0.45">
      <c r="A294" s="31" t="str">
        <f t="shared" si="16"/>
        <v>E10000008_Children in care_Number</v>
      </c>
      <c r="B294" s="31" t="s">
        <v>504</v>
      </c>
      <c r="C294" s="31" t="s">
        <v>505</v>
      </c>
      <c r="D294" s="31" t="s">
        <v>474</v>
      </c>
      <c r="E294" s="31">
        <v>2019</v>
      </c>
      <c r="F294" s="31" t="s">
        <v>66</v>
      </c>
      <c r="G294" s="26" t="s">
        <v>66</v>
      </c>
      <c r="H294" s="31" t="s">
        <v>743</v>
      </c>
      <c r="I294" s="31">
        <v>750</v>
      </c>
      <c r="J294" s="31">
        <f>INDEX('LA lookup'!H:H,MATCH('Known to services raw data'!B294,'LA lookup'!G:G,0))</f>
        <v>145878</v>
      </c>
      <c r="K294" s="31">
        <v>5.1412824414922058</v>
      </c>
      <c r="L294" s="31" t="str">
        <f t="shared" si="17"/>
        <v>5.1 per 1000 0-17 yr olds</v>
      </c>
      <c r="M294" s="31">
        <f t="shared" si="18"/>
        <v>5.1412824414922058</v>
      </c>
      <c r="N294" s="31">
        <f t="shared" si="19"/>
        <v>0</v>
      </c>
    </row>
    <row r="295" spans="1:14" x14ac:dyDescent="0.45">
      <c r="A295" s="31" t="str">
        <f t="shared" si="16"/>
        <v>E10000009_Children in care_Number</v>
      </c>
      <c r="B295" s="31" t="s">
        <v>295</v>
      </c>
      <c r="C295" s="31" t="s">
        <v>296</v>
      </c>
      <c r="D295" s="31" t="s">
        <v>474</v>
      </c>
      <c r="E295" s="31">
        <v>2019</v>
      </c>
      <c r="F295" s="31" t="s">
        <v>66</v>
      </c>
      <c r="G295" s="26" t="s">
        <v>66</v>
      </c>
      <c r="H295" s="31" t="s">
        <v>743</v>
      </c>
      <c r="I295" s="31">
        <v>416</v>
      </c>
      <c r="J295" s="31">
        <f>INDEX('LA lookup'!H:H,MATCH('Known to services raw data'!B295,'LA lookup'!G:G,0))</f>
        <v>76699</v>
      </c>
      <c r="K295" s="31">
        <v>5.4237995280251372</v>
      </c>
      <c r="L295" s="31" t="str">
        <f t="shared" si="17"/>
        <v>5.4 per 1000 0-17 yr olds</v>
      </c>
      <c r="M295" s="31">
        <f t="shared" si="18"/>
        <v>5.4237995280251372</v>
      </c>
      <c r="N295" s="31">
        <f t="shared" si="19"/>
        <v>0</v>
      </c>
    </row>
    <row r="296" spans="1:14" x14ac:dyDescent="0.45">
      <c r="A296" s="31" t="str">
        <f t="shared" si="16"/>
        <v>E10000013_Children in care_Number</v>
      </c>
      <c r="B296" s="31" t="s">
        <v>307</v>
      </c>
      <c r="C296" s="31" t="s">
        <v>308</v>
      </c>
      <c r="D296" s="31" t="s">
        <v>474</v>
      </c>
      <c r="E296" s="31">
        <v>2019</v>
      </c>
      <c r="F296" s="31" t="s">
        <v>66</v>
      </c>
      <c r="G296" s="26" t="s">
        <v>66</v>
      </c>
      <c r="H296" s="31" t="s">
        <v>743</v>
      </c>
      <c r="I296" s="31">
        <v>718</v>
      </c>
      <c r="J296" s="31">
        <f>INDEX('LA lookup'!H:H,MATCH('Known to services raw data'!B296,'LA lookup'!G:G,0))</f>
        <v>128136</v>
      </c>
      <c r="K296" s="31">
        <v>5.6034213647999005</v>
      </c>
      <c r="L296" s="31" t="str">
        <f t="shared" si="17"/>
        <v>5.6 per 1000 0-17 yr olds</v>
      </c>
      <c r="M296" s="31">
        <f t="shared" si="18"/>
        <v>5.6034213647999005</v>
      </c>
      <c r="N296" s="31">
        <f t="shared" si="19"/>
        <v>0</v>
      </c>
    </row>
    <row r="297" spans="1:14" x14ac:dyDescent="0.45">
      <c r="A297" s="31" t="str">
        <f t="shared" si="16"/>
        <v>E06000053_Children in care_Number</v>
      </c>
      <c r="B297" s="31" t="s">
        <v>550</v>
      </c>
      <c r="C297" s="31" t="s">
        <v>736</v>
      </c>
      <c r="D297" s="31" t="s">
        <v>474</v>
      </c>
      <c r="E297" s="31">
        <v>2019</v>
      </c>
      <c r="F297" s="31" t="s">
        <v>66</v>
      </c>
      <c r="G297" s="26" t="s">
        <v>66</v>
      </c>
      <c r="H297" s="31" t="s">
        <v>743</v>
      </c>
      <c r="I297" s="31">
        <v>0</v>
      </c>
      <c r="J297" s="31">
        <f>INDEX('LA lookup'!H:H,MATCH('Known to services raw data'!B297,'LA lookup'!G:G,0))</f>
        <v>368</v>
      </c>
      <c r="K297" s="31">
        <v>0</v>
      </c>
      <c r="L297" s="31" t="str">
        <f t="shared" si="17"/>
        <v>0 per 1000 0-17 yr olds</v>
      </c>
      <c r="M297" s="31">
        <f t="shared" si="18"/>
        <v>0</v>
      </c>
      <c r="N297" s="31">
        <f t="shared" si="19"/>
        <v>1</v>
      </c>
    </row>
    <row r="298" spans="1:14" x14ac:dyDescent="0.45">
      <c r="A298" s="31" t="str">
        <f t="shared" si="16"/>
        <v>E06000024_Children in care_Number</v>
      </c>
      <c r="B298" s="31" t="s">
        <v>367</v>
      </c>
      <c r="C298" s="31" t="s">
        <v>368</v>
      </c>
      <c r="D298" s="31" t="s">
        <v>474</v>
      </c>
      <c r="E298" s="31">
        <v>2019</v>
      </c>
      <c r="F298" s="31" t="s">
        <v>66</v>
      </c>
      <c r="G298" s="26" t="s">
        <v>66</v>
      </c>
      <c r="H298" s="31" t="s">
        <v>743</v>
      </c>
      <c r="I298" s="31">
        <v>243</v>
      </c>
      <c r="J298" s="31">
        <f>INDEX('LA lookup'!H:H,MATCH('Known to services raw data'!B298,'LA lookup'!G:G,0))</f>
        <v>43435</v>
      </c>
      <c r="K298" s="31">
        <v>5.594566593760792</v>
      </c>
      <c r="L298" s="31" t="str">
        <f t="shared" si="17"/>
        <v>5.6 per 1000 0-17 yr olds</v>
      </c>
      <c r="M298" s="31">
        <f t="shared" si="18"/>
        <v>5.594566593760792</v>
      </c>
      <c r="N298" s="31">
        <f t="shared" si="19"/>
        <v>0</v>
      </c>
    </row>
    <row r="299" spans="1:14" x14ac:dyDescent="0.45">
      <c r="A299" s="31" t="str">
        <f t="shared" si="16"/>
        <v>E06000026_Children in care_Number</v>
      </c>
      <c r="B299" s="31" t="s">
        <v>381</v>
      </c>
      <c r="C299" s="31" t="s">
        <v>382</v>
      </c>
      <c r="D299" s="31" t="s">
        <v>474</v>
      </c>
      <c r="E299" s="31">
        <v>2019</v>
      </c>
      <c r="F299" s="31" t="s">
        <v>66</v>
      </c>
      <c r="G299" s="26" t="s">
        <v>66</v>
      </c>
      <c r="H299" s="31" t="s">
        <v>743</v>
      </c>
      <c r="I299" s="31">
        <v>412</v>
      </c>
      <c r="J299" s="31">
        <f>INDEX('LA lookup'!H:H,MATCH('Known to services raw data'!B299,'LA lookup'!G:G,0))</f>
        <v>52552</v>
      </c>
      <c r="K299" s="31">
        <v>7.8398538590348616</v>
      </c>
      <c r="L299" s="31" t="str">
        <f t="shared" si="17"/>
        <v>7.8 per 1000 0-17 yr olds</v>
      </c>
      <c r="M299" s="31">
        <f t="shared" si="18"/>
        <v>7.8398538590348616</v>
      </c>
      <c r="N299" s="31">
        <f t="shared" si="19"/>
        <v>0</v>
      </c>
    </row>
    <row r="300" spans="1:14" x14ac:dyDescent="0.45">
      <c r="A300" s="31" t="str">
        <f t="shared" si="16"/>
        <v>E06000029_Children in care_Number</v>
      </c>
      <c r="B300" s="31" t="s">
        <v>543</v>
      </c>
      <c r="C300" s="31" t="s">
        <v>717</v>
      </c>
      <c r="D300" s="31" t="s">
        <v>474</v>
      </c>
      <c r="E300" s="31">
        <v>2019</v>
      </c>
      <c r="F300" s="31" t="s">
        <v>66</v>
      </c>
      <c r="G300" s="26" t="s">
        <v>66</v>
      </c>
      <c r="H300" s="31" t="s">
        <v>743</v>
      </c>
      <c r="I300" s="31">
        <v>194</v>
      </c>
      <c r="J300" s="31">
        <f>INDEX('LA lookup'!H:H,MATCH('Known to services raw data'!B300,'LA lookup'!G:G,0))</f>
        <v>30188</v>
      </c>
      <c r="K300" s="31">
        <v>6.4263945938783626</v>
      </c>
      <c r="L300" s="31" t="str">
        <f t="shared" si="17"/>
        <v>6.4 per 1000 0-17 yr olds</v>
      </c>
      <c r="M300" s="31">
        <f t="shared" si="18"/>
        <v>6.4263945938783626</v>
      </c>
      <c r="N300" s="31">
        <f t="shared" si="19"/>
        <v>0</v>
      </c>
    </row>
    <row r="301" spans="1:14" x14ac:dyDescent="0.45">
      <c r="A301" s="31" t="str">
        <f t="shared" si="16"/>
        <v>E10000027_Children in care_Number</v>
      </c>
      <c r="B301" s="31" t="s">
        <v>406</v>
      </c>
      <c r="C301" s="31" t="s">
        <v>407</v>
      </c>
      <c r="D301" s="31" t="s">
        <v>474</v>
      </c>
      <c r="E301" s="31">
        <v>2019</v>
      </c>
      <c r="F301" s="31" t="s">
        <v>66</v>
      </c>
      <c r="G301" s="26" t="s">
        <v>66</v>
      </c>
      <c r="H301" s="31" t="s">
        <v>743</v>
      </c>
      <c r="I301" s="31">
        <v>534</v>
      </c>
      <c r="J301" s="31">
        <f>INDEX('LA lookup'!H:H,MATCH('Known to services raw data'!B301,'LA lookup'!G:G,0))</f>
        <v>110700</v>
      </c>
      <c r="K301" s="31">
        <v>4.8238482384823849</v>
      </c>
      <c r="L301" s="31" t="str">
        <f t="shared" si="17"/>
        <v>4.8 per 1000 0-17 yr olds</v>
      </c>
      <c r="M301" s="31">
        <f t="shared" si="18"/>
        <v>4.8238482384823849</v>
      </c>
      <c r="N301" s="31">
        <f t="shared" si="19"/>
        <v>0</v>
      </c>
    </row>
    <row r="302" spans="1:14" x14ac:dyDescent="0.45">
      <c r="A302" s="31" t="str">
        <f t="shared" si="16"/>
        <v>E06000025_Children in care_Number</v>
      </c>
      <c r="B302" s="31" t="s">
        <v>408</v>
      </c>
      <c r="C302" s="31" t="s">
        <v>409</v>
      </c>
      <c r="D302" s="31" t="s">
        <v>474</v>
      </c>
      <c r="E302" s="31">
        <v>2019</v>
      </c>
      <c r="F302" s="31" t="s">
        <v>66</v>
      </c>
      <c r="G302" s="26" t="s">
        <v>66</v>
      </c>
      <c r="H302" s="31" t="s">
        <v>743</v>
      </c>
      <c r="I302" s="31">
        <v>192</v>
      </c>
      <c r="J302" s="31">
        <f>INDEX('LA lookup'!H:H,MATCH('Known to services raw data'!B302,'LA lookup'!G:G,0))</f>
        <v>58867</v>
      </c>
      <c r="K302" s="31">
        <v>3.2615896852226203</v>
      </c>
      <c r="L302" s="31" t="str">
        <f t="shared" si="17"/>
        <v>3.3 per 1000 0-17 yr olds</v>
      </c>
      <c r="M302" s="31">
        <f t="shared" si="18"/>
        <v>3.2615896852226203</v>
      </c>
      <c r="N302" s="31">
        <f t="shared" si="19"/>
        <v>0</v>
      </c>
    </row>
    <row r="303" spans="1:14" x14ac:dyDescent="0.45">
      <c r="A303" s="31" t="str">
        <f t="shared" si="16"/>
        <v>E06000030_Children in care_Number</v>
      </c>
      <c r="B303" s="31" t="s">
        <v>434</v>
      </c>
      <c r="C303" s="31" t="s">
        <v>435</v>
      </c>
      <c r="D303" s="31" t="s">
        <v>474</v>
      </c>
      <c r="E303" s="31">
        <v>2019</v>
      </c>
      <c r="F303" s="31" t="s">
        <v>66</v>
      </c>
      <c r="G303" s="26" t="s">
        <v>66</v>
      </c>
      <c r="H303" s="31" t="s">
        <v>743</v>
      </c>
      <c r="I303" s="31">
        <v>348</v>
      </c>
      <c r="J303" s="31">
        <f>INDEX('LA lookup'!H:H,MATCH('Known to services raw data'!B303,'LA lookup'!G:G,0))</f>
        <v>50239</v>
      </c>
      <c r="K303" s="31">
        <v>6.9268894683413285</v>
      </c>
      <c r="L303" s="31" t="str">
        <f t="shared" si="17"/>
        <v>6.9 per 1000 0-17 yr olds</v>
      </c>
      <c r="M303" s="31">
        <f t="shared" si="18"/>
        <v>6.9268894683413285</v>
      </c>
      <c r="N303" s="31">
        <f t="shared" si="19"/>
        <v>0</v>
      </c>
    </row>
    <row r="304" spans="1:14" x14ac:dyDescent="0.45">
      <c r="A304" s="31" t="str">
        <f t="shared" si="16"/>
        <v>E06000027_Children in care_Number</v>
      </c>
      <c r="B304" s="31" t="s">
        <v>438</v>
      </c>
      <c r="C304" s="31" t="s">
        <v>439</v>
      </c>
      <c r="D304" s="31" t="s">
        <v>474</v>
      </c>
      <c r="E304" s="31">
        <v>2019</v>
      </c>
      <c r="F304" s="31" t="s">
        <v>66</v>
      </c>
      <c r="G304" s="26" t="s">
        <v>66</v>
      </c>
      <c r="H304" s="31" t="s">
        <v>743</v>
      </c>
      <c r="I304" s="31">
        <v>362</v>
      </c>
      <c r="J304" s="31">
        <f>INDEX('LA lookup'!H:H,MATCH('Known to services raw data'!B304,'LA lookup'!G:G,0))</f>
        <v>25423</v>
      </c>
      <c r="K304" s="31">
        <v>14.239074853479133</v>
      </c>
      <c r="L304" s="31" t="str">
        <f t="shared" si="17"/>
        <v>14.2 per 1000 0-17 yr olds</v>
      </c>
      <c r="M304" s="31">
        <f t="shared" si="18"/>
        <v>14.239074853479133</v>
      </c>
      <c r="N304" s="31">
        <f t="shared" si="19"/>
        <v>0</v>
      </c>
    </row>
    <row r="305" spans="1:14" x14ac:dyDescent="0.45">
      <c r="A305" s="31" t="str">
        <f t="shared" si="16"/>
        <v>E06000054_Children in care_Number</v>
      </c>
      <c r="B305" s="31" t="s">
        <v>462</v>
      </c>
      <c r="C305" s="31" t="s">
        <v>463</v>
      </c>
      <c r="D305" s="31" t="s">
        <v>474</v>
      </c>
      <c r="E305" s="31">
        <v>2019</v>
      </c>
      <c r="F305" s="31" t="s">
        <v>66</v>
      </c>
      <c r="G305" s="26" t="s">
        <v>66</v>
      </c>
      <c r="H305" s="31" t="s">
        <v>743</v>
      </c>
      <c r="I305" s="31">
        <v>462</v>
      </c>
      <c r="J305" s="31">
        <f>INDEX('LA lookup'!H:H,MATCH('Known to services raw data'!B305,'LA lookup'!G:G,0))</f>
        <v>105692</v>
      </c>
      <c r="K305" s="31">
        <v>4.3711917647504075</v>
      </c>
      <c r="L305" s="31" t="str">
        <f t="shared" si="17"/>
        <v>4.4 per 1000 0-17 yr olds</v>
      </c>
      <c r="M305" s="31">
        <f t="shared" si="18"/>
        <v>4.3711917647504075</v>
      </c>
      <c r="N305" s="31">
        <f t="shared" si="19"/>
        <v>0</v>
      </c>
    </row>
    <row r="306" spans="1:14" x14ac:dyDescent="0.45">
      <c r="A306" s="31" t="str">
        <f t="shared" si="16"/>
        <v>E06000005_Children who had more than one missing from care incident during the year_number</v>
      </c>
      <c r="B306" s="31" t="s">
        <v>287</v>
      </c>
      <c r="C306" s="31" t="s">
        <v>288</v>
      </c>
      <c r="D306" s="31" t="s">
        <v>474</v>
      </c>
      <c r="E306" s="31">
        <v>2019</v>
      </c>
      <c r="F306" s="31" t="s">
        <v>66</v>
      </c>
      <c r="G306" s="26" t="s">
        <v>72</v>
      </c>
      <c r="H306" s="31" t="s">
        <v>1848</v>
      </c>
      <c r="I306" s="31">
        <v>22</v>
      </c>
      <c r="J306" s="31">
        <f>INDEX('LA lookup'!H:H,MATCH('Known to services raw data'!B306,'LA lookup'!G:G,0))</f>
        <v>22454</v>
      </c>
      <c r="K306" s="31">
        <v>0.97978088536563646</v>
      </c>
      <c r="L306" s="31" t="str">
        <f t="shared" si="17"/>
        <v>1 per 1000 0-17 yr olds</v>
      </c>
      <c r="M306" s="31">
        <f t="shared" si="18"/>
        <v>0.97978088536563646</v>
      </c>
      <c r="N306" s="31">
        <f t="shared" si="19"/>
        <v>0</v>
      </c>
    </row>
    <row r="307" spans="1:14" x14ac:dyDescent="0.45">
      <c r="A307" s="31" t="str">
        <f t="shared" si="16"/>
        <v>E06000047_Children who had more than one missing from care incident during the year_number</v>
      </c>
      <c r="B307" s="31" t="s">
        <v>528</v>
      </c>
      <c r="C307" s="31" t="s">
        <v>721</v>
      </c>
      <c r="D307" s="31" t="s">
        <v>474</v>
      </c>
      <c r="E307" s="31">
        <v>2019</v>
      </c>
      <c r="F307" s="31" t="s">
        <v>66</v>
      </c>
      <c r="G307" s="26" t="s">
        <v>72</v>
      </c>
      <c r="H307" s="31" t="s">
        <v>1848</v>
      </c>
      <c r="I307" s="31">
        <v>37</v>
      </c>
      <c r="J307" s="31">
        <f>INDEX('LA lookup'!H:H,MATCH('Known to services raw data'!B307,'LA lookup'!G:G,0))</f>
        <v>101040</v>
      </c>
      <c r="K307" s="31">
        <v>0.36619160728424388</v>
      </c>
      <c r="L307" s="31" t="str">
        <f t="shared" si="17"/>
        <v>0.4 per 1000 0-17 yr olds</v>
      </c>
      <c r="M307" s="31">
        <f t="shared" si="18"/>
        <v>0.36619160728424388</v>
      </c>
      <c r="N307" s="31">
        <f t="shared" si="19"/>
        <v>0</v>
      </c>
    </row>
    <row r="308" spans="1:14" x14ac:dyDescent="0.45">
      <c r="A308" s="31" t="str">
        <f t="shared" si="16"/>
        <v>E08000020_Children who had more than one missing from care incident during the year_number</v>
      </c>
      <c r="B308" s="31" t="s">
        <v>305</v>
      </c>
      <c r="C308" s="31" t="s">
        <v>306</v>
      </c>
      <c r="D308" s="31" t="s">
        <v>474</v>
      </c>
      <c r="E308" s="31">
        <v>2019</v>
      </c>
      <c r="F308" s="31" t="s">
        <v>66</v>
      </c>
      <c r="G308" s="26" t="s">
        <v>72</v>
      </c>
      <c r="H308" s="31" t="s">
        <v>1848</v>
      </c>
      <c r="I308" s="31">
        <v>44</v>
      </c>
      <c r="J308" s="31">
        <f>INDEX('LA lookup'!H:H,MATCH('Known to services raw data'!B308,'LA lookup'!G:G,0))</f>
        <v>39605</v>
      </c>
      <c r="K308" s="31">
        <v>1.1109708370155282</v>
      </c>
      <c r="L308" s="31" t="str">
        <f t="shared" si="17"/>
        <v>1.1 per 1000 0-17 yr olds</v>
      </c>
      <c r="M308" s="31">
        <f t="shared" si="18"/>
        <v>1.1109708370155282</v>
      </c>
      <c r="N308" s="31">
        <f t="shared" si="19"/>
        <v>0</v>
      </c>
    </row>
    <row r="309" spans="1:14" x14ac:dyDescent="0.45">
      <c r="A309" s="31" t="str">
        <f t="shared" si="16"/>
        <v>E06000001_Children who had more than one missing from care incident during the year_number</v>
      </c>
      <c r="B309" s="31" t="s">
        <v>313</v>
      </c>
      <c r="C309" s="31" t="s">
        <v>314</v>
      </c>
      <c r="D309" s="31" t="s">
        <v>474</v>
      </c>
      <c r="E309" s="31">
        <v>2019</v>
      </c>
      <c r="F309" s="31" t="s">
        <v>66</v>
      </c>
      <c r="G309" s="26" t="s">
        <v>72</v>
      </c>
      <c r="H309" s="31" t="s">
        <v>1848</v>
      </c>
      <c r="I309" s="31">
        <v>36</v>
      </c>
      <c r="J309" s="31">
        <f>INDEX('LA lookup'!H:H,MATCH('Known to services raw data'!B309,'LA lookup'!G:G,0))</f>
        <v>20006</v>
      </c>
      <c r="K309" s="31">
        <v>1.7994601619514146</v>
      </c>
      <c r="L309" s="31" t="str">
        <f t="shared" si="17"/>
        <v>1.8 per 1000 0-17 yr olds</v>
      </c>
      <c r="M309" s="31">
        <f t="shared" si="18"/>
        <v>1.7994601619514146</v>
      </c>
      <c r="N309" s="31">
        <f t="shared" si="19"/>
        <v>0</v>
      </c>
    </row>
    <row r="310" spans="1:14" x14ac:dyDescent="0.45">
      <c r="A310" s="31" t="str">
        <f t="shared" si="16"/>
        <v>E06000002_Children who had more than one missing from care incident during the year_number</v>
      </c>
      <c r="B310" s="31" t="s">
        <v>511</v>
      </c>
      <c r="C310" s="31" t="s">
        <v>725</v>
      </c>
      <c r="D310" s="31" t="s">
        <v>474</v>
      </c>
      <c r="E310" s="31">
        <v>2019</v>
      </c>
      <c r="F310" s="31" t="s">
        <v>66</v>
      </c>
      <c r="G310" s="26" t="s">
        <v>72</v>
      </c>
      <c r="H310" s="31" t="s">
        <v>1848</v>
      </c>
      <c r="I310" s="31">
        <v>50</v>
      </c>
      <c r="J310" s="31">
        <f>INDEX('LA lookup'!H:H,MATCH('Known to services raw data'!B310,'LA lookup'!G:G,0))</f>
        <v>32513</v>
      </c>
      <c r="K310" s="31">
        <v>1.5378463999015779</v>
      </c>
      <c r="L310" s="31" t="str">
        <f t="shared" si="17"/>
        <v>1.5 per 1000 0-17 yr olds</v>
      </c>
      <c r="M310" s="31">
        <f t="shared" si="18"/>
        <v>1.5378463999015779</v>
      </c>
      <c r="N310" s="31">
        <f t="shared" si="19"/>
        <v>0</v>
      </c>
    </row>
    <row r="311" spans="1:14" x14ac:dyDescent="0.45">
      <c r="A311" s="31" t="str">
        <f t="shared" si="16"/>
        <v>E08000021_Children who had more than one missing from care incident during the year_number</v>
      </c>
      <c r="B311" s="31" t="s">
        <v>357</v>
      </c>
      <c r="C311" s="31" t="s">
        <v>358</v>
      </c>
      <c r="D311" s="31" t="s">
        <v>474</v>
      </c>
      <c r="E311" s="31">
        <v>2019</v>
      </c>
      <c r="F311" s="31" t="s">
        <v>66</v>
      </c>
      <c r="G311" s="26" t="s">
        <v>72</v>
      </c>
      <c r="H311" s="31" t="s">
        <v>1848</v>
      </c>
      <c r="I311" s="31">
        <v>65</v>
      </c>
      <c r="J311" s="31">
        <f>INDEX('LA lookup'!H:H,MATCH('Known to services raw data'!B311,'LA lookup'!G:G,0))</f>
        <v>58056</v>
      </c>
      <c r="K311" s="31">
        <v>1.1196086537136558</v>
      </c>
      <c r="L311" s="31" t="str">
        <f t="shared" si="17"/>
        <v>1.1 per 1000 0-17 yr olds</v>
      </c>
      <c r="M311" s="31">
        <f t="shared" si="18"/>
        <v>1.1196086537136558</v>
      </c>
      <c r="N311" s="31">
        <f t="shared" si="19"/>
        <v>0</v>
      </c>
    </row>
    <row r="312" spans="1:14" x14ac:dyDescent="0.45">
      <c r="A312" s="31" t="str">
        <f t="shared" si="16"/>
        <v>E08000022_Children who had more than one missing from care incident during the year_number</v>
      </c>
      <c r="B312" s="31" t="s">
        <v>524</v>
      </c>
      <c r="C312" s="31" t="s">
        <v>525</v>
      </c>
      <c r="D312" s="31" t="s">
        <v>474</v>
      </c>
      <c r="E312" s="31">
        <v>2019</v>
      </c>
      <c r="F312" s="31" t="s">
        <v>66</v>
      </c>
      <c r="G312" s="26" t="s">
        <v>72</v>
      </c>
      <c r="H312" s="31" t="s">
        <v>1848</v>
      </c>
      <c r="I312" s="31">
        <v>44</v>
      </c>
      <c r="J312" s="31">
        <f>INDEX('LA lookup'!H:H,MATCH('Known to services raw data'!B312,'LA lookup'!G:G,0))</f>
        <v>41360</v>
      </c>
      <c r="K312" s="31">
        <v>1.0638297872340425</v>
      </c>
      <c r="L312" s="31" t="str">
        <f t="shared" si="17"/>
        <v>1.1 per 1000 0-17 yr olds</v>
      </c>
      <c r="M312" s="31">
        <f t="shared" si="18"/>
        <v>1.0638297872340425</v>
      </c>
      <c r="N312" s="31">
        <f t="shared" si="19"/>
        <v>0</v>
      </c>
    </row>
    <row r="313" spans="1:14" x14ac:dyDescent="0.45">
      <c r="A313" s="31" t="str">
        <f t="shared" si="16"/>
        <v>E06000048_Children who had more than one missing from care incident during the year_number</v>
      </c>
      <c r="B313" s="31" t="s">
        <v>484</v>
      </c>
      <c r="C313" s="31" t="s">
        <v>705</v>
      </c>
      <c r="D313" s="31" t="s">
        <v>474</v>
      </c>
      <c r="E313" s="31">
        <v>2019</v>
      </c>
      <c r="F313" s="31" t="s">
        <v>66</v>
      </c>
      <c r="G313" s="26" t="s">
        <v>72</v>
      </c>
      <c r="H313" s="31" t="s">
        <v>1848</v>
      </c>
      <c r="I313" s="31">
        <v>27</v>
      </c>
      <c r="J313" s="31">
        <f>INDEX('LA lookup'!H:H,MATCH('Known to services raw data'!B313,'LA lookup'!G:G,0))</f>
        <v>59011</v>
      </c>
      <c r="K313" s="31">
        <v>0.45754181423802343</v>
      </c>
      <c r="L313" s="31" t="str">
        <f t="shared" si="17"/>
        <v>0.5 per 1000 0-17 yr olds</v>
      </c>
      <c r="M313" s="31">
        <f t="shared" si="18"/>
        <v>0.45754181423802343</v>
      </c>
      <c r="N313" s="31">
        <f t="shared" si="19"/>
        <v>0</v>
      </c>
    </row>
    <row r="314" spans="1:14" x14ac:dyDescent="0.45">
      <c r="A314" s="31" t="str">
        <f t="shared" si="16"/>
        <v>E06000003_Children who had more than one missing from care incident during the year_number</v>
      </c>
      <c r="B314" s="31" t="s">
        <v>387</v>
      </c>
      <c r="C314" s="31" t="s">
        <v>388</v>
      </c>
      <c r="D314" s="31" t="s">
        <v>474</v>
      </c>
      <c r="E314" s="31">
        <v>2019</v>
      </c>
      <c r="F314" s="31" t="s">
        <v>66</v>
      </c>
      <c r="G314" s="26" t="s">
        <v>72</v>
      </c>
      <c r="H314" s="31" t="s">
        <v>1848</v>
      </c>
      <c r="I314" s="31">
        <v>28</v>
      </c>
      <c r="J314" s="31">
        <f>INDEX('LA lookup'!H:H,MATCH('Known to services raw data'!B314,'LA lookup'!G:G,0))</f>
        <v>27626</v>
      </c>
      <c r="K314" s="31">
        <v>1.0135379714761457</v>
      </c>
      <c r="L314" s="31" t="str">
        <f t="shared" si="17"/>
        <v>1 per 1000 0-17 yr olds</v>
      </c>
      <c r="M314" s="31">
        <f t="shared" si="18"/>
        <v>1.0135379714761457</v>
      </c>
      <c r="N314" s="31">
        <f t="shared" si="19"/>
        <v>0</v>
      </c>
    </row>
    <row r="315" spans="1:14" x14ac:dyDescent="0.45">
      <c r="A315" s="31" t="str">
        <f t="shared" si="16"/>
        <v>E08000023_Children who had more than one missing from care incident during the year_number</v>
      </c>
      <c r="B315" s="31" t="s">
        <v>410</v>
      </c>
      <c r="C315" s="31" t="s">
        <v>411</v>
      </c>
      <c r="D315" s="31" t="s">
        <v>474</v>
      </c>
      <c r="E315" s="31">
        <v>2019</v>
      </c>
      <c r="F315" s="31" t="s">
        <v>66</v>
      </c>
      <c r="G315" s="26" t="s">
        <v>72</v>
      </c>
      <c r="H315" s="31" t="s">
        <v>1848</v>
      </c>
      <c r="I315" s="31">
        <v>23</v>
      </c>
      <c r="J315" s="31">
        <f>INDEX('LA lookup'!H:H,MATCH('Known to services raw data'!B315,'LA lookup'!G:G,0))</f>
        <v>29920</v>
      </c>
      <c r="K315" s="31">
        <v>0.76871657754010692</v>
      </c>
      <c r="L315" s="31" t="str">
        <f t="shared" si="17"/>
        <v>0.8 per 1000 0-17 yr olds</v>
      </c>
      <c r="M315" s="31">
        <f t="shared" si="18"/>
        <v>0.76871657754010692</v>
      </c>
      <c r="N315" s="31">
        <f t="shared" si="19"/>
        <v>0</v>
      </c>
    </row>
    <row r="316" spans="1:14" x14ac:dyDescent="0.45">
      <c r="A316" s="31" t="str">
        <f t="shared" si="16"/>
        <v>E06000004_Children who had more than one missing from care incident during the year_number</v>
      </c>
      <c r="B316" s="31" t="s">
        <v>422</v>
      </c>
      <c r="C316" s="31" t="s">
        <v>423</v>
      </c>
      <c r="D316" s="31" t="s">
        <v>474</v>
      </c>
      <c r="E316" s="31">
        <v>2019</v>
      </c>
      <c r="F316" s="31" t="s">
        <v>66</v>
      </c>
      <c r="G316" s="26" t="s">
        <v>72</v>
      </c>
      <c r="H316" s="31" t="s">
        <v>1848</v>
      </c>
      <c r="I316" s="31">
        <v>45</v>
      </c>
      <c r="J316" s="31">
        <f>INDEX('LA lookup'!H:H,MATCH('Known to services raw data'!B316,'LA lookup'!G:G,0))</f>
        <v>43521</v>
      </c>
      <c r="K316" s="31">
        <v>1.033983594126973</v>
      </c>
      <c r="L316" s="31" t="str">
        <f t="shared" si="17"/>
        <v>1 per 1000 0-17 yr olds</v>
      </c>
      <c r="M316" s="31">
        <f t="shared" si="18"/>
        <v>1.033983594126973</v>
      </c>
      <c r="N316" s="31">
        <f t="shared" si="19"/>
        <v>0</v>
      </c>
    </row>
    <row r="317" spans="1:14" x14ac:dyDescent="0.45">
      <c r="A317" s="31" t="str">
        <f t="shared" si="16"/>
        <v>E08000024_Children who had more than one missing from care incident during the year_number</v>
      </c>
      <c r="B317" s="31" t="s">
        <v>428</v>
      </c>
      <c r="C317" s="31" t="s">
        <v>429</v>
      </c>
      <c r="D317" s="31" t="s">
        <v>474</v>
      </c>
      <c r="E317" s="31">
        <v>2019</v>
      </c>
      <c r="F317" s="31" t="s">
        <v>66</v>
      </c>
      <c r="G317" s="26" t="s">
        <v>72</v>
      </c>
      <c r="H317" s="31" t="s">
        <v>1848</v>
      </c>
      <c r="I317" s="31">
        <v>81</v>
      </c>
      <c r="J317" s="31">
        <f>INDEX('LA lookup'!H:H,MATCH('Known to services raw data'!B317,'LA lookup'!G:G,0))</f>
        <v>54563</v>
      </c>
      <c r="K317" s="31">
        <v>1.484522478602716</v>
      </c>
      <c r="L317" s="31" t="str">
        <f t="shared" si="17"/>
        <v>1.5 per 1000 0-17 yr olds</v>
      </c>
      <c r="M317" s="31">
        <f t="shared" si="18"/>
        <v>1.484522478602716</v>
      </c>
      <c r="N317" s="31">
        <f t="shared" si="19"/>
        <v>0</v>
      </c>
    </row>
    <row r="318" spans="1:14" x14ac:dyDescent="0.45">
      <c r="A318" s="31" t="str">
        <f t="shared" si="16"/>
        <v>E06000008_Children who had more than one missing from care incident during the year_number</v>
      </c>
      <c r="B318" s="31" t="s">
        <v>247</v>
      </c>
      <c r="C318" s="31" t="s">
        <v>248</v>
      </c>
      <c r="D318" s="31" t="s">
        <v>474</v>
      </c>
      <c r="E318" s="31">
        <v>2019</v>
      </c>
      <c r="F318" s="31" t="s">
        <v>66</v>
      </c>
      <c r="G318" s="26" t="s">
        <v>72</v>
      </c>
      <c r="H318" s="31" t="s">
        <v>1848</v>
      </c>
      <c r="I318" s="31">
        <v>26</v>
      </c>
      <c r="J318" s="31">
        <f>INDEX('LA lookup'!H:H,MATCH('Known to services raw data'!B318,'LA lookup'!G:G,0))</f>
        <v>38481</v>
      </c>
      <c r="K318" s="31">
        <v>0.67565811699280165</v>
      </c>
      <c r="L318" s="31" t="str">
        <f t="shared" si="17"/>
        <v>0.7 per 1000 0-17 yr olds</v>
      </c>
      <c r="M318" s="31">
        <f t="shared" si="18"/>
        <v>0.67565811699280165</v>
      </c>
      <c r="N318" s="31">
        <f t="shared" si="19"/>
        <v>0</v>
      </c>
    </row>
    <row r="319" spans="1:14" x14ac:dyDescent="0.45">
      <c r="A319" s="31" t="str">
        <f t="shared" si="16"/>
        <v>E06000009_Children who had more than one missing from care incident during the year_number</v>
      </c>
      <c r="B319" s="31" t="s">
        <v>249</v>
      </c>
      <c r="C319" s="31" t="s">
        <v>250</v>
      </c>
      <c r="D319" s="31" t="s">
        <v>474</v>
      </c>
      <c r="E319" s="31">
        <v>2019</v>
      </c>
      <c r="F319" s="31" t="s">
        <v>66</v>
      </c>
      <c r="G319" s="26" t="s">
        <v>72</v>
      </c>
      <c r="H319" s="31" t="s">
        <v>1848</v>
      </c>
      <c r="I319" s="31">
        <v>58</v>
      </c>
      <c r="J319" s="31">
        <f>INDEX('LA lookup'!H:H,MATCH('Known to services raw data'!B319,'LA lookup'!G:G,0))</f>
        <v>28904</v>
      </c>
      <c r="K319" s="31">
        <v>2.0066426792139498</v>
      </c>
      <c r="L319" s="31" t="str">
        <f t="shared" si="17"/>
        <v>2 per 1000 0-17 yr olds</v>
      </c>
      <c r="M319" s="31">
        <f t="shared" si="18"/>
        <v>2.0066426792139498</v>
      </c>
      <c r="N319" s="31">
        <f t="shared" si="19"/>
        <v>0</v>
      </c>
    </row>
    <row r="320" spans="1:14" x14ac:dyDescent="0.45">
      <c r="A320" s="31" t="str">
        <f t="shared" si="16"/>
        <v>E08000001_Children who had more than one missing from care incident during the year_number</v>
      </c>
      <c r="B320" s="31" t="s">
        <v>252</v>
      </c>
      <c r="C320" s="31" t="s">
        <v>253</v>
      </c>
      <c r="D320" s="31" t="s">
        <v>474</v>
      </c>
      <c r="E320" s="31">
        <v>2019</v>
      </c>
      <c r="F320" s="31" t="s">
        <v>66</v>
      </c>
      <c r="G320" s="26" t="s">
        <v>72</v>
      </c>
      <c r="H320" s="31" t="s">
        <v>1848</v>
      </c>
      <c r="I320" s="31">
        <v>49</v>
      </c>
      <c r="J320" s="31">
        <f>INDEX('LA lookup'!H:H,MATCH('Known to services raw data'!B320,'LA lookup'!G:G,0))</f>
        <v>67670</v>
      </c>
      <c r="K320" s="31">
        <v>0.72410226097236596</v>
      </c>
      <c r="L320" s="31" t="str">
        <f t="shared" si="17"/>
        <v>0.7 per 1000 0-17 yr olds</v>
      </c>
      <c r="M320" s="31">
        <f t="shared" si="18"/>
        <v>0.72410226097236596</v>
      </c>
      <c r="N320" s="31">
        <f t="shared" si="19"/>
        <v>0</v>
      </c>
    </row>
    <row r="321" spans="1:14" x14ac:dyDescent="0.45">
      <c r="A321" s="31" t="str">
        <f t="shared" si="16"/>
        <v>E08000002_Children who had more than one missing from care incident during the year_number</v>
      </c>
      <c r="B321" s="31" t="s">
        <v>271</v>
      </c>
      <c r="C321" s="31" t="s">
        <v>272</v>
      </c>
      <c r="D321" s="31" t="s">
        <v>474</v>
      </c>
      <c r="E321" s="31">
        <v>2019</v>
      </c>
      <c r="F321" s="31" t="s">
        <v>66</v>
      </c>
      <c r="G321" s="26" t="s">
        <v>72</v>
      </c>
      <c r="H321" s="31" t="s">
        <v>1848</v>
      </c>
      <c r="I321" s="31">
        <v>45</v>
      </c>
      <c r="J321" s="31">
        <f>INDEX('LA lookup'!H:H,MATCH('Known to services raw data'!B321,'LA lookup'!G:G,0))</f>
        <v>43142</v>
      </c>
      <c r="K321" s="31">
        <v>1.0430670808029299</v>
      </c>
      <c r="L321" s="31" t="str">
        <f t="shared" si="17"/>
        <v>1 per 1000 0-17 yr olds</v>
      </c>
      <c r="M321" s="31">
        <f t="shared" si="18"/>
        <v>1.0430670808029299</v>
      </c>
      <c r="N321" s="31">
        <f t="shared" si="19"/>
        <v>0</v>
      </c>
    </row>
    <row r="322" spans="1:14" x14ac:dyDescent="0.45">
      <c r="A322" s="31" t="str">
        <f t="shared" ref="A322:A385" si="20">CONCATENATE(B322,"_",G322,"_",H322)</f>
        <v>E06000049_Children who had more than one missing from care incident during the year_number</v>
      </c>
      <c r="B322" s="31" t="s">
        <v>541</v>
      </c>
      <c r="C322" s="31" t="s">
        <v>718</v>
      </c>
      <c r="D322" s="31" t="s">
        <v>474</v>
      </c>
      <c r="E322" s="31">
        <v>2019</v>
      </c>
      <c r="F322" s="31" t="s">
        <v>66</v>
      </c>
      <c r="G322" s="26" t="s">
        <v>72</v>
      </c>
      <c r="H322" s="31" t="s">
        <v>1848</v>
      </c>
      <c r="I322" s="31">
        <v>59</v>
      </c>
      <c r="J322" s="31">
        <f>INDEX('LA lookup'!H:H,MATCH('Known to services raw data'!B322,'LA lookup'!G:G,0))</f>
        <v>76523</v>
      </c>
      <c r="K322" s="31">
        <v>0.77101002313030065</v>
      </c>
      <c r="L322" s="31" t="str">
        <f t="shared" ref="L322:L385" si="21">IF(LOWER(H322)="percentage",CONCATENATE(I322,"%"),IF(LOWER(H322)="proportion",CONCATENATE(ROUND(I322,1)," per 1000 households"),IF(J322="NA",K322,IF(OR(ISERROR(I322),ISBLANK(I322),NOT(ISNUMBER(I322))),"N/A",CONCATENATE(ROUND(I322/J322*1000,1)," per 1000 0-17 yr olds")))))</f>
        <v>0.8 per 1000 0-17 yr olds</v>
      </c>
      <c r="M322" s="31">
        <f t="shared" ref="M322:M385" si="22">IF(LOWER(H322)="percentage",I322,IF(LOWER(H322)="proportion",I322,IF(J322="NA",K322,IF(OR(ISERROR(I322),ISBLANK(I322),NOT(ISNUMBER(I322))),"N/A",I322/J322*1000))))</f>
        <v>0.77101002313030065</v>
      </c>
      <c r="N322" s="31">
        <f t="shared" si="19"/>
        <v>0</v>
      </c>
    </row>
    <row r="323" spans="1:14" x14ac:dyDescent="0.45">
      <c r="A323" s="31" t="str">
        <f t="shared" si="20"/>
        <v>E06000050_Children who had more than one missing from care incident during the year_number</v>
      </c>
      <c r="B323" s="31" t="s">
        <v>281</v>
      </c>
      <c r="C323" s="31" t="s">
        <v>735</v>
      </c>
      <c r="D323" s="31" t="s">
        <v>474</v>
      </c>
      <c r="E323" s="31">
        <v>2019</v>
      </c>
      <c r="F323" s="31" t="s">
        <v>66</v>
      </c>
      <c r="G323" s="26" t="s">
        <v>72</v>
      </c>
      <c r="H323" s="31" t="s">
        <v>1848</v>
      </c>
      <c r="I323" s="31">
        <v>37</v>
      </c>
      <c r="J323" s="31">
        <f>INDEX('LA lookup'!H:H,MATCH('Known to services raw data'!B323,'LA lookup'!G:G,0))</f>
        <v>68054</v>
      </c>
      <c r="K323" s="31">
        <v>0.54368589649396071</v>
      </c>
      <c r="L323" s="31" t="str">
        <f t="shared" si="21"/>
        <v>0.5 per 1000 0-17 yr olds</v>
      </c>
      <c r="M323" s="31">
        <f t="shared" si="22"/>
        <v>0.54368589649396071</v>
      </c>
      <c r="N323" s="31">
        <f t="shared" ref="N323:N386" si="23">IF(OR(C323="City of London",C323="Isles of Scilly"),1,0)</f>
        <v>0</v>
      </c>
    </row>
    <row r="324" spans="1:14" x14ac:dyDescent="0.45">
      <c r="A324" s="31" t="str">
        <f t="shared" si="20"/>
        <v>E10000006_Children who had more than one missing from care incident during the year_number</v>
      </c>
      <c r="B324" s="31" t="s">
        <v>285</v>
      </c>
      <c r="C324" s="31" t="s">
        <v>286</v>
      </c>
      <c r="D324" s="31" t="s">
        <v>474</v>
      </c>
      <c r="E324" s="31">
        <v>2019</v>
      </c>
      <c r="F324" s="31" t="s">
        <v>66</v>
      </c>
      <c r="G324" s="26" t="s">
        <v>72</v>
      </c>
      <c r="H324" s="31" t="s">
        <v>1848</v>
      </c>
      <c r="I324" s="31">
        <v>51</v>
      </c>
      <c r="J324" s="31">
        <f>INDEX('LA lookup'!H:H,MATCH('Known to services raw data'!B324,'LA lookup'!G:G,0))</f>
        <v>92500</v>
      </c>
      <c r="K324" s="31">
        <v>0.55135135135135138</v>
      </c>
      <c r="L324" s="31" t="str">
        <f t="shared" si="21"/>
        <v>0.6 per 1000 0-17 yr olds</v>
      </c>
      <c r="M324" s="31">
        <f t="shared" si="22"/>
        <v>0.55135135135135138</v>
      </c>
      <c r="N324" s="31">
        <f t="shared" si="23"/>
        <v>0</v>
      </c>
    </row>
    <row r="325" spans="1:14" x14ac:dyDescent="0.45">
      <c r="A325" s="31" t="str">
        <f t="shared" si="20"/>
        <v>E06000006_Children who had more than one missing from care incident during the year_number</v>
      </c>
      <c r="B325" s="31" t="s">
        <v>531</v>
      </c>
      <c r="C325" s="31" t="s">
        <v>722</v>
      </c>
      <c r="D325" s="31" t="s">
        <v>474</v>
      </c>
      <c r="E325" s="31">
        <v>2019</v>
      </c>
      <c r="F325" s="31" t="s">
        <v>66</v>
      </c>
      <c r="G325" s="26" t="s">
        <v>72</v>
      </c>
      <c r="H325" s="31" t="s">
        <v>1848</v>
      </c>
      <c r="I325" s="31">
        <v>26</v>
      </c>
      <c r="J325" s="31">
        <f>INDEX('LA lookup'!H:H,MATCH('Known to services raw data'!B325,'LA lookup'!G:G,0))</f>
        <v>28617</v>
      </c>
      <c r="K325" s="31">
        <v>0.90855086137610519</v>
      </c>
      <c r="L325" s="31" t="str">
        <f t="shared" si="21"/>
        <v>0.9 per 1000 0-17 yr olds</v>
      </c>
      <c r="M325" s="31">
        <f t="shared" si="22"/>
        <v>0.90855086137610519</v>
      </c>
      <c r="N325" s="31">
        <f t="shared" si="23"/>
        <v>0</v>
      </c>
    </row>
    <row r="326" spans="1:14" x14ac:dyDescent="0.45">
      <c r="A326" s="31" t="str">
        <f t="shared" si="20"/>
        <v>E08000011_Children who had more than one missing from care incident during the year_number</v>
      </c>
      <c r="B326" s="31" t="s">
        <v>333</v>
      </c>
      <c r="C326" s="31" t="s">
        <v>334</v>
      </c>
      <c r="D326" s="31" t="s">
        <v>474</v>
      </c>
      <c r="E326" s="31">
        <v>2019</v>
      </c>
      <c r="F326" s="31" t="s">
        <v>66</v>
      </c>
      <c r="G326" s="26" t="s">
        <v>72</v>
      </c>
      <c r="H326" s="31" t="s">
        <v>1848</v>
      </c>
      <c r="I326" s="31">
        <v>27</v>
      </c>
      <c r="J326" s="31">
        <f>INDEX('LA lookup'!H:H,MATCH('Known to services raw data'!B326,'LA lookup'!G:G,0))</f>
        <v>33477</v>
      </c>
      <c r="K326" s="31">
        <v>0.80652388206828562</v>
      </c>
      <c r="L326" s="31" t="str">
        <f t="shared" si="21"/>
        <v>0.8 per 1000 0-17 yr olds</v>
      </c>
      <c r="M326" s="31">
        <f t="shared" si="22"/>
        <v>0.80652388206828562</v>
      </c>
      <c r="N326" s="31">
        <f t="shared" si="23"/>
        <v>0</v>
      </c>
    </row>
    <row r="327" spans="1:14" x14ac:dyDescent="0.45">
      <c r="A327" s="31" t="str">
        <f t="shared" si="20"/>
        <v>E10000017_Children who had more than one missing from care incident during the year_number</v>
      </c>
      <c r="B327" s="31" t="s">
        <v>337</v>
      </c>
      <c r="C327" s="31" t="s">
        <v>338</v>
      </c>
      <c r="D327" s="31" t="s">
        <v>474</v>
      </c>
      <c r="E327" s="31">
        <v>2019</v>
      </c>
      <c r="F327" s="31" t="s">
        <v>66</v>
      </c>
      <c r="G327" s="26" t="s">
        <v>72</v>
      </c>
      <c r="H327" s="31" t="s">
        <v>1848</v>
      </c>
      <c r="I327" s="31">
        <v>166</v>
      </c>
      <c r="J327" s="31">
        <f>INDEX('LA lookup'!H:H,MATCH('Known to services raw data'!B327,'LA lookup'!G:G,0))</f>
        <v>249727</v>
      </c>
      <c r="K327" s="31">
        <v>0.66472588066168259</v>
      </c>
      <c r="L327" s="31" t="str">
        <f t="shared" si="21"/>
        <v>0.7 per 1000 0-17 yr olds</v>
      </c>
      <c r="M327" s="31">
        <f t="shared" si="22"/>
        <v>0.66472588066168259</v>
      </c>
      <c r="N327" s="31">
        <f t="shared" si="23"/>
        <v>0</v>
      </c>
    </row>
    <row r="328" spans="1:14" x14ac:dyDescent="0.45">
      <c r="A328" s="31" t="str">
        <f t="shared" si="20"/>
        <v>E08000012_Children who had more than one missing from care incident during the year_number</v>
      </c>
      <c r="B328" s="31" t="s">
        <v>347</v>
      </c>
      <c r="C328" s="31" t="s">
        <v>348</v>
      </c>
      <c r="D328" s="31" t="s">
        <v>474</v>
      </c>
      <c r="E328" s="31">
        <v>2019</v>
      </c>
      <c r="F328" s="31" t="s">
        <v>66</v>
      </c>
      <c r="G328" s="26" t="s">
        <v>72</v>
      </c>
      <c r="H328" s="31" t="s">
        <v>1848</v>
      </c>
      <c r="I328" s="31">
        <v>103</v>
      </c>
      <c r="J328" s="31">
        <f>INDEX('LA lookup'!H:H,MATCH('Known to services raw data'!B328,'LA lookup'!G:G,0))</f>
        <v>94902</v>
      </c>
      <c r="K328" s="31">
        <v>1.0853301300288718</v>
      </c>
      <c r="L328" s="31" t="str">
        <f t="shared" si="21"/>
        <v>1.1 per 1000 0-17 yr olds</v>
      </c>
      <c r="M328" s="31">
        <f t="shared" si="22"/>
        <v>1.0853301300288718</v>
      </c>
      <c r="N328" s="31">
        <f t="shared" si="23"/>
        <v>0</v>
      </c>
    </row>
    <row r="329" spans="1:14" x14ac:dyDescent="0.45">
      <c r="A329" s="31" t="str">
        <f t="shared" si="20"/>
        <v>E08000003_Children who had more than one missing from care incident during the year_number</v>
      </c>
      <c r="B329" s="31" t="s">
        <v>349</v>
      </c>
      <c r="C329" s="31" t="s">
        <v>350</v>
      </c>
      <c r="D329" s="31" t="s">
        <v>474</v>
      </c>
      <c r="E329" s="31">
        <v>2019</v>
      </c>
      <c r="F329" s="31" t="s">
        <v>66</v>
      </c>
      <c r="G329" s="26" t="s">
        <v>72</v>
      </c>
      <c r="H329" s="31" t="s">
        <v>1848</v>
      </c>
      <c r="I329" s="31">
        <v>102</v>
      </c>
      <c r="J329" s="31">
        <f>INDEX('LA lookup'!H:H,MATCH('Known to services raw data'!B329,'LA lookup'!G:G,0))</f>
        <v>121962</v>
      </c>
      <c r="K329" s="31">
        <v>0.83632606877552018</v>
      </c>
      <c r="L329" s="31" t="str">
        <f t="shared" si="21"/>
        <v>0.8 per 1000 0-17 yr olds</v>
      </c>
      <c r="M329" s="31">
        <f t="shared" si="22"/>
        <v>0.83632606877552018</v>
      </c>
      <c r="N329" s="31">
        <f t="shared" si="23"/>
        <v>0</v>
      </c>
    </row>
    <row r="330" spans="1:14" x14ac:dyDescent="0.45">
      <c r="A330" s="31" t="str">
        <f t="shared" si="20"/>
        <v>E08000004_Children who had more than one missing from care incident during the year_number</v>
      </c>
      <c r="B330" s="31" t="s">
        <v>375</v>
      </c>
      <c r="C330" s="31" t="s">
        <v>376</v>
      </c>
      <c r="D330" s="31" t="s">
        <v>474</v>
      </c>
      <c r="E330" s="31">
        <v>2019</v>
      </c>
      <c r="F330" s="31" t="s">
        <v>66</v>
      </c>
      <c r="G330" s="26" t="s">
        <v>72</v>
      </c>
      <c r="H330" s="31" t="s">
        <v>1848</v>
      </c>
      <c r="I330" s="31">
        <v>69</v>
      </c>
      <c r="J330" s="31">
        <f>INDEX('LA lookup'!H:H,MATCH('Known to services raw data'!B330,'LA lookup'!G:G,0))</f>
        <v>59416</v>
      </c>
      <c r="K330" s="31">
        <v>1.1613033526322876</v>
      </c>
      <c r="L330" s="31" t="str">
        <f t="shared" si="21"/>
        <v>1.2 per 1000 0-17 yr olds</v>
      </c>
      <c r="M330" s="31">
        <f t="shared" si="22"/>
        <v>1.1613033526322876</v>
      </c>
      <c r="N330" s="31">
        <f t="shared" si="23"/>
        <v>0</v>
      </c>
    </row>
    <row r="331" spans="1:14" x14ac:dyDescent="0.45">
      <c r="A331" s="31" t="str">
        <f t="shared" si="20"/>
        <v>E08000005_Children who had more than one missing from care incident during the year_number</v>
      </c>
      <c r="B331" s="31" t="s">
        <v>391</v>
      </c>
      <c r="C331" s="31" t="s">
        <v>392</v>
      </c>
      <c r="D331" s="31" t="s">
        <v>474</v>
      </c>
      <c r="E331" s="31">
        <v>2019</v>
      </c>
      <c r="F331" s="31" t="s">
        <v>66</v>
      </c>
      <c r="G331" s="26" t="s">
        <v>72</v>
      </c>
      <c r="H331" s="31" t="s">
        <v>1848</v>
      </c>
      <c r="I331" s="31">
        <v>43</v>
      </c>
      <c r="J331" s="31">
        <f>INDEX('LA lookup'!H:H,MATCH('Known to services raw data'!B331,'LA lookup'!G:G,0))</f>
        <v>52689</v>
      </c>
      <c r="K331" s="31">
        <v>0.81610962439977974</v>
      </c>
      <c r="L331" s="31" t="str">
        <f t="shared" si="21"/>
        <v>0.8 per 1000 0-17 yr olds</v>
      </c>
      <c r="M331" s="31">
        <f t="shared" si="22"/>
        <v>0.81610962439977974</v>
      </c>
      <c r="N331" s="31">
        <f t="shared" si="23"/>
        <v>0</v>
      </c>
    </row>
    <row r="332" spans="1:14" x14ac:dyDescent="0.45">
      <c r="A332" s="31" t="str">
        <f t="shared" si="20"/>
        <v>E08000006_Children who had more than one missing from care incident during the year_number</v>
      </c>
      <c r="B332" s="31" t="s">
        <v>395</v>
      </c>
      <c r="C332" s="31" t="s">
        <v>396</v>
      </c>
      <c r="D332" s="31" t="s">
        <v>474</v>
      </c>
      <c r="E332" s="31">
        <v>2019</v>
      </c>
      <c r="F332" s="31" t="s">
        <v>66</v>
      </c>
      <c r="G332" s="26" t="s">
        <v>72</v>
      </c>
      <c r="H332" s="31" t="s">
        <v>1848</v>
      </c>
      <c r="I332" s="31">
        <v>45</v>
      </c>
      <c r="J332" s="31">
        <f>INDEX('LA lookup'!H:H,MATCH('Known to services raw data'!B332,'LA lookup'!G:G,0))</f>
        <v>56566</v>
      </c>
      <c r="K332" s="31">
        <v>0.79553088427677399</v>
      </c>
      <c r="L332" s="31" t="str">
        <f t="shared" si="21"/>
        <v>0.8 per 1000 0-17 yr olds</v>
      </c>
      <c r="M332" s="31">
        <f t="shared" si="22"/>
        <v>0.79553088427677399</v>
      </c>
      <c r="N332" s="31">
        <f t="shared" si="23"/>
        <v>0</v>
      </c>
    </row>
    <row r="333" spans="1:14" x14ac:dyDescent="0.45">
      <c r="A333" s="31" t="str">
        <f t="shared" si="20"/>
        <v>E08000014_Children who had more than one missing from care incident during the year_number</v>
      </c>
      <c r="B333" s="31" t="s">
        <v>399</v>
      </c>
      <c r="C333" s="31" t="s">
        <v>400</v>
      </c>
      <c r="D333" s="31" t="s">
        <v>474</v>
      </c>
      <c r="E333" s="31">
        <v>2019</v>
      </c>
      <c r="F333" s="31" t="s">
        <v>66</v>
      </c>
      <c r="G333" s="26" t="s">
        <v>72</v>
      </c>
      <c r="H333" s="31" t="s">
        <v>1848</v>
      </c>
      <c r="I333" s="31">
        <v>50</v>
      </c>
      <c r="J333" s="31">
        <f>INDEX('LA lookup'!H:H,MATCH('Known to services raw data'!B333,'LA lookup'!G:G,0))</f>
        <v>53833</v>
      </c>
      <c r="K333" s="31">
        <v>0.92879832073263613</v>
      </c>
      <c r="L333" s="31" t="str">
        <f t="shared" si="21"/>
        <v>0.9 per 1000 0-17 yr olds</v>
      </c>
      <c r="M333" s="31">
        <f t="shared" si="22"/>
        <v>0.92879832073263613</v>
      </c>
      <c r="N333" s="31">
        <f t="shared" si="23"/>
        <v>0</v>
      </c>
    </row>
    <row r="334" spans="1:14" x14ac:dyDescent="0.45">
      <c r="A334" s="31" t="str">
        <f t="shared" si="20"/>
        <v>E08000013_Children who had more than one missing from care incident during the year_number</v>
      </c>
      <c r="B334" s="31" t="s">
        <v>416</v>
      </c>
      <c r="C334" s="31" t="s">
        <v>537</v>
      </c>
      <c r="D334" s="31" t="s">
        <v>474</v>
      </c>
      <c r="E334" s="31">
        <v>2019</v>
      </c>
      <c r="F334" s="31" t="s">
        <v>66</v>
      </c>
      <c r="G334" s="26" t="s">
        <v>72</v>
      </c>
      <c r="H334" s="31" t="s">
        <v>1848</v>
      </c>
      <c r="I334" s="31">
        <v>51</v>
      </c>
      <c r="J334" s="31">
        <f>INDEX('LA lookup'!H:H,MATCH('Known to services raw data'!B334,'LA lookup'!G:G,0))</f>
        <v>36785</v>
      </c>
      <c r="K334" s="31">
        <v>1.3864346880521952</v>
      </c>
      <c r="L334" s="31" t="str">
        <f t="shared" si="21"/>
        <v>1.4 per 1000 0-17 yr olds</v>
      </c>
      <c r="M334" s="31">
        <f t="shared" si="22"/>
        <v>1.3864346880521952</v>
      </c>
      <c r="N334" s="31">
        <f t="shared" si="23"/>
        <v>0</v>
      </c>
    </row>
    <row r="335" spans="1:14" x14ac:dyDescent="0.45">
      <c r="A335" s="31" t="str">
        <f t="shared" si="20"/>
        <v>E08000007_Children who had more than one missing from care incident during the year_number</v>
      </c>
      <c r="B335" s="31" t="s">
        <v>420</v>
      </c>
      <c r="C335" s="31" t="s">
        <v>421</v>
      </c>
      <c r="D335" s="31" t="s">
        <v>474</v>
      </c>
      <c r="E335" s="31">
        <v>2019</v>
      </c>
      <c r="F335" s="31" t="s">
        <v>66</v>
      </c>
      <c r="G335" s="26" t="s">
        <v>72</v>
      </c>
      <c r="H335" s="31" t="s">
        <v>1848</v>
      </c>
      <c r="I335" s="31">
        <v>51</v>
      </c>
      <c r="J335" s="31">
        <f>INDEX('LA lookup'!H:H,MATCH('Known to services raw data'!B335,'LA lookup'!G:G,0))</f>
        <v>63141</v>
      </c>
      <c r="K335" s="31">
        <v>0.80771606404713259</v>
      </c>
      <c r="L335" s="31" t="str">
        <f t="shared" si="21"/>
        <v>0.8 per 1000 0-17 yr olds</v>
      </c>
      <c r="M335" s="31">
        <f t="shared" si="22"/>
        <v>0.80771606404713259</v>
      </c>
      <c r="N335" s="31">
        <f t="shared" si="23"/>
        <v>0</v>
      </c>
    </row>
    <row r="336" spans="1:14" x14ac:dyDescent="0.45">
      <c r="A336" s="31" t="str">
        <f t="shared" si="20"/>
        <v>E08000008_Children who had more than one missing from care incident during the year_number</v>
      </c>
      <c r="B336" s="31" t="s">
        <v>436</v>
      </c>
      <c r="C336" s="31" t="s">
        <v>437</v>
      </c>
      <c r="D336" s="31" t="s">
        <v>474</v>
      </c>
      <c r="E336" s="31">
        <v>2019</v>
      </c>
      <c r="F336" s="31" t="s">
        <v>66</v>
      </c>
      <c r="G336" s="26" t="s">
        <v>72</v>
      </c>
      <c r="H336" s="31" t="s">
        <v>1848</v>
      </c>
      <c r="I336" s="31">
        <v>98</v>
      </c>
      <c r="J336" s="31">
        <f>INDEX('LA lookup'!H:H,MATCH('Known to services raw data'!B336,'LA lookup'!G:G,0))</f>
        <v>50223</v>
      </c>
      <c r="K336" s="31">
        <v>1.9512972144236704</v>
      </c>
      <c r="L336" s="31" t="str">
        <f t="shared" si="21"/>
        <v>2 per 1000 0-17 yr olds</v>
      </c>
      <c r="M336" s="31">
        <f t="shared" si="22"/>
        <v>1.9512972144236704</v>
      </c>
      <c r="N336" s="31">
        <f t="shared" si="23"/>
        <v>0</v>
      </c>
    </row>
    <row r="337" spans="1:14" x14ac:dyDescent="0.45">
      <c r="A337" s="31" t="str">
        <f t="shared" si="20"/>
        <v>E08000009_Children who had more than one missing from care incident during the year_number</v>
      </c>
      <c r="B337" s="31" t="s">
        <v>442</v>
      </c>
      <c r="C337" s="31" t="s">
        <v>443</v>
      </c>
      <c r="D337" s="31" t="s">
        <v>474</v>
      </c>
      <c r="E337" s="31">
        <v>2019</v>
      </c>
      <c r="F337" s="31" t="s">
        <v>66</v>
      </c>
      <c r="G337" s="26" t="s">
        <v>72</v>
      </c>
      <c r="H337" s="31" t="s">
        <v>1848</v>
      </c>
      <c r="I337" s="31">
        <v>52</v>
      </c>
      <c r="J337" s="31">
        <f>INDEX('LA lookup'!H:H,MATCH('Known to services raw data'!B337,'LA lookup'!G:G,0))</f>
        <v>56087</v>
      </c>
      <c r="K337" s="31">
        <v>0.9271310642394851</v>
      </c>
      <c r="L337" s="31" t="str">
        <f t="shared" si="21"/>
        <v>0.9 per 1000 0-17 yr olds</v>
      </c>
      <c r="M337" s="31">
        <f t="shared" si="22"/>
        <v>0.9271310642394851</v>
      </c>
      <c r="N337" s="31">
        <f t="shared" si="23"/>
        <v>0</v>
      </c>
    </row>
    <row r="338" spans="1:14" x14ac:dyDescent="0.45">
      <c r="A338" s="31" t="str">
        <f t="shared" si="20"/>
        <v>E06000007_Children who had more than one missing from care incident during the year_number</v>
      </c>
      <c r="B338" s="31" t="s">
        <v>452</v>
      </c>
      <c r="C338" s="31" t="s">
        <v>453</v>
      </c>
      <c r="D338" s="31" t="s">
        <v>474</v>
      </c>
      <c r="E338" s="31">
        <v>2019</v>
      </c>
      <c r="F338" s="31" t="s">
        <v>66</v>
      </c>
      <c r="G338" s="26" t="s">
        <v>72</v>
      </c>
      <c r="H338" s="31" t="s">
        <v>1848</v>
      </c>
      <c r="I338" s="31">
        <v>27</v>
      </c>
      <c r="J338" s="31">
        <f>INDEX('LA lookup'!H:H,MATCH('Known to services raw data'!B338,'LA lookup'!G:G,0))</f>
        <v>44484</v>
      </c>
      <c r="K338" s="31">
        <v>0.60695980577286224</v>
      </c>
      <c r="L338" s="31" t="str">
        <f t="shared" si="21"/>
        <v>0.6 per 1000 0-17 yr olds</v>
      </c>
      <c r="M338" s="31">
        <f t="shared" si="22"/>
        <v>0.60695980577286224</v>
      </c>
      <c r="N338" s="31">
        <f t="shared" si="23"/>
        <v>0</v>
      </c>
    </row>
    <row r="339" spans="1:14" x14ac:dyDescent="0.45">
      <c r="A339" s="31" t="str">
        <f t="shared" si="20"/>
        <v>E08000010_Children who had more than one missing from care incident during the year_number</v>
      </c>
      <c r="B339" s="31" t="s">
        <v>460</v>
      </c>
      <c r="C339" s="31" t="s">
        <v>461</v>
      </c>
      <c r="D339" s="31" t="s">
        <v>474</v>
      </c>
      <c r="E339" s="31">
        <v>2019</v>
      </c>
      <c r="F339" s="31" t="s">
        <v>66</v>
      </c>
      <c r="G339" s="26" t="s">
        <v>72</v>
      </c>
      <c r="H339" s="31" t="s">
        <v>1848</v>
      </c>
      <c r="I339" s="31">
        <v>46</v>
      </c>
      <c r="J339" s="31">
        <f>INDEX('LA lookup'!H:H,MATCH('Known to services raw data'!B339,'LA lookup'!G:G,0))</f>
        <v>68388</v>
      </c>
      <c r="K339" s="31">
        <v>0.67263262560683157</v>
      </c>
      <c r="L339" s="31" t="str">
        <f t="shared" si="21"/>
        <v>0.7 per 1000 0-17 yr olds</v>
      </c>
      <c r="M339" s="31">
        <f t="shared" si="22"/>
        <v>0.67263262560683157</v>
      </c>
      <c r="N339" s="31">
        <f t="shared" si="23"/>
        <v>0</v>
      </c>
    </row>
    <row r="340" spans="1:14" x14ac:dyDescent="0.45">
      <c r="A340" s="31" t="str">
        <f t="shared" si="20"/>
        <v>E08000015_Children who had more than one missing from care incident during the year_number</v>
      </c>
      <c r="B340" s="31" t="s">
        <v>464</v>
      </c>
      <c r="C340" s="31" t="s">
        <v>465</v>
      </c>
      <c r="D340" s="31" t="s">
        <v>474</v>
      </c>
      <c r="E340" s="31">
        <v>2019</v>
      </c>
      <c r="F340" s="31" t="s">
        <v>66</v>
      </c>
      <c r="G340" s="26" t="s">
        <v>72</v>
      </c>
      <c r="H340" s="31" t="s">
        <v>1848</v>
      </c>
      <c r="I340" s="31">
        <v>90</v>
      </c>
      <c r="J340" s="31">
        <f>INDEX('LA lookup'!H:H,MATCH('Known to services raw data'!B340,'LA lookup'!G:G,0))</f>
        <v>67576</v>
      </c>
      <c r="K340" s="31">
        <v>1.3318337871433645</v>
      </c>
      <c r="L340" s="31" t="str">
        <f t="shared" si="21"/>
        <v>1.3 per 1000 0-17 yr olds</v>
      </c>
      <c r="M340" s="31">
        <f t="shared" si="22"/>
        <v>1.3318337871433645</v>
      </c>
      <c r="N340" s="31">
        <f t="shared" si="23"/>
        <v>0</v>
      </c>
    </row>
    <row r="341" spans="1:14" x14ac:dyDescent="0.45">
      <c r="A341" s="31" t="str">
        <f t="shared" si="20"/>
        <v>E08000016_Children who had more than one missing from care incident during the year_number</v>
      </c>
      <c r="B341" s="31" t="s">
        <v>236</v>
      </c>
      <c r="C341" s="31" t="s">
        <v>237</v>
      </c>
      <c r="D341" s="31" t="s">
        <v>474</v>
      </c>
      <c r="E341" s="31">
        <v>2019</v>
      </c>
      <c r="F341" s="31" t="s">
        <v>66</v>
      </c>
      <c r="G341" s="26" t="s">
        <v>72</v>
      </c>
      <c r="H341" s="31" t="s">
        <v>1848</v>
      </c>
      <c r="I341" s="31">
        <v>23</v>
      </c>
      <c r="J341" s="31">
        <f>INDEX('LA lookup'!H:H,MATCH('Known to services raw data'!B341,'LA lookup'!G:G,0))</f>
        <v>50727</v>
      </c>
      <c r="K341" s="31">
        <v>0.45340745559563939</v>
      </c>
      <c r="L341" s="31" t="str">
        <f t="shared" si="21"/>
        <v>0.5 per 1000 0-17 yr olds</v>
      </c>
      <c r="M341" s="31">
        <f t="shared" si="22"/>
        <v>0.45340745559563939</v>
      </c>
      <c r="N341" s="31">
        <f t="shared" si="23"/>
        <v>0</v>
      </c>
    </row>
    <row r="342" spans="1:14" x14ac:dyDescent="0.45">
      <c r="A342" s="31" t="str">
        <f t="shared" si="20"/>
        <v>E08000032_Children who had more than one missing from care incident during the year_number</v>
      </c>
      <c r="B342" s="31" t="s">
        <v>259</v>
      </c>
      <c r="C342" s="31" t="s">
        <v>260</v>
      </c>
      <c r="D342" s="31" t="s">
        <v>474</v>
      </c>
      <c r="E342" s="31">
        <v>2019</v>
      </c>
      <c r="F342" s="31" t="s">
        <v>66</v>
      </c>
      <c r="G342" s="26" t="s">
        <v>72</v>
      </c>
      <c r="H342" s="31" t="s">
        <v>1848</v>
      </c>
      <c r="I342" s="31">
        <v>106</v>
      </c>
      <c r="J342" s="31">
        <f>INDEX('LA lookup'!H:H,MATCH('Known to services raw data'!B342,'LA lookup'!G:G,0))</f>
        <v>142005</v>
      </c>
      <c r="K342" s="31">
        <v>0.74645258969754591</v>
      </c>
      <c r="L342" s="31" t="str">
        <f t="shared" si="21"/>
        <v>0.7 per 1000 0-17 yr olds</v>
      </c>
      <c r="M342" s="31">
        <f t="shared" si="22"/>
        <v>0.74645258969754591</v>
      </c>
      <c r="N342" s="31">
        <f t="shared" si="23"/>
        <v>0</v>
      </c>
    </row>
    <row r="343" spans="1:14" x14ac:dyDescent="0.45">
      <c r="A343" s="31" t="str">
        <f t="shared" si="20"/>
        <v>E08000033_Children who had more than one missing from care incident during the year_number</v>
      </c>
      <c r="B343" s="31" t="s">
        <v>273</v>
      </c>
      <c r="C343" s="31" t="s">
        <v>274</v>
      </c>
      <c r="D343" s="31" t="s">
        <v>474</v>
      </c>
      <c r="E343" s="31">
        <v>2019</v>
      </c>
      <c r="F343" s="31" t="s">
        <v>66</v>
      </c>
      <c r="G343" s="26" t="s">
        <v>72</v>
      </c>
      <c r="H343" s="31" t="s">
        <v>1848</v>
      </c>
      <c r="I343" s="31">
        <v>28</v>
      </c>
      <c r="J343" s="31">
        <f>INDEX('LA lookup'!H:H,MATCH('Known to services raw data'!B343,'LA lookup'!G:G,0))</f>
        <v>46021</v>
      </c>
      <c r="K343" s="31">
        <v>0.60841789617783193</v>
      </c>
      <c r="L343" s="31" t="str">
        <f t="shared" si="21"/>
        <v>0.6 per 1000 0-17 yr olds</v>
      </c>
      <c r="M343" s="31">
        <f t="shared" si="22"/>
        <v>0.60841789617783193</v>
      </c>
      <c r="N343" s="31">
        <f t="shared" si="23"/>
        <v>0</v>
      </c>
    </row>
    <row r="344" spans="1:14" x14ac:dyDescent="0.45">
      <c r="A344" s="31" t="str">
        <f t="shared" si="20"/>
        <v>E08000017_Children who had more than one missing from care incident during the year_number</v>
      </c>
      <c r="B344" s="31" t="s">
        <v>293</v>
      </c>
      <c r="C344" s="31" t="s">
        <v>294</v>
      </c>
      <c r="D344" s="31" t="s">
        <v>474</v>
      </c>
      <c r="E344" s="31">
        <v>2019</v>
      </c>
      <c r="F344" s="31" t="s">
        <v>66</v>
      </c>
      <c r="G344" s="26" t="s">
        <v>72</v>
      </c>
      <c r="H344" s="31" t="s">
        <v>1848</v>
      </c>
      <c r="I344" s="31">
        <v>67</v>
      </c>
      <c r="J344" s="31">
        <f>INDEX('LA lookup'!H:H,MATCH('Known to services raw data'!B344,'LA lookup'!G:G,0))</f>
        <v>66448</v>
      </c>
      <c r="K344" s="31">
        <v>1.0083072477726944</v>
      </c>
      <c r="L344" s="31" t="str">
        <f t="shared" si="21"/>
        <v>1 per 1000 0-17 yr olds</v>
      </c>
      <c r="M344" s="31">
        <f t="shared" si="22"/>
        <v>1.0083072477726944</v>
      </c>
      <c r="N344" s="31">
        <f t="shared" si="23"/>
        <v>0</v>
      </c>
    </row>
    <row r="345" spans="1:14" x14ac:dyDescent="0.45">
      <c r="A345" s="31" t="str">
        <f t="shared" si="20"/>
        <v>E06000011_Children who had more than one missing from care incident during the year_number</v>
      </c>
      <c r="B345" s="31" t="s">
        <v>514</v>
      </c>
      <c r="C345" s="31" t="s">
        <v>594</v>
      </c>
      <c r="D345" s="31" t="s">
        <v>474</v>
      </c>
      <c r="E345" s="31">
        <v>2019</v>
      </c>
      <c r="F345" s="31" t="s">
        <v>66</v>
      </c>
      <c r="G345" s="26" t="s">
        <v>72</v>
      </c>
      <c r="H345" s="31" t="s">
        <v>1848</v>
      </c>
      <c r="I345" s="31">
        <v>39</v>
      </c>
      <c r="J345" s="31">
        <f>INDEX('LA lookup'!H:H,MATCH('Known to services raw data'!B345,'LA lookup'!G:G,0))</f>
        <v>62942</v>
      </c>
      <c r="K345" s="31">
        <v>0.61961806107209816</v>
      </c>
      <c r="L345" s="31" t="str">
        <f t="shared" si="21"/>
        <v>0.6 per 1000 0-17 yr olds</v>
      </c>
      <c r="M345" s="31">
        <f t="shared" si="22"/>
        <v>0.61961806107209816</v>
      </c>
      <c r="N345" s="31">
        <f t="shared" si="23"/>
        <v>0</v>
      </c>
    </row>
    <row r="346" spans="1:14" x14ac:dyDescent="0.45">
      <c r="A346" s="31" t="str">
        <f t="shared" si="20"/>
        <v>E06000010_Children who had more than one missing from care incident during the year_number</v>
      </c>
      <c r="B346" s="31" t="s">
        <v>329</v>
      </c>
      <c r="C346" s="31" t="s">
        <v>593</v>
      </c>
      <c r="D346" s="31" t="s">
        <v>474</v>
      </c>
      <c r="E346" s="31">
        <v>2019</v>
      </c>
      <c r="F346" s="31" t="s">
        <v>66</v>
      </c>
      <c r="G346" s="26" t="s">
        <v>72</v>
      </c>
      <c r="H346" s="31" t="s">
        <v>1848</v>
      </c>
      <c r="I346" s="31">
        <v>61</v>
      </c>
      <c r="J346" s="31">
        <f>INDEX('LA lookup'!H:H,MATCH('Known to services raw data'!B346,'LA lookup'!G:G,0))</f>
        <v>57023</v>
      </c>
      <c r="K346" s="31">
        <v>1.0697437875944793</v>
      </c>
      <c r="L346" s="31" t="str">
        <f t="shared" si="21"/>
        <v>1.1 per 1000 0-17 yr olds</v>
      </c>
      <c r="M346" s="31">
        <f t="shared" si="22"/>
        <v>1.0697437875944793</v>
      </c>
      <c r="N346" s="31">
        <f t="shared" si="23"/>
        <v>0</v>
      </c>
    </row>
    <row r="347" spans="1:14" x14ac:dyDescent="0.45">
      <c r="A347" s="31" t="str">
        <f t="shared" si="20"/>
        <v>E08000034_Children who had more than one missing from care incident during the year_number</v>
      </c>
      <c r="B347" s="31" t="s">
        <v>331</v>
      </c>
      <c r="C347" s="31" t="s">
        <v>332</v>
      </c>
      <c r="D347" s="31" t="s">
        <v>474</v>
      </c>
      <c r="E347" s="31">
        <v>2019</v>
      </c>
      <c r="F347" s="31" t="s">
        <v>66</v>
      </c>
      <c r="G347" s="26" t="s">
        <v>72</v>
      </c>
      <c r="H347" s="31" t="s">
        <v>1848</v>
      </c>
      <c r="I347" s="31">
        <v>64</v>
      </c>
      <c r="J347" s="31">
        <f>INDEX('LA lookup'!H:H,MATCH('Known to services raw data'!B347,'LA lookup'!G:G,0))</f>
        <v>100174</v>
      </c>
      <c r="K347" s="31">
        <v>0.63888833429832093</v>
      </c>
      <c r="L347" s="31" t="str">
        <f t="shared" si="21"/>
        <v>0.6 per 1000 0-17 yr olds</v>
      </c>
      <c r="M347" s="31">
        <f t="shared" si="22"/>
        <v>0.63888833429832093</v>
      </c>
      <c r="N347" s="31">
        <f t="shared" si="23"/>
        <v>0</v>
      </c>
    </row>
    <row r="348" spans="1:14" x14ac:dyDescent="0.45">
      <c r="A348" s="31" t="str">
        <f t="shared" si="20"/>
        <v>E08000035_Children who had more than one missing from care incident during the year_number</v>
      </c>
      <c r="B348" s="31" t="s">
        <v>339</v>
      </c>
      <c r="C348" s="31" t="s">
        <v>340</v>
      </c>
      <c r="D348" s="31" t="s">
        <v>474</v>
      </c>
      <c r="E348" s="31">
        <v>2019</v>
      </c>
      <c r="F348" s="31" t="s">
        <v>66</v>
      </c>
      <c r="G348" s="26" t="s">
        <v>72</v>
      </c>
      <c r="H348" s="31" t="s">
        <v>1848</v>
      </c>
      <c r="I348" s="31">
        <v>105</v>
      </c>
      <c r="J348" s="31">
        <f>INDEX('LA lookup'!H:H,MATCH('Known to services raw data'!B348,'LA lookup'!G:G,0))</f>
        <v>168176</v>
      </c>
      <c r="K348" s="31">
        <v>0.62434592331842831</v>
      </c>
      <c r="L348" s="31" t="str">
        <f t="shared" si="21"/>
        <v>0.6 per 1000 0-17 yr olds</v>
      </c>
      <c r="M348" s="31">
        <f t="shared" si="22"/>
        <v>0.62434592331842831</v>
      </c>
      <c r="N348" s="31">
        <f t="shared" si="23"/>
        <v>0</v>
      </c>
    </row>
    <row r="349" spans="1:14" x14ac:dyDescent="0.45">
      <c r="A349" s="31" t="str">
        <f t="shared" si="20"/>
        <v>E06000012_Children who had more than one missing from care incident during the year_number</v>
      </c>
      <c r="B349" s="31" t="s">
        <v>363</v>
      </c>
      <c r="C349" s="31" t="s">
        <v>364</v>
      </c>
      <c r="D349" s="31" t="s">
        <v>474</v>
      </c>
      <c r="E349" s="31">
        <v>2019</v>
      </c>
      <c r="F349" s="31" t="s">
        <v>66</v>
      </c>
      <c r="G349" s="26" t="s">
        <v>72</v>
      </c>
      <c r="H349" s="31" t="s">
        <v>1848</v>
      </c>
      <c r="I349" s="31">
        <v>30</v>
      </c>
      <c r="J349" s="31">
        <f>INDEX('LA lookup'!H:H,MATCH('Known to services raw data'!B349,'LA lookup'!G:G,0))</f>
        <v>34503</v>
      </c>
      <c r="K349" s="31">
        <v>0.86948960959916533</v>
      </c>
      <c r="L349" s="31" t="str">
        <f t="shared" si="21"/>
        <v>0.9 per 1000 0-17 yr olds</v>
      </c>
      <c r="M349" s="31">
        <f t="shared" si="22"/>
        <v>0.86948960959916533</v>
      </c>
      <c r="N349" s="31">
        <f t="shared" si="23"/>
        <v>0</v>
      </c>
    </row>
    <row r="350" spans="1:14" x14ac:dyDescent="0.45">
      <c r="A350" s="31" t="str">
        <f t="shared" si="20"/>
        <v>E06000013_Children who had more than one missing from care incident during the year_number</v>
      </c>
      <c r="B350" s="31" t="s">
        <v>365</v>
      </c>
      <c r="C350" s="31" t="s">
        <v>366</v>
      </c>
      <c r="D350" s="31" t="s">
        <v>474</v>
      </c>
      <c r="E350" s="31">
        <v>2019</v>
      </c>
      <c r="F350" s="31" t="s">
        <v>66</v>
      </c>
      <c r="G350" s="26" t="s">
        <v>72</v>
      </c>
      <c r="H350" s="31" t="s">
        <v>1848</v>
      </c>
      <c r="I350" s="31">
        <v>30</v>
      </c>
      <c r="J350" s="31">
        <f>INDEX('LA lookup'!H:H,MATCH('Known to services raw data'!B350,'LA lookup'!G:G,0))</f>
        <v>35714</v>
      </c>
      <c r="K350" s="31">
        <v>0.84000672005376043</v>
      </c>
      <c r="L350" s="31" t="str">
        <f t="shared" si="21"/>
        <v>0.8 per 1000 0-17 yr olds</v>
      </c>
      <c r="M350" s="31">
        <f t="shared" si="22"/>
        <v>0.84000672005376043</v>
      </c>
      <c r="N350" s="31">
        <f t="shared" si="23"/>
        <v>0</v>
      </c>
    </row>
    <row r="351" spans="1:14" x14ac:dyDescent="0.45">
      <c r="A351" s="31" t="str">
        <f t="shared" si="20"/>
        <v>E10000023_Children who had more than one missing from care incident during the year_number</v>
      </c>
      <c r="B351" s="31" t="s">
        <v>369</v>
      </c>
      <c r="C351" s="31" t="s">
        <v>370</v>
      </c>
      <c r="D351" s="31" t="s">
        <v>474</v>
      </c>
      <c r="E351" s="31">
        <v>2019</v>
      </c>
      <c r="F351" s="31" t="s">
        <v>66</v>
      </c>
      <c r="G351" s="26" t="s">
        <v>72</v>
      </c>
      <c r="H351" s="31" t="s">
        <v>1848</v>
      </c>
      <c r="I351" s="31">
        <v>54</v>
      </c>
      <c r="J351" s="31">
        <f>INDEX('LA lookup'!H:H,MATCH('Known to services raw data'!B351,'LA lookup'!G:G,0))</f>
        <v>117499</v>
      </c>
      <c r="K351" s="31">
        <v>0.45957837939046287</v>
      </c>
      <c r="L351" s="31" t="str">
        <f t="shared" si="21"/>
        <v>0.5 per 1000 0-17 yr olds</v>
      </c>
      <c r="M351" s="31">
        <f t="shared" si="22"/>
        <v>0.45957837939046287</v>
      </c>
      <c r="N351" s="31">
        <f t="shared" si="23"/>
        <v>0</v>
      </c>
    </row>
    <row r="352" spans="1:14" x14ac:dyDescent="0.45">
      <c r="A352" s="31" t="str">
        <f t="shared" si="20"/>
        <v>E08000018_Children who had more than one missing from care incident during the year_number</v>
      </c>
      <c r="B352" s="31" t="s">
        <v>393</v>
      </c>
      <c r="C352" s="31" t="s">
        <v>394</v>
      </c>
      <c r="D352" s="31" t="s">
        <v>474</v>
      </c>
      <c r="E352" s="31">
        <v>2019</v>
      </c>
      <c r="F352" s="31" t="s">
        <v>66</v>
      </c>
      <c r="G352" s="26" t="s">
        <v>72</v>
      </c>
      <c r="H352" s="31" t="s">
        <v>1848</v>
      </c>
      <c r="I352" s="31">
        <v>68</v>
      </c>
      <c r="J352" s="31">
        <f>INDEX('LA lookup'!H:H,MATCH('Known to services raw data'!B352,'LA lookup'!G:G,0))</f>
        <v>57196</v>
      </c>
      <c r="K352" s="31">
        <v>1.1888943282747044</v>
      </c>
      <c r="L352" s="31" t="str">
        <f t="shared" si="21"/>
        <v>1.2 per 1000 0-17 yr olds</v>
      </c>
      <c r="M352" s="31">
        <f t="shared" si="22"/>
        <v>1.1888943282747044</v>
      </c>
      <c r="N352" s="31">
        <f t="shared" si="23"/>
        <v>0</v>
      </c>
    </row>
    <row r="353" spans="1:14" x14ac:dyDescent="0.45">
      <c r="A353" s="31" t="str">
        <f t="shared" si="20"/>
        <v>E08000019_Children who had more than one missing from care incident during the year_number</v>
      </c>
      <c r="B353" s="31" t="s">
        <v>401</v>
      </c>
      <c r="C353" s="31" t="s">
        <v>402</v>
      </c>
      <c r="D353" s="31" t="s">
        <v>474</v>
      </c>
      <c r="E353" s="31">
        <v>2019</v>
      </c>
      <c r="F353" s="31" t="s">
        <v>66</v>
      </c>
      <c r="G353" s="26" t="s">
        <v>72</v>
      </c>
      <c r="H353" s="31" t="s">
        <v>1848</v>
      </c>
      <c r="I353" s="31">
        <v>81</v>
      </c>
      <c r="J353" s="31">
        <f>INDEX('LA lookup'!H:H,MATCH('Known to services raw data'!B353,'LA lookup'!G:G,0))</f>
        <v>117497</v>
      </c>
      <c r="K353" s="31">
        <v>0.68937930330136088</v>
      </c>
      <c r="L353" s="31" t="str">
        <f t="shared" si="21"/>
        <v>0.7 per 1000 0-17 yr olds</v>
      </c>
      <c r="M353" s="31">
        <f t="shared" si="22"/>
        <v>0.68937930330136088</v>
      </c>
      <c r="N353" s="31">
        <f t="shared" si="23"/>
        <v>0</v>
      </c>
    </row>
    <row r="354" spans="1:14" x14ac:dyDescent="0.45">
      <c r="A354" s="31" t="str">
        <f t="shared" si="20"/>
        <v>E08000036_Children who had more than one missing from care incident during the year_number</v>
      </c>
      <c r="B354" s="31" t="s">
        <v>444</v>
      </c>
      <c r="C354" s="31" t="s">
        <v>445</v>
      </c>
      <c r="D354" s="31" t="s">
        <v>474</v>
      </c>
      <c r="E354" s="31">
        <v>2019</v>
      </c>
      <c r="F354" s="31" t="s">
        <v>66</v>
      </c>
      <c r="G354" s="26" t="s">
        <v>72</v>
      </c>
      <c r="H354" s="31" t="s">
        <v>1848</v>
      </c>
      <c r="I354" s="31">
        <v>32</v>
      </c>
      <c r="J354" s="31">
        <f>INDEX('LA lookup'!H:H,MATCH('Known to services raw data'!B354,'LA lookup'!G:G,0))</f>
        <v>72893</v>
      </c>
      <c r="K354" s="31">
        <v>0.43899962959406252</v>
      </c>
      <c r="L354" s="31" t="str">
        <f t="shared" si="21"/>
        <v>0.4 per 1000 0-17 yr olds</v>
      </c>
      <c r="M354" s="31">
        <f t="shared" si="22"/>
        <v>0.43899962959406252</v>
      </c>
      <c r="N354" s="31">
        <f t="shared" si="23"/>
        <v>0</v>
      </c>
    </row>
    <row r="355" spans="1:14" x14ac:dyDescent="0.45">
      <c r="A355" s="31" t="str">
        <f t="shared" si="20"/>
        <v>E06000014_Children who had more than one missing from care incident during the year_number</v>
      </c>
      <c r="B355" s="31" t="s">
        <v>472</v>
      </c>
      <c r="C355" s="31" t="s">
        <v>473</v>
      </c>
      <c r="D355" s="31" t="s">
        <v>474</v>
      </c>
      <c r="E355" s="31">
        <v>2019</v>
      </c>
      <c r="F355" s="31" t="s">
        <v>66</v>
      </c>
      <c r="G355" s="26" t="s">
        <v>72</v>
      </c>
      <c r="H355" s="31" t="s">
        <v>1848</v>
      </c>
      <c r="I355" s="31">
        <v>25</v>
      </c>
      <c r="J355" s="31">
        <f>INDEX('LA lookup'!H:H,MATCH('Known to services raw data'!B355,'LA lookup'!G:G,0))</f>
        <v>36572</v>
      </c>
      <c r="K355" s="31">
        <v>0.68358306901454668</v>
      </c>
      <c r="L355" s="31" t="str">
        <f t="shared" si="21"/>
        <v>0.7 per 1000 0-17 yr olds</v>
      </c>
      <c r="M355" s="31">
        <f t="shared" si="22"/>
        <v>0.68358306901454668</v>
      </c>
      <c r="N355" s="31">
        <f t="shared" si="23"/>
        <v>0</v>
      </c>
    </row>
    <row r="356" spans="1:14" x14ac:dyDescent="0.45">
      <c r="A356" s="31" t="str">
        <f t="shared" si="20"/>
        <v>E06000015_Children who had more than one missing from care incident during the year_number</v>
      </c>
      <c r="B356" s="31" t="s">
        <v>289</v>
      </c>
      <c r="C356" s="31" t="s">
        <v>290</v>
      </c>
      <c r="D356" s="31" t="s">
        <v>474</v>
      </c>
      <c r="E356" s="31">
        <v>2019</v>
      </c>
      <c r="F356" s="31" t="s">
        <v>66</v>
      </c>
      <c r="G356" s="26" t="s">
        <v>72</v>
      </c>
      <c r="H356" s="31" t="s">
        <v>1848</v>
      </c>
      <c r="I356" s="31">
        <v>51</v>
      </c>
      <c r="J356" s="31">
        <f>INDEX('LA lookup'!H:H,MATCH('Known to services raw data'!B356,'LA lookup'!G:G,0))</f>
        <v>59899</v>
      </c>
      <c r="K356" s="31">
        <v>0.85143324596403946</v>
      </c>
      <c r="L356" s="31" t="str">
        <f t="shared" si="21"/>
        <v>0.9 per 1000 0-17 yr olds</v>
      </c>
      <c r="M356" s="31">
        <f t="shared" si="22"/>
        <v>0.85143324596403946</v>
      </c>
      <c r="N356" s="31">
        <f t="shared" si="23"/>
        <v>0</v>
      </c>
    </row>
    <row r="357" spans="1:14" x14ac:dyDescent="0.45">
      <c r="A357" s="31" t="str">
        <f t="shared" si="20"/>
        <v>E10000007_Children who had more than one missing from care incident during the year_number</v>
      </c>
      <c r="B357" s="31" t="s">
        <v>291</v>
      </c>
      <c r="C357" s="31" t="s">
        <v>292</v>
      </c>
      <c r="D357" s="31" t="s">
        <v>474</v>
      </c>
      <c r="E357" s="31">
        <v>2019</v>
      </c>
      <c r="F357" s="31" t="s">
        <v>66</v>
      </c>
      <c r="G357" s="26" t="s">
        <v>72</v>
      </c>
      <c r="H357" s="31" t="s">
        <v>1848</v>
      </c>
      <c r="I357" s="31">
        <v>24</v>
      </c>
      <c r="J357" s="31">
        <f>INDEX('LA lookup'!H:H,MATCH('Known to services raw data'!B357,'LA lookup'!G:G,0))</f>
        <v>153272</v>
      </c>
      <c r="K357" s="31">
        <v>0.15658437287958663</v>
      </c>
      <c r="L357" s="31" t="str">
        <f t="shared" si="21"/>
        <v>0.2 per 1000 0-17 yr olds</v>
      </c>
      <c r="M357" s="31">
        <f t="shared" si="22"/>
        <v>0.15658437287958663</v>
      </c>
      <c r="N357" s="31">
        <f t="shared" si="23"/>
        <v>0</v>
      </c>
    </row>
    <row r="358" spans="1:14" x14ac:dyDescent="0.45">
      <c r="A358" s="31" t="str">
        <f t="shared" si="20"/>
        <v>E06000016_Children who had more than one missing from care incident during the year_number</v>
      </c>
      <c r="B358" s="31" t="s">
        <v>341</v>
      </c>
      <c r="C358" s="31" t="s">
        <v>342</v>
      </c>
      <c r="D358" s="31" t="s">
        <v>474</v>
      </c>
      <c r="E358" s="31">
        <v>2019</v>
      </c>
      <c r="F358" s="31" t="s">
        <v>66</v>
      </c>
      <c r="G358" s="26" t="s">
        <v>72</v>
      </c>
      <c r="H358" s="31" t="s">
        <v>1848</v>
      </c>
      <c r="I358" s="31" t="s">
        <v>13</v>
      </c>
      <c r="J358" s="31">
        <f>INDEX('LA lookup'!H:H,MATCH('Known to services raw data'!B358,'LA lookup'!G:G,0))</f>
        <v>83994</v>
      </c>
      <c r="K358" s="31" t="e">
        <v>#VALUE!</v>
      </c>
      <c r="L358" s="31" t="str">
        <f t="shared" si="21"/>
        <v>N/A</v>
      </c>
      <c r="M358" s="31" t="str">
        <f t="shared" si="22"/>
        <v>N/A</v>
      </c>
      <c r="N358" s="31">
        <f t="shared" si="23"/>
        <v>0</v>
      </c>
    </row>
    <row r="359" spans="1:14" x14ac:dyDescent="0.45">
      <c r="A359" s="31" t="str">
        <f t="shared" si="20"/>
        <v>E10000018_Children who had more than one missing from care incident during the year_number</v>
      </c>
      <c r="B359" s="31" t="s">
        <v>552</v>
      </c>
      <c r="C359" s="31" t="s">
        <v>553</v>
      </c>
      <c r="D359" s="31" t="s">
        <v>474</v>
      </c>
      <c r="E359" s="31">
        <v>2019</v>
      </c>
      <c r="F359" s="31" t="s">
        <v>66</v>
      </c>
      <c r="G359" s="26" t="s">
        <v>72</v>
      </c>
      <c r="H359" s="31" t="s">
        <v>1848</v>
      </c>
      <c r="I359" s="31">
        <v>34</v>
      </c>
      <c r="J359" s="31">
        <f>INDEX('LA lookup'!H:H,MATCH('Known to services raw data'!B359,'LA lookup'!G:G,0))</f>
        <v>140307</v>
      </c>
      <c r="K359" s="31">
        <v>0.24232575708981019</v>
      </c>
      <c r="L359" s="31" t="str">
        <f t="shared" si="21"/>
        <v>0.2 per 1000 0-17 yr olds</v>
      </c>
      <c r="M359" s="31">
        <f t="shared" si="22"/>
        <v>0.24232575708981019</v>
      </c>
      <c r="N359" s="31">
        <f t="shared" si="23"/>
        <v>0</v>
      </c>
    </row>
    <row r="360" spans="1:14" x14ac:dyDescent="0.45">
      <c r="A360" s="31" t="str">
        <f t="shared" si="20"/>
        <v>E10000019_Children who had more than one missing from care incident during the year_number</v>
      </c>
      <c r="B360" s="31" t="s">
        <v>345</v>
      </c>
      <c r="C360" s="31" t="s">
        <v>346</v>
      </c>
      <c r="D360" s="31" t="s">
        <v>474</v>
      </c>
      <c r="E360" s="31">
        <v>2019</v>
      </c>
      <c r="F360" s="31" t="s">
        <v>66</v>
      </c>
      <c r="G360" s="26" t="s">
        <v>72</v>
      </c>
      <c r="H360" s="31" t="s">
        <v>1848</v>
      </c>
      <c r="I360" s="31">
        <v>48</v>
      </c>
      <c r="J360" s="31">
        <f>INDEX('LA lookup'!H:H,MATCH('Known to services raw data'!B360,'LA lookup'!G:G,0))</f>
        <v>145641</v>
      </c>
      <c r="K360" s="31">
        <v>0.32957752281294417</v>
      </c>
      <c r="L360" s="31" t="str">
        <f t="shared" si="21"/>
        <v>0.3 per 1000 0-17 yr olds</v>
      </c>
      <c r="M360" s="31">
        <f t="shared" si="22"/>
        <v>0.32957752281294417</v>
      </c>
      <c r="N360" s="31">
        <f t="shared" si="23"/>
        <v>0</v>
      </c>
    </row>
    <row r="361" spans="1:14" x14ac:dyDescent="0.45">
      <c r="A361" s="31" t="str">
        <f t="shared" si="20"/>
        <v>E10000021_Children who had more than one missing from care incident during the year_number</v>
      </c>
      <c r="B361" s="31" t="s">
        <v>371</v>
      </c>
      <c r="C361" s="31" t="s">
        <v>372</v>
      </c>
      <c r="D361" s="31" t="s">
        <v>474</v>
      </c>
      <c r="E361" s="31">
        <v>2019</v>
      </c>
      <c r="F361" s="31" t="s">
        <v>66</v>
      </c>
      <c r="G361" s="26" t="s">
        <v>72</v>
      </c>
      <c r="H361" s="31" t="s">
        <v>1848</v>
      </c>
      <c r="I361" s="31">
        <v>89</v>
      </c>
      <c r="J361" s="31">
        <f>INDEX('LA lookup'!H:H,MATCH('Known to services raw data'!B361,'LA lookup'!G:G,0))</f>
        <v>170235</v>
      </c>
      <c r="K361" s="31">
        <v>0.52280670837371868</v>
      </c>
      <c r="L361" s="31" t="str">
        <f t="shared" si="21"/>
        <v>0.5 per 1000 0-17 yr olds</v>
      </c>
      <c r="M361" s="31">
        <f t="shared" si="22"/>
        <v>0.52280670837371868</v>
      </c>
      <c r="N361" s="31">
        <f t="shared" si="23"/>
        <v>0</v>
      </c>
    </row>
    <row r="362" spans="1:14" x14ac:dyDescent="0.45">
      <c r="A362" s="31" t="str">
        <f t="shared" si="20"/>
        <v>E06000018_Children who had more than one missing from care incident during the year_number</v>
      </c>
      <c r="B362" s="31" t="s">
        <v>373</v>
      </c>
      <c r="C362" s="31" t="s">
        <v>374</v>
      </c>
      <c r="D362" s="31" t="s">
        <v>474</v>
      </c>
      <c r="E362" s="31">
        <v>2019</v>
      </c>
      <c r="F362" s="31" t="s">
        <v>66</v>
      </c>
      <c r="G362" s="26" t="s">
        <v>72</v>
      </c>
      <c r="H362" s="31" t="s">
        <v>1848</v>
      </c>
      <c r="I362" s="31">
        <v>50</v>
      </c>
      <c r="J362" s="31">
        <f>INDEX('LA lookup'!H:H,MATCH('Known to services raw data'!B362,'LA lookup'!G:G,0))</f>
        <v>68651</v>
      </c>
      <c r="K362" s="31">
        <v>0.72832151024748371</v>
      </c>
      <c r="L362" s="31" t="str">
        <f t="shared" si="21"/>
        <v>0.7 per 1000 0-17 yr olds</v>
      </c>
      <c r="M362" s="31">
        <f t="shared" si="22"/>
        <v>0.72832151024748371</v>
      </c>
      <c r="N362" s="31">
        <f t="shared" si="23"/>
        <v>0</v>
      </c>
    </row>
    <row r="363" spans="1:14" x14ac:dyDescent="0.45">
      <c r="A363" s="31" t="str">
        <f t="shared" si="20"/>
        <v>E10000024_Children who had more than one missing from care incident during the year_number</v>
      </c>
      <c r="B363" s="31" t="s">
        <v>572</v>
      </c>
      <c r="C363" s="31" t="s">
        <v>573</v>
      </c>
      <c r="D363" s="31" t="s">
        <v>474</v>
      </c>
      <c r="E363" s="31">
        <v>2019</v>
      </c>
      <c r="F363" s="31" t="s">
        <v>66</v>
      </c>
      <c r="G363" s="26" t="s">
        <v>72</v>
      </c>
      <c r="H363" s="31" t="s">
        <v>1848</v>
      </c>
      <c r="I363" s="31">
        <v>103</v>
      </c>
      <c r="J363" s="31">
        <f>INDEX('LA lookup'!H:H,MATCH('Known to services raw data'!B363,'LA lookup'!G:G,0))</f>
        <v>166542</v>
      </c>
      <c r="K363" s="31">
        <v>0.61846261003230418</v>
      </c>
      <c r="L363" s="31" t="str">
        <f t="shared" si="21"/>
        <v>0.6 per 1000 0-17 yr olds</v>
      </c>
      <c r="M363" s="31">
        <f t="shared" si="22"/>
        <v>0.61846261003230418</v>
      </c>
      <c r="N363" s="31">
        <f t="shared" si="23"/>
        <v>0</v>
      </c>
    </row>
    <row r="364" spans="1:14" x14ac:dyDescent="0.45">
      <c r="A364" s="31" t="str">
        <f t="shared" si="20"/>
        <v>E06000017_Children who had more than one missing from care incident during the year_number</v>
      </c>
      <c r="B364" s="31" t="s">
        <v>548</v>
      </c>
      <c r="C364" s="31" t="s">
        <v>728</v>
      </c>
      <c r="D364" s="31" t="s">
        <v>474</v>
      </c>
      <c r="E364" s="31">
        <v>2019</v>
      </c>
      <c r="F364" s="31" t="s">
        <v>66</v>
      </c>
      <c r="G364" s="26" t="s">
        <v>72</v>
      </c>
      <c r="H364" s="31" t="s">
        <v>1848</v>
      </c>
      <c r="I364" s="31" t="s">
        <v>13</v>
      </c>
      <c r="J364" s="31">
        <f>INDEX('LA lookup'!H:H,MATCH('Known to services raw data'!B364,'LA lookup'!G:G,0))</f>
        <v>7807</v>
      </c>
      <c r="K364" s="31" t="e">
        <v>#VALUE!</v>
      </c>
      <c r="L364" s="31" t="str">
        <f t="shared" si="21"/>
        <v>N/A</v>
      </c>
      <c r="M364" s="31" t="str">
        <f t="shared" si="22"/>
        <v>N/A</v>
      </c>
      <c r="N364" s="31">
        <f t="shared" si="23"/>
        <v>0</v>
      </c>
    </row>
    <row r="365" spans="1:14" x14ac:dyDescent="0.45">
      <c r="A365" s="31" t="str">
        <f t="shared" si="20"/>
        <v>E08000025_Children who had more than one missing from care incident during the year_number</v>
      </c>
      <c r="B365" s="31" t="s">
        <v>245</v>
      </c>
      <c r="C365" s="31" t="s">
        <v>246</v>
      </c>
      <c r="D365" s="31" t="s">
        <v>474</v>
      </c>
      <c r="E365" s="31">
        <v>2019</v>
      </c>
      <c r="F365" s="31" t="s">
        <v>66</v>
      </c>
      <c r="G365" s="26" t="s">
        <v>72</v>
      </c>
      <c r="H365" s="31" t="s">
        <v>1848</v>
      </c>
      <c r="I365" s="31">
        <v>98</v>
      </c>
      <c r="J365" s="31">
        <f>INDEX('LA lookup'!H:H,MATCH('Known to services raw data'!B365,'LA lookup'!G:G,0))</f>
        <v>288388</v>
      </c>
      <c r="K365" s="31">
        <v>0.33981996476968529</v>
      </c>
      <c r="L365" s="31" t="str">
        <f t="shared" si="21"/>
        <v>0.3 per 1000 0-17 yr olds</v>
      </c>
      <c r="M365" s="31">
        <f t="shared" si="22"/>
        <v>0.33981996476968529</v>
      </c>
      <c r="N365" s="31">
        <f t="shared" si="23"/>
        <v>0</v>
      </c>
    </row>
    <row r="366" spans="1:14" x14ac:dyDescent="0.45">
      <c r="A366" s="31" t="str">
        <f t="shared" si="20"/>
        <v>E08000026_Children who had more than one missing from care incident during the year_number</v>
      </c>
      <c r="B366" s="31" t="s">
        <v>283</v>
      </c>
      <c r="C366" s="31" t="s">
        <v>284</v>
      </c>
      <c r="D366" s="31" t="s">
        <v>474</v>
      </c>
      <c r="E366" s="31">
        <v>2019</v>
      </c>
      <c r="F366" s="31" t="s">
        <v>66</v>
      </c>
      <c r="G366" s="26" t="s">
        <v>72</v>
      </c>
      <c r="H366" s="31" t="s">
        <v>1848</v>
      </c>
      <c r="I366" s="31">
        <v>79</v>
      </c>
      <c r="J366" s="31">
        <f>INDEX('LA lookup'!H:H,MATCH('Known to services raw data'!B366,'LA lookup'!G:G,0))</f>
        <v>78994</v>
      </c>
      <c r="K366" s="31">
        <v>1.0000759551358331</v>
      </c>
      <c r="L366" s="31" t="str">
        <f t="shared" si="21"/>
        <v>1 per 1000 0-17 yr olds</v>
      </c>
      <c r="M366" s="31">
        <f t="shared" si="22"/>
        <v>1.0000759551358331</v>
      </c>
      <c r="N366" s="31">
        <f t="shared" si="23"/>
        <v>0</v>
      </c>
    </row>
    <row r="367" spans="1:14" x14ac:dyDescent="0.45">
      <c r="A367" s="31" t="str">
        <f t="shared" si="20"/>
        <v>E08000027_Children who had more than one missing from care incident during the year_number</v>
      </c>
      <c r="B367" s="31" t="s">
        <v>297</v>
      </c>
      <c r="C367" s="31" t="s">
        <v>298</v>
      </c>
      <c r="D367" s="31" t="s">
        <v>474</v>
      </c>
      <c r="E367" s="31">
        <v>2019</v>
      </c>
      <c r="F367" s="31" t="s">
        <v>66</v>
      </c>
      <c r="G367" s="26" t="s">
        <v>72</v>
      </c>
      <c r="H367" s="31" t="s">
        <v>1848</v>
      </c>
      <c r="I367" s="31">
        <v>49</v>
      </c>
      <c r="J367" s="31">
        <f>INDEX('LA lookup'!H:H,MATCH('Known to services raw data'!B367,'LA lookup'!G:G,0))</f>
        <v>69265</v>
      </c>
      <c r="K367" s="31">
        <v>0.70742799393633149</v>
      </c>
      <c r="L367" s="31" t="str">
        <f t="shared" si="21"/>
        <v>0.7 per 1000 0-17 yr olds</v>
      </c>
      <c r="M367" s="31">
        <f t="shared" si="22"/>
        <v>0.70742799393633149</v>
      </c>
      <c r="N367" s="31">
        <f t="shared" si="23"/>
        <v>0</v>
      </c>
    </row>
    <row r="368" spans="1:14" x14ac:dyDescent="0.45">
      <c r="A368" s="31" t="str">
        <f t="shared" si="20"/>
        <v>E06000019_Children who had more than one missing from care incident during the year_number</v>
      </c>
      <c r="B368" s="31" t="s">
        <v>317</v>
      </c>
      <c r="C368" s="31" t="s">
        <v>318</v>
      </c>
      <c r="D368" s="31" t="s">
        <v>474</v>
      </c>
      <c r="E368" s="31">
        <v>2019</v>
      </c>
      <c r="F368" s="31" t="s">
        <v>66</v>
      </c>
      <c r="G368" s="26" t="s">
        <v>72</v>
      </c>
      <c r="H368" s="31" t="s">
        <v>1848</v>
      </c>
      <c r="I368" s="31">
        <v>24</v>
      </c>
      <c r="J368" s="31">
        <f>INDEX('LA lookup'!H:H,MATCH('Known to services raw data'!B368,'LA lookup'!G:G,0))</f>
        <v>36103</v>
      </c>
      <c r="K368" s="31">
        <v>0.66476470099437723</v>
      </c>
      <c r="L368" s="31" t="str">
        <f t="shared" si="21"/>
        <v>0.7 per 1000 0-17 yr olds</v>
      </c>
      <c r="M368" s="31">
        <f t="shared" si="22"/>
        <v>0.66476470099437723</v>
      </c>
      <c r="N368" s="31">
        <f t="shared" si="23"/>
        <v>0</v>
      </c>
    </row>
    <row r="369" spans="1:14" x14ac:dyDescent="0.45">
      <c r="A369" s="31" t="str">
        <f t="shared" si="20"/>
        <v>E08000028_Children who had more than one missing from care incident during the year_number</v>
      </c>
      <c r="B369" s="31" t="s">
        <v>397</v>
      </c>
      <c r="C369" s="31" t="s">
        <v>398</v>
      </c>
      <c r="D369" s="31" t="s">
        <v>474</v>
      </c>
      <c r="E369" s="31">
        <v>2019</v>
      </c>
      <c r="F369" s="31" t="s">
        <v>66</v>
      </c>
      <c r="G369" s="26" t="s">
        <v>72</v>
      </c>
      <c r="H369" s="31" t="s">
        <v>1848</v>
      </c>
      <c r="I369" s="31">
        <v>54</v>
      </c>
      <c r="J369" s="31">
        <f>INDEX('LA lookup'!H:H,MATCH('Known to services raw data'!B369,'LA lookup'!G:G,0))</f>
        <v>81920</v>
      </c>
      <c r="K369" s="31">
        <v>0.6591796875</v>
      </c>
      <c r="L369" s="31" t="str">
        <f t="shared" si="21"/>
        <v>0.7 per 1000 0-17 yr olds</v>
      </c>
      <c r="M369" s="31">
        <f t="shared" si="22"/>
        <v>0.6591796875</v>
      </c>
      <c r="N369" s="31">
        <f t="shared" si="23"/>
        <v>0</v>
      </c>
    </row>
    <row r="370" spans="1:14" x14ac:dyDescent="0.45">
      <c r="A370" s="31" t="str">
        <f t="shared" si="20"/>
        <v>E06000051_Children who had more than one missing from care incident during the year_number</v>
      </c>
      <c r="B370" s="31" t="s">
        <v>403</v>
      </c>
      <c r="C370" s="31" t="s">
        <v>166</v>
      </c>
      <c r="D370" s="31" t="s">
        <v>474</v>
      </c>
      <c r="E370" s="31">
        <v>2019</v>
      </c>
      <c r="F370" s="31" t="s">
        <v>66</v>
      </c>
      <c r="G370" s="26" t="s">
        <v>72</v>
      </c>
      <c r="H370" s="31" t="s">
        <v>1848</v>
      </c>
      <c r="I370" s="31" t="s">
        <v>13</v>
      </c>
      <c r="J370" s="31">
        <f>INDEX('LA lookup'!H:H,MATCH('Known to services raw data'!B370,'LA lookup'!G:G,0))</f>
        <v>59839</v>
      </c>
      <c r="K370" s="31" t="e">
        <v>#VALUE!</v>
      </c>
      <c r="L370" s="31" t="str">
        <f t="shared" si="21"/>
        <v>N/A</v>
      </c>
      <c r="M370" s="31" t="str">
        <f t="shared" si="22"/>
        <v>N/A</v>
      </c>
      <c r="N370" s="31">
        <f t="shared" si="23"/>
        <v>0</v>
      </c>
    </row>
    <row r="371" spans="1:14" x14ac:dyDescent="0.45">
      <c r="A371" s="31" t="str">
        <f t="shared" si="20"/>
        <v>E08000029_Children who had more than one missing from care incident during the year_number</v>
      </c>
      <c r="B371" s="31" t="s">
        <v>516</v>
      </c>
      <c r="C371" s="31" t="s">
        <v>517</v>
      </c>
      <c r="D371" s="31" t="s">
        <v>474</v>
      </c>
      <c r="E371" s="31">
        <v>2019</v>
      </c>
      <c r="F371" s="31" t="s">
        <v>66</v>
      </c>
      <c r="G371" s="26" t="s">
        <v>72</v>
      </c>
      <c r="H371" s="31" t="s">
        <v>1848</v>
      </c>
      <c r="I371" s="31">
        <v>19</v>
      </c>
      <c r="J371" s="31">
        <f>INDEX('LA lookup'!H:H,MATCH('Known to services raw data'!B371,'LA lookup'!G:G,0))</f>
        <v>46946</v>
      </c>
      <c r="K371" s="31">
        <v>0.4047203169599114</v>
      </c>
      <c r="L371" s="31" t="str">
        <f t="shared" si="21"/>
        <v>0.4 per 1000 0-17 yr olds</v>
      </c>
      <c r="M371" s="31">
        <f t="shared" si="22"/>
        <v>0.4047203169599114</v>
      </c>
      <c r="N371" s="31">
        <f t="shared" si="23"/>
        <v>0</v>
      </c>
    </row>
    <row r="372" spans="1:14" x14ac:dyDescent="0.45">
      <c r="A372" s="31" t="str">
        <f t="shared" si="20"/>
        <v>E10000028_Children who had more than one missing from care incident during the year_number</v>
      </c>
      <c r="B372" s="31" t="s">
        <v>418</v>
      </c>
      <c r="C372" s="31" t="s">
        <v>419</v>
      </c>
      <c r="D372" s="31" t="s">
        <v>474</v>
      </c>
      <c r="E372" s="31">
        <v>2019</v>
      </c>
      <c r="F372" s="31" t="s">
        <v>66</v>
      </c>
      <c r="G372" s="26" t="s">
        <v>72</v>
      </c>
      <c r="H372" s="31" t="s">
        <v>1848</v>
      </c>
      <c r="I372" s="31">
        <v>65</v>
      </c>
      <c r="J372" s="31">
        <f>INDEX('LA lookup'!H:H,MATCH('Known to services raw data'!B372,'LA lookup'!G:G,0))</f>
        <v>169603</v>
      </c>
      <c r="K372" s="31">
        <v>0.38324793783128835</v>
      </c>
      <c r="L372" s="31" t="str">
        <f t="shared" si="21"/>
        <v>0.4 per 1000 0-17 yr olds</v>
      </c>
      <c r="M372" s="31">
        <f t="shared" si="22"/>
        <v>0.38324793783128835</v>
      </c>
      <c r="N372" s="31">
        <f t="shared" si="23"/>
        <v>0</v>
      </c>
    </row>
    <row r="373" spans="1:14" x14ac:dyDescent="0.45">
      <c r="A373" s="31" t="str">
        <f t="shared" si="20"/>
        <v>E06000021_Children who had more than one missing from care incident during the year_number</v>
      </c>
      <c r="B373" s="31" t="s">
        <v>424</v>
      </c>
      <c r="C373" s="31" t="s">
        <v>425</v>
      </c>
      <c r="D373" s="31" t="s">
        <v>474</v>
      </c>
      <c r="E373" s="31">
        <v>2019</v>
      </c>
      <c r="F373" s="31" t="s">
        <v>66</v>
      </c>
      <c r="G373" s="26" t="s">
        <v>72</v>
      </c>
      <c r="H373" s="31" t="s">
        <v>1848</v>
      </c>
      <c r="I373" s="31">
        <v>51</v>
      </c>
      <c r="J373" s="31">
        <f>INDEX('LA lookup'!H:H,MATCH('Known to services raw data'!B373,'LA lookup'!G:G,0))</f>
        <v>57549</v>
      </c>
      <c r="K373" s="31">
        <v>0.88620132408903718</v>
      </c>
      <c r="L373" s="31" t="str">
        <f t="shared" si="21"/>
        <v>0.9 per 1000 0-17 yr olds</v>
      </c>
      <c r="M373" s="31">
        <f t="shared" si="22"/>
        <v>0.88620132408903718</v>
      </c>
      <c r="N373" s="31">
        <f t="shared" si="23"/>
        <v>0</v>
      </c>
    </row>
    <row r="374" spans="1:14" x14ac:dyDescent="0.45">
      <c r="A374" s="31" t="str">
        <f t="shared" si="20"/>
        <v>E06000020_Children who had more than one missing from care incident during the year_number</v>
      </c>
      <c r="B374" s="31" t="s">
        <v>570</v>
      </c>
      <c r="C374" s="31" t="s">
        <v>730</v>
      </c>
      <c r="D374" s="31" t="s">
        <v>474</v>
      </c>
      <c r="E374" s="31">
        <v>2019</v>
      </c>
      <c r="F374" s="31" t="s">
        <v>66</v>
      </c>
      <c r="G374" s="26" t="s">
        <v>72</v>
      </c>
      <c r="H374" s="31" t="s">
        <v>1848</v>
      </c>
      <c r="I374" s="31">
        <v>14</v>
      </c>
      <c r="J374" s="31">
        <f>INDEX('LA lookup'!H:H,MATCH('Known to services raw data'!B374,'LA lookup'!G:G,0))</f>
        <v>40620</v>
      </c>
      <c r="K374" s="31">
        <v>0.34465780403741997</v>
      </c>
      <c r="L374" s="31" t="str">
        <f t="shared" si="21"/>
        <v>0.3 per 1000 0-17 yr olds</v>
      </c>
      <c r="M374" s="31">
        <f t="shared" si="22"/>
        <v>0.34465780403741997</v>
      </c>
      <c r="N374" s="31">
        <f t="shared" si="23"/>
        <v>0</v>
      </c>
    </row>
    <row r="375" spans="1:14" x14ac:dyDescent="0.45">
      <c r="A375" s="31" t="str">
        <f t="shared" si="20"/>
        <v>E08000030_Children who had more than one missing from care incident during the year_number</v>
      </c>
      <c r="B375" s="31" t="s">
        <v>446</v>
      </c>
      <c r="C375" s="31" t="s">
        <v>447</v>
      </c>
      <c r="D375" s="31" t="s">
        <v>474</v>
      </c>
      <c r="E375" s="31">
        <v>2019</v>
      </c>
      <c r="F375" s="31" t="s">
        <v>66</v>
      </c>
      <c r="G375" s="26" t="s">
        <v>72</v>
      </c>
      <c r="H375" s="31" t="s">
        <v>1848</v>
      </c>
      <c r="I375" s="31">
        <v>36</v>
      </c>
      <c r="J375" s="31">
        <f>INDEX('LA lookup'!H:H,MATCH('Known to services raw data'!B375,'LA lookup'!G:G,0))</f>
        <v>68157</v>
      </c>
      <c r="K375" s="31">
        <v>0.52819226198336189</v>
      </c>
      <c r="L375" s="31" t="str">
        <f t="shared" si="21"/>
        <v>0.5 per 1000 0-17 yr olds</v>
      </c>
      <c r="M375" s="31">
        <f t="shared" si="22"/>
        <v>0.52819226198336189</v>
      </c>
      <c r="N375" s="31">
        <f t="shared" si="23"/>
        <v>0</v>
      </c>
    </row>
    <row r="376" spans="1:14" x14ac:dyDescent="0.45">
      <c r="A376" s="31" t="str">
        <f t="shared" si="20"/>
        <v>E10000031_Children who had more than one missing from care incident during the year_number</v>
      </c>
      <c r="B376" s="31" t="s">
        <v>454</v>
      </c>
      <c r="C376" s="31" t="s">
        <v>455</v>
      </c>
      <c r="D376" s="31" t="s">
        <v>474</v>
      </c>
      <c r="E376" s="31">
        <v>2019</v>
      </c>
      <c r="F376" s="31" t="s">
        <v>66</v>
      </c>
      <c r="G376" s="26" t="s">
        <v>72</v>
      </c>
      <c r="H376" s="31" t="s">
        <v>1848</v>
      </c>
      <c r="I376" s="31">
        <v>87</v>
      </c>
      <c r="J376" s="31">
        <f>INDEX('LA lookup'!H:H,MATCH('Known to services raw data'!B376,'LA lookup'!G:G,0))</f>
        <v>115928</v>
      </c>
      <c r="K376" s="31">
        <v>0.75046580636256988</v>
      </c>
      <c r="L376" s="31" t="str">
        <f t="shared" si="21"/>
        <v>0.8 per 1000 0-17 yr olds</v>
      </c>
      <c r="M376" s="31">
        <f t="shared" si="22"/>
        <v>0.75046580636256988</v>
      </c>
      <c r="N376" s="31">
        <f t="shared" si="23"/>
        <v>0</v>
      </c>
    </row>
    <row r="377" spans="1:14" x14ac:dyDescent="0.45">
      <c r="A377" s="31" t="str">
        <f t="shared" si="20"/>
        <v>E08000031_Children who had more than one missing from care incident during the year_number</v>
      </c>
      <c r="B377" s="31" t="s">
        <v>468</v>
      </c>
      <c r="C377" s="31" t="s">
        <v>469</v>
      </c>
      <c r="D377" s="31" t="s">
        <v>474</v>
      </c>
      <c r="E377" s="31">
        <v>2019</v>
      </c>
      <c r="F377" s="31" t="s">
        <v>66</v>
      </c>
      <c r="G377" s="26" t="s">
        <v>72</v>
      </c>
      <c r="H377" s="31" t="s">
        <v>1848</v>
      </c>
      <c r="I377" s="31">
        <v>25</v>
      </c>
      <c r="J377" s="31">
        <f>INDEX('LA lookup'!H:H,MATCH('Known to services raw data'!B377,'LA lookup'!G:G,0))</f>
        <v>61244</v>
      </c>
      <c r="K377" s="31">
        <v>0.40820325256351642</v>
      </c>
      <c r="L377" s="31" t="str">
        <f t="shared" si="21"/>
        <v>0.4 per 1000 0-17 yr olds</v>
      </c>
      <c r="M377" s="31">
        <f t="shared" si="22"/>
        <v>0.40820325256351642</v>
      </c>
      <c r="N377" s="31">
        <f t="shared" si="23"/>
        <v>0</v>
      </c>
    </row>
    <row r="378" spans="1:14" x14ac:dyDescent="0.45">
      <c r="A378" s="31" t="str">
        <f t="shared" si="20"/>
        <v>E10000034_Children who had more than one missing from care incident during the year_number</v>
      </c>
      <c r="B378" s="31" t="s">
        <v>470</v>
      </c>
      <c r="C378" s="31" t="s">
        <v>471</v>
      </c>
      <c r="D378" s="31" t="s">
        <v>474</v>
      </c>
      <c r="E378" s="31">
        <v>2019</v>
      </c>
      <c r="F378" s="31" t="s">
        <v>66</v>
      </c>
      <c r="G378" s="26" t="s">
        <v>72</v>
      </c>
      <c r="H378" s="31" t="s">
        <v>1848</v>
      </c>
      <c r="I378" s="31">
        <v>59</v>
      </c>
      <c r="J378" s="31">
        <f>INDEX('LA lookup'!H:H,MATCH('Known to services raw data'!B378,'LA lookup'!G:G,0))</f>
        <v>117783</v>
      </c>
      <c r="K378" s="31">
        <v>0.50092118557007381</v>
      </c>
      <c r="L378" s="31" t="str">
        <f t="shared" si="21"/>
        <v>0.5 per 1000 0-17 yr olds</v>
      </c>
      <c r="M378" s="31">
        <f t="shared" si="22"/>
        <v>0.50092118557007381</v>
      </c>
      <c r="N378" s="31">
        <f t="shared" si="23"/>
        <v>0</v>
      </c>
    </row>
    <row r="379" spans="1:14" x14ac:dyDescent="0.45">
      <c r="A379" s="31" t="str">
        <f t="shared" si="20"/>
        <v>E06000055_Children who had more than one missing from care incident during the year_number</v>
      </c>
      <c r="B379" s="31" t="s">
        <v>240</v>
      </c>
      <c r="C379" s="31" t="s">
        <v>241</v>
      </c>
      <c r="D379" s="31" t="s">
        <v>474</v>
      </c>
      <c r="E379" s="31">
        <v>2019</v>
      </c>
      <c r="F379" s="31" t="s">
        <v>66</v>
      </c>
      <c r="G379" s="26" t="s">
        <v>72</v>
      </c>
      <c r="H379" s="31" t="s">
        <v>1848</v>
      </c>
      <c r="I379" s="31">
        <v>36</v>
      </c>
      <c r="J379" s="31">
        <f>INDEX('LA lookup'!H:H,MATCH('Known to services raw data'!B379,'LA lookup'!G:G,0))</f>
        <v>40088</v>
      </c>
      <c r="K379" s="31">
        <v>0.89802434643783668</v>
      </c>
      <c r="L379" s="31" t="str">
        <f t="shared" si="21"/>
        <v>0.9 per 1000 0-17 yr olds</v>
      </c>
      <c r="M379" s="31">
        <f t="shared" si="22"/>
        <v>0.89802434643783668</v>
      </c>
      <c r="N379" s="31">
        <f t="shared" si="23"/>
        <v>0</v>
      </c>
    </row>
    <row r="380" spans="1:14" x14ac:dyDescent="0.45">
      <c r="A380" s="31" t="str">
        <f t="shared" si="20"/>
        <v>E06000056_Children who had more than one missing from care incident during the year_number</v>
      </c>
      <c r="B380" s="31" t="s">
        <v>279</v>
      </c>
      <c r="C380" s="31" t="s">
        <v>280</v>
      </c>
      <c r="D380" s="31" t="s">
        <v>474</v>
      </c>
      <c r="E380" s="31">
        <v>2019</v>
      </c>
      <c r="F380" s="31" t="s">
        <v>66</v>
      </c>
      <c r="G380" s="26" t="s">
        <v>72</v>
      </c>
      <c r="H380" s="31" t="s">
        <v>1848</v>
      </c>
      <c r="I380" s="31">
        <v>27</v>
      </c>
      <c r="J380" s="31">
        <f>INDEX('LA lookup'!H:H,MATCH('Known to services raw data'!B380,'LA lookup'!G:G,0))</f>
        <v>62515</v>
      </c>
      <c r="K380" s="31">
        <v>0.43189634487722944</v>
      </c>
      <c r="L380" s="31" t="str">
        <f t="shared" si="21"/>
        <v>0.4 per 1000 0-17 yr olds</v>
      </c>
      <c r="M380" s="31">
        <f t="shared" si="22"/>
        <v>0.43189634487722944</v>
      </c>
      <c r="N380" s="31">
        <f t="shared" si="23"/>
        <v>0</v>
      </c>
    </row>
    <row r="381" spans="1:14" x14ac:dyDescent="0.45">
      <c r="A381" s="31" t="str">
        <f t="shared" si="20"/>
        <v>E10000003_Children who had more than one missing from care incident during the year_number</v>
      </c>
      <c r="B381" s="31" t="s">
        <v>275</v>
      </c>
      <c r="C381" s="31" t="s">
        <v>276</v>
      </c>
      <c r="D381" s="31" t="s">
        <v>474</v>
      </c>
      <c r="E381" s="31">
        <v>2019</v>
      </c>
      <c r="F381" s="31" t="s">
        <v>66</v>
      </c>
      <c r="G381" s="26" t="s">
        <v>72</v>
      </c>
      <c r="H381" s="31" t="s">
        <v>1848</v>
      </c>
      <c r="I381" s="31">
        <v>79</v>
      </c>
      <c r="J381" s="31">
        <f>INDEX('LA lookup'!H:H,MATCH('Known to services raw data'!B381,'LA lookup'!G:G,0))</f>
        <v>135719</v>
      </c>
      <c r="K381" s="31">
        <v>0.58208504336165157</v>
      </c>
      <c r="L381" s="31" t="str">
        <f t="shared" si="21"/>
        <v>0.6 per 1000 0-17 yr olds</v>
      </c>
      <c r="M381" s="31">
        <f t="shared" si="22"/>
        <v>0.58208504336165157</v>
      </c>
      <c r="N381" s="31">
        <f t="shared" si="23"/>
        <v>0</v>
      </c>
    </row>
    <row r="382" spans="1:14" x14ac:dyDescent="0.45">
      <c r="A382" s="31" t="str">
        <f t="shared" si="20"/>
        <v>E10000012_Children who had more than one missing from care incident during the year_number</v>
      </c>
      <c r="B382" s="31" t="s">
        <v>303</v>
      </c>
      <c r="C382" s="31" t="s">
        <v>304</v>
      </c>
      <c r="D382" s="31" t="s">
        <v>474</v>
      </c>
      <c r="E382" s="31">
        <v>2019</v>
      </c>
      <c r="F382" s="31" t="s">
        <v>66</v>
      </c>
      <c r="G382" s="26" t="s">
        <v>72</v>
      </c>
      <c r="H382" s="31" t="s">
        <v>1848</v>
      </c>
      <c r="I382" s="31">
        <v>130</v>
      </c>
      <c r="J382" s="31">
        <f>INDEX('LA lookup'!H:H,MATCH('Known to services raw data'!B382,'LA lookup'!G:G,0))</f>
        <v>311172</v>
      </c>
      <c r="K382" s="31">
        <v>0.41777537824740013</v>
      </c>
      <c r="L382" s="31" t="str">
        <f t="shared" si="21"/>
        <v>0.4 per 1000 0-17 yr olds</v>
      </c>
      <c r="M382" s="31">
        <f t="shared" si="22"/>
        <v>0.41777537824740013</v>
      </c>
      <c r="N382" s="31">
        <f t="shared" si="23"/>
        <v>0</v>
      </c>
    </row>
    <row r="383" spans="1:14" x14ac:dyDescent="0.45">
      <c r="A383" s="31" t="str">
        <f t="shared" si="20"/>
        <v>E10000015_Children who had more than one missing from care incident during the year_number</v>
      </c>
      <c r="B383" s="31" t="s">
        <v>319</v>
      </c>
      <c r="C383" s="31" t="s">
        <v>320</v>
      </c>
      <c r="D383" s="31" t="s">
        <v>474</v>
      </c>
      <c r="E383" s="31">
        <v>2019</v>
      </c>
      <c r="F383" s="31" t="s">
        <v>66</v>
      </c>
      <c r="G383" s="26" t="s">
        <v>72</v>
      </c>
      <c r="H383" s="31" t="s">
        <v>1848</v>
      </c>
      <c r="I383" s="31">
        <v>152</v>
      </c>
      <c r="J383" s="31">
        <f>INDEX('LA lookup'!H:H,MATCH('Known to services raw data'!B383,'LA lookup'!G:G,0))</f>
        <v>271005</v>
      </c>
      <c r="K383" s="31">
        <v>0.5608752606040478</v>
      </c>
      <c r="L383" s="31" t="str">
        <f t="shared" si="21"/>
        <v>0.6 per 1000 0-17 yr olds</v>
      </c>
      <c r="M383" s="31">
        <f t="shared" si="22"/>
        <v>0.5608752606040478</v>
      </c>
      <c r="N383" s="31">
        <f t="shared" si="23"/>
        <v>0</v>
      </c>
    </row>
    <row r="384" spans="1:14" x14ac:dyDescent="0.45">
      <c r="A384" s="31" t="str">
        <f t="shared" si="20"/>
        <v>E06000032_Children who had more than one missing from care incident during the year_number</v>
      </c>
      <c r="B384" s="31" t="s">
        <v>564</v>
      </c>
      <c r="C384" s="31" t="s">
        <v>724</v>
      </c>
      <c r="D384" s="31" t="s">
        <v>474</v>
      </c>
      <c r="E384" s="31">
        <v>2019</v>
      </c>
      <c r="F384" s="31" t="s">
        <v>66</v>
      </c>
      <c r="G384" s="26" t="s">
        <v>72</v>
      </c>
      <c r="H384" s="31" t="s">
        <v>1848</v>
      </c>
      <c r="I384" s="31">
        <v>31</v>
      </c>
      <c r="J384" s="31">
        <f>INDEX('LA lookup'!H:H,MATCH('Known to services raw data'!B384,'LA lookup'!G:G,0))</f>
        <v>57375</v>
      </c>
      <c r="K384" s="31">
        <v>0.54030501089324623</v>
      </c>
      <c r="L384" s="31" t="str">
        <f t="shared" si="21"/>
        <v>0.5 per 1000 0-17 yr olds</v>
      </c>
      <c r="M384" s="31">
        <f t="shared" si="22"/>
        <v>0.54030501089324623</v>
      </c>
      <c r="N384" s="31">
        <f t="shared" si="23"/>
        <v>0</v>
      </c>
    </row>
    <row r="385" spans="1:14" x14ac:dyDescent="0.45">
      <c r="A385" s="31" t="str">
        <f t="shared" si="20"/>
        <v>E10000020_Children who had more than one missing from care incident during the year_number</v>
      </c>
      <c r="B385" s="31" t="s">
        <v>361</v>
      </c>
      <c r="C385" s="31" t="s">
        <v>362</v>
      </c>
      <c r="D385" s="31" t="s">
        <v>474</v>
      </c>
      <c r="E385" s="31">
        <v>2019</v>
      </c>
      <c r="F385" s="31" t="s">
        <v>66</v>
      </c>
      <c r="G385" s="26" t="s">
        <v>72</v>
      </c>
      <c r="H385" s="31" t="s">
        <v>1848</v>
      </c>
      <c r="I385" s="31">
        <v>92</v>
      </c>
      <c r="J385" s="31">
        <f>INDEX('LA lookup'!H:H,MATCH('Known to services raw data'!B385,'LA lookup'!G:G,0))</f>
        <v>170810</v>
      </c>
      <c r="K385" s="31">
        <v>0.53861015163046655</v>
      </c>
      <c r="L385" s="31" t="str">
        <f t="shared" si="21"/>
        <v>0.5 per 1000 0-17 yr olds</v>
      </c>
      <c r="M385" s="31">
        <f t="shared" si="22"/>
        <v>0.53861015163046655</v>
      </c>
      <c r="N385" s="31">
        <f t="shared" si="23"/>
        <v>0</v>
      </c>
    </row>
    <row r="386" spans="1:14" x14ac:dyDescent="0.45">
      <c r="A386" s="31" t="str">
        <f t="shared" ref="A386:A449" si="24">CONCATENATE(B386,"_",G386,"_",H386)</f>
        <v>E06000031_Children who had more than one missing from care incident during the year_number</v>
      </c>
      <c r="B386" s="31" t="s">
        <v>379</v>
      </c>
      <c r="C386" s="31" t="s">
        <v>380</v>
      </c>
      <c r="D386" s="31" t="s">
        <v>474</v>
      </c>
      <c r="E386" s="31">
        <v>2019</v>
      </c>
      <c r="F386" s="31" t="s">
        <v>66</v>
      </c>
      <c r="G386" s="26" t="s">
        <v>72</v>
      </c>
      <c r="H386" s="31" t="s">
        <v>1848</v>
      </c>
      <c r="I386" s="31">
        <v>39</v>
      </c>
      <c r="J386" s="31">
        <f>INDEX('LA lookup'!H:H,MATCH('Known to services raw data'!B386,'LA lookup'!G:G,0))</f>
        <v>51137</v>
      </c>
      <c r="K386" s="31">
        <v>0.76265717582181203</v>
      </c>
      <c r="L386" s="31" t="str">
        <f t="shared" ref="L386:L449" si="25">IF(LOWER(H386)="percentage",CONCATENATE(I386,"%"),IF(LOWER(H386)="proportion",CONCATENATE(ROUND(I386,1)," per 1000 households"),IF(J386="NA",K386,IF(OR(ISERROR(I386),ISBLANK(I386),NOT(ISNUMBER(I386))),"N/A",CONCATENATE(ROUND(I386/J386*1000,1)," per 1000 0-17 yr olds")))))</f>
        <v>0.8 per 1000 0-17 yr olds</v>
      </c>
      <c r="M386" s="31">
        <f t="shared" ref="M386:M449" si="26">IF(LOWER(H386)="percentage",I386,IF(LOWER(H386)="proportion",I386,IF(J386="NA",K386,IF(OR(ISERROR(I386),ISBLANK(I386),NOT(ISNUMBER(I386))),"N/A",I386/J386*1000))))</f>
        <v>0.76265717582181203</v>
      </c>
      <c r="N386" s="31">
        <f t="shared" si="23"/>
        <v>0</v>
      </c>
    </row>
    <row r="387" spans="1:14" x14ac:dyDescent="0.45">
      <c r="A387" s="31" t="str">
        <f t="shared" si="24"/>
        <v>E06000033_Children who had more than one missing from care incident during the year_number</v>
      </c>
      <c r="B387" s="31" t="s">
        <v>412</v>
      </c>
      <c r="C387" s="31" t="s">
        <v>413</v>
      </c>
      <c r="D387" s="31" t="s">
        <v>474</v>
      </c>
      <c r="E387" s="31">
        <v>2019</v>
      </c>
      <c r="F387" s="31" t="s">
        <v>66</v>
      </c>
      <c r="G387" s="26" t="s">
        <v>72</v>
      </c>
      <c r="H387" s="31" t="s">
        <v>1848</v>
      </c>
      <c r="I387" s="31">
        <v>41</v>
      </c>
      <c r="J387" s="31">
        <f>INDEX('LA lookup'!H:H,MATCH('Known to services raw data'!B387,'LA lookup'!G:G,0))</f>
        <v>39540</v>
      </c>
      <c r="K387" s="31">
        <v>1.0369246332827515</v>
      </c>
      <c r="L387" s="31" t="str">
        <f t="shared" si="25"/>
        <v>1 per 1000 0-17 yr olds</v>
      </c>
      <c r="M387" s="31">
        <f t="shared" si="26"/>
        <v>1.0369246332827515</v>
      </c>
      <c r="N387" s="31">
        <f t="shared" ref="N387:N450" si="27">IF(OR(C387="City of London",C387="Isles of Scilly"),1,0)</f>
        <v>0</v>
      </c>
    </row>
    <row r="388" spans="1:14" x14ac:dyDescent="0.45">
      <c r="A388" s="31" t="str">
        <f t="shared" si="24"/>
        <v>E10000029_Children who had more than one missing from care incident during the year_number</v>
      </c>
      <c r="B388" s="31" t="s">
        <v>426</v>
      </c>
      <c r="C388" s="31" t="s">
        <v>427</v>
      </c>
      <c r="D388" s="31" t="s">
        <v>474</v>
      </c>
      <c r="E388" s="31">
        <v>2019</v>
      </c>
      <c r="F388" s="31" t="s">
        <v>66</v>
      </c>
      <c r="G388" s="26" t="s">
        <v>72</v>
      </c>
      <c r="H388" s="31" t="s">
        <v>1848</v>
      </c>
      <c r="I388" s="31">
        <v>91</v>
      </c>
      <c r="J388" s="31">
        <f>INDEX('LA lookup'!H:H,MATCH('Known to services raw data'!B388,'LA lookup'!G:G,0))</f>
        <v>152752</v>
      </c>
      <c r="K388" s="31">
        <v>0.59573688069550645</v>
      </c>
      <c r="L388" s="31" t="str">
        <f t="shared" si="25"/>
        <v>0.6 per 1000 0-17 yr olds</v>
      </c>
      <c r="M388" s="31">
        <f t="shared" si="26"/>
        <v>0.59573688069550645</v>
      </c>
      <c r="N388" s="31">
        <f t="shared" si="27"/>
        <v>0</v>
      </c>
    </row>
    <row r="389" spans="1:14" x14ac:dyDescent="0.45">
      <c r="A389" s="31" t="str">
        <f t="shared" si="24"/>
        <v>E06000034_Children who had more than one missing from care incident during the year_number</v>
      </c>
      <c r="B389" s="31" t="s">
        <v>493</v>
      </c>
      <c r="C389" s="31" t="s">
        <v>731</v>
      </c>
      <c r="D389" s="31" t="s">
        <v>474</v>
      </c>
      <c r="E389" s="31">
        <v>2019</v>
      </c>
      <c r="F389" s="31" t="s">
        <v>66</v>
      </c>
      <c r="G389" s="26" t="s">
        <v>72</v>
      </c>
      <c r="H389" s="31" t="s">
        <v>1848</v>
      </c>
      <c r="I389" s="31">
        <v>54</v>
      </c>
      <c r="J389" s="31">
        <f>INDEX('LA lookup'!H:H,MATCH('Known to services raw data'!B389,'LA lookup'!G:G,0))</f>
        <v>43762</v>
      </c>
      <c r="K389" s="31">
        <v>1.233947260180065</v>
      </c>
      <c r="L389" s="31" t="str">
        <f t="shared" si="25"/>
        <v>1.2 per 1000 0-17 yr olds</v>
      </c>
      <c r="M389" s="31">
        <f t="shared" si="26"/>
        <v>1.233947260180065</v>
      </c>
      <c r="N389" s="31">
        <f t="shared" si="27"/>
        <v>0</v>
      </c>
    </row>
    <row r="390" spans="1:14" x14ac:dyDescent="0.45">
      <c r="A390" s="31" t="str">
        <f t="shared" si="24"/>
        <v>E09000007_Children who had more than one missing from care incident during the year_number</v>
      </c>
      <c r="B390" s="31" t="s">
        <v>277</v>
      </c>
      <c r="C390" s="31" t="s">
        <v>278</v>
      </c>
      <c r="D390" s="31" t="s">
        <v>474</v>
      </c>
      <c r="E390" s="31">
        <v>2019</v>
      </c>
      <c r="F390" s="31" t="s">
        <v>66</v>
      </c>
      <c r="G390" s="26" t="s">
        <v>72</v>
      </c>
      <c r="H390" s="31" t="s">
        <v>1848</v>
      </c>
      <c r="I390" s="31">
        <v>27</v>
      </c>
      <c r="J390" s="31">
        <f>INDEX('LA lookup'!H:H,MATCH('Known to services raw data'!B390,'LA lookup'!G:G,0))</f>
        <v>50983</v>
      </c>
      <c r="K390" s="31">
        <v>0.52958829413726138</v>
      </c>
      <c r="L390" s="31" t="str">
        <f t="shared" si="25"/>
        <v>0.5 per 1000 0-17 yr olds</v>
      </c>
      <c r="M390" s="31">
        <f t="shared" si="26"/>
        <v>0.52958829413726138</v>
      </c>
      <c r="N390" s="31">
        <f t="shared" si="27"/>
        <v>0</v>
      </c>
    </row>
    <row r="391" spans="1:14" x14ac:dyDescent="0.45">
      <c r="A391" s="31" t="str">
        <f t="shared" si="24"/>
        <v>E09000001_Children who had more than one missing from care incident during the year_number</v>
      </c>
      <c r="B391" s="31" t="s">
        <v>582</v>
      </c>
      <c r="C391" s="31" t="s">
        <v>583</v>
      </c>
      <c r="D391" s="31" t="s">
        <v>474</v>
      </c>
      <c r="E391" s="31">
        <v>2019</v>
      </c>
      <c r="F391" s="31" t="s">
        <v>66</v>
      </c>
      <c r="G391" s="26" t="s">
        <v>72</v>
      </c>
      <c r="H391" s="31" t="s">
        <v>1848</v>
      </c>
      <c r="I391" s="31" t="s">
        <v>13</v>
      </c>
      <c r="J391" s="31">
        <f>INDEX('LA lookup'!H:H,MATCH('Known to services raw data'!B391,'LA lookup'!G:G,0))</f>
        <v>1453</v>
      </c>
      <c r="K391" s="31" t="e">
        <v>#VALUE!</v>
      </c>
      <c r="L391" s="31" t="str">
        <f t="shared" si="25"/>
        <v>N/A</v>
      </c>
      <c r="M391" s="31" t="str">
        <f t="shared" si="26"/>
        <v>N/A</v>
      </c>
      <c r="N391" s="31">
        <f t="shared" si="27"/>
        <v>1</v>
      </c>
    </row>
    <row r="392" spans="1:14" x14ac:dyDescent="0.45">
      <c r="A392" s="31" t="str">
        <f t="shared" si="24"/>
        <v>E09000012_Children who had more than one missing from care incident during the year_number</v>
      </c>
      <c r="B392" s="31" t="s">
        <v>498</v>
      </c>
      <c r="C392" s="31" t="s">
        <v>499</v>
      </c>
      <c r="D392" s="31" t="s">
        <v>474</v>
      </c>
      <c r="E392" s="31">
        <v>2019</v>
      </c>
      <c r="F392" s="31" t="s">
        <v>66</v>
      </c>
      <c r="G392" s="26" t="s">
        <v>72</v>
      </c>
      <c r="H392" s="31" t="s">
        <v>1848</v>
      </c>
      <c r="I392" s="31">
        <v>54</v>
      </c>
      <c r="J392" s="31">
        <f>INDEX('LA lookup'!H:H,MATCH('Known to services raw data'!B392,'LA lookup'!G:G,0))</f>
        <v>63655</v>
      </c>
      <c r="K392" s="31">
        <v>0.84832299112402798</v>
      </c>
      <c r="L392" s="31" t="str">
        <f t="shared" si="25"/>
        <v>0.8 per 1000 0-17 yr olds</v>
      </c>
      <c r="M392" s="31">
        <f t="shared" si="26"/>
        <v>0.84832299112402798</v>
      </c>
      <c r="N392" s="31">
        <f t="shared" si="27"/>
        <v>0</v>
      </c>
    </row>
    <row r="393" spans="1:14" x14ac:dyDescent="0.45">
      <c r="A393" s="31" t="str">
        <f t="shared" si="24"/>
        <v>E09000013_Children who had more than one missing from care incident during the year_number</v>
      </c>
      <c r="B393" s="31" t="s">
        <v>491</v>
      </c>
      <c r="C393" s="31" t="s">
        <v>723</v>
      </c>
      <c r="D393" s="31" t="s">
        <v>474</v>
      </c>
      <c r="E393" s="31">
        <v>2019</v>
      </c>
      <c r="F393" s="31" t="s">
        <v>66</v>
      </c>
      <c r="G393" s="26" t="s">
        <v>72</v>
      </c>
      <c r="H393" s="31" t="s">
        <v>1848</v>
      </c>
      <c r="I393" s="31">
        <v>27</v>
      </c>
      <c r="J393" s="31">
        <f>INDEX('LA lookup'!H:H,MATCH('Known to services raw data'!B393,'LA lookup'!G:G,0))</f>
        <v>36898</v>
      </c>
      <c r="K393" s="31">
        <v>0.73174697815599765</v>
      </c>
      <c r="L393" s="31" t="str">
        <f t="shared" si="25"/>
        <v>0.7 per 1000 0-17 yr olds</v>
      </c>
      <c r="M393" s="31">
        <f t="shared" si="26"/>
        <v>0.73174697815599765</v>
      </c>
      <c r="N393" s="31">
        <f t="shared" si="27"/>
        <v>0</v>
      </c>
    </row>
    <row r="394" spans="1:14" x14ac:dyDescent="0.45">
      <c r="A394" s="31" t="str">
        <f t="shared" si="24"/>
        <v>E09000014_Children who had more than one missing from care incident during the year_number</v>
      </c>
      <c r="B394" s="31" t="s">
        <v>311</v>
      </c>
      <c r="C394" s="31" t="s">
        <v>312</v>
      </c>
      <c r="D394" s="31" t="s">
        <v>474</v>
      </c>
      <c r="E394" s="31">
        <v>2019</v>
      </c>
      <c r="F394" s="31" t="s">
        <v>66</v>
      </c>
      <c r="G394" s="26" t="s">
        <v>72</v>
      </c>
      <c r="H394" s="31" t="s">
        <v>1848</v>
      </c>
      <c r="I394" s="31">
        <v>53</v>
      </c>
      <c r="J394" s="31">
        <f>INDEX('LA lookup'!H:H,MATCH('Known to services raw data'!B394,'LA lookup'!G:G,0))</f>
        <v>60398</v>
      </c>
      <c r="K394" s="31">
        <v>0.87751250041392104</v>
      </c>
      <c r="L394" s="31" t="str">
        <f t="shared" si="25"/>
        <v>0.9 per 1000 0-17 yr olds</v>
      </c>
      <c r="M394" s="31">
        <f t="shared" si="26"/>
        <v>0.87751250041392104</v>
      </c>
      <c r="N394" s="31">
        <f t="shared" si="27"/>
        <v>0</v>
      </c>
    </row>
    <row r="395" spans="1:14" x14ac:dyDescent="0.45">
      <c r="A395" s="31" t="str">
        <f t="shared" si="24"/>
        <v>E09000019_Children who had more than one missing from care incident during the year_number</v>
      </c>
      <c r="B395" s="31" t="s">
        <v>500</v>
      </c>
      <c r="C395" s="31" t="s">
        <v>501</v>
      </c>
      <c r="D395" s="31" t="s">
        <v>474</v>
      </c>
      <c r="E395" s="31">
        <v>2019</v>
      </c>
      <c r="F395" s="31" t="s">
        <v>66</v>
      </c>
      <c r="G395" s="26" t="s">
        <v>72</v>
      </c>
      <c r="H395" s="31" t="s">
        <v>1848</v>
      </c>
      <c r="I395" s="31">
        <v>61</v>
      </c>
      <c r="J395" s="31">
        <f>INDEX('LA lookup'!H:H,MATCH('Known to services raw data'!B395,'LA lookup'!G:G,0))</f>
        <v>42098</v>
      </c>
      <c r="K395" s="31">
        <v>1.4489999524918049</v>
      </c>
      <c r="L395" s="31" t="str">
        <f t="shared" si="25"/>
        <v>1.4 per 1000 0-17 yr olds</v>
      </c>
      <c r="M395" s="31">
        <f t="shared" si="26"/>
        <v>1.4489999524918049</v>
      </c>
      <c r="N395" s="31">
        <f t="shared" si="27"/>
        <v>0</v>
      </c>
    </row>
    <row r="396" spans="1:14" x14ac:dyDescent="0.45">
      <c r="A396" s="31" t="str">
        <f t="shared" si="24"/>
        <v>E09000020_Children who had more than one missing from care incident during the year_number</v>
      </c>
      <c r="B396" s="31" t="s">
        <v>479</v>
      </c>
      <c r="C396" s="31" t="s">
        <v>674</v>
      </c>
      <c r="D396" s="31" t="s">
        <v>474</v>
      </c>
      <c r="E396" s="31">
        <v>2019</v>
      </c>
      <c r="F396" s="31" t="s">
        <v>66</v>
      </c>
      <c r="G396" s="26" t="s">
        <v>72</v>
      </c>
      <c r="H396" s="31" t="s">
        <v>1848</v>
      </c>
      <c r="I396" s="31">
        <v>14</v>
      </c>
      <c r="J396" s="31">
        <f>INDEX('LA lookup'!H:H,MATCH('Known to services raw data'!B396,'LA lookup'!G:G,0))</f>
        <v>28678</v>
      </c>
      <c r="K396" s="31">
        <v>0.48817909198688891</v>
      </c>
      <c r="L396" s="31" t="str">
        <f t="shared" si="25"/>
        <v>0.5 per 1000 0-17 yr olds</v>
      </c>
      <c r="M396" s="31">
        <f t="shared" si="26"/>
        <v>0.48817909198688891</v>
      </c>
      <c r="N396" s="31">
        <f t="shared" si="27"/>
        <v>0</v>
      </c>
    </row>
    <row r="397" spans="1:14" x14ac:dyDescent="0.45">
      <c r="A397" s="31" t="str">
        <f t="shared" si="24"/>
        <v>E09000022_Children who had more than one missing from care incident during the year_number</v>
      </c>
      <c r="B397" s="31" t="s">
        <v>335</v>
      </c>
      <c r="C397" s="31" t="s">
        <v>336</v>
      </c>
      <c r="D397" s="31" t="s">
        <v>474</v>
      </c>
      <c r="E397" s="31">
        <v>2019</v>
      </c>
      <c r="F397" s="31" t="s">
        <v>66</v>
      </c>
      <c r="G397" s="26" t="s">
        <v>72</v>
      </c>
      <c r="H397" s="31" t="s">
        <v>1848</v>
      </c>
      <c r="I397" s="31">
        <v>79</v>
      </c>
      <c r="J397" s="31">
        <f>INDEX('LA lookup'!H:H,MATCH('Known to services raw data'!B397,'LA lookup'!G:G,0))</f>
        <v>62629</v>
      </c>
      <c r="K397" s="31">
        <v>1.261396477670089</v>
      </c>
      <c r="L397" s="31" t="str">
        <f t="shared" si="25"/>
        <v>1.3 per 1000 0-17 yr olds</v>
      </c>
      <c r="M397" s="31">
        <f t="shared" si="26"/>
        <v>1.261396477670089</v>
      </c>
      <c r="N397" s="31">
        <f t="shared" si="27"/>
        <v>0</v>
      </c>
    </row>
    <row r="398" spans="1:14" x14ac:dyDescent="0.45">
      <c r="A398" s="31" t="str">
        <f t="shared" si="24"/>
        <v>E09000023_Children who had more than one missing from care incident during the year_number</v>
      </c>
      <c r="B398" s="31" t="s">
        <v>343</v>
      </c>
      <c r="C398" s="31" t="s">
        <v>344</v>
      </c>
      <c r="D398" s="31" t="s">
        <v>474</v>
      </c>
      <c r="E398" s="31">
        <v>2019</v>
      </c>
      <c r="F398" s="31" t="s">
        <v>66</v>
      </c>
      <c r="G398" s="26" t="s">
        <v>72</v>
      </c>
      <c r="H398" s="31" t="s">
        <v>1848</v>
      </c>
      <c r="I398" s="31">
        <v>53</v>
      </c>
      <c r="J398" s="31">
        <f>INDEX('LA lookup'!H:H,MATCH('Known to services raw data'!B398,'LA lookup'!G:G,0))</f>
        <v>68458</v>
      </c>
      <c r="K398" s="31">
        <v>0.77419731806363024</v>
      </c>
      <c r="L398" s="31" t="str">
        <f t="shared" si="25"/>
        <v>0.8 per 1000 0-17 yr olds</v>
      </c>
      <c r="M398" s="31">
        <f t="shared" si="26"/>
        <v>0.77419731806363024</v>
      </c>
      <c r="N398" s="31">
        <f t="shared" si="27"/>
        <v>0</v>
      </c>
    </row>
    <row r="399" spans="1:14" x14ac:dyDescent="0.45">
      <c r="A399" s="31" t="str">
        <f t="shared" si="24"/>
        <v>E09000025_Children who had more than one missing from care incident during the year_number</v>
      </c>
      <c r="B399" s="31" t="s">
        <v>359</v>
      </c>
      <c r="C399" s="31" t="s">
        <v>360</v>
      </c>
      <c r="D399" s="31" t="s">
        <v>474</v>
      </c>
      <c r="E399" s="31">
        <v>2019</v>
      </c>
      <c r="F399" s="31" t="s">
        <v>66</v>
      </c>
      <c r="G399" s="26" t="s">
        <v>72</v>
      </c>
      <c r="H399" s="31" t="s">
        <v>1848</v>
      </c>
      <c r="I399" s="31">
        <v>50</v>
      </c>
      <c r="J399" s="31">
        <f>INDEX('LA lookup'!H:H,MATCH('Known to services raw data'!B399,'LA lookup'!G:G,0))</f>
        <v>86567</v>
      </c>
      <c r="K399" s="31">
        <v>0.57758730232074573</v>
      </c>
      <c r="L399" s="31" t="str">
        <f t="shared" si="25"/>
        <v>0.6 per 1000 0-17 yr olds</v>
      </c>
      <c r="M399" s="31">
        <f t="shared" si="26"/>
        <v>0.57758730232074573</v>
      </c>
      <c r="N399" s="31">
        <f t="shared" si="27"/>
        <v>0</v>
      </c>
    </row>
    <row r="400" spans="1:14" x14ac:dyDescent="0.45">
      <c r="A400" s="31" t="str">
        <f t="shared" si="24"/>
        <v>E09000028_Children who had more than one missing from care incident during the year_number</v>
      </c>
      <c r="B400" s="31" t="s">
        <v>414</v>
      </c>
      <c r="C400" s="31" t="s">
        <v>415</v>
      </c>
      <c r="D400" s="31" t="s">
        <v>474</v>
      </c>
      <c r="E400" s="31">
        <v>2019</v>
      </c>
      <c r="F400" s="31" t="s">
        <v>66</v>
      </c>
      <c r="G400" s="26" t="s">
        <v>72</v>
      </c>
      <c r="H400" s="31" t="s">
        <v>1848</v>
      </c>
      <c r="I400" s="31">
        <v>67</v>
      </c>
      <c r="J400" s="31">
        <f>INDEX('LA lookup'!H:H,MATCH('Known to services raw data'!B400,'LA lookup'!G:G,0))</f>
        <v>65121</v>
      </c>
      <c r="K400" s="31">
        <v>1.0288539795150566</v>
      </c>
      <c r="L400" s="31" t="str">
        <f t="shared" si="25"/>
        <v>1 per 1000 0-17 yr olds</v>
      </c>
      <c r="M400" s="31">
        <f t="shared" si="26"/>
        <v>1.0288539795150566</v>
      </c>
      <c r="N400" s="31">
        <f t="shared" si="27"/>
        <v>0</v>
      </c>
    </row>
    <row r="401" spans="1:14" x14ac:dyDescent="0.45">
      <c r="A401" s="31" t="str">
        <f t="shared" si="24"/>
        <v>E09000030_Children who had more than one missing from care incident during the year_number</v>
      </c>
      <c r="B401" s="31" t="s">
        <v>440</v>
      </c>
      <c r="C401" s="31" t="s">
        <v>441</v>
      </c>
      <c r="D401" s="31" t="s">
        <v>474</v>
      </c>
      <c r="E401" s="31">
        <v>2019</v>
      </c>
      <c r="F401" s="31" t="s">
        <v>66</v>
      </c>
      <c r="G401" s="26" t="s">
        <v>72</v>
      </c>
      <c r="H401" s="31" t="s">
        <v>1848</v>
      </c>
      <c r="I401" s="31">
        <v>68</v>
      </c>
      <c r="J401" s="31">
        <f>INDEX('LA lookup'!H:H,MATCH('Known to services raw data'!B401,'LA lookup'!G:G,0))</f>
        <v>70973</v>
      </c>
      <c r="K401" s="31">
        <v>0.95811083087934845</v>
      </c>
      <c r="L401" s="31" t="str">
        <f t="shared" si="25"/>
        <v>1 per 1000 0-17 yr olds</v>
      </c>
      <c r="M401" s="31">
        <f t="shared" si="26"/>
        <v>0.95811083087934845</v>
      </c>
      <c r="N401" s="31">
        <f t="shared" si="27"/>
        <v>0</v>
      </c>
    </row>
    <row r="402" spans="1:14" x14ac:dyDescent="0.45">
      <c r="A402" s="31" t="str">
        <f t="shared" si="24"/>
        <v>E09000032_Children who had more than one missing from care incident during the year_number</v>
      </c>
      <c r="B402" s="31" t="s">
        <v>450</v>
      </c>
      <c r="C402" s="31" t="s">
        <v>451</v>
      </c>
      <c r="D402" s="31" t="s">
        <v>474</v>
      </c>
      <c r="E402" s="31">
        <v>2019</v>
      </c>
      <c r="F402" s="31" t="s">
        <v>66</v>
      </c>
      <c r="G402" s="26" t="s">
        <v>72</v>
      </c>
      <c r="H402" s="31" t="s">
        <v>1848</v>
      </c>
      <c r="I402" s="31">
        <v>61</v>
      </c>
      <c r="J402" s="31">
        <f>INDEX('LA lookup'!H:H,MATCH('Known to services raw data'!B402,'LA lookup'!G:G,0))</f>
        <v>63840</v>
      </c>
      <c r="K402" s="31">
        <v>0.95551378446115287</v>
      </c>
      <c r="L402" s="31" t="str">
        <f t="shared" si="25"/>
        <v>1 per 1000 0-17 yr olds</v>
      </c>
      <c r="M402" s="31">
        <f t="shared" si="26"/>
        <v>0.95551378446115287</v>
      </c>
      <c r="N402" s="31">
        <f t="shared" si="27"/>
        <v>0</v>
      </c>
    </row>
    <row r="403" spans="1:14" x14ac:dyDescent="0.45">
      <c r="A403" s="31" t="str">
        <f t="shared" si="24"/>
        <v>E09000033_Children who had more than one missing from care incident during the year_number</v>
      </c>
      <c r="B403" s="31" t="s">
        <v>506</v>
      </c>
      <c r="C403" s="31" t="s">
        <v>507</v>
      </c>
      <c r="D403" s="31" t="s">
        <v>474</v>
      </c>
      <c r="E403" s="31">
        <v>2019</v>
      </c>
      <c r="F403" s="31" t="s">
        <v>66</v>
      </c>
      <c r="G403" s="26" t="s">
        <v>72</v>
      </c>
      <c r="H403" s="31" t="s">
        <v>1848</v>
      </c>
      <c r="I403" s="31">
        <v>25</v>
      </c>
      <c r="J403" s="31">
        <f>INDEX('LA lookup'!H:H,MATCH('Known to services raw data'!B403,'LA lookup'!G:G,0))</f>
        <v>47445</v>
      </c>
      <c r="K403" s="31">
        <v>0.52692591421646118</v>
      </c>
      <c r="L403" s="31" t="str">
        <f t="shared" si="25"/>
        <v>0.5 per 1000 0-17 yr olds</v>
      </c>
      <c r="M403" s="31">
        <f t="shared" si="26"/>
        <v>0.52692591421646118</v>
      </c>
      <c r="N403" s="31">
        <f t="shared" si="27"/>
        <v>0</v>
      </c>
    </row>
    <row r="404" spans="1:14" x14ac:dyDescent="0.45">
      <c r="A404" s="31" t="str">
        <f t="shared" si="24"/>
        <v>E09000002_Children who had more than one missing from care incident during the year_number</v>
      </c>
      <c r="B404" s="31" t="s">
        <v>227</v>
      </c>
      <c r="C404" s="31" t="s">
        <v>228</v>
      </c>
      <c r="D404" s="31" t="s">
        <v>474</v>
      </c>
      <c r="E404" s="31">
        <v>2019</v>
      </c>
      <c r="F404" s="31" t="s">
        <v>66</v>
      </c>
      <c r="G404" s="26" t="s">
        <v>72</v>
      </c>
      <c r="H404" s="31" t="s">
        <v>1848</v>
      </c>
      <c r="I404" s="31">
        <v>28</v>
      </c>
      <c r="J404" s="31">
        <f>INDEX('LA lookup'!H:H,MATCH('Known to services raw data'!B404,'LA lookup'!G:G,0))</f>
        <v>63401</v>
      </c>
      <c r="K404" s="31">
        <v>0.44163341272219686</v>
      </c>
      <c r="L404" s="31" t="str">
        <f t="shared" si="25"/>
        <v>0.4 per 1000 0-17 yr olds</v>
      </c>
      <c r="M404" s="31">
        <f t="shared" si="26"/>
        <v>0.44163341272219686</v>
      </c>
      <c r="N404" s="31">
        <f t="shared" si="27"/>
        <v>0</v>
      </c>
    </row>
    <row r="405" spans="1:14" x14ac:dyDescent="0.45">
      <c r="A405" s="31" t="str">
        <f t="shared" si="24"/>
        <v>E09000003_Children who had more than one missing from care incident during the year_number</v>
      </c>
      <c r="B405" s="31" t="s">
        <v>233</v>
      </c>
      <c r="C405" s="31" t="s">
        <v>234</v>
      </c>
      <c r="D405" s="31" t="s">
        <v>474</v>
      </c>
      <c r="E405" s="31">
        <v>2019</v>
      </c>
      <c r="F405" s="31" t="s">
        <v>66</v>
      </c>
      <c r="G405" s="26" t="s">
        <v>72</v>
      </c>
      <c r="H405" s="31" t="s">
        <v>1848</v>
      </c>
      <c r="I405" s="31">
        <v>57</v>
      </c>
      <c r="J405" s="31">
        <f>INDEX('LA lookup'!H:H,MATCH('Known to services raw data'!B405,'LA lookup'!G:G,0))</f>
        <v>92701</v>
      </c>
      <c r="K405" s="31">
        <v>0.6148800983808157</v>
      </c>
      <c r="L405" s="31" t="str">
        <f t="shared" si="25"/>
        <v>0.6 per 1000 0-17 yr olds</v>
      </c>
      <c r="M405" s="31">
        <f t="shared" si="26"/>
        <v>0.6148800983808157</v>
      </c>
      <c r="N405" s="31">
        <f t="shared" si="27"/>
        <v>0</v>
      </c>
    </row>
    <row r="406" spans="1:14" x14ac:dyDescent="0.45">
      <c r="A406" s="31" t="str">
        <f t="shared" si="24"/>
        <v>E09000004_Children who had more than one missing from care incident during the year_number</v>
      </c>
      <c r="B406" s="31" t="s">
        <v>242</v>
      </c>
      <c r="C406" s="31" t="s">
        <v>243</v>
      </c>
      <c r="D406" s="31" t="s">
        <v>474</v>
      </c>
      <c r="E406" s="31">
        <v>2019</v>
      </c>
      <c r="F406" s="31" t="s">
        <v>66</v>
      </c>
      <c r="G406" s="26" t="s">
        <v>72</v>
      </c>
      <c r="H406" s="31" t="s">
        <v>1848</v>
      </c>
      <c r="I406" s="31">
        <v>41</v>
      </c>
      <c r="J406" s="31">
        <f>INDEX('LA lookup'!H:H,MATCH('Known to services raw data'!B406,'LA lookup'!G:G,0))</f>
        <v>56853</v>
      </c>
      <c r="K406" s="31">
        <v>0.72115807433204937</v>
      </c>
      <c r="L406" s="31" t="str">
        <f t="shared" si="25"/>
        <v>0.7 per 1000 0-17 yr olds</v>
      </c>
      <c r="M406" s="31">
        <f t="shared" si="26"/>
        <v>0.72115807433204937</v>
      </c>
      <c r="N406" s="31">
        <f t="shared" si="27"/>
        <v>0</v>
      </c>
    </row>
    <row r="407" spans="1:14" x14ac:dyDescent="0.45">
      <c r="A407" s="31" t="str">
        <f t="shared" si="24"/>
        <v>E09000005_Children who had more than one missing from care incident during the year_number</v>
      </c>
      <c r="B407" s="31" t="s">
        <v>261</v>
      </c>
      <c r="C407" s="31" t="s">
        <v>262</v>
      </c>
      <c r="D407" s="31" t="s">
        <v>474</v>
      </c>
      <c r="E407" s="31">
        <v>2019</v>
      </c>
      <c r="F407" s="31" t="s">
        <v>66</v>
      </c>
      <c r="G407" s="26" t="s">
        <v>72</v>
      </c>
      <c r="H407" s="31" t="s">
        <v>1848</v>
      </c>
      <c r="I407" s="31">
        <v>58</v>
      </c>
      <c r="J407" s="31">
        <f>INDEX('LA lookup'!H:H,MATCH('Known to services raw data'!B407,'LA lookup'!G:G,0))</f>
        <v>77893</v>
      </c>
      <c r="K407" s="31">
        <v>0.74461119741183424</v>
      </c>
      <c r="L407" s="31" t="str">
        <f t="shared" si="25"/>
        <v>0.7 per 1000 0-17 yr olds</v>
      </c>
      <c r="M407" s="31">
        <f t="shared" si="26"/>
        <v>0.74461119741183424</v>
      </c>
      <c r="N407" s="31">
        <f t="shared" si="27"/>
        <v>0</v>
      </c>
    </row>
    <row r="408" spans="1:14" x14ac:dyDescent="0.45">
      <c r="A408" s="31" t="str">
        <f t="shared" si="24"/>
        <v>E09000006_Children who had more than one missing from care incident during the year_number</v>
      </c>
      <c r="B408" s="31" t="s">
        <v>267</v>
      </c>
      <c r="C408" s="31" t="s">
        <v>268</v>
      </c>
      <c r="D408" s="31" t="s">
        <v>474</v>
      </c>
      <c r="E408" s="31">
        <v>2019</v>
      </c>
      <c r="F408" s="31" t="s">
        <v>66</v>
      </c>
      <c r="G408" s="26" t="s">
        <v>72</v>
      </c>
      <c r="H408" s="31" t="s">
        <v>1848</v>
      </c>
      <c r="I408" s="31">
        <v>43</v>
      </c>
      <c r="J408" s="31">
        <f>INDEX('LA lookup'!H:H,MATCH('Known to services raw data'!B408,'LA lookup'!G:G,0))</f>
        <v>75055</v>
      </c>
      <c r="K408" s="31">
        <v>0.57291319698887488</v>
      </c>
      <c r="L408" s="31" t="str">
        <f t="shared" si="25"/>
        <v>0.6 per 1000 0-17 yr olds</v>
      </c>
      <c r="M408" s="31">
        <f t="shared" si="26"/>
        <v>0.57291319698887488</v>
      </c>
      <c r="N408" s="31">
        <f t="shared" si="27"/>
        <v>0</v>
      </c>
    </row>
    <row r="409" spans="1:14" x14ac:dyDescent="0.45">
      <c r="A409" s="31" t="str">
        <f t="shared" si="24"/>
        <v>E09000008_Children who had more than one missing from care incident during the year_number</v>
      </c>
      <c r="B409" s="31" t="s">
        <v>486</v>
      </c>
      <c r="C409" s="31" t="s">
        <v>487</v>
      </c>
      <c r="D409" s="31" t="s">
        <v>474</v>
      </c>
      <c r="E409" s="31">
        <v>2019</v>
      </c>
      <c r="F409" s="31" t="s">
        <v>66</v>
      </c>
      <c r="G409" s="26" t="s">
        <v>72</v>
      </c>
      <c r="H409" s="31" t="s">
        <v>1848</v>
      </c>
      <c r="I409" s="31">
        <v>169</v>
      </c>
      <c r="J409" s="31">
        <f>INDEX('LA lookup'!H:H,MATCH('Known to services raw data'!B409,'LA lookup'!G:G,0))</f>
        <v>94702</v>
      </c>
      <c r="K409" s="31">
        <v>1.7845452049587125</v>
      </c>
      <c r="L409" s="31" t="str">
        <f t="shared" si="25"/>
        <v>1.8 per 1000 0-17 yr olds</v>
      </c>
      <c r="M409" s="31">
        <f t="shared" si="26"/>
        <v>1.7845452049587125</v>
      </c>
      <c r="N409" s="31">
        <f t="shared" si="27"/>
        <v>0</v>
      </c>
    </row>
    <row r="410" spans="1:14" x14ac:dyDescent="0.45">
      <c r="A410" s="31" t="str">
        <f t="shared" si="24"/>
        <v>E09000009_Children who had more than one missing from care incident during the year_number</v>
      </c>
      <c r="B410" s="31" t="s">
        <v>509</v>
      </c>
      <c r="C410" s="31" t="s">
        <v>510</v>
      </c>
      <c r="D410" s="31" t="s">
        <v>474</v>
      </c>
      <c r="E410" s="31">
        <v>2019</v>
      </c>
      <c r="F410" s="31" t="s">
        <v>66</v>
      </c>
      <c r="G410" s="26" t="s">
        <v>72</v>
      </c>
      <c r="H410" s="31" t="s">
        <v>1848</v>
      </c>
      <c r="I410" s="31">
        <v>32</v>
      </c>
      <c r="J410" s="31">
        <f>INDEX('LA lookup'!H:H,MATCH('Known to services raw data'!B410,'LA lookup'!G:G,0))</f>
        <v>81732</v>
      </c>
      <c r="K410" s="31">
        <v>0.39152351588117257</v>
      </c>
      <c r="L410" s="31" t="str">
        <f t="shared" si="25"/>
        <v>0.4 per 1000 0-17 yr olds</v>
      </c>
      <c r="M410" s="31">
        <f t="shared" si="26"/>
        <v>0.39152351588117257</v>
      </c>
      <c r="N410" s="31">
        <f t="shared" si="27"/>
        <v>0</v>
      </c>
    </row>
    <row r="411" spans="1:14" x14ac:dyDescent="0.45">
      <c r="A411" s="31" t="str">
        <f t="shared" si="24"/>
        <v>E09000010_Children who had more than one missing from care incident during the year_number</v>
      </c>
      <c r="B411" s="31" t="s">
        <v>301</v>
      </c>
      <c r="C411" s="31" t="s">
        <v>302</v>
      </c>
      <c r="D411" s="31" t="s">
        <v>474</v>
      </c>
      <c r="E411" s="31">
        <v>2019</v>
      </c>
      <c r="F411" s="31" t="s">
        <v>66</v>
      </c>
      <c r="G411" s="26" t="s">
        <v>72</v>
      </c>
      <c r="H411" s="31" t="s">
        <v>1848</v>
      </c>
      <c r="I411" s="31">
        <v>24</v>
      </c>
      <c r="J411" s="31">
        <f>INDEX('LA lookup'!H:H,MATCH('Known to services raw data'!B411,'LA lookup'!G:G,0))</f>
        <v>84497</v>
      </c>
      <c r="K411" s="31">
        <v>0.28403375267760983</v>
      </c>
      <c r="L411" s="31" t="str">
        <f t="shared" si="25"/>
        <v>0.3 per 1000 0-17 yr olds</v>
      </c>
      <c r="M411" s="31">
        <f t="shared" si="26"/>
        <v>0.28403375267760983</v>
      </c>
      <c r="N411" s="31">
        <f t="shared" si="27"/>
        <v>0</v>
      </c>
    </row>
    <row r="412" spans="1:14" x14ac:dyDescent="0.45">
      <c r="A412" s="31" t="str">
        <f t="shared" si="24"/>
        <v>E09000011_Children who had more than one missing from care incident during the year_number</v>
      </c>
      <c r="B412" s="31" t="s">
        <v>518</v>
      </c>
      <c r="C412" s="31" t="s">
        <v>519</v>
      </c>
      <c r="D412" s="31" t="s">
        <v>474</v>
      </c>
      <c r="E412" s="31">
        <v>2019</v>
      </c>
      <c r="F412" s="31" t="s">
        <v>66</v>
      </c>
      <c r="G412" s="26" t="s">
        <v>72</v>
      </c>
      <c r="H412" s="31" t="s">
        <v>1848</v>
      </c>
      <c r="I412" s="31">
        <v>61</v>
      </c>
      <c r="J412" s="31">
        <f>INDEX('LA lookup'!H:H,MATCH('Known to services raw data'!B412,'LA lookup'!G:G,0))</f>
        <v>68917</v>
      </c>
      <c r="K412" s="31">
        <v>0.88512268380805903</v>
      </c>
      <c r="L412" s="31" t="str">
        <f t="shared" si="25"/>
        <v>0.9 per 1000 0-17 yr olds</v>
      </c>
      <c r="M412" s="31">
        <f t="shared" si="26"/>
        <v>0.88512268380805903</v>
      </c>
      <c r="N412" s="31">
        <f t="shared" si="27"/>
        <v>0</v>
      </c>
    </row>
    <row r="413" spans="1:14" x14ac:dyDescent="0.45">
      <c r="A413" s="31" t="str">
        <f t="shared" si="24"/>
        <v>E09000015_Children who had more than one missing from care incident during the year_number</v>
      </c>
      <c r="B413" s="31" t="s">
        <v>496</v>
      </c>
      <c r="C413" s="31" t="s">
        <v>497</v>
      </c>
      <c r="D413" s="31" t="s">
        <v>474</v>
      </c>
      <c r="E413" s="31">
        <v>2019</v>
      </c>
      <c r="F413" s="31" t="s">
        <v>66</v>
      </c>
      <c r="G413" s="26" t="s">
        <v>72</v>
      </c>
      <c r="H413" s="31" t="s">
        <v>1848</v>
      </c>
      <c r="I413" s="31">
        <v>17</v>
      </c>
      <c r="J413" s="31">
        <f>INDEX('LA lookup'!H:H,MATCH('Known to services raw data'!B413,'LA lookup'!G:G,0))</f>
        <v>58373</v>
      </c>
      <c r="K413" s="31">
        <v>0.29123053466499926</v>
      </c>
      <c r="L413" s="31" t="str">
        <f t="shared" si="25"/>
        <v>0.3 per 1000 0-17 yr olds</v>
      </c>
      <c r="M413" s="31">
        <f t="shared" si="26"/>
        <v>0.29123053466499926</v>
      </c>
      <c r="N413" s="31">
        <f t="shared" si="27"/>
        <v>0</v>
      </c>
    </row>
    <row r="414" spans="1:14" x14ac:dyDescent="0.45">
      <c r="A414" s="31" t="str">
        <f t="shared" si="24"/>
        <v>E09000016_Children who had more than one missing from care incident during the year_number</v>
      </c>
      <c r="B414" s="31" t="s">
        <v>315</v>
      </c>
      <c r="C414" s="31" t="s">
        <v>316</v>
      </c>
      <c r="D414" s="31" t="s">
        <v>474</v>
      </c>
      <c r="E414" s="31">
        <v>2019</v>
      </c>
      <c r="F414" s="31" t="s">
        <v>66</v>
      </c>
      <c r="G414" s="26" t="s">
        <v>72</v>
      </c>
      <c r="H414" s="31" t="s">
        <v>1848</v>
      </c>
      <c r="I414" s="31">
        <v>26</v>
      </c>
      <c r="J414" s="31">
        <f>INDEX('LA lookup'!H:H,MATCH('Known to services raw data'!B414,'LA lookup'!G:G,0))</f>
        <v>57541</v>
      </c>
      <c r="K414" s="31">
        <v>0.45185172311916721</v>
      </c>
      <c r="L414" s="31" t="str">
        <f t="shared" si="25"/>
        <v>0.5 per 1000 0-17 yr olds</v>
      </c>
      <c r="M414" s="31">
        <f t="shared" si="26"/>
        <v>0.45185172311916721</v>
      </c>
      <c r="N414" s="31">
        <f t="shared" si="27"/>
        <v>0</v>
      </c>
    </row>
    <row r="415" spans="1:14" x14ac:dyDescent="0.45">
      <c r="A415" s="31" t="str">
        <f t="shared" si="24"/>
        <v>E09000017_Children who had more than one missing from care incident during the year_number</v>
      </c>
      <c r="B415" s="31" t="s">
        <v>321</v>
      </c>
      <c r="C415" s="31" t="s">
        <v>322</v>
      </c>
      <c r="D415" s="31" t="s">
        <v>474</v>
      </c>
      <c r="E415" s="31">
        <v>2019</v>
      </c>
      <c r="F415" s="31" t="s">
        <v>66</v>
      </c>
      <c r="G415" s="26" t="s">
        <v>72</v>
      </c>
      <c r="H415" s="31" t="s">
        <v>1848</v>
      </c>
      <c r="I415" s="31">
        <v>43</v>
      </c>
      <c r="J415" s="31">
        <f>INDEX('LA lookup'!H:H,MATCH('Known to services raw data'!B415,'LA lookup'!G:G,0))</f>
        <v>73377</v>
      </c>
      <c r="K415" s="31">
        <v>0.58601469125202721</v>
      </c>
      <c r="L415" s="31" t="str">
        <f t="shared" si="25"/>
        <v>0.6 per 1000 0-17 yr olds</v>
      </c>
      <c r="M415" s="31">
        <f t="shared" si="26"/>
        <v>0.58601469125202721</v>
      </c>
      <c r="N415" s="31">
        <f t="shared" si="27"/>
        <v>0</v>
      </c>
    </row>
    <row r="416" spans="1:14" x14ac:dyDescent="0.45">
      <c r="A416" s="31" t="str">
        <f t="shared" si="24"/>
        <v>E09000018_Children who had more than one missing from care incident during the year_number</v>
      </c>
      <c r="B416" s="31" t="s">
        <v>323</v>
      </c>
      <c r="C416" s="31" t="s">
        <v>324</v>
      </c>
      <c r="D416" s="31" t="s">
        <v>474</v>
      </c>
      <c r="E416" s="31">
        <v>2019</v>
      </c>
      <c r="F416" s="31" t="s">
        <v>66</v>
      </c>
      <c r="G416" s="26" t="s">
        <v>72</v>
      </c>
      <c r="H416" s="31" t="s">
        <v>1848</v>
      </c>
      <c r="I416" s="31">
        <v>24</v>
      </c>
      <c r="J416" s="31">
        <f>INDEX('LA lookup'!H:H,MATCH('Known to services raw data'!B416,'LA lookup'!G:G,0))</f>
        <v>64898</v>
      </c>
      <c r="K416" s="31">
        <v>0.36981108816912694</v>
      </c>
      <c r="L416" s="31" t="str">
        <f t="shared" si="25"/>
        <v>0.4 per 1000 0-17 yr olds</v>
      </c>
      <c r="M416" s="31">
        <f t="shared" si="26"/>
        <v>0.36981108816912694</v>
      </c>
      <c r="N416" s="31">
        <f t="shared" si="27"/>
        <v>0</v>
      </c>
    </row>
    <row r="417" spans="1:14" x14ac:dyDescent="0.45">
      <c r="A417" s="31" t="str">
        <f t="shared" si="24"/>
        <v>E09000021_Children who had more than one missing from care incident during the year_number</v>
      </c>
      <c r="B417" s="31" t="s">
        <v>520</v>
      </c>
      <c r="C417" s="31" t="s">
        <v>521</v>
      </c>
      <c r="D417" s="31" t="s">
        <v>474</v>
      </c>
      <c r="E417" s="31">
        <v>2019</v>
      </c>
      <c r="F417" s="31" t="s">
        <v>66</v>
      </c>
      <c r="G417" s="26" t="s">
        <v>72</v>
      </c>
      <c r="H417" s="31" t="s">
        <v>1848</v>
      </c>
      <c r="I417" s="31">
        <v>25</v>
      </c>
      <c r="J417" s="31">
        <f>INDEX('LA lookup'!H:H,MATCH('Known to services raw data'!B417,'LA lookup'!G:G,0))</f>
        <v>38977</v>
      </c>
      <c r="K417" s="31">
        <v>0.64140390486697285</v>
      </c>
      <c r="L417" s="31" t="str">
        <f t="shared" si="25"/>
        <v>0.6 per 1000 0-17 yr olds</v>
      </c>
      <c r="M417" s="31">
        <f t="shared" si="26"/>
        <v>0.64140390486697285</v>
      </c>
      <c r="N417" s="31">
        <f t="shared" si="27"/>
        <v>0</v>
      </c>
    </row>
    <row r="418" spans="1:14" x14ac:dyDescent="0.45">
      <c r="A418" s="31" t="str">
        <f t="shared" si="24"/>
        <v>E09000024_Children who had more than one missing from care incident during the year_number</v>
      </c>
      <c r="B418" s="31" t="s">
        <v>353</v>
      </c>
      <c r="C418" s="31" t="s">
        <v>354</v>
      </c>
      <c r="D418" s="31" t="s">
        <v>474</v>
      </c>
      <c r="E418" s="31">
        <v>2019</v>
      </c>
      <c r="F418" s="31" t="s">
        <v>66</v>
      </c>
      <c r="G418" s="26" t="s">
        <v>72</v>
      </c>
      <c r="H418" s="31" t="s">
        <v>1848</v>
      </c>
      <c r="I418" s="31">
        <v>11</v>
      </c>
      <c r="J418" s="31">
        <f>INDEX('LA lookup'!H:H,MATCH('Known to services raw data'!B418,'LA lookup'!G:G,0))</f>
        <v>47266</v>
      </c>
      <c r="K418" s="31">
        <v>0.23272542631066728</v>
      </c>
      <c r="L418" s="31" t="str">
        <f t="shared" si="25"/>
        <v>0.2 per 1000 0-17 yr olds</v>
      </c>
      <c r="M418" s="31">
        <f t="shared" si="26"/>
        <v>0.23272542631066728</v>
      </c>
      <c r="N418" s="31">
        <f t="shared" si="27"/>
        <v>0</v>
      </c>
    </row>
    <row r="419" spans="1:14" x14ac:dyDescent="0.45">
      <c r="A419" s="31" t="str">
        <f t="shared" si="24"/>
        <v>E09000026_Children who had more than one missing from care incident during the year_number</v>
      </c>
      <c r="B419" s="31" t="s">
        <v>385</v>
      </c>
      <c r="C419" s="31" t="s">
        <v>386</v>
      </c>
      <c r="D419" s="31" t="s">
        <v>474</v>
      </c>
      <c r="E419" s="31">
        <v>2019</v>
      </c>
      <c r="F419" s="31" t="s">
        <v>66</v>
      </c>
      <c r="G419" s="26" t="s">
        <v>72</v>
      </c>
      <c r="H419" s="31" t="s">
        <v>1848</v>
      </c>
      <c r="I419" s="31">
        <v>36</v>
      </c>
      <c r="J419" s="31">
        <f>INDEX('LA lookup'!H:H,MATCH('Known to services raw data'!B419,'LA lookup'!G:G,0))</f>
        <v>76159</v>
      </c>
      <c r="K419" s="31">
        <v>0.47269528223847473</v>
      </c>
      <c r="L419" s="31" t="str">
        <f t="shared" si="25"/>
        <v>0.5 per 1000 0-17 yr olds</v>
      </c>
      <c r="M419" s="31">
        <f t="shared" si="26"/>
        <v>0.47269528223847473</v>
      </c>
      <c r="N419" s="31">
        <f t="shared" si="27"/>
        <v>0</v>
      </c>
    </row>
    <row r="420" spans="1:14" x14ac:dyDescent="0.45">
      <c r="A420" s="31" t="str">
        <f t="shared" si="24"/>
        <v>E09000027_Children who had more than one missing from care incident during the year_number</v>
      </c>
      <c r="B420" s="31" t="s">
        <v>389</v>
      </c>
      <c r="C420" s="31" t="s">
        <v>390</v>
      </c>
      <c r="D420" s="31" t="s">
        <v>474</v>
      </c>
      <c r="E420" s="31">
        <v>2019</v>
      </c>
      <c r="F420" s="31" t="s">
        <v>66</v>
      </c>
      <c r="G420" s="26" t="s">
        <v>72</v>
      </c>
      <c r="H420" s="31" t="s">
        <v>1848</v>
      </c>
      <c r="I420" s="31">
        <v>19</v>
      </c>
      <c r="J420" s="31">
        <f>INDEX('LA lookup'!H:H,MATCH('Known to services raw data'!B420,'LA lookup'!G:G,0))</f>
        <v>45525</v>
      </c>
      <c r="K420" s="31">
        <v>0.4173531026908292</v>
      </c>
      <c r="L420" s="31" t="str">
        <f t="shared" si="25"/>
        <v>0.4 per 1000 0-17 yr olds</v>
      </c>
      <c r="M420" s="31">
        <f t="shared" si="26"/>
        <v>0.4173531026908292</v>
      </c>
      <c r="N420" s="31">
        <f t="shared" si="27"/>
        <v>0</v>
      </c>
    </row>
    <row r="421" spans="1:14" x14ac:dyDescent="0.45">
      <c r="A421" s="31" t="str">
        <f t="shared" si="24"/>
        <v>E09000029_Children who had more than one missing from care incident during the year_number</v>
      </c>
      <c r="B421" s="31" t="s">
        <v>432</v>
      </c>
      <c r="C421" s="31" t="s">
        <v>433</v>
      </c>
      <c r="D421" s="31" t="s">
        <v>474</v>
      </c>
      <c r="E421" s="31">
        <v>2019</v>
      </c>
      <c r="F421" s="31" t="s">
        <v>66</v>
      </c>
      <c r="G421" s="26" t="s">
        <v>72</v>
      </c>
      <c r="H421" s="31" t="s">
        <v>1848</v>
      </c>
      <c r="I421" s="31">
        <v>30</v>
      </c>
      <c r="J421" s="31">
        <f>INDEX('LA lookup'!H:H,MATCH('Known to services raw data'!B421,'LA lookup'!G:G,0))</f>
        <v>47941</v>
      </c>
      <c r="K421" s="31">
        <v>0.62576917461045867</v>
      </c>
      <c r="L421" s="31" t="str">
        <f t="shared" si="25"/>
        <v>0.6 per 1000 0-17 yr olds</v>
      </c>
      <c r="M421" s="31">
        <f t="shared" si="26"/>
        <v>0.62576917461045867</v>
      </c>
      <c r="N421" s="31">
        <f t="shared" si="27"/>
        <v>0</v>
      </c>
    </row>
    <row r="422" spans="1:14" x14ac:dyDescent="0.45">
      <c r="A422" s="31" t="str">
        <f t="shared" si="24"/>
        <v>E09000031_Children who had more than one missing from care incident during the year_number</v>
      </c>
      <c r="B422" s="31" t="s">
        <v>448</v>
      </c>
      <c r="C422" s="31" t="s">
        <v>449</v>
      </c>
      <c r="D422" s="31" t="s">
        <v>474</v>
      </c>
      <c r="E422" s="31">
        <v>2019</v>
      </c>
      <c r="F422" s="31" t="s">
        <v>66</v>
      </c>
      <c r="G422" s="26" t="s">
        <v>72</v>
      </c>
      <c r="H422" s="31" t="s">
        <v>1848</v>
      </c>
      <c r="I422" s="31">
        <v>60</v>
      </c>
      <c r="J422" s="31">
        <f>INDEX('LA lookup'!H:H,MATCH('Known to services raw data'!B422,'LA lookup'!G:G,0))</f>
        <v>67017</v>
      </c>
      <c r="K422" s="31">
        <v>0.89529522359998215</v>
      </c>
      <c r="L422" s="31" t="str">
        <f t="shared" si="25"/>
        <v>0.9 per 1000 0-17 yr olds</v>
      </c>
      <c r="M422" s="31">
        <f t="shared" si="26"/>
        <v>0.89529522359998215</v>
      </c>
      <c r="N422" s="31">
        <f t="shared" si="27"/>
        <v>0</v>
      </c>
    </row>
    <row r="423" spans="1:14" x14ac:dyDescent="0.45">
      <c r="A423" s="31" t="str">
        <f t="shared" si="24"/>
        <v>E06000036_Children who had more than one missing from care incident during the year_number</v>
      </c>
      <c r="B423" s="31" t="s">
        <v>257</v>
      </c>
      <c r="C423" s="31" t="s">
        <v>258</v>
      </c>
      <c r="D423" s="31" t="s">
        <v>474</v>
      </c>
      <c r="E423" s="31">
        <v>2019</v>
      </c>
      <c r="F423" s="31" t="s">
        <v>66</v>
      </c>
      <c r="G423" s="26" t="s">
        <v>72</v>
      </c>
      <c r="H423" s="31" t="s">
        <v>1848</v>
      </c>
      <c r="I423" s="31">
        <v>23</v>
      </c>
      <c r="J423" s="31">
        <f>INDEX('LA lookup'!H:H,MATCH('Known to services raw data'!B423,'LA lookup'!G:G,0))</f>
        <v>28336</v>
      </c>
      <c r="K423" s="31">
        <v>0.81168831168831179</v>
      </c>
      <c r="L423" s="31" t="str">
        <f t="shared" si="25"/>
        <v>0.8 per 1000 0-17 yr olds</v>
      </c>
      <c r="M423" s="31">
        <f t="shared" si="26"/>
        <v>0.81168831168831179</v>
      </c>
      <c r="N423" s="31">
        <f t="shared" si="27"/>
        <v>0</v>
      </c>
    </row>
    <row r="424" spans="1:14" x14ac:dyDescent="0.45">
      <c r="A424" s="31" t="str">
        <f t="shared" si="24"/>
        <v>E06000043_Children who had more than one missing from care incident during the year_number</v>
      </c>
      <c r="B424" s="31" t="s">
        <v>263</v>
      </c>
      <c r="C424" s="31" t="s">
        <v>264</v>
      </c>
      <c r="D424" s="31" t="s">
        <v>474</v>
      </c>
      <c r="E424" s="31">
        <v>2019</v>
      </c>
      <c r="F424" s="31" t="s">
        <v>66</v>
      </c>
      <c r="G424" s="26" t="s">
        <v>72</v>
      </c>
      <c r="H424" s="31" t="s">
        <v>1848</v>
      </c>
      <c r="I424" s="31">
        <v>40</v>
      </c>
      <c r="J424" s="31">
        <f>INDEX('LA lookup'!H:H,MATCH('Known to services raw data'!B424,'LA lookup'!G:G,0))</f>
        <v>51005</v>
      </c>
      <c r="K424" s="31">
        <v>0.78423683952553669</v>
      </c>
      <c r="L424" s="31" t="str">
        <f t="shared" si="25"/>
        <v>0.8 per 1000 0-17 yr olds</v>
      </c>
      <c r="M424" s="31">
        <f t="shared" si="26"/>
        <v>0.78423683952553669</v>
      </c>
      <c r="N424" s="31">
        <f t="shared" si="27"/>
        <v>0</v>
      </c>
    </row>
    <row r="425" spans="1:14" x14ac:dyDescent="0.45">
      <c r="A425" s="31" t="str">
        <f t="shared" si="24"/>
        <v>E10000002_Children who had more than one missing from care incident during the year_number</v>
      </c>
      <c r="B425" s="31" t="s">
        <v>269</v>
      </c>
      <c r="C425" s="31" t="s">
        <v>270</v>
      </c>
      <c r="D425" s="31" t="s">
        <v>474</v>
      </c>
      <c r="E425" s="31">
        <v>2019</v>
      </c>
      <c r="F425" s="31" t="s">
        <v>66</v>
      </c>
      <c r="G425" s="26" t="s">
        <v>72</v>
      </c>
      <c r="H425" s="31" t="s">
        <v>1848</v>
      </c>
      <c r="I425" s="31">
        <v>66</v>
      </c>
      <c r="J425" s="31">
        <f>INDEX('LA lookup'!H:H,MATCH('Known to services raw data'!B425,'LA lookup'!G:G,0))</f>
        <v>124321</v>
      </c>
      <c r="K425" s="31">
        <v>0.53088376058751141</v>
      </c>
      <c r="L425" s="31" t="str">
        <f t="shared" si="25"/>
        <v>0.5 per 1000 0-17 yr olds</v>
      </c>
      <c r="M425" s="31">
        <f t="shared" si="26"/>
        <v>0.53088376058751141</v>
      </c>
      <c r="N425" s="31">
        <f t="shared" si="27"/>
        <v>0</v>
      </c>
    </row>
    <row r="426" spans="1:14" x14ac:dyDescent="0.45">
      <c r="A426" s="31" t="str">
        <f t="shared" si="24"/>
        <v>E10000011_Children who had more than one missing from care incident during the year_number</v>
      </c>
      <c r="B426" s="31" t="s">
        <v>299</v>
      </c>
      <c r="C426" s="31" t="s">
        <v>300</v>
      </c>
      <c r="D426" s="31" t="s">
        <v>474</v>
      </c>
      <c r="E426" s="31">
        <v>2019</v>
      </c>
      <c r="F426" s="31" t="s">
        <v>66</v>
      </c>
      <c r="G426" s="26" t="s">
        <v>72</v>
      </c>
      <c r="H426" s="31" t="s">
        <v>1848</v>
      </c>
      <c r="I426" s="31">
        <v>45</v>
      </c>
      <c r="J426" s="31">
        <f>INDEX('LA lookup'!H:H,MATCH('Known to services raw data'!B426,'LA lookup'!G:G,0))</f>
        <v>106378</v>
      </c>
      <c r="K426" s="31">
        <v>0.4230197973265149</v>
      </c>
      <c r="L426" s="31" t="str">
        <f t="shared" si="25"/>
        <v>0.4 per 1000 0-17 yr olds</v>
      </c>
      <c r="M426" s="31">
        <f t="shared" si="26"/>
        <v>0.4230197973265149</v>
      </c>
      <c r="N426" s="31">
        <f t="shared" si="27"/>
        <v>0</v>
      </c>
    </row>
    <row r="427" spans="1:14" x14ac:dyDescent="0.45">
      <c r="A427" s="31" t="str">
        <f t="shared" si="24"/>
        <v>E10000014_Children who had more than one missing from care incident during the year_number</v>
      </c>
      <c r="B427" s="31" t="s">
        <v>309</v>
      </c>
      <c r="C427" s="31" t="s">
        <v>310</v>
      </c>
      <c r="D427" s="31" t="s">
        <v>474</v>
      </c>
      <c r="E427" s="31">
        <v>2019</v>
      </c>
      <c r="F427" s="31" t="s">
        <v>66</v>
      </c>
      <c r="G427" s="26" t="s">
        <v>72</v>
      </c>
      <c r="H427" s="31" t="s">
        <v>1848</v>
      </c>
      <c r="I427" s="31">
        <v>138</v>
      </c>
      <c r="J427" s="31">
        <f>INDEX('LA lookup'!H:H,MATCH('Known to services raw data'!B427,'LA lookup'!G:G,0))</f>
        <v>284002</v>
      </c>
      <c r="K427" s="31">
        <v>0.48591207104175321</v>
      </c>
      <c r="L427" s="31" t="str">
        <f t="shared" si="25"/>
        <v>0.5 per 1000 0-17 yr olds</v>
      </c>
      <c r="M427" s="31">
        <f t="shared" si="26"/>
        <v>0.48591207104175321</v>
      </c>
      <c r="N427" s="31">
        <f t="shared" si="27"/>
        <v>0</v>
      </c>
    </row>
    <row r="428" spans="1:14" x14ac:dyDescent="0.45">
      <c r="A428" s="31" t="str">
        <f t="shared" si="24"/>
        <v>E06000046_Children who had more than one missing from care incident during the year_number</v>
      </c>
      <c r="B428" s="31" t="s">
        <v>325</v>
      </c>
      <c r="C428" s="31" t="s">
        <v>326</v>
      </c>
      <c r="D428" s="31" t="s">
        <v>474</v>
      </c>
      <c r="E428" s="31">
        <v>2019</v>
      </c>
      <c r="F428" s="31" t="s">
        <v>66</v>
      </c>
      <c r="G428" s="26" t="s">
        <v>72</v>
      </c>
      <c r="H428" s="31" t="s">
        <v>1848</v>
      </c>
      <c r="I428" s="31">
        <v>20</v>
      </c>
      <c r="J428" s="31">
        <f>INDEX('LA lookup'!H:H,MATCH('Known to services raw data'!B428,'LA lookup'!G:G,0))</f>
        <v>24869</v>
      </c>
      <c r="K428" s="31">
        <v>0.80421408178857212</v>
      </c>
      <c r="L428" s="31" t="str">
        <f t="shared" si="25"/>
        <v>0.8 per 1000 0-17 yr olds</v>
      </c>
      <c r="M428" s="31">
        <f t="shared" si="26"/>
        <v>0.80421408178857212</v>
      </c>
      <c r="N428" s="31">
        <f t="shared" si="27"/>
        <v>0</v>
      </c>
    </row>
    <row r="429" spans="1:14" x14ac:dyDescent="0.45">
      <c r="A429" s="31" t="str">
        <f t="shared" si="24"/>
        <v>E10000016_Children who had more than one missing from care incident during the year_number</v>
      </c>
      <c r="B429" s="31" t="s">
        <v>327</v>
      </c>
      <c r="C429" s="31" t="s">
        <v>328</v>
      </c>
      <c r="D429" s="31" t="s">
        <v>474</v>
      </c>
      <c r="E429" s="31">
        <v>2019</v>
      </c>
      <c r="F429" s="31" t="s">
        <v>66</v>
      </c>
      <c r="G429" s="26" t="s">
        <v>72</v>
      </c>
      <c r="H429" s="31" t="s">
        <v>1848</v>
      </c>
      <c r="I429" s="31">
        <v>232</v>
      </c>
      <c r="J429" s="31">
        <f>INDEX('LA lookup'!H:H,MATCH('Known to services raw data'!B429,'LA lookup'!G:G,0))</f>
        <v>340140</v>
      </c>
      <c r="K429" s="31">
        <v>0.68207208796377961</v>
      </c>
      <c r="L429" s="31" t="str">
        <f t="shared" si="25"/>
        <v>0.7 per 1000 0-17 yr olds</v>
      </c>
      <c r="M429" s="31">
        <f t="shared" si="26"/>
        <v>0.68207208796377961</v>
      </c>
      <c r="N429" s="31">
        <f t="shared" si="27"/>
        <v>0</v>
      </c>
    </row>
    <row r="430" spans="1:14" x14ac:dyDescent="0.45">
      <c r="A430" s="31" t="str">
        <f t="shared" si="24"/>
        <v>E06000035_Children who had more than one missing from care incident during the year_number</v>
      </c>
      <c r="B430" s="31" t="s">
        <v>351</v>
      </c>
      <c r="C430" s="31" t="s">
        <v>352</v>
      </c>
      <c r="D430" s="31" t="s">
        <v>474</v>
      </c>
      <c r="E430" s="31">
        <v>2019</v>
      </c>
      <c r="F430" s="31" t="s">
        <v>66</v>
      </c>
      <c r="G430" s="26" t="s">
        <v>72</v>
      </c>
      <c r="H430" s="31" t="s">
        <v>1848</v>
      </c>
      <c r="I430" s="31">
        <v>52</v>
      </c>
      <c r="J430" s="31">
        <f>INDEX('LA lookup'!H:H,MATCH('Known to services raw data'!B430,'LA lookup'!G:G,0))</f>
        <v>64391</v>
      </c>
      <c r="K430" s="31">
        <v>0.80756627478995513</v>
      </c>
      <c r="L430" s="31" t="str">
        <f t="shared" si="25"/>
        <v>0.8 per 1000 0-17 yr olds</v>
      </c>
      <c r="M430" s="31">
        <f t="shared" si="26"/>
        <v>0.80756627478995513</v>
      </c>
      <c r="N430" s="31">
        <f t="shared" si="27"/>
        <v>0</v>
      </c>
    </row>
    <row r="431" spans="1:14" x14ac:dyDescent="0.45">
      <c r="A431" s="31" t="str">
        <f t="shared" si="24"/>
        <v>E06000042_Children who had more than one missing from care incident during the year_number</v>
      </c>
      <c r="B431" s="31" t="s">
        <v>355</v>
      </c>
      <c r="C431" s="31" t="s">
        <v>356</v>
      </c>
      <c r="D431" s="31" t="s">
        <v>474</v>
      </c>
      <c r="E431" s="31">
        <v>2019</v>
      </c>
      <c r="F431" s="31" t="s">
        <v>66</v>
      </c>
      <c r="G431" s="26" t="s">
        <v>72</v>
      </c>
      <c r="H431" s="31" t="s">
        <v>1848</v>
      </c>
      <c r="I431" s="31">
        <v>29</v>
      </c>
      <c r="J431" s="31">
        <f>INDEX('LA lookup'!H:H,MATCH('Known to services raw data'!B431,'LA lookup'!G:G,0))</f>
        <v>68278</v>
      </c>
      <c r="K431" s="31">
        <v>0.42473417499048005</v>
      </c>
      <c r="L431" s="31" t="str">
        <f t="shared" si="25"/>
        <v>0.4 per 1000 0-17 yr olds</v>
      </c>
      <c r="M431" s="31">
        <f t="shared" si="26"/>
        <v>0.42473417499048005</v>
      </c>
      <c r="N431" s="31">
        <f t="shared" si="27"/>
        <v>0</v>
      </c>
    </row>
    <row r="432" spans="1:14" x14ac:dyDescent="0.45">
      <c r="A432" s="31" t="str">
        <f t="shared" si="24"/>
        <v>E10000025_Children who had more than one missing from care incident during the year_number</v>
      </c>
      <c r="B432" s="31" t="s">
        <v>377</v>
      </c>
      <c r="C432" s="31" t="s">
        <v>378</v>
      </c>
      <c r="D432" s="31" t="s">
        <v>474</v>
      </c>
      <c r="E432" s="31">
        <v>2019</v>
      </c>
      <c r="F432" s="31" t="s">
        <v>66</v>
      </c>
      <c r="G432" s="26" t="s">
        <v>72</v>
      </c>
      <c r="H432" s="31" t="s">
        <v>1848</v>
      </c>
      <c r="I432" s="31">
        <v>57</v>
      </c>
      <c r="J432" s="31">
        <f>INDEX('LA lookup'!H:H,MATCH('Known to services raw data'!B432,'LA lookup'!G:G,0))</f>
        <v>144788</v>
      </c>
      <c r="K432" s="31">
        <v>0.39367903417410283</v>
      </c>
      <c r="L432" s="31" t="str">
        <f t="shared" si="25"/>
        <v>0.4 per 1000 0-17 yr olds</v>
      </c>
      <c r="M432" s="31">
        <f t="shared" si="26"/>
        <v>0.39367903417410283</v>
      </c>
      <c r="N432" s="31">
        <f t="shared" si="27"/>
        <v>0</v>
      </c>
    </row>
    <row r="433" spans="1:14" x14ac:dyDescent="0.45">
      <c r="A433" s="31" t="str">
        <f t="shared" si="24"/>
        <v>E06000044_Children who had more than one missing from care incident during the year_number</v>
      </c>
      <c r="B433" s="31" t="s">
        <v>383</v>
      </c>
      <c r="C433" s="31" t="s">
        <v>384</v>
      </c>
      <c r="D433" s="31" t="s">
        <v>474</v>
      </c>
      <c r="E433" s="31">
        <v>2019</v>
      </c>
      <c r="F433" s="31" t="s">
        <v>66</v>
      </c>
      <c r="G433" s="26" t="s">
        <v>72</v>
      </c>
      <c r="H433" s="31" t="s">
        <v>1848</v>
      </c>
      <c r="I433" s="31">
        <v>50</v>
      </c>
      <c r="J433" s="31">
        <f>INDEX('LA lookup'!H:H,MATCH('Known to services raw data'!B433,'LA lookup'!G:G,0))</f>
        <v>44046</v>
      </c>
      <c r="K433" s="31">
        <v>1.1351768605548744</v>
      </c>
      <c r="L433" s="31" t="str">
        <f t="shared" si="25"/>
        <v>1.1 per 1000 0-17 yr olds</v>
      </c>
      <c r="M433" s="31">
        <f t="shared" si="26"/>
        <v>1.1351768605548744</v>
      </c>
      <c r="N433" s="31">
        <f t="shared" si="27"/>
        <v>0</v>
      </c>
    </row>
    <row r="434" spans="1:14" x14ac:dyDescent="0.45">
      <c r="A434" s="31" t="str">
        <f t="shared" si="24"/>
        <v>E06000038_Children who had more than one missing from care incident during the year_number</v>
      </c>
      <c r="B434" s="31" t="s">
        <v>557</v>
      </c>
      <c r="C434" s="31" t="s">
        <v>726</v>
      </c>
      <c r="D434" s="31" t="s">
        <v>474</v>
      </c>
      <c r="E434" s="31">
        <v>2019</v>
      </c>
      <c r="F434" s="31" t="s">
        <v>66</v>
      </c>
      <c r="G434" s="26" t="s">
        <v>72</v>
      </c>
      <c r="H434" s="31" t="s">
        <v>1848</v>
      </c>
      <c r="I434" s="31">
        <v>39</v>
      </c>
      <c r="J434" s="31">
        <f>INDEX('LA lookup'!H:H,MATCH('Known to services raw data'!B434,'LA lookup'!G:G,0))</f>
        <v>37080</v>
      </c>
      <c r="K434" s="31">
        <v>1.051779935275081</v>
      </c>
      <c r="L434" s="31" t="str">
        <f t="shared" si="25"/>
        <v>1.1 per 1000 0-17 yr olds</v>
      </c>
      <c r="M434" s="31">
        <f t="shared" si="26"/>
        <v>1.051779935275081</v>
      </c>
      <c r="N434" s="31">
        <f t="shared" si="27"/>
        <v>0</v>
      </c>
    </row>
    <row r="435" spans="1:14" x14ac:dyDescent="0.45">
      <c r="A435" s="31" t="str">
        <f t="shared" si="24"/>
        <v>E06000039_Children who had more than one missing from care incident during the year_number</v>
      </c>
      <c r="B435" s="31" t="s">
        <v>404</v>
      </c>
      <c r="C435" s="31" t="s">
        <v>405</v>
      </c>
      <c r="D435" s="31" t="s">
        <v>474</v>
      </c>
      <c r="E435" s="31">
        <v>2019</v>
      </c>
      <c r="F435" s="31" t="s">
        <v>66</v>
      </c>
      <c r="G435" s="26" t="s">
        <v>72</v>
      </c>
      <c r="H435" s="31" t="s">
        <v>1848</v>
      </c>
      <c r="I435" s="31">
        <v>31</v>
      </c>
      <c r="J435" s="31">
        <f>INDEX('LA lookup'!H:H,MATCH('Known to services raw data'!B435,'LA lookup'!G:G,0))</f>
        <v>42699</v>
      </c>
      <c r="K435" s="31">
        <v>0.72601231878966721</v>
      </c>
      <c r="L435" s="31" t="str">
        <f t="shared" si="25"/>
        <v>0.7 per 1000 0-17 yr olds</v>
      </c>
      <c r="M435" s="31">
        <f t="shared" si="26"/>
        <v>0.72601231878966721</v>
      </c>
      <c r="N435" s="31">
        <f t="shared" si="27"/>
        <v>0</v>
      </c>
    </row>
    <row r="436" spans="1:14" x14ac:dyDescent="0.45">
      <c r="A436" s="31" t="str">
        <f t="shared" si="24"/>
        <v>E06000045_Children who had more than one missing from care incident during the year_number</v>
      </c>
      <c r="B436" s="31" t="s">
        <v>577</v>
      </c>
      <c r="C436" s="31" t="s">
        <v>729</v>
      </c>
      <c r="D436" s="31" t="s">
        <v>474</v>
      </c>
      <c r="E436" s="31">
        <v>2019</v>
      </c>
      <c r="F436" s="31" t="s">
        <v>66</v>
      </c>
      <c r="G436" s="26" t="s">
        <v>72</v>
      </c>
      <c r="H436" s="31" t="s">
        <v>1848</v>
      </c>
      <c r="I436" s="31">
        <v>32</v>
      </c>
      <c r="J436" s="31">
        <f>INDEX('LA lookup'!H:H,MATCH('Known to services raw data'!B436,'LA lookup'!G:G,0))</f>
        <v>50832</v>
      </c>
      <c r="K436" s="31">
        <v>0.62952470884482215</v>
      </c>
      <c r="L436" s="31" t="str">
        <f t="shared" si="25"/>
        <v>0.6 per 1000 0-17 yr olds</v>
      </c>
      <c r="M436" s="31">
        <f t="shared" si="26"/>
        <v>0.62952470884482215</v>
      </c>
      <c r="N436" s="31">
        <f t="shared" si="27"/>
        <v>0</v>
      </c>
    </row>
    <row r="437" spans="1:14" x14ac:dyDescent="0.45">
      <c r="A437" s="31" t="str">
        <f t="shared" si="24"/>
        <v>E10000030_Children who had more than one missing from care incident during the year_number</v>
      </c>
      <c r="B437" s="31" t="s">
        <v>430</v>
      </c>
      <c r="C437" s="31" t="s">
        <v>431</v>
      </c>
      <c r="D437" s="31" t="s">
        <v>474</v>
      </c>
      <c r="E437" s="31">
        <v>2019</v>
      </c>
      <c r="F437" s="31" t="s">
        <v>66</v>
      </c>
      <c r="G437" s="26" t="s">
        <v>72</v>
      </c>
      <c r="H437" s="31" t="s">
        <v>1848</v>
      </c>
      <c r="I437" s="31">
        <v>131</v>
      </c>
      <c r="J437" s="31">
        <f>INDEX('LA lookup'!H:H,MATCH('Known to services raw data'!B437,'LA lookup'!G:G,0))</f>
        <v>261905</v>
      </c>
      <c r="K437" s="31">
        <v>0.50018136347148778</v>
      </c>
      <c r="L437" s="31" t="str">
        <f t="shared" si="25"/>
        <v>0.5 per 1000 0-17 yr olds</v>
      </c>
      <c r="M437" s="31">
        <f t="shared" si="26"/>
        <v>0.50018136347148778</v>
      </c>
      <c r="N437" s="31">
        <f t="shared" si="27"/>
        <v>0</v>
      </c>
    </row>
    <row r="438" spans="1:14" x14ac:dyDescent="0.45">
      <c r="A438" s="31" t="str">
        <f t="shared" si="24"/>
        <v>E06000037_Children who had more than one missing from care incident during the year_number</v>
      </c>
      <c r="B438" s="31" t="s">
        <v>456</v>
      </c>
      <c r="C438" s="31" t="s">
        <v>457</v>
      </c>
      <c r="D438" s="31" t="s">
        <v>474</v>
      </c>
      <c r="E438" s="31">
        <v>2019</v>
      </c>
      <c r="F438" s="31" t="s">
        <v>66</v>
      </c>
      <c r="G438" s="26" t="s">
        <v>72</v>
      </c>
      <c r="H438" s="31" t="s">
        <v>1848</v>
      </c>
      <c r="I438" s="31">
        <v>11</v>
      </c>
      <c r="J438" s="31">
        <f>INDEX('LA lookup'!H:H,MATCH('Known to services raw data'!B438,'LA lookup'!G:G,0))</f>
        <v>35623</v>
      </c>
      <c r="K438" s="31">
        <v>0.30878926536226597</v>
      </c>
      <c r="L438" s="31" t="str">
        <f t="shared" si="25"/>
        <v>0.3 per 1000 0-17 yr olds</v>
      </c>
      <c r="M438" s="31">
        <f t="shared" si="26"/>
        <v>0.30878926536226597</v>
      </c>
      <c r="N438" s="31">
        <f t="shared" si="27"/>
        <v>0</v>
      </c>
    </row>
    <row r="439" spans="1:14" x14ac:dyDescent="0.45">
      <c r="A439" s="31" t="str">
        <f t="shared" si="24"/>
        <v>E10000032_Children who had more than one missing from care incident during the year_number</v>
      </c>
      <c r="B439" s="31" t="s">
        <v>458</v>
      </c>
      <c r="C439" s="31" t="s">
        <v>459</v>
      </c>
      <c r="D439" s="31" t="s">
        <v>474</v>
      </c>
      <c r="E439" s="31">
        <v>2019</v>
      </c>
      <c r="F439" s="31" t="s">
        <v>66</v>
      </c>
      <c r="G439" s="26" t="s">
        <v>72</v>
      </c>
      <c r="H439" s="31" t="s">
        <v>1848</v>
      </c>
      <c r="I439" s="31">
        <v>74</v>
      </c>
      <c r="J439" s="31">
        <f>INDEX('LA lookup'!H:H,MATCH('Known to services raw data'!B439,'LA lookup'!G:G,0))</f>
        <v>174672</v>
      </c>
      <c r="K439" s="31">
        <v>0.42365118622332143</v>
      </c>
      <c r="L439" s="31" t="str">
        <f t="shared" si="25"/>
        <v>0.4 per 1000 0-17 yr olds</v>
      </c>
      <c r="M439" s="31">
        <f t="shared" si="26"/>
        <v>0.42365118622332143</v>
      </c>
      <c r="N439" s="31">
        <f t="shared" si="27"/>
        <v>0</v>
      </c>
    </row>
    <row r="440" spans="1:14" x14ac:dyDescent="0.45">
      <c r="A440" s="31" t="str">
        <f t="shared" si="24"/>
        <v>E06000040_Children who had more than one missing from care incident during the year_number</v>
      </c>
      <c r="B440" s="31" t="s">
        <v>555</v>
      </c>
      <c r="C440" s="31" t="s">
        <v>727</v>
      </c>
      <c r="D440" s="31" t="s">
        <v>474</v>
      </c>
      <c r="E440" s="31">
        <v>2019</v>
      </c>
      <c r="F440" s="31" t="s">
        <v>66</v>
      </c>
      <c r="G440" s="26" t="s">
        <v>72</v>
      </c>
      <c r="H440" s="31" t="s">
        <v>1848</v>
      </c>
      <c r="I440" s="31">
        <v>16</v>
      </c>
      <c r="J440" s="31">
        <f>INDEX('LA lookup'!H:H,MATCH('Known to services raw data'!B440,'LA lookup'!G:G,0))</f>
        <v>34604</v>
      </c>
      <c r="K440" s="31">
        <v>0.46237429198936542</v>
      </c>
      <c r="L440" s="31" t="str">
        <f t="shared" si="25"/>
        <v>0.5 per 1000 0-17 yr olds</v>
      </c>
      <c r="M440" s="31">
        <f t="shared" si="26"/>
        <v>0.46237429198936542</v>
      </c>
      <c r="N440" s="31">
        <f t="shared" si="27"/>
        <v>0</v>
      </c>
    </row>
    <row r="441" spans="1:14" x14ac:dyDescent="0.45">
      <c r="A441" s="31" t="str">
        <f t="shared" si="24"/>
        <v>E06000041_Children who had more than one missing from care incident during the year_number</v>
      </c>
      <c r="B441" s="31" t="s">
        <v>466</v>
      </c>
      <c r="C441" s="31" t="s">
        <v>467</v>
      </c>
      <c r="D441" s="31" t="s">
        <v>474</v>
      </c>
      <c r="E441" s="31">
        <v>2019</v>
      </c>
      <c r="F441" s="31" t="s">
        <v>66</v>
      </c>
      <c r="G441" s="26" t="s">
        <v>72</v>
      </c>
      <c r="H441" s="31" t="s">
        <v>1848</v>
      </c>
      <c r="I441" s="31">
        <v>10</v>
      </c>
      <c r="J441" s="31">
        <f>INDEX('LA lookup'!H:H,MATCH('Known to services raw data'!B441,'LA lookup'!G:G,0))</f>
        <v>39532</v>
      </c>
      <c r="K441" s="31">
        <v>0.25295962764342811</v>
      </c>
      <c r="L441" s="31" t="str">
        <f t="shared" si="25"/>
        <v>0.3 per 1000 0-17 yr olds</v>
      </c>
      <c r="M441" s="31">
        <f t="shared" si="26"/>
        <v>0.25295962764342811</v>
      </c>
      <c r="N441" s="31">
        <f t="shared" si="27"/>
        <v>0</v>
      </c>
    </row>
    <row r="442" spans="1:14" x14ac:dyDescent="0.45">
      <c r="A442" s="31" t="str">
        <f t="shared" si="24"/>
        <v>E06000022_Children who had more than one missing from care incident during the year_number</v>
      </c>
      <c r="B442" s="31" t="s">
        <v>238</v>
      </c>
      <c r="C442" s="31" t="s">
        <v>239</v>
      </c>
      <c r="D442" s="31" t="s">
        <v>474</v>
      </c>
      <c r="E442" s="31">
        <v>2019</v>
      </c>
      <c r="F442" s="31" t="s">
        <v>66</v>
      </c>
      <c r="G442" s="26" t="s">
        <v>72</v>
      </c>
      <c r="H442" s="31" t="s">
        <v>1848</v>
      </c>
      <c r="I442" s="31">
        <v>11</v>
      </c>
      <c r="J442" s="31">
        <f>INDEX('LA lookup'!H:H,MATCH('Known to services raw data'!B442,'LA lookup'!G:G,0))</f>
        <v>35946</v>
      </c>
      <c r="K442" s="31">
        <v>0.30601457742168808</v>
      </c>
      <c r="L442" s="31" t="str">
        <f t="shared" si="25"/>
        <v>0.3 per 1000 0-17 yr olds</v>
      </c>
      <c r="M442" s="31">
        <f t="shared" si="26"/>
        <v>0.30601457742168808</v>
      </c>
      <c r="N442" s="31">
        <f t="shared" si="27"/>
        <v>0</v>
      </c>
    </row>
    <row r="443" spans="1:14" x14ac:dyDescent="0.45">
      <c r="A443" s="31" t="str">
        <f t="shared" si="24"/>
        <v>E06000028_Children who had more than one missing from care incident during the year_number</v>
      </c>
      <c r="B443" s="31" t="s">
        <v>254</v>
      </c>
      <c r="C443" s="31" t="s">
        <v>255</v>
      </c>
      <c r="D443" s="31" t="s">
        <v>474</v>
      </c>
      <c r="E443" s="31">
        <v>2019</v>
      </c>
      <c r="F443" s="31" t="s">
        <v>66</v>
      </c>
      <c r="G443" s="26" t="s">
        <v>72</v>
      </c>
      <c r="H443" s="31" t="s">
        <v>1848</v>
      </c>
      <c r="I443" s="31">
        <v>34</v>
      </c>
      <c r="J443" s="31">
        <f>INDEX('LA lookup'!H:H,MATCH('Known to services raw data'!B443,'LA lookup'!G:G,0))</f>
        <v>36373</v>
      </c>
      <c r="K443" s="31">
        <v>0.93475929948038383</v>
      </c>
      <c r="L443" s="31" t="str">
        <f t="shared" si="25"/>
        <v>0.9 per 1000 0-17 yr olds</v>
      </c>
      <c r="M443" s="31">
        <f t="shared" si="26"/>
        <v>0.93475929948038383</v>
      </c>
      <c r="N443" s="31">
        <f t="shared" si="27"/>
        <v>0</v>
      </c>
    </row>
    <row r="444" spans="1:14" x14ac:dyDescent="0.45">
      <c r="A444" s="31" t="str">
        <f t="shared" si="24"/>
        <v>E06000023_Children who had more than one missing from care incident during the year_number</v>
      </c>
      <c r="B444" s="31" t="s">
        <v>265</v>
      </c>
      <c r="C444" s="31" t="s">
        <v>266</v>
      </c>
      <c r="D444" s="31" t="s">
        <v>474</v>
      </c>
      <c r="E444" s="31">
        <v>2019</v>
      </c>
      <c r="F444" s="31" t="s">
        <v>66</v>
      </c>
      <c r="G444" s="26" t="s">
        <v>72</v>
      </c>
      <c r="H444" s="31" t="s">
        <v>1848</v>
      </c>
      <c r="I444" s="31">
        <v>39</v>
      </c>
      <c r="J444" s="31">
        <f>INDEX('LA lookup'!H:H,MATCH('Known to services raw data'!B444,'LA lookup'!G:G,0))</f>
        <v>94016</v>
      </c>
      <c r="K444" s="31">
        <v>0.41482300884955753</v>
      </c>
      <c r="L444" s="31" t="str">
        <f t="shared" si="25"/>
        <v>0.4 per 1000 0-17 yr olds</v>
      </c>
      <c r="M444" s="31">
        <f t="shared" si="26"/>
        <v>0.41482300884955753</v>
      </c>
      <c r="N444" s="31">
        <f t="shared" si="27"/>
        <v>0</v>
      </c>
    </row>
    <row r="445" spans="1:14" x14ac:dyDescent="0.45">
      <c r="A445" s="31" t="str">
        <f t="shared" si="24"/>
        <v>E06000052_Children who had more than one missing from care incident during the year_number</v>
      </c>
      <c r="B445" s="31" t="s">
        <v>482</v>
      </c>
      <c r="C445" s="31" t="s">
        <v>720</v>
      </c>
      <c r="D445" s="31" t="s">
        <v>474</v>
      </c>
      <c r="E445" s="31">
        <v>2019</v>
      </c>
      <c r="F445" s="31" t="s">
        <v>66</v>
      </c>
      <c r="G445" s="26" t="s">
        <v>72</v>
      </c>
      <c r="H445" s="31" t="s">
        <v>1848</v>
      </c>
      <c r="I445" s="31">
        <v>23</v>
      </c>
      <c r="J445" s="31">
        <f>INDEX('LA lookup'!H:H,MATCH('Known to services raw data'!B445,'LA lookup'!G:G,0))</f>
        <v>107810</v>
      </c>
      <c r="K445" s="31">
        <v>0.21333828030794916</v>
      </c>
      <c r="L445" s="31" t="str">
        <f t="shared" si="25"/>
        <v>0.2 per 1000 0-17 yr olds</v>
      </c>
      <c r="M445" s="31">
        <f t="shared" si="26"/>
        <v>0.21333828030794916</v>
      </c>
      <c r="N445" s="31">
        <f t="shared" si="27"/>
        <v>0</v>
      </c>
    </row>
    <row r="446" spans="1:14" x14ac:dyDescent="0.45">
      <c r="A446" s="31" t="str">
        <f t="shared" si="24"/>
        <v>E10000008_Children who had more than one missing from care incident during the year_number</v>
      </c>
      <c r="B446" s="31" t="s">
        <v>504</v>
      </c>
      <c r="C446" s="31" t="s">
        <v>505</v>
      </c>
      <c r="D446" s="31" t="s">
        <v>474</v>
      </c>
      <c r="E446" s="31">
        <v>2019</v>
      </c>
      <c r="F446" s="31" t="s">
        <v>66</v>
      </c>
      <c r="G446" s="26" t="s">
        <v>72</v>
      </c>
      <c r="H446" s="31" t="s">
        <v>1848</v>
      </c>
      <c r="I446" s="31">
        <v>95</v>
      </c>
      <c r="J446" s="31">
        <f>INDEX('LA lookup'!H:H,MATCH('Known to services raw data'!B446,'LA lookup'!G:G,0))</f>
        <v>145878</v>
      </c>
      <c r="K446" s="31">
        <v>0.65122910925567945</v>
      </c>
      <c r="L446" s="31" t="str">
        <f t="shared" si="25"/>
        <v>0.7 per 1000 0-17 yr olds</v>
      </c>
      <c r="M446" s="31">
        <f t="shared" si="26"/>
        <v>0.65122910925567945</v>
      </c>
      <c r="N446" s="31">
        <f t="shared" si="27"/>
        <v>0</v>
      </c>
    </row>
    <row r="447" spans="1:14" x14ac:dyDescent="0.45">
      <c r="A447" s="31" t="str">
        <f t="shared" si="24"/>
        <v>E10000009_Children who had more than one missing from care incident during the year_number</v>
      </c>
      <c r="B447" s="31" t="s">
        <v>295</v>
      </c>
      <c r="C447" s="31" t="s">
        <v>296</v>
      </c>
      <c r="D447" s="31" t="s">
        <v>474</v>
      </c>
      <c r="E447" s="31">
        <v>2019</v>
      </c>
      <c r="F447" s="31" t="s">
        <v>66</v>
      </c>
      <c r="G447" s="26" t="s">
        <v>72</v>
      </c>
      <c r="H447" s="31" t="s">
        <v>1848</v>
      </c>
      <c r="I447" s="31">
        <v>45</v>
      </c>
      <c r="J447" s="31">
        <f>INDEX('LA lookup'!H:H,MATCH('Known to services raw data'!B447,'LA lookup'!G:G,0))</f>
        <v>76699</v>
      </c>
      <c r="K447" s="31">
        <v>0.5867090835604114</v>
      </c>
      <c r="L447" s="31" t="str">
        <f t="shared" si="25"/>
        <v>0.6 per 1000 0-17 yr olds</v>
      </c>
      <c r="M447" s="31">
        <f t="shared" si="26"/>
        <v>0.5867090835604114</v>
      </c>
      <c r="N447" s="31">
        <f t="shared" si="27"/>
        <v>0</v>
      </c>
    </row>
    <row r="448" spans="1:14" x14ac:dyDescent="0.45">
      <c r="A448" s="31" t="str">
        <f t="shared" si="24"/>
        <v>E10000013_Children who had more than one missing from care incident during the year_number</v>
      </c>
      <c r="B448" s="31" t="s">
        <v>307</v>
      </c>
      <c r="C448" s="31" t="s">
        <v>308</v>
      </c>
      <c r="D448" s="31" t="s">
        <v>474</v>
      </c>
      <c r="E448" s="31">
        <v>2019</v>
      </c>
      <c r="F448" s="31" t="s">
        <v>66</v>
      </c>
      <c r="G448" s="26" t="s">
        <v>72</v>
      </c>
      <c r="H448" s="31" t="s">
        <v>1848</v>
      </c>
      <c r="I448" s="31">
        <v>96</v>
      </c>
      <c r="J448" s="31">
        <f>INDEX('LA lookup'!H:H,MATCH('Known to services raw data'!B448,'LA lookup'!G:G,0))</f>
        <v>128136</v>
      </c>
      <c r="K448" s="31">
        <v>0.74920397078104506</v>
      </c>
      <c r="L448" s="31" t="str">
        <f t="shared" si="25"/>
        <v>0.7 per 1000 0-17 yr olds</v>
      </c>
      <c r="M448" s="31">
        <f t="shared" si="26"/>
        <v>0.74920397078104506</v>
      </c>
      <c r="N448" s="31">
        <f t="shared" si="27"/>
        <v>0</v>
      </c>
    </row>
    <row r="449" spans="1:14" x14ac:dyDescent="0.45">
      <c r="A449" s="31" t="str">
        <f t="shared" si="24"/>
        <v>E06000053_Children who had more than one missing from care incident during the year_number</v>
      </c>
      <c r="B449" s="31" t="s">
        <v>550</v>
      </c>
      <c r="C449" s="31" t="s">
        <v>736</v>
      </c>
      <c r="D449" s="31" t="s">
        <v>474</v>
      </c>
      <c r="E449" s="31">
        <v>2019</v>
      </c>
      <c r="F449" s="31" t="s">
        <v>66</v>
      </c>
      <c r="G449" s="26" t="s">
        <v>72</v>
      </c>
      <c r="H449" s="31" t="s">
        <v>1848</v>
      </c>
      <c r="I449" s="31">
        <v>0</v>
      </c>
      <c r="J449" s="31">
        <f>INDEX('LA lookup'!H:H,MATCH('Known to services raw data'!B449,'LA lookup'!G:G,0))</f>
        <v>368</v>
      </c>
      <c r="K449" s="31">
        <v>0</v>
      </c>
      <c r="L449" s="31" t="str">
        <f t="shared" si="25"/>
        <v>0 per 1000 0-17 yr olds</v>
      </c>
      <c r="M449" s="31">
        <f t="shared" si="26"/>
        <v>0</v>
      </c>
      <c r="N449" s="31">
        <f t="shared" si="27"/>
        <v>1</v>
      </c>
    </row>
    <row r="450" spans="1:14" x14ac:dyDescent="0.45">
      <c r="A450" s="31" t="str">
        <f t="shared" ref="A450:A513" si="28">CONCATENATE(B450,"_",G450,"_",H450)</f>
        <v>E06000024_Children who had more than one missing from care incident during the year_number</v>
      </c>
      <c r="B450" s="31" t="s">
        <v>367</v>
      </c>
      <c r="C450" s="31" t="s">
        <v>368</v>
      </c>
      <c r="D450" s="31" t="s">
        <v>474</v>
      </c>
      <c r="E450" s="31">
        <v>2019</v>
      </c>
      <c r="F450" s="31" t="s">
        <v>66</v>
      </c>
      <c r="G450" s="26" t="s">
        <v>72</v>
      </c>
      <c r="H450" s="31" t="s">
        <v>1848</v>
      </c>
      <c r="I450" s="31">
        <v>21</v>
      </c>
      <c r="J450" s="31">
        <f>INDEX('LA lookup'!H:H,MATCH('Known to services raw data'!B450,'LA lookup'!G:G,0))</f>
        <v>43435</v>
      </c>
      <c r="K450" s="31">
        <v>0.48348106365834004</v>
      </c>
      <c r="L450" s="31" t="str">
        <f t="shared" ref="L450:L513" si="29">IF(LOWER(H450)="percentage",CONCATENATE(I450,"%"),IF(LOWER(H450)="proportion",CONCATENATE(ROUND(I450,1)," per 1000 households"),IF(J450="NA",K450,IF(OR(ISERROR(I450),ISBLANK(I450),NOT(ISNUMBER(I450))),"N/A",CONCATENATE(ROUND(I450/J450*1000,1)," per 1000 0-17 yr olds")))))</f>
        <v>0.5 per 1000 0-17 yr olds</v>
      </c>
      <c r="M450" s="31">
        <f t="shared" ref="M450:M513" si="30">IF(LOWER(H450)="percentage",I450,IF(LOWER(H450)="proportion",I450,IF(J450="NA",K450,IF(OR(ISERROR(I450),ISBLANK(I450),NOT(ISNUMBER(I450))),"N/A",I450/J450*1000))))</f>
        <v>0.48348106365834004</v>
      </c>
      <c r="N450" s="31">
        <f t="shared" si="27"/>
        <v>0</v>
      </c>
    </row>
    <row r="451" spans="1:14" x14ac:dyDescent="0.45">
      <c r="A451" s="31" t="str">
        <f t="shared" si="28"/>
        <v>E06000026_Children who had more than one missing from care incident during the year_number</v>
      </c>
      <c r="B451" s="31" t="s">
        <v>381</v>
      </c>
      <c r="C451" s="31" t="s">
        <v>382</v>
      </c>
      <c r="D451" s="31" t="s">
        <v>474</v>
      </c>
      <c r="E451" s="31">
        <v>2019</v>
      </c>
      <c r="F451" s="31" t="s">
        <v>66</v>
      </c>
      <c r="G451" s="26" t="s">
        <v>72</v>
      </c>
      <c r="H451" s="31" t="s">
        <v>1848</v>
      </c>
      <c r="I451" s="31">
        <v>44</v>
      </c>
      <c r="J451" s="31">
        <f>INDEX('LA lookup'!H:H,MATCH('Known to services raw data'!B451,'LA lookup'!G:G,0))</f>
        <v>52552</v>
      </c>
      <c r="K451" s="31">
        <v>0.83726594611051919</v>
      </c>
      <c r="L451" s="31" t="str">
        <f t="shared" si="29"/>
        <v>0.8 per 1000 0-17 yr olds</v>
      </c>
      <c r="M451" s="31">
        <f t="shared" si="30"/>
        <v>0.83726594611051919</v>
      </c>
      <c r="N451" s="31">
        <f t="shared" ref="N451:N514" si="31">IF(OR(C451="City of London",C451="Isles of Scilly"),1,0)</f>
        <v>0</v>
      </c>
    </row>
    <row r="452" spans="1:14" x14ac:dyDescent="0.45">
      <c r="A452" s="31" t="str">
        <f t="shared" si="28"/>
        <v>E06000029_Children who had more than one missing from care incident during the year_number</v>
      </c>
      <c r="B452" s="31" t="s">
        <v>543</v>
      </c>
      <c r="C452" s="31" t="s">
        <v>717</v>
      </c>
      <c r="D452" s="31" t="s">
        <v>474</v>
      </c>
      <c r="E452" s="31">
        <v>2019</v>
      </c>
      <c r="F452" s="31" t="s">
        <v>66</v>
      </c>
      <c r="G452" s="26" t="s">
        <v>72</v>
      </c>
      <c r="H452" s="31" t="s">
        <v>1848</v>
      </c>
      <c r="I452" s="31">
        <v>28</v>
      </c>
      <c r="J452" s="31">
        <f>INDEX('LA lookup'!H:H,MATCH('Known to services raw data'!B452,'LA lookup'!G:G,0))</f>
        <v>30188</v>
      </c>
      <c r="K452" s="31">
        <v>0.92752086921955745</v>
      </c>
      <c r="L452" s="31" t="str">
        <f t="shared" si="29"/>
        <v>0.9 per 1000 0-17 yr olds</v>
      </c>
      <c r="M452" s="31">
        <f t="shared" si="30"/>
        <v>0.92752086921955745</v>
      </c>
      <c r="N452" s="31">
        <f t="shared" si="31"/>
        <v>0</v>
      </c>
    </row>
    <row r="453" spans="1:14" x14ac:dyDescent="0.45">
      <c r="A453" s="31" t="str">
        <f t="shared" si="28"/>
        <v>E10000027_Children who had more than one missing from care incident during the year_number</v>
      </c>
      <c r="B453" s="31" t="s">
        <v>406</v>
      </c>
      <c r="C453" s="31" t="s">
        <v>407</v>
      </c>
      <c r="D453" s="31" t="s">
        <v>474</v>
      </c>
      <c r="E453" s="31">
        <v>2019</v>
      </c>
      <c r="F453" s="31" t="s">
        <v>66</v>
      </c>
      <c r="G453" s="26" t="s">
        <v>72</v>
      </c>
      <c r="H453" s="31" t="s">
        <v>1848</v>
      </c>
      <c r="I453" s="31">
        <v>47</v>
      </c>
      <c r="J453" s="31">
        <f>INDEX('LA lookup'!H:H,MATCH('Known to services raw data'!B453,'LA lookup'!G:G,0))</f>
        <v>110700</v>
      </c>
      <c r="K453" s="31">
        <v>0.42457091237579042</v>
      </c>
      <c r="L453" s="31" t="str">
        <f t="shared" si="29"/>
        <v>0.4 per 1000 0-17 yr olds</v>
      </c>
      <c r="M453" s="31">
        <f t="shared" si="30"/>
        <v>0.42457091237579042</v>
      </c>
      <c r="N453" s="31">
        <f t="shared" si="31"/>
        <v>0</v>
      </c>
    </row>
    <row r="454" spans="1:14" x14ac:dyDescent="0.45">
      <c r="A454" s="31" t="str">
        <f t="shared" si="28"/>
        <v>E06000025_Children who had more than one missing from care incident during the year_number</v>
      </c>
      <c r="B454" s="31" t="s">
        <v>408</v>
      </c>
      <c r="C454" s="31" t="s">
        <v>409</v>
      </c>
      <c r="D454" s="31" t="s">
        <v>474</v>
      </c>
      <c r="E454" s="31">
        <v>2019</v>
      </c>
      <c r="F454" s="31" t="s">
        <v>66</v>
      </c>
      <c r="G454" s="26" t="s">
        <v>72</v>
      </c>
      <c r="H454" s="31" t="s">
        <v>1848</v>
      </c>
      <c r="I454" s="31">
        <v>23</v>
      </c>
      <c r="J454" s="31">
        <f>INDEX('LA lookup'!H:H,MATCH('Known to services raw data'!B454,'LA lookup'!G:G,0))</f>
        <v>58867</v>
      </c>
      <c r="K454" s="31">
        <v>0.39071126437562637</v>
      </c>
      <c r="L454" s="31" t="str">
        <f t="shared" si="29"/>
        <v>0.4 per 1000 0-17 yr olds</v>
      </c>
      <c r="M454" s="31">
        <f t="shared" si="30"/>
        <v>0.39071126437562637</v>
      </c>
      <c r="N454" s="31">
        <f t="shared" si="31"/>
        <v>0</v>
      </c>
    </row>
    <row r="455" spans="1:14" x14ac:dyDescent="0.45">
      <c r="A455" s="31" t="str">
        <f t="shared" si="28"/>
        <v>E06000030_Children who had more than one missing from care incident during the year_number</v>
      </c>
      <c r="B455" s="31" t="s">
        <v>434</v>
      </c>
      <c r="C455" s="31" t="s">
        <v>435</v>
      </c>
      <c r="D455" s="31" t="s">
        <v>474</v>
      </c>
      <c r="E455" s="31">
        <v>2019</v>
      </c>
      <c r="F455" s="31" t="s">
        <v>66</v>
      </c>
      <c r="G455" s="26" t="s">
        <v>72</v>
      </c>
      <c r="H455" s="31" t="s">
        <v>1848</v>
      </c>
      <c r="I455" s="31">
        <v>43</v>
      </c>
      <c r="J455" s="31">
        <f>INDEX('LA lookup'!H:H,MATCH('Known to services raw data'!B455,'LA lookup'!G:G,0))</f>
        <v>50239</v>
      </c>
      <c r="K455" s="31">
        <v>0.85590875614562389</v>
      </c>
      <c r="L455" s="31" t="str">
        <f t="shared" si="29"/>
        <v>0.9 per 1000 0-17 yr olds</v>
      </c>
      <c r="M455" s="31">
        <f t="shared" si="30"/>
        <v>0.85590875614562389</v>
      </c>
      <c r="N455" s="31">
        <f t="shared" si="31"/>
        <v>0</v>
      </c>
    </row>
    <row r="456" spans="1:14" x14ac:dyDescent="0.45">
      <c r="A456" s="31" t="str">
        <f t="shared" si="28"/>
        <v>E06000027_Children who had more than one missing from care incident during the year_number</v>
      </c>
      <c r="B456" s="31" t="s">
        <v>438</v>
      </c>
      <c r="C456" s="31" t="s">
        <v>439</v>
      </c>
      <c r="D456" s="31" t="s">
        <v>474</v>
      </c>
      <c r="E456" s="31">
        <v>2019</v>
      </c>
      <c r="F456" s="31" t="s">
        <v>66</v>
      </c>
      <c r="G456" s="26" t="s">
        <v>72</v>
      </c>
      <c r="H456" s="31" t="s">
        <v>1848</v>
      </c>
      <c r="I456" s="31">
        <v>29</v>
      </c>
      <c r="J456" s="31">
        <f>INDEX('LA lookup'!H:H,MATCH('Known to services raw data'!B456,'LA lookup'!G:G,0))</f>
        <v>25423</v>
      </c>
      <c r="K456" s="31">
        <v>1.140699366715179</v>
      </c>
      <c r="L456" s="31" t="str">
        <f t="shared" si="29"/>
        <v>1.1 per 1000 0-17 yr olds</v>
      </c>
      <c r="M456" s="31">
        <f t="shared" si="30"/>
        <v>1.140699366715179</v>
      </c>
      <c r="N456" s="31">
        <f t="shared" si="31"/>
        <v>0</v>
      </c>
    </row>
    <row r="457" spans="1:14" x14ac:dyDescent="0.45">
      <c r="A457" s="31" t="str">
        <f t="shared" si="28"/>
        <v>E06000054_Children who had more than one missing from care incident during the year_number</v>
      </c>
      <c r="B457" s="31" t="s">
        <v>462</v>
      </c>
      <c r="C457" s="31" t="s">
        <v>463</v>
      </c>
      <c r="D457" s="31" t="s">
        <v>474</v>
      </c>
      <c r="E457" s="31">
        <v>2019</v>
      </c>
      <c r="F457" s="31" t="s">
        <v>66</v>
      </c>
      <c r="G457" s="26" t="s">
        <v>72</v>
      </c>
      <c r="H457" s="31" t="s">
        <v>1848</v>
      </c>
      <c r="I457" s="31">
        <v>25</v>
      </c>
      <c r="J457" s="31">
        <f>INDEX('LA lookup'!H:H,MATCH('Known to services raw data'!B457,'LA lookup'!G:G,0))</f>
        <v>105692</v>
      </c>
      <c r="K457" s="31">
        <v>0.23653635090640729</v>
      </c>
      <c r="L457" s="31" t="str">
        <f t="shared" si="29"/>
        <v>0.2 per 1000 0-17 yr olds</v>
      </c>
      <c r="M457" s="31">
        <f t="shared" si="30"/>
        <v>0.23653635090640729</v>
      </c>
      <c r="N457" s="31">
        <f t="shared" si="31"/>
        <v>0</v>
      </c>
    </row>
    <row r="458" spans="1:14" x14ac:dyDescent="0.45">
      <c r="A458" s="31" t="str">
        <f t="shared" si="28"/>
        <v>E10000016_CLA in independent or semi-independent accommodation_Number</v>
      </c>
      <c r="B458" s="31" t="s">
        <v>327</v>
      </c>
      <c r="C458" s="31" t="s">
        <v>328</v>
      </c>
      <c r="D458" s="31" t="s">
        <v>229</v>
      </c>
      <c r="E458" s="31">
        <v>2019</v>
      </c>
      <c r="F458" s="31" t="s">
        <v>66</v>
      </c>
      <c r="G458" s="26" t="s">
        <v>67</v>
      </c>
      <c r="H458" s="31" t="s">
        <v>743</v>
      </c>
      <c r="I458" s="31">
        <v>232</v>
      </c>
      <c r="J458" s="31">
        <f>INDEX('LA lookup'!H:H,MATCH('Known to services raw data'!B458,'LA lookup'!G:G,0))</f>
        <v>340140</v>
      </c>
      <c r="K458" s="31">
        <v>0.68207208796377961</v>
      </c>
      <c r="L458" s="31" t="str">
        <f t="shared" si="29"/>
        <v>0.7 per 1000 0-17 yr olds</v>
      </c>
      <c r="M458" s="31">
        <f t="shared" si="30"/>
        <v>0.68207208796377961</v>
      </c>
      <c r="N458" s="31">
        <f t="shared" si="31"/>
        <v>0</v>
      </c>
    </row>
    <row r="459" spans="1:14" x14ac:dyDescent="0.45">
      <c r="A459" s="31" t="str">
        <f t="shared" si="28"/>
        <v>E08000032_CLA in independent or semi-independent accommodation_Number</v>
      </c>
      <c r="B459" s="31" t="s">
        <v>259</v>
      </c>
      <c r="C459" s="31" t="s">
        <v>260</v>
      </c>
      <c r="D459" s="31" t="s">
        <v>229</v>
      </c>
      <c r="E459" s="31">
        <v>2019</v>
      </c>
      <c r="F459" s="31" t="s">
        <v>66</v>
      </c>
      <c r="G459" s="26" t="s">
        <v>67</v>
      </c>
      <c r="H459" s="31" t="s">
        <v>743</v>
      </c>
      <c r="I459" s="31">
        <v>76</v>
      </c>
      <c r="J459" s="31">
        <f>INDEX('LA lookup'!H:H,MATCH('Known to services raw data'!B459,'LA lookup'!G:G,0))</f>
        <v>142005</v>
      </c>
      <c r="K459" s="31">
        <v>0.53519242280201396</v>
      </c>
      <c r="L459" s="31" t="str">
        <f t="shared" si="29"/>
        <v>0.5 per 1000 0-17 yr olds</v>
      </c>
      <c r="M459" s="31">
        <f t="shared" si="30"/>
        <v>0.53519242280201396</v>
      </c>
      <c r="N459" s="31">
        <f t="shared" si="31"/>
        <v>0</v>
      </c>
    </row>
    <row r="460" spans="1:14" x14ac:dyDescent="0.45">
      <c r="A460" s="31" t="str">
        <f t="shared" si="28"/>
        <v>E08000025_CLA in independent or semi-independent accommodation_Number</v>
      </c>
      <c r="B460" s="31" t="s">
        <v>245</v>
      </c>
      <c r="C460" s="31" t="s">
        <v>246</v>
      </c>
      <c r="D460" s="31" t="s">
        <v>229</v>
      </c>
      <c r="E460" s="31">
        <v>2019</v>
      </c>
      <c r="F460" s="31" t="s">
        <v>66</v>
      </c>
      <c r="G460" s="26" t="s">
        <v>67</v>
      </c>
      <c r="H460" s="31" t="s">
        <v>743</v>
      </c>
      <c r="I460" s="31">
        <v>184</v>
      </c>
      <c r="J460" s="31">
        <f>INDEX('LA lookup'!H:H,MATCH('Known to services raw data'!B460,'LA lookup'!G:G,0))</f>
        <v>288388</v>
      </c>
      <c r="K460" s="31">
        <v>0.63802932160838866</v>
      </c>
      <c r="L460" s="31" t="str">
        <f t="shared" si="29"/>
        <v>0.6 per 1000 0-17 yr olds</v>
      </c>
      <c r="M460" s="31">
        <f t="shared" si="30"/>
        <v>0.63802932160838866</v>
      </c>
      <c r="N460" s="31">
        <f t="shared" si="31"/>
        <v>0</v>
      </c>
    </row>
    <row r="461" spans="1:14" x14ac:dyDescent="0.45">
      <c r="A461" s="31" t="str">
        <f t="shared" si="28"/>
        <v>E10000013_CLA in independent or semi-independent accommodation_Number</v>
      </c>
      <c r="B461" s="31" t="s">
        <v>307</v>
      </c>
      <c r="C461" s="31" t="s">
        <v>308</v>
      </c>
      <c r="D461" s="31" t="s">
        <v>229</v>
      </c>
      <c r="E461" s="31">
        <v>2019</v>
      </c>
      <c r="F461" s="31" t="s">
        <v>66</v>
      </c>
      <c r="G461" s="26" t="s">
        <v>67</v>
      </c>
      <c r="H461" s="31" t="s">
        <v>743</v>
      </c>
      <c r="I461" s="31">
        <v>50</v>
      </c>
      <c r="J461" s="31">
        <f>INDEX('LA lookup'!H:H,MATCH('Known to services raw data'!B461,'LA lookup'!G:G,0))</f>
        <v>128136</v>
      </c>
      <c r="K461" s="31">
        <v>0.39021040144846098</v>
      </c>
      <c r="L461" s="31" t="str">
        <f t="shared" si="29"/>
        <v>0.4 per 1000 0-17 yr olds</v>
      </c>
      <c r="M461" s="31">
        <f t="shared" si="30"/>
        <v>0.39021040144846098</v>
      </c>
      <c r="N461" s="31">
        <f t="shared" si="31"/>
        <v>0</v>
      </c>
    </row>
    <row r="462" spans="1:14" x14ac:dyDescent="0.45">
      <c r="A462" s="31" t="str">
        <f t="shared" si="28"/>
        <v>E06000002_CLA in independent or semi-independent accommodation_Number</v>
      </c>
      <c r="B462" s="31" t="s">
        <v>511</v>
      </c>
      <c r="C462" s="31" t="s">
        <v>725</v>
      </c>
      <c r="D462" s="31" t="s">
        <v>229</v>
      </c>
      <c r="E462" s="31">
        <v>2019</v>
      </c>
      <c r="F462" s="31" t="s">
        <v>66</v>
      </c>
      <c r="G462" s="26" t="s">
        <v>67</v>
      </c>
      <c r="H462" s="31" t="s">
        <v>743</v>
      </c>
      <c r="I462" s="31">
        <v>20</v>
      </c>
      <c r="J462" s="31">
        <f>INDEX('LA lookup'!H:H,MATCH('Known to services raw data'!B462,'LA lookup'!G:G,0))</f>
        <v>32513</v>
      </c>
      <c r="K462" s="31">
        <v>0.61513855996063116</v>
      </c>
      <c r="L462" s="31" t="str">
        <f t="shared" si="29"/>
        <v>0.6 per 1000 0-17 yr olds</v>
      </c>
      <c r="M462" s="31">
        <f t="shared" si="30"/>
        <v>0.61513855996063116</v>
      </c>
      <c r="N462" s="31">
        <f t="shared" si="31"/>
        <v>0</v>
      </c>
    </row>
    <row r="463" spans="1:14" x14ac:dyDescent="0.45">
      <c r="A463" s="31" t="str">
        <f t="shared" si="28"/>
        <v>E06000036_CLA in independent or semi-independent accommodation_Number</v>
      </c>
      <c r="B463" s="31" t="s">
        <v>257</v>
      </c>
      <c r="C463" s="31" t="s">
        <v>258</v>
      </c>
      <c r="D463" s="31" t="s">
        <v>229</v>
      </c>
      <c r="E463" s="31">
        <v>2019</v>
      </c>
      <c r="F463" s="31" t="s">
        <v>66</v>
      </c>
      <c r="G463" s="26" t="s">
        <v>67</v>
      </c>
      <c r="H463" s="31" t="s">
        <v>743</v>
      </c>
      <c r="I463" s="31">
        <v>10</v>
      </c>
      <c r="J463" s="31">
        <f>INDEX('LA lookup'!H:H,MATCH('Known to services raw data'!B463,'LA lookup'!G:G,0))</f>
        <v>28336</v>
      </c>
      <c r="K463" s="31">
        <v>0.35290796160361376</v>
      </c>
      <c r="L463" s="31" t="str">
        <f t="shared" si="29"/>
        <v>0.4 per 1000 0-17 yr olds</v>
      </c>
      <c r="M463" s="31">
        <f t="shared" si="30"/>
        <v>0.35290796160361376</v>
      </c>
      <c r="N463" s="31">
        <f t="shared" si="31"/>
        <v>0</v>
      </c>
    </row>
    <row r="464" spans="1:14" x14ac:dyDescent="0.45">
      <c r="A464" s="31" t="str">
        <f t="shared" si="28"/>
        <v>E06000049_CLA in independent or semi-independent accommodation_Number</v>
      </c>
      <c r="B464" s="31" t="s">
        <v>541</v>
      </c>
      <c r="C464" s="31" t="s">
        <v>718</v>
      </c>
      <c r="D464" s="31" t="s">
        <v>229</v>
      </c>
      <c r="E464" s="31">
        <v>2019</v>
      </c>
      <c r="F464" s="31" t="s">
        <v>66</v>
      </c>
      <c r="G464" s="26" t="s">
        <v>67</v>
      </c>
      <c r="H464" s="31" t="s">
        <v>743</v>
      </c>
      <c r="I464" s="31">
        <v>42</v>
      </c>
      <c r="J464" s="31">
        <f>INDEX('LA lookup'!H:H,MATCH('Known to services raw data'!B464,'LA lookup'!G:G,0))</f>
        <v>76523</v>
      </c>
      <c r="K464" s="31">
        <v>0.54885459273682424</v>
      </c>
      <c r="L464" s="31" t="str">
        <f t="shared" si="29"/>
        <v>0.5 per 1000 0-17 yr olds</v>
      </c>
      <c r="M464" s="31">
        <f t="shared" si="30"/>
        <v>0.54885459273682424</v>
      </c>
      <c r="N464" s="31">
        <f t="shared" si="31"/>
        <v>0</v>
      </c>
    </row>
    <row r="465" spans="1:14" x14ac:dyDescent="0.45">
      <c r="A465" s="31" t="str">
        <f t="shared" si="28"/>
        <v>E10000023_CLA in independent or semi-independent accommodation_Number</v>
      </c>
      <c r="B465" s="31" t="s">
        <v>369</v>
      </c>
      <c r="C465" s="31" t="s">
        <v>370</v>
      </c>
      <c r="D465" s="31" t="s">
        <v>229</v>
      </c>
      <c r="E465" s="31">
        <v>2019</v>
      </c>
      <c r="F465" s="31" t="s">
        <v>66</v>
      </c>
      <c r="G465" s="26" t="s">
        <v>67</v>
      </c>
      <c r="H465" s="31" t="s">
        <v>743</v>
      </c>
      <c r="I465" s="31">
        <v>19</v>
      </c>
      <c r="J465" s="31">
        <f>INDEX('LA lookup'!H:H,MATCH('Known to services raw data'!B465,'LA lookup'!G:G,0))</f>
        <v>117499</v>
      </c>
      <c r="K465" s="31">
        <v>0.16170350385960733</v>
      </c>
      <c r="L465" s="31" t="str">
        <f t="shared" si="29"/>
        <v>0.2 per 1000 0-17 yr olds</v>
      </c>
      <c r="M465" s="31">
        <f t="shared" si="30"/>
        <v>0.16170350385960733</v>
      </c>
      <c r="N465" s="31">
        <f t="shared" si="31"/>
        <v>0</v>
      </c>
    </row>
    <row r="466" spans="1:14" x14ac:dyDescent="0.45">
      <c r="A466" s="31" t="str">
        <f t="shared" si="28"/>
        <v>E08000021_CLA in independent or semi-independent accommodation_Number</v>
      </c>
      <c r="B466" s="31" t="s">
        <v>357</v>
      </c>
      <c r="C466" s="31" t="s">
        <v>358</v>
      </c>
      <c r="D466" s="31" t="s">
        <v>229</v>
      </c>
      <c r="E466" s="31">
        <v>2019</v>
      </c>
      <c r="F466" s="31" t="s">
        <v>66</v>
      </c>
      <c r="G466" s="26" t="s">
        <v>67</v>
      </c>
      <c r="H466" s="31" t="s">
        <v>743</v>
      </c>
      <c r="I466" s="31">
        <v>13</v>
      </c>
      <c r="J466" s="31">
        <f>INDEX('LA lookup'!H:H,MATCH('Known to services raw data'!B466,'LA lookup'!G:G,0))</f>
        <v>58056</v>
      </c>
      <c r="K466" s="31">
        <v>0.22392173074273117</v>
      </c>
      <c r="L466" s="31" t="str">
        <f t="shared" si="29"/>
        <v>0.2 per 1000 0-17 yr olds</v>
      </c>
      <c r="M466" s="31">
        <f t="shared" si="30"/>
        <v>0.22392173074273117</v>
      </c>
      <c r="N466" s="31">
        <f t="shared" si="31"/>
        <v>0</v>
      </c>
    </row>
    <row r="467" spans="1:14" x14ac:dyDescent="0.45">
      <c r="A467" s="31" t="str">
        <f t="shared" si="28"/>
        <v>E06000011_CLA in independent or semi-independent accommodation_Number</v>
      </c>
      <c r="B467" s="31" t="s">
        <v>514</v>
      </c>
      <c r="C467" s="31" t="s">
        <v>594</v>
      </c>
      <c r="D467" s="31" t="s">
        <v>229</v>
      </c>
      <c r="E467" s="31">
        <v>2019</v>
      </c>
      <c r="F467" s="31" t="s">
        <v>66</v>
      </c>
      <c r="G467" s="26" t="s">
        <v>67</v>
      </c>
      <c r="H467" s="31" t="s">
        <v>743</v>
      </c>
      <c r="I467" s="31">
        <v>23</v>
      </c>
      <c r="J467" s="31">
        <f>INDEX('LA lookup'!H:H,MATCH('Known to services raw data'!B467,'LA lookup'!G:G,0))</f>
        <v>62942</v>
      </c>
      <c r="K467" s="31">
        <v>0.36541577960662197</v>
      </c>
      <c r="L467" s="31" t="str">
        <f t="shared" si="29"/>
        <v>0.4 per 1000 0-17 yr olds</v>
      </c>
      <c r="M467" s="31">
        <f t="shared" si="30"/>
        <v>0.36541577960662197</v>
      </c>
      <c r="N467" s="31">
        <f t="shared" si="31"/>
        <v>0</v>
      </c>
    </row>
    <row r="468" spans="1:14" x14ac:dyDescent="0.45">
      <c r="A468" s="31" t="str">
        <f t="shared" si="28"/>
        <v>E09000028_CLA in independent or semi-independent accommodation_Number</v>
      </c>
      <c r="B468" s="31" t="s">
        <v>414</v>
      </c>
      <c r="C468" s="31" t="s">
        <v>415</v>
      </c>
      <c r="D468" s="31" t="s">
        <v>229</v>
      </c>
      <c r="E468" s="31">
        <v>2019</v>
      </c>
      <c r="F468" s="31" t="s">
        <v>66</v>
      </c>
      <c r="G468" s="26" t="s">
        <v>67</v>
      </c>
      <c r="H468" s="31" t="s">
        <v>743</v>
      </c>
      <c r="I468" s="31">
        <v>37</v>
      </c>
      <c r="J468" s="31">
        <f>INDEX('LA lookup'!H:H,MATCH('Known to services raw data'!B468,'LA lookup'!G:G,0))</f>
        <v>65121</v>
      </c>
      <c r="K468" s="31">
        <v>0.56817309316503128</v>
      </c>
      <c r="L468" s="31" t="str">
        <f t="shared" si="29"/>
        <v>0.6 per 1000 0-17 yr olds</v>
      </c>
      <c r="M468" s="31">
        <f t="shared" si="30"/>
        <v>0.56817309316503128</v>
      </c>
      <c r="N468" s="31">
        <f t="shared" si="31"/>
        <v>0</v>
      </c>
    </row>
    <row r="469" spans="1:14" x14ac:dyDescent="0.45">
      <c r="A469" s="31" t="str">
        <f t="shared" si="28"/>
        <v>E06000031_CLA in independent or semi-independent accommodation_Number</v>
      </c>
      <c r="B469" s="31" t="s">
        <v>379</v>
      </c>
      <c r="C469" s="31" t="s">
        <v>380</v>
      </c>
      <c r="D469" s="31" t="s">
        <v>229</v>
      </c>
      <c r="E469" s="31">
        <v>2019</v>
      </c>
      <c r="F469" s="31" t="s">
        <v>66</v>
      </c>
      <c r="G469" s="26" t="s">
        <v>67</v>
      </c>
      <c r="H469" s="31" t="s">
        <v>743</v>
      </c>
      <c r="I469" s="31">
        <v>48</v>
      </c>
      <c r="J469" s="31">
        <f>INDEX('LA lookup'!H:H,MATCH('Known to services raw data'!B469,'LA lookup'!G:G,0))</f>
        <v>51137</v>
      </c>
      <c r="K469" s="31">
        <v>0.93865498562684557</v>
      </c>
      <c r="L469" s="31" t="str">
        <f t="shared" si="29"/>
        <v>0.9 per 1000 0-17 yr olds</v>
      </c>
      <c r="M469" s="31">
        <f t="shared" si="30"/>
        <v>0.93865498562684557</v>
      </c>
      <c r="N469" s="31">
        <f t="shared" si="31"/>
        <v>0</v>
      </c>
    </row>
    <row r="470" spans="1:14" x14ac:dyDescent="0.45">
      <c r="A470" s="31" t="str">
        <f t="shared" si="28"/>
        <v>E09000007_CLA in independent or semi-independent accommodation_Number</v>
      </c>
      <c r="B470" s="31" t="s">
        <v>277</v>
      </c>
      <c r="C470" s="31" t="s">
        <v>278</v>
      </c>
      <c r="D470" s="31" t="s">
        <v>229</v>
      </c>
      <c r="E470" s="31">
        <v>2019</v>
      </c>
      <c r="F470" s="31" t="s">
        <v>66</v>
      </c>
      <c r="G470" s="26" t="s">
        <v>67</v>
      </c>
      <c r="H470" s="31" t="s">
        <v>743</v>
      </c>
      <c r="I470" s="31">
        <v>51</v>
      </c>
      <c r="J470" s="31">
        <f>INDEX('LA lookup'!H:H,MATCH('Known to services raw data'!B470,'LA lookup'!G:G,0))</f>
        <v>50983</v>
      </c>
      <c r="K470" s="31">
        <v>1.000333444481494</v>
      </c>
      <c r="L470" s="31" t="str">
        <f t="shared" si="29"/>
        <v>1 per 1000 0-17 yr olds</v>
      </c>
      <c r="M470" s="31">
        <f t="shared" si="30"/>
        <v>1.000333444481494</v>
      </c>
      <c r="N470" s="31">
        <f t="shared" si="31"/>
        <v>0</v>
      </c>
    </row>
    <row r="471" spans="1:14" x14ac:dyDescent="0.45">
      <c r="A471" s="31" t="str">
        <f t="shared" si="28"/>
        <v>E10000012_CLA in independent or semi-independent accommodation_Number</v>
      </c>
      <c r="B471" s="31" t="s">
        <v>303</v>
      </c>
      <c r="C471" s="31" t="s">
        <v>304</v>
      </c>
      <c r="D471" s="31" t="s">
        <v>229</v>
      </c>
      <c r="E471" s="31">
        <v>2019</v>
      </c>
      <c r="F471" s="31" t="s">
        <v>66</v>
      </c>
      <c r="G471" s="26" t="s">
        <v>67</v>
      </c>
      <c r="H471" s="31" t="s">
        <v>743</v>
      </c>
      <c r="I471" s="31">
        <v>134</v>
      </c>
      <c r="J471" s="31">
        <f>INDEX('LA lookup'!H:H,MATCH('Known to services raw data'!B471,'LA lookup'!G:G,0))</f>
        <v>311172</v>
      </c>
      <c r="K471" s="31">
        <v>0.43063000527039708</v>
      </c>
      <c r="L471" s="31" t="str">
        <f t="shared" si="29"/>
        <v>0.4 per 1000 0-17 yr olds</v>
      </c>
      <c r="M471" s="31">
        <f t="shared" si="30"/>
        <v>0.43063000527039708</v>
      </c>
      <c r="N471" s="31">
        <f t="shared" si="31"/>
        <v>0</v>
      </c>
    </row>
    <row r="472" spans="1:14" x14ac:dyDescent="0.45">
      <c r="A472" s="31" t="str">
        <f t="shared" si="28"/>
        <v>E06000003_CLA in independent or semi-independent accommodation_Number</v>
      </c>
      <c r="B472" s="31" t="s">
        <v>387</v>
      </c>
      <c r="C472" s="31" t="s">
        <v>388</v>
      </c>
      <c r="D472" s="31" t="s">
        <v>229</v>
      </c>
      <c r="E472" s="31">
        <v>2019</v>
      </c>
      <c r="F472" s="31" t="s">
        <v>66</v>
      </c>
      <c r="G472" s="26" t="s">
        <v>67</v>
      </c>
      <c r="H472" s="31" t="s">
        <v>743</v>
      </c>
      <c r="I472" s="31">
        <v>23</v>
      </c>
      <c r="J472" s="31">
        <f>INDEX('LA lookup'!H:H,MATCH('Known to services raw data'!B472,'LA lookup'!G:G,0))</f>
        <v>27626</v>
      </c>
      <c r="K472" s="31">
        <v>0.83254904799826246</v>
      </c>
      <c r="L472" s="31" t="str">
        <f t="shared" si="29"/>
        <v>0.8 per 1000 0-17 yr olds</v>
      </c>
      <c r="M472" s="31">
        <f t="shared" si="30"/>
        <v>0.83254904799826246</v>
      </c>
      <c r="N472" s="31">
        <f t="shared" si="31"/>
        <v>0</v>
      </c>
    </row>
    <row r="473" spans="1:14" x14ac:dyDescent="0.45">
      <c r="A473" s="31" t="str">
        <f t="shared" si="28"/>
        <v>E10000034_CLA in independent or semi-independent accommodation_Number</v>
      </c>
      <c r="B473" s="31" t="s">
        <v>470</v>
      </c>
      <c r="C473" s="31" t="s">
        <v>471</v>
      </c>
      <c r="D473" s="31" t="s">
        <v>229</v>
      </c>
      <c r="E473" s="31">
        <v>2019</v>
      </c>
      <c r="F473" s="31" t="s">
        <v>66</v>
      </c>
      <c r="G473" s="26" t="s">
        <v>67</v>
      </c>
      <c r="H473" s="31" t="s">
        <v>743</v>
      </c>
      <c r="I473" s="31">
        <v>55</v>
      </c>
      <c r="J473" s="31">
        <f>INDEX('LA lookup'!H:H,MATCH('Known to services raw data'!B473,'LA lookup'!G:G,0))</f>
        <v>117783</v>
      </c>
      <c r="K473" s="31">
        <v>0.46696042722633996</v>
      </c>
      <c r="L473" s="31" t="str">
        <f t="shared" si="29"/>
        <v>0.5 per 1000 0-17 yr olds</v>
      </c>
      <c r="M473" s="31">
        <f t="shared" si="30"/>
        <v>0.46696042722633996</v>
      </c>
      <c r="N473" s="31">
        <f t="shared" si="31"/>
        <v>0</v>
      </c>
    </row>
    <row r="474" spans="1:14" x14ac:dyDescent="0.45">
      <c r="A474" s="31" t="str">
        <f t="shared" si="28"/>
        <v>E08000019_CLA in independent or semi-independent accommodation_Number</v>
      </c>
      <c r="B474" s="31" t="s">
        <v>401</v>
      </c>
      <c r="C474" s="31" t="s">
        <v>402</v>
      </c>
      <c r="D474" s="31" t="s">
        <v>229</v>
      </c>
      <c r="E474" s="31">
        <v>2019</v>
      </c>
      <c r="F474" s="31" t="s">
        <v>66</v>
      </c>
      <c r="G474" s="26" t="s">
        <v>67</v>
      </c>
      <c r="H474" s="31" t="s">
        <v>743</v>
      </c>
      <c r="I474" s="31">
        <v>31</v>
      </c>
      <c r="J474" s="31">
        <f>INDEX('LA lookup'!H:H,MATCH('Known to services raw data'!B474,'LA lookup'!G:G,0))</f>
        <v>117497</v>
      </c>
      <c r="K474" s="31">
        <v>0.26383652348570602</v>
      </c>
      <c r="L474" s="31" t="str">
        <f t="shared" si="29"/>
        <v>0.3 per 1000 0-17 yr olds</v>
      </c>
      <c r="M474" s="31">
        <f t="shared" si="30"/>
        <v>0.26383652348570602</v>
      </c>
      <c r="N474" s="31">
        <f t="shared" si="31"/>
        <v>0</v>
      </c>
    </row>
    <row r="475" spans="1:14" x14ac:dyDescent="0.45">
      <c r="A475" s="31" t="str">
        <f t="shared" si="28"/>
        <v>E09000011_CLA in independent or semi-independent accommodation_Number</v>
      </c>
      <c r="B475" s="31" t="s">
        <v>518</v>
      </c>
      <c r="C475" s="31" t="s">
        <v>519</v>
      </c>
      <c r="D475" s="31" t="s">
        <v>229</v>
      </c>
      <c r="E475" s="31">
        <v>2019</v>
      </c>
      <c r="F475" s="31" t="s">
        <v>66</v>
      </c>
      <c r="G475" s="26" t="s">
        <v>67</v>
      </c>
      <c r="H475" s="31" t="s">
        <v>743</v>
      </c>
      <c r="I475" s="31">
        <v>45</v>
      </c>
      <c r="J475" s="31">
        <f>INDEX('LA lookup'!H:H,MATCH('Known to services raw data'!B475,'LA lookup'!G:G,0))</f>
        <v>68917</v>
      </c>
      <c r="K475" s="31">
        <v>0.65295935690758444</v>
      </c>
      <c r="L475" s="31" t="str">
        <f t="shared" si="29"/>
        <v>0.7 per 1000 0-17 yr olds</v>
      </c>
      <c r="M475" s="31">
        <f t="shared" si="30"/>
        <v>0.65295935690758444</v>
      </c>
      <c r="N475" s="31">
        <f t="shared" si="31"/>
        <v>0</v>
      </c>
    </row>
    <row r="476" spans="1:14" x14ac:dyDescent="0.45">
      <c r="A476" s="31" t="str">
        <f t="shared" si="28"/>
        <v>E08000011_CLA in independent or semi-independent accommodation_Number</v>
      </c>
      <c r="B476" s="31" t="s">
        <v>333</v>
      </c>
      <c r="C476" s="31" t="s">
        <v>334</v>
      </c>
      <c r="D476" s="31" t="s">
        <v>229</v>
      </c>
      <c r="E476" s="31">
        <v>2019</v>
      </c>
      <c r="F476" s="31" t="s">
        <v>66</v>
      </c>
      <c r="G476" s="26" t="s">
        <v>67</v>
      </c>
      <c r="H476" s="31" t="s">
        <v>743</v>
      </c>
      <c r="I476" s="31">
        <v>15</v>
      </c>
      <c r="J476" s="31">
        <f>INDEX('LA lookup'!H:H,MATCH('Known to services raw data'!B476,'LA lookup'!G:G,0))</f>
        <v>33477</v>
      </c>
      <c r="K476" s="31">
        <v>0.44806882337126985</v>
      </c>
      <c r="L476" s="31" t="str">
        <f t="shared" si="29"/>
        <v>0.4 per 1000 0-17 yr olds</v>
      </c>
      <c r="M476" s="31">
        <f t="shared" si="30"/>
        <v>0.44806882337126985</v>
      </c>
      <c r="N476" s="31">
        <f t="shared" si="31"/>
        <v>0</v>
      </c>
    </row>
    <row r="477" spans="1:14" x14ac:dyDescent="0.45">
      <c r="A477" s="31" t="str">
        <f t="shared" si="28"/>
        <v>E08000008_CLA in independent or semi-independent accommodation_Number</v>
      </c>
      <c r="B477" s="31" t="s">
        <v>436</v>
      </c>
      <c r="C477" s="31" t="s">
        <v>437</v>
      </c>
      <c r="D477" s="31" t="s">
        <v>229</v>
      </c>
      <c r="E477" s="31">
        <v>2019</v>
      </c>
      <c r="F477" s="31" t="s">
        <v>66</v>
      </c>
      <c r="G477" s="26" t="s">
        <v>67</v>
      </c>
      <c r="H477" s="31" t="s">
        <v>743</v>
      </c>
      <c r="I477" s="31">
        <v>35</v>
      </c>
      <c r="J477" s="31">
        <f>INDEX('LA lookup'!H:H,MATCH('Known to services raw data'!B477,'LA lookup'!G:G,0))</f>
        <v>50223</v>
      </c>
      <c r="K477" s="31">
        <v>0.696891862294168</v>
      </c>
      <c r="L477" s="31" t="str">
        <f t="shared" si="29"/>
        <v>0.7 per 1000 0-17 yr olds</v>
      </c>
      <c r="M477" s="31">
        <f t="shared" si="30"/>
        <v>0.696891862294168</v>
      </c>
      <c r="N477" s="31">
        <f t="shared" si="31"/>
        <v>0</v>
      </c>
    </row>
    <row r="478" spans="1:14" x14ac:dyDescent="0.45">
      <c r="A478" s="31" t="str">
        <f t="shared" si="28"/>
        <v>E06000042_CLA in independent or semi-independent accommodation_Number</v>
      </c>
      <c r="B478" s="31" t="s">
        <v>355</v>
      </c>
      <c r="C478" s="31" t="s">
        <v>356</v>
      </c>
      <c r="D478" s="31" t="s">
        <v>229</v>
      </c>
      <c r="E478" s="31">
        <v>2019</v>
      </c>
      <c r="F478" s="31" t="s">
        <v>66</v>
      </c>
      <c r="G478" s="26" t="s">
        <v>67</v>
      </c>
      <c r="H478" s="31" t="s">
        <v>743</v>
      </c>
      <c r="I478" s="31">
        <v>21</v>
      </c>
      <c r="J478" s="31">
        <f>INDEX('LA lookup'!H:H,MATCH('Known to services raw data'!B478,'LA lookup'!G:G,0))</f>
        <v>68278</v>
      </c>
      <c r="K478" s="31">
        <v>0.3075661267172442</v>
      </c>
      <c r="L478" s="31" t="str">
        <f t="shared" si="29"/>
        <v>0.3 per 1000 0-17 yr olds</v>
      </c>
      <c r="M478" s="31">
        <f t="shared" si="30"/>
        <v>0.3075661267172442</v>
      </c>
      <c r="N478" s="31">
        <f t="shared" si="31"/>
        <v>0</v>
      </c>
    </row>
    <row r="479" spans="1:14" x14ac:dyDescent="0.45">
      <c r="A479" s="31" t="str">
        <f t="shared" si="28"/>
        <v>E08000009_CLA in independent or semi-independent accommodation_Number</v>
      </c>
      <c r="B479" s="31" t="s">
        <v>442</v>
      </c>
      <c r="C479" s="31" t="s">
        <v>443</v>
      </c>
      <c r="D479" s="31" t="s">
        <v>229</v>
      </c>
      <c r="E479" s="31">
        <v>2019</v>
      </c>
      <c r="F479" s="31" t="s">
        <v>66</v>
      </c>
      <c r="G479" s="26" t="s">
        <v>67</v>
      </c>
      <c r="H479" s="31" t="s">
        <v>743</v>
      </c>
      <c r="I479" s="31">
        <v>15</v>
      </c>
      <c r="J479" s="31">
        <f>INDEX('LA lookup'!H:H,MATCH('Known to services raw data'!B479,'LA lookup'!G:G,0))</f>
        <v>56087</v>
      </c>
      <c r="K479" s="31">
        <v>0.26744165314600532</v>
      </c>
      <c r="L479" s="31" t="str">
        <f t="shared" si="29"/>
        <v>0.3 per 1000 0-17 yr olds</v>
      </c>
      <c r="M479" s="31">
        <f t="shared" si="30"/>
        <v>0.26744165314600532</v>
      </c>
      <c r="N479" s="31">
        <f t="shared" si="31"/>
        <v>0</v>
      </c>
    </row>
    <row r="480" spans="1:14" x14ac:dyDescent="0.45">
      <c r="A480" s="31" t="str">
        <f t="shared" si="28"/>
        <v>E08000020_CLA in independent or semi-independent accommodation_Number</v>
      </c>
      <c r="B480" s="31" t="s">
        <v>305</v>
      </c>
      <c r="C480" s="31" t="s">
        <v>306</v>
      </c>
      <c r="D480" s="31" t="s">
        <v>229</v>
      </c>
      <c r="E480" s="31">
        <v>2019</v>
      </c>
      <c r="F480" s="31" t="s">
        <v>66</v>
      </c>
      <c r="G480" s="26" t="s">
        <v>67</v>
      </c>
      <c r="H480" s="31" t="s">
        <v>743</v>
      </c>
      <c r="I480" s="31" t="s">
        <v>1280</v>
      </c>
      <c r="J480" s="31">
        <f>INDEX('LA lookup'!H:H,MATCH('Known to services raw data'!B480,'LA lookup'!G:G,0))</f>
        <v>39605</v>
      </c>
      <c r="K480" s="31" t="s">
        <v>1280</v>
      </c>
      <c r="L480" s="31" t="str">
        <f t="shared" si="29"/>
        <v>N/A</v>
      </c>
      <c r="M480" s="31" t="str">
        <f t="shared" si="30"/>
        <v>N/A</v>
      </c>
      <c r="N480" s="31">
        <f t="shared" si="31"/>
        <v>0</v>
      </c>
    </row>
    <row r="481" spans="1:14" x14ac:dyDescent="0.45">
      <c r="A481" s="31" t="str">
        <f t="shared" si="28"/>
        <v>E09000023_CLA in independent or semi-independent accommodation_Number</v>
      </c>
      <c r="B481" s="31" t="s">
        <v>343</v>
      </c>
      <c r="C481" s="31" t="s">
        <v>344</v>
      </c>
      <c r="D481" s="31" t="s">
        <v>229</v>
      </c>
      <c r="E481" s="31">
        <v>2019</v>
      </c>
      <c r="F481" s="31" t="s">
        <v>66</v>
      </c>
      <c r="G481" s="26" t="s">
        <v>67</v>
      </c>
      <c r="H481" s="31" t="s">
        <v>743</v>
      </c>
      <c r="I481" s="31">
        <v>39</v>
      </c>
      <c r="J481" s="31">
        <f>INDEX('LA lookup'!H:H,MATCH('Known to services raw data'!B481,'LA lookup'!G:G,0))</f>
        <v>68458</v>
      </c>
      <c r="K481" s="31">
        <v>0.5696923661222939</v>
      </c>
      <c r="L481" s="31" t="str">
        <f t="shared" si="29"/>
        <v>0.6 per 1000 0-17 yr olds</v>
      </c>
      <c r="M481" s="31">
        <f t="shared" si="30"/>
        <v>0.5696923661222939</v>
      </c>
      <c r="N481" s="31">
        <f t="shared" si="31"/>
        <v>0</v>
      </c>
    </row>
    <row r="482" spans="1:14" x14ac:dyDescent="0.45">
      <c r="A482" s="31" t="str">
        <f t="shared" si="28"/>
        <v>E06000050_CLA in independent or semi-independent accommodation_Number</v>
      </c>
      <c r="B482" s="31" t="s">
        <v>281</v>
      </c>
      <c r="C482" s="31" t="s">
        <v>282</v>
      </c>
      <c r="D482" s="31" t="s">
        <v>229</v>
      </c>
      <c r="E482" s="31">
        <v>2019</v>
      </c>
      <c r="F482" s="31" t="s">
        <v>66</v>
      </c>
      <c r="G482" s="26" t="s">
        <v>67</v>
      </c>
      <c r="H482" s="31" t="s">
        <v>743</v>
      </c>
      <c r="I482" s="31">
        <v>23</v>
      </c>
      <c r="J482" s="31">
        <f>INDEX('LA lookup'!H:H,MATCH('Known to services raw data'!B482,'LA lookup'!G:G,0))</f>
        <v>68054</v>
      </c>
      <c r="K482" s="31">
        <v>0.33796690863138096</v>
      </c>
      <c r="L482" s="31" t="str">
        <f t="shared" si="29"/>
        <v>0.3 per 1000 0-17 yr olds</v>
      </c>
      <c r="M482" s="31">
        <f t="shared" si="30"/>
        <v>0.33796690863138096</v>
      </c>
      <c r="N482" s="31">
        <f t="shared" si="31"/>
        <v>0</v>
      </c>
    </row>
    <row r="483" spans="1:14" x14ac:dyDescent="0.45">
      <c r="A483" s="31" t="str">
        <f t="shared" si="28"/>
        <v>E09000012_CLA in independent or semi-independent accommodation_Number</v>
      </c>
      <c r="B483" s="31" t="s">
        <v>498</v>
      </c>
      <c r="C483" s="31" t="s">
        <v>499</v>
      </c>
      <c r="D483" s="31" t="s">
        <v>229</v>
      </c>
      <c r="E483" s="31">
        <v>2019</v>
      </c>
      <c r="F483" s="31" t="s">
        <v>66</v>
      </c>
      <c r="G483" s="26" t="s">
        <v>67</v>
      </c>
      <c r="H483" s="31" t="s">
        <v>743</v>
      </c>
      <c r="I483" s="31">
        <v>56</v>
      </c>
      <c r="J483" s="31">
        <f>INDEX('LA lookup'!H:H,MATCH('Known to services raw data'!B483,'LA lookup'!G:G,0))</f>
        <v>63655</v>
      </c>
      <c r="K483" s="31">
        <v>0.87974236116565863</v>
      </c>
      <c r="L483" s="31" t="str">
        <f t="shared" si="29"/>
        <v>0.9 per 1000 0-17 yr olds</v>
      </c>
      <c r="M483" s="31">
        <f t="shared" si="30"/>
        <v>0.87974236116565863</v>
      </c>
      <c r="N483" s="31">
        <f t="shared" si="31"/>
        <v>0</v>
      </c>
    </row>
    <row r="484" spans="1:14" x14ac:dyDescent="0.45">
      <c r="A484" s="31" t="str">
        <f t="shared" si="28"/>
        <v>E06000024_CLA in independent or semi-independent accommodation_Number</v>
      </c>
      <c r="B484" s="31" t="s">
        <v>367</v>
      </c>
      <c r="C484" s="31" t="s">
        <v>368</v>
      </c>
      <c r="D484" s="31" t="s">
        <v>229</v>
      </c>
      <c r="E484" s="31">
        <v>2019</v>
      </c>
      <c r="F484" s="31" t="s">
        <v>66</v>
      </c>
      <c r="G484" s="26" t="s">
        <v>67</v>
      </c>
      <c r="H484" s="31" t="s">
        <v>743</v>
      </c>
      <c r="I484" s="31">
        <v>21</v>
      </c>
      <c r="J484" s="31">
        <f>INDEX('LA lookup'!H:H,MATCH('Known to services raw data'!B484,'LA lookup'!G:G,0))</f>
        <v>43435</v>
      </c>
      <c r="K484" s="31">
        <v>0.48348106365834004</v>
      </c>
      <c r="L484" s="31" t="str">
        <f t="shared" si="29"/>
        <v>0.5 per 1000 0-17 yr olds</v>
      </c>
      <c r="M484" s="31">
        <f t="shared" si="30"/>
        <v>0.48348106365834004</v>
      </c>
      <c r="N484" s="31">
        <f t="shared" si="31"/>
        <v>0</v>
      </c>
    </row>
    <row r="485" spans="1:14" x14ac:dyDescent="0.45">
      <c r="A485" s="31" t="str">
        <f t="shared" si="28"/>
        <v>E10000019_CLA in independent or semi-independent accommodation_Number</v>
      </c>
      <c r="B485" s="31" t="s">
        <v>345</v>
      </c>
      <c r="C485" s="31" t="s">
        <v>346</v>
      </c>
      <c r="D485" s="31" t="s">
        <v>229</v>
      </c>
      <c r="E485" s="31">
        <v>2019</v>
      </c>
      <c r="F485" s="31" t="s">
        <v>66</v>
      </c>
      <c r="G485" s="26" t="s">
        <v>67</v>
      </c>
      <c r="H485" s="31" t="s">
        <v>743</v>
      </c>
      <c r="I485" s="31">
        <v>55</v>
      </c>
      <c r="J485" s="31">
        <f>INDEX('LA lookup'!H:H,MATCH('Known to services raw data'!B485,'LA lookup'!G:G,0))</f>
        <v>145641</v>
      </c>
      <c r="K485" s="31">
        <v>0.37764091155649854</v>
      </c>
      <c r="L485" s="31" t="str">
        <f t="shared" si="29"/>
        <v>0.4 per 1000 0-17 yr olds</v>
      </c>
      <c r="M485" s="31">
        <f t="shared" si="30"/>
        <v>0.37764091155649854</v>
      </c>
      <c r="N485" s="31">
        <f t="shared" si="31"/>
        <v>0</v>
      </c>
    </row>
    <row r="486" spans="1:14" x14ac:dyDescent="0.45">
      <c r="A486" s="31" t="str">
        <f t="shared" si="28"/>
        <v>E09000019_CLA in independent or semi-independent accommodation_Number</v>
      </c>
      <c r="B486" s="31" t="s">
        <v>500</v>
      </c>
      <c r="C486" s="31" t="s">
        <v>501</v>
      </c>
      <c r="D486" s="31" t="s">
        <v>229</v>
      </c>
      <c r="E486" s="31">
        <v>2019</v>
      </c>
      <c r="F486" s="31" t="s">
        <v>66</v>
      </c>
      <c r="G486" s="26" t="s">
        <v>67</v>
      </c>
      <c r="H486" s="31" t="s">
        <v>743</v>
      </c>
      <c r="I486" s="31">
        <v>28</v>
      </c>
      <c r="J486" s="31">
        <f>INDEX('LA lookup'!H:H,MATCH('Known to services raw data'!B486,'LA lookup'!G:G,0))</f>
        <v>42098</v>
      </c>
      <c r="K486" s="31">
        <v>0.66511473229132023</v>
      </c>
      <c r="L486" s="31" t="str">
        <f t="shared" si="29"/>
        <v>0.7 per 1000 0-17 yr olds</v>
      </c>
      <c r="M486" s="31">
        <f t="shared" si="30"/>
        <v>0.66511473229132023</v>
      </c>
      <c r="N486" s="31">
        <f t="shared" si="31"/>
        <v>0</v>
      </c>
    </row>
    <row r="487" spans="1:14" x14ac:dyDescent="0.45">
      <c r="A487" s="31" t="str">
        <f t="shared" si="28"/>
        <v>E06000037_CLA in independent or semi-independent accommodation_Number</v>
      </c>
      <c r="B487" s="31" t="s">
        <v>456</v>
      </c>
      <c r="C487" s="31" t="s">
        <v>457</v>
      </c>
      <c r="D487" s="31" t="s">
        <v>229</v>
      </c>
      <c r="E487" s="31">
        <v>2019</v>
      </c>
      <c r="F487" s="31" t="s">
        <v>66</v>
      </c>
      <c r="G487" s="26" t="s">
        <v>67</v>
      </c>
      <c r="H487" s="31" t="s">
        <v>743</v>
      </c>
      <c r="I487" s="31">
        <v>26</v>
      </c>
      <c r="J487" s="31">
        <f>INDEX('LA lookup'!H:H,MATCH('Known to services raw data'!B487,'LA lookup'!G:G,0))</f>
        <v>35623</v>
      </c>
      <c r="K487" s="31">
        <v>0.72986553631081041</v>
      </c>
      <c r="L487" s="31" t="str">
        <f t="shared" si="29"/>
        <v>0.7 per 1000 0-17 yr olds</v>
      </c>
      <c r="M487" s="31">
        <f t="shared" si="30"/>
        <v>0.72986553631081041</v>
      </c>
      <c r="N487" s="31">
        <f t="shared" si="31"/>
        <v>0</v>
      </c>
    </row>
    <row r="488" spans="1:14" x14ac:dyDescent="0.45">
      <c r="A488" s="31" t="str">
        <f t="shared" si="28"/>
        <v>E09000016_CLA in independent or semi-independent accommodation_Number</v>
      </c>
      <c r="B488" s="31" t="s">
        <v>315</v>
      </c>
      <c r="C488" s="31" t="s">
        <v>316</v>
      </c>
      <c r="D488" s="31" t="s">
        <v>229</v>
      </c>
      <c r="E488" s="31">
        <v>2019</v>
      </c>
      <c r="F488" s="31" t="s">
        <v>66</v>
      </c>
      <c r="G488" s="26" t="s">
        <v>67</v>
      </c>
      <c r="H488" s="31" t="s">
        <v>743</v>
      </c>
      <c r="I488" s="31">
        <v>43</v>
      </c>
      <c r="J488" s="31">
        <f>INDEX('LA lookup'!H:H,MATCH('Known to services raw data'!B488,'LA lookup'!G:G,0))</f>
        <v>57541</v>
      </c>
      <c r="K488" s="31">
        <v>0.74729323438939188</v>
      </c>
      <c r="L488" s="31" t="str">
        <f t="shared" si="29"/>
        <v>0.7 per 1000 0-17 yr olds</v>
      </c>
      <c r="M488" s="31">
        <f t="shared" si="30"/>
        <v>0.74729323438939188</v>
      </c>
      <c r="N488" s="31">
        <f t="shared" si="31"/>
        <v>0</v>
      </c>
    </row>
    <row r="489" spans="1:14" x14ac:dyDescent="0.45">
      <c r="A489" s="31" t="str">
        <f t="shared" si="28"/>
        <v>E10000030_CLA in independent or semi-independent accommodation_Number</v>
      </c>
      <c r="B489" s="31" t="s">
        <v>430</v>
      </c>
      <c r="C489" s="31" t="s">
        <v>431</v>
      </c>
      <c r="D489" s="31" t="s">
        <v>229</v>
      </c>
      <c r="E489" s="31">
        <v>2019</v>
      </c>
      <c r="F489" s="31" t="s">
        <v>66</v>
      </c>
      <c r="G489" s="26" t="s">
        <v>67</v>
      </c>
      <c r="H489" s="31" t="s">
        <v>743</v>
      </c>
      <c r="I489" s="31">
        <v>91</v>
      </c>
      <c r="J489" s="31">
        <f>INDEX('LA lookup'!H:H,MATCH('Known to services raw data'!B489,'LA lookup'!G:G,0))</f>
        <v>261905</v>
      </c>
      <c r="K489" s="31">
        <v>0.34745422958706401</v>
      </c>
      <c r="L489" s="31" t="str">
        <f t="shared" si="29"/>
        <v>0.3 per 1000 0-17 yr olds</v>
      </c>
      <c r="M489" s="31">
        <f t="shared" si="30"/>
        <v>0.34745422958706401</v>
      </c>
      <c r="N489" s="31">
        <f t="shared" si="31"/>
        <v>0</v>
      </c>
    </row>
    <row r="490" spans="1:14" x14ac:dyDescent="0.45">
      <c r="A490" s="31" t="str">
        <f t="shared" si="28"/>
        <v>E08000029_CLA in independent or semi-independent accommodation_Number</v>
      </c>
      <c r="B490" s="31" t="s">
        <v>516</v>
      </c>
      <c r="C490" s="31" t="s">
        <v>517</v>
      </c>
      <c r="D490" s="31" t="s">
        <v>229</v>
      </c>
      <c r="E490" s="31">
        <v>2019</v>
      </c>
      <c r="F490" s="31" t="s">
        <v>66</v>
      </c>
      <c r="G490" s="26" t="s">
        <v>67</v>
      </c>
      <c r="H490" s="31" t="s">
        <v>743</v>
      </c>
      <c r="I490" s="31">
        <v>34</v>
      </c>
      <c r="J490" s="31">
        <f>INDEX('LA lookup'!H:H,MATCH('Known to services raw data'!B490,'LA lookup'!G:G,0))</f>
        <v>46946</v>
      </c>
      <c r="K490" s="31">
        <v>0.72423635666510466</v>
      </c>
      <c r="L490" s="31" t="str">
        <f t="shared" si="29"/>
        <v>0.7 per 1000 0-17 yr olds</v>
      </c>
      <c r="M490" s="31">
        <f t="shared" si="30"/>
        <v>0.72423635666510466</v>
      </c>
      <c r="N490" s="31">
        <f t="shared" si="31"/>
        <v>0</v>
      </c>
    </row>
    <row r="491" spans="1:14" x14ac:dyDescent="0.45">
      <c r="A491" s="31" t="str">
        <f t="shared" si="28"/>
        <v>E08000035_CLA in independent or semi-independent accommodation_Number</v>
      </c>
      <c r="B491" s="31" t="s">
        <v>339</v>
      </c>
      <c r="C491" s="31" t="s">
        <v>340</v>
      </c>
      <c r="D491" s="31" t="s">
        <v>229</v>
      </c>
      <c r="E491" s="31">
        <v>2019</v>
      </c>
      <c r="F491" s="31" t="s">
        <v>66</v>
      </c>
      <c r="G491" s="26" t="s">
        <v>67</v>
      </c>
      <c r="H491" s="31" t="s">
        <v>743</v>
      </c>
      <c r="I491" s="31">
        <v>66</v>
      </c>
      <c r="J491" s="31">
        <f>INDEX('LA lookup'!H:H,MATCH('Known to services raw data'!B491,'LA lookup'!G:G,0))</f>
        <v>168176</v>
      </c>
      <c r="K491" s="31">
        <v>0.39244600894301207</v>
      </c>
      <c r="L491" s="31" t="str">
        <f t="shared" si="29"/>
        <v>0.4 per 1000 0-17 yr olds</v>
      </c>
      <c r="M491" s="31">
        <f t="shared" si="30"/>
        <v>0.39244600894301207</v>
      </c>
      <c r="N491" s="31">
        <f t="shared" si="31"/>
        <v>0</v>
      </c>
    </row>
    <row r="492" spans="1:14" x14ac:dyDescent="0.45">
      <c r="A492" s="31" t="str">
        <f t="shared" si="28"/>
        <v>E06000029_CLA in independent or semi-independent accommodation_Number</v>
      </c>
      <c r="B492" s="31" t="s">
        <v>543</v>
      </c>
      <c r="C492" s="31" t="s">
        <v>717</v>
      </c>
      <c r="D492" s="31" t="s">
        <v>229</v>
      </c>
      <c r="E492" s="31">
        <v>2019</v>
      </c>
      <c r="F492" s="31" t="s">
        <v>66</v>
      </c>
      <c r="G492" s="26" t="s">
        <v>67</v>
      </c>
      <c r="H492" s="31" t="s">
        <v>743</v>
      </c>
      <c r="I492" s="31">
        <v>26</v>
      </c>
      <c r="J492" s="31">
        <f>INDEX('LA lookup'!H:H,MATCH('Known to services raw data'!B492,'LA lookup'!G:G,0))</f>
        <v>30188</v>
      </c>
      <c r="K492" s="31">
        <v>0.8612693785610176</v>
      </c>
      <c r="L492" s="31" t="str">
        <f t="shared" si="29"/>
        <v>0.9 per 1000 0-17 yr olds</v>
      </c>
      <c r="M492" s="31">
        <f t="shared" si="30"/>
        <v>0.8612693785610176</v>
      </c>
      <c r="N492" s="31">
        <f t="shared" si="31"/>
        <v>0</v>
      </c>
    </row>
    <row r="493" spans="1:14" x14ac:dyDescent="0.45">
      <c r="A493" s="31" t="str">
        <f t="shared" si="28"/>
        <v>E09000032_CLA in independent or semi-independent accommodation_Number</v>
      </c>
      <c r="B493" s="31" t="s">
        <v>450</v>
      </c>
      <c r="C493" s="31" t="s">
        <v>451</v>
      </c>
      <c r="D493" s="31" t="s">
        <v>229</v>
      </c>
      <c r="E493" s="31">
        <v>2019</v>
      </c>
      <c r="F493" s="31" t="s">
        <v>66</v>
      </c>
      <c r="G493" s="26" t="s">
        <v>67</v>
      </c>
      <c r="H493" s="31" t="s">
        <v>743</v>
      </c>
      <c r="I493" s="31">
        <v>61</v>
      </c>
      <c r="J493" s="31">
        <f>INDEX('LA lookup'!H:H,MATCH('Known to services raw data'!B493,'LA lookup'!G:G,0))</f>
        <v>63840</v>
      </c>
      <c r="K493" s="31">
        <v>0.95551378446115287</v>
      </c>
      <c r="L493" s="31" t="str">
        <f t="shared" si="29"/>
        <v>1 per 1000 0-17 yr olds</v>
      </c>
      <c r="M493" s="31">
        <f t="shared" si="30"/>
        <v>0.95551378446115287</v>
      </c>
      <c r="N493" s="31">
        <f t="shared" si="31"/>
        <v>0</v>
      </c>
    </row>
    <row r="494" spans="1:14" x14ac:dyDescent="0.45">
      <c r="A494" s="31" t="str">
        <f t="shared" si="28"/>
        <v>E06000010_CLA in independent or semi-independent accommodation_Number</v>
      </c>
      <c r="B494" s="31" t="s">
        <v>329</v>
      </c>
      <c r="C494" s="31" t="s">
        <v>330</v>
      </c>
      <c r="D494" s="31" t="s">
        <v>229</v>
      </c>
      <c r="E494" s="31">
        <v>2019</v>
      </c>
      <c r="F494" s="31" t="s">
        <v>66</v>
      </c>
      <c r="G494" s="26" t="s">
        <v>67</v>
      </c>
      <c r="H494" s="31" t="s">
        <v>743</v>
      </c>
      <c r="I494" s="31">
        <v>55</v>
      </c>
      <c r="J494" s="31">
        <f>INDEX('LA lookup'!H:H,MATCH('Known to services raw data'!B494,'LA lookup'!G:G,0))</f>
        <v>57023</v>
      </c>
      <c r="K494" s="31">
        <v>0.96452308717535029</v>
      </c>
      <c r="L494" s="31" t="str">
        <f t="shared" si="29"/>
        <v>1 per 1000 0-17 yr olds</v>
      </c>
      <c r="M494" s="31">
        <f t="shared" si="30"/>
        <v>0.96452308717535029</v>
      </c>
      <c r="N494" s="31">
        <f t="shared" si="31"/>
        <v>0</v>
      </c>
    </row>
    <row r="495" spans="1:14" x14ac:dyDescent="0.45">
      <c r="A495" s="31" t="str">
        <f t="shared" si="28"/>
        <v>E06000035_CLA in independent or semi-independent accommodation_Number</v>
      </c>
      <c r="B495" s="31" t="s">
        <v>351</v>
      </c>
      <c r="C495" s="31" t="s">
        <v>352</v>
      </c>
      <c r="D495" s="31" t="s">
        <v>229</v>
      </c>
      <c r="E495" s="31">
        <v>2019</v>
      </c>
      <c r="F495" s="31" t="s">
        <v>66</v>
      </c>
      <c r="G495" s="26" t="s">
        <v>67</v>
      </c>
      <c r="H495" s="31" t="s">
        <v>743</v>
      </c>
      <c r="I495" s="31">
        <v>21</v>
      </c>
      <c r="J495" s="31">
        <f>INDEX('LA lookup'!H:H,MATCH('Known to services raw data'!B495,'LA lookup'!G:G,0))</f>
        <v>64391</v>
      </c>
      <c r="K495" s="31">
        <v>0.32613253404978954</v>
      </c>
      <c r="L495" s="31" t="str">
        <f t="shared" si="29"/>
        <v>0.3 per 1000 0-17 yr olds</v>
      </c>
      <c r="M495" s="31">
        <f t="shared" si="30"/>
        <v>0.32613253404978954</v>
      </c>
      <c r="N495" s="31">
        <f t="shared" si="31"/>
        <v>0</v>
      </c>
    </row>
    <row r="496" spans="1:14" x14ac:dyDescent="0.45">
      <c r="A496" s="31" t="str">
        <f t="shared" si="28"/>
        <v>E06000019_CLA in independent or semi-independent accommodation_Number</v>
      </c>
      <c r="B496" s="31" t="s">
        <v>317</v>
      </c>
      <c r="C496" s="31" t="s">
        <v>318</v>
      </c>
      <c r="D496" s="31" t="s">
        <v>229</v>
      </c>
      <c r="E496" s="31">
        <v>2019</v>
      </c>
      <c r="F496" s="31" t="s">
        <v>66</v>
      </c>
      <c r="G496" s="26" t="s">
        <v>67</v>
      </c>
      <c r="H496" s="31" t="s">
        <v>743</v>
      </c>
      <c r="I496" s="31">
        <v>15</v>
      </c>
      <c r="J496" s="31">
        <f>INDEX('LA lookup'!H:H,MATCH('Known to services raw data'!B496,'LA lookup'!G:G,0))</f>
        <v>36103</v>
      </c>
      <c r="K496" s="31">
        <v>0.41547793812148576</v>
      </c>
      <c r="L496" s="31" t="str">
        <f t="shared" si="29"/>
        <v>0.4 per 1000 0-17 yr olds</v>
      </c>
      <c r="M496" s="31">
        <f t="shared" si="30"/>
        <v>0.41547793812148576</v>
      </c>
      <c r="N496" s="31">
        <f t="shared" si="31"/>
        <v>0</v>
      </c>
    </row>
    <row r="497" spans="1:14" x14ac:dyDescent="0.45">
      <c r="A497" s="31" t="str">
        <f t="shared" si="28"/>
        <v>E06000021_CLA in independent or semi-independent accommodation_Number</v>
      </c>
      <c r="B497" s="31" t="s">
        <v>424</v>
      </c>
      <c r="C497" s="31" t="s">
        <v>425</v>
      </c>
      <c r="D497" s="31" t="s">
        <v>229</v>
      </c>
      <c r="E497" s="31">
        <v>2019</v>
      </c>
      <c r="F497" s="31" t="s">
        <v>66</v>
      </c>
      <c r="G497" s="26" t="s">
        <v>67</v>
      </c>
      <c r="H497" s="31" t="s">
        <v>743</v>
      </c>
      <c r="I497" s="31">
        <v>30</v>
      </c>
      <c r="J497" s="31">
        <f>INDEX('LA lookup'!H:H,MATCH('Known to services raw data'!B497,'LA lookup'!G:G,0))</f>
        <v>57549</v>
      </c>
      <c r="K497" s="31">
        <v>0.52129489652296301</v>
      </c>
      <c r="L497" s="31" t="str">
        <f t="shared" si="29"/>
        <v>0.5 per 1000 0-17 yr olds</v>
      </c>
      <c r="M497" s="31">
        <f t="shared" si="30"/>
        <v>0.52129489652296301</v>
      </c>
      <c r="N497" s="31">
        <f t="shared" si="31"/>
        <v>0</v>
      </c>
    </row>
    <row r="498" spans="1:14" x14ac:dyDescent="0.45">
      <c r="A498" s="31" t="str">
        <f t="shared" si="28"/>
        <v>E06000054_CLA in independent or semi-independent accommodation_Number</v>
      </c>
      <c r="B498" s="31" t="s">
        <v>462</v>
      </c>
      <c r="C498" s="31" t="s">
        <v>463</v>
      </c>
      <c r="D498" s="31" t="s">
        <v>229</v>
      </c>
      <c r="E498" s="31">
        <v>2019</v>
      </c>
      <c r="F498" s="31" t="s">
        <v>66</v>
      </c>
      <c r="G498" s="26" t="s">
        <v>67</v>
      </c>
      <c r="H498" s="31" t="s">
        <v>743</v>
      </c>
      <c r="I498" s="31">
        <v>36</v>
      </c>
      <c r="J498" s="31">
        <f>INDEX('LA lookup'!H:H,MATCH('Known to services raw data'!B498,'LA lookup'!G:G,0))</f>
        <v>105692</v>
      </c>
      <c r="K498" s="31">
        <v>0.34061234530522649</v>
      </c>
      <c r="L498" s="31" t="str">
        <f t="shared" si="29"/>
        <v>0.3 per 1000 0-17 yr olds</v>
      </c>
      <c r="M498" s="31">
        <f t="shared" si="30"/>
        <v>0.34061234530522649</v>
      </c>
      <c r="N498" s="31">
        <f t="shared" si="31"/>
        <v>0</v>
      </c>
    </row>
    <row r="499" spans="1:14" x14ac:dyDescent="0.45">
      <c r="A499" s="31" t="str">
        <f t="shared" si="28"/>
        <v>E08000002_CLA in independent or semi-independent accommodation_Number</v>
      </c>
      <c r="B499" s="31" t="s">
        <v>271</v>
      </c>
      <c r="C499" s="31" t="s">
        <v>272</v>
      </c>
      <c r="D499" s="31" t="s">
        <v>229</v>
      </c>
      <c r="E499" s="31">
        <v>2019</v>
      </c>
      <c r="F499" s="31" t="s">
        <v>66</v>
      </c>
      <c r="G499" s="26" t="s">
        <v>67</v>
      </c>
      <c r="H499" s="31" t="s">
        <v>743</v>
      </c>
      <c r="I499" s="31">
        <v>17</v>
      </c>
      <c r="J499" s="31">
        <f>INDEX('LA lookup'!H:H,MATCH('Known to services raw data'!B499,'LA lookup'!G:G,0))</f>
        <v>43142</v>
      </c>
      <c r="K499" s="31">
        <v>0.39404756385888462</v>
      </c>
      <c r="L499" s="31" t="str">
        <f t="shared" si="29"/>
        <v>0.4 per 1000 0-17 yr olds</v>
      </c>
      <c r="M499" s="31">
        <f t="shared" si="30"/>
        <v>0.39404756385888462</v>
      </c>
      <c r="N499" s="31">
        <f t="shared" si="31"/>
        <v>0</v>
      </c>
    </row>
    <row r="500" spans="1:14" x14ac:dyDescent="0.45">
      <c r="A500" s="31" t="str">
        <f t="shared" si="28"/>
        <v>E09000026_CLA in independent or semi-independent accommodation_Number</v>
      </c>
      <c r="B500" s="31" t="s">
        <v>385</v>
      </c>
      <c r="C500" s="31" t="s">
        <v>386</v>
      </c>
      <c r="D500" s="31" t="s">
        <v>229</v>
      </c>
      <c r="E500" s="31">
        <v>2019</v>
      </c>
      <c r="F500" s="31" t="s">
        <v>66</v>
      </c>
      <c r="G500" s="26" t="s">
        <v>67</v>
      </c>
      <c r="H500" s="31" t="s">
        <v>743</v>
      </c>
      <c r="I500" s="31">
        <v>34</v>
      </c>
      <c r="J500" s="31">
        <f>INDEX('LA lookup'!H:H,MATCH('Known to services raw data'!B500,'LA lookup'!G:G,0))</f>
        <v>76159</v>
      </c>
      <c r="K500" s="31">
        <v>0.44643443322522613</v>
      </c>
      <c r="L500" s="31" t="str">
        <f t="shared" si="29"/>
        <v>0.4 per 1000 0-17 yr olds</v>
      </c>
      <c r="M500" s="31">
        <f t="shared" si="30"/>
        <v>0.44643443322522613</v>
      </c>
      <c r="N500" s="31">
        <f t="shared" si="31"/>
        <v>0</v>
      </c>
    </row>
    <row r="501" spans="1:14" x14ac:dyDescent="0.45">
      <c r="A501" s="31" t="str">
        <f t="shared" si="28"/>
        <v>E09000022_CLA in independent or semi-independent accommodation_Number</v>
      </c>
      <c r="B501" s="31" t="s">
        <v>335</v>
      </c>
      <c r="C501" s="31" t="s">
        <v>336</v>
      </c>
      <c r="D501" s="31" t="s">
        <v>229</v>
      </c>
      <c r="E501" s="31">
        <v>2019</v>
      </c>
      <c r="F501" s="31" t="s">
        <v>66</v>
      </c>
      <c r="G501" s="26" t="s">
        <v>67</v>
      </c>
      <c r="H501" s="31" t="s">
        <v>743</v>
      </c>
      <c r="I501" s="31">
        <v>43</v>
      </c>
      <c r="J501" s="31">
        <f>INDEX('LA lookup'!H:H,MATCH('Known to services raw data'!B501,'LA lookup'!G:G,0))</f>
        <v>62629</v>
      </c>
      <c r="K501" s="31">
        <v>0.68658289290903574</v>
      </c>
      <c r="L501" s="31" t="str">
        <f t="shared" si="29"/>
        <v>0.7 per 1000 0-17 yr olds</v>
      </c>
      <c r="M501" s="31">
        <f t="shared" si="30"/>
        <v>0.68658289290903574</v>
      </c>
      <c r="N501" s="31">
        <f t="shared" si="31"/>
        <v>0</v>
      </c>
    </row>
    <row r="502" spans="1:14" x14ac:dyDescent="0.45">
      <c r="A502" s="31" t="str">
        <f t="shared" si="28"/>
        <v>E10000021_CLA in independent or semi-independent accommodation_Number</v>
      </c>
      <c r="B502" s="31" t="s">
        <v>371</v>
      </c>
      <c r="C502" s="31" t="s">
        <v>372</v>
      </c>
      <c r="D502" s="31" t="s">
        <v>229</v>
      </c>
      <c r="E502" s="31">
        <v>2019</v>
      </c>
      <c r="F502" s="31" t="s">
        <v>66</v>
      </c>
      <c r="G502" s="26" t="s">
        <v>67</v>
      </c>
      <c r="H502" s="31" t="s">
        <v>743</v>
      </c>
      <c r="I502" s="31">
        <v>96</v>
      </c>
      <c r="J502" s="31">
        <f>INDEX('LA lookup'!H:H,MATCH('Known to services raw data'!B502,'LA lookup'!G:G,0))</f>
        <v>170235</v>
      </c>
      <c r="K502" s="31">
        <v>0.56392633712221341</v>
      </c>
      <c r="L502" s="31" t="str">
        <f t="shared" si="29"/>
        <v>0.6 per 1000 0-17 yr olds</v>
      </c>
      <c r="M502" s="31">
        <f t="shared" si="30"/>
        <v>0.56392633712221341</v>
      </c>
      <c r="N502" s="31">
        <f t="shared" si="31"/>
        <v>0</v>
      </c>
    </row>
    <row r="503" spans="1:14" x14ac:dyDescent="0.45">
      <c r="A503" s="31" t="str">
        <f t="shared" si="28"/>
        <v>E06000032_CLA in independent or semi-independent accommodation_Number</v>
      </c>
      <c r="B503" s="31" t="s">
        <v>564</v>
      </c>
      <c r="C503" s="31" t="s">
        <v>724</v>
      </c>
      <c r="D503" s="31" t="s">
        <v>229</v>
      </c>
      <c r="E503" s="31">
        <v>2019</v>
      </c>
      <c r="F503" s="31" t="s">
        <v>66</v>
      </c>
      <c r="G503" s="26" t="s">
        <v>67</v>
      </c>
      <c r="H503" s="31" t="s">
        <v>743</v>
      </c>
      <c r="I503" s="31">
        <v>55</v>
      </c>
      <c r="J503" s="31">
        <f>INDEX('LA lookup'!H:H,MATCH('Known to services raw data'!B503,'LA lookup'!G:G,0))</f>
        <v>57375</v>
      </c>
      <c r="K503" s="31">
        <v>0.95860566448801743</v>
      </c>
      <c r="L503" s="31" t="str">
        <f t="shared" si="29"/>
        <v>1 per 1000 0-17 yr olds</v>
      </c>
      <c r="M503" s="31">
        <f t="shared" si="30"/>
        <v>0.95860566448801743</v>
      </c>
      <c r="N503" s="31">
        <f t="shared" si="31"/>
        <v>0</v>
      </c>
    </row>
    <row r="504" spans="1:14" x14ac:dyDescent="0.45">
      <c r="A504" s="31" t="str">
        <f t="shared" si="28"/>
        <v>E08000027_CLA in independent or semi-independent accommodation_Number</v>
      </c>
      <c r="B504" s="31" t="s">
        <v>297</v>
      </c>
      <c r="C504" s="31" t="s">
        <v>298</v>
      </c>
      <c r="D504" s="31" t="s">
        <v>229</v>
      </c>
      <c r="E504" s="31">
        <v>2019</v>
      </c>
      <c r="F504" s="31" t="s">
        <v>66</v>
      </c>
      <c r="G504" s="26" t="s">
        <v>67</v>
      </c>
      <c r="H504" s="31" t="s">
        <v>743</v>
      </c>
      <c r="I504" s="31">
        <v>16</v>
      </c>
      <c r="J504" s="31">
        <f>INDEX('LA lookup'!H:H,MATCH('Known to services raw data'!B504,'LA lookup'!G:G,0))</f>
        <v>69265</v>
      </c>
      <c r="K504" s="31">
        <v>0.23099689597921028</v>
      </c>
      <c r="L504" s="31" t="str">
        <f t="shared" si="29"/>
        <v>0.2 per 1000 0-17 yr olds</v>
      </c>
      <c r="M504" s="31">
        <f t="shared" si="30"/>
        <v>0.23099689597921028</v>
      </c>
      <c r="N504" s="31">
        <f t="shared" si="31"/>
        <v>0</v>
      </c>
    </row>
    <row r="505" spans="1:14" x14ac:dyDescent="0.45">
      <c r="A505" s="31" t="str">
        <f t="shared" si="28"/>
        <v>E09000021_CLA in independent or semi-independent accommodation_Number</v>
      </c>
      <c r="B505" s="31" t="s">
        <v>520</v>
      </c>
      <c r="C505" s="31" t="s">
        <v>521</v>
      </c>
      <c r="D505" s="31" t="s">
        <v>229</v>
      </c>
      <c r="E505" s="31">
        <v>2019</v>
      </c>
      <c r="F505" s="31" t="s">
        <v>66</v>
      </c>
      <c r="G505" s="26" t="s">
        <v>67</v>
      </c>
      <c r="H505" s="31" t="s">
        <v>743</v>
      </c>
      <c r="I505" s="31">
        <v>23</v>
      </c>
      <c r="J505" s="31">
        <f>INDEX('LA lookup'!H:H,MATCH('Known to services raw data'!B505,'LA lookup'!G:G,0))</f>
        <v>38977</v>
      </c>
      <c r="K505" s="31">
        <v>0.590091592477615</v>
      </c>
      <c r="L505" s="31" t="str">
        <f t="shared" si="29"/>
        <v>0.6 per 1000 0-17 yr olds</v>
      </c>
      <c r="M505" s="31">
        <f t="shared" si="30"/>
        <v>0.590091592477615</v>
      </c>
      <c r="N505" s="31">
        <f t="shared" si="31"/>
        <v>0</v>
      </c>
    </row>
    <row r="506" spans="1:14" x14ac:dyDescent="0.45">
      <c r="A506" s="31" t="str">
        <f t="shared" si="28"/>
        <v>E10000020_CLA in independent or semi-independent accommodation_Number</v>
      </c>
      <c r="B506" s="31" t="s">
        <v>361</v>
      </c>
      <c r="C506" s="31" t="s">
        <v>362</v>
      </c>
      <c r="D506" s="31" t="s">
        <v>229</v>
      </c>
      <c r="E506" s="31">
        <v>2019</v>
      </c>
      <c r="F506" s="31" t="s">
        <v>66</v>
      </c>
      <c r="G506" s="26" t="s">
        <v>67</v>
      </c>
      <c r="H506" s="31" t="s">
        <v>743</v>
      </c>
      <c r="I506" s="31">
        <v>91</v>
      </c>
      <c r="J506" s="31">
        <f>INDEX('LA lookup'!H:H,MATCH('Known to services raw data'!B506,'LA lookup'!G:G,0))</f>
        <v>170810</v>
      </c>
      <c r="K506" s="31">
        <v>0.53275569346057017</v>
      </c>
      <c r="L506" s="31" t="str">
        <f t="shared" si="29"/>
        <v>0.5 per 1000 0-17 yr olds</v>
      </c>
      <c r="M506" s="31">
        <f t="shared" si="30"/>
        <v>0.53275569346057017</v>
      </c>
      <c r="N506" s="31">
        <f t="shared" si="31"/>
        <v>0</v>
      </c>
    </row>
    <row r="507" spans="1:14" x14ac:dyDescent="0.45">
      <c r="A507" s="31" t="str">
        <f t="shared" si="28"/>
        <v>E06000030_CLA in independent or semi-independent accommodation_Number</v>
      </c>
      <c r="B507" s="31" t="s">
        <v>434</v>
      </c>
      <c r="C507" s="31" t="s">
        <v>435</v>
      </c>
      <c r="D507" s="31" t="s">
        <v>229</v>
      </c>
      <c r="E507" s="31">
        <v>2019</v>
      </c>
      <c r="F507" s="31" t="s">
        <v>66</v>
      </c>
      <c r="G507" s="26" t="s">
        <v>67</v>
      </c>
      <c r="H507" s="31" t="s">
        <v>743</v>
      </c>
      <c r="I507" s="31">
        <v>20</v>
      </c>
      <c r="J507" s="31">
        <f>INDEX('LA lookup'!H:H,MATCH('Known to services raw data'!B507,'LA lookup'!G:G,0))</f>
        <v>50239</v>
      </c>
      <c r="K507" s="31">
        <v>0.39809709588168557</v>
      </c>
      <c r="L507" s="31" t="str">
        <f t="shared" si="29"/>
        <v>0.4 per 1000 0-17 yr olds</v>
      </c>
      <c r="M507" s="31">
        <f t="shared" si="30"/>
        <v>0.39809709588168557</v>
      </c>
      <c r="N507" s="31">
        <f t="shared" si="31"/>
        <v>0</v>
      </c>
    </row>
    <row r="508" spans="1:14" x14ac:dyDescent="0.45">
      <c r="A508" s="31" t="str">
        <f t="shared" si="28"/>
        <v>E06000017_CLA in independent or semi-independent accommodation_Number</v>
      </c>
      <c r="B508" s="31" t="s">
        <v>548</v>
      </c>
      <c r="C508" s="31" t="s">
        <v>728</v>
      </c>
      <c r="D508" s="31" t="s">
        <v>229</v>
      </c>
      <c r="E508" s="31">
        <v>2019</v>
      </c>
      <c r="F508" s="31" t="s">
        <v>66</v>
      </c>
      <c r="G508" s="26" t="s">
        <v>67</v>
      </c>
      <c r="H508" s="31" t="s">
        <v>743</v>
      </c>
      <c r="I508" s="31">
        <v>0</v>
      </c>
      <c r="J508" s="31">
        <f>INDEX('LA lookup'!H:H,MATCH('Known to services raw data'!B508,'LA lookup'!G:G,0))</f>
        <v>7807</v>
      </c>
      <c r="K508" s="31">
        <v>0</v>
      </c>
      <c r="L508" s="31" t="str">
        <f t="shared" si="29"/>
        <v>0 per 1000 0-17 yr olds</v>
      </c>
      <c r="M508" s="31">
        <f t="shared" si="30"/>
        <v>0</v>
      </c>
      <c r="N508" s="31">
        <f t="shared" si="31"/>
        <v>0</v>
      </c>
    </row>
    <row r="509" spans="1:14" x14ac:dyDescent="0.45">
      <c r="A509" s="31" t="str">
        <f t="shared" si="28"/>
        <v>E06000005_CLA in independent or semi-independent accommodation_Number</v>
      </c>
      <c r="B509" s="31" t="s">
        <v>287</v>
      </c>
      <c r="C509" s="31" t="s">
        <v>288</v>
      </c>
      <c r="D509" s="31" t="s">
        <v>229</v>
      </c>
      <c r="E509" s="31">
        <v>2019</v>
      </c>
      <c r="F509" s="31" t="s">
        <v>66</v>
      </c>
      <c r="G509" s="26" t="s">
        <v>67</v>
      </c>
      <c r="H509" s="31" t="s">
        <v>743</v>
      </c>
      <c r="I509" s="31">
        <v>5</v>
      </c>
      <c r="J509" s="31">
        <f>INDEX('LA lookup'!H:H,MATCH('Known to services raw data'!B509,'LA lookup'!G:G,0))</f>
        <v>22454</v>
      </c>
      <c r="K509" s="31">
        <v>0.22267747394673554</v>
      </c>
      <c r="L509" s="31" t="str">
        <f t="shared" si="29"/>
        <v>0.2 per 1000 0-17 yr olds</v>
      </c>
      <c r="M509" s="31">
        <f t="shared" si="30"/>
        <v>0.22267747394673554</v>
      </c>
      <c r="N509" s="31">
        <f t="shared" si="31"/>
        <v>0</v>
      </c>
    </row>
    <row r="510" spans="1:14" x14ac:dyDescent="0.45">
      <c r="A510" s="31" t="str">
        <f t="shared" si="28"/>
        <v>E08000003_CLA in independent or semi-independent accommodation_Number</v>
      </c>
      <c r="B510" s="31" t="s">
        <v>349</v>
      </c>
      <c r="C510" s="31" t="s">
        <v>350</v>
      </c>
      <c r="D510" s="31" t="s">
        <v>229</v>
      </c>
      <c r="E510" s="31">
        <v>2019</v>
      </c>
      <c r="F510" s="31" t="s">
        <v>66</v>
      </c>
      <c r="G510" s="26" t="s">
        <v>67</v>
      </c>
      <c r="H510" s="31" t="s">
        <v>743</v>
      </c>
      <c r="I510" s="31">
        <v>105</v>
      </c>
      <c r="J510" s="31">
        <f>INDEX('LA lookup'!H:H,MATCH('Known to services raw data'!B510,'LA lookup'!G:G,0))</f>
        <v>121962</v>
      </c>
      <c r="K510" s="31">
        <v>0.86092389432774141</v>
      </c>
      <c r="L510" s="31" t="str">
        <f t="shared" si="29"/>
        <v>0.9 per 1000 0-17 yr olds</v>
      </c>
      <c r="M510" s="31">
        <f t="shared" si="30"/>
        <v>0.86092389432774141</v>
      </c>
      <c r="N510" s="31">
        <f t="shared" si="31"/>
        <v>0</v>
      </c>
    </row>
    <row r="511" spans="1:14" x14ac:dyDescent="0.45">
      <c r="A511" s="31" t="str">
        <f t="shared" si="28"/>
        <v>E10000027_CLA in independent or semi-independent accommodation_Number</v>
      </c>
      <c r="B511" s="31" t="s">
        <v>406</v>
      </c>
      <c r="C511" s="31" t="s">
        <v>407</v>
      </c>
      <c r="D511" s="31" t="s">
        <v>229</v>
      </c>
      <c r="E511" s="31">
        <v>2019</v>
      </c>
      <c r="F511" s="31" t="s">
        <v>66</v>
      </c>
      <c r="G511" s="26" t="s">
        <v>67</v>
      </c>
      <c r="H511" s="31" t="s">
        <v>743</v>
      </c>
      <c r="I511" s="31">
        <v>38</v>
      </c>
      <c r="J511" s="31">
        <f>INDEX('LA lookup'!H:H,MATCH('Known to services raw data'!B511,'LA lookup'!G:G,0))</f>
        <v>110700</v>
      </c>
      <c r="K511" s="31">
        <v>0.34327009936766034</v>
      </c>
      <c r="L511" s="31" t="str">
        <f t="shared" si="29"/>
        <v>0.3 per 1000 0-17 yr olds</v>
      </c>
      <c r="M511" s="31">
        <f t="shared" si="30"/>
        <v>0.34327009936766034</v>
      </c>
      <c r="N511" s="31">
        <f t="shared" si="31"/>
        <v>0</v>
      </c>
    </row>
    <row r="512" spans="1:14" x14ac:dyDescent="0.45">
      <c r="A512" s="31" t="str">
        <f t="shared" si="28"/>
        <v>E06000048_CLA in independent or semi-independent accommodation_Number</v>
      </c>
      <c r="B512" s="31" t="s">
        <v>484</v>
      </c>
      <c r="C512" s="31" t="s">
        <v>705</v>
      </c>
      <c r="D512" s="31" t="s">
        <v>229</v>
      </c>
      <c r="E512" s="31">
        <v>2019</v>
      </c>
      <c r="F512" s="31" t="s">
        <v>66</v>
      </c>
      <c r="G512" s="26" t="s">
        <v>67</v>
      </c>
      <c r="H512" s="31" t="s">
        <v>743</v>
      </c>
      <c r="I512" s="31">
        <v>7</v>
      </c>
      <c r="J512" s="31">
        <f>INDEX('LA lookup'!H:H,MATCH('Known to services raw data'!B512,'LA lookup'!G:G,0))</f>
        <v>59011</v>
      </c>
      <c r="K512" s="31" t="e">
        <v>#N/A</v>
      </c>
      <c r="L512" s="31" t="str">
        <f t="shared" si="29"/>
        <v>0.1 per 1000 0-17 yr olds</v>
      </c>
      <c r="M512" s="31">
        <f t="shared" si="30"/>
        <v>0.11862195183948755</v>
      </c>
      <c r="N512" s="31">
        <f t="shared" si="31"/>
        <v>0</v>
      </c>
    </row>
    <row r="513" spans="1:14" x14ac:dyDescent="0.45">
      <c r="A513" s="31" t="str">
        <f t="shared" si="28"/>
        <v>E09000020_CLA in independent or semi-independent accommodation_Number</v>
      </c>
      <c r="B513" s="31" t="s">
        <v>479</v>
      </c>
      <c r="C513" s="31" t="s">
        <v>674</v>
      </c>
      <c r="D513" s="31" t="s">
        <v>229</v>
      </c>
      <c r="E513" s="31">
        <v>2019</v>
      </c>
      <c r="F513" s="31" t="s">
        <v>66</v>
      </c>
      <c r="G513" s="26" t="s">
        <v>67</v>
      </c>
      <c r="H513" s="31" t="s">
        <v>743</v>
      </c>
      <c r="I513" s="31">
        <v>17</v>
      </c>
      <c r="J513" s="31">
        <f>INDEX('LA lookup'!H:H,MATCH('Known to services raw data'!B513,'LA lookup'!G:G,0))</f>
        <v>28678</v>
      </c>
      <c r="K513" s="31">
        <v>0.59278889741265084</v>
      </c>
      <c r="L513" s="31" t="str">
        <f t="shared" si="29"/>
        <v>0.6 per 1000 0-17 yr olds</v>
      </c>
      <c r="M513" s="31">
        <f t="shared" si="30"/>
        <v>0.59278889741265084</v>
      </c>
      <c r="N513" s="31">
        <f t="shared" si="31"/>
        <v>0</v>
      </c>
    </row>
    <row r="514" spans="1:14" x14ac:dyDescent="0.45">
      <c r="A514" s="31" t="str">
        <f t="shared" ref="A514:A577" si="32">CONCATENATE(B514,"_",G514,"_",H514)</f>
        <v>E06000025_CLA in independent or semi-independent accommodation_Number</v>
      </c>
      <c r="B514" s="31" t="s">
        <v>408</v>
      </c>
      <c r="C514" s="31" t="s">
        <v>409</v>
      </c>
      <c r="D514" s="31" t="s">
        <v>229</v>
      </c>
      <c r="E514" s="31">
        <v>2019</v>
      </c>
      <c r="F514" s="31" t="s">
        <v>66</v>
      </c>
      <c r="G514" s="26" t="s">
        <v>67</v>
      </c>
      <c r="H514" s="31" t="s">
        <v>743</v>
      </c>
      <c r="I514" s="31">
        <v>8</v>
      </c>
      <c r="J514" s="31">
        <f>INDEX('LA lookup'!H:H,MATCH('Known to services raw data'!B514,'LA lookup'!G:G,0))</f>
        <v>58867</v>
      </c>
      <c r="K514" s="31">
        <v>0.13589957021760921</v>
      </c>
      <c r="L514" s="31" t="str">
        <f t="shared" ref="L514:L577" si="33">IF(LOWER(H514)="percentage",CONCATENATE(I514,"%"),IF(LOWER(H514)="proportion",CONCATENATE(ROUND(I514,1)," per 1000 households"),IF(J514="NA",K514,IF(OR(ISERROR(I514),ISBLANK(I514),NOT(ISNUMBER(I514))),"N/A",CONCATENATE(ROUND(I514/J514*1000,1)," per 1000 0-17 yr olds")))))</f>
        <v>0.1 per 1000 0-17 yr olds</v>
      </c>
      <c r="M514" s="31">
        <f t="shared" ref="M514:M577" si="34">IF(LOWER(H514)="percentage",I514,IF(LOWER(H514)="proportion",I514,IF(J514="NA",K514,IF(OR(ISERROR(I514),ISBLANK(I514),NOT(ISNUMBER(I514))),"N/A",I514/J514*1000))))</f>
        <v>0.13589957021760921</v>
      </c>
      <c r="N514" s="31">
        <f t="shared" si="31"/>
        <v>0</v>
      </c>
    </row>
    <row r="515" spans="1:14" x14ac:dyDescent="0.45">
      <c r="A515" s="31" t="str">
        <f t="shared" si="32"/>
        <v>E06000023_CLA in independent or semi-independent accommodation_Number</v>
      </c>
      <c r="B515" s="31" t="s">
        <v>265</v>
      </c>
      <c r="C515" s="31" t="s">
        <v>266</v>
      </c>
      <c r="D515" s="31" t="s">
        <v>229</v>
      </c>
      <c r="E515" s="31">
        <v>2019</v>
      </c>
      <c r="F515" s="31" t="s">
        <v>66</v>
      </c>
      <c r="G515" s="26" t="s">
        <v>67</v>
      </c>
      <c r="H515" s="31" t="s">
        <v>743</v>
      </c>
      <c r="I515" s="31">
        <v>35</v>
      </c>
      <c r="J515" s="31">
        <f>INDEX('LA lookup'!H:H,MATCH('Known to services raw data'!B515,'LA lookup'!G:G,0))</f>
        <v>94016</v>
      </c>
      <c r="K515" s="31">
        <v>0.37227705922396193</v>
      </c>
      <c r="L515" s="31" t="str">
        <f t="shared" si="33"/>
        <v>0.4 per 1000 0-17 yr olds</v>
      </c>
      <c r="M515" s="31">
        <f t="shared" si="34"/>
        <v>0.37227705922396193</v>
      </c>
      <c r="N515" s="31">
        <f t="shared" ref="N515:N578" si="35">IF(OR(C515="City of London",C515="Isles of Scilly"),1,0)</f>
        <v>0</v>
      </c>
    </row>
    <row r="516" spans="1:14" x14ac:dyDescent="0.45">
      <c r="A516" s="31" t="str">
        <f t="shared" si="32"/>
        <v>E06000033_CLA in independent or semi-independent accommodation_Number</v>
      </c>
      <c r="B516" s="31" t="s">
        <v>412</v>
      </c>
      <c r="C516" s="31" t="s">
        <v>413</v>
      </c>
      <c r="D516" s="31" t="s">
        <v>229</v>
      </c>
      <c r="E516" s="31">
        <v>2019</v>
      </c>
      <c r="F516" s="31" t="s">
        <v>66</v>
      </c>
      <c r="G516" s="26" t="s">
        <v>67</v>
      </c>
      <c r="H516" s="31" t="s">
        <v>743</v>
      </c>
      <c r="I516" s="31">
        <v>36</v>
      </c>
      <c r="J516" s="31">
        <f>INDEX('LA lookup'!H:H,MATCH('Known to services raw data'!B516,'LA lookup'!G:G,0))</f>
        <v>39540</v>
      </c>
      <c r="K516" s="31">
        <v>0.91047040971168447</v>
      </c>
      <c r="L516" s="31" t="str">
        <f t="shared" si="33"/>
        <v>0.9 per 1000 0-17 yr olds</v>
      </c>
      <c r="M516" s="31">
        <f t="shared" si="34"/>
        <v>0.91047040971168447</v>
      </c>
      <c r="N516" s="31">
        <f t="shared" si="35"/>
        <v>0</v>
      </c>
    </row>
    <row r="517" spans="1:14" x14ac:dyDescent="0.45">
      <c r="A517" s="31" t="str">
        <f t="shared" si="32"/>
        <v>E09000003_CLA in independent or semi-independent accommodation_Number</v>
      </c>
      <c r="B517" s="31" t="s">
        <v>233</v>
      </c>
      <c r="C517" s="31" t="s">
        <v>234</v>
      </c>
      <c r="D517" s="31" t="s">
        <v>229</v>
      </c>
      <c r="E517" s="31">
        <v>2019</v>
      </c>
      <c r="F517" s="31" t="s">
        <v>66</v>
      </c>
      <c r="G517" s="26" t="s">
        <v>67</v>
      </c>
      <c r="H517" s="31" t="s">
        <v>743</v>
      </c>
      <c r="I517" s="31">
        <v>49</v>
      </c>
      <c r="J517" s="31">
        <f>INDEX('LA lookup'!H:H,MATCH('Known to services raw data'!B517,'LA lookup'!G:G,0))</f>
        <v>92701</v>
      </c>
      <c r="K517" s="31">
        <v>0.5285811372045609</v>
      </c>
      <c r="L517" s="31" t="str">
        <f t="shared" si="33"/>
        <v>0.5 per 1000 0-17 yr olds</v>
      </c>
      <c r="M517" s="31">
        <f t="shared" si="34"/>
        <v>0.5285811372045609</v>
      </c>
      <c r="N517" s="31">
        <f t="shared" si="35"/>
        <v>0</v>
      </c>
    </row>
    <row r="518" spans="1:14" x14ac:dyDescent="0.45">
      <c r="A518" s="31" t="str">
        <f t="shared" si="32"/>
        <v>E10000003_CLA in independent or semi-independent accommodation_Number</v>
      </c>
      <c r="B518" s="31" t="s">
        <v>275</v>
      </c>
      <c r="C518" s="31" t="s">
        <v>276</v>
      </c>
      <c r="D518" s="31" t="s">
        <v>229</v>
      </c>
      <c r="E518" s="31">
        <v>2019</v>
      </c>
      <c r="F518" s="31" t="s">
        <v>66</v>
      </c>
      <c r="G518" s="26" t="s">
        <v>67</v>
      </c>
      <c r="H518" s="31" t="s">
        <v>743</v>
      </c>
      <c r="I518" s="31">
        <v>86</v>
      </c>
      <c r="J518" s="31">
        <f>INDEX('LA lookup'!H:H,MATCH('Known to services raw data'!B518,'LA lookup'!G:G,0))</f>
        <v>135719</v>
      </c>
      <c r="K518" s="31">
        <v>0.6336621991025575</v>
      </c>
      <c r="L518" s="31" t="str">
        <f t="shared" si="33"/>
        <v>0.6 per 1000 0-17 yr olds</v>
      </c>
      <c r="M518" s="31">
        <f t="shared" si="34"/>
        <v>0.6336621991025575</v>
      </c>
      <c r="N518" s="31">
        <f t="shared" si="35"/>
        <v>0</v>
      </c>
    </row>
    <row r="519" spans="1:14" x14ac:dyDescent="0.45">
      <c r="A519" s="31" t="str">
        <f t="shared" si="32"/>
        <v>E06000014_CLA in independent or semi-independent accommodation_Number</v>
      </c>
      <c r="B519" s="31" t="s">
        <v>472</v>
      </c>
      <c r="C519" s="31" t="s">
        <v>473</v>
      </c>
      <c r="D519" s="31" t="s">
        <v>229</v>
      </c>
      <c r="E519" s="31">
        <v>2019</v>
      </c>
      <c r="F519" s="31" t="s">
        <v>66</v>
      </c>
      <c r="G519" s="26" t="s">
        <v>67</v>
      </c>
      <c r="H519" s="31" t="s">
        <v>743</v>
      </c>
      <c r="I519" s="31">
        <v>10</v>
      </c>
      <c r="J519" s="31">
        <f>INDEX('LA lookup'!H:H,MATCH('Known to services raw data'!B519,'LA lookup'!G:G,0))</f>
        <v>36572</v>
      </c>
      <c r="K519" s="31">
        <v>0.27343322760581862</v>
      </c>
      <c r="L519" s="31" t="str">
        <f t="shared" si="33"/>
        <v>0.3 per 1000 0-17 yr olds</v>
      </c>
      <c r="M519" s="31">
        <f t="shared" si="34"/>
        <v>0.27343322760581862</v>
      </c>
      <c r="N519" s="31">
        <f t="shared" si="35"/>
        <v>0</v>
      </c>
    </row>
    <row r="520" spans="1:14" x14ac:dyDescent="0.45">
      <c r="A520" s="31" t="str">
        <f t="shared" si="32"/>
        <v>E06000020_CLA in independent or semi-independent accommodation_Number</v>
      </c>
      <c r="B520" s="31" t="s">
        <v>570</v>
      </c>
      <c r="C520" s="31" t="s">
        <v>730</v>
      </c>
      <c r="D520" s="31" t="s">
        <v>229</v>
      </c>
      <c r="E520" s="31">
        <v>2019</v>
      </c>
      <c r="F520" s="31" t="s">
        <v>66</v>
      </c>
      <c r="G520" s="26" t="s">
        <v>67</v>
      </c>
      <c r="H520" s="31" t="s">
        <v>743</v>
      </c>
      <c r="I520" s="31">
        <v>10</v>
      </c>
      <c r="J520" s="31">
        <f>INDEX('LA lookup'!H:H,MATCH('Known to services raw data'!B520,'LA lookup'!G:G,0))</f>
        <v>40620</v>
      </c>
      <c r="K520" s="31">
        <v>0.2461841457410143</v>
      </c>
      <c r="L520" s="31" t="str">
        <f t="shared" si="33"/>
        <v>0.2 per 1000 0-17 yr olds</v>
      </c>
      <c r="M520" s="31">
        <f t="shared" si="34"/>
        <v>0.2461841457410143</v>
      </c>
      <c r="N520" s="31">
        <f t="shared" si="35"/>
        <v>0</v>
      </c>
    </row>
    <row r="521" spans="1:14" x14ac:dyDescent="0.45">
      <c r="A521" s="31" t="str">
        <f t="shared" si="32"/>
        <v>E06000012_CLA in independent or semi-independent accommodation_Number</v>
      </c>
      <c r="B521" s="31" t="s">
        <v>363</v>
      </c>
      <c r="C521" s="31" t="s">
        <v>364</v>
      </c>
      <c r="D521" s="31" t="s">
        <v>229</v>
      </c>
      <c r="E521" s="31">
        <v>2019</v>
      </c>
      <c r="F521" s="31" t="s">
        <v>66</v>
      </c>
      <c r="G521" s="26" t="s">
        <v>67</v>
      </c>
      <c r="H521" s="31" t="s">
        <v>743</v>
      </c>
      <c r="I521" s="31">
        <v>25</v>
      </c>
      <c r="J521" s="31">
        <f>INDEX('LA lookup'!H:H,MATCH('Known to services raw data'!B521,'LA lookup'!G:G,0))</f>
        <v>34503</v>
      </c>
      <c r="K521" s="31">
        <v>0.72457467466597103</v>
      </c>
      <c r="L521" s="31" t="str">
        <f t="shared" si="33"/>
        <v>0.7 per 1000 0-17 yr olds</v>
      </c>
      <c r="M521" s="31">
        <f t="shared" si="34"/>
        <v>0.72457467466597103</v>
      </c>
      <c r="N521" s="31">
        <f t="shared" si="35"/>
        <v>0</v>
      </c>
    </row>
    <row r="522" spans="1:14" x14ac:dyDescent="0.45">
      <c r="A522" s="31" t="str">
        <f t="shared" si="32"/>
        <v>E08000015_CLA in independent or semi-independent accommodation_Number</v>
      </c>
      <c r="B522" s="31" t="s">
        <v>464</v>
      </c>
      <c r="C522" s="31" t="s">
        <v>465</v>
      </c>
      <c r="D522" s="31" t="s">
        <v>229</v>
      </c>
      <c r="E522" s="31">
        <v>2019</v>
      </c>
      <c r="F522" s="31" t="s">
        <v>66</v>
      </c>
      <c r="G522" s="26" t="s">
        <v>67</v>
      </c>
      <c r="H522" s="31" t="s">
        <v>743</v>
      </c>
      <c r="I522" s="31">
        <v>34</v>
      </c>
      <c r="J522" s="31">
        <f>INDEX('LA lookup'!H:H,MATCH('Known to services raw data'!B522,'LA lookup'!G:G,0))</f>
        <v>67576</v>
      </c>
      <c r="K522" s="31">
        <v>0.50313720847638221</v>
      </c>
      <c r="L522" s="31" t="str">
        <f t="shared" si="33"/>
        <v>0.5 per 1000 0-17 yr olds</v>
      </c>
      <c r="M522" s="31">
        <f t="shared" si="34"/>
        <v>0.50313720847638221</v>
      </c>
      <c r="N522" s="31">
        <f t="shared" si="35"/>
        <v>0</v>
      </c>
    </row>
    <row r="523" spans="1:14" x14ac:dyDescent="0.45">
      <c r="A523" s="31" t="str">
        <f t="shared" si="32"/>
        <v>E09000017_CLA in independent or semi-independent accommodation_Number</v>
      </c>
      <c r="B523" s="31" t="s">
        <v>321</v>
      </c>
      <c r="C523" s="31" t="s">
        <v>322</v>
      </c>
      <c r="D523" s="31" t="s">
        <v>229</v>
      </c>
      <c r="E523" s="31">
        <v>2019</v>
      </c>
      <c r="F523" s="31" t="s">
        <v>66</v>
      </c>
      <c r="G523" s="26" t="s">
        <v>67</v>
      </c>
      <c r="H523" s="31" t="s">
        <v>743</v>
      </c>
      <c r="I523" s="31">
        <v>90</v>
      </c>
      <c r="J523" s="31">
        <f>INDEX('LA lookup'!H:H,MATCH('Known to services raw data'!B523,'LA lookup'!G:G,0))</f>
        <v>73377</v>
      </c>
      <c r="K523" s="31">
        <v>1.2265423770391266</v>
      </c>
      <c r="L523" s="31" t="str">
        <f t="shared" si="33"/>
        <v>1.2 per 1000 0-17 yr olds</v>
      </c>
      <c r="M523" s="31">
        <f t="shared" si="34"/>
        <v>1.2265423770391266</v>
      </c>
      <c r="N523" s="31">
        <f t="shared" si="35"/>
        <v>0</v>
      </c>
    </row>
    <row r="524" spans="1:14" x14ac:dyDescent="0.45">
      <c r="A524" s="31" t="str">
        <f t="shared" si="32"/>
        <v>E06000013_CLA in independent or semi-independent accommodation_Number</v>
      </c>
      <c r="B524" s="31" t="s">
        <v>365</v>
      </c>
      <c r="C524" s="31" t="s">
        <v>366</v>
      </c>
      <c r="D524" s="31" t="s">
        <v>229</v>
      </c>
      <c r="E524" s="31">
        <v>2019</v>
      </c>
      <c r="F524" s="31" t="s">
        <v>66</v>
      </c>
      <c r="G524" s="26" t="s">
        <v>67</v>
      </c>
      <c r="H524" s="31" t="s">
        <v>743</v>
      </c>
      <c r="I524" s="31">
        <v>19</v>
      </c>
      <c r="J524" s="31">
        <f>INDEX('LA lookup'!H:H,MATCH('Known to services raw data'!B524,'LA lookup'!G:G,0))</f>
        <v>35714</v>
      </c>
      <c r="K524" s="31">
        <v>0.53200425603404822</v>
      </c>
      <c r="L524" s="31" t="str">
        <f t="shared" si="33"/>
        <v>0.5 per 1000 0-17 yr olds</v>
      </c>
      <c r="M524" s="31">
        <f t="shared" si="34"/>
        <v>0.53200425603404822</v>
      </c>
      <c r="N524" s="31">
        <f t="shared" si="35"/>
        <v>0</v>
      </c>
    </row>
    <row r="525" spans="1:14" x14ac:dyDescent="0.45">
      <c r="A525" s="31" t="str">
        <f t="shared" si="32"/>
        <v>E09000008_CLA in independent or semi-independent accommodation_Number</v>
      </c>
      <c r="B525" s="31" t="s">
        <v>486</v>
      </c>
      <c r="C525" s="31" t="s">
        <v>487</v>
      </c>
      <c r="D525" s="31" t="s">
        <v>229</v>
      </c>
      <c r="E525" s="31">
        <v>2019</v>
      </c>
      <c r="F525" s="31" t="s">
        <v>66</v>
      </c>
      <c r="G525" s="26" t="s">
        <v>67</v>
      </c>
      <c r="H525" s="31" t="s">
        <v>743</v>
      </c>
      <c r="I525" s="31">
        <v>74</v>
      </c>
      <c r="J525" s="31">
        <f>INDEX('LA lookup'!H:H,MATCH('Known to services raw data'!B525,'LA lookup'!G:G,0))</f>
        <v>94702</v>
      </c>
      <c r="K525" s="31">
        <v>0.781398492112099</v>
      </c>
      <c r="L525" s="31" t="str">
        <f t="shared" si="33"/>
        <v>0.8 per 1000 0-17 yr olds</v>
      </c>
      <c r="M525" s="31">
        <f t="shared" si="34"/>
        <v>0.781398492112099</v>
      </c>
      <c r="N525" s="31">
        <f t="shared" si="35"/>
        <v>0</v>
      </c>
    </row>
    <row r="526" spans="1:14" x14ac:dyDescent="0.45">
      <c r="A526" s="31" t="str">
        <f t="shared" si="32"/>
        <v>E06000015_CLA in independent or semi-independent accommodation_Number</v>
      </c>
      <c r="B526" s="31" t="s">
        <v>289</v>
      </c>
      <c r="C526" s="31" t="s">
        <v>290</v>
      </c>
      <c r="D526" s="31" t="s">
        <v>229</v>
      </c>
      <c r="E526" s="31">
        <v>2019</v>
      </c>
      <c r="F526" s="31" t="s">
        <v>66</v>
      </c>
      <c r="G526" s="26" t="s">
        <v>67</v>
      </c>
      <c r="H526" s="31" t="s">
        <v>743</v>
      </c>
      <c r="I526" s="31">
        <v>49</v>
      </c>
      <c r="J526" s="31">
        <f>INDEX('LA lookup'!H:H,MATCH('Known to services raw data'!B526,'LA lookup'!G:G,0))</f>
        <v>59899</v>
      </c>
      <c r="K526" s="31">
        <v>0.8180437069066262</v>
      </c>
      <c r="L526" s="31" t="str">
        <f t="shared" si="33"/>
        <v>0.8 per 1000 0-17 yr olds</v>
      </c>
      <c r="M526" s="31">
        <f t="shared" si="34"/>
        <v>0.8180437069066262</v>
      </c>
      <c r="N526" s="31">
        <f t="shared" si="35"/>
        <v>0</v>
      </c>
    </row>
    <row r="527" spans="1:14" x14ac:dyDescent="0.45">
      <c r="A527" s="31" t="str">
        <f t="shared" si="32"/>
        <v>E09000027_CLA in independent or semi-independent accommodation_Number</v>
      </c>
      <c r="B527" s="31" t="s">
        <v>389</v>
      </c>
      <c r="C527" s="31" t="s">
        <v>390</v>
      </c>
      <c r="D527" s="31" t="s">
        <v>229</v>
      </c>
      <c r="E527" s="31">
        <v>2019</v>
      </c>
      <c r="F527" s="31" t="s">
        <v>66</v>
      </c>
      <c r="G527" s="26" t="s">
        <v>67</v>
      </c>
      <c r="H527" s="31" t="s">
        <v>743</v>
      </c>
      <c r="I527" s="31">
        <v>29</v>
      </c>
      <c r="J527" s="31">
        <f>INDEX('LA lookup'!H:H,MATCH('Known to services raw data'!B527,'LA lookup'!G:G,0))</f>
        <v>45525</v>
      </c>
      <c r="K527" s="31">
        <v>0.63701263042284462</v>
      </c>
      <c r="L527" s="31" t="str">
        <f t="shared" si="33"/>
        <v>0.6 per 1000 0-17 yr olds</v>
      </c>
      <c r="M527" s="31">
        <f t="shared" si="34"/>
        <v>0.63701263042284462</v>
      </c>
      <c r="N527" s="31">
        <f t="shared" si="35"/>
        <v>0</v>
      </c>
    </row>
    <row r="528" spans="1:14" x14ac:dyDescent="0.45">
      <c r="A528" s="31" t="str">
        <f t="shared" si="32"/>
        <v>E09000018_CLA in independent or semi-independent accommodation_Number</v>
      </c>
      <c r="B528" s="31" t="s">
        <v>323</v>
      </c>
      <c r="C528" s="31" t="s">
        <v>324</v>
      </c>
      <c r="D528" s="31" t="s">
        <v>229</v>
      </c>
      <c r="E528" s="31">
        <v>2019</v>
      </c>
      <c r="F528" s="31" t="s">
        <v>66</v>
      </c>
      <c r="G528" s="26" t="s">
        <v>67</v>
      </c>
      <c r="H528" s="31" t="s">
        <v>743</v>
      </c>
      <c r="I528" s="31">
        <v>53</v>
      </c>
      <c r="J528" s="31">
        <f>INDEX('LA lookup'!H:H,MATCH('Known to services raw data'!B528,'LA lookup'!G:G,0))</f>
        <v>64898</v>
      </c>
      <c r="K528" s="31">
        <v>0.81666615304015522</v>
      </c>
      <c r="L528" s="31" t="str">
        <f t="shared" si="33"/>
        <v>0.8 per 1000 0-17 yr olds</v>
      </c>
      <c r="M528" s="31">
        <f t="shared" si="34"/>
        <v>0.81666615304015522</v>
      </c>
      <c r="N528" s="31">
        <f t="shared" si="35"/>
        <v>0</v>
      </c>
    </row>
    <row r="529" spans="1:14" x14ac:dyDescent="0.45">
      <c r="A529" s="31" t="str">
        <f t="shared" si="32"/>
        <v>E06000006_CLA in independent or semi-independent accommodation_Number</v>
      </c>
      <c r="B529" s="31" t="s">
        <v>531</v>
      </c>
      <c r="C529" s="31" t="s">
        <v>722</v>
      </c>
      <c r="D529" s="31" t="s">
        <v>229</v>
      </c>
      <c r="E529" s="31">
        <v>2019</v>
      </c>
      <c r="F529" s="31" t="s">
        <v>66</v>
      </c>
      <c r="G529" s="26" t="s">
        <v>67</v>
      </c>
      <c r="H529" s="31" t="s">
        <v>743</v>
      </c>
      <c r="I529" s="31">
        <v>18</v>
      </c>
      <c r="J529" s="31">
        <f>INDEX('LA lookup'!H:H,MATCH('Known to services raw data'!B529,'LA lookup'!G:G,0))</f>
        <v>28617</v>
      </c>
      <c r="K529" s="31">
        <v>0.62899675018345735</v>
      </c>
      <c r="L529" s="31" t="str">
        <f t="shared" si="33"/>
        <v>0.6 per 1000 0-17 yr olds</v>
      </c>
      <c r="M529" s="31">
        <f t="shared" si="34"/>
        <v>0.62899675018345735</v>
      </c>
      <c r="N529" s="31">
        <f t="shared" si="35"/>
        <v>0</v>
      </c>
    </row>
    <row r="530" spans="1:14" x14ac:dyDescent="0.45">
      <c r="A530" s="31" t="str">
        <f t="shared" si="32"/>
        <v>E08000034_CLA in independent or semi-independent accommodation_Number</v>
      </c>
      <c r="B530" s="31" t="s">
        <v>331</v>
      </c>
      <c r="C530" s="31" t="s">
        <v>332</v>
      </c>
      <c r="D530" s="31" t="s">
        <v>229</v>
      </c>
      <c r="E530" s="31">
        <v>2019</v>
      </c>
      <c r="F530" s="31" t="s">
        <v>66</v>
      </c>
      <c r="G530" s="26" t="s">
        <v>67</v>
      </c>
      <c r="H530" s="31" t="s">
        <v>743</v>
      </c>
      <c r="I530" s="31">
        <v>35</v>
      </c>
      <c r="J530" s="31">
        <f>INDEX('LA lookup'!H:H,MATCH('Known to services raw data'!B530,'LA lookup'!G:G,0))</f>
        <v>100174</v>
      </c>
      <c r="K530" s="31">
        <v>0.34939205781939425</v>
      </c>
      <c r="L530" s="31" t="str">
        <f t="shared" si="33"/>
        <v>0.3 per 1000 0-17 yr olds</v>
      </c>
      <c r="M530" s="31">
        <f t="shared" si="34"/>
        <v>0.34939205781939425</v>
      </c>
      <c r="N530" s="31">
        <f t="shared" si="35"/>
        <v>0</v>
      </c>
    </row>
    <row r="531" spans="1:14" x14ac:dyDescent="0.45">
      <c r="A531" s="31" t="str">
        <f t="shared" si="32"/>
        <v>E10000029_CLA in independent or semi-independent accommodation_Number</v>
      </c>
      <c r="B531" s="31" t="s">
        <v>426</v>
      </c>
      <c r="C531" s="31" t="s">
        <v>427</v>
      </c>
      <c r="D531" s="31" t="s">
        <v>229</v>
      </c>
      <c r="E531" s="31">
        <v>2019</v>
      </c>
      <c r="F531" s="31" t="s">
        <v>66</v>
      </c>
      <c r="G531" s="26" t="s">
        <v>67</v>
      </c>
      <c r="H531" s="31" t="s">
        <v>743</v>
      </c>
      <c r="I531" s="31">
        <v>117</v>
      </c>
      <c r="J531" s="31">
        <f>INDEX('LA lookup'!H:H,MATCH('Known to services raw data'!B531,'LA lookup'!G:G,0))</f>
        <v>152752</v>
      </c>
      <c r="K531" s="31">
        <v>0.76594741803707966</v>
      </c>
      <c r="L531" s="31" t="str">
        <f t="shared" si="33"/>
        <v>0.8 per 1000 0-17 yr olds</v>
      </c>
      <c r="M531" s="31">
        <f t="shared" si="34"/>
        <v>0.76594741803707966</v>
      </c>
      <c r="N531" s="31">
        <f t="shared" si="35"/>
        <v>0</v>
      </c>
    </row>
    <row r="532" spans="1:14" x14ac:dyDescent="0.45">
      <c r="A532" s="31" t="str">
        <f t="shared" si="32"/>
        <v>E06000026_CLA in independent or semi-independent accommodation_Number</v>
      </c>
      <c r="B532" s="31" t="s">
        <v>381</v>
      </c>
      <c r="C532" s="31" t="s">
        <v>382</v>
      </c>
      <c r="D532" s="31" t="s">
        <v>229</v>
      </c>
      <c r="E532" s="31">
        <v>2019</v>
      </c>
      <c r="F532" s="31" t="s">
        <v>66</v>
      </c>
      <c r="G532" s="26" t="s">
        <v>67</v>
      </c>
      <c r="H532" s="31" t="s">
        <v>743</v>
      </c>
      <c r="I532" s="31">
        <v>32</v>
      </c>
      <c r="J532" s="31">
        <f>INDEX('LA lookup'!H:H,MATCH('Known to services raw data'!B532,'LA lookup'!G:G,0))</f>
        <v>52552</v>
      </c>
      <c r="K532" s="31">
        <v>0.60892068808037747</v>
      </c>
      <c r="L532" s="31" t="str">
        <f t="shared" si="33"/>
        <v>0.6 per 1000 0-17 yr olds</v>
      </c>
      <c r="M532" s="31">
        <f t="shared" si="34"/>
        <v>0.60892068808037747</v>
      </c>
      <c r="N532" s="31">
        <f t="shared" si="35"/>
        <v>0</v>
      </c>
    </row>
    <row r="533" spans="1:14" x14ac:dyDescent="0.45">
      <c r="A533" s="31" t="str">
        <f t="shared" si="32"/>
        <v>E08000022_CLA in independent or semi-independent accommodation_Number</v>
      </c>
      <c r="B533" s="31" t="s">
        <v>524</v>
      </c>
      <c r="C533" s="31" t="s">
        <v>525</v>
      </c>
      <c r="D533" s="31" t="s">
        <v>229</v>
      </c>
      <c r="E533" s="31">
        <v>2019</v>
      </c>
      <c r="F533" s="31" t="s">
        <v>66</v>
      </c>
      <c r="G533" s="26" t="s">
        <v>67</v>
      </c>
      <c r="H533" s="31" t="s">
        <v>743</v>
      </c>
      <c r="I533" s="31">
        <v>11</v>
      </c>
      <c r="J533" s="31">
        <f>INDEX('LA lookup'!H:H,MATCH('Known to services raw data'!B533,'LA lookup'!G:G,0))</f>
        <v>41360</v>
      </c>
      <c r="K533" s="31">
        <v>0.26595744680851063</v>
      </c>
      <c r="L533" s="31" t="str">
        <f t="shared" si="33"/>
        <v>0.3 per 1000 0-17 yr olds</v>
      </c>
      <c r="M533" s="31">
        <f t="shared" si="34"/>
        <v>0.26595744680851063</v>
      </c>
      <c r="N533" s="31">
        <f t="shared" si="35"/>
        <v>0</v>
      </c>
    </row>
    <row r="534" spans="1:14" x14ac:dyDescent="0.45">
      <c r="A534" s="31" t="str">
        <f t="shared" si="32"/>
        <v>E09000009_CLA in independent or semi-independent accommodation_Number</v>
      </c>
      <c r="B534" s="31" t="s">
        <v>509</v>
      </c>
      <c r="C534" s="31" t="s">
        <v>510</v>
      </c>
      <c r="D534" s="31" t="s">
        <v>229</v>
      </c>
      <c r="E534" s="31">
        <v>2019</v>
      </c>
      <c r="F534" s="31" t="s">
        <v>66</v>
      </c>
      <c r="G534" s="26" t="s">
        <v>67</v>
      </c>
      <c r="H534" s="31" t="s">
        <v>743</v>
      </c>
      <c r="I534" s="31">
        <v>51</v>
      </c>
      <c r="J534" s="31">
        <f>INDEX('LA lookup'!H:H,MATCH('Known to services raw data'!B534,'LA lookup'!G:G,0))</f>
        <v>81732</v>
      </c>
      <c r="K534" s="31">
        <v>0.62399060343561885</v>
      </c>
      <c r="L534" s="31" t="str">
        <f t="shared" si="33"/>
        <v>0.6 per 1000 0-17 yr olds</v>
      </c>
      <c r="M534" s="31">
        <f t="shared" si="34"/>
        <v>0.62399060343561885</v>
      </c>
      <c r="N534" s="31">
        <f t="shared" si="35"/>
        <v>0</v>
      </c>
    </row>
    <row r="535" spans="1:14" x14ac:dyDescent="0.45">
      <c r="A535" s="31" t="str">
        <f t="shared" si="32"/>
        <v>E10000032_CLA in independent or semi-independent accommodation_Number</v>
      </c>
      <c r="B535" s="31" t="s">
        <v>458</v>
      </c>
      <c r="C535" s="31" t="s">
        <v>459</v>
      </c>
      <c r="D535" s="31" t="s">
        <v>229</v>
      </c>
      <c r="E535" s="31">
        <v>2019</v>
      </c>
      <c r="F535" s="31" t="s">
        <v>66</v>
      </c>
      <c r="G535" s="26" t="s">
        <v>67</v>
      </c>
      <c r="H535" s="31" t="s">
        <v>743</v>
      </c>
      <c r="I535" s="31">
        <v>67</v>
      </c>
      <c r="J535" s="31">
        <f>INDEX('LA lookup'!H:H,MATCH('Known to services raw data'!B535,'LA lookup'!G:G,0))</f>
        <v>174672</v>
      </c>
      <c r="K535" s="31">
        <v>0.38357607401300725</v>
      </c>
      <c r="L535" s="31" t="str">
        <f t="shared" si="33"/>
        <v>0.4 per 1000 0-17 yr olds</v>
      </c>
      <c r="M535" s="31">
        <f t="shared" si="34"/>
        <v>0.38357607401300725</v>
      </c>
      <c r="N535" s="31">
        <f t="shared" si="35"/>
        <v>0</v>
      </c>
    </row>
    <row r="536" spans="1:14" x14ac:dyDescent="0.45">
      <c r="A536" s="31" t="str">
        <f t="shared" si="32"/>
        <v>E06000044_CLA in independent or semi-independent accommodation_Number</v>
      </c>
      <c r="B536" s="31" t="s">
        <v>383</v>
      </c>
      <c r="C536" s="31" t="s">
        <v>384</v>
      </c>
      <c r="D536" s="31" t="s">
        <v>229</v>
      </c>
      <c r="E536" s="31">
        <v>2019</v>
      </c>
      <c r="F536" s="31" t="s">
        <v>66</v>
      </c>
      <c r="G536" s="26" t="s">
        <v>67</v>
      </c>
      <c r="H536" s="31" t="s">
        <v>743</v>
      </c>
      <c r="I536" s="31">
        <v>61</v>
      </c>
      <c r="J536" s="31">
        <f>INDEX('LA lookup'!H:H,MATCH('Known to services raw data'!B536,'LA lookup'!G:G,0))</f>
        <v>44046</v>
      </c>
      <c r="K536" s="31">
        <v>1.384915769876947</v>
      </c>
      <c r="L536" s="31" t="str">
        <f t="shared" si="33"/>
        <v>1.4 per 1000 0-17 yr olds</v>
      </c>
      <c r="M536" s="31">
        <f t="shared" si="34"/>
        <v>1.384915769876947</v>
      </c>
      <c r="N536" s="31">
        <f t="shared" si="35"/>
        <v>0</v>
      </c>
    </row>
    <row r="537" spans="1:14" x14ac:dyDescent="0.45">
      <c r="A537" s="31" t="str">
        <f t="shared" si="32"/>
        <v>E09000031_CLA in independent or semi-independent accommodation_Number</v>
      </c>
      <c r="B537" s="31" t="s">
        <v>448</v>
      </c>
      <c r="C537" s="31" t="s">
        <v>449</v>
      </c>
      <c r="D537" s="31" t="s">
        <v>229</v>
      </c>
      <c r="E537" s="31">
        <v>2019</v>
      </c>
      <c r="F537" s="31" t="s">
        <v>66</v>
      </c>
      <c r="G537" s="26" t="s">
        <v>67</v>
      </c>
      <c r="H537" s="31" t="s">
        <v>743</v>
      </c>
      <c r="I537" s="31">
        <v>44</v>
      </c>
      <c r="J537" s="31">
        <f>INDEX('LA lookup'!H:H,MATCH('Known to services raw data'!B537,'LA lookup'!G:G,0))</f>
        <v>67017</v>
      </c>
      <c r="K537" s="31">
        <v>0.65654983063998684</v>
      </c>
      <c r="L537" s="31" t="str">
        <f t="shared" si="33"/>
        <v>0.7 per 1000 0-17 yr olds</v>
      </c>
      <c r="M537" s="31">
        <f t="shared" si="34"/>
        <v>0.65654983063998684</v>
      </c>
      <c r="N537" s="31">
        <f t="shared" si="35"/>
        <v>0</v>
      </c>
    </row>
    <row r="538" spans="1:14" x14ac:dyDescent="0.45">
      <c r="A538" s="31" t="str">
        <f t="shared" si="32"/>
        <v>E10000006_CLA in independent or semi-independent accommodation_Number</v>
      </c>
      <c r="B538" s="31" t="s">
        <v>285</v>
      </c>
      <c r="C538" s="31" t="s">
        <v>286</v>
      </c>
      <c r="D538" s="31" t="s">
        <v>229</v>
      </c>
      <c r="E538" s="31">
        <v>2019</v>
      </c>
      <c r="F538" s="31" t="s">
        <v>66</v>
      </c>
      <c r="G538" s="26" t="s">
        <v>67</v>
      </c>
      <c r="H538" s="31" t="s">
        <v>743</v>
      </c>
      <c r="I538" s="31">
        <v>26</v>
      </c>
      <c r="J538" s="31">
        <f>INDEX('LA lookup'!H:H,MATCH('Known to services raw data'!B538,'LA lookup'!G:G,0))</f>
        <v>92500</v>
      </c>
      <c r="K538" s="31">
        <v>0.28108108108108104</v>
      </c>
      <c r="L538" s="31" t="str">
        <f t="shared" si="33"/>
        <v>0.3 per 1000 0-17 yr olds</v>
      </c>
      <c r="M538" s="31">
        <f t="shared" si="34"/>
        <v>0.28108108108108104</v>
      </c>
      <c r="N538" s="31">
        <f t="shared" si="35"/>
        <v>0</v>
      </c>
    </row>
    <row r="539" spans="1:14" x14ac:dyDescent="0.45">
      <c r="A539" s="31" t="str">
        <f t="shared" si="32"/>
        <v>E06000051_CLA in independent or semi-independent accommodation_Number</v>
      </c>
      <c r="B539" s="31" t="s">
        <v>403</v>
      </c>
      <c r="C539" s="31" t="s">
        <v>166</v>
      </c>
      <c r="D539" s="31" t="s">
        <v>229</v>
      </c>
      <c r="E539" s="31">
        <v>2019</v>
      </c>
      <c r="F539" s="31" t="s">
        <v>66</v>
      </c>
      <c r="G539" s="26" t="s">
        <v>67</v>
      </c>
      <c r="H539" s="31" t="s">
        <v>743</v>
      </c>
      <c r="I539" s="31">
        <v>25</v>
      </c>
      <c r="J539" s="31">
        <f>INDEX('LA lookup'!H:H,MATCH('Known to services raw data'!B539,'LA lookup'!G:G,0))</f>
        <v>59839</v>
      </c>
      <c r="K539" s="31">
        <v>0.41778773040993328</v>
      </c>
      <c r="L539" s="31" t="str">
        <f t="shared" si="33"/>
        <v>0.4 per 1000 0-17 yr olds</v>
      </c>
      <c r="M539" s="31">
        <f t="shared" si="34"/>
        <v>0.41778773040993328</v>
      </c>
      <c r="N539" s="31">
        <f t="shared" si="35"/>
        <v>0</v>
      </c>
    </row>
    <row r="540" spans="1:14" x14ac:dyDescent="0.45">
      <c r="A540" s="31" t="str">
        <f t="shared" si="32"/>
        <v>E08000024_CLA in independent or semi-independent accommodation_Number</v>
      </c>
      <c r="B540" s="31" t="s">
        <v>428</v>
      </c>
      <c r="C540" s="31" t="s">
        <v>429</v>
      </c>
      <c r="D540" s="31" t="s">
        <v>229</v>
      </c>
      <c r="E540" s="31">
        <v>2019</v>
      </c>
      <c r="F540" s="31" t="s">
        <v>66</v>
      </c>
      <c r="G540" s="26" t="s">
        <v>67</v>
      </c>
      <c r="H540" s="31" t="s">
        <v>743</v>
      </c>
      <c r="I540" s="31">
        <v>34</v>
      </c>
      <c r="J540" s="31">
        <f>INDEX('LA lookup'!H:H,MATCH('Known to services raw data'!B540,'LA lookup'!G:G,0))</f>
        <v>54563</v>
      </c>
      <c r="K540" s="31">
        <v>0.62313289225299195</v>
      </c>
      <c r="L540" s="31" t="str">
        <f t="shared" si="33"/>
        <v>0.6 per 1000 0-17 yr olds</v>
      </c>
      <c r="M540" s="31">
        <f t="shared" si="34"/>
        <v>0.62313289225299195</v>
      </c>
      <c r="N540" s="31">
        <f t="shared" si="35"/>
        <v>0</v>
      </c>
    </row>
    <row r="541" spans="1:14" x14ac:dyDescent="0.45">
      <c r="A541" s="31" t="str">
        <f t="shared" si="32"/>
        <v>E06000018_CLA in independent or semi-independent accommodation_Number</v>
      </c>
      <c r="B541" s="31" t="s">
        <v>373</v>
      </c>
      <c r="C541" s="31" t="s">
        <v>374</v>
      </c>
      <c r="D541" s="31" t="s">
        <v>229</v>
      </c>
      <c r="E541" s="31">
        <v>2019</v>
      </c>
      <c r="F541" s="31" t="s">
        <v>66</v>
      </c>
      <c r="G541" s="26" t="s">
        <v>67</v>
      </c>
      <c r="H541" s="31" t="s">
        <v>743</v>
      </c>
      <c r="I541" s="31">
        <v>69</v>
      </c>
      <c r="J541" s="31">
        <f>INDEX('LA lookup'!H:H,MATCH('Known to services raw data'!B541,'LA lookup'!G:G,0))</f>
        <v>68651</v>
      </c>
      <c r="K541" s="31">
        <v>1.0050836841415274</v>
      </c>
      <c r="L541" s="31" t="str">
        <f t="shared" si="33"/>
        <v>1 per 1000 0-17 yr olds</v>
      </c>
      <c r="M541" s="31">
        <f t="shared" si="34"/>
        <v>1.0050836841415274</v>
      </c>
      <c r="N541" s="31">
        <f t="shared" si="35"/>
        <v>0</v>
      </c>
    </row>
    <row r="542" spans="1:14" x14ac:dyDescent="0.45">
      <c r="A542" s="31" t="str">
        <f t="shared" si="32"/>
        <v>E08000017_CLA in independent or semi-independent accommodation_Number</v>
      </c>
      <c r="B542" s="31" t="s">
        <v>293</v>
      </c>
      <c r="C542" s="31" t="s">
        <v>294</v>
      </c>
      <c r="D542" s="31" t="s">
        <v>229</v>
      </c>
      <c r="E542" s="31">
        <v>2019</v>
      </c>
      <c r="F542" s="31" t="s">
        <v>66</v>
      </c>
      <c r="G542" s="26" t="s">
        <v>67</v>
      </c>
      <c r="H542" s="31" t="s">
        <v>743</v>
      </c>
      <c r="I542" s="31">
        <v>31</v>
      </c>
      <c r="J542" s="31">
        <f>INDEX('LA lookup'!H:H,MATCH('Known to services raw data'!B542,'LA lookup'!G:G,0))</f>
        <v>66448</v>
      </c>
      <c r="K542" s="31">
        <v>0.4665302191187094</v>
      </c>
      <c r="L542" s="31" t="str">
        <f t="shared" si="33"/>
        <v>0.5 per 1000 0-17 yr olds</v>
      </c>
      <c r="M542" s="31">
        <f t="shared" si="34"/>
        <v>0.4665302191187094</v>
      </c>
      <c r="N542" s="31">
        <f t="shared" si="35"/>
        <v>0</v>
      </c>
    </row>
    <row r="543" spans="1:14" x14ac:dyDescent="0.45">
      <c r="A543" s="31" t="str">
        <f t="shared" si="32"/>
        <v>E10000025_CLA in independent or semi-independent accommodation_Number</v>
      </c>
      <c r="B543" s="31" t="s">
        <v>377</v>
      </c>
      <c r="C543" s="31" t="s">
        <v>378</v>
      </c>
      <c r="D543" s="31" t="s">
        <v>229</v>
      </c>
      <c r="E543" s="31">
        <v>2019</v>
      </c>
      <c r="F543" s="31" t="s">
        <v>66</v>
      </c>
      <c r="G543" s="26" t="s">
        <v>67</v>
      </c>
      <c r="H543" s="31" t="s">
        <v>743</v>
      </c>
      <c r="I543" s="31">
        <v>59</v>
      </c>
      <c r="J543" s="31">
        <f>INDEX('LA lookup'!H:H,MATCH('Known to services raw data'!B543,'LA lookup'!G:G,0))</f>
        <v>144788</v>
      </c>
      <c r="K543" s="31">
        <v>0.40749233361880816</v>
      </c>
      <c r="L543" s="31" t="str">
        <f t="shared" si="33"/>
        <v>0.4 per 1000 0-17 yr olds</v>
      </c>
      <c r="M543" s="31">
        <f t="shared" si="34"/>
        <v>0.40749233361880816</v>
      </c>
      <c r="N543" s="31">
        <f t="shared" si="35"/>
        <v>0</v>
      </c>
    </row>
    <row r="544" spans="1:14" x14ac:dyDescent="0.45">
      <c r="A544" s="31" t="str">
        <f t="shared" si="32"/>
        <v>E08000030_CLA in independent or semi-independent accommodation_Number</v>
      </c>
      <c r="B544" s="31" t="s">
        <v>446</v>
      </c>
      <c r="C544" s="31" t="s">
        <v>447</v>
      </c>
      <c r="D544" s="31" t="s">
        <v>229</v>
      </c>
      <c r="E544" s="31">
        <v>2019</v>
      </c>
      <c r="F544" s="31" t="s">
        <v>66</v>
      </c>
      <c r="G544" s="26" t="s">
        <v>67</v>
      </c>
      <c r="H544" s="31" t="s">
        <v>743</v>
      </c>
      <c r="I544" s="31">
        <v>24</v>
      </c>
      <c r="J544" s="31">
        <f>INDEX('LA lookup'!H:H,MATCH('Known to services raw data'!B544,'LA lookup'!G:G,0))</f>
        <v>68157</v>
      </c>
      <c r="K544" s="31">
        <v>0.35212817465557461</v>
      </c>
      <c r="L544" s="31" t="str">
        <f t="shared" si="33"/>
        <v>0.4 per 1000 0-17 yr olds</v>
      </c>
      <c r="M544" s="31">
        <f t="shared" si="34"/>
        <v>0.35212817465557461</v>
      </c>
      <c r="N544" s="31">
        <f t="shared" si="35"/>
        <v>0</v>
      </c>
    </row>
    <row r="545" spans="1:14" x14ac:dyDescent="0.45">
      <c r="A545" s="31" t="str">
        <f t="shared" si="32"/>
        <v>E10000002_CLA in independent or semi-independent accommodation_Number</v>
      </c>
      <c r="B545" s="31" t="s">
        <v>269</v>
      </c>
      <c r="C545" s="31" t="s">
        <v>270</v>
      </c>
      <c r="D545" s="31" t="s">
        <v>229</v>
      </c>
      <c r="E545" s="31">
        <v>2019</v>
      </c>
      <c r="F545" s="31" t="s">
        <v>66</v>
      </c>
      <c r="G545" s="26" t="s">
        <v>67</v>
      </c>
      <c r="H545" s="31" t="s">
        <v>743</v>
      </c>
      <c r="I545" s="31">
        <v>38</v>
      </c>
      <c r="J545" s="31">
        <f>INDEX('LA lookup'!H:H,MATCH('Known to services raw data'!B545,'LA lookup'!G:G,0))</f>
        <v>124321</v>
      </c>
      <c r="K545" s="31">
        <v>0.30566034700493078</v>
      </c>
      <c r="L545" s="31" t="str">
        <f t="shared" si="33"/>
        <v>0.3 per 1000 0-17 yr olds</v>
      </c>
      <c r="M545" s="31">
        <f t="shared" si="34"/>
        <v>0.30566034700493078</v>
      </c>
      <c r="N545" s="31">
        <f t="shared" si="35"/>
        <v>0</v>
      </c>
    </row>
    <row r="546" spans="1:14" x14ac:dyDescent="0.45">
      <c r="A546" s="31" t="str">
        <f t="shared" si="32"/>
        <v>E10000009_CLA in independent or semi-independent accommodation_Number</v>
      </c>
      <c r="B546" s="31" t="s">
        <v>295</v>
      </c>
      <c r="C546" s="31" t="s">
        <v>296</v>
      </c>
      <c r="D546" s="31" t="s">
        <v>229</v>
      </c>
      <c r="E546" s="31">
        <v>2019</v>
      </c>
      <c r="F546" s="31" t="s">
        <v>66</v>
      </c>
      <c r="G546" s="26" t="s">
        <v>67</v>
      </c>
      <c r="H546" s="31" t="s">
        <v>743</v>
      </c>
      <c r="I546" s="31">
        <v>38</v>
      </c>
      <c r="J546" s="31">
        <f>INDEX('LA lookup'!H:H,MATCH('Known to services raw data'!B546,'LA lookup'!G:G,0))</f>
        <v>76699</v>
      </c>
      <c r="K546" s="31">
        <v>0.49544322611768082</v>
      </c>
      <c r="L546" s="31" t="str">
        <f t="shared" si="33"/>
        <v>0.5 per 1000 0-17 yr olds</v>
      </c>
      <c r="M546" s="31">
        <f t="shared" si="34"/>
        <v>0.49544322611768082</v>
      </c>
      <c r="N546" s="31">
        <f t="shared" si="35"/>
        <v>0</v>
      </c>
    </row>
    <row r="547" spans="1:14" x14ac:dyDescent="0.45">
      <c r="A547" s="31" t="str">
        <f t="shared" si="32"/>
        <v>E06000016_CLA in independent or semi-independent accommodation_Number</v>
      </c>
      <c r="B547" s="31" t="s">
        <v>341</v>
      </c>
      <c r="C547" s="31" t="s">
        <v>342</v>
      </c>
      <c r="D547" s="31" t="s">
        <v>229</v>
      </c>
      <c r="E547" s="31">
        <v>2019</v>
      </c>
      <c r="F547" s="31" t="s">
        <v>66</v>
      </c>
      <c r="G547" s="26" t="s">
        <v>67</v>
      </c>
      <c r="H547" s="31" t="s">
        <v>743</v>
      </c>
      <c r="I547" s="31">
        <v>35</v>
      </c>
      <c r="J547" s="31">
        <f>INDEX('LA lookup'!H:H,MATCH('Known to services raw data'!B547,'LA lookup'!G:G,0))</f>
        <v>83994</v>
      </c>
      <c r="K547" s="31">
        <v>0.41669643069743079</v>
      </c>
      <c r="L547" s="31" t="str">
        <f t="shared" si="33"/>
        <v>0.4 per 1000 0-17 yr olds</v>
      </c>
      <c r="M547" s="31">
        <f t="shared" si="34"/>
        <v>0.41669643069743079</v>
      </c>
      <c r="N547" s="31">
        <f t="shared" si="35"/>
        <v>0</v>
      </c>
    </row>
    <row r="548" spans="1:14" x14ac:dyDescent="0.45">
      <c r="A548" s="31" t="str">
        <f t="shared" si="32"/>
        <v>E08000036_CLA in independent or semi-independent accommodation_Number</v>
      </c>
      <c r="B548" s="31" t="s">
        <v>444</v>
      </c>
      <c r="C548" s="31" t="s">
        <v>445</v>
      </c>
      <c r="D548" s="31" t="s">
        <v>229</v>
      </c>
      <c r="E548" s="31">
        <v>2019</v>
      </c>
      <c r="F548" s="31" t="s">
        <v>66</v>
      </c>
      <c r="G548" s="26" t="s">
        <v>67</v>
      </c>
      <c r="H548" s="31" t="s">
        <v>743</v>
      </c>
      <c r="I548" s="31">
        <v>44</v>
      </c>
      <c r="J548" s="31">
        <f>INDEX('LA lookup'!H:H,MATCH('Known to services raw data'!B548,'LA lookup'!G:G,0))</f>
        <v>72893</v>
      </c>
      <c r="K548" s="31">
        <v>0.60362449069183599</v>
      </c>
      <c r="L548" s="31" t="str">
        <f t="shared" si="33"/>
        <v>0.6 per 1000 0-17 yr olds</v>
      </c>
      <c r="M548" s="31">
        <f t="shared" si="34"/>
        <v>0.60362449069183599</v>
      </c>
      <c r="N548" s="31">
        <f t="shared" si="35"/>
        <v>0</v>
      </c>
    </row>
    <row r="549" spans="1:14" x14ac:dyDescent="0.45">
      <c r="A549" s="31" t="str">
        <f t="shared" si="32"/>
        <v>E06000039_CLA in independent or semi-independent accommodation_Number</v>
      </c>
      <c r="B549" s="31" t="s">
        <v>404</v>
      </c>
      <c r="C549" s="31" t="s">
        <v>405</v>
      </c>
      <c r="D549" s="31" t="s">
        <v>229</v>
      </c>
      <c r="E549" s="31">
        <v>2019</v>
      </c>
      <c r="F549" s="31" t="s">
        <v>66</v>
      </c>
      <c r="G549" s="26" t="s">
        <v>67</v>
      </c>
      <c r="H549" s="31" t="s">
        <v>743</v>
      </c>
      <c r="I549" s="31">
        <v>18</v>
      </c>
      <c r="J549" s="31">
        <f>INDEX('LA lookup'!H:H,MATCH('Known to services raw data'!B549,'LA lookup'!G:G,0))</f>
        <v>42699</v>
      </c>
      <c r="K549" s="31">
        <v>0.42155553994238742</v>
      </c>
      <c r="L549" s="31" t="str">
        <f t="shared" si="33"/>
        <v>0.4 per 1000 0-17 yr olds</v>
      </c>
      <c r="M549" s="31">
        <f t="shared" si="34"/>
        <v>0.42155553994238742</v>
      </c>
      <c r="N549" s="31">
        <f t="shared" si="35"/>
        <v>0</v>
      </c>
    </row>
    <row r="550" spans="1:14" x14ac:dyDescent="0.45">
      <c r="A550" s="31" t="str">
        <f t="shared" si="32"/>
        <v>E06000028_CLA in independent or semi-independent accommodation_Number</v>
      </c>
      <c r="B550" s="31" t="s">
        <v>254</v>
      </c>
      <c r="C550" s="31" t="s">
        <v>255</v>
      </c>
      <c r="D550" s="31" t="s">
        <v>229</v>
      </c>
      <c r="E550" s="31">
        <v>2019</v>
      </c>
      <c r="F550" s="31" t="s">
        <v>66</v>
      </c>
      <c r="G550" s="26" t="s">
        <v>67</v>
      </c>
      <c r="H550" s="31" t="s">
        <v>743</v>
      </c>
      <c r="I550" s="31">
        <v>28</v>
      </c>
      <c r="J550" s="31">
        <f>INDEX('LA lookup'!H:H,MATCH('Known to services raw data'!B550,'LA lookup'!G:G,0))</f>
        <v>36373</v>
      </c>
      <c r="K550" s="31">
        <v>0.76980177604266897</v>
      </c>
      <c r="L550" s="31" t="str">
        <f t="shared" si="33"/>
        <v>0.8 per 1000 0-17 yr olds</v>
      </c>
      <c r="M550" s="31">
        <f t="shared" si="34"/>
        <v>0.76980177604266897</v>
      </c>
      <c r="N550" s="31">
        <f t="shared" si="35"/>
        <v>0</v>
      </c>
    </row>
    <row r="551" spans="1:14" x14ac:dyDescent="0.45">
      <c r="A551" s="31" t="str">
        <f t="shared" si="32"/>
        <v>E09000001_CLA in independent or semi-independent accommodation_Number</v>
      </c>
      <c r="B551" s="31" t="s">
        <v>582</v>
      </c>
      <c r="C551" s="31" t="s">
        <v>583</v>
      </c>
      <c r="D551" s="31" t="s">
        <v>229</v>
      </c>
      <c r="E551" s="31">
        <v>2019</v>
      </c>
      <c r="F551" s="31" t="s">
        <v>66</v>
      </c>
      <c r="G551" s="26" t="s">
        <v>67</v>
      </c>
      <c r="H551" s="31" t="s">
        <v>743</v>
      </c>
      <c r="I551" s="31">
        <v>6</v>
      </c>
      <c r="J551" s="31">
        <f>INDEX('LA lookup'!H:H,MATCH('Known to services raw data'!B551,'LA lookup'!G:G,0))</f>
        <v>1453</v>
      </c>
      <c r="K551" s="31">
        <v>4.1293874741913283</v>
      </c>
      <c r="L551" s="31" t="str">
        <f t="shared" si="33"/>
        <v>4.1 per 1000 0-17 yr olds</v>
      </c>
      <c r="M551" s="31">
        <f t="shared" si="34"/>
        <v>4.1293874741913283</v>
      </c>
      <c r="N551" s="31">
        <f t="shared" si="35"/>
        <v>1</v>
      </c>
    </row>
    <row r="552" spans="1:14" x14ac:dyDescent="0.45">
      <c r="A552" s="31" t="str">
        <f t="shared" si="32"/>
        <v>E08000033_CLA in independent or semi-independent accommodation_Number</v>
      </c>
      <c r="B552" s="31" t="s">
        <v>273</v>
      </c>
      <c r="C552" s="31" t="s">
        <v>274</v>
      </c>
      <c r="D552" s="31" t="s">
        <v>229</v>
      </c>
      <c r="E552" s="31">
        <v>2019</v>
      </c>
      <c r="F552" s="31" t="s">
        <v>66</v>
      </c>
      <c r="G552" s="26" t="s">
        <v>67</v>
      </c>
      <c r="H552" s="31" t="s">
        <v>743</v>
      </c>
      <c r="I552" s="31">
        <v>22</v>
      </c>
      <c r="J552" s="31">
        <f>INDEX('LA lookup'!H:H,MATCH('Known to services raw data'!B552,'LA lookup'!G:G,0))</f>
        <v>46021</v>
      </c>
      <c r="K552" s="31">
        <v>0.4780426327111536</v>
      </c>
      <c r="L552" s="31" t="str">
        <f t="shared" si="33"/>
        <v>0.5 per 1000 0-17 yr olds</v>
      </c>
      <c r="M552" s="31">
        <f t="shared" si="34"/>
        <v>0.4780426327111536</v>
      </c>
      <c r="N552" s="31">
        <f t="shared" si="35"/>
        <v>0</v>
      </c>
    </row>
    <row r="553" spans="1:14" x14ac:dyDescent="0.45">
      <c r="A553" s="31" t="str">
        <f t="shared" si="32"/>
        <v>E06000040_CLA in independent or semi-independent accommodation_Number</v>
      </c>
      <c r="B553" s="31" t="s">
        <v>555</v>
      </c>
      <c r="C553" s="31" t="s">
        <v>727</v>
      </c>
      <c r="D553" s="31" t="s">
        <v>229</v>
      </c>
      <c r="E553" s="31">
        <v>2019</v>
      </c>
      <c r="F553" s="31" t="s">
        <v>66</v>
      </c>
      <c r="G553" s="26" t="s">
        <v>67</v>
      </c>
      <c r="H553" s="31" t="s">
        <v>743</v>
      </c>
      <c r="I553" s="31">
        <v>7</v>
      </c>
      <c r="J553" s="31">
        <f>INDEX('LA lookup'!H:H,MATCH('Known to services raw data'!B553,'LA lookup'!G:G,0))</f>
        <v>34604</v>
      </c>
      <c r="K553" s="31">
        <v>0.20228875274534736</v>
      </c>
      <c r="L553" s="31" t="str">
        <f t="shared" si="33"/>
        <v>0.2 per 1000 0-17 yr olds</v>
      </c>
      <c r="M553" s="31">
        <f t="shared" si="34"/>
        <v>0.20228875274534736</v>
      </c>
      <c r="N553" s="31">
        <f t="shared" si="35"/>
        <v>0</v>
      </c>
    </row>
    <row r="554" spans="1:14" x14ac:dyDescent="0.45">
      <c r="A554" s="31" t="str">
        <f t="shared" si="32"/>
        <v>E06000022_CLA in independent or semi-independent accommodation_Number</v>
      </c>
      <c r="B554" s="31" t="s">
        <v>238</v>
      </c>
      <c r="C554" s="31" t="s">
        <v>239</v>
      </c>
      <c r="D554" s="31" t="s">
        <v>229</v>
      </c>
      <c r="E554" s="31">
        <v>2019</v>
      </c>
      <c r="F554" s="31" t="s">
        <v>66</v>
      </c>
      <c r="G554" s="26" t="s">
        <v>67</v>
      </c>
      <c r="H554" s="31" t="s">
        <v>743</v>
      </c>
      <c r="I554" s="31">
        <v>9</v>
      </c>
      <c r="J554" s="31">
        <f>INDEX('LA lookup'!H:H,MATCH('Known to services raw data'!B554,'LA lookup'!G:G,0))</f>
        <v>35946</v>
      </c>
      <c r="K554" s="31">
        <v>0.25037556334501748</v>
      </c>
      <c r="L554" s="31" t="str">
        <f t="shared" si="33"/>
        <v>0.3 per 1000 0-17 yr olds</v>
      </c>
      <c r="M554" s="31">
        <f t="shared" si="34"/>
        <v>0.25037556334501748</v>
      </c>
      <c r="N554" s="31">
        <f t="shared" si="35"/>
        <v>0</v>
      </c>
    </row>
    <row r="555" spans="1:14" x14ac:dyDescent="0.45">
      <c r="A555" s="31" t="str">
        <f t="shared" si="32"/>
        <v>E06000052_CLA in independent or semi-independent accommodation_Number</v>
      </c>
      <c r="B555" s="31" t="s">
        <v>482</v>
      </c>
      <c r="C555" s="31" t="s">
        <v>720</v>
      </c>
      <c r="D555" s="31" t="s">
        <v>229</v>
      </c>
      <c r="E555" s="31">
        <v>2019</v>
      </c>
      <c r="F555" s="31" t="s">
        <v>66</v>
      </c>
      <c r="G555" s="26" t="s">
        <v>67</v>
      </c>
      <c r="H555" s="31" t="s">
        <v>743</v>
      </c>
      <c r="I555" s="31">
        <v>24</v>
      </c>
      <c r="J555" s="31">
        <f>INDEX('LA lookup'!H:H,MATCH('Known to services raw data'!B555,'LA lookup'!G:G,0))</f>
        <v>107810</v>
      </c>
      <c r="K555" s="31">
        <v>0.22261385771264261</v>
      </c>
      <c r="L555" s="31" t="str">
        <f t="shared" si="33"/>
        <v>0.2 per 1000 0-17 yr olds</v>
      </c>
      <c r="M555" s="31">
        <f t="shared" si="34"/>
        <v>0.22261385771264261</v>
      </c>
      <c r="N555" s="31">
        <f t="shared" si="35"/>
        <v>0</v>
      </c>
    </row>
    <row r="556" spans="1:14" x14ac:dyDescent="0.45">
      <c r="A556" s="31" t="str">
        <f t="shared" si="32"/>
        <v>E06000038_CLA in independent or semi-independent accommodation_Number</v>
      </c>
      <c r="B556" s="31" t="s">
        <v>557</v>
      </c>
      <c r="C556" s="31" t="s">
        <v>726</v>
      </c>
      <c r="D556" s="31" t="s">
        <v>229</v>
      </c>
      <c r="E556" s="31">
        <v>2019</v>
      </c>
      <c r="F556" s="31" t="s">
        <v>66</v>
      </c>
      <c r="G556" s="26" t="s">
        <v>67</v>
      </c>
      <c r="H556" s="31" t="s">
        <v>743</v>
      </c>
      <c r="I556" s="31">
        <v>22</v>
      </c>
      <c r="J556" s="31">
        <f>INDEX('LA lookup'!H:H,MATCH('Known to services raw data'!B556,'LA lookup'!G:G,0))</f>
        <v>37080</v>
      </c>
      <c r="K556" s="31">
        <v>0.59331175836030203</v>
      </c>
      <c r="L556" s="31" t="str">
        <f t="shared" si="33"/>
        <v>0.6 per 1000 0-17 yr olds</v>
      </c>
      <c r="M556" s="31">
        <f t="shared" si="34"/>
        <v>0.59331175836030203</v>
      </c>
      <c r="N556" s="31">
        <f t="shared" si="35"/>
        <v>0</v>
      </c>
    </row>
    <row r="557" spans="1:14" x14ac:dyDescent="0.45">
      <c r="A557" s="31" t="str">
        <f t="shared" si="32"/>
        <v>E06000007_CLA in independent or semi-independent accommodation_Number</v>
      </c>
      <c r="B557" s="31" t="s">
        <v>452</v>
      </c>
      <c r="C557" s="31" t="s">
        <v>453</v>
      </c>
      <c r="D557" s="31" t="s">
        <v>229</v>
      </c>
      <c r="E557" s="31">
        <v>2019</v>
      </c>
      <c r="F557" s="31" t="s">
        <v>66</v>
      </c>
      <c r="G557" s="26" t="s">
        <v>67</v>
      </c>
      <c r="H557" s="31" t="s">
        <v>743</v>
      </c>
      <c r="I557" s="31">
        <v>19</v>
      </c>
      <c r="J557" s="31">
        <f>INDEX('LA lookup'!H:H,MATCH('Known to services raw data'!B557,'LA lookup'!G:G,0))</f>
        <v>44484</v>
      </c>
      <c r="K557" s="31">
        <v>0.4271198633216437</v>
      </c>
      <c r="L557" s="31" t="str">
        <f t="shared" si="33"/>
        <v>0.4 per 1000 0-17 yr olds</v>
      </c>
      <c r="M557" s="31">
        <f t="shared" si="34"/>
        <v>0.4271198633216437</v>
      </c>
      <c r="N557" s="31">
        <f t="shared" si="35"/>
        <v>0</v>
      </c>
    </row>
    <row r="558" spans="1:14" x14ac:dyDescent="0.45">
      <c r="A558" s="31" t="str">
        <f t="shared" si="32"/>
        <v>E10000017_CLA in independent or semi-independent accommodation_Number</v>
      </c>
      <c r="B558" s="31" t="s">
        <v>337</v>
      </c>
      <c r="C558" s="31" t="s">
        <v>338</v>
      </c>
      <c r="D558" s="31" t="s">
        <v>229</v>
      </c>
      <c r="E558" s="31">
        <v>2019</v>
      </c>
      <c r="F558" s="31" t="s">
        <v>66</v>
      </c>
      <c r="G558" s="26" t="s">
        <v>67</v>
      </c>
      <c r="H558" s="31" t="s">
        <v>743</v>
      </c>
      <c r="I558" s="31">
        <v>129</v>
      </c>
      <c r="J558" s="31">
        <f>INDEX('LA lookup'!H:H,MATCH('Known to services raw data'!B558,'LA lookup'!G:G,0))</f>
        <v>249727</v>
      </c>
      <c r="K558" s="31">
        <v>0.5165640879840786</v>
      </c>
      <c r="L558" s="31" t="str">
        <f t="shared" si="33"/>
        <v>0.5 per 1000 0-17 yr olds</v>
      </c>
      <c r="M558" s="31">
        <f t="shared" si="34"/>
        <v>0.5165640879840786</v>
      </c>
      <c r="N558" s="31">
        <f t="shared" si="35"/>
        <v>0</v>
      </c>
    </row>
    <row r="559" spans="1:14" x14ac:dyDescent="0.45">
      <c r="A559" s="31" t="str">
        <f t="shared" si="32"/>
        <v>E09000015_CLA in independent or semi-independent accommodation_Number</v>
      </c>
      <c r="B559" s="31" t="s">
        <v>496</v>
      </c>
      <c r="C559" s="31" t="s">
        <v>497</v>
      </c>
      <c r="D559" s="31" t="s">
        <v>229</v>
      </c>
      <c r="E559" s="31">
        <v>2019</v>
      </c>
      <c r="F559" s="31" t="s">
        <v>66</v>
      </c>
      <c r="G559" s="26" t="s">
        <v>67</v>
      </c>
      <c r="H559" s="31" t="s">
        <v>743</v>
      </c>
      <c r="I559" s="31">
        <v>40</v>
      </c>
      <c r="J559" s="31">
        <f>INDEX('LA lookup'!H:H,MATCH('Known to services raw data'!B559,'LA lookup'!G:G,0))</f>
        <v>58373</v>
      </c>
      <c r="K559" s="31">
        <v>0.6852483168588217</v>
      </c>
      <c r="L559" s="31" t="str">
        <f t="shared" si="33"/>
        <v>0.7 per 1000 0-17 yr olds</v>
      </c>
      <c r="M559" s="31">
        <f t="shared" si="34"/>
        <v>0.6852483168588217</v>
      </c>
      <c r="N559" s="31">
        <f t="shared" si="35"/>
        <v>0</v>
      </c>
    </row>
    <row r="560" spans="1:14" x14ac:dyDescent="0.45">
      <c r="A560" s="31" t="str">
        <f t="shared" si="32"/>
        <v>E09000013_CLA in independent or semi-independent accommodation_Number</v>
      </c>
      <c r="B560" s="31" t="s">
        <v>491</v>
      </c>
      <c r="C560" s="31" t="s">
        <v>723</v>
      </c>
      <c r="D560" s="31" t="s">
        <v>229</v>
      </c>
      <c r="E560" s="31">
        <v>2019</v>
      </c>
      <c r="F560" s="31" t="s">
        <v>66</v>
      </c>
      <c r="G560" s="26" t="s">
        <v>67</v>
      </c>
      <c r="H560" s="31" t="s">
        <v>743</v>
      </c>
      <c r="I560" s="31">
        <v>31</v>
      </c>
      <c r="J560" s="31">
        <f>INDEX('LA lookup'!H:H,MATCH('Known to services raw data'!B560,'LA lookup'!G:G,0))</f>
        <v>36898</v>
      </c>
      <c r="K560" s="31">
        <v>0.84015393788281201</v>
      </c>
      <c r="L560" s="31" t="str">
        <f t="shared" si="33"/>
        <v>0.8 per 1000 0-17 yr olds</v>
      </c>
      <c r="M560" s="31">
        <f t="shared" si="34"/>
        <v>0.84015393788281201</v>
      </c>
      <c r="N560" s="31">
        <f t="shared" si="35"/>
        <v>0</v>
      </c>
    </row>
    <row r="561" spans="1:14" x14ac:dyDescent="0.45">
      <c r="A561" s="31" t="str">
        <f t="shared" si="32"/>
        <v>E10000007_CLA in independent or semi-independent accommodation_Number</v>
      </c>
      <c r="B561" s="31" t="s">
        <v>291</v>
      </c>
      <c r="C561" s="31" t="s">
        <v>292</v>
      </c>
      <c r="D561" s="31" t="s">
        <v>229</v>
      </c>
      <c r="E561" s="31">
        <v>2019</v>
      </c>
      <c r="F561" s="31" t="s">
        <v>66</v>
      </c>
      <c r="G561" s="26" t="s">
        <v>67</v>
      </c>
      <c r="H561" s="31" t="s">
        <v>743</v>
      </c>
      <c r="I561" s="31">
        <v>45</v>
      </c>
      <c r="J561" s="31">
        <f>INDEX('LA lookup'!H:H,MATCH('Known to services raw data'!B561,'LA lookup'!G:G,0))</f>
        <v>153272</v>
      </c>
      <c r="K561" s="31">
        <v>0.2935956991492249</v>
      </c>
      <c r="L561" s="31" t="str">
        <f t="shared" si="33"/>
        <v>0.3 per 1000 0-17 yr olds</v>
      </c>
      <c r="M561" s="31">
        <f t="shared" si="34"/>
        <v>0.2935956991492249</v>
      </c>
      <c r="N561" s="31">
        <f t="shared" si="35"/>
        <v>0</v>
      </c>
    </row>
    <row r="562" spans="1:14" x14ac:dyDescent="0.45">
      <c r="A562" s="31" t="str">
        <f t="shared" si="32"/>
        <v>E08000005_CLA in independent or semi-independent accommodation_Number</v>
      </c>
      <c r="B562" s="31" t="s">
        <v>391</v>
      </c>
      <c r="C562" s="31" t="s">
        <v>392</v>
      </c>
      <c r="D562" s="31" t="s">
        <v>229</v>
      </c>
      <c r="E562" s="31">
        <v>2019</v>
      </c>
      <c r="F562" s="31" t="s">
        <v>66</v>
      </c>
      <c r="G562" s="26" t="s">
        <v>67</v>
      </c>
      <c r="H562" s="31" t="s">
        <v>743</v>
      </c>
      <c r="I562" s="31">
        <v>40</v>
      </c>
      <c r="J562" s="31">
        <f>INDEX('LA lookup'!H:H,MATCH('Known to services raw data'!B562,'LA lookup'!G:G,0))</f>
        <v>52689</v>
      </c>
      <c r="K562" s="31">
        <v>0.75917174362770212</v>
      </c>
      <c r="L562" s="31" t="str">
        <f t="shared" si="33"/>
        <v>0.8 per 1000 0-17 yr olds</v>
      </c>
      <c r="M562" s="31">
        <f t="shared" si="34"/>
        <v>0.75917174362770212</v>
      </c>
      <c r="N562" s="31">
        <f t="shared" si="35"/>
        <v>0</v>
      </c>
    </row>
    <row r="563" spans="1:14" x14ac:dyDescent="0.45">
      <c r="A563" s="31" t="str">
        <f t="shared" si="32"/>
        <v>E06000047_CLA in independent or semi-independent accommodation_Number</v>
      </c>
      <c r="B563" s="31" t="s">
        <v>528</v>
      </c>
      <c r="C563" s="31" t="s">
        <v>721</v>
      </c>
      <c r="D563" s="31" t="s">
        <v>229</v>
      </c>
      <c r="E563" s="31">
        <v>2019</v>
      </c>
      <c r="F563" s="31" t="s">
        <v>66</v>
      </c>
      <c r="G563" s="26" t="s">
        <v>67</v>
      </c>
      <c r="H563" s="31" t="s">
        <v>743</v>
      </c>
      <c r="I563" s="31">
        <v>25</v>
      </c>
      <c r="J563" s="31">
        <f>INDEX('LA lookup'!H:H,MATCH('Known to services raw data'!B563,'LA lookup'!G:G,0))</f>
        <v>101040</v>
      </c>
      <c r="K563" s="31">
        <v>0.24742676167854313</v>
      </c>
      <c r="L563" s="31" t="str">
        <f t="shared" si="33"/>
        <v>0.2 per 1000 0-17 yr olds</v>
      </c>
      <c r="M563" s="31">
        <f t="shared" si="34"/>
        <v>0.24742676167854313</v>
      </c>
      <c r="N563" s="31">
        <f t="shared" si="35"/>
        <v>0</v>
      </c>
    </row>
    <row r="564" spans="1:14" x14ac:dyDescent="0.45">
      <c r="A564" s="31" t="str">
        <f t="shared" si="32"/>
        <v>E06000056_CLA in independent or semi-independent accommodation_Number</v>
      </c>
      <c r="B564" s="31" t="s">
        <v>279</v>
      </c>
      <c r="C564" s="31" t="s">
        <v>280</v>
      </c>
      <c r="D564" s="31" t="s">
        <v>229</v>
      </c>
      <c r="E564" s="31">
        <v>2019</v>
      </c>
      <c r="F564" s="31" t="s">
        <v>66</v>
      </c>
      <c r="G564" s="26" t="s">
        <v>67</v>
      </c>
      <c r="H564" s="31" t="s">
        <v>743</v>
      </c>
      <c r="I564" s="31">
        <v>37</v>
      </c>
      <c r="J564" s="31">
        <f>INDEX('LA lookup'!H:H,MATCH('Known to services raw data'!B564,'LA lookup'!G:G,0))</f>
        <v>62515</v>
      </c>
      <c r="K564" s="31">
        <v>0.59185795409101816</v>
      </c>
      <c r="L564" s="31" t="str">
        <f t="shared" si="33"/>
        <v>0.6 per 1000 0-17 yr olds</v>
      </c>
      <c r="M564" s="31">
        <f t="shared" si="34"/>
        <v>0.59185795409101816</v>
      </c>
      <c r="N564" s="31">
        <f t="shared" si="35"/>
        <v>0</v>
      </c>
    </row>
    <row r="565" spans="1:14" x14ac:dyDescent="0.45">
      <c r="A565" s="31" t="str">
        <f t="shared" si="32"/>
        <v>E10000024_CLA in independent or semi-independent accommodation_Number</v>
      </c>
      <c r="B565" s="31" t="s">
        <v>572</v>
      </c>
      <c r="C565" s="31" t="s">
        <v>573</v>
      </c>
      <c r="D565" s="31" t="s">
        <v>229</v>
      </c>
      <c r="E565" s="31">
        <v>2019</v>
      </c>
      <c r="F565" s="31" t="s">
        <v>66</v>
      </c>
      <c r="G565" s="26" t="s">
        <v>67</v>
      </c>
      <c r="H565" s="31" t="s">
        <v>743</v>
      </c>
      <c r="I565" s="31">
        <v>57</v>
      </c>
      <c r="J565" s="31">
        <f>INDEX('LA lookup'!H:H,MATCH('Known to services raw data'!B565,'LA lookup'!G:G,0))</f>
        <v>166542</v>
      </c>
      <c r="K565" s="31">
        <v>0.34225600749360524</v>
      </c>
      <c r="L565" s="31" t="str">
        <f t="shared" si="33"/>
        <v>0.3 per 1000 0-17 yr olds</v>
      </c>
      <c r="M565" s="31">
        <f t="shared" si="34"/>
        <v>0.34225600749360524</v>
      </c>
      <c r="N565" s="31">
        <f t="shared" si="35"/>
        <v>0</v>
      </c>
    </row>
    <row r="566" spans="1:14" x14ac:dyDescent="0.45">
      <c r="A566" s="31" t="str">
        <f t="shared" si="32"/>
        <v>E09000006_CLA in independent or semi-independent accommodation_Number</v>
      </c>
      <c r="B566" s="31" t="s">
        <v>267</v>
      </c>
      <c r="C566" s="31" t="s">
        <v>268</v>
      </c>
      <c r="D566" s="31" t="s">
        <v>229</v>
      </c>
      <c r="E566" s="31">
        <v>2019</v>
      </c>
      <c r="F566" s="31" t="s">
        <v>66</v>
      </c>
      <c r="G566" s="26" t="s">
        <v>67</v>
      </c>
      <c r="H566" s="31" t="s">
        <v>743</v>
      </c>
      <c r="I566" s="31">
        <v>39</v>
      </c>
      <c r="J566" s="31">
        <f>INDEX('LA lookup'!H:H,MATCH('Known to services raw data'!B566,'LA lookup'!G:G,0))</f>
        <v>75055</v>
      </c>
      <c r="K566" s="31">
        <v>0.51961894610618886</v>
      </c>
      <c r="L566" s="31" t="str">
        <f t="shared" si="33"/>
        <v>0.5 per 1000 0-17 yr olds</v>
      </c>
      <c r="M566" s="31">
        <f t="shared" si="34"/>
        <v>0.51961894610618886</v>
      </c>
      <c r="N566" s="31">
        <f t="shared" si="35"/>
        <v>0</v>
      </c>
    </row>
    <row r="567" spans="1:14" x14ac:dyDescent="0.45">
      <c r="A567" s="31" t="str">
        <f t="shared" si="32"/>
        <v>E08000018_CLA in independent or semi-independent accommodation_Number</v>
      </c>
      <c r="B567" s="31" t="s">
        <v>393</v>
      </c>
      <c r="C567" s="31" t="s">
        <v>394</v>
      </c>
      <c r="D567" s="31" t="s">
        <v>229</v>
      </c>
      <c r="E567" s="31">
        <v>2019</v>
      </c>
      <c r="F567" s="31" t="s">
        <v>66</v>
      </c>
      <c r="G567" s="26" t="s">
        <v>67</v>
      </c>
      <c r="H567" s="31" t="s">
        <v>743</v>
      </c>
      <c r="I567" s="31">
        <v>37</v>
      </c>
      <c r="J567" s="31">
        <f>INDEX('LA lookup'!H:H,MATCH('Known to services raw data'!B567,'LA lookup'!G:G,0))</f>
        <v>57196</v>
      </c>
      <c r="K567" s="31">
        <v>0.64689838450241277</v>
      </c>
      <c r="L567" s="31" t="str">
        <f t="shared" si="33"/>
        <v>0.6 per 1000 0-17 yr olds</v>
      </c>
      <c r="M567" s="31">
        <f t="shared" si="34"/>
        <v>0.64689838450241277</v>
      </c>
      <c r="N567" s="31">
        <f t="shared" si="35"/>
        <v>0</v>
      </c>
    </row>
    <row r="568" spans="1:14" x14ac:dyDescent="0.45">
      <c r="A568" s="31" t="str">
        <f t="shared" si="32"/>
        <v>E10000015_CLA in independent or semi-independent accommodation_Number</v>
      </c>
      <c r="B568" s="31" t="s">
        <v>319</v>
      </c>
      <c r="C568" s="31" t="s">
        <v>320</v>
      </c>
      <c r="D568" s="31" t="s">
        <v>229</v>
      </c>
      <c r="E568" s="31">
        <v>2019</v>
      </c>
      <c r="F568" s="31" t="s">
        <v>66</v>
      </c>
      <c r="G568" s="26" t="s">
        <v>67</v>
      </c>
      <c r="H568" s="31" t="s">
        <v>743</v>
      </c>
      <c r="I568" s="31">
        <v>116</v>
      </c>
      <c r="J568" s="31">
        <f>INDEX('LA lookup'!H:H,MATCH('Known to services raw data'!B568,'LA lookup'!G:G,0))</f>
        <v>271005</v>
      </c>
      <c r="K568" s="31">
        <v>0.42803638309256287</v>
      </c>
      <c r="L568" s="31" t="str">
        <f t="shared" si="33"/>
        <v>0.4 per 1000 0-17 yr olds</v>
      </c>
      <c r="M568" s="31">
        <f t="shared" si="34"/>
        <v>0.42803638309256287</v>
      </c>
      <c r="N568" s="31">
        <f t="shared" si="35"/>
        <v>0</v>
      </c>
    </row>
    <row r="569" spans="1:14" x14ac:dyDescent="0.45">
      <c r="A569" s="31" t="str">
        <f t="shared" si="32"/>
        <v>E06000043_CLA in independent or semi-independent accommodation_Number</v>
      </c>
      <c r="B569" s="31" t="s">
        <v>263</v>
      </c>
      <c r="C569" s="31" t="s">
        <v>264</v>
      </c>
      <c r="D569" s="31" t="s">
        <v>229</v>
      </c>
      <c r="E569" s="31">
        <v>2019</v>
      </c>
      <c r="F569" s="31" t="s">
        <v>66</v>
      </c>
      <c r="G569" s="26" t="s">
        <v>67</v>
      </c>
      <c r="H569" s="31" t="s">
        <v>743</v>
      </c>
      <c r="I569" s="31">
        <v>27</v>
      </c>
      <c r="J569" s="31">
        <f>INDEX('LA lookup'!H:H,MATCH('Known to services raw data'!B569,'LA lookup'!G:G,0))</f>
        <v>51005</v>
      </c>
      <c r="K569" s="31">
        <v>0.52935986667973733</v>
      </c>
      <c r="L569" s="31" t="str">
        <f t="shared" si="33"/>
        <v>0.5 per 1000 0-17 yr olds</v>
      </c>
      <c r="M569" s="31">
        <f t="shared" si="34"/>
        <v>0.52935986667973733</v>
      </c>
      <c r="N569" s="31">
        <f t="shared" si="35"/>
        <v>0</v>
      </c>
    </row>
    <row r="570" spans="1:14" x14ac:dyDescent="0.45">
      <c r="A570" s="31" t="str">
        <f t="shared" si="32"/>
        <v>E06000027_CLA in independent or semi-independent accommodation_Number</v>
      </c>
      <c r="B570" s="31" t="s">
        <v>438</v>
      </c>
      <c r="C570" s="31" t="s">
        <v>439</v>
      </c>
      <c r="D570" s="31" t="s">
        <v>229</v>
      </c>
      <c r="E570" s="31">
        <v>2019</v>
      </c>
      <c r="F570" s="31" t="s">
        <v>66</v>
      </c>
      <c r="G570" s="26" t="s">
        <v>67</v>
      </c>
      <c r="H570" s="31" t="s">
        <v>743</v>
      </c>
      <c r="I570" s="31">
        <v>21</v>
      </c>
      <c r="J570" s="31">
        <f>INDEX('LA lookup'!H:H,MATCH('Known to services raw data'!B570,'LA lookup'!G:G,0))</f>
        <v>25423</v>
      </c>
      <c r="K570" s="31">
        <v>0.8260236793454746</v>
      </c>
      <c r="L570" s="31" t="str">
        <f t="shared" si="33"/>
        <v>0.8 per 1000 0-17 yr olds</v>
      </c>
      <c r="M570" s="31">
        <f t="shared" si="34"/>
        <v>0.8260236793454746</v>
      </c>
      <c r="N570" s="31">
        <f t="shared" si="35"/>
        <v>0</v>
      </c>
    </row>
    <row r="571" spans="1:14" x14ac:dyDescent="0.45">
      <c r="A571" s="31" t="str">
        <f t="shared" si="32"/>
        <v>E08000004_CLA in independent or semi-independent accommodation_Number</v>
      </c>
      <c r="B571" s="31" t="s">
        <v>375</v>
      </c>
      <c r="C571" s="31" t="s">
        <v>376</v>
      </c>
      <c r="D571" s="31" t="s">
        <v>229</v>
      </c>
      <c r="E571" s="31">
        <v>2019</v>
      </c>
      <c r="F571" s="31" t="s">
        <v>66</v>
      </c>
      <c r="G571" s="26" t="s">
        <v>67</v>
      </c>
      <c r="H571" s="31" t="s">
        <v>743</v>
      </c>
      <c r="I571" s="31">
        <v>14</v>
      </c>
      <c r="J571" s="31">
        <f>INDEX('LA lookup'!H:H,MATCH('Known to services raw data'!B571,'LA lookup'!G:G,0))</f>
        <v>59416</v>
      </c>
      <c r="K571" s="31">
        <v>0.23562676720075401</v>
      </c>
      <c r="L571" s="31" t="str">
        <f t="shared" si="33"/>
        <v>0.2 per 1000 0-17 yr olds</v>
      </c>
      <c r="M571" s="31">
        <f t="shared" si="34"/>
        <v>0.23562676720075401</v>
      </c>
      <c r="N571" s="31">
        <f t="shared" si="35"/>
        <v>0</v>
      </c>
    </row>
    <row r="572" spans="1:14" x14ac:dyDescent="0.45">
      <c r="A572" s="31" t="str">
        <f t="shared" si="32"/>
        <v>E09000004_CLA in independent or semi-independent accommodation_Number</v>
      </c>
      <c r="B572" s="31" t="s">
        <v>242</v>
      </c>
      <c r="C572" s="31" t="s">
        <v>243</v>
      </c>
      <c r="D572" s="31" t="s">
        <v>229</v>
      </c>
      <c r="E572" s="31">
        <v>2019</v>
      </c>
      <c r="F572" s="31" t="s">
        <v>66</v>
      </c>
      <c r="G572" s="26" t="s">
        <v>67</v>
      </c>
      <c r="H572" s="31" t="s">
        <v>743</v>
      </c>
      <c r="I572" s="31">
        <v>42</v>
      </c>
      <c r="J572" s="31">
        <f>INDEX('LA lookup'!H:H,MATCH('Known to services raw data'!B572,'LA lookup'!G:G,0))</f>
        <v>56853</v>
      </c>
      <c r="K572" s="31">
        <v>0.73874729565722119</v>
      </c>
      <c r="L572" s="31" t="str">
        <f t="shared" si="33"/>
        <v>0.7 per 1000 0-17 yr olds</v>
      </c>
      <c r="M572" s="31">
        <f t="shared" si="34"/>
        <v>0.73874729565722119</v>
      </c>
      <c r="N572" s="31">
        <f t="shared" si="35"/>
        <v>0</v>
      </c>
    </row>
    <row r="573" spans="1:14" x14ac:dyDescent="0.45">
      <c r="A573" s="31" t="str">
        <f t="shared" si="32"/>
        <v>E08000001_CLA in independent or semi-independent accommodation_Number</v>
      </c>
      <c r="B573" s="31" t="s">
        <v>252</v>
      </c>
      <c r="C573" s="31" t="s">
        <v>253</v>
      </c>
      <c r="D573" s="31" t="s">
        <v>229</v>
      </c>
      <c r="E573" s="31">
        <v>2019</v>
      </c>
      <c r="F573" s="31" t="s">
        <v>66</v>
      </c>
      <c r="G573" s="26" t="s">
        <v>67</v>
      </c>
      <c r="H573" s="31" t="s">
        <v>743</v>
      </c>
      <c r="I573" s="31">
        <v>24</v>
      </c>
      <c r="J573" s="31">
        <f>INDEX('LA lookup'!H:H,MATCH('Known to services raw data'!B573,'LA lookup'!G:G,0))</f>
        <v>67670</v>
      </c>
      <c r="K573" s="31">
        <v>0.35466233190483226</v>
      </c>
      <c r="L573" s="31" t="str">
        <f t="shared" si="33"/>
        <v>0.4 per 1000 0-17 yr olds</v>
      </c>
      <c r="M573" s="31">
        <f t="shared" si="34"/>
        <v>0.35466233190483226</v>
      </c>
      <c r="N573" s="31">
        <f t="shared" si="35"/>
        <v>0</v>
      </c>
    </row>
    <row r="574" spans="1:14" x14ac:dyDescent="0.45">
      <c r="A574" s="31" t="str">
        <f t="shared" si="32"/>
        <v>E09000029_CLA in independent or semi-independent accommodation_Number</v>
      </c>
      <c r="B574" s="31" t="s">
        <v>432</v>
      </c>
      <c r="C574" s="31" t="s">
        <v>433</v>
      </c>
      <c r="D574" s="31" t="s">
        <v>229</v>
      </c>
      <c r="E574" s="31">
        <v>2019</v>
      </c>
      <c r="F574" s="31" t="s">
        <v>66</v>
      </c>
      <c r="G574" s="26" t="s">
        <v>67</v>
      </c>
      <c r="H574" s="31" t="s">
        <v>743</v>
      </c>
      <c r="I574" s="31">
        <v>37</v>
      </c>
      <c r="J574" s="31">
        <f>INDEX('LA lookup'!H:H,MATCH('Known to services raw data'!B574,'LA lookup'!G:G,0))</f>
        <v>47941</v>
      </c>
      <c r="K574" s="31">
        <v>0.77178198201956572</v>
      </c>
      <c r="L574" s="31" t="str">
        <f t="shared" si="33"/>
        <v>0.8 per 1000 0-17 yr olds</v>
      </c>
      <c r="M574" s="31">
        <f t="shared" si="34"/>
        <v>0.77178198201956572</v>
      </c>
      <c r="N574" s="31">
        <f t="shared" si="35"/>
        <v>0</v>
      </c>
    </row>
    <row r="575" spans="1:14" x14ac:dyDescent="0.45">
      <c r="A575" s="31" t="str">
        <f t="shared" si="32"/>
        <v>E09000002_CLA in independent or semi-independent accommodation_Number</v>
      </c>
      <c r="B575" s="31" t="s">
        <v>227</v>
      </c>
      <c r="C575" s="31" t="s">
        <v>228</v>
      </c>
      <c r="D575" s="31" t="s">
        <v>229</v>
      </c>
      <c r="E575" s="31">
        <v>2019</v>
      </c>
      <c r="F575" s="31" t="s">
        <v>66</v>
      </c>
      <c r="G575" s="26" t="s">
        <v>67</v>
      </c>
      <c r="H575" s="31" t="s">
        <v>743</v>
      </c>
      <c r="I575" s="31">
        <v>60</v>
      </c>
      <c r="J575" s="31">
        <f>INDEX('LA lookup'!H:H,MATCH('Known to services raw data'!B575,'LA lookup'!G:G,0))</f>
        <v>63401</v>
      </c>
      <c r="K575" s="31">
        <v>0.94635731297613601</v>
      </c>
      <c r="L575" s="31" t="str">
        <f t="shared" si="33"/>
        <v>0.9 per 1000 0-17 yr olds</v>
      </c>
      <c r="M575" s="31">
        <f t="shared" si="34"/>
        <v>0.94635731297613601</v>
      </c>
      <c r="N575" s="31">
        <f t="shared" si="35"/>
        <v>0</v>
      </c>
    </row>
    <row r="576" spans="1:14" x14ac:dyDescent="0.45">
      <c r="A576" s="31" t="str">
        <f t="shared" si="32"/>
        <v>E09000025_CLA in independent or semi-independent accommodation_Number</v>
      </c>
      <c r="B576" s="31" t="s">
        <v>359</v>
      </c>
      <c r="C576" s="31" t="s">
        <v>360</v>
      </c>
      <c r="D576" s="31" t="s">
        <v>229</v>
      </c>
      <c r="E576" s="31">
        <v>2019</v>
      </c>
      <c r="F576" s="31" t="s">
        <v>66</v>
      </c>
      <c r="G576" s="26" t="s">
        <v>67</v>
      </c>
      <c r="H576" s="31" t="s">
        <v>743</v>
      </c>
      <c r="I576" s="31">
        <v>40</v>
      </c>
      <c r="J576" s="31">
        <f>INDEX('LA lookup'!H:H,MATCH('Known to services raw data'!B576,'LA lookup'!G:G,0))</f>
        <v>86567</v>
      </c>
      <c r="K576" s="31">
        <v>0.46206984185659666</v>
      </c>
      <c r="L576" s="31" t="str">
        <f t="shared" si="33"/>
        <v>0.5 per 1000 0-17 yr olds</v>
      </c>
      <c r="M576" s="31">
        <f t="shared" si="34"/>
        <v>0.46206984185659666</v>
      </c>
      <c r="N576" s="31">
        <f t="shared" si="35"/>
        <v>0</v>
      </c>
    </row>
    <row r="577" spans="1:14" x14ac:dyDescent="0.45">
      <c r="A577" s="31" t="str">
        <f t="shared" si="32"/>
        <v>E08000007_CLA in independent or semi-independent accommodation_Number</v>
      </c>
      <c r="B577" s="31" t="s">
        <v>420</v>
      </c>
      <c r="C577" s="31" t="s">
        <v>421</v>
      </c>
      <c r="D577" s="31" t="s">
        <v>229</v>
      </c>
      <c r="E577" s="31">
        <v>2019</v>
      </c>
      <c r="F577" s="31" t="s">
        <v>66</v>
      </c>
      <c r="G577" s="26" t="s">
        <v>67</v>
      </c>
      <c r="H577" s="31" t="s">
        <v>743</v>
      </c>
      <c r="I577" s="31">
        <v>17</v>
      </c>
      <c r="J577" s="31">
        <f>INDEX('LA lookup'!H:H,MATCH('Known to services raw data'!B577,'LA lookup'!G:G,0))</f>
        <v>63141</v>
      </c>
      <c r="K577" s="31">
        <v>0.26923868801571083</v>
      </c>
      <c r="L577" s="31" t="str">
        <f t="shared" si="33"/>
        <v>0.3 per 1000 0-17 yr olds</v>
      </c>
      <c r="M577" s="31">
        <f t="shared" si="34"/>
        <v>0.26923868801571083</v>
      </c>
      <c r="N577" s="31">
        <f t="shared" si="35"/>
        <v>0</v>
      </c>
    </row>
    <row r="578" spans="1:14" x14ac:dyDescent="0.45">
      <c r="A578" s="31" t="str">
        <f t="shared" ref="A578:A641" si="36">CONCATENATE(B578,"_",G578,"_",H578)</f>
        <v>E08000014_CLA in independent or semi-independent accommodation_Number</v>
      </c>
      <c r="B578" s="31" t="s">
        <v>399</v>
      </c>
      <c r="C578" s="31" t="s">
        <v>400</v>
      </c>
      <c r="D578" s="31" t="s">
        <v>229</v>
      </c>
      <c r="E578" s="31">
        <v>2019</v>
      </c>
      <c r="F578" s="31" t="s">
        <v>66</v>
      </c>
      <c r="G578" s="26" t="s">
        <v>67</v>
      </c>
      <c r="H578" s="31" t="s">
        <v>743</v>
      </c>
      <c r="I578" s="31">
        <v>20</v>
      </c>
      <c r="J578" s="31">
        <f>INDEX('LA lookup'!H:H,MATCH('Known to services raw data'!B578,'LA lookup'!G:G,0))</f>
        <v>53833</v>
      </c>
      <c r="K578" s="31">
        <v>0.3715193282930544</v>
      </c>
      <c r="L578" s="31" t="str">
        <f t="shared" ref="L578:L641" si="37">IF(LOWER(H578)="percentage",CONCATENATE(I578,"%"),IF(LOWER(H578)="proportion",CONCATENATE(ROUND(I578,1)," per 1000 households"),IF(J578="NA",K578,IF(OR(ISERROR(I578),ISBLANK(I578),NOT(ISNUMBER(I578))),"N/A",CONCATENATE(ROUND(I578/J578*1000,1)," per 1000 0-17 yr olds")))))</f>
        <v>0.4 per 1000 0-17 yr olds</v>
      </c>
      <c r="M578" s="31">
        <f t="shared" ref="M578:M641" si="38">IF(LOWER(H578)="percentage",I578,IF(LOWER(H578)="proportion",I578,IF(J578="NA",K578,IF(OR(ISERROR(I578),ISBLANK(I578),NOT(ISNUMBER(I578))),"N/A",I578/J578*1000))))</f>
        <v>0.3715193282930544</v>
      </c>
      <c r="N578" s="31">
        <f t="shared" si="35"/>
        <v>0</v>
      </c>
    </row>
    <row r="579" spans="1:14" x14ac:dyDescent="0.45">
      <c r="A579" s="31" t="str">
        <f t="shared" si="36"/>
        <v>E08000012_CLA in independent or semi-independent accommodation_Number</v>
      </c>
      <c r="B579" s="31" t="s">
        <v>347</v>
      </c>
      <c r="C579" s="31" t="s">
        <v>348</v>
      </c>
      <c r="D579" s="31" t="s">
        <v>229</v>
      </c>
      <c r="E579" s="31">
        <v>2019</v>
      </c>
      <c r="F579" s="31" t="s">
        <v>66</v>
      </c>
      <c r="G579" s="26" t="s">
        <v>67</v>
      </c>
      <c r="H579" s="31" t="s">
        <v>743</v>
      </c>
      <c r="I579" s="31">
        <v>154</v>
      </c>
      <c r="J579" s="31">
        <f>INDEX('LA lookup'!H:H,MATCH('Known to services raw data'!B579,'LA lookup'!G:G,0))</f>
        <v>94902</v>
      </c>
      <c r="K579" s="31">
        <v>1.6227266021790898</v>
      </c>
      <c r="L579" s="31" t="str">
        <f t="shared" si="37"/>
        <v>1.6 per 1000 0-17 yr olds</v>
      </c>
      <c r="M579" s="31">
        <f t="shared" si="38"/>
        <v>1.6227266021790898</v>
      </c>
      <c r="N579" s="31">
        <f t="shared" ref="N579:N642" si="39">IF(OR(C579="City of London",C579="Isles of Scilly"),1,0)</f>
        <v>0</v>
      </c>
    </row>
    <row r="580" spans="1:14" x14ac:dyDescent="0.45">
      <c r="A580" s="31" t="str">
        <f t="shared" si="36"/>
        <v>E06000009_CLA in independent or semi-independent accommodation_Number</v>
      </c>
      <c r="B580" s="31" t="s">
        <v>249</v>
      </c>
      <c r="C580" s="31" t="s">
        <v>250</v>
      </c>
      <c r="D580" s="31" t="s">
        <v>229</v>
      </c>
      <c r="E580" s="31">
        <v>2019</v>
      </c>
      <c r="F580" s="31" t="s">
        <v>66</v>
      </c>
      <c r="G580" s="26" t="s">
        <v>67</v>
      </c>
      <c r="H580" s="31" t="s">
        <v>743</v>
      </c>
      <c r="I580" s="31">
        <v>25</v>
      </c>
      <c r="J580" s="31">
        <f>INDEX('LA lookup'!H:H,MATCH('Known to services raw data'!B580,'LA lookup'!G:G,0))</f>
        <v>28904</v>
      </c>
      <c r="K580" s="31">
        <v>0.86493218931635762</v>
      </c>
      <c r="L580" s="31" t="str">
        <f t="shared" si="37"/>
        <v>0.9 per 1000 0-17 yr olds</v>
      </c>
      <c r="M580" s="31">
        <f t="shared" si="38"/>
        <v>0.86493218931635762</v>
      </c>
      <c r="N580" s="31">
        <f t="shared" si="39"/>
        <v>0</v>
      </c>
    </row>
    <row r="581" spans="1:14" x14ac:dyDescent="0.45">
      <c r="A581" s="31" t="str">
        <f t="shared" si="36"/>
        <v>E10000028_CLA in independent or semi-independent accommodation_Number</v>
      </c>
      <c r="B581" s="31" t="s">
        <v>418</v>
      </c>
      <c r="C581" s="31" t="s">
        <v>419</v>
      </c>
      <c r="D581" s="31" t="s">
        <v>229</v>
      </c>
      <c r="E581" s="31">
        <v>2019</v>
      </c>
      <c r="F581" s="31" t="s">
        <v>66</v>
      </c>
      <c r="G581" s="26" t="s">
        <v>67</v>
      </c>
      <c r="H581" s="31" t="s">
        <v>743</v>
      </c>
      <c r="I581" s="31">
        <v>97</v>
      </c>
      <c r="J581" s="31">
        <f>INDEX('LA lookup'!H:H,MATCH('Known to services raw data'!B581,'LA lookup'!G:G,0))</f>
        <v>169603</v>
      </c>
      <c r="K581" s="31">
        <v>0.57192384568669186</v>
      </c>
      <c r="L581" s="31" t="str">
        <f t="shared" si="37"/>
        <v>0.6 per 1000 0-17 yr olds</v>
      </c>
      <c r="M581" s="31">
        <f t="shared" si="38"/>
        <v>0.57192384568669186</v>
      </c>
      <c r="N581" s="31">
        <f t="shared" si="39"/>
        <v>0</v>
      </c>
    </row>
    <row r="582" spans="1:14" x14ac:dyDescent="0.45">
      <c r="A582" s="31" t="str">
        <f t="shared" si="36"/>
        <v>E06000034_CLA in independent or semi-independent accommodation_Number</v>
      </c>
      <c r="B582" s="31" t="s">
        <v>493</v>
      </c>
      <c r="C582" s="31" t="s">
        <v>731</v>
      </c>
      <c r="D582" s="31" t="s">
        <v>229</v>
      </c>
      <c r="E582" s="31">
        <v>2019</v>
      </c>
      <c r="F582" s="31" t="s">
        <v>66</v>
      </c>
      <c r="G582" s="26" t="s">
        <v>67</v>
      </c>
      <c r="H582" s="31" t="s">
        <v>743</v>
      </c>
      <c r="I582" s="31">
        <v>31</v>
      </c>
      <c r="J582" s="31">
        <f>INDEX('LA lookup'!H:H,MATCH('Known to services raw data'!B582,'LA lookup'!G:G,0))</f>
        <v>43762</v>
      </c>
      <c r="K582" s="31">
        <v>0.70837713084411136</v>
      </c>
      <c r="L582" s="31" t="str">
        <f t="shared" si="37"/>
        <v>0.7 per 1000 0-17 yr olds</v>
      </c>
      <c r="M582" s="31">
        <f t="shared" si="38"/>
        <v>0.70837713084411136</v>
      </c>
      <c r="N582" s="31">
        <f t="shared" si="39"/>
        <v>0</v>
      </c>
    </row>
    <row r="583" spans="1:14" x14ac:dyDescent="0.45">
      <c r="A583" s="31" t="str">
        <f t="shared" si="36"/>
        <v>E08000028_CLA in independent or semi-independent accommodation_Number</v>
      </c>
      <c r="B583" s="31" t="s">
        <v>397</v>
      </c>
      <c r="C583" s="31" t="s">
        <v>398</v>
      </c>
      <c r="D583" s="31" t="s">
        <v>229</v>
      </c>
      <c r="E583" s="31">
        <v>2019</v>
      </c>
      <c r="F583" s="31" t="s">
        <v>66</v>
      </c>
      <c r="G583" s="26" t="s">
        <v>67</v>
      </c>
      <c r="H583" s="31" t="s">
        <v>743</v>
      </c>
      <c r="I583" s="31">
        <v>52</v>
      </c>
      <c r="J583" s="31">
        <f>INDEX('LA lookup'!H:H,MATCH('Known to services raw data'!B583,'LA lookup'!G:G,0))</f>
        <v>81920</v>
      </c>
      <c r="K583" s="31">
        <v>0.634765625</v>
      </c>
      <c r="L583" s="31" t="str">
        <f t="shared" si="37"/>
        <v>0.6 per 1000 0-17 yr olds</v>
      </c>
      <c r="M583" s="31">
        <f t="shared" si="38"/>
        <v>0.634765625</v>
      </c>
      <c r="N583" s="31">
        <f t="shared" si="39"/>
        <v>0</v>
      </c>
    </row>
    <row r="584" spans="1:14" x14ac:dyDescent="0.45">
      <c r="A584" s="31" t="str">
        <f t="shared" si="36"/>
        <v>E10000018_CLA in independent or semi-independent accommodation_Number</v>
      </c>
      <c r="B584" s="31" t="s">
        <v>552</v>
      </c>
      <c r="C584" s="31" t="s">
        <v>553</v>
      </c>
      <c r="D584" s="31" t="s">
        <v>229</v>
      </c>
      <c r="E584" s="31">
        <v>2019</v>
      </c>
      <c r="F584" s="31" t="s">
        <v>66</v>
      </c>
      <c r="G584" s="26" t="s">
        <v>67</v>
      </c>
      <c r="H584" s="31" t="s">
        <v>743</v>
      </c>
      <c r="I584" s="31">
        <v>39</v>
      </c>
      <c r="J584" s="31">
        <f>INDEX('LA lookup'!H:H,MATCH('Known to services raw data'!B584,'LA lookup'!G:G,0))</f>
        <v>140307</v>
      </c>
      <c r="K584" s="31">
        <v>0.27796189783831171</v>
      </c>
      <c r="L584" s="31" t="str">
        <f t="shared" si="37"/>
        <v>0.3 per 1000 0-17 yr olds</v>
      </c>
      <c r="M584" s="31">
        <f t="shared" si="38"/>
        <v>0.27796189783831171</v>
      </c>
      <c r="N584" s="31">
        <f t="shared" si="39"/>
        <v>0</v>
      </c>
    </row>
    <row r="585" spans="1:14" x14ac:dyDescent="0.45">
      <c r="A585" s="31" t="str">
        <f t="shared" si="36"/>
        <v>E06000004_CLA in independent or semi-independent accommodation_Number</v>
      </c>
      <c r="B585" s="31" t="s">
        <v>422</v>
      </c>
      <c r="C585" s="31" t="s">
        <v>423</v>
      </c>
      <c r="D585" s="31" t="s">
        <v>229</v>
      </c>
      <c r="E585" s="31">
        <v>2019</v>
      </c>
      <c r="F585" s="31" t="s">
        <v>66</v>
      </c>
      <c r="G585" s="26" t="s">
        <v>67</v>
      </c>
      <c r="H585" s="31" t="s">
        <v>743</v>
      </c>
      <c r="I585" s="31">
        <v>17</v>
      </c>
      <c r="J585" s="31">
        <f>INDEX('LA lookup'!H:H,MATCH('Known to services raw data'!B585,'LA lookup'!G:G,0))</f>
        <v>43521</v>
      </c>
      <c r="K585" s="31">
        <v>0.39061602444796767</v>
      </c>
      <c r="L585" s="31" t="str">
        <f t="shared" si="37"/>
        <v>0.4 per 1000 0-17 yr olds</v>
      </c>
      <c r="M585" s="31">
        <f t="shared" si="38"/>
        <v>0.39061602444796767</v>
      </c>
      <c r="N585" s="31">
        <f t="shared" si="39"/>
        <v>0</v>
      </c>
    </row>
    <row r="586" spans="1:14" x14ac:dyDescent="0.45">
      <c r="A586" s="31" t="str">
        <f t="shared" si="36"/>
        <v>E09000030_CLA in independent or semi-independent accommodation_Number</v>
      </c>
      <c r="B586" s="31" t="s">
        <v>440</v>
      </c>
      <c r="C586" s="31" t="s">
        <v>441</v>
      </c>
      <c r="D586" s="31" t="s">
        <v>229</v>
      </c>
      <c r="E586" s="31">
        <v>2019</v>
      </c>
      <c r="F586" s="31" t="s">
        <v>66</v>
      </c>
      <c r="G586" s="26" t="s">
        <v>67</v>
      </c>
      <c r="H586" s="31" t="s">
        <v>743</v>
      </c>
      <c r="I586" s="31">
        <v>48</v>
      </c>
      <c r="J586" s="31">
        <f>INDEX('LA lookup'!H:H,MATCH('Known to services raw data'!B586,'LA lookup'!G:G,0))</f>
        <v>70973</v>
      </c>
      <c r="K586" s="31">
        <v>0.67631352767954012</v>
      </c>
      <c r="L586" s="31" t="str">
        <f t="shared" si="37"/>
        <v>0.7 per 1000 0-17 yr olds</v>
      </c>
      <c r="M586" s="31">
        <f t="shared" si="38"/>
        <v>0.67631352767954012</v>
      </c>
      <c r="N586" s="31">
        <f t="shared" si="39"/>
        <v>0</v>
      </c>
    </row>
    <row r="587" spans="1:14" x14ac:dyDescent="0.45">
      <c r="A587" s="31" t="str">
        <f t="shared" si="36"/>
        <v>E08000013_CLA in independent or semi-independent accommodation_Number</v>
      </c>
      <c r="B587" s="31" t="s">
        <v>416</v>
      </c>
      <c r="C587" s="31" t="s">
        <v>417</v>
      </c>
      <c r="D587" s="31" t="s">
        <v>229</v>
      </c>
      <c r="E587" s="31">
        <v>2019</v>
      </c>
      <c r="F587" s="31" t="s">
        <v>66</v>
      </c>
      <c r="G587" s="26" t="s">
        <v>67</v>
      </c>
      <c r="H587" s="31" t="s">
        <v>743</v>
      </c>
      <c r="I587" s="31">
        <v>23</v>
      </c>
      <c r="J587" s="31">
        <f>INDEX('LA lookup'!H:H,MATCH('Known to services raw data'!B587,'LA lookup'!G:G,0))</f>
        <v>36785</v>
      </c>
      <c r="K587" s="31">
        <v>0.62525485931765667</v>
      </c>
      <c r="L587" s="31" t="str">
        <f t="shared" si="37"/>
        <v>0.6 per 1000 0-17 yr olds</v>
      </c>
      <c r="M587" s="31">
        <f t="shared" si="38"/>
        <v>0.62525485931765667</v>
      </c>
      <c r="N587" s="31">
        <f t="shared" si="39"/>
        <v>0</v>
      </c>
    </row>
    <row r="588" spans="1:14" x14ac:dyDescent="0.45">
      <c r="A588" s="31" t="str">
        <f t="shared" si="36"/>
        <v>E06000046_CLA in independent or semi-independent accommodation_Number</v>
      </c>
      <c r="B588" s="31" t="s">
        <v>325</v>
      </c>
      <c r="C588" s="31" t="s">
        <v>326</v>
      </c>
      <c r="D588" s="31" t="s">
        <v>229</v>
      </c>
      <c r="E588" s="31">
        <v>2019</v>
      </c>
      <c r="F588" s="31" t="s">
        <v>66</v>
      </c>
      <c r="G588" s="26" t="s">
        <v>67</v>
      </c>
      <c r="H588" s="31" t="s">
        <v>743</v>
      </c>
      <c r="I588" s="31" t="s">
        <v>1280</v>
      </c>
      <c r="J588" s="31">
        <f>INDEX('LA lookup'!H:H,MATCH('Known to services raw data'!B588,'LA lookup'!G:G,0))</f>
        <v>24869</v>
      </c>
      <c r="K588" s="31" t="s">
        <v>1280</v>
      </c>
      <c r="L588" s="31" t="str">
        <f t="shared" si="37"/>
        <v>N/A</v>
      </c>
      <c r="M588" s="31" t="str">
        <f t="shared" si="38"/>
        <v>N/A</v>
      </c>
      <c r="N588" s="31">
        <f t="shared" si="39"/>
        <v>0</v>
      </c>
    </row>
    <row r="589" spans="1:14" x14ac:dyDescent="0.45">
      <c r="A589" s="31" t="str">
        <f t="shared" si="36"/>
        <v>E10000014_CLA in independent or semi-independent accommodation_Number</v>
      </c>
      <c r="B589" s="31" t="s">
        <v>309</v>
      </c>
      <c r="C589" s="31" t="s">
        <v>310</v>
      </c>
      <c r="D589" s="31" t="s">
        <v>229</v>
      </c>
      <c r="E589" s="31">
        <v>2019</v>
      </c>
      <c r="F589" s="31" t="s">
        <v>66</v>
      </c>
      <c r="G589" s="26" t="s">
        <v>67</v>
      </c>
      <c r="H589" s="31" t="s">
        <v>743</v>
      </c>
      <c r="I589" s="31">
        <v>80</v>
      </c>
      <c r="J589" s="31">
        <f>INDEX('LA lookup'!H:H,MATCH('Known to services raw data'!B589,'LA lookup'!G:G,0))</f>
        <v>284002</v>
      </c>
      <c r="K589" s="31">
        <v>0.28168815712565404</v>
      </c>
      <c r="L589" s="31" t="str">
        <f t="shared" si="37"/>
        <v>0.3 per 1000 0-17 yr olds</v>
      </c>
      <c r="M589" s="31">
        <f t="shared" si="38"/>
        <v>0.28168815712565404</v>
      </c>
      <c r="N589" s="31">
        <f t="shared" si="39"/>
        <v>0</v>
      </c>
    </row>
    <row r="590" spans="1:14" x14ac:dyDescent="0.45">
      <c r="A590" s="31" t="str">
        <f t="shared" si="36"/>
        <v>E10000008_CLA in independent or semi-independent accommodation_Number</v>
      </c>
      <c r="B590" s="31" t="s">
        <v>504</v>
      </c>
      <c r="C590" s="31" t="s">
        <v>505</v>
      </c>
      <c r="D590" s="31" t="s">
        <v>229</v>
      </c>
      <c r="E590" s="31">
        <v>2019</v>
      </c>
      <c r="F590" s="31" t="s">
        <v>66</v>
      </c>
      <c r="G590" s="26" t="s">
        <v>67</v>
      </c>
      <c r="H590" s="31" t="s">
        <v>743</v>
      </c>
      <c r="I590" s="31">
        <v>55</v>
      </c>
      <c r="J590" s="31">
        <f>INDEX('LA lookup'!H:H,MATCH('Known to services raw data'!B590,'LA lookup'!G:G,0))</f>
        <v>145878</v>
      </c>
      <c r="K590" s="31">
        <v>0.37702737904276173</v>
      </c>
      <c r="L590" s="31" t="str">
        <f t="shared" si="37"/>
        <v>0.4 per 1000 0-17 yr olds</v>
      </c>
      <c r="M590" s="31">
        <f t="shared" si="38"/>
        <v>0.37702737904276173</v>
      </c>
      <c r="N590" s="31">
        <f t="shared" si="39"/>
        <v>0</v>
      </c>
    </row>
    <row r="591" spans="1:14" x14ac:dyDescent="0.45">
      <c r="A591" s="31" t="str">
        <f t="shared" si="36"/>
        <v>E06000045_CLA in independent or semi-independent accommodation_Number</v>
      </c>
      <c r="B591" s="31" t="s">
        <v>577</v>
      </c>
      <c r="C591" s="31" t="s">
        <v>729</v>
      </c>
      <c r="D591" s="31" t="s">
        <v>229</v>
      </c>
      <c r="E591" s="31">
        <v>2019</v>
      </c>
      <c r="F591" s="31" t="s">
        <v>66</v>
      </c>
      <c r="G591" s="26" t="s">
        <v>67</v>
      </c>
      <c r="H591" s="31" t="s">
        <v>743</v>
      </c>
      <c r="I591" s="31">
        <v>11</v>
      </c>
      <c r="J591" s="31">
        <f>INDEX('LA lookup'!H:H,MATCH('Known to services raw data'!B591,'LA lookup'!G:G,0))</f>
        <v>50832</v>
      </c>
      <c r="K591" s="31">
        <v>0.21639911866540762</v>
      </c>
      <c r="L591" s="31" t="str">
        <f t="shared" si="37"/>
        <v>0.2 per 1000 0-17 yr olds</v>
      </c>
      <c r="M591" s="31">
        <f t="shared" si="38"/>
        <v>0.21639911866540762</v>
      </c>
      <c r="N591" s="31">
        <f t="shared" si="39"/>
        <v>0</v>
      </c>
    </row>
    <row r="592" spans="1:14" x14ac:dyDescent="0.45">
      <c r="A592" s="31" t="str">
        <f t="shared" si="36"/>
        <v>E09000014_CLA in independent or semi-independent accommodation_Number</v>
      </c>
      <c r="B592" s="31" t="s">
        <v>311</v>
      </c>
      <c r="C592" s="31" t="s">
        <v>312</v>
      </c>
      <c r="D592" s="31" t="s">
        <v>229</v>
      </c>
      <c r="E592" s="31">
        <v>2019</v>
      </c>
      <c r="F592" s="31" t="s">
        <v>66</v>
      </c>
      <c r="G592" s="26" t="s">
        <v>67</v>
      </c>
      <c r="H592" s="31" t="s">
        <v>743</v>
      </c>
      <c r="I592" s="31">
        <v>39</v>
      </c>
      <c r="J592" s="31">
        <f>INDEX('LA lookup'!H:H,MATCH('Known to services raw data'!B592,'LA lookup'!G:G,0))</f>
        <v>60398</v>
      </c>
      <c r="K592" s="31">
        <v>0.64571674558760228</v>
      </c>
      <c r="L592" s="31" t="str">
        <f t="shared" si="37"/>
        <v>0.6 per 1000 0-17 yr olds</v>
      </c>
      <c r="M592" s="31">
        <f t="shared" si="38"/>
        <v>0.64571674558760228</v>
      </c>
      <c r="N592" s="31">
        <f t="shared" si="39"/>
        <v>0</v>
      </c>
    </row>
    <row r="593" spans="1:14" x14ac:dyDescent="0.45">
      <c r="A593" s="31" t="str">
        <f t="shared" si="36"/>
        <v>E08000010_CLA in independent or semi-independent accommodation_Number</v>
      </c>
      <c r="B593" s="31" t="s">
        <v>460</v>
      </c>
      <c r="C593" s="31" t="s">
        <v>461</v>
      </c>
      <c r="D593" s="31" t="s">
        <v>229</v>
      </c>
      <c r="E593" s="31">
        <v>2019</v>
      </c>
      <c r="F593" s="31" t="s">
        <v>66</v>
      </c>
      <c r="G593" s="26" t="s">
        <v>67</v>
      </c>
      <c r="H593" s="31" t="s">
        <v>743</v>
      </c>
      <c r="I593" s="31">
        <v>23</v>
      </c>
      <c r="J593" s="31">
        <f>INDEX('LA lookup'!H:H,MATCH('Known to services raw data'!B593,'LA lookup'!G:G,0))</f>
        <v>68388</v>
      </c>
      <c r="K593" s="31">
        <v>0.33631631280341578</v>
      </c>
      <c r="L593" s="31" t="str">
        <f t="shared" si="37"/>
        <v>0.3 per 1000 0-17 yr olds</v>
      </c>
      <c r="M593" s="31">
        <f t="shared" si="38"/>
        <v>0.33631631280341578</v>
      </c>
      <c r="N593" s="31">
        <f t="shared" si="39"/>
        <v>0</v>
      </c>
    </row>
    <row r="594" spans="1:14" x14ac:dyDescent="0.45">
      <c r="A594" s="31" t="str">
        <f t="shared" si="36"/>
        <v>E08000023_CLA in independent or semi-independent accommodation_Number</v>
      </c>
      <c r="B594" s="31" t="s">
        <v>410</v>
      </c>
      <c r="C594" s="31" t="s">
        <v>411</v>
      </c>
      <c r="D594" s="31" t="s">
        <v>229</v>
      </c>
      <c r="E594" s="31">
        <v>2019</v>
      </c>
      <c r="F594" s="31" t="s">
        <v>66</v>
      </c>
      <c r="G594" s="26" t="s">
        <v>67</v>
      </c>
      <c r="H594" s="31" t="s">
        <v>743</v>
      </c>
      <c r="I594" s="31">
        <v>5</v>
      </c>
      <c r="J594" s="31">
        <f>INDEX('LA lookup'!H:H,MATCH('Known to services raw data'!B594,'LA lookup'!G:G,0))</f>
        <v>29920</v>
      </c>
      <c r="K594" s="31">
        <v>0.16711229946524064</v>
      </c>
      <c r="L594" s="31" t="str">
        <f t="shared" si="37"/>
        <v>0.2 per 1000 0-17 yr olds</v>
      </c>
      <c r="M594" s="31">
        <f t="shared" si="38"/>
        <v>0.16711229946524064</v>
      </c>
      <c r="N594" s="31">
        <f t="shared" si="39"/>
        <v>0</v>
      </c>
    </row>
    <row r="595" spans="1:14" x14ac:dyDescent="0.45">
      <c r="A595" s="31" t="str">
        <f t="shared" si="36"/>
        <v>E06000055_CLA in independent or semi-independent accommodation_Number</v>
      </c>
      <c r="B595" s="31" t="s">
        <v>240</v>
      </c>
      <c r="C595" s="31" t="s">
        <v>241</v>
      </c>
      <c r="D595" s="31" t="s">
        <v>229</v>
      </c>
      <c r="E595" s="31">
        <v>2019</v>
      </c>
      <c r="F595" s="31" t="s">
        <v>66</v>
      </c>
      <c r="G595" s="26" t="s">
        <v>67</v>
      </c>
      <c r="H595" s="31" t="s">
        <v>743</v>
      </c>
      <c r="I595" s="31">
        <v>22</v>
      </c>
      <c r="J595" s="31">
        <f>INDEX('LA lookup'!H:H,MATCH('Known to services raw data'!B595,'LA lookup'!G:G,0))</f>
        <v>40088</v>
      </c>
      <c r="K595" s="31">
        <v>0.54879265615645578</v>
      </c>
      <c r="L595" s="31" t="str">
        <f t="shared" si="37"/>
        <v>0.5 per 1000 0-17 yr olds</v>
      </c>
      <c r="M595" s="31">
        <f t="shared" si="38"/>
        <v>0.54879265615645578</v>
      </c>
      <c r="N595" s="31">
        <f t="shared" si="39"/>
        <v>0</v>
      </c>
    </row>
    <row r="596" spans="1:14" x14ac:dyDescent="0.45">
      <c r="A596" s="31" t="str">
        <f t="shared" si="36"/>
        <v>E09000033_CLA in independent or semi-independent accommodation_Number</v>
      </c>
      <c r="B596" s="31" t="s">
        <v>506</v>
      </c>
      <c r="C596" s="31" t="s">
        <v>507</v>
      </c>
      <c r="D596" s="31" t="s">
        <v>229</v>
      </c>
      <c r="E596" s="31">
        <v>2019</v>
      </c>
      <c r="F596" s="31" t="s">
        <v>66</v>
      </c>
      <c r="G596" s="26" t="s">
        <v>67</v>
      </c>
      <c r="H596" s="31" t="s">
        <v>743</v>
      </c>
      <c r="I596" s="31">
        <v>56</v>
      </c>
      <c r="J596" s="31">
        <f>INDEX('LA lookup'!H:H,MATCH('Known to services raw data'!B596,'LA lookup'!G:G,0))</f>
        <v>47445</v>
      </c>
      <c r="K596" s="31">
        <v>1.180314047844873</v>
      </c>
      <c r="L596" s="31" t="str">
        <f t="shared" si="37"/>
        <v>1.2 per 1000 0-17 yr olds</v>
      </c>
      <c r="M596" s="31">
        <f t="shared" si="38"/>
        <v>1.180314047844873</v>
      </c>
      <c r="N596" s="31">
        <f t="shared" si="39"/>
        <v>0</v>
      </c>
    </row>
    <row r="597" spans="1:14" x14ac:dyDescent="0.45">
      <c r="A597" s="31" t="str">
        <f t="shared" si="36"/>
        <v>E09000024_CLA in independent or semi-independent accommodation_Number</v>
      </c>
      <c r="B597" s="31" t="s">
        <v>353</v>
      </c>
      <c r="C597" s="31" t="s">
        <v>354</v>
      </c>
      <c r="D597" s="31" t="s">
        <v>229</v>
      </c>
      <c r="E597" s="31">
        <v>2019</v>
      </c>
      <c r="F597" s="31" t="s">
        <v>66</v>
      </c>
      <c r="G597" s="26" t="s">
        <v>67</v>
      </c>
      <c r="H597" s="31" t="s">
        <v>743</v>
      </c>
      <c r="I597" s="31">
        <v>14</v>
      </c>
      <c r="J597" s="31">
        <f>INDEX('LA lookup'!H:H,MATCH('Known to services raw data'!B597,'LA lookup'!G:G,0))</f>
        <v>47266</v>
      </c>
      <c r="K597" s="31">
        <v>0.29619599712266742</v>
      </c>
      <c r="L597" s="31" t="str">
        <f t="shared" si="37"/>
        <v>0.3 per 1000 0-17 yr olds</v>
      </c>
      <c r="M597" s="31">
        <f t="shared" si="38"/>
        <v>0.29619599712266742</v>
      </c>
      <c r="N597" s="31">
        <f t="shared" si="39"/>
        <v>0</v>
      </c>
    </row>
    <row r="598" spans="1:14" x14ac:dyDescent="0.45">
      <c r="A598" s="31" t="str">
        <f t="shared" si="36"/>
        <v>E08000031_CLA in independent or semi-independent accommodation_Number</v>
      </c>
      <c r="B598" s="31" t="s">
        <v>468</v>
      </c>
      <c r="C598" s="31" t="s">
        <v>469</v>
      </c>
      <c r="D598" s="31" t="s">
        <v>229</v>
      </c>
      <c r="E598" s="31">
        <v>2019</v>
      </c>
      <c r="F598" s="31" t="s">
        <v>66</v>
      </c>
      <c r="G598" s="26" t="s">
        <v>67</v>
      </c>
      <c r="H598" s="31" t="s">
        <v>743</v>
      </c>
      <c r="I598" s="31">
        <v>30</v>
      </c>
      <c r="J598" s="31">
        <f>INDEX('LA lookup'!H:H,MATCH('Known to services raw data'!B598,'LA lookup'!G:G,0))</f>
        <v>61244</v>
      </c>
      <c r="K598" s="31">
        <v>0.48984390307621972</v>
      </c>
      <c r="L598" s="31" t="str">
        <f t="shared" si="37"/>
        <v>0.5 per 1000 0-17 yr olds</v>
      </c>
      <c r="M598" s="31">
        <f t="shared" si="38"/>
        <v>0.48984390307621972</v>
      </c>
      <c r="N598" s="31">
        <f t="shared" si="39"/>
        <v>0</v>
      </c>
    </row>
    <row r="599" spans="1:14" x14ac:dyDescent="0.45">
      <c r="A599" s="31" t="str">
        <f t="shared" si="36"/>
        <v>E08000016_CLA in independent or semi-independent accommodation_Number</v>
      </c>
      <c r="B599" s="31" t="s">
        <v>236</v>
      </c>
      <c r="C599" s="31" t="s">
        <v>237</v>
      </c>
      <c r="D599" s="31" t="s">
        <v>229</v>
      </c>
      <c r="E599" s="31">
        <v>2019</v>
      </c>
      <c r="F599" s="31" t="s">
        <v>66</v>
      </c>
      <c r="G599" s="26" t="s">
        <v>67</v>
      </c>
      <c r="H599" s="31" t="s">
        <v>743</v>
      </c>
      <c r="I599" s="31">
        <v>9</v>
      </c>
      <c r="J599" s="31">
        <f>INDEX('LA lookup'!H:H,MATCH('Known to services raw data'!B599,'LA lookup'!G:G,0))</f>
        <v>50727</v>
      </c>
      <c r="K599" s="31">
        <v>0.17742030871133715</v>
      </c>
      <c r="L599" s="31" t="str">
        <f t="shared" si="37"/>
        <v>0.2 per 1000 0-17 yr olds</v>
      </c>
      <c r="M599" s="31">
        <f t="shared" si="38"/>
        <v>0.17742030871133715</v>
      </c>
      <c r="N599" s="31">
        <f t="shared" si="39"/>
        <v>0</v>
      </c>
    </row>
    <row r="600" spans="1:14" x14ac:dyDescent="0.45">
      <c r="A600" s="31" t="str">
        <f t="shared" si="36"/>
        <v>E09000010_CLA in independent or semi-independent accommodation_Number</v>
      </c>
      <c r="B600" s="31" t="s">
        <v>301</v>
      </c>
      <c r="C600" s="31" t="s">
        <v>302</v>
      </c>
      <c r="D600" s="31" t="s">
        <v>229</v>
      </c>
      <c r="E600" s="31">
        <v>2019</v>
      </c>
      <c r="F600" s="31" t="s">
        <v>66</v>
      </c>
      <c r="G600" s="26" t="s">
        <v>67</v>
      </c>
      <c r="H600" s="31" t="s">
        <v>743</v>
      </c>
      <c r="I600" s="31">
        <v>75</v>
      </c>
      <c r="J600" s="31">
        <f>INDEX('LA lookup'!H:H,MATCH('Known to services raw data'!B600,'LA lookup'!G:G,0))</f>
        <v>84497</v>
      </c>
      <c r="K600" s="31">
        <v>0.88760547711753079</v>
      </c>
      <c r="L600" s="31" t="str">
        <f t="shared" si="37"/>
        <v>0.9 per 1000 0-17 yr olds</v>
      </c>
      <c r="M600" s="31">
        <f t="shared" si="38"/>
        <v>0.88760547711753079</v>
      </c>
      <c r="N600" s="31">
        <f t="shared" si="39"/>
        <v>0</v>
      </c>
    </row>
    <row r="601" spans="1:14" x14ac:dyDescent="0.45">
      <c r="A601" s="31" t="str">
        <f t="shared" si="36"/>
        <v>E10000011_CLA in independent or semi-independent accommodation_Number</v>
      </c>
      <c r="B601" s="31" t="s">
        <v>299</v>
      </c>
      <c r="C601" s="31" t="s">
        <v>300</v>
      </c>
      <c r="D601" s="31" t="s">
        <v>229</v>
      </c>
      <c r="E601" s="31">
        <v>2019</v>
      </c>
      <c r="F601" s="31" t="s">
        <v>66</v>
      </c>
      <c r="G601" s="26" t="s">
        <v>67</v>
      </c>
      <c r="H601" s="31" t="s">
        <v>743</v>
      </c>
      <c r="I601" s="31">
        <v>33</v>
      </c>
      <c r="J601" s="31">
        <f>INDEX('LA lookup'!H:H,MATCH('Known to services raw data'!B601,'LA lookup'!G:G,0))</f>
        <v>106378</v>
      </c>
      <c r="K601" s="31">
        <v>0.31021451803944428</v>
      </c>
      <c r="L601" s="31" t="str">
        <f t="shared" si="37"/>
        <v>0.3 per 1000 0-17 yr olds</v>
      </c>
      <c r="M601" s="31">
        <f t="shared" si="38"/>
        <v>0.31021451803944428</v>
      </c>
      <c r="N601" s="31">
        <f t="shared" si="39"/>
        <v>0</v>
      </c>
    </row>
    <row r="602" spans="1:14" x14ac:dyDescent="0.45">
      <c r="A602" s="31" t="str">
        <f t="shared" si="36"/>
        <v>E10000031_CLA in independent or semi-independent accommodation_Number</v>
      </c>
      <c r="B602" s="31" t="s">
        <v>454</v>
      </c>
      <c r="C602" s="31" t="s">
        <v>455</v>
      </c>
      <c r="D602" s="31" t="s">
        <v>229</v>
      </c>
      <c r="E602" s="31">
        <v>2019</v>
      </c>
      <c r="F602" s="31" t="s">
        <v>66</v>
      </c>
      <c r="G602" s="26" t="s">
        <v>67</v>
      </c>
      <c r="H602" s="31" t="s">
        <v>743</v>
      </c>
      <c r="I602" s="31">
        <v>62</v>
      </c>
      <c r="J602" s="31">
        <f>INDEX('LA lookup'!H:H,MATCH('Known to services raw data'!B602,'LA lookup'!G:G,0))</f>
        <v>115928</v>
      </c>
      <c r="K602" s="31">
        <v>0.53481471258022228</v>
      </c>
      <c r="L602" s="31" t="str">
        <f t="shared" si="37"/>
        <v>0.5 per 1000 0-17 yr olds</v>
      </c>
      <c r="M602" s="31">
        <f t="shared" si="38"/>
        <v>0.53481471258022228</v>
      </c>
      <c r="N602" s="31">
        <f t="shared" si="39"/>
        <v>0</v>
      </c>
    </row>
    <row r="603" spans="1:14" x14ac:dyDescent="0.45">
      <c r="A603" s="31" t="str">
        <f t="shared" si="36"/>
        <v>E06000008_CLA in independent or semi-independent accommodation_Number</v>
      </c>
      <c r="B603" s="31" t="s">
        <v>247</v>
      </c>
      <c r="C603" s="31" t="s">
        <v>248</v>
      </c>
      <c r="D603" s="31" t="s">
        <v>229</v>
      </c>
      <c r="E603" s="31">
        <v>2019</v>
      </c>
      <c r="F603" s="31" t="s">
        <v>66</v>
      </c>
      <c r="G603" s="26" t="s">
        <v>67</v>
      </c>
      <c r="H603" s="31" t="s">
        <v>743</v>
      </c>
      <c r="I603" s="31">
        <v>17</v>
      </c>
      <c r="J603" s="31">
        <f>INDEX('LA lookup'!H:H,MATCH('Known to services raw data'!B603,'LA lookup'!G:G,0))</f>
        <v>38481</v>
      </c>
      <c r="K603" s="31">
        <v>0.44177646111067803</v>
      </c>
      <c r="L603" s="31" t="str">
        <f t="shared" si="37"/>
        <v>0.4 per 1000 0-17 yr olds</v>
      </c>
      <c r="M603" s="31">
        <f t="shared" si="38"/>
        <v>0.44177646111067803</v>
      </c>
      <c r="N603" s="31">
        <f t="shared" si="39"/>
        <v>0</v>
      </c>
    </row>
    <row r="604" spans="1:14" x14ac:dyDescent="0.45">
      <c r="A604" s="31" t="str">
        <f t="shared" si="36"/>
        <v>E08000026_CLA in independent or semi-independent accommodation_Number</v>
      </c>
      <c r="B604" s="31" t="s">
        <v>283</v>
      </c>
      <c r="C604" s="31" t="s">
        <v>284</v>
      </c>
      <c r="D604" s="31" t="s">
        <v>229</v>
      </c>
      <c r="E604" s="31">
        <v>2019</v>
      </c>
      <c r="F604" s="31" t="s">
        <v>66</v>
      </c>
      <c r="G604" s="26" t="s">
        <v>67</v>
      </c>
      <c r="H604" s="31" t="s">
        <v>743</v>
      </c>
      <c r="I604" s="31">
        <v>61</v>
      </c>
      <c r="J604" s="31">
        <f>INDEX('LA lookup'!H:H,MATCH('Known to services raw data'!B604,'LA lookup'!G:G,0))</f>
        <v>78994</v>
      </c>
      <c r="K604" s="31">
        <v>0.77221054763652941</v>
      </c>
      <c r="L604" s="31" t="str">
        <f t="shared" si="37"/>
        <v>0.8 per 1000 0-17 yr olds</v>
      </c>
      <c r="M604" s="31">
        <f t="shared" si="38"/>
        <v>0.77221054763652941</v>
      </c>
      <c r="N604" s="31">
        <f t="shared" si="39"/>
        <v>0</v>
      </c>
    </row>
    <row r="605" spans="1:14" x14ac:dyDescent="0.45">
      <c r="A605" s="31" t="str">
        <f t="shared" si="36"/>
        <v>E06000041_CLA in independent or semi-independent accommodation_Number</v>
      </c>
      <c r="B605" s="31" t="s">
        <v>466</v>
      </c>
      <c r="C605" s="31" t="s">
        <v>467</v>
      </c>
      <c r="D605" s="31" t="s">
        <v>229</v>
      </c>
      <c r="E605" s="31">
        <v>2019</v>
      </c>
      <c r="F605" s="31" t="s">
        <v>66</v>
      </c>
      <c r="G605" s="26" t="s">
        <v>67</v>
      </c>
      <c r="H605" s="31" t="s">
        <v>743</v>
      </c>
      <c r="I605" s="31">
        <v>6</v>
      </c>
      <c r="J605" s="31">
        <f>INDEX('LA lookup'!H:H,MATCH('Known to services raw data'!B605,'LA lookup'!G:G,0))</f>
        <v>39532</v>
      </c>
      <c r="K605" s="31">
        <v>0.15177577658605687</v>
      </c>
      <c r="L605" s="31" t="str">
        <f t="shared" si="37"/>
        <v>0.2 per 1000 0-17 yr olds</v>
      </c>
      <c r="M605" s="31">
        <f t="shared" si="38"/>
        <v>0.15177577658605687</v>
      </c>
      <c r="N605" s="31">
        <f t="shared" si="39"/>
        <v>0</v>
      </c>
    </row>
    <row r="606" spans="1:14" x14ac:dyDescent="0.45">
      <c r="A606" s="31" t="str">
        <f t="shared" si="36"/>
        <v>E06000001_CLA in independent or semi-independent accommodation_Number</v>
      </c>
      <c r="B606" s="31" t="s">
        <v>313</v>
      </c>
      <c r="C606" s="31" t="s">
        <v>314</v>
      </c>
      <c r="D606" s="31" t="s">
        <v>229</v>
      </c>
      <c r="E606" s="31">
        <v>2019</v>
      </c>
      <c r="F606" s="31" t="s">
        <v>66</v>
      </c>
      <c r="G606" s="26" t="s">
        <v>67</v>
      </c>
      <c r="H606" s="31" t="s">
        <v>743</v>
      </c>
      <c r="I606" s="31">
        <v>5</v>
      </c>
      <c r="J606" s="31">
        <f>INDEX('LA lookup'!H:H,MATCH('Known to services raw data'!B606,'LA lookup'!G:G,0))</f>
        <v>20006</v>
      </c>
      <c r="K606" s="31">
        <v>0.24992502249325202</v>
      </c>
      <c r="L606" s="31" t="str">
        <f t="shared" si="37"/>
        <v>0.2 per 1000 0-17 yr olds</v>
      </c>
      <c r="M606" s="31">
        <f t="shared" si="38"/>
        <v>0.24992502249325202</v>
      </c>
      <c r="N606" s="31">
        <f t="shared" si="39"/>
        <v>0</v>
      </c>
    </row>
    <row r="607" spans="1:14" x14ac:dyDescent="0.45">
      <c r="A607" s="31" t="str">
        <f t="shared" si="36"/>
        <v>E09000005_CLA in independent or semi-independent accommodation_Number</v>
      </c>
      <c r="B607" s="31" t="s">
        <v>261</v>
      </c>
      <c r="C607" s="31" t="s">
        <v>262</v>
      </c>
      <c r="D607" s="31" t="s">
        <v>229</v>
      </c>
      <c r="E607" s="31">
        <v>2019</v>
      </c>
      <c r="F607" s="31" t="s">
        <v>66</v>
      </c>
      <c r="G607" s="26" t="s">
        <v>67</v>
      </c>
      <c r="H607" s="31" t="s">
        <v>743</v>
      </c>
      <c r="I607" s="31">
        <v>60</v>
      </c>
      <c r="J607" s="31">
        <f>INDEX('LA lookup'!H:H,MATCH('Known to services raw data'!B607,'LA lookup'!G:G,0))</f>
        <v>77893</v>
      </c>
      <c r="K607" s="31">
        <v>0.77028744559844908</v>
      </c>
      <c r="L607" s="31" t="str">
        <f t="shared" si="37"/>
        <v>0.8 per 1000 0-17 yr olds</v>
      </c>
      <c r="M607" s="31">
        <f t="shared" si="38"/>
        <v>0.77028744559844908</v>
      </c>
      <c r="N607" s="31">
        <f t="shared" si="39"/>
        <v>0</v>
      </c>
    </row>
    <row r="608" spans="1:14" x14ac:dyDescent="0.45">
      <c r="A608" s="31" t="str">
        <f t="shared" si="36"/>
        <v>E08000006_CLA in independent or semi-independent accommodation_Number</v>
      </c>
      <c r="B608" s="31" t="s">
        <v>395</v>
      </c>
      <c r="C608" s="31" t="s">
        <v>396</v>
      </c>
      <c r="D608" s="31" t="s">
        <v>229</v>
      </c>
      <c r="E608" s="31">
        <v>2019</v>
      </c>
      <c r="F608" s="31" t="s">
        <v>66</v>
      </c>
      <c r="G608" s="26" t="s">
        <v>67</v>
      </c>
      <c r="H608" s="31" t="s">
        <v>743</v>
      </c>
      <c r="I608" s="31">
        <v>39</v>
      </c>
      <c r="J608" s="31">
        <f>INDEX('LA lookup'!H:H,MATCH('Known to services raw data'!B608,'LA lookup'!G:G,0))</f>
        <v>56566</v>
      </c>
      <c r="K608" s="31">
        <v>0.68946009970653754</v>
      </c>
      <c r="L608" s="31" t="str">
        <f t="shared" si="37"/>
        <v>0.7 per 1000 0-17 yr olds</v>
      </c>
      <c r="M608" s="31">
        <f t="shared" si="38"/>
        <v>0.68946009970653754</v>
      </c>
      <c r="N608" s="31">
        <f t="shared" si="39"/>
        <v>0</v>
      </c>
    </row>
    <row r="609" spans="1:14" x14ac:dyDescent="0.45">
      <c r="A609" s="31" t="str">
        <f t="shared" si="36"/>
        <v>E06000053_CLA in independent or semi-independent accommodation_Number</v>
      </c>
      <c r="B609" s="31" t="s">
        <v>550</v>
      </c>
      <c r="C609" s="31" t="s">
        <v>551</v>
      </c>
      <c r="D609" s="31" t="s">
        <v>229</v>
      </c>
      <c r="E609" s="31">
        <v>2019</v>
      </c>
      <c r="F609" s="31" t="s">
        <v>66</v>
      </c>
      <c r="G609" s="26" t="s">
        <v>67</v>
      </c>
      <c r="H609" s="31" t="s">
        <v>743</v>
      </c>
      <c r="I609" s="31">
        <v>0</v>
      </c>
      <c r="J609" s="31">
        <f>INDEX('LA lookup'!H:H,MATCH('Known to services raw data'!B609,'LA lookup'!G:G,0))</f>
        <v>368</v>
      </c>
      <c r="K609" s="31">
        <v>0</v>
      </c>
      <c r="L609" s="31" t="str">
        <f t="shared" si="37"/>
        <v>0 per 1000 0-17 yr olds</v>
      </c>
      <c r="M609" s="31">
        <f t="shared" si="38"/>
        <v>0</v>
      </c>
      <c r="N609" s="31">
        <f t="shared" si="39"/>
        <v>1</v>
      </c>
    </row>
    <row r="610" spans="1:14" x14ac:dyDescent="0.45">
      <c r="A610" s="31" t="str">
        <f t="shared" si="36"/>
        <v>E09000001_Children in secure children's homes_number</v>
      </c>
      <c r="B610" s="31" t="s">
        <v>582</v>
      </c>
      <c r="C610" s="31" t="s">
        <v>583</v>
      </c>
      <c r="D610" s="31" t="s">
        <v>229</v>
      </c>
      <c r="E610" s="31">
        <v>2019</v>
      </c>
      <c r="F610" s="31" t="s">
        <v>66</v>
      </c>
      <c r="G610" s="26" t="s">
        <v>68</v>
      </c>
      <c r="H610" s="31" t="s">
        <v>1848</v>
      </c>
      <c r="I610" s="31" t="s">
        <v>70</v>
      </c>
      <c r="J610" s="31">
        <f>INDEX('LA lookup'!H:H,MATCH('Known to services raw data'!B610,'LA lookup'!G:G,0))</f>
        <v>1453</v>
      </c>
      <c r="K610" s="31" t="e">
        <v>#DIV/0!</v>
      </c>
      <c r="L610" s="31" t="str">
        <f t="shared" si="37"/>
        <v>N/A</v>
      </c>
      <c r="M610" s="31" t="str">
        <f t="shared" si="38"/>
        <v>N/A</v>
      </c>
      <c r="N610" s="31">
        <f t="shared" si="39"/>
        <v>1</v>
      </c>
    </row>
    <row r="611" spans="1:14" x14ac:dyDescent="0.45">
      <c r="A611" s="31" t="str">
        <f t="shared" si="36"/>
        <v>E09000007_Children in secure children's homes_number</v>
      </c>
      <c r="B611" s="31" t="s">
        <v>277</v>
      </c>
      <c r="C611" s="31" t="s">
        <v>278</v>
      </c>
      <c r="D611" s="31" t="s">
        <v>229</v>
      </c>
      <c r="E611" s="31">
        <v>2019</v>
      </c>
      <c r="F611" s="31" t="s">
        <v>66</v>
      </c>
      <c r="G611" s="26" t="s">
        <v>68</v>
      </c>
      <c r="H611" s="31" t="s">
        <v>1848</v>
      </c>
      <c r="I611" s="31" t="s">
        <v>70</v>
      </c>
      <c r="J611" s="31">
        <f>INDEX('LA lookup'!H:H,MATCH('Known to services raw data'!B611,'LA lookup'!G:G,0))</f>
        <v>50983</v>
      </c>
      <c r="K611" s="31" t="e">
        <v>#DIV/0!</v>
      </c>
      <c r="L611" s="31" t="str">
        <f t="shared" si="37"/>
        <v>N/A</v>
      </c>
      <c r="M611" s="31" t="str">
        <f t="shared" si="38"/>
        <v>N/A</v>
      </c>
      <c r="N611" s="31">
        <f t="shared" si="39"/>
        <v>0</v>
      </c>
    </row>
    <row r="612" spans="1:14" x14ac:dyDescent="0.45">
      <c r="A612" s="31" t="str">
        <f t="shared" si="36"/>
        <v>E09000011_Children in secure children's homes_number</v>
      </c>
      <c r="B612" s="31" t="s">
        <v>518</v>
      </c>
      <c r="C612" s="31" t="s">
        <v>519</v>
      </c>
      <c r="D612" s="31" t="s">
        <v>229</v>
      </c>
      <c r="E612" s="31">
        <v>2019</v>
      </c>
      <c r="F612" s="31" t="s">
        <v>66</v>
      </c>
      <c r="G612" s="26" t="s">
        <v>68</v>
      </c>
      <c r="H612" s="31" t="s">
        <v>1848</v>
      </c>
      <c r="I612" s="31" t="s">
        <v>70</v>
      </c>
      <c r="J612" s="31">
        <f>INDEX('LA lookup'!H:H,MATCH('Known to services raw data'!B612,'LA lookup'!G:G,0))</f>
        <v>68917</v>
      </c>
      <c r="K612" s="31" t="e">
        <v>#DIV/0!</v>
      </c>
      <c r="L612" s="31" t="str">
        <f t="shared" si="37"/>
        <v>N/A</v>
      </c>
      <c r="M612" s="31" t="str">
        <f t="shared" si="38"/>
        <v>N/A</v>
      </c>
      <c r="N612" s="31">
        <f t="shared" si="39"/>
        <v>0</v>
      </c>
    </row>
    <row r="613" spans="1:14" x14ac:dyDescent="0.45">
      <c r="A613" s="31" t="str">
        <f t="shared" si="36"/>
        <v>E09000012_Children in secure children's homes_number</v>
      </c>
      <c r="B613" s="31" t="s">
        <v>498</v>
      </c>
      <c r="C613" s="31" t="s">
        <v>499</v>
      </c>
      <c r="D613" s="31" t="s">
        <v>229</v>
      </c>
      <c r="E613" s="31">
        <v>2019</v>
      </c>
      <c r="F613" s="31" t="s">
        <v>66</v>
      </c>
      <c r="G613" s="26" t="s">
        <v>68</v>
      </c>
      <c r="H613" s="31" t="s">
        <v>1848</v>
      </c>
      <c r="I613" s="31" t="s">
        <v>70</v>
      </c>
      <c r="J613" s="31">
        <f>INDEX('LA lookup'!H:H,MATCH('Known to services raw data'!B613,'LA lookup'!G:G,0))</f>
        <v>63655</v>
      </c>
      <c r="K613" s="31" t="e">
        <v>#DIV/0!</v>
      </c>
      <c r="L613" s="31" t="str">
        <f t="shared" si="37"/>
        <v>N/A</v>
      </c>
      <c r="M613" s="31" t="str">
        <f t="shared" si="38"/>
        <v>N/A</v>
      </c>
      <c r="N613" s="31">
        <f t="shared" si="39"/>
        <v>0</v>
      </c>
    </row>
    <row r="614" spans="1:14" x14ac:dyDescent="0.45">
      <c r="A614" s="31" t="str">
        <f t="shared" si="36"/>
        <v>E09000013_Children in secure children's homes_number</v>
      </c>
      <c r="B614" s="31" t="s">
        <v>491</v>
      </c>
      <c r="C614" s="31" t="s">
        <v>723</v>
      </c>
      <c r="D614" s="31" t="s">
        <v>229</v>
      </c>
      <c r="E614" s="31">
        <v>2019</v>
      </c>
      <c r="F614" s="31" t="s">
        <v>66</v>
      </c>
      <c r="G614" s="26" t="s">
        <v>68</v>
      </c>
      <c r="H614" s="31" t="s">
        <v>1848</v>
      </c>
      <c r="I614" s="31" t="s">
        <v>70</v>
      </c>
      <c r="J614" s="31">
        <f>INDEX('LA lookup'!H:H,MATCH('Known to services raw data'!B614,'LA lookup'!G:G,0))</f>
        <v>36898</v>
      </c>
      <c r="K614" s="31" t="e">
        <v>#DIV/0!</v>
      </c>
      <c r="L614" s="31" t="str">
        <f t="shared" si="37"/>
        <v>N/A</v>
      </c>
      <c r="M614" s="31" t="str">
        <f t="shared" si="38"/>
        <v>N/A</v>
      </c>
      <c r="N614" s="31">
        <f t="shared" si="39"/>
        <v>0</v>
      </c>
    </row>
    <row r="615" spans="1:14" x14ac:dyDescent="0.45">
      <c r="A615" s="31" t="str">
        <f t="shared" si="36"/>
        <v>E09000019_Children in secure children's homes_number</v>
      </c>
      <c r="B615" s="31" t="s">
        <v>500</v>
      </c>
      <c r="C615" s="31" t="s">
        <v>501</v>
      </c>
      <c r="D615" s="31" t="s">
        <v>229</v>
      </c>
      <c r="E615" s="31">
        <v>2019</v>
      </c>
      <c r="F615" s="31" t="s">
        <v>66</v>
      </c>
      <c r="G615" s="26" t="s">
        <v>68</v>
      </c>
      <c r="H615" s="31" t="s">
        <v>1848</v>
      </c>
      <c r="I615" s="31" t="s">
        <v>70</v>
      </c>
      <c r="J615" s="31">
        <f>INDEX('LA lookup'!H:H,MATCH('Known to services raw data'!B615,'LA lookup'!G:G,0))</f>
        <v>42098</v>
      </c>
      <c r="K615" s="31" t="e">
        <v>#DIV/0!</v>
      </c>
      <c r="L615" s="31" t="str">
        <f t="shared" si="37"/>
        <v>N/A</v>
      </c>
      <c r="M615" s="31" t="str">
        <f t="shared" si="38"/>
        <v>N/A</v>
      </c>
      <c r="N615" s="31">
        <f t="shared" si="39"/>
        <v>0</v>
      </c>
    </row>
    <row r="616" spans="1:14" x14ac:dyDescent="0.45">
      <c r="A616" s="31" t="str">
        <f t="shared" si="36"/>
        <v>E09000020_Children in secure children's homes_number</v>
      </c>
      <c r="B616" s="31" t="s">
        <v>479</v>
      </c>
      <c r="C616" s="31" t="s">
        <v>674</v>
      </c>
      <c r="D616" s="31" t="s">
        <v>229</v>
      </c>
      <c r="E616" s="31">
        <v>2019</v>
      </c>
      <c r="F616" s="31" t="s">
        <v>66</v>
      </c>
      <c r="G616" s="26" t="s">
        <v>68</v>
      </c>
      <c r="H616" s="31" t="s">
        <v>1848</v>
      </c>
      <c r="I616" s="31" t="s">
        <v>70</v>
      </c>
      <c r="J616" s="31">
        <f>INDEX('LA lookup'!H:H,MATCH('Known to services raw data'!B616,'LA lookup'!G:G,0))</f>
        <v>28678</v>
      </c>
      <c r="K616" s="31" t="e">
        <v>#DIV/0!</v>
      </c>
      <c r="L616" s="31" t="str">
        <f t="shared" si="37"/>
        <v>N/A</v>
      </c>
      <c r="M616" s="31" t="str">
        <f t="shared" si="38"/>
        <v>N/A</v>
      </c>
      <c r="N616" s="31">
        <f t="shared" si="39"/>
        <v>0</v>
      </c>
    </row>
    <row r="617" spans="1:14" x14ac:dyDescent="0.45">
      <c r="A617" s="31" t="str">
        <f t="shared" si="36"/>
        <v>E09000022_Children in secure children's homes_number</v>
      </c>
      <c r="B617" s="31" t="s">
        <v>335</v>
      </c>
      <c r="C617" s="31" t="s">
        <v>336</v>
      </c>
      <c r="D617" s="31" t="s">
        <v>229</v>
      </c>
      <c r="E617" s="31">
        <v>2019</v>
      </c>
      <c r="F617" s="31" t="s">
        <v>66</v>
      </c>
      <c r="G617" s="26" t="s">
        <v>68</v>
      </c>
      <c r="H617" s="31" t="s">
        <v>1848</v>
      </c>
      <c r="I617" s="31" t="s">
        <v>70</v>
      </c>
      <c r="J617" s="31">
        <f>INDEX('LA lookup'!H:H,MATCH('Known to services raw data'!B617,'LA lookup'!G:G,0))</f>
        <v>62629</v>
      </c>
      <c r="K617" s="31" t="e">
        <v>#DIV/0!</v>
      </c>
      <c r="L617" s="31" t="str">
        <f t="shared" si="37"/>
        <v>N/A</v>
      </c>
      <c r="M617" s="31" t="str">
        <f t="shared" si="38"/>
        <v>N/A</v>
      </c>
      <c r="N617" s="31">
        <f t="shared" si="39"/>
        <v>0</v>
      </c>
    </row>
    <row r="618" spans="1:14" x14ac:dyDescent="0.45">
      <c r="A618" s="31" t="str">
        <f t="shared" si="36"/>
        <v>E09000023_Children in secure children's homes_number</v>
      </c>
      <c r="B618" s="31" t="s">
        <v>343</v>
      </c>
      <c r="C618" s="31" t="s">
        <v>344</v>
      </c>
      <c r="D618" s="31" t="s">
        <v>229</v>
      </c>
      <c r="E618" s="31">
        <v>2019</v>
      </c>
      <c r="F618" s="31" t="s">
        <v>66</v>
      </c>
      <c r="G618" s="26" t="s">
        <v>68</v>
      </c>
      <c r="H618" s="31" t="s">
        <v>1848</v>
      </c>
      <c r="I618" s="31" t="s">
        <v>70</v>
      </c>
      <c r="J618" s="31">
        <f>INDEX('LA lookup'!H:H,MATCH('Known to services raw data'!B618,'LA lookup'!G:G,0))</f>
        <v>68458</v>
      </c>
      <c r="K618" s="31" t="e">
        <v>#DIV/0!</v>
      </c>
      <c r="L618" s="31" t="str">
        <f t="shared" si="37"/>
        <v>N/A</v>
      </c>
      <c r="M618" s="31" t="str">
        <f t="shared" si="38"/>
        <v>N/A</v>
      </c>
      <c r="N618" s="31">
        <f t="shared" si="39"/>
        <v>0</v>
      </c>
    </row>
    <row r="619" spans="1:14" x14ac:dyDescent="0.45">
      <c r="A619" s="31" t="str">
        <f t="shared" si="36"/>
        <v>E09000028_Children in secure children's homes_number</v>
      </c>
      <c r="B619" s="31" t="s">
        <v>414</v>
      </c>
      <c r="C619" s="31" t="s">
        <v>415</v>
      </c>
      <c r="D619" s="31" t="s">
        <v>229</v>
      </c>
      <c r="E619" s="31">
        <v>2019</v>
      </c>
      <c r="F619" s="31" t="s">
        <v>66</v>
      </c>
      <c r="G619" s="26" t="s">
        <v>68</v>
      </c>
      <c r="H619" s="31" t="s">
        <v>1848</v>
      </c>
      <c r="I619" s="31" t="s">
        <v>70</v>
      </c>
      <c r="J619" s="31">
        <f>INDEX('LA lookup'!H:H,MATCH('Known to services raw data'!B619,'LA lookup'!G:G,0))</f>
        <v>65121</v>
      </c>
      <c r="K619" s="31" t="e">
        <v>#DIV/0!</v>
      </c>
      <c r="L619" s="31" t="str">
        <f t="shared" si="37"/>
        <v>N/A</v>
      </c>
      <c r="M619" s="31" t="str">
        <f t="shared" si="38"/>
        <v>N/A</v>
      </c>
      <c r="N619" s="31">
        <f t="shared" si="39"/>
        <v>0</v>
      </c>
    </row>
    <row r="620" spans="1:14" x14ac:dyDescent="0.45">
      <c r="A620" s="31" t="str">
        <f t="shared" si="36"/>
        <v>E09000030_Children in secure children's homes_number</v>
      </c>
      <c r="B620" s="31" t="s">
        <v>440</v>
      </c>
      <c r="C620" s="31" t="s">
        <v>441</v>
      </c>
      <c r="D620" s="31" t="s">
        <v>229</v>
      </c>
      <c r="E620" s="31">
        <v>2019</v>
      </c>
      <c r="F620" s="31" t="s">
        <v>66</v>
      </c>
      <c r="G620" s="26" t="s">
        <v>68</v>
      </c>
      <c r="H620" s="31" t="s">
        <v>1848</v>
      </c>
      <c r="I620" s="31" t="s">
        <v>70</v>
      </c>
      <c r="J620" s="31">
        <f>INDEX('LA lookup'!H:H,MATCH('Known to services raw data'!B620,'LA lookup'!G:G,0))</f>
        <v>70973</v>
      </c>
      <c r="K620" s="31" t="e">
        <v>#DIV/0!</v>
      </c>
      <c r="L620" s="31" t="str">
        <f t="shared" si="37"/>
        <v>N/A</v>
      </c>
      <c r="M620" s="31" t="str">
        <f t="shared" si="38"/>
        <v>N/A</v>
      </c>
      <c r="N620" s="31">
        <f t="shared" si="39"/>
        <v>0</v>
      </c>
    </row>
    <row r="621" spans="1:14" x14ac:dyDescent="0.45">
      <c r="A621" s="31" t="str">
        <f t="shared" si="36"/>
        <v>E09000032_Children in secure children's homes_number</v>
      </c>
      <c r="B621" s="31" t="s">
        <v>450</v>
      </c>
      <c r="C621" s="31" t="s">
        <v>451</v>
      </c>
      <c r="D621" s="31" t="s">
        <v>229</v>
      </c>
      <c r="E621" s="31">
        <v>2019</v>
      </c>
      <c r="F621" s="31" t="s">
        <v>66</v>
      </c>
      <c r="G621" s="26" t="s">
        <v>68</v>
      </c>
      <c r="H621" s="31" t="s">
        <v>1848</v>
      </c>
      <c r="I621" s="31" t="s">
        <v>70</v>
      </c>
      <c r="J621" s="31">
        <f>INDEX('LA lookup'!H:H,MATCH('Known to services raw data'!B621,'LA lookup'!G:G,0))</f>
        <v>63840</v>
      </c>
      <c r="K621" s="31" t="e">
        <v>#DIV/0!</v>
      </c>
      <c r="L621" s="31" t="str">
        <f t="shared" si="37"/>
        <v>N/A</v>
      </c>
      <c r="M621" s="31" t="str">
        <f t="shared" si="38"/>
        <v>N/A</v>
      </c>
      <c r="N621" s="31">
        <f t="shared" si="39"/>
        <v>0</v>
      </c>
    </row>
    <row r="622" spans="1:14" x14ac:dyDescent="0.45">
      <c r="A622" s="31" t="str">
        <f t="shared" si="36"/>
        <v>E09000033_Children in secure children's homes_number</v>
      </c>
      <c r="B622" s="31" t="s">
        <v>506</v>
      </c>
      <c r="C622" s="31" t="s">
        <v>507</v>
      </c>
      <c r="D622" s="31" t="s">
        <v>229</v>
      </c>
      <c r="E622" s="31">
        <v>2019</v>
      </c>
      <c r="F622" s="31" t="s">
        <v>66</v>
      </c>
      <c r="G622" s="26" t="s">
        <v>68</v>
      </c>
      <c r="H622" s="31" t="s">
        <v>1848</v>
      </c>
      <c r="I622" s="31" t="s">
        <v>70</v>
      </c>
      <c r="J622" s="31">
        <f>INDEX('LA lookup'!H:H,MATCH('Known to services raw data'!B622,'LA lookup'!G:G,0))</f>
        <v>47445</v>
      </c>
      <c r="K622" s="31" t="e">
        <v>#DIV/0!</v>
      </c>
      <c r="L622" s="31" t="str">
        <f t="shared" si="37"/>
        <v>N/A</v>
      </c>
      <c r="M622" s="31" t="str">
        <f t="shared" si="38"/>
        <v>N/A</v>
      </c>
      <c r="N622" s="31">
        <f t="shared" si="39"/>
        <v>0</v>
      </c>
    </row>
    <row r="623" spans="1:14" x14ac:dyDescent="0.45">
      <c r="A623" s="31" t="str">
        <f t="shared" si="36"/>
        <v>E09000002_Children in secure children's homes_number</v>
      </c>
      <c r="B623" s="31" t="s">
        <v>227</v>
      </c>
      <c r="C623" s="31" t="s">
        <v>228</v>
      </c>
      <c r="D623" s="31" t="s">
        <v>229</v>
      </c>
      <c r="E623" s="31">
        <v>2019</v>
      </c>
      <c r="F623" s="31" t="s">
        <v>66</v>
      </c>
      <c r="G623" s="26" t="s">
        <v>68</v>
      </c>
      <c r="H623" s="31" t="s">
        <v>1848</v>
      </c>
      <c r="I623" s="31" t="s">
        <v>70</v>
      </c>
      <c r="J623" s="31">
        <f>INDEX('LA lookup'!H:H,MATCH('Known to services raw data'!B623,'LA lookup'!G:G,0))</f>
        <v>63401</v>
      </c>
      <c r="K623" s="31" t="e">
        <v>#DIV/0!</v>
      </c>
      <c r="L623" s="31" t="str">
        <f t="shared" si="37"/>
        <v>N/A</v>
      </c>
      <c r="M623" s="31" t="str">
        <f t="shared" si="38"/>
        <v>N/A</v>
      </c>
      <c r="N623" s="31">
        <f t="shared" si="39"/>
        <v>0</v>
      </c>
    </row>
    <row r="624" spans="1:14" x14ac:dyDescent="0.45">
      <c r="A624" s="31" t="str">
        <f t="shared" si="36"/>
        <v>E09000003_Children in secure children's homes_number</v>
      </c>
      <c r="B624" s="31" t="s">
        <v>233</v>
      </c>
      <c r="C624" s="31" t="s">
        <v>234</v>
      </c>
      <c r="D624" s="31" t="s">
        <v>229</v>
      </c>
      <c r="E624" s="31">
        <v>2019</v>
      </c>
      <c r="F624" s="31" t="s">
        <v>66</v>
      </c>
      <c r="G624" s="26" t="s">
        <v>68</v>
      </c>
      <c r="H624" s="31" t="s">
        <v>1848</v>
      </c>
      <c r="I624" s="31" t="s">
        <v>70</v>
      </c>
      <c r="J624" s="31">
        <f>INDEX('LA lookup'!H:H,MATCH('Known to services raw data'!B624,'LA lookup'!G:G,0))</f>
        <v>92701</v>
      </c>
      <c r="K624" s="31" t="e">
        <v>#DIV/0!</v>
      </c>
      <c r="L624" s="31" t="str">
        <f t="shared" si="37"/>
        <v>N/A</v>
      </c>
      <c r="M624" s="31" t="str">
        <f t="shared" si="38"/>
        <v>N/A</v>
      </c>
      <c r="N624" s="31">
        <f t="shared" si="39"/>
        <v>0</v>
      </c>
    </row>
    <row r="625" spans="1:14" x14ac:dyDescent="0.45">
      <c r="A625" s="31" t="str">
        <f t="shared" si="36"/>
        <v>E09000004_Children in secure children's homes_number</v>
      </c>
      <c r="B625" s="31" t="s">
        <v>242</v>
      </c>
      <c r="C625" s="31" t="s">
        <v>243</v>
      </c>
      <c r="D625" s="31" t="s">
        <v>229</v>
      </c>
      <c r="E625" s="31">
        <v>2019</v>
      </c>
      <c r="F625" s="31" t="s">
        <v>66</v>
      </c>
      <c r="G625" s="26" t="s">
        <v>68</v>
      </c>
      <c r="H625" s="31" t="s">
        <v>1848</v>
      </c>
      <c r="I625" s="31" t="s">
        <v>70</v>
      </c>
      <c r="J625" s="31">
        <f>INDEX('LA lookup'!H:H,MATCH('Known to services raw data'!B625,'LA lookup'!G:G,0))</f>
        <v>56853</v>
      </c>
      <c r="K625" s="31" t="e">
        <v>#DIV/0!</v>
      </c>
      <c r="L625" s="31" t="str">
        <f t="shared" si="37"/>
        <v>N/A</v>
      </c>
      <c r="M625" s="31" t="str">
        <f t="shared" si="38"/>
        <v>N/A</v>
      </c>
      <c r="N625" s="31">
        <f t="shared" si="39"/>
        <v>0</v>
      </c>
    </row>
    <row r="626" spans="1:14" x14ac:dyDescent="0.45">
      <c r="A626" s="31" t="str">
        <f t="shared" si="36"/>
        <v>E09000005_Children in secure children's homes_number</v>
      </c>
      <c r="B626" s="31" t="s">
        <v>261</v>
      </c>
      <c r="C626" s="31" t="s">
        <v>262</v>
      </c>
      <c r="D626" s="31" t="s">
        <v>229</v>
      </c>
      <c r="E626" s="31">
        <v>2019</v>
      </c>
      <c r="F626" s="31" t="s">
        <v>66</v>
      </c>
      <c r="G626" s="26" t="s">
        <v>68</v>
      </c>
      <c r="H626" s="31" t="s">
        <v>1848</v>
      </c>
      <c r="I626" s="31" t="s">
        <v>70</v>
      </c>
      <c r="J626" s="31">
        <f>INDEX('LA lookup'!H:H,MATCH('Known to services raw data'!B626,'LA lookup'!G:G,0))</f>
        <v>77893</v>
      </c>
      <c r="K626" s="31" t="e">
        <v>#DIV/0!</v>
      </c>
      <c r="L626" s="31" t="str">
        <f t="shared" si="37"/>
        <v>N/A</v>
      </c>
      <c r="M626" s="31" t="str">
        <f t="shared" si="38"/>
        <v>N/A</v>
      </c>
      <c r="N626" s="31">
        <f t="shared" si="39"/>
        <v>0</v>
      </c>
    </row>
    <row r="627" spans="1:14" x14ac:dyDescent="0.45">
      <c r="A627" s="31" t="str">
        <f t="shared" si="36"/>
        <v>E09000006_Children in secure children's homes_number</v>
      </c>
      <c r="B627" s="31" t="s">
        <v>267</v>
      </c>
      <c r="C627" s="31" t="s">
        <v>268</v>
      </c>
      <c r="D627" s="31" t="s">
        <v>229</v>
      </c>
      <c r="E627" s="31">
        <v>2019</v>
      </c>
      <c r="F627" s="31" t="s">
        <v>66</v>
      </c>
      <c r="G627" s="26" t="s">
        <v>68</v>
      </c>
      <c r="H627" s="31" t="s">
        <v>1848</v>
      </c>
      <c r="I627" s="31" t="s">
        <v>70</v>
      </c>
      <c r="J627" s="31">
        <f>INDEX('LA lookup'!H:H,MATCH('Known to services raw data'!B627,'LA lookup'!G:G,0))</f>
        <v>75055</v>
      </c>
      <c r="K627" s="31" t="e">
        <v>#DIV/0!</v>
      </c>
      <c r="L627" s="31" t="str">
        <f t="shared" si="37"/>
        <v>N/A</v>
      </c>
      <c r="M627" s="31" t="str">
        <f t="shared" si="38"/>
        <v>N/A</v>
      </c>
      <c r="N627" s="31">
        <f t="shared" si="39"/>
        <v>0</v>
      </c>
    </row>
    <row r="628" spans="1:14" x14ac:dyDescent="0.45">
      <c r="A628" s="31" t="str">
        <f t="shared" si="36"/>
        <v>E09000008_Children in secure children's homes_number</v>
      </c>
      <c r="B628" s="31" t="s">
        <v>486</v>
      </c>
      <c r="C628" s="31" t="s">
        <v>487</v>
      </c>
      <c r="D628" s="31" t="s">
        <v>229</v>
      </c>
      <c r="E628" s="31">
        <v>2019</v>
      </c>
      <c r="F628" s="31" t="s">
        <v>66</v>
      </c>
      <c r="G628" s="26" t="s">
        <v>68</v>
      </c>
      <c r="H628" s="31" t="s">
        <v>1848</v>
      </c>
      <c r="I628" s="31" t="s">
        <v>70</v>
      </c>
      <c r="J628" s="31">
        <f>INDEX('LA lookup'!H:H,MATCH('Known to services raw data'!B628,'LA lookup'!G:G,0))</f>
        <v>94702</v>
      </c>
      <c r="K628" s="31" t="e">
        <v>#DIV/0!</v>
      </c>
      <c r="L628" s="31" t="str">
        <f t="shared" si="37"/>
        <v>N/A</v>
      </c>
      <c r="M628" s="31" t="str">
        <f t="shared" si="38"/>
        <v>N/A</v>
      </c>
      <c r="N628" s="31">
        <f t="shared" si="39"/>
        <v>0</v>
      </c>
    </row>
    <row r="629" spans="1:14" x14ac:dyDescent="0.45">
      <c r="A629" s="31" t="str">
        <f t="shared" si="36"/>
        <v>E09000009_Children in secure children's homes_number</v>
      </c>
      <c r="B629" s="31" t="s">
        <v>509</v>
      </c>
      <c r="C629" s="31" t="s">
        <v>510</v>
      </c>
      <c r="D629" s="31" t="s">
        <v>229</v>
      </c>
      <c r="E629" s="31">
        <v>2019</v>
      </c>
      <c r="F629" s="31" t="s">
        <v>66</v>
      </c>
      <c r="G629" s="26" t="s">
        <v>68</v>
      </c>
      <c r="H629" s="31" t="s">
        <v>1848</v>
      </c>
      <c r="I629" s="31" t="s">
        <v>70</v>
      </c>
      <c r="J629" s="31">
        <f>INDEX('LA lookup'!H:H,MATCH('Known to services raw data'!B629,'LA lookup'!G:G,0))</f>
        <v>81732</v>
      </c>
      <c r="K629" s="31" t="e">
        <v>#DIV/0!</v>
      </c>
      <c r="L629" s="31" t="str">
        <f t="shared" si="37"/>
        <v>N/A</v>
      </c>
      <c r="M629" s="31" t="str">
        <f t="shared" si="38"/>
        <v>N/A</v>
      </c>
      <c r="N629" s="31">
        <f t="shared" si="39"/>
        <v>0</v>
      </c>
    </row>
    <row r="630" spans="1:14" x14ac:dyDescent="0.45">
      <c r="A630" s="31" t="str">
        <f t="shared" si="36"/>
        <v>E09000010_Children in secure children's homes_number</v>
      </c>
      <c r="B630" s="31" t="s">
        <v>301</v>
      </c>
      <c r="C630" s="31" t="s">
        <v>302</v>
      </c>
      <c r="D630" s="31" t="s">
        <v>229</v>
      </c>
      <c r="E630" s="31">
        <v>2019</v>
      </c>
      <c r="F630" s="31" t="s">
        <v>66</v>
      </c>
      <c r="G630" s="26" t="s">
        <v>68</v>
      </c>
      <c r="H630" s="31" t="s">
        <v>1848</v>
      </c>
      <c r="I630" s="31" t="s">
        <v>70</v>
      </c>
      <c r="J630" s="31">
        <f>INDEX('LA lookup'!H:H,MATCH('Known to services raw data'!B630,'LA lookup'!G:G,0))</f>
        <v>84497</v>
      </c>
      <c r="K630" s="31" t="e">
        <v>#DIV/0!</v>
      </c>
      <c r="L630" s="31" t="str">
        <f t="shared" si="37"/>
        <v>N/A</v>
      </c>
      <c r="M630" s="31" t="str">
        <f t="shared" si="38"/>
        <v>N/A</v>
      </c>
      <c r="N630" s="31">
        <f t="shared" si="39"/>
        <v>0</v>
      </c>
    </row>
    <row r="631" spans="1:14" x14ac:dyDescent="0.45">
      <c r="A631" s="31" t="str">
        <f t="shared" si="36"/>
        <v>E09000014_Children in secure children's homes_number</v>
      </c>
      <c r="B631" s="31" t="s">
        <v>311</v>
      </c>
      <c r="C631" s="31" t="s">
        <v>312</v>
      </c>
      <c r="D631" s="31" t="s">
        <v>229</v>
      </c>
      <c r="E631" s="31">
        <v>2019</v>
      </c>
      <c r="F631" s="31" t="s">
        <v>66</v>
      </c>
      <c r="G631" s="26" t="s">
        <v>68</v>
      </c>
      <c r="H631" s="31" t="s">
        <v>1848</v>
      </c>
      <c r="I631" s="31" t="s">
        <v>70</v>
      </c>
      <c r="J631" s="31">
        <f>INDEX('LA lookup'!H:H,MATCH('Known to services raw data'!B631,'LA lookup'!G:G,0))</f>
        <v>60398</v>
      </c>
      <c r="K631" s="31" t="e">
        <v>#DIV/0!</v>
      </c>
      <c r="L631" s="31" t="str">
        <f t="shared" si="37"/>
        <v>N/A</v>
      </c>
      <c r="M631" s="31" t="str">
        <f t="shared" si="38"/>
        <v>N/A</v>
      </c>
      <c r="N631" s="31">
        <f t="shared" si="39"/>
        <v>0</v>
      </c>
    </row>
    <row r="632" spans="1:14" x14ac:dyDescent="0.45">
      <c r="A632" s="31" t="str">
        <f t="shared" si="36"/>
        <v>E09000015_Children in secure children's homes_number</v>
      </c>
      <c r="B632" s="31" t="s">
        <v>496</v>
      </c>
      <c r="C632" s="31" t="s">
        <v>497</v>
      </c>
      <c r="D632" s="31" t="s">
        <v>229</v>
      </c>
      <c r="E632" s="31">
        <v>2019</v>
      </c>
      <c r="F632" s="31" t="s">
        <v>66</v>
      </c>
      <c r="G632" s="26" t="s">
        <v>68</v>
      </c>
      <c r="H632" s="31" t="s">
        <v>1848</v>
      </c>
      <c r="I632" s="31" t="s">
        <v>70</v>
      </c>
      <c r="J632" s="31">
        <f>INDEX('LA lookup'!H:H,MATCH('Known to services raw data'!B632,'LA lookup'!G:G,0))</f>
        <v>58373</v>
      </c>
      <c r="K632" s="31" t="e">
        <v>#DIV/0!</v>
      </c>
      <c r="L632" s="31" t="str">
        <f t="shared" si="37"/>
        <v>N/A</v>
      </c>
      <c r="M632" s="31" t="str">
        <f t="shared" si="38"/>
        <v>N/A</v>
      </c>
      <c r="N632" s="31">
        <f t="shared" si="39"/>
        <v>0</v>
      </c>
    </row>
    <row r="633" spans="1:14" x14ac:dyDescent="0.45">
      <c r="A633" s="31" t="str">
        <f t="shared" si="36"/>
        <v>E09000016_Children in secure children's homes_number</v>
      </c>
      <c r="B633" s="31" t="s">
        <v>315</v>
      </c>
      <c r="C633" s="31" t="s">
        <v>316</v>
      </c>
      <c r="D633" s="31" t="s">
        <v>229</v>
      </c>
      <c r="E633" s="31">
        <v>2019</v>
      </c>
      <c r="F633" s="31" t="s">
        <v>66</v>
      </c>
      <c r="G633" s="26" t="s">
        <v>68</v>
      </c>
      <c r="H633" s="31" t="s">
        <v>1848</v>
      </c>
      <c r="I633" s="31" t="s">
        <v>70</v>
      </c>
      <c r="J633" s="31">
        <f>INDEX('LA lookup'!H:H,MATCH('Known to services raw data'!B633,'LA lookup'!G:G,0))</f>
        <v>57541</v>
      </c>
      <c r="K633" s="31" t="e">
        <v>#DIV/0!</v>
      </c>
      <c r="L633" s="31" t="str">
        <f t="shared" si="37"/>
        <v>N/A</v>
      </c>
      <c r="M633" s="31" t="str">
        <f t="shared" si="38"/>
        <v>N/A</v>
      </c>
      <c r="N633" s="31">
        <f t="shared" si="39"/>
        <v>0</v>
      </c>
    </row>
    <row r="634" spans="1:14" x14ac:dyDescent="0.45">
      <c r="A634" s="31" t="str">
        <f t="shared" si="36"/>
        <v>E09000017_Children in secure children's homes_number</v>
      </c>
      <c r="B634" s="31" t="s">
        <v>321</v>
      </c>
      <c r="C634" s="31" t="s">
        <v>322</v>
      </c>
      <c r="D634" s="31" t="s">
        <v>229</v>
      </c>
      <c r="E634" s="31">
        <v>2019</v>
      </c>
      <c r="F634" s="31" t="s">
        <v>66</v>
      </c>
      <c r="G634" s="26" t="s">
        <v>68</v>
      </c>
      <c r="H634" s="31" t="s">
        <v>1848</v>
      </c>
      <c r="I634" s="31" t="s">
        <v>70</v>
      </c>
      <c r="J634" s="31">
        <f>INDEX('LA lookup'!H:H,MATCH('Known to services raw data'!B634,'LA lookup'!G:G,0))</f>
        <v>73377</v>
      </c>
      <c r="K634" s="31" t="e">
        <v>#DIV/0!</v>
      </c>
      <c r="L634" s="31" t="str">
        <f t="shared" si="37"/>
        <v>N/A</v>
      </c>
      <c r="M634" s="31" t="str">
        <f t="shared" si="38"/>
        <v>N/A</v>
      </c>
      <c r="N634" s="31">
        <f t="shared" si="39"/>
        <v>0</v>
      </c>
    </row>
    <row r="635" spans="1:14" x14ac:dyDescent="0.45">
      <c r="A635" s="31" t="str">
        <f t="shared" si="36"/>
        <v>E09000018_Children in secure children's homes_number</v>
      </c>
      <c r="B635" s="31" t="s">
        <v>323</v>
      </c>
      <c r="C635" s="31" t="s">
        <v>324</v>
      </c>
      <c r="D635" s="31" t="s">
        <v>229</v>
      </c>
      <c r="E635" s="31">
        <v>2019</v>
      </c>
      <c r="F635" s="31" t="s">
        <v>66</v>
      </c>
      <c r="G635" s="26" t="s">
        <v>68</v>
      </c>
      <c r="H635" s="31" t="s">
        <v>1848</v>
      </c>
      <c r="I635" s="31" t="s">
        <v>70</v>
      </c>
      <c r="J635" s="31">
        <f>INDEX('LA lookup'!H:H,MATCH('Known to services raw data'!B635,'LA lookup'!G:G,0))</f>
        <v>64898</v>
      </c>
      <c r="K635" s="31" t="e">
        <v>#DIV/0!</v>
      </c>
      <c r="L635" s="31" t="str">
        <f t="shared" si="37"/>
        <v>N/A</v>
      </c>
      <c r="M635" s="31" t="str">
        <f t="shared" si="38"/>
        <v>N/A</v>
      </c>
      <c r="N635" s="31">
        <f t="shared" si="39"/>
        <v>0</v>
      </c>
    </row>
    <row r="636" spans="1:14" x14ac:dyDescent="0.45">
      <c r="A636" s="31" t="str">
        <f t="shared" si="36"/>
        <v>E09000021_Children in secure children's homes_number</v>
      </c>
      <c r="B636" s="31" t="s">
        <v>520</v>
      </c>
      <c r="C636" s="31" t="s">
        <v>521</v>
      </c>
      <c r="D636" s="31" t="s">
        <v>229</v>
      </c>
      <c r="E636" s="31">
        <v>2019</v>
      </c>
      <c r="F636" s="31" t="s">
        <v>66</v>
      </c>
      <c r="G636" s="26" t="s">
        <v>68</v>
      </c>
      <c r="H636" s="31" t="s">
        <v>1848</v>
      </c>
      <c r="I636" s="31" t="s">
        <v>70</v>
      </c>
      <c r="J636" s="31">
        <f>INDEX('LA lookup'!H:H,MATCH('Known to services raw data'!B636,'LA lookup'!G:G,0))</f>
        <v>38977</v>
      </c>
      <c r="K636" s="31" t="e">
        <v>#DIV/0!</v>
      </c>
      <c r="L636" s="31" t="str">
        <f t="shared" si="37"/>
        <v>N/A</v>
      </c>
      <c r="M636" s="31" t="str">
        <f t="shared" si="38"/>
        <v>N/A</v>
      </c>
      <c r="N636" s="31">
        <f t="shared" si="39"/>
        <v>0</v>
      </c>
    </row>
    <row r="637" spans="1:14" x14ac:dyDescent="0.45">
      <c r="A637" s="31" t="str">
        <f t="shared" si="36"/>
        <v>E09000024_Children in secure children's homes_number</v>
      </c>
      <c r="B637" s="31" t="s">
        <v>353</v>
      </c>
      <c r="C637" s="31" t="s">
        <v>354</v>
      </c>
      <c r="D637" s="31" t="s">
        <v>229</v>
      </c>
      <c r="E637" s="31">
        <v>2019</v>
      </c>
      <c r="F637" s="31" t="s">
        <v>66</v>
      </c>
      <c r="G637" s="26" t="s">
        <v>68</v>
      </c>
      <c r="H637" s="31" t="s">
        <v>1848</v>
      </c>
      <c r="I637" s="31" t="s">
        <v>70</v>
      </c>
      <c r="J637" s="31">
        <f>INDEX('LA lookup'!H:H,MATCH('Known to services raw data'!B637,'LA lookup'!G:G,0))</f>
        <v>47266</v>
      </c>
      <c r="K637" s="31" t="e">
        <v>#DIV/0!</v>
      </c>
      <c r="L637" s="31" t="str">
        <f t="shared" si="37"/>
        <v>N/A</v>
      </c>
      <c r="M637" s="31" t="str">
        <f t="shared" si="38"/>
        <v>N/A</v>
      </c>
      <c r="N637" s="31">
        <f t="shared" si="39"/>
        <v>0</v>
      </c>
    </row>
    <row r="638" spans="1:14" x14ac:dyDescent="0.45">
      <c r="A638" s="31" t="str">
        <f t="shared" si="36"/>
        <v>E09000025_Children in secure children's homes_number</v>
      </c>
      <c r="B638" s="31" t="s">
        <v>359</v>
      </c>
      <c r="C638" s="31" t="s">
        <v>360</v>
      </c>
      <c r="D638" s="31" t="s">
        <v>229</v>
      </c>
      <c r="E638" s="31">
        <v>2019</v>
      </c>
      <c r="F638" s="31" t="s">
        <v>66</v>
      </c>
      <c r="G638" s="26" t="s">
        <v>68</v>
      </c>
      <c r="H638" s="31" t="s">
        <v>1848</v>
      </c>
      <c r="I638" s="31" t="s">
        <v>70</v>
      </c>
      <c r="J638" s="31">
        <f>INDEX('LA lookup'!H:H,MATCH('Known to services raw data'!B638,'LA lookup'!G:G,0))</f>
        <v>86567</v>
      </c>
      <c r="K638" s="31" t="e">
        <v>#DIV/0!</v>
      </c>
      <c r="L638" s="31" t="str">
        <f t="shared" si="37"/>
        <v>N/A</v>
      </c>
      <c r="M638" s="31" t="str">
        <f t="shared" si="38"/>
        <v>N/A</v>
      </c>
      <c r="N638" s="31">
        <f t="shared" si="39"/>
        <v>0</v>
      </c>
    </row>
    <row r="639" spans="1:14" x14ac:dyDescent="0.45">
      <c r="A639" s="31" t="str">
        <f t="shared" si="36"/>
        <v>E09000026_Children in secure children's homes_number</v>
      </c>
      <c r="B639" s="31" t="s">
        <v>385</v>
      </c>
      <c r="C639" s="31" t="s">
        <v>386</v>
      </c>
      <c r="D639" s="31" t="s">
        <v>229</v>
      </c>
      <c r="E639" s="31">
        <v>2019</v>
      </c>
      <c r="F639" s="31" t="s">
        <v>66</v>
      </c>
      <c r="G639" s="26" t="s">
        <v>68</v>
      </c>
      <c r="H639" s="31" t="s">
        <v>1848</v>
      </c>
      <c r="I639" s="31" t="s">
        <v>70</v>
      </c>
      <c r="J639" s="31">
        <f>INDEX('LA lookup'!H:H,MATCH('Known to services raw data'!B639,'LA lookup'!G:G,0))</f>
        <v>76159</v>
      </c>
      <c r="K639" s="31" t="e">
        <v>#DIV/0!</v>
      </c>
      <c r="L639" s="31" t="str">
        <f t="shared" si="37"/>
        <v>N/A</v>
      </c>
      <c r="M639" s="31" t="str">
        <f t="shared" si="38"/>
        <v>N/A</v>
      </c>
      <c r="N639" s="31">
        <f t="shared" si="39"/>
        <v>0</v>
      </c>
    </row>
    <row r="640" spans="1:14" x14ac:dyDescent="0.45">
      <c r="A640" s="31" t="str">
        <f t="shared" si="36"/>
        <v>E09000027_Children in secure children's homes_number</v>
      </c>
      <c r="B640" s="31" t="s">
        <v>389</v>
      </c>
      <c r="C640" s="31" t="s">
        <v>390</v>
      </c>
      <c r="D640" s="31" t="s">
        <v>229</v>
      </c>
      <c r="E640" s="31">
        <v>2019</v>
      </c>
      <c r="F640" s="31" t="s">
        <v>66</v>
      </c>
      <c r="G640" s="26" t="s">
        <v>68</v>
      </c>
      <c r="H640" s="31" t="s">
        <v>1848</v>
      </c>
      <c r="I640" s="31" t="s">
        <v>70</v>
      </c>
      <c r="J640" s="31">
        <f>INDEX('LA lookup'!H:H,MATCH('Known to services raw data'!B640,'LA lookup'!G:G,0))</f>
        <v>45525</v>
      </c>
      <c r="K640" s="31" t="e">
        <v>#DIV/0!</v>
      </c>
      <c r="L640" s="31" t="str">
        <f t="shared" si="37"/>
        <v>N/A</v>
      </c>
      <c r="M640" s="31" t="str">
        <f t="shared" si="38"/>
        <v>N/A</v>
      </c>
      <c r="N640" s="31">
        <f t="shared" si="39"/>
        <v>0</v>
      </c>
    </row>
    <row r="641" spans="1:14" x14ac:dyDescent="0.45">
      <c r="A641" s="31" t="str">
        <f t="shared" si="36"/>
        <v>E09000029_Children in secure children's homes_number</v>
      </c>
      <c r="B641" s="31" t="s">
        <v>432</v>
      </c>
      <c r="C641" s="31" t="s">
        <v>433</v>
      </c>
      <c r="D641" s="31" t="s">
        <v>229</v>
      </c>
      <c r="E641" s="31">
        <v>2019</v>
      </c>
      <c r="F641" s="31" t="s">
        <v>66</v>
      </c>
      <c r="G641" s="26" t="s">
        <v>68</v>
      </c>
      <c r="H641" s="31" t="s">
        <v>1848</v>
      </c>
      <c r="I641" s="31" t="s">
        <v>70</v>
      </c>
      <c r="J641" s="31">
        <f>INDEX('LA lookup'!H:H,MATCH('Known to services raw data'!B641,'LA lookup'!G:G,0))</f>
        <v>47941</v>
      </c>
      <c r="K641" s="31" t="e">
        <v>#DIV/0!</v>
      </c>
      <c r="L641" s="31" t="str">
        <f t="shared" si="37"/>
        <v>N/A</v>
      </c>
      <c r="M641" s="31" t="str">
        <f t="shared" si="38"/>
        <v>N/A</v>
      </c>
      <c r="N641" s="31">
        <f t="shared" si="39"/>
        <v>0</v>
      </c>
    </row>
    <row r="642" spans="1:14" x14ac:dyDescent="0.45">
      <c r="A642" s="31" t="str">
        <f t="shared" ref="A642:A705" si="40">CONCATENATE(B642,"_",G642,"_",H642)</f>
        <v>E09000031_Children in secure children's homes_number</v>
      </c>
      <c r="B642" s="31" t="s">
        <v>448</v>
      </c>
      <c r="C642" s="31" t="s">
        <v>449</v>
      </c>
      <c r="D642" s="31" t="s">
        <v>229</v>
      </c>
      <c r="E642" s="31">
        <v>2019</v>
      </c>
      <c r="F642" s="31" t="s">
        <v>66</v>
      </c>
      <c r="G642" s="26" t="s">
        <v>68</v>
      </c>
      <c r="H642" s="31" t="s">
        <v>1848</v>
      </c>
      <c r="I642" s="31" t="s">
        <v>70</v>
      </c>
      <c r="J642" s="31">
        <f>INDEX('LA lookup'!H:H,MATCH('Known to services raw data'!B642,'LA lookup'!G:G,0))</f>
        <v>67017</v>
      </c>
      <c r="K642" s="31" t="e">
        <v>#DIV/0!</v>
      </c>
      <c r="L642" s="31" t="str">
        <f t="shared" ref="L642:L705" si="41">IF(LOWER(H642)="percentage",CONCATENATE(I642,"%"),IF(LOWER(H642)="proportion",CONCATENATE(ROUND(I642,1)," per 1000 households"),IF(J642="NA",K642,IF(OR(ISERROR(I642),ISBLANK(I642),NOT(ISNUMBER(I642))),"N/A",CONCATENATE(ROUND(I642/J642*1000,1)," per 1000 0-17 yr olds")))))</f>
        <v>N/A</v>
      </c>
      <c r="M642" s="31" t="str">
        <f t="shared" ref="M642:M705" si="42">IF(LOWER(H642)="percentage",I642,IF(LOWER(H642)="proportion",I642,IF(J642="NA",K642,IF(OR(ISERROR(I642),ISBLANK(I642),NOT(ISNUMBER(I642))),"N/A",I642/J642*1000))))</f>
        <v>N/A</v>
      </c>
      <c r="N642" s="31">
        <f t="shared" si="39"/>
        <v>0</v>
      </c>
    </row>
    <row r="643" spans="1:14" x14ac:dyDescent="0.45">
      <c r="A643" s="31" t="str">
        <f t="shared" si="40"/>
        <v>E08000025_Children in secure children's homes_number</v>
      </c>
      <c r="B643" s="31" t="s">
        <v>245</v>
      </c>
      <c r="C643" s="31" t="s">
        <v>246</v>
      </c>
      <c r="D643" s="31" t="s">
        <v>229</v>
      </c>
      <c r="E643" s="31">
        <v>2019</v>
      </c>
      <c r="F643" s="31" t="s">
        <v>66</v>
      </c>
      <c r="G643" s="26" t="s">
        <v>68</v>
      </c>
      <c r="H643" s="31" t="s">
        <v>1848</v>
      </c>
      <c r="I643" s="31" t="s">
        <v>70</v>
      </c>
      <c r="J643" s="31">
        <f>INDEX('LA lookup'!H:H,MATCH('Known to services raw data'!B643,'LA lookup'!G:G,0))</f>
        <v>288388</v>
      </c>
      <c r="K643" s="31" t="e">
        <v>#DIV/0!</v>
      </c>
      <c r="L643" s="31" t="str">
        <f t="shared" si="41"/>
        <v>N/A</v>
      </c>
      <c r="M643" s="31" t="str">
        <f t="shared" si="42"/>
        <v>N/A</v>
      </c>
      <c r="N643" s="31">
        <f t="shared" ref="N643:N706" si="43">IF(OR(C643="City of London",C643="Isles of Scilly"),1,0)</f>
        <v>0</v>
      </c>
    </row>
    <row r="644" spans="1:14" x14ac:dyDescent="0.45">
      <c r="A644" s="31" t="str">
        <f t="shared" si="40"/>
        <v>E08000026_Children in secure children's homes_number</v>
      </c>
      <c r="B644" s="31" t="s">
        <v>283</v>
      </c>
      <c r="C644" s="31" t="s">
        <v>284</v>
      </c>
      <c r="D644" s="31" t="s">
        <v>229</v>
      </c>
      <c r="E644" s="31">
        <v>2019</v>
      </c>
      <c r="F644" s="31" t="s">
        <v>66</v>
      </c>
      <c r="G644" s="26" t="s">
        <v>68</v>
      </c>
      <c r="H644" s="31" t="s">
        <v>1848</v>
      </c>
      <c r="I644" s="31" t="s">
        <v>70</v>
      </c>
      <c r="J644" s="31">
        <f>INDEX('LA lookup'!H:H,MATCH('Known to services raw data'!B644,'LA lookup'!G:G,0))</f>
        <v>78994</v>
      </c>
      <c r="K644" s="31" t="e">
        <v>#DIV/0!</v>
      </c>
      <c r="L644" s="31" t="str">
        <f t="shared" si="41"/>
        <v>N/A</v>
      </c>
      <c r="M644" s="31" t="str">
        <f t="shared" si="42"/>
        <v>N/A</v>
      </c>
      <c r="N644" s="31">
        <f t="shared" si="43"/>
        <v>0</v>
      </c>
    </row>
    <row r="645" spans="1:14" x14ac:dyDescent="0.45">
      <c r="A645" s="31" t="str">
        <f t="shared" si="40"/>
        <v>E08000027_Children in secure children's homes_number</v>
      </c>
      <c r="B645" s="31" t="s">
        <v>297</v>
      </c>
      <c r="C645" s="31" t="s">
        <v>298</v>
      </c>
      <c r="D645" s="31" t="s">
        <v>229</v>
      </c>
      <c r="E645" s="31">
        <v>2019</v>
      </c>
      <c r="F645" s="31" t="s">
        <v>66</v>
      </c>
      <c r="G645" s="26" t="s">
        <v>68</v>
      </c>
      <c r="H645" s="31" t="s">
        <v>1848</v>
      </c>
      <c r="I645" s="31" t="s">
        <v>70</v>
      </c>
      <c r="J645" s="31">
        <f>INDEX('LA lookup'!H:H,MATCH('Known to services raw data'!B645,'LA lookup'!G:G,0))</f>
        <v>69265</v>
      </c>
      <c r="K645" s="31" t="e">
        <v>#DIV/0!</v>
      </c>
      <c r="L645" s="31" t="str">
        <f t="shared" si="41"/>
        <v>N/A</v>
      </c>
      <c r="M645" s="31" t="str">
        <f t="shared" si="42"/>
        <v>N/A</v>
      </c>
      <c r="N645" s="31">
        <f t="shared" si="43"/>
        <v>0</v>
      </c>
    </row>
    <row r="646" spans="1:14" x14ac:dyDescent="0.45">
      <c r="A646" s="31" t="str">
        <f t="shared" si="40"/>
        <v>E08000028_Children in secure children's homes_number</v>
      </c>
      <c r="B646" s="31" t="s">
        <v>397</v>
      </c>
      <c r="C646" s="31" t="s">
        <v>398</v>
      </c>
      <c r="D646" s="31" t="s">
        <v>229</v>
      </c>
      <c r="E646" s="31">
        <v>2019</v>
      </c>
      <c r="F646" s="31" t="s">
        <v>66</v>
      </c>
      <c r="G646" s="26" t="s">
        <v>68</v>
      </c>
      <c r="H646" s="31" t="s">
        <v>1848</v>
      </c>
      <c r="I646" s="31" t="s">
        <v>70</v>
      </c>
      <c r="J646" s="31">
        <f>INDEX('LA lookup'!H:H,MATCH('Known to services raw data'!B646,'LA lookup'!G:G,0))</f>
        <v>81920</v>
      </c>
      <c r="K646" s="31" t="e">
        <v>#DIV/0!</v>
      </c>
      <c r="L646" s="31" t="str">
        <f t="shared" si="41"/>
        <v>N/A</v>
      </c>
      <c r="M646" s="31" t="str">
        <f t="shared" si="42"/>
        <v>N/A</v>
      </c>
      <c r="N646" s="31">
        <f t="shared" si="43"/>
        <v>0</v>
      </c>
    </row>
    <row r="647" spans="1:14" x14ac:dyDescent="0.45">
      <c r="A647" s="31" t="str">
        <f t="shared" si="40"/>
        <v>E08000029_Children in secure children's homes_number</v>
      </c>
      <c r="B647" s="31" t="s">
        <v>516</v>
      </c>
      <c r="C647" s="31" t="s">
        <v>517</v>
      </c>
      <c r="D647" s="31" t="s">
        <v>229</v>
      </c>
      <c r="E647" s="31">
        <v>2019</v>
      </c>
      <c r="F647" s="31" t="s">
        <v>66</v>
      </c>
      <c r="G647" s="26" t="s">
        <v>68</v>
      </c>
      <c r="H647" s="31" t="s">
        <v>1848</v>
      </c>
      <c r="I647" s="31" t="s">
        <v>70</v>
      </c>
      <c r="J647" s="31">
        <f>INDEX('LA lookup'!H:H,MATCH('Known to services raw data'!B647,'LA lookup'!G:G,0))</f>
        <v>46946</v>
      </c>
      <c r="K647" s="31" t="e">
        <v>#DIV/0!</v>
      </c>
      <c r="L647" s="31" t="str">
        <f t="shared" si="41"/>
        <v>N/A</v>
      </c>
      <c r="M647" s="31" t="str">
        <f t="shared" si="42"/>
        <v>N/A</v>
      </c>
      <c r="N647" s="31">
        <f t="shared" si="43"/>
        <v>0</v>
      </c>
    </row>
    <row r="648" spans="1:14" x14ac:dyDescent="0.45">
      <c r="A648" s="31" t="str">
        <f t="shared" si="40"/>
        <v>E08000030_Children in secure children's homes_number</v>
      </c>
      <c r="B648" s="31" t="s">
        <v>446</v>
      </c>
      <c r="C648" s="31" t="s">
        <v>447</v>
      </c>
      <c r="D648" s="31" t="s">
        <v>229</v>
      </c>
      <c r="E648" s="31">
        <v>2019</v>
      </c>
      <c r="F648" s="31" t="s">
        <v>66</v>
      </c>
      <c r="G648" s="26" t="s">
        <v>68</v>
      </c>
      <c r="H648" s="31" t="s">
        <v>1848</v>
      </c>
      <c r="I648" s="31" t="s">
        <v>70</v>
      </c>
      <c r="J648" s="31">
        <f>INDEX('LA lookup'!H:H,MATCH('Known to services raw data'!B648,'LA lookup'!G:G,0))</f>
        <v>68157</v>
      </c>
      <c r="K648" s="31" t="e">
        <v>#DIV/0!</v>
      </c>
      <c r="L648" s="31" t="str">
        <f t="shared" si="41"/>
        <v>N/A</v>
      </c>
      <c r="M648" s="31" t="str">
        <f t="shared" si="42"/>
        <v>N/A</v>
      </c>
      <c r="N648" s="31">
        <f t="shared" si="43"/>
        <v>0</v>
      </c>
    </row>
    <row r="649" spans="1:14" x14ac:dyDescent="0.45">
      <c r="A649" s="31" t="str">
        <f t="shared" si="40"/>
        <v>E08000031_Children in secure children's homes_number</v>
      </c>
      <c r="B649" s="31" t="s">
        <v>468</v>
      </c>
      <c r="C649" s="31" t="s">
        <v>469</v>
      </c>
      <c r="D649" s="31" t="s">
        <v>229</v>
      </c>
      <c r="E649" s="31">
        <v>2019</v>
      </c>
      <c r="F649" s="31" t="s">
        <v>66</v>
      </c>
      <c r="G649" s="26" t="s">
        <v>68</v>
      </c>
      <c r="H649" s="31" t="s">
        <v>1848</v>
      </c>
      <c r="I649" s="31" t="s">
        <v>70</v>
      </c>
      <c r="J649" s="31">
        <f>INDEX('LA lookup'!H:H,MATCH('Known to services raw data'!B649,'LA lookup'!G:G,0))</f>
        <v>61244</v>
      </c>
      <c r="K649" s="31" t="e">
        <v>#DIV/0!</v>
      </c>
      <c r="L649" s="31" t="str">
        <f t="shared" si="41"/>
        <v>N/A</v>
      </c>
      <c r="M649" s="31" t="str">
        <f t="shared" si="42"/>
        <v>N/A</v>
      </c>
      <c r="N649" s="31">
        <f t="shared" si="43"/>
        <v>0</v>
      </c>
    </row>
    <row r="650" spans="1:14" x14ac:dyDescent="0.45">
      <c r="A650" s="31" t="str">
        <f t="shared" si="40"/>
        <v>E08000011_Children in secure children's homes_number</v>
      </c>
      <c r="B650" s="31" t="s">
        <v>333</v>
      </c>
      <c r="C650" s="31" t="s">
        <v>334</v>
      </c>
      <c r="D650" s="31" t="s">
        <v>229</v>
      </c>
      <c r="E650" s="31">
        <v>2019</v>
      </c>
      <c r="F650" s="31" t="s">
        <v>66</v>
      </c>
      <c r="G650" s="26" t="s">
        <v>68</v>
      </c>
      <c r="H650" s="31" t="s">
        <v>1848</v>
      </c>
      <c r="I650" s="31" t="s">
        <v>70</v>
      </c>
      <c r="J650" s="31">
        <f>INDEX('LA lookup'!H:H,MATCH('Known to services raw data'!B650,'LA lookup'!G:G,0))</f>
        <v>33477</v>
      </c>
      <c r="K650" s="31" t="e">
        <v>#DIV/0!</v>
      </c>
      <c r="L650" s="31" t="str">
        <f t="shared" si="41"/>
        <v>N/A</v>
      </c>
      <c r="M650" s="31" t="str">
        <f t="shared" si="42"/>
        <v>N/A</v>
      </c>
      <c r="N650" s="31">
        <f t="shared" si="43"/>
        <v>0</v>
      </c>
    </row>
    <row r="651" spans="1:14" x14ac:dyDescent="0.45">
      <c r="A651" s="31" t="str">
        <f t="shared" si="40"/>
        <v>E08000012_Children in secure children's homes_number</v>
      </c>
      <c r="B651" s="31" t="s">
        <v>347</v>
      </c>
      <c r="C651" s="31" t="s">
        <v>348</v>
      </c>
      <c r="D651" s="31" t="s">
        <v>229</v>
      </c>
      <c r="E651" s="31">
        <v>2019</v>
      </c>
      <c r="F651" s="31" t="s">
        <v>66</v>
      </c>
      <c r="G651" s="26" t="s">
        <v>68</v>
      </c>
      <c r="H651" s="31" t="s">
        <v>1848</v>
      </c>
      <c r="I651" s="31" t="s">
        <v>70</v>
      </c>
      <c r="J651" s="31">
        <f>INDEX('LA lookup'!H:H,MATCH('Known to services raw data'!B651,'LA lookup'!G:G,0))</f>
        <v>94902</v>
      </c>
      <c r="K651" s="31" t="e">
        <v>#DIV/0!</v>
      </c>
      <c r="L651" s="31" t="str">
        <f t="shared" si="41"/>
        <v>N/A</v>
      </c>
      <c r="M651" s="31" t="str">
        <f t="shared" si="42"/>
        <v>N/A</v>
      </c>
      <c r="N651" s="31">
        <f t="shared" si="43"/>
        <v>0</v>
      </c>
    </row>
    <row r="652" spans="1:14" x14ac:dyDescent="0.45">
      <c r="A652" s="31" t="str">
        <f t="shared" si="40"/>
        <v>E08000013_Children in secure children's homes_number</v>
      </c>
      <c r="B652" s="31" t="s">
        <v>416</v>
      </c>
      <c r="C652" s="31" t="s">
        <v>417</v>
      </c>
      <c r="D652" s="31" t="s">
        <v>229</v>
      </c>
      <c r="E652" s="31">
        <v>2019</v>
      </c>
      <c r="F652" s="31" t="s">
        <v>66</v>
      </c>
      <c r="G652" s="26" t="s">
        <v>68</v>
      </c>
      <c r="H652" s="31" t="s">
        <v>1848</v>
      </c>
      <c r="I652" s="31" t="s">
        <v>70</v>
      </c>
      <c r="J652" s="31">
        <f>INDEX('LA lookup'!H:H,MATCH('Known to services raw data'!B652,'LA lookup'!G:G,0))</f>
        <v>36785</v>
      </c>
      <c r="K652" s="31" t="e">
        <v>#DIV/0!</v>
      </c>
      <c r="L652" s="31" t="str">
        <f t="shared" si="41"/>
        <v>N/A</v>
      </c>
      <c r="M652" s="31" t="str">
        <f t="shared" si="42"/>
        <v>N/A</v>
      </c>
      <c r="N652" s="31">
        <f t="shared" si="43"/>
        <v>0</v>
      </c>
    </row>
    <row r="653" spans="1:14" x14ac:dyDescent="0.45">
      <c r="A653" s="31" t="str">
        <f t="shared" si="40"/>
        <v>E08000014_Children in secure children's homes_number</v>
      </c>
      <c r="B653" s="31" t="s">
        <v>399</v>
      </c>
      <c r="C653" s="31" t="s">
        <v>400</v>
      </c>
      <c r="D653" s="31" t="s">
        <v>229</v>
      </c>
      <c r="E653" s="31">
        <v>2019</v>
      </c>
      <c r="F653" s="31" t="s">
        <v>66</v>
      </c>
      <c r="G653" s="26" t="s">
        <v>68</v>
      </c>
      <c r="H653" s="31" t="s">
        <v>1848</v>
      </c>
      <c r="I653" s="31" t="s">
        <v>70</v>
      </c>
      <c r="J653" s="31">
        <f>INDEX('LA lookup'!H:H,MATCH('Known to services raw data'!B653,'LA lookup'!G:G,0))</f>
        <v>53833</v>
      </c>
      <c r="K653" s="31" t="e">
        <v>#DIV/0!</v>
      </c>
      <c r="L653" s="31" t="str">
        <f t="shared" si="41"/>
        <v>N/A</v>
      </c>
      <c r="M653" s="31" t="str">
        <f t="shared" si="42"/>
        <v>N/A</v>
      </c>
      <c r="N653" s="31">
        <f t="shared" si="43"/>
        <v>0</v>
      </c>
    </row>
    <row r="654" spans="1:14" x14ac:dyDescent="0.45">
      <c r="A654" s="31" t="str">
        <f t="shared" si="40"/>
        <v>E08000015_Children in secure children's homes_number</v>
      </c>
      <c r="B654" s="31" t="s">
        <v>464</v>
      </c>
      <c r="C654" s="31" t="s">
        <v>465</v>
      </c>
      <c r="D654" s="31" t="s">
        <v>229</v>
      </c>
      <c r="E654" s="31">
        <v>2019</v>
      </c>
      <c r="F654" s="31" t="s">
        <v>66</v>
      </c>
      <c r="G654" s="26" t="s">
        <v>68</v>
      </c>
      <c r="H654" s="31" t="s">
        <v>1848</v>
      </c>
      <c r="I654" s="31" t="s">
        <v>70</v>
      </c>
      <c r="J654" s="31">
        <f>INDEX('LA lookup'!H:H,MATCH('Known to services raw data'!B654,'LA lookup'!G:G,0))</f>
        <v>67576</v>
      </c>
      <c r="K654" s="31" t="e">
        <v>#DIV/0!</v>
      </c>
      <c r="L654" s="31" t="str">
        <f t="shared" si="41"/>
        <v>N/A</v>
      </c>
      <c r="M654" s="31" t="str">
        <f t="shared" si="42"/>
        <v>N/A</v>
      </c>
      <c r="N654" s="31">
        <f t="shared" si="43"/>
        <v>0</v>
      </c>
    </row>
    <row r="655" spans="1:14" x14ac:dyDescent="0.45">
      <c r="A655" s="31" t="str">
        <f t="shared" si="40"/>
        <v>E08000001_Children in secure children's homes_number</v>
      </c>
      <c r="B655" s="31" t="s">
        <v>252</v>
      </c>
      <c r="C655" s="31" t="s">
        <v>253</v>
      </c>
      <c r="D655" s="31" t="s">
        <v>229</v>
      </c>
      <c r="E655" s="31">
        <v>2019</v>
      </c>
      <c r="F655" s="31" t="s">
        <v>66</v>
      </c>
      <c r="G655" s="26" t="s">
        <v>68</v>
      </c>
      <c r="H655" s="31" t="s">
        <v>1848</v>
      </c>
      <c r="I655" s="31" t="s">
        <v>70</v>
      </c>
      <c r="J655" s="31">
        <f>INDEX('LA lookup'!H:H,MATCH('Known to services raw data'!B655,'LA lookup'!G:G,0))</f>
        <v>67670</v>
      </c>
      <c r="K655" s="31" t="e">
        <v>#DIV/0!</v>
      </c>
      <c r="L655" s="31" t="str">
        <f t="shared" si="41"/>
        <v>N/A</v>
      </c>
      <c r="M655" s="31" t="str">
        <f t="shared" si="42"/>
        <v>N/A</v>
      </c>
      <c r="N655" s="31">
        <f t="shared" si="43"/>
        <v>0</v>
      </c>
    </row>
    <row r="656" spans="1:14" x14ac:dyDescent="0.45">
      <c r="A656" s="31" t="str">
        <f t="shared" si="40"/>
        <v>E08000002_Children in secure children's homes_number</v>
      </c>
      <c r="B656" s="31" t="s">
        <v>271</v>
      </c>
      <c r="C656" s="31" t="s">
        <v>272</v>
      </c>
      <c r="D656" s="31" t="s">
        <v>229</v>
      </c>
      <c r="E656" s="31">
        <v>2019</v>
      </c>
      <c r="F656" s="31" t="s">
        <v>66</v>
      </c>
      <c r="G656" s="26" t="s">
        <v>68</v>
      </c>
      <c r="H656" s="31" t="s">
        <v>1848</v>
      </c>
      <c r="I656" s="31" t="s">
        <v>70</v>
      </c>
      <c r="J656" s="31">
        <f>INDEX('LA lookup'!H:H,MATCH('Known to services raw data'!B656,'LA lookup'!G:G,0))</f>
        <v>43142</v>
      </c>
      <c r="K656" s="31" t="e">
        <v>#DIV/0!</v>
      </c>
      <c r="L656" s="31" t="str">
        <f t="shared" si="41"/>
        <v>N/A</v>
      </c>
      <c r="M656" s="31" t="str">
        <f t="shared" si="42"/>
        <v>N/A</v>
      </c>
      <c r="N656" s="31">
        <f t="shared" si="43"/>
        <v>0</v>
      </c>
    </row>
    <row r="657" spans="1:14" x14ac:dyDescent="0.45">
      <c r="A657" s="31" t="str">
        <f t="shared" si="40"/>
        <v>E08000003_Children in secure children's homes_number</v>
      </c>
      <c r="B657" s="31" t="s">
        <v>349</v>
      </c>
      <c r="C657" s="31" t="s">
        <v>350</v>
      </c>
      <c r="D657" s="31" t="s">
        <v>229</v>
      </c>
      <c r="E657" s="31">
        <v>2019</v>
      </c>
      <c r="F657" s="31" t="s">
        <v>66</v>
      </c>
      <c r="G657" s="26" t="s">
        <v>68</v>
      </c>
      <c r="H657" s="31" t="s">
        <v>1848</v>
      </c>
      <c r="I657" s="31" t="s">
        <v>70</v>
      </c>
      <c r="J657" s="31">
        <f>INDEX('LA lookup'!H:H,MATCH('Known to services raw data'!B657,'LA lookup'!G:G,0))</f>
        <v>121962</v>
      </c>
      <c r="K657" s="31" t="e">
        <v>#DIV/0!</v>
      </c>
      <c r="L657" s="31" t="str">
        <f t="shared" si="41"/>
        <v>N/A</v>
      </c>
      <c r="M657" s="31" t="str">
        <f t="shared" si="42"/>
        <v>N/A</v>
      </c>
      <c r="N657" s="31">
        <f t="shared" si="43"/>
        <v>0</v>
      </c>
    </row>
    <row r="658" spans="1:14" x14ac:dyDescent="0.45">
      <c r="A658" s="31" t="str">
        <f t="shared" si="40"/>
        <v>E08000004_Children in secure children's homes_number</v>
      </c>
      <c r="B658" s="31" t="s">
        <v>375</v>
      </c>
      <c r="C658" s="31" t="s">
        <v>376</v>
      </c>
      <c r="D658" s="31" t="s">
        <v>229</v>
      </c>
      <c r="E658" s="31">
        <v>2019</v>
      </c>
      <c r="F658" s="31" t="s">
        <v>66</v>
      </c>
      <c r="G658" s="26" t="s">
        <v>68</v>
      </c>
      <c r="H658" s="31" t="s">
        <v>1848</v>
      </c>
      <c r="I658" s="31" t="s">
        <v>70</v>
      </c>
      <c r="J658" s="31">
        <f>INDEX('LA lookup'!H:H,MATCH('Known to services raw data'!B658,'LA lookup'!G:G,0))</f>
        <v>59416</v>
      </c>
      <c r="K658" s="31" t="e">
        <v>#DIV/0!</v>
      </c>
      <c r="L658" s="31" t="str">
        <f t="shared" si="41"/>
        <v>N/A</v>
      </c>
      <c r="M658" s="31" t="str">
        <f t="shared" si="42"/>
        <v>N/A</v>
      </c>
      <c r="N658" s="31">
        <f t="shared" si="43"/>
        <v>0</v>
      </c>
    </row>
    <row r="659" spans="1:14" x14ac:dyDescent="0.45">
      <c r="A659" s="31" t="str">
        <f t="shared" si="40"/>
        <v>E08000005_Children in secure children's homes_number</v>
      </c>
      <c r="B659" s="31" t="s">
        <v>391</v>
      </c>
      <c r="C659" s="31" t="s">
        <v>392</v>
      </c>
      <c r="D659" s="31" t="s">
        <v>229</v>
      </c>
      <c r="E659" s="31">
        <v>2019</v>
      </c>
      <c r="F659" s="31" t="s">
        <v>66</v>
      </c>
      <c r="G659" s="26" t="s">
        <v>68</v>
      </c>
      <c r="H659" s="31" t="s">
        <v>1848</v>
      </c>
      <c r="I659" s="31" t="s">
        <v>70</v>
      </c>
      <c r="J659" s="31">
        <f>INDEX('LA lookup'!H:H,MATCH('Known to services raw data'!B659,'LA lookup'!G:G,0))</f>
        <v>52689</v>
      </c>
      <c r="K659" s="31" t="e">
        <v>#DIV/0!</v>
      </c>
      <c r="L659" s="31" t="str">
        <f t="shared" si="41"/>
        <v>N/A</v>
      </c>
      <c r="M659" s="31" t="str">
        <f t="shared" si="42"/>
        <v>N/A</v>
      </c>
      <c r="N659" s="31">
        <f t="shared" si="43"/>
        <v>0</v>
      </c>
    </row>
    <row r="660" spans="1:14" x14ac:dyDescent="0.45">
      <c r="A660" s="31" t="str">
        <f t="shared" si="40"/>
        <v>E08000006_Children in secure children's homes_number</v>
      </c>
      <c r="B660" s="31" t="s">
        <v>395</v>
      </c>
      <c r="C660" s="31" t="s">
        <v>396</v>
      </c>
      <c r="D660" s="31" t="s">
        <v>229</v>
      </c>
      <c r="E660" s="31">
        <v>2019</v>
      </c>
      <c r="F660" s="31" t="s">
        <v>66</v>
      </c>
      <c r="G660" s="26" t="s">
        <v>68</v>
      </c>
      <c r="H660" s="31" t="s">
        <v>1848</v>
      </c>
      <c r="I660" s="31" t="s">
        <v>70</v>
      </c>
      <c r="J660" s="31">
        <f>INDEX('LA lookup'!H:H,MATCH('Known to services raw data'!B660,'LA lookup'!G:G,0))</f>
        <v>56566</v>
      </c>
      <c r="K660" s="31" t="e">
        <v>#DIV/0!</v>
      </c>
      <c r="L660" s="31" t="str">
        <f t="shared" si="41"/>
        <v>N/A</v>
      </c>
      <c r="M660" s="31" t="str">
        <f t="shared" si="42"/>
        <v>N/A</v>
      </c>
      <c r="N660" s="31">
        <f t="shared" si="43"/>
        <v>0</v>
      </c>
    </row>
    <row r="661" spans="1:14" x14ac:dyDescent="0.45">
      <c r="A661" s="31" t="str">
        <f t="shared" si="40"/>
        <v>E08000007_Children in secure children's homes_number</v>
      </c>
      <c r="B661" s="31" t="s">
        <v>420</v>
      </c>
      <c r="C661" s="31" t="s">
        <v>421</v>
      </c>
      <c r="D661" s="31" t="s">
        <v>229</v>
      </c>
      <c r="E661" s="31">
        <v>2019</v>
      </c>
      <c r="F661" s="31" t="s">
        <v>66</v>
      </c>
      <c r="G661" s="26" t="s">
        <v>68</v>
      </c>
      <c r="H661" s="31" t="s">
        <v>1848</v>
      </c>
      <c r="I661" s="31" t="s">
        <v>70</v>
      </c>
      <c r="J661" s="31">
        <f>INDEX('LA lookup'!H:H,MATCH('Known to services raw data'!B661,'LA lookup'!G:G,0))</f>
        <v>63141</v>
      </c>
      <c r="K661" s="31" t="e">
        <v>#DIV/0!</v>
      </c>
      <c r="L661" s="31" t="str">
        <f t="shared" si="41"/>
        <v>N/A</v>
      </c>
      <c r="M661" s="31" t="str">
        <f t="shared" si="42"/>
        <v>N/A</v>
      </c>
      <c r="N661" s="31">
        <f t="shared" si="43"/>
        <v>0</v>
      </c>
    </row>
    <row r="662" spans="1:14" x14ac:dyDescent="0.45">
      <c r="A662" s="31" t="str">
        <f t="shared" si="40"/>
        <v>E08000008_Children in secure children's homes_number</v>
      </c>
      <c r="B662" s="31" t="s">
        <v>436</v>
      </c>
      <c r="C662" s="31" t="s">
        <v>437</v>
      </c>
      <c r="D662" s="31" t="s">
        <v>229</v>
      </c>
      <c r="E662" s="31">
        <v>2019</v>
      </c>
      <c r="F662" s="31" t="s">
        <v>66</v>
      </c>
      <c r="G662" s="26" t="s">
        <v>68</v>
      </c>
      <c r="H662" s="31" t="s">
        <v>1848</v>
      </c>
      <c r="I662" s="31" t="s">
        <v>70</v>
      </c>
      <c r="J662" s="31">
        <f>INDEX('LA lookup'!H:H,MATCH('Known to services raw data'!B662,'LA lookup'!G:G,0))</f>
        <v>50223</v>
      </c>
      <c r="K662" s="31" t="e">
        <v>#DIV/0!</v>
      </c>
      <c r="L662" s="31" t="str">
        <f t="shared" si="41"/>
        <v>N/A</v>
      </c>
      <c r="M662" s="31" t="str">
        <f t="shared" si="42"/>
        <v>N/A</v>
      </c>
      <c r="N662" s="31">
        <f t="shared" si="43"/>
        <v>0</v>
      </c>
    </row>
    <row r="663" spans="1:14" x14ac:dyDescent="0.45">
      <c r="A663" s="31" t="str">
        <f t="shared" si="40"/>
        <v>E08000009_Children in secure children's homes_number</v>
      </c>
      <c r="B663" s="31" t="s">
        <v>442</v>
      </c>
      <c r="C663" s="31" t="s">
        <v>443</v>
      </c>
      <c r="D663" s="31" t="s">
        <v>229</v>
      </c>
      <c r="E663" s="31">
        <v>2019</v>
      </c>
      <c r="F663" s="31" t="s">
        <v>66</v>
      </c>
      <c r="G663" s="26" t="s">
        <v>68</v>
      </c>
      <c r="H663" s="31" t="s">
        <v>1848</v>
      </c>
      <c r="I663" s="31" t="s">
        <v>70</v>
      </c>
      <c r="J663" s="31">
        <f>INDEX('LA lookup'!H:H,MATCH('Known to services raw data'!B663,'LA lookup'!G:G,0))</f>
        <v>56087</v>
      </c>
      <c r="K663" s="31" t="e">
        <v>#DIV/0!</v>
      </c>
      <c r="L663" s="31" t="str">
        <f t="shared" si="41"/>
        <v>N/A</v>
      </c>
      <c r="M663" s="31" t="str">
        <f t="shared" si="42"/>
        <v>N/A</v>
      </c>
      <c r="N663" s="31">
        <f t="shared" si="43"/>
        <v>0</v>
      </c>
    </row>
    <row r="664" spans="1:14" x14ac:dyDescent="0.45">
      <c r="A664" s="31" t="str">
        <f t="shared" si="40"/>
        <v>E08000010_Children in secure children's homes_number</v>
      </c>
      <c r="B664" s="31" t="s">
        <v>460</v>
      </c>
      <c r="C664" s="31" t="s">
        <v>461</v>
      </c>
      <c r="D664" s="31" t="s">
        <v>229</v>
      </c>
      <c r="E664" s="31">
        <v>2019</v>
      </c>
      <c r="F664" s="31" t="s">
        <v>66</v>
      </c>
      <c r="G664" s="26" t="s">
        <v>68</v>
      </c>
      <c r="H664" s="31" t="s">
        <v>1848</v>
      </c>
      <c r="I664" s="31" t="s">
        <v>70</v>
      </c>
      <c r="J664" s="31">
        <f>INDEX('LA lookup'!H:H,MATCH('Known to services raw data'!B664,'LA lookup'!G:G,0))</f>
        <v>68388</v>
      </c>
      <c r="K664" s="31" t="e">
        <v>#DIV/0!</v>
      </c>
      <c r="L664" s="31" t="str">
        <f t="shared" si="41"/>
        <v>N/A</v>
      </c>
      <c r="M664" s="31" t="str">
        <f t="shared" si="42"/>
        <v>N/A</v>
      </c>
      <c r="N664" s="31">
        <f t="shared" si="43"/>
        <v>0</v>
      </c>
    </row>
    <row r="665" spans="1:14" x14ac:dyDescent="0.45">
      <c r="A665" s="31" t="str">
        <f t="shared" si="40"/>
        <v>E08000016_Children in secure children's homes_number</v>
      </c>
      <c r="B665" s="31" t="s">
        <v>236</v>
      </c>
      <c r="C665" s="31" t="s">
        <v>237</v>
      </c>
      <c r="D665" s="31" t="s">
        <v>229</v>
      </c>
      <c r="E665" s="31">
        <v>2019</v>
      </c>
      <c r="F665" s="31" t="s">
        <v>66</v>
      </c>
      <c r="G665" s="26" t="s">
        <v>68</v>
      </c>
      <c r="H665" s="31" t="s">
        <v>1848</v>
      </c>
      <c r="I665" s="31" t="s">
        <v>70</v>
      </c>
      <c r="J665" s="31">
        <f>INDEX('LA lookup'!H:H,MATCH('Known to services raw data'!B665,'LA lookup'!G:G,0))</f>
        <v>50727</v>
      </c>
      <c r="K665" s="31" t="e">
        <v>#DIV/0!</v>
      </c>
      <c r="L665" s="31" t="str">
        <f t="shared" si="41"/>
        <v>N/A</v>
      </c>
      <c r="M665" s="31" t="str">
        <f t="shared" si="42"/>
        <v>N/A</v>
      </c>
      <c r="N665" s="31">
        <f t="shared" si="43"/>
        <v>0</v>
      </c>
    </row>
    <row r="666" spans="1:14" x14ac:dyDescent="0.45">
      <c r="A666" s="31" t="str">
        <f t="shared" si="40"/>
        <v>E08000017_Children in secure children's homes_number</v>
      </c>
      <c r="B666" s="31" t="s">
        <v>293</v>
      </c>
      <c r="C666" s="31" t="s">
        <v>294</v>
      </c>
      <c r="D666" s="31" t="s">
        <v>229</v>
      </c>
      <c r="E666" s="31">
        <v>2019</v>
      </c>
      <c r="F666" s="31" t="s">
        <v>66</v>
      </c>
      <c r="G666" s="26" t="s">
        <v>68</v>
      </c>
      <c r="H666" s="31" t="s">
        <v>1848</v>
      </c>
      <c r="I666" s="31" t="s">
        <v>70</v>
      </c>
      <c r="J666" s="31">
        <f>INDEX('LA lookup'!H:H,MATCH('Known to services raw data'!B666,'LA lookup'!G:G,0))</f>
        <v>66448</v>
      </c>
      <c r="K666" s="31" t="e">
        <v>#DIV/0!</v>
      </c>
      <c r="L666" s="31" t="str">
        <f t="shared" si="41"/>
        <v>N/A</v>
      </c>
      <c r="M666" s="31" t="str">
        <f t="shared" si="42"/>
        <v>N/A</v>
      </c>
      <c r="N666" s="31">
        <f t="shared" si="43"/>
        <v>0</v>
      </c>
    </row>
    <row r="667" spans="1:14" x14ac:dyDescent="0.45">
      <c r="A667" s="31" t="str">
        <f t="shared" si="40"/>
        <v>E08000018_Children in secure children's homes_number</v>
      </c>
      <c r="B667" s="31" t="s">
        <v>393</v>
      </c>
      <c r="C667" s="31" t="s">
        <v>394</v>
      </c>
      <c r="D667" s="31" t="s">
        <v>229</v>
      </c>
      <c r="E667" s="31">
        <v>2019</v>
      </c>
      <c r="F667" s="31" t="s">
        <v>66</v>
      </c>
      <c r="G667" s="26" t="s">
        <v>68</v>
      </c>
      <c r="H667" s="31" t="s">
        <v>1848</v>
      </c>
      <c r="I667" s="31" t="s">
        <v>70</v>
      </c>
      <c r="J667" s="31">
        <f>INDEX('LA lookup'!H:H,MATCH('Known to services raw data'!B667,'LA lookup'!G:G,0))</f>
        <v>57196</v>
      </c>
      <c r="K667" s="31" t="e">
        <v>#DIV/0!</v>
      </c>
      <c r="L667" s="31" t="str">
        <f t="shared" si="41"/>
        <v>N/A</v>
      </c>
      <c r="M667" s="31" t="str">
        <f t="shared" si="42"/>
        <v>N/A</v>
      </c>
      <c r="N667" s="31">
        <f t="shared" si="43"/>
        <v>0</v>
      </c>
    </row>
    <row r="668" spans="1:14" x14ac:dyDescent="0.45">
      <c r="A668" s="31" t="str">
        <f t="shared" si="40"/>
        <v>E08000019_Children in secure children's homes_number</v>
      </c>
      <c r="B668" s="31" t="s">
        <v>401</v>
      </c>
      <c r="C668" s="31" t="s">
        <v>402</v>
      </c>
      <c r="D668" s="31" t="s">
        <v>229</v>
      </c>
      <c r="E668" s="31">
        <v>2019</v>
      </c>
      <c r="F668" s="31" t="s">
        <v>66</v>
      </c>
      <c r="G668" s="26" t="s">
        <v>68</v>
      </c>
      <c r="H668" s="31" t="s">
        <v>1848</v>
      </c>
      <c r="I668" s="31" t="s">
        <v>70</v>
      </c>
      <c r="J668" s="31">
        <f>INDEX('LA lookup'!H:H,MATCH('Known to services raw data'!B668,'LA lookup'!G:G,0))</f>
        <v>117497</v>
      </c>
      <c r="K668" s="31" t="e">
        <v>#DIV/0!</v>
      </c>
      <c r="L668" s="31" t="str">
        <f t="shared" si="41"/>
        <v>N/A</v>
      </c>
      <c r="M668" s="31" t="str">
        <f t="shared" si="42"/>
        <v>N/A</v>
      </c>
      <c r="N668" s="31">
        <f t="shared" si="43"/>
        <v>0</v>
      </c>
    </row>
    <row r="669" spans="1:14" x14ac:dyDescent="0.45">
      <c r="A669" s="31" t="str">
        <f t="shared" si="40"/>
        <v>E08000032_Children in secure children's homes_number</v>
      </c>
      <c r="B669" s="31" t="s">
        <v>259</v>
      </c>
      <c r="C669" s="31" t="s">
        <v>260</v>
      </c>
      <c r="D669" s="31" t="s">
        <v>229</v>
      </c>
      <c r="E669" s="31">
        <v>2019</v>
      </c>
      <c r="F669" s="31" t="s">
        <v>66</v>
      </c>
      <c r="G669" s="26" t="s">
        <v>68</v>
      </c>
      <c r="H669" s="31" t="s">
        <v>1848</v>
      </c>
      <c r="I669" s="31" t="s">
        <v>70</v>
      </c>
      <c r="J669" s="31">
        <f>INDEX('LA lookup'!H:H,MATCH('Known to services raw data'!B669,'LA lookup'!G:G,0))</f>
        <v>142005</v>
      </c>
      <c r="K669" s="31" t="e">
        <v>#DIV/0!</v>
      </c>
      <c r="L669" s="31" t="str">
        <f t="shared" si="41"/>
        <v>N/A</v>
      </c>
      <c r="M669" s="31" t="str">
        <f t="shared" si="42"/>
        <v>N/A</v>
      </c>
      <c r="N669" s="31">
        <f t="shared" si="43"/>
        <v>0</v>
      </c>
    </row>
    <row r="670" spans="1:14" x14ac:dyDescent="0.45">
      <c r="A670" s="31" t="str">
        <f t="shared" si="40"/>
        <v>E08000033_Children in secure children's homes_number</v>
      </c>
      <c r="B670" s="31" t="s">
        <v>273</v>
      </c>
      <c r="C670" s="31" t="s">
        <v>274</v>
      </c>
      <c r="D670" s="31" t="s">
        <v>229</v>
      </c>
      <c r="E670" s="31">
        <v>2019</v>
      </c>
      <c r="F670" s="31" t="s">
        <v>66</v>
      </c>
      <c r="G670" s="26" t="s">
        <v>68</v>
      </c>
      <c r="H670" s="31" t="s">
        <v>1848</v>
      </c>
      <c r="I670" s="31" t="s">
        <v>70</v>
      </c>
      <c r="J670" s="31">
        <f>INDEX('LA lookup'!H:H,MATCH('Known to services raw data'!B670,'LA lookup'!G:G,0))</f>
        <v>46021</v>
      </c>
      <c r="K670" s="31" t="e">
        <v>#DIV/0!</v>
      </c>
      <c r="L670" s="31" t="str">
        <f t="shared" si="41"/>
        <v>N/A</v>
      </c>
      <c r="M670" s="31" t="str">
        <f t="shared" si="42"/>
        <v>N/A</v>
      </c>
      <c r="N670" s="31">
        <f t="shared" si="43"/>
        <v>0</v>
      </c>
    </row>
    <row r="671" spans="1:14" x14ac:dyDescent="0.45">
      <c r="A671" s="31" t="str">
        <f t="shared" si="40"/>
        <v>E08000034_Children in secure children's homes_number</v>
      </c>
      <c r="B671" s="31" t="s">
        <v>331</v>
      </c>
      <c r="C671" s="31" t="s">
        <v>332</v>
      </c>
      <c r="D671" s="31" t="s">
        <v>229</v>
      </c>
      <c r="E671" s="31">
        <v>2019</v>
      </c>
      <c r="F671" s="31" t="s">
        <v>66</v>
      </c>
      <c r="G671" s="26" t="s">
        <v>68</v>
      </c>
      <c r="H671" s="31" t="s">
        <v>1848</v>
      </c>
      <c r="I671" s="31" t="s">
        <v>70</v>
      </c>
      <c r="J671" s="31">
        <f>INDEX('LA lookup'!H:H,MATCH('Known to services raw data'!B671,'LA lookup'!G:G,0))</f>
        <v>100174</v>
      </c>
      <c r="K671" s="31" t="e">
        <v>#DIV/0!</v>
      </c>
      <c r="L671" s="31" t="str">
        <f t="shared" si="41"/>
        <v>N/A</v>
      </c>
      <c r="M671" s="31" t="str">
        <f t="shared" si="42"/>
        <v>N/A</v>
      </c>
      <c r="N671" s="31">
        <f t="shared" si="43"/>
        <v>0</v>
      </c>
    </row>
    <row r="672" spans="1:14" x14ac:dyDescent="0.45">
      <c r="A672" s="31" t="str">
        <f t="shared" si="40"/>
        <v>E08000035_Children in secure children's homes_number</v>
      </c>
      <c r="B672" s="31" t="s">
        <v>339</v>
      </c>
      <c r="C672" s="31" t="s">
        <v>340</v>
      </c>
      <c r="D672" s="31" t="s">
        <v>229</v>
      </c>
      <c r="E672" s="31">
        <v>2019</v>
      </c>
      <c r="F672" s="31" t="s">
        <v>66</v>
      </c>
      <c r="G672" s="26" t="s">
        <v>68</v>
      </c>
      <c r="H672" s="31" t="s">
        <v>1848</v>
      </c>
      <c r="I672" s="31" t="s">
        <v>70</v>
      </c>
      <c r="J672" s="31">
        <f>INDEX('LA lookup'!H:H,MATCH('Known to services raw data'!B672,'LA lookup'!G:G,0))</f>
        <v>168176</v>
      </c>
      <c r="K672" s="31" t="e">
        <v>#DIV/0!</v>
      </c>
      <c r="L672" s="31" t="str">
        <f t="shared" si="41"/>
        <v>N/A</v>
      </c>
      <c r="M672" s="31" t="str">
        <f t="shared" si="42"/>
        <v>N/A</v>
      </c>
      <c r="N672" s="31">
        <f t="shared" si="43"/>
        <v>0</v>
      </c>
    </row>
    <row r="673" spans="1:14" x14ac:dyDescent="0.45">
      <c r="A673" s="31" t="str">
        <f t="shared" si="40"/>
        <v>E08000036_Children in secure children's homes_number</v>
      </c>
      <c r="B673" s="31" t="s">
        <v>444</v>
      </c>
      <c r="C673" s="31" t="s">
        <v>445</v>
      </c>
      <c r="D673" s="31" t="s">
        <v>229</v>
      </c>
      <c r="E673" s="31">
        <v>2019</v>
      </c>
      <c r="F673" s="31" t="s">
        <v>66</v>
      </c>
      <c r="G673" s="26" t="s">
        <v>68</v>
      </c>
      <c r="H673" s="31" t="s">
        <v>1848</v>
      </c>
      <c r="I673" s="31" t="s">
        <v>70</v>
      </c>
      <c r="J673" s="31">
        <f>INDEX('LA lookup'!H:H,MATCH('Known to services raw data'!B673,'LA lookup'!G:G,0))</f>
        <v>72893</v>
      </c>
      <c r="K673" s="31" t="e">
        <v>#DIV/0!</v>
      </c>
      <c r="L673" s="31" t="str">
        <f t="shared" si="41"/>
        <v>N/A</v>
      </c>
      <c r="M673" s="31" t="str">
        <f t="shared" si="42"/>
        <v>N/A</v>
      </c>
      <c r="N673" s="31">
        <f t="shared" si="43"/>
        <v>0</v>
      </c>
    </row>
    <row r="674" spans="1:14" x14ac:dyDescent="0.45">
      <c r="A674" s="31" t="str">
        <f t="shared" si="40"/>
        <v>E08000020_Children in secure children's homes_number</v>
      </c>
      <c r="B674" s="31" t="s">
        <v>305</v>
      </c>
      <c r="C674" s="31" t="s">
        <v>306</v>
      </c>
      <c r="D674" s="31" t="s">
        <v>229</v>
      </c>
      <c r="E674" s="31">
        <v>2019</v>
      </c>
      <c r="F674" s="31" t="s">
        <v>66</v>
      </c>
      <c r="G674" s="26" t="s">
        <v>68</v>
      </c>
      <c r="H674" s="31" t="s">
        <v>1848</v>
      </c>
      <c r="I674" s="31" t="s">
        <v>70</v>
      </c>
      <c r="J674" s="31">
        <f>INDEX('LA lookup'!H:H,MATCH('Known to services raw data'!B674,'LA lookup'!G:G,0))</f>
        <v>39605</v>
      </c>
      <c r="K674" s="31" t="e">
        <v>#DIV/0!</v>
      </c>
      <c r="L674" s="31" t="str">
        <f t="shared" si="41"/>
        <v>N/A</v>
      </c>
      <c r="M674" s="31" t="str">
        <f t="shared" si="42"/>
        <v>N/A</v>
      </c>
      <c r="N674" s="31">
        <f t="shared" si="43"/>
        <v>0</v>
      </c>
    </row>
    <row r="675" spans="1:14" x14ac:dyDescent="0.45">
      <c r="A675" s="31" t="str">
        <f t="shared" si="40"/>
        <v>E08000021_Children in secure children's homes_number</v>
      </c>
      <c r="B675" s="31" t="s">
        <v>357</v>
      </c>
      <c r="C675" s="31" t="s">
        <v>358</v>
      </c>
      <c r="D675" s="31" t="s">
        <v>229</v>
      </c>
      <c r="E675" s="31">
        <v>2019</v>
      </c>
      <c r="F675" s="31" t="s">
        <v>66</v>
      </c>
      <c r="G675" s="26" t="s">
        <v>68</v>
      </c>
      <c r="H675" s="31" t="s">
        <v>1848</v>
      </c>
      <c r="I675" s="31" t="s">
        <v>70</v>
      </c>
      <c r="J675" s="31">
        <f>INDEX('LA lookup'!H:H,MATCH('Known to services raw data'!B675,'LA lookup'!G:G,0))</f>
        <v>58056</v>
      </c>
      <c r="K675" s="31" t="e">
        <v>#DIV/0!</v>
      </c>
      <c r="L675" s="31" t="str">
        <f t="shared" si="41"/>
        <v>N/A</v>
      </c>
      <c r="M675" s="31" t="str">
        <f t="shared" si="42"/>
        <v>N/A</v>
      </c>
      <c r="N675" s="31">
        <f t="shared" si="43"/>
        <v>0</v>
      </c>
    </row>
    <row r="676" spans="1:14" x14ac:dyDescent="0.45">
      <c r="A676" s="31" t="str">
        <f t="shared" si="40"/>
        <v>E08000022_Children in secure children's homes_number</v>
      </c>
      <c r="B676" s="31" t="s">
        <v>524</v>
      </c>
      <c r="C676" s="31" t="s">
        <v>525</v>
      </c>
      <c r="D676" s="31" t="s">
        <v>229</v>
      </c>
      <c r="E676" s="31">
        <v>2019</v>
      </c>
      <c r="F676" s="31" t="s">
        <v>66</v>
      </c>
      <c r="G676" s="26" t="s">
        <v>68</v>
      </c>
      <c r="H676" s="31" t="s">
        <v>1848</v>
      </c>
      <c r="I676" s="31" t="s">
        <v>70</v>
      </c>
      <c r="J676" s="31">
        <f>INDEX('LA lookup'!H:H,MATCH('Known to services raw data'!B676,'LA lookup'!G:G,0))</f>
        <v>41360</v>
      </c>
      <c r="K676" s="31" t="e">
        <v>#DIV/0!</v>
      </c>
      <c r="L676" s="31" t="str">
        <f t="shared" si="41"/>
        <v>N/A</v>
      </c>
      <c r="M676" s="31" t="str">
        <f t="shared" si="42"/>
        <v>N/A</v>
      </c>
      <c r="N676" s="31">
        <f t="shared" si="43"/>
        <v>0</v>
      </c>
    </row>
    <row r="677" spans="1:14" x14ac:dyDescent="0.45">
      <c r="A677" s="31" t="str">
        <f t="shared" si="40"/>
        <v>E08000023_Children in secure children's homes_number</v>
      </c>
      <c r="B677" s="31" t="s">
        <v>410</v>
      </c>
      <c r="C677" s="31" t="s">
        <v>411</v>
      </c>
      <c r="D677" s="31" t="s">
        <v>229</v>
      </c>
      <c r="E677" s="31">
        <v>2019</v>
      </c>
      <c r="F677" s="31" t="s">
        <v>66</v>
      </c>
      <c r="G677" s="26" t="s">
        <v>68</v>
      </c>
      <c r="H677" s="31" t="s">
        <v>1848</v>
      </c>
      <c r="I677" s="31" t="s">
        <v>70</v>
      </c>
      <c r="J677" s="31">
        <f>INDEX('LA lookup'!H:H,MATCH('Known to services raw data'!B677,'LA lookup'!G:G,0))</f>
        <v>29920</v>
      </c>
      <c r="K677" s="31" t="e">
        <v>#DIV/0!</v>
      </c>
      <c r="L677" s="31" t="str">
        <f t="shared" si="41"/>
        <v>N/A</v>
      </c>
      <c r="M677" s="31" t="str">
        <f t="shared" si="42"/>
        <v>N/A</v>
      </c>
      <c r="N677" s="31">
        <f t="shared" si="43"/>
        <v>0</v>
      </c>
    </row>
    <row r="678" spans="1:14" x14ac:dyDescent="0.45">
      <c r="A678" s="31" t="str">
        <f t="shared" si="40"/>
        <v>E08000024_Children in secure children's homes_number</v>
      </c>
      <c r="B678" s="31" t="s">
        <v>428</v>
      </c>
      <c r="C678" s="31" t="s">
        <v>429</v>
      </c>
      <c r="D678" s="31" t="s">
        <v>229</v>
      </c>
      <c r="E678" s="31">
        <v>2019</v>
      </c>
      <c r="F678" s="31" t="s">
        <v>66</v>
      </c>
      <c r="G678" s="26" t="s">
        <v>68</v>
      </c>
      <c r="H678" s="31" t="s">
        <v>1848</v>
      </c>
      <c r="I678" s="31" t="s">
        <v>70</v>
      </c>
      <c r="J678" s="31">
        <f>INDEX('LA lookup'!H:H,MATCH('Known to services raw data'!B678,'LA lookup'!G:G,0))</f>
        <v>54563</v>
      </c>
      <c r="K678" s="31" t="e">
        <v>#DIV/0!</v>
      </c>
      <c r="L678" s="31" t="str">
        <f t="shared" si="41"/>
        <v>N/A</v>
      </c>
      <c r="M678" s="31" t="str">
        <f t="shared" si="42"/>
        <v>N/A</v>
      </c>
      <c r="N678" s="31">
        <f t="shared" si="43"/>
        <v>0</v>
      </c>
    </row>
    <row r="679" spans="1:14" x14ac:dyDescent="0.45">
      <c r="A679" s="31" t="str">
        <f t="shared" si="40"/>
        <v>E06000053_Children in secure children's homes_number</v>
      </c>
      <c r="B679" s="31" t="s">
        <v>550</v>
      </c>
      <c r="C679" s="31" t="s">
        <v>551</v>
      </c>
      <c r="D679" s="31" t="s">
        <v>229</v>
      </c>
      <c r="E679" s="31">
        <v>2019</v>
      </c>
      <c r="F679" s="31" t="s">
        <v>66</v>
      </c>
      <c r="G679" s="26" t="s">
        <v>68</v>
      </c>
      <c r="H679" s="31" t="s">
        <v>1848</v>
      </c>
      <c r="I679" s="31" t="s">
        <v>70</v>
      </c>
      <c r="J679" s="31">
        <f>INDEX('LA lookup'!H:H,MATCH('Known to services raw data'!B679,'LA lookup'!G:G,0))</f>
        <v>368</v>
      </c>
      <c r="K679" s="31" t="e">
        <v>#DIV/0!</v>
      </c>
      <c r="L679" s="31" t="str">
        <f t="shared" si="41"/>
        <v>N/A</v>
      </c>
      <c r="M679" s="31" t="str">
        <f t="shared" si="42"/>
        <v>N/A</v>
      </c>
      <c r="N679" s="31">
        <f t="shared" si="43"/>
        <v>1</v>
      </c>
    </row>
    <row r="680" spans="1:14" x14ac:dyDescent="0.45">
      <c r="A680" s="31" t="str">
        <f t="shared" si="40"/>
        <v>E06000022_Children in secure children's homes_number</v>
      </c>
      <c r="B680" s="31" t="s">
        <v>238</v>
      </c>
      <c r="C680" s="31" t="s">
        <v>239</v>
      </c>
      <c r="D680" s="31" t="s">
        <v>229</v>
      </c>
      <c r="E680" s="31">
        <v>2019</v>
      </c>
      <c r="F680" s="31" t="s">
        <v>66</v>
      </c>
      <c r="G680" s="26" t="s">
        <v>68</v>
      </c>
      <c r="H680" s="31" t="s">
        <v>1848</v>
      </c>
      <c r="I680" s="31" t="s">
        <v>70</v>
      </c>
      <c r="J680" s="31">
        <f>INDEX('LA lookup'!H:H,MATCH('Known to services raw data'!B680,'LA lookup'!G:G,0))</f>
        <v>35946</v>
      </c>
      <c r="K680" s="31" t="e">
        <v>#DIV/0!</v>
      </c>
      <c r="L680" s="31" t="str">
        <f t="shared" si="41"/>
        <v>N/A</v>
      </c>
      <c r="M680" s="31" t="str">
        <f t="shared" si="42"/>
        <v>N/A</v>
      </c>
      <c r="N680" s="31">
        <f t="shared" si="43"/>
        <v>0</v>
      </c>
    </row>
    <row r="681" spans="1:14" x14ac:dyDescent="0.45">
      <c r="A681" s="31" t="str">
        <f t="shared" si="40"/>
        <v>E06000023_Children in secure children's homes_number</v>
      </c>
      <c r="B681" s="31" t="s">
        <v>265</v>
      </c>
      <c r="C681" s="31" t="s">
        <v>266</v>
      </c>
      <c r="D681" s="31" t="s">
        <v>229</v>
      </c>
      <c r="E681" s="31">
        <v>2019</v>
      </c>
      <c r="F681" s="31" t="s">
        <v>66</v>
      </c>
      <c r="G681" s="26" t="s">
        <v>68</v>
      </c>
      <c r="H681" s="31" t="s">
        <v>1848</v>
      </c>
      <c r="I681" s="31" t="s">
        <v>70</v>
      </c>
      <c r="J681" s="31">
        <f>INDEX('LA lookup'!H:H,MATCH('Known to services raw data'!B681,'LA lookup'!G:G,0))</f>
        <v>94016</v>
      </c>
      <c r="K681" s="31" t="e">
        <v>#DIV/0!</v>
      </c>
      <c r="L681" s="31" t="str">
        <f t="shared" si="41"/>
        <v>N/A</v>
      </c>
      <c r="M681" s="31" t="str">
        <f t="shared" si="42"/>
        <v>N/A</v>
      </c>
      <c r="N681" s="31">
        <f t="shared" si="43"/>
        <v>0</v>
      </c>
    </row>
    <row r="682" spans="1:14" x14ac:dyDescent="0.45">
      <c r="A682" s="31" t="str">
        <f t="shared" si="40"/>
        <v>E06000024_Children in secure children's homes_number</v>
      </c>
      <c r="B682" s="31" t="s">
        <v>367</v>
      </c>
      <c r="C682" s="31" t="s">
        <v>368</v>
      </c>
      <c r="D682" s="31" t="s">
        <v>229</v>
      </c>
      <c r="E682" s="31">
        <v>2019</v>
      </c>
      <c r="F682" s="31" t="s">
        <v>66</v>
      </c>
      <c r="G682" s="26" t="s">
        <v>68</v>
      </c>
      <c r="H682" s="31" t="s">
        <v>1848</v>
      </c>
      <c r="I682" s="31" t="s">
        <v>70</v>
      </c>
      <c r="J682" s="31">
        <f>INDEX('LA lookup'!H:H,MATCH('Known to services raw data'!B682,'LA lookup'!G:G,0))</f>
        <v>43435</v>
      </c>
      <c r="K682" s="31" t="e">
        <v>#DIV/0!</v>
      </c>
      <c r="L682" s="31" t="str">
        <f t="shared" si="41"/>
        <v>N/A</v>
      </c>
      <c r="M682" s="31" t="str">
        <f t="shared" si="42"/>
        <v>N/A</v>
      </c>
      <c r="N682" s="31">
        <f t="shared" si="43"/>
        <v>0</v>
      </c>
    </row>
    <row r="683" spans="1:14" x14ac:dyDescent="0.45">
      <c r="A683" s="31" t="str">
        <f t="shared" si="40"/>
        <v>E06000025_Children in secure children's homes_number</v>
      </c>
      <c r="B683" s="31" t="s">
        <v>408</v>
      </c>
      <c r="C683" s="31" t="s">
        <v>409</v>
      </c>
      <c r="D683" s="31" t="s">
        <v>229</v>
      </c>
      <c r="E683" s="31">
        <v>2019</v>
      </c>
      <c r="F683" s="31" t="s">
        <v>66</v>
      </c>
      <c r="G683" s="26" t="s">
        <v>68</v>
      </c>
      <c r="H683" s="31" t="s">
        <v>1848</v>
      </c>
      <c r="I683" s="31" t="s">
        <v>70</v>
      </c>
      <c r="J683" s="31">
        <f>INDEX('LA lookup'!H:H,MATCH('Known to services raw data'!B683,'LA lookup'!G:G,0))</f>
        <v>58867</v>
      </c>
      <c r="K683" s="31" t="e">
        <v>#DIV/0!</v>
      </c>
      <c r="L683" s="31" t="str">
        <f t="shared" si="41"/>
        <v>N/A</v>
      </c>
      <c r="M683" s="31" t="str">
        <f t="shared" si="42"/>
        <v>N/A</v>
      </c>
      <c r="N683" s="31">
        <f t="shared" si="43"/>
        <v>0</v>
      </c>
    </row>
    <row r="684" spans="1:14" x14ac:dyDescent="0.45">
      <c r="A684" s="31" t="str">
        <f t="shared" si="40"/>
        <v>E06000001_Children in secure children's homes_number</v>
      </c>
      <c r="B684" s="31" t="s">
        <v>313</v>
      </c>
      <c r="C684" s="31" t="s">
        <v>314</v>
      </c>
      <c r="D684" s="31" t="s">
        <v>229</v>
      </c>
      <c r="E684" s="31">
        <v>2019</v>
      </c>
      <c r="F684" s="31" t="s">
        <v>66</v>
      </c>
      <c r="G684" s="26" t="s">
        <v>68</v>
      </c>
      <c r="H684" s="31" t="s">
        <v>1848</v>
      </c>
      <c r="I684" s="31" t="s">
        <v>70</v>
      </c>
      <c r="J684" s="31">
        <f>INDEX('LA lookup'!H:H,MATCH('Known to services raw data'!B684,'LA lookup'!G:G,0))</f>
        <v>20006</v>
      </c>
      <c r="K684" s="31" t="e">
        <v>#DIV/0!</v>
      </c>
      <c r="L684" s="31" t="str">
        <f t="shared" si="41"/>
        <v>N/A</v>
      </c>
      <c r="M684" s="31" t="str">
        <f t="shared" si="42"/>
        <v>N/A</v>
      </c>
      <c r="N684" s="31">
        <f t="shared" si="43"/>
        <v>0</v>
      </c>
    </row>
    <row r="685" spans="1:14" x14ac:dyDescent="0.45">
      <c r="A685" s="31" t="str">
        <f t="shared" si="40"/>
        <v>E06000002_Children in secure children's homes_number</v>
      </c>
      <c r="B685" s="31" t="s">
        <v>511</v>
      </c>
      <c r="C685" s="31" t="s">
        <v>725</v>
      </c>
      <c r="D685" s="31" t="s">
        <v>229</v>
      </c>
      <c r="E685" s="31">
        <v>2019</v>
      </c>
      <c r="F685" s="31" t="s">
        <v>66</v>
      </c>
      <c r="G685" s="26" t="s">
        <v>68</v>
      </c>
      <c r="H685" s="31" t="s">
        <v>1848</v>
      </c>
      <c r="I685" s="31" t="s">
        <v>70</v>
      </c>
      <c r="J685" s="31">
        <f>INDEX('LA lookup'!H:H,MATCH('Known to services raw data'!B685,'LA lookup'!G:G,0))</f>
        <v>32513</v>
      </c>
      <c r="K685" s="31" t="e">
        <v>#DIV/0!</v>
      </c>
      <c r="L685" s="31" t="str">
        <f t="shared" si="41"/>
        <v>N/A</v>
      </c>
      <c r="M685" s="31" t="str">
        <f t="shared" si="42"/>
        <v>N/A</v>
      </c>
      <c r="N685" s="31">
        <f t="shared" si="43"/>
        <v>0</v>
      </c>
    </row>
    <row r="686" spans="1:14" x14ac:dyDescent="0.45">
      <c r="A686" s="31" t="str">
        <f t="shared" si="40"/>
        <v>E06000003_Children in secure children's homes_number</v>
      </c>
      <c r="B686" s="31" t="s">
        <v>387</v>
      </c>
      <c r="C686" s="31" t="s">
        <v>388</v>
      </c>
      <c r="D686" s="31" t="s">
        <v>229</v>
      </c>
      <c r="E686" s="31">
        <v>2019</v>
      </c>
      <c r="F686" s="31" t="s">
        <v>66</v>
      </c>
      <c r="G686" s="26" t="s">
        <v>68</v>
      </c>
      <c r="H686" s="31" t="s">
        <v>1848</v>
      </c>
      <c r="I686" s="31" t="s">
        <v>70</v>
      </c>
      <c r="J686" s="31">
        <f>INDEX('LA lookup'!H:H,MATCH('Known to services raw data'!B686,'LA lookup'!G:G,0))</f>
        <v>27626</v>
      </c>
      <c r="K686" s="31" t="e">
        <v>#DIV/0!</v>
      </c>
      <c r="L686" s="31" t="str">
        <f t="shared" si="41"/>
        <v>N/A</v>
      </c>
      <c r="M686" s="31" t="str">
        <f t="shared" si="42"/>
        <v>N/A</v>
      </c>
      <c r="N686" s="31">
        <f t="shared" si="43"/>
        <v>0</v>
      </c>
    </row>
    <row r="687" spans="1:14" x14ac:dyDescent="0.45">
      <c r="A687" s="31" t="str">
        <f t="shared" si="40"/>
        <v>E06000004_Children in secure children's homes_number</v>
      </c>
      <c r="B687" s="31" t="s">
        <v>422</v>
      </c>
      <c r="C687" s="31" t="s">
        <v>423</v>
      </c>
      <c r="D687" s="31" t="s">
        <v>229</v>
      </c>
      <c r="E687" s="31">
        <v>2019</v>
      </c>
      <c r="F687" s="31" t="s">
        <v>66</v>
      </c>
      <c r="G687" s="26" t="s">
        <v>68</v>
      </c>
      <c r="H687" s="31" t="s">
        <v>1848</v>
      </c>
      <c r="I687" s="31" t="s">
        <v>70</v>
      </c>
      <c r="J687" s="31">
        <f>INDEX('LA lookup'!H:H,MATCH('Known to services raw data'!B687,'LA lookup'!G:G,0))</f>
        <v>43521</v>
      </c>
      <c r="K687" s="31" t="e">
        <v>#DIV/0!</v>
      </c>
      <c r="L687" s="31" t="str">
        <f t="shared" si="41"/>
        <v>N/A</v>
      </c>
      <c r="M687" s="31" t="str">
        <f t="shared" si="42"/>
        <v>N/A</v>
      </c>
      <c r="N687" s="31">
        <f t="shared" si="43"/>
        <v>0</v>
      </c>
    </row>
    <row r="688" spans="1:14" x14ac:dyDescent="0.45">
      <c r="A688" s="31" t="str">
        <f t="shared" si="40"/>
        <v>E06000010_Children in secure children's homes_number</v>
      </c>
      <c r="B688" s="31" t="s">
        <v>329</v>
      </c>
      <c r="C688" s="31" t="s">
        <v>330</v>
      </c>
      <c r="D688" s="31" t="s">
        <v>229</v>
      </c>
      <c r="E688" s="31">
        <v>2019</v>
      </c>
      <c r="F688" s="31" t="s">
        <v>66</v>
      </c>
      <c r="G688" s="26" t="s">
        <v>68</v>
      </c>
      <c r="H688" s="31" t="s">
        <v>1848</v>
      </c>
      <c r="I688" s="31" t="s">
        <v>70</v>
      </c>
      <c r="J688" s="31">
        <f>INDEX('LA lookup'!H:H,MATCH('Known to services raw data'!B688,'LA lookup'!G:G,0))</f>
        <v>57023</v>
      </c>
      <c r="K688" s="31" t="e">
        <v>#DIV/0!</v>
      </c>
      <c r="L688" s="31" t="str">
        <f t="shared" si="41"/>
        <v>N/A</v>
      </c>
      <c r="M688" s="31" t="str">
        <f t="shared" si="42"/>
        <v>N/A</v>
      </c>
      <c r="N688" s="31">
        <f t="shared" si="43"/>
        <v>0</v>
      </c>
    </row>
    <row r="689" spans="1:14" x14ac:dyDescent="0.45">
      <c r="A689" s="31" t="str">
        <f t="shared" si="40"/>
        <v>E06000011_Children in secure children's homes_number</v>
      </c>
      <c r="B689" s="31" t="s">
        <v>514</v>
      </c>
      <c r="C689" s="31" t="s">
        <v>594</v>
      </c>
      <c r="D689" s="31" t="s">
        <v>229</v>
      </c>
      <c r="E689" s="31">
        <v>2019</v>
      </c>
      <c r="F689" s="31" t="s">
        <v>66</v>
      </c>
      <c r="G689" s="26" t="s">
        <v>68</v>
      </c>
      <c r="H689" s="31" t="s">
        <v>1848</v>
      </c>
      <c r="I689" s="31" t="s">
        <v>70</v>
      </c>
      <c r="J689" s="31">
        <f>INDEX('LA lookup'!H:H,MATCH('Known to services raw data'!B689,'LA lookup'!G:G,0))</f>
        <v>62942</v>
      </c>
      <c r="K689" s="31" t="e">
        <v>#DIV/0!</v>
      </c>
      <c r="L689" s="31" t="str">
        <f t="shared" si="41"/>
        <v>N/A</v>
      </c>
      <c r="M689" s="31" t="str">
        <f t="shared" si="42"/>
        <v>N/A</v>
      </c>
      <c r="N689" s="31">
        <f t="shared" si="43"/>
        <v>0</v>
      </c>
    </row>
    <row r="690" spans="1:14" x14ac:dyDescent="0.45">
      <c r="A690" s="31" t="str">
        <f t="shared" si="40"/>
        <v>E06000012_Children in secure children's homes_number</v>
      </c>
      <c r="B690" s="31" t="s">
        <v>363</v>
      </c>
      <c r="C690" s="31" t="s">
        <v>364</v>
      </c>
      <c r="D690" s="31" t="s">
        <v>229</v>
      </c>
      <c r="E690" s="31">
        <v>2019</v>
      </c>
      <c r="F690" s="31" t="s">
        <v>66</v>
      </c>
      <c r="G690" s="26" t="s">
        <v>68</v>
      </c>
      <c r="H690" s="31" t="s">
        <v>1848</v>
      </c>
      <c r="I690" s="31" t="s">
        <v>70</v>
      </c>
      <c r="J690" s="31">
        <f>INDEX('LA lookup'!H:H,MATCH('Known to services raw data'!B690,'LA lookup'!G:G,0))</f>
        <v>34503</v>
      </c>
      <c r="K690" s="31" t="e">
        <v>#DIV/0!</v>
      </c>
      <c r="L690" s="31" t="str">
        <f t="shared" si="41"/>
        <v>N/A</v>
      </c>
      <c r="M690" s="31" t="str">
        <f t="shared" si="42"/>
        <v>N/A</v>
      </c>
      <c r="N690" s="31">
        <f t="shared" si="43"/>
        <v>0</v>
      </c>
    </row>
    <row r="691" spans="1:14" x14ac:dyDescent="0.45">
      <c r="A691" s="31" t="str">
        <f t="shared" si="40"/>
        <v>E06000013_Children in secure children's homes_number</v>
      </c>
      <c r="B691" s="31" t="s">
        <v>365</v>
      </c>
      <c r="C691" s="31" t="s">
        <v>366</v>
      </c>
      <c r="D691" s="31" t="s">
        <v>229</v>
      </c>
      <c r="E691" s="31">
        <v>2019</v>
      </c>
      <c r="F691" s="31" t="s">
        <v>66</v>
      </c>
      <c r="G691" s="26" t="s">
        <v>68</v>
      </c>
      <c r="H691" s="31" t="s">
        <v>1848</v>
      </c>
      <c r="I691" s="31" t="s">
        <v>70</v>
      </c>
      <c r="J691" s="31">
        <f>INDEX('LA lookup'!H:H,MATCH('Known to services raw data'!B691,'LA lookup'!G:G,0))</f>
        <v>35714</v>
      </c>
      <c r="K691" s="31" t="e">
        <v>#DIV/0!</v>
      </c>
      <c r="L691" s="31" t="str">
        <f t="shared" si="41"/>
        <v>N/A</v>
      </c>
      <c r="M691" s="31" t="str">
        <f t="shared" si="42"/>
        <v>N/A</v>
      </c>
      <c r="N691" s="31">
        <f t="shared" si="43"/>
        <v>0</v>
      </c>
    </row>
    <row r="692" spans="1:14" x14ac:dyDescent="0.45">
      <c r="A692" s="31" t="str">
        <f t="shared" si="40"/>
        <v>E10000023_Children in secure children's homes_number</v>
      </c>
      <c r="B692" s="31" t="s">
        <v>369</v>
      </c>
      <c r="C692" s="31" t="s">
        <v>370</v>
      </c>
      <c r="D692" s="31" t="s">
        <v>229</v>
      </c>
      <c r="E692" s="31">
        <v>2019</v>
      </c>
      <c r="F692" s="31" t="s">
        <v>66</v>
      </c>
      <c r="G692" s="26" t="s">
        <v>68</v>
      </c>
      <c r="H692" s="31" t="s">
        <v>1848</v>
      </c>
      <c r="I692" s="31" t="s">
        <v>70</v>
      </c>
      <c r="J692" s="31">
        <f>INDEX('LA lookup'!H:H,MATCH('Known to services raw data'!B692,'LA lookup'!G:G,0))</f>
        <v>117499</v>
      </c>
      <c r="K692" s="31" t="e">
        <v>#DIV/0!</v>
      </c>
      <c r="L692" s="31" t="str">
        <f t="shared" si="41"/>
        <v>N/A</v>
      </c>
      <c r="M692" s="31" t="str">
        <f t="shared" si="42"/>
        <v>N/A</v>
      </c>
      <c r="N692" s="31">
        <f t="shared" si="43"/>
        <v>0</v>
      </c>
    </row>
    <row r="693" spans="1:14" x14ac:dyDescent="0.45">
      <c r="A693" s="31" t="str">
        <f t="shared" si="40"/>
        <v>E06000014_Children in secure children's homes_number</v>
      </c>
      <c r="B693" s="31" t="s">
        <v>472</v>
      </c>
      <c r="C693" s="31" t="s">
        <v>473</v>
      </c>
      <c r="D693" s="31" t="s">
        <v>229</v>
      </c>
      <c r="E693" s="31">
        <v>2019</v>
      </c>
      <c r="F693" s="31" t="s">
        <v>66</v>
      </c>
      <c r="G693" s="26" t="s">
        <v>68</v>
      </c>
      <c r="H693" s="31" t="s">
        <v>1848</v>
      </c>
      <c r="I693" s="31" t="s">
        <v>70</v>
      </c>
      <c r="J693" s="31">
        <f>INDEX('LA lookup'!H:H,MATCH('Known to services raw data'!B693,'LA lookup'!G:G,0))</f>
        <v>36572</v>
      </c>
      <c r="K693" s="31" t="e">
        <v>#DIV/0!</v>
      </c>
      <c r="L693" s="31" t="str">
        <f t="shared" si="41"/>
        <v>N/A</v>
      </c>
      <c r="M693" s="31" t="str">
        <f t="shared" si="42"/>
        <v>N/A</v>
      </c>
      <c r="N693" s="31">
        <f t="shared" si="43"/>
        <v>0</v>
      </c>
    </row>
    <row r="694" spans="1:14" x14ac:dyDescent="0.45">
      <c r="A694" s="31" t="str">
        <f t="shared" si="40"/>
        <v>E06000032_Children in secure children's homes_number</v>
      </c>
      <c r="B694" s="31" t="s">
        <v>564</v>
      </c>
      <c r="C694" s="31" t="s">
        <v>724</v>
      </c>
      <c r="D694" s="31" t="s">
        <v>229</v>
      </c>
      <c r="E694" s="31">
        <v>2019</v>
      </c>
      <c r="F694" s="31" t="s">
        <v>66</v>
      </c>
      <c r="G694" s="26" t="s">
        <v>68</v>
      </c>
      <c r="H694" s="31" t="s">
        <v>1848</v>
      </c>
      <c r="I694" s="31" t="s">
        <v>70</v>
      </c>
      <c r="J694" s="31">
        <f>INDEX('LA lookup'!H:H,MATCH('Known to services raw data'!B694,'LA lookup'!G:G,0))</f>
        <v>57375</v>
      </c>
      <c r="K694" s="31" t="e">
        <v>#DIV/0!</v>
      </c>
      <c r="L694" s="31" t="str">
        <f t="shared" si="41"/>
        <v>N/A</v>
      </c>
      <c r="M694" s="31" t="str">
        <f t="shared" si="42"/>
        <v>N/A</v>
      </c>
      <c r="N694" s="31">
        <f t="shared" si="43"/>
        <v>0</v>
      </c>
    </row>
    <row r="695" spans="1:14" x14ac:dyDescent="0.45">
      <c r="A695" s="31" t="str">
        <f t="shared" si="40"/>
        <v>E06000055_Children in secure children's homes_number</v>
      </c>
      <c r="B695" s="31" t="s">
        <v>240</v>
      </c>
      <c r="C695" s="31" t="s">
        <v>241</v>
      </c>
      <c r="D695" s="31" t="s">
        <v>229</v>
      </c>
      <c r="E695" s="31">
        <v>2019</v>
      </c>
      <c r="F695" s="31" t="s">
        <v>66</v>
      </c>
      <c r="G695" s="26" t="s">
        <v>68</v>
      </c>
      <c r="H695" s="31" t="s">
        <v>1848</v>
      </c>
      <c r="I695" s="31" t="s">
        <v>70</v>
      </c>
      <c r="J695" s="31">
        <f>INDEX('LA lookup'!H:H,MATCH('Known to services raw data'!B695,'LA lookup'!G:G,0))</f>
        <v>40088</v>
      </c>
      <c r="K695" s="31" t="e">
        <v>#DIV/0!</v>
      </c>
      <c r="L695" s="31" t="str">
        <f t="shared" si="41"/>
        <v>N/A</v>
      </c>
      <c r="M695" s="31" t="str">
        <f t="shared" si="42"/>
        <v>N/A</v>
      </c>
      <c r="N695" s="31">
        <f t="shared" si="43"/>
        <v>0</v>
      </c>
    </row>
    <row r="696" spans="1:14" x14ac:dyDescent="0.45">
      <c r="A696" s="31" t="str">
        <f t="shared" si="40"/>
        <v>E06000056_Children in secure children's homes_number</v>
      </c>
      <c r="B696" s="31" t="s">
        <v>279</v>
      </c>
      <c r="C696" s="31" t="s">
        <v>280</v>
      </c>
      <c r="D696" s="31" t="s">
        <v>229</v>
      </c>
      <c r="E696" s="31">
        <v>2019</v>
      </c>
      <c r="F696" s="31" t="s">
        <v>66</v>
      </c>
      <c r="G696" s="26" t="s">
        <v>68</v>
      </c>
      <c r="H696" s="31" t="s">
        <v>1848</v>
      </c>
      <c r="I696" s="31" t="s">
        <v>70</v>
      </c>
      <c r="J696" s="31">
        <f>INDEX('LA lookup'!H:H,MATCH('Known to services raw data'!B696,'LA lookup'!G:G,0))</f>
        <v>62515</v>
      </c>
      <c r="K696" s="31" t="e">
        <v>#DIV/0!</v>
      </c>
      <c r="L696" s="31" t="str">
        <f t="shared" si="41"/>
        <v>N/A</v>
      </c>
      <c r="M696" s="31" t="str">
        <f t="shared" si="42"/>
        <v>N/A</v>
      </c>
      <c r="N696" s="31">
        <f t="shared" si="43"/>
        <v>0</v>
      </c>
    </row>
    <row r="697" spans="1:14" x14ac:dyDescent="0.45">
      <c r="A697" s="31" t="str">
        <f t="shared" si="40"/>
        <v>E10000002_Children in secure children's homes_number</v>
      </c>
      <c r="B697" s="31" t="s">
        <v>269</v>
      </c>
      <c r="C697" s="31" t="s">
        <v>270</v>
      </c>
      <c r="D697" s="31" t="s">
        <v>229</v>
      </c>
      <c r="E697" s="31">
        <v>2019</v>
      </c>
      <c r="F697" s="31" t="s">
        <v>66</v>
      </c>
      <c r="G697" s="26" t="s">
        <v>68</v>
      </c>
      <c r="H697" s="31" t="s">
        <v>1848</v>
      </c>
      <c r="I697" s="31" t="s">
        <v>70</v>
      </c>
      <c r="J697" s="31">
        <f>INDEX('LA lookup'!H:H,MATCH('Known to services raw data'!B697,'LA lookup'!G:G,0))</f>
        <v>124321</v>
      </c>
      <c r="K697" s="31" t="e">
        <v>#DIV/0!</v>
      </c>
      <c r="L697" s="31" t="str">
        <f t="shared" si="41"/>
        <v>N/A</v>
      </c>
      <c r="M697" s="31" t="str">
        <f t="shared" si="42"/>
        <v>N/A</v>
      </c>
      <c r="N697" s="31">
        <f t="shared" si="43"/>
        <v>0</v>
      </c>
    </row>
    <row r="698" spans="1:14" x14ac:dyDescent="0.45">
      <c r="A698" s="31" t="str">
        <f t="shared" si="40"/>
        <v>E06000042_Children in secure children's homes_number</v>
      </c>
      <c r="B698" s="31" t="s">
        <v>355</v>
      </c>
      <c r="C698" s="31" t="s">
        <v>356</v>
      </c>
      <c r="D698" s="31" t="s">
        <v>229</v>
      </c>
      <c r="E698" s="31">
        <v>2019</v>
      </c>
      <c r="F698" s="31" t="s">
        <v>66</v>
      </c>
      <c r="G698" s="26" t="s">
        <v>68</v>
      </c>
      <c r="H698" s="31" t="s">
        <v>1848</v>
      </c>
      <c r="I698" s="31" t="s">
        <v>70</v>
      </c>
      <c r="J698" s="31">
        <f>INDEX('LA lookup'!H:H,MATCH('Known to services raw data'!B698,'LA lookup'!G:G,0))</f>
        <v>68278</v>
      </c>
      <c r="K698" s="31" t="e">
        <v>#DIV/0!</v>
      </c>
      <c r="L698" s="31" t="str">
        <f t="shared" si="41"/>
        <v>N/A</v>
      </c>
      <c r="M698" s="31" t="str">
        <f t="shared" si="42"/>
        <v>N/A</v>
      </c>
      <c r="N698" s="31">
        <f t="shared" si="43"/>
        <v>0</v>
      </c>
    </row>
    <row r="699" spans="1:14" x14ac:dyDescent="0.45">
      <c r="A699" s="31" t="str">
        <f t="shared" si="40"/>
        <v>E10000007_Children in secure children's homes_number</v>
      </c>
      <c r="B699" s="31" t="s">
        <v>291</v>
      </c>
      <c r="C699" s="31" t="s">
        <v>292</v>
      </c>
      <c r="D699" s="31" t="s">
        <v>229</v>
      </c>
      <c r="E699" s="31">
        <v>2019</v>
      </c>
      <c r="F699" s="31" t="s">
        <v>66</v>
      </c>
      <c r="G699" s="26" t="s">
        <v>68</v>
      </c>
      <c r="H699" s="31" t="s">
        <v>1848</v>
      </c>
      <c r="I699" s="31" t="s">
        <v>70</v>
      </c>
      <c r="J699" s="31">
        <f>INDEX('LA lookup'!H:H,MATCH('Known to services raw data'!B699,'LA lookup'!G:G,0))</f>
        <v>153272</v>
      </c>
      <c r="K699" s="31" t="e">
        <v>#DIV/0!</v>
      </c>
      <c r="L699" s="31" t="str">
        <f t="shared" si="41"/>
        <v>N/A</v>
      </c>
      <c r="M699" s="31" t="str">
        <f t="shared" si="42"/>
        <v>N/A</v>
      </c>
      <c r="N699" s="31">
        <f t="shared" si="43"/>
        <v>0</v>
      </c>
    </row>
    <row r="700" spans="1:14" x14ac:dyDescent="0.45">
      <c r="A700" s="31" t="str">
        <f t="shared" si="40"/>
        <v>E06000015_Children in secure children's homes_number</v>
      </c>
      <c r="B700" s="31" t="s">
        <v>289</v>
      </c>
      <c r="C700" s="31" t="s">
        <v>290</v>
      </c>
      <c r="D700" s="31" t="s">
        <v>229</v>
      </c>
      <c r="E700" s="31">
        <v>2019</v>
      </c>
      <c r="F700" s="31" t="s">
        <v>66</v>
      </c>
      <c r="G700" s="26" t="s">
        <v>68</v>
      </c>
      <c r="H700" s="31" t="s">
        <v>1848</v>
      </c>
      <c r="I700" s="31" t="s">
        <v>70</v>
      </c>
      <c r="J700" s="31">
        <f>INDEX('LA lookup'!H:H,MATCH('Known to services raw data'!B700,'LA lookup'!G:G,0))</f>
        <v>59899</v>
      </c>
      <c r="K700" s="31" t="e">
        <v>#DIV/0!</v>
      </c>
      <c r="L700" s="31" t="str">
        <f t="shared" si="41"/>
        <v>N/A</v>
      </c>
      <c r="M700" s="31" t="str">
        <f t="shared" si="42"/>
        <v>N/A</v>
      </c>
      <c r="N700" s="31">
        <f t="shared" si="43"/>
        <v>0</v>
      </c>
    </row>
    <row r="701" spans="1:14" x14ac:dyDescent="0.45">
      <c r="A701" s="31" t="str">
        <f t="shared" si="40"/>
        <v>E10000009_Children in secure children's homes_number</v>
      </c>
      <c r="B701" s="31" t="s">
        <v>295</v>
      </c>
      <c r="C701" s="31" t="s">
        <v>296</v>
      </c>
      <c r="D701" s="31" t="s">
        <v>229</v>
      </c>
      <c r="E701" s="31">
        <v>2019</v>
      </c>
      <c r="F701" s="31" t="s">
        <v>66</v>
      </c>
      <c r="G701" s="26" t="s">
        <v>68</v>
      </c>
      <c r="H701" s="31" t="s">
        <v>1848</v>
      </c>
      <c r="I701" s="31" t="s">
        <v>70</v>
      </c>
      <c r="J701" s="31">
        <f>INDEX('LA lookup'!H:H,MATCH('Known to services raw data'!B701,'LA lookup'!G:G,0))</f>
        <v>76699</v>
      </c>
      <c r="K701" s="31" t="e">
        <v>#DIV/0!</v>
      </c>
      <c r="L701" s="31" t="str">
        <f t="shared" si="41"/>
        <v>N/A</v>
      </c>
      <c r="M701" s="31" t="str">
        <f t="shared" si="42"/>
        <v>N/A</v>
      </c>
      <c r="N701" s="31">
        <f t="shared" si="43"/>
        <v>0</v>
      </c>
    </row>
    <row r="702" spans="1:14" x14ac:dyDescent="0.45">
      <c r="A702" s="31" t="str">
        <f t="shared" si="40"/>
        <v>E06000029_Children in secure children's homes_number</v>
      </c>
      <c r="B702" s="31" t="s">
        <v>543</v>
      </c>
      <c r="C702" s="31" t="s">
        <v>717</v>
      </c>
      <c r="D702" s="31" t="s">
        <v>229</v>
      </c>
      <c r="E702" s="31">
        <v>2019</v>
      </c>
      <c r="F702" s="31" t="s">
        <v>66</v>
      </c>
      <c r="G702" s="26" t="s">
        <v>68</v>
      </c>
      <c r="H702" s="31" t="s">
        <v>1848</v>
      </c>
      <c r="I702" s="31" t="s">
        <v>70</v>
      </c>
      <c r="J702" s="31">
        <f>INDEX('LA lookup'!H:H,MATCH('Known to services raw data'!B702,'LA lookup'!G:G,0))</f>
        <v>30188</v>
      </c>
      <c r="K702" s="31" t="e">
        <v>#DIV/0!</v>
      </c>
      <c r="L702" s="31" t="str">
        <f t="shared" si="41"/>
        <v>N/A</v>
      </c>
      <c r="M702" s="31" t="str">
        <f t="shared" si="42"/>
        <v>N/A</v>
      </c>
      <c r="N702" s="31">
        <f t="shared" si="43"/>
        <v>0</v>
      </c>
    </row>
    <row r="703" spans="1:14" x14ac:dyDescent="0.45">
      <c r="A703" s="31" t="str">
        <f t="shared" si="40"/>
        <v>E06000028_Children in secure children's homes_number</v>
      </c>
      <c r="B703" s="31" t="s">
        <v>254</v>
      </c>
      <c r="C703" s="31" t="s">
        <v>255</v>
      </c>
      <c r="D703" s="31" t="s">
        <v>229</v>
      </c>
      <c r="E703" s="31">
        <v>2019</v>
      </c>
      <c r="F703" s="31" t="s">
        <v>66</v>
      </c>
      <c r="G703" s="26" t="s">
        <v>68</v>
      </c>
      <c r="H703" s="31" t="s">
        <v>1848</v>
      </c>
      <c r="I703" s="31" t="s">
        <v>70</v>
      </c>
      <c r="J703" s="31">
        <f>INDEX('LA lookup'!H:H,MATCH('Known to services raw data'!B703,'LA lookup'!G:G,0))</f>
        <v>36373</v>
      </c>
      <c r="K703" s="31" t="e">
        <v>#DIV/0!</v>
      </c>
      <c r="L703" s="31" t="str">
        <f t="shared" si="41"/>
        <v>N/A</v>
      </c>
      <c r="M703" s="31" t="str">
        <f t="shared" si="42"/>
        <v>N/A</v>
      </c>
      <c r="N703" s="31">
        <f t="shared" si="43"/>
        <v>0</v>
      </c>
    </row>
    <row r="704" spans="1:14" x14ac:dyDescent="0.45">
      <c r="A704" s="31" t="str">
        <f t="shared" si="40"/>
        <v>E06000047_Children in secure children's homes_number</v>
      </c>
      <c r="B704" s="31" t="s">
        <v>528</v>
      </c>
      <c r="C704" s="31" t="s">
        <v>721</v>
      </c>
      <c r="D704" s="31" t="s">
        <v>229</v>
      </c>
      <c r="E704" s="31">
        <v>2019</v>
      </c>
      <c r="F704" s="31" t="s">
        <v>66</v>
      </c>
      <c r="G704" s="26" t="s">
        <v>68</v>
      </c>
      <c r="H704" s="31" t="s">
        <v>1848</v>
      </c>
      <c r="I704" s="31" t="s">
        <v>70</v>
      </c>
      <c r="J704" s="31">
        <f>INDEX('LA lookup'!H:H,MATCH('Known to services raw data'!B704,'LA lookup'!G:G,0))</f>
        <v>101040</v>
      </c>
      <c r="K704" s="31" t="e">
        <v>#DIV/0!</v>
      </c>
      <c r="L704" s="31" t="str">
        <f t="shared" si="41"/>
        <v>N/A</v>
      </c>
      <c r="M704" s="31" t="str">
        <f t="shared" si="42"/>
        <v>N/A</v>
      </c>
      <c r="N704" s="31">
        <f t="shared" si="43"/>
        <v>0</v>
      </c>
    </row>
    <row r="705" spans="1:14" x14ac:dyDescent="0.45">
      <c r="A705" s="31" t="str">
        <f t="shared" si="40"/>
        <v>E06000005_Children in secure children's homes_number</v>
      </c>
      <c r="B705" s="31" t="s">
        <v>287</v>
      </c>
      <c r="C705" s="31" t="s">
        <v>288</v>
      </c>
      <c r="D705" s="31" t="s">
        <v>229</v>
      </c>
      <c r="E705" s="31">
        <v>2019</v>
      </c>
      <c r="F705" s="31" t="s">
        <v>66</v>
      </c>
      <c r="G705" s="26" t="s">
        <v>68</v>
      </c>
      <c r="H705" s="31" t="s">
        <v>1848</v>
      </c>
      <c r="I705" s="31" t="s">
        <v>70</v>
      </c>
      <c r="J705" s="31">
        <f>INDEX('LA lookup'!H:H,MATCH('Known to services raw data'!B705,'LA lookup'!G:G,0))</f>
        <v>22454</v>
      </c>
      <c r="K705" s="31" t="e">
        <v>#DIV/0!</v>
      </c>
      <c r="L705" s="31" t="str">
        <f t="shared" si="41"/>
        <v>N/A</v>
      </c>
      <c r="M705" s="31" t="str">
        <f t="shared" si="42"/>
        <v>N/A</v>
      </c>
      <c r="N705" s="31">
        <f t="shared" si="43"/>
        <v>0</v>
      </c>
    </row>
    <row r="706" spans="1:14" x14ac:dyDescent="0.45">
      <c r="A706" s="31" t="str">
        <f t="shared" ref="A706:A769" si="44">CONCATENATE(B706,"_",G706,"_",H706)</f>
        <v>E10000011_Children in secure children's homes_number</v>
      </c>
      <c r="B706" s="31" t="s">
        <v>299</v>
      </c>
      <c r="C706" s="31" t="s">
        <v>300</v>
      </c>
      <c r="D706" s="31" t="s">
        <v>229</v>
      </c>
      <c r="E706" s="31">
        <v>2019</v>
      </c>
      <c r="F706" s="31" t="s">
        <v>66</v>
      </c>
      <c r="G706" s="26" t="s">
        <v>68</v>
      </c>
      <c r="H706" s="31" t="s">
        <v>1848</v>
      </c>
      <c r="I706" s="31" t="s">
        <v>70</v>
      </c>
      <c r="J706" s="31">
        <f>INDEX('LA lookup'!H:H,MATCH('Known to services raw data'!B706,'LA lookup'!G:G,0))</f>
        <v>106378</v>
      </c>
      <c r="K706" s="31" t="e">
        <v>#DIV/0!</v>
      </c>
      <c r="L706" s="31" t="str">
        <f t="shared" ref="L706:L769" si="45">IF(LOWER(H706)="percentage",CONCATENATE(I706,"%"),IF(LOWER(H706)="proportion",CONCATENATE(ROUND(I706,1)," per 1000 households"),IF(J706="NA",K706,IF(OR(ISERROR(I706),ISBLANK(I706),NOT(ISNUMBER(I706))),"N/A",CONCATENATE(ROUND(I706/J706*1000,1)," per 1000 0-17 yr olds")))))</f>
        <v>N/A</v>
      </c>
      <c r="M706" s="31" t="str">
        <f t="shared" ref="M706:M769" si="46">IF(LOWER(H706)="percentage",I706,IF(LOWER(H706)="proportion",I706,IF(J706="NA",K706,IF(OR(ISERROR(I706),ISBLANK(I706),NOT(ISNUMBER(I706))),"N/A",I706/J706*1000))))</f>
        <v>N/A</v>
      </c>
      <c r="N706" s="31">
        <f t="shared" si="43"/>
        <v>0</v>
      </c>
    </row>
    <row r="707" spans="1:14" x14ac:dyDescent="0.45">
      <c r="A707" s="31" t="str">
        <f t="shared" si="44"/>
        <v>E06000043_Children in secure children's homes_number</v>
      </c>
      <c r="B707" s="31" t="s">
        <v>263</v>
      </c>
      <c r="C707" s="31" t="s">
        <v>264</v>
      </c>
      <c r="D707" s="31" t="s">
        <v>229</v>
      </c>
      <c r="E707" s="31">
        <v>2019</v>
      </c>
      <c r="F707" s="31" t="s">
        <v>66</v>
      </c>
      <c r="G707" s="26" t="s">
        <v>68</v>
      </c>
      <c r="H707" s="31" t="s">
        <v>1848</v>
      </c>
      <c r="I707" s="31" t="s">
        <v>70</v>
      </c>
      <c r="J707" s="31">
        <f>INDEX('LA lookup'!H:H,MATCH('Known to services raw data'!B707,'LA lookup'!G:G,0))</f>
        <v>51005</v>
      </c>
      <c r="K707" s="31" t="e">
        <v>#DIV/0!</v>
      </c>
      <c r="L707" s="31" t="str">
        <f t="shared" si="45"/>
        <v>N/A</v>
      </c>
      <c r="M707" s="31" t="str">
        <f t="shared" si="46"/>
        <v>N/A</v>
      </c>
      <c r="N707" s="31">
        <f t="shared" ref="N707:N770" si="47">IF(OR(C707="City of London",C707="Isles of Scilly"),1,0)</f>
        <v>0</v>
      </c>
    </row>
    <row r="708" spans="1:14" x14ac:dyDescent="0.45">
      <c r="A708" s="31" t="str">
        <f t="shared" si="44"/>
        <v>E10000014_Children in secure children's homes_number</v>
      </c>
      <c r="B708" s="31" t="s">
        <v>309</v>
      </c>
      <c r="C708" s="31" t="s">
        <v>310</v>
      </c>
      <c r="D708" s="31" t="s">
        <v>229</v>
      </c>
      <c r="E708" s="31">
        <v>2019</v>
      </c>
      <c r="F708" s="31" t="s">
        <v>66</v>
      </c>
      <c r="G708" s="26" t="s">
        <v>68</v>
      </c>
      <c r="H708" s="31" t="s">
        <v>1848</v>
      </c>
      <c r="I708" s="31" t="s">
        <v>70</v>
      </c>
      <c r="J708" s="31">
        <f>INDEX('LA lookup'!H:H,MATCH('Known to services raw data'!B708,'LA lookup'!G:G,0))</f>
        <v>284002</v>
      </c>
      <c r="K708" s="31" t="e">
        <v>#DIV/0!</v>
      </c>
      <c r="L708" s="31" t="str">
        <f t="shared" si="45"/>
        <v>N/A</v>
      </c>
      <c r="M708" s="31" t="str">
        <f t="shared" si="46"/>
        <v>N/A</v>
      </c>
      <c r="N708" s="31">
        <f t="shared" si="47"/>
        <v>0</v>
      </c>
    </row>
    <row r="709" spans="1:14" x14ac:dyDescent="0.45">
      <c r="A709" s="31" t="str">
        <f t="shared" si="44"/>
        <v>E06000044_Children in secure children's homes_number</v>
      </c>
      <c r="B709" s="31" t="s">
        <v>383</v>
      </c>
      <c r="C709" s="31" t="s">
        <v>384</v>
      </c>
      <c r="D709" s="31" t="s">
        <v>229</v>
      </c>
      <c r="E709" s="31">
        <v>2019</v>
      </c>
      <c r="F709" s="31" t="s">
        <v>66</v>
      </c>
      <c r="G709" s="26" t="s">
        <v>68</v>
      </c>
      <c r="H709" s="31" t="s">
        <v>1848</v>
      </c>
      <c r="I709" s="31" t="s">
        <v>70</v>
      </c>
      <c r="J709" s="31">
        <f>INDEX('LA lookup'!H:H,MATCH('Known to services raw data'!B709,'LA lookup'!G:G,0))</f>
        <v>44046</v>
      </c>
      <c r="K709" s="31" t="e">
        <v>#DIV/0!</v>
      </c>
      <c r="L709" s="31" t="str">
        <f t="shared" si="45"/>
        <v>N/A</v>
      </c>
      <c r="M709" s="31" t="str">
        <f t="shared" si="46"/>
        <v>N/A</v>
      </c>
      <c r="N709" s="31">
        <f t="shared" si="47"/>
        <v>0</v>
      </c>
    </row>
    <row r="710" spans="1:14" x14ac:dyDescent="0.45">
      <c r="A710" s="31" t="str">
        <f t="shared" si="44"/>
        <v>E06000045_Children in secure children's homes_number</v>
      </c>
      <c r="B710" s="31" t="s">
        <v>577</v>
      </c>
      <c r="C710" s="31" t="s">
        <v>729</v>
      </c>
      <c r="D710" s="31" t="s">
        <v>229</v>
      </c>
      <c r="E710" s="31">
        <v>2019</v>
      </c>
      <c r="F710" s="31" t="s">
        <v>66</v>
      </c>
      <c r="G710" s="26" t="s">
        <v>68</v>
      </c>
      <c r="H710" s="31" t="s">
        <v>1848</v>
      </c>
      <c r="I710" s="31" t="s">
        <v>70</v>
      </c>
      <c r="J710" s="31">
        <f>INDEX('LA lookup'!H:H,MATCH('Known to services raw data'!B710,'LA lookup'!G:G,0))</f>
        <v>50832</v>
      </c>
      <c r="K710" s="31" t="e">
        <v>#DIV/0!</v>
      </c>
      <c r="L710" s="31" t="str">
        <f t="shared" si="45"/>
        <v>N/A</v>
      </c>
      <c r="M710" s="31" t="str">
        <f t="shared" si="46"/>
        <v>N/A</v>
      </c>
      <c r="N710" s="31">
        <f t="shared" si="47"/>
        <v>0</v>
      </c>
    </row>
    <row r="711" spans="1:14" x14ac:dyDescent="0.45">
      <c r="A711" s="31" t="str">
        <f t="shared" si="44"/>
        <v>E10000018_Children in secure children's homes_number</v>
      </c>
      <c r="B711" s="31" t="s">
        <v>552</v>
      </c>
      <c r="C711" s="31" t="s">
        <v>553</v>
      </c>
      <c r="D711" s="31" t="s">
        <v>229</v>
      </c>
      <c r="E711" s="31">
        <v>2019</v>
      </c>
      <c r="F711" s="31" t="s">
        <v>66</v>
      </c>
      <c r="G711" s="26" t="s">
        <v>68</v>
      </c>
      <c r="H711" s="31" t="s">
        <v>1848</v>
      </c>
      <c r="I711" s="31" t="s">
        <v>70</v>
      </c>
      <c r="J711" s="31">
        <f>INDEX('LA lookup'!H:H,MATCH('Known to services raw data'!B711,'LA lookup'!G:G,0))</f>
        <v>140307</v>
      </c>
      <c r="K711" s="31" t="e">
        <v>#DIV/0!</v>
      </c>
      <c r="L711" s="31" t="str">
        <f t="shared" si="45"/>
        <v>N/A</v>
      </c>
      <c r="M711" s="31" t="str">
        <f t="shared" si="46"/>
        <v>N/A</v>
      </c>
      <c r="N711" s="31">
        <f t="shared" si="47"/>
        <v>0</v>
      </c>
    </row>
    <row r="712" spans="1:14" x14ac:dyDescent="0.45">
      <c r="A712" s="31" t="str">
        <f t="shared" si="44"/>
        <v>E06000016_Children in secure children's homes_number</v>
      </c>
      <c r="B712" s="31" t="s">
        <v>341</v>
      </c>
      <c r="C712" s="31" t="s">
        <v>342</v>
      </c>
      <c r="D712" s="31" t="s">
        <v>229</v>
      </c>
      <c r="E712" s="31">
        <v>2019</v>
      </c>
      <c r="F712" s="31" t="s">
        <v>66</v>
      </c>
      <c r="G712" s="26" t="s">
        <v>68</v>
      </c>
      <c r="H712" s="31" t="s">
        <v>1848</v>
      </c>
      <c r="I712" s="31" t="s">
        <v>70</v>
      </c>
      <c r="J712" s="31">
        <f>INDEX('LA lookup'!H:H,MATCH('Known to services raw data'!B712,'LA lookup'!G:G,0))</f>
        <v>83994</v>
      </c>
      <c r="K712" s="31" t="e">
        <v>#DIV/0!</v>
      </c>
      <c r="L712" s="31" t="str">
        <f t="shared" si="45"/>
        <v>N/A</v>
      </c>
      <c r="M712" s="31" t="str">
        <f t="shared" si="46"/>
        <v>N/A</v>
      </c>
      <c r="N712" s="31">
        <f t="shared" si="47"/>
        <v>0</v>
      </c>
    </row>
    <row r="713" spans="1:14" x14ac:dyDescent="0.45">
      <c r="A713" s="31" t="str">
        <f t="shared" si="44"/>
        <v>E06000017_Children in secure children's homes_number</v>
      </c>
      <c r="B713" s="31" t="s">
        <v>548</v>
      </c>
      <c r="C713" s="31" t="s">
        <v>728</v>
      </c>
      <c r="D713" s="31" t="s">
        <v>229</v>
      </c>
      <c r="E713" s="31">
        <v>2019</v>
      </c>
      <c r="F713" s="31" t="s">
        <v>66</v>
      </c>
      <c r="G713" s="26" t="s">
        <v>68</v>
      </c>
      <c r="H713" s="31" t="s">
        <v>1848</v>
      </c>
      <c r="I713" s="31" t="s">
        <v>70</v>
      </c>
      <c r="J713" s="31">
        <f>INDEX('LA lookup'!H:H,MATCH('Known to services raw data'!B713,'LA lookup'!G:G,0))</f>
        <v>7807</v>
      </c>
      <c r="K713" s="31" t="e">
        <v>#DIV/0!</v>
      </c>
      <c r="L713" s="31" t="str">
        <f t="shared" si="45"/>
        <v>N/A</v>
      </c>
      <c r="M713" s="31" t="str">
        <f t="shared" si="46"/>
        <v>N/A</v>
      </c>
      <c r="N713" s="31">
        <f t="shared" si="47"/>
        <v>0</v>
      </c>
    </row>
    <row r="714" spans="1:14" x14ac:dyDescent="0.45">
      <c r="A714" s="31" t="str">
        <f t="shared" si="44"/>
        <v>E10000028_Children in secure children's homes_number</v>
      </c>
      <c r="B714" s="31" t="s">
        <v>418</v>
      </c>
      <c r="C714" s="31" t="s">
        <v>419</v>
      </c>
      <c r="D714" s="31" t="s">
        <v>229</v>
      </c>
      <c r="E714" s="31">
        <v>2019</v>
      </c>
      <c r="F714" s="31" t="s">
        <v>66</v>
      </c>
      <c r="G714" s="26" t="s">
        <v>68</v>
      </c>
      <c r="H714" s="31" t="s">
        <v>1848</v>
      </c>
      <c r="I714" s="31" t="s">
        <v>70</v>
      </c>
      <c r="J714" s="31">
        <f>INDEX('LA lookup'!H:H,MATCH('Known to services raw data'!B714,'LA lookup'!G:G,0))</f>
        <v>169603</v>
      </c>
      <c r="K714" s="31" t="e">
        <v>#DIV/0!</v>
      </c>
      <c r="L714" s="31" t="str">
        <f t="shared" si="45"/>
        <v>N/A</v>
      </c>
      <c r="M714" s="31" t="str">
        <f t="shared" si="46"/>
        <v>N/A</v>
      </c>
      <c r="N714" s="31">
        <f t="shared" si="47"/>
        <v>0</v>
      </c>
    </row>
    <row r="715" spans="1:14" x14ac:dyDescent="0.45">
      <c r="A715" s="31" t="str">
        <f t="shared" si="44"/>
        <v>E06000021_Children in secure children's homes_number</v>
      </c>
      <c r="B715" s="31" t="s">
        <v>424</v>
      </c>
      <c r="C715" s="31" t="s">
        <v>425</v>
      </c>
      <c r="D715" s="31" t="s">
        <v>229</v>
      </c>
      <c r="E715" s="31">
        <v>2019</v>
      </c>
      <c r="F715" s="31" t="s">
        <v>66</v>
      </c>
      <c r="G715" s="26" t="s">
        <v>68</v>
      </c>
      <c r="H715" s="31" t="s">
        <v>1848</v>
      </c>
      <c r="I715" s="31" t="s">
        <v>70</v>
      </c>
      <c r="J715" s="31">
        <f>INDEX('LA lookup'!H:H,MATCH('Known to services raw data'!B715,'LA lookup'!G:G,0))</f>
        <v>57549</v>
      </c>
      <c r="K715" s="31" t="e">
        <v>#DIV/0!</v>
      </c>
      <c r="L715" s="31" t="str">
        <f t="shared" si="45"/>
        <v>N/A</v>
      </c>
      <c r="M715" s="31" t="str">
        <f t="shared" si="46"/>
        <v>N/A</v>
      </c>
      <c r="N715" s="31">
        <f t="shared" si="47"/>
        <v>0</v>
      </c>
    </row>
    <row r="716" spans="1:14" x14ac:dyDescent="0.45">
      <c r="A716" s="31" t="str">
        <f t="shared" si="44"/>
        <v>E06000054_Children in secure children's homes_number</v>
      </c>
      <c r="B716" s="31" t="s">
        <v>462</v>
      </c>
      <c r="C716" s="31" t="s">
        <v>463</v>
      </c>
      <c r="D716" s="31" t="s">
        <v>229</v>
      </c>
      <c r="E716" s="31">
        <v>2019</v>
      </c>
      <c r="F716" s="31" t="s">
        <v>66</v>
      </c>
      <c r="G716" s="26" t="s">
        <v>68</v>
      </c>
      <c r="H716" s="31" t="s">
        <v>1848</v>
      </c>
      <c r="I716" s="31" t="s">
        <v>70</v>
      </c>
      <c r="J716" s="31">
        <f>INDEX('LA lookup'!H:H,MATCH('Known to services raw data'!B716,'LA lookup'!G:G,0))</f>
        <v>105692</v>
      </c>
      <c r="K716" s="31" t="e">
        <v>#DIV/0!</v>
      </c>
      <c r="L716" s="31" t="str">
        <f t="shared" si="45"/>
        <v>N/A</v>
      </c>
      <c r="M716" s="31" t="str">
        <f t="shared" si="46"/>
        <v>N/A</v>
      </c>
      <c r="N716" s="31">
        <f t="shared" si="47"/>
        <v>0</v>
      </c>
    </row>
    <row r="717" spans="1:14" x14ac:dyDescent="0.45">
      <c r="A717" s="31" t="str">
        <f t="shared" si="44"/>
        <v>E06000030_Children in secure children's homes_number</v>
      </c>
      <c r="B717" s="31" t="s">
        <v>434</v>
      </c>
      <c r="C717" s="31" t="s">
        <v>435</v>
      </c>
      <c r="D717" s="31" t="s">
        <v>229</v>
      </c>
      <c r="E717" s="31">
        <v>2019</v>
      </c>
      <c r="F717" s="31" t="s">
        <v>66</v>
      </c>
      <c r="G717" s="26" t="s">
        <v>68</v>
      </c>
      <c r="H717" s="31" t="s">
        <v>1848</v>
      </c>
      <c r="I717" s="31" t="s">
        <v>70</v>
      </c>
      <c r="J717" s="31">
        <f>INDEX('LA lookup'!H:H,MATCH('Known to services raw data'!B717,'LA lookup'!G:G,0))</f>
        <v>50239</v>
      </c>
      <c r="K717" s="31" t="e">
        <v>#DIV/0!</v>
      </c>
      <c r="L717" s="31" t="str">
        <f t="shared" si="45"/>
        <v>N/A</v>
      </c>
      <c r="M717" s="31" t="str">
        <f t="shared" si="46"/>
        <v>N/A</v>
      </c>
      <c r="N717" s="31">
        <f t="shared" si="47"/>
        <v>0</v>
      </c>
    </row>
    <row r="718" spans="1:14" x14ac:dyDescent="0.45">
      <c r="A718" s="31" t="str">
        <f t="shared" si="44"/>
        <v>E06000036_Children in secure children's homes_number</v>
      </c>
      <c r="B718" s="31" t="s">
        <v>257</v>
      </c>
      <c r="C718" s="31" t="s">
        <v>258</v>
      </c>
      <c r="D718" s="31" t="s">
        <v>229</v>
      </c>
      <c r="E718" s="31">
        <v>2019</v>
      </c>
      <c r="F718" s="31" t="s">
        <v>66</v>
      </c>
      <c r="G718" s="26" t="s">
        <v>68</v>
      </c>
      <c r="H718" s="31" t="s">
        <v>1848</v>
      </c>
      <c r="I718" s="31" t="s">
        <v>70</v>
      </c>
      <c r="J718" s="31">
        <f>INDEX('LA lookup'!H:H,MATCH('Known to services raw data'!B718,'LA lookup'!G:G,0))</f>
        <v>28336</v>
      </c>
      <c r="K718" s="31" t="e">
        <v>#DIV/0!</v>
      </c>
      <c r="L718" s="31" t="str">
        <f t="shared" si="45"/>
        <v>N/A</v>
      </c>
      <c r="M718" s="31" t="str">
        <f t="shared" si="46"/>
        <v>N/A</v>
      </c>
      <c r="N718" s="31">
        <f t="shared" si="47"/>
        <v>0</v>
      </c>
    </row>
    <row r="719" spans="1:14" x14ac:dyDescent="0.45">
      <c r="A719" s="31" t="str">
        <f t="shared" si="44"/>
        <v>E06000040_Children in secure children's homes_number</v>
      </c>
      <c r="B719" s="31" t="s">
        <v>555</v>
      </c>
      <c r="C719" s="31" t="s">
        <v>727</v>
      </c>
      <c r="D719" s="31" t="s">
        <v>229</v>
      </c>
      <c r="E719" s="31">
        <v>2019</v>
      </c>
      <c r="F719" s="31" t="s">
        <v>66</v>
      </c>
      <c r="G719" s="26" t="s">
        <v>68</v>
      </c>
      <c r="H719" s="31" t="s">
        <v>1848</v>
      </c>
      <c r="I719" s="31" t="s">
        <v>70</v>
      </c>
      <c r="J719" s="31">
        <f>INDEX('LA lookup'!H:H,MATCH('Known to services raw data'!B719,'LA lookup'!G:G,0))</f>
        <v>34604</v>
      </c>
      <c r="K719" s="31" t="e">
        <v>#DIV/0!</v>
      </c>
      <c r="L719" s="31" t="str">
        <f t="shared" si="45"/>
        <v>N/A</v>
      </c>
      <c r="M719" s="31" t="str">
        <f t="shared" si="46"/>
        <v>N/A</v>
      </c>
      <c r="N719" s="31">
        <f t="shared" si="47"/>
        <v>0</v>
      </c>
    </row>
    <row r="720" spans="1:14" x14ac:dyDescent="0.45">
      <c r="A720" s="31" t="str">
        <f t="shared" si="44"/>
        <v>E06000037_Children in secure children's homes_number</v>
      </c>
      <c r="B720" s="31" t="s">
        <v>456</v>
      </c>
      <c r="C720" s="31" t="s">
        <v>457</v>
      </c>
      <c r="D720" s="31" t="s">
        <v>229</v>
      </c>
      <c r="E720" s="31">
        <v>2019</v>
      </c>
      <c r="F720" s="31" t="s">
        <v>66</v>
      </c>
      <c r="G720" s="26" t="s">
        <v>68</v>
      </c>
      <c r="H720" s="31" t="s">
        <v>1848</v>
      </c>
      <c r="I720" s="31" t="s">
        <v>70</v>
      </c>
      <c r="J720" s="31">
        <f>INDEX('LA lookup'!H:H,MATCH('Known to services raw data'!B720,'LA lookup'!G:G,0))</f>
        <v>35623</v>
      </c>
      <c r="K720" s="31" t="e">
        <v>#DIV/0!</v>
      </c>
      <c r="L720" s="31" t="str">
        <f t="shared" si="45"/>
        <v>N/A</v>
      </c>
      <c r="M720" s="31" t="str">
        <f t="shared" si="46"/>
        <v>N/A</v>
      </c>
      <c r="N720" s="31">
        <f t="shared" si="47"/>
        <v>0</v>
      </c>
    </row>
    <row r="721" spans="1:14" x14ac:dyDescent="0.45">
      <c r="A721" s="31" t="str">
        <f t="shared" si="44"/>
        <v>E06000038_Children in secure children's homes_number</v>
      </c>
      <c r="B721" s="31" t="s">
        <v>557</v>
      </c>
      <c r="C721" s="31" t="s">
        <v>726</v>
      </c>
      <c r="D721" s="31" t="s">
        <v>229</v>
      </c>
      <c r="E721" s="31">
        <v>2019</v>
      </c>
      <c r="F721" s="31" t="s">
        <v>66</v>
      </c>
      <c r="G721" s="26" t="s">
        <v>68</v>
      </c>
      <c r="H721" s="31" t="s">
        <v>1848</v>
      </c>
      <c r="I721" s="31" t="s">
        <v>70</v>
      </c>
      <c r="J721" s="31">
        <f>INDEX('LA lookup'!H:H,MATCH('Known to services raw data'!B721,'LA lookup'!G:G,0))</f>
        <v>37080</v>
      </c>
      <c r="K721" s="31" t="e">
        <v>#DIV/0!</v>
      </c>
      <c r="L721" s="31" t="str">
        <f t="shared" si="45"/>
        <v>N/A</v>
      </c>
      <c r="M721" s="31" t="str">
        <f t="shared" si="46"/>
        <v>N/A</v>
      </c>
      <c r="N721" s="31">
        <f t="shared" si="47"/>
        <v>0</v>
      </c>
    </row>
    <row r="722" spans="1:14" x14ac:dyDescent="0.45">
      <c r="A722" s="31" t="str">
        <f t="shared" si="44"/>
        <v>E06000039_Children in secure children's homes_number</v>
      </c>
      <c r="B722" s="31" t="s">
        <v>404</v>
      </c>
      <c r="C722" s="31" t="s">
        <v>405</v>
      </c>
      <c r="D722" s="31" t="s">
        <v>229</v>
      </c>
      <c r="E722" s="31">
        <v>2019</v>
      </c>
      <c r="F722" s="31" t="s">
        <v>66</v>
      </c>
      <c r="G722" s="26" t="s">
        <v>68</v>
      </c>
      <c r="H722" s="31" t="s">
        <v>1848</v>
      </c>
      <c r="I722" s="31" t="s">
        <v>70</v>
      </c>
      <c r="J722" s="31">
        <f>INDEX('LA lookup'!H:H,MATCH('Known to services raw data'!B722,'LA lookup'!G:G,0))</f>
        <v>42699</v>
      </c>
      <c r="K722" s="31" t="e">
        <v>#DIV/0!</v>
      </c>
      <c r="L722" s="31" t="str">
        <f t="shared" si="45"/>
        <v>N/A</v>
      </c>
      <c r="M722" s="31" t="str">
        <f t="shared" si="46"/>
        <v>N/A</v>
      </c>
      <c r="N722" s="31">
        <f t="shared" si="47"/>
        <v>0</v>
      </c>
    </row>
    <row r="723" spans="1:14" x14ac:dyDescent="0.45">
      <c r="A723" s="31" t="str">
        <f t="shared" si="44"/>
        <v>E06000041_Children in secure children's homes_number</v>
      </c>
      <c r="B723" s="31" t="s">
        <v>466</v>
      </c>
      <c r="C723" s="31" t="s">
        <v>467</v>
      </c>
      <c r="D723" s="31" t="s">
        <v>229</v>
      </c>
      <c r="E723" s="31">
        <v>2019</v>
      </c>
      <c r="F723" s="31" t="s">
        <v>66</v>
      </c>
      <c r="G723" s="26" t="s">
        <v>68</v>
      </c>
      <c r="H723" s="31" t="s">
        <v>1848</v>
      </c>
      <c r="I723" s="31" t="s">
        <v>70</v>
      </c>
      <c r="J723" s="31">
        <f>INDEX('LA lookup'!H:H,MATCH('Known to services raw data'!B723,'LA lookup'!G:G,0))</f>
        <v>39532</v>
      </c>
      <c r="K723" s="31" t="e">
        <v>#DIV/0!</v>
      </c>
      <c r="L723" s="31" t="str">
        <f t="shared" si="45"/>
        <v>N/A</v>
      </c>
      <c r="M723" s="31" t="str">
        <f t="shared" si="46"/>
        <v>N/A</v>
      </c>
      <c r="N723" s="31">
        <f t="shared" si="47"/>
        <v>0</v>
      </c>
    </row>
    <row r="724" spans="1:14" x14ac:dyDescent="0.45">
      <c r="A724" s="31" t="str">
        <f t="shared" si="44"/>
        <v>E10000003_Children in secure children's homes_number</v>
      </c>
      <c r="B724" s="31" t="s">
        <v>275</v>
      </c>
      <c r="C724" s="31" t="s">
        <v>276</v>
      </c>
      <c r="D724" s="31" t="s">
        <v>229</v>
      </c>
      <c r="E724" s="31">
        <v>2019</v>
      </c>
      <c r="F724" s="31" t="s">
        <v>66</v>
      </c>
      <c r="G724" s="26" t="s">
        <v>68</v>
      </c>
      <c r="H724" s="31" t="s">
        <v>1848</v>
      </c>
      <c r="I724" s="31" t="s">
        <v>70</v>
      </c>
      <c r="J724" s="31">
        <f>INDEX('LA lookup'!H:H,MATCH('Known to services raw data'!B724,'LA lookup'!G:G,0))</f>
        <v>135719</v>
      </c>
      <c r="K724" s="31" t="e">
        <v>#DIV/0!</v>
      </c>
      <c r="L724" s="31" t="str">
        <f t="shared" si="45"/>
        <v>N/A</v>
      </c>
      <c r="M724" s="31" t="str">
        <f t="shared" si="46"/>
        <v>N/A</v>
      </c>
      <c r="N724" s="31">
        <f t="shared" si="47"/>
        <v>0</v>
      </c>
    </row>
    <row r="725" spans="1:14" x14ac:dyDescent="0.45">
      <c r="A725" s="31" t="str">
        <f t="shared" si="44"/>
        <v>E06000031_Children in secure children's homes_number</v>
      </c>
      <c r="B725" s="31" t="s">
        <v>379</v>
      </c>
      <c r="C725" s="31" t="s">
        <v>380</v>
      </c>
      <c r="D725" s="31" t="s">
        <v>229</v>
      </c>
      <c r="E725" s="31">
        <v>2019</v>
      </c>
      <c r="F725" s="31" t="s">
        <v>66</v>
      </c>
      <c r="G725" s="26" t="s">
        <v>68</v>
      </c>
      <c r="H725" s="31" t="s">
        <v>1848</v>
      </c>
      <c r="I725" s="31" t="s">
        <v>70</v>
      </c>
      <c r="J725" s="31">
        <f>INDEX('LA lookup'!H:H,MATCH('Known to services raw data'!B725,'LA lookup'!G:G,0))</f>
        <v>51137</v>
      </c>
      <c r="K725" s="31" t="e">
        <v>#DIV/0!</v>
      </c>
      <c r="L725" s="31" t="str">
        <f t="shared" si="45"/>
        <v>N/A</v>
      </c>
      <c r="M725" s="31" t="str">
        <f t="shared" si="46"/>
        <v>N/A</v>
      </c>
      <c r="N725" s="31">
        <f t="shared" si="47"/>
        <v>0</v>
      </c>
    </row>
    <row r="726" spans="1:14" x14ac:dyDescent="0.45">
      <c r="A726" s="31" t="str">
        <f t="shared" si="44"/>
        <v>E06000006_Children in secure children's homes_number</v>
      </c>
      <c r="B726" s="31" t="s">
        <v>531</v>
      </c>
      <c r="C726" s="31" t="s">
        <v>722</v>
      </c>
      <c r="D726" s="31" t="s">
        <v>229</v>
      </c>
      <c r="E726" s="31">
        <v>2019</v>
      </c>
      <c r="F726" s="31" t="s">
        <v>66</v>
      </c>
      <c r="G726" s="26" t="s">
        <v>68</v>
      </c>
      <c r="H726" s="31" t="s">
        <v>1848</v>
      </c>
      <c r="I726" s="31" t="s">
        <v>70</v>
      </c>
      <c r="J726" s="31">
        <f>INDEX('LA lookup'!H:H,MATCH('Known to services raw data'!B726,'LA lookup'!G:G,0))</f>
        <v>28617</v>
      </c>
      <c r="K726" s="31" t="e">
        <v>#DIV/0!</v>
      </c>
      <c r="L726" s="31" t="str">
        <f t="shared" si="45"/>
        <v>N/A</v>
      </c>
      <c r="M726" s="31" t="str">
        <f t="shared" si="46"/>
        <v>N/A</v>
      </c>
      <c r="N726" s="31">
        <f t="shared" si="47"/>
        <v>0</v>
      </c>
    </row>
    <row r="727" spans="1:14" x14ac:dyDescent="0.45">
      <c r="A727" s="31" t="str">
        <f t="shared" si="44"/>
        <v>E06000007_Children in secure children's homes_number</v>
      </c>
      <c r="B727" s="31" t="s">
        <v>452</v>
      </c>
      <c r="C727" s="31" t="s">
        <v>453</v>
      </c>
      <c r="D727" s="31" t="s">
        <v>229</v>
      </c>
      <c r="E727" s="31">
        <v>2019</v>
      </c>
      <c r="F727" s="31" t="s">
        <v>66</v>
      </c>
      <c r="G727" s="26" t="s">
        <v>68</v>
      </c>
      <c r="H727" s="31" t="s">
        <v>1848</v>
      </c>
      <c r="I727" s="31" t="s">
        <v>70</v>
      </c>
      <c r="J727" s="31">
        <f>INDEX('LA lookup'!H:H,MATCH('Known to services raw data'!B727,'LA lookup'!G:G,0))</f>
        <v>44484</v>
      </c>
      <c r="K727" s="31" t="e">
        <v>#DIV/0!</v>
      </c>
      <c r="L727" s="31" t="str">
        <f t="shared" si="45"/>
        <v>N/A</v>
      </c>
      <c r="M727" s="31" t="str">
        <f t="shared" si="46"/>
        <v>N/A</v>
      </c>
      <c r="N727" s="31">
        <f t="shared" si="47"/>
        <v>0</v>
      </c>
    </row>
    <row r="728" spans="1:14" x14ac:dyDescent="0.45">
      <c r="A728" s="31" t="str">
        <f t="shared" si="44"/>
        <v>E10000008_Children in secure children's homes_number</v>
      </c>
      <c r="B728" s="31" t="s">
        <v>504</v>
      </c>
      <c r="C728" s="31" t="s">
        <v>505</v>
      </c>
      <c r="D728" s="31" t="s">
        <v>229</v>
      </c>
      <c r="E728" s="31">
        <v>2019</v>
      </c>
      <c r="F728" s="31" t="s">
        <v>66</v>
      </c>
      <c r="G728" s="26" t="s">
        <v>68</v>
      </c>
      <c r="H728" s="31" t="s">
        <v>1848</v>
      </c>
      <c r="I728" s="31" t="s">
        <v>70</v>
      </c>
      <c r="J728" s="31">
        <f>INDEX('LA lookup'!H:H,MATCH('Known to services raw data'!B728,'LA lookup'!G:G,0))</f>
        <v>145878</v>
      </c>
      <c r="K728" s="31" t="e">
        <v>#DIV/0!</v>
      </c>
      <c r="L728" s="31" t="str">
        <f t="shared" si="45"/>
        <v>N/A</v>
      </c>
      <c r="M728" s="31" t="str">
        <f t="shared" si="46"/>
        <v>N/A</v>
      </c>
      <c r="N728" s="31">
        <f t="shared" si="47"/>
        <v>0</v>
      </c>
    </row>
    <row r="729" spans="1:14" x14ac:dyDescent="0.45">
      <c r="A729" s="31" t="str">
        <f t="shared" si="44"/>
        <v>E06000026_Children in secure children's homes_number</v>
      </c>
      <c r="B729" s="31" t="s">
        <v>381</v>
      </c>
      <c r="C729" s="31" t="s">
        <v>382</v>
      </c>
      <c r="D729" s="31" t="s">
        <v>229</v>
      </c>
      <c r="E729" s="31">
        <v>2019</v>
      </c>
      <c r="F729" s="31" t="s">
        <v>66</v>
      </c>
      <c r="G729" s="26" t="s">
        <v>68</v>
      </c>
      <c r="H729" s="31" t="s">
        <v>1848</v>
      </c>
      <c r="I729" s="31" t="s">
        <v>70</v>
      </c>
      <c r="J729" s="31">
        <f>INDEX('LA lookup'!H:H,MATCH('Known to services raw data'!B729,'LA lookup'!G:G,0))</f>
        <v>52552</v>
      </c>
      <c r="K729" s="31" t="e">
        <v>#DIV/0!</v>
      </c>
      <c r="L729" s="31" t="str">
        <f t="shared" si="45"/>
        <v>N/A</v>
      </c>
      <c r="M729" s="31" t="str">
        <f t="shared" si="46"/>
        <v>N/A</v>
      </c>
      <c r="N729" s="31">
        <f t="shared" si="47"/>
        <v>0</v>
      </c>
    </row>
    <row r="730" spans="1:14" x14ac:dyDescent="0.45">
      <c r="A730" s="31" t="str">
        <f t="shared" si="44"/>
        <v>E06000027_Children in secure children's homes_number</v>
      </c>
      <c r="B730" s="31" t="s">
        <v>438</v>
      </c>
      <c r="C730" s="31" t="s">
        <v>439</v>
      </c>
      <c r="D730" s="31" t="s">
        <v>229</v>
      </c>
      <c r="E730" s="31">
        <v>2019</v>
      </c>
      <c r="F730" s="31" t="s">
        <v>66</v>
      </c>
      <c r="G730" s="26" t="s">
        <v>68</v>
      </c>
      <c r="H730" s="31" t="s">
        <v>1848</v>
      </c>
      <c r="I730" s="31" t="s">
        <v>70</v>
      </c>
      <c r="J730" s="31">
        <f>INDEX('LA lookup'!H:H,MATCH('Known to services raw data'!B730,'LA lookup'!G:G,0))</f>
        <v>25423</v>
      </c>
      <c r="K730" s="31" t="e">
        <v>#DIV/0!</v>
      </c>
      <c r="L730" s="31" t="str">
        <f t="shared" si="45"/>
        <v>N/A</v>
      </c>
      <c r="M730" s="31" t="str">
        <f t="shared" si="46"/>
        <v>N/A</v>
      </c>
      <c r="N730" s="31">
        <f t="shared" si="47"/>
        <v>0</v>
      </c>
    </row>
    <row r="731" spans="1:14" x14ac:dyDescent="0.45">
      <c r="A731" s="31" t="str">
        <f t="shared" si="44"/>
        <v>E10000012_Children in secure children's homes_number</v>
      </c>
      <c r="B731" s="31" t="s">
        <v>303</v>
      </c>
      <c r="C731" s="31" t="s">
        <v>304</v>
      </c>
      <c r="D731" s="31" t="s">
        <v>229</v>
      </c>
      <c r="E731" s="31">
        <v>2019</v>
      </c>
      <c r="F731" s="31" t="s">
        <v>66</v>
      </c>
      <c r="G731" s="26" t="s">
        <v>68</v>
      </c>
      <c r="H731" s="31" t="s">
        <v>1848</v>
      </c>
      <c r="I731" s="31" t="s">
        <v>70</v>
      </c>
      <c r="J731" s="31">
        <f>INDEX('LA lookup'!H:H,MATCH('Known to services raw data'!B731,'LA lookup'!G:G,0))</f>
        <v>311172</v>
      </c>
      <c r="K731" s="31" t="e">
        <v>#DIV/0!</v>
      </c>
      <c r="L731" s="31" t="str">
        <f t="shared" si="45"/>
        <v>N/A</v>
      </c>
      <c r="M731" s="31" t="str">
        <f t="shared" si="46"/>
        <v>N/A</v>
      </c>
      <c r="N731" s="31">
        <f t="shared" si="47"/>
        <v>0</v>
      </c>
    </row>
    <row r="732" spans="1:14" x14ac:dyDescent="0.45">
      <c r="A732" s="31" t="str">
        <f t="shared" si="44"/>
        <v>E06000033_Children in secure children's homes_number</v>
      </c>
      <c r="B732" s="31" t="s">
        <v>412</v>
      </c>
      <c r="C732" s="31" t="s">
        <v>413</v>
      </c>
      <c r="D732" s="31" t="s">
        <v>229</v>
      </c>
      <c r="E732" s="31">
        <v>2019</v>
      </c>
      <c r="F732" s="31" t="s">
        <v>66</v>
      </c>
      <c r="G732" s="26" t="s">
        <v>68</v>
      </c>
      <c r="H732" s="31" t="s">
        <v>1848</v>
      </c>
      <c r="I732" s="31" t="s">
        <v>70</v>
      </c>
      <c r="J732" s="31">
        <f>INDEX('LA lookup'!H:H,MATCH('Known to services raw data'!B732,'LA lookup'!G:G,0))</f>
        <v>39540</v>
      </c>
      <c r="K732" s="31" t="e">
        <v>#DIV/0!</v>
      </c>
      <c r="L732" s="31" t="str">
        <f t="shared" si="45"/>
        <v>N/A</v>
      </c>
      <c r="M732" s="31" t="str">
        <f t="shared" si="46"/>
        <v>N/A</v>
      </c>
      <c r="N732" s="31">
        <f t="shared" si="47"/>
        <v>0</v>
      </c>
    </row>
    <row r="733" spans="1:14" x14ac:dyDescent="0.45">
      <c r="A733" s="31" t="str">
        <f t="shared" si="44"/>
        <v>E06000034_Children in secure children's homes_number</v>
      </c>
      <c r="B733" s="31" t="s">
        <v>493</v>
      </c>
      <c r="C733" s="31" t="s">
        <v>731</v>
      </c>
      <c r="D733" s="31" t="s">
        <v>229</v>
      </c>
      <c r="E733" s="31">
        <v>2019</v>
      </c>
      <c r="F733" s="31" t="s">
        <v>66</v>
      </c>
      <c r="G733" s="26" t="s">
        <v>68</v>
      </c>
      <c r="H733" s="31" t="s">
        <v>1848</v>
      </c>
      <c r="I733" s="31" t="s">
        <v>70</v>
      </c>
      <c r="J733" s="31">
        <f>INDEX('LA lookup'!H:H,MATCH('Known to services raw data'!B733,'LA lookup'!G:G,0))</f>
        <v>43762</v>
      </c>
      <c r="K733" s="31" t="e">
        <v>#DIV/0!</v>
      </c>
      <c r="L733" s="31" t="str">
        <f t="shared" si="45"/>
        <v>N/A</v>
      </c>
      <c r="M733" s="31" t="str">
        <f t="shared" si="46"/>
        <v>N/A</v>
      </c>
      <c r="N733" s="31">
        <f t="shared" si="47"/>
        <v>0</v>
      </c>
    </row>
    <row r="734" spans="1:14" x14ac:dyDescent="0.45">
      <c r="A734" s="31" t="str">
        <f t="shared" si="44"/>
        <v>E06000019_Children in secure children's homes_number</v>
      </c>
      <c r="B734" s="31" t="s">
        <v>317</v>
      </c>
      <c r="C734" s="31" t="s">
        <v>318</v>
      </c>
      <c r="D734" s="31" t="s">
        <v>229</v>
      </c>
      <c r="E734" s="31">
        <v>2019</v>
      </c>
      <c r="F734" s="31" t="s">
        <v>66</v>
      </c>
      <c r="G734" s="26" t="s">
        <v>68</v>
      </c>
      <c r="H734" s="31" t="s">
        <v>1848</v>
      </c>
      <c r="I734" s="31" t="s">
        <v>70</v>
      </c>
      <c r="J734" s="31">
        <f>INDEX('LA lookup'!H:H,MATCH('Known to services raw data'!B734,'LA lookup'!G:G,0))</f>
        <v>36103</v>
      </c>
      <c r="K734" s="31" t="e">
        <v>#DIV/0!</v>
      </c>
      <c r="L734" s="31" t="str">
        <f t="shared" si="45"/>
        <v>N/A</v>
      </c>
      <c r="M734" s="31" t="str">
        <f t="shared" si="46"/>
        <v>N/A</v>
      </c>
      <c r="N734" s="31">
        <f t="shared" si="47"/>
        <v>0</v>
      </c>
    </row>
    <row r="735" spans="1:14" x14ac:dyDescent="0.45">
      <c r="A735" s="31" t="str">
        <f t="shared" si="44"/>
        <v>E10000034_Children in secure children's homes_number</v>
      </c>
      <c r="B735" s="31" t="s">
        <v>470</v>
      </c>
      <c r="C735" s="31" t="s">
        <v>471</v>
      </c>
      <c r="D735" s="31" t="s">
        <v>229</v>
      </c>
      <c r="E735" s="31">
        <v>2019</v>
      </c>
      <c r="F735" s="31" t="s">
        <v>66</v>
      </c>
      <c r="G735" s="26" t="s">
        <v>68</v>
      </c>
      <c r="H735" s="31" t="s">
        <v>1848</v>
      </c>
      <c r="I735" s="31" t="s">
        <v>70</v>
      </c>
      <c r="J735" s="31">
        <f>INDEX('LA lookup'!H:H,MATCH('Known to services raw data'!B735,'LA lookup'!G:G,0))</f>
        <v>117783</v>
      </c>
      <c r="K735" s="31" t="e">
        <v>#DIV/0!</v>
      </c>
      <c r="L735" s="31" t="str">
        <f t="shared" si="45"/>
        <v>N/A</v>
      </c>
      <c r="M735" s="31" t="str">
        <f t="shared" si="46"/>
        <v>N/A</v>
      </c>
      <c r="N735" s="31">
        <f t="shared" si="47"/>
        <v>0</v>
      </c>
    </row>
    <row r="736" spans="1:14" x14ac:dyDescent="0.45">
      <c r="A736" s="31" t="str">
        <f t="shared" si="44"/>
        <v>E10000016_Children in secure children's homes_number</v>
      </c>
      <c r="B736" s="31" t="s">
        <v>327</v>
      </c>
      <c r="C736" s="31" t="s">
        <v>328</v>
      </c>
      <c r="D736" s="31" t="s">
        <v>229</v>
      </c>
      <c r="E736" s="31">
        <v>2019</v>
      </c>
      <c r="F736" s="31" t="s">
        <v>66</v>
      </c>
      <c r="G736" s="26" t="s">
        <v>68</v>
      </c>
      <c r="H736" s="31" t="s">
        <v>1848</v>
      </c>
      <c r="I736" s="31" t="s">
        <v>70</v>
      </c>
      <c r="J736" s="31">
        <f>INDEX('LA lookup'!H:H,MATCH('Known to services raw data'!B736,'LA lookup'!G:G,0))</f>
        <v>340140</v>
      </c>
      <c r="K736" s="31" t="e">
        <v>#DIV/0!</v>
      </c>
      <c r="L736" s="31" t="str">
        <f t="shared" si="45"/>
        <v>N/A</v>
      </c>
      <c r="M736" s="31" t="str">
        <f t="shared" si="46"/>
        <v>N/A</v>
      </c>
      <c r="N736" s="31">
        <f t="shared" si="47"/>
        <v>0</v>
      </c>
    </row>
    <row r="737" spans="1:14" x14ac:dyDescent="0.45">
      <c r="A737" s="31" t="str">
        <f t="shared" si="44"/>
        <v>E06000035_Children in secure children's homes_number</v>
      </c>
      <c r="B737" s="31" t="s">
        <v>351</v>
      </c>
      <c r="C737" s="31" t="s">
        <v>352</v>
      </c>
      <c r="D737" s="31" t="s">
        <v>229</v>
      </c>
      <c r="E737" s="31">
        <v>2019</v>
      </c>
      <c r="F737" s="31" t="s">
        <v>66</v>
      </c>
      <c r="G737" s="26" t="s">
        <v>68</v>
      </c>
      <c r="H737" s="31" t="s">
        <v>1848</v>
      </c>
      <c r="I737" s="31" t="s">
        <v>70</v>
      </c>
      <c r="J737" s="31">
        <f>INDEX('LA lookup'!H:H,MATCH('Known to services raw data'!B737,'LA lookup'!G:G,0))</f>
        <v>64391</v>
      </c>
      <c r="K737" s="31" t="e">
        <v>#DIV/0!</v>
      </c>
      <c r="L737" s="31" t="str">
        <f t="shared" si="45"/>
        <v>N/A</v>
      </c>
      <c r="M737" s="31" t="str">
        <f t="shared" si="46"/>
        <v>N/A</v>
      </c>
      <c r="N737" s="31">
        <f t="shared" si="47"/>
        <v>0</v>
      </c>
    </row>
    <row r="738" spans="1:14" x14ac:dyDescent="0.45">
      <c r="A738" s="31" t="str">
        <f t="shared" si="44"/>
        <v>E10000017_Children in secure children's homes_number</v>
      </c>
      <c r="B738" s="31" t="s">
        <v>337</v>
      </c>
      <c r="C738" s="31" t="s">
        <v>338</v>
      </c>
      <c r="D738" s="31" t="s">
        <v>229</v>
      </c>
      <c r="E738" s="31">
        <v>2019</v>
      </c>
      <c r="F738" s="31" t="s">
        <v>66</v>
      </c>
      <c r="G738" s="26" t="s">
        <v>68</v>
      </c>
      <c r="H738" s="31" t="s">
        <v>1848</v>
      </c>
      <c r="I738" s="31" t="s">
        <v>70</v>
      </c>
      <c r="J738" s="31">
        <f>INDEX('LA lookup'!H:H,MATCH('Known to services raw data'!B738,'LA lookup'!G:G,0))</f>
        <v>249727</v>
      </c>
      <c r="K738" s="31" t="e">
        <v>#DIV/0!</v>
      </c>
      <c r="L738" s="31" t="str">
        <f t="shared" si="45"/>
        <v>N/A</v>
      </c>
      <c r="M738" s="31" t="str">
        <f t="shared" si="46"/>
        <v>N/A</v>
      </c>
      <c r="N738" s="31">
        <f t="shared" si="47"/>
        <v>0</v>
      </c>
    </row>
    <row r="739" spans="1:14" x14ac:dyDescent="0.45">
      <c r="A739" s="31" t="str">
        <f t="shared" si="44"/>
        <v>E06000008_Children in secure children's homes_number</v>
      </c>
      <c r="B739" s="31" t="s">
        <v>247</v>
      </c>
      <c r="C739" s="31" t="s">
        <v>248</v>
      </c>
      <c r="D739" s="31" t="s">
        <v>229</v>
      </c>
      <c r="E739" s="31">
        <v>2019</v>
      </c>
      <c r="F739" s="31" t="s">
        <v>66</v>
      </c>
      <c r="G739" s="26" t="s">
        <v>68</v>
      </c>
      <c r="H739" s="31" t="s">
        <v>1848</v>
      </c>
      <c r="I739" s="31" t="s">
        <v>70</v>
      </c>
      <c r="J739" s="31">
        <f>INDEX('LA lookup'!H:H,MATCH('Known to services raw data'!B739,'LA lookup'!G:G,0))</f>
        <v>38481</v>
      </c>
      <c r="K739" s="31" t="e">
        <v>#DIV/0!</v>
      </c>
      <c r="L739" s="31" t="str">
        <f t="shared" si="45"/>
        <v>N/A</v>
      </c>
      <c r="M739" s="31" t="str">
        <f t="shared" si="46"/>
        <v>N/A</v>
      </c>
      <c r="N739" s="31">
        <f t="shared" si="47"/>
        <v>0</v>
      </c>
    </row>
    <row r="740" spans="1:14" x14ac:dyDescent="0.45">
      <c r="A740" s="31" t="str">
        <f t="shared" si="44"/>
        <v>E06000009_Children in secure children's homes_number</v>
      </c>
      <c r="B740" s="31" t="s">
        <v>249</v>
      </c>
      <c r="C740" s="31" t="s">
        <v>250</v>
      </c>
      <c r="D740" s="31" t="s">
        <v>229</v>
      </c>
      <c r="E740" s="31">
        <v>2019</v>
      </c>
      <c r="F740" s="31" t="s">
        <v>66</v>
      </c>
      <c r="G740" s="26" t="s">
        <v>68</v>
      </c>
      <c r="H740" s="31" t="s">
        <v>1848</v>
      </c>
      <c r="I740" s="31" t="s">
        <v>70</v>
      </c>
      <c r="J740" s="31">
        <f>INDEX('LA lookup'!H:H,MATCH('Known to services raw data'!B740,'LA lookup'!G:G,0))</f>
        <v>28904</v>
      </c>
      <c r="K740" s="31" t="e">
        <v>#DIV/0!</v>
      </c>
      <c r="L740" s="31" t="str">
        <f t="shared" si="45"/>
        <v>N/A</v>
      </c>
      <c r="M740" s="31" t="str">
        <f t="shared" si="46"/>
        <v>N/A</v>
      </c>
      <c r="N740" s="31">
        <f t="shared" si="47"/>
        <v>0</v>
      </c>
    </row>
    <row r="741" spans="1:14" x14ac:dyDescent="0.45">
      <c r="A741" s="31" t="str">
        <f t="shared" si="44"/>
        <v>E10000024_Children in secure children's homes_number</v>
      </c>
      <c r="B741" s="31" t="s">
        <v>572</v>
      </c>
      <c r="C741" s="31" t="s">
        <v>573</v>
      </c>
      <c r="D741" s="31" t="s">
        <v>229</v>
      </c>
      <c r="E741" s="31">
        <v>2019</v>
      </c>
      <c r="F741" s="31" t="s">
        <v>66</v>
      </c>
      <c r="G741" s="26" t="s">
        <v>68</v>
      </c>
      <c r="H741" s="31" t="s">
        <v>1848</v>
      </c>
      <c r="I741" s="31" t="s">
        <v>70</v>
      </c>
      <c r="J741" s="31">
        <f>INDEX('LA lookup'!H:H,MATCH('Known to services raw data'!B741,'LA lookup'!G:G,0))</f>
        <v>166542</v>
      </c>
      <c r="K741" s="31" t="e">
        <v>#DIV/0!</v>
      </c>
      <c r="L741" s="31" t="str">
        <f t="shared" si="45"/>
        <v>N/A</v>
      </c>
      <c r="M741" s="31" t="str">
        <f t="shared" si="46"/>
        <v>N/A</v>
      </c>
      <c r="N741" s="31">
        <f t="shared" si="47"/>
        <v>0</v>
      </c>
    </row>
    <row r="742" spans="1:14" x14ac:dyDescent="0.45">
      <c r="A742" s="31" t="str">
        <f t="shared" si="44"/>
        <v>E06000018_Children in secure children's homes_number</v>
      </c>
      <c r="B742" s="31" t="s">
        <v>373</v>
      </c>
      <c r="C742" s="31" t="s">
        <v>374</v>
      </c>
      <c r="D742" s="31" t="s">
        <v>229</v>
      </c>
      <c r="E742" s="31">
        <v>2019</v>
      </c>
      <c r="F742" s="31" t="s">
        <v>66</v>
      </c>
      <c r="G742" s="26" t="s">
        <v>68</v>
      </c>
      <c r="H742" s="31" t="s">
        <v>1848</v>
      </c>
      <c r="I742" s="31" t="s">
        <v>70</v>
      </c>
      <c r="J742" s="31">
        <f>INDEX('LA lookup'!H:H,MATCH('Known to services raw data'!B742,'LA lookup'!G:G,0))</f>
        <v>68651</v>
      </c>
      <c r="K742" s="31" t="e">
        <v>#DIV/0!</v>
      </c>
      <c r="L742" s="31" t="str">
        <f t="shared" si="45"/>
        <v>N/A</v>
      </c>
      <c r="M742" s="31" t="str">
        <f t="shared" si="46"/>
        <v>N/A</v>
      </c>
      <c r="N742" s="31">
        <f t="shared" si="47"/>
        <v>0</v>
      </c>
    </row>
    <row r="743" spans="1:14" x14ac:dyDescent="0.45">
      <c r="A743" s="31" t="str">
        <f t="shared" si="44"/>
        <v>E06000051_Children in secure children's homes_number</v>
      </c>
      <c r="B743" s="31" t="s">
        <v>403</v>
      </c>
      <c r="C743" s="31" t="s">
        <v>166</v>
      </c>
      <c r="D743" s="31" t="s">
        <v>229</v>
      </c>
      <c r="E743" s="31">
        <v>2019</v>
      </c>
      <c r="F743" s="31" t="s">
        <v>66</v>
      </c>
      <c r="G743" s="26" t="s">
        <v>68</v>
      </c>
      <c r="H743" s="31" t="s">
        <v>1848</v>
      </c>
      <c r="I743" s="31" t="s">
        <v>70</v>
      </c>
      <c r="J743" s="31">
        <f>INDEX('LA lookup'!H:H,MATCH('Known to services raw data'!B743,'LA lookup'!G:G,0))</f>
        <v>59839</v>
      </c>
      <c r="K743" s="31" t="e">
        <v>#DIV/0!</v>
      </c>
      <c r="L743" s="31" t="str">
        <f t="shared" si="45"/>
        <v>N/A</v>
      </c>
      <c r="M743" s="31" t="str">
        <f t="shared" si="46"/>
        <v>N/A</v>
      </c>
      <c r="N743" s="31">
        <f t="shared" si="47"/>
        <v>0</v>
      </c>
    </row>
    <row r="744" spans="1:14" x14ac:dyDescent="0.45">
      <c r="A744" s="31" t="str">
        <f t="shared" si="44"/>
        <v>E06000020_Children in secure children's homes_number</v>
      </c>
      <c r="B744" s="31" t="s">
        <v>570</v>
      </c>
      <c r="C744" s="31" t="s">
        <v>730</v>
      </c>
      <c r="D744" s="31" t="s">
        <v>229</v>
      </c>
      <c r="E744" s="31">
        <v>2019</v>
      </c>
      <c r="F744" s="31" t="s">
        <v>66</v>
      </c>
      <c r="G744" s="26" t="s">
        <v>68</v>
      </c>
      <c r="H744" s="31" t="s">
        <v>1848</v>
      </c>
      <c r="I744" s="31" t="s">
        <v>70</v>
      </c>
      <c r="J744" s="31">
        <f>INDEX('LA lookup'!H:H,MATCH('Known to services raw data'!B744,'LA lookup'!G:G,0))</f>
        <v>40620</v>
      </c>
      <c r="K744" s="31" t="e">
        <v>#DIV/0!</v>
      </c>
      <c r="L744" s="31" t="str">
        <f t="shared" si="45"/>
        <v>N/A</v>
      </c>
      <c r="M744" s="31" t="str">
        <f t="shared" si="46"/>
        <v>N/A</v>
      </c>
      <c r="N744" s="31">
        <f t="shared" si="47"/>
        <v>0</v>
      </c>
    </row>
    <row r="745" spans="1:14" x14ac:dyDescent="0.45">
      <c r="A745" s="31" t="str">
        <f t="shared" si="44"/>
        <v>E06000049_Children in secure children's homes_number</v>
      </c>
      <c r="B745" s="31" t="s">
        <v>541</v>
      </c>
      <c r="C745" s="31" t="s">
        <v>718</v>
      </c>
      <c r="D745" s="31" t="s">
        <v>229</v>
      </c>
      <c r="E745" s="31">
        <v>2019</v>
      </c>
      <c r="F745" s="31" t="s">
        <v>66</v>
      </c>
      <c r="G745" s="26" t="s">
        <v>68</v>
      </c>
      <c r="H745" s="31" t="s">
        <v>1848</v>
      </c>
      <c r="I745" s="31" t="s">
        <v>70</v>
      </c>
      <c r="J745" s="31">
        <f>INDEX('LA lookup'!H:H,MATCH('Known to services raw data'!B745,'LA lookup'!G:G,0))</f>
        <v>76523</v>
      </c>
      <c r="K745" s="31" t="e">
        <v>#DIV/0!</v>
      </c>
      <c r="L745" s="31" t="str">
        <f t="shared" si="45"/>
        <v>N/A</v>
      </c>
      <c r="M745" s="31" t="str">
        <f t="shared" si="46"/>
        <v>N/A</v>
      </c>
      <c r="N745" s="31">
        <f t="shared" si="47"/>
        <v>0</v>
      </c>
    </row>
    <row r="746" spans="1:14" x14ac:dyDescent="0.45">
      <c r="A746" s="31" t="str">
        <f t="shared" si="44"/>
        <v>E06000050_Children in secure children's homes_number</v>
      </c>
      <c r="B746" s="31" t="s">
        <v>281</v>
      </c>
      <c r="C746" s="31" t="s">
        <v>282</v>
      </c>
      <c r="D746" s="31" t="s">
        <v>229</v>
      </c>
      <c r="E746" s="31">
        <v>2019</v>
      </c>
      <c r="F746" s="31" t="s">
        <v>66</v>
      </c>
      <c r="G746" s="26" t="s">
        <v>68</v>
      </c>
      <c r="H746" s="31" t="s">
        <v>1848</v>
      </c>
      <c r="I746" s="31" t="s">
        <v>70</v>
      </c>
      <c r="J746" s="31">
        <f>INDEX('LA lookup'!H:H,MATCH('Known to services raw data'!B746,'LA lookup'!G:G,0))</f>
        <v>68054</v>
      </c>
      <c r="K746" s="31" t="e">
        <v>#DIV/0!</v>
      </c>
      <c r="L746" s="31" t="str">
        <f t="shared" si="45"/>
        <v>N/A</v>
      </c>
      <c r="M746" s="31" t="str">
        <f t="shared" si="46"/>
        <v>N/A</v>
      </c>
      <c r="N746" s="31">
        <f t="shared" si="47"/>
        <v>0</v>
      </c>
    </row>
    <row r="747" spans="1:14" x14ac:dyDescent="0.45">
      <c r="A747" s="31" t="str">
        <f t="shared" si="44"/>
        <v>E06000052_Children in secure children's homes_number</v>
      </c>
      <c r="B747" s="31" t="s">
        <v>482</v>
      </c>
      <c r="C747" s="31" t="s">
        <v>720</v>
      </c>
      <c r="D747" s="31" t="s">
        <v>229</v>
      </c>
      <c r="E747" s="31">
        <v>2019</v>
      </c>
      <c r="F747" s="31" t="s">
        <v>66</v>
      </c>
      <c r="G747" s="26" t="s">
        <v>68</v>
      </c>
      <c r="H747" s="31" t="s">
        <v>1848</v>
      </c>
      <c r="I747" s="31" t="s">
        <v>70</v>
      </c>
      <c r="J747" s="31">
        <f>INDEX('LA lookup'!H:H,MATCH('Known to services raw data'!B747,'LA lookup'!G:G,0))</f>
        <v>107810</v>
      </c>
      <c r="K747" s="31" t="e">
        <v>#DIV/0!</v>
      </c>
      <c r="L747" s="31" t="str">
        <f t="shared" si="45"/>
        <v>N/A</v>
      </c>
      <c r="M747" s="31" t="str">
        <f t="shared" si="46"/>
        <v>N/A</v>
      </c>
      <c r="N747" s="31">
        <f t="shared" si="47"/>
        <v>0</v>
      </c>
    </row>
    <row r="748" spans="1:14" x14ac:dyDescent="0.45">
      <c r="A748" s="31" t="str">
        <f t="shared" si="44"/>
        <v>E10000006_Children in secure children's homes_number</v>
      </c>
      <c r="B748" s="31" t="s">
        <v>285</v>
      </c>
      <c r="C748" s="31" t="s">
        <v>286</v>
      </c>
      <c r="D748" s="31" t="s">
        <v>229</v>
      </c>
      <c r="E748" s="31">
        <v>2019</v>
      </c>
      <c r="F748" s="31" t="s">
        <v>66</v>
      </c>
      <c r="G748" s="26" t="s">
        <v>68</v>
      </c>
      <c r="H748" s="31" t="s">
        <v>1848</v>
      </c>
      <c r="I748" s="31" t="s">
        <v>70</v>
      </c>
      <c r="J748" s="31">
        <f>INDEX('LA lookup'!H:H,MATCH('Known to services raw data'!B748,'LA lookup'!G:G,0))</f>
        <v>92500</v>
      </c>
      <c r="K748" s="31" t="e">
        <v>#DIV/0!</v>
      </c>
      <c r="L748" s="31" t="str">
        <f t="shared" si="45"/>
        <v>N/A</v>
      </c>
      <c r="M748" s="31" t="str">
        <f t="shared" si="46"/>
        <v>N/A</v>
      </c>
      <c r="N748" s="31">
        <f t="shared" si="47"/>
        <v>0</v>
      </c>
    </row>
    <row r="749" spans="1:14" x14ac:dyDescent="0.45">
      <c r="A749" s="31" t="str">
        <f t="shared" si="44"/>
        <v>E10000013_Children in secure children's homes_number</v>
      </c>
      <c r="B749" s="31" t="s">
        <v>307</v>
      </c>
      <c r="C749" s="31" t="s">
        <v>308</v>
      </c>
      <c r="D749" s="31" t="s">
        <v>229</v>
      </c>
      <c r="E749" s="31">
        <v>2019</v>
      </c>
      <c r="F749" s="31" t="s">
        <v>66</v>
      </c>
      <c r="G749" s="26" t="s">
        <v>68</v>
      </c>
      <c r="H749" s="31" t="s">
        <v>1848</v>
      </c>
      <c r="I749" s="31" t="s">
        <v>70</v>
      </c>
      <c r="J749" s="31">
        <f>INDEX('LA lookup'!H:H,MATCH('Known to services raw data'!B749,'LA lookup'!G:G,0))</f>
        <v>128136</v>
      </c>
      <c r="K749" s="31" t="e">
        <v>#DIV/0!</v>
      </c>
      <c r="L749" s="31" t="str">
        <f t="shared" si="45"/>
        <v>N/A</v>
      </c>
      <c r="M749" s="31" t="str">
        <f t="shared" si="46"/>
        <v>N/A</v>
      </c>
      <c r="N749" s="31">
        <f t="shared" si="47"/>
        <v>0</v>
      </c>
    </row>
    <row r="750" spans="1:14" x14ac:dyDescent="0.45">
      <c r="A750" s="31" t="str">
        <f t="shared" si="44"/>
        <v>E10000015_Children in secure children's homes_number</v>
      </c>
      <c r="B750" s="31" t="s">
        <v>319</v>
      </c>
      <c r="C750" s="31" t="s">
        <v>320</v>
      </c>
      <c r="D750" s="31" t="s">
        <v>229</v>
      </c>
      <c r="E750" s="31">
        <v>2019</v>
      </c>
      <c r="F750" s="31" t="s">
        <v>66</v>
      </c>
      <c r="G750" s="26" t="s">
        <v>68</v>
      </c>
      <c r="H750" s="31" t="s">
        <v>1848</v>
      </c>
      <c r="I750" s="31" t="s">
        <v>70</v>
      </c>
      <c r="J750" s="31">
        <f>INDEX('LA lookup'!H:H,MATCH('Known to services raw data'!B750,'LA lookup'!G:G,0))</f>
        <v>271005</v>
      </c>
      <c r="K750" s="31" t="e">
        <v>#DIV/0!</v>
      </c>
      <c r="L750" s="31" t="str">
        <f t="shared" si="45"/>
        <v>N/A</v>
      </c>
      <c r="M750" s="31" t="str">
        <f t="shared" si="46"/>
        <v>N/A</v>
      </c>
      <c r="N750" s="31">
        <f t="shared" si="47"/>
        <v>0</v>
      </c>
    </row>
    <row r="751" spans="1:14" x14ac:dyDescent="0.45">
      <c r="A751" s="31" t="str">
        <f t="shared" si="44"/>
        <v>E06000046_Children in secure children's homes_number</v>
      </c>
      <c r="B751" s="31" t="s">
        <v>325</v>
      </c>
      <c r="C751" s="31" t="s">
        <v>326</v>
      </c>
      <c r="D751" s="31" t="s">
        <v>229</v>
      </c>
      <c r="E751" s="31">
        <v>2019</v>
      </c>
      <c r="F751" s="31" t="s">
        <v>66</v>
      </c>
      <c r="G751" s="26" t="s">
        <v>68</v>
      </c>
      <c r="H751" s="31" t="s">
        <v>1848</v>
      </c>
      <c r="I751" s="31" t="s">
        <v>70</v>
      </c>
      <c r="J751" s="31">
        <f>INDEX('LA lookup'!H:H,MATCH('Known to services raw data'!B751,'LA lookup'!G:G,0))</f>
        <v>24869</v>
      </c>
      <c r="K751" s="31" t="e">
        <v>#DIV/0!</v>
      </c>
      <c r="L751" s="31" t="str">
        <f t="shared" si="45"/>
        <v>N/A</v>
      </c>
      <c r="M751" s="31" t="str">
        <f t="shared" si="46"/>
        <v>N/A</v>
      </c>
      <c r="N751" s="31">
        <f t="shared" si="47"/>
        <v>0</v>
      </c>
    </row>
    <row r="752" spans="1:14" x14ac:dyDescent="0.45">
      <c r="A752" s="31" t="str">
        <f t="shared" si="44"/>
        <v>E10000019_Children in secure children's homes_number</v>
      </c>
      <c r="B752" s="31" t="s">
        <v>345</v>
      </c>
      <c r="C752" s="31" t="s">
        <v>346</v>
      </c>
      <c r="D752" s="31" t="s">
        <v>229</v>
      </c>
      <c r="E752" s="31">
        <v>2019</v>
      </c>
      <c r="F752" s="31" t="s">
        <v>66</v>
      </c>
      <c r="G752" s="26" t="s">
        <v>68</v>
      </c>
      <c r="H752" s="31" t="s">
        <v>1848</v>
      </c>
      <c r="I752" s="31" t="s">
        <v>70</v>
      </c>
      <c r="J752" s="31">
        <f>INDEX('LA lookup'!H:H,MATCH('Known to services raw data'!B752,'LA lookup'!G:G,0))</f>
        <v>145641</v>
      </c>
      <c r="K752" s="31" t="e">
        <v>#DIV/0!</v>
      </c>
      <c r="L752" s="31" t="str">
        <f t="shared" si="45"/>
        <v>N/A</v>
      </c>
      <c r="M752" s="31" t="str">
        <f t="shared" si="46"/>
        <v>N/A</v>
      </c>
      <c r="N752" s="31">
        <f t="shared" si="47"/>
        <v>0</v>
      </c>
    </row>
    <row r="753" spans="1:14" x14ac:dyDescent="0.45">
      <c r="A753" s="31" t="str">
        <f t="shared" si="44"/>
        <v>E10000020_Children in secure children's homes_number</v>
      </c>
      <c r="B753" s="31" t="s">
        <v>361</v>
      </c>
      <c r="C753" s="31" t="s">
        <v>362</v>
      </c>
      <c r="D753" s="31" t="s">
        <v>229</v>
      </c>
      <c r="E753" s="31">
        <v>2019</v>
      </c>
      <c r="F753" s="31" t="s">
        <v>66</v>
      </c>
      <c r="G753" s="26" t="s">
        <v>68</v>
      </c>
      <c r="H753" s="31" t="s">
        <v>1848</v>
      </c>
      <c r="I753" s="31" t="s">
        <v>70</v>
      </c>
      <c r="J753" s="31">
        <f>INDEX('LA lookup'!H:H,MATCH('Known to services raw data'!B753,'LA lookup'!G:G,0))</f>
        <v>170810</v>
      </c>
      <c r="K753" s="31" t="e">
        <v>#DIV/0!</v>
      </c>
      <c r="L753" s="31" t="str">
        <f t="shared" si="45"/>
        <v>N/A</v>
      </c>
      <c r="M753" s="31" t="str">
        <f t="shared" si="46"/>
        <v>N/A</v>
      </c>
      <c r="N753" s="31">
        <f t="shared" si="47"/>
        <v>0</v>
      </c>
    </row>
    <row r="754" spans="1:14" x14ac:dyDescent="0.45">
      <c r="A754" s="31" t="str">
        <f t="shared" si="44"/>
        <v>E10000021_Children in secure children's homes_number</v>
      </c>
      <c r="B754" s="31" t="s">
        <v>371</v>
      </c>
      <c r="C754" s="31" t="s">
        <v>372</v>
      </c>
      <c r="D754" s="31" t="s">
        <v>229</v>
      </c>
      <c r="E754" s="31">
        <v>2019</v>
      </c>
      <c r="F754" s="31" t="s">
        <v>66</v>
      </c>
      <c r="G754" s="26" t="s">
        <v>68</v>
      </c>
      <c r="H754" s="31" t="s">
        <v>1848</v>
      </c>
      <c r="I754" s="31" t="s">
        <v>70</v>
      </c>
      <c r="J754" s="31">
        <f>INDEX('LA lookup'!H:H,MATCH('Known to services raw data'!B754,'LA lookup'!G:G,0))</f>
        <v>170235</v>
      </c>
      <c r="K754" s="31" t="e">
        <v>#DIV/0!</v>
      </c>
      <c r="L754" s="31" t="str">
        <f t="shared" si="45"/>
        <v>N/A</v>
      </c>
      <c r="M754" s="31" t="str">
        <f t="shared" si="46"/>
        <v>N/A</v>
      </c>
      <c r="N754" s="31">
        <f t="shared" si="47"/>
        <v>0</v>
      </c>
    </row>
    <row r="755" spans="1:14" x14ac:dyDescent="0.45">
      <c r="A755" s="31" t="str">
        <f t="shared" si="44"/>
        <v>E06000048_Children in secure children's homes_number</v>
      </c>
      <c r="B755" s="31" t="s">
        <v>484</v>
      </c>
      <c r="C755" s="31" t="s">
        <v>705</v>
      </c>
      <c r="D755" s="31" t="s">
        <v>229</v>
      </c>
      <c r="E755" s="31">
        <v>2019</v>
      </c>
      <c r="F755" s="31" t="s">
        <v>66</v>
      </c>
      <c r="G755" s="26" t="s">
        <v>68</v>
      </c>
      <c r="H755" s="31" t="s">
        <v>1848</v>
      </c>
      <c r="I755" s="31" t="s">
        <v>70</v>
      </c>
      <c r="J755" s="31">
        <f>INDEX('LA lookup'!H:H,MATCH('Known to services raw data'!B755,'LA lookup'!G:G,0))</f>
        <v>59011</v>
      </c>
      <c r="K755" s="31" t="e">
        <v>#DIV/0!</v>
      </c>
      <c r="L755" s="31" t="str">
        <f t="shared" si="45"/>
        <v>N/A</v>
      </c>
      <c r="M755" s="31" t="str">
        <f t="shared" si="46"/>
        <v>N/A</v>
      </c>
      <c r="N755" s="31">
        <f t="shared" si="47"/>
        <v>0</v>
      </c>
    </row>
    <row r="756" spans="1:14" x14ac:dyDescent="0.45">
      <c r="A756" s="31" t="str">
        <f t="shared" si="44"/>
        <v>E10000025_Children in secure children's homes_number</v>
      </c>
      <c r="B756" s="31" t="s">
        <v>377</v>
      </c>
      <c r="C756" s="31" t="s">
        <v>378</v>
      </c>
      <c r="D756" s="31" t="s">
        <v>229</v>
      </c>
      <c r="E756" s="31">
        <v>2019</v>
      </c>
      <c r="F756" s="31" t="s">
        <v>66</v>
      </c>
      <c r="G756" s="26" t="s">
        <v>68</v>
      </c>
      <c r="H756" s="31" t="s">
        <v>1848</v>
      </c>
      <c r="I756" s="31" t="s">
        <v>70</v>
      </c>
      <c r="J756" s="31">
        <f>INDEX('LA lookup'!H:H,MATCH('Known to services raw data'!B756,'LA lookup'!G:G,0))</f>
        <v>144788</v>
      </c>
      <c r="K756" s="31" t="e">
        <v>#DIV/0!</v>
      </c>
      <c r="L756" s="31" t="str">
        <f t="shared" si="45"/>
        <v>N/A</v>
      </c>
      <c r="M756" s="31" t="str">
        <f t="shared" si="46"/>
        <v>N/A</v>
      </c>
      <c r="N756" s="31">
        <f t="shared" si="47"/>
        <v>0</v>
      </c>
    </row>
    <row r="757" spans="1:14" x14ac:dyDescent="0.45">
      <c r="A757" s="31" t="str">
        <f t="shared" si="44"/>
        <v>E10000027_Children in secure children's homes_number</v>
      </c>
      <c r="B757" s="31" t="s">
        <v>406</v>
      </c>
      <c r="C757" s="31" t="s">
        <v>407</v>
      </c>
      <c r="D757" s="31" t="s">
        <v>229</v>
      </c>
      <c r="E757" s="31">
        <v>2019</v>
      </c>
      <c r="F757" s="31" t="s">
        <v>66</v>
      </c>
      <c r="G757" s="26" t="s">
        <v>68</v>
      </c>
      <c r="H757" s="31" t="s">
        <v>1848</v>
      </c>
      <c r="I757" s="31" t="s">
        <v>70</v>
      </c>
      <c r="J757" s="31">
        <f>INDEX('LA lookup'!H:H,MATCH('Known to services raw data'!B757,'LA lookup'!G:G,0))</f>
        <v>110700</v>
      </c>
      <c r="K757" s="31" t="e">
        <v>#DIV/0!</v>
      </c>
      <c r="L757" s="31" t="str">
        <f t="shared" si="45"/>
        <v>N/A</v>
      </c>
      <c r="M757" s="31" t="str">
        <f t="shared" si="46"/>
        <v>N/A</v>
      </c>
      <c r="N757" s="31">
        <f t="shared" si="47"/>
        <v>0</v>
      </c>
    </row>
    <row r="758" spans="1:14" x14ac:dyDescent="0.45">
      <c r="A758" s="31" t="str">
        <f t="shared" si="44"/>
        <v>E10000029_Children in secure children's homes_number</v>
      </c>
      <c r="B758" s="31" t="s">
        <v>426</v>
      </c>
      <c r="C758" s="31" t="s">
        <v>427</v>
      </c>
      <c r="D758" s="31" t="s">
        <v>229</v>
      </c>
      <c r="E758" s="31">
        <v>2019</v>
      </c>
      <c r="F758" s="31" t="s">
        <v>66</v>
      </c>
      <c r="G758" s="26" t="s">
        <v>68</v>
      </c>
      <c r="H758" s="31" t="s">
        <v>1848</v>
      </c>
      <c r="I758" s="31" t="s">
        <v>70</v>
      </c>
      <c r="J758" s="31">
        <f>INDEX('LA lookup'!H:H,MATCH('Known to services raw data'!B758,'LA lookup'!G:G,0))</f>
        <v>152752</v>
      </c>
      <c r="K758" s="31" t="e">
        <v>#DIV/0!</v>
      </c>
      <c r="L758" s="31" t="str">
        <f t="shared" si="45"/>
        <v>N/A</v>
      </c>
      <c r="M758" s="31" t="str">
        <f t="shared" si="46"/>
        <v>N/A</v>
      </c>
      <c r="N758" s="31">
        <f t="shared" si="47"/>
        <v>0</v>
      </c>
    </row>
    <row r="759" spans="1:14" x14ac:dyDescent="0.45">
      <c r="A759" s="31" t="str">
        <f t="shared" si="44"/>
        <v>E10000030_Children in secure children's homes_number</v>
      </c>
      <c r="B759" s="31" t="s">
        <v>430</v>
      </c>
      <c r="C759" s="31" t="s">
        <v>431</v>
      </c>
      <c r="D759" s="31" t="s">
        <v>229</v>
      </c>
      <c r="E759" s="31">
        <v>2019</v>
      </c>
      <c r="F759" s="31" t="s">
        <v>66</v>
      </c>
      <c r="G759" s="26" t="s">
        <v>68</v>
      </c>
      <c r="H759" s="31" t="s">
        <v>1848</v>
      </c>
      <c r="I759" s="31" t="s">
        <v>70</v>
      </c>
      <c r="J759" s="31">
        <f>INDEX('LA lookup'!H:H,MATCH('Known to services raw data'!B759,'LA lookup'!G:G,0))</f>
        <v>261905</v>
      </c>
      <c r="K759" s="31" t="e">
        <v>#DIV/0!</v>
      </c>
      <c r="L759" s="31" t="str">
        <f t="shared" si="45"/>
        <v>N/A</v>
      </c>
      <c r="M759" s="31" t="str">
        <f t="shared" si="46"/>
        <v>N/A</v>
      </c>
      <c r="N759" s="31">
        <f t="shared" si="47"/>
        <v>0</v>
      </c>
    </row>
    <row r="760" spans="1:14" x14ac:dyDescent="0.45">
      <c r="A760" s="31" t="str">
        <f t="shared" si="44"/>
        <v>E10000031_Children in secure children's homes_number</v>
      </c>
      <c r="B760" s="31" t="s">
        <v>454</v>
      </c>
      <c r="C760" s="31" t="s">
        <v>455</v>
      </c>
      <c r="D760" s="31" t="s">
        <v>229</v>
      </c>
      <c r="E760" s="31">
        <v>2019</v>
      </c>
      <c r="F760" s="31" t="s">
        <v>66</v>
      </c>
      <c r="G760" s="26" t="s">
        <v>68</v>
      </c>
      <c r="H760" s="31" t="s">
        <v>1848</v>
      </c>
      <c r="I760" s="31" t="s">
        <v>70</v>
      </c>
      <c r="J760" s="31">
        <f>INDEX('LA lookup'!H:H,MATCH('Known to services raw data'!B760,'LA lookup'!G:G,0))</f>
        <v>115928</v>
      </c>
      <c r="K760" s="31" t="e">
        <v>#DIV/0!</v>
      </c>
      <c r="L760" s="31" t="str">
        <f t="shared" si="45"/>
        <v>N/A</v>
      </c>
      <c r="M760" s="31" t="str">
        <f t="shared" si="46"/>
        <v>N/A</v>
      </c>
      <c r="N760" s="31">
        <f t="shared" si="47"/>
        <v>0</v>
      </c>
    </row>
    <row r="761" spans="1:14" x14ac:dyDescent="0.45">
      <c r="A761" s="31" t="str">
        <f t="shared" si="44"/>
        <v>E10000032_Children in secure children's homes_number</v>
      </c>
      <c r="B761" s="31" t="s">
        <v>458</v>
      </c>
      <c r="C761" s="31" t="s">
        <v>459</v>
      </c>
      <c r="D761" s="31" t="s">
        <v>229</v>
      </c>
      <c r="E761" s="31">
        <v>2019</v>
      </c>
      <c r="F761" s="31" t="s">
        <v>66</v>
      </c>
      <c r="G761" s="26" t="s">
        <v>68</v>
      </c>
      <c r="H761" s="31" t="s">
        <v>1848</v>
      </c>
      <c r="I761" s="31" t="s">
        <v>70</v>
      </c>
      <c r="J761" s="31">
        <f>INDEX('LA lookup'!H:H,MATCH('Known to services raw data'!B761,'LA lookup'!G:G,0))</f>
        <v>174672</v>
      </c>
      <c r="K761" s="31" t="e">
        <v>#DIV/0!</v>
      </c>
      <c r="L761" s="31" t="str">
        <f t="shared" si="45"/>
        <v>N/A</v>
      </c>
      <c r="M761" s="31" t="str">
        <f t="shared" si="46"/>
        <v>N/A</v>
      </c>
      <c r="N761" s="31">
        <f t="shared" si="47"/>
        <v>0</v>
      </c>
    </row>
    <row r="762" spans="1:14" x14ac:dyDescent="0.45">
      <c r="A762" s="31" t="str">
        <f t="shared" si="44"/>
        <v>E09000001_Rate of households in TA with children (per 1000 households)_proportion</v>
      </c>
      <c r="B762" s="31" t="s">
        <v>582</v>
      </c>
      <c r="C762" s="31" t="s">
        <v>583</v>
      </c>
      <c r="D762" s="31" t="s">
        <v>229</v>
      </c>
      <c r="E762" s="31" t="s">
        <v>1849</v>
      </c>
      <c r="F762" s="31" t="s">
        <v>73</v>
      </c>
      <c r="G762" s="26" t="s">
        <v>74</v>
      </c>
      <c r="H762" s="31" t="s">
        <v>1850</v>
      </c>
      <c r="I762" s="81">
        <v>2.3222</v>
      </c>
      <c r="J762" s="31">
        <f>INDEX('LA lookup'!H:H,MATCH('Known to services raw data'!B762,'LA lookup'!G:G,0))</f>
        <v>1453</v>
      </c>
      <c r="K762" s="31"/>
      <c r="L762" s="31" t="str">
        <f t="shared" si="45"/>
        <v>2.3 per 1000 households</v>
      </c>
      <c r="M762" s="31">
        <f t="shared" si="46"/>
        <v>2.3222</v>
      </c>
      <c r="N762" s="31">
        <f t="shared" si="47"/>
        <v>1</v>
      </c>
    </row>
    <row r="763" spans="1:14" x14ac:dyDescent="0.45">
      <c r="A763" s="31" t="str">
        <f t="shared" si="44"/>
        <v>E09000007_Rate of households in TA with children (per 1000 households)_proportion</v>
      </c>
      <c r="B763" s="31" t="s">
        <v>277</v>
      </c>
      <c r="C763" s="31" t="s">
        <v>278</v>
      </c>
      <c r="D763" s="31" t="s">
        <v>229</v>
      </c>
      <c r="E763" s="31" t="s">
        <v>1849</v>
      </c>
      <c r="F763" s="31" t="s">
        <v>73</v>
      </c>
      <c r="G763" s="26" t="s">
        <v>74</v>
      </c>
      <c r="H763" s="31" t="s">
        <v>1850</v>
      </c>
      <c r="I763" s="31">
        <v>2.9820257712685923</v>
      </c>
      <c r="J763" s="31">
        <f>INDEX('LA lookup'!H:H,MATCH('Known to services raw data'!B763,'LA lookup'!G:G,0))</f>
        <v>50983</v>
      </c>
      <c r="K763" s="31"/>
      <c r="L763" s="31" t="str">
        <f t="shared" si="45"/>
        <v>3 per 1000 households</v>
      </c>
      <c r="M763" s="31">
        <f t="shared" si="46"/>
        <v>2.9820257712685923</v>
      </c>
      <c r="N763" s="31">
        <f t="shared" si="47"/>
        <v>0</v>
      </c>
    </row>
    <row r="764" spans="1:14" x14ac:dyDescent="0.45">
      <c r="A764" s="31" t="str">
        <f t="shared" si="44"/>
        <v>E09000011_Rate of households in TA with children (per 1000 households)_proportion</v>
      </c>
      <c r="B764" s="31" t="s">
        <v>518</v>
      </c>
      <c r="C764" s="31" t="s">
        <v>519</v>
      </c>
      <c r="D764" s="31" t="s">
        <v>229</v>
      </c>
      <c r="E764" s="31" t="s">
        <v>1849</v>
      </c>
      <c r="F764" s="31" t="s">
        <v>73</v>
      </c>
      <c r="G764" s="26" t="s">
        <v>74</v>
      </c>
      <c r="H764" s="31" t="s">
        <v>1850</v>
      </c>
      <c r="I764" s="31">
        <v>8.9944380048701156</v>
      </c>
      <c r="J764" s="31">
        <f>INDEX('LA lookup'!H:H,MATCH('Known to services raw data'!B764,'LA lookup'!G:G,0))</f>
        <v>68917</v>
      </c>
      <c r="K764" s="31"/>
      <c r="L764" s="31" t="str">
        <f t="shared" si="45"/>
        <v>9 per 1000 households</v>
      </c>
      <c r="M764" s="31">
        <f t="shared" si="46"/>
        <v>8.9944380048701156</v>
      </c>
      <c r="N764" s="31">
        <f t="shared" si="47"/>
        <v>0</v>
      </c>
    </row>
    <row r="765" spans="1:14" x14ac:dyDescent="0.45">
      <c r="A765" s="31" t="str">
        <f t="shared" si="44"/>
        <v>E09000012_Rate of households in TA with children (per 1000 households)_proportion</v>
      </c>
      <c r="B765" s="31" t="s">
        <v>498</v>
      </c>
      <c r="C765" s="31" t="s">
        <v>499</v>
      </c>
      <c r="D765" s="31" t="s">
        <v>229</v>
      </c>
      <c r="E765" s="31" t="s">
        <v>1849</v>
      </c>
      <c r="F765" s="31" t="s">
        <v>73</v>
      </c>
      <c r="G765" s="26" t="s">
        <v>74</v>
      </c>
      <c r="H765" s="31" t="s">
        <v>1850</v>
      </c>
      <c r="I765" s="31">
        <v>18.052360241145948</v>
      </c>
      <c r="J765" s="31">
        <f>INDEX('LA lookup'!H:H,MATCH('Known to services raw data'!B765,'LA lookup'!G:G,0))</f>
        <v>63655</v>
      </c>
      <c r="K765" s="31"/>
      <c r="L765" s="31" t="str">
        <f t="shared" si="45"/>
        <v>18.1 per 1000 households</v>
      </c>
      <c r="M765" s="31">
        <f t="shared" si="46"/>
        <v>18.052360241145948</v>
      </c>
      <c r="N765" s="31">
        <f t="shared" si="47"/>
        <v>0</v>
      </c>
    </row>
    <row r="766" spans="1:14" x14ac:dyDescent="0.45">
      <c r="A766" s="31" t="str">
        <f t="shared" si="44"/>
        <v>E09000013_Rate of households in TA with children (per 1000 households)_proportion</v>
      </c>
      <c r="B766" s="31" t="s">
        <v>491</v>
      </c>
      <c r="C766" s="31" t="s">
        <v>723</v>
      </c>
      <c r="D766" s="31" t="s">
        <v>229</v>
      </c>
      <c r="E766" s="31" t="s">
        <v>1849</v>
      </c>
      <c r="F766" s="31" t="s">
        <v>73</v>
      </c>
      <c r="G766" s="26" t="s">
        <v>74</v>
      </c>
      <c r="H766" s="31" t="s">
        <v>1850</v>
      </c>
      <c r="I766" s="31">
        <v>12.497322902100105</v>
      </c>
      <c r="J766" s="31">
        <f>INDEX('LA lookup'!H:H,MATCH('Known to services raw data'!B766,'LA lookup'!G:G,0))</f>
        <v>36898</v>
      </c>
      <c r="K766" s="31"/>
      <c r="L766" s="31" t="str">
        <f t="shared" si="45"/>
        <v>12.5 per 1000 households</v>
      </c>
      <c r="M766" s="31">
        <f t="shared" si="46"/>
        <v>12.497322902100105</v>
      </c>
      <c r="N766" s="31">
        <f t="shared" si="47"/>
        <v>0</v>
      </c>
    </row>
    <row r="767" spans="1:14" x14ac:dyDescent="0.45">
      <c r="A767" s="31" t="str">
        <f t="shared" si="44"/>
        <v>E09000019_Rate of households in TA with children (per 1000 households)_proportion</v>
      </c>
      <c r="B767" s="31" t="s">
        <v>500</v>
      </c>
      <c r="C767" s="31" t="s">
        <v>501</v>
      </c>
      <c r="D767" s="31" t="s">
        <v>229</v>
      </c>
      <c r="E767" s="31" t="s">
        <v>1849</v>
      </c>
      <c r="F767" s="31" t="s">
        <v>73</v>
      </c>
      <c r="G767" s="26" t="s">
        <v>74</v>
      </c>
      <c r="H767" s="31" t="s">
        <v>1850</v>
      </c>
      <c r="I767" s="31">
        <v>6.0409357822261418</v>
      </c>
      <c r="J767" s="31">
        <f>INDEX('LA lookup'!H:H,MATCH('Known to services raw data'!B767,'LA lookup'!G:G,0))</f>
        <v>42098</v>
      </c>
      <c r="K767" s="31"/>
      <c r="L767" s="31" t="str">
        <f t="shared" si="45"/>
        <v>6 per 1000 households</v>
      </c>
      <c r="M767" s="31">
        <f t="shared" si="46"/>
        <v>6.0409357822261418</v>
      </c>
      <c r="N767" s="31">
        <f t="shared" si="47"/>
        <v>0</v>
      </c>
    </row>
    <row r="768" spans="1:14" x14ac:dyDescent="0.45">
      <c r="A768" s="31" t="str">
        <f t="shared" si="44"/>
        <v>E09000020_Rate of households in TA with children (per 1000 households)_proportion</v>
      </c>
      <c r="B768" s="31" t="s">
        <v>479</v>
      </c>
      <c r="C768" s="31" t="s">
        <v>674</v>
      </c>
      <c r="D768" s="31" t="s">
        <v>229</v>
      </c>
      <c r="E768" s="31" t="s">
        <v>1849</v>
      </c>
      <c r="F768" s="31" t="s">
        <v>73</v>
      </c>
      <c r="G768" s="26" t="s">
        <v>74</v>
      </c>
      <c r="H768" s="31" t="s">
        <v>1850</v>
      </c>
      <c r="I768" s="31">
        <v>19.455304137213865</v>
      </c>
      <c r="J768" s="31">
        <f>INDEX('LA lookup'!H:H,MATCH('Known to services raw data'!B768,'LA lookup'!G:G,0))</f>
        <v>28678</v>
      </c>
      <c r="K768" s="31"/>
      <c r="L768" s="31" t="str">
        <f t="shared" si="45"/>
        <v>19.5 per 1000 households</v>
      </c>
      <c r="M768" s="31">
        <f t="shared" si="46"/>
        <v>19.455304137213865</v>
      </c>
      <c r="N768" s="31">
        <f t="shared" si="47"/>
        <v>0</v>
      </c>
    </row>
    <row r="769" spans="1:14" x14ac:dyDescent="0.45">
      <c r="A769" s="31" t="str">
        <f t="shared" si="44"/>
        <v>E09000022_Rate of households in TA with children (per 1000 households)_proportion</v>
      </c>
      <c r="B769" s="31" t="s">
        <v>335</v>
      </c>
      <c r="C769" s="31" t="s">
        <v>336</v>
      </c>
      <c r="D769" s="31" t="s">
        <v>229</v>
      </c>
      <c r="E769" s="31" t="s">
        <v>1849</v>
      </c>
      <c r="F769" s="31" t="s">
        <v>73</v>
      </c>
      <c r="G769" s="26" t="s">
        <v>74</v>
      </c>
      <c r="H769" s="31" t="s">
        <v>1850</v>
      </c>
      <c r="I769" s="31">
        <v>14.305372398371654</v>
      </c>
      <c r="J769" s="31">
        <f>INDEX('LA lookup'!H:H,MATCH('Known to services raw data'!B769,'LA lookup'!G:G,0))</f>
        <v>62629</v>
      </c>
      <c r="K769" s="31"/>
      <c r="L769" s="31" t="str">
        <f t="shared" si="45"/>
        <v>14.3 per 1000 households</v>
      </c>
      <c r="M769" s="31">
        <f t="shared" si="46"/>
        <v>14.305372398371654</v>
      </c>
      <c r="N769" s="31">
        <f t="shared" si="47"/>
        <v>0</v>
      </c>
    </row>
    <row r="770" spans="1:14" x14ac:dyDescent="0.45">
      <c r="A770" s="31" t="str">
        <f t="shared" ref="A770:A833" si="48">CONCATENATE(B770,"_",G770,"_",H770)</f>
        <v>E09000023_Rate of households in TA with children (per 1000 households)_proportion</v>
      </c>
      <c r="B770" s="31" t="s">
        <v>343</v>
      </c>
      <c r="C770" s="31" t="s">
        <v>344</v>
      </c>
      <c r="D770" s="31" t="s">
        <v>229</v>
      </c>
      <c r="E770" s="31" t="s">
        <v>1849</v>
      </c>
      <c r="F770" s="31" t="s">
        <v>73</v>
      </c>
      <c r="G770" s="26" t="s">
        <v>74</v>
      </c>
      <c r="H770" s="31" t="s">
        <v>1850</v>
      </c>
      <c r="I770" s="31" t="s">
        <v>1280</v>
      </c>
      <c r="J770" s="31">
        <f>INDEX('LA lookup'!H:H,MATCH('Known to services raw data'!B770,'LA lookup'!G:G,0))</f>
        <v>68458</v>
      </c>
      <c r="K770" s="31"/>
      <c r="L770" s="31" t="s">
        <v>70</v>
      </c>
      <c r="M770" s="31" t="str">
        <f t="shared" ref="M770:M833" si="49">IF(LOWER(H770)="percentage",I770,IF(LOWER(H770)="proportion",I770,IF(J770="NA",K770,IF(OR(ISERROR(I770),ISBLANK(I770),NOT(ISNUMBER(I770))),"N/A",I770/J770*1000))))</f>
        <v>*</v>
      </c>
      <c r="N770" s="31">
        <f t="shared" si="47"/>
        <v>0</v>
      </c>
    </row>
    <row r="771" spans="1:14" x14ac:dyDescent="0.45">
      <c r="A771" s="31" t="str">
        <f t="shared" si="48"/>
        <v>E09000028_Rate of households in TA with children (per 1000 households)_proportion</v>
      </c>
      <c r="B771" s="31" t="s">
        <v>414</v>
      </c>
      <c r="C771" s="31" t="s">
        <v>415</v>
      </c>
      <c r="D771" s="31" t="s">
        <v>229</v>
      </c>
      <c r="E771" s="31" t="s">
        <v>1849</v>
      </c>
      <c r="F771" s="31" t="s">
        <v>73</v>
      </c>
      <c r="G771" s="26" t="s">
        <v>74</v>
      </c>
      <c r="H771" s="31" t="s">
        <v>1850</v>
      </c>
      <c r="I771" s="31">
        <v>15.040659614469838</v>
      </c>
      <c r="J771" s="31">
        <f>INDEX('LA lookup'!H:H,MATCH('Known to services raw data'!B771,'LA lookup'!G:G,0))</f>
        <v>65121</v>
      </c>
      <c r="K771" s="31"/>
      <c r="L771" s="31" t="str">
        <f t="shared" ref="L771:L833" si="50">IF(LOWER(H771)="percentage",CONCATENATE(I771,"%"),IF(LOWER(H771)="proportion",CONCATENATE(ROUND(I771,1)," per 1000 households"),IF(J771="NA",K771,IF(OR(ISERROR(I771),ISBLANK(I771),NOT(ISNUMBER(I771))),"N/A",CONCATENATE(ROUND(I771/J771*1000,1)," per 1000 0-17 yr olds")))))</f>
        <v>15 per 1000 households</v>
      </c>
      <c r="M771" s="31">
        <f t="shared" si="49"/>
        <v>15.040659614469838</v>
      </c>
      <c r="N771" s="31">
        <f t="shared" ref="N771:N834" si="51">IF(OR(C771="City of London",C771="Isles of Scilly"),1,0)</f>
        <v>0</v>
      </c>
    </row>
    <row r="772" spans="1:14" x14ac:dyDescent="0.45">
      <c r="A772" s="31" t="str">
        <f t="shared" si="48"/>
        <v>E09000030_Rate of households in TA with children (per 1000 households)_proportion</v>
      </c>
      <c r="B772" s="31" t="s">
        <v>440</v>
      </c>
      <c r="C772" s="31" t="s">
        <v>441</v>
      </c>
      <c r="D772" s="31" t="s">
        <v>229</v>
      </c>
      <c r="E772" s="31" t="s">
        <v>1849</v>
      </c>
      <c r="F772" s="31" t="s">
        <v>73</v>
      </c>
      <c r="G772" s="26" t="s">
        <v>74</v>
      </c>
      <c r="H772" s="31" t="s">
        <v>1850</v>
      </c>
      <c r="I772" s="31">
        <v>16.866708293826076</v>
      </c>
      <c r="J772" s="31">
        <f>INDEX('LA lookup'!H:H,MATCH('Known to services raw data'!B772,'LA lookup'!G:G,0))</f>
        <v>70973</v>
      </c>
      <c r="K772" s="31"/>
      <c r="L772" s="31" t="str">
        <f t="shared" si="50"/>
        <v>16.9 per 1000 households</v>
      </c>
      <c r="M772" s="31">
        <f t="shared" si="49"/>
        <v>16.866708293826076</v>
      </c>
      <c r="N772" s="31">
        <f t="shared" si="51"/>
        <v>0</v>
      </c>
    </row>
    <row r="773" spans="1:14" x14ac:dyDescent="0.45">
      <c r="A773" s="31" t="str">
        <f t="shared" si="48"/>
        <v>E09000032_Rate of households in TA with children (per 1000 households)_proportion</v>
      </c>
      <c r="B773" s="31" t="s">
        <v>450</v>
      </c>
      <c r="C773" s="31" t="s">
        <v>451</v>
      </c>
      <c r="D773" s="31" t="s">
        <v>229</v>
      </c>
      <c r="E773" s="31" t="s">
        <v>1849</v>
      </c>
      <c r="F773" s="31" t="s">
        <v>73</v>
      </c>
      <c r="G773" s="26" t="s">
        <v>74</v>
      </c>
      <c r="H773" s="31" t="s">
        <v>1850</v>
      </c>
      <c r="I773" s="31" t="s">
        <v>1280</v>
      </c>
      <c r="J773" s="31">
        <f>INDEX('LA lookup'!H:H,MATCH('Known to services raw data'!B773,'LA lookup'!G:G,0))</f>
        <v>63840</v>
      </c>
      <c r="K773" s="31"/>
      <c r="L773" s="31" t="s">
        <v>70</v>
      </c>
      <c r="M773" s="31" t="str">
        <f t="shared" si="49"/>
        <v>*</v>
      </c>
      <c r="N773" s="31">
        <f t="shared" si="51"/>
        <v>0</v>
      </c>
    </row>
    <row r="774" spans="1:14" x14ac:dyDescent="0.45">
      <c r="A774" s="31" t="str">
        <f t="shared" si="48"/>
        <v>E09000033_Rate of households in TA with children (per 1000 households)_proportion</v>
      </c>
      <c r="B774" s="31" t="s">
        <v>506</v>
      </c>
      <c r="C774" s="31" t="s">
        <v>507</v>
      </c>
      <c r="D774" s="31" t="s">
        <v>229</v>
      </c>
      <c r="E774" s="31" t="s">
        <v>1849</v>
      </c>
      <c r="F774" s="31" t="s">
        <v>73</v>
      </c>
      <c r="G774" s="26" t="s">
        <v>74</v>
      </c>
      <c r="H774" s="31" t="s">
        <v>1850</v>
      </c>
      <c r="I774" s="31">
        <v>9.736447396614528</v>
      </c>
      <c r="J774" s="31">
        <f>INDEX('LA lookup'!H:H,MATCH('Known to services raw data'!B774,'LA lookup'!G:G,0))</f>
        <v>47445</v>
      </c>
      <c r="K774" s="31"/>
      <c r="L774" s="31" t="str">
        <f t="shared" si="50"/>
        <v>9.7 per 1000 households</v>
      </c>
      <c r="M774" s="31">
        <f t="shared" si="49"/>
        <v>9.736447396614528</v>
      </c>
      <c r="N774" s="31">
        <f t="shared" si="51"/>
        <v>0</v>
      </c>
    </row>
    <row r="775" spans="1:14" x14ac:dyDescent="0.45">
      <c r="A775" s="31" t="str">
        <f t="shared" si="48"/>
        <v>E09000002_Rate of households in TA with children (per 1000 households)_proportion</v>
      </c>
      <c r="B775" s="31" t="s">
        <v>227</v>
      </c>
      <c r="C775" s="31" t="s">
        <v>228</v>
      </c>
      <c r="D775" s="31" t="s">
        <v>229</v>
      </c>
      <c r="E775" s="31" t="s">
        <v>1849</v>
      </c>
      <c r="F775" s="31" t="s">
        <v>73</v>
      </c>
      <c r="G775" s="26" t="s">
        <v>74</v>
      </c>
      <c r="H775" s="31" t="s">
        <v>1850</v>
      </c>
      <c r="I775" s="31">
        <v>19.386800798726082</v>
      </c>
      <c r="J775" s="31">
        <f>INDEX('LA lookup'!H:H,MATCH('Known to services raw data'!B775,'LA lookup'!G:G,0))</f>
        <v>63401</v>
      </c>
      <c r="K775" s="31"/>
      <c r="L775" s="31" t="str">
        <f t="shared" si="50"/>
        <v>19.4 per 1000 households</v>
      </c>
      <c r="M775" s="31">
        <f t="shared" si="49"/>
        <v>19.386800798726082</v>
      </c>
      <c r="N775" s="31">
        <f t="shared" si="51"/>
        <v>0</v>
      </c>
    </row>
    <row r="776" spans="1:14" x14ac:dyDescent="0.45">
      <c r="A776" s="31" t="str">
        <f t="shared" si="48"/>
        <v>E09000003_Rate of households in TA with children (per 1000 households)_proportion</v>
      </c>
      <c r="B776" s="31" t="s">
        <v>233</v>
      </c>
      <c r="C776" s="31" t="s">
        <v>234</v>
      </c>
      <c r="D776" s="31" t="s">
        <v>229</v>
      </c>
      <c r="E776" s="31" t="s">
        <v>1849</v>
      </c>
      <c r="F776" s="31" t="s">
        <v>73</v>
      </c>
      <c r="G776" s="26" t="s">
        <v>74</v>
      </c>
      <c r="H776" s="31" t="s">
        <v>1850</v>
      </c>
      <c r="I776" s="31" t="s">
        <v>1280</v>
      </c>
      <c r="J776" s="31">
        <f>INDEX('LA lookup'!H:H,MATCH('Known to services raw data'!B776,'LA lookup'!G:G,0))</f>
        <v>92701</v>
      </c>
      <c r="K776" s="31"/>
      <c r="L776" s="31" t="s">
        <v>70</v>
      </c>
      <c r="M776" s="31" t="str">
        <f t="shared" si="49"/>
        <v>*</v>
      </c>
      <c r="N776" s="31">
        <f t="shared" si="51"/>
        <v>0</v>
      </c>
    </row>
    <row r="777" spans="1:14" x14ac:dyDescent="0.45">
      <c r="A777" s="31" t="str">
        <f t="shared" si="48"/>
        <v>E09000004_Rate of households in TA with children (per 1000 households)_proportion</v>
      </c>
      <c r="B777" s="31" t="s">
        <v>242</v>
      </c>
      <c r="C777" s="31" t="s">
        <v>243</v>
      </c>
      <c r="D777" s="31" t="s">
        <v>229</v>
      </c>
      <c r="E777" s="31" t="s">
        <v>1849</v>
      </c>
      <c r="F777" s="31" t="s">
        <v>73</v>
      </c>
      <c r="G777" s="26" t="s">
        <v>74</v>
      </c>
      <c r="H777" s="31" t="s">
        <v>1850</v>
      </c>
      <c r="I777" s="31" t="s">
        <v>1280</v>
      </c>
      <c r="J777" s="31">
        <f>INDEX('LA lookup'!H:H,MATCH('Known to services raw data'!B777,'LA lookup'!G:G,0))</f>
        <v>56853</v>
      </c>
      <c r="K777" s="31"/>
      <c r="L777" s="31" t="s">
        <v>70</v>
      </c>
      <c r="M777" s="31" t="str">
        <f t="shared" si="49"/>
        <v>*</v>
      </c>
      <c r="N777" s="31">
        <f t="shared" si="51"/>
        <v>0</v>
      </c>
    </row>
    <row r="778" spans="1:14" x14ac:dyDescent="0.45">
      <c r="A778" s="31" t="str">
        <f t="shared" si="48"/>
        <v>E09000005_Rate of households in TA with children (per 1000 households)_proportion</v>
      </c>
      <c r="B778" s="31" t="s">
        <v>261</v>
      </c>
      <c r="C778" s="31" t="s">
        <v>262</v>
      </c>
      <c r="D778" s="31" t="s">
        <v>229</v>
      </c>
      <c r="E778" s="31" t="s">
        <v>1849</v>
      </c>
      <c r="F778" s="31" t="s">
        <v>73</v>
      </c>
      <c r="G778" s="26" t="s">
        <v>74</v>
      </c>
      <c r="H778" s="31" t="s">
        <v>1850</v>
      </c>
      <c r="I778" s="31">
        <v>14.765827901136891</v>
      </c>
      <c r="J778" s="31">
        <f>INDEX('LA lookup'!H:H,MATCH('Known to services raw data'!B778,'LA lookup'!G:G,0))</f>
        <v>77893</v>
      </c>
      <c r="K778" s="31"/>
      <c r="L778" s="31" t="str">
        <f t="shared" si="50"/>
        <v>14.8 per 1000 households</v>
      </c>
      <c r="M778" s="31">
        <f t="shared" si="49"/>
        <v>14.765827901136891</v>
      </c>
      <c r="N778" s="31">
        <f t="shared" si="51"/>
        <v>0</v>
      </c>
    </row>
    <row r="779" spans="1:14" x14ac:dyDescent="0.45">
      <c r="A779" s="31" t="str">
        <f t="shared" si="48"/>
        <v>E09000006_Rate of households in TA with children (per 1000 households)_proportion</v>
      </c>
      <c r="B779" s="31" t="s">
        <v>267</v>
      </c>
      <c r="C779" s="31" t="s">
        <v>268</v>
      </c>
      <c r="D779" s="31" t="s">
        <v>229</v>
      </c>
      <c r="E779" s="31" t="s">
        <v>1849</v>
      </c>
      <c r="F779" s="31" t="s">
        <v>73</v>
      </c>
      <c r="G779" s="26" t="s">
        <v>74</v>
      </c>
      <c r="H779" s="31" t="s">
        <v>1850</v>
      </c>
      <c r="I779" s="31">
        <v>9.0191976024201992</v>
      </c>
      <c r="J779" s="31">
        <f>INDEX('LA lookup'!H:H,MATCH('Known to services raw data'!B779,'LA lookup'!G:G,0))</f>
        <v>75055</v>
      </c>
      <c r="K779" s="31"/>
      <c r="L779" s="31" t="str">
        <f t="shared" si="50"/>
        <v>9 per 1000 households</v>
      </c>
      <c r="M779" s="31">
        <f t="shared" si="49"/>
        <v>9.0191976024201992</v>
      </c>
      <c r="N779" s="31">
        <f t="shared" si="51"/>
        <v>0</v>
      </c>
    </row>
    <row r="780" spans="1:14" x14ac:dyDescent="0.45">
      <c r="A780" s="31" t="str">
        <f t="shared" si="48"/>
        <v>E09000008_Rate of households in TA with children (per 1000 households)_proportion</v>
      </c>
      <c r="B780" s="31" t="s">
        <v>486</v>
      </c>
      <c r="C780" s="31" t="s">
        <v>487</v>
      </c>
      <c r="D780" s="31" t="s">
        <v>229</v>
      </c>
      <c r="E780" s="31" t="s">
        <v>1849</v>
      </c>
      <c r="F780" s="31" t="s">
        <v>73</v>
      </c>
      <c r="G780" s="26" t="s">
        <v>74</v>
      </c>
      <c r="H780" s="31" t="s">
        <v>1850</v>
      </c>
      <c r="I780" s="31">
        <v>10.571793911370007</v>
      </c>
      <c r="J780" s="31">
        <f>INDEX('LA lookup'!H:H,MATCH('Known to services raw data'!B780,'LA lookup'!G:G,0))</f>
        <v>94702</v>
      </c>
      <c r="K780" s="31"/>
      <c r="L780" s="31" t="str">
        <f t="shared" si="50"/>
        <v>10.6 per 1000 households</v>
      </c>
      <c r="M780" s="31">
        <f t="shared" si="49"/>
        <v>10.571793911370007</v>
      </c>
      <c r="N780" s="31">
        <f t="shared" si="51"/>
        <v>0</v>
      </c>
    </row>
    <row r="781" spans="1:14" x14ac:dyDescent="0.45">
      <c r="A781" s="31" t="str">
        <f t="shared" si="48"/>
        <v>E09000009_Rate of households in TA with children (per 1000 households)_proportion</v>
      </c>
      <c r="B781" s="31" t="s">
        <v>509</v>
      </c>
      <c r="C781" s="31" t="s">
        <v>510</v>
      </c>
      <c r="D781" s="31" t="s">
        <v>229</v>
      </c>
      <c r="E781" s="31" t="s">
        <v>1849</v>
      </c>
      <c r="F781" s="31" t="s">
        <v>73</v>
      </c>
      <c r="G781" s="26" t="s">
        <v>74</v>
      </c>
      <c r="H781" s="31" t="s">
        <v>1850</v>
      </c>
      <c r="I781" s="31">
        <v>13.693058568329718</v>
      </c>
      <c r="J781" s="31">
        <f>INDEX('LA lookup'!H:H,MATCH('Known to services raw data'!B781,'LA lookup'!G:G,0))</f>
        <v>81732</v>
      </c>
      <c r="K781" s="31"/>
      <c r="L781" s="31" t="str">
        <f t="shared" si="50"/>
        <v>13.7 per 1000 households</v>
      </c>
      <c r="M781" s="31">
        <f t="shared" si="49"/>
        <v>13.693058568329718</v>
      </c>
      <c r="N781" s="31">
        <f t="shared" si="51"/>
        <v>0</v>
      </c>
    </row>
    <row r="782" spans="1:14" x14ac:dyDescent="0.45">
      <c r="A782" s="31" t="str">
        <f t="shared" si="48"/>
        <v>E09000010_Rate of households in TA with children (per 1000 households)_proportion</v>
      </c>
      <c r="B782" s="31" t="s">
        <v>301</v>
      </c>
      <c r="C782" s="31" t="s">
        <v>302</v>
      </c>
      <c r="D782" s="31" t="s">
        <v>229</v>
      </c>
      <c r="E782" s="31" t="s">
        <v>1849</v>
      </c>
      <c r="F782" s="31" t="s">
        <v>73</v>
      </c>
      <c r="G782" s="26" t="s">
        <v>74</v>
      </c>
      <c r="H782" s="31" t="s">
        <v>1850</v>
      </c>
      <c r="I782" s="31">
        <v>20.005641834968703</v>
      </c>
      <c r="J782" s="31">
        <f>INDEX('LA lookup'!H:H,MATCH('Known to services raw data'!B782,'LA lookup'!G:G,0))</f>
        <v>84497</v>
      </c>
      <c r="K782" s="31"/>
      <c r="L782" s="31" t="str">
        <f t="shared" si="50"/>
        <v>20 per 1000 households</v>
      </c>
      <c r="M782" s="31">
        <f t="shared" si="49"/>
        <v>20.005641834968703</v>
      </c>
      <c r="N782" s="31">
        <f t="shared" si="51"/>
        <v>0</v>
      </c>
    </row>
    <row r="783" spans="1:14" x14ac:dyDescent="0.45">
      <c r="A783" s="31" t="str">
        <f t="shared" si="48"/>
        <v>E09000014_Rate of households in TA with children (per 1000 households)_proportion</v>
      </c>
      <c r="B783" s="31" t="s">
        <v>311</v>
      </c>
      <c r="C783" s="31" t="s">
        <v>312</v>
      </c>
      <c r="D783" s="31" t="s">
        <v>229</v>
      </c>
      <c r="E783" s="31" t="s">
        <v>1849</v>
      </c>
      <c r="F783" s="31" t="s">
        <v>73</v>
      </c>
      <c r="G783" s="26" t="s">
        <v>74</v>
      </c>
      <c r="H783" s="31" t="s">
        <v>1850</v>
      </c>
      <c r="I783" s="31">
        <v>22.801185228011853</v>
      </c>
      <c r="J783" s="31">
        <f>INDEX('LA lookup'!H:H,MATCH('Known to services raw data'!B783,'LA lookup'!G:G,0))</f>
        <v>60398</v>
      </c>
      <c r="K783" s="31"/>
      <c r="L783" s="31" t="str">
        <f t="shared" si="50"/>
        <v>22.8 per 1000 households</v>
      </c>
      <c r="M783" s="31">
        <f t="shared" si="49"/>
        <v>22.801185228011853</v>
      </c>
      <c r="N783" s="31">
        <f t="shared" si="51"/>
        <v>0</v>
      </c>
    </row>
    <row r="784" spans="1:14" x14ac:dyDescent="0.45">
      <c r="A784" s="31" t="str">
        <f t="shared" si="48"/>
        <v>E09000015_Rate of households in TA with children (per 1000 households)_proportion</v>
      </c>
      <c r="B784" s="31" t="s">
        <v>496</v>
      </c>
      <c r="C784" s="31" t="s">
        <v>497</v>
      </c>
      <c r="D784" s="31" t="s">
        <v>229</v>
      </c>
      <c r="E784" s="31" t="s">
        <v>1849</v>
      </c>
      <c r="F784" s="31" t="s">
        <v>73</v>
      </c>
      <c r="G784" s="26" t="s">
        <v>74</v>
      </c>
      <c r="H784" s="31" t="s">
        <v>1850</v>
      </c>
      <c r="I784" s="31">
        <v>8.5107849217834737</v>
      </c>
      <c r="J784" s="31">
        <f>INDEX('LA lookup'!H:H,MATCH('Known to services raw data'!B784,'LA lookup'!G:G,0))</f>
        <v>58373</v>
      </c>
      <c r="K784" s="31"/>
      <c r="L784" s="31" t="str">
        <f t="shared" si="50"/>
        <v>8.5 per 1000 households</v>
      </c>
      <c r="M784" s="31">
        <f t="shared" si="49"/>
        <v>8.5107849217834737</v>
      </c>
      <c r="N784" s="31">
        <f t="shared" si="51"/>
        <v>0</v>
      </c>
    </row>
    <row r="785" spans="1:14" x14ac:dyDescent="0.45">
      <c r="A785" s="31" t="str">
        <f t="shared" si="48"/>
        <v>E09000016_Rate of households in TA with children (per 1000 households)_proportion</v>
      </c>
      <c r="B785" s="31" t="s">
        <v>315</v>
      </c>
      <c r="C785" s="31" t="s">
        <v>316</v>
      </c>
      <c r="D785" s="31" t="s">
        <v>229</v>
      </c>
      <c r="E785" s="31" t="s">
        <v>1849</v>
      </c>
      <c r="F785" s="31" t="s">
        <v>73</v>
      </c>
      <c r="G785" s="26" t="s">
        <v>74</v>
      </c>
      <c r="H785" s="31" t="s">
        <v>1850</v>
      </c>
      <c r="I785" s="31">
        <v>6.0082577950737983</v>
      </c>
      <c r="J785" s="31">
        <f>INDEX('LA lookup'!H:H,MATCH('Known to services raw data'!B785,'LA lookup'!G:G,0))</f>
        <v>57541</v>
      </c>
      <c r="K785" s="31"/>
      <c r="L785" s="31" t="str">
        <f t="shared" si="50"/>
        <v>6 per 1000 households</v>
      </c>
      <c r="M785" s="31">
        <f t="shared" si="49"/>
        <v>6.0082577950737983</v>
      </c>
      <c r="N785" s="31">
        <f t="shared" si="51"/>
        <v>0</v>
      </c>
    </row>
    <row r="786" spans="1:14" x14ac:dyDescent="0.45">
      <c r="A786" s="31" t="str">
        <f t="shared" si="48"/>
        <v>E09000017_Rate of households in TA with children (per 1000 households)_proportion</v>
      </c>
      <c r="B786" s="31" t="s">
        <v>321</v>
      </c>
      <c r="C786" s="31" t="s">
        <v>322</v>
      </c>
      <c r="D786" s="31" t="s">
        <v>229</v>
      </c>
      <c r="E786" s="31" t="s">
        <v>1849</v>
      </c>
      <c r="F786" s="31" t="s">
        <v>73</v>
      </c>
      <c r="G786" s="26" t="s">
        <v>74</v>
      </c>
      <c r="H786" s="31" t="s">
        <v>1850</v>
      </c>
      <c r="I786" s="31">
        <v>3.0109009123392521</v>
      </c>
      <c r="J786" s="31">
        <f>INDEX('LA lookup'!H:H,MATCH('Known to services raw data'!B786,'LA lookup'!G:G,0))</f>
        <v>73377</v>
      </c>
      <c r="K786" s="31"/>
      <c r="L786" s="31" t="str">
        <f t="shared" si="50"/>
        <v>3 per 1000 households</v>
      </c>
      <c r="M786" s="31">
        <f t="shared" si="49"/>
        <v>3.0109009123392521</v>
      </c>
      <c r="N786" s="31">
        <f t="shared" si="51"/>
        <v>0</v>
      </c>
    </row>
    <row r="787" spans="1:14" x14ac:dyDescent="0.45">
      <c r="A787" s="31" t="str">
        <f t="shared" si="48"/>
        <v>E09000018_Rate of households in TA with children (per 1000 households)_proportion</v>
      </c>
      <c r="B787" s="31" t="s">
        <v>323</v>
      </c>
      <c r="C787" s="31" t="s">
        <v>324</v>
      </c>
      <c r="D787" s="31" t="s">
        <v>229</v>
      </c>
      <c r="E787" s="31" t="s">
        <v>1849</v>
      </c>
      <c r="F787" s="31" t="s">
        <v>73</v>
      </c>
      <c r="G787" s="26" t="s">
        <v>74</v>
      </c>
      <c r="H787" s="31" t="s">
        <v>1850</v>
      </c>
      <c r="I787" s="31">
        <v>3.9196666303734573</v>
      </c>
      <c r="J787" s="31">
        <f>INDEX('LA lookup'!H:H,MATCH('Known to services raw data'!B787,'LA lookup'!G:G,0))</f>
        <v>64898</v>
      </c>
      <c r="K787" s="31"/>
      <c r="L787" s="31" t="str">
        <f t="shared" si="50"/>
        <v>3.9 per 1000 households</v>
      </c>
      <c r="M787" s="31">
        <f t="shared" si="49"/>
        <v>3.9196666303734573</v>
      </c>
      <c r="N787" s="31">
        <f t="shared" si="51"/>
        <v>0</v>
      </c>
    </row>
    <row r="788" spans="1:14" x14ac:dyDescent="0.45">
      <c r="A788" s="31" t="str">
        <f t="shared" si="48"/>
        <v>E09000021_Rate of households in TA with children (per 1000 households)_proportion</v>
      </c>
      <c r="B788" s="31" t="s">
        <v>520</v>
      </c>
      <c r="C788" s="31" t="s">
        <v>521</v>
      </c>
      <c r="D788" s="31" t="s">
        <v>229</v>
      </c>
      <c r="E788" s="31" t="s">
        <v>1849</v>
      </c>
      <c r="F788" s="31" t="s">
        <v>73</v>
      </c>
      <c r="G788" s="26" t="s">
        <v>74</v>
      </c>
      <c r="H788" s="31" t="s">
        <v>1850</v>
      </c>
      <c r="I788" s="31">
        <v>9.479151637570336</v>
      </c>
      <c r="J788" s="31">
        <f>INDEX('LA lookup'!H:H,MATCH('Known to services raw data'!B788,'LA lookup'!G:G,0))</f>
        <v>38977</v>
      </c>
      <c r="K788" s="31"/>
      <c r="L788" s="31" t="str">
        <f t="shared" si="50"/>
        <v>9.5 per 1000 households</v>
      </c>
      <c r="M788" s="31">
        <f t="shared" si="49"/>
        <v>9.479151637570336</v>
      </c>
      <c r="N788" s="31">
        <f t="shared" si="51"/>
        <v>0</v>
      </c>
    </row>
    <row r="789" spans="1:14" x14ac:dyDescent="0.45">
      <c r="A789" s="31" t="str">
        <f t="shared" si="48"/>
        <v>E09000024_Rate of households in TA with children (per 1000 households)_proportion</v>
      </c>
      <c r="B789" s="31" t="s">
        <v>353</v>
      </c>
      <c r="C789" s="31" t="s">
        <v>354</v>
      </c>
      <c r="D789" s="31" t="s">
        <v>229</v>
      </c>
      <c r="E789" s="31" t="s">
        <v>1849</v>
      </c>
      <c r="F789" s="31" t="s">
        <v>73</v>
      </c>
      <c r="G789" s="26" t="s">
        <v>74</v>
      </c>
      <c r="H789" s="31" t="s">
        <v>1850</v>
      </c>
      <c r="I789" s="31">
        <v>1.2688776652650959</v>
      </c>
      <c r="J789" s="31">
        <f>INDEX('LA lookup'!H:H,MATCH('Known to services raw data'!B789,'LA lookup'!G:G,0))</f>
        <v>47266</v>
      </c>
      <c r="K789" s="31"/>
      <c r="L789" s="31" t="str">
        <f t="shared" si="50"/>
        <v>1.3 per 1000 households</v>
      </c>
      <c r="M789" s="31">
        <f t="shared" si="49"/>
        <v>1.2688776652650959</v>
      </c>
      <c r="N789" s="31">
        <f t="shared" si="51"/>
        <v>0</v>
      </c>
    </row>
    <row r="790" spans="1:14" x14ac:dyDescent="0.45">
      <c r="A790" s="31" t="str">
        <f t="shared" si="48"/>
        <v>E09000025_Rate of households in TA with children (per 1000 households)_proportion</v>
      </c>
      <c r="B790" s="31" t="s">
        <v>359</v>
      </c>
      <c r="C790" s="31" t="s">
        <v>360</v>
      </c>
      <c r="D790" s="31" t="s">
        <v>229</v>
      </c>
      <c r="E790" s="31" t="s">
        <v>1849</v>
      </c>
      <c r="F790" s="31" t="s">
        <v>73</v>
      </c>
      <c r="G790" s="26" t="s">
        <v>74</v>
      </c>
      <c r="H790" s="31" t="s">
        <v>1850</v>
      </c>
      <c r="I790" s="31">
        <v>32.906748198296576</v>
      </c>
      <c r="J790" s="31">
        <f>INDEX('LA lookup'!H:H,MATCH('Known to services raw data'!B790,'LA lookup'!G:G,0))</f>
        <v>86567</v>
      </c>
      <c r="K790" s="31"/>
      <c r="L790" s="31" t="str">
        <f t="shared" si="50"/>
        <v>32.9 per 1000 households</v>
      </c>
      <c r="M790" s="31">
        <f t="shared" si="49"/>
        <v>32.906748198296576</v>
      </c>
      <c r="N790" s="31">
        <f t="shared" si="51"/>
        <v>0</v>
      </c>
    </row>
    <row r="791" spans="1:14" x14ac:dyDescent="0.45">
      <c r="A791" s="31" t="str">
        <f t="shared" si="48"/>
        <v>E09000026_Rate of households in TA with children (per 1000 households)_proportion</v>
      </c>
      <c r="B791" s="31" t="s">
        <v>385</v>
      </c>
      <c r="C791" s="31" t="s">
        <v>386</v>
      </c>
      <c r="D791" s="31" t="s">
        <v>229</v>
      </c>
      <c r="E791" s="31" t="s">
        <v>1849</v>
      </c>
      <c r="F791" s="31" t="s">
        <v>73</v>
      </c>
      <c r="G791" s="26" t="s">
        <v>74</v>
      </c>
      <c r="H791" s="31" t="s">
        <v>1850</v>
      </c>
      <c r="I791" s="31" t="s">
        <v>1280</v>
      </c>
      <c r="J791" s="31">
        <f>INDEX('LA lookup'!H:H,MATCH('Known to services raw data'!B791,'LA lookup'!G:G,0))</f>
        <v>76159</v>
      </c>
      <c r="K791" s="31"/>
      <c r="L791" s="31" t="s">
        <v>70</v>
      </c>
      <c r="M791" s="31" t="str">
        <f t="shared" si="49"/>
        <v>*</v>
      </c>
      <c r="N791" s="31">
        <f t="shared" si="51"/>
        <v>0</v>
      </c>
    </row>
    <row r="792" spans="1:14" x14ac:dyDescent="0.45">
      <c r="A792" s="31" t="str">
        <f t="shared" si="48"/>
        <v>E09000027_Rate of households in TA with children (per 1000 households)_proportion</v>
      </c>
      <c r="B792" s="31" t="s">
        <v>389</v>
      </c>
      <c r="C792" s="31" t="s">
        <v>390</v>
      </c>
      <c r="D792" s="31" t="s">
        <v>229</v>
      </c>
      <c r="E792" s="31" t="s">
        <v>1849</v>
      </c>
      <c r="F792" s="31" t="s">
        <v>73</v>
      </c>
      <c r="G792" s="26" t="s">
        <v>74</v>
      </c>
      <c r="H792" s="31" t="s">
        <v>1850</v>
      </c>
      <c r="I792" s="31" t="s">
        <v>1280</v>
      </c>
      <c r="J792" s="31">
        <f>INDEX('LA lookup'!H:H,MATCH('Known to services raw data'!B792,'LA lookup'!G:G,0))</f>
        <v>45525</v>
      </c>
      <c r="K792" s="31"/>
      <c r="L792" s="31" t="s">
        <v>70</v>
      </c>
      <c r="M792" s="31" t="str">
        <f t="shared" si="49"/>
        <v>*</v>
      </c>
      <c r="N792" s="31">
        <f t="shared" si="51"/>
        <v>0</v>
      </c>
    </row>
    <row r="793" spans="1:14" x14ac:dyDescent="0.45">
      <c r="A793" s="31" t="str">
        <f t="shared" si="48"/>
        <v>E09000029_Rate of households in TA with children (per 1000 households)_proportion</v>
      </c>
      <c r="B793" s="31" t="s">
        <v>432</v>
      </c>
      <c r="C793" s="31" t="s">
        <v>433</v>
      </c>
      <c r="D793" s="31" t="s">
        <v>229</v>
      </c>
      <c r="E793" s="31" t="s">
        <v>1849</v>
      </c>
      <c r="F793" s="31" t="s">
        <v>73</v>
      </c>
      <c r="G793" s="26" t="s">
        <v>74</v>
      </c>
      <c r="H793" s="31" t="s">
        <v>1850</v>
      </c>
      <c r="I793" s="31">
        <v>6.1040339702760082</v>
      </c>
      <c r="J793" s="31">
        <f>INDEX('LA lookup'!H:H,MATCH('Known to services raw data'!B793,'LA lookup'!G:G,0))</f>
        <v>47941</v>
      </c>
      <c r="K793" s="31"/>
      <c r="L793" s="31" t="str">
        <f t="shared" si="50"/>
        <v>6.1 per 1000 households</v>
      </c>
      <c r="M793" s="31">
        <f t="shared" si="49"/>
        <v>6.1040339702760082</v>
      </c>
      <c r="N793" s="31">
        <f t="shared" si="51"/>
        <v>0</v>
      </c>
    </row>
    <row r="794" spans="1:14" x14ac:dyDescent="0.45">
      <c r="A794" s="31" t="str">
        <f t="shared" si="48"/>
        <v>E09000031_Rate of households in TA with children (per 1000 households)_proportion</v>
      </c>
      <c r="B794" s="31" t="s">
        <v>448</v>
      </c>
      <c r="C794" s="31" t="s">
        <v>449</v>
      </c>
      <c r="D794" s="31" t="s">
        <v>229</v>
      </c>
      <c r="E794" s="31" t="s">
        <v>1849</v>
      </c>
      <c r="F794" s="31" t="s">
        <v>73</v>
      </c>
      <c r="G794" s="26" t="s">
        <v>74</v>
      </c>
      <c r="H794" s="31" t="s">
        <v>1850</v>
      </c>
      <c r="I794" s="31">
        <v>16.127782405703325</v>
      </c>
      <c r="J794" s="31">
        <f>INDEX('LA lookup'!H:H,MATCH('Known to services raw data'!B794,'LA lookup'!G:G,0))</f>
        <v>67017</v>
      </c>
      <c r="K794" s="31"/>
      <c r="L794" s="31" t="str">
        <f t="shared" si="50"/>
        <v>16.1 per 1000 households</v>
      </c>
      <c r="M794" s="31">
        <f t="shared" si="49"/>
        <v>16.127782405703325</v>
      </c>
      <c r="N794" s="31">
        <f t="shared" si="51"/>
        <v>0</v>
      </c>
    </row>
    <row r="795" spans="1:14" x14ac:dyDescent="0.45">
      <c r="A795" s="31" t="str">
        <f t="shared" si="48"/>
        <v>E08000025_Rate of households in TA with children (per 1000 households)_proportion</v>
      </c>
      <c r="B795" s="31" t="s">
        <v>245</v>
      </c>
      <c r="C795" s="31" t="s">
        <v>246</v>
      </c>
      <c r="D795" s="31" t="s">
        <v>229</v>
      </c>
      <c r="E795" s="31" t="s">
        <v>1849</v>
      </c>
      <c r="F795" s="31" t="s">
        <v>73</v>
      </c>
      <c r="G795" s="26" t="s">
        <v>74</v>
      </c>
      <c r="H795" s="31" t="s">
        <v>1850</v>
      </c>
      <c r="I795" s="31">
        <v>5.4739477595495192</v>
      </c>
      <c r="J795" s="31">
        <f>INDEX('LA lookup'!H:H,MATCH('Known to services raw data'!B795,'LA lookup'!G:G,0))</f>
        <v>288388</v>
      </c>
      <c r="K795" s="31"/>
      <c r="L795" s="31" t="str">
        <f t="shared" si="50"/>
        <v>5.5 per 1000 households</v>
      </c>
      <c r="M795" s="31">
        <f t="shared" si="49"/>
        <v>5.4739477595495192</v>
      </c>
      <c r="N795" s="31">
        <f t="shared" si="51"/>
        <v>0</v>
      </c>
    </row>
    <row r="796" spans="1:14" x14ac:dyDescent="0.45">
      <c r="A796" s="31" t="str">
        <f t="shared" si="48"/>
        <v>E08000026_Rate of households in TA with children (per 1000 households)_proportion</v>
      </c>
      <c r="B796" s="31" t="s">
        <v>283</v>
      </c>
      <c r="C796" s="31" t="s">
        <v>284</v>
      </c>
      <c r="D796" s="31" t="s">
        <v>229</v>
      </c>
      <c r="E796" s="31" t="s">
        <v>1849</v>
      </c>
      <c r="F796" s="31" t="s">
        <v>73</v>
      </c>
      <c r="G796" s="26" t="s">
        <v>74</v>
      </c>
      <c r="H796" s="31" t="s">
        <v>1850</v>
      </c>
      <c r="I796" s="31">
        <v>2.2861808532353542</v>
      </c>
      <c r="J796" s="31">
        <f>INDEX('LA lookup'!H:H,MATCH('Known to services raw data'!B796,'LA lookup'!G:G,0))</f>
        <v>78994</v>
      </c>
      <c r="K796" s="31"/>
      <c r="L796" s="31" t="str">
        <f t="shared" si="50"/>
        <v>2.3 per 1000 households</v>
      </c>
      <c r="M796" s="31">
        <f t="shared" si="49"/>
        <v>2.2861808532353542</v>
      </c>
      <c r="N796" s="31">
        <f t="shared" si="51"/>
        <v>0</v>
      </c>
    </row>
    <row r="797" spans="1:14" x14ac:dyDescent="0.45">
      <c r="A797" s="31" t="str">
        <f t="shared" si="48"/>
        <v>E08000027_Rate of households in TA with children (per 1000 households)_proportion</v>
      </c>
      <c r="B797" s="31" t="s">
        <v>297</v>
      </c>
      <c r="C797" s="31" t="s">
        <v>298</v>
      </c>
      <c r="D797" s="31" t="s">
        <v>229</v>
      </c>
      <c r="E797" s="31" t="s">
        <v>1849</v>
      </c>
      <c r="F797" s="31" t="s">
        <v>73</v>
      </c>
      <c r="G797" s="26" t="s">
        <v>74</v>
      </c>
      <c r="H797" s="31" t="s">
        <v>1850</v>
      </c>
      <c r="I797" s="31">
        <v>3.7385693242909801E-2</v>
      </c>
      <c r="J797" s="31">
        <f>INDEX('LA lookup'!H:H,MATCH('Known to services raw data'!B797,'LA lookup'!G:G,0))</f>
        <v>69265</v>
      </c>
      <c r="K797" s="31"/>
      <c r="L797" s="31" t="str">
        <f t="shared" si="50"/>
        <v>0 per 1000 households</v>
      </c>
      <c r="M797" s="31">
        <f t="shared" si="49"/>
        <v>3.7385693242909801E-2</v>
      </c>
      <c r="N797" s="31">
        <f t="shared" si="51"/>
        <v>0</v>
      </c>
    </row>
    <row r="798" spans="1:14" x14ac:dyDescent="0.45">
      <c r="A798" s="31" t="str">
        <f t="shared" si="48"/>
        <v>E08000028_Rate of households in TA with children (per 1000 households)_proportion</v>
      </c>
      <c r="B798" s="31" t="s">
        <v>397</v>
      </c>
      <c r="C798" s="31" t="s">
        <v>398</v>
      </c>
      <c r="D798" s="31" t="s">
        <v>229</v>
      </c>
      <c r="E798" s="31" t="s">
        <v>1849</v>
      </c>
      <c r="F798" s="31" t="s">
        <v>73</v>
      </c>
      <c r="G798" s="26" t="s">
        <v>74</v>
      </c>
      <c r="H798" s="31" t="s">
        <v>1850</v>
      </c>
      <c r="I798" s="31">
        <v>0.58146387459238591</v>
      </c>
      <c r="J798" s="31">
        <f>INDEX('LA lookup'!H:H,MATCH('Known to services raw data'!B798,'LA lookup'!G:G,0))</f>
        <v>81920</v>
      </c>
      <c r="K798" s="31"/>
      <c r="L798" s="31" t="str">
        <f t="shared" si="50"/>
        <v>0.6 per 1000 households</v>
      </c>
      <c r="M798" s="31">
        <f t="shared" si="49"/>
        <v>0.58146387459238591</v>
      </c>
      <c r="N798" s="31">
        <f t="shared" si="51"/>
        <v>0</v>
      </c>
    </row>
    <row r="799" spans="1:14" x14ac:dyDescent="0.45">
      <c r="A799" s="31" t="str">
        <f t="shared" si="48"/>
        <v>E08000029_Rate of households in TA with children (per 1000 households)_proportion</v>
      </c>
      <c r="B799" s="31" t="s">
        <v>516</v>
      </c>
      <c r="C799" s="31" t="s">
        <v>517</v>
      </c>
      <c r="D799" s="31" t="s">
        <v>229</v>
      </c>
      <c r="E799" s="31" t="s">
        <v>1849</v>
      </c>
      <c r="F799" s="31" t="s">
        <v>73</v>
      </c>
      <c r="G799" s="26" t="s">
        <v>74</v>
      </c>
      <c r="H799" s="31" t="s">
        <v>1850</v>
      </c>
      <c r="I799" s="31">
        <v>0.92959429848830266</v>
      </c>
      <c r="J799" s="31">
        <f>INDEX('LA lookup'!H:H,MATCH('Known to services raw data'!B799,'LA lookup'!G:G,0))</f>
        <v>46946</v>
      </c>
      <c r="K799" s="31"/>
      <c r="L799" s="31" t="str">
        <f t="shared" si="50"/>
        <v>0.9 per 1000 households</v>
      </c>
      <c r="M799" s="31">
        <f t="shared" si="49"/>
        <v>0.92959429848830266</v>
      </c>
      <c r="N799" s="31">
        <f t="shared" si="51"/>
        <v>0</v>
      </c>
    </row>
    <row r="800" spans="1:14" x14ac:dyDescent="0.45">
      <c r="A800" s="31" t="str">
        <f t="shared" si="48"/>
        <v>E08000030_Rate of households in TA with children (per 1000 households)_proportion</v>
      </c>
      <c r="B800" s="31" t="s">
        <v>446</v>
      </c>
      <c r="C800" s="31" t="s">
        <v>447</v>
      </c>
      <c r="D800" s="31" t="s">
        <v>229</v>
      </c>
      <c r="E800" s="31" t="s">
        <v>1849</v>
      </c>
      <c r="F800" s="31" t="s">
        <v>73</v>
      </c>
      <c r="G800" s="26" t="s">
        <v>74</v>
      </c>
      <c r="H800" s="31" t="s">
        <v>1850</v>
      </c>
      <c r="I800" s="31">
        <v>0.5955290875961069</v>
      </c>
      <c r="J800" s="31">
        <f>INDEX('LA lookup'!H:H,MATCH('Known to services raw data'!B800,'LA lookup'!G:G,0))</f>
        <v>68157</v>
      </c>
      <c r="K800" s="31"/>
      <c r="L800" s="31" t="str">
        <f t="shared" si="50"/>
        <v>0.6 per 1000 households</v>
      </c>
      <c r="M800" s="31">
        <f t="shared" si="49"/>
        <v>0.5955290875961069</v>
      </c>
      <c r="N800" s="31">
        <f t="shared" si="51"/>
        <v>0</v>
      </c>
    </row>
    <row r="801" spans="1:14" x14ac:dyDescent="0.45">
      <c r="A801" s="31" t="str">
        <f t="shared" si="48"/>
        <v>E08000031_Rate of households in TA with children (per 1000 households)_proportion</v>
      </c>
      <c r="B801" s="31" t="s">
        <v>468</v>
      </c>
      <c r="C801" s="31" t="s">
        <v>469</v>
      </c>
      <c r="D801" s="31" t="s">
        <v>229</v>
      </c>
      <c r="E801" s="31" t="s">
        <v>1849</v>
      </c>
      <c r="F801" s="31" t="s">
        <v>73</v>
      </c>
      <c r="G801" s="26" t="s">
        <v>74</v>
      </c>
      <c r="H801" s="31" t="s">
        <v>1850</v>
      </c>
      <c r="I801" s="31">
        <v>0.51005468919723063</v>
      </c>
      <c r="J801" s="31">
        <f>INDEX('LA lookup'!H:H,MATCH('Known to services raw data'!B801,'LA lookup'!G:G,0))</f>
        <v>61244</v>
      </c>
      <c r="K801" s="31"/>
      <c r="L801" s="31" t="str">
        <f t="shared" si="50"/>
        <v>0.5 per 1000 households</v>
      </c>
      <c r="M801" s="31">
        <f t="shared" si="49"/>
        <v>0.51005468919723063</v>
      </c>
      <c r="N801" s="31">
        <f t="shared" si="51"/>
        <v>0</v>
      </c>
    </row>
    <row r="802" spans="1:14" x14ac:dyDescent="0.45">
      <c r="A802" s="31" t="str">
        <f t="shared" si="48"/>
        <v>E08000011_Rate of households in TA with children (per 1000 households)_proportion</v>
      </c>
      <c r="B802" s="31" t="s">
        <v>333</v>
      </c>
      <c r="C802" s="31" t="s">
        <v>334</v>
      </c>
      <c r="D802" s="31" t="s">
        <v>229</v>
      </c>
      <c r="E802" s="31" t="s">
        <v>1849</v>
      </c>
      <c r="F802" s="31" t="s">
        <v>73</v>
      </c>
      <c r="G802" s="26" t="s">
        <v>74</v>
      </c>
      <c r="H802" s="31" t="s">
        <v>1850</v>
      </c>
      <c r="I802" s="31">
        <v>0.25400454033115843</v>
      </c>
      <c r="J802" s="31">
        <f>INDEX('LA lookup'!H:H,MATCH('Known to services raw data'!B802,'LA lookup'!G:G,0))</f>
        <v>33477</v>
      </c>
      <c r="K802" s="31"/>
      <c r="L802" s="31" t="str">
        <f t="shared" si="50"/>
        <v>0.3 per 1000 households</v>
      </c>
      <c r="M802" s="31">
        <f t="shared" si="49"/>
        <v>0.25400454033115843</v>
      </c>
      <c r="N802" s="31">
        <f t="shared" si="51"/>
        <v>0</v>
      </c>
    </row>
    <row r="803" spans="1:14" x14ac:dyDescent="0.45">
      <c r="A803" s="31" t="str">
        <f t="shared" si="48"/>
        <v>E08000012_Rate of households in TA with children (per 1000 households)_proportion</v>
      </c>
      <c r="B803" s="31" t="s">
        <v>347</v>
      </c>
      <c r="C803" s="31" t="s">
        <v>348</v>
      </c>
      <c r="D803" s="31" t="s">
        <v>229</v>
      </c>
      <c r="E803" s="31" t="s">
        <v>1849</v>
      </c>
      <c r="F803" s="31" t="s">
        <v>73</v>
      </c>
      <c r="G803" s="26" t="s">
        <v>74</v>
      </c>
      <c r="H803" s="31" t="s">
        <v>1850</v>
      </c>
      <c r="I803" s="31">
        <v>0.57120240354775165</v>
      </c>
      <c r="J803" s="31">
        <f>INDEX('LA lookup'!H:H,MATCH('Known to services raw data'!B803,'LA lookup'!G:G,0))</f>
        <v>94902</v>
      </c>
      <c r="K803" s="31"/>
      <c r="L803" s="31" t="str">
        <f t="shared" si="50"/>
        <v>0.6 per 1000 households</v>
      </c>
      <c r="M803" s="31">
        <f t="shared" si="49"/>
        <v>0.57120240354775165</v>
      </c>
      <c r="N803" s="31">
        <f t="shared" si="51"/>
        <v>0</v>
      </c>
    </row>
    <row r="804" spans="1:14" x14ac:dyDescent="0.45">
      <c r="A804" s="31" t="str">
        <f t="shared" si="48"/>
        <v>E08000013_Rate of households in TA with children (per 1000 households)_proportion</v>
      </c>
      <c r="B804" s="31" t="s">
        <v>416</v>
      </c>
      <c r="C804" s="31" t="s">
        <v>417</v>
      </c>
      <c r="D804" s="31" t="s">
        <v>229</v>
      </c>
      <c r="E804" s="31" t="s">
        <v>1849</v>
      </c>
      <c r="F804" s="31" t="s">
        <v>73</v>
      </c>
      <c r="G804" s="26" t="s">
        <v>74</v>
      </c>
      <c r="H804" s="31" t="s">
        <v>1850</v>
      </c>
      <c r="I804" s="31">
        <v>0.16376921138825901</v>
      </c>
      <c r="J804" s="31">
        <f>INDEX('LA lookup'!H:H,MATCH('Known to services raw data'!B804,'LA lookup'!G:G,0))</f>
        <v>36785</v>
      </c>
      <c r="K804" s="31"/>
      <c r="L804" s="31" t="str">
        <f t="shared" si="50"/>
        <v>0.2 per 1000 households</v>
      </c>
      <c r="M804" s="31">
        <f t="shared" si="49"/>
        <v>0.16376921138825901</v>
      </c>
      <c r="N804" s="31">
        <f t="shared" si="51"/>
        <v>0</v>
      </c>
    </row>
    <row r="805" spans="1:14" x14ac:dyDescent="0.45">
      <c r="A805" s="31" t="str">
        <f t="shared" si="48"/>
        <v>E08000014_Rate of households in TA with children (per 1000 households)_proportion</v>
      </c>
      <c r="B805" s="31" t="s">
        <v>399</v>
      </c>
      <c r="C805" s="31" t="s">
        <v>400</v>
      </c>
      <c r="D805" s="31" t="s">
        <v>229</v>
      </c>
      <c r="E805" s="31" t="s">
        <v>1849</v>
      </c>
      <c r="F805" s="31" t="s">
        <v>73</v>
      </c>
      <c r="G805" s="26" t="s">
        <v>74</v>
      </c>
      <c r="H805" s="31" t="s">
        <v>1850</v>
      </c>
      <c r="I805" s="31">
        <v>7.467640225688682E-2</v>
      </c>
      <c r="J805" s="31">
        <f>INDEX('LA lookup'!H:H,MATCH('Known to services raw data'!B805,'LA lookup'!G:G,0))</f>
        <v>53833</v>
      </c>
      <c r="K805" s="31"/>
      <c r="L805" s="31" t="str">
        <f t="shared" si="50"/>
        <v>0.1 per 1000 households</v>
      </c>
      <c r="M805" s="31">
        <f t="shared" si="49"/>
        <v>7.467640225688682E-2</v>
      </c>
      <c r="N805" s="31">
        <f t="shared" si="51"/>
        <v>0</v>
      </c>
    </row>
    <row r="806" spans="1:14" x14ac:dyDescent="0.45">
      <c r="A806" s="31" t="str">
        <f t="shared" si="48"/>
        <v>E08000015_Rate of households in TA with children (per 1000 households)_proportion</v>
      </c>
      <c r="B806" s="31" t="s">
        <v>464</v>
      </c>
      <c r="C806" s="31" t="s">
        <v>465</v>
      </c>
      <c r="D806" s="31" t="s">
        <v>229</v>
      </c>
      <c r="E806" s="31" t="s">
        <v>1849</v>
      </c>
      <c r="F806" s="31" t="s">
        <v>73</v>
      </c>
      <c r="G806" s="26" t="s">
        <v>74</v>
      </c>
      <c r="H806" s="31" t="s">
        <v>1850</v>
      </c>
      <c r="I806" s="31">
        <v>7.6711717366138049E-2</v>
      </c>
      <c r="J806" s="31">
        <f>INDEX('LA lookup'!H:H,MATCH('Known to services raw data'!B806,'LA lookup'!G:G,0))</f>
        <v>67576</v>
      </c>
      <c r="K806" s="31"/>
      <c r="L806" s="31" t="str">
        <f t="shared" si="50"/>
        <v>0.1 per 1000 households</v>
      </c>
      <c r="M806" s="31">
        <f t="shared" si="49"/>
        <v>7.6711717366138049E-2</v>
      </c>
      <c r="N806" s="31">
        <f t="shared" si="51"/>
        <v>0</v>
      </c>
    </row>
    <row r="807" spans="1:14" x14ac:dyDescent="0.45">
      <c r="A807" s="31" t="str">
        <f t="shared" si="48"/>
        <v>E08000001_Rate of households in TA with children (per 1000 households)_proportion</v>
      </c>
      <c r="B807" s="31" t="s">
        <v>252</v>
      </c>
      <c r="C807" s="31" t="s">
        <v>253</v>
      </c>
      <c r="D807" s="31" t="s">
        <v>229</v>
      </c>
      <c r="E807" s="31" t="s">
        <v>1849</v>
      </c>
      <c r="F807" s="31" t="s">
        <v>73</v>
      </c>
      <c r="G807" s="26" t="s">
        <v>74</v>
      </c>
      <c r="H807" s="31" t="s">
        <v>1850</v>
      </c>
      <c r="I807" s="31">
        <v>0.58166589111214517</v>
      </c>
      <c r="J807" s="31">
        <f>INDEX('LA lookup'!H:H,MATCH('Known to services raw data'!B807,'LA lookup'!G:G,0))</f>
        <v>67670</v>
      </c>
      <c r="K807" s="31"/>
      <c r="L807" s="31" t="str">
        <f t="shared" si="50"/>
        <v>0.6 per 1000 households</v>
      </c>
      <c r="M807" s="31">
        <f t="shared" si="49"/>
        <v>0.58166589111214517</v>
      </c>
      <c r="N807" s="31">
        <f t="shared" si="51"/>
        <v>0</v>
      </c>
    </row>
    <row r="808" spans="1:14" x14ac:dyDescent="0.45">
      <c r="A808" s="31" t="str">
        <f t="shared" si="48"/>
        <v>E08000002_Rate of households in TA with children (per 1000 households)_proportion</v>
      </c>
      <c r="B808" s="31" t="s">
        <v>271</v>
      </c>
      <c r="C808" s="31" t="s">
        <v>272</v>
      </c>
      <c r="D808" s="31" t="s">
        <v>229</v>
      </c>
      <c r="E808" s="31" t="s">
        <v>1849</v>
      </c>
      <c r="F808" s="31" t="s">
        <v>73</v>
      </c>
      <c r="G808" s="26" t="s">
        <v>74</v>
      </c>
      <c r="H808" s="31" t="s">
        <v>1850</v>
      </c>
      <c r="I808" s="31">
        <v>0.37080984870958172</v>
      </c>
      <c r="J808" s="31">
        <f>INDEX('LA lookup'!H:H,MATCH('Known to services raw data'!B808,'LA lookup'!G:G,0))</f>
        <v>43142</v>
      </c>
      <c r="K808" s="31"/>
      <c r="L808" s="31" t="str">
        <f t="shared" si="50"/>
        <v>0.4 per 1000 households</v>
      </c>
      <c r="M808" s="31">
        <f t="shared" si="49"/>
        <v>0.37080984870958172</v>
      </c>
      <c r="N808" s="31">
        <f t="shared" si="51"/>
        <v>0</v>
      </c>
    </row>
    <row r="809" spans="1:14" x14ac:dyDescent="0.45">
      <c r="A809" s="31" t="str">
        <f t="shared" si="48"/>
        <v>E08000003_Rate of households in TA with children (per 1000 households)_proportion</v>
      </c>
      <c r="B809" s="31" t="s">
        <v>349</v>
      </c>
      <c r="C809" s="31" t="s">
        <v>350</v>
      </c>
      <c r="D809" s="31" t="s">
        <v>229</v>
      </c>
      <c r="E809" s="31" t="s">
        <v>1849</v>
      </c>
      <c r="F809" s="31" t="s">
        <v>73</v>
      </c>
      <c r="G809" s="26" t="s">
        <v>74</v>
      </c>
      <c r="H809" s="31" t="s">
        <v>1850</v>
      </c>
      <c r="I809" s="31">
        <v>7.3137994320620159</v>
      </c>
      <c r="J809" s="31">
        <f>INDEX('LA lookup'!H:H,MATCH('Known to services raw data'!B809,'LA lookup'!G:G,0))</f>
        <v>121962</v>
      </c>
      <c r="K809" s="31"/>
      <c r="L809" s="31" t="str">
        <f t="shared" si="50"/>
        <v>7.3 per 1000 households</v>
      </c>
      <c r="M809" s="31">
        <f t="shared" si="49"/>
        <v>7.3137994320620159</v>
      </c>
      <c r="N809" s="31">
        <f t="shared" si="51"/>
        <v>0</v>
      </c>
    </row>
    <row r="810" spans="1:14" x14ac:dyDescent="0.45">
      <c r="A810" s="31" t="str">
        <f t="shared" si="48"/>
        <v>E08000004_Rate of households in TA with children (per 1000 households)_proportion</v>
      </c>
      <c r="B810" s="31" t="s">
        <v>375</v>
      </c>
      <c r="C810" s="31" t="s">
        <v>376</v>
      </c>
      <c r="D810" s="31" t="s">
        <v>229</v>
      </c>
      <c r="E810" s="31" t="s">
        <v>1849</v>
      </c>
      <c r="F810" s="31" t="s">
        <v>73</v>
      </c>
      <c r="G810" s="26" t="s">
        <v>74</v>
      </c>
      <c r="H810" s="31" t="s">
        <v>1850</v>
      </c>
      <c r="I810" s="31">
        <v>0.85625602055014438</v>
      </c>
      <c r="J810" s="31">
        <f>INDEX('LA lookup'!H:H,MATCH('Known to services raw data'!B810,'LA lookup'!G:G,0))</f>
        <v>59416</v>
      </c>
      <c r="K810" s="31"/>
      <c r="L810" s="31" t="str">
        <f t="shared" si="50"/>
        <v>0.9 per 1000 households</v>
      </c>
      <c r="M810" s="31">
        <f t="shared" si="49"/>
        <v>0.85625602055014438</v>
      </c>
      <c r="N810" s="31">
        <f t="shared" si="51"/>
        <v>0</v>
      </c>
    </row>
    <row r="811" spans="1:14" x14ac:dyDescent="0.45">
      <c r="A811" s="31" t="str">
        <f t="shared" si="48"/>
        <v>E08000005_Rate of households in TA with children (per 1000 households)_proportion</v>
      </c>
      <c r="B811" s="31" t="s">
        <v>391</v>
      </c>
      <c r="C811" s="31" t="s">
        <v>392</v>
      </c>
      <c r="D811" s="31" t="s">
        <v>229</v>
      </c>
      <c r="E811" s="31" t="s">
        <v>1849</v>
      </c>
      <c r="F811" s="31" t="s">
        <v>73</v>
      </c>
      <c r="G811" s="26" t="s">
        <v>74</v>
      </c>
      <c r="H811" s="31" t="s">
        <v>1850</v>
      </c>
      <c r="I811" s="31">
        <v>0.41667123543021306</v>
      </c>
      <c r="J811" s="31">
        <f>INDEX('LA lookup'!H:H,MATCH('Known to services raw data'!B811,'LA lookup'!G:G,0))</f>
        <v>52689</v>
      </c>
      <c r="K811" s="31"/>
      <c r="L811" s="31" t="str">
        <f t="shared" si="50"/>
        <v>0.4 per 1000 households</v>
      </c>
      <c r="M811" s="31">
        <f t="shared" si="49"/>
        <v>0.41667123543021306</v>
      </c>
      <c r="N811" s="31">
        <f t="shared" si="51"/>
        <v>0</v>
      </c>
    </row>
    <row r="812" spans="1:14" x14ac:dyDescent="0.45">
      <c r="A812" s="31" t="str">
        <f t="shared" si="48"/>
        <v>E08000006_Rate of households in TA with children (per 1000 households)_proportion</v>
      </c>
      <c r="B812" s="31" t="s">
        <v>395</v>
      </c>
      <c r="C812" s="31" t="s">
        <v>396</v>
      </c>
      <c r="D812" s="31" t="s">
        <v>229</v>
      </c>
      <c r="E812" s="31" t="s">
        <v>1849</v>
      </c>
      <c r="F812" s="31" t="s">
        <v>73</v>
      </c>
      <c r="G812" s="26" t="s">
        <v>74</v>
      </c>
      <c r="H812" s="31" t="s">
        <v>1850</v>
      </c>
      <c r="I812" s="31">
        <v>0.8981719559015181</v>
      </c>
      <c r="J812" s="31">
        <f>INDEX('LA lookup'!H:H,MATCH('Known to services raw data'!B812,'LA lookup'!G:G,0))</f>
        <v>56566</v>
      </c>
      <c r="K812" s="31"/>
      <c r="L812" s="31" t="str">
        <f t="shared" si="50"/>
        <v>0.9 per 1000 households</v>
      </c>
      <c r="M812" s="31">
        <f t="shared" si="49"/>
        <v>0.8981719559015181</v>
      </c>
      <c r="N812" s="31">
        <f t="shared" si="51"/>
        <v>0</v>
      </c>
    </row>
    <row r="813" spans="1:14" x14ac:dyDescent="0.45">
      <c r="A813" s="31" t="str">
        <f t="shared" si="48"/>
        <v>E08000007_Rate of households in TA with children (per 1000 households)_proportion</v>
      </c>
      <c r="B813" s="31" t="s">
        <v>420</v>
      </c>
      <c r="C813" s="31" t="s">
        <v>421</v>
      </c>
      <c r="D813" s="31" t="s">
        <v>229</v>
      </c>
      <c r="E813" s="31" t="s">
        <v>1849</v>
      </c>
      <c r="F813" s="31" t="s">
        <v>73</v>
      </c>
      <c r="G813" s="26" t="s">
        <v>74</v>
      </c>
      <c r="H813" s="31" t="s">
        <v>1850</v>
      </c>
      <c r="I813" s="31">
        <v>0.18199946191463434</v>
      </c>
      <c r="J813" s="31">
        <f>INDEX('LA lookup'!H:H,MATCH('Known to services raw data'!B813,'LA lookup'!G:G,0))</f>
        <v>63141</v>
      </c>
      <c r="K813" s="31"/>
      <c r="L813" s="31" t="str">
        <f t="shared" si="50"/>
        <v>0.2 per 1000 households</v>
      </c>
      <c r="M813" s="31">
        <f t="shared" si="49"/>
        <v>0.18199946191463434</v>
      </c>
      <c r="N813" s="31">
        <f t="shared" si="51"/>
        <v>0</v>
      </c>
    </row>
    <row r="814" spans="1:14" x14ac:dyDescent="0.45">
      <c r="A814" s="31" t="str">
        <f t="shared" si="48"/>
        <v>E08000008_Rate of households in TA with children (per 1000 households)_proportion</v>
      </c>
      <c r="B814" s="31" t="s">
        <v>436</v>
      </c>
      <c r="C814" s="31" t="s">
        <v>437</v>
      </c>
      <c r="D814" s="31" t="s">
        <v>229</v>
      </c>
      <c r="E814" s="31" t="s">
        <v>1849</v>
      </c>
      <c r="F814" s="31" t="s">
        <v>73</v>
      </c>
      <c r="G814" s="26" t="s">
        <v>74</v>
      </c>
      <c r="H814" s="31" t="s">
        <v>1850</v>
      </c>
      <c r="I814" s="31">
        <v>0.67237848796340627</v>
      </c>
      <c r="J814" s="31">
        <f>INDEX('LA lookup'!H:H,MATCH('Known to services raw data'!B814,'LA lookup'!G:G,0))</f>
        <v>50223</v>
      </c>
      <c r="K814" s="31"/>
      <c r="L814" s="31" t="str">
        <f t="shared" si="50"/>
        <v>0.7 per 1000 households</v>
      </c>
      <c r="M814" s="31">
        <f t="shared" si="49"/>
        <v>0.67237848796340627</v>
      </c>
      <c r="N814" s="31">
        <f t="shared" si="51"/>
        <v>0</v>
      </c>
    </row>
    <row r="815" spans="1:14" x14ac:dyDescent="0.45">
      <c r="A815" s="31" t="str">
        <f t="shared" si="48"/>
        <v>E08000009_Rate of households in TA with children (per 1000 households)_proportion</v>
      </c>
      <c r="B815" s="31" t="s">
        <v>442</v>
      </c>
      <c r="C815" s="31" t="s">
        <v>443</v>
      </c>
      <c r="D815" s="31" t="s">
        <v>229</v>
      </c>
      <c r="E815" s="31" t="s">
        <v>1849</v>
      </c>
      <c r="F815" s="31" t="s">
        <v>73</v>
      </c>
      <c r="G815" s="26" t="s">
        <v>74</v>
      </c>
      <c r="H815" s="31" t="s">
        <v>1850</v>
      </c>
      <c r="I815" s="31">
        <v>0.6219095682316359</v>
      </c>
      <c r="J815" s="31">
        <f>INDEX('LA lookup'!H:H,MATCH('Known to services raw data'!B815,'LA lookup'!G:G,0))</f>
        <v>56087</v>
      </c>
      <c r="K815" s="31"/>
      <c r="L815" s="31" t="str">
        <f t="shared" si="50"/>
        <v>0.6 per 1000 households</v>
      </c>
      <c r="M815" s="31">
        <f t="shared" si="49"/>
        <v>0.6219095682316359</v>
      </c>
      <c r="N815" s="31">
        <f t="shared" si="51"/>
        <v>0</v>
      </c>
    </row>
    <row r="816" spans="1:14" x14ac:dyDescent="0.45">
      <c r="A816" s="31" t="str">
        <f t="shared" si="48"/>
        <v>E08000010_Rate of households in TA with children (per 1000 households)_proportion</v>
      </c>
      <c r="B816" s="31" t="s">
        <v>460</v>
      </c>
      <c r="C816" s="31" t="s">
        <v>461</v>
      </c>
      <c r="D816" s="31" t="s">
        <v>229</v>
      </c>
      <c r="E816" s="31" t="s">
        <v>1849</v>
      </c>
      <c r="F816" s="31" t="s">
        <v>73</v>
      </c>
      <c r="G816" s="26" t="s">
        <v>74</v>
      </c>
      <c r="H816" s="31" t="s">
        <v>1850</v>
      </c>
      <c r="I816" s="31">
        <v>3.4860453604222297E-2</v>
      </c>
      <c r="J816" s="31">
        <f>INDEX('LA lookup'!H:H,MATCH('Known to services raw data'!B816,'LA lookup'!G:G,0))</f>
        <v>68388</v>
      </c>
      <c r="K816" s="31"/>
      <c r="L816" s="31" t="str">
        <f t="shared" si="50"/>
        <v>0 per 1000 households</v>
      </c>
      <c r="M816" s="31">
        <f t="shared" si="49"/>
        <v>3.4860453604222297E-2</v>
      </c>
      <c r="N816" s="31">
        <f t="shared" si="51"/>
        <v>0</v>
      </c>
    </row>
    <row r="817" spans="1:14" x14ac:dyDescent="0.45">
      <c r="A817" s="31" t="str">
        <f t="shared" si="48"/>
        <v>E08000016_Rate of households in TA with children (per 1000 households)_proportion</v>
      </c>
      <c r="B817" s="31" t="s">
        <v>236</v>
      </c>
      <c r="C817" s="31" t="s">
        <v>237</v>
      </c>
      <c r="D817" s="31" t="s">
        <v>229</v>
      </c>
      <c r="E817" s="31" t="s">
        <v>1849</v>
      </c>
      <c r="F817" s="31" t="s">
        <v>73</v>
      </c>
      <c r="G817" s="26" t="s">
        <v>74</v>
      </c>
      <c r="H817" s="31" t="s">
        <v>1850</v>
      </c>
      <c r="I817" s="31">
        <v>0.11927371482572276</v>
      </c>
      <c r="J817" s="31">
        <f>INDEX('LA lookup'!H:H,MATCH('Known to services raw data'!B817,'LA lookup'!G:G,0))</f>
        <v>50727</v>
      </c>
      <c r="K817" s="31"/>
      <c r="L817" s="31" t="str">
        <f t="shared" si="50"/>
        <v>0.1 per 1000 households</v>
      </c>
      <c r="M817" s="31">
        <f t="shared" si="49"/>
        <v>0.11927371482572276</v>
      </c>
      <c r="N817" s="31">
        <f t="shared" si="51"/>
        <v>0</v>
      </c>
    </row>
    <row r="818" spans="1:14" x14ac:dyDescent="0.45">
      <c r="A818" s="31" t="str">
        <f t="shared" si="48"/>
        <v>E08000017_Rate of households in TA with children (per 1000 households)_proportion</v>
      </c>
      <c r="B818" s="31" t="s">
        <v>293</v>
      </c>
      <c r="C818" s="31" t="s">
        <v>294</v>
      </c>
      <c r="D818" s="31" t="s">
        <v>229</v>
      </c>
      <c r="E818" s="31" t="s">
        <v>1849</v>
      </c>
      <c r="F818" s="31" t="s">
        <v>73</v>
      </c>
      <c r="G818" s="26" t="s">
        <v>74</v>
      </c>
      <c r="H818" s="31" t="s">
        <v>1850</v>
      </c>
      <c r="I818" s="31">
        <v>0.20711715927309549</v>
      </c>
      <c r="J818" s="31">
        <f>INDEX('LA lookup'!H:H,MATCH('Known to services raw data'!B818,'LA lookup'!G:G,0))</f>
        <v>66448</v>
      </c>
      <c r="K818" s="31"/>
      <c r="L818" s="31" t="str">
        <f t="shared" si="50"/>
        <v>0.2 per 1000 households</v>
      </c>
      <c r="M818" s="31">
        <f t="shared" si="49"/>
        <v>0.20711715927309549</v>
      </c>
      <c r="N818" s="31">
        <f t="shared" si="51"/>
        <v>0</v>
      </c>
    </row>
    <row r="819" spans="1:14" x14ac:dyDescent="0.45">
      <c r="A819" s="31" t="str">
        <f t="shared" si="48"/>
        <v>E08000018_Rate of households in TA with children (per 1000 households)_proportion</v>
      </c>
      <c r="B819" s="31" t="s">
        <v>393</v>
      </c>
      <c r="C819" s="31" t="s">
        <v>394</v>
      </c>
      <c r="D819" s="31" t="s">
        <v>229</v>
      </c>
      <c r="E819" s="31" t="s">
        <v>1849</v>
      </c>
      <c r="F819" s="31" t="s">
        <v>73</v>
      </c>
      <c r="G819" s="26" t="s">
        <v>74</v>
      </c>
      <c r="H819" s="31" t="s">
        <v>1850</v>
      </c>
      <c r="I819" s="31">
        <v>2.6844196284763235E-2</v>
      </c>
      <c r="J819" s="31">
        <f>INDEX('LA lookup'!H:H,MATCH('Known to services raw data'!B819,'LA lookup'!G:G,0))</f>
        <v>57196</v>
      </c>
      <c r="K819" s="31"/>
      <c r="L819" s="31" t="str">
        <f t="shared" si="50"/>
        <v>0 per 1000 households</v>
      </c>
      <c r="M819" s="31">
        <f t="shared" si="49"/>
        <v>2.6844196284763235E-2</v>
      </c>
      <c r="N819" s="31">
        <f t="shared" si="51"/>
        <v>0</v>
      </c>
    </row>
    <row r="820" spans="1:14" x14ac:dyDescent="0.45">
      <c r="A820" s="31" t="str">
        <f t="shared" si="48"/>
        <v>E08000019_Rate of households in TA with children (per 1000 households)_proportion</v>
      </c>
      <c r="B820" s="31" t="s">
        <v>401</v>
      </c>
      <c r="C820" s="31" t="s">
        <v>402</v>
      </c>
      <c r="D820" s="31" t="s">
        <v>229</v>
      </c>
      <c r="E820" s="31" t="s">
        <v>1849</v>
      </c>
      <c r="F820" s="31" t="s">
        <v>73</v>
      </c>
      <c r="G820" s="26" t="s">
        <v>74</v>
      </c>
      <c r="H820" s="31" t="s">
        <v>1850</v>
      </c>
      <c r="I820" s="31">
        <v>0.10304221845774651</v>
      </c>
      <c r="J820" s="31">
        <f>INDEX('LA lookup'!H:H,MATCH('Known to services raw data'!B820,'LA lookup'!G:G,0))</f>
        <v>117497</v>
      </c>
      <c r="K820" s="31"/>
      <c r="L820" s="31" t="str">
        <f t="shared" si="50"/>
        <v>0.1 per 1000 households</v>
      </c>
      <c r="M820" s="31">
        <f t="shared" si="49"/>
        <v>0.10304221845774651</v>
      </c>
      <c r="N820" s="31">
        <f t="shared" si="51"/>
        <v>0</v>
      </c>
    </row>
    <row r="821" spans="1:14" x14ac:dyDescent="0.45">
      <c r="A821" s="31" t="str">
        <f t="shared" si="48"/>
        <v>E08000032_Rate of households in TA with children (per 1000 households)_proportion</v>
      </c>
      <c r="B821" s="31" t="s">
        <v>259</v>
      </c>
      <c r="C821" s="31" t="s">
        <v>260</v>
      </c>
      <c r="D821" s="31" t="s">
        <v>229</v>
      </c>
      <c r="E821" s="31" t="s">
        <v>1849</v>
      </c>
      <c r="F821" s="31" t="s">
        <v>73</v>
      </c>
      <c r="G821" s="26" t="s">
        <v>74</v>
      </c>
      <c r="H821" s="31" t="s">
        <v>1850</v>
      </c>
      <c r="I821" s="31">
        <v>0.23682301919746601</v>
      </c>
      <c r="J821" s="31">
        <f>INDEX('LA lookup'!H:H,MATCH('Known to services raw data'!B821,'LA lookup'!G:G,0))</f>
        <v>142005</v>
      </c>
      <c r="K821" s="31"/>
      <c r="L821" s="31" t="str">
        <f t="shared" si="50"/>
        <v>0.2 per 1000 households</v>
      </c>
      <c r="M821" s="31">
        <f t="shared" si="49"/>
        <v>0.23682301919746601</v>
      </c>
      <c r="N821" s="31">
        <f t="shared" si="51"/>
        <v>0</v>
      </c>
    </row>
    <row r="822" spans="1:14" x14ac:dyDescent="0.45">
      <c r="A822" s="31" t="str">
        <f t="shared" si="48"/>
        <v>E08000033_Rate of households in TA with children (per 1000 households)_proportion</v>
      </c>
      <c r="B822" s="31" t="s">
        <v>273</v>
      </c>
      <c r="C822" s="31" t="s">
        <v>274</v>
      </c>
      <c r="D822" s="31" t="s">
        <v>229</v>
      </c>
      <c r="E822" s="31" t="s">
        <v>1849</v>
      </c>
      <c r="F822" s="31" t="s">
        <v>73</v>
      </c>
      <c r="G822" s="26" t="s">
        <v>74</v>
      </c>
      <c r="H822" s="31" t="s">
        <v>1850</v>
      </c>
      <c r="I822" s="31">
        <v>0.12828050670800151</v>
      </c>
      <c r="J822" s="31">
        <f>INDEX('LA lookup'!H:H,MATCH('Known to services raw data'!B822,'LA lookup'!G:G,0))</f>
        <v>46021</v>
      </c>
      <c r="K822" s="31"/>
      <c r="L822" s="31" t="str">
        <f t="shared" si="50"/>
        <v>0.1 per 1000 households</v>
      </c>
      <c r="M822" s="31">
        <f t="shared" si="49"/>
        <v>0.12828050670800151</v>
      </c>
      <c r="N822" s="31">
        <f t="shared" si="51"/>
        <v>0</v>
      </c>
    </row>
    <row r="823" spans="1:14" x14ac:dyDescent="0.45">
      <c r="A823" s="31" t="str">
        <f t="shared" si="48"/>
        <v>E08000034_Rate of households in TA with children (per 1000 households)_proportion</v>
      </c>
      <c r="B823" s="31" t="s">
        <v>331</v>
      </c>
      <c r="C823" s="31" t="s">
        <v>332</v>
      </c>
      <c r="D823" s="31" t="s">
        <v>229</v>
      </c>
      <c r="E823" s="31" t="s">
        <v>1849</v>
      </c>
      <c r="F823" s="31" t="s">
        <v>73</v>
      </c>
      <c r="G823" s="26" t="s">
        <v>74</v>
      </c>
      <c r="H823" s="31" t="s">
        <v>1850</v>
      </c>
      <c r="I823" s="31">
        <v>0.37669791043453216</v>
      </c>
      <c r="J823" s="31">
        <f>INDEX('LA lookup'!H:H,MATCH('Known to services raw data'!B823,'LA lookup'!G:G,0))</f>
        <v>100174</v>
      </c>
      <c r="K823" s="31"/>
      <c r="L823" s="31" t="str">
        <f t="shared" si="50"/>
        <v>0.4 per 1000 households</v>
      </c>
      <c r="M823" s="31">
        <f t="shared" si="49"/>
        <v>0.37669791043453216</v>
      </c>
      <c r="N823" s="31">
        <f t="shared" si="51"/>
        <v>0</v>
      </c>
    </row>
    <row r="824" spans="1:14" x14ac:dyDescent="0.45">
      <c r="A824" s="31" t="str">
        <f t="shared" si="48"/>
        <v>E08000035_Rate of households in TA with children (per 1000 households)_proportion</v>
      </c>
      <c r="B824" s="31" t="s">
        <v>339</v>
      </c>
      <c r="C824" s="31" t="s">
        <v>340</v>
      </c>
      <c r="D824" s="31" t="s">
        <v>229</v>
      </c>
      <c r="E824" s="31" t="s">
        <v>1849</v>
      </c>
      <c r="F824" s="31" t="s">
        <v>73</v>
      </c>
      <c r="G824" s="26" t="s">
        <v>74</v>
      </c>
      <c r="H824" s="31" t="s">
        <v>1850</v>
      </c>
      <c r="I824" s="31">
        <v>1.79959149273115E-2</v>
      </c>
      <c r="J824" s="31">
        <f>INDEX('LA lookup'!H:H,MATCH('Known to services raw data'!B824,'LA lookup'!G:G,0))</f>
        <v>168176</v>
      </c>
      <c r="K824" s="31"/>
      <c r="L824" s="31" t="str">
        <f t="shared" si="50"/>
        <v>0 per 1000 households</v>
      </c>
      <c r="M824" s="31">
        <f t="shared" si="49"/>
        <v>1.79959149273115E-2</v>
      </c>
      <c r="N824" s="31">
        <f t="shared" si="51"/>
        <v>0</v>
      </c>
    </row>
    <row r="825" spans="1:14" x14ac:dyDescent="0.45">
      <c r="A825" s="31" t="str">
        <f t="shared" si="48"/>
        <v>E08000036_Rate of households in TA with children (per 1000 households)_proportion</v>
      </c>
      <c r="B825" s="31" t="s">
        <v>444</v>
      </c>
      <c r="C825" s="31" t="s">
        <v>445</v>
      </c>
      <c r="D825" s="31" t="s">
        <v>229</v>
      </c>
      <c r="E825" s="31" t="s">
        <v>1849</v>
      </c>
      <c r="F825" s="31" t="s">
        <v>73</v>
      </c>
      <c r="G825" s="26" t="s">
        <v>74</v>
      </c>
      <c r="H825" s="31" t="s">
        <v>1850</v>
      </c>
      <c r="I825" s="31">
        <v>0.57357634976011007</v>
      </c>
      <c r="J825" s="31">
        <f>INDEX('LA lookup'!H:H,MATCH('Known to services raw data'!B825,'LA lookup'!G:G,0))</f>
        <v>72893</v>
      </c>
      <c r="K825" s="31"/>
      <c r="L825" s="31" t="str">
        <f t="shared" si="50"/>
        <v>0.6 per 1000 households</v>
      </c>
      <c r="M825" s="31">
        <f t="shared" si="49"/>
        <v>0.57357634976011007</v>
      </c>
      <c r="N825" s="31">
        <f t="shared" si="51"/>
        <v>0</v>
      </c>
    </row>
    <row r="826" spans="1:14" x14ac:dyDescent="0.45">
      <c r="A826" s="31" t="str">
        <f t="shared" si="48"/>
        <v>E08000020_Rate of households in TA with children (per 1000 households)_proportion</v>
      </c>
      <c r="B826" s="31" t="s">
        <v>305</v>
      </c>
      <c r="C826" s="31" t="s">
        <v>306</v>
      </c>
      <c r="D826" s="31" t="s">
        <v>229</v>
      </c>
      <c r="E826" s="31" t="s">
        <v>1849</v>
      </c>
      <c r="F826" s="31" t="s">
        <v>73</v>
      </c>
      <c r="G826" s="26" t="s">
        <v>74</v>
      </c>
      <c r="H826" s="31" t="s">
        <v>1850</v>
      </c>
      <c r="I826" s="79">
        <v>0.27548816502843038</v>
      </c>
      <c r="J826" s="31">
        <f>INDEX('LA lookup'!H:H,MATCH('Known to services raw data'!B826,'LA lookup'!G:G,0))</f>
        <v>39605</v>
      </c>
      <c r="K826" s="31"/>
      <c r="L826" s="31" t="str">
        <f t="shared" si="50"/>
        <v>0.3 per 1000 households</v>
      </c>
      <c r="M826" s="31">
        <f t="shared" si="49"/>
        <v>0.27548816502843038</v>
      </c>
      <c r="N826" s="31">
        <f t="shared" si="51"/>
        <v>0</v>
      </c>
    </row>
    <row r="827" spans="1:14" x14ac:dyDescent="0.45">
      <c r="A827" s="31" t="str">
        <f t="shared" si="48"/>
        <v>E08000021_Rate of households in TA with children (per 1000 households)_proportion</v>
      </c>
      <c r="B827" s="31" t="s">
        <v>357</v>
      </c>
      <c r="C827" s="31" t="s">
        <v>358</v>
      </c>
      <c r="D827" s="31" t="s">
        <v>229</v>
      </c>
      <c r="E827" s="31" t="s">
        <v>1849</v>
      </c>
      <c r="F827" s="31" t="s">
        <v>73</v>
      </c>
      <c r="G827" s="26" t="s">
        <v>74</v>
      </c>
      <c r="H827" s="31" t="s">
        <v>1850</v>
      </c>
      <c r="I827" s="31">
        <v>9.7472220417181107E-2</v>
      </c>
      <c r="J827" s="31">
        <f>INDEX('LA lookup'!H:H,MATCH('Known to services raw data'!B827,'LA lookup'!G:G,0))</f>
        <v>58056</v>
      </c>
      <c r="K827" s="31"/>
      <c r="L827" s="31" t="str">
        <f t="shared" si="50"/>
        <v>0.1 per 1000 households</v>
      </c>
      <c r="M827" s="31">
        <f t="shared" si="49"/>
        <v>9.7472220417181107E-2</v>
      </c>
      <c r="N827" s="31">
        <f t="shared" si="51"/>
        <v>0</v>
      </c>
    </row>
    <row r="828" spans="1:14" x14ac:dyDescent="0.45">
      <c r="A828" s="31" t="str">
        <f t="shared" si="48"/>
        <v>E08000022_Rate of households in TA with children (per 1000 households)_proportion</v>
      </c>
      <c r="B828" s="31" t="s">
        <v>524</v>
      </c>
      <c r="C828" s="31" t="s">
        <v>525</v>
      </c>
      <c r="D828" s="31" t="s">
        <v>229</v>
      </c>
      <c r="E828" s="31" t="s">
        <v>1849</v>
      </c>
      <c r="F828" s="31" t="s">
        <v>73</v>
      </c>
      <c r="G828" s="26" t="s">
        <v>74</v>
      </c>
      <c r="H828" s="31" t="s">
        <v>1850</v>
      </c>
      <c r="I828" s="31">
        <v>0.24365955463270969</v>
      </c>
      <c r="J828" s="31">
        <f>INDEX('LA lookup'!H:H,MATCH('Known to services raw data'!B828,'LA lookup'!G:G,0))</f>
        <v>41360</v>
      </c>
      <c r="K828" s="31"/>
      <c r="L828" s="31" t="str">
        <f t="shared" si="50"/>
        <v>0.2 per 1000 households</v>
      </c>
      <c r="M828" s="31">
        <f t="shared" si="49"/>
        <v>0.24365955463270969</v>
      </c>
      <c r="N828" s="31">
        <f t="shared" si="51"/>
        <v>0</v>
      </c>
    </row>
    <row r="829" spans="1:14" x14ac:dyDescent="0.45">
      <c r="A829" s="31" t="str">
        <f t="shared" si="48"/>
        <v>E08000023_Rate of households in TA with children (per 1000 households)_proportion</v>
      </c>
      <c r="B829" s="31" t="s">
        <v>410</v>
      </c>
      <c r="C829" s="31" t="s">
        <v>411</v>
      </c>
      <c r="D829" s="31" t="s">
        <v>229</v>
      </c>
      <c r="E829" s="31" t="s">
        <v>1849</v>
      </c>
      <c r="F829" s="31" t="s">
        <v>73</v>
      </c>
      <c r="G829" s="26" t="s">
        <v>74</v>
      </c>
      <c r="H829" s="31" t="s">
        <v>1850</v>
      </c>
      <c r="I829" s="31">
        <v>1.4487294642598443E-2</v>
      </c>
      <c r="J829" s="31">
        <f>INDEX('LA lookup'!H:H,MATCH('Known to services raw data'!B829,'LA lookup'!G:G,0))</f>
        <v>29920</v>
      </c>
      <c r="K829" s="31"/>
      <c r="L829" s="31" t="str">
        <f t="shared" si="50"/>
        <v>0 per 1000 households</v>
      </c>
      <c r="M829" s="31">
        <f t="shared" si="49"/>
        <v>1.4487294642598443E-2</v>
      </c>
      <c r="N829" s="31">
        <f t="shared" si="51"/>
        <v>0</v>
      </c>
    </row>
    <row r="830" spans="1:14" x14ac:dyDescent="0.45">
      <c r="A830" s="31" t="str">
        <f t="shared" si="48"/>
        <v>E08000024_Rate of households in TA with children (per 1000 households)_proportion</v>
      </c>
      <c r="B830" s="31" t="s">
        <v>428</v>
      </c>
      <c r="C830" s="31" t="s">
        <v>429</v>
      </c>
      <c r="D830" s="31" t="s">
        <v>229</v>
      </c>
      <c r="E830" s="31" t="s">
        <v>1849</v>
      </c>
      <c r="F830" s="31" t="s">
        <v>73</v>
      </c>
      <c r="G830" s="26" t="s">
        <v>74</v>
      </c>
      <c r="H830" s="31" t="s">
        <v>1850</v>
      </c>
      <c r="I830" s="31">
        <v>1.6404872247057375E-2</v>
      </c>
      <c r="J830" s="31">
        <f>INDEX('LA lookup'!H:H,MATCH('Known to services raw data'!B830,'LA lookup'!G:G,0))</f>
        <v>54563</v>
      </c>
      <c r="K830" s="31"/>
      <c r="L830" s="31" t="str">
        <f t="shared" si="50"/>
        <v>0 per 1000 households</v>
      </c>
      <c r="M830" s="31">
        <f t="shared" si="49"/>
        <v>1.6404872247057375E-2</v>
      </c>
      <c r="N830" s="31">
        <f t="shared" si="51"/>
        <v>0</v>
      </c>
    </row>
    <row r="831" spans="1:14" x14ac:dyDescent="0.45">
      <c r="A831" s="31" t="str">
        <f t="shared" si="48"/>
        <v>E06000053_Rate of households in TA with children (per 1000 households)_proportion</v>
      </c>
      <c r="B831" s="31" t="s">
        <v>550</v>
      </c>
      <c r="C831" s="31" t="s">
        <v>736</v>
      </c>
      <c r="D831" s="31" t="s">
        <v>229</v>
      </c>
      <c r="E831" s="31" t="s">
        <v>1849</v>
      </c>
      <c r="F831" s="31" t="s">
        <v>73</v>
      </c>
      <c r="G831" s="26" t="s">
        <v>74</v>
      </c>
      <c r="H831" s="31" t="s">
        <v>1850</v>
      </c>
      <c r="I831" s="31">
        <v>0</v>
      </c>
      <c r="J831" s="31">
        <f>INDEX('LA lookup'!H:H,MATCH('Known to services raw data'!B831,'LA lookup'!G:G,0))</f>
        <v>368</v>
      </c>
      <c r="K831" s="31"/>
      <c r="L831" s="31" t="str">
        <f t="shared" si="50"/>
        <v>0 per 1000 households</v>
      </c>
      <c r="M831" s="31">
        <f t="shared" si="49"/>
        <v>0</v>
      </c>
      <c r="N831" s="31">
        <f t="shared" si="51"/>
        <v>1</v>
      </c>
    </row>
    <row r="832" spans="1:14" x14ac:dyDescent="0.45">
      <c r="A832" s="31" t="str">
        <f t="shared" si="48"/>
        <v>E06000022_Rate of households in TA with children (per 1000 households)_proportion</v>
      </c>
      <c r="B832" s="31" t="s">
        <v>238</v>
      </c>
      <c r="C832" s="31" t="s">
        <v>239</v>
      </c>
      <c r="D832" s="31" t="s">
        <v>229</v>
      </c>
      <c r="E832" s="31" t="s">
        <v>1849</v>
      </c>
      <c r="F832" s="31" t="s">
        <v>73</v>
      </c>
      <c r="G832" s="26" t="s">
        <v>74</v>
      </c>
      <c r="H832" s="31" t="s">
        <v>1850</v>
      </c>
      <c r="I832" s="31">
        <v>0.14167954662545079</v>
      </c>
      <c r="J832" s="31">
        <f>INDEX('LA lookup'!H:H,MATCH('Known to services raw data'!B832,'LA lookup'!G:G,0))</f>
        <v>35946</v>
      </c>
      <c r="K832" s="31"/>
      <c r="L832" s="31" t="str">
        <f t="shared" si="50"/>
        <v>0.1 per 1000 households</v>
      </c>
      <c r="M832" s="31">
        <f t="shared" si="49"/>
        <v>0.14167954662545079</v>
      </c>
      <c r="N832" s="31">
        <f t="shared" si="51"/>
        <v>0</v>
      </c>
    </row>
    <row r="833" spans="1:14" x14ac:dyDescent="0.45">
      <c r="A833" s="31" t="str">
        <f t="shared" si="48"/>
        <v>E06000023_Rate of households in TA with children (per 1000 households)_proportion</v>
      </c>
      <c r="B833" s="31" t="s">
        <v>265</v>
      </c>
      <c r="C833" s="31" t="s">
        <v>1851</v>
      </c>
      <c r="D833" s="31" t="s">
        <v>229</v>
      </c>
      <c r="E833" s="31" t="s">
        <v>1849</v>
      </c>
      <c r="F833" s="31" t="s">
        <v>73</v>
      </c>
      <c r="G833" s="26" t="s">
        <v>74</v>
      </c>
      <c r="H833" s="31" t="s">
        <v>1850</v>
      </c>
      <c r="I833" s="31">
        <v>2.161929547736634</v>
      </c>
      <c r="J833" s="31">
        <f>INDEX('LA lookup'!H:H,MATCH('Known to services raw data'!B833,'LA lookup'!G:G,0))</f>
        <v>94016</v>
      </c>
      <c r="K833" s="31"/>
      <c r="L833" s="31" t="str">
        <f t="shared" si="50"/>
        <v>2.2 per 1000 households</v>
      </c>
      <c r="M833" s="31">
        <f t="shared" si="49"/>
        <v>2.161929547736634</v>
      </c>
      <c r="N833" s="31">
        <f t="shared" si="51"/>
        <v>0</v>
      </c>
    </row>
    <row r="834" spans="1:14" x14ac:dyDescent="0.45">
      <c r="A834" s="31" t="str">
        <f t="shared" ref="A834:A897" si="52">CONCATENATE(B834,"_",G834,"_",H834)</f>
        <v>E06000024_Rate of households in TA with children (per 1000 households)_proportion</v>
      </c>
      <c r="B834" s="31" t="s">
        <v>367</v>
      </c>
      <c r="C834" s="31" t="s">
        <v>368</v>
      </c>
      <c r="D834" s="31" t="s">
        <v>229</v>
      </c>
      <c r="E834" s="31" t="s">
        <v>1849</v>
      </c>
      <c r="F834" s="31" t="s">
        <v>73</v>
      </c>
      <c r="G834" s="26" t="s">
        <v>74</v>
      </c>
      <c r="H834" s="31" t="s">
        <v>1850</v>
      </c>
      <c r="I834" s="31">
        <v>0.28210807873949933</v>
      </c>
      <c r="J834" s="31">
        <f>INDEX('LA lookup'!H:H,MATCH('Known to services raw data'!B834,'LA lookup'!G:G,0))</f>
        <v>43435</v>
      </c>
      <c r="K834" s="31"/>
      <c r="L834" s="31" t="str">
        <f t="shared" ref="L834:L897" si="53">IF(LOWER(H834)="percentage",CONCATENATE(I834,"%"),IF(LOWER(H834)="proportion",CONCATENATE(ROUND(I834,1)," per 1000 households"),IF(J834="NA",K834,IF(OR(ISERROR(I834),ISBLANK(I834),NOT(ISNUMBER(I834))),"N/A",CONCATENATE(ROUND(I834/J834*1000,1)," per 1000 0-17 yr olds")))))</f>
        <v>0.3 per 1000 households</v>
      </c>
      <c r="M834" s="31">
        <f t="shared" ref="M834:M897" si="54">IF(LOWER(H834)="percentage",I834,IF(LOWER(H834)="proportion",I834,IF(J834="NA",K834,IF(OR(ISERROR(I834),ISBLANK(I834),NOT(ISNUMBER(I834))),"N/A",I834/J834*1000))))</f>
        <v>0.28210807873949933</v>
      </c>
      <c r="N834" s="31">
        <f t="shared" si="51"/>
        <v>0</v>
      </c>
    </row>
    <row r="835" spans="1:14" x14ac:dyDescent="0.45">
      <c r="A835" s="31" t="str">
        <f t="shared" si="52"/>
        <v>E06000025_Rate of households in TA with children (per 1000 households)_proportion</v>
      </c>
      <c r="B835" s="31" t="s">
        <v>408</v>
      </c>
      <c r="C835" s="31" t="s">
        <v>409</v>
      </c>
      <c r="D835" s="31" t="s">
        <v>229</v>
      </c>
      <c r="E835" s="31" t="s">
        <v>1849</v>
      </c>
      <c r="F835" s="31" t="s">
        <v>73</v>
      </c>
      <c r="G835" s="26" t="s">
        <v>74</v>
      </c>
      <c r="H835" s="31" t="s">
        <v>1850</v>
      </c>
      <c r="I835" s="31">
        <v>0.44356111333839449</v>
      </c>
      <c r="J835" s="31">
        <f>INDEX('LA lookup'!H:H,MATCH('Known to services raw data'!B835,'LA lookup'!G:G,0))</f>
        <v>58867</v>
      </c>
      <c r="K835" s="31"/>
      <c r="L835" s="31" t="str">
        <f t="shared" si="53"/>
        <v>0.4 per 1000 households</v>
      </c>
      <c r="M835" s="31">
        <f t="shared" si="54"/>
        <v>0.44356111333839449</v>
      </c>
      <c r="N835" s="31">
        <f t="shared" ref="N835:N898" si="55">IF(OR(C835="City of London",C835="Isles of Scilly"),1,0)</f>
        <v>0</v>
      </c>
    </row>
    <row r="836" spans="1:14" x14ac:dyDescent="0.45">
      <c r="A836" s="31" t="str">
        <f t="shared" si="52"/>
        <v>E06000001_Rate of households in TA with children (per 1000 households)_proportion</v>
      </c>
      <c r="B836" s="31" t="s">
        <v>313</v>
      </c>
      <c r="C836" s="31" t="s">
        <v>314</v>
      </c>
      <c r="D836" s="31" t="s">
        <v>229</v>
      </c>
      <c r="E836" s="31" t="s">
        <v>1849</v>
      </c>
      <c r="F836" s="31" t="s">
        <v>73</v>
      </c>
      <c r="G836" s="26" t="s">
        <v>74</v>
      </c>
      <c r="H836" s="31" t="s">
        <v>1850</v>
      </c>
      <c r="I836" s="31">
        <v>2.3940054104522275E-2</v>
      </c>
      <c r="J836" s="31">
        <f>INDEX('LA lookup'!H:H,MATCH('Known to services raw data'!B836,'LA lookup'!G:G,0))</f>
        <v>20006</v>
      </c>
      <c r="K836" s="31"/>
      <c r="L836" s="31" t="str">
        <f t="shared" si="53"/>
        <v>0 per 1000 households</v>
      </c>
      <c r="M836" s="31">
        <f t="shared" si="54"/>
        <v>2.3940054104522275E-2</v>
      </c>
      <c r="N836" s="31">
        <f t="shared" si="55"/>
        <v>0</v>
      </c>
    </row>
    <row r="837" spans="1:14" x14ac:dyDescent="0.45">
      <c r="A837" s="31" t="str">
        <f t="shared" si="52"/>
        <v>E06000002_Rate of households in TA with children (per 1000 households)_proportion</v>
      </c>
      <c r="B837" s="31" t="s">
        <v>511</v>
      </c>
      <c r="C837" s="31" t="s">
        <v>725</v>
      </c>
      <c r="D837" s="31" t="s">
        <v>229</v>
      </c>
      <c r="E837" s="31" t="s">
        <v>1849</v>
      </c>
      <c r="F837" s="31" t="s">
        <v>73</v>
      </c>
      <c r="G837" s="26" t="s">
        <v>74</v>
      </c>
      <c r="H837" s="31" t="s">
        <v>1850</v>
      </c>
      <c r="I837" s="31">
        <v>0</v>
      </c>
      <c r="J837" s="31">
        <f>INDEX('LA lookup'!H:H,MATCH('Known to services raw data'!B837,'LA lookup'!G:G,0))</f>
        <v>32513</v>
      </c>
      <c r="K837" s="31"/>
      <c r="L837" s="31" t="str">
        <f t="shared" si="53"/>
        <v>0 per 1000 households</v>
      </c>
      <c r="M837" s="31">
        <f t="shared" si="54"/>
        <v>0</v>
      </c>
      <c r="N837" s="31">
        <f t="shared" si="55"/>
        <v>0</v>
      </c>
    </row>
    <row r="838" spans="1:14" x14ac:dyDescent="0.45">
      <c r="A838" s="31" t="str">
        <f t="shared" si="52"/>
        <v>E06000003_Rate of households in TA with children (per 1000 households)_proportion</v>
      </c>
      <c r="B838" s="31" t="s">
        <v>387</v>
      </c>
      <c r="C838" s="31" t="s">
        <v>388</v>
      </c>
      <c r="D838" s="31" t="s">
        <v>229</v>
      </c>
      <c r="E838" s="31" t="s">
        <v>1849</v>
      </c>
      <c r="F838" s="31" t="s">
        <v>73</v>
      </c>
      <c r="G838" s="26" t="s">
        <v>74</v>
      </c>
      <c r="H838" s="31" t="s">
        <v>1850</v>
      </c>
      <c r="I838" s="31">
        <v>4.8635766742862699E-2</v>
      </c>
      <c r="J838" s="31">
        <f>INDEX('LA lookup'!H:H,MATCH('Known to services raw data'!B838,'LA lookup'!G:G,0))</f>
        <v>27626</v>
      </c>
      <c r="K838" s="31"/>
      <c r="L838" s="31" t="str">
        <f t="shared" si="53"/>
        <v>0 per 1000 households</v>
      </c>
      <c r="M838" s="31">
        <f t="shared" si="54"/>
        <v>4.8635766742862699E-2</v>
      </c>
      <c r="N838" s="31">
        <f t="shared" si="55"/>
        <v>0</v>
      </c>
    </row>
    <row r="839" spans="1:14" x14ac:dyDescent="0.45">
      <c r="A839" s="31" t="str">
        <f t="shared" si="52"/>
        <v>E06000004_Rate of households in TA with children (per 1000 households)_proportion</v>
      </c>
      <c r="B839" s="31" t="s">
        <v>422</v>
      </c>
      <c r="C839" s="31" t="s">
        <v>423</v>
      </c>
      <c r="D839" s="31" t="s">
        <v>229</v>
      </c>
      <c r="E839" s="31" t="s">
        <v>1849</v>
      </c>
      <c r="F839" s="31" t="s">
        <v>73</v>
      </c>
      <c r="G839" s="26" t="s">
        <v>74</v>
      </c>
      <c r="H839" s="31" t="s">
        <v>1850</v>
      </c>
      <c r="I839" s="31">
        <v>0.20599818236897907</v>
      </c>
      <c r="J839" s="31">
        <f>INDEX('LA lookup'!H:H,MATCH('Known to services raw data'!B839,'LA lookup'!G:G,0))</f>
        <v>43521</v>
      </c>
      <c r="K839" s="31"/>
      <c r="L839" s="31" t="str">
        <f t="shared" si="53"/>
        <v>0.2 per 1000 households</v>
      </c>
      <c r="M839" s="31">
        <f t="shared" si="54"/>
        <v>0.20599818236897907</v>
      </c>
      <c r="N839" s="31">
        <f t="shared" si="55"/>
        <v>0</v>
      </c>
    </row>
    <row r="840" spans="1:14" x14ac:dyDescent="0.45">
      <c r="A840" s="31" t="str">
        <f t="shared" si="52"/>
        <v>E06000010_Rate of households in TA with children (per 1000 households)_proportion</v>
      </c>
      <c r="B840" s="31" t="s">
        <v>329</v>
      </c>
      <c r="C840" s="31" t="s">
        <v>1852</v>
      </c>
      <c r="D840" s="31" t="s">
        <v>229</v>
      </c>
      <c r="E840" s="31" t="s">
        <v>1849</v>
      </c>
      <c r="F840" s="31" t="s">
        <v>73</v>
      </c>
      <c r="G840" s="26" t="s">
        <v>74</v>
      </c>
      <c r="H840" s="31" t="s">
        <v>1850</v>
      </c>
      <c r="I840" s="31">
        <v>0.28063282702494124</v>
      </c>
      <c r="J840" s="31">
        <f>INDEX('LA lookup'!H:H,MATCH('Known to services raw data'!B840,'LA lookup'!G:G,0))</f>
        <v>57023</v>
      </c>
      <c r="K840" s="31"/>
      <c r="L840" s="31" t="str">
        <f t="shared" si="53"/>
        <v>0.3 per 1000 households</v>
      </c>
      <c r="M840" s="31">
        <f t="shared" si="54"/>
        <v>0.28063282702494124</v>
      </c>
      <c r="N840" s="31">
        <f t="shared" si="55"/>
        <v>0</v>
      </c>
    </row>
    <row r="841" spans="1:14" x14ac:dyDescent="0.45">
      <c r="A841" s="31" t="str">
        <f t="shared" si="52"/>
        <v>E06000011_Rate of households in TA with children (per 1000 households)_proportion</v>
      </c>
      <c r="B841" s="31" t="s">
        <v>514</v>
      </c>
      <c r="C841" s="31" t="s">
        <v>594</v>
      </c>
      <c r="D841" s="31" t="s">
        <v>229</v>
      </c>
      <c r="E841" s="31" t="s">
        <v>1849</v>
      </c>
      <c r="F841" s="31" t="s">
        <v>73</v>
      </c>
      <c r="G841" s="26" t="s">
        <v>74</v>
      </c>
      <c r="H841" s="31" t="s">
        <v>1850</v>
      </c>
      <c r="I841" s="31">
        <v>0.21696091991430044</v>
      </c>
      <c r="J841" s="31">
        <f>INDEX('LA lookup'!H:H,MATCH('Known to services raw data'!B841,'LA lookup'!G:G,0))</f>
        <v>62942</v>
      </c>
      <c r="K841" s="31"/>
      <c r="L841" s="31" t="str">
        <f t="shared" si="53"/>
        <v>0.2 per 1000 households</v>
      </c>
      <c r="M841" s="31">
        <f t="shared" si="54"/>
        <v>0.21696091991430044</v>
      </c>
      <c r="N841" s="31">
        <f t="shared" si="55"/>
        <v>0</v>
      </c>
    </row>
    <row r="842" spans="1:14" x14ac:dyDescent="0.45">
      <c r="A842" s="31" t="str">
        <f t="shared" si="52"/>
        <v>E06000012_Rate of households in TA with children (per 1000 households)_proportion</v>
      </c>
      <c r="B842" s="31" t="s">
        <v>363</v>
      </c>
      <c r="C842" s="31" t="s">
        <v>364</v>
      </c>
      <c r="D842" s="31" t="s">
        <v>229</v>
      </c>
      <c r="E842" s="31" t="s">
        <v>1849</v>
      </c>
      <c r="F842" s="31" t="s">
        <v>73</v>
      </c>
      <c r="G842" s="26" t="s">
        <v>74</v>
      </c>
      <c r="H842" s="31" t="s">
        <v>1850</v>
      </c>
      <c r="I842" s="31">
        <v>0.1415207823268847</v>
      </c>
      <c r="J842" s="31">
        <f>INDEX('LA lookup'!H:H,MATCH('Known to services raw data'!B842,'LA lookup'!G:G,0))</f>
        <v>34503</v>
      </c>
      <c r="K842" s="31"/>
      <c r="L842" s="31" t="str">
        <f t="shared" si="53"/>
        <v>0.1 per 1000 households</v>
      </c>
      <c r="M842" s="31">
        <f t="shared" si="54"/>
        <v>0.1415207823268847</v>
      </c>
      <c r="N842" s="31">
        <f t="shared" si="55"/>
        <v>0</v>
      </c>
    </row>
    <row r="843" spans="1:14" x14ac:dyDescent="0.45">
      <c r="A843" s="31" t="str">
        <f t="shared" si="52"/>
        <v>E06000013_Rate of households in TA with children (per 1000 households)_proportion</v>
      </c>
      <c r="B843" s="31" t="s">
        <v>365</v>
      </c>
      <c r="C843" s="31" t="s">
        <v>366</v>
      </c>
      <c r="D843" s="31" t="s">
        <v>229</v>
      </c>
      <c r="E843" s="31" t="s">
        <v>1849</v>
      </c>
      <c r="F843" s="31" t="s">
        <v>73</v>
      </c>
      <c r="G843" s="26" t="s">
        <v>74</v>
      </c>
      <c r="H843" s="31" t="s">
        <v>1850</v>
      </c>
      <c r="I843" s="31">
        <v>8.1801821453891047E-2</v>
      </c>
      <c r="J843" s="31">
        <f>INDEX('LA lookup'!H:H,MATCH('Known to services raw data'!B843,'LA lookup'!G:G,0))</f>
        <v>35714</v>
      </c>
      <c r="K843" s="31"/>
      <c r="L843" s="31" t="str">
        <f t="shared" si="53"/>
        <v>0.1 per 1000 households</v>
      </c>
      <c r="M843" s="31">
        <f t="shared" si="54"/>
        <v>8.1801821453891047E-2</v>
      </c>
      <c r="N843" s="31">
        <f t="shared" si="55"/>
        <v>0</v>
      </c>
    </row>
    <row r="844" spans="1:14" x14ac:dyDescent="0.45">
      <c r="A844" s="31" t="str">
        <f t="shared" si="52"/>
        <v>E10000023_Rate of households in TA with children (per 1000 households)_proportion</v>
      </c>
      <c r="B844" s="31" t="s">
        <v>369</v>
      </c>
      <c r="C844" s="31" t="s">
        <v>370</v>
      </c>
      <c r="D844" s="31" t="s">
        <v>229</v>
      </c>
      <c r="E844" s="31" t="s">
        <v>1849</v>
      </c>
      <c r="F844" s="31" t="s">
        <v>73</v>
      </c>
      <c r="G844" s="26" t="s">
        <v>74</v>
      </c>
      <c r="H844" s="31" t="s">
        <v>1850</v>
      </c>
      <c r="I844" s="31">
        <v>0.10034339740445081</v>
      </c>
      <c r="J844" s="31">
        <f>INDEX('LA lookup'!H:H,MATCH('Known to services raw data'!B844,'LA lookup'!G:G,0))</f>
        <v>117499</v>
      </c>
      <c r="K844" s="31"/>
      <c r="L844" s="31" t="str">
        <f t="shared" si="53"/>
        <v>0.1 per 1000 households</v>
      </c>
      <c r="M844" s="31">
        <f t="shared" si="54"/>
        <v>0.10034339740445081</v>
      </c>
      <c r="N844" s="31">
        <f t="shared" si="55"/>
        <v>0</v>
      </c>
    </row>
    <row r="845" spans="1:14" x14ac:dyDescent="0.45">
      <c r="A845" s="31" t="str">
        <f t="shared" si="52"/>
        <v>E06000014_Rate of households in TA with children (per 1000 households)_proportion</v>
      </c>
      <c r="B845" s="31" t="s">
        <v>472</v>
      </c>
      <c r="C845" s="31" t="s">
        <v>473</v>
      </c>
      <c r="D845" s="31" t="s">
        <v>229</v>
      </c>
      <c r="E845" s="31" t="s">
        <v>1849</v>
      </c>
      <c r="F845" s="31" t="s">
        <v>73</v>
      </c>
      <c r="G845" s="26" t="s">
        <v>74</v>
      </c>
      <c r="H845" s="31" t="s">
        <v>1850</v>
      </c>
      <c r="I845" s="31">
        <v>0.24035435098602512</v>
      </c>
      <c r="J845" s="31">
        <f>INDEX('LA lookup'!H:H,MATCH('Known to services raw data'!B845,'LA lookup'!G:G,0))</f>
        <v>36572</v>
      </c>
      <c r="K845" s="31"/>
      <c r="L845" s="31" t="str">
        <f t="shared" si="53"/>
        <v>0.2 per 1000 households</v>
      </c>
      <c r="M845" s="31">
        <f t="shared" si="54"/>
        <v>0.24035435098602512</v>
      </c>
      <c r="N845" s="31">
        <f t="shared" si="55"/>
        <v>0</v>
      </c>
    </row>
    <row r="846" spans="1:14" x14ac:dyDescent="0.45">
      <c r="A846" s="31" t="str">
        <f t="shared" si="52"/>
        <v>E06000032_Rate of households in TA with children (per 1000 households)_proportion</v>
      </c>
      <c r="B846" s="31" t="s">
        <v>564</v>
      </c>
      <c r="C846" s="31" t="s">
        <v>724</v>
      </c>
      <c r="D846" s="31" t="s">
        <v>229</v>
      </c>
      <c r="E846" s="31" t="s">
        <v>1849</v>
      </c>
      <c r="F846" s="31" t="s">
        <v>73</v>
      </c>
      <c r="G846" s="26" t="s">
        <v>74</v>
      </c>
      <c r="H846" s="31" t="s">
        <v>1850</v>
      </c>
      <c r="I846" s="31">
        <v>13.356554860858777</v>
      </c>
      <c r="J846" s="31">
        <f>INDEX('LA lookup'!H:H,MATCH('Known to services raw data'!B846,'LA lookup'!G:G,0))</f>
        <v>57375</v>
      </c>
      <c r="K846" s="31"/>
      <c r="L846" s="31" t="str">
        <f t="shared" si="53"/>
        <v>13.4 per 1000 households</v>
      </c>
      <c r="M846" s="31">
        <f t="shared" si="54"/>
        <v>13.356554860858777</v>
      </c>
      <c r="N846" s="31">
        <f t="shared" si="55"/>
        <v>0</v>
      </c>
    </row>
    <row r="847" spans="1:14" x14ac:dyDescent="0.45">
      <c r="A847" s="31" t="str">
        <f t="shared" si="52"/>
        <v>E06000055_Rate of households in TA with children (per 1000 households)_proportion</v>
      </c>
      <c r="B847" s="31" t="s">
        <v>240</v>
      </c>
      <c r="C847" s="31" t="s">
        <v>1853</v>
      </c>
      <c r="D847" s="31" t="s">
        <v>229</v>
      </c>
      <c r="E847" s="31" t="s">
        <v>1849</v>
      </c>
      <c r="F847" s="31" t="s">
        <v>73</v>
      </c>
      <c r="G847" s="26" t="s">
        <v>74</v>
      </c>
      <c r="H847" s="31" t="s">
        <v>1850</v>
      </c>
      <c r="I847" s="31">
        <v>1.6104187088643047</v>
      </c>
      <c r="J847" s="31">
        <f>INDEX('LA lookup'!H:H,MATCH('Known to services raw data'!B847,'LA lookup'!G:G,0))</f>
        <v>40088</v>
      </c>
      <c r="K847" s="31"/>
      <c r="L847" s="31" t="str">
        <f t="shared" si="53"/>
        <v>1.6 per 1000 households</v>
      </c>
      <c r="M847" s="31">
        <f t="shared" si="54"/>
        <v>1.6104187088643047</v>
      </c>
      <c r="N847" s="31">
        <f t="shared" si="55"/>
        <v>0</v>
      </c>
    </row>
    <row r="848" spans="1:14" x14ac:dyDescent="0.45">
      <c r="A848" s="31" t="str">
        <f t="shared" si="52"/>
        <v>E06000056_Rate of households in TA with children (per 1000 households)_proportion</v>
      </c>
      <c r="B848" s="31" t="s">
        <v>279</v>
      </c>
      <c r="C848" s="31" t="s">
        <v>280</v>
      </c>
      <c r="D848" s="31" t="s">
        <v>229</v>
      </c>
      <c r="E848" s="31" t="s">
        <v>1849</v>
      </c>
      <c r="F848" s="31" t="s">
        <v>73</v>
      </c>
      <c r="G848" s="26" t="s">
        <v>74</v>
      </c>
      <c r="H848" s="31" t="s">
        <v>1850</v>
      </c>
      <c r="I848" s="31">
        <v>0.92197861686290428</v>
      </c>
      <c r="J848" s="31">
        <f>INDEX('LA lookup'!H:H,MATCH('Known to services raw data'!B848,'LA lookup'!G:G,0))</f>
        <v>62515</v>
      </c>
      <c r="K848" s="31"/>
      <c r="L848" s="31" t="str">
        <f t="shared" si="53"/>
        <v>0.9 per 1000 households</v>
      </c>
      <c r="M848" s="31">
        <f t="shared" si="54"/>
        <v>0.92197861686290428</v>
      </c>
      <c r="N848" s="31">
        <f t="shared" si="55"/>
        <v>0</v>
      </c>
    </row>
    <row r="849" spans="1:14" x14ac:dyDescent="0.45">
      <c r="A849" s="31" t="str">
        <f t="shared" si="52"/>
        <v>E10000002_Rate of households in TA with children (per 1000 households)_proportion</v>
      </c>
      <c r="B849" s="31" t="s">
        <v>269</v>
      </c>
      <c r="C849" s="31" t="s">
        <v>270</v>
      </c>
      <c r="D849" s="31" t="s">
        <v>229</v>
      </c>
      <c r="E849" s="31" t="s">
        <v>1849</v>
      </c>
      <c r="F849" s="31" t="s">
        <v>73</v>
      </c>
      <c r="G849" s="26" t="s">
        <v>74</v>
      </c>
      <c r="H849" s="31" t="s">
        <v>1850</v>
      </c>
      <c r="I849" s="31">
        <v>0.67478254439237217</v>
      </c>
      <c r="J849" s="31">
        <f>INDEX('LA lookup'!H:H,MATCH('Known to services raw data'!B849,'LA lookup'!G:G,0))</f>
        <v>124321</v>
      </c>
      <c r="K849" s="31"/>
      <c r="L849" s="31" t="str">
        <f t="shared" si="53"/>
        <v>0.7 per 1000 households</v>
      </c>
      <c r="M849" s="31">
        <f t="shared" si="54"/>
        <v>0.67478254439237217</v>
      </c>
      <c r="N849" s="31">
        <f t="shared" si="55"/>
        <v>0</v>
      </c>
    </row>
    <row r="850" spans="1:14" x14ac:dyDescent="0.45">
      <c r="A850" s="31" t="str">
        <f t="shared" si="52"/>
        <v>E06000042_Rate of households in TA with children (per 1000 households)_proportion</v>
      </c>
      <c r="B850" s="31" t="s">
        <v>355</v>
      </c>
      <c r="C850" s="31" t="s">
        <v>356</v>
      </c>
      <c r="D850" s="31" t="s">
        <v>229</v>
      </c>
      <c r="E850" s="31" t="s">
        <v>1849</v>
      </c>
      <c r="F850" s="31" t="s">
        <v>73</v>
      </c>
      <c r="G850" s="26" t="s">
        <v>74</v>
      </c>
      <c r="H850" s="31" t="s">
        <v>1850</v>
      </c>
      <c r="I850" s="31">
        <v>3.9172367700433495</v>
      </c>
      <c r="J850" s="31">
        <f>INDEX('LA lookup'!H:H,MATCH('Known to services raw data'!B850,'LA lookup'!G:G,0))</f>
        <v>68278</v>
      </c>
      <c r="K850" s="31"/>
      <c r="L850" s="31" t="str">
        <f t="shared" si="53"/>
        <v>3.9 per 1000 households</v>
      </c>
      <c r="M850" s="31">
        <f t="shared" si="54"/>
        <v>3.9172367700433495</v>
      </c>
      <c r="N850" s="31">
        <f t="shared" si="55"/>
        <v>0</v>
      </c>
    </row>
    <row r="851" spans="1:14" x14ac:dyDescent="0.45">
      <c r="A851" s="31" t="str">
        <f t="shared" si="52"/>
        <v>E10000007_Rate of households in TA with children (per 1000 households)_proportion</v>
      </c>
      <c r="B851" s="31" t="s">
        <v>291</v>
      </c>
      <c r="C851" s="31" t="s">
        <v>292</v>
      </c>
      <c r="D851" s="31" t="s">
        <v>229</v>
      </c>
      <c r="E851" s="31" t="s">
        <v>1849</v>
      </c>
      <c r="F851" s="31" t="s">
        <v>73</v>
      </c>
      <c r="G851" s="26" t="s">
        <v>74</v>
      </c>
      <c r="H851" s="31" t="s">
        <v>1850</v>
      </c>
      <c r="I851" s="31">
        <v>0.11391240705459538</v>
      </c>
      <c r="J851" s="31">
        <f>INDEX('LA lookup'!H:H,MATCH('Known to services raw data'!B851,'LA lookup'!G:G,0))</f>
        <v>153272</v>
      </c>
      <c r="K851" s="31"/>
      <c r="L851" s="31" t="str">
        <f t="shared" si="53"/>
        <v>0.1 per 1000 households</v>
      </c>
      <c r="M851" s="31">
        <f t="shared" si="54"/>
        <v>0.11391240705459538</v>
      </c>
      <c r="N851" s="31">
        <f t="shared" si="55"/>
        <v>0</v>
      </c>
    </row>
    <row r="852" spans="1:14" x14ac:dyDescent="0.45">
      <c r="A852" s="31" t="str">
        <f t="shared" si="52"/>
        <v>E06000015_Rate of households in TA with children (per 1000 households)_proportion</v>
      </c>
      <c r="B852" s="31" t="s">
        <v>289</v>
      </c>
      <c r="C852" s="31" t="s">
        <v>290</v>
      </c>
      <c r="D852" s="31" t="s">
        <v>229</v>
      </c>
      <c r="E852" s="31" t="s">
        <v>1849</v>
      </c>
      <c r="F852" s="31" t="s">
        <v>73</v>
      </c>
      <c r="G852" s="26" t="s">
        <v>74</v>
      </c>
      <c r="H852" s="31" t="s">
        <v>1850</v>
      </c>
      <c r="I852" s="31">
        <v>0.37992116635798073</v>
      </c>
      <c r="J852" s="31">
        <f>INDEX('LA lookup'!H:H,MATCH('Known to services raw data'!B852,'LA lookup'!G:G,0))</f>
        <v>59899</v>
      </c>
      <c r="K852" s="31"/>
      <c r="L852" s="31" t="str">
        <f t="shared" si="53"/>
        <v>0.4 per 1000 households</v>
      </c>
      <c r="M852" s="31">
        <f t="shared" si="54"/>
        <v>0.37992116635798073</v>
      </c>
      <c r="N852" s="31">
        <f t="shared" si="55"/>
        <v>0</v>
      </c>
    </row>
    <row r="853" spans="1:14" x14ac:dyDescent="0.45">
      <c r="A853" s="31" t="str">
        <f t="shared" si="52"/>
        <v>E10000009_Rate of households in TA with children (per 1000 households)_proportion</v>
      </c>
      <c r="B853" s="31" t="s">
        <v>295</v>
      </c>
      <c r="C853" s="31" t="s">
        <v>296</v>
      </c>
      <c r="D853" s="31" t="s">
        <v>229</v>
      </c>
      <c r="E853" s="31" t="s">
        <v>1849</v>
      </c>
      <c r="F853" s="31" t="s">
        <v>73</v>
      </c>
      <c r="G853" s="26" t="s">
        <v>74</v>
      </c>
      <c r="H853" s="31" t="s">
        <v>1850</v>
      </c>
      <c r="I853" s="31">
        <v>0.64717162032598274</v>
      </c>
      <c r="J853" s="31">
        <f>INDEX('LA lookup'!H:H,MATCH('Known to services raw data'!B853,'LA lookup'!G:G,0))</f>
        <v>76699</v>
      </c>
      <c r="K853" s="31"/>
      <c r="L853" s="31" t="str">
        <f t="shared" si="53"/>
        <v>0.6 per 1000 households</v>
      </c>
      <c r="M853" s="31">
        <f t="shared" si="54"/>
        <v>0.64717162032598274</v>
      </c>
      <c r="N853" s="31">
        <f t="shared" si="55"/>
        <v>0</v>
      </c>
    </row>
    <row r="854" spans="1:14" x14ac:dyDescent="0.45">
      <c r="A854" s="31" t="str">
        <f t="shared" si="52"/>
        <v>E06000029_Rate of households in TA with children (per 1000 households)_proportion</v>
      </c>
      <c r="B854" s="31" t="s">
        <v>543</v>
      </c>
      <c r="C854" s="31" t="s">
        <v>717</v>
      </c>
      <c r="D854" s="31" t="s">
        <v>229</v>
      </c>
      <c r="E854" s="31" t="s">
        <v>1849</v>
      </c>
      <c r="F854" s="31" t="s">
        <v>73</v>
      </c>
      <c r="G854" s="26" t="s">
        <v>74</v>
      </c>
      <c r="H854" s="31" t="s">
        <v>1850</v>
      </c>
      <c r="I854" s="46">
        <v>0.84573556289661589</v>
      </c>
      <c r="J854" s="31">
        <f>INDEX('LA lookup'!H:H,MATCH('Known to services raw data'!B854,'LA lookup'!G:G,0))</f>
        <v>30188</v>
      </c>
      <c r="K854" s="31"/>
      <c r="L854" s="31" t="str">
        <f t="shared" si="53"/>
        <v>0.8 per 1000 households</v>
      </c>
      <c r="M854" s="31">
        <f t="shared" si="54"/>
        <v>0.84573556289661589</v>
      </c>
      <c r="N854" s="31">
        <f t="shared" si="55"/>
        <v>0</v>
      </c>
    </row>
    <row r="855" spans="1:14" x14ac:dyDescent="0.45">
      <c r="A855" s="31" t="str">
        <f t="shared" si="52"/>
        <v>E06000028_Rate of households in TA with children (per 1000 households)_proportion</v>
      </c>
      <c r="B855" s="31" t="s">
        <v>254</v>
      </c>
      <c r="C855" s="31" t="s">
        <v>255</v>
      </c>
      <c r="D855" s="31" t="s">
        <v>229</v>
      </c>
      <c r="E855" s="31" t="s">
        <v>1849</v>
      </c>
      <c r="F855" s="31" t="s">
        <v>73</v>
      </c>
      <c r="G855" s="26" t="s">
        <v>74</v>
      </c>
      <c r="H855" s="31" t="s">
        <v>1850</v>
      </c>
      <c r="I855" s="46">
        <v>0.84573556289661589</v>
      </c>
      <c r="J855" s="31">
        <f>INDEX('LA lookup'!H:H,MATCH('Known to services raw data'!B855,'LA lookup'!G:G,0))</f>
        <v>36373</v>
      </c>
      <c r="K855" s="31"/>
      <c r="L855" s="31" t="str">
        <f t="shared" si="53"/>
        <v>0.8 per 1000 households</v>
      </c>
      <c r="M855" s="31">
        <f t="shared" si="54"/>
        <v>0.84573556289661589</v>
      </c>
      <c r="N855" s="31">
        <f t="shared" si="55"/>
        <v>0</v>
      </c>
    </row>
    <row r="856" spans="1:14" x14ac:dyDescent="0.45">
      <c r="A856" s="31" t="str">
        <f t="shared" si="52"/>
        <v>E06000047_Rate of households in TA with children (per 1000 households)_proportion</v>
      </c>
      <c r="B856" s="31" t="s">
        <v>528</v>
      </c>
      <c r="C856" s="31" t="s">
        <v>721</v>
      </c>
      <c r="D856" s="31" t="s">
        <v>229</v>
      </c>
      <c r="E856" s="31" t="s">
        <v>1849</v>
      </c>
      <c r="F856" s="31" t="s">
        <v>73</v>
      </c>
      <c r="G856" s="26" t="s">
        <v>74</v>
      </c>
      <c r="H856" s="31" t="s">
        <v>1850</v>
      </c>
      <c r="I856" s="31">
        <v>1.2870454584455923E-2</v>
      </c>
      <c r="J856" s="31">
        <f>INDEX('LA lookup'!H:H,MATCH('Known to services raw data'!B856,'LA lookup'!G:G,0))</f>
        <v>101040</v>
      </c>
      <c r="K856" s="31"/>
      <c r="L856" s="31" t="str">
        <f t="shared" si="53"/>
        <v>0 per 1000 households</v>
      </c>
      <c r="M856" s="31">
        <f t="shared" si="54"/>
        <v>1.2870454584455923E-2</v>
      </c>
      <c r="N856" s="31">
        <f t="shared" si="55"/>
        <v>0</v>
      </c>
    </row>
    <row r="857" spans="1:14" x14ac:dyDescent="0.45">
      <c r="A857" s="31" t="str">
        <f t="shared" si="52"/>
        <v>E06000005_Rate of households in TA with children (per 1000 households)_proportion</v>
      </c>
      <c r="B857" s="31" t="s">
        <v>287</v>
      </c>
      <c r="C857" s="31" t="s">
        <v>288</v>
      </c>
      <c r="D857" s="31" t="s">
        <v>229</v>
      </c>
      <c r="E857" s="31" t="s">
        <v>1849</v>
      </c>
      <c r="F857" s="31" t="s">
        <v>73</v>
      </c>
      <c r="G857" s="26" t="s">
        <v>74</v>
      </c>
      <c r="H857" s="31" t="s">
        <v>1850</v>
      </c>
      <c r="I857" s="31">
        <v>6.2620021708274187E-2</v>
      </c>
      <c r="J857" s="31">
        <f>INDEX('LA lookup'!H:H,MATCH('Known to services raw data'!B857,'LA lookup'!G:G,0))</f>
        <v>22454</v>
      </c>
      <c r="K857" s="31"/>
      <c r="L857" s="31" t="str">
        <f t="shared" si="53"/>
        <v>0.1 per 1000 households</v>
      </c>
      <c r="M857" s="31">
        <f t="shared" si="54"/>
        <v>6.2620021708274187E-2</v>
      </c>
      <c r="N857" s="31">
        <f t="shared" si="55"/>
        <v>0</v>
      </c>
    </row>
    <row r="858" spans="1:14" x14ac:dyDescent="0.45">
      <c r="A858" s="31" t="str">
        <f t="shared" si="52"/>
        <v>E10000011_Rate of households in TA with children (per 1000 households)_proportion</v>
      </c>
      <c r="B858" s="31" t="s">
        <v>299</v>
      </c>
      <c r="C858" s="31" t="s">
        <v>300</v>
      </c>
      <c r="D858" s="31" t="s">
        <v>229</v>
      </c>
      <c r="E858" s="31" t="s">
        <v>1849</v>
      </c>
      <c r="F858" s="31" t="s">
        <v>73</v>
      </c>
      <c r="G858" s="26" t="s">
        <v>74</v>
      </c>
      <c r="H858" s="31" t="s">
        <v>1850</v>
      </c>
      <c r="I858" s="31">
        <v>1.2469027896944085</v>
      </c>
      <c r="J858" s="31">
        <f>INDEX('LA lookup'!H:H,MATCH('Known to services raw data'!B858,'LA lookup'!G:G,0))</f>
        <v>106378</v>
      </c>
      <c r="K858" s="31"/>
      <c r="L858" s="31" t="str">
        <f t="shared" si="53"/>
        <v>1.2 per 1000 households</v>
      </c>
      <c r="M858" s="31">
        <f t="shared" si="54"/>
        <v>1.2469027896944085</v>
      </c>
      <c r="N858" s="31">
        <f t="shared" si="55"/>
        <v>0</v>
      </c>
    </row>
    <row r="859" spans="1:14" x14ac:dyDescent="0.45">
      <c r="A859" s="31" t="str">
        <f t="shared" si="52"/>
        <v>E06000043_Rate of households in TA with children (per 1000 households)_proportion</v>
      </c>
      <c r="B859" s="31" t="s">
        <v>263</v>
      </c>
      <c r="C859" s="31" t="s">
        <v>264</v>
      </c>
      <c r="D859" s="31" t="s">
        <v>229</v>
      </c>
      <c r="E859" s="31" t="s">
        <v>1849</v>
      </c>
      <c r="F859" s="31" t="s">
        <v>73</v>
      </c>
      <c r="G859" s="26" t="s">
        <v>74</v>
      </c>
      <c r="H859" s="31" t="s">
        <v>1850</v>
      </c>
      <c r="I859" s="31">
        <v>6.9757416624211315</v>
      </c>
      <c r="J859" s="31">
        <f>INDEX('LA lookup'!H:H,MATCH('Known to services raw data'!B859,'LA lookup'!G:G,0))</f>
        <v>51005</v>
      </c>
      <c r="K859" s="31"/>
      <c r="L859" s="31" t="str">
        <f t="shared" si="53"/>
        <v>7 per 1000 households</v>
      </c>
      <c r="M859" s="31">
        <f t="shared" si="54"/>
        <v>6.9757416624211315</v>
      </c>
      <c r="N859" s="31">
        <f t="shared" si="55"/>
        <v>0</v>
      </c>
    </row>
    <row r="860" spans="1:14" x14ac:dyDescent="0.45">
      <c r="A860" s="31" t="str">
        <f t="shared" si="52"/>
        <v>E10000014_Rate of households in TA with children (per 1000 households)_proportion</v>
      </c>
      <c r="B860" s="31" t="s">
        <v>309</v>
      </c>
      <c r="C860" s="31" t="s">
        <v>310</v>
      </c>
      <c r="D860" s="31" t="s">
        <v>229</v>
      </c>
      <c r="E860" s="31" t="s">
        <v>1849</v>
      </c>
      <c r="F860" s="31" t="s">
        <v>73</v>
      </c>
      <c r="G860" s="26" t="s">
        <v>74</v>
      </c>
      <c r="H860" s="31" t="s">
        <v>1850</v>
      </c>
      <c r="I860" s="31">
        <v>1.0259120513577791</v>
      </c>
      <c r="J860" s="31">
        <f>INDEX('LA lookup'!H:H,MATCH('Known to services raw data'!B860,'LA lookup'!G:G,0))</f>
        <v>284002</v>
      </c>
      <c r="K860" s="31"/>
      <c r="L860" s="31" t="str">
        <f t="shared" si="53"/>
        <v>1 per 1000 households</v>
      </c>
      <c r="M860" s="31">
        <f t="shared" si="54"/>
        <v>1.0259120513577791</v>
      </c>
      <c r="N860" s="31">
        <f t="shared" si="55"/>
        <v>0</v>
      </c>
    </row>
    <row r="861" spans="1:14" x14ac:dyDescent="0.45">
      <c r="A861" s="31" t="str">
        <f t="shared" si="52"/>
        <v>E06000044_Rate of households in TA with children (per 1000 households)_proportion</v>
      </c>
      <c r="B861" s="31" t="s">
        <v>383</v>
      </c>
      <c r="C861" s="31" t="s">
        <v>384</v>
      </c>
      <c r="D861" s="31" t="s">
        <v>229</v>
      </c>
      <c r="E861" s="31" t="s">
        <v>1849</v>
      </c>
      <c r="F861" s="31" t="s">
        <v>73</v>
      </c>
      <c r="G861" s="26" t="s">
        <v>74</v>
      </c>
      <c r="H861" s="31" t="s">
        <v>1850</v>
      </c>
      <c r="I861" s="31">
        <v>0.76412806343370354</v>
      </c>
      <c r="J861" s="31">
        <f>INDEX('LA lookup'!H:H,MATCH('Known to services raw data'!B861,'LA lookup'!G:G,0))</f>
        <v>44046</v>
      </c>
      <c r="K861" s="31"/>
      <c r="L861" s="31" t="str">
        <f t="shared" si="53"/>
        <v>0.8 per 1000 households</v>
      </c>
      <c r="M861" s="31">
        <f t="shared" si="54"/>
        <v>0.76412806343370354</v>
      </c>
      <c r="N861" s="31">
        <f t="shared" si="55"/>
        <v>0</v>
      </c>
    </row>
    <row r="862" spans="1:14" x14ac:dyDescent="0.45">
      <c r="A862" s="31" t="str">
        <f t="shared" si="52"/>
        <v>E06000045_Rate of households in TA with children (per 1000 households)_proportion</v>
      </c>
      <c r="B862" s="31" t="s">
        <v>577</v>
      </c>
      <c r="C862" s="31" t="s">
        <v>729</v>
      </c>
      <c r="D862" s="31" t="s">
        <v>229</v>
      </c>
      <c r="E862" s="31" t="s">
        <v>1849</v>
      </c>
      <c r="F862" s="31" t="s">
        <v>73</v>
      </c>
      <c r="G862" s="26" t="s">
        <v>74</v>
      </c>
      <c r="H862" s="31" t="s">
        <v>1850</v>
      </c>
      <c r="I862" s="31">
        <v>1.8638597592677975</v>
      </c>
      <c r="J862" s="31">
        <f>INDEX('LA lookup'!H:H,MATCH('Known to services raw data'!B862,'LA lookup'!G:G,0))</f>
        <v>50832</v>
      </c>
      <c r="K862" s="31"/>
      <c r="L862" s="31" t="str">
        <f t="shared" si="53"/>
        <v>1.9 per 1000 households</v>
      </c>
      <c r="M862" s="31">
        <f t="shared" si="54"/>
        <v>1.8638597592677975</v>
      </c>
      <c r="N862" s="31">
        <f t="shared" si="55"/>
        <v>0</v>
      </c>
    </row>
    <row r="863" spans="1:14" x14ac:dyDescent="0.45">
      <c r="A863" s="31" t="str">
        <f t="shared" si="52"/>
        <v>E10000018_Rate of households in TA with children (per 1000 households)_proportion</v>
      </c>
      <c r="B863" s="31" t="s">
        <v>552</v>
      </c>
      <c r="C863" s="31" t="s">
        <v>553</v>
      </c>
      <c r="D863" s="31" t="s">
        <v>229</v>
      </c>
      <c r="E863" s="31" t="s">
        <v>1849</v>
      </c>
      <c r="F863" s="31" t="s">
        <v>73</v>
      </c>
      <c r="G863" s="26" t="s">
        <v>74</v>
      </c>
      <c r="H863" s="31" t="s">
        <v>1850</v>
      </c>
      <c r="I863" s="31">
        <v>8.9982211209014826E-2</v>
      </c>
      <c r="J863" s="31">
        <f>INDEX('LA lookup'!H:H,MATCH('Known to services raw data'!B863,'LA lookup'!G:G,0))</f>
        <v>140307</v>
      </c>
      <c r="K863" s="31"/>
      <c r="L863" s="31" t="str">
        <f t="shared" si="53"/>
        <v>0.1 per 1000 households</v>
      </c>
      <c r="M863" s="31">
        <f t="shared" si="54"/>
        <v>8.9982211209014826E-2</v>
      </c>
      <c r="N863" s="31">
        <f t="shared" si="55"/>
        <v>0</v>
      </c>
    </row>
    <row r="864" spans="1:14" x14ac:dyDescent="0.45">
      <c r="A864" s="31" t="str">
        <f t="shared" si="52"/>
        <v>E06000016_Rate of households in TA with children (per 1000 households)_proportion</v>
      </c>
      <c r="B864" s="31" t="s">
        <v>341</v>
      </c>
      <c r="C864" s="31" t="s">
        <v>342</v>
      </c>
      <c r="D864" s="31" t="s">
        <v>229</v>
      </c>
      <c r="E864" s="31" t="s">
        <v>1849</v>
      </c>
      <c r="F864" s="31" t="s">
        <v>73</v>
      </c>
      <c r="G864" s="26" t="s">
        <v>74</v>
      </c>
      <c r="H864" s="31" t="s">
        <v>1850</v>
      </c>
      <c r="I864" s="31">
        <v>0.6035290567476137</v>
      </c>
      <c r="J864" s="31">
        <f>INDEX('LA lookup'!H:H,MATCH('Known to services raw data'!B864,'LA lookup'!G:G,0))</f>
        <v>83994</v>
      </c>
      <c r="K864" s="31"/>
      <c r="L864" s="31" t="str">
        <f t="shared" si="53"/>
        <v>0.6 per 1000 households</v>
      </c>
      <c r="M864" s="31">
        <f t="shared" si="54"/>
        <v>0.6035290567476137</v>
      </c>
      <c r="N864" s="31">
        <f t="shared" si="55"/>
        <v>0</v>
      </c>
    </row>
    <row r="865" spans="1:14" x14ac:dyDescent="0.45">
      <c r="A865" s="31" t="str">
        <f t="shared" si="52"/>
        <v>E06000017_Rate of households in TA with children (per 1000 households)_proportion</v>
      </c>
      <c r="B865" s="31" t="s">
        <v>548</v>
      </c>
      <c r="C865" s="31" t="s">
        <v>728</v>
      </c>
      <c r="D865" s="31" t="s">
        <v>229</v>
      </c>
      <c r="E865" s="31" t="s">
        <v>1849</v>
      </c>
      <c r="F865" s="31" t="s">
        <v>73</v>
      </c>
      <c r="G865" s="26" t="s">
        <v>74</v>
      </c>
      <c r="H865" s="31" t="s">
        <v>1850</v>
      </c>
      <c r="I865" s="31">
        <v>0</v>
      </c>
      <c r="J865" s="31">
        <f>INDEX('LA lookup'!H:H,MATCH('Known to services raw data'!B865,'LA lookup'!G:G,0))</f>
        <v>7807</v>
      </c>
      <c r="K865" s="31"/>
      <c r="L865" s="31" t="str">
        <f t="shared" si="53"/>
        <v>0 per 1000 households</v>
      </c>
      <c r="M865" s="31">
        <f t="shared" si="54"/>
        <v>0</v>
      </c>
      <c r="N865" s="31">
        <f t="shared" si="55"/>
        <v>0</v>
      </c>
    </row>
    <row r="866" spans="1:14" x14ac:dyDescent="0.45">
      <c r="A866" s="31" t="str">
        <f t="shared" si="52"/>
        <v>E10000028_Rate of households in TA with children (per 1000 households)_proportion</v>
      </c>
      <c r="B866" s="31" t="s">
        <v>418</v>
      </c>
      <c r="C866" s="31" t="s">
        <v>419</v>
      </c>
      <c r="D866" s="31" t="s">
        <v>229</v>
      </c>
      <c r="E866" s="31" t="s">
        <v>1849</v>
      </c>
      <c r="F866" s="31" t="s">
        <v>73</v>
      </c>
      <c r="G866" s="26" t="s">
        <v>74</v>
      </c>
      <c r="H866" s="31" t="s">
        <v>1850</v>
      </c>
      <c r="I866" s="31">
        <v>0.1259520096045107</v>
      </c>
      <c r="J866" s="31">
        <f>INDEX('LA lookup'!H:H,MATCH('Known to services raw data'!B866,'LA lookup'!G:G,0))</f>
        <v>169603</v>
      </c>
      <c r="K866" s="31"/>
      <c r="L866" s="31" t="str">
        <f t="shared" si="53"/>
        <v>0.1 per 1000 households</v>
      </c>
      <c r="M866" s="31">
        <f t="shared" si="54"/>
        <v>0.1259520096045107</v>
      </c>
      <c r="N866" s="31">
        <f t="shared" si="55"/>
        <v>0</v>
      </c>
    </row>
    <row r="867" spans="1:14" x14ac:dyDescent="0.45">
      <c r="A867" s="31" t="str">
        <f t="shared" si="52"/>
        <v>E06000021_Rate of households in TA with children (per 1000 households)_proportion</v>
      </c>
      <c r="B867" s="31" t="s">
        <v>424</v>
      </c>
      <c r="C867" s="31" t="s">
        <v>425</v>
      </c>
      <c r="D867" s="31" t="s">
        <v>229</v>
      </c>
      <c r="E867" s="31" t="s">
        <v>1849</v>
      </c>
      <c r="F867" s="31" t="s">
        <v>73</v>
      </c>
      <c r="G867" s="26" t="s">
        <v>74</v>
      </c>
      <c r="H867" s="31" t="s">
        <v>1850</v>
      </c>
      <c r="I867" s="31">
        <v>7.2628234226055369E-2</v>
      </c>
      <c r="J867" s="31">
        <f>INDEX('LA lookup'!H:H,MATCH('Known to services raw data'!B867,'LA lookup'!G:G,0))</f>
        <v>57549</v>
      </c>
      <c r="K867" s="31"/>
      <c r="L867" s="31" t="str">
        <f t="shared" si="53"/>
        <v>0.1 per 1000 households</v>
      </c>
      <c r="M867" s="31">
        <f t="shared" si="54"/>
        <v>7.2628234226055369E-2</v>
      </c>
      <c r="N867" s="31">
        <f t="shared" si="55"/>
        <v>0</v>
      </c>
    </row>
    <row r="868" spans="1:14" x14ac:dyDescent="0.45">
      <c r="A868" s="31" t="str">
        <f t="shared" si="52"/>
        <v>E06000054_Rate of households in TA with children (per 1000 households)_proportion</v>
      </c>
      <c r="B868" s="31" t="s">
        <v>462</v>
      </c>
      <c r="C868" s="31" t="s">
        <v>463</v>
      </c>
      <c r="D868" s="31" t="s">
        <v>229</v>
      </c>
      <c r="E868" s="31" t="s">
        <v>1849</v>
      </c>
      <c r="F868" s="31" t="s">
        <v>73</v>
      </c>
      <c r="G868" s="26" t="s">
        <v>74</v>
      </c>
      <c r="H868" s="31" t="s">
        <v>1850</v>
      </c>
      <c r="I868" s="31">
        <v>0.27940236308100302</v>
      </c>
      <c r="J868" s="31">
        <f>INDEX('LA lookup'!H:H,MATCH('Known to services raw data'!B868,'LA lookup'!G:G,0))</f>
        <v>105692</v>
      </c>
      <c r="K868" s="31"/>
      <c r="L868" s="31" t="str">
        <f t="shared" si="53"/>
        <v>0.3 per 1000 households</v>
      </c>
      <c r="M868" s="31">
        <f t="shared" si="54"/>
        <v>0.27940236308100302</v>
      </c>
      <c r="N868" s="31">
        <f t="shared" si="55"/>
        <v>0</v>
      </c>
    </row>
    <row r="869" spans="1:14" x14ac:dyDescent="0.45">
      <c r="A869" s="31" t="str">
        <f t="shared" si="52"/>
        <v>E06000030_Rate of households in TA with children (per 1000 households)_proportion</v>
      </c>
      <c r="B869" s="31" t="s">
        <v>434</v>
      </c>
      <c r="C869" s="31" t="s">
        <v>435</v>
      </c>
      <c r="D869" s="31" t="s">
        <v>229</v>
      </c>
      <c r="E869" s="31" t="s">
        <v>1849</v>
      </c>
      <c r="F869" s="31" t="s">
        <v>73</v>
      </c>
      <c r="G869" s="26" t="s">
        <v>74</v>
      </c>
      <c r="H869" s="31" t="s">
        <v>1850</v>
      </c>
      <c r="I869" s="31">
        <v>1.1487650775416427</v>
      </c>
      <c r="J869" s="31">
        <f>INDEX('LA lookup'!H:H,MATCH('Known to services raw data'!B869,'LA lookup'!G:G,0))</f>
        <v>50239</v>
      </c>
      <c r="K869" s="31"/>
      <c r="L869" s="31" t="str">
        <f t="shared" si="53"/>
        <v>1.1 per 1000 households</v>
      </c>
      <c r="M869" s="31">
        <f t="shared" si="54"/>
        <v>1.1487650775416427</v>
      </c>
      <c r="N869" s="31">
        <f t="shared" si="55"/>
        <v>0</v>
      </c>
    </row>
    <row r="870" spans="1:14" x14ac:dyDescent="0.45">
      <c r="A870" s="31" t="str">
        <f t="shared" si="52"/>
        <v>E06000036_Rate of households in TA with children (per 1000 households)_proportion</v>
      </c>
      <c r="B870" s="31" t="s">
        <v>257</v>
      </c>
      <c r="C870" s="31" t="s">
        <v>258</v>
      </c>
      <c r="D870" s="31" t="s">
        <v>229</v>
      </c>
      <c r="E870" s="31" t="s">
        <v>1849</v>
      </c>
      <c r="F870" s="31" t="s">
        <v>73</v>
      </c>
      <c r="G870" s="26" t="s">
        <v>74</v>
      </c>
      <c r="H870" s="31" t="s">
        <v>1850</v>
      </c>
      <c r="I870" s="31">
        <v>2.3154673217090163</v>
      </c>
      <c r="J870" s="31">
        <f>INDEX('LA lookup'!H:H,MATCH('Known to services raw data'!B870,'LA lookup'!G:G,0))</f>
        <v>28336</v>
      </c>
      <c r="K870" s="31"/>
      <c r="L870" s="31" t="str">
        <f t="shared" si="53"/>
        <v>2.3 per 1000 households</v>
      </c>
      <c r="M870" s="31">
        <f t="shared" si="54"/>
        <v>2.3154673217090163</v>
      </c>
      <c r="N870" s="31">
        <f t="shared" si="55"/>
        <v>0</v>
      </c>
    </row>
    <row r="871" spans="1:14" x14ac:dyDescent="0.45">
      <c r="A871" s="31" t="str">
        <f t="shared" si="52"/>
        <v>E06000040_Rate of households in TA with children (per 1000 households)_proportion</v>
      </c>
      <c r="B871" s="31" t="s">
        <v>555</v>
      </c>
      <c r="C871" s="31" t="s">
        <v>727</v>
      </c>
      <c r="D871" s="31" t="s">
        <v>229</v>
      </c>
      <c r="E871" s="31" t="s">
        <v>1849</v>
      </c>
      <c r="F871" s="31" t="s">
        <v>73</v>
      </c>
      <c r="G871" s="26" t="s">
        <v>74</v>
      </c>
      <c r="H871" s="31" t="s">
        <v>1850</v>
      </c>
      <c r="I871" s="31" t="s">
        <v>1280</v>
      </c>
      <c r="J871" s="31">
        <f>INDEX('LA lookup'!H:H,MATCH('Known to services raw data'!B871,'LA lookup'!G:G,0))</f>
        <v>34604</v>
      </c>
      <c r="K871" s="31"/>
      <c r="L871" s="31" t="s">
        <v>70</v>
      </c>
      <c r="M871" s="31" t="str">
        <f t="shared" si="54"/>
        <v>*</v>
      </c>
      <c r="N871" s="31">
        <f t="shared" si="55"/>
        <v>0</v>
      </c>
    </row>
    <row r="872" spans="1:14" x14ac:dyDescent="0.45">
      <c r="A872" s="31" t="str">
        <f t="shared" si="52"/>
        <v>E06000037_Rate of households in TA with children (per 1000 households)_proportion</v>
      </c>
      <c r="B872" s="31" t="s">
        <v>456</v>
      </c>
      <c r="C872" s="31" t="s">
        <v>457</v>
      </c>
      <c r="D872" s="31" t="s">
        <v>229</v>
      </c>
      <c r="E872" s="31" t="s">
        <v>1849</v>
      </c>
      <c r="F872" s="31" t="s">
        <v>73</v>
      </c>
      <c r="G872" s="26" t="s">
        <v>74</v>
      </c>
      <c r="H872" s="31" t="s">
        <v>1850</v>
      </c>
      <c r="I872" s="31">
        <v>0.9088430428065073</v>
      </c>
      <c r="J872" s="31">
        <f>INDEX('LA lookup'!H:H,MATCH('Known to services raw data'!B872,'LA lookup'!G:G,0))</f>
        <v>35623</v>
      </c>
      <c r="K872" s="31"/>
      <c r="L872" s="31" t="str">
        <f t="shared" si="53"/>
        <v>0.9 per 1000 households</v>
      </c>
      <c r="M872" s="31">
        <f t="shared" si="54"/>
        <v>0.9088430428065073</v>
      </c>
      <c r="N872" s="31">
        <f t="shared" si="55"/>
        <v>0</v>
      </c>
    </row>
    <row r="873" spans="1:14" x14ac:dyDescent="0.45">
      <c r="A873" s="31" t="str">
        <f t="shared" si="52"/>
        <v>E06000038_Rate of households in TA with children (per 1000 households)_proportion</v>
      </c>
      <c r="B873" s="31" t="s">
        <v>557</v>
      </c>
      <c r="C873" s="31" t="s">
        <v>726</v>
      </c>
      <c r="D873" s="31" t="s">
        <v>229</v>
      </c>
      <c r="E873" s="31" t="s">
        <v>1849</v>
      </c>
      <c r="F873" s="31" t="s">
        <v>73</v>
      </c>
      <c r="G873" s="26" t="s">
        <v>74</v>
      </c>
      <c r="H873" s="31" t="s">
        <v>1850</v>
      </c>
      <c r="I873" s="31">
        <v>1.4627599414896022</v>
      </c>
      <c r="J873" s="31">
        <f>INDEX('LA lookup'!H:H,MATCH('Known to services raw data'!B873,'LA lookup'!G:G,0))</f>
        <v>37080</v>
      </c>
      <c r="K873" s="31"/>
      <c r="L873" s="31" t="str">
        <f t="shared" si="53"/>
        <v>1.5 per 1000 households</v>
      </c>
      <c r="M873" s="31">
        <f t="shared" si="54"/>
        <v>1.4627599414896022</v>
      </c>
      <c r="N873" s="31">
        <f t="shared" si="55"/>
        <v>0</v>
      </c>
    </row>
    <row r="874" spans="1:14" x14ac:dyDescent="0.45">
      <c r="A874" s="31" t="str">
        <f t="shared" si="52"/>
        <v>E06000039_Rate of households in TA with children (per 1000 households)_proportion</v>
      </c>
      <c r="B874" s="31" t="s">
        <v>404</v>
      </c>
      <c r="C874" s="31" t="s">
        <v>405</v>
      </c>
      <c r="D874" s="31" t="s">
        <v>229</v>
      </c>
      <c r="E874" s="31" t="s">
        <v>1849</v>
      </c>
      <c r="F874" s="31" t="s">
        <v>73</v>
      </c>
      <c r="G874" s="26" t="s">
        <v>74</v>
      </c>
      <c r="H874" s="31" t="s">
        <v>1850</v>
      </c>
      <c r="I874" s="31">
        <v>6.2419010421419578</v>
      </c>
      <c r="J874" s="31">
        <f>INDEX('LA lookup'!H:H,MATCH('Known to services raw data'!B874,'LA lookup'!G:G,0))</f>
        <v>42699</v>
      </c>
      <c r="K874" s="31"/>
      <c r="L874" s="31" t="str">
        <f t="shared" si="53"/>
        <v>6.2 per 1000 households</v>
      </c>
      <c r="M874" s="31">
        <f t="shared" si="54"/>
        <v>6.2419010421419578</v>
      </c>
      <c r="N874" s="31">
        <f t="shared" si="55"/>
        <v>0</v>
      </c>
    </row>
    <row r="875" spans="1:14" x14ac:dyDescent="0.45">
      <c r="A875" s="31" t="str">
        <f t="shared" si="52"/>
        <v>E06000041_Rate of households in TA with children (per 1000 households)_proportion</v>
      </c>
      <c r="B875" s="31" t="s">
        <v>466</v>
      </c>
      <c r="C875" s="31" t="s">
        <v>467</v>
      </c>
      <c r="D875" s="31" t="s">
        <v>229</v>
      </c>
      <c r="E875" s="31" t="s">
        <v>1849</v>
      </c>
      <c r="F875" s="31" t="s">
        <v>73</v>
      </c>
      <c r="G875" s="26" t="s">
        <v>74</v>
      </c>
      <c r="H875" s="31" t="s">
        <v>1850</v>
      </c>
      <c r="I875" s="31">
        <v>0.4321587874859163</v>
      </c>
      <c r="J875" s="31">
        <f>INDEX('LA lookup'!H:H,MATCH('Known to services raw data'!B875,'LA lookup'!G:G,0))</f>
        <v>39532</v>
      </c>
      <c r="K875" s="31"/>
      <c r="L875" s="31" t="str">
        <f t="shared" si="53"/>
        <v>0.4 per 1000 households</v>
      </c>
      <c r="M875" s="31">
        <f t="shared" si="54"/>
        <v>0.4321587874859163</v>
      </c>
      <c r="N875" s="31">
        <f t="shared" si="55"/>
        <v>0</v>
      </c>
    </row>
    <row r="876" spans="1:14" x14ac:dyDescent="0.45">
      <c r="A876" s="31" t="str">
        <f t="shared" si="52"/>
        <v>E10000003_Rate of households in TA with children (per 1000 households)_proportion</v>
      </c>
      <c r="B876" s="31" t="s">
        <v>275</v>
      </c>
      <c r="C876" s="31" t="s">
        <v>276</v>
      </c>
      <c r="D876" s="31" t="s">
        <v>229</v>
      </c>
      <c r="E876" s="31" t="s">
        <v>1849</v>
      </c>
      <c r="F876" s="31" t="s">
        <v>73</v>
      </c>
      <c r="G876" s="26" t="s">
        <v>74</v>
      </c>
      <c r="H876" s="31" t="s">
        <v>1850</v>
      </c>
      <c r="I876" s="31">
        <v>0.4190640148597834</v>
      </c>
      <c r="J876" s="31">
        <f>INDEX('LA lookup'!H:H,MATCH('Known to services raw data'!B876,'LA lookup'!G:G,0))</f>
        <v>135719</v>
      </c>
      <c r="K876" s="31"/>
      <c r="L876" s="31" t="str">
        <f t="shared" si="53"/>
        <v>0.4 per 1000 households</v>
      </c>
      <c r="M876" s="31">
        <f t="shared" si="54"/>
        <v>0.4190640148597834</v>
      </c>
      <c r="N876" s="31">
        <f t="shared" si="55"/>
        <v>0</v>
      </c>
    </row>
    <row r="877" spans="1:14" x14ac:dyDescent="0.45">
      <c r="A877" s="31" t="str">
        <f t="shared" si="52"/>
        <v>E06000031_Rate of households in TA with children (per 1000 households)_proportion</v>
      </c>
      <c r="B877" s="31" t="s">
        <v>379</v>
      </c>
      <c r="C877" s="31" t="s">
        <v>380</v>
      </c>
      <c r="D877" s="31" t="s">
        <v>229</v>
      </c>
      <c r="E877" s="31" t="s">
        <v>1849</v>
      </c>
      <c r="F877" s="31" t="s">
        <v>73</v>
      </c>
      <c r="G877" s="26" t="s">
        <v>74</v>
      </c>
      <c r="H877" s="31" t="s">
        <v>1850</v>
      </c>
      <c r="I877" s="31">
        <v>3.0412854499835262</v>
      </c>
      <c r="J877" s="31">
        <f>INDEX('LA lookup'!H:H,MATCH('Known to services raw data'!B877,'LA lookup'!G:G,0))</f>
        <v>51137</v>
      </c>
      <c r="K877" s="31"/>
      <c r="L877" s="31" t="str">
        <f t="shared" si="53"/>
        <v>3 per 1000 households</v>
      </c>
      <c r="M877" s="31">
        <f t="shared" si="54"/>
        <v>3.0412854499835262</v>
      </c>
      <c r="N877" s="31">
        <f t="shared" si="55"/>
        <v>0</v>
      </c>
    </row>
    <row r="878" spans="1:14" x14ac:dyDescent="0.45">
      <c r="A878" s="31" t="str">
        <f t="shared" si="52"/>
        <v>E06000006_Rate of households in TA with children (per 1000 households)_proportion</v>
      </c>
      <c r="B878" s="31" t="s">
        <v>531</v>
      </c>
      <c r="C878" s="31" t="s">
        <v>722</v>
      </c>
      <c r="D878" s="31" t="s">
        <v>229</v>
      </c>
      <c r="E878" s="31" t="s">
        <v>1849</v>
      </c>
      <c r="F878" s="31" t="s">
        <v>73</v>
      </c>
      <c r="G878" s="26" t="s">
        <v>74</v>
      </c>
      <c r="H878" s="31" t="s">
        <v>1850</v>
      </c>
      <c r="I878" s="31">
        <v>0.18092343320306847</v>
      </c>
      <c r="J878" s="31">
        <f>INDEX('LA lookup'!H:H,MATCH('Known to services raw data'!B878,'LA lookup'!G:G,0))</f>
        <v>28617</v>
      </c>
      <c r="K878" s="31"/>
      <c r="L878" s="31" t="str">
        <f t="shared" si="53"/>
        <v>0.2 per 1000 households</v>
      </c>
      <c r="M878" s="31">
        <f t="shared" si="54"/>
        <v>0.18092343320306847</v>
      </c>
      <c r="N878" s="31">
        <f t="shared" si="55"/>
        <v>0</v>
      </c>
    </row>
    <row r="879" spans="1:14" x14ac:dyDescent="0.45">
      <c r="A879" s="31" t="str">
        <f t="shared" si="52"/>
        <v>E06000007_Rate of households in TA with children (per 1000 households)_proportion</v>
      </c>
      <c r="B879" s="31" t="s">
        <v>452</v>
      </c>
      <c r="C879" s="31" t="s">
        <v>453</v>
      </c>
      <c r="D879" s="31" t="s">
        <v>229</v>
      </c>
      <c r="E879" s="31" t="s">
        <v>1849</v>
      </c>
      <c r="F879" s="31" t="s">
        <v>73</v>
      </c>
      <c r="G879" s="26" t="s">
        <v>74</v>
      </c>
      <c r="H879" s="31" t="s">
        <v>1850</v>
      </c>
      <c r="I879" s="31">
        <v>0.21873701248988342</v>
      </c>
      <c r="J879" s="31">
        <f>INDEX('LA lookup'!H:H,MATCH('Known to services raw data'!B879,'LA lookup'!G:G,0))</f>
        <v>44484</v>
      </c>
      <c r="K879" s="31"/>
      <c r="L879" s="31" t="str">
        <f t="shared" si="53"/>
        <v>0.2 per 1000 households</v>
      </c>
      <c r="M879" s="31">
        <f t="shared" si="54"/>
        <v>0.21873701248988342</v>
      </c>
      <c r="N879" s="31">
        <f t="shared" si="55"/>
        <v>0</v>
      </c>
    </row>
    <row r="880" spans="1:14" x14ac:dyDescent="0.45">
      <c r="A880" s="31" t="str">
        <f t="shared" si="52"/>
        <v>E10000008_Rate of households in TA with children (per 1000 households)_proportion</v>
      </c>
      <c r="B880" s="31" t="s">
        <v>504</v>
      </c>
      <c r="C880" s="31" t="s">
        <v>505</v>
      </c>
      <c r="D880" s="31" t="s">
        <v>229</v>
      </c>
      <c r="E880" s="31" t="s">
        <v>1849</v>
      </c>
      <c r="F880" s="31" t="s">
        <v>73</v>
      </c>
      <c r="G880" s="26" t="s">
        <v>74</v>
      </c>
      <c r="H880" s="31" t="s">
        <v>1850</v>
      </c>
      <c r="I880" s="31">
        <v>0.24332803225834485</v>
      </c>
      <c r="J880" s="31">
        <f>INDEX('LA lookup'!H:H,MATCH('Known to services raw data'!B880,'LA lookup'!G:G,0))</f>
        <v>145878</v>
      </c>
      <c r="K880" s="31"/>
      <c r="L880" s="31" t="str">
        <f t="shared" si="53"/>
        <v>0.2 per 1000 households</v>
      </c>
      <c r="M880" s="31">
        <f t="shared" si="54"/>
        <v>0.24332803225834485</v>
      </c>
      <c r="N880" s="31">
        <f t="shared" si="55"/>
        <v>0</v>
      </c>
    </row>
    <row r="881" spans="1:14" x14ac:dyDescent="0.45">
      <c r="A881" s="31" t="str">
        <f t="shared" si="52"/>
        <v>E06000026_Rate of households in TA with children (per 1000 households)_proportion</v>
      </c>
      <c r="B881" s="31" t="s">
        <v>381</v>
      </c>
      <c r="C881" s="31" t="s">
        <v>382</v>
      </c>
      <c r="D881" s="31" t="s">
        <v>229</v>
      </c>
      <c r="E881" s="31" t="s">
        <v>1849</v>
      </c>
      <c r="F881" s="31" t="s">
        <v>73</v>
      </c>
      <c r="G881" s="26" t="s">
        <v>74</v>
      </c>
      <c r="H881" s="31" t="s">
        <v>1850</v>
      </c>
      <c r="I881" s="31">
        <v>0.5663634075299363</v>
      </c>
      <c r="J881" s="31">
        <f>INDEX('LA lookup'!H:H,MATCH('Known to services raw data'!B881,'LA lookup'!G:G,0))</f>
        <v>52552</v>
      </c>
      <c r="K881" s="31"/>
      <c r="L881" s="31" t="str">
        <f t="shared" si="53"/>
        <v>0.6 per 1000 households</v>
      </c>
      <c r="M881" s="31">
        <f t="shared" si="54"/>
        <v>0.5663634075299363</v>
      </c>
      <c r="N881" s="31">
        <f t="shared" si="55"/>
        <v>0</v>
      </c>
    </row>
    <row r="882" spans="1:14" x14ac:dyDescent="0.45">
      <c r="A882" s="31" t="str">
        <f t="shared" si="52"/>
        <v>E06000027_Rate of households in TA with children (per 1000 households)_proportion</v>
      </c>
      <c r="B882" s="31" t="s">
        <v>438</v>
      </c>
      <c r="C882" s="31" t="s">
        <v>439</v>
      </c>
      <c r="D882" s="31" t="s">
        <v>229</v>
      </c>
      <c r="E882" s="31" t="s">
        <v>1849</v>
      </c>
      <c r="F882" s="31" t="s">
        <v>73</v>
      </c>
      <c r="G882" s="26" t="s">
        <v>74</v>
      </c>
      <c r="H882" s="31" t="s">
        <v>1850</v>
      </c>
      <c r="I882" s="31">
        <v>0.56741727866673153</v>
      </c>
      <c r="J882" s="31">
        <f>INDEX('LA lookup'!H:H,MATCH('Known to services raw data'!B882,'LA lookup'!G:G,0))</f>
        <v>25423</v>
      </c>
      <c r="K882" s="31"/>
      <c r="L882" s="31" t="str">
        <f t="shared" si="53"/>
        <v>0.6 per 1000 households</v>
      </c>
      <c r="M882" s="31">
        <f t="shared" si="54"/>
        <v>0.56741727866673153</v>
      </c>
      <c r="N882" s="31">
        <f t="shared" si="55"/>
        <v>0</v>
      </c>
    </row>
    <row r="883" spans="1:14" x14ac:dyDescent="0.45">
      <c r="A883" s="31" t="str">
        <f t="shared" si="52"/>
        <v>E10000012_Rate of households in TA with children (per 1000 households)_proportion</v>
      </c>
      <c r="B883" s="31" t="s">
        <v>303</v>
      </c>
      <c r="C883" s="31" t="s">
        <v>304</v>
      </c>
      <c r="D883" s="31" t="s">
        <v>229</v>
      </c>
      <c r="E883" s="31" t="s">
        <v>1849</v>
      </c>
      <c r="F883" s="31" t="s">
        <v>73</v>
      </c>
      <c r="G883" s="26" t="s">
        <v>74</v>
      </c>
      <c r="H883" s="31" t="s">
        <v>1850</v>
      </c>
      <c r="I883" s="31">
        <v>1.8029957715647786</v>
      </c>
      <c r="J883" s="31">
        <f>INDEX('LA lookup'!H:H,MATCH('Known to services raw data'!B883,'LA lookup'!G:G,0))</f>
        <v>311172</v>
      </c>
      <c r="K883" s="31"/>
      <c r="L883" s="31" t="str">
        <f t="shared" si="53"/>
        <v>1.8 per 1000 households</v>
      </c>
      <c r="M883" s="31">
        <f t="shared" si="54"/>
        <v>1.8029957715647786</v>
      </c>
      <c r="N883" s="31">
        <f t="shared" si="55"/>
        <v>0</v>
      </c>
    </row>
    <row r="884" spans="1:14" x14ac:dyDescent="0.45">
      <c r="A884" s="31" t="str">
        <f t="shared" si="52"/>
        <v>E06000033_Rate of households in TA with children (per 1000 households)_proportion</v>
      </c>
      <c r="B884" s="31" t="s">
        <v>412</v>
      </c>
      <c r="C884" s="31" t="s">
        <v>413</v>
      </c>
      <c r="D884" s="31" t="s">
        <v>229</v>
      </c>
      <c r="E884" s="31" t="s">
        <v>1849</v>
      </c>
      <c r="F884" s="31" t="s">
        <v>73</v>
      </c>
      <c r="G884" s="26" t="s">
        <v>74</v>
      </c>
      <c r="H884" s="31" t="s">
        <v>1850</v>
      </c>
      <c r="I884" s="31">
        <v>1.9647879184805641</v>
      </c>
      <c r="J884" s="31">
        <f>INDEX('LA lookup'!H:H,MATCH('Known to services raw data'!B884,'LA lookup'!G:G,0))</f>
        <v>39540</v>
      </c>
      <c r="K884" s="31"/>
      <c r="L884" s="31" t="str">
        <f t="shared" si="53"/>
        <v>2 per 1000 households</v>
      </c>
      <c r="M884" s="31">
        <f t="shared" si="54"/>
        <v>1.9647879184805641</v>
      </c>
      <c r="N884" s="31">
        <f t="shared" si="55"/>
        <v>0</v>
      </c>
    </row>
    <row r="885" spans="1:14" x14ac:dyDescent="0.45">
      <c r="A885" s="31" t="str">
        <f t="shared" si="52"/>
        <v>E06000034_Rate of households in TA with children (per 1000 households)_proportion</v>
      </c>
      <c r="B885" s="31" t="s">
        <v>493</v>
      </c>
      <c r="C885" s="31" t="s">
        <v>731</v>
      </c>
      <c r="D885" s="31" t="s">
        <v>229</v>
      </c>
      <c r="E885" s="31" t="s">
        <v>1849</v>
      </c>
      <c r="F885" s="31" t="s">
        <v>73</v>
      </c>
      <c r="G885" s="26" t="s">
        <v>74</v>
      </c>
      <c r="H885" s="31" t="s">
        <v>1850</v>
      </c>
      <c r="I885" s="31">
        <v>2.1207323994145586</v>
      </c>
      <c r="J885" s="31">
        <f>INDEX('LA lookup'!H:H,MATCH('Known to services raw data'!B885,'LA lookup'!G:G,0))</f>
        <v>43762</v>
      </c>
      <c r="K885" s="31"/>
      <c r="L885" s="31" t="str">
        <f t="shared" si="53"/>
        <v>2.1 per 1000 households</v>
      </c>
      <c r="M885" s="31">
        <f t="shared" si="54"/>
        <v>2.1207323994145586</v>
      </c>
      <c r="N885" s="31">
        <f t="shared" si="55"/>
        <v>0</v>
      </c>
    </row>
    <row r="886" spans="1:14" x14ac:dyDescent="0.45">
      <c r="A886" s="31" t="str">
        <f t="shared" si="52"/>
        <v>E06000019_Rate of households in TA with children (per 1000 households)_proportion</v>
      </c>
      <c r="B886" s="31" t="s">
        <v>317</v>
      </c>
      <c r="C886" s="31" t="s">
        <v>318</v>
      </c>
      <c r="D886" s="31" t="s">
        <v>229</v>
      </c>
      <c r="E886" s="31" t="s">
        <v>1849</v>
      </c>
      <c r="F886" s="31" t="s">
        <v>73</v>
      </c>
      <c r="G886" s="26" t="s">
        <v>74</v>
      </c>
      <c r="H886" s="31" t="s">
        <v>1850</v>
      </c>
      <c r="I886" s="31">
        <v>0.35135331604836562</v>
      </c>
      <c r="J886" s="31">
        <f>INDEX('LA lookup'!H:H,MATCH('Known to services raw data'!B886,'LA lookup'!G:G,0))</f>
        <v>36103</v>
      </c>
      <c r="K886" s="31"/>
      <c r="L886" s="31" t="str">
        <f t="shared" si="53"/>
        <v>0.4 per 1000 households</v>
      </c>
      <c r="M886" s="31">
        <f t="shared" si="54"/>
        <v>0.35135331604836562</v>
      </c>
      <c r="N886" s="31">
        <f t="shared" si="55"/>
        <v>0</v>
      </c>
    </row>
    <row r="887" spans="1:14" x14ac:dyDescent="0.45">
      <c r="A887" s="31" t="str">
        <f t="shared" si="52"/>
        <v>E10000034_Rate of households in TA with children (per 1000 households)_proportion</v>
      </c>
      <c r="B887" s="31" t="s">
        <v>470</v>
      </c>
      <c r="C887" s="31" t="s">
        <v>471</v>
      </c>
      <c r="D887" s="31" t="s">
        <v>229</v>
      </c>
      <c r="E887" s="31" t="s">
        <v>1849</v>
      </c>
      <c r="F887" s="31" t="s">
        <v>73</v>
      </c>
      <c r="G887" s="26" t="s">
        <v>74</v>
      </c>
      <c r="H887" s="31" t="s">
        <v>1850</v>
      </c>
      <c r="I887" s="31">
        <v>0.20119136849579863</v>
      </c>
      <c r="J887" s="31">
        <f>INDEX('LA lookup'!H:H,MATCH('Known to services raw data'!B887,'LA lookup'!G:G,0))</f>
        <v>117783</v>
      </c>
      <c r="K887" s="31"/>
      <c r="L887" s="31" t="str">
        <f t="shared" si="53"/>
        <v>0.2 per 1000 households</v>
      </c>
      <c r="M887" s="31">
        <f t="shared" si="54"/>
        <v>0.20119136849579863</v>
      </c>
      <c r="N887" s="31">
        <f t="shared" si="55"/>
        <v>0</v>
      </c>
    </row>
    <row r="888" spans="1:14" x14ac:dyDescent="0.45">
      <c r="A888" s="31" t="str">
        <f t="shared" si="52"/>
        <v>E10000016_Rate of households in TA with children (per 1000 households)_proportion</v>
      </c>
      <c r="B888" s="31" t="s">
        <v>327</v>
      </c>
      <c r="C888" s="31" t="s">
        <v>328</v>
      </c>
      <c r="D888" s="31" t="s">
        <v>229</v>
      </c>
      <c r="E888" s="31" t="s">
        <v>1849</v>
      </c>
      <c r="F888" s="31" t="s">
        <v>73</v>
      </c>
      <c r="G888" s="26" t="s">
        <v>74</v>
      </c>
      <c r="H888" s="31" t="s">
        <v>1850</v>
      </c>
      <c r="I888" s="31">
        <v>1.1228657962939359</v>
      </c>
      <c r="J888" s="31">
        <f>INDEX('LA lookup'!H:H,MATCH('Known to services raw data'!B888,'LA lookup'!G:G,0))</f>
        <v>340140</v>
      </c>
      <c r="K888" s="31"/>
      <c r="L888" s="31" t="str">
        <f t="shared" si="53"/>
        <v>1.1 per 1000 households</v>
      </c>
      <c r="M888" s="31">
        <f t="shared" si="54"/>
        <v>1.1228657962939359</v>
      </c>
      <c r="N888" s="31">
        <f t="shared" si="55"/>
        <v>0</v>
      </c>
    </row>
    <row r="889" spans="1:14" x14ac:dyDescent="0.45">
      <c r="A889" s="31" t="str">
        <f t="shared" si="52"/>
        <v>E06000035_Rate of households in TA with children (per 1000 households)_proportion</v>
      </c>
      <c r="B889" s="31" t="s">
        <v>351</v>
      </c>
      <c r="C889" s="31" t="s">
        <v>352</v>
      </c>
      <c r="D889" s="31" t="s">
        <v>229</v>
      </c>
      <c r="E889" s="31" t="s">
        <v>1849</v>
      </c>
      <c r="F889" s="31" t="s">
        <v>73</v>
      </c>
      <c r="G889" s="26" t="s">
        <v>74</v>
      </c>
      <c r="H889" s="31" t="s">
        <v>1850</v>
      </c>
      <c r="I889" s="31">
        <v>2.2085889570552149</v>
      </c>
      <c r="J889" s="31">
        <f>INDEX('LA lookup'!H:H,MATCH('Known to services raw data'!B889,'LA lookup'!G:G,0))</f>
        <v>64391</v>
      </c>
      <c r="K889" s="31"/>
      <c r="L889" s="31" t="str">
        <f t="shared" si="53"/>
        <v>2.2 per 1000 households</v>
      </c>
      <c r="M889" s="31">
        <f t="shared" si="54"/>
        <v>2.2085889570552149</v>
      </c>
      <c r="N889" s="31">
        <f t="shared" si="55"/>
        <v>0</v>
      </c>
    </row>
    <row r="890" spans="1:14" x14ac:dyDescent="0.45">
      <c r="A890" s="31" t="str">
        <f t="shared" si="52"/>
        <v>E10000017_Rate of households in TA with children (per 1000 households)_proportion</v>
      </c>
      <c r="B890" s="31" t="s">
        <v>337</v>
      </c>
      <c r="C890" s="31" t="s">
        <v>338</v>
      </c>
      <c r="D890" s="31" t="s">
        <v>229</v>
      </c>
      <c r="E890" s="31" t="s">
        <v>1849</v>
      </c>
      <c r="F890" s="31" t="s">
        <v>73</v>
      </c>
      <c r="G890" s="26" t="s">
        <v>74</v>
      </c>
      <c r="H890" s="31" t="s">
        <v>1850</v>
      </c>
      <c r="I890" s="31">
        <v>7.3813926745505118E-2</v>
      </c>
      <c r="J890" s="31">
        <f>INDEX('LA lookup'!H:H,MATCH('Known to services raw data'!B890,'LA lookup'!G:G,0))</f>
        <v>249727</v>
      </c>
      <c r="K890" s="31"/>
      <c r="L890" s="31" t="str">
        <f t="shared" si="53"/>
        <v>0.1 per 1000 households</v>
      </c>
      <c r="M890" s="31">
        <f t="shared" si="54"/>
        <v>7.3813926745505118E-2</v>
      </c>
      <c r="N890" s="31">
        <f t="shared" si="55"/>
        <v>0</v>
      </c>
    </row>
    <row r="891" spans="1:14" x14ac:dyDescent="0.45">
      <c r="A891" s="31" t="str">
        <f t="shared" si="52"/>
        <v>E06000008_Rate of households in TA with children (per 1000 households)_proportion</v>
      </c>
      <c r="B891" s="31" t="s">
        <v>247</v>
      </c>
      <c r="C891" s="31" t="s">
        <v>248</v>
      </c>
      <c r="D891" s="31" t="s">
        <v>229</v>
      </c>
      <c r="E891" s="31" t="s">
        <v>1849</v>
      </c>
      <c r="F891" s="31" t="s">
        <v>73</v>
      </c>
      <c r="G891" s="26" t="s">
        <v>74</v>
      </c>
      <c r="H891" s="31" t="s">
        <v>1850</v>
      </c>
      <c r="I891" s="31">
        <v>6.9904405725170829E-2</v>
      </c>
      <c r="J891" s="31">
        <f>INDEX('LA lookup'!H:H,MATCH('Known to services raw data'!B891,'LA lookup'!G:G,0))</f>
        <v>38481</v>
      </c>
      <c r="K891" s="31"/>
      <c r="L891" s="31" t="str">
        <f t="shared" si="53"/>
        <v>0.1 per 1000 households</v>
      </c>
      <c r="M891" s="31">
        <f t="shared" si="54"/>
        <v>6.9904405725170829E-2</v>
      </c>
      <c r="N891" s="31">
        <f t="shared" si="55"/>
        <v>0</v>
      </c>
    </row>
    <row r="892" spans="1:14" x14ac:dyDescent="0.45">
      <c r="A892" s="31" t="str">
        <f t="shared" si="52"/>
        <v>E06000009_Rate of households in TA with children (per 1000 households)_proportion</v>
      </c>
      <c r="B892" s="31" t="s">
        <v>249</v>
      </c>
      <c r="C892" s="31" t="s">
        <v>250</v>
      </c>
      <c r="D892" s="31" t="s">
        <v>229</v>
      </c>
      <c r="E892" s="31" t="s">
        <v>1849</v>
      </c>
      <c r="F892" s="31" t="s">
        <v>73</v>
      </c>
      <c r="G892" s="26" t="s">
        <v>74</v>
      </c>
      <c r="H892" s="31" t="s">
        <v>1850</v>
      </c>
      <c r="I892" s="31">
        <v>3.1774275546517537E-2</v>
      </c>
      <c r="J892" s="31">
        <f>INDEX('LA lookup'!H:H,MATCH('Known to services raw data'!B892,'LA lookup'!G:G,0))</f>
        <v>28904</v>
      </c>
      <c r="K892" s="31"/>
      <c r="L892" s="31" t="str">
        <f t="shared" si="53"/>
        <v>0 per 1000 households</v>
      </c>
      <c r="M892" s="31">
        <f t="shared" si="54"/>
        <v>3.1774275546517537E-2</v>
      </c>
      <c r="N892" s="31">
        <f t="shared" si="55"/>
        <v>0</v>
      </c>
    </row>
    <row r="893" spans="1:14" x14ac:dyDescent="0.45">
      <c r="A893" s="31" t="str">
        <f t="shared" si="52"/>
        <v>E10000024_Rate of households in TA with children (per 1000 households)_proportion</v>
      </c>
      <c r="B893" s="31" t="s">
        <v>572</v>
      </c>
      <c r="C893" s="31" t="s">
        <v>573</v>
      </c>
      <c r="D893" s="31" t="s">
        <v>229</v>
      </c>
      <c r="E893" s="31" t="s">
        <v>1849</v>
      </c>
      <c r="F893" s="31" t="s">
        <v>73</v>
      </c>
      <c r="G893" s="26" t="s">
        <v>74</v>
      </c>
      <c r="H893" s="31" t="s">
        <v>1850</v>
      </c>
      <c r="I893" s="31">
        <v>0.2091488489747467</v>
      </c>
      <c r="J893" s="31">
        <f>INDEX('LA lookup'!H:H,MATCH('Known to services raw data'!B893,'LA lookup'!G:G,0))</f>
        <v>166542</v>
      </c>
      <c r="K893" s="31"/>
      <c r="L893" s="31" t="str">
        <f t="shared" si="53"/>
        <v>0.2 per 1000 households</v>
      </c>
      <c r="M893" s="31">
        <f t="shared" si="54"/>
        <v>0.2091488489747467</v>
      </c>
      <c r="N893" s="31">
        <f t="shared" si="55"/>
        <v>0</v>
      </c>
    </row>
    <row r="894" spans="1:14" x14ac:dyDescent="0.45">
      <c r="A894" s="31" t="str">
        <f t="shared" si="52"/>
        <v>E06000018_Rate of households in TA with children (per 1000 households)_proportion</v>
      </c>
      <c r="B894" s="31" t="s">
        <v>373</v>
      </c>
      <c r="C894" s="31" t="s">
        <v>374</v>
      </c>
      <c r="D894" s="31" t="s">
        <v>229</v>
      </c>
      <c r="E894" s="31" t="s">
        <v>1849</v>
      </c>
      <c r="F894" s="31" t="s">
        <v>73</v>
      </c>
      <c r="G894" s="26" t="s">
        <v>74</v>
      </c>
      <c r="H894" s="31" t="s">
        <v>1850</v>
      </c>
      <c r="I894" s="31">
        <v>2.0614736061890531</v>
      </c>
      <c r="J894" s="31">
        <f>INDEX('LA lookup'!H:H,MATCH('Known to services raw data'!B894,'LA lookup'!G:G,0))</f>
        <v>68651</v>
      </c>
      <c r="K894" s="31"/>
      <c r="L894" s="31" t="str">
        <f t="shared" si="53"/>
        <v>2.1 per 1000 households</v>
      </c>
      <c r="M894" s="31">
        <f t="shared" si="54"/>
        <v>2.0614736061890531</v>
      </c>
      <c r="N894" s="31">
        <f t="shared" si="55"/>
        <v>0</v>
      </c>
    </row>
    <row r="895" spans="1:14" x14ac:dyDescent="0.45">
      <c r="A895" s="31" t="str">
        <f t="shared" si="52"/>
        <v>E06000051_Rate of households in TA with children (per 1000 households)_proportion</v>
      </c>
      <c r="B895" s="31" t="s">
        <v>403</v>
      </c>
      <c r="C895" s="31" t="s">
        <v>166</v>
      </c>
      <c r="D895" s="31" t="s">
        <v>229</v>
      </c>
      <c r="E895" s="31" t="s">
        <v>1849</v>
      </c>
      <c r="F895" s="31" t="s">
        <v>73</v>
      </c>
      <c r="G895" s="26" t="s">
        <v>74</v>
      </c>
      <c r="H895" s="31" t="s">
        <v>1850</v>
      </c>
      <c r="I895" s="31">
        <v>0.35336963184653664</v>
      </c>
      <c r="J895" s="31">
        <f>INDEX('LA lookup'!H:H,MATCH('Known to services raw data'!B895,'LA lookup'!G:G,0))</f>
        <v>59839</v>
      </c>
      <c r="K895" s="31"/>
      <c r="L895" s="31" t="str">
        <f t="shared" si="53"/>
        <v>0.4 per 1000 households</v>
      </c>
      <c r="M895" s="31">
        <f t="shared" si="54"/>
        <v>0.35336963184653664</v>
      </c>
      <c r="N895" s="31">
        <f t="shared" si="55"/>
        <v>0</v>
      </c>
    </row>
    <row r="896" spans="1:14" x14ac:dyDescent="0.45">
      <c r="A896" s="31" t="str">
        <f t="shared" si="52"/>
        <v>E06000020_Rate of households in TA with children (per 1000 households)_proportion</v>
      </c>
      <c r="B896" s="31" t="s">
        <v>570</v>
      </c>
      <c r="C896" s="31" t="s">
        <v>730</v>
      </c>
      <c r="D896" s="31" t="s">
        <v>229</v>
      </c>
      <c r="E896" s="31" t="s">
        <v>1849</v>
      </c>
      <c r="F896" s="31" t="s">
        <v>73</v>
      </c>
      <c r="G896" s="26" t="s">
        <v>74</v>
      </c>
      <c r="H896" s="31" t="s">
        <v>1850</v>
      </c>
      <c r="I896" s="31">
        <v>0.42602138627359093</v>
      </c>
      <c r="J896" s="31">
        <f>INDEX('LA lookup'!H:H,MATCH('Known to services raw data'!B896,'LA lookup'!G:G,0))</f>
        <v>40620</v>
      </c>
      <c r="K896" s="31"/>
      <c r="L896" s="31" t="str">
        <f t="shared" si="53"/>
        <v>0.4 per 1000 households</v>
      </c>
      <c r="M896" s="31">
        <f t="shared" si="54"/>
        <v>0.42602138627359093</v>
      </c>
      <c r="N896" s="31">
        <f t="shared" si="55"/>
        <v>0</v>
      </c>
    </row>
    <row r="897" spans="1:14" x14ac:dyDescent="0.45">
      <c r="A897" s="31" t="str">
        <f t="shared" si="52"/>
        <v>E06000049_Rate of households in TA with children (per 1000 households)_proportion</v>
      </c>
      <c r="B897" s="31" t="s">
        <v>541</v>
      </c>
      <c r="C897" s="31" t="s">
        <v>718</v>
      </c>
      <c r="D897" s="31" t="s">
        <v>229</v>
      </c>
      <c r="E897" s="31" t="s">
        <v>1849</v>
      </c>
      <c r="F897" s="31" t="s">
        <v>73</v>
      </c>
      <c r="G897" s="26" t="s">
        <v>74</v>
      </c>
      <c r="H897" s="31" t="s">
        <v>1850</v>
      </c>
      <c r="I897" s="31">
        <v>0</v>
      </c>
      <c r="J897" s="31">
        <f>INDEX('LA lookup'!H:H,MATCH('Known to services raw data'!B897,'LA lookup'!G:G,0))</f>
        <v>76523</v>
      </c>
      <c r="K897" s="31"/>
      <c r="L897" s="31" t="str">
        <f t="shared" si="53"/>
        <v>0 per 1000 households</v>
      </c>
      <c r="M897" s="31">
        <f t="shared" si="54"/>
        <v>0</v>
      </c>
      <c r="N897" s="31">
        <f t="shared" si="55"/>
        <v>0</v>
      </c>
    </row>
    <row r="898" spans="1:14" x14ac:dyDescent="0.45">
      <c r="A898" s="31" t="str">
        <f t="shared" ref="A898:A961" si="56">CONCATENATE(B898,"_",G898,"_",H898)</f>
        <v>E06000050_Rate of households in TA with children (per 1000 households)_proportion</v>
      </c>
      <c r="B898" s="31" t="s">
        <v>281</v>
      </c>
      <c r="C898" s="31" t="s">
        <v>282</v>
      </c>
      <c r="D898" s="31" t="s">
        <v>229</v>
      </c>
      <c r="E898" s="31" t="s">
        <v>1849</v>
      </c>
      <c r="F898" s="31" t="s">
        <v>73</v>
      </c>
      <c r="G898" s="26" t="s">
        <v>74</v>
      </c>
      <c r="H898" s="31" t="s">
        <v>1850</v>
      </c>
      <c r="I898" s="31">
        <v>0.156128024980484</v>
      </c>
      <c r="J898" s="31">
        <f>INDEX('LA lookup'!H:H,MATCH('Known to services raw data'!B898,'LA lookup'!G:G,0))</f>
        <v>68054</v>
      </c>
      <c r="K898" s="31"/>
      <c r="L898" s="31" t="str">
        <f t="shared" ref="L898:L961" si="57">IF(LOWER(H898)="percentage",CONCATENATE(I898,"%"),IF(LOWER(H898)="proportion",CONCATENATE(ROUND(I898,1)," per 1000 households"),IF(J898="NA",K898,IF(OR(ISERROR(I898),ISBLANK(I898),NOT(ISNUMBER(I898))),"N/A",CONCATENATE(ROUND(I898/J898*1000,1)," per 1000 0-17 yr olds")))))</f>
        <v>0.2 per 1000 households</v>
      </c>
      <c r="M898" s="31">
        <f t="shared" ref="M898:M961" si="58">IF(LOWER(H898)="percentage",I898,IF(LOWER(H898)="proportion",I898,IF(J898="NA",K898,IF(OR(ISERROR(I898),ISBLANK(I898),NOT(ISNUMBER(I898))),"N/A",I898/J898*1000))))</f>
        <v>0.156128024980484</v>
      </c>
      <c r="N898" s="31">
        <f t="shared" si="55"/>
        <v>0</v>
      </c>
    </row>
    <row r="899" spans="1:14" x14ac:dyDescent="0.45">
      <c r="A899" s="31" t="str">
        <f t="shared" si="56"/>
        <v>E06000052_Rate of households in TA with children (per 1000 households)_proportion</v>
      </c>
      <c r="B899" s="31" t="s">
        <v>482</v>
      </c>
      <c r="C899" s="31" t="s">
        <v>720</v>
      </c>
      <c r="D899" s="31" t="s">
        <v>229</v>
      </c>
      <c r="E899" s="31" t="s">
        <v>1849</v>
      </c>
      <c r="F899" s="31" t="s">
        <v>73</v>
      </c>
      <c r="G899" s="26" t="s">
        <v>74</v>
      </c>
      <c r="H899" s="31" t="s">
        <v>1850</v>
      </c>
      <c r="I899" s="31">
        <v>0.51530159457215652</v>
      </c>
      <c r="J899" s="31">
        <f>INDEX('LA lookup'!H:H,MATCH('Known to services raw data'!B899,'LA lookup'!G:G,0))</f>
        <v>107810</v>
      </c>
      <c r="K899" s="31"/>
      <c r="L899" s="31" t="str">
        <f t="shared" si="57"/>
        <v>0.5 per 1000 households</v>
      </c>
      <c r="M899" s="31">
        <f t="shared" si="58"/>
        <v>0.51530159457215652</v>
      </c>
      <c r="N899" s="31">
        <f t="shared" ref="N899:N962" si="59">IF(OR(C899="City of London",C899="Isles of Scilly"),1,0)</f>
        <v>0</v>
      </c>
    </row>
    <row r="900" spans="1:14" x14ac:dyDescent="0.45">
      <c r="A900" s="31" t="str">
        <f t="shared" si="56"/>
        <v>E10000006_Rate of households in TA with children (per 1000 households)_proportion</v>
      </c>
      <c r="B900" s="31" t="s">
        <v>285</v>
      </c>
      <c r="C900" s="31" t="s">
        <v>286</v>
      </c>
      <c r="D900" s="31" t="s">
        <v>229</v>
      </c>
      <c r="E900" s="31" t="s">
        <v>1849</v>
      </c>
      <c r="F900" s="31" t="s">
        <v>73</v>
      </c>
      <c r="G900" s="26" t="s">
        <v>74</v>
      </c>
      <c r="H900" s="31" t="s">
        <v>1850</v>
      </c>
      <c r="I900" s="31">
        <v>5.7761604528509806E-2</v>
      </c>
      <c r="J900" s="31">
        <f>INDEX('LA lookup'!H:H,MATCH('Known to services raw data'!B900,'LA lookup'!G:G,0))</f>
        <v>92500</v>
      </c>
      <c r="K900" s="31"/>
      <c r="L900" s="31" t="str">
        <f t="shared" si="57"/>
        <v>0.1 per 1000 households</v>
      </c>
      <c r="M900" s="31">
        <f t="shared" si="58"/>
        <v>5.7761604528509806E-2</v>
      </c>
      <c r="N900" s="31">
        <f t="shared" si="59"/>
        <v>0</v>
      </c>
    </row>
    <row r="901" spans="1:14" x14ac:dyDescent="0.45">
      <c r="A901" s="31" t="str">
        <f t="shared" si="56"/>
        <v>E10000013_Rate of households in TA with children (per 1000 households)_proportion</v>
      </c>
      <c r="B901" s="31" t="s">
        <v>307</v>
      </c>
      <c r="C901" s="31" t="s">
        <v>308</v>
      </c>
      <c r="D901" s="31" t="s">
        <v>229</v>
      </c>
      <c r="E901" s="31" t="s">
        <v>1849</v>
      </c>
      <c r="F901" s="31" t="s">
        <v>73</v>
      </c>
      <c r="G901" s="26" t="s">
        <v>74</v>
      </c>
      <c r="H901" s="31" t="s">
        <v>1850</v>
      </c>
      <c r="I901" s="31">
        <v>0.32785919000361008</v>
      </c>
      <c r="J901" s="31">
        <f>INDEX('LA lookup'!H:H,MATCH('Known to services raw data'!B901,'LA lookup'!G:G,0))</f>
        <v>128136</v>
      </c>
      <c r="K901" s="31"/>
      <c r="L901" s="31" t="str">
        <f t="shared" si="57"/>
        <v>0.3 per 1000 households</v>
      </c>
      <c r="M901" s="31">
        <f t="shared" si="58"/>
        <v>0.32785919000361008</v>
      </c>
      <c r="N901" s="31">
        <f t="shared" si="59"/>
        <v>0</v>
      </c>
    </row>
    <row r="902" spans="1:14" x14ac:dyDescent="0.45">
      <c r="A902" s="31" t="str">
        <f t="shared" si="56"/>
        <v>E10000015_Rate of households in TA with children (per 1000 households)_proportion</v>
      </c>
      <c r="B902" s="31" t="s">
        <v>319</v>
      </c>
      <c r="C902" s="31" t="s">
        <v>320</v>
      </c>
      <c r="D902" s="31" t="s">
        <v>229</v>
      </c>
      <c r="E902" s="31" t="s">
        <v>1849</v>
      </c>
      <c r="F902" s="31" t="s">
        <v>73</v>
      </c>
      <c r="G902" s="26" t="s">
        <v>74</v>
      </c>
      <c r="H902" s="31" t="s">
        <v>1850</v>
      </c>
      <c r="I902" s="31">
        <v>1.5230830794861536</v>
      </c>
      <c r="J902" s="31">
        <f>INDEX('LA lookup'!H:H,MATCH('Known to services raw data'!B902,'LA lookup'!G:G,0))</f>
        <v>271005</v>
      </c>
      <c r="K902" s="31"/>
      <c r="L902" s="31" t="str">
        <f t="shared" si="57"/>
        <v>1.5 per 1000 households</v>
      </c>
      <c r="M902" s="31">
        <f t="shared" si="58"/>
        <v>1.5230830794861536</v>
      </c>
      <c r="N902" s="31">
        <f t="shared" si="59"/>
        <v>0</v>
      </c>
    </row>
    <row r="903" spans="1:14" x14ac:dyDescent="0.45">
      <c r="A903" s="31" t="str">
        <f t="shared" si="56"/>
        <v>E06000046_Rate of households in TA with children (per 1000 households)_proportion</v>
      </c>
      <c r="B903" s="31" t="s">
        <v>325</v>
      </c>
      <c r="C903" s="31" t="s">
        <v>326</v>
      </c>
      <c r="D903" s="31" t="s">
        <v>229</v>
      </c>
      <c r="E903" s="31" t="s">
        <v>1849</v>
      </c>
      <c r="F903" s="31" t="s">
        <v>73</v>
      </c>
      <c r="G903" s="26" t="s">
        <v>74</v>
      </c>
      <c r="H903" s="31" t="s">
        <v>1850</v>
      </c>
      <c r="I903" s="31">
        <v>2.0819414881220579</v>
      </c>
      <c r="J903" s="31">
        <f>INDEX('LA lookup'!H:H,MATCH('Known to services raw data'!B903,'LA lookup'!G:G,0))</f>
        <v>24869</v>
      </c>
      <c r="K903" s="31"/>
      <c r="L903" s="31" t="str">
        <f t="shared" si="57"/>
        <v>2.1 per 1000 households</v>
      </c>
      <c r="M903" s="31">
        <f t="shared" si="58"/>
        <v>2.0819414881220579</v>
      </c>
      <c r="N903" s="31">
        <f t="shared" si="59"/>
        <v>0</v>
      </c>
    </row>
    <row r="904" spans="1:14" x14ac:dyDescent="0.45">
      <c r="A904" s="31" t="str">
        <f t="shared" si="56"/>
        <v>E10000019_Rate of households in TA with children (per 1000 households)_proportion</v>
      </c>
      <c r="B904" s="31" t="s">
        <v>345</v>
      </c>
      <c r="C904" s="31" t="s">
        <v>346</v>
      </c>
      <c r="D904" s="31" t="s">
        <v>229</v>
      </c>
      <c r="E904" s="31" t="s">
        <v>1849</v>
      </c>
      <c r="F904" s="31" t="s">
        <v>73</v>
      </c>
      <c r="G904" s="26" t="s">
        <v>74</v>
      </c>
      <c r="H904" s="31" t="s">
        <v>1850</v>
      </c>
      <c r="I904" s="31">
        <v>0.39022248779030411</v>
      </c>
      <c r="J904" s="31">
        <f>INDEX('LA lookup'!H:H,MATCH('Known to services raw data'!B904,'LA lookup'!G:G,0))</f>
        <v>145641</v>
      </c>
      <c r="K904" s="31"/>
      <c r="L904" s="31" t="str">
        <f t="shared" si="57"/>
        <v>0.4 per 1000 households</v>
      </c>
      <c r="M904" s="31">
        <f t="shared" si="58"/>
        <v>0.39022248779030411</v>
      </c>
      <c r="N904" s="31">
        <f t="shared" si="59"/>
        <v>0</v>
      </c>
    </row>
    <row r="905" spans="1:14" x14ac:dyDescent="0.45">
      <c r="A905" s="31" t="str">
        <f t="shared" si="56"/>
        <v>E10000020_Rate of households in TA with children (per 1000 households)_proportion</v>
      </c>
      <c r="B905" s="31" t="s">
        <v>361</v>
      </c>
      <c r="C905" s="31" t="s">
        <v>362</v>
      </c>
      <c r="D905" s="31" t="s">
        <v>229</v>
      </c>
      <c r="E905" s="31" t="s">
        <v>1849</v>
      </c>
      <c r="F905" s="31" t="s">
        <v>73</v>
      </c>
      <c r="G905" s="26" t="s">
        <v>74</v>
      </c>
      <c r="H905" s="31" t="s">
        <v>1850</v>
      </c>
      <c r="I905" s="31">
        <v>0.26372846111907089</v>
      </c>
      <c r="J905" s="31">
        <f>INDEX('LA lookup'!H:H,MATCH('Known to services raw data'!B905,'LA lookup'!G:G,0))</f>
        <v>170810</v>
      </c>
      <c r="K905" s="31"/>
      <c r="L905" s="31" t="str">
        <f t="shared" si="57"/>
        <v>0.3 per 1000 households</v>
      </c>
      <c r="M905" s="31">
        <f t="shared" si="58"/>
        <v>0.26372846111907089</v>
      </c>
      <c r="N905" s="31">
        <f t="shared" si="59"/>
        <v>0</v>
      </c>
    </row>
    <row r="906" spans="1:14" x14ac:dyDescent="0.45">
      <c r="A906" s="31" t="str">
        <f t="shared" si="56"/>
        <v>E10000021_Rate of households in TA with children (per 1000 households)_proportion</v>
      </c>
      <c r="B906" s="31" t="s">
        <v>371</v>
      </c>
      <c r="C906" s="31" t="s">
        <v>372</v>
      </c>
      <c r="D906" s="31" t="s">
        <v>229</v>
      </c>
      <c r="E906" s="31" t="s">
        <v>1849</v>
      </c>
      <c r="F906" s="31" t="s">
        <v>73</v>
      </c>
      <c r="G906" s="26" t="s">
        <v>74</v>
      </c>
      <c r="H906" s="31" t="s">
        <v>1850</v>
      </c>
      <c r="I906" s="31">
        <v>1.5203733219198867</v>
      </c>
      <c r="J906" s="31">
        <f>INDEX('LA lookup'!H:H,MATCH('Known to services raw data'!B906,'LA lookup'!G:G,0))</f>
        <v>170235</v>
      </c>
      <c r="K906" s="31"/>
      <c r="L906" s="31" t="str">
        <f t="shared" si="57"/>
        <v>1.5 per 1000 households</v>
      </c>
      <c r="M906" s="31">
        <f t="shared" si="58"/>
        <v>1.5203733219198867</v>
      </c>
      <c r="N906" s="31">
        <f t="shared" si="59"/>
        <v>0</v>
      </c>
    </row>
    <row r="907" spans="1:14" x14ac:dyDescent="0.45">
      <c r="A907" s="31" t="str">
        <f t="shared" si="56"/>
        <v>E06000048_Rate of households in TA with children (per 1000 households)_proportion</v>
      </c>
      <c r="B907" s="31" t="s">
        <v>484</v>
      </c>
      <c r="C907" s="31" t="s">
        <v>705</v>
      </c>
      <c r="D907" s="31" t="s">
        <v>229</v>
      </c>
      <c r="E907" s="31" t="s">
        <v>1849</v>
      </c>
      <c r="F907" s="31" t="s">
        <v>73</v>
      </c>
      <c r="G907" s="26" t="s">
        <v>74</v>
      </c>
      <c r="H907" s="31" t="s">
        <v>1850</v>
      </c>
      <c r="I907" s="31">
        <v>2.8018856690552742E-2</v>
      </c>
      <c r="J907" s="31">
        <f>INDEX('LA lookup'!H:H,MATCH('Known to services raw data'!B907,'LA lookup'!G:G,0))</f>
        <v>59011</v>
      </c>
      <c r="K907" s="31"/>
      <c r="L907" s="31" t="str">
        <f t="shared" si="57"/>
        <v>0 per 1000 households</v>
      </c>
      <c r="M907" s="31">
        <f t="shared" si="58"/>
        <v>2.8018856690552742E-2</v>
      </c>
      <c r="N907" s="31">
        <f t="shared" si="59"/>
        <v>0</v>
      </c>
    </row>
    <row r="908" spans="1:14" x14ac:dyDescent="0.45">
      <c r="A908" s="31" t="str">
        <f t="shared" si="56"/>
        <v>E10000025_Rate of households in TA with children (per 1000 households)_proportion</v>
      </c>
      <c r="B908" s="31" t="s">
        <v>377</v>
      </c>
      <c r="C908" s="31" t="s">
        <v>378</v>
      </c>
      <c r="D908" s="31" t="s">
        <v>229</v>
      </c>
      <c r="E908" s="31" t="s">
        <v>1849</v>
      </c>
      <c r="F908" s="31" t="s">
        <v>73</v>
      </c>
      <c r="G908" s="26" t="s">
        <v>74</v>
      </c>
      <c r="H908" s="31" t="s">
        <v>1850</v>
      </c>
      <c r="I908" s="31">
        <v>0.25654651738102652</v>
      </c>
      <c r="J908" s="31">
        <f>INDEX('LA lookup'!H:H,MATCH('Known to services raw data'!B908,'LA lookup'!G:G,0))</f>
        <v>144788</v>
      </c>
      <c r="K908" s="31"/>
      <c r="L908" s="31" t="str">
        <f t="shared" si="57"/>
        <v>0.3 per 1000 households</v>
      </c>
      <c r="M908" s="31">
        <f t="shared" si="58"/>
        <v>0.25654651738102652</v>
      </c>
      <c r="N908" s="31">
        <f t="shared" si="59"/>
        <v>0</v>
      </c>
    </row>
    <row r="909" spans="1:14" x14ac:dyDescent="0.45">
      <c r="A909" s="31" t="str">
        <f t="shared" si="56"/>
        <v>E10000027_Rate of households in TA with children (per 1000 households)_proportion</v>
      </c>
      <c r="B909" s="31" t="s">
        <v>406</v>
      </c>
      <c r="C909" s="31" t="s">
        <v>407</v>
      </c>
      <c r="D909" s="31" t="s">
        <v>229</v>
      </c>
      <c r="E909" s="31" t="s">
        <v>1849</v>
      </c>
      <c r="F909" s="31" t="s">
        <v>73</v>
      </c>
      <c r="G909" s="26" t="s">
        <v>74</v>
      </c>
      <c r="H909" s="31" t="s">
        <v>1850</v>
      </c>
      <c r="I909" s="31">
        <v>0.22960417879605408</v>
      </c>
      <c r="J909" s="31">
        <f>INDEX('LA lookup'!H:H,MATCH('Known to services raw data'!B909,'LA lookup'!G:G,0))</f>
        <v>110700</v>
      </c>
      <c r="K909" s="31"/>
      <c r="L909" s="31" t="str">
        <f t="shared" si="57"/>
        <v>0.2 per 1000 households</v>
      </c>
      <c r="M909" s="31">
        <f t="shared" si="58"/>
        <v>0.22960417879605408</v>
      </c>
      <c r="N909" s="31">
        <f t="shared" si="59"/>
        <v>0</v>
      </c>
    </row>
    <row r="910" spans="1:14" x14ac:dyDescent="0.45">
      <c r="A910" s="31" t="str">
        <f t="shared" si="56"/>
        <v>E10000029_Rate of households in TA with children (per 1000 households)_proportion</v>
      </c>
      <c r="B910" s="31" t="s">
        <v>426</v>
      </c>
      <c r="C910" s="31" t="s">
        <v>427</v>
      </c>
      <c r="D910" s="31" t="s">
        <v>229</v>
      </c>
      <c r="E910" s="31" t="s">
        <v>1849</v>
      </c>
      <c r="F910" s="31" t="s">
        <v>73</v>
      </c>
      <c r="G910" s="26" t="s">
        <v>74</v>
      </c>
      <c r="H910" s="31" t="s">
        <v>1850</v>
      </c>
      <c r="I910" s="31">
        <v>0.41318296713980168</v>
      </c>
      <c r="J910" s="31">
        <f>INDEX('LA lookup'!H:H,MATCH('Known to services raw data'!B910,'LA lookup'!G:G,0))</f>
        <v>152752</v>
      </c>
      <c r="K910" s="31"/>
      <c r="L910" s="31" t="str">
        <f t="shared" si="57"/>
        <v>0.4 per 1000 households</v>
      </c>
      <c r="M910" s="31">
        <f t="shared" si="58"/>
        <v>0.41318296713980168</v>
      </c>
      <c r="N910" s="31">
        <f t="shared" si="59"/>
        <v>0</v>
      </c>
    </row>
    <row r="911" spans="1:14" x14ac:dyDescent="0.45">
      <c r="A911" s="31" t="str">
        <f t="shared" si="56"/>
        <v>E10000030_Rate of households in TA with children (per 1000 households)_proportion</v>
      </c>
      <c r="B911" s="31" t="s">
        <v>430</v>
      </c>
      <c r="C911" s="31" t="s">
        <v>431</v>
      </c>
      <c r="D911" s="31" t="s">
        <v>229</v>
      </c>
      <c r="E911" s="31" t="s">
        <v>1849</v>
      </c>
      <c r="F911" s="31" t="s">
        <v>73</v>
      </c>
      <c r="G911" s="26" t="s">
        <v>74</v>
      </c>
      <c r="H911" s="31" t="s">
        <v>1850</v>
      </c>
      <c r="I911" s="31">
        <v>1.353111948020393</v>
      </c>
      <c r="J911" s="31">
        <f>INDEX('LA lookup'!H:H,MATCH('Known to services raw data'!B911,'LA lookup'!G:G,0))</f>
        <v>261905</v>
      </c>
      <c r="K911" s="31"/>
      <c r="L911" s="31" t="str">
        <f t="shared" si="57"/>
        <v>1.4 per 1000 households</v>
      </c>
      <c r="M911" s="31">
        <f t="shared" si="58"/>
        <v>1.353111948020393</v>
      </c>
      <c r="N911" s="31">
        <f t="shared" si="59"/>
        <v>0</v>
      </c>
    </row>
    <row r="912" spans="1:14" x14ac:dyDescent="0.45">
      <c r="A912" s="31" t="str">
        <f t="shared" si="56"/>
        <v>E10000031_Rate of households in TA with children (per 1000 households)_proportion</v>
      </c>
      <c r="B912" s="31" t="s">
        <v>454</v>
      </c>
      <c r="C912" s="31" t="s">
        <v>455</v>
      </c>
      <c r="D912" s="31" t="s">
        <v>229</v>
      </c>
      <c r="E912" s="31" t="s">
        <v>1849</v>
      </c>
      <c r="F912" s="31" t="s">
        <v>73</v>
      </c>
      <c r="G912" s="26" t="s">
        <v>74</v>
      </c>
      <c r="H912" s="31" t="s">
        <v>1850</v>
      </c>
      <c r="I912" s="31">
        <v>0.49259860251018306</v>
      </c>
      <c r="J912" s="31">
        <f>INDEX('LA lookup'!H:H,MATCH('Known to services raw data'!B912,'LA lookup'!G:G,0))</f>
        <v>115928</v>
      </c>
      <c r="K912" s="31"/>
      <c r="L912" s="31" t="str">
        <f t="shared" si="57"/>
        <v>0.5 per 1000 households</v>
      </c>
      <c r="M912" s="31">
        <f t="shared" si="58"/>
        <v>0.49259860251018306</v>
      </c>
      <c r="N912" s="31">
        <f t="shared" si="59"/>
        <v>0</v>
      </c>
    </row>
    <row r="913" spans="1:14" x14ac:dyDescent="0.45">
      <c r="A913" s="31" t="str">
        <f t="shared" si="56"/>
        <v>E10000032_Rate of households in TA with children (per 1000 households)_proportion</v>
      </c>
      <c r="B913" s="31" t="s">
        <v>458</v>
      </c>
      <c r="C913" s="31" t="s">
        <v>459</v>
      </c>
      <c r="D913" s="31" t="s">
        <v>229</v>
      </c>
      <c r="E913" s="31" t="s">
        <v>1849</v>
      </c>
      <c r="F913" s="31" t="s">
        <v>73</v>
      </c>
      <c r="G913" s="26" t="s">
        <v>74</v>
      </c>
      <c r="H913" s="31" t="s">
        <v>1850</v>
      </c>
      <c r="I913" s="31">
        <v>1.0164131907845204</v>
      </c>
      <c r="J913" s="31">
        <f>INDEX('LA lookup'!H:H,MATCH('Known to services raw data'!B913,'LA lookup'!G:G,0))</f>
        <v>174672</v>
      </c>
      <c r="K913" s="31"/>
      <c r="L913" s="31" t="str">
        <f t="shared" si="57"/>
        <v>1 per 1000 households</v>
      </c>
      <c r="M913" s="31">
        <f t="shared" si="58"/>
        <v>1.0164131907845204</v>
      </c>
      <c r="N913" s="31">
        <f t="shared" si="59"/>
        <v>0</v>
      </c>
    </row>
    <row r="914" spans="1:14" x14ac:dyDescent="0.45">
      <c r="A914" s="31" t="str">
        <f t="shared" si="56"/>
        <v>E09000001_Total number of children in TA_number</v>
      </c>
      <c r="B914" s="31" t="s">
        <v>582</v>
      </c>
      <c r="C914" s="31" t="s">
        <v>583</v>
      </c>
      <c r="D914" s="31" t="s">
        <v>229</v>
      </c>
      <c r="E914" s="31" t="s">
        <v>1849</v>
      </c>
      <c r="F914" s="31" t="s">
        <v>73</v>
      </c>
      <c r="G914" s="31" t="s">
        <v>76</v>
      </c>
      <c r="H914" s="31" t="s">
        <v>1848</v>
      </c>
      <c r="I914" s="31">
        <v>10</v>
      </c>
      <c r="J914" s="31">
        <f>INDEX('LA lookup'!H:H,MATCH('Known to services raw data'!B914,'LA lookup'!G:G,0))</f>
        <v>1453</v>
      </c>
      <c r="K914" s="31"/>
      <c r="L914" s="31" t="str">
        <f t="shared" si="57"/>
        <v>6.9 per 1000 0-17 yr olds</v>
      </c>
      <c r="M914" s="31">
        <f t="shared" si="58"/>
        <v>6.8823124569855469</v>
      </c>
      <c r="N914" s="31">
        <f t="shared" si="59"/>
        <v>1</v>
      </c>
    </row>
    <row r="915" spans="1:14" x14ac:dyDescent="0.45">
      <c r="A915" s="31" t="str">
        <f t="shared" si="56"/>
        <v>E09000007_Total number of children in TA_number</v>
      </c>
      <c r="B915" s="31" t="s">
        <v>277</v>
      </c>
      <c r="C915" s="31" t="s">
        <v>278</v>
      </c>
      <c r="D915" s="31" t="s">
        <v>229</v>
      </c>
      <c r="E915" s="31" t="s">
        <v>1849</v>
      </c>
      <c r="F915" s="31" t="s">
        <v>73</v>
      </c>
      <c r="G915" s="31" t="s">
        <v>76</v>
      </c>
      <c r="H915" s="31" t="s">
        <v>1848</v>
      </c>
      <c r="I915" s="31">
        <v>627</v>
      </c>
      <c r="J915" s="31">
        <f>INDEX('LA lookup'!H:H,MATCH('Known to services raw data'!B915,'LA lookup'!G:G,0))</f>
        <v>50983</v>
      </c>
      <c r="K915" s="31"/>
      <c r="L915" s="31" t="str">
        <f t="shared" si="57"/>
        <v>12.3 per 1000 0-17 yr olds</v>
      </c>
      <c r="M915" s="31">
        <f t="shared" si="58"/>
        <v>12.29821705274307</v>
      </c>
      <c r="N915" s="31">
        <f t="shared" si="59"/>
        <v>0</v>
      </c>
    </row>
    <row r="916" spans="1:14" x14ac:dyDescent="0.45">
      <c r="A916" s="31" t="str">
        <f t="shared" si="56"/>
        <v>E09000011_Total number of children in TA_number</v>
      </c>
      <c r="B916" s="31" t="s">
        <v>518</v>
      </c>
      <c r="C916" s="31" t="s">
        <v>519</v>
      </c>
      <c r="D916" s="31" t="s">
        <v>229</v>
      </c>
      <c r="E916" s="31" t="s">
        <v>1849</v>
      </c>
      <c r="F916" s="31" t="s">
        <v>73</v>
      </c>
      <c r="G916" s="31" t="s">
        <v>76</v>
      </c>
      <c r="H916" s="31" t="s">
        <v>1848</v>
      </c>
      <c r="I916" s="31">
        <v>1859</v>
      </c>
      <c r="J916" s="31">
        <f>INDEX('LA lookup'!H:H,MATCH('Known to services raw data'!B916,'LA lookup'!G:G,0))</f>
        <v>68917</v>
      </c>
      <c r="K916" s="31"/>
      <c r="L916" s="31" t="str">
        <f t="shared" si="57"/>
        <v>27 per 1000 0-17 yr olds</v>
      </c>
      <c r="M916" s="31">
        <f t="shared" si="58"/>
        <v>26.97447654424888</v>
      </c>
      <c r="N916" s="31">
        <f t="shared" si="59"/>
        <v>0</v>
      </c>
    </row>
    <row r="917" spans="1:14" x14ac:dyDescent="0.45">
      <c r="A917" s="31" t="str">
        <f t="shared" si="56"/>
        <v>E09000012_Total number of children in TA_number</v>
      </c>
      <c r="B917" s="31" t="s">
        <v>498</v>
      </c>
      <c r="C917" s="31" t="s">
        <v>499</v>
      </c>
      <c r="D917" s="31" t="s">
        <v>229</v>
      </c>
      <c r="E917" s="31" t="s">
        <v>1849</v>
      </c>
      <c r="F917" s="31" t="s">
        <v>73</v>
      </c>
      <c r="G917" s="31" t="s">
        <v>76</v>
      </c>
      <c r="H917" s="31" t="s">
        <v>1848</v>
      </c>
      <c r="I917" s="31">
        <v>3869</v>
      </c>
      <c r="J917" s="31">
        <f>INDEX('LA lookup'!H:H,MATCH('Known to services raw data'!B917,'LA lookup'!G:G,0))</f>
        <v>63655</v>
      </c>
      <c r="K917" s="31"/>
      <c r="L917" s="31" t="str">
        <f t="shared" si="57"/>
        <v>60.8 per 1000 0-17 yr olds</v>
      </c>
      <c r="M917" s="31">
        <f t="shared" si="58"/>
        <v>60.780771345534525</v>
      </c>
      <c r="N917" s="31">
        <f t="shared" si="59"/>
        <v>0</v>
      </c>
    </row>
    <row r="918" spans="1:14" x14ac:dyDescent="0.45">
      <c r="A918" s="31" t="str">
        <f t="shared" si="56"/>
        <v>E09000013_Total number of children in TA_number</v>
      </c>
      <c r="B918" s="31" t="s">
        <v>491</v>
      </c>
      <c r="C918" s="31" t="s">
        <v>723</v>
      </c>
      <c r="D918" s="31" t="s">
        <v>229</v>
      </c>
      <c r="E918" s="31" t="s">
        <v>1849</v>
      </c>
      <c r="F918" s="31" t="s">
        <v>73</v>
      </c>
      <c r="G918" s="31" t="s">
        <v>76</v>
      </c>
      <c r="H918" s="31" t="s">
        <v>1848</v>
      </c>
      <c r="I918" s="31">
        <v>1872</v>
      </c>
      <c r="J918" s="31">
        <f>INDEX('LA lookup'!H:H,MATCH('Known to services raw data'!B918,'LA lookup'!G:G,0))</f>
        <v>36898</v>
      </c>
      <c r="K918" s="31"/>
      <c r="L918" s="31" t="str">
        <f t="shared" si="57"/>
        <v>50.7 per 1000 0-17 yr olds</v>
      </c>
      <c r="M918" s="31">
        <f t="shared" si="58"/>
        <v>50.734457152149162</v>
      </c>
      <c r="N918" s="31">
        <f t="shared" si="59"/>
        <v>0</v>
      </c>
    </row>
    <row r="919" spans="1:14" x14ac:dyDescent="0.45">
      <c r="A919" s="31" t="str">
        <f t="shared" si="56"/>
        <v>E09000019_Total number of children in TA_number</v>
      </c>
      <c r="B919" s="31" t="s">
        <v>500</v>
      </c>
      <c r="C919" s="31" t="s">
        <v>501</v>
      </c>
      <c r="D919" s="31" t="s">
        <v>229</v>
      </c>
      <c r="E919" s="31" t="s">
        <v>1849</v>
      </c>
      <c r="F919" s="31" t="s">
        <v>73</v>
      </c>
      <c r="G919" s="31" t="s">
        <v>76</v>
      </c>
      <c r="H919" s="31" t="s">
        <v>1848</v>
      </c>
      <c r="I919" s="31">
        <v>1018</v>
      </c>
      <c r="J919" s="31">
        <f>INDEX('LA lookup'!H:H,MATCH('Known to services raw data'!B919,'LA lookup'!G:G,0))</f>
        <v>42098</v>
      </c>
      <c r="K919" s="31"/>
      <c r="L919" s="31" t="str">
        <f t="shared" si="57"/>
        <v>24.2 per 1000 0-17 yr olds</v>
      </c>
      <c r="M919" s="31">
        <f t="shared" si="58"/>
        <v>24.181671338305858</v>
      </c>
      <c r="N919" s="31">
        <f t="shared" si="59"/>
        <v>0</v>
      </c>
    </row>
    <row r="920" spans="1:14" x14ac:dyDescent="0.45">
      <c r="A920" s="31" t="str">
        <f t="shared" si="56"/>
        <v>E09000020_Total number of children in TA_number</v>
      </c>
      <c r="B920" s="31" t="s">
        <v>479</v>
      </c>
      <c r="C920" s="31" t="s">
        <v>674</v>
      </c>
      <c r="D920" s="31" t="s">
        <v>229</v>
      </c>
      <c r="E920" s="31" t="s">
        <v>1849</v>
      </c>
      <c r="F920" s="31" t="s">
        <v>73</v>
      </c>
      <c r="G920" s="31" t="s">
        <v>76</v>
      </c>
      <c r="H920" s="31" t="s">
        <v>1848</v>
      </c>
      <c r="I920" s="31">
        <v>2584</v>
      </c>
      <c r="J920" s="31">
        <f>INDEX('LA lookup'!H:H,MATCH('Known to services raw data'!B920,'LA lookup'!G:G,0))</f>
        <v>28678</v>
      </c>
      <c r="K920" s="31"/>
      <c r="L920" s="31" t="str">
        <f t="shared" si="57"/>
        <v>90.1 per 1000 0-17 yr olds</v>
      </c>
      <c r="M920" s="31">
        <f t="shared" si="58"/>
        <v>90.103912406722927</v>
      </c>
      <c r="N920" s="31">
        <f t="shared" si="59"/>
        <v>0</v>
      </c>
    </row>
    <row r="921" spans="1:14" x14ac:dyDescent="0.45">
      <c r="A921" s="31" t="str">
        <f t="shared" si="56"/>
        <v>E09000022_Total number of children in TA_number</v>
      </c>
      <c r="B921" s="31" t="s">
        <v>335</v>
      </c>
      <c r="C921" s="31" t="s">
        <v>336</v>
      </c>
      <c r="D921" s="31" t="s">
        <v>229</v>
      </c>
      <c r="E921" s="31" t="s">
        <v>1849</v>
      </c>
      <c r="F921" s="31" t="s">
        <v>73</v>
      </c>
      <c r="G921" s="31" t="s">
        <v>76</v>
      </c>
      <c r="H921" s="31" t="s">
        <v>1848</v>
      </c>
      <c r="I921" s="31">
        <v>3806</v>
      </c>
      <c r="J921" s="31">
        <f>INDEX('LA lookup'!H:H,MATCH('Known to services raw data'!B921,'LA lookup'!G:G,0))</f>
        <v>62629</v>
      </c>
      <c r="K921" s="31"/>
      <c r="L921" s="31" t="str">
        <f t="shared" si="57"/>
        <v>60.8 per 1000 0-17 yr olds</v>
      </c>
      <c r="M921" s="31">
        <f t="shared" si="58"/>
        <v>60.770569544460237</v>
      </c>
      <c r="N921" s="31">
        <f t="shared" si="59"/>
        <v>0</v>
      </c>
    </row>
    <row r="922" spans="1:14" x14ac:dyDescent="0.45">
      <c r="A922" s="31" t="str">
        <f t="shared" si="56"/>
        <v>E09000023_Total number of children in TA_number</v>
      </c>
      <c r="B922" s="31" t="s">
        <v>343</v>
      </c>
      <c r="C922" s="31" t="s">
        <v>344</v>
      </c>
      <c r="D922" s="31" t="s">
        <v>229</v>
      </c>
      <c r="E922" s="31" t="s">
        <v>1849</v>
      </c>
      <c r="F922" s="31" t="s">
        <v>73</v>
      </c>
      <c r="G922" s="31" t="s">
        <v>76</v>
      </c>
      <c r="H922" s="31" t="s">
        <v>1848</v>
      </c>
      <c r="I922" s="31" t="s">
        <v>1280</v>
      </c>
      <c r="J922" s="31">
        <f>INDEX('LA lookup'!H:H,MATCH('Known to services raw data'!B922,'LA lookup'!G:G,0))</f>
        <v>68458</v>
      </c>
      <c r="K922" s="31"/>
      <c r="L922" s="31" t="str">
        <f t="shared" si="57"/>
        <v>N/A</v>
      </c>
      <c r="M922" s="31" t="str">
        <f t="shared" si="58"/>
        <v>N/A</v>
      </c>
      <c r="N922" s="31">
        <f t="shared" si="59"/>
        <v>0</v>
      </c>
    </row>
    <row r="923" spans="1:14" x14ac:dyDescent="0.45">
      <c r="A923" s="31" t="str">
        <f t="shared" si="56"/>
        <v>E09000028_Total number of children in TA_number</v>
      </c>
      <c r="B923" s="31" t="s">
        <v>414</v>
      </c>
      <c r="C923" s="31" t="s">
        <v>415</v>
      </c>
      <c r="D923" s="31" t="s">
        <v>229</v>
      </c>
      <c r="E923" s="31" t="s">
        <v>1849</v>
      </c>
      <c r="F923" s="31" t="s">
        <v>73</v>
      </c>
      <c r="G923" s="31" t="s">
        <v>76</v>
      </c>
      <c r="H923" s="31" t="s">
        <v>1848</v>
      </c>
      <c r="I923" s="31">
        <v>3623</v>
      </c>
      <c r="J923" s="31">
        <f>INDEX('LA lookup'!H:H,MATCH('Known to services raw data'!B923,'LA lookup'!G:G,0))</f>
        <v>65121</v>
      </c>
      <c r="K923" s="31"/>
      <c r="L923" s="31" t="str">
        <f t="shared" si="57"/>
        <v>55.6 per 1000 0-17 yr olds</v>
      </c>
      <c r="M923" s="31">
        <f t="shared" si="58"/>
        <v>55.634895041538059</v>
      </c>
      <c r="N923" s="31">
        <f t="shared" si="59"/>
        <v>0</v>
      </c>
    </row>
    <row r="924" spans="1:14" x14ac:dyDescent="0.45">
      <c r="A924" s="31" t="str">
        <f t="shared" si="56"/>
        <v>E09000030_Total number of children in TA_number</v>
      </c>
      <c r="B924" s="31" t="s">
        <v>440</v>
      </c>
      <c r="C924" s="31" t="s">
        <v>441</v>
      </c>
      <c r="D924" s="31" t="s">
        <v>229</v>
      </c>
      <c r="E924" s="31" t="s">
        <v>1849</v>
      </c>
      <c r="F924" s="31" t="s">
        <v>73</v>
      </c>
      <c r="G924" s="31" t="s">
        <v>76</v>
      </c>
      <c r="H924" s="31" t="s">
        <v>1848</v>
      </c>
      <c r="I924" s="31">
        <v>4507</v>
      </c>
      <c r="J924" s="31">
        <f>INDEX('LA lookup'!H:H,MATCH('Known to services raw data'!B924,'LA lookup'!G:G,0))</f>
        <v>70973</v>
      </c>
      <c r="K924" s="31"/>
      <c r="L924" s="31" t="str">
        <f t="shared" si="57"/>
        <v>63.5 per 1000 0-17 yr olds</v>
      </c>
      <c r="M924" s="31">
        <f t="shared" si="58"/>
        <v>63.50302227607682</v>
      </c>
      <c r="N924" s="31">
        <f t="shared" si="59"/>
        <v>0</v>
      </c>
    </row>
    <row r="925" spans="1:14" x14ac:dyDescent="0.45">
      <c r="A925" s="31" t="str">
        <f t="shared" si="56"/>
        <v>E09000032_Total number of children in TA_number</v>
      </c>
      <c r="B925" s="31" t="s">
        <v>450</v>
      </c>
      <c r="C925" s="31" t="s">
        <v>451</v>
      </c>
      <c r="D925" s="31" t="s">
        <v>229</v>
      </c>
      <c r="E925" s="31" t="s">
        <v>1849</v>
      </c>
      <c r="F925" s="31" t="s">
        <v>73</v>
      </c>
      <c r="G925" s="31" t="s">
        <v>76</v>
      </c>
      <c r="H925" s="31" t="s">
        <v>1848</v>
      </c>
      <c r="I925" s="31" t="s">
        <v>1280</v>
      </c>
      <c r="J925" s="31">
        <f>INDEX('LA lookup'!H:H,MATCH('Known to services raw data'!B925,'LA lookup'!G:G,0))</f>
        <v>63840</v>
      </c>
      <c r="K925" s="31"/>
      <c r="L925" s="31" t="str">
        <f t="shared" si="57"/>
        <v>N/A</v>
      </c>
      <c r="M925" s="31" t="str">
        <f t="shared" si="58"/>
        <v>N/A</v>
      </c>
      <c r="N925" s="31">
        <f t="shared" si="59"/>
        <v>0</v>
      </c>
    </row>
    <row r="926" spans="1:14" x14ac:dyDescent="0.45">
      <c r="A926" s="31" t="str">
        <f t="shared" si="56"/>
        <v>E09000033_Total number of children in TA_number</v>
      </c>
      <c r="B926" s="31" t="s">
        <v>506</v>
      </c>
      <c r="C926" s="31" t="s">
        <v>507</v>
      </c>
      <c r="D926" s="31" t="s">
        <v>229</v>
      </c>
      <c r="E926" s="31" t="s">
        <v>1849</v>
      </c>
      <c r="F926" s="31" t="s">
        <v>73</v>
      </c>
      <c r="G926" s="31" t="s">
        <v>76</v>
      </c>
      <c r="H926" s="31" t="s">
        <v>1848</v>
      </c>
      <c r="I926" s="31">
        <v>3716</v>
      </c>
      <c r="J926" s="31">
        <f>INDEX('LA lookup'!H:H,MATCH('Known to services raw data'!B926,'LA lookup'!G:G,0))</f>
        <v>47445</v>
      </c>
      <c r="K926" s="31"/>
      <c r="L926" s="31" t="str">
        <f t="shared" si="57"/>
        <v>78.3 per 1000 0-17 yr olds</v>
      </c>
      <c r="M926" s="31">
        <f t="shared" si="58"/>
        <v>78.322267889134793</v>
      </c>
      <c r="N926" s="31">
        <f t="shared" si="59"/>
        <v>0</v>
      </c>
    </row>
    <row r="927" spans="1:14" x14ac:dyDescent="0.45">
      <c r="A927" s="31" t="str">
        <f t="shared" si="56"/>
        <v>E09000002_Total number of children in TA_number</v>
      </c>
      <c r="B927" s="31" t="s">
        <v>227</v>
      </c>
      <c r="C927" s="31" t="s">
        <v>228</v>
      </c>
      <c r="D927" s="31" t="s">
        <v>229</v>
      </c>
      <c r="E927" s="31" t="s">
        <v>1849</v>
      </c>
      <c r="F927" s="31" t="s">
        <v>73</v>
      </c>
      <c r="G927" s="31" t="s">
        <v>76</v>
      </c>
      <c r="H927" s="31" t="s">
        <v>1848</v>
      </c>
      <c r="I927" s="31">
        <v>3601</v>
      </c>
      <c r="J927" s="31">
        <f>INDEX('LA lookup'!H:H,MATCH('Known to services raw data'!B927,'LA lookup'!G:G,0))</f>
        <v>63401</v>
      </c>
      <c r="K927" s="31"/>
      <c r="L927" s="31" t="str">
        <f t="shared" si="57"/>
        <v>56.8 per 1000 0-17 yr olds</v>
      </c>
      <c r="M927" s="31">
        <f t="shared" si="58"/>
        <v>56.797211400451097</v>
      </c>
      <c r="N927" s="31">
        <f t="shared" si="59"/>
        <v>0</v>
      </c>
    </row>
    <row r="928" spans="1:14" x14ac:dyDescent="0.45">
      <c r="A928" s="31" t="str">
        <f t="shared" si="56"/>
        <v>E09000003_Total number of children in TA_number</v>
      </c>
      <c r="B928" s="31" t="s">
        <v>233</v>
      </c>
      <c r="C928" s="31" t="s">
        <v>234</v>
      </c>
      <c r="D928" s="31" t="s">
        <v>229</v>
      </c>
      <c r="E928" s="31" t="s">
        <v>1849</v>
      </c>
      <c r="F928" s="31" t="s">
        <v>73</v>
      </c>
      <c r="G928" s="31" t="s">
        <v>76</v>
      </c>
      <c r="H928" s="31" t="s">
        <v>1848</v>
      </c>
      <c r="I928" s="31" t="s">
        <v>1280</v>
      </c>
      <c r="J928" s="31">
        <f>INDEX('LA lookup'!H:H,MATCH('Known to services raw data'!B928,'LA lookup'!G:G,0))</f>
        <v>92701</v>
      </c>
      <c r="K928" s="31"/>
      <c r="L928" s="31" t="str">
        <f t="shared" si="57"/>
        <v>N/A</v>
      </c>
      <c r="M928" s="31" t="str">
        <f t="shared" si="58"/>
        <v>N/A</v>
      </c>
      <c r="N928" s="31">
        <f t="shared" si="59"/>
        <v>0</v>
      </c>
    </row>
    <row r="929" spans="1:14" x14ac:dyDescent="0.45">
      <c r="A929" s="31" t="str">
        <f t="shared" si="56"/>
        <v>E09000004_Total number of children in TA_number</v>
      </c>
      <c r="B929" s="31" t="s">
        <v>242</v>
      </c>
      <c r="C929" s="31" t="s">
        <v>243</v>
      </c>
      <c r="D929" s="31" t="s">
        <v>229</v>
      </c>
      <c r="E929" s="31" t="s">
        <v>1849</v>
      </c>
      <c r="F929" s="31" t="s">
        <v>73</v>
      </c>
      <c r="G929" s="31" t="s">
        <v>76</v>
      </c>
      <c r="H929" s="31" t="s">
        <v>1848</v>
      </c>
      <c r="I929" s="31" t="s">
        <v>1280</v>
      </c>
      <c r="J929" s="31">
        <f>INDEX('LA lookup'!H:H,MATCH('Known to services raw data'!B929,'LA lookup'!G:G,0))</f>
        <v>56853</v>
      </c>
      <c r="K929" s="31"/>
      <c r="L929" s="31" t="str">
        <f t="shared" si="57"/>
        <v>N/A</v>
      </c>
      <c r="M929" s="31" t="str">
        <f t="shared" si="58"/>
        <v>N/A</v>
      </c>
      <c r="N929" s="31">
        <f t="shared" si="59"/>
        <v>0</v>
      </c>
    </row>
    <row r="930" spans="1:14" x14ac:dyDescent="0.45">
      <c r="A930" s="31" t="str">
        <f t="shared" si="56"/>
        <v>E09000005_Total number of children in TA_number</v>
      </c>
      <c r="B930" s="31" t="s">
        <v>261</v>
      </c>
      <c r="C930" s="31" t="s">
        <v>262</v>
      </c>
      <c r="D930" s="31" t="s">
        <v>229</v>
      </c>
      <c r="E930" s="31" t="s">
        <v>1849</v>
      </c>
      <c r="F930" s="31" t="s">
        <v>73</v>
      </c>
      <c r="G930" s="31" t="s">
        <v>76</v>
      </c>
      <c r="H930" s="31" t="s">
        <v>1848</v>
      </c>
      <c r="I930" s="31">
        <v>4111</v>
      </c>
      <c r="J930" s="31">
        <f>INDEX('LA lookup'!H:H,MATCH('Known to services raw data'!B930,'LA lookup'!G:G,0))</f>
        <v>77893</v>
      </c>
      <c r="K930" s="31"/>
      <c r="L930" s="31" t="str">
        <f t="shared" si="57"/>
        <v>52.8 per 1000 0-17 yr olds</v>
      </c>
      <c r="M930" s="31">
        <f t="shared" si="58"/>
        <v>52.77752814758707</v>
      </c>
      <c r="N930" s="31">
        <f t="shared" si="59"/>
        <v>0</v>
      </c>
    </row>
    <row r="931" spans="1:14" x14ac:dyDescent="0.45">
      <c r="A931" s="31" t="str">
        <f t="shared" si="56"/>
        <v>E09000006_Total number of children in TA_number</v>
      </c>
      <c r="B931" s="31" t="s">
        <v>267</v>
      </c>
      <c r="C931" s="31" t="s">
        <v>268</v>
      </c>
      <c r="D931" s="31" t="s">
        <v>229</v>
      </c>
      <c r="E931" s="31" t="s">
        <v>1849</v>
      </c>
      <c r="F931" s="31" t="s">
        <v>73</v>
      </c>
      <c r="G931" s="31" t="s">
        <v>76</v>
      </c>
      <c r="H931" s="31" t="s">
        <v>1848</v>
      </c>
      <c r="I931" s="31">
        <v>2132</v>
      </c>
      <c r="J931" s="31">
        <f>INDEX('LA lookup'!H:H,MATCH('Known to services raw data'!B931,'LA lookup'!G:G,0))</f>
        <v>75055</v>
      </c>
      <c r="K931" s="31"/>
      <c r="L931" s="31" t="str">
        <f t="shared" si="57"/>
        <v>28.4 per 1000 0-17 yr olds</v>
      </c>
      <c r="M931" s="31">
        <f t="shared" si="58"/>
        <v>28.405835720471654</v>
      </c>
      <c r="N931" s="31">
        <f t="shared" si="59"/>
        <v>0</v>
      </c>
    </row>
    <row r="932" spans="1:14" x14ac:dyDescent="0.45">
      <c r="A932" s="31" t="str">
        <f t="shared" si="56"/>
        <v>E09000008_Total number of children in TA_number</v>
      </c>
      <c r="B932" s="31" t="s">
        <v>486</v>
      </c>
      <c r="C932" s="31" t="s">
        <v>487</v>
      </c>
      <c r="D932" s="31" t="s">
        <v>229</v>
      </c>
      <c r="E932" s="31" t="s">
        <v>1849</v>
      </c>
      <c r="F932" s="31" t="s">
        <v>73</v>
      </c>
      <c r="G932" s="31" t="s">
        <v>76</v>
      </c>
      <c r="H932" s="31" t="s">
        <v>1848</v>
      </c>
      <c r="I932" s="31">
        <v>3068</v>
      </c>
      <c r="J932" s="31">
        <f>INDEX('LA lookup'!H:H,MATCH('Known to services raw data'!B932,'LA lookup'!G:G,0))</f>
        <v>94702</v>
      </c>
      <c r="K932" s="31"/>
      <c r="L932" s="31" t="str">
        <f t="shared" si="57"/>
        <v>32.4 per 1000 0-17 yr olds</v>
      </c>
      <c r="M932" s="31">
        <f t="shared" si="58"/>
        <v>32.396359105404322</v>
      </c>
      <c r="N932" s="31">
        <f t="shared" si="59"/>
        <v>0</v>
      </c>
    </row>
    <row r="933" spans="1:14" x14ac:dyDescent="0.45">
      <c r="A933" s="31" t="str">
        <f t="shared" si="56"/>
        <v>E09000009_Total number of children in TA_number</v>
      </c>
      <c r="B933" s="31" t="s">
        <v>509</v>
      </c>
      <c r="C933" s="31" t="s">
        <v>510</v>
      </c>
      <c r="D933" s="31" t="s">
        <v>229</v>
      </c>
      <c r="E933" s="31" t="s">
        <v>1849</v>
      </c>
      <c r="F933" s="31" t="s">
        <v>73</v>
      </c>
      <c r="G933" s="31" t="s">
        <v>76</v>
      </c>
      <c r="H933" s="31" t="s">
        <v>1848</v>
      </c>
      <c r="I933" s="31">
        <v>3577</v>
      </c>
      <c r="J933" s="31">
        <f>INDEX('LA lookup'!H:H,MATCH('Known to services raw data'!B933,'LA lookup'!G:G,0))</f>
        <v>81732</v>
      </c>
      <c r="K933" s="31"/>
      <c r="L933" s="31" t="str">
        <f t="shared" si="57"/>
        <v>43.8 per 1000 0-17 yr olds</v>
      </c>
      <c r="M933" s="31">
        <f t="shared" si="58"/>
        <v>43.764988009592322</v>
      </c>
      <c r="N933" s="31">
        <f t="shared" si="59"/>
        <v>0</v>
      </c>
    </row>
    <row r="934" spans="1:14" x14ac:dyDescent="0.45">
      <c r="A934" s="31" t="str">
        <f t="shared" si="56"/>
        <v>E09000010_Total number of children in TA_number</v>
      </c>
      <c r="B934" s="31" t="s">
        <v>301</v>
      </c>
      <c r="C934" s="31" t="s">
        <v>302</v>
      </c>
      <c r="D934" s="31" t="s">
        <v>229</v>
      </c>
      <c r="E934" s="31" t="s">
        <v>1849</v>
      </c>
      <c r="F934" s="31" t="s">
        <v>73</v>
      </c>
      <c r="G934" s="31" t="s">
        <v>76</v>
      </c>
      <c r="H934" s="31" t="s">
        <v>1848</v>
      </c>
      <c r="I934" s="31">
        <v>5571</v>
      </c>
      <c r="J934" s="31">
        <f>INDEX('LA lookup'!H:H,MATCH('Known to services raw data'!B934,'LA lookup'!G:G,0))</f>
        <v>84497</v>
      </c>
      <c r="K934" s="31"/>
      <c r="L934" s="31" t="str">
        <f t="shared" si="57"/>
        <v>65.9 per 1000 0-17 yr olds</v>
      </c>
      <c r="M934" s="31">
        <f t="shared" si="58"/>
        <v>65.931334840290191</v>
      </c>
      <c r="N934" s="31">
        <f t="shared" si="59"/>
        <v>0</v>
      </c>
    </row>
    <row r="935" spans="1:14" x14ac:dyDescent="0.45">
      <c r="A935" s="31" t="str">
        <f t="shared" si="56"/>
        <v>E09000014_Total number of children in TA_number</v>
      </c>
      <c r="B935" s="31" t="s">
        <v>311</v>
      </c>
      <c r="C935" s="31" t="s">
        <v>312</v>
      </c>
      <c r="D935" s="31" t="s">
        <v>229</v>
      </c>
      <c r="E935" s="31" t="s">
        <v>1849</v>
      </c>
      <c r="F935" s="31" t="s">
        <v>73</v>
      </c>
      <c r="G935" s="31" t="s">
        <v>76</v>
      </c>
      <c r="H935" s="31" t="s">
        <v>1848</v>
      </c>
      <c r="I935" s="31">
        <v>5277</v>
      </c>
      <c r="J935" s="31">
        <f>INDEX('LA lookup'!H:H,MATCH('Known to services raw data'!B935,'LA lookup'!G:G,0))</f>
        <v>60398</v>
      </c>
      <c r="K935" s="31"/>
      <c r="L935" s="31" t="str">
        <f t="shared" si="57"/>
        <v>87.4 per 1000 0-17 yr olds</v>
      </c>
      <c r="M935" s="31">
        <f t="shared" si="58"/>
        <v>87.370442729891721</v>
      </c>
      <c r="N935" s="31">
        <f t="shared" si="59"/>
        <v>0</v>
      </c>
    </row>
    <row r="936" spans="1:14" x14ac:dyDescent="0.45">
      <c r="A936" s="31" t="str">
        <f t="shared" si="56"/>
        <v>E09000015_Total number of children in TA_number</v>
      </c>
      <c r="B936" s="31" t="s">
        <v>496</v>
      </c>
      <c r="C936" s="31" t="s">
        <v>497</v>
      </c>
      <c r="D936" s="31" t="s">
        <v>229</v>
      </c>
      <c r="E936" s="31" t="s">
        <v>1849</v>
      </c>
      <c r="F936" s="31" t="s">
        <v>73</v>
      </c>
      <c r="G936" s="31" t="s">
        <v>76</v>
      </c>
      <c r="H936" s="31" t="s">
        <v>1848</v>
      </c>
      <c r="I936" s="31">
        <v>1815</v>
      </c>
      <c r="J936" s="31">
        <f>INDEX('LA lookup'!H:H,MATCH('Known to services raw data'!B936,'LA lookup'!G:G,0))</f>
        <v>58373</v>
      </c>
      <c r="K936" s="31"/>
      <c r="L936" s="31" t="str">
        <f t="shared" si="57"/>
        <v>31.1 per 1000 0-17 yr olds</v>
      </c>
      <c r="M936" s="31">
        <f t="shared" si="58"/>
        <v>31.093142377469036</v>
      </c>
      <c r="N936" s="31">
        <f t="shared" si="59"/>
        <v>0</v>
      </c>
    </row>
    <row r="937" spans="1:14" x14ac:dyDescent="0.45">
      <c r="A937" s="31" t="str">
        <f t="shared" si="56"/>
        <v>E09000016_Total number of children in TA_number</v>
      </c>
      <c r="B937" s="31" t="s">
        <v>315</v>
      </c>
      <c r="C937" s="31" t="s">
        <v>316</v>
      </c>
      <c r="D937" s="31" t="s">
        <v>229</v>
      </c>
      <c r="E937" s="31" t="s">
        <v>1849</v>
      </c>
      <c r="F937" s="31" t="s">
        <v>73</v>
      </c>
      <c r="G937" s="31" t="s">
        <v>76</v>
      </c>
      <c r="H937" s="31" t="s">
        <v>1848</v>
      </c>
      <c r="I937" s="31">
        <v>1207</v>
      </c>
      <c r="J937" s="31">
        <f>INDEX('LA lookup'!H:H,MATCH('Known to services raw data'!B937,'LA lookup'!G:G,0))</f>
        <v>57541</v>
      </c>
      <c r="K937" s="31"/>
      <c r="L937" s="31" t="str">
        <f t="shared" si="57"/>
        <v>21 per 1000 0-17 yr olds</v>
      </c>
      <c r="M937" s="31">
        <f t="shared" si="58"/>
        <v>20.976347300185957</v>
      </c>
      <c r="N937" s="31">
        <f t="shared" si="59"/>
        <v>0</v>
      </c>
    </row>
    <row r="938" spans="1:14" x14ac:dyDescent="0.45">
      <c r="A938" s="31" t="str">
        <f t="shared" si="56"/>
        <v>E09000017_Total number of children in TA_number</v>
      </c>
      <c r="B938" s="31" t="s">
        <v>321</v>
      </c>
      <c r="C938" s="31" t="s">
        <v>322</v>
      </c>
      <c r="D938" s="31" t="s">
        <v>229</v>
      </c>
      <c r="E938" s="31" t="s">
        <v>1849</v>
      </c>
      <c r="F938" s="31" t="s">
        <v>73</v>
      </c>
      <c r="G938" s="31" t="s">
        <v>76</v>
      </c>
      <c r="H938" s="31" t="s">
        <v>1848</v>
      </c>
      <c r="I938" s="31">
        <v>759</v>
      </c>
      <c r="J938" s="31">
        <f>INDEX('LA lookup'!H:H,MATCH('Known to services raw data'!B938,'LA lookup'!G:G,0))</f>
        <v>73377</v>
      </c>
      <c r="K938" s="31"/>
      <c r="L938" s="31" t="str">
        <f t="shared" si="57"/>
        <v>10.3 per 1000 0-17 yr olds</v>
      </c>
      <c r="M938" s="31">
        <f t="shared" si="58"/>
        <v>10.343840713029968</v>
      </c>
      <c r="N938" s="31">
        <f t="shared" si="59"/>
        <v>0</v>
      </c>
    </row>
    <row r="939" spans="1:14" x14ac:dyDescent="0.45">
      <c r="A939" s="31" t="str">
        <f t="shared" si="56"/>
        <v>E09000018_Total number of children in TA_number</v>
      </c>
      <c r="B939" s="31" t="s">
        <v>323</v>
      </c>
      <c r="C939" s="31" t="s">
        <v>324</v>
      </c>
      <c r="D939" s="31" t="s">
        <v>229</v>
      </c>
      <c r="E939" s="31" t="s">
        <v>1849</v>
      </c>
      <c r="F939" s="31" t="s">
        <v>73</v>
      </c>
      <c r="G939" s="31" t="s">
        <v>76</v>
      </c>
      <c r="H939" s="31" t="s">
        <v>1848</v>
      </c>
      <c r="I939" s="31">
        <v>951</v>
      </c>
      <c r="J939" s="31">
        <f>INDEX('LA lookup'!H:H,MATCH('Known to services raw data'!B939,'LA lookup'!G:G,0))</f>
        <v>64898</v>
      </c>
      <c r="K939" s="31"/>
      <c r="L939" s="31" t="str">
        <f t="shared" si="57"/>
        <v>14.7 per 1000 0-17 yr olds</v>
      </c>
      <c r="M939" s="31">
        <f t="shared" si="58"/>
        <v>14.653764368701657</v>
      </c>
      <c r="N939" s="31">
        <f t="shared" si="59"/>
        <v>0</v>
      </c>
    </row>
    <row r="940" spans="1:14" x14ac:dyDescent="0.45">
      <c r="A940" s="31" t="str">
        <f t="shared" si="56"/>
        <v>E09000021_Total number of children in TA_number</v>
      </c>
      <c r="B940" s="31" t="s">
        <v>520</v>
      </c>
      <c r="C940" s="31" t="s">
        <v>521</v>
      </c>
      <c r="D940" s="31" t="s">
        <v>229</v>
      </c>
      <c r="E940" s="31" t="s">
        <v>1849</v>
      </c>
      <c r="F940" s="31" t="s">
        <v>73</v>
      </c>
      <c r="G940" s="31" t="s">
        <v>76</v>
      </c>
      <c r="H940" s="31" t="s">
        <v>1848</v>
      </c>
      <c r="I940" s="31">
        <v>1246</v>
      </c>
      <c r="J940" s="31">
        <f>INDEX('LA lookup'!H:H,MATCH('Known to services raw data'!B940,'LA lookup'!G:G,0))</f>
        <v>38977</v>
      </c>
      <c r="K940" s="31"/>
      <c r="L940" s="31" t="str">
        <f t="shared" si="57"/>
        <v>32 per 1000 0-17 yr olds</v>
      </c>
      <c r="M940" s="31">
        <f t="shared" si="58"/>
        <v>31.967570618569926</v>
      </c>
      <c r="N940" s="31">
        <f t="shared" si="59"/>
        <v>0</v>
      </c>
    </row>
    <row r="941" spans="1:14" x14ac:dyDescent="0.45">
      <c r="A941" s="31" t="str">
        <f t="shared" si="56"/>
        <v>E09000024_Total number of children in TA_number</v>
      </c>
      <c r="B941" s="31" t="s">
        <v>353</v>
      </c>
      <c r="C941" s="31" t="s">
        <v>354</v>
      </c>
      <c r="D941" s="31" t="s">
        <v>229</v>
      </c>
      <c r="E941" s="31" t="s">
        <v>1849</v>
      </c>
      <c r="F941" s="31" t="s">
        <v>73</v>
      </c>
      <c r="G941" s="31" t="s">
        <v>76</v>
      </c>
      <c r="H941" s="31" t="s">
        <v>1848</v>
      </c>
      <c r="I941" s="31">
        <v>200</v>
      </c>
      <c r="J941" s="31">
        <f>INDEX('LA lookup'!H:H,MATCH('Known to services raw data'!B941,'LA lookup'!G:G,0))</f>
        <v>47266</v>
      </c>
      <c r="K941" s="31"/>
      <c r="L941" s="31" t="str">
        <f t="shared" si="57"/>
        <v>4.2 per 1000 0-17 yr olds</v>
      </c>
      <c r="M941" s="31">
        <f t="shared" si="58"/>
        <v>4.2313713874666776</v>
      </c>
      <c r="N941" s="31">
        <f t="shared" si="59"/>
        <v>0</v>
      </c>
    </row>
    <row r="942" spans="1:14" x14ac:dyDescent="0.45">
      <c r="A942" s="31" t="str">
        <f t="shared" si="56"/>
        <v>E09000025_Total number of children in TA_number</v>
      </c>
      <c r="B942" s="31" t="s">
        <v>359</v>
      </c>
      <c r="C942" s="31" t="s">
        <v>360</v>
      </c>
      <c r="D942" s="31" t="s">
        <v>229</v>
      </c>
      <c r="E942" s="31" t="s">
        <v>1849</v>
      </c>
      <c r="F942" s="31" t="s">
        <v>73</v>
      </c>
      <c r="G942" s="31" t="s">
        <v>76</v>
      </c>
      <c r="H942" s="31" t="s">
        <v>1848</v>
      </c>
      <c r="I942" s="31">
        <v>7841</v>
      </c>
      <c r="J942" s="31">
        <f>INDEX('LA lookup'!H:H,MATCH('Known to services raw data'!B942,'LA lookup'!G:G,0))</f>
        <v>86567</v>
      </c>
      <c r="K942" s="31"/>
      <c r="L942" s="31" t="str">
        <f t="shared" si="57"/>
        <v>90.6 per 1000 0-17 yr olds</v>
      </c>
      <c r="M942" s="31">
        <f t="shared" si="58"/>
        <v>90.577240749939349</v>
      </c>
      <c r="N942" s="31">
        <f t="shared" si="59"/>
        <v>0</v>
      </c>
    </row>
    <row r="943" spans="1:14" x14ac:dyDescent="0.45">
      <c r="A943" s="31" t="str">
        <f t="shared" si="56"/>
        <v>E09000026_Total number of children in TA_number</v>
      </c>
      <c r="B943" s="31" t="s">
        <v>385</v>
      </c>
      <c r="C943" s="31" t="s">
        <v>386</v>
      </c>
      <c r="D943" s="31" t="s">
        <v>229</v>
      </c>
      <c r="E943" s="31" t="s">
        <v>1849</v>
      </c>
      <c r="F943" s="31" t="s">
        <v>73</v>
      </c>
      <c r="G943" s="31" t="s">
        <v>76</v>
      </c>
      <c r="H943" s="31" t="s">
        <v>1848</v>
      </c>
      <c r="I943" s="31" t="s">
        <v>1280</v>
      </c>
      <c r="J943" s="31">
        <f>INDEX('LA lookup'!H:H,MATCH('Known to services raw data'!B943,'LA lookup'!G:G,0))</f>
        <v>76159</v>
      </c>
      <c r="K943" s="31"/>
      <c r="L943" s="31" t="str">
        <f t="shared" si="57"/>
        <v>N/A</v>
      </c>
      <c r="M943" s="31" t="str">
        <f t="shared" si="58"/>
        <v>N/A</v>
      </c>
      <c r="N943" s="31">
        <f t="shared" si="59"/>
        <v>0</v>
      </c>
    </row>
    <row r="944" spans="1:14" x14ac:dyDescent="0.45">
      <c r="A944" s="31" t="str">
        <f t="shared" si="56"/>
        <v>E09000027_Total number of children in TA_number</v>
      </c>
      <c r="B944" s="31" t="s">
        <v>389</v>
      </c>
      <c r="C944" s="31" t="s">
        <v>390</v>
      </c>
      <c r="D944" s="31" t="s">
        <v>229</v>
      </c>
      <c r="E944" s="31" t="s">
        <v>1849</v>
      </c>
      <c r="F944" s="31" t="s">
        <v>73</v>
      </c>
      <c r="G944" s="31" t="s">
        <v>76</v>
      </c>
      <c r="H944" s="31" t="s">
        <v>1848</v>
      </c>
      <c r="I944" s="31" t="s">
        <v>1280</v>
      </c>
      <c r="J944" s="31">
        <f>INDEX('LA lookup'!H:H,MATCH('Known to services raw data'!B944,'LA lookup'!G:G,0))</f>
        <v>45525</v>
      </c>
      <c r="K944" s="31"/>
      <c r="L944" s="31" t="str">
        <f t="shared" si="57"/>
        <v>N/A</v>
      </c>
      <c r="M944" s="31" t="str">
        <f t="shared" si="58"/>
        <v>N/A</v>
      </c>
      <c r="N944" s="31">
        <f t="shared" si="59"/>
        <v>0</v>
      </c>
    </row>
    <row r="945" spans="1:14" x14ac:dyDescent="0.45">
      <c r="A945" s="31" t="str">
        <f t="shared" si="56"/>
        <v>E09000029_Total number of children in TA_number</v>
      </c>
      <c r="B945" s="31" t="s">
        <v>432</v>
      </c>
      <c r="C945" s="31" t="s">
        <v>433</v>
      </c>
      <c r="D945" s="31" t="s">
        <v>229</v>
      </c>
      <c r="E945" s="31" t="s">
        <v>1849</v>
      </c>
      <c r="F945" s="31" t="s">
        <v>73</v>
      </c>
      <c r="G945" s="31" t="s">
        <v>76</v>
      </c>
      <c r="H945" s="31" t="s">
        <v>1848</v>
      </c>
      <c r="I945" s="31">
        <v>869</v>
      </c>
      <c r="J945" s="31">
        <f>INDEX('LA lookup'!H:H,MATCH('Known to services raw data'!B945,'LA lookup'!G:G,0))</f>
        <v>47941</v>
      </c>
      <c r="K945" s="31"/>
      <c r="L945" s="31" t="str">
        <f t="shared" si="57"/>
        <v>18.1 per 1000 0-17 yr olds</v>
      </c>
      <c r="M945" s="31">
        <f t="shared" si="58"/>
        <v>18.126447091216288</v>
      </c>
      <c r="N945" s="31">
        <f t="shared" si="59"/>
        <v>0</v>
      </c>
    </row>
    <row r="946" spans="1:14" x14ac:dyDescent="0.45">
      <c r="A946" s="31" t="str">
        <f t="shared" si="56"/>
        <v>E09000031_Total number of children in TA_number</v>
      </c>
      <c r="B946" s="31" t="s">
        <v>448</v>
      </c>
      <c r="C946" s="31" t="s">
        <v>449</v>
      </c>
      <c r="D946" s="31" t="s">
        <v>229</v>
      </c>
      <c r="E946" s="31" t="s">
        <v>1849</v>
      </c>
      <c r="F946" s="31" t="s">
        <v>73</v>
      </c>
      <c r="G946" s="31" t="s">
        <v>76</v>
      </c>
      <c r="H946" s="31" t="s">
        <v>1848</v>
      </c>
      <c r="I946" s="31">
        <v>3632</v>
      </c>
      <c r="J946" s="31">
        <f>INDEX('LA lookup'!H:H,MATCH('Known to services raw data'!B946,'LA lookup'!G:G,0))</f>
        <v>67017</v>
      </c>
      <c r="K946" s="31"/>
      <c r="L946" s="31" t="str">
        <f t="shared" si="57"/>
        <v>54.2 per 1000 0-17 yr olds</v>
      </c>
      <c r="M946" s="31">
        <f t="shared" si="58"/>
        <v>54.195204201918919</v>
      </c>
      <c r="N946" s="31">
        <f t="shared" si="59"/>
        <v>0</v>
      </c>
    </row>
    <row r="947" spans="1:14" x14ac:dyDescent="0.45">
      <c r="A947" s="31" t="str">
        <f t="shared" si="56"/>
        <v>E08000025_Total number of children in TA_number</v>
      </c>
      <c r="B947" s="31" t="s">
        <v>245</v>
      </c>
      <c r="C947" s="31" t="s">
        <v>246</v>
      </c>
      <c r="D947" s="31" t="s">
        <v>229</v>
      </c>
      <c r="E947" s="31" t="s">
        <v>1849</v>
      </c>
      <c r="F947" s="31" t="s">
        <v>73</v>
      </c>
      <c r="G947" s="31" t="s">
        <v>76</v>
      </c>
      <c r="H947" s="31" t="s">
        <v>1848</v>
      </c>
      <c r="I947" s="31">
        <v>5586</v>
      </c>
      <c r="J947" s="31">
        <f>INDEX('LA lookup'!H:H,MATCH('Known to services raw data'!B947,'LA lookup'!G:G,0))</f>
        <v>288388</v>
      </c>
      <c r="K947" s="31"/>
      <c r="L947" s="31" t="str">
        <f t="shared" si="57"/>
        <v>19.4 per 1000 0-17 yr olds</v>
      </c>
      <c r="M947" s="31">
        <f t="shared" si="58"/>
        <v>19.369737991872061</v>
      </c>
      <c r="N947" s="31">
        <f t="shared" si="59"/>
        <v>0</v>
      </c>
    </row>
    <row r="948" spans="1:14" x14ac:dyDescent="0.45">
      <c r="A948" s="31" t="str">
        <f t="shared" si="56"/>
        <v>E08000026_Total number of children in TA_number</v>
      </c>
      <c r="B948" s="31" t="s">
        <v>283</v>
      </c>
      <c r="C948" s="31" t="s">
        <v>284</v>
      </c>
      <c r="D948" s="31" t="s">
        <v>229</v>
      </c>
      <c r="E948" s="31" t="s">
        <v>1849</v>
      </c>
      <c r="F948" s="31" t="s">
        <v>73</v>
      </c>
      <c r="G948" s="31" t="s">
        <v>76</v>
      </c>
      <c r="H948" s="31" t="s">
        <v>1848</v>
      </c>
      <c r="I948" s="31">
        <v>782</v>
      </c>
      <c r="J948" s="31">
        <f>INDEX('LA lookup'!H:H,MATCH('Known to services raw data'!B948,'LA lookup'!G:G,0))</f>
        <v>78994</v>
      </c>
      <c r="K948" s="31"/>
      <c r="L948" s="31" t="str">
        <f t="shared" si="57"/>
        <v>9.9 per 1000 0-17 yr olds</v>
      </c>
      <c r="M948" s="31">
        <f t="shared" si="58"/>
        <v>9.8994860369141957</v>
      </c>
      <c r="N948" s="31">
        <f t="shared" si="59"/>
        <v>0</v>
      </c>
    </row>
    <row r="949" spans="1:14" x14ac:dyDescent="0.45">
      <c r="A949" s="31" t="str">
        <f t="shared" si="56"/>
        <v>E08000027_Total number of children in TA_number</v>
      </c>
      <c r="B949" s="31" t="s">
        <v>297</v>
      </c>
      <c r="C949" s="31" t="s">
        <v>298</v>
      </c>
      <c r="D949" s="31" t="s">
        <v>229</v>
      </c>
      <c r="E949" s="31" t="s">
        <v>1849</v>
      </c>
      <c r="F949" s="31" t="s">
        <v>73</v>
      </c>
      <c r="G949" s="31" t="s">
        <v>76</v>
      </c>
      <c r="H949" s="31" t="s">
        <v>1848</v>
      </c>
      <c r="I949" s="31">
        <v>12</v>
      </c>
      <c r="J949" s="31">
        <f>INDEX('LA lookup'!H:H,MATCH('Known to services raw data'!B949,'LA lookup'!G:G,0))</f>
        <v>69265</v>
      </c>
      <c r="K949" s="31"/>
      <c r="L949" s="31" t="str">
        <f t="shared" si="57"/>
        <v>0.2 per 1000 0-17 yr olds</v>
      </c>
      <c r="M949" s="31">
        <f t="shared" si="58"/>
        <v>0.17324767198440769</v>
      </c>
      <c r="N949" s="31">
        <f t="shared" si="59"/>
        <v>0</v>
      </c>
    </row>
    <row r="950" spans="1:14" x14ac:dyDescent="0.45">
      <c r="A950" s="31" t="str">
        <f t="shared" si="56"/>
        <v>E08000028_Total number of children in TA_number</v>
      </c>
      <c r="B950" s="31" t="s">
        <v>397</v>
      </c>
      <c r="C950" s="31" t="s">
        <v>398</v>
      </c>
      <c r="D950" s="31" t="s">
        <v>229</v>
      </c>
      <c r="E950" s="31" t="s">
        <v>1849</v>
      </c>
      <c r="F950" s="31" t="s">
        <v>73</v>
      </c>
      <c r="G950" s="31" t="s">
        <v>76</v>
      </c>
      <c r="H950" s="31" t="s">
        <v>1848</v>
      </c>
      <c r="I950" s="31">
        <v>207</v>
      </c>
      <c r="J950" s="31">
        <f>INDEX('LA lookup'!H:H,MATCH('Known to services raw data'!B950,'LA lookup'!G:G,0))</f>
        <v>81920</v>
      </c>
      <c r="K950" s="31"/>
      <c r="L950" s="31" t="str">
        <f t="shared" si="57"/>
        <v>2.5 per 1000 0-17 yr olds</v>
      </c>
      <c r="M950" s="31">
        <f t="shared" si="58"/>
        <v>2.52685546875</v>
      </c>
      <c r="N950" s="31">
        <f t="shared" si="59"/>
        <v>0</v>
      </c>
    </row>
    <row r="951" spans="1:14" x14ac:dyDescent="0.45">
      <c r="A951" s="31" t="str">
        <f t="shared" si="56"/>
        <v>E08000029_Total number of children in TA_number</v>
      </c>
      <c r="B951" s="31" t="s">
        <v>516</v>
      </c>
      <c r="C951" s="31" t="s">
        <v>517</v>
      </c>
      <c r="D951" s="31" t="s">
        <v>229</v>
      </c>
      <c r="E951" s="31" t="s">
        <v>1849</v>
      </c>
      <c r="F951" s="31" t="s">
        <v>73</v>
      </c>
      <c r="G951" s="31" t="s">
        <v>76</v>
      </c>
      <c r="H951" s="31" t="s">
        <v>1848</v>
      </c>
      <c r="I951" s="31">
        <v>202</v>
      </c>
      <c r="J951" s="31">
        <f>INDEX('LA lookup'!H:H,MATCH('Known to services raw data'!B951,'LA lookup'!G:G,0))</f>
        <v>46946</v>
      </c>
      <c r="K951" s="31"/>
      <c r="L951" s="31" t="str">
        <f t="shared" si="57"/>
        <v>4.3 per 1000 0-17 yr olds</v>
      </c>
      <c r="M951" s="31">
        <f t="shared" si="58"/>
        <v>4.3028160013632677</v>
      </c>
      <c r="N951" s="31">
        <f t="shared" si="59"/>
        <v>0</v>
      </c>
    </row>
    <row r="952" spans="1:14" x14ac:dyDescent="0.45">
      <c r="A952" s="31" t="str">
        <f t="shared" si="56"/>
        <v>E08000030_Total number of children in TA_number</v>
      </c>
      <c r="B952" s="31" t="s">
        <v>446</v>
      </c>
      <c r="C952" s="31" t="s">
        <v>447</v>
      </c>
      <c r="D952" s="31" t="s">
        <v>229</v>
      </c>
      <c r="E952" s="31" t="s">
        <v>1849</v>
      </c>
      <c r="F952" s="31" t="s">
        <v>73</v>
      </c>
      <c r="G952" s="31" t="s">
        <v>76</v>
      </c>
      <c r="H952" s="31" t="s">
        <v>1848</v>
      </c>
      <c r="I952" s="31">
        <v>164</v>
      </c>
      <c r="J952" s="31">
        <f>INDEX('LA lookup'!H:H,MATCH('Known to services raw data'!B952,'LA lookup'!G:G,0))</f>
        <v>68157</v>
      </c>
      <c r="K952" s="31"/>
      <c r="L952" s="31" t="str">
        <f t="shared" si="57"/>
        <v>2.4 per 1000 0-17 yr olds</v>
      </c>
      <c r="M952" s="31">
        <f t="shared" si="58"/>
        <v>2.4062091934797598</v>
      </c>
      <c r="N952" s="31">
        <f t="shared" si="59"/>
        <v>0</v>
      </c>
    </row>
    <row r="953" spans="1:14" x14ac:dyDescent="0.45">
      <c r="A953" s="31" t="str">
        <f t="shared" si="56"/>
        <v>E08000031_Total number of children in TA_number</v>
      </c>
      <c r="B953" s="31" t="s">
        <v>468</v>
      </c>
      <c r="C953" s="31" t="s">
        <v>469</v>
      </c>
      <c r="D953" s="31" t="s">
        <v>229</v>
      </c>
      <c r="E953" s="31" t="s">
        <v>1849</v>
      </c>
      <c r="F953" s="31" t="s">
        <v>73</v>
      </c>
      <c r="G953" s="31" t="s">
        <v>76</v>
      </c>
      <c r="H953" s="31" t="s">
        <v>1848</v>
      </c>
      <c r="I953" s="31">
        <v>135</v>
      </c>
      <c r="J953" s="31">
        <f>INDEX('LA lookup'!H:H,MATCH('Known to services raw data'!B953,'LA lookup'!G:G,0))</f>
        <v>61244</v>
      </c>
      <c r="K953" s="31"/>
      <c r="L953" s="31" t="str">
        <f t="shared" si="57"/>
        <v>2.2 per 1000 0-17 yr olds</v>
      </c>
      <c r="M953" s="31">
        <f t="shared" si="58"/>
        <v>2.2042975638429887</v>
      </c>
      <c r="N953" s="31">
        <f t="shared" si="59"/>
        <v>0</v>
      </c>
    </row>
    <row r="954" spans="1:14" x14ac:dyDescent="0.45">
      <c r="A954" s="31" t="str">
        <f t="shared" si="56"/>
        <v>E08000011_Total number of children in TA_number</v>
      </c>
      <c r="B954" s="31" t="s">
        <v>333</v>
      </c>
      <c r="C954" s="31" t="s">
        <v>334</v>
      </c>
      <c r="D954" s="31" t="s">
        <v>229</v>
      </c>
      <c r="E954" s="31" t="s">
        <v>1849</v>
      </c>
      <c r="F954" s="31" t="s">
        <v>73</v>
      </c>
      <c r="G954" s="31" t="s">
        <v>76</v>
      </c>
      <c r="H954" s="31" t="s">
        <v>1848</v>
      </c>
      <c r="I954" s="31">
        <v>32</v>
      </c>
      <c r="J954" s="31">
        <f>INDEX('LA lookup'!H:H,MATCH('Known to services raw data'!B954,'LA lookup'!G:G,0))</f>
        <v>33477</v>
      </c>
      <c r="K954" s="31"/>
      <c r="L954" s="31" t="str">
        <f t="shared" si="57"/>
        <v>1 per 1000 0-17 yr olds</v>
      </c>
      <c r="M954" s="31">
        <f t="shared" si="58"/>
        <v>0.95588015652537561</v>
      </c>
      <c r="N954" s="31">
        <f t="shared" si="59"/>
        <v>0</v>
      </c>
    </row>
    <row r="955" spans="1:14" x14ac:dyDescent="0.45">
      <c r="A955" s="31" t="str">
        <f t="shared" si="56"/>
        <v>E08000012_Total number of children in TA_number</v>
      </c>
      <c r="B955" s="31" t="s">
        <v>347</v>
      </c>
      <c r="C955" s="31" t="s">
        <v>348</v>
      </c>
      <c r="D955" s="31" t="s">
        <v>229</v>
      </c>
      <c r="E955" s="31" t="s">
        <v>1849</v>
      </c>
      <c r="F955" s="31" t="s">
        <v>73</v>
      </c>
      <c r="G955" s="31" t="s">
        <v>76</v>
      </c>
      <c r="H955" s="31" t="s">
        <v>1848</v>
      </c>
      <c r="I955" s="31">
        <v>262</v>
      </c>
      <c r="J955" s="31">
        <f>INDEX('LA lookup'!H:H,MATCH('Known to services raw data'!B955,'LA lookup'!G:G,0))</f>
        <v>94902</v>
      </c>
      <c r="K955" s="31"/>
      <c r="L955" s="31" t="str">
        <f t="shared" si="57"/>
        <v>2.8 per 1000 0-17 yr olds</v>
      </c>
      <c r="M955" s="31">
        <f t="shared" si="58"/>
        <v>2.7607426608501404</v>
      </c>
      <c r="N955" s="31">
        <f t="shared" si="59"/>
        <v>0</v>
      </c>
    </row>
    <row r="956" spans="1:14" x14ac:dyDescent="0.45">
      <c r="A956" s="31" t="str">
        <f t="shared" si="56"/>
        <v>E08000013_Total number of children in TA_number</v>
      </c>
      <c r="B956" s="31" t="s">
        <v>416</v>
      </c>
      <c r="C956" s="31" t="s">
        <v>417</v>
      </c>
      <c r="D956" s="31" t="s">
        <v>229</v>
      </c>
      <c r="E956" s="31" t="s">
        <v>1849</v>
      </c>
      <c r="F956" s="31" t="s">
        <v>73</v>
      </c>
      <c r="G956" s="31" t="s">
        <v>76</v>
      </c>
      <c r="H956" s="31" t="s">
        <v>1848</v>
      </c>
      <c r="I956" s="31">
        <v>32</v>
      </c>
      <c r="J956" s="31">
        <f>INDEX('LA lookup'!H:H,MATCH('Known to services raw data'!B956,'LA lookup'!G:G,0))</f>
        <v>36785</v>
      </c>
      <c r="K956" s="31"/>
      <c r="L956" s="31" t="str">
        <f t="shared" si="57"/>
        <v>0.9 per 1000 0-17 yr olds</v>
      </c>
      <c r="M956" s="31">
        <f t="shared" si="58"/>
        <v>0.86991980426804405</v>
      </c>
      <c r="N956" s="31">
        <f t="shared" si="59"/>
        <v>0</v>
      </c>
    </row>
    <row r="957" spans="1:14" x14ac:dyDescent="0.45">
      <c r="A957" s="31" t="str">
        <f t="shared" si="56"/>
        <v>E08000014_Total number of children in TA_number</v>
      </c>
      <c r="B957" s="31" t="s">
        <v>399</v>
      </c>
      <c r="C957" s="31" t="s">
        <v>400</v>
      </c>
      <c r="D957" s="31" t="s">
        <v>229</v>
      </c>
      <c r="E957" s="31" t="s">
        <v>1849</v>
      </c>
      <c r="F957" s="31" t="s">
        <v>73</v>
      </c>
      <c r="G957" s="31" t="s">
        <v>76</v>
      </c>
      <c r="H957" s="31" t="s">
        <v>1848</v>
      </c>
      <c r="I957" s="31">
        <v>17</v>
      </c>
      <c r="J957" s="31">
        <f>INDEX('LA lookup'!H:H,MATCH('Known to services raw data'!B957,'LA lookup'!G:G,0))</f>
        <v>53833</v>
      </c>
      <c r="K957" s="31"/>
      <c r="L957" s="31" t="str">
        <f t="shared" si="57"/>
        <v>0.3 per 1000 0-17 yr olds</v>
      </c>
      <c r="M957" s="31">
        <f t="shared" si="58"/>
        <v>0.31579142904909629</v>
      </c>
      <c r="N957" s="31">
        <f t="shared" si="59"/>
        <v>0</v>
      </c>
    </row>
    <row r="958" spans="1:14" x14ac:dyDescent="0.45">
      <c r="A958" s="31" t="str">
        <f t="shared" si="56"/>
        <v>E08000015_Total number of children in TA_number</v>
      </c>
      <c r="B958" s="31" t="s">
        <v>464</v>
      </c>
      <c r="C958" s="31" t="s">
        <v>465</v>
      </c>
      <c r="D958" s="31" t="s">
        <v>229</v>
      </c>
      <c r="E958" s="31" t="s">
        <v>1849</v>
      </c>
      <c r="F958" s="31" t="s">
        <v>73</v>
      </c>
      <c r="G958" s="31" t="s">
        <v>76</v>
      </c>
      <c r="H958" s="31" t="s">
        <v>1848</v>
      </c>
      <c r="I958" s="31">
        <v>23</v>
      </c>
      <c r="J958" s="31">
        <f>INDEX('LA lookup'!H:H,MATCH('Known to services raw data'!B958,'LA lookup'!G:G,0))</f>
        <v>67576</v>
      </c>
      <c r="K958" s="31"/>
      <c r="L958" s="31" t="str">
        <f t="shared" si="57"/>
        <v>0.3 per 1000 0-17 yr olds</v>
      </c>
      <c r="M958" s="31">
        <f t="shared" si="58"/>
        <v>0.34035752338108205</v>
      </c>
      <c r="N958" s="31">
        <f t="shared" si="59"/>
        <v>0</v>
      </c>
    </row>
    <row r="959" spans="1:14" x14ac:dyDescent="0.45">
      <c r="A959" s="31" t="str">
        <f t="shared" si="56"/>
        <v>E08000001_Total number of children in TA_number</v>
      </c>
      <c r="B959" s="31" t="s">
        <v>252</v>
      </c>
      <c r="C959" s="31" t="s">
        <v>253</v>
      </c>
      <c r="D959" s="31" t="s">
        <v>229</v>
      </c>
      <c r="E959" s="31" t="s">
        <v>1849</v>
      </c>
      <c r="F959" s="31" t="s">
        <v>73</v>
      </c>
      <c r="G959" s="31" t="s">
        <v>76</v>
      </c>
      <c r="H959" s="31" t="s">
        <v>1848</v>
      </c>
      <c r="I959" s="31">
        <v>154</v>
      </c>
      <c r="J959" s="31">
        <f>INDEX('LA lookup'!H:H,MATCH('Known to services raw data'!B959,'LA lookup'!G:G,0))</f>
        <v>67670</v>
      </c>
      <c r="K959" s="31"/>
      <c r="L959" s="31" t="str">
        <f t="shared" si="57"/>
        <v>2.3 per 1000 0-17 yr olds</v>
      </c>
      <c r="M959" s="31">
        <f t="shared" si="58"/>
        <v>2.2757499630560072</v>
      </c>
      <c r="N959" s="31">
        <f t="shared" si="59"/>
        <v>0</v>
      </c>
    </row>
    <row r="960" spans="1:14" x14ac:dyDescent="0.45">
      <c r="A960" s="31" t="str">
        <f t="shared" si="56"/>
        <v>E08000002_Total number of children in TA_number</v>
      </c>
      <c r="B960" s="31" t="s">
        <v>271</v>
      </c>
      <c r="C960" s="31" t="s">
        <v>272</v>
      </c>
      <c r="D960" s="31" t="s">
        <v>229</v>
      </c>
      <c r="E960" s="31" t="s">
        <v>1849</v>
      </c>
      <c r="F960" s="31" t="s">
        <v>73</v>
      </c>
      <c r="G960" s="31" t="s">
        <v>76</v>
      </c>
      <c r="H960" s="31" t="s">
        <v>1848</v>
      </c>
      <c r="I960" s="31">
        <v>60</v>
      </c>
      <c r="J960" s="31">
        <f>INDEX('LA lookup'!H:H,MATCH('Known to services raw data'!B960,'LA lookup'!G:G,0))</f>
        <v>43142</v>
      </c>
      <c r="K960" s="31"/>
      <c r="L960" s="31" t="str">
        <f t="shared" si="57"/>
        <v>1.4 per 1000 0-17 yr olds</v>
      </c>
      <c r="M960" s="31">
        <f t="shared" si="58"/>
        <v>1.3907561077372399</v>
      </c>
      <c r="N960" s="31">
        <f t="shared" si="59"/>
        <v>0</v>
      </c>
    </row>
    <row r="961" spans="1:14" x14ac:dyDescent="0.45">
      <c r="A961" s="31" t="str">
        <f t="shared" si="56"/>
        <v>E08000003_Total number of children in TA_number</v>
      </c>
      <c r="B961" s="31" t="s">
        <v>349</v>
      </c>
      <c r="C961" s="31" t="s">
        <v>350</v>
      </c>
      <c r="D961" s="31" t="s">
        <v>229</v>
      </c>
      <c r="E961" s="31" t="s">
        <v>1849</v>
      </c>
      <c r="F961" s="31" t="s">
        <v>73</v>
      </c>
      <c r="G961" s="31" t="s">
        <v>76</v>
      </c>
      <c r="H961" s="31" t="s">
        <v>1848</v>
      </c>
      <c r="I961" s="31">
        <v>3246</v>
      </c>
      <c r="J961" s="31">
        <f>INDEX('LA lookup'!H:H,MATCH('Known to services raw data'!B961,'LA lookup'!G:G,0))</f>
        <v>121962</v>
      </c>
      <c r="K961" s="31"/>
      <c r="L961" s="31" t="str">
        <f t="shared" si="57"/>
        <v>26.6 per 1000 0-17 yr olds</v>
      </c>
      <c r="M961" s="31">
        <f t="shared" si="58"/>
        <v>26.61484724750332</v>
      </c>
      <c r="N961" s="31">
        <f t="shared" si="59"/>
        <v>0</v>
      </c>
    </row>
    <row r="962" spans="1:14" x14ac:dyDescent="0.45">
      <c r="A962" s="31" t="str">
        <f t="shared" ref="A962:A1025" si="60">CONCATENATE(B962,"_",G962,"_",H962)</f>
        <v>E08000004_Total number of children in TA_number</v>
      </c>
      <c r="B962" s="31" t="s">
        <v>375</v>
      </c>
      <c r="C962" s="31" t="s">
        <v>376</v>
      </c>
      <c r="D962" s="31" t="s">
        <v>229</v>
      </c>
      <c r="E962" s="31" t="s">
        <v>1849</v>
      </c>
      <c r="F962" s="31" t="s">
        <v>73</v>
      </c>
      <c r="G962" s="31" t="s">
        <v>76</v>
      </c>
      <c r="H962" s="31" t="s">
        <v>1848</v>
      </c>
      <c r="I962" s="31">
        <v>178</v>
      </c>
      <c r="J962" s="31">
        <f>INDEX('LA lookup'!H:H,MATCH('Known to services raw data'!B962,'LA lookup'!G:G,0))</f>
        <v>59416</v>
      </c>
      <c r="K962" s="31"/>
      <c r="L962" s="31" t="str">
        <f t="shared" ref="L962:L1025" si="61">IF(LOWER(H962)="percentage",CONCATENATE(I962,"%"),IF(LOWER(H962)="proportion",CONCATENATE(ROUND(I962,1)," per 1000 households"),IF(J962="NA",K962,IF(OR(ISERROR(I962),ISBLANK(I962),NOT(ISNUMBER(I962))),"N/A",CONCATENATE(ROUND(I962/J962*1000,1)," per 1000 0-17 yr olds")))))</f>
        <v>3 per 1000 0-17 yr olds</v>
      </c>
      <c r="M962" s="31">
        <f t="shared" ref="M962:M1025" si="62">IF(LOWER(H962)="percentage",I962,IF(LOWER(H962)="proportion",I962,IF(J962="NA",K962,IF(OR(ISERROR(I962),ISBLANK(I962),NOT(ISNUMBER(I962))),"N/A",I962/J962*1000))))</f>
        <v>2.9958260401238723</v>
      </c>
      <c r="N962" s="31">
        <f t="shared" si="59"/>
        <v>0</v>
      </c>
    </row>
    <row r="963" spans="1:14" x14ac:dyDescent="0.45">
      <c r="A963" s="31" t="str">
        <f t="shared" si="60"/>
        <v>E08000005_Total number of children in TA_number</v>
      </c>
      <c r="B963" s="31" t="s">
        <v>391</v>
      </c>
      <c r="C963" s="31" t="s">
        <v>392</v>
      </c>
      <c r="D963" s="31" t="s">
        <v>229</v>
      </c>
      <c r="E963" s="31" t="s">
        <v>1849</v>
      </c>
      <c r="F963" s="31" t="s">
        <v>73</v>
      </c>
      <c r="G963" s="31" t="s">
        <v>76</v>
      </c>
      <c r="H963" s="31" t="s">
        <v>1848</v>
      </c>
      <c r="I963" s="31">
        <v>91</v>
      </c>
      <c r="J963" s="31">
        <f>INDEX('LA lookup'!H:H,MATCH('Known to services raw data'!B963,'LA lookup'!G:G,0))</f>
        <v>52689</v>
      </c>
      <c r="K963" s="31"/>
      <c r="L963" s="31" t="str">
        <f t="shared" si="61"/>
        <v>1.7 per 1000 0-17 yr olds</v>
      </c>
      <c r="M963" s="31">
        <f t="shared" si="62"/>
        <v>1.7271157167530224</v>
      </c>
      <c r="N963" s="31">
        <f t="shared" ref="N963:N1026" si="63">IF(OR(C963="City of London",C963="Isles of Scilly"),1,0)</f>
        <v>0</v>
      </c>
    </row>
    <row r="964" spans="1:14" x14ac:dyDescent="0.45">
      <c r="A964" s="31" t="str">
        <f t="shared" si="60"/>
        <v>E08000006_Total number of children in TA_number</v>
      </c>
      <c r="B964" s="31" t="s">
        <v>395</v>
      </c>
      <c r="C964" s="31" t="s">
        <v>396</v>
      </c>
      <c r="D964" s="31" t="s">
        <v>229</v>
      </c>
      <c r="E964" s="31" t="s">
        <v>1849</v>
      </c>
      <c r="F964" s="31" t="s">
        <v>73</v>
      </c>
      <c r="G964" s="31" t="s">
        <v>76</v>
      </c>
      <c r="H964" s="31" t="s">
        <v>1848</v>
      </c>
      <c r="I964" s="31">
        <v>226</v>
      </c>
      <c r="J964" s="31">
        <f>INDEX('LA lookup'!H:H,MATCH('Known to services raw data'!B964,'LA lookup'!G:G,0))</f>
        <v>56566</v>
      </c>
      <c r="K964" s="31"/>
      <c r="L964" s="31" t="str">
        <f t="shared" si="61"/>
        <v>4 per 1000 0-17 yr olds</v>
      </c>
      <c r="M964" s="31">
        <f t="shared" si="62"/>
        <v>3.9953328854789096</v>
      </c>
      <c r="N964" s="31">
        <f t="shared" si="63"/>
        <v>0</v>
      </c>
    </row>
    <row r="965" spans="1:14" x14ac:dyDescent="0.45">
      <c r="A965" s="31" t="str">
        <f t="shared" si="60"/>
        <v>E08000007_Total number of children in TA_number</v>
      </c>
      <c r="B965" s="31" t="s">
        <v>420</v>
      </c>
      <c r="C965" s="31" t="s">
        <v>421</v>
      </c>
      <c r="D965" s="31" t="s">
        <v>229</v>
      </c>
      <c r="E965" s="31" t="s">
        <v>1849</v>
      </c>
      <c r="F965" s="31" t="s">
        <v>73</v>
      </c>
      <c r="G965" s="31" t="s">
        <v>76</v>
      </c>
      <c r="H965" s="31" t="s">
        <v>1848</v>
      </c>
      <c r="I965" s="31">
        <v>47</v>
      </c>
      <c r="J965" s="31">
        <f>INDEX('LA lookup'!H:H,MATCH('Known to services raw data'!B965,'LA lookup'!G:G,0))</f>
        <v>63141</v>
      </c>
      <c r="K965" s="31"/>
      <c r="L965" s="31" t="str">
        <f t="shared" si="61"/>
        <v>0.7 per 1000 0-17 yr olds</v>
      </c>
      <c r="M965" s="31">
        <f t="shared" si="62"/>
        <v>0.74436578451402413</v>
      </c>
      <c r="N965" s="31">
        <f t="shared" si="63"/>
        <v>0</v>
      </c>
    </row>
    <row r="966" spans="1:14" x14ac:dyDescent="0.45">
      <c r="A966" s="31" t="str">
        <f t="shared" si="60"/>
        <v>E08000008_Total number of children in TA_number</v>
      </c>
      <c r="B966" s="31" t="s">
        <v>436</v>
      </c>
      <c r="C966" s="31" t="s">
        <v>437</v>
      </c>
      <c r="D966" s="31" t="s">
        <v>229</v>
      </c>
      <c r="E966" s="31" t="s">
        <v>1849</v>
      </c>
      <c r="F966" s="31" t="s">
        <v>73</v>
      </c>
      <c r="G966" s="31" t="s">
        <v>76</v>
      </c>
      <c r="H966" s="31" t="s">
        <v>1848</v>
      </c>
      <c r="I966" s="31">
        <v>156</v>
      </c>
      <c r="J966" s="31">
        <f>INDEX('LA lookup'!H:H,MATCH('Known to services raw data'!B966,'LA lookup'!G:G,0))</f>
        <v>50223</v>
      </c>
      <c r="K966" s="31"/>
      <c r="L966" s="31" t="str">
        <f t="shared" si="61"/>
        <v>3.1 per 1000 0-17 yr olds</v>
      </c>
      <c r="M966" s="31">
        <f t="shared" si="62"/>
        <v>3.1061465862254347</v>
      </c>
      <c r="N966" s="31">
        <f t="shared" si="63"/>
        <v>0</v>
      </c>
    </row>
    <row r="967" spans="1:14" x14ac:dyDescent="0.45">
      <c r="A967" s="31" t="str">
        <f t="shared" si="60"/>
        <v>E08000009_Total number of children in TA_number</v>
      </c>
      <c r="B967" s="31" t="s">
        <v>442</v>
      </c>
      <c r="C967" s="31" t="s">
        <v>443</v>
      </c>
      <c r="D967" s="31" t="s">
        <v>229</v>
      </c>
      <c r="E967" s="31" t="s">
        <v>1849</v>
      </c>
      <c r="F967" s="31" t="s">
        <v>73</v>
      </c>
      <c r="G967" s="31" t="s">
        <v>76</v>
      </c>
      <c r="H967" s="31" t="s">
        <v>1848</v>
      </c>
      <c r="I967" s="31">
        <v>124</v>
      </c>
      <c r="J967" s="31">
        <f>INDEX('LA lookup'!H:H,MATCH('Known to services raw data'!B967,'LA lookup'!G:G,0))</f>
        <v>56087</v>
      </c>
      <c r="K967" s="31"/>
      <c r="L967" s="31" t="str">
        <f t="shared" si="61"/>
        <v>2.2 per 1000 0-17 yr olds</v>
      </c>
      <c r="M967" s="31">
        <f t="shared" si="62"/>
        <v>2.2108509993403103</v>
      </c>
      <c r="N967" s="31">
        <f t="shared" si="63"/>
        <v>0</v>
      </c>
    </row>
    <row r="968" spans="1:14" x14ac:dyDescent="0.45">
      <c r="A968" s="31" t="str">
        <f t="shared" si="60"/>
        <v>E08000010_Total number of children in TA_number</v>
      </c>
      <c r="B968" s="31" t="s">
        <v>460</v>
      </c>
      <c r="C968" s="31" t="s">
        <v>461</v>
      </c>
      <c r="D968" s="31" t="s">
        <v>229</v>
      </c>
      <c r="E968" s="31" t="s">
        <v>1849</v>
      </c>
      <c r="F968" s="31" t="s">
        <v>73</v>
      </c>
      <c r="G968" s="31" t="s">
        <v>76</v>
      </c>
      <c r="H968" s="31" t="s">
        <v>1848</v>
      </c>
      <c r="I968" s="31">
        <v>10</v>
      </c>
      <c r="J968" s="31">
        <f>INDEX('LA lookup'!H:H,MATCH('Known to services raw data'!B968,'LA lookup'!G:G,0))</f>
        <v>68388</v>
      </c>
      <c r="K968" s="31"/>
      <c r="L968" s="31" t="str">
        <f t="shared" si="61"/>
        <v>0.1 per 1000 0-17 yr olds</v>
      </c>
      <c r="M968" s="31">
        <f t="shared" si="62"/>
        <v>0.14622448382757208</v>
      </c>
      <c r="N968" s="31">
        <f t="shared" si="63"/>
        <v>0</v>
      </c>
    </row>
    <row r="969" spans="1:14" x14ac:dyDescent="0.45">
      <c r="A969" s="31" t="str">
        <f t="shared" si="60"/>
        <v>E08000016_Total number of children in TA_number</v>
      </c>
      <c r="B969" s="31" t="s">
        <v>236</v>
      </c>
      <c r="C969" s="31" t="s">
        <v>237</v>
      </c>
      <c r="D969" s="31" t="s">
        <v>229</v>
      </c>
      <c r="E969" s="31" t="s">
        <v>1849</v>
      </c>
      <c r="F969" s="31" t="s">
        <v>73</v>
      </c>
      <c r="G969" s="31" t="s">
        <v>76</v>
      </c>
      <c r="H969" s="31" t="s">
        <v>1848</v>
      </c>
      <c r="I969" s="31">
        <v>42</v>
      </c>
      <c r="J969" s="31">
        <f>INDEX('LA lookup'!H:H,MATCH('Known to services raw data'!B969,'LA lookup'!G:G,0))</f>
        <v>50727</v>
      </c>
      <c r="K969" s="31"/>
      <c r="L969" s="31" t="str">
        <f t="shared" si="61"/>
        <v>0.8 per 1000 0-17 yr olds</v>
      </c>
      <c r="M969" s="31">
        <f t="shared" si="62"/>
        <v>0.82796144065290678</v>
      </c>
      <c r="N969" s="31">
        <f t="shared" si="63"/>
        <v>0</v>
      </c>
    </row>
    <row r="970" spans="1:14" x14ac:dyDescent="0.45">
      <c r="A970" s="31" t="str">
        <f t="shared" si="60"/>
        <v>E08000017_Total number of children in TA_number</v>
      </c>
      <c r="B970" s="31" t="s">
        <v>293</v>
      </c>
      <c r="C970" s="31" t="s">
        <v>294</v>
      </c>
      <c r="D970" s="31" t="s">
        <v>229</v>
      </c>
      <c r="E970" s="31" t="s">
        <v>1849</v>
      </c>
      <c r="F970" s="31" t="s">
        <v>73</v>
      </c>
      <c r="G970" s="31" t="s">
        <v>76</v>
      </c>
      <c r="H970" s="31" t="s">
        <v>1848</v>
      </c>
      <c r="I970" s="31">
        <v>54</v>
      </c>
      <c r="J970" s="31">
        <f>INDEX('LA lookup'!H:H,MATCH('Known to services raw data'!B970,'LA lookup'!G:G,0))</f>
        <v>66448</v>
      </c>
      <c r="K970" s="31"/>
      <c r="L970" s="31" t="str">
        <f t="shared" si="61"/>
        <v>0.8 per 1000 0-17 yr olds</v>
      </c>
      <c r="M970" s="31">
        <f t="shared" si="62"/>
        <v>0.8126655429809776</v>
      </c>
      <c r="N970" s="31">
        <f t="shared" si="63"/>
        <v>0</v>
      </c>
    </row>
    <row r="971" spans="1:14" x14ac:dyDescent="0.45">
      <c r="A971" s="31" t="str">
        <f t="shared" si="60"/>
        <v>E08000018_Total number of children in TA_number</v>
      </c>
      <c r="B971" s="31" t="s">
        <v>393</v>
      </c>
      <c r="C971" s="31" t="s">
        <v>394</v>
      </c>
      <c r="D971" s="31" t="s">
        <v>229</v>
      </c>
      <c r="E971" s="31" t="s">
        <v>1849</v>
      </c>
      <c r="F971" s="31" t="s">
        <v>73</v>
      </c>
      <c r="G971" s="31" t="s">
        <v>76</v>
      </c>
      <c r="H971" s="31" t="s">
        <v>1848</v>
      </c>
      <c r="I971" s="31">
        <v>8</v>
      </c>
      <c r="J971" s="31">
        <f>INDEX('LA lookup'!H:H,MATCH('Known to services raw data'!B971,'LA lookup'!G:G,0))</f>
        <v>57196</v>
      </c>
      <c r="K971" s="31"/>
      <c r="L971" s="31" t="str">
        <f t="shared" si="61"/>
        <v>0.1 per 1000 0-17 yr olds</v>
      </c>
      <c r="M971" s="31">
        <f t="shared" si="62"/>
        <v>0.13986992097349465</v>
      </c>
      <c r="N971" s="31">
        <f t="shared" si="63"/>
        <v>0</v>
      </c>
    </row>
    <row r="972" spans="1:14" x14ac:dyDescent="0.45">
      <c r="A972" s="31" t="str">
        <f t="shared" si="60"/>
        <v>E08000019_Total number of children in TA_number</v>
      </c>
      <c r="B972" s="31" t="s">
        <v>401</v>
      </c>
      <c r="C972" s="31" t="s">
        <v>402</v>
      </c>
      <c r="D972" s="31" t="s">
        <v>229</v>
      </c>
      <c r="E972" s="31" t="s">
        <v>1849</v>
      </c>
      <c r="F972" s="31" t="s">
        <v>73</v>
      </c>
      <c r="G972" s="31" t="s">
        <v>76</v>
      </c>
      <c r="H972" s="31" t="s">
        <v>1848</v>
      </c>
      <c r="I972" s="31">
        <v>46</v>
      </c>
      <c r="J972" s="31">
        <f>INDEX('LA lookup'!H:H,MATCH('Known to services raw data'!B972,'LA lookup'!G:G,0))</f>
        <v>117497</v>
      </c>
      <c r="K972" s="31"/>
      <c r="L972" s="31" t="str">
        <f t="shared" si="61"/>
        <v>0.4 per 1000 0-17 yr olds</v>
      </c>
      <c r="M972" s="31">
        <f t="shared" si="62"/>
        <v>0.39149935743040243</v>
      </c>
      <c r="N972" s="31">
        <f t="shared" si="63"/>
        <v>0</v>
      </c>
    </row>
    <row r="973" spans="1:14" x14ac:dyDescent="0.45">
      <c r="A973" s="31" t="str">
        <f t="shared" si="60"/>
        <v>E08000032_Total number of children in TA_number</v>
      </c>
      <c r="B973" s="31" t="s">
        <v>259</v>
      </c>
      <c r="C973" s="31" t="s">
        <v>260</v>
      </c>
      <c r="D973" s="31" t="s">
        <v>229</v>
      </c>
      <c r="E973" s="31" t="s">
        <v>1849</v>
      </c>
      <c r="F973" s="31" t="s">
        <v>73</v>
      </c>
      <c r="G973" s="31" t="s">
        <v>76</v>
      </c>
      <c r="H973" s="31" t="s">
        <v>1848</v>
      </c>
      <c r="I973" s="31">
        <v>119</v>
      </c>
      <c r="J973" s="31">
        <f>INDEX('LA lookup'!H:H,MATCH('Known to services raw data'!B973,'LA lookup'!G:G,0))</f>
        <v>142005</v>
      </c>
      <c r="K973" s="31"/>
      <c r="L973" s="31" t="str">
        <f t="shared" si="61"/>
        <v>0.8 per 1000 0-17 yr olds</v>
      </c>
      <c r="M973" s="31">
        <f t="shared" si="62"/>
        <v>0.83799866201894302</v>
      </c>
      <c r="N973" s="31">
        <f t="shared" si="63"/>
        <v>0</v>
      </c>
    </row>
    <row r="974" spans="1:14" x14ac:dyDescent="0.45">
      <c r="A974" s="31" t="str">
        <f t="shared" si="60"/>
        <v>E08000033_Total number of children in TA_number</v>
      </c>
      <c r="B974" s="31" t="s">
        <v>273</v>
      </c>
      <c r="C974" s="31" t="s">
        <v>274</v>
      </c>
      <c r="D974" s="31" t="s">
        <v>229</v>
      </c>
      <c r="E974" s="31" t="s">
        <v>1849</v>
      </c>
      <c r="F974" s="31" t="s">
        <v>73</v>
      </c>
      <c r="G974" s="31" t="s">
        <v>76</v>
      </c>
      <c r="H974" s="31" t="s">
        <v>1848</v>
      </c>
      <c r="I974" s="31">
        <v>28</v>
      </c>
      <c r="J974" s="31">
        <f>INDEX('LA lookup'!H:H,MATCH('Known to services raw data'!B974,'LA lookup'!G:G,0))</f>
        <v>46021</v>
      </c>
      <c r="K974" s="31"/>
      <c r="L974" s="31" t="str">
        <f t="shared" si="61"/>
        <v>0.6 per 1000 0-17 yr olds</v>
      </c>
      <c r="M974" s="31">
        <f t="shared" si="62"/>
        <v>0.60841789617783193</v>
      </c>
      <c r="N974" s="31">
        <f t="shared" si="63"/>
        <v>0</v>
      </c>
    </row>
    <row r="975" spans="1:14" x14ac:dyDescent="0.45">
      <c r="A975" s="31" t="str">
        <f t="shared" si="60"/>
        <v>E08000034_Total number of children in TA_number</v>
      </c>
      <c r="B975" s="31" t="s">
        <v>331</v>
      </c>
      <c r="C975" s="31" t="s">
        <v>332</v>
      </c>
      <c r="D975" s="31" t="s">
        <v>229</v>
      </c>
      <c r="E975" s="31" t="s">
        <v>1849</v>
      </c>
      <c r="F975" s="31" t="s">
        <v>73</v>
      </c>
      <c r="G975" s="31" t="s">
        <v>76</v>
      </c>
      <c r="H975" s="31" t="s">
        <v>1848</v>
      </c>
      <c r="I975" s="31">
        <v>152</v>
      </c>
      <c r="J975" s="31">
        <f>INDEX('LA lookup'!H:H,MATCH('Known to services raw data'!B975,'LA lookup'!G:G,0))</f>
        <v>100174</v>
      </c>
      <c r="K975" s="31"/>
      <c r="L975" s="31" t="str">
        <f t="shared" si="61"/>
        <v>1.5 per 1000 0-17 yr olds</v>
      </c>
      <c r="M975" s="31">
        <f t="shared" si="62"/>
        <v>1.5173597939585122</v>
      </c>
      <c r="N975" s="31">
        <f t="shared" si="63"/>
        <v>0</v>
      </c>
    </row>
    <row r="976" spans="1:14" x14ac:dyDescent="0.45">
      <c r="A976" s="31" t="str">
        <f t="shared" si="60"/>
        <v>E08000035_Total number of children in TA_number</v>
      </c>
      <c r="B976" s="31" t="s">
        <v>339</v>
      </c>
      <c r="C976" s="31" t="s">
        <v>340</v>
      </c>
      <c r="D976" s="31" t="s">
        <v>229</v>
      </c>
      <c r="E976" s="31" t="s">
        <v>1849</v>
      </c>
      <c r="F976" s="31" t="s">
        <v>73</v>
      </c>
      <c r="G976" s="31" t="s">
        <v>76</v>
      </c>
      <c r="H976" s="31" t="s">
        <v>1848</v>
      </c>
      <c r="I976" s="31">
        <v>23</v>
      </c>
      <c r="J976" s="31">
        <f>INDEX('LA lookup'!H:H,MATCH('Known to services raw data'!B976,'LA lookup'!G:G,0))</f>
        <v>168176</v>
      </c>
      <c r="K976" s="31"/>
      <c r="L976" s="31" t="str">
        <f t="shared" si="61"/>
        <v>0.1 per 1000 0-17 yr olds</v>
      </c>
      <c r="M976" s="31">
        <f t="shared" si="62"/>
        <v>0.13676148796498905</v>
      </c>
      <c r="N976" s="31">
        <f t="shared" si="63"/>
        <v>0</v>
      </c>
    </row>
    <row r="977" spans="1:14" x14ac:dyDescent="0.45">
      <c r="A977" s="31" t="str">
        <f t="shared" si="60"/>
        <v>E08000036_Total number of children in TA_number</v>
      </c>
      <c r="B977" s="31" t="s">
        <v>444</v>
      </c>
      <c r="C977" s="31" t="s">
        <v>445</v>
      </c>
      <c r="D977" s="31" t="s">
        <v>229</v>
      </c>
      <c r="E977" s="31" t="s">
        <v>1849</v>
      </c>
      <c r="F977" s="31" t="s">
        <v>73</v>
      </c>
      <c r="G977" s="31" t="s">
        <v>76</v>
      </c>
      <c r="H977" s="31" t="s">
        <v>1848</v>
      </c>
      <c r="I977" s="31">
        <v>168</v>
      </c>
      <c r="J977" s="31">
        <f>INDEX('LA lookup'!H:H,MATCH('Known to services raw data'!B977,'LA lookup'!G:G,0))</f>
        <v>72893</v>
      </c>
      <c r="K977" s="31"/>
      <c r="L977" s="31" t="str">
        <f t="shared" si="61"/>
        <v>2.3 per 1000 0-17 yr olds</v>
      </c>
      <c r="M977" s="31">
        <f t="shared" si="62"/>
        <v>2.3047480553688282</v>
      </c>
      <c r="N977" s="31">
        <f t="shared" si="63"/>
        <v>0</v>
      </c>
    </row>
    <row r="978" spans="1:14" x14ac:dyDescent="0.45">
      <c r="A978" s="31" t="str">
        <f t="shared" si="60"/>
        <v>E08000020_Total number of children in TA_number</v>
      </c>
      <c r="B978" s="31" t="s">
        <v>305</v>
      </c>
      <c r="C978" s="31" t="s">
        <v>306</v>
      </c>
      <c r="D978" s="31" t="s">
        <v>229</v>
      </c>
      <c r="E978" s="31" t="s">
        <v>1849</v>
      </c>
      <c r="F978" s="31" t="s">
        <v>73</v>
      </c>
      <c r="G978" s="31" t="s">
        <v>76</v>
      </c>
      <c r="H978" s="31" t="s">
        <v>1848</v>
      </c>
      <c r="I978" s="31">
        <v>68</v>
      </c>
      <c r="J978" s="31">
        <f>INDEX('LA lookup'!H:H,MATCH('Known to services raw data'!B978,'LA lookup'!G:G,0))</f>
        <v>39605</v>
      </c>
      <c r="K978" s="31"/>
      <c r="L978" s="31" t="str">
        <f t="shared" si="61"/>
        <v>1.7 per 1000 0-17 yr olds</v>
      </c>
      <c r="M978" s="31">
        <f t="shared" si="62"/>
        <v>1.7169549299330893</v>
      </c>
      <c r="N978" s="31">
        <f t="shared" si="63"/>
        <v>0</v>
      </c>
    </row>
    <row r="979" spans="1:14" x14ac:dyDescent="0.45">
      <c r="A979" s="31" t="str">
        <f t="shared" si="60"/>
        <v>E08000021_Total number of children in TA_number</v>
      </c>
      <c r="B979" s="31" t="s">
        <v>357</v>
      </c>
      <c r="C979" s="31" t="s">
        <v>358</v>
      </c>
      <c r="D979" s="31" t="s">
        <v>229</v>
      </c>
      <c r="E979" s="31" t="s">
        <v>1849</v>
      </c>
      <c r="F979" s="31" t="s">
        <v>73</v>
      </c>
      <c r="G979" s="31" t="s">
        <v>76</v>
      </c>
      <c r="H979" s="31" t="s">
        <v>1848</v>
      </c>
      <c r="I979" s="31">
        <v>29</v>
      </c>
      <c r="J979" s="31">
        <f>INDEX('LA lookup'!H:H,MATCH('Known to services raw data'!B979,'LA lookup'!G:G,0))</f>
        <v>58056</v>
      </c>
      <c r="K979" s="31"/>
      <c r="L979" s="31" t="str">
        <f t="shared" si="61"/>
        <v>0.5 per 1000 0-17 yr olds</v>
      </c>
      <c r="M979" s="31">
        <f t="shared" si="62"/>
        <v>0.49951770704147724</v>
      </c>
      <c r="N979" s="31">
        <f t="shared" si="63"/>
        <v>0</v>
      </c>
    </row>
    <row r="980" spans="1:14" x14ac:dyDescent="0.45">
      <c r="A980" s="31" t="str">
        <f t="shared" si="60"/>
        <v>E08000022_Total number of children in TA_number</v>
      </c>
      <c r="B980" s="31" t="s">
        <v>524</v>
      </c>
      <c r="C980" s="31" t="s">
        <v>525</v>
      </c>
      <c r="D980" s="31" t="s">
        <v>229</v>
      </c>
      <c r="E980" s="31" t="s">
        <v>1849</v>
      </c>
      <c r="F980" s="31" t="s">
        <v>73</v>
      </c>
      <c r="G980" s="31" t="s">
        <v>76</v>
      </c>
      <c r="H980" s="31" t="s">
        <v>1848</v>
      </c>
      <c r="I980" s="31">
        <v>41</v>
      </c>
      <c r="J980" s="31">
        <f>INDEX('LA lookup'!H:H,MATCH('Known to services raw data'!B980,'LA lookup'!G:G,0))</f>
        <v>41360</v>
      </c>
      <c r="K980" s="31"/>
      <c r="L980" s="31" t="str">
        <f t="shared" si="61"/>
        <v>1 per 1000 0-17 yr olds</v>
      </c>
      <c r="M980" s="31">
        <f t="shared" si="62"/>
        <v>0.99129593810444883</v>
      </c>
      <c r="N980" s="31">
        <f t="shared" si="63"/>
        <v>0</v>
      </c>
    </row>
    <row r="981" spans="1:14" x14ac:dyDescent="0.45">
      <c r="A981" s="31" t="str">
        <f t="shared" si="60"/>
        <v>E08000023_Total number of children in TA_number</v>
      </c>
      <c r="B981" s="31" t="s">
        <v>410</v>
      </c>
      <c r="C981" s="31" t="s">
        <v>411</v>
      </c>
      <c r="D981" s="31" t="s">
        <v>229</v>
      </c>
      <c r="E981" s="31" t="s">
        <v>1849</v>
      </c>
      <c r="F981" s="31" t="s">
        <v>73</v>
      </c>
      <c r="G981" s="31" t="s">
        <v>76</v>
      </c>
      <c r="H981" s="31" t="s">
        <v>1848</v>
      </c>
      <c r="I981" s="31">
        <v>2</v>
      </c>
      <c r="J981" s="31">
        <f>INDEX('LA lookup'!H:H,MATCH('Known to services raw data'!B981,'LA lookup'!G:G,0))</f>
        <v>29920</v>
      </c>
      <c r="K981" s="31"/>
      <c r="L981" s="31" t="str">
        <f t="shared" si="61"/>
        <v>0.1 per 1000 0-17 yr olds</v>
      </c>
      <c r="M981" s="31">
        <f t="shared" si="62"/>
        <v>6.684491978609626E-2</v>
      </c>
      <c r="N981" s="31">
        <f t="shared" si="63"/>
        <v>0</v>
      </c>
    </row>
    <row r="982" spans="1:14" x14ac:dyDescent="0.45">
      <c r="A982" s="31" t="str">
        <f t="shared" si="60"/>
        <v>E08000024_Total number of children in TA_number</v>
      </c>
      <c r="B982" s="31" t="s">
        <v>428</v>
      </c>
      <c r="C982" s="31" t="s">
        <v>429</v>
      </c>
      <c r="D982" s="31" t="s">
        <v>229</v>
      </c>
      <c r="E982" s="31" t="s">
        <v>1849</v>
      </c>
      <c r="F982" s="31" t="s">
        <v>73</v>
      </c>
      <c r="G982" s="31" t="s">
        <v>76</v>
      </c>
      <c r="H982" s="31" t="s">
        <v>1848</v>
      </c>
      <c r="I982" s="31">
        <v>4</v>
      </c>
      <c r="J982" s="31">
        <f>INDEX('LA lookup'!H:H,MATCH('Known to services raw data'!B982,'LA lookup'!G:G,0))</f>
        <v>54563</v>
      </c>
      <c r="K982" s="31"/>
      <c r="L982" s="31" t="str">
        <f t="shared" si="61"/>
        <v>0.1 per 1000 0-17 yr olds</v>
      </c>
      <c r="M982" s="31">
        <f t="shared" si="62"/>
        <v>7.3309752029763767E-2</v>
      </c>
      <c r="N982" s="31">
        <f t="shared" si="63"/>
        <v>0</v>
      </c>
    </row>
    <row r="983" spans="1:14" x14ac:dyDescent="0.45">
      <c r="A983" s="31" t="str">
        <f t="shared" si="60"/>
        <v>E06000053_Total number of children in TA_number</v>
      </c>
      <c r="B983" s="31" t="s">
        <v>550</v>
      </c>
      <c r="C983" s="31" t="s">
        <v>736</v>
      </c>
      <c r="D983" s="31" t="s">
        <v>229</v>
      </c>
      <c r="E983" s="31" t="s">
        <v>1849</v>
      </c>
      <c r="F983" s="31" t="s">
        <v>73</v>
      </c>
      <c r="G983" s="31" t="s">
        <v>76</v>
      </c>
      <c r="H983" s="31" t="s">
        <v>1848</v>
      </c>
      <c r="I983" s="31">
        <v>0</v>
      </c>
      <c r="J983" s="31">
        <f>INDEX('LA lookup'!H:H,MATCH('Known to services raw data'!B983,'LA lookup'!G:G,0))</f>
        <v>368</v>
      </c>
      <c r="K983" s="31"/>
      <c r="L983" s="31" t="str">
        <f t="shared" si="61"/>
        <v>0 per 1000 0-17 yr olds</v>
      </c>
      <c r="M983" s="31">
        <f t="shared" si="62"/>
        <v>0</v>
      </c>
      <c r="N983" s="31">
        <f t="shared" si="63"/>
        <v>1</v>
      </c>
    </row>
    <row r="984" spans="1:14" x14ac:dyDescent="0.45">
      <c r="A984" s="31" t="str">
        <f t="shared" si="60"/>
        <v>E06000022_Total number of children in TA_number</v>
      </c>
      <c r="B984" s="31" t="s">
        <v>238</v>
      </c>
      <c r="C984" s="31" t="s">
        <v>239</v>
      </c>
      <c r="D984" s="31" t="s">
        <v>229</v>
      </c>
      <c r="E984" s="31" t="s">
        <v>1849</v>
      </c>
      <c r="F984" s="31" t="s">
        <v>73</v>
      </c>
      <c r="G984" s="31" t="s">
        <v>76</v>
      </c>
      <c r="H984" s="31" t="s">
        <v>1848</v>
      </c>
      <c r="I984" s="31">
        <v>24</v>
      </c>
      <c r="J984" s="31">
        <f>INDEX('LA lookup'!H:H,MATCH('Known to services raw data'!B984,'LA lookup'!G:G,0))</f>
        <v>35946</v>
      </c>
      <c r="K984" s="31"/>
      <c r="L984" s="31" t="str">
        <f t="shared" si="61"/>
        <v>0.7 per 1000 0-17 yr olds</v>
      </c>
      <c r="M984" s="31">
        <f t="shared" si="62"/>
        <v>0.66766816892004677</v>
      </c>
      <c r="N984" s="31">
        <f t="shared" si="63"/>
        <v>0</v>
      </c>
    </row>
    <row r="985" spans="1:14" x14ac:dyDescent="0.45">
      <c r="A985" s="31" t="str">
        <f t="shared" si="60"/>
        <v>E06000023_Total number of children in TA_number</v>
      </c>
      <c r="B985" s="31" t="s">
        <v>265</v>
      </c>
      <c r="C985" s="31" t="s">
        <v>1851</v>
      </c>
      <c r="D985" s="31" t="s">
        <v>229</v>
      </c>
      <c r="E985" s="31" t="s">
        <v>1849</v>
      </c>
      <c r="F985" s="31" t="s">
        <v>73</v>
      </c>
      <c r="G985" s="31" t="s">
        <v>76</v>
      </c>
      <c r="H985" s="31" t="s">
        <v>1848</v>
      </c>
      <c r="I985" s="31">
        <v>888</v>
      </c>
      <c r="J985" s="31">
        <f>INDEX('LA lookup'!H:H,MATCH('Known to services raw data'!B985,'LA lookup'!G:G,0))</f>
        <v>94016</v>
      </c>
      <c r="K985" s="31"/>
      <c r="L985" s="31" t="str">
        <f t="shared" si="61"/>
        <v>9.4 per 1000 0-17 yr olds</v>
      </c>
      <c r="M985" s="31">
        <f t="shared" si="62"/>
        <v>9.4452008168822328</v>
      </c>
      <c r="N985" s="31">
        <f t="shared" si="63"/>
        <v>0</v>
      </c>
    </row>
    <row r="986" spans="1:14" x14ac:dyDescent="0.45">
      <c r="A986" s="31" t="str">
        <f t="shared" si="60"/>
        <v>E06000024_Total number of children in TA_number</v>
      </c>
      <c r="B986" s="31" t="s">
        <v>367</v>
      </c>
      <c r="C986" s="31" t="s">
        <v>368</v>
      </c>
      <c r="D986" s="31" t="s">
        <v>229</v>
      </c>
      <c r="E986" s="31" t="s">
        <v>1849</v>
      </c>
      <c r="F986" s="31" t="s">
        <v>73</v>
      </c>
      <c r="G986" s="31" t="s">
        <v>76</v>
      </c>
      <c r="H986" s="31" t="s">
        <v>1848</v>
      </c>
      <c r="I986" s="31">
        <v>62</v>
      </c>
      <c r="J986" s="31">
        <f>INDEX('LA lookup'!H:H,MATCH('Known to services raw data'!B986,'LA lookup'!G:G,0))</f>
        <v>43435</v>
      </c>
      <c r="K986" s="31"/>
      <c r="L986" s="31" t="str">
        <f t="shared" si="61"/>
        <v>1.4 per 1000 0-17 yr olds</v>
      </c>
      <c r="M986" s="31">
        <f t="shared" si="62"/>
        <v>1.4274202831817657</v>
      </c>
      <c r="N986" s="31">
        <f t="shared" si="63"/>
        <v>0</v>
      </c>
    </row>
    <row r="987" spans="1:14" x14ac:dyDescent="0.45">
      <c r="A987" s="31" t="str">
        <f t="shared" si="60"/>
        <v>E06000025_Total number of children in TA_number</v>
      </c>
      <c r="B987" s="31" t="s">
        <v>408</v>
      </c>
      <c r="C987" s="31" t="s">
        <v>409</v>
      </c>
      <c r="D987" s="31" t="s">
        <v>229</v>
      </c>
      <c r="E987" s="31" t="s">
        <v>1849</v>
      </c>
      <c r="F987" s="31" t="s">
        <v>73</v>
      </c>
      <c r="G987" s="31" t="s">
        <v>76</v>
      </c>
      <c r="H987" s="31" t="s">
        <v>1848</v>
      </c>
      <c r="I987" s="31">
        <v>90</v>
      </c>
      <c r="J987" s="31">
        <f>INDEX('LA lookup'!H:H,MATCH('Known to services raw data'!B987,'LA lookup'!G:G,0))</f>
        <v>58867</v>
      </c>
      <c r="K987" s="31"/>
      <c r="L987" s="31" t="str">
        <f t="shared" si="61"/>
        <v>1.5 per 1000 0-17 yr olds</v>
      </c>
      <c r="M987" s="31">
        <f t="shared" si="62"/>
        <v>1.5288701649481033</v>
      </c>
      <c r="N987" s="31">
        <f t="shared" si="63"/>
        <v>0</v>
      </c>
    </row>
    <row r="988" spans="1:14" x14ac:dyDescent="0.45">
      <c r="A988" s="31" t="str">
        <f t="shared" si="60"/>
        <v>E06000001_Total number of children in TA_number</v>
      </c>
      <c r="B988" s="31" t="s">
        <v>313</v>
      </c>
      <c r="C988" s="31" t="s">
        <v>314</v>
      </c>
      <c r="D988" s="31" t="s">
        <v>229</v>
      </c>
      <c r="E988" s="31" t="s">
        <v>1849</v>
      </c>
      <c r="F988" s="31" t="s">
        <v>73</v>
      </c>
      <c r="G988" s="31" t="s">
        <v>76</v>
      </c>
      <c r="H988" s="31" t="s">
        <v>1848</v>
      </c>
      <c r="I988" s="31">
        <v>3</v>
      </c>
      <c r="J988" s="31">
        <f>INDEX('LA lookup'!H:H,MATCH('Known to services raw data'!B988,'LA lookup'!G:G,0))</f>
        <v>20006</v>
      </c>
      <c r="K988" s="31"/>
      <c r="L988" s="31" t="str">
        <f t="shared" si="61"/>
        <v>0.1 per 1000 0-17 yr olds</v>
      </c>
      <c r="M988" s="31">
        <f t="shared" si="62"/>
        <v>0.14995501349595122</v>
      </c>
      <c r="N988" s="31">
        <f t="shared" si="63"/>
        <v>0</v>
      </c>
    </row>
    <row r="989" spans="1:14" x14ac:dyDescent="0.45">
      <c r="A989" s="31" t="str">
        <f t="shared" si="60"/>
        <v>E06000002_Total number of children in TA_number</v>
      </c>
      <c r="B989" s="31" t="s">
        <v>511</v>
      </c>
      <c r="C989" s="31" t="s">
        <v>725</v>
      </c>
      <c r="D989" s="31" t="s">
        <v>229</v>
      </c>
      <c r="E989" s="31" t="s">
        <v>1849</v>
      </c>
      <c r="F989" s="31" t="s">
        <v>73</v>
      </c>
      <c r="G989" s="31" t="s">
        <v>76</v>
      </c>
      <c r="H989" s="31" t="s">
        <v>1848</v>
      </c>
      <c r="I989" s="31">
        <v>0</v>
      </c>
      <c r="J989" s="31">
        <f>INDEX('LA lookup'!H:H,MATCH('Known to services raw data'!B989,'LA lookup'!G:G,0))</f>
        <v>32513</v>
      </c>
      <c r="K989" s="31"/>
      <c r="L989" s="31" t="str">
        <f t="shared" si="61"/>
        <v>0 per 1000 0-17 yr olds</v>
      </c>
      <c r="M989" s="31">
        <f t="shared" si="62"/>
        <v>0</v>
      </c>
      <c r="N989" s="31">
        <f t="shared" si="63"/>
        <v>0</v>
      </c>
    </row>
    <row r="990" spans="1:14" x14ac:dyDescent="0.45">
      <c r="A990" s="31" t="str">
        <f t="shared" si="60"/>
        <v>E06000003_Total number of children in TA_number</v>
      </c>
      <c r="B990" s="31" t="s">
        <v>387</v>
      </c>
      <c r="C990" s="31" t="s">
        <v>388</v>
      </c>
      <c r="D990" s="31" t="s">
        <v>229</v>
      </c>
      <c r="E990" s="31" t="s">
        <v>1849</v>
      </c>
      <c r="F990" s="31" t="s">
        <v>73</v>
      </c>
      <c r="G990" s="31" t="s">
        <v>76</v>
      </c>
      <c r="H990" s="31" t="s">
        <v>1848</v>
      </c>
      <c r="I990" s="31">
        <v>7</v>
      </c>
      <c r="J990" s="31">
        <f>INDEX('LA lookup'!H:H,MATCH('Known to services raw data'!B990,'LA lookup'!G:G,0))</f>
        <v>27626</v>
      </c>
      <c r="K990" s="31"/>
      <c r="L990" s="31" t="str">
        <f t="shared" si="61"/>
        <v>0.3 per 1000 0-17 yr olds</v>
      </c>
      <c r="M990" s="31">
        <f t="shared" si="62"/>
        <v>0.25338449286903642</v>
      </c>
      <c r="N990" s="31">
        <f t="shared" si="63"/>
        <v>0</v>
      </c>
    </row>
    <row r="991" spans="1:14" x14ac:dyDescent="0.45">
      <c r="A991" s="31" t="str">
        <f t="shared" si="60"/>
        <v>E06000004_Total number of children in TA_number</v>
      </c>
      <c r="B991" s="31" t="s">
        <v>422</v>
      </c>
      <c r="C991" s="31" t="s">
        <v>423</v>
      </c>
      <c r="D991" s="31" t="s">
        <v>229</v>
      </c>
      <c r="E991" s="31" t="s">
        <v>1849</v>
      </c>
      <c r="F991" s="31" t="s">
        <v>73</v>
      </c>
      <c r="G991" s="31" t="s">
        <v>76</v>
      </c>
      <c r="H991" s="31" t="s">
        <v>1848</v>
      </c>
      <c r="I991" s="31">
        <v>38</v>
      </c>
      <c r="J991" s="31">
        <f>INDEX('LA lookup'!H:H,MATCH('Known to services raw data'!B991,'LA lookup'!G:G,0))</f>
        <v>43521</v>
      </c>
      <c r="K991" s="31"/>
      <c r="L991" s="31" t="str">
        <f t="shared" si="61"/>
        <v>0.9 per 1000 0-17 yr olds</v>
      </c>
      <c r="M991" s="31">
        <f t="shared" si="62"/>
        <v>0.87314170170722172</v>
      </c>
      <c r="N991" s="31">
        <f t="shared" si="63"/>
        <v>0</v>
      </c>
    </row>
    <row r="992" spans="1:14" x14ac:dyDescent="0.45">
      <c r="A992" s="31" t="str">
        <f t="shared" si="60"/>
        <v>E06000010_Total number of children in TA_number</v>
      </c>
      <c r="B992" s="31" t="s">
        <v>329</v>
      </c>
      <c r="C992" s="31" t="s">
        <v>1852</v>
      </c>
      <c r="D992" s="31" t="s">
        <v>229</v>
      </c>
      <c r="E992" s="31" t="s">
        <v>1849</v>
      </c>
      <c r="F992" s="31" t="s">
        <v>73</v>
      </c>
      <c r="G992" s="31" t="s">
        <v>76</v>
      </c>
      <c r="H992" s="31" t="s">
        <v>1848</v>
      </c>
      <c r="I992" s="31">
        <v>71</v>
      </c>
      <c r="J992" s="31">
        <f>INDEX('LA lookup'!H:H,MATCH('Known to services raw data'!B992,'LA lookup'!G:G,0))</f>
        <v>57023</v>
      </c>
      <c r="K992" s="31"/>
      <c r="L992" s="31" t="str">
        <f t="shared" si="61"/>
        <v>1.2 per 1000 0-17 yr olds</v>
      </c>
      <c r="M992" s="31">
        <f t="shared" si="62"/>
        <v>1.2451116216263611</v>
      </c>
      <c r="N992" s="31">
        <f t="shared" si="63"/>
        <v>0</v>
      </c>
    </row>
    <row r="993" spans="1:14" x14ac:dyDescent="0.45">
      <c r="A993" s="31" t="str">
        <f t="shared" si="60"/>
        <v>E06000011_Total number of children in TA_number</v>
      </c>
      <c r="B993" s="31" t="s">
        <v>514</v>
      </c>
      <c r="C993" s="31" t="s">
        <v>594</v>
      </c>
      <c r="D993" s="31" t="s">
        <v>229</v>
      </c>
      <c r="E993" s="31" t="s">
        <v>1849</v>
      </c>
      <c r="F993" s="31" t="s">
        <v>73</v>
      </c>
      <c r="G993" s="31" t="s">
        <v>76</v>
      </c>
      <c r="H993" s="31" t="s">
        <v>1848</v>
      </c>
      <c r="I993" s="31">
        <v>58</v>
      </c>
      <c r="J993" s="31">
        <f>INDEX('LA lookup'!H:H,MATCH('Known to services raw data'!B993,'LA lookup'!G:G,0))</f>
        <v>62942</v>
      </c>
      <c r="K993" s="31"/>
      <c r="L993" s="31" t="str">
        <f t="shared" si="61"/>
        <v>0.9 per 1000 0-17 yr olds</v>
      </c>
      <c r="M993" s="31">
        <f t="shared" si="62"/>
        <v>0.921483270312351</v>
      </c>
      <c r="N993" s="31">
        <f t="shared" si="63"/>
        <v>0</v>
      </c>
    </row>
    <row r="994" spans="1:14" x14ac:dyDescent="0.45">
      <c r="A994" s="31" t="str">
        <f t="shared" si="60"/>
        <v>E06000012_Total number of children in TA_number</v>
      </c>
      <c r="B994" s="31" t="s">
        <v>363</v>
      </c>
      <c r="C994" s="31" t="s">
        <v>364</v>
      </c>
      <c r="D994" s="31" t="s">
        <v>229</v>
      </c>
      <c r="E994" s="31" t="s">
        <v>1849</v>
      </c>
      <c r="F994" s="31" t="s">
        <v>73</v>
      </c>
      <c r="G994" s="31" t="s">
        <v>76</v>
      </c>
      <c r="H994" s="31" t="s">
        <v>1848</v>
      </c>
      <c r="I994" s="31">
        <v>14</v>
      </c>
      <c r="J994" s="31">
        <f>INDEX('LA lookup'!H:H,MATCH('Known to services raw data'!B994,'LA lookup'!G:G,0))</f>
        <v>34503</v>
      </c>
      <c r="K994" s="31"/>
      <c r="L994" s="31" t="str">
        <f t="shared" si="61"/>
        <v>0.4 per 1000 0-17 yr olds</v>
      </c>
      <c r="M994" s="31">
        <f t="shared" si="62"/>
        <v>0.40576181781294379</v>
      </c>
      <c r="N994" s="31">
        <f t="shared" si="63"/>
        <v>0</v>
      </c>
    </row>
    <row r="995" spans="1:14" x14ac:dyDescent="0.45">
      <c r="A995" s="31" t="str">
        <f t="shared" si="60"/>
        <v>E06000013_Total number of children in TA_number</v>
      </c>
      <c r="B995" s="31" t="s">
        <v>365</v>
      </c>
      <c r="C995" s="31" t="s">
        <v>366</v>
      </c>
      <c r="D995" s="31" t="s">
        <v>229</v>
      </c>
      <c r="E995" s="31" t="s">
        <v>1849</v>
      </c>
      <c r="F995" s="31" t="s">
        <v>73</v>
      </c>
      <c r="G995" s="31" t="s">
        <v>76</v>
      </c>
      <c r="H995" s="31" t="s">
        <v>1848</v>
      </c>
      <c r="I995" s="31">
        <v>15</v>
      </c>
      <c r="J995" s="31">
        <f>INDEX('LA lookup'!H:H,MATCH('Known to services raw data'!B995,'LA lookup'!G:G,0))</f>
        <v>35714</v>
      </c>
      <c r="K995" s="31"/>
      <c r="L995" s="31" t="str">
        <f t="shared" si="61"/>
        <v>0.4 per 1000 0-17 yr olds</v>
      </c>
      <c r="M995" s="31">
        <f t="shared" si="62"/>
        <v>0.42000336002688021</v>
      </c>
      <c r="N995" s="31">
        <f t="shared" si="63"/>
        <v>0</v>
      </c>
    </row>
    <row r="996" spans="1:14" x14ac:dyDescent="0.45">
      <c r="A996" s="31" t="str">
        <f t="shared" si="60"/>
        <v>E10000023_Total number of children in TA_number</v>
      </c>
      <c r="B996" s="31" t="s">
        <v>369</v>
      </c>
      <c r="C996" s="31" t="s">
        <v>370</v>
      </c>
      <c r="D996" s="31" t="s">
        <v>229</v>
      </c>
      <c r="E996" s="31" t="s">
        <v>1849</v>
      </c>
      <c r="F996" s="31" t="s">
        <v>73</v>
      </c>
      <c r="G996" s="31" t="s">
        <v>76</v>
      </c>
      <c r="H996" s="31" t="s">
        <v>1848</v>
      </c>
      <c r="I996" s="31">
        <v>49</v>
      </c>
      <c r="J996" s="31">
        <f>INDEX('LA lookup'!H:H,MATCH('Known to services raw data'!B996,'LA lookup'!G:G,0))</f>
        <v>117499</v>
      </c>
      <c r="K996" s="31"/>
      <c r="L996" s="31" t="str">
        <f t="shared" si="61"/>
        <v>0.4 per 1000 0-17 yr olds</v>
      </c>
      <c r="M996" s="31">
        <f t="shared" si="62"/>
        <v>0.41702482574319782</v>
      </c>
      <c r="N996" s="31">
        <f t="shared" si="63"/>
        <v>0</v>
      </c>
    </row>
    <row r="997" spans="1:14" x14ac:dyDescent="0.45">
      <c r="A997" s="31" t="str">
        <f t="shared" si="60"/>
        <v>E06000014_Total number of children in TA_number</v>
      </c>
      <c r="B997" s="31" t="s">
        <v>472</v>
      </c>
      <c r="C997" s="31" t="s">
        <v>473</v>
      </c>
      <c r="D997" s="31" t="s">
        <v>229</v>
      </c>
      <c r="E997" s="31" t="s">
        <v>1849</v>
      </c>
      <c r="F997" s="31" t="s">
        <v>73</v>
      </c>
      <c r="G997" s="31" t="s">
        <v>76</v>
      </c>
      <c r="H997" s="31" t="s">
        <v>1848</v>
      </c>
      <c r="I997" s="31">
        <v>31</v>
      </c>
      <c r="J997" s="31">
        <f>INDEX('LA lookup'!H:H,MATCH('Known to services raw data'!B997,'LA lookup'!G:G,0))</f>
        <v>36572</v>
      </c>
      <c r="K997" s="31"/>
      <c r="L997" s="31" t="str">
        <f t="shared" si="61"/>
        <v>0.8 per 1000 0-17 yr olds</v>
      </c>
      <c r="M997" s="31">
        <f t="shared" si="62"/>
        <v>0.84764300557803784</v>
      </c>
      <c r="N997" s="31">
        <f t="shared" si="63"/>
        <v>0</v>
      </c>
    </row>
    <row r="998" spans="1:14" x14ac:dyDescent="0.45">
      <c r="A998" s="31" t="str">
        <f t="shared" si="60"/>
        <v>E06000032_Total number of children in TA_number</v>
      </c>
      <c r="B998" s="31" t="s">
        <v>564</v>
      </c>
      <c r="C998" s="31" t="s">
        <v>724</v>
      </c>
      <c r="D998" s="31" t="s">
        <v>229</v>
      </c>
      <c r="E998" s="31" t="s">
        <v>1849</v>
      </c>
      <c r="F998" s="31" t="s">
        <v>73</v>
      </c>
      <c r="G998" s="31" t="s">
        <v>76</v>
      </c>
      <c r="H998" s="31" t="s">
        <v>1848</v>
      </c>
      <c r="I998" s="31">
        <v>2104</v>
      </c>
      <c r="J998" s="31">
        <f>INDEX('LA lookup'!H:H,MATCH('Known to services raw data'!B998,'LA lookup'!G:G,0))</f>
        <v>57375</v>
      </c>
      <c r="K998" s="31"/>
      <c r="L998" s="31" t="str">
        <f t="shared" si="61"/>
        <v>36.7 per 1000 0-17 yr olds</v>
      </c>
      <c r="M998" s="31">
        <f t="shared" si="62"/>
        <v>36.671023965141607</v>
      </c>
      <c r="N998" s="31">
        <f t="shared" si="63"/>
        <v>0</v>
      </c>
    </row>
    <row r="999" spans="1:14" x14ac:dyDescent="0.45">
      <c r="A999" s="31" t="str">
        <f t="shared" si="60"/>
        <v>E06000055_Total number of children in TA_number</v>
      </c>
      <c r="B999" s="31" t="s">
        <v>240</v>
      </c>
      <c r="C999" s="31" t="s">
        <v>1853</v>
      </c>
      <c r="D999" s="31" t="s">
        <v>229</v>
      </c>
      <c r="E999" s="31" t="s">
        <v>1849</v>
      </c>
      <c r="F999" s="31" t="s">
        <v>73</v>
      </c>
      <c r="G999" s="31" t="s">
        <v>76</v>
      </c>
      <c r="H999" s="31" t="s">
        <v>1848</v>
      </c>
      <c r="I999" s="31">
        <v>224</v>
      </c>
      <c r="J999" s="31">
        <f>INDEX('LA lookup'!H:H,MATCH('Known to services raw data'!B999,'LA lookup'!G:G,0))</f>
        <v>40088</v>
      </c>
      <c r="K999" s="31"/>
      <c r="L999" s="31" t="str">
        <f t="shared" si="61"/>
        <v>5.6 per 1000 0-17 yr olds</v>
      </c>
      <c r="M999" s="31">
        <f t="shared" si="62"/>
        <v>5.5877070445020953</v>
      </c>
      <c r="N999" s="31">
        <f t="shared" si="63"/>
        <v>0</v>
      </c>
    </row>
    <row r="1000" spans="1:14" x14ac:dyDescent="0.45">
      <c r="A1000" s="31" t="str">
        <f t="shared" si="60"/>
        <v>E06000056_Total number of children in TA_number</v>
      </c>
      <c r="B1000" s="31" t="s">
        <v>279</v>
      </c>
      <c r="C1000" s="31" t="s">
        <v>280</v>
      </c>
      <c r="D1000" s="31" t="s">
        <v>229</v>
      </c>
      <c r="E1000" s="31" t="s">
        <v>1849</v>
      </c>
      <c r="F1000" s="31" t="s">
        <v>73</v>
      </c>
      <c r="G1000" s="31" t="s">
        <v>76</v>
      </c>
      <c r="H1000" s="31" t="s">
        <v>1848</v>
      </c>
      <c r="I1000" s="31">
        <v>239</v>
      </c>
      <c r="J1000" s="31">
        <f>INDEX('LA lookup'!H:H,MATCH('Known to services raw data'!B1000,'LA lookup'!G:G,0))</f>
        <v>62515</v>
      </c>
      <c r="K1000" s="31"/>
      <c r="L1000" s="31" t="str">
        <f t="shared" si="61"/>
        <v>3.8 per 1000 0-17 yr olds</v>
      </c>
      <c r="M1000" s="31">
        <f t="shared" si="62"/>
        <v>3.8230824602095494</v>
      </c>
      <c r="N1000" s="31">
        <f t="shared" si="63"/>
        <v>0</v>
      </c>
    </row>
    <row r="1001" spans="1:14" x14ac:dyDescent="0.45">
      <c r="A1001" s="31" t="str">
        <f t="shared" si="60"/>
        <v>E10000002_Total number of children in TA_number</v>
      </c>
      <c r="B1001" s="31" t="s">
        <v>269</v>
      </c>
      <c r="C1001" s="31" t="s">
        <v>270</v>
      </c>
      <c r="D1001" s="31" t="s">
        <v>229</v>
      </c>
      <c r="E1001" s="31" t="s">
        <v>1849</v>
      </c>
      <c r="F1001" s="31" t="s">
        <v>73</v>
      </c>
      <c r="G1001" s="31" t="s">
        <v>76</v>
      </c>
      <c r="H1001" s="31" t="s">
        <v>1848</v>
      </c>
      <c r="I1001" s="31">
        <v>296</v>
      </c>
      <c r="J1001" s="31">
        <f>INDEX('LA lookup'!H:H,MATCH('Known to services raw data'!B1001,'LA lookup'!G:G,0))</f>
        <v>124321</v>
      </c>
      <c r="K1001" s="31"/>
      <c r="L1001" s="31" t="str">
        <f t="shared" si="61"/>
        <v>2.4 per 1000 0-17 yr olds</v>
      </c>
      <c r="M1001" s="31">
        <f t="shared" si="62"/>
        <v>2.3809332293015659</v>
      </c>
      <c r="N1001" s="31">
        <f t="shared" si="63"/>
        <v>0</v>
      </c>
    </row>
    <row r="1002" spans="1:14" x14ac:dyDescent="0.45">
      <c r="A1002" s="31" t="str">
        <f t="shared" si="60"/>
        <v>E06000042_Total number of children in TA_number</v>
      </c>
      <c r="B1002" s="31" t="s">
        <v>355</v>
      </c>
      <c r="C1002" s="31" t="s">
        <v>356</v>
      </c>
      <c r="D1002" s="31" t="s">
        <v>229</v>
      </c>
      <c r="E1002" s="31" t="s">
        <v>1849</v>
      </c>
      <c r="F1002" s="31" t="s">
        <v>73</v>
      </c>
      <c r="G1002" s="31" t="s">
        <v>76</v>
      </c>
      <c r="H1002" s="31" t="s">
        <v>1848</v>
      </c>
      <c r="I1002" s="31">
        <v>815</v>
      </c>
      <c r="J1002" s="31">
        <f>INDEX('LA lookup'!H:H,MATCH('Known to services raw data'!B1002,'LA lookup'!G:G,0))</f>
        <v>68278</v>
      </c>
      <c r="K1002" s="31"/>
      <c r="L1002" s="31" t="str">
        <f t="shared" si="61"/>
        <v>11.9 per 1000 0-17 yr olds</v>
      </c>
      <c r="M1002" s="31">
        <f t="shared" si="62"/>
        <v>11.936494917835907</v>
      </c>
      <c r="N1002" s="31">
        <f t="shared" si="63"/>
        <v>0</v>
      </c>
    </row>
    <row r="1003" spans="1:14" x14ac:dyDescent="0.45">
      <c r="A1003" s="31" t="str">
        <f t="shared" si="60"/>
        <v>E10000007_Total number of children in TA_number</v>
      </c>
      <c r="B1003" s="31" t="s">
        <v>291</v>
      </c>
      <c r="C1003" s="31" t="s">
        <v>292</v>
      </c>
      <c r="D1003" s="31" t="s">
        <v>229</v>
      </c>
      <c r="E1003" s="31" t="s">
        <v>1849</v>
      </c>
      <c r="F1003" s="31" t="s">
        <v>73</v>
      </c>
      <c r="G1003" s="31" t="s">
        <v>76</v>
      </c>
      <c r="H1003" s="31" t="s">
        <v>1848</v>
      </c>
      <c r="I1003" s="31">
        <v>98</v>
      </c>
      <c r="J1003" s="31">
        <f>INDEX('LA lookup'!H:H,MATCH('Known to services raw data'!B1003,'LA lookup'!G:G,0))</f>
        <v>153272</v>
      </c>
      <c r="K1003" s="31"/>
      <c r="L1003" s="31" t="str">
        <f t="shared" si="61"/>
        <v>0.6 per 1000 0-17 yr olds</v>
      </c>
      <c r="M1003" s="31">
        <f t="shared" si="62"/>
        <v>0.63938618925831203</v>
      </c>
      <c r="N1003" s="31">
        <f t="shared" si="63"/>
        <v>0</v>
      </c>
    </row>
    <row r="1004" spans="1:14" x14ac:dyDescent="0.45">
      <c r="A1004" s="31" t="str">
        <f t="shared" si="60"/>
        <v>E06000015_Total number of children in TA_number</v>
      </c>
      <c r="B1004" s="31" t="s">
        <v>289</v>
      </c>
      <c r="C1004" s="31" t="s">
        <v>290</v>
      </c>
      <c r="D1004" s="31" t="s">
        <v>229</v>
      </c>
      <c r="E1004" s="31" t="s">
        <v>1849</v>
      </c>
      <c r="F1004" s="31" t="s">
        <v>73</v>
      </c>
      <c r="G1004" s="31" t="s">
        <v>76</v>
      </c>
      <c r="H1004" s="31" t="s">
        <v>1848</v>
      </c>
      <c r="I1004" s="31">
        <v>106</v>
      </c>
      <c r="J1004" s="31">
        <f>INDEX('LA lookup'!H:H,MATCH('Known to services raw data'!B1004,'LA lookup'!G:G,0))</f>
        <v>59899</v>
      </c>
      <c r="K1004" s="31"/>
      <c r="L1004" s="31" t="str">
        <f t="shared" si="61"/>
        <v>1.8 per 1000 0-17 yr olds</v>
      </c>
      <c r="M1004" s="31">
        <f t="shared" si="62"/>
        <v>1.7696455700429055</v>
      </c>
      <c r="N1004" s="31">
        <f t="shared" si="63"/>
        <v>0</v>
      </c>
    </row>
    <row r="1005" spans="1:14" x14ac:dyDescent="0.45">
      <c r="A1005" s="31" t="str">
        <f t="shared" si="60"/>
        <v>E10000009_Total number of children in TA_number</v>
      </c>
      <c r="B1005" s="31" t="s">
        <v>295</v>
      </c>
      <c r="C1005" s="31" t="s">
        <v>296</v>
      </c>
      <c r="D1005" s="31" t="s">
        <v>229</v>
      </c>
      <c r="E1005" s="31" t="s">
        <v>1849</v>
      </c>
      <c r="F1005" s="31" t="s">
        <v>73</v>
      </c>
      <c r="G1005" s="31" t="s">
        <v>76</v>
      </c>
      <c r="H1005" s="31" t="s">
        <v>1848</v>
      </c>
      <c r="I1005" s="31">
        <v>211</v>
      </c>
      <c r="J1005" s="31">
        <f>INDEX('LA lookup'!H:H,MATCH('Known to services raw data'!B1005,'LA lookup'!G:G,0))</f>
        <v>76699</v>
      </c>
      <c r="K1005" s="31"/>
      <c r="L1005" s="31" t="str">
        <f t="shared" si="61"/>
        <v>2.8 per 1000 0-17 yr olds</v>
      </c>
      <c r="M1005" s="31">
        <f t="shared" si="62"/>
        <v>2.751013702916596</v>
      </c>
      <c r="N1005" s="31">
        <f t="shared" si="63"/>
        <v>0</v>
      </c>
    </row>
    <row r="1006" spans="1:14" x14ac:dyDescent="0.45">
      <c r="A1006" s="31" t="str">
        <f t="shared" si="60"/>
        <v>E06000047_Total number of children in TA_number</v>
      </c>
      <c r="B1006" s="31" t="s">
        <v>528</v>
      </c>
      <c r="C1006" s="31" t="s">
        <v>721</v>
      </c>
      <c r="D1006" s="31" t="s">
        <v>229</v>
      </c>
      <c r="E1006" s="31" t="s">
        <v>1849</v>
      </c>
      <c r="F1006" s="31" t="s">
        <v>73</v>
      </c>
      <c r="G1006" s="31" t="s">
        <v>76</v>
      </c>
      <c r="H1006" s="31" t="s">
        <v>1848</v>
      </c>
      <c r="I1006" s="31">
        <v>6</v>
      </c>
      <c r="J1006" s="31">
        <f>INDEX('LA lookup'!H:H,MATCH('Known to services raw data'!B1006,'LA lookup'!G:G,0))</f>
        <v>101040</v>
      </c>
      <c r="K1006" s="31"/>
      <c r="L1006" s="31" t="str">
        <f t="shared" si="61"/>
        <v>0.1 per 1000 0-17 yr olds</v>
      </c>
      <c r="M1006" s="31">
        <f t="shared" si="62"/>
        <v>5.9382422802850353E-2</v>
      </c>
      <c r="N1006" s="31">
        <f t="shared" si="63"/>
        <v>0</v>
      </c>
    </row>
    <row r="1007" spans="1:14" x14ac:dyDescent="0.45">
      <c r="A1007" s="31" t="str">
        <f t="shared" si="60"/>
        <v>E06000005_Total number of children in TA_number</v>
      </c>
      <c r="B1007" s="31" t="s">
        <v>287</v>
      </c>
      <c r="C1007" s="31" t="s">
        <v>288</v>
      </c>
      <c r="D1007" s="31" t="s">
        <v>229</v>
      </c>
      <c r="E1007" s="31" t="s">
        <v>1849</v>
      </c>
      <c r="F1007" s="31" t="s">
        <v>73</v>
      </c>
      <c r="G1007" s="31" t="s">
        <v>76</v>
      </c>
      <c r="H1007" s="31" t="s">
        <v>1848</v>
      </c>
      <c r="I1007" s="31">
        <v>6</v>
      </c>
      <c r="J1007" s="31">
        <f>INDEX('LA lookup'!H:H,MATCH('Known to services raw data'!B1007,'LA lookup'!G:G,0))</f>
        <v>22454</v>
      </c>
      <c r="K1007" s="31"/>
      <c r="L1007" s="31" t="str">
        <f t="shared" si="61"/>
        <v>0.3 per 1000 0-17 yr olds</v>
      </c>
      <c r="M1007" s="31">
        <f t="shared" si="62"/>
        <v>0.26721296873608263</v>
      </c>
      <c r="N1007" s="31">
        <f t="shared" si="63"/>
        <v>0</v>
      </c>
    </row>
    <row r="1008" spans="1:14" x14ac:dyDescent="0.45">
      <c r="A1008" s="31" t="str">
        <f t="shared" si="60"/>
        <v>E10000011_Total number of children in TA_number</v>
      </c>
      <c r="B1008" s="31" t="s">
        <v>299</v>
      </c>
      <c r="C1008" s="31" t="s">
        <v>300</v>
      </c>
      <c r="D1008" s="31" t="s">
        <v>229</v>
      </c>
      <c r="E1008" s="31" t="s">
        <v>1849</v>
      </c>
      <c r="F1008" s="31" t="s">
        <v>73</v>
      </c>
      <c r="G1008" s="31" t="s">
        <v>76</v>
      </c>
      <c r="H1008" s="31" t="s">
        <v>1848</v>
      </c>
      <c r="I1008" s="31">
        <v>620</v>
      </c>
      <c r="J1008" s="31">
        <f>INDEX('LA lookup'!H:H,MATCH('Known to services raw data'!B1008,'LA lookup'!G:G,0))</f>
        <v>106378</v>
      </c>
      <c r="K1008" s="31"/>
      <c r="L1008" s="31" t="str">
        <f t="shared" si="61"/>
        <v>5.8 per 1000 0-17 yr olds</v>
      </c>
      <c r="M1008" s="31">
        <f t="shared" si="62"/>
        <v>5.828272763165316</v>
      </c>
      <c r="N1008" s="31">
        <f t="shared" si="63"/>
        <v>0</v>
      </c>
    </row>
    <row r="1009" spans="1:14" x14ac:dyDescent="0.45">
      <c r="A1009" s="31" t="str">
        <f t="shared" si="60"/>
        <v>E06000043_Total number of children in TA_number</v>
      </c>
      <c r="B1009" s="31" t="s">
        <v>263</v>
      </c>
      <c r="C1009" s="31" t="s">
        <v>264</v>
      </c>
      <c r="D1009" s="31" t="s">
        <v>229</v>
      </c>
      <c r="E1009" s="31" t="s">
        <v>1849</v>
      </c>
      <c r="F1009" s="31" t="s">
        <v>73</v>
      </c>
      <c r="G1009" s="31" t="s">
        <v>76</v>
      </c>
      <c r="H1009" s="31" t="s">
        <v>1848</v>
      </c>
      <c r="I1009" s="31">
        <v>1598</v>
      </c>
      <c r="J1009" s="31">
        <f>INDEX('LA lookup'!H:H,MATCH('Known to services raw data'!B1009,'LA lookup'!G:G,0))</f>
        <v>51005</v>
      </c>
      <c r="K1009" s="31"/>
      <c r="L1009" s="31" t="str">
        <f t="shared" si="61"/>
        <v>31.3 per 1000 0-17 yr olds</v>
      </c>
      <c r="M1009" s="31">
        <f t="shared" si="62"/>
        <v>31.330261739045191</v>
      </c>
      <c r="N1009" s="31">
        <f t="shared" si="63"/>
        <v>0</v>
      </c>
    </row>
    <row r="1010" spans="1:14" x14ac:dyDescent="0.45">
      <c r="A1010" s="31" t="str">
        <f t="shared" si="60"/>
        <v>E10000014_Total number of children in TA_number</v>
      </c>
      <c r="B1010" s="31" t="s">
        <v>309</v>
      </c>
      <c r="C1010" s="31" t="s">
        <v>310</v>
      </c>
      <c r="D1010" s="31" t="s">
        <v>229</v>
      </c>
      <c r="E1010" s="31" t="s">
        <v>1849</v>
      </c>
      <c r="F1010" s="31" t="s">
        <v>73</v>
      </c>
      <c r="G1010" s="31" t="s">
        <v>76</v>
      </c>
      <c r="H1010" s="31" t="s">
        <v>1848</v>
      </c>
      <c r="I1010" s="31">
        <v>1104</v>
      </c>
      <c r="J1010" s="31">
        <f>INDEX('LA lookup'!H:H,MATCH('Known to services raw data'!B1010,'LA lookup'!G:G,0))</f>
        <v>284002</v>
      </c>
      <c r="K1010" s="31"/>
      <c r="L1010" s="31" t="str">
        <f t="shared" si="61"/>
        <v>3.9 per 1000 0-17 yr olds</v>
      </c>
      <c r="M1010" s="31">
        <f t="shared" si="62"/>
        <v>3.8872965683340257</v>
      </c>
      <c r="N1010" s="31">
        <f t="shared" si="63"/>
        <v>0</v>
      </c>
    </row>
    <row r="1011" spans="1:14" x14ac:dyDescent="0.45">
      <c r="A1011" s="31" t="str">
        <f t="shared" si="60"/>
        <v>E06000044_Total number of children in TA_number</v>
      </c>
      <c r="B1011" s="31" t="s">
        <v>383</v>
      </c>
      <c r="C1011" s="31" t="s">
        <v>384</v>
      </c>
      <c r="D1011" s="31" t="s">
        <v>229</v>
      </c>
      <c r="E1011" s="31" t="s">
        <v>1849</v>
      </c>
      <c r="F1011" s="31" t="s">
        <v>73</v>
      </c>
      <c r="G1011" s="31" t="s">
        <v>76</v>
      </c>
      <c r="H1011" s="31" t="s">
        <v>1848</v>
      </c>
      <c r="I1011" s="31">
        <v>132</v>
      </c>
      <c r="J1011" s="31">
        <f>INDEX('LA lookup'!H:H,MATCH('Known to services raw data'!B1011,'LA lookup'!G:G,0))</f>
        <v>44046</v>
      </c>
      <c r="K1011" s="31"/>
      <c r="L1011" s="31" t="str">
        <f t="shared" si="61"/>
        <v>3 per 1000 0-17 yr olds</v>
      </c>
      <c r="M1011" s="31">
        <f t="shared" si="62"/>
        <v>2.9968669118648688</v>
      </c>
      <c r="N1011" s="31">
        <f t="shared" si="63"/>
        <v>0</v>
      </c>
    </row>
    <row r="1012" spans="1:14" x14ac:dyDescent="0.45">
      <c r="A1012" s="31" t="str">
        <f t="shared" si="60"/>
        <v>E06000045_Total number of children in TA_number</v>
      </c>
      <c r="B1012" s="31" t="s">
        <v>577</v>
      </c>
      <c r="C1012" s="31" t="s">
        <v>729</v>
      </c>
      <c r="D1012" s="31" t="s">
        <v>229</v>
      </c>
      <c r="E1012" s="31" t="s">
        <v>1849</v>
      </c>
      <c r="F1012" s="31" t="s">
        <v>73</v>
      </c>
      <c r="G1012" s="31" t="s">
        <v>76</v>
      </c>
      <c r="H1012" s="31" t="s">
        <v>1848</v>
      </c>
      <c r="I1012" s="31">
        <v>366</v>
      </c>
      <c r="J1012" s="31">
        <f>INDEX('LA lookup'!H:H,MATCH('Known to services raw data'!B1012,'LA lookup'!G:G,0))</f>
        <v>50832</v>
      </c>
      <c r="K1012" s="31"/>
      <c r="L1012" s="31" t="str">
        <f t="shared" si="61"/>
        <v>7.2 per 1000 0-17 yr olds</v>
      </c>
      <c r="M1012" s="31">
        <f t="shared" si="62"/>
        <v>7.2001888574126536</v>
      </c>
      <c r="N1012" s="31">
        <f t="shared" si="63"/>
        <v>0</v>
      </c>
    </row>
    <row r="1013" spans="1:14" x14ac:dyDescent="0.45">
      <c r="A1013" s="31" t="str">
        <f t="shared" si="60"/>
        <v>E10000018_Total number of children in TA_number</v>
      </c>
      <c r="B1013" s="31" t="s">
        <v>552</v>
      </c>
      <c r="C1013" s="31" t="s">
        <v>553</v>
      </c>
      <c r="D1013" s="31" t="s">
        <v>229</v>
      </c>
      <c r="E1013" s="31" t="s">
        <v>1849</v>
      </c>
      <c r="F1013" s="31" t="s">
        <v>73</v>
      </c>
      <c r="G1013" s="31" t="s">
        <v>76</v>
      </c>
      <c r="H1013" s="31" t="s">
        <v>1848</v>
      </c>
      <c r="I1013" s="31">
        <v>53</v>
      </c>
      <c r="J1013" s="31">
        <f>INDEX('LA lookup'!H:H,MATCH('Known to services raw data'!B1013,'LA lookup'!G:G,0))</f>
        <v>140307</v>
      </c>
      <c r="K1013" s="31"/>
      <c r="L1013" s="31" t="str">
        <f t="shared" si="61"/>
        <v>0.4 per 1000 0-17 yr olds</v>
      </c>
      <c r="M1013" s="31">
        <f t="shared" si="62"/>
        <v>0.37774309193411593</v>
      </c>
      <c r="N1013" s="31">
        <f t="shared" si="63"/>
        <v>0</v>
      </c>
    </row>
    <row r="1014" spans="1:14" x14ac:dyDescent="0.45">
      <c r="A1014" s="31" t="str">
        <f t="shared" si="60"/>
        <v>E06000016_Total number of children in TA_number</v>
      </c>
      <c r="B1014" s="31" t="s">
        <v>341</v>
      </c>
      <c r="C1014" s="31" t="s">
        <v>342</v>
      </c>
      <c r="D1014" s="31" t="s">
        <v>229</v>
      </c>
      <c r="E1014" s="31" t="s">
        <v>1849</v>
      </c>
      <c r="F1014" s="31" t="s">
        <v>73</v>
      </c>
      <c r="G1014" s="31" t="s">
        <v>76</v>
      </c>
      <c r="H1014" s="31" t="s">
        <v>1848</v>
      </c>
      <c r="I1014" s="31">
        <v>174</v>
      </c>
      <c r="J1014" s="31">
        <f>INDEX('LA lookup'!H:H,MATCH('Known to services raw data'!B1014,'LA lookup'!G:G,0))</f>
        <v>83994</v>
      </c>
      <c r="K1014" s="31"/>
      <c r="L1014" s="31" t="str">
        <f t="shared" si="61"/>
        <v>2.1 per 1000 0-17 yr olds</v>
      </c>
      <c r="M1014" s="31">
        <f t="shared" si="62"/>
        <v>2.0715765411815132</v>
      </c>
      <c r="N1014" s="31">
        <f t="shared" si="63"/>
        <v>0</v>
      </c>
    </row>
    <row r="1015" spans="1:14" x14ac:dyDescent="0.45">
      <c r="A1015" s="31" t="str">
        <f t="shared" si="60"/>
        <v>E06000017_Total number of children in TA_number</v>
      </c>
      <c r="B1015" s="31" t="s">
        <v>548</v>
      </c>
      <c r="C1015" s="31" t="s">
        <v>728</v>
      </c>
      <c r="D1015" s="31" t="s">
        <v>229</v>
      </c>
      <c r="E1015" s="31" t="s">
        <v>1849</v>
      </c>
      <c r="F1015" s="31" t="s">
        <v>73</v>
      </c>
      <c r="G1015" s="31" t="s">
        <v>76</v>
      </c>
      <c r="H1015" s="31" t="s">
        <v>1848</v>
      </c>
      <c r="I1015" s="31">
        <v>0</v>
      </c>
      <c r="J1015" s="31">
        <f>INDEX('LA lookup'!H:H,MATCH('Known to services raw data'!B1015,'LA lookup'!G:G,0))</f>
        <v>7807</v>
      </c>
      <c r="K1015" s="31"/>
      <c r="L1015" s="31" t="str">
        <f t="shared" si="61"/>
        <v>0 per 1000 0-17 yr olds</v>
      </c>
      <c r="M1015" s="31">
        <f t="shared" si="62"/>
        <v>0</v>
      </c>
      <c r="N1015" s="31">
        <f t="shared" si="63"/>
        <v>0</v>
      </c>
    </row>
    <row r="1016" spans="1:14" x14ac:dyDescent="0.45">
      <c r="A1016" s="31" t="str">
        <f t="shared" si="60"/>
        <v>E10000028_Total number of children in TA_number</v>
      </c>
      <c r="B1016" s="31" t="s">
        <v>418</v>
      </c>
      <c r="C1016" s="31" t="s">
        <v>419</v>
      </c>
      <c r="D1016" s="31" t="s">
        <v>229</v>
      </c>
      <c r="E1016" s="31" t="s">
        <v>1849</v>
      </c>
      <c r="F1016" s="31" t="s">
        <v>73</v>
      </c>
      <c r="G1016" s="31" t="s">
        <v>76</v>
      </c>
      <c r="H1016" s="31" t="s">
        <v>1848</v>
      </c>
      <c r="I1016" s="31">
        <v>87</v>
      </c>
      <c r="J1016" s="31">
        <f>INDEX('LA lookup'!H:H,MATCH('Known to services raw data'!B1016,'LA lookup'!G:G,0))</f>
        <v>169603</v>
      </c>
      <c r="K1016" s="31"/>
      <c r="L1016" s="31" t="str">
        <f t="shared" si="61"/>
        <v>0.5 per 1000 0-17 yr olds</v>
      </c>
      <c r="M1016" s="31">
        <f t="shared" si="62"/>
        <v>0.51296262448187824</v>
      </c>
      <c r="N1016" s="31">
        <f t="shared" si="63"/>
        <v>0</v>
      </c>
    </row>
    <row r="1017" spans="1:14" x14ac:dyDescent="0.45">
      <c r="A1017" s="31" t="str">
        <f t="shared" si="60"/>
        <v>E06000021_Total number of children in TA_number</v>
      </c>
      <c r="B1017" s="31" t="s">
        <v>424</v>
      </c>
      <c r="C1017" s="31" t="s">
        <v>425</v>
      </c>
      <c r="D1017" s="31" t="s">
        <v>229</v>
      </c>
      <c r="E1017" s="31" t="s">
        <v>1849</v>
      </c>
      <c r="F1017" s="31" t="s">
        <v>73</v>
      </c>
      <c r="G1017" s="31" t="s">
        <v>76</v>
      </c>
      <c r="H1017" s="31" t="s">
        <v>1848</v>
      </c>
      <c r="I1017" s="31">
        <v>22</v>
      </c>
      <c r="J1017" s="31">
        <f>INDEX('LA lookup'!H:H,MATCH('Known to services raw data'!B1017,'LA lookup'!G:G,0))</f>
        <v>57549</v>
      </c>
      <c r="K1017" s="31"/>
      <c r="L1017" s="31" t="str">
        <f t="shared" si="61"/>
        <v>0.4 per 1000 0-17 yr olds</v>
      </c>
      <c r="M1017" s="31">
        <f t="shared" si="62"/>
        <v>0.38228292411683956</v>
      </c>
      <c r="N1017" s="31">
        <f t="shared" si="63"/>
        <v>0</v>
      </c>
    </row>
    <row r="1018" spans="1:14" x14ac:dyDescent="0.45">
      <c r="A1018" s="31" t="str">
        <f t="shared" si="60"/>
        <v>E06000054_Total number of children in TA_number</v>
      </c>
      <c r="B1018" s="31" t="s">
        <v>462</v>
      </c>
      <c r="C1018" s="31" t="s">
        <v>463</v>
      </c>
      <c r="D1018" s="31" t="s">
        <v>229</v>
      </c>
      <c r="E1018" s="31" t="s">
        <v>1849</v>
      </c>
      <c r="F1018" s="31" t="s">
        <v>73</v>
      </c>
      <c r="G1018" s="31" t="s">
        <v>76</v>
      </c>
      <c r="H1018" s="31" t="s">
        <v>1848</v>
      </c>
      <c r="I1018" s="31">
        <v>122</v>
      </c>
      <c r="J1018" s="31">
        <f>INDEX('LA lookup'!H:H,MATCH('Known to services raw data'!B1018,'LA lookup'!G:G,0))</f>
        <v>105692</v>
      </c>
      <c r="K1018" s="31"/>
      <c r="L1018" s="31" t="str">
        <f t="shared" si="61"/>
        <v>1.2 per 1000 0-17 yr olds</v>
      </c>
      <c r="M1018" s="31">
        <f t="shared" si="62"/>
        <v>1.1542973924232676</v>
      </c>
      <c r="N1018" s="31">
        <f t="shared" si="63"/>
        <v>0</v>
      </c>
    </row>
    <row r="1019" spans="1:14" x14ac:dyDescent="0.45">
      <c r="A1019" s="31" t="str">
        <f t="shared" si="60"/>
        <v>E06000030_Total number of children in TA_number</v>
      </c>
      <c r="B1019" s="31" t="s">
        <v>434</v>
      </c>
      <c r="C1019" s="31" t="s">
        <v>435</v>
      </c>
      <c r="D1019" s="31" t="s">
        <v>229</v>
      </c>
      <c r="E1019" s="31" t="s">
        <v>1849</v>
      </c>
      <c r="F1019" s="31" t="s">
        <v>73</v>
      </c>
      <c r="G1019" s="31" t="s">
        <v>76</v>
      </c>
      <c r="H1019" s="31" t="s">
        <v>1848</v>
      </c>
      <c r="I1019" s="31">
        <v>152</v>
      </c>
      <c r="J1019" s="31">
        <f>INDEX('LA lookup'!H:H,MATCH('Known to services raw data'!B1019,'LA lookup'!G:G,0))</f>
        <v>50239</v>
      </c>
      <c r="K1019" s="31"/>
      <c r="L1019" s="31" t="str">
        <f t="shared" si="61"/>
        <v>3 per 1000 0-17 yr olds</v>
      </c>
      <c r="M1019" s="31">
        <f t="shared" si="62"/>
        <v>3.0255379287008104</v>
      </c>
      <c r="N1019" s="31">
        <f t="shared" si="63"/>
        <v>0</v>
      </c>
    </row>
    <row r="1020" spans="1:14" x14ac:dyDescent="0.45">
      <c r="A1020" s="31" t="str">
        <f t="shared" si="60"/>
        <v>E06000036_Total number of children in TA_number</v>
      </c>
      <c r="B1020" s="31" t="s">
        <v>257</v>
      </c>
      <c r="C1020" s="31" t="s">
        <v>258</v>
      </c>
      <c r="D1020" s="31" t="s">
        <v>229</v>
      </c>
      <c r="E1020" s="31" t="s">
        <v>1849</v>
      </c>
      <c r="F1020" s="31" t="s">
        <v>73</v>
      </c>
      <c r="G1020" s="31" t="s">
        <v>76</v>
      </c>
      <c r="H1020" s="31" t="s">
        <v>1848</v>
      </c>
      <c r="I1020" s="31">
        <v>210</v>
      </c>
      <c r="J1020" s="31">
        <f>INDEX('LA lookup'!H:H,MATCH('Known to services raw data'!B1020,'LA lookup'!G:G,0))</f>
        <v>28336</v>
      </c>
      <c r="K1020" s="31"/>
      <c r="L1020" s="31" t="str">
        <f t="shared" si="61"/>
        <v>7.4 per 1000 0-17 yr olds</v>
      </c>
      <c r="M1020" s="31">
        <f t="shared" si="62"/>
        <v>7.4110671936758887</v>
      </c>
      <c r="N1020" s="31">
        <f t="shared" si="63"/>
        <v>0</v>
      </c>
    </row>
    <row r="1021" spans="1:14" x14ac:dyDescent="0.45">
      <c r="A1021" s="31" t="str">
        <f t="shared" si="60"/>
        <v>E06000040_Total number of children in TA_number</v>
      </c>
      <c r="B1021" s="31" t="s">
        <v>555</v>
      </c>
      <c r="C1021" s="31" t="s">
        <v>727</v>
      </c>
      <c r="D1021" s="31" t="s">
        <v>229</v>
      </c>
      <c r="E1021" s="31" t="s">
        <v>1849</v>
      </c>
      <c r="F1021" s="31" t="s">
        <v>73</v>
      </c>
      <c r="G1021" s="31" t="s">
        <v>76</v>
      </c>
      <c r="H1021" s="31" t="s">
        <v>1848</v>
      </c>
      <c r="I1021" s="31" t="s">
        <v>1280</v>
      </c>
      <c r="J1021" s="31">
        <f>INDEX('LA lookup'!H:H,MATCH('Known to services raw data'!B1021,'LA lookup'!G:G,0))</f>
        <v>34604</v>
      </c>
      <c r="K1021" s="31"/>
      <c r="L1021" s="31" t="str">
        <f t="shared" si="61"/>
        <v>N/A</v>
      </c>
      <c r="M1021" s="31" t="str">
        <f t="shared" si="62"/>
        <v>N/A</v>
      </c>
      <c r="N1021" s="31">
        <f t="shared" si="63"/>
        <v>0</v>
      </c>
    </row>
    <row r="1022" spans="1:14" x14ac:dyDescent="0.45">
      <c r="A1022" s="31" t="str">
        <f t="shared" si="60"/>
        <v>E06000037_Total number of children in TA_number</v>
      </c>
      <c r="B1022" s="31" t="s">
        <v>456</v>
      </c>
      <c r="C1022" s="31" t="s">
        <v>457</v>
      </c>
      <c r="D1022" s="31" t="s">
        <v>229</v>
      </c>
      <c r="E1022" s="31" t="s">
        <v>1849</v>
      </c>
      <c r="F1022" s="31" t="s">
        <v>73</v>
      </c>
      <c r="G1022" s="31" t="s">
        <v>76</v>
      </c>
      <c r="H1022" s="31" t="s">
        <v>1848</v>
      </c>
      <c r="I1022" s="31">
        <v>111</v>
      </c>
      <c r="J1022" s="31">
        <f>INDEX('LA lookup'!H:H,MATCH('Known to services raw data'!B1022,'LA lookup'!G:G,0))</f>
        <v>35623</v>
      </c>
      <c r="K1022" s="31"/>
      <c r="L1022" s="31" t="str">
        <f t="shared" si="61"/>
        <v>3.1 per 1000 0-17 yr olds</v>
      </c>
      <c r="M1022" s="31">
        <f t="shared" si="62"/>
        <v>3.1159644050192292</v>
      </c>
      <c r="N1022" s="31">
        <f t="shared" si="63"/>
        <v>0</v>
      </c>
    </row>
    <row r="1023" spans="1:14" x14ac:dyDescent="0.45">
      <c r="A1023" s="31" t="str">
        <f t="shared" si="60"/>
        <v>E06000038_Total number of children in TA_number</v>
      </c>
      <c r="B1023" s="31" t="s">
        <v>557</v>
      </c>
      <c r="C1023" s="31" t="s">
        <v>726</v>
      </c>
      <c r="D1023" s="31" t="s">
        <v>229</v>
      </c>
      <c r="E1023" s="31" t="s">
        <v>1849</v>
      </c>
      <c r="F1023" s="31" t="s">
        <v>73</v>
      </c>
      <c r="G1023" s="31" t="s">
        <v>76</v>
      </c>
      <c r="H1023" s="31" t="s">
        <v>1848</v>
      </c>
      <c r="I1023" s="31">
        <v>190</v>
      </c>
      <c r="J1023" s="31">
        <f>INDEX('LA lookup'!H:H,MATCH('Known to services raw data'!B1023,'LA lookup'!G:G,0))</f>
        <v>37080</v>
      </c>
      <c r="K1023" s="31"/>
      <c r="L1023" s="31" t="str">
        <f t="shared" si="61"/>
        <v>5.1 per 1000 0-17 yr olds</v>
      </c>
      <c r="M1023" s="31">
        <f t="shared" si="62"/>
        <v>5.1240560949298821</v>
      </c>
      <c r="N1023" s="31">
        <f t="shared" si="63"/>
        <v>0</v>
      </c>
    </row>
    <row r="1024" spans="1:14" x14ac:dyDescent="0.45">
      <c r="A1024" s="31" t="str">
        <f t="shared" si="60"/>
        <v>E06000039_Total number of children in TA_number</v>
      </c>
      <c r="B1024" s="31" t="s">
        <v>404</v>
      </c>
      <c r="C1024" s="31" t="s">
        <v>405</v>
      </c>
      <c r="D1024" s="31" t="s">
        <v>229</v>
      </c>
      <c r="E1024" s="31" t="s">
        <v>1849</v>
      </c>
      <c r="F1024" s="31" t="s">
        <v>73</v>
      </c>
      <c r="G1024" s="31" t="s">
        <v>76</v>
      </c>
      <c r="H1024" s="31" t="s">
        <v>1848</v>
      </c>
      <c r="I1024" s="31">
        <v>826</v>
      </c>
      <c r="J1024" s="31">
        <f>INDEX('LA lookup'!H:H,MATCH('Known to services raw data'!B1024,'LA lookup'!G:G,0))</f>
        <v>42699</v>
      </c>
      <c r="K1024" s="31"/>
      <c r="L1024" s="31" t="str">
        <f t="shared" si="61"/>
        <v>19.3 per 1000 0-17 yr olds</v>
      </c>
      <c r="M1024" s="31">
        <f t="shared" si="62"/>
        <v>19.344715332911775</v>
      </c>
      <c r="N1024" s="31">
        <f t="shared" si="63"/>
        <v>0</v>
      </c>
    </row>
    <row r="1025" spans="1:14" x14ac:dyDescent="0.45">
      <c r="A1025" s="31" t="str">
        <f t="shared" si="60"/>
        <v>E06000041_Total number of children in TA_number</v>
      </c>
      <c r="B1025" s="31" t="s">
        <v>466</v>
      </c>
      <c r="C1025" s="31" t="s">
        <v>467</v>
      </c>
      <c r="D1025" s="31" t="s">
        <v>229</v>
      </c>
      <c r="E1025" s="31" t="s">
        <v>1849</v>
      </c>
      <c r="F1025" s="31" t="s">
        <v>73</v>
      </c>
      <c r="G1025" s="31" t="s">
        <v>76</v>
      </c>
      <c r="H1025" s="31" t="s">
        <v>1848</v>
      </c>
      <c r="I1025" s="31">
        <v>58</v>
      </c>
      <c r="J1025" s="31">
        <f>INDEX('LA lookup'!H:H,MATCH('Known to services raw data'!B1025,'LA lookup'!G:G,0))</f>
        <v>39532</v>
      </c>
      <c r="K1025" s="31"/>
      <c r="L1025" s="31" t="str">
        <f t="shared" si="61"/>
        <v>1.5 per 1000 0-17 yr olds</v>
      </c>
      <c r="M1025" s="31">
        <f t="shared" si="62"/>
        <v>1.467165840331883</v>
      </c>
      <c r="N1025" s="31">
        <f t="shared" si="63"/>
        <v>0</v>
      </c>
    </row>
    <row r="1026" spans="1:14" x14ac:dyDescent="0.45">
      <c r="A1026" s="31" t="str">
        <f t="shared" ref="A1026:A1089" si="64">CONCATENATE(B1026,"_",G1026,"_",H1026)</f>
        <v>E10000003_Total number of children in TA_number</v>
      </c>
      <c r="B1026" s="31" t="s">
        <v>275</v>
      </c>
      <c r="C1026" s="31" t="s">
        <v>276</v>
      </c>
      <c r="D1026" s="31" t="s">
        <v>229</v>
      </c>
      <c r="E1026" s="31" t="s">
        <v>1849</v>
      </c>
      <c r="F1026" s="31" t="s">
        <v>73</v>
      </c>
      <c r="G1026" s="31" t="s">
        <v>76</v>
      </c>
      <c r="H1026" s="31" t="s">
        <v>1848</v>
      </c>
      <c r="I1026" s="31">
        <v>208</v>
      </c>
      <c r="J1026" s="31">
        <f>INDEX('LA lookup'!H:H,MATCH('Known to services raw data'!B1026,'LA lookup'!G:G,0))</f>
        <v>135719</v>
      </c>
      <c r="K1026" s="31"/>
      <c r="L1026" s="31" t="str">
        <f t="shared" ref="L1026:L1089" si="65">IF(LOWER(H1026)="percentage",CONCATENATE(I1026,"%"),IF(LOWER(H1026)="proportion",CONCATENATE(ROUND(I1026,1)," per 1000 households"),IF(J1026="NA",K1026,IF(OR(ISERROR(I1026),ISBLANK(I1026),NOT(ISNUMBER(I1026))),"N/A",CONCATENATE(ROUND(I1026/J1026*1000,1)," per 1000 0-17 yr olds")))))</f>
        <v>1.5 per 1000 0-17 yr olds</v>
      </c>
      <c r="M1026" s="31">
        <f t="shared" ref="M1026:M1089" si="66">IF(LOWER(H1026)="percentage",I1026,IF(LOWER(H1026)="proportion",I1026,IF(J1026="NA",K1026,IF(OR(ISERROR(I1026),ISBLANK(I1026),NOT(ISNUMBER(I1026))),"N/A",I1026/J1026*1000))))</f>
        <v>1.5325783420154879</v>
      </c>
      <c r="N1026" s="31">
        <f t="shared" si="63"/>
        <v>0</v>
      </c>
    </row>
    <row r="1027" spans="1:14" x14ac:dyDescent="0.45">
      <c r="A1027" s="31" t="str">
        <f t="shared" si="64"/>
        <v>E06000031_Total number of children in TA_number</v>
      </c>
      <c r="B1027" s="31" t="s">
        <v>379</v>
      </c>
      <c r="C1027" s="31" t="s">
        <v>380</v>
      </c>
      <c r="D1027" s="31" t="s">
        <v>229</v>
      </c>
      <c r="E1027" s="31" t="s">
        <v>1849</v>
      </c>
      <c r="F1027" s="31" t="s">
        <v>73</v>
      </c>
      <c r="G1027" s="31" t="s">
        <v>76</v>
      </c>
      <c r="H1027" s="31" t="s">
        <v>1848</v>
      </c>
      <c r="I1027" s="31">
        <v>457</v>
      </c>
      <c r="J1027" s="31">
        <f>INDEX('LA lookup'!H:H,MATCH('Known to services raw data'!B1027,'LA lookup'!G:G,0))</f>
        <v>51137</v>
      </c>
      <c r="K1027" s="31"/>
      <c r="L1027" s="31" t="str">
        <f t="shared" si="65"/>
        <v>8.9 per 1000 0-17 yr olds</v>
      </c>
      <c r="M1027" s="31">
        <f t="shared" si="66"/>
        <v>8.936777675655593</v>
      </c>
      <c r="N1027" s="31">
        <f t="shared" ref="N1027:N1090" si="67">IF(OR(C1027="City of London",C1027="Isles of Scilly"),1,0)</f>
        <v>0</v>
      </c>
    </row>
    <row r="1028" spans="1:14" x14ac:dyDescent="0.45">
      <c r="A1028" s="31" t="str">
        <f t="shared" si="64"/>
        <v>E06000006_Total number of children in TA_number</v>
      </c>
      <c r="B1028" s="31" t="s">
        <v>531</v>
      </c>
      <c r="C1028" s="31" t="s">
        <v>722</v>
      </c>
      <c r="D1028" s="31" t="s">
        <v>229</v>
      </c>
      <c r="E1028" s="31" t="s">
        <v>1849</v>
      </c>
      <c r="F1028" s="31" t="s">
        <v>73</v>
      </c>
      <c r="G1028" s="31" t="s">
        <v>76</v>
      </c>
      <c r="H1028" s="31" t="s">
        <v>1848</v>
      </c>
      <c r="I1028" s="31">
        <v>16</v>
      </c>
      <c r="J1028" s="31">
        <f>INDEX('LA lookup'!H:H,MATCH('Known to services raw data'!B1028,'LA lookup'!G:G,0))</f>
        <v>28617</v>
      </c>
      <c r="K1028" s="31"/>
      <c r="L1028" s="31" t="str">
        <f t="shared" si="65"/>
        <v>0.6 per 1000 0-17 yr olds</v>
      </c>
      <c r="M1028" s="31">
        <f t="shared" si="66"/>
        <v>0.55910822238529545</v>
      </c>
      <c r="N1028" s="31">
        <f t="shared" si="67"/>
        <v>0</v>
      </c>
    </row>
    <row r="1029" spans="1:14" x14ac:dyDescent="0.45">
      <c r="A1029" s="31" t="str">
        <f t="shared" si="64"/>
        <v>E06000007_Total number of children in TA_number</v>
      </c>
      <c r="B1029" s="31" t="s">
        <v>452</v>
      </c>
      <c r="C1029" s="31" t="s">
        <v>453</v>
      </c>
      <c r="D1029" s="31" t="s">
        <v>229</v>
      </c>
      <c r="E1029" s="31" t="s">
        <v>1849</v>
      </c>
      <c r="F1029" s="31" t="s">
        <v>73</v>
      </c>
      <c r="G1029" s="31" t="s">
        <v>76</v>
      </c>
      <c r="H1029" s="31" t="s">
        <v>1848</v>
      </c>
      <c r="I1029" s="31">
        <v>41</v>
      </c>
      <c r="J1029" s="31">
        <f>INDEX('LA lookup'!H:H,MATCH('Known to services raw data'!B1029,'LA lookup'!G:G,0))</f>
        <v>44484</v>
      </c>
      <c r="K1029" s="31"/>
      <c r="L1029" s="31" t="str">
        <f t="shared" si="65"/>
        <v>0.9 per 1000 0-17 yr olds</v>
      </c>
      <c r="M1029" s="31">
        <f t="shared" si="66"/>
        <v>0.92167970506249441</v>
      </c>
      <c r="N1029" s="31">
        <f t="shared" si="67"/>
        <v>0</v>
      </c>
    </row>
    <row r="1030" spans="1:14" x14ac:dyDescent="0.45">
      <c r="A1030" s="31" t="str">
        <f t="shared" si="64"/>
        <v>E10000008_Total number of children in TA_number</v>
      </c>
      <c r="B1030" s="31" t="s">
        <v>504</v>
      </c>
      <c r="C1030" s="31" t="s">
        <v>505</v>
      </c>
      <c r="D1030" s="31" t="s">
        <v>229</v>
      </c>
      <c r="E1030" s="31" t="s">
        <v>1849</v>
      </c>
      <c r="F1030" s="31" t="s">
        <v>73</v>
      </c>
      <c r="G1030" s="31" t="s">
        <v>76</v>
      </c>
      <c r="H1030" s="31" t="s">
        <v>1848</v>
      </c>
      <c r="I1030" s="31">
        <v>179</v>
      </c>
      <c r="J1030" s="31">
        <f>INDEX('LA lookup'!H:H,MATCH('Known to services raw data'!B1030,'LA lookup'!G:G,0))</f>
        <v>145878</v>
      </c>
      <c r="K1030" s="31"/>
      <c r="L1030" s="31" t="str">
        <f t="shared" si="65"/>
        <v>1.2 per 1000 0-17 yr olds</v>
      </c>
      <c r="M1030" s="31">
        <f t="shared" si="66"/>
        <v>1.2270527427028066</v>
      </c>
      <c r="N1030" s="31">
        <f t="shared" si="67"/>
        <v>0</v>
      </c>
    </row>
    <row r="1031" spans="1:14" x14ac:dyDescent="0.45">
      <c r="A1031" s="31" t="str">
        <f t="shared" si="64"/>
        <v>E06000026_Total number of children in TA_number</v>
      </c>
      <c r="B1031" s="31" t="s">
        <v>381</v>
      </c>
      <c r="C1031" s="31" t="s">
        <v>382</v>
      </c>
      <c r="D1031" s="31" t="s">
        <v>229</v>
      </c>
      <c r="E1031" s="31" t="s">
        <v>1849</v>
      </c>
      <c r="F1031" s="31" t="s">
        <v>73</v>
      </c>
      <c r="G1031" s="31" t="s">
        <v>76</v>
      </c>
      <c r="H1031" s="31" t="s">
        <v>1848</v>
      </c>
      <c r="I1031" s="31">
        <v>128</v>
      </c>
      <c r="J1031" s="31">
        <f>INDEX('LA lookup'!H:H,MATCH('Known to services raw data'!B1031,'LA lookup'!G:G,0))</f>
        <v>52552</v>
      </c>
      <c r="K1031" s="31"/>
      <c r="L1031" s="31" t="str">
        <f t="shared" si="65"/>
        <v>2.4 per 1000 0-17 yr olds</v>
      </c>
      <c r="M1031" s="31">
        <f t="shared" si="66"/>
        <v>2.4356827523215099</v>
      </c>
      <c r="N1031" s="31">
        <f t="shared" si="67"/>
        <v>0</v>
      </c>
    </row>
    <row r="1032" spans="1:14" x14ac:dyDescent="0.45">
      <c r="A1032" s="31" t="str">
        <f t="shared" si="64"/>
        <v>E06000027_Total number of children in TA_number</v>
      </c>
      <c r="B1032" s="31" t="s">
        <v>438</v>
      </c>
      <c r="C1032" s="31" t="s">
        <v>439</v>
      </c>
      <c r="D1032" s="31" t="s">
        <v>229</v>
      </c>
      <c r="E1032" s="31" t="s">
        <v>1849</v>
      </c>
      <c r="F1032" s="31" t="s">
        <v>73</v>
      </c>
      <c r="G1032" s="31" t="s">
        <v>76</v>
      </c>
      <c r="H1032" s="31" t="s">
        <v>1848</v>
      </c>
      <c r="I1032" s="31">
        <v>75</v>
      </c>
      <c r="J1032" s="31">
        <f>INDEX('LA lookup'!H:H,MATCH('Known to services raw data'!B1032,'LA lookup'!G:G,0))</f>
        <v>25423</v>
      </c>
      <c r="K1032" s="31"/>
      <c r="L1032" s="31" t="str">
        <f t="shared" si="65"/>
        <v>3 per 1000 0-17 yr olds</v>
      </c>
      <c r="M1032" s="31">
        <f t="shared" si="66"/>
        <v>2.9500845690909805</v>
      </c>
      <c r="N1032" s="31">
        <f t="shared" si="67"/>
        <v>0</v>
      </c>
    </row>
    <row r="1033" spans="1:14" x14ac:dyDescent="0.45">
      <c r="A1033" s="31" t="str">
        <f t="shared" si="64"/>
        <v>E10000012_Total number of children in TA_number</v>
      </c>
      <c r="B1033" s="31" t="s">
        <v>303</v>
      </c>
      <c r="C1033" s="31" t="s">
        <v>304</v>
      </c>
      <c r="D1033" s="31" t="s">
        <v>229</v>
      </c>
      <c r="E1033" s="31" t="s">
        <v>1849</v>
      </c>
      <c r="F1033" s="31" t="s">
        <v>73</v>
      </c>
      <c r="G1033" s="31" t="s">
        <v>76</v>
      </c>
      <c r="H1033" s="31" t="s">
        <v>1848</v>
      </c>
      <c r="I1033" s="31">
        <v>2303</v>
      </c>
      <c r="J1033" s="31">
        <f>INDEX('LA lookup'!H:H,MATCH('Known to services raw data'!B1033,'LA lookup'!G:G,0))</f>
        <v>311172</v>
      </c>
      <c r="K1033" s="31"/>
      <c r="L1033" s="31" t="str">
        <f t="shared" si="65"/>
        <v>7.4 per 1000 0-17 yr olds</v>
      </c>
      <c r="M1033" s="31">
        <f t="shared" si="66"/>
        <v>7.4010515084904815</v>
      </c>
      <c r="N1033" s="31">
        <f t="shared" si="67"/>
        <v>0</v>
      </c>
    </row>
    <row r="1034" spans="1:14" x14ac:dyDescent="0.45">
      <c r="A1034" s="31" t="str">
        <f t="shared" si="64"/>
        <v>E06000033_Total number of children in TA_number</v>
      </c>
      <c r="B1034" s="31" t="s">
        <v>412</v>
      </c>
      <c r="C1034" s="31" t="s">
        <v>413</v>
      </c>
      <c r="D1034" s="31" t="s">
        <v>229</v>
      </c>
      <c r="E1034" s="31" t="s">
        <v>1849</v>
      </c>
      <c r="F1034" s="31" t="s">
        <v>73</v>
      </c>
      <c r="G1034" s="31" t="s">
        <v>76</v>
      </c>
      <c r="H1034" s="31" t="s">
        <v>1848</v>
      </c>
      <c r="I1034" s="31">
        <v>280</v>
      </c>
      <c r="J1034" s="31">
        <f>INDEX('LA lookup'!H:H,MATCH('Known to services raw data'!B1034,'LA lookup'!G:G,0))</f>
        <v>39540</v>
      </c>
      <c r="K1034" s="31"/>
      <c r="L1034" s="31" t="str">
        <f t="shared" si="65"/>
        <v>7.1 per 1000 0-17 yr olds</v>
      </c>
      <c r="M1034" s="31">
        <f t="shared" si="66"/>
        <v>7.0814365199797678</v>
      </c>
      <c r="N1034" s="31">
        <f t="shared" si="67"/>
        <v>0</v>
      </c>
    </row>
    <row r="1035" spans="1:14" x14ac:dyDescent="0.45">
      <c r="A1035" s="31" t="str">
        <f t="shared" si="64"/>
        <v>E06000034_Total number of children in TA_number</v>
      </c>
      <c r="B1035" s="31" t="s">
        <v>493</v>
      </c>
      <c r="C1035" s="31" t="s">
        <v>731</v>
      </c>
      <c r="D1035" s="31" t="s">
        <v>229</v>
      </c>
      <c r="E1035" s="31" t="s">
        <v>1849</v>
      </c>
      <c r="F1035" s="31" t="s">
        <v>73</v>
      </c>
      <c r="G1035" s="31" t="s">
        <v>76</v>
      </c>
      <c r="H1035" s="31" t="s">
        <v>1848</v>
      </c>
      <c r="I1035" s="31">
        <v>269</v>
      </c>
      <c r="J1035" s="31">
        <f>INDEX('LA lookup'!H:H,MATCH('Known to services raw data'!B1035,'LA lookup'!G:G,0))</f>
        <v>43762</v>
      </c>
      <c r="K1035" s="31"/>
      <c r="L1035" s="31" t="str">
        <f t="shared" si="65"/>
        <v>6.1 per 1000 0-17 yr olds</v>
      </c>
      <c r="M1035" s="31">
        <f t="shared" si="66"/>
        <v>6.1468854257118046</v>
      </c>
      <c r="N1035" s="31">
        <f t="shared" si="67"/>
        <v>0</v>
      </c>
    </row>
    <row r="1036" spans="1:14" x14ac:dyDescent="0.45">
      <c r="A1036" s="31" t="str">
        <f t="shared" si="64"/>
        <v>E06000019_Total number of children in TA_number</v>
      </c>
      <c r="B1036" s="31" t="s">
        <v>317</v>
      </c>
      <c r="C1036" s="31" t="s">
        <v>318</v>
      </c>
      <c r="D1036" s="31" t="s">
        <v>229</v>
      </c>
      <c r="E1036" s="31" t="s">
        <v>1849</v>
      </c>
      <c r="F1036" s="31" t="s">
        <v>73</v>
      </c>
      <c r="G1036" s="31" t="s">
        <v>76</v>
      </c>
      <c r="H1036" s="31" t="s">
        <v>1848</v>
      </c>
      <c r="I1036" s="31">
        <v>61</v>
      </c>
      <c r="J1036" s="31">
        <f>INDEX('LA lookup'!H:H,MATCH('Known to services raw data'!B1036,'LA lookup'!G:G,0))</f>
        <v>36103</v>
      </c>
      <c r="K1036" s="31"/>
      <c r="L1036" s="31" t="str">
        <f t="shared" si="65"/>
        <v>1.7 per 1000 0-17 yr olds</v>
      </c>
      <c r="M1036" s="31">
        <f t="shared" si="66"/>
        <v>1.6896102816940419</v>
      </c>
      <c r="N1036" s="31">
        <f t="shared" si="67"/>
        <v>0</v>
      </c>
    </row>
    <row r="1037" spans="1:14" x14ac:dyDescent="0.45">
      <c r="A1037" s="31" t="str">
        <f t="shared" si="64"/>
        <v>E10000034_Total number of children in TA_number</v>
      </c>
      <c r="B1037" s="31" t="s">
        <v>470</v>
      </c>
      <c r="C1037" s="31" t="s">
        <v>471</v>
      </c>
      <c r="D1037" s="31" t="s">
        <v>229</v>
      </c>
      <c r="E1037" s="31" t="s">
        <v>1849</v>
      </c>
      <c r="F1037" s="31" t="s">
        <v>73</v>
      </c>
      <c r="G1037" s="31" t="s">
        <v>76</v>
      </c>
      <c r="H1037" s="31" t="s">
        <v>1848</v>
      </c>
      <c r="I1037" s="31">
        <v>91</v>
      </c>
      <c r="J1037" s="31">
        <f>INDEX('LA lookup'!H:H,MATCH('Known to services raw data'!B1037,'LA lookup'!G:G,0))</f>
        <v>117783</v>
      </c>
      <c r="K1037" s="31"/>
      <c r="L1037" s="31" t="str">
        <f t="shared" si="65"/>
        <v>0.8 per 1000 0-17 yr olds</v>
      </c>
      <c r="M1037" s="31">
        <f t="shared" si="66"/>
        <v>0.77260725231994432</v>
      </c>
      <c r="N1037" s="31">
        <f t="shared" si="67"/>
        <v>0</v>
      </c>
    </row>
    <row r="1038" spans="1:14" x14ac:dyDescent="0.45">
      <c r="A1038" s="31" t="str">
        <f t="shared" si="64"/>
        <v>E10000016_Total number of children in TA_number</v>
      </c>
      <c r="B1038" s="31" t="s">
        <v>327</v>
      </c>
      <c r="C1038" s="31" t="s">
        <v>328</v>
      </c>
      <c r="D1038" s="31" t="s">
        <v>229</v>
      </c>
      <c r="E1038" s="31" t="s">
        <v>1849</v>
      </c>
      <c r="F1038" s="31" t="s">
        <v>73</v>
      </c>
      <c r="G1038" s="31" t="s">
        <v>76</v>
      </c>
      <c r="H1038" s="31" t="s">
        <v>1848</v>
      </c>
      <c r="I1038" s="31">
        <v>1481</v>
      </c>
      <c r="J1038" s="31">
        <f>INDEX('LA lookup'!H:H,MATCH('Known to services raw data'!B1038,'LA lookup'!G:G,0))</f>
        <v>340140</v>
      </c>
      <c r="K1038" s="31"/>
      <c r="L1038" s="31" t="str">
        <f t="shared" si="65"/>
        <v>4.4 per 1000 0-17 yr olds</v>
      </c>
      <c r="M1038" s="31">
        <f t="shared" si="66"/>
        <v>4.3540894925618865</v>
      </c>
      <c r="N1038" s="31">
        <f t="shared" si="67"/>
        <v>0</v>
      </c>
    </row>
    <row r="1039" spans="1:14" x14ac:dyDescent="0.45">
      <c r="A1039" s="31" t="str">
        <f t="shared" si="64"/>
        <v>E06000035_Total number of children in TA_number</v>
      </c>
      <c r="B1039" s="31" t="s">
        <v>351</v>
      </c>
      <c r="C1039" s="31" t="s">
        <v>352</v>
      </c>
      <c r="D1039" s="31" t="s">
        <v>229</v>
      </c>
      <c r="E1039" s="31" t="s">
        <v>1849</v>
      </c>
      <c r="F1039" s="31" t="s">
        <v>73</v>
      </c>
      <c r="G1039" s="31" t="s">
        <v>76</v>
      </c>
      <c r="H1039" s="31" t="s">
        <v>1848</v>
      </c>
      <c r="I1039" s="31">
        <v>536</v>
      </c>
      <c r="J1039" s="31">
        <f>INDEX('LA lookup'!H:H,MATCH('Known to services raw data'!B1039,'LA lookup'!G:G,0))</f>
        <v>64391</v>
      </c>
      <c r="K1039" s="31"/>
      <c r="L1039" s="31" t="str">
        <f t="shared" si="65"/>
        <v>8.3 per 1000 0-17 yr olds</v>
      </c>
      <c r="M1039" s="31">
        <f t="shared" si="66"/>
        <v>8.3241446786041529</v>
      </c>
      <c r="N1039" s="31">
        <f t="shared" si="67"/>
        <v>0</v>
      </c>
    </row>
    <row r="1040" spans="1:14" x14ac:dyDescent="0.45">
      <c r="A1040" s="31" t="str">
        <f t="shared" si="64"/>
        <v>E10000017_Total number of children in TA_number</v>
      </c>
      <c r="B1040" s="31" t="s">
        <v>337</v>
      </c>
      <c r="C1040" s="31" t="s">
        <v>338</v>
      </c>
      <c r="D1040" s="31" t="s">
        <v>229</v>
      </c>
      <c r="E1040" s="31" t="s">
        <v>1849</v>
      </c>
      <c r="F1040" s="31" t="s">
        <v>73</v>
      </c>
      <c r="G1040" s="31" t="s">
        <v>76</v>
      </c>
      <c r="H1040" s="31" t="s">
        <v>1848</v>
      </c>
      <c r="I1040" s="31">
        <v>83</v>
      </c>
      <c r="J1040" s="31">
        <f>INDEX('LA lookup'!H:H,MATCH('Known to services raw data'!B1040,'LA lookup'!G:G,0))</f>
        <v>249727</v>
      </c>
      <c r="K1040" s="31"/>
      <c r="L1040" s="31" t="str">
        <f t="shared" si="65"/>
        <v>0.3 per 1000 0-17 yr olds</v>
      </c>
      <c r="M1040" s="31">
        <f t="shared" si="66"/>
        <v>0.33236294033084129</v>
      </c>
      <c r="N1040" s="31">
        <f t="shared" si="67"/>
        <v>0</v>
      </c>
    </row>
    <row r="1041" spans="1:14" x14ac:dyDescent="0.45">
      <c r="A1041" s="31" t="str">
        <f t="shared" si="64"/>
        <v>E06000008_Total number of children in TA_number</v>
      </c>
      <c r="B1041" s="31" t="s">
        <v>247</v>
      </c>
      <c r="C1041" s="31" t="s">
        <v>248</v>
      </c>
      <c r="D1041" s="31" t="s">
        <v>229</v>
      </c>
      <c r="E1041" s="31" t="s">
        <v>1849</v>
      </c>
      <c r="F1041" s="31" t="s">
        <v>73</v>
      </c>
      <c r="G1041" s="31" t="s">
        <v>76</v>
      </c>
      <c r="H1041" s="31" t="s">
        <v>1848</v>
      </c>
      <c r="I1041" s="31">
        <v>13</v>
      </c>
      <c r="J1041" s="31">
        <f>INDEX('LA lookup'!H:H,MATCH('Known to services raw data'!B1041,'LA lookup'!G:G,0))</f>
        <v>38481</v>
      </c>
      <c r="K1041" s="31"/>
      <c r="L1041" s="31" t="str">
        <f t="shared" si="65"/>
        <v>0.3 per 1000 0-17 yr olds</v>
      </c>
      <c r="M1041" s="31">
        <f t="shared" si="66"/>
        <v>0.33782905849640082</v>
      </c>
      <c r="N1041" s="31">
        <f t="shared" si="67"/>
        <v>0</v>
      </c>
    </row>
    <row r="1042" spans="1:14" x14ac:dyDescent="0.45">
      <c r="A1042" s="31" t="str">
        <f t="shared" si="64"/>
        <v>E06000009_Total number of children in TA_number</v>
      </c>
      <c r="B1042" s="31" t="s">
        <v>249</v>
      </c>
      <c r="C1042" s="31" t="s">
        <v>250</v>
      </c>
      <c r="D1042" s="31" t="s">
        <v>229</v>
      </c>
      <c r="E1042" s="31" t="s">
        <v>1849</v>
      </c>
      <c r="F1042" s="31" t="s">
        <v>73</v>
      </c>
      <c r="G1042" s="31" t="s">
        <v>76</v>
      </c>
      <c r="H1042" s="31" t="s">
        <v>1848</v>
      </c>
      <c r="I1042" s="31">
        <v>8</v>
      </c>
      <c r="J1042" s="31">
        <f>INDEX('LA lookup'!H:H,MATCH('Known to services raw data'!B1042,'LA lookup'!G:G,0))</f>
        <v>28904</v>
      </c>
      <c r="K1042" s="31"/>
      <c r="L1042" s="31" t="str">
        <f t="shared" si="65"/>
        <v>0.3 per 1000 0-17 yr olds</v>
      </c>
      <c r="M1042" s="31">
        <f t="shared" si="66"/>
        <v>0.27677830058123443</v>
      </c>
      <c r="N1042" s="31">
        <f t="shared" si="67"/>
        <v>0</v>
      </c>
    </row>
    <row r="1043" spans="1:14" x14ac:dyDescent="0.45">
      <c r="A1043" s="31" t="str">
        <f t="shared" si="64"/>
        <v>E10000024_Total number of children in TA_number</v>
      </c>
      <c r="B1043" s="31" t="s">
        <v>572</v>
      </c>
      <c r="C1043" s="31" t="s">
        <v>573</v>
      </c>
      <c r="D1043" s="31" t="s">
        <v>229</v>
      </c>
      <c r="E1043" s="31" t="s">
        <v>1849</v>
      </c>
      <c r="F1043" s="31" t="s">
        <v>73</v>
      </c>
      <c r="G1043" s="31" t="s">
        <v>76</v>
      </c>
      <c r="H1043" s="31" t="s">
        <v>1848</v>
      </c>
      <c r="I1043" s="31">
        <v>157</v>
      </c>
      <c r="J1043" s="31">
        <f>INDEX('LA lookup'!H:H,MATCH('Known to services raw data'!B1043,'LA lookup'!G:G,0))</f>
        <v>166542</v>
      </c>
      <c r="K1043" s="31"/>
      <c r="L1043" s="31" t="str">
        <f t="shared" si="65"/>
        <v>0.9 per 1000 0-17 yr olds</v>
      </c>
      <c r="M1043" s="31">
        <f t="shared" si="66"/>
        <v>0.94270514344729861</v>
      </c>
      <c r="N1043" s="31">
        <f t="shared" si="67"/>
        <v>0</v>
      </c>
    </row>
    <row r="1044" spans="1:14" x14ac:dyDescent="0.45">
      <c r="A1044" s="31" t="str">
        <f t="shared" si="64"/>
        <v>E06000018_Total number of children in TA_number</v>
      </c>
      <c r="B1044" s="31" t="s">
        <v>373</v>
      </c>
      <c r="C1044" s="31" t="s">
        <v>374</v>
      </c>
      <c r="D1044" s="31" t="s">
        <v>229</v>
      </c>
      <c r="E1044" s="31" t="s">
        <v>1849</v>
      </c>
      <c r="F1044" s="31" t="s">
        <v>73</v>
      </c>
      <c r="G1044" s="31" t="s">
        <v>76</v>
      </c>
      <c r="H1044" s="31" t="s">
        <v>1848</v>
      </c>
      <c r="I1044" s="31">
        <v>555</v>
      </c>
      <c r="J1044" s="31">
        <f>INDEX('LA lookup'!H:H,MATCH('Known to services raw data'!B1044,'LA lookup'!G:G,0))</f>
        <v>68651</v>
      </c>
      <c r="K1044" s="31"/>
      <c r="L1044" s="31" t="str">
        <f t="shared" si="65"/>
        <v>8.1 per 1000 0-17 yr olds</v>
      </c>
      <c r="M1044" s="31">
        <f t="shared" si="66"/>
        <v>8.0843687637470687</v>
      </c>
      <c r="N1044" s="31">
        <f t="shared" si="67"/>
        <v>0</v>
      </c>
    </row>
    <row r="1045" spans="1:14" x14ac:dyDescent="0.45">
      <c r="A1045" s="31" t="str">
        <f t="shared" si="64"/>
        <v>E06000051_Total number of children in TA_number</v>
      </c>
      <c r="B1045" s="31" t="s">
        <v>403</v>
      </c>
      <c r="C1045" s="31" t="s">
        <v>166</v>
      </c>
      <c r="D1045" s="31" t="s">
        <v>229</v>
      </c>
      <c r="E1045" s="31" t="s">
        <v>1849</v>
      </c>
      <c r="F1045" s="31" t="s">
        <v>73</v>
      </c>
      <c r="G1045" s="31" t="s">
        <v>76</v>
      </c>
      <c r="H1045" s="31" t="s">
        <v>1848</v>
      </c>
      <c r="I1045" s="31">
        <v>106</v>
      </c>
      <c r="J1045" s="31">
        <f>INDEX('LA lookup'!H:H,MATCH('Known to services raw data'!B1045,'LA lookup'!G:G,0))</f>
        <v>59839</v>
      </c>
      <c r="K1045" s="31"/>
      <c r="L1045" s="31" t="str">
        <f t="shared" si="65"/>
        <v>1.8 per 1000 0-17 yr olds</v>
      </c>
      <c r="M1045" s="31">
        <f t="shared" si="66"/>
        <v>1.7714199769381171</v>
      </c>
      <c r="N1045" s="31">
        <f t="shared" si="67"/>
        <v>0</v>
      </c>
    </row>
    <row r="1046" spans="1:14" x14ac:dyDescent="0.45">
      <c r="A1046" s="31" t="str">
        <f t="shared" si="64"/>
        <v>E06000020_Total number of children in TA_number</v>
      </c>
      <c r="B1046" s="31" t="s">
        <v>570</v>
      </c>
      <c r="C1046" s="31" t="s">
        <v>730</v>
      </c>
      <c r="D1046" s="31" t="s">
        <v>229</v>
      </c>
      <c r="E1046" s="31" t="s">
        <v>1849</v>
      </c>
      <c r="F1046" s="31" t="s">
        <v>73</v>
      </c>
      <c r="G1046" s="31" t="s">
        <v>76</v>
      </c>
      <c r="H1046" s="31" t="s">
        <v>1848</v>
      </c>
      <c r="I1046" s="31">
        <v>61</v>
      </c>
      <c r="J1046" s="31">
        <f>INDEX('LA lookup'!H:H,MATCH('Known to services raw data'!B1046,'LA lookup'!G:G,0))</f>
        <v>40620</v>
      </c>
      <c r="K1046" s="31"/>
      <c r="L1046" s="31" t="str">
        <f t="shared" si="65"/>
        <v>1.5 per 1000 0-17 yr olds</v>
      </c>
      <c r="M1046" s="31">
        <f t="shared" si="66"/>
        <v>1.501723289020187</v>
      </c>
      <c r="N1046" s="31">
        <f t="shared" si="67"/>
        <v>0</v>
      </c>
    </row>
    <row r="1047" spans="1:14" x14ac:dyDescent="0.45">
      <c r="A1047" s="31" t="str">
        <f t="shared" si="64"/>
        <v>E06000049_Total number of children in TA_number</v>
      </c>
      <c r="B1047" s="31" t="s">
        <v>541</v>
      </c>
      <c r="C1047" s="31" t="s">
        <v>718</v>
      </c>
      <c r="D1047" s="31" t="s">
        <v>229</v>
      </c>
      <c r="E1047" s="31" t="s">
        <v>1849</v>
      </c>
      <c r="F1047" s="31" t="s">
        <v>73</v>
      </c>
      <c r="G1047" s="31" t="s">
        <v>76</v>
      </c>
      <c r="H1047" s="31" t="s">
        <v>1848</v>
      </c>
      <c r="I1047" s="31">
        <v>0</v>
      </c>
      <c r="J1047" s="31">
        <f>INDEX('LA lookup'!H:H,MATCH('Known to services raw data'!B1047,'LA lookup'!G:G,0))</f>
        <v>76523</v>
      </c>
      <c r="K1047" s="31"/>
      <c r="L1047" s="31" t="str">
        <f t="shared" si="65"/>
        <v>0 per 1000 0-17 yr olds</v>
      </c>
      <c r="M1047" s="31">
        <f t="shared" si="66"/>
        <v>0</v>
      </c>
      <c r="N1047" s="31">
        <f t="shared" si="67"/>
        <v>0</v>
      </c>
    </row>
    <row r="1048" spans="1:14" x14ac:dyDescent="0.45">
      <c r="A1048" s="31" t="str">
        <f t="shared" si="64"/>
        <v>E06000050_Total number of children in TA_number</v>
      </c>
      <c r="B1048" s="31" t="s">
        <v>281</v>
      </c>
      <c r="C1048" s="31" t="s">
        <v>282</v>
      </c>
      <c r="D1048" s="31" t="s">
        <v>229</v>
      </c>
      <c r="E1048" s="31" t="s">
        <v>1849</v>
      </c>
      <c r="F1048" s="31" t="s">
        <v>73</v>
      </c>
      <c r="G1048" s="31" t="s">
        <v>76</v>
      </c>
      <c r="H1048" s="31" t="s">
        <v>1848</v>
      </c>
      <c r="I1048" s="31">
        <v>34</v>
      </c>
      <c r="J1048" s="31">
        <f>INDEX('LA lookup'!H:H,MATCH('Known to services raw data'!B1048,'LA lookup'!G:G,0))</f>
        <v>68054</v>
      </c>
      <c r="K1048" s="31"/>
      <c r="L1048" s="31" t="str">
        <f t="shared" si="65"/>
        <v>0.5 per 1000 0-17 yr olds</v>
      </c>
      <c r="M1048" s="31">
        <f t="shared" si="66"/>
        <v>0.49960325623769353</v>
      </c>
      <c r="N1048" s="31">
        <f t="shared" si="67"/>
        <v>0</v>
      </c>
    </row>
    <row r="1049" spans="1:14" x14ac:dyDescent="0.45">
      <c r="A1049" s="31" t="str">
        <f t="shared" si="64"/>
        <v>E06000052_Total number of children in TA_number</v>
      </c>
      <c r="B1049" s="31" t="s">
        <v>482</v>
      </c>
      <c r="C1049" s="31" t="s">
        <v>720</v>
      </c>
      <c r="D1049" s="31" t="s">
        <v>229</v>
      </c>
      <c r="E1049" s="31" t="s">
        <v>1849</v>
      </c>
      <c r="F1049" s="31" t="s">
        <v>73</v>
      </c>
      <c r="G1049" s="31" t="s">
        <v>76</v>
      </c>
      <c r="H1049" s="31" t="s">
        <v>1848</v>
      </c>
      <c r="I1049" s="31">
        <v>259</v>
      </c>
      <c r="J1049" s="31">
        <f>INDEX('LA lookup'!H:H,MATCH('Known to services raw data'!B1049,'LA lookup'!G:G,0))</f>
        <v>107810</v>
      </c>
      <c r="K1049" s="31"/>
      <c r="L1049" s="31" t="str">
        <f t="shared" si="65"/>
        <v>2.4 per 1000 0-17 yr olds</v>
      </c>
      <c r="M1049" s="31">
        <f t="shared" si="66"/>
        <v>2.4023745478156018</v>
      </c>
      <c r="N1049" s="31">
        <f t="shared" si="67"/>
        <v>0</v>
      </c>
    </row>
    <row r="1050" spans="1:14" x14ac:dyDescent="0.45">
      <c r="A1050" s="31" t="str">
        <f t="shared" si="64"/>
        <v>E10000006_Total number of children in TA_number</v>
      </c>
      <c r="B1050" s="31" t="s">
        <v>285</v>
      </c>
      <c r="C1050" s="31" t="s">
        <v>286</v>
      </c>
      <c r="D1050" s="31" t="s">
        <v>229</v>
      </c>
      <c r="E1050" s="31" t="s">
        <v>1849</v>
      </c>
      <c r="F1050" s="31" t="s">
        <v>73</v>
      </c>
      <c r="G1050" s="31" t="s">
        <v>76</v>
      </c>
      <c r="H1050" s="31" t="s">
        <v>1848</v>
      </c>
      <c r="I1050" s="31">
        <v>39</v>
      </c>
      <c r="J1050" s="31">
        <f>INDEX('LA lookup'!H:H,MATCH('Known to services raw data'!B1050,'LA lookup'!G:G,0))</f>
        <v>92500</v>
      </c>
      <c r="K1050" s="31"/>
      <c r="L1050" s="31" t="str">
        <f t="shared" si="65"/>
        <v>0.4 per 1000 0-17 yr olds</v>
      </c>
      <c r="M1050" s="31">
        <f t="shared" si="66"/>
        <v>0.42162162162162165</v>
      </c>
      <c r="N1050" s="31">
        <f t="shared" si="67"/>
        <v>0</v>
      </c>
    </row>
    <row r="1051" spans="1:14" x14ac:dyDescent="0.45">
      <c r="A1051" s="31" t="str">
        <f t="shared" si="64"/>
        <v>E10000013_Total number of children in TA_number</v>
      </c>
      <c r="B1051" s="31" t="s">
        <v>307</v>
      </c>
      <c r="C1051" s="31" t="s">
        <v>308</v>
      </c>
      <c r="D1051" s="31" t="s">
        <v>229</v>
      </c>
      <c r="E1051" s="31" t="s">
        <v>1849</v>
      </c>
      <c r="F1051" s="31" t="s">
        <v>73</v>
      </c>
      <c r="G1051" s="31" t="s">
        <v>76</v>
      </c>
      <c r="H1051" s="31" t="s">
        <v>1848</v>
      </c>
      <c r="I1051" s="31">
        <v>194</v>
      </c>
      <c r="J1051" s="31">
        <f>INDEX('LA lookup'!H:H,MATCH('Known to services raw data'!B1051,'LA lookup'!G:G,0))</f>
        <v>128136</v>
      </c>
      <c r="K1051" s="31"/>
      <c r="L1051" s="31" t="str">
        <f t="shared" si="65"/>
        <v>1.5 per 1000 0-17 yr olds</v>
      </c>
      <c r="M1051" s="31">
        <f t="shared" si="66"/>
        <v>1.5140163576200285</v>
      </c>
      <c r="N1051" s="31">
        <f t="shared" si="67"/>
        <v>0</v>
      </c>
    </row>
    <row r="1052" spans="1:14" x14ac:dyDescent="0.45">
      <c r="A1052" s="31" t="str">
        <f t="shared" si="64"/>
        <v>E10000015_Total number of children in TA_number</v>
      </c>
      <c r="B1052" s="31" t="s">
        <v>319</v>
      </c>
      <c r="C1052" s="31" t="s">
        <v>320</v>
      </c>
      <c r="D1052" s="31" t="s">
        <v>229</v>
      </c>
      <c r="E1052" s="31" t="s">
        <v>1849</v>
      </c>
      <c r="F1052" s="31" t="s">
        <v>73</v>
      </c>
      <c r="G1052" s="31" t="s">
        <v>76</v>
      </c>
      <c r="H1052" s="31" t="s">
        <v>1848</v>
      </c>
      <c r="I1052" s="31">
        <v>1428</v>
      </c>
      <c r="J1052" s="31">
        <f>INDEX('LA lookup'!H:H,MATCH('Known to services raw data'!B1052,'LA lookup'!G:G,0))</f>
        <v>271005</v>
      </c>
      <c r="K1052" s="31"/>
      <c r="L1052" s="31" t="str">
        <f t="shared" si="65"/>
        <v>5.3 per 1000 0-17 yr olds</v>
      </c>
      <c r="M1052" s="31">
        <f t="shared" si="66"/>
        <v>5.2692754746222397</v>
      </c>
      <c r="N1052" s="31">
        <f t="shared" si="67"/>
        <v>0</v>
      </c>
    </row>
    <row r="1053" spans="1:14" x14ac:dyDescent="0.45">
      <c r="A1053" s="31" t="str">
        <f t="shared" si="64"/>
        <v>E06000046_Total number of children in TA_number</v>
      </c>
      <c r="B1053" s="31" t="s">
        <v>325</v>
      </c>
      <c r="C1053" s="31" t="s">
        <v>326</v>
      </c>
      <c r="D1053" s="31" t="s">
        <v>229</v>
      </c>
      <c r="E1053" s="31" t="s">
        <v>1849</v>
      </c>
      <c r="F1053" s="31" t="s">
        <v>73</v>
      </c>
      <c r="G1053" s="31" t="s">
        <v>76</v>
      </c>
      <c r="H1053" s="31" t="s">
        <v>1848</v>
      </c>
      <c r="I1053" s="31">
        <v>281</v>
      </c>
      <c r="J1053" s="31">
        <f>INDEX('LA lookup'!H:H,MATCH('Known to services raw data'!B1053,'LA lookup'!G:G,0))</f>
        <v>24869</v>
      </c>
      <c r="K1053" s="31"/>
      <c r="L1053" s="31" t="str">
        <f t="shared" si="65"/>
        <v>11.3 per 1000 0-17 yr olds</v>
      </c>
      <c r="M1053" s="31">
        <f t="shared" si="66"/>
        <v>11.29920784912944</v>
      </c>
      <c r="N1053" s="31">
        <f t="shared" si="67"/>
        <v>0</v>
      </c>
    </row>
    <row r="1054" spans="1:14" x14ac:dyDescent="0.45">
      <c r="A1054" s="31" t="str">
        <f t="shared" si="64"/>
        <v>E10000019_Total number of children in TA_number</v>
      </c>
      <c r="B1054" s="31" t="s">
        <v>345</v>
      </c>
      <c r="C1054" s="31" t="s">
        <v>346</v>
      </c>
      <c r="D1054" s="31" t="s">
        <v>229</v>
      </c>
      <c r="E1054" s="31" t="s">
        <v>1849</v>
      </c>
      <c r="F1054" s="31" t="s">
        <v>73</v>
      </c>
      <c r="G1054" s="31" t="s">
        <v>76</v>
      </c>
      <c r="H1054" s="31" t="s">
        <v>1848</v>
      </c>
      <c r="I1054" s="31">
        <v>273</v>
      </c>
      <c r="J1054" s="31">
        <f>INDEX('LA lookup'!H:H,MATCH('Known to services raw data'!B1054,'LA lookup'!G:G,0))</f>
        <v>145641</v>
      </c>
      <c r="K1054" s="31"/>
      <c r="L1054" s="31" t="str">
        <f t="shared" si="65"/>
        <v>1.9 per 1000 0-17 yr olds</v>
      </c>
      <c r="M1054" s="31">
        <f t="shared" si="66"/>
        <v>1.8744721609986199</v>
      </c>
      <c r="N1054" s="31">
        <f t="shared" si="67"/>
        <v>0</v>
      </c>
    </row>
    <row r="1055" spans="1:14" x14ac:dyDescent="0.45">
      <c r="A1055" s="31" t="str">
        <f t="shared" si="64"/>
        <v>E10000020_Total number of children in TA_number</v>
      </c>
      <c r="B1055" s="31" t="s">
        <v>361</v>
      </c>
      <c r="C1055" s="31" t="s">
        <v>362</v>
      </c>
      <c r="D1055" s="31" t="s">
        <v>229</v>
      </c>
      <c r="E1055" s="31" t="s">
        <v>1849</v>
      </c>
      <c r="F1055" s="31" t="s">
        <v>73</v>
      </c>
      <c r="G1055" s="31" t="s">
        <v>76</v>
      </c>
      <c r="H1055" s="31" t="s">
        <v>1848</v>
      </c>
      <c r="I1055" s="31">
        <v>214</v>
      </c>
      <c r="J1055" s="31">
        <f>INDEX('LA lookup'!H:H,MATCH('Known to services raw data'!B1055,'LA lookup'!G:G,0))</f>
        <v>170810</v>
      </c>
      <c r="K1055" s="31"/>
      <c r="L1055" s="31" t="str">
        <f t="shared" si="65"/>
        <v>1.3 per 1000 0-17 yr olds</v>
      </c>
      <c r="M1055" s="31">
        <f t="shared" si="66"/>
        <v>1.2528540483578245</v>
      </c>
      <c r="N1055" s="31">
        <f t="shared" si="67"/>
        <v>0</v>
      </c>
    </row>
    <row r="1056" spans="1:14" x14ac:dyDescent="0.45">
      <c r="A1056" s="31" t="str">
        <f t="shared" si="64"/>
        <v>E10000021_Total number of children in TA_number</v>
      </c>
      <c r="B1056" s="31" t="s">
        <v>371</v>
      </c>
      <c r="C1056" s="31" t="s">
        <v>372</v>
      </c>
      <c r="D1056" s="31" t="s">
        <v>229</v>
      </c>
      <c r="E1056" s="31" t="s">
        <v>1849</v>
      </c>
      <c r="F1056" s="31" t="s">
        <v>73</v>
      </c>
      <c r="G1056" s="31" t="s">
        <v>76</v>
      </c>
      <c r="H1056" s="31" t="s">
        <v>1848</v>
      </c>
      <c r="I1056" s="31">
        <v>974</v>
      </c>
      <c r="J1056" s="31">
        <f>INDEX('LA lookup'!H:H,MATCH('Known to services raw data'!B1056,'LA lookup'!G:G,0))</f>
        <v>170235</v>
      </c>
      <c r="K1056" s="31"/>
      <c r="L1056" s="31" t="str">
        <f t="shared" si="65"/>
        <v>5.7 per 1000 0-17 yr olds</v>
      </c>
      <c r="M1056" s="31">
        <f t="shared" si="66"/>
        <v>5.7215026287191231</v>
      </c>
      <c r="N1056" s="31">
        <f t="shared" si="67"/>
        <v>0</v>
      </c>
    </row>
    <row r="1057" spans="1:14" x14ac:dyDescent="0.45">
      <c r="A1057" s="31" t="str">
        <f t="shared" si="64"/>
        <v>E06000048_Total number of children in TA_number</v>
      </c>
      <c r="B1057" s="31" t="s">
        <v>484</v>
      </c>
      <c r="C1057" s="31" t="s">
        <v>705</v>
      </c>
      <c r="D1057" s="31" t="s">
        <v>229</v>
      </c>
      <c r="E1057" s="31" t="s">
        <v>1849</v>
      </c>
      <c r="F1057" s="31" t="s">
        <v>73</v>
      </c>
      <c r="G1057" s="31" t="s">
        <v>76</v>
      </c>
      <c r="H1057" s="31" t="s">
        <v>1848</v>
      </c>
      <c r="I1057" s="31">
        <v>8</v>
      </c>
      <c r="J1057" s="31">
        <f>INDEX('LA lookup'!H:H,MATCH('Known to services raw data'!B1057,'LA lookup'!G:G,0))</f>
        <v>59011</v>
      </c>
      <c r="K1057" s="31"/>
      <c r="L1057" s="31" t="str">
        <f t="shared" si="65"/>
        <v>0.1 per 1000 0-17 yr olds</v>
      </c>
      <c r="M1057" s="31">
        <f t="shared" si="66"/>
        <v>0.13556794495941435</v>
      </c>
      <c r="N1057" s="31">
        <f t="shared" si="67"/>
        <v>0</v>
      </c>
    </row>
    <row r="1058" spans="1:14" x14ac:dyDescent="0.45">
      <c r="A1058" s="31" t="str">
        <f t="shared" si="64"/>
        <v>E10000025_Total number of children in TA_number</v>
      </c>
      <c r="B1058" s="31" t="s">
        <v>377</v>
      </c>
      <c r="C1058" s="31" t="s">
        <v>378</v>
      </c>
      <c r="D1058" s="31" t="s">
        <v>229</v>
      </c>
      <c r="E1058" s="31" t="s">
        <v>1849</v>
      </c>
      <c r="F1058" s="31" t="s">
        <v>73</v>
      </c>
      <c r="G1058" s="31" t="s">
        <v>76</v>
      </c>
      <c r="H1058" s="31" t="s">
        <v>1848</v>
      </c>
      <c r="I1058" s="31">
        <v>137</v>
      </c>
      <c r="J1058" s="31">
        <f>INDEX('LA lookup'!H:H,MATCH('Known to services raw data'!B1058,'LA lookup'!G:G,0))</f>
        <v>144788</v>
      </c>
      <c r="K1058" s="31"/>
      <c r="L1058" s="31" t="str">
        <f t="shared" si="65"/>
        <v>0.9 per 1000 0-17 yr olds</v>
      </c>
      <c r="M1058" s="31">
        <f t="shared" si="66"/>
        <v>0.94621101196231727</v>
      </c>
      <c r="N1058" s="31">
        <f t="shared" si="67"/>
        <v>0</v>
      </c>
    </row>
    <row r="1059" spans="1:14" x14ac:dyDescent="0.45">
      <c r="A1059" s="31" t="str">
        <f t="shared" si="64"/>
        <v>E10000027_Total number of children in TA_number</v>
      </c>
      <c r="B1059" s="31" t="s">
        <v>406</v>
      </c>
      <c r="C1059" s="31" t="s">
        <v>407</v>
      </c>
      <c r="D1059" s="31" t="s">
        <v>229</v>
      </c>
      <c r="E1059" s="31" t="s">
        <v>1849</v>
      </c>
      <c r="F1059" s="31" t="s">
        <v>73</v>
      </c>
      <c r="G1059" s="31" t="s">
        <v>76</v>
      </c>
      <c r="H1059" s="31" t="s">
        <v>1848</v>
      </c>
      <c r="I1059" s="31">
        <v>87</v>
      </c>
      <c r="J1059" s="31">
        <f>INDEX('LA lookup'!H:H,MATCH('Known to services raw data'!B1059,'LA lookup'!G:G,0))</f>
        <v>110700</v>
      </c>
      <c r="K1059" s="31"/>
      <c r="L1059" s="31" t="str">
        <f t="shared" si="65"/>
        <v>0.8 per 1000 0-17 yr olds</v>
      </c>
      <c r="M1059" s="31">
        <f t="shared" si="66"/>
        <v>0.78590785907859073</v>
      </c>
      <c r="N1059" s="31">
        <f t="shared" si="67"/>
        <v>0</v>
      </c>
    </row>
    <row r="1060" spans="1:14" x14ac:dyDescent="0.45">
      <c r="A1060" s="31" t="str">
        <f t="shared" si="64"/>
        <v>E10000029_Total number of children in TA_number</v>
      </c>
      <c r="B1060" s="31" t="s">
        <v>426</v>
      </c>
      <c r="C1060" s="31" t="s">
        <v>427</v>
      </c>
      <c r="D1060" s="31" t="s">
        <v>229</v>
      </c>
      <c r="E1060" s="31" t="s">
        <v>1849</v>
      </c>
      <c r="F1060" s="31" t="s">
        <v>73</v>
      </c>
      <c r="G1060" s="31" t="s">
        <v>76</v>
      </c>
      <c r="H1060" s="31" t="s">
        <v>1848</v>
      </c>
      <c r="I1060" s="31">
        <v>268</v>
      </c>
      <c r="J1060" s="31">
        <f>INDEX('LA lookup'!H:H,MATCH('Known to services raw data'!B1060,'LA lookup'!G:G,0))</f>
        <v>152752</v>
      </c>
      <c r="K1060" s="31"/>
      <c r="L1060" s="31" t="str">
        <f t="shared" si="65"/>
        <v>1.8 per 1000 0-17 yr olds</v>
      </c>
      <c r="M1060" s="31">
        <f t="shared" si="66"/>
        <v>1.754477846443909</v>
      </c>
      <c r="N1060" s="31">
        <f t="shared" si="67"/>
        <v>0</v>
      </c>
    </row>
    <row r="1061" spans="1:14" x14ac:dyDescent="0.45">
      <c r="A1061" s="31" t="str">
        <f t="shared" si="64"/>
        <v>E10000030_Total number of children in TA_number</v>
      </c>
      <c r="B1061" s="31" t="s">
        <v>430</v>
      </c>
      <c r="C1061" s="31" t="s">
        <v>431</v>
      </c>
      <c r="D1061" s="31" t="s">
        <v>229</v>
      </c>
      <c r="E1061" s="31" t="s">
        <v>1849</v>
      </c>
      <c r="F1061" s="31" t="s">
        <v>73</v>
      </c>
      <c r="G1061" s="31" t="s">
        <v>76</v>
      </c>
      <c r="H1061" s="31" t="s">
        <v>1848</v>
      </c>
      <c r="I1061" s="31">
        <v>1168</v>
      </c>
      <c r="J1061" s="31">
        <f>INDEX('LA lookup'!H:H,MATCH('Known to services raw data'!B1061,'LA lookup'!G:G,0))</f>
        <v>261905</v>
      </c>
      <c r="K1061" s="31"/>
      <c r="L1061" s="31" t="str">
        <f t="shared" si="65"/>
        <v>4.5 per 1000 0-17 yr olds</v>
      </c>
      <c r="M1061" s="31">
        <f t="shared" si="66"/>
        <v>4.4596323094251726</v>
      </c>
      <c r="N1061" s="31">
        <f t="shared" si="67"/>
        <v>0</v>
      </c>
    </row>
    <row r="1062" spans="1:14" x14ac:dyDescent="0.45">
      <c r="A1062" s="31" t="str">
        <f t="shared" si="64"/>
        <v>E10000031_Total number of children in TA_number</v>
      </c>
      <c r="B1062" s="31" t="s">
        <v>454</v>
      </c>
      <c r="C1062" s="31" t="s">
        <v>455</v>
      </c>
      <c r="D1062" s="31" t="s">
        <v>229</v>
      </c>
      <c r="E1062" s="31" t="s">
        <v>1849</v>
      </c>
      <c r="F1062" s="31" t="s">
        <v>73</v>
      </c>
      <c r="G1062" s="31" t="s">
        <v>76</v>
      </c>
      <c r="H1062" s="31" t="s">
        <v>1848</v>
      </c>
      <c r="I1062" s="31">
        <v>264</v>
      </c>
      <c r="J1062" s="31">
        <f>INDEX('LA lookup'!H:H,MATCH('Known to services raw data'!B1062,'LA lookup'!G:G,0))</f>
        <v>115928</v>
      </c>
      <c r="K1062" s="31"/>
      <c r="L1062" s="31" t="str">
        <f t="shared" si="65"/>
        <v>2.3 per 1000 0-17 yr olds</v>
      </c>
      <c r="M1062" s="31">
        <f t="shared" si="66"/>
        <v>2.2772755503415913</v>
      </c>
      <c r="N1062" s="31">
        <f t="shared" si="67"/>
        <v>0</v>
      </c>
    </row>
    <row r="1063" spans="1:14" x14ac:dyDescent="0.45">
      <c r="A1063" s="31" t="str">
        <f t="shared" si="64"/>
        <v>E10000032_Total number of children in TA_number</v>
      </c>
      <c r="B1063" s="31" t="s">
        <v>458</v>
      </c>
      <c r="C1063" s="31" t="s">
        <v>459</v>
      </c>
      <c r="D1063" s="31" t="s">
        <v>229</v>
      </c>
      <c r="E1063" s="31" t="s">
        <v>1849</v>
      </c>
      <c r="F1063" s="31" t="s">
        <v>73</v>
      </c>
      <c r="G1063" s="31" t="s">
        <v>76</v>
      </c>
      <c r="H1063" s="31" t="s">
        <v>1848</v>
      </c>
      <c r="I1063" s="31">
        <v>641</v>
      </c>
      <c r="J1063" s="31">
        <f>INDEX('LA lookup'!H:H,MATCH('Known to services raw data'!B1063,'LA lookup'!G:G,0))</f>
        <v>174672</v>
      </c>
      <c r="K1063" s="31"/>
      <c r="L1063" s="31" t="str">
        <f t="shared" si="65"/>
        <v>3.7 per 1000 0-17 yr olds</v>
      </c>
      <c r="M1063" s="31">
        <f t="shared" si="66"/>
        <v>3.6697352752587706</v>
      </c>
      <c r="N1063" s="31">
        <f t="shared" si="67"/>
        <v>0</v>
      </c>
    </row>
    <row r="1064" spans="1:14" x14ac:dyDescent="0.45">
      <c r="A1064" s="31" t="str">
        <f t="shared" si="64"/>
        <v>E06000029_Total number of children in TA_number</v>
      </c>
      <c r="B1064" s="31" t="s">
        <v>543</v>
      </c>
      <c r="C1064" s="31" t="s">
        <v>717</v>
      </c>
      <c r="D1064" s="31" t="s">
        <v>229</v>
      </c>
      <c r="E1064" s="31" t="s">
        <v>1849</v>
      </c>
      <c r="F1064" s="31" t="s">
        <v>73</v>
      </c>
      <c r="G1064" s="31" t="s">
        <v>76</v>
      </c>
      <c r="H1064" s="31" t="s">
        <v>1848</v>
      </c>
      <c r="I1064" s="31">
        <v>136.34</v>
      </c>
      <c r="J1064" s="31">
        <f>INDEX('LA lookup'!H:H,MATCH('Known to services raw data'!B1064,'LA lookup'!G:G,0))</f>
        <v>30188</v>
      </c>
      <c r="K1064" s="31"/>
      <c r="L1064" s="31" t="str">
        <f t="shared" si="65"/>
        <v>4.5 per 1000 0-17 yr olds</v>
      </c>
      <c r="M1064" s="31">
        <f t="shared" si="66"/>
        <v>4.5163641181926595</v>
      </c>
      <c r="N1064" s="31">
        <f t="shared" si="67"/>
        <v>0</v>
      </c>
    </row>
    <row r="1065" spans="1:14" x14ac:dyDescent="0.45">
      <c r="A1065" s="31" t="str">
        <f t="shared" si="64"/>
        <v>E06000028_Total number of children in TA_number</v>
      </c>
      <c r="B1065" s="31" t="s">
        <v>254</v>
      </c>
      <c r="C1065" s="31" t="s">
        <v>255</v>
      </c>
      <c r="D1065" s="31" t="s">
        <v>229</v>
      </c>
      <c r="E1065" s="31" t="s">
        <v>1849</v>
      </c>
      <c r="F1065" s="31" t="s">
        <v>73</v>
      </c>
      <c r="G1065" s="31" t="s">
        <v>76</v>
      </c>
      <c r="H1065" s="31" t="s">
        <v>1848</v>
      </c>
      <c r="I1065" s="31">
        <v>164.22</v>
      </c>
      <c r="J1065" s="31">
        <f>INDEX('LA lookup'!H:H,MATCH('Known to services raw data'!B1065,'LA lookup'!G:G,0))</f>
        <v>36373</v>
      </c>
      <c r="K1065" s="31"/>
      <c r="L1065" s="31" t="str">
        <f t="shared" si="65"/>
        <v>4.5 per 1000 0-17 yr olds</v>
      </c>
      <c r="M1065" s="31">
        <f t="shared" si="66"/>
        <v>4.5148874164902537</v>
      </c>
      <c r="N1065" s="31">
        <f t="shared" si="67"/>
        <v>0</v>
      </c>
    </row>
    <row r="1066" spans="1:14" x14ac:dyDescent="0.45">
      <c r="A1066" s="31" t="str">
        <f t="shared" si="64"/>
        <v>E06000005_Number of children in AP/PRUs_Number</v>
      </c>
      <c r="B1066" s="31" t="s">
        <v>287</v>
      </c>
      <c r="C1066" s="31" t="s">
        <v>288</v>
      </c>
      <c r="D1066" s="31" t="s">
        <v>1854</v>
      </c>
      <c r="E1066" s="31" t="s">
        <v>475</v>
      </c>
      <c r="F1066" s="31" t="s">
        <v>86</v>
      </c>
      <c r="G1066" s="26" t="s">
        <v>87</v>
      </c>
      <c r="H1066" s="31" t="s">
        <v>743</v>
      </c>
      <c r="I1066" s="31">
        <v>82</v>
      </c>
      <c r="J1066" s="31">
        <f>INDEX('LA lookup'!H:H,MATCH('Known to services raw data'!B1066,'LA lookup'!G:G,0))</f>
        <v>22454</v>
      </c>
      <c r="K1066" s="31">
        <v>4.9609776759999997</v>
      </c>
      <c r="L1066" s="31" t="str">
        <f t="shared" si="65"/>
        <v>3.7 per 1000 0-17 yr olds</v>
      </c>
      <c r="M1066" s="31">
        <f t="shared" si="66"/>
        <v>3.6519105727264631</v>
      </c>
      <c r="N1066" s="31">
        <f t="shared" si="67"/>
        <v>0</v>
      </c>
    </row>
    <row r="1067" spans="1:14" x14ac:dyDescent="0.45">
      <c r="A1067" s="31" t="str">
        <f t="shared" si="64"/>
        <v>E06000047_Number of children in AP/PRUs_Number</v>
      </c>
      <c r="B1067" s="31" t="s">
        <v>528</v>
      </c>
      <c r="C1067" s="31" t="s">
        <v>721</v>
      </c>
      <c r="D1067" s="31" t="s">
        <v>1854</v>
      </c>
      <c r="E1067" s="31" t="s">
        <v>475</v>
      </c>
      <c r="F1067" s="31" t="s">
        <v>86</v>
      </c>
      <c r="G1067" s="26" t="s">
        <v>87</v>
      </c>
      <c r="H1067" s="31" t="s">
        <v>743</v>
      </c>
      <c r="I1067" s="31">
        <v>244</v>
      </c>
      <c r="J1067" s="31">
        <f>INDEX('LA lookup'!H:H,MATCH('Known to services raw data'!B1067,'LA lookup'!G:G,0))</f>
        <v>101040</v>
      </c>
      <c r="K1067" s="31">
        <v>3.2290508710000001</v>
      </c>
      <c r="L1067" s="31" t="str">
        <f t="shared" si="65"/>
        <v>2.4 per 1000 0-17 yr olds</v>
      </c>
      <c r="M1067" s="31">
        <f t="shared" si="66"/>
        <v>2.4148851939825811</v>
      </c>
      <c r="N1067" s="31">
        <f t="shared" si="67"/>
        <v>0</v>
      </c>
    </row>
    <row r="1068" spans="1:14" x14ac:dyDescent="0.45">
      <c r="A1068" s="31" t="str">
        <f t="shared" si="64"/>
        <v>E08000020_Number of children in AP/PRUs_Number</v>
      </c>
      <c r="B1068" s="31" t="s">
        <v>305</v>
      </c>
      <c r="C1068" s="31" t="s">
        <v>306</v>
      </c>
      <c r="D1068" s="31" t="s">
        <v>1854</v>
      </c>
      <c r="E1068" s="31" t="s">
        <v>475</v>
      </c>
      <c r="F1068" s="31" t="s">
        <v>86</v>
      </c>
      <c r="G1068" s="26" t="s">
        <v>87</v>
      </c>
      <c r="H1068" s="31" t="s">
        <v>743</v>
      </c>
      <c r="I1068" s="31">
        <v>213</v>
      </c>
      <c r="J1068" s="31">
        <f>INDEX('LA lookup'!H:H,MATCH('Known to services raw data'!B1068,'LA lookup'!G:G,0))</f>
        <v>39605</v>
      </c>
      <c r="K1068" s="31">
        <v>7.0320237700000003</v>
      </c>
      <c r="L1068" s="31" t="str">
        <f t="shared" si="65"/>
        <v>5.4 per 1000 0-17 yr olds</v>
      </c>
      <c r="M1068" s="31">
        <f t="shared" si="66"/>
        <v>5.3781088246433528</v>
      </c>
      <c r="N1068" s="31">
        <f t="shared" si="67"/>
        <v>0</v>
      </c>
    </row>
    <row r="1069" spans="1:14" x14ac:dyDescent="0.45">
      <c r="A1069" s="31" t="str">
        <f t="shared" si="64"/>
        <v>E06000001_Number of children in AP/PRUs_Number</v>
      </c>
      <c r="B1069" s="31" t="s">
        <v>313</v>
      </c>
      <c r="C1069" s="31" t="s">
        <v>314</v>
      </c>
      <c r="D1069" s="31" t="s">
        <v>1854</v>
      </c>
      <c r="E1069" s="31" t="s">
        <v>475</v>
      </c>
      <c r="F1069" s="31" t="s">
        <v>86</v>
      </c>
      <c r="G1069" s="26" t="s">
        <v>87</v>
      </c>
      <c r="H1069" s="31" t="s">
        <v>743</v>
      </c>
      <c r="I1069" s="31">
        <v>79</v>
      </c>
      <c r="J1069" s="31">
        <f>INDEX('LA lookup'!H:H,MATCH('Known to services raw data'!B1069,'LA lookup'!G:G,0))</f>
        <v>20006</v>
      </c>
      <c r="K1069" s="31">
        <v>5.1205600210000002</v>
      </c>
      <c r="L1069" s="31" t="str">
        <f t="shared" si="65"/>
        <v>3.9 per 1000 0-17 yr olds</v>
      </c>
      <c r="M1069" s="31">
        <f t="shared" si="66"/>
        <v>3.948815355393382</v>
      </c>
      <c r="N1069" s="31">
        <f t="shared" si="67"/>
        <v>0</v>
      </c>
    </row>
    <row r="1070" spans="1:14" x14ac:dyDescent="0.45">
      <c r="A1070" s="31" t="str">
        <f t="shared" si="64"/>
        <v>E06000002_Number of children in AP/PRUs_Number</v>
      </c>
      <c r="B1070" s="31" t="s">
        <v>511</v>
      </c>
      <c r="C1070" s="31" t="s">
        <v>725</v>
      </c>
      <c r="D1070" s="31" t="s">
        <v>1854</v>
      </c>
      <c r="E1070" s="31" t="s">
        <v>475</v>
      </c>
      <c r="F1070" s="31" t="s">
        <v>86</v>
      </c>
      <c r="G1070" s="26" t="s">
        <v>87</v>
      </c>
      <c r="H1070" s="31" t="s">
        <v>743</v>
      </c>
      <c r="I1070" s="31">
        <v>181</v>
      </c>
      <c r="J1070" s="31">
        <f>INDEX('LA lookup'!H:H,MATCH('Known to services raw data'!B1070,'LA lookup'!G:G,0))</f>
        <v>32513</v>
      </c>
      <c r="K1070" s="31">
        <v>7.283116047</v>
      </c>
      <c r="L1070" s="31" t="str">
        <f t="shared" si="65"/>
        <v>5.6 per 1000 0-17 yr olds</v>
      </c>
      <c r="M1070" s="31">
        <f t="shared" si="66"/>
        <v>5.5670039676437115</v>
      </c>
      <c r="N1070" s="31">
        <f t="shared" si="67"/>
        <v>0</v>
      </c>
    </row>
    <row r="1071" spans="1:14" x14ac:dyDescent="0.45">
      <c r="A1071" s="31" t="str">
        <f t="shared" si="64"/>
        <v>E08000021_Number of children in AP/PRUs_Number</v>
      </c>
      <c r="B1071" s="31" t="s">
        <v>357</v>
      </c>
      <c r="C1071" s="31" t="s">
        <v>358</v>
      </c>
      <c r="D1071" s="31" t="s">
        <v>1854</v>
      </c>
      <c r="E1071" s="31" t="s">
        <v>475</v>
      </c>
      <c r="F1071" s="31" t="s">
        <v>86</v>
      </c>
      <c r="G1071" s="26" t="s">
        <v>87</v>
      </c>
      <c r="H1071" s="31" t="s">
        <v>743</v>
      </c>
      <c r="I1071" s="31">
        <v>232</v>
      </c>
      <c r="J1071" s="31">
        <f>INDEX('LA lookup'!H:H,MATCH('Known to services raw data'!B1071,'LA lookup'!G:G,0))</f>
        <v>58056</v>
      </c>
      <c r="K1071" s="31">
        <v>5.1577332650000001</v>
      </c>
      <c r="L1071" s="31" t="str">
        <f t="shared" si="65"/>
        <v>4 per 1000 0-17 yr olds</v>
      </c>
      <c r="M1071" s="31">
        <f t="shared" si="66"/>
        <v>3.9961416563318179</v>
      </c>
      <c r="N1071" s="31">
        <f t="shared" si="67"/>
        <v>0</v>
      </c>
    </row>
    <row r="1072" spans="1:14" x14ac:dyDescent="0.45">
      <c r="A1072" s="31" t="str">
        <f t="shared" si="64"/>
        <v>E08000022_Number of children in AP/PRUs_Number</v>
      </c>
      <c r="B1072" s="31" t="s">
        <v>524</v>
      </c>
      <c r="C1072" s="31" t="s">
        <v>525</v>
      </c>
      <c r="D1072" s="31" t="s">
        <v>1854</v>
      </c>
      <c r="E1072" s="31" t="s">
        <v>475</v>
      </c>
      <c r="F1072" s="31" t="s">
        <v>86</v>
      </c>
      <c r="G1072" s="26" t="s">
        <v>87</v>
      </c>
      <c r="H1072" s="31" t="s">
        <v>743</v>
      </c>
      <c r="I1072" s="31">
        <v>103</v>
      </c>
      <c r="J1072" s="31">
        <f>INDEX('LA lookup'!H:H,MATCH('Known to services raw data'!B1072,'LA lookup'!G:G,0))</f>
        <v>41360</v>
      </c>
      <c r="K1072" s="31">
        <v>3.303399615</v>
      </c>
      <c r="L1072" s="31" t="str">
        <f t="shared" si="65"/>
        <v>2.5 per 1000 0-17 yr olds</v>
      </c>
      <c r="M1072" s="31">
        <f t="shared" si="66"/>
        <v>2.4903288201160541</v>
      </c>
      <c r="N1072" s="31">
        <f t="shared" si="67"/>
        <v>0</v>
      </c>
    </row>
    <row r="1073" spans="1:14" x14ac:dyDescent="0.45">
      <c r="A1073" s="31" t="str">
        <f t="shared" si="64"/>
        <v>E06000048_Number of children in AP/PRUs_Number</v>
      </c>
      <c r="B1073" s="31" t="s">
        <v>484</v>
      </c>
      <c r="C1073" s="31" t="s">
        <v>705</v>
      </c>
      <c r="D1073" s="31" t="s">
        <v>1854</v>
      </c>
      <c r="E1073" s="31" t="s">
        <v>475</v>
      </c>
      <c r="F1073" s="31" t="s">
        <v>86</v>
      </c>
      <c r="G1073" s="26" t="s">
        <v>87</v>
      </c>
      <c r="H1073" s="31" t="s">
        <v>743</v>
      </c>
      <c r="I1073" s="31">
        <v>344</v>
      </c>
      <c r="J1073" s="31">
        <f>INDEX('LA lookup'!H:H,MATCH('Known to services raw data'!B1073,'LA lookup'!G:G,0))</f>
        <v>59011</v>
      </c>
      <c r="K1073" s="31">
        <v>7.4352656379999997</v>
      </c>
      <c r="L1073" s="31" t="str">
        <f t="shared" si="65"/>
        <v>5.8 per 1000 0-17 yr olds</v>
      </c>
      <c r="M1073" s="31">
        <f t="shared" si="66"/>
        <v>5.8294216332548174</v>
      </c>
      <c r="N1073" s="31">
        <f t="shared" si="67"/>
        <v>0</v>
      </c>
    </row>
    <row r="1074" spans="1:14" x14ac:dyDescent="0.45">
      <c r="A1074" s="31" t="str">
        <f t="shared" si="64"/>
        <v>E06000003_Number of children in AP/PRUs_Number</v>
      </c>
      <c r="B1074" s="31" t="s">
        <v>387</v>
      </c>
      <c r="C1074" s="31" t="s">
        <v>388</v>
      </c>
      <c r="D1074" s="31" t="s">
        <v>1854</v>
      </c>
      <c r="E1074" s="31" t="s">
        <v>475</v>
      </c>
      <c r="F1074" s="31" t="s">
        <v>86</v>
      </c>
      <c r="G1074" s="26" t="s">
        <v>87</v>
      </c>
      <c r="H1074" s="31" t="s">
        <v>743</v>
      </c>
      <c r="I1074" s="31">
        <v>126</v>
      </c>
      <c r="J1074" s="31">
        <f>INDEX('LA lookup'!H:H,MATCH('Known to services raw data'!B1074,'LA lookup'!G:G,0))</f>
        <v>27626</v>
      </c>
      <c r="K1074" s="31">
        <v>5.7000678579999997</v>
      </c>
      <c r="L1074" s="31" t="str">
        <f t="shared" si="65"/>
        <v>4.6 per 1000 0-17 yr olds</v>
      </c>
      <c r="M1074" s="31">
        <f t="shared" si="66"/>
        <v>4.5609208716426552</v>
      </c>
      <c r="N1074" s="31">
        <f t="shared" si="67"/>
        <v>0</v>
      </c>
    </row>
    <row r="1075" spans="1:14" x14ac:dyDescent="0.45">
      <c r="A1075" s="31" t="str">
        <f t="shared" si="64"/>
        <v>E08000023_Number of children in AP/PRUs_Number</v>
      </c>
      <c r="B1075" s="31" t="s">
        <v>410</v>
      </c>
      <c r="C1075" s="31" t="s">
        <v>411</v>
      </c>
      <c r="D1075" s="31" t="s">
        <v>1854</v>
      </c>
      <c r="E1075" s="31" t="s">
        <v>475</v>
      </c>
      <c r="F1075" s="31" t="s">
        <v>86</v>
      </c>
      <c r="G1075" s="26" t="s">
        <v>87</v>
      </c>
      <c r="H1075" s="31" t="s">
        <v>743</v>
      </c>
      <c r="I1075" s="31">
        <v>100</v>
      </c>
      <c r="J1075" s="31">
        <f>INDEX('LA lookup'!H:H,MATCH('Known to services raw data'!B1075,'LA lookup'!G:G,0))</f>
        <v>29920</v>
      </c>
      <c r="K1075" s="31">
        <v>4.4573211500000003</v>
      </c>
      <c r="L1075" s="31" t="str">
        <f t="shared" si="65"/>
        <v>3.3 per 1000 0-17 yr olds</v>
      </c>
      <c r="M1075" s="31">
        <f t="shared" si="66"/>
        <v>3.3422459893048129</v>
      </c>
      <c r="N1075" s="31">
        <f t="shared" si="67"/>
        <v>0</v>
      </c>
    </row>
    <row r="1076" spans="1:14" x14ac:dyDescent="0.45">
      <c r="A1076" s="31" t="str">
        <f t="shared" si="64"/>
        <v>E06000004_Number of children in AP/PRUs_Number</v>
      </c>
      <c r="B1076" s="31" t="s">
        <v>422</v>
      </c>
      <c r="C1076" s="31" t="s">
        <v>423</v>
      </c>
      <c r="D1076" s="31" t="s">
        <v>1854</v>
      </c>
      <c r="E1076" s="31" t="s">
        <v>475</v>
      </c>
      <c r="F1076" s="31" t="s">
        <v>86</v>
      </c>
      <c r="G1076" s="26" t="s">
        <v>87</v>
      </c>
      <c r="H1076" s="31" t="s">
        <v>743</v>
      </c>
      <c r="I1076" s="31">
        <v>128</v>
      </c>
      <c r="J1076" s="31">
        <f>INDEX('LA lookup'!H:H,MATCH('Known to services raw data'!B1076,'LA lookup'!G:G,0))</f>
        <v>43521</v>
      </c>
      <c r="K1076" s="31">
        <v>3.791693821</v>
      </c>
      <c r="L1076" s="31" t="str">
        <f t="shared" si="65"/>
        <v>2.9 per 1000 0-17 yr olds</v>
      </c>
      <c r="M1076" s="31">
        <f t="shared" si="66"/>
        <v>2.9411088899611681</v>
      </c>
      <c r="N1076" s="31">
        <f t="shared" si="67"/>
        <v>0</v>
      </c>
    </row>
    <row r="1077" spans="1:14" x14ac:dyDescent="0.45">
      <c r="A1077" s="31" t="str">
        <f t="shared" si="64"/>
        <v>E08000024_Number of children in AP/PRUs_Number</v>
      </c>
      <c r="B1077" s="31" t="s">
        <v>428</v>
      </c>
      <c r="C1077" s="31" t="s">
        <v>429</v>
      </c>
      <c r="D1077" s="31" t="s">
        <v>1854</v>
      </c>
      <c r="E1077" s="31" t="s">
        <v>475</v>
      </c>
      <c r="F1077" s="31" t="s">
        <v>86</v>
      </c>
      <c r="G1077" s="26" t="s">
        <v>87</v>
      </c>
      <c r="H1077" s="31" t="s">
        <v>743</v>
      </c>
      <c r="I1077" s="31">
        <v>160</v>
      </c>
      <c r="J1077" s="31">
        <f>INDEX('LA lookup'!H:H,MATCH('Known to services raw data'!B1077,'LA lookup'!G:G,0))</f>
        <v>54563</v>
      </c>
      <c r="K1077" s="31">
        <v>3.8385874000000002</v>
      </c>
      <c r="L1077" s="31" t="str">
        <f t="shared" si="65"/>
        <v>2.9 per 1000 0-17 yr olds</v>
      </c>
      <c r="M1077" s="31">
        <f t="shared" si="66"/>
        <v>2.9323900811905506</v>
      </c>
      <c r="N1077" s="31">
        <f t="shared" si="67"/>
        <v>0</v>
      </c>
    </row>
    <row r="1078" spans="1:14" x14ac:dyDescent="0.45">
      <c r="A1078" s="31" t="str">
        <f t="shared" si="64"/>
        <v>E06000008_Number of children in AP/PRUs_Number</v>
      </c>
      <c r="B1078" s="31" t="s">
        <v>247</v>
      </c>
      <c r="C1078" s="31" t="s">
        <v>248</v>
      </c>
      <c r="D1078" s="31" t="s">
        <v>1854</v>
      </c>
      <c r="E1078" s="31" t="s">
        <v>475</v>
      </c>
      <c r="F1078" s="31" t="s">
        <v>86</v>
      </c>
      <c r="G1078" s="26" t="s">
        <v>87</v>
      </c>
      <c r="H1078" s="31" t="s">
        <v>743</v>
      </c>
      <c r="I1078" s="31">
        <v>228</v>
      </c>
      <c r="J1078" s="31">
        <f>INDEX('LA lookup'!H:H,MATCH('Known to services raw data'!B1078,'LA lookup'!G:G,0))</f>
        <v>38481</v>
      </c>
      <c r="K1078" s="31">
        <v>7.7566850379999996</v>
      </c>
      <c r="L1078" s="31" t="str">
        <f t="shared" si="65"/>
        <v>5.9 per 1000 0-17 yr olds</v>
      </c>
      <c r="M1078" s="31">
        <f t="shared" si="66"/>
        <v>5.9250019490137991</v>
      </c>
      <c r="N1078" s="31">
        <f t="shared" si="67"/>
        <v>0</v>
      </c>
    </row>
    <row r="1079" spans="1:14" x14ac:dyDescent="0.45">
      <c r="A1079" s="31" t="str">
        <f t="shared" si="64"/>
        <v>E06000009_Number of children in AP/PRUs_Number</v>
      </c>
      <c r="B1079" s="31" t="s">
        <v>249</v>
      </c>
      <c r="C1079" s="31" t="s">
        <v>250</v>
      </c>
      <c r="D1079" s="31" t="s">
        <v>1854</v>
      </c>
      <c r="E1079" s="31" t="s">
        <v>475</v>
      </c>
      <c r="F1079" s="31" t="s">
        <v>86</v>
      </c>
      <c r="G1079" s="26" t="s">
        <v>87</v>
      </c>
      <c r="H1079" s="31" t="s">
        <v>743</v>
      </c>
      <c r="I1079" s="31">
        <v>311</v>
      </c>
      <c r="J1079" s="31">
        <f>INDEX('LA lookup'!H:H,MATCH('Known to services raw data'!B1079,'LA lookup'!G:G,0))</f>
        <v>28904</v>
      </c>
      <c r="K1079" s="31">
        <v>15.91199795</v>
      </c>
      <c r="L1079" s="31" t="str">
        <f t="shared" si="65"/>
        <v>10.8 per 1000 0-17 yr olds</v>
      </c>
      <c r="M1079" s="31">
        <f t="shared" si="66"/>
        <v>10.759756435095488</v>
      </c>
      <c r="N1079" s="31">
        <f t="shared" si="67"/>
        <v>0</v>
      </c>
    </row>
    <row r="1080" spans="1:14" x14ac:dyDescent="0.45">
      <c r="A1080" s="31" t="str">
        <f t="shared" si="64"/>
        <v>E08000001_Number of children in AP/PRUs_Number</v>
      </c>
      <c r="B1080" s="31" t="s">
        <v>252</v>
      </c>
      <c r="C1080" s="31" t="s">
        <v>253</v>
      </c>
      <c r="D1080" s="31" t="s">
        <v>1854</v>
      </c>
      <c r="E1080" s="31" t="s">
        <v>475</v>
      </c>
      <c r="F1080" s="31" t="s">
        <v>86</v>
      </c>
      <c r="G1080" s="26" t="s">
        <v>87</v>
      </c>
      <c r="H1080" s="31" t="s">
        <v>743</v>
      </c>
      <c r="I1080" s="31">
        <v>305</v>
      </c>
      <c r="J1080" s="31">
        <f>INDEX('LA lookup'!H:H,MATCH('Known to services raw data'!B1080,'LA lookup'!G:G,0))</f>
        <v>67670</v>
      </c>
      <c r="K1080" s="31">
        <v>5.5880251369999998</v>
      </c>
      <c r="L1080" s="31" t="str">
        <f t="shared" si="65"/>
        <v>4.5 per 1000 0-17 yr olds</v>
      </c>
      <c r="M1080" s="31">
        <f t="shared" si="66"/>
        <v>4.5071671346239102</v>
      </c>
      <c r="N1080" s="31">
        <f t="shared" si="67"/>
        <v>0</v>
      </c>
    </row>
    <row r="1081" spans="1:14" x14ac:dyDescent="0.45">
      <c r="A1081" s="31" t="str">
        <f t="shared" si="64"/>
        <v>E08000002_Number of children in AP/PRUs_Number</v>
      </c>
      <c r="B1081" s="31" t="s">
        <v>271</v>
      </c>
      <c r="C1081" s="31" t="s">
        <v>272</v>
      </c>
      <c r="D1081" s="31" t="s">
        <v>1854</v>
      </c>
      <c r="E1081" s="31" t="s">
        <v>475</v>
      </c>
      <c r="F1081" s="31" t="s">
        <v>86</v>
      </c>
      <c r="G1081" s="26" t="s">
        <v>87</v>
      </c>
      <c r="H1081" s="31" t="s">
        <v>743</v>
      </c>
      <c r="I1081" s="31">
        <v>219</v>
      </c>
      <c r="J1081" s="31">
        <f>INDEX('LA lookup'!H:H,MATCH('Known to services raw data'!B1081,'LA lookup'!G:G,0))</f>
        <v>43142</v>
      </c>
      <c r="K1081" s="31">
        <v>6.9479695430000001</v>
      </c>
      <c r="L1081" s="31" t="str">
        <f t="shared" si="65"/>
        <v>5.1 per 1000 0-17 yr olds</v>
      </c>
      <c r="M1081" s="31">
        <f t="shared" si="66"/>
        <v>5.0762597932409257</v>
      </c>
      <c r="N1081" s="31">
        <f t="shared" si="67"/>
        <v>0</v>
      </c>
    </row>
    <row r="1082" spans="1:14" x14ac:dyDescent="0.45">
      <c r="A1082" s="31" t="str">
        <f t="shared" si="64"/>
        <v>E06000049_Number of children in AP/PRUs_Number</v>
      </c>
      <c r="B1082" s="31" t="s">
        <v>541</v>
      </c>
      <c r="C1082" s="31" t="s">
        <v>718</v>
      </c>
      <c r="D1082" s="31" t="s">
        <v>1854</v>
      </c>
      <c r="E1082" s="31" t="s">
        <v>475</v>
      </c>
      <c r="F1082" s="31" t="s">
        <v>86</v>
      </c>
      <c r="G1082" s="26" t="s">
        <v>87</v>
      </c>
      <c r="H1082" s="31" t="s">
        <v>743</v>
      </c>
      <c r="I1082" s="31">
        <v>239</v>
      </c>
      <c r="J1082" s="31">
        <f>INDEX('LA lookup'!H:H,MATCH('Known to services raw data'!B1082,'LA lookup'!G:G,0))</f>
        <v>76523</v>
      </c>
      <c r="K1082" s="31">
        <v>4.1775183089999999</v>
      </c>
      <c r="L1082" s="31" t="str">
        <f t="shared" si="65"/>
        <v>3.1 per 1000 0-17 yr olds</v>
      </c>
      <c r="M1082" s="31">
        <f t="shared" si="66"/>
        <v>3.1232439920024047</v>
      </c>
      <c r="N1082" s="31">
        <f t="shared" si="67"/>
        <v>0</v>
      </c>
    </row>
    <row r="1083" spans="1:14" x14ac:dyDescent="0.45">
      <c r="A1083" s="31" t="str">
        <f t="shared" si="64"/>
        <v>E06000050_Number of children in AP/PRUs_Number</v>
      </c>
      <c r="B1083" s="31" t="s">
        <v>281</v>
      </c>
      <c r="C1083" s="31" t="s">
        <v>282</v>
      </c>
      <c r="D1083" s="31" t="s">
        <v>1854</v>
      </c>
      <c r="E1083" s="31" t="s">
        <v>475</v>
      </c>
      <c r="F1083" s="31" t="s">
        <v>86</v>
      </c>
      <c r="G1083" s="26" t="s">
        <v>87</v>
      </c>
      <c r="H1083" s="31" t="s">
        <v>743</v>
      </c>
      <c r="I1083" s="31">
        <v>92</v>
      </c>
      <c r="J1083" s="31">
        <f>INDEX('LA lookup'!H:H,MATCH('Known to services raw data'!B1083,'LA lookup'!G:G,0))</f>
        <v>68054</v>
      </c>
      <c r="K1083" s="31">
        <v>1.6941349779999999</v>
      </c>
      <c r="L1083" s="31" t="str">
        <f t="shared" si="65"/>
        <v>1.4 per 1000 0-17 yr olds</v>
      </c>
      <c r="M1083" s="31">
        <f t="shared" si="66"/>
        <v>1.3518676345255238</v>
      </c>
      <c r="N1083" s="31">
        <f t="shared" si="67"/>
        <v>0</v>
      </c>
    </row>
    <row r="1084" spans="1:14" x14ac:dyDescent="0.45">
      <c r="A1084" s="31" t="str">
        <f t="shared" si="64"/>
        <v>E10000006_Number of children in AP/PRUs_Number</v>
      </c>
      <c r="B1084" s="31" t="s">
        <v>285</v>
      </c>
      <c r="C1084" s="31" t="s">
        <v>286</v>
      </c>
      <c r="D1084" s="31" t="s">
        <v>1854</v>
      </c>
      <c r="E1084" s="31" t="s">
        <v>475</v>
      </c>
      <c r="F1084" s="31" t="s">
        <v>86</v>
      </c>
      <c r="G1084" s="26" t="s">
        <v>87</v>
      </c>
      <c r="H1084" s="31" t="s">
        <v>743</v>
      </c>
      <c r="I1084" s="31">
        <v>325</v>
      </c>
      <c r="J1084" s="31">
        <f>INDEX('LA lookup'!H:H,MATCH('Known to services raw data'!B1084,'LA lookup'!G:G,0))</f>
        <v>92500</v>
      </c>
      <c r="K1084" s="31">
        <v>4.5009486609999998</v>
      </c>
      <c r="L1084" s="31" t="str">
        <f t="shared" si="65"/>
        <v>3.5 per 1000 0-17 yr olds</v>
      </c>
      <c r="M1084" s="31">
        <f t="shared" si="66"/>
        <v>3.5135135135135136</v>
      </c>
      <c r="N1084" s="31">
        <f t="shared" si="67"/>
        <v>0</v>
      </c>
    </row>
    <row r="1085" spans="1:14" x14ac:dyDescent="0.45">
      <c r="A1085" s="31" t="str">
        <f t="shared" si="64"/>
        <v>E06000006_Number of children in AP/PRUs_Number</v>
      </c>
      <c r="B1085" s="31" t="s">
        <v>531</v>
      </c>
      <c r="C1085" s="31" t="s">
        <v>722</v>
      </c>
      <c r="D1085" s="31" t="s">
        <v>1854</v>
      </c>
      <c r="E1085" s="31" t="s">
        <v>475</v>
      </c>
      <c r="F1085" s="31" t="s">
        <v>86</v>
      </c>
      <c r="G1085" s="26" t="s">
        <v>87</v>
      </c>
      <c r="H1085" s="31" t="s">
        <v>743</v>
      </c>
      <c r="I1085" s="31">
        <v>108</v>
      </c>
      <c r="J1085" s="31">
        <f>INDEX('LA lookup'!H:H,MATCH('Known to services raw data'!B1085,'LA lookup'!G:G,0))</f>
        <v>28617</v>
      </c>
      <c r="K1085" s="31">
        <v>5.5059903139999999</v>
      </c>
      <c r="L1085" s="31" t="str">
        <f t="shared" si="65"/>
        <v>3.8 per 1000 0-17 yr olds</v>
      </c>
      <c r="M1085" s="31">
        <f t="shared" si="66"/>
        <v>3.7739805011007443</v>
      </c>
      <c r="N1085" s="31">
        <f t="shared" si="67"/>
        <v>0</v>
      </c>
    </row>
    <row r="1086" spans="1:14" x14ac:dyDescent="0.45">
      <c r="A1086" s="31" t="str">
        <f t="shared" si="64"/>
        <v>E08000011_Number of children in AP/PRUs_Number</v>
      </c>
      <c r="B1086" s="31" t="s">
        <v>333</v>
      </c>
      <c r="C1086" s="31" t="s">
        <v>334</v>
      </c>
      <c r="D1086" s="31" t="s">
        <v>1854</v>
      </c>
      <c r="E1086" s="31" t="s">
        <v>475</v>
      </c>
      <c r="F1086" s="31" t="s">
        <v>86</v>
      </c>
      <c r="G1086" s="26" t="s">
        <v>87</v>
      </c>
      <c r="H1086" s="31" t="s">
        <v>743</v>
      </c>
      <c r="I1086" s="31">
        <v>156</v>
      </c>
      <c r="J1086" s="31">
        <f>INDEX('LA lookup'!H:H,MATCH('Known to services raw data'!B1086,'LA lookup'!G:G,0))</f>
        <v>33477</v>
      </c>
      <c r="K1086" s="31">
        <v>7.5717128569999996</v>
      </c>
      <c r="L1086" s="31" t="str">
        <f t="shared" si="65"/>
        <v>4.7 per 1000 0-17 yr olds</v>
      </c>
      <c r="M1086" s="31">
        <f t="shared" si="66"/>
        <v>4.659915763061206</v>
      </c>
      <c r="N1086" s="31">
        <f t="shared" si="67"/>
        <v>0</v>
      </c>
    </row>
    <row r="1087" spans="1:14" x14ac:dyDescent="0.45">
      <c r="A1087" s="31" t="str">
        <f t="shared" si="64"/>
        <v>E10000017_Number of children in AP/PRUs_Number</v>
      </c>
      <c r="B1087" s="31" t="s">
        <v>337</v>
      </c>
      <c r="C1087" s="31" t="s">
        <v>338</v>
      </c>
      <c r="D1087" s="31" t="s">
        <v>1854</v>
      </c>
      <c r="E1087" s="31" t="s">
        <v>475</v>
      </c>
      <c r="F1087" s="31" t="s">
        <v>86</v>
      </c>
      <c r="G1087" s="26" t="s">
        <v>87</v>
      </c>
      <c r="H1087" s="31" t="s">
        <v>743</v>
      </c>
      <c r="I1087" s="31">
        <v>1126</v>
      </c>
      <c r="J1087" s="31">
        <f>INDEX('LA lookup'!H:H,MATCH('Known to services raw data'!B1087,'LA lookup'!G:G,0))</f>
        <v>249727</v>
      </c>
      <c r="K1087" s="31">
        <v>6.1463217590000001</v>
      </c>
      <c r="L1087" s="31" t="str">
        <f t="shared" si="65"/>
        <v>4.5 per 1000 0-17 yr olds</v>
      </c>
      <c r="M1087" s="31">
        <f t="shared" si="66"/>
        <v>4.5089237447292438</v>
      </c>
      <c r="N1087" s="31">
        <f t="shared" si="67"/>
        <v>0</v>
      </c>
    </row>
    <row r="1088" spans="1:14" x14ac:dyDescent="0.45">
      <c r="A1088" s="31" t="str">
        <f t="shared" si="64"/>
        <v>E08000012_Number of children in AP/PRUs_Number</v>
      </c>
      <c r="B1088" s="31" t="s">
        <v>347</v>
      </c>
      <c r="C1088" s="31" t="s">
        <v>348</v>
      </c>
      <c r="D1088" s="31" t="s">
        <v>1854</v>
      </c>
      <c r="E1088" s="31" t="s">
        <v>475</v>
      </c>
      <c r="F1088" s="31" t="s">
        <v>86</v>
      </c>
      <c r="G1088" s="26" t="s">
        <v>87</v>
      </c>
      <c r="H1088" s="31" t="s">
        <v>743</v>
      </c>
      <c r="I1088" s="31">
        <v>413</v>
      </c>
      <c r="J1088" s="31">
        <f>INDEX('LA lookup'!H:H,MATCH('Known to services raw data'!B1088,'LA lookup'!G:G,0))</f>
        <v>94902</v>
      </c>
      <c r="K1088" s="31">
        <v>5.5321884959999998</v>
      </c>
      <c r="L1088" s="31" t="str">
        <f t="shared" si="65"/>
        <v>4.4 per 1000 0-17 yr olds</v>
      </c>
      <c r="M1088" s="31">
        <f t="shared" si="66"/>
        <v>4.3518577058439227</v>
      </c>
      <c r="N1088" s="31">
        <f t="shared" si="67"/>
        <v>0</v>
      </c>
    </row>
    <row r="1089" spans="1:14" x14ac:dyDescent="0.45">
      <c r="A1089" s="31" t="str">
        <f t="shared" si="64"/>
        <v>E08000003_Number of children in AP/PRUs_Number</v>
      </c>
      <c r="B1089" s="31" t="s">
        <v>349</v>
      </c>
      <c r="C1089" s="31" t="s">
        <v>350</v>
      </c>
      <c r="D1089" s="31" t="s">
        <v>1854</v>
      </c>
      <c r="E1089" s="31" t="s">
        <v>475</v>
      </c>
      <c r="F1089" s="31" t="s">
        <v>86</v>
      </c>
      <c r="G1089" s="26" t="s">
        <v>87</v>
      </c>
      <c r="H1089" s="31" t="s">
        <v>743</v>
      </c>
      <c r="I1089" s="31">
        <v>515</v>
      </c>
      <c r="J1089" s="31">
        <f>INDEX('LA lookup'!H:H,MATCH('Known to services raw data'!B1089,'LA lookup'!G:G,0))</f>
        <v>121962</v>
      </c>
      <c r="K1089" s="31">
        <v>5.4931575520000004</v>
      </c>
      <c r="L1089" s="31" t="str">
        <f t="shared" si="65"/>
        <v>4.2 per 1000 0-17 yr olds</v>
      </c>
      <c r="M1089" s="31">
        <f t="shared" si="66"/>
        <v>4.2226267197979697</v>
      </c>
      <c r="N1089" s="31">
        <f t="shared" si="67"/>
        <v>0</v>
      </c>
    </row>
    <row r="1090" spans="1:14" x14ac:dyDescent="0.45">
      <c r="A1090" s="31" t="str">
        <f t="shared" ref="A1090:A1153" si="68">CONCATENATE(B1090,"_",G1090,"_",H1090)</f>
        <v>E08000004_Number of children in AP/PRUs_Number</v>
      </c>
      <c r="B1090" s="31" t="s">
        <v>375</v>
      </c>
      <c r="C1090" s="31" t="s">
        <v>376</v>
      </c>
      <c r="D1090" s="31" t="s">
        <v>1854</v>
      </c>
      <c r="E1090" s="31" t="s">
        <v>475</v>
      </c>
      <c r="F1090" s="31" t="s">
        <v>86</v>
      </c>
      <c r="G1090" s="26" t="s">
        <v>87</v>
      </c>
      <c r="H1090" s="31" t="s">
        <v>743</v>
      </c>
      <c r="I1090" s="31">
        <v>185</v>
      </c>
      <c r="J1090" s="31">
        <f>INDEX('LA lookup'!H:H,MATCH('Known to services raw data'!B1090,'LA lookup'!G:G,0))</f>
        <v>59416</v>
      </c>
      <c r="K1090" s="31">
        <v>4.0560391129999998</v>
      </c>
      <c r="L1090" s="31" t="str">
        <f t="shared" ref="L1090:L1153" si="69">IF(LOWER(H1090)="percentage",CONCATENATE(I1090,"%"),IF(LOWER(H1090)="proportion",CONCATENATE(ROUND(I1090,1)," per 1000 households"),IF(J1090="NA",K1090,IF(OR(ISERROR(I1090),ISBLANK(I1090),NOT(ISNUMBER(I1090))),"N/A",CONCATENATE(ROUND(I1090/J1090*1000,1)," per 1000 0-17 yr olds")))))</f>
        <v>3.1 per 1000 0-17 yr olds</v>
      </c>
      <c r="M1090" s="31">
        <f t="shared" ref="M1090:M1153" si="70">IF(LOWER(H1090)="percentage",I1090,IF(LOWER(H1090)="proportion",I1090,IF(J1090="NA",K1090,IF(OR(ISERROR(I1090),ISBLANK(I1090),NOT(ISNUMBER(I1090))),"N/A",I1090/J1090*1000))))</f>
        <v>3.1136394237242495</v>
      </c>
      <c r="N1090" s="31">
        <f t="shared" si="67"/>
        <v>0</v>
      </c>
    </row>
    <row r="1091" spans="1:14" x14ac:dyDescent="0.45">
      <c r="A1091" s="31" t="str">
        <f t="shared" si="68"/>
        <v>E08000005_Number of children in AP/PRUs_Number</v>
      </c>
      <c r="B1091" s="31" t="s">
        <v>391</v>
      </c>
      <c r="C1091" s="31" t="s">
        <v>392</v>
      </c>
      <c r="D1091" s="31" t="s">
        <v>1854</v>
      </c>
      <c r="E1091" s="31" t="s">
        <v>475</v>
      </c>
      <c r="F1091" s="31" t="s">
        <v>86</v>
      </c>
      <c r="G1091" s="26" t="s">
        <v>87</v>
      </c>
      <c r="H1091" s="31" t="s">
        <v>743</v>
      </c>
      <c r="I1091" s="31">
        <v>208</v>
      </c>
      <c r="J1091" s="31">
        <f>INDEX('LA lookup'!H:H,MATCH('Known to services raw data'!B1091,'LA lookup'!G:G,0))</f>
        <v>52689</v>
      </c>
      <c r="K1091" s="31">
        <v>5.6260312140000002</v>
      </c>
      <c r="L1091" s="31" t="str">
        <f t="shared" si="69"/>
        <v>3.9 per 1000 0-17 yr olds</v>
      </c>
      <c r="M1091" s="31">
        <f t="shared" si="70"/>
        <v>3.9476930668640513</v>
      </c>
      <c r="N1091" s="31">
        <f t="shared" ref="N1091:N1154" si="71">IF(OR(C1091="City of London",C1091="Isles of Scilly"),1,0)</f>
        <v>0</v>
      </c>
    </row>
    <row r="1092" spans="1:14" x14ac:dyDescent="0.45">
      <c r="A1092" s="31" t="str">
        <f t="shared" si="68"/>
        <v>E08000006_Number of children in AP/PRUs_Number</v>
      </c>
      <c r="B1092" s="31" t="s">
        <v>395</v>
      </c>
      <c r="C1092" s="31" t="s">
        <v>396</v>
      </c>
      <c r="D1092" s="31" t="s">
        <v>1854</v>
      </c>
      <c r="E1092" s="31" t="s">
        <v>475</v>
      </c>
      <c r="F1092" s="31" t="s">
        <v>86</v>
      </c>
      <c r="G1092" s="26" t="s">
        <v>87</v>
      </c>
      <c r="H1092" s="31" t="s">
        <v>743</v>
      </c>
      <c r="I1092" s="31">
        <v>311</v>
      </c>
      <c r="J1092" s="31">
        <f>INDEX('LA lookup'!H:H,MATCH('Known to services raw data'!B1092,'LA lookup'!G:G,0))</f>
        <v>56566</v>
      </c>
      <c r="K1092" s="31">
        <v>7.5381147439999996</v>
      </c>
      <c r="L1092" s="31" t="str">
        <f t="shared" si="69"/>
        <v>5.5 per 1000 0-17 yr olds</v>
      </c>
      <c r="M1092" s="31">
        <f t="shared" si="70"/>
        <v>5.4980023335572605</v>
      </c>
      <c r="N1092" s="31">
        <f t="shared" si="71"/>
        <v>0</v>
      </c>
    </row>
    <row r="1093" spans="1:14" x14ac:dyDescent="0.45">
      <c r="A1093" s="31" t="str">
        <f t="shared" si="68"/>
        <v>E08000014_Number of children in AP/PRUs_Number</v>
      </c>
      <c r="B1093" s="31" t="s">
        <v>399</v>
      </c>
      <c r="C1093" s="31" t="s">
        <v>400</v>
      </c>
      <c r="D1093" s="31" t="s">
        <v>1854</v>
      </c>
      <c r="E1093" s="31" t="s">
        <v>475</v>
      </c>
      <c r="F1093" s="31" t="s">
        <v>86</v>
      </c>
      <c r="G1093" s="26" t="s">
        <v>87</v>
      </c>
      <c r="H1093" s="31" t="s">
        <v>743</v>
      </c>
      <c r="I1093" s="31">
        <v>178</v>
      </c>
      <c r="J1093" s="31">
        <f>INDEX('LA lookup'!H:H,MATCH('Known to services raw data'!B1093,'LA lookup'!G:G,0))</f>
        <v>53833</v>
      </c>
      <c r="K1093" s="31">
        <v>4.2045588760000001</v>
      </c>
      <c r="L1093" s="31" t="str">
        <f t="shared" si="69"/>
        <v>3.3 per 1000 0-17 yr olds</v>
      </c>
      <c r="M1093" s="31">
        <f t="shared" si="70"/>
        <v>3.3065220218081848</v>
      </c>
      <c r="N1093" s="31">
        <f t="shared" si="71"/>
        <v>0</v>
      </c>
    </row>
    <row r="1094" spans="1:14" x14ac:dyDescent="0.45">
      <c r="A1094" s="31" t="str">
        <f t="shared" si="68"/>
        <v>E08000013_Number of children in AP/PRUs_Number</v>
      </c>
      <c r="B1094" s="31" t="s">
        <v>416</v>
      </c>
      <c r="C1094" s="31" t="s">
        <v>417</v>
      </c>
      <c r="D1094" s="31" t="s">
        <v>1854</v>
      </c>
      <c r="E1094" s="31" t="s">
        <v>475</v>
      </c>
      <c r="F1094" s="31" t="s">
        <v>86</v>
      </c>
      <c r="G1094" s="26" t="s">
        <v>87</v>
      </c>
      <c r="H1094" s="31" t="s">
        <v>743</v>
      </c>
      <c r="I1094" s="31">
        <v>184</v>
      </c>
      <c r="J1094" s="31">
        <f>INDEX('LA lookup'!H:H,MATCH('Known to services raw data'!B1094,'LA lookup'!G:G,0))</f>
        <v>36785</v>
      </c>
      <c r="K1094" s="31">
        <v>6.7711783319999999</v>
      </c>
      <c r="L1094" s="31" t="str">
        <f t="shared" si="69"/>
        <v>5 per 1000 0-17 yr olds</v>
      </c>
      <c r="M1094" s="31">
        <f t="shared" si="70"/>
        <v>5.0020388745412534</v>
      </c>
      <c r="N1094" s="31">
        <f t="shared" si="71"/>
        <v>0</v>
      </c>
    </row>
    <row r="1095" spans="1:14" x14ac:dyDescent="0.45">
      <c r="A1095" s="31" t="str">
        <f t="shared" si="68"/>
        <v>E08000007_Number of children in AP/PRUs_Number</v>
      </c>
      <c r="B1095" s="31" t="s">
        <v>420</v>
      </c>
      <c r="C1095" s="31" t="s">
        <v>421</v>
      </c>
      <c r="D1095" s="31" t="s">
        <v>1854</v>
      </c>
      <c r="E1095" s="31" t="s">
        <v>475</v>
      </c>
      <c r="F1095" s="31" t="s">
        <v>86</v>
      </c>
      <c r="G1095" s="26" t="s">
        <v>87</v>
      </c>
      <c r="H1095" s="31" t="s">
        <v>743</v>
      </c>
      <c r="I1095" s="31">
        <v>227</v>
      </c>
      <c r="J1095" s="31">
        <f>INDEX('LA lookup'!H:H,MATCH('Known to services raw data'!B1095,'LA lookup'!G:G,0))</f>
        <v>63141</v>
      </c>
      <c r="K1095" s="31">
        <v>4.8630004930000004</v>
      </c>
      <c r="L1095" s="31" t="str">
        <f t="shared" si="69"/>
        <v>3.6 per 1000 0-17 yr olds</v>
      </c>
      <c r="M1095" s="31">
        <f t="shared" si="70"/>
        <v>3.5951283635039042</v>
      </c>
      <c r="N1095" s="31">
        <f t="shared" si="71"/>
        <v>0</v>
      </c>
    </row>
    <row r="1096" spans="1:14" x14ac:dyDescent="0.45">
      <c r="A1096" s="31" t="str">
        <f t="shared" si="68"/>
        <v>E08000008_Number of children in AP/PRUs_Number</v>
      </c>
      <c r="B1096" s="31" t="s">
        <v>436</v>
      </c>
      <c r="C1096" s="31" t="s">
        <v>437</v>
      </c>
      <c r="D1096" s="31" t="s">
        <v>1854</v>
      </c>
      <c r="E1096" s="31" t="s">
        <v>475</v>
      </c>
      <c r="F1096" s="31" t="s">
        <v>86</v>
      </c>
      <c r="G1096" s="26" t="s">
        <v>87</v>
      </c>
      <c r="H1096" s="31" t="s">
        <v>743</v>
      </c>
      <c r="I1096" s="31">
        <v>253</v>
      </c>
      <c r="J1096" s="31">
        <f>INDEX('LA lookup'!H:H,MATCH('Known to services raw data'!B1096,'LA lookup'!G:G,0))</f>
        <v>50223</v>
      </c>
      <c r="K1096" s="31">
        <v>6.8142641670000001</v>
      </c>
      <c r="L1096" s="31" t="str">
        <f t="shared" si="69"/>
        <v>5 per 1000 0-17 yr olds</v>
      </c>
      <c r="M1096" s="31">
        <f t="shared" si="70"/>
        <v>5.037532604583558</v>
      </c>
      <c r="N1096" s="31">
        <f t="shared" si="71"/>
        <v>0</v>
      </c>
    </row>
    <row r="1097" spans="1:14" x14ac:dyDescent="0.45">
      <c r="A1097" s="31" t="str">
        <f t="shared" si="68"/>
        <v>E08000009_Number of children in AP/PRUs_Number</v>
      </c>
      <c r="B1097" s="31" t="s">
        <v>442</v>
      </c>
      <c r="C1097" s="31" t="s">
        <v>443</v>
      </c>
      <c r="D1097" s="31" t="s">
        <v>1854</v>
      </c>
      <c r="E1097" s="31" t="s">
        <v>475</v>
      </c>
      <c r="F1097" s="31" t="s">
        <v>86</v>
      </c>
      <c r="G1097" s="26" t="s">
        <v>87</v>
      </c>
      <c r="H1097" s="31" t="s">
        <v>743</v>
      </c>
      <c r="I1097" s="31">
        <v>108</v>
      </c>
      <c r="J1097" s="31">
        <f>INDEX('LA lookup'!H:H,MATCH('Known to services raw data'!B1097,'LA lookup'!G:G,0))</f>
        <v>56087</v>
      </c>
      <c r="K1097" s="31">
        <v>2.4644030670000001</v>
      </c>
      <c r="L1097" s="31" t="str">
        <f t="shared" si="69"/>
        <v>1.9 per 1000 0-17 yr olds</v>
      </c>
      <c r="M1097" s="31">
        <f t="shared" si="70"/>
        <v>1.9255799026512381</v>
      </c>
      <c r="N1097" s="31">
        <f t="shared" si="71"/>
        <v>0</v>
      </c>
    </row>
    <row r="1098" spans="1:14" x14ac:dyDescent="0.45">
      <c r="A1098" s="31" t="str">
        <f t="shared" si="68"/>
        <v>E06000007_Number of children in AP/PRUs_Number</v>
      </c>
      <c r="B1098" s="31" t="s">
        <v>452</v>
      </c>
      <c r="C1098" s="31" t="s">
        <v>453</v>
      </c>
      <c r="D1098" s="31" t="s">
        <v>1854</v>
      </c>
      <c r="E1098" s="31" t="s">
        <v>475</v>
      </c>
      <c r="F1098" s="31" t="s">
        <v>86</v>
      </c>
      <c r="G1098" s="26" t="s">
        <v>87</v>
      </c>
      <c r="H1098" s="31" t="s">
        <v>743</v>
      </c>
      <c r="I1098" s="31">
        <v>109</v>
      </c>
      <c r="J1098" s="31">
        <f>INDEX('LA lookup'!H:H,MATCH('Known to services raw data'!B1098,'LA lookup'!G:G,0))</f>
        <v>44484</v>
      </c>
      <c r="K1098" s="31">
        <v>3.3550849540000001</v>
      </c>
      <c r="L1098" s="31" t="str">
        <f t="shared" si="69"/>
        <v>2.5 per 1000 0-17 yr olds</v>
      </c>
      <c r="M1098" s="31">
        <f t="shared" si="70"/>
        <v>2.4503192158978511</v>
      </c>
      <c r="N1098" s="31">
        <f t="shared" si="71"/>
        <v>0</v>
      </c>
    </row>
    <row r="1099" spans="1:14" x14ac:dyDescent="0.45">
      <c r="A1099" s="31" t="str">
        <f t="shared" si="68"/>
        <v>E08000010_Number of children in AP/PRUs_Number</v>
      </c>
      <c r="B1099" s="31" t="s">
        <v>460</v>
      </c>
      <c r="C1099" s="31" t="s">
        <v>461</v>
      </c>
      <c r="D1099" s="31" t="s">
        <v>1854</v>
      </c>
      <c r="E1099" s="31" t="s">
        <v>475</v>
      </c>
      <c r="F1099" s="31" t="s">
        <v>86</v>
      </c>
      <c r="G1099" s="26" t="s">
        <v>87</v>
      </c>
      <c r="H1099" s="31" t="s">
        <v>743</v>
      </c>
      <c r="I1099" s="31">
        <v>265</v>
      </c>
      <c r="J1099" s="31">
        <f>INDEX('LA lookup'!H:H,MATCH('Known to services raw data'!B1099,'LA lookup'!G:G,0))</f>
        <v>68388</v>
      </c>
      <c r="K1099" s="31">
        <v>5.5574196799999998</v>
      </c>
      <c r="L1099" s="31" t="str">
        <f t="shared" si="69"/>
        <v>3.9 per 1000 0-17 yr olds</v>
      </c>
      <c r="M1099" s="31">
        <f t="shared" si="70"/>
        <v>3.8749488214306607</v>
      </c>
      <c r="N1099" s="31">
        <f t="shared" si="71"/>
        <v>0</v>
      </c>
    </row>
    <row r="1100" spans="1:14" x14ac:dyDescent="0.45">
      <c r="A1100" s="31" t="str">
        <f t="shared" si="68"/>
        <v>E08000015_Number of children in AP/PRUs_Number</v>
      </c>
      <c r="B1100" s="31" t="s">
        <v>464</v>
      </c>
      <c r="C1100" s="31" t="s">
        <v>465</v>
      </c>
      <c r="D1100" s="31" t="s">
        <v>1854</v>
      </c>
      <c r="E1100" s="31" t="s">
        <v>475</v>
      </c>
      <c r="F1100" s="31" t="s">
        <v>86</v>
      </c>
      <c r="G1100" s="26" t="s">
        <v>87</v>
      </c>
      <c r="H1100" s="31" t="s">
        <v>743</v>
      </c>
      <c r="I1100" s="31">
        <v>174</v>
      </c>
      <c r="J1100" s="31">
        <f>INDEX('LA lookup'!H:H,MATCH('Known to services raw data'!B1100,'LA lookup'!G:G,0))</f>
        <v>67576</v>
      </c>
      <c r="K1100" s="31">
        <v>3.3544755259999999</v>
      </c>
      <c r="L1100" s="31" t="str">
        <f t="shared" si="69"/>
        <v>2.6 per 1000 0-17 yr olds</v>
      </c>
      <c r="M1100" s="31">
        <f t="shared" si="70"/>
        <v>2.5748786551438383</v>
      </c>
      <c r="N1100" s="31">
        <f t="shared" si="71"/>
        <v>0</v>
      </c>
    </row>
    <row r="1101" spans="1:14" x14ac:dyDescent="0.45">
      <c r="A1101" s="31" t="str">
        <f t="shared" si="68"/>
        <v>E08000016_Number of children in AP/PRUs_Number</v>
      </c>
      <c r="B1101" s="31" t="s">
        <v>236</v>
      </c>
      <c r="C1101" s="31" t="s">
        <v>237</v>
      </c>
      <c r="D1101" s="31" t="s">
        <v>1854</v>
      </c>
      <c r="E1101" s="31" t="s">
        <v>475</v>
      </c>
      <c r="F1101" s="31" t="s">
        <v>86</v>
      </c>
      <c r="G1101" s="26" t="s">
        <v>87</v>
      </c>
      <c r="H1101" s="31" t="s">
        <v>743</v>
      </c>
      <c r="I1101" s="31">
        <v>219</v>
      </c>
      <c r="J1101" s="31">
        <f>INDEX('LA lookup'!H:H,MATCH('Known to services raw data'!B1101,'LA lookup'!G:G,0))</f>
        <v>50727</v>
      </c>
      <c r="K1101" s="31">
        <v>6.3292968409999997</v>
      </c>
      <c r="L1101" s="31" t="str">
        <f t="shared" si="69"/>
        <v>4.3 per 1000 0-17 yr olds</v>
      </c>
      <c r="M1101" s="31">
        <f t="shared" si="70"/>
        <v>4.3172275119758705</v>
      </c>
      <c r="N1101" s="31">
        <f t="shared" si="71"/>
        <v>0</v>
      </c>
    </row>
    <row r="1102" spans="1:14" x14ac:dyDescent="0.45">
      <c r="A1102" s="31" t="str">
        <f t="shared" si="68"/>
        <v>E08000032_Number of children in AP/PRUs_Number</v>
      </c>
      <c r="B1102" s="31" t="s">
        <v>259</v>
      </c>
      <c r="C1102" s="31" t="s">
        <v>260</v>
      </c>
      <c r="D1102" s="31" t="s">
        <v>1854</v>
      </c>
      <c r="E1102" s="31" t="s">
        <v>475</v>
      </c>
      <c r="F1102" s="31" t="s">
        <v>86</v>
      </c>
      <c r="G1102" s="26" t="s">
        <v>87</v>
      </c>
      <c r="H1102" s="31" t="s">
        <v>743</v>
      </c>
      <c r="I1102" s="31">
        <v>367</v>
      </c>
      <c r="J1102" s="31">
        <f>INDEX('LA lookup'!H:H,MATCH('Known to services raw data'!B1102,'LA lookup'!G:G,0))</f>
        <v>142005</v>
      </c>
      <c r="K1102" s="31">
        <v>3.5172460060000001</v>
      </c>
      <c r="L1102" s="31" t="str">
        <f t="shared" si="69"/>
        <v>2.6 per 1000 0-17 yr olds</v>
      </c>
      <c r="M1102" s="31">
        <f t="shared" si="70"/>
        <v>2.584416041688673</v>
      </c>
      <c r="N1102" s="31">
        <f t="shared" si="71"/>
        <v>0</v>
      </c>
    </row>
    <row r="1103" spans="1:14" x14ac:dyDescent="0.45">
      <c r="A1103" s="31" t="str">
        <f t="shared" si="68"/>
        <v>E08000033_Number of children in AP/PRUs_Number</v>
      </c>
      <c r="B1103" s="31" t="s">
        <v>273</v>
      </c>
      <c r="C1103" s="31" t="s">
        <v>274</v>
      </c>
      <c r="D1103" s="31" t="s">
        <v>1854</v>
      </c>
      <c r="E1103" s="31" t="s">
        <v>475</v>
      </c>
      <c r="F1103" s="31" t="s">
        <v>86</v>
      </c>
      <c r="G1103" s="26" t="s">
        <v>87</v>
      </c>
      <c r="H1103" s="31" t="s">
        <v>743</v>
      </c>
      <c r="I1103" s="31">
        <v>143</v>
      </c>
      <c r="J1103" s="31">
        <f>INDEX('LA lookup'!H:H,MATCH('Known to services raw data'!B1103,'LA lookup'!G:G,0))</f>
        <v>46021</v>
      </c>
      <c r="K1103" s="31">
        <v>3.7696059050000001</v>
      </c>
      <c r="L1103" s="31" t="str">
        <f t="shared" si="69"/>
        <v>3.1 per 1000 0-17 yr olds</v>
      </c>
      <c r="M1103" s="31">
        <f t="shared" si="70"/>
        <v>3.1072771126224983</v>
      </c>
      <c r="N1103" s="31">
        <f t="shared" si="71"/>
        <v>0</v>
      </c>
    </row>
    <row r="1104" spans="1:14" x14ac:dyDescent="0.45">
      <c r="A1104" s="31" t="str">
        <f t="shared" si="68"/>
        <v>E08000017_Number of children in AP/PRUs_Number</v>
      </c>
      <c r="B1104" s="31" t="s">
        <v>293</v>
      </c>
      <c r="C1104" s="31" t="s">
        <v>294</v>
      </c>
      <c r="D1104" s="31" t="s">
        <v>1854</v>
      </c>
      <c r="E1104" s="31" t="s">
        <v>475</v>
      </c>
      <c r="F1104" s="31" t="s">
        <v>86</v>
      </c>
      <c r="G1104" s="26" t="s">
        <v>87</v>
      </c>
      <c r="H1104" s="31" t="s">
        <v>743</v>
      </c>
      <c r="I1104" s="31">
        <v>207</v>
      </c>
      <c r="J1104" s="31">
        <f>INDEX('LA lookup'!H:H,MATCH('Known to services raw data'!B1104,'LA lookup'!G:G,0))</f>
        <v>66448</v>
      </c>
      <c r="K1104" s="31">
        <v>4.2837630889999998</v>
      </c>
      <c r="L1104" s="31" t="str">
        <f t="shared" si="69"/>
        <v>3.1 per 1000 0-17 yr olds</v>
      </c>
      <c r="M1104" s="31">
        <f t="shared" si="70"/>
        <v>3.115217914760414</v>
      </c>
      <c r="N1104" s="31">
        <f t="shared" si="71"/>
        <v>0</v>
      </c>
    </row>
    <row r="1105" spans="1:14" x14ac:dyDescent="0.45">
      <c r="A1105" s="31" t="str">
        <f t="shared" si="68"/>
        <v>E06000011_Number of children in AP/PRUs_Number</v>
      </c>
      <c r="B1105" s="31" t="s">
        <v>514</v>
      </c>
      <c r="C1105" s="31" t="s">
        <v>594</v>
      </c>
      <c r="D1105" s="31" t="s">
        <v>1854</v>
      </c>
      <c r="E1105" s="31" t="s">
        <v>475</v>
      </c>
      <c r="F1105" s="31" t="s">
        <v>86</v>
      </c>
      <c r="G1105" s="26" t="s">
        <v>87</v>
      </c>
      <c r="H1105" s="31" t="s">
        <v>743</v>
      </c>
      <c r="I1105" s="31">
        <v>170</v>
      </c>
      <c r="J1105" s="31">
        <f>INDEX('LA lookup'!H:H,MATCH('Known to services raw data'!B1105,'LA lookup'!G:G,0))</f>
        <v>62942</v>
      </c>
      <c r="K1105" s="31">
        <v>3.5742068410000001</v>
      </c>
      <c r="L1105" s="31" t="str">
        <f t="shared" si="69"/>
        <v>2.7 per 1000 0-17 yr olds</v>
      </c>
      <c r="M1105" s="31">
        <f t="shared" si="70"/>
        <v>2.700899240570684</v>
      </c>
      <c r="N1105" s="31">
        <f t="shared" si="71"/>
        <v>0</v>
      </c>
    </row>
    <row r="1106" spans="1:14" x14ac:dyDescent="0.45">
      <c r="A1106" s="31" t="str">
        <f t="shared" si="68"/>
        <v>E06000010_Number of children in AP/PRUs_Number</v>
      </c>
      <c r="B1106" s="31" t="s">
        <v>329</v>
      </c>
      <c r="C1106" s="31" t="s">
        <v>330</v>
      </c>
      <c r="D1106" s="31" t="s">
        <v>1854</v>
      </c>
      <c r="E1106" s="31" t="s">
        <v>475</v>
      </c>
      <c r="F1106" s="31" t="s">
        <v>86</v>
      </c>
      <c r="G1106" s="26" t="s">
        <v>87</v>
      </c>
      <c r="H1106" s="31" t="s">
        <v>743</v>
      </c>
      <c r="I1106" s="31">
        <v>403</v>
      </c>
      <c r="J1106" s="31">
        <f>INDEX('LA lookup'!H:H,MATCH('Known to services raw data'!B1106,'LA lookup'!G:G,0))</f>
        <v>57023</v>
      </c>
      <c r="K1106" s="31">
        <v>9.4478959089999996</v>
      </c>
      <c r="L1106" s="31" t="str">
        <f t="shared" si="69"/>
        <v>7.1 per 1000 0-17 yr olds</v>
      </c>
      <c r="M1106" s="31">
        <f t="shared" si="70"/>
        <v>7.0673237114848391</v>
      </c>
      <c r="N1106" s="31">
        <f t="shared" si="71"/>
        <v>0</v>
      </c>
    </row>
    <row r="1107" spans="1:14" x14ac:dyDescent="0.45">
      <c r="A1107" s="31" t="str">
        <f t="shared" si="68"/>
        <v>E08000034_Number of children in AP/PRUs_Number</v>
      </c>
      <c r="B1107" s="31" t="s">
        <v>331</v>
      </c>
      <c r="C1107" s="31" t="s">
        <v>332</v>
      </c>
      <c r="D1107" s="31" t="s">
        <v>1854</v>
      </c>
      <c r="E1107" s="31" t="s">
        <v>475</v>
      </c>
      <c r="F1107" s="31" t="s">
        <v>86</v>
      </c>
      <c r="G1107" s="26" t="s">
        <v>87</v>
      </c>
      <c r="H1107" s="31" t="s">
        <v>743</v>
      </c>
      <c r="I1107" s="31">
        <v>171</v>
      </c>
      <c r="J1107" s="31">
        <f>INDEX('LA lookup'!H:H,MATCH('Known to services raw data'!B1107,'LA lookup'!G:G,0))</f>
        <v>100174</v>
      </c>
      <c r="K1107" s="31">
        <v>2.455520613</v>
      </c>
      <c r="L1107" s="31" t="str">
        <f t="shared" si="69"/>
        <v>1.7 per 1000 0-17 yr olds</v>
      </c>
      <c r="M1107" s="31">
        <f t="shared" si="70"/>
        <v>1.7070297682033262</v>
      </c>
      <c r="N1107" s="31">
        <f t="shared" si="71"/>
        <v>0</v>
      </c>
    </row>
    <row r="1108" spans="1:14" x14ac:dyDescent="0.45">
      <c r="A1108" s="31" t="str">
        <f t="shared" si="68"/>
        <v>E08000035_Number of children in AP/PRUs_Number</v>
      </c>
      <c r="B1108" s="31" t="s">
        <v>339</v>
      </c>
      <c r="C1108" s="31" t="s">
        <v>340</v>
      </c>
      <c r="D1108" s="31" t="s">
        <v>1854</v>
      </c>
      <c r="E1108" s="31" t="s">
        <v>475</v>
      </c>
      <c r="F1108" s="31" t="s">
        <v>86</v>
      </c>
      <c r="G1108" s="26" t="s">
        <v>87</v>
      </c>
      <c r="H1108" s="31" t="s">
        <v>743</v>
      </c>
      <c r="I1108" s="31">
        <v>235</v>
      </c>
      <c r="J1108" s="31">
        <f>INDEX('LA lookup'!H:H,MATCH('Known to services raw data'!B1108,'LA lookup'!G:G,0))</f>
        <v>168176</v>
      </c>
      <c r="K1108" s="31">
        <v>1.811328899</v>
      </c>
      <c r="L1108" s="31" t="str">
        <f t="shared" si="69"/>
        <v>1.4 per 1000 0-17 yr olds</v>
      </c>
      <c r="M1108" s="31">
        <f t="shared" si="70"/>
        <v>1.397345637903149</v>
      </c>
      <c r="N1108" s="31">
        <f t="shared" si="71"/>
        <v>0</v>
      </c>
    </row>
    <row r="1109" spans="1:14" x14ac:dyDescent="0.45">
      <c r="A1109" s="31" t="str">
        <f t="shared" si="68"/>
        <v>E06000012_Number of children in AP/PRUs_Number</v>
      </c>
      <c r="B1109" s="31" t="s">
        <v>363</v>
      </c>
      <c r="C1109" s="31" t="s">
        <v>364</v>
      </c>
      <c r="D1109" s="31" t="s">
        <v>1854</v>
      </c>
      <c r="E1109" s="31" t="s">
        <v>475</v>
      </c>
      <c r="F1109" s="31" t="s">
        <v>86</v>
      </c>
      <c r="G1109" s="26" t="s">
        <v>87</v>
      </c>
      <c r="H1109" s="31" t="s">
        <v>743</v>
      </c>
      <c r="I1109" s="31">
        <v>247</v>
      </c>
      <c r="J1109" s="31">
        <f>INDEX('LA lookup'!H:H,MATCH('Known to services raw data'!B1109,'LA lookup'!G:G,0))</f>
        <v>34503</v>
      </c>
      <c r="K1109" s="31">
        <v>10.08245571</v>
      </c>
      <c r="L1109" s="31" t="str">
        <f t="shared" si="69"/>
        <v>7.2 per 1000 0-17 yr olds</v>
      </c>
      <c r="M1109" s="31">
        <f t="shared" si="70"/>
        <v>7.158797785699794</v>
      </c>
      <c r="N1109" s="31">
        <f t="shared" si="71"/>
        <v>0</v>
      </c>
    </row>
    <row r="1110" spans="1:14" x14ac:dyDescent="0.45">
      <c r="A1110" s="31" t="str">
        <f t="shared" si="68"/>
        <v>E06000013_Number of children in AP/PRUs_Number</v>
      </c>
      <c r="B1110" s="31" t="s">
        <v>365</v>
      </c>
      <c r="C1110" s="31" t="s">
        <v>366</v>
      </c>
      <c r="D1110" s="31" t="s">
        <v>1854</v>
      </c>
      <c r="E1110" s="31" t="s">
        <v>475</v>
      </c>
      <c r="F1110" s="31" t="s">
        <v>86</v>
      </c>
      <c r="G1110" s="26" t="s">
        <v>87</v>
      </c>
      <c r="H1110" s="31" t="s">
        <v>743</v>
      </c>
      <c r="I1110" s="31">
        <v>124</v>
      </c>
      <c r="J1110" s="31">
        <f>INDEX('LA lookup'!H:H,MATCH('Known to services raw data'!B1110,'LA lookup'!G:G,0))</f>
        <v>35714</v>
      </c>
      <c r="K1110" s="31">
        <v>4.976322337</v>
      </c>
      <c r="L1110" s="31" t="str">
        <f t="shared" si="69"/>
        <v>3.5 per 1000 0-17 yr olds</v>
      </c>
      <c r="M1110" s="31">
        <f t="shared" si="70"/>
        <v>3.4720277762222098</v>
      </c>
      <c r="N1110" s="31">
        <f t="shared" si="71"/>
        <v>0</v>
      </c>
    </row>
    <row r="1111" spans="1:14" x14ac:dyDescent="0.45">
      <c r="A1111" s="31" t="str">
        <f t="shared" si="68"/>
        <v>E10000023_Number of children in AP/PRUs_Number</v>
      </c>
      <c r="B1111" s="31" t="s">
        <v>369</v>
      </c>
      <c r="C1111" s="31" t="s">
        <v>370</v>
      </c>
      <c r="D1111" s="31" t="s">
        <v>1854</v>
      </c>
      <c r="E1111" s="31" t="s">
        <v>475</v>
      </c>
      <c r="F1111" s="31" t="s">
        <v>86</v>
      </c>
      <c r="G1111" s="26" t="s">
        <v>87</v>
      </c>
      <c r="H1111" s="31" t="s">
        <v>743</v>
      </c>
      <c r="I1111" s="31">
        <v>247</v>
      </c>
      <c r="J1111" s="31">
        <f>INDEX('LA lookup'!H:H,MATCH('Known to services raw data'!B1111,'LA lookup'!G:G,0))</f>
        <v>117499</v>
      </c>
      <c r="K1111" s="31">
        <v>2.7558659780000001</v>
      </c>
      <c r="L1111" s="31" t="str">
        <f t="shared" si="69"/>
        <v>2.1 per 1000 0-17 yr olds</v>
      </c>
      <c r="M1111" s="31">
        <f t="shared" si="70"/>
        <v>2.1021455501748951</v>
      </c>
      <c r="N1111" s="31">
        <f t="shared" si="71"/>
        <v>0</v>
      </c>
    </row>
    <row r="1112" spans="1:14" x14ac:dyDescent="0.45">
      <c r="A1112" s="31" t="str">
        <f t="shared" si="68"/>
        <v>E08000018_Number of children in AP/PRUs_Number</v>
      </c>
      <c r="B1112" s="31" t="s">
        <v>393</v>
      </c>
      <c r="C1112" s="31" t="s">
        <v>394</v>
      </c>
      <c r="D1112" s="31" t="s">
        <v>1854</v>
      </c>
      <c r="E1112" s="31" t="s">
        <v>475</v>
      </c>
      <c r="F1112" s="31" t="s">
        <v>86</v>
      </c>
      <c r="G1112" s="26" t="s">
        <v>87</v>
      </c>
      <c r="H1112" s="31" t="s">
        <v>743</v>
      </c>
      <c r="I1112" s="31">
        <v>291</v>
      </c>
      <c r="J1112" s="31">
        <f>INDEX('LA lookup'!H:H,MATCH('Known to services raw data'!B1112,'LA lookup'!G:G,0))</f>
        <v>57196</v>
      </c>
      <c r="K1112" s="31">
        <v>6.4337828869999996</v>
      </c>
      <c r="L1112" s="31" t="str">
        <f t="shared" si="69"/>
        <v>5.1 per 1000 0-17 yr olds</v>
      </c>
      <c r="M1112" s="31">
        <f t="shared" si="70"/>
        <v>5.0877683754108673</v>
      </c>
      <c r="N1112" s="31">
        <f t="shared" si="71"/>
        <v>0</v>
      </c>
    </row>
    <row r="1113" spans="1:14" x14ac:dyDescent="0.45">
      <c r="A1113" s="31" t="str">
        <f t="shared" si="68"/>
        <v>E08000019_Number of children in AP/PRUs_Number</v>
      </c>
      <c r="B1113" s="31" t="s">
        <v>401</v>
      </c>
      <c r="C1113" s="31" t="s">
        <v>402</v>
      </c>
      <c r="D1113" s="31" t="s">
        <v>1854</v>
      </c>
      <c r="E1113" s="31" t="s">
        <v>475</v>
      </c>
      <c r="F1113" s="31" t="s">
        <v>86</v>
      </c>
      <c r="G1113" s="26" t="s">
        <v>87</v>
      </c>
      <c r="H1113" s="31" t="s">
        <v>743</v>
      </c>
      <c r="I1113" s="31">
        <v>362</v>
      </c>
      <c r="J1113" s="31">
        <f>INDEX('LA lookup'!H:H,MATCH('Known to services raw data'!B1113,'LA lookup'!G:G,0))</f>
        <v>117497</v>
      </c>
      <c r="K1113" s="31">
        <v>4.2817434499999996</v>
      </c>
      <c r="L1113" s="31" t="str">
        <f t="shared" si="69"/>
        <v>3.1 per 1000 0-17 yr olds</v>
      </c>
      <c r="M1113" s="31">
        <f t="shared" si="70"/>
        <v>3.0809297258653414</v>
      </c>
      <c r="N1113" s="31">
        <f t="shared" si="71"/>
        <v>0</v>
      </c>
    </row>
    <row r="1114" spans="1:14" x14ac:dyDescent="0.45">
      <c r="A1114" s="31" t="str">
        <f t="shared" si="68"/>
        <v>E08000036_Number of children in AP/PRUs_Number</v>
      </c>
      <c r="B1114" s="31" t="s">
        <v>444</v>
      </c>
      <c r="C1114" s="31" t="s">
        <v>445</v>
      </c>
      <c r="D1114" s="31" t="s">
        <v>1854</v>
      </c>
      <c r="E1114" s="31" t="s">
        <v>475</v>
      </c>
      <c r="F1114" s="31" t="s">
        <v>86</v>
      </c>
      <c r="G1114" s="26" t="s">
        <v>87</v>
      </c>
      <c r="H1114" s="31" t="s">
        <v>743</v>
      </c>
      <c r="I1114" s="31">
        <v>236</v>
      </c>
      <c r="J1114" s="31">
        <f>INDEX('LA lookup'!H:H,MATCH('Known to services raw data'!B1114,'LA lookup'!G:G,0))</f>
        <v>72893</v>
      </c>
      <c r="K1114" s="31">
        <v>4.147044352</v>
      </c>
      <c r="L1114" s="31" t="str">
        <f t="shared" si="69"/>
        <v>3.2 per 1000 0-17 yr olds</v>
      </c>
      <c r="M1114" s="31">
        <f t="shared" si="70"/>
        <v>3.237622268256211</v>
      </c>
      <c r="N1114" s="31">
        <f t="shared" si="71"/>
        <v>0</v>
      </c>
    </row>
    <row r="1115" spans="1:14" x14ac:dyDescent="0.45">
      <c r="A1115" s="31" t="str">
        <f t="shared" si="68"/>
        <v>E06000014_Number of children in AP/PRUs_Number</v>
      </c>
      <c r="B1115" s="31" t="s">
        <v>472</v>
      </c>
      <c r="C1115" s="31" t="s">
        <v>473</v>
      </c>
      <c r="D1115" s="31" t="s">
        <v>1854</v>
      </c>
      <c r="E1115" s="31" t="s">
        <v>475</v>
      </c>
      <c r="F1115" s="31" t="s">
        <v>86</v>
      </c>
      <c r="G1115" s="26" t="s">
        <v>87</v>
      </c>
      <c r="H1115" s="31" t="s">
        <v>743</v>
      </c>
      <c r="I1115" s="31">
        <v>221</v>
      </c>
      <c r="J1115" s="31">
        <f>INDEX('LA lookup'!H:H,MATCH('Known to services raw data'!B1115,'LA lookup'!G:G,0))</f>
        <v>36572</v>
      </c>
      <c r="K1115" s="31">
        <v>7.8502415460000003</v>
      </c>
      <c r="L1115" s="31" t="str">
        <f t="shared" si="69"/>
        <v>6 per 1000 0-17 yr olds</v>
      </c>
      <c r="M1115" s="31">
        <f t="shared" si="70"/>
        <v>6.0428743300885923</v>
      </c>
      <c r="N1115" s="31">
        <f t="shared" si="71"/>
        <v>0</v>
      </c>
    </row>
    <row r="1116" spans="1:14" x14ac:dyDescent="0.45">
      <c r="A1116" s="31" t="str">
        <f t="shared" si="68"/>
        <v>E06000015_Number of children in AP/PRUs_Number</v>
      </c>
      <c r="B1116" s="31" t="s">
        <v>289</v>
      </c>
      <c r="C1116" s="31" t="s">
        <v>290</v>
      </c>
      <c r="D1116" s="31" t="s">
        <v>1854</v>
      </c>
      <c r="E1116" s="31" t="s">
        <v>475</v>
      </c>
      <c r="F1116" s="31" t="s">
        <v>86</v>
      </c>
      <c r="G1116" s="26" t="s">
        <v>87</v>
      </c>
      <c r="H1116" s="31" t="s">
        <v>743</v>
      </c>
      <c r="I1116" s="31">
        <v>277</v>
      </c>
      <c r="J1116" s="31">
        <f>INDEX('LA lookup'!H:H,MATCH('Known to services raw data'!B1116,'LA lookup'!G:G,0))</f>
        <v>59899</v>
      </c>
      <c r="K1116" s="31">
        <v>6.1624026699999996</v>
      </c>
      <c r="L1116" s="31" t="str">
        <f t="shared" si="69"/>
        <v>4.6 per 1000 0-17 yr olds</v>
      </c>
      <c r="M1116" s="31">
        <f t="shared" si="70"/>
        <v>4.624451159451743</v>
      </c>
      <c r="N1116" s="31">
        <f t="shared" si="71"/>
        <v>0</v>
      </c>
    </row>
    <row r="1117" spans="1:14" x14ac:dyDescent="0.45">
      <c r="A1117" s="31" t="str">
        <f t="shared" si="68"/>
        <v>E10000007_Number of children in AP/PRUs_Number</v>
      </c>
      <c r="B1117" s="31" t="s">
        <v>291</v>
      </c>
      <c r="C1117" s="31" t="s">
        <v>292</v>
      </c>
      <c r="D1117" s="31" t="s">
        <v>1854</v>
      </c>
      <c r="E1117" s="31" t="s">
        <v>475</v>
      </c>
      <c r="F1117" s="31" t="s">
        <v>86</v>
      </c>
      <c r="G1117" s="26" t="s">
        <v>87</v>
      </c>
      <c r="H1117" s="31" t="s">
        <v>743</v>
      </c>
      <c r="I1117" s="31">
        <v>396</v>
      </c>
      <c r="J1117" s="31">
        <f>INDEX('LA lookup'!H:H,MATCH('Known to services raw data'!B1117,'LA lookup'!G:G,0))</f>
        <v>153272</v>
      </c>
      <c r="K1117" s="31">
        <v>3.522316902</v>
      </c>
      <c r="L1117" s="31" t="str">
        <f t="shared" si="69"/>
        <v>2.6 per 1000 0-17 yr olds</v>
      </c>
      <c r="M1117" s="31">
        <f t="shared" si="70"/>
        <v>2.5836421525131792</v>
      </c>
      <c r="N1117" s="31">
        <f t="shared" si="71"/>
        <v>0</v>
      </c>
    </row>
    <row r="1118" spans="1:14" x14ac:dyDescent="0.45">
      <c r="A1118" s="31" t="str">
        <f t="shared" si="68"/>
        <v>E06000016_Number of children in AP/PRUs_Number</v>
      </c>
      <c r="B1118" s="31" t="s">
        <v>341</v>
      </c>
      <c r="C1118" s="31" t="s">
        <v>342</v>
      </c>
      <c r="D1118" s="31" t="s">
        <v>1854</v>
      </c>
      <c r="E1118" s="31" t="s">
        <v>475</v>
      </c>
      <c r="F1118" s="31" t="s">
        <v>86</v>
      </c>
      <c r="G1118" s="26" t="s">
        <v>87</v>
      </c>
      <c r="H1118" s="31" t="s">
        <v>743</v>
      </c>
      <c r="I1118" s="31">
        <v>162</v>
      </c>
      <c r="J1118" s="31">
        <f>INDEX('LA lookup'!H:H,MATCH('Known to services raw data'!B1118,'LA lookup'!G:G,0))</f>
        <v>83994</v>
      </c>
      <c r="K1118" s="31">
        <v>2.7059078990000001</v>
      </c>
      <c r="L1118" s="31" t="str">
        <f t="shared" si="69"/>
        <v>1.9 per 1000 0-17 yr olds</v>
      </c>
      <c r="M1118" s="31">
        <f t="shared" si="70"/>
        <v>1.9287091935138223</v>
      </c>
      <c r="N1118" s="31">
        <f t="shared" si="71"/>
        <v>0</v>
      </c>
    </row>
    <row r="1119" spans="1:14" x14ac:dyDescent="0.45">
      <c r="A1119" s="31" t="str">
        <f t="shared" si="68"/>
        <v>E10000018_Number of children in AP/PRUs_Number</v>
      </c>
      <c r="B1119" s="31" t="s">
        <v>552</v>
      </c>
      <c r="C1119" s="31" t="s">
        <v>553</v>
      </c>
      <c r="D1119" s="31" t="s">
        <v>1854</v>
      </c>
      <c r="E1119" s="31" t="s">
        <v>475</v>
      </c>
      <c r="F1119" s="31" t="s">
        <v>86</v>
      </c>
      <c r="G1119" s="26" t="s">
        <v>87</v>
      </c>
      <c r="H1119" s="31" t="s">
        <v>743</v>
      </c>
      <c r="I1119" s="31">
        <v>445</v>
      </c>
      <c r="J1119" s="31">
        <f>INDEX('LA lookup'!H:H,MATCH('Known to services raw data'!B1119,'LA lookup'!G:G,0))</f>
        <v>140307</v>
      </c>
      <c r="K1119" s="31">
        <v>4.2359570880000001</v>
      </c>
      <c r="L1119" s="31" t="str">
        <f t="shared" si="69"/>
        <v>3.2 per 1000 0-17 yr olds</v>
      </c>
      <c r="M1119" s="31">
        <f t="shared" si="70"/>
        <v>3.1716165266166336</v>
      </c>
      <c r="N1119" s="31">
        <f t="shared" si="71"/>
        <v>0</v>
      </c>
    </row>
    <row r="1120" spans="1:14" x14ac:dyDescent="0.45">
      <c r="A1120" s="31" t="str">
        <f t="shared" si="68"/>
        <v>E10000019_Number of children in AP/PRUs_Number</v>
      </c>
      <c r="B1120" s="31" t="s">
        <v>345</v>
      </c>
      <c r="C1120" s="31" t="s">
        <v>346</v>
      </c>
      <c r="D1120" s="31" t="s">
        <v>1854</v>
      </c>
      <c r="E1120" s="31" t="s">
        <v>475</v>
      </c>
      <c r="F1120" s="31" t="s">
        <v>86</v>
      </c>
      <c r="G1120" s="26" t="s">
        <v>87</v>
      </c>
      <c r="H1120" s="31" t="s">
        <v>743</v>
      </c>
      <c r="I1120" s="31">
        <v>360</v>
      </c>
      <c r="J1120" s="31">
        <f>INDEX('LA lookup'!H:H,MATCH('Known to services raw data'!B1120,'LA lookup'!G:G,0))</f>
        <v>145641</v>
      </c>
      <c r="K1120" s="31">
        <v>3.2506523879999998</v>
      </c>
      <c r="L1120" s="31" t="str">
        <f t="shared" si="69"/>
        <v>2.5 per 1000 0-17 yr olds</v>
      </c>
      <c r="M1120" s="31">
        <f t="shared" si="70"/>
        <v>2.4718314210970811</v>
      </c>
      <c r="N1120" s="31">
        <f t="shared" si="71"/>
        <v>0</v>
      </c>
    </row>
    <row r="1121" spans="1:14" x14ac:dyDescent="0.45">
      <c r="A1121" s="31" t="str">
        <f t="shared" si="68"/>
        <v>E10000021_Number of children in AP/PRUs_Number</v>
      </c>
      <c r="B1121" s="31" t="s">
        <v>371</v>
      </c>
      <c r="C1121" s="31" t="s">
        <v>372</v>
      </c>
      <c r="D1121" s="31" t="s">
        <v>1854</v>
      </c>
      <c r="E1121" s="31" t="s">
        <v>475</v>
      </c>
      <c r="F1121" s="31" t="s">
        <v>86</v>
      </c>
      <c r="G1121" s="26" t="s">
        <v>87</v>
      </c>
      <c r="H1121" s="31" t="s">
        <v>743</v>
      </c>
      <c r="I1121" s="31">
        <v>364</v>
      </c>
      <c r="J1121" s="31">
        <f>INDEX('LA lookup'!H:H,MATCH('Known to services raw data'!B1121,'LA lookup'!G:G,0))</f>
        <v>170235</v>
      </c>
      <c r="K1121" s="31">
        <v>2.9320788759999998</v>
      </c>
      <c r="L1121" s="31" t="str">
        <f t="shared" si="69"/>
        <v>2.1 per 1000 0-17 yr olds</v>
      </c>
      <c r="M1121" s="31">
        <f t="shared" si="70"/>
        <v>2.138220694921726</v>
      </c>
      <c r="N1121" s="31">
        <f t="shared" si="71"/>
        <v>0</v>
      </c>
    </row>
    <row r="1122" spans="1:14" x14ac:dyDescent="0.45">
      <c r="A1122" s="31" t="str">
        <f t="shared" si="68"/>
        <v>E06000018_Number of children in AP/PRUs_Number</v>
      </c>
      <c r="B1122" s="31" t="s">
        <v>373</v>
      </c>
      <c r="C1122" s="31" t="s">
        <v>374</v>
      </c>
      <c r="D1122" s="31" t="s">
        <v>1854</v>
      </c>
      <c r="E1122" s="31" t="s">
        <v>475</v>
      </c>
      <c r="F1122" s="31" t="s">
        <v>86</v>
      </c>
      <c r="G1122" s="26" t="s">
        <v>87</v>
      </c>
      <c r="H1122" s="31" t="s">
        <v>743</v>
      </c>
      <c r="I1122" s="31">
        <v>319</v>
      </c>
      <c r="J1122" s="31">
        <f>INDEX('LA lookup'!H:H,MATCH('Known to services raw data'!B1122,'LA lookup'!G:G,0))</f>
        <v>68651</v>
      </c>
      <c r="K1122" s="31">
        <v>6.4302848270000004</v>
      </c>
      <c r="L1122" s="31" t="str">
        <f t="shared" si="69"/>
        <v>4.6 per 1000 0-17 yr olds</v>
      </c>
      <c r="M1122" s="31">
        <f t="shared" si="70"/>
        <v>4.6466912353789462</v>
      </c>
      <c r="N1122" s="31">
        <f t="shared" si="71"/>
        <v>0</v>
      </c>
    </row>
    <row r="1123" spans="1:14" x14ac:dyDescent="0.45">
      <c r="A1123" s="31" t="str">
        <f t="shared" si="68"/>
        <v>E10000024_Number of children in AP/PRUs_Number</v>
      </c>
      <c r="B1123" s="31" t="s">
        <v>572</v>
      </c>
      <c r="C1123" s="31" t="s">
        <v>573</v>
      </c>
      <c r="D1123" s="31" t="s">
        <v>1854</v>
      </c>
      <c r="E1123" s="31" t="s">
        <v>475</v>
      </c>
      <c r="F1123" s="31" t="s">
        <v>86</v>
      </c>
      <c r="G1123" s="26" t="s">
        <v>87</v>
      </c>
      <c r="H1123" s="31" t="s">
        <v>743</v>
      </c>
      <c r="I1123" s="31">
        <v>450</v>
      </c>
      <c r="J1123" s="31">
        <f>INDEX('LA lookup'!H:H,MATCH('Known to services raw data'!B1123,'LA lookup'!G:G,0))</f>
        <v>166542</v>
      </c>
      <c r="K1123" s="31">
        <v>3.6297933439999999</v>
      </c>
      <c r="L1123" s="31" t="str">
        <f t="shared" si="69"/>
        <v>2.7 per 1000 0-17 yr olds</v>
      </c>
      <c r="M1123" s="31">
        <f t="shared" si="70"/>
        <v>2.7020211117916202</v>
      </c>
      <c r="N1123" s="31">
        <f t="shared" si="71"/>
        <v>0</v>
      </c>
    </row>
    <row r="1124" spans="1:14" x14ac:dyDescent="0.45">
      <c r="A1124" s="31" t="str">
        <f t="shared" si="68"/>
        <v>E06000017_Number of children in AP/PRUs_Number</v>
      </c>
      <c r="B1124" s="31" t="s">
        <v>548</v>
      </c>
      <c r="C1124" s="31" t="s">
        <v>728</v>
      </c>
      <c r="D1124" s="31" t="s">
        <v>1854</v>
      </c>
      <c r="E1124" s="31" t="s">
        <v>475</v>
      </c>
      <c r="F1124" s="31" t="s">
        <v>86</v>
      </c>
      <c r="G1124" s="26" t="s">
        <v>87</v>
      </c>
      <c r="H1124" s="31" t="s">
        <v>743</v>
      </c>
      <c r="I1124" s="31">
        <v>45</v>
      </c>
      <c r="J1124" s="31">
        <f>INDEX('LA lookup'!H:H,MATCH('Known to services raw data'!B1124,'LA lookup'!G:G,0))</f>
        <v>7807</v>
      </c>
      <c r="K1124" s="31">
        <v>5.706314989</v>
      </c>
      <c r="L1124" s="31" t="str">
        <f t="shared" si="69"/>
        <v>5.8 per 1000 0-17 yr olds</v>
      </c>
      <c r="M1124" s="31">
        <f t="shared" si="70"/>
        <v>5.7640578967593186</v>
      </c>
      <c r="N1124" s="31">
        <f t="shared" si="71"/>
        <v>0</v>
      </c>
    </row>
    <row r="1125" spans="1:14" x14ac:dyDescent="0.45">
      <c r="A1125" s="31" t="str">
        <f t="shared" si="68"/>
        <v>E08000025_Number of children in AP/PRUs_Number</v>
      </c>
      <c r="B1125" s="31" t="s">
        <v>245</v>
      </c>
      <c r="C1125" s="31" t="s">
        <v>246</v>
      </c>
      <c r="D1125" s="31" t="s">
        <v>1854</v>
      </c>
      <c r="E1125" s="31" t="s">
        <v>475</v>
      </c>
      <c r="F1125" s="31" t="s">
        <v>86</v>
      </c>
      <c r="G1125" s="26" t="s">
        <v>87</v>
      </c>
      <c r="H1125" s="31" t="s">
        <v>743</v>
      </c>
      <c r="I1125" s="31">
        <v>1075</v>
      </c>
      <c r="J1125" s="31">
        <f>INDEX('LA lookup'!H:H,MATCH('Known to services raw data'!B1125,'LA lookup'!G:G,0))</f>
        <v>288388</v>
      </c>
      <c r="K1125" s="31">
        <v>5.0081528070000001</v>
      </c>
      <c r="L1125" s="31" t="str">
        <f t="shared" si="69"/>
        <v>3.7 per 1000 0-17 yr olds</v>
      </c>
      <c r="M1125" s="31">
        <f t="shared" si="70"/>
        <v>3.7276169604837928</v>
      </c>
      <c r="N1125" s="31">
        <f t="shared" si="71"/>
        <v>0</v>
      </c>
    </row>
    <row r="1126" spans="1:14" x14ac:dyDescent="0.45">
      <c r="A1126" s="31" t="str">
        <f t="shared" si="68"/>
        <v>E08000026_Number of children in AP/PRUs_Number</v>
      </c>
      <c r="B1126" s="31" t="s">
        <v>283</v>
      </c>
      <c r="C1126" s="31" t="s">
        <v>284</v>
      </c>
      <c r="D1126" s="31" t="s">
        <v>1854</v>
      </c>
      <c r="E1126" s="31" t="s">
        <v>475</v>
      </c>
      <c r="F1126" s="31" t="s">
        <v>86</v>
      </c>
      <c r="G1126" s="26" t="s">
        <v>87</v>
      </c>
      <c r="H1126" s="31" t="s">
        <v>743</v>
      </c>
      <c r="I1126" s="31">
        <v>221</v>
      </c>
      <c r="J1126" s="31">
        <f>INDEX('LA lookup'!H:H,MATCH('Known to services raw data'!B1126,'LA lookup'!G:G,0))</f>
        <v>78994</v>
      </c>
      <c r="K1126" s="31">
        <v>3.7175346519999999</v>
      </c>
      <c r="L1126" s="31" t="str">
        <f t="shared" si="69"/>
        <v>2.8 per 1000 0-17 yr olds</v>
      </c>
      <c r="M1126" s="31">
        <f t="shared" si="70"/>
        <v>2.7976808365192292</v>
      </c>
      <c r="N1126" s="31">
        <f t="shared" si="71"/>
        <v>0</v>
      </c>
    </row>
    <row r="1127" spans="1:14" x14ac:dyDescent="0.45">
      <c r="A1127" s="31" t="str">
        <f t="shared" si="68"/>
        <v>E08000027_Number of children in AP/PRUs_Number</v>
      </c>
      <c r="B1127" s="31" t="s">
        <v>297</v>
      </c>
      <c r="C1127" s="31" t="s">
        <v>298</v>
      </c>
      <c r="D1127" s="31" t="s">
        <v>1854</v>
      </c>
      <c r="E1127" s="31" t="s">
        <v>475</v>
      </c>
      <c r="F1127" s="31" t="s">
        <v>86</v>
      </c>
      <c r="G1127" s="26" t="s">
        <v>87</v>
      </c>
      <c r="H1127" s="31" t="s">
        <v>743</v>
      </c>
      <c r="I1127" s="31">
        <v>384</v>
      </c>
      <c r="J1127" s="31">
        <f>INDEX('LA lookup'!H:H,MATCH('Known to services raw data'!B1127,'LA lookup'!G:G,0))</f>
        <v>69265</v>
      </c>
      <c r="K1127" s="31">
        <v>7.9002592270000003</v>
      </c>
      <c r="L1127" s="31" t="str">
        <f t="shared" si="69"/>
        <v>5.5 per 1000 0-17 yr olds</v>
      </c>
      <c r="M1127" s="31">
        <f t="shared" si="70"/>
        <v>5.543925503501046</v>
      </c>
      <c r="N1127" s="31">
        <f t="shared" si="71"/>
        <v>0</v>
      </c>
    </row>
    <row r="1128" spans="1:14" x14ac:dyDescent="0.45">
      <c r="A1128" s="31" t="str">
        <f t="shared" si="68"/>
        <v>E06000019_Number of children in AP/PRUs_Number</v>
      </c>
      <c r="B1128" s="31" t="s">
        <v>317</v>
      </c>
      <c r="C1128" s="31" t="s">
        <v>318</v>
      </c>
      <c r="D1128" s="31" t="s">
        <v>1854</v>
      </c>
      <c r="E1128" s="31" t="s">
        <v>475</v>
      </c>
      <c r="F1128" s="31" t="s">
        <v>86</v>
      </c>
      <c r="G1128" s="26" t="s">
        <v>87</v>
      </c>
      <c r="H1128" s="31" t="s">
        <v>743</v>
      </c>
      <c r="I1128" s="31">
        <v>105</v>
      </c>
      <c r="J1128" s="31">
        <f>INDEX('LA lookup'!H:H,MATCH('Known to services raw data'!B1128,'LA lookup'!G:G,0))</f>
        <v>36103</v>
      </c>
      <c r="K1128" s="31">
        <v>4.1574279379999997</v>
      </c>
      <c r="L1128" s="31" t="str">
        <f t="shared" si="69"/>
        <v>2.9 per 1000 0-17 yr olds</v>
      </c>
      <c r="M1128" s="31">
        <f t="shared" si="70"/>
        <v>2.9083455668504001</v>
      </c>
      <c r="N1128" s="31">
        <f t="shared" si="71"/>
        <v>0</v>
      </c>
    </row>
    <row r="1129" spans="1:14" x14ac:dyDescent="0.45">
      <c r="A1129" s="31" t="str">
        <f t="shared" si="68"/>
        <v>E08000028_Number of children in AP/PRUs_Number</v>
      </c>
      <c r="B1129" s="31" t="s">
        <v>397</v>
      </c>
      <c r="C1129" s="31" t="s">
        <v>398</v>
      </c>
      <c r="D1129" s="31" t="s">
        <v>1854</v>
      </c>
      <c r="E1129" s="31" t="s">
        <v>475</v>
      </c>
      <c r="F1129" s="31" t="s">
        <v>86</v>
      </c>
      <c r="G1129" s="26" t="s">
        <v>87</v>
      </c>
      <c r="H1129" s="31" t="s">
        <v>743</v>
      </c>
      <c r="I1129" s="31">
        <v>460</v>
      </c>
      <c r="J1129" s="31">
        <f>INDEX('LA lookup'!H:H,MATCH('Known to services raw data'!B1129,'LA lookup'!G:G,0))</f>
        <v>81920</v>
      </c>
      <c r="K1129" s="31">
        <v>7.5555993560000001</v>
      </c>
      <c r="L1129" s="31" t="str">
        <f t="shared" si="69"/>
        <v>5.6 per 1000 0-17 yr olds</v>
      </c>
      <c r="M1129" s="31">
        <f t="shared" si="70"/>
        <v>5.615234375</v>
      </c>
      <c r="N1129" s="31">
        <f t="shared" si="71"/>
        <v>0</v>
      </c>
    </row>
    <row r="1130" spans="1:14" x14ac:dyDescent="0.45">
      <c r="A1130" s="31" t="str">
        <f t="shared" si="68"/>
        <v>E06000051_Number of children in AP/PRUs_Number</v>
      </c>
      <c r="B1130" s="31" t="s">
        <v>403</v>
      </c>
      <c r="C1130" s="31" t="s">
        <v>166</v>
      </c>
      <c r="D1130" s="31" t="s">
        <v>1854</v>
      </c>
      <c r="E1130" s="31" t="s">
        <v>475</v>
      </c>
      <c r="F1130" s="31" t="s">
        <v>86</v>
      </c>
      <c r="G1130" s="26" t="s">
        <v>87</v>
      </c>
      <c r="H1130" s="31" t="s">
        <v>743</v>
      </c>
      <c r="I1130" s="31">
        <v>181</v>
      </c>
      <c r="J1130" s="31">
        <f>INDEX('LA lookup'!H:H,MATCH('Known to services raw data'!B1130,'LA lookup'!G:G,0))</f>
        <v>59839</v>
      </c>
      <c r="K1130" s="31">
        <v>4.0650406500000003</v>
      </c>
      <c r="L1130" s="31" t="str">
        <f t="shared" si="69"/>
        <v>3 per 1000 0-17 yr olds</v>
      </c>
      <c r="M1130" s="31">
        <f t="shared" si="70"/>
        <v>3.0247831681679171</v>
      </c>
      <c r="N1130" s="31">
        <f t="shared" si="71"/>
        <v>0</v>
      </c>
    </row>
    <row r="1131" spans="1:14" x14ac:dyDescent="0.45">
      <c r="A1131" s="31" t="str">
        <f t="shared" si="68"/>
        <v>E08000029_Number of children in AP/PRUs_Number</v>
      </c>
      <c r="B1131" s="31" t="s">
        <v>516</v>
      </c>
      <c r="C1131" s="31" t="s">
        <v>517</v>
      </c>
      <c r="D1131" s="31" t="s">
        <v>1854</v>
      </c>
      <c r="E1131" s="31" t="s">
        <v>475</v>
      </c>
      <c r="F1131" s="31" t="s">
        <v>86</v>
      </c>
      <c r="G1131" s="26" t="s">
        <v>87</v>
      </c>
      <c r="H1131" s="31" t="s">
        <v>743</v>
      </c>
      <c r="I1131" s="31">
        <v>297</v>
      </c>
      <c r="J1131" s="31">
        <f>INDEX('LA lookup'!H:H,MATCH('Known to services raw data'!B1131,'LA lookup'!G:G,0))</f>
        <v>46946</v>
      </c>
      <c r="K1131" s="31">
        <v>7.0709235049999997</v>
      </c>
      <c r="L1131" s="31" t="str">
        <f t="shared" si="69"/>
        <v>6.3 per 1000 0-17 yr olds</v>
      </c>
      <c r="M1131" s="31">
        <f t="shared" si="70"/>
        <v>6.326417586162826</v>
      </c>
      <c r="N1131" s="31">
        <f t="shared" si="71"/>
        <v>0</v>
      </c>
    </row>
    <row r="1132" spans="1:14" x14ac:dyDescent="0.45">
      <c r="A1132" s="31" t="str">
        <f t="shared" si="68"/>
        <v>E10000028_Number of children in AP/PRUs_Number</v>
      </c>
      <c r="B1132" s="31" t="s">
        <v>418</v>
      </c>
      <c r="C1132" s="31" t="s">
        <v>419</v>
      </c>
      <c r="D1132" s="31" t="s">
        <v>1854</v>
      </c>
      <c r="E1132" s="31" t="s">
        <v>475</v>
      </c>
      <c r="F1132" s="31" t="s">
        <v>86</v>
      </c>
      <c r="G1132" s="26" t="s">
        <v>87</v>
      </c>
      <c r="H1132" s="31" t="s">
        <v>743</v>
      </c>
      <c r="I1132" s="31">
        <v>520</v>
      </c>
      <c r="J1132" s="31">
        <f>INDEX('LA lookup'!H:H,MATCH('Known to services raw data'!B1132,'LA lookup'!G:G,0))</f>
        <v>169603</v>
      </c>
      <c r="K1132" s="31">
        <v>4.1870651890000001</v>
      </c>
      <c r="L1132" s="31" t="str">
        <f t="shared" si="69"/>
        <v>3.1 per 1000 0-17 yr olds</v>
      </c>
      <c r="M1132" s="31">
        <f t="shared" si="70"/>
        <v>3.0659835026503068</v>
      </c>
      <c r="N1132" s="31">
        <f t="shared" si="71"/>
        <v>0</v>
      </c>
    </row>
    <row r="1133" spans="1:14" x14ac:dyDescent="0.45">
      <c r="A1133" s="31" t="str">
        <f t="shared" si="68"/>
        <v>E06000021_Number of children in AP/PRUs_Number</v>
      </c>
      <c r="B1133" s="31" t="s">
        <v>424</v>
      </c>
      <c r="C1133" s="31" t="s">
        <v>425</v>
      </c>
      <c r="D1133" s="31" t="s">
        <v>1854</v>
      </c>
      <c r="E1133" s="31" t="s">
        <v>475</v>
      </c>
      <c r="F1133" s="31" t="s">
        <v>86</v>
      </c>
      <c r="G1133" s="26" t="s">
        <v>87</v>
      </c>
      <c r="H1133" s="31" t="s">
        <v>743</v>
      </c>
      <c r="I1133" s="31">
        <v>427</v>
      </c>
      <c r="J1133" s="31">
        <f>INDEX('LA lookup'!H:H,MATCH('Known to services raw data'!B1133,'LA lookup'!G:G,0))</f>
        <v>57549</v>
      </c>
      <c r="K1133" s="31">
        <v>10.39232866</v>
      </c>
      <c r="L1133" s="31" t="str">
        <f t="shared" si="69"/>
        <v>7.4 per 1000 0-17 yr olds</v>
      </c>
      <c r="M1133" s="31">
        <f t="shared" si="70"/>
        <v>7.4197640271768401</v>
      </c>
      <c r="N1133" s="31">
        <f t="shared" si="71"/>
        <v>0</v>
      </c>
    </row>
    <row r="1134" spans="1:14" x14ac:dyDescent="0.45">
      <c r="A1134" s="31" t="str">
        <f t="shared" si="68"/>
        <v>E06000020_Number of children in AP/PRUs_Number</v>
      </c>
      <c r="B1134" s="31" t="s">
        <v>570</v>
      </c>
      <c r="C1134" s="31" t="s">
        <v>730</v>
      </c>
      <c r="D1134" s="31" t="s">
        <v>1854</v>
      </c>
      <c r="E1134" s="31" t="s">
        <v>475</v>
      </c>
      <c r="F1134" s="31" t="s">
        <v>86</v>
      </c>
      <c r="G1134" s="26" t="s">
        <v>87</v>
      </c>
      <c r="H1134" s="31" t="s">
        <v>743</v>
      </c>
      <c r="I1134" s="31">
        <v>135</v>
      </c>
      <c r="J1134" s="31">
        <f>INDEX('LA lookup'!H:H,MATCH('Known to services raw data'!B1134,'LA lookup'!G:G,0))</f>
        <v>40620</v>
      </c>
      <c r="K1134" s="31">
        <v>4.3886739700000001</v>
      </c>
      <c r="L1134" s="31" t="str">
        <f t="shared" si="69"/>
        <v>3.3 per 1000 0-17 yr olds</v>
      </c>
      <c r="M1134" s="31">
        <f t="shared" si="70"/>
        <v>3.323485967503693</v>
      </c>
      <c r="N1134" s="31">
        <f t="shared" si="71"/>
        <v>0</v>
      </c>
    </row>
    <row r="1135" spans="1:14" x14ac:dyDescent="0.45">
      <c r="A1135" s="31" t="str">
        <f t="shared" si="68"/>
        <v>E08000030_Number of children in AP/PRUs_Number</v>
      </c>
      <c r="B1135" s="31" t="s">
        <v>446</v>
      </c>
      <c r="C1135" s="31" t="s">
        <v>447</v>
      </c>
      <c r="D1135" s="31" t="s">
        <v>1854</v>
      </c>
      <c r="E1135" s="31" t="s">
        <v>475</v>
      </c>
      <c r="F1135" s="31" t="s">
        <v>86</v>
      </c>
      <c r="G1135" s="26" t="s">
        <v>87</v>
      </c>
      <c r="H1135" s="31" t="s">
        <v>743</v>
      </c>
      <c r="I1135" s="31">
        <v>221</v>
      </c>
      <c r="J1135" s="31">
        <f>INDEX('LA lookup'!H:H,MATCH('Known to services raw data'!B1135,'LA lookup'!G:G,0))</f>
        <v>68157</v>
      </c>
      <c r="K1135" s="31">
        <v>4.1183705420000001</v>
      </c>
      <c r="L1135" s="31" t="str">
        <f t="shared" si="69"/>
        <v>3.2 per 1000 0-17 yr olds</v>
      </c>
      <c r="M1135" s="31">
        <f t="shared" si="70"/>
        <v>3.2425136082867496</v>
      </c>
      <c r="N1135" s="31">
        <f t="shared" si="71"/>
        <v>0</v>
      </c>
    </row>
    <row r="1136" spans="1:14" x14ac:dyDescent="0.45">
      <c r="A1136" s="31" t="str">
        <f t="shared" si="68"/>
        <v>E10000031_Number of children in AP/PRUs_Number</v>
      </c>
      <c r="B1136" s="31" t="s">
        <v>454</v>
      </c>
      <c r="C1136" s="31" t="s">
        <v>455</v>
      </c>
      <c r="D1136" s="31" t="s">
        <v>1854</v>
      </c>
      <c r="E1136" s="31" t="s">
        <v>475</v>
      </c>
      <c r="F1136" s="31" t="s">
        <v>86</v>
      </c>
      <c r="G1136" s="26" t="s">
        <v>87</v>
      </c>
      <c r="H1136" s="31" t="s">
        <v>743</v>
      </c>
      <c r="I1136" s="31">
        <v>467</v>
      </c>
      <c r="J1136" s="31">
        <f>INDEX('LA lookup'!H:H,MATCH('Known to services raw data'!B1136,'LA lookup'!G:G,0))</f>
        <v>115928</v>
      </c>
      <c r="K1136" s="31">
        <v>5.1661006450000002</v>
      </c>
      <c r="L1136" s="31" t="str">
        <f t="shared" si="69"/>
        <v>4 per 1000 0-17 yr olds</v>
      </c>
      <c r="M1136" s="31">
        <f t="shared" si="70"/>
        <v>4.0283624318542541</v>
      </c>
      <c r="N1136" s="31">
        <f t="shared" si="71"/>
        <v>0</v>
      </c>
    </row>
    <row r="1137" spans="1:14" x14ac:dyDescent="0.45">
      <c r="A1137" s="31" t="str">
        <f t="shared" si="68"/>
        <v>E08000031_Number of children in AP/PRUs_Number</v>
      </c>
      <c r="B1137" s="31" t="s">
        <v>468</v>
      </c>
      <c r="C1137" s="31" t="s">
        <v>469</v>
      </c>
      <c r="D1137" s="31" t="s">
        <v>1854</v>
      </c>
      <c r="E1137" s="31" t="s">
        <v>475</v>
      </c>
      <c r="F1137" s="31" t="s">
        <v>86</v>
      </c>
      <c r="G1137" s="26" t="s">
        <v>87</v>
      </c>
      <c r="H1137" s="31" t="s">
        <v>743</v>
      </c>
      <c r="I1137" s="31">
        <v>263</v>
      </c>
      <c r="J1137" s="31">
        <f>INDEX('LA lookup'!H:H,MATCH('Known to services raw data'!B1137,'LA lookup'!G:G,0))</f>
        <v>61244</v>
      </c>
      <c r="K1137" s="31">
        <v>5.5020920499999999</v>
      </c>
      <c r="L1137" s="31" t="str">
        <f t="shared" si="69"/>
        <v>4.3 per 1000 0-17 yr olds</v>
      </c>
      <c r="M1137" s="31">
        <f t="shared" si="70"/>
        <v>4.2942982169681931</v>
      </c>
      <c r="N1137" s="31">
        <f t="shared" si="71"/>
        <v>0</v>
      </c>
    </row>
    <row r="1138" spans="1:14" x14ac:dyDescent="0.45">
      <c r="A1138" s="31" t="str">
        <f t="shared" si="68"/>
        <v>E10000034_Number of children in AP/PRUs_Number</v>
      </c>
      <c r="B1138" s="31" t="s">
        <v>470</v>
      </c>
      <c r="C1138" s="31" t="s">
        <v>471</v>
      </c>
      <c r="D1138" s="31" t="s">
        <v>1854</v>
      </c>
      <c r="E1138" s="31" t="s">
        <v>475</v>
      </c>
      <c r="F1138" s="31" t="s">
        <v>86</v>
      </c>
      <c r="G1138" s="26" t="s">
        <v>87</v>
      </c>
      <c r="H1138" s="31" t="s">
        <v>743</v>
      </c>
      <c r="I1138" s="31">
        <v>385</v>
      </c>
      <c r="J1138" s="31">
        <f>INDEX('LA lookup'!H:H,MATCH('Known to services raw data'!B1138,'LA lookup'!G:G,0))</f>
        <v>117783</v>
      </c>
      <c r="K1138" s="31">
        <v>4.3697860510000002</v>
      </c>
      <c r="L1138" s="31" t="str">
        <f t="shared" si="69"/>
        <v>3.3 per 1000 0-17 yr olds</v>
      </c>
      <c r="M1138" s="31">
        <f t="shared" si="70"/>
        <v>3.2687229905843798</v>
      </c>
      <c r="N1138" s="31">
        <f t="shared" si="71"/>
        <v>0</v>
      </c>
    </row>
    <row r="1139" spans="1:14" x14ac:dyDescent="0.45">
      <c r="A1139" s="31" t="str">
        <f t="shared" si="68"/>
        <v>E06000055_Number of children in AP/PRUs_Number</v>
      </c>
      <c r="B1139" s="31" t="s">
        <v>240</v>
      </c>
      <c r="C1139" s="31" t="s">
        <v>1853</v>
      </c>
      <c r="D1139" s="31" t="s">
        <v>1854</v>
      </c>
      <c r="E1139" s="31" t="s">
        <v>475</v>
      </c>
      <c r="F1139" s="31" t="s">
        <v>86</v>
      </c>
      <c r="G1139" s="26" t="s">
        <v>87</v>
      </c>
      <c r="H1139" s="31" t="s">
        <v>743</v>
      </c>
      <c r="I1139" s="31">
        <v>212</v>
      </c>
      <c r="J1139" s="31">
        <f>INDEX('LA lookup'!H:H,MATCH('Known to services raw data'!B1139,'LA lookup'!G:G,0))</f>
        <v>40088</v>
      </c>
      <c r="K1139" s="31">
        <v>6.2883754039999999</v>
      </c>
      <c r="L1139" s="31" t="str">
        <f t="shared" si="69"/>
        <v>5.3 per 1000 0-17 yr olds</v>
      </c>
      <c r="M1139" s="31">
        <f t="shared" si="70"/>
        <v>5.2883655956894824</v>
      </c>
      <c r="N1139" s="31">
        <f t="shared" si="71"/>
        <v>0</v>
      </c>
    </row>
    <row r="1140" spans="1:14" x14ac:dyDescent="0.45">
      <c r="A1140" s="31" t="str">
        <f t="shared" si="68"/>
        <v>E06000056_Number of children in AP/PRUs_Number</v>
      </c>
      <c r="B1140" s="31" t="s">
        <v>279</v>
      </c>
      <c r="C1140" s="31" t="s">
        <v>280</v>
      </c>
      <c r="D1140" s="31" t="s">
        <v>1854</v>
      </c>
      <c r="E1140" s="31" t="s">
        <v>475</v>
      </c>
      <c r="F1140" s="31" t="s">
        <v>86</v>
      </c>
      <c r="G1140" s="26" t="s">
        <v>87</v>
      </c>
      <c r="H1140" s="31" t="s">
        <v>743</v>
      </c>
      <c r="I1140" s="31">
        <v>104</v>
      </c>
      <c r="J1140" s="31">
        <f>INDEX('LA lookup'!H:H,MATCH('Known to services raw data'!B1140,'LA lookup'!G:G,0))</f>
        <v>62515</v>
      </c>
      <c r="K1140" s="31">
        <v>2.276657691</v>
      </c>
      <c r="L1140" s="31" t="str">
        <f t="shared" si="69"/>
        <v>1.7 per 1000 0-17 yr olds</v>
      </c>
      <c r="M1140" s="31">
        <f t="shared" si="70"/>
        <v>1.6636007358234024</v>
      </c>
      <c r="N1140" s="31">
        <f t="shared" si="71"/>
        <v>0</v>
      </c>
    </row>
    <row r="1141" spans="1:14" x14ac:dyDescent="0.45">
      <c r="A1141" s="31" t="str">
        <f t="shared" si="68"/>
        <v>E10000003_Number of children in AP/PRUs_Number</v>
      </c>
      <c r="B1141" s="31" t="s">
        <v>275</v>
      </c>
      <c r="C1141" s="31" t="s">
        <v>276</v>
      </c>
      <c r="D1141" s="31" t="s">
        <v>1854</v>
      </c>
      <c r="E1141" s="31" t="s">
        <v>475</v>
      </c>
      <c r="F1141" s="31" t="s">
        <v>86</v>
      </c>
      <c r="G1141" s="26" t="s">
        <v>87</v>
      </c>
      <c r="H1141" s="31" t="s">
        <v>743</v>
      </c>
      <c r="I1141" s="31">
        <v>246</v>
      </c>
      <c r="J1141" s="31">
        <f>INDEX('LA lookup'!H:H,MATCH('Known to services raw data'!B1141,'LA lookup'!G:G,0))</f>
        <v>135719</v>
      </c>
      <c r="K1141" s="31">
        <v>2.508284476</v>
      </c>
      <c r="L1141" s="31" t="str">
        <f t="shared" si="69"/>
        <v>1.8 per 1000 0-17 yr olds</v>
      </c>
      <c r="M1141" s="31">
        <f t="shared" si="70"/>
        <v>1.812568616037548</v>
      </c>
      <c r="N1141" s="31">
        <f t="shared" si="71"/>
        <v>0</v>
      </c>
    </row>
    <row r="1142" spans="1:14" x14ac:dyDescent="0.45">
      <c r="A1142" s="31" t="str">
        <f t="shared" si="68"/>
        <v>E10000012_Number of children in AP/PRUs_Number</v>
      </c>
      <c r="B1142" s="31" t="s">
        <v>303</v>
      </c>
      <c r="C1142" s="31" t="s">
        <v>304</v>
      </c>
      <c r="D1142" s="31" t="s">
        <v>1854</v>
      </c>
      <c r="E1142" s="31" t="s">
        <v>475</v>
      </c>
      <c r="F1142" s="31" t="s">
        <v>86</v>
      </c>
      <c r="G1142" s="26" t="s">
        <v>87</v>
      </c>
      <c r="H1142" s="31" t="s">
        <v>743</v>
      </c>
      <c r="I1142" s="31">
        <v>596</v>
      </c>
      <c r="J1142" s="31">
        <f>INDEX('LA lookup'!H:H,MATCH('Known to services raw data'!B1142,'LA lookup'!G:G,0))</f>
        <v>311172</v>
      </c>
      <c r="K1142" s="31">
        <v>2.668684598</v>
      </c>
      <c r="L1142" s="31" t="str">
        <f t="shared" si="69"/>
        <v>1.9 per 1000 0-17 yr olds</v>
      </c>
      <c r="M1142" s="31">
        <f t="shared" si="70"/>
        <v>1.9153394264265422</v>
      </c>
      <c r="N1142" s="31">
        <f t="shared" si="71"/>
        <v>0</v>
      </c>
    </row>
    <row r="1143" spans="1:14" x14ac:dyDescent="0.45">
      <c r="A1143" s="31" t="str">
        <f t="shared" si="68"/>
        <v>E10000015_Number of children in AP/PRUs_Number</v>
      </c>
      <c r="B1143" s="31" t="s">
        <v>319</v>
      </c>
      <c r="C1143" s="31" t="s">
        <v>320</v>
      </c>
      <c r="D1143" s="31" t="s">
        <v>1854</v>
      </c>
      <c r="E1143" s="31" t="s">
        <v>475</v>
      </c>
      <c r="F1143" s="31" t="s">
        <v>86</v>
      </c>
      <c r="G1143" s="26" t="s">
        <v>87</v>
      </c>
      <c r="H1143" s="31" t="s">
        <v>743</v>
      </c>
      <c r="I1143" s="31">
        <v>367</v>
      </c>
      <c r="J1143" s="31">
        <f>INDEX('LA lookup'!H:H,MATCH('Known to services raw data'!B1143,'LA lookup'!G:G,0))</f>
        <v>271005</v>
      </c>
      <c r="K1143" s="31">
        <v>1.672202706</v>
      </c>
      <c r="L1143" s="31" t="str">
        <f t="shared" si="69"/>
        <v>1.4 per 1000 0-17 yr olds</v>
      </c>
      <c r="M1143" s="31">
        <f t="shared" si="70"/>
        <v>1.3542185568531946</v>
      </c>
      <c r="N1143" s="31">
        <f t="shared" si="71"/>
        <v>0</v>
      </c>
    </row>
    <row r="1144" spans="1:14" x14ac:dyDescent="0.45">
      <c r="A1144" s="31" t="str">
        <f t="shared" si="68"/>
        <v>E06000032_Number of children in AP/PRUs_Number</v>
      </c>
      <c r="B1144" s="31" t="s">
        <v>564</v>
      </c>
      <c r="C1144" s="31" t="s">
        <v>724</v>
      </c>
      <c r="D1144" s="31" t="s">
        <v>1854</v>
      </c>
      <c r="E1144" s="31" t="s">
        <v>475</v>
      </c>
      <c r="F1144" s="31" t="s">
        <v>86</v>
      </c>
      <c r="G1144" s="26" t="s">
        <v>87</v>
      </c>
      <c r="H1144" s="31" t="s">
        <v>743</v>
      </c>
      <c r="I1144" s="31">
        <v>249</v>
      </c>
      <c r="J1144" s="31">
        <f>INDEX('LA lookup'!H:H,MATCH('Known to services raw data'!B1144,'LA lookup'!G:G,0))</f>
        <v>57375</v>
      </c>
      <c r="K1144" s="31">
        <v>6.1626036380000002</v>
      </c>
      <c r="L1144" s="31" t="str">
        <f t="shared" si="69"/>
        <v>4.3 per 1000 0-17 yr olds</v>
      </c>
      <c r="M1144" s="31">
        <f t="shared" si="70"/>
        <v>4.3398692810457513</v>
      </c>
      <c r="N1144" s="31">
        <f t="shared" si="71"/>
        <v>0</v>
      </c>
    </row>
    <row r="1145" spans="1:14" x14ac:dyDescent="0.45">
      <c r="A1145" s="31" t="str">
        <f t="shared" si="68"/>
        <v>E10000020_Number of children in AP/PRUs_Number</v>
      </c>
      <c r="B1145" s="31" t="s">
        <v>361</v>
      </c>
      <c r="C1145" s="31" t="s">
        <v>362</v>
      </c>
      <c r="D1145" s="31" t="s">
        <v>1854</v>
      </c>
      <c r="E1145" s="31" t="s">
        <v>475</v>
      </c>
      <c r="F1145" s="31" t="s">
        <v>86</v>
      </c>
      <c r="G1145" s="26" t="s">
        <v>87</v>
      </c>
      <c r="H1145" s="31" t="s">
        <v>743</v>
      </c>
      <c r="I1145" s="31">
        <v>1134</v>
      </c>
      <c r="J1145" s="31">
        <f>INDEX('LA lookup'!H:H,MATCH('Known to services raw data'!B1145,'LA lookup'!G:G,0))</f>
        <v>170810</v>
      </c>
      <c r="K1145" s="31">
        <v>9.2913501949999997</v>
      </c>
      <c r="L1145" s="31" t="str">
        <f t="shared" si="69"/>
        <v>6.6 per 1000 0-17 yr olds</v>
      </c>
      <c r="M1145" s="31">
        <f t="shared" si="70"/>
        <v>6.6389555646624903</v>
      </c>
      <c r="N1145" s="31">
        <f t="shared" si="71"/>
        <v>0</v>
      </c>
    </row>
    <row r="1146" spans="1:14" x14ac:dyDescent="0.45">
      <c r="A1146" s="31" t="str">
        <f t="shared" si="68"/>
        <v>E06000031_Number of children in AP/PRUs_Number</v>
      </c>
      <c r="B1146" s="31" t="s">
        <v>379</v>
      </c>
      <c r="C1146" s="31" t="s">
        <v>380</v>
      </c>
      <c r="D1146" s="31" t="s">
        <v>1854</v>
      </c>
      <c r="E1146" s="31" t="s">
        <v>475</v>
      </c>
      <c r="F1146" s="31" t="s">
        <v>86</v>
      </c>
      <c r="G1146" s="26" t="s">
        <v>87</v>
      </c>
      <c r="H1146" s="31" t="s">
        <v>743</v>
      </c>
      <c r="I1146" s="31">
        <v>314</v>
      </c>
      <c r="J1146" s="31">
        <f>INDEX('LA lookup'!H:H,MATCH('Known to services raw data'!B1146,'LA lookup'!G:G,0))</f>
        <v>51137</v>
      </c>
      <c r="K1146" s="31">
        <v>8.0867392930000008</v>
      </c>
      <c r="L1146" s="31" t="str">
        <f t="shared" si="69"/>
        <v>6.1 per 1000 0-17 yr olds</v>
      </c>
      <c r="M1146" s="31">
        <f t="shared" si="70"/>
        <v>6.1403680309756146</v>
      </c>
      <c r="N1146" s="31">
        <f t="shared" si="71"/>
        <v>0</v>
      </c>
    </row>
    <row r="1147" spans="1:14" x14ac:dyDescent="0.45">
      <c r="A1147" s="31" t="str">
        <f t="shared" si="68"/>
        <v>E06000033_Number of children in AP/PRUs_Number</v>
      </c>
      <c r="B1147" s="31" t="s">
        <v>412</v>
      </c>
      <c r="C1147" s="31" t="s">
        <v>413</v>
      </c>
      <c r="D1147" s="31" t="s">
        <v>1854</v>
      </c>
      <c r="E1147" s="31" t="s">
        <v>475</v>
      </c>
      <c r="F1147" s="31" t="s">
        <v>86</v>
      </c>
      <c r="G1147" s="26" t="s">
        <v>87</v>
      </c>
      <c r="H1147" s="31" t="s">
        <v>743</v>
      </c>
      <c r="I1147" s="31">
        <v>75</v>
      </c>
      <c r="J1147" s="31">
        <f>INDEX('LA lookup'!H:H,MATCH('Known to services raw data'!B1147,'LA lookup'!G:G,0))</f>
        <v>39540</v>
      </c>
      <c r="K1147" s="31">
        <v>2.4278130259999999</v>
      </c>
      <c r="L1147" s="31" t="str">
        <f t="shared" si="69"/>
        <v>1.9 per 1000 0-17 yr olds</v>
      </c>
      <c r="M1147" s="31">
        <f t="shared" si="70"/>
        <v>1.8968133535660092</v>
      </c>
      <c r="N1147" s="31">
        <f t="shared" si="71"/>
        <v>0</v>
      </c>
    </row>
    <row r="1148" spans="1:14" x14ac:dyDescent="0.45">
      <c r="A1148" s="31" t="str">
        <f t="shared" si="68"/>
        <v>E10000029_Number of children in AP/PRUs_Number</v>
      </c>
      <c r="B1148" s="31" t="s">
        <v>426</v>
      </c>
      <c r="C1148" s="31" t="s">
        <v>427</v>
      </c>
      <c r="D1148" s="31" t="s">
        <v>1854</v>
      </c>
      <c r="E1148" s="31" t="s">
        <v>475</v>
      </c>
      <c r="F1148" s="31" t="s">
        <v>86</v>
      </c>
      <c r="G1148" s="26" t="s">
        <v>87</v>
      </c>
      <c r="H1148" s="31" t="s">
        <v>743</v>
      </c>
      <c r="I1148" s="31">
        <v>497</v>
      </c>
      <c r="J1148" s="31">
        <f>INDEX('LA lookup'!H:H,MATCH('Known to services raw data'!B1148,'LA lookup'!G:G,0))</f>
        <v>152752</v>
      </c>
      <c r="K1148" s="31">
        <v>4.479737525</v>
      </c>
      <c r="L1148" s="31" t="str">
        <f t="shared" si="69"/>
        <v>3.3 per 1000 0-17 yr olds</v>
      </c>
      <c r="M1148" s="31">
        <f t="shared" si="70"/>
        <v>3.2536398868754581</v>
      </c>
      <c r="N1148" s="31">
        <f t="shared" si="71"/>
        <v>0</v>
      </c>
    </row>
    <row r="1149" spans="1:14" x14ac:dyDescent="0.45">
      <c r="A1149" s="31" t="str">
        <f t="shared" si="68"/>
        <v>E06000034_Number of children in AP/PRUs_Number</v>
      </c>
      <c r="B1149" s="31" t="s">
        <v>493</v>
      </c>
      <c r="C1149" s="31" t="s">
        <v>731</v>
      </c>
      <c r="D1149" s="31" t="s">
        <v>1854</v>
      </c>
      <c r="E1149" s="31" t="s">
        <v>475</v>
      </c>
      <c r="F1149" s="31" t="s">
        <v>86</v>
      </c>
      <c r="G1149" s="26" t="s">
        <v>87</v>
      </c>
      <c r="H1149" s="31" t="s">
        <v>743</v>
      </c>
      <c r="I1149" s="31">
        <v>89</v>
      </c>
      <c r="J1149" s="31">
        <f>INDEX('LA lookup'!H:H,MATCH('Known to services raw data'!B1149,'LA lookup'!G:G,0))</f>
        <v>43762</v>
      </c>
      <c r="K1149" s="31">
        <v>3.0480495909999998</v>
      </c>
      <c r="L1149" s="31" t="str">
        <f t="shared" si="69"/>
        <v>2 per 1000 0-17 yr olds</v>
      </c>
      <c r="M1149" s="31">
        <f t="shared" si="70"/>
        <v>2.0337278917782551</v>
      </c>
      <c r="N1149" s="31">
        <f t="shared" si="71"/>
        <v>0</v>
      </c>
    </row>
    <row r="1150" spans="1:14" x14ac:dyDescent="0.45">
      <c r="A1150" s="31" t="str">
        <f t="shared" si="68"/>
        <v>E09000007_Number of children in AP/PRUs_Number</v>
      </c>
      <c r="B1150" s="31" t="s">
        <v>277</v>
      </c>
      <c r="C1150" s="31" t="s">
        <v>278</v>
      </c>
      <c r="D1150" s="31" t="s">
        <v>1854</v>
      </c>
      <c r="E1150" s="31" t="s">
        <v>475</v>
      </c>
      <c r="F1150" s="31" t="s">
        <v>86</v>
      </c>
      <c r="G1150" s="26" t="s">
        <v>87</v>
      </c>
      <c r="H1150" s="31" t="s">
        <v>743</v>
      </c>
      <c r="I1150" s="31">
        <v>189</v>
      </c>
      <c r="J1150" s="31">
        <f>INDEX('LA lookup'!H:H,MATCH('Known to services raw data'!B1150,'LA lookup'!G:G,0))</f>
        <v>50983</v>
      </c>
      <c r="K1150" s="31">
        <v>5.7586837290000004</v>
      </c>
      <c r="L1150" s="31" t="str">
        <f t="shared" si="69"/>
        <v>3.7 per 1000 0-17 yr olds</v>
      </c>
      <c r="M1150" s="31">
        <f t="shared" si="70"/>
        <v>3.7071180589608304</v>
      </c>
      <c r="N1150" s="31">
        <f t="shared" si="71"/>
        <v>0</v>
      </c>
    </row>
    <row r="1151" spans="1:14" x14ac:dyDescent="0.45">
      <c r="A1151" s="31" t="str">
        <f t="shared" si="68"/>
        <v>E09000001_Number of children in AP/PRUs_Number</v>
      </c>
      <c r="B1151" s="31" t="s">
        <v>582</v>
      </c>
      <c r="C1151" s="31" t="s">
        <v>583</v>
      </c>
      <c r="D1151" s="31" t="s">
        <v>1854</v>
      </c>
      <c r="E1151" s="31" t="s">
        <v>475</v>
      </c>
      <c r="F1151" s="31" t="s">
        <v>86</v>
      </c>
      <c r="G1151" s="26" t="s">
        <v>87</v>
      </c>
      <c r="H1151" s="31" t="s">
        <v>743</v>
      </c>
      <c r="I1151" s="31">
        <v>7</v>
      </c>
      <c r="J1151" s="31">
        <f>INDEX('LA lookup'!H:H,MATCH('Known to services raw data'!B1151,'LA lookup'!G:G,0))</f>
        <v>1453</v>
      </c>
      <c r="K1151" s="31">
        <v>2.8747433259999999</v>
      </c>
      <c r="L1151" s="31" t="str">
        <f t="shared" si="69"/>
        <v>4.8 per 1000 0-17 yr olds</v>
      </c>
      <c r="M1151" s="31">
        <f t="shared" si="70"/>
        <v>4.8176187198898832</v>
      </c>
      <c r="N1151" s="31">
        <f t="shared" si="71"/>
        <v>1</v>
      </c>
    </row>
    <row r="1152" spans="1:14" x14ac:dyDescent="0.45">
      <c r="A1152" s="31" t="str">
        <f t="shared" si="68"/>
        <v>E09000012_Number of children in AP/PRUs_Number</v>
      </c>
      <c r="B1152" s="31" t="s">
        <v>498</v>
      </c>
      <c r="C1152" s="31" t="s">
        <v>499</v>
      </c>
      <c r="D1152" s="31" t="s">
        <v>1854</v>
      </c>
      <c r="E1152" s="31" t="s">
        <v>475</v>
      </c>
      <c r="F1152" s="31" t="s">
        <v>86</v>
      </c>
      <c r="G1152" s="26" t="s">
        <v>87</v>
      </c>
      <c r="H1152" s="31" t="s">
        <v>743</v>
      </c>
      <c r="I1152" s="31">
        <v>348</v>
      </c>
      <c r="J1152" s="31">
        <f>INDEX('LA lookup'!H:H,MATCH('Known to services raw data'!B1152,'LA lookup'!G:G,0))</f>
        <v>63655</v>
      </c>
      <c r="K1152" s="31">
        <v>7.6770350760000001</v>
      </c>
      <c r="L1152" s="31" t="str">
        <f t="shared" si="69"/>
        <v>5.5 per 1000 0-17 yr olds</v>
      </c>
      <c r="M1152" s="31">
        <f t="shared" si="70"/>
        <v>5.4669703872437356</v>
      </c>
      <c r="N1152" s="31">
        <f t="shared" si="71"/>
        <v>0</v>
      </c>
    </row>
    <row r="1153" spans="1:14" x14ac:dyDescent="0.45">
      <c r="A1153" s="31" t="str">
        <f t="shared" si="68"/>
        <v>E09000013_Number of children in AP/PRUs_Number</v>
      </c>
      <c r="B1153" s="31" t="s">
        <v>491</v>
      </c>
      <c r="C1153" s="31" t="s">
        <v>723</v>
      </c>
      <c r="D1153" s="31" t="s">
        <v>1854</v>
      </c>
      <c r="E1153" s="31" t="s">
        <v>475</v>
      </c>
      <c r="F1153" s="31" t="s">
        <v>86</v>
      </c>
      <c r="G1153" s="26" t="s">
        <v>87</v>
      </c>
      <c r="H1153" s="31" t="s">
        <v>743</v>
      </c>
      <c r="I1153" s="31">
        <v>84</v>
      </c>
      <c r="J1153" s="31">
        <f>INDEX('LA lookup'!H:H,MATCH('Known to services raw data'!B1153,'LA lookup'!G:G,0))</f>
        <v>36898</v>
      </c>
      <c r="K1153" s="31">
        <v>3.049333866</v>
      </c>
      <c r="L1153" s="31" t="str">
        <f t="shared" si="69"/>
        <v>2.3 per 1000 0-17 yr olds</v>
      </c>
      <c r="M1153" s="31">
        <f t="shared" si="70"/>
        <v>2.2765461542631034</v>
      </c>
      <c r="N1153" s="31">
        <f t="shared" si="71"/>
        <v>0</v>
      </c>
    </row>
    <row r="1154" spans="1:14" x14ac:dyDescent="0.45">
      <c r="A1154" s="31" t="str">
        <f t="shared" ref="A1154:A1217" si="72">CONCATENATE(B1154,"_",G1154,"_",H1154)</f>
        <v>E09000014_Number of children in AP/PRUs_Number</v>
      </c>
      <c r="B1154" s="31" t="s">
        <v>311</v>
      </c>
      <c r="C1154" s="31" t="s">
        <v>312</v>
      </c>
      <c r="D1154" s="31" t="s">
        <v>1854</v>
      </c>
      <c r="E1154" s="31" t="s">
        <v>475</v>
      </c>
      <c r="F1154" s="31" t="s">
        <v>86</v>
      </c>
      <c r="G1154" s="26" t="s">
        <v>87</v>
      </c>
      <c r="H1154" s="31" t="s">
        <v>743</v>
      </c>
      <c r="I1154" s="31">
        <v>132</v>
      </c>
      <c r="J1154" s="31">
        <f>INDEX('LA lookup'!H:H,MATCH('Known to services raw data'!B1154,'LA lookup'!G:G,0))</f>
        <v>60398</v>
      </c>
      <c r="K1154" s="31">
        <v>3.1130607050000001</v>
      </c>
      <c r="L1154" s="31" t="str">
        <f t="shared" ref="L1154:L1217" si="73">IF(LOWER(H1154)="percentage",CONCATENATE(I1154,"%"),IF(LOWER(H1154)="proportion",CONCATENATE(ROUND(I1154,1)," per 1000 households"),IF(J1154="NA",K1154,IF(OR(ISERROR(I1154),ISBLANK(I1154),NOT(ISNUMBER(I1154))),"N/A",CONCATENATE(ROUND(I1154/J1154*1000,1)," per 1000 0-17 yr olds")))))</f>
        <v>2.2 per 1000 0-17 yr olds</v>
      </c>
      <c r="M1154" s="31">
        <f t="shared" ref="M1154:M1217" si="74">IF(LOWER(H1154)="percentage",I1154,IF(LOWER(H1154)="proportion",I1154,IF(J1154="NA",K1154,IF(OR(ISERROR(I1154),ISBLANK(I1154),NOT(ISNUMBER(I1154))),"N/A",I1154/J1154*1000))))</f>
        <v>2.1855028312195768</v>
      </c>
      <c r="N1154" s="31">
        <f t="shared" si="71"/>
        <v>0</v>
      </c>
    </row>
    <row r="1155" spans="1:14" x14ac:dyDescent="0.45">
      <c r="A1155" s="31" t="str">
        <f t="shared" si="72"/>
        <v>E09000019_Number of children in AP/PRUs_Number</v>
      </c>
      <c r="B1155" s="31" t="s">
        <v>500</v>
      </c>
      <c r="C1155" s="31" t="s">
        <v>501</v>
      </c>
      <c r="D1155" s="31" t="s">
        <v>1854</v>
      </c>
      <c r="E1155" s="31" t="s">
        <v>475</v>
      </c>
      <c r="F1155" s="31" t="s">
        <v>86</v>
      </c>
      <c r="G1155" s="26" t="s">
        <v>87</v>
      </c>
      <c r="H1155" s="31" t="s">
        <v>743</v>
      </c>
      <c r="I1155" s="31">
        <v>210</v>
      </c>
      <c r="J1155" s="31">
        <f>INDEX('LA lookup'!H:H,MATCH('Known to services raw data'!B1155,'LA lookup'!G:G,0))</f>
        <v>42098</v>
      </c>
      <c r="K1155" s="31">
        <v>8.1820307020000005</v>
      </c>
      <c r="L1155" s="31" t="str">
        <f t="shared" si="73"/>
        <v>5 per 1000 0-17 yr olds</v>
      </c>
      <c r="M1155" s="31">
        <f t="shared" si="74"/>
        <v>4.9883604921849019</v>
      </c>
      <c r="N1155" s="31">
        <f t="shared" ref="N1155:N1218" si="75">IF(OR(C1155="City of London",C1155="Isles of Scilly"),1,0)</f>
        <v>0</v>
      </c>
    </row>
    <row r="1156" spans="1:14" x14ac:dyDescent="0.45">
      <c r="A1156" s="31" t="str">
        <f t="shared" si="72"/>
        <v>E09000020_Number of children in AP/PRUs_Number</v>
      </c>
      <c r="B1156" s="31" t="s">
        <v>479</v>
      </c>
      <c r="C1156" s="31" t="s">
        <v>674</v>
      </c>
      <c r="D1156" s="31" t="s">
        <v>1854</v>
      </c>
      <c r="E1156" s="31" t="s">
        <v>475</v>
      </c>
      <c r="F1156" s="31" t="s">
        <v>86</v>
      </c>
      <c r="G1156" s="26" t="s">
        <v>87</v>
      </c>
      <c r="H1156" s="31" t="s">
        <v>743</v>
      </c>
      <c r="I1156" s="31">
        <v>121</v>
      </c>
      <c r="J1156" s="31">
        <f>INDEX('LA lookup'!H:H,MATCH('Known to services raw data'!B1156,'LA lookup'!G:G,0))</f>
        <v>28678</v>
      </c>
      <c r="K1156" s="31">
        <v>4.725639524</v>
      </c>
      <c r="L1156" s="31" t="str">
        <f t="shared" si="73"/>
        <v>4.2 per 1000 0-17 yr olds</v>
      </c>
      <c r="M1156" s="31">
        <f t="shared" si="74"/>
        <v>4.219262152172397</v>
      </c>
      <c r="N1156" s="31">
        <f t="shared" si="75"/>
        <v>0</v>
      </c>
    </row>
    <row r="1157" spans="1:14" x14ac:dyDescent="0.45">
      <c r="A1157" s="31" t="str">
        <f t="shared" si="72"/>
        <v>E09000022_Number of children in AP/PRUs_Number</v>
      </c>
      <c r="B1157" s="31" t="s">
        <v>335</v>
      </c>
      <c r="C1157" s="31" t="s">
        <v>336</v>
      </c>
      <c r="D1157" s="31" t="s">
        <v>1854</v>
      </c>
      <c r="E1157" s="31" t="s">
        <v>475</v>
      </c>
      <c r="F1157" s="31" t="s">
        <v>86</v>
      </c>
      <c r="G1157" s="26" t="s">
        <v>87</v>
      </c>
      <c r="H1157" s="31" t="s">
        <v>743</v>
      </c>
      <c r="I1157" s="31">
        <v>409</v>
      </c>
      <c r="J1157" s="31">
        <f>INDEX('LA lookup'!H:H,MATCH('Known to services raw data'!B1157,'LA lookup'!G:G,0))</f>
        <v>62629</v>
      </c>
      <c r="K1157" s="31">
        <v>10.0669489</v>
      </c>
      <c r="L1157" s="31" t="str">
        <f t="shared" si="73"/>
        <v>6.5 per 1000 0-17 yr olds</v>
      </c>
      <c r="M1157" s="31">
        <f t="shared" si="74"/>
        <v>6.5305210046464097</v>
      </c>
      <c r="N1157" s="31">
        <f t="shared" si="75"/>
        <v>0</v>
      </c>
    </row>
    <row r="1158" spans="1:14" x14ac:dyDescent="0.45">
      <c r="A1158" s="31" t="str">
        <f t="shared" si="72"/>
        <v>E09000023_Number of children in AP/PRUs_Number</v>
      </c>
      <c r="B1158" s="31" t="s">
        <v>343</v>
      </c>
      <c r="C1158" s="31" t="s">
        <v>344</v>
      </c>
      <c r="D1158" s="31" t="s">
        <v>1854</v>
      </c>
      <c r="E1158" s="31" t="s">
        <v>475</v>
      </c>
      <c r="F1158" s="31" t="s">
        <v>86</v>
      </c>
      <c r="G1158" s="26" t="s">
        <v>87</v>
      </c>
      <c r="H1158" s="31" t="s">
        <v>743</v>
      </c>
      <c r="I1158" s="31">
        <v>222</v>
      </c>
      <c r="J1158" s="31">
        <f>INDEX('LA lookup'!H:H,MATCH('Known to services raw data'!B1158,'LA lookup'!G:G,0))</f>
        <v>68458</v>
      </c>
      <c r="K1158" s="31">
        <v>5.2411643879999996</v>
      </c>
      <c r="L1158" s="31" t="str">
        <f t="shared" si="73"/>
        <v>3.2 per 1000 0-17 yr olds</v>
      </c>
      <c r="M1158" s="31">
        <f t="shared" si="74"/>
        <v>3.2428642379269039</v>
      </c>
      <c r="N1158" s="31">
        <f t="shared" si="75"/>
        <v>0</v>
      </c>
    </row>
    <row r="1159" spans="1:14" x14ac:dyDescent="0.45">
      <c r="A1159" s="31" t="str">
        <f t="shared" si="72"/>
        <v>E09000025_Number of children in AP/PRUs_Number</v>
      </c>
      <c r="B1159" s="31" t="s">
        <v>359</v>
      </c>
      <c r="C1159" s="31" t="s">
        <v>360</v>
      </c>
      <c r="D1159" s="31" t="s">
        <v>1854</v>
      </c>
      <c r="E1159" s="31" t="s">
        <v>475</v>
      </c>
      <c r="F1159" s="31" t="s">
        <v>86</v>
      </c>
      <c r="G1159" s="26" t="s">
        <v>87</v>
      </c>
      <c r="H1159" s="31" t="s">
        <v>743</v>
      </c>
      <c r="I1159" s="31">
        <v>238</v>
      </c>
      <c r="J1159" s="31">
        <f>INDEX('LA lookup'!H:H,MATCH('Known to services raw data'!B1159,'LA lookup'!G:G,0))</f>
        <v>86567</v>
      </c>
      <c r="K1159" s="31">
        <v>3.6713664270000002</v>
      </c>
      <c r="L1159" s="31" t="str">
        <f t="shared" si="73"/>
        <v>2.7 per 1000 0-17 yr olds</v>
      </c>
      <c r="M1159" s="31">
        <f t="shared" si="74"/>
        <v>2.74931555904675</v>
      </c>
      <c r="N1159" s="31">
        <f t="shared" si="75"/>
        <v>0</v>
      </c>
    </row>
    <row r="1160" spans="1:14" x14ac:dyDescent="0.45">
      <c r="A1160" s="31" t="str">
        <f t="shared" si="72"/>
        <v>E09000028_Number of children in AP/PRUs_Number</v>
      </c>
      <c r="B1160" s="31" t="s">
        <v>414</v>
      </c>
      <c r="C1160" s="31" t="s">
        <v>415</v>
      </c>
      <c r="D1160" s="31" t="s">
        <v>1854</v>
      </c>
      <c r="E1160" s="31" t="s">
        <v>475</v>
      </c>
      <c r="F1160" s="31" t="s">
        <v>86</v>
      </c>
      <c r="G1160" s="26" t="s">
        <v>87</v>
      </c>
      <c r="H1160" s="31" t="s">
        <v>743</v>
      </c>
      <c r="I1160" s="31">
        <v>343</v>
      </c>
      <c r="J1160" s="31">
        <f>INDEX('LA lookup'!H:H,MATCH('Known to services raw data'!B1160,'LA lookup'!G:G,0))</f>
        <v>65121</v>
      </c>
      <c r="K1160" s="31">
        <v>6.9207643110000001</v>
      </c>
      <c r="L1160" s="31" t="str">
        <f t="shared" si="73"/>
        <v>5.3 per 1000 0-17 yr olds</v>
      </c>
      <c r="M1160" s="31">
        <f t="shared" si="74"/>
        <v>5.2671181339352895</v>
      </c>
      <c r="N1160" s="31">
        <f t="shared" si="75"/>
        <v>0</v>
      </c>
    </row>
    <row r="1161" spans="1:14" x14ac:dyDescent="0.45">
      <c r="A1161" s="31" t="str">
        <f t="shared" si="72"/>
        <v>E09000030_Number of children in AP/PRUs_Number</v>
      </c>
      <c r="B1161" s="31" t="s">
        <v>440</v>
      </c>
      <c r="C1161" s="31" t="s">
        <v>441</v>
      </c>
      <c r="D1161" s="31" t="s">
        <v>1854</v>
      </c>
      <c r="E1161" s="31" t="s">
        <v>475</v>
      </c>
      <c r="F1161" s="31" t="s">
        <v>86</v>
      </c>
      <c r="G1161" s="26" t="s">
        <v>87</v>
      </c>
      <c r="H1161" s="31" t="s">
        <v>743</v>
      </c>
      <c r="I1161" s="31">
        <v>257</v>
      </c>
      <c r="J1161" s="31">
        <f>INDEX('LA lookup'!H:H,MATCH('Known to services raw data'!B1161,'LA lookup'!G:G,0))</f>
        <v>70973</v>
      </c>
      <c r="K1161" s="31">
        <v>5.3539435859999998</v>
      </c>
      <c r="L1161" s="31" t="str">
        <f t="shared" si="73"/>
        <v>3.6 per 1000 0-17 yr olds</v>
      </c>
      <c r="M1161" s="31">
        <f t="shared" si="74"/>
        <v>3.6210953461175377</v>
      </c>
      <c r="N1161" s="31">
        <f t="shared" si="75"/>
        <v>0</v>
      </c>
    </row>
    <row r="1162" spans="1:14" x14ac:dyDescent="0.45">
      <c r="A1162" s="31" t="str">
        <f t="shared" si="72"/>
        <v>E09000032_Number of children in AP/PRUs_Number</v>
      </c>
      <c r="B1162" s="31" t="s">
        <v>450</v>
      </c>
      <c r="C1162" s="31" t="s">
        <v>451</v>
      </c>
      <c r="D1162" s="31" t="s">
        <v>1854</v>
      </c>
      <c r="E1162" s="31" t="s">
        <v>475</v>
      </c>
      <c r="F1162" s="31" t="s">
        <v>86</v>
      </c>
      <c r="G1162" s="26" t="s">
        <v>87</v>
      </c>
      <c r="H1162" s="31" t="s">
        <v>743</v>
      </c>
      <c r="I1162" s="31">
        <v>298</v>
      </c>
      <c r="J1162" s="31">
        <f>INDEX('LA lookup'!H:H,MATCH('Known to services raw data'!B1162,'LA lookup'!G:G,0))</f>
        <v>63840</v>
      </c>
      <c r="K1162" s="31">
        <v>6.6012449330000003</v>
      </c>
      <c r="L1162" s="31" t="str">
        <f t="shared" si="73"/>
        <v>4.7 per 1000 0-17 yr olds</v>
      </c>
      <c r="M1162" s="31">
        <f t="shared" si="74"/>
        <v>4.6679197994987467</v>
      </c>
      <c r="N1162" s="31">
        <f t="shared" si="75"/>
        <v>0</v>
      </c>
    </row>
    <row r="1163" spans="1:14" x14ac:dyDescent="0.45">
      <c r="A1163" s="31" t="str">
        <f t="shared" si="72"/>
        <v>E09000033_Number of children in AP/PRUs_Number</v>
      </c>
      <c r="B1163" s="31" t="s">
        <v>506</v>
      </c>
      <c r="C1163" s="31" t="s">
        <v>507</v>
      </c>
      <c r="D1163" s="31" t="s">
        <v>1854</v>
      </c>
      <c r="E1163" s="31" t="s">
        <v>475</v>
      </c>
      <c r="F1163" s="31" t="s">
        <v>86</v>
      </c>
      <c r="G1163" s="26" t="s">
        <v>87</v>
      </c>
      <c r="H1163" s="31" t="s">
        <v>743</v>
      </c>
      <c r="I1163" s="31">
        <v>128</v>
      </c>
      <c r="J1163" s="31">
        <f>INDEX('LA lookup'!H:H,MATCH('Known to services raw data'!B1163,'LA lookup'!G:G,0))</f>
        <v>47445</v>
      </c>
      <c r="K1163" s="31">
        <v>3.9788622939999998</v>
      </c>
      <c r="L1163" s="31" t="str">
        <f t="shared" si="73"/>
        <v>2.7 per 1000 0-17 yr olds</v>
      </c>
      <c r="M1163" s="31">
        <f t="shared" si="74"/>
        <v>2.6978606807882812</v>
      </c>
      <c r="N1163" s="31">
        <f t="shared" si="75"/>
        <v>0</v>
      </c>
    </row>
    <row r="1164" spans="1:14" x14ac:dyDescent="0.45">
      <c r="A1164" s="31" t="str">
        <f t="shared" si="72"/>
        <v>E09000002_Number of children in AP/PRUs_Number</v>
      </c>
      <c r="B1164" s="31" t="s">
        <v>227</v>
      </c>
      <c r="C1164" s="31" t="s">
        <v>228</v>
      </c>
      <c r="D1164" s="31" t="s">
        <v>1854</v>
      </c>
      <c r="E1164" s="31" t="s">
        <v>475</v>
      </c>
      <c r="F1164" s="31" t="s">
        <v>86</v>
      </c>
      <c r="G1164" s="26" t="s">
        <v>87</v>
      </c>
      <c r="H1164" s="31" t="s">
        <v>743</v>
      </c>
      <c r="I1164" s="31">
        <v>151</v>
      </c>
      <c r="J1164" s="31">
        <f>INDEX('LA lookup'!H:H,MATCH('Known to services raw data'!B1164,'LA lookup'!G:G,0))</f>
        <v>63401</v>
      </c>
      <c r="K1164" s="31">
        <v>3.4360351339999999</v>
      </c>
      <c r="L1164" s="31" t="str">
        <f t="shared" si="73"/>
        <v>2.4 per 1000 0-17 yr olds</v>
      </c>
      <c r="M1164" s="31">
        <f t="shared" si="74"/>
        <v>2.3816659043232757</v>
      </c>
      <c r="N1164" s="31">
        <f t="shared" si="75"/>
        <v>0</v>
      </c>
    </row>
    <row r="1165" spans="1:14" x14ac:dyDescent="0.45">
      <c r="A1165" s="31" t="str">
        <f t="shared" si="72"/>
        <v>E09000003_Number of children in AP/PRUs_Number</v>
      </c>
      <c r="B1165" s="31" t="s">
        <v>233</v>
      </c>
      <c r="C1165" s="31" t="s">
        <v>234</v>
      </c>
      <c r="D1165" s="31" t="s">
        <v>1854</v>
      </c>
      <c r="E1165" s="31" t="s">
        <v>475</v>
      </c>
      <c r="F1165" s="31" t="s">
        <v>86</v>
      </c>
      <c r="G1165" s="26" t="s">
        <v>87</v>
      </c>
      <c r="H1165" s="31" t="s">
        <v>743</v>
      </c>
      <c r="I1165" s="31">
        <v>198</v>
      </c>
      <c r="J1165" s="31">
        <f>INDEX('LA lookup'!H:H,MATCH('Known to services raw data'!B1165,'LA lookup'!G:G,0))</f>
        <v>92701</v>
      </c>
      <c r="K1165" s="31">
        <v>2.9518314769999998</v>
      </c>
      <c r="L1165" s="31" t="str">
        <f t="shared" si="73"/>
        <v>2.1 per 1000 0-17 yr olds</v>
      </c>
      <c r="M1165" s="31">
        <f t="shared" si="74"/>
        <v>2.1358992891123072</v>
      </c>
      <c r="N1165" s="31">
        <f t="shared" si="75"/>
        <v>0</v>
      </c>
    </row>
    <row r="1166" spans="1:14" x14ac:dyDescent="0.45">
      <c r="A1166" s="31" t="str">
        <f t="shared" si="72"/>
        <v>E09000004_Number of children in AP/PRUs_Number</v>
      </c>
      <c r="B1166" s="31" t="s">
        <v>242</v>
      </c>
      <c r="C1166" s="31" t="s">
        <v>243</v>
      </c>
      <c r="D1166" s="31" t="s">
        <v>1854</v>
      </c>
      <c r="E1166" s="31" t="s">
        <v>475</v>
      </c>
      <c r="F1166" s="31" t="s">
        <v>86</v>
      </c>
      <c r="G1166" s="26" t="s">
        <v>87</v>
      </c>
      <c r="H1166" s="31" t="s">
        <v>743</v>
      </c>
      <c r="I1166" s="31">
        <v>267</v>
      </c>
      <c r="J1166" s="31">
        <f>INDEX('LA lookup'!H:H,MATCH('Known to services raw data'!B1166,'LA lookup'!G:G,0))</f>
        <v>56853</v>
      </c>
      <c r="K1166" s="31">
        <v>5.9518502010000001</v>
      </c>
      <c r="L1166" s="31" t="str">
        <f t="shared" si="73"/>
        <v>4.7 per 1000 0-17 yr olds</v>
      </c>
      <c r="M1166" s="31">
        <f t="shared" si="74"/>
        <v>4.6963220938209069</v>
      </c>
      <c r="N1166" s="31">
        <f t="shared" si="75"/>
        <v>0</v>
      </c>
    </row>
    <row r="1167" spans="1:14" x14ac:dyDescent="0.45">
      <c r="A1167" s="31" t="str">
        <f t="shared" si="72"/>
        <v>E09000005_Number of children in AP/PRUs_Number</v>
      </c>
      <c r="B1167" s="31" t="s">
        <v>261</v>
      </c>
      <c r="C1167" s="31" t="s">
        <v>262</v>
      </c>
      <c r="D1167" s="31" t="s">
        <v>1854</v>
      </c>
      <c r="E1167" s="31" t="s">
        <v>475</v>
      </c>
      <c r="F1167" s="31" t="s">
        <v>86</v>
      </c>
      <c r="G1167" s="26" t="s">
        <v>87</v>
      </c>
      <c r="H1167" s="31" t="s">
        <v>743</v>
      </c>
      <c r="I1167" s="31">
        <v>305</v>
      </c>
      <c r="J1167" s="31">
        <f>INDEX('LA lookup'!H:H,MATCH('Known to services raw data'!B1167,'LA lookup'!G:G,0))</f>
        <v>77893</v>
      </c>
      <c r="K1167" s="31">
        <v>5.9313134459999999</v>
      </c>
      <c r="L1167" s="31" t="str">
        <f t="shared" si="73"/>
        <v>3.9 per 1000 0-17 yr olds</v>
      </c>
      <c r="M1167" s="31">
        <f t="shared" si="74"/>
        <v>3.915627848458783</v>
      </c>
      <c r="N1167" s="31">
        <f t="shared" si="75"/>
        <v>0</v>
      </c>
    </row>
    <row r="1168" spans="1:14" x14ac:dyDescent="0.45">
      <c r="A1168" s="31" t="str">
        <f t="shared" si="72"/>
        <v>E09000006_Number of children in AP/PRUs_Number</v>
      </c>
      <c r="B1168" s="31" t="s">
        <v>267</v>
      </c>
      <c r="C1168" s="31" t="s">
        <v>268</v>
      </c>
      <c r="D1168" s="31" t="s">
        <v>1854</v>
      </c>
      <c r="E1168" s="31" t="s">
        <v>475</v>
      </c>
      <c r="F1168" s="31" t="s">
        <v>86</v>
      </c>
      <c r="G1168" s="26" t="s">
        <v>87</v>
      </c>
      <c r="H1168" s="31" t="s">
        <v>743</v>
      </c>
      <c r="I1168" s="31">
        <v>418</v>
      </c>
      <c r="J1168" s="31">
        <f>INDEX('LA lookup'!H:H,MATCH('Known to services raw data'!B1168,'LA lookup'!G:G,0))</f>
        <v>75055</v>
      </c>
      <c r="K1168" s="31">
        <v>7.3226704969999998</v>
      </c>
      <c r="L1168" s="31" t="str">
        <f t="shared" si="73"/>
        <v>5.6 per 1000 0-17 yr olds</v>
      </c>
      <c r="M1168" s="31">
        <f t="shared" si="74"/>
        <v>5.5692492172406896</v>
      </c>
      <c r="N1168" s="31">
        <f t="shared" si="75"/>
        <v>0</v>
      </c>
    </row>
    <row r="1169" spans="1:14" x14ac:dyDescent="0.45">
      <c r="A1169" s="31" t="str">
        <f t="shared" si="72"/>
        <v>E09000008_Number of children in AP/PRUs_Number</v>
      </c>
      <c r="B1169" s="31" t="s">
        <v>486</v>
      </c>
      <c r="C1169" s="31" t="s">
        <v>487</v>
      </c>
      <c r="D1169" s="31" t="s">
        <v>1854</v>
      </c>
      <c r="E1169" s="31" t="s">
        <v>475</v>
      </c>
      <c r="F1169" s="31" t="s">
        <v>86</v>
      </c>
      <c r="G1169" s="26" t="s">
        <v>87</v>
      </c>
      <c r="H1169" s="31" t="s">
        <v>743</v>
      </c>
      <c r="I1169" s="31">
        <v>513</v>
      </c>
      <c r="J1169" s="31">
        <f>INDEX('LA lookup'!H:H,MATCH('Known to services raw data'!B1169,'LA lookup'!G:G,0))</f>
        <v>94702</v>
      </c>
      <c r="K1169" s="31">
        <v>7.7978932009999999</v>
      </c>
      <c r="L1169" s="31" t="str">
        <f t="shared" si="73"/>
        <v>5.4 per 1000 0-17 yr olds</v>
      </c>
      <c r="M1169" s="31">
        <f t="shared" si="74"/>
        <v>5.4169922493717131</v>
      </c>
      <c r="N1169" s="31">
        <f t="shared" si="75"/>
        <v>0</v>
      </c>
    </row>
    <row r="1170" spans="1:14" x14ac:dyDescent="0.45">
      <c r="A1170" s="31" t="str">
        <f t="shared" si="72"/>
        <v>E09000009_Number of children in AP/PRUs_Number</v>
      </c>
      <c r="B1170" s="31" t="s">
        <v>509</v>
      </c>
      <c r="C1170" s="31" t="s">
        <v>510</v>
      </c>
      <c r="D1170" s="31" t="s">
        <v>1854</v>
      </c>
      <c r="E1170" s="31" t="s">
        <v>475</v>
      </c>
      <c r="F1170" s="31" t="s">
        <v>86</v>
      </c>
      <c r="G1170" s="26" t="s">
        <v>87</v>
      </c>
      <c r="H1170" s="31" t="s">
        <v>743</v>
      </c>
      <c r="I1170" s="31">
        <v>361</v>
      </c>
      <c r="J1170" s="31">
        <f>INDEX('LA lookup'!H:H,MATCH('Known to services raw data'!B1170,'LA lookup'!G:G,0))</f>
        <v>81732</v>
      </c>
      <c r="K1170" s="31">
        <v>6.0298317990000001</v>
      </c>
      <c r="L1170" s="31" t="str">
        <f t="shared" si="73"/>
        <v>4.4 per 1000 0-17 yr olds</v>
      </c>
      <c r="M1170" s="31">
        <f t="shared" si="74"/>
        <v>4.4168746635344789</v>
      </c>
      <c r="N1170" s="31">
        <f t="shared" si="75"/>
        <v>0</v>
      </c>
    </row>
    <row r="1171" spans="1:14" x14ac:dyDescent="0.45">
      <c r="A1171" s="31" t="str">
        <f t="shared" si="72"/>
        <v>E09000010_Number of children in AP/PRUs_Number</v>
      </c>
      <c r="B1171" s="31" t="s">
        <v>301</v>
      </c>
      <c r="C1171" s="31" t="s">
        <v>302</v>
      </c>
      <c r="D1171" s="31" t="s">
        <v>1854</v>
      </c>
      <c r="E1171" s="31" t="s">
        <v>475</v>
      </c>
      <c r="F1171" s="31" t="s">
        <v>86</v>
      </c>
      <c r="G1171" s="26" t="s">
        <v>87</v>
      </c>
      <c r="H1171" s="31" t="s">
        <v>743</v>
      </c>
      <c r="I1171" s="31">
        <v>281</v>
      </c>
      <c r="J1171" s="31">
        <f>INDEX('LA lookup'!H:H,MATCH('Known to services raw data'!B1171,'LA lookup'!G:G,0))</f>
        <v>84497</v>
      </c>
      <c r="K1171" s="31">
        <v>4.6976611999999998</v>
      </c>
      <c r="L1171" s="31" t="str">
        <f t="shared" si="73"/>
        <v>3.3 per 1000 0-17 yr olds</v>
      </c>
      <c r="M1171" s="31">
        <f t="shared" si="74"/>
        <v>3.3255618542670153</v>
      </c>
      <c r="N1171" s="31">
        <f t="shared" si="75"/>
        <v>0</v>
      </c>
    </row>
    <row r="1172" spans="1:14" x14ac:dyDescent="0.45">
      <c r="A1172" s="31" t="str">
        <f t="shared" si="72"/>
        <v>E09000011_Number of children in AP/PRUs_Number</v>
      </c>
      <c r="B1172" s="31" t="s">
        <v>518</v>
      </c>
      <c r="C1172" s="31" t="s">
        <v>519</v>
      </c>
      <c r="D1172" s="31" t="s">
        <v>1854</v>
      </c>
      <c r="E1172" s="31" t="s">
        <v>475</v>
      </c>
      <c r="F1172" s="31" t="s">
        <v>86</v>
      </c>
      <c r="G1172" s="26" t="s">
        <v>87</v>
      </c>
      <c r="H1172" s="31" t="s">
        <v>743</v>
      </c>
      <c r="I1172" s="31">
        <v>305</v>
      </c>
      <c r="J1172" s="31">
        <f>INDEX('LA lookup'!H:H,MATCH('Known to services raw data'!B1172,'LA lookup'!G:G,0))</f>
        <v>68917</v>
      </c>
      <c r="K1172" s="31">
        <v>6.3687617459999997</v>
      </c>
      <c r="L1172" s="31" t="str">
        <f t="shared" si="73"/>
        <v>4.4 per 1000 0-17 yr olds</v>
      </c>
      <c r="M1172" s="31">
        <f t="shared" si="74"/>
        <v>4.4256134190402951</v>
      </c>
      <c r="N1172" s="31">
        <f t="shared" si="75"/>
        <v>0</v>
      </c>
    </row>
    <row r="1173" spans="1:14" x14ac:dyDescent="0.45">
      <c r="A1173" s="31" t="str">
        <f t="shared" si="72"/>
        <v>E09000015_Number of children in AP/PRUs_Number</v>
      </c>
      <c r="B1173" s="31" t="s">
        <v>496</v>
      </c>
      <c r="C1173" s="31" t="s">
        <v>497</v>
      </c>
      <c r="D1173" s="31" t="s">
        <v>1854</v>
      </c>
      <c r="E1173" s="31" t="s">
        <v>475</v>
      </c>
      <c r="F1173" s="31" t="s">
        <v>86</v>
      </c>
      <c r="G1173" s="26" t="s">
        <v>87</v>
      </c>
      <c r="H1173" s="31" t="s">
        <v>743</v>
      </c>
      <c r="I1173" s="31">
        <v>180</v>
      </c>
      <c r="J1173" s="31">
        <f>INDEX('LA lookup'!H:H,MATCH('Known to services raw data'!B1173,'LA lookup'!G:G,0))</f>
        <v>58373</v>
      </c>
      <c r="K1173" s="31">
        <v>4.34887654</v>
      </c>
      <c r="L1173" s="31" t="str">
        <f t="shared" si="73"/>
        <v>3.1 per 1000 0-17 yr olds</v>
      </c>
      <c r="M1173" s="31">
        <f t="shared" si="74"/>
        <v>3.0836174258646976</v>
      </c>
      <c r="N1173" s="31">
        <f t="shared" si="75"/>
        <v>0</v>
      </c>
    </row>
    <row r="1174" spans="1:14" x14ac:dyDescent="0.45">
      <c r="A1174" s="31" t="str">
        <f t="shared" si="72"/>
        <v>E09000016_Number of children in AP/PRUs_Number</v>
      </c>
      <c r="B1174" s="31" t="s">
        <v>315</v>
      </c>
      <c r="C1174" s="31" t="s">
        <v>316</v>
      </c>
      <c r="D1174" s="31" t="s">
        <v>1854</v>
      </c>
      <c r="E1174" s="31" t="s">
        <v>475</v>
      </c>
      <c r="F1174" s="31" t="s">
        <v>86</v>
      </c>
      <c r="G1174" s="26" t="s">
        <v>87</v>
      </c>
      <c r="H1174" s="31" t="s">
        <v>743</v>
      </c>
      <c r="I1174" s="31">
        <v>153</v>
      </c>
      <c r="J1174" s="31">
        <f>INDEX('LA lookup'!H:H,MATCH('Known to services raw data'!B1174,'LA lookup'!G:G,0))</f>
        <v>57541</v>
      </c>
      <c r="K1174" s="31">
        <v>3.7839442050000001</v>
      </c>
      <c r="L1174" s="31" t="str">
        <f t="shared" si="73"/>
        <v>2.7 per 1000 0-17 yr olds</v>
      </c>
      <c r="M1174" s="31">
        <f t="shared" si="74"/>
        <v>2.6589736014320224</v>
      </c>
      <c r="N1174" s="31">
        <f t="shared" si="75"/>
        <v>0</v>
      </c>
    </row>
    <row r="1175" spans="1:14" x14ac:dyDescent="0.45">
      <c r="A1175" s="31" t="str">
        <f t="shared" si="72"/>
        <v>E09000017_Number of children in AP/PRUs_Number</v>
      </c>
      <c r="B1175" s="31" t="s">
        <v>321</v>
      </c>
      <c r="C1175" s="31" t="s">
        <v>322</v>
      </c>
      <c r="D1175" s="31" t="s">
        <v>1854</v>
      </c>
      <c r="E1175" s="31" t="s">
        <v>475</v>
      </c>
      <c r="F1175" s="31" t="s">
        <v>86</v>
      </c>
      <c r="G1175" s="26" t="s">
        <v>87</v>
      </c>
      <c r="H1175" s="31" t="s">
        <v>743</v>
      </c>
      <c r="I1175" s="31">
        <v>247</v>
      </c>
      <c r="J1175" s="31">
        <f>INDEX('LA lookup'!H:H,MATCH('Known to services raw data'!B1175,'LA lookup'!G:G,0))</f>
        <v>73377</v>
      </c>
      <c r="K1175" s="31">
        <v>4.3719135529999997</v>
      </c>
      <c r="L1175" s="31" t="str">
        <f t="shared" si="73"/>
        <v>3.4 per 1000 0-17 yr olds</v>
      </c>
      <c r="M1175" s="31">
        <f t="shared" si="74"/>
        <v>3.3661774125407145</v>
      </c>
      <c r="N1175" s="31">
        <f t="shared" si="75"/>
        <v>0</v>
      </c>
    </row>
    <row r="1176" spans="1:14" x14ac:dyDescent="0.45">
      <c r="A1176" s="31" t="str">
        <f t="shared" si="72"/>
        <v>E09000018_Number of children in AP/PRUs_Number</v>
      </c>
      <c r="B1176" s="31" t="s">
        <v>323</v>
      </c>
      <c r="C1176" s="31" t="s">
        <v>324</v>
      </c>
      <c r="D1176" s="31" t="s">
        <v>1854</v>
      </c>
      <c r="E1176" s="31" t="s">
        <v>475</v>
      </c>
      <c r="F1176" s="31" t="s">
        <v>86</v>
      </c>
      <c r="G1176" s="26" t="s">
        <v>87</v>
      </c>
      <c r="H1176" s="31" t="s">
        <v>743</v>
      </c>
      <c r="I1176" s="31">
        <v>373</v>
      </c>
      <c r="J1176" s="31">
        <f>INDEX('LA lookup'!H:H,MATCH('Known to services raw data'!B1176,'LA lookup'!G:G,0))</f>
        <v>64898</v>
      </c>
      <c r="K1176" s="31">
        <v>7.9425918830000004</v>
      </c>
      <c r="L1176" s="31" t="str">
        <f t="shared" si="73"/>
        <v>5.7 per 1000 0-17 yr olds</v>
      </c>
      <c r="M1176" s="31">
        <f t="shared" si="74"/>
        <v>5.7474806619618475</v>
      </c>
      <c r="N1176" s="31">
        <f t="shared" si="75"/>
        <v>0</v>
      </c>
    </row>
    <row r="1177" spans="1:14" x14ac:dyDescent="0.45">
      <c r="A1177" s="31" t="str">
        <f t="shared" si="72"/>
        <v>E09000021_Number of children in AP/PRUs_Number</v>
      </c>
      <c r="B1177" s="31" t="s">
        <v>520</v>
      </c>
      <c r="C1177" s="31" t="s">
        <v>521</v>
      </c>
      <c r="D1177" s="31" t="s">
        <v>1854</v>
      </c>
      <c r="E1177" s="31" t="s">
        <v>475</v>
      </c>
      <c r="F1177" s="31" t="s">
        <v>86</v>
      </c>
      <c r="G1177" s="26" t="s">
        <v>87</v>
      </c>
      <c r="H1177" s="31" t="s">
        <v>743</v>
      </c>
      <c r="I1177" s="31">
        <v>158</v>
      </c>
      <c r="J1177" s="31">
        <f>INDEX('LA lookup'!H:H,MATCH('Known to services raw data'!B1177,'LA lookup'!G:G,0))</f>
        <v>38977</v>
      </c>
      <c r="K1177" s="31">
        <v>5.1975393929999996</v>
      </c>
      <c r="L1177" s="31" t="str">
        <f t="shared" si="73"/>
        <v>4.1 per 1000 0-17 yr olds</v>
      </c>
      <c r="M1177" s="31">
        <f t="shared" si="74"/>
        <v>4.0536726787592681</v>
      </c>
      <c r="N1177" s="31">
        <f t="shared" si="75"/>
        <v>0</v>
      </c>
    </row>
    <row r="1178" spans="1:14" x14ac:dyDescent="0.45">
      <c r="A1178" s="31" t="str">
        <f t="shared" si="72"/>
        <v>E09000024_Number of children in AP/PRUs_Number</v>
      </c>
      <c r="B1178" s="31" t="s">
        <v>353</v>
      </c>
      <c r="C1178" s="31" t="s">
        <v>354</v>
      </c>
      <c r="D1178" s="31" t="s">
        <v>1854</v>
      </c>
      <c r="E1178" s="31" t="s">
        <v>475</v>
      </c>
      <c r="F1178" s="31" t="s">
        <v>86</v>
      </c>
      <c r="G1178" s="26" t="s">
        <v>87</v>
      </c>
      <c r="H1178" s="31" t="s">
        <v>743</v>
      </c>
      <c r="I1178" s="31">
        <v>338</v>
      </c>
      <c r="J1178" s="31">
        <f>INDEX('LA lookup'!H:H,MATCH('Known to services raw data'!B1178,'LA lookup'!G:G,0))</f>
        <v>47266</v>
      </c>
      <c r="K1178" s="31">
        <v>10.08503655</v>
      </c>
      <c r="L1178" s="31" t="str">
        <f t="shared" si="73"/>
        <v>7.2 per 1000 0-17 yr olds</v>
      </c>
      <c r="M1178" s="31">
        <f t="shared" si="74"/>
        <v>7.1510176448186851</v>
      </c>
      <c r="N1178" s="31">
        <f t="shared" si="75"/>
        <v>0</v>
      </c>
    </row>
    <row r="1179" spans="1:14" x14ac:dyDescent="0.45">
      <c r="A1179" s="31" t="str">
        <f t="shared" si="72"/>
        <v>E09000026_Number of children in AP/PRUs_Number</v>
      </c>
      <c r="B1179" s="31" t="s">
        <v>385</v>
      </c>
      <c r="C1179" s="31" t="s">
        <v>386</v>
      </c>
      <c r="D1179" s="31" t="s">
        <v>1854</v>
      </c>
      <c r="E1179" s="31" t="s">
        <v>475</v>
      </c>
      <c r="F1179" s="31" t="s">
        <v>86</v>
      </c>
      <c r="G1179" s="26" t="s">
        <v>87</v>
      </c>
      <c r="H1179" s="31" t="s">
        <v>743</v>
      </c>
      <c r="I1179" s="31">
        <v>213</v>
      </c>
      <c r="J1179" s="31">
        <f>INDEX('LA lookup'!H:H,MATCH('Known to services raw data'!B1179,'LA lookup'!G:G,0))</f>
        <v>76159</v>
      </c>
      <c r="K1179" s="31">
        <v>3.4645413139999999</v>
      </c>
      <c r="L1179" s="31" t="str">
        <f t="shared" si="73"/>
        <v>2.8 per 1000 0-17 yr olds</v>
      </c>
      <c r="M1179" s="31">
        <f t="shared" si="74"/>
        <v>2.7967804199109758</v>
      </c>
      <c r="N1179" s="31">
        <f t="shared" si="75"/>
        <v>0</v>
      </c>
    </row>
    <row r="1180" spans="1:14" x14ac:dyDescent="0.45">
      <c r="A1180" s="31" t="str">
        <f t="shared" si="72"/>
        <v>E09000027_Number of children in AP/PRUs_Number</v>
      </c>
      <c r="B1180" s="31" t="s">
        <v>389</v>
      </c>
      <c r="C1180" s="31" t="s">
        <v>390</v>
      </c>
      <c r="D1180" s="31" t="s">
        <v>1854</v>
      </c>
      <c r="E1180" s="31" t="s">
        <v>475</v>
      </c>
      <c r="F1180" s="31" t="s">
        <v>86</v>
      </c>
      <c r="G1180" s="26" t="s">
        <v>87</v>
      </c>
      <c r="H1180" s="31" t="s">
        <v>743</v>
      </c>
      <c r="I1180" s="31">
        <v>166</v>
      </c>
      <c r="J1180" s="31">
        <f>INDEX('LA lookup'!H:H,MATCH('Known to services raw data'!B1180,'LA lookup'!G:G,0))</f>
        <v>45525</v>
      </c>
      <c r="K1180" s="31">
        <v>4.3014096190000002</v>
      </c>
      <c r="L1180" s="31" t="str">
        <f t="shared" si="73"/>
        <v>3.6 per 1000 0-17 yr olds</v>
      </c>
      <c r="M1180" s="31">
        <f t="shared" si="74"/>
        <v>3.6463481603514554</v>
      </c>
      <c r="N1180" s="31">
        <f t="shared" si="75"/>
        <v>0</v>
      </c>
    </row>
    <row r="1181" spans="1:14" x14ac:dyDescent="0.45">
      <c r="A1181" s="31" t="str">
        <f t="shared" si="72"/>
        <v>E09000029_Number of children in AP/PRUs_Number</v>
      </c>
      <c r="B1181" s="31" t="s">
        <v>432</v>
      </c>
      <c r="C1181" s="31" t="s">
        <v>433</v>
      </c>
      <c r="D1181" s="31" t="s">
        <v>1854</v>
      </c>
      <c r="E1181" s="31" t="s">
        <v>475</v>
      </c>
      <c r="F1181" s="31" t="s">
        <v>86</v>
      </c>
      <c r="G1181" s="26" t="s">
        <v>87</v>
      </c>
      <c r="H1181" s="31" t="s">
        <v>743</v>
      </c>
      <c r="I1181" s="31">
        <v>222</v>
      </c>
      <c r="J1181" s="31">
        <f>INDEX('LA lookup'!H:H,MATCH('Known to services raw data'!B1181,'LA lookup'!G:G,0))</f>
        <v>47941</v>
      </c>
      <c r="K1181" s="31">
        <v>5.4454474099999999</v>
      </c>
      <c r="L1181" s="31" t="str">
        <f t="shared" si="73"/>
        <v>4.6 per 1000 0-17 yr olds</v>
      </c>
      <c r="M1181" s="31">
        <f t="shared" si="74"/>
        <v>4.6306918921173938</v>
      </c>
      <c r="N1181" s="31">
        <f t="shared" si="75"/>
        <v>0</v>
      </c>
    </row>
    <row r="1182" spans="1:14" x14ac:dyDescent="0.45">
      <c r="A1182" s="31" t="str">
        <f t="shared" si="72"/>
        <v>E09000031_Number of children in AP/PRUs_Number</v>
      </c>
      <c r="B1182" s="31" t="s">
        <v>448</v>
      </c>
      <c r="C1182" s="31" t="s">
        <v>449</v>
      </c>
      <c r="D1182" s="31" t="s">
        <v>1854</v>
      </c>
      <c r="E1182" s="31" t="s">
        <v>475</v>
      </c>
      <c r="F1182" s="31" t="s">
        <v>86</v>
      </c>
      <c r="G1182" s="26" t="s">
        <v>87</v>
      </c>
      <c r="H1182" s="31" t="s">
        <v>743</v>
      </c>
      <c r="I1182" s="31">
        <v>307</v>
      </c>
      <c r="J1182" s="31">
        <f>INDEX('LA lookup'!H:H,MATCH('Known to services raw data'!B1182,'LA lookup'!G:G,0))</f>
        <v>67017</v>
      </c>
      <c r="K1182" s="31">
        <v>6.7855800899999998</v>
      </c>
      <c r="L1182" s="31" t="str">
        <f t="shared" si="73"/>
        <v>4.6 per 1000 0-17 yr olds</v>
      </c>
      <c r="M1182" s="31">
        <f t="shared" si="74"/>
        <v>4.5809272274199087</v>
      </c>
      <c r="N1182" s="31">
        <f t="shared" si="75"/>
        <v>0</v>
      </c>
    </row>
    <row r="1183" spans="1:14" x14ac:dyDescent="0.45">
      <c r="A1183" s="31" t="str">
        <f t="shared" si="72"/>
        <v>E06000036_Number of children in AP/PRUs_Number</v>
      </c>
      <c r="B1183" s="31" t="s">
        <v>257</v>
      </c>
      <c r="C1183" s="31" t="s">
        <v>258</v>
      </c>
      <c r="D1183" s="31" t="s">
        <v>1854</v>
      </c>
      <c r="E1183" s="31" t="s">
        <v>475</v>
      </c>
      <c r="F1183" s="31" t="s">
        <v>86</v>
      </c>
      <c r="G1183" s="26" t="s">
        <v>87</v>
      </c>
      <c r="H1183" s="31" t="s">
        <v>743</v>
      </c>
      <c r="I1183" s="31">
        <v>151</v>
      </c>
      <c r="J1183" s="31">
        <f>INDEX('LA lookup'!H:H,MATCH('Known to services raw data'!B1183,'LA lookup'!G:G,0))</f>
        <v>28336</v>
      </c>
      <c r="K1183" s="31">
        <v>7.1421814399999999</v>
      </c>
      <c r="L1183" s="31" t="str">
        <f t="shared" si="73"/>
        <v>5.3 per 1000 0-17 yr olds</v>
      </c>
      <c r="M1183" s="31">
        <f t="shared" si="74"/>
        <v>5.3289102202145679</v>
      </c>
      <c r="N1183" s="31">
        <f t="shared" si="75"/>
        <v>0</v>
      </c>
    </row>
    <row r="1184" spans="1:14" x14ac:dyDescent="0.45">
      <c r="A1184" s="31" t="str">
        <f t="shared" si="72"/>
        <v>E06000043_Number of children in AP/PRUs_Number</v>
      </c>
      <c r="B1184" s="31" t="s">
        <v>263</v>
      </c>
      <c r="C1184" s="31" t="s">
        <v>264</v>
      </c>
      <c r="D1184" s="31" t="s">
        <v>1854</v>
      </c>
      <c r="E1184" s="31" t="s">
        <v>475</v>
      </c>
      <c r="F1184" s="31" t="s">
        <v>86</v>
      </c>
      <c r="G1184" s="26" t="s">
        <v>87</v>
      </c>
      <c r="H1184" s="31" t="s">
        <v>743</v>
      </c>
      <c r="I1184" s="31">
        <v>152</v>
      </c>
      <c r="J1184" s="31">
        <f>INDEX('LA lookup'!H:H,MATCH('Known to services raw data'!B1184,'LA lookup'!G:G,0))</f>
        <v>51005</v>
      </c>
      <c r="K1184" s="31">
        <v>4.0784566260000004</v>
      </c>
      <c r="L1184" s="31" t="str">
        <f t="shared" si="73"/>
        <v>3 per 1000 0-17 yr olds</v>
      </c>
      <c r="M1184" s="31">
        <f t="shared" si="74"/>
        <v>2.9800999901970395</v>
      </c>
      <c r="N1184" s="31">
        <f t="shared" si="75"/>
        <v>0</v>
      </c>
    </row>
    <row r="1185" spans="1:14" x14ac:dyDescent="0.45">
      <c r="A1185" s="31" t="str">
        <f t="shared" si="72"/>
        <v>E10000002_Number of children in AP/PRUs_Number</v>
      </c>
      <c r="B1185" s="31" t="s">
        <v>269</v>
      </c>
      <c r="C1185" s="31" t="s">
        <v>270</v>
      </c>
      <c r="D1185" s="31" t="s">
        <v>1854</v>
      </c>
      <c r="E1185" s="31" t="s">
        <v>475</v>
      </c>
      <c r="F1185" s="31" t="s">
        <v>86</v>
      </c>
      <c r="G1185" s="26" t="s">
        <v>87</v>
      </c>
      <c r="H1185" s="31" t="s">
        <v>743</v>
      </c>
      <c r="I1185" s="31">
        <v>383</v>
      </c>
      <c r="J1185" s="31">
        <f>INDEX('LA lookup'!H:H,MATCH('Known to services raw data'!B1185,'LA lookup'!G:G,0))</f>
        <v>124321</v>
      </c>
      <c r="K1185" s="31">
        <v>4.0404679769999996</v>
      </c>
      <c r="L1185" s="31" t="str">
        <f t="shared" si="73"/>
        <v>3.1 per 1000 0-17 yr olds</v>
      </c>
      <c r="M1185" s="31">
        <f t="shared" si="74"/>
        <v>3.0807345500760128</v>
      </c>
      <c r="N1185" s="31">
        <f t="shared" si="75"/>
        <v>0</v>
      </c>
    </row>
    <row r="1186" spans="1:14" x14ac:dyDescent="0.45">
      <c r="A1186" s="31" t="str">
        <f t="shared" si="72"/>
        <v>E10000011_Number of children in AP/PRUs_Number</v>
      </c>
      <c r="B1186" s="31" t="s">
        <v>299</v>
      </c>
      <c r="C1186" s="31" t="s">
        <v>300</v>
      </c>
      <c r="D1186" s="31" t="s">
        <v>1854</v>
      </c>
      <c r="E1186" s="31" t="s">
        <v>475</v>
      </c>
      <c r="F1186" s="31" t="s">
        <v>86</v>
      </c>
      <c r="G1186" s="26" t="s">
        <v>87</v>
      </c>
      <c r="H1186" s="31" t="s">
        <v>743</v>
      </c>
      <c r="I1186" s="31">
        <v>285</v>
      </c>
      <c r="J1186" s="31">
        <f>INDEX('LA lookup'!H:H,MATCH('Known to services raw data'!B1186,'LA lookup'!G:G,0))</f>
        <v>106378</v>
      </c>
      <c r="K1186" s="31">
        <v>3.8383321439999998</v>
      </c>
      <c r="L1186" s="31" t="str">
        <f t="shared" si="73"/>
        <v>2.7 per 1000 0-17 yr olds</v>
      </c>
      <c r="M1186" s="31">
        <f t="shared" si="74"/>
        <v>2.6791253830679276</v>
      </c>
      <c r="N1186" s="31">
        <f t="shared" si="75"/>
        <v>0</v>
      </c>
    </row>
    <row r="1187" spans="1:14" x14ac:dyDescent="0.45">
      <c r="A1187" s="31" t="str">
        <f t="shared" si="72"/>
        <v>E10000014_Number of children in AP/PRUs_Number</v>
      </c>
      <c r="B1187" s="31" t="s">
        <v>309</v>
      </c>
      <c r="C1187" s="31" t="s">
        <v>310</v>
      </c>
      <c r="D1187" s="31" t="s">
        <v>1854</v>
      </c>
      <c r="E1187" s="31" t="s">
        <v>475</v>
      </c>
      <c r="F1187" s="31" t="s">
        <v>86</v>
      </c>
      <c r="G1187" s="26" t="s">
        <v>87</v>
      </c>
      <c r="H1187" s="31" t="s">
        <v>743</v>
      </c>
      <c r="I1187" s="31">
        <v>629</v>
      </c>
      <c r="J1187" s="31">
        <f>INDEX('LA lookup'!H:H,MATCH('Known to services raw data'!B1187,'LA lookup'!G:G,0))</f>
        <v>284002</v>
      </c>
      <c r="K1187" s="31">
        <v>3.2501756849999999</v>
      </c>
      <c r="L1187" s="31" t="str">
        <f t="shared" si="73"/>
        <v>2.2 per 1000 0-17 yr olds</v>
      </c>
      <c r="M1187" s="31">
        <f t="shared" si="74"/>
        <v>2.214773135400455</v>
      </c>
      <c r="N1187" s="31">
        <f t="shared" si="75"/>
        <v>0</v>
      </c>
    </row>
    <row r="1188" spans="1:14" x14ac:dyDescent="0.45">
      <c r="A1188" s="31" t="str">
        <f t="shared" si="72"/>
        <v>E06000046_Number of children in AP/PRUs_Number</v>
      </c>
      <c r="B1188" s="31" t="s">
        <v>325</v>
      </c>
      <c r="C1188" s="31" t="s">
        <v>326</v>
      </c>
      <c r="D1188" s="31" t="s">
        <v>1854</v>
      </c>
      <c r="E1188" s="31" t="s">
        <v>475</v>
      </c>
      <c r="F1188" s="31" t="s">
        <v>86</v>
      </c>
      <c r="G1188" s="26" t="s">
        <v>87</v>
      </c>
      <c r="H1188" s="31" t="s">
        <v>743</v>
      </c>
      <c r="I1188" s="31">
        <v>65</v>
      </c>
      <c r="J1188" s="31">
        <f>INDEX('LA lookup'!H:H,MATCH('Known to services raw data'!B1188,'LA lookup'!G:G,0))</f>
        <v>24869</v>
      </c>
      <c r="K1188" s="31">
        <v>3.6597038460000002</v>
      </c>
      <c r="L1188" s="31" t="str">
        <f t="shared" si="73"/>
        <v>2.6 per 1000 0-17 yr olds</v>
      </c>
      <c r="M1188" s="31">
        <f t="shared" si="74"/>
        <v>2.6136957658128592</v>
      </c>
      <c r="N1188" s="31">
        <f t="shared" si="75"/>
        <v>0</v>
      </c>
    </row>
    <row r="1189" spans="1:14" x14ac:dyDescent="0.45">
      <c r="A1189" s="31" t="str">
        <f t="shared" si="72"/>
        <v>E10000016_Number of children in AP/PRUs_Number</v>
      </c>
      <c r="B1189" s="31" t="s">
        <v>327</v>
      </c>
      <c r="C1189" s="31" t="s">
        <v>328</v>
      </c>
      <c r="D1189" s="31" t="s">
        <v>1854</v>
      </c>
      <c r="E1189" s="31" t="s">
        <v>475</v>
      </c>
      <c r="F1189" s="31" t="s">
        <v>86</v>
      </c>
      <c r="G1189" s="26" t="s">
        <v>87</v>
      </c>
      <c r="H1189" s="31" t="s">
        <v>743</v>
      </c>
      <c r="I1189" s="31">
        <v>1103</v>
      </c>
      <c r="J1189" s="31">
        <f>INDEX('LA lookup'!H:H,MATCH('Known to services raw data'!B1189,'LA lookup'!G:G,0))</f>
        <v>340140</v>
      </c>
      <c r="K1189" s="31">
        <v>4.3269834300000003</v>
      </c>
      <c r="L1189" s="31" t="str">
        <f t="shared" si="73"/>
        <v>3.2 per 1000 0-17 yr olds</v>
      </c>
      <c r="M1189" s="31">
        <f t="shared" si="74"/>
        <v>3.2427823837243488</v>
      </c>
      <c r="N1189" s="31">
        <f t="shared" si="75"/>
        <v>0</v>
      </c>
    </row>
    <row r="1190" spans="1:14" x14ac:dyDescent="0.45">
      <c r="A1190" s="31" t="str">
        <f t="shared" si="72"/>
        <v>E06000035_Number of children in AP/PRUs_Number</v>
      </c>
      <c r="B1190" s="31" t="s">
        <v>351</v>
      </c>
      <c r="C1190" s="31" t="s">
        <v>352</v>
      </c>
      <c r="D1190" s="31" t="s">
        <v>1854</v>
      </c>
      <c r="E1190" s="31" t="s">
        <v>475</v>
      </c>
      <c r="F1190" s="31" t="s">
        <v>86</v>
      </c>
      <c r="G1190" s="26" t="s">
        <v>87</v>
      </c>
      <c r="H1190" s="31" t="s">
        <v>743</v>
      </c>
      <c r="I1190" s="31">
        <v>405</v>
      </c>
      <c r="J1190" s="31">
        <f>INDEX('LA lookup'!H:H,MATCH('Known to services raw data'!B1190,'LA lookup'!G:G,0))</f>
        <v>64391</v>
      </c>
      <c r="K1190" s="31">
        <v>8.3814490589999995</v>
      </c>
      <c r="L1190" s="31" t="str">
        <f t="shared" si="73"/>
        <v>6.3 per 1000 0-17 yr olds</v>
      </c>
      <c r="M1190" s="31">
        <f t="shared" si="74"/>
        <v>6.2896988709602271</v>
      </c>
      <c r="N1190" s="31">
        <f t="shared" si="75"/>
        <v>0</v>
      </c>
    </row>
    <row r="1191" spans="1:14" x14ac:dyDescent="0.45">
      <c r="A1191" s="31" t="str">
        <f t="shared" si="72"/>
        <v>E06000042_Number of children in AP/PRUs_Number</v>
      </c>
      <c r="B1191" s="31" t="s">
        <v>355</v>
      </c>
      <c r="C1191" s="31" t="s">
        <v>356</v>
      </c>
      <c r="D1191" s="31" t="s">
        <v>1854</v>
      </c>
      <c r="E1191" s="31" t="s">
        <v>475</v>
      </c>
      <c r="F1191" s="31" t="s">
        <v>86</v>
      </c>
      <c r="G1191" s="26" t="s">
        <v>87</v>
      </c>
      <c r="H1191" s="31" t="s">
        <v>743</v>
      </c>
      <c r="I1191" s="31">
        <v>173</v>
      </c>
      <c r="J1191" s="31">
        <f>INDEX('LA lookup'!H:H,MATCH('Known to services raw data'!B1191,'LA lookup'!G:G,0))</f>
        <v>68278</v>
      </c>
      <c r="K1191" s="31">
        <v>3.5366751170000001</v>
      </c>
      <c r="L1191" s="31" t="str">
        <f t="shared" si="73"/>
        <v>2.5 per 1000 0-17 yr olds</v>
      </c>
      <c r="M1191" s="31">
        <f t="shared" si="74"/>
        <v>2.5337590439087259</v>
      </c>
      <c r="N1191" s="31">
        <f t="shared" si="75"/>
        <v>0</v>
      </c>
    </row>
    <row r="1192" spans="1:14" x14ac:dyDescent="0.45">
      <c r="A1192" s="31" t="str">
        <f t="shared" si="72"/>
        <v>E10000025_Number of children in AP/PRUs_Number</v>
      </c>
      <c r="B1192" s="31" t="s">
        <v>377</v>
      </c>
      <c r="C1192" s="31" t="s">
        <v>378</v>
      </c>
      <c r="D1192" s="31" t="s">
        <v>1854</v>
      </c>
      <c r="E1192" s="31" t="s">
        <v>475</v>
      </c>
      <c r="F1192" s="31" t="s">
        <v>86</v>
      </c>
      <c r="G1192" s="26" t="s">
        <v>87</v>
      </c>
      <c r="H1192" s="31" t="s">
        <v>743</v>
      </c>
      <c r="I1192" s="31">
        <v>314</v>
      </c>
      <c r="J1192" s="31">
        <f>INDEX('LA lookup'!H:H,MATCH('Known to services raw data'!B1192,'LA lookup'!G:G,0))</f>
        <v>144788</v>
      </c>
      <c r="K1192" s="31">
        <v>2.7794497749999998</v>
      </c>
      <c r="L1192" s="31" t="str">
        <f t="shared" si="73"/>
        <v>2.2 per 1000 0-17 yr olds</v>
      </c>
      <c r="M1192" s="31">
        <f t="shared" si="74"/>
        <v>2.168688012818742</v>
      </c>
      <c r="N1192" s="31">
        <f t="shared" si="75"/>
        <v>0</v>
      </c>
    </row>
    <row r="1193" spans="1:14" x14ac:dyDescent="0.45">
      <c r="A1193" s="31" t="str">
        <f t="shared" si="72"/>
        <v>E06000044_Number of children in AP/PRUs_Number</v>
      </c>
      <c r="B1193" s="31" t="s">
        <v>383</v>
      </c>
      <c r="C1193" s="31" t="s">
        <v>384</v>
      </c>
      <c r="D1193" s="31" t="s">
        <v>1854</v>
      </c>
      <c r="E1193" s="31" t="s">
        <v>475</v>
      </c>
      <c r="F1193" s="31" t="s">
        <v>86</v>
      </c>
      <c r="G1193" s="26" t="s">
        <v>87</v>
      </c>
      <c r="H1193" s="31" t="s">
        <v>743</v>
      </c>
      <c r="I1193" s="31">
        <v>34</v>
      </c>
      <c r="J1193" s="31">
        <f>INDEX('LA lookup'!H:H,MATCH('Known to services raw data'!B1193,'LA lookup'!G:G,0))</f>
        <v>44046</v>
      </c>
      <c r="K1193" s="31">
        <v>1.1618767729999999</v>
      </c>
      <c r="L1193" s="31" t="str">
        <f t="shared" si="73"/>
        <v>0.8 per 1000 0-17 yr olds</v>
      </c>
      <c r="M1193" s="31">
        <f t="shared" si="74"/>
        <v>0.7719202651773146</v>
      </c>
      <c r="N1193" s="31">
        <f t="shared" si="75"/>
        <v>0</v>
      </c>
    </row>
    <row r="1194" spans="1:14" x14ac:dyDescent="0.45">
      <c r="A1194" s="31" t="str">
        <f t="shared" si="72"/>
        <v>E06000038_Number of children in AP/PRUs_Number</v>
      </c>
      <c r="B1194" s="31" t="s">
        <v>557</v>
      </c>
      <c r="C1194" s="31" t="s">
        <v>726</v>
      </c>
      <c r="D1194" s="31" t="s">
        <v>1854</v>
      </c>
      <c r="E1194" s="31" t="s">
        <v>475</v>
      </c>
      <c r="F1194" s="31" t="s">
        <v>86</v>
      </c>
      <c r="G1194" s="26" t="s">
        <v>87</v>
      </c>
      <c r="H1194" s="31" t="s">
        <v>743</v>
      </c>
      <c r="I1194" s="31">
        <v>146</v>
      </c>
      <c r="J1194" s="31">
        <f>INDEX('LA lookup'!H:H,MATCH('Known to services raw data'!B1194,'LA lookup'!G:G,0))</f>
        <v>37080</v>
      </c>
      <c r="K1194" s="31">
        <v>5.6532176879999998</v>
      </c>
      <c r="L1194" s="31" t="str">
        <f t="shared" si="73"/>
        <v>3.9 per 1000 0-17 yr olds</v>
      </c>
      <c r="M1194" s="31">
        <f t="shared" si="74"/>
        <v>3.9374325782092776</v>
      </c>
      <c r="N1194" s="31">
        <f t="shared" si="75"/>
        <v>0</v>
      </c>
    </row>
    <row r="1195" spans="1:14" x14ac:dyDescent="0.45">
      <c r="A1195" s="31" t="str">
        <f t="shared" si="72"/>
        <v>E06000039_Number of children in AP/PRUs_Number</v>
      </c>
      <c r="B1195" s="31" t="s">
        <v>404</v>
      </c>
      <c r="C1195" s="31" t="s">
        <v>405</v>
      </c>
      <c r="D1195" s="31" t="s">
        <v>1854</v>
      </c>
      <c r="E1195" s="31" t="s">
        <v>475</v>
      </c>
      <c r="F1195" s="31" t="s">
        <v>86</v>
      </c>
      <c r="G1195" s="26" t="s">
        <v>87</v>
      </c>
      <c r="H1195" s="31" t="s">
        <v>743</v>
      </c>
      <c r="I1195" s="31">
        <v>212</v>
      </c>
      <c r="J1195" s="31">
        <f>INDEX('LA lookup'!H:H,MATCH('Known to services raw data'!B1195,'LA lookup'!G:G,0))</f>
        <v>42699</v>
      </c>
      <c r="K1195" s="31">
        <v>6.4561318029999999</v>
      </c>
      <c r="L1195" s="31" t="str">
        <f t="shared" si="73"/>
        <v>5 per 1000 0-17 yr olds</v>
      </c>
      <c r="M1195" s="31">
        <f t="shared" si="74"/>
        <v>4.9649874704325621</v>
      </c>
      <c r="N1195" s="31">
        <f t="shared" si="75"/>
        <v>0</v>
      </c>
    </row>
    <row r="1196" spans="1:14" x14ac:dyDescent="0.45">
      <c r="A1196" s="31" t="str">
        <f t="shared" si="72"/>
        <v>E06000045_Number of children in AP/PRUs_Number</v>
      </c>
      <c r="B1196" s="31" t="s">
        <v>577</v>
      </c>
      <c r="C1196" s="31" t="s">
        <v>729</v>
      </c>
      <c r="D1196" s="31" t="s">
        <v>1854</v>
      </c>
      <c r="E1196" s="31" t="s">
        <v>475</v>
      </c>
      <c r="F1196" s="31" t="s">
        <v>86</v>
      </c>
      <c r="G1196" s="26" t="s">
        <v>87</v>
      </c>
      <c r="H1196" s="31" t="s">
        <v>743</v>
      </c>
      <c r="I1196" s="31">
        <v>168</v>
      </c>
      <c r="J1196" s="31">
        <f>INDEX('LA lookup'!H:H,MATCH('Known to services raw data'!B1196,'LA lookup'!G:G,0))</f>
        <v>50832</v>
      </c>
      <c r="K1196" s="31">
        <v>4.9305902030000004</v>
      </c>
      <c r="L1196" s="31" t="str">
        <f t="shared" si="73"/>
        <v>3.3 per 1000 0-17 yr olds</v>
      </c>
      <c r="M1196" s="31">
        <f t="shared" si="74"/>
        <v>3.3050047214353162</v>
      </c>
      <c r="N1196" s="31">
        <f t="shared" si="75"/>
        <v>0</v>
      </c>
    </row>
    <row r="1197" spans="1:14" x14ac:dyDescent="0.45">
      <c r="A1197" s="31" t="str">
        <f t="shared" si="72"/>
        <v>E10000030_Number of children in AP/PRUs_Number</v>
      </c>
      <c r="B1197" s="31" t="s">
        <v>430</v>
      </c>
      <c r="C1197" s="31" t="s">
        <v>431</v>
      </c>
      <c r="D1197" s="31" t="s">
        <v>1854</v>
      </c>
      <c r="E1197" s="31" t="s">
        <v>475</v>
      </c>
      <c r="F1197" s="31" t="s">
        <v>86</v>
      </c>
      <c r="G1197" s="26" t="s">
        <v>87</v>
      </c>
      <c r="H1197" s="31" t="s">
        <v>743</v>
      </c>
      <c r="I1197" s="31">
        <v>1402</v>
      </c>
      <c r="J1197" s="31">
        <f>INDEX('LA lookup'!H:H,MATCH('Known to services raw data'!B1197,'LA lookup'!G:G,0))</f>
        <v>261905</v>
      </c>
      <c r="K1197" s="31">
        <v>7.0804147239999997</v>
      </c>
      <c r="L1197" s="31" t="str">
        <f t="shared" si="73"/>
        <v>5.4 per 1000 0-17 yr olds</v>
      </c>
      <c r="M1197" s="31">
        <f t="shared" si="74"/>
        <v>5.3530860426490516</v>
      </c>
      <c r="N1197" s="31">
        <f t="shared" si="75"/>
        <v>0</v>
      </c>
    </row>
    <row r="1198" spans="1:14" x14ac:dyDescent="0.45">
      <c r="A1198" s="31" t="str">
        <f t="shared" si="72"/>
        <v>E06000037_Number of children in AP/PRUs_Number</v>
      </c>
      <c r="B1198" s="31" t="s">
        <v>456</v>
      </c>
      <c r="C1198" s="31" t="s">
        <v>457</v>
      </c>
      <c r="D1198" s="31" t="s">
        <v>1854</v>
      </c>
      <c r="E1198" s="31" t="s">
        <v>475</v>
      </c>
      <c r="F1198" s="31" t="s">
        <v>86</v>
      </c>
      <c r="G1198" s="26" t="s">
        <v>87</v>
      </c>
      <c r="H1198" s="31" t="s">
        <v>743</v>
      </c>
      <c r="I1198" s="31">
        <v>121</v>
      </c>
      <c r="J1198" s="31">
        <f>INDEX('LA lookup'!H:H,MATCH('Known to services raw data'!B1198,'LA lookup'!G:G,0))</f>
        <v>35623</v>
      </c>
      <c r="K1198" s="31">
        <v>4.0732511950000001</v>
      </c>
      <c r="L1198" s="31" t="str">
        <f t="shared" si="73"/>
        <v>3.4 per 1000 0-17 yr olds</v>
      </c>
      <c r="M1198" s="31">
        <f t="shared" si="74"/>
        <v>3.3966819189849256</v>
      </c>
      <c r="N1198" s="31">
        <f t="shared" si="75"/>
        <v>0</v>
      </c>
    </row>
    <row r="1199" spans="1:14" x14ac:dyDescent="0.45">
      <c r="A1199" s="31" t="str">
        <f t="shared" si="72"/>
        <v>E10000032_Number of children in AP/PRUs_Number</v>
      </c>
      <c r="B1199" s="31" t="s">
        <v>458</v>
      </c>
      <c r="C1199" s="31" t="s">
        <v>459</v>
      </c>
      <c r="D1199" s="31" t="s">
        <v>1854</v>
      </c>
      <c r="E1199" s="31" t="s">
        <v>475</v>
      </c>
      <c r="F1199" s="31" t="s">
        <v>86</v>
      </c>
      <c r="G1199" s="26" t="s">
        <v>87</v>
      </c>
      <c r="H1199" s="31" t="s">
        <v>743</v>
      </c>
      <c r="I1199" s="31">
        <v>714</v>
      </c>
      <c r="J1199" s="31">
        <f>INDEX('LA lookup'!H:H,MATCH('Known to services raw data'!B1199,'LA lookup'!G:G,0))</f>
        <v>174672</v>
      </c>
      <c r="K1199" s="31">
        <v>5.6600183910000004</v>
      </c>
      <c r="L1199" s="31" t="str">
        <f t="shared" si="73"/>
        <v>4.1 per 1000 0-17 yr olds</v>
      </c>
      <c r="M1199" s="31">
        <f t="shared" si="74"/>
        <v>4.0876614454520475</v>
      </c>
      <c r="N1199" s="31">
        <f t="shared" si="75"/>
        <v>0</v>
      </c>
    </row>
    <row r="1200" spans="1:14" x14ac:dyDescent="0.45">
      <c r="A1200" s="31" t="str">
        <f t="shared" si="72"/>
        <v>E06000040_Number of children in AP/PRUs_Number</v>
      </c>
      <c r="B1200" s="31" t="s">
        <v>555</v>
      </c>
      <c r="C1200" s="31" t="s">
        <v>727</v>
      </c>
      <c r="D1200" s="31" t="s">
        <v>1854</v>
      </c>
      <c r="E1200" s="31" t="s">
        <v>475</v>
      </c>
      <c r="F1200" s="31" t="s">
        <v>86</v>
      </c>
      <c r="G1200" s="26" t="s">
        <v>87</v>
      </c>
      <c r="H1200" s="31" t="s">
        <v>743</v>
      </c>
      <c r="I1200" s="31">
        <v>112</v>
      </c>
      <c r="J1200" s="31">
        <f>INDEX('LA lookup'!H:H,MATCH('Known to services raw data'!B1200,'LA lookup'!G:G,0))</f>
        <v>34604</v>
      </c>
      <c r="K1200" s="31">
        <v>4.0270386880000002</v>
      </c>
      <c r="L1200" s="31" t="str">
        <f t="shared" si="73"/>
        <v>3.2 per 1000 0-17 yr olds</v>
      </c>
      <c r="M1200" s="31">
        <f t="shared" si="74"/>
        <v>3.2366200439255577</v>
      </c>
      <c r="N1200" s="31">
        <f t="shared" si="75"/>
        <v>0</v>
      </c>
    </row>
    <row r="1201" spans="1:14" x14ac:dyDescent="0.45">
      <c r="A1201" s="31" t="str">
        <f t="shared" si="72"/>
        <v>E06000041_Number of children in AP/PRUs_Number</v>
      </c>
      <c r="B1201" s="31" t="s">
        <v>466</v>
      </c>
      <c r="C1201" s="31" t="s">
        <v>467</v>
      </c>
      <c r="D1201" s="31" t="s">
        <v>1854</v>
      </c>
      <c r="E1201" s="31" t="s">
        <v>475</v>
      </c>
      <c r="F1201" s="31" t="s">
        <v>86</v>
      </c>
      <c r="G1201" s="26" t="s">
        <v>87</v>
      </c>
      <c r="H1201" s="31" t="s">
        <v>743</v>
      </c>
      <c r="I1201" s="31">
        <v>100</v>
      </c>
      <c r="J1201" s="31">
        <f>INDEX('LA lookup'!H:H,MATCH('Known to services raw data'!B1201,'LA lookup'!G:G,0))</f>
        <v>39532</v>
      </c>
      <c r="K1201" s="31">
        <v>3.2442252790000001</v>
      </c>
      <c r="L1201" s="31" t="str">
        <f t="shared" si="73"/>
        <v>2.5 per 1000 0-17 yr olds</v>
      </c>
      <c r="M1201" s="31">
        <f t="shared" si="74"/>
        <v>2.529596276434281</v>
      </c>
      <c r="N1201" s="31">
        <f t="shared" si="75"/>
        <v>0</v>
      </c>
    </row>
    <row r="1202" spans="1:14" x14ac:dyDescent="0.45">
      <c r="A1202" s="31" t="str">
        <f t="shared" si="72"/>
        <v>E06000022_Number of children in AP/PRUs_Number</v>
      </c>
      <c r="B1202" s="31" t="s">
        <v>238</v>
      </c>
      <c r="C1202" s="31" t="s">
        <v>239</v>
      </c>
      <c r="D1202" s="31" t="s">
        <v>1854</v>
      </c>
      <c r="E1202" s="31" t="s">
        <v>475</v>
      </c>
      <c r="F1202" s="31" t="s">
        <v>86</v>
      </c>
      <c r="G1202" s="26" t="s">
        <v>87</v>
      </c>
      <c r="H1202" s="31" t="s">
        <v>743</v>
      </c>
      <c r="I1202" s="31">
        <v>74</v>
      </c>
      <c r="J1202" s="31">
        <f>INDEX('LA lookup'!H:H,MATCH('Known to services raw data'!B1202,'LA lookup'!G:G,0))</f>
        <v>35946</v>
      </c>
      <c r="K1202" s="31">
        <v>2.3307086610000001</v>
      </c>
      <c r="L1202" s="31" t="str">
        <f t="shared" si="73"/>
        <v>2.1 per 1000 0-17 yr olds</v>
      </c>
      <c r="M1202" s="31">
        <f t="shared" si="74"/>
        <v>2.058643520836811</v>
      </c>
      <c r="N1202" s="31">
        <f t="shared" si="75"/>
        <v>0</v>
      </c>
    </row>
    <row r="1203" spans="1:14" x14ac:dyDescent="0.45">
      <c r="A1203" s="31" t="str">
        <f t="shared" si="72"/>
        <v>E06000028_Number of children in AP/PRUs_Number</v>
      </c>
      <c r="B1203" s="31" t="s">
        <v>254</v>
      </c>
      <c r="C1203" s="31" t="s">
        <v>255</v>
      </c>
      <c r="D1203" s="31" t="s">
        <v>1854</v>
      </c>
      <c r="E1203" s="31" t="s">
        <v>475</v>
      </c>
      <c r="F1203" s="31" t="s">
        <v>86</v>
      </c>
      <c r="G1203" s="26" t="s">
        <v>87</v>
      </c>
      <c r="H1203" s="31" t="s">
        <v>743</v>
      </c>
      <c r="I1203" s="31">
        <v>183</v>
      </c>
      <c r="J1203" s="31">
        <f>INDEX('LA lookup'!H:H,MATCH('Known to services raw data'!B1203,'LA lookup'!G:G,0))</f>
        <v>36373</v>
      </c>
      <c r="K1203" s="31">
        <v>7.0408987730000003</v>
      </c>
      <c r="L1203" s="31" t="str">
        <f t="shared" si="73"/>
        <v>5 per 1000 0-17 yr olds</v>
      </c>
      <c r="M1203" s="31">
        <f t="shared" si="74"/>
        <v>5.0312044648503003</v>
      </c>
      <c r="N1203" s="31">
        <f t="shared" si="75"/>
        <v>0</v>
      </c>
    </row>
    <row r="1204" spans="1:14" x14ac:dyDescent="0.45">
      <c r="A1204" s="31" t="str">
        <f t="shared" si="72"/>
        <v>E06000023_Number of children in AP/PRUs_Number</v>
      </c>
      <c r="B1204" s="31" t="s">
        <v>265</v>
      </c>
      <c r="C1204" s="31" t="s">
        <v>266</v>
      </c>
      <c r="D1204" s="31" t="s">
        <v>1854</v>
      </c>
      <c r="E1204" s="31" t="s">
        <v>475</v>
      </c>
      <c r="F1204" s="31" t="s">
        <v>86</v>
      </c>
      <c r="G1204" s="26" t="s">
        <v>87</v>
      </c>
      <c r="H1204" s="31" t="s">
        <v>743</v>
      </c>
      <c r="I1204" s="31">
        <v>325</v>
      </c>
      <c r="J1204" s="31">
        <f>INDEX('LA lookup'!H:H,MATCH('Known to services raw data'!B1204,'LA lookup'!G:G,0))</f>
        <v>94016</v>
      </c>
      <c r="K1204" s="31">
        <v>4.7389909589999997</v>
      </c>
      <c r="L1204" s="31" t="str">
        <f t="shared" si="73"/>
        <v>3.5 per 1000 0-17 yr olds</v>
      </c>
      <c r="M1204" s="31">
        <f t="shared" si="74"/>
        <v>3.456858407079646</v>
      </c>
      <c r="N1204" s="31">
        <f t="shared" si="75"/>
        <v>0</v>
      </c>
    </row>
    <row r="1205" spans="1:14" x14ac:dyDescent="0.45">
      <c r="A1205" s="31" t="str">
        <f t="shared" si="72"/>
        <v>E06000052_Number of children in AP/PRUs_Number</v>
      </c>
      <c r="B1205" s="31" t="s">
        <v>482</v>
      </c>
      <c r="C1205" s="31" t="s">
        <v>720</v>
      </c>
      <c r="D1205" s="31" t="s">
        <v>1854</v>
      </c>
      <c r="E1205" s="31" t="s">
        <v>475</v>
      </c>
      <c r="F1205" s="31" t="s">
        <v>86</v>
      </c>
      <c r="G1205" s="26" t="s">
        <v>87</v>
      </c>
      <c r="H1205" s="31" t="s">
        <v>743</v>
      </c>
      <c r="I1205" s="31">
        <v>236</v>
      </c>
      <c r="J1205" s="31">
        <f>INDEX('LA lookup'!H:H,MATCH('Known to services raw data'!B1205,'LA lookup'!G:G,0))</f>
        <v>107810</v>
      </c>
      <c r="K1205" s="31">
        <v>3.121527961</v>
      </c>
      <c r="L1205" s="31" t="str">
        <f t="shared" si="73"/>
        <v>2.2 per 1000 0-17 yr olds</v>
      </c>
      <c r="M1205" s="31">
        <f t="shared" si="74"/>
        <v>2.1890362675076522</v>
      </c>
      <c r="N1205" s="31">
        <f t="shared" si="75"/>
        <v>0</v>
      </c>
    </row>
    <row r="1206" spans="1:14" x14ac:dyDescent="0.45">
      <c r="A1206" s="31" t="str">
        <f t="shared" si="72"/>
        <v>E10000008_Number of children in AP/PRUs_Number</v>
      </c>
      <c r="B1206" s="31" t="s">
        <v>504</v>
      </c>
      <c r="C1206" s="31" t="s">
        <v>505</v>
      </c>
      <c r="D1206" s="31" t="s">
        <v>1854</v>
      </c>
      <c r="E1206" s="31" t="s">
        <v>475</v>
      </c>
      <c r="F1206" s="31" t="s">
        <v>86</v>
      </c>
      <c r="G1206" s="26" t="s">
        <v>87</v>
      </c>
      <c r="H1206" s="31" t="s">
        <v>743</v>
      </c>
      <c r="I1206" s="31">
        <v>481</v>
      </c>
      <c r="J1206" s="31">
        <f>INDEX('LA lookup'!H:H,MATCH('Known to services raw data'!B1206,'LA lookup'!G:G,0))</f>
        <v>145878</v>
      </c>
      <c r="K1206" s="31">
        <v>4.5113487149999996</v>
      </c>
      <c r="L1206" s="31" t="str">
        <f t="shared" si="73"/>
        <v>3.3 per 1000 0-17 yr olds</v>
      </c>
      <c r="M1206" s="31">
        <f t="shared" si="74"/>
        <v>3.2972758058103349</v>
      </c>
      <c r="N1206" s="31">
        <f t="shared" si="75"/>
        <v>0</v>
      </c>
    </row>
    <row r="1207" spans="1:14" x14ac:dyDescent="0.45">
      <c r="A1207" s="31" t="str">
        <f t="shared" si="72"/>
        <v>E10000009_Number of children in AP/PRUs_Number</v>
      </c>
      <c r="B1207" s="31" t="s">
        <v>295</v>
      </c>
      <c r="C1207" s="31" t="s">
        <v>296</v>
      </c>
      <c r="D1207" s="31" t="s">
        <v>1854</v>
      </c>
      <c r="E1207" s="31" t="s">
        <v>475</v>
      </c>
      <c r="F1207" s="31" t="s">
        <v>86</v>
      </c>
      <c r="G1207" s="26" t="s">
        <v>87</v>
      </c>
      <c r="H1207" s="31" t="s">
        <v>743</v>
      </c>
      <c r="I1207" s="31">
        <v>308</v>
      </c>
      <c r="J1207" s="31">
        <f>INDEX('LA lookup'!H:H,MATCH('Known to services raw data'!B1207,'LA lookup'!G:G,0))</f>
        <v>76699</v>
      </c>
      <c r="K1207" s="31">
        <v>4.9974850320000002</v>
      </c>
      <c r="L1207" s="31" t="str">
        <f t="shared" si="73"/>
        <v>4 per 1000 0-17 yr olds</v>
      </c>
      <c r="M1207" s="31">
        <f t="shared" si="74"/>
        <v>4.0156977274801493</v>
      </c>
      <c r="N1207" s="31">
        <f t="shared" si="75"/>
        <v>0</v>
      </c>
    </row>
    <row r="1208" spans="1:14" x14ac:dyDescent="0.45">
      <c r="A1208" s="31" t="str">
        <f t="shared" si="72"/>
        <v>E10000013_Number of children in AP/PRUs_Number</v>
      </c>
      <c r="B1208" s="31" t="s">
        <v>307</v>
      </c>
      <c r="C1208" s="31" t="s">
        <v>308</v>
      </c>
      <c r="D1208" s="31" t="s">
        <v>1854</v>
      </c>
      <c r="E1208" s="31" t="s">
        <v>475</v>
      </c>
      <c r="F1208" s="31" t="s">
        <v>86</v>
      </c>
      <c r="G1208" s="26" t="s">
        <v>87</v>
      </c>
      <c r="H1208" s="31" t="s">
        <v>743</v>
      </c>
      <c r="I1208" s="31">
        <v>396</v>
      </c>
      <c r="J1208" s="31">
        <f>INDEX('LA lookup'!H:H,MATCH('Known to services raw data'!B1208,'LA lookup'!G:G,0))</f>
        <v>128136</v>
      </c>
      <c r="K1208" s="31">
        <v>4.0990394170000002</v>
      </c>
      <c r="L1208" s="31" t="str">
        <f t="shared" si="73"/>
        <v>3.1 per 1000 0-17 yr olds</v>
      </c>
      <c r="M1208" s="31">
        <f t="shared" si="74"/>
        <v>3.090466379471811</v>
      </c>
      <c r="N1208" s="31">
        <f t="shared" si="75"/>
        <v>0</v>
      </c>
    </row>
    <row r="1209" spans="1:14" x14ac:dyDescent="0.45">
      <c r="A1209" s="31" t="str">
        <f t="shared" si="72"/>
        <v>E06000053_Number of children in AP/PRUs_Number</v>
      </c>
      <c r="B1209" s="31" t="s">
        <v>550</v>
      </c>
      <c r="C1209" s="31" t="s">
        <v>551</v>
      </c>
      <c r="D1209" s="31" t="s">
        <v>1854</v>
      </c>
      <c r="E1209" s="31" t="s">
        <v>475</v>
      </c>
      <c r="F1209" s="31" t="s">
        <v>86</v>
      </c>
      <c r="G1209" s="26" t="s">
        <v>87</v>
      </c>
      <c r="H1209" s="31" t="s">
        <v>743</v>
      </c>
      <c r="I1209" s="31">
        <v>0</v>
      </c>
      <c r="J1209" s="31">
        <f>INDEX('LA lookup'!H:H,MATCH('Known to services raw data'!B1209,'LA lookup'!G:G,0))</f>
        <v>368</v>
      </c>
      <c r="K1209" s="31">
        <v>0</v>
      </c>
      <c r="L1209" s="31" t="str">
        <f t="shared" si="73"/>
        <v>0 per 1000 0-17 yr olds</v>
      </c>
      <c r="M1209" s="31">
        <f t="shared" si="74"/>
        <v>0</v>
      </c>
      <c r="N1209" s="31">
        <f t="shared" si="75"/>
        <v>1</v>
      </c>
    </row>
    <row r="1210" spans="1:14" x14ac:dyDescent="0.45">
      <c r="A1210" s="31" t="str">
        <f t="shared" si="72"/>
        <v>E06000024_Number of children in AP/PRUs_Number</v>
      </c>
      <c r="B1210" s="31" t="s">
        <v>367</v>
      </c>
      <c r="C1210" s="31" t="s">
        <v>368</v>
      </c>
      <c r="D1210" s="31" t="s">
        <v>1854</v>
      </c>
      <c r="E1210" s="31" t="s">
        <v>475</v>
      </c>
      <c r="F1210" s="31" t="s">
        <v>86</v>
      </c>
      <c r="G1210" s="26" t="s">
        <v>87</v>
      </c>
      <c r="H1210" s="31" t="s">
        <v>743</v>
      </c>
      <c r="I1210" s="31">
        <v>189</v>
      </c>
      <c r="J1210" s="31">
        <f>INDEX('LA lookup'!H:H,MATCH('Known to services raw data'!B1210,'LA lookup'!G:G,0))</f>
        <v>43435</v>
      </c>
      <c r="K1210" s="31">
        <v>5.9734513270000003</v>
      </c>
      <c r="L1210" s="31" t="str">
        <f t="shared" si="73"/>
        <v>4.4 per 1000 0-17 yr olds</v>
      </c>
      <c r="M1210" s="31">
        <f t="shared" si="74"/>
        <v>4.351329572925061</v>
      </c>
      <c r="N1210" s="31">
        <f t="shared" si="75"/>
        <v>0</v>
      </c>
    </row>
    <row r="1211" spans="1:14" x14ac:dyDescent="0.45">
      <c r="A1211" s="31" t="str">
        <f t="shared" si="72"/>
        <v>E06000026_Number of children in AP/PRUs_Number</v>
      </c>
      <c r="B1211" s="31" t="s">
        <v>381</v>
      </c>
      <c r="C1211" s="31" t="s">
        <v>382</v>
      </c>
      <c r="D1211" s="31" t="s">
        <v>1854</v>
      </c>
      <c r="E1211" s="31" t="s">
        <v>475</v>
      </c>
      <c r="F1211" s="31" t="s">
        <v>86</v>
      </c>
      <c r="G1211" s="26" t="s">
        <v>87</v>
      </c>
      <c r="H1211" s="31" t="s">
        <v>743</v>
      </c>
      <c r="I1211" s="31">
        <v>259</v>
      </c>
      <c r="J1211" s="31">
        <f>INDEX('LA lookup'!H:H,MATCH('Known to services raw data'!B1211,'LA lookup'!G:G,0))</f>
        <v>52552</v>
      </c>
      <c r="K1211" s="31">
        <v>6.4269584850000001</v>
      </c>
      <c r="L1211" s="31" t="str">
        <f t="shared" si="73"/>
        <v>4.9 per 1000 0-17 yr olds</v>
      </c>
      <c r="M1211" s="31">
        <f t="shared" si="74"/>
        <v>4.9284518191505562</v>
      </c>
      <c r="N1211" s="31">
        <f t="shared" si="75"/>
        <v>0</v>
      </c>
    </row>
    <row r="1212" spans="1:14" x14ac:dyDescent="0.45">
      <c r="A1212" s="31" t="str">
        <f t="shared" si="72"/>
        <v>E06000029_Number of children in AP/PRUs_Number</v>
      </c>
      <c r="B1212" s="31" t="s">
        <v>543</v>
      </c>
      <c r="C1212" s="31" t="s">
        <v>717</v>
      </c>
      <c r="D1212" s="31" t="s">
        <v>1854</v>
      </c>
      <c r="E1212" s="31" t="s">
        <v>475</v>
      </c>
      <c r="F1212" s="31" t="s">
        <v>86</v>
      </c>
      <c r="G1212" s="26" t="s">
        <v>87</v>
      </c>
      <c r="H1212" s="31" t="s">
        <v>743</v>
      </c>
      <c r="I1212" s="31">
        <v>180</v>
      </c>
      <c r="J1212" s="31">
        <f>INDEX('LA lookup'!H:H,MATCH('Known to services raw data'!B1212,'LA lookup'!G:G,0))</f>
        <v>30188</v>
      </c>
      <c r="K1212" s="31">
        <v>8.6918730990000004</v>
      </c>
      <c r="L1212" s="31" t="str">
        <f t="shared" si="73"/>
        <v>6 per 1000 0-17 yr olds</v>
      </c>
      <c r="M1212" s="31">
        <f t="shared" si="74"/>
        <v>5.9626341592685836</v>
      </c>
      <c r="N1212" s="31">
        <f t="shared" si="75"/>
        <v>0</v>
      </c>
    </row>
    <row r="1213" spans="1:14" x14ac:dyDescent="0.45">
      <c r="A1213" s="31" t="str">
        <f t="shared" si="72"/>
        <v>E10000027_Number of children in AP/PRUs_Number</v>
      </c>
      <c r="B1213" s="31" t="s">
        <v>406</v>
      </c>
      <c r="C1213" s="31" t="s">
        <v>407</v>
      </c>
      <c r="D1213" s="31" t="s">
        <v>1854</v>
      </c>
      <c r="E1213" s="31" t="s">
        <v>475</v>
      </c>
      <c r="F1213" s="31" t="s">
        <v>86</v>
      </c>
      <c r="G1213" s="26" t="s">
        <v>87</v>
      </c>
      <c r="H1213" s="31" t="s">
        <v>743</v>
      </c>
      <c r="I1213" s="31">
        <v>363</v>
      </c>
      <c r="J1213" s="31">
        <f>INDEX('LA lookup'!H:H,MATCH('Known to services raw data'!B1213,'LA lookup'!G:G,0))</f>
        <v>110700</v>
      </c>
      <c r="K1213" s="31">
        <v>4.5825811420000004</v>
      </c>
      <c r="L1213" s="31" t="str">
        <f t="shared" si="73"/>
        <v>3.3 per 1000 0-17 yr olds</v>
      </c>
      <c r="M1213" s="31">
        <f t="shared" si="74"/>
        <v>3.2791327913279136</v>
      </c>
      <c r="N1213" s="31">
        <f t="shared" si="75"/>
        <v>0</v>
      </c>
    </row>
    <row r="1214" spans="1:14" x14ac:dyDescent="0.45">
      <c r="A1214" s="31" t="str">
        <f t="shared" si="72"/>
        <v>E06000025_Number of children in AP/PRUs_Number</v>
      </c>
      <c r="B1214" s="31" t="s">
        <v>408</v>
      </c>
      <c r="C1214" s="31" t="s">
        <v>409</v>
      </c>
      <c r="D1214" s="31" t="s">
        <v>1854</v>
      </c>
      <c r="E1214" s="31" t="s">
        <v>475</v>
      </c>
      <c r="F1214" s="31" t="s">
        <v>86</v>
      </c>
      <c r="G1214" s="26" t="s">
        <v>87</v>
      </c>
      <c r="H1214" s="31" t="s">
        <v>743</v>
      </c>
      <c r="I1214" s="31">
        <v>176</v>
      </c>
      <c r="J1214" s="31">
        <f>INDEX('LA lookup'!H:H,MATCH('Known to services raw data'!B1214,'LA lookup'!G:G,0))</f>
        <v>58867</v>
      </c>
      <c r="K1214" s="31">
        <v>4.3926423239999997</v>
      </c>
      <c r="L1214" s="31" t="str">
        <f t="shared" si="73"/>
        <v>3 per 1000 0-17 yr olds</v>
      </c>
      <c r="M1214" s="31">
        <f t="shared" si="74"/>
        <v>2.989790544787402</v>
      </c>
      <c r="N1214" s="31">
        <f t="shared" si="75"/>
        <v>0</v>
      </c>
    </row>
    <row r="1215" spans="1:14" x14ac:dyDescent="0.45">
      <c r="A1215" s="31" t="str">
        <f t="shared" si="72"/>
        <v>E06000030_Number of children in AP/PRUs_Number</v>
      </c>
      <c r="B1215" s="31" t="s">
        <v>434</v>
      </c>
      <c r="C1215" s="31" t="s">
        <v>435</v>
      </c>
      <c r="D1215" s="31" t="s">
        <v>1854</v>
      </c>
      <c r="E1215" s="31" t="s">
        <v>475</v>
      </c>
      <c r="F1215" s="31" t="s">
        <v>86</v>
      </c>
      <c r="G1215" s="26" t="s">
        <v>87</v>
      </c>
      <c r="H1215" s="31" t="s">
        <v>743</v>
      </c>
      <c r="I1215" s="31">
        <v>153</v>
      </c>
      <c r="J1215" s="31">
        <f>INDEX('LA lookup'!H:H,MATCH('Known to services raw data'!B1215,'LA lookup'!G:G,0))</f>
        <v>50239</v>
      </c>
      <c r="K1215" s="31">
        <v>4.4023709499999999</v>
      </c>
      <c r="L1215" s="31" t="str">
        <f t="shared" si="73"/>
        <v>3 per 1000 0-17 yr olds</v>
      </c>
      <c r="M1215" s="31">
        <f t="shared" si="74"/>
        <v>3.0454427834948947</v>
      </c>
      <c r="N1215" s="31">
        <f t="shared" si="75"/>
        <v>0</v>
      </c>
    </row>
    <row r="1216" spans="1:14" x14ac:dyDescent="0.45">
      <c r="A1216" s="31" t="str">
        <f t="shared" si="72"/>
        <v>E06000027_Number of children in AP/PRUs_Number</v>
      </c>
      <c r="B1216" s="31" t="s">
        <v>438</v>
      </c>
      <c r="C1216" s="31" t="s">
        <v>439</v>
      </c>
      <c r="D1216" s="31" t="s">
        <v>1854</v>
      </c>
      <c r="E1216" s="31" t="s">
        <v>475</v>
      </c>
      <c r="F1216" s="31" t="s">
        <v>86</v>
      </c>
      <c r="G1216" s="26" t="s">
        <v>87</v>
      </c>
      <c r="H1216" s="31" t="s">
        <v>743</v>
      </c>
      <c r="I1216" s="31">
        <v>129</v>
      </c>
      <c r="J1216" s="31">
        <f>INDEX('LA lookup'!H:H,MATCH('Known to services raw data'!B1216,'LA lookup'!G:G,0))</f>
        <v>25423</v>
      </c>
      <c r="K1216" s="31">
        <v>6.2400232190000002</v>
      </c>
      <c r="L1216" s="31" t="str">
        <f t="shared" si="73"/>
        <v>5.1 per 1000 0-17 yr olds</v>
      </c>
      <c r="M1216" s="31">
        <f t="shared" si="74"/>
        <v>5.0741454588364867</v>
      </c>
      <c r="N1216" s="31">
        <f t="shared" si="75"/>
        <v>0</v>
      </c>
    </row>
    <row r="1217" spans="1:14" x14ac:dyDescent="0.45">
      <c r="A1217" s="31" t="str">
        <f t="shared" si="72"/>
        <v>E06000054_Number of children in AP/PRUs_Number</v>
      </c>
      <c r="B1217" s="31" t="s">
        <v>462</v>
      </c>
      <c r="C1217" s="31" t="s">
        <v>463</v>
      </c>
      <c r="D1217" s="31" t="s">
        <v>1854</v>
      </c>
      <c r="E1217" s="31" t="s">
        <v>475</v>
      </c>
      <c r="F1217" s="31" t="s">
        <v>86</v>
      </c>
      <c r="G1217" s="26" t="s">
        <v>87</v>
      </c>
      <c r="H1217" s="31" t="s">
        <v>743</v>
      </c>
      <c r="I1217" s="31">
        <v>283</v>
      </c>
      <c r="J1217" s="31">
        <f>INDEX('LA lookup'!H:H,MATCH('Known to services raw data'!B1217,'LA lookup'!G:G,0))</f>
        <v>105692</v>
      </c>
      <c r="K1217" s="31">
        <v>3.766052299</v>
      </c>
      <c r="L1217" s="31" t="str">
        <f t="shared" si="73"/>
        <v>2.7 per 1000 0-17 yr olds</v>
      </c>
      <c r="M1217" s="31">
        <f t="shared" si="74"/>
        <v>2.6775914922605306</v>
      </c>
      <c r="N1217" s="31">
        <f t="shared" si="75"/>
        <v>0</v>
      </c>
    </row>
    <row r="1218" spans="1:14" x14ac:dyDescent="0.45">
      <c r="A1218" s="31" t="str">
        <f t="shared" ref="A1218:A1282" si="76">CONCATENATE(B1218,"_",G1218,"_",H1218)</f>
        <v>E09000007_Number of children fostered with relatives_Number</v>
      </c>
      <c r="B1218" s="31" t="s">
        <v>277</v>
      </c>
      <c r="C1218" s="31" t="s">
        <v>278</v>
      </c>
      <c r="D1218" s="31" t="s">
        <v>229</v>
      </c>
      <c r="E1218" s="31">
        <v>2019</v>
      </c>
      <c r="F1218" s="31" t="s">
        <v>94</v>
      </c>
      <c r="G1218" s="26" t="s">
        <v>95</v>
      </c>
      <c r="H1218" s="31" t="s">
        <v>743</v>
      </c>
      <c r="I1218" s="31">
        <v>15</v>
      </c>
      <c r="J1218" s="31">
        <f>INDEX('LA lookup'!H:H,MATCH('Known to services raw data'!B1218,'LA lookup'!G:G,0))</f>
        <v>50983</v>
      </c>
      <c r="K1218" s="31">
        <v>0.29421571896514526</v>
      </c>
      <c r="L1218" s="31" t="str">
        <f t="shared" ref="L1218:L1282" si="77">IF(LOWER(H1218)="percentage",CONCATENATE(I1218,"%"),IF(LOWER(H1218)="proportion",CONCATENATE(ROUND(I1218,1)," per 1000 households"),IF(J1218="NA",K1218,IF(OR(ISERROR(I1218),ISBLANK(I1218),NOT(ISNUMBER(I1218))),"N/A",CONCATENATE(ROUND(I1218/J1218*1000,1)," per 1000 0-17 yr olds")))))</f>
        <v>0.3 per 1000 0-17 yr olds</v>
      </c>
      <c r="M1218" s="31">
        <f t="shared" ref="M1218:M1282" si="78">IF(LOWER(H1218)="percentage",I1218,IF(LOWER(H1218)="proportion",I1218,IF(J1218="NA",K1218,IF(OR(ISERROR(I1218),ISBLANK(I1218),NOT(ISNUMBER(I1218))),"N/A",I1218/J1218*1000))))</f>
        <v>0.29421571896514526</v>
      </c>
      <c r="N1218" s="31">
        <f t="shared" si="75"/>
        <v>0</v>
      </c>
    </row>
    <row r="1219" spans="1:14" s="31" customFormat="1" x14ac:dyDescent="0.45">
      <c r="A1219" s="31" t="str">
        <f>CONCATENATE(B1219,"_",G1219,"_",H1219)</f>
        <v>E09000001_Number of children fostered with relatives_Number</v>
      </c>
      <c r="B1219" s="31" t="s">
        <v>582</v>
      </c>
      <c r="C1219" s="31" t="s">
        <v>583</v>
      </c>
      <c r="D1219" s="31" t="s">
        <v>229</v>
      </c>
      <c r="E1219" s="31">
        <v>2019</v>
      </c>
      <c r="F1219" s="31" t="s">
        <v>94</v>
      </c>
      <c r="G1219" s="26" t="s">
        <v>95</v>
      </c>
      <c r="H1219" s="31" t="s">
        <v>743</v>
      </c>
      <c r="I1219" s="31">
        <v>0</v>
      </c>
      <c r="J1219" s="31">
        <f>INDEX('LA lookup'!H:H,MATCH('Known to services raw data'!B1219,'LA lookup'!G:G,0))</f>
        <v>1453</v>
      </c>
      <c r="K1219" s="31">
        <v>0</v>
      </c>
      <c r="L1219" s="31" t="str">
        <f>IF(LOWER(H1219)="percentage",CONCATENATE(I1219,"%"),IF(LOWER(H1219)="proportion",CONCATENATE(ROUND(I1219,1)," per 1000 households"),IF(J1219="NA",K1219,IF(OR(ISERROR(I1219),ISBLANK(I1219),NOT(ISNUMBER(I1219))),"N/A",CONCATENATE(ROUND(I1219/J1219*1000,1)," per 1000 0-17 yr olds")))))</f>
        <v>0 per 1000 0-17 yr olds</v>
      </c>
      <c r="M1219" s="31">
        <f>IF(LOWER(H1219)="percentage",I1219,IF(LOWER(H1219)="proportion",I1219,IF(J1219="NA",K1219,IF(OR(ISERROR(I1219),ISBLANK(I1219),NOT(ISNUMBER(I1219))),"N/A",I1219/J1219*1000))))</f>
        <v>0</v>
      </c>
      <c r="N1219" s="31">
        <f>IF(OR(C1219="City of London",C1219="Isles of Scilly"),1,0)</f>
        <v>1</v>
      </c>
    </row>
    <row r="1220" spans="1:14" x14ac:dyDescent="0.45">
      <c r="A1220" s="31" t="str">
        <f t="shared" si="76"/>
        <v>E09000011_Number of children fostered with relatives_Number</v>
      </c>
      <c r="B1220" s="31" t="s">
        <v>518</v>
      </c>
      <c r="C1220" s="31" t="s">
        <v>519</v>
      </c>
      <c r="D1220" s="31" t="s">
        <v>229</v>
      </c>
      <c r="E1220" s="31">
        <v>2019</v>
      </c>
      <c r="F1220" s="31" t="s">
        <v>94</v>
      </c>
      <c r="G1220" s="26" t="s">
        <v>95</v>
      </c>
      <c r="H1220" s="31" t="s">
        <v>743</v>
      </c>
      <c r="I1220" s="31">
        <v>32</v>
      </c>
      <c r="J1220" s="31">
        <f>INDEX('LA lookup'!H:H,MATCH('Known to services raw data'!B1220,'LA lookup'!G:G,0))</f>
        <v>68917</v>
      </c>
      <c r="K1220" s="31">
        <v>0.46432665380094895</v>
      </c>
      <c r="L1220" s="31" t="str">
        <f t="shared" si="77"/>
        <v>0.5 per 1000 0-17 yr olds</v>
      </c>
      <c r="M1220" s="31">
        <f t="shared" si="78"/>
        <v>0.46432665380094895</v>
      </c>
      <c r="N1220" s="31">
        <f t="shared" ref="N1220:N1283" si="79">IF(OR(C1220="City of London",C1220="Isles of Scilly"),1,0)</f>
        <v>0</v>
      </c>
    </row>
    <row r="1221" spans="1:14" x14ac:dyDescent="0.45">
      <c r="A1221" s="31" t="str">
        <f t="shared" si="76"/>
        <v>E09000012_Number of children fostered with relatives_Number</v>
      </c>
      <c r="B1221" s="31" t="s">
        <v>498</v>
      </c>
      <c r="C1221" s="31" t="s">
        <v>499</v>
      </c>
      <c r="D1221" s="31" t="s">
        <v>229</v>
      </c>
      <c r="E1221" s="31">
        <v>2019</v>
      </c>
      <c r="F1221" s="31" t="s">
        <v>94</v>
      </c>
      <c r="G1221" s="26" t="s">
        <v>95</v>
      </c>
      <c r="H1221" s="31" t="s">
        <v>743</v>
      </c>
      <c r="I1221" s="31">
        <v>43</v>
      </c>
      <c r="J1221" s="31">
        <f>INDEX('LA lookup'!H:H,MATCH('Known to services raw data'!B1221,'LA lookup'!G:G,0))</f>
        <v>63655</v>
      </c>
      <c r="K1221" s="31">
        <v>0.67551645589505926</v>
      </c>
      <c r="L1221" s="31" t="str">
        <f t="shared" si="77"/>
        <v>0.7 per 1000 0-17 yr olds</v>
      </c>
      <c r="M1221" s="31">
        <f t="shared" si="78"/>
        <v>0.67551645589505926</v>
      </c>
      <c r="N1221" s="31">
        <f t="shared" si="79"/>
        <v>0</v>
      </c>
    </row>
    <row r="1222" spans="1:14" x14ac:dyDescent="0.45">
      <c r="A1222" s="31" t="str">
        <f t="shared" si="76"/>
        <v>E09000013_Number of children fostered with relatives_Number</v>
      </c>
      <c r="B1222" s="31" t="s">
        <v>491</v>
      </c>
      <c r="C1222" s="31" t="s">
        <v>723</v>
      </c>
      <c r="D1222" s="31" t="s">
        <v>229</v>
      </c>
      <c r="E1222" s="31">
        <v>2019</v>
      </c>
      <c r="F1222" s="31" t="s">
        <v>94</v>
      </c>
      <c r="G1222" s="26" t="s">
        <v>95</v>
      </c>
      <c r="H1222" s="31" t="s">
        <v>743</v>
      </c>
      <c r="I1222" s="31">
        <v>41</v>
      </c>
      <c r="J1222" s="31">
        <f>INDEX('LA lookup'!H:H,MATCH('Known to services raw data'!B1222,'LA lookup'!G:G,0))</f>
        <v>36898</v>
      </c>
      <c r="K1222" s="31">
        <v>1.1111713371998484</v>
      </c>
      <c r="L1222" s="31" t="str">
        <f>IF(LOWER(H1222)="percentage",CONCATENATE(I1222,"%"),IF(LOWER(H1222)="proportion",CONCATENATE(ROUND(I1222,1)," per 1000 households"),IF(J1222="NA",K1222,IF(OR(ISERROR(I1222),ISBLANK(I1222),NOT(ISNUMBER(I1222))),"N/A",CONCATENATE(ROUND(I1222/J1222*1000,1)," per 1000 0-17 yr olds")))))</f>
        <v>1.1 per 1000 0-17 yr olds</v>
      </c>
      <c r="M1222" s="31">
        <f t="shared" si="78"/>
        <v>1.1111713371998484</v>
      </c>
      <c r="N1222" s="31">
        <f t="shared" si="79"/>
        <v>0</v>
      </c>
    </row>
    <row r="1223" spans="1:14" x14ac:dyDescent="0.45">
      <c r="A1223" s="31" t="str">
        <f t="shared" si="76"/>
        <v>E09000019_Number of children fostered with relatives_Number</v>
      </c>
      <c r="B1223" s="31" t="s">
        <v>500</v>
      </c>
      <c r="C1223" s="31" t="s">
        <v>501</v>
      </c>
      <c r="D1223" s="31" t="s">
        <v>229</v>
      </c>
      <c r="E1223" s="31">
        <v>2019</v>
      </c>
      <c r="F1223" s="31" t="s">
        <v>94</v>
      </c>
      <c r="G1223" s="26" t="s">
        <v>95</v>
      </c>
      <c r="H1223" s="31" t="s">
        <v>743</v>
      </c>
      <c r="I1223" s="31">
        <v>49</v>
      </c>
      <c r="J1223" s="31">
        <f>INDEX('LA lookup'!H:H,MATCH('Known to services raw data'!B1223,'LA lookup'!G:G,0))</f>
        <v>42098</v>
      </c>
      <c r="K1223" s="31">
        <v>1.1639507815098105</v>
      </c>
      <c r="L1223" s="31" t="str">
        <f t="shared" si="77"/>
        <v>1.2 per 1000 0-17 yr olds</v>
      </c>
      <c r="M1223" s="31">
        <f t="shared" si="78"/>
        <v>1.1639507815098105</v>
      </c>
      <c r="N1223" s="31">
        <f t="shared" si="79"/>
        <v>0</v>
      </c>
    </row>
    <row r="1224" spans="1:14" x14ac:dyDescent="0.45">
      <c r="A1224" s="31" t="str">
        <f t="shared" si="76"/>
        <v>E09000020_Number of children fostered with relatives_Number</v>
      </c>
      <c r="B1224" s="31" t="s">
        <v>479</v>
      </c>
      <c r="C1224" s="31" t="s">
        <v>674</v>
      </c>
      <c r="D1224" s="31" t="s">
        <v>229</v>
      </c>
      <c r="E1224" s="31">
        <v>2019</v>
      </c>
      <c r="F1224" s="31" t="s">
        <v>94</v>
      </c>
      <c r="G1224" s="26" t="s">
        <v>95</v>
      </c>
      <c r="H1224" s="31" t="s">
        <v>743</v>
      </c>
      <c r="I1224" s="31">
        <v>10</v>
      </c>
      <c r="J1224" s="31">
        <f>INDEX('LA lookup'!H:H,MATCH('Known to services raw data'!B1224,'LA lookup'!G:G,0))</f>
        <v>28678</v>
      </c>
      <c r="K1224" s="31">
        <v>0.34869935141920633</v>
      </c>
      <c r="L1224" s="31" t="str">
        <f t="shared" si="77"/>
        <v>0.3 per 1000 0-17 yr olds</v>
      </c>
      <c r="M1224" s="31">
        <f t="shared" si="78"/>
        <v>0.34869935141920633</v>
      </c>
      <c r="N1224" s="31">
        <f t="shared" si="79"/>
        <v>0</v>
      </c>
    </row>
    <row r="1225" spans="1:14" x14ac:dyDescent="0.45">
      <c r="A1225" s="31" t="str">
        <f t="shared" si="76"/>
        <v>E09000022_Number of children fostered with relatives_Number</v>
      </c>
      <c r="B1225" s="31" t="s">
        <v>335</v>
      </c>
      <c r="C1225" s="31" t="s">
        <v>336</v>
      </c>
      <c r="D1225" s="31" t="s">
        <v>229</v>
      </c>
      <c r="E1225" s="31">
        <v>2019</v>
      </c>
      <c r="F1225" s="31" t="s">
        <v>94</v>
      </c>
      <c r="G1225" s="26" t="s">
        <v>95</v>
      </c>
      <c r="H1225" s="31" t="s">
        <v>743</v>
      </c>
      <c r="I1225" s="31">
        <v>23</v>
      </c>
      <c r="J1225" s="31">
        <f>INDEX('LA lookup'!H:H,MATCH('Known to services raw data'!B1225,'LA lookup'!G:G,0))</f>
        <v>62629</v>
      </c>
      <c r="K1225" s="31">
        <v>0.3672420124862284</v>
      </c>
      <c r="L1225" s="31" t="str">
        <f t="shared" si="77"/>
        <v>0.4 per 1000 0-17 yr olds</v>
      </c>
      <c r="M1225" s="31">
        <f t="shared" si="78"/>
        <v>0.3672420124862284</v>
      </c>
      <c r="N1225" s="31">
        <f t="shared" si="79"/>
        <v>0</v>
      </c>
    </row>
    <row r="1226" spans="1:14" x14ac:dyDescent="0.45">
      <c r="A1226" s="31" t="str">
        <f t="shared" si="76"/>
        <v>E09000023_Number of children fostered with relatives_Number</v>
      </c>
      <c r="B1226" s="31" t="s">
        <v>343</v>
      </c>
      <c r="C1226" s="31" t="s">
        <v>344</v>
      </c>
      <c r="D1226" s="31" t="s">
        <v>229</v>
      </c>
      <c r="E1226" s="31">
        <v>2019</v>
      </c>
      <c r="F1226" s="31" t="s">
        <v>94</v>
      </c>
      <c r="G1226" s="26" t="s">
        <v>95</v>
      </c>
      <c r="H1226" s="31" t="s">
        <v>743</v>
      </c>
      <c r="I1226" s="31">
        <v>35</v>
      </c>
      <c r="J1226" s="31">
        <f>INDEX('LA lookup'!H:H,MATCH('Known to services raw data'!B1226,'LA lookup'!G:G,0))</f>
        <v>68458</v>
      </c>
      <c r="K1226" s="31">
        <v>0.51126237985334066</v>
      </c>
      <c r="L1226" s="31" t="str">
        <f t="shared" si="77"/>
        <v>0.5 per 1000 0-17 yr olds</v>
      </c>
      <c r="M1226" s="31">
        <f t="shared" si="78"/>
        <v>0.51126237985334066</v>
      </c>
      <c r="N1226" s="31">
        <f t="shared" si="79"/>
        <v>0</v>
      </c>
    </row>
    <row r="1227" spans="1:14" x14ac:dyDescent="0.45">
      <c r="A1227" s="31" t="str">
        <f t="shared" si="76"/>
        <v>E09000028_Number of children fostered with relatives_Number</v>
      </c>
      <c r="B1227" s="31" t="s">
        <v>414</v>
      </c>
      <c r="C1227" s="31" t="s">
        <v>415</v>
      </c>
      <c r="D1227" s="31" t="s">
        <v>229</v>
      </c>
      <c r="E1227" s="31">
        <v>2019</v>
      </c>
      <c r="F1227" s="31" t="s">
        <v>94</v>
      </c>
      <c r="G1227" s="26" t="s">
        <v>95</v>
      </c>
      <c r="H1227" s="31" t="s">
        <v>743</v>
      </c>
      <c r="I1227" s="31">
        <v>47</v>
      </c>
      <c r="J1227" s="31">
        <f>INDEX('LA lookup'!H:H,MATCH('Known to services raw data'!B1227,'LA lookup'!G:G,0))</f>
        <v>65121</v>
      </c>
      <c r="K1227" s="31">
        <v>0.72173338861503966</v>
      </c>
      <c r="L1227" s="31" t="str">
        <f t="shared" si="77"/>
        <v>0.7 per 1000 0-17 yr olds</v>
      </c>
      <c r="M1227" s="31">
        <f t="shared" si="78"/>
        <v>0.72173338861503966</v>
      </c>
      <c r="N1227" s="31">
        <f t="shared" si="79"/>
        <v>0</v>
      </c>
    </row>
    <row r="1228" spans="1:14" x14ac:dyDescent="0.45">
      <c r="A1228" s="31" t="str">
        <f t="shared" si="76"/>
        <v>E09000030_Number of children fostered with relatives_Number</v>
      </c>
      <c r="B1228" s="31" t="s">
        <v>440</v>
      </c>
      <c r="C1228" s="31" t="s">
        <v>441</v>
      </c>
      <c r="D1228" s="31" t="s">
        <v>229</v>
      </c>
      <c r="E1228" s="31">
        <v>2019</v>
      </c>
      <c r="F1228" s="31" t="s">
        <v>94</v>
      </c>
      <c r="G1228" s="26" t="s">
        <v>95</v>
      </c>
      <c r="H1228" s="31" t="s">
        <v>743</v>
      </c>
      <c r="I1228" s="31">
        <v>27</v>
      </c>
      <c r="J1228" s="31">
        <f>INDEX('LA lookup'!H:H,MATCH('Known to services raw data'!B1228,'LA lookup'!G:G,0))</f>
        <v>70973</v>
      </c>
      <c r="K1228" s="31">
        <v>0.38042635931974128</v>
      </c>
      <c r="L1228" s="31" t="str">
        <f t="shared" si="77"/>
        <v>0.4 per 1000 0-17 yr olds</v>
      </c>
      <c r="M1228" s="31">
        <f t="shared" si="78"/>
        <v>0.38042635931974128</v>
      </c>
      <c r="N1228" s="31">
        <f t="shared" si="79"/>
        <v>0</v>
      </c>
    </row>
    <row r="1229" spans="1:14" x14ac:dyDescent="0.45">
      <c r="A1229" s="31" t="str">
        <f t="shared" si="76"/>
        <v>E09000032_Number of children fostered with relatives_Number</v>
      </c>
      <c r="B1229" s="31" t="s">
        <v>450</v>
      </c>
      <c r="C1229" s="31" t="s">
        <v>451</v>
      </c>
      <c r="D1229" s="31" t="s">
        <v>229</v>
      </c>
      <c r="E1229" s="31">
        <v>2019</v>
      </c>
      <c r="F1229" s="31" t="s">
        <v>94</v>
      </c>
      <c r="G1229" s="26" t="s">
        <v>95</v>
      </c>
      <c r="H1229" s="31" t="s">
        <v>743</v>
      </c>
      <c r="I1229" s="31">
        <v>15</v>
      </c>
      <c r="J1229" s="31">
        <f>INDEX('LA lookup'!H:H,MATCH('Known to services raw data'!B1229,'LA lookup'!G:G,0))</f>
        <v>63840</v>
      </c>
      <c r="K1229" s="31">
        <v>0.23496240601503759</v>
      </c>
      <c r="L1229" s="31" t="str">
        <f t="shared" si="77"/>
        <v>0.2 per 1000 0-17 yr olds</v>
      </c>
      <c r="M1229" s="31">
        <f t="shared" si="78"/>
        <v>0.23496240601503759</v>
      </c>
      <c r="N1229" s="31">
        <f t="shared" si="79"/>
        <v>0</v>
      </c>
    </row>
    <row r="1230" spans="1:14" x14ac:dyDescent="0.45">
      <c r="A1230" s="31" t="str">
        <f t="shared" si="76"/>
        <v>E09000033_Number of children fostered with relatives_Number</v>
      </c>
      <c r="B1230" s="31" t="s">
        <v>506</v>
      </c>
      <c r="C1230" s="31" t="s">
        <v>507</v>
      </c>
      <c r="D1230" s="31" t="s">
        <v>229</v>
      </c>
      <c r="E1230" s="31">
        <v>2019</v>
      </c>
      <c r="F1230" s="31" t="s">
        <v>94</v>
      </c>
      <c r="G1230" s="26" t="s">
        <v>95</v>
      </c>
      <c r="H1230" s="31" t="s">
        <v>743</v>
      </c>
      <c r="I1230" s="31">
        <v>16</v>
      </c>
      <c r="J1230" s="31">
        <f>INDEX('LA lookup'!H:H,MATCH('Known to services raw data'!B1230,'LA lookup'!G:G,0))</f>
        <v>47445</v>
      </c>
      <c r="K1230" s="31">
        <v>0.33723258509853515</v>
      </c>
      <c r="L1230" s="31" t="str">
        <f t="shared" si="77"/>
        <v>0.3 per 1000 0-17 yr olds</v>
      </c>
      <c r="M1230" s="31">
        <f t="shared" si="78"/>
        <v>0.33723258509853515</v>
      </c>
      <c r="N1230" s="31">
        <f t="shared" si="79"/>
        <v>0</v>
      </c>
    </row>
    <row r="1231" spans="1:14" x14ac:dyDescent="0.45">
      <c r="A1231" s="31" t="str">
        <f t="shared" si="76"/>
        <v>E09000002_Number of children fostered with relatives_Number</v>
      </c>
      <c r="B1231" s="31" t="s">
        <v>227</v>
      </c>
      <c r="C1231" s="31" t="s">
        <v>228</v>
      </c>
      <c r="D1231" s="31" t="s">
        <v>229</v>
      </c>
      <c r="E1231" s="31">
        <v>2019</v>
      </c>
      <c r="F1231" s="31" t="s">
        <v>94</v>
      </c>
      <c r="G1231" s="26" t="s">
        <v>95</v>
      </c>
      <c r="H1231" s="31" t="s">
        <v>743</v>
      </c>
      <c r="I1231" s="31">
        <v>22</v>
      </c>
      <c r="J1231" s="31">
        <f>INDEX('LA lookup'!H:H,MATCH('Known to services raw data'!B1231,'LA lookup'!G:G,0))</f>
        <v>63401</v>
      </c>
      <c r="K1231" s="31">
        <v>0.3469976814245832</v>
      </c>
      <c r="L1231" s="31" t="str">
        <f t="shared" si="77"/>
        <v>0.3 per 1000 0-17 yr olds</v>
      </c>
      <c r="M1231" s="31">
        <f t="shared" si="78"/>
        <v>0.3469976814245832</v>
      </c>
      <c r="N1231" s="31">
        <f t="shared" si="79"/>
        <v>0</v>
      </c>
    </row>
    <row r="1232" spans="1:14" x14ac:dyDescent="0.45">
      <c r="A1232" s="31" t="str">
        <f t="shared" si="76"/>
        <v>E09000003_Number of children fostered with relatives_Number</v>
      </c>
      <c r="B1232" s="31" t="s">
        <v>233</v>
      </c>
      <c r="C1232" s="31" t="s">
        <v>234</v>
      </c>
      <c r="D1232" s="31" t="s">
        <v>229</v>
      </c>
      <c r="E1232" s="31">
        <v>2019</v>
      </c>
      <c r="F1232" s="31" t="s">
        <v>94</v>
      </c>
      <c r="G1232" s="26" t="s">
        <v>95</v>
      </c>
      <c r="H1232" s="31" t="s">
        <v>743</v>
      </c>
      <c r="I1232" s="31">
        <v>21</v>
      </c>
      <c r="J1232" s="31">
        <f>INDEX('LA lookup'!H:H,MATCH('Known to services raw data'!B1232,'LA lookup'!G:G,0))</f>
        <v>92701</v>
      </c>
      <c r="K1232" s="31">
        <v>0.22653477308766898</v>
      </c>
      <c r="L1232" s="31" t="str">
        <f t="shared" si="77"/>
        <v>0.2 per 1000 0-17 yr olds</v>
      </c>
      <c r="M1232" s="31">
        <f t="shared" si="78"/>
        <v>0.22653477308766898</v>
      </c>
      <c r="N1232" s="31">
        <f t="shared" si="79"/>
        <v>0</v>
      </c>
    </row>
    <row r="1233" spans="1:14" x14ac:dyDescent="0.45">
      <c r="A1233" s="31" t="str">
        <f t="shared" si="76"/>
        <v>E09000004_Number of children fostered with relatives_Number</v>
      </c>
      <c r="B1233" s="31" t="s">
        <v>242</v>
      </c>
      <c r="C1233" s="31" t="s">
        <v>243</v>
      </c>
      <c r="D1233" s="31" t="s">
        <v>229</v>
      </c>
      <c r="E1233" s="31">
        <v>2019</v>
      </c>
      <c r="F1233" s="31" t="s">
        <v>94</v>
      </c>
      <c r="G1233" s="26" t="s">
        <v>95</v>
      </c>
      <c r="H1233" s="31" t="s">
        <v>743</v>
      </c>
      <c r="I1233" s="31">
        <v>26</v>
      </c>
      <c r="J1233" s="31">
        <f>INDEX('LA lookup'!H:H,MATCH('Known to services raw data'!B1233,'LA lookup'!G:G,0))</f>
        <v>56853</v>
      </c>
      <c r="K1233" s="31">
        <v>0.45731975445447026</v>
      </c>
      <c r="L1233" s="31" t="str">
        <f t="shared" si="77"/>
        <v>0.5 per 1000 0-17 yr olds</v>
      </c>
      <c r="M1233" s="31">
        <f t="shared" si="78"/>
        <v>0.45731975445447026</v>
      </c>
      <c r="N1233" s="31">
        <f t="shared" si="79"/>
        <v>0</v>
      </c>
    </row>
    <row r="1234" spans="1:14" x14ac:dyDescent="0.45">
      <c r="A1234" s="31" t="str">
        <f t="shared" si="76"/>
        <v>E09000005_Number of children fostered with relatives_Number</v>
      </c>
      <c r="B1234" s="31" t="s">
        <v>261</v>
      </c>
      <c r="C1234" s="31" t="s">
        <v>262</v>
      </c>
      <c r="D1234" s="31" t="s">
        <v>229</v>
      </c>
      <c r="E1234" s="31">
        <v>2019</v>
      </c>
      <c r="F1234" s="31" t="s">
        <v>94</v>
      </c>
      <c r="G1234" s="26" t="s">
        <v>95</v>
      </c>
      <c r="H1234" s="31" t="s">
        <v>743</v>
      </c>
      <c r="I1234" s="31">
        <v>36</v>
      </c>
      <c r="J1234" s="31">
        <f>INDEX('LA lookup'!H:H,MATCH('Known to services raw data'!B1234,'LA lookup'!G:G,0))</f>
        <v>77893</v>
      </c>
      <c r="K1234" s="31">
        <v>0.46217246735906947</v>
      </c>
      <c r="L1234" s="31" t="str">
        <f t="shared" si="77"/>
        <v>0.5 per 1000 0-17 yr olds</v>
      </c>
      <c r="M1234" s="31">
        <f t="shared" si="78"/>
        <v>0.46217246735906947</v>
      </c>
      <c r="N1234" s="31">
        <f t="shared" si="79"/>
        <v>0</v>
      </c>
    </row>
    <row r="1235" spans="1:14" x14ac:dyDescent="0.45">
      <c r="A1235" s="31" t="str">
        <f t="shared" si="76"/>
        <v>E09000006_Number of children fostered with relatives_Number</v>
      </c>
      <c r="B1235" s="31" t="s">
        <v>267</v>
      </c>
      <c r="C1235" s="31" t="s">
        <v>268</v>
      </c>
      <c r="D1235" s="31" t="s">
        <v>229</v>
      </c>
      <c r="E1235" s="31">
        <v>2019</v>
      </c>
      <c r="F1235" s="31" t="s">
        <v>94</v>
      </c>
      <c r="G1235" s="26" t="s">
        <v>95</v>
      </c>
      <c r="H1235" s="31" t="s">
        <v>743</v>
      </c>
      <c r="I1235" s="31">
        <v>51</v>
      </c>
      <c r="J1235" s="31">
        <f>INDEX('LA lookup'!H:H,MATCH('Known to services raw data'!B1235,'LA lookup'!G:G,0))</f>
        <v>75055</v>
      </c>
      <c r="K1235" s="31">
        <v>0.67950169875424682</v>
      </c>
      <c r="L1235" s="31" t="str">
        <f t="shared" si="77"/>
        <v>0.7 per 1000 0-17 yr olds</v>
      </c>
      <c r="M1235" s="31">
        <f t="shared" si="78"/>
        <v>0.67950169875424682</v>
      </c>
      <c r="N1235" s="31">
        <f t="shared" si="79"/>
        <v>0</v>
      </c>
    </row>
    <row r="1236" spans="1:14" x14ac:dyDescent="0.45">
      <c r="A1236" s="31" t="str">
        <f t="shared" si="76"/>
        <v>E09000008_Number of children fostered with relatives_Number</v>
      </c>
      <c r="B1236" s="31" t="s">
        <v>486</v>
      </c>
      <c r="C1236" s="31" t="s">
        <v>487</v>
      </c>
      <c r="D1236" s="31" t="s">
        <v>229</v>
      </c>
      <c r="E1236" s="31">
        <v>2019</v>
      </c>
      <c r="F1236" s="31" t="s">
        <v>94</v>
      </c>
      <c r="G1236" s="26" t="s">
        <v>95</v>
      </c>
      <c r="H1236" s="31" t="s">
        <v>743</v>
      </c>
      <c r="I1236" s="31">
        <v>107</v>
      </c>
      <c r="J1236" s="31">
        <f>INDEX('LA lookup'!H:H,MATCH('Known to services raw data'!B1236,'LA lookup'!G:G,0))</f>
        <v>94702</v>
      </c>
      <c r="K1236" s="31">
        <v>1.1298599818377648</v>
      </c>
      <c r="L1236" s="31" t="str">
        <f t="shared" si="77"/>
        <v>1.1 per 1000 0-17 yr olds</v>
      </c>
      <c r="M1236" s="31">
        <f t="shared" si="78"/>
        <v>1.1298599818377648</v>
      </c>
      <c r="N1236" s="31">
        <f t="shared" si="79"/>
        <v>0</v>
      </c>
    </row>
    <row r="1237" spans="1:14" x14ac:dyDescent="0.45">
      <c r="A1237" s="31" t="str">
        <f t="shared" si="76"/>
        <v>E09000009_Number of children fostered with relatives_Number</v>
      </c>
      <c r="B1237" s="31" t="s">
        <v>509</v>
      </c>
      <c r="C1237" s="31" t="s">
        <v>510</v>
      </c>
      <c r="D1237" s="31" t="s">
        <v>229</v>
      </c>
      <c r="E1237" s="31">
        <v>2019</v>
      </c>
      <c r="F1237" s="31" t="s">
        <v>94</v>
      </c>
      <c r="G1237" s="26" t="s">
        <v>95</v>
      </c>
      <c r="H1237" s="31" t="s">
        <v>743</v>
      </c>
      <c r="I1237" s="31">
        <v>49</v>
      </c>
      <c r="J1237" s="31">
        <f>INDEX('LA lookup'!H:H,MATCH('Known to services raw data'!B1237,'LA lookup'!G:G,0))</f>
        <v>81732</v>
      </c>
      <c r="K1237" s="31">
        <v>0.5995203836930455</v>
      </c>
      <c r="L1237" s="31" t="str">
        <f t="shared" si="77"/>
        <v>0.6 per 1000 0-17 yr olds</v>
      </c>
      <c r="M1237" s="31">
        <f t="shared" si="78"/>
        <v>0.5995203836930455</v>
      </c>
      <c r="N1237" s="31">
        <f t="shared" si="79"/>
        <v>0</v>
      </c>
    </row>
    <row r="1238" spans="1:14" x14ac:dyDescent="0.45">
      <c r="A1238" s="31" t="str">
        <f t="shared" si="76"/>
        <v>E09000010_Number of children fostered with relatives_Number</v>
      </c>
      <c r="B1238" s="31" t="s">
        <v>301</v>
      </c>
      <c r="C1238" s="31" t="s">
        <v>302</v>
      </c>
      <c r="D1238" s="31" t="s">
        <v>229</v>
      </c>
      <c r="E1238" s="31">
        <v>2019</v>
      </c>
      <c r="F1238" s="31" t="s">
        <v>94</v>
      </c>
      <c r="G1238" s="26" t="s">
        <v>95</v>
      </c>
      <c r="H1238" s="31" t="s">
        <v>743</v>
      </c>
      <c r="I1238" s="31">
        <v>44</v>
      </c>
      <c r="J1238" s="31">
        <f>INDEX('LA lookup'!H:H,MATCH('Known to services raw data'!B1238,'LA lookup'!G:G,0))</f>
        <v>84497</v>
      </c>
      <c r="K1238" s="31">
        <v>0.52072854657561807</v>
      </c>
      <c r="L1238" s="31" t="str">
        <f t="shared" si="77"/>
        <v>0.5 per 1000 0-17 yr olds</v>
      </c>
      <c r="M1238" s="31">
        <f t="shared" si="78"/>
        <v>0.52072854657561807</v>
      </c>
      <c r="N1238" s="31">
        <f t="shared" si="79"/>
        <v>0</v>
      </c>
    </row>
    <row r="1239" spans="1:14" x14ac:dyDescent="0.45">
      <c r="A1239" s="31" t="str">
        <f t="shared" si="76"/>
        <v>E09000014_Number of children fostered with relatives_Number</v>
      </c>
      <c r="B1239" s="31" t="s">
        <v>311</v>
      </c>
      <c r="C1239" s="31" t="s">
        <v>312</v>
      </c>
      <c r="D1239" s="31" t="s">
        <v>229</v>
      </c>
      <c r="E1239" s="31">
        <v>2019</v>
      </c>
      <c r="F1239" s="31" t="s">
        <v>94</v>
      </c>
      <c r="G1239" s="26" t="s">
        <v>95</v>
      </c>
      <c r="H1239" s="31" t="s">
        <v>743</v>
      </c>
      <c r="I1239" s="31">
        <v>47</v>
      </c>
      <c r="J1239" s="31">
        <f>INDEX('LA lookup'!H:H,MATCH('Known to services raw data'!B1239,'LA lookup'!G:G,0))</f>
        <v>60398</v>
      </c>
      <c r="K1239" s="31">
        <v>0.77817146263121295</v>
      </c>
      <c r="L1239" s="31" t="str">
        <f t="shared" si="77"/>
        <v>0.8 per 1000 0-17 yr olds</v>
      </c>
      <c r="M1239" s="31">
        <f t="shared" si="78"/>
        <v>0.77817146263121295</v>
      </c>
      <c r="N1239" s="31">
        <f t="shared" si="79"/>
        <v>0</v>
      </c>
    </row>
    <row r="1240" spans="1:14" x14ac:dyDescent="0.45">
      <c r="A1240" s="31" t="str">
        <f t="shared" si="76"/>
        <v>E09000015_Number of children fostered with relatives_Number</v>
      </c>
      <c r="B1240" s="31" t="s">
        <v>496</v>
      </c>
      <c r="C1240" s="31" t="s">
        <v>497</v>
      </c>
      <c r="D1240" s="31" t="s">
        <v>229</v>
      </c>
      <c r="E1240" s="31">
        <v>2019</v>
      </c>
      <c r="F1240" s="31" t="s">
        <v>94</v>
      </c>
      <c r="G1240" s="26" t="s">
        <v>95</v>
      </c>
      <c r="H1240" s="31" t="s">
        <v>743</v>
      </c>
      <c r="I1240" s="31">
        <v>16</v>
      </c>
      <c r="J1240" s="31">
        <f>INDEX('LA lookup'!H:H,MATCH('Known to services raw data'!B1240,'LA lookup'!G:G,0))</f>
        <v>58373</v>
      </c>
      <c r="K1240" s="31">
        <v>0.27409932674352872</v>
      </c>
      <c r="L1240" s="31" t="str">
        <f t="shared" si="77"/>
        <v>0.3 per 1000 0-17 yr olds</v>
      </c>
      <c r="M1240" s="31">
        <f t="shared" si="78"/>
        <v>0.27409932674352872</v>
      </c>
      <c r="N1240" s="31">
        <f t="shared" si="79"/>
        <v>0</v>
      </c>
    </row>
    <row r="1241" spans="1:14" x14ac:dyDescent="0.45">
      <c r="A1241" s="31" t="str">
        <f t="shared" si="76"/>
        <v>E09000016_Number of children fostered with relatives_Number</v>
      </c>
      <c r="B1241" s="31" t="s">
        <v>315</v>
      </c>
      <c r="C1241" s="31" t="s">
        <v>316</v>
      </c>
      <c r="D1241" s="31" t="s">
        <v>229</v>
      </c>
      <c r="E1241" s="31">
        <v>2019</v>
      </c>
      <c r="F1241" s="31" t="s">
        <v>94</v>
      </c>
      <c r="G1241" s="26" t="s">
        <v>95</v>
      </c>
      <c r="H1241" s="31" t="s">
        <v>743</v>
      </c>
      <c r="I1241" s="31">
        <v>20</v>
      </c>
      <c r="J1241" s="31">
        <f>INDEX('LA lookup'!H:H,MATCH('Known to services raw data'!B1241,'LA lookup'!G:G,0))</f>
        <v>57541</v>
      </c>
      <c r="K1241" s="31">
        <v>0.34757824855320557</v>
      </c>
      <c r="L1241" s="31" t="str">
        <f t="shared" si="77"/>
        <v>0.3 per 1000 0-17 yr olds</v>
      </c>
      <c r="M1241" s="31">
        <f t="shared" si="78"/>
        <v>0.34757824855320557</v>
      </c>
      <c r="N1241" s="31">
        <f t="shared" si="79"/>
        <v>0</v>
      </c>
    </row>
    <row r="1242" spans="1:14" x14ac:dyDescent="0.45">
      <c r="A1242" s="31" t="str">
        <f t="shared" si="76"/>
        <v>E09000017_Number of children fostered with relatives_Number</v>
      </c>
      <c r="B1242" s="31" t="s">
        <v>321</v>
      </c>
      <c r="C1242" s="31" t="s">
        <v>322</v>
      </c>
      <c r="D1242" s="31" t="s">
        <v>229</v>
      </c>
      <c r="E1242" s="31">
        <v>2019</v>
      </c>
      <c r="F1242" s="31" t="s">
        <v>94</v>
      </c>
      <c r="G1242" s="26" t="s">
        <v>95</v>
      </c>
      <c r="H1242" s="31" t="s">
        <v>743</v>
      </c>
      <c r="I1242" s="31">
        <v>25</v>
      </c>
      <c r="J1242" s="31">
        <f>INDEX('LA lookup'!H:H,MATCH('Known to services raw data'!B1242,'LA lookup'!G:G,0))</f>
        <v>73377</v>
      </c>
      <c r="K1242" s="31">
        <v>0.34070621584420185</v>
      </c>
      <c r="L1242" s="31" t="str">
        <f t="shared" si="77"/>
        <v>0.3 per 1000 0-17 yr olds</v>
      </c>
      <c r="M1242" s="31">
        <f t="shared" si="78"/>
        <v>0.34070621584420185</v>
      </c>
      <c r="N1242" s="31">
        <f t="shared" si="79"/>
        <v>0</v>
      </c>
    </row>
    <row r="1243" spans="1:14" x14ac:dyDescent="0.45">
      <c r="A1243" s="31" t="str">
        <f t="shared" si="76"/>
        <v>E09000018_Number of children fostered with relatives_Number</v>
      </c>
      <c r="B1243" s="31" t="s">
        <v>323</v>
      </c>
      <c r="C1243" s="31" t="s">
        <v>324</v>
      </c>
      <c r="D1243" s="31" t="s">
        <v>229</v>
      </c>
      <c r="E1243" s="31">
        <v>2019</v>
      </c>
      <c r="F1243" s="31" t="s">
        <v>94</v>
      </c>
      <c r="G1243" s="26" t="s">
        <v>95</v>
      </c>
      <c r="H1243" s="31" t="s">
        <v>743</v>
      </c>
      <c r="I1243" s="31" t="s">
        <v>1280</v>
      </c>
      <c r="J1243" s="31">
        <f>INDEX('LA lookup'!H:H,MATCH('Known to services raw data'!B1243,'LA lookup'!G:G,0))</f>
        <v>64898</v>
      </c>
      <c r="K1243" s="31" t="s">
        <v>1280</v>
      </c>
      <c r="L1243" s="31" t="str">
        <f t="shared" si="77"/>
        <v>N/A</v>
      </c>
      <c r="M1243" s="31" t="str">
        <f t="shared" si="78"/>
        <v>N/A</v>
      </c>
      <c r="N1243" s="31">
        <f t="shared" si="79"/>
        <v>0</v>
      </c>
    </row>
    <row r="1244" spans="1:14" x14ac:dyDescent="0.45">
      <c r="A1244" s="31" t="str">
        <f t="shared" si="76"/>
        <v>E09000021_Number of children fostered with relatives_Number</v>
      </c>
      <c r="B1244" s="31" t="s">
        <v>520</v>
      </c>
      <c r="C1244" s="31" t="s">
        <v>521</v>
      </c>
      <c r="D1244" s="31" t="s">
        <v>229</v>
      </c>
      <c r="E1244" s="31">
        <v>2019</v>
      </c>
      <c r="F1244" s="31" t="s">
        <v>94</v>
      </c>
      <c r="G1244" s="26" t="s">
        <v>95</v>
      </c>
      <c r="H1244" s="31" t="s">
        <v>743</v>
      </c>
      <c r="I1244" s="31">
        <v>13</v>
      </c>
      <c r="J1244" s="31">
        <f>INDEX('LA lookup'!H:H,MATCH('Known to services raw data'!B1244,'LA lookup'!G:G,0))</f>
        <v>38977</v>
      </c>
      <c r="K1244" s="31">
        <v>0.33353003053082586</v>
      </c>
      <c r="L1244" s="31" t="str">
        <f t="shared" si="77"/>
        <v>0.3 per 1000 0-17 yr olds</v>
      </c>
      <c r="M1244" s="31">
        <f t="shared" si="78"/>
        <v>0.33353003053082586</v>
      </c>
      <c r="N1244" s="31">
        <f t="shared" si="79"/>
        <v>0</v>
      </c>
    </row>
    <row r="1245" spans="1:14" x14ac:dyDescent="0.45">
      <c r="A1245" s="31" t="str">
        <f t="shared" si="76"/>
        <v>E09000024_Number of children fostered with relatives_Number</v>
      </c>
      <c r="B1245" s="31" t="s">
        <v>353</v>
      </c>
      <c r="C1245" s="31" t="s">
        <v>354</v>
      </c>
      <c r="D1245" s="31" t="s">
        <v>229</v>
      </c>
      <c r="E1245" s="31">
        <v>2019</v>
      </c>
      <c r="F1245" s="31" t="s">
        <v>94</v>
      </c>
      <c r="G1245" s="26" t="s">
        <v>95</v>
      </c>
      <c r="H1245" s="31" t="s">
        <v>743</v>
      </c>
      <c r="I1245" s="31">
        <v>12</v>
      </c>
      <c r="J1245" s="31">
        <f>INDEX('LA lookup'!H:H,MATCH('Known to services raw data'!B1245,'LA lookup'!G:G,0))</f>
        <v>47266</v>
      </c>
      <c r="K1245" s="31">
        <v>0.25388228324800066</v>
      </c>
      <c r="L1245" s="31" t="str">
        <f t="shared" si="77"/>
        <v>0.3 per 1000 0-17 yr olds</v>
      </c>
      <c r="M1245" s="31">
        <f t="shared" si="78"/>
        <v>0.25388228324800066</v>
      </c>
      <c r="N1245" s="31">
        <f t="shared" si="79"/>
        <v>0</v>
      </c>
    </row>
    <row r="1246" spans="1:14" x14ac:dyDescent="0.45">
      <c r="A1246" s="31" t="str">
        <f t="shared" si="76"/>
        <v>E09000025_Number of children fostered with relatives_Number</v>
      </c>
      <c r="B1246" s="31" t="s">
        <v>359</v>
      </c>
      <c r="C1246" s="31" t="s">
        <v>360</v>
      </c>
      <c r="D1246" s="31" t="s">
        <v>229</v>
      </c>
      <c r="E1246" s="31">
        <v>2019</v>
      </c>
      <c r="F1246" s="31" t="s">
        <v>94</v>
      </c>
      <c r="G1246" s="26" t="s">
        <v>95</v>
      </c>
      <c r="H1246" s="31" t="s">
        <v>743</v>
      </c>
      <c r="I1246" s="31">
        <v>13</v>
      </c>
      <c r="J1246" s="31">
        <f>INDEX('LA lookup'!H:H,MATCH('Known to services raw data'!B1246,'LA lookup'!G:G,0))</f>
        <v>86567</v>
      </c>
      <c r="K1246" s="31">
        <v>0.15017269860339388</v>
      </c>
      <c r="L1246" s="31" t="str">
        <f t="shared" si="77"/>
        <v>0.2 per 1000 0-17 yr olds</v>
      </c>
      <c r="M1246" s="31">
        <f t="shared" si="78"/>
        <v>0.15017269860339388</v>
      </c>
      <c r="N1246" s="31">
        <f t="shared" si="79"/>
        <v>0</v>
      </c>
    </row>
    <row r="1247" spans="1:14" x14ac:dyDescent="0.45">
      <c r="A1247" s="31" t="str">
        <f t="shared" si="76"/>
        <v>E09000026_Number of children fostered with relatives_Number</v>
      </c>
      <c r="B1247" s="31" t="s">
        <v>385</v>
      </c>
      <c r="C1247" s="31" t="s">
        <v>386</v>
      </c>
      <c r="D1247" s="31" t="s">
        <v>229</v>
      </c>
      <c r="E1247" s="31">
        <v>2019</v>
      </c>
      <c r="F1247" s="31" t="s">
        <v>94</v>
      </c>
      <c r="G1247" s="26" t="s">
        <v>95</v>
      </c>
      <c r="H1247" s="31" t="s">
        <v>743</v>
      </c>
      <c r="I1247" s="31">
        <v>30</v>
      </c>
      <c r="J1247" s="31">
        <f>INDEX('LA lookup'!H:H,MATCH('Known to services raw data'!B1247,'LA lookup'!G:G,0))</f>
        <v>76159</v>
      </c>
      <c r="K1247" s="31">
        <v>0.39391273519872899</v>
      </c>
      <c r="L1247" s="31" t="str">
        <f t="shared" si="77"/>
        <v>0.4 per 1000 0-17 yr olds</v>
      </c>
      <c r="M1247" s="31">
        <f t="shared" si="78"/>
        <v>0.39391273519872899</v>
      </c>
      <c r="N1247" s="31">
        <f t="shared" si="79"/>
        <v>0</v>
      </c>
    </row>
    <row r="1248" spans="1:14" x14ac:dyDescent="0.45">
      <c r="A1248" s="31" t="str">
        <f t="shared" si="76"/>
        <v>E09000027_Number of children fostered with relatives_Number</v>
      </c>
      <c r="B1248" s="31" t="s">
        <v>389</v>
      </c>
      <c r="C1248" s="31" t="s">
        <v>390</v>
      </c>
      <c r="D1248" s="31" t="s">
        <v>229</v>
      </c>
      <c r="E1248" s="31">
        <v>2019</v>
      </c>
      <c r="F1248" s="31" t="s">
        <v>94</v>
      </c>
      <c r="G1248" s="26" t="s">
        <v>95</v>
      </c>
      <c r="H1248" s="31" t="s">
        <v>743</v>
      </c>
      <c r="I1248" s="31">
        <v>6</v>
      </c>
      <c r="J1248" s="31">
        <f>INDEX('LA lookup'!H:H,MATCH('Known to services raw data'!B1248,'LA lookup'!G:G,0))</f>
        <v>45525</v>
      </c>
      <c r="K1248" s="31">
        <v>0.13179571663920922</v>
      </c>
      <c r="L1248" s="31" t="str">
        <f t="shared" si="77"/>
        <v>0.1 per 1000 0-17 yr olds</v>
      </c>
      <c r="M1248" s="31">
        <f t="shared" si="78"/>
        <v>0.13179571663920922</v>
      </c>
      <c r="N1248" s="31">
        <f t="shared" si="79"/>
        <v>0</v>
      </c>
    </row>
    <row r="1249" spans="1:14" x14ac:dyDescent="0.45">
      <c r="A1249" s="31" t="str">
        <f t="shared" si="76"/>
        <v>E09000029_Number of children fostered with relatives_Number</v>
      </c>
      <c r="B1249" s="31" t="s">
        <v>432</v>
      </c>
      <c r="C1249" s="31" t="s">
        <v>433</v>
      </c>
      <c r="D1249" s="31" t="s">
        <v>229</v>
      </c>
      <c r="E1249" s="31">
        <v>2019</v>
      </c>
      <c r="F1249" s="31" t="s">
        <v>94</v>
      </c>
      <c r="G1249" s="26" t="s">
        <v>95</v>
      </c>
      <c r="H1249" s="31" t="s">
        <v>743</v>
      </c>
      <c r="I1249" s="31">
        <v>25</v>
      </c>
      <c r="J1249" s="31">
        <f>INDEX('LA lookup'!H:H,MATCH('Known to services raw data'!B1249,'LA lookup'!G:G,0))</f>
        <v>47941</v>
      </c>
      <c r="K1249" s="31">
        <v>0.52147431217538232</v>
      </c>
      <c r="L1249" s="31" t="str">
        <f t="shared" si="77"/>
        <v>0.5 per 1000 0-17 yr olds</v>
      </c>
      <c r="M1249" s="31">
        <f t="shared" si="78"/>
        <v>0.52147431217538232</v>
      </c>
      <c r="N1249" s="31">
        <f t="shared" si="79"/>
        <v>0</v>
      </c>
    </row>
    <row r="1250" spans="1:14" x14ac:dyDescent="0.45">
      <c r="A1250" s="31" t="str">
        <f t="shared" si="76"/>
        <v>E09000031_Number of children fostered with relatives_Number</v>
      </c>
      <c r="B1250" s="31" t="s">
        <v>448</v>
      </c>
      <c r="C1250" s="31" t="s">
        <v>449</v>
      </c>
      <c r="D1250" s="31" t="s">
        <v>229</v>
      </c>
      <c r="E1250" s="31">
        <v>2019</v>
      </c>
      <c r="F1250" s="31" t="s">
        <v>94</v>
      </c>
      <c r="G1250" s="26" t="s">
        <v>95</v>
      </c>
      <c r="H1250" s="31" t="s">
        <v>743</v>
      </c>
      <c r="I1250" s="31">
        <v>34</v>
      </c>
      <c r="J1250" s="31">
        <f>INDEX('LA lookup'!H:H,MATCH('Known to services raw data'!B1250,'LA lookup'!G:G,0))</f>
        <v>67017</v>
      </c>
      <c r="K1250" s="31">
        <v>0.50733396003998987</v>
      </c>
      <c r="L1250" s="31" t="str">
        <f t="shared" si="77"/>
        <v>0.5 per 1000 0-17 yr olds</v>
      </c>
      <c r="M1250" s="31">
        <f t="shared" si="78"/>
        <v>0.50733396003998987</v>
      </c>
      <c r="N1250" s="31">
        <f t="shared" si="79"/>
        <v>0</v>
      </c>
    </row>
    <row r="1251" spans="1:14" x14ac:dyDescent="0.45">
      <c r="A1251" s="31" t="str">
        <f t="shared" si="76"/>
        <v>E08000025_Number of children fostered with relatives_Number</v>
      </c>
      <c r="B1251" s="31" t="s">
        <v>245</v>
      </c>
      <c r="C1251" s="31" t="s">
        <v>246</v>
      </c>
      <c r="D1251" s="31" t="s">
        <v>229</v>
      </c>
      <c r="E1251" s="31">
        <v>2019</v>
      </c>
      <c r="F1251" s="31" t="s">
        <v>94</v>
      </c>
      <c r="G1251" s="26" t="s">
        <v>95</v>
      </c>
      <c r="H1251" s="31" t="s">
        <v>743</v>
      </c>
      <c r="I1251" s="31">
        <v>63</v>
      </c>
      <c r="J1251" s="31">
        <f>INDEX('LA lookup'!H:H,MATCH('Known to services raw data'!B1251,'LA lookup'!G:G,0))</f>
        <v>288388</v>
      </c>
      <c r="K1251" s="31">
        <v>0.21845569163765483</v>
      </c>
      <c r="L1251" s="31" t="str">
        <f t="shared" si="77"/>
        <v>0.2 per 1000 0-17 yr olds</v>
      </c>
      <c r="M1251" s="31">
        <f t="shared" si="78"/>
        <v>0.21845569163765483</v>
      </c>
      <c r="N1251" s="31">
        <f t="shared" si="79"/>
        <v>0</v>
      </c>
    </row>
    <row r="1252" spans="1:14" x14ac:dyDescent="0.45">
      <c r="A1252" s="31" t="str">
        <f t="shared" si="76"/>
        <v>E08000026_Number of children fostered with relatives_Number</v>
      </c>
      <c r="B1252" s="31" t="s">
        <v>283</v>
      </c>
      <c r="C1252" s="31" t="s">
        <v>284</v>
      </c>
      <c r="D1252" s="31" t="s">
        <v>229</v>
      </c>
      <c r="E1252" s="31">
        <v>2019</v>
      </c>
      <c r="F1252" s="31" t="s">
        <v>94</v>
      </c>
      <c r="G1252" s="26" t="s">
        <v>95</v>
      </c>
      <c r="H1252" s="31" t="s">
        <v>743</v>
      </c>
      <c r="I1252" s="31">
        <v>89</v>
      </c>
      <c r="J1252" s="31">
        <f>INDEX('LA lookup'!H:H,MATCH('Known to services raw data'!B1252,'LA lookup'!G:G,0))</f>
        <v>78994</v>
      </c>
      <c r="K1252" s="31">
        <v>1.1266678481910017</v>
      </c>
      <c r="L1252" s="31" t="str">
        <f t="shared" si="77"/>
        <v>1.1 per 1000 0-17 yr olds</v>
      </c>
      <c r="M1252" s="31">
        <f t="shared" si="78"/>
        <v>1.1266678481910017</v>
      </c>
      <c r="N1252" s="31">
        <f t="shared" si="79"/>
        <v>0</v>
      </c>
    </row>
    <row r="1253" spans="1:14" x14ac:dyDescent="0.45">
      <c r="A1253" s="31" t="str">
        <f t="shared" si="76"/>
        <v>E08000027_Number of children fostered with relatives_Number</v>
      </c>
      <c r="B1253" s="31" t="s">
        <v>297</v>
      </c>
      <c r="C1253" s="31" t="s">
        <v>298</v>
      </c>
      <c r="D1253" s="31" t="s">
        <v>229</v>
      </c>
      <c r="E1253" s="31">
        <v>2019</v>
      </c>
      <c r="F1253" s="31" t="s">
        <v>94</v>
      </c>
      <c r="G1253" s="26" t="s">
        <v>95</v>
      </c>
      <c r="H1253" s="31" t="s">
        <v>743</v>
      </c>
      <c r="I1253" s="31">
        <v>139</v>
      </c>
      <c r="J1253" s="31">
        <f>INDEX('LA lookup'!H:H,MATCH('Known to services raw data'!B1253,'LA lookup'!G:G,0))</f>
        <v>69265</v>
      </c>
      <c r="K1253" s="31">
        <v>2.0067855338193894</v>
      </c>
      <c r="L1253" s="31" t="str">
        <f t="shared" si="77"/>
        <v>2 per 1000 0-17 yr olds</v>
      </c>
      <c r="M1253" s="31">
        <f t="shared" si="78"/>
        <v>2.0067855338193894</v>
      </c>
      <c r="N1253" s="31">
        <f t="shared" si="79"/>
        <v>0</v>
      </c>
    </row>
    <row r="1254" spans="1:14" x14ac:dyDescent="0.45">
      <c r="A1254" s="31" t="str">
        <f t="shared" si="76"/>
        <v>E08000028_Number of children fostered with relatives_Number</v>
      </c>
      <c r="B1254" s="31" t="s">
        <v>397</v>
      </c>
      <c r="C1254" s="31" t="s">
        <v>398</v>
      </c>
      <c r="D1254" s="31" t="s">
        <v>229</v>
      </c>
      <c r="E1254" s="31">
        <v>2019</v>
      </c>
      <c r="F1254" s="31" t="s">
        <v>94</v>
      </c>
      <c r="G1254" s="26" t="s">
        <v>95</v>
      </c>
      <c r="H1254" s="31" t="s">
        <v>743</v>
      </c>
      <c r="I1254" s="31">
        <v>189</v>
      </c>
      <c r="J1254" s="31">
        <f>INDEX('LA lookup'!H:H,MATCH('Known to services raw data'!B1254,'LA lookup'!G:G,0))</f>
        <v>81920</v>
      </c>
      <c r="K1254" s="31">
        <v>2.30712890625</v>
      </c>
      <c r="L1254" s="31" t="str">
        <f t="shared" si="77"/>
        <v>2.3 per 1000 0-17 yr olds</v>
      </c>
      <c r="M1254" s="31">
        <f t="shared" si="78"/>
        <v>2.30712890625</v>
      </c>
      <c r="N1254" s="31">
        <f t="shared" si="79"/>
        <v>0</v>
      </c>
    </row>
    <row r="1255" spans="1:14" x14ac:dyDescent="0.45">
      <c r="A1255" s="31" t="str">
        <f t="shared" si="76"/>
        <v>E08000029_Number of children fostered with relatives_Number</v>
      </c>
      <c r="B1255" s="31" t="s">
        <v>516</v>
      </c>
      <c r="C1255" s="31" t="s">
        <v>517</v>
      </c>
      <c r="D1255" s="31" t="s">
        <v>229</v>
      </c>
      <c r="E1255" s="31">
        <v>2019</v>
      </c>
      <c r="F1255" s="31" t="s">
        <v>94</v>
      </c>
      <c r="G1255" s="26" t="s">
        <v>95</v>
      </c>
      <c r="H1255" s="31" t="s">
        <v>743</v>
      </c>
      <c r="I1255" s="31">
        <v>104</v>
      </c>
      <c r="J1255" s="31">
        <f>INDEX('LA lookup'!H:H,MATCH('Known to services raw data'!B1255,'LA lookup'!G:G,0))</f>
        <v>46946</v>
      </c>
      <c r="K1255" s="31">
        <v>2.2153112086226727</v>
      </c>
      <c r="L1255" s="31" t="str">
        <f t="shared" si="77"/>
        <v>2.2 per 1000 0-17 yr olds</v>
      </c>
      <c r="M1255" s="31">
        <f t="shared" si="78"/>
        <v>2.2153112086226727</v>
      </c>
      <c r="N1255" s="31">
        <f t="shared" si="79"/>
        <v>0</v>
      </c>
    </row>
    <row r="1256" spans="1:14" x14ac:dyDescent="0.45">
      <c r="A1256" s="31" t="str">
        <f t="shared" si="76"/>
        <v>E08000030_Number of children fostered with relatives_Number</v>
      </c>
      <c r="B1256" s="31" t="s">
        <v>446</v>
      </c>
      <c r="C1256" s="31" t="s">
        <v>447</v>
      </c>
      <c r="D1256" s="31" t="s">
        <v>229</v>
      </c>
      <c r="E1256" s="31">
        <v>2019</v>
      </c>
      <c r="F1256" s="31" t="s">
        <v>94</v>
      </c>
      <c r="G1256" s="26" t="s">
        <v>95</v>
      </c>
      <c r="H1256" s="31" t="s">
        <v>743</v>
      </c>
      <c r="I1256" s="31">
        <v>111</v>
      </c>
      <c r="J1256" s="31">
        <f>INDEX('LA lookup'!H:H,MATCH('Known to services raw data'!B1256,'LA lookup'!G:G,0))</f>
        <v>68157</v>
      </c>
      <c r="K1256" s="31">
        <v>1.6285928077820326</v>
      </c>
      <c r="L1256" s="31" t="str">
        <f t="shared" si="77"/>
        <v>1.6 per 1000 0-17 yr olds</v>
      </c>
      <c r="M1256" s="31">
        <f t="shared" si="78"/>
        <v>1.6285928077820326</v>
      </c>
      <c r="N1256" s="31">
        <f t="shared" si="79"/>
        <v>0</v>
      </c>
    </row>
    <row r="1257" spans="1:14" x14ac:dyDescent="0.45">
      <c r="A1257" s="31" t="str">
        <f t="shared" si="76"/>
        <v>E08000031_Number of children fostered with relatives_Number</v>
      </c>
      <c r="B1257" s="31" t="s">
        <v>468</v>
      </c>
      <c r="C1257" s="31" t="s">
        <v>469</v>
      </c>
      <c r="D1257" s="31" t="s">
        <v>229</v>
      </c>
      <c r="E1257" s="31">
        <v>2019</v>
      </c>
      <c r="F1257" s="31" t="s">
        <v>94</v>
      </c>
      <c r="G1257" s="26" t="s">
        <v>95</v>
      </c>
      <c r="H1257" s="31" t="s">
        <v>743</v>
      </c>
      <c r="I1257" s="31">
        <v>74</v>
      </c>
      <c r="J1257" s="31">
        <f>INDEX('LA lookup'!H:H,MATCH('Known to services raw data'!B1257,'LA lookup'!G:G,0))</f>
        <v>61244</v>
      </c>
      <c r="K1257" s="31">
        <v>1.2082816275880086</v>
      </c>
      <c r="L1257" s="31" t="str">
        <f t="shared" si="77"/>
        <v>1.2 per 1000 0-17 yr olds</v>
      </c>
      <c r="M1257" s="31">
        <f t="shared" si="78"/>
        <v>1.2082816275880086</v>
      </c>
      <c r="N1257" s="31">
        <f t="shared" si="79"/>
        <v>0</v>
      </c>
    </row>
    <row r="1258" spans="1:14" x14ac:dyDescent="0.45">
      <c r="A1258" s="31" t="str">
        <f t="shared" si="76"/>
        <v>E08000011_Number of children fostered with relatives_Number</v>
      </c>
      <c r="B1258" s="31" t="s">
        <v>333</v>
      </c>
      <c r="C1258" s="31" t="s">
        <v>334</v>
      </c>
      <c r="D1258" s="31" t="s">
        <v>229</v>
      </c>
      <c r="E1258" s="31">
        <v>2019</v>
      </c>
      <c r="F1258" s="31" t="s">
        <v>94</v>
      </c>
      <c r="G1258" s="26" t="s">
        <v>95</v>
      </c>
      <c r="H1258" s="31" t="s">
        <v>743</v>
      </c>
      <c r="I1258" s="31">
        <v>53</v>
      </c>
      <c r="J1258" s="31">
        <f>INDEX('LA lookup'!H:H,MATCH('Known to services raw data'!B1258,'LA lookup'!G:G,0))</f>
        <v>33477</v>
      </c>
      <c r="K1258" s="31">
        <v>1.5831765092451533</v>
      </c>
      <c r="L1258" s="31" t="str">
        <f t="shared" si="77"/>
        <v>1.6 per 1000 0-17 yr olds</v>
      </c>
      <c r="M1258" s="31">
        <f t="shared" si="78"/>
        <v>1.5831765092451533</v>
      </c>
      <c r="N1258" s="31">
        <f t="shared" si="79"/>
        <v>0</v>
      </c>
    </row>
    <row r="1259" spans="1:14" x14ac:dyDescent="0.45">
      <c r="A1259" s="31" t="str">
        <f t="shared" si="76"/>
        <v>E08000012_Number of children fostered with relatives_Number</v>
      </c>
      <c r="B1259" s="31" t="s">
        <v>347</v>
      </c>
      <c r="C1259" s="31" t="s">
        <v>348</v>
      </c>
      <c r="D1259" s="31" t="s">
        <v>229</v>
      </c>
      <c r="E1259" s="31">
        <v>2019</v>
      </c>
      <c r="F1259" s="31" t="s">
        <v>94</v>
      </c>
      <c r="G1259" s="26" t="s">
        <v>95</v>
      </c>
      <c r="H1259" s="31" t="s">
        <v>743</v>
      </c>
      <c r="I1259" s="31">
        <v>311</v>
      </c>
      <c r="J1259" s="31">
        <f>INDEX('LA lookup'!H:H,MATCH('Known to services raw data'!B1259,'LA lookup'!G:G,0))</f>
        <v>94902</v>
      </c>
      <c r="K1259" s="31">
        <v>3.2770647615434867</v>
      </c>
      <c r="L1259" s="31" t="str">
        <f t="shared" si="77"/>
        <v>3.3 per 1000 0-17 yr olds</v>
      </c>
      <c r="M1259" s="31">
        <f t="shared" si="78"/>
        <v>3.2770647615434867</v>
      </c>
      <c r="N1259" s="31">
        <f t="shared" si="79"/>
        <v>0</v>
      </c>
    </row>
    <row r="1260" spans="1:14" x14ac:dyDescent="0.45">
      <c r="A1260" s="31" t="str">
        <f t="shared" si="76"/>
        <v>E08000013_Number of children fostered with relatives_Number</v>
      </c>
      <c r="B1260" s="31" t="s">
        <v>416</v>
      </c>
      <c r="C1260" s="31" t="s">
        <v>417</v>
      </c>
      <c r="D1260" s="31" t="s">
        <v>229</v>
      </c>
      <c r="E1260" s="31">
        <v>2019</v>
      </c>
      <c r="F1260" s="31" t="s">
        <v>94</v>
      </c>
      <c r="G1260" s="26" t="s">
        <v>95</v>
      </c>
      <c r="H1260" s="31" t="s">
        <v>743</v>
      </c>
      <c r="I1260" s="31">
        <v>118</v>
      </c>
      <c r="J1260" s="31">
        <f>INDEX('LA lookup'!H:H,MATCH('Known to services raw data'!B1260,'LA lookup'!G:G,0))</f>
        <v>36785</v>
      </c>
      <c r="K1260" s="31">
        <v>3.2078292782384126</v>
      </c>
      <c r="L1260" s="31" t="str">
        <f t="shared" si="77"/>
        <v>3.2 per 1000 0-17 yr olds</v>
      </c>
      <c r="M1260" s="31">
        <f t="shared" si="78"/>
        <v>3.2078292782384126</v>
      </c>
      <c r="N1260" s="31">
        <f t="shared" si="79"/>
        <v>0</v>
      </c>
    </row>
    <row r="1261" spans="1:14" x14ac:dyDescent="0.45">
      <c r="A1261" s="31" t="str">
        <f t="shared" si="76"/>
        <v>E08000014_Number of children fostered with relatives_Number</v>
      </c>
      <c r="B1261" s="31" t="s">
        <v>399</v>
      </c>
      <c r="C1261" s="31" t="s">
        <v>400</v>
      </c>
      <c r="D1261" s="31" t="s">
        <v>229</v>
      </c>
      <c r="E1261" s="31">
        <v>2019</v>
      </c>
      <c r="F1261" s="31" t="s">
        <v>94</v>
      </c>
      <c r="G1261" s="26" t="s">
        <v>95</v>
      </c>
      <c r="H1261" s="31" t="s">
        <v>743</v>
      </c>
      <c r="I1261" s="31">
        <v>106</v>
      </c>
      <c r="J1261" s="31">
        <f>INDEX('LA lookup'!H:H,MATCH('Known to services raw data'!B1261,'LA lookup'!G:G,0))</f>
        <v>53833</v>
      </c>
      <c r="K1261" s="31">
        <v>1.9690524399531886</v>
      </c>
      <c r="L1261" s="31" t="str">
        <f t="shared" si="77"/>
        <v>2 per 1000 0-17 yr olds</v>
      </c>
      <c r="M1261" s="31">
        <f t="shared" si="78"/>
        <v>1.9690524399531886</v>
      </c>
      <c r="N1261" s="31">
        <f t="shared" si="79"/>
        <v>0</v>
      </c>
    </row>
    <row r="1262" spans="1:14" x14ac:dyDescent="0.45">
      <c r="A1262" s="31" t="str">
        <f t="shared" si="76"/>
        <v>E08000015_Number of children fostered with relatives_Number</v>
      </c>
      <c r="B1262" s="31" t="s">
        <v>464</v>
      </c>
      <c r="C1262" s="31" t="s">
        <v>465</v>
      </c>
      <c r="D1262" s="31" t="s">
        <v>229</v>
      </c>
      <c r="E1262" s="31">
        <v>2019</v>
      </c>
      <c r="F1262" s="31" t="s">
        <v>94</v>
      </c>
      <c r="G1262" s="26" t="s">
        <v>95</v>
      </c>
      <c r="H1262" s="31" t="s">
        <v>743</v>
      </c>
      <c r="I1262" s="31">
        <v>192</v>
      </c>
      <c r="J1262" s="31">
        <f>INDEX('LA lookup'!H:H,MATCH('Known to services raw data'!B1262,'LA lookup'!G:G,0))</f>
        <v>67576</v>
      </c>
      <c r="K1262" s="31">
        <v>2.8412454125725111</v>
      </c>
      <c r="L1262" s="31" t="str">
        <f t="shared" si="77"/>
        <v>2.8 per 1000 0-17 yr olds</v>
      </c>
      <c r="M1262" s="31">
        <f t="shared" si="78"/>
        <v>2.8412454125725111</v>
      </c>
      <c r="N1262" s="31">
        <f t="shared" si="79"/>
        <v>0</v>
      </c>
    </row>
    <row r="1263" spans="1:14" x14ac:dyDescent="0.45">
      <c r="A1263" s="31" t="str">
        <f t="shared" si="76"/>
        <v>E08000001_Number of children fostered with relatives_Number</v>
      </c>
      <c r="B1263" s="31" t="s">
        <v>252</v>
      </c>
      <c r="C1263" s="31" t="s">
        <v>253</v>
      </c>
      <c r="D1263" s="31" t="s">
        <v>229</v>
      </c>
      <c r="E1263" s="31">
        <v>2019</v>
      </c>
      <c r="F1263" s="31" t="s">
        <v>94</v>
      </c>
      <c r="G1263" s="26" t="s">
        <v>95</v>
      </c>
      <c r="H1263" s="31" t="s">
        <v>743</v>
      </c>
      <c r="I1263" s="31">
        <v>95</v>
      </c>
      <c r="J1263" s="31">
        <f>INDEX('LA lookup'!H:H,MATCH('Known to services raw data'!B1263,'LA lookup'!G:G,0))</f>
        <v>67670</v>
      </c>
      <c r="K1263" s="31">
        <v>1.4038717304566277</v>
      </c>
      <c r="L1263" s="31" t="str">
        <f t="shared" si="77"/>
        <v>1.4 per 1000 0-17 yr olds</v>
      </c>
      <c r="M1263" s="31">
        <f t="shared" si="78"/>
        <v>1.4038717304566277</v>
      </c>
      <c r="N1263" s="31">
        <f t="shared" si="79"/>
        <v>0</v>
      </c>
    </row>
    <row r="1264" spans="1:14" x14ac:dyDescent="0.45">
      <c r="A1264" s="31" t="str">
        <f t="shared" si="76"/>
        <v>E08000002_Number of children fostered with relatives_Number</v>
      </c>
      <c r="B1264" s="31" t="s">
        <v>271</v>
      </c>
      <c r="C1264" s="31" t="s">
        <v>272</v>
      </c>
      <c r="D1264" s="31" t="s">
        <v>229</v>
      </c>
      <c r="E1264" s="31">
        <v>2019</v>
      </c>
      <c r="F1264" s="31" t="s">
        <v>94</v>
      </c>
      <c r="G1264" s="26" t="s">
        <v>95</v>
      </c>
      <c r="H1264" s="31" t="s">
        <v>743</v>
      </c>
      <c r="I1264" s="31">
        <v>66</v>
      </c>
      <c r="J1264" s="31">
        <f>INDEX('LA lookup'!H:H,MATCH('Known to services raw data'!B1264,'LA lookup'!G:G,0))</f>
        <v>43142</v>
      </c>
      <c r="K1264" s="31">
        <v>1.5298317185109638</v>
      </c>
      <c r="L1264" s="31" t="str">
        <f t="shared" si="77"/>
        <v>1.5 per 1000 0-17 yr olds</v>
      </c>
      <c r="M1264" s="31">
        <f t="shared" si="78"/>
        <v>1.5298317185109638</v>
      </c>
      <c r="N1264" s="31">
        <f t="shared" si="79"/>
        <v>0</v>
      </c>
    </row>
    <row r="1265" spans="1:14" x14ac:dyDescent="0.45">
      <c r="A1265" s="31" t="str">
        <f t="shared" si="76"/>
        <v>E08000003_Number of children fostered with relatives_Number</v>
      </c>
      <c r="B1265" s="31" t="s">
        <v>349</v>
      </c>
      <c r="C1265" s="31" t="s">
        <v>350</v>
      </c>
      <c r="D1265" s="31" t="s">
        <v>229</v>
      </c>
      <c r="E1265" s="31">
        <v>2019</v>
      </c>
      <c r="F1265" s="31" t="s">
        <v>94</v>
      </c>
      <c r="G1265" s="26" t="s">
        <v>95</v>
      </c>
      <c r="H1265" s="31" t="s">
        <v>743</v>
      </c>
      <c r="I1265" s="31">
        <v>207</v>
      </c>
      <c r="J1265" s="31">
        <f>INDEX('LA lookup'!H:H,MATCH('Known to services raw data'!B1265,'LA lookup'!G:G,0))</f>
        <v>121962</v>
      </c>
      <c r="K1265" s="31">
        <v>1.6972499631032618</v>
      </c>
      <c r="L1265" s="31" t="str">
        <f t="shared" si="77"/>
        <v>1.7 per 1000 0-17 yr olds</v>
      </c>
      <c r="M1265" s="31">
        <f t="shared" si="78"/>
        <v>1.6972499631032618</v>
      </c>
      <c r="N1265" s="31">
        <f t="shared" si="79"/>
        <v>0</v>
      </c>
    </row>
    <row r="1266" spans="1:14" x14ac:dyDescent="0.45">
      <c r="A1266" s="31" t="str">
        <f t="shared" si="76"/>
        <v>E08000004_Number of children fostered with relatives_Number</v>
      </c>
      <c r="B1266" s="31" t="s">
        <v>375</v>
      </c>
      <c r="C1266" s="31" t="s">
        <v>376</v>
      </c>
      <c r="D1266" s="31" t="s">
        <v>229</v>
      </c>
      <c r="E1266" s="31">
        <v>2019</v>
      </c>
      <c r="F1266" s="31" t="s">
        <v>94</v>
      </c>
      <c r="G1266" s="26" t="s">
        <v>95</v>
      </c>
      <c r="H1266" s="31" t="s">
        <v>743</v>
      </c>
      <c r="I1266" s="31">
        <v>83</v>
      </c>
      <c r="J1266" s="31">
        <f>INDEX('LA lookup'!H:H,MATCH('Known to services raw data'!B1266,'LA lookup'!G:G,0))</f>
        <v>59416</v>
      </c>
      <c r="K1266" s="31">
        <v>1.3969301198330417</v>
      </c>
      <c r="L1266" s="31" t="str">
        <f t="shared" si="77"/>
        <v>1.4 per 1000 0-17 yr olds</v>
      </c>
      <c r="M1266" s="31">
        <f t="shared" si="78"/>
        <v>1.3969301198330417</v>
      </c>
      <c r="N1266" s="31">
        <f t="shared" si="79"/>
        <v>0</v>
      </c>
    </row>
    <row r="1267" spans="1:14" x14ac:dyDescent="0.45">
      <c r="A1267" s="31" t="str">
        <f t="shared" si="76"/>
        <v>E08000005_Number of children fostered with relatives_Number</v>
      </c>
      <c r="B1267" s="31" t="s">
        <v>391</v>
      </c>
      <c r="C1267" s="31" t="s">
        <v>392</v>
      </c>
      <c r="D1267" s="31" t="s">
        <v>229</v>
      </c>
      <c r="E1267" s="31">
        <v>2019</v>
      </c>
      <c r="F1267" s="31" t="s">
        <v>94</v>
      </c>
      <c r="G1267" s="26" t="s">
        <v>95</v>
      </c>
      <c r="H1267" s="31" t="s">
        <v>743</v>
      </c>
      <c r="I1267" s="31">
        <v>47</v>
      </c>
      <c r="J1267" s="31">
        <f>INDEX('LA lookup'!H:H,MATCH('Known to services raw data'!B1267,'LA lookup'!G:G,0))</f>
        <v>52689</v>
      </c>
      <c r="K1267" s="31">
        <v>0.89202679876255009</v>
      </c>
      <c r="L1267" s="31" t="str">
        <f t="shared" si="77"/>
        <v>0.9 per 1000 0-17 yr olds</v>
      </c>
      <c r="M1267" s="31">
        <f t="shared" si="78"/>
        <v>0.89202679876255009</v>
      </c>
      <c r="N1267" s="31">
        <f t="shared" si="79"/>
        <v>0</v>
      </c>
    </row>
    <row r="1268" spans="1:14" x14ac:dyDescent="0.45">
      <c r="A1268" s="31" t="str">
        <f t="shared" si="76"/>
        <v>E08000006_Number of children fostered with relatives_Number</v>
      </c>
      <c r="B1268" s="31" t="s">
        <v>395</v>
      </c>
      <c r="C1268" s="31" t="s">
        <v>396</v>
      </c>
      <c r="D1268" s="31" t="s">
        <v>229</v>
      </c>
      <c r="E1268" s="31">
        <v>2019</v>
      </c>
      <c r="F1268" s="31" t="s">
        <v>94</v>
      </c>
      <c r="G1268" s="26" t="s">
        <v>95</v>
      </c>
      <c r="H1268" s="31" t="s">
        <v>743</v>
      </c>
      <c r="I1268" s="31">
        <v>128</v>
      </c>
      <c r="J1268" s="31">
        <f>INDEX('LA lookup'!H:H,MATCH('Known to services raw data'!B1268,'LA lookup'!G:G,0))</f>
        <v>56566</v>
      </c>
      <c r="K1268" s="31">
        <v>2.262843404165046</v>
      </c>
      <c r="L1268" s="31" t="str">
        <f t="shared" si="77"/>
        <v>2.3 per 1000 0-17 yr olds</v>
      </c>
      <c r="M1268" s="31">
        <f t="shared" si="78"/>
        <v>2.262843404165046</v>
      </c>
      <c r="N1268" s="31">
        <f t="shared" si="79"/>
        <v>0</v>
      </c>
    </row>
    <row r="1269" spans="1:14" x14ac:dyDescent="0.45">
      <c r="A1269" s="31" t="str">
        <f t="shared" si="76"/>
        <v>E08000007_Number of children fostered with relatives_Number</v>
      </c>
      <c r="B1269" s="31" t="s">
        <v>420</v>
      </c>
      <c r="C1269" s="31" t="s">
        <v>421</v>
      </c>
      <c r="D1269" s="31" t="s">
        <v>229</v>
      </c>
      <c r="E1269" s="31">
        <v>2019</v>
      </c>
      <c r="F1269" s="31" t="s">
        <v>94</v>
      </c>
      <c r="G1269" s="26" t="s">
        <v>95</v>
      </c>
      <c r="H1269" s="31" t="s">
        <v>743</v>
      </c>
      <c r="I1269" s="31">
        <v>55</v>
      </c>
      <c r="J1269" s="31">
        <f>INDEX('LA lookup'!H:H,MATCH('Known to services raw data'!B1269,'LA lookup'!G:G,0))</f>
        <v>63141</v>
      </c>
      <c r="K1269" s="31">
        <v>0.87106634358024104</v>
      </c>
      <c r="L1269" s="31" t="str">
        <f t="shared" si="77"/>
        <v>0.9 per 1000 0-17 yr olds</v>
      </c>
      <c r="M1269" s="31">
        <f t="shared" si="78"/>
        <v>0.87106634358024104</v>
      </c>
      <c r="N1269" s="31">
        <f t="shared" si="79"/>
        <v>0</v>
      </c>
    </row>
    <row r="1270" spans="1:14" x14ac:dyDescent="0.45">
      <c r="A1270" s="31" t="str">
        <f t="shared" si="76"/>
        <v>E08000008_Number of children fostered with relatives_Number</v>
      </c>
      <c r="B1270" s="31" t="s">
        <v>436</v>
      </c>
      <c r="C1270" s="31" t="s">
        <v>437</v>
      </c>
      <c r="D1270" s="31" t="s">
        <v>229</v>
      </c>
      <c r="E1270" s="31">
        <v>2019</v>
      </c>
      <c r="F1270" s="31" t="s">
        <v>94</v>
      </c>
      <c r="G1270" s="26" t="s">
        <v>95</v>
      </c>
      <c r="H1270" s="31" t="s">
        <v>743</v>
      </c>
      <c r="I1270" s="31">
        <v>131</v>
      </c>
      <c r="J1270" s="31">
        <f>INDEX('LA lookup'!H:H,MATCH('Known to services raw data'!B1270,'LA lookup'!G:G,0))</f>
        <v>50223</v>
      </c>
      <c r="K1270" s="31">
        <v>2.608366684586743</v>
      </c>
      <c r="L1270" s="31" t="str">
        <f t="shared" si="77"/>
        <v>2.6 per 1000 0-17 yr olds</v>
      </c>
      <c r="M1270" s="31">
        <f t="shared" si="78"/>
        <v>2.608366684586743</v>
      </c>
      <c r="N1270" s="31">
        <f t="shared" si="79"/>
        <v>0</v>
      </c>
    </row>
    <row r="1271" spans="1:14" x14ac:dyDescent="0.45">
      <c r="A1271" s="31" t="str">
        <f t="shared" si="76"/>
        <v>E08000009_Number of children fostered with relatives_Number</v>
      </c>
      <c r="B1271" s="31" t="s">
        <v>442</v>
      </c>
      <c r="C1271" s="31" t="s">
        <v>443</v>
      </c>
      <c r="D1271" s="31" t="s">
        <v>229</v>
      </c>
      <c r="E1271" s="31">
        <v>2019</v>
      </c>
      <c r="F1271" s="31" t="s">
        <v>94</v>
      </c>
      <c r="G1271" s="26" t="s">
        <v>95</v>
      </c>
      <c r="H1271" s="31" t="s">
        <v>743</v>
      </c>
      <c r="I1271" s="31">
        <v>117</v>
      </c>
      <c r="J1271" s="31">
        <f>INDEX('LA lookup'!H:H,MATCH('Known to services raw data'!B1271,'LA lookup'!G:G,0))</f>
        <v>56087</v>
      </c>
      <c r="K1271" s="31">
        <v>2.0860448945388415</v>
      </c>
      <c r="L1271" s="31" t="str">
        <f t="shared" si="77"/>
        <v>2.1 per 1000 0-17 yr olds</v>
      </c>
      <c r="M1271" s="31">
        <f t="shared" si="78"/>
        <v>2.0860448945388415</v>
      </c>
      <c r="N1271" s="31">
        <f t="shared" si="79"/>
        <v>0</v>
      </c>
    </row>
    <row r="1272" spans="1:14" x14ac:dyDescent="0.45">
      <c r="A1272" s="31" t="str">
        <f t="shared" si="76"/>
        <v>E08000010_Number of children fostered with relatives_Number</v>
      </c>
      <c r="B1272" s="31" t="s">
        <v>460</v>
      </c>
      <c r="C1272" s="31" t="s">
        <v>461</v>
      </c>
      <c r="D1272" s="31" t="s">
        <v>229</v>
      </c>
      <c r="E1272" s="31">
        <v>2019</v>
      </c>
      <c r="F1272" s="31" t="s">
        <v>94</v>
      </c>
      <c r="G1272" s="26" t="s">
        <v>95</v>
      </c>
      <c r="H1272" s="31" t="s">
        <v>743</v>
      </c>
      <c r="I1272" s="31">
        <v>39</v>
      </c>
      <c r="J1272" s="31">
        <f>INDEX('LA lookup'!H:H,MATCH('Known to services raw data'!B1272,'LA lookup'!G:G,0))</f>
        <v>68388</v>
      </c>
      <c r="K1272" s="31">
        <v>0.57027548692753116</v>
      </c>
      <c r="L1272" s="31" t="str">
        <f t="shared" si="77"/>
        <v>0.6 per 1000 0-17 yr olds</v>
      </c>
      <c r="M1272" s="31">
        <f t="shared" si="78"/>
        <v>0.57027548692753116</v>
      </c>
      <c r="N1272" s="31">
        <f t="shared" si="79"/>
        <v>0</v>
      </c>
    </row>
    <row r="1273" spans="1:14" x14ac:dyDescent="0.45">
      <c r="A1273" s="31" t="str">
        <f t="shared" si="76"/>
        <v>E08000016_Number of children fostered with relatives_Number</v>
      </c>
      <c r="B1273" s="31" t="s">
        <v>236</v>
      </c>
      <c r="C1273" s="31" t="s">
        <v>237</v>
      </c>
      <c r="D1273" s="31" t="s">
        <v>229</v>
      </c>
      <c r="E1273" s="31">
        <v>2019</v>
      </c>
      <c r="F1273" s="31" t="s">
        <v>94</v>
      </c>
      <c r="G1273" s="26" t="s">
        <v>95</v>
      </c>
      <c r="H1273" s="31" t="s">
        <v>743</v>
      </c>
      <c r="I1273" s="31">
        <v>32</v>
      </c>
      <c r="J1273" s="31">
        <f>INDEX('LA lookup'!H:H,MATCH('Known to services raw data'!B1273,'LA lookup'!G:G,0))</f>
        <v>50727</v>
      </c>
      <c r="K1273" s="31">
        <v>0.63082776430697662</v>
      </c>
      <c r="L1273" s="31" t="str">
        <f t="shared" si="77"/>
        <v>0.6 per 1000 0-17 yr olds</v>
      </c>
      <c r="M1273" s="31">
        <f t="shared" si="78"/>
        <v>0.63082776430697662</v>
      </c>
      <c r="N1273" s="31">
        <f t="shared" si="79"/>
        <v>0</v>
      </c>
    </row>
    <row r="1274" spans="1:14" x14ac:dyDescent="0.45">
      <c r="A1274" s="31" t="str">
        <f t="shared" si="76"/>
        <v>E08000017_Number of children fostered with relatives_Number</v>
      </c>
      <c r="B1274" s="31" t="s">
        <v>293</v>
      </c>
      <c r="C1274" s="31" t="s">
        <v>294</v>
      </c>
      <c r="D1274" s="31" t="s">
        <v>229</v>
      </c>
      <c r="E1274" s="31">
        <v>2019</v>
      </c>
      <c r="F1274" s="31" t="s">
        <v>94</v>
      </c>
      <c r="G1274" s="26" t="s">
        <v>95</v>
      </c>
      <c r="H1274" s="31" t="s">
        <v>743</v>
      </c>
      <c r="I1274" s="31">
        <v>67</v>
      </c>
      <c r="J1274" s="31">
        <f>INDEX('LA lookup'!H:H,MATCH('Known to services raw data'!B1274,'LA lookup'!G:G,0))</f>
        <v>66448</v>
      </c>
      <c r="K1274" s="31">
        <v>1.0083072477726944</v>
      </c>
      <c r="L1274" s="31" t="str">
        <f t="shared" si="77"/>
        <v>1 per 1000 0-17 yr olds</v>
      </c>
      <c r="M1274" s="31">
        <f t="shared" si="78"/>
        <v>1.0083072477726944</v>
      </c>
      <c r="N1274" s="31">
        <f t="shared" si="79"/>
        <v>0</v>
      </c>
    </row>
    <row r="1275" spans="1:14" x14ac:dyDescent="0.45">
      <c r="A1275" s="31" t="str">
        <f t="shared" si="76"/>
        <v>E08000018_Number of children fostered with relatives_Number</v>
      </c>
      <c r="B1275" s="31" t="s">
        <v>393</v>
      </c>
      <c r="C1275" s="31" t="s">
        <v>394</v>
      </c>
      <c r="D1275" s="31" t="s">
        <v>229</v>
      </c>
      <c r="E1275" s="31">
        <v>2019</v>
      </c>
      <c r="F1275" s="31" t="s">
        <v>94</v>
      </c>
      <c r="G1275" s="26" t="s">
        <v>95</v>
      </c>
      <c r="H1275" s="31" t="s">
        <v>743</v>
      </c>
      <c r="I1275" s="31">
        <v>32</v>
      </c>
      <c r="J1275" s="31">
        <f>INDEX('LA lookup'!H:H,MATCH('Known to services raw data'!B1275,'LA lookup'!G:G,0))</f>
        <v>57196</v>
      </c>
      <c r="K1275" s="31">
        <v>0.55947968389397862</v>
      </c>
      <c r="L1275" s="31" t="str">
        <f t="shared" si="77"/>
        <v>0.6 per 1000 0-17 yr olds</v>
      </c>
      <c r="M1275" s="31">
        <f t="shared" si="78"/>
        <v>0.55947968389397862</v>
      </c>
      <c r="N1275" s="31">
        <f t="shared" si="79"/>
        <v>0</v>
      </c>
    </row>
    <row r="1276" spans="1:14" x14ac:dyDescent="0.45">
      <c r="A1276" s="31" t="str">
        <f t="shared" si="76"/>
        <v>E08000019_Number of children fostered with relatives_Number</v>
      </c>
      <c r="B1276" s="31" t="s">
        <v>401</v>
      </c>
      <c r="C1276" s="31" t="s">
        <v>402</v>
      </c>
      <c r="D1276" s="31" t="s">
        <v>229</v>
      </c>
      <c r="E1276" s="31">
        <v>2019</v>
      </c>
      <c r="F1276" s="31" t="s">
        <v>94</v>
      </c>
      <c r="G1276" s="26" t="s">
        <v>95</v>
      </c>
      <c r="H1276" s="31" t="s">
        <v>743</v>
      </c>
      <c r="I1276" s="31">
        <v>49</v>
      </c>
      <c r="J1276" s="31">
        <f>INDEX('LA lookup'!H:H,MATCH('Known to services raw data'!B1276,'LA lookup'!G:G,0))</f>
        <v>117497</v>
      </c>
      <c r="K1276" s="31">
        <v>0.41703192421934177</v>
      </c>
      <c r="L1276" s="31" t="str">
        <f t="shared" si="77"/>
        <v>0.4 per 1000 0-17 yr olds</v>
      </c>
      <c r="M1276" s="31">
        <f t="shared" si="78"/>
        <v>0.41703192421934177</v>
      </c>
      <c r="N1276" s="31">
        <f t="shared" si="79"/>
        <v>0</v>
      </c>
    </row>
    <row r="1277" spans="1:14" x14ac:dyDescent="0.45">
      <c r="A1277" s="31" t="str">
        <f t="shared" si="76"/>
        <v>E08000032_Number of children fostered with relatives_Number</v>
      </c>
      <c r="B1277" s="31" t="s">
        <v>259</v>
      </c>
      <c r="C1277" s="31" t="s">
        <v>260</v>
      </c>
      <c r="D1277" s="31" t="s">
        <v>229</v>
      </c>
      <c r="E1277" s="31">
        <v>2019</v>
      </c>
      <c r="F1277" s="31" t="s">
        <v>94</v>
      </c>
      <c r="G1277" s="26" t="s">
        <v>95</v>
      </c>
      <c r="H1277" s="31" t="s">
        <v>743</v>
      </c>
      <c r="I1277" s="31">
        <v>339</v>
      </c>
      <c r="J1277" s="31">
        <f>INDEX('LA lookup'!H:H,MATCH('Known to services raw data'!B1277,'LA lookup'!G:G,0))</f>
        <v>142005</v>
      </c>
      <c r="K1277" s="31">
        <v>2.3872398859195099</v>
      </c>
      <c r="L1277" s="31" t="str">
        <f t="shared" si="77"/>
        <v>2.4 per 1000 0-17 yr olds</v>
      </c>
      <c r="M1277" s="31">
        <f t="shared" si="78"/>
        <v>2.3872398859195099</v>
      </c>
      <c r="N1277" s="31">
        <f t="shared" si="79"/>
        <v>0</v>
      </c>
    </row>
    <row r="1278" spans="1:14" x14ac:dyDescent="0.45">
      <c r="A1278" s="31" t="str">
        <f t="shared" si="76"/>
        <v>E08000033_Number of children fostered with relatives_Number</v>
      </c>
      <c r="B1278" s="31" t="s">
        <v>273</v>
      </c>
      <c r="C1278" s="31" t="s">
        <v>274</v>
      </c>
      <c r="D1278" s="31" t="s">
        <v>229</v>
      </c>
      <c r="E1278" s="31">
        <v>2019</v>
      </c>
      <c r="F1278" s="31" t="s">
        <v>94</v>
      </c>
      <c r="G1278" s="26" t="s">
        <v>95</v>
      </c>
      <c r="H1278" s="31" t="s">
        <v>743</v>
      </c>
      <c r="I1278" s="31">
        <v>62</v>
      </c>
      <c r="J1278" s="31">
        <f>INDEX('LA lookup'!H:H,MATCH('Known to services raw data'!B1278,'LA lookup'!G:G,0))</f>
        <v>46021</v>
      </c>
      <c r="K1278" s="31">
        <v>1.347211055822342</v>
      </c>
      <c r="L1278" s="31" t="str">
        <f t="shared" si="77"/>
        <v>1.3 per 1000 0-17 yr olds</v>
      </c>
      <c r="M1278" s="31">
        <f t="shared" si="78"/>
        <v>1.347211055822342</v>
      </c>
      <c r="N1278" s="31">
        <f t="shared" si="79"/>
        <v>0</v>
      </c>
    </row>
    <row r="1279" spans="1:14" x14ac:dyDescent="0.45">
      <c r="A1279" s="31" t="str">
        <f t="shared" si="76"/>
        <v>E08000034_Number of children fostered with relatives_Number</v>
      </c>
      <c r="B1279" s="31" t="s">
        <v>331</v>
      </c>
      <c r="C1279" s="31" t="s">
        <v>332</v>
      </c>
      <c r="D1279" s="31" t="s">
        <v>229</v>
      </c>
      <c r="E1279" s="31">
        <v>2019</v>
      </c>
      <c r="F1279" s="31" t="s">
        <v>94</v>
      </c>
      <c r="G1279" s="26" t="s">
        <v>95</v>
      </c>
      <c r="H1279" s="31" t="s">
        <v>743</v>
      </c>
      <c r="I1279" s="31">
        <v>96</v>
      </c>
      <c r="J1279" s="31">
        <f>INDEX('LA lookup'!H:H,MATCH('Known to services raw data'!B1279,'LA lookup'!G:G,0))</f>
        <v>100174</v>
      </c>
      <c r="K1279" s="31">
        <v>0.95833250144748139</v>
      </c>
      <c r="L1279" s="31" t="str">
        <f t="shared" si="77"/>
        <v>1 per 1000 0-17 yr olds</v>
      </c>
      <c r="M1279" s="31">
        <f t="shared" si="78"/>
        <v>0.95833250144748139</v>
      </c>
      <c r="N1279" s="31">
        <f t="shared" si="79"/>
        <v>0</v>
      </c>
    </row>
    <row r="1280" spans="1:14" x14ac:dyDescent="0.45">
      <c r="A1280" s="31" t="str">
        <f t="shared" si="76"/>
        <v>E08000035_Number of children fostered with relatives_Number</v>
      </c>
      <c r="B1280" s="31" t="s">
        <v>339</v>
      </c>
      <c r="C1280" s="31" t="s">
        <v>340</v>
      </c>
      <c r="D1280" s="31" t="s">
        <v>229</v>
      </c>
      <c r="E1280" s="31">
        <v>2019</v>
      </c>
      <c r="F1280" s="31" t="s">
        <v>94</v>
      </c>
      <c r="G1280" s="26" t="s">
        <v>95</v>
      </c>
      <c r="H1280" s="31" t="s">
        <v>743</v>
      </c>
      <c r="I1280" s="31">
        <v>295</v>
      </c>
      <c r="J1280" s="31">
        <f>INDEX('LA lookup'!H:H,MATCH('Known to services raw data'!B1280,'LA lookup'!G:G,0))</f>
        <v>168176</v>
      </c>
      <c r="K1280" s="31">
        <v>1.754114736942251</v>
      </c>
      <c r="L1280" s="31" t="str">
        <f t="shared" si="77"/>
        <v>1.8 per 1000 0-17 yr olds</v>
      </c>
      <c r="M1280" s="31">
        <f t="shared" si="78"/>
        <v>1.754114736942251</v>
      </c>
      <c r="N1280" s="31">
        <f t="shared" si="79"/>
        <v>0</v>
      </c>
    </row>
    <row r="1281" spans="1:14" x14ac:dyDescent="0.45">
      <c r="A1281" s="31" t="str">
        <f t="shared" si="76"/>
        <v>E08000036_Number of children fostered with relatives_Number</v>
      </c>
      <c r="B1281" s="31" t="s">
        <v>444</v>
      </c>
      <c r="C1281" s="31" t="s">
        <v>445</v>
      </c>
      <c r="D1281" s="31" t="s">
        <v>229</v>
      </c>
      <c r="E1281" s="31">
        <v>2019</v>
      </c>
      <c r="F1281" s="31" t="s">
        <v>94</v>
      </c>
      <c r="G1281" s="26" t="s">
        <v>95</v>
      </c>
      <c r="H1281" s="31" t="s">
        <v>743</v>
      </c>
      <c r="I1281" s="31">
        <v>72</v>
      </c>
      <c r="J1281" s="31">
        <f>INDEX('LA lookup'!H:H,MATCH('Known to services raw data'!B1281,'LA lookup'!G:G,0))</f>
        <v>72893</v>
      </c>
      <c r="K1281" s="31">
        <v>0.9877491665866408</v>
      </c>
      <c r="L1281" s="31" t="str">
        <f t="shared" si="77"/>
        <v>1 per 1000 0-17 yr olds</v>
      </c>
      <c r="M1281" s="31">
        <f t="shared" si="78"/>
        <v>0.9877491665866408</v>
      </c>
      <c r="N1281" s="31">
        <f t="shared" si="79"/>
        <v>0</v>
      </c>
    </row>
    <row r="1282" spans="1:14" x14ac:dyDescent="0.45">
      <c r="A1282" s="31" t="str">
        <f t="shared" si="76"/>
        <v>E08000020_Number of children fostered with relatives_Number</v>
      </c>
      <c r="B1282" s="31" t="s">
        <v>305</v>
      </c>
      <c r="C1282" s="31" t="s">
        <v>306</v>
      </c>
      <c r="D1282" s="31" t="s">
        <v>229</v>
      </c>
      <c r="E1282" s="31">
        <v>2019</v>
      </c>
      <c r="F1282" s="31" t="s">
        <v>94</v>
      </c>
      <c r="G1282" s="26" t="s">
        <v>95</v>
      </c>
      <c r="H1282" s="31" t="s">
        <v>743</v>
      </c>
      <c r="I1282" s="31">
        <v>56</v>
      </c>
      <c r="J1282" s="31">
        <f>INDEX('LA lookup'!H:H,MATCH('Known to services raw data'!B1282,'LA lookup'!G:G,0))</f>
        <v>39605</v>
      </c>
      <c r="K1282" s="31" t="e">
        <v>#N/A</v>
      </c>
      <c r="L1282" s="31" t="str">
        <f t="shared" si="77"/>
        <v>1.4 per 1000 0-17 yr olds</v>
      </c>
      <c r="M1282" s="31">
        <f t="shared" si="78"/>
        <v>1.4139628834743088</v>
      </c>
      <c r="N1282" s="31">
        <f t="shared" si="79"/>
        <v>0</v>
      </c>
    </row>
    <row r="1283" spans="1:14" x14ac:dyDescent="0.45">
      <c r="A1283" s="31" t="str">
        <f t="shared" ref="A1283:A1346" si="80">CONCATENATE(B1283,"_",G1283,"_",H1283)</f>
        <v>E08000021_Number of children fostered with relatives_Number</v>
      </c>
      <c r="B1283" s="31" t="s">
        <v>357</v>
      </c>
      <c r="C1283" s="31" t="s">
        <v>358</v>
      </c>
      <c r="D1283" s="31" t="s">
        <v>229</v>
      </c>
      <c r="E1283" s="31">
        <v>2019</v>
      </c>
      <c r="F1283" s="31" t="s">
        <v>94</v>
      </c>
      <c r="G1283" s="26" t="s">
        <v>95</v>
      </c>
      <c r="H1283" s="31" t="s">
        <v>743</v>
      </c>
      <c r="I1283" s="31">
        <v>126</v>
      </c>
      <c r="J1283" s="31">
        <f>INDEX('LA lookup'!H:H,MATCH('Known to services raw data'!B1283,'LA lookup'!G:G,0))</f>
        <v>58056</v>
      </c>
      <c r="K1283" s="31">
        <v>2.1703183133526252</v>
      </c>
      <c r="L1283" s="31" t="str">
        <f t="shared" ref="L1283:L1346" si="81">IF(LOWER(H1283)="percentage",CONCATENATE(I1283,"%"),IF(LOWER(H1283)="proportion",CONCATENATE(ROUND(I1283,1)," per 1000 households"),IF(J1283="NA",K1283,IF(OR(ISERROR(I1283),ISBLANK(I1283),NOT(ISNUMBER(I1283))),"N/A",CONCATENATE(ROUND(I1283/J1283*1000,1)," per 1000 0-17 yr olds")))))</f>
        <v>2.2 per 1000 0-17 yr olds</v>
      </c>
      <c r="M1283" s="31">
        <f t="shared" ref="M1283:M1346" si="82">IF(LOWER(H1283)="percentage",I1283,IF(LOWER(H1283)="proportion",I1283,IF(J1283="NA",K1283,IF(OR(ISERROR(I1283),ISBLANK(I1283),NOT(ISNUMBER(I1283))),"N/A",I1283/J1283*1000))))</f>
        <v>2.1703183133526252</v>
      </c>
      <c r="N1283" s="31">
        <f t="shared" si="79"/>
        <v>0</v>
      </c>
    </row>
    <row r="1284" spans="1:14" x14ac:dyDescent="0.45">
      <c r="A1284" s="31" t="str">
        <f t="shared" si="80"/>
        <v>E08000022_Number of children fostered with relatives_Number</v>
      </c>
      <c r="B1284" s="31" t="s">
        <v>524</v>
      </c>
      <c r="C1284" s="31" t="s">
        <v>525</v>
      </c>
      <c r="D1284" s="31" t="s">
        <v>229</v>
      </c>
      <c r="E1284" s="31">
        <v>2019</v>
      </c>
      <c r="F1284" s="31" t="s">
        <v>94</v>
      </c>
      <c r="G1284" s="26" t="s">
        <v>95</v>
      </c>
      <c r="H1284" s="31" t="s">
        <v>743</v>
      </c>
      <c r="I1284" s="31">
        <v>85</v>
      </c>
      <c r="J1284" s="31">
        <f>INDEX('LA lookup'!H:H,MATCH('Known to services raw data'!B1284,'LA lookup'!G:G,0))</f>
        <v>41360</v>
      </c>
      <c r="K1284" s="31">
        <v>2.0551257253384914</v>
      </c>
      <c r="L1284" s="31" t="str">
        <f t="shared" si="81"/>
        <v>2.1 per 1000 0-17 yr olds</v>
      </c>
      <c r="M1284" s="31">
        <f t="shared" si="82"/>
        <v>2.0551257253384914</v>
      </c>
      <c r="N1284" s="31">
        <f t="shared" ref="N1284:N1347" si="83">IF(OR(C1284="City of London",C1284="Isles of Scilly"),1,0)</f>
        <v>0</v>
      </c>
    </row>
    <row r="1285" spans="1:14" x14ac:dyDescent="0.45">
      <c r="A1285" s="31" t="str">
        <f t="shared" si="80"/>
        <v>E08000023_Number of children fostered with relatives_Number</v>
      </c>
      <c r="B1285" s="31" t="s">
        <v>410</v>
      </c>
      <c r="C1285" s="31" t="s">
        <v>411</v>
      </c>
      <c r="D1285" s="31" t="s">
        <v>229</v>
      </c>
      <c r="E1285" s="31">
        <v>2019</v>
      </c>
      <c r="F1285" s="31" t="s">
        <v>94</v>
      </c>
      <c r="G1285" s="26" t="s">
        <v>95</v>
      </c>
      <c r="H1285" s="31" t="s">
        <v>743</v>
      </c>
      <c r="I1285" s="31">
        <v>33</v>
      </c>
      <c r="J1285" s="31">
        <f>INDEX('LA lookup'!H:H,MATCH('Known to services raw data'!B1285,'LA lookup'!G:G,0))</f>
        <v>29920</v>
      </c>
      <c r="K1285" s="31">
        <v>1.1029411764705883</v>
      </c>
      <c r="L1285" s="31" t="str">
        <f t="shared" si="81"/>
        <v>1.1 per 1000 0-17 yr olds</v>
      </c>
      <c r="M1285" s="31">
        <f t="shared" si="82"/>
        <v>1.1029411764705883</v>
      </c>
      <c r="N1285" s="31">
        <f t="shared" si="83"/>
        <v>0</v>
      </c>
    </row>
    <row r="1286" spans="1:14" x14ac:dyDescent="0.45">
      <c r="A1286" s="31" t="str">
        <f t="shared" si="80"/>
        <v>E08000024_Number of children fostered with relatives_Number</v>
      </c>
      <c r="B1286" s="31" t="s">
        <v>428</v>
      </c>
      <c r="C1286" s="31" t="s">
        <v>429</v>
      </c>
      <c r="D1286" s="31" t="s">
        <v>229</v>
      </c>
      <c r="E1286" s="31">
        <v>2019</v>
      </c>
      <c r="F1286" s="31" t="s">
        <v>94</v>
      </c>
      <c r="G1286" s="26" t="s">
        <v>95</v>
      </c>
      <c r="H1286" s="31" t="s">
        <v>743</v>
      </c>
      <c r="I1286" s="31">
        <v>83</v>
      </c>
      <c r="J1286" s="31">
        <f>INDEX('LA lookup'!H:H,MATCH('Known to services raw data'!B1286,'LA lookup'!G:G,0))</f>
        <v>54563</v>
      </c>
      <c r="K1286" s="31">
        <v>1.521177354617598</v>
      </c>
      <c r="L1286" s="31" t="str">
        <f t="shared" si="81"/>
        <v>1.5 per 1000 0-17 yr olds</v>
      </c>
      <c r="M1286" s="31">
        <f t="shared" si="82"/>
        <v>1.521177354617598</v>
      </c>
      <c r="N1286" s="31">
        <f t="shared" si="83"/>
        <v>0</v>
      </c>
    </row>
    <row r="1287" spans="1:14" x14ac:dyDescent="0.45">
      <c r="A1287" s="31" t="str">
        <f t="shared" si="80"/>
        <v>E06000022_Number of children fostered with relatives_Number</v>
      </c>
      <c r="B1287" s="31" t="s">
        <v>238</v>
      </c>
      <c r="C1287" s="31" t="s">
        <v>239</v>
      </c>
      <c r="D1287" s="31" t="s">
        <v>229</v>
      </c>
      <c r="E1287" s="31">
        <v>2019</v>
      </c>
      <c r="F1287" s="31" t="s">
        <v>94</v>
      </c>
      <c r="G1287" s="26" t="s">
        <v>95</v>
      </c>
      <c r="H1287" s="31" t="s">
        <v>743</v>
      </c>
      <c r="I1287" s="31">
        <v>16</v>
      </c>
      <c r="J1287" s="31">
        <f>INDEX('LA lookup'!H:H,MATCH('Known to services raw data'!B1287,'LA lookup'!G:G,0))</f>
        <v>35946</v>
      </c>
      <c r="K1287" s="31">
        <v>0.44511211261336447</v>
      </c>
      <c r="L1287" s="31" t="str">
        <f t="shared" si="81"/>
        <v>0.4 per 1000 0-17 yr olds</v>
      </c>
      <c r="M1287" s="31">
        <f t="shared" si="82"/>
        <v>0.44511211261336447</v>
      </c>
      <c r="N1287" s="31">
        <f t="shared" si="83"/>
        <v>0</v>
      </c>
    </row>
    <row r="1288" spans="1:14" x14ac:dyDescent="0.45">
      <c r="A1288" s="31" t="str">
        <f t="shared" si="80"/>
        <v>E06000023_Number of children fostered with relatives_Number</v>
      </c>
      <c r="B1288" s="31" t="s">
        <v>265</v>
      </c>
      <c r="C1288" s="31" t="s">
        <v>266</v>
      </c>
      <c r="D1288" s="31" t="s">
        <v>229</v>
      </c>
      <c r="E1288" s="31">
        <v>2019</v>
      </c>
      <c r="F1288" s="31" t="s">
        <v>94</v>
      </c>
      <c r="G1288" s="26" t="s">
        <v>95</v>
      </c>
      <c r="H1288" s="31" t="s">
        <v>743</v>
      </c>
      <c r="I1288" s="31">
        <v>94</v>
      </c>
      <c r="J1288" s="31">
        <f>INDEX('LA lookup'!H:H,MATCH('Known to services raw data'!B1288,'LA lookup'!G:G,0))</f>
        <v>94016</v>
      </c>
      <c r="K1288" s="31">
        <v>0.99982981620149769</v>
      </c>
      <c r="L1288" s="31" t="str">
        <f t="shared" si="81"/>
        <v>1 per 1000 0-17 yr olds</v>
      </c>
      <c r="M1288" s="31">
        <f t="shared" si="82"/>
        <v>0.99982981620149769</v>
      </c>
      <c r="N1288" s="31">
        <f t="shared" si="83"/>
        <v>0</v>
      </c>
    </row>
    <row r="1289" spans="1:14" x14ac:dyDescent="0.45">
      <c r="A1289" s="31" t="str">
        <f t="shared" si="80"/>
        <v>E06000024_Number of children fostered with relatives_Number</v>
      </c>
      <c r="B1289" s="31" t="s">
        <v>367</v>
      </c>
      <c r="C1289" s="31" t="s">
        <v>368</v>
      </c>
      <c r="D1289" s="31" t="s">
        <v>229</v>
      </c>
      <c r="E1289" s="31">
        <v>2019</v>
      </c>
      <c r="F1289" s="31" t="s">
        <v>94</v>
      </c>
      <c r="G1289" s="26" t="s">
        <v>95</v>
      </c>
      <c r="H1289" s="31" t="s">
        <v>743</v>
      </c>
      <c r="I1289" s="31">
        <v>26</v>
      </c>
      <c r="J1289" s="31">
        <f>INDEX('LA lookup'!H:H,MATCH('Known to services raw data'!B1289,'LA lookup'!G:G,0))</f>
        <v>43435</v>
      </c>
      <c r="K1289" s="31">
        <v>0.59859560262461153</v>
      </c>
      <c r="L1289" s="31" t="str">
        <f t="shared" si="81"/>
        <v>0.6 per 1000 0-17 yr olds</v>
      </c>
      <c r="M1289" s="31">
        <f t="shared" si="82"/>
        <v>0.59859560262461153</v>
      </c>
      <c r="N1289" s="31">
        <f t="shared" si="83"/>
        <v>0</v>
      </c>
    </row>
    <row r="1290" spans="1:14" x14ac:dyDescent="0.45">
      <c r="A1290" s="31" t="str">
        <f t="shared" si="80"/>
        <v>E06000025_Number of children fostered with relatives_Number</v>
      </c>
      <c r="B1290" s="31" t="s">
        <v>408</v>
      </c>
      <c r="C1290" s="31" t="s">
        <v>409</v>
      </c>
      <c r="D1290" s="31" t="s">
        <v>229</v>
      </c>
      <c r="E1290" s="31">
        <v>2019</v>
      </c>
      <c r="F1290" s="31" t="s">
        <v>94</v>
      </c>
      <c r="G1290" s="26" t="s">
        <v>95</v>
      </c>
      <c r="H1290" s="31" t="s">
        <v>743</v>
      </c>
      <c r="I1290" s="31">
        <v>26</v>
      </c>
      <c r="J1290" s="31">
        <f>INDEX('LA lookup'!H:H,MATCH('Known to services raw data'!B1290,'LA lookup'!G:G,0))</f>
        <v>58867</v>
      </c>
      <c r="K1290" s="31">
        <v>0.44167360320722981</v>
      </c>
      <c r="L1290" s="31" t="str">
        <f t="shared" si="81"/>
        <v>0.4 per 1000 0-17 yr olds</v>
      </c>
      <c r="M1290" s="31">
        <f t="shared" si="82"/>
        <v>0.44167360320722981</v>
      </c>
      <c r="N1290" s="31">
        <f t="shared" si="83"/>
        <v>0</v>
      </c>
    </row>
    <row r="1291" spans="1:14" x14ac:dyDescent="0.45">
      <c r="A1291" s="31" t="str">
        <f t="shared" si="80"/>
        <v>E06000001_Number of children fostered with relatives_Number</v>
      </c>
      <c r="B1291" s="31" t="s">
        <v>313</v>
      </c>
      <c r="C1291" s="31" t="s">
        <v>314</v>
      </c>
      <c r="D1291" s="31" t="s">
        <v>229</v>
      </c>
      <c r="E1291" s="31">
        <v>2019</v>
      </c>
      <c r="F1291" s="31" t="s">
        <v>94</v>
      </c>
      <c r="G1291" s="26" t="s">
        <v>95</v>
      </c>
      <c r="H1291" s="31" t="s">
        <v>743</v>
      </c>
      <c r="I1291" s="31">
        <v>57</v>
      </c>
      <c r="J1291" s="31">
        <f>INDEX('LA lookup'!H:H,MATCH('Known to services raw data'!B1291,'LA lookup'!G:G,0))</f>
        <v>20006</v>
      </c>
      <c r="K1291" s="31">
        <v>2.8491452564230735</v>
      </c>
      <c r="L1291" s="31" t="str">
        <f t="shared" si="81"/>
        <v>2.8 per 1000 0-17 yr olds</v>
      </c>
      <c r="M1291" s="31">
        <f t="shared" si="82"/>
        <v>2.8491452564230735</v>
      </c>
      <c r="N1291" s="31">
        <f t="shared" si="83"/>
        <v>0</v>
      </c>
    </row>
    <row r="1292" spans="1:14" x14ac:dyDescent="0.45">
      <c r="A1292" s="31" t="str">
        <f t="shared" si="80"/>
        <v>E06000002_Number of children fostered with relatives_Number</v>
      </c>
      <c r="B1292" s="31" t="s">
        <v>511</v>
      </c>
      <c r="C1292" s="31" t="s">
        <v>725</v>
      </c>
      <c r="D1292" s="31" t="s">
        <v>229</v>
      </c>
      <c r="E1292" s="31">
        <v>2019</v>
      </c>
      <c r="F1292" s="31" t="s">
        <v>94</v>
      </c>
      <c r="G1292" s="26" t="s">
        <v>95</v>
      </c>
      <c r="H1292" s="31" t="s">
        <v>743</v>
      </c>
      <c r="I1292" s="31">
        <v>110</v>
      </c>
      <c r="J1292" s="31">
        <f>INDEX('LA lookup'!H:H,MATCH('Known to services raw data'!B1292,'LA lookup'!G:G,0))</f>
        <v>32513</v>
      </c>
      <c r="K1292" s="31">
        <v>3.3832620797834712</v>
      </c>
      <c r="L1292" s="31" t="str">
        <f t="shared" si="81"/>
        <v>3.4 per 1000 0-17 yr olds</v>
      </c>
      <c r="M1292" s="31">
        <f t="shared" si="82"/>
        <v>3.3832620797834712</v>
      </c>
      <c r="N1292" s="31">
        <f t="shared" si="83"/>
        <v>0</v>
      </c>
    </row>
    <row r="1293" spans="1:14" x14ac:dyDescent="0.45">
      <c r="A1293" s="31" t="str">
        <f t="shared" si="80"/>
        <v>E06000003_Number of children fostered with relatives_Number</v>
      </c>
      <c r="B1293" s="31" t="s">
        <v>387</v>
      </c>
      <c r="C1293" s="31" t="s">
        <v>388</v>
      </c>
      <c r="D1293" s="31" t="s">
        <v>229</v>
      </c>
      <c r="E1293" s="31">
        <v>2019</v>
      </c>
      <c r="F1293" s="31" t="s">
        <v>94</v>
      </c>
      <c r="G1293" s="26" t="s">
        <v>95</v>
      </c>
      <c r="H1293" s="31" t="s">
        <v>743</v>
      </c>
      <c r="I1293" s="31">
        <v>45</v>
      </c>
      <c r="J1293" s="31">
        <f>INDEX('LA lookup'!H:H,MATCH('Known to services raw data'!B1293,'LA lookup'!G:G,0))</f>
        <v>27626</v>
      </c>
      <c r="K1293" s="31">
        <v>1.6289003113009484</v>
      </c>
      <c r="L1293" s="31" t="str">
        <f t="shared" si="81"/>
        <v>1.6 per 1000 0-17 yr olds</v>
      </c>
      <c r="M1293" s="31">
        <f t="shared" si="82"/>
        <v>1.6289003113009484</v>
      </c>
      <c r="N1293" s="31">
        <f t="shared" si="83"/>
        <v>0</v>
      </c>
    </row>
    <row r="1294" spans="1:14" x14ac:dyDescent="0.45">
      <c r="A1294" s="31" t="str">
        <f t="shared" si="80"/>
        <v>E06000004_Number of children fostered with relatives_Number</v>
      </c>
      <c r="B1294" s="31" t="s">
        <v>422</v>
      </c>
      <c r="C1294" s="31" t="s">
        <v>423</v>
      </c>
      <c r="D1294" s="31" t="s">
        <v>229</v>
      </c>
      <c r="E1294" s="31">
        <v>2019</v>
      </c>
      <c r="F1294" s="31" t="s">
        <v>94</v>
      </c>
      <c r="G1294" s="26" t="s">
        <v>95</v>
      </c>
      <c r="H1294" s="31" t="s">
        <v>743</v>
      </c>
      <c r="I1294" s="31">
        <v>104</v>
      </c>
      <c r="J1294" s="31">
        <f>INDEX('LA lookup'!H:H,MATCH('Known to services raw data'!B1294,'LA lookup'!G:G,0))</f>
        <v>43521</v>
      </c>
      <c r="K1294" s="31">
        <v>2.3896509730934494</v>
      </c>
      <c r="L1294" s="31" t="str">
        <f t="shared" si="81"/>
        <v>2.4 per 1000 0-17 yr olds</v>
      </c>
      <c r="M1294" s="31">
        <f t="shared" si="82"/>
        <v>2.3896509730934494</v>
      </c>
      <c r="N1294" s="31">
        <f t="shared" si="83"/>
        <v>0</v>
      </c>
    </row>
    <row r="1295" spans="1:14" x14ac:dyDescent="0.45">
      <c r="A1295" s="31" t="str">
        <f t="shared" si="80"/>
        <v>E06000010_Number of children fostered with relatives_Number</v>
      </c>
      <c r="B1295" s="31" t="s">
        <v>329</v>
      </c>
      <c r="C1295" s="31" t="s">
        <v>330</v>
      </c>
      <c r="D1295" s="31" t="s">
        <v>229</v>
      </c>
      <c r="E1295" s="31">
        <v>2019</v>
      </c>
      <c r="F1295" s="31" t="s">
        <v>94</v>
      </c>
      <c r="G1295" s="26" t="s">
        <v>95</v>
      </c>
      <c r="H1295" s="31" t="s">
        <v>743</v>
      </c>
      <c r="I1295" s="31">
        <v>179</v>
      </c>
      <c r="J1295" s="31">
        <f>INDEX('LA lookup'!H:H,MATCH('Known to services raw data'!B1295,'LA lookup'!G:G,0))</f>
        <v>57023</v>
      </c>
      <c r="K1295" s="31">
        <v>3.1390842291706855</v>
      </c>
      <c r="L1295" s="31" t="str">
        <f t="shared" si="81"/>
        <v>3.1 per 1000 0-17 yr olds</v>
      </c>
      <c r="M1295" s="31">
        <f t="shared" si="82"/>
        <v>3.1390842291706855</v>
      </c>
      <c r="N1295" s="31">
        <f t="shared" si="83"/>
        <v>0</v>
      </c>
    </row>
    <row r="1296" spans="1:14" x14ac:dyDescent="0.45">
      <c r="A1296" s="31" t="str">
        <f t="shared" si="80"/>
        <v>E06000011_Number of children fostered with relatives_Number</v>
      </c>
      <c r="B1296" s="31" t="s">
        <v>514</v>
      </c>
      <c r="C1296" s="31" t="s">
        <v>594</v>
      </c>
      <c r="D1296" s="31" t="s">
        <v>229</v>
      </c>
      <c r="E1296" s="31">
        <v>2019</v>
      </c>
      <c r="F1296" s="31" t="s">
        <v>94</v>
      </c>
      <c r="G1296" s="26" t="s">
        <v>95</v>
      </c>
      <c r="H1296" s="31" t="s">
        <v>743</v>
      </c>
      <c r="I1296" s="31">
        <v>44</v>
      </c>
      <c r="J1296" s="31">
        <f>INDEX('LA lookup'!H:H,MATCH('Known to services raw data'!B1296,'LA lookup'!G:G,0))</f>
        <v>62942</v>
      </c>
      <c r="K1296" s="31">
        <v>0.69905627403005932</v>
      </c>
      <c r="L1296" s="31" t="str">
        <f t="shared" si="81"/>
        <v>0.7 per 1000 0-17 yr olds</v>
      </c>
      <c r="M1296" s="31">
        <f t="shared" si="82"/>
        <v>0.69905627403005932</v>
      </c>
      <c r="N1296" s="31">
        <f t="shared" si="83"/>
        <v>0</v>
      </c>
    </row>
    <row r="1297" spans="1:14" x14ac:dyDescent="0.45">
      <c r="A1297" s="31" t="str">
        <f t="shared" si="80"/>
        <v>E06000012_Number of children fostered with relatives_Number</v>
      </c>
      <c r="B1297" s="31" t="s">
        <v>363</v>
      </c>
      <c r="C1297" s="31" t="s">
        <v>364</v>
      </c>
      <c r="D1297" s="31" t="s">
        <v>229</v>
      </c>
      <c r="E1297" s="31">
        <v>2019</v>
      </c>
      <c r="F1297" s="31" t="s">
        <v>94</v>
      </c>
      <c r="G1297" s="26" t="s">
        <v>95</v>
      </c>
      <c r="H1297" s="31" t="s">
        <v>743</v>
      </c>
      <c r="I1297" s="31">
        <v>106</v>
      </c>
      <c r="J1297" s="31">
        <f>INDEX('LA lookup'!H:H,MATCH('Known to services raw data'!B1297,'LA lookup'!G:G,0))</f>
        <v>34503</v>
      </c>
      <c r="K1297" s="31">
        <v>3.0721966205837172</v>
      </c>
      <c r="L1297" s="31" t="str">
        <f t="shared" si="81"/>
        <v>3.1 per 1000 0-17 yr olds</v>
      </c>
      <c r="M1297" s="31">
        <f t="shared" si="82"/>
        <v>3.0721966205837172</v>
      </c>
      <c r="N1297" s="31">
        <f t="shared" si="83"/>
        <v>0</v>
      </c>
    </row>
    <row r="1298" spans="1:14" x14ac:dyDescent="0.45">
      <c r="A1298" s="31" t="str">
        <f t="shared" si="80"/>
        <v>E06000013_Number of children fostered with relatives_Number</v>
      </c>
      <c r="B1298" s="31" t="s">
        <v>365</v>
      </c>
      <c r="C1298" s="31" t="s">
        <v>366</v>
      </c>
      <c r="D1298" s="31" t="s">
        <v>229</v>
      </c>
      <c r="E1298" s="31">
        <v>2019</v>
      </c>
      <c r="F1298" s="31" t="s">
        <v>94</v>
      </c>
      <c r="G1298" s="26" t="s">
        <v>95</v>
      </c>
      <c r="H1298" s="31" t="s">
        <v>743</v>
      </c>
      <c r="I1298" s="31">
        <v>26</v>
      </c>
      <c r="J1298" s="31">
        <f>INDEX('LA lookup'!H:H,MATCH('Known to services raw data'!B1298,'LA lookup'!G:G,0))</f>
        <v>35714</v>
      </c>
      <c r="K1298" s="31">
        <v>0.72800582404659231</v>
      </c>
      <c r="L1298" s="31" t="str">
        <f t="shared" si="81"/>
        <v>0.7 per 1000 0-17 yr olds</v>
      </c>
      <c r="M1298" s="31">
        <f t="shared" si="82"/>
        <v>0.72800582404659231</v>
      </c>
      <c r="N1298" s="31">
        <f t="shared" si="83"/>
        <v>0</v>
      </c>
    </row>
    <row r="1299" spans="1:14" x14ac:dyDescent="0.45">
      <c r="A1299" s="31" t="str">
        <f t="shared" si="80"/>
        <v>E10000023_Number of children fostered with relatives_Number</v>
      </c>
      <c r="B1299" s="31" t="s">
        <v>369</v>
      </c>
      <c r="C1299" s="31" t="s">
        <v>370</v>
      </c>
      <c r="D1299" s="31" t="s">
        <v>229</v>
      </c>
      <c r="E1299" s="31">
        <v>2019</v>
      </c>
      <c r="F1299" s="31" t="s">
        <v>94</v>
      </c>
      <c r="G1299" s="26" t="s">
        <v>95</v>
      </c>
      <c r="H1299" s="31" t="s">
        <v>743</v>
      </c>
      <c r="I1299" s="31">
        <v>87</v>
      </c>
      <c r="J1299" s="31">
        <f>INDEX('LA lookup'!H:H,MATCH('Known to services raw data'!B1299,'LA lookup'!G:G,0))</f>
        <v>117499</v>
      </c>
      <c r="K1299" s="31">
        <v>0.74043183346241237</v>
      </c>
      <c r="L1299" s="31" t="str">
        <f t="shared" si="81"/>
        <v>0.7 per 1000 0-17 yr olds</v>
      </c>
      <c r="M1299" s="31">
        <f t="shared" si="82"/>
        <v>0.74043183346241237</v>
      </c>
      <c r="N1299" s="31">
        <f t="shared" si="83"/>
        <v>0</v>
      </c>
    </row>
    <row r="1300" spans="1:14" x14ac:dyDescent="0.45">
      <c r="A1300" s="31" t="str">
        <f t="shared" si="80"/>
        <v>E06000014_Number of children fostered with relatives_Number</v>
      </c>
      <c r="B1300" s="31" t="s">
        <v>472</v>
      </c>
      <c r="C1300" s="31" t="s">
        <v>473</v>
      </c>
      <c r="D1300" s="31" t="s">
        <v>229</v>
      </c>
      <c r="E1300" s="31">
        <v>2019</v>
      </c>
      <c r="F1300" s="31" t="s">
        <v>94</v>
      </c>
      <c r="G1300" s="26" t="s">
        <v>95</v>
      </c>
      <c r="H1300" s="31" t="s">
        <v>743</v>
      </c>
      <c r="I1300" s="31">
        <v>50</v>
      </c>
      <c r="J1300" s="31">
        <f>INDEX('LA lookup'!H:H,MATCH('Known to services raw data'!B1300,'LA lookup'!G:G,0))</f>
        <v>36572</v>
      </c>
      <c r="K1300" s="31">
        <v>1.3671661380290934</v>
      </c>
      <c r="L1300" s="31" t="str">
        <f t="shared" si="81"/>
        <v>1.4 per 1000 0-17 yr olds</v>
      </c>
      <c r="M1300" s="31">
        <f t="shared" si="82"/>
        <v>1.3671661380290934</v>
      </c>
      <c r="N1300" s="31">
        <f t="shared" si="83"/>
        <v>0</v>
      </c>
    </row>
    <row r="1301" spans="1:14" x14ac:dyDescent="0.45">
      <c r="A1301" s="31" t="str">
        <f t="shared" si="80"/>
        <v>E06000032_Number of children fostered with relatives_Number</v>
      </c>
      <c r="B1301" s="31" t="s">
        <v>564</v>
      </c>
      <c r="C1301" s="31" t="s">
        <v>724</v>
      </c>
      <c r="D1301" s="31" t="s">
        <v>229</v>
      </c>
      <c r="E1301" s="31">
        <v>2019</v>
      </c>
      <c r="F1301" s="31" t="s">
        <v>94</v>
      </c>
      <c r="G1301" s="26" t="s">
        <v>95</v>
      </c>
      <c r="H1301" s="31" t="s">
        <v>743</v>
      </c>
      <c r="I1301" s="31">
        <v>38</v>
      </c>
      <c r="J1301" s="31">
        <f>INDEX('LA lookup'!H:H,MATCH('Known to services raw data'!B1301,'LA lookup'!G:G,0))</f>
        <v>57375</v>
      </c>
      <c r="K1301" s="31">
        <v>0.66230936819172115</v>
      </c>
      <c r="L1301" s="31" t="str">
        <f t="shared" si="81"/>
        <v>0.7 per 1000 0-17 yr olds</v>
      </c>
      <c r="M1301" s="31">
        <f t="shared" si="82"/>
        <v>0.66230936819172115</v>
      </c>
      <c r="N1301" s="31">
        <f t="shared" si="83"/>
        <v>0</v>
      </c>
    </row>
    <row r="1302" spans="1:14" x14ac:dyDescent="0.45">
      <c r="A1302" s="31" t="str">
        <f t="shared" si="80"/>
        <v>E06000055_Number of children fostered with relatives_Number</v>
      </c>
      <c r="B1302" s="31" t="s">
        <v>240</v>
      </c>
      <c r="C1302" s="31" t="s">
        <v>241</v>
      </c>
      <c r="D1302" s="31" t="s">
        <v>229</v>
      </c>
      <c r="E1302" s="31">
        <v>2019</v>
      </c>
      <c r="F1302" s="31" t="s">
        <v>94</v>
      </c>
      <c r="G1302" s="26" t="s">
        <v>95</v>
      </c>
      <c r="H1302" s="31" t="s">
        <v>743</v>
      </c>
      <c r="I1302" s="31">
        <v>16</v>
      </c>
      <c r="J1302" s="31">
        <f>INDEX('LA lookup'!H:H,MATCH('Known to services raw data'!B1302,'LA lookup'!G:G,0))</f>
        <v>40088</v>
      </c>
      <c r="K1302" s="31">
        <v>0.39912193175014971</v>
      </c>
      <c r="L1302" s="31" t="str">
        <f t="shared" si="81"/>
        <v>0.4 per 1000 0-17 yr olds</v>
      </c>
      <c r="M1302" s="31">
        <f t="shared" si="82"/>
        <v>0.39912193175014971</v>
      </c>
      <c r="N1302" s="31">
        <f t="shared" si="83"/>
        <v>0</v>
      </c>
    </row>
    <row r="1303" spans="1:14" x14ac:dyDescent="0.45">
      <c r="A1303" s="31" t="str">
        <f t="shared" si="80"/>
        <v>E06000056_Number of children fostered with relatives_Number</v>
      </c>
      <c r="B1303" s="31" t="s">
        <v>279</v>
      </c>
      <c r="C1303" s="31" t="s">
        <v>280</v>
      </c>
      <c r="D1303" s="31" t="s">
        <v>229</v>
      </c>
      <c r="E1303" s="31">
        <v>2019</v>
      </c>
      <c r="F1303" s="31" t="s">
        <v>94</v>
      </c>
      <c r="G1303" s="26" t="s">
        <v>95</v>
      </c>
      <c r="H1303" s="31" t="s">
        <v>743</v>
      </c>
      <c r="I1303" s="31">
        <v>30</v>
      </c>
      <c r="J1303" s="31">
        <f>INDEX('LA lookup'!H:H,MATCH('Known to services raw data'!B1303,'LA lookup'!G:G,0))</f>
        <v>62515</v>
      </c>
      <c r="K1303" s="31">
        <v>0.47988482764136609</v>
      </c>
      <c r="L1303" s="31" t="str">
        <f t="shared" si="81"/>
        <v>0.5 per 1000 0-17 yr olds</v>
      </c>
      <c r="M1303" s="31">
        <f t="shared" si="82"/>
        <v>0.47988482764136609</v>
      </c>
      <c r="N1303" s="31">
        <f t="shared" si="83"/>
        <v>0</v>
      </c>
    </row>
    <row r="1304" spans="1:14" x14ac:dyDescent="0.45">
      <c r="A1304" s="31" t="str">
        <f t="shared" si="80"/>
        <v>E10000002_Number of children fostered with relatives_Number</v>
      </c>
      <c r="B1304" s="31" t="s">
        <v>269</v>
      </c>
      <c r="C1304" s="31" t="s">
        <v>270</v>
      </c>
      <c r="D1304" s="31" t="s">
        <v>229</v>
      </c>
      <c r="E1304" s="31">
        <v>2019</v>
      </c>
      <c r="F1304" s="31" t="s">
        <v>94</v>
      </c>
      <c r="G1304" s="26" t="s">
        <v>95</v>
      </c>
      <c r="H1304" s="31" t="s">
        <v>743</v>
      </c>
      <c r="I1304" s="31">
        <v>65</v>
      </c>
      <c r="J1304" s="31">
        <f>INDEX('LA lookup'!H:H,MATCH('Known to services raw data'!B1304,'LA lookup'!G:G,0))</f>
        <v>124321</v>
      </c>
      <c r="K1304" s="31">
        <v>0.52284006724527632</v>
      </c>
      <c r="L1304" s="31" t="str">
        <f t="shared" si="81"/>
        <v>0.5 per 1000 0-17 yr olds</v>
      </c>
      <c r="M1304" s="31">
        <f t="shared" si="82"/>
        <v>0.52284006724527632</v>
      </c>
      <c r="N1304" s="31">
        <f t="shared" si="83"/>
        <v>0</v>
      </c>
    </row>
    <row r="1305" spans="1:14" x14ac:dyDescent="0.45">
      <c r="A1305" s="31" t="str">
        <f t="shared" si="80"/>
        <v>E06000042_Number of children fostered with relatives_Number</v>
      </c>
      <c r="B1305" s="31" t="s">
        <v>355</v>
      </c>
      <c r="C1305" s="31" t="s">
        <v>356</v>
      </c>
      <c r="D1305" s="31" t="s">
        <v>229</v>
      </c>
      <c r="E1305" s="31">
        <v>2019</v>
      </c>
      <c r="F1305" s="31" t="s">
        <v>94</v>
      </c>
      <c r="G1305" s="26" t="s">
        <v>95</v>
      </c>
      <c r="H1305" s="31" t="s">
        <v>743</v>
      </c>
      <c r="I1305" s="31">
        <v>76</v>
      </c>
      <c r="J1305" s="31">
        <f>INDEX('LA lookup'!H:H,MATCH('Known to services raw data'!B1305,'LA lookup'!G:G,0))</f>
        <v>68278</v>
      </c>
      <c r="K1305" s="31">
        <v>1.1130964585957408</v>
      </c>
      <c r="L1305" s="31" t="str">
        <f t="shared" si="81"/>
        <v>1.1 per 1000 0-17 yr olds</v>
      </c>
      <c r="M1305" s="31">
        <f t="shared" si="82"/>
        <v>1.1130964585957408</v>
      </c>
      <c r="N1305" s="31">
        <f t="shared" si="83"/>
        <v>0</v>
      </c>
    </row>
    <row r="1306" spans="1:14" x14ac:dyDescent="0.45">
      <c r="A1306" s="31" t="str">
        <f t="shared" si="80"/>
        <v>E10000007_Number of children fostered with relatives_Number</v>
      </c>
      <c r="B1306" s="31" t="s">
        <v>291</v>
      </c>
      <c r="C1306" s="31" t="s">
        <v>292</v>
      </c>
      <c r="D1306" s="31" t="s">
        <v>229</v>
      </c>
      <c r="E1306" s="31">
        <v>2019</v>
      </c>
      <c r="F1306" s="31" t="s">
        <v>94</v>
      </c>
      <c r="G1306" s="26" t="s">
        <v>95</v>
      </c>
      <c r="H1306" s="31" t="s">
        <v>743</v>
      </c>
      <c r="I1306" s="31">
        <v>91</v>
      </c>
      <c r="J1306" s="31">
        <f>INDEX('LA lookup'!H:H,MATCH('Known to services raw data'!B1306,'LA lookup'!G:G,0))</f>
        <v>153272</v>
      </c>
      <c r="K1306" s="31">
        <v>0.59371574716843256</v>
      </c>
      <c r="L1306" s="31" t="str">
        <f t="shared" si="81"/>
        <v>0.6 per 1000 0-17 yr olds</v>
      </c>
      <c r="M1306" s="31">
        <f t="shared" si="82"/>
        <v>0.59371574716843256</v>
      </c>
      <c r="N1306" s="31">
        <f t="shared" si="83"/>
        <v>0</v>
      </c>
    </row>
    <row r="1307" spans="1:14" x14ac:dyDescent="0.45">
      <c r="A1307" s="31" t="str">
        <f t="shared" si="80"/>
        <v>E06000015_Number of children fostered with relatives_Number</v>
      </c>
      <c r="B1307" s="31" t="s">
        <v>289</v>
      </c>
      <c r="C1307" s="31" t="s">
        <v>290</v>
      </c>
      <c r="D1307" s="31" t="s">
        <v>229</v>
      </c>
      <c r="E1307" s="31">
        <v>2019</v>
      </c>
      <c r="F1307" s="31" t="s">
        <v>94</v>
      </c>
      <c r="G1307" s="26" t="s">
        <v>95</v>
      </c>
      <c r="H1307" s="31" t="s">
        <v>743</v>
      </c>
      <c r="I1307" s="31">
        <v>16</v>
      </c>
      <c r="J1307" s="31">
        <f>INDEX('LA lookup'!H:H,MATCH('Known to services raw data'!B1307,'LA lookup'!G:G,0))</f>
        <v>59899</v>
      </c>
      <c r="K1307" s="31">
        <v>0.2671163124593065</v>
      </c>
      <c r="L1307" s="31" t="str">
        <f t="shared" si="81"/>
        <v>0.3 per 1000 0-17 yr olds</v>
      </c>
      <c r="M1307" s="31">
        <f t="shared" si="82"/>
        <v>0.2671163124593065</v>
      </c>
      <c r="N1307" s="31">
        <f t="shared" si="83"/>
        <v>0</v>
      </c>
    </row>
    <row r="1308" spans="1:14" x14ac:dyDescent="0.45">
      <c r="A1308" s="31" t="str">
        <f t="shared" si="80"/>
        <v>E10000009_Number of children fostered with relatives_Number</v>
      </c>
      <c r="B1308" s="31" t="s">
        <v>295</v>
      </c>
      <c r="C1308" s="31" t="s">
        <v>296</v>
      </c>
      <c r="D1308" s="31" t="s">
        <v>229</v>
      </c>
      <c r="E1308" s="31">
        <v>2019</v>
      </c>
      <c r="F1308" s="31" t="s">
        <v>94</v>
      </c>
      <c r="G1308" s="26" t="s">
        <v>95</v>
      </c>
      <c r="H1308" s="31" t="s">
        <v>743</v>
      </c>
      <c r="I1308" s="31">
        <v>59</v>
      </c>
      <c r="J1308" s="31">
        <f>INDEX('LA lookup'!H:H,MATCH('Known to services raw data'!B1308,'LA lookup'!G:G,0))</f>
        <v>76699</v>
      </c>
      <c r="K1308" s="31">
        <v>0.76924079844587279</v>
      </c>
      <c r="L1308" s="31" t="str">
        <f t="shared" si="81"/>
        <v>0.8 per 1000 0-17 yr olds</v>
      </c>
      <c r="M1308" s="31">
        <f t="shared" si="82"/>
        <v>0.76924079844587279</v>
      </c>
      <c r="N1308" s="31">
        <f t="shared" si="83"/>
        <v>0</v>
      </c>
    </row>
    <row r="1309" spans="1:14" x14ac:dyDescent="0.45">
      <c r="A1309" s="31" t="str">
        <f t="shared" si="80"/>
        <v>E06000029_Number of children fostered with relatives_Number</v>
      </c>
      <c r="B1309" s="31" t="s">
        <v>543</v>
      </c>
      <c r="C1309" s="31" t="s">
        <v>717</v>
      </c>
      <c r="D1309" s="31" t="s">
        <v>229</v>
      </c>
      <c r="E1309" s="31">
        <v>2019</v>
      </c>
      <c r="F1309" s="31" t="s">
        <v>94</v>
      </c>
      <c r="G1309" s="26" t="s">
        <v>95</v>
      </c>
      <c r="H1309" s="31" t="s">
        <v>743</v>
      </c>
      <c r="I1309" s="31">
        <v>23</v>
      </c>
      <c r="J1309" s="31">
        <f>INDEX('LA lookup'!H:H,MATCH('Known to services raw data'!B1309,'LA lookup'!G:G,0))</f>
        <v>30188</v>
      </c>
      <c r="K1309" s="31">
        <v>0.76189214257320792</v>
      </c>
      <c r="L1309" s="31" t="str">
        <f t="shared" si="81"/>
        <v>0.8 per 1000 0-17 yr olds</v>
      </c>
      <c r="M1309" s="31">
        <f t="shared" si="82"/>
        <v>0.76189214257320792</v>
      </c>
      <c r="N1309" s="31">
        <f t="shared" si="83"/>
        <v>0</v>
      </c>
    </row>
    <row r="1310" spans="1:14" x14ac:dyDescent="0.45">
      <c r="A1310" s="31" t="str">
        <f t="shared" si="80"/>
        <v>E06000028_Number of children fostered with relatives_Number</v>
      </c>
      <c r="B1310" s="31" t="s">
        <v>254</v>
      </c>
      <c r="C1310" s="31" t="s">
        <v>255</v>
      </c>
      <c r="D1310" s="31" t="s">
        <v>229</v>
      </c>
      <c r="E1310" s="31">
        <v>2019</v>
      </c>
      <c r="F1310" s="31" t="s">
        <v>94</v>
      </c>
      <c r="G1310" s="26" t="s">
        <v>95</v>
      </c>
      <c r="H1310" s="31" t="s">
        <v>743</v>
      </c>
      <c r="I1310" s="31">
        <v>24</v>
      </c>
      <c r="J1310" s="31">
        <f>INDEX('LA lookup'!H:H,MATCH('Known to services raw data'!B1310,'LA lookup'!G:G,0))</f>
        <v>36373</v>
      </c>
      <c r="K1310" s="31">
        <v>0.6598300937508591</v>
      </c>
      <c r="L1310" s="31" t="str">
        <f t="shared" si="81"/>
        <v>0.7 per 1000 0-17 yr olds</v>
      </c>
      <c r="M1310" s="31">
        <f t="shared" si="82"/>
        <v>0.6598300937508591</v>
      </c>
      <c r="N1310" s="31">
        <f t="shared" si="83"/>
        <v>0</v>
      </c>
    </row>
    <row r="1311" spans="1:14" x14ac:dyDescent="0.45">
      <c r="A1311" s="31" t="str">
        <f t="shared" si="80"/>
        <v>E06000047_Number of children fostered with relatives_Number</v>
      </c>
      <c r="B1311" s="31" t="s">
        <v>528</v>
      </c>
      <c r="C1311" s="31" t="s">
        <v>721</v>
      </c>
      <c r="D1311" s="31" t="s">
        <v>229</v>
      </c>
      <c r="E1311" s="31">
        <v>2019</v>
      </c>
      <c r="F1311" s="31" t="s">
        <v>94</v>
      </c>
      <c r="G1311" s="26" t="s">
        <v>95</v>
      </c>
      <c r="H1311" s="31" t="s">
        <v>743</v>
      </c>
      <c r="I1311" s="31">
        <v>83</v>
      </c>
      <c r="J1311" s="31">
        <f>INDEX('LA lookup'!H:H,MATCH('Known to services raw data'!B1311,'LA lookup'!G:G,0))</f>
        <v>101040</v>
      </c>
      <c r="K1311" s="31">
        <v>0.82145684877276326</v>
      </c>
      <c r="L1311" s="31" t="str">
        <f t="shared" si="81"/>
        <v>0.8 per 1000 0-17 yr olds</v>
      </c>
      <c r="M1311" s="31">
        <f t="shared" si="82"/>
        <v>0.82145684877276326</v>
      </c>
      <c r="N1311" s="31">
        <f t="shared" si="83"/>
        <v>0</v>
      </c>
    </row>
    <row r="1312" spans="1:14" x14ac:dyDescent="0.45">
      <c r="A1312" s="31" t="str">
        <f t="shared" si="80"/>
        <v>E06000005_Number of children fostered with relatives_Number</v>
      </c>
      <c r="B1312" s="31" t="s">
        <v>287</v>
      </c>
      <c r="C1312" s="31" t="s">
        <v>288</v>
      </c>
      <c r="D1312" s="31" t="s">
        <v>229</v>
      </c>
      <c r="E1312" s="31">
        <v>2019</v>
      </c>
      <c r="F1312" s="31" t="s">
        <v>94</v>
      </c>
      <c r="G1312" s="26" t="s">
        <v>95</v>
      </c>
      <c r="H1312" s="31" t="s">
        <v>743</v>
      </c>
      <c r="I1312" s="31">
        <v>48</v>
      </c>
      <c r="J1312" s="31">
        <f>INDEX('LA lookup'!H:H,MATCH('Known to services raw data'!B1312,'LA lookup'!G:G,0))</f>
        <v>22454</v>
      </c>
      <c r="K1312" s="31">
        <v>2.1377037498886611</v>
      </c>
      <c r="L1312" s="31" t="str">
        <f t="shared" si="81"/>
        <v>2.1 per 1000 0-17 yr olds</v>
      </c>
      <c r="M1312" s="31">
        <f t="shared" si="82"/>
        <v>2.1377037498886611</v>
      </c>
      <c r="N1312" s="31">
        <f t="shared" si="83"/>
        <v>0</v>
      </c>
    </row>
    <row r="1313" spans="1:14" x14ac:dyDescent="0.45">
      <c r="A1313" s="31" t="str">
        <f t="shared" si="80"/>
        <v>E10000011_Number of children fostered with relatives_Number</v>
      </c>
      <c r="B1313" s="31" t="s">
        <v>299</v>
      </c>
      <c r="C1313" s="31" t="s">
        <v>300</v>
      </c>
      <c r="D1313" s="31" t="s">
        <v>229</v>
      </c>
      <c r="E1313" s="31">
        <v>2019</v>
      </c>
      <c r="F1313" s="31" t="s">
        <v>94</v>
      </c>
      <c r="G1313" s="26" t="s">
        <v>95</v>
      </c>
      <c r="H1313" s="31" t="s">
        <v>743</v>
      </c>
      <c r="I1313" s="31">
        <v>49</v>
      </c>
      <c r="J1313" s="31">
        <f>INDEX('LA lookup'!H:H,MATCH('Known to services raw data'!B1313,'LA lookup'!G:G,0))</f>
        <v>106378</v>
      </c>
      <c r="K1313" s="31">
        <v>0.46062155708887176</v>
      </c>
      <c r="L1313" s="31" t="str">
        <f t="shared" si="81"/>
        <v>0.5 per 1000 0-17 yr olds</v>
      </c>
      <c r="M1313" s="31">
        <f t="shared" si="82"/>
        <v>0.46062155708887176</v>
      </c>
      <c r="N1313" s="31">
        <f t="shared" si="83"/>
        <v>0</v>
      </c>
    </row>
    <row r="1314" spans="1:14" x14ac:dyDescent="0.45">
      <c r="A1314" s="31" t="str">
        <f t="shared" si="80"/>
        <v>E06000043_Number of children fostered with relatives_Number</v>
      </c>
      <c r="B1314" s="31" t="s">
        <v>263</v>
      </c>
      <c r="C1314" s="31" t="s">
        <v>264</v>
      </c>
      <c r="D1314" s="31" t="s">
        <v>229</v>
      </c>
      <c r="E1314" s="31">
        <v>2019</v>
      </c>
      <c r="F1314" s="31" t="s">
        <v>94</v>
      </c>
      <c r="G1314" s="26" t="s">
        <v>95</v>
      </c>
      <c r="H1314" s="31" t="s">
        <v>743</v>
      </c>
      <c r="I1314" s="31">
        <v>50</v>
      </c>
      <c r="J1314" s="31">
        <f>INDEX('LA lookup'!H:H,MATCH('Known to services raw data'!B1314,'LA lookup'!G:G,0))</f>
        <v>51005</v>
      </c>
      <c r="K1314" s="31">
        <v>0.98029604940692094</v>
      </c>
      <c r="L1314" s="31" t="str">
        <f t="shared" si="81"/>
        <v>1 per 1000 0-17 yr olds</v>
      </c>
      <c r="M1314" s="31">
        <f t="shared" si="82"/>
        <v>0.98029604940692094</v>
      </c>
      <c r="N1314" s="31">
        <f t="shared" si="83"/>
        <v>0</v>
      </c>
    </row>
    <row r="1315" spans="1:14" x14ac:dyDescent="0.45">
      <c r="A1315" s="31" t="str">
        <f t="shared" si="80"/>
        <v>E10000014_Number of children fostered with relatives_Number</v>
      </c>
      <c r="B1315" s="31" t="s">
        <v>309</v>
      </c>
      <c r="C1315" s="31" t="s">
        <v>310</v>
      </c>
      <c r="D1315" s="31" t="s">
        <v>229</v>
      </c>
      <c r="E1315" s="31">
        <v>2019</v>
      </c>
      <c r="F1315" s="31" t="s">
        <v>94</v>
      </c>
      <c r="G1315" s="26" t="s">
        <v>95</v>
      </c>
      <c r="H1315" s="31" t="s">
        <v>743</v>
      </c>
      <c r="I1315" s="31">
        <v>250</v>
      </c>
      <c r="J1315" s="31">
        <f>INDEX('LA lookup'!H:H,MATCH('Known to services raw data'!B1315,'LA lookup'!G:G,0))</f>
        <v>284002</v>
      </c>
      <c r="K1315" s="31">
        <v>0.88027549101766889</v>
      </c>
      <c r="L1315" s="31" t="str">
        <f t="shared" si="81"/>
        <v>0.9 per 1000 0-17 yr olds</v>
      </c>
      <c r="M1315" s="31">
        <f t="shared" si="82"/>
        <v>0.88027549101766889</v>
      </c>
      <c r="N1315" s="31">
        <f t="shared" si="83"/>
        <v>0</v>
      </c>
    </row>
    <row r="1316" spans="1:14" x14ac:dyDescent="0.45">
      <c r="A1316" s="31" t="str">
        <f t="shared" si="80"/>
        <v>E06000044_Number of children fostered with relatives_Number</v>
      </c>
      <c r="B1316" s="31" t="s">
        <v>383</v>
      </c>
      <c r="C1316" s="31" t="s">
        <v>384</v>
      </c>
      <c r="D1316" s="31" t="s">
        <v>229</v>
      </c>
      <c r="E1316" s="31">
        <v>2019</v>
      </c>
      <c r="F1316" s="31" t="s">
        <v>94</v>
      </c>
      <c r="G1316" s="26" t="s">
        <v>95</v>
      </c>
      <c r="H1316" s="31" t="s">
        <v>743</v>
      </c>
      <c r="I1316" s="31">
        <v>43</v>
      </c>
      <c r="J1316" s="31">
        <f>INDEX('LA lookup'!H:H,MATCH('Known to services raw data'!B1316,'LA lookup'!G:G,0))</f>
        <v>44046</v>
      </c>
      <c r="K1316" s="31">
        <v>0.97625210007719199</v>
      </c>
      <c r="L1316" s="31" t="str">
        <f t="shared" si="81"/>
        <v>1 per 1000 0-17 yr olds</v>
      </c>
      <c r="M1316" s="31">
        <f t="shared" si="82"/>
        <v>0.97625210007719199</v>
      </c>
      <c r="N1316" s="31">
        <f t="shared" si="83"/>
        <v>0</v>
      </c>
    </row>
    <row r="1317" spans="1:14" x14ac:dyDescent="0.45">
      <c r="A1317" s="31" t="str">
        <f t="shared" si="80"/>
        <v>E06000045_Number of children fostered with relatives_Number</v>
      </c>
      <c r="B1317" s="31" t="s">
        <v>577</v>
      </c>
      <c r="C1317" s="31" t="s">
        <v>729</v>
      </c>
      <c r="D1317" s="31" t="s">
        <v>229</v>
      </c>
      <c r="E1317" s="31">
        <v>2019</v>
      </c>
      <c r="F1317" s="31" t="s">
        <v>94</v>
      </c>
      <c r="G1317" s="26" t="s">
        <v>95</v>
      </c>
      <c r="H1317" s="31" t="s">
        <v>743</v>
      </c>
      <c r="I1317" s="31">
        <v>55</v>
      </c>
      <c r="J1317" s="31">
        <f>INDEX('LA lookup'!H:H,MATCH('Known to services raw data'!B1317,'LA lookup'!G:G,0))</f>
        <v>50832</v>
      </c>
      <c r="K1317" s="31">
        <v>1.081995593327038</v>
      </c>
      <c r="L1317" s="31" t="str">
        <f t="shared" si="81"/>
        <v>1.1 per 1000 0-17 yr olds</v>
      </c>
      <c r="M1317" s="31">
        <f t="shared" si="82"/>
        <v>1.081995593327038</v>
      </c>
      <c r="N1317" s="31">
        <f t="shared" si="83"/>
        <v>0</v>
      </c>
    </row>
    <row r="1318" spans="1:14" x14ac:dyDescent="0.45">
      <c r="A1318" s="31" t="str">
        <f t="shared" si="80"/>
        <v>E10000018_Number of children fostered with relatives_Number</v>
      </c>
      <c r="B1318" s="31" t="s">
        <v>552</v>
      </c>
      <c r="C1318" s="31" t="s">
        <v>553</v>
      </c>
      <c r="D1318" s="31" t="s">
        <v>229</v>
      </c>
      <c r="E1318" s="31">
        <v>2019</v>
      </c>
      <c r="F1318" s="31" t="s">
        <v>94</v>
      </c>
      <c r="G1318" s="26" t="s">
        <v>95</v>
      </c>
      <c r="H1318" s="31" t="s">
        <v>743</v>
      </c>
      <c r="I1318" s="31">
        <v>114</v>
      </c>
      <c r="J1318" s="31">
        <f>INDEX('LA lookup'!H:H,MATCH('Known to services raw data'!B1318,'LA lookup'!G:G,0))</f>
        <v>140307</v>
      </c>
      <c r="K1318" s="31">
        <v>0.8125040090658342</v>
      </c>
      <c r="L1318" s="31" t="str">
        <f t="shared" si="81"/>
        <v>0.8 per 1000 0-17 yr olds</v>
      </c>
      <c r="M1318" s="31">
        <f t="shared" si="82"/>
        <v>0.8125040090658342</v>
      </c>
      <c r="N1318" s="31">
        <f t="shared" si="83"/>
        <v>0</v>
      </c>
    </row>
    <row r="1319" spans="1:14" x14ac:dyDescent="0.45">
      <c r="A1319" s="31" t="str">
        <f t="shared" si="80"/>
        <v>E06000016_Number of children fostered with relatives_Number</v>
      </c>
      <c r="B1319" s="31" t="s">
        <v>341</v>
      </c>
      <c r="C1319" s="31" t="s">
        <v>342</v>
      </c>
      <c r="D1319" s="31" t="s">
        <v>229</v>
      </c>
      <c r="E1319" s="31">
        <v>2019</v>
      </c>
      <c r="F1319" s="31" t="s">
        <v>94</v>
      </c>
      <c r="G1319" s="26" t="s">
        <v>95</v>
      </c>
      <c r="H1319" s="31" t="s">
        <v>743</v>
      </c>
      <c r="I1319" s="31">
        <v>139</v>
      </c>
      <c r="J1319" s="31">
        <f>INDEX('LA lookup'!H:H,MATCH('Known to services raw data'!B1319,'LA lookup'!G:G,0))</f>
        <v>83994</v>
      </c>
      <c r="K1319" s="31">
        <v>1.6548801104840822</v>
      </c>
      <c r="L1319" s="31" t="str">
        <f t="shared" si="81"/>
        <v>1.7 per 1000 0-17 yr olds</v>
      </c>
      <c r="M1319" s="31">
        <f t="shared" si="82"/>
        <v>1.6548801104840822</v>
      </c>
      <c r="N1319" s="31">
        <f t="shared" si="83"/>
        <v>0</v>
      </c>
    </row>
    <row r="1320" spans="1:14" x14ac:dyDescent="0.45">
      <c r="A1320" s="31" t="str">
        <f t="shared" si="80"/>
        <v>E06000017_Number of children fostered with relatives_Number</v>
      </c>
      <c r="B1320" s="31" t="s">
        <v>548</v>
      </c>
      <c r="C1320" s="31" t="s">
        <v>728</v>
      </c>
      <c r="D1320" s="31" t="s">
        <v>229</v>
      </c>
      <c r="E1320" s="31">
        <v>2019</v>
      </c>
      <c r="F1320" s="31" t="s">
        <v>94</v>
      </c>
      <c r="G1320" s="26" t="s">
        <v>95</v>
      </c>
      <c r="H1320" s="31" t="s">
        <v>743</v>
      </c>
      <c r="I1320" s="31">
        <v>7</v>
      </c>
      <c r="J1320" s="31">
        <f>INDEX('LA lookup'!H:H,MATCH('Known to services raw data'!B1320,'LA lookup'!G:G,0))</f>
        <v>7807</v>
      </c>
      <c r="K1320" s="31">
        <v>0.89663122838478293</v>
      </c>
      <c r="L1320" s="31" t="str">
        <f t="shared" si="81"/>
        <v>0.9 per 1000 0-17 yr olds</v>
      </c>
      <c r="M1320" s="31">
        <f t="shared" si="82"/>
        <v>0.89663122838478293</v>
      </c>
      <c r="N1320" s="31">
        <f t="shared" si="83"/>
        <v>0</v>
      </c>
    </row>
    <row r="1321" spans="1:14" x14ac:dyDescent="0.45">
      <c r="A1321" s="31" t="str">
        <f t="shared" si="80"/>
        <v>E10000028_Number of children fostered with relatives_Number</v>
      </c>
      <c r="B1321" s="31" t="s">
        <v>418</v>
      </c>
      <c r="C1321" s="31" t="s">
        <v>419</v>
      </c>
      <c r="D1321" s="31" t="s">
        <v>229</v>
      </c>
      <c r="E1321" s="31">
        <v>2019</v>
      </c>
      <c r="F1321" s="31" t="s">
        <v>94</v>
      </c>
      <c r="G1321" s="26" t="s">
        <v>95</v>
      </c>
      <c r="H1321" s="31" t="s">
        <v>743</v>
      </c>
      <c r="I1321" s="31">
        <v>157</v>
      </c>
      <c r="J1321" s="31">
        <f>INDEX('LA lookup'!H:H,MATCH('Known to services raw data'!B1321,'LA lookup'!G:G,0))</f>
        <v>169603</v>
      </c>
      <c r="K1321" s="31">
        <v>0.92569117291557346</v>
      </c>
      <c r="L1321" s="31" t="str">
        <f t="shared" si="81"/>
        <v>0.9 per 1000 0-17 yr olds</v>
      </c>
      <c r="M1321" s="31">
        <f t="shared" si="82"/>
        <v>0.92569117291557346</v>
      </c>
      <c r="N1321" s="31">
        <f t="shared" si="83"/>
        <v>0</v>
      </c>
    </row>
    <row r="1322" spans="1:14" x14ac:dyDescent="0.45">
      <c r="A1322" s="31" t="str">
        <f t="shared" si="80"/>
        <v>E06000021_Number of children fostered with relatives_Number</v>
      </c>
      <c r="B1322" s="31" t="s">
        <v>424</v>
      </c>
      <c r="C1322" s="31" t="s">
        <v>425</v>
      </c>
      <c r="D1322" s="31" t="s">
        <v>229</v>
      </c>
      <c r="E1322" s="31">
        <v>2019</v>
      </c>
      <c r="F1322" s="31" t="s">
        <v>94</v>
      </c>
      <c r="G1322" s="26" t="s">
        <v>95</v>
      </c>
      <c r="H1322" s="31" t="s">
        <v>743</v>
      </c>
      <c r="I1322" s="31">
        <v>156</v>
      </c>
      <c r="J1322" s="31">
        <f>INDEX('LA lookup'!H:H,MATCH('Known to services raw data'!B1322,'LA lookup'!G:G,0))</f>
        <v>57549</v>
      </c>
      <c r="K1322" s="31">
        <v>2.7107334619194079</v>
      </c>
      <c r="L1322" s="31" t="str">
        <f t="shared" si="81"/>
        <v>2.7 per 1000 0-17 yr olds</v>
      </c>
      <c r="M1322" s="31">
        <f t="shared" si="82"/>
        <v>2.7107334619194079</v>
      </c>
      <c r="N1322" s="31">
        <f t="shared" si="83"/>
        <v>0</v>
      </c>
    </row>
    <row r="1323" spans="1:14" x14ac:dyDescent="0.45">
      <c r="A1323" s="31" t="str">
        <f t="shared" si="80"/>
        <v>E06000054_Number of children fostered with relatives_Number</v>
      </c>
      <c r="B1323" s="31" t="s">
        <v>462</v>
      </c>
      <c r="C1323" s="31" t="s">
        <v>463</v>
      </c>
      <c r="D1323" s="31" t="s">
        <v>229</v>
      </c>
      <c r="E1323" s="31">
        <v>2019</v>
      </c>
      <c r="F1323" s="31" t="s">
        <v>94</v>
      </c>
      <c r="G1323" s="26" t="s">
        <v>95</v>
      </c>
      <c r="H1323" s="31" t="s">
        <v>743</v>
      </c>
      <c r="I1323" s="31">
        <v>48</v>
      </c>
      <c r="J1323" s="31">
        <f>INDEX('LA lookup'!H:H,MATCH('Known to services raw data'!B1323,'LA lookup'!G:G,0))</f>
        <v>105692</v>
      </c>
      <c r="K1323" s="31">
        <v>0.45414979374030201</v>
      </c>
      <c r="L1323" s="31" t="str">
        <f t="shared" si="81"/>
        <v>0.5 per 1000 0-17 yr olds</v>
      </c>
      <c r="M1323" s="31">
        <f t="shared" si="82"/>
        <v>0.45414979374030201</v>
      </c>
      <c r="N1323" s="31">
        <f t="shared" si="83"/>
        <v>0</v>
      </c>
    </row>
    <row r="1324" spans="1:14" x14ac:dyDescent="0.45">
      <c r="A1324" s="31" t="str">
        <f t="shared" si="80"/>
        <v>E06000030_Number of children fostered with relatives_Number</v>
      </c>
      <c r="B1324" s="31" t="s">
        <v>434</v>
      </c>
      <c r="C1324" s="31" t="s">
        <v>435</v>
      </c>
      <c r="D1324" s="31" t="s">
        <v>229</v>
      </c>
      <c r="E1324" s="31">
        <v>2019</v>
      </c>
      <c r="F1324" s="31" t="s">
        <v>94</v>
      </c>
      <c r="G1324" s="26" t="s">
        <v>95</v>
      </c>
      <c r="H1324" s="31" t="s">
        <v>743</v>
      </c>
      <c r="I1324" s="31">
        <v>34</v>
      </c>
      <c r="J1324" s="31">
        <f>INDEX('LA lookup'!H:H,MATCH('Known to services raw data'!B1324,'LA lookup'!G:G,0))</f>
        <v>50239</v>
      </c>
      <c r="K1324" s="31">
        <v>0.67676506299886541</v>
      </c>
      <c r="L1324" s="31" t="str">
        <f t="shared" si="81"/>
        <v>0.7 per 1000 0-17 yr olds</v>
      </c>
      <c r="M1324" s="31">
        <f t="shared" si="82"/>
        <v>0.67676506299886541</v>
      </c>
      <c r="N1324" s="31">
        <f t="shared" si="83"/>
        <v>0</v>
      </c>
    </row>
    <row r="1325" spans="1:14" x14ac:dyDescent="0.45">
      <c r="A1325" s="31" t="str">
        <f t="shared" si="80"/>
        <v>E06000036_Number of children fostered with relatives_Number</v>
      </c>
      <c r="B1325" s="31" t="s">
        <v>257</v>
      </c>
      <c r="C1325" s="31" t="s">
        <v>258</v>
      </c>
      <c r="D1325" s="31" t="s">
        <v>229</v>
      </c>
      <c r="E1325" s="31">
        <v>2019</v>
      </c>
      <c r="F1325" s="31" t="s">
        <v>94</v>
      </c>
      <c r="G1325" s="26" t="s">
        <v>95</v>
      </c>
      <c r="H1325" s="31" t="s">
        <v>743</v>
      </c>
      <c r="I1325" s="31">
        <v>29</v>
      </c>
      <c r="J1325" s="31">
        <f>INDEX('LA lookup'!H:H,MATCH('Known to services raw data'!B1325,'LA lookup'!G:G,0))</f>
        <v>28336</v>
      </c>
      <c r="K1325" s="31">
        <v>1.0234330886504801</v>
      </c>
      <c r="L1325" s="31" t="str">
        <f t="shared" si="81"/>
        <v>1 per 1000 0-17 yr olds</v>
      </c>
      <c r="M1325" s="31">
        <f t="shared" si="82"/>
        <v>1.0234330886504801</v>
      </c>
      <c r="N1325" s="31">
        <f t="shared" si="83"/>
        <v>0</v>
      </c>
    </row>
    <row r="1326" spans="1:14" x14ac:dyDescent="0.45">
      <c r="A1326" s="31" t="str">
        <f t="shared" si="80"/>
        <v>E06000040_Number of children fostered with relatives_Number</v>
      </c>
      <c r="B1326" s="31" t="s">
        <v>555</v>
      </c>
      <c r="C1326" s="31" t="s">
        <v>727</v>
      </c>
      <c r="D1326" s="31" t="s">
        <v>229</v>
      </c>
      <c r="E1326" s="31">
        <v>2019</v>
      </c>
      <c r="F1326" s="31" t="s">
        <v>94</v>
      </c>
      <c r="G1326" s="26" t="s">
        <v>95</v>
      </c>
      <c r="H1326" s="31" t="s">
        <v>743</v>
      </c>
      <c r="I1326" s="31">
        <v>18</v>
      </c>
      <c r="J1326" s="31">
        <f>INDEX('LA lookup'!H:H,MATCH('Known to services raw data'!B1326,'LA lookup'!G:G,0))</f>
        <v>34604</v>
      </c>
      <c r="K1326" s="31">
        <v>0.52017107848803612</v>
      </c>
      <c r="L1326" s="31" t="str">
        <f t="shared" si="81"/>
        <v>0.5 per 1000 0-17 yr olds</v>
      </c>
      <c r="M1326" s="31">
        <f t="shared" si="82"/>
        <v>0.52017107848803612</v>
      </c>
      <c r="N1326" s="31">
        <f t="shared" si="83"/>
        <v>0</v>
      </c>
    </row>
    <row r="1327" spans="1:14" x14ac:dyDescent="0.45">
      <c r="A1327" s="31" t="str">
        <f t="shared" si="80"/>
        <v>E06000037_Number of children fostered with relatives_Number</v>
      </c>
      <c r="B1327" s="31" t="s">
        <v>456</v>
      </c>
      <c r="C1327" s="31" t="s">
        <v>457</v>
      </c>
      <c r="D1327" s="31" t="s">
        <v>229</v>
      </c>
      <c r="E1327" s="31">
        <v>2019</v>
      </c>
      <c r="F1327" s="31" t="s">
        <v>94</v>
      </c>
      <c r="G1327" s="26" t="s">
        <v>95</v>
      </c>
      <c r="H1327" s="31" t="s">
        <v>743</v>
      </c>
      <c r="I1327" s="31">
        <v>23</v>
      </c>
      <c r="J1327" s="31">
        <f>INDEX('LA lookup'!H:H,MATCH('Known to services raw data'!B1327,'LA lookup'!G:G,0))</f>
        <v>35623</v>
      </c>
      <c r="K1327" s="31">
        <v>0.64565028212110154</v>
      </c>
      <c r="L1327" s="31" t="str">
        <f t="shared" si="81"/>
        <v>0.6 per 1000 0-17 yr olds</v>
      </c>
      <c r="M1327" s="31">
        <f t="shared" si="82"/>
        <v>0.64565028212110154</v>
      </c>
      <c r="N1327" s="31">
        <f t="shared" si="83"/>
        <v>0</v>
      </c>
    </row>
    <row r="1328" spans="1:14" x14ac:dyDescent="0.45">
      <c r="A1328" s="31" t="str">
        <f t="shared" si="80"/>
        <v>E06000038_Number of children fostered with relatives_Number</v>
      </c>
      <c r="B1328" s="31" t="s">
        <v>557</v>
      </c>
      <c r="C1328" s="31" t="s">
        <v>726</v>
      </c>
      <c r="D1328" s="31" t="s">
        <v>229</v>
      </c>
      <c r="E1328" s="31">
        <v>2019</v>
      </c>
      <c r="F1328" s="31" t="s">
        <v>94</v>
      </c>
      <c r="G1328" s="26" t="s">
        <v>95</v>
      </c>
      <c r="H1328" s="31" t="s">
        <v>743</v>
      </c>
      <c r="I1328" s="31">
        <v>20</v>
      </c>
      <c r="J1328" s="31">
        <f>INDEX('LA lookup'!H:H,MATCH('Known to services raw data'!B1328,'LA lookup'!G:G,0))</f>
        <v>37080</v>
      </c>
      <c r="K1328" s="31">
        <v>0.53937432578209277</v>
      </c>
      <c r="L1328" s="31" t="str">
        <f t="shared" si="81"/>
        <v>0.5 per 1000 0-17 yr olds</v>
      </c>
      <c r="M1328" s="31">
        <f t="shared" si="82"/>
        <v>0.53937432578209277</v>
      </c>
      <c r="N1328" s="31">
        <f t="shared" si="83"/>
        <v>0</v>
      </c>
    </row>
    <row r="1329" spans="1:14" x14ac:dyDescent="0.45">
      <c r="A1329" s="31" t="str">
        <f t="shared" si="80"/>
        <v>E06000039_Number of children fostered with relatives_Number</v>
      </c>
      <c r="B1329" s="31" t="s">
        <v>404</v>
      </c>
      <c r="C1329" s="31" t="s">
        <v>405</v>
      </c>
      <c r="D1329" s="31" t="s">
        <v>229</v>
      </c>
      <c r="E1329" s="31">
        <v>2019</v>
      </c>
      <c r="F1329" s="31" t="s">
        <v>94</v>
      </c>
      <c r="G1329" s="26" t="s">
        <v>95</v>
      </c>
      <c r="H1329" s="31" t="s">
        <v>743</v>
      </c>
      <c r="I1329" s="31">
        <v>12</v>
      </c>
      <c r="J1329" s="31">
        <f>INDEX('LA lookup'!H:H,MATCH('Known to services raw data'!B1329,'LA lookup'!G:G,0))</f>
        <v>42699</v>
      </c>
      <c r="K1329" s="31">
        <v>0.2810370266282583</v>
      </c>
      <c r="L1329" s="31" t="str">
        <f t="shared" si="81"/>
        <v>0.3 per 1000 0-17 yr olds</v>
      </c>
      <c r="M1329" s="31">
        <f t="shared" si="82"/>
        <v>0.2810370266282583</v>
      </c>
      <c r="N1329" s="31">
        <f t="shared" si="83"/>
        <v>0</v>
      </c>
    </row>
    <row r="1330" spans="1:14" x14ac:dyDescent="0.45">
      <c r="A1330" s="31" t="str">
        <f t="shared" si="80"/>
        <v>E06000041_Number of children fostered with relatives_Number</v>
      </c>
      <c r="B1330" s="31" t="s">
        <v>466</v>
      </c>
      <c r="C1330" s="31" t="s">
        <v>467</v>
      </c>
      <c r="D1330" s="31" t="s">
        <v>229</v>
      </c>
      <c r="E1330" s="31">
        <v>2019</v>
      </c>
      <c r="F1330" s="31" t="s">
        <v>94</v>
      </c>
      <c r="G1330" s="26" t="s">
        <v>95</v>
      </c>
      <c r="H1330" s="31" t="s">
        <v>743</v>
      </c>
      <c r="I1330" s="31">
        <v>17</v>
      </c>
      <c r="J1330" s="31">
        <f>INDEX('LA lookup'!H:H,MATCH('Known to services raw data'!B1330,'LA lookup'!G:G,0))</f>
        <v>39532</v>
      </c>
      <c r="K1330" s="31">
        <v>0.43003136699382777</v>
      </c>
      <c r="L1330" s="31" t="str">
        <f t="shared" si="81"/>
        <v>0.4 per 1000 0-17 yr olds</v>
      </c>
      <c r="M1330" s="31">
        <f t="shared" si="82"/>
        <v>0.43003136699382777</v>
      </c>
      <c r="N1330" s="31">
        <f t="shared" si="83"/>
        <v>0</v>
      </c>
    </row>
    <row r="1331" spans="1:14" x14ac:dyDescent="0.45">
      <c r="A1331" s="31" t="str">
        <f t="shared" si="80"/>
        <v>E10000003_Number of children fostered with relatives_Number</v>
      </c>
      <c r="B1331" s="31" t="s">
        <v>275</v>
      </c>
      <c r="C1331" s="31" t="s">
        <v>276</v>
      </c>
      <c r="D1331" s="31" t="s">
        <v>229</v>
      </c>
      <c r="E1331" s="31">
        <v>2019</v>
      </c>
      <c r="F1331" s="31" t="s">
        <v>94</v>
      </c>
      <c r="G1331" s="26" t="s">
        <v>95</v>
      </c>
      <c r="H1331" s="31" t="s">
        <v>743</v>
      </c>
      <c r="I1331" s="31">
        <v>42</v>
      </c>
      <c r="J1331" s="31">
        <f>INDEX('LA lookup'!H:H,MATCH('Known to services raw data'!B1331,'LA lookup'!G:G,0))</f>
        <v>135719</v>
      </c>
      <c r="K1331" s="31">
        <v>0.3094629344454351</v>
      </c>
      <c r="L1331" s="31" t="str">
        <f t="shared" si="81"/>
        <v>0.3 per 1000 0-17 yr olds</v>
      </c>
      <c r="M1331" s="31">
        <f t="shared" si="82"/>
        <v>0.3094629344454351</v>
      </c>
      <c r="N1331" s="31">
        <f t="shared" si="83"/>
        <v>0</v>
      </c>
    </row>
    <row r="1332" spans="1:14" x14ac:dyDescent="0.45">
      <c r="A1332" s="31" t="str">
        <f t="shared" si="80"/>
        <v>E06000031_Number of children fostered with relatives_Number</v>
      </c>
      <c r="B1332" s="31" t="s">
        <v>379</v>
      </c>
      <c r="C1332" s="31" t="s">
        <v>380</v>
      </c>
      <c r="D1332" s="31" t="s">
        <v>229</v>
      </c>
      <c r="E1332" s="31">
        <v>2019</v>
      </c>
      <c r="F1332" s="31" t="s">
        <v>94</v>
      </c>
      <c r="G1332" s="26" t="s">
        <v>95</v>
      </c>
      <c r="H1332" s="31" t="s">
        <v>743</v>
      </c>
      <c r="I1332" s="31">
        <v>16</v>
      </c>
      <c r="J1332" s="31">
        <f>INDEX('LA lookup'!H:H,MATCH('Known to services raw data'!B1332,'LA lookup'!G:G,0))</f>
        <v>51137</v>
      </c>
      <c r="K1332" s="31">
        <v>0.31288499520894847</v>
      </c>
      <c r="L1332" s="31" t="str">
        <f t="shared" si="81"/>
        <v>0.3 per 1000 0-17 yr olds</v>
      </c>
      <c r="M1332" s="31">
        <f t="shared" si="82"/>
        <v>0.31288499520894847</v>
      </c>
      <c r="N1332" s="31">
        <f t="shared" si="83"/>
        <v>0</v>
      </c>
    </row>
    <row r="1333" spans="1:14" x14ac:dyDescent="0.45">
      <c r="A1333" s="31" t="str">
        <f t="shared" si="80"/>
        <v>E06000006_Number of children fostered with relatives_Number</v>
      </c>
      <c r="B1333" s="31" t="s">
        <v>531</v>
      </c>
      <c r="C1333" s="31" t="s">
        <v>722</v>
      </c>
      <c r="D1333" s="31" t="s">
        <v>229</v>
      </c>
      <c r="E1333" s="31">
        <v>2019</v>
      </c>
      <c r="F1333" s="31" t="s">
        <v>94</v>
      </c>
      <c r="G1333" s="26" t="s">
        <v>95</v>
      </c>
      <c r="H1333" s="31" t="s">
        <v>743</v>
      </c>
      <c r="I1333" s="31">
        <v>26</v>
      </c>
      <c r="J1333" s="31">
        <f>INDEX('LA lookup'!H:H,MATCH('Known to services raw data'!B1333,'LA lookup'!G:G,0))</f>
        <v>28617</v>
      </c>
      <c r="K1333" s="31">
        <v>0.90855086137610519</v>
      </c>
      <c r="L1333" s="31" t="str">
        <f t="shared" si="81"/>
        <v>0.9 per 1000 0-17 yr olds</v>
      </c>
      <c r="M1333" s="31">
        <f t="shared" si="82"/>
        <v>0.90855086137610519</v>
      </c>
      <c r="N1333" s="31">
        <f t="shared" si="83"/>
        <v>0</v>
      </c>
    </row>
    <row r="1334" spans="1:14" x14ac:dyDescent="0.45">
      <c r="A1334" s="31" t="str">
        <f t="shared" si="80"/>
        <v>E06000007_Number of children fostered with relatives_Number</v>
      </c>
      <c r="B1334" s="31" t="s">
        <v>452</v>
      </c>
      <c r="C1334" s="31" t="s">
        <v>453</v>
      </c>
      <c r="D1334" s="31" t="s">
        <v>229</v>
      </c>
      <c r="E1334" s="31">
        <v>2019</v>
      </c>
      <c r="F1334" s="31" t="s">
        <v>94</v>
      </c>
      <c r="G1334" s="26" t="s">
        <v>95</v>
      </c>
      <c r="H1334" s="31" t="s">
        <v>743</v>
      </c>
      <c r="I1334" s="31">
        <v>74</v>
      </c>
      <c r="J1334" s="31">
        <f>INDEX('LA lookup'!H:H,MATCH('Known to services raw data'!B1334,'LA lookup'!G:G,0))</f>
        <v>44484</v>
      </c>
      <c r="K1334" s="31">
        <v>1.6635194676737703</v>
      </c>
      <c r="L1334" s="31" t="str">
        <f t="shared" si="81"/>
        <v>1.7 per 1000 0-17 yr olds</v>
      </c>
      <c r="M1334" s="31">
        <f t="shared" si="82"/>
        <v>1.6635194676737703</v>
      </c>
      <c r="N1334" s="31">
        <f t="shared" si="83"/>
        <v>0</v>
      </c>
    </row>
    <row r="1335" spans="1:14" x14ac:dyDescent="0.45">
      <c r="A1335" s="31" t="str">
        <f t="shared" si="80"/>
        <v>E10000008_Number of children fostered with relatives_Number</v>
      </c>
      <c r="B1335" s="31" t="s">
        <v>504</v>
      </c>
      <c r="C1335" s="31" t="s">
        <v>505</v>
      </c>
      <c r="D1335" s="31" t="s">
        <v>229</v>
      </c>
      <c r="E1335" s="31">
        <v>2019</v>
      </c>
      <c r="F1335" s="31" t="s">
        <v>94</v>
      </c>
      <c r="G1335" s="26" t="s">
        <v>95</v>
      </c>
      <c r="H1335" s="31" t="s">
        <v>743</v>
      </c>
      <c r="I1335" s="31">
        <v>93</v>
      </c>
      <c r="J1335" s="31">
        <f>INDEX('LA lookup'!H:H,MATCH('Known to services raw data'!B1335,'LA lookup'!G:G,0))</f>
        <v>145878</v>
      </c>
      <c r="K1335" s="31">
        <v>0.63751902274503347</v>
      </c>
      <c r="L1335" s="31" t="str">
        <f t="shared" si="81"/>
        <v>0.6 per 1000 0-17 yr olds</v>
      </c>
      <c r="M1335" s="31">
        <f t="shared" si="82"/>
        <v>0.63751902274503347</v>
      </c>
      <c r="N1335" s="31">
        <f t="shared" si="83"/>
        <v>0</v>
      </c>
    </row>
    <row r="1336" spans="1:14" x14ac:dyDescent="0.45">
      <c r="A1336" s="31" t="str">
        <f t="shared" si="80"/>
        <v>E06000026_Number of children fostered with relatives_Number</v>
      </c>
      <c r="B1336" s="31" t="s">
        <v>381</v>
      </c>
      <c r="C1336" s="31" t="s">
        <v>382</v>
      </c>
      <c r="D1336" s="31" t="s">
        <v>229</v>
      </c>
      <c r="E1336" s="31">
        <v>2019</v>
      </c>
      <c r="F1336" s="31" t="s">
        <v>94</v>
      </c>
      <c r="G1336" s="26" t="s">
        <v>95</v>
      </c>
      <c r="H1336" s="31" t="s">
        <v>743</v>
      </c>
      <c r="I1336" s="31">
        <v>25</v>
      </c>
      <c r="J1336" s="31">
        <f>INDEX('LA lookup'!H:H,MATCH('Known to services raw data'!B1336,'LA lookup'!G:G,0))</f>
        <v>52552</v>
      </c>
      <c r="K1336" s="31">
        <v>0.47571928756279497</v>
      </c>
      <c r="L1336" s="31" t="str">
        <f t="shared" si="81"/>
        <v>0.5 per 1000 0-17 yr olds</v>
      </c>
      <c r="M1336" s="31">
        <f t="shared" si="82"/>
        <v>0.47571928756279497</v>
      </c>
      <c r="N1336" s="31">
        <f t="shared" si="83"/>
        <v>0</v>
      </c>
    </row>
    <row r="1337" spans="1:14" x14ac:dyDescent="0.45">
      <c r="A1337" s="31" t="str">
        <f t="shared" si="80"/>
        <v>E06000027_Number of children fostered with relatives_Number</v>
      </c>
      <c r="B1337" s="31" t="s">
        <v>438</v>
      </c>
      <c r="C1337" s="31" t="s">
        <v>439</v>
      </c>
      <c r="D1337" s="31" t="s">
        <v>229</v>
      </c>
      <c r="E1337" s="31">
        <v>2019</v>
      </c>
      <c r="F1337" s="31" t="s">
        <v>94</v>
      </c>
      <c r="G1337" s="26" t="s">
        <v>95</v>
      </c>
      <c r="H1337" s="31" t="s">
        <v>743</v>
      </c>
      <c r="I1337" s="31">
        <v>40</v>
      </c>
      <c r="J1337" s="31">
        <f>INDEX('LA lookup'!H:H,MATCH('Known to services raw data'!B1337,'LA lookup'!G:G,0))</f>
        <v>25423</v>
      </c>
      <c r="K1337" s="31">
        <v>1.5733784368485229</v>
      </c>
      <c r="L1337" s="31" t="str">
        <f t="shared" si="81"/>
        <v>1.6 per 1000 0-17 yr olds</v>
      </c>
      <c r="M1337" s="31">
        <f t="shared" si="82"/>
        <v>1.5733784368485229</v>
      </c>
      <c r="N1337" s="31">
        <f t="shared" si="83"/>
        <v>0</v>
      </c>
    </row>
    <row r="1338" spans="1:14" x14ac:dyDescent="0.45">
      <c r="A1338" s="31" t="str">
        <f t="shared" si="80"/>
        <v>E10000012_Number of children fostered with relatives_Number</v>
      </c>
      <c r="B1338" s="31" t="s">
        <v>303</v>
      </c>
      <c r="C1338" s="31" t="s">
        <v>304</v>
      </c>
      <c r="D1338" s="31" t="s">
        <v>229</v>
      </c>
      <c r="E1338" s="31">
        <v>2019</v>
      </c>
      <c r="F1338" s="31" t="s">
        <v>94</v>
      </c>
      <c r="G1338" s="26" t="s">
        <v>95</v>
      </c>
      <c r="H1338" s="31" t="s">
        <v>743</v>
      </c>
      <c r="I1338" s="31">
        <v>57</v>
      </c>
      <c r="J1338" s="31">
        <f>INDEX('LA lookup'!H:H,MATCH('Known to services raw data'!B1338,'LA lookup'!G:G,0))</f>
        <v>311172</v>
      </c>
      <c r="K1338" s="31">
        <v>0.1831784350777062</v>
      </c>
      <c r="L1338" s="31" t="str">
        <f t="shared" si="81"/>
        <v>0.2 per 1000 0-17 yr olds</v>
      </c>
      <c r="M1338" s="31">
        <f t="shared" si="82"/>
        <v>0.1831784350777062</v>
      </c>
      <c r="N1338" s="31">
        <f t="shared" si="83"/>
        <v>0</v>
      </c>
    </row>
    <row r="1339" spans="1:14" x14ac:dyDescent="0.45">
      <c r="A1339" s="31" t="str">
        <f t="shared" si="80"/>
        <v>E06000033_Number of children fostered with relatives_Number</v>
      </c>
      <c r="B1339" s="31" t="s">
        <v>412</v>
      </c>
      <c r="C1339" s="31" t="s">
        <v>413</v>
      </c>
      <c r="D1339" s="31" t="s">
        <v>229</v>
      </c>
      <c r="E1339" s="31">
        <v>2019</v>
      </c>
      <c r="F1339" s="31" t="s">
        <v>94</v>
      </c>
      <c r="G1339" s="26" t="s">
        <v>95</v>
      </c>
      <c r="H1339" s="31" t="s">
        <v>743</v>
      </c>
      <c r="I1339" s="31">
        <v>31</v>
      </c>
      <c r="J1339" s="31">
        <f>INDEX('LA lookup'!H:H,MATCH('Known to services raw data'!B1339,'LA lookup'!G:G,0))</f>
        <v>39540</v>
      </c>
      <c r="K1339" s="31">
        <v>0.78401618614061719</v>
      </c>
      <c r="L1339" s="31" t="str">
        <f t="shared" si="81"/>
        <v>0.8 per 1000 0-17 yr olds</v>
      </c>
      <c r="M1339" s="31">
        <f t="shared" si="82"/>
        <v>0.78401618614061719</v>
      </c>
      <c r="N1339" s="31">
        <f t="shared" si="83"/>
        <v>0</v>
      </c>
    </row>
    <row r="1340" spans="1:14" x14ac:dyDescent="0.45">
      <c r="A1340" s="31" t="str">
        <f t="shared" si="80"/>
        <v>E06000034_Number of children fostered with relatives_Number</v>
      </c>
      <c r="B1340" s="31" t="s">
        <v>493</v>
      </c>
      <c r="C1340" s="31" t="s">
        <v>731</v>
      </c>
      <c r="D1340" s="31" t="s">
        <v>229</v>
      </c>
      <c r="E1340" s="31">
        <v>2019</v>
      </c>
      <c r="F1340" s="31" t="s">
        <v>94</v>
      </c>
      <c r="G1340" s="26" t="s">
        <v>95</v>
      </c>
      <c r="H1340" s="31" t="s">
        <v>743</v>
      </c>
      <c r="I1340" s="31">
        <v>27</v>
      </c>
      <c r="J1340" s="31">
        <f>INDEX('LA lookup'!H:H,MATCH('Known to services raw data'!B1340,'LA lookup'!G:G,0))</f>
        <v>43762</v>
      </c>
      <c r="K1340" s="31">
        <v>0.61697363009003248</v>
      </c>
      <c r="L1340" s="31" t="str">
        <f t="shared" si="81"/>
        <v>0.6 per 1000 0-17 yr olds</v>
      </c>
      <c r="M1340" s="31">
        <f t="shared" si="82"/>
        <v>0.61697363009003248</v>
      </c>
      <c r="N1340" s="31">
        <f t="shared" si="83"/>
        <v>0</v>
      </c>
    </row>
    <row r="1341" spans="1:14" x14ac:dyDescent="0.45">
      <c r="A1341" s="31" t="str">
        <f t="shared" si="80"/>
        <v>E06000019_Number of children fostered with relatives_Number</v>
      </c>
      <c r="B1341" s="31" t="s">
        <v>317</v>
      </c>
      <c r="C1341" s="31" t="s">
        <v>318</v>
      </c>
      <c r="D1341" s="31" t="s">
        <v>229</v>
      </c>
      <c r="E1341" s="31">
        <v>2019</v>
      </c>
      <c r="F1341" s="31" t="s">
        <v>94</v>
      </c>
      <c r="G1341" s="26" t="s">
        <v>95</v>
      </c>
      <c r="H1341" s="31" t="s">
        <v>743</v>
      </c>
      <c r="I1341" s="31">
        <v>64</v>
      </c>
      <c r="J1341" s="31">
        <f>INDEX('LA lookup'!H:H,MATCH('Known to services raw data'!B1341,'LA lookup'!G:G,0))</f>
        <v>36103</v>
      </c>
      <c r="K1341" s="31">
        <v>1.7727058693183391</v>
      </c>
      <c r="L1341" s="31" t="str">
        <f t="shared" si="81"/>
        <v>1.8 per 1000 0-17 yr olds</v>
      </c>
      <c r="M1341" s="31">
        <f t="shared" si="82"/>
        <v>1.7727058693183391</v>
      </c>
      <c r="N1341" s="31">
        <f t="shared" si="83"/>
        <v>0</v>
      </c>
    </row>
    <row r="1342" spans="1:14" x14ac:dyDescent="0.45">
      <c r="A1342" s="31" t="str">
        <f t="shared" si="80"/>
        <v>E10000034_Number of children fostered with relatives_Number</v>
      </c>
      <c r="B1342" s="31" t="s">
        <v>470</v>
      </c>
      <c r="C1342" s="31" t="s">
        <v>471</v>
      </c>
      <c r="D1342" s="31" t="s">
        <v>229</v>
      </c>
      <c r="E1342" s="31">
        <v>2019</v>
      </c>
      <c r="F1342" s="31" t="s">
        <v>94</v>
      </c>
      <c r="G1342" s="26" t="s">
        <v>95</v>
      </c>
      <c r="H1342" s="31" t="s">
        <v>743</v>
      </c>
      <c r="I1342" s="31">
        <v>172</v>
      </c>
      <c r="J1342" s="31">
        <f>INDEX('LA lookup'!H:H,MATCH('Known to services raw data'!B1342,'LA lookup'!G:G,0))</f>
        <v>117783</v>
      </c>
      <c r="K1342" s="31">
        <v>1.460312608780554</v>
      </c>
      <c r="L1342" s="31" t="str">
        <f t="shared" si="81"/>
        <v>1.5 per 1000 0-17 yr olds</v>
      </c>
      <c r="M1342" s="31">
        <f t="shared" si="82"/>
        <v>1.460312608780554</v>
      </c>
      <c r="N1342" s="31">
        <f t="shared" si="83"/>
        <v>0</v>
      </c>
    </row>
    <row r="1343" spans="1:14" x14ac:dyDescent="0.45">
      <c r="A1343" s="31" t="str">
        <f t="shared" si="80"/>
        <v>E10000016_Number of children fostered with relatives_Number</v>
      </c>
      <c r="B1343" s="31" t="s">
        <v>327</v>
      </c>
      <c r="C1343" s="31" t="s">
        <v>328</v>
      </c>
      <c r="D1343" s="31" t="s">
        <v>229</v>
      </c>
      <c r="E1343" s="31">
        <v>2019</v>
      </c>
      <c r="F1343" s="31" t="s">
        <v>94</v>
      </c>
      <c r="G1343" s="26" t="s">
        <v>95</v>
      </c>
      <c r="H1343" s="31" t="s">
        <v>743</v>
      </c>
      <c r="I1343" s="31">
        <v>47</v>
      </c>
      <c r="J1343" s="31">
        <f>INDEX('LA lookup'!H:H,MATCH('Known to services raw data'!B1343,'LA lookup'!G:G,0))</f>
        <v>340140</v>
      </c>
      <c r="K1343" s="31">
        <v>0.13817839713059327</v>
      </c>
      <c r="L1343" s="31" t="str">
        <f t="shared" si="81"/>
        <v>0.1 per 1000 0-17 yr olds</v>
      </c>
      <c r="M1343" s="31">
        <f t="shared" si="82"/>
        <v>0.13817839713059327</v>
      </c>
      <c r="N1343" s="31">
        <f t="shared" si="83"/>
        <v>0</v>
      </c>
    </row>
    <row r="1344" spans="1:14" x14ac:dyDescent="0.45">
      <c r="A1344" s="31" t="str">
        <f t="shared" si="80"/>
        <v>E06000035_Number of children fostered with relatives_Number</v>
      </c>
      <c r="B1344" s="31" t="s">
        <v>351</v>
      </c>
      <c r="C1344" s="31" t="s">
        <v>352</v>
      </c>
      <c r="D1344" s="31" t="s">
        <v>229</v>
      </c>
      <c r="E1344" s="31">
        <v>2019</v>
      </c>
      <c r="F1344" s="31" t="s">
        <v>94</v>
      </c>
      <c r="G1344" s="26" t="s">
        <v>95</v>
      </c>
      <c r="H1344" s="31" t="s">
        <v>743</v>
      </c>
      <c r="I1344" s="31">
        <v>35</v>
      </c>
      <c r="J1344" s="31">
        <f>INDEX('LA lookup'!H:H,MATCH('Known to services raw data'!B1344,'LA lookup'!G:G,0))</f>
        <v>64391</v>
      </c>
      <c r="K1344" s="31">
        <v>0.54355422341631598</v>
      </c>
      <c r="L1344" s="31" t="str">
        <f t="shared" si="81"/>
        <v>0.5 per 1000 0-17 yr olds</v>
      </c>
      <c r="M1344" s="31">
        <f t="shared" si="82"/>
        <v>0.54355422341631598</v>
      </c>
      <c r="N1344" s="31">
        <f t="shared" si="83"/>
        <v>0</v>
      </c>
    </row>
    <row r="1345" spans="1:14" x14ac:dyDescent="0.45">
      <c r="A1345" s="31" t="str">
        <f t="shared" si="80"/>
        <v>E10000017_Number of children fostered with relatives_Number</v>
      </c>
      <c r="B1345" s="31" t="s">
        <v>337</v>
      </c>
      <c r="C1345" s="31" t="s">
        <v>338</v>
      </c>
      <c r="D1345" s="31" t="s">
        <v>229</v>
      </c>
      <c r="E1345" s="31">
        <v>2019</v>
      </c>
      <c r="F1345" s="31" t="s">
        <v>94</v>
      </c>
      <c r="G1345" s="26" t="s">
        <v>95</v>
      </c>
      <c r="H1345" s="31" t="s">
        <v>743</v>
      </c>
      <c r="I1345" s="31">
        <v>231</v>
      </c>
      <c r="J1345" s="31">
        <f>INDEX('LA lookup'!H:H,MATCH('Known to services raw data'!B1345,'LA lookup'!G:G,0))</f>
        <v>249727</v>
      </c>
      <c r="K1345" s="31">
        <v>0.92501011104125697</v>
      </c>
      <c r="L1345" s="31" t="str">
        <f t="shared" si="81"/>
        <v>0.9 per 1000 0-17 yr olds</v>
      </c>
      <c r="M1345" s="31">
        <f t="shared" si="82"/>
        <v>0.92501011104125697</v>
      </c>
      <c r="N1345" s="31">
        <f t="shared" si="83"/>
        <v>0</v>
      </c>
    </row>
    <row r="1346" spans="1:14" x14ac:dyDescent="0.45">
      <c r="A1346" s="31" t="str">
        <f t="shared" si="80"/>
        <v>E06000008_Number of children fostered with relatives_Number</v>
      </c>
      <c r="B1346" s="31" t="s">
        <v>247</v>
      </c>
      <c r="C1346" s="31" t="s">
        <v>248</v>
      </c>
      <c r="D1346" s="31" t="s">
        <v>229</v>
      </c>
      <c r="E1346" s="31">
        <v>2019</v>
      </c>
      <c r="F1346" s="31" t="s">
        <v>94</v>
      </c>
      <c r="G1346" s="26" t="s">
        <v>95</v>
      </c>
      <c r="H1346" s="31" t="s">
        <v>743</v>
      </c>
      <c r="I1346" s="31">
        <v>43</v>
      </c>
      <c r="J1346" s="31">
        <f>INDEX('LA lookup'!H:H,MATCH('Known to services raw data'!B1346,'LA lookup'!G:G,0))</f>
        <v>38481</v>
      </c>
      <c r="K1346" s="31">
        <v>1.1174345781034796</v>
      </c>
      <c r="L1346" s="31" t="str">
        <f t="shared" si="81"/>
        <v>1.1 per 1000 0-17 yr olds</v>
      </c>
      <c r="M1346" s="31">
        <f t="shared" si="82"/>
        <v>1.1174345781034796</v>
      </c>
      <c r="N1346" s="31">
        <f t="shared" si="83"/>
        <v>0</v>
      </c>
    </row>
    <row r="1347" spans="1:14" x14ac:dyDescent="0.45">
      <c r="A1347" s="31" t="str">
        <f t="shared" ref="A1347:A1410" si="84">CONCATENATE(B1347,"_",G1347,"_",H1347)</f>
        <v>E06000009_Number of children fostered with relatives_Number</v>
      </c>
      <c r="B1347" s="31" t="s">
        <v>249</v>
      </c>
      <c r="C1347" s="31" t="s">
        <v>250</v>
      </c>
      <c r="D1347" s="31" t="s">
        <v>229</v>
      </c>
      <c r="E1347" s="31">
        <v>2019</v>
      </c>
      <c r="F1347" s="31" t="s">
        <v>94</v>
      </c>
      <c r="G1347" s="26" t="s">
        <v>95</v>
      </c>
      <c r="H1347" s="31" t="s">
        <v>743</v>
      </c>
      <c r="I1347" s="31">
        <v>75</v>
      </c>
      <c r="J1347" s="31">
        <f>INDEX('LA lookup'!H:H,MATCH('Known to services raw data'!B1347,'LA lookup'!G:G,0))</f>
        <v>28904</v>
      </c>
      <c r="K1347" s="31">
        <v>2.5947965679490728</v>
      </c>
      <c r="L1347" s="31" t="str">
        <f t="shared" ref="L1347:L1410" si="85">IF(LOWER(H1347)="percentage",CONCATENATE(I1347,"%"),IF(LOWER(H1347)="proportion",CONCATENATE(ROUND(I1347,1)," per 1000 households"),IF(J1347="NA",K1347,IF(OR(ISERROR(I1347),ISBLANK(I1347),NOT(ISNUMBER(I1347))),"N/A",CONCATENATE(ROUND(I1347/J1347*1000,1)," per 1000 0-17 yr olds")))))</f>
        <v>2.6 per 1000 0-17 yr olds</v>
      </c>
      <c r="M1347" s="31">
        <f t="shared" ref="M1347:M1368" si="86">IF(LOWER(H1347)="percentage",I1347,IF(LOWER(H1347)="proportion",I1347,IF(J1347="NA",K1347,IF(OR(ISERROR(I1347),ISBLANK(I1347),NOT(ISNUMBER(I1347))),"N/A",I1347/J1347*1000))))</f>
        <v>2.5947965679490728</v>
      </c>
      <c r="N1347" s="31">
        <f t="shared" si="83"/>
        <v>0</v>
      </c>
    </row>
    <row r="1348" spans="1:14" x14ac:dyDescent="0.45">
      <c r="A1348" s="31" t="str">
        <f t="shared" si="84"/>
        <v>E10000024_Number of children fostered with relatives_Number</v>
      </c>
      <c r="B1348" s="31" t="s">
        <v>572</v>
      </c>
      <c r="C1348" s="31" t="s">
        <v>573</v>
      </c>
      <c r="D1348" s="31" t="s">
        <v>229</v>
      </c>
      <c r="E1348" s="31">
        <v>2019</v>
      </c>
      <c r="F1348" s="31" t="s">
        <v>94</v>
      </c>
      <c r="G1348" s="26" t="s">
        <v>95</v>
      </c>
      <c r="H1348" s="31" t="s">
        <v>743</v>
      </c>
      <c r="I1348" s="31">
        <v>75</v>
      </c>
      <c r="J1348" s="31">
        <f>INDEX('LA lookup'!H:H,MATCH('Known to services raw data'!B1348,'LA lookup'!G:G,0))</f>
        <v>166542</v>
      </c>
      <c r="K1348" s="31">
        <v>0.45033685196527001</v>
      </c>
      <c r="L1348" s="31" t="str">
        <f t="shared" si="85"/>
        <v>0.5 per 1000 0-17 yr olds</v>
      </c>
      <c r="M1348" s="31">
        <f t="shared" si="86"/>
        <v>0.45033685196527001</v>
      </c>
      <c r="N1348" s="31">
        <f t="shared" ref="N1348:N1411" si="87">IF(OR(C1348="City of London",C1348="Isles of Scilly"),1,0)</f>
        <v>0</v>
      </c>
    </row>
    <row r="1349" spans="1:14" x14ac:dyDescent="0.45">
      <c r="A1349" s="31" t="str">
        <f t="shared" si="84"/>
        <v>E06000018_Number of children fostered with relatives_Number</v>
      </c>
      <c r="B1349" s="31" t="s">
        <v>373</v>
      </c>
      <c r="C1349" s="31" t="s">
        <v>374</v>
      </c>
      <c r="D1349" s="31" t="s">
        <v>229</v>
      </c>
      <c r="E1349" s="31">
        <v>2019</v>
      </c>
      <c r="F1349" s="31" t="s">
        <v>94</v>
      </c>
      <c r="G1349" s="26" t="s">
        <v>95</v>
      </c>
      <c r="H1349" s="31" t="s">
        <v>743</v>
      </c>
      <c r="I1349" s="31">
        <v>45</v>
      </c>
      <c r="J1349" s="31">
        <f>INDEX('LA lookup'!H:H,MATCH('Known to services raw data'!B1349,'LA lookup'!G:G,0))</f>
        <v>68651</v>
      </c>
      <c r="K1349" s="31">
        <v>0.65548935922273532</v>
      </c>
      <c r="L1349" s="31" t="str">
        <f t="shared" si="85"/>
        <v>0.7 per 1000 0-17 yr olds</v>
      </c>
      <c r="M1349" s="31">
        <f t="shared" si="86"/>
        <v>0.65548935922273532</v>
      </c>
      <c r="N1349" s="31">
        <f t="shared" si="87"/>
        <v>0</v>
      </c>
    </row>
    <row r="1350" spans="1:14" x14ac:dyDescent="0.45">
      <c r="A1350" s="31" t="str">
        <f t="shared" si="84"/>
        <v>E06000051_Number of children fostered with relatives_Number</v>
      </c>
      <c r="B1350" s="31" t="s">
        <v>403</v>
      </c>
      <c r="C1350" s="31" t="s">
        <v>166</v>
      </c>
      <c r="D1350" s="31" t="s">
        <v>229</v>
      </c>
      <c r="E1350" s="31">
        <v>2019</v>
      </c>
      <c r="F1350" s="31" t="s">
        <v>94</v>
      </c>
      <c r="G1350" s="26" t="s">
        <v>95</v>
      </c>
      <c r="H1350" s="31" t="s">
        <v>743</v>
      </c>
      <c r="I1350" s="31">
        <v>92</v>
      </c>
      <c r="J1350" s="31">
        <f>INDEX('LA lookup'!H:H,MATCH('Known to services raw data'!B1350,'LA lookup'!G:G,0))</f>
        <v>59839</v>
      </c>
      <c r="K1350" s="31">
        <v>1.5374588479085545</v>
      </c>
      <c r="L1350" s="31" t="str">
        <f t="shared" si="85"/>
        <v>1.5 per 1000 0-17 yr olds</v>
      </c>
      <c r="M1350" s="31">
        <f t="shared" si="86"/>
        <v>1.5374588479085545</v>
      </c>
      <c r="N1350" s="31">
        <f t="shared" si="87"/>
        <v>0</v>
      </c>
    </row>
    <row r="1351" spans="1:14" x14ac:dyDescent="0.45">
      <c r="A1351" s="31" t="str">
        <f t="shared" si="84"/>
        <v>E06000020_Number of children fostered with relatives_Number</v>
      </c>
      <c r="B1351" s="31" t="s">
        <v>570</v>
      </c>
      <c r="C1351" s="31" t="s">
        <v>730</v>
      </c>
      <c r="D1351" s="31" t="s">
        <v>229</v>
      </c>
      <c r="E1351" s="31">
        <v>2019</v>
      </c>
      <c r="F1351" s="31" t="s">
        <v>94</v>
      </c>
      <c r="G1351" s="26" t="s">
        <v>95</v>
      </c>
      <c r="H1351" s="31" t="s">
        <v>743</v>
      </c>
      <c r="I1351" s="31">
        <v>47</v>
      </c>
      <c r="J1351" s="31">
        <f>INDEX('LA lookup'!H:H,MATCH('Known to services raw data'!B1351,'LA lookup'!G:G,0))</f>
        <v>40620</v>
      </c>
      <c r="K1351" s="31">
        <v>1.1570654849827671</v>
      </c>
      <c r="L1351" s="31" t="str">
        <f t="shared" si="85"/>
        <v>1.2 per 1000 0-17 yr olds</v>
      </c>
      <c r="M1351" s="31">
        <f t="shared" si="86"/>
        <v>1.1570654849827671</v>
      </c>
      <c r="N1351" s="31">
        <f t="shared" si="87"/>
        <v>0</v>
      </c>
    </row>
    <row r="1352" spans="1:14" x14ac:dyDescent="0.45">
      <c r="A1352" s="31" t="str">
        <f t="shared" si="84"/>
        <v>E06000049_Number of children fostered with relatives_Number</v>
      </c>
      <c r="B1352" s="31" t="s">
        <v>541</v>
      </c>
      <c r="C1352" s="31" t="s">
        <v>718</v>
      </c>
      <c r="D1352" s="31" t="s">
        <v>229</v>
      </c>
      <c r="E1352" s="31">
        <v>2019</v>
      </c>
      <c r="F1352" s="31" t="s">
        <v>94</v>
      </c>
      <c r="G1352" s="26" t="s">
        <v>95</v>
      </c>
      <c r="H1352" s="31" t="s">
        <v>743</v>
      </c>
      <c r="I1352" s="31">
        <v>51</v>
      </c>
      <c r="J1352" s="31">
        <f>INDEX('LA lookup'!H:H,MATCH('Known to services raw data'!B1352,'LA lookup'!G:G,0))</f>
        <v>76523</v>
      </c>
      <c r="K1352" s="31">
        <v>0.66646629118042933</v>
      </c>
      <c r="L1352" s="31" t="str">
        <f t="shared" si="85"/>
        <v>0.7 per 1000 0-17 yr olds</v>
      </c>
      <c r="M1352" s="31">
        <f t="shared" si="86"/>
        <v>0.66646629118042933</v>
      </c>
      <c r="N1352" s="31">
        <f t="shared" si="87"/>
        <v>0</v>
      </c>
    </row>
    <row r="1353" spans="1:14" x14ac:dyDescent="0.45">
      <c r="A1353" s="31" t="str">
        <f t="shared" si="84"/>
        <v>E06000050_Number of children fostered with relatives_Number</v>
      </c>
      <c r="B1353" s="31" t="s">
        <v>281</v>
      </c>
      <c r="C1353" s="31" t="s">
        <v>282</v>
      </c>
      <c r="D1353" s="31" t="s">
        <v>229</v>
      </c>
      <c r="E1353" s="31">
        <v>2019</v>
      </c>
      <c r="F1353" s="31" t="s">
        <v>94</v>
      </c>
      <c r="G1353" s="26" t="s">
        <v>95</v>
      </c>
      <c r="H1353" s="31" t="s">
        <v>743</v>
      </c>
      <c r="I1353" s="31">
        <v>70</v>
      </c>
      <c r="J1353" s="31">
        <f>INDEX('LA lookup'!H:H,MATCH('Known to services raw data'!B1353,'LA lookup'!G:G,0))</f>
        <v>68054</v>
      </c>
      <c r="K1353" s="31">
        <v>1.0285949393128986</v>
      </c>
      <c r="L1353" s="31" t="str">
        <f t="shared" si="85"/>
        <v>1 per 1000 0-17 yr olds</v>
      </c>
      <c r="M1353" s="31">
        <f t="shared" si="86"/>
        <v>1.0285949393128986</v>
      </c>
      <c r="N1353" s="31">
        <f t="shared" si="87"/>
        <v>0</v>
      </c>
    </row>
    <row r="1354" spans="1:14" x14ac:dyDescent="0.45">
      <c r="A1354" s="31" t="str">
        <f t="shared" si="84"/>
        <v>E06000052_Number of children fostered with relatives_Number</v>
      </c>
      <c r="B1354" s="31" t="s">
        <v>482</v>
      </c>
      <c r="C1354" s="31" t="s">
        <v>720</v>
      </c>
      <c r="D1354" s="31" t="s">
        <v>229</v>
      </c>
      <c r="E1354" s="31">
        <v>2019</v>
      </c>
      <c r="F1354" s="31" t="s">
        <v>94</v>
      </c>
      <c r="G1354" s="26" t="s">
        <v>95</v>
      </c>
      <c r="H1354" s="31" t="s">
        <v>743</v>
      </c>
      <c r="I1354" s="31">
        <v>38</v>
      </c>
      <c r="J1354" s="31">
        <f>INDEX('LA lookup'!H:H,MATCH('Known to services raw data'!B1354,'LA lookup'!G:G,0))</f>
        <v>107810</v>
      </c>
      <c r="K1354" s="31">
        <v>0.35247194137835081</v>
      </c>
      <c r="L1354" s="31" t="str">
        <f t="shared" si="85"/>
        <v>0.4 per 1000 0-17 yr olds</v>
      </c>
      <c r="M1354" s="31">
        <f t="shared" si="86"/>
        <v>0.35247194137835081</v>
      </c>
      <c r="N1354" s="31">
        <f t="shared" si="87"/>
        <v>0</v>
      </c>
    </row>
    <row r="1355" spans="1:14" x14ac:dyDescent="0.45">
      <c r="A1355" s="31" t="str">
        <f t="shared" si="84"/>
        <v>E10000006_Number of children fostered with relatives_Number</v>
      </c>
      <c r="B1355" s="31" t="s">
        <v>285</v>
      </c>
      <c r="C1355" s="31" t="s">
        <v>286</v>
      </c>
      <c r="D1355" s="31" t="s">
        <v>229</v>
      </c>
      <c r="E1355" s="31">
        <v>2019</v>
      </c>
      <c r="F1355" s="31" t="s">
        <v>94</v>
      </c>
      <c r="G1355" s="26" t="s">
        <v>95</v>
      </c>
      <c r="H1355" s="31" t="s">
        <v>743</v>
      </c>
      <c r="I1355" s="31">
        <v>62</v>
      </c>
      <c r="J1355" s="31">
        <f>INDEX('LA lookup'!H:H,MATCH('Known to services raw data'!B1355,'LA lookup'!G:G,0))</f>
        <v>92500</v>
      </c>
      <c r="K1355" s="31">
        <v>0.67027027027027031</v>
      </c>
      <c r="L1355" s="31" t="str">
        <f t="shared" si="85"/>
        <v>0.7 per 1000 0-17 yr olds</v>
      </c>
      <c r="M1355" s="31">
        <f t="shared" si="86"/>
        <v>0.67027027027027031</v>
      </c>
      <c r="N1355" s="31">
        <f t="shared" si="87"/>
        <v>0</v>
      </c>
    </row>
    <row r="1356" spans="1:14" x14ac:dyDescent="0.45">
      <c r="A1356" s="31" t="str">
        <f t="shared" si="84"/>
        <v>E10000013_Number of children fostered with relatives_Number</v>
      </c>
      <c r="B1356" s="31" t="s">
        <v>307</v>
      </c>
      <c r="C1356" s="31" t="s">
        <v>308</v>
      </c>
      <c r="D1356" s="31" t="s">
        <v>229</v>
      </c>
      <c r="E1356" s="31">
        <v>2019</v>
      </c>
      <c r="F1356" s="31" t="s">
        <v>94</v>
      </c>
      <c r="G1356" s="26" t="s">
        <v>95</v>
      </c>
      <c r="H1356" s="31" t="s">
        <v>743</v>
      </c>
      <c r="I1356" s="31">
        <v>96</v>
      </c>
      <c r="J1356" s="31">
        <f>INDEX('LA lookup'!H:H,MATCH('Known to services raw data'!B1356,'LA lookup'!G:G,0))</f>
        <v>128136</v>
      </c>
      <c r="K1356" s="31">
        <v>0.74920397078104506</v>
      </c>
      <c r="L1356" s="31" t="str">
        <f t="shared" si="85"/>
        <v>0.7 per 1000 0-17 yr olds</v>
      </c>
      <c r="M1356" s="31">
        <f t="shared" si="86"/>
        <v>0.74920397078104506</v>
      </c>
      <c r="N1356" s="31">
        <f t="shared" si="87"/>
        <v>0</v>
      </c>
    </row>
    <row r="1357" spans="1:14" x14ac:dyDescent="0.45">
      <c r="A1357" s="31" t="str">
        <f t="shared" si="84"/>
        <v>E10000015_Number of children fostered with relatives_Number</v>
      </c>
      <c r="B1357" s="31" t="s">
        <v>319</v>
      </c>
      <c r="C1357" s="31" t="s">
        <v>320</v>
      </c>
      <c r="D1357" s="31" t="s">
        <v>229</v>
      </c>
      <c r="E1357" s="31">
        <v>2019</v>
      </c>
      <c r="F1357" s="31" t="s">
        <v>94</v>
      </c>
      <c r="G1357" s="26" t="s">
        <v>95</v>
      </c>
      <c r="H1357" s="31" t="s">
        <v>743</v>
      </c>
      <c r="I1357" s="31">
        <v>71</v>
      </c>
      <c r="J1357" s="31">
        <f>INDEX('LA lookup'!H:H,MATCH('Known to services raw data'!B1357,'LA lookup'!G:G,0))</f>
        <v>271005</v>
      </c>
      <c r="K1357" s="31">
        <v>0.26198778620320656</v>
      </c>
      <c r="L1357" s="31" t="str">
        <f t="shared" si="85"/>
        <v>0.3 per 1000 0-17 yr olds</v>
      </c>
      <c r="M1357" s="31">
        <f t="shared" si="86"/>
        <v>0.26198778620320656</v>
      </c>
      <c r="N1357" s="31">
        <f t="shared" si="87"/>
        <v>0</v>
      </c>
    </row>
    <row r="1358" spans="1:14" x14ac:dyDescent="0.45">
      <c r="A1358" s="31" t="str">
        <f t="shared" si="84"/>
        <v>E06000046_Number of children fostered with relatives_Number</v>
      </c>
      <c r="B1358" s="31" t="s">
        <v>325</v>
      </c>
      <c r="C1358" s="31" t="s">
        <v>326</v>
      </c>
      <c r="D1358" s="31" t="s">
        <v>229</v>
      </c>
      <c r="E1358" s="31">
        <v>2019</v>
      </c>
      <c r="F1358" s="31" t="s">
        <v>94</v>
      </c>
      <c r="G1358" s="26" t="s">
        <v>95</v>
      </c>
      <c r="H1358" s="31" t="s">
        <v>743</v>
      </c>
      <c r="I1358" s="31">
        <v>61</v>
      </c>
      <c r="J1358" s="31">
        <f>INDEX('LA lookup'!H:H,MATCH('Known to services raw data'!B1358,'LA lookup'!G:G,0))</f>
        <v>24869</v>
      </c>
      <c r="K1358" s="31">
        <v>2.4528529494551448</v>
      </c>
      <c r="L1358" s="31" t="str">
        <f t="shared" si="85"/>
        <v>2.5 per 1000 0-17 yr olds</v>
      </c>
      <c r="M1358" s="31">
        <f t="shared" si="86"/>
        <v>2.4528529494551448</v>
      </c>
      <c r="N1358" s="31">
        <f t="shared" si="87"/>
        <v>0</v>
      </c>
    </row>
    <row r="1359" spans="1:14" x14ac:dyDescent="0.45">
      <c r="A1359" s="31" t="str">
        <f t="shared" si="84"/>
        <v>E10000019_Number of children fostered with relatives_Number</v>
      </c>
      <c r="B1359" s="31" t="s">
        <v>345</v>
      </c>
      <c r="C1359" s="31" t="s">
        <v>346</v>
      </c>
      <c r="D1359" s="31" t="s">
        <v>229</v>
      </c>
      <c r="E1359" s="31">
        <v>2019</v>
      </c>
      <c r="F1359" s="31" t="s">
        <v>94</v>
      </c>
      <c r="G1359" s="26" t="s">
        <v>95</v>
      </c>
      <c r="H1359" s="31" t="s">
        <v>743</v>
      </c>
      <c r="I1359" s="31">
        <v>88</v>
      </c>
      <c r="J1359" s="31">
        <f>INDEX('LA lookup'!H:H,MATCH('Known to services raw data'!B1359,'LA lookup'!G:G,0))</f>
        <v>145641</v>
      </c>
      <c r="K1359" s="31">
        <v>0.60422545849039766</v>
      </c>
      <c r="L1359" s="31" t="str">
        <f t="shared" si="85"/>
        <v>0.6 per 1000 0-17 yr olds</v>
      </c>
      <c r="M1359" s="31">
        <f t="shared" si="86"/>
        <v>0.60422545849039766</v>
      </c>
      <c r="N1359" s="31">
        <f t="shared" si="87"/>
        <v>0</v>
      </c>
    </row>
    <row r="1360" spans="1:14" x14ac:dyDescent="0.45">
      <c r="A1360" s="31" t="str">
        <f t="shared" si="84"/>
        <v>E10000020_Number of children fostered with relatives_Number</v>
      </c>
      <c r="B1360" s="31" t="s">
        <v>361</v>
      </c>
      <c r="C1360" s="31" t="s">
        <v>362</v>
      </c>
      <c r="D1360" s="31" t="s">
        <v>229</v>
      </c>
      <c r="E1360" s="31">
        <v>2019</v>
      </c>
      <c r="F1360" s="31" t="s">
        <v>94</v>
      </c>
      <c r="G1360" s="26" t="s">
        <v>95</v>
      </c>
      <c r="H1360" s="31" t="s">
        <v>743</v>
      </c>
      <c r="I1360" s="31">
        <v>89</v>
      </c>
      <c r="J1360" s="31">
        <f>INDEX('LA lookup'!H:H,MATCH('Known to services raw data'!B1360,'LA lookup'!G:G,0))</f>
        <v>170810</v>
      </c>
      <c r="K1360" s="31">
        <v>0.52104677712077752</v>
      </c>
      <c r="L1360" s="31" t="str">
        <f t="shared" si="85"/>
        <v>0.5 per 1000 0-17 yr olds</v>
      </c>
      <c r="M1360" s="31">
        <f t="shared" si="86"/>
        <v>0.52104677712077752</v>
      </c>
      <c r="N1360" s="31">
        <f t="shared" si="87"/>
        <v>0</v>
      </c>
    </row>
    <row r="1361" spans="1:14" x14ac:dyDescent="0.45">
      <c r="A1361" s="31" t="str">
        <f t="shared" si="84"/>
        <v>E10000021_Number of children fostered with relatives_Number</v>
      </c>
      <c r="B1361" s="31" t="s">
        <v>371</v>
      </c>
      <c r="C1361" s="31" t="s">
        <v>372</v>
      </c>
      <c r="D1361" s="31" t="s">
        <v>229</v>
      </c>
      <c r="E1361" s="31">
        <v>2019</v>
      </c>
      <c r="F1361" s="31" t="s">
        <v>94</v>
      </c>
      <c r="G1361" s="26" t="s">
        <v>95</v>
      </c>
      <c r="H1361" s="31" t="s">
        <v>743</v>
      </c>
      <c r="I1361" s="31">
        <v>151</v>
      </c>
      <c r="J1361" s="31">
        <f>INDEX('LA lookup'!H:H,MATCH('Known to services raw data'!B1361,'LA lookup'!G:G,0))</f>
        <v>170235</v>
      </c>
      <c r="K1361" s="31">
        <v>0.88700913443181484</v>
      </c>
      <c r="L1361" s="31" t="str">
        <f t="shared" si="85"/>
        <v>0.9 per 1000 0-17 yr olds</v>
      </c>
      <c r="M1361" s="31">
        <f t="shared" si="86"/>
        <v>0.88700913443181484</v>
      </c>
      <c r="N1361" s="31">
        <f t="shared" si="87"/>
        <v>0</v>
      </c>
    </row>
    <row r="1362" spans="1:14" x14ac:dyDescent="0.45">
      <c r="A1362" s="31" t="str">
        <f t="shared" si="84"/>
        <v>E06000048_Number of children fostered with relatives_Number</v>
      </c>
      <c r="B1362" s="31" t="s">
        <v>484</v>
      </c>
      <c r="C1362" s="31" t="s">
        <v>705</v>
      </c>
      <c r="D1362" s="31" t="s">
        <v>229</v>
      </c>
      <c r="E1362" s="31">
        <v>2019</v>
      </c>
      <c r="F1362" s="31" t="s">
        <v>94</v>
      </c>
      <c r="G1362" s="26" t="s">
        <v>95</v>
      </c>
      <c r="H1362" s="31" t="s">
        <v>743</v>
      </c>
      <c r="I1362" s="31">
        <v>54</v>
      </c>
      <c r="J1362" s="31">
        <f>INDEX('LA lookup'!H:H,MATCH('Known to services raw data'!B1362,'LA lookup'!G:G,0))</f>
        <v>59011</v>
      </c>
      <c r="K1362" s="31" t="e">
        <v>#N/A</v>
      </c>
      <c r="L1362" s="31" t="str">
        <f t="shared" si="85"/>
        <v>0.9 per 1000 0-17 yr olds</v>
      </c>
      <c r="M1362" s="31">
        <f t="shared" si="86"/>
        <v>0.91508362847604685</v>
      </c>
      <c r="N1362" s="31">
        <f t="shared" si="87"/>
        <v>0</v>
      </c>
    </row>
    <row r="1363" spans="1:14" x14ac:dyDescent="0.45">
      <c r="A1363" s="31" t="str">
        <f t="shared" si="84"/>
        <v>E10000025_Number of children fostered with relatives_Number</v>
      </c>
      <c r="B1363" s="31" t="s">
        <v>377</v>
      </c>
      <c r="C1363" s="31" t="s">
        <v>378</v>
      </c>
      <c r="D1363" s="31" t="s">
        <v>229</v>
      </c>
      <c r="E1363" s="31">
        <v>2019</v>
      </c>
      <c r="F1363" s="31" t="s">
        <v>94</v>
      </c>
      <c r="G1363" s="26" t="s">
        <v>95</v>
      </c>
      <c r="H1363" s="31" t="s">
        <v>743</v>
      </c>
      <c r="I1363" s="31">
        <v>181</v>
      </c>
      <c r="J1363" s="31">
        <f>INDEX('LA lookup'!H:H,MATCH('Known to services raw data'!B1363,'LA lookup'!G:G,0))</f>
        <v>144788</v>
      </c>
      <c r="K1363" s="31">
        <v>1.2501035997458352</v>
      </c>
      <c r="L1363" s="31" t="str">
        <f t="shared" si="85"/>
        <v>1.3 per 1000 0-17 yr olds</v>
      </c>
      <c r="M1363" s="31">
        <f t="shared" si="86"/>
        <v>1.2501035997458352</v>
      </c>
      <c r="N1363" s="31">
        <f t="shared" si="87"/>
        <v>0</v>
      </c>
    </row>
    <row r="1364" spans="1:14" x14ac:dyDescent="0.45">
      <c r="A1364" s="31" t="str">
        <f t="shared" si="84"/>
        <v>E10000027_Number of children fostered with relatives_Number</v>
      </c>
      <c r="B1364" s="31" t="s">
        <v>406</v>
      </c>
      <c r="C1364" s="31" t="s">
        <v>407</v>
      </c>
      <c r="D1364" s="31" t="s">
        <v>229</v>
      </c>
      <c r="E1364" s="31">
        <v>2019</v>
      </c>
      <c r="F1364" s="31" t="s">
        <v>94</v>
      </c>
      <c r="G1364" s="26" t="s">
        <v>95</v>
      </c>
      <c r="H1364" s="31" t="s">
        <v>743</v>
      </c>
      <c r="I1364" s="31">
        <v>39</v>
      </c>
      <c r="J1364" s="31">
        <f>INDEX('LA lookup'!H:H,MATCH('Known to services raw data'!B1364,'LA lookup'!G:G,0))</f>
        <v>110700</v>
      </c>
      <c r="K1364" s="31">
        <v>0.35230352303523033</v>
      </c>
      <c r="L1364" s="31" t="str">
        <f t="shared" si="85"/>
        <v>0.4 per 1000 0-17 yr olds</v>
      </c>
      <c r="M1364" s="31">
        <f t="shared" si="86"/>
        <v>0.35230352303523033</v>
      </c>
      <c r="N1364" s="31">
        <f t="shared" si="87"/>
        <v>0</v>
      </c>
    </row>
    <row r="1365" spans="1:14" x14ac:dyDescent="0.45">
      <c r="A1365" s="31" t="str">
        <f t="shared" si="84"/>
        <v>E10000029_Number of children fostered with relatives_Number</v>
      </c>
      <c r="B1365" s="31" t="s">
        <v>426</v>
      </c>
      <c r="C1365" s="31" t="s">
        <v>427</v>
      </c>
      <c r="D1365" s="31" t="s">
        <v>229</v>
      </c>
      <c r="E1365" s="31">
        <v>2019</v>
      </c>
      <c r="F1365" s="31" t="s">
        <v>94</v>
      </c>
      <c r="G1365" s="26" t="s">
        <v>95</v>
      </c>
      <c r="H1365" s="31" t="s">
        <v>743</v>
      </c>
      <c r="I1365" s="31">
        <v>125</v>
      </c>
      <c r="J1365" s="31">
        <f>INDEX('LA lookup'!H:H,MATCH('Known to services raw data'!B1365,'LA lookup'!G:G,0))</f>
        <v>152752</v>
      </c>
      <c r="K1365" s="31">
        <v>0.81831989106525604</v>
      </c>
      <c r="L1365" s="31" t="str">
        <f t="shared" si="85"/>
        <v>0.8 per 1000 0-17 yr olds</v>
      </c>
      <c r="M1365" s="31">
        <f t="shared" si="86"/>
        <v>0.81831989106525604</v>
      </c>
      <c r="N1365" s="31">
        <f t="shared" si="87"/>
        <v>0</v>
      </c>
    </row>
    <row r="1366" spans="1:14" x14ac:dyDescent="0.45">
      <c r="A1366" s="31" t="str">
        <f t="shared" si="84"/>
        <v>E10000030_Number of children fostered with relatives_Number</v>
      </c>
      <c r="B1366" s="31" t="s">
        <v>430</v>
      </c>
      <c r="C1366" s="31" t="s">
        <v>431</v>
      </c>
      <c r="D1366" s="31" t="s">
        <v>229</v>
      </c>
      <c r="E1366" s="31">
        <v>2019</v>
      </c>
      <c r="F1366" s="31" t="s">
        <v>94</v>
      </c>
      <c r="G1366" s="26" t="s">
        <v>95</v>
      </c>
      <c r="H1366" s="31" t="s">
        <v>743</v>
      </c>
      <c r="I1366" s="31">
        <v>129</v>
      </c>
      <c r="J1366" s="31">
        <f>INDEX('LA lookup'!H:H,MATCH('Known to services raw data'!B1366,'LA lookup'!G:G,0))</f>
        <v>261905</v>
      </c>
      <c r="K1366" s="31">
        <v>0.49254500677726654</v>
      </c>
      <c r="L1366" s="31" t="str">
        <f t="shared" si="85"/>
        <v>0.5 per 1000 0-17 yr olds</v>
      </c>
      <c r="M1366" s="31">
        <f t="shared" si="86"/>
        <v>0.49254500677726654</v>
      </c>
      <c r="N1366" s="31">
        <f t="shared" si="87"/>
        <v>0</v>
      </c>
    </row>
    <row r="1367" spans="1:14" x14ac:dyDescent="0.45">
      <c r="A1367" s="31" t="str">
        <f t="shared" si="84"/>
        <v>E10000031_Number of children fostered with relatives_Number</v>
      </c>
      <c r="B1367" s="31" t="s">
        <v>454</v>
      </c>
      <c r="C1367" s="31" t="s">
        <v>455</v>
      </c>
      <c r="D1367" s="31" t="s">
        <v>229</v>
      </c>
      <c r="E1367" s="31">
        <v>2019</v>
      </c>
      <c r="F1367" s="31" t="s">
        <v>94</v>
      </c>
      <c r="G1367" s="26" t="s">
        <v>95</v>
      </c>
      <c r="H1367" s="31" t="s">
        <v>743</v>
      </c>
      <c r="I1367" s="31">
        <v>110</v>
      </c>
      <c r="J1367" s="31">
        <f>INDEX('LA lookup'!H:H,MATCH('Known to services raw data'!B1367,'LA lookup'!G:G,0))</f>
        <v>115928</v>
      </c>
      <c r="K1367" s="31">
        <v>0.94886481264232969</v>
      </c>
      <c r="L1367" s="31" t="str">
        <f t="shared" si="85"/>
        <v>0.9 per 1000 0-17 yr olds</v>
      </c>
      <c r="M1367" s="31">
        <f t="shared" si="86"/>
        <v>0.94886481264232969</v>
      </c>
      <c r="N1367" s="31">
        <f t="shared" si="87"/>
        <v>0</v>
      </c>
    </row>
    <row r="1368" spans="1:14" x14ac:dyDescent="0.45">
      <c r="A1368" s="31" t="str">
        <f t="shared" si="84"/>
        <v>E10000032_Number of children fostered with relatives_Number</v>
      </c>
      <c r="B1368" s="31" t="s">
        <v>458</v>
      </c>
      <c r="C1368" s="31" t="s">
        <v>459</v>
      </c>
      <c r="D1368" s="31" t="s">
        <v>229</v>
      </c>
      <c r="E1368" s="31">
        <v>2019</v>
      </c>
      <c r="F1368" s="31" t="s">
        <v>94</v>
      </c>
      <c r="G1368" s="26" t="s">
        <v>95</v>
      </c>
      <c r="H1368" s="31" t="s">
        <v>743</v>
      </c>
      <c r="I1368" s="31">
        <v>24</v>
      </c>
      <c r="J1368" s="31">
        <f>INDEX('LA lookup'!H:H,MATCH('Known to services raw data'!B1368,'LA lookup'!G:G,0))</f>
        <v>174672</v>
      </c>
      <c r="K1368" s="31">
        <v>0.13740038472107721</v>
      </c>
      <c r="L1368" s="31" t="str">
        <f t="shared" si="85"/>
        <v>0.1 per 1000 0-17 yr olds</v>
      </c>
      <c r="M1368" s="31">
        <f t="shared" si="86"/>
        <v>0.13740038472107721</v>
      </c>
      <c r="N1368" s="31">
        <f t="shared" si="87"/>
        <v>0</v>
      </c>
    </row>
    <row r="1369" spans="1:14" x14ac:dyDescent="0.45">
      <c r="A1369" s="31" t="str">
        <f t="shared" si="84"/>
        <v>E09000001_Children in care in residential homes_Number</v>
      </c>
      <c r="B1369" s="31" t="s">
        <v>582</v>
      </c>
      <c r="C1369" s="31" t="s">
        <v>583</v>
      </c>
      <c r="D1369" s="31" t="s">
        <v>229</v>
      </c>
      <c r="E1369" s="31">
        <v>2019</v>
      </c>
      <c r="F1369" s="31" t="s">
        <v>66</v>
      </c>
      <c r="G1369" s="26" t="s">
        <v>71</v>
      </c>
      <c r="H1369" s="31" t="s">
        <v>743</v>
      </c>
      <c r="I1369" s="31">
        <v>0</v>
      </c>
      <c r="J1369" s="31">
        <f>INDEX('LA lookup'!H:H,MATCH('Known to services raw data'!B1369,'LA lookup'!G:G,0))</f>
        <v>1453</v>
      </c>
      <c r="K1369" s="31">
        <v>0</v>
      </c>
      <c r="L1369" s="31" t="str">
        <f t="shared" si="85"/>
        <v>0 per 1000 0-17 yr olds</v>
      </c>
      <c r="M1369" s="31">
        <v>0</v>
      </c>
      <c r="N1369" s="31">
        <f t="shared" si="87"/>
        <v>1</v>
      </c>
    </row>
    <row r="1370" spans="1:14" x14ac:dyDescent="0.45">
      <c r="A1370" s="31" t="str">
        <f t="shared" si="84"/>
        <v>E09000007_Children in care in residential homes_Number</v>
      </c>
      <c r="B1370" s="31" t="s">
        <v>277</v>
      </c>
      <c r="C1370" s="31" t="s">
        <v>278</v>
      </c>
      <c r="D1370" s="31" t="s">
        <v>229</v>
      </c>
      <c r="E1370" s="31">
        <v>2019</v>
      </c>
      <c r="F1370" s="31" t="s">
        <v>66</v>
      </c>
      <c r="G1370" s="26" t="s">
        <v>71</v>
      </c>
      <c r="H1370" s="31" t="s">
        <v>743</v>
      </c>
      <c r="I1370" s="31">
        <v>0</v>
      </c>
      <c r="J1370" s="31">
        <f>INDEX('LA lookup'!H:H,MATCH('Known to services raw data'!B1370,'LA lookup'!G:G,0))</f>
        <v>50983</v>
      </c>
      <c r="K1370" s="31">
        <v>0</v>
      </c>
      <c r="L1370" s="31" t="str">
        <f t="shared" si="85"/>
        <v>0 per 1000 0-17 yr olds</v>
      </c>
      <c r="M1370" s="31">
        <v>0</v>
      </c>
      <c r="N1370" s="31">
        <f t="shared" si="87"/>
        <v>0</v>
      </c>
    </row>
    <row r="1371" spans="1:14" x14ac:dyDescent="0.45">
      <c r="A1371" s="31" t="str">
        <f t="shared" si="84"/>
        <v>E09000011_Children in care in residential homes_Number</v>
      </c>
      <c r="B1371" s="31" t="s">
        <v>518</v>
      </c>
      <c r="C1371" s="31" t="s">
        <v>519</v>
      </c>
      <c r="D1371" s="31" t="s">
        <v>229</v>
      </c>
      <c r="E1371" s="31">
        <v>2019</v>
      </c>
      <c r="F1371" s="31" t="s">
        <v>66</v>
      </c>
      <c r="G1371" s="26" t="s">
        <v>71</v>
      </c>
      <c r="H1371" s="31" t="s">
        <v>743</v>
      </c>
      <c r="I1371" s="31">
        <v>0</v>
      </c>
      <c r="J1371" s="31">
        <f>INDEX('LA lookup'!H:H,MATCH('Known to services raw data'!B1371,'LA lookup'!G:G,0))</f>
        <v>68917</v>
      </c>
      <c r="K1371" s="31">
        <v>0</v>
      </c>
      <c r="L1371" s="31" t="str">
        <f t="shared" si="85"/>
        <v>0 per 1000 0-17 yr olds</v>
      </c>
      <c r="M1371" s="31">
        <v>0</v>
      </c>
      <c r="N1371" s="31">
        <f t="shared" si="87"/>
        <v>0</v>
      </c>
    </row>
    <row r="1372" spans="1:14" x14ac:dyDescent="0.45">
      <c r="A1372" s="31" t="str">
        <f t="shared" si="84"/>
        <v>E09000012_Children in care in residential homes_Number</v>
      </c>
      <c r="B1372" s="31" t="s">
        <v>498</v>
      </c>
      <c r="C1372" s="31" t="s">
        <v>499</v>
      </c>
      <c r="D1372" s="31" t="s">
        <v>229</v>
      </c>
      <c r="E1372" s="31">
        <v>2019</v>
      </c>
      <c r="F1372" s="31" t="s">
        <v>66</v>
      </c>
      <c r="G1372" s="26" t="s">
        <v>71</v>
      </c>
      <c r="H1372" s="31" t="s">
        <v>743</v>
      </c>
      <c r="I1372" s="31">
        <v>0</v>
      </c>
      <c r="J1372" s="31">
        <f>INDEX('LA lookup'!H:H,MATCH('Known to services raw data'!B1372,'LA lookup'!G:G,0))</f>
        <v>63655</v>
      </c>
      <c r="K1372" s="31">
        <v>0</v>
      </c>
      <c r="L1372" s="31" t="str">
        <f t="shared" si="85"/>
        <v>0 per 1000 0-17 yr olds</v>
      </c>
      <c r="M1372" s="31">
        <v>0</v>
      </c>
      <c r="N1372" s="31">
        <f t="shared" si="87"/>
        <v>0</v>
      </c>
    </row>
    <row r="1373" spans="1:14" x14ac:dyDescent="0.45">
      <c r="A1373" s="31" t="str">
        <f t="shared" si="84"/>
        <v>E09000013_Children in care in residential homes_Number</v>
      </c>
      <c r="B1373" s="31" t="s">
        <v>491</v>
      </c>
      <c r="C1373" s="31" t="s">
        <v>723</v>
      </c>
      <c r="D1373" s="31" t="s">
        <v>229</v>
      </c>
      <c r="E1373" s="31">
        <v>2019</v>
      </c>
      <c r="F1373" s="31" t="s">
        <v>66</v>
      </c>
      <c r="G1373" s="26" t="s">
        <v>71</v>
      </c>
      <c r="H1373" s="31" t="s">
        <v>743</v>
      </c>
      <c r="I1373" s="31">
        <v>12</v>
      </c>
      <c r="J1373" s="31">
        <f>INDEX('LA lookup'!H:H,MATCH('Known to services raw data'!B1373,'LA lookup'!G:G,0))</f>
        <v>36898</v>
      </c>
      <c r="K1373" s="31">
        <v>3.2522087918044338E-4</v>
      </c>
      <c r="L1373" s="31" t="str">
        <f t="shared" si="85"/>
        <v>0.3 per 1000 0-17 yr olds</v>
      </c>
      <c r="M1373" s="31">
        <v>0.3252208791804434</v>
      </c>
      <c r="N1373" s="31">
        <f t="shared" si="87"/>
        <v>0</v>
      </c>
    </row>
    <row r="1374" spans="1:14" x14ac:dyDescent="0.45">
      <c r="A1374" s="31" t="str">
        <f t="shared" si="84"/>
        <v>E09000019_Children in care in residential homes_Number</v>
      </c>
      <c r="B1374" s="31" t="s">
        <v>500</v>
      </c>
      <c r="C1374" s="31" t="s">
        <v>501</v>
      </c>
      <c r="D1374" s="31" t="s">
        <v>229</v>
      </c>
      <c r="E1374" s="31">
        <v>2019</v>
      </c>
      <c r="F1374" s="31" t="s">
        <v>66</v>
      </c>
      <c r="G1374" s="26" t="s">
        <v>71</v>
      </c>
      <c r="H1374" s="31" t="s">
        <v>743</v>
      </c>
      <c r="I1374" s="31" t="s">
        <v>1280</v>
      </c>
      <c r="J1374" s="31">
        <f>INDEX('LA lookup'!H:H,MATCH('Known to services raw data'!B1374,'LA lookup'!G:G,0))</f>
        <v>42098</v>
      </c>
      <c r="K1374" s="31" t="s">
        <v>1280</v>
      </c>
      <c r="L1374" s="31" t="str">
        <f t="shared" si="85"/>
        <v>N/A</v>
      </c>
      <c r="M1374" s="31" t="s">
        <v>70</v>
      </c>
      <c r="N1374" s="31">
        <f t="shared" si="87"/>
        <v>0</v>
      </c>
    </row>
    <row r="1375" spans="1:14" x14ac:dyDescent="0.45">
      <c r="A1375" s="31" t="str">
        <f t="shared" si="84"/>
        <v>E09000020_Children in care in residential homes_Number</v>
      </c>
      <c r="B1375" s="31" t="s">
        <v>479</v>
      </c>
      <c r="C1375" s="31" t="s">
        <v>674</v>
      </c>
      <c r="D1375" s="31" t="s">
        <v>229</v>
      </c>
      <c r="E1375" s="31">
        <v>2019</v>
      </c>
      <c r="F1375" s="31" t="s">
        <v>66</v>
      </c>
      <c r="G1375" s="26" t="s">
        <v>71</v>
      </c>
      <c r="H1375" s="31" t="s">
        <v>743</v>
      </c>
      <c r="I1375" s="31">
        <v>0</v>
      </c>
      <c r="J1375" s="31">
        <f>INDEX('LA lookup'!H:H,MATCH('Known to services raw data'!B1375,'LA lookup'!G:G,0))</f>
        <v>28678</v>
      </c>
      <c r="K1375" s="31">
        <v>0</v>
      </c>
      <c r="L1375" s="31" t="str">
        <f t="shared" si="85"/>
        <v>0 per 1000 0-17 yr olds</v>
      </c>
      <c r="M1375" s="31">
        <v>0</v>
      </c>
      <c r="N1375" s="31">
        <f t="shared" si="87"/>
        <v>0</v>
      </c>
    </row>
    <row r="1376" spans="1:14" x14ac:dyDescent="0.45">
      <c r="A1376" s="31" t="str">
        <f t="shared" si="84"/>
        <v>E09000022_Children in care in residential homes_Number</v>
      </c>
      <c r="B1376" s="31" t="s">
        <v>335</v>
      </c>
      <c r="C1376" s="31" t="s">
        <v>336</v>
      </c>
      <c r="D1376" s="31" t="s">
        <v>229</v>
      </c>
      <c r="E1376" s="31">
        <v>2019</v>
      </c>
      <c r="F1376" s="31" t="s">
        <v>66</v>
      </c>
      <c r="G1376" s="26" t="s">
        <v>71</v>
      </c>
      <c r="H1376" s="31" t="s">
        <v>743</v>
      </c>
      <c r="I1376" s="31">
        <v>0</v>
      </c>
      <c r="J1376" s="31">
        <f>INDEX('LA lookup'!H:H,MATCH('Known to services raw data'!B1376,'LA lookup'!G:G,0))</f>
        <v>62629</v>
      </c>
      <c r="K1376" s="31">
        <v>0</v>
      </c>
      <c r="L1376" s="31" t="str">
        <f t="shared" si="85"/>
        <v>0 per 1000 0-17 yr olds</v>
      </c>
      <c r="M1376" s="31">
        <v>0</v>
      </c>
      <c r="N1376" s="31">
        <f t="shared" si="87"/>
        <v>0</v>
      </c>
    </row>
    <row r="1377" spans="1:14" x14ac:dyDescent="0.45">
      <c r="A1377" s="31" t="str">
        <f t="shared" si="84"/>
        <v>E09000023_Children in care in residential homes_Number</v>
      </c>
      <c r="B1377" s="31" t="s">
        <v>343</v>
      </c>
      <c r="C1377" s="31" t="s">
        <v>344</v>
      </c>
      <c r="D1377" s="31" t="s">
        <v>229</v>
      </c>
      <c r="E1377" s="31">
        <v>2019</v>
      </c>
      <c r="F1377" s="31" t="s">
        <v>66</v>
      </c>
      <c r="G1377" s="26" t="s">
        <v>71</v>
      </c>
      <c r="H1377" s="31" t="s">
        <v>743</v>
      </c>
      <c r="I1377" s="31" t="s">
        <v>1280</v>
      </c>
      <c r="J1377" s="31">
        <f>INDEX('LA lookup'!H:H,MATCH('Known to services raw data'!B1377,'LA lookup'!G:G,0))</f>
        <v>68458</v>
      </c>
      <c r="K1377" s="31" t="s">
        <v>1280</v>
      </c>
      <c r="L1377" s="31" t="str">
        <f t="shared" si="85"/>
        <v>N/A</v>
      </c>
      <c r="M1377" s="31" t="s">
        <v>70</v>
      </c>
      <c r="N1377" s="31">
        <f t="shared" si="87"/>
        <v>0</v>
      </c>
    </row>
    <row r="1378" spans="1:14" x14ac:dyDescent="0.45">
      <c r="A1378" s="31" t="str">
        <f t="shared" si="84"/>
        <v>E09000028_Children in care in residential homes_Number</v>
      </c>
      <c r="B1378" s="31" t="s">
        <v>414</v>
      </c>
      <c r="C1378" s="31" t="s">
        <v>415</v>
      </c>
      <c r="D1378" s="31" t="s">
        <v>229</v>
      </c>
      <c r="E1378" s="31">
        <v>2019</v>
      </c>
      <c r="F1378" s="31" t="s">
        <v>66</v>
      </c>
      <c r="G1378" s="26" t="s">
        <v>71</v>
      </c>
      <c r="H1378" s="31" t="s">
        <v>743</v>
      </c>
      <c r="I1378" s="31" t="s">
        <v>1280</v>
      </c>
      <c r="J1378" s="31">
        <f>INDEX('LA lookup'!H:H,MATCH('Known to services raw data'!B1378,'LA lookup'!G:G,0))</f>
        <v>65121</v>
      </c>
      <c r="K1378" s="31" t="s">
        <v>1280</v>
      </c>
      <c r="L1378" s="31" t="str">
        <f t="shared" si="85"/>
        <v>N/A</v>
      </c>
      <c r="M1378" s="31" t="s">
        <v>70</v>
      </c>
      <c r="N1378" s="31">
        <f t="shared" si="87"/>
        <v>0</v>
      </c>
    </row>
    <row r="1379" spans="1:14" x14ac:dyDescent="0.45">
      <c r="A1379" s="31" t="str">
        <f t="shared" si="84"/>
        <v>E09000030_Children in care in residential homes_Number</v>
      </c>
      <c r="B1379" s="31" t="s">
        <v>440</v>
      </c>
      <c r="C1379" s="31" t="s">
        <v>441</v>
      </c>
      <c r="D1379" s="31" t="s">
        <v>229</v>
      </c>
      <c r="E1379" s="31">
        <v>2019</v>
      </c>
      <c r="F1379" s="31" t="s">
        <v>66</v>
      </c>
      <c r="G1379" s="26" t="s">
        <v>71</v>
      </c>
      <c r="H1379" s="31" t="s">
        <v>743</v>
      </c>
      <c r="I1379" s="31" t="s">
        <v>1280</v>
      </c>
      <c r="J1379" s="31">
        <f>INDEX('LA lookup'!H:H,MATCH('Known to services raw data'!B1379,'LA lookup'!G:G,0))</f>
        <v>70973</v>
      </c>
      <c r="K1379" s="31" t="s">
        <v>1280</v>
      </c>
      <c r="L1379" s="31" t="str">
        <f t="shared" si="85"/>
        <v>N/A</v>
      </c>
      <c r="M1379" s="31" t="s">
        <v>70</v>
      </c>
      <c r="N1379" s="31">
        <f t="shared" si="87"/>
        <v>0</v>
      </c>
    </row>
    <row r="1380" spans="1:14" x14ac:dyDescent="0.45">
      <c r="A1380" s="31" t="str">
        <f t="shared" si="84"/>
        <v>E09000032_Children in care in residential homes_Number</v>
      </c>
      <c r="B1380" s="31" t="s">
        <v>450</v>
      </c>
      <c r="C1380" s="31" t="s">
        <v>451</v>
      </c>
      <c r="D1380" s="31" t="s">
        <v>229</v>
      </c>
      <c r="E1380" s="31">
        <v>2019</v>
      </c>
      <c r="F1380" s="31" t="s">
        <v>66</v>
      </c>
      <c r="G1380" s="26" t="s">
        <v>71</v>
      </c>
      <c r="H1380" s="31" t="s">
        <v>743</v>
      </c>
      <c r="I1380" s="31" t="s">
        <v>1280</v>
      </c>
      <c r="J1380" s="31">
        <f>INDEX('LA lookup'!H:H,MATCH('Known to services raw data'!B1380,'LA lookup'!G:G,0))</f>
        <v>63840</v>
      </c>
      <c r="K1380" s="31" t="s">
        <v>1280</v>
      </c>
      <c r="L1380" s="31" t="str">
        <f t="shared" si="85"/>
        <v>N/A</v>
      </c>
      <c r="M1380" s="31" t="s">
        <v>70</v>
      </c>
      <c r="N1380" s="31">
        <f t="shared" si="87"/>
        <v>0</v>
      </c>
    </row>
    <row r="1381" spans="1:14" x14ac:dyDescent="0.45">
      <c r="A1381" s="31" t="str">
        <f t="shared" si="84"/>
        <v>E09000033_Children in care in residential homes_Number</v>
      </c>
      <c r="B1381" s="31" t="s">
        <v>506</v>
      </c>
      <c r="C1381" s="31" t="s">
        <v>507</v>
      </c>
      <c r="D1381" s="31" t="s">
        <v>229</v>
      </c>
      <c r="E1381" s="31">
        <v>2019</v>
      </c>
      <c r="F1381" s="31" t="s">
        <v>66</v>
      </c>
      <c r="G1381" s="26" t="s">
        <v>71</v>
      </c>
      <c r="H1381" s="31" t="s">
        <v>743</v>
      </c>
      <c r="I1381" s="31" t="s">
        <v>1280</v>
      </c>
      <c r="J1381" s="31">
        <f>INDEX('LA lookup'!H:H,MATCH('Known to services raw data'!B1381,'LA lookup'!G:G,0))</f>
        <v>47445</v>
      </c>
      <c r="K1381" s="31" t="s">
        <v>1280</v>
      </c>
      <c r="L1381" s="31" t="str">
        <f t="shared" si="85"/>
        <v>N/A</v>
      </c>
      <c r="M1381" s="31" t="s">
        <v>70</v>
      </c>
      <c r="N1381" s="31">
        <f t="shared" si="87"/>
        <v>0</v>
      </c>
    </row>
    <row r="1382" spans="1:14" x14ac:dyDescent="0.45">
      <c r="A1382" s="31" t="str">
        <f t="shared" si="84"/>
        <v>E09000002_Children in care in residential homes_Number</v>
      </c>
      <c r="B1382" s="31" t="s">
        <v>227</v>
      </c>
      <c r="C1382" s="31" t="s">
        <v>228</v>
      </c>
      <c r="D1382" s="31" t="s">
        <v>229</v>
      </c>
      <c r="E1382" s="31">
        <v>2019</v>
      </c>
      <c r="F1382" s="31" t="s">
        <v>66</v>
      </c>
      <c r="G1382" s="26" t="s">
        <v>71</v>
      </c>
      <c r="H1382" s="31" t="s">
        <v>743</v>
      </c>
      <c r="I1382" s="31" t="s">
        <v>1280</v>
      </c>
      <c r="J1382" s="31">
        <f>INDEX('LA lookup'!H:H,MATCH('Known to services raw data'!B1382,'LA lookup'!G:G,0))</f>
        <v>63401</v>
      </c>
      <c r="K1382" s="31" t="s">
        <v>1280</v>
      </c>
      <c r="L1382" s="31" t="str">
        <f t="shared" si="85"/>
        <v>N/A</v>
      </c>
      <c r="M1382" s="31" t="s">
        <v>70</v>
      </c>
      <c r="N1382" s="31">
        <f t="shared" si="87"/>
        <v>0</v>
      </c>
    </row>
    <row r="1383" spans="1:14" x14ac:dyDescent="0.45">
      <c r="A1383" s="31" t="str">
        <f t="shared" si="84"/>
        <v>E09000003_Children in care in residential homes_Number</v>
      </c>
      <c r="B1383" s="31" t="s">
        <v>233</v>
      </c>
      <c r="C1383" s="31" t="s">
        <v>234</v>
      </c>
      <c r="D1383" s="31" t="s">
        <v>229</v>
      </c>
      <c r="E1383" s="31">
        <v>2019</v>
      </c>
      <c r="F1383" s="31" t="s">
        <v>66</v>
      </c>
      <c r="G1383" s="26" t="s">
        <v>71</v>
      </c>
      <c r="H1383" s="31" t="s">
        <v>743</v>
      </c>
      <c r="I1383" s="31">
        <v>0</v>
      </c>
      <c r="J1383" s="31">
        <f>INDEX('LA lookup'!H:H,MATCH('Known to services raw data'!B1383,'LA lookup'!G:G,0))</f>
        <v>92701</v>
      </c>
      <c r="K1383" s="31">
        <v>0</v>
      </c>
      <c r="L1383" s="31" t="str">
        <f t="shared" si="85"/>
        <v>0 per 1000 0-17 yr olds</v>
      </c>
      <c r="M1383" s="31">
        <v>0</v>
      </c>
      <c r="N1383" s="31">
        <f t="shared" si="87"/>
        <v>0</v>
      </c>
    </row>
    <row r="1384" spans="1:14" x14ac:dyDescent="0.45">
      <c r="A1384" s="31" t="str">
        <f t="shared" si="84"/>
        <v>E09000004_Children in care in residential homes_Number</v>
      </c>
      <c r="B1384" s="31" t="s">
        <v>242</v>
      </c>
      <c r="C1384" s="31" t="s">
        <v>243</v>
      </c>
      <c r="D1384" s="31" t="s">
        <v>229</v>
      </c>
      <c r="E1384" s="31">
        <v>2019</v>
      </c>
      <c r="F1384" s="31" t="s">
        <v>66</v>
      </c>
      <c r="G1384" s="26" t="s">
        <v>71</v>
      </c>
      <c r="H1384" s="31" t="s">
        <v>743</v>
      </c>
      <c r="I1384" s="31">
        <v>0</v>
      </c>
      <c r="J1384" s="31">
        <f>INDEX('LA lookup'!H:H,MATCH('Known to services raw data'!B1384,'LA lookup'!G:G,0))</f>
        <v>56853</v>
      </c>
      <c r="K1384" s="31">
        <v>0</v>
      </c>
      <c r="L1384" s="31" t="str">
        <f t="shared" si="85"/>
        <v>0 per 1000 0-17 yr olds</v>
      </c>
      <c r="M1384" s="31">
        <v>0</v>
      </c>
      <c r="N1384" s="31">
        <f t="shared" si="87"/>
        <v>0</v>
      </c>
    </row>
    <row r="1385" spans="1:14" x14ac:dyDescent="0.45">
      <c r="A1385" s="31" t="str">
        <f t="shared" si="84"/>
        <v>E09000005_Children in care in residential homes_Number</v>
      </c>
      <c r="B1385" s="31" t="s">
        <v>261</v>
      </c>
      <c r="C1385" s="31" t="s">
        <v>262</v>
      </c>
      <c r="D1385" s="31" t="s">
        <v>229</v>
      </c>
      <c r="E1385" s="31">
        <v>2019</v>
      </c>
      <c r="F1385" s="31" t="s">
        <v>66</v>
      </c>
      <c r="G1385" s="26" t="s">
        <v>71</v>
      </c>
      <c r="H1385" s="31" t="s">
        <v>743</v>
      </c>
      <c r="I1385" s="31">
        <v>0</v>
      </c>
      <c r="J1385" s="31">
        <f>INDEX('LA lookup'!H:H,MATCH('Known to services raw data'!B1385,'LA lookup'!G:G,0))</f>
        <v>77893</v>
      </c>
      <c r="K1385" s="31">
        <v>0</v>
      </c>
      <c r="L1385" s="31" t="str">
        <f t="shared" si="85"/>
        <v>0 per 1000 0-17 yr olds</v>
      </c>
      <c r="M1385" s="31">
        <v>0</v>
      </c>
      <c r="N1385" s="31">
        <f t="shared" si="87"/>
        <v>0</v>
      </c>
    </row>
    <row r="1386" spans="1:14" x14ac:dyDescent="0.45">
      <c r="A1386" s="31" t="str">
        <f t="shared" si="84"/>
        <v>E09000006_Children in care in residential homes_Number</v>
      </c>
      <c r="B1386" s="31" t="s">
        <v>267</v>
      </c>
      <c r="C1386" s="31" t="s">
        <v>268</v>
      </c>
      <c r="D1386" s="31" t="s">
        <v>229</v>
      </c>
      <c r="E1386" s="31">
        <v>2019</v>
      </c>
      <c r="F1386" s="31" t="s">
        <v>66</v>
      </c>
      <c r="G1386" s="26" t="s">
        <v>71</v>
      </c>
      <c r="H1386" s="31" t="s">
        <v>743</v>
      </c>
      <c r="I1386" s="31">
        <v>0</v>
      </c>
      <c r="J1386" s="31">
        <f>INDEX('LA lookup'!H:H,MATCH('Known to services raw data'!B1386,'LA lookup'!G:G,0))</f>
        <v>75055</v>
      </c>
      <c r="K1386" s="31">
        <v>0</v>
      </c>
      <c r="L1386" s="31" t="str">
        <f t="shared" si="85"/>
        <v>0 per 1000 0-17 yr olds</v>
      </c>
      <c r="M1386" s="31">
        <v>0</v>
      </c>
      <c r="N1386" s="31">
        <f t="shared" si="87"/>
        <v>0</v>
      </c>
    </row>
    <row r="1387" spans="1:14" x14ac:dyDescent="0.45">
      <c r="A1387" s="31" t="str">
        <f t="shared" si="84"/>
        <v>E09000008_Children in care in residential homes_Number</v>
      </c>
      <c r="B1387" s="31" t="s">
        <v>486</v>
      </c>
      <c r="C1387" s="31" t="s">
        <v>487</v>
      </c>
      <c r="D1387" s="31" t="s">
        <v>229</v>
      </c>
      <c r="E1387" s="31">
        <v>2019</v>
      </c>
      <c r="F1387" s="31" t="s">
        <v>66</v>
      </c>
      <c r="G1387" s="26" t="s">
        <v>71</v>
      </c>
      <c r="H1387" s="31" t="s">
        <v>743</v>
      </c>
      <c r="I1387" s="31" t="s">
        <v>1280</v>
      </c>
      <c r="J1387" s="31">
        <f>INDEX('LA lookup'!H:H,MATCH('Known to services raw data'!B1387,'LA lookup'!G:G,0))</f>
        <v>94702</v>
      </c>
      <c r="K1387" s="31" t="s">
        <v>1280</v>
      </c>
      <c r="L1387" s="31" t="str">
        <f t="shared" si="85"/>
        <v>N/A</v>
      </c>
      <c r="M1387" s="31" t="s">
        <v>70</v>
      </c>
      <c r="N1387" s="31">
        <f t="shared" si="87"/>
        <v>0</v>
      </c>
    </row>
    <row r="1388" spans="1:14" x14ac:dyDescent="0.45">
      <c r="A1388" s="31" t="str">
        <f t="shared" si="84"/>
        <v>E09000009_Children in care in residential homes_Number</v>
      </c>
      <c r="B1388" s="31" t="s">
        <v>509</v>
      </c>
      <c r="C1388" s="31" t="s">
        <v>510</v>
      </c>
      <c r="D1388" s="31" t="s">
        <v>229</v>
      </c>
      <c r="E1388" s="31">
        <v>2019</v>
      </c>
      <c r="F1388" s="31" t="s">
        <v>66</v>
      </c>
      <c r="G1388" s="26" t="s">
        <v>71</v>
      </c>
      <c r="H1388" s="31" t="s">
        <v>743</v>
      </c>
      <c r="I1388" s="31">
        <v>0</v>
      </c>
      <c r="J1388" s="31">
        <f>INDEX('LA lookup'!H:H,MATCH('Known to services raw data'!B1388,'LA lookup'!G:G,0))</f>
        <v>81732</v>
      </c>
      <c r="K1388" s="31">
        <v>0</v>
      </c>
      <c r="L1388" s="31" t="str">
        <f t="shared" si="85"/>
        <v>0 per 1000 0-17 yr olds</v>
      </c>
      <c r="M1388" s="31">
        <v>0</v>
      </c>
      <c r="N1388" s="31">
        <f t="shared" si="87"/>
        <v>0</v>
      </c>
    </row>
    <row r="1389" spans="1:14" x14ac:dyDescent="0.45">
      <c r="A1389" s="31" t="str">
        <f t="shared" si="84"/>
        <v>E09000010_Children in care in residential homes_Number</v>
      </c>
      <c r="B1389" s="31" t="s">
        <v>301</v>
      </c>
      <c r="C1389" s="31" t="s">
        <v>302</v>
      </c>
      <c r="D1389" s="31" t="s">
        <v>229</v>
      </c>
      <c r="E1389" s="31">
        <v>2019</v>
      </c>
      <c r="F1389" s="31" t="s">
        <v>66</v>
      </c>
      <c r="G1389" s="26" t="s">
        <v>71</v>
      </c>
      <c r="H1389" s="31" t="s">
        <v>743</v>
      </c>
      <c r="I1389" s="31">
        <v>0</v>
      </c>
      <c r="J1389" s="31">
        <f>INDEX('LA lookup'!H:H,MATCH('Known to services raw data'!B1389,'LA lookup'!G:G,0))</f>
        <v>84497</v>
      </c>
      <c r="K1389" s="31">
        <v>0</v>
      </c>
      <c r="L1389" s="31" t="str">
        <f t="shared" si="85"/>
        <v>0 per 1000 0-17 yr olds</v>
      </c>
      <c r="M1389" s="31">
        <v>0</v>
      </c>
      <c r="N1389" s="31">
        <f t="shared" si="87"/>
        <v>0</v>
      </c>
    </row>
    <row r="1390" spans="1:14" x14ac:dyDescent="0.45">
      <c r="A1390" s="31" t="str">
        <f t="shared" si="84"/>
        <v>E09000014_Children in care in residential homes_Number</v>
      </c>
      <c r="B1390" s="31" t="s">
        <v>311</v>
      </c>
      <c r="C1390" s="31" t="s">
        <v>312</v>
      </c>
      <c r="D1390" s="31" t="s">
        <v>229</v>
      </c>
      <c r="E1390" s="31">
        <v>2019</v>
      </c>
      <c r="F1390" s="31" t="s">
        <v>66</v>
      </c>
      <c r="G1390" s="26" t="s">
        <v>71</v>
      </c>
      <c r="H1390" s="31" t="s">
        <v>743</v>
      </c>
      <c r="I1390" s="31" t="s">
        <v>1280</v>
      </c>
      <c r="J1390" s="31">
        <f>INDEX('LA lookup'!H:H,MATCH('Known to services raw data'!B1390,'LA lookup'!G:G,0))</f>
        <v>60398</v>
      </c>
      <c r="K1390" s="31" t="s">
        <v>1280</v>
      </c>
      <c r="L1390" s="31" t="str">
        <f t="shared" si="85"/>
        <v>N/A</v>
      </c>
      <c r="M1390" s="31" t="s">
        <v>70</v>
      </c>
      <c r="N1390" s="31">
        <f t="shared" si="87"/>
        <v>0</v>
      </c>
    </row>
    <row r="1391" spans="1:14" x14ac:dyDescent="0.45">
      <c r="A1391" s="31" t="str">
        <f t="shared" si="84"/>
        <v>E09000015_Children in care in residential homes_Number</v>
      </c>
      <c r="B1391" s="31" t="s">
        <v>496</v>
      </c>
      <c r="C1391" s="31" t="s">
        <v>497</v>
      </c>
      <c r="D1391" s="31" t="s">
        <v>229</v>
      </c>
      <c r="E1391" s="31">
        <v>2019</v>
      </c>
      <c r="F1391" s="31" t="s">
        <v>66</v>
      </c>
      <c r="G1391" s="26" t="s">
        <v>71</v>
      </c>
      <c r="H1391" s="31" t="s">
        <v>743</v>
      </c>
      <c r="I1391" s="31">
        <v>0</v>
      </c>
      <c r="J1391" s="31">
        <f>INDEX('LA lookup'!H:H,MATCH('Known to services raw data'!B1391,'LA lookup'!G:G,0))</f>
        <v>58373</v>
      </c>
      <c r="K1391" s="31">
        <v>0</v>
      </c>
      <c r="L1391" s="31" t="str">
        <f t="shared" si="85"/>
        <v>0 per 1000 0-17 yr olds</v>
      </c>
      <c r="M1391" s="31">
        <v>0</v>
      </c>
      <c r="N1391" s="31">
        <f t="shared" si="87"/>
        <v>0</v>
      </c>
    </row>
    <row r="1392" spans="1:14" x14ac:dyDescent="0.45">
      <c r="A1392" s="31" t="str">
        <f t="shared" si="84"/>
        <v>E09000016_Children in care in residential homes_Number</v>
      </c>
      <c r="B1392" s="31" t="s">
        <v>315</v>
      </c>
      <c r="C1392" s="31" t="s">
        <v>316</v>
      </c>
      <c r="D1392" s="31" t="s">
        <v>229</v>
      </c>
      <c r="E1392" s="31">
        <v>2019</v>
      </c>
      <c r="F1392" s="31" t="s">
        <v>66</v>
      </c>
      <c r="G1392" s="26" t="s">
        <v>71</v>
      </c>
      <c r="H1392" s="31" t="s">
        <v>743</v>
      </c>
      <c r="I1392" s="31">
        <v>0</v>
      </c>
      <c r="J1392" s="31">
        <f>INDEX('LA lookup'!H:H,MATCH('Known to services raw data'!B1392,'LA lookup'!G:G,0))</f>
        <v>57541</v>
      </c>
      <c r="K1392" s="31">
        <v>0</v>
      </c>
      <c r="L1392" s="31" t="str">
        <f t="shared" si="85"/>
        <v>0 per 1000 0-17 yr olds</v>
      </c>
      <c r="M1392" s="31">
        <v>0</v>
      </c>
      <c r="N1392" s="31">
        <f t="shared" si="87"/>
        <v>0</v>
      </c>
    </row>
    <row r="1393" spans="1:14" x14ac:dyDescent="0.45">
      <c r="A1393" s="31" t="str">
        <f t="shared" si="84"/>
        <v>E09000017_Children in care in residential homes_Number</v>
      </c>
      <c r="B1393" s="31" t="s">
        <v>321</v>
      </c>
      <c r="C1393" s="31" t="s">
        <v>322</v>
      </c>
      <c r="D1393" s="31" t="s">
        <v>229</v>
      </c>
      <c r="E1393" s="31">
        <v>2019</v>
      </c>
      <c r="F1393" s="31" t="s">
        <v>66</v>
      </c>
      <c r="G1393" s="26" t="s">
        <v>71</v>
      </c>
      <c r="H1393" s="31" t="s">
        <v>743</v>
      </c>
      <c r="I1393" s="31">
        <v>0</v>
      </c>
      <c r="J1393" s="31">
        <f>INDEX('LA lookup'!H:H,MATCH('Known to services raw data'!B1393,'LA lookup'!G:G,0))</f>
        <v>73377</v>
      </c>
      <c r="K1393" s="31">
        <v>0</v>
      </c>
      <c r="L1393" s="31" t="str">
        <f t="shared" si="85"/>
        <v>0 per 1000 0-17 yr olds</v>
      </c>
      <c r="M1393" s="31">
        <v>0</v>
      </c>
      <c r="N1393" s="31">
        <f t="shared" si="87"/>
        <v>0</v>
      </c>
    </row>
    <row r="1394" spans="1:14" x14ac:dyDescent="0.45">
      <c r="A1394" s="31" t="str">
        <f t="shared" si="84"/>
        <v>E09000018_Children in care in residential homes_Number</v>
      </c>
      <c r="B1394" s="31" t="s">
        <v>323</v>
      </c>
      <c r="C1394" s="31" t="s">
        <v>324</v>
      </c>
      <c r="D1394" s="31" t="s">
        <v>229</v>
      </c>
      <c r="E1394" s="31">
        <v>2019</v>
      </c>
      <c r="F1394" s="31" t="s">
        <v>66</v>
      </c>
      <c r="G1394" s="26" t="s">
        <v>71</v>
      </c>
      <c r="H1394" s="31" t="s">
        <v>743</v>
      </c>
      <c r="I1394" s="31" t="s">
        <v>1280</v>
      </c>
      <c r="J1394" s="31">
        <f>INDEX('LA lookup'!H:H,MATCH('Known to services raw data'!B1394,'LA lookup'!G:G,0))</f>
        <v>64898</v>
      </c>
      <c r="K1394" s="31" t="s">
        <v>1280</v>
      </c>
      <c r="L1394" s="31" t="str">
        <f t="shared" si="85"/>
        <v>N/A</v>
      </c>
      <c r="M1394" s="31" t="s">
        <v>70</v>
      </c>
      <c r="N1394" s="31">
        <f t="shared" si="87"/>
        <v>0</v>
      </c>
    </row>
    <row r="1395" spans="1:14" x14ac:dyDescent="0.45">
      <c r="A1395" s="31" t="str">
        <f t="shared" si="84"/>
        <v>E09000021_Children in care in residential homes_Number</v>
      </c>
      <c r="B1395" s="31" t="s">
        <v>520</v>
      </c>
      <c r="C1395" s="31" t="s">
        <v>521</v>
      </c>
      <c r="D1395" s="31" t="s">
        <v>229</v>
      </c>
      <c r="E1395" s="31">
        <v>2019</v>
      </c>
      <c r="F1395" s="31" t="s">
        <v>66</v>
      </c>
      <c r="G1395" s="26" t="s">
        <v>71</v>
      </c>
      <c r="H1395" s="31" t="s">
        <v>743</v>
      </c>
      <c r="I1395" s="31" t="s">
        <v>1280</v>
      </c>
      <c r="J1395" s="31">
        <f>INDEX('LA lookup'!H:H,MATCH('Known to services raw data'!B1395,'LA lookup'!G:G,0))</f>
        <v>38977</v>
      </c>
      <c r="K1395" s="31" t="s">
        <v>1280</v>
      </c>
      <c r="L1395" s="31" t="str">
        <f t="shared" si="85"/>
        <v>N/A</v>
      </c>
      <c r="M1395" s="31" t="s">
        <v>70</v>
      </c>
      <c r="N1395" s="31">
        <f t="shared" si="87"/>
        <v>0</v>
      </c>
    </row>
    <row r="1396" spans="1:14" x14ac:dyDescent="0.45">
      <c r="A1396" s="31" t="str">
        <f t="shared" si="84"/>
        <v>E09000024_Children in care in residential homes_Number</v>
      </c>
      <c r="B1396" s="31" t="s">
        <v>353</v>
      </c>
      <c r="C1396" s="31" t="s">
        <v>354</v>
      </c>
      <c r="D1396" s="31" t="s">
        <v>229</v>
      </c>
      <c r="E1396" s="31">
        <v>2019</v>
      </c>
      <c r="F1396" s="31" t="s">
        <v>66</v>
      </c>
      <c r="G1396" s="26" t="s">
        <v>71</v>
      </c>
      <c r="H1396" s="31" t="s">
        <v>743</v>
      </c>
      <c r="I1396" s="31">
        <v>7</v>
      </c>
      <c r="J1396" s="31">
        <f>INDEX('LA lookup'!H:H,MATCH('Known to services raw data'!B1396,'LA lookup'!G:G,0))</f>
        <v>47266</v>
      </c>
      <c r="K1396" s="31">
        <v>1.4809799856133372E-4</v>
      </c>
      <c r="L1396" s="31" t="str">
        <f t="shared" si="85"/>
        <v>0.1 per 1000 0-17 yr olds</v>
      </c>
      <c r="M1396" s="31">
        <v>0.14809799856133371</v>
      </c>
      <c r="N1396" s="31">
        <f t="shared" si="87"/>
        <v>0</v>
      </c>
    </row>
    <row r="1397" spans="1:14" x14ac:dyDescent="0.45">
      <c r="A1397" s="31" t="str">
        <f t="shared" si="84"/>
        <v>E09000025_Children in care in residential homes_Number</v>
      </c>
      <c r="B1397" s="31" t="s">
        <v>359</v>
      </c>
      <c r="C1397" s="31" t="s">
        <v>360</v>
      </c>
      <c r="D1397" s="31" t="s">
        <v>229</v>
      </c>
      <c r="E1397" s="31">
        <v>2019</v>
      </c>
      <c r="F1397" s="31" t="s">
        <v>66</v>
      </c>
      <c r="G1397" s="26" t="s">
        <v>71</v>
      </c>
      <c r="H1397" s="31" t="s">
        <v>743</v>
      </c>
      <c r="I1397" s="31">
        <v>0</v>
      </c>
      <c r="J1397" s="31">
        <f>INDEX('LA lookup'!H:H,MATCH('Known to services raw data'!B1397,'LA lookup'!G:G,0))</f>
        <v>86567</v>
      </c>
      <c r="K1397" s="31">
        <v>0</v>
      </c>
      <c r="L1397" s="31" t="str">
        <f t="shared" si="85"/>
        <v>0 per 1000 0-17 yr olds</v>
      </c>
      <c r="M1397" s="31">
        <v>0</v>
      </c>
      <c r="N1397" s="31">
        <f t="shared" si="87"/>
        <v>0</v>
      </c>
    </row>
    <row r="1398" spans="1:14" x14ac:dyDescent="0.45">
      <c r="A1398" s="31" t="str">
        <f t="shared" si="84"/>
        <v>E09000026_Children in care in residential homes_Number</v>
      </c>
      <c r="B1398" s="31" t="s">
        <v>385</v>
      </c>
      <c r="C1398" s="31" t="s">
        <v>386</v>
      </c>
      <c r="D1398" s="31" t="s">
        <v>229</v>
      </c>
      <c r="E1398" s="31">
        <v>2019</v>
      </c>
      <c r="F1398" s="31" t="s">
        <v>66</v>
      </c>
      <c r="G1398" s="26" t="s">
        <v>71</v>
      </c>
      <c r="H1398" s="31" t="s">
        <v>743</v>
      </c>
      <c r="I1398" s="31">
        <v>7</v>
      </c>
      <c r="J1398" s="31">
        <f>INDEX('LA lookup'!H:H,MATCH('Known to services raw data'!B1398,'LA lookup'!G:G,0))</f>
        <v>76159</v>
      </c>
      <c r="K1398" s="31">
        <v>9.1912971546370098E-5</v>
      </c>
      <c r="L1398" s="31" t="str">
        <f t="shared" si="85"/>
        <v>0.1 per 1000 0-17 yr olds</v>
      </c>
      <c r="M1398" s="31">
        <v>9.1912971546370098E-2</v>
      </c>
      <c r="N1398" s="31">
        <f t="shared" si="87"/>
        <v>0</v>
      </c>
    </row>
    <row r="1399" spans="1:14" x14ac:dyDescent="0.45">
      <c r="A1399" s="31" t="str">
        <f t="shared" si="84"/>
        <v>E09000027_Children in care in residential homes_Number</v>
      </c>
      <c r="B1399" s="31" t="s">
        <v>389</v>
      </c>
      <c r="C1399" s="31" t="s">
        <v>390</v>
      </c>
      <c r="D1399" s="31" t="s">
        <v>229</v>
      </c>
      <c r="E1399" s="31">
        <v>2019</v>
      </c>
      <c r="F1399" s="31" t="s">
        <v>66</v>
      </c>
      <c r="G1399" s="26" t="s">
        <v>71</v>
      </c>
      <c r="H1399" s="31" t="s">
        <v>743</v>
      </c>
      <c r="I1399" s="31">
        <v>0</v>
      </c>
      <c r="J1399" s="31">
        <f>INDEX('LA lookup'!H:H,MATCH('Known to services raw data'!B1399,'LA lookup'!G:G,0))</f>
        <v>45525</v>
      </c>
      <c r="K1399" s="31">
        <v>0</v>
      </c>
      <c r="L1399" s="31" t="str">
        <f t="shared" si="85"/>
        <v>0 per 1000 0-17 yr olds</v>
      </c>
      <c r="M1399" s="31">
        <v>0</v>
      </c>
      <c r="N1399" s="31">
        <f t="shared" si="87"/>
        <v>0</v>
      </c>
    </row>
    <row r="1400" spans="1:14" x14ac:dyDescent="0.45">
      <c r="A1400" s="31" t="str">
        <f t="shared" si="84"/>
        <v>E09000029_Children in care in residential homes_Number</v>
      </c>
      <c r="B1400" s="31" t="s">
        <v>432</v>
      </c>
      <c r="C1400" s="31" t="s">
        <v>433</v>
      </c>
      <c r="D1400" s="31" t="s">
        <v>229</v>
      </c>
      <c r="E1400" s="31">
        <v>2019</v>
      </c>
      <c r="F1400" s="31" t="s">
        <v>66</v>
      </c>
      <c r="G1400" s="26" t="s">
        <v>71</v>
      </c>
      <c r="H1400" s="31" t="s">
        <v>743</v>
      </c>
      <c r="I1400" s="31">
        <v>0</v>
      </c>
      <c r="J1400" s="31">
        <f>INDEX('LA lookup'!H:H,MATCH('Known to services raw data'!B1400,'LA lookup'!G:G,0))</f>
        <v>47941</v>
      </c>
      <c r="K1400" s="31">
        <v>0</v>
      </c>
      <c r="L1400" s="31" t="str">
        <f t="shared" si="85"/>
        <v>0 per 1000 0-17 yr olds</v>
      </c>
      <c r="M1400" s="31">
        <v>0</v>
      </c>
      <c r="N1400" s="31">
        <f t="shared" si="87"/>
        <v>0</v>
      </c>
    </row>
    <row r="1401" spans="1:14" x14ac:dyDescent="0.45">
      <c r="A1401" s="31" t="str">
        <f t="shared" si="84"/>
        <v>E09000031_Children in care in residential homes_Number</v>
      </c>
      <c r="B1401" s="31" t="s">
        <v>448</v>
      </c>
      <c r="C1401" s="31" t="s">
        <v>449</v>
      </c>
      <c r="D1401" s="31" t="s">
        <v>229</v>
      </c>
      <c r="E1401" s="31">
        <v>2019</v>
      </c>
      <c r="F1401" s="31" t="s">
        <v>66</v>
      </c>
      <c r="G1401" s="26" t="s">
        <v>71</v>
      </c>
      <c r="H1401" s="31" t="s">
        <v>743</v>
      </c>
      <c r="I1401" s="31">
        <v>0</v>
      </c>
      <c r="J1401" s="31">
        <f>INDEX('LA lookup'!H:H,MATCH('Known to services raw data'!B1401,'LA lookup'!G:G,0))</f>
        <v>67017</v>
      </c>
      <c r="K1401" s="31">
        <v>0</v>
      </c>
      <c r="L1401" s="31" t="str">
        <f t="shared" si="85"/>
        <v>0 per 1000 0-17 yr olds</v>
      </c>
      <c r="M1401" s="31">
        <v>0</v>
      </c>
      <c r="N1401" s="31">
        <f t="shared" si="87"/>
        <v>0</v>
      </c>
    </row>
    <row r="1402" spans="1:14" x14ac:dyDescent="0.45">
      <c r="A1402" s="31" t="str">
        <f t="shared" si="84"/>
        <v>E08000025_Children in care in residential homes_Number</v>
      </c>
      <c r="B1402" s="31" t="s">
        <v>245</v>
      </c>
      <c r="C1402" s="31" t="s">
        <v>246</v>
      </c>
      <c r="D1402" s="31" t="s">
        <v>229</v>
      </c>
      <c r="E1402" s="31">
        <v>2019</v>
      </c>
      <c r="F1402" s="31" t="s">
        <v>66</v>
      </c>
      <c r="G1402" s="26" t="s">
        <v>71</v>
      </c>
      <c r="H1402" s="31" t="s">
        <v>743</v>
      </c>
      <c r="I1402" s="31" t="s">
        <v>1280</v>
      </c>
      <c r="J1402" s="31">
        <f>INDEX('LA lookup'!H:H,MATCH('Known to services raw data'!B1402,'LA lookup'!G:G,0))</f>
        <v>288388</v>
      </c>
      <c r="K1402" s="31" t="s">
        <v>1280</v>
      </c>
      <c r="L1402" s="31" t="str">
        <f t="shared" si="85"/>
        <v>N/A</v>
      </c>
      <c r="M1402" s="31" t="s">
        <v>70</v>
      </c>
      <c r="N1402" s="31">
        <f t="shared" si="87"/>
        <v>0</v>
      </c>
    </row>
    <row r="1403" spans="1:14" x14ac:dyDescent="0.45">
      <c r="A1403" s="31" t="str">
        <f t="shared" si="84"/>
        <v>E08000026_Children in care in residential homes_Number</v>
      </c>
      <c r="B1403" s="31" t="s">
        <v>283</v>
      </c>
      <c r="C1403" s="31" t="s">
        <v>284</v>
      </c>
      <c r="D1403" s="31" t="s">
        <v>229</v>
      </c>
      <c r="E1403" s="31">
        <v>2019</v>
      </c>
      <c r="F1403" s="31" t="s">
        <v>66</v>
      </c>
      <c r="G1403" s="26" t="s">
        <v>71</v>
      </c>
      <c r="H1403" s="31" t="s">
        <v>743</v>
      </c>
      <c r="I1403" s="31">
        <v>0</v>
      </c>
      <c r="J1403" s="31">
        <f>INDEX('LA lookup'!H:H,MATCH('Known to services raw data'!B1403,'LA lookup'!G:G,0))</f>
        <v>78994</v>
      </c>
      <c r="K1403" s="31">
        <v>0</v>
      </c>
      <c r="L1403" s="31" t="str">
        <f t="shared" si="85"/>
        <v>0 per 1000 0-17 yr olds</v>
      </c>
      <c r="M1403" s="31">
        <v>0</v>
      </c>
      <c r="N1403" s="31">
        <f t="shared" si="87"/>
        <v>0</v>
      </c>
    </row>
    <row r="1404" spans="1:14" x14ac:dyDescent="0.45">
      <c r="A1404" s="31" t="str">
        <f t="shared" si="84"/>
        <v>E08000027_Children in care in residential homes_Number</v>
      </c>
      <c r="B1404" s="31" t="s">
        <v>297</v>
      </c>
      <c r="C1404" s="31" t="s">
        <v>298</v>
      </c>
      <c r="D1404" s="31" t="s">
        <v>229</v>
      </c>
      <c r="E1404" s="31">
        <v>2019</v>
      </c>
      <c r="F1404" s="31" t="s">
        <v>66</v>
      </c>
      <c r="G1404" s="26" t="s">
        <v>71</v>
      </c>
      <c r="H1404" s="31" t="s">
        <v>743</v>
      </c>
      <c r="I1404" s="31">
        <v>7</v>
      </c>
      <c r="J1404" s="31">
        <f>INDEX('LA lookup'!H:H,MATCH('Known to services raw data'!B1404,'LA lookup'!G:G,0))</f>
        <v>69265</v>
      </c>
      <c r="K1404" s="31">
        <v>1.0106114199090449E-4</v>
      </c>
      <c r="L1404" s="31" t="str">
        <f t="shared" si="85"/>
        <v>0.1 per 1000 0-17 yr olds</v>
      </c>
      <c r="M1404" s="31">
        <v>0.10106114199090449</v>
      </c>
      <c r="N1404" s="31">
        <f t="shared" si="87"/>
        <v>0</v>
      </c>
    </row>
    <row r="1405" spans="1:14" x14ac:dyDescent="0.45">
      <c r="A1405" s="31" t="str">
        <f t="shared" si="84"/>
        <v>E08000028_Children in care in residential homes_Number</v>
      </c>
      <c r="B1405" s="31" t="s">
        <v>397</v>
      </c>
      <c r="C1405" s="31" t="s">
        <v>398</v>
      </c>
      <c r="D1405" s="31" t="s">
        <v>229</v>
      </c>
      <c r="E1405" s="31">
        <v>2019</v>
      </c>
      <c r="F1405" s="31" t="s">
        <v>66</v>
      </c>
      <c r="G1405" s="26" t="s">
        <v>71</v>
      </c>
      <c r="H1405" s="31" t="s">
        <v>743</v>
      </c>
      <c r="I1405" s="31">
        <v>42</v>
      </c>
      <c r="J1405" s="31">
        <f>INDEX('LA lookup'!H:H,MATCH('Known to services raw data'!B1405,'LA lookup'!G:G,0))</f>
        <v>81920</v>
      </c>
      <c r="K1405" s="31">
        <v>5.1269531250000002E-4</v>
      </c>
      <c r="L1405" s="31" t="str">
        <f t="shared" si="85"/>
        <v>0.5 per 1000 0-17 yr olds</v>
      </c>
      <c r="M1405" s="31">
        <v>0.5126953125</v>
      </c>
      <c r="N1405" s="31">
        <f t="shared" si="87"/>
        <v>0</v>
      </c>
    </row>
    <row r="1406" spans="1:14" x14ac:dyDescent="0.45">
      <c r="A1406" s="31" t="str">
        <f t="shared" si="84"/>
        <v>E08000029_Children in care in residential homes_Number</v>
      </c>
      <c r="B1406" s="31" t="s">
        <v>516</v>
      </c>
      <c r="C1406" s="31" t="s">
        <v>517</v>
      </c>
      <c r="D1406" s="31" t="s">
        <v>229</v>
      </c>
      <c r="E1406" s="31">
        <v>2019</v>
      </c>
      <c r="F1406" s="31" t="s">
        <v>66</v>
      </c>
      <c r="G1406" s="26" t="s">
        <v>71</v>
      </c>
      <c r="H1406" s="31" t="s">
        <v>743</v>
      </c>
      <c r="I1406" s="31">
        <v>0</v>
      </c>
      <c r="J1406" s="31">
        <f>INDEX('LA lookup'!H:H,MATCH('Known to services raw data'!B1406,'LA lookup'!G:G,0))</f>
        <v>46946</v>
      </c>
      <c r="K1406" s="31">
        <v>0</v>
      </c>
      <c r="L1406" s="31" t="str">
        <f t="shared" si="85"/>
        <v>0 per 1000 0-17 yr olds</v>
      </c>
      <c r="M1406" s="31">
        <v>0</v>
      </c>
      <c r="N1406" s="31">
        <f t="shared" si="87"/>
        <v>0</v>
      </c>
    </row>
    <row r="1407" spans="1:14" x14ac:dyDescent="0.45">
      <c r="A1407" s="31" t="str">
        <f t="shared" si="84"/>
        <v>E08000030_Children in care in residential homes_Number</v>
      </c>
      <c r="B1407" s="31" t="s">
        <v>446</v>
      </c>
      <c r="C1407" s="31" t="s">
        <v>447</v>
      </c>
      <c r="D1407" s="31" t="s">
        <v>229</v>
      </c>
      <c r="E1407" s="31">
        <v>2019</v>
      </c>
      <c r="F1407" s="31" t="s">
        <v>66</v>
      </c>
      <c r="G1407" s="26" t="s">
        <v>71</v>
      </c>
      <c r="H1407" s="31" t="s">
        <v>743</v>
      </c>
      <c r="I1407" s="31">
        <v>8</v>
      </c>
      <c r="J1407" s="31">
        <f>INDEX('LA lookup'!H:H,MATCH('Known to services raw data'!B1407,'LA lookup'!G:G,0))</f>
        <v>68157</v>
      </c>
      <c r="K1407" s="31">
        <v>1.1737605821852487E-4</v>
      </c>
      <c r="L1407" s="31" t="str">
        <f t="shared" si="85"/>
        <v>0.1 per 1000 0-17 yr olds</v>
      </c>
      <c r="M1407" s="31">
        <v>0.11737605821852487</v>
      </c>
      <c r="N1407" s="31">
        <f t="shared" si="87"/>
        <v>0</v>
      </c>
    </row>
    <row r="1408" spans="1:14" x14ac:dyDescent="0.45">
      <c r="A1408" s="31" t="str">
        <f t="shared" si="84"/>
        <v>E08000031_Children in care in residential homes_Number</v>
      </c>
      <c r="B1408" s="31" t="s">
        <v>468</v>
      </c>
      <c r="C1408" s="31" t="s">
        <v>469</v>
      </c>
      <c r="D1408" s="31" t="s">
        <v>229</v>
      </c>
      <c r="E1408" s="31">
        <v>2019</v>
      </c>
      <c r="F1408" s="31" t="s">
        <v>66</v>
      </c>
      <c r="G1408" s="26" t="s">
        <v>71</v>
      </c>
      <c r="H1408" s="31" t="s">
        <v>743</v>
      </c>
      <c r="I1408" s="31">
        <v>0</v>
      </c>
      <c r="J1408" s="31">
        <f>INDEX('LA lookup'!H:H,MATCH('Known to services raw data'!B1408,'LA lookup'!G:G,0))</f>
        <v>61244</v>
      </c>
      <c r="K1408" s="31">
        <v>0</v>
      </c>
      <c r="L1408" s="31" t="str">
        <f t="shared" si="85"/>
        <v>0 per 1000 0-17 yr olds</v>
      </c>
      <c r="M1408" s="31">
        <v>0</v>
      </c>
      <c r="N1408" s="31">
        <f t="shared" si="87"/>
        <v>0</v>
      </c>
    </row>
    <row r="1409" spans="1:14" x14ac:dyDescent="0.45">
      <c r="A1409" s="31" t="str">
        <f t="shared" si="84"/>
        <v>E08000011_Children in care in residential homes_Number</v>
      </c>
      <c r="B1409" s="31" t="s">
        <v>333</v>
      </c>
      <c r="C1409" s="31" t="s">
        <v>334</v>
      </c>
      <c r="D1409" s="31" t="s">
        <v>229</v>
      </c>
      <c r="E1409" s="31">
        <v>2019</v>
      </c>
      <c r="F1409" s="31" t="s">
        <v>66</v>
      </c>
      <c r="G1409" s="26" t="s">
        <v>71</v>
      </c>
      <c r="H1409" s="31" t="s">
        <v>743</v>
      </c>
      <c r="I1409" s="31" t="s">
        <v>1280</v>
      </c>
      <c r="J1409" s="31">
        <f>INDEX('LA lookup'!H:H,MATCH('Known to services raw data'!B1409,'LA lookup'!G:G,0))</f>
        <v>33477</v>
      </c>
      <c r="K1409" s="31" t="s">
        <v>1280</v>
      </c>
      <c r="L1409" s="31" t="str">
        <f t="shared" si="85"/>
        <v>N/A</v>
      </c>
      <c r="M1409" s="31" t="s">
        <v>70</v>
      </c>
      <c r="N1409" s="31">
        <f t="shared" si="87"/>
        <v>0</v>
      </c>
    </row>
    <row r="1410" spans="1:14" x14ac:dyDescent="0.45">
      <c r="A1410" s="31" t="str">
        <f t="shared" si="84"/>
        <v>E08000012_Children in care in residential homes_Number</v>
      </c>
      <c r="B1410" s="31" t="s">
        <v>347</v>
      </c>
      <c r="C1410" s="31" t="s">
        <v>348</v>
      </c>
      <c r="D1410" s="31" t="s">
        <v>229</v>
      </c>
      <c r="E1410" s="31">
        <v>2019</v>
      </c>
      <c r="F1410" s="31" t="s">
        <v>66</v>
      </c>
      <c r="G1410" s="26" t="s">
        <v>71</v>
      </c>
      <c r="H1410" s="31" t="s">
        <v>743</v>
      </c>
      <c r="I1410" s="31">
        <v>5</v>
      </c>
      <c r="J1410" s="31">
        <f>INDEX('LA lookup'!H:H,MATCH('Known to services raw data'!B1410,'LA lookup'!G:G,0))</f>
        <v>94902</v>
      </c>
      <c r="K1410" s="31">
        <v>5.2685928642178246E-5</v>
      </c>
      <c r="L1410" s="31" t="str">
        <f t="shared" si="85"/>
        <v>0.1 per 1000 0-17 yr olds</v>
      </c>
      <c r="M1410" s="31">
        <v>5.2685928642178248E-2</v>
      </c>
      <c r="N1410" s="31">
        <f t="shared" si="87"/>
        <v>0</v>
      </c>
    </row>
    <row r="1411" spans="1:14" x14ac:dyDescent="0.45">
      <c r="A1411" s="31" t="str">
        <f t="shared" ref="A1411:A1474" si="88">CONCATENATE(B1411,"_",G1411,"_",H1411)</f>
        <v>E08000013_Children in care in residential homes_Number</v>
      </c>
      <c r="B1411" s="31" t="s">
        <v>416</v>
      </c>
      <c r="C1411" s="31" t="s">
        <v>417</v>
      </c>
      <c r="D1411" s="31" t="s">
        <v>229</v>
      </c>
      <c r="E1411" s="31">
        <v>2019</v>
      </c>
      <c r="F1411" s="31" t="s">
        <v>66</v>
      </c>
      <c r="G1411" s="26" t="s">
        <v>71</v>
      </c>
      <c r="H1411" s="31" t="s">
        <v>743</v>
      </c>
      <c r="I1411" s="31">
        <v>0</v>
      </c>
      <c r="J1411" s="31">
        <f>INDEX('LA lookup'!H:H,MATCH('Known to services raw data'!B1411,'LA lookup'!G:G,0))</f>
        <v>36785</v>
      </c>
      <c r="K1411" s="31">
        <v>0</v>
      </c>
      <c r="L1411" s="31" t="str">
        <f t="shared" ref="L1411:L1474" si="89">IF(LOWER(H1411)="percentage",CONCATENATE(I1411,"%"),IF(LOWER(H1411)="proportion",CONCATENATE(ROUND(I1411,1)," per 1000 households"),IF(J1411="NA",K1411,IF(OR(ISERROR(I1411),ISBLANK(I1411),NOT(ISNUMBER(I1411))),"N/A",CONCATENATE(ROUND(I1411/J1411*1000,1)," per 1000 0-17 yr olds")))))</f>
        <v>0 per 1000 0-17 yr olds</v>
      </c>
      <c r="M1411" s="31">
        <v>0</v>
      </c>
      <c r="N1411" s="31">
        <f t="shared" si="87"/>
        <v>0</v>
      </c>
    </row>
    <row r="1412" spans="1:14" x14ac:dyDescent="0.45">
      <c r="A1412" s="31" t="str">
        <f t="shared" si="88"/>
        <v>E08000014_Children in care in residential homes_Number</v>
      </c>
      <c r="B1412" s="31" t="s">
        <v>399</v>
      </c>
      <c r="C1412" s="31" t="s">
        <v>400</v>
      </c>
      <c r="D1412" s="31" t="s">
        <v>229</v>
      </c>
      <c r="E1412" s="31">
        <v>2019</v>
      </c>
      <c r="F1412" s="31" t="s">
        <v>66</v>
      </c>
      <c r="G1412" s="26" t="s">
        <v>71</v>
      </c>
      <c r="H1412" s="31" t="s">
        <v>743</v>
      </c>
      <c r="I1412" s="31">
        <v>0</v>
      </c>
      <c r="J1412" s="31">
        <f>INDEX('LA lookup'!H:H,MATCH('Known to services raw data'!B1412,'LA lookup'!G:G,0))</f>
        <v>53833</v>
      </c>
      <c r="K1412" s="31">
        <v>0</v>
      </c>
      <c r="L1412" s="31" t="str">
        <f t="shared" si="89"/>
        <v>0 per 1000 0-17 yr olds</v>
      </c>
      <c r="M1412" s="31">
        <v>0</v>
      </c>
      <c r="N1412" s="31">
        <f t="shared" ref="N1412:N1475" si="90">IF(OR(C1412="City of London",C1412="Isles of Scilly"),1,0)</f>
        <v>0</v>
      </c>
    </row>
    <row r="1413" spans="1:14" x14ac:dyDescent="0.45">
      <c r="A1413" s="31" t="str">
        <f t="shared" si="88"/>
        <v>E08000015_Children in care in residential homes_Number</v>
      </c>
      <c r="B1413" s="31" t="s">
        <v>464</v>
      </c>
      <c r="C1413" s="31" t="s">
        <v>465</v>
      </c>
      <c r="D1413" s="31" t="s">
        <v>229</v>
      </c>
      <c r="E1413" s="31">
        <v>2019</v>
      </c>
      <c r="F1413" s="31" t="s">
        <v>66</v>
      </c>
      <c r="G1413" s="26" t="s">
        <v>71</v>
      </c>
      <c r="H1413" s="31" t="s">
        <v>743</v>
      </c>
      <c r="I1413" s="31" t="s">
        <v>1280</v>
      </c>
      <c r="J1413" s="31">
        <f>INDEX('LA lookup'!H:H,MATCH('Known to services raw data'!B1413,'LA lookup'!G:G,0))</f>
        <v>67576</v>
      </c>
      <c r="K1413" s="31" t="s">
        <v>1280</v>
      </c>
      <c r="L1413" s="31" t="str">
        <f t="shared" si="89"/>
        <v>N/A</v>
      </c>
      <c r="M1413" s="31" t="s">
        <v>70</v>
      </c>
      <c r="N1413" s="31">
        <f t="shared" si="90"/>
        <v>0</v>
      </c>
    </row>
    <row r="1414" spans="1:14" x14ac:dyDescent="0.45">
      <c r="A1414" s="31" t="str">
        <f t="shared" si="88"/>
        <v>E08000001_Children in care in residential homes_Number</v>
      </c>
      <c r="B1414" s="31" t="s">
        <v>252</v>
      </c>
      <c r="C1414" s="31" t="s">
        <v>253</v>
      </c>
      <c r="D1414" s="31" t="s">
        <v>229</v>
      </c>
      <c r="E1414" s="31">
        <v>2019</v>
      </c>
      <c r="F1414" s="31" t="s">
        <v>66</v>
      </c>
      <c r="G1414" s="26" t="s">
        <v>71</v>
      </c>
      <c r="H1414" s="31" t="s">
        <v>743</v>
      </c>
      <c r="I1414" s="31">
        <v>0</v>
      </c>
      <c r="J1414" s="31">
        <f>INDEX('LA lookup'!H:H,MATCH('Known to services raw data'!B1414,'LA lookup'!G:G,0))</f>
        <v>67670</v>
      </c>
      <c r="K1414" s="31">
        <v>0</v>
      </c>
      <c r="L1414" s="31" t="str">
        <f t="shared" si="89"/>
        <v>0 per 1000 0-17 yr olds</v>
      </c>
      <c r="M1414" s="31">
        <v>0</v>
      </c>
      <c r="N1414" s="31">
        <f t="shared" si="90"/>
        <v>0</v>
      </c>
    </row>
    <row r="1415" spans="1:14" x14ac:dyDescent="0.45">
      <c r="A1415" s="31" t="str">
        <f t="shared" si="88"/>
        <v>E08000002_Children in care in residential homes_Number</v>
      </c>
      <c r="B1415" s="31" t="s">
        <v>271</v>
      </c>
      <c r="C1415" s="31" t="s">
        <v>272</v>
      </c>
      <c r="D1415" s="31" t="s">
        <v>229</v>
      </c>
      <c r="E1415" s="31">
        <v>2019</v>
      </c>
      <c r="F1415" s="31" t="s">
        <v>66</v>
      </c>
      <c r="G1415" s="26" t="s">
        <v>71</v>
      </c>
      <c r="H1415" s="31" t="s">
        <v>743</v>
      </c>
      <c r="I1415" s="31" t="s">
        <v>1280</v>
      </c>
      <c r="J1415" s="31">
        <f>INDEX('LA lookup'!H:H,MATCH('Known to services raw data'!B1415,'LA lookup'!G:G,0))</f>
        <v>43142</v>
      </c>
      <c r="K1415" s="31" t="s">
        <v>1280</v>
      </c>
      <c r="L1415" s="31" t="str">
        <f t="shared" si="89"/>
        <v>N/A</v>
      </c>
      <c r="M1415" s="31" t="s">
        <v>70</v>
      </c>
      <c r="N1415" s="31">
        <f t="shared" si="90"/>
        <v>0</v>
      </c>
    </row>
    <row r="1416" spans="1:14" x14ac:dyDescent="0.45">
      <c r="A1416" s="31" t="str">
        <f t="shared" si="88"/>
        <v>E08000003_Children in care in residential homes_Number</v>
      </c>
      <c r="B1416" s="31" t="s">
        <v>349</v>
      </c>
      <c r="C1416" s="31" t="s">
        <v>350</v>
      </c>
      <c r="D1416" s="31" t="s">
        <v>229</v>
      </c>
      <c r="E1416" s="31">
        <v>2019</v>
      </c>
      <c r="F1416" s="31" t="s">
        <v>66</v>
      </c>
      <c r="G1416" s="26" t="s">
        <v>71</v>
      </c>
      <c r="H1416" s="31" t="s">
        <v>743</v>
      </c>
      <c r="I1416" s="31" t="s">
        <v>1280</v>
      </c>
      <c r="J1416" s="31">
        <f>INDEX('LA lookup'!H:H,MATCH('Known to services raw data'!B1416,'LA lookup'!G:G,0))</f>
        <v>121962</v>
      </c>
      <c r="K1416" s="31" t="s">
        <v>1280</v>
      </c>
      <c r="L1416" s="31" t="str">
        <f t="shared" si="89"/>
        <v>N/A</v>
      </c>
      <c r="M1416" s="31" t="s">
        <v>70</v>
      </c>
      <c r="N1416" s="31">
        <f t="shared" si="90"/>
        <v>0</v>
      </c>
    </row>
    <row r="1417" spans="1:14" x14ac:dyDescent="0.45">
      <c r="A1417" s="31" t="str">
        <f t="shared" si="88"/>
        <v>E08000004_Children in care in residential homes_Number</v>
      </c>
      <c r="B1417" s="31" t="s">
        <v>375</v>
      </c>
      <c r="C1417" s="31" t="s">
        <v>376</v>
      </c>
      <c r="D1417" s="31" t="s">
        <v>229</v>
      </c>
      <c r="E1417" s="31">
        <v>2019</v>
      </c>
      <c r="F1417" s="31" t="s">
        <v>66</v>
      </c>
      <c r="G1417" s="26" t="s">
        <v>71</v>
      </c>
      <c r="H1417" s="31" t="s">
        <v>743</v>
      </c>
      <c r="I1417" s="31" t="s">
        <v>1280</v>
      </c>
      <c r="J1417" s="31">
        <f>INDEX('LA lookup'!H:H,MATCH('Known to services raw data'!B1417,'LA lookup'!G:G,0))</f>
        <v>59416</v>
      </c>
      <c r="K1417" s="31" t="s">
        <v>1280</v>
      </c>
      <c r="L1417" s="31" t="str">
        <f t="shared" si="89"/>
        <v>N/A</v>
      </c>
      <c r="M1417" s="31" t="s">
        <v>70</v>
      </c>
      <c r="N1417" s="31">
        <f t="shared" si="90"/>
        <v>0</v>
      </c>
    </row>
    <row r="1418" spans="1:14" x14ac:dyDescent="0.45">
      <c r="A1418" s="31" t="str">
        <f t="shared" si="88"/>
        <v>E08000005_Children in care in residential homes_Number</v>
      </c>
      <c r="B1418" s="31" t="s">
        <v>391</v>
      </c>
      <c r="C1418" s="31" t="s">
        <v>392</v>
      </c>
      <c r="D1418" s="31" t="s">
        <v>229</v>
      </c>
      <c r="E1418" s="31">
        <v>2019</v>
      </c>
      <c r="F1418" s="31" t="s">
        <v>66</v>
      </c>
      <c r="G1418" s="26" t="s">
        <v>71</v>
      </c>
      <c r="H1418" s="31" t="s">
        <v>743</v>
      </c>
      <c r="I1418" s="31">
        <v>0</v>
      </c>
      <c r="J1418" s="31">
        <f>INDEX('LA lookup'!H:H,MATCH('Known to services raw data'!B1418,'LA lookup'!G:G,0))</f>
        <v>52689</v>
      </c>
      <c r="K1418" s="31">
        <v>0</v>
      </c>
      <c r="L1418" s="31" t="str">
        <f t="shared" si="89"/>
        <v>0 per 1000 0-17 yr olds</v>
      </c>
      <c r="M1418" s="31">
        <v>0</v>
      </c>
      <c r="N1418" s="31">
        <f t="shared" si="90"/>
        <v>0</v>
      </c>
    </row>
    <row r="1419" spans="1:14" x14ac:dyDescent="0.45">
      <c r="A1419" s="31" t="str">
        <f t="shared" si="88"/>
        <v>E08000006_Children in care in residential homes_Number</v>
      </c>
      <c r="B1419" s="31" t="s">
        <v>395</v>
      </c>
      <c r="C1419" s="31" t="s">
        <v>396</v>
      </c>
      <c r="D1419" s="31" t="s">
        <v>229</v>
      </c>
      <c r="E1419" s="31">
        <v>2019</v>
      </c>
      <c r="F1419" s="31" t="s">
        <v>66</v>
      </c>
      <c r="G1419" s="26" t="s">
        <v>71</v>
      </c>
      <c r="H1419" s="31" t="s">
        <v>743</v>
      </c>
      <c r="I1419" s="31" t="s">
        <v>1280</v>
      </c>
      <c r="J1419" s="31">
        <f>INDEX('LA lookup'!H:H,MATCH('Known to services raw data'!B1419,'LA lookup'!G:G,0))</f>
        <v>56566</v>
      </c>
      <c r="K1419" s="31" t="s">
        <v>1280</v>
      </c>
      <c r="L1419" s="31" t="str">
        <f t="shared" si="89"/>
        <v>N/A</v>
      </c>
      <c r="M1419" s="31" t="s">
        <v>70</v>
      </c>
      <c r="N1419" s="31">
        <f t="shared" si="90"/>
        <v>0</v>
      </c>
    </row>
    <row r="1420" spans="1:14" x14ac:dyDescent="0.45">
      <c r="A1420" s="31" t="str">
        <f t="shared" si="88"/>
        <v>E08000007_Children in care in residential homes_Number</v>
      </c>
      <c r="B1420" s="31" t="s">
        <v>420</v>
      </c>
      <c r="C1420" s="31" t="s">
        <v>421</v>
      </c>
      <c r="D1420" s="31" t="s">
        <v>229</v>
      </c>
      <c r="E1420" s="31">
        <v>2019</v>
      </c>
      <c r="F1420" s="31" t="s">
        <v>66</v>
      </c>
      <c r="G1420" s="26" t="s">
        <v>71</v>
      </c>
      <c r="H1420" s="31" t="s">
        <v>743</v>
      </c>
      <c r="I1420" s="31">
        <v>0</v>
      </c>
      <c r="J1420" s="31">
        <f>INDEX('LA lookup'!H:H,MATCH('Known to services raw data'!B1420,'LA lookup'!G:G,0))</f>
        <v>63141</v>
      </c>
      <c r="K1420" s="31">
        <v>0</v>
      </c>
      <c r="L1420" s="31" t="str">
        <f t="shared" si="89"/>
        <v>0 per 1000 0-17 yr olds</v>
      </c>
      <c r="M1420" s="31">
        <v>0</v>
      </c>
      <c r="N1420" s="31">
        <f t="shared" si="90"/>
        <v>0</v>
      </c>
    </row>
    <row r="1421" spans="1:14" x14ac:dyDescent="0.45">
      <c r="A1421" s="31" t="str">
        <f t="shared" si="88"/>
        <v>E08000008_Children in care in residential homes_Number</v>
      </c>
      <c r="B1421" s="31" t="s">
        <v>436</v>
      </c>
      <c r="C1421" s="31" t="s">
        <v>437</v>
      </c>
      <c r="D1421" s="31" t="s">
        <v>229</v>
      </c>
      <c r="E1421" s="31">
        <v>2019</v>
      </c>
      <c r="F1421" s="31" t="s">
        <v>66</v>
      </c>
      <c r="G1421" s="26" t="s">
        <v>71</v>
      </c>
      <c r="H1421" s="31" t="s">
        <v>743</v>
      </c>
      <c r="I1421" s="31">
        <v>0</v>
      </c>
      <c r="J1421" s="31">
        <f>INDEX('LA lookup'!H:H,MATCH('Known to services raw data'!B1421,'LA lookup'!G:G,0))</f>
        <v>50223</v>
      </c>
      <c r="K1421" s="31">
        <v>0</v>
      </c>
      <c r="L1421" s="31" t="str">
        <f t="shared" si="89"/>
        <v>0 per 1000 0-17 yr olds</v>
      </c>
      <c r="M1421" s="31">
        <v>0</v>
      </c>
      <c r="N1421" s="31">
        <f t="shared" si="90"/>
        <v>0</v>
      </c>
    </row>
    <row r="1422" spans="1:14" x14ac:dyDescent="0.45">
      <c r="A1422" s="31" t="str">
        <f t="shared" si="88"/>
        <v>E08000009_Children in care in residential homes_Number</v>
      </c>
      <c r="B1422" s="31" t="s">
        <v>442</v>
      </c>
      <c r="C1422" s="31" t="s">
        <v>443</v>
      </c>
      <c r="D1422" s="31" t="s">
        <v>229</v>
      </c>
      <c r="E1422" s="31">
        <v>2019</v>
      </c>
      <c r="F1422" s="31" t="s">
        <v>66</v>
      </c>
      <c r="G1422" s="26" t="s">
        <v>71</v>
      </c>
      <c r="H1422" s="31" t="s">
        <v>743</v>
      </c>
      <c r="I1422" s="31" t="s">
        <v>1280</v>
      </c>
      <c r="J1422" s="31">
        <f>INDEX('LA lookup'!H:H,MATCH('Known to services raw data'!B1422,'LA lookup'!G:G,0))</f>
        <v>56087</v>
      </c>
      <c r="K1422" s="31" t="s">
        <v>1280</v>
      </c>
      <c r="L1422" s="31" t="str">
        <f t="shared" si="89"/>
        <v>N/A</v>
      </c>
      <c r="M1422" s="31" t="s">
        <v>70</v>
      </c>
      <c r="N1422" s="31">
        <f t="shared" si="90"/>
        <v>0</v>
      </c>
    </row>
    <row r="1423" spans="1:14" x14ac:dyDescent="0.45">
      <c r="A1423" s="31" t="str">
        <f t="shared" si="88"/>
        <v>E08000010_Children in care in residential homes_Number</v>
      </c>
      <c r="B1423" s="31" t="s">
        <v>460</v>
      </c>
      <c r="C1423" s="31" t="s">
        <v>461</v>
      </c>
      <c r="D1423" s="31" t="s">
        <v>229</v>
      </c>
      <c r="E1423" s="31">
        <v>2019</v>
      </c>
      <c r="F1423" s="31" t="s">
        <v>66</v>
      </c>
      <c r="G1423" s="26" t="s">
        <v>71</v>
      </c>
      <c r="H1423" s="31" t="s">
        <v>743</v>
      </c>
      <c r="I1423" s="31" t="s">
        <v>1280</v>
      </c>
      <c r="J1423" s="31">
        <f>INDEX('LA lookup'!H:H,MATCH('Known to services raw data'!B1423,'LA lookup'!G:G,0))</f>
        <v>68388</v>
      </c>
      <c r="K1423" s="31" t="s">
        <v>1280</v>
      </c>
      <c r="L1423" s="31" t="str">
        <f t="shared" si="89"/>
        <v>N/A</v>
      </c>
      <c r="M1423" s="31" t="s">
        <v>70</v>
      </c>
      <c r="N1423" s="31">
        <f t="shared" si="90"/>
        <v>0</v>
      </c>
    </row>
    <row r="1424" spans="1:14" x14ac:dyDescent="0.45">
      <c r="A1424" s="31" t="str">
        <f t="shared" si="88"/>
        <v>E08000016_Children in care in residential homes_Number</v>
      </c>
      <c r="B1424" s="31" t="s">
        <v>236</v>
      </c>
      <c r="C1424" s="31" t="s">
        <v>237</v>
      </c>
      <c r="D1424" s="31" t="s">
        <v>229</v>
      </c>
      <c r="E1424" s="31">
        <v>2019</v>
      </c>
      <c r="F1424" s="31" t="s">
        <v>66</v>
      </c>
      <c r="G1424" s="26" t="s">
        <v>71</v>
      </c>
      <c r="H1424" s="31" t="s">
        <v>743</v>
      </c>
      <c r="I1424" s="31" t="s">
        <v>1280</v>
      </c>
      <c r="J1424" s="31">
        <f>INDEX('LA lookup'!H:H,MATCH('Known to services raw data'!B1424,'LA lookup'!G:G,0))</f>
        <v>50727</v>
      </c>
      <c r="K1424" s="31" t="s">
        <v>1280</v>
      </c>
      <c r="L1424" s="31" t="str">
        <f t="shared" si="89"/>
        <v>N/A</v>
      </c>
      <c r="M1424" s="31" t="s">
        <v>70</v>
      </c>
      <c r="N1424" s="31">
        <f t="shared" si="90"/>
        <v>0</v>
      </c>
    </row>
    <row r="1425" spans="1:14" x14ac:dyDescent="0.45">
      <c r="A1425" s="31" t="str">
        <f t="shared" si="88"/>
        <v>E08000017_Children in care in residential homes_Number</v>
      </c>
      <c r="B1425" s="31" t="s">
        <v>293</v>
      </c>
      <c r="C1425" s="31" t="s">
        <v>294</v>
      </c>
      <c r="D1425" s="31" t="s">
        <v>229</v>
      </c>
      <c r="E1425" s="31">
        <v>2019</v>
      </c>
      <c r="F1425" s="31" t="s">
        <v>66</v>
      </c>
      <c r="G1425" s="26" t="s">
        <v>71</v>
      </c>
      <c r="H1425" s="31" t="s">
        <v>743</v>
      </c>
      <c r="I1425" s="31">
        <v>0</v>
      </c>
      <c r="J1425" s="31">
        <f>INDEX('LA lookup'!H:H,MATCH('Known to services raw data'!B1425,'LA lookup'!G:G,0))</f>
        <v>66448</v>
      </c>
      <c r="K1425" s="31">
        <v>0</v>
      </c>
      <c r="L1425" s="31" t="str">
        <f t="shared" si="89"/>
        <v>0 per 1000 0-17 yr olds</v>
      </c>
      <c r="M1425" s="31">
        <v>0</v>
      </c>
      <c r="N1425" s="31">
        <f t="shared" si="90"/>
        <v>0</v>
      </c>
    </row>
    <row r="1426" spans="1:14" x14ac:dyDescent="0.45">
      <c r="A1426" s="31" t="str">
        <f t="shared" si="88"/>
        <v>E08000018_Children in care in residential homes_Number</v>
      </c>
      <c r="B1426" s="31" t="s">
        <v>393</v>
      </c>
      <c r="C1426" s="31" t="s">
        <v>394</v>
      </c>
      <c r="D1426" s="31" t="s">
        <v>229</v>
      </c>
      <c r="E1426" s="31">
        <v>2019</v>
      </c>
      <c r="F1426" s="31" t="s">
        <v>66</v>
      </c>
      <c r="G1426" s="26" t="s">
        <v>71</v>
      </c>
      <c r="H1426" s="31" t="s">
        <v>743</v>
      </c>
      <c r="I1426" s="31">
        <v>0</v>
      </c>
      <c r="J1426" s="31">
        <f>INDEX('LA lookup'!H:H,MATCH('Known to services raw data'!B1426,'LA lookup'!G:G,0))</f>
        <v>57196</v>
      </c>
      <c r="K1426" s="31">
        <v>0</v>
      </c>
      <c r="L1426" s="31" t="str">
        <f t="shared" si="89"/>
        <v>0 per 1000 0-17 yr olds</v>
      </c>
      <c r="M1426" s="31">
        <v>0</v>
      </c>
      <c r="N1426" s="31">
        <f t="shared" si="90"/>
        <v>0</v>
      </c>
    </row>
    <row r="1427" spans="1:14" x14ac:dyDescent="0.45">
      <c r="A1427" s="31" t="str">
        <f t="shared" si="88"/>
        <v>E08000019_Children in care in residential homes_Number</v>
      </c>
      <c r="B1427" s="31" t="s">
        <v>401</v>
      </c>
      <c r="C1427" s="31" t="s">
        <v>402</v>
      </c>
      <c r="D1427" s="31" t="s">
        <v>229</v>
      </c>
      <c r="E1427" s="31">
        <v>2019</v>
      </c>
      <c r="F1427" s="31" t="s">
        <v>66</v>
      </c>
      <c r="G1427" s="26" t="s">
        <v>71</v>
      </c>
      <c r="H1427" s="31" t="s">
        <v>743</v>
      </c>
      <c r="I1427" s="31">
        <v>0</v>
      </c>
      <c r="J1427" s="31">
        <f>INDEX('LA lookup'!H:H,MATCH('Known to services raw data'!B1427,'LA lookup'!G:G,0))</f>
        <v>117497</v>
      </c>
      <c r="K1427" s="31">
        <v>0</v>
      </c>
      <c r="L1427" s="31" t="str">
        <f t="shared" si="89"/>
        <v>0 per 1000 0-17 yr olds</v>
      </c>
      <c r="M1427" s="31">
        <v>0</v>
      </c>
      <c r="N1427" s="31">
        <f t="shared" si="90"/>
        <v>0</v>
      </c>
    </row>
    <row r="1428" spans="1:14" x14ac:dyDescent="0.45">
      <c r="A1428" s="31" t="str">
        <f t="shared" si="88"/>
        <v>E08000032_Children in care in residential homes_Number</v>
      </c>
      <c r="B1428" s="31" t="s">
        <v>259</v>
      </c>
      <c r="C1428" s="31" t="s">
        <v>260</v>
      </c>
      <c r="D1428" s="31" t="s">
        <v>229</v>
      </c>
      <c r="E1428" s="31">
        <v>2019</v>
      </c>
      <c r="F1428" s="31" t="s">
        <v>66</v>
      </c>
      <c r="G1428" s="26" t="s">
        <v>71</v>
      </c>
      <c r="H1428" s="31" t="s">
        <v>743</v>
      </c>
      <c r="I1428" s="31">
        <v>0</v>
      </c>
      <c r="J1428" s="31">
        <f>INDEX('LA lookup'!H:H,MATCH('Known to services raw data'!B1428,'LA lookup'!G:G,0))</f>
        <v>142005</v>
      </c>
      <c r="K1428" s="31">
        <v>0</v>
      </c>
      <c r="L1428" s="31" t="str">
        <f t="shared" si="89"/>
        <v>0 per 1000 0-17 yr olds</v>
      </c>
      <c r="M1428" s="31">
        <v>0</v>
      </c>
      <c r="N1428" s="31">
        <f t="shared" si="90"/>
        <v>0</v>
      </c>
    </row>
    <row r="1429" spans="1:14" x14ac:dyDescent="0.45">
      <c r="A1429" s="31" t="str">
        <f t="shared" si="88"/>
        <v>E08000033_Children in care in residential homes_Number</v>
      </c>
      <c r="B1429" s="31" t="s">
        <v>273</v>
      </c>
      <c r="C1429" s="31" t="s">
        <v>274</v>
      </c>
      <c r="D1429" s="31" t="s">
        <v>229</v>
      </c>
      <c r="E1429" s="31">
        <v>2019</v>
      </c>
      <c r="F1429" s="31" t="s">
        <v>66</v>
      </c>
      <c r="G1429" s="26" t="s">
        <v>71</v>
      </c>
      <c r="H1429" s="31" t="s">
        <v>743</v>
      </c>
      <c r="I1429" s="31" t="s">
        <v>1280</v>
      </c>
      <c r="J1429" s="31">
        <f>INDEX('LA lookup'!H:H,MATCH('Known to services raw data'!B1429,'LA lookup'!G:G,0))</f>
        <v>46021</v>
      </c>
      <c r="K1429" s="31" t="s">
        <v>1280</v>
      </c>
      <c r="L1429" s="31" t="str">
        <f t="shared" si="89"/>
        <v>N/A</v>
      </c>
      <c r="M1429" s="31" t="s">
        <v>70</v>
      </c>
      <c r="N1429" s="31">
        <f t="shared" si="90"/>
        <v>0</v>
      </c>
    </row>
    <row r="1430" spans="1:14" x14ac:dyDescent="0.45">
      <c r="A1430" s="31" t="str">
        <f t="shared" si="88"/>
        <v>E08000034_Children in care in residential homes_Number</v>
      </c>
      <c r="B1430" s="31" t="s">
        <v>331</v>
      </c>
      <c r="C1430" s="31" t="s">
        <v>332</v>
      </c>
      <c r="D1430" s="31" t="s">
        <v>229</v>
      </c>
      <c r="E1430" s="31">
        <v>2019</v>
      </c>
      <c r="F1430" s="31" t="s">
        <v>66</v>
      </c>
      <c r="G1430" s="26" t="s">
        <v>71</v>
      </c>
      <c r="H1430" s="31" t="s">
        <v>743</v>
      </c>
      <c r="I1430" s="31" t="s">
        <v>1280</v>
      </c>
      <c r="J1430" s="31">
        <f>INDEX('LA lookup'!H:H,MATCH('Known to services raw data'!B1430,'LA lookup'!G:G,0))</f>
        <v>100174</v>
      </c>
      <c r="K1430" s="31" t="s">
        <v>1280</v>
      </c>
      <c r="L1430" s="31" t="str">
        <f t="shared" si="89"/>
        <v>N/A</v>
      </c>
      <c r="M1430" s="31" t="s">
        <v>70</v>
      </c>
      <c r="N1430" s="31">
        <f t="shared" si="90"/>
        <v>0</v>
      </c>
    </row>
    <row r="1431" spans="1:14" x14ac:dyDescent="0.45">
      <c r="A1431" s="31" t="str">
        <f t="shared" si="88"/>
        <v>E08000035_Children in care in residential homes_Number</v>
      </c>
      <c r="B1431" s="31" t="s">
        <v>339</v>
      </c>
      <c r="C1431" s="31" t="s">
        <v>340</v>
      </c>
      <c r="D1431" s="31" t="s">
        <v>229</v>
      </c>
      <c r="E1431" s="31">
        <v>2019</v>
      </c>
      <c r="F1431" s="31" t="s">
        <v>66</v>
      </c>
      <c r="G1431" s="26" t="s">
        <v>71</v>
      </c>
      <c r="H1431" s="31" t="s">
        <v>743</v>
      </c>
      <c r="I1431" s="31">
        <v>0</v>
      </c>
      <c r="J1431" s="31">
        <f>INDEX('LA lookup'!H:H,MATCH('Known to services raw data'!B1431,'LA lookup'!G:G,0))</f>
        <v>168176</v>
      </c>
      <c r="K1431" s="31">
        <v>0</v>
      </c>
      <c r="L1431" s="31" t="str">
        <f t="shared" si="89"/>
        <v>0 per 1000 0-17 yr olds</v>
      </c>
      <c r="M1431" s="31">
        <v>0</v>
      </c>
      <c r="N1431" s="31">
        <f t="shared" si="90"/>
        <v>0</v>
      </c>
    </row>
    <row r="1432" spans="1:14" x14ac:dyDescent="0.45">
      <c r="A1432" s="31" t="str">
        <f t="shared" si="88"/>
        <v>E08000036_Children in care in residential homes_Number</v>
      </c>
      <c r="B1432" s="31" t="s">
        <v>444</v>
      </c>
      <c r="C1432" s="31" t="s">
        <v>445</v>
      </c>
      <c r="D1432" s="31" t="s">
        <v>229</v>
      </c>
      <c r="E1432" s="31">
        <v>2019</v>
      </c>
      <c r="F1432" s="31" t="s">
        <v>66</v>
      </c>
      <c r="G1432" s="26" t="s">
        <v>71</v>
      </c>
      <c r="H1432" s="31" t="s">
        <v>743</v>
      </c>
      <c r="I1432" s="31">
        <v>20</v>
      </c>
      <c r="J1432" s="31">
        <f>INDEX('LA lookup'!H:H,MATCH('Known to services raw data'!B1432,'LA lookup'!G:G,0))</f>
        <v>72893</v>
      </c>
      <c r="K1432" s="31">
        <v>2.7437476849628909E-4</v>
      </c>
      <c r="L1432" s="31" t="str">
        <f t="shared" si="89"/>
        <v>0.3 per 1000 0-17 yr olds</v>
      </c>
      <c r="M1432" s="31">
        <v>0.27437476849628911</v>
      </c>
      <c r="N1432" s="31">
        <f t="shared" si="90"/>
        <v>0</v>
      </c>
    </row>
    <row r="1433" spans="1:14" x14ac:dyDescent="0.45">
      <c r="A1433" s="31" t="str">
        <f t="shared" si="88"/>
        <v>E08000020_Children in care in residential homes_Number</v>
      </c>
      <c r="B1433" s="31" t="s">
        <v>305</v>
      </c>
      <c r="C1433" s="31" t="s">
        <v>306</v>
      </c>
      <c r="D1433" s="31" t="s">
        <v>229</v>
      </c>
      <c r="E1433" s="31">
        <v>2019</v>
      </c>
      <c r="F1433" s="31" t="s">
        <v>66</v>
      </c>
      <c r="G1433" s="26" t="s">
        <v>71</v>
      </c>
      <c r="H1433" s="31" t="s">
        <v>743</v>
      </c>
      <c r="I1433" s="31" t="s">
        <v>1280</v>
      </c>
      <c r="J1433" s="31">
        <f>INDEX('LA lookup'!H:H,MATCH('Known to services raw data'!B1433,'LA lookup'!G:G,0))</f>
        <v>39605</v>
      </c>
      <c r="K1433" s="31" t="s">
        <v>1280</v>
      </c>
      <c r="L1433" s="31" t="str">
        <f t="shared" si="89"/>
        <v>N/A</v>
      </c>
      <c r="M1433" s="31" t="s">
        <v>70</v>
      </c>
      <c r="N1433" s="31">
        <f t="shared" si="90"/>
        <v>0</v>
      </c>
    </row>
    <row r="1434" spans="1:14" x14ac:dyDescent="0.45">
      <c r="A1434" s="31" t="str">
        <f t="shared" si="88"/>
        <v>E08000021_Children in care in residential homes_Number</v>
      </c>
      <c r="B1434" s="31" t="s">
        <v>357</v>
      </c>
      <c r="C1434" s="31" t="s">
        <v>358</v>
      </c>
      <c r="D1434" s="31" t="s">
        <v>229</v>
      </c>
      <c r="E1434" s="31">
        <v>2019</v>
      </c>
      <c r="F1434" s="31" t="s">
        <v>66</v>
      </c>
      <c r="G1434" s="26" t="s">
        <v>71</v>
      </c>
      <c r="H1434" s="31" t="s">
        <v>743</v>
      </c>
      <c r="I1434" s="31">
        <v>11</v>
      </c>
      <c r="J1434" s="31">
        <f>INDEX('LA lookup'!H:H,MATCH('Known to services raw data'!B1434,'LA lookup'!G:G,0))</f>
        <v>58056</v>
      </c>
      <c r="K1434" s="31">
        <v>1.8947223370538791E-4</v>
      </c>
      <c r="L1434" s="31" t="str">
        <f t="shared" si="89"/>
        <v>0.2 per 1000 0-17 yr olds</v>
      </c>
      <c r="M1434" s="31">
        <v>0.1894722337053879</v>
      </c>
      <c r="N1434" s="31">
        <f t="shared" si="90"/>
        <v>0</v>
      </c>
    </row>
    <row r="1435" spans="1:14" x14ac:dyDescent="0.45">
      <c r="A1435" s="31" t="str">
        <f t="shared" si="88"/>
        <v>E08000022_Children in care in residential homes_Number</v>
      </c>
      <c r="B1435" s="31" t="s">
        <v>524</v>
      </c>
      <c r="C1435" s="31" t="s">
        <v>525</v>
      </c>
      <c r="D1435" s="31" t="s">
        <v>229</v>
      </c>
      <c r="E1435" s="31">
        <v>2019</v>
      </c>
      <c r="F1435" s="31" t="s">
        <v>66</v>
      </c>
      <c r="G1435" s="26" t="s">
        <v>71</v>
      </c>
      <c r="H1435" s="31" t="s">
        <v>743</v>
      </c>
      <c r="I1435" s="31">
        <v>0</v>
      </c>
      <c r="J1435" s="31">
        <f>INDEX('LA lookup'!H:H,MATCH('Known to services raw data'!B1435,'LA lookup'!G:G,0))</f>
        <v>41360</v>
      </c>
      <c r="K1435" s="31">
        <v>0</v>
      </c>
      <c r="L1435" s="31" t="str">
        <f t="shared" si="89"/>
        <v>0 per 1000 0-17 yr olds</v>
      </c>
      <c r="M1435" s="31">
        <v>0</v>
      </c>
      <c r="N1435" s="31">
        <f t="shared" si="90"/>
        <v>0</v>
      </c>
    </row>
    <row r="1436" spans="1:14" x14ac:dyDescent="0.45">
      <c r="A1436" s="31" t="str">
        <f t="shared" si="88"/>
        <v>E08000023_Children in care in residential homes_Number</v>
      </c>
      <c r="B1436" s="31" t="s">
        <v>410</v>
      </c>
      <c r="C1436" s="31" t="s">
        <v>411</v>
      </c>
      <c r="D1436" s="31" t="s">
        <v>229</v>
      </c>
      <c r="E1436" s="31">
        <v>2019</v>
      </c>
      <c r="F1436" s="31" t="s">
        <v>66</v>
      </c>
      <c r="G1436" s="26" t="s">
        <v>71</v>
      </c>
      <c r="H1436" s="31" t="s">
        <v>743</v>
      </c>
      <c r="I1436" s="31" t="s">
        <v>1280</v>
      </c>
      <c r="J1436" s="31">
        <f>INDEX('LA lookup'!H:H,MATCH('Known to services raw data'!B1436,'LA lookup'!G:G,0))</f>
        <v>29920</v>
      </c>
      <c r="K1436" s="31" t="s">
        <v>1280</v>
      </c>
      <c r="L1436" s="31" t="str">
        <f t="shared" si="89"/>
        <v>N/A</v>
      </c>
      <c r="M1436" s="31" t="s">
        <v>70</v>
      </c>
      <c r="N1436" s="31">
        <f t="shared" si="90"/>
        <v>0</v>
      </c>
    </row>
    <row r="1437" spans="1:14" x14ac:dyDescent="0.45">
      <c r="A1437" s="31" t="str">
        <f t="shared" si="88"/>
        <v>E08000024_Children in care in residential homes_Number</v>
      </c>
      <c r="B1437" s="31" t="s">
        <v>428</v>
      </c>
      <c r="C1437" s="31" t="s">
        <v>429</v>
      </c>
      <c r="D1437" s="31" t="s">
        <v>229</v>
      </c>
      <c r="E1437" s="31">
        <v>2019</v>
      </c>
      <c r="F1437" s="31" t="s">
        <v>66</v>
      </c>
      <c r="G1437" s="26" t="s">
        <v>71</v>
      </c>
      <c r="H1437" s="31" t="s">
        <v>743</v>
      </c>
      <c r="I1437" s="31">
        <v>0</v>
      </c>
      <c r="J1437" s="31">
        <f>INDEX('LA lookup'!H:H,MATCH('Known to services raw data'!B1437,'LA lookup'!G:G,0))</f>
        <v>54563</v>
      </c>
      <c r="K1437" s="31">
        <v>0</v>
      </c>
      <c r="L1437" s="31" t="str">
        <f t="shared" si="89"/>
        <v>0 per 1000 0-17 yr olds</v>
      </c>
      <c r="M1437" s="31">
        <v>0</v>
      </c>
      <c r="N1437" s="31">
        <f t="shared" si="90"/>
        <v>0</v>
      </c>
    </row>
    <row r="1438" spans="1:14" x14ac:dyDescent="0.45">
      <c r="A1438" s="31" t="str">
        <f t="shared" si="88"/>
        <v>E06000053_Children in care in residential homes_Number</v>
      </c>
      <c r="B1438" s="31" t="s">
        <v>550</v>
      </c>
      <c r="C1438" s="31" t="s">
        <v>551</v>
      </c>
      <c r="D1438" s="31" t="s">
        <v>229</v>
      </c>
      <c r="E1438" s="31">
        <v>2019</v>
      </c>
      <c r="F1438" s="31" t="s">
        <v>66</v>
      </c>
      <c r="G1438" s="26" t="s">
        <v>71</v>
      </c>
      <c r="H1438" s="31" t="s">
        <v>743</v>
      </c>
      <c r="I1438" s="31">
        <v>0</v>
      </c>
      <c r="J1438" s="31">
        <f>INDEX('LA lookup'!H:H,MATCH('Known to services raw data'!B1438,'LA lookup'!G:G,0))</f>
        <v>368</v>
      </c>
      <c r="K1438" s="31">
        <v>0</v>
      </c>
      <c r="L1438" s="31" t="str">
        <f t="shared" si="89"/>
        <v>0 per 1000 0-17 yr olds</v>
      </c>
      <c r="M1438" s="31">
        <v>0</v>
      </c>
      <c r="N1438" s="31">
        <f t="shared" si="90"/>
        <v>1</v>
      </c>
    </row>
    <row r="1439" spans="1:14" x14ac:dyDescent="0.45">
      <c r="A1439" s="31" t="str">
        <f t="shared" si="88"/>
        <v>E06000022_Children in care in residential homes_Number</v>
      </c>
      <c r="B1439" s="31" t="s">
        <v>238</v>
      </c>
      <c r="C1439" s="31" t="s">
        <v>239</v>
      </c>
      <c r="D1439" s="31" t="s">
        <v>229</v>
      </c>
      <c r="E1439" s="31">
        <v>2019</v>
      </c>
      <c r="F1439" s="31" t="s">
        <v>66</v>
      </c>
      <c r="G1439" s="26" t="s">
        <v>71</v>
      </c>
      <c r="H1439" s="31" t="s">
        <v>743</v>
      </c>
      <c r="I1439" s="31">
        <v>21</v>
      </c>
      <c r="J1439" s="31">
        <f>INDEX('LA lookup'!H:H,MATCH('Known to services raw data'!B1439,'LA lookup'!G:G,0))</f>
        <v>35946</v>
      </c>
      <c r="K1439" s="31">
        <v>5.8420964780504087E-4</v>
      </c>
      <c r="L1439" s="31" t="str">
        <f t="shared" si="89"/>
        <v>0.6 per 1000 0-17 yr olds</v>
      </c>
      <c r="M1439" s="31">
        <v>0.58420964780504092</v>
      </c>
      <c r="N1439" s="31">
        <f t="shared" si="90"/>
        <v>0</v>
      </c>
    </row>
    <row r="1440" spans="1:14" x14ac:dyDescent="0.45">
      <c r="A1440" s="31" t="str">
        <f t="shared" si="88"/>
        <v>E06000023_Children in care in residential homes_Number</v>
      </c>
      <c r="B1440" s="31" t="s">
        <v>265</v>
      </c>
      <c r="C1440" s="31" t="s">
        <v>266</v>
      </c>
      <c r="D1440" s="31" t="s">
        <v>229</v>
      </c>
      <c r="E1440" s="31">
        <v>2019</v>
      </c>
      <c r="F1440" s="31" t="s">
        <v>66</v>
      </c>
      <c r="G1440" s="26" t="s">
        <v>71</v>
      </c>
      <c r="H1440" s="31" t="s">
        <v>743</v>
      </c>
      <c r="I1440" s="31" t="s">
        <v>1280</v>
      </c>
      <c r="J1440" s="31">
        <f>INDEX('LA lookup'!H:H,MATCH('Known to services raw data'!B1440,'LA lookup'!G:G,0))</f>
        <v>94016</v>
      </c>
      <c r="K1440" s="31" t="s">
        <v>1280</v>
      </c>
      <c r="L1440" s="31" t="str">
        <f t="shared" si="89"/>
        <v>N/A</v>
      </c>
      <c r="M1440" s="31" t="s">
        <v>70</v>
      </c>
      <c r="N1440" s="31">
        <f t="shared" si="90"/>
        <v>0</v>
      </c>
    </row>
    <row r="1441" spans="1:14" x14ac:dyDescent="0.45">
      <c r="A1441" s="31" t="str">
        <f t="shared" si="88"/>
        <v>E06000024_Children in care in residential homes_Number</v>
      </c>
      <c r="B1441" s="31" t="s">
        <v>367</v>
      </c>
      <c r="C1441" s="31" t="s">
        <v>368</v>
      </c>
      <c r="D1441" s="31" t="s">
        <v>229</v>
      </c>
      <c r="E1441" s="31">
        <v>2019</v>
      </c>
      <c r="F1441" s="31" t="s">
        <v>66</v>
      </c>
      <c r="G1441" s="26" t="s">
        <v>71</v>
      </c>
      <c r="H1441" s="31" t="s">
        <v>743</v>
      </c>
      <c r="I1441" s="31" t="s">
        <v>1280</v>
      </c>
      <c r="J1441" s="31">
        <f>INDEX('LA lookup'!H:H,MATCH('Known to services raw data'!B1441,'LA lookup'!G:G,0))</f>
        <v>43435</v>
      </c>
      <c r="K1441" s="31" t="s">
        <v>1280</v>
      </c>
      <c r="L1441" s="31" t="str">
        <f t="shared" si="89"/>
        <v>N/A</v>
      </c>
      <c r="M1441" s="31" t="s">
        <v>70</v>
      </c>
      <c r="N1441" s="31">
        <f t="shared" si="90"/>
        <v>0</v>
      </c>
    </row>
    <row r="1442" spans="1:14" x14ac:dyDescent="0.45">
      <c r="A1442" s="31" t="str">
        <f t="shared" si="88"/>
        <v>E06000025_Children in care in residential homes_Number</v>
      </c>
      <c r="B1442" s="31" t="s">
        <v>408</v>
      </c>
      <c r="C1442" s="31" t="s">
        <v>409</v>
      </c>
      <c r="D1442" s="31" t="s">
        <v>229</v>
      </c>
      <c r="E1442" s="31">
        <v>2019</v>
      </c>
      <c r="F1442" s="31" t="s">
        <v>66</v>
      </c>
      <c r="G1442" s="26" t="s">
        <v>71</v>
      </c>
      <c r="H1442" s="31" t="s">
        <v>743</v>
      </c>
      <c r="I1442" s="31" t="s">
        <v>1280</v>
      </c>
      <c r="J1442" s="31">
        <f>INDEX('LA lookup'!H:H,MATCH('Known to services raw data'!B1442,'LA lookup'!G:G,0))</f>
        <v>58867</v>
      </c>
      <c r="K1442" s="31" t="s">
        <v>1280</v>
      </c>
      <c r="L1442" s="31" t="str">
        <f t="shared" si="89"/>
        <v>N/A</v>
      </c>
      <c r="M1442" s="31" t="s">
        <v>70</v>
      </c>
      <c r="N1442" s="31">
        <f t="shared" si="90"/>
        <v>0</v>
      </c>
    </row>
    <row r="1443" spans="1:14" x14ac:dyDescent="0.45">
      <c r="A1443" s="31" t="str">
        <f t="shared" si="88"/>
        <v>E06000001_Children in care in residential homes_Number</v>
      </c>
      <c r="B1443" s="31" t="s">
        <v>313</v>
      </c>
      <c r="C1443" s="31" t="s">
        <v>314</v>
      </c>
      <c r="D1443" s="31" t="s">
        <v>229</v>
      </c>
      <c r="E1443" s="31">
        <v>2019</v>
      </c>
      <c r="F1443" s="31" t="s">
        <v>66</v>
      </c>
      <c r="G1443" s="26" t="s">
        <v>71</v>
      </c>
      <c r="H1443" s="31" t="s">
        <v>743</v>
      </c>
      <c r="I1443" s="31" t="s">
        <v>1280</v>
      </c>
      <c r="J1443" s="31">
        <f>INDEX('LA lookup'!H:H,MATCH('Known to services raw data'!B1443,'LA lookup'!G:G,0))</f>
        <v>20006</v>
      </c>
      <c r="K1443" s="31" t="s">
        <v>1280</v>
      </c>
      <c r="L1443" s="31" t="str">
        <f t="shared" si="89"/>
        <v>N/A</v>
      </c>
      <c r="M1443" s="31" t="s">
        <v>70</v>
      </c>
      <c r="N1443" s="31">
        <f t="shared" si="90"/>
        <v>0</v>
      </c>
    </row>
    <row r="1444" spans="1:14" x14ac:dyDescent="0.45">
      <c r="A1444" s="31" t="str">
        <f t="shared" si="88"/>
        <v>E06000002_Children in care in residential homes_Number</v>
      </c>
      <c r="B1444" s="31" t="s">
        <v>511</v>
      </c>
      <c r="C1444" s="31" t="s">
        <v>725</v>
      </c>
      <c r="D1444" s="31" t="s">
        <v>229</v>
      </c>
      <c r="E1444" s="31">
        <v>2019</v>
      </c>
      <c r="F1444" s="31" t="s">
        <v>66</v>
      </c>
      <c r="G1444" s="26" t="s">
        <v>71</v>
      </c>
      <c r="H1444" s="31" t="s">
        <v>743</v>
      </c>
      <c r="I1444" s="31" t="s">
        <v>1280</v>
      </c>
      <c r="J1444" s="31">
        <f>INDEX('LA lookup'!H:H,MATCH('Known to services raw data'!B1444,'LA lookup'!G:G,0))</f>
        <v>32513</v>
      </c>
      <c r="K1444" s="31" t="s">
        <v>1280</v>
      </c>
      <c r="L1444" s="31" t="str">
        <f t="shared" si="89"/>
        <v>N/A</v>
      </c>
      <c r="M1444" s="31" t="s">
        <v>70</v>
      </c>
      <c r="N1444" s="31">
        <f t="shared" si="90"/>
        <v>0</v>
      </c>
    </row>
    <row r="1445" spans="1:14" x14ac:dyDescent="0.45">
      <c r="A1445" s="31" t="str">
        <f t="shared" si="88"/>
        <v>E06000003_Children in care in residential homes_Number</v>
      </c>
      <c r="B1445" s="31" t="s">
        <v>387</v>
      </c>
      <c r="C1445" s="31" t="s">
        <v>388</v>
      </c>
      <c r="D1445" s="31" t="s">
        <v>229</v>
      </c>
      <c r="E1445" s="31">
        <v>2019</v>
      </c>
      <c r="F1445" s="31" t="s">
        <v>66</v>
      </c>
      <c r="G1445" s="26" t="s">
        <v>71</v>
      </c>
      <c r="H1445" s="31" t="s">
        <v>743</v>
      </c>
      <c r="I1445" s="31">
        <v>0</v>
      </c>
      <c r="J1445" s="31">
        <f>INDEX('LA lookup'!H:H,MATCH('Known to services raw data'!B1445,'LA lookup'!G:G,0))</f>
        <v>27626</v>
      </c>
      <c r="K1445" s="31">
        <v>0</v>
      </c>
      <c r="L1445" s="31" t="str">
        <f t="shared" si="89"/>
        <v>0 per 1000 0-17 yr olds</v>
      </c>
      <c r="M1445" s="31">
        <v>0</v>
      </c>
      <c r="N1445" s="31">
        <f t="shared" si="90"/>
        <v>0</v>
      </c>
    </row>
    <row r="1446" spans="1:14" x14ac:dyDescent="0.45">
      <c r="A1446" s="31" t="str">
        <f t="shared" si="88"/>
        <v>E06000004_Children in care in residential homes_Number</v>
      </c>
      <c r="B1446" s="31" t="s">
        <v>422</v>
      </c>
      <c r="C1446" s="31" t="s">
        <v>423</v>
      </c>
      <c r="D1446" s="31" t="s">
        <v>229</v>
      </c>
      <c r="E1446" s="31">
        <v>2019</v>
      </c>
      <c r="F1446" s="31" t="s">
        <v>66</v>
      </c>
      <c r="G1446" s="26" t="s">
        <v>71</v>
      </c>
      <c r="H1446" s="31" t="s">
        <v>743</v>
      </c>
      <c r="I1446" s="31" t="s">
        <v>1280</v>
      </c>
      <c r="J1446" s="31">
        <f>INDEX('LA lookup'!H:H,MATCH('Known to services raw data'!B1446,'LA lookup'!G:G,0))</f>
        <v>43521</v>
      </c>
      <c r="K1446" s="31" t="s">
        <v>1280</v>
      </c>
      <c r="L1446" s="31" t="str">
        <f t="shared" si="89"/>
        <v>N/A</v>
      </c>
      <c r="M1446" s="31" t="s">
        <v>70</v>
      </c>
      <c r="N1446" s="31">
        <f t="shared" si="90"/>
        <v>0</v>
      </c>
    </row>
    <row r="1447" spans="1:14" x14ac:dyDescent="0.45">
      <c r="A1447" s="31" t="str">
        <f t="shared" si="88"/>
        <v>E06000010_Children in care in residential homes_Number</v>
      </c>
      <c r="B1447" s="31" t="s">
        <v>329</v>
      </c>
      <c r="C1447" s="31" t="s">
        <v>330</v>
      </c>
      <c r="D1447" s="31" t="s">
        <v>229</v>
      </c>
      <c r="E1447" s="31">
        <v>2019</v>
      </c>
      <c r="F1447" s="31" t="s">
        <v>66</v>
      </c>
      <c r="G1447" s="26" t="s">
        <v>71</v>
      </c>
      <c r="H1447" s="31" t="s">
        <v>743</v>
      </c>
      <c r="I1447" s="31">
        <v>0</v>
      </c>
      <c r="J1447" s="31">
        <f>INDEX('LA lookup'!H:H,MATCH('Known to services raw data'!B1447,'LA lookup'!G:G,0))</f>
        <v>57023</v>
      </c>
      <c r="K1447" s="31">
        <v>0</v>
      </c>
      <c r="L1447" s="31" t="str">
        <f t="shared" si="89"/>
        <v>0 per 1000 0-17 yr olds</v>
      </c>
      <c r="M1447" s="31">
        <v>0</v>
      </c>
      <c r="N1447" s="31">
        <f t="shared" si="90"/>
        <v>0</v>
      </c>
    </row>
    <row r="1448" spans="1:14" x14ac:dyDescent="0.45">
      <c r="A1448" s="31" t="str">
        <f t="shared" si="88"/>
        <v>E06000011_Children in care in residential homes_Number</v>
      </c>
      <c r="B1448" s="31" t="s">
        <v>514</v>
      </c>
      <c r="C1448" s="31" t="s">
        <v>594</v>
      </c>
      <c r="D1448" s="31" t="s">
        <v>229</v>
      </c>
      <c r="E1448" s="31">
        <v>2019</v>
      </c>
      <c r="F1448" s="31" t="s">
        <v>66</v>
      </c>
      <c r="G1448" s="26" t="s">
        <v>71</v>
      </c>
      <c r="H1448" s="31" t="s">
        <v>743</v>
      </c>
      <c r="I1448" s="31" t="s">
        <v>1280</v>
      </c>
      <c r="J1448" s="31">
        <f>INDEX('LA lookup'!H:H,MATCH('Known to services raw data'!B1448,'LA lookup'!G:G,0))</f>
        <v>62942</v>
      </c>
      <c r="K1448" s="31" t="s">
        <v>1280</v>
      </c>
      <c r="L1448" s="31" t="str">
        <f t="shared" si="89"/>
        <v>N/A</v>
      </c>
      <c r="M1448" s="31" t="s">
        <v>70</v>
      </c>
      <c r="N1448" s="31">
        <f t="shared" si="90"/>
        <v>0</v>
      </c>
    </row>
    <row r="1449" spans="1:14" x14ac:dyDescent="0.45">
      <c r="A1449" s="31" t="str">
        <f t="shared" si="88"/>
        <v>E06000012_Children in care in residential homes_Number</v>
      </c>
      <c r="B1449" s="31" t="s">
        <v>363</v>
      </c>
      <c r="C1449" s="31" t="s">
        <v>364</v>
      </c>
      <c r="D1449" s="31" t="s">
        <v>229</v>
      </c>
      <c r="E1449" s="31">
        <v>2019</v>
      </c>
      <c r="F1449" s="31" t="s">
        <v>66</v>
      </c>
      <c r="G1449" s="26" t="s">
        <v>71</v>
      </c>
      <c r="H1449" s="31" t="s">
        <v>743</v>
      </c>
      <c r="I1449" s="31" t="s">
        <v>1280</v>
      </c>
      <c r="J1449" s="31">
        <f>INDEX('LA lookup'!H:H,MATCH('Known to services raw data'!B1449,'LA lookup'!G:G,0))</f>
        <v>34503</v>
      </c>
      <c r="K1449" s="31" t="s">
        <v>1280</v>
      </c>
      <c r="L1449" s="31" t="str">
        <f t="shared" si="89"/>
        <v>N/A</v>
      </c>
      <c r="M1449" s="31" t="s">
        <v>70</v>
      </c>
      <c r="N1449" s="31">
        <f t="shared" si="90"/>
        <v>0</v>
      </c>
    </row>
    <row r="1450" spans="1:14" x14ac:dyDescent="0.45">
      <c r="A1450" s="31" t="str">
        <f t="shared" si="88"/>
        <v>E06000013_Children in care in residential homes_Number</v>
      </c>
      <c r="B1450" s="31" t="s">
        <v>365</v>
      </c>
      <c r="C1450" s="31" t="s">
        <v>366</v>
      </c>
      <c r="D1450" s="31" t="s">
        <v>229</v>
      </c>
      <c r="E1450" s="31">
        <v>2019</v>
      </c>
      <c r="F1450" s="31" t="s">
        <v>66</v>
      </c>
      <c r="G1450" s="26" t="s">
        <v>71</v>
      </c>
      <c r="H1450" s="31" t="s">
        <v>743</v>
      </c>
      <c r="I1450" s="31">
        <v>0</v>
      </c>
      <c r="J1450" s="31">
        <f>INDEX('LA lookup'!H:H,MATCH('Known to services raw data'!B1450,'LA lookup'!G:G,0))</f>
        <v>35714</v>
      </c>
      <c r="K1450" s="31">
        <v>0</v>
      </c>
      <c r="L1450" s="31" t="str">
        <f t="shared" si="89"/>
        <v>0 per 1000 0-17 yr olds</v>
      </c>
      <c r="M1450" s="31">
        <v>0</v>
      </c>
      <c r="N1450" s="31">
        <f t="shared" si="90"/>
        <v>0</v>
      </c>
    </row>
    <row r="1451" spans="1:14" x14ac:dyDescent="0.45">
      <c r="A1451" s="31" t="str">
        <f t="shared" si="88"/>
        <v>E10000023_Children in care in residential homes_Number</v>
      </c>
      <c r="B1451" s="31" t="s">
        <v>369</v>
      </c>
      <c r="C1451" s="31" t="s">
        <v>370</v>
      </c>
      <c r="D1451" s="31" t="s">
        <v>229</v>
      </c>
      <c r="E1451" s="31">
        <v>2019</v>
      </c>
      <c r="F1451" s="31" t="s">
        <v>66</v>
      </c>
      <c r="G1451" s="26" t="s">
        <v>71</v>
      </c>
      <c r="H1451" s="31" t="s">
        <v>743</v>
      </c>
      <c r="I1451" s="31">
        <v>0</v>
      </c>
      <c r="J1451" s="31">
        <f>INDEX('LA lookup'!H:H,MATCH('Known to services raw data'!B1451,'LA lookup'!G:G,0))</f>
        <v>117499</v>
      </c>
      <c r="K1451" s="31">
        <v>0</v>
      </c>
      <c r="L1451" s="31" t="str">
        <f t="shared" si="89"/>
        <v>0 per 1000 0-17 yr olds</v>
      </c>
      <c r="M1451" s="31">
        <v>0</v>
      </c>
      <c r="N1451" s="31">
        <f t="shared" si="90"/>
        <v>0</v>
      </c>
    </row>
    <row r="1452" spans="1:14" x14ac:dyDescent="0.45">
      <c r="A1452" s="31" t="str">
        <f t="shared" si="88"/>
        <v>E06000014_Children in care in residential homes_Number</v>
      </c>
      <c r="B1452" s="31" t="s">
        <v>472</v>
      </c>
      <c r="C1452" s="31" t="s">
        <v>473</v>
      </c>
      <c r="D1452" s="31" t="s">
        <v>229</v>
      </c>
      <c r="E1452" s="31">
        <v>2019</v>
      </c>
      <c r="F1452" s="31" t="s">
        <v>66</v>
      </c>
      <c r="G1452" s="26" t="s">
        <v>71</v>
      </c>
      <c r="H1452" s="31" t="s">
        <v>743</v>
      </c>
      <c r="I1452" s="31">
        <v>0</v>
      </c>
      <c r="J1452" s="31">
        <f>INDEX('LA lookup'!H:H,MATCH('Known to services raw data'!B1452,'LA lookup'!G:G,0))</f>
        <v>36572</v>
      </c>
      <c r="K1452" s="31">
        <v>0</v>
      </c>
      <c r="L1452" s="31" t="str">
        <f t="shared" si="89"/>
        <v>0 per 1000 0-17 yr olds</v>
      </c>
      <c r="M1452" s="31">
        <v>0</v>
      </c>
      <c r="N1452" s="31">
        <f t="shared" si="90"/>
        <v>0</v>
      </c>
    </row>
    <row r="1453" spans="1:14" x14ac:dyDescent="0.45">
      <c r="A1453" s="31" t="str">
        <f t="shared" si="88"/>
        <v>E06000032_Children in care in residential homes_Number</v>
      </c>
      <c r="B1453" s="31" t="s">
        <v>564</v>
      </c>
      <c r="C1453" s="31" t="s">
        <v>724</v>
      </c>
      <c r="D1453" s="31" t="s">
        <v>229</v>
      </c>
      <c r="E1453" s="31">
        <v>2019</v>
      </c>
      <c r="F1453" s="31" t="s">
        <v>66</v>
      </c>
      <c r="G1453" s="26" t="s">
        <v>71</v>
      </c>
      <c r="H1453" s="31" t="s">
        <v>743</v>
      </c>
      <c r="I1453" s="31">
        <v>0</v>
      </c>
      <c r="J1453" s="31">
        <f>INDEX('LA lookup'!H:H,MATCH('Known to services raw data'!B1453,'LA lookup'!G:G,0))</f>
        <v>57375</v>
      </c>
      <c r="K1453" s="31">
        <v>0</v>
      </c>
      <c r="L1453" s="31" t="str">
        <f t="shared" si="89"/>
        <v>0 per 1000 0-17 yr olds</v>
      </c>
      <c r="M1453" s="31">
        <v>0</v>
      </c>
      <c r="N1453" s="31">
        <f t="shared" si="90"/>
        <v>0</v>
      </c>
    </row>
    <row r="1454" spans="1:14" x14ac:dyDescent="0.45">
      <c r="A1454" s="31" t="str">
        <f t="shared" si="88"/>
        <v>E06000055_Children in care in residential homes_Number</v>
      </c>
      <c r="B1454" s="31" t="s">
        <v>240</v>
      </c>
      <c r="C1454" s="31" t="s">
        <v>241</v>
      </c>
      <c r="D1454" s="31" t="s">
        <v>229</v>
      </c>
      <c r="E1454" s="31">
        <v>2019</v>
      </c>
      <c r="F1454" s="31" t="s">
        <v>66</v>
      </c>
      <c r="G1454" s="26" t="s">
        <v>71</v>
      </c>
      <c r="H1454" s="31" t="s">
        <v>743</v>
      </c>
      <c r="I1454" s="31" t="s">
        <v>1280</v>
      </c>
      <c r="J1454" s="31">
        <f>INDEX('LA lookup'!H:H,MATCH('Known to services raw data'!B1454,'LA lookup'!G:G,0))</f>
        <v>40088</v>
      </c>
      <c r="K1454" s="31" t="s">
        <v>1280</v>
      </c>
      <c r="L1454" s="31" t="str">
        <f t="shared" si="89"/>
        <v>N/A</v>
      </c>
      <c r="M1454" s="31" t="s">
        <v>70</v>
      </c>
      <c r="N1454" s="31">
        <f t="shared" si="90"/>
        <v>0</v>
      </c>
    </row>
    <row r="1455" spans="1:14" x14ac:dyDescent="0.45">
      <c r="A1455" s="31" t="str">
        <f t="shared" si="88"/>
        <v>E06000056_Children in care in residential homes_Number</v>
      </c>
      <c r="B1455" s="31" t="s">
        <v>279</v>
      </c>
      <c r="C1455" s="31" t="s">
        <v>280</v>
      </c>
      <c r="D1455" s="31" t="s">
        <v>229</v>
      </c>
      <c r="E1455" s="31">
        <v>2019</v>
      </c>
      <c r="F1455" s="31" t="s">
        <v>66</v>
      </c>
      <c r="G1455" s="26" t="s">
        <v>71</v>
      </c>
      <c r="H1455" s="31" t="s">
        <v>743</v>
      </c>
      <c r="I1455" s="31" t="s">
        <v>1280</v>
      </c>
      <c r="J1455" s="31">
        <f>INDEX('LA lookup'!H:H,MATCH('Known to services raw data'!B1455,'LA lookup'!G:G,0))</f>
        <v>62515</v>
      </c>
      <c r="K1455" s="31" t="s">
        <v>1280</v>
      </c>
      <c r="L1455" s="31" t="str">
        <f t="shared" si="89"/>
        <v>N/A</v>
      </c>
      <c r="M1455" s="31" t="s">
        <v>70</v>
      </c>
      <c r="N1455" s="31">
        <f t="shared" si="90"/>
        <v>0</v>
      </c>
    </row>
    <row r="1456" spans="1:14" x14ac:dyDescent="0.45">
      <c r="A1456" s="31" t="str">
        <f t="shared" si="88"/>
        <v>E10000002_Children in care in residential homes_Number</v>
      </c>
      <c r="B1456" s="31" t="s">
        <v>269</v>
      </c>
      <c r="C1456" s="31" t="s">
        <v>270</v>
      </c>
      <c r="D1456" s="31" t="s">
        <v>229</v>
      </c>
      <c r="E1456" s="31">
        <v>2019</v>
      </c>
      <c r="F1456" s="31" t="s">
        <v>66</v>
      </c>
      <c r="G1456" s="26" t="s">
        <v>71</v>
      </c>
      <c r="H1456" s="31" t="s">
        <v>743</v>
      </c>
      <c r="I1456" s="31">
        <v>0</v>
      </c>
      <c r="J1456" s="31">
        <f>INDEX('LA lookup'!H:H,MATCH('Known to services raw data'!B1456,'LA lookup'!G:G,0))</f>
        <v>124321</v>
      </c>
      <c r="K1456" s="31">
        <v>0</v>
      </c>
      <c r="L1456" s="31" t="str">
        <f t="shared" si="89"/>
        <v>0 per 1000 0-17 yr olds</v>
      </c>
      <c r="M1456" s="31">
        <v>0</v>
      </c>
      <c r="N1456" s="31">
        <f t="shared" si="90"/>
        <v>0</v>
      </c>
    </row>
    <row r="1457" spans="1:14" x14ac:dyDescent="0.45">
      <c r="A1457" s="31" t="str">
        <f t="shared" si="88"/>
        <v>E06000042_Children in care in residential homes_Number</v>
      </c>
      <c r="B1457" s="31" t="s">
        <v>355</v>
      </c>
      <c r="C1457" s="31" t="s">
        <v>356</v>
      </c>
      <c r="D1457" s="31" t="s">
        <v>229</v>
      </c>
      <c r="E1457" s="31">
        <v>2019</v>
      </c>
      <c r="F1457" s="31" t="s">
        <v>66</v>
      </c>
      <c r="G1457" s="26" t="s">
        <v>71</v>
      </c>
      <c r="H1457" s="31" t="s">
        <v>743</v>
      </c>
      <c r="I1457" s="31" t="s">
        <v>1280</v>
      </c>
      <c r="J1457" s="31">
        <f>INDEX('LA lookup'!H:H,MATCH('Known to services raw data'!B1457,'LA lookup'!G:G,0))</f>
        <v>68278</v>
      </c>
      <c r="K1457" s="31" t="s">
        <v>1280</v>
      </c>
      <c r="L1457" s="31" t="str">
        <f t="shared" si="89"/>
        <v>N/A</v>
      </c>
      <c r="M1457" s="31" t="s">
        <v>70</v>
      </c>
      <c r="N1457" s="31">
        <f t="shared" si="90"/>
        <v>0</v>
      </c>
    </row>
    <row r="1458" spans="1:14" x14ac:dyDescent="0.45">
      <c r="A1458" s="31" t="str">
        <f t="shared" si="88"/>
        <v>E10000007_Children in care in residential homes_Number</v>
      </c>
      <c r="B1458" s="31" t="s">
        <v>291</v>
      </c>
      <c r="C1458" s="31" t="s">
        <v>292</v>
      </c>
      <c r="D1458" s="31" t="s">
        <v>229</v>
      </c>
      <c r="E1458" s="31">
        <v>2019</v>
      </c>
      <c r="F1458" s="31" t="s">
        <v>66</v>
      </c>
      <c r="G1458" s="26" t="s">
        <v>71</v>
      </c>
      <c r="H1458" s="31" t="s">
        <v>743</v>
      </c>
      <c r="I1458" s="31">
        <v>9</v>
      </c>
      <c r="J1458" s="31">
        <f>INDEX('LA lookup'!H:H,MATCH('Known to services raw data'!B1458,'LA lookup'!G:G,0))</f>
        <v>153272</v>
      </c>
      <c r="K1458" s="31">
        <v>5.871913982984498E-5</v>
      </c>
      <c r="L1458" s="31" t="str">
        <f t="shared" si="89"/>
        <v>0.1 per 1000 0-17 yr olds</v>
      </c>
      <c r="M1458" s="31">
        <v>5.8719139829844981E-2</v>
      </c>
      <c r="N1458" s="31">
        <f t="shared" si="90"/>
        <v>0</v>
      </c>
    </row>
    <row r="1459" spans="1:14" x14ac:dyDescent="0.45">
      <c r="A1459" s="31" t="str">
        <f t="shared" si="88"/>
        <v>E06000015_Children in care in residential homes_Number</v>
      </c>
      <c r="B1459" s="31" t="s">
        <v>289</v>
      </c>
      <c r="C1459" s="31" t="s">
        <v>290</v>
      </c>
      <c r="D1459" s="31" t="s">
        <v>229</v>
      </c>
      <c r="E1459" s="31">
        <v>2019</v>
      </c>
      <c r="F1459" s="31" t="s">
        <v>66</v>
      </c>
      <c r="G1459" s="26" t="s">
        <v>71</v>
      </c>
      <c r="H1459" s="31" t="s">
        <v>743</v>
      </c>
      <c r="I1459" s="31">
        <v>0</v>
      </c>
      <c r="J1459" s="31">
        <f>INDEX('LA lookup'!H:H,MATCH('Known to services raw data'!B1459,'LA lookup'!G:G,0))</f>
        <v>59899</v>
      </c>
      <c r="K1459" s="31">
        <v>0</v>
      </c>
      <c r="L1459" s="31" t="str">
        <f t="shared" si="89"/>
        <v>0 per 1000 0-17 yr olds</v>
      </c>
      <c r="M1459" s="31">
        <v>0</v>
      </c>
      <c r="N1459" s="31">
        <f t="shared" si="90"/>
        <v>0</v>
      </c>
    </row>
    <row r="1460" spans="1:14" x14ac:dyDescent="0.45">
      <c r="A1460" s="31" t="str">
        <f t="shared" si="88"/>
        <v>E10000009_Children in care in residential homes_Number</v>
      </c>
      <c r="B1460" s="31" t="s">
        <v>295</v>
      </c>
      <c r="C1460" s="31" t="s">
        <v>296</v>
      </c>
      <c r="D1460" s="31" t="s">
        <v>229</v>
      </c>
      <c r="E1460" s="31">
        <v>2019</v>
      </c>
      <c r="F1460" s="31" t="s">
        <v>66</v>
      </c>
      <c r="G1460" s="26" t="s">
        <v>71</v>
      </c>
      <c r="H1460" s="31" t="s">
        <v>743</v>
      </c>
      <c r="I1460" s="31">
        <v>33</v>
      </c>
      <c r="J1460" s="31">
        <f>INDEX('LA lookup'!H:H,MATCH('Known to services raw data'!B1460,'LA lookup'!G:G,0))</f>
        <v>76699</v>
      </c>
      <c r="K1460" s="31">
        <v>4.3025332794430178E-4</v>
      </c>
      <c r="L1460" s="31" t="str">
        <f t="shared" si="89"/>
        <v>0.4 per 1000 0-17 yr olds</v>
      </c>
      <c r="M1460" s="31">
        <v>0.43025332794430177</v>
      </c>
      <c r="N1460" s="31">
        <f t="shared" si="90"/>
        <v>0</v>
      </c>
    </row>
    <row r="1461" spans="1:14" x14ac:dyDescent="0.45">
      <c r="A1461" s="31" t="str">
        <f t="shared" si="88"/>
        <v>E06000029_Children in care in residential homes_Number</v>
      </c>
      <c r="B1461" s="31" t="s">
        <v>543</v>
      </c>
      <c r="C1461" s="31" t="s">
        <v>717</v>
      </c>
      <c r="D1461" s="31" t="s">
        <v>229</v>
      </c>
      <c r="E1461" s="31">
        <v>2019</v>
      </c>
      <c r="F1461" s="31" t="s">
        <v>66</v>
      </c>
      <c r="G1461" s="26" t="s">
        <v>71</v>
      </c>
      <c r="H1461" s="31" t="s">
        <v>743</v>
      </c>
      <c r="I1461" s="31" t="s">
        <v>1280</v>
      </c>
      <c r="J1461" s="31">
        <f>INDEX('LA lookup'!H:H,MATCH('Known to services raw data'!B1461,'LA lookup'!G:G,0))</f>
        <v>30188</v>
      </c>
      <c r="K1461" s="31" t="s">
        <v>1280</v>
      </c>
      <c r="L1461" s="31" t="str">
        <f t="shared" si="89"/>
        <v>N/A</v>
      </c>
      <c r="M1461" s="31" t="s">
        <v>70</v>
      </c>
      <c r="N1461" s="31">
        <f t="shared" si="90"/>
        <v>0</v>
      </c>
    </row>
    <row r="1462" spans="1:14" x14ac:dyDescent="0.45">
      <c r="A1462" s="31" t="str">
        <f t="shared" si="88"/>
        <v>E06000028_Children in care in residential homes_Number</v>
      </c>
      <c r="B1462" s="31" t="s">
        <v>254</v>
      </c>
      <c r="C1462" s="31" t="s">
        <v>255</v>
      </c>
      <c r="D1462" s="31" t="s">
        <v>229</v>
      </c>
      <c r="E1462" s="31">
        <v>2019</v>
      </c>
      <c r="F1462" s="31" t="s">
        <v>66</v>
      </c>
      <c r="G1462" s="26" t="s">
        <v>71</v>
      </c>
      <c r="H1462" s="31" t="s">
        <v>743</v>
      </c>
      <c r="I1462" s="31">
        <v>8</v>
      </c>
      <c r="J1462" s="31">
        <f>INDEX('LA lookup'!H:H,MATCH('Known to services raw data'!B1462,'LA lookup'!G:G,0))</f>
        <v>36373</v>
      </c>
      <c r="K1462" s="31">
        <v>2.1994336458361973E-4</v>
      </c>
      <c r="L1462" s="31" t="str">
        <f t="shared" si="89"/>
        <v>0.2 per 1000 0-17 yr olds</v>
      </c>
      <c r="M1462" s="31">
        <v>0.21994336458361974</v>
      </c>
      <c r="N1462" s="31">
        <f t="shared" si="90"/>
        <v>0</v>
      </c>
    </row>
    <row r="1463" spans="1:14" x14ac:dyDescent="0.45">
      <c r="A1463" s="31" t="str">
        <f t="shared" si="88"/>
        <v>E06000047_Children in care in residential homes_Number</v>
      </c>
      <c r="B1463" s="31" t="s">
        <v>528</v>
      </c>
      <c r="C1463" s="31" t="s">
        <v>721</v>
      </c>
      <c r="D1463" s="31" t="s">
        <v>229</v>
      </c>
      <c r="E1463" s="31">
        <v>2019</v>
      </c>
      <c r="F1463" s="31" t="s">
        <v>66</v>
      </c>
      <c r="G1463" s="26" t="s">
        <v>71</v>
      </c>
      <c r="H1463" s="31" t="s">
        <v>743</v>
      </c>
      <c r="I1463" s="31" t="s">
        <v>1280</v>
      </c>
      <c r="J1463" s="31">
        <f>INDEX('LA lookup'!H:H,MATCH('Known to services raw data'!B1463,'LA lookup'!G:G,0))</f>
        <v>101040</v>
      </c>
      <c r="K1463" s="31" t="s">
        <v>1280</v>
      </c>
      <c r="L1463" s="31" t="str">
        <f t="shared" si="89"/>
        <v>N/A</v>
      </c>
      <c r="M1463" s="31" t="s">
        <v>70</v>
      </c>
      <c r="N1463" s="31">
        <f t="shared" si="90"/>
        <v>0</v>
      </c>
    </row>
    <row r="1464" spans="1:14" x14ac:dyDescent="0.45">
      <c r="A1464" s="31" t="str">
        <f t="shared" si="88"/>
        <v>E06000005_Children in care in residential homes_Number</v>
      </c>
      <c r="B1464" s="31" t="s">
        <v>287</v>
      </c>
      <c r="C1464" s="31" t="s">
        <v>288</v>
      </c>
      <c r="D1464" s="31" t="s">
        <v>229</v>
      </c>
      <c r="E1464" s="31">
        <v>2019</v>
      </c>
      <c r="F1464" s="31" t="s">
        <v>66</v>
      </c>
      <c r="G1464" s="26" t="s">
        <v>71</v>
      </c>
      <c r="H1464" s="31" t="s">
        <v>743</v>
      </c>
      <c r="I1464" s="31">
        <v>0</v>
      </c>
      <c r="J1464" s="31">
        <f>INDEX('LA lookup'!H:H,MATCH('Known to services raw data'!B1464,'LA lookup'!G:G,0))</f>
        <v>22454</v>
      </c>
      <c r="K1464" s="31">
        <v>0</v>
      </c>
      <c r="L1464" s="31" t="str">
        <f t="shared" si="89"/>
        <v>0 per 1000 0-17 yr olds</v>
      </c>
      <c r="M1464" s="31">
        <v>0</v>
      </c>
      <c r="N1464" s="31">
        <f t="shared" si="90"/>
        <v>0</v>
      </c>
    </row>
    <row r="1465" spans="1:14" x14ac:dyDescent="0.45">
      <c r="A1465" s="31" t="str">
        <f t="shared" si="88"/>
        <v>E10000011_Children in care in residential homes_Number</v>
      </c>
      <c r="B1465" s="31" t="s">
        <v>299</v>
      </c>
      <c r="C1465" s="31" t="s">
        <v>300</v>
      </c>
      <c r="D1465" s="31" t="s">
        <v>229</v>
      </c>
      <c r="E1465" s="31">
        <v>2019</v>
      </c>
      <c r="F1465" s="31" t="s">
        <v>66</v>
      </c>
      <c r="G1465" s="26" t="s">
        <v>71</v>
      </c>
      <c r="H1465" s="31" t="s">
        <v>743</v>
      </c>
      <c r="I1465" s="31">
        <v>0</v>
      </c>
      <c r="J1465" s="31">
        <f>INDEX('LA lookup'!H:H,MATCH('Known to services raw data'!B1465,'LA lookup'!G:G,0))</f>
        <v>106378</v>
      </c>
      <c r="K1465" s="31">
        <v>0</v>
      </c>
      <c r="L1465" s="31" t="str">
        <f t="shared" si="89"/>
        <v>0 per 1000 0-17 yr olds</v>
      </c>
      <c r="M1465" s="31">
        <v>0</v>
      </c>
      <c r="N1465" s="31">
        <f t="shared" si="90"/>
        <v>0</v>
      </c>
    </row>
    <row r="1466" spans="1:14" x14ac:dyDescent="0.45">
      <c r="A1466" s="31" t="str">
        <f t="shared" si="88"/>
        <v>E06000043_Children in care in residential homes_Number</v>
      </c>
      <c r="B1466" s="31" t="s">
        <v>263</v>
      </c>
      <c r="C1466" s="31" t="s">
        <v>264</v>
      </c>
      <c r="D1466" s="31" t="s">
        <v>229</v>
      </c>
      <c r="E1466" s="31">
        <v>2019</v>
      </c>
      <c r="F1466" s="31" t="s">
        <v>66</v>
      </c>
      <c r="G1466" s="26" t="s">
        <v>71</v>
      </c>
      <c r="H1466" s="31" t="s">
        <v>743</v>
      </c>
      <c r="I1466" s="31">
        <v>0</v>
      </c>
      <c r="J1466" s="31">
        <f>INDEX('LA lookup'!H:H,MATCH('Known to services raw data'!B1466,'LA lookup'!G:G,0))</f>
        <v>51005</v>
      </c>
      <c r="K1466" s="31">
        <v>0</v>
      </c>
      <c r="L1466" s="31" t="str">
        <f t="shared" si="89"/>
        <v>0 per 1000 0-17 yr olds</v>
      </c>
      <c r="M1466" s="31">
        <v>0</v>
      </c>
      <c r="N1466" s="31">
        <f t="shared" si="90"/>
        <v>0</v>
      </c>
    </row>
    <row r="1467" spans="1:14" x14ac:dyDescent="0.45">
      <c r="A1467" s="31" t="str">
        <f t="shared" si="88"/>
        <v>E10000014_Children in care in residential homes_Number</v>
      </c>
      <c r="B1467" s="31" t="s">
        <v>309</v>
      </c>
      <c r="C1467" s="31" t="s">
        <v>310</v>
      </c>
      <c r="D1467" s="31" t="s">
        <v>229</v>
      </c>
      <c r="E1467" s="31">
        <v>2019</v>
      </c>
      <c r="F1467" s="31" t="s">
        <v>66</v>
      </c>
      <c r="G1467" s="26" t="s">
        <v>71</v>
      </c>
      <c r="H1467" s="31" t="s">
        <v>743</v>
      </c>
      <c r="I1467" s="31" t="s">
        <v>1280</v>
      </c>
      <c r="J1467" s="31">
        <f>INDEX('LA lookup'!H:H,MATCH('Known to services raw data'!B1467,'LA lookup'!G:G,0))</f>
        <v>284002</v>
      </c>
      <c r="K1467" s="31" t="s">
        <v>1280</v>
      </c>
      <c r="L1467" s="31" t="str">
        <f t="shared" si="89"/>
        <v>N/A</v>
      </c>
      <c r="M1467" s="31" t="s">
        <v>70</v>
      </c>
      <c r="N1467" s="31">
        <f t="shared" si="90"/>
        <v>0</v>
      </c>
    </row>
    <row r="1468" spans="1:14" x14ac:dyDescent="0.45">
      <c r="A1468" s="31" t="str">
        <f t="shared" si="88"/>
        <v>E06000044_Children in care in residential homes_Number</v>
      </c>
      <c r="B1468" s="31" t="s">
        <v>383</v>
      </c>
      <c r="C1468" s="31" t="s">
        <v>384</v>
      </c>
      <c r="D1468" s="31" t="s">
        <v>229</v>
      </c>
      <c r="E1468" s="31">
        <v>2019</v>
      </c>
      <c r="F1468" s="31" t="s">
        <v>66</v>
      </c>
      <c r="G1468" s="26" t="s">
        <v>71</v>
      </c>
      <c r="H1468" s="31" t="s">
        <v>743</v>
      </c>
      <c r="I1468" s="31">
        <v>0</v>
      </c>
      <c r="J1468" s="31">
        <f>INDEX('LA lookup'!H:H,MATCH('Known to services raw data'!B1468,'LA lookup'!G:G,0))</f>
        <v>44046</v>
      </c>
      <c r="K1468" s="31">
        <v>0</v>
      </c>
      <c r="L1468" s="31" t="str">
        <f t="shared" si="89"/>
        <v>0 per 1000 0-17 yr olds</v>
      </c>
      <c r="M1468" s="31">
        <v>0</v>
      </c>
      <c r="N1468" s="31">
        <f t="shared" si="90"/>
        <v>0</v>
      </c>
    </row>
    <row r="1469" spans="1:14" x14ac:dyDescent="0.45">
      <c r="A1469" s="31" t="str">
        <f t="shared" si="88"/>
        <v>E06000045_Children in care in residential homes_Number</v>
      </c>
      <c r="B1469" s="31" t="s">
        <v>577</v>
      </c>
      <c r="C1469" s="31" t="s">
        <v>729</v>
      </c>
      <c r="D1469" s="31" t="s">
        <v>229</v>
      </c>
      <c r="E1469" s="31">
        <v>2019</v>
      </c>
      <c r="F1469" s="31" t="s">
        <v>66</v>
      </c>
      <c r="G1469" s="26" t="s">
        <v>71</v>
      </c>
      <c r="H1469" s="31" t="s">
        <v>743</v>
      </c>
      <c r="I1469" s="31">
        <v>0</v>
      </c>
      <c r="J1469" s="31">
        <f>INDEX('LA lookup'!H:H,MATCH('Known to services raw data'!B1469,'LA lookup'!G:G,0))</f>
        <v>50832</v>
      </c>
      <c r="K1469" s="31">
        <v>0</v>
      </c>
      <c r="L1469" s="31" t="str">
        <f t="shared" si="89"/>
        <v>0 per 1000 0-17 yr olds</v>
      </c>
      <c r="M1469" s="31">
        <v>0</v>
      </c>
      <c r="N1469" s="31">
        <f t="shared" si="90"/>
        <v>0</v>
      </c>
    </row>
    <row r="1470" spans="1:14" x14ac:dyDescent="0.45">
      <c r="A1470" s="31" t="str">
        <f t="shared" si="88"/>
        <v>E10000018_Children in care in residential homes_Number</v>
      </c>
      <c r="B1470" s="31" t="s">
        <v>552</v>
      </c>
      <c r="C1470" s="31" t="s">
        <v>553</v>
      </c>
      <c r="D1470" s="31" t="s">
        <v>229</v>
      </c>
      <c r="E1470" s="31">
        <v>2019</v>
      </c>
      <c r="F1470" s="31" t="s">
        <v>66</v>
      </c>
      <c r="G1470" s="26" t="s">
        <v>71</v>
      </c>
      <c r="H1470" s="31" t="s">
        <v>743</v>
      </c>
      <c r="I1470" s="31" t="s">
        <v>1280</v>
      </c>
      <c r="J1470" s="31">
        <f>INDEX('LA lookup'!H:H,MATCH('Known to services raw data'!B1470,'LA lookup'!G:G,0))</f>
        <v>140307</v>
      </c>
      <c r="K1470" s="31" t="s">
        <v>1280</v>
      </c>
      <c r="L1470" s="31" t="str">
        <f t="shared" si="89"/>
        <v>N/A</v>
      </c>
      <c r="M1470" s="31" t="s">
        <v>70</v>
      </c>
      <c r="N1470" s="31">
        <f t="shared" si="90"/>
        <v>0</v>
      </c>
    </row>
    <row r="1471" spans="1:14" x14ac:dyDescent="0.45">
      <c r="A1471" s="31" t="str">
        <f t="shared" si="88"/>
        <v>E06000016_Children in care in residential homes_Number</v>
      </c>
      <c r="B1471" s="31" t="s">
        <v>341</v>
      </c>
      <c r="C1471" s="31" t="s">
        <v>342</v>
      </c>
      <c r="D1471" s="31" t="s">
        <v>229</v>
      </c>
      <c r="E1471" s="31">
        <v>2019</v>
      </c>
      <c r="F1471" s="31" t="s">
        <v>66</v>
      </c>
      <c r="G1471" s="26" t="s">
        <v>71</v>
      </c>
      <c r="H1471" s="31" t="s">
        <v>743</v>
      </c>
      <c r="I1471" s="31" t="s">
        <v>1280</v>
      </c>
      <c r="J1471" s="31">
        <f>INDEX('LA lookup'!H:H,MATCH('Known to services raw data'!B1471,'LA lookup'!G:G,0))</f>
        <v>83994</v>
      </c>
      <c r="K1471" s="31" t="s">
        <v>1280</v>
      </c>
      <c r="L1471" s="31" t="str">
        <f t="shared" si="89"/>
        <v>N/A</v>
      </c>
      <c r="M1471" s="31" t="s">
        <v>70</v>
      </c>
      <c r="N1471" s="31">
        <f t="shared" si="90"/>
        <v>0</v>
      </c>
    </row>
    <row r="1472" spans="1:14" x14ac:dyDescent="0.45">
      <c r="A1472" s="31" t="str">
        <f t="shared" si="88"/>
        <v>E06000017_Children in care in residential homes_Number</v>
      </c>
      <c r="B1472" s="31" t="s">
        <v>548</v>
      </c>
      <c r="C1472" s="31" t="s">
        <v>728</v>
      </c>
      <c r="D1472" s="31" t="s">
        <v>229</v>
      </c>
      <c r="E1472" s="31">
        <v>2019</v>
      </c>
      <c r="F1472" s="31" t="s">
        <v>66</v>
      </c>
      <c r="G1472" s="26" t="s">
        <v>71</v>
      </c>
      <c r="H1472" s="31" t="s">
        <v>743</v>
      </c>
      <c r="I1472" s="31" t="s">
        <v>1280</v>
      </c>
      <c r="J1472" s="31">
        <f>INDEX('LA lookup'!H:H,MATCH('Known to services raw data'!B1472,'LA lookup'!G:G,0))</f>
        <v>7807</v>
      </c>
      <c r="K1472" s="31" t="s">
        <v>1280</v>
      </c>
      <c r="L1472" s="31" t="str">
        <f t="shared" si="89"/>
        <v>N/A</v>
      </c>
      <c r="M1472" s="31" t="s">
        <v>70</v>
      </c>
      <c r="N1472" s="31">
        <f t="shared" si="90"/>
        <v>0</v>
      </c>
    </row>
    <row r="1473" spans="1:14" x14ac:dyDescent="0.45">
      <c r="A1473" s="31" t="str">
        <f t="shared" si="88"/>
        <v>E10000028_Children in care in residential homes_Number</v>
      </c>
      <c r="B1473" s="31" t="s">
        <v>418</v>
      </c>
      <c r="C1473" s="31" t="s">
        <v>419</v>
      </c>
      <c r="D1473" s="31" t="s">
        <v>229</v>
      </c>
      <c r="E1473" s="31">
        <v>2019</v>
      </c>
      <c r="F1473" s="31" t="s">
        <v>66</v>
      </c>
      <c r="G1473" s="26" t="s">
        <v>71</v>
      </c>
      <c r="H1473" s="31" t="s">
        <v>743</v>
      </c>
      <c r="I1473" s="31" t="s">
        <v>1280</v>
      </c>
      <c r="J1473" s="31">
        <f>INDEX('LA lookup'!H:H,MATCH('Known to services raw data'!B1473,'LA lookup'!G:G,0))</f>
        <v>169603</v>
      </c>
      <c r="K1473" s="31" t="s">
        <v>1280</v>
      </c>
      <c r="L1473" s="31" t="str">
        <f t="shared" si="89"/>
        <v>N/A</v>
      </c>
      <c r="M1473" s="31" t="s">
        <v>70</v>
      </c>
      <c r="N1473" s="31">
        <f t="shared" si="90"/>
        <v>0</v>
      </c>
    </row>
    <row r="1474" spans="1:14" x14ac:dyDescent="0.45">
      <c r="A1474" s="31" t="str">
        <f t="shared" si="88"/>
        <v>E06000021_Children in care in residential homes_Number</v>
      </c>
      <c r="B1474" s="31" t="s">
        <v>424</v>
      </c>
      <c r="C1474" s="31" t="s">
        <v>425</v>
      </c>
      <c r="D1474" s="31" t="s">
        <v>229</v>
      </c>
      <c r="E1474" s="31">
        <v>2019</v>
      </c>
      <c r="F1474" s="31" t="s">
        <v>66</v>
      </c>
      <c r="G1474" s="26" t="s">
        <v>71</v>
      </c>
      <c r="H1474" s="31" t="s">
        <v>743</v>
      </c>
      <c r="I1474" s="31">
        <v>5</v>
      </c>
      <c r="J1474" s="31">
        <f>INDEX('LA lookup'!H:H,MATCH('Known to services raw data'!B1474,'LA lookup'!G:G,0))</f>
        <v>57549</v>
      </c>
      <c r="K1474" s="31">
        <v>8.6882482753827174E-5</v>
      </c>
      <c r="L1474" s="31" t="str">
        <f t="shared" si="89"/>
        <v>0.1 per 1000 0-17 yr olds</v>
      </c>
      <c r="M1474" s="31">
        <v>8.6882482753827178E-2</v>
      </c>
      <c r="N1474" s="31">
        <f t="shared" si="90"/>
        <v>0</v>
      </c>
    </row>
    <row r="1475" spans="1:14" x14ac:dyDescent="0.45">
      <c r="A1475" s="31" t="str">
        <f t="shared" ref="A1475:A1538" si="91">CONCATENATE(B1475,"_",G1475,"_",H1475)</f>
        <v>E06000054_Children in care in residential homes_Number</v>
      </c>
      <c r="B1475" s="31" t="s">
        <v>462</v>
      </c>
      <c r="C1475" s="31" t="s">
        <v>463</v>
      </c>
      <c r="D1475" s="31" t="s">
        <v>229</v>
      </c>
      <c r="E1475" s="31">
        <v>2019</v>
      </c>
      <c r="F1475" s="31" t="s">
        <v>66</v>
      </c>
      <c r="G1475" s="26" t="s">
        <v>71</v>
      </c>
      <c r="H1475" s="31" t="s">
        <v>743</v>
      </c>
      <c r="I1475" s="31">
        <v>8</v>
      </c>
      <c r="J1475" s="31">
        <f>INDEX('LA lookup'!H:H,MATCH('Known to services raw data'!B1475,'LA lookup'!G:G,0))</f>
        <v>105692</v>
      </c>
      <c r="K1475" s="31">
        <v>7.5691632290050332E-5</v>
      </c>
      <c r="L1475" s="31" t="str">
        <f t="shared" ref="L1475:L1538" si="92">IF(LOWER(H1475)="percentage",CONCATENATE(I1475,"%"),IF(LOWER(H1475)="proportion",CONCATENATE(ROUND(I1475,1)," per 1000 households"),IF(J1475="NA",K1475,IF(OR(ISERROR(I1475),ISBLANK(I1475),NOT(ISNUMBER(I1475))),"N/A",CONCATENATE(ROUND(I1475/J1475*1000,1)," per 1000 0-17 yr olds")))))</f>
        <v>0.1 per 1000 0-17 yr olds</v>
      </c>
      <c r="M1475" s="31">
        <v>7.5691632290050326E-2</v>
      </c>
      <c r="N1475" s="31">
        <f t="shared" si="90"/>
        <v>0</v>
      </c>
    </row>
    <row r="1476" spans="1:14" x14ac:dyDescent="0.45">
      <c r="A1476" s="31" t="str">
        <f t="shared" si="91"/>
        <v>E06000030_Children in care in residential homes_Number</v>
      </c>
      <c r="B1476" s="31" t="s">
        <v>434</v>
      </c>
      <c r="C1476" s="31" t="s">
        <v>435</v>
      </c>
      <c r="D1476" s="31" t="s">
        <v>229</v>
      </c>
      <c r="E1476" s="31">
        <v>2019</v>
      </c>
      <c r="F1476" s="31" t="s">
        <v>66</v>
      </c>
      <c r="G1476" s="26" t="s">
        <v>71</v>
      </c>
      <c r="H1476" s="31" t="s">
        <v>743</v>
      </c>
      <c r="I1476" s="31">
        <v>35</v>
      </c>
      <c r="J1476" s="31">
        <f>INDEX('LA lookup'!H:H,MATCH('Known to services raw data'!B1476,'LA lookup'!G:G,0))</f>
        <v>50239</v>
      </c>
      <c r="K1476" s="31">
        <v>6.9666991779294973E-4</v>
      </c>
      <c r="L1476" s="31" t="str">
        <f t="shared" si="92"/>
        <v>0.7 per 1000 0-17 yr olds</v>
      </c>
      <c r="M1476" s="31">
        <v>0.69666991779294973</v>
      </c>
      <c r="N1476" s="31">
        <f t="shared" ref="N1476:N1539" si="93">IF(OR(C1476="City of London",C1476="Isles of Scilly"),1,0)</f>
        <v>0</v>
      </c>
    </row>
    <row r="1477" spans="1:14" x14ac:dyDescent="0.45">
      <c r="A1477" s="31" t="str">
        <f t="shared" si="91"/>
        <v>E06000036_Children in care in residential homes_Number</v>
      </c>
      <c r="B1477" s="31" t="s">
        <v>257</v>
      </c>
      <c r="C1477" s="31" t="s">
        <v>258</v>
      </c>
      <c r="D1477" s="31" t="s">
        <v>229</v>
      </c>
      <c r="E1477" s="31">
        <v>2019</v>
      </c>
      <c r="F1477" s="31" t="s">
        <v>66</v>
      </c>
      <c r="G1477" s="26" t="s">
        <v>71</v>
      </c>
      <c r="H1477" s="31" t="s">
        <v>743</v>
      </c>
      <c r="I1477" s="31">
        <v>0</v>
      </c>
      <c r="J1477" s="31">
        <f>INDEX('LA lookup'!H:H,MATCH('Known to services raw data'!B1477,'LA lookup'!G:G,0))</f>
        <v>28336</v>
      </c>
      <c r="K1477" s="31">
        <v>0</v>
      </c>
      <c r="L1477" s="31" t="str">
        <f t="shared" si="92"/>
        <v>0 per 1000 0-17 yr olds</v>
      </c>
      <c r="M1477" s="31">
        <v>0</v>
      </c>
      <c r="N1477" s="31">
        <f t="shared" si="93"/>
        <v>0</v>
      </c>
    </row>
    <row r="1478" spans="1:14" x14ac:dyDescent="0.45">
      <c r="A1478" s="31" t="str">
        <f t="shared" si="91"/>
        <v>E06000040_Children in care in residential homes_Number</v>
      </c>
      <c r="B1478" s="31" t="s">
        <v>555</v>
      </c>
      <c r="C1478" s="31" t="s">
        <v>727</v>
      </c>
      <c r="D1478" s="31" t="s">
        <v>229</v>
      </c>
      <c r="E1478" s="31">
        <v>2019</v>
      </c>
      <c r="F1478" s="31" t="s">
        <v>66</v>
      </c>
      <c r="G1478" s="26" t="s">
        <v>71</v>
      </c>
      <c r="H1478" s="31" t="s">
        <v>743</v>
      </c>
      <c r="I1478" s="31" t="s">
        <v>1280</v>
      </c>
      <c r="J1478" s="31">
        <f>INDEX('LA lookup'!H:H,MATCH('Known to services raw data'!B1478,'LA lookup'!G:G,0))</f>
        <v>34604</v>
      </c>
      <c r="K1478" s="31" t="s">
        <v>1280</v>
      </c>
      <c r="L1478" s="31" t="str">
        <f t="shared" si="92"/>
        <v>N/A</v>
      </c>
      <c r="M1478" s="31" t="s">
        <v>70</v>
      </c>
      <c r="N1478" s="31">
        <f t="shared" si="93"/>
        <v>0</v>
      </c>
    </row>
    <row r="1479" spans="1:14" x14ac:dyDescent="0.45">
      <c r="A1479" s="31" t="str">
        <f t="shared" si="91"/>
        <v>E06000037_Children in care in residential homes_Number</v>
      </c>
      <c r="B1479" s="31" t="s">
        <v>456</v>
      </c>
      <c r="C1479" s="31" t="s">
        <v>457</v>
      </c>
      <c r="D1479" s="31" t="s">
        <v>229</v>
      </c>
      <c r="E1479" s="31">
        <v>2019</v>
      </c>
      <c r="F1479" s="31" t="s">
        <v>66</v>
      </c>
      <c r="G1479" s="26" t="s">
        <v>71</v>
      </c>
      <c r="H1479" s="31" t="s">
        <v>743</v>
      </c>
      <c r="I1479" s="31">
        <v>0</v>
      </c>
      <c r="J1479" s="31">
        <f>INDEX('LA lookup'!H:H,MATCH('Known to services raw data'!B1479,'LA lookup'!G:G,0))</f>
        <v>35623</v>
      </c>
      <c r="K1479" s="31">
        <v>0</v>
      </c>
      <c r="L1479" s="31" t="str">
        <f t="shared" si="92"/>
        <v>0 per 1000 0-17 yr olds</v>
      </c>
      <c r="M1479" s="31">
        <v>0</v>
      </c>
      <c r="N1479" s="31">
        <f t="shared" si="93"/>
        <v>0</v>
      </c>
    </row>
    <row r="1480" spans="1:14" x14ac:dyDescent="0.45">
      <c r="A1480" s="31" t="str">
        <f t="shared" si="91"/>
        <v>E06000038_Children in care in residential homes_Number</v>
      </c>
      <c r="B1480" s="31" t="s">
        <v>557</v>
      </c>
      <c r="C1480" s="31" t="s">
        <v>726</v>
      </c>
      <c r="D1480" s="31" t="s">
        <v>229</v>
      </c>
      <c r="E1480" s="31">
        <v>2019</v>
      </c>
      <c r="F1480" s="31" t="s">
        <v>66</v>
      </c>
      <c r="G1480" s="26" t="s">
        <v>71</v>
      </c>
      <c r="H1480" s="31" t="s">
        <v>743</v>
      </c>
      <c r="I1480" s="31">
        <v>5</v>
      </c>
      <c r="J1480" s="31">
        <f>INDEX('LA lookup'!H:H,MATCH('Known to services raw data'!B1480,'LA lookup'!G:G,0))</f>
        <v>37080</v>
      </c>
      <c r="K1480" s="31">
        <v>1.3484358144552318E-4</v>
      </c>
      <c r="L1480" s="31" t="str">
        <f t="shared" si="92"/>
        <v>0.1 per 1000 0-17 yr olds</v>
      </c>
      <c r="M1480" s="31">
        <v>0.13484358144552319</v>
      </c>
      <c r="N1480" s="31">
        <f t="shared" si="93"/>
        <v>0</v>
      </c>
    </row>
    <row r="1481" spans="1:14" x14ac:dyDescent="0.45">
      <c r="A1481" s="31" t="str">
        <f t="shared" si="91"/>
        <v>E06000039_Children in care in residential homes_Number</v>
      </c>
      <c r="B1481" s="31" t="s">
        <v>404</v>
      </c>
      <c r="C1481" s="31" t="s">
        <v>405</v>
      </c>
      <c r="D1481" s="31" t="s">
        <v>229</v>
      </c>
      <c r="E1481" s="31">
        <v>2019</v>
      </c>
      <c r="F1481" s="31" t="s">
        <v>66</v>
      </c>
      <c r="G1481" s="26" t="s">
        <v>71</v>
      </c>
      <c r="H1481" s="31" t="s">
        <v>743</v>
      </c>
      <c r="I1481" s="31" t="s">
        <v>1280</v>
      </c>
      <c r="J1481" s="31">
        <f>INDEX('LA lookup'!H:H,MATCH('Known to services raw data'!B1481,'LA lookup'!G:G,0))</f>
        <v>42699</v>
      </c>
      <c r="K1481" s="31" t="s">
        <v>1280</v>
      </c>
      <c r="L1481" s="31" t="str">
        <f t="shared" si="92"/>
        <v>N/A</v>
      </c>
      <c r="M1481" s="31" t="s">
        <v>70</v>
      </c>
      <c r="N1481" s="31">
        <f t="shared" si="93"/>
        <v>0</v>
      </c>
    </row>
    <row r="1482" spans="1:14" x14ac:dyDescent="0.45">
      <c r="A1482" s="31" t="str">
        <f t="shared" si="91"/>
        <v>E06000041_Children in care in residential homes_Number</v>
      </c>
      <c r="B1482" s="31" t="s">
        <v>466</v>
      </c>
      <c r="C1482" s="31" t="s">
        <v>467</v>
      </c>
      <c r="D1482" s="31" t="s">
        <v>229</v>
      </c>
      <c r="E1482" s="31">
        <v>2019</v>
      </c>
      <c r="F1482" s="31" t="s">
        <v>66</v>
      </c>
      <c r="G1482" s="26" t="s">
        <v>71</v>
      </c>
      <c r="H1482" s="31" t="s">
        <v>743</v>
      </c>
      <c r="I1482" s="31">
        <v>0</v>
      </c>
      <c r="J1482" s="31">
        <f>INDEX('LA lookup'!H:H,MATCH('Known to services raw data'!B1482,'LA lookup'!G:G,0))</f>
        <v>39532</v>
      </c>
      <c r="K1482" s="31">
        <v>0</v>
      </c>
      <c r="L1482" s="31" t="str">
        <f t="shared" si="92"/>
        <v>0 per 1000 0-17 yr olds</v>
      </c>
      <c r="M1482" s="31">
        <v>0</v>
      </c>
      <c r="N1482" s="31">
        <f t="shared" si="93"/>
        <v>0</v>
      </c>
    </row>
    <row r="1483" spans="1:14" x14ac:dyDescent="0.45">
      <c r="A1483" s="31" t="str">
        <f t="shared" si="91"/>
        <v>E10000003_Children in care in residential homes_Number</v>
      </c>
      <c r="B1483" s="31" t="s">
        <v>275</v>
      </c>
      <c r="C1483" s="31" t="s">
        <v>276</v>
      </c>
      <c r="D1483" s="31" t="s">
        <v>229</v>
      </c>
      <c r="E1483" s="31">
        <v>2019</v>
      </c>
      <c r="F1483" s="31" t="s">
        <v>66</v>
      </c>
      <c r="G1483" s="26" t="s">
        <v>71</v>
      </c>
      <c r="H1483" s="31" t="s">
        <v>743</v>
      </c>
      <c r="I1483" s="31" t="s">
        <v>1280</v>
      </c>
      <c r="J1483" s="31">
        <f>INDEX('LA lookup'!H:H,MATCH('Known to services raw data'!B1483,'LA lookup'!G:G,0))</f>
        <v>135719</v>
      </c>
      <c r="K1483" s="31" t="s">
        <v>1280</v>
      </c>
      <c r="L1483" s="31" t="str">
        <f t="shared" si="92"/>
        <v>N/A</v>
      </c>
      <c r="M1483" s="31" t="s">
        <v>70</v>
      </c>
      <c r="N1483" s="31">
        <f t="shared" si="93"/>
        <v>0</v>
      </c>
    </row>
    <row r="1484" spans="1:14" x14ac:dyDescent="0.45">
      <c r="A1484" s="31" t="str">
        <f t="shared" si="91"/>
        <v>E06000031_Children in care in residential homes_Number</v>
      </c>
      <c r="B1484" s="31" t="s">
        <v>379</v>
      </c>
      <c r="C1484" s="31" t="s">
        <v>380</v>
      </c>
      <c r="D1484" s="31" t="s">
        <v>229</v>
      </c>
      <c r="E1484" s="31">
        <v>2019</v>
      </c>
      <c r="F1484" s="31" t="s">
        <v>66</v>
      </c>
      <c r="G1484" s="26" t="s">
        <v>71</v>
      </c>
      <c r="H1484" s="31" t="s">
        <v>743</v>
      </c>
      <c r="I1484" s="31">
        <v>11</v>
      </c>
      <c r="J1484" s="31">
        <f>INDEX('LA lookup'!H:H,MATCH('Known to services raw data'!B1484,'LA lookup'!G:G,0))</f>
        <v>51137</v>
      </c>
      <c r="K1484" s="31">
        <v>2.1510843420615211E-4</v>
      </c>
      <c r="L1484" s="31" t="str">
        <f t="shared" si="92"/>
        <v>0.2 per 1000 0-17 yr olds</v>
      </c>
      <c r="M1484" s="31">
        <v>0.21510843420615211</v>
      </c>
      <c r="N1484" s="31">
        <f t="shared" si="93"/>
        <v>0</v>
      </c>
    </row>
    <row r="1485" spans="1:14" x14ac:dyDescent="0.45">
      <c r="A1485" s="31" t="str">
        <f t="shared" si="91"/>
        <v>E06000006_Children in care in residential homes_Number</v>
      </c>
      <c r="B1485" s="31" t="s">
        <v>531</v>
      </c>
      <c r="C1485" s="31" t="s">
        <v>722</v>
      </c>
      <c r="D1485" s="31" t="s">
        <v>229</v>
      </c>
      <c r="E1485" s="31">
        <v>2019</v>
      </c>
      <c r="F1485" s="31" t="s">
        <v>66</v>
      </c>
      <c r="G1485" s="26" t="s">
        <v>71</v>
      </c>
      <c r="H1485" s="31" t="s">
        <v>743</v>
      </c>
      <c r="I1485" s="31" t="s">
        <v>1280</v>
      </c>
      <c r="J1485" s="31">
        <f>INDEX('LA lookup'!H:H,MATCH('Known to services raw data'!B1485,'LA lookup'!G:G,0))</f>
        <v>28617</v>
      </c>
      <c r="K1485" s="31" t="s">
        <v>1280</v>
      </c>
      <c r="L1485" s="31" t="str">
        <f t="shared" si="92"/>
        <v>N/A</v>
      </c>
      <c r="M1485" s="31" t="s">
        <v>70</v>
      </c>
      <c r="N1485" s="31">
        <f t="shared" si="93"/>
        <v>0</v>
      </c>
    </row>
    <row r="1486" spans="1:14" x14ac:dyDescent="0.45">
      <c r="A1486" s="31" t="str">
        <f t="shared" si="91"/>
        <v>E06000007_Children in care in residential homes_Number</v>
      </c>
      <c r="B1486" s="31" t="s">
        <v>452</v>
      </c>
      <c r="C1486" s="31" t="s">
        <v>453</v>
      </c>
      <c r="D1486" s="31" t="s">
        <v>229</v>
      </c>
      <c r="E1486" s="31">
        <v>2019</v>
      </c>
      <c r="F1486" s="31" t="s">
        <v>66</v>
      </c>
      <c r="G1486" s="26" t="s">
        <v>71</v>
      </c>
      <c r="H1486" s="31" t="s">
        <v>743</v>
      </c>
      <c r="I1486" s="31">
        <v>0</v>
      </c>
      <c r="J1486" s="31">
        <f>INDEX('LA lookup'!H:H,MATCH('Known to services raw data'!B1486,'LA lookup'!G:G,0))</f>
        <v>44484</v>
      </c>
      <c r="K1486" s="31">
        <v>0</v>
      </c>
      <c r="L1486" s="31" t="str">
        <f t="shared" si="92"/>
        <v>0 per 1000 0-17 yr olds</v>
      </c>
      <c r="M1486" s="31">
        <v>0</v>
      </c>
      <c r="N1486" s="31">
        <f t="shared" si="93"/>
        <v>0</v>
      </c>
    </row>
    <row r="1487" spans="1:14" x14ac:dyDescent="0.45">
      <c r="A1487" s="31" t="str">
        <f t="shared" si="91"/>
        <v>E10000008_Children in care in residential homes_Number</v>
      </c>
      <c r="B1487" s="31" t="s">
        <v>504</v>
      </c>
      <c r="C1487" s="31" t="s">
        <v>505</v>
      </c>
      <c r="D1487" s="31" t="s">
        <v>229</v>
      </c>
      <c r="E1487" s="31">
        <v>2019</v>
      </c>
      <c r="F1487" s="31" t="s">
        <v>66</v>
      </c>
      <c r="G1487" s="26" t="s">
        <v>71</v>
      </c>
      <c r="H1487" s="31" t="s">
        <v>743</v>
      </c>
      <c r="I1487" s="31" t="s">
        <v>1280</v>
      </c>
      <c r="J1487" s="31">
        <f>INDEX('LA lookup'!H:H,MATCH('Known to services raw data'!B1487,'LA lookup'!G:G,0))</f>
        <v>145878</v>
      </c>
      <c r="K1487" s="31" t="s">
        <v>1280</v>
      </c>
      <c r="L1487" s="31" t="str">
        <f t="shared" si="92"/>
        <v>N/A</v>
      </c>
      <c r="M1487" s="31" t="s">
        <v>70</v>
      </c>
      <c r="N1487" s="31">
        <f t="shared" si="93"/>
        <v>0</v>
      </c>
    </row>
    <row r="1488" spans="1:14" x14ac:dyDescent="0.45">
      <c r="A1488" s="31" t="str">
        <f t="shared" si="91"/>
        <v>E06000026_Children in care in residential homes_Number</v>
      </c>
      <c r="B1488" s="31" t="s">
        <v>381</v>
      </c>
      <c r="C1488" s="31" t="s">
        <v>382</v>
      </c>
      <c r="D1488" s="31" t="s">
        <v>229</v>
      </c>
      <c r="E1488" s="31">
        <v>2019</v>
      </c>
      <c r="F1488" s="31" t="s">
        <v>66</v>
      </c>
      <c r="G1488" s="26" t="s">
        <v>71</v>
      </c>
      <c r="H1488" s="31" t="s">
        <v>743</v>
      </c>
      <c r="I1488" s="31" t="s">
        <v>1280</v>
      </c>
      <c r="J1488" s="31">
        <f>INDEX('LA lookup'!H:H,MATCH('Known to services raw data'!B1488,'LA lookup'!G:G,0))</f>
        <v>52552</v>
      </c>
      <c r="K1488" s="31" t="s">
        <v>1280</v>
      </c>
      <c r="L1488" s="31" t="str">
        <f t="shared" si="92"/>
        <v>N/A</v>
      </c>
      <c r="M1488" s="31" t="s">
        <v>70</v>
      </c>
      <c r="N1488" s="31">
        <f t="shared" si="93"/>
        <v>0</v>
      </c>
    </row>
    <row r="1489" spans="1:14" x14ac:dyDescent="0.45">
      <c r="A1489" s="31" t="str">
        <f t="shared" si="91"/>
        <v>E06000027_Children in care in residential homes_Number</v>
      </c>
      <c r="B1489" s="31" t="s">
        <v>438</v>
      </c>
      <c r="C1489" s="31" t="s">
        <v>439</v>
      </c>
      <c r="D1489" s="31" t="s">
        <v>229</v>
      </c>
      <c r="E1489" s="31">
        <v>2019</v>
      </c>
      <c r="F1489" s="31" t="s">
        <v>66</v>
      </c>
      <c r="G1489" s="26" t="s">
        <v>71</v>
      </c>
      <c r="H1489" s="31" t="s">
        <v>743</v>
      </c>
      <c r="I1489" s="31">
        <v>0</v>
      </c>
      <c r="J1489" s="31">
        <f>INDEX('LA lookup'!H:H,MATCH('Known to services raw data'!B1489,'LA lookup'!G:G,0))</f>
        <v>25423</v>
      </c>
      <c r="K1489" s="31">
        <v>0</v>
      </c>
      <c r="L1489" s="31" t="str">
        <f t="shared" si="92"/>
        <v>0 per 1000 0-17 yr olds</v>
      </c>
      <c r="M1489" s="31">
        <v>0</v>
      </c>
      <c r="N1489" s="31">
        <f t="shared" si="93"/>
        <v>0</v>
      </c>
    </row>
    <row r="1490" spans="1:14" x14ac:dyDescent="0.45">
      <c r="A1490" s="31" t="str">
        <f t="shared" si="91"/>
        <v>E10000012_Children in care in residential homes_Number</v>
      </c>
      <c r="B1490" s="31" t="s">
        <v>303</v>
      </c>
      <c r="C1490" s="31" t="s">
        <v>304</v>
      </c>
      <c r="D1490" s="31" t="s">
        <v>229</v>
      </c>
      <c r="E1490" s="31">
        <v>2019</v>
      </c>
      <c r="F1490" s="31" t="s">
        <v>66</v>
      </c>
      <c r="G1490" s="26" t="s">
        <v>71</v>
      </c>
      <c r="H1490" s="31" t="s">
        <v>743</v>
      </c>
      <c r="I1490" s="31">
        <v>12</v>
      </c>
      <c r="J1490" s="31">
        <f>INDEX('LA lookup'!H:H,MATCH('Known to services raw data'!B1490,'LA lookup'!G:G,0))</f>
        <v>311172</v>
      </c>
      <c r="K1490" s="31">
        <v>3.8563881068990786E-5</v>
      </c>
      <c r="L1490" s="31" t="str">
        <f t="shared" si="92"/>
        <v>0 per 1000 0-17 yr olds</v>
      </c>
      <c r="M1490" s="31">
        <v>3.8563881068990787E-2</v>
      </c>
      <c r="N1490" s="31">
        <f t="shared" si="93"/>
        <v>0</v>
      </c>
    </row>
    <row r="1491" spans="1:14" x14ac:dyDescent="0.45">
      <c r="A1491" s="31" t="str">
        <f t="shared" si="91"/>
        <v>E06000033_Children in care in residential homes_Number</v>
      </c>
      <c r="B1491" s="31" t="s">
        <v>412</v>
      </c>
      <c r="C1491" s="31" t="s">
        <v>413</v>
      </c>
      <c r="D1491" s="31" t="s">
        <v>229</v>
      </c>
      <c r="E1491" s="31">
        <v>2019</v>
      </c>
      <c r="F1491" s="31" t="s">
        <v>66</v>
      </c>
      <c r="G1491" s="26" t="s">
        <v>71</v>
      </c>
      <c r="H1491" s="31" t="s">
        <v>743</v>
      </c>
      <c r="I1491" s="31" t="s">
        <v>1280</v>
      </c>
      <c r="J1491" s="31">
        <f>INDEX('LA lookup'!H:H,MATCH('Known to services raw data'!B1491,'LA lookup'!G:G,0))</f>
        <v>39540</v>
      </c>
      <c r="K1491" s="31" t="s">
        <v>1280</v>
      </c>
      <c r="L1491" s="31" t="str">
        <f t="shared" si="92"/>
        <v>N/A</v>
      </c>
      <c r="M1491" s="31" t="s">
        <v>70</v>
      </c>
      <c r="N1491" s="31">
        <f t="shared" si="93"/>
        <v>0</v>
      </c>
    </row>
    <row r="1492" spans="1:14" x14ac:dyDescent="0.45">
      <c r="A1492" s="31" t="str">
        <f t="shared" si="91"/>
        <v>E06000034_Children in care in residential homes_Number</v>
      </c>
      <c r="B1492" s="31" t="s">
        <v>493</v>
      </c>
      <c r="C1492" s="31" t="s">
        <v>731</v>
      </c>
      <c r="D1492" s="31" t="s">
        <v>229</v>
      </c>
      <c r="E1492" s="31">
        <v>2019</v>
      </c>
      <c r="F1492" s="31" t="s">
        <v>66</v>
      </c>
      <c r="G1492" s="26" t="s">
        <v>71</v>
      </c>
      <c r="H1492" s="31" t="s">
        <v>743</v>
      </c>
      <c r="I1492" s="31">
        <v>0</v>
      </c>
      <c r="J1492" s="31">
        <f>INDEX('LA lookup'!H:H,MATCH('Known to services raw data'!B1492,'LA lookup'!G:G,0))</f>
        <v>43762</v>
      </c>
      <c r="K1492" s="31">
        <v>0</v>
      </c>
      <c r="L1492" s="31" t="str">
        <f t="shared" si="92"/>
        <v>0 per 1000 0-17 yr olds</v>
      </c>
      <c r="M1492" s="31">
        <v>0</v>
      </c>
      <c r="N1492" s="31">
        <f t="shared" si="93"/>
        <v>0</v>
      </c>
    </row>
    <row r="1493" spans="1:14" x14ac:dyDescent="0.45">
      <c r="A1493" s="31" t="str">
        <f t="shared" si="91"/>
        <v>E06000019_Children in care in residential homes_Number</v>
      </c>
      <c r="B1493" s="31" t="s">
        <v>317</v>
      </c>
      <c r="C1493" s="31" t="s">
        <v>318</v>
      </c>
      <c r="D1493" s="31" t="s">
        <v>229</v>
      </c>
      <c r="E1493" s="31">
        <v>2019</v>
      </c>
      <c r="F1493" s="31" t="s">
        <v>66</v>
      </c>
      <c r="G1493" s="26" t="s">
        <v>71</v>
      </c>
      <c r="H1493" s="31" t="s">
        <v>743</v>
      </c>
      <c r="I1493" s="31">
        <v>0</v>
      </c>
      <c r="J1493" s="31">
        <f>INDEX('LA lookup'!H:H,MATCH('Known to services raw data'!B1493,'LA lookup'!G:G,0))</f>
        <v>36103</v>
      </c>
      <c r="K1493" s="31">
        <v>0</v>
      </c>
      <c r="L1493" s="31" t="str">
        <f t="shared" si="92"/>
        <v>0 per 1000 0-17 yr olds</v>
      </c>
      <c r="M1493" s="31">
        <v>0</v>
      </c>
      <c r="N1493" s="31">
        <f t="shared" si="93"/>
        <v>0</v>
      </c>
    </row>
    <row r="1494" spans="1:14" x14ac:dyDescent="0.45">
      <c r="A1494" s="31" t="str">
        <f t="shared" si="91"/>
        <v>E10000034_Children in care in residential homes_Number</v>
      </c>
      <c r="B1494" s="31" t="s">
        <v>470</v>
      </c>
      <c r="C1494" s="31" t="s">
        <v>471</v>
      </c>
      <c r="D1494" s="31" t="s">
        <v>229</v>
      </c>
      <c r="E1494" s="31">
        <v>2019</v>
      </c>
      <c r="F1494" s="31" t="s">
        <v>66</v>
      </c>
      <c r="G1494" s="26" t="s">
        <v>71</v>
      </c>
      <c r="H1494" s="31" t="s">
        <v>743</v>
      </c>
      <c r="I1494" s="31" t="s">
        <v>1280</v>
      </c>
      <c r="J1494" s="31">
        <f>INDEX('LA lookup'!H:H,MATCH('Known to services raw data'!B1494,'LA lookup'!G:G,0))</f>
        <v>117783</v>
      </c>
      <c r="K1494" s="31" t="s">
        <v>1280</v>
      </c>
      <c r="L1494" s="31" t="str">
        <f t="shared" si="92"/>
        <v>N/A</v>
      </c>
      <c r="M1494" s="31" t="s">
        <v>70</v>
      </c>
      <c r="N1494" s="31">
        <f t="shared" si="93"/>
        <v>0</v>
      </c>
    </row>
    <row r="1495" spans="1:14" x14ac:dyDescent="0.45">
      <c r="A1495" s="31" t="str">
        <f t="shared" si="91"/>
        <v>E10000016_Children in care in residential homes_Number</v>
      </c>
      <c r="B1495" s="31" t="s">
        <v>327</v>
      </c>
      <c r="C1495" s="31" t="s">
        <v>328</v>
      </c>
      <c r="D1495" s="31" t="s">
        <v>229</v>
      </c>
      <c r="E1495" s="31">
        <v>2019</v>
      </c>
      <c r="F1495" s="31" t="s">
        <v>66</v>
      </c>
      <c r="G1495" s="26" t="s">
        <v>71</v>
      </c>
      <c r="H1495" s="31" t="s">
        <v>743</v>
      </c>
      <c r="I1495" s="31" t="s">
        <v>1280</v>
      </c>
      <c r="J1495" s="31">
        <f>INDEX('LA lookup'!H:H,MATCH('Known to services raw data'!B1495,'LA lookup'!G:G,0))</f>
        <v>340140</v>
      </c>
      <c r="K1495" s="31" t="s">
        <v>1280</v>
      </c>
      <c r="L1495" s="31" t="str">
        <f t="shared" si="92"/>
        <v>N/A</v>
      </c>
      <c r="M1495" s="31" t="s">
        <v>70</v>
      </c>
      <c r="N1495" s="31">
        <f t="shared" si="93"/>
        <v>0</v>
      </c>
    </row>
    <row r="1496" spans="1:14" x14ac:dyDescent="0.45">
      <c r="A1496" s="31" t="str">
        <f t="shared" si="91"/>
        <v>E06000035_Children in care in residential homes_Number</v>
      </c>
      <c r="B1496" s="31" t="s">
        <v>351</v>
      </c>
      <c r="C1496" s="31" t="s">
        <v>352</v>
      </c>
      <c r="D1496" s="31" t="s">
        <v>229</v>
      </c>
      <c r="E1496" s="31">
        <v>2019</v>
      </c>
      <c r="F1496" s="31" t="s">
        <v>66</v>
      </c>
      <c r="G1496" s="26" t="s">
        <v>71</v>
      </c>
      <c r="H1496" s="31" t="s">
        <v>743</v>
      </c>
      <c r="I1496" s="31">
        <v>0</v>
      </c>
      <c r="J1496" s="31">
        <f>INDEX('LA lookup'!H:H,MATCH('Known to services raw data'!B1496,'LA lookup'!G:G,0))</f>
        <v>64391</v>
      </c>
      <c r="K1496" s="31">
        <v>0</v>
      </c>
      <c r="L1496" s="31" t="str">
        <f t="shared" si="92"/>
        <v>0 per 1000 0-17 yr olds</v>
      </c>
      <c r="M1496" s="31">
        <v>0</v>
      </c>
      <c r="N1496" s="31">
        <f t="shared" si="93"/>
        <v>0</v>
      </c>
    </row>
    <row r="1497" spans="1:14" x14ac:dyDescent="0.45">
      <c r="A1497" s="31" t="str">
        <f t="shared" si="91"/>
        <v>E10000017_Children in care in residential homes_Number</v>
      </c>
      <c r="B1497" s="31" t="s">
        <v>337</v>
      </c>
      <c r="C1497" s="31" t="s">
        <v>338</v>
      </c>
      <c r="D1497" s="31" t="s">
        <v>229</v>
      </c>
      <c r="E1497" s="31">
        <v>2019</v>
      </c>
      <c r="F1497" s="31" t="s">
        <v>66</v>
      </c>
      <c r="G1497" s="26" t="s">
        <v>71</v>
      </c>
      <c r="H1497" s="31" t="s">
        <v>743</v>
      </c>
      <c r="I1497" s="31">
        <v>55</v>
      </c>
      <c r="J1497" s="31">
        <f>INDEX('LA lookup'!H:H,MATCH('Known to services raw data'!B1497,'LA lookup'!G:G,0))</f>
        <v>249727</v>
      </c>
      <c r="K1497" s="31">
        <v>2.2024050262887073E-4</v>
      </c>
      <c r="L1497" s="31" t="str">
        <f t="shared" si="92"/>
        <v>0.2 per 1000 0-17 yr olds</v>
      </c>
      <c r="M1497" s="31">
        <v>0.22024050262887074</v>
      </c>
      <c r="N1497" s="31">
        <f t="shared" si="93"/>
        <v>0</v>
      </c>
    </row>
    <row r="1498" spans="1:14" x14ac:dyDescent="0.45">
      <c r="A1498" s="31" t="str">
        <f t="shared" si="91"/>
        <v>E06000008_Children in care in residential homes_Number</v>
      </c>
      <c r="B1498" s="31" t="s">
        <v>247</v>
      </c>
      <c r="C1498" s="31" t="s">
        <v>248</v>
      </c>
      <c r="D1498" s="31" t="s">
        <v>229</v>
      </c>
      <c r="E1498" s="31">
        <v>2019</v>
      </c>
      <c r="F1498" s="31" t="s">
        <v>66</v>
      </c>
      <c r="G1498" s="26" t="s">
        <v>71</v>
      </c>
      <c r="H1498" s="31" t="s">
        <v>743</v>
      </c>
      <c r="I1498" s="31">
        <v>0</v>
      </c>
      <c r="J1498" s="31">
        <f>INDEX('LA lookup'!H:H,MATCH('Known to services raw data'!B1498,'LA lookup'!G:G,0))</f>
        <v>38481</v>
      </c>
      <c r="K1498" s="31">
        <v>0</v>
      </c>
      <c r="L1498" s="31" t="str">
        <f t="shared" si="92"/>
        <v>0 per 1000 0-17 yr olds</v>
      </c>
      <c r="M1498" s="31">
        <v>0</v>
      </c>
      <c r="N1498" s="31">
        <f t="shared" si="93"/>
        <v>0</v>
      </c>
    </row>
    <row r="1499" spans="1:14" x14ac:dyDescent="0.45">
      <c r="A1499" s="31" t="str">
        <f t="shared" si="91"/>
        <v>E06000009_Children in care in residential homes_Number</v>
      </c>
      <c r="B1499" s="31" t="s">
        <v>249</v>
      </c>
      <c r="C1499" s="31" t="s">
        <v>250</v>
      </c>
      <c r="D1499" s="31" t="s">
        <v>229</v>
      </c>
      <c r="E1499" s="31">
        <v>2019</v>
      </c>
      <c r="F1499" s="31" t="s">
        <v>66</v>
      </c>
      <c r="G1499" s="26" t="s">
        <v>71</v>
      </c>
      <c r="H1499" s="31" t="s">
        <v>743</v>
      </c>
      <c r="I1499" s="31">
        <v>0</v>
      </c>
      <c r="J1499" s="31">
        <f>INDEX('LA lookup'!H:H,MATCH('Known to services raw data'!B1499,'LA lookup'!G:G,0))</f>
        <v>28904</v>
      </c>
      <c r="K1499" s="31">
        <v>0</v>
      </c>
      <c r="L1499" s="31" t="str">
        <f t="shared" si="92"/>
        <v>0 per 1000 0-17 yr olds</v>
      </c>
      <c r="M1499" s="31">
        <v>0</v>
      </c>
      <c r="N1499" s="31">
        <f t="shared" si="93"/>
        <v>0</v>
      </c>
    </row>
    <row r="1500" spans="1:14" x14ac:dyDescent="0.45">
      <c r="A1500" s="31" t="str">
        <f t="shared" si="91"/>
        <v>E10000024_Children in care in residential homes_Number</v>
      </c>
      <c r="B1500" s="31" t="s">
        <v>572</v>
      </c>
      <c r="C1500" s="31" t="s">
        <v>573</v>
      </c>
      <c r="D1500" s="31" t="s">
        <v>229</v>
      </c>
      <c r="E1500" s="31">
        <v>2019</v>
      </c>
      <c r="F1500" s="31" t="s">
        <v>66</v>
      </c>
      <c r="G1500" s="26" t="s">
        <v>71</v>
      </c>
      <c r="H1500" s="31" t="s">
        <v>743</v>
      </c>
      <c r="I1500" s="31" t="s">
        <v>1280</v>
      </c>
      <c r="J1500" s="31">
        <f>INDEX('LA lookup'!H:H,MATCH('Known to services raw data'!B1500,'LA lookup'!G:G,0))</f>
        <v>166542</v>
      </c>
      <c r="K1500" s="31" t="s">
        <v>1280</v>
      </c>
      <c r="L1500" s="31" t="str">
        <f t="shared" si="92"/>
        <v>N/A</v>
      </c>
      <c r="M1500" s="31" t="s">
        <v>70</v>
      </c>
      <c r="N1500" s="31">
        <f t="shared" si="93"/>
        <v>0</v>
      </c>
    </row>
    <row r="1501" spans="1:14" x14ac:dyDescent="0.45">
      <c r="A1501" s="31" t="str">
        <f t="shared" si="91"/>
        <v>E06000018_Children in care in residential homes_Number</v>
      </c>
      <c r="B1501" s="31" t="s">
        <v>373</v>
      </c>
      <c r="C1501" s="31" t="s">
        <v>374</v>
      </c>
      <c r="D1501" s="31" t="s">
        <v>229</v>
      </c>
      <c r="E1501" s="31">
        <v>2019</v>
      </c>
      <c r="F1501" s="31" t="s">
        <v>66</v>
      </c>
      <c r="G1501" s="26" t="s">
        <v>71</v>
      </c>
      <c r="H1501" s="31" t="s">
        <v>743</v>
      </c>
      <c r="I1501" s="31">
        <v>0</v>
      </c>
      <c r="J1501" s="31">
        <f>INDEX('LA lookup'!H:H,MATCH('Known to services raw data'!B1501,'LA lookup'!G:G,0))</f>
        <v>68651</v>
      </c>
      <c r="K1501" s="31">
        <v>0</v>
      </c>
      <c r="L1501" s="31" t="str">
        <f t="shared" si="92"/>
        <v>0 per 1000 0-17 yr olds</v>
      </c>
      <c r="M1501" s="31">
        <v>0</v>
      </c>
      <c r="N1501" s="31">
        <f t="shared" si="93"/>
        <v>0</v>
      </c>
    </row>
    <row r="1502" spans="1:14" x14ac:dyDescent="0.45">
      <c r="A1502" s="31" t="str">
        <f t="shared" si="91"/>
        <v>E06000051_Children in care in residential homes_Number</v>
      </c>
      <c r="B1502" s="31" t="s">
        <v>403</v>
      </c>
      <c r="C1502" s="31" t="s">
        <v>166</v>
      </c>
      <c r="D1502" s="31" t="s">
        <v>229</v>
      </c>
      <c r="E1502" s="31">
        <v>2019</v>
      </c>
      <c r="F1502" s="31" t="s">
        <v>66</v>
      </c>
      <c r="G1502" s="26" t="s">
        <v>71</v>
      </c>
      <c r="H1502" s="31" t="s">
        <v>743</v>
      </c>
      <c r="I1502" s="31" t="s">
        <v>1280</v>
      </c>
      <c r="J1502" s="31">
        <f>INDEX('LA lookup'!H:H,MATCH('Known to services raw data'!B1502,'LA lookup'!G:G,0))</f>
        <v>59839</v>
      </c>
      <c r="K1502" s="31" t="s">
        <v>1280</v>
      </c>
      <c r="L1502" s="31" t="str">
        <f t="shared" si="92"/>
        <v>N/A</v>
      </c>
      <c r="M1502" s="31" t="s">
        <v>70</v>
      </c>
      <c r="N1502" s="31">
        <f t="shared" si="93"/>
        <v>0</v>
      </c>
    </row>
    <row r="1503" spans="1:14" x14ac:dyDescent="0.45">
      <c r="A1503" s="31" t="str">
        <f t="shared" si="91"/>
        <v>E06000020_Children in care in residential homes_Number</v>
      </c>
      <c r="B1503" s="31" t="s">
        <v>570</v>
      </c>
      <c r="C1503" s="31" t="s">
        <v>730</v>
      </c>
      <c r="D1503" s="31" t="s">
        <v>229</v>
      </c>
      <c r="E1503" s="31">
        <v>2019</v>
      </c>
      <c r="F1503" s="31" t="s">
        <v>66</v>
      </c>
      <c r="G1503" s="26" t="s">
        <v>71</v>
      </c>
      <c r="H1503" s="31" t="s">
        <v>743</v>
      </c>
      <c r="I1503" s="31">
        <v>0</v>
      </c>
      <c r="J1503" s="31">
        <f>INDEX('LA lookup'!H:H,MATCH('Known to services raw data'!B1503,'LA lookup'!G:G,0))</f>
        <v>40620</v>
      </c>
      <c r="K1503" s="31">
        <v>0</v>
      </c>
      <c r="L1503" s="31" t="str">
        <f t="shared" si="92"/>
        <v>0 per 1000 0-17 yr olds</v>
      </c>
      <c r="M1503" s="31">
        <v>0</v>
      </c>
      <c r="N1503" s="31">
        <f t="shared" si="93"/>
        <v>0</v>
      </c>
    </row>
    <row r="1504" spans="1:14" x14ac:dyDescent="0.45">
      <c r="A1504" s="31" t="str">
        <f t="shared" si="91"/>
        <v>E06000049_Children in care in residential homes_Number</v>
      </c>
      <c r="B1504" s="31" t="s">
        <v>541</v>
      </c>
      <c r="C1504" s="31" t="s">
        <v>718</v>
      </c>
      <c r="D1504" s="31" t="s">
        <v>229</v>
      </c>
      <c r="E1504" s="31">
        <v>2019</v>
      </c>
      <c r="F1504" s="31" t="s">
        <v>66</v>
      </c>
      <c r="G1504" s="26" t="s">
        <v>71</v>
      </c>
      <c r="H1504" s="31" t="s">
        <v>743</v>
      </c>
      <c r="I1504" s="31">
        <v>0</v>
      </c>
      <c r="J1504" s="31">
        <f>INDEX('LA lookup'!H:H,MATCH('Known to services raw data'!B1504,'LA lookup'!G:G,0))</f>
        <v>76523</v>
      </c>
      <c r="K1504" s="31">
        <v>0</v>
      </c>
      <c r="L1504" s="31" t="str">
        <f t="shared" si="92"/>
        <v>0 per 1000 0-17 yr olds</v>
      </c>
      <c r="M1504" s="31">
        <v>0</v>
      </c>
      <c r="N1504" s="31">
        <f t="shared" si="93"/>
        <v>0</v>
      </c>
    </row>
    <row r="1505" spans="1:14" x14ac:dyDescent="0.45">
      <c r="A1505" s="31" t="str">
        <f t="shared" si="91"/>
        <v>E06000050_Children in care in residential homes_Number</v>
      </c>
      <c r="B1505" s="31" t="s">
        <v>281</v>
      </c>
      <c r="C1505" s="31" t="s">
        <v>282</v>
      </c>
      <c r="D1505" s="31" t="s">
        <v>229</v>
      </c>
      <c r="E1505" s="31">
        <v>2019</v>
      </c>
      <c r="F1505" s="31" t="s">
        <v>66</v>
      </c>
      <c r="G1505" s="26" t="s">
        <v>71</v>
      </c>
      <c r="H1505" s="31" t="s">
        <v>743</v>
      </c>
      <c r="I1505" s="31">
        <v>0</v>
      </c>
      <c r="J1505" s="31">
        <f>INDEX('LA lookup'!H:H,MATCH('Known to services raw data'!B1505,'LA lookup'!G:G,0))</f>
        <v>68054</v>
      </c>
      <c r="K1505" s="31">
        <v>0</v>
      </c>
      <c r="L1505" s="31" t="str">
        <f t="shared" si="92"/>
        <v>0 per 1000 0-17 yr olds</v>
      </c>
      <c r="M1505" s="31">
        <v>0</v>
      </c>
      <c r="N1505" s="31">
        <f t="shared" si="93"/>
        <v>0</v>
      </c>
    </row>
    <row r="1506" spans="1:14" x14ac:dyDescent="0.45">
      <c r="A1506" s="31" t="str">
        <f t="shared" si="91"/>
        <v>E06000052_Children in care in residential homes_Number</v>
      </c>
      <c r="B1506" s="31" t="s">
        <v>482</v>
      </c>
      <c r="C1506" s="31" t="s">
        <v>720</v>
      </c>
      <c r="D1506" s="31" t="s">
        <v>229</v>
      </c>
      <c r="E1506" s="31">
        <v>2019</v>
      </c>
      <c r="F1506" s="31" t="s">
        <v>66</v>
      </c>
      <c r="G1506" s="26" t="s">
        <v>71</v>
      </c>
      <c r="H1506" s="31" t="s">
        <v>743</v>
      </c>
      <c r="I1506" s="31" t="s">
        <v>1280</v>
      </c>
      <c r="J1506" s="31">
        <f>INDEX('LA lookup'!H:H,MATCH('Known to services raw data'!B1506,'LA lookup'!G:G,0))</f>
        <v>107810</v>
      </c>
      <c r="K1506" s="31" t="s">
        <v>1280</v>
      </c>
      <c r="L1506" s="31" t="str">
        <f t="shared" si="92"/>
        <v>N/A</v>
      </c>
      <c r="M1506" s="31" t="s">
        <v>70</v>
      </c>
      <c r="N1506" s="31">
        <f t="shared" si="93"/>
        <v>0</v>
      </c>
    </row>
    <row r="1507" spans="1:14" x14ac:dyDescent="0.45">
      <c r="A1507" s="31" t="str">
        <f t="shared" si="91"/>
        <v>E10000006_Children in care in residential homes_Number</v>
      </c>
      <c r="B1507" s="31" t="s">
        <v>285</v>
      </c>
      <c r="C1507" s="31" t="s">
        <v>286</v>
      </c>
      <c r="D1507" s="31" t="s">
        <v>229</v>
      </c>
      <c r="E1507" s="31">
        <v>2019</v>
      </c>
      <c r="F1507" s="31" t="s">
        <v>66</v>
      </c>
      <c r="G1507" s="26" t="s">
        <v>71</v>
      </c>
      <c r="H1507" s="31" t="s">
        <v>743</v>
      </c>
      <c r="I1507" s="31" t="s">
        <v>1280</v>
      </c>
      <c r="J1507" s="31">
        <f>INDEX('LA lookup'!H:H,MATCH('Known to services raw data'!B1507,'LA lookup'!G:G,0))</f>
        <v>92500</v>
      </c>
      <c r="K1507" s="31" t="s">
        <v>1280</v>
      </c>
      <c r="L1507" s="31" t="str">
        <f t="shared" si="92"/>
        <v>N/A</v>
      </c>
      <c r="M1507" s="31" t="s">
        <v>70</v>
      </c>
      <c r="N1507" s="31">
        <f t="shared" si="93"/>
        <v>0</v>
      </c>
    </row>
    <row r="1508" spans="1:14" x14ac:dyDescent="0.45">
      <c r="A1508" s="31" t="str">
        <f t="shared" si="91"/>
        <v>E10000013_Children in care in residential homes_Number</v>
      </c>
      <c r="B1508" s="31" t="s">
        <v>307</v>
      </c>
      <c r="C1508" s="31" t="s">
        <v>308</v>
      </c>
      <c r="D1508" s="31" t="s">
        <v>229</v>
      </c>
      <c r="E1508" s="31">
        <v>2019</v>
      </c>
      <c r="F1508" s="31" t="s">
        <v>66</v>
      </c>
      <c r="G1508" s="26" t="s">
        <v>71</v>
      </c>
      <c r="H1508" s="31" t="s">
        <v>743</v>
      </c>
      <c r="I1508" s="31" t="s">
        <v>1280</v>
      </c>
      <c r="J1508" s="31">
        <f>INDEX('LA lookup'!H:H,MATCH('Known to services raw data'!B1508,'LA lookup'!G:G,0))</f>
        <v>128136</v>
      </c>
      <c r="K1508" s="31" t="s">
        <v>1280</v>
      </c>
      <c r="L1508" s="31" t="str">
        <f t="shared" si="92"/>
        <v>N/A</v>
      </c>
      <c r="M1508" s="31" t="s">
        <v>70</v>
      </c>
      <c r="N1508" s="31">
        <f t="shared" si="93"/>
        <v>0</v>
      </c>
    </row>
    <row r="1509" spans="1:14" x14ac:dyDescent="0.45">
      <c r="A1509" s="31" t="str">
        <f t="shared" si="91"/>
        <v>E10000015_Children in care in residential homes_Number</v>
      </c>
      <c r="B1509" s="31" t="s">
        <v>319</v>
      </c>
      <c r="C1509" s="31" t="s">
        <v>320</v>
      </c>
      <c r="D1509" s="31" t="s">
        <v>229</v>
      </c>
      <c r="E1509" s="31">
        <v>2019</v>
      </c>
      <c r="F1509" s="31" t="s">
        <v>66</v>
      </c>
      <c r="G1509" s="26" t="s">
        <v>71</v>
      </c>
      <c r="H1509" s="31" t="s">
        <v>743</v>
      </c>
      <c r="I1509" s="31" t="s">
        <v>1280</v>
      </c>
      <c r="J1509" s="31">
        <f>INDEX('LA lookup'!H:H,MATCH('Known to services raw data'!B1509,'LA lookup'!G:G,0))</f>
        <v>271005</v>
      </c>
      <c r="K1509" s="31" t="s">
        <v>1280</v>
      </c>
      <c r="L1509" s="31" t="str">
        <f t="shared" si="92"/>
        <v>N/A</v>
      </c>
      <c r="M1509" s="31" t="s">
        <v>70</v>
      </c>
      <c r="N1509" s="31">
        <f t="shared" si="93"/>
        <v>0</v>
      </c>
    </row>
    <row r="1510" spans="1:14" x14ac:dyDescent="0.45">
      <c r="A1510" s="31" t="str">
        <f t="shared" si="91"/>
        <v>E06000046_Children in care in residential homes_Number</v>
      </c>
      <c r="B1510" s="31" t="s">
        <v>325</v>
      </c>
      <c r="C1510" s="31" t="s">
        <v>326</v>
      </c>
      <c r="D1510" s="31" t="s">
        <v>229</v>
      </c>
      <c r="E1510" s="31">
        <v>2019</v>
      </c>
      <c r="F1510" s="31" t="s">
        <v>66</v>
      </c>
      <c r="G1510" s="26" t="s">
        <v>71</v>
      </c>
      <c r="H1510" s="31" t="s">
        <v>743</v>
      </c>
      <c r="I1510" s="31">
        <v>0</v>
      </c>
      <c r="J1510" s="31">
        <f>INDEX('LA lookup'!H:H,MATCH('Known to services raw data'!B1510,'LA lookup'!G:G,0))</f>
        <v>24869</v>
      </c>
      <c r="K1510" s="31">
        <v>0</v>
      </c>
      <c r="L1510" s="31" t="str">
        <f t="shared" si="92"/>
        <v>0 per 1000 0-17 yr olds</v>
      </c>
      <c r="M1510" s="31">
        <v>0</v>
      </c>
      <c r="N1510" s="31">
        <f t="shared" si="93"/>
        <v>0</v>
      </c>
    </row>
    <row r="1511" spans="1:14" x14ac:dyDescent="0.45">
      <c r="A1511" s="31" t="str">
        <f t="shared" si="91"/>
        <v>E10000019_Children in care in residential homes_Number</v>
      </c>
      <c r="B1511" s="31" t="s">
        <v>345</v>
      </c>
      <c r="C1511" s="31" t="s">
        <v>346</v>
      </c>
      <c r="D1511" s="31" t="s">
        <v>229</v>
      </c>
      <c r="E1511" s="31">
        <v>2019</v>
      </c>
      <c r="F1511" s="31" t="s">
        <v>66</v>
      </c>
      <c r="G1511" s="26" t="s">
        <v>71</v>
      </c>
      <c r="H1511" s="31" t="s">
        <v>743</v>
      </c>
      <c r="I1511" s="31" t="s">
        <v>1280</v>
      </c>
      <c r="J1511" s="31">
        <f>INDEX('LA lookup'!H:H,MATCH('Known to services raw data'!B1511,'LA lookup'!G:G,0))</f>
        <v>145641</v>
      </c>
      <c r="K1511" s="31" t="s">
        <v>1280</v>
      </c>
      <c r="L1511" s="31" t="str">
        <f t="shared" si="92"/>
        <v>N/A</v>
      </c>
      <c r="M1511" s="31" t="s">
        <v>70</v>
      </c>
      <c r="N1511" s="31">
        <f t="shared" si="93"/>
        <v>0</v>
      </c>
    </row>
    <row r="1512" spans="1:14" x14ac:dyDescent="0.45">
      <c r="A1512" s="31" t="str">
        <f t="shared" si="91"/>
        <v>E10000020_Children in care in residential homes_Number</v>
      </c>
      <c r="B1512" s="31" t="s">
        <v>361</v>
      </c>
      <c r="C1512" s="31" t="s">
        <v>362</v>
      </c>
      <c r="D1512" s="31" t="s">
        <v>229</v>
      </c>
      <c r="E1512" s="31">
        <v>2019</v>
      </c>
      <c r="F1512" s="31" t="s">
        <v>66</v>
      </c>
      <c r="G1512" s="26" t="s">
        <v>71</v>
      </c>
      <c r="H1512" s="31" t="s">
        <v>743</v>
      </c>
      <c r="I1512" s="31" t="s">
        <v>1280</v>
      </c>
      <c r="J1512" s="31">
        <f>INDEX('LA lookup'!H:H,MATCH('Known to services raw data'!B1512,'LA lookup'!G:G,0))</f>
        <v>170810</v>
      </c>
      <c r="K1512" s="31" t="s">
        <v>1280</v>
      </c>
      <c r="L1512" s="31" t="str">
        <f t="shared" si="92"/>
        <v>N/A</v>
      </c>
      <c r="M1512" s="31" t="s">
        <v>70</v>
      </c>
      <c r="N1512" s="31">
        <f t="shared" si="93"/>
        <v>0</v>
      </c>
    </row>
    <row r="1513" spans="1:14" x14ac:dyDescent="0.45">
      <c r="A1513" s="31" t="str">
        <f t="shared" si="91"/>
        <v>E10000021_Children in care in residential homes_Number</v>
      </c>
      <c r="B1513" s="31" t="s">
        <v>371</v>
      </c>
      <c r="C1513" s="31" t="s">
        <v>372</v>
      </c>
      <c r="D1513" s="31" t="s">
        <v>229</v>
      </c>
      <c r="E1513" s="31">
        <v>2019</v>
      </c>
      <c r="F1513" s="31" t="s">
        <v>66</v>
      </c>
      <c r="G1513" s="26" t="s">
        <v>71</v>
      </c>
      <c r="H1513" s="31" t="s">
        <v>743</v>
      </c>
      <c r="I1513" s="31">
        <v>8</v>
      </c>
      <c r="J1513" s="31">
        <f>INDEX('LA lookup'!H:H,MATCH('Known to services raw data'!B1513,'LA lookup'!G:G,0))</f>
        <v>170235</v>
      </c>
      <c r="K1513" s="31">
        <v>4.6993861426851118E-5</v>
      </c>
      <c r="L1513" s="31" t="str">
        <f t="shared" si="92"/>
        <v>0 per 1000 0-17 yr olds</v>
      </c>
      <c r="M1513" s="31">
        <v>4.6993861426851115E-2</v>
      </c>
      <c r="N1513" s="31">
        <f t="shared" si="93"/>
        <v>0</v>
      </c>
    </row>
    <row r="1514" spans="1:14" x14ac:dyDescent="0.45">
      <c r="A1514" s="31" t="str">
        <f t="shared" si="91"/>
        <v>E06000048_Children in care in residential homes_Number</v>
      </c>
      <c r="B1514" s="31" t="s">
        <v>484</v>
      </c>
      <c r="C1514" s="31" t="s">
        <v>705</v>
      </c>
      <c r="D1514" s="31" t="s">
        <v>229</v>
      </c>
      <c r="E1514" s="31">
        <v>2019</v>
      </c>
      <c r="F1514" s="31" t="s">
        <v>66</v>
      </c>
      <c r="G1514" s="26" t="s">
        <v>71</v>
      </c>
      <c r="H1514" s="31" t="s">
        <v>743</v>
      </c>
      <c r="I1514" s="31">
        <v>6</v>
      </c>
      <c r="J1514" s="31">
        <f>INDEX('LA lookup'!H:H,MATCH('Known to services raw data'!B1514,'LA lookup'!G:G,0))</f>
        <v>59011</v>
      </c>
      <c r="K1514" s="31" t="e">
        <v>#N/A</v>
      </c>
      <c r="L1514" s="31" t="str">
        <f t="shared" si="92"/>
        <v>0.1 per 1000 0-17 yr olds</v>
      </c>
      <c r="M1514" s="31" t="e">
        <v>#N/A</v>
      </c>
      <c r="N1514" s="31">
        <f t="shared" si="93"/>
        <v>0</v>
      </c>
    </row>
    <row r="1515" spans="1:14" x14ac:dyDescent="0.45">
      <c r="A1515" s="31" t="str">
        <f t="shared" si="91"/>
        <v>E10000025_Children in care in residential homes_Number</v>
      </c>
      <c r="B1515" s="31" t="s">
        <v>377</v>
      </c>
      <c r="C1515" s="31" t="s">
        <v>378</v>
      </c>
      <c r="D1515" s="31" t="s">
        <v>229</v>
      </c>
      <c r="E1515" s="31">
        <v>2019</v>
      </c>
      <c r="F1515" s="31" t="s">
        <v>66</v>
      </c>
      <c r="G1515" s="26" t="s">
        <v>71</v>
      </c>
      <c r="H1515" s="31" t="s">
        <v>743</v>
      </c>
      <c r="I1515" s="31">
        <v>0</v>
      </c>
      <c r="J1515" s="31">
        <f>INDEX('LA lookup'!H:H,MATCH('Known to services raw data'!B1515,'LA lookup'!G:G,0))</f>
        <v>144788</v>
      </c>
      <c r="K1515" s="31">
        <v>0</v>
      </c>
      <c r="L1515" s="31" t="str">
        <f t="shared" si="92"/>
        <v>0 per 1000 0-17 yr olds</v>
      </c>
      <c r="M1515" s="31">
        <v>0</v>
      </c>
      <c r="N1515" s="31">
        <f t="shared" si="93"/>
        <v>0</v>
      </c>
    </row>
    <row r="1516" spans="1:14" x14ac:dyDescent="0.45">
      <c r="A1516" s="31" t="str">
        <f t="shared" si="91"/>
        <v>E10000027_Children in care in residential homes_Number</v>
      </c>
      <c r="B1516" s="31" t="s">
        <v>406</v>
      </c>
      <c r="C1516" s="31" t="s">
        <v>407</v>
      </c>
      <c r="D1516" s="31" t="s">
        <v>229</v>
      </c>
      <c r="E1516" s="31">
        <v>2019</v>
      </c>
      <c r="F1516" s="31" t="s">
        <v>66</v>
      </c>
      <c r="G1516" s="26" t="s">
        <v>71</v>
      </c>
      <c r="H1516" s="31" t="s">
        <v>743</v>
      </c>
      <c r="I1516" s="31">
        <v>10</v>
      </c>
      <c r="J1516" s="31">
        <f>INDEX('LA lookup'!H:H,MATCH('Known to services raw data'!B1516,'LA lookup'!G:G,0))</f>
        <v>110700</v>
      </c>
      <c r="K1516" s="31">
        <v>9.0334236675700095E-5</v>
      </c>
      <c r="L1516" s="31" t="str">
        <f t="shared" si="92"/>
        <v>0.1 per 1000 0-17 yr olds</v>
      </c>
      <c r="M1516" s="31">
        <v>9.0334236675700091E-2</v>
      </c>
      <c r="N1516" s="31">
        <f t="shared" si="93"/>
        <v>0</v>
      </c>
    </row>
    <row r="1517" spans="1:14" x14ac:dyDescent="0.45">
      <c r="A1517" s="31" t="str">
        <f t="shared" si="91"/>
        <v>E10000029_Children in care in residential homes_Number</v>
      </c>
      <c r="B1517" s="31" t="s">
        <v>426</v>
      </c>
      <c r="C1517" s="31" t="s">
        <v>427</v>
      </c>
      <c r="D1517" s="31" t="s">
        <v>229</v>
      </c>
      <c r="E1517" s="31">
        <v>2019</v>
      </c>
      <c r="F1517" s="31" t="s">
        <v>66</v>
      </c>
      <c r="G1517" s="26" t="s">
        <v>71</v>
      </c>
      <c r="H1517" s="31" t="s">
        <v>743</v>
      </c>
      <c r="I1517" s="31">
        <v>16</v>
      </c>
      <c r="J1517" s="31">
        <f>INDEX('LA lookup'!H:H,MATCH('Known to services raw data'!B1517,'LA lookup'!G:G,0))</f>
        <v>152752</v>
      </c>
      <c r="K1517" s="31">
        <v>1.0474494605635278E-4</v>
      </c>
      <c r="L1517" s="31" t="str">
        <f t="shared" si="92"/>
        <v>0.1 per 1000 0-17 yr olds</v>
      </c>
      <c r="M1517" s="31">
        <v>0.10474494605635278</v>
      </c>
      <c r="N1517" s="31">
        <f t="shared" si="93"/>
        <v>0</v>
      </c>
    </row>
    <row r="1518" spans="1:14" x14ac:dyDescent="0.45">
      <c r="A1518" s="31" t="str">
        <f t="shared" si="91"/>
        <v>E10000030_Children in care in residential homes_Number</v>
      </c>
      <c r="B1518" s="31" t="s">
        <v>430</v>
      </c>
      <c r="C1518" s="31" t="s">
        <v>431</v>
      </c>
      <c r="D1518" s="31" t="s">
        <v>229</v>
      </c>
      <c r="E1518" s="31">
        <v>2019</v>
      </c>
      <c r="F1518" s="31" t="s">
        <v>66</v>
      </c>
      <c r="G1518" s="26" t="s">
        <v>71</v>
      </c>
      <c r="H1518" s="31" t="s">
        <v>743</v>
      </c>
      <c r="I1518" s="31" t="s">
        <v>1280</v>
      </c>
      <c r="J1518" s="31">
        <f>INDEX('LA lookup'!H:H,MATCH('Known to services raw data'!B1518,'LA lookup'!G:G,0))</f>
        <v>261905</v>
      </c>
      <c r="K1518" s="31" t="s">
        <v>1280</v>
      </c>
      <c r="L1518" s="31" t="str">
        <f t="shared" si="92"/>
        <v>N/A</v>
      </c>
      <c r="M1518" s="31" t="s">
        <v>70</v>
      </c>
      <c r="N1518" s="31">
        <f t="shared" si="93"/>
        <v>0</v>
      </c>
    </row>
    <row r="1519" spans="1:14" x14ac:dyDescent="0.45">
      <c r="A1519" s="31" t="str">
        <f t="shared" si="91"/>
        <v>E10000031_Children in care in residential homes_Number</v>
      </c>
      <c r="B1519" s="31" t="s">
        <v>454</v>
      </c>
      <c r="C1519" s="31" t="s">
        <v>455</v>
      </c>
      <c r="D1519" s="31" t="s">
        <v>229</v>
      </c>
      <c r="E1519" s="31">
        <v>2019</v>
      </c>
      <c r="F1519" s="31" t="s">
        <v>66</v>
      </c>
      <c r="G1519" s="26" t="s">
        <v>71</v>
      </c>
      <c r="H1519" s="31" t="s">
        <v>743</v>
      </c>
      <c r="I1519" s="31">
        <v>6</v>
      </c>
      <c r="J1519" s="31">
        <f>INDEX('LA lookup'!H:H,MATCH('Known to services raw data'!B1519,'LA lookup'!G:G,0))</f>
        <v>115928</v>
      </c>
      <c r="K1519" s="31">
        <v>5.1756262507763442E-5</v>
      </c>
      <c r="L1519" s="31" t="str">
        <f t="shared" si="92"/>
        <v>0.1 per 1000 0-17 yr olds</v>
      </c>
      <c r="M1519" s="31">
        <v>5.175626250776344E-2</v>
      </c>
      <c r="N1519" s="31">
        <f t="shared" si="93"/>
        <v>0</v>
      </c>
    </row>
    <row r="1520" spans="1:14" x14ac:dyDescent="0.45">
      <c r="A1520" s="31" t="str">
        <f t="shared" si="91"/>
        <v>E10000032_Children in care in residential homes_Number</v>
      </c>
      <c r="B1520" s="31" t="s">
        <v>458</v>
      </c>
      <c r="C1520" s="31" t="s">
        <v>459</v>
      </c>
      <c r="D1520" s="31" t="s">
        <v>229</v>
      </c>
      <c r="E1520" s="31">
        <v>2019</v>
      </c>
      <c r="F1520" s="31" t="s">
        <v>66</v>
      </c>
      <c r="G1520" s="26" t="s">
        <v>71</v>
      </c>
      <c r="H1520" s="31" t="s">
        <v>743</v>
      </c>
      <c r="I1520" s="31">
        <v>0</v>
      </c>
      <c r="J1520" s="31">
        <f>INDEX('LA lookup'!H:H,MATCH('Known to services raw data'!B1520,'LA lookup'!G:G,0))</f>
        <v>174672</v>
      </c>
      <c r="K1520" s="31">
        <v>0</v>
      </c>
      <c r="L1520" s="31" t="str">
        <f t="shared" si="92"/>
        <v>0 per 1000 0-17 yr olds</v>
      </c>
      <c r="M1520" s="31">
        <v>0</v>
      </c>
      <c r="N1520" s="31">
        <f t="shared" si="93"/>
        <v>0</v>
      </c>
    </row>
    <row r="1521" spans="1:14" x14ac:dyDescent="0.45">
      <c r="A1521" s="31" t="str">
        <f t="shared" si="91"/>
        <v>E09000001_Children in care in residential homes, NHS trusts or mother &amp; baby units_Number</v>
      </c>
      <c r="B1521" s="31" t="s">
        <v>582</v>
      </c>
      <c r="C1521" s="31" t="s">
        <v>583</v>
      </c>
      <c r="D1521" s="31" t="s">
        <v>229</v>
      </c>
      <c r="E1521" s="31">
        <v>2019</v>
      </c>
      <c r="F1521" s="31" t="s">
        <v>66</v>
      </c>
      <c r="G1521" s="26" t="s">
        <v>186</v>
      </c>
      <c r="H1521" s="31" t="s">
        <v>743</v>
      </c>
      <c r="I1521" s="31">
        <v>0</v>
      </c>
      <c r="J1521" s="31">
        <f>INDEX('LA lookup'!H:H,MATCH('Known to services raw data'!B1521,'LA lookup'!G:G,0))</f>
        <v>1453</v>
      </c>
      <c r="K1521" s="31">
        <v>0</v>
      </c>
      <c r="L1521" s="31" t="str">
        <f t="shared" si="92"/>
        <v>0 per 1000 0-17 yr olds</v>
      </c>
      <c r="M1521" s="31">
        <v>0</v>
      </c>
      <c r="N1521" s="31">
        <f t="shared" si="93"/>
        <v>1</v>
      </c>
    </row>
    <row r="1522" spans="1:14" x14ac:dyDescent="0.45">
      <c r="A1522" s="31" t="str">
        <f t="shared" si="91"/>
        <v>E09000007_Children in care in residential homes, NHS trusts or mother &amp; baby units_Number</v>
      </c>
      <c r="B1522" s="31" t="s">
        <v>277</v>
      </c>
      <c r="C1522" s="31" t="s">
        <v>278</v>
      </c>
      <c r="D1522" s="31" t="s">
        <v>229</v>
      </c>
      <c r="E1522" s="31">
        <v>2019</v>
      </c>
      <c r="F1522" s="31" t="s">
        <v>66</v>
      </c>
      <c r="G1522" s="26" t="s">
        <v>186</v>
      </c>
      <c r="H1522" s="31" t="s">
        <v>743</v>
      </c>
      <c r="I1522" s="31">
        <v>5</v>
      </c>
      <c r="J1522" s="31">
        <f>INDEX('LA lookup'!H:H,MATCH('Known to services raw data'!B1522,'LA lookup'!G:G,0))</f>
        <v>50983</v>
      </c>
      <c r="K1522" s="31">
        <v>9.8071906321715082E-5</v>
      </c>
      <c r="L1522" s="31" t="str">
        <f t="shared" si="92"/>
        <v>0.1 per 1000 0-17 yr olds</v>
      </c>
      <c r="M1522" s="31">
        <v>9.8071906321715085E-2</v>
      </c>
      <c r="N1522" s="31">
        <f t="shared" si="93"/>
        <v>0</v>
      </c>
    </row>
    <row r="1523" spans="1:14" x14ac:dyDescent="0.45">
      <c r="A1523" s="31" t="str">
        <f t="shared" si="91"/>
        <v>E09000011_Children in care in residential homes, NHS trusts or mother &amp; baby units_Number</v>
      </c>
      <c r="B1523" s="31" t="s">
        <v>518</v>
      </c>
      <c r="C1523" s="31" t="s">
        <v>519</v>
      </c>
      <c r="D1523" s="31" t="s">
        <v>229</v>
      </c>
      <c r="E1523" s="31">
        <v>2019</v>
      </c>
      <c r="F1523" s="31" t="s">
        <v>66</v>
      </c>
      <c r="G1523" s="26" t="s">
        <v>186</v>
      </c>
      <c r="H1523" s="31" t="s">
        <v>743</v>
      </c>
      <c r="I1523" s="31" t="s">
        <v>1280</v>
      </c>
      <c r="J1523" s="31">
        <f>INDEX('LA lookup'!H:H,MATCH('Known to services raw data'!B1523,'LA lookup'!G:G,0))</f>
        <v>68917</v>
      </c>
      <c r="K1523" s="31" t="s">
        <v>1280</v>
      </c>
      <c r="L1523" s="31" t="str">
        <f t="shared" si="92"/>
        <v>N/A</v>
      </c>
      <c r="M1523" s="31" t="s">
        <v>70</v>
      </c>
      <c r="N1523" s="31">
        <f t="shared" si="93"/>
        <v>0</v>
      </c>
    </row>
    <row r="1524" spans="1:14" x14ac:dyDescent="0.45">
      <c r="A1524" s="31" t="str">
        <f t="shared" si="91"/>
        <v>E09000012_Children in care in residential homes, NHS trusts or mother &amp; baby units_Number</v>
      </c>
      <c r="B1524" s="31" t="s">
        <v>498</v>
      </c>
      <c r="C1524" s="31" t="s">
        <v>499</v>
      </c>
      <c r="D1524" s="31" t="s">
        <v>229</v>
      </c>
      <c r="E1524" s="31">
        <v>2019</v>
      </c>
      <c r="F1524" s="31" t="s">
        <v>66</v>
      </c>
      <c r="G1524" s="26" t="s">
        <v>186</v>
      </c>
      <c r="H1524" s="31" t="s">
        <v>743</v>
      </c>
      <c r="I1524" s="31">
        <v>5</v>
      </c>
      <c r="J1524" s="31">
        <f>INDEX('LA lookup'!H:H,MATCH('Known to services raw data'!B1524,'LA lookup'!G:G,0))</f>
        <v>63655</v>
      </c>
      <c r="K1524" s="31">
        <v>7.8548425104076663E-5</v>
      </c>
      <c r="L1524" s="31" t="str">
        <f t="shared" si="92"/>
        <v>0.1 per 1000 0-17 yr olds</v>
      </c>
      <c r="M1524" s="31">
        <v>7.8548425104076669E-2</v>
      </c>
      <c r="N1524" s="31">
        <f t="shared" si="93"/>
        <v>0</v>
      </c>
    </row>
    <row r="1525" spans="1:14" x14ac:dyDescent="0.45">
      <c r="A1525" s="31" t="str">
        <f t="shared" si="91"/>
        <v>E09000013_Children in care in residential homes, NHS trusts or mother &amp; baby units_Number</v>
      </c>
      <c r="B1525" s="31" t="s">
        <v>491</v>
      </c>
      <c r="C1525" s="31" t="s">
        <v>723</v>
      </c>
      <c r="D1525" s="31" t="s">
        <v>229</v>
      </c>
      <c r="E1525" s="31">
        <v>2019</v>
      </c>
      <c r="F1525" s="31" t="s">
        <v>66</v>
      </c>
      <c r="G1525" s="26" t="s">
        <v>186</v>
      </c>
      <c r="H1525" s="31" t="s">
        <v>743</v>
      </c>
      <c r="I1525" s="31">
        <v>14</v>
      </c>
      <c r="J1525" s="31">
        <f>INDEX('LA lookup'!H:H,MATCH('Known to services raw data'!B1525,'LA lookup'!G:G,0))</f>
        <v>36898</v>
      </c>
      <c r="K1525" s="31">
        <v>3.7942435904385059E-4</v>
      </c>
      <c r="L1525" s="31" t="str">
        <f t="shared" si="92"/>
        <v>0.4 per 1000 0-17 yr olds</v>
      </c>
      <c r="M1525" s="31">
        <v>0.37942435904385058</v>
      </c>
      <c r="N1525" s="31">
        <f t="shared" si="93"/>
        <v>0</v>
      </c>
    </row>
    <row r="1526" spans="1:14" x14ac:dyDescent="0.45">
      <c r="A1526" s="31" t="str">
        <f t="shared" si="91"/>
        <v>E09000019_Children in care in residential homes, NHS trusts or mother &amp; baby units_Number</v>
      </c>
      <c r="B1526" s="31" t="s">
        <v>500</v>
      </c>
      <c r="C1526" s="31" t="s">
        <v>501</v>
      </c>
      <c r="D1526" s="31" t="s">
        <v>229</v>
      </c>
      <c r="E1526" s="31">
        <v>2019</v>
      </c>
      <c r="F1526" s="31" t="s">
        <v>66</v>
      </c>
      <c r="G1526" s="26" t="s">
        <v>186</v>
      </c>
      <c r="H1526" s="31" t="s">
        <v>743</v>
      </c>
      <c r="I1526" s="31">
        <v>9</v>
      </c>
      <c r="J1526" s="31">
        <f>INDEX('LA lookup'!H:H,MATCH('Known to services raw data'!B1526,'LA lookup'!G:G,0))</f>
        <v>42098</v>
      </c>
      <c r="K1526" s="31">
        <v>2.137868782364958E-4</v>
      </c>
      <c r="L1526" s="31" t="str">
        <f t="shared" si="92"/>
        <v>0.2 per 1000 0-17 yr olds</v>
      </c>
      <c r="M1526" s="31">
        <v>0.21378687823649581</v>
      </c>
      <c r="N1526" s="31">
        <f t="shared" si="93"/>
        <v>0</v>
      </c>
    </row>
    <row r="1527" spans="1:14" x14ac:dyDescent="0.45">
      <c r="A1527" s="31" t="str">
        <f t="shared" si="91"/>
        <v>E09000020_Children in care in residential homes, NHS trusts or mother &amp; baby units_Number</v>
      </c>
      <c r="B1527" s="31" t="s">
        <v>479</v>
      </c>
      <c r="C1527" s="31" t="s">
        <v>674</v>
      </c>
      <c r="D1527" s="31" t="s">
        <v>229</v>
      </c>
      <c r="E1527" s="31">
        <v>2019</v>
      </c>
      <c r="F1527" s="31" t="s">
        <v>66</v>
      </c>
      <c r="G1527" s="26" t="s">
        <v>186</v>
      </c>
      <c r="H1527" s="31" t="s">
        <v>743</v>
      </c>
      <c r="I1527" s="31">
        <v>0</v>
      </c>
      <c r="J1527" s="31">
        <f>INDEX('LA lookup'!H:H,MATCH('Known to services raw data'!B1527,'LA lookup'!G:G,0))</f>
        <v>28678</v>
      </c>
      <c r="K1527" s="31">
        <v>0</v>
      </c>
      <c r="L1527" s="31" t="str">
        <f t="shared" si="92"/>
        <v>0 per 1000 0-17 yr olds</v>
      </c>
      <c r="M1527" s="31">
        <v>0</v>
      </c>
      <c r="N1527" s="31">
        <f t="shared" si="93"/>
        <v>0</v>
      </c>
    </row>
    <row r="1528" spans="1:14" x14ac:dyDescent="0.45">
      <c r="A1528" s="31" t="str">
        <f t="shared" si="91"/>
        <v>E09000022_Children in care in residential homes, NHS trusts or mother &amp; baby units_Number</v>
      </c>
      <c r="B1528" s="31" t="s">
        <v>335</v>
      </c>
      <c r="C1528" s="31" t="s">
        <v>336</v>
      </c>
      <c r="D1528" s="31" t="s">
        <v>229</v>
      </c>
      <c r="E1528" s="31">
        <v>2019</v>
      </c>
      <c r="F1528" s="31" t="s">
        <v>66</v>
      </c>
      <c r="G1528" s="26" t="s">
        <v>186</v>
      </c>
      <c r="H1528" s="31" t="s">
        <v>743</v>
      </c>
      <c r="I1528" s="31">
        <v>6</v>
      </c>
      <c r="J1528" s="31">
        <f>INDEX('LA lookup'!H:H,MATCH('Known to services raw data'!B1528,'LA lookup'!G:G,0))</f>
        <v>62629</v>
      </c>
      <c r="K1528" s="31">
        <v>9.5802264126842199E-5</v>
      </c>
      <c r="L1528" s="31" t="str">
        <f t="shared" si="92"/>
        <v>0.1 per 1000 0-17 yr olds</v>
      </c>
      <c r="M1528" s="31">
        <v>9.5802264126842201E-2</v>
      </c>
      <c r="N1528" s="31">
        <f t="shared" si="93"/>
        <v>0</v>
      </c>
    </row>
    <row r="1529" spans="1:14" x14ac:dyDescent="0.45">
      <c r="A1529" s="31" t="str">
        <f t="shared" si="91"/>
        <v>E09000023_Children in care in residential homes, NHS trusts or mother &amp; baby units_Number</v>
      </c>
      <c r="B1529" s="31" t="s">
        <v>343</v>
      </c>
      <c r="C1529" s="31" t="s">
        <v>344</v>
      </c>
      <c r="D1529" s="31" t="s">
        <v>229</v>
      </c>
      <c r="E1529" s="31">
        <v>2019</v>
      </c>
      <c r="F1529" s="31" t="s">
        <v>66</v>
      </c>
      <c r="G1529" s="26" t="s">
        <v>186</v>
      </c>
      <c r="H1529" s="31" t="s">
        <v>743</v>
      </c>
      <c r="I1529" s="31">
        <v>5</v>
      </c>
      <c r="J1529" s="31">
        <f>INDEX('LA lookup'!H:H,MATCH('Known to services raw data'!B1529,'LA lookup'!G:G,0))</f>
        <v>68458</v>
      </c>
      <c r="K1529" s="31">
        <v>7.3037482836191533E-5</v>
      </c>
      <c r="L1529" s="31" t="str">
        <f t="shared" si="92"/>
        <v>0.1 per 1000 0-17 yr olds</v>
      </c>
      <c r="M1529" s="31">
        <v>7.3037482836191533E-2</v>
      </c>
      <c r="N1529" s="31">
        <f t="shared" si="93"/>
        <v>0</v>
      </c>
    </row>
    <row r="1530" spans="1:14" x14ac:dyDescent="0.45">
      <c r="A1530" s="31" t="str">
        <f t="shared" si="91"/>
        <v>E09000028_Children in care in residential homes, NHS trusts or mother &amp; baby units_Number</v>
      </c>
      <c r="B1530" s="31" t="s">
        <v>414</v>
      </c>
      <c r="C1530" s="31" t="s">
        <v>415</v>
      </c>
      <c r="D1530" s="31" t="s">
        <v>229</v>
      </c>
      <c r="E1530" s="31">
        <v>2019</v>
      </c>
      <c r="F1530" s="31" t="s">
        <v>66</v>
      </c>
      <c r="G1530" s="26" t="s">
        <v>186</v>
      </c>
      <c r="H1530" s="31" t="s">
        <v>743</v>
      </c>
      <c r="I1530" s="31" t="s">
        <v>1280</v>
      </c>
      <c r="J1530" s="31">
        <f>INDEX('LA lookup'!H:H,MATCH('Known to services raw data'!B1530,'LA lookup'!G:G,0))</f>
        <v>65121</v>
      </c>
      <c r="K1530" s="31" t="s">
        <v>1280</v>
      </c>
      <c r="L1530" s="31" t="str">
        <f t="shared" si="92"/>
        <v>N/A</v>
      </c>
      <c r="M1530" s="31" t="s">
        <v>70</v>
      </c>
      <c r="N1530" s="31">
        <f t="shared" si="93"/>
        <v>0</v>
      </c>
    </row>
    <row r="1531" spans="1:14" x14ac:dyDescent="0.45">
      <c r="A1531" s="31" t="str">
        <f t="shared" si="91"/>
        <v>E09000030_Children in care in residential homes, NHS trusts or mother &amp; baby units_Number</v>
      </c>
      <c r="B1531" s="31" t="s">
        <v>440</v>
      </c>
      <c r="C1531" s="31" t="s">
        <v>441</v>
      </c>
      <c r="D1531" s="31" t="s">
        <v>229</v>
      </c>
      <c r="E1531" s="31">
        <v>2019</v>
      </c>
      <c r="F1531" s="31" t="s">
        <v>66</v>
      </c>
      <c r="G1531" s="26" t="s">
        <v>186</v>
      </c>
      <c r="H1531" s="31" t="s">
        <v>743</v>
      </c>
      <c r="I1531" s="31">
        <v>8</v>
      </c>
      <c r="J1531" s="31">
        <f>INDEX('LA lookup'!H:H,MATCH('Known to services raw data'!B1531,'LA lookup'!G:G,0))</f>
        <v>70973</v>
      </c>
      <c r="K1531" s="31">
        <v>1.1271892127992335E-4</v>
      </c>
      <c r="L1531" s="31" t="str">
        <f t="shared" si="92"/>
        <v>0.1 per 1000 0-17 yr olds</v>
      </c>
      <c r="M1531" s="31">
        <v>0.11271892127992335</v>
      </c>
      <c r="N1531" s="31">
        <f t="shared" si="93"/>
        <v>0</v>
      </c>
    </row>
    <row r="1532" spans="1:14" x14ac:dyDescent="0.45">
      <c r="A1532" s="31" t="str">
        <f t="shared" si="91"/>
        <v>E09000032_Children in care in residential homes, NHS trusts or mother &amp; baby units_Number</v>
      </c>
      <c r="B1532" s="31" t="s">
        <v>450</v>
      </c>
      <c r="C1532" s="31" t="s">
        <v>451</v>
      </c>
      <c r="D1532" s="31" t="s">
        <v>229</v>
      </c>
      <c r="E1532" s="31">
        <v>2019</v>
      </c>
      <c r="F1532" s="31" t="s">
        <v>66</v>
      </c>
      <c r="G1532" s="26" t="s">
        <v>186</v>
      </c>
      <c r="H1532" s="31" t="s">
        <v>743</v>
      </c>
      <c r="I1532" s="31">
        <v>9</v>
      </c>
      <c r="J1532" s="31">
        <f>INDEX('LA lookup'!H:H,MATCH('Known to services raw data'!B1532,'LA lookup'!G:G,0))</f>
        <v>63840</v>
      </c>
      <c r="K1532" s="31">
        <v>1.4097744360902256E-4</v>
      </c>
      <c r="L1532" s="31" t="str">
        <f t="shared" si="92"/>
        <v>0.1 per 1000 0-17 yr olds</v>
      </c>
      <c r="M1532" s="31">
        <v>0.14097744360902256</v>
      </c>
      <c r="N1532" s="31">
        <f t="shared" si="93"/>
        <v>0</v>
      </c>
    </row>
    <row r="1533" spans="1:14" x14ac:dyDescent="0.45">
      <c r="A1533" s="31" t="str">
        <f t="shared" si="91"/>
        <v>E09000033_Children in care in residential homes, NHS trusts or mother &amp; baby units_Number</v>
      </c>
      <c r="B1533" s="31" t="s">
        <v>506</v>
      </c>
      <c r="C1533" s="31" t="s">
        <v>507</v>
      </c>
      <c r="D1533" s="31" t="s">
        <v>229</v>
      </c>
      <c r="E1533" s="31">
        <v>2019</v>
      </c>
      <c r="F1533" s="31" t="s">
        <v>66</v>
      </c>
      <c r="G1533" s="26" t="s">
        <v>186</v>
      </c>
      <c r="H1533" s="31" t="s">
        <v>743</v>
      </c>
      <c r="I1533" s="31">
        <v>6</v>
      </c>
      <c r="J1533" s="31">
        <f>INDEX('LA lookup'!H:H,MATCH('Known to services raw data'!B1533,'LA lookup'!G:G,0))</f>
        <v>47445</v>
      </c>
      <c r="K1533" s="31">
        <v>1.2646221941195067E-4</v>
      </c>
      <c r="L1533" s="31" t="str">
        <f t="shared" si="92"/>
        <v>0.1 per 1000 0-17 yr olds</v>
      </c>
      <c r="M1533" s="31">
        <v>0.12646221941195065</v>
      </c>
      <c r="N1533" s="31">
        <f t="shared" si="93"/>
        <v>0</v>
      </c>
    </row>
    <row r="1534" spans="1:14" x14ac:dyDescent="0.45">
      <c r="A1534" s="31" t="str">
        <f t="shared" si="91"/>
        <v>E09000002_Children in care in residential homes, NHS trusts or mother &amp; baby units_Number</v>
      </c>
      <c r="B1534" s="31" t="s">
        <v>227</v>
      </c>
      <c r="C1534" s="31" t="s">
        <v>228</v>
      </c>
      <c r="D1534" s="31" t="s">
        <v>229</v>
      </c>
      <c r="E1534" s="31">
        <v>2019</v>
      </c>
      <c r="F1534" s="31" t="s">
        <v>66</v>
      </c>
      <c r="G1534" s="26" t="s">
        <v>186</v>
      </c>
      <c r="H1534" s="31" t="s">
        <v>743</v>
      </c>
      <c r="I1534" s="31" t="s">
        <v>1280</v>
      </c>
      <c r="J1534" s="31">
        <f>INDEX('LA lookup'!H:H,MATCH('Known to services raw data'!B1534,'LA lookup'!G:G,0))</f>
        <v>63401</v>
      </c>
      <c r="K1534" s="31" t="s">
        <v>1280</v>
      </c>
      <c r="L1534" s="31" t="str">
        <f t="shared" si="92"/>
        <v>N/A</v>
      </c>
      <c r="M1534" s="31" t="s">
        <v>70</v>
      </c>
      <c r="N1534" s="31">
        <f t="shared" si="93"/>
        <v>0</v>
      </c>
    </row>
    <row r="1535" spans="1:14" x14ac:dyDescent="0.45">
      <c r="A1535" s="31" t="str">
        <f t="shared" si="91"/>
        <v>E09000003_Children in care in residential homes, NHS trusts or mother &amp; baby units_Number</v>
      </c>
      <c r="B1535" s="31" t="s">
        <v>233</v>
      </c>
      <c r="C1535" s="31" t="s">
        <v>234</v>
      </c>
      <c r="D1535" s="31" t="s">
        <v>229</v>
      </c>
      <c r="E1535" s="31">
        <v>2019</v>
      </c>
      <c r="F1535" s="31" t="s">
        <v>66</v>
      </c>
      <c r="G1535" s="26" t="s">
        <v>186</v>
      </c>
      <c r="H1535" s="31" t="s">
        <v>743</v>
      </c>
      <c r="I1535" s="31" t="s">
        <v>1280</v>
      </c>
      <c r="J1535" s="31">
        <f>INDEX('LA lookup'!H:H,MATCH('Known to services raw data'!B1535,'LA lookup'!G:G,0))</f>
        <v>92701</v>
      </c>
      <c r="K1535" s="31" t="s">
        <v>1280</v>
      </c>
      <c r="L1535" s="31" t="str">
        <f t="shared" si="92"/>
        <v>N/A</v>
      </c>
      <c r="M1535" s="31" t="s">
        <v>70</v>
      </c>
      <c r="N1535" s="31">
        <f t="shared" si="93"/>
        <v>0</v>
      </c>
    </row>
    <row r="1536" spans="1:14" x14ac:dyDescent="0.45">
      <c r="A1536" s="31" t="str">
        <f t="shared" si="91"/>
        <v>E09000004_Children in care in residential homes, NHS trusts or mother &amp; baby units_Number</v>
      </c>
      <c r="B1536" s="31" t="s">
        <v>242</v>
      </c>
      <c r="C1536" s="31" t="s">
        <v>243</v>
      </c>
      <c r="D1536" s="31" t="s">
        <v>229</v>
      </c>
      <c r="E1536" s="31">
        <v>2019</v>
      </c>
      <c r="F1536" s="31" t="s">
        <v>66</v>
      </c>
      <c r="G1536" s="26" t="s">
        <v>186</v>
      </c>
      <c r="H1536" s="31" t="s">
        <v>743</v>
      </c>
      <c r="I1536" s="31" t="s">
        <v>1280</v>
      </c>
      <c r="J1536" s="31">
        <f>INDEX('LA lookup'!H:H,MATCH('Known to services raw data'!B1536,'LA lookup'!G:G,0))</f>
        <v>56853</v>
      </c>
      <c r="K1536" s="31" t="s">
        <v>1280</v>
      </c>
      <c r="L1536" s="31" t="str">
        <f t="shared" si="92"/>
        <v>N/A</v>
      </c>
      <c r="M1536" s="31" t="s">
        <v>70</v>
      </c>
      <c r="N1536" s="31">
        <f t="shared" si="93"/>
        <v>0</v>
      </c>
    </row>
    <row r="1537" spans="1:14" x14ac:dyDescent="0.45">
      <c r="A1537" s="31" t="str">
        <f t="shared" si="91"/>
        <v>E09000005_Children in care in residential homes, NHS trusts or mother &amp; baby units_Number</v>
      </c>
      <c r="B1537" s="31" t="s">
        <v>261</v>
      </c>
      <c r="C1537" s="31" t="s">
        <v>262</v>
      </c>
      <c r="D1537" s="31" t="s">
        <v>229</v>
      </c>
      <c r="E1537" s="31">
        <v>2019</v>
      </c>
      <c r="F1537" s="31" t="s">
        <v>66</v>
      </c>
      <c r="G1537" s="26" t="s">
        <v>186</v>
      </c>
      <c r="H1537" s="31" t="s">
        <v>743</v>
      </c>
      <c r="I1537" s="31" t="s">
        <v>1280</v>
      </c>
      <c r="J1537" s="31">
        <f>INDEX('LA lookup'!H:H,MATCH('Known to services raw data'!B1537,'LA lookup'!G:G,0))</f>
        <v>77893</v>
      </c>
      <c r="K1537" s="31" t="s">
        <v>1280</v>
      </c>
      <c r="L1537" s="31" t="str">
        <f t="shared" si="92"/>
        <v>N/A</v>
      </c>
      <c r="M1537" s="31" t="s">
        <v>70</v>
      </c>
      <c r="N1537" s="31">
        <f t="shared" si="93"/>
        <v>0</v>
      </c>
    </row>
    <row r="1538" spans="1:14" x14ac:dyDescent="0.45">
      <c r="A1538" s="31" t="str">
        <f t="shared" si="91"/>
        <v>E09000006_Children in care in residential homes, NHS trusts or mother &amp; baby units_Number</v>
      </c>
      <c r="B1538" s="31" t="s">
        <v>267</v>
      </c>
      <c r="C1538" s="31" t="s">
        <v>268</v>
      </c>
      <c r="D1538" s="31" t="s">
        <v>229</v>
      </c>
      <c r="E1538" s="31">
        <v>2019</v>
      </c>
      <c r="F1538" s="31" t="s">
        <v>66</v>
      </c>
      <c r="G1538" s="26" t="s">
        <v>186</v>
      </c>
      <c r="H1538" s="31" t="s">
        <v>743</v>
      </c>
      <c r="I1538" s="31" t="s">
        <v>1280</v>
      </c>
      <c r="J1538" s="31">
        <f>INDEX('LA lookup'!H:H,MATCH('Known to services raw data'!B1538,'LA lookup'!G:G,0))</f>
        <v>75055</v>
      </c>
      <c r="K1538" s="31" t="s">
        <v>1280</v>
      </c>
      <c r="L1538" s="31" t="str">
        <f t="shared" si="92"/>
        <v>N/A</v>
      </c>
      <c r="M1538" s="31" t="s">
        <v>70</v>
      </c>
      <c r="N1538" s="31">
        <f t="shared" si="93"/>
        <v>0</v>
      </c>
    </row>
    <row r="1539" spans="1:14" x14ac:dyDescent="0.45">
      <c r="A1539" s="31" t="str">
        <f t="shared" ref="A1539:A1602" si="94">CONCATENATE(B1539,"_",G1539,"_",H1539)</f>
        <v>E09000008_Children in care in residential homes, NHS trusts or mother &amp; baby units_Number</v>
      </c>
      <c r="B1539" s="31" t="s">
        <v>486</v>
      </c>
      <c r="C1539" s="31" t="s">
        <v>487</v>
      </c>
      <c r="D1539" s="31" t="s">
        <v>229</v>
      </c>
      <c r="E1539" s="31">
        <v>2019</v>
      </c>
      <c r="F1539" s="31" t="s">
        <v>66</v>
      </c>
      <c r="G1539" s="26" t="s">
        <v>186</v>
      </c>
      <c r="H1539" s="31" t="s">
        <v>743</v>
      </c>
      <c r="I1539" s="31">
        <v>7</v>
      </c>
      <c r="J1539" s="31">
        <f>INDEX('LA lookup'!H:H,MATCH('Known to services raw data'!B1539,'LA lookup'!G:G,0))</f>
        <v>94702</v>
      </c>
      <c r="K1539" s="31">
        <v>7.3916073578171525E-5</v>
      </c>
      <c r="L1539" s="31" t="str">
        <f t="shared" ref="L1539:L1602" si="95">IF(LOWER(H1539)="percentage",CONCATENATE(I1539,"%"),IF(LOWER(H1539)="proportion",CONCATENATE(ROUND(I1539,1)," per 1000 households"),IF(J1539="NA",K1539,IF(OR(ISERROR(I1539),ISBLANK(I1539),NOT(ISNUMBER(I1539))),"N/A",CONCATENATE(ROUND(I1539/J1539*1000,1)," per 1000 0-17 yr olds")))))</f>
        <v>0.1 per 1000 0-17 yr olds</v>
      </c>
      <c r="M1539" s="31">
        <v>7.3916073578171523E-2</v>
      </c>
      <c r="N1539" s="31">
        <f t="shared" si="93"/>
        <v>0</v>
      </c>
    </row>
    <row r="1540" spans="1:14" x14ac:dyDescent="0.45">
      <c r="A1540" s="31" t="str">
        <f t="shared" si="94"/>
        <v>E09000009_Children in care in residential homes, NHS trusts or mother &amp; baby units_Number</v>
      </c>
      <c r="B1540" s="31" t="s">
        <v>509</v>
      </c>
      <c r="C1540" s="31" t="s">
        <v>510</v>
      </c>
      <c r="D1540" s="31" t="s">
        <v>229</v>
      </c>
      <c r="E1540" s="31">
        <v>2019</v>
      </c>
      <c r="F1540" s="31" t="s">
        <v>66</v>
      </c>
      <c r="G1540" s="26" t="s">
        <v>186</v>
      </c>
      <c r="H1540" s="31" t="s">
        <v>743</v>
      </c>
      <c r="I1540" s="31" t="s">
        <v>1280</v>
      </c>
      <c r="J1540" s="31">
        <f>INDEX('LA lookup'!H:H,MATCH('Known to services raw data'!B1540,'LA lookup'!G:G,0))</f>
        <v>81732</v>
      </c>
      <c r="K1540" s="31" t="s">
        <v>1280</v>
      </c>
      <c r="L1540" s="31" t="str">
        <f t="shared" si="95"/>
        <v>N/A</v>
      </c>
      <c r="M1540" s="31" t="s">
        <v>70</v>
      </c>
      <c r="N1540" s="31">
        <f t="shared" ref="N1540:N1603" si="96">IF(OR(C1540="City of London",C1540="Isles of Scilly"),1,0)</f>
        <v>0</v>
      </c>
    </row>
    <row r="1541" spans="1:14" x14ac:dyDescent="0.45">
      <c r="A1541" s="31" t="str">
        <f t="shared" si="94"/>
        <v>E09000010_Children in care in residential homes, NHS trusts or mother &amp; baby units_Number</v>
      </c>
      <c r="B1541" s="31" t="s">
        <v>301</v>
      </c>
      <c r="C1541" s="31" t="s">
        <v>302</v>
      </c>
      <c r="D1541" s="31" t="s">
        <v>229</v>
      </c>
      <c r="E1541" s="31">
        <v>2019</v>
      </c>
      <c r="F1541" s="31" t="s">
        <v>66</v>
      </c>
      <c r="G1541" s="26" t="s">
        <v>186</v>
      </c>
      <c r="H1541" s="31" t="s">
        <v>743</v>
      </c>
      <c r="I1541" s="31" t="s">
        <v>1280</v>
      </c>
      <c r="J1541" s="31">
        <f>INDEX('LA lookup'!H:H,MATCH('Known to services raw data'!B1541,'LA lookup'!G:G,0))</f>
        <v>84497</v>
      </c>
      <c r="K1541" s="31" t="s">
        <v>1280</v>
      </c>
      <c r="L1541" s="31" t="str">
        <f t="shared" si="95"/>
        <v>N/A</v>
      </c>
      <c r="M1541" s="31" t="s">
        <v>70</v>
      </c>
      <c r="N1541" s="31">
        <f t="shared" si="96"/>
        <v>0</v>
      </c>
    </row>
    <row r="1542" spans="1:14" x14ac:dyDescent="0.45">
      <c r="A1542" s="31" t="str">
        <f t="shared" si="94"/>
        <v>E09000014_Children in care in residential homes, NHS trusts or mother &amp; baby units_Number</v>
      </c>
      <c r="B1542" s="31" t="s">
        <v>311</v>
      </c>
      <c r="C1542" s="31" t="s">
        <v>312</v>
      </c>
      <c r="D1542" s="31" t="s">
        <v>229</v>
      </c>
      <c r="E1542" s="31">
        <v>2019</v>
      </c>
      <c r="F1542" s="31" t="s">
        <v>66</v>
      </c>
      <c r="G1542" s="26" t="s">
        <v>186</v>
      </c>
      <c r="H1542" s="31" t="s">
        <v>743</v>
      </c>
      <c r="I1542" s="31">
        <v>6</v>
      </c>
      <c r="J1542" s="31">
        <f>INDEX('LA lookup'!H:H,MATCH('Known to services raw data'!B1542,'LA lookup'!G:G,0))</f>
        <v>60398</v>
      </c>
      <c r="K1542" s="31">
        <v>9.9341037782708043E-5</v>
      </c>
      <c r="L1542" s="31" t="str">
        <f t="shared" si="95"/>
        <v>0.1 per 1000 0-17 yr olds</v>
      </c>
      <c r="M1542" s="31">
        <v>9.9341037782708044E-2</v>
      </c>
      <c r="N1542" s="31">
        <f t="shared" si="96"/>
        <v>0</v>
      </c>
    </row>
    <row r="1543" spans="1:14" x14ac:dyDescent="0.45">
      <c r="A1543" s="31" t="str">
        <f t="shared" si="94"/>
        <v>E09000015_Children in care in residential homes, NHS trusts or mother &amp; baby units_Number</v>
      </c>
      <c r="B1543" s="31" t="s">
        <v>496</v>
      </c>
      <c r="C1543" s="31" t="s">
        <v>497</v>
      </c>
      <c r="D1543" s="31" t="s">
        <v>229</v>
      </c>
      <c r="E1543" s="31">
        <v>2019</v>
      </c>
      <c r="F1543" s="31" t="s">
        <v>66</v>
      </c>
      <c r="G1543" s="26" t="s">
        <v>186</v>
      </c>
      <c r="H1543" s="31" t="s">
        <v>743</v>
      </c>
      <c r="I1543" s="31">
        <v>0</v>
      </c>
      <c r="J1543" s="31">
        <f>INDEX('LA lookup'!H:H,MATCH('Known to services raw data'!B1543,'LA lookup'!G:G,0))</f>
        <v>58373</v>
      </c>
      <c r="K1543" s="31">
        <v>0</v>
      </c>
      <c r="L1543" s="31" t="str">
        <f t="shared" si="95"/>
        <v>0 per 1000 0-17 yr olds</v>
      </c>
      <c r="M1543" s="31">
        <v>0</v>
      </c>
      <c r="N1543" s="31">
        <f t="shared" si="96"/>
        <v>0</v>
      </c>
    </row>
    <row r="1544" spans="1:14" x14ac:dyDescent="0.45">
      <c r="A1544" s="31" t="str">
        <f t="shared" si="94"/>
        <v>E09000016_Children in care in residential homes, NHS trusts or mother &amp; baby units_Number</v>
      </c>
      <c r="B1544" s="31" t="s">
        <v>315</v>
      </c>
      <c r="C1544" s="31" t="s">
        <v>316</v>
      </c>
      <c r="D1544" s="31" t="s">
        <v>229</v>
      </c>
      <c r="E1544" s="31">
        <v>2019</v>
      </c>
      <c r="F1544" s="31" t="s">
        <v>66</v>
      </c>
      <c r="G1544" s="26" t="s">
        <v>186</v>
      </c>
      <c r="H1544" s="31" t="s">
        <v>743</v>
      </c>
      <c r="I1544" s="31" t="s">
        <v>1280</v>
      </c>
      <c r="J1544" s="31">
        <f>INDEX('LA lookup'!H:H,MATCH('Known to services raw data'!B1544,'LA lookup'!G:G,0))</f>
        <v>57541</v>
      </c>
      <c r="K1544" s="31" t="s">
        <v>1280</v>
      </c>
      <c r="L1544" s="31" t="str">
        <f t="shared" si="95"/>
        <v>N/A</v>
      </c>
      <c r="M1544" s="31" t="s">
        <v>70</v>
      </c>
      <c r="N1544" s="31">
        <f t="shared" si="96"/>
        <v>0</v>
      </c>
    </row>
    <row r="1545" spans="1:14" x14ac:dyDescent="0.45">
      <c r="A1545" s="31" t="str">
        <f t="shared" si="94"/>
        <v>E09000017_Children in care in residential homes, NHS trusts or mother &amp; baby units_Number</v>
      </c>
      <c r="B1545" s="31" t="s">
        <v>321</v>
      </c>
      <c r="C1545" s="31" t="s">
        <v>322</v>
      </c>
      <c r="D1545" s="31" t="s">
        <v>229</v>
      </c>
      <c r="E1545" s="31">
        <v>2019</v>
      </c>
      <c r="F1545" s="31" t="s">
        <v>66</v>
      </c>
      <c r="G1545" s="26" t="s">
        <v>186</v>
      </c>
      <c r="H1545" s="31" t="s">
        <v>743</v>
      </c>
      <c r="I1545" s="31" t="s">
        <v>1280</v>
      </c>
      <c r="J1545" s="31">
        <f>INDEX('LA lookup'!H:H,MATCH('Known to services raw data'!B1545,'LA lookup'!G:G,0))</f>
        <v>73377</v>
      </c>
      <c r="K1545" s="31" t="s">
        <v>1280</v>
      </c>
      <c r="L1545" s="31" t="str">
        <f t="shared" si="95"/>
        <v>N/A</v>
      </c>
      <c r="M1545" s="31" t="s">
        <v>70</v>
      </c>
      <c r="N1545" s="31">
        <f t="shared" si="96"/>
        <v>0</v>
      </c>
    </row>
    <row r="1546" spans="1:14" x14ac:dyDescent="0.45">
      <c r="A1546" s="31" t="str">
        <f t="shared" si="94"/>
        <v>E09000018_Children in care in residential homes, NHS trusts or mother &amp; baby units_Number</v>
      </c>
      <c r="B1546" s="31" t="s">
        <v>323</v>
      </c>
      <c r="C1546" s="31" t="s">
        <v>324</v>
      </c>
      <c r="D1546" s="31" t="s">
        <v>229</v>
      </c>
      <c r="E1546" s="31">
        <v>2019</v>
      </c>
      <c r="F1546" s="31" t="s">
        <v>66</v>
      </c>
      <c r="G1546" s="26" t="s">
        <v>186</v>
      </c>
      <c r="H1546" s="31" t="s">
        <v>743</v>
      </c>
      <c r="I1546" s="31" t="s">
        <v>1280</v>
      </c>
      <c r="J1546" s="31">
        <f>INDEX('LA lookup'!H:H,MATCH('Known to services raw data'!B1546,'LA lookup'!G:G,0))</f>
        <v>64898</v>
      </c>
      <c r="K1546" s="31" t="s">
        <v>1280</v>
      </c>
      <c r="L1546" s="31" t="str">
        <f t="shared" si="95"/>
        <v>N/A</v>
      </c>
      <c r="M1546" s="31" t="s">
        <v>70</v>
      </c>
      <c r="N1546" s="31">
        <f t="shared" si="96"/>
        <v>0</v>
      </c>
    </row>
    <row r="1547" spans="1:14" x14ac:dyDescent="0.45">
      <c r="A1547" s="31" t="str">
        <f t="shared" si="94"/>
        <v>E09000021_Children in care in residential homes, NHS trusts or mother &amp; baby units_Number</v>
      </c>
      <c r="B1547" s="31" t="s">
        <v>520</v>
      </c>
      <c r="C1547" s="31" t="s">
        <v>521</v>
      </c>
      <c r="D1547" s="31" t="s">
        <v>229</v>
      </c>
      <c r="E1547" s="31">
        <v>2019</v>
      </c>
      <c r="F1547" s="31" t="s">
        <v>66</v>
      </c>
      <c r="G1547" s="26" t="s">
        <v>186</v>
      </c>
      <c r="H1547" s="31" t="s">
        <v>743</v>
      </c>
      <c r="I1547" s="31" t="s">
        <v>1280</v>
      </c>
      <c r="J1547" s="31">
        <f>INDEX('LA lookup'!H:H,MATCH('Known to services raw data'!B1547,'LA lookup'!G:G,0))</f>
        <v>38977</v>
      </c>
      <c r="K1547" s="31" t="s">
        <v>1280</v>
      </c>
      <c r="L1547" s="31" t="str">
        <f t="shared" si="95"/>
        <v>N/A</v>
      </c>
      <c r="M1547" s="31" t="s">
        <v>70</v>
      </c>
      <c r="N1547" s="31">
        <f t="shared" si="96"/>
        <v>0</v>
      </c>
    </row>
    <row r="1548" spans="1:14" x14ac:dyDescent="0.45">
      <c r="A1548" s="31" t="str">
        <f t="shared" si="94"/>
        <v>E09000024_Children in care in residential homes, NHS trusts or mother &amp; baby units_Number</v>
      </c>
      <c r="B1548" s="31" t="s">
        <v>353</v>
      </c>
      <c r="C1548" s="31" t="s">
        <v>354</v>
      </c>
      <c r="D1548" s="31" t="s">
        <v>229</v>
      </c>
      <c r="E1548" s="31">
        <v>2019</v>
      </c>
      <c r="F1548" s="31" t="s">
        <v>66</v>
      </c>
      <c r="G1548" s="26" t="s">
        <v>186</v>
      </c>
      <c r="H1548" s="31" t="s">
        <v>743</v>
      </c>
      <c r="I1548" s="31">
        <v>10</v>
      </c>
      <c r="J1548" s="31">
        <f>INDEX('LA lookup'!H:H,MATCH('Known to services raw data'!B1548,'LA lookup'!G:G,0))</f>
        <v>47266</v>
      </c>
      <c r="K1548" s="31">
        <v>2.1156856937333389E-4</v>
      </c>
      <c r="L1548" s="31" t="str">
        <f t="shared" si="95"/>
        <v>0.2 per 1000 0-17 yr olds</v>
      </c>
      <c r="M1548" s="31">
        <v>0.21156856937333388</v>
      </c>
      <c r="N1548" s="31">
        <f t="shared" si="96"/>
        <v>0</v>
      </c>
    </row>
    <row r="1549" spans="1:14" x14ac:dyDescent="0.45">
      <c r="A1549" s="31" t="str">
        <f t="shared" si="94"/>
        <v>E09000025_Children in care in residential homes, NHS trusts or mother &amp; baby units_Number</v>
      </c>
      <c r="B1549" s="31" t="s">
        <v>359</v>
      </c>
      <c r="C1549" s="31" t="s">
        <v>360</v>
      </c>
      <c r="D1549" s="31" t="s">
        <v>229</v>
      </c>
      <c r="E1549" s="31">
        <v>2019</v>
      </c>
      <c r="F1549" s="31" t="s">
        <v>66</v>
      </c>
      <c r="G1549" s="26" t="s">
        <v>186</v>
      </c>
      <c r="H1549" s="31" t="s">
        <v>743</v>
      </c>
      <c r="I1549" s="31">
        <v>5</v>
      </c>
      <c r="J1549" s="31">
        <f>INDEX('LA lookup'!H:H,MATCH('Known to services raw data'!B1549,'LA lookup'!G:G,0))</f>
        <v>86567</v>
      </c>
      <c r="K1549" s="31">
        <v>5.7758730232074581E-5</v>
      </c>
      <c r="L1549" s="31" t="str">
        <f t="shared" si="95"/>
        <v>0.1 per 1000 0-17 yr olds</v>
      </c>
      <c r="M1549" s="31">
        <v>5.7758730232074583E-2</v>
      </c>
      <c r="N1549" s="31">
        <f t="shared" si="96"/>
        <v>0</v>
      </c>
    </row>
    <row r="1550" spans="1:14" x14ac:dyDescent="0.45">
      <c r="A1550" s="31" t="str">
        <f t="shared" si="94"/>
        <v>E09000026_Children in care in residential homes, NHS trusts or mother &amp; baby units_Number</v>
      </c>
      <c r="B1550" s="31" t="s">
        <v>385</v>
      </c>
      <c r="C1550" s="31" t="s">
        <v>386</v>
      </c>
      <c r="D1550" s="31" t="s">
        <v>229</v>
      </c>
      <c r="E1550" s="31">
        <v>2019</v>
      </c>
      <c r="F1550" s="31" t="s">
        <v>66</v>
      </c>
      <c r="G1550" s="26" t="s">
        <v>186</v>
      </c>
      <c r="H1550" s="31" t="s">
        <v>743</v>
      </c>
      <c r="I1550" s="31">
        <v>8</v>
      </c>
      <c r="J1550" s="31">
        <f>INDEX('LA lookup'!H:H,MATCH('Known to services raw data'!B1550,'LA lookup'!G:G,0))</f>
        <v>76159</v>
      </c>
      <c r="K1550" s="31">
        <v>1.050433960529944E-4</v>
      </c>
      <c r="L1550" s="31" t="str">
        <f t="shared" si="95"/>
        <v>0.1 per 1000 0-17 yr olds</v>
      </c>
      <c r="M1550" s="31">
        <v>0.1050433960529944</v>
      </c>
      <c r="N1550" s="31">
        <f t="shared" si="96"/>
        <v>0</v>
      </c>
    </row>
    <row r="1551" spans="1:14" x14ac:dyDescent="0.45">
      <c r="A1551" s="31" t="str">
        <f t="shared" si="94"/>
        <v>E09000027_Children in care in residential homes, NHS trusts or mother &amp; baby units_Number</v>
      </c>
      <c r="B1551" s="31" t="s">
        <v>389</v>
      </c>
      <c r="C1551" s="31" t="s">
        <v>390</v>
      </c>
      <c r="D1551" s="31" t="s">
        <v>229</v>
      </c>
      <c r="E1551" s="31">
        <v>2019</v>
      </c>
      <c r="F1551" s="31" t="s">
        <v>66</v>
      </c>
      <c r="G1551" s="26" t="s">
        <v>186</v>
      </c>
      <c r="H1551" s="31" t="s">
        <v>743</v>
      </c>
      <c r="I1551" s="31" t="s">
        <v>1280</v>
      </c>
      <c r="J1551" s="31">
        <f>INDEX('LA lookup'!H:H,MATCH('Known to services raw data'!B1551,'LA lookup'!G:G,0))</f>
        <v>45525</v>
      </c>
      <c r="K1551" s="31" t="s">
        <v>1280</v>
      </c>
      <c r="L1551" s="31" t="str">
        <f t="shared" si="95"/>
        <v>N/A</v>
      </c>
      <c r="M1551" s="31" t="s">
        <v>70</v>
      </c>
      <c r="N1551" s="31">
        <f t="shared" si="96"/>
        <v>0</v>
      </c>
    </row>
    <row r="1552" spans="1:14" x14ac:dyDescent="0.45">
      <c r="A1552" s="31" t="str">
        <f t="shared" si="94"/>
        <v>E09000029_Children in care in residential homes, NHS trusts or mother &amp; baby units_Number</v>
      </c>
      <c r="B1552" s="31" t="s">
        <v>432</v>
      </c>
      <c r="C1552" s="31" t="s">
        <v>433</v>
      </c>
      <c r="D1552" s="31" t="s">
        <v>229</v>
      </c>
      <c r="E1552" s="31">
        <v>2019</v>
      </c>
      <c r="F1552" s="31" t="s">
        <v>66</v>
      </c>
      <c r="G1552" s="26" t="s">
        <v>186</v>
      </c>
      <c r="H1552" s="31" t="s">
        <v>743</v>
      </c>
      <c r="I1552" s="31" t="s">
        <v>1280</v>
      </c>
      <c r="J1552" s="31">
        <f>INDEX('LA lookup'!H:H,MATCH('Known to services raw data'!B1552,'LA lookup'!G:G,0))</f>
        <v>47941</v>
      </c>
      <c r="K1552" s="31" t="s">
        <v>1280</v>
      </c>
      <c r="L1552" s="31" t="str">
        <f t="shared" si="95"/>
        <v>N/A</v>
      </c>
      <c r="M1552" s="31" t="s">
        <v>70</v>
      </c>
      <c r="N1552" s="31">
        <f t="shared" si="96"/>
        <v>0</v>
      </c>
    </row>
    <row r="1553" spans="1:14" x14ac:dyDescent="0.45">
      <c r="A1553" s="31" t="str">
        <f t="shared" si="94"/>
        <v>E09000031_Children in care in residential homes, NHS trusts or mother &amp; baby units_Number</v>
      </c>
      <c r="B1553" s="31" t="s">
        <v>448</v>
      </c>
      <c r="C1553" s="31" t="s">
        <v>449</v>
      </c>
      <c r="D1553" s="31" t="s">
        <v>229</v>
      </c>
      <c r="E1553" s="31">
        <v>2019</v>
      </c>
      <c r="F1553" s="31" t="s">
        <v>66</v>
      </c>
      <c r="G1553" s="26" t="s">
        <v>186</v>
      </c>
      <c r="H1553" s="31" t="s">
        <v>743</v>
      </c>
      <c r="I1553" s="31" t="s">
        <v>1280</v>
      </c>
      <c r="J1553" s="31">
        <f>INDEX('LA lookup'!H:H,MATCH('Known to services raw data'!B1553,'LA lookup'!G:G,0))</f>
        <v>67017</v>
      </c>
      <c r="K1553" s="31" t="s">
        <v>1280</v>
      </c>
      <c r="L1553" s="31" t="str">
        <f t="shared" si="95"/>
        <v>N/A</v>
      </c>
      <c r="M1553" s="31" t="s">
        <v>70</v>
      </c>
      <c r="N1553" s="31">
        <f t="shared" si="96"/>
        <v>0</v>
      </c>
    </row>
    <row r="1554" spans="1:14" x14ac:dyDescent="0.45">
      <c r="A1554" s="31" t="str">
        <f t="shared" si="94"/>
        <v>E08000025_Children in care in residential homes, NHS trusts or mother &amp; baby units_Number</v>
      </c>
      <c r="B1554" s="31" t="s">
        <v>245</v>
      </c>
      <c r="C1554" s="31" t="s">
        <v>246</v>
      </c>
      <c r="D1554" s="31" t="s">
        <v>229</v>
      </c>
      <c r="E1554" s="31">
        <v>2019</v>
      </c>
      <c r="F1554" s="31" t="s">
        <v>66</v>
      </c>
      <c r="G1554" s="26" t="s">
        <v>186</v>
      </c>
      <c r="H1554" s="31" t="s">
        <v>743</v>
      </c>
      <c r="I1554" s="31">
        <v>7</v>
      </c>
      <c r="J1554" s="31">
        <f>INDEX('LA lookup'!H:H,MATCH('Known to services raw data'!B1554,'LA lookup'!G:G,0))</f>
        <v>288388</v>
      </c>
      <c r="K1554" s="31">
        <v>2.4272854626406093E-5</v>
      </c>
      <c r="L1554" s="31" t="str">
        <f t="shared" si="95"/>
        <v>0 per 1000 0-17 yr olds</v>
      </c>
      <c r="M1554" s="31">
        <v>2.4272854626406094E-2</v>
      </c>
      <c r="N1554" s="31">
        <f t="shared" si="96"/>
        <v>0</v>
      </c>
    </row>
    <row r="1555" spans="1:14" x14ac:dyDescent="0.45">
      <c r="A1555" s="31" t="str">
        <f t="shared" si="94"/>
        <v>E08000026_Children in care in residential homes, NHS trusts or mother &amp; baby units_Number</v>
      </c>
      <c r="B1555" s="31" t="s">
        <v>283</v>
      </c>
      <c r="C1555" s="31" t="s">
        <v>284</v>
      </c>
      <c r="D1555" s="31" t="s">
        <v>229</v>
      </c>
      <c r="E1555" s="31">
        <v>2019</v>
      </c>
      <c r="F1555" s="31" t="s">
        <v>66</v>
      </c>
      <c r="G1555" s="26" t="s">
        <v>186</v>
      </c>
      <c r="H1555" s="31" t="s">
        <v>743</v>
      </c>
      <c r="I1555" s="31">
        <v>9</v>
      </c>
      <c r="J1555" s="31">
        <f>INDEX('LA lookup'!H:H,MATCH('Known to services raw data'!B1555,'LA lookup'!G:G,0))</f>
        <v>78994</v>
      </c>
      <c r="K1555" s="31">
        <v>1.1393270374965188E-4</v>
      </c>
      <c r="L1555" s="31" t="str">
        <f t="shared" si="95"/>
        <v>0.1 per 1000 0-17 yr olds</v>
      </c>
      <c r="M1555" s="31">
        <v>0.11393270374965188</v>
      </c>
      <c r="N1555" s="31">
        <f t="shared" si="96"/>
        <v>0</v>
      </c>
    </row>
    <row r="1556" spans="1:14" x14ac:dyDescent="0.45">
      <c r="A1556" s="31" t="str">
        <f t="shared" si="94"/>
        <v>E08000027_Children in care in residential homes, NHS trusts or mother &amp; baby units_Number</v>
      </c>
      <c r="B1556" s="31" t="s">
        <v>297</v>
      </c>
      <c r="C1556" s="31" t="s">
        <v>298</v>
      </c>
      <c r="D1556" s="31" t="s">
        <v>229</v>
      </c>
      <c r="E1556" s="31">
        <v>2019</v>
      </c>
      <c r="F1556" s="31" t="s">
        <v>66</v>
      </c>
      <c r="G1556" s="26" t="s">
        <v>186</v>
      </c>
      <c r="H1556" s="31" t="s">
        <v>743</v>
      </c>
      <c r="I1556" s="31">
        <v>7</v>
      </c>
      <c r="J1556" s="31">
        <f>INDEX('LA lookup'!H:H,MATCH('Known to services raw data'!B1556,'LA lookup'!G:G,0))</f>
        <v>69265</v>
      </c>
      <c r="K1556" s="31">
        <v>1.0106114199090449E-4</v>
      </c>
      <c r="L1556" s="31" t="str">
        <f t="shared" si="95"/>
        <v>0.1 per 1000 0-17 yr olds</v>
      </c>
      <c r="M1556" s="31">
        <v>0.10106114199090449</v>
      </c>
      <c r="N1556" s="31">
        <f t="shared" si="96"/>
        <v>0</v>
      </c>
    </row>
    <row r="1557" spans="1:14" x14ac:dyDescent="0.45">
      <c r="A1557" s="31" t="str">
        <f t="shared" si="94"/>
        <v>E08000028_Children in care in residential homes, NHS trusts or mother &amp; baby units_Number</v>
      </c>
      <c r="B1557" s="31" t="s">
        <v>397</v>
      </c>
      <c r="C1557" s="31" t="s">
        <v>398</v>
      </c>
      <c r="D1557" s="31" t="s">
        <v>229</v>
      </c>
      <c r="E1557" s="31">
        <v>2019</v>
      </c>
      <c r="F1557" s="31" t="s">
        <v>66</v>
      </c>
      <c r="G1557" s="26" t="s">
        <v>186</v>
      </c>
      <c r="H1557" s="31" t="s">
        <v>743</v>
      </c>
      <c r="I1557" s="31">
        <v>50</v>
      </c>
      <c r="J1557" s="31">
        <f>INDEX('LA lookup'!H:H,MATCH('Known to services raw data'!B1557,'LA lookup'!G:G,0))</f>
        <v>81920</v>
      </c>
      <c r="K1557" s="31">
        <v>6.103515625E-4</v>
      </c>
      <c r="L1557" s="31" t="str">
        <f t="shared" si="95"/>
        <v>0.6 per 1000 0-17 yr olds</v>
      </c>
      <c r="M1557" s="31">
        <v>0.6103515625</v>
      </c>
      <c r="N1557" s="31">
        <f t="shared" si="96"/>
        <v>0</v>
      </c>
    </row>
    <row r="1558" spans="1:14" x14ac:dyDescent="0.45">
      <c r="A1558" s="31" t="str">
        <f t="shared" si="94"/>
        <v>E08000029_Children in care in residential homes, NHS trusts or mother &amp; baby units_Number</v>
      </c>
      <c r="B1558" s="31" t="s">
        <v>516</v>
      </c>
      <c r="C1558" s="31" t="s">
        <v>517</v>
      </c>
      <c r="D1558" s="31" t="s">
        <v>229</v>
      </c>
      <c r="E1558" s="31">
        <v>2019</v>
      </c>
      <c r="F1558" s="31" t="s">
        <v>66</v>
      </c>
      <c r="G1558" s="26" t="s">
        <v>186</v>
      </c>
      <c r="H1558" s="31" t="s">
        <v>743</v>
      </c>
      <c r="I1558" s="31" t="s">
        <v>1280</v>
      </c>
      <c r="J1558" s="31">
        <f>INDEX('LA lookup'!H:H,MATCH('Known to services raw data'!B1558,'LA lookup'!G:G,0))</f>
        <v>46946</v>
      </c>
      <c r="K1558" s="31" t="s">
        <v>1280</v>
      </c>
      <c r="L1558" s="31" t="str">
        <f t="shared" si="95"/>
        <v>N/A</v>
      </c>
      <c r="M1558" s="31" t="s">
        <v>70</v>
      </c>
      <c r="N1558" s="31">
        <f t="shared" si="96"/>
        <v>0</v>
      </c>
    </row>
    <row r="1559" spans="1:14" x14ac:dyDescent="0.45">
      <c r="A1559" s="31" t="str">
        <f t="shared" si="94"/>
        <v>E08000030_Children in care in residential homes, NHS trusts or mother &amp; baby units_Number</v>
      </c>
      <c r="B1559" s="31" t="s">
        <v>446</v>
      </c>
      <c r="C1559" s="31" t="s">
        <v>447</v>
      </c>
      <c r="D1559" s="31" t="s">
        <v>229</v>
      </c>
      <c r="E1559" s="31">
        <v>2019</v>
      </c>
      <c r="F1559" s="31" t="s">
        <v>66</v>
      </c>
      <c r="G1559" s="26" t="s">
        <v>186</v>
      </c>
      <c r="H1559" s="31" t="s">
        <v>743</v>
      </c>
      <c r="I1559" s="31">
        <v>10</v>
      </c>
      <c r="J1559" s="31">
        <f>INDEX('LA lookup'!H:H,MATCH('Known to services raw data'!B1559,'LA lookup'!G:G,0))</f>
        <v>68157</v>
      </c>
      <c r="K1559" s="31">
        <v>1.467200727731561E-4</v>
      </c>
      <c r="L1559" s="31" t="str">
        <f t="shared" si="95"/>
        <v>0.1 per 1000 0-17 yr olds</v>
      </c>
      <c r="M1559" s="31">
        <v>0.1467200727731561</v>
      </c>
      <c r="N1559" s="31">
        <f t="shared" si="96"/>
        <v>0</v>
      </c>
    </row>
    <row r="1560" spans="1:14" x14ac:dyDescent="0.45">
      <c r="A1560" s="31" t="str">
        <f t="shared" si="94"/>
        <v>E08000031_Children in care in residential homes, NHS trusts or mother &amp; baby units_Number</v>
      </c>
      <c r="B1560" s="31" t="s">
        <v>468</v>
      </c>
      <c r="C1560" s="31" t="s">
        <v>469</v>
      </c>
      <c r="D1560" s="31" t="s">
        <v>229</v>
      </c>
      <c r="E1560" s="31">
        <v>2019</v>
      </c>
      <c r="F1560" s="31" t="s">
        <v>66</v>
      </c>
      <c r="G1560" s="26" t="s">
        <v>186</v>
      </c>
      <c r="H1560" s="31" t="s">
        <v>743</v>
      </c>
      <c r="I1560" s="31" t="s">
        <v>1280</v>
      </c>
      <c r="J1560" s="31">
        <f>INDEX('LA lookup'!H:H,MATCH('Known to services raw data'!B1560,'LA lookup'!G:G,0))</f>
        <v>61244</v>
      </c>
      <c r="K1560" s="31" t="s">
        <v>1280</v>
      </c>
      <c r="L1560" s="31" t="str">
        <f t="shared" si="95"/>
        <v>N/A</v>
      </c>
      <c r="M1560" s="31" t="s">
        <v>70</v>
      </c>
      <c r="N1560" s="31">
        <f t="shared" si="96"/>
        <v>0</v>
      </c>
    </row>
    <row r="1561" spans="1:14" x14ac:dyDescent="0.45">
      <c r="A1561" s="31" t="str">
        <f t="shared" si="94"/>
        <v>E08000011_Children in care in residential homes, NHS trusts or mother &amp; baby units_Number</v>
      </c>
      <c r="B1561" s="31" t="s">
        <v>333</v>
      </c>
      <c r="C1561" s="31" t="s">
        <v>334</v>
      </c>
      <c r="D1561" s="31" t="s">
        <v>229</v>
      </c>
      <c r="E1561" s="31">
        <v>2019</v>
      </c>
      <c r="F1561" s="31" t="s">
        <v>66</v>
      </c>
      <c r="G1561" s="26" t="s">
        <v>186</v>
      </c>
      <c r="H1561" s="31" t="s">
        <v>743</v>
      </c>
      <c r="I1561" s="31" t="s">
        <v>1280</v>
      </c>
      <c r="J1561" s="31">
        <f>INDEX('LA lookup'!H:H,MATCH('Known to services raw data'!B1561,'LA lookup'!G:G,0))</f>
        <v>33477</v>
      </c>
      <c r="K1561" s="31" t="s">
        <v>1280</v>
      </c>
      <c r="L1561" s="31" t="str">
        <f t="shared" si="95"/>
        <v>N/A</v>
      </c>
      <c r="M1561" s="31" t="s">
        <v>70</v>
      </c>
      <c r="N1561" s="31">
        <f t="shared" si="96"/>
        <v>0</v>
      </c>
    </row>
    <row r="1562" spans="1:14" x14ac:dyDescent="0.45">
      <c r="A1562" s="31" t="str">
        <f t="shared" si="94"/>
        <v>E08000012_Children in care in residential homes, NHS trusts or mother &amp; baby units_Number</v>
      </c>
      <c r="B1562" s="31" t="s">
        <v>347</v>
      </c>
      <c r="C1562" s="31" t="s">
        <v>348</v>
      </c>
      <c r="D1562" s="31" t="s">
        <v>229</v>
      </c>
      <c r="E1562" s="31">
        <v>2019</v>
      </c>
      <c r="F1562" s="31" t="s">
        <v>66</v>
      </c>
      <c r="G1562" s="26" t="s">
        <v>186</v>
      </c>
      <c r="H1562" s="31" t="s">
        <v>743</v>
      </c>
      <c r="I1562" s="31">
        <v>18</v>
      </c>
      <c r="J1562" s="31">
        <f>INDEX('LA lookup'!H:H,MATCH('Known to services raw data'!B1562,'LA lookup'!G:G,0))</f>
        <v>94902</v>
      </c>
      <c r="K1562" s="31">
        <v>1.8966934311184168E-4</v>
      </c>
      <c r="L1562" s="31" t="str">
        <f t="shared" si="95"/>
        <v>0.2 per 1000 0-17 yr olds</v>
      </c>
      <c r="M1562" s="31">
        <v>0.18966934311184167</v>
      </c>
      <c r="N1562" s="31">
        <f t="shared" si="96"/>
        <v>0</v>
      </c>
    </row>
    <row r="1563" spans="1:14" x14ac:dyDescent="0.45">
      <c r="A1563" s="31" t="str">
        <f t="shared" si="94"/>
        <v>E08000013_Children in care in residential homes, NHS trusts or mother &amp; baby units_Number</v>
      </c>
      <c r="B1563" s="31" t="s">
        <v>416</v>
      </c>
      <c r="C1563" s="31" t="s">
        <v>417</v>
      </c>
      <c r="D1563" s="31" t="s">
        <v>229</v>
      </c>
      <c r="E1563" s="31">
        <v>2019</v>
      </c>
      <c r="F1563" s="31" t="s">
        <v>66</v>
      </c>
      <c r="G1563" s="26" t="s">
        <v>186</v>
      </c>
      <c r="H1563" s="31" t="s">
        <v>743</v>
      </c>
      <c r="I1563" s="31" t="s">
        <v>1280</v>
      </c>
      <c r="J1563" s="31">
        <f>INDEX('LA lookup'!H:H,MATCH('Known to services raw data'!B1563,'LA lookup'!G:G,0))</f>
        <v>36785</v>
      </c>
      <c r="K1563" s="31" t="s">
        <v>1280</v>
      </c>
      <c r="L1563" s="31" t="str">
        <f t="shared" si="95"/>
        <v>N/A</v>
      </c>
      <c r="M1563" s="31" t="s">
        <v>70</v>
      </c>
      <c r="N1563" s="31">
        <f t="shared" si="96"/>
        <v>0</v>
      </c>
    </row>
    <row r="1564" spans="1:14" x14ac:dyDescent="0.45">
      <c r="A1564" s="31" t="str">
        <f t="shared" si="94"/>
        <v>E08000014_Children in care in residential homes, NHS trusts or mother &amp; baby units_Number</v>
      </c>
      <c r="B1564" s="31" t="s">
        <v>399</v>
      </c>
      <c r="C1564" s="31" t="s">
        <v>400</v>
      </c>
      <c r="D1564" s="31" t="s">
        <v>229</v>
      </c>
      <c r="E1564" s="31">
        <v>2019</v>
      </c>
      <c r="F1564" s="31" t="s">
        <v>66</v>
      </c>
      <c r="G1564" s="26" t="s">
        <v>186</v>
      </c>
      <c r="H1564" s="31" t="s">
        <v>743</v>
      </c>
      <c r="I1564" s="31" t="s">
        <v>1280</v>
      </c>
      <c r="J1564" s="31">
        <f>INDEX('LA lookup'!H:H,MATCH('Known to services raw data'!B1564,'LA lookup'!G:G,0))</f>
        <v>53833</v>
      </c>
      <c r="K1564" s="31" t="s">
        <v>1280</v>
      </c>
      <c r="L1564" s="31" t="str">
        <f t="shared" si="95"/>
        <v>N/A</v>
      </c>
      <c r="M1564" s="31" t="s">
        <v>70</v>
      </c>
      <c r="N1564" s="31">
        <f t="shared" si="96"/>
        <v>0</v>
      </c>
    </row>
    <row r="1565" spans="1:14" x14ac:dyDescent="0.45">
      <c r="A1565" s="31" t="str">
        <f t="shared" si="94"/>
        <v>E08000015_Children in care in residential homes, NHS trusts or mother &amp; baby units_Number</v>
      </c>
      <c r="B1565" s="31" t="s">
        <v>464</v>
      </c>
      <c r="C1565" s="31" t="s">
        <v>465</v>
      </c>
      <c r="D1565" s="31" t="s">
        <v>229</v>
      </c>
      <c r="E1565" s="31">
        <v>2019</v>
      </c>
      <c r="F1565" s="31" t="s">
        <v>66</v>
      </c>
      <c r="G1565" s="26" t="s">
        <v>186</v>
      </c>
      <c r="H1565" s="31" t="s">
        <v>743</v>
      </c>
      <c r="I1565" s="31">
        <v>6</v>
      </c>
      <c r="J1565" s="31">
        <f>INDEX('LA lookup'!H:H,MATCH('Known to services raw data'!B1565,'LA lookup'!G:G,0))</f>
        <v>67576</v>
      </c>
      <c r="K1565" s="31">
        <v>8.8788919142890967E-5</v>
      </c>
      <c r="L1565" s="31" t="str">
        <f t="shared" si="95"/>
        <v>0.1 per 1000 0-17 yr olds</v>
      </c>
      <c r="M1565" s="31">
        <v>8.8788919142890971E-2</v>
      </c>
      <c r="N1565" s="31">
        <f t="shared" si="96"/>
        <v>0</v>
      </c>
    </row>
    <row r="1566" spans="1:14" x14ac:dyDescent="0.45">
      <c r="A1566" s="31" t="str">
        <f t="shared" si="94"/>
        <v>E08000001_Children in care in residential homes, NHS trusts or mother &amp; baby units_Number</v>
      </c>
      <c r="B1566" s="31" t="s">
        <v>252</v>
      </c>
      <c r="C1566" s="31" t="s">
        <v>253</v>
      </c>
      <c r="D1566" s="31" t="s">
        <v>229</v>
      </c>
      <c r="E1566" s="31">
        <v>2019</v>
      </c>
      <c r="F1566" s="31" t="s">
        <v>66</v>
      </c>
      <c r="G1566" s="26" t="s">
        <v>186</v>
      </c>
      <c r="H1566" s="31" t="s">
        <v>743</v>
      </c>
      <c r="I1566" s="31" t="s">
        <v>1280</v>
      </c>
      <c r="J1566" s="31">
        <f>INDEX('LA lookup'!H:H,MATCH('Known to services raw data'!B1566,'LA lookup'!G:G,0))</f>
        <v>67670</v>
      </c>
      <c r="K1566" s="31" t="s">
        <v>1280</v>
      </c>
      <c r="L1566" s="31" t="str">
        <f t="shared" si="95"/>
        <v>N/A</v>
      </c>
      <c r="M1566" s="31" t="s">
        <v>70</v>
      </c>
      <c r="N1566" s="31">
        <f t="shared" si="96"/>
        <v>0</v>
      </c>
    </row>
    <row r="1567" spans="1:14" x14ac:dyDescent="0.45">
      <c r="A1567" s="31" t="str">
        <f t="shared" si="94"/>
        <v>E08000002_Children in care in residential homes, NHS trusts or mother &amp; baby units_Number</v>
      </c>
      <c r="B1567" s="31" t="s">
        <v>271</v>
      </c>
      <c r="C1567" s="31" t="s">
        <v>272</v>
      </c>
      <c r="D1567" s="31" t="s">
        <v>229</v>
      </c>
      <c r="E1567" s="31">
        <v>2019</v>
      </c>
      <c r="F1567" s="31" t="s">
        <v>66</v>
      </c>
      <c r="G1567" s="26" t="s">
        <v>186</v>
      </c>
      <c r="H1567" s="31" t="s">
        <v>743</v>
      </c>
      <c r="I1567" s="31" t="s">
        <v>1280</v>
      </c>
      <c r="J1567" s="31">
        <f>INDEX('LA lookup'!H:H,MATCH('Known to services raw data'!B1567,'LA lookup'!G:G,0))</f>
        <v>43142</v>
      </c>
      <c r="K1567" s="31" t="s">
        <v>1280</v>
      </c>
      <c r="L1567" s="31" t="str">
        <f t="shared" si="95"/>
        <v>N/A</v>
      </c>
      <c r="M1567" s="31" t="s">
        <v>70</v>
      </c>
      <c r="N1567" s="31">
        <f t="shared" si="96"/>
        <v>0</v>
      </c>
    </row>
    <row r="1568" spans="1:14" x14ac:dyDescent="0.45">
      <c r="A1568" s="31" t="str">
        <f t="shared" si="94"/>
        <v>E08000003_Children in care in residential homes, NHS trusts or mother &amp; baby units_Number</v>
      </c>
      <c r="B1568" s="31" t="s">
        <v>349</v>
      </c>
      <c r="C1568" s="31" t="s">
        <v>350</v>
      </c>
      <c r="D1568" s="31" t="s">
        <v>229</v>
      </c>
      <c r="E1568" s="31">
        <v>2019</v>
      </c>
      <c r="F1568" s="31" t="s">
        <v>66</v>
      </c>
      <c r="G1568" s="26" t="s">
        <v>186</v>
      </c>
      <c r="H1568" s="31" t="s">
        <v>743</v>
      </c>
      <c r="I1568" s="31" t="s">
        <v>1280</v>
      </c>
      <c r="J1568" s="31">
        <f>INDEX('LA lookup'!H:H,MATCH('Known to services raw data'!B1568,'LA lookup'!G:G,0))</f>
        <v>121962</v>
      </c>
      <c r="K1568" s="31" t="s">
        <v>1280</v>
      </c>
      <c r="L1568" s="31" t="str">
        <f t="shared" si="95"/>
        <v>N/A</v>
      </c>
      <c r="M1568" s="31" t="s">
        <v>70</v>
      </c>
      <c r="N1568" s="31">
        <f t="shared" si="96"/>
        <v>0</v>
      </c>
    </row>
    <row r="1569" spans="1:14" x14ac:dyDescent="0.45">
      <c r="A1569" s="31" t="str">
        <f t="shared" si="94"/>
        <v>E08000004_Children in care in residential homes, NHS trusts or mother &amp; baby units_Number</v>
      </c>
      <c r="B1569" s="31" t="s">
        <v>375</v>
      </c>
      <c r="C1569" s="31" t="s">
        <v>376</v>
      </c>
      <c r="D1569" s="31" t="s">
        <v>229</v>
      </c>
      <c r="E1569" s="31">
        <v>2019</v>
      </c>
      <c r="F1569" s="31" t="s">
        <v>66</v>
      </c>
      <c r="G1569" s="26" t="s">
        <v>186</v>
      </c>
      <c r="H1569" s="31" t="s">
        <v>743</v>
      </c>
      <c r="I1569" s="31" t="s">
        <v>1280</v>
      </c>
      <c r="J1569" s="31">
        <f>INDEX('LA lookup'!H:H,MATCH('Known to services raw data'!B1569,'LA lookup'!G:G,0))</f>
        <v>59416</v>
      </c>
      <c r="K1569" s="31" t="s">
        <v>1280</v>
      </c>
      <c r="L1569" s="31" t="str">
        <f t="shared" si="95"/>
        <v>N/A</v>
      </c>
      <c r="M1569" s="31" t="s">
        <v>70</v>
      </c>
      <c r="N1569" s="31">
        <f t="shared" si="96"/>
        <v>0</v>
      </c>
    </row>
    <row r="1570" spans="1:14" x14ac:dyDescent="0.45">
      <c r="A1570" s="31" t="str">
        <f t="shared" si="94"/>
        <v>E08000005_Children in care in residential homes, NHS trusts or mother &amp; baby units_Number</v>
      </c>
      <c r="B1570" s="31" t="s">
        <v>391</v>
      </c>
      <c r="C1570" s="31" t="s">
        <v>392</v>
      </c>
      <c r="D1570" s="31" t="s">
        <v>229</v>
      </c>
      <c r="E1570" s="31">
        <v>2019</v>
      </c>
      <c r="F1570" s="31" t="s">
        <v>66</v>
      </c>
      <c r="G1570" s="26" t="s">
        <v>186</v>
      </c>
      <c r="H1570" s="31" t="s">
        <v>743</v>
      </c>
      <c r="I1570" s="31" t="s">
        <v>1280</v>
      </c>
      <c r="J1570" s="31">
        <f>INDEX('LA lookup'!H:H,MATCH('Known to services raw data'!B1570,'LA lookup'!G:G,0))</f>
        <v>52689</v>
      </c>
      <c r="K1570" s="31" t="s">
        <v>1280</v>
      </c>
      <c r="L1570" s="31" t="str">
        <f t="shared" si="95"/>
        <v>N/A</v>
      </c>
      <c r="M1570" s="31" t="s">
        <v>70</v>
      </c>
      <c r="N1570" s="31">
        <f t="shared" si="96"/>
        <v>0</v>
      </c>
    </row>
    <row r="1571" spans="1:14" x14ac:dyDescent="0.45">
      <c r="A1571" s="31" t="str">
        <f t="shared" si="94"/>
        <v>E08000006_Children in care in residential homes, NHS trusts or mother &amp; baby units_Number</v>
      </c>
      <c r="B1571" s="31" t="s">
        <v>395</v>
      </c>
      <c r="C1571" s="31" t="s">
        <v>396</v>
      </c>
      <c r="D1571" s="31" t="s">
        <v>229</v>
      </c>
      <c r="E1571" s="31">
        <v>2019</v>
      </c>
      <c r="F1571" s="31" t="s">
        <v>66</v>
      </c>
      <c r="G1571" s="26" t="s">
        <v>186</v>
      </c>
      <c r="H1571" s="31" t="s">
        <v>743</v>
      </c>
      <c r="I1571" s="31">
        <v>5</v>
      </c>
      <c r="J1571" s="31">
        <f>INDEX('LA lookup'!H:H,MATCH('Known to services raw data'!B1571,'LA lookup'!G:G,0))</f>
        <v>56566</v>
      </c>
      <c r="K1571" s="31">
        <v>8.839232047519711E-5</v>
      </c>
      <c r="L1571" s="31" t="str">
        <f t="shared" si="95"/>
        <v>0.1 per 1000 0-17 yr olds</v>
      </c>
      <c r="M1571" s="31">
        <v>8.8392320475197114E-2</v>
      </c>
      <c r="N1571" s="31">
        <f t="shared" si="96"/>
        <v>0</v>
      </c>
    </row>
    <row r="1572" spans="1:14" x14ac:dyDescent="0.45">
      <c r="A1572" s="31" t="str">
        <f t="shared" si="94"/>
        <v>E08000007_Children in care in residential homes, NHS trusts or mother &amp; baby units_Number</v>
      </c>
      <c r="B1572" s="31" t="s">
        <v>420</v>
      </c>
      <c r="C1572" s="31" t="s">
        <v>421</v>
      </c>
      <c r="D1572" s="31" t="s">
        <v>229</v>
      </c>
      <c r="E1572" s="31">
        <v>2019</v>
      </c>
      <c r="F1572" s="31" t="s">
        <v>66</v>
      </c>
      <c r="G1572" s="26" t="s">
        <v>186</v>
      </c>
      <c r="H1572" s="31" t="s">
        <v>743</v>
      </c>
      <c r="I1572" s="31" t="s">
        <v>1280</v>
      </c>
      <c r="J1572" s="31">
        <f>INDEX('LA lookup'!H:H,MATCH('Known to services raw data'!B1572,'LA lookup'!G:G,0))</f>
        <v>63141</v>
      </c>
      <c r="K1572" s="31" t="s">
        <v>1280</v>
      </c>
      <c r="L1572" s="31" t="str">
        <f t="shared" si="95"/>
        <v>N/A</v>
      </c>
      <c r="M1572" s="31" t="s">
        <v>70</v>
      </c>
      <c r="N1572" s="31">
        <f t="shared" si="96"/>
        <v>0</v>
      </c>
    </row>
    <row r="1573" spans="1:14" x14ac:dyDescent="0.45">
      <c r="A1573" s="31" t="str">
        <f t="shared" si="94"/>
        <v>E08000008_Children in care in residential homes, NHS trusts or mother &amp; baby units_Number</v>
      </c>
      <c r="B1573" s="31" t="s">
        <v>436</v>
      </c>
      <c r="C1573" s="31" t="s">
        <v>437</v>
      </c>
      <c r="D1573" s="31" t="s">
        <v>229</v>
      </c>
      <c r="E1573" s="31">
        <v>2019</v>
      </c>
      <c r="F1573" s="31" t="s">
        <v>66</v>
      </c>
      <c r="G1573" s="26" t="s">
        <v>186</v>
      </c>
      <c r="H1573" s="31" t="s">
        <v>743</v>
      </c>
      <c r="I1573" s="31">
        <v>0</v>
      </c>
      <c r="J1573" s="31">
        <f>INDEX('LA lookup'!H:H,MATCH('Known to services raw data'!B1573,'LA lookup'!G:G,0))</f>
        <v>50223</v>
      </c>
      <c r="K1573" s="31">
        <v>0</v>
      </c>
      <c r="L1573" s="31" t="str">
        <f t="shared" si="95"/>
        <v>0 per 1000 0-17 yr olds</v>
      </c>
      <c r="M1573" s="31">
        <v>0</v>
      </c>
      <c r="N1573" s="31">
        <f t="shared" si="96"/>
        <v>0</v>
      </c>
    </row>
    <row r="1574" spans="1:14" x14ac:dyDescent="0.45">
      <c r="A1574" s="31" t="str">
        <f t="shared" si="94"/>
        <v>E08000009_Children in care in residential homes, NHS trusts or mother &amp; baby units_Number</v>
      </c>
      <c r="B1574" s="31" t="s">
        <v>442</v>
      </c>
      <c r="C1574" s="31" t="s">
        <v>443</v>
      </c>
      <c r="D1574" s="31" t="s">
        <v>229</v>
      </c>
      <c r="E1574" s="31">
        <v>2019</v>
      </c>
      <c r="F1574" s="31" t="s">
        <v>66</v>
      </c>
      <c r="G1574" s="26" t="s">
        <v>186</v>
      </c>
      <c r="H1574" s="31" t="s">
        <v>743</v>
      </c>
      <c r="I1574" s="31" t="s">
        <v>1280</v>
      </c>
      <c r="J1574" s="31">
        <f>INDEX('LA lookup'!H:H,MATCH('Known to services raw data'!B1574,'LA lookup'!G:G,0))</f>
        <v>56087</v>
      </c>
      <c r="K1574" s="31" t="s">
        <v>1280</v>
      </c>
      <c r="L1574" s="31" t="str">
        <f t="shared" si="95"/>
        <v>N/A</v>
      </c>
      <c r="M1574" s="31" t="s">
        <v>70</v>
      </c>
      <c r="N1574" s="31">
        <f t="shared" si="96"/>
        <v>0</v>
      </c>
    </row>
    <row r="1575" spans="1:14" x14ac:dyDescent="0.45">
      <c r="A1575" s="31" t="str">
        <f t="shared" si="94"/>
        <v>E08000010_Children in care in residential homes, NHS trusts or mother &amp; baby units_Number</v>
      </c>
      <c r="B1575" s="31" t="s">
        <v>460</v>
      </c>
      <c r="C1575" s="31" t="s">
        <v>461</v>
      </c>
      <c r="D1575" s="31" t="s">
        <v>229</v>
      </c>
      <c r="E1575" s="31">
        <v>2019</v>
      </c>
      <c r="F1575" s="31" t="s">
        <v>66</v>
      </c>
      <c r="G1575" s="26" t="s">
        <v>186</v>
      </c>
      <c r="H1575" s="31" t="s">
        <v>743</v>
      </c>
      <c r="I1575" s="31" t="s">
        <v>1280</v>
      </c>
      <c r="J1575" s="31">
        <f>INDEX('LA lookup'!H:H,MATCH('Known to services raw data'!B1575,'LA lookup'!G:G,0))</f>
        <v>68388</v>
      </c>
      <c r="K1575" s="31" t="s">
        <v>1280</v>
      </c>
      <c r="L1575" s="31" t="str">
        <f t="shared" si="95"/>
        <v>N/A</v>
      </c>
      <c r="M1575" s="31" t="s">
        <v>70</v>
      </c>
      <c r="N1575" s="31">
        <f t="shared" si="96"/>
        <v>0</v>
      </c>
    </row>
    <row r="1576" spans="1:14" x14ac:dyDescent="0.45">
      <c r="A1576" s="31" t="str">
        <f t="shared" si="94"/>
        <v>E08000016_Children in care in residential homes, NHS trusts or mother &amp; baby units_Number</v>
      </c>
      <c r="B1576" s="31" t="s">
        <v>236</v>
      </c>
      <c r="C1576" s="31" t="s">
        <v>237</v>
      </c>
      <c r="D1576" s="31" t="s">
        <v>229</v>
      </c>
      <c r="E1576" s="31">
        <v>2019</v>
      </c>
      <c r="F1576" s="31" t="s">
        <v>66</v>
      </c>
      <c r="G1576" s="26" t="s">
        <v>186</v>
      </c>
      <c r="H1576" s="31" t="s">
        <v>743</v>
      </c>
      <c r="I1576" s="31" t="s">
        <v>1280</v>
      </c>
      <c r="J1576" s="31">
        <f>INDEX('LA lookup'!H:H,MATCH('Known to services raw data'!B1576,'LA lookup'!G:G,0))</f>
        <v>50727</v>
      </c>
      <c r="K1576" s="31" t="s">
        <v>1280</v>
      </c>
      <c r="L1576" s="31" t="str">
        <f t="shared" si="95"/>
        <v>N/A</v>
      </c>
      <c r="M1576" s="31" t="s">
        <v>70</v>
      </c>
      <c r="N1576" s="31">
        <f t="shared" si="96"/>
        <v>0</v>
      </c>
    </row>
    <row r="1577" spans="1:14" x14ac:dyDescent="0.45">
      <c r="A1577" s="31" t="str">
        <f t="shared" si="94"/>
        <v>E08000017_Children in care in residential homes, NHS trusts or mother &amp; baby units_Number</v>
      </c>
      <c r="B1577" s="31" t="s">
        <v>293</v>
      </c>
      <c r="C1577" s="31" t="s">
        <v>294</v>
      </c>
      <c r="D1577" s="31" t="s">
        <v>229</v>
      </c>
      <c r="E1577" s="31">
        <v>2019</v>
      </c>
      <c r="F1577" s="31" t="s">
        <v>66</v>
      </c>
      <c r="G1577" s="26" t="s">
        <v>186</v>
      </c>
      <c r="H1577" s="31" t="s">
        <v>743</v>
      </c>
      <c r="I1577" s="31" t="s">
        <v>1280</v>
      </c>
      <c r="J1577" s="31">
        <f>INDEX('LA lookup'!H:H,MATCH('Known to services raw data'!B1577,'LA lookup'!G:G,0))</f>
        <v>66448</v>
      </c>
      <c r="K1577" s="31" t="s">
        <v>1280</v>
      </c>
      <c r="L1577" s="31" t="str">
        <f t="shared" si="95"/>
        <v>N/A</v>
      </c>
      <c r="M1577" s="31" t="s">
        <v>70</v>
      </c>
      <c r="N1577" s="31">
        <f t="shared" si="96"/>
        <v>0</v>
      </c>
    </row>
    <row r="1578" spans="1:14" x14ac:dyDescent="0.45">
      <c r="A1578" s="31" t="str">
        <f t="shared" si="94"/>
        <v>E08000018_Children in care in residential homes, NHS trusts or mother &amp; baby units_Number</v>
      </c>
      <c r="B1578" s="31" t="s">
        <v>393</v>
      </c>
      <c r="C1578" s="31" t="s">
        <v>394</v>
      </c>
      <c r="D1578" s="31" t="s">
        <v>229</v>
      </c>
      <c r="E1578" s="31">
        <v>2019</v>
      </c>
      <c r="F1578" s="31" t="s">
        <v>66</v>
      </c>
      <c r="G1578" s="26" t="s">
        <v>186</v>
      </c>
      <c r="H1578" s="31" t="s">
        <v>743</v>
      </c>
      <c r="I1578" s="31" t="s">
        <v>1280</v>
      </c>
      <c r="J1578" s="31">
        <f>INDEX('LA lookup'!H:H,MATCH('Known to services raw data'!B1578,'LA lookup'!G:G,0))</f>
        <v>57196</v>
      </c>
      <c r="K1578" s="31" t="s">
        <v>1280</v>
      </c>
      <c r="L1578" s="31" t="str">
        <f t="shared" si="95"/>
        <v>N/A</v>
      </c>
      <c r="M1578" s="31" t="s">
        <v>70</v>
      </c>
      <c r="N1578" s="31">
        <f t="shared" si="96"/>
        <v>0</v>
      </c>
    </row>
    <row r="1579" spans="1:14" x14ac:dyDescent="0.45">
      <c r="A1579" s="31" t="str">
        <f t="shared" si="94"/>
        <v>E08000019_Children in care in residential homes, NHS trusts or mother &amp; baby units_Number</v>
      </c>
      <c r="B1579" s="31" t="s">
        <v>401</v>
      </c>
      <c r="C1579" s="31" t="s">
        <v>402</v>
      </c>
      <c r="D1579" s="31" t="s">
        <v>229</v>
      </c>
      <c r="E1579" s="31">
        <v>2019</v>
      </c>
      <c r="F1579" s="31" t="s">
        <v>66</v>
      </c>
      <c r="G1579" s="26" t="s">
        <v>186</v>
      </c>
      <c r="H1579" s="31" t="s">
        <v>743</v>
      </c>
      <c r="I1579" s="31">
        <v>6</v>
      </c>
      <c r="J1579" s="31">
        <f>INDEX('LA lookup'!H:H,MATCH('Known to services raw data'!B1579,'LA lookup'!G:G,0))</f>
        <v>117497</v>
      </c>
      <c r="K1579" s="31">
        <v>5.1065133577878583E-5</v>
      </c>
      <c r="L1579" s="31" t="str">
        <f t="shared" si="95"/>
        <v>0.1 per 1000 0-17 yr olds</v>
      </c>
      <c r="M1579" s="31">
        <v>5.1065133577878584E-2</v>
      </c>
      <c r="N1579" s="31">
        <f t="shared" si="96"/>
        <v>0</v>
      </c>
    </row>
    <row r="1580" spans="1:14" x14ac:dyDescent="0.45">
      <c r="A1580" s="31" t="str">
        <f t="shared" si="94"/>
        <v>E08000032_Children in care in residential homes, NHS trusts or mother &amp; baby units_Number</v>
      </c>
      <c r="B1580" s="31" t="s">
        <v>259</v>
      </c>
      <c r="C1580" s="31" t="s">
        <v>260</v>
      </c>
      <c r="D1580" s="31" t="s">
        <v>229</v>
      </c>
      <c r="E1580" s="31">
        <v>2019</v>
      </c>
      <c r="F1580" s="31" t="s">
        <v>66</v>
      </c>
      <c r="G1580" s="26" t="s">
        <v>186</v>
      </c>
      <c r="H1580" s="31" t="s">
        <v>743</v>
      </c>
      <c r="I1580" s="31" t="s">
        <v>1280</v>
      </c>
      <c r="J1580" s="31">
        <f>INDEX('LA lookup'!H:H,MATCH('Known to services raw data'!B1580,'LA lookup'!G:G,0))</f>
        <v>142005</v>
      </c>
      <c r="K1580" s="31" t="s">
        <v>1280</v>
      </c>
      <c r="L1580" s="31" t="str">
        <f t="shared" si="95"/>
        <v>N/A</v>
      </c>
      <c r="M1580" s="31" t="s">
        <v>70</v>
      </c>
      <c r="N1580" s="31">
        <f t="shared" si="96"/>
        <v>0</v>
      </c>
    </row>
    <row r="1581" spans="1:14" x14ac:dyDescent="0.45">
      <c r="A1581" s="31" t="str">
        <f t="shared" si="94"/>
        <v>E08000033_Children in care in residential homes, NHS trusts or mother &amp; baby units_Number</v>
      </c>
      <c r="B1581" s="31" t="s">
        <v>273</v>
      </c>
      <c r="C1581" s="31" t="s">
        <v>274</v>
      </c>
      <c r="D1581" s="31" t="s">
        <v>229</v>
      </c>
      <c r="E1581" s="31">
        <v>2019</v>
      </c>
      <c r="F1581" s="31" t="s">
        <v>66</v>
      </c>
      <c r="G1581" s="26" t="s">
        <v>186</v>
      </c>
      <c r="H1581" s="31" t="s">
        <v>743</v>
      </c>
      <c r="I1581" s="31" t="s">
        <v>1280</v>
      </c>
      <c r="J1581" s="31">
        <f>INDEX('LA lookup'!H:H,MATCH('Known to services raw data'!B1581,'LA lookup'!G:G,0))</f>
        <v>46021</v>
      </c>
      <c r="K1581" s="31" t="s">
        <v>1280</v>
      </c>
      <c r="L1581" s="31" t="str">
        <f t="shared" si="95"/>
        <v>N/A</v>
      </c>
      <c r="M1581" s="31" t="s">
        <v>70</v>
      </c>
      <c r="N1581" s="31">
        <f t="shared" si="96"/>
        <v>0</v>
      </c>
    </row>
    <row r="1582" spans="1:14" x14ac:dyDescent="0.45">
      <c r="A1582" s="31" t="str">
        <f t="shared" si="94"/>
        <v>E08000034_Children in care in residential homes, NHS trusts or mother &amp; baby units_Number</v>
      </c>
      <c r="B1582" s="31" t="s">
        <v>331</v>
      </c>
      <c r="C1582" s="31" t="s">
        <v>332</v>
      </c>
      <c r="D1582" s="31" t="s">
        <v>229</v>
      </c>
      <c r="E1582" s="31">
        <v>2019</v>
      </c>
      <c r="F1582" s="31" t="s">
        <v>66</v>
      </c>
      <c r="G1582" s="26" t="s">
        <v>186</v>
      </c>
      <c r="H1582" s="31" t="s">
        <v>743</v>
      </c>
      <c r="I1582" s="31" t="s">
        <v>1280</v>
      </c>
      <c r="J1582" s="31">
        <f>INDEX('LA lookup'!H:H,MATCH('Known to services raw data'!B1582,'LA lookup'!G:G,0))</f>
        <v>100174</v>
      </c>
      <c r="K1582" s="31" t="s">
        <v>1280</v>
      </c>
      <c r="L1582" s="31" t="str">
        <f t="shared" si="95"/>
        <v>N/A</v>
      </c>
      <c r="M1582" s="31" t="s">
        <v>70</v>
      </c>
      <c r="N1582" s="31">
        <f t="shared" si="96"/>
        <v>0</v>
      </c>
    </row>
    <row r="1583" spans="1:14" x14ac:dyDescent="0.45">
      <c r="A1583" s="31" t="str">
        <f t="shared" si="94"/>
        <v>E08000035_Children in care in residential homes, NHS trusts or mother &amp; baby units_Number</v>
      </c>
      <c r="B1583" s="31" t="s">
        <v>339</v>
      </c>
      <c r="C1583" s="31" t="s">
        <v>340</v>
      </c>
      <c r="D1583" s="31" t="s">
        <v>229</v>
      </c>
      <c r="E1583" s="31">
        <v>2019</v>
      </c>
      <c r="F1583" s="31" t="s">
        <v>66</v>
      </c>
      <c r="G1583" s="26" t="s">
        <v>186</v>
      </c>
      <c r="H1583" s="31" t="s">
        <v>743</v>
      </c>
      <c r="I1583" s="31" t="s">
        <v>1280</v>
      </c>
      <c r="J1583" s="31">
        <f>INDEX('LA lookup'!H:H,MATCH('Known to services raw data'!B1583,'LA lookup'!G:G,0))</f>
        <v>168176</v>
      </c>
      <c r="K1583" s="31" t="s">
        <v>1280</v>
      </c>
      <c r="L1583" s="31" t="str">
        <f t="shared" si="95"/>
        <v>N/A</v>
      </c>
      <c r="M1583" s="31" t="s">
        <v>70</v>
      </c>
      <c r="N1583" s="31">
        <f t="shared" si="96"/>
        <v>0</v>
      </c>
    </row>
    <row r="1584" spans="1:14" x14ac:dyDescent="0.45">
      <c r="A1584" s="31" t="str">
        <f t="shared" si="94"/>
        <v>E08000036_Children in care in residential homes, NHS trusts or mother &amp; baby units_Number</v>
      </c>
      <c r="B1584" s="31" t="s">
        <v>444</v>
      </c>
      <c r="C1584" s="31" t="s">
        <v>445</v>
      </c>
      <c r="D1584" s="31" t="s">
        <v>229</v>
      </c>
      <c r="E1584" s="31">
        <v>2019</v>
      </c>
      <c r="F1584" s="31" t="s">
        <v>66</v>
      </c>
      <c r="G1584" s="26" t="s">
        <v>186</v>
      </c>
      <c r="H1584" s="31" t="s">
        <v>743</v>
      </c>
      <c r="I1584" s="31">
        <v>22</v>
      </c>
      <c r="J1584" s="31">
        <f>INDEX('LA lookup'!H:H,MATCH('Known to services raw data'!B1584,'LA lookup'!G:G,0))</f>
        <v>72893</v>
      </c>
      <c r="K1584" s="31">
        <v>3.01812245345918E-4</v>
      </c>
      <c r="L1584" s="31" t="str">
        <f t="shared" si="95"/>
        <v>0.3 per 1000 0-17 yr olds</v>
      </c>
      <c r="M1584" s="31">
        <v>0.301812245345918</v>
      </c>
      <c r="N1584" s="31">
        <f t="shared" si="96"/>
        <v>0</v>
      </c>
    </row>
    <row r="1585" spans="1:14" x14ac:dyDescent="0.45">
      <c r="A1585" s="31" t="str">
        <f t="shared" si="94"/>
        <v>E08000020_Children in care in residential homes, NHS trusts or mother &amp; baby units_Number</v>
      </c>
      <c r="B1585" s="31" t="s">
        <v>305</v>
      </c>
      <c r="C1585" s="31" t="s">
        <v>306</v>
      </c>
      <c r="D1585" s="31" t="s">
        <v>229</v>
      </c>
      <c r="E1585" s="31">
        <v>2019</v>
      </c>
      <c r="F1585" s="31" t="s">
        <v>66</v>
      </c>
      <c r="G1585" s="26" t="s">
        <v>186</v>
      </c>
      <c r="H1585" s="31" t="s">
        <v>743</v>
      </c>
      <c r="I1585" s="31" t="s">
        <v>1280</v>
      </c>
      <c r="J1585" s="31">
        <f>INDEX('LA lookup'!H:H,MATCH('Known to services raw data'!B1585,'LA lookup'!G:G,0))</f>
        <v>39605</v>
      </c>
      <c r="K1585" s="31" t="s">
        <v>1280</v>
      </c>
      <c r="L1585" s="31" t="str">
        <f t="shared" si="95"/>
        <v>N/A</v>
      </c>
      <c r="M1585" s="31" t="s">
        <v>70</v>
      </c>
      <c r="N1585" s="31">
        <f t="shared" si="96"/>
        <v>0</v>
      </c>
    </row>
    <row r="1586" spans="1:14" x14ac:dyDescent="0.45">
      <c r="A1586" s="31" t="str">
        <f t="shared" si="94"/>
        <v>E08000021_Children in care in residential homes, NHS trusts or mother &amp; baby units_Number</v>
      </c>
      <c r="B1586" s="31" t="s">
        <v>357</v>
      </c>
      <c r="C1586" s="31" t="s">
        <v>358</v>
      </c>
      <c r="D1586" s="31" t="s">
        <v>229</v>
      </c>
      <c r="E1586" s="31">
        <v>2019</v>
      </c>
      <c r="F1586" s="31" t="s">
        <v>66</v>
      </c>
      <c r="G1586" s="26" t="s">
        <v>186</v>
      </c>
      <c r="H1586" s="31" t="s">
        <v>743</v>
      </c>
      <c r="I1586" s="31">
        <v>11</v>
      </c>
      <c r="J1586" s="31">
        <f>INDEX('LA lookup'!H:H,MATCH('Known to services raw data'!B1586,'LA lookup'!G:G,0))</f>
        <v>58056</v>
      </c>
      <c r="K1586" s="31">
        <v>1.8947223370538791E-4</v>
      </c>
      <c r="L1586" s="31" t="str">
        <f t="shared" si="95"/>
        <v>0.2 per 1000 0-17 yr olds</v>
      </c>
      <c r="M1586" s="31">
        <v>0.1894722337053879</v>
      </c>
      <c r="N1586" s="31">
        <f t="shared" si="96"/>
        <v>0</v>
      </c>
    </row>
    <row r="1587" spans="1:14" x14ac:dyDescent="0.45">
      <c r="A1587" s="31" t="str">
        <f t="shared" si="94"/>
        <v>E08000022_Children in care in residential homes, NHS trusts or mother &amp; baby units_Number</v>
      </c>
      <c r="B1587" s="31" t="s">
        <v>524</v>
      </c>
      <c r="C1587" s="31" t="s">
        <v>525</v>
      </c>
      <c r="D1587" s="31" t="s">
        <v>229</v>
      </c>
      <c r="E1587" s="31">
        <v>2019</v>
      </c>
      <c r="F1587" s="31" t="s">
        <v>66</v>
      </c>
      <c r="G1587" s="26" t="s">
        <v>186</v>
      </c>
      <c r="H1587" s="31" t="s">
        <v>743</v>
      </c>
      <c r="I1587" s="31" t="s">
        <v>1280</v>
      </c>
      <c r="J1587" s="31">
        <f>INDEX('LA lookup'!H:H,MATCH('Known to services raw data'!B1587,'LA lookup'!G:G,0))</f>
        <v>41360</v>
      </c>
      <c r="K1587" s="31" t="s">
        <v>1280</v>
      </c>
      <c r="L1587" s="31" t="str">
        <f t="shared" si="95"/>
        <v>N/A</v>
      </c>
      <c r="M1587" s="31" t="s">
        <v>70</v>
      </c>
      <c r="N1587" s="31">
        <f t="shared" si="96"/>
        <v>0</v>
      </c>
    </row>
    <row r="1588" spans="1:14" x14ac:dyDescent="0.45">
      <c r="A1588" s="31" t="str">
        <f t="shared" si="94"/>
        <v>E08000023_Children in care in residential homes, NHS trusts or mother &amp; baby units_Number</v>
      </c>
      <c r="B1588" s="31" t="s">
        <v>410</v>
      </c>
      <c r="C1588" s="31" t="s">
        <v>411</v>
      </c>
      <c r="D1588" s="31" t="s">
        <v>229</v>
      </c>
      <c r="E1588" s="31">
        <v>2019</v>
      </c>
      <c r="F1588" s="31" t="s">
        <v>66</v>
      </c>
      <c r="G1588" s="26" t="s">
        <v>186</v>
      </c>
      <c r="H1588" s="31" t="s">
        <v>743</v>
      </c>
      <c r="I1588" s="31" t="s">
        <v>1280</v>
      </c>
      <c r="J1588" s="31">
        <f>INDEX('LA lookup'!H:H,MATCH('Known to services raw data'!B1588,'LA lookup'!G:G,0))</f>
        <v>29920</v>
      </c>
      <c r="K1588" s="31" t="s">
        <v>1280</v>
      </c>
      <c r="L1588" s="31" t="str">
        <f t="shared" si="95"/>
        <v>N/A</v>
      </c>
      <c r="M1588" s="31" t="s">
        <v>70</v>
      </c>
      <c r="N1588" s="31">
        <f t="shared" si="96"/>
        <v>0</v>
      </c>
    </row>
    <row r="1589" spans="1:14" x14ac:dyDescent="0.45">
      <c r="A1589" s="31" t="str">
        <f t="shared" si="94"/>
        <v>E08000024_Children in care in residential homes, NHS trusts or mother &amp; baby units_Number</v>
      </c>
      <c r="B1589" s="31" t="s">
        <v>428</v>
      </c>
      <c r="C1589" s="31" t="s">
        <v>429</v>
      </c>
      <c r="D1589" s="31" t="s">
        <v>229</v>
      </c>
      <c r="E1589" s="31">
        <v>2019</v>
      </c>
      <c r="F1589" s="31" t="s">
        <v>66</v>
      </c>
      <c r="G1589" s="26" t="s">
        <v>186</v>
      </c>
      <c r="H1589" s="31" t="s">
        <v>743</v>
      </c>
      <c r="I1589" s="31">
        <v>0</v>
      </c>
      <c r="J1589" s="31">
        <f>INDEX('LA lookup'!H:H,MATCH('Known to services raw data'!B1589,'LA lookup'!G:G,0))</f>
        <v>54563</v>
      </c>
      <c r="K1589" s="31">
        <v>0</v>
      </c>
      <c r="L1589" s="31" t="str">
        <f t="shared" si="95"/>
        <v>0 per 1000 0-17 yr olds</v>
      </c>
      <c r="M1589" s="31">
        <v>0</v>
      </c>
      <c r="N1589" s="31">
        <f t="shared" si="96"/>
        <v>0</v>
      </c>
    </row>
    <row r="1590" spans="1:14" x14ac:dyDescent="0.45">
      <c r="A1590" s="31" t="str">
        <f t="shared" si="94"/>
        <v>E06000053_Children in care in residential homes, NHS trusts or mother &amp; baby units_Number</v>
      </c>
      <c r="B1590" s="31" t="s">
        <v>550</v>
      </c>
      <c r="C1590" s="31" t="s">
        <v>551</v>
      </c>
      <c r="D1590" s="31" t="s">
        <v>229</v>
      </c>
      <c r="E1590" s="31">
        <v>2019</v>
      </c>
      <c r="F1590" s="31" t="s">
        <v>66</v>
      </c>
      <c r="G1590" s="26" t="s">
        <v>186</v>
      </c>
      <c r="H1590" s="31" t="s">
        <v>743</v>
      </c>
      <c r="I1590" s="31">
        <v>0</v>
      </c>
      <c r="J1590" s="31">
        <f>INDEX('LA lookup'!H:H,MATCH('Known to services raw data'!B1590,'LA lookup'!G:G,0))</f>
        <v>368</v>
      </c>
      <c r="K1590" s="31">
        <v>0</v>
      </c>
      <c r="L1590" s="31" t="str">
        <f t="shared" si="95"/>
        <v>0 per 1000 0-17 yr olds</v>
      </c>
      <c r="M1590" s="31">
        <v>0</v>
      </c>
      <c r="N1590" s="31">
        <f t="shared" si="96"/>
        <v>1</v>
      </c>
    </row>
    <row r="1591" spans="1:14" x14ac:dyDescent="0.45">
      <c r="A1591" s="31" t="str">
        <f t="shared" si="94"/>
        <v>E06000022_Children in care in residential homes, NHS trusts or mother &amp; baby units_Number</v>
      </c>
      <c r="B1591" s="31" t="s">
        <v>238</v>
      </c>
      <c r="C1591" s="31" t="s">
        <v>239</v>
      </c>
      <c r="D1591" s="31" t="s">
        <v>229</v>
      </c>
      <c r="E1591" s="31">
        <v>2019</v>
      </c>
      <c r="F1591" s="31" t="s">
        <v>66</v>
      </c>
      <c r="G1591" s="26" t="s">
        <v>186</v>
      </c>
      <c r="H1591" s="31" t="s">
        <v>743</v>
      </c>
      <c r="I1591" s="31">
        <v>23</v>
      </c>
      <c r="J1591" s="31">
        <f>INDEX('LA lookup'!H:H,MATCH('Known to services raw data'!B1591,'LA lookup'!G:G,0))</f>
        <v>35946</v>
      </c>
      <c r="K1591" s="31">
        <v>6.3984866188171148E-4</v>
      </c>
      <c r="L1591" s="31" t="str">
        <f t="shared" si="95"/>
        <v>0.6 per 1000 0-17 yr olds</v>
      </c>
      <c r="M1591" s="31">
        <v>0.63984866188171152</v>
      </c>
      <c r="N1591" s="31">
        <f t="shared" si="96"/>
        <v>0</v>
      </c>
    </row>
    <row r="1592" spans="1:14" x14ac:dyDescent="0.45">
      <c r="A1592" s="31" t="str">
        <f t="shared" si="94"/>
        <v>E06000023_Children in care in residential homes, NHS trusts or mother &amp; baby units_Number</v>
      </c>
      <c r="B1592" s="31" t="s">
        <v>265</v>
      </c>
      <c r="C1592" s="31" t="s">
        <v>266</v>
      </c>
      <c r="D1592" s="31" t="s">
        <v>229</v>
      </c>
      <c r="E1592" s="31">
        <v>2019</v>
      </c>
      <c r="F1592" s="31" t="s">
        <v>66</v>
      </c>
      <c r="G1592" s="26" t="s">
        <v>186</v>
      </c>
      <c r="H1592" s="31" t="s">
        <v>743</v>
      </c>
      <c r="I1592" s="31" t="s">
        <v>1280</v>
      </c>
      <c r="J1592" s="31">
        <f>INDEX('LA lookup'!H:H,MATCH('Known to services raw data'!B1592,'LA lookup'!G:G,0))</f>
        <v>94016</v>
      </c>
      <c r="K1592" s="31" t="s">
        <v>1280</v>
      </c>
      <c r="L1592" s="31" t="str">
        <f t="shared" si="95"/>
        <v>N/A</v>
      </c>
      <c r="M1592" s="31" t="s">
        <v>70</v>
      </c>
      <c r="N1592" s="31">
        <f t="shared" si="96"/>
        <v>0</v>
      </c>
    </row>
    <row r="1593" spans="1:14" x14ac:dyDescent="0.45">
      <c r="A1593" s="31" t="str">
        <f t="shared" si="94"/>
        <v>E06000024_Children in care in residential homes, NHS trusts or mother &amp; baby units_Number</v>
      </c>
      <c r="B1593" s="31" t="s">
        <v>367</v>
      </c>
      <c r="C1593" s="31" t="s">
        <v>368</v>
      </c>
      <c r="D1593" s="31" t="s">
        <v>229</v>
      </c>
      <c r="E1593" s="31">
        <v>2019</v>
      </c>
      <c r="F1593" s="31" t="s">
        <v>66</v>
      </c>
      <c r="G1593" s="26" t="s">
        <v>186</v>
      </c>
      <c r="H1593" s="31" t="s">
        <v>743</v>
      </c>
      <c r="I1593" s="31" t="s">
        <v>1280</v>
      </c>
      <c r="J1593" s="31">
        <f>INDEX('LA lookup'!H:H,MATCH('Known to services raw data'!B1593,'LA lookup'!G:G,0))</f>
        <v>43435</v>
      </c>
      <c r="K1593" s="31" t="s">
        <v>1280</v>
      </c>
      <c r="L1593" s="31" t="str">
        <f t="shared" si="95"/>
        <v>N/A</v>
      </c>
      <c r="M1593" s="31" t="s">
        <v>70</v>
      </c>
      <c r="N1593" s="31">
        <f t="shared" si="96"/>
        <v>0</v>
      </c>
    </row>
    <row r="1594" spans="1:14" x14ac:dyDescent="0.45">
      <c r="A1594" s="31" t="str">
        <f t="shared" si="94"/>
        <v>E06000025_Children in care in residential homes, NHS trusts or mother &amp; baby units_Number</v>
      </c>
      <c r="B1594" s="31" t="s">
        <v>408</v>
      </c>
      <c r="C1594" s="31" t="s">
        <v>409</v>
      </c>
      <c r="D1594" s="31" t="s">
        <v>229</v>
      </c>
      <c r="E1594" s="31">
        <v>2019</v>
      </c>
      <c r="F1594" s="31" t="s">
        <v>66</v>
      </c>
      <c r="G1594" s="26" t="s">
        <v>186</v>
      </c>
      <c r="H1594" s="31" t="s">
        <v>743</v>
      </c>
      <c r="I1594" s="31">
        <v>5</v>
      </c>
      <c r="J1594" s="31">
        <f>INDEX('LA lookup'!H:H,MATCH('Known to services raw data'!B1594,'LA lookup'!G:G,0))</f>
        <v>58867</v>
      </c>
      <c r="K1594" s="31">
        <v>8.4937231386005737E-5</v>
      </c>
      <c r="L1594" s="31" t="str">
        <f t="shared" si="95"/>
        <v>0.1 per 1000 0-17 yr olds</v>
      </c>
      <c r="M1594" s="31">
        <v>8.4937231386005743E-2</v>
      </c>
      <c r="N1594" s="31">
        <f t="shared" si="96"/>
        <v>0</v>
      </c>
    </row>
    <row r="1595" spans="1:14" x14ac:dyDescent="0.45">
      <c r="A1595" s="31" t="str">
        <f t="shared" si="94"/>
        <v>E06000001_Children in care in residential homes, NHS trusts or mother &amp; baby units_Number</v>
      </c>
      <c r="B1595" s="31" t="s">
        <v>313</v>
      </c>
      <c r="C1595" s="31" t="s">
        <v>314</v>
      </c>
      <c r="D1595" s="31" t="s">
        <v>229</v>
      </c>
      <c r="E1595" s="31">
        <v>2019</v>
      </c>
      <c r="F1595" s="31" t="s">
        <v>66</v>
      </c>
      <c r="G1595" s="26" t="s">
        <v>186</v>
      </c>
      <c r="H1595" s="31" t="s">
        <v>743</v>
      </c>
      <c r="I1595" s="31" t="s">
        <v>1280</v>
      </c>
      <c r="J1595" s="31">
        <f>INDEX('LA lookup'!H:H,MATCH('Known to services raw data'!B1595,'LA lookup'!G:G,0))</f>
        <v>20006</v>
      </c>
      <c r="K1595" s="31" t="s">
        <v>1280</v>
      </c>
      <c r="L1595" s="31" t="str">
        <f t="shared" si="95"/>
        <v>N/A</v>
      </c>
      <c r="M1595" s="31" t="s">
        <v>70</v>
      </c>
      <c r="N1595" s="31">
        <f t="shared" si="96"/>
        <v>0</v>
      </c>
    </row>
    <row r="1596" spans="1:14" x14ac:dyDescent="0.45">
      <c r="A1596" s="31" t="str">
        <f t="shared" si="94"/>
        <v>E06000002_Children in care in residential homes, NHS trusts or mother &amp; baby units_Number</v>
      </c>
      <c r="B1596" s="31" t="s">
        <v>511</v>
      </c>
      <c r="C1596" s="31" t="s">
        <v>725</v>
      </c>
      <c r="D1596" s="31" t="s">
        <v>229</v>
      </c>
      <c r="E1596" s="31">
        <v>2019</v>
      </c>
      <c r="F1596" s="31" t="s">
        <v>66</v>
      </c>
      <c r="G1596" s="26" t="s">
        <v>186</v>
      </c>
      <c r="H1596" s="31" t="s">
        <v>743</v>
      </c>
      <c r="I1596" s="31" t="s">
        <v>1280</v>
      </c>
      <c r="J1596" s="31">
        <f>INDEX('LA lookup'!H:H,MATCH('Known to services raw data'!B1596,'LA lookup'!G:G,0))</f>
        <v>32513</v>
      </c>
      <c r="K1596" s="31" t="s">
        <v>1280</v>
      </c>
      <c r="L1596" s="31" t="str">
        <f t="shared" si="95"/>
        <v>N/A</v>
      </c>
      <c r="M1596" s="31" t="s">
        <v>70</v>
      </c>
      <c r="N1596" s="31">
        <f t="shared" si="96"/>
        <v>0</v>
      </c>
    </row>
    <row r="1597" spans="1:14" x14ac:dyDescent="0.45">
      <c r="A1597" s="31" t="str">
        <f t="shared" si="94"/>
        <v>E06000003_Children in care in residential homes, NHS trusts or mother &amp; baby units_Number</v>
      </c>
      <c r="B1597" s="31" t="s">
        <v>387</v>
      </c>
      <c r="C1597" s="31" t="s">
        <v>388</v>
      </c>
      <c r="D1597" s="31" t="s">
        <v>229</v>
      </c>
      <c r="E1597" s="31">
        <v>2019</v>
      </c>
      <c r="F1597" s="31" t="s">
        <v>66</v>
      </c>
      <c r="G1597" s="26" t="s">
        <v>186</v>
      </c>
      <c r="H1597" s="31" t="s">
        <v>743</v>
      </c>
      <c r="I1597" s="31" t="s">
        <v>1280</v>
      </c>
      <c r="J1597" s="31">
        <f>INDEX('LA lookup'!H:H,MATCH('Known to services raw data'!B1597,'LA lookup'!G:G,0))</f>
        <v>27626</v>
      </c>
      <c r="K1597" s="31" t="s">
        <v>1280</v>
      </c>
      <c r="L1597" s="31" t="str">
        <f t="shared" si="95"/>
        <v>N/A</v>
      </c>
      <c r="M1597" s="31" t="s">
        <v>70</v>
      </c>
      <c r="N1597" s="31">
        <f t="shared" si="96"/>
        <v>0</v>
      </c>
    </row>
    <row r="1598" spans="1:14" x14ac:dyDescent="0.45">
      <c r="A1598" s="31" t="str">
        <f t="shared" si="94"/>
        <v>E06000004_Children in care in residential homes, NHS trusts or mother &amp; baby units_Number</v>
      </c>
      <c r="B1598" s="31" t="s">
        <v>422</v>
      </c>
      <c r="C1598" s="31" t="s">
        <v>423</v>
      </c>
      <c r="D1598" s="31" t="s">
        <v>229</v>
      </c>
      <c r="E1598" s="31">
        <v>2019</v>
      </c>
      <c r="F1598" s="31" t="s">
        <v>66</v>
      </c>
      <c r="G1598" s="26" t="s">
        <v>186</v>
      </c>
      <c r="H1598" s="31" t="s">
        <v>743</v>
      </c>
      <c r="I1598" s="31" t="s">
        <v>1280</v>
      </c>
      <c r="J1598" s="31">
        <f>INDEX('LA lookup'!H:H,MATCH('Known to services raw data'!B1598,'LA lookup'!G:G,0))</f>
        <v>43521</v>
      </c>
      <c r="K1598" s="31" t="s">
        <v>1280</v>
      </c>
      <c r="L1598" s="31" t="str">
        <f t="shared" si="95"/>
        <v>N/A</v>
      </c>
      <c r="M1598" s="31" t="s">
        <v>70</v>
      </c>
      <c r="N1598" s="31">
        <f t="shared" si="96"/>
        <v>0</v>
      </c>
    </row>
    <row r="1599" spans="1:14" x14ac:dyDescent="0.45">
      <c r="A1599" s="31" t="str">
        <f t="shared" si="94"/>
        <v>E06000010_Children in care in residential homes, NHS trusts or mother &amp; baby units_Number</v>
      </c>
      <c r="B1599" s="31" t="s">
        <v>329</v>
      </c>
      <c r="C1599" s="31" t="s">
        <v>330</v>
      </c>
      <c r="D1599" s="31" t="s">
        <v>229</v>
      </c>
      <c r="E1599" s="31">
        <v>2019</v>
      </c>
      <c r="F1599" s="31" t="s">
        <v>66</v>
      </c>
      <c r="G1599" s="26" t="s">
        <v>186</v>
      </c>
      <c r="H1599" s="31" t="s">
        <v>743</v>
      </c>
      <c r="I1599" s="31" t="s">
        <v>1280</v>
      </c>
      <c r="J1599" s="31">
        <f>INDEX('LA lookup'!H:H,MATCH('Known to services raw data'!B1599,'LA lookup'!G:G,0))</f>
        <v>57023</v>
      </c>
      <c r="K1599" s="31" t="s">
        <v>1280</v>
      </c>
      <c r="L1599" s="31" t="str">
        <f t="shared" si="95"/>
        <v>N/A</v>
      </c>
      <c r="M1599" s="31" t="s">
        <v>70</v>
      </c>
      <c r="N1599" s="31">
        <f t="shared" si="96"/>
        <v>0</v>
      </c>
    </row>
    <row r="1600" spans="1:14" x14ac:dyDescent="0.45">
      <c r="A1600" s="31" t="str">
        <f t="shared" si="94"/>
        <v>E06000011_Children in care in residential homes, NHS trusts or mother &amp; baby units_Number</v>
      </c>
      <c r="B1600" s="31" t="s">
        <v>514</v>
      </c>
      <c r="C1600" s="31" t="s">
        <v>594</v>
      </c>
      <c r="D1600" s="31" t="s">
        <v>229</v>
      </c>
      <c r="E1600" s="31">
        <v>2019</v>
      </c>
      <c r="F1600" s="31" t="s">
        <v>66</v>
      </c>
      <c r="G1600" s="26" t="s">
        <v>186</v>
      </c>
      <c r="H1600" s="31" t="s">
        <v>743</v>
      </c>
      <c r="I1600" s="31" t="s">
        <v>1280</v>
      </c>
      <c r="J1600" s="31">
        <f>INDEX('LA lookup'!H:H,MATCH('Known to services raw data'!B1600,'LA lookup'!G:G,0))</f>
        <v>62942</v>
      </c>
      <c r="K1600" s="31" t="s">
        <v>1280</v>
      </c>
      <c r="L1600" s="31" t="str">
        <f t="shared" si="95"/>
        <v>N/A</v>
      </c>
      <c r="M1600" s="31" t="s">
        <v>70</v>
      </c>
      <c r="N1600" s="31">
        <f t="shared" si="96"/>
        <v>0</v>
      </c>
    </row>
    <row r="1601" spans="1:14" x14ac:dyDescent="0.45">
      <c r="A1601" s="31" t="str">
        <f t="shared" si="94"/>
        <v>E06000012_Children in care in residential homes, NHS trusts or mother &amp; baby units_Number</v>
      </c>
      <c r="B1601" s="31" t="s">
        <v>363</v>
      </c>
      <c r="C1601" s="31" t="s">
        <v>364</v>
      </c>
      <c r="D1601" s="31" t="s">
        <v>229</v>
      </c>
      <c r="E1601" s="31">
        <v>2019</v>
      </c>
      <c r="F1601" s="31" t="s">
        <v>66</v>
      </c>
      <c r="G1601" s="26" t="s">
        <v>186</v>
      </c>
      <c r="H1601" s="31" t="s">
        <v>743</v>
      </c>
      <c r="I1601" s="31" t="s">
        <v>1280</v>
      </c>
      <c r="J1601" s="31">
        <f>INDEX('LA lookup'!H:H,MATCH('Known to services raw data'!B1601,'LA lookup'!G:G,0))</f>
        <v>34503</v>
      </c>
      <c r="K1601" s="31" t="s">
        <v>1280</v>
      </c>
      <c r="L1601" s="31" t="str">
        <f t="shared" si="95"/>
        <v>N/A</v>
      </c>
      <c r="M1601" s="31" t="s">
        <v>70</v>
      </c>
      <c r="N1601" s="31">
        <f t="shared" si="96"/>
        <v>0</v>
      </c>
    </row>
    <row r="1602" spans="1:14" x14ac:dyDescent="0.45">
      <c r="A1602" s="31" t="str">
        <f t="shared" si="94"/>
        <v>E06000013_Children in care in residential homes, NHS trusts or mother &amp; baby units_Number</v>
      </c>
      <c r="B1602" s="31" t="s">
        <v>365</v>
      </c>
      <c r="C1602" s="31" t="s">
        <v>366</v>
      </c>
      <c r="D1602" s="31" t="s">
        <v>229</v>
      </c>
      <c r="E1602" s="31">
        <v>2019</v>
      </c>
      <c r="F1602" s="31" t="s">
        <v>66</v>
      </c>
      <c r="G1602" s="26" t="s">
        <v>186</v>
      </c>
      <c r="H1602" s="31" t="s">
        <v>743</v>
      </c>
      <c r="I1602" s="31" t="s">
        <v>1280</v>
      </c>
      <c r="J1602" s="31">
        <f>INDEX('LA lookup'!H:H,MATCH('Known to services raw data'!B1602,'LA lookup'!G:G,0))</f>
        <v>35714</v>
      </c>
      <c r="K1602" s="31" t="s">
        <v>1280</v>
      </c>
      <c r="L1602" s="31" t="str">
        <f t="shared" si="95"/>
        <v>N/A</v>
      </c>
      <c r="M1602" s="31" t="s">
        <v>70</v>
      </c>
      <c r="N1602" s="31">
        <f t="shared" si="96"/>
        <v>0</v>
      </c>
    </row>
    <row r="1603" spans="1:14" x14ac:dyDescent="0.45">
      <c r="A1603" s="31" t="str">
        <f t="shared" ref="A1603:A1666" si="97">CONCATENATE(B1603,"_",G1603,"_",H1603)</f>
        <v>E10000023_Children in care in residential homes, NHS trusts or mother &amp; baby units_Number</v>
      </c>
      <c r="B1603" s="31" t="s">
        <v>369</v>
      </c>
      <c r="C1603" s="31" t="s">
        <v>370</v>
      </c>
      <c r="D1603" s="31" t="s">
        <v>229</v>
      </c>
      <c r="E1603" s="31">
        <v>2019</v>
      </c>
      <c r="F1603" s="31" t="s">
        <v>66</v>
      </c>
      <c r="G1603" s="26" t="s">
        <v>186</v>
      </c>
      <c r="H1603" s="31" t="s">
        <v>743</v>
      </c>
      <c r="I1603" s="31" t="s">
        <v>1280</v>
      </c>
      <c r="J1603" s="31">
        <f>INDEX('LA lookup'!H:H,MATCH('Known to services raw data'!B1603,'LA lookup'!G:G,0))</f>
        <v>117499</v>
      </c>
      <c r="K1603" s="31" t="s">
        <v>1280</v>
      </c>
      <c r="L1603" s="31" t="str">
        <f t="shared" ref="L1603:L1666" si="98">IF(LOWER(H1603)="percentage",CONCATENATE(I1603,"%"),IF(LOWER(H1603)="proportion",CONCATENATE(ROUND(I1603,1)," per 1000 households"),IF(J1603="NA",K1603,IF(OR(ISERROR(I1603),ISBLANK(I1603),NOT(ISNUMBER(I1603))),"N/A",CONCATENATE(ROUND(I1603/J1603*1000,1)," per 1000 0-17 yr olds")))))</f>
        <v>N/A</v>
      </c>
      <c r="M1603" s="31" t="s">
        <v>70</v>
      </c>
      <c r="N1603" s="31">
        <f t="shared" si="96"/>
        <v>0</v>
      </c>
    </row>
    <row r="1604" spans="1:14" x14ac:dyDescent="0.45">
      <c r="A1604" s="31" t="str">
        <f t="shared" si="97"/>
        <v>E06000014_Children in care in residential homes, NHS trusts or mother &amp; baby units_Number</v>
      </c>
      <c r="B1604" s="31" t="s">
        <v>472</v>
      </c>
      <c r="C1604" s="31" t="s">
        <v>473</v>
      </c>
      <c r="D1604" s="31" t="s">
        <v>229</v>
      </c>
      <c r="E1604" s="31">
        <v>2019</v>
      </c>
      <c r="F1604" s="31" t="s">
        <v>66</v>
      </c>
      <c r="G1604" s="26" t="s">
        <v>186</v>
      </c>
      <c r="H1604" s="31" t="s">
        <v>743</v>
      </c>
      <c r="I1604" s="31" t="s">
        <v>1280</v>
      </c>
      <c r="J1604" s="31">
        <f>INDEX('LA lookup'!H:H,MATCH('Known to services raw data'!B1604,'LA lookup'!G:G,0))</f>
        <v>36572</v>
      </c>
      <c r="K1604" s="31" t="s">
        <v>1280</v>
      </c>
      <c r="L1604" s="31" t="str">
        <f t="shared" si="98"/>
        <v>N/A</v>
      </c>
      <c r="M1604" s="31" t="s">
        <v>70</v>
      </c>
      <c r="N1604" s="31">
        <f t="shared" ref="N1604:N1667" si="99">IF(OR(C1604="City of London",C1604="Isles of Scilly"),1,0)</f>
        <v>0</v>
      </c>
    </row>
    <row r="1605" spans="1:14" x14ac:dyDescent="0.45">
      <c r="A1605" s="31" t="str">
        <f t="shared" si="97"/>
        <v>E06000032_Children in care in residential homes, NHS trusts or mother &amp; baby units_Number</v>
      </c>
      <c r="B1605" s="31" t="s">
        <v>564</v>
      </c>
      <c r="C1605" s="31" t="s">
        <v>724</v>
      </c>
      <c r="D1605" s="31" t="s">
        <v>229</v>
      </c>
      <c r="E1605" s="31">
        <v>2019</v>
      </c>
      <c r="F1605" s="31" t="s">
        <v>66</v>
      </c>
      <c r="G1605" s="26" t="s">
        <v>186</v>
      </c>
      <c r="H1605" s="31" t="s">
        <v>743</v>
      </c>
      <c r="I1605" s="31" t="s">
        <v>1280</v>
      </c>
      <c r="J1605" s="31">
        <f>INDEX('LA lookup'!H:H,MATCH('Known to services raw data'!B1605,'LA lookup'!G:G,0))</f>
        <v>57375</v>
      </c>
      <c r="K1605" s="31" t="s">
        <v>1280</v>
      </c>
      <c r="L1605" s="31" t="str">
        <f t="shared" si="98"/>
        <v>N/A</v>
      </c>
      <c r="M1605" s="31" t="s">
        <v>70</v>
      </c>
      <c r="N1605" s="31">
        <f t="shared" si="99"/>
        <v>0</v>
      </c>
    </row>
    <row r="1606" spans="1:14" x14ac:dyDescent="0.45">
      <c r="A1606" s="31" t="str">
        <f t="shared" si="97"/>
        <v>E06000055_Children in care in residential homes, NHS trusts or mother &amp; baby units_Number</v>
      </c>
      <c r="B1606" s="31" t="s">
        <v>240</v>
      </c>
      <c r="C1606" s="31" t="s">
        <v>241</v>
      </c>
      <c r="D1606" s="31" t="s">
        <v>229</v>
      </c>
      <c r="E1606" s="31">
        <v>2019</v>
      </c>
      <c r="F1606" s="31" t="s">
        <v>66</v>
      </c>
      <c r="G1606" s="26" t="s">
        <v>186</v>
      </c>
      <c r="H1606" s="31" t="s">
        <v>743</v>
      </c>
      <c r="I1606" s="31" t="s">
        <v>1280</v>
      </c>
      <c r="J1606" s="31">
        <f>INDEX('LA lookup'!H:H,MATCH('Known to services raw data'!B1606,'LA lookup'!G:G,0))</f>
        <v>40088</v>
      </c>
      <c r="K1606" s="31" t="s">
        <v>1280</v>
      </c>
      <c r="L1606" s="31" t="str">
        <f t="shared" si="98"/>
        <v>N/A</v>
      </c>
      <c r="M1606" s="31" t="s">
        <v>70</v>
      </c>
      <c r="N1606" s="31">
        <f t="shared" si="99"/>
        <v>0</v>
      </c>
    </row>
    <row r="1607" spans="1:14" x14ac:dyDescent="0.45">
      <c r="A1607" s="31" t="str">
        <f t="shared" si="97"/>
        <v>E06000056_Children in care in residential homes, NHS trusts or mother &amp; baby units_Number</v>
      </c>
      <c r="B1607" s="31" t="s">
        <v>279</v>
      </c>
      <c r="C1607" s="31" t="s">
        <v>280</v>
      </c>
      <c r="D1607" s="31" t="s">
        <v>229</v>
      </c>
      <c r="E1607" s="31">
        <v>2019</v>
      </c>
      <c r="F1607" s="31" t="s">
        <v>66</v>
      </c>
      <c r="G1607" s="26" t="s">
        <v>186</v>
      </c>
      <c r="H1607" s="31" t="s">
        <v>743</v>
      </c>
      <c r="I1607" s="31" t="s">
        <v>1280</v>
      </c>
      <c r="J1607" s="31">
        <f>INDEX('LA lookup'!H:H,MATCH('Known to services raw data'!B1607,'LA lookup'!G:G,0))</f>
        <v>62515</v>
      </c>
      <c r="K1607" s="31" t="s">
        <v>1280</v>
      </c>
      <c r="L1607" s="31" t="str">
        <f t="shared" si="98"/>
        <v>N/A</v>
      </c>
      <c r="M1607" s="31" t="s">
        <v>70</v>
      </c>
      <c r="N1607" s="31">
        <f t="shared" si="99"/>
        <v>0</v>
      </c>
    </row>
    <row r="1608" spans="1:14" x14ac:dyDescent="0.45">
      <c r="A1608" s="31" t="str">
        <f t="shared" si="97"/>
        <v>E10000002_Children in care in residential homes, NHS trusts or mother &amp; baby units_Number</v>
      </c>
      <c r="B1608" s="31" t="s">
        <v>269</v>
      </c>
      <c r="C1608" s="31" t="s">
        <v>270</v>
      </c>
      <c r="D1608" s="31" t="s">
        <v>229</v>
      </c>
      <c r="E1608" s="31">
        <v>2019</v>
      </c>
      <c r="F1608" s="31" t="s">
        <v>66</v>
      </c>
      <c r="G1608" s="26" t="s">
        <v>186</v>
      </c>
      <c r="H1608" s="31" t="s">
        <v>743</v>
      </c>
      <c r="I1608" s="31">
        <v>5</v>
      </c>
      <c r="J1608" s="31">
        <f>INDEX('LA lookup'!H:H,MATCH('Known to services raw data'!B1608,'LA lookup'!G:G,0))</f>
        <v>124321</v>
      </c>
      <c r="K1608" s="31">
        <v>4.0218466711175105E-5</v>
      </c>
      <c r="L1608" s="31" t="str">
        <f t="shared" si="98"/>
        <v>0 per 1000 0-17 yr olds</v>
      </c>
      <c r="M1608" s="31">
        <v>4.0218466711175106E-2</v>
      </c>
      <c r="N1608" s="31">
        <f t="shared" si="99"/>
        <v>0</v>
      </c>
    </row>
    <row r="1609" spans="1:14" x14ac:dyDescent="0.45">
      <c r="A1609" s="31" t="str">
        <f t="shared" si="97"/>
        <v>E06000042_Children in care in residential homes, NHS trusts or mother &amp; baby units_Number</v>
      </c>
      <c r="B1609" s="31" t="s">
        <v>355</v>
      </c>
      <c r="C1609" s="31" t="s">
        <v>356</v>
      </c>
      <c r="D1609" s="31" t="s">
        <v>229</v>
      </c>
      <c r="E1609" s="31">
        <v>2019</v>
      </c>
      <c r="F1609" s="31" t="s">
        <v>66</v>
      </c>
      <c r="G1609" s="26" t="s">
        <v>186</v>
      </c>
      <c r="H1609" s="31" t="s">
        <v>743</v>
      </c>
      <c r="I1609" s="31" t="s">
        <v>1280</v>
      </c>
      <c r="J1609" s="31">
        <f>INDEX('LA lookup'!H:H,MATCH('Known to services raw data'!B1609,'LA lookup'!G:G,0))</f>
        <v>68278</v>
      </c>
      <c r="K1609" s="31" t="s">
        <v>1280</v>
      </c>
      <c r="L1609" s="31" t="str">
        <f t="shared" si="98"/>
        <v>N/A</v>
      </c>
      <c r="M1609" s="31" t="s">
        <v>70</v>
      </c>
      <c r="N1609" s="31">
        <f t="shared" si="99"/>
        <v>0</v>
      </c>
    </row>
    <row r="1610" spans="1:14" x14ac:dyDescent="0.45">
      <c r="A1610" s="31" t="str">
        <f t="shared" si="97"/>
        <v>E10000007_Children in care in residential homes, NHS trusts or mother &amp; baby units_Number</v>
      </c>
      <c r="B1610" s="31" t="s">
        <v>291</v>
      </c>
      <c r="C1610" s="31" t="s">
        <v>292</v>
      </c>
      <c r="D1610" s="31" t="s">
        <v>229</v>
      </c>
      <c r="E1610" s="31">
        <v>2019</v>
      </c>
      <c r="F1610" s="31" t="s">
        <v>66</v>
      </c>
      <c r="G1610" s="26" t="s">
        <v>186</v>
      </c>
      <c r="H1610" s="31" t="s">
        <v>743</v>
      </c>
      <c r="I1610" s="31">
        <v>11</v>
      </c>
      <c r="J1610" s="31">
        <f>INDEX('LA lookup'!H:H,MATCH('Known to services raw data'!B1610,'LA lookup'!G:G,0))</f>
        <v>153272</v>
      </c>
      <c r="K1610" s="31">
        <v>7.1767837569810538E-5</v>
      </c>
      <c r="L1610" s="31" t="str">
        <f t="shared" si="98"/>
        <v>0.1 per 1000 0-17 yr olds</v>
      </c>
      <c r="M1610" s="31">
        <v>7.1767837569810533E-2</v>
      </c>
      <c r="N1610" s="31">
        <f t="shared" si="99"/>
        <v>0</v>
      </c>
    </row>
    <row r="1611" spans="1:14" x14ac:dyDescent="0.45">
      <c r="A1611" s="31" t="str">
        <f t="shared" si="97"/>
        <v>E06000015_Children in care in residential homes, NHS trusts or mother &amp; baby units_Number</v>
      </c>
      <c r="B1611" s="31" t="s">
        <v>289</v>
      </c>
      <c r="C1611" s="31" t="s">
        <v>290</v>
      </c>
      <c r="D1611" s="31" t="s">
        <v>229</v>
      </c>
      <c r="E1611" s="31">
        <v>2019</v>
      </c>
      <c r="F1611" s="31" t="s">
        <v>66</v>
      </c>
      <c r="G1611" s="26" t="s">
        <v>186</v>
      </c>
      <c r="H1611" s="31" t="s">
        <v>743</v>
      </c>
      <c r="I1611" s="31">
        <v>0</v>
      </c>
      <c r="J1611" s="31">
        <f>INDEX('LA lookup'!H:H,MATCH('Known to services raw data'!B1611,'LA lookup'!G:G,0))</f>
        <v>59899</v>
      </c>
      <c r="K1611" s="31">
        <v>0</v>
      </c>
      <c r="L1611" s="31" t="str">
        <f t="shared" si="98"/>
        <v>0 per 1000 0-17 yr olds</v>
      </c>
      <c r="M1611" s="31">
        <v>0</v>
      </c>
      <c r="N1611" s="31">
        <f t="shared" si="99"/>
        <v>0</v>
      </c>
    </row>
    <row r="1612" spans="1:14" x14ac:dyDescent="0.45">
      <c r="A1612" s="31" t="str">
        <f t="shared" si="97"/>
        <v>E10000009_Children in care in residential homes, NHS trusts or mother &amp; baby units_Number</v>
      </c>
      <c r="B1612" s="31" t="s">
        <v>295</v>
      </c>
      <c r="C1612" s="31" t="s">
        <v>296</v>
      </c>
      <c r="D1612" s="31" t="s">
        <v>229</v>
      </c>
      <c r="E1612" s="31">
        <v>2019</v>
      </c>
      <c r="F1612" s="31" t="s">
        <v>66</v>
      </c>
      <c r="G1612" s="26" t="s">
        <v>186</v>
      </c>
      <c r="H1612" s="31" t="s">
        <v>743</v>
      </c>
      <c r="I1612" s="31">
        <v>34</v>
      </c>
      <c r="J1612" s="31">
        <f>INDEX('LA lookup'!H:H,MATCH('Known to services raw data'!B1612,'LA lookup'!G:G,0))</f>
        <v>76699</v>
      </c>
      <c r="K1612" s="31">
        <v>4.4329130757897754E-4</v>
      </c>
      <c r="L1612" s="31" t="str">
        <f t="shared" si="98"/>
        <v>0.4 per 1000 0-17 yr olds</v>
      </c>
      <c r="M1612" s="31">
        <v>0.44329130757897756</v>
      </c>
      <c r="N1612" s="31">
        <f t="shared" si="99"/>
        <v>0</v>
      </c>
    </row>
    <row r="1613" spans="1:14" x14ac:dyDescent="0.45">
      <c r="A1613" s="31" t="str">
        <f t="shared" si="97"/>
        <v>E06000029_Children in care in residential homes, NHS trusts or mother &amp; baby units_Number</v>
      </c>
      <c r="B1613" s="31" t="s">
        <v>543</v>
      </c>
      <c r="C1613" s="31" t="s">
        <v>717</v>
      </c>
      <c r="D1613" s="31" t="s">
        <v>229</v>
      </c>
      <c r="E1613" s="31">
        <v>2019</v>
      </c>
      <c r="F1613" s="31" t="s">
        <v>66</v>
      </c>
      <c r="G1613" s="26" t="s">
        <v>186</v>
      </c>
      <c r="H1613" s="31" t="s">
        <v>743</v>
      </c>
      <c r="I1613" s="31" t="s">
        <v>1280</v>
      </c>
      <c r="J1613" s="31">
        <f>INDEX('LA lookup'!H:H,MATCH('Known to services raw data'!B1613,'LA lookup'!G:G,0))</f>
        <v>30188</v>
      </c>
      <c r="K1613" s="31" t="s">
        <v>1280</v>
      </c>
      <c r="L1613" s="31" t="str">
        <f t="shared" si="98"/>
        <v>N/A</v>
      </c>
      <c r="M1613" s="31" t="s">
        <v>70</v>
      </c>
      <c r="N1613" s="31">
        <f t="shared" si="99"/>
        <v>0</v>
      </c>
    </row>
    <row r="1614" spans="1:14" x14ac:dyDescent="0.45">
      <c r="A1614" s="31" t="str">
        <f t="shared" si="97"/>
        <v>E06000028_Children in care in residential homes, NHS trusts or mother &amp; baby units_Number</v>
      </c>
      <c r="B1614" s="31" t="s">
        <v>254</v>
      </c>
      <c r="C1614" s="31" t="s">
        <v>255</v>
      </c>
      <c r="D1614" s="31" t="s">
        <v>229</v>
      </c>
      <c r="E1614" s="31">
        <v>2019</v>
      </c>
      <c r="F1614" s="31" t="s">
        <v>66</v>
      </c>
      <c r="G1614" s="26" t="s">
        <v>186</v>
      </c>
      <c r="H1614" s="31" t="s">
        <v>743</v>
      </c>
      <c r="I1614" s="31">
        <v>9</v>
      </c>
      <c r="J1614" s="31">
        <f>INDEX('LA lookup'!H:H,MATCH('Known to services raw data'!B1614,'LA lookup'!G:G,0))</f>
        <v>36373</v>
      </c>
      <c r="K1614" s="31">
        <v>2.474362851565722E-4</v>
      </c>
      <c r="L1614" s="31" t="str">
        <f t="shared" si="98"/>
        <v>0.2 per 1000 0-17 yr olds</v>
      </c>
      <c r="M1614" s="31">
        <v>0.24743628515657221</v>
      </c>
      <c r="N1614" s="31">
        <f t="shared" si="99"/>
        <v>0</v>
      </c>
    </row>
    <row r="1615" spans="1:14" x14ac:dyDescent="0.45">
      <c r="A1615" s="31" t="str">
        <f t="shared" si="97"/>
        <v>E06000047_Children in care in residential homes, NHS trusts or mother &amp; baby units_Number</v>
      </c>
      <c r="B1615" s="31" t="s">
        <v>528</v>
      </c>
      <c r="C1615" s="31" t="s">
        <v>721</v>
      </c>
      <c r="D1615" s="31" t="s">
        <v>229</v>
      </c>
      <c r="E1615" s="31">
        <v>2019</v>
      </c>
      <c r="F1615" s="31" t="s">
        <v>66</v>
      </c>
      <c r="G1615" s="26" t="s">
        <v>186</v>
      </c>
      <c r="H1615" s="31" t="s">
        <v>743</v>
      </c>
      <c r="I1615" s="31" t="s">
        <v>1280</v>
      </c>
      <c r="J1615" s="31">
        <f>INDEX('LA lookup'!H:H,MATCH('Known to services raw data'!B1615,'LA lookup'!G:G,0))</f>
        <v>101040</v>
      </c>
      <c r="K1615" s="31" t="s">
        <v>1280</v>
      </c>
      <c r="L1615" s="31" t="str">
        <f t="shared" si="98"/>
        <v>N/A</v>
      </c>
      <c r="M1615" s="31" t="s">
        <v>70</v>
      </c>
      <c r="N1615" s="31">
        <f t="shared" si="99"/>
        <v>0</v>
      </c>
    </row>
    <row r="1616" spans="1:14" x14ac:dyDescent="0.45">
      <c r="A1616" s="31" t="str">
        <f t="shared" si="97"/>
        <v>E06000005_Children in care in residential homes, NHS trusts or mother &amp; baby units_Number</v>
      </c>
      <c r="B1616" s="31" t="s">
        <v>287</v>
      </c>
      <c r="C1616" s="31" t="s">
        <v>288</v>
      </c>
      <c r="D1616" s="31" t="s">
        <v>229</v>
      </c>
      <c r="E1616" s="31">
        <v>2019</v>
      </c>
      <c r="F1616" s="31" t="s">
        <v>66</v>
      </c>
      <c r="G1616" s="26" t="s">
        <v>186</v>
      </c>
      <c r="H1616" s="31" t="s">
        <v>743</v>
      </c>
      <c r="I1616" s="31" t="s">
        <v>1280</v>
      </c>
      <c r="J1616" s="31">
        <f>INDEX('LA lookup'!H:H,MATCH('Known to services raw data'!B1616,'LA lookup'!G:G,0))</f>
        <v>22454</v>
      </c>
      <c r="K1616" s="31" t="s">
        <v>1280</v>
      </c>
      <c r="L1616" s="31" t="str">
        <f t="shared" si="98"/>
        <v>N/A</v>
      </c>
      <c r="M1616" s="31" t="s">
        <v>70</v>
      </c>
      <c r="N1616" s="31">
        <f t="shared" si="99"/>
        <v>0</v>
      </c>
    </row>
    <row r="1617" spans="1:14" x14ac:dyDescent="0.45">
      <c r="A1617" s="31" t="str">
        <f t="shared" si="97"/>
        <v>E10000011_Children in care in residential homes, NHS trusts or mother &amp; baby units_Number</v>
      </c>
      <c r="B1617" s="31" t="s">
        <v>299</v>
      </c>
      <c r="C1617" s="31" t="s">
        <v>300</v>
      </c>
      <c r="D1617" s="31" t="s">
        <v>229</v>
      </c>
      <c r="E1617" s="31">
        <v>2019</v>
      </c>
      <c r="F1617" s="31" t="s">
        <v>66</v>
      </c>
      <c r="G1617" s="26" t="s">
        <v>186</v>
      </c>
      <c r="H1617" s="31" t="s">
        <v>743</v>
      </c>
      <c r="I1617" s="31" t="s">
        <v>1280</v>
      </c>
      <c r="J1617" s="31">
        <f>INDEX('LA lookup'!H:H,MATCH('Known to services raw data'!B1617,'LA lookup'!G:G,0))</f>
        <v>106378</v>
      </c>
      <c r="K1617" s="31" t="s">
        <v>1280</v>
      </c>
      <c r="L1617" s="31" t="str">
        <f t="shared" si="98"/>
        <v>N/A</v>
      </c>
      <c r="M1617" s="31" t="s">
        <v>70</v>
      </c>
      <c r="N1617" s="31">
        <f t="shared" si="99"/>
        <v>0</v>
      </c>
    </row>
    <row r="1618" spans="1:14" x14ac:dyDescent="0.45">
      <c r="A1618" s="31" t="str">
        <f t="shared" si="97"/>
        <v>E06000043_Children in care in residential homes, NHS trusts or mother &amp; baby units_Number</v>
      </c>
      <c r="B1618" s="31" t="s">
        <v>263</v>
      </c>
      <c r="C1618" s="31" t="s">
        <v>264</v>
      </c>
      <c r="D1618" s="31" t="s">
        <v>229</v>
      </c>
      <c r="E1618" s="31">
        <v>2019</v>
      </c>
      <c r="F1618" s="31" t="s">
        <v>66</v>
      </c>
      <c r="G1618" s="26" t="s">
        <v>186</v>
      </c>
      <c r="H1618" s="31" t="s">
        <v>743</v>
      </c>
      <c r="I1618" s="31">
        <v>0</v>
      </c>
      <c r="J1618" s="31">
        <f>INDEX('LA lookup'!H:H,MATCH('Known to services raw data'!B1618,'LA lookup'!G:G,0))</f>
        <v>51005</v>
      </c>
      <c r="K1618" s="31">
        <v>0</v>
      </c>
      <c r="L1618" s="31" t="str">
        <f t="shared" si="98"/>
        <v>0 per 1000 0-17 yr olds</v>
      </c>
      <c r="M1618" s="31">
        <v>0</v>
      </c>
      <c r="N1618" s="31">
        <f t="shared" si="99"/>
        <v>0</v>
      </c>
    </row>
    <row r="1619" spans="1:14" x14ac:dyDescent="0.45">
      <c r="A1619" s="31" t="str">
        <f t="shared" si="97"/>
        <v>E10000014_Children in care in residential homes, NHS trusts or mother &amp; baby units_Number</v>
      </c>
      <c r="B1619" s="31" t="s">
        <v>309</v>
      </c>
      <c r="C1619" s="31" t="s">
        <v>310</v>
      </c>
      <c r="D1619" s="31" t="s">
        <v>229</v>
      </c>
      <c r="E1619" s="31">
        <v>2019</v>
      </c>
      <c r="F1619" s="31" t="s">
        <v>66</v>
      </c>
      <c r="G1619" s="26" t="s">
        <v>186</v>
      </c>
      <c r="H1619" s="31" t="s">
        <v>743</v>
      </c>
      <c r="I1619" s="31">
        <v>9</v>
      </c>
      <c r="J1619" s="31">
        <f>INDEX('LA lookup'!H:H,MATCH('Known to services raw data'!B1619,'LA lookup'!G:G,0))</f>
        <v>284002</v>
      </c>
      <c r="K1619" s="31">
        <v>3.1689917676636077E-5</v>
      </c>
      <c r="L1619" s="31" t="str">
        <f t="shared" si="98"/>
        <v>0 per 1000 0-17 yr olds</v>
      </c>
      <c r="M1619" s="31">
        <v>3.1689917676636079E-2</v>
      </c>
      <c r="N1619" s="31">
        <f t="shared" si="99"/>
        <v>0</v>
      </c>
    </row>
    <row r="1620" spans="1:14" x14ac:dyDescent="0.45">
      <c r="A1620" s="31" t="str">
        <f t="shared" si="97"/>
        <v>E06000044_Children in care in residential homes, NHS trusts or mother &amp; baby units_Number</v>
      </c>
      <c r="B1620" s="31" t="s">
        <v>383</v>
      </c>
      <c r="C1620" s="31" t="s">
        <v>384</v>
      </c>
      <c r="D1620" s="31" t="s">
        <v>229</v>
      </c>
      <c r="E1620" s="31">
        <v>2019</v>
      </c>
      <c r="F1620" s="31" t="s">
        <v>66</v>
      </c>
      <c r="G1620" s="26" t="s">
        <v>186</v>
      </c>
      <c r="H1620" s="31" t="s">
        <v>743</v>
      </c>
      <c r="I1620" s="31" t="s">
        <v>1280</v>
      </c>
      <c r="J1620" s="31">
        <f>INDEX('LA lookup'!H:H,MATCH('Known to services raw data'!B1620,'LA lookup'!G:G,0))</f>
        <v>44046</v>
      </c>
      <c r="K1620" s="31" t="s">
        <v>1280</v>
      </c>
      <c r="L1620" s="31" t="str">
        <f t="shared" si="98"/>
        <v>N/A</v>
      </c>
      <c r="M1620" s="31" t="s">
        <v>70</v>
      </c>
      <c r="N1620" s="31">
        <f t="shared" si="99"/>
        <v>0</v>
      </c>
    </row>
    <row r="1621" spans="1:14" x14ac:dyDescent="0.45">
      <c r="A1621" s="31" t="str">
        <f t="shared" si="97"/>
        <v>E06000045_Children in care in residential homes, NHS trusts or mother &amp; baby units_Number</v>
      </c>
      <c r="B1621" s="31" t="s">
        <v>577</v>
      </c>
      <c r="C1621" s="31" t="s">
        <v>729</v>
      </c>
      <c r="D1621" s="31" t="s">
        <v>229</v>
      </c>
      <c r="E1621" s="31">
        <v>2019</v>
      </c>
      <c r="F1621" s="31" t="s">
        <v>66</v>
      </c>
      <c r="G1621" s="26" t="s">
        <v>186</v>
      </c>
      <c r="H1621" s="31" t="s">
        <v>743</v>
      </c>
      <c r="I1621" s="31" t="s">
        <v>1280</v>
      </c>
      <c r="J1621" s="31">
        <f>INDEX('LA lookup'!H:H,MATCH('Known to services raw data'!B1621,'LA lookup'!G:G,0))</f>
        <v>50832</v>
      </c>
      <c r="K1621" s="31" t="s">
        <v>1280</v>
      </c>
      <c r="L1621" s="31" t="str">
        <f t="shared" si="98"/>
        <v>N/A</v>
      </c>
      <c r="M1621" s="31" t="s">
        <v>70</v>
      </c>
      <c r="N1621" s="31">
        <f t="shared" si="99"/>
        <v>0</v>
      </c>
    </row>
    <row r="1622" spans="1:14" x14ac:dyDescent="0.45">
      <c r="A1622" s="31" t="str">
        <f t="shared" si="97"/>
        <v>E10000018_Children in care in residential homes, NHS trusts or mother &amp; baby units_Number</v>
      </c>
      <c r="B1622" s="31" t="s">
        <v>552</v>
      </c>
      <c r="C1622" s="31" t="s">
        <v>553</v>
      </c>
      <c r="D1622" s="31" t="s">
        <v>229</v>
      </c>
      <c r="E1622" s="31">
        <v>2019</v>
      </c>
      <c r="F1622" s="31" t="s">
        <v>66</v>
      </c>
      <c r="G1622" s="26" t="s">
        <v>186</v>
      </c>
      <c r="H1622" s="31" t="s">
        <v>743</v>
      </c>
      <c r="I1622" s="31" t="s">
        <v>1280</v>
      </c>
      <c r="J1622" s="31">
        <f>INDEX('LA lookup'!H:H,MATCH('Known to services raw data'!B1622,'LA lookup'!G:G,0))</f>
        <v>140307</v>
      </c>
      <c r="K1622" s="31" t="s">
        <v>1280</v>
      </c>
      <c r="L1622" s="31" t="str">
        <f t="shared" si="98"/>
        <v>N/A</v>
      </c>
      <c r="M1622" s="31" t="s">
        <v>70</v>
      </c>
      <c r="N1622" s="31">
        <f t="shared" si="99"/>
        <v>0</v>
      </c>
    </row>
    <row r="1623" spans="1:14" x14ac:dyDescent="0.45">
      <c r="A1623" s="31" t="str">
        <f t="shared" si="97"/>
        <v>E06000016_Children in care in residential homes, NHS trusts or mother &amp; baby units_Number</v>
      </c>
      <c r="B1623" s="31" t="s">
        <v>341</v>
      </c>
      <c r="C1623" s="31" t="s">
        <v>342</v>
      </c>
      <c r="D1623" s="31" t="s">
        <v>229</v>
      </c>
      <c r="E1623" s="31">
        <v>2019</v>
      </c>
      <c r="F1623" s="31" t="s">
        <v>66</v>
      </c>
      <c r="G1623" s="26" t="s">
        <v>186</v>
      </c>
      <c r="H1623" s="31" t="s">
        <v>743</v>
      </c>
      <c r="I1623" s="31" t="s">
        <v>1280</v>
      </c>
      <c r="J1623" s="31">
        <f>INDEX('LA lookup'!H:H,MATCH('Known to services raw data'!B1623,'LA lookup'!G:G,0))</f>
        <v>83994</v>
      </c>
      <c r="K1623" s="31" t="s">
        <v>1280</v>
      </c>
      <c r="L1623" s="31" t="str">
        <f t="shared" si="98"/>
        <v>N/A</v>
      </c>
      <c r="M1623" s="31" t="s">
        <v>70</v>
      </c>
      <c r="N1623" s="31">
        <f t="shared" si="99"/>
        <v>0</v>
      </c>
    </row>
    <row r="1624" spans="1:14" x14ac:dyDescent="0.45">
      <c r="A1624" s="31" t="str">
        <f t="shared" si="97"/>
        <v>E06000017_Children in care in residential homes, NHS trusts or mother &amp; baby units_Number</v>
      </c>
      <c r="B1624" s="31" t="s">
        <v>548</v>
      </c>
      <c r="C1624" s="31" t="s">
        <v>728</v>
      </c>
      <c r="D1624" s="31" t="s">
        <v>229</v>
      </c>
      <c r="E1624" s="31">
        <v>2019</v>
      </c>
      <c r="F1624" s="31" t="s">
        <v>66</v>
      </c>
      <c r="G1624" s="26" t="s">
        <v>186</v>
      </c>
      <c r="H1624" s="31" t="s">
        <v>743</v>
      </c>
      <c r="I1624" s="31" t="s">
        <v>1280</v>
      </c>
      <c r="J1624" s="31">
        <f>INDEX('LA lookup'!H:H,MATCH('Known to services raw data'!B1624,'LA lookup'!G:G,0))</f>
        <v>7807</v>
      </c>
      <c r="K1624" s="31" t="s">
        <v>1280</v>
      </c>
      <c r="L1624" s="31" t="str">
        <f t="shared" si="98"/>
        <v>N/A</v>
      </c>
      <c r="M1624" s="31" t="s">
        <v>70</v>
      </c>
      <c r="N1624" s="31">
        <f t="shared" si="99"/>
        <v>0</v>
      </c>
    </row>
    <row r="1625" spans="1:14" x14ac:dyDescent="0.45">
      <c r="A1625" s="31" t="str">
        <f t="shared" si="97"/>
        <v>E10000028_Children in care in residential homes, NHS trusts or mother &amp; baby units_Number</v>
      </c>
      <c r="B1625" s="31" t="s">
        <v>418</v>
      </c>
      <c r="C1625" s="31" t="s">
        <v>419</v>
      </c>
      <c r="D1625" s="31" t="s">
        <v>229</v>
      </c>
      <c r="E1625" s="31">
        <v>2019</v>
      </c>
      <c r="F1625" s="31" t="s">
        <v>66</v>
      </c>
      <c r="G1625" s="26" t="s">
        <v>186</v>
      </c>
      <c r="H1625" s="31" t="s">
        <v>743</v>
      </c>
      <c r="I1625" s="31">
        <v>5</v>
      </c>
      <c r="J1625" s="31">
        <f>INDEX('LA lookup'!H:H,MATCH('Known to services raw data'!B1625,'LA lookup'!G:G,0))</f>
        <v>169603</v>
      </c>
      <c r="K1625" s="31">
        <v>2.9480610602406797E-5</v>
      </c>
      <c r="L1625" s="31" t="str">
        <f t="shared" si="98"/>
        <v>0 per 1000 0-17 yr olds</v>
      </c>
      <c r="M1625" s="31">
        <v>2.9480610602406799E-2</v>
      </c>
      <c r="N1625" s="31">
        <f t="shared" si="99"/>
        <v>0</v>
      </c>
    </row>
    <row r="1626" spans="1:14" x14ac:dyDescent="0.45">
      <c r="A1626" s="31" t="str">
        <f t="shared" si="97"/>
        <v>E06000021_Children in care in residential homes, NHS trusts or mother &amp; baby units_Number</v>
      </c>
      <c r="B1626" s="31" t="s">
        <v>424</v>
      </c>
      <c r="C1626" s="31" t="s">
        <v>425</v>
      </c>
      <c r="D1626" s="31" t="s">
        <v>229</v>
      </c>
      <c r="E1626" s="31">
        <v>2019</v>
      </c>
      <c r="F1626" s="31" t="s">
        <v>66</v>
      </c>
      <c r="G1626" s="26" t="s">
        <v>186</v>
      </c>
      <c r="H1626" s="31" t="s">
        <v>743</v>
      </c>
      <c r="I1626" s="31">
        <v>5</v>
      </c>
      <c r="J1626" s="31">
        <f>INDEX('LA lookup'!H:H,MATCH('Known to services raw data'!B1626,'LA lookup'!G:G,0))</f>
        <v>57549</v>
      </c>
      <c r="K1626" s="31">
        <v>8.6882482753827174E-5</v>
      </c>
      <c r="L1626" s="31" t="str">
        <f t="shared" si="98"/>
        <v>0.1 per 1000 0-17 yr olds</v>
      </c>
      <c r="M1626" s="31">
        <v>8.6882482753827178E-2</v>
      </c>
      <c r="N1626" s="31">
        <f t="shared" si="99"/>
        <v>0</v>
      </c>
    </row>
    <row r="1627" spans="1:14" x14ac:dyDescent="0.45">
      <c r="A1627" s="31" t="str">
        <f t="shared" si="97"/>
        <v>E06000054_Children in care in residential homes, NHS trusts or mother &amp; baby units_Number</v>
      </c>
      <c r="B1627" s="31" t="s">
        <v>462</v>
      </c>
      <c r="C1627" s="31" t="s">
        <v>463</v>
      </c>
      <c r="D1627" s="31" t="s">
        <v>229</v>
      </c>
      <c r="E1627" s="31">
        <v>2019</v>
      </c>
      <c r="F1627" s="31" t="s">
        <v>66</v>
      </c>
      <c r="G1627" s="26" t="s">
        <v>186</v>
      </c>
      <c r="H1627" s="31" t="s">
        <v>743</v>
      </c>
      <c r="I1627" s="31">
        <v>9</v>
      </c>
      <c r="J1627" s="31">
        <f>INDEX('LA lookup'!H:H,MATCH('Known to services raw data'!B1627,'LA lookup'!G:G,0))</f>
        <v>105692</v>
      </c>
      <c r="K1627" s="31">
        <v>8.515308632630662E-5</v>
      </c>
      <c r="L1627" s="31" t="str">
        <f t="shared" si="98"/>
        <v>0.1 per 1000 0-17 yr olds</v>
      </c>
      <c r="M1627" s="31">
        <v>8.5153086326306623E-2</v>
      </c>
      <c r="N1627" s="31">
        <f t="shared" si="99"/>
        <v>0</v>
      </c>
    </row>
    <row r="1628" spans="1:14" x14ac:dyDescent="0.45">
      <c r="A1628" s="31" t="str">
        <f t="shared" si="97"/>
        <v>E06000030_Children in care in residential homes, NHS trusts or mother &amp; baby units_Number</v>
      </c>
      <c r="B1628" s="31" t="s">
        <v>434</v>
      </c>
      <c r="C1628" s="31" t="s">
        <v>435</v>
      </c>
      <c r="D1628" s="31" t="s">
        <v>229</v>
      </c>
      <c r="E1628" s="31">
        <v>2019</v>
      </c>
      <c r="F1628" s="31" t="s">
        <v>66</v>
      </c>
      <c r="G1628" s="26" t="s">
        <v>186</v>
      </c>
      <c r="H1628" s="31" t="s">
        <v>743</v>
      </c>
      <c r="I1628" s="31">
        <v>35</v>
      </c>
      <c r="J1628" s="31">
        <f>INDEX('LA lookup'!H:H,MATCH('Known to services raw data'!B1628,'LA lookup'!G:G,0))</f>
        <v>50239</v>
      </c>
      <c r="K1628" s="31">
        <v>6.9666991779294973E-4</v>
      </c>
      <c r="L1628" s="31" t="str">
        <f t="shared" si="98"/>
        <v>0.7 per 1000 0-17 yr olds</v>
      </c>
      <c r="M1628" s="31">
        <v>0.69666991779294973</v>
      </c>
      <c r="N1628" s="31">
        <f t="shared" si="99"/>
        <v>0</v>
      </c>
    </row>
    <row r="1629" spans="1:14" x14ac:dyDescent="0.45">
      <c r="A1629" s="31" t="str">
        <f t="shared" si="97"/>
        <v>E06000036_Children in care in residential homes, NHS trusts or mother &amp; baby units_Number</v>
      </c>
      <c r="B1629" s="31" t="s">
        <v>257</v>
      </c>
      <c r="C1629" s="31" t="s">
        <v>258</v>
      </c>
      <c r="D1629" s="31" t="s">
        <v>229</v>
      </c>
      <c r="E1629" s="31">
        <v>2019</v>
      </c>
      <c r="F1629" s="31" t="s">
        <v>66</v>
      </c>
      <c r="G1629" s="26" t="s">
        <v>186</v>
      </c>
      <c r="H1629" s="31" t="s">
        <v>743</v>
      </c>
      <c r="I1629" s="31" t="s">
        <v>1280</v>
      </c>
      <c r="J1629" s="31">
        <f>INDEX('LA lookup'!H:H,MATCH('Known to services raw data'!B1629,'LA lookup'!G:G,0))</f>
        <v>28336</v>
      </c>
      <c r="K1629" s="31" t="s">
        <v>1280</v>
      </c>
      <c r="L1629" s="31" t="str">
        <f t="shared" si="98"/>
        <v>N/A</v>
      </c>
      <c r="M1629" s="31" t="s">
        <v>70</v>
      </c>
      <c r="N1629" s="31">
        <f t="shared" si="99"/>
        <v>0</v>
      </c>
    </row>
    <row r="1630" spans="1:14" x14ac:dyDescent="0.45">
      <c r="A1630" s="31" t="str">
        <f t="shared" si="97"/>
        <v>E06000040_Children in care in residential homes, NHS trusts or mother &amp; baby units_Number</v>
      </c>
      <c r="B1630" s="31" t="s">
        <v>555</v>
      </c>
      <c r="C1630" s="31" t="s">
        <v>727</v>
      </c>
      <c r="D1630" s="31" t="s">
        <v>229</v>
      </c>
      <c r="E1630" s="31">
        <v>2019</v>
      </c>
      <c r="F1630" s="31" t="s">
        <v>66</v>
      </c>
      <c r="G1630" s="26" t="s">
        <v>186</v>
      </c>
      <c r="H1630" s="31" t="s">
        <v>743</v>
      </c>
      <c r="I1630" s="31" t="s">
        <v>1280</v>
      </c>
      <c r="J1630" s="31">
        <f>INDEX('LA lookup'!H:H,MATCH('Known to services raw data'!B1630,'LA lookup'!G:G,0))</f>
        <v>34604</v>
      </c>
      <c r="K1630" s="31" t="s">
        <v>1280</v>
      </c>
      <c r="L1630" s="31" t="str">
        <f t="shared" si="98"/>
        <v>N/A</v>
      </c>
      <c r="M1630" s="31" t="s">
        <v>70</v>
      </c>
      <c r="N1630" s="31">
        <f t="shared" si="99"/>
        <v>0</v>
      </c>
    </row>
    <row r="1631" spans="1:14" x14ac:dyDescent="0.45">
      <c r="A1631" s="31" t="str">
        <f t="shared" si="97"/>
        <v>E06000037_Children in care in residential homes, NHS trusts or mother &amp; baby units_Number</v>
      </c>
      <c r="B1631" s="31" t="s">
        <v>456</v>
      </c>
      <c r="C1631" s="31" t="s">
        <v>457</v>
      </c>
      <c r="D1631" s="31" t="s">
        <v>229</v>
      </c>
      <c r="E1631" s="31">
        <v>2019</v>
      </c>
      <c r="F1631" s="31" t="s">
        <v>66</v>
      </c>
      <c r="G1631" s="26" t="s">
        <v>186</v>
      </c>
      <c r="H1631" s="31" t="s">
        <v>743</v>
      </c>
      <c r="I1631" s="31" t="s">
        <v>1280</v>
      </c>
      <c r="J1631" s="31">
        <f>INDEX('LA lookup'!H:H,MATCH('Known to services raw data'!B1631,'LA lookup'!G:G,0))</f>
        <v>35623</v>
      </c>
      <c r="K1631" s="31" t="s">
        <v>1280</v>
      </c>
      <c r="L1631" s="31" t="str">
        <f t="shared" si="98"/>
        <v>N/A</v>
      </c>
      <c r="M1631" s="31" t="s">
        <v>70</v>
      </c>
      <c r="N1631" s="31">
        <f t="shared" si="99"/>
        <v>0</v>
      </c>
    </row>
    <row r="1632" spans="1:14" x14ac:dyDescent="0.45">
      <c r="A1632" s="31" t="str">
        <f t="shared" si="97"/>
        <v>E06000038_Children in care in residential homes, NHS trusts or mother &amp; baby units_Number</v>
      </c>
      <c r="B1632" s="31" t="s">
        <v>557</v>
      </c>
      <c r="C1632" s="31" t="s">
        <v>726</v>
      </c>
      <c r="D1632" s="31" t="s">
        <v>229</v>
      </c>
      <c r="E1632" s="31">
        <v>2019</v>
      </c>
      <c r="F1632" s="31" t="s">
        <v>66</v>
      </c>
      <c r="G1632" s="26" t="s">
        <v>186</v>
      </c>
      <c r="H1632" s="31" t="s">
        <v>743</v>
      </c>
      <c r="I1632" s="31">
        <v>10</v>
      </c>
      <c r="J1632" s="31">
        <f>INDEX('LA lookup'!H:H,MATCH('Known to services raw data'!B1632,'LA lookup'!G:G,0))</f>
        <v>37080</v>
      </c>
      <c r="K1632" s="31">
        <v>2.6968716289104636E-4</v>
      </c>
      <c r="L1632" s="31" t="str">
        <f t="shared" si="98"/>
        <v>0.3 per 1000 0-17 yr olds</v>
      </c>
      <c r="M1632" s="31">
        <v>0.26968716289104638</v>
      </c>
      <c r="N1632" s="31">
        <f t="shared" si="99"/>
        <v>0</v>
      </c>
    </row>
    <row r="1633" spans="1:14" x14ac:dyDescent="0.45">
      <c r="A1633" s="31" t="str">
        <f t="shared" si="97"/>
        <v>E06000039_Children in care in residential homes, NHS trusts or mother &amp; baby units_Number</v>
      </c>
      <c r="B1633" s="31" t="s">
        <v>404</v>
      </c>
      <c r="C1633" s="31" t="s">
        <v>405</v>
      </c>
      <c r="D1633" s="31" t="s">
        <v>229</v>
      </c>
      <c r="E1633" s="31">
        <v>2019</v>
      </c>
      <c r="F1633" s="31" t="s">
        <v>66</v>
      </c>
      <c r="G1633" s="26" t="s">
        <v>186</v>
      </c>
      <c r="H1633" s="31" t="s">
        <v>743</v>
      </c>
      <c r="I1633" s="31" t="s">
        <v>1280</v>
      </c>
      <c r="J1633" s="31">
        <f>INDEX('LA lookup'!H:H,MATCH('Known to services raw data'!B1633,'LA lookup'!G:G,0))</f>
        <v>42699</v>
      </c>
      <c r="K1633" s="31" t="s">
        <v>1280</v>
      </c>
      <c r="L1633" s="31" t="str">
        <f t="shared" si="98"/>
        <v>N/A</v>
      </c>
      <c r="M1633" s="31" t="s">
        <v>70</v>
      </c>
      <c r="N1633" s="31">
        <f t="shared" si="99"/>
        <v>0</v>
      </c>
    </row>
    <row r="1634" spans="1:14" x14ac:dyDescent="0.45">
      <c r="A1634" s="31" t="str">
        <f t="shared" si="97"/>
        <v>E06000041_Children in care in residential homes, NHS trusts or mother &amp; baby units_Number</v>
      </c>
      <c r="B1634" s="31" t="s">
        <v>466</v>
      </c>
      <c r="C1634" s="31" t="s">
        <v>467</v>
      </c>
      <c r="D1634" s="31" t="s">
        <v>229</v>
      </c>
      <c r="E1634" s="31">
        <v>2019</v>
      </c>
      <c r="F1634" s="31" t="s">
        <v>66</v>
      </c>
      <c r="G1634" s="26" t="s">
        <v>186</v>
      </c>
      <c r="H1634" s="31" t="s">
        <v>743</v>
      </c>
      <c r="I1634" s="31" t="s">
        <v>1280</v>
      </c>
      <c r="J1634" s="31">
        <f>INDEX('LA lookup'!H:H,MATCH('Known to services raw data'!B1634,'LA lookup'!G:G,0))</f>
        <v>39532</v>
      </c>
      <c r="K1634" s="31" t="s">
        <v>1280</v>
      </c>
      <c r="L1634" s="31" t="str">
        <f t="shared" si="98"/>
        <v>N/A</v>
      </c>
      <c r="M1634" s="31" t="s">
        <v>70</v>
      </c>
      <c r="N1634" s="31">
        <f t="shared" si="99"/>
        <v>0</v>
      </c>
    </row>
    <row r="1635" spans="1:14" x14ac:dyDescent="0.45">
      <c r="A1635" s="31" t="str">
        <f t="shared" si="97"/>
        <v>E10000003_Children in care in residential homes, NHS trusts or mother &amp; baby units_Number</v>
      </c>
      <c r="B1635" s="31" t="s">
        <v>275</v>
      </c>
      <c r="C1635" s="31" t="s">
        <v>276</v>
      </c>
      <c r="D1635" s="31" t="s">
        <v>229</v>
      </c>
      <c r="E1635" s="31">
        <v>2019</v>
      </c>
      <c r="F1635" s="31" t="s">
        <v>66</v>
      </c>
      <c r="G1635" s="26" t="s">
        <v>186</v>
      </c>
      <c r="H1635" s="31" t="s">
        <v>743</v>
      </c>
      <c r="I1635" s="31" t="s">
        <v>1280</v>
      </c>
      <c r="J1635" s="31">
        <f>INDEX('LA lookup'!H:H,MATCH('Known to services raw data'!B1635,'LA lookup'!G:G,0))</f>
        <v>135719</v>
      </c>
      <c r="K1635" s="31" t="s">
        <v>1280</v>
      </c>
      <c r="L1635" s="31" t="str">
        <f t="shared" si="98"/>
        <v>N/A</v>
      </c>
      <c r="M1635" s="31" t="s">
        <v>70</v>
      </c>
      <c r="N1635" s="31">
        <f t="shared" si="99"/>
        <v>0</v>
      </c>
    </row>
    <row r="1636" spans="1:14" x14ac:dyDescent="0.45">
      <c r="A1636" s="31" t="str">
        <f t="shared" si="97"/>
        <v>E06000031_Children in care in residential homes, NHS trusts or mother &amp; baby units_Number</v>
      </c>
      <c r="B1636" s="31" t="s">
        <v>379</v>
      </c>
      <c r="C1636" s="31" t="s">
        <v>380</v>
      </c>
      <c r="D1636" s="31" t="s">
        <v>229</v>
      </c>
      <c r="E1636" s="31">
        <v>2019</v>
      </c>
      <c r="F1636" s="31" t="s">
        <v>66</v>
      </c>
      <c r="G1636" s="26" t="s">
        <v>186</v>
      </c>
      <c r="H1636" s="31" t="s">
        <v>743</v>
      </c>
      <c r="I1636" s="31">
        <v>11</v>
      </c>
      <c r="J1636" s="31">
        <f>INDEX('LA lookup'!H:H,MATCH('Known to services raw data'!B1636,'LA lookup'!G:G,0))</f>
        <v>51137</v>
      </c>
      <c r="K1636" s="31">
        <v>2.1510843420615211E-4</v>
      </c>
      <c r="L1636" s="31" t="str">
        <f t="shared" si="98"/>
        <v>0.2 per 1000 0-17 yr olds</v>
      </c>
      <c r="M1636" s="31">
        <v>0.21510843420615211</v>
      </c>
      <c r="N1636" s="31">
        <f t="shared" si="99"/>
        <v>0</v>
      </c>
    </row>
    <row r="1637" spans="1:14" x14ac:dyDescent="0.45">
      <c r="A1637" s="31" t="str">
        <f t="shared" si="97"/>
        <v>E06000006_Children in care in residential homes, NHS trusts or mother &amp; baby units_Number</v>
      </c>
      <c r="B1637" s="31" t="s">
        <v>531</v>
      </c>
      <c r="C1637" s="31" t="s">
        <v>722</v>
      </c>
      <c r="D1637" s="31" t="s">
        <v>229</v>
      </c>
      <c r="E1637" s="31">
        <v>2019</v>
      </c>
      <c r="F1637" s="31" t="s">
        <v>66</v>
      </c>
      <c r="G1637" s="26" t="s">
        <v>186</v>
      </c>
      <c r="H1637" s="31" t="s">
        <v>743</v>
      </c>
      <c r="I1637" s="31" t="s">
        <v>1280</v>
      </c>
      <c r="J1637" s="31">
        <f>INDEX('LA lookup'!H:H,MATCH('Known to services raw data'!B1637,'LA lookup'!G:G,0))</f>
        <v>28617</v>
      </c>
      <c r="K1637" s="31" t="s">
        <v>1280</v>
      </c>
      <c r="L1637" s="31" t="str">
        <f t="shared" si="98"/>
        <v>N/A</v>
      </c>
      <c r="M1637" s="31" t="s">
        <v>70</v>
      </c>
      <c r="N1637" s="31">
        <f t="shared" si="99"/>
        <v>0</v>
      </c>
    </row>
    <row r="1638" spans="1:14" x14ac:dyDescent="0.45">
      <c r="A1638" s="31" t="str">
        <f t="shared" si="97"/>
        <v>E06000007_Children in care in residential homes, NHS trusts or mother &amp; baby units_Number</v>
      </c>
      <c r="B1638" s="31" t="s">
        <v>452</v>
      </c>
      <c r="C1638" s="31" t="s">
        <v>453</v>
      </c>
      <c r="D1638" s="31" t="s">
        <v>229</v>
      </c>
      <c r="E1638" s="31">
        <v>2019</v>
      </c>
      <c r="F1638" s="31" t="s">
        <v>66</v>
      </c>
      <c r="G1638" s="26" t="s">
        <v>186</v>
      </c>
      <c r="H1638" s="31" t="s">
        <v>743</v>
      </c>
      <c r="I1638" s="31" t="s">
        <v>1280</v>
      </c>
      <c r="J1638" s="31">
        <f>INDEX('LA lookup'!H:H,MATCH('Known to services raw data'!B1638,'LA lookup'!G:G,0))</f>
        <v>44484</v>
      </c>
      <c r="K1638" s="31" t="s">
        <v>1280</v>
      </c>
      <c r="L1638" s="31" t="str">
        <f t="shared" si="98"/>
        <v>N/A</v>
      </c>
      <c r="M1638" s="31" t="s">
        <v>70</v>
      </c>
      <c r="N1638" s="31">
        <f t="shared" si="99"/>
        <v>0</v>
      </c>
    </row>
    <row r="1639" spans="1:14" x14ac:dyDescent="0.45">
      <c r="A1639" s="31" t="str">
        <f t="shared" si="97"/>
        <v>E10000008_Children in care in residential homes, NHS trusts or mother &amp; baby units_Number</v>
      </c>
      <c r="B1639" s="31" t="s">
        <v>504</v>
      </c>
      <c r="C1639" s="31" t="s">
        <v>505</v>
      </c>
      <c r="D1639" s="31" t="s">
        <v>229</v>
      </c>
      <c r="E1639" s="31">
        <v>2019</v>
      </c>
      <c r="F1639" s="31" t="s">
        <v>66</v>
      </c>
      <c r="G1639" s="26" t="s">
        <v>186</v>
      </c>
      <c r="H1639" s="31" t="s">
        <v>743</v>
      </c>
      <c r="I1639" s="31" t="s">
        <v>1280</v>
      </c>
      <c r="J1639" s="31">
        <f>INDEX('LA lookup'!H:H,MATCH('Known to services raw data'!B1639,'LA lookup'!G:G,0))</f>
        <v>145878</v>
      </c>
      <c r="K1639" s="31" t="s">
        <v>1280</v>
      </c>
      <c r="L1639" s="31" t="str">
        <f t="shared" si="98"/>
        <v>N/A</v>
      </c>
      <c r="M1639" s="31" t="s">
        <v>70</v>
      </c>
      <c r="N1639" s="31">
        <f t="shared" si="99"/>
        <v>0</v>
      </c>
    </row>
    <row r="1640" spans="1:14" x14ac:dyDescent="0.45">
      <c r="A1640" s="31" t="str">
        <f t="shared" si="97"/>
        <v>E06000026_Children in care in residential homes, NHS trusts or mother &amp; baby units_Number</v>
      </c>
      <c r="B1640" s="31" t="s">
        <v>381</v>
      </c>
      <c r="C1640" s="31" t="s">
        <v>382</v>
      </c>
      <c r="D1640" s="31" t="s">
        <v>229</v>
      </c>
      <c r="E1640" s="31">
        <v>2019</v>
      </c>
      <c r="F1640" s="31" t="s">
        <v>66</v>
      </c>
      <c r="G1640" s="26" t="s">
        <v>186</v>
      </c>
      <c r="H1640" s="31" t="s">
        <v>743</v>
      </c>
      <c r="I1640" s="31">
        <v>8</v>
      </c>
      <c r="J1640" s="31">
        <f>INDEX('LA lookup'!H:H,MATCH('Known to services raw data'!B1640,'LA lookup'!G:G,0))</f>
        <v>52552</v>
      </c>
      <c r="K1640" s="31">
        <v>1.5223017202009437E-4</v>
      </c>
      <c r="L1640" s="31" t="str">
        <f t="shared" si="98"/>
        <v>0.2 per 1000 0-17 yr olds</v>
      </c>
      <c r="M1640" s="31">
        <v>0.15223017202009437</v>
      </c>
      <c r="N1640" s="31">
        <f t="shared" si="99"/>
        <v>0</v>
      </c>
    </row>
    <row r="1641" spans="1:14" x14ac:dyDescent="0.45">
      <c r="A1641" s="31" t="str">
        <f t="shared" si="97"/>
        <v>E06000027_Children in care in residential homes, NHS trusts or mother &amp; baby units_Number</v>
      </c>
      <c r="B1641" s="31" t="s">
        <v>438</v>
      </c>
      <c r="C1641" s="31" t="s">
        <v>439</v>
      </c>
      <c r="D1641" s="31" t="s">
        <v>229</v>
      </c>
      <c r="E1641" s="31">
        <v>2019</v>
      </c>
      <c r="F1641" s="31" t="s">
        <v>66</v>
      </c>
      <c r="G1641" s="26" t="s">
        <v>186</v>
      </c>
      <c r="H1641" s="31" t="s">
        <v>743</v>
      </c>
      <c r="I1641" s="31" t="s">
        <v>1280</v>
      </c>
      <c r="J1641" s="31">
        <f>INDEX('LA lookup'!H:H,MATCH('Known to services raw data'!B1641,'LA lookup'!G:G,0))</f>
        <v>25423</v>
      </c>
      <c r="K1641" s="31" t="s">
        <v>1280</v>
      </c>
      <c r="L1641" s="31" t="str">
        <f t="shared" si="98"/>
        <v>N/A</v>
      </c>
      <c r="M1641" s="31" t="s">
        <v>70</v>
      </c>
      <c r="N1641" s="31">
        <f t="shared" si="99"/>
        <v>0</v>
      </c>
    </row>
    <row r="1642" spans="1:14" x14ac:dyDescent="0.45">
      <c r="A1642" s="31" t="str">
        <f t="shared" si="97"/>
        <v>E10000012_Children in care in residential homes, NHS trusts or mother &amp; baby units_Number</v>
      </c>
      <c r="B1642" s="31" t="s">
        <v>303</v>
      </c>
      <c r="C1642" s="31" t="s">
        <v>304</v>
      </c>
      <c r="D1642" s="31" t="s">
        <v>229</v>
      </c>
      <c r="E1642" s="31">
        <v>2019</v>
      </c>
      <c r="F1642" s="31" t="s">
        <v>66</v>
      </c>
      <c r="G1642" s="26" t="s">
        <v>186</v>
      </c>
      <c r="H1642" s="31" t="s">
        <v>743</v>
      </c>
      <c r="I1642" s="31">
        <v>14</v>
      </c>
      <c r="J1642" s="31">
        <f>INDEX('LA lookup'!H:H,MATCH('Known to services raw data'!B1642,'LA lookup'!G:G,0))</f>
        <v>311172</v>
      </c>
      <c r="K1642" s="31">
        <v>4.499119458048925E-5</v>
      </c>
      <c r="L1642" s="31" t="str">
        <f t="shared" si="98"/>
        <v>0 per 1000 0-17 yr olds</v>
      </c>
      <c r="M1642" s="31">
        <v>4.4991194580489252E-2</v>
      </c>
      <c r="N1642" s="31">
        <f t="shared" si="99"/>
        <v>0</v>
      </c>
    </row>
    <row r="1643" spans="1:14" x14ac:dyDescent="0.45">
      <c r="A1643" s="31" t="str">
        <f t="shared" si="97"/>
        <v>E06000033_Children in care in residential homes, NHS trusts or mother &amp; baby units_Number</v>
      </c>
      <c r="B1643" s="31" t="s">
        <v>412</v>
      </c>
      <c r="C1643" s="31" t="s">
        <v>413</v>
      </c>
      <c r="D1643" s="31" t="s">
        <v>229</v>
      </c>
      <c r="E1643" s="31">
        <v>2019</v>
      </c>
      <c r="F1643" s="31" t="s">
        <v>66</v>
      </c>
      <c r="G1643" s="26" t="s">
        <v>186</v>
      </c>
      <c r="H1643" s="31" t="s">
        <v>743</v>
      </c>
      <c r="I1643" s="31" t="s">
        <v>1280</v>
      </c>
      <c r="J1643" s="31">
        <f>INDEX('LA lookup'!H:H,MATCH('Known to services raw data'!B1643,'LA lookup'!G:G,0))</f>
        <v>39540</v>
      </c>
      <c r="K1643" s="31" t="s">
        <v>1280</v>
      </c>
      <c r="L1643" s="31" t="str">
        <f t="shared" si="98"/>
        <v>N/A</v>
      </c>
      <c r="M1643" s="31" t="s">
        <v>70</v>
      </c>
      <c r="N1643" s="31">
        <f t="shared" si="99"/>
        <v>0</v>
      </c>
    </row>
    <row r="1644" spans="1:14" x14ac:dyDescent="0.45">
      <c r="A1644" s="31" t="str">
        <f t="shared" si="97"/>
        <v>E06000034_Children in care in residential homes, NHS trusts or mother &amp; baby units_Number</v>
      </c>
      <c r="B1644" s="31" t="s">
        <v>493</v>
      </c>
      <c r="C1644" s="31" t="s">
        <v>731</v>
      </c>
      <c r="D1644" s="31" t="s">
        <v>229</v>
      </c>
      <c r="E1644" s="31">
        <v>2019</v>
      </c>
      <c r="F1644" s="31" t="s">
        <v>66</v>
      </c>
      <c r="G1644" s="26" t="s">
        <v>186</v>
      </c>
      <c r="H1644" s="31" t="s">
        <v>743</v>
      </c>
      <c r="I1644" s="31">
        <v>0</v>
      </c>
      <c r="J1644" s="31">
        <f>INDEX('LA lookup'!H:H,MATCH('Known to services raw data'!B1644,'LA lookup'!G:G,0))</f>
        <v>43762</v>
      </c>
      <c r="K1644" s="31">
        <v>0</v>
      </c>
      <c r="L1644" s="31" t="str">
        <f t="shared" si="98"/>
        <v>0 per 1000 0-17 yr olds</v>
      </c>
      <c r="M1644" s="31">
        <v>0</v>
      </c>
      <c r="N1644" s="31">
        <f t="shared" si="99"/>
        <v>0</v>
      </c>
    </row>
    <row r="1645" spans="1:14" x14ac:dyDescent="0.45">
      <c r="A1645" s="31" t="str">
        <f t="shared" si="97"/>
        <v>E06000019_Children in care in residential homes, NHS trusts or mother &amp; baby units_Number</v>
      </c>
      <c r="B1645" s="31" t="s">
        <v>317</v>
      </c>
      <c r="C1645" s="31" t="s">
        <v>318</v>
      </c>
      <c r="D1645" s="31" t="s">
        <v>229</v>
      </c>
      <c r="E1645" s="31">
        <v>2019</v>
      </c>
      <c r="F1645" s="31" t="s">
        <v>66</v>
      </c>
      <c r="G1645" s="26" t="s">
        <v>186</v>
      </c>
      <c r="H1645" s="31" t="s">
        <v>743</v>
      </c>
      <c r="I1645" s="31" t="s">
        <v>1280</v>
      </c>
      <c r="J1645" s="31">
        <f>INDEX('LA lookup'!H:H,MATCH('Known to services raw data'!B1645,'LA lookup'!G:G,0))</f>
        <v>36103</v>
      </c>
      <c r="K1645" s="31" t="s">
        <v>1280</v>
      </c>
      <c r="L1645" s="31" t="str">
        <f t="shared" si="98"/>
        <v>N/A</v>
      </c>
      <c r="M1645" s="31" t="s">
        <v>70</v>
      </c>
      <c r="N1645" s="31">
        <f t="shared" si="99"/>
        <v>0</v>
      </c>
    </row>
    <row r="1646" spans="1:14" x14ac:dyDescent="0.45">
      <c r="A1646" s="31" t="str">
        <f t="shared" si="97"/>
        <v>E10000034_Children in care in residential homes, NHS trusts or mother &amp; baby units_Number</v>
      </c>
      <c r="B1646" s="31" t="s">
        <v>470</v>
      </c>
      <c r="C1646" s="31" t="s">
        <v>471</v>
      </c>
      <c r="D1646" s="31" t="s">
        <v>229</v>
      </c>
      <c r="E1646" s="31">
        <v>2019</v>
      </c>
      <c r="F1646" s="31" t="s">
        <v>66</v>
      </c>
      <c r="G1646" s="26" t="s">
        <v>186</v>
      </c>
      <c r="H1646" s="31" t="s">
        <v>743</v>
      </c>
      <c r="I1646" s="31" t="s">
        <v>1280</v>
      </c>
      <c r="J1646" s="31">
        <f>INDEX('LA lookup'!H:H,MATCH('Known to services raw data'!B1646,'LA lookup'!G:G,0))</f>
        <v>117783</v>
      </c>
      <c r="K1646" s="31" t="s">
        <v>1280</v>
      </c>
      <c r="L1646" s="31" t="str">
        <f t="shared" si="98"/>
        <v>N/A</v>
      </c>
      <c r="M1646" s="31" t="s">
        <v>70</v>
      </c>
      <c r="N1646" s="31">
        <f t="shared" si="99"/>
        <v>0</v>
      </c>
    </row>
    <row r="1647" spans="1:14" x14ac:dyDescent="0.45">
      <c r="A1647" s="31" t="str">
        <f t="shared" si="97"/>
        <v>E10000016_Children in care in residential homes, NHS trusts or mother &amp; baby units_Number</v>
      </c>
      <c r="B1647" s="31" t="s">
        <v>327</v>
      </c>
      <c r="C1647" s="31" t="s">
        <v>328</v>
      </c>
      <c r="D1647" s="31" t="s">
        <v>229</v>
      </c>
      <c r="E1647" s="31">
        <v>2019</v>
      </c>
      <c r="F1647" s="31" t="s">
        <v>66</v>
      </c>
      <c r="G1647" s="26" t="s">
        <v>186</v>
      </c>
      <c r="H1647" s="31" t="s">
        <v>743</v>
      </c>
      <c r="I1647" s="31">
        <v>11</v>
      </c>
      <c r="J1647" s="31">
        <f>INDEX('LA lookup'!H:H,MATCH('Known to services raw data'!B1647,'LA lookup'!G:G,0))</f>
        <v>340140</v>
      </c>
      <c r="K1647" s="31">
        <v>3.2339624860351622E-5</v>
      </c>
      <c r="L1647" s="31" t="str">
        <f t="shared" si="98"/>
        <v>0 per 1000 0-17 yr olds</v>
      </c>
      <c r="M1647" s="31">
        <v>3.2339624860351621E-2</v>
      </c>
      <c r="N1647" s="31">
        <f t="shared" si="99"/>
        <v>0</v>
      </c>
    </row>
    <row r="1648" spans="1:14" x14ac:dyDescent="0.45">
      <c r="A1648" s="31" t="str">
        <f t="shared" si="97"/>
        <v>E06000035_Children in care in residential homes, NHS trusts or mother &amp; baby units_Number</v>
      </c>
      <c r="B1648" s="31" t="s">
        <v>351</v>
      </c>
      <c r="C1648" s="31" t="s">
        <v>352</v>
      </c>
      <c r="D1648" s="31" t="s">
        <v>229</v>
      </c>
      <c r="E1648" s="31">
        <v>2019</v>
      </c>
      <c r="F1648" s="31" t="s">
        <v>66</v>
      </c>
      <c r="G1648" s="26" t="s">
        <v>186</v>
      </c>
      <c r="H1648" s="31" t="s">
        <v>743</v>
      </c>
      <c r="I1648" s="31">
        <v>0</v>
      </c>
      <c r="J1648" s="31">
        <f>INDEX('LA lookup'!H:H,MATCH('Known to services raw data'!B1648,'LA lookup'!G:G,0))</f>
        <v>64391</v>
      </c>
      <c r="K1648" s="31">
        <v>0</v>
      </c>
      <c r="L1648" s="31" t="str">
        <f t="shared" si="98"/>
        <v>0 per 1000 0-17 yr olds</v>
      </c>
      <c r="M1648" s="31">
        <v>0</v>
      </c>
      <c r="N1648" s="31">
        <f t="shared" si="99"/>
        <v>0</v>
      </c>
    </row>
    <row r="1649" spans="1:14" x14ac:dyDescent="0.45">
      <c r="A1649" s="31" t="str">
        <f t="shared" si="97"/>
        <v>E10000017_Children in care in residential homes, NHS trusts or mother &amp; baby units_Number</v>
      </c>
      <c r="B1649" s="31" t="s">
        <v>337</v>
      </c>
      <c r="C1649" s="31" t="s">
        <v>338</v>
      </c>
      <c r="D1649" s="31" t="s">
        <v>229</v>
      </c>
      <c r="E1649" s="31">
        <v>2019</v>
      </c>
      <c r="F1649" s="31" t="s">
        <v>66</v>
      </c>
      <c r="G1649" s="26" t="s">
        <v>186</v>
      </c>
      <c r="H1649" s="31" t="s">
        <v>743</v>
      </c>
      <c r="I1649" s="31">
        <v>73</v>
      </c>
      <c r="J1649" s="31">
        <f>INDEX('LA lookup'!H:H,MATCH('Known to services raw data'!B1649,'LA lookup'!G:G,0))</f>
        <v>249727</v>
      </c>
      <c r="K1649" s="31">
        <v>2.923192125801375E-4</v>
      </c>
      <c r="L1649" s="31" t="str">
        <f t="shared" si="98"/>
        <v>0.3 per 1000 0-17 yr olds</v>
      </c>
      <c r="M1649" s="31">
        <v>0.29231921258013749</v>
      </c>
      <c r="N1649" s="31">
        <f t="shared" si="99"/>
        <v>0</v>
      </c>
    </row>
    <row r="1650" spans="1:14" x14ac:dyDescent="0.45">
      <c r="A1650" s="31" t="str">
        <f t="shared" si="97"/>
        <v>E06000008_Children in care in residential homes, NHS trusts or mother &amp; baby units_Number</v>
      </c>
      <c r="B1650" s="31" t="s">
        <v>247</v>
      </c>
      <c r="C1650" s="31" t="s">
        <v>248</v>
      </c>
      <c r="D1650" s="31" t="s">
        <v>229</v>
      </c>
      <c r="E1650" s="31">
        <v>2019</v>
      </c>
      <c r="F1650" s="31" t="s">
        <v>66</v>
      </c>
      <c r="G1650" s="26" t="s">
        <v>186</v>
      </c>
      <c r="H1650" s="31" t="s">
        <v>743</v>
      </c>
      <c r="I1650" s="31">
        <v>0</v>
      </c>
      <c r="J1650" s="31">
        <f>INDEX('LA lookup'!H:H,MATCH('Known to services raw data'!B1650,'LA lookup'!G:G,0))</f>
        <v>38481</v>
      </c>
      <c r="K1650" s="31">
        <v>0</v>
      </c>
      <c r="L1650" s="31" t="str">
        <f t="shared" si="98"/>
        <v>0 per 1000 0-17 yr olds</v>
      </c>
      <c r="M1650" s="31">
        <v>0</v>
      </c>
      <c r="N1650" s="31">
        <f t="shared" si="99"/>
        <v>0</v>
      </c>
    </row>
    <row r="1651" spans="1:14" x14ac:dyDescent="0.45">
      <c r="A1651" s="31" t="str">
        <f t="shared" si="97"/>
        <v>E06000009_Children in care in residential homes, NHS trusts or mother &amp; baby units_Number</v>
      </c>
      <c r="B1651" s="31" t="s">
        <v>249</v>
      </c>
      <c r="C1651" s="31" t="s">
        <v>250</v>
      </c>
      <c r="D1651" s="31" t="s">
        <v>229</v>
      </c>
      <c r="E1651" s="31">
        <v>2019</v>
      </c>
      <c r="F1651" s="31" t="s">
        <v>66</v>
      </c>
      <c r="G1651" s="26" t="s">
        <v>186</v>
      </c>
      <c r="H1651" s="31" t="s">
        <v>743</v>
      </c>
      <c r="I1651" s="31" t="s">
        <v>1280</v>
      </c>
      <c r="J1651" s="31">
        <f>INDEX('LA lookup'!H:H,MATCH('Known to services raw data'!B1651,'LA lookup'!G:G,0))</f>
        <v>28904</v>
      </c>
      <c r="K1651" s="31" t="s">
        <v>1280</v>
      </c>
      <c r="L1651" s="31" t="str">
        <f t="shared" si="98"/>
        <v>N/A</v>
      </c>
      <c r="M1651" s="31" t="s">
        <v>70</v>
      </c>
      <c r="N1651" s="31">
        <f t="shared" si="99"/>
        <v>0</v>
      </c>
    </row>
    <row r="1652" spans="1:14" x14ac:dyDescent="0.45">
      <c r="A1652" s="31" t="str">
        <f t="shared" si="97"/>
        <v>E10000024_Children in care in residential homes, NHS trusts or mother &amp; baby units_Number</v>
      </c>
      <c r="B1652" s="31" t="s">
        <v>572</v>
      </c>
      <c r="C1652" s="31" t="s">
        <v>573</v>
      </c>
      <c r="D1652" s="31" t="s">
        <v>229</v>
      </c>
      <c r="E1652" s="31">
        <v>2019</v>
      </c>
      <c r="F1652" s="31" t="s">
        <v>66</v>
      </c>
      <c r="G1652" s="26" t="s">
        <v>186</v>
      </c>
      <c r="H1652" s="31" t="s">
        <v>743</v>
      </c>
      <c r="I1652" s="31" t="s">
        <v>1280</v>
      </c>
      <c r="J1652" s="31">
        <f>INDEX('LA lookup'!H:H,MATCH('Known to services raw data'!B1652,'LA lookup'!G:G,0))</f>
        <v>166542</v>
      </c>
      <c r="K1652" s="31" t="s">
        <v>1280</v>
      </c>
      <c r="L1652" s="31" t="str">
        <f t="shared" si="98"/>
        <v>N/A</v>
      </c>
      <c r="M1652" s="31" t="s">
        <v>70</v>
      </c>
      <c r="N1652" s="31">
        <f t="shared" si="99"/>
        <v>0</v>
      </c>
    </row>
    <row r="1653" spans="1:14" x14ac:dyDescent="0.45">
      <c r="A1653" s="31" t="str">
        <f t="shared" si="97"/>
        <v>E06000018_Children in care in residential homes, NHS trusts or mother &amp; baby units_Number</v>
      </c>
      <c r="B1653" s="31" t="s">
        <v>373</v>
      </c>
      <c r="C1653" s="31" t="s">
        <v>374</v>
      </c>
      <c r="D1653" s="31" t="s">
        <v>229</v>
      </c>
      <c r="E1653" s="31">
        <v>2019</v>
      </c>
      <c r="F1653" s="31" t="s">
        <v>66</v>
      </c>
      <c r="G1653" s="26" t="s">
        <v>186</v>
      </c>
      <c r="H1653" s="31" t="s">
        <v>743</v>
      </c>
      <c r="I1653" s="31" t="s">
        <v>1280</v>
      </c>
      <c r="J1653" s="31">
        <f>INDEX('LA lookup'!H:H,MATCH('Known to services raw data'!B1653,'LA lookup'!G:G,0))</f>
        <v>68651</v>
      </c>
      <c r="K1653" s="31" t="s">
        <v>1280</v>
      </c>
      <c r="L1653" s="31" t="str">
        <f t="shared" si="98"/>
        <v>N/A</v>
      </c>
      <c r="M1653" s="31" t="s">
        <v>70</v>
      </c>
      <c r="N1653" s="31">
        <f t="shared" si="99"/>
        <v>0</v>
      </c>
    </row>
    <row r="1654" spans="1:14" x14ac:dyDescent="0.45">
      <c r="A1654" s="31" t="str">
        <f t="shared" si="97"/>
        <v>E06000051_Children in care in residential homes, NHS trusts or mother &amp; baby units_Number</v>
      </c>
      <c r="B1654" s="31" t="s">
        <v>403</v>
      </c>
      <c r="C1654" s="31" t="s">
        <v>166</v>
      </c>
      <c r="D1654" s="31" t="s">
        <v>229</v>
      </c>
      <c r="E1654" s="31">
        <v>2019</v>
      </c>
      <c r="F1654" s="31" t="s">
        <v>66</v>
      </c>
      <c r="G1654" s="26" t="s">
        <v>186</v>
      </c>
      <c r="H1654" s="31" t="s">
        <v>743</v>
      </c>
      <c r="I1654" s="31" t="s">
        <v>1280</v>
      </c>
      <c r="J1654" s="31">
        <f>INDEX('LA lookup'!H:H,MATCH('Known to services raw data'!B1654,'LA lookup'!G:G,0))</f>
        <v>59839</v>
      </c>
      <c r="K1654" s="31" t="s">
        <v>1280</v>
      </c>
      <c r="L1654" s="31" t="str">
        <f t="shared" si="98"/>
        <v>N/A</v>
      </c>
      <c r="M1654" s="31" t="s">
        <v>70</v>
      </c>
      <c r="N1654" s="31">
        <f t="shared" si="99"/>
        <v>0</v>
      </c>
    </row>
    <row r="1655" spans="1:14" x14ac:dyDescent="0.45">
      <c r="A1655" s="31" t="str">
        <f t="shared" si="97"/>
        <v>E06000020_Children in care in residential homes, NHS trusts or mother &amp; baby units_Number</v>
      </c>
      <c r="B1655" s="31" t="s">
        <v>570</v>
      </c>
      <c r="C1655" s="31" t="s">
        <v>730</v>
      </c>
      <c r="D1655" s="31" t="s">
        <v>229</v>
      </c>
      <c r="E1655" s="31">
        <v>2019</v>
      </c>
      <c r="F1655" s="31" t="s">
        <v>66</v>
      </c>
      <c r="G1655" s="26" t="s">
        <v>186</v>
      </c>
      <c r="H1655" s="31" t="s">
        <v>743</v>
      </c>
      <c r="I1655" s="31" t="s">
        <v>1280</v>
      </c>
      <c r="J1655" s="31">
        <f>INDEX('LA lookup'!H:H,MATCH('Known to services raw data'!B1655,'LA lookup'!G:G,0))</f>
        <v>40620</v>
      </c>
      <c r="K1655" s="31" t="s">
        <v>1280</v>
      </c>
      <c r="L1655" s="31" t="str">
        <f t="shared" si="98"/>
        <v>N/A</v>
      </c>
      <c r="M1655" s="31" t="s">
        <v>70</v>
      </c>
      <c r="N1655" s="31">
        <f t="shared" si="99"/>
        <v>0</v>
      </c>
    </row>
    <row r="1656" spans="1:14" x14ac:dyDescent="0.45">
      <c r="A1656" s="31" t="str">
        <f t="shared" si="97"/>
        <v>E06000049_Children in care in residential homes, NHS trusts or mother &amp; baby units_Number</v>
      </c>
      <c r="B1656" s="31" t="s">
        <v>541</v>
      </c>
      <c r="C1656" s="31" t="s">
        <v>718</v>
      </c>
      <c r="D1656" s="31" t="s">
        <v>229</v>
      </c>
      <c r="E1656" s="31">
        <v>2019</v>
      </c>
      <c r="F1656" s="31" t="s">
        <v>66</v>
      </c>
      <c r="G1656" s="26" t="s">
        <v>186</v>
      </c>
      <c r="H1656" s="31" t="s">
        <v>743</v>
      </c>
      <c r="I1656" s="31" t="s">
        <v>1280</v>
      </c>
      <c r="J1656" s="31">
        <f>INDEX('LA lookup'!H:H,MATCH('Known to services raw data'!B1656,'LA lookup'!G:G,0))</f>
        <v>76523</v>
      </c>
      <c r="K1656" s="31" t="s">
        <v>1280</v>
      </c>
      <c r="L1656" s="31" t="str">
        <f t="shared" si="98"/>
        <v>N/A</v>
      </c>
      <c r="M1656" s="31" t="s">
        <v>70</v>
      </c>
      <c r="N1656" s="31">
        <f t="shared" si="99"/>
        <v>0</v>
      </c>
    </row>
    <row r="1657" spans="1:14" x14ac:dyDescent="0.45">
      <c r="A1657" s="31" t="str">
        <f t="shared" si="97"/>
        <v>E06000050_Children in care in residential homes, NHS trusts or mother &amp; baby units_Number</v>
      </c>
      <c r="B1657" s="31" t="s">
        <v>281</v>
      </c>
      <c r="C1657" s="31" t="s">
        <v>282</v>
      </c>
      <c r="D1657" s="31" t="s">
        <v>229</v>
      </c>
      <c r="E1657" s="31">
        <v>2019</v>
      </c>
      <c r="F1657" s="31" t="s">
        <v>66</v>
      </c>
      <c r="G1657" s="26" t="s">
        <v>186</v>
      </c>
      <c r="H1657" s="31" t="s">
        <v>743</v>
      </c>
      <c r="I1657" s="31">
        <v>0</v>
      </c>
      <c r="J1657" s="31">
        <f>INDEX('LA lookup'!H:H,MATCH('Known to services raw data'!B1657,'LA lookup'!G:G,0))</f>
        <v>68054</v>
      </c>
      <c r="K1657" s="31">
        <v>0</v>
      </c>
      <c r="L1657" s="31" t="str">
        <f t="shared" si="98"/>
        <v>0 per 1000 0-17 yr olds</v>
      </c>
      <c r="M1657" s="31">
        <v>0</v>
      </c>
      <c r="N1657" s="31">
        <f t="shared" si="99"/>
        <v>0</v>
      </c>
    </row>
    <row r="1658" spans="1:14" x14ac:dyDescent="0.45">
      <c r="A1658" s="31" t="str">
        <f t="shared" si="97"/>
        <v>E06000052_Children in care in residential homes, NHS trusts or mother &amp; baby units_Number</v>
      </c>
      <c r="B1658" s="31" t="s">
        <v>482</v>
      </c>
      <c r="C1658" s="31" t="s">
        <v>720</v>
      </c>
      <c r="D1658" s="31" t="s">
        <v>229</v>
      </c>
      <c r="E1658" s="31">
        <v>2019</v>
      </c>
      <c r="F1658" s="31" t="s">
        <v>66</v>
      </c>
      <c r="G1658" s="26" t="s">
        <v>186</v>
      </c>
      <c r="H1658" s="31" t="s">
        <v>743</v>
      </c>
      <c r="I1658" s="31">
        <v>9</v>
      </c>
      <c r="J1658" s="31">
        <f>INDEX('LA lookup'!H:H,MATCH('Known to services raw data'!B1658,'LA lookup'!G:G,0))</f>
        <v>107810</v>
      </c>
      <c r="K1658" s="31">
        <v>8.3480196642240977E-5</v>
      </c>
      <c r="L1658" s="31" t="str">
        <f t="shared" si="98"/>
        <v>0.1 per 1000 0-17 yr olds</v>
      </c>
      <c r="M1658" s="31">
        <v>8.3480196642240975E-2</v>
      </c>
      <c r="N1658" s="31">
        <f t="shared" si="99"/>
        <v>0</v>
      </c>
    </row>
    <row r="1659" spans="1:14" x14ac:dyDescent="0.45">
      <c r="A1659" s="31" t="str">
        <f t="shared" si="97"/>
        <v>E10000006_Children in care in residential homes, NHS trusts or mother &amp; baby units_Number</v>
      </c>
      <c r="B1659" s="31" t="s">
        <v>285</v>
      </c>
      <c r="C1659" s="31" t="s">
        <v>286</v>
      </c>
      <c r="D1659" s="31" t="s">
        <v>229</v>
      </c>
      <c r="E1659" s="31">
        <v>2019</v>
      </c>
      <c r="F1659" s="31" t="s">
        <v>66</v>
      </c>
      <c r="G1659" s="26" t="s">
        <v>186</v>
      </c>
      <c r="H1659" s="31" t="s">
        <v>743</v>
      </c>
      <c r="I1659" s="31">
        <v>5</v>
      </c>
      <c r="J1659" s="31">
        <f>INDEX('LA lookup'!H:H,MATCH('Known to services raw data'!B1659,'LA lookup'!G:G,0))</f>
        <v>92500</v>
      </c>
      <c r="K1659" s="31">
        <v>5.4054054054054054E-5</v>
      </c>
      <c r="L1659" s="31" t="str">
        <f t="shared" si="98"/>
        <v>0.1 per 1000 0-17 yr olds</v>
      </c>
      <c r="M1659" s="31">
        <v>5.405405405405405E-2</v>
      </c>
      <c r="N1659" s="31">
        <f t="shared" si="99"/>
        <v>0</v>
      </c>
    </row>
    <row r="1660" spans="1:14" x14ac:dyDescent="0.45">
      <c r="A1660" s="31" t="str">
        <f t="shared" si="97"/>
        <v>E10000013_Children in care in residential homes, NHS trusts or mother &amp; baby units_Number</v>
      </c>
      <c r="B1660" s="31" t="s">
        <v>307</v>
      </c>
      <c r="C1660" s="31" t="s">
        <v>308</v>
      </c>
      <c r="D1660" s="31" t="s">
        <v>229</v>
      </c>
      <c r="E1660" s="31">
        <v>2019</v>
      </c>
      <c r="F1660" s="31" t="s">
        <v>66</v>
      </c>
      <c r="G1660" s="26" t="s">
        <v>186</v>
      </c>
      <c r="H1660" s="31" t="s">
        <v>743</v>
      </c>
      <c r="I1660" s="31">
        <v>6</v>
      </c>
      <c r="J1660" s="31">
        <f>INDEX('LA lookup'!H:H,MATCH('Known to services raw data'!B1660,'LA lookup'!G:G,0))</f>
        <v>128136</v>
      </c>
      <c r="K1660" s="31">
        <v>4.682524817381532E-5</v>
      </c>
      <c r="L1660" s="31" t="str">
        <f t="shared" si="98"/>
        <v>0 per 1000 0-17 yr olds</v>
      </c>
      <c r="M1660" s="31">
        <v>4.6825248173815316E-2</v>
      </c>
      <c r="N1660" s="31">
        <f t="shared" si="99"/>
        <v>0</v>
      </c>
    </row>
    <row r="1661" spans="1:14" x14ac:dyDescent="0.45">
      <c r="A1661" s="31" t="str">
        <f t="shared" si="97"/>
        <v>E10000015_Children in care in residential homes, NHS trusts or mother &amp; baby units_Number</v>
      </c>
      <c r="B1661" s="31" t="s">
        <v>319</v>
      </c>
      <c r="C1661" s="31" t="s">
        <v>320</v>
      </c>
      <c r="D1661" s="31" t="s">
        <v>229</v>
      </c>
      <c r="E1661" s="31">
        <v>2019</v>
      </c>
      <c r="F1661" s="31" t="s">
        <v>66</v>
      </c>
      <c r="G1661" s="26" t="s">
        <v>186</v>
      </c>
      <c r="H1661" s="31" t="s">
        <v>743</v>
      </c>
      <c r="I1661" s="31">
        <v>7</v>
      </c>
      <c r="J1661" s="31">
        <f>INDEX('LA lookup'!H:H,MATCH('Known to services raw data'!B1661,'LA lookup'!G:G,0))</f>
        <v>271005</v>
      </c>
      <c r="K1661" s="31">
        <v>2.5829781738344311E-5</v>
      </c>
      <c r="L1661" s="31" t="str">
        <f t="shared" si="98"/>
        <v>0 per 1000 0-17 yr olds</v>
      </c>
      <c r="M1661" s="31">
        <v>2.5829781738344312E-2</v>
      </c>
      <c r="N1661" s="31">
        <f t="shared" si="99"/>
        <v>0</v>
      </c>
    </row>
    <row r="1662" spans="1:14" x14ac:dyDescent="0.45">
      <c r="A1662" s="31" t="str">
        <f t="shared" si="97"/>
        <v>E06000046_Children in care in residential homes, NHS trusts or mother &amp; baby units_Number</v>
      </c>
      <c r="B1662" s="31" t="s">
        <v>325</v>
      </c>
      <c r="C1662" s="31" t="s">
        <v>326</v>
      </c>
      <c r="D1662" s="31" t="s">
        <v>229</v>
      </c>
      <c r="E1662" s="31">
        <v>2019</v>
      </c>
      <c r="F1662" s="31" t="s">
        <v>66</v>
      </c>
      <c r="G1662" s="26" t="s">
        <v>186</v>
      </c>
      <c r="H1662" s="31" t="s">
        <v>743</v>
      </c>
      <c r="I1662" s="31" t="s">
        <v>1280</v>
      </c>
      <c r="J1662" s="31">
        <f>INDEX('LA lookup'!H:H,MATCH('Known to services raw data'!B1662,'LA lookup'!G:G,0))</f>
        <v>24869</v>
      </c>
      <c r="K1662" s="31" t="s">
        <v>1280</v>
      </c>
      <c r="L1662" s="31" t="str">
        <f t="shared" si="98"/>
        <v>N/A</v>
      </c>
      <c r="M1662" s="31" t="s">
        <v>70</v>
      </c>
      <c r="N1662" s="31">
        <f t="shared" si="99"/>
        <v>0</v>
      </c>
    </row>
    <row r="1663" spans="1:14" x14ac:dyDescent="0.45">
      <c r="A1663" s="31" t="str">
        <f t="shared" si="97"/>
        <v>E10000019_Children in care in residential homes, NHS trusts or mother &amp; baby units_Number</v>
      </c>
      <c r="B1663" s="31" t="s">
        <v>345</v>
      </c>
      <c r="C1663" s="31" t="s">
        <v>346</v>
      </c>
      <c r="D1663" s="31" t="s">
        <v>229</v>
      </c>
      <c r="E1663" s="31">
        <v>2019</v>
      </c>
      <c r="F1663" s="31" t="s">
        <v>66</v>
      </c>
      <c r="G1663" s="26" t="s">
        <v>186</v>
      </c>
      <c r="H1663" s="31" t="s">
        <v>743</v>
      </c>
      <c r="I1663" s="31">
        <v>7</v>
      </c>
      <c r="J1663" s="31">
        <f>INDEX('LA lookup'!H:H,MATCH('Known to services raw data'!B1663,'LA lookup'!G:G,0))</f>
        <v>145641</v>
      </c>
      <c r="K1663" s="31">
        <v>4.8063388743554359E-5</v>
      </c>
      <c r="L1663" s="31" t="str">
        <f t="shared" si="98"/>
        <v>0 per 1000 0-17 yr olds</v>
      </c>
      <c r="M1663" s="31">
        <v>4.8063388743554362E-2</v>
      </c>
      <c r="N1663" s="31">
        <f t="shared" si="99"/>
        <v>0</v>
      </c>
    </row>
    <row r="1664" spans="1:14" x14ac:dyDescent="0.45">
      <c r="A1664" s="31" t="str">
        <f t="shared" si="97"/>
        <v>E10000020_Children in care in residential homes, NHS trusts or mother &amp; baby units_Number</v>
      </c>
      <c r="B1664" s="31" t="s">
        <v>361</v>
      </c>
      <c r="C1664" s="31" t="s">
        <v>362</v>
      </c>
      <c r="D1664" s="31" t="s">
        <v>229</v>
      </c>
      <c r="E1664" s="31">
        <v>2019</v>
      </c>
      <c r="F1664" s="31" t="s">
        <v>66</v>
      </c>
      <c r="G1664" s="26" t="s">
        <v>186</v>
      </c>
      <c r="H1664" s="31" t="s">
        <v>743</v>
      </c>
      <c r="I1664" s="31">
        <v>15</v>
      </c>
      <c r="J1664" s="31">
        <f>INDEX('LA lookup'!H:H,MATCH('Known to services raw data'!B1664,'LA lookup'!G:G,0))</f>
        <v>170810</v>
      </c>
      <c r="K1664" s="31">
        <v>8.7816872548445647E-5</v>
      </c>
      <c r="L1664" s="31" t="str">
        <f t="shared" si="98"/>
        <v>0.1 per 1000 0-17 yr olds</v>
      </c>
      <c r="M1664" s="31">
        <v>8.781687254844564E-2</v>
      </c>
      <c r="N1664" s="31">
        <f t="shared" si="99"/>
        <v>0</v>
      </c>
    </row>
    <row r="1665" spans="1:14" x14ac:dyDescent="0.45">
      <c r="A1665" s="31" t="str">
        <f t="shared" si="97"/>
        <v>E10000021_Children in care in residential homes, NHS trusts or mother &amp; baby units_Number</v>
      </c>
      <c r="B1665" s="31" t="s">
        <v>371</v>
      </c>
      <c r="C1665" s="31" t="s">
        <v>372</v>
      </c>
      <c r="D1665" s="31" t="s">
        <v>229</v>
      </c>
      <c r="E1665" s="31">
        <v>2019</v>
      </c>
      <c r="F1665" s="31" t="s">
        <v>66</v>
      </c>
      <c r="G1665" s="26" t="s">
        <v>186</v>
      </c>
      <c r="H1665" s="31" t="s">
        <v>743</v>
      </c>
      <c r="I1665" s="31">
        <v>16</v>
      </c>
      <c r="J1665" s="31">
        <f>INDEX('LA lookup'!H:H,MATCH('Known to services raw data'!B1665,'LA lookup'!G:G,0))</f>
        <v>170235</v>
      </c>
      <c r="K1665" s="31">
        <v>9.3987722853702236E-5</v>
      </c>
      <c r="L1665" s="31" t="str">
        <f t="shared" si="98"/>
        <v>0.1 per 1000 0-17 yr olds</v>
      </c>
      <c r="M1665" s="31">
        <v>9.398772285370223E-2</v>
      </c>
      <c r="N1665" s="31">
        <f t="shared" si="99"/>
        <v>0</v>
      </c>
    </row>
    <row r="1666" spans="1:14" x14ac:dyDescent="0.45">
      <c r="A1666" s="31" t="str">
        <f t="shared" si="97"/>
        <v>E06000048_Children in care in residential homes, NHS trusts or mother &amp; baby units_Number</v>
      </c>
      <c r="B1666" s="31" t="s">
        <v>484</v>
      </c>
      <c r="C1666" s="31" t="s">
        <v>705</v>
      </c>
      <c r="D1666" s="31" t="s">
        <v>229</v>
      </c>
      <c r="E1666" s="31">
        <v>2019</v>
      </c>
      <c r="F1666" s="31" t="s">
        <v>66</v>
      </c>
      <c r="G1666" s="26" t="s">
        <v>186</v>
      </c>
      <c r="H1666" s="31" t="s">
        <v>743</v>
      </c>
      <c r="I1666" s="31">
        <v>7</v>
      </c>
      <c r="J1666" s="31">
        <f>INDEX('LA lookup'!H:H,MATCH('Known to services raw data'!B1666,'LA lookup'!G:G,0))</f>
        <v>59011</v>
      </c>
      <c r="K1666" s="31" t="e">
        <v>#N/A</v>
      </c>
      <c r="L1666" s="31" t="str">
        <f t="shared" si="98"/>
        <v>0.1 per 1000 0-17 yr olds</v>
      </c>
      <c r="M1666" s="31" t="e">
        <v>#N/A</v>
      </c>
      <c r="N1666" s="31">
        <f t="shared" si="99"/>
        <v>0</v>
      </c>
    </row>
    <row r="1667" spans="1:14" x14ac:dyDescent="0.45">
      <c r="A1667" s="31" t="str">
        <f t="shared" ref="A1667:A1730" si="100">CONCATENATE(B1667,"_",G1667,"_",H1667)</f>
        <v>E10000025_Children in care in residential homes, NHS trusts or mother &amp; baby units_Number</v>
      </c>
      <c r="B1667" s="31" t="s">
        <v>377</v>
      </c>
      <c r="C1667" s="31" t="s">
        <v>378</v>
      </c>
      <c r="D1667" s="31" t="s">
        <v>229</v>
      </c>
      <c r="E1667" s="31">
        <v>2019</v>
      </c>
      <c r="F1667" s="31" t="s">
        <v>66</v>
      </c>
      <c r="G1667" s="26" t="s">
        <v>186</v>
      </c>
      <c r="H1667" s="31" t="s">
        <v>743</v>
      </c>
      <c r="I1667" s="31" t="s">
        <v>1280</v>
      </c>
      <c r="J1667" s="31">
        <f>INDEX('LA lookup'!H:H,MATCH('Known to services raw data'!B1667,'LA lookup'!G:G,0))</f>
        <v>144788</v>
      </c>
      <c r="K1667" s="31" t="s">
        <v>1280</v>
      </c>
      <c r="L1667" s="31" t="str">
        <f t="shared" ref="L1667:L1730" si="101">IF(LOWER(H1667)="percentage",CONCATENATE(I1667,"%"),IF(LOWER(H1667)="proportion",CONCATENATE(ROUND(I1667,1)," per 1000 households"),IF(J1667="NA",K1667,IF(OR(ISERROR(I1667),ISBLANK(I1667),NOT(ISNUMBER(I1667))),"N/A",CONCATENATE(ROUND(I1667/J1667*1000,1)," per 1000 0-17 yr olds")))))</f>
        <v>N/A</v>
      </c>
      <c r="M1667" s="31" t="s">
        <v>70</v>
      </c>
      <c r="N1667" s="31">
        <f t="shared" si="99"/>
        <v>0</v>
      </c>
    </row>
    <row r="1668" spans="1:14" x14ac:dyDescent="0.45">
      <c r="A1668" s="31" t="str">
        <f t="shared" si="100"/>
        <v>E10000027_Children in care in residential homes, NHS trusts or mother &amp; baby units_Number</v>
      </c>
      <c r="B1668" s="31" t="s">
        <v>406</v>
      </c>
      <c r="C1668" s="31" t="s">
        <v>407</v>
      </c>
      <c r="D1668" s="31" t="s">
        <v>229</v>
      </c>
      <c r="E1668" s="31">
        <v>2019</v>
      </c>
      <c r="F1668" s="31" t="s">
        <v>66</v>
      </c>
      <c r="G1668" s="26" t="s">
        <v>186</v>
      </c>
      <c r="H1668" s="31" t="s">
        <v>743</v>
      </c>
      <c r="I1668" s="31">
        <v>14</v>
      </c>
      <c r="J1668" s="31">
        <f>INDEX('LA lookup'!H:H,MATCH('Known to services raw data'!B1668,'LA lookup'!G:G,0))</f>
        <v>110700</v>
      </c>
      <c r="K1668" s="31">
        <v>1.2646793134598014E-4</v>
      </c>
      <c r="L1668" s="31" t="str">
        <f t="shared" si="101"/>
        <v>0.1 per 1000 0-17 yr olds</v>
      </c>
      <c r="M1668" s="31">
        <v>0.12646793134598014</v>
      </c>
      <c r="N1668" s="31">
        <f t="shared" ref="N1668:N1731" si="102">IF(OR(C1668="City of London",C1668="Isles of Scilly"),1,0)</f>
        <v>0</v>
      </c>
    </row>
    <row r="1669" spans="1:14" x14ac:dyDescent="0.45">
      <c r="A1669" s="31" t="str">
        <f t="shared" si="100"/>
        <v>E10000029_Children in care in residential homes, NHS trusts or mother &amp; baby units_Number</v>
      </c>
      <c r="B1669" s="31" t="s">
        <v>426</v>
      </c>
      <c r="C1669" s="31" t="s">
        <v>427</v>
      </c>
      <c r="D1669" s="31" t="s">
        <v>229</v>
      </c>
      <c r="E1669" s="31">
        <v>2019</v>
      </c>
      <c r="F1669" s="31" t="s">
        <v>66</v>
      </c>
      <c r="G1669" s="26" t="s">
        <v>186</v>
      </c>
      <c r="H1669" s="31" t="s">
        <v>743</v>
      </c>
      <c r="I1669" s="31">
        <v>17</v>
      </c>
      <c r="J1669" s="31">
        <f>INDEX('LA lookup'!H:H,MATCH('Known to services raw data'!B1669,'LA lookup'!G:G,0))</f>
        <v>152752</v>
      </c>
      <c r="K1669" s="31">
        <v>1.1129150518487482E-4</v>
      </c>
      <c r="L1669" s="31" t="str">
        <f t="shared" si="101"/>
        <v>0.1 per 1000 0-17 yr olds</v>
      </c>
      <c r="M1669" s="31">
        <v>0.11129150518487482</v>
      </c>
      <c r="N1669" s="31">
        <f t="shared" si="102"/>
        <v>0</v>
      </c>
    </row>
    <row r="1670" spans="1:14" x14ac:dyDescent="0.45">
      <c r="A1670" s="31" t="str">
        <f t="shared" si="100"/>
        <v>E10000030_Children in care in residential homes, NHS trusts or mother &amp; baby units_Number</v>
      </c>
      <c r="B1670" s="31" t="s">
        <v>430</v>
      </c>
      <c r="C1670" s="31" t="s">
        <v>431</v>
      </c>
      <c r="D1670" s="31" t="s">
        <v>229</v>
      </c>
      <c r="E1670" s="31">
        <v>2019</v>
      </c>
      <c r="F1670" s="31" t="s">
        <v>66</v>
      </c>
      <c r="G1670" s="26" t="s">
        <v>186</v>
      </c>
      <c r="H1670" s="31" t="s">
        <v>743</v>
      </c>
      <c r="I1670" s="31">
        <v>7</v>
      </c>
      <c r="J1670" s="31">
        <f>INDEX('LA lookup'!H:H,MATCH('Known to services raw data'!B1670,'LA lookup'!G:G,0))</f>
        <v>261905</v>
      </c>
      <c r="K1670" s="31">
        <v>2.6727248429774155E-5</v>
      </c>
      <c r="L1670" s="31" t="str">
        <f t="shared" si="101"/>
        <v>0 per 1000 0-17 yr olds</v>
      </c>
      <c r="M1670" s="31">
        <v>2.6727248429774156E-2</v>
      </c>
      <c r="N1670" s="31">
        <f t="shared" si="102"/>
        <v>0</v>
      </c>
    </row>
    <row r="1671" spans="1:14" x14ac:dyDescent="0.45">
      <c r="A1671" s="31" t="str">
        <f t="shared" si="100"/>
        <v>E10000031_Children in care in residential homes, NHS trusts or mother &amp; baby units_Number</v>
      </c>
      <c r="B1671" s="31" t="s">
        <v>454</v>
      </c>
      <c r="C1671" s="31" t="s">
        <v>455</v>
      </c>
      <c r="D1671" s="31" t="s">
        <v>229</v>
      </c>
      <c r="E1671" s="31">
        <v>2019</v>
      </c>
      <c r="F1671" s="31" t="s">
        <v>66</v>
      </c>
      <c r="G1671" s="26" t="s">
        <v>186</v>
      </c>
      <c r="H1671" s="31" t="s">
        <v>743</v>
      </c>
      <c r="I1671" s="31">
        <v>9</v>
      </c>
      <c r="J1671" s="31">
        <f>INDEX('LA lookup'!H:H,MATCH('Known to services raw data'!B1671,'LA lookup'!G:G,0))</f>
        <v>115928</v>
      </c>
      <c r="K1671" s="31">
        <v>7.7634393761645152E-5</v>
      </c>
      <c r="L1671" s="31" t="str">
        <f t="shared" si="101"/>
        <v>0.1 per 1000 0-17 yr olds</v>
      </c>
      <c r="M1671" s="31">
        <v>7.7634393761645146E-2</v>
      </c>
      <c r="N1671" s="31">
        <f t="shared" si="102"/>
        <v>0</v>
      </c>
    </row>
    <row r="1672" spans="1:14" x14ac:dyDescent="0.45">
      <c r="A1672" s="31" t="str">
        <f t="shared" si="100"/>
        <v>E10000032_Children in care in residential homes, NHS trusts or mother &amp; baby units_Number</v>
      </c>
      <c r="B1672" s="31" t="s">
        <v>458</v>
      </c>
      <c r="C1672" s="31" t="s">
        <v>459</v>
      </c>
      <c r="D1672" s="31" t="s">
        <v>229</v>
      </c>
      <c r="E1672" s="31">
        <v>2019</v>
      </c>
      <c r="F1672" s="31" t="s">
        <v>66</v>
      </c>
      <c r="G1672" s="26" t="s">
        <v>186</v>
      </c>
      <c r="H1672" s="31" t="s">
        <v>743</v>
      </c>
      <c r="I1672" s="31">
        <v>5</v>
      </c>
      <c r="J1672" s="31">
        <f>INDEX('LA lookup'!H:H,MATCH('Known to services raw data'!B1672,'LA lookup'!G:G,0))</f>
        <v>174672</v>
      </c>
      <c r="K1672" s="31">
        <v>2.862508015022442E-5</v>
      </c>
      <c r="L1672" s="31" t="str">
        <f t="shared" si="101"/>
        <v>0 per 1000 0-17 yr olds</v>
      </c>
      <c r="M1672" s="31">
        <v>2.862508015022442E-2</v>
      </c>
      <c r="N1672" s="31">
        <f t="shared" si="102"/>
        <v>0</v>
      </c>
    </row>
    <row r="1673" spans="1:14" x14ac:dyDescent="0.45">
      <c r="A1673" s="31" t="str">
        <f t="shared" si="100"/>
        <v>E09000001_Children in the care of LA in secure children's homes_Number</v>
      </c>
      <c r="B1673" s="31" t="s">
        <v>582</v>
      </c>
      <c r="C1673" s="31" t="s">
        <v>583</v>
      </c>
      <c r="D1673" s="31" t="s">
        <v>229</v>
      </c>
      <c r="E1673" s="31">
        <v>2019</v>
      </c>
      <c r="F1673" s="31" t="s">
        <v>66</v>
      </c>
      <c r="G1673" s="26" t="s">
        <v>171</v>
      </c>
      <c r="H1673" s="31" t="s">
        <v>743</v>
      </c>
      <c r="I1673" s="31">
        <v>0</v>
      </c>
      <c r="J1673" s="31">
        <f>INDEX('LA lookup'!H:H,MATCH('Known to services raw data'!B1673,'LA lookup'!G:G,0))</f>
        <v>1453</v>
      </c>
      <c r="K1673" s="31">
        <v>0</v>
      </c>
      <c r="L1673" s="31" t="str">
        <f t="shared" si="101"/>
        <v>0 per 1000 0-17 yr olds</v>
      </c>
      <c r="M1673" s="31">
        <v>0</v>
      </c>
      <c r="N1673" s="31">
        <f t="shared" si="102"/>
        <v>1</v>
      </c>
    </row>
    <row r="1674" spans="1:14" x14ac:dyDescent="0.45">
      <c r="A1674" s="31" t="str">
        <f t="shared" si="100"/>
        <v>E09000007_Children in the care of LA in secure children's homes_Number</v>
      </c>
      <c r="B1674" s="31" t="s">
        <v>277</v>
      </c>
      <c r="C1674" s="31" t="s">
        <v>278</v>
      </c>
      <c r="D1674" s="31" t="s">
        <v>229</v>
      </c>
      <c r="E1674" s="31">
        <v>2019</v>
      </c>
      <c r="F1674" s="31" t="s">
        <v>66</v>
      </c>
      <c r="G1674" s="26" t="s">
        <v>171</v>
      </c>
      <c r="H1674" s="31" t="s">
        <v>743</v>
      </c>
      <c r="I1674" s="31" t="s">
        <v>1280</v>
      </c>
      <c r="J1674" s="31">
        <f>INDEX('LA lookup'!H:H,MATCH('Known to services raw data'!B1674,'LA lookup'!G:G,0))</f>
        <v>50983</v>
      </c>
      <c r="K1674" s="31" t="s">
        <v>1280</v>
      </c>
      <c r="L1674" s="31" t="str">
        <f t="shared" si="101"/>
        <v>N/A</v>
      </c>
      <c r="M1674" s="31" t="s">
        <v>70</v>
      </c>
      <c r="N1674" s="31">
        <f t="shared" si="102"/>
        <v>0</v>
      </c>
    </row>
    <row r="1675" spans="1:14" x14ac:dyDescent="0.45">
      <c r="A1675" s="31" t="str">
        <f t="shared" si="100"/>
        <v>E09000011_Children in the care of LA in secure children's homes_Number</v>
      </c>
      <c r="B1675" s="31" t="s">
        <v>518</v>
      </c>
      <c r="C1675" s="31" t="s">
        <v>519</v>
      </c>
      <c r="D1675" s="31" t="s">
        <v>229</v>
      </c>
      <c r="E1675" s="31">
        <v>2019</v>
      </c>
      <c r="F1675" s="31" t="s">
        <v>66</v>
      </c>
      <c r="G1675" s="26" t="s">
        <v>171</v>
      </c>
      <c r="H1675" s="31" t="s">
        <v>743</v>
      </c>
      <c r="I1675" s="31">
        <v>0</v>
      </c>
      <c r="J1675" s="31">
        <f>INDEX('LA lookup'!H:H,MATCH('Known to services raw data'!B1675,'LA lookup'!G:G,0))</f>
        <v>68917</v>
      </c>
      <c r="K1675" s="31">
        <v>0</v>
      </c>
      <c r="L1675" s="31" t="str">
        <f t="shared" si="101"/>
        <v>0 per 1000 0-17 yr olds</v>
      </c>
      <c r="M1675" s="31">
        <v>0</v>
      </c>
      <c r="N1675" s="31">
        <f t="shared" si="102"/>
        <v>0</v>
      </c>
    </row>
    <row r="1676" spans="1:14" x14ac:dyDescent="0.45">
      <c r="A1676" s="31" t="str">
        <f t="shared" si="100"/>
        <v>E09000012_Children in the care of LA in secure children's homes_Number</v>
      </c>
      <c r="B1676" s="31" t="s">
        <v>498</v>
      </c>
      <c r="C1676" s="31" t="s">
        <v>499</v>
      </c>
      <c r="D1676" s="31" t="s">
        <v>229</v>
      </c>
      <c r="E1676" s="31">
        <v>2019</v>
      </c>
      <c r="F1676" s="31" t="s">
        <v>66</v>
      </c>
      <c r="G1676" s="26" t="s">
        <v>171</v>
      </c>
      <c r="H1676" s="31" t="s">
        <v>743</v>
      </c>
      <c r="I1676" s="31">
        <v>0</v>
      </c>
      <c r="J1676" s="31">
        <f>INDEX('LA lookup'!H:H,MATCH('Known to services raw data'!B1676,'LA lookup'!G:G,0))</f>
        <v>63655</v>
      </c>
      <c r="K1676" s="31">
        <v>0</v>
      </c>
      <c r="L1676" s="31" t="str">
        <f t="shared" si="101"/>
        <v>0 per 1000 0-17 yr olds</v>
      </c>
      <c r="M1676" s="31">
        <v>0</v>
      </c>
      <c r="N1676" s="31">
        <f t="shared" si="102"/>
        <v>0</v>
      </c>
    </row>
    <row r="1677" spans="1:14" x14ac:dyDescent="0.45">
      <c r="A1677" s="31" t="str">
        <f t="shared" si="100"/>
        <v>E09000013_Children in the care of LA in secure children's homes_Number</v>
      </c>
      <c r="B1677" s="31" t="s">
        <v>491</v>
      </c>
      <c r="C1677" s="31" t="s">
        <v>723</v>
      </c>
      <c r="D1677" s="31" t="s">
        <v>229</v>
      </c>
      <c r="E1677" s="31">
        <v>2019</v>
      </c>
      <c r="F1677" s="31" t="s">
        <v>66</v>
      </c>
      <c r="G1677" s="26" t="s">
        <v>171</v>
      </c>
      <c r="H1677" s="31" t="s">
        <v>743</v>
      </c>
      <c r="I1677" s="31">
        <v>0</v>
      </c>
      <c r="J1677" s="31">
        <f>INDEX('LA lookup'!H:H,MATCH('Known to services raw data'!B1677,'LA lookup'!G:G,0))</f>
        <v>36898</v>
      </c>
      <c r="K1677" s="31">
        <v>0</v>
      </c>
      <c r="L1677" s="31" t="str">
        <f t="shared" si="101"/>
        <v>0 per 1000 0-17 yr olds</v>
      </c>
      <c r="M1677" s="31">
        <v>0</v>
      </c>
      <c r="N1677" s="31">
        <f t="shared" si="102"/>
        <v>0</v>
      </c>
    </row>
    <row r="1678" spans="1:14" x14ac:dyDescent="0.45">
      <c r="A1678" s="31" t="str">
        <f t="shared" si="100"/>
        <v>E09000019_Children in the care of LA in secure children's homes_Number</v>
      </c>
      <c r="B1678" s="31" t="s">
        <v>500</v>
      </c>
      <c r="C1678" s="31" t="s">
        <v>501</v>
      </c>
      <c r="D1678" s="31" t="s">
        <v>229</v>
      </c>
      <c r="E1678" s="31">
        <v>2019</v>
      </c>
      <c r="F1678" s="31" t="s">
        <v>66</v>
      </c>
      <c r="G1678" s="26" t="s">
        <v>171</v>
      </c>
      <c r="H1678" s="31" t="s">
        <v>743</v>
      </c>
      <c r="I1678" s="31" t="s">
        <v>1280</v>
      </c>
      <c r="J1678" s="31">
        <f>INDEX('LA lookup'!H:H,MATCH('Known to services raw data'!B1678,'LA lookup'!G:G,0))</f>
        <v>42098</v>
      </c>
      <c r="K1678" s="31" t="s">
        <v>1280</v>
      </c>
      <c r="L1678" s="31" t="str">
        <f t="shared" si="101"/>
        <v>N/A</v>
      </c>
      <c r="M1678" s="31" t="s">
        <v>70</v>
      </c>
      <c r="N1678" s="31">
        <f t="shared" si="102"/>
        <v>0</v>
      </c>
    </row>
    <row r="1679" spans="1:14" x14ac:dyDescent="0.45">
      <c r="A1679" s="31" t="str">
        <f t="shared" si="100"/>
        <v>E09000020_Children in the care of LA in secure children's homes_Number</v>
      </c>
      <c r="B1679" s="31" t="s">
        <v>479</v>
      </c>
      <c r="C1679" s="31" t="s">
        <v>674</v>
      </c>
      <c r="D1679" s="31" t="s">
        <v>229</v>
      </c>
      <c r="E1679" s="31">
        <v>2019</v>
      </c>
      <c r="F1679" s="31" t="s">
        <v>66</v>
      </c>
      <c r="G1679" s="26" t="s">
        <v>171</v>
      </c>
      <c r="H1679" s="31" t="s">
        <v>743</v>
      </c>
      <c r="I1679" s="31">
        <v>0</v>
      </c>
      <c r="J1679" s="31">
        <f>INDEX('LA lookup'!H:H,MATCH('Known to services raw data'!B1679,'LA lookup'!G:G,0))</f>
        <v>28678</v>
      </c>
      <c r="K1679" s="31">
        <v>0</v>
      </c>
      <c r="L1679" s="31" t="str">
        <f t="shared" si="101"/>
        <v>0 per 1000 0-17 yr olds</v>
      </c>
      <c r="M1679" s="31">
        <v>0</v>
      </c>
      <c r="N1679" s="31">
        <f t="shared" si="102"/>
        <v>0</v>
      </c>
    </row>
    <row r="1680" spans="1:14" x14ac:dyDescent="0.45">
      <c r="A1680" s="31" t="str">
        <f t="shared" si="100"/>
        <v>E09000022_Children in the care of LA in secure children's homes_Number</v>
      </c>
      <c r="B1680" s="31" t="s">
        <v>335</v>
      </c>
      <c r="C1680" s="31" t="s">
        <v>336</v>
      </c>
      <c r="D1680" s="31" t="s">
        <v>229</v>
      </c>
      <c r="E1680" s="31">
        <v>2019</v>
      </c>
      <c r="F1680" s="31" t="s">
        <v>66</v>
      </c>
      <c r="G1680" s="26" t="s">
        <v>171</v>
      </c>
      <c r="H1680" s="31" t="s">
        <v>743</v>
      </c>
      <c r="I1680" s="31">
        <v>0</v>
      </c>
      <c r="J1680" s="31">
        <f>INDEX('LA lookup'!H:H,MATCH('Known to services raw data'!B1680,'LA lookup'!G:G,0))</f>
        <v>62629</v>
      </c>
      <c r="K1680" s="31">
        <v>0</v>
      </c>
      <c r="L1680" s="31" t="str">
        <f t="shared" si="101"/>
        <v>0 per 1000 0-17 yr olds</v>
      </c>
      <c r="M1680" s="31">
        <v>0</v>
      </c>
      <c r="N1680" s="31">
        <f t="shared" si="102"/>
        <v>0</v>
      </c>
    </row>
    <row r="1681" spans="1:14" x14ac:dyDescent="0.45">
      <c r="A1681" s="31" t="str">
        <f t="shared" si="100"/>
        <v>E09000023_Children in the care of LA in secure children's homes_Number</v>
      </c>
      <c r="B1681" s="31" t="s">
        <v>343</v>
      </c>
      <c r="C1681" s="31" t="s">
        <v>344</v>
      </c>
      <c r="D1681" s="31" t="s">
        <v>229</v>
      </c>
      <c r="E1681" s="31">
        <v>2019</v>
      </c>
      <c r="F1681" s="31" t="s">
        <v>66</v>
      </c>
      <c r="G1681" s="26" t="s">
        <v>171</v>
      </c>
      <c r="H1681" s="31" t="s">
        <v>743</v>
      </c>
      <c r="I1681" s="31" t="s">
        <v>1280</v>
      </c>
      <c r="J1681" s="31">
        <f>INDEX('LA lookup'!H:H,MATCH('Known to services raw data'!B1681,'LA lookup'!G:G,0))</f>
        <v>68458</v>
      </c>
      <c r="K1681" s="31" t="s">
        <v>1280</v>
      </c>
      <c r="L1681" s="31" t="str">
        <f t="shared" si="101"/>
        <v>N/A</v>
      </c>
      <c r="M1681" s="31" t="s">
        <v>70</v>
      </c>
      <c r="N1681" s="31">
        <f t="shared" si="102"/>
        <v>0</v>
      </c>
    </row>
    <row r="1682" spans="1:14" x14ac:dyDescent="0.45">
      <c r="A1682" s="31" t="str">
        <f t="shared" si="100"/>
        <v>E09000028_Children in the care of LA in secure children's homes_Number</v>
      </c>
      <c r="B1682" s="31" t="s">
        <v>414</v>
      </c>
      <c r="C1682" s="31" t="s">
        <v>415</v>
      </c>
      <c r="D1682" s="31" t="s">
        <v>229</v>
      </c>
      <c r="E1682" s="31">
        <v>2019</v>
      </c>
      <c r="F1682" s="31" t="s">
        <v>66</v>
      </c>
      <c r="G1682" s="26" t="s">
        <v>171</v>
      </c>
      <c r="H1682" s="31" t="s">
        <v>743</v>
      </c>
      <c r="I1682" s="31">
        <v>0</v>
      </c>
      <c r="J1682" s="31">
        <f>INDEX('LA lookup'!H:H,MATCH('Known to services raw data'!B1682,'LA lookup'!G:G,0))</f>
        <v>65121</v>
      </c>
      <c r="K1682" s="31">
        <v>0</v>
      </c>
      <c r="L1682" s="31" t="str">
        <f t="shared" si="101"/>
        <v>0 per 1000 0-17 yr olds</v>
      </c>
      <c r="M1682" s="31">
        <v>0</v>
      </c>
      <c r="N1682" s="31">
        <f t="shared" si="102"/>
        <v>0</v>
      </c>
    </row>
    <row r="1683" spans="1:14" x14ac:dyDescent="0.45">
      <c r="A1683" s="31" t="str">
        <f t="shared" si="100"/>
        <v>E09000030_Children in the care of LA in secure children's homes_Number</v>
      </c>
      <c r="B1683" s="31" t="s">
        <v>440</v>
      </c>
      <c r="C1683" s="31" t="s">
        <v>441</v>
      </c>
      <c r="D1683" s="31" t="s">
        <v>229</v>
      </c>
      <c r="E1683" s="31">
        <v>2019</v>
      </c>
      <c r="F1683" s="31" t="s">
        <v>66</v>
      </c>
      <c r="G1683" s="26" t="s">
        <v>171</v>
      </c>
      <c r="H1683" s="31" t="s">
        <v>743</v>
      </c>
      <c r="I1683" s="31" t="s">
        <v>1280</v>
      </c>
      <c r="J1683" s="31">
        <f>INDEX('LA lookup'!H:H,MATCH('Known to services raw data'!B1683,'LA lookup'!G:G,0))</f>
        <v>70973</v>
      </c>
      <c r="K1683" s="31" t="s">
        <v>1280</v>
      </c>
      <c r="L1683" s="31" t="str">
        <f t="shared" si="101"/>
        <v>N/A</v>
      </c>
      <c r="M1683" s="31" t="s">
        <v>70</v>
      </c>
      <c r="N1683" s="31">
        <f t="shared" si="102"/>
        <v>0</v>
      </c>
    </row>
    <row r="1684" spans="1:14" x14ac:dyDescent="0.45">
      <c r="A1684" s="31" t="str">
        <f t="shared" si="100"/>
        <v>E09000032_Children in the care of LA in secure children's homes_Number</v>
      </c>
      <c r="B1684" s="31" t="s">
        <v>450</v>
      </c>
      <c r="C1684" s="31" t="s">
        <v>451</v>
      </c>
      <c r="D1684" s="31" t="s">
        <v>229</v>
      </c>
      <c r="E1684" s="31">
        <v>2019</v>
      </c>
      <c r="F1684" s="31" t="s">
        <v>66</v>
      </c>
      <c r="G1684" s="26" t="s">
        <v>171</v>
      </c>
      <c r="H1684" s="31" t="s">
        <v>743</v>
      </c>
      <c r="I1684" s="31" t="s">
        <v>1280</v>
      </c>
      <c r="J1684" s="31">
        <f>INDEX('LA lookup'!H:H,MATCH('Known to services raw data'!B1684,'LA lookup'!G:G,0))</f>
        <v>63840</v>
      </c>
      <c r="K1684" s="31" t="s">
        <v>1280</v>
      </c>
      <c r="L1684" s="31" t="str">
        <f t="shared" si="101"/>
        <v>N/A</v>
      </c>
      <c r="M1684" s="31" t="s">
        <v>70</v>
      </c>
      <c r="N1684" s="31">
        <f t="shared" si="102"/>
        <v>0</v>
      </c>
    </row>
    <row r="1685" spans="1:14" x14ac:dyDescent="0.45">
      <c r="A1685" s="31" t="str">
        <f t="shared" si="100"/>
        <v>E09000033_Children in the care of LA in secure children's homes_Number</v>
      </c>
      <c r="B1685" s="31" t="s">
        <v>506</v>
      </c>
      <c r="C1685" s="31" t="s">
        <v>507</v>
      </c>
      <c r="D1685" s="31" t="s">
        <v>229</v>
      </c>
      <c r="E1685" s="31">
        <v>2019</v>
      </c>
      <c r="F1685" s="31" t="s">
        <v>66</v>
      </c>
      <c r="G1685" s="26" t="s">
        <v>171</v>
      </c>
      <c r="H1685" s="31" t="s">
        <v>743</v>
      </c>
      <c r="I1685" s="31">
        <v>0</v>
      </c>
      <c r="J1685" s="31">
        <f>INDEX('LA lookup'!H:H,MATCH('Known to services raw data'!B1685,'LA lookup'!G:G,0))</f>
        <v>47445</v>
      </c>
      <c r="K1685" s="31">
        <v>0</v>
      </c>
      <c r="L1685" s="31" t="str">
        <f t="shared" si="101"/>
        <v>0 per 1000 0-17 yr olds</v>
      </c>
      <c r="M1685" s="31">
        <v>0</v>
      </c>
      <c r="N1685" s="31">
        <f t="shared" si="102"/>
        <v>0</v>
      </c>
    </row>
    <row r="1686" spans="1:14" x14ac:dyDescent="0.45">
      <c r="A1686" s="31" t="str">
        <f t="shared" si="100"/>
        <v>E09000002_Children in the care of LA in secure children's homes_Number</v>
      </c>
      <c r="B1686" s="31" t="s">
        <v>227</v>
      </c>
      <c r="C1686" s="31" t="s">
        <v>228</v>
      </c>
      <c r="D1686" s="31" t="s">
        <v>229</v>
      </c>
      <c r="E1686" s="31">
        <v>2019</v>
      </c>
      <c r="F1686" s="31" t="s">
        <v>66</v>
      </c>
      <c r="G1686" s="26" t="s">
        <v>171</v>
      </c>
      <c r="H1686" s="31" t="s">
        <v>743</v>
      </c>
      <c r="I1686" s="31" t="s">
        <v>1280</v>
      </c>
      <c r="J1686" s="31">
        <f>INDEX('LA lookup'!H:H,MATCH('Known to services raw data'!B1686,'LA lookup'!G:G,0))</f>
        <v>63401</v>
      </c>
      <c r="K1686" s="31" t="s">
        <v>1280</v>
      </c>
      <c r="L1686" s="31" t="str">
        <f t="shared" si="101"/>
        <v>N/A</v>
      </c>
      <c r="M1686" s="31" t="s">
        <v>70</v>
      </c>
      <c r="N1686" s="31">
        <f t="shared" si="102"/>
        <v>0</v>
      </c>
    </row>
    <row r="1687" spans="1:14" x14ac:dyDescent="0.45">
      <c r="A1687" s="31" t="str">
        <f t="shared" si="100"/>
        <v>E09000003_Children in the care of LA in secure children's homes_Number</v>
      </c>
      <c r="B1687" s="31" t="s">
        <v>233</v>
      </c>
      <c r="C1687" s="31" t="s">
        <v>234</v>
      </c>
      <c r="D1687" s="31" t="s">
        <v>229</v>
      </c>
      <c r="E1687" s="31">
        <v>2019</v>
      </c>
      <c r="F1687" s="31" t="s">
        <v>66</v>
      </c>
      <c r="G1687" s="26" t="s">
        <v>171</v>
      </c>
      <c r="H1687" s="31" t="s">
        <v>743</v>
      </c>
      <c r="I1687" s="31" t="s">
        <v>1280</v>
      </c>
      <c r="J1687" s="31">
        <f>INDEX('LA lookup'!H:H,MATCH('Known to services raw data'!B1687,'LA lookup'!G:G,0))</f>
        <v>92701</v>
      </c>
      <c r="K1687" s="31" t="s">
        <v>1280</v>
      </c>
      <c r="L1687" s="31" t="str">
        <f t="shared" si="101"/>
        <v>N/A</v>
      </c>
      <c r="M1687" s="31" t="s">
        <v>70</v>
      </c>
      <c r="N1687" s="31">
        <f t="shared" si="102"/>
        <v>0</v>
      </c>
    </row>
    <row r="1688" spans="1:14" x14ac:dyDescent="0.45">
      <c r="A1688" s="31" t="str">
        <f t="shared" si="100"/>
        <v>E09000004_Children in the care of LA in secure children's homes_Number</v>
      </c>
      <c r="B1688" s="31" t="s">
        <v>242</v>
      </c>
      <c r="C1688" s="31" t="s">
        <v>243</v>
      </c>
      <c r="D1688" s="31" t="s">
        <v>229</v>
      </c>
      <c r="E1688" s="31">
        <v>2019</v>
      </c>
      <c r="F1688" s="31" t="s">
        <v>66</v>
      </c>
      <c r="G1688" s="26" t="s">
        <v>171</v>
      </c>
      <c r="H1688" s="31" t="s">
        <v>743</v>
      </c>
      <c r="I1688" s="31">
        <v>0</v>
      </c>
      <c r="J1688" s="31">
        <f>INDEX('LA lookup'!H:H,MATCH('Known to services raw data'!B1688,'LA lookup'!G:G,0))</f>
        <v>56853</v>
      </c>
      <c r="K1688" s="31">
        <v>0</v>
      </c>
      <c r="L1688" s="31" t="str">
        <f t="shared" si="101"/>
        <v>0 per 1000 0-17 yr olds</v>
      </c>
      <c r="M1688" s="31">
        <v>0</v>
      </c>
      <c r="N1688" s="31">
        <f t="shared" si="102"/>
        <v>0</v>
      </c>
    </row>
    <row r="1689" spans="1:14" x14ac:dyDescent="0.45">
      <c r="A1689" s="31" t="str">
        <f t="shared" si="100"/>
        <v>E09000005_Children in the care of LA in secure children's homes_Number</v>
      </c>
      <c r="B1689" s="31" t="s">
        <v>261</v>
      </c>
      <c r="C1689" s="31" t="s">
        <v>262</v>
      </c>
      <c r="D1689" s="31" t="s">
        <v>229</v>
      </c>
      <c r="E1689" s="31">
        <v>2019</v>
      </c>
      <c r="F1689" s="31" t="s">
        <v>66</v>
      </c>
      <c r="G1689" s="26" t="s">
        <v>171</v>
      </c>
      <c r="H1689" s="31" t="s">
        <v>743</v>
      </c>
      <c r="I1689" s="31" t="s">
        <v>1280</v>
      </c>
      <c r="J1689" s="31">
        <f>INDEX('LA lookup'!H:H,MATCH('Known to services raw data'!B1689,'LA lookup'!G:G,0))</f>
        <v>77893</v>
      </c>
      <c r="K1689" s="31" t="s">
        <v>1280</v>
      </c>
      <c r="L1689" s="31" t="str">
        <f t="shared" si="101"/>
        <v>N/A</v>
      </c>
      <c r="M1689" s="31" t="s">
        <v>70</v>
      </c>
      <c r="N1689" s="31">
        <f t="shared" si="102"/>
        <v>0</v>
      </c>
    </row>
    <row r="1690" spans="1:14" x14ac:dyDescent="0.45">
      <c r="A1690" s="31" t="str">
        <f t="shared" si="100"/>
        <v>E09000006_Children in the care of LA in secure children's homes_Number</v>
      </c>
      <c r="B1690" s="31" t="s">
        <v>267</v>
      </c>
      <c r="C1690" s="31" t="s">
        <v>268</v>
      </c>
      <c r="D1690" s="31" t="s">
        <v>229</v>
      </c>
      <c r="E1690" s="31">
        <v>2019</v>
      </c>
      <c r="F1690" s="31" t="s">
        <v>66</v>
      </c>
      <c r="G1690" s="26" t="s">
        <v>171</v>
      </c>
      <c r="H1690" s="31" t="s">
        <v>743</v>
      </c>
      <c r="I1690" s="31">
        <v>0</v>
      </c>
      <c r="J1690" s="31">
        <f>INDEX('LA lookup'!H:H,MATCH('Known to services raw data'!B1690,'LA lookup'!G:G,0))</f>
        <v>75055</v>
      </c>
      <c r="K1690" s="31">
        <v>0</v>
      </c>
      <c r="L1690" s="31" t="str">
        <f t="shared" si="101"/>
        <v>0 per 1000 0-17 yr olds</v>
      </c>
      <c r="M1690" s="31">
        <v>0</v>
      </c>
      <c r="N1690" s="31">
        <f t="shared" si="102"/>
        <v>0</v>
      </c>
    </row>
    <row r="1691" spans="1:14" x14ac:dyDescent="0.45">
      <c r="A1691" s="31" t="str">
        <f t="shared" si="100"/>
        <v>E09000008_Children in the care of LA in secure children's homes_Number</v>
      </c>
      <c r="B1691" s="31" t="s">
        <v>486</v>
      </c>
      <c r="C1691" s="31" t="s">
        <v>487</v>
      </c>
      <c r="D1691" s="31" t="s">
        <v>229</v>
      </c>
      <c r="E1691" s="31">
        <v>2019</v>
      </c>
      <c r="F1691" s="31" t="s">
        <v>66</v>
      </c>
      <c r="G1691" s="26" t="s">
        <v>171</v>
      </c>
      <c r="H1691" s="31" t="s">
        <v>743</v>
      </c>
      <c r="I1691" s="31">
        <v>0</v>
      </c>
      <c r="J1691" s="31">
        <f>INDEX('LA lookup'!H:H,MATCH('Known to services raw data'!B1691,'LA lookup'!G:G,0))</f>
        <v>94702</v>
      </c>
      <c r="K1691" s="31">
        <v>0</v>
      </c>
      <c r="L1691" s="31" t="str">
        <f t="shared" si="101"/>
        <v>0 per 1000 0-17 yr olds</v>
      </c>
      <c r="M1691" s="31">
        <v>0</v>
      </c>
      <c r="N1691" s="31">
        <f t="shared" si="102"/>
        <v>0</v>
      </c>
    </row>
    <row r="1692" spans="1:14" x14ac:dyDescent="0.45">
      <c r="A1692" s="31" t="str">
        <f t="shared" si="100"/>
        <v>E09000009_Children in the care of LA in secure children's homes_Number</v>
      </c>
      <c r="B1692" s="31" t="s">
        <v>509</v>
      </c>
      <c r="C1692" s="31" t="s">
        <v>510</v>
      </c>
      <c r="D1692" s="31" t="s">
        <v>229</v>
      </c>
      <c r="E1692" s="31">
        <v>2019</v>
      </c>
      <c r="F1692" s="31" t="s">
        <v>66</v>
      </c>
      <c r="G1692" s="26" t="s">
        <v>171</v>
      </c>
      <c r="H1692" s="31" t="s">
        <v>743</v>
      </c>
      <c r="I1692" s="31" t="s">
        <v>1280</v>
      </c>
      <c r="J1692" s="31">
        <f>INDEX('LA lookup'!H:H,MATCH('Known to services raw data'!B1692,'LA lookup'!G:G,0))</f>
        <v>81732</v>
      </c>
      <c r="K1692" s="31" t="s">
        <v>1280</v>
      </c>
      <c r="L1692" s="31" t="str">
        <f t="shared" si="101"/>
        <v>N/A</v>
      </c>
      <c r="M1692" s="31" t="s">
        <v>70</v>
      </c>
      <c r="N1692" s="31">
        <f t="shared" si="102"/>
        <v>0</v>
      </c>
    </row>
    <row r="1693" spans="1:14" x14ac:dyDescent="0.45">
      <c r="A1693" s="31" t="str">
        <f t="shared" si="100"/>
        <v>E09000010_Children in the care of LA in secure children's homes_Number</v>
      </c>
      <c r="B1693" s="31" t="s">
        <v>301</v>
      </c>
      <c r="C1693" s="31" t="s">
        <v>302</v>
      </c>
      <c r="D1693" s="31" t="s">
        <v>229</v>
      </c>
      <c r="E1693" s="31">
        <v>2019</v>
      </c>
      <c r="F1693" s="31" t="s">
        <v>66</v>
      </c>
      <c r="G1693" s="26" t="s">
        <v>171</v>
      </c>
      <c r="H1693" s="31" t="s">
        <v>743</v>
      </c>
      <c r="I1693" s="31">
        <v>0</v>
      </c>
      <c r="J1693" s="31">
        <f>INDEX('LA lookup'!H:H,MATCH('Known to services raw data'!B1693,'LA lookup'!G:G,0))</f>
        <v>84497</v>
      </c>
      <c r="K1693" s="31">
        <v>0</v>
      </c>
      <c r="L1693" s="31" t="str">
        <f t="shared" si="101"/>
        <v>0 per 1000 0-17 yr olds</v>
      </c>
      <c r="M1693" s="31">
        <v>0</v>
      </c>
      <c r="N1693" s="31">
        <f t="shared" si="102"/>
        <v>0</v>
      </c>
    </row>
    <row r="1694" spans="1:14" x14ac:dyDescent="0.45">
      <c r="A1694" s="31" t="str">
        <f t="shared" si="100"/>
        <v>E09000014_Children in the care of LA in secure children's homes_Number</v>
      </c>
      <c r="B1694" s="31" t="s">
        <v>311</v>
      </c>
      <c r="C1694" s="31" t="s">
        <v>312</v>
      </c>
      <c r="D1694" s="31" t="s">
        <v>229</v>
      </c>
      <c r="E1694" s="31">
        <v>2019</v>
      </c>
      <c r="F1694" s="31" t="s">
        <v>66</v>
      </c>
      <c r="G1694" s="26" t="s">
        <v>171</v>
      </c>
      <c r="H1694" s="31" t="s">
        <v>743</v>
      </c>
      <c r="I1694" s="31">
        <v>0</v>
      </c>
      <c r="J1694" s="31">
        <f>INDEX('LA lookup'!H:H,MATCH('Known to services raw data'!B1694,'LA lookup'!G:G,0))</f>
        <v>60398</v>
      </c>
      <c r="K1694" s="31">
        <v>0</v>
      </c>
      <c r="L1694" s="31" t="str">
        <f t="shared" si="101"/>
        <v>0 per 1000 0-17 yr olds</v>
      </c>
      <c r="M1694" s="31">
        <v>0</v>
      </c>
      <c r="N1694" s="31">
        <f t="shared" si="102"/>
        <v>0</v>
      </c>
    </row>
    <row r="1695" spans="1:14" x14ac:dyDescent="0.45">
      <c r="A1695" s="31" t="str">
        <f t="shared" si="100"/>
        <v>E09000015_Children in the care of LA in secure children's homes_Number</v>
      </c>
      <c r="B1695" s="31" t="s">
        <v>496</v>
      </c>
      <c r="C1695" s="31" t="s">
        <v>497</v>
      </c>
      <c r="D1695" s="31" t="s">
        <v>229</v>
      </c>
      <c r="E1695" s="31">
        <v>2019</v>
      </c>
      <c r="F1695" s="31" t="s">
        <v>66</v>
      </c>
      <c r="G1695" s="26" t="s">
        <v>171</v>
      </c>
      <c r="H1695" s="31" t="s">
        <v>743</v>
      </c>
      <c r="I1695" s="31">
        <v>0</v>
      </c>
      <c r="J1695" s="31">
        <f>INDEX('LA lookup'!H:H,MATCH('Known to services raw data'!B1695,'LA lookup'!G:G,0))</f>
        <v>58373</v>
      </c>
      <c r="K1695" s="31">
        <v>0</v>
      </c>
      <c r="L1695" s="31" t="str">
        <f t="shared" si="101"/>
        <v>0 per 1000 0-17 yr olds</v>
      </c>
      <c r="M1695" s="31">
        <v>0</v>
      </c>
      <c r="N1695" s="31">
        <f t="shared" si="102"/>
        <v>0</v>
      </c>
    </row>
    <row r="1696" spans="1:14" x14ac:dyDescent="0.45">
      <c r="A1696" s="31" t="str">
        <f t="shared" si="100"/>
        <v>E09000016_Children in the care of LA in secure children's homes_Number</v>
      </c>
      <c r="B1696" s="31" t="s">
        <v>315</v>
      </c>
      <c r="C1696" s="31" t="s">
        <v>316</v>
      </c>
      <c r="D1696" s="31" t="s">
        <v>229</v>
      </c>
      <c r="E1696" s="31">
        <v>2019</v>
      </c>
      <c r="F1696" s="31" t="s">
        <v>66</v>
      </c>
      <c r="G1696" s="26" t="s">
        <v>171</v>
      </c>
      <c r="H1696" s="31" t="s">
        <v>743</v>
      </c>
      <c r="I1696" s="31">
        <v>0</v>
      </c>
      <c r="J1696" s="31">
        <f>INDEX('LA lookup'!H:H,MATCH('Known to services raw data'!B1696,'LA lookup'!G:G,0))</f>
        <v>57541</v>
      </c>
      <c r="K1696" s="31">
        <v>0</v>
      </c>
      <c r="L1696" s="31" t="str">
        <f t="shared" si="101"/>
        <v>0 per 1000 0-17 yr olds</v>
      </c>
      <c r="M1696" s="31">
        <v>0</v>
      </c>
      <c r="N1696" s="31">
        <f t="shared" si="102"/>
        <v>0</v>
      </c>
    </row>
    <row r="1697" spans="1:14" x14ac:dyDescent="0.45">
      <c r="A1697" s="31" t="str">
        <f t="shared" si="100"/>
        <v>E09000017_Children in the care of LA in secure children's homes_Number</v>
      </c>
      <c r="B1697" s="31" t="s">
        <v>321</v>
      </c>
      <c r="C1697" s="31" t="s">
        <v>322</v>
      </c>
      <c r="D1697" s="31" t="s">
        <v>229</v>
      </c>
      <c r="E1697" s="31">
        <v>2019</v>
      </c>
      <c r="F1697" s="31" t="s">
        <v>66</v>
      </c>
      <c r="G1697" s="26" t="s">
        <v>171</v>
      </c>
      <c r="H1697" s="31" t="s">
        <v>743</v>
      </c>
      <c r="I1697" s="31" t="s">
        <v>1280</v>
      </c>
      <c r="J1697" s="31">
        <f>INDEX('LA lookup'!H:H,MATCH('Known to services raw data'!B1697,'LA lookup'!G:G,0))</f>
        <v>73377</v>
      </c>
      <c r="K1697" s="31" t="s">
        <v>1280</v>
      </c>
      <c r="L1697" s="31" t="str">
        <f t="shared" si="101"/>
        <v>N/A</v>
      </c>
      <c r="M1697" s="31" t="s">
        <v>70</v>
      </c>
      <c r="N1697" s="31">
        <f t="shared" si="102"/>
        <v>0</v>
      </c>
    </row>
    <row r="1698" spans="1:14" x14ac:dyDescent="0.45">
      <c r="A1698" s="31" t="str">
        <f t="shared" si="100"/>
        <v>E09000018_Children in the care of LA in secure children's homes_Number</v>
      </c>
      <c r="B1698" s="31" t="s">
        <v>323</v>
      </c>
      <c r="C1698" s="31" t="s">
        <v>324</v>
      </c>
      <c r="D1698" s="31" t="s">
        <v>229</v>
      </c>
      <c r="E1698" s="31">
        <v>2019</v>
      </c>
      <c r="F1698" s="31" t="s">
        <v>66</v>
      </c>
      <c r="G1698" s="26" t="s">
        <v>171</v>
      </c>
      <c r="H1698" s="31" t="s">
        <v>743</v>
      </c>
      <c r="I1698" s="31">
        <v>0</v>
      </c>
      <c r="J1698" s="31">
        <f>INDEX('LA lookup'!H:H,MATCH('Known to services raw data'!B1698,'LA lookup'!G:G,0))</f>
        <v>64898</v>
      </c>
      <c r="K1698" s="31">
        <v>0</v>
      </c>
      <c r="L1698" s="31" t="str">
        <f t="shared" si="101"/>
        <v>0 per 1000 0-17 yr olds</v>
      </c>
      <c r="M1698" s="31">
        <v>0</v>
      </c>
      <c r="N1698" s="31">
        <f t="shared" si="102"/>
        <v>0</v>
      </c>
    </row>
    <row r="1699" spans="1:14" x14ac:dyDescent="0.45">
      <c r="A1699" s="31" t="str">
        <f t="shared" si="100"/>
        <v>E09000021_Children in the care of LA in secure children's homes_Number</v>
      </c>
      <c r="B1699" s="31" t="s">
        <v>520</v>
      </c>
      <c r="C1699" s="31" t="s">
        <v>521</v>
      </c>
      <c r="D1699" s="31" t="s">
        <v>229</v>
      </c>
      <c r="E1699" s="31">
        <v>2019</v>
      </c>
      <c r="F1699" s="31" t="s">
        <v>66</v>
      </c>
      <c r="G1699" s="26" t="s">
        <v>171</v>
      </c>
      <c r="H1699" s="31" t="s">
        <v>743</v>
      </c>
      <c r="I1699" s="31" t="s">
        <v>1280</v>
      </c>
      <c r="J1699" s="31">
        <f>INDEX('LA lookup'!H:H,MATCH('Known to services raw data'!B1699,'LA lookup'!G:G,0))</f>
        <v>38977</v>
      </c>
      <c r="K1699" s="31" t="s">
        <v>1280</v>
      </c>
      <c r="L1699" s="31" t="str">
        <f t="shared" si="101"/>
        <v>N/A</v>
      </c>
      <c r="M1699" s="31" t="s">
        <v>70</v>
      </c>
      <c r="N1699" s="31">
        <f t="shared" si="102"/>
        <v>0</v>
      </c>
    </row>
    <row r="1700" spans="1:14" x14ac:dyDescent="0.45">
      <c r="A1700" s="31" t="str">
        <f t="shared" si="100"/>
        <v>E09000024_Children in the care of LA in secure children's homes_Number</v>
      </c>
      <c r="B1700" s="31" t="s">
        <v>353</v>
      </c>
      <c r="C1700" s="31" t="s">
        <v>354</v>
      </c>
      <c r="D1700" s="31" t="s">
        <v>229</v>
      </c>
      <c r="E1700" s="31">
        <v>2019</v>
      </c>
      <c r="F1700" s="31" t="s">
        <v>66</v>
      </c>
      <c r="G1700" s="26" t="s">
        <v>171</v>
      </c>
      <c r="H1700" s="31" t="s">
        <v>743</v>
      </c>
      <c r="I1700" s="31" t="s">
        <v>1280</v>
      </c>
      <c r="J1700" s="31">
        <f>INDEX('LA lookup'!H:H,MATCH('Known to services raw data'!B1700,'LA lookup'!G:G,0))</f>
        <v>47266</v>
      </c>
      <c r="K1700" s="31" t="s">
        <v>1280</v>
      </c>
      <c r="L1700" s="31" t="str">
        <f t="shared" si="101"/>
        <v>N/A</v>
      </c>
      <c r="M1700" s="31" t="s">
        <v>70</v>
      </c>
      <c r="N1700" s="31">
        <f t="shared" si="102"/>
        <v>0</v>
      </c>
    </row>
    <row r="1701" spans="1:14" x14ac:dyDescent="0.45">
      <c r="A1701" s="31" t="str">
        <f t="shared" si="100"/>
        <v>E09000025_Children in the care of LA in secure children's homes_Number</v>
      </c>
      <c r="B1701" s="31" t="s">
        <v>359</v>
      </c>
      <c r="C1701" s="31" t="s">
        <v>360</v>
      </c>
      <c r="D1701" s="31" t="s">
        <v>229</v>
      </c>
      <c r="E1701" s="31">
        <v>2019</v>
      </c>
      <c r="F1701" s="31" t="s">
        <v>66</v>
      </c>
      <c r="G1701" s="26" t="s">
        <v>171</v>
      </c>
      <c r="H1701" s="31" t="s">
        <v>743</v>
      </c>
      <c r="I1701" s="31" t="s">
        <v>1280</v>
      </c>
      <c r="J1701" s="31">
        <f>INDEX('LA lookup'!H:H,MATCH('Known to services raw data'!B1701,'LA lookup'!G:G,0))</f>
        <v>86567</v>
      </c>
      <c r="K1701" s="31" t="s">
        <v>1280</v>
      </c>
      <c r="L1701" s="31" t="str">
        <f t="shared" si="101"/>
        <v>N/A</v>
      </c>
      <c r="M1701" s="31" t="s">
        <v>70</v>
      </c>
      <c r="N1701" s="31">
        <f t="shared" si="102"/>
        <v>0</v>
      </c>
    </row>
    <row r="1702" spans="1:14" x14ac:dyDescent="0.45">
      <c r="A1702" s="31" t="str">
        <f t="shared" si="100"/>
        <v>E09000026_Children in the care of LA in secure children's homes_Number</v>
      </c>
      <c r="B1702" s="31" t="s">
        <v>385</v>
      </c>
      <c r="C1702" s="31" t="s">
        <v>386</v>
      </c>
      <c r="D1702" s="31" t="s">
        <v>229</v>
      </c>
      <c r="E1702" s="31">
        <v>2019</v>
      </c>
      <c r="F1702" s="31" t="s">
        <v>66</v>
      </c>
      <c r="G1702" s="26" t="s">
        <v>171</v>
      </c>
      <c r="H1702" s="31" t="s">
        <v>743</v>
      </c>
      <c r="I1702" s="31">
        <v>0</v>
      </c>
      <c r="J1702" s="31">
        <f>INDEX('LA lookup'!H:H,MATCH('Known to services raw data'!B1702,'LA lookup'!G:G,0))</f>
        <v>76159</v>
      </c>
      <c r="K1702" s="31">
        <v>0</v>
      </c>
      <c r="L1702" s="31" t="str">
        <f t="shared" si="101"/>
        <v>0 per 1000 0-17 yr olds</v>
      </c>
      <c r="M1702" s="31">
        <v>0</v>
      </c>
      <c r="N1702" s="31">
        <f t="shared" si="102"/>
        <v>0</v>
      </c>
    </row>
    <row r="1703" spans="1:14" x14ac:dyDescent="0.45">
      <c r="A1703" s="31" t="str">
        <f t="shared" si="100"/>
        <v>E09000027_Children in the care of LA in secure children's homes_Number</v>
      </c>
      <c r="B1703" s="31" t="s">
        <v>389</v>
      </c>
      <c r="C1703" s="31" t="s">
        <v>390</v>
      </c>
      <c r="D1703" s="31" t="s">
        <v>229</v>
      </c>
      <c r="E1703" s="31">
        <v>2019</v>
      </c>
      <c r="F1703" s="31" t="s">
        <v>66</v>
      </c>
      <c r="G1703" s="26" t="s">
        <v>171</v>
      </c>
      <c r="H1703" s="31" t="s">
        <v>743</v>
      </c>
      <c r="I1703" s="31">
        <v>0</v>
      </c>
      <c r="J1703" s="31">
        <f>INDEX('LA lookup'!H:H,MATCH('Known to services raw data'!B1703,'LA lookup'!G:G,0))</f>
        <v>45525</v>
      </c>
      <c r="K1703" s="31">
        <v>0</v>
      </c>
      <c r="L1703" s="31" t="str">
        <f t="shared" si="101"/>
        <v>0 per 1000 0-17 yr olds</v>
      </c>
      <c r="M1703" s="31">
        <v>0</v>
      </c>
      <c r="N1703" s="31">
        <f t="shared" si="102"/>
        <v>0</v>
      </c>
    </row>
    <row r="1704" spans="1:14" x14ac:dyDescent="0.45">
      <c r="A1704" s="31" t="str">
        <f t="shared" si="100"/>
        <v>E09000029_Children in the care of LA in secure children's homes_Number</v>
      </c>
      <c r="B1704" s="31" t="s">
        <v>432</v>
      </c>
      <c r="C1704" s="31" t="s">
        <v>433</v>
      </c>
      <c r="D1704" s="31" t="s">
        <v>229</v>
      </c>
      <c r="E1704" s="31">
        <v>2019</v>
      </c>
      <c r="F1704" s="31" t="s">
        <v>66</v>
      </c>
      <c r="G1704" s="26" t="s">
        <v>171</v>
      </c>
      <c r="H1704" s="31" t="s">
        <v>743</v>
      </c>
      <c r="I1704" s="31" t="s">
        <v>1280</v>
      </c>
      <c r="J1704" s="31">
        <f>INDEX('LA lookup'!H:H,MATCH('Known to services raw data'!B1704,'LA lookup'!G:G,0))</f>
        <v>47941</v>
      </c>
      <c r="K1704" s="31" t="s">
        <v>1280</v>
      </c>
      <c r="L1704" s="31" t="str">
        <f t="shared" si="101"/>
        <v>N/A</v>
      </c>
      <c r="M1704" s="31" t="s">
        <v>70</v>
      </c>
      <c r="N1704" s="31">
        <f t="shared" si="102"/>
        <v>0</v>
      </c>
    </row>
    <row r="1705" spans="1:14" x14ac:dyDescent="0.45">
      <c r="A1705" s="31" t="str">
        <f t="shared" si="100"/>
        <v>E09000031_Children in the care of LA in secure children's homes_Number</v>
      </c>
      <c r="B1705" s="31" t="s">
        <v>448</v>
      </c>
      <c r="C1705" s="31" t="s">
        <v>449</v>
      </c>
      <c r="D1705" s="31" t="s">
        <v>229</v>
      </c>
      <c r="E1705" s="31">
        <v>2019</v>
      </c>
      <c r="F1705" s="31" t="s">
        <v>66</v>
      </c>
      <c r="G1705" s="26" t="s">
        <v>171</v>
      </c>
      <c r="H1705" s="31" t="s">
        <v>743</v>
      </c>
      <c r="I1705" s="31">
        <v>0</v>
      </c>
      <c r="J1705" s="31">
        <f>INDEX('LA lookup'!H:H,MATCH('Known to services raw data'!B1705,'LA lookup'!G:G,0))</f>
        <v>67017</v>
      </c>
      <c r="K1705" s="31">
        <v>0</v>
      </c>
      <c r="L1705" s="31" t="str">
        <f t="shared" si="101"/>
        <v>0 per 1000 0-17 yr olds</v>
      </c>
      <c r="M1705" s="31">
        <v>0</v>
      </c>
      <c r="N1705" s="31">
        <f t="shared" si="102"/>
        <v>0</v>
      </c>
    </row>
    <row r="1706" spans="1:14" x14ac:dyDescent="0.45">
      <c r="A1706" s="31" t="str">
        <f t="shared" si="100"/>
        <v>E08000025_Children in the care of LA in secure children's homes_Number</v>
      </c>
      <c r="B1706" s="31" t="s">
        <v>245</v>
      </c>
      <c r="C1706" s="31" t="s">
        <v>246</v>
      </c>
      <c r="D1706" s="31" t="s">
        <v>229</v>
      </c>
      <c r="E1706" s="31">
        <v>2019</v>
      </c>
      <c r="F1706" s="31" t="s">
        <v>66</v>
      </c>
      <c r="G1706" s="26" t="s">
        <v>171</v>
      </c>
      <c r="H1706" s="31" t="s">
        <v>743</v>
      </c>
      <c r="I1706" s="31">
        <v>7</v>
      </c>
      <c r="J1706" s="31">
        <f>INDEX('LA lookup'!H:H,MATCH('Known to services raw data'!B1706,'LA lookup'!G:G,0))</f>
        <v>288388</v>
      </c>
      <c r="K1706" s="31">
        <v>2.4272854626406093E-5</v>
      </c>
      <c r="L1706" s="31" t="str">
        <f t="shared" si="101"/>
        <v>0 per 1000 0-17 yr olds</v>
      </c>
      <c r="M1706" s="31">
        <v>2.4272854626406094E-2</v>
      </c>
      <c r="N1706" s="31">
        <f t="shared" si="102"/>
        <v>0</v>
      </c>
    </row>
    <row r="1707" spans="1:14" x14ac:dyDescent="0.45">
      <c r="A1707" s="31" t="str">
        <f t="shared" si="100"/>
        <v>E08000026_Children in the care of LA in secure children's homes_Number</v>
      </c>
      <c r="B1707" s="31" t="s">
        <v>283</v>
      </c>
      <c r="C1707" s="31" t="s">
        <v>284</v>
      </c>
      <c r="D1707" s="31" t="s">
        <v>229</v>
      </c>
      <c r="E1707" s="31">
        <v>2019</v>
      </c>
      <c r="F1707" s="31" t="s">
        <v>66</v>
      </c>
      <c r="G1707" s="26" t="s">
        <v>171</v>
      </c>
      <c r="H1707" s="31" t="s">
        <v>743</v>
      </c>
      <c r="I1707" s="31" t="s">
        <v>1280</v>
      </c>
      <c r="J1707" s="31">
        <f>INDEX('LA lookup'!H:H,MATCH('Known to services raw data'!B1707,'LA lookup'!G:G,0))</f>
        <v>78994</v>
      </c>
      <c r="K1707" s="31" t="s">
        <v>1280</v>
      </c>
      <c r="L1707" s="31" t="str">
        <f t="shared" si="101"/>
        <v>N/A</v>
      </c>
      <c r="M1707" s="31" t="s">
        <v>70</v>
      </c>
      <c r="N1707" s="31">
        <f t="shared" si="102"/>
        <v>0</v>
      </c>
    </row>
    <row r="1708" spans="1:14" x14ac:dyDescent="0.45">
      <c r="A1708" s="31" t="str">
        <f t="shared" si="100"/>
        <v>E08000027_Children in the care of LA in secure children's homes_Number</v>
      </c>
      <c r="B1708" s="31" t="s">
        <v>297</v>
      </c>
      <c r="C1708" s="31" t="s">
        <v>298</v>
      </c>
      <c r="D1708" s="31" t="s">
        <v>229</v>
      </c>
      <c r="E1708" s="31">
        <v>2019</v>
      </c>
      <c r="F1708" s="31" t="s">
        <v>66</v>
      </c>
      <c r="G1708" s="26" t="s">
        <v>171</v>
      </c>
      <c r="H1708" s="31" t="s">
        <v>743</v>
      </c>
      <c r="I1708" s="31">
        <v>0</v>
      </c>
      <c r="J1708" s="31">
        <f>INDEX('LA lookup'!H:H,MATCH('Known to services raw data'!B1708,'LA lookup'!G:G,0))</f>
        <v>69265</v>
      </c>
      <c r="K1708" s="31">
        <v>0</v>
      </c>
      <c r="L1708" s="31" t="str">
        <f t="shared" si="101"/>
        <v>0 per 1000 0-17 yr olds</v>
      </c>
      <c r="M1708" s="31">
        <v>0</v>
      </c>
      <c r="N1708" s="31">
        <f t="shared" si="102"/>
        <v>0</v>
      </c>
    </row>
    <row r="1709" spans="1:14" x14ac:dyDescent="0.45">
      <c r="A1709" s="31" t="str">
        <f t="shared" si="100"/>
        <v>E08000028_Children in the care of LA in secure children's homes_Number</v>
      </c>
      <c r="B1709" s="31" t="s">
        <v>397</v>
      </c>
      <c r="C1709" s="31" t="s">
        <v>398</v>
      </c>
      <c r="D1709" s="31" t="s">
        <v>229</v>
      </c>
      <c r="E1709" s="31">
        <v>2019</v>
      </c>
      <c r="F1709" s="31" t="s">
        <v>66</v>
      </c>
      <c r="G1709" s="26" t="s">
        <v>171</v>
      </c>
      <c r="H1709" s="31" t="s">
        <v>743</v>
      </c>
      <c r="I1709" s="31">
        <v>0</v>
      </c>
      <c r="J1709" s="31">
        <f>INDEX('LA lookup'!H:H,MATCH('Known to services raw data'!B1709,'LA lookup'!G:G,0))</f>
        <v>81920</v>
      </c>
      <c r="K1709" s="31">
        <v>0</v>
      </c>
      <c r="L1709" s="31" t="str">
        <f t="shared" si="101"/>
        <v>0 per 1000 0-17 yr olds</v>
      </c>
      <c r="M1709" s="31">
        <v>0</v>
      </c>
      <c r="N1709" s="31">
        <f t="shared" si="102"/>
        <v>0</v>
      </c>
    </row>
    <row r="1710" spans="1:14" x14ac:dyDescent="0.45">
      <c r="A1710" s="31" t="str">
        <f t="shared" si="100"/>
        <v>E08000029_Children in the care of LA in secure children's homes_Number</v>
      </c>
      <c r="B1710" s="31" t="s">
        <v>516</v>
      </c>
      <c r="C1710" s="31" t="s">
        <v>517</v>
      </c>
      <c r="D1710" s="31" t="s">
        <v>229</v>
      </c>
      <c r="E1710" s="31">
        <v>2019</v>
      </c>
      <c r="F1710" s="31" t="s">
        <v>66</v>
      </c>
      <c r="G1710" s="26" t="s">
        <v>171</v>
      </c>
      <c r="H1710" s="31" t="s">
        <v>743</v>
      </c>
      <c r="I1710" s="31" t="s">
        <v>1280</v>
      </c>
      <c r="J1710" s="31">
        <f>INDEX('LA lookup'!H:H,MATCH('Known to services raw data'!B1710,'LA lookup'!G:G,0))</f>
        <v>46946</v>
      </c>
      <c r="K1710" s="31" t="s">
        <v>1280</v>
      </c>
      <c r="L1710" s="31" t="str">
        <f t="shared" si="101"/>
        <v>N/A</v>
      </c>
      <c r="M1710" s="31" t="s">
        <v>70</v>
      </c>
      <c r="N1710" s="31">
        <f t="shared" si="102"/>
        <v>0</v>
      </c>
    </row>
    <row r="1711" spans="1:14" x14ac:dyDescent="0.45">
      <c r="A1711" s="31" t="str">
        <f t="shared" si="100"/>
        <v>E08000030_Children in the care of LA in secure children's homes_Number</v>
      </c>
      <c r="B1711" s="31" t="s">
        <v>446</v>
      </c>
      <c r="C1711" s="31" t="s">
        <v>447</v>
      </c>
      <c r="D1711" s="31" t="s">
        <v>229</v>
      </c>
      <c r="E1711" s="31">
        <v>2019</v>
      </c>
      <c r="F1711" s="31" t="s">
        <v>66</v>
      </c>
      <c r="G1711" s="26" t="s">
        <v>171</v>
      </c>
      <c r="H1711" s="31" t="s">
        <v>743</v>
      </c>
      <c r="I1711" s="31">
        <v>0</v>
      </c>
      <c r="J1711" s="31">
        <f>INDEX('LA lookup'!H:H,MATCH('Known to services raw data'!B1711,'LA lookup'!G:G,0))</f>
        <v>68157</v>
      </c>
      <c r="K1711" s="31">
        <v>0</v>
      </c>
      <c r="L1711" s="31" t="str">
        <f t="shared" si="101"/>
        <v>0 per 1000 0-17 yr olds</v>
      </c>
      <c r="M1711" s="31">
        <v>0</v>
      </c>
      <c r="N1711" s="31">
        <f t="shared" si="102"/>
        <v>0</v>
      </c>
    </row>
    <row r="1712" spans="1:14" x14ac:dyDescent="0.45">
      <c r="A1712" s="31" t="str">
        <f t="shared" si="100"/>
        <v>E08000031_Children in the care of LA in secure children's homes_Number</v>
      </c>
      <c r="B1712" s="31" t="s">
        <v>468</v>
      </c>
      <c r="C1712" s="31" t="s">
        <v>469</v>
      </c>
      <c r="D1712" s="31" t="s">
        <v>229</v>
      </c>
      <c r="E1712" s="31">
        <v>2019</v>
      </c>
      <c r="F1712" s="31" t="s">
        <v>66</v>
      </c>
      <c r="G1712" s="26" t="s">
        <v>171</v>
      </c>
      <c r="H1712" s="31" t="s">
        <v>743</v>
      </c>
      <c r="I1712" s="31" t="s">
        <v>1280</v>
      </c>
      <c r="J1712" s="31">
        <f>INDEX('LA lookup'!H:H,MATCH('Known to services raw data'!B1712,'LA lookup'!G:G,0))</f>
        <v>61244</v>
      </c>
      <c r="K1712" s="31" t="s">
        <v>1280</v>
      </c>
      <c r="L1712" s="31" t="str">
        <f t="shared" si="101"/>
        <v>N/A</v>
      </c>
      <c r="M1712" s="31" t="s">
        <v>70</v>
      </c>
      <c r="N1712" s="31">
        <f t="shared" si="102"/>
        <v>0</v>
      </c>
    </row>
    <row r="1713" spans="1:14" x14ac:dyDescent="0.45">
      <c r="A1713" s="31" t="str">
        <f t="shared" si="100"/>
        <v>E08000011_Children in the care of LA in secure children's homes_Number</v>
      </c>
      <c r="B1713" s="31" t="s">
        <v>333</v>
      </c>
      <c r="C1713" s="31" t="s">
        <v>334</v>
      </c>
      <c r="D1713" s="31" t="s">
        <v>229</v>
      </c>
      <c r="E1713" s="31">
        <v>2019</v>
      </c>
      <c r="F1713" s="31" t="s">
        <v>66</v>
      </c>
      <c r="G1713" s="26" t="s">
        <v>171</v>
      </c>
      <c r="H1713" s="31" t="s">
        <v>743</v>
      </c>
      <c r="I1713" s="31" t="s">
        <v>1280</v>
      </c>
      <c r="J1713" s="31">
        <f>INDEX('LA lookup'!H:H,MATCH('Known to services raw data'!B1713,'LA lookup'!G:G,0))</f>
        <v>33477</v>
      </c>
      <c r="K1713" s="31" t="s">
        <v>1280</v>
      </c>
      <c r="L1713" s="31" t="str">
        <f t="shared" si="101"/>
        <v>N/A</v>
      </c>
      <c r="M1713" s="31" t="s">
        <v>70</v>
      </c>
      <c r="N1713" s="31">
        <f t="shared" si="102"/>
        <v>0</v>
      </c>
    </row>
    <row r="1714" spans="1:14" x14ac:dyDescent="0.45">
      <c r="A1714" s="31" t="str">
        <f t="shared" si="100"/>
        <v>E08000012_Children in the care of LA in secure children's homes_Number</v>
      </c>
      <c r="B1714" s="31" t="s">
        <v>347</v>
      </c>
      <c r="C1714" s="31" t="s">
        <v>348</v>
      </c>
      <c r="D1714" s="31" t="s">
        <v>229</v>
      </c>
      <c r="E1714" s="31">
        <v>2019</v>
      </c>
      <c r="F1714" s="31" t="s">
        <v>66</v>
      </c>
      <c r="G1714" s="26" t="s">
        <v>171</v>
      </c>
      <c r="H1714" s="31" t="s">
        <v>743</v>
      </c>
      <c r="I1714" s="31">
        <v>5</v>
      </c>
      <c r="J1714" s="31">
        <f>INDEX('LA lookup'!H:H,MATCH('Known to services raw data'!B1714,'LA lookup'!G:G,0))</f>
        <v>94902</v>
      </c>
      <c r="K1714" s="31">
        <v>5.2685928642178246E-5</v>
      </c>
      <c r="L1714" s="31" t="str">
        <f t="shared" si="101"/>
        <v>0.1 per 1000 0-17 yr olds</v>
      </c>
      <c r="M1714" s="31">
        <v>5.2685928642178248E-2</v>
      </c>
      <c r="N1714" s="31">
        <f t="shared" si="102"/>
        <v>0</v>
      </c>
    </row>
    <row r="1715" spans="1:14" x14ac:dyDescent="0.45">
      <c r="A1715" s="31" t="str">
        <f t="shared" si="100"/>
        <v>E08000013_Children in the care of LA in secure children's homes_Number</v>
      </c>
      <c r="B1715" s="31" t="s">
        <v>416</v>
      </c>
      <c r="C1715" s="31" t="s">
        <v>417</v>
      </c>
      <c r="D1715" s="31" t="s">
        <v>229</v>
      </c>
      <c r="E1715" s="31">
        <v>2019</v>
      </c>
      <c r="F1715" s="31" t="s">
        <v>66</v>
      </c>
      <c r="G1715" s="26" t="s">
        <v>171</v>
      </c>
      <c r="H1715" s="31" t="s">
        <v>743</v>
      </c>
      <c r="I1715" s="31">
        <v>0</v>
      </c>
      <c r="J1715" s="31">
        <f>INDEX('LA lookup'!H:H,MATCH('Known to services raw data'!B1715,'LA lookup'!G:G,0))</f>
        <v>36785</v>
      </c>
      <c r="K1715" s="31">
        <v>0</v>
      </c>
      <c r="L1715" s="31" t="str">
        <f t="shared" si="101"/>
        <v>0 per 1000 0-17 yr olds</v>
      </c>
      <c r="M1715" s="31">
        <v>0</v>
      </c>
      <c r="N1715" s="31">
        <f t="shared" si="102"/>
        <v>0</v>
      </c>
    </row>
    <row r="1716" spans="1:14" x14ac:dyDescent="0.45">
      <c r="A1716" s="31" t="str">
        <f t="shared" si="100"/>
        <v>E08000014_Children in the care of LA in secure children's homes_Number</v>
      </c>
      <c r="B1716" s="31" t="s">
        <v>399</v>
      </c>
      <c r="C1716" s="31" t="s">
        <v>400</v>
      </c>
      <c r="D1716" s="31" t="s">
        <v>229</v>
      </c>
      <c r="E1716" s="31">
        <v>2019</v>
      </c>
      <c r="F1716" s="31" t="s">
        <v>66</v>
      </c>
      <c r="G1716" s="26" t="s">
        <v>171</v>
      </c>
      <c r="H1716" s="31" t="s">
        <v>743</v>
      </c>
      <c r="I1716" s="31">
        <v>0</v>
      </c>
      <c r="J1716" s="31">
        <f>INDEX('LA lookup'!H:H,MATCH('Known to services raw data'!B1716,'LA lookup'!G:G,0))</f>
        <v>53833</v>
      </c>
      <c r="K1716" s="31">
        <v>0</v>
      </c>
      <c r="L1716" s="31" t="str">
        <f t="shared" si="101"/>
        <v>0 per 1000 0-17 yr olds</v>
      </c>
      <c r="M1716" s="31">
        <v>0</v>
      </c>
      <c r="N1716" s="31">
        <f t="shared" si="102"/>
        <v>0</v>
      </c>
    </row>
    <row r="1717" spans="1:14" x14ac:dyDescent="0.45">
      <c r="A1717" s="31" t="str">
        <f t="shared" si="100"/>
        <v>E08000015_Children in the care of LA in secure children's homes_Number</v>
      </c>
      <c r="B1717" s="31" t="s">
        <v>464</v>
      </c>
      <c r="C1717" s="31" t="s">
        <v>465</v>
      </c>
      <c r="D1717" s="31" t="s">
        <v>229</v>
      </c>
      <c r="E1717" s="31">
        <v>2019</v>
      </c>
      <c r="F1717" s="31" t="s">
        <v>66</v>
      </c>
      <c r="G1717" s="26" t="s">
        <v>171</v>
      </c>
      <c r="H1717" s="31" t="s">
        <v>743</v>
      </c>
      <c r="I1717" s="31" t="s">
        <v>1280</v>
      </c>
      <c r="J1717" s="31">
        <f>INDEX('LA lookup'!H:H,MATCH('Known to services raw data'!B1717,'LA lookup'!G:G,0))</f>
        <v>67576</v>
      </c>
      <c r="K1717" s="31" t="s">
        <v>1280</v>
      </c>
      <c r="L1717" s="31" t="str">
        <f t="shared" si="101"/>
        <v>N/A</v>
      </c>
      <c r="M1717" s="31" t="s">
        <v>70</v>
      </c>
      <c r="N1717" s="31">
        <f t="shared" si="102"/>
        <v>0</v>
      </c>
    </row>
    <row r="1718" spans="1:14" x14ac:dyDescent="0.45">
      <c r="A1718" s="31" t="str">
        <f t="shared" si="100"/>
        <v>E08000001_Children in the care of LA in secure children's homes_Number</v>
      </c>
      <c r="B1718" s="31" t="s">
        <v>252</v>
      </c>
      <c r="C1718" s="31" t="s">
        <v>253</v>
      </c>
      <c r="D1718" s="31" t="s">
        <v>229</v>
      </c>
      <c r="E1718" s="31">
        <v>2019</v>
      </c>
      <c r="F1718" s="31" t="s">
        <v>66</v>
      </c>
      <c r="G1718" s="26" t="s">
        <v>171</v>
      </c>
      <c r="H1718" s="31" t="s">
        <v>743</v>
      </c>
      <c r="I1718" s="31">
        <v>0</v>
      </c>
      <c r="J1718" s="31">
        <f>INDEX('LA lookup'!H:H,MATCH('Known to services raw data'!B1718,'LA lookup'!G:G,0))</f>
        <v>67670</v>
      </c>
      <c r="K1718" s="31">
        <v>0</v>
      </c>
      <c r="L1718" s="31" t="str">
        <f t="shared" si="101"/>
        <v>0 per 1000 0-17 yr olds</v>
      </c>
      <c r="M1718" s="31">
        <v>0</v>
      </c>
      <c r="N1718" s="31">
        <f t="shared" si="102"/>
        <v>0</v>
      </c>
    </row>
    <row r="1719" spans="1:14" x14ac:dyDescent="0.45">
      <c r="A1719" s="31" t="str">
        <f t="shared" si="100"/>
        <v>E08000002_Children in the care of LA in secure children's homes_Number</v>
      </c>
      <c r="B1719" s="31" t="s">
        <v>271</v>
      </c>
      <c r="C1719" s="31" t="s">
        <v>272</v>
      </c>
      <c r="D1719" s="31" t="s">
        <v>229</v>
      </c>
      <c r="E1719" s="31">
        <v>2019</v>
      </c>
      <c r="F1719" s="31" t="s">
        <v>66</v>
      </c>
      <c r="G1719" s="26" t="s">
        <v>171</v>
      </c>
      <c r="H1719" s="31" t="s">
        <v>743</v>
      </c>
      <c r="I1719" s="31">
        <v>0</v>
      </c>
      <c r="J1719" s="31">
        <f>INDEX('LA lookup'!H:H,MATCH('Known to services raw data'!B1719,'LA lookup'!G:G,0))</f>
        <v>43142</v>
      </c>
      <c r="K1719" s="31">
        <v>0</v>
      </c>
      <c r="L1719" s="31" t="str">
        <f t="shared" si="101"/>
        <v>0 per 1000 0-17 yr olds</v>
      </c>
      <c r="M1719" s="31">
        <v>0</v>
      </c>
      <c r="N1719" s="31">
        <f t="shared" si="102"/>
        <v>0</v>
      </c>
    </row>
    <row r="1720" spans="1:14" x14ac:dyDescent="0.45">
      <c r="A1720" s="31" t="str">
        <f t="shared" si="100"/>
        <v>E08000003_Children in the care of LA in secure children's homes_Number</v>
      </c>
      <c r="B1720" s="31" t="s">
        <v>349</v>
      </c>
      <c r="C1720" s="31" t="s">
        <v>350</v>
      </c>
      <c r="D1720" s="31" t="s">
        <v>229</v>
      </c>
      <c r="E1720" s="31">
        <v>2019</v>
      </c>
      <c r="F1720" s="31" t="s">
        <v>66</v>
      </c>
      <c r="G1720" s="26" t="s">
        <v>171</v>
      </c>
      <c r="H1720" s="31" t="s">
        <v>743</v>
      </c>
      <c r="I1720" s="31" t="s">
        <v>1280</v>
      </c>
      <c r="J1720" s="31">
        <f>INDEX('LA lookup'!H:H,MATCH('Known to services raw data'!B1720,'LA lookup'!G:G,0))</f>
        <v>121962</v>
      </c>
      <c r="K1720" s="31" t="s">
        <v>1280</v>
      </c>
      <c r="L1720" s="31" t="str">
        <f t="shared" si="101"/>
        <v>N/A</v>
      </c>
      <c r="M1720" s="31" t="s">
        <v>70</v>
      </c>
      <c r="N1720" s="31">
        <f t="shared" si="102"/>
        <v>0</v>
      </c>
    </row>
    <row r="1721" spans="1:14" x14ac:dyDescent="0.45">
      <c r="A1721" s="31" t="str">
        <f t="shared" si="100"/>
        <v>E08000004_Children in the care of LA in secure children's homes_Number</v>
      </c>
      <c r="B1721" s="31" t="s">
        <v>375</v>
      </c>
      <c r="C1721" s="31" t="s">
        <v>376</v>
      </c>
      <c r="D1721" s="31" t="s">
        <v>229</v>
      </c>
      <c r="E1721" s="31">
        <v>2019</v>
      </c>
      <c r="F1721" s="31" t="s">
        <v>66</v>
      </c>
      <c r="G1721" s="26" t="s">
        <v>171</v>
      </c>
      <c r="H1721" s="31" t="s">
        <v>743</v>
      </c>
      <c r="I1721" s="31" t="s">
        <v>1280</v>
      </c>
      <c r="J1721" s="31">
        <f>INDEX('LA lookup'!H:H,MATCH('Known to services raw data'!B1721,'LA lookup'!G:G,0))</f>
        <v>59416</v>
      </c>
      <c r="K1721" s="31" t="s">
        <v>1280</v>
      </c>
      <c r="L1721" s="31" t="str">
        <f t="shared" si="101"/>
        <v>N/A</v>
      </c>
      <c r="M1721" s="31" t="s">
        <v>70</v>
      </c>
      <c r="N1721" s="31">
        <f t="shared" si="102"/>
        <v>0</v>
      </c>
    </row>
    <row r="1722" spans="1:14" x14ac:dyDescent="0.45">
      <c r="A1722" s="31" t="str">
        <f t="shared" si="100"/>
        <v>E08000005_Children in the care of LA in secure children's homes_Number</v>
      </c>
      <c r="B1722" s="31" t="s">
        <v>391</v>
      </c>
      <c r="C1722" s="31" t="s">
        <v>392</v>
      </c>
      <c r="D1722" s="31" t="s">
        <v>229</v>
      </c>
      <c r="E1722" s="31">
        <v>2019</v>
      </c>
      <c r="F1722" s="31" t="s">
        <v>66</v>
      </c>
      <c r="G1722" s="26" t="s">
        <v>171</v>
      </c>
      <c r="H1722" s="31" t="s">
        <v>743</v>
      </c>
      <c r="I1722" s="31">
        <v>0</v>
      </c>
      <c r="J1722" s="31">
        <f>INDEX('LA lookup'!H:H,MATCH('Known to services raw data'!B1722,'LA lookup'!G:G,0))</f>
        <v>52689</v>
      </c>
      <c r="K1722" s="31">
        <v>0</v>
      </c>
      <c r="L1722" s="31" t="str">
        <f t="shared" si="101"/>
        <v>0 per 1000 0-17 yr olds</v>
      </c>
      <c r="M1722" s="31">
        <v>0</v>
      </c>
      <c r="N1722" s="31">
        <f t="shared" si="102"/>
        <v>0</v>
      </c>
    </row>
    <row r="1723" spans="1:14" x14ac:dyDescent="0.45">
      <c r="A1723" s="31" t="str">
        <f t="shared" si="100"/>
        <v>E08000006_Children in the care of LA in secure children's homes_Number</v>
      </c>
      <c r="B1723" s="31" t="s">
        <v>395</v>
      </c>
      <c r="C1723" s="31" t="s">
        <v>396</v>
      </c>
      <c r="D1723" s="31" t="s">
        <v>229</v>
      </c>
      <c r="E1723" s="31">
        <v>2019</v>
      </c>
      <c r="F1723" s="31" t="s">
        <v>66</v>
      </c>
      <c r="G1723" s="26" t="s">
        <v>171</v>
      </c>
      <c r="H1723" s="31" t="s">
        <v>743</v>
      </c>
      <c r="I1723" s="31" t="s">
        <v>1280</v>
      </c>
      <c r="J1723" s="31">
        <f>INDEX('LA lookup'!H:H,MATCH('Known to services raw data'!B1723,'LA lookup'!G:G,0))</f>
        <v>56566</v>
      </c>
      <c r="K1723" s="31" t="s">
        <v>1280</v>
      </c>
      <c r="L1723" s="31" t="str">
        <f t="shared" si="101"/>
        <v>N/A</v>
      </c>
      <c r="M1723" s="31" t="s">
        <v>70</v>
      </c>
      <c r="N1723" s="31">
        <f t="shared" si="102"/>
        <v>0</v>
      </c>
    </row>
    <row r="1724" spans="1:14" x14ac:dyDescent="0.45">
      <c r="A1724" s="31" t="str">
        <f t="shared" si="100"/>
        <v>E08000007_Children in the care of LA in secure children's homes_Number</v>
      </c>
      <c r="B1724" s="31" t="s">
        <v>420</v>
      </c>
      <c r="C1724" s="31" t="s">
        <v>421</v>
      </c>
      <c r="D1724" s="31" t="s">
        <v>229</v>
      </c>
      <c r="E1724" s="31">
        <v>2019</v>
      </c>
      <c r="F1724" s="31" t="s">
        <v>66</v>
      </c>
      <c r="G1724" s="26" t="s">
        <v>171</v>
      </c>
      <c r="H1724" s="31" t="s">
        <v>743</v>
      </c>
      <c r="I1724" s="31" t="s">
        <v>1280</v>
      </c>
      <c r="J1724" s="31">
        <f>INDEX('LA lookup'!H:H,MATCH('Known to services raw data'!B1724,'LA lookup'!G:G,0))</f>
        <v>63141</v>
      </c>
      <c r="K1724" s="31" t="s">
        <v>1280</v>
      </c>
      <c r="L1724" s="31" t="str">
        <f t="shared" si="101"/>
        <v>N/A</v>
      </c>
      <c r="M1724" s="31" t="s">
        <v>70</v>
      </c>
      <c r="N1724" s="31">
        <f t="shared" si="102"/>
        <v>0</v>
      </c>
    </row>
    <row r="1725" spans="1:14" x14ac:dyDescent="0.45">
      <c r="A1725" s="31" t="str">
        <f t="shared" si="100"/>
        <v>E08000008_Children in the care of LA in secure children's homes_Number</v>
      </c>
      <c r="B1725" s="31" t="s">
        <v>436</v>
      </c>
      <c r="C1725" s="31" t="s">
        <v>437</v>
      </c>
      <c r="D1725" s="31" t="s">
        <v>229</v>
      </c>
      <c r="E1725" s="31">
        <v>2019</v>
      </c>
      <c r="F1725" s="31" t="s">
        <v>66</v>
      </c>
      <c r="G1725" s="26" t="s">
        <v>171</v>
      </c>
      <c r="H1725" s="31" t="s">
        <v>743</v>
      </c>
      <c r="I1725" s="31" t="s">
        <v>1280</v>
      </c>
      <c r="J1725" s="31">
        <f>INDEX('LA lookup'!H:H,MATCH('Known to services raw data'!B1725,'LA lookup'!G:G,0))</f>
        <v>50223</v>
      </c>
      <c r="K1725" s="31" t="s">
        <v>1280</v>
      </c>
      <c r="L1725" s="31" t="str">
        <f t="shared" si="101"/>
        <v>N/A</v>
      </c>
      <c r="M1725" s="31" t="s">
        <v>70</v>
      </c>
      <c r="N1725" s="31">
        <f t="shared" si="102"/>
        <v>0</v>
      </c>
    </row>
    <row r="1726" spans="1:14" x14ac:dyDescent="0.45">
      <c r="A1726" s="31" t="str">
        <f t="shared" si="100"/>
        <v>E08000009_Children in the care of LA in secure children's homes_Number</v>
      </c>
      <c r="B1726" s="31" t="s">
        <v>442</v>
      </c>
      <c r="C1726" s="31" t="s">
        <v>443</v>
      </c>
      <c r="D1726" s="31" t="s">
        <v>229</v>
      </c>
      <c r="E1726" s="31">
        <v>2019</v>
      </c>
      <c r="F1726" s="31" t="s">
        <v>66</v>
      </c>
      <c r="G1726" s="26" t="s">
        <v>171</v>
      </c>
      <c r="H1726" s="31" t="s">
        <v>743</v>
      </c>
      <c r="I1726" s="31">
        <v>0</v>
      </c>
      <c r="J1726" s="31">
        <f>INDEX('LA lookup'!H:H,MATCH('Known to services raw data'!B1726,'LA lookup'!G:G,0))</f>
        <v>56087</v>
      </c>
      <c r="K1726" s="31">
        <v>0</v>
      </c>
      <c r="L1726" s="31" t="str">
        <f t="shared" si="101"/>
        <v>0 per 1000 0-17 yr olds</v>
      </c>
      <c r="M1726" s="31">
        <v>0</v>
      </c>
      <c r="N1726" s="31">
        <f t="shared" si="102"/>
        <v>0</v>
      </c>
    </row>
    <row r="1727" spans="1:14" x14ac:dyDescent="0.45">
      <c r="A1727" s="31" t="str">
        <f t="shared" si="100"/>
        <v>E08000010_Children in the care of LA in secure children's homes_Number</v>
      </c>
      <c r="B1727" s="31" t="s">
        <v>460</v>
      </c>
      <c r="C1727" s="31" t="s">
        <v>461</v>
      </c>
      <c r="D1727" s="31" t="s">
        <v>229</v>
      </c>
      <c r="E1727" s="31">
        <v>2019</v>
      </c>
      <c r="F1727" s="31" t="s">
        <v>66</v>
      </c>
      <c r="G1727" s="26" t="s">
        <v>171</v>
      </c>
      <c r="H1727" s="31" t="s">
        <v>743</v>
      </c>
      <c r="I1727" s="31" t="s">
        <v>1280</v>
      </c>
      <c r="J1727" s="31">
        <f>INDEX('LA lookup'!H:H,MATCH('Known to services raw data'!B1727,'LA lookup'!G:G,0))</f>
        <v>68388</v>
      </c>
      <c r="K1727" s="31" t="s">
        <v>1280</v>
      </c>
      <c r="L1727" s="31" t="str">
        <f t="shared" si="101"/>
        <v>N/A</v>
      </c>
      <c r="M1727" s="31" t="s">
        <v>70</v>
      </c>
      <c r="N1727" s="31">
        <f t="shared" si="102"/>
        <v>0</v>
      </c>
    </row>
    <row r="1728" spans="1:14" x14ac:dyDescent="0.45">
      <c r="A1728" s="31" t="str">
        <f t="shared" si="100"/>
        <v>E08000016_Children in the care of LA in secure children's homes_Number</v>
      </c>
      <c r="B1728" s="31" t="s">
        <v>236</v>
      </c>
      <c r="C1728" s="31" t="s">
        <v>237</v>
      </c>
      <c r="D1728" s="31" t="s">
        <v>229</v>
      </c>
      <c r="E1728" s="31">
        <v>2019</v>
      </c>
      <c r="F1728" s="31" t="s">
        <v>66</v>
      </c>
      <c r="G1728" s="26" t="s">
        <v>171</v>
      </c>
      <c r="H1728" s="31" t="s">
        <v>743</v>
      </c>
      <c r="I1728" s="31" t="s">
        <v>1280</v>
      </c>
      <c r="J1728" s="31">
        <f>INDEX('LA lookup'!H:H,MATCH('Known to services raw data'!B1728,'LA lookup'!G:G,0))</f>
        <v>50727</v>
      </c>
      <c r="K1728" s="31" t="s">
        <v>1280</v>
      </c>
      <c r="L1728" s="31" t="str">
        <f t="shared" si="101"/>
        <v>N/A</v>
      </c>
      <c r="M1728" s="31" t="s">
        <v>70</v>
      </c>
      <c r="N1728" s="31">
        <f t="shared" si="102"/>
        <v>0</v>
      </c>
    </row>
    <row r="1729" spans="1:14" x14ac:dyDescent="0.45">
      <c r="A1729" s="31" t="str">
        <f t="shared" si="100"/>
        <v>E08000017_Children in the care of LA in secure children's homes_Number</v>
      </c>
      <c r="B1729" s="31" t="s">
        <v>293</v>
      </c>
      <c r="C1729" s="31" t="s">
        <v>294</v>
      </c>
      <c r="D1729" s="31" t="s">
        <v>229</v>
      </c>
      <c r="E1729" s="31">
        <v>2019</v>
      </c>
      <c r="F1729" s="31" t="s">
        <v>66</v>
      </c>
      <c r="G1729" s="26" t="s">
        <v>171</v>
      </c>
      <c r="H1729" s="31" t="s">
        <v>743</v>
      </c>
      <c r="I1729" s="31" t="s">
        <v>1280</v>
      </c>
      <c r="J1729" s="31">
        <f>INDEX('LA lookup'!H:H,MATCH('Known to services raw data'!B1729,'LA lookup'!G:G,0))</f>
        <v>66448</v>
      </c>
      <c r="K1729" s="31" t="s">
        <v>1280</v>
      </c>
      <c r="L1729" s="31" t="str">
        <f t="shared" si="101"/>
        <v>N/A</v>
      </c>
      <c r="M1729" s="31" t="s">
        <v>70</v>
      </c>
      <c r="N1729" s="31">
        <f t="shared" si="102"/>
        <v>0</v>
      </c>
    </row>
    <row r="1730" spans="1:14" x14ac:dyDescent="0.45">
      <c r="A1730" s="31" t="str">
        <f t="shared" si="100"/>
        <v>E08000018_Children in the care of LA in secure children's homes_Number</v>
      </c>
      <c r="B1730" s="31" t="s">
        <v>393</v>
      </c>
      <c r="C1730" s="31" t="s">
        <v>394</v>
      </c>
      <c r="D1730" s="31" t="s">
        <v>229</v>
      </c>
      <c r="E1730" s="31">
        <v>2019</v>
      </c>
      <c r="F1730" s="31" t="s">
        <v>66</v>
      </c>
      <c r="G1730" s="26" t="s">
        <v>171</v>
      </c>
      <c r="H1730" s="31" t="s">
        <v>743</v>
      </c>
      <c r="I1730" s="31" t="s">
        <v>1280</v>
      </c>
      <c r="J1730" s="31">
        <f>INDEX('LA lookup'!H:H,MATCH('Known to services raw data'!B1730,'LA lookup'!G:G,0))</f>
        <v>57196</v>
      </c>
      <c r="K1730" s="31" t="s">
        <v>1280</v>
      </c>
      <c r="L1730" s="31" t="str">
        <f t="shared" si="101"/>
        <v>N/A</v>
      </c>
      <c r="M1730" s="31" t="s">
        <v>70</v>
      </c>
      <c r="N1730" s="31">
        <f t="shared" si="102"/>
        <v>0</v>
      </c>
    </row>
    <row r="1731" spans="1:14" x14ac:dyDescent="0.45">
      <c r="A1731" s="31" t="str">
        <f t="shared" ref="A1731:A1794" si="103">CONCATENATE(B1731,"_",G1731,"_",H1731)</f>
        <v>E08000019_Children in the care of LA in secure children's homes_Number</v>
      </c>
      <c r="B1731" s="31" t="s">
        <v>401</v>
      </c>
      <c r="C1731" s="31" t="s">
        <v>402</v>
      </c>
      <c r="D1731" s="31" t="s">
        <v>229</v>
      </c>
      <c r="E1731" s="31">
        <v>2019</v>
      </c>
      <c r="F1731" s="31" t="s">
        <v>66</v>
      </c>
      <c r="G1731" s="26" t="s">
        <v>171</v>
      </c>
      <c r="H1731" s="31" t="s">
        <v>743</v>
      </c>
      <c r="I1731" s="31" t="s">
        <v>1280</v>
      </c>
      <c r="J1731" s="31">
        <f>INDEX('LA lookup'!H:H,MATCH('Known to services raw data'!B1731,'LA lookup'!G:G,0))</f>
        <v>117497</v>
      </c>
      <c r="K1731" s="31" t="s">
        <v>1280</v>
      </c>
      <c r="L1731" s="31" t="str">
        <f t="shared" ref="L1731:L1794" si="104">IF(LOWER(H1731)="percentage",CONCATENATE(I1731,"%"),IF(LOWER(H1731)="proportion",CONCATENATE(ROUND(I1731,1)," per 1000 households"),IF(J1731="NA",K1731,IF(OR(ISERROR(I1731),ISBLANK(I1731),NOT(ISNUMBER(I1731))),"N/A",CONCATENATE(ROUND(I1731/J1731*1000,1)," per 1000 0-17 yr olds")))))</f>
        <v>N/A</v>
      </c>
      <c r="M1731" s="31" t="s">
        <v>70</v>
      </c>
      <c r="N1731" s="31">
        <f t="shared" si="102"/>
        <v>0</v>
      </c>
    </row>
    <row r="1732" spans="1:14" x14ac:dyDescent="0.45">
      <c r="A1732" s="31" t="str">
        <f t="shared" si="103"/>
        <v>E08000032_Children in the care of LA in secure children's homes_Number</v>
      </c>
      <c r="B1732" s="31" t="s">
        <v>259</v>
      </c>
      <c r="C1732" s="31" t="s">
        <v>260</v>
      </c>
      <c r="D1732" s="31" t="s">
        <v>229</v>
      </c>
      <c r="E1732" s="31">
        <v>2019</v>
      </c>
      <c r="F1732" s="31" t="s">
        <v>66</v>
      </c>
      <c r="G1732" s="26" t="s">
        <v>171</v>
      </c>
      <c r="H1732" s="31" t="s">
        <v>743</v>
      </c>
      <c r="I1732" s="31" t="s">
        <v>1280</v>
      </c>
      <c r="J1732" s="31">
        <f>INDEX('LA lookup'!H:H,MATCH('Known to services raw data'!B1732,'LA lookup'!G:G,0))</f>
        <v>142005</v>
      </c>
      <c r="K1732" s="31" t="s">
        <v>1280</v>
      </c>
      <c r="L1732" s="31" t="str">
        <f t="shared" si="104"/>
        <v>N/A</v>
      </c>
      <c r="M1732" s="31" t="s">
        <v>70</v>
      </c>
      <c r="N1732" s="31">
        <f t="shared" ref="N1732:N1795" si="105">IF(OR(C1732="City of London",C1732="Isles of Scilly"),1,0)</f>
        <v>0</v>
      </c>
    </row>
    <row r="1733" spans="1:14" x14ac:dyDescent="0.45">
      <c r="A1733" s="31" t="str">
        <f t="shared" si="103"/>
        <v>E08000033_Children in the care of LA in secure children's homes_Number</v>
      </c>
      <c r="B1733" s="31" t="s">
        <v>273</v>
      </c>
      <c r="C1733" s="31" t="s">
        <v>274</v>
      </c>
      <c r="D1733" s="31" t="s">
        <v>229</v>
      </c>
      <c r="E1733" s="31">
        <v>2019</v>
      </c>
      <c r="F1733" s="31" t="s">
        <v>66</v>
      </c>
      <c r="G1733" s="26" t="s">
        <v>171</v>
      </c>
      <c r="H1733" s="31" t="s">
        <v>743</v>
      </c>
      <c r="I1733" s="31" t="s">
        <v>1280</v>
      </c>
      <c r="J1733" s="31">
        <f>INDEX('LA lookup'!H:H,MATCH('Known to services raw data'!B1733,'LA lookup'!G:G,0))</f>
        <v>46021</v>
      </c>
      <c r="K1733" s="31" t="s">
        <v>1280</v>
      </c>
      <c r="L1733" s="31" t="str">
        <f t="shared" si="104"/>
        <v>N/A</v>
      </c>
      <c r="M1733" s="31" t="s">
        <v>70</v>
      </c>
      <c r="N1733" s="31">
        <f t="shared" si="105"/>
        <v>0</v>
      </c>
    </row>
    <row r="1734" spans="1:14" x14ac:dyDescent="0.45">
      <c r="A1734" s="31" t="str">
        <f t="shared" si="103"/>
        <v>E08000034_Children in the care of LA in secure children's homes_Number</v>
      </c>
      <c r="B1734" s="31" t="s">
        <v>331</v>
      </c>
      <c r="C1734" s="31" t="s">
        <v>332</v>
      </c>
      <c r="D1734" s="31" t="s">
        <v>229</v>
      </c>
      <c r="E1734" s="31">
        <v>2019</v>
      </c>
      <c r="F1734" s="31" t="s">
        <v>66</v>
      </c>
      <c r="G1734" s="26" t="s">
        <v>171</v>
      </c>
      <c r="H1734" s="31" t="s">
        <v>743</v>
      </c>
      <c r="I1734" s="31" t="s">
        <v>1280</v>
      </c>
      <c r="J1734" s="31">
        <f>INDEX('LA lookup'!H:H,MATCH('Known to services raw data'!B1734,'LA lookup'!G:G,0))</f>
        <v>100174</v>
      </c>
      <c r="K1734" s="31" t="s">
        <v>1280</v>
      </c>
      <c r="L1734" s="31" t="str">
        <f t="shared" si="104"/>
        <v>N/A</v>
      </c>
      <c r="M1734" s="31" t="s">
        <v>70</v>
      </c>
      <c r="N1734" s="31">
        <f t="shared" si="105"/>
        <v>0</v>
      </c>
    </row>
    <row r="1735" spans="1:14" x14ac:dyDescent="0.45">
      <c r="A1735" s="31" t="str">
        <f t="shared" si="103"/>
        <v>E08000035_Children in the care of LA in secure children's homes_Number</v>
      </c>
      <c r="B1735" s="31" t="s">
        <v>339</v>
      </c>
      <c r="C1735" s="31" t="s">
        <v>340</v>
      </c>
      <c r="D1735" s="31" t="s">
        <v>229</v>
      </c>
      <c r="E1735" s="31">
        <v>2019</v>
      </c>
      <c r="F1735" s="31" t="s">
        <v>66</v>
      </c>
      <c r="G1735" s="26" t="s">
        <v>171</v>
      </c>
      <c r="H1735" s="31" t="s">
        <v>743</v>
      </c>
      <c r="I1735" s="31" t="s">
        <v>1280</v>
      </c>
      <c r="J1735" s="31">
        <f>INDEX('LA lookup'!H:H,MATCH('Known to services raw data'!B1735,'LA lookup'!G:G,0))</f>
        <v>168176</v>
      </c>
      <c r="K1735" s="31" t="s">
        <v>1280</v>
      </c>
      <c r="L1735" s="31" t="str">
        <f t="shared" si="104"/>
        <v>N/A</v>
      </c>
      <c r="M1735" s="31" t="s">
        <v>70</v>
      </c>
      <c r="N1735" s="31">
        <f t="shared" si="105"/>
        <v>0</v>
      </c>
    </row>
    <row r="1736" spans="1:14" x14ac:dyDescent="0.45">
      <c r="A1736" s="31" t="str">
        <f t="shared" si="103"/>
        <v>E08000036_Children in the care of LA in secure children's homes_Number</v>
      </c>
      <c r="B1736" s="31" t="s">
        <v>444</v>
      </c>
      <c r="C1736" s="31" t="s">
        <v>445</v>
      </c>
      <c r="D1736" s="31" t="s">
        <v>229</v>
      </c>
      <c r="E1736" s="31">
        <v>2019</v>
      </c>
      <c r="F1736" s="31" t="s">
        <v>66</v>
      </c>
      <c r="G1736" s="26" t="s">
        <v>171</v>
      </c>
      <c r="H1736" s="31" t="s">
        <v>743</v>
      </c>
      <c r="I1736" s="31">
        <v>0</v>
      </c>
      <c r="J1736" s="31">
        <f>INDEX('LA lookup'!H:H,MATCH('Known to services raw data'!B1736,'LA lookup'!G:G,0))</f>
        <v>72893</v>
      </c>
      <c r="K1736" s="31">
        <v>0</v>
      </c>
      <c r="L1736" s="31" t="str">
        <f t="shared" si="104"/>
        <v>0 per 1000 0-17 yr olds</v>
      </c>
      <c r="M1736" s="31">
        <v>0</v>
      </c>
      <c r="N1736" s="31">
        <f t="shared" si="105"/>
        <v>0</v>
      </c>
    </row>
    <row r="1737" spans="1:14" x14ac:dyDescent="0.45">
      <c r="A1737" s="31" t="str">
        <f t="shared" si="103"/>
        <v>E08000020_Children in the care of LA in secure children's homes_Number</v>
      </c>
      <c r="B1737" s="31" t="s">
        <v>305</v>
      </c>
      <c r="C1737" s="31" t="s">
        <v>306</v>
      </c>
      <c r="D1737" s="31" t="s">
        <v>229</v>
      </c>
      <c r="E1737" s="31">
        <v>2019</v>
      </c>
      <c r="F1737" s="31" t="s">
        <v>66</v>
      </c>
      <c r="G1737" s="26" t="s">
        <v>171</v>
      </c>
      <c r="H1737" s="31" t="s">
        <v>743</v>
      </c>
      <c r="I1737" s="31" t="s">
        <v>1280</v>
      </c>
      <c r="J1737" s="31">
        <f>INDEX('LA lookup'!H:H,MATCH('Known to services raw data'!B1737,'LA lookup'!G:G,0))</f>
        <v>39605</v>
      </c>
      <c r="K1737" s="31" t="s">
        <v>1280</v>
      </c>
      <c r="L1737" s="31" t="str">
        <f t="shared" si="104"/>
        <v>N/A</v>
      </c>
      <c r="M1737" s="31" t="s">
        <v>70</v>
      </c>
      <c r="N1737" s="31">
        <f t="shared" si="105"/>
        <v>0</v>
      </c>
    </row>
    <row r="1738" spans="1:14" x14ac:dyDescent="0.45">
      <c r="A1738" s="31" t="str">
        <f t="shared" si="103"/>
        <v>E08000021_Children in the care of LA in secure children's homes_Number</v>
      </c>
      <c r="B1738" s="31" t="s">
        <v>357</v>
      </c>
      <c r="C1738" s="31" t="s">
        <v>358</v>
      </c>
      <c r="D1738" s="31" t="s">
        <v>229</v>
      </c>
      <c r="E1738" s="31">
        <v>2019</v>
      </c>
      <c r="F1738" s="31" t="s">
        <v>66</v>
      </c>
      <c r="G1738" s="26" t="s">
        <v>171</v>
      </c>
      <c r="H1738" s="31" t="s">
        <v>743</v>
      </c>
      <c r="I1738" s="31" t="s">
        <v>1280</v>
      </c>
      <c r="J1738" s="31">
        <f>INDEX('LA lookup'!H:H,MATCH('Known to services raw data'!B1738,'LA lookup'!G:G,0))</f>
        <v>58056</v>
      </c>
      <c r="K1738" s="31" t="s">
        <v>1280</v>
      </c>
      <c r="L1738" s="31" t="str">
        <f t="shared" si="104"/>
        <v>N/A</v>
      </c>
      <c r="M1738" s="31" t="s">
        <v>70</v>
      </c>
      <c r="N1738" s="31">
        <f t="shared" si="105"/>
        <v>0</v>
      </c>
    </row>
    <row r="1739" spans="1:14" x14ac:dyDescent="0.45">
      <c r="A1739" s="31" t="str">
        <f t="shared" si="103"/>
        <v>E08000022_Children in the care of LA in secure children's homes_Number</v>
      </c>
      <c r="B1739" s="31" t="s">
        <v>524</v>
      </c>
      <c r="C1739" s="31" t="s">
        <v>525</v>
      </c>
      <c r="D1739" s="31" t="s">
        <v>229</v>
      </c>
      <c r="E1739" s="31">
        <v>2019</v>
      </c>
      <c r="F1739" s="31" t="s">
        <v>66</v>
      </c>
      <c r="G1739" s="26" t="s">
        <v>171</v>
      </c>
      <c r="H1739" s="31" t="s">
        <v>743</v>
      </c>
      <c r="I1739" s="31">
        <v>0</v>
      </c>
      <c r="J1739" s="31">
        <f>INDEX('LA lookup'!H:H,MATCH('Known to services raw data'!B1739,'LA lookup'!G:G,0))</f>
        <v>41360</v>
      </c>
      <c r="K1739" s="31">
        <v>0</v>
      </c>
      <c r="L1739" s="31" t="str">
        <f t="shared" si="104"/>
        <v>0 per 1000 0-17 yr olds</v>
      </c>
      <c r="M1739" s="31">
        <v>0</v>
      </c>
      <c r="N1739" s="31">
        <f t="shared" si="105"/>
        <v>0</v>
      </c>
    </row>
    <row r="1740" spans="1:14" x14ac:dyDescent="0.45">
      <c r="A1740" s="31" t="str">
        <f t="shared" si="103"/>
        <v>E08000023_Children in the care of LA in secure children's homes_Number</v>
      </c>
      <c r="B1740" s="31" t="s">
        <v>410</v>
      </c>
      <c r="C1740" s="31" t="s">
        <v>411</v>
      </c>
      <c r="D1740" s="31" t="s">
        <v>229</v>
      </c>
      <c r="E1740" s="31">
        <v>2019</v>
      </c>
      <c r="F1740" s="31" t="s">
        <v>66</v>
      </c>
      <c r="G1740" s="26" t="s">
        <v>171</v>
      </c>
      <c r="H1740" s="31" t="s">
        <v>743</v>
      </c>
      <c r="I1740" s="31" t="s">
        <v>1280</v>
      </c>
      <c r="J1740" s="31">
        <f>INDEX('LA lookup'!H:H,MATCH('Known to services raw data'!B1740,'LA lookup'!G:G,0))</f>
        <v>29920</v>
      </c>
      <c r="K1740" s="31" t="s">
        <v>1280</v>
      </c>
      <c r="L1740" s="31" t="str">
        <f t="shared" si="104"/>
        <v>N/A</v>
      </c>
      <c r="M1740" s="31" t="s">
        <v>70</v>
      </c>
      <c r="N1740" s="31">
        <f t="shared" si="105"/>
        <v>0</v>
      </c>
    </row>
    <row r="1741" spans="1:14" x14ac:dyDescent="0.45">
      <c r="A1741" s="31" t="str">
        <f t="shared" si="103"/>
        <v>E08000024_Children in the care of LA in secure children's homes_Number</v>
      </c>
      <c r="B1741" s="31" t="s">
        <v>428</v>
      </c>
      <c r="C1741" s="31" t="s">
        <v>429</v>
      </c>
      <c r="D1741" s="31" t="s">
        <v>229</v>
      </c>
      <c r="E1741" s="31">
        <v>2019</v>
      </c>
      <c r="F1741" s="31" t="s">
        <v>66</v>
      </c>
      <c r="G1741" s="26" t="s">
        <v>171</v>
      </c>
      <c r="H1741" s="31" t="s">
        <v>743</v>
      </c>
      <c r="I1741" s="31" t="s">
        <v>1280</v>
      </c>
      <c r="J1741" s="31">
        <f>INDEX('LA lookup'!H:H,MATCH('Known to services raw data'!B1741,'LA lookup'!G:G,0))</f>
        <v>54563</v>
      </c>
      <c r="K1741" s="31" t="s">
        <v>1280</v>
      </c>
      <c r="L1741" s="31" t="str">
        <f t="shared" si="104"/>
        <v>N/A</v>
      </c>
      <c r="M1741" s="31" t="s">
        <v>70</v>
      </c>
      <c r="N1741" s="31">
        <f t="shared" si="105"/>
        <v>0</v>
      </c>
    </row>
    <row r="1742" spans="1:14" x14ac:dyDescent="0.45">
      <c r="A1742" s="31" t="str">
        <f t="shared" si="103"/>
        <v>E06000053_Children in the care of LA in secure children's homes_Number</v>
      </c>
      <c r="B1742" s="31" t="s">
        <v>550</v>
      </c>
      <c r="C1742" s="31" t="s">
        <v>551</v>
      </c>
      <c r="D1742" s="31" t="s">
        <v>229</v>
      </c>
      <c r="E1742" s="31">
        <v>2019</v>
      </c>
      <c r="F1742" s="31" t="s">
        <v>66</v>
      </c>
      <c r="G1742" s="26" t="s">
        <v>171</v>
      </c>
      <c r="H1742" s="31" t="s">
        <v>743</v>
      </c>
      <c r="I1742" s="31">
        <v>0</v>
      </c>
      <c r="J1742" s="31">
        <f>INDEX('LA lookup'!H:H,MATCH('Known to services raw data'!B1742,'LA lookup'!G:G,0))</f>
        <v>368</v>
      </c>
      <c r="K1742" s="31">
        <v>0</v>
      </c>
      <c r="L1742" s="31" t="str">
        <f t="shared" si="104"/>
        <v>0 per 1000 0-17 yr olds</v>
      </c>
      <c r="M1742" s="31">
        <v>0</v>
      </c>
      <c r="N1742" s="31">
        <f t="shared" si="105"/>
        <v>1</v>
      </c>
    </row>
    <row r="1743" spans="1:14" x14ac:dyDescent="0.45">
      <c r="A1743" s="31" t="str">
        <f t="shared" si="103"/>
        <v>E06000022_Children in the care of LA in secure children's homes_Number</v>
      </c>
      <c r="B1743" s="31" t="s">
        <v>238</v>
      </c>
      <c r="C1743" s="31" t="s">
        <v>239</v>
      </c>
      <c r="D1743" s="31" t="s">
        <v>229</v>
      </c>
      <c r="E1743" s="31">
        <v>2019</v>
      </c>
      <c r="F1743" s="31" t="s">
        <v>66</v>
      </c>
      <c r="G1743" s="26" t="s">
        <v>171</v>
      </c>
      <c r="H1743" s="31" t="s">
        <v>743</v>
      </c>
      <c r="I1743" s="31">
        <v>0</v>
      </c>
      <c r="J1743" s="31">
        <f>INDEX('LA lookup'!H:H,MATCH('Known to services raw data'!B1743,'LA lookup'!G:G,0))</f>
        <v>35946</v>
      </c>
      <c r="K1743" s="31">
        <v>0</v>
      </c>
      <c r="L1743" s="31" t="str">
        <f t="shared" si="104"/>
        <v>0 per 1000 0-17 yr olds</v>
      </c>
      <c r="M1743" s="31">
        <v>0</v>
      </c>
      <c r="N1743" s="31">
        <f t="shared" si="105"/>
        <v>0</v>
      </c>
    </row>
    <row r="1744" spans="1:14" x14ac:dyDescent="0.45">
      <c r="A1744" s="31" t="str">
        <f t="shared" si="103"/>
        <v>E06000023_Children in the care of LA in secure children's homes_Number</v>
      </c>
      <c r="B1744" s="31" t="s">
        <v>265</v>
      </c>
      <c r="C1744" s="31" t="s">
        <v>266</v>
      </c>
      <c r="D1744" s="31" t="s">
        <v>229</v>
      </c>
      <c r="E1744" s="31">
        <v>2019</v>
      </c>
      <c r="F1744" s="31" t="s">
        <v>66</v>
      </c>
      <c r="G1744" s="26" t="s">
        <v>171</v>
      </c>
      <c r="H1744" s="31" t="s">
        <v>743</v>
      </c>
      <c r="I1744" s="31">
        <v>0</v>
      </c>
      <c r="J1744" s="31">
        <f>INDEX('LA lookup'!H:H,MATCH('Known to services raw data'!B1744,'LA lookup'!G:G,0))</f>
        <v>94016</v>
      </c>
      <c r="K1744" s="31">
        <v>0</v>
      </c>
      <c r="L1744" s="31" t="str">
        <f t="shared" si="104"/>
        <v>0 per 1000 0-17 yr olds</v>
      </c>
      <c r="M1744" s="31">
        <v>0</v>
      </c>
      <c r="N1744" s="31">
        <f t="shared" si="105"/>
        <v>0</v>
      </c>
    </row>
    <row r="1745" spans="1:14" x14ac:dyDescent="0.45">
      <c r="A1745" s="31" t="str">
        <f t="shared" si="103"/>
        <v>E06000024_Children in the care of LA in secure children's homes_Number</v>
      </c>
      <c r="B1745" s="31" t="s">
        <v>367</v>
      </c>
      <c r="C1745" s="31" t="s">
        <v>368</v>
      </c>
      <c r="D1745" s="31" t="s">
        <v>229</v>
      </c>
      <c r="E1745" s="31">
        <v>2019</v>
      </c>
      <c r="F1745" s="31" t="s">
        <v>66</v>
      </c>
      <c r="G1745" s="26" t="s">
        <v>171</v>
      </c>
      <c r="H1745" s="31" t="s">
        <v>743</v>
      </c>
      <c r="I1745" s="31">
        <v>0</v>
      </c>
      <c r="J1745" s="31">
        <f>INDEX('LA lookup'!H:H,MATCH('Known to services raw data'!B1745,'LA lookup'!G:G,0))</f>
        <v>43435</v>
      </c>
      <c r="K1745" s="31">
        <v>0</v>
      </c>
      <c r="L1745" s="31" t="str">
        <f t="shared" si="104"/>
        <v>0 per 1000 0-17 yr olds</v>
      </c>
      <c r="M1745" s="31">
        <v>0</v>
      </c>
      <c r="N1745" s="31">
        <f t="shared" si="105"/>
        <v>0</v>
      </c>
    </row>
    <row r="1746" spans="1:14" x14ac:dyDescent="0.45">
      <c r="A1746" s="31" t="str">
        <f t="shared" si="103"/>
        <v>E06000025_Children in the care of LA in secure children's homes_Number</v>
      </c>
      <c r="B1746" s="31" t="s">
        <v>408</v>
      </c>
      <c r="C1746" s="31" t="s">
        <v>409</v>
      </c>
      <c r="D1746" s="31" t="s">
        <v>229</v>
      </c>
      <c r="E1746" s="31">
        <v>2019</v>
      </c>
      <c r="F1746" s="31" t="s">
        <v>66</v>
      </c>
      <c r="G1746" s="26" t="s">
        <v>171</v>
      </c>
      <c r="H1746" s="31" t="s">
        <v>743</v>
      </c>
      <c r="I1746" s="31">
        <v>0</v>
      </c>
      <c r="J1746" s="31">
        <f>INDEX('LA lookup'!H:H,MATCH('Known to services raw data'!B1746,'LA lookup'!G:G,0))</f>
        <v>58867</v>
      </c>
      <c r="K1746" s="31">
        <v>0</v>
      </c>
      <c r="L1746" s="31" t="str">
        <f t="shared" si="104"/>
        <v>0 per 1000 0-17 yr olds</v>
      </c>
      <c r="M1746" s="31">
        <v>0</v>
      </c>
      <c r="N1746" s="31">
        <f t="shared" si="105"/>
        <v>0</v>
      </c>
    </row>
    <row r="1747" spans="1:14" x14ac:dyDescent="0.45">
      <c r="A1747" s="31" t="str">
        <f t="shared" si="103"/>
        <v>E06000001_Children in the care of LA in secure children's homes_Number</v>
      </c>
      <c r="B1747" s="31" t="s">
        <v>313</v>
      </c>
      <c r="C1747" s="31" t="s">
        <v>314</v>
      </c>
      <c r="D1747" s="31" t="s">
        <v>229</v>
      </c>
      <c r="E1747" s="31">
        <v>2019</v>
      </c>
      <c r="F1747" s="31" t="s">
        <v>66</v>
      </c>
      <c r="G1747" s="26" t="s">
        <v>171</v>
      </c>
      <c r="H1747" s="31" t="s">
        <v>743</v>
      </c>
      <c r="I1747" s="31">
        <v>0</v>
      </c>
      <c r="J1747" s="31">
        <f>INDEX('LA lookup'!H:H,MATCH('Known to services raw data'!B1747,'LA lookup'!G:G,0))</f>
        <v>20006</v>
      </c>
      <c r="K1747" s="31">
        <v>0</v>
      </c>
      <c r="L1747" s="31" t="str">
        <f t="shared" si="104"/>
        <v>0 per 1000 0-17 yr olds</v>
      </c>
      <c r="M1747" s="31">
        <v>0</v>
      </c>
      <c r="N1747" s="31">
        <f t="shared" si="105"/>
        <v>0</v>
      </c>
    </row>
    <row r="1748" spans="1:14" x14ac:dyDescent="0.45">
      <c r="A1748" s="31" t="str">
        <f t="shared" si="103"/>
        <v>E06000002_Children in the care of LA in secure children's homes_Number</v>
      </c>
      <c r="B1748" s="31" t="s">
        <v>511</v>
      </c>
      <c r="C1748" s="31" t="s">
        <v>725</v>
      </c>
      <c r="D1748" s="31" t="s">
        <v>229</v>
      </c>
      <c r="E1748" s="31">
        <v>2019</v>
      </c>
      <c r="F1748" s="31" t="s">
        <v>66</v>
      </c>
      <c r="G1748" s="26" t="s">
        <v>171</v>
      </c>
      <c r="H1748" s="31" t="s">
        <v>743</v>
      </c>
      <c r="I1748" s="31">
        <v>0</v>
      </c>
      <c r="J1748" s="31">
        <f>INDEX('LA lookup'!H:H,MATCH('Known to services raw data'!B1748,'LA lookup'!G:G,0))</f>
        <v>32513</v>
      </c>
      <c r="K1748" s="31">
        <v>0</v>
      </c>
      <c r="L1748" s="31" t="str">
        <f t="shared" si="104"/>
        <v>0 per 1000 0-17 yr olds</v>
      </c>
      <c r="M1748" s="31">
        <v>0</v>
      </c>
      <c r="N1748" s="31">
        <f t="shared" si="105"/>
        <v>0</v>
      </c>
    </row>
    <row r="1749" spans="1:14" x14ac:dyDescent="0.45">
      <c r="A1749" s="31" t="str">
        <f t="shared" si="103"/>
        <v>E06000003_Children in the care of LA in secure children's homes_Number</v>
      </c>
      <c r="B1749" s="31" t="s">
        <v>387</v>
      </c>
      <c r="C1749" s="31" t="s">
        <v>388</v>
      </c>
      <c r="D1749" s="31" t="s">
        <v>229</v>
      </c>
      <c r="E1749" s="31">
        <v>2019</v>
      </c>
      <c r="F1749" s="31" t="s">
        <v>66</v>
      </c>
      <c r="G1749" s="26" t="s">
        <v>171</v>
      </c>
      <c r="H1749" s="31" t="s">
        <v>743</v>
      </c>
      <c r="I1749" s="31">
        <v>0</v>
      </c>
      <c r="J1749" s="31">
        <f>INDEX('LA lookup'!H:H,MATCH('Known to services raw data'!B1749,'LA lookup'!G:G,0))</f>
        <v>27626</v>
      </c>
      <c r="K1749" s="31">
        <v>0</v>
      </c>
      <c r="L1749" s="31" t="str">
        <f t="shared" si="104"/>
        <v>0 per 1000 0-17 yr olds</v>
      </c>
      <c r="M1749" s="31">
        <v>0</v>
      </c>
      <c r="N1749" s="31">
        <f t="shared" si="105"/>
        <v>0</v>
      </c>
    </row>
    <row r="1750" spans="1:14" x14ac:dyDescent="0.45">
      <c r="A1750" s="31" t="str">
        <f t="shared" si="103"/>
        <v>E06000004_Children in the care of LA in secure children's homes_Number</v>
      </c>
      <c r="B1750" s="31" t="s">
        <v>422</v>
      </c>
      <c r="C1750" s="31" t="s">
        <v>423</v>
      </c>
      <c r="D1750" s="31" t="s">
        <v>229</v>
      </c>
      <c r="E1750" s="31">
        <v>2019</v>
      </c>
      <c r="F1750" s="31" t="s">
        <v>66</v>
      </c>
      <c r="G1750" s="26" t="s">
        <v>171</v>
      </c>
      <c r="H1750" s="31" t="s">
        <v>743</v>
      </c>
      <c r="I1750" s="31" t="s">
        <v>1280</v>
      </c>
      <c r="J1750" s="31">
        <f>INDEX('LA lookup'!H:H,MATCH('Known to services raw data'!B1750,'LA lookup'!G:G,0))</f>
        <v>43521</v>
      </c>
      <c r="K1750" s="31" t="s">
        <v>1280</v>
      </c>
      <c r="L1750" s="31" t="str">
        <f t="shared" si="104"/>
        <v>N/A</v>
      </c>
      <c r="M1750" s="31" t="s">
        <v>70</v>
      </c>
      <c r="N1750" s="31">
        <f t="shared" si="105"/>
        <v>0</v>
      </c>
    </row>
    <row r="1751" spans="1:14" x14ac:dyDescent="0.45">
      <c r="A1751" s="31" t="str">
        <f t="shared" si="103"/>
        <v>E06000010_Children in the care of LA in secure children's homes_Number</v>
      </c>
      <c r="B1751" s="31" t="s">
        <v>329</v>
      </c>
      <c r="C1751" s="31" t="s">
        <v>330</v>
      </c>
      <c r="D1751" s="31" t="s">
        <v>229</v>
      </c>
      <c r="E1751" s="31">
        <v>2019</v>
      </c>
      <c r="F1751" s="31" t="s">
        <v>66</v>
      </c>
      <c r="G1751" s="26" t="s">
        <v>171</v>
      </c>
      <c r="H1751" s="31" t="s">
        <v>743</v>
      </c>
      <c r="I1751" s="31" t="s">
        <v>1280</v>
      </c>
      <c r="J1751" s="31">
        <f>INDEX('LA lookup'!H:H,MATCH('Known to services raw data'!B1751,'LA lookup'!G:G,0))</f>
        <v>57023</v>
      </c>
      <c r="K1751" s="31" t="s">
        <v>1280</v>
      </c>
      <c r="L1751" s="31" t="str">
        <f t="shared" si="104"/>
        <v>N/A</v>
      </c>
      <c r="M1751" s="31" t="s">
        <v>70</v>
      </c>
      <c r="N1751" s="31">
        <f t="shared" si="105"/>
        <v>0</v>
      </c>
    </row>
    <row r="1752" spans="1:14" x14ac:dyDescent="0.45">
      <c r="A1752" s="31" t="str">
        <f t="shared" si="103"/>
        <v>E06000011_Children in the care of LA in secure children's homes_Number</v>
      </c>
      <c r="B1752" s="31" t="s">
        <v>514</v>
      </c>
      <c r="C1752" s="31" t="s">
        <v>594</v>
      </c>
      <c r="D1752" s="31" t="s">
        <v>229</v>
      </c>
      <c r="E1752" s="31">
        <v>2019</v>
      </c>
      <c r="F1752" s="31" t="s">
        <v>66</v>
      </c>
      <c r="G1752" s="26" t="s">
        <v>171</v>
      </c>
      <c r="H1752" s="31" t="s">
        <v>743</v>
      </c>
      <c r="I1752" s="31">
        <v>0</v>
      </c>
      <c r="J1752" s="31">
        <f>INDEX('LA lookup'!H:H,MATCH('Known to services raw data'!B1752,'LA lookup'!G:G,0))</f>
        <v>62942</v>
      </c>
      <c r="K1752" s="31">
        <v>0</v>
      </c>
      <c r="L1752" s="31" t="str">
        <f t="shared" si="104"/>
        <v>0 per 1000 0-17 yr olds</v>
      </c>
      <c r="M1752" s="31">
        <v>0</v>
      </c>
      <c r="N1752" s="31">
        <f t="shared" si="105"/>
        <v>0</v>
      </c>
    </row>
    <row r="1753" spans="1:14" x14ac:dyDescent="0.45">
      <c r="A1753" s="31" t="str">
        <f t="shared" si="103"/>
        <v>E06000012_Children in the care of LA in secure children's homes_Number</v>
      </c>
      <c r="B1753" s="31" t="s">
        <v>363</v>
      </c>
      <c r="C1753" s="31" t="s">
        <v>364</v>
      </c>
      <c r="D1753" s="31" t="s">
        <v>229</v>
      </c>
      <c r="E1753" s="31">
        <v>2019</v>
      </c>
      <c r="F1753" s="31" t="s">
        <v>66</v>
      </c>
      <c r="G1753" s="26" t="s">
        <v>171</v>
      </c>
      <c r="H1753" s="31" t="s">
        <v>743</v>
      </c>
      <c r="I1753" s="31" t="s">
        <v>1280</v>
      </c>
      <c r="J1753" s="31">
        <f>INDEX('LA lookup'!H:H,MATCH('Known to services raw data'!B1753,'LA lookup'!G:G,0))</f>
        <v>34503</v>
      </c>
      <c r="K1753" s="31" t="s">
        <v>1280</v>
      </c>
      <c r="L1753" s="31" t="str">
        <f t="shared" si="104"/>
        <v>N/A</v>
      </c>
      <c r="M1753" s="31" t="s">
        <v>70</v>
      </c>
      <c r="N1753" s="31">
        <f t="shared" si="105"/>
        <v>0</v>
      </c>
    </row>
    <row r="1754" spans="1:14" x14ac:dyDescent="0.45">
      <c r="A1754" s="31" t="str">
        <f t="shared" si="103"/>
        <v>E06000013_Children in the care of LA in secure children's homes_Number</v>
      </c>
      <c r="B1754" s="31" t="s">
        <v>365</v>
      </c>
      <c r="C1754" s="31" t="s">
        <v>366</v>
      </c>
      <c r="D1754" s="31" t="s">
        <v>229</v>
      </c>
      <c r="E1754" s="31">
        <v>2019</v>
      </c>
      <c r="F1754" s="31" t="s">
        <v>66</v>
      </c>
      <c r="G1754" s="26" t="s">
        <v>171</v>
      </c>
      <c r="H1754" s="31" t="s">
        <v>743</v>
      </c>
      <c r="I1754" s="31">
        <v>0</v>
      </c>
      <c r="J1754" s="31">
        <f>INDEX('LA lookup'!H:H,MATCH('Known to services raw data'!B1754,'LA lookup'!G:G,0))</f>
        <v>35714</v>
      </c>
      <c r="K1754" s="31">
        <v>0</v>
      </c>
      <c r="L1754" s="31" t="str">
        <f t="shared" si="104"/>
        <v>0 per 1000 0-17 yr olds</v>
      </c>
      <c r="M1754" s="31">
        <v>0</v>
      </c>
      <c r="N1754" s="31">
        <f t="shared" si="105"/>
        <v>0</v>
      </c>
    </row>
    <row r="1755" spans="1:14" x14ac:dyDescent="0.45">
      <c r="A1755" s="31" t="str">
        <f t="shared" si="103"/>
        <v>E10000023_Children in the care of LA in secure children's homes_Number</v>
      </c>
      <c r="B1755" s="31" t="s">
        <v>369</v>
      </c>
      <c r="C1755" s="31" t="s">
        <v>370</v>
      </c>
      <c r="D1755" s="31" t="s">
        <v>229</v>
      </c>
      <c r="E1755" s="31">
        <v>2019</v>
      </c>
      <c r="F1755" s="31" t="s">
        <v>66</v>
      </c>
      <c r="G1755" s="26" t="s">
        <v>171</v>
      </c>
      <c r="H1755" s="31" t="s">
        <v>743</v>
      </c>
      <c r="I1755" s="31">
        <v>0</v>
      </c>
      <c r="J1755" s="31">
        <f>INDEX('LA lookup'!H:H,MATCH('Known to services raw data'!B1755,'LA lookup'!G:G,0))</f>
        <v>117499</v>
      </c>
      <c r="K1755" s="31">
        <v>0</v>
      </c>
      <c r="L1755" s="31" t="str">
        <f t="shared" si="104"/>
        <v>0 per 1000 0-17 yr olds</v>
      </c>
      <c r="M1755" s="31">
        <v>0</v>
      </c>
      <c r="N1755" s="31">
        <f t="shared" si="105"/>
        <v>0</v>
      </c>
    </row>
    <row r="1756" spans="1:14" x14ac:dyDescent="0.45">
      <c r="A1756" s="31" t="str">
        <f t="shared" si="103"/>
        <v>E06000014_Children in the care of LA in secure children's homes_Number</v>
      </c>
      <c r="B1756" s="31" t="s">
        <v>472</v>
      </c>
      <c r="C1756" s="31" t="s">
        <v>473</v>
      </c>
      <c r="D1756" s="31" t="s">
        <v>229</v>
      </c>
      <c r="E1756" s="31">
        <v>2019</v>
      </c>
      <c r="F1756" s="31" t="s">
        <v>66</v>
      </c>
      <c r="G1756" s="26" t="s">
        <v>171</v>
      </c>
      <c r="H1756" s="31" t="s">
        <v>743</v>
      </c>
      <c r="I1756" s="31" t="s">
        <v>1280</v>
      </c>
      <c r="J1756" s="31">
        <f>INDEX('LA lookup'!H:H,MATCH('Known to services raw data'!B1756,'LA lookup'!G:G,0))</f>
        <v>36572</v>
      </c>
      <c r="K1756" s="31" t="s">
        <v>1280</v>
      </c>
      <c r="L1756" s="31" t="str">
        <f t="shared" si="104"/>
        <v>N/A</v>
      </c>
      <c r="M1756" s="31" t="s">
        <v>70</v>
      </c>
      <c r="N1756" s="31">
        <f t="shared" si="105"/>
        <v>0</v>
      </c>
    </row>
    <row r="1757" spans="1:14" x14ac:dyDescent="0.45">
      <c r="A1757" s="31" t="str">
        <f t="shared" si="103"/>
        <v>E06000032_Children in the care of LA in secure children's homes_Number</v>
      </c>
      <c r="B1757" s="31" t="s">
        <v>564</v>
      </c>
      <c r="C1757" s="31" t="s">
        <v>724</v>
      </c>
      <c r="D1757" s="31" t="s">
        <v>229</v>
      </c>
      <c r="E1757" s="31">
        <v>2019</v>
      </c>
      <c r="F1757" s="31" t="s">
        <v>66</v>
      </c>
      <c r="G1757" s="26" t="s">
        <v>171</v>
      </c>
      <c r="H1757" s="31" t="s">
        <v>743</v>
      </c>
      <c r="I1757" s="31">
        <v>0</v>
      </c>
      <c r="J1757" s="31">
        <f>INDEX('LA lookup'!H:H,MATCH('Known to services raw data'!B1757,'LA lookup'!G:G,0))</f>
        <v>57375</v>
      </c>
      <c r="K1757" s="31">
        <v>0</v>
      </c>
      <c r="L1757" s="31" t="str">
        <f t="shared" si="104"/>
        <v>0 per 1000 0-17 yr olds</v>
      </c>
      <c r="M1757" s="31">
        <v>0</v>
      </c>
      <c r="N1757" s="31">
        <f t="shared" si="105"/>
        <v>0</v>
      </c>
    </row>
    <row r="1758" spans="1:14" x14ac:dyDescent="0.45">
      <c r="A1758" s="31" t="str">
        <f t="shared" si="103"/>
        <v>E06000055_Children in the care of LA in secure children's homes_Number</v>
      </c>
      <c r="B1758" s="31" t="s">
        <v>240</v>
      </c>
      <c r="C1758" s="31" t="s">
        <v>241</v>
      </c>
      <c r="D1758" s="31" t="s">
        <v>229</v>
      </c>
      <c r="E1758" s="31">
        <v>2019</v>
      </c>
      <c r="F1758" s="31" t="s">
        <v>66</v>
      </c>
      <c r="G1758" s="26" t="s">
        <v>171</v>
      </c>
      <c r="H1758" s="31" t="s">
        <v>743</v>
      </c>
      <c r="I1758" s="31" t="s">
        <v>1280</v>
      </c>
      <c r="J1758" s="31">
        <f>INDEX('LA lookup'!H:H,MATCH('Known to services raw data'!B1758,'LA lookup'!G:G,0))</f>
        <v>40088</v>
      </c>
      <c r="K1758" s="31" t="s">
        <v>1280</v>
      </c>
      <c r="L1758" s="31" t="str">
        <f t="shared" si="104"/>
        <v>N/A</v>
      </c>
      <c r="M1758" s="31" t="s">
        <v>70</v>
      </c>
      <c r="N1758" s="31">
        <f t="shared" si="105"/>
        <v>0</v>
      </c>
    </row>
    <row r="1759" spans="1:14" x14ac:dyDescent="0.45">
      <c r="A1759" s="31" t="str">
        <f t="shared" si="103"/>
        <v>E06000056_Children in the care of LA in secure children's homes_Number</v>
      </c>
      <c r="B1759" s="31" t="s">
        <v>279</v>
      </c>
      <c r="C1759" s="31" t="s">
        <v>280</v>
      </c>
      <c r="D1759" s="31" t="s">
        <v>229</v>
      </c>
      <c r="E1759" s="31">
        <v>2019</v>
      </c>
      <c r="F1759" s="31" t="s">
        <v>66</v>
      </c>
      <c r="G1759" s="26" t="s">
        <v>171</v>
      </c>
      <c r="H1759" s="31" t="s">
        <v>743</v>
      </c>
      <c r="I1759" s="31">
        <v>0</v>
      </c>
      <c r="J1759" s="31">
        <f>INDEX('LA lookup'!H:H,MATCH('Known to services raw data'!B1759,'LA lookup'!G:G,0))</f>
        <v>62515</v>
      </c>
      <c r="K1759" s="31">
        <v>0</v>
      </c>
      <c r="L1759" s="31" t="str">
        <f t="shared" si="104"/>
        <v>0 per 1000 0-17 yr olds</v>
      </c>
      <c r="M1759" s="31">
        <v>0</v>
      </c>
      <c r="N1759" s="31">
        <f t="shared" si="105"/>
        <v>0</v>
      </c>
    </row>
    <row r="1760" spans="1:14" x14ac:dyDescent="0.45">
      <c r="A1760" s="31" t="str">
        <f t="shared" si="103"/>
        <v>E10000002_Children in the care of LA in secure children's homes_Number</v>
      </c>
      <c r="B1760" s="31" t="s">
        <v>269</v>
      </c>
      <c r="C1760" s="31" t="s">
        <v>270</v>
      </c>
      <c r="D1760" s="31" t="s">
        <v>229</v>
      </c>
      <c r="E1760" s="31">
        <v>2019</v>
      </c>
      <c r="F1760" s="31" t="s">
        <v>66</v>
      </c>
      <c r="G1760" s="26" t="s">
        <v>171</v>
      </c>
      <c r="H1760" s="31" t="s">
        <v>743</v>
      </c>
      <c r="I1760" s="31" t="s">
        <v>1280</v>
      </c>
      <c r="J1760" s="31">
        <f>INDEX('LA lookup'!H:H,MATCH('Known to services raw data'!B1760,'LA lookup'!G:G,0))</f>
        <v>124321</v>
      </c>
      <c r="K1760" s="31" t="s">
        <v>1280</v>
      </c>
      <c r="L1760" s="31" t="str">
        <f t="shared" si="104"/>
        <v>N/A</v>
      </c>
      <c r="M1760" s="31" t="s">
        <v>70</v>
      </c>
      <c r="N1760" s="31">
        <f t="shared" si="105"/>
        <v>0</v>
      </c>
    </row>
    <row r="1761" spans="1:14" x14ac:dyDescent="0.45">
      <c r="A1761" s="31" t="str">
        <f t="shared" si="103"/>
        <v>E06000042_Children in the care of LA in secure children's homes_Number</v>
      </c>
      <c r="B1761" s="31" t="s">
        <v>355</v>
      </c>
      <c r="C1761" s="31" t="s">
        <v>356</v>
      </c>
      <c r="D1761" s="31" t="s">
        <v>229</v>
      </c>
      <c r="E1761" s="31">
        <v>2019</v>
      </c>
      <c r="F1761" s="31" t="s">
        <v>66</v>
      </c>
      <c r="G1761" s="26" t="s">
        <v>171</v>
      </c>
      <c r="H1761" s="31" t="s">
        <v>743</v>
      </c>
      <c r="I1761" s="31" t="s">
        <v>1280</v>
      </c>
      <c r="J1761" s="31">
        <f>INDEX('LA lookup'!H:H,MATCH('Known to services raw data'!B1761,'LA lookup'!G:G,0))</f>
        <v>68278</v>
      </c>
      <c r="K1761" s="31" t="s">
        <v>1280</v>
      </c>
      <c r="L1761" s="31" t="str">
        <f t="shared" si="104"/>
        <v>N/A</v>
      </c>
      <c r="M1761" s="31" t="s">
        <v>70</v>
      </c>
      <c r="N1761" s="31">
        <f t="shared" si="105"/>
        <v>0</v>
      </c>
    </row>
    <row r="1762" spans="1:14" x14ac:dyDescent="0.45">
      <c r="A1762" s="31" t="str">
        <f t="shared" si="103"/>
        <v>E10000007_Children in the care of LA in secure children's homes_Number</v>
      </c>
      <c r="B1762" s="31" t="s">
        <v>291</v>
      </c>
      <c r="C1762" s="31" t="s">
        <v>292</v>
      </c>
      <c r="D1762" s="31" t="s">
        <v>229</v>
      </c>
      <c r="E1762" s="31">
        <v>2019</v>
      </c>
      <c r="F1762" s="31" t="s">
        <v>66</v>
      </c>
      <c r="G1762" s="26" t="s">
        <v>171</v>
      </c>
      <c r="H1762" s="31" t="s">
        <v>743</v>
      </c>
      <c r="I1762" s="31" t="s">
        <v>1280</v>
      </c>
      <c r="J1762" s="31">
        <f>INDEX('LA lookup'!H:H,MATCH('Known to services raw data'!B1762,'LA lookup'!G:G,0))</f>
        <v>153272</v>
      </c>
      <c r="K1762" s="31" t="s">
        <v>1280</v>
      </c>
      <c r="L1762" s="31" t="str">
        <f t="shared" si="104"/>
        <v>N/A</v>
      </c>
      <c r="M1762" s="31" t="s">
        <v>70</v>
      </c>
      <c r="N1762" s="31">
        <f t="shared" si="105"/>
        <v>0</v>
      </c>
    </row>
    <row r="1763" spans="1:14" x14ac:dyDescent="0.45">
      <c r="A1763" s="31" t="str">
        <f t="shared" si="103"/>
        <v>E06000015_Children in the care of LA in secure children's homes_Number</v>
      </c>
      <c r="B1763" s="31" t="s">
        <v>289</v>
      </c>
      <c r="C1763" s="31" t="s">
        <v>290</v>
      </c>
      <c r="D1763" s="31" t="s">
        <v>229</v>
      </c>
      <c r="E1763" s="31">
        <v>2019</v>
      </c>
      <c r="F1763" s="31" t="s">
        <v>66</v>
      </c>
      <c r="G1763" s="26" t="s">
        <v>171</v>
      </c>
      <c r="H1763" s="31" t="s">
        <v>743</v>
      </c>
      <c r="I1763" s="31" t="s">
        <v>1280</v>
      </c>
      <c r="J1763" s="31">
        <f>INDEX('LA lookup'!H:H,MATCH('Known to services raw data'!B1763,'LA lookup'!G:G,0))</f>
        <v>59899</v>
      </c>
      <c r="K1763" s="31" t="s">
        <v>1280</v>
      </c>
      <c r="L1763" s="31" t="str">
        <f t="shared" si="104"/>
        <v>N/A</v>
      </c>
      <c r="M1763" s="31" t="s">
        <v>70</v>
      </c>
      <c r="N1763" s="31">
        <f t="shared" si="105"/>
        <v>0</v>
      </c>
    </row>
    <row r="1764" spans="1:14" x14ac:dyDescent="0.45">
      <c r="A1764" s="31" t="str">
        <f t="shared" si="103"/>
        <v>E10000009_Children in the care of LA in secure children's homes_Number</v>
      </c>
      <c r="B1764" s="31" t="s">
        <v>295</v>
      </c>
      <c r="C1764" s="31" t="s">
        <v>296</v>
      </c>
      <c r="D1764" s="31" t="s">
        <v>229</v>
      </c>
      <c r="E1764" s="31">
        <v>2019</v>
      </c>
      <c r="F1764" s="31" t="s">
        <v>66</v>
      </c>
      <c r="G1764" s="26" t="s">
        <v>171</v>
      </c>
      <c r="H1764" s="31" t="s">
        <v>743</v>
      </c>
      <c r="I1764" s="31">
        <v>0</v>
      </c>
      <c r="J1764" s="31">
        <f>INDEX('LA lookup'!H:H,MATCH('Known to services raw data'!B1764,'LA lookup'!G:G,0))</f>
        <v>76699</v>
      </c>
      <c r="K1764" s="31">
        <v>0</v>
      </c>
      <c r="L1764" s="31" t="str">
        <f t="shared" si="104"/>
        <v>0 per 1000 0-17 yr olds</v>
      </c>
      <c r="M1764" s="31">
        <v>0</v>
      </c>
      <c r="N1764" s="31">
        <f t="shared" si="105"/>
        <v>0</v>
      </c>
    </row>
    <row r="1765" spans="1:14" x14ac:dyDescent="0.45">
      <c r="A1765" s="31" t="str">
        <f t="shared" si="103"/>
        <v>E06000029_Children in the care of LA in secure children's homes_Number</v>
      </c>
      <c r="B1765" s="31" t="s">
        <v>543</v>
      </c>
      <c r="C1765" s="31" t="s">
        <v>717</v>
      </c>
      <c r="D1765" s="31" t="s">
        <v>229</v>
      </c>
      <c r="E1765" s="31">
        <v>2019</v>
      </c>
      <c r="F1765" s="31" t="s">
        <v>66</v>
      </c>
      <c r="G1765" s="26" t="s">
        <v>171</v>
      </c>
      <c r="H1765" s="31" t="s">
        <v>743</v>
      </c>
      <c r="I1765" s="31">
        <v>0</v>
      </c>
      <c r="J1765" s="31">
        <f>INDEX('LA lookup'!H:H,MATCH('Known to services raw data'!B1765,'LA lookup'!G:G,0))</f>
        <v>30188</v>
      </c>
      <c r="K1765" s="31">
        <v>0</v>
      </c>
      <c r="L1765" s="31" t="str">
        <f t="shared" si="104"/>
        <v>0 per 1000 0-17 yr olds</v>
      </c>
      <c r="M1765" s="31">
        <v>0</v>
      </c>
      <c r="N1765" s="31">
        <f t="shared" si="105"/>
        <v>0</v>
      </c>
    </row>
    <row r="1766" spans="1:14" x14ac:dyDescent="0.45">
      <c r="A1766" s="31" t="str">
        <f t="shared" si="103"/>
        <v>E06000028_Children in the care of LA in secure children's homes_Number</v>
      </c>
      <c r="B1766" s="31" t="s">
        <v>254</v>
      </c>
      <c r="C1766" s="31" t="s">
        <v>255</v>
      </c>
      <c r="D1766" s="31" t="s">
        <v>229</v>
      </c>
      <c r="E1766" s="31">
        <v>2019</v>
      </c>
      <c r="F1766" s="31" t="s">
        <v>66</v>
      </c>
      <c r="G1766" s="26" t="s">
        <v>171</v>
      </c>
      <c r="H1766" s="31" t="s">
        <v>743</v>
      </c>
      <c r="I1766" s="31">
        <v>0</v>
      </c>
      <c r="J1766" s="31">
        <f>INDEX('LA lookup'!H:H,MATCH('Known to services raw data'!B1766,'LA lookup'!G:G,0))</f>
        <v>36373</v>
      </c>
      <c r="K1766" s="31">
        <v>0</v>
      </c>
      <c r="L1766" s="31" t="str">
        <f t="shared" si="104"/>
        <v>0 per 1000 0-17 yr olds</v>
      </c>
      <c r="M1766" s="31">
        <v>0</v>
      </c>
      <c r="N1766" s="31">
        <f t="shared" si="105"/>
        <v>0</v>
      </c>
    </row>
    <row r="1767" spans="1:14" x14ac:dyDescent="0.45">
      <c r="A1767" s="31" t="str">
        <f t="shared" si="103"/>
        <v>E06000047_Children in the care of LA in secure children's homes_Number</v>
      </c>
      <c r="B1767" s="31" t="s">
        <v>528</v>
      </c>
      <c r="C1767" s="31" t="s">
        <v>721</v>
      </c>
      <c r="D1767" s="31" t="s">
        <v>229</v>
      </c>
      <c r="E1767" s="31">
        <v>2019</v>
      </c>
      <c r="F1767" s="31" t="s">
        <v>66</v>
      </c>
      <c r="G1767" s="26" t="s">
        <v>171</v>
      </c>
      <c r="H1767" s="31" t="s">
        <v>743</v>
      </c>
      <c r="I1767" s="31" t="s">
        <v>1280</v>
      </c>
      <c r="J1767" s="31">
        <f>INDEX('LA lookup'!H:H,MATCH('Known to services raw data'!B1767,'LA lookup'!G:G,0))</f>
        <v>101040</v>
      </c>
      <c r="K1767" s="31" t="s">
        <v>1280</v>
      </c>
      <c r="L1767" s="31" t="str">
        <f t="shared" si="104"/>
        <v>N/A</v>
      </c>
      <c r="M1767" s="31" t="s">
        <v>70</v>
      </c>
      <c r="N1767" s="31">
        <f t="shared" si="105"/>
        <v>0</v>
      </c>
    </row>
    <row r="1768" spans="1:14" x14ac:dyDescent="0.45">
      <c r="A1768" s="31" t="str">
        <f t="shared" si="103"/>
        <v>E06000005_Children in the care of LA in secure children's homes_Number</v>
      </c>
      <c r="B1768" s="31" t="s">
        <v>287</v>
      </c>
      <c r="C1768" s="31" t="s">
        <v>288</v>
      </c>
      <c r="D1768" s="31" t="s">
        <v>229</v>
      </c>
      <c r="E1768" s="31">
        <v>2019</v>
      </c>
      <c r="F1768" s="31" t="s">
        <v>66</v>
      </c>
      <c r="G1768" s="26" t="s">
        <v>171</v>
      </c>
      <c r="H1768" s="31" t="s">
        <v>743</v>
      </c>
      <c r="I1768" s="31">
        <v>0</v>
      </c>
      <c r="J1768" s="31">
        <f>INDEX('LA lookup'!H:H,MATCH('Known to services raw data'!B1768,'LA lookup'!G:G,0))</f>
        <v>22454</v>
      </c>
      <c r="K1768" s="31">
        <v>0</v>
      </c>
      <c r="L1768" s="31" t="str">
        <f t="shared" si="104"/>
        <v>0 per 1000 0-17 yr olds</v>
      </c>
      <c r="M1768" s="31">
        <v>0</v>
      </c>
      <c r="N1768" s="31">
        <f t="shared" si="105"/>
        <v>0</v>
      </c>
    </row>
    <row r="1769" spans="1:14" x14ac:dyDescent="0.45">
      <c r="A1769" s="31" t="str">
        <f t="shared" si="103"/>
        <v>E10000011_Children in the care of LA in secure children's homes_Number</v>
      </c>
      <c r="B1769" s="31" t="s">
        <v>299</v>
      </c>
      <c r="C1769" s="31" t="s">
        <v>300</v>
      </c>
      <c r="D1769" s="31" t="s">
        <v>229</v>
      </c>
      <c r="E1769" s="31">
        <v>2019</v>
      </c>
      <c r="F1769" s="31" t="s">
        <v>66</v>
      </c>
      <c r="G1769" s="26" t="s">
        <v>171</v>
      </c>
      <c r="H1769" s="31" t="s">
        <v>743</v>
      </c>
      <c r="I1769" s="31" t="s">
        <v>1280</v>
      </c>
      <c r="J1769" s="31">
        <f>INDEX('LA lookup'!H:H,MATCH('Known to services raw data'!B1769,'LA lookup'!G:G,0))</f>
        <v>106378</v>
      </c>
      <c r="K1769" s="31" t="s">
        <v>1280</v>
      </c>
      <c r="L1769" s="31" t="str">
        <f t="shared" si="104"/>
        <v>N/A</v>
      </c>
      <c r="M1769" s="31" t="s">
        <v>70</v>
      </c>
      <c r="N1769" s="31">
        <f t="shared" si="105"/>
        <v>0</v>
      </c>
    </row>
    <row r="1770" spans="1:14" x14ac:dyDescent="0.45">
      <c r="A1770" s="31" t="str">
        <f t="shared" si="103"/>
        <v>E06000043_Children in the care of LA in secure children's homes_Number</v>
      </c>
      <c r="B1770" s="31" t="s">
        <v>263</v>
      </c>
      <c r="C1770" s="31" t="s">
        <v>264</v>
      </c>
      <c r="D1770" s="31" t="s">
        <v>229</v>
      </c>
      <c r="E1770" s="31">
        <v>2019</v>
      </c>
      <c r="F1770" s="31" t="s">
        <v>66</v>
      </c>
      <c r="G1770" s="26" t="s">
        <v>171</v>
      </c>
      <c r="H1770" s="31" t="s">
        <v>743</v>
      </c>
      <c r="I1770" s="31" t="s">
        <v>1280</v>
      </c>
      <c r="J1770" s="31">
        <f>INDEX('LA lookup'!H:H,MATCH('Known to services raw data'!B1770,'LA lookup'!G:G,0))</f>
        <v>51005</v>
      </c>
      <c r="K1770" s="31" t="s">
        <v>1280</v>
      </c>
      <c r="L1770" s="31" t="str">
        <f t="shared" si="104"/>
        <v>N/A</v>
      </c>
      <c r="M1770" s="31" t="s">
        <v>70</v>
      </c>
      <c r="N1770" s="31">
        <f t="shared" si="105"/>
        <v>0</v>
      </c>
    </row>
    <row r="1771" spans="1:14" x14ac:dyDescent="0.45">
      <c r="A1771" s="31" t="str">
        <f t="shared" si="103"/>
        <v>E10000014_Children in the care of LA in secure children's homes_Number</v>
      </c>
      <c r="B1771" s="31" t="s">
        <v>309</v>
      </c>
      <c r="C1771" s="31" t="s">
        <v>310</v>
      </c>
      <c r="D1771" s="31" t="s">
        <v>229</v>
      </c>
      <c r="E1771" s="31">
        <v>2019</v>
      </c>
      <c r="F1771" s="31" t="s">
        <v>66</v>
      </c>
      <c r="G1771" s="26" t="s">
        <v>171</v>
      </c>
      <c r="H1771" s="31" t="s">
        <v>743</v>
      </c>
      <c r="I1771" s="31" t="s">
        <v>1280</v>
      </c>
      <c r="J1771" s="31">
        <f>INDEX('LA lookup'!H:H,MATCH('Known to services raw data'!B1771,'LA lookup'!G:G,0))</f>
        <v>284002</v>
      </c>
      <c r="K1771" s="31" t="s">
        <v>1280</v>
      </c>
      <c r="L1771" s="31" t="str">
        <f t="shared" si="104"/>
        <v>N/A</v>
      </c>
      <c r="M1771" s="31" t="s">
        <v>70</v>
      </c>
      <c r="N1771" s="31">
        <f t="shared" si="105"/>
        <v>0</v>
      </c>
    </row>
    <row r="1772" spans="1:14" x14ac:dyDescent="0.45">
      <c r="A1772" s="31" t="str">
        <f t="shared" si="103"/>
        <v>E06000044_Children in the care of LA in secure children's homes_Number</v>
      </c>
      <c r="B1772" s="31" t="s">
        <v>383</v>
      </c>
      <c r="C1772" s="31" t="s">
        <v>384</v>
      </c>
      <c r="D1772" s="31" t="s">
        <v>229</v>
      </c>
      <c r="E1772" s="31">
        <v>2019</v>
      </c>
      <c r="F1772" s="31" t="s">
        <v>66</v>
      </c>
      <c r="G1772" s="26" t="s">
        <v>171</v>
      </c>
      <c r="H1772" s="31" t="s">
        <v>743</v>
      </c>
      <c r="I1772" s="31">
        <v>0</v>
      </c>
      <c r="J1772" s="31">
        <f>INDEX('LA lookup'!H:H,MATCH('Known to services raw data'!B1772,'LA lookup'!G:G,0))</f>
        <v>44046</v>
      </c>
      <c r="K1772" s="31">
        <v>0</v>
      </c>
      <c r="L1772" s="31" t="str">
        <f t="shared" si="104"/>
        <v>0 per 1000 0-17 yr olds</v>
      </c>
      <c r="M1772" s="31">
        <v>0</v>
      </c>
      <c r="N1772" s="31">
        <f t="shared" si="105"/>
        <v>0</v>
      </c>
    </row>
    <row r="1773" spans="1:14" x14ac:dyDescent="0.45">
      <c r="A1773" s="31" t="str">
        <f t="shared" si="103"/>
        <v>E06000045_Children in the care of LA in secure children's homes_Number</v>
      </c>
      <c r="B1773" s="31" t="s">
        <v>577</v>
      </c>
      <c r="C1773" s="31" t="s">
        <v>729</v>
      </c>
      <c r="D1773" s="31" t="s">
        <v>229</v>
      </c>
      <c r="E1773" s="31">
        <v>2019</v>
      </c>
      <c r="F1773" s="31" t="s">
        <v>66</v>
      </c>
      <c r="G1773" s="26" t="s">
        <v>171</v>
      </c>
      <c r="H1773" s="31" t="s">
        <v>743</v>
      </c>
      <c r="I1773" s="31">
        <v>0</v>
      </c>
      <c r="J1773" s="31">
        <f>INDEX('LA lookup'!H:H,MATCH('Known to services raw data'!B1773,'LA lookup'!G:G,0))</f>
        <v>50832</v>
      </c>
      <c r="K1773" s="31">
        <v>0</v>
      </c>
      <c r="L1773" s="31" t="str">
        <f t="shared" si="104"/>
        <v>0 per 1000 0-17 yr olds</v>
      </c>
      <c r="M1773" s="31">
        <v>0</v>
      </c>
      <c r="N1773" s="31">
        <f t="shared" si="105"/>
        <v>0</v>
      </c>
    </row>
    <row r="1774" spans="1:14" x14ac:dyDescent="0.45">
      <c r="A1774" s="31" t="str">
        <f t="shared" si="103"/>
        <v>E10000018_Children in the care of LA in secure children's homes_Number</v>
      </c>
      <c r="B1774" s="31" t="s">
        <v>552</v>
      </c>
      <c r="C1774" s="31" t="s">
        <v>553</v>
      </c>
      <c r="D1774" s="31" t="s">
        <v>229</v>
      </c>
      <c r="E1774" s="31">
        <v>2019</v>
      </c>
      <c r="F1774" s="31" t="s">
        <v>66</v>
      </c>
      <c r="G1774" s="26" t="s">
        <v>171</v>
      </c>
      <c r="H1774" s="31" t="s">
        <v>743</v>
      </c>
      <c r="I1774" s="31">
        <v>0</v>
      </c>
      <c r="J1774" s="31">
        <f>INDEX('LA lookup'!H:H,MATCH('Known to services raw data'!B1774,'LA lookup'!G:G,0))</f>
        <v>140307</v>
      </c>
      <c r="K1774" s="31">
        <v>0</v>
      </c>
      <c r="L1774" s="31" t="str">
        <f t="shared" si="104"/>
        <v>0 per 1000 0-17 yr olds</v>
      </c>
      <c r="M1774" s="31">
        <v>0</v>
      </c>
      <c r="N1774" s="31">
        <f t="shared" si="105"/>
        <v>0</v>
      </c>
    </row>
    <row r="1775" spans="1:14" x14ac:dyDescent="0.45">
      <c r="A1775" s="31" t="str">
        <f t="shared" si="103"/>
        <v>E06000016_Children in the care of LA in secure children's homes_Number</v>
      </c>
      <c r="B1775" s="31" t="s">
        <v>341</v>
      </c>
      <c r="C1775" s="31" t="s">
        <v>342</v>
      </c>
      <c r="D1775" s="31" t="s">
        <v>229</v>
      </c>
      <c r="E1775" s="31">
        <v>2019</v>
      </c>
      <c r="F1775" s="31" t="s">
        <v>66</v>
      </c>
      <c r="G1775" s="26" t="s">
        <v>171</v>
      </c>
      <c r="H1775" s="31" t="s">
        <v>743</v>
      </c>
      <c r="I1775" s="31">
        <v>0</v>
      </c>
      <c r="J1775" s="31">
        <f>INDEX('LA lookup'!H:H,MATCH('Known to services raw data'!B1775,'LA lookup'!G:G,0))</f>
        <v>83994</v>
      </c>
      <c r="K1775" s="31">
        <v>0</v>
      </c>
      <c r="L1775" s="31" t="str">
        <f t="shared" si="104"/>
        <v>0 per 1000 0-17 yr olds</v>
      </c>
      <c r="M1775" s="31">
        <v>0</v>
      </c>
      <c r="N1775" s="31">
        <f t="shared" si="105"/>
        <v>0</v>
      </c>
    </row>
    <row r="1776" spans="1:14" x14ac:dyDescent="0.45">
      <c r="A1776" s="31" t="str">
        <f t="shared" si="103"/>
        <v>E06000017_Children in the care of LA in secure children's homes_Number</v>
      </c>
      <c r="B1776" s="31" t="s">
        <v>548</v>
      </c>
      <c r="C1776" s="31" t="s">
        <v>728</v>
      </c>
      <c r="D1776" s="31" t="s">
        <v>229</v>
      </c>
      <c r="E1776" s="31">
        <v>2019</v>
      </c>
      <c r="F1776" s="31" t="s">
        <v>66</v>
      </c>
      <c r="G1776" s="26" t="s">
        <v>171</v>
      </c>
      <c r="H1776" s="31" t="s">
        <v>743</v>
      </c>
      <c r="I1776" s="31">
        <v>0</v>
      </c>
      <c r="J1776" s="31">
        <f>INDEX('LA lookup'!H:H,MATCH('Known to services raw data'!B1776,'LA lookup'!G:G,0))</f>
        <v>7807</v>
      </c>
      <c r="K1776" s="31">
        <v>0</v>
      </c>
      <c r="L1776" s="31" t="str">
        <f t="shared" si="104"/>
        <v>0 per 1000 0-17 yr olds</v>
      </c>
      <c r="M1776" s="31">
        <v>0</v>
      </c>
      <c r="N1776" s="31">
        <f t="shared" si="105"/>
        <v>0</v>
      </c>
    </row>
    <row r="1777" spans="1:14" x14ac:dyDescent="0.45">
      <c r="A1777" s="31" t="str">
        <f t="shared" si="103"/>
        <v>E10000028_Children in the care of LA in secure children's homes_Number</v>
      </c>
      <c r="B1777" s="31" t="s">
        <v>418</v>
      </c>
      <c r="C1777" s="31" t="s">
        <v>419</v>
      </c>
      <c r="D1777" s="31" t="s">
        <v>229</v>
      </c>
      <c r="E1777" s="31">
        <v>2019</v>
      </c>
      <c r="F1777" s="31" t="s">
        <v>66</v>
      </c>
      <c r="G1777" s="26" t="s">
        <v>171</v>
      </c>
      <c r="H1777" s="31" t="s">
        <v>743</v>
      </c>
      <c r="I1777" s="31" t="s">
        <v>1280</v>
      </c>
      <c r="J1777" s="31">
        <f>INDEX('LA lookup'!H:H,MATCH('Known to services raw data'!B1777,'LA lookup'!G:G,0))</f>
        <v>169603</v>
      </c>
      <c r="K1777" s="31" t="s">
        <v>1280</v>
      </c>
      <c r="L1777" s="31" t="str">
        <f t="shared" si="104"/>
        <v>N/A</v>
      </c>
      <c r="M1777" s="31" t="s">
        <v>70</v>
      </c>
      <c r="N1777" s="31">
        <f t="shared" si="105"/>
        <v>0</v>
      </c>
    </row>
    <row r="1778" spans="1:14" x14ac:dyDescent="0.45">
      <c r="A1778" s="31" t="str">
        <f t="shared" si="103"/>
        <v>E06000021_Children in the care of LA in secure children's homes_Number</v>
      </c>
      <c r="B1778" s="31" t="s">
        <v>424</v>
      </c>
      <c r="C1778" s="31" t="s">
        <v>425</v>
      </c>
      <c r="D1778" s="31" t="s">
        <v>229</v>
      </c>
      <c r="E1778" s="31">
        <v>2019</v>
      </c>
      <c r="F1778" s="31" t="s">
        <v>66</v>
      </c>
      <c r="G1778" s="26" t="s">
        <v>171</v>
      </c>
      <c r="H1778" s="31" t="s">
        <v>743</v>
      </c>
      <c r="I1778" s="31" t="s">
        <v>1280</v>
      </c>
      <c r="J1778" s="31">
        <f>INDEX('LA lookup'!H:H,MATCH('Known to services raw data'!B1778,'LA lookup'!G:G,0))</f>
        <v>57549</v>
      </c>
      <c r="K1778" s="31" t="s">
        <v>1280</v>
      </c>
      <c r="L1778" s="31" t="str">
        <f t="shared" si="104"/>
        <v>N/A</v>
      </c>
      <c r="M1778" s="31" t="s">
        <v>70</v>
      </c>
      <c r="N1778" s="31">
        <f t="shared" si="105"/>
        <v>0</v>
      </c>
    </row>
    <row r="1779" spans="1:14" x14ac:dyDescent="0.45">
      <c r="A1779" s="31" t="str">
        <f t="shared" si="103"/>
        <v>E06000054_Children in the care of LA in secure children's homes_Number</v>
      </c>
      <c r="B1779" s="31" t="s">
        <v>462</v>
      </c>
      <c r="C1779" s="31" t="s">
        <v>463</v>
      </c>
      <c r="D1779" s="31" t="s">
        <v>229</v>
      </c>
      <c r="E1779" s="31">
        <v>2019</v>
      </c>
      <c r="F1779" s="31" t="s">
        <v>66</v>
      </c>
      <c r="G1779" s="26" t="s">
        <v>171</v>
      </c>
      <c r="H1779" s="31" t="s">
        <v>743</v>
      </c>
      <c r="I1779" s="31">
        <v>0</v>
      </c>
      <c r="J1779" s="31">
        <f>INDEX('LA lookup'!H:H,MATCH('Known to services raw data'!B1779,'LA lookup'!G:G,0))</f>
        <v>105692</v>
      </c>
      <c r="K1779" s="31">
        <v>0</v>
      </c>
      <c r="L1779" s="31" t="str">
        <f t="shared" si="104"/>
        <v>0 per 1000 0-17 yr olds</v>
      </c>
      <c r="M1779" s="31">
        <v>0</v>
      </c>
      <c r="N1779" s="31">
        <f t="shared" si="105"/>
        <v>0</v>
      </c>
    </row>
    <row r="1780" spans="1:14" x14ac:dyDescent="0.45">
      <c r="A1780" s="31" t="str">
        <f t="shared" si="103"/>
        <v>E06000030_Children in the care of LA in secure children's homes_Number</v>
      </c>
      <c r="B1780" s="31" t="s">
        <v>434</v>
      </c>
      <c r="C1780" s="31" t="s">
        <v>435</v>
      </c>
      <c r="D1780" s="31" t="s">
        <v>229</v>
      </c>
      <c r="E1780" s="31">
        <v>2019</v>
      </c>
      <c r="F1780" s="31" t="s">
        <v>66</v>
      </c>
      <c r="G1780" s="26" t="s">
        <v>171</v>
      </c>
      <c r="H1780" s="31" t="s">
        <v>743</v>
      </c>
      <c r="I1780" s="31">
        <v>0</v>
      </c>
      <c r="J1780" s="31">
        <f>INDEX('LA lookup'!H:H,MATCH('Known to services raw data'!B1780,'LA lookup'!G:G,0))</f>
        <v>50239</v>
      </c>
      <c r="K1780" s="31">
        <v>0</v>
      </c>
      <c r="L1780" s="31" t="str">
        <f t="shared" si="104"/>
        <v>0 per 1000 0-17 yr olds</v>
      </c>
      <c r="M1780" s="31">
        <v>0</v>
      </c>
      <c r="N1780" s="31">
        <f t="shared" si="105"/>
        <v>0</v>
      </c>
    </row>
    <row r="1781" spans="1:14" x14ac:dyDescent="0.45">
      <c r="A1781" s="31" t="str">
        <f t="shared" si="103"/>
        <v>E06000036_Children in the care of LA in secure children's homes_Number</v>
      </c>
      <c r="B1781" s="31" t="s">
        <v>257</v>
      </c>
      <c r="C1781" s="31" t="s">
        <v>258</v>
      </c>
      <c r="D1781" s="31" t="s">
        <v>229</v>
      </c>
      <c r="E1781" s="31">
        <v>2019</v>
      </c>
      <c r="F1781" s="31" t="s">
        <v>66</v>
      </c>
      <c r="G1781" s="26" t="s">
        <v>171</v>
      </c>
      <c r="H1781" s="31" t="s">
        <v>743</v>
      </c>
      <c r="I1781" s="31" t="s">
        <v>1280</v>
      </c>
      <c r="J1781" s="31">
        <f>INDEX('LA lookup'!H:H,MATCH('Known to services raw data'!B1781,'LA lookup'!G:G,0))</f>
        <v>28336</v>
      </c>
      <c r="K1781" s="31" t="s">
        <v>1280</v>
      </c>
      <c r="L1781" s="31" t="str">
        <f t="shared" si="104"/>
        <v>N/A</v>
      </c>
      <c r="M1781" s="31" t="s">
        <v>70</v>
      </c>
      <c r="N1781" s="31">
        <f t="shared" si="105"/>
        <v>0</v>
      </c>
    </row>
    <row r="1782" spans="1:14" x14ac:dyDescent="0.45">
      <c r="A1782" s="31" t="str">
        <f t="shared" si="103"/>
        <v>E06000040_Children in the care of LA in secure children's homes_Number</v>
      </c>
      <c r="B1782" s="31" t="s">
        <v>555</v>
      </c>
      <c r="C1782" s="31" t="s">
        <v>727</v>
      </c>
      <c r="D1782" s="31" t="s">
        <v>229</v>
      </c>
      <c r="E1782" s="31">
        <v>2019</v>
      </c>
      <c r="F1782" s="31" t="s">
        <v>66</v>
      </c>
      <c r="G1782" s="26" t="s">
        <v>171</v>
      </c>
      <c r="H1782" s="31" t="s">
        <v>743</v>
      </c>
      <c r="I1782" s="31">
        <v>0</v>
      </c>
      <c r="J1782" s="31">
        <f>INDEX('LA lookup'!H:H,MATCH('Known to services raw data'!B1782,'LA lookup'!G:G,0))</f>
        <v>34604</v>
      </c>
      <c r="K1782" s="31">
        <v>0</v>
      </c>
      <c r="L1782" s="31" t="str">
        <f t="shared" si="104"/>
        <v>0 per 1000 0-17 yr olds</v>
      </c>
      <c r="M1782" s="31">
        <v>0</v>
      </c>
      <c r="N1782" s="31">
        <f t="shared" si="105"/>
        <v>0</v>
      </c>
    </row>
    <row r="1783" spans="1:14" x14ac:dyDescent="0.45">
      <c r="A1783" s="31" t="str">
        <f t="shared" si="103"/>
        <v>E06000037_Children in the care of LA in secure children's homes_Number</v>
      </c>
      <c r="B1783" s="31" t="s">
        <v>456</v>
      </c>
      <c r="C1783" s="31" t="s">
        <v>457</v>
      </c>
      <c r="D1783" s="31" t="s">
        <v>229</v>
      </c>
      <c r="E1783" s="31">
        <v>2019</v>
      </c>
      <c r="F1783" s="31" t="s">
        <v>66</v>
      </c>
      <c r="G1783" s="26" t="s">
        <v>171</v>
      </c>
      <c r="H1783" s="31" t="s">
        <v>743</v>
      </c>
      <c r="I1783" s="31">
        <v>0</v>
      </c>
      <c r="J1783" s="31">
        <f>INDEX('LA lookup'!H:H,MATCH('Known to services raw data'!B1783,'LA lookup'!G:G,0))</f>
        <v>35623</v>
      </c>
      <c r="K1783" s="31">
        <v>0</v>
      </c>
      <c r="L1783" s="31" t="str">
        <f t="shared" si="104"/>
        <v>0 per 1000 0-17 yr olds</v>
      </c>
      <c r="M1783" s="31">
        <v>0</v>
      </c>
      <c r="N1783" s="31">
        <f t="shared" si="105"/>
        <v>0</v>
      </c>
    </row>
    <row r="1784" spans="1:14" x14ac:dyDescent="0.45">
      <c r="A1784" s="31" t="str">
        <f t="shared" si="103"/>
        <v>E06000038_Children in the care of LA in secure children's homes_Number</v>
      </c>
      <c r="B1784" s="31" t="s">
        <v>557</v>
      </c>
      <c r="C1784" s="31" t="s">
        <v>726</v>
      </c>
      <c r="D1784" s="31" t="s">
        <v>229</v>
      </c>
      <c r="E1784" s="31">
        <v>2019</v>
      </c>
      <c r="F1784" s="31" t="s">
        <v>66</v>
      </c>
      <c r="G1784" s="26" t="s">
        <v>171</v>
      </c>
      <c r="H1784" s="31" t="s">
        <v>743</v>
      </c>
      <c r="I1784" s="31">
        <v>0</v>
      </c>
      <c r="J1784" s="31">
        <f>INDEX('LA lookup'!H:H,MATCH('Known to services raw data'!B1784,'LA lookup'!G:G,0))</f>
        <v>37080</v>
      </c>
      <c r="K1784" s="31">
        <v>0</v>
      </c>
      <c r="L1784" s="31" t="str">
        <f t="shared" si="104"/>
        <v>0 per 1000 0-17 yr olds</v>
      </c>
      <c r="M1784" s="31">
        <v>0</v>
      </c>
      <c r="N1784" s="31">
        <f t="shared" si="105"/>
        <v>0</v>
      </c>
    </row>
    <row r="1785" spans="1:14" x14ac:dyDescent="0.45">
      <c r="A1785" s="31" t="str">
        <f t="shared" si="103"/>
        <v>E06000039_Children in the care of LA in secure children's homes_Number</v>
      </c>
      <c r="B1785" s="31" t="s">
        <v>404</v>
      </c>
      <c r="C1785" s="31" t="s">
        <v>405</v>
      </c>
      <c r="D1785" s="31" t="s">
        <v>229</v>
      </c>
      <c r="E1785" s="31">
        <v>2019</v>
      </c>
      <c r="F1785" s="31" t="s">
        <v>66</v>
      </c>
      <c r="G1785" s="26" t="s">
        <v>171</v>
      </c>
      <c r="H1785" s="31" t="s">
        <v>743</v>
      </c>
      <c r="I1785" s="31" t="s">
        <v>1280</v>
      </c>
      <c r="J1785" s="31">
        <f>INDEX('LA lookup'!H:H,MATCH('Known to services raw data'!B1785,'LA lookup'!G:G,0))</f>
        <v>42699</v>
      </c>
      <c r="K1785" s="31" t="s">
        <v>1280</v>
      </c>
      <c r="L1785" s="31" t="str">
        <f t="shared" si="104"/>
        <v>N/A</v>
      </c>
      <c r="M1785" s="31" t="s">
        <v>70</v>
      </c>
      <c r="N1785" s="31">
        <f t="shared" si="105"/>
        <v>0</v>
      </c>
    </row>
    <row r="1786" spans="1:14" x14ac:dyDescent="0.45">
      <c r="A1786" s="31" t="str">
        <f t="shared" si="103"/>
        <v>E06000041_Children in the care of LA in secure children's homes_Number</v>
      </c>
      <c r="B1786" s="31" t="s">
        <v>466</v>
      </c>
      <c r="C1786" s="31" t="s">
        <v>467</v>
      </c>
      <c r="D1786" s="31" t="s">
        <v>229</v>
      </c>
      <c r="E1786" s="31">
        <v>2019</v>
      </c>
      <c r="F1786" s="31" t="s">
        <v>66</v>
      </c>
      <c r="G1786" s="26" t="s">
        <v>171</v>
      </c>
      <c r="H1786" s="31" t="s">
        <v>743</v>
      </c>
      <c r="I1786" s="31">
        <v>0</v>
      </c>
      <c r="J1786" s="31">
        <f>INDEX('LA lookup'!H:H,MATCH('Known to services raw data'!B1786,'LA lookup'!G:G,0))</f>
        <v>39532</v>
      </c>
      <c r="K1786" s="31">
        <v>0</v>
      </c>
      <c r="L1786" s="31" t="str">
        <f t="shared" si="104"/>
        <v>0 per 1000 0-17 yr olds</v>
      </c>
      <c r="M1786" s="31">
        <v>0</v>
      </c>
      <c r="N1786" s="31">
        <f t="shared" si="105"/>
        <v>0</v>
      </c>
    </row>
    <row r="1787" spans="1:14" x14ac:dyDescent="0.45">
      <c r="A1787" s="31" t="str">
        <f t="shared" si="103"/>
        <v>E10000003_Children in the care of LA in secure children's homes_Number</v>
      </c>
      <c r="B1787" s="31" t="s">
        <v>275</v>
      </c>
      <c r="C1787" s="31" t="s">
        <v>276</v>
      </c>
      <c r="D1787" s="31" t="s">
        <v>229</v>
      </c>
      <c r="E1787" s="31">
        <v>2019</v>
      </c>
      <c r="F1787" s="31" t="s">
        <v>66</v>
      </c>
      <c r="G1787" s="26" t="s">
        <v>171</v>
      </c>
      <c r="H1787" s="31" t="s">
        <v>743</v>
      </c>
      <c r="I1787" s="31" t="s">
        <v>1280</v>
      </c>
      <c r="J1787" s="31">
        <f>INDEX('LA lookup'!H:H,MATCH('Known to services raw data'!B1787,'LA lookup'!G:G,0))</f>
        <v>135719</v>
      </c>
      <c r="K1787" s="31" t="s">
        <v>1280</v>
      </c>
      <c r="L1787" s="31" t="str">
        <f t="shared" si="104"/>
        <v>N/A</v>
      </c>
      <c r="M1787" s="31" t="s">
        <v>70</v>
      </c>
      <c r="N1787" s="31">
        <f t="shared" si="105"/>
        <v>0</v>
      </c>
    </row>
    <row r="1788" spans="1:14" x14ac:dyDescent="0.45">
      <c r="A1788" s="31" t="str">
        <f t="shared" si="103"/>
        <v>E06000031_Children in the care of LA in secure children's homes_Number</v>
      </c>
      <c r="B1788" s="31" t="s">
        <v>379</v>
      </c>
      <c r="C1788" s="31" t="s">
        <v>380</v>
      </c>
      <c r="D1788" s="31" t="s">
        <v>229</v>
      </c>
      <c r="E1788" s="31">
        <v>2019</v>
      </c>
      <c r="F1788" s="31" t="s">
        <v>66</v>
      </c>
      <c r="G1788" s="26" t="s">
        <v>171</v>
      </c>
      <c r="H1788" s="31" t="s">
        <v>743</v>
      </c>
      <c r="I1788" s="31">
        <v>0</v>
      </c>
      <c r="J1788" s="31">
        <f>INDEX('LA lookup'!H:H,MATCH('Known to services raw data'!B1788,'LA lookup'!G:G,0))</f>
        <v>51137</v>
      </c>
      <c r="K1788" s="31">
        <v>0</v>
      </c>
      <c r="L1788" s="31" t="str">
        <f t="shared" si="104"/>
        <v>0 per 1000 0-17 yr olds</v>
      </c>
      <c r="M1788" s="31">
        <v>0</v>
      </c>
      <c r="N1788" s="31">
        <f t="shared" si="105"/>
        <v>0</v>
      </c>
    </row>
    <row r="1789" spans="1:14" x14ac:dyDescent="0.45">
      <c r="A1789" s="31" t="str">
        <f t="shared" si="103"/>
        <v>E06000006_Children in the care of LA in secure children's homes_Number</v>
      </c>
      <c r="B1789" s="31" t="s">
        <v>531</v>
      </c>
      <c r="C1789" s="31" t="s">
        <v>722</v>
      </c>
      <c r="D1789" s="31" t="s">
        <v>229</v>
      </c>
      <c r="E1789" s="31">
        <v>2019</v>
      </c>
      <c r="F1789" s="31" t="s">
        <v>66</v>
      </c>
      <c r="G1789" s="26" t="s">
        <v>171</v>
      </c>
      <c r="H1789" s="31" t="s">
        <v>743</v>
      </c>
      <c r="I1789" s="31">
        <v>0</v>
      </c>
      <c r="J1789" s="31">
        <f>INDEX('LA lookup'!H:H,MATCH('Known to services raw data'!B1789,'LA lookup'!G:G,0))</f>
        <v>28617</v>
      </c>
      <c r="K1789" s="31">
        <v>0</v>
      </c>
      <c r="L1789" s="31" t="str">
        <f t="shared" si="104"/>
        <v>0 per 1000 0-17 yr olds</v>
      </c>
      <c r="M1789" s="31">
        <v>0</v>
      </c>
      <c r="N1789" s="31">
        <f t="shared" si="105"/>
        <v>0</v>
      </c>
    </row>
    <row r="1790" spans="1:14" x14ac:dyDescent="0.45">
      <c r="A1790" s="31" t="str">
        <f t="shared" si="103"/>
        <v>E06000007_Children in the care of LA in secure children's homes_Number</v>
      </c>
      <c r="B1790" s="31" t="s">
        <v>452</v>
      </c>
      <c r="C1790" s="31" t="s">
        <v>453</v>
      </c>
      <c r="D1790" s="31" t="s">
        <v>229</v>
      </c>
      <c r="E1790" s="31">
        <v>2019</v>
      </c>
      <c r="F1790" s="31" t="s">
        <v>66</v>
      </c>
      <c r="G1790" s="26" t="s">
        <v>171</v>
      </c>
      <c r="H1790" s="31" t="s">
        <v>743</v>
      </c>
      <c r="I1790" s="31" t="s">
        <v>1280</v>
      </c>
      <c r="J1790" s="31">
        <f>INDEX('LA lookup'!H:H,MATCH('Known to services raw data'!B1790,'LA lookup'!G:G,0))</f>
        <v>44484</v>
      </c>
      <c r="K1790" s="31" t="s">
        <v>1280</v>
      </c>
      <c r="L1790" s="31" t="str">
        <f t="shared" si="104"/>
        <v>N/A</v>
      </c>
      <c r="M1790" s="31" t="s">
        <v>70</v>
      </c>
      <c r="N1790" s="31">
        <f t="shared" si="105"/>
        <v>0</v>
      </c>
    </row>
    <row r="1791" spans="1:14" x14ac:dyDescent="0.45">
      <c r="A1791" s="31" t="str">
        <f t="shared" si="103"/>
        <v>E10000008_Children in the care of LA in secure children's homes_Number</v>
      </c>
      <c r="B1791" s="31" t="s">
        <v>504</v>
      </c>
      <c r="C1791" s="31" t="s">
        <v>505</v>
      </c>
      <c r="D1791" s="31" t="s">
        <v>229</v>
      </c>
      <c r="E1791" s="31">
        <v>2019</v>
      </c>
      <c r="F1791" s="31" t="s">
        <v>66</v>
      </c>
      <c r="G1791" s="26" t="s">
        <v>171</v>
      </c>
      <c r="H1791" s="31" t="s">
        <v>743</v>
      </c>
      <c r="I1791" s="31" t="s">
        <v>1280</v>
      </c>
      <c r="J1791" s="31">
        <f>INDEX('LA lookup'!H:H,MATCH('Known to services raw data'!B1791,'LA lookup'!G:G,0))</f>
        <v>145878</v>
      </c>
      <c r="K1791" s="31" t="s">
        <v>1280</v>
      </c>
      <c r="L1791" s="31" t="str">
        <f t="shared" si="104"/>
        <v>N/A</v>
      </c>
      <c r="M1791" s="31" t="s">
        <v>70</v>
      </c>
      <c r="N1791" s="31">
        <f t="shared" si="105"/>
        <v>0</v>
      </c>
    </row>
    <row r="1792" spans="1:14" x14ac:dyDescent="0.45">
      <c r="A1792" s="31" t="str">
        <f t="shared" si="103"/>
        <v>E06000026_Children in the care of LA in secure children's homes_Number</v>
      </c>
      <c r="B1792" s="31" t="s">
        <v>381</v>
      </c>
      <c r="C1792" s="31" t="s">
        <v>382</v>
      </c>
      <c r="D1792" s="31" t="s">
        <v>229</v>
      </c>
      <c r="E1792" s="31">
        <v>2019</v>
      </c>
      <c r="F1792" s="31" t="s">
        <v>66</v>
      </c>
      <c r="G1792" s="26" t="s">
        <v>171</v>
      </c>
      <c r="H1792" s="31" t="s">
        <v>743</v>
      </c>
      <c r="I1792" s="31" t="s">
        <v>1280</v>
      </c>
      <c r="J1792" s="31">
        <f>INDEX('LA lookup'!H:H,MATCH('Known to services raw data'!B1792,'LA lookup'!G:G,0))</f>
        <v>52552</v>
      </c>
      <c r="K1792" s="31" t="s">
        <v>1280</v>
      </c>
      <c r="L1792" s="31" t="str">
        <f t="shared" si="104"/>
        <v>N/A</v>
      </c>
      <c r="M1792" s="31" t="s">
        <v>70</v>
      </c>
      <c r="N1792" s="31">
        <f t="shared" si="105"/>
        <v>0</v>
      </c>
    </row>
    <row r="1793" spans="1:14" x14ac:dyDescent="0.45">
      <c r="A1793" s="31" t="str">
        <f t="shared" si="103"/>
        <v>E06000027_Children in the care of LA in secure children's homes_Number</v>
      </c>
      <c r="B1793" s="31" t="s">
        <v>438</v>
      </c>
      <c r="C1793" s="31" t="s">
        <v>439</v>
      </c>
      <c r="D1793" s="31" t="s">
        <v>229</v>
      </c>
      <c r="E1793" s="31">
        <v>2019</v>
      </c>
      <c r="F1793" s="31" t="s">
        <v>66</v>
      </c>
      <c r="G1793" s="26" t="s">
        <v>171</v>
      </c>
      <c r="H1793" s="31" t="s">
        <v>743</v>
      </c>
      <c r="I1793" s="31">
        <v>0</v>
      </c>
      <c r="J1793" s="31">
        <f>INDEX('LA lookup'!H:H,MATCH('Known to services raw data'!B1793,'LA lookup'!G:G,0))</f>
        <v>25423</v>
      </c>
      <c r="K1793" s="31">
        <v>0</v>
      </c>
      <c r="L1793" s="31" t="str">
        <f t="shared" si="104"/>
        <v>0 per 1000 0-17 yr olds</v>
      </c>
      <c r="M1793" s="31">
        <v>0</v>
      </c>
      <c r="N1793" s="31">
        <f t="shared" si="105"/>
        <v>0</v>
      </c>
    </row>
    <row r="1794" spans="1:14" x14ac:dyDescent="0.45">
      <c r="A1794" s="31" t="str">
        <f t="shared" si="103"/>
        <v>E10000012_Children in the care of LA in secure children's homes_Number</v>
      </c>
      <c r="B1794" s="31" t="s">
        <v>303</v>
      </c>
      <c r="C1794" s="31" t="s">
        <v>304</v>
      </c>
      <c r="D1794" s="31" t="s">
        <v>229</v>
      </c>
      <c r="E1794" s="31">
        <v>2019</v>
      </c>
      <c r="F1794" s="31" t="s">
        <v>66</v>
      </c>
      <c r="G1794" s="26" t="s">
        <v>171</v>
      </c>
      <c r="H1794" s="31" t="s">
        <v>743</v>
      </c>
      <c r="I1794" s="31" t="s">
        <v>1280</v>
      </c>
      <c r="J1794" s="31">
        <f>INDEX('LA lookup'!H:H,MATCH('Known to services raw data'!B1794,'LA lookup'!G:G,0))</f>
        <v>311172</v>
      </c>
      <c r="K1794" s="31" t="s">
        <v>1280</v>
      </c>
      <c r="L1794" s="31" t="str">
        <f t="shared" si="104"/>
        <v>N/A</v>
      </c>
      <c r="M1794" s="31" t="s">
        <v>70</v>
      </c>
      <c r="N1794" s="31">
        <f t="shared" si="105"/>
        <v>0</v>
      </c>
    </row>
    <row r="1795" spans="1:14" x14ac:dyDescent="0.45">
      <c r="A1795" s="31" t="str">
        <f t="shared" ref="A1795:A1858" si="106">CONCATENATE(B1795,"_",G1795,"_",H1795)</f>
        <v>E06000033_Children in the care of LA in secure children's homes_Number</v>
      </c>
      <c r="B1795" s="31" t="s">
        <v>412</v>
      </c>
      <c r="C1795" s="31" t="s">
        <v>413</v>
      </c>
      <c r="D1795" s="31" t="s">
        <v>229</v>
      </c>
      <c r="E1795" s="31">
        <v>2019</v>
      </c>
      <c r="F1795" s="31" t="s">
        <v>66</v>
      </c>
      <c r="G1795" s="26" t="s">
        <v>171</v>
      </c>
      <c r="H1795" s="31" t="s">
        <v>743</v>
      </c>
      <c r="I1795" s="31" t="s">
        <v>1280</v>
      </c>
      <c r="J1795" s="31">
        <f>INDEX('LA lookup'!H:H,MATCH('Known to services raw data'!B1795,'LA lookup'!G:G,0))</f>
        <v>39540</v>
      </c>
      <c r="K1795" s="31" t="s">
        <v>1280</v>
      </c>
      <c r="L1795" s="31" t="str">
        <f t="shared" ref="L1795:L1858" si="107">IF(LOWER(H1795)="percentage",CONCATENATE(I1795,"%"),IF(LOWER(H1795)="proportion",CONCATENATE(ROUND(I1795,1)," per 1000 households"),IF(J1795="NA",K1795,IF(OR(ISERROR(I1795),ISBLANK(I1795),NOT(ISNUMBER(I1795))),"N/A",CONCATENATE(ROUND(I1795/J1795*1000,1)," per 1000 0-17 yr olds")))))</f>
        <v>N/A</v>
      </c>
      <c r="M1795" s="31" t="s">
        <v>70</v>
      </c>
      <c r="N1795" s="31">
        <f t="shared" si="105"/>
        <v>0</v>
      </c>
    </row>
    <row r="1796" spans="1:14" x14ac:dyDescent="0.45">
      <c r="A1796" s="31" t="str">
        <f t="shared" si="106"/>
        <v>E06000034_Children in the care of LA in secure children's homes_Number</v>
      </c>
      <c r="B1796" s="31" t="s">
        <v>493</v>
      </c>
      <c r="C1796" s="31" t="s">
        <v>731</v>
      </c>
      <c r="D1796" s="31" t="s">
        <v>229</v>
      </c>
      <c r="E1796" s="31">
        <v>2019</v>
      </c>
      <c r="F1796" s="31" t="s">
        <v>66</v>
      </c>
      <c r="G1796" s="26" t="s">
        <v>171</v>
      </c>
      <c r="H1796" s="31" t="s">
        <v>743</v>
      </c>
      <c r="I1796" s="31">
        <v>0</v>
      </c>
      <c r="J1796" s="31">
        <f>INDEX('LA lookup'!H:H,MATCH('Known to services raw data'!B1796,'LA lookup'!G:G,0))</f>
        <v>43762</v>
      </c>
      <c r="K1796" s="31">
        <v>0</v>
      </c>
      <c r="L1796" s="31" t="str">
        <f t="shared" si="107"/>
        <v>0 per 1000 0-17 yr olds</v>
      </c>
      <c r="M1796" s="31">
        <v>0</v>
      </c>
      <c r="N1796" s="31">
        <f t="shared" ref="N1796:N1859" si="108">IF(OR(C1796="City of London",C1796="Isles of Scilly"),1,0)</f>
        <v>0</v>
      </c>
    </row>
    <row r="1797" spans="1:14" x14ac:dyDescent="0.45">
      <c r="A1797" s="31" t="str">
        <f t="shared" si="106"/>
        <v>E06000019_Children in the care of LA in secure children's homes_Number</v>
      </c>
      <c r="B1797" s="31" t="s">
        <v>317</v>
      </c>
      <c r="C1797" s="31" t="s">
        <v>318</v>
      </c>
      <c r="D1797" s="31" t="s">
        <v>229</v>
      </c>
      <c r="E1797" s="31">
        <v>2019</v>
      </c>
      <c r="F1797" s="31" t="s">
        <v>66</v>
      </c>
      <c r="G1797" s="26" t="s">
        <v>171</v>
      </c>
      <c r="H1797" s="31" t="s">
        <v>743</v>
      </c>
      <c r="I1797" s="31" t="s">
        <v>1280</v>
      </c>
      <c r="J1797" s="31">
        <f>INDEX('LA lookup'!H:H,MATCH('Known to services raw data'!B1797,'LA lookup'!G:G,0))</f>
        <v>36103</v>
      </c>
      <c r="K1797" s="31" t="s">
        <v>1280</v>
      </c>
      <c r="L1797" s="31" t="str">
        <f t="shared" si="107"/>
        <v>N/A</v>
      </c>
      <c r="M1797" s="31" t="s">
        <v>70</v>
      </c>
      <c r="N1797" s="31">
        <f t="shared" si="108"/>
        <v>0</v>
      </c>
    </row>
    <row r="1798" spans="1:14" x14ac:dyDescent="0.45">
      <c r="A1798" s="31" t="str">
        <f t="shared" si="106"/>
        <v>E10000034_Children in the care of LA in secure children's homes_Number</v>
      </c>
      <c r="B1798" s="31" t="s">
        <v>470</v>
      </c>
      <c r="C1798" s="31" t="s">
        <v>471</v>
      </c>
      <c r="D1798" s="31" t="s">
        <v>229</v>
      </c>
      <c r="E1798" s="31">
        <v>2019</v>
      </c>
      <c r="F1798" s="31" t="s">
        <v>66</v>
      </c>
      <c r="G1798" s="26" t="s">
        <v>171</v>
      </c>
      <c r="H1798" s="31" t="s">
        <v>743</v>
      </c>
      <c r="I1798" s="31" t="s">
        <v>1280</v>
      </c>
      <c r="J1798" s="31">
        <f>INDEX('LA lookup'!H:H,MATCH('Known to services raw data'!B1798,'LA lookup'!G:G,0))</f>
        <v>117783</v>
      </c>
      <c r="K1798" s="31" t="s">
        <v>1280</v>
      </c>
      <c r="L1798" s="31" t="str">
        <f t="shared" si="107"/>
        <v>N/A</v>
      </c>
      <c r="M1798" s="31" t="s">
        <v>70</v>
      </c>
      <c r="N1798" s="31">
        <f t="shared" si="108"/>
        <v>0</v>
      </c>
    </row>
    <row r="1799" spans="1:14" x14ac:dyDescent="0.45">
      <c r="A1799" s="31" t="str">
        <f t="shared" si="106"/>
        <v>E10000016_Children in the care of LA in secure children's homes_Number</v>
      </c>
      <c r="B1799" s="31" t="s">
        <v>327</v>
      </c>
      <c r="C1799" s="31" t="s">
        <v>328</v>
      </c>
      <c r="D1799" s="31" t="s">
        <v>229</v>
      </c>
      <c r="E1799" s="31">
        <v>2019</v>
      </c>
      <c r="F1799" s="31" t="s">
        <v>66</v>
      </c>
      <c r="G1799" s="26" t="s">
        <v>171</v>
      </c>
      <c r="H1799" s="31" t="s">
        <v>743</v>
      </c>
      <c r="I1799" s="31">
        <v>0</v>
      </c>
      <c r="J1799" s="31">
        <f>INDEX('LA lookup'!H:H,MATCH('Known to services raw data'!B1799,'LA lookup'!G:G,0))</f>
        <v>340140</v>
      </c>
      <c r="K1799" s="31">
        <v>0</v>
      </c>
      <c r="L1799" s="31" t="str">
        <f t="shared" si="107"/>
        <v>0 per 1000 0-17 yr olds</v>
      </c>
      <c r="M1799" s="31">
        <v>0</v>
      </c>
      <c r="N1799" s="31">
        <f t="shared" si="108"/>
        <v>0</v>
      </c>
    </row>
    <row r="1800" spans="1:14" x14ac:dyDescent="0.45">
      <c r="A1800" s="31" t="str">
        <f t="shared" si="106"/>
        <v>E06000035_Children in the care of LA in secure children's homes_Number</v>
      </c>
      <c r="B1800" s="31" t="s">
        <v>351</v>
      </c>
      <c r="C1800" s="31" t="s">
        <v>352</v>
      </c>
      <c r="D1800" s="31" t="s">
        <v>229</v>
      </c>
      <c r="E1800" s="31">
        <v>2019</v>
      </c>
      <c r="F1800" s="31" t="s">
        <v>66</v>
      </c>
      <c r="G1800" s="26" t="s">
        <v>171</v>
      </c>
      <c r="H1800" s="31" t="s">
        <v>743</v>
      </c>
      <c r="I1800" s="31">
        <v>0</v>
      </c>
      <c r="J1800" s="31">
        <f>INDEX('LA lookup'!H:H,MATCH('Known to services raw data'!B1800,'LA lookup'!G:G,0))</f>
        <v>64391</v>
      </c>
      <c r="K1800" s="31">
        <v>0</v>
      </c>
      <c r="L1800" s="31" t="str">
        <f t="shared" si="107"/>
        <v>0 per 1000 0-17 yr olds</v>
      </c>
      <c r="M1800" s="31">
        <v>0</v>
      </c>
      <c r="N1800" s="31">
        <f t="shared" si="108"/>
        <v>0</v>
      </c>
    </row>
    <row r="1801" spans="1:14" x14ac:dyDescent="0.45">
      <c r="A1801" s="31" t="str">
        <f t="shared" si="106"/>
        <v>E10000017_Children in the care of LA in secure children's homes_Number</v>
      </c>
      <c r="B1801" s="31" t="s">
        <v>337</v>
      </c>
      <c r="C1801" s="31" t="s">
        <v>338</v>
      </c>
      <c r="D1801" s="31" t="s">
        <v>229</v>
      </c>
      <c r="E1801" s="31">
        <v>2019</v>
      </c>
      <c r="F1801" s="31" t="s">
        <v>66</v>
      </c>
      <c r="G1801" s="26" t="s">
        <v>171</v>
      </c>
      <c r="H1801" s="31" t="s">
        <v>743</v>
      </c>
      <c r="I1801" s="31" t="s">
        <v>1280</v>
      </c>
      <c r="J1801" s="31">
        <f>INDEX('LA lookup'!H:H,MATCH('Known to services raw data'!B1801,'LA lookup'!G:G,0))</f>
        <v>249727</v>
      </c>
      <c r="K1801" s="31" t="s">
        <v>1280</v>
      </c>
      <c r="L1801" s="31" t="str">
        <f t="shared" si="107"/>
        <v>N/A</v>
      </c>
      <c r="M1801" s="31" t="s">
        <v>70</v>
      </c>
      <c r="N1801" s="31">
        <f t="shared" si="108"/>
        <v>0</v>
      </c>
    </row>
    <row r="1802" spans="1:14" x14ac:dyDescent="0.45">
      <c r="A1802" s="31" t="str">
        <f t="shared" si="106"/>
        <v>E06000008_Children in the care of LA in secure children's homes_Number</v>
      </c>
      <c r="B1802" s="31" t="s">
        <v>247</v>
      </c>
      <c r="C1802" s="31" t="s">
        <v>248</v>
      </c>
      <c r="D1802" s="31" t="s">
        <v>229</v>
      </c>
      <c r="E1802" s="31">
        <v>2019</v>
      </c>
      <c r="F1802" s="31" t="s">
        <v>66</v>
      </c>
      <c r="G1802" s="26" t="s">
        <v>171</v>
      </c>
      <c r="H1802" s="31" t="s">
        <v>743</v>
      </c>
      <c r="I1802" s="31" t="s">
        <v>1280</v>
      </c>
      <c r="J1802" s="31">
        <f>INDEX('LA lookup'!H:H,MATCH('Known to services raw data'!B1802,'LA lookup'!G:G,0))</f>
        <v>38481</v>
      </c>
      <c r="K1802" s="31" t="s">
        <v>1280</v>
      </c>
      <c r="L1802" s="31" t="str">
        <f t="shared" si="107"/>
        <v>N/A</v>
      </c>
      <c r="M1802" s="31" t="s">
        <v>70</v>
      </c>
      <c r="N1802" s="31">
        <f t="shared" si="108"/>
        <v>0</v>
      </c>
    </row>
    <row r="1803" spans="1:14" x14ac:dyDescent="0.45">
      <c r="A1803" s="31" t="str">
        <f t="shared" si="106"/>
        <v>E06000009_Children in the care of LA in secure children's homes_Number</v>
      </c>
      <c r="B1803" s="31" t="s">
        <v>249</v>
      </c>
      <c r="C1803" s="31" t="s">
        <v>250</v>
      </c>
      <c r="D1803" s="31" t="s">
        <v>229</v>
      </c>
      <c r="E1803" s="31">
        <v>2019</v>
      </c>
      <c r="F1803" s="31" t="s">
        <v>66</v>
      </c>
      <c r="G1803" s="26" t="s">
        <v>171</v>
      </c>
      <c r="H1803" s="31" t="s">
        <v>743</v>
      </c>
      <c r="I1803" s="31">
        <v>0</v>
      </c>
      <c r="J1803" s="31">
        <f>INDEX('LA lookup'!H:H,MATCH('Known to services raw data'!B1803,'LA lookup'!G:G,0))</f>
        <v>28904</v>
      </c>
      <c r="K1803" s="31">
        <v>0</v>
      </c>
      <c r="L1803" s="31" t="str">
        <f t="shared" si="107"/>
        <v>0 per 1000 0-17 yr olds</v>
      </c>
      <c r="M1803" s="31">
        <v>0</v>
      </c>
      <c r="N1803" s="31">
        <f t="shared" si="108"/>
        <v>0</v>
      </c>
    </row>
    <row r="1804" spans="1:14" x14ac:dyDescent="0.45">
      <c r="A1804" s="31" t="str">
        <f t="shared" si="106"/>
        <v>E10000024_Children in the care of LA in secure children's homes_Number</v>
      </c>
      <c r="B1804" s="31" t="s">
        <v>572</v>
      </c>
      <c r="C1804" s="31" t="s">
        <v>573</v>
      </c>
      <c r="D1804" s="31" t="s">
        <v>229</v>
      </c>
      <c r="E1804" s="31">
        <v>2019</v>
      </c>
      <c r="F1804" s="31" t="s">
        <v>66</v>
      </c>
      <c r="G1804" s="26" t="s">
        <v>171</v>
      </c>
      <c r="H1804" s="31" t="s">
        <v>743</v>
      </c>
      <c r="I1804" s="31" t="s">
        <v>1280</v>
      </c>
      <c r="J1804" s="31">
        <f>INDEX('LA lookup'!H:H,MATCH('Known to services raw data'!B1804,'LA lookup'!G:G,0))</f>
        <v>166542</v>
      </c>
      <c r="K1804" s="31" t="s">
        <v>1280</v>
      </c>
      <c r="L1804" s="31" t="str">
        <f t="shared" si="107"/>
        <v>N/A</v>
      </c>
      <c r="M1804" s="31" t="s">
        <v>70</v>
      </c>
      <c r="N1804" s="31">
        <f t="shared" si="108"/>
        <v>0</v>
      </c>
    </row>
    <row r="1805" spans="1:14" x14ac:dyDescent="0.45">
      <c r="A1805" s="31" t="str">
        <f t="shared" si="106"/>
        <v>E06000018_Children in the care of LA in secure children's homes_Number</v>
      </c>
      <c r="B1805" s="31" t="s">
        <v>373</v>
      </c>
      <c r="C1805" s="31" t="s">
        <v>374</v>
      </c>
      <c r="D1805" s="31" t="s">
        <v>229</v>
      </c>
      <c r="E1805" s="31">
        <v>2019</v>
      </c>
      <c r="F1805" s="31" t="s">
        <v>66</v>
      </c>
      <c r="G1805" s="26" t="s">
        <v>171</v>
      </c>
      <c r="H1805" s="31" t="s">
        <v>743</v>
      </c>
      <c r="I1805" s="31" t="s">
        <v>1280</v>
      </c>
      <c r="J1805" s="31">
        <f>INDEX('LA lookup'!H:H,MATCH('Known to services raw data'!B1805,'LA lookup'!G:G,0))</f>
        <v>68651</v>
      </c>
      <c r="K1805" s="31" t="s">
        <v>1280</v>
      </c>
      <c r="L1805" s="31" t="str">
        <f t="shared" si="107"/>
        <v>N/A</v>
      </c>
      <c r="M1805" s="31" t="s">
        <v>70</v>
      </c>
      <c r="N1805" s="31">
        <f t="shared" si="108"/>
        <v>0</v>
      </c>
    </row>
    <row r="1806" spans="1:14" x14ac:dyDescent="0.45">
      <c r="A1806" s="31" t="str">
        <f t="shared" si="106"/>
        <v>E06000051_Children in the care of LA in secure children's homes_Number</v>
      </c>
      <c r="B1806" s="31" t="s">
        <v>403</v>
      </c>
      <c r="C1806" s="31" t="s">
        <v>166</v>
      </c>
      <c r="D1806" s="31" t="s">
        <v>229</v>
      </c>
      <c r="E1806" s="31">
        <v>2019</v>
      </c>
      <c r="F1806" s="31" t="s">
        <v>66</v>
      </c>
      <c r="G1806" s="26" t="s">
        <v>171</v>
      </c>
      <c r="H1806" s="31" t="s">
        <v>743</v>
      </c>
      <c r="I1806" s="31">
        <v>0</v>
      </c>
      <c r="J1806" s="31">
        <f>INDEX('LA lookup'!H:H,MATCH('Known to services raw data'!B1806,'LA lookup'!G:G,0))</f>
        <v>59839</v>
      </c>
      <c r="K1806" s="31">
        <v>0</v>
      </c>
      <c r="L1806" s="31" t="str">
        <f t="shared" si="107"/>
        <v>0 per 1000 0-17 yr olds</v>
      </c>
      <c r="M1806" s="31">
        <v>0</v>
      </c>
      <c r="N1806" s="31">
        <f t="shared" si="108"/>
        <v>0</v>
      </c>
    </row>
    <row r="1807" spans="1:14" x14ac:dyDescent="0.45">
      <c r="A1807" s="31" t="str">
        <f t="shared" si="106"/>
        <v>E06000020_Children in the care of LA in secure children's homes_Number</v>
      </c>
      <c r="B1807" s="31" t="s">
        <v>570</v>
      </c>
      <c r="C1807" s="31" t="s">
        <v>730</v>
      </c>
      <c r="D1807" s="31" t="s">
        <v>229</v>
      </c>
      <c r="E1807" s="31">
        <v>2019</v>
      </c>
      <c r="F1807" s="31" t="s">
        <v>66</v>
      </c>
      <c r="G1807" s="26" t="s">
        <v>171</v>
      </c>
      <c r="H1807" s="31" t="s">
        <v>743</v>
      </c>
      <c r="I1807" s="31">
        <v>0</v>
      </c>
      <c r="J1807" s="31">
        <f>INDEX('LA lookup'!H:H,MATCH('Known to services raw data'!B1807,'LA lookup'!G:G,0))</f>
        <v>40620</v>
      </c>
      <c r="K1807" s="31">
        <v>0</v>
      </c>
      <c r="L1807" s="31" t="str">
        <f t="shared" si="107"/>
        <v>0 per 1000 0-17 yr olds</v>
      </c>
      <c r="M1807" s="31">
        <v>0</v>
      </c>
      <c r="N1807" s="31">
        <f t="shared" si="108"/>
        <v>0</v>
      </c>
    </row>
    <row r="1808" spans="1:14" x14ac:dyDescent="0.45">
      <c r="A1808" s="31" t="str">
        <f t="shared" si="106"/>
        <v>E06000049_Children in the care of LA in secure children's homes_Number</v>
      </c>
      <c r="B1808" s="31" t="s">
        <v>541</v>
      </c>
      <c r="C1808" s="31" t="s">
        <v>718</v>
      </c>
      <c r="D1808" s="31" t="s">
        <v>229</v>
      </c>
      <c r="E1808" s="31">
        <v>2019</v>
      </c>
      <c r="F1808" s="31" t="s">
        <v>66</v>
      </c>
      <c r="G1808" s="26" t="s">
        <v>171</v>
      </c>
      <c r="H1808" s="31" t="s">
        <v>743</v>
      </c>
      <c r="I1808" s="31">
        <v>0</v>
      </c>
      <c r="J1808" s="31">
        <f>INDEX('LA lookup'!H:H,MATCH('Known to services raw data'!B1808,'LA lookup'!G:G,0))</f>
        <v>76523</v>
      </c>
      <c r="K1808" s="31">
        <v>0</v>
      </c>
      <c r="L1808" s="31" t="str">
        <f t="shared" si="107"/>
        <v>0 per 1000 0-17 yr olds</v>
      </c>
      <c r="M1808" s="31">
        <v>0</v>
      </c>
      <c r="N1808" s="31">
        <f t="shared" si="108"/>
        <v>0</v>
      </c>
    </row>
    <row r="1809" spans="1:14" x14ac:dyDescent="0.45">
      <c r="A1809" s="31" t="str">
        <f t="shared" si="106"/>
        <v>E06000050_Children in the care of LA in secure children's homes_Number</v>
      </c>
      <c r="B1809" s="31" t="s">
        <v>281</v>
      </c>
      <c r="C1809" s="31" t="s">
        <v>282</v>
      </c>
      <c r="D1809" s="31" t="s">
        <v>229</v>
      </c>
      <c r="E1809" s="31">
        <v>2019</v>
      </c>
      <c r="F1809" s="31" t="s">
        <v>66</v>
      </c>
      <c r="G1809" s="26" t="s">
        <v>171</v>
      </c>
      <c r="H1809" s="31" t="s">
        <v>743</v>
      </c>
      <c r="I1809" s="31">
        <v>0</v>
      </c>
      <c r="J1809" s="31">
        <f>INDEX('LA lookup'!H:H,MATCH('Known to services raw data'!B1809,'LA lookup'!G:G,0))</f>
        <v>68054</v>
      </c>
      <c r="K1809" s="31">
        <v>0</v>
      </c>
      <c r="L1809" s="31" t="str">
        <f t="shared" si="107"/>
        <v>0 per 1000 0-17 yr olds</v>
      </c>
      <c r="M1809" s="31">
        <v>0</v>
      </c>
      <c r="N1809" s="31">
        <f t="shared" si="108"/>
        <v>0</v>
      </c>
    </row>
    <row r="1810" spans="1:14" x14ac:dyDescent="0.45">
      <c r="A1810" s="31" t="str">
        <f t="shared" si="106"/>
        <v>E06000052_Children in the care of LA in secure children's homes_Number</v>
      </c>
      <c r="B1810" s="31" t="s">
        <v>482</v>
      </c>
      <c r="C1810" s="31" t="s">
        <v>720</v>
      </c>
      <c r="D1810" s="31" t="s">
        <v>229</v>
      </c>
      <c r="E1810" s="31">
        <v>2019</v>
      </c>
      <c r="F1810" s="31" t="s">
        <v>66</v>
      </c>
      <c r="G1810" s="26" t="s">
        <v>171</v>
      </c>
      <c r="H1810" s="31" t="s">
        <v>743</v>
      </c>
      <c r="I1810" s="31">
        <v>0</v>
      </c>
      <c r="J1810" s="31">
        <f>INDEX('LA lookup'!H:H,MATCH('Known to services raw data'!B1810,'LA lookup'!G:G,0))</f>
        <v>107810</v>
      </c>
      <c r="K1810" s="31">
        <v>0</v>
      </c>
      <c r="L1810" s="31" t="str">
        <f t="shared" si="107"/>
        <v>0 per 1000 0-17 yr olds</v>
      </c>
      <c r="M1810" s="31">
        <v>0</v>
      </c>
      <c r="N1810" s="31">
        <f t="shared" si="108"/>
        <v>0</v>
      </c>
    </row>
    <row r="1811" spans="1:14" x14ac:dyDescent="0.45">
      <c r="A1811" s="31" t="str">
        <f t="shared" si="106"/>
        <v>E10000006_Children in the care of LA in secure children's homes_Number</v>
      </c>
      <c r="B1811" s="31" t="s">
        <v>285</v>
      </c>
      <c r="C1811" s="31" t="s">
        <v>286</v>
      </c>
      <c r="D1811" s="31" t="s">
        <v>229</v>
      </c>
      <c r="E1811" s="31">
        <v>2019</v>
      </c>
      <c r="F1811" s="31" t="s">
        <v>66</v>
      </c>
      <c r="G1811" s="26" t="s">
        <v>171</v>
      </c>
      <c r="H1811" s="31" t="s">
        <v>743</v>
      </c>
      <c r="I1811" s="31">
        <v>0</v>
      </c>
      <c r="J1811" s="31">
        <f>INDEX('LA lookup'!H:H,MATCH('Known to services raw data'!B1811,'LA lookup'!G:G,0))</f>
        <v>92500</v>
      </c>
      <c r="K1811" s="31">
        <v>0</v>
      </c>
      <c r="L1811" s="31" t="str">
        <f t="shared" si="107"/>
        <v>0 per 1000 0-17 yr olds</v>
      </c>
      <c r="M1811" s="31">
        <v>0</v>
      </c>
      <c r="N1811" s="31">
        <f t="shared" si="108"/>
        <v>0</v>
      </c>
    </row>
    <row r="1812" spans="1:14" x14ac:dyDescent="0.45">
      <c r="A1812" s="31" t="str">
        <f t="shared" si="106"/>
        <v>E10000013_Children in the care of LA in secure children's homes_Number</v>
      </c>
      <c r="B1812" s="31" t="s">
        <v>307</v>
      </c>
      <c r="C1812" s="31" t="s">
        <v>308</v>
      </c>
      <c r="D1812" s="31" t="s">
        <v>229</v>
      </c>
      <c r="E1812" s="31">
        <v>2019</v>
      </c>
      <c r="F1812" s="31" t="s">
        <v>66</v>
      </c>
      <c r="G1812" s="26" t="s">
        <v>171</v>
      </c>
      <c r="H1812" s="31" t="s">
        <v>743</v>
      </c>
      <c r="I1812" s="31" t="s">
        <v>1280</v>
      </c>
      <c r="J1812" s="31">
        <f>INDEX('LA lookup'!H:H,MATCH('Known to services raw data'!B1812,'LA lookup'!G:G,0))</f>
        <v>128136</v>
      </c>
      <c r="K1812" s="31" t="s">
        <v>1280</v>
      </c>
      <c r="L1812" s="31" t="str">
        <f t="shared" si="107"/>
        <v>N/A</v>
      </c>
      <c r="M1812" s="31" t="s">
        <v>70</v>
      </c>
      <c r="N1812" s="31">
        <f t="shared" si="108"/>
        <v>0</v>
      </c>
    </row>
    <row r="1813" spans="1:14" x14ac:dyDescent="0.45">
      <c r="A1813" s="31" t="str">
        <f t="shared" si="106"/>
        <v>E10000015_Children in the care of LA in secure children's homes_Number</v>
      </c>
      <c r="B1813" s="31" t="s">
        <v>319</v>
      </c>
      <c r="C1813" s="31" t="s">
        <v>320</v>
      </c>
      <c r="D1813" s="31" t="s">
        <v>229</v>
      </c>
      <c r="E1813" s="31">
        <v>2019</v>
      </c>
      <c r="F1813" s="31" t="s">
        <v>66</v>
      </c>
      <c r="G1813" s="26" t="s">
        <v>171</v>
      </c>
      <c r="H1813" s="31" t="s">
        <v>743</v>
      </c>
      <c r="I1813" s="31" t="s">
        <v>1280</v>
      </c>
      <c r="J1813" s="31">
        <f>INDEX('LA lookup'!H:H,MATCH('Known to services raw data'!B1813,'LA lookup'!G:G,0))</f>
        <v>271005</v>
      </c>
      <c r="K1813" s="31" t="s">
        <v>1280</v>
      </c>
      <c r="L1813" s="31" t="str">
        <f t="shared" si="107"/>
        <v>N/A</v>
      </c>
      <c r="M1813" s="31" t="s">
        <v>70</v>
      </c>
      <c r="N1813" s="31">
        <f t="shared" si="108"/>
        <v>0</v>
      </c>
    </row>
    <row r="1814" spans="1:14" x14ac:dyDescent="0.45">
      <c r="A1814" s="31" t="str">
        <f t="shared" si="106"/>
        <v>E06000046_Children in the care of LA in secure children's homes_Number</v>
      </c>
      <c r="B1814" s="31" t="s">
        <v>325</v>
      </c>
      <c r="C1814" s="31" t="s">
        <v>326</v>
      </c>
      <c r="D1814" s="31" t="s">
        <v>229</v>
      </c>
      <c r="E1814" s="31">
        <v>2019</v>
      </c>
      <c r="F1814" s="31" t="s">
        <v>66</v>
      </c>
      <c r="G1814" s="26" t="s">
        <v>171</v>
      </c>
      <c r="H1814" s="31" t="s">
        <v>743</v>
      </c>
      <c r="I1814" s="31" t="s">
        <v>1280</v>
      </c>
      <c r="J1814" s="31">
        <f>INDEX('LA lookup'!H:H,MATCH('Known to services raw data'!B1814,'LA lookup'!G:G,0))</f>
        <v>24869</v>
      </c>
      <c r="K1814" s="31" t="s">
        <v>1280</v>
      </c>
      <c r="L1814" s="31" t="str">
        <f t="shared" si="107"/>
        <v>N/A</v>
      </c>
      <c r="M1814" s="31" t="s">
        <v>70</v>
      </c>
      <c r="N1814" s="31">
        <f t="shared" si="108"/>
        <v>0</v>
      </c>
    </row>
    <row r="1815" spans="1:14" x14ac:dyDescent="0.45">
      <c r="A1815" s="31" t="str">
        <f t="shared" si="106"/>
        <v>E10000019_Children in the care of LA in secure children's homes_Number</v>
      </c>
      <c r="B1815" s="31" t="s">
        <v>345</v>
      </c>
      <c r="C1815" s="31" t="s">
        <v>346</v>
      </c>
      <c r="D1815" s="31" t="s">
        <v>229</v>
      </c>
      <c r="E1815" s="31">
        <v>2019</v>
      </c>
      <c r="F1815" s="31" t="s">
        <v>66</v>
      </c>
      <c r="G1815" s="26" t="s">
        <v>171</v>
      </c>
      <c r="H1815" s="31" t="s">
        <v>743</v>
      </c>
      <c r="I1815" s="31" t="s">
        <v>1280</v>
      </c>
      <c r="J1815" s="31">
        <f>INDEX('LA lookup'!H:H,MATCH('Known to services raw data'!B1815,'LA lookup'!G:G,0))</f>
        <v>145641</v>
      </c>
      <c r="K1815" s="31" t="s">
        <v>1280</v>
      </c>
      <c r="L1815" s="31" t="str">
        <f t="shared" si="107"/>
        <v>N/A</v>
      </c>
      <c r="M1815" s="31" t="s">
        <v>70</v>
      </c>
      <c r="N1815" s="31">
        <f t="shared" si="108"/>
        <v>0</v>
      </c>
    </row>
    <row r="1816" spans="1:14" x14ac:dyDescent="0.45">
      <c r="A1816" s="31" t="str">
        <f t="shared" si="106"/>
        <v>E10000020_Children in the care of LA in secure children's homes_Number</v>
      </c>
      <c r="B1816" s="31" t="s">
        <v>361</v>
      </c>
      <c r="C1816" s="31" t="s">
        <v>362</v>
      </c>
      <c r="D1816" s="31" t="s">
        <v>229</v>
      </c>
      <c r="E1816" s="31">
        <v>2019</v>
      </c>
      <c r="F1816" s="31" t="s">
        <v>66</v>
      </c>
      <c r="G1816" s="26" t="s">
        <v>171</v>
      </c>
      <c r="H1816" s="31" t="s">
        <v>743</v>
      </c>
      <c r="I1816" s="31" t="s">
        <v>1280</v>
      </c>
      <c r="J1816" s="31">
        <f>INDEX('LA lookup'!H:H,MATCH('Known to services raw data'!B1816,'LA lookup'!G:G,0))</f>
        <v>170810</v>
      </c>
      <c r="K1816" s="31" t="s">
        <v>1280</v>
      </c>
      <c r="L1816" s="31" t="str">
        <f t="shared" si="107"/>
        <v>N/A</v>
      </c>
      <c r="M1816" s="31" t="s">
        <v>70</v>
      </c>
      <c r="N1816" s="31">
        <f t="shared" si="108"/>
        <v>0</v>
      </c>
    </row>
    <row r="1817" spans="1:14" x14ac:dyDescent="0.45">
      <c r="A1817" s="31" t="str">
        <f t="shared" si="106"/>
        <v>E10000021_Children in the care of LA in secure children's homes_Number</v>
      </c>
      <c r="B1817" s="31" t="s">
        <v>371</v>
      </c>
      <c r="C1817" s="31" t="s">
        <v>372</v>
      </c>
      <c r="D1817" s="31" t="s">
        <v>229</v>
      </c>
      <c r="E1817" s="31">
        <v>2019</v>
      </c>
      <c r="F1817" s="31" t="s">
        <v>66</v>
      </c>
      <c r="G1817" s="26" t="s">
        <v>171</v>
      </c>
      <c r="H1817" s="31" t="s">
        <v>743</v>
      </c>
      <c r="I1817" s="31">
        <v>5</v>
      </c>
      <c r="J1817" s="31">
        <f>INDEX('LA lookup'!H:H,MATCH('Known to services raw data'!B1817,'LA lookup'!G:G,0))</f>
        <v>170235</v>
      </c>
      <c r="K1817" s="31">
        <v>2.9371163391781947E-5</v>
      </c>
      <c r="L1817" s="31" t="str">
        <f t="shared" si="107"/>
        <v>0 per 1000 0-17 yr olds</v>
      </c>
      <c r="M1817" s="31">
        <v>2.9371163391781946E-2</v>
      </c>
      <c r="N1817" s="31">
        <f t="shared" si="108"/>
        <v>0</v>
      </c>
    </row>
    <row r="1818" spans="1:14" x14ac:dyDescent="0.45">
      <c r="A1818" s="31" t="str">
        <f t="shared" si="106"/>
        <v>E06000048_Children in the care of LA in secure children's homes_Number</v>
      </c>
      <c r="B1818" s="31" t="s">
        <v>484</v>
      </c>
      <c r="C1818" s="31" t="s">
        <v>705</v>
      </c>
      <c r="D1818" s="31" t="s">
        <v>229</v>
      </c>
      <c r="E1818" s="31">
        <v>2019</v>
      </c>
      <c r="F1818" s="31" t="s">
        <v>66</v>
      </c>
      <c r="G1818" s="26" t="s">
        <v>171</v>
      </c>
      <c r="H1818" s="31" t="s">
        <v>743</v>
      </c>
      <c r="I1818" s="31" t="s">
        <v>1280</v>
      </c>
      <c r="J1818" s="31">
        <f>INDEX('LA lookup'!H:H,MATCH('Known to services raw data'!B1818,'LA lookup'!G:G,0))</f>
        <v>59011</v>
      </c>
      <c r="K1818" s="31" t="s">
        <v>1280</v>
      </c>
      <c r="L1818" s="31" t="str">
        <f t="shared" si="107"/>
        <v>N/A</v>
      </c>
      <c r="M1818" s="31" t="s">
        <v>70</v>
      </c>
      <c r="N1818" s="31">
        <f t="shared" si="108"/>
        <v>0</v>
      </c>
    </row>
    <row r="1819" spans="1:14" x14ac:dyDescent="0.45">
      <c r="A1819" s="31" t="str">
        <f t="shared" si="106"/>
        <v>E10000025_Children in the care of LA in secure children's homes_Number</v>
      </c>
      <c r="B1819" s="31" t="s">
        <v>377</v>
      </c>
      <c r="C1819" s="31" t="s">
        <v>378</v>
      </c>
      <c r="D1819" s="31" t="s">
        <v>229</v>
      </c>
      <c r="E1819" s="31">
        <v>2019</v>
      </c>
      <c r="F1819" s="31" t="s">
        <v>66</v>
      </c>
      <c r="G1819" s="26" t="s">
        <v>171</v>
      </c>
      <c r="H1819" s="31" t="s">
        <v>743</v>
      </c>
      <c r="I1819" s="31">
        <v>0</v>
      </c>
      <c r="J1819" s="31">
        <f>INDEX('LA lookup'!H:H,MATCH('Known to services raw data'!B1819,'LA lookup'!G:G,0))</f>
        <v>144788</v>
      </c>
      <c r="K1819" s="31">
        <v>0</v>
      </c>
      <c r="L1819" s="31" t="str">
        <f t="shared" si="107"/>
        <v>0 per 1000 0-17 yr olds</v>
      </c>
      <c r="M1819" s="31">
        <v>0</v>
      </c>
      <c r="N1819" s="31">
        <f t="shared" si="108"/>
        <v>0</v>
      </c>
    </row>
    <row r="1820" spans="1:14" x14ac:dyDescent="0.45">
      <c r="A1820" s="31" t="str">
        <f t="shared" si="106"/>
        <v>E10000027_Children in the care of LA in secure children's homes_Number</v>
      </c>
      <c r="B1820" s="31" t="s">
        <v>406</v>
      </c>
      <c r="C1820" s="31" t="s">
        <v>407</v>
      </c>
      <c r="D1820" s="31" t="s">
        <v>229</v>
      </c>
      <c r="E1820" s="31">
        <v>2019</v>
      </c>
      <c r="F1820" s="31" t="s">
        <v>66</v>
      </c>
      <c r="G1820" s="26" t="s">
        <v>171</v>
      </c>
      <c r="H1820" s="31" t="s">
        <v>743</v>
      </c>
      <c r="I1820" s="31" t="s">
        <v>1280</v>
      </c>
      <c r="J1820" s="31">
        <f>INDEX('LA lookup'!H:H,MATCH('Known to services raw data'!B1820,'LA lookup'!G:G,0))</f>
        <v>110700</v>
      </c>
      <c r="K1820" s="31" t="s">
        <v>1280</v>
      </c>
      <c r="L1820" s="31" t="str">
        <f t="shared" si="107"/>
        <v>N/A</v>
      </c>
      <c r="M1820" s="31" t="s">
        <v>70</v>
      </c>
      <c r="N1820" s="31">
        <f t="shared" si="108"/>
        <v>0</v>
      </c>
    </row>
    <row r="1821" spans="1:14" x14ac:dyDescent="0.45">
      <c r="A1821" s="31" t="str">
        <f t="shared" si="106"/>
        <v>E10000029_Children in the care of LA in secure children's homes_Number</v>
      </c>
      <c r="B1821" s="31" t="s">
        <v>426</v>
      </c>
      <c r="C1821" s="31" t="s">
        <v>427</v>
      </c>
      <c r="D1821" s="31" t="s">
        <v>229</v>
      </c>
      <c r="E1821" s="31">
        <v>2019</v>
      </c>
      <c r="F1821" s="31" t="s">
        <v>66</v>
      </c>
      <c r="G1821" s="26" t="s">
        <v>171</v>
      </c>
      <c r="H1821" s="31" t="s">
        <v>743</v>
      </c>
      <c r="I1821" s="31" t="s">
        <v>1280</v>
      </c>
      <c r="J1821" s="31">
        <f>INDEX('LA lookup'!H:H,MATCH('Known to services raw data'!B1821,'LA lookup'!G:G,0))</f>
        <v>152752</v>
      </c>
      <c r="K1821" s="31" t="s">
        <v>1280</v>
      </c>
      <c r="L1821" s="31" t="str">
        <f t="shared" si="107"/>
        <v>N/A</v>
      </c>
      <c r="M1821" s="31" t="s">
        <v>70</v>
      </c>
      <c r="N1821" s="31">
        <f t="shared" si="108"/>
        <v>0</v>
      </c>
    </row>
    <row r="1822" spans="1:14" x14ac:dyDescent="0.45">
      <c r="A1822" s="31" t="str">
        <f t="shared" si="106"/>
        <v>E10000030_Children in the care of LA in secure children's homes_Number</v>
      </c>
      <c r="B1822" s="31" t="s">
        <v>430</v>
      </c>
      <c r="C1822" s="31" t="s">
        <v>431</v>
      </c>
      <c r="D1822" s="31" t="s">
        <v>229</v>
      </c>
      <c r="E1822" s="31">
        <v>2019</v>
      </c>
      <c r="F1822" s="31" t="s">
        <v>66</v>
      </c>
      <c r="G1822" s="26" t="s">
        <v>171</v>
      </c>
      <c r="H1822" s="31" t="s">
        <v>743</v>
      </c>
      <c r="I1822" s="31">
        <v>5</v>
      </c>
      <c r="J1822" s="31">
        <f>INDEX('LA lookup'!H:H,MATCH('Known to services raw data'!B1822,'LA lookup'!G:G,0))</f>
        <v>261905</v>
      </c>
      <c r="K1822" s="31">
        <v>1.9090891735552968E-5</v>
      </c>
      <c r="L1822" s="31" t="str">
        <f t="shared" si="107"/>
        <v>0 per 1000 0-17 yr olds</v>
      </c>
      <c r="M1822" s="31">
        <v>1.9090891735552968E-2</v>
      </c>
      <c r="N1822" s="31">
        <f t="shared" si="108"/>
        <v>0</v>
      </c>
    </row>
    <row r="1823" spans="1:14" x14ac:dyDescent="0.45">
      <c r="A1823" s="31" t="str">
        <f t="shared" si="106"/>
        <v>E10000031_Children in the care of LA in secure children's homes_Number</v>
      </c>
      <c r="B1823" s="31" t="s">
        <v>454</v>
      </c>
      <c r="C1823" s="31" t="s">
        <v>455</v>
      </c>
      <c r="D1823" s="31" t="s">
        <v>229</v>
      </c>
      <c r="E1823" s="31">
        <v>2019</v>
      </c>
      <c r="F1823" s="31" t="s">
        <v>66</v>
      </c>
      <c r="G1823" s="26" t="s">
        <v>171</v>
      </c>
      <c r="H1823" s="31" t="s">
        <v>743</v>
      </c>
      <c r="I1823" s="31" t="s">
        <v>1280</v>
      </c>
      <c r="J1823" s="31">
        <f>INDEX('LA lookup'!H:H,MATCH('Known to services raw data'!B1823,'LA lookup'!G:G,0))</f>
        <v>115928</v>
      </c>
      <c r="K1823" s="31" t="s">
        <v>1280</v>
      </c>
      <c r="L1823" s="31" t="str">
        <f t="shared" si="107"/>
        <v>N/A</v>
      </c>
      <c r="M1823" s="31" t="s">
        <v>70</v>
      </c>
      <c r="N1823" s="31">
        <f t="shared" si="108"/>
        <v>0</v>
      </c>
    </row>
    <row r="1824" spans="1:14" x14ac:dyDescent="0.45">
      <c r="A1824" s="31" t="str">
        <f t="shared" si="106"/>
        <v>E10000032_Children in the care of LA in secure children's homes_Number</v>
      </c>
      <c r="B1824" s="31" t="s">
        <v>458</v>
      </c>
      <c r="C1824" s="31" t="s">
        <v>459</v>
      </c>
      <c r="D1824" s="31" t="s">
        <v>229</v>
      </c>
      <c r="E1824" s="31">
        <v>2019</v>
      </c>
      <c r="F1824" s="31" t="s">
        <v>66</v>
      </c>
      <c r="G1824" s="26" t="s">
        <v>171</v>
      </c>
      <c r="H1824" s="31" t="s">
        <v>743</v>
      </c>
      <c r="I1824" s="31">
        <v>0</v>
      </c>
      <c r="J1824" s="31">
        <f>INDEX('LA lookup'!H:H,MATCH('Known to services raw data'!B1824,'LA lookup'!G:G,0))</f>
        <v>174672</v>
      </c>
      <c r="K1824" s="31">
        <v>0</v>
      </c>
      <c r="L1824" s="31" t="str">
        <f t="shared" si="107"/>
        <v>0 per 1000 0-17 yr olds</v>
      </c>
      <c r="M1824" s="31">
        <v>0</v>
      </c>
      <c r="N1824" s="31">
        <f t="shared" si="108"/>
        <v>0</v>
      </c>
    </row>
    <row r="1825" spans="1:14" x14ac:dyDescent="0.45">
      <c r="A1825" s="31" t="str">
        <f t="shared" si="106"/>
        <v>E09000001_Children placed in secure children's homes within LA_Number</v>
      </c>
      <c r="B1825" s="31" t="s">
        <v>582</v>
      </c>
      <c r="C1825" s="31" t="s">
        <v>583</v>
      </c>
      <c r="D1825" s="31" t="s">
        <v>229</v>
      </c>
      <c r="E1825" s="31">
        <v>2019</v>
      </c>
      <c r="F1825" s="31" t="s">
        <v>66</v>
      </c>
      <c r="G1825" s="26" t="s">
        <v>172</v>
      </c>
      <c r="H1825" s="31" t="s">
        <v>743</v>
      </c>
      <c r="I1825" s="31">
        <v>0</v>
      </c>
      <c r="J1825" s="31">
        <f>INDEX('LA lookup'!H:H,MATCH('Known to services raw data'!B1825,'LA lookup'!G:G,0))</f>
        <v>1453</v>
      </c>
      <c r="K1825" s="31">
        <v>0</v>
      </c>
      <c r="L1825" s="31" t="str">
        <f t="shared" si="107"/>
        <v>0 per 1000 0-17 yr olds</v>
      </c>
      <c r="M1825" s="31">
        <v>0</v>
      </c>
      <c r="N1825" s="31">
        <f t="shared" si="108"/>
        <v>1</v>
      </c>
    </row>
    <row r="1826" spans="1:14" x14ac:dyDescent="0.45">
      <c r="A1826" s="31" t="str">
        <f t="shared" si="106"/>
        <v>E09000007_Children placed in secure children's homes within LA_Number</v>
      </c>
      <c r="B1826" s="31" t="s">
        <v>277</v>
      </c>
      <c r="C1826" s="31" t="s">
        <v>278</v>
      </c>
      <c r="D1826" s="31" t="s">
        <v>229</v>
      </c>
      <c r="E1826" s="31">
        <v>2019</v>
      </c>
      <c r="F1826" s="31" t="s">
        <v>66</v>
      </c>
      <c r="G1826" s="26" t="s">
        <v>172</v>
      </c>
      <c r="H1826" s="31" t="s">
        <v>743</v>
      </c>
      <c r="I1826" s="31">
        <v>0</v>
      </c>
      <c r="J1826" s="31">
        <f>INDEX('LA lookup'!H:H,MATCH('Known to services raw data'!B1826,'LA lookup'!G:G,0))</f>
        <v>50983</v>
      </c>
      <c r="K1826" s="31">
        <v>0</v>
      </c>
      <c r="L1826" s="31" t="str">
        <f t="shared" si="107"/>
        <v>0 per 1000 0-17 yr olds</v>
      </c>
      <c r="M1826" s="31">
        <v>0</v>
      </c>
      <c r="N1826" s="31">
        <f t="shared" si="108"/>
        <v>0</v>
      </c>
    </row>
    <row r="1827" spans="1:14" x14ac:dyDescent="0.45">
      <c r="A1827" s="31" t="str">
        <f t="shared" si="106"/>
        <v>E09000011_Children placed in secure children's homes within LA_Number</v>
      </c>
      <c r="B1827" s="31" t="s">
        <v>518</v>
      </c>
      <c r="C1827" s="31" t="s">
        <v>519</v>
      </c>
      <c r="D1827" s="31" t="s">
        <v>229</v>
      </c>
      <c r="E1827" s="31">
        <v>2019</v>
      </c>
      <c r="F1827" s="31" t="s">
        <v>66</v>
      </c>
      <c r="G1827" s="26" t="s">
        <v>172</v>
      </c>
      <c r="H1827" s="31" t="s">
        <v>743</v>
      </c>
      <c r="I1827" s="31">
        <v>0</v>
      </c>
      <c r="J1827" s="31">
        <f>INDEX('LA lookup'!H:H,MATCH('Known to services raw data'!B1827,'LA lookup'!G:G,0))</f>
        <v>68917</v>
      </c>
      <c r="K1827" s="31">
        <v>0</v>
      </c>
      <c r="L1827" s="31" t="str">
        <f t="shared" si="107"/>
        <v>0 per 1000 0-17 yr olds</v>
      </c>
      <c r="M1827" s="31">
        <v>0</v>
      </c>
      <c r="N1827" s="31">
        <f t="shared" si="108"/>
        <v>0</v>
      </c>
    </row>
    <row r="1828" spans="1:14" x14ac:dyDescent="0.45">
      <c r="A1828" s="31" t="str">
        <f t="shared" si="106"/>
        <v>E09000012_Children placed in secure children's homes within LA_Number</v>
      </c>
      <c r="B1828" s="31" t="s">
        <v>498</v>
      </c>
      <c r="C1828" s="31" t="s">
        <v>499</v>
      </c>
      <c r="D1828" s="31" t="s">
        <v>229</v>
      </c>
      <c r="E1828" s="31">
        <v>2019</v>
      </c>
      <c r="F1828" s="31" t="s">
        <v>66</v>
      </c>
      <c r="G1828" s="26" t="s">
        <v>172</v>
      </c>
      <c r="H1828" s="31" t="s">
        <v>743</v>
      </c>
      <c r="I1828" s="31">
        <v>0</v>
      </c>
      <c r="J1828" s="31">
        <f>INDEX('LA lookup'!H:H,MATCH('Known to services raw data'!B1828,'LA lookup'!G:G,0))</f>
        <v>63655</v>
      </c>
      <c r="K1828" s="31">
        <v>0</v>
      </c>
      <c r="L1828" s="31" t="str">
        <f t="shared" si="107"/>
        <v>0 per 1000 0-17 yr olds</v>
      </c>
      <c r="M1828" s="31">
        <v>0</v>
      </c>
      <c r="N1828" s="31">
        <f t="shared" si="108"/>
        <v>0</v>
      </c>
    </row>
    <row r="1829" spans="1:14" x14ac:dyDescent="0.45">
      <c r="A1829" s="31" t="str">
        <f t="shared" si="106"/>
        <v>E09000013_Children placed in secure children's homes within LA_Number</v>
      </c>
      <c r="B1829" s="31" t="s">
        <v>491</v>
      </c>
      <c r="C1829" s="31" t="s">
        <v>723</v>
      </c>
      <c r="D1829" s="31" t="s">
        <v>229</v>
      </c>
      <c r="E1829" s="31">
        <v>2019</v>
      </c>
      <c r="F1829" s="31" t="s">
        <v>66</v>
      </c>
      <c r="G1829" s="26" t="s">
        <v>172</v>
      </c>
      <c r="H1829" s="31" t="s">
        <v>743</v>
      </c>
      <c r="I1829" s="31">
        <v>0</v>
      </c>
      <c r="J1829" s="31">
        <f>INDEX('LA lookup'!H:H,MATCH('Known to services raw data'!B1829,'LA lookup'!G:G,0))</f>
        <v>36898</v>
      </c>
      <c r="K1829" s="31">
        <v>0</v>
      </c>
      <c r="L1829" s="31" t="str">
        <f t="shared" si="107"/>
        <v>0 per 1000 0-17 yr olds</v>
      </c>
      <c r="M1829" s="31">
        <v>0</v>
      </c>
      <c r="N1829" s="31">
        <f t="shared" si="108"/>
        <v>0</v>
      </c>
    </row>
    <row r="1830" spans="1:14" x14ac:dyDescent="0.45">
      <c r="A1830" s="31" t="str">
        <f t="shared" si="106"/>
        <v>E09000019_Children placed in secure children's homes within LA_Number</v>
      </c>
      <c r="B1830" s="31" t="s">
        <v>500</v>
      </c>
      <c r="C1830" s="31" t="s">
        <v>501</v>
      </c>
      <c r="D1830" s="31" t="s">
        <v>229</v>
      </c>
      <c r="E1830" s="31">
        <v>2019</v>
      </c>
      <c r="F1830" s="31" t="s">
        <v>66</v>
      </c>
      <c r="G1830" s="26" t="s">
        <v>172</v>
      </c>
      <c r="H1830" s="31" t="s">
        <v>743</v>
      </c>
      <c r="I1830" s="31">
        <v>0</v>
      </c>
      <c r="J1830" s="31">
        <f>INDEX('LA lookup'!H:H,MATCH('Known to services raw data'!B1830,'LA lookup'!G:G,0))</f>
        <v>42098</v>
      </c>
      <c r="K1830" s="31">
        <v>0</v>
      </c>
      <c r="L1830" s="31" t="str">
        <f t="shared" si="107"/>
        <v>0 per 1000 0-17 yr olds</v>
      </c>
      <c r="M1830" s="31">
        <v>0</v>
      </c>
      <c r="N1830" s="31">
        <f t="shared" si="108"/>
        <v>0</v>
      </c>
    </row>
    <row r="1831" spans="1:14" x14ac:dyDescent="0.45">
      <c r="A1831" s="31" t="str">
        <f t="shared" si="106"/>
        <v>E09000020_Children placed in secure children's homes within LA_Number</v>
      </c>
      <c r="B1831" s="31" t="s">
        <v>479</v>
      </c>
      <c r="C1831" s="31" t="s">
        <v>674</v>
      </c>
      <c r="D1831" s="31" t="s">
        <v>229</v>
      </c>
      <c r="E1831" s="31">
        <v>2019</v>
      </c>
      <c r="F1831" s="31" t="s">
        <v>66</v>
      </c>
      <c r="G1831" s="26" t="s">
        <v>172</v>
      </c>
      <c r="H1831" s="31" t="s">
        <v>743</v>
      </c>
      <c r="I1831" s="31">
        <v>0</v>
      </c>
      <c r="J1831" s="31">
        <f>INDEX('LA lookup'!H:H,MATCH('Known to services raw data'!B1831,'LA lookup'!G:G,0))</f>
        <v>28678</v>
      </c>
      <c r="K1831" s="31">
        <v>0</v>
      </c>
      <c r="L1831" s="31" t="str">
        <f t="shared" si="107"/>
        <v>0 per 1000 0-17 yr olds</v>
      </c>
      <c r="M1831" s="31">
        <v>0</v>
      </c>
      <c r="N1831" s="31">
        <f t="shared" si="108"/>
        <v>0</v>
      </c>
    </row>
    <row r="1832" spans="1:14" x14ac:dyDescent="0.45">
      <c r="A1832" s="31" t="str">
        <f t="shared" si="106"/>
        <v>E09000022_Children placed in secure children's homes within LA_Number</v>
      </c>
      <c r="B1832" s="31" t="s">
        <v>335</v>
      </c>
      <c r="C1832" s="31" t="s">
        <v>336</v>
      </c>
      <c r="D1832" s="31" t="s">
        <v>229</v>
      </c>
      <c r="E1832" s="31">
        <v>2019</v>
      </c>
      <c r="F1832" s="31" t="s">
        <v>66</v>
      </c>
      <c r="G1832" s="26" t="s">
        <v>172</v>
      </c>
      <c r="H1832" s="31" t="s">
        <v>743</v>
      </c>
      <c r="I1832" s="31">
        <v>0</v>
      </c>
      <c r="J1832" s="31">
        <f>INDEX('LA lookup'!H:H,MATCH('Known to services raw data'!B1832,'LA lookup'!G:G,0))</f>
        <v>62629</v>
      </c>
      <c r="K1832" s="31">
        <v>0</v>
      </c>
      <c r="L1832" s="31" t="str">
        <f t="shared" si="107"/>
        <v>0 per 1000 0-17 yr olds</v>
      </c>
      <c r="M1832" s="31">
        <v>0</v>
      </c>
      <c r="N1832" s="31">
        <f t="shared" si="108"/>
        <v>0</v>
      </c>
    </row>
    <row r="1833" spans="1:14" x14ac:dyDescent="0.45">
      <c r="A1833" s="31" t="str">
        <f t="shared" si="106"/>
        <v>E09000023_Children placed in secure children's homes within LA_Number</v>
      </c>
      <c r="B1833" s="31" t="s">
        <v>343</v>
      </c>
      <c r="C1833" s="31" t="s">
        <v>344</v>
      </c>
      <c r="D1833" s="31" t="s">
        <v>229</v>
      </c>
      <c r="E1833" s="31">
        <v>2019</v>
      </c>
      <c r="F1833" s="31" t="s">
        <v>66</v>
      </c>
      <c r="G1833" s="26" t="s">
        <v>172</v>
      </c>
      <c r="H1833" s="31" t="s">
        <v>743</v>
      </c>
      <c r="I1833" s="31">
        <v>0</v>
      </c>
      <c r="J1833" s="31">
        <f>INDEX('LA lookup'!H:H,MATCH('Known to services raw data'!B1833,'LA lookup'!G:G,0))</f>
        <v>68458</v>
      </c>
      <c r="K1833" s="31">
        <v>0</v>
      </c>
      <c r="L1833" s="31" t="str">
        <f t="shared" si="107"/>
        <v>0 per 1000 0-17 yr olds</v>
      </c>
      <c r="M1833" s="31">
        <v>0</v>
      </c>
      <c r="N1833" s="31">
        <f t="shared" si="108"/>
        <v>0</v>
      </c>
    </row>
    <row r="1834" spans="1:14" x14ac:dyDescent="0.45">
      <c r="A1834" s="31" t="str">
        <f t="shared" si="106"/>
        <v>E09000028_Children placed in secure children's homes within LA_Number</v>
      </c>
      <c r="B1834" s="31" t="s">
        <v>414</v>
      </c>
      <c r="C1834" s="31" t="s">
        <v>415</v>
      </c>
      <c r="D1834" s="31" t="s">
        <v>229</v>
      </c>
      <c r="E1834" s="31">
        <v>2019</v>
      </c>
      <c r="F1834" s="31" t="s">
        <v>66</v>
      </c>
      <c r="G1834" s="26" t="s">
        <v>172</v>
      </c>
      <c r="H1834" s="31" t="s">
        <v>743</v>
      </c>
      <c r="I1834" s="31">
        <v>0</v>
      </c>
      <c r="J1834" s="31">
        <f>INDEX('LA lookup'!H:H,MATCH('Known to services raw data'!B1834,'LA lookup'!G:G,0))</f>
        <v>65121</v>
      </c>
      <c r="K1834" s="31">
        <v>0</v>
      </c>
      <c r="L1834" s="31" t="str">
        <f t="shared" si="107"/>
        <v>0 per 1000 0-17 yr olds</v>
      </c>
      <c r="M1834" s="31">
        <v>0</v>
      </c>
      <c r="N1834" s="31">
        <f t="shared" si="108"/>
        <v>0</v>
      </c>
    </row>
    <row r="1835" spans="1:14" x14ac:dyDescent="0.45">
      <c r="A1835" s="31" t="str">
        <f t="shared" si="106"/>
        <v>E09000030_Children placed in secure children's homes within LA_Number</v>
      </c>
      <c r="B1835" s="31" t="s">
        <v>440</v>
      </c>
      <c r="C1835" s="31" t="s">
        <v>441</v>
      </c>
      <c r="D1835" s="31" t="s">
        <v>229</v>
      </c>
      <c r="E1835" s="31">
        <v>2019</v>
      </c>
      <c r="F1835" s="31" t="s">
        <v>66</v>
      </c>
      <c r="G1835" s="26" t="s">
        <v>172</v>
      </c>
      <c r="H1835" s="31" t="s">
        <v>743</v>
      </c>
      <c r="I1835" s="31">
        <v>0</v>
      </c>
      <c r="J1835" s="31">
        <f>INDEX('LA lookup'!H:H,MATCH('Known to services raw data'!B1835,'LA lookup'!G:G,0))</f>
        <v>70973</v>
      </c>
      <c r="K1835" s="31">
        <v>0</v>
      </c>
      <c r="L1835" s="31" t="str">
        <f t="shared" si="107"/>
        <v>0 per 1000 0-17 yr olds</v>
      </c>
      <c r="M1835" s="31">
        <v>0</v>
      </c>
      <c r="N1835" s="31">
        <f t="shared" si="108"/>
        <v>0</v>
      </c>
    </row>
    <row r="1836" spans="1:14" x14ac:dyDescent="0.45">
      <c r="A1836" s="31" t="str">
        <f t="shared" si="106"/>
        <v>E09000032_Children placed in secure children's homes within LA_Number</v>
      </c>
      <c r="B1836" s="31" t="s">
        <v>450</v>
      </c>
      <c r="C1836" s="31" t="s">
        <v>451</v>
      </c>
      <c r="D1836" s="31" t="s">
        <v>229</v>
      </c>
      <c r="E1836" s="31">
        <v>2019</v>
      </c>
      <c r="F1836" s="31" t="s">
        <v>66</v>
      </c>
      <c r="G1836" s="26" t="s">
        <v>172</v>
      </c>
      <c r="H1836" s="31" t="s">
        <v>743</v>
      </c>
      <c r="I1836" s="31">
        <v>0</v>
      </c>
      <c r="J1836" s="31">
        <f>INDEX('LA lookup'!H:H,MATCH('Known to services raw data'!B1836,'LA lookup'!G:G,0))</f>
        <v>63840</v>
      </c>
      <c r="K1836" s="31">
        <v>0</v>
      </c>
      <c r="L1836" s="31" t="str">
        <f t="shared" si="107"/>
        <v>0 per 1000 0-17 yr olds</v>
      </c>
      <c r="M1836" s="31">
        <v>0</v>
      </c>
      <c r="N1836" s="31">
        <f t="shared" si="108"/>
        <v>0</v>
      </c>
    </row>
    <row r="1837" spans="1:14" x14ac:dyDescent="0.45">
      <c r="A1837" s="31" t="str">
        <f t="shared" si="106"/>
        <v>E09000033_Children placed in secure children's homes within LA_Number</v>
      </c>
      <c r="B1837" s="31" t="s">
        <v>506</v>
      </c>
      <c r="C1837" s="31" t="s">
        <v>507</v>
      </c>
      <c r="D1837" s="31" t="s">
        <v>229</v>
      </c>
      <c r="E1837" s="31">
        <v>2019</v>
      </c>
      <c r="F1837" s="31" t="s">
        <v>66</v>
      </c>
      <c r="G1837" s="26" t="s">
        <v>172</v>
      </c>
      <c r="H1837" s="31" t="s">
        <v>743</v>
      </c>
      <c r="I1837" s="31">
        <v>0</v>
      </c>
      <c r="J1837" s="31">
        <f>INDEX('LA lookup'!H:H,MATCH('Known to services raw data'!B1837,'LA lookup'!G:G,0))</f>
        <v>47445</v>
      </c>
      <c r="K1837" s="31">
        <v>0</v>
      </c>
      <c r="L1837" s="31" t="str">
        <f t="shared" si="107"/>
        <v>0 per 1000 0-17 yr olds</v>
      </c>
      <c r="M1837" s="31">
        <v>0</v>
      </c>
      <c r="N1837" s="31">
        <f t="shared" si="108"/>
        <v>0</v>
      </c>
    </row>
    <row r="1838" spans="1:14" x14ac:dyDescent="0.45">
      <c r="A1838" s="31" t="str">
        <f t="shared" si="106"/>
        <v>E09000002_Children placed in secure children's homes within LA_Number</v>
      </c>
      <c r="B1838" s="31" t="s">
        <v>227</v>
      </c>
      <c r="C1838" s="31" t="s">
        <v>228</v>
      </c>
      <c r="D1838" s="31" t="s">
        <v>229</v>
      </c>
      <c r="E1838" s="31">
        <v>2019</v>
      </c>
      <c r="F1838" s="31" t="s">
        <v>66</v>
      </c>
      <c r="G1838" s="26" t="s">
        <v>172</v>
      </c>
      <c r="H1838" s="31" t="s">
        <v>743</v>
      </c>
      <c r="I1838" s="31">
        <v>0</v>
      </c>
      <c r="J1838" s="31">
        <f>INDEX('LA lookup'!H:H,MATCH('Known to services raw data'!B1838,'LA lookup'!G:G,0))</f>
        <v>63401</v>
      </c>
      <c r="K1838" s="31">
        <v>0</v>
      </c>
      <c r="L1838" s="31" t="str">
        <f t="shared" si="107"/>
        <v>0 per 1000 0-17 yr olds</v>
      </c>
      <c r="M1838" s="31">
        <v>0</v>
      </c>
      <c r="N1838" s="31">
        <f t="shared" si="108"/>
        <v>0</v>
      </c>
    </row>
    <row r="1839" spans="1:14" x14ac:dyDescent="0.45">
      <c r="A1839" s="31" t="str">
        <f t="shared" si="106"/>
        <v>E09000003_Children placed in secure children's homes within LA_Number</v>
      </c>
      <c r="B1839" s="31" t="s">
        <v>233</v>
      </c>
      <c r="C1839" s="31" t="s">
        <v>234</v>
      </c>
      <c r="D1839" s="31" t="s">
        <v>229</v>
      </c>
      <c r="E1839" s="31">
        <v>2019</v>
      </c>
      <c r="F1839" s="31" t="s">
        <v>66</v>
      </c>
      <c r="G1839" s="26" t="s">
        <v>172</v>
      </c>
      <c r="H1839" s="31" t="s">
        <v>743</v>
      </c>
      <c r="I1839" s="31">
        <v>0</v>
      </c>
      <c r="J1839" s="31">
        <f>INDEX('LA lookup'!H:H,MATCH('Known to services raw data'!B1839,'LA lookup'!G:G,0))</f>
        <v>92701</v>
      </c>
      <c r="K1839" s="31">
        <v>0</v>
      </c>
      <c r="L1839" s="31" t="str">
        <f t="shared" si="107"/>
        <v>0 per 1000 0-17 yr olds</v>
      </c>
      <c r="M1839" s="31">
        <v>0</v>
      </c>
      <c r="N1839" s="31">
        <f t="shared" si="108"/>
        <v>0</v>
      </c>
    </row>
    <row r="1840" spans="1:14" x14ac:dyDescent="0.45">
      <c r="A1840" s="31" t="str">
        <f t="shared" si="106"/>
        <v>E09000004_Children placed in secure children's homes within LA_Number</v>
      </c>
      <c r="B1840" s="31" t="s">
        <v>242</v>
      </c>
      <c r="C1840" s="31" t="s">
        <v>243</v>
      </c>
      <c r="D1840" s="31" t="s">
        <v>229</v>
      </c>
      <c r="E1840" s="31">
        <v>2019</v>
      </c>
      <c r="F1840" s="31" t="s">
        <v>66</v>
      </c>
      <c r="G1840" s="26" t="s">
        <v>172</v>
      </c>
      <c r="H1840" s="31" t="s">
        <v>743</v>
      </c>
      <c r="I1840" s="31">
        <v>0</v>
      </c>
      <c r="J1840" s="31">
        <f>INDEX('LA lookup'!H:H,MATCH('Known to services raw data'!B1840,'LA lookup'!G:G,0))</f>
        <v>56853</v>
      </c>
      <c r="K1840" s="31">
        <v>0</v>
      </c>
      <c r="L1840" s="31" t="str">
        <f t="shared" si="107"/>
        <v>0 per 1000 0-17 yr olds</v>
      </c>
      <c r="M1840" s="31">
        <v>0</v>
      </c>
      <c r="N1840" s="31">
        <f t="shared" si="108"/>
        <v>0</v>
      </c>
    </row>
    <row r="1841" spans="1:14" x14ac:dyDescent="0.45">
      <c r="A1841" s="31" t="str">
        <f t="shared" si="106"/>
        <v>E09000005_Children placed in secure children's homes within LA_Number</v>
      </c>
      <c r="B1841" s="31" t="s">
        <v>261</v>
      </c>
      <c r="C1841" s="31" t="s">
        <v>262</v>
      </c>
      <c r="D1841" s="31" t="s">
        <v>229</v>
      </c>
      <c r="E1841" s="31">
        <v>2019</v>
      </c>
      <c r="F1841" s="31" t="s">
        <v>66</v>
      </c>
      <c r="G1841" s="26" t="s">
        <v>172</v>
      </c>
      <c r="H1841" s="31" t="s">
        <v>743</v>
      </c>
      <c r="I1841" s="31">
        <v>0</v>
      </c>
      <c r="J1841" s="31">
        <f>INDEX('LA lookup'!H:H,MATCH('Known to services raw data'!B1841,'LA lookup'!G:G,0))</f>
        <v>77893</v>
      </c>
      <c r="K1841" s="31">
        <v>0</v>
      </c>
      <c r="L1841" s="31" t="str">
        <f t="shared" si="107"/>
        <v>0 per 1000 0-17 yr olds</v>
      </c>
      <c r="M1841" s="31">
        <v>0</v>
      </c>
      <c r="N1841" s="31">
        <f t="shared" si="108"/>
        <v>0</v>
      </c>
    </row>
    <row r="1842" spans="1:14" x14ac:dyDescent="0.45">
      <c r="A1842" s="31" t="str">
        <f t="shared" si="106"/>
        <v>E09000006_Children placed in secure children's homes within LA_Number</v>
      </c>
      <c r="B1842" s="31" t="s">
        <v>267</v>
      </c>
      <c r="C1842" s="31" t="s">
        <v>268</v>
      </c>
      <c r="D1842" s="31" t="s">
        <v>229</v>
      </c>
      <c r="E1842" s="31">
        <v>2019</v>
      </c>
      <c r="F1842" s="31" t="s">
        <v>66</v>
      </c>
      <c r="G1842" s="26" t="s">
        <v>172</v>
      </c>
      <c r="H1842" s="31" t="s">
        <v>743</v>
      </c>
      <c r="I1842" s="31">
        <v>0</v>
      </c>
      <c r="J1842" s="31">
        <f>INDEX('LA lookup'!H:H,MATCH('Known to services raw data'!B1842,'LA lookup'!G:G,0))</f>
        <v>75055</v>
      </c>
      <c r="K1842" s="31">
        <v>0</v>
      </c>
      <c r="L1842" s="31" t="str">
        <f t="shared" si="107"/>
        <v>0 per 1000 0-17 yr olds</v>
      </c>
      <c r="M1842" s="31">
        <v>0</v>
      </c>
      <c r="N1842" s="31">
        <f t="shared" si="108"/>
        <v>0</v>
      </c>
    </row>
    <row r="1843" spans="1:14" x14ac:dyDescent="0.45">
      <c r="A1843" s="31" t="str">
        <f t="shared" si="106"/>
        <v>E09000008_Children placed in secure children's homes within LA_Number</v>
      </c>
      <c r="B1843" s="31" t="s">
        <v>486</v>
      </c>
      <c r="C1843" s="31" t="s">
        <v>487</v>
      </c>
      <c r="D1843" s="31" t="s">
        <v>229</v>
      </c>
      <c r="E1843" s="31">
        <v>2019</v>
      </c>
      <c r="F1843" s="31" t="s">
        <v>66</v>
      </c>
      <c r="G1843" s="26" t="s">
        <v>172</v>
      </c>
      <c r="H1843" s="31" t="s">
        <v>743</v>
      </c>
      <c r="I1843" s="31">
        <v>0</v>
      </c>
      <c r="J1843" s="31">
        <f>INDEX('LA lookup'!H:H,MATCH('Known to services raw data'!B1843,'LA lookup'!G:G,0))</f>
        <v>94702</v>
      </c>
      <c r="K1843" s="31">
        <v>0</v>
      </c>
      <c r="L1843" s="31" t="str">
        <f t="shared" si="107"/>
        <v>0 per 1000 0-17 yr olds</v>
      </c>
      <c r="M1843" s="31">
        <v>0</v>
      </c>
      <c r="N1843" s="31">
        <f t="shared" si="108"/>
        <v>0</v>
      </c>
    </row>
    <row r="1844" spans="1:14" x14ac:dyDescent="0.45">
      <c r="A1844" s="31" t="str">
        <f t="shared" si="106"/>
        <v>E09000009_Children placed in secure children's homes within LA_Number</v>
      </c>
      <c r="B1844" s="31" t="s">
        <v>509</v>
      </c>
      <c r="C1844" s="31" t="s">
        <v>510</v>
      </c>
      <c r="D1844" s="31" t="s">
        <v>229</v>
      </c>
      <c r="E1844" s="31">
        <v>2019</v>
      </c>
      <c r="F1844" s="31" t="s">
        <v>66</v>
      </c>
      <c r="G1844" s="26" t="s">
        <v>172</v>
      </c>
      <c r="H1844" s="31" t="s">
        <v>743</v>
      </c>
      <c r="I1844" s="31">
        <v>0</v>
      </c>
      <c r="J1844" s="31">
        <f>INDEX('LA lookup'!H:H,MATCH('Known to services raw data'!B1844,'LA lookup'!G:G,0))</f>
        <v>81732</v>
      </c>
      <c r="K1844" s="31">
        <v>0</v>
      </c>
      <c r="L1844" s="31" t="str">
        <f t="shared" si="107"/>
        <v>0 per 1000 0-17 yr olds</v>
      </c>
      <c r="M1844" s="31">
        <v>0</v>
      </c>
      <c r="N1844" s="31">
        <f t="shared" si="108"/>
        <v>0</v>
      </c>
    </row>
    <row r="1845" spans="1:14" x14ac:dyDescent="0.45">
      <c r="A1845" s="31" t="str">
        <f t="shared" si="106"/>
        <v>E09000010_Children placed in secure children's homes within LA_Number</v>
      </c>
      <c r="B1845" s="31" t="s">
        <v>301</v>
      </c>
      <c r="C1845" s="31" t="s">
        <v>302</v>
      </c>
      <c r="D1845" s="31" t="s">
        <v>229</v>
      </c>
      <c r="E1845" s="31">
        <v>2019</v>
      </c>
      <c r="F1845" s="31" t="s">
        <v>66</v>
      </c>
      <c r="G1845" s="26" t="s">
        <v>172</v>
      </c>
      <c r="H1845" s="31" t="s">
        <v>743</v>
      </c>
      <c r="I1845" s="31">
        <v>0</v>
      </c>
      <c r="J1845" s="31">
        <f>INDEX('LA lookup'!H:H,MATCH('Known to services raw data'!B1845,'LA lookup'!G:G,0))</f>
        <v>84497</v>
      </c>
      <c r="K1845" s="31">
        <v>0</v>
      </c>
      <c r="L1845" s="31" t="str">
        <f t="shared" si="107"/>
        <v>0 per 1000 0-17 yr olds</v>
      </c>
      <c r="M1845" s="31">
        <v>0</v>
      </c>
      <c r="N1845" s="31">
        <f t="shared" si="108"/>
        <v>0</v>
      </c>
    </row>
    <row r="1846" spans="1:14" x14ac:dyDescent="0.45">
      <c r="A1846" s="31" t="str">
        <f t="shared" si="106"/>
        <v>E09000014_Children placed in secure children's homes within LA_Number</v>
      </c>
      <c r="B1846" s="31" t="s">
        <v>311</v>
      </c>
      <c r="C1846" s="31" t="s">
        <v>312</v>
      </c>
      <c r="D1846" s="31" t="s">
        <v>229</v>
      </c>
      <c r="E1846" s="31">
        <v>2019</v>
      </c>
      <c r="F1846" s="31" t="s">
        <v>66</v>
      </c>
      <c r="G1846" s="26" t="s">
        <v>172</v>
      </c>
      <c r="H1846" s="31" t="s">
        <v>743</v>
      </c>
      <c r="I1846" s="31">
        <v>0</v>
      </c>
      <c r="J1846" s="31">
        <f>INDEX('LA lookup'!H:H,MATCH('Known to services raw data'!B1846,'LA lookup'!G:G,0))</f>
        <v>60398</v>
      </c>
      <c r="K1846" s="31">
        <v>0</v>
      </c>
      <c r="L1846" s="31" t="str">
        <f t="shared" si="107"/>
        <v>0 per 1000 0-17 yr olds</v>
      </c>
      <c r="M1846" s="31">
        <v>0</v>
      </c>
      <c r="N1846" s="31">
        <f t="shared" si="108"/>
        <v>0</v>
      </c>
    </row>
    <row r="1847" spans="1:14" x14ac:dyDescent="0.45">
      <c r="A1847" s="31" t="str">
        <f t="shared" si="106"/>
        <v>E09000015_Children placed in secure children's homes within LA_Number</v>
      </c>
      <c r="B1847" s="31" t="s">
        <v>496</v>
      </c>
      <c r="C1847" s="31" t="s">
        <v>497</v>
      </c>
      <c r="D1847" s="31" t="s">
        <v>229</v>
      </c>
      <c r="E1847" s="31">
        <v>2019</v>
      </c>
      <c r="F1847" s="31" t="s">
        <v>66</v>
      </c>
      <c r="G1847" s="26" t="s">
        <v>172</v>
      </c>
      <c r="H1847" s="31" t="s">
        <v>743</v>
      </c>
      <c r="I1847" s="31">
        <v>0</v>
      </c>
      <c r="J1847" s="31">
        <f>INDEX('LA lookup'!H:H,MATCH('Known to services raw data'!B1847,'LA lookup'!G:G,0))</f>
        <v>58373</v>
      </c>
      <c r="K1847" s="31">
        <v>0</v>
      </c>
      <c r="L1847" s="31" t="str">
        <f t="shared" si="107"/>
        <v>0 per 1000 0-17 yr olds</v>
      </c>
      <c r="M1847" s="31">
        <v>0</v>
      </c>
      <c r="N1847" s="31">
        <f t="shared" si="108"/>
        <v>0</v>
      </c>
    </row>
    <row r="1848" spans="1:14" x14ac:dyDescent="0.45">
      <c r="A1848" s="31" t="str">
        <f t="shared" si="106"/>
        <v>E09000016_Children placed in secure children's homes within LA_Number</v>
      </c>
      <c r="B1848" s="31" t="s">
        <v>315</v>
      </c>
      <c r="C1848" s="31" t="s">
        <v>316</v>
      </c>
      <c r="D1848" s="31" t="s">
        <v>229</v>
      </c>
      <c r="E1848" s="31">
        <v>2019</v>
      </c>
      <c r="F1848" s="31" t="s">
        <v>66</v>
      </c>
      <c r="G1848" s="26" t="s">
        <v>172</v>
      </c>
      <c r="H1848" s="31" t="s">
        <v>743</v>
      </c>
      <c r="I1848" s="31">
        <v>0</v>
      </c>
      <c r="J1848" s="31">
        <f>INDEX('LA lookup'!H:H,MATCH('Known to services raw data'!B1848,'LA lookup'!G:G,0))</f>
        <v>57541</v>
      </c>
      <c r="K1848" s="31">
        <v>0</v>
      </c>
      <c r="L1848" s="31" t="str">
        <f t="shared" si="107"/>
        <v>0 per 1000 0-17 yr olds</v>
      </c>
      <c r="M1848" s="31">
        <v>0</v>
      </c>
      <c r="N1848" s="31">
        <f t="shared" si="108"/>
        <v>0</v>
      </c>
    </row>
    <row r="1849" spans="1:14" x14ac:dyDescent="0.45">
      <c r="A1849" s="31" t="str">
        <f t="shared" si="106"/>
        <v>E09000017_Children placed in secure children's homes within LA_Number</v>
      </c>
      <c r="B1849" s="31" t="s">
        <v>321</v>
      </c>
      <c r="C1849" s="31" t="s">
        <v>322</v>
      </c>
      <c r="D1849" s="31" t="s">
        <v>229</v>
      </c>
      <c r="E1849" s="31">
        <v>2019</v>
      </c>
      <c r="F1849" s="31" t="s">
        <v>66</v>
      </c>
      <c r="G1849" s="26" t="s">
        <v>172</v>
      </c>
      <c r="H1849" s="31" t="s">
        <v>743</v>
      </c>
      <c r="I1849" s="31">
        <v>0</v>
      </c>
      <c r="J1849" s="31">
        <f>INDEX('LA lookup'!H:H,MATCH('Known to services raw data'!B1849,'LA lookup'!G:G,0))</f>
        <v>73377</v>
      </c>
      <c r="K1849" s="31">
        <v>0</v>
      </c>
      <c r="L1849" s="31" t="str">
        <f t="shared" si="107"/>
        <v>0 per 1000 0-17 yr olds</v>
      </c>
      <c r="M1849" s="31">
        <v>0</v>
      </c>
      <c r="N1849" s="31">
        <f t="shared" si="108"/>
        <v>0</v>
      </c>
    </row>
    <row r="1850" spans="1:14" x14ac:dyDescent="0.45">
      <c r="A1850" s="31" t="str">
        <f t="shared" si="106"/>
        <v>E09000018_Children placed in secure children's homes within LA_Number</v>
      </c>
      <c r="B1850" s="31" t="s">
        <v>323</v>
      </c>
      <c r="C1850" s="31" t="s">
        <v>324</v>
      </c>
      <c r="D1850" s="31" t="s">
        <v>229</v>
      </c>
      <c r="E1850" s="31">
        <v>2019</v>
      </c>
      <c r="F1850" s="31" t="s">
        <v>66</v>
      </c>
      <c r="G1850" s="26" t="s">
        <v>172</v>
      </c>
      <c r="H1850" s="31" t="s">
        <v>743</v>
      </c>
      <c r="I1850" s="31">
        <v>0</v>
      </c>
      <c r="J1850" s="31">
        <f>INDEX('LA lookup'!H:H,MATCH('Known to services raw data'!B1850,'LA lookup'!G:G,0))</f>
        <v>64898</v>
      </c>
      <c r="K1850" s="31">
        <v>0</v>
      </c>
      <c r="L1850" s="31" t="str">
        <f t="shared" si="107"/>
        <v>0 per 1000 0-17 yr olds</v>
      </c>
      <c r="M1850" s="31">
        <v>0</v>
      </c>
      <c r="N1850" s="31">
        <f t="shared" si="108"/>
        <v>0</v>
      </c>
    </row>
    <row r="1851" spans="1:14" x14ac:dyDescent="0.45">
      <c r="A1851" s="31" t="str">
        <f t="shared" si="106"/>
        <v>E09000021_Children placed in secure children's homes within LA_Number</v>
      </c>
      <c r="B1851" s="31" t="s">
        <v>520</v>
      </c>
      <c r="C1851" s="31" t="s">
        <v>521</v>
      </c>
      <c r="D1851" s="31" t="s">
        <v>229</v>
      </c>
      <c r="E1851" s="31">
        <v>2019</v>
      </c>
      <c r="F1851" s="31" t="s">
        <v>66</v>
      </c>
      <c r="G1851" s="26" t="s">
        <v>172</v>
      </c>
      <c r="H1851" s="31" t="s">
        <v>743</v>
      </c>
      <c r="I1851" s="31">
        <v>0</v>
      </c>
      <c r="J1851" s="31">
        <f>INDEX('LA lookup'!H:H,MATCH('Known to services raw data'!B1851,'LA lookup'!G:G,0))</f>
        <v>38977</v>
      </c>
      <c r="K1851" s="31">
        <v>0</v>
      </c>
      <c r="L1851" s="31" t="str">
        <f t="shared" si="107"/>
        <v>0 per 1000 0-17 yr olds</v>
      </c>
      <c r="M1851" s="31">
        <v>0</v>
      </c>
      <c r="N1851" s="31">
        <f t="shared" si="108"/>
        <v>0</v>
      </c>
    </row>
    <row r="1852" spans="1:14" x14ac:dyDescent="0.45">
      <c r="A1852" s="31" t="str">
        <f t="shared" si="106"/>
        <v>E09000024_Children placed in secure children's homes within LA_Number</v>
      </c>
      <c r="B1852" s="31" t="s">
        <v>353</v>
      </c>
      <c r="C1852" s="31" t="s">
        <v>354</v>
      </c>
      <c r="D1852" s="31" t="s">
        <v>229</v>
      </c>
      <c r="E1852" s="31">
        <v>2019</v>
      </c>
      <c r="F1852" s="31" t="s">
        <v>66</v>
      </c>
      <c r="G1852" s="26" t="s">
        <v>172</v>
      </c>
      <c r="H1852" s="31" t="s">
        <v>743</v>
      </c>
      <c r="I1852" s="31">
        <v>0</v>
      </c>
      <c r="J1852" s="31">
        <f>INDEX('LA lookup'!H:H,MATCH('Known to services raw data'!B1852,'LA lookup'!G:G,0))</f>
        <v>47266</v>
      </c>
      <c r="K1852" s="31">
        <v>0</v>
      </c>
      <c r="L1852" s="31" t="str">
        <f t="shared" si="107"/>
        <v>0 per 1000 0-17 yr olds</v>
      </c>
      <c r="M1852" s="31">
        <v>0</v>
      </c>
      <c r="N1852" s="31">
        <f t="shared" si="108"/>
        <v>0</v>
      </c>
    </row>
    <row r="1853" spans="1:14" x14ac:dyDescent="0.45">
      <c r="A1853" s="31" t="str">
        <f t="shared" si="106"/>
        <v>E09000025_Children placed in secure children's homes within LA_Number</v>
      </c>
      <c r="B1853" s="31" t="s">
        <v>359</v>
      </c>
      <c r="C1853" s="31" t="s">
        <v>360</v>
      </c>
      <c r="D1853" s="31" t="s">
        <v>229</v>
      </c>
      <c r="E1853" s="31">
        <v>2019</v>
      </c>
      <c r="F1853" s="31" t="s">
        <v>66</v>
      </c>
      <c r="G1853" s="26" t="s">
        <v>172</v>
      </c>
      <c r="H1853" s="31" t="s">
        <v>743</v>
      </c>
      <c r="I1853" s="31">
        <v>0</v>
      </c>
      <c r="J1853" s="31">
        <f>INDEX('LA lookup'!H:H,MATCH('Known to services raw data'!B1853,'LA lookup'!G:G,0))</f>
        <v>86567</v>
      </c>
      <c r="K1853" s="31">
        <v>0</v>
      </c>
      <c r="L1853" s="31" t="str">
        <f t="shared" si="107"/>
        <v>0 per 1000 0-17 yr olds</v>
      </c>
      <c r="M1853" s="31">
        <v>0</v>
      </c>
      <c r="N1853" s="31">
        <f t="shared" si="108"/>
        <v>0</v>
      </c>
    </row>
    <row r="1854" spans="1:14" x14ac:dyDescent="0.45">
      <c r="A1854" s="31" t="str">
        <f t="shared" si="106"/>
        <v>E09000026_Children placed in secure children's homes within LA_Number</v>
      </c>
      <c r="B1854" s="31" t="s">
        <v>385</v>
      </c>
      <c r="C1854" s="31" t="s">
        <v>386</v>
      </c>
      <c r="D1854" s="31" t="s">
        <v>229</v>
      </c>
      <c r="E1854" s="31">
        <v>2019</v>
      </c>
      <c r="F1854" s="31" t="s">
        <v>66</v>
      </c>
      <c r="G1854" s="26" t="s">
        <v>172</v>
      </c>
      <c r="H1854" s="31" t="s">
        <v>743</v>
      </c>
      <c r="I1854" s="31">
        <v>0</v>
      </c>
      <c r="J1854" s="31">
        <f>INDEX('LA lookup'!H:H,MATCH('Known to services raw data'!B1854,'LA lookup'!G:G,0))</f>
        <v>76159</v>
      </c>
      <c r="K1854" s="31">
        <v>0</v>
      </c>
      <c r="L1854" s="31" t="str">
        <f t="shared" si="107"/>
        <v>0 per 1000 0-17 yr olds</v>
      </c>
      <c r="M1854" s="31">
        <v>0</v>
      </c>
      <c r="N1854" s="31">
        <f t="shared" si="108"/>
        <v>0</v>
      </c>
    </row>
    <row r="1855" spans="1:14" x14ac:dyDescent="0.45">
      <c r="A1855" s="31" t="str">
        <f t="shared" si="106"/>
        <v>E09000027_Children placed in secure children's homes within LA_Number</v>
      </c>
      <c r="B1855" s="31" t="s">
        <v>389</v>
      </c>
      <c r="C1855" s="31" t="s">
        <v>390</v>
      </c>
      <c r="D1855" s="31" t="s">
        <v>229</v>
      </c>
      <c r="E1855" s="31">
        <v>2019</v>
      </c>
      <c r="F1855" s="31" t="s">
        <v>66</v>
      </c>
      <c r="G1855" s="26" t="s">
        <v>172</v>
      </c>
      <c r="H1855" s="31" t="s">
        <v>743</v>
      </c>
      <c r="I1855" s="31">
        <v>0</v>
      </c>
      <c r="J1855" s="31">
        <f>INDEX('LA lookup'!H:H,MATCH('Known to services raw data'!B1855,'LA lookup'!G:G,0))</f>
        <v>45525</v>
      </c>
      <c r="K1855" s="31">
        <v>0</v>
      </c>
      <c r="L1855" s="31" t="str">
        <f t="shared" si="107"/>
        <v>0 per 1000 0-17 yr olds</v>
      </c>
      <c r="M1855" s="31">
        <v>0</v>
      </c>
      <c r="N1855" s="31">
        <f t="shared" si="108"/>
        <v>0</v>
      </c>
    </row>
    <row r="1856" spans="1:14" x14ac:dyDescent="0.45">
      <c r="A1856" s="31" t="str">
        <f t="shared" si="106"/>
        <v>E09000029_Children placed in secure children's homes within LA_Number</v>
      </c>
      <c r="B1856" s="31" t="s">
        <v>432</v>
      </c>
      <c r="C1856" s="31" t="s">
        <v>433</v>
      </c>
      <c r="D1856" s="31" t="s">
        <v>229</v>
      </c>
      <c r="E1856" s="31">
        <v>2019</v>
      </c>
      <c r="F1856" s="31" t="s">
        <v>66</v>
      </c>
      <c r="G1856" s="26" t="s">
        <v>172</v>
      </c>
      <c r="H1856" s="31" t="s">
        <v>743</v>
      </c>
      <c r="I1856" s="31">
        <v>0</v>
      </c>
      <c r="J1856" s="31">
        <f>INDEX('LA lookup'!H:H,MATCH('Known to services raw data'!B1856,'LA lookup'!G:G,0))</f>
        <v>47941</v>
      </c>
      <c r="K1856" s="31">
        <v>0</v>
      </c>
      <c r="L1856" s="31" t="str">
        <f t="shared" si="107"/>
        <v>0 per 1000 0-17 yr olds</v>
      </c>
      <c r="M1856" s="31">
        <v>0</v>
      </c>
      <c r="N1856" s="31">
        <f t="shared" si="108"/>
        <v>0</v>
      </c>
    </row>
    <row r="1857" spans="1:14" x14ac:dyDescent="0.45">
      <c r="A1857" s="31" t="str">
        <f t="shared" si="106"/>
        <v>E09000031_Children placed in secure children's homes within LA_Number</v>
      </c>
      <c r="B1857" s="31" t="s">
        <v>448</v>
      </c>
      <c r="C1857" s="31" t="s">
        <v>449</v>
      </c>
      <c r="D1857" s="31" t="s">
        <v>229</v>
      </c>
      <c r="E1857" s="31">
        <v>2019</v>
      </c>
      <c r="F1857" s="31" t="s">
        <v>66</v>
      </c>
      <c r="G1857" s="26" t="s">
        <v>172</v>
      </c>
      <c r="H1857" s="31" t="s">
        <v>743</v>
      </c>
      <c r="I1857" s="31">
        <v>0</v>
      </c>
      <c r="J1857" s="31">
        <f>INDEX('LA lookup'!H:H,MATCH('Known to services raw data'!B1857,'LA lookup'!G:G,0))</f>
        <v>67017</v>
      </c>
      <c r="K1857" s="31">
        <v>0</v>
      </c>
      <c r="L1857" s="31" t="str">
        <f t="shared" si="107"/>
        <v>0 per 1000 0-17 yr olds</v>
      </c>
      <c r="M1857" s="31">
        <v>0</v>
      </c>
      <c r="N1857" s="31">
        <f t="shared" si="108"/>
        <v>0</v>
      </c>
    </row>
    <row r="1858" spans="1:14" x14ac:dyDescent="0.45">
      <c r="A1858" s="31" t="str">
        <f t="shared" si="106"/>
        <v>E08000025_Children placed in secure children's homes within LA_Number</v>
      </c>
      <c r="B1858" s="31" t="s">
        <v>245</v>
      </c>
      <c r="C1858" s="31" t="s">
        <v>246</v>
      </c>
      <c r="D1858" s="31" t="s">
        <v>229</v>
      </c>
      <c r="E1858" s="31">
        <v>2019</v>
      </c>
      <c r="F1858" s="31" t="s">
        <v>66</v>
      </c>
      <c r="G1858" s="26" t="s">
        <v>172</v>
      </c>
      <c r="H1858" s="31" t="s">
        <v>743</v>
      </c>
      <c r="I1858" s="31">
        <v>0</v>
      </c>
      <c r="J1858" s="31">
        <f>INDEX('LA lookup'!H:H,MATCH('Known to services raw data'!B1858,'LA lookup'!G:G,0))</f>
        <v>288388</v>
      </c>
      <c r="K1858" s="31">
        <v>0</v>
      </c>
      <c r="L1858" s="31" t="str">
        <f t="shared" si="107"/>
        <v>0 per 1000 0-17 yr olds</v>
      </c>
      <c r="M1858" s="31">
        <v>0</v>
      </c>
      <c r="N1858" s="31">
        <f t="shared" si="108"/>
        <v>0</v>
      </c>
    </row>
    <row r="1859" spans="1:14" x14ac:dyDescent="0.45">
      <c r="A1859" s="31" t="str">
        <f t="shared" ref="A1859:A1922" si="109">CONCATENATE(B1859,"_",G1859,"_",H1859)</f>
        <v>E08000026_Children placed in secure children's homes within LA_Number</v>
      </c>
      <c r="B1859" s="31" t="s">
        <v>283</v>
      </c>
      <c r="C1859" s="31" t="s">
        <v>284</v>
      </c>
      <c r="D1859" s="31" t="s">
        <v>229</v>
      </c>
      <c r="E1859" s="31">
        <v>2019</v>
      </c>
      <c r="F1859" s="31" t="s">
        <v>66</v>
      </c>
      <c r="G1859" s="26" t="s">
        <v>172</v>
      </c>
      <c r="H1859" s="31" t="s">
        <v>743</v>
      </c>
      <c r="I1859" s="31">
        <v>0</v>
      </c>
      <c r="J1859" s="31">
        <f>INDEX('LA lookup'!H:H,MATCH('Known to services raw data'!B1859,'LA lookup'!G:G,0))</f>
        <v>78994</v>
      </c>
      <c r="K1859" s="31">
        <v>0</v>
      </c>
      <c r="L1859" s="31" t="str">
        <f t="shared" ref="L1859:L1922" si="110">IF(LOWER(H1859)="percentage",CONCATENATE(I1859,"%"),IF(LOWER(H1859)="proportion",CONCATENATE(ROUND(I1859,1)," per 1000 households"),IF(J1859="NA",K1859,IF(OR(ISERROR(I1859),ISBLANK(I1859),NOT(ISNUMBER(I1859))),"N/A",CONCATENATE(ROUND(I1859/J1859*1000,1)," per 1000 0-17 yr olds")))))</f>
        <v>0 per 1000 0-17 yr olds</v>
      </c>
      <c r="M1859" s="31">
        <v>0</v>
      </c>
      <c r="N1859" s="31">
        <f t="shared" si="108"/>
        <v>0</v>
      </c>
    </row>
    <row r="1860" spans="1:14" x14ac:dyDescent="0.45">
      <c r="A1860" s="31" t="str">
        <f t="shared" si="109"/>
        <v>E08000027_Children placed in secure children's homes within LA_Number</v>
      </c>
      <c r="B1860" s="31" t="s">
        <v>297</v>
      </c>
      <c r="C1860" s="31" t="s">
        <v>298</v>
      </c>
      <c r="D1860" s="31" t="s">
        <v>229</v>
      </c>
      <c r="E1860" s="31">
        <v>2019</v>
      </c>
      <c r="F1860" s="31" t="s">
        <v>66</v>
      </c>
      <c r="G1860" s="26" t="s">
        <v>172</v>
      </c>
      <c r="H1860" s="31" t="s">
        <v>743</v>
      </c>
      <c r="I1860" s="31">
        <v>0</v>
      </c>
      <c r="J1860" s="31">
        <f>INDEX('LA lookup'!H:H,MATCH('Known to services raw data'!B1860,'LA lookup'!G:G,0))</f>
        <v>69265</v>
      </c>
      <c r="K1860" s="31">
        <v>0</v>
      </c>
      <c r="L1860" s="31" t="str">
        <f t="shared" si="110"/>
        <v>0 per 1000 0-17 yr olds</v>
      </c>
      <c r="M1860" s="31">
        <v>0</v>
      </c>
      <c r="N1860" s="31">
        <f t="shared" ref="N1860:N1923" si="111">IF(OR(C1860="City of London",C1860="Isles of Scilly"),1,0)</f>
        <v>0</v>
      </c>
    </row>
    <row r="1861" spans="1:14" x14ac:dyDescent="0.45">
      <c r="A1861" s="31" t="str">
        <f t="shared" si="109"/>
        <v>E08000028_Children placed in secure children's homes within LA_Number</v>
      </c>
      <c r="B1861" s="31" t="s">
        <v>397</v>
      </c>
      <c r="C1861" s="31" t="s">
        <v>398</v>
      </c>
      <c r="D1861" s="31" t="s">
        <v>229</v>
      </c>
      <c r="E1861" s="31">
        <v>2019</v>
      </c>
      <c r="F1861" s="31" t="s">
        <v>66</v>
      </c>
      <c r="G1861" s="26" t="s">
        <v>172</v>
      </c>
      <c r="H1861" s="31" t="s">
        <v>743</v>
      </c>
      <c r="I1861" s="31">
        <v>0</v>
      </c>
      <c r="J1861" s="31">
        <f>INDEX('LA lookup'!H:H,MATCH('Known to services raw data'!B1861,'LA lookup'!G:G,0))</f>
        <v>81920</v>
      </c>
      <c r="K1861" s="31">
        <v>0</v>
      </c>
      <c r="L1861" s="31" t="str">
        <f t="shared" si="110"/>
        <v>0 per 1000 0-17 yr olds</v>
      </c>
      <c r="M1861" s="31">
        <v>0</v>
      </c>
      <c r="N1861" s="31">
        <f t="shared" si="111"/>
        <v>0</v>
      </c>
    </row>
    <row r="1862" spans="1:14" x14ac:dyDescent="0.45">
      <c r="A1862" s="31" t="str">
        <f t="shared" si="109"/>
        <v>E08000029_Children placed in secure children's homes within LA_Number</v>
      </c>
      <c r="B1862" s="31" t="s">
        <v>516</v>
      </c>
      <c r="C1862" s="31" t="s">
        <v>517</v>
      </c>
      <c r="D1862" s="31" t="s">
        <v>229</v>
      </c>
      <c r="E1862" s="31">
        <v>2019</v>
      </c>
      <c r="F1862" s="31" t="s">
        <v>66</v>
      </c>
      <c r="G1862" s="26" t="s">
        <v>172</v>
      </c>
      <c r="H1862" s="31" t="s">
        <v>743</v>
      </c>
      <c r="I1862" s="31">
        <v>0</v>
      </c>
      <c r="J1862" s="31">
        <f>INDEX('LA lookup'!H:H,MATCH('Known to services raw data'!B1862,'LA lookup'!G:G,0))</f>
        <v>46946</v>
      </c>
      <c r="K1862" s="31">
        <v>0</v>
      </c>
      <c r="L1862" s="31" t="str">
        <f t="shared" si="110"/>
        <v>0 per 1000 0-17 yr olds</v>
      </c>
      <c r="M1862" s="31">
        <v>0</v>
      </c>
      <c r="N1862" s="31">
        <f t="shared" si="111"/>
        <v>0</v>
      </c>
    </row>
    <row r="1863" spans="1:14" x14ac:dyDescent="0.45">
      <c r="A1863" s="31" t="str">
        <f t="shared" si="109"/>
        <v>E08000030_Children placed in secure children's homes within LA_Number</v>
      </c>
      <c r="B1863" s="31" t="s">
        <v>446</v>
      </c>
      <c r="C1863" s="31" t="s">
        <v>447</v>
      </c>
      <c r="D1863" s="31" t="s">
        <v>229</v>
      </c>
      <c r="E1863" s="31">
        <v>2019</v>
      </c>
      <c r="F1863" s="31" t="s">
        <v>66</v>
      </c>
      <c r="G1863" s="26" t="s">
        <v>172</v>
      </c>
      <c r="H1863" s="31" t="s">
        <v>743</v>
      </c>
      <c r="I1863" s="31">
        <v>0</v>
      </c>
      <c r="J1863" s="31">
        <f>INDEX('LA lookup'!H:H,MATCH('Known to services raw data'!B1863,'LA lookup'!G:G,0))</f>
        <v>68157</v>
      </c>
      <c r="K1863" s="31">
        <v>0</v>
      </c>
      <c r="L1863" s="31" t="str">
        <f t="shared" si="110"/>
        <v>0 per 1000 0-17 yr olds</v>
      </c>
      <c r="M1863" s="31">
        <v>0</v>
      </c>
      <c r="N1863" s="31">
        <f t="shared" si="111"/>
        <v>0</v>
      </c>
    </row>
    <row r="1864" spans="1:14" x14ac:dyDescent="0.45">
      <c r="A1864" s="31" t="str">
        <f t="shared" si="109"/>
        <v>E08000031_Children placed in secure children's homes within LA_Number</v>
      </c>
      <c r="B1864" s="31" t="s">
        <v>468</v>
      </c>
      <c r="C1864" s="31" t="s">
        <v>469</v>
      </c>
      <c r="D1864" s="31" t="s">
        <v>229</v>
      </c>
      <c r="E1864" s="31">
        <v>2019</v>
      </c>
      <c r="F1864" s="31" t="s">
        <v>66</v>
      </c>
      <c r="G1864" s="26" t="s">
        <v>172</v>
      </c>
      <c r="H1864" s="31" t="s">
        <v>743</v>
      </c>
      <c r="I1864" s="31">
        <v>0</v>
      </c>
      <c r="J1864" s="31">
        <f>INDEX('LA lookup'!H:H,MATCH('Known to services raw data'!B1864,'LA lookup'!G:G,0))</f>
        <v>61244</v>
      </c>
      <c r="K1864" s="31">
        <v>0</v>
      </c>
      <c r="L1864" s="31" t="str">
        <f t="shared" si="110"/>
        <v>0 per 1000 0-17 yr olds</v>
      </c>
      <c r="M1864" s="31">
        <v>0</v>
      </c>
      <c r="N1864" s="31">
        <f t="shared" si="111"/>
        <v>0</v>
      </c>
    </row>
    <row r="1865" spans="1:14" x14ac:dyDescent="0.45">
      <c r="A1865" s="31" t="str">
        <f t="shared" si="109"/>
        <v>E08000011_Children placed in secure children's homes within LA_Number</v>
      </c>
      <c r="B1865" s="31" t="s">
        <v>333</v>
      </c>
      <c r="C1865" s="31" t="s">
        <v>334</v>
      </c>
      <c r="D1865" s="31" t="s">
        <v>229</v>
      </c>
      <c r="E1865" s="31">
        <v>2019</v>
      </c>
      <c r="F1865" s="31" t="s">
        <v>66</v>
      </c>
      <c r="G1865" s="26" t="s">
        <v>172</v>
      </c>
      <c r="H1865" s="31" t="s">
        <v>743</v>
      </c>
      <c r="I1865" s="31">
        <v>0</v>
      </c>
      <c r="J1865" s="31">
        <f>INDEX('LA lookup'!H:H,MATCH('Known to services raw data'!B1865,'LA lookup'!G:G,0))</f>
        <v>33477</v>
      </c>
      <c r="K1865" s="31">
        <v>0</v>
      </c>
      <c r="L1865" s="31" t="str">
        <f t="shared" si="110"/>
        <v>0 per 1000 0-17 yr olds</v>
      </c>
      <c r="M1865" s="31">
        <v>0</v>
      </c>
      <c r="N1865" s="31">
        <f t="shared" si="111"/>
        <v>0</v>
      </c>
    </row>
    <row r="1866" spans="1:14" x14ac:dyDescent="0.45">
      <c r="A1866" s="31" t="str">
        <f t="shared" si="109"/>
        <v>E08000012_Children placed in secure children's homes within LA_Number</v>
      </c>
      <c r="B1866" s="31" t="s">
        <v>347</v>
      </c>
      <c r="C1866" s="31" t="s">
        <v>348</v>
      </c>
      <c r="D1866" s="31" t="s">
        <v>229</v>
      </c>
      <c r="E1866" s="31">
        <v>2019</v>
      </c>
      <c r="F1866" s="31" t="s">
        <v>66</v>
      </c>
      <c r="G1866" s="26" t="s">
        <v>172</v>
      </c>
      <c r="H1866" s="31" t="s">
        <v>743</v>
      </c>
      <c r="I1866" s="31">
        <v>0</v>
      </c>
      <c r="J1866" s="31">
        <f>INDEX('LA lookup'!H:H,MATCH('Known to services raw data'!B1866,'LA lookup'!G:G,0))</f>
        <v>94902</v>
      </c>
      <c r="K1866" s="31">
        <v>0</v>
      </c>
      <c r="L1866" s="31" t="str">
        <f t="shared" si="110"/>
        <v>0 per 1000 0-17 yr olds</v>
      </c>
      <c r="M1866" s="31">
        <v>0</v>
      </c>
      <c r="N1866" s="31">
        <f t="shared" si="111"/>
        <v>0</v>
      </c>
    </row>
    <row r="1867" spans="1:14" x14ac:dyDescent="0.45">
      <c r="A1867" s="31" t="str">
        <f t="shared" si="109"/>
        <v>E08000013_Children placed in secure children's homes within LA_Number</v>
      </c>
      <c r="B1867" s="31" t="s">
        <v>416</v>
      </c>
      <c r="C1867" s="31" t="s">
        <v>417</v>
      </c>
      <c r="D1867" s="31" t="s">
        <v>229</v>
      </c>
      <c r="E1867" s="31">
        <v>2019</v>
      </c>
      <c r="F1867" s="31" t="s">
        <v>66</v>
      </c>
      <c r="G1867" s="26" t="s">
        <v>172</v>
      </c>
      <c r="H1867" s="31" t="s">
        <v>743</v>
      </c>
      <c r="I1867" s="31">
        <v>6</v>
      </c>
      <c r="J1867" s="31">
        <f>INDEX('LA lookup'!H:H,MATCH('Known to services raw data'!B1867,'LA lookup'!G:G,0))</f>
        <v>36785</v>
      </c>
      <c r="K1867" s="31">
        <v>1.6310996330025826E-4</v>
      </c>
      <c r="L1867" s="31" t="str">
        <f t="shared" si="110"/>
        <v>0.2 per 1000 0-17 yr olds</v>
      </c>
      <c r="M1867" s="31">
        <v>0.16310996330025826</v>
      </c>
      <c r="N1867" s="31">
        <f t="shared" si="111"/>
        <v>0</v>
      </c>
    </row>
    <row r="1868" spans="1:14" x14ac:dyDescent="0.45">
      <c r="A1868" s="31" t="str">
        <f t="shared" si="109"/>
        <v>E08000014_Children placed in secure children's homes within LA_Number</v>
      </c>
      <c r="B1868" s="31" t="s">
        <v>399</v>
      </c>
      <c r="C1868" s="31" t="s">
        <v>400</v>
      </c>
      <c r="D1868" s="31" t="s">
        <v>229</v>
      </c>
      <c r="E1868" s="31">
        <v>2019</v>
      </c>
      <c r="F1868" s="31" t="s">
        <v>66</v>
      </c>
      <c r="G1868" s="26" t="s">
        <v>172</v>
      </c>
      <c r="H1868" s="31" t="s">
        <v>743</v>
      </c>
      <c r="I1868" s="31">
        <v>0</v>
      </c>
      <c r="J1868" s="31">
        <f>INDEX('LA lookup'!H:H,MATCH('Known to services raw data'!B1868,'LA lookup'!G:G,0))</f>
        <v>53833</v>
      </c>
      <c r="K1868" s="31">
        <v>0</v>
      </c>
      <c r="L1868" s="31" t="str">
        <f t="shared" si="110"/>
        <v>0 per 1000 0-17 yr olds</v>
      </c>
      <c r="M1868" s="31">
        <v>0</v>
      </c>
      <c r="N1868" s="31">
        <f t="shared" si="111"/>
        <v>0</v>
      </c>
    </row>
    <row r="1869" spans="1:14" x14ac:dyDescent="0.45">
      <c r="A1869" s="31" t="str">
        <f t="shared" si="109"/>
        <v>E08000015_Children placed in secure children's homes within LA_Number</v>
      </c>
      <c r="B1869" s="31" t="s">
        <v>464</v>
      </c>
      <c r="C1869" s="31" t="s">
        <v>465</v>
      </c>
      <c r="D1869" s="31" t="s">
        <v>229</v>
      </c>
      <c r="E1869" s="31">
        <v>2019</v>
      </c>
      <c r="F1869" s="31" t="s">
        <v>66</v>
      </c>
      <c r="G1869" s="26" t="s">
        <v>172</v>
      </c>
      <c r="H1869" s="31" t="s">
        <v>743</v>
      </c>
      <c r="I1869" s="31">
        <v>0</v>
      </c>
      <c r="J1869" s="31">
        <f>INDEX('LA lookup'!H:H,MATCH('Known to services raw data'!B1869,'LA lookup'!G:G,0))</f>
        <v>67576</v>
      </c>
      <c r="K1869" s="31">
        <v>0</v>
      </c>
      <c r="L1869" s="31" t="str">
        <f t="shared" si="110"/>
        <v>0 per 1000 0-17 yr olds</v>
      </c>
      <c r="M1869" s="31">
        <v>0</v>
      </c>
      <c r="N1869" s="31">
        <f t="shared" si="111"/>
        <v>0</v>
      </c>
    </row>
    <row r="1870" spans="1:14" x14ac:dyDescent="0.45">
      <c r="A1870" s="31" t="str">
        <f t="shared" si="109"/>
        <v>E08000001_Children placed in secure children's homes within LA_Number</v>
      </c>
      <c r="B1870" s="31" t="s">
        <v>252</v>
      </c>
      <c r="C1870" s="31" t="s">
        <v>253</v>
      </c>
      <c r="D1870" s="31" t="s">
        <v>229</v>
      </c>
      <c r="E1870" s="31">
        <v>2019</v>
      </c>
      <c r="F1870" s="31" t="s">
        <v>66</v>
      </c>
      <c r="G1870" s="26" t="s">
        <v>172</v>
      </c>
      <c r="H1870" s="31" t="s">
        <v>743</v>
      </c>
      <c r="I1870" s="31">
        <v>0</v>
      </c>
      <c r="J1870" s="31">
        <f>INDEX('LA lookup'!H:H,MATCH('Known to services raw data'!B1870,'LA lookup'!G:G,0))</f>
        <v>67670</v>
      </c>
      <c r="K1870" s="31">
        <v>0</v>
      </c>
      <c r="L1870" s="31" t="str">
        <f t="shared" si="110"/>
        <v>0 per 1000 0-17 yr olds</v>
      </c>
      <c r="M1870" s="31">
        <v>0</v>
      </c>
      <c r="N1870" s="31">
        <f t="shared" si="111"/>
        <v>0</v>
      </c>
    </row>
    <row r="1871" spans="1:14" x14ac:dyDescent="0.45">
      <c r="A1871" s="31" t="str">
        <f t="shared" si="109"/>
        <v>E08000002_Children placed in secure children's homes within LA_Number</v>
      </c>
      <c r="B1871" s="31" t="s">
        <v>271</v>
      </c>
      <c r="C1871" s="31" t="s">
        <v>272</v>
      </c>
      <c r="D1871" s="31" t="s">
        <v>229</v>
      </c>
      <c r="E1871" s="31">
        <v>2019</v>
      </c>
      <c r="F1871" s="31" t="s">
        <v>66</v>
      </c>
      <c r="G1871" s="26" t="s">
        <v>172</v>
      </c>
      <c r="H1871" s="31" t="s">
        <v>743</v>
      </c>
      <c r="I1871" s="31">
        <v>0</v>
      </c>
      <c r="J1871" s="31">
        <f>INDEX('LA lookup'!H:H,MATCH('Known to services raw data'!B1871,'LA lookup'!G:G,0))</f>
        <v>43142</v>
      </c>
      <c r="K1871" s="31">
        <v>0</v>
      </c>
      <c r="L1871" s="31" t="str">
        <f t="shared" si="110"/>
        <v>0 per 1000 0-17 yr olds</v>
      </c>
      <c r="M1871" s="31">
        <v>0</v>
      </c>
      <c r="N1871" s="31">
        <f t="shared" si="111"/>
        <v>0</v>
      </c>
    </row>
    <row r="1872" spans="1:14" x14ac:dyDescent="0.45">
      <c r="A1872" s="31" t="str">
        <f t="shared" si="109"/>
        <v>E08000003_Children placed in secure children's homes within LA_Number</v>
      </c>
      <c r="B1872" s="31" t="s">
        <v>349</v>
      </c>
      <c r="C1872" s="31" t="s">
        <v>350</v>
      </c>
      <c r="D1872" s="31" t="s">
        <v>229</v>
      </c>
      <c r="E1872" s="31">
        <v>2019</v>
      </c>
      <c r="F1872" s="31" t="s">
        <v>66</v>
      </c>
      <c r="G1872" s="26" t="s">
        <v>172</v>
      </c>
      <c r="H1872" s="31" t="s">
        <v>743</v>
      </c>
      <c r="I1872" s="31">
        <v>0</v>
      </c>
      <c r="J1872" s="31">
        <f>INDEX('LA lookup'!H:H,MATCH('Known to services raw data'!B1872,'LA lookup'!G:G,0))</f>
        <v>121962</v>
      </c>
      <c r="K1872" s="31">
        <v>0</v>
      </c>
      <c r="L1872" s="31" t="str">
        <f t="shared" si="110"/>
        <v>0 per 1000 0-17 yr olds</v>
      </c>
      <c r="M1872" s="31">
        <v>0</v>
      </c>
      <c r="N1872" s="31">
        <f t="shared" si="111"/>
        <v>0</v>
      </c>
    </row>
    <row r="1873" spans="1:14" x14ac:dyDescent="0.45">
      <c r="A1873" s="31" t="str">
        <f t="shared" si="109"/>
        <v>E08000004_Children placed in secure children's homes within LA_Number</v>
      </c>
      <c r="B1873" s="31" t="s">
        <v>375</v>
      </c>
      <c r="C1873" s="31" t="s">
        <v>376</v>
      </c>
      <c r="D1873" s="31" t="s">
        <v>229</v>
      </c>
      <c r="E1873" s="31">
        <v>2019</v>
      </c>
      <c r="F1873" s="31" t="s">
        <v>66</v>
      </c>
      <c r="G1873" s="26" t="s">
        <v>172</v>
      </c>
      <c r="H1873" s="31" t="s">
        <v>743</v>
      </c>
      <c r="I1873" s="31">
        <v>0</v>
      </c>
      <c r="J1873" s="31">
        <f>INDEX('LA lookup'!H:H,MATCH('Known to services raw data'!B1873,'LA lookup'!G:G,0))</f>
        <v>59416</v>
      </c>
      <c r="K1873" s="31">
        <v>0</v>
      </c>
      <c r="L1873" s="31" t="str">
        <f t="shared" si="110"/>
        <v>0 per 1000 0-17 yr olds</v>
      </c>
      <c r="M1873" s="31">
        <v>0</v>
      </c>
      <c r="N1873" s="31">
        <f t="shared" si="111"/>
        <v>0</v>
      </c>
    </row>
    <row r="1874" spans="1:14" x14ac:dyDescent="0.45">
      <c r="A1874" s="31" t="str">
        <f t="shared" si="109"/>
        <v>E08000005_Children placed in secure children's homes within LA_Number</v>
      </c>
      <c r="B1874" s="31" t="s">
        <v>391</v>
      </c>
      <c r="C1874" s="31" t="s">
        <v>392</v>
      </c>
      <c r="D1874" s="31" t="s">
        <v>229</v>
      </c>
      <c r="E1874" s="31">
        <v>2019</v>
      </c>
      <c r="F1874" s="31" t="s">
        <v>66</v>
      </c>
      <c r="G1874" s="26" t="s">
        <v>172</v>
      </c>
      <c r="H1874" s="31" t="s">
        <v>743</v>
      </c>
      <c r="I1874" s="31">
        <v>0</v>
      </c>
      <c r="J1874" s="31">
        <f>INDEX('LA lookup'!H:H,MATCH('Known to services raw data'!B1874,'LA lookup'!G:G,0))</f>
        <v>52689</v>
      </c>
      <c r="K1874" s="31">
        <v>0</v>
      </c>
      <c r="L1874" s="31" t="str">
        <f t="shared" si="110"/>
        <v>0 per 1000 0-17 yr olds</v>
      </c>
      <c r="M1874" s="31">
        <v>0</v>
      </c>
      <c r="N1874" s="31">
        <f t="shared" si="111"/>
        <v>0</v>
      </c>
    </row>
    <row r="1875" spans="1:14" x14ac:dyDescent="0.45">
      <c r="A1875" s="31" t="str">
        <f t="shared" si="109"/>
        <v>E08000006_Children placed in secure children's homes within LA_Number</v>
      </c>
      <c r="B1875" s="31" t="s">
        <v>395</v>
      </c>
      <c r="C1875" s="31" t="s">
        <v>396</v>
      </c>
      <c r="D1875" s="31" t="s">
        <v>229</v>
      </c>
      <c r="E1875" s="31">
        <v>2019</v>
      </c>
      <c r="F1875" s="31" t="s">
        <v>66</v>
      </c>
      <c r="G1875" s="26" t="s">
        <v>172</v>
      </c>
      <c r="H1875" s="31" t="s">
        <v>743</v>
      </c>
      <c r="I1875" s="31">
        <v>8</v>
      </c>
      <c r="J1875" s="31">
        <f>INDEX('LA lookup'!H:H,MATCH('Known to services raw data'!B1875,'LA lookup'!G:G,0))</f>
        <v>56566</v>
      </c>
      <c r="K1875" s="31">
        <v>1.4142771276031538E-4</v>
      </c>
      <c r="L1875" s="31" t="str">
        <f t="shared" si="110"/>
        <v>0.1 per 1000 0-17 yr olds</v>
      </c>
      <c r="M1875" s="31">
        <v>0.14142771276031538</v>
      </c>
      <c r="N1875" s="31">
        <f t="shared" si="111"/>
        <v>0</v>
      </c>
    </row>
    <row r="1876" spans="1:14" x14ac:dyDescent="0.45">
      <c r="A1876" s="31" t="str">
        <f t="shared" si="109"/>
        <v>E08000007_Children placed in secure children's homes within LA_Number</v>
      </c>
      <c r="B1876" s="31" t="s">
        <v>420</v>
      </c>
      <c r="C1876" s="31" t="s">
        <v>421</v>
      </c>
      <c r="D1876" s="31" t="s">
        <v>229</v>
      </c>
      <c r="E1876" s="31">
        <v>2019</v>
      </c>
      <c r="F1876" s="31" t="s">
        <v>66</v>
      </c>
      <c r="G1876" s="26" t="s">
        <v>172</v>
      </c>
      <c r="H1876" s="31" t="s">
        <v>743</v>
      </c>
      <c r="I1876" s="31">
        <v>0</v>
      </c>
      <c r="J1876" s="31">
        <f>INDEX('LA lookup'!H:H,MATCH('Known to services raw data'!B1876,'LA lookup'!G:G,0))</f>
        <v>63141</v>
      </c>
      <c r="K1876" s="31">
        <v>0</v>
      </c>
      <c r="L1876" s="31" t="str">
        <f t="shared" si="110"/>
        <v>0 per 1000 0-17 yr olds</v>
      </c>
      <c r="M1876" s="31">
        <v>0</v>
      </c>
      <c r="N1876" s="31">
        <f t="shared" si="111"/>
        <v>0</v>
      </c>
    </row>
    <row r="1877" spans="1:14" x14ac:dyDescent="0.45">
      <c r="A1877" s="31" t="str">
        <f t="shared" si="109"/>
        <v>E08000008_Children placed in secure children's homes within LA_Number</v>
      </c>
      <c r="B1877" s="31" t="s">
        <v>436</v>
      </c>
      <c r="C1877" s="31" t="s">
        <v>437</v>
      </c>
      <c r="D1877" s="31" t="s">
        <v>229</v>
      </c>
      <c r="E1877" s="31">
        <v>2019</v>
      </c>
      <c r="F1877" s="31" t="s">
        <v>66</v>
      </c>
      <c r="G1877" s="26" t="s">
        <v>172</v>
      </c>
      <c r="H1877" s="31" t="s">
        <v>743</v>
      </c>
      <c r="I1877" s="31" t="s">
        <v>1280</v>
      </c>
      <c r="J1877" s="31">
        <f>INDEX('LA lookup'!H:H,MATCH('Known to services raw data'!B1877,'LA lookup'!G:G,0))</f>
        <v>50223</v>
      </c>
      <c r="K1877" s="31" t="s">
        <v>1280</v>
      </c>
      <c r="L1877" s="31" t="str">
        <f t="shared" si="110"/>
        <v>N/A</v>
      </c>
      <c r="M1877" s="31" t="s">
        <v>70</v>
      </c>
      <c r="N1877" s="31">
        <f t="shared" si="111"/>
        <v>0</v>
      </c>
    </row>
    <row r="1878" spans="1:14" x14ac:dyDescent="0.45">
      <c r="A1878" s="31" t="str">
        <f t="shared" si="109"/>
        <v>E08000009_Children placed in secure children's homes within LA_Number</v>
      </c>
      <c r="B1878" s="31" t="s">
        <v>442</v>
      </c>
      <c r="C1878" s="31" t="s">
        <v>443</v>
      </c>
      <c r="D1878" s="31" t="s">
        <v>229</v>
      </c>
      <c r="E1878" s="31">
        <v>2019</v>
      </c>
      <c r="F1878" s="31" t="s">
        <v>66</v>
      </c>
      <c r="G1878" s="26" t="s">
        <v>172</v>
      </c>
      <c r="H1878" s="31" t="s">
        <v>743</v>
      </c>
      <c r="I1878" s="31">
        <v>0</v>
      </c>
      <c r="J1878" s="31">
        <f>INDEX('LA lookup'!H:H,MATCH('Known to services raw data'!B1878,'LA lookup'!G:G,0))</f>
        <v>56087</v>
      </c>
      <c r="K1878" s="31">
        <v>0</v>
      </c>
      <c r="L1878" s="31" t="str">
        <f t="shared" si="110"/>
        <v>0 per 1000 0-17 yr olds</v>
      </c>
      <c r="M1878" s="31">
        <v>0</v>
      </c>
      <c r="N1878" s="31">
        <f t="shared" si="111"/>
        <v>0</v>
      </c>
    </row>
    <row r="1879" spans="1:14" x14ac:dyDescent="0.45">
      <c r="A1879" s="31" t="str">
        <f t="shared" si="109"/>
        <v>E08000010_Children placed in secure children's homes within LA_Number</v>
      </c>
      <c r="B1879" s="31" t="s">
        <v>460</v>
      </c>
      <c r="C1879" s="31" t="s">
        <v>461</v>
      </c>
      <c r="D1879" s="31" t="s">
        <v>229</v>
      </c>
      <c r="E1879" s="31">
        <v>2019</v>
      </c>
      <c r="F1879" s="31" t="s">
        <v>66</v>
      </c>
      <c r="G1879" s="26" t="s">
        <v>172</v>
      </c>
      <c r="H1879" s="31" t="s">
        <v>743</v>
      </c>
      <c r="I1879" s="31">
        <v>0</v>
      </c>
      <c r="J1879" s="31">
        <f>INDEX('LA lookup'!H:H,MATCH('Known to services raw data'!B1879,'LA lookup'!G:G,0))</f>
        <v>68388</v>
      </c>
      <c r="K1879" s="31">
        <v>0</v>
      </c>
      <c r="L1879" s="31" t="str">
        <f t="shared" si="110"/>
        <v>0 per 1000 0-17 yr olds</v>
      </c>
      <c r="M1879" s="31">
        <v>0</v>
      </c>
      <c r="N1879" s="31">
        <f t="shared" si="111"/>
        <v>0</v>
      </c>
    </row>
    <row r="1880" spans="1:14" x14ac:dyDescent="0.45">
      <c r="A1880" s="31" t="str">
        <f t="shared" si="109"/>
        <v>E08000016_Children placed in secure children's homes within LA_Number</v>
      </c>
      <c r="B1880" s="31" t="s">
        <v>236</v>
      </c>
      <c r="C1880" s="31" t="s">
        <v>237</v>
      </c>
      <c r="D1880" s="31" t="s">
        <v>229</v>
      </c>
      <c r="E1880" s="31">
        <v>2019</v>
      </c>
      <c r="F1880" s="31" t="s">
        <v>66</v>
      </c>
      <c r="G1880" s="26" t="s">
        <v>172</v>
      </c>
      <c r="H1880" s="31" t="s">
        <v>743</v>
      </c>
      <c r="I1880" s="31">
        <v>0</v>
      </c>
      <c r="J1880" s="31">
        <f>INDEX('LA lookup'!H:H,MATCH('Known to services raw data'!B1880,'LA lookup'!G:G,0))</f>
        <v>50727</v>
      </c>
      <c r="K1880" s="31">
        <v>0</v>
      </c>
      <c r="L1880" s="31" t="str">
        <f t="shared" si="110"/>
        <v>0 per 1000 0-17 yr olds</v>
      </c>
      <c r="M1880" s="31">
        <v>0</v>
      </c>
      <c r="N1880" s="31">
        <f t="shared" si="111"/>
        <v>0</v>
      </c>
    </row>
    <row r="1881" spans="1:14" x14ac:dyDescent="0.45">
      <c r="A1881" s="31" t="str">
        <f t="shared" si="109"/>
        <v>E08000017_Children placed in secure children's homes within LA_Number</v>
      </c>
      <c r="B1881" s="31" t="s">
        <v>293</v>
      </c>
      <c r="C1881" s="31" t="s">
        <v>294</v>
      </c>
      <c r="D1881" s="31" t="s">
        <v>229</v>
      </c>
      <c r="E1881" s="31">
        <v>2019</v>
      </c>
      <c r="F1881" s="31" t="s">
        <v>66</v>
      </c>
      <c r="G1881" s="26" t="s">
        <v>172</v>
      </c>
      <c r="H1881" s="31" t="s">
        <v>743</v>
      </c>
      <c r="I1881" s="31">
        <v>0</v>
      </c>
      <c r="J1881" s="31">
        <f>INDEX('LA lookup'!H:H,MATCH('Known to services raw data'!B1881,'LA lookup'!G:G,0))</f>
        <v>66448</v>
      </c>
      <c r="K1881" s="31">
        <v>0</v>
      </c>
      <c r="L1881" s="31" t="str">
        <f t="shared" si="110"/>
        <v>0 per 1000 0-17 yr olds</v>
      </c>
      <c r="M1881" s="31">
        <v>0</v>
      </c>
      <c r="N1881" s="31">
        <f t="shared" si="111"/>
        <v>0</v>
      </c>
    </row>
    <row r="1882" spans="1:14" x14ac:dyDescent="0.45">
      <c r="A1882" s="31" t="str">
        <f t="shared" si="109"/>
        <v>E08000018_Children placed in secure children's homes within LA_Number</v>
      </c>
      <c r="B1882" s="31" t="s">
        <v>393</v>
      </c>
      <c r="C1882" s="31" t="s">
        <v>394</v>
      </c>
      <c r="D1882" s="31" t="s">
        <v>229</v>
      </c>
      <c r="E1882" s="31">
        <v>2019</v>
      </c>
      <c r="F1882" s="31" t="s">
        <v>66</v>
      </c>
      <c r="G1882" s="26" t="s">
        <v>172</v>
      </c>
      <c r="H1882" s="31" t="s">
        <v>743</v>
      </c>
      <c r="I1882" s="31">
        <v>0</v>
      </c>
      <c r="J1882" s="31">
        <f>INDEX('LA lookup'!H:H,MATCH('Known to services raw data'!B1882,'LA lookup'!G:G,0))</f>
        <v>57196</v>
      </c>
      <c r="K1882" s="31">
        <v>0</v>
      </c>
      <c r="L1882" s="31" t="str">
        <f t="shared" si="110"/>
        <v>0 per 1000 0-17 yr olds</v>
      </c>
      <c r="M1882" s="31">
        <v>0</v>
      </c>
      <c r="N1882" s="31">
        <f t="shared" si="111"/>
        <v>0</v>
      </c>
    </row>
    <row r="1883" spans="1:14" x14ac:dyDescent="0.45">
      <c r="A1883" s="31" t="str">
        <f t="shared" si="109"/>
        <v>E08000019_Children placed in secure children's homes within LA_Number</v>
      </c>
      <c r="B1883" s="31" t="s">
        <v>401</v>
      </c>
      <c r="C1883" s="31" t="s">
        <v>402</v>
      </c>
      <c r="D1883" s="31" t="s">
        <v>229</v>
      </c>
      <c r="E1883" s="31">
        <v>2019</v>
      </c>
      <c r="F1883" s="31" t="s">
        <v>66</v>
      </c>
      <c r="G1883" s="26" t="s">
        <v>172</v>
      </c>
      <c r="H1883" s="31" t="s">
        <v>743</v>
      </c>
      <c r="I1883" s="31" t="s">
        <v>1280</v>
      </c>
      <c r="J1883" s="31">
        <f>INDEX('LA lookup'!H:H,MATCH('Known to services raw data'!B1883,'LA lookup'!G:G,0))</f>
        <v>117497</v>
      </c>
      <c r="K1883" s="31" t="s">
        <v>1280</v>
      </c>
      <c r="L1883" s="31" t="str">
        <f t="shared" si="110"/>
        <v>N/A</v>
      </c>
      <c r="M1883" s="31" t="s">
        <v>70</v>
      </c>
      <c r="N1883" s="31">
        <f t="shared" si="111"/>
        <v>0</v>
      </c>
    </row>
    <row r="1884" spans="1:14" x14ac:dyDescent="0.45">
      <c r="A1884" s="31" t="str">
        <f t="shared" si="109"/>
        <v>E08000032_Children placed in secure children's homes within LA_Number</v>
      </c>
      <c r="B1884" s="31" t="s">
        <v>259</v>
      </c>
      <c r="C1884" s="31" t="s">
        <v>260</v>
      </c>
      <c r="D1884" s="31" t="s">
        <v>229</v>
      </c>
      <c r="E1884" s="31">
        <v>2019</v>
      </c>
      <c r="F1884" s="31" t="s">
        <v>66</v>
      </c>
      <c r="G1884" s="26" t="s">
        <v>172</v>
      </c>
      <c r="H1884" s="31" t="s">
        <v>743</v>
      </c>
      <c r="I1884" s="31">
        <v>0</v>
      </c>
      <c r="J1884" s="31">
        <f>INDEX('LA lookup'!H:H,MATCH('Known to services raw data'!B1884,'LA lookup'!G:G,0))</f>
        <v>142005</v>
      </c>
      <c r="K1884" s="31">
        <v>0</v>
      </c>
      <c r="L1884" s="31" t="str">
        <f t="shared" si="110"/>
        <v>0 per 1000 0-17 yr olds</v>
      </c>
      <c r="M1884" s="31">
        <v>0</v>
      </c>
      <c r="N1884" s="31">
        <f t="shared" si="111"/>
        <v>0</v>
      </c>
    </row>
    <row r="1885" spans="1:14" x14ac:dyDescent="0.45">
      <c r="A1885" s="31" t="str">
        <f t="shared" si="109"/>
        <v>E08000033_Children placed in secure children's homes within LA_Number</v>
      </c>
      <c r="B1885" s="31" t="s">
        <v>273</v>
      </c>
      <c r="C1885" s="31" t="s">
        <v>274</v>
      </c>
      <c r="D1885" s="31" t="s">
        <v>229</v>
      </c>
      <c r="E1885" s="31">
        <v>2019</v>
      </c>
      <c r="F1885" s="31" t="s">
        <v>66</v>
      </c>
      <c r="G1885" s="26" t="s">
        <v>172</v>
      </c>
      <c r="H1885" s="31" t="s">
        <v>743</v>
      </c>
      <c r="I1885" s="31">
        <v>0</v>
      </c>
      <c r="J1885" s="31">
        <f>INDEX('LA lookup'!H:H,MATCH('Known to services raw data'!B1885,'LA lookup'!G:G,0))</f>
        <v>46021</v>
      </c>
      <c r="K1885" s="31">
        <v>0</v>
      </c>
      <c r="L1885" s="31" t="str">
        <f t="shared" si="110"/>
        <v>0 per 1000 0-17 yr olds</v>
      </c>
      <c r="M1885" s="31">
        <v>0</v>
      </c>
      <c r="N1885" s="31">
        <f t="shared" si="111"/>
        <v>0</v>
      </c>
    </row>
    <row r="1886" spans="1:14" x14ac:dyDescent="0.45">
      <c r="A1886" s="31" t="str">
        <f t="shared" si="109"/>
        <v>E08000034_Children placed in secure children's homes within LA_Number</v>
      </c>
      <c r="B1886" s="31" t="s">
        <v>331</v>
      </c>
      <c r="C1886" s="31" t="s">
        <v>332</v>
      </c>
      <c r="D1886" s="31" t="s">
        <v>229</v>
      </c>
      <c r="E1886" s="31">
        <v>2019</v>
      </c>
      <c r="F1886" s="31" t="s">
        <v>66</v>
      </c>
      <c r="G1886" s="26" t="s">
        <v>172</v>
      </c>
      <c r="H1886" s="31" t="s">
        <v>743</v>
      </c>
      <c r="I1886" s="31">
        <v>0</v>
      </c>
      <c r="J1886" s="31">
        <f>INDEX('LA lookup'!H:H,MATCH('Known to services raw data'!B1886,'LA lookup'!G:G,0))</f>
        <v>100174</v>
      </c>
      <c r="K1886" s="31">
        <v>0</v>
      </c>
      <c r="L1886" s="31" t="str">
        <f t="shared" si="110"/>
        <v>0 per 1000 0-17 yr olds</v>
      </c>
      <c r="M1886" s="31">
        <v>0</v>
      </c>
      <c r="N1886" s="31">
        <f t="shared" si="111"/>
        <v>0</v>
      </c>
    </row>
    <row r="1887" spans="1:14" x14ac:dyDescent="0.45">
      <c r="A1887" s="31" t="str">
        <f t="shared" si="109"/>
        <v>E08000035_Children placed in secure children's homes within LA_Number</v>
      </c>
      <c r="B1887" s="31" t="s">
        <v>339</v>
      </c>
      <c r="C1887" s="31" t="s">
        <v>340</v>
      </c>
      <c r="D1887" s="31" t="s">
        <v>229</v>
      </c>
      <c r="E1887" s="31">
        <v>2019</v>
      </c>
      <c r="F1887" s="31" t="s">
        <v>66</v>
      </c>
      <c r="G1887" s="26" t="s">
        <v>172</v>
      </c>
      <c r="H1887" s="31" t="s">
        <v>743</v>
      </c>
      <c r="I1887" s="31">
        <v>11</v>
      </c>
      <c r="J1887" s="31">
        <f>INDEX('LA lookup'!H:H,MATCH('Known to services raw data'!B1887,'LA lookup'!G:G,0))</f>
        <v>168176</v>
      </c>
      <c r="K1887" s="31">
        <v>6.5407668157168677E-5</v>
      </c>
      <c r="L1887" s="31" t="str">
        <f t="shared" si="110"/>
        <v>0.1 per 1000 0-17 yr olds</v>
      </c>
      <c r="M1887" s="31">
        <v>6.5407668157168683E-2</v>
      </c>
      <c r="N1887" s="31">
        <f t="shared" si="111"/>
        <v>0</v>
      </c>
    </row>
    <row r="1888" spans="1:14" x14ac:dyDescent="0.45">
      <c r="A1888" s="31" t="str">
        <f t="shared" si="109"/>
        <v>E08000036_Children placed in secure children's homes within LA_Number</v>
      </c>
      <c r="B1888" s="31" t="s">
        <v>444</v>
      </c>
      <c r="C1888" s="31" t="s">
        <v>445</v>
      </c>
      <c r="D1888" s="31" t="s">
        <v>229</v>
      </c>
      <c r="E1888" s="31">
        <v>2019</v>
      </c>
      <c r="F1888" s="31" t="s">
        <v>66</v>
      </c>
      <c r="G1888" s="26" t="s">
        <v>172</v>
      </c>
      <c r="H1888" s="31" t="s">
        <v>743</v>
      </c>
      <c r="I1888" s="31">
        <v>0</v>
      </c>
      <c r="J1888" s="31">
        <f>INDEX('LA lookup'!H:H,MATCH('Known to services raw data'!B1888,'LA lookup'!G:G,0))</f>
        <v>72893</v>
      </c>
      <c r="K1888" s="31">
        <v>0</v>
      </c>
      <c r="L1888" s="31" t="str">
        <f t="shared" si="110"/>
        <v>0 per 1000 0-17 yr olds</v>
      </c>
      <c r="M1888" s="31">
        <v>0</v>
      </c>
      <c r="N1888" s="31">
        <f t="shared" si="111"/>
        <v>0</v>
      </c>
    </row>
    <row r="1889" spans="1:14" x14ac:dyDescent="0.45">
      <c r="A1889" s="31" t="str">
        <f t="shared" si="109"/>
        <v>E08000020_Children placed in secure children's homes within LA_Number</v>
      </c>
      <c r="B1889" s="31" t="s">
        <v>305</v>
      </c>
      <c r="C1889" s="31" t="s">
        <v>306</v>
      </c>
      <c r="D1889" s="31" t="s">
        <v>229</v>
      </c>
      <c r="E1889" s="31">
        <v>2019</v>
      </c>
      <c r="F1889" s="31" t="s">
        <v>66</v>
      </c>
      <c r="G1889" s="26" t="s">
        <v>172</v>
      </c>
      <c r="H1889" s="31" t="s">
        <v>743</v>
      </c>
      <c r="I1889" s="31">
        <v>0</v>
      </c>
      <c r="J1889" s="31">
        <f>INDEX('LA lookup'!H:H,MATCH('Known to services raw data'!B1889,'LA lookup'!G:G,0))</f>
        <v>39605</v>
      </c>
      <c r="K1889" s="31" t="e">
        <v>#N/A</v>
      </c>
      <c r="L1889" s="31" t="str">
        <f t="shared" si="110"/>
        <v>0 per 1000 0-17 yr olds</v>
      </c>
      <c r="M1889" s="31" t="e">
        <v>#N/A</v>
      </c>
      <c r="N1889" s="31">
        <f t="shared" si="111"/>
        <v>0</v>
      </c>
    </row>
    <row r="1890" spans="1:14" x14ac:dyDescent="0.45">
      <c r="A1890" s="31" t="str">
        <f t="shared" si="109"/>
        <v>E08000021_Children placed in secure children's homes within LA_Number</v>
      </c>
      <c r="B1890" s="31" t="s">
        <v>357</v>
      </c>
      <c r="C1890" s="31" t="s">
        <v>358</v>
      </c>
      <c r="D1890" s="31" t="s">
        <v>229</v>
      </c>
      <c r="E1890" s="31">
        <v>2019</v>
      </c>
      <c r="F1890" s="31" t="s">
        <v>66</v>
      </c>
      <c r="G1890" s="26" t="s">
        <v>172</v>
      </c>
      <c r="H1890" s="31" t="s">
        <v>743</v>
      </c>
      <c r="I1890" s="31">
        <v>0</v>
      </c>
      <c r="J1890" s="31">
        <f>INDEX('LA lookup'!H:H,MATCH('Known to services raw data'!B1890,'LA lookup'!G:G,0))</f>
        <v>58056</v>
      </c>
      <c r="K1890" s="31">
        <v>0</v>
      </c>
      <c r="L1890" s="31" t="str">
        <f t="shared" si="110"/>
        <v>0 per 1000 0-17 yr olds</v>
      </c>
      <c r="M1890" s="31">
        <v>0</v>
      </c>
      <c r="N1890" s="31">
        <f t="shared" si="111"/>
        <v>0</v>
      </c>
    </row>
    <row r="1891" spans="1:14" x14ac:dyDescent="0.45">
      <c r="A1891" s="31" t="str">
        <f t="shared" si="109"/>
        <v>E08000022_Children placed in secure children's homes within LA_Number</v>
      </c>
      <c r="B1891" s="31" t="s">
        <v>524</v>
      </c>
      <c r="C1891" s="31" t="s">
        <v>525</v>
      </c>
      <c r="D1891" s="31" t="s">
        <v>229</v>
      </c>
      <c r="E1891" s="31">
        <v>2019</v>
      </c>
      <c r="F1891" s="31" t="s">
        <v>66</v>
      </c>
      <c r="G1891" s="26" t="s">
        <v>172</v>
      </c>
      <c r="H1891" s="31" t="s">
        <v>743</v>
      </c>
      <c r="I1891" s="31">
        <v>0</v>
      </c>
      <c r="J1891" s="31">
        <f>INDEX('LA lookup'!H:H,MATCH('Known to services raw data'!B1891,'LA lookup'!G:G,0))</f>
        <v>41360</v>
      </c>
      <c r="K1891" s="31">
        <v>0</v>
      </c>
      <c r="L1891" s="31" t="str">
        <f t="shared" si="110"/>
        <v>0 per 1000 0-17 yr olds</v>
      </c>
      <c r="M1891" s="31">
        <v>0</v>
      </c>
      <c r="N1891" s="31">
        <f t="shared" si="111"/>
        <v>0</v>
      </c>
    </row>
    <row r="1892" spans="1:14" x14ac:dyDescent="0.45">
      <c r="A1892" s="31" t="str">
        <f t="shared" si="109"/>
        <v>E08000023_Children placed in secure children's homes within LA_Number</v>
      </c>
      <c r="B1892" s="31" t="s">
        <v>410</v>
      </c>
      <c r="C1892" s="31" t="s">
        <v>411</v>
      </c>
      <c r="D1892" s="31" t="s">
        <v>229</v>
      </c>
      <c r="E1892" s="31">
        <v>2019</v>
      </c>
      <c r="F1892" s="31" t="s">
        <v>66</v>
      </c>
      <c r="G1892" s="26" t="s">
        <v>172</v>
      </c>
      <c r="H1892" s="31" t="s">
        <v>743</v>
      </c>
      <c r="I1892" s="31">
        <v>0</v>
      </c>
      <c r="J1892" s="31">
        <f>INDEX('LA lookup'!H:H,MATCH('Known to services raw data'!B1892,'LA lookup'!G:G,0))</f>
        <v>29920</v>
      </c>
      <c r="K1892" s="31">
        <v>0</v>
      </c>
      <c r="L1892" s="31" t="str">
        <f t="shared" si="110"/>
        <v>0 per 1000 0-17 yr olds</v>
      </c>
      <c r="M1892" s="31">
        <v>0</v>
      </c>
      <c r="N1892" s="31">
        <f t="shared" si="111"/>
        <v>0</v>
      </c>
    </row>
    <row r="1893" spans="1:14" x14ac:dyDescent="0.45">
      <c r="A1893" s="31" t="str">
        <f t="shared" si="109"/>
        <v>E08000024_Children placed in secure children's homes within LA_Number</v>
      </c>
      <c r="B1893" s="31" t="s">
        <v>428</v>
      </c>
      <c r="C1893" s="31" t="s">
        <v>429</v>
      </c>
      <c r="D1893" s="31" t="s">
        <v>229</v>
      </c>
      <c r="E1893" s="31">
        <v>2019</v>
      </c>
      <c r="F1893" s="31" t="s">
        <v>66</v>
      </c>
      <c r="G1893" s="26" t="s">
        <v>172</v>
      </c>
      <c r="H1893" s="31" t="s">
        <v>743</v>
      </c>
      <c r="I1893" s="31">
        <v>0</v>
      </c>
      <c r="J1893" s="31">
        <f>INDEX('LA lookup'!H:H,MATCH('Known to services raw data'!B1893,'LA lookup'!G:G,0))</f>
        <v>54563</v>
      </c>
      <c r="K1893" s="31">
        <v>0</v>
      </c>
      <c r="L1893" s="31" t="str">
        <f t="shared" si="110"/>
        <v>0 per 1000 0-17 yr olds</v>
      </c>
      <c r="M1893" s="31">
        <v>0</v>
      </c>
      <c r="N1893" s="31">
        <f t="shared" si="111"/>
        <v>0</v>
      </c>
    </row>
    <row r="1894" spans="1:14" x14ac:dyDescent="0.45">
      <c r="A1894" s="31" t="str">
        <f t="shared" si="109"/>
        <v>E06000053_Children placed in secure children's homes within LA_Number</v>
      </c>
      <c r="B1894" s="31" t="s">
        <v>550</v>
      </c>
      <c r="C1894" s="31" t="s">
        <v>551</v>
      </c>
      <c r="D1894" s="31" t="s">
        <v>229</v>
      </c>
      <c r="E1894" s="31">
        <v>2019</v>
      </c>
      <c r="F1894" s="31" t="s">
        <v>66</v>
      </c>
      <c r="G1894" s="26" t="s">
        <v>172</v>
      </c>
      <c r="H1894" s="31" t="s">
        <v>743</v>
      </c>
      <c r="I1894" s="31">
        <v>0</v>
      </c>
      <c r="J1894" s="31">
        <f>INDEX('LA lookup'!H:H,MATCH('Known to services raw data'!B1894,'LA lookup'!G:G,0))</f>
        <v>368</v>
      </c>
      <c r="K1894" s="31">
        <v>0</v>
      </c>
      <c r="L1894" s="31" t="str">
        <f t="shared" si="110"/>
        <v>0 per 1000 0-17 yr olds</v>
      </c>
      <c r="M1894" s="31">
        <v>0</v>
      </c>
      <c r="N1894" s="31">
        <f t="shared" si="111"/>
        <v>1</v>
      </c>
    </row>
    <row r="1895" spans="1:14" x14ac:dyDescent="0.45">
      <c r="A1895" s="31" t="str">
        <f t="shared" si="109"/>
        <v>E06000022_Children placed in secure children's homes within LA_Number</v>
      </c>
      <c r="B1895" s="31" t="s">
        <v>238</v>
      </c>
      <c r="C1895" s="31" t="s">
        <v>239</v>
      </c>
      <c r="D1895" s="31" t="s">
        <v>229</v>
      </c>
      <c r="E1895" s="31">
        <v>2019</v>
      </c>
      <c r="F1895" s="31" t="s">
        <v>66</v>
      </c>
      <c r="G1895" s="26" t="s">
        <v>172</v>
      </c>
      <c r="H1895" s="31" t="s">
        <v>743</v>
      </c>
      <c r="I1895" s="31">
        <v>0</v>
      </c>
      <c r="J1895" s="31">
        <f>INDEX('LA lookup'!H:H,MATCH('Known to services raw data'!B1895,'LA lookup'!G:G,0))</f>
        <v>35946</v>
      </c>
      <c r="K1895" s="31">
        <v>0</v>
      </c>
      <c r="L1895" s="31" t="str">
        <f t="shared" si="110"/>
        <v>0 per 1000 0-17 yr olds</v>
      </c>
      <c r="M1895" s="31">
        <v>0</v>
      </c>
      <c r="N1895" s="31">
        <f t="shared" si="111"/>
        <v>0</v>
      </c>
    </row>
    <row r="1896" spans="1:14" x14ac:dyDescent="0.45">
      <c r="A1896" s="31" t="str">
        <f t="shared" si="109"/>
        <v>E06000023_Children placed in secure children's homes within LA_Number</v>
      </c>
      <c r="B1896" s="31" t="s">
        <v>265</v>
      </c>
      <c r="C1896" s="31" t="s">
        <v>266</v>
      </c>
      <c r="D1896" s="31" t="s">
        <v>229</v>
      </c>
      <c r="E1896" s="31">
        <v>2019</v>
      </c>
      <c r="F1896" s="31" t="s">
        <v>66</v>
      </c>
      <c r="G1896" s="26" t="s">
        <v>172</v>
      </c>
      <c r="H1896" s="31" t="s">
        <v>743</v>
      </c>
      <c r="I1896" s="31">
        <v>0</v>
      </c>
      <c r="J1896" s="31">
        <f>INDEX('LA lookup'!H:H,MATCH('Known to services raw data'!B1896,'LA lookup'!G:G,0))</f>
        <v>94016</v>
      </c>
      <c r="K1896" s="31">
        <v>0</v>
      </c>
      <c r="L1896" s="31" t="str">
        <f t="shared" si="110"/>
        <v>0 per 1000 0-17 yr olds</v>
      </c>
      <c r="M1896" s="31">
        <v>0</v>
      </c>
      <c r="N1896" s="31">
        <f t="shared" si="111"/>
        <v>0</v>
      </c>
    </row>
    <row r="1897" spans="1:14" x14ac:dyDescent="0.45">
      <c r="A1897" s="31" t="str">
        <f t="shared" si="109"/>
        <v>E06000024_Children placed in secure children's homes within LA_Number</v>
      </c>
      <c r="B1897" s="31" t="s">
        <v>367</v>
      </c>
      <c r="C1897" s="31" t="s">
        <v>368</v>
      </c>
      <c r="D1897" s="31" t="s">
        <v>229</v>
      </c>
      <c r="E1897" s="31">
        <v>2019</v>
      </c>
      <c r="F1897" s="31" t="s">
        <v>66</v>
      </c>
      <c r="G1897" s="26" t="s">
        <v>172</v>
      </c>
      <c r="H1897" s="31" t="s">
        <v>743</v>
      </c>
      <c r="I1897" s="31">
        <v>0</v>
      </c>
      <c r="J1897" s="31">
        <f>INDEX('LA lookup'!H:H,MATCH('Known to services raw data'!B1897,'LA lookup'!G:G,0))</f>
        <v>43435</v>
      </c>
      <c r="K1897" s="31">
        <v>0</v>
      </c>
      <c r="L1897" s="31" t="str">
        <f t="shared" si="110"/>
        <v>0 per 1000 0-17 yr olds</v>
      </c>
      <c r="M1897" s="31">
        <v>0</v>
      </c>
      <c r="N1897" s="31">
        <f t="shared" si="111"/>
        <v>0</v>
      </c>
    </row>
    <row r="1898" spans="1:14" x14ac:dyDescent="0.45">
      <c r="A1898" s="31" t="str">
        <f t="shared" si="109"/>
        <v>E06000025_Children placed in secure children's homes within LA_Number</v>
      </c>
      <c r="B1898" s="31" t="s">
        <v>408</v>
      </c>
      <c r="C1898" s="31" t="s">
        <v>409</v>
      </c>
      <c r="D1898" s="31" t="s">
        <v>229</v>
      </c>
      <c r="E1898" s="31">
        <v>2019</v>
      </c>
      <c r="F1898" s="31" t="s">
        <v>66</v>
      </c>
      <c r="G1898" s="26" t="s">
        <v>172</v>
      </c>
      <c r="H1898" s="31" t="s">
        <v>743</v>
      </c>
      <c r="I1898" s="31">
        <v>5</v>
      </c>
      <c r="J1898" s="31">
        <f>INDEX('LA lookup'!H:H,MATCH('Known to services raw data'!B1898,'LA lookup'!G:G,0))</f>
        <v>58867</v>
      </c>
      <c r="K1898" s="31">
        <v>8.4937231386005737E-5</v>
      </c>
      <c r="L1898" s="31" t="str">
        <f t="shared" si="110"/>
        <v>0.1 per 1000 0-17 yr olds</v>
      </c>
      <c r="M1898" s="31">
        <v>8.4937231386005743E-2</v>
      </c>
      <c r="N1898" s="31">
        <f t="shared" si="111"/>
        <v>0</v>
      </c>
    </row>
    <row r="1899" spans="1:14" x14ac:dyDescent="0.45">
      <c r="A1899" s="31" t="str">
        <f t="shared" si="109"/>
        <v>E06000001_Children placed in secure children's homes within LA_Number</v>
      </c>
      <c r="B1899" s="31" t="s">
        <v>313</v>
      </c>
      <c r="C1899" s="31" t="s">
        <v>314</v>
      </c>
      <c r="D1899" s="31" t="s">
        <v>229</v>
      </c>
      <c r="E1899" s="31">
        <v>2019</v>
      </c>
      <c r="F1899" s="31" t="s">
        <v>66</v>
      </c>
      <c r="G1899" s="26" t="s">
        <v>172</v>
      </c>
      <c r="H1899" s="31" t="s">
        <v>743</v>
      </c>
      <c r="I1899" s="31">
        <v>0</v>
      </c>
      <c r="J1899" s="31">
        <f>INDEX('LA lookup'!H:H,MATCH('Known to services raw data'!B1899,'LA lookup'!G:G,0))</f>
        <v>20006</v>
      </c>
      <c r="K1899" s="31">
        <v>0</v>
      </c>
      <c r="L1899" s="31" t="str">
        <f t="shared" si="110"/>
        <v>0 per 1000 0-17 yr olds</v>
      </c>
      <c r="M1899" s="31">
        <v>0</v>
      </c>
      <c r="N1899" s="31">
        <f t="shared" si="111"/>
        <v>0</v>
      </c>
    </row>
    <row r="1900" spans="1:14" x14ac:dyDescent="0.45">
      <c r="A1900" s="31" t="str">
        <f t="shared" si="109"/>
        <v>E06000002_Children placed in secure children's homes within LA_Number</v>
      </c>
      <c r="B1900" s="31" t="s">
        <v>511</v>
      </c>
      <c r="C1900" s="31" t="s">
        <v>725</v>
      </c>
      <c r="D1900" s="31" t="s">
        <v>229</v>
      </c>
      <c r="E1900" s="31">
        <v>2019</v>
      </c>
      <c r="F1900" s="31" t="s">
        <v>66</v>
      </c>
      <c r="G1900" s="26" t="s">
        <v>172</v>
      </c>
      <c r="H1900" s="31" t="s">
        <v>743</v>
      </c>
      <c r="I1900" s="31">
        <v>0</v>
      </c>
      <c r="J1900" s="31">
        <f>INDEX('LA lookup'!H:H,MATCH('Known to services raw data'!B1900,'LA lookup'!G:G,0))</f>
        <v>32513</v>
      </c>
      <c r="K1900" s="31">
        <v>0</v>
      </c>
      <c r="L1900" s="31" t="str">
        <f t="shared" si="110"/>
        <v>0 per 1000 0-17 yr olds</v>
      </c>
      <c r="M1900" s="31">
        <v>0</v>
      </c>
      <c r="N1900" s="31">
        <f t="shared" si="111"/>
        <v>0</v>
      </c>
    </row>
    <row r="1901" spans="1:14" x14ac:dyDescent="0.45">
      <c r="A1901" s="31" t="str">
        <f t="shared" si="109"/>
        <v>E06000003_Children placed in secure children's homes within LA_Number</v>
      </c>
      <c r="B1901" s="31" t="s">
        <v>387</v>
      </c>
      <c r="C1901" s="31" t="s">
        <v>388</v>
      </c>
      <c r="D1901" s="31" t="s">
        <v>229</v>
      </c>
      <c r="E1901" s="31">
        <v>2019</v>
      </c>
      <c r="F1901" s="31" t="s">
        <v>66</v>
      </c>
      <c r="G1901" s="26" t="s">
        <v>172</v>
      </c>
      <c r="H1901" s="31" t="s">
        <v>743</v>
      </c>
      <c r="I1901" s="31">
        <v>0</v>
      </c>
      <c r="J1901" s="31">
        <f>INDEX('LA lookup'!H:H,MATCH('Known to services raw data'!B1901,'LA lookup'!G:G,0))</f>
        <v>27626</v>
      </c>
      <c r="K1901" s="31">
        <v>0</v>
      </c>
      <c r="L1901" s="31" t="str">
        <f t="shared" si="110"/>
        <v>0 per 1000 0-17 yr olds</v>
      </c>
      <c r="M1901" s="31">
        <v>0</v>
      </c>
      <c r="N1901" s="31">
        <f t="shared" si="111"/>
        <v>0</v>
      </c>
    </row>
    <row r="1902" spans="1:14" x14ac:dyDescent="0.45">
      <c r="A1902" s="31" t="str">
        <f t="shared" si="109"/>
        <v>E06000004_Children placed in secure children's homes within LA_Number</v>
      </c>
      <c r="B1902" s="31" t="s">
        <v>422</v>
      </c>
      <c r="C1902" s="31" t="s">
        <v>423</v>
      </c>
      <c r="D1902" s="31" t="s">
        <v>229</v>
      </c>
      <c r="E1902" s="31">
        <v>2019</v>
      </c>
      <c r="F1902" s="31" t="s">
        <v>66</v>
      </c>
      <c r="G1902" s="26" t="s">
        <v>172</v>
      </c>
      <c r="H1902" s="31" t="s">
        <v>743</v>
      </c>
      <c r="I1902" s="31">
        <v>0</v>
      </c>
      <c r="J1902" s="31">
        <f>INDEX('LA lookup'!H:H,MATCH('Known to services raw data'!B1902,'LA lookup'!G:G,0))</f>
        <v>43521</v>
      </c>
      <c r="K1902" s="31">
        <v>0</v>
      </c>
      <c r="L1902" s="31" t="str">
        <f t="shared" si="110"/>
        <v>0 per 1000 0-17 yr olds</v>
      </c>
      <c r="M1902" s="31">
        <v>0</v>
      </c>
      <c r="N1902" s="31">
        <f t="shared" si="111"/>
        <v>0</v>
      </c>
    </row>
    <row r="1903" spans="1:14" x14ac:dyDescent="0.45">
      <c r="A1903" s="31" t="str">
        <f t="shared" si="109"/>
        <v>E06000010_Children placed in secure children's homes within LA_Number</v>
      </c>
      <c r="B1903" s="31" t="s">
        <v>329</v>
      </c>
      <c r="C1903" s="31" t="s">
        <v>330</v>
      </c>
      <c r="D1903" s="31" t="s">
        <v>229</v>
      </c>
      <c r="E1903" s="31">
        <v>2019</v>
      </c>
      <c r="F1903" s="31" t="s">
        <v>66</v>
      </c>
      <c r="G1903" s="26" t="s">
        <v>172</v>
      </c>
      <c r="H1903" s="31" t="s">
        <v>743</v>
      </c>
      <c r="I1903" s="31">
        <v>0</v>
      </c>
      <c r="J1903" s="31">
        <f>INDEX('LA lookup'!H:H,MATCH('Known to services raw data'!B1903,'LA lookup'!G:G,0))</f>
        <v>57023</v>
      </c>
      <c r="K1903" s="31">
        <v>0</v>
      </c>
      <c r="L1903" s="31" t="str">
        <f t="shared" si="110"/>
        <v>0 per 1000 0-17 yr olds</v>
      </c>
      <c r="M1903" s="31">
        <v>0</v>
      </c>
      <c r="N1903" s="31">
        <f t="shared" si="111"/>
        <v>0</v>
      </c>
    </row>
    <row r="1904" spans="1:14" x14ac:dyDescent="0.45">
      <c r="A1904" s="31" t="str">
        <f t="shared" si="109"/>
        <v>E06000011_Children placed in secure children's homes within LA_Number</v>
      </c>
      <c r="B1904" s="31" t="s">
        <v>514</v>
      </c>
      <c r="C1904" s="31" t="s">
        <v>594</v>
      </c>
      <c r="D1904" s="31" t="s">
        <v>229</v>
      </c>
      <c r="E1904" s="31">
        <v>2019</v>
      </c>
      <c r="F1904" s="31" t="s">
        <v>66</v>
      </c>
      <c r="G1904" s="26" t="s">
        <v>172</v>
      </c>
      <c r="H1904" s="31" t="s">
        <v>743</v>
      </c>
      <c r="I1904" s="31">
        <v>0</v>
      </c>
      <c r="J1904" s="31">
        <f>INDEX('LA lookup'!H:H,MATCH('Known to services raw data'!B1904,'LA lookup'!G:G,0))</f>
        <v>62942</v>
      </c>
      <c r="K1904" s="31">
        <v>0</v>
      </c>
      <c r="L1904" s="31" t="str">
        <f t="shared" si="110"/>
        <v>0 per 1000 0-17 yr olds</v>
      </c>
      <c r="M1904" s="31">
        <v>0</v>
      </c>
      <c r="N1904" s="31">
        <f t="shared" si="111"/>
        <v>0</v>
      </c>
    </row>
    <row r="1905" spans="1:14" x14ac:dyDescent="0.45">
      <c r="A1905" s="31" t="str">
        <f t="shared" si="109"/>
        <v>E06000012_Children placed in secure children's homes within LA_Number</v>
      </c>
      <c r="B1905" s="31" t="s">
        <v>363</v>
      </c>
      <c r="C1905" s="31" t="s">
        <v>364</v>
      </c>
      <c r="D1905" s="31" t="s">
        <v>229</v>
      </c>
      <c r="E1905" s="31">
        <v>2019</v>
      </c>
      <c r="F1905" s="31" t="s">
        <v>66</v>
      </c>
      <c r="G1905" s="26" t="s">
        <v>172</v>
      </c>
      <c r="H1905" s="31" t="s">
        <v>743</v>
      </c>
      <c r="I1905" s="31">
        <v>0</v>
      </c>
      <c r="J1905" s="31">
        <f>INDEX('LA lookup'!H:H,MATCH('Known to services raw data'!B1905,'LA lookup'!G:G,0))</f>
        <v>34503</v>
      </c>
      <c r="K1905" s="31">
        <v>0</v>
      </c>
      <c r="L1905" s="31" t="str">
        <f t="shared" si="110"/>
        <v>0 per 1000 0-17 yr olds</v>
      </c>
      <c r="M1905" s="31">
        <v>0</v>
      </c>
      <c r="N1905" s="31">
        <f t="shared" si="111"/>
        <v>0</v>
      </c>
    </row>
    <row r="1906" spans="1:14" x14ac:dyDescent="0.45">
      <c r="A1906" s="31" t="str">
        <f t="shared" si="109"/>
        <v>E06000013_Children placed in secure children's homes within LA_Number</v>
      </c>
      <c r="B1906" s="31" t="s">
        <v>365</v>
      </c>
      <c r="C1906" s="31" t="s">
        <v>366</v>
      </c>
      <c r="D1906" s="31" t="s">
        <v>229</v>
      </c>
      <c r="E1906" s="31">
        <v>2019</v>
      </c>
      <c r="F1906" s="31" t="s">
        <v>66</v>
      </c>
      <c r="G1906" s="26" t="s">
        <v>172</v>
      </c>
      <c r="H1906" s="31" t="s">
        <v>743</v>
      </c>
      <c r="I1906" s="31">
        <v>0</v>
      </c>
      <c r="J1906" s="31">
        <f>INDEX('LA lookup'!H:H,MATCH('Known to services raw data'!B1906,'LA lookup'!G:G,0))</f>
        <v>35714</v>
      </c>
      <c r="K1906" s="31">
        <v>0</v>
      </c>
      <c r="L1906" s="31" t="str">
        <f t="shared" si="110"/>
        <v>0 per 1000 0-17 yr olds</v>
      </c>
      <c r="M1906" s="31">
        <v>0</v>
      </c>
      <c r="N1906" s="31">
        <f t="shared" si="111"/>
        <v>0</v>
      </c>
    </row>
    <row r="1907" spans="1:14" x14ac:dyDescent="0.45">
      <c r="A1907" s="31" t="str">
        <f t="shared" si="109"/>
        <v>E10000023_Children placed in secure children's homes within LA_Number</v>
      </c>
      <c r="B1907" s="31" t="s">
        <v>369</v>
      </c>
      <c r="C1907" s="31" t="s">
        <v>370</v>
      </c>
      <c r="D1907" s="31" t="s">
        <v>229</v>
      </c>
      <c r="E1907" s="31">
        <v>2019</v>
      </c>
      <c r="F1907" s="31" t="s">
        <v>66</v>
      </c>
      <c r="G1907" s="26" t="s">
        <v>172</v>
      </c>
      <c r="H1907" s="31" t="s">
        <v>743</v>
      </c>
      <c r="I1907" s="31">
        <v>0</v>
      </c>
      <c r="J1907" s="31">
        <f>INDEX('LA lookup'!H:H,MATCH('Known to services raw data'!B1907,'LA lookup'!G:G,0))</f>
        <v>117499</v>
      </c>
      <c r="K1907" s="31">
        <v>0</v>
      </c>
      <c r="L1907" s="31" t="str">
        <f t="shared" si="110"/>
        <v>0 per 1000 0-17 yr olds</v>
      </c>
      <c r="M1907" s="31">
        <v>0</v>
      </c>
      <c r="N1907" s="31">
        <f t="shared" si="111"/>
        <v>0</v>
      </c>
    </row>
    <row r="1908" spans="1:14" x14ac:dyDescent="0.45">
      <c r="A1908" s="31" t="str">
        <f t="shared" si="109"/>
        <v>E06000014_Children placed in secure children's homes within LA_Number</v>
      </c>
      <c r="B1908" s="31" t="s">
        <v>472</v>
      </c>
      <c r="C1908" s="31" t="s">
        <v>473</v>
      </c>
      <c r="D1908" s="31" t="s">
        <v>229</v>
      </c>
      <c r="E1908" s="31">
        <v>2019</v>
      </c>
      <c r="F1908" s="31" t="s">
        <v>66</v>
      </c>
      <c r="G1908" s="26" t="s">
        <v>172</v>
      </c>
      <c r="H1908" s="31" t="s">
        <v>743</v>
      </c>
      <c r="I1908" s="31">
        <v>0</v>
      </c>
      <c r="J1908" s="31">
        <f>INDEX('LA lookup'!H:H,MATCH('Known to services raw data'!B1908,'LA lookup'!G:G,0))</f>
        <v>36572</v>
      </c>
      <c r="K1908" s="31">
        <v>0</v>
      </c>
      <c r="L1908" s="31" t="str">
        <f t="shared" si="110"/>
        <v>0 per 1000 0-17 yr olds</v>
      </c>
      <c r="M1908" s="31">
        <v>0</v>
      </c>
      <c r="N1908" s="31">
        <f t="shared" si="111"/>
        <v>0</v>
      </c>
    </row>
    <row r="1909" spans="1:14" x14ac:dyDescent="0.45">
      <c r="A1909" s="31" t="str">
        <f t="shared" si="109"/>
        <v>E06000032_Children placed in secure children's homes within LA_Number</v>
      </c>
      <c r="B1909" s="31" t="s">
        <v>564</v>
      </c>
      <c r="C1909" s="31" t="s">
        <v>724</v>
      </c>
      <c r="D1909" s="31" t="s">
        <v>229</v>
      </c>
      <c r="E1909" s="31">
        <v>2019</v>
      </c>
      <c r="F1909" s="31" t="s">
        <v>66</v>
      </c>
      <c r="G1909" s="26" t="s">
        <v>172</v>
      </c>
      <c r="H1909" s="31" t="s">
        <v>743</v>
      </c>
      <c r="I1909" s="31">
        <v>0</v>
      </c>
      <c r="J1909" s="31">
        <f>INDEX('LA lookup'!H:H,MATCH('Known to services raw data'!B1909,'LA lookup'!G:G,0))</f>
        <v>57375</v>
      </c>
      <c r="K1909" s="31">
        <v>0</v>
      </c>
      <c r="L1909" s="31" t="str">
        <f t="shared" si="110"/>
        <v>0 per 1000 0-17 yr olds</v>
      </c>
      <c r="M1909" s="31">
        <v>0</v>
      </c>
      <c r="N1909" s="31">
        <f t="shared" si="111"/>
        <v>0</v>
      </c>
    </row>
    <row r="1910" spans="1:14" x14ac:dyDescent="0.45">
      <c r="A1910" s="31" t="str">
        <f t="shared" si="109"/>
        <v>E06000055_Children placed in secure children's homes within LA_Number</v>
      </c>
      <c r="B1910" s="31" t="s">
        <v>240</v>
      </c>
      <c r="C1910" s="31" t="s">
        <v>241</v>
      </c>
      <c r="D1910" s="31" t="s">
        <v>229</v>
      </c>
      <c r="E1910" s="31">
        <v>2019</v>
      </c>
      <c r="F1910" s="31" t="s">
        <v>66</v>
      </c>
      <c r="G1910" s="26" t="s">
        <v>172</v>
      </c>
      <c r="H1910" s="31" t="s">
        <v>743</v>
      </c>
      <c r="I1910" s="31">
        <v>0</v>
      </c>
      <c r="J1910" s="31">
        <f>INDEX('LA lookup'!H:H,MATCH('Known to services raw data'!B1910,'LA lookup'!G:G,0))</f>
        <v>40088</v>
      </c>
      <c r="K1910" s="31">
        <v>0</v>
      </c>
      <c r="L1910" s="31" t="str">
        <f t="shared" si="110"/>
        <v>0 per 1000 0-17 yr olds</v>
      </c>
      <c r="M1910" s="31">
        <v>0</v>
      </c>
      <c r="N1910" s="31">
        <f t="shared" si="111"/>
        <v>0</v>
      </c>
    </row>
    <row r="1911" spans="1:14" x14ac:dyDescent="0.45">
      <c r="A1911" s="31" t="str">
        <f t="shared" si="109"/>
        <v>E06000056_Children placed in secure children's homes within LA_Number</v>
      </c>
      <c r="B1911" s="31" t="s">
        <v>279</v>
      </c>
      <c r="C1911" s="31" t="s">
        <v>280</v>
      </c>
      <c r="D1911" s="31" t="s">
        <v>229</v>
      </c>
      <c r="E1911" s="31">
        <v>2019</v>
      </c>
      <c r="F1911" s="31" t="s">
        <v>66</v>
      </c>
      <c r="G1911" s="26" t="s">
        <v>172</v>
      </c>
      <c r="H1911" s="31" t="s">
        <v>743</v>
      </c>
      <c r="I1911" s="31">
        <v>0</v>
      </c>
      <c r="J1911" s="31">
        <f>INDEX('LA lookup'!H:H,MATCH('Known to services raw data'!B1911,'LA lookup'!G:G,0))</f>
        <v>62515</v>
      </c>
      <c r="K1911" s="31">
        <v>0</v>
      </c>
      <c r="L1911" s="31" t="str">
        <f t="shared" si="110"/>
        <v>0 per 1000 0-17 yr olds</v>
      </c>
      <c r="M1911" s="31">
        <v>0</v>
      </c>
      <c r="N1911" s="31">
        <f t="shared" si="111"/>
        <v>0</v>
      </c>
    </row>
    <row r="1912" spans="1:14" x14ac:dyDescent="0.45">
      <c r="A1912" s="31" t="str">
        <f t="shared" si="109"/>
        <v>E10000002_Children placed in secure children's homes within LA_Number</v>
      </c>
      <c r="B1912" s="31" t="s">
        <v>269</v>
      </c>
      <c r="C1912" s="31" t="s">
        <v>270</v>
      </c>
      <c r="D1912" s="31" t="s">
        <v>229</v>
      </c>
      <c r="E1912" s="31">
        <v>2019</v>
      </c>
      <c r="F1912" s="31" t="s">
        <v>66</v>
      </c>
      <c r="G1912" s="26" t="s">
        <v>172</v>
      </c>
      <c r="H1912" s="31" t="s">
        <v>743</v>
      </c>
      <c r="I1912" s="31">
        <v>0</v>
      </c>
      <c r="J1912" s="31">
        <f>INDEX('LA lookup'!H:H,MATCH('Known to services raw data'!B1912,'LA lookup'!G:G,0))</f>
        <v>124321</v>
      </c>
      <c r="K1912" s="31">
        <v>0</v>
      </c>
      <c r="L1912" s="31" t="str">
        <f t="shared" si="110"/>
        <v>0 per 1000 0-17 yr olds</v>
      </c>
      <c r="M1912" s="31">
        <v>0</v>
      </c>
      <c r="N1912" s="31">
        <f t="shared" si="111"/>
        <v>0</v>
      </c>
    </row>
    <row r="1913" spans="1:14" x14ac:dyDescent="0.45">
      <c r="A1913" s="31" t="str">
        <f t="shared" si="109"/>
        <v>E06000042_Children placed in secure children's homes within LA_Number</v>
      </c>
      <c r="B1913" s="31" t="s">
        <v>355</v>
      </c>
      <c r="C1913" s="31" t="s">
        <v>356</v>
      </c>
      <c r="D1913" s="31" t="s">
        <v>229</v>
      </c>
      <c r="E1913" s="31">
        <v>2019</v>
      </c>
      <c r="F1913" s="31" t="s">
        <v>66</v>
      </c>
      <c r="G1913" s="26" t="s">
        <v>172</v>
      </c>
      <c r="H1913" s="31" t="s">
        <v>743</v>
      </c>
      <c r="I1913" s="31" t="s">
        <v>1280</v>
      </c>
      <c r="J1913" s="31">
        <f>INDEX('LA lookup'!H:H,MATCH('Known to services raw data'!B1913,'LA lookup'!G:G,0))</f>
        <v>68278</v>
      </c>
      <c r="K1913" s="31" t="s">
        <v>1280</v>
      </c>
      <c r="L1913" s="31" t="str">
        <f t="shared" si="110"/>
        <v>N/A</v>
      </c>
      <c r="M1913" s="31" t="s">
        <v>70</v>
      </c>
      <c r="N1913" s="31">
        <f t="shared" si="111"/>
        <v>0</v>
      </c>
    </row>
    <row r="1914" spans="1:14" x14ac:dyDescent="0.45">
      <c r="A1914" s="31" t="str">
        <f t="shared" si="109"/>
        <v>E10000007_Children placed in secure children's homes within LA_Number</v>
      </c>
      <c r="B1914" s="31" t="s">
        <v>291</v>
      </c>
      <c r="C1914" s="31" t="s">
        <v>292</v>
      </c>
      <c r="D1914" s="31" t="s">
        <v>229</v>
      </c>
      <c r="E1914" s="31">
        <v>2019</v>
      </c>
      <c r="F1914" s="31" t="s">
        <v>66</v>
      </c>
      <c r="G1914" s="26" t="s">
        <v>172</v>
      </c>
      <c r="H1914" s="31" t="s">
        <v>743</v>
      </c>
      <c r="I1914" s="31">
        <v>0</v>
      </c>
      <c r="J1914" s="31">
        <f>INDEX('LA lookup'!H:H,MATCH('Known to services raw data'!B1914,'LA lookup'!G:G,0))</f>
        <v>153272</v>
      </c>
      <c r="K1914" s="31">
        <v>0</v>
      </c>
      <c r="L1914" s="31" t="str">
        <f t="shared" si="110"/>
        <v>0 per 1000 0-17 yr olds</v>
      </c>
      <c r="M1914" s="31">
        <v>0</v>
      </c>
      <c r="N1914" s="31">
        <f t="shared" si="111"/>
        <v>0</v>
      </c>
    </row>
    <row r="1915" spans="1:14" x14ac:dyDescent="0.45">
      <c r="A1915" s="31" t="str">
        <f t="shared" si="109"/>
        <v>E06000015_Children placed in secure children's homes within LA_Number</v>
      </c>
      <c r="B1915" s="31" t="s">
        <v>289</v>
      </c>
      <c r="C1915" s="31" t="s">
        <v>290</v>
      </c>
      <c r="D1915" s="31" t="s">
        <v>229</v>
      </c>
      <c r="E1915" s="31">
        <v>2019</v>
      </c>
      <c r="F1915" s="31" t="s">
        <v>66</v>
      </c>
      <c r="G1915" s="26" t="s">
        <v>172</v>
      </c>
      <c r="H1915" s="31" t="s">
        <v>743</v>
      </c>
      <c r="I1915" s="31">
        <v>0</v>
      </c>
      <c r="J1915" s="31">
        <f>INDEX('LA lookup'!H:H,MATCH('Known to services raw data'!B1915,'LA lookup'!G:G,0))</f>
        <v>59899</v>
      </c>
      <c r="K1915" s="31">
        <v>0</v>
      </c>
      <c r="L1915" s="31" t="str">
        <f t="shared" si="110"/>
        <v>0 per 1000 0-17 yr olds</v>
      </c>
      <c r="M1915" s="31">
        <v>0</v>
      </c>
      <c r="N1915" s="31">
        <f t="shared" si="111"/>
        <v>0</v>
      </c>
    </row>
    <row r="1916" spans="1:14" x14ac:dyDescent="0.45">
      <c r="A1916" s="31" t="str">
        <f t="shared" si="109"/>
        <v>E10000009_Children placed in secure children's homes within LA_Number</v>
      </c>
      <c r="B1916" s="31" t="s">
        <v>295</v>
      </c>
      <c r="C1916" s="31" t="s">
        <v>296</v>
      </c>
      <c r="D1916" s="31" t="s">
        <v>229</v>
      </c>
      <c r="E1916" s="31">
        <v>2019</v>
      </c>
      <c r="F1916" s="31" t="s">
        <v>66</v>
      </c>
      <c r="G1916" s="26" t="s">
        <v>172</v>
      </c>
      <c r="H1916" s="31" t="s">
        <v>743</v>
      </c>
      <c r="I1916" s="31">
        <v>0</v>
      </c>
      <c r="J1916" s="31">
        <f>INDEX('LA lookup'!H:H,MATCH('Known to services raw data'!B1916,'LA lookup'!G:G,0))</f>
        <v>76699</v>
      </c>
      <c r="K1916" s="31">
        <v>0</v>
      </c>
      <c r="L1916" s="31" t="str">
        <f t="shared" si="110"/>
        <v>0 per 1000 0-17 yr olds</v>
      </c>
      <c r="M1916" s="31">
        <v>0</v>
      </c>
      <c r="N1916" s="31">
        <f t="shared" si="111"/>
        <v>0</v>
      </c>
    </row>
    <row r="1917" spans="1:14" x14ac:dyDescent="0.45">
      <c r="A1917" s="31" t="str">
        <f t="shared" si="109"/>
        <v>E06000029_Children placed in secure children's homes within LA_Number</v>
      </c>
      <c r="B1917" s="31" t="s">
        <v>543</v>
      </c>
      <c r="C1917" s="31" t="s">
        <v>717</v>
      </c>
      <c r="D1917" s="31" t="s">
        <v>229</v>
      </c>
      <c r="E1917" s="31">
        <v>2019</v>
      </c>
      <c r="F1917" s="31" t="s">
        <v>66</v>
      </c>
      <c r="G1917" s="26" t="s">
        <v>172</v>
      </c>
      <c r="H1917" s="31" t="s">
        <v>743</v>
      </c>
      <c r="I1917" s="31">
        <v>0</v>
      </c>
      <c r="J1917" s="31">
        <f>INDEX('LA lookup'!H:H,MATCH('Known to services raw data'!B1917,'LA lookup'!G:G,0))</f>
        <v>30188</v>
      </c>
      <c r="K1917" s="31">
        <v>0</v>
      </c>
      <c r="L1917" s="31" t="str">
        <f t="shared" si="110"/>
        <v>0 per 1000 0-17 yr olds</v>
      </c>
      <c r="M1917" s="31">
        <v>0</v>
      </c>
      <c r="N1917" s="31">
        <f t="shared" si="111"/>
        <v>0</v>
      </c>
    </row>
    <row r="1918" spans="1:14" x14ac:dyDescent="0.45">
      <c r="A1918" s="31" t="str">
        <f t="shared" si="109"/>
        <v>E06000028_Children placed in secure children's homes within LA_Number</v>
      </c>
      <c r="B1918" s="31" t="s">
        <v>254</v>
      </c>
      <c r="C1918" s="31" t="s">
        <v>255</v>
      </c>
      <c r="D1918" s="31" t="s">
        <v>229</v>
      </c>
      <c r="E1918" s="31">
        <v>2019</v>
      </c>
      <c r="F1918" s="31" t="s">
        <v>66</v>
      </c>
      <c r="G1918" s="26" t="s">
        <v>172</v>
      </c>
      <c r="H1918" s="31" t="s">
        <v>743</v>
      </c>
      <c r="I1918" s="31">
        <v>0</v>
      </c>
      <c r="J1918" s="31">
        <f>INDEX('LA lookup'!H:H,MATCH('Known to services raw data'!B1918,'LA lookup'!G:G,0))</f>
        <v>36373</v>
      </c>
      <c r="K1918" s="31">
        <v>0</v>
      </c>
      <c r="L1918" s="31" t="str">
        <f t="shared" si="110"/>
        <v>0 per 1000 0-17 yr olds</v>
      </c>
      <c r="M1918" s="31">
        <v>0</v>
      </c>
      <c r="N1918" s="31">
        <f t="shared" si="111"/>
        <v>0</v>
      </c>
    </row>
    <row r="1919" spans="1:14" x14ac:dyDescent="0.45">
      <c r="A1919" s="31" t="str">
        <f t="shared" si="109"/>
        <v>E06000047_Children placed in secure children's homes within LA_Number</v>
      </c>
      <c r="B1919" s="31" t="s">
        <v>528</v>
      </c>
      <c r="C1919" s="31" t="s">
        <v>721</v>
      </c>
      <c r="D1919" s="31" t="s">
        <v>229</v>
      </c>
      <c r="E1919" s="31">
        <v>2019</v>
      </c>
      <c r="F1919" s="31" t="s">
        <v>66</v>
      </c>
      <c r="G1919" s="26" t="s">
        <v>172</v>
      </c>
      <c r="H1919" s="31" t="s">
        <v>743</v>
      </c>
      <c r="I1919" s="31">
        <v>17</v>
      </c>
      <c r="J1919" s="31">
        <f>INDEX('LA lookup'!H:H,MATCH('Known to services raw data'!B1919,'LA lookup'!G:G,0))</f>
        <v>101040</v>
      </c>
      <c r="K1919" s="31">
        <v>1.6825019794140935E-4</v>
      </c>
      <c r="L1919" s="31" t="str">
        <f t="shared" si="110"/>
        <v>0.2 per 1000 0-17 yr olds</v>
      </c>
      <c r="M1919" s="31">
        <v>0.16825019794140936</v>
      </c>
      <c r="N1919" s="31">
        <f t="shared" si="111"/>
        <v>0</v>
      </c>
    </row>
    <row r="1920" spans="1:14" x14ac:dyDescent="0.45">
      <c r="A1920" s="31" t="str">
        <f t="shared" si="109"/>
        <v>E06000005_Children placed in secure children's homes within LA_Number</v>
      </c>
      <c r="B1920" s="31" t="s">
        <v>287</v>
      </c>
      <c r="C1920" s="31" t="s">
        <v>288</v>
      </c>
      <c r="D1920" s="31" t="s">
        <v>229</v>
      </c>
      <c r="E1920" s="31">
        <v>2019</v>
      </c>
      <c r="F1920" s="31" t="s">
        <v>66</v>
      </c>
      <c r="G1920" s="26" t="s">
        <v>172</v>
      </c>
      <c r="H1920" s="31" t="s">
        <v>743</v>
      </c>
      <c r="I1920" s="31">
        <v>0</v>
      </c>
      <c r="J1920" s="31">
        <f>INDEX('LA lookup'!H:H,MATCH('Known to services raw data'!B1920,'LA lookup'!G:G,0))</f>
        <v>22454</v>
      </c>
      <c r="K1920" s="31">
        <v>0</v>
      </c>
      <c r="L1920" s="31" t="str">
        <f t="shared" si="110"/>
        <v>0 per 1000 0-17 yr olds</v>
      </c>
      <c r="M1920" s="31">
        <v>0</v>
      </c>
      <c r="N1920" s="31">
        <f t="shared" si="111"/>
        <v>0</v>
      </c>
    </row>
    <row r="1921" spans="1:14" x14ac:dyDescent="0.45">
      <c r="A1921" s="31" t="str">
        <f t="shared" si="109"/>
        <v>E10000011_Children placed in secure children's homes within LA_Number</v>
      </c>
      <c r="B1921" s="31" t="s">
        <v>299</v>
      </c>
      <c r="C1921" s="31" t="s">
        <v>300</v>
      </c>
      <c r="D1921" s="31" t="s">
        <v>229</v>
      </c>
      <c r="E1921" s="31">
        <v>2019</v>
      </c>
      <c r="F1921" s="31" t="s">
        <v>66</v>
      </c>
      <c r="G1921" s="26" t="s">
        <v>172</v>
      </c>
      <c r="H1921" s="31" t="s">
        <v>743</v>
      </c>
      <c r="I1921" s="31">
        <v>5</v>
      </c>
      <c r="J1921" s="31">
        <f>INDEX('LA lookup'!H:H,MATCH('Known to services raw data'!B1921,'LA lookup'!G:G,0))</f>
        <v>106378</v>
      </c>
      <c r="K1921" s="31">
        <v>4.7002199702946096E-5</v>
      </c>
      <c r="L1921" s="31" t="str">
        <f t="shared" si="110"/>
        <v>0 per 1000 0-17 yr olds</v>
      </c>
      <c r="M1921" s="31">
        <v>4.7002199702946099E-2</v>
      </c>
      <c r="N1921" s="31">
        <f t="shared" si="111"/>
        <v>0</v>
      </c>
    </row>
    <row r="1922" spans="1:14" x14ac:dyDescent="0.45">
      <c r="A1922" s="31" t="str">
        <f t="shared" si="109"/>
        <v>E06000043_Children placed in secure children's homes within LA_Number</v>
      </c>
      <c r="B1922" s="31" t="s">
        <v>263</v>
      </c>
      <c r="C1922" s="31" t="s">
        <v>264</v>
      </c>
      <c r="D1922" s="31" t="s">
        <v>229</v>
      </c>
      <c r="E1922" s="31">
        <v>2019</v>
      </c>
      <c r="F1922" s="31" t="s">
        <v>66</v>
      </c>
      <c r="G1922" s="26" t="s">
        <v>172</v>
      </c>
      <c r="H1922" s="31" t="s">
        <v>743</v>
      </c>
      <c r="I1922" s="31">
        <v>0</v>
      </c>
      <c r="J1922" s="31">
        <f>INDEX('LA lookup'!H:H,MATCH('Known to services raw data'!B1922,'LA lookup'!G:G,0))</f>
        <v>51005</v>
      </c>
      <c r="K1922" s="31">
        <v>0</v>
      </c>
      <c r="L1922" s="31" t="str">
        <f t="shared" si="110"/>
        <v>0 per 1000 0-17 yr olds</v>
      </c>
      <c r="M1922" s="31">
        <v>0</v>
      </c>
      <c r="N1922" s="31">
        <f t="shared" si="111"/>
        <v>0</v>
      </c>
    </row>
    <row r="1923" spans="1:14" x14ac:dyDescent="0.45">
      <c r="A1923" s="31" t="str">
        <f t="shared" ref="A1923:A1990" si="112">CONCATENATE(B1923,"_",G1923,"_",H1923)</f>
        <v>E10000014_Children placed in secure children's homes within LA_Number</v>
      </c>
      <c r="B1923" s="31" t="s">
        <v>309</v>
      </c>
      <c r="C1923" s="31" t="s">
        <v>310</v>
      </c>
      <c r="D1923" s="31" t="s">
        <v>229</v>
      </c>
      <c r="E1923" s="31">
        <v>2019</v>
      </c>
      <c r="F1923" s="31" t="s">
        <v>66</v>
      </c>
      <c r="G1923" s="26" t="s">
        <v>172</v>
      </c>
      <c r="H1923" s="31" t="s">
        <v>743</v>
      </c>
      <c r="I1923" s="31" t="s">
        <v>1280</v>
      </c>
      <c r="J1923" s="31">
        <f>INDEX('LA lookup'!H:H,MATCH('Known to services raw data'!B1923,'LA lookup'!G:G,0))</f>
        <v>284002</v>
      </c>
      <c r="K1923" s="31" t="s">
        <v>1280</v>
      </c>
      <c r="L1923" s="31" t="str">
        <f t="shared" ref="L1923:L1976" si="113">IF(LOWER(H1923)="percentage",CONCATENATE(I1923,"%"),IF(LOWER(H1923)="proportion",CONCATENATE(ROUND(I1923,1)," per 1000 households"),IF(J1923="NA",K1923,IF(OR(ISERROR(I1923),ISBLANK(I1923),NOT(ISNUMBER(I1923))),"N/A",CONCATENATE(ROUND(I1923/J1923*1000,1)," per 1000 0-17 yr olds")))))</f>
        <v>N/A</v>
      </c>
      <c r="M1923" s="31" t="s">
        <v>70</v>
      </c>
      <c r="N1923" s="31">
        <f t="shared" si="111"/>
        <v>0</v>
      </c>
    </row>
    <row r="1924" spans="1:14" x14ac:dyDescent="0.45">
      <c r="A1924" s="31" t="str">
        <f t="shared" si="112"/>
        <v>E06000044_Children placed in secure children's homes within LA_Number</v>
      </c>
      <c r="B1924" s="31" t="s">
        <v>383</v>
      </c>
      <c r="C1924" s="31" t="s">
        <v>384</v>
      </c>
      <c r="D1924" s="31" t="s">
        <v>229</v>
      </c>
      <c r="E1924" s="31">
        <v>2019</v>
      </c>
      <c r="F1924" s="31" t="s">
        <v>66</v>
      </c>
      <c r="G1924" s="26" t="s">
        <v>172</v>
      </c>
      <c r="H1924" s="31" t="s">
        <v>743</v>
      </c>
      <c r="I1924" s="31">
        <v>0</v>
      </c>
      <c r="J1924" s="31">
        <f>INDEX('LA lookup'!H:H,MATCH('Known to services raw data'!B1924,'LA lookup'!G:G,0))</f>
        <v>44046</v>
      </c>
      <c r="K1924" s="31">
        <v>0</v>
      </c>
      <c r="L1924" s="31" t="str">
        <f t="shared" si="113"/>
        <v>0 per 1000 0-17 yr olds</v>
      </c>
      <c r="M1924" s="31">
        <v>0</v>
      </c>
      <c r="N1924" s="31">
        <f t="shared" ref="N1924:N1991" si="114">IF(OR(C1924="City of London",C1924="Isles of Scilly"),1,0)</f>
        <v>0</v>
      </c>
    </row>
    <row r="1925" spans="1:14" x14ac:dyDescent="0.45">
      <c r="A1925" s="31" t="str">
        <f t="shared" si="112"/>
        <v>E06000045_Children placed in secure children's homes within LA_Number</v>
      </c>
      <c r="B1925" s="31" t="s">
        <v>577</v>
      </c>
      <c r="C1925" s="31" t="s">
        <v>729</v>
      </c>
      <c r="D1925" s="31" t="s">
        <v>229</v>
      </c>
      <c r="E1925" s="31">
        <v>2019</v>
      </c>
      <c r="F1925" s="31" t="s">
        <v>66</v>
      </c>
      <c r="G1925" s="26" t="s">
        <v>172</v>
      </c>
      <c r="H1925" s="31" t="s">
        <v>743</v>
      </c>
      <c r="I1925" s="31">
        <v>0</v>
      </c>
      <c r="J1925" s="31">
        <f>INDEX('LA lookup'!H:H,MATCH('Known to services raw data'!B1925,'LA lookup'!G:G,0))</f>
        <v>50832</v>
      </c>
      <c r="K1925" s="31">
        <v>0</v>
      </c>
      <c r="L1925" s="31" t="str">
        <f t="shared" si="113"/>
        <v>0 per 1000 0-17 yr olds</v>
      </c>
      <c r="M1925" s="31">
        <v>0</v>
      </c>
      <c r="N1925" s="31">
        <f t="shared" si="114"/>
        <v>0</v>
      </c>
    </row>
    <row r="1926" spans="1:14" x14ac:dyDescent="0.45">
      <c r="A1926" s="31" t="str">
        <f t="shared" si="112"/>
        <v>E10000018_Children placed in secure children's homes within LA_Number</v>
      </c>
      <c r="B1926" s="31" t="s">
        <v>552</v>
      </c>
      <c r="C1926" s="31" t="s">
        <v>553</v>
      </c>
      <c r="D1926" s="31" t="s">
        <v>229</v>
      </c>
      <c r="E1926" s="31">
        <v>2019</v>
      </c>
      <c r="F1926" s="31" t="s">
        <v>66</v>
      </c>
      <c r="G1926" s="26" t="s">
        <v>172</v>
      </c>
      <c r="H1926" s="31" t="s">
        <v>743</v>
      </c>
      <c r="I1926" s="31">
        <v>0</v>
      </c>
      <c r="J1926" s="31">
        <f>INDEX('LA lookup'!H:H,MATCH('Known to services raw data'!B1926,'LA lookup'!G:G,0))</f>
        <v>140307</v>
      </c>
      <c r="K1926" s="31">
        <v>0</v>
      </c>
      <c r="L1926" s="31" t="str">
        <f t="shared" si="113"/>
        <v>0 per 1000 0-17 yr olds</v>
      </c>
      <c r="M1926" s="31">
        <v>0</v>
      </c>
      <c r="N1926" s="31">
        <f t="shared" si="114"/>
        <v>0</v>
      </c>
    </row>
    <row r="1927" spans="1:14" x14ac:dyDescent="0.45">
      <c r="A1927" s="31" t="str">
        <f t="shared" si="112"/>
        <v>E06000016_Children placed in secure children's homes within LA_Number</v>
      </c>
      <c r="B1927" s="31" t="s">
        <v>341</v>
      </c>
      <c r="C1927" s="31" t="s">
        <v>342</v>
      </c>
      <c r="D1927" s="31" t="s">
        <v>229</v>
      </c>
      <c r="E1927" s="31">
        <v>2019</v>
      </c>
      <c r="F1927" s="31" t="s">
        <v>66</v>
      </c>
      <c r="G1927" s="26" t="s">
        <v>172</v>
      </c>
      <c r="H1927" s="31" t="s">
        <v>743</v>
      </c>
      <c r="I1927" s="31">
        <v>0</v>
      </c>
      <c r="J1927" s="31">
        <f>INDEX('LA lookup'!H:H,MATCH('Known to services raw data'!B1927,'LA lookup'!G:G,0))</f>
        <v>83994</v>
      </c>
      <c r="K1927" s="31">
        <v>0</v>
      </c>
      <c r="L1927" s="31" t="str">
        <f t="shared" si="113"/>
        <v>0 per 1000 0-17 yr olds</v>
      </c>
      <c r="M1927" s="31">
        <v>0</v>
      </c>
      <c r="N1927" s="31">
        <f t="shared" si="114"/>
        <v>0</v>
      </c>
    </row>
    <row r="1928" spans="1:14" x14ac:dyDescent="0.45">
      <c r="A1928" s="31" t="str">
        <f t="shared" si="112"/>
        <v>E06000017_Children placed in secure children's homes within LA_Number</v>
      </c>
      <c r="B1928" s="31" t="s">
        <v>548</v>
      </c>
      <c r="C1928" s="31" t="s">
        <v>728</v>
      </c>
      <c r="D1928" s="31" t="s">
        <v>229</v>
      </c>
      <c r="E1928" s="31">
        <v>2019</v>
      </c>
      <c r="F1928" s="31" t="s">
        <v>66</v>
      </c>
      <c r="G1928" s="26" t="s">
        <v>172</v>
      </c>
      <c r="H1928" s="31" t="s">
        <v>743</v>
      </c>
      <c r="I1928" s="31">
        <v>0</v>
      </c>
      <c r="J1928" s="31">
        <f>INDEX('LA lookup'!H:H,MATCH('Known to services raw data'!B1928,'LA lookup'!G:G,0))</f>
        <v>7807</v>
      </c>
      <c r="K1928" s="31">
        <v>0</v>
      </c>
      <c r="L1928" s="31" t="str">
        <f t="shared" si="113"/>
        <v>0 per 1000 0-17 yr olds</v>
      </c>
      <c r="M1928" s="31">
        <v>0</v>
      </c>
      <c r="N1928" s="31">
        <f t="shared" si="114"/>
        <v>0</v>
      </c>
    </row>
    <row r="1929" spans="1:14" x14ac:dyDescent="0.45">
      <c r="A1929" s="31" t="str">
        <f t="shared" si="112"/>
        <v>E10000028_Children placed in secure children's homes within LA_Number</v>
      </c>
      <c r="B1929" s="31" t="s">
        <v>418</v>
      </c>
      <c r="C1929" s="31" t="s">
        <v>419</v>
      </c>
      <c r="D1929" s="31" t="s">
        <v>229</v>
      </c>
      <c r="E1929" s="31">
        <v>2019</v>
      </c>
      <c r="F1929" s="31" t="s">
        <v>66</v>
      </c>
      <c r="G1929" s="26" t="s">
        <v>172</v>
      </c>
      <c r="H1929" s="31" t="s">
        <v>743</v>
      </c>
      <c r="I1929" s="31">
        <v>0</v>
      </c>
      <c r="J1929" s="31">
        <f>INDEX('LA lookup'!H:H,MATCH('Known to services raw data'!B1929,'LA lookup'!G:G,0))</f>
        <v>169603</v>
      </c>
      <c r="K1929" s="31">
        <v>0</v>
      </c>
      <c r="L1929" s="31" t="str">
        <f t="shared" si="113"/>
        <v>0 per 1000 0-17 yr olds</v>
      </c>
      <c r="M1929" s="31">
        <v>0</v>
      </c>
      <c r="N1929" s="31">
        <f t="shared" si="114"/>
        <v>0</v>
      </c>
    </row>
    <row r="1930" spans="1:14" x14ac:dyDescent="0.45">
      <c r="A1930" s="31" t="str">
        <f t="shared" si="112"/>
        <v>E06000021_Children placed in secure children's homes within LA_Number</v>
      </c>
      <c r="B1930" s="31" t="s">
        <v>424</v>
      </c>
      <c r="C1930" s="31" t="s">
        <v>425</v>
      </c>
      <c r="D1930" s="31" t="s">
        <v>229</v>
      </c>
      <c r="E1930" s="31">
        <v>2019</v>
      </c>
      <c r="F1930" s="31" t="s">
        <v>66</v>
      </c>
      <c r="G1930" s="26" t="s">
        <v>172</v>
      </c>
      <c r="H1930" s="31" t="s">
        <v>743</v>
      </c>
      <c r="I1930" s="31">
        <v>0</v>
      </c>
      <c r="J1930" s="31">
        <f>INDEX('LA lookup'!H:H,MATCH('Known to services raw data'!B1930,'LA lookup'!G:G,0))</f>
        <v>57549</v>
      </c>
      <c r="K1930" s="31">
        <v>0</v>
      </c>
      <c r="L1930" s="31" t="str">
        <f t="shared" si="113"/>
        <v>0 per 1000 0-17 yr olds</v>
      </c>
      <c r="M1930" s="31">
        <v>0</v>
      </c>
      <c r="N1930" s="31">
        <f t="shared" si="114"/>
        <v>0</v>
      </c>
    </row>
    <row r="1931" spans="1:14" x14ac:dyDescent="0.45">
      <c r="A1931" s="31" t="str">
        <f t="shared" si="112"/>
        <v>E06000054_Children placed in secure children's homes within LA_Number</v>
      </c>
      <c r="B1931" s="31" t="s">
        <v>462</v>
      </c>
      <c r="C1931" s="31" t="s">
        <v>463</v>
      </c>
      <c r="D1931" s="31" t="s">
        <v>229</v>
      </c>
      <c r="E1931" s="31">
        <v>2019</v>
      </c>
      <c r="F1931" s="31" t="s">
        <v>66</v>
      </c>
      <c r="G1931" s="26" t="s">
        <v>172</v>
      </c>
      <c r="H1931" s="31" t="s">
        <v>743</v>
      </c>
      <c r="I1931" s="31">
        <v>0</v>
      </c>
      <c r="J1931" s="31">
        <f>INDEX('LA lookup'!H:H,MATCH('Known to services raw data'!B1931,'LA lookup'!G:G,0))</f>
        <v>105692</v>
      </c>
      <c r="K1931" s="31">
        <v>0</v>
      </c>
      <c r="L1931" s="31" t="str">
        <f t="shared" si="113"/>
        <v>0 per 1000 0-17 yr olds</v>
      </c>
      <c r="M1931" s="31">
        <v>0</v>
      </c>
      <c r="N1931" s="31">
        <f t="shared" si="114"/>
        <v>0</v>
      </c>
    </row>
    <row r="1932" spans="1:14" x14ac:dyDescent="0.45">
      <c r="A1932" s="31" t="str">
        <f t="shared" si="112"/>
        <v>E06000030_Children placed in secure children's homes within LA_Number</v>
      </c>
      <c r="B1932" s="31" t="s">
        <v>434</v>
      </c>
      <c r="C1932" s="31" t="s">
        <v>435</v>
      </c>
      <c r="D1932" s="31" t="s">
        <v>229</v>
      </c>
      <c r="E1932" s="31">
        <v>2019</v>
      </c>
      <c r="F1932" s="31" t="s">
        <v>66</v>
      </c>
      <c r="G1932" s="26" t="s">
        <v>172</v>
      </c>
      <c r="H1932" s="31" t="s">
        <v>743</v>
      </c>
      <c r="I1932" s="31">
        <v>0</v>
      </c>
      <c r="J1932" s="31">
        <f>INDEX('LA lookup'!H:H,MATCH('Known to services raw data'!B1932,'LA lookup'!G:G,0))</f>
        <v>50239</v>
      </c>
      <c r="K1932" s="31">
        <v>0</v>
      </c>
      <c r="L1932" s="31" t="str">
        <f t="shared" si="113"/>
        <v>0 per 1000 0-17 yr olds</v>
      </c>
      <c r="M1932" s="31">
        <v>0</v>
      </c>
      <c r="N1932" s="31">
        <f t="shared" si="114"/>
        <v>0</v>
      </c>
    </row>
    <row r="1933" spans="1:14" x14ac:dyDescent="0.45">
      <c r="A1933" s="31" t="str">
        <f t="shared" si="112"/>
        <v>E06000036_Children placed in secure children's homes within LA_Number</v>
      </c>
      <c r="B1933" s="31" t="s">
        <v>257</v>
      </c>
      <c r="C1933" s="31" t="s">
        <v>258</v>
      </c>
      <c r="D1933" s="31" t="s">
        <v>229</v>
      </c>
      <c r="E1933" s="31">
        <v>2019</v>
      </c>
      <c r="F1933" s="31" t="s">
        <v>66</v>
      </c>
      <c r="G1933" s="26" t="s">
        <v>172</v>
      </c>
      <c r="H1933" s="31" t="s">
        <v>743</v>
      </c>
      <c r="I1933" s="31">
        <v>0</v>
      </c>
      <c r="J1933" s="31">
        <f>INDEX('LA lookup'!H:H,MATCH('Known to services raw data'!B1933,'LA lookup'!G:G,0))</f>
        <v>28336</v>
      </c>
      <c r="K1933" s="31">
        <v>0</v>
      </c>
      <c r="L1933" s="31" t="str">
        <f t="shared" si="113"/>
        <v>0 per 1000 0-17 yr olds</v>
      </c>
      <c r="M1933" s="31">
        <v>0</v>
      </c>
      <c r="N1933" s="31">
        <f t="shared" si="114"/>
        <v>0</v>
      </c>
    </row>
    <row r="1934" spans="1:14" x14ac:dyDescent="0.45">
      <c r="A1934" s="31" t="str">
        <f t="shared" si="112"/>
        <v>E06000040_Children placed in secure children's homes within LA_Number</v>
      </c>
      <c r="B1934" s="31" t="s">
        <v>555</v>
      </c>
      <c r="C1934" s="31" t="s">
        <v>727</v>
      </c>
      <c r="D1934" s="31" t="s">
        <v>229</v>
      </c>
      <c r="E1934" s="31">
        <v>2019</v>
      </c>
      <c r="F1934" s="31" t="s">
        <v>66</v>
      </c>
      <c r="G1934" s="26" t="s">
        <v>172</v>
      </c>
      <c r="H1934" s="31" t="s">
        <v>743</v>
      </c>
      <c r="I1934" s="31">
        <v>0</v>
      </c>
      <c r="J1934" s="31">
        <f>INDEX('LA lookup'!H:H,MATCH('Known to services raw data'!B1934,'LA lookup'!G:G,0))</f>
        <v>34604</v>
      </c>
      <c r="K1934" s="31">
        <v>0</v>
      </c>
      <c r="L1934" s="31" t="str">
        <f t="shared" si="113"/>
        <v>0 per 1000 0-17 yr olds</v>
      </c>
      <c r="M1934" s="31">
        <v>0</v>
      </c>
      <c r="N1934" s="31">
        <f t="shared" si="114"/>
        <v>0</v>
      </c>
    </row>
    <row r="1935" spans="1:14" x14ac:dyDescent="0.45">
      <c r="A1935" s="31" t="str">
        <f t="shared" si="112"/>
        <v>E06000037_Children placed in secure children's homes within LA_Number</v>
      </c>
      <c r="B1935" s="31" t="s">
        <v>456</v>
      </c>
      <c r="C1935" s="31" t="s">
        <v>457</v>
      </c>
      <c r="D1935" s="31" t="s">
        <v>229</v>
      </c>
      <c r="E1935" s="31">
        <v>2019</v>
      </c>
      <c r="F1935" s="31" t="s">
        <v>66</v>
      </c>
      <c r="G1935" s="26" t="s">
        <v>172</v>
      </c>
      <c r="H1935" s="31" t="s">
        <v>743</v>
      </c>
      <c r="I1935" s="31">
        <v>0</v>
      </c>
      <c r="J1935" s="31">
        <f>INDEX('LA lookup'!H:H,MATCH('Known to services raw data'!B1935,'LA lookup'!G:G,0))</f>
        <v>35623</v>
      </c>
      <c r="K1935" s="31">
        <v>0</v>
      </c>
      <c r="L1935" s="31" t="str">
        <f t="shared" si="113"/>
        <v>0 per 1000 0-17 yr olds</v>
      </c>
      <c r="M1935" s="31">
        <v>0</v>
      </c>
      <c r="N1935" s="31">
        <f t="shared" si="114"/>
        <v>0</v>
      </c>
    </row>
    <row r="1936" spans="1:14" x14ac:dyDescent="0.45">
      <c r="A1936" s="31" t="str">
        <f t="shared" si="112"/>
        <v>E06000038_Children placed in secure children's homes within LA_Number</v>
      </c>
      <c r="B1936" s="31" t="s">
        <v>557</v>
      </c>
      <c r="C1936" s="31" t="s">
        <v>726</v>
      </c>
      <c r="D1936" s="31" t="s">
        <v>229</v>
      </c>
      <c r="E1936" s="31">
        <v>2019</v>
      </c>
      <c r="F1936" s="31" t="s">
        <v>66</v>
      </c>
      <c r="G1936" s="26" t="s">
        <v>172</v>
      </c>
      <c r="H1936" s="31" t="s">
        <v>743</v>
      </c>
      <c r="I1936" s="31">
        <v>0</v>
      </c>
      <c r="J1936" s="31">
        <f>INDEX('LA lookup'!H:H,MATCH('Known to services raw data'!B1936,'LA lookup'!G:G,0))</f>
        <v>37080</v>
      </c>
      <c r="K1936" s="31">
        <v>0</v>
      </c>
      <c r="L1936" s="31" t="str">
        <f t="shared" si="113"/>
        <v>0 per 1000 0-17 yr olds</v>
      </c>
      <c r="M1936" s="31">
        <v>0</v>
      </c>
      <c r="N1936" s="31">
        <f t="shared" si="114"/>
        <v>0</v>
      </c>
    </row>
    <row r="1937" spans="1:14" x14ac:dyDescent="0.45">
      <c r="A1937" s="31" t="str">
        <f t="shared" si="112"/>
        <v>E06000039_Children placed in secure children's homes within LA_Number</v>
      </c>
      <c r="B1937" s="31" t="s">
        <v>404</v>
      </c>
      <c r="C1937" s="31" t="s">
        <v>405</v>
      </c>
      <c r="D1937" s="31" t="s">
        <v>229</v>
      </c>
      <c r="E1937" s="31">
        <v>2019</v>
      </c>
      <c r="F1937" s="31" t="s">
        <v>66</v>
      </c>
      <c r="G1937" s="26" t="s">
        <v>172</v>
      </c>
      <c r="H1937" s="31" t="s">
        <v>743</v>
      </c>
      <c r="I1937" s="31">
        <v>0</v>
      </c>
      <c r="J1937" s="31">
        <f>INDEX('LA lookup'!H:H,MATCH('Known to services raw data'!B1937,'LA lookup'!G:G,0))</f>
        <v>42699</v>
      </c>
      <c r="K1937" s="31">
        <v>0</v>
      </c>
      <c r="L1937" s="31" t="str">
        <f t="shared" si="113"/>
        <v>0 per 1000 0-17 yr olds</v>
      </c>
      <c r="M1937" s="31">
        <v>0</v>
      </c>
      <c r="N1937" s="31">
        <f t="shared" si="114"/>
        <v>0</v>
      </c>
    </row>
    <row r="1938" spans="1:14" x14ac:dyDescent="0.45">
      <c r="A1938" s="31" t="str">
        <f t="shared" si="112"/>
        <v>E06000041_Children placed in secure children's homes within LA_Number</v>
      </c>
      <c r="B1938" s="31" t="s">
        <v>466</v>
      </c>
      <c r="C1938" s="31" t="s">
        <v>467</v>
      </c>
      <c r="D1938" s="31" t="s">
        <v>229</v>
      </c>
      <c r="E1938" s="31">
        <v>2019</v>
      </c>
      <c r="F1938" s="31" t="s">
        <v>66</v>
      </c>
      <c r="G1938" s="26" t="s">
        <v>172</v>
      </c>
      <c r="H1938" s="31" t="s">
        <v>743</v>
      </c>
      <c r="I1938" s="31">
        <v>0</v>
      </c>
      <c r="J1938" s="31">
        <f>INDEX('LA lookup'!H:H,MATCH('Known to services raw data'!B1938,'LA lookup'!G:G,0))</f>
        <v>39532</v>
      </c>
      <c r="K1938" s="31">
        <v>0</v>
      </c>
      <c r="L1938" s="31" t="str">
        <f t="shared" si="113"/>
        <v>0 per 1000 0-17 yr olds</v>
      </c>
      <c r="M1938" s="31">
        <v>0</v>
      </c>
      <c r="N1938" s="31">
        <f t="shared" si="114"/>
        <v>0</v>
      </c>
    </row>
    <row r="1939" spans="1:14" x14ac:dyDescent="0.45">
      <c r="A1939" s="31" t="str">
        <f t="shared" si="112"/>
        <v>E10000003_Children placed in secure children's homes within LA_Number</v>
      </c>
      <c r="B1939" s="31" t="s">
        <v>275</v>
      </c>
      <c r="C1939" s="31" t="s">
        <v>276</v>
      </c>
      <c r="D1939" s="31" t="s">
        <v>229</v>
      </c>
      <c r="E1939" s="31">
        <v>2019</v>
      </c>
      <c r="F1939" s="31" t="s">
        <v>66</v>
      </c>
      <c r="G1939" s="26" t="s">
        <v>172</v>
      </c>
      <c r="H1939" s="31" t="s">
        <v>743</v>
      </c>
      <c r="I1939" s="31">
        <v>0</v>
      </c>
      <c r="J1939" s="31">
        <f>INDEX('LA lookup'!H:H,MATCH('Known to services raw data'!B1939,'LA lookup'!G:G,0))</f>
        <v>135719</v>
      </c>
      <c r="K1939" s="31">
        <v>0</v>
      </c>
      <c r="L1939" s="31" t="str">
        <f t="shared" si="113"/>
        <v>0 per 1000 0-17 yr olds</v>
      </c>
      <c r="M1939" s="31">
        <v>0</v>
      </c>
      <c r="N1939" s="31">
        <f t="shared" si="114"/>
        <v>0</v>
      </c>
    </row>
    <row r="1940" spans="1:14" x14ac:dyDescent="0.45">
      <c r="A1940" s="31" t="str">
        <f t="shared" si="112"/>
        <v>E06000031_Children placed in secure children's homes within LA_Number</v>
      </c>
      <c r="B1940" s="31" t="s">
        <v>379</v>
      </c>
      <c r="C1940" s="31" t="s">
        <v>380</v>
      </c>
      <c r="D1940" s="31" t="s">
        <v>229</v>
      </c>
      <c r="E1940" s="31">
        <v>2019</v>
      </c>
      <c r="F1940" s="31" t="s">
        <v>66</v>
      </c>
      <c r="G1940" s="26" t="s">
        <v>172</v>
      </c>
      <c r="H1940" s="31" t="s">
        <v>743</v>
      </c>
      <c r="I1940" s="31">
        <v>12</v>
      </c>
      <c r="J1940" s="31">
        <f>INDEX('LA lookup'!H:H,MATCH('Known to services raw data'!B1940,'LA lookup'!G:G,0))</f>
        <v>51137</v>
      </c>
      <c r="K1940" s="31">
        <v>2.3466374640671139E-4</v>
      </c>
      <c r="L1940" s="31" t="str">
        <f t="shared" si="113"/>
        <v>0.2 per 1000 0-17 yr olds</v>
      </c>
      <c r="M1940" s="31">
        <v>0.23466374640671139</v>
      </c>
      <c r="N1940" s="31">
        <f t="shared" si="114"/>
        <v>0</v>
      </c>
    </row>
    <row r="1941" spans="1:14" x14ac:dyDescent="0.45">
      <c r="A1941" s="31" t="str">
        <f t="shared" si="112"/>
        <v>E06000006_Children placed in secure children's homes within LA_Number</v>
      </c>
      <c r="B1941" s="31" t="s">
        <v>531</v>
      </c>
      <c r="C1941" s="31" t="s">
        <v>722</v>
      </c>
      <c r="D1941" s="31" t="s">
        <v>229</v>
      </c>
      <c r="E1941" s="31">
        <v>2019</v>
      </c>
      <c r="F1941" s="31" t="s">
        <v>66</v>
      </c>
      <c r="G1941" s="26" t="s">
        <v>172</v>
      </c>
      <c r="H1941" s="31" t="s">
        <v>743</v>
      </c>
      <c r="I1941" s="31">
        <v>0</v>
      </c>
      <c r="J1941" s="31">
        <f>INDEX('LA lookup'!H:H,MATCH('Known to services raw data'!B1941,'LA lookup'!G:G,0))</f>
        <v>28617</v>
      </c>
      <c r="K1941" s="31">
        <v>0</v>
      </c>
      <c r="L1941" s="31" t="str">
        <f t="shared" si="113"/>
        <v>0 per 1000 0-17 yr olds</v>
      </c>
      <c r="M1941" s="31">
        <v>0</v>
      </c>
      <c r="N1941" s="31">
        <f t="shared" si="114"/>
        <v>0</v>
      </c>
    </row>
    <row r="1942" spans="1:14" x14ac:dyDescent="0.45">
      <c r="A1942" s="31" t="str">
        <f t="shared" si="112"/>
        <v>E06000007_Children placed in secure children's homes within LA_Number</v>
      </c>
      <c r="B1942" s="31" t="s">
        <v>452</v>
      </c>
      <c r="C1942" s="31" t="s">
        <v>453</v>
      </c>
      <c r="D1942" s="31" t="s">
        <v>229</v>
      </c>
      <c r="E1942" s="31">
        <v>2019</v>
      </c>
      <c r="F1942" s="31" t="s">
        <v>66</v>
      </c>
      <c r="G1942" s="26" t="s">
        <v>172</v>
      </c>
      <c r="H1942" s="31" t="s">
        <v>743</v>
      </c>
      <c r="I1942" s="31">
        <v>0</v>
      </c>
      <c r="J1942" s="31">
        <f>INDEX('LA lookup'!H:H,MATCH('Known to services raw data'!B1942,'LA lookup'!G:G,0))</f>
        <v>44484</v>
      </c>
      <c r="K1942" s="31">
        <v>0</v>
      </c>
      <c r="L1942" s="31" t="str">
        <f t="shared" si="113"/>
        <v>0 per 1000 0-17 yr olds</v>
      </c>
      <c r="M1942" s="31">
        <v>0</v>
      </c>
      <c r="N1942" s="31">
        <f t="shared" si="114"/>
        <v>0</v>
      </c>
    </row>
    <row r="1943" spans="1:14" x14ac:dyDescent="0.45">
      <c r="A1943" s="31" t="str">
        <f t="shared" si="112"/>
        <v>E10000008_Children placed in secure children's homes within LA_Number</v>
      </c>
      <c r="B1943" s="31" t="s">
        <v>504</v>
      </c>
      <c r="C1943" s="31" t="s">
        <v>505</v>
      </c>
      <c r="D1943" s="31" t="s">
        <v>229</v>
      </c>
      <c r="E1943" s="31">
        <v>2019</v>
      </c>
      <c r="F1943" s="31" t="s">
        <v>66</v>
      </c>
      <c r="G1943" s="26" t="s">
        <v>172</v>
      </c>
      <c r="H1943" s="31" t="s">
        <v>743</v>
      </c>
      <c r="I1943" s="31">
        <v>6</v>
      </c>
      <c r="J1943" s="31">
        <f>INDEX('LA lookup'!H:H,MATCH('Known to services raw data'!B1943,'LA lookup'!G:G,0))</f>
        <v>145878</v>
      </c>
      <c r="K1943" s="31">
        <v>4.1130259531937649E-5</v>
      </c>
      <c r="L1943" s="31" t="str">
        <f t="shared" si="113"/>
        <v>0 per 1000 0-17 yr olds</v>
      </c>
      <c r="M1943" s="31">
        <v>4.1130259531937649E-2</v>
      </c>
      <c r="N1943" s="31">
        <f t="shared" si="114"/>
        <v>0</v>
      </c>
    </row>
    <row r="1944" spans="1:14" x14ac:dyDescent="0.45">
      <c r="A1944" s="31" t="str">
        <f t="shared" si="112"/>
        <v>E06000026_Children placed in secure children's homes within LA_Number</v>
      </c>
      <c r="B1944" s="31" t="s">
        <v>381</v>
      </c>
      <c r="C1944" s="31" t="s">
        <v>382</v>
      </c>
      <c r="D1944" s="31" t="s">
        <v>229</v>
      </c>
      <c r="E1944" s="31">
        <v>2019</v>
      </c>
      <c r="F1944" s="31" t="s">
        <v>66</v>
      </c>
      <c r="G1944" s="26" t="s">
        <v>172</v>
      </c>
      <c r="H1944" s="31" t="s">
        <v>743</v>
      </c>
      <c r="I1944" s="31">
        <v>0</v>
      </c>
      <c r="J1944" s="31">
        <f>INDEX('LA lookup'!H:H,MATCH('Known to services raw data'!B1944,'LA lookup'!G:G,0))</f>
        <v>52552</v>
      </c>
      <c r="K1944" s="31">
        <v>0</v>
      </c>
      <c r="L1944" s="31" t="str">
        <f t="shared" si="113"/>
        <v>0 per 1000 0-17 yr olds</v>
      </c>
      <c r="M1944" s="31">
        <v>0</v>
      </c>
      <c r="N1944" s="31">
        <f t="shared" si="114"/>
        <v>0</v>
      </c>
    </row>
    <row r="1945" spans="1:14" x14ac:dyDescent="0.45">
      <c r="A1945" s="31" t="str">
        <f t="shared" si="112"/>
        <v>E06000027_Children placed in secure children's homes within LA_Number</v>
      </c>
      <c r="B1945" s="31" t="s">
        <v>438</v>
      </c>
      <c r="C1945" s="31" t="s">
        <v>439</v>
      </c>
      <c r="D1945" s="31" t="s">
        <v>229</v>
      </c>
      <c r="E1945" s="31">
        <v>2019</v>
      </c>
      <c r="F1945" s="31" t="s">
        <v>66</v>
      </c>
      <c r="G1945" s="26" t="s">
        <v>172</v>
      </c>
      <c r="H1945" s="31" t="s">
        <v>743</v>
      </c>
      <c r="I1945" s="31">
        <v>0</v>
      </c>
      <c r="J1945" s="31">
        <f>INDEX('LA lookup'!H:H,MATCH('Known to services raw data'!B1945,'LA lookup'!G:G,0))</f>
        <v>25423</v>
      </c>
      <c r="K1945" s="31">
        <v>0</v>
      </c>
      <c r="L1945" s="31" t="str">
        <f t="shared" si="113"/>
        <v>0 per 1000 0-17 yr olds</v>
      </c>
      <c r="M1945" s="31">
        <v>0</v>
      </c>
      <c r="N1945" s="31">
        <f t="shared" si="114"/>
        <v>0</v>
      </c>
    </row>
    <row r="1946" spans="1:14" x14ac:dyDescent="0.45">
      <c r="A1946" s="31" t="str">
        <f t="shared" si="112"/>
        <v>E10000012_Children placed in secure children's homes within LA_Number</v>
      </c>
      <c r="B1946" s="31" t="s">
        <v>303</v>
      </c>
      <c r="C1946" s="31" t="s">
        <v>304</v>
      </c>
      <c r="D1946" s="31" t="s">
        <v>229</v>
      </c>
      <c r="E1946" s="31">
        <v>2019</v>
      </c>
      <c r="F1946" s="31" t="s">
        <v>66</v>
      </c>
      <c r="G1946" s="26" t="s">
        <v>172</v>
      </c>
      <c r="H1946" s="31" t="s">
        <v>743</v>
      </c>
      <c r="I1946" s="31">
        <v>0</v>
      </c>
      <c r="J1946" s="31">
        <f>INDEX('LA lookup'!H:H,MATCH('Known to services raw data'!B1946,'LA lookup'!G:G,0))</f>
        <v>311172</v>
      </c>
      <c r="K1946" s="31">
        <v>0</v>
      </c>
      <c r="L1946" s="31" t="str">
        <f t="shared" si="113"/>
        <v>0 per 1000 0-17 yr olds</v>
      </c>
      <c r="M1946" s="31">
        <v>0</v>
      </c>
      <c r="N1946" s="31">
        <f t="shared" si="114"/>
        <v>0</v>
      </c>
    </row>
    <row r="1947" spans="1:14" x14ac:dyDescent="0.45">
      <c r="A1947" s="31" t="str">
        <f t="shared" si="112"/>
        <v>E06000033_Children placed in secure children's homes within LA_Number</v>
      </c>
      <c r="B1947" s="31" t="s">
        <v>412</v>
      </c>
      <c r="C1947" s="31" t="s">
        <v>413</v>
      </c>
      <c r="D1947" s="31" t="s">
        <v>229</v>
      </c>
      <c r="E1947" s="31">
        <v>2019</v>
      </c>
      <c r="F1947" s="31" t="s">
        <v>66</v>
      </c>
      <c r="G1947" s="26" t="s">
        <v>172</v>
      </c>
      <c r="H1947" s="31" t="s">
        <v>743</v>
      </c>
      <c r="I1947" s="31">
        <v>0</v>
      </c>
      <c r="J1947" s="31">
        <f>INDEX('LA lookup'!H:H,MATCH('Known to services raw data'!B1947,'LA lookup'!G:G,0))</f>
        <v>39540</v>
      </c>
      <c r="K1947" s="31">
        <v>0</v>
      </c>
      <c r="L1947" s="31" t="str">
        <f t="shared" si="113"/>
        <v>0 per 1000 0-17 yr olds</v>
      </c>
      <c r="M1947" s="31">
        <v>0</v>
      </c>
      <c r="N1947" s="31">
        <f t="shared" si="114"/>
        <v>0</v>
      </c>
    </row>
    <row r="1948" spans="1:14" x14ac:dyDescent="0.45">
      <c r="A1948" s="31" t="str">
        <f t="shared" si="112"/>
        <v>E06000034_Children placed in secure children's homes within LA_Number</v>
      </c>
      <c r="B1948" s="31" t="s">
        <v>493</v>
      </c>
      <c r="C1948" s="31" t="s">
        <v>731</v>
      </c>
      <c r="D1948" s="31" t="s">
        <v>229</v>
      </c>
      <c r="E1948" s="31">
        <v>2019</v>
      </c>
      <c r="F1948" s="31" t="s">
        <v>66</v>
      </c>
      <c r="G1948" s="26" t="s">
        <v>172</v>
      </c>
      <c r="H1948" s="31" t="s">
        <v>743</v>
      </c>
      <c r="I1948" s="31">
        <v>0</v>
      </c>
      <c r="J1948" s="31">
        <f>INDEX('LA lookup'!H:H,MATCH('Known to services raw data'!B1948,'LA lookup'!G:G,0))</f>
        <v>43762</v>
      </c>
      <c r="K1948" s="31">
        <v>0</v>
      </c>
      <c r="L1948" s="31" t="str">
        <f t="shared" si="113"/>
        <v>0 per 1000 0-17 yr olds</v>
      </c>
      <c r="M1948" s="31">
        <v>0</v>
      </c>
      <c r="N1948" s="31">
        <f t="shared" si="114"/>
        <v>0</v>
      </c>
    </row>
    <row r="1949" spans="1:14" x14ac:dyDescent="0.45">
      <c r="A1949" s="31" t="str">
        <f t="shared" si="112"/>
        <v>E06000019_Children placed in secure children's homes within LA_Number</v>
      </c>
      <c r="B1949" s="31" t="s">
        <v>317</v>
      </c>
      <c r="C1949" s="31" t="s">
        <v>318</v>
      </c>
      <c r="D1949" s="31" t="s">
        <v>229</v>
      </c>
      <c r="E1949" s="31">
        <v>2019</v>
      </c>
      <c r="F1949" s="31" t="s">
        <v>66</v>
      </c>
      <c r="G1949" s="26" t="s">
        <v>172</v>
      </c>
      <c r="H1949" s="31" t="s">
        <v>743</v>
      </c>
      <c r="I1949" s="31">
        <v>0</v>
      </c>
      <c r="J1949" s="31">
        <f>INDEX('LA lookup'!H:H,MATCH('Known to services raw data'!B1949,'LA lookup'!G:G,0))</f>
        <v>36103</v>
      </c>
      <c r="K1949" s="31">
        <v>0</v>
      </c>
      <c r="L1949" s="31" t="str">
        <f t="shared" si="113"/>
        <v>0 per 1000 0-17 yr olds</v>
      </c>
      <c r="M1949" s="31">
        <v>0</v>
      </c>
      <c r="N1949" s="31">
        <f t="shared" si="114"/>
        <v>0</v>
      </c>
    </row>
    <row r="1950" spans="1:14" x14ac:dyDescent="0.45">
      <c r="A1950" s="31" t="str">
        <f t="shared" si="112"/>
        <v>E10000034_Children placed in secure children's homes within LA_Number</v>
      </c>
      <c r="B1950" s="31" t="s">
        <v>470</v>
      </c>
      <c r="C1950" s="31" t="s">
        <v>471</v>
      </c>
      <c r="D1950" s="31" t="s">
        <v>229</v>
      </c>
      <c r="E1950" s="31">
        <v>2019</v>
      </c>
      <c r="F1950" s="31" t="s">
        <v>66</v>
      </c>
      <c r="G1950" s="26" t="s">
        <v>172</v>
      </c>
      <c r="H1950" s="31" t="s">
        <v>743</v>
      </c>
      <c r="I1950" s="31">
        <v>0</v>
      </c>
      <c r="J1950" s="31">
        <f>INDEX('LA lookup'!H:H,MATCH('Known to services raw data'!B1950,'LA lookup'!G:G,0))</f>
        <v>117783</v>
      </c>
      <c r="K1950" s="31">
        <v>0</v>
      </c>
      <c r="L1950" s="31" t="str">
        <f t="shared" si="113"/>
        <v>0 per 1000 0-17 yr olds</v>
      </c>
      <c r="M1950" s="31">
        <v>0</v>
      </c>
      <c r="N1950" s="31">
        <f t="shared" si="114"/>
        <v>0</v>
      </c>
    </row>
    <row r="1951" spans="1:14" x14ac:dyDescent="0.45">
      <c r="A1951" s="31" t="str">
        <f t="shared" si="112"/>
        <v>E10000016_Children placed in secure children's homes within LA_Number</v>
      </c>
      <c r="B1951" s="31" t="s">
        <v>327</v>
      </c>
      <c r="C1951" s="31" t="s">
        <v>328</v>
      </c>
      <c r="D1951" s="31" t="s">
        <v>229</v>
      </c>
      <c r="E1951" s="31">
        <v>2019</v>
      </c>
      <c r="F1951" s="31" t="s">
        <v>66</v>
      </c>
      <c r="G1951" s="26" t="s">
        <v>172</v>
      </c>
      <c r="H1951" s="31" t="s">
        <v>743</v>
      </c>
      <c r="I1951" s="31">
        <v>0</v>
      </c>
      <c r="J1951" s="31">
        <f>INDEX('LA lookup'!H:H,MATCH('Known to services raw data'!B1951,'LA lookup'!G:G,0))</f>
        <v>340140</v>
      </c>
      <c r="K1951" s="31">
        <v>0</v>
      </c>
      <c r="L1951" s="31" t="str">
        <f t="shared" si="113"/>
        <v>0 per 1000 0-17 yr olds</v>
      </c>
      <c r="M1951" s="31">
        <v>0</v>
      </c>
      <c r="N1951" s="31">
        <f t="shared" si="114"/>
        <v>0</v>
      </c>
    </row>
    <row r="1952" spans="1:14" x14ac:dyDescent="0.45">
      <c r="A1952" s="31" t="str">
        <f t="shared" si="112"/>
        <v>E06000035_Children placed in secure children's homes within LA_Number</v>
      </c>
      <c r="B1952" s="31" t="s">
        <v>351</v>
      </c>
      <c r="C1952" s="31" t="s">
        <v>352</v>
      </c>
      <c r="D1952" s="31" t="s">
        <v>229</v>
      </c>
      <c r="E1952" s="31">
        <v>2019</v>
      </c>
      <c r="F1952" s="31" t="s">
        <v>66</v>
      </c>
      <c r="G1952" s="26" t="s">
        <v>172</v>
      </c>
      <c r="H1952" s="31" t="s">
        <v>743</v>
      </c>
      <c r="I1952" s="31">
        <v>0</v>
      </c>
      <c r="J1952" s="31">
        <f>INDEX('LA lookup'!H:H,MATCH('Known to services raw data'!B1952,'LA lookup'!G:G,0))</f>
        <v>64391</v>
      </c>
      <c r="K1952" s="31">
        <v>0</v>
      </c>
      <c r="L1952" s="31" t="str">
        <f t="shared" si="113"/>
        <v>0 per 1000 0-17 yr olds</v>
      </c>
      <c r="M1952" s="31">
        <v>0</v>
      </c>
      <c r="N1952" s="31">
        <f t="shared" si="114"/>
        <v>0</v>
      </c>
    </row>
    <row r="1953" spans="1:14" x14ac:dyDescent="0.45">
      <c r="A1953" s="31" t="str">
        <f t="shared" si="112"/>
        <v>E10000017_Children placed in secure children's homes within LA_Number</v>
      </c>
      <c r="B1953" s="31" t="s">
        <v>337</v>
      </c>
      <c r="C1953" s="31" t="s">
        <v>338</v>
      </c>
      <c r="D1953" s="31" t="s">
        <v>229</v>
      </c>
      <c r="E1953" s="31">
        <v>2019</v>
      </c>
      <c r="F1953" s="31" t="s">
        <v>66</v>
      </c>
      <c r="G1953" s="26" t="s">
        <v>172</v>
      </c>
      <c r="H1953" s="31" t="s">
        <v>743</v>
      </c>
      <c r="I1953" s="31">
        <v>0</v>
      </c>
      <c r="J1953" s="31">
        <f>INDEX('LA lookup'!H:H,MATCH('Known to services raw data'!B1953,'LA lookup'!G:G,0))</f>
        <v>249727</v>
      </c>
      <c r="K1953" s="31">
        <v>0</v>
      </c>
      <c r="L1953" s="31" t="str">
        <f t="shared" si="113"/>
        <v>0 per 1000 0-17 yr olds</v>
      </c>
      <c r="M1953" s="31">
        <v>0</v>
      </c>
      <c r="N1953" s="31">
        <f t="shared" si="114"/>
        <v>0</v>
      </c>
    </row>
    <row r="1954" spans="1:14" x14ac:dyDescent="0.45">
      <c r="A1954" s="31" t="str">
        <f t="shared" si="112"/>
        <v>E06000008_Children placed in secure children's homes within LA_Number</v>
      </c>
      <c r="B1954" s="31" t="s">
        <v>247</v>
      </c>
      <c r="C1954" s="31" t="s">
        <v>248</v>
      </c>
      <c r="D1954" s="31" t="s">
        <v>229</v>
      </c>
      <c r="E1954" s="31">
        <v>2019</v>
      </c>
      <c r="F1954" s="31" t="s">
        <v>66</v>
      </c>
      <c r="G1954" s="26" t="s">
        <v>172</v>
      </c>
      <c r="H1954" s="31" t="s">
        <v>743</v>
      </c>
      <c r="I1954" s="31">
        <v>0</v>
      </c>
      <c r="J1954" s="31">
        <f>INDEX('LA lookup'!H:H,MATCH('Known to services raw data'!B1954,'LA lookup'!G:G,0))</f>
        <v>38481</v>
      </c>
      <c r="K1954" s="31">
        <v>0</v>
      </c>
      <c r="L1954" s="31" t="str">
        <f t="shared" si="113"/>
        <v>0 per 1000 0-17 yr olds</v>
      </c>
      <c r="M1954" s="31">
        <v>0</v>
      </c>
      <c r="N1954" s="31">
        <f t="shared" si="114"/>
        <v>0</v>
      </c>
    </row>
    <row r="1955" spans="1:14" x14ac:dyDescent="0.45">
      <c r="A1955" s="31" t="str">
        <f t="shared" si="112"/>
        <v>E06000009_Children placed in secure children's homes within LA_Number</v>
      </c>
      <c r="B1955" s="31" t="s">
        <v>249</v>
      </c>
      <c r="C1955" s="31" t="s">
        <v>250</v>
      </c>
      <c r="D1955" s="31" t="s">
        <v>229</v>
      </c>
      <c r="E1955" s="31">
        <v>2019</v>
      </c>
      <c r="F1955" s="31" t="s">
        <v>66</v>
      </c>
      <c r="G1955" s="26" t="s">
        <v>172</v>
      </c>
      <c r="H1955" s="31" t="s">
        <v>743</v>
      </c>
      <c r="I1955" s="31">
        <v>0</v>
      </c>
      <c r="J1955" s="31">
        <f>INDEX('LA lookup'!H:H,MATCH('Known to services raw data'!B1955,'LA lookup'!G:G,0))</f>
        <v>28904</v>
      </c>
      <c r="K1955" s="31">
        <v>0</v>
      </c>
      <c r="L1955" s="31" t="str">
        <f t="shared" si="113"/>
        <v>0 per 1000 0-17 yr olds</v>
      </c>
      <c r="M1955" s="31">
        <v>0</v>
      </c>
      <c r="N1955" s="31">
        <f t="shared" si="114"/>
        <v>0</v>
      </c>
    </row>
    <row r="1956" spans="1:14" x14ac:dyDescent="0.45">
      <c r="A1956" s="31" t="str">
        <f t="shared" si="112"/>
        <v>E10000024_Children placed in secure children's homes within LA_Number</v>
      </c>
      <c r="B1956" s="31" t="s">
        <v>572</v>
      </c>
      <c r="C1956" s="31" t="s">
        <v>573</v>
      </c>
      <c r="D1956" s="31" t="s">
        <v>229</v>
      </c>
      <c r="E1956" s="31">
        <v>2019</v>
      </c>
      <c r="F1956" s="31" t="s">
        <v>66</v>
      </c>
      <c r="G1956" s="26" t="s">
        <v>172</v>
      </c>
      <c r="H1956" s="31" t="s">
        <v>743</v>
      </c>
      <c r="I1956" s="31">
        <v>10</v>
      </c>
      <c r="J1956" s="31">
        <f>INDEX('LA lookup'!H:H,MATCH('Known to services raw data'!B1956,'LA lookup'!G:G,0))</f>
        <v>166542</v>
      </c>
      <c r="K1956" s="31">
        <v>6.0044913595369335E-5</v>
      </c>
      <c r="L1956" s="31" t="str">
        <f t="shared" si="113"/>
        <v>0.1 per 1000 0-17 yr olds</v>
      </c>
      <c r="M1956" s="31">
        <v>6.0044913595369336E-2</v>
      </c>
      <c r="N1956" s="31">
        <f t="shared" si="114"/>
        <v>0</v>
      </c>
    </row>
    <row r="1957" spans="1:14" x14ac:dyDescent="0.45">
      <c r="A1957" s="31" t="str">
        <f t="shared" si="112"/>
        <v>E06000018_Children placed in secure children's homes within LA_Number</v>
      </c>
      <c r="B1957" s="31" t="s">
        <v>373</v>
      </c>
      <c r="C1957" s="31" t="s">
        <v>374</v>
      </c>
      <c r="D1957" s="31" t="s">
        <v>229</v>
      </c>
      <c r="E1957" s="31">
        <v>2019</v>
      </c>
      <c r="F1957" s="31" t="s">
        <v>66</v>
      </c>
      <c r="G1957" s="26" t="s">
        <v>172</v>
      </c>
      <c r="H1957" s="31" t="s">
        <v>743</v>
      </c>
      <c r="I1957" s="31">
        <v>0</v>
      </c>
      <c r="J1957" s="31">
        <f>INDEX('LA lookup'!H:H,MATCH('Known to services raw data'!B1957,'LA lookup'!G:G,0))</f>
        <v>68651</v>
      </c>
      <c r="K1957" s="31">
        <v>0</v>
      </c>
      <c r="L1957" s="31" t="str">
        <f t="shared" si="113"/>
        <v>0 per 1000 0-17 yr olds</v>
      </c>
      <c r="M1957" s="31">
        <v>0</v>
      </c>
      <c r="N1957" s="31">
        <f t="shared" si="114"/>
        <v>0</v>
      </c>
    </row>
    <row r="1958" spans="1:14" x14ac:dyDescent="0.45">
      <c r="A1958" s="31" t="str">
        <f t="shared" si="112"/>
        <v>E06000051_Children placed in secure children's homes within LA_Number</v>
      </c>
      <c r="B1958" s="31" t="s">
        <v>403</v>
      </c>
      <c r="C1958" s="31" t="s">
        <v>166</v>
      </c>
      <c r="D1958" s="31" t="s">
        <v>229</v>
      </c>
      <c r="E1958" s="31">
        <v>2019</v>
      </c>
      <c r="F1958" s="31" t="s">
        <v>66</v>
      </c>
      <c r="G1958" s="26" t="s">
        <v>172</v>
      </c>
      <c r="H1958" s="31" t="s">
        <v>743</v>
      </c>
      <c r="I1958" s="31">
        <v>0</v>
      </c>
      <c r="J1958" s="31">
        <f>INDEX('LA lookup'!H:H,MATCH('Known to services raw data'!B1958,'LA lookup'!G:G,0))</f>
        <v>59839</v>
      </c>
      <c r="K1958" s="31">
        <v>0</v>
      </c>
      <c r="L1958" s="31" t="str">
        <f t="shared" si="113"/>
        <v>0 per 1000 0-17 yr olds</v>
      </c>
      <c r="M1958" s="31">
        <v>0</v>
      </c>
      <c r="N1958" s="31">
        <f t="shared" si="114"/>
        <v>0</v>
      </c>
    </row>
    <row r="1959" spans="1:14" x14ac:dyDescent="0.45">
      <c r="A1959" s="31" t="str">
        <f t="shared" si="112"/>
        <v>E06000020_Children placed in secure children's homes within LA_Number</v>
      </c>
      <c r="B1959" s="31" t="s">
        <v>570</v>
      </c>
      <c r="C1959" s="31" t="s">
        <v>730</v>
      </c>
      <c r="D1959" s="31" t="s">
        <v>229</v>
      </c>
      <c r="E1959" s="31">
        <v>2019</v>
      </c>
      <c r="F1959" s="31" t="s">
        <v>66</v>
      </c>
      <c r="G1959" s="26" t="s">
        <v>172</v>
      </c>
      <c r="H1959" s="31" t="s">
        <v>743</v>
      </c>
      <c r="I1959" s="31">
        <v>0</v>
      </c>
      <c r="J1959" s="31">
        <f>INDEX('LA lookup'!H:H,MATCH('Known to services raw data'!B1959,'LA lookup'!G:G,0))</f>
        <v>40620</v>
      </c>
      <c r="K1959" s="31">
        <v>0</v>
      </c>
      <c r="L1959" s="31" t="str">
        <f t="shared" si="113"/>
        <v>0 per 1000 0-17 yr olds</v>
      </c>
      <c r="M1959" s="31">
        <v>0</v>
      </c>
      <c r="N1959" s="31">
        <f t="shared" si="114"/>
        <v>0</v>
      </c>
    </row>
    <row r="1960" spans="1:14" x14ac:dyDescent="0.45">
      <c r="A1960" s="31" t="str">
        <f t="shared" si="112"/>
        <v>E06000049_Children placed in secure children's homes within LA_Number</v>
      </c>
      <c r="B1960" s="31" t="s">
        <v>541</v>
      </c>
      <c r="C1960" s="31" t="s">
        <v>718</v>
      </c>
      <c r="D1960" s="31" t="s">
        <v>229</v>
      </c>
      <c r="E1960" s="31">
        <v>2019</v>
      </c>
      <c r="F1960" s="31" t="s">
        <v>66</v>
      </c>
      <c r="G1960" s="26" t="s">
        <v>172</v>
      </c>
      <c r="H1960" s="31" t="s">
        <v>743</v>
      </c>
      <c r="I1960" s="31">
        <v>0</v>
      </c>
      <c r="J1960" s="31">
        <f>INDEX('LA lookup'!H:H,MATCH('Known to services raw data'!B1960,'LA lookup'!G:G,0))</f>
        <v>76523</v>
      </c>
      <c r="K1960" s="31">
        <v>0</v>
      </c>
      <c r="L1960" s="31" t="str">
        <f t="shared" si="113"/>
        <v>0 per 1000 0-17 yr olds</v>
      </c>
      <c r="M1960" s="31">
        <v>0</v>
      </c>
      <c r="N1960" s="31">
        <f t="shared" si="114"/>
        <v>0</v>
      </c>
    </row>
    <row r="1961" spans="1:14" x14ac:dyDescent="0.45">
      <c r="A1961" s="31" t="str">
        <f t="shared" si="112"/>
        <v>E06000050_Children placed in secure children's homes within LA_Number</v>
      </c>
      <c r="B1961" s="31" t="s">
        <v>281</v>
      </c>
      <c r="C1961" s="31" t="s">
        <v>282</v>
      </c>
      <c r="D1961" s="31" t="s">
        <v>229</v>
      </c>
      <c r="E1961" s="31">
        <v>2019</v>
      </c>
      <c r="F1961" s="31" t="s">
        <v>66</v>
      </c>
      <c r="G1961" s="26" t="s">
        <v>172</v>
      </c>
      <c r="H1961" s="31" t="s">
        <v>743</v>
      </c>
      <c r="I1961" s="31">
        <v>0</v>
      </c>
      <c r="J1961" s="31">
        <f>INDEX('LA lookup'!H:H,MATCH('Known to services raw data'!B1961,'LA lookup'!G:G,0))</f>
        <v>68054</v>
      </c>
      <c r="K1961" s="31">
        <v>0</v>
      </c>
      <c r="L1961" s="31" t="str">
        <f t="shared" si="113"/>
        <v>0 per 1000 0-17 yr olds</v>
      </c>
      <c r="M1961" s="31">
        <v>0</v>
      </c>
      <c r="N1961" s="31">
        <f t="shared" si="114"/>
        <v>0</v>
      </c>
    </row>
    <row r="1962" spans="1:14" x14ac:dyDescent="0.45">
      <c r="A1962" s="31" t="str">
        <f t="shared" si="112"/>
        <v>E06000052_Children placed in secure children's homes within LA_Number</v>
      </c>
      <c r="B1962" s="31" t="s">
        <v>482</v>
      </c>
      <c r="C1962" s="31" t="s">
        <v>720</v>
      </c>
      <c r="D1962" s="31" t="s">
        <v>229</v>
      </c>
      <c r="E1962" s="31">
        <v>2019</v>
      </c>
      <c r="F1962" s="31" t="s">
        <v>66</v>
      </c>
      <c r="G1962" s="26" t="s">
        <v>172</v>
      </c>
      <c r="H1962" s="31" t="s">
        <v>743</v>
      </c>
      <c r="I1962" s="31">
        <v>0</v>
      </c>
      <c r="J1962" s="31">
        <f>INDEX('LA lookup'!H:H,MATCH('Known to services raw data'!B1962,'LA lookup'!G:G,0))</f>
        <v>107810</v>
      </c>
      <c r="K1962" s="31">
        <v>0</v>
      </c>
      <c r="L1962" s="31" t="str">
        <f t="shared" si="113"/>
        <v>0 per 1000 0-17 yr olds</v>
      </c>
      <c r="M1962" s="31">
        <v>0</v>
      </c>
      <c r="N1962" s="31">
        <f t="shared" si="114"/>
        <v>0</v>
      </c>
    </row>
    <row r="1963" spans="1:14" x14ac:dyDescent="0.45">
      <c r="A1963" s="31" t="str">
        <f t="shared" si="112"/>
        <v>E10000006_Children placed in secure children's homes within LA_Number</v>
      </c>
      <c r="B1963" s="31" t="s">
        <v>285</v>
      </c>
      <c r="C1963" s="31" t="s">
        <v>286</v>
      </c>
      <c r="D1963" s="31" t="s">
        <v>229</v>
      </c>
      <c r="E1963" s="31">
        <v>2019</v>
      </c>
      <c r="F1963" s="31" t="s">
        <v>66</v>
      </c>
      <c r="G1963" s="26" t="s">
        <v>172</v>
      </c>
      <c r="H1963" s="31" t="s">
        <v>743</v>
      </c>
      <c r="I1963" s="31">
        <v>0</v>
      </c>
      <c r="J1963" s="31">
        <f>INDEX('LA lookup'!H:H,MATCH('Known to services raw data'!B1963,'LA lookup'!G:G,0))</f>
        <v>92500</v>
      </c>
      <c r="K1963" s="31">
        <v>0</v>
      </c>
      <c r="L1963" s="31" t="str">
        <f t="shared" si="113"/>
        <v>0 per 1000 0-17 yr olds</v>
      </c>
      <c r="M1963" s="31">
        <v>0</v>
      </c>
      <c r="N1963" s="31">
        <f t="shared" si="114"/>
        <v>0</v>
      </c>
    </row>
    <row r="1964" spans="1:14" x14ac:dyDescent="0.45">
      <c r="A1964" s="31" t="str">
        <f t="shared" si="112"/>
        <v>E10000013_Children placed in secure children's homes within LA_Number</v>
      </c>
      <c r="B1964" s="31" t="s">
        <v>307</v>
      </c>
      <c r="C1964" s="31" t="s">
        <v>308</v>
      </c>
      <c r="D1964" s="31" t="s">
        <v>229</v>
      </c>
      <c r="E1964" s="31">
        <v>2019</v>
      </c>
      <c r="F1964" s="31" t="s">
        <v>66</v>
      </c>
      <c r="G1964" s="26" t="s">
        <v>172</v>
      </c>
      <c r="H1964" s="31" t="s">
        <v>743</v>
      </c>
      <c r="I1964" s="31">
        <v>0</v>
      </c>
      <c r="J1964" s="31">
        <f>INDEX('LA lookup'!H:H,MATCH('Known to services raw data'!B1964,'LA lookup'!G:G,0))</f>
        <v>128136</v>
      </c>
      <c r="K1964" s="31">
        <v>0</v>
      </c>
      <c r="L1964" s="31" t="str">
        <f t="shared" si="113"/>
        <v>0 per 1000 0-17 yr olds</v>
      </c>
      <c r="M1964" s="31">
        <v>0</v>
      </c>
      <c r="N1964" s="31">
        <f t="shared" si="114"/>
        <v>0</v>
      </c>
    </row>
    <row r="1965" spans="1:14" x14ac:dyDescent="0.45">
      <c r="A1965" s="31" t="str">
        <f t="shared" si="112"/>
        <v>E10000015_Children placed in secure children's homes within LA_Number</v>
      </c>
      <c r="B1965" s="31" t="s">
        <v>319</v>
      </c>
      <c r="C1965" s="31" t="s">
        <v>320</v>
      </c>
      <c r="D1965" s="31" t="s">
        <v>229</v>
      </c>
      <c r="E1965" s="31">
        <v>2019</v>
      </c>
      <c r="F1965" s="31" t="s">
        <v>66</v>
      </c>
      <c r="G1965" s="26" t="s">
        <v>172</v>
      </c>
      <c r="H1965" s="31" t="s">
        <v>743</v>
      </c>
      <c r="I1965" s="31">
        <v>0</v>
      </c>
      <c r="J1965" s="31">
        <f>INDEX('LA lookup'!H:H,MATCH('Known to services raw data'!B1965,'LA lookup'!G:G,0))</f>
        <v>271005</v>
      </c>
      <c r="K1965" s="31">
        <v>0</v>
      </c>
      <c r="L1965" s="31" t="str">
        <f t="shared" si="113"/>
        <v>0 per 1000 0-17 yr olds</v>
      </c>
      <c r="M1965" s="31">
        <v>0</v>
      </c>
      <c r="N1965" s="31">
        <f t="shared" si="114"/>
        <v>0</v>
      </c>
    </row>
    <row r="1966" spans="1:14" x14ac:dyDescent="0.45">
      <c r="A1966" s="31" t="str">
        <f t="shared" si="112"/>
        <v>E06000046_Children placed in secure children's homes within LA_Number</v>
      </c>
      <c r="B1966" s="31" t="s">
        <v>325</v>
      </c>
      <c r="C1966" s="31" t="s">
        <v>326</v>
      </c>
      <c r="D1966" s="31" t="s">
        <v>229</v>
      </c>
      <c r="E1966" s="31">
        <v>2019</v>
      </c>
      <c r="F1966" s="31" t="s">
        <v>66</v>
      </c>
      <c r="G1966" s="26" t="s">
        <v>172</v>
      </c>
      <c r="H1966" s="31" t="s">
        <v>743</v>
      </c>
      <c r="I1966" s="31">
        <v>0</v>
      </c>
      <c r="J1966" s="31">
        <f>INDEX('LA lookup'!H:H,MATCH('Known to services raw data'!B1966,'LA lookup'!G:G,0))</f>
        <v>24869</v>
      </c>
      <c r="K1966" s="31">
        <v>0</v>
      </c>
      <c r="L1966" s="31" t="str">
        <f t="shared" si="113"/>
        <v>0 per 1000 0-17 yr olds</v>
      </c>
      <c r="M1966" s="31">
        <v>0</v>
      </c>
      <c r="N1966" s="31">
        <f t="shared" si="114"/>
        <v>0</v>
      </c>
    </row>
    <row r="1967" spans="1:14" x14ac:dyDescent="0.45">
      <c r="A1967" s="31" t="str">
        <f t="shared" si="112"/>
        <v>E10000019_Children placed in secure children's homes within LA_Number</v>
      </c>
      <c r="B1967" s="31" t="s">
        <v>345</v>
      </c>
      <c r="C1967" s="31" t="s">
        <v>346</v>
      </c>
      <c r="D1967" s="31" t="s">
        <v>229</v>
      </c>
      <c r="E1967" s="31">
        <v>2019</v>
      </c>
      <c r="F1967" s="31" t="s">
        <v>66</v>
      </c>
      <c r="G1967" s="26" t="s">
        <v>172</v>
      </c>
      <c r="H1967" s="31" t="s">
        <v>743</v>
      </c>
      <c r="I1967" s="31" t="s">
        <v>1280</v>
      </c>
      <c r="J1967" s="31">
        <f>INDEX('LA lookup'!H:H,MATCH('Known to services raw data'!B1967,'LA lookup'!G:G,0))</f>
        <v>145641</v>
      </c>
      <c r="K1967" s="31" t="s">
        <v>1280</v>
      </c>
      <c r="L1967" s="31" t="str">
        <f t="shared" si="113"/>
        <v>N/A</v>
      </c>
      <c r="M1967" s="31" t="s">
        <v>70</v>
      </c>
      <c r="N1967" s="31">
        <f t="shared" si="114"/>
        <v>0</v>
      </c>
    </row>
    <row r="1968" spans="1:14" x14ac:dyDescent="0.45">
      <c r="A1968" s="31" t="str">
        <f t="shared" si="112"/>
        <v>E10000020_Children placed in secure children's homes within LA_Number</v>
      </c>
      <c r="B1968" s="31" t="s">
        <v>361</v>
      </c>
      <c r="C1968" s="31" t="s">
        <v>362</v>
      </c>
      <c r="D1968" s="31" t="s">
        <v>229</v>
      </c>
      <c r="E1968" s="31">
        <v>2019</v>
      </c>
      <c r="F1968" s="31" t="s">
        <v>66</v>
      </c>
      <c r="G1968" s="26" t="s">
        <v>172</v>
      </c>
      <c r="H1968" s="31" t="s">
        <v>743</v>
      </c>
      <c r="I1968" s="31">
        <v>0</v>
      </c>
      <c r="J1968" s="31">
        <f>INDEX('LA lookup'!H:H,MATCH('Known to services raw data'!B1968,'LA lookup'!G:G,0))</f>
        <v>170810</v>
      </c>
      <c r="K1968" s="31">
        <v>0</v>
      </c>
      <c r="L1968" s="31" t="str">
        <f t="shared" si="113"/>
        <v>0 per 1000 0-17 yr olds</v>
      </c>
      <c r="M1968" s="31">
        <v>0</v>
      </c>
      <c r="N1968" s="31">
        <f t="shared" si="114"/>
        <v>0</v>
      </c>
    </row>
    <row r="1969" spans="1:14" x14ac:dyDescent="0.45">
      <c r="A1969" s="31" t="str">
        <f t="shared" si="112"/>
        <v>E10000021_Children placed in secure children's homes within LA_Number</v>
      </c>
      <c r="B1969" s="31" t="s">
        <v>371</v>
      </c>
      <c r="C1969" s="31" t="s">
        <v>372</v>
      </c>
      <c r="D1969" s="31" t="s">
        <v>229</v>
      </c>
      <c r="E1969" s="31">
        <v>2019</v>
      </c>
      <c r="F1969" s="31" t="s">
        <v>66</v>
      </c>
      <c r="G1969" s="26" t="s">
        <v>172</v>
      </c>
      <c r="H1969" s="31" t="s">
        <v>743</v>
      </c>
      <c r="I1969" s="31">
        <v>11</v>
      </c>
      <c r="J1969" s="31">
        <f>INDEX('LA lookup'!H:H,MATCH('Known to services raw data'!B1969,'LA lookup'!G:G,0))</f>
        <v>170235</v>
      </c>
      <c r="K1969" s="31">
        <v>6.4616559461920292E-5</v>
      </c>
      <c r="L1969" s="31" t="str">
        <f t="shared" si="113"/>
        <v>0.1 per 1000 0-17 yr olds</v>
      </c>
      <c r="M1969" s="31">
        <v>6.4616559461920298E-2</v>
      </c>
      <c r="N1969" s="31">
        <f t="shared" si="114"/>
        <v>0</v>
      </c>
    </row>
    <row r="1970" spans="1:14" x14ac:dyDescent="0.45">
      <c r="A1970" s="31" t="str">
        <f t="shared" si="112"/>
        <v>E06000048_Children placed in secure children's homes within LA_Number</v>
      </c>
      <c r="B1970" s="31" t="s">
        <v>484</v>
      </c>
      <c r="C1970" s="31" t="s">
        <v>705</v>
      </c>
      <c r="D1970" s="31" t="s">
        <v>229</v>
      </c>
      <c r="E1970" s="31">
        <v>2019</v>
      </c>
      <c r="F1970" s="31" t="s">
        <v>66</v>
      </c>
      <c r="G1970" s="26" t="s">
        <v>172</v>
      </c>
      <c r="H1970" s="31" t="s">
        <v>743</v>
      </c>
      <c r="I1970" s="31">
        <v>12</v>
      </c>
      <c r="J1970" s="31">
        <f>INDEX('LA lookup'!H:H,MATCH('Known to services raw data'!B1970,'LA lookup'!G:G,0))</f>
        <v>59011</v>
      </c>
      <c r="K1970" s="31" t="e">
        <v>#N/A</v>
      </c>
      <c r="L1970" s="31" t="str">
        <f t="shared" si="113"/>
        <v>0.2 per 1000 0-17 yr olds</v>
      </c>
      <c r="M1970" s="31" t="e">
        <v>#N/A</v>
      </c>
      <c r="N1970" s="31">
        <f t="shared" si="114"/>
        <v>0</v>
      </c>
    </row>
    <row r="1971" spans="1:14" x14ac:dyDescent="0.45">
      <c r="A1971" s="31" t="str">
        <f t="shared" si="112"/>
        <v>E10000025_Children placed in secure children's homes within LA_Number</v>
      </c>
      <c r="B1971" s="31" t="s">
        <v>377</v>
      </c>
      <c r="C1971" s="31" t="s">
        <v>378</v>
      </c>
      <c r="D1971" s="31" t="s">
        <v>229</v>
      </c>
      <c r="E1971" s="31">
        <v>2019</v>
      </c>
      <c r="F1971" s="31" t="s">
        <v>66</v>
      </c>
      <c r="G1971" s="26" t="s">
        <v>172</v>
      </c>
      <c r="H1971" s="31" t="s">
        <v>743</v>
      </c>
      <c r="I1971" s="31">
        <v>0</v>
      </c>
      <c r="J1971" s="31">
        <f>INDEX('LA lookup'!H:H,MATCH('Known to services raw data'!B1971,'LA lookup'!G:G,0))</f>
        <v>144788</v>
      </c>
      <c r="K1971" s="31">
        <v>0</v>
      </c>
      <c r="L1971" s="31" t="str">
        <f t="shared" si="113"/>
        <v>0 per 1000 0-17 yr olds</v>
      </c>
      <c r="M1971" s="31">
        <v>0</v>
      </c>
      <c r="N1971" s="31">
        <f t="shared" si="114"/>
        <v>0</v>
      </c>
    </row>
    <row r="1972" spans="1:14" x14ac:dyDescent="0.45">
      <c r="A1972" s="31" t="str">
        <f t="shared" si="112"/>
        <v>E10000027_Children placed in secure children's homes within LA_Number</v>
      </c>
      <c r="B1972" s="31" t="s">
        <v>406</v>
      </c>
      <c r="C1972" s="31" t="s">
        <v>407</v>
      </c>
      <c r="D1972" s="31" t="s">
        <v>229</v>
      </c>
      <c r="E1972" s="31">
        <v>2019</v>
      </c>
      <c r="F1972" s="31" t="s">
        <v>66</v>
      </c>
      <c r="G1972" s="26" t="s">
        <v>172</v>
      </c>
      <c r="H1972" s="31" t="s">
        <v>743</v>
      </c>
      <c r="I1972" s="31">
        <v>0</v>
      </c>
      <c r="J1972" s="31">
        <f>INDEX('LA lookup'!H:H,MATCH('Known to services raw data'!B1972,'LA lookup'!G:G,0))</f>
        <v>110700</v>
      </c>
      <c r="K1972" s="31">
        <v>0</v>
      </c>
      <c r="L1972" s="31" t="str">
        <f t="shared" si="113"/>
        <v>0 per 1000 0-17 yr olds</v>
      </c>
      <c r="M1972" s="31">
        <v>0</v>
      </c>
      <c r="N1972" s="31">
        <f t="shared" si="114"/>
        <v>0</v>
      </c>
    </row>
    <row r="1973" spans="1:14" x14ac:dyDescent="0.45">
      <c r="A1973" s="31" t="str">
        <f t="shared" si="112"/>
        <v>E10000029_Children placed in secure children's homes within LA_Number</v>
      </c>
      <c r="B1973" s="31" t="s">
        <v>426</v>
      </c>
      <c r="C1973" s="31" t="s">
        <v>427</v>
      </c>
      <c r="D1973" s="31" t="s">
        <v>229</v>
      </c>
      <c r="E1973" s="31">
        <v>2019</v>
      </c>
      <c r="F1973" s="31" t="s">
        <v>66</v>
      </c>
      <c r="G1973" s="26" t="s">
        <v>172</v>
      </c>
      <c r="H1973" s="31" t="s">
        <v>743</v>
      </c>
      <c r="I1973" s="31">
        <v>0</v>
      </c>
      <c r="J1973" s="31">
        <f>INDEX('LA lookup'!H:H,MATCH('Known to services raw data'!B1973,'LA lookup'!G:G,0))</f>
        <v>152752</v>
      </c>
      <c r="K1973" s="31">
        <v>0</v>
      </c>
      <c r="L1973" s="31" t="str">
        <f t="shared" si="113"/>
        <v>0 per 1000 0-17 yr olds</v>
      </c>
      <c r="M1973" s="31">
        <v>0</v>
      </c>
      <c r="N1973" s="31">
        <f t="shared" si="114"/>
        <v>0</v>
      </c>
    </row>
    <row r="1974" spans="1:14" x14ac:dyDescent="0.45">
      <c r="A1974" s="31" t="str">
        <f t="shared" si="112"/>
        <v>E10000030_Children placed in secure children's homes within LA_Number</v>
      </c>
      <c r="B1974" s="31" t="s">
        <v>430</v>
      </c>
      <c r="C1974" s="31" t="s">
        <v>431</v>
      </c>
      <c r="D1974" s="31" t="s">
        <v>229</v>
      </c>
      <c r="E1974" s="31">
        <v>2019</v>
      </c>
      <c r="F1974" s="31" t="s">
        <v>66</v>
      </c>
      <c r="G1974" s="26" t="s">
        <v>172</v>
      </c>
      <c r="H1974" s="31" t="s">
        <v>743</v>
      </c>
      <c r="I1974" s="31">
        <v>0</v>
      </c>
      <c r="J1974" s="31">
        <f>INDEX('LA lookup'!H:H,MATCH('Known to services raw data'!B1974,'LA lookup'!G:G,0))</f>
        <v>261905</v>
      </c>
      <c r="K1974" s="31">
        <v>0</v>
      </c>
      <c r="L1974" s="31" t="str">
        <f t="shared" si="113"/>
        <v>0 per 1000 0-17 yr olds</v>
      </c>
      <c r="M1974" s="31">
        <v>0</v>
      </c>
      <c r="N1974" s="31">
        <f t="shared" si="114"/>
        <v>0</v>
      </c>
    </row>
    <row r="1975" spans="1:14" x14ac:dyDescent="0.45">
      <c r="A1975" s="31" t="str">
        <f t="shared" si="112"/>
        <v>E10000031_Children placed in secure children's homes within LA_Number</v>
      </c>
      <c r="B1975" s="31" t="s">
        <v>454</v>
      </c>
      <c r="C1975" s="31" t="s">
        <v>455</v>
      </c>
      <c r="D1975" s="31" t="s">
        <v>229</v>
      </c>
      <c r="E1975" s="31">
        <v>2019</v>
      </c>
      <c r="F1975" s="31" t="s">
        <v>66</v>
      </c>
      <c r="G1975" s="26" t="s">
        <v>172</v>
      </c>
      <c r="H1975" s="31" t="s">
        <v>743</v>
      </c>
      <c r="I1975" s="31">
        <v>0</v>
      </c>
      <c r="J1975" s="31">
        <f>INDEX('LA lookup'!H:H,MATCH('Known to services raw data'!B1975,'LA lookup'!G:G,0))</f>
        <v>115928</v>
      </c>
      <c r="K1975" s="31">
        <v>0</v>
      </c>
      <c r="L1975" s="31" t="str">
        <f t="shared" si="113"/>
        <v>0 per 1000 0-17 yr olds</v>
      </c>
      <c r="M1975" s="31">
        <v>0</v>
      </c>
      <c r="N1975" s="31">
        <f t="shared" si="114"/>
        <v>0</v>
      </c>
    </row>
    <row r="1976" spans="1:14" ht="16.5" customHeight="1" x14ac:dyDescent="0.45">
      <c r="A1976" s="31" t="str">
        <f t="shared" si="112"/>
        <v>E10000032_Children placed in secure children's homes within LA_Number</v>
      </c>
      <c r="B1976" s="31" t="s">
        <v>458</v>
      </c>
      <c r="C1976" s="31" t="s">
        <v>459</v>
      </c>
      <c r="D1976" s="31" t="s">
        <v>229</v>
      </c>
      <c r="E1976" s="31">
        <v>2019</v>
      </c>
      <c r="F1976" s="31" t="s">
        <v>66</v>
      </c>
      <c r="G1976" s="26" t="s">
        <v>172</v>
      </c>
      <c r="H1976" s="31" t="s">
        <v>743</v>
      </c>
      <c r="I1976" s="31">
        <v>0</v>
      </c>
      <c r="J1976" s="31">
        <f>INDEX('LA lookup'!H:H,MATCH('Known to services raw data'!B1976,'LA lookup'!G:G,0))</f>
        <v>174672</v>
      </c>
      <c r="K1976" s="31">
        <v>0</v>
      </c>
      <c r="L1976" s="31" t="str">
        <f t="shared" si="113"/>
        <v>0 per 1000 0-17 yr olds</v>
      </c>
      <c r="M1976" s="31">
        <v>0</v>
      </c>
      <c r="N1976" s="31">
        <f t="shared" si="114"/>
        <v>0</v>
      </c>
    </row>
    <row r="1977" spans="1:14" x14ac:dyDescent="0.45">
      <c r="A1977" s="31" t="str">
        <f t="shared" si="112"/>
        <v>E06000001_Hospital admissions caused by unintentional and deliberate injuries in children (aged 0-14 years)_Number</v>
      </c>
      <c r="B1977" s="31" t="s">
        <v>313</v>
      </c>
      <c r="C1977" s="31" t="s">
        <v>314</v>
      </c>
      <c r="D1977" s="31" t="s">
        <v>474</v>
      </c>
      <c r="E1977" s="31" t="s">
        <v>475</v>
      </c>
      <c r="F1977" s="31" t="s">
        <v>1855</v>
      </c>
      <c r="G1977" s="26" t="s">
        <v>84</v>
      </c>
      <c r="H1977" s="31" t="s">
        <v>743</v>
      </c>
      <c r="I1977" s="31">
        <v>190</v>
      </c>
      <c r="J1977" s="31">
        <f>INDEX('LA lookup'!H:H,MATCH('Known to services raw data'!B1977,'LA lookup'!G:G,0))</f>
        <v>20006</v>
      </c>
      <c r="K1977" s="31">
        <v>112.73</v>
      </c>
      <c r="L1977" s="31" t="s">
        <v>1856</v>
      </c>
      <c r="M1977" s="31">
        <v>112.73</v>
      </c>
      <c r="N1977" s="31">
        <f t="shared" si="114"/>
        <v>0</v>
      </c>
    </row>
    <row r="1978" spans="1:14" s="31" customFormat="1" x14ac:dyDescent="0.45">
      <c r="A1978" s="31" t="str">
        <f>CONCATENATE(B1978,"_",G1978,"_",H1978)</f>
        <v>E09000001_Hospital admissions caused by unintentional and deliberate injuries in children (aged 0-14 years)_Number</v>
      </c>
      <c r="B1978" s="31" t="s">
        <v>582</v>
      </c>
      <c r="C1978" s="31" t="s">
        <v>583</v>
      </c>
      <c r="D1978" s="31" t="s">
        <v>474</v>
      </c>
      <c r="E1978" s="31" t="s">
        <v>475</v>
      </c>
      <c r="F1978" s="31" t="s">
        <v>1855</v>
      </c>
      <c r="G1978" s="31" t="s">
        <v>84</v>
      </c>
      <c r="H1978" s="31" t="s">
        <v>743</v>
      </c>
      <c r="I1978" s="31" t="s">
        <v>1280</v>
      </c>
      <c r="K1978" s="31" t="s">
        <v>70</v>
      </c>
      <c r="L1978" s="31" t="s">
        <v>70</v>
      </c>
      <c r="M1978" s="31" t="s">
        <v>70</v>
      </c>
      <c r="N1978" s="31">
        <f>IF(OR(C1978="City of London",C1978="Isles of Scilly"),1,0)</f>
        <v>1</v>
      </c>
    </row>
    <row r="1979" spans="1:14" s="31" customFormat="1" x14ac:dyDescent="0.45">
      <c r="A1979" s="31" t="str">
        <f>CONCATENATE(B1979,"_",G1979,"_",H1979)</f>
        <v>E09000001_Hospital admissions caused by unintentional and deliberate injuries in children (aged 0-4 years)_Number</v>
      </c>
      <c r="B1979" s="31" t="s">
        <v>582</v>
      </c>
      <c r="C1979" s="31" t="s">
        <v>583</v>
      </c>
      <c r="D1979" s="31" t="s">
        <v>474</v>
      </c>
      <c r="E1979" s="31" t="s">
        <v>475</v>
      </c>
      <c r="F1979" s="31" t="s">
        <v>1855</v>
      </c>
      <c r="G1979" s="31" t="s">
        <v>148</v>
      </c>
      <c r="H1979" s="31" t="s">
        <v>743</v>
      </c>
      <c r="I1979" s="31" t="s">
        <v>1280</v>
      </c>
      <c r="K1979" s="31" t="s">
        <v>70</v>
      </c>
      <c r="L1979" s="31" t="s">
        <v>70</v>
      </c>
      <c r="M1979" s="31" t="s">
        <v>70</v>
      </c>
      <c r="N1979" s="31">
        <f>IF(OR(C1979="City of London",C1979="Isles of Scilly"),1,0)</f>
        <v>1</v>
      </c>
    </row>
    <row r="1980" spans="1:14" s="31" customFormat="1" x14ac:dyDescent="0.45">
      <c r="A1980" s="31" t="str">
        <f>CONCATENATE(B1980,"_",G1980,"_",H1980)</f>
        <v>E06000028_Hospital admissions caused by unintentional and deliberate injuries in children (aged 0-14 years)_Number</v>
      </c>
      <c r="B1980" s="31" t="s">
        <v>254</v>
      </c>
      <c r="C1980" s="31" t="s">
        <v>255</v>
      </c>
      <c r="D1980" s="31" t="s">
        <v>474</v>
      </c>
      <c r="E1980" s="31" t="s">
        <v>475</v>
      </c>
      <c r="F1980" s="31" t="s">
        <v>1855</v>
      </c>
      <c r="G1980" s="31" t="s">
        <v>84</v>
      </c>
      <c r="H1980" s="31" t="s">
        <v>743</v>
      </c>
      <c r="I1980" s="31">
        <v>332</v>
      </c>
      <c r="K1980" s="31">
        <v>106.28</v>
      </c>
      <c r="L1980" s="31" t="s">
        <v>1857</v>
      </c>
      <c r="M1980" s="31">
        <v>106.28</v>
      </c>
      <c r="N1980" s="31">
        <f>IF(OR(C1980="City of London",C1980="Isles of Scilly"),1,0)</f>
        <v>0</v>
      </c>
    </row>
    <row r="1981" spans="1:14" s="31" customFormat="1" x14ac:dyDescent="0.45">
      <c r="A1981" s="31" t="str">
        <f>CONCATENATE(B1981,"_",G1981,"_",H1981)</f>
        <v>E06000029_Hospital admissions caused by unintentional and deliberate injuries in children (aged 0-14 years)_Number</v>
      </c>
      <c r="B1981" s="31" t="s">
        <v>543</v>
      </c>
      <c r="C1981" s="31" t="s">
        <v>717</v>
      </c>
      <c r="D1981" s="31" t="s">
        <v>474</v>
      </c>
      <c r="E1981" s="31" t="s">
        <v>475</v>
      </c>
      <c r="F1981" s="31" t="s">
        <v>1855</v>
      </c>
      <c r="G1981" s="31" t="s">
        <v>84</v>
      </c>
      <c r="H1981" s="31" t="s">
        <v>743</v>
      </c>
      <c r="I1981" s="31">
        <v>270</v>
      </c>
      <c r="K1981" s="31">
        <v>106.28</v>
      </c>
      <c r="L1981" s="31" t="s">
        <v>1857</v>
      </c>
      <c r="M1981" s="31">
        <v>106.28</v>
      </c>
      <c r="N1981" s="31">
        <f>IF(OR(C1981="City of London",C1981="Isles of Scilly"),1,0)</f>
        <v>0</v>
      </c>
    </row>
    <row r="1982" spans="1:14" x14ac:dyDescent="0.45">
      <c r="A1982" s="31" t="str">
        <f t="shared" si="112"/>
        <v>E06000002_Hospital admissions caused by unintentional and deliberate injuries in children (aged 0-14 years)_Number</v>
      </c>
      <c r="B1982" s="31" t="s">
        <v>511</v>
      </c>
      <c r="C1982" s="31" t="s">
        <v>725</v>
      </c>
      <c r="D1982" s="31" t="s">
        <v>474</v>
      </c>
      <c r="E1982" s="31" t="s">
        <v>475</v>
      </c>
      <c r="F1982" s="31" t="s">
        <v>1855</v>
      </c>
      <c r="G1982" s="26" t="s">
        <v>84</v>
      </c>
      <c r="H1982" s="31" t="s">
        <v>743</v>
      </c>
      <c r="I1982" s="31">
        <v>330</v>
      </c>
      <c r="J1982" s="31">
        <f>INDEX('LA lookup'!H:H,MATCH('Known to services raw data'!B1982,'LA lookup'!G:G,0))</f>
        <v>32513</v>
      </c>
      <c r="K1982" s="31">
        <v>118.53</v>
      </c>
      <c r="L1982" s="31" t="s">
        <v>1858</v>
      </c>
      <c r="M1982" s="31">
        <v>118.53</v>
      </c>
      <c r="N1982" s="31">
        <f t="shared" si="114"/>
        <v>0</v>
      </c>
    </row>
    <row r="1983" spans="1:14" x14ac:dyDescent="0.45">
      <c r="A1983" s="31" t="str">
        <f t="shared" si="112"/>
        <v>E06000003_Hospital admissions caused by unintentional and deliberate injuries in children (aged 0-14 years)_Number</v>
      </c>
      <c r="B1983" s="31" t="s">
        <v>387</v>
      </c>
      <c r="C1983" s="31" t="s">
        <v>388</v>
      </c>
      <c r="D1983" s="31" t="s">
        <v>474</v>
      </c>
      <c r="E1983" s="31" t="s">
        <v>475</v>
      </c>
      <c r="F1983" s="31" t="s">
        <v>1855</v>
      </c>
      <c r="G1983" s="26" t="s">
        <v>84</v>
      </c>
      <c r="H1983" s="31" t="s">
        <v>743</v>
      </c>
      <c r="I1983" s="31">
        <v>285</v>
      </c>
      <c r="J1983" s="31">
        <f>INDEX('LA lookup'!H:H,MATCH('Known to services raw data'!B1983,'LA lookup'!G:G,0))</f>
        <v>27626</v>
      </c>
      <c r="K1983" s="31">
        <v>121.93</v>
      </c>
      <c r="L1983" s="31" t="s">
        <v>1859</v>
      </c>
      <c r="M1983" s="31">
        <v>121.93</v>
      </c>
      <c r="N1983" s="31">
        <f t="shared" si="114"/>
        <v>0</v>
      </c>
    </row>
    <row r="1984" spans="1:14" x14ac:dyDescent="0.45">
      <c r="A1984" s="31" t="str">
        <f t="shared" si="112"/>
        <v>E06000004_Hospital admissions caused by unintentional and deliberate injuries in children (aged 0-14 years)_Number</v>
      </c>
      <c r="B1984" s="31" t="s">
        <v>422</v>
      </c>
      <c r="C1984" s="31" t="s">
        <v>423</v>
      </c>
      <c r="D1984" s="31" t="s">
        <v>474</v>
      </c>
      <c r="E1984" s="31" t="s">
        <v>475</v>
      </c>
      <c r="F1984" s="31" t="s">
        <v>1855</v>
      </c>
      <c r="G1984" s="26" t="s">
        <v>84</v>
      </c>
      <c r="H1984" s="31" t="s">
        <v>743</v>
      </c>
      <c r="I1984" s="31">
        <v>405</v>
      </c>
      <c r="J1984" s="31">
        <f>INDEX('LA lookup'!H:H,MATCH('Known to services raw data'!B1984,'LA lookup'!G:G,0))</f>
        <v>43521</v>
      </c>
      <c r="K1984" s="31">
        <v>109.47</v>
      </c>
      <c r="L1984" s="31" t="s">
        <v>1860</v>
      </c>
      <c r="M1984" s="31">
        <v>109.47</v>
      </c>
      <c r="N1984" s="31">
        <f t="shared" si="114"/>
        <v>0</v>
      </c>
    </row>
    <row r="1985" spans="1:14" x14ac:dyDescent="0.45">
      <c r="A1985" s="31" t="str">
        <f t="shared" si="112"/>
        <v>E06000005_Hospital admissions caused by unintentional and deliberate injuries in children (aged 0-14 years)_Number</v>
      </c>
      <c r="B1985" s="31" t="s">
        <v>287</v>
      </c>
      <c r="C1985" s="31" t="s">
        <v>288</v>
      </c>
      <c r="D1985" s="31" t="s">
        <v>474</v>
      </c>
      <c r="E1985" s="31" t="s">
        <v>475</v>
      </c>
      <c r="F1985" s="31" t="s">
        <v>1855</v>
      </c>
      <c r="G1985" s="26" t="s">
        <v>84</v>
      </c>
      <c r="H1985" s="31" t="s">
        <v>743</v>
      </c>
      <c r="I1985" s="31">
        <v>280</v>
      </c>
      <c r="J1985" s="31">
        <f>INDEX('LA lookup'!H:H,MATCH('Known to services raw data'!B1985,'LA lookup'!G:G,0))</f>
        <v>22454</v>
      </c>
      <c r="K1985" s="31">
        <v>147.55000000000001</v>
      </c>
      <c r="L1985" s="31" t="s">
        <v>1861</v>
      </c>
      <c r="M1985" s="31">
        <v>147.55000000000001</v>
      </c>
      <c r="N1985" s="31">
        <f t="shared" si="114"/>
        <v>0</v>
      </c>
    </row>
    <row r="1986" spans="1:14" x14ac:dyDescent="0.45">
      <c r="A1986" s="31" t="str">
        <f t="shared" si="112"/>
        <v>E06000006_Hospital admissions caused by unintentional and deliberate injuries in children (aged 0-14 years)_Number</v>
      </c>
      <c r="B1986" s="31" t="s">
        <v>531</v>
      </c>
      <c r="C1986" s="31" t="s">
        <v>722</v>
      </c>
      <c r="D1986" s="31" t="s">
        <v>474</v>
      </c>
      <c r="E1986" s="31" t="s">
        <v>475</v>
      </c>
      <c r="F1986" s="31" t="s">
        <v>1855</v>
      </c>
      <c r="G1986" s="26" t="s">
        <v>84</v>
      </c>
      <c r="H1986" s="31" t="s">
        <v>743</v>
      </c>
      <c r="I1986" s="31">
        <v>285</v>
      </c>
      <c r="J1986" s="31">
        <f>INDEX('LA lookup'!H:H,MATCH('Known to services raw data'!B1986,'LA lookup'!G:G,0))</f>
        <v>28617</v>
      </c>
      <c r="K1986" s="31">
        <v>117.23</v>
      </c>
      <c r="L1986" s="31" t="s">
        <v>1862</v>
      </c>
      <c r="M1986" s="31">
        <v>117.23</v>
      </c>
      <c r="N1986" s="31">
        <f t="shared" si="114"/>
        <v>0</v>
      </c>
    </row>
    <row r="1987" spans="1:14" x14ac:dyDescent="0.45">
      <c r="A1987" s="31" t="str">
        <f t="shared" si="112"/>
        <v>E06000007_Hospital admissions caused by unintentional and deliberate injuries in children (aged 0-14 years)_Number</v>
      </c>
      <c r="B1987" s="31" t="s">
        <v>452</v>
      </c>
      <c r="C1987" s="31" t="s">
        <v>453</v>
      </c>
      <c r="D1987" s="31" t="s">
        <v>474</v>
      </c>
      <c r="E1987" s="31" t="s">
        <v>475</v>
      </c>
      <c r="F1987" s="31" t="s">
        <v>1855</v>
      </c>
      <c r="G1987" s="26" t="s">
        <v>84</v>
      </c>
      <c r="H1987" s="31" t="s">
        <v>743</v>
      </c>
      <c r="I1987" s="31">
        <v>420</v>
      </c>
      <c r="J1987" s="31">
        <f>INDEX('LA lookup'!H:H,MATCH('Known to services raw data'!B1987,'LA lookup'!G:G,0))</f>
        <v>44484</v>
      </c>
      <c r="K1987" s="31">
        <v>112.34</v>
      </c>
      <c r="L1987" s="31" t="s">
        <v>1863</v>
      </c>
      <c r="M1987" s="31">
        <v>112.34</v>
      </c>
      <c r="N1987" s="31">
        <f t="shared" si="114"/>
        <v>0</v>
      </c>
    </row>
    <row r="1988" spans="1:14" x14ac:dyDescent="0.45">
      <c r="A1988" s="31" t="str">
        <f t="shared" si="112"/>
        <v>E06000008_Hospital admissions caused by unintentional and deliberate injuries in children (aged 0-14 years)_Number</v>
      </c>
      <c r="B1988" s="31" t="s">
        <v>247</v>
      </c>
      <c r="C1988" s="31" t="s">
        <v>248</v>
      </c>
      <c r="D1988" s="31" t="s">
        <v>474</v>
      </c>
      <c r="E1988" s="31" t="s">
        <v>475</v>
      </c>
      <c r="F1988" s="31" t="s">
        <v>1855</v>
      </c>
      <c r="G1988" s="26" t="s">
        <v>84</v>
      </c>
      <c r="H1988" s="31" t="s">
        <v>743</v>
      </c>
      <c r="I1988" s="31">
        <v>475</v>
      </c>
      <c r="J1988" s="31">
        <f>INDEX('LA lookup'!H:H,MATCH('Known to services raw data'!B1988,'LA lookup'!G:G,0))</f>
        <v>38481</v>
      </c>
      <c r="K1988" s="31">
        <v>146.54</v>
      </c>
      <c r="L1988" s="31" t="s">
        <v>1864</v>
      </c>
      <c r="M1988" s="31">
        <v>146.54</v>
      </c>
      <c r="N1988" s="31">
        <f t="shared" si="114"/>
        <v>0</v>
      </c>
    </row>
    <row r="1989" spans="1:14" x14ac:dyDescent="0.45">
      <c r="A1989" s="31" t="str">
        <f t="shared" si="112"/>
        <v>E06000009_Hospital admissions caused by unintentional and deliberate injuries in children (aged 0-14 years)_Number</v>
      </c>
      <c r="B1989" s="31" t="s">
        <v>249</v>
      </c>
      <c r="C1989" s="31" t="s">
        <v>250</v>
      </c>
      <c r="D1989" s="31" t="s">
        <v>474</v>
      </c>
      <c r="E1989" s="31" t="s">
        <v>475</v>
      </c>
      <c r="F1989" s="31" t="s">
        <v>1855</v>
      </c>
      <c r="G1989" s="26" t="s">
        <v>84</v>
      </c>
      <c r="H1989" s="31" t="s">
        <v>743</v>
      </c>
      <c r="I1989" s="31">
        <v>370</v>
      </c>
      <c r="J1989" s="31">
        <f>INDEX('LA lookup'!H:H,MATCH('Known to services raw data'!B1989,'LA lookup'!G:G,0))</f>
        <v>28904</v>
      </c>
      <c r="K1989" s="31">
        <v>150.97999999999999</v>
      </c>
      <c r="L1989" s="31" t="s">
        <v>1865</v>
      </c>
      <c r="M1989" s="31">
        <v>150.97999999999999</v>
      </c>
      <c r="N1989" s="31">
        <f t="shared" si="114"/>
        <v>0</v>
      </c>
    </row>
    <row r="1990" spans="1:14" x14ac:dyDescent="0.45">
      <c r="A1990" s="31" t="str">
        <f t="shared" si="112"/>
        <v>E06000010_Hospital admissions caused by unintentional and deliberate injuries in children (aged 0-14 years)_Number</v>
      </c>
      <c r="B1990" s="31" t="s">
        <v>329</v>
      </c>
      <c r="C1990" s="31" t="s">
        <v>1866</v>
      </c>
      <c r="D1990" s="31" t="s">
        <v>474</v>
      </c>
      <c r="E1990" s="31" t="s">
        <v>475</v>
      </c>
      <c r="F1990" s="31" t="s">
        <v>1855</v>
      </c>
      <c r="G1990" s="26" t="s">
        <v>84</v>
      </c>
      <c r="H1990" s="31" t="s">
        <v>743</v>
      </c>
      <c r="I1990" s="31">
        <v>570</v>
      </c>
      <c r="J1990" s="31">
        <f>INDEX('LA lookup'!H:H,MATCH('Known to services raw data'!B1990,'LA lookup'!G:G,0))</f>
        <v>57023</v>
      </c>
      <c r="K1990" s="31">
        <v>115.62</v>
      </c>
      <c r="L1990" s="31" t="s">
        <v>1867</v>
      </c>
      <c r="M1990" s="31">
        <v>115.62</v>
      </c>
      <c r="N1990" s="31">
        <f t="shared" si="114"/>
        <v>0</v>
      </c>
    </row>
    <row r="1991" spans="1:14" x14ac:dyDescent="0.45">
      <c r="A1991" s="31" t="str">
        <f t="shared" ref="A1991:A2054" si="115">CONCATENATE(B1991,"_",G1991,"_",H1991)</f>
        <v>E06000011_Hospital admissions caused by unintentional and deliberate injuries in children (aged 0-14 years)_Number</v>
      </c>
      <c r="B1991" s="31" t="s">
        <v>514</v>
      </c>
      <c r="C1991" s="31" t="s">
        <v>594</v>
      </c>
      <c r="D1991" s="31" t="s">
        <v>474</v>
      </c>
      <c r="E1991" s="31" t="s">
        <v>475</v>
      </c>
      <c r="F1991" s="31" t="s">
        <v>1855</v>
      </c>
      <c r="G1991" s="26" t="s">
        <v>84</v>
      </c>
      <c r="H1991" s="31" t="s">
        <v>743</v>
      </c>
      <c r="I1991" s="31">
        <v>540</v>
      </c>
      <c r="J1991" s="31">
        <f>INDEX('LA lookup'!H:H,MATCH('Known to services raw data'!B1991,'LA lookup'!G:G,0))</f>
        <v>62942</v>
      </c>
      <c r="K1991" s="31">
        <v>103.45</v>
      </c>
      <c r="L1991" s="31" t="s">
        <v>1868</v>
      </c>
      <c r="M1991" s="31">
        <v>103.45</v>
      </c>
      <c r="N1991" s="31">
        <f t="shared" si="114"/>
        <v>0</v>
      </c>
    </row>
    <row r="1992" spans="1:14" x14ac:dyDescent="0.45">
      <c r="A1992" s="31" t="str">
        <f t="shared" si="115"/>
        <v>E06000012_Hospital admissions caused by unintentional and deliberate injuries in children (aged 0-14 years)_Number</v>
      </c>
      <c r="B1992" s="31" t="s">
        <v>363</v>
      </c>
      <c r="C1992" s="31" t="s">
        <v>364</v>
      </c>
      <c r="D1992" s="31" t="s">
        <v>474</v>
      </c>
      <c r="E1992" s="31" t="s">
        <v>475</v>
      </c>
      <c r="F1992" s="31" t="s">
        <v>1855</v>
      </c>
      <c r="G1992" s="26" t="s">
        <v>84</v>
      </c>
      <c r="H1992" s="31" t="s">
        <v>743</v>
      </c>
      <c r="I1992" s="31">
        <v>325</v>
      </c>
      <c r="J1992" s="31">
        <f>INDEX('LA lookup'!H:H,MATCH('Known to services raw data'!B1992,'LA lookup'!G:G,0))</f>
        <v>34503</v>
      </c>
      <c r="K1992" s="31">
        <v>110.76</v>
      </c>
      <c r="L1992" s="31" t="s">
        <v>1869</v>
      </c>
      <c r="M1992" s="31">
        <v>110.76</v>
      </c>
      <c r="N1992" s="31">
        <f t="shared" ref="N1992:N2055" si="116">IF(OR(C1992="City of London",C1992="Isles of Scilly"),1,0)</f>
        <v>0</v>
      </c>
    </row>
    <row r="1993" spans="1:14" x14ac:dyDescent="0.45">
      <c r="A1993" s="31" t="str">
        <f t="shared" si="115"/>
        <v>E06000013_Hospital admissions caused by unintentional and deliberate injuries in children (aged 0-14 years)_Number</v>
      </c>
      <c r="B1993" s="31" t="s">
        <v>365</v>
      </c>
      <c r="C1993" s="31" t="s">
        <v>366</v>
      </c>
      <c r="D1993" s="31" t="s">
        <v>474</v>
      </c>
      <c r="E1993" s="31" t="s">
        <v>475</v>
      </c>
      <c r="F1993" s="31" t="s">
        <v>1855</v>
      </c>
      <c r="G1993" s="26" t="s">
        <v>84</v>
      </c>
      <c r="H1993" s="31" t="s">
        <v>743</v>
      </c>
      <c r="I1993" s="31">
        <v>290</v>
      </c>
      <c r="J1993" s="31">
        <f>INDEX('LA lookup'!H:H,MATCH('Known to services raw data'!B1993,'LA lookup'!G:G,0))</f>
        <v>35714</v>
      </c>
      <c r="K1993" s="31">
        <v>96.34</v>
      </c>
      <c r="L1993" s="31" t="s">
        <v>1870</v>
      </c>
      <c r="M1993" s="31">
        <v>96.34</v>
      </c>
      <c r="N1993" s="31">
        <f t="shared" si="116"/>
        <v>0</v>
      </c>
    </row>
    <row r="1994" spans="1:14" x14ac:dyDescent="0.45">
      <c r="A1994" s="31" t="str">
        <f t="shared" si="115"/>
        <v>E06000014_Hospital admissions caused by unintentional and deliberate injuries in children (aged 0-14 years)_Number</v>
      </c>
      <c r="B1994" s="31" t="s">
        <v>472</v>
      </c>
      <c r="C1994" s="31" t="s">
        <v>473</v>
      </c>
      <c r="D1994" s="31" t="s">
        <v>474</v>
      </c>
      <c r="E1994" s="31" t="s">
        <v>475</v>
      </c>
      <c r="F1994" s="31" t="s">
        <v>1855</v>
      </c>
      <c r="G1994" s="26" t="s">
        <v>84</v>
      </c>
      <c r="H1994" s="31" t="s">
        <v>743</v>
      </c>
      <c r="I1994" s="31">
        <v>360</v>
      </c>
      <c r="J1994" s="31">
        <f>INDEX('LA lookup'!H:H,MATCH('Known to services raw data'!B1994,'LA lookup'!G:G,0))</f>
        <v>36572</v>
      </c>
      <c r="K1994" s="31">
        <v>116.58</v>
      </c>
      <c r="L1994" s="31" t="s">
        <v>1871</v>
      </c>
      <c r="M1994" s="31">
        <v>116.58</v>
      </c>
      <c r="N1994" s="31">
        <f t="shared" si="116"/>
        <v>0</v>
      </c>
    </row>
    <row r="1995" spans="1:14" x14ac:dyDescent="0.45">
      <c r="A1995" s="31" t="str">
        <f t="shared" si="115"/>
        <v>E06000015_Hospital admissions caused by unintentional and deliberate injuries in children (aged 0-14 years)_Number</v>
      </c>
      <c r="B1995" s="31" t="s">
        <v>289</v>
      </c>
      <c r="C1995" s="31" t="s">
        <v>290</v>
      </c>
      <c r="D1995" s="31" t="s">
        <v>474</v>
      </c>
      <c r="E1995" s="31" t="s">
        <v>475</v>
      </c>
      <c r="F1995" s="31" t="s">
        <v>1855</v>
      </c>
      <c r="G1995" s="26" t="s">
        <v>84</v>
      </c>
      <c r="H1995" s="31" t="s">
        <v>743</v>
      </c>
      <c r="I1995" s="31">
        <v>230</v>
      </c>
      <c r="J1995" s="31">
        <f>INDEX('LA lookup'!H:H,MATCH('Known to services raw data'!B1995,'LA lookup'!G:G,0))</f>
        <v>59899</v>
      </c>
      <c r="K1995" s="31">
        <v>45.06</v>
      </c>
      <c r="L1995" s="31" t="s">
        <v>1872</v>
      </c>
      <c r="M1995" s="31">
        <v>45.06</v>
      </c>
      <c r="N1995" s="31">
        <f t="shared" si="116"/>
        <v>0</v>
      </c>
    </row>
    <row r="1996" spans="1:14" x14ac:dyDescent="0.45">
      <c r="A1996" s="31" t="str">
        <f t="shared" si="115"/>
        <v>E06000016_Hospital admissions caused by unintentional and deliberate injuries in children (aged 0-14 years)_Number</v>
      </c>
      <c r="B1996" s="31" t="s">
        <v>341</v>
      </c>
      <c r="C1996" s="31" t="s">
        <v>342</v>
      </c>
      <c r="D1996" s="31" t="s">
        <v>474</v>
      </c>
      <c r="E1996" s="31" t="s">
        <v>475</v>
      </c>
      <c r="F1996" s="31" t="s">
        <v>1855</v>
      </c>
      <c r="G1996" s="26" t="s">
        <v>84</v>
      </c>
      <c r="H1996" s="31" t="s">
        <v>743</v>
      </c>
      <c r="I1996" s="31">
        <v>500</v>
      </c>
      <c r="J1996" s="31">
        <f>INDEX('LA lookup'!H:H,MATCH('Known to services raw data'!B1996,'LA lookup'!G:G,0))</f>
        <v>83994</v>
      </c>
      <c r="K1996" s="31">
        <v>69.400000000000006</v>
      </c>
      <c r="L1996" s="31" t="s">
        <v>1873</v>
      </c>
      <c r="M1996" s="31">
        <v>69.400000000000006</v>
      </c>
      <c r="N1996" s="31">
        <f t="shared" si="116"/>
        <v>0</v>
      </c>
    </row>
    <row r="1997" spans="1:14" x14ac:dyDescent="0.45">
      <c r="A1997" s="31" t="str">
        <f t="shared" si="115"/>
        <v>E06000017_Hospital admissions caused by unintentional and deliberate injuries in children (aged 0-14 years)_Number</v>
      </c>
      <c r="B1997" s="31" t="s">
        <v>548</v>
      </c>
      <c r="C1997" s="31" t="s">
        <v>728</v>
      </c>
      <c r="D1997" s="31" t="s">
        <v>474</v>
      </c>
      <c r="E1997" s="31" t="s">
        <v>475</v>
      </c>
      <c r="F1997" s="31" t="s">
        <v>1855</v>
      </c>
      <c r="G1997" s="26" t="s">
        <v>84</v>
      </c>
      <c r="H1997" s="31" t="s">
        <v>743</v>
      </c>
      <c r="I1997" s="31">
        <v>45</v>
      </c>
      <c r="J1997" s="31">
        <f>INDEX('LA lookup'!H:H,MATCH('Known to services raw data'!B1997,'LA lookup'!G:G,0))</f>
        <v>7807</v>
      </c>
      <c r="K1997" s="31">
        <v>73.53</v>
      </c>
      <c r="L1997" s="31" t="s">
        <v>1874</v>
      </c>
      <c r="M1997" s="31">
        <v>73.53</v>
      </c>
      <c r="N1997" s="31">
        <f t="shared" si="116"/>
        <v>0</v>
      </c>
    </row>
    <row r="1998" spans="1:14" x14ac:dyDescent="0.45">
      <c r="A1998" s="31" t="str">
        <f t="shared" si="115"/>
        <v>E06000018_Hospital admissions caused by unintentional and deliberate injuries in children (aged 0-14 years)_Number</v>
      </c>
      <c r="B1998" s="31" t="s">
        <v>373</v>
      </c>
      <c r="C1998" s="31" t="s">
        <v>374</v>
      </c>
      <c r="D1998" s="31" t="s">
        <v>474</v>
      </c>
      <c r="E1998" s="31" t="s">
        <v>475</v>
      </c>
      <c r="F1998" s="31" t="s">
        <v>1855</v>
      </c>
      <c r="G1998" s="26" t="s">
        <v>84</v>
      </c>
      <c r="H1998" s="31" t="s">
        <v>743</v>
      </c>
      <c r="I1998" s="31">
        <v>400</v>
      </c>
      <c r="J1998" s="31">
        <f>INDEX('LA lookup'!H:H,MATCH('Known to services raw data'!B1998,'LA lookup'!G:G,0))</f>
        <v>68651</v>
      </c>
      <c r="K1998" s="31">
        <v>67.89</v>
      </c>
      <c r="L1998" s="31" t="s">
        <v>1875</v>
      </c>
      <c r="M1998" s="31">
        <v>67.89</v>
      </c>
      <c r="N1998" s="31">
        <f t="shared" si="116"/>
        <v>0</v>
      </c>
    </row>
    <row r="1999" spans="1:14" x14ac:dyDescent="0.45">
      <c r="A1999" s="31" t="str">
        <f t="shared" si="115"/>
        <v>E06000019_Hospital admissions caused by unintentional and deliberate injuries in children (aged 0-14 years)_Number</v>
      </c>
      <c r="B1999" s="31" t="s">
        <v>317</v>
      </c>
      <c r="C1999" s="31" t="s">
        <v>318</v>
      </c>
      <c r="D1999" s="31" t="s">
        <v>474</v>
      </c>
      <c r="E1999" s="31" t="s">
        <v>475</v>
      </c>
      <c r="F1999" s="31" t="s">
        <v>1855</v>
      </c>
      <c r="G1999" s="26" t="s">
        <v>84</v>
      </c>
      <c r="H1999" s="31" t="s">
        <v>743</v>
      </c>
      <c r="I1999" s="31">
        <v>315</v>
      </c>
      <c r="J1999" s="31">
        <f>INDEX('LA lookup'!H:H,MATCH('Known to services raw data'!B1999,'LA lookup'!G:G,0))</f>
        <v>36103</v>
      </c>
      <c r="K1999" s="31">
        <v>103.81</v>
      </c>
      <c r="L1999" s="31" t="s">
        <v>1876</v>
      </c>
      <c r="M1999" s="31">
        <v>103.81</v>
      </c>
      <c r="N1999" s="31">
        <f t="shared" si="116"/>
        <v>0</v>
      </c>
    </row>
    <row r="2000" spans="1:14" x14ac:dyDescent="0.45">
      <c r="A2000" s="31" t="str">
        <f t="shared" si="115"/>
        <v>E06000020_Hospital admissions caused by unintentional and deliberate injuries in children (aged 0-14 years)_Number</v>
      </c>
      <c r="B2000" s="31" t="s">
        <v>570</v>
      </c>
      <c r="C2000" s="31" t="s">
        <v>730</v>
      </c>
      <c r="D2000" s="31" t="s">
        <v>474</v>
      </c>
      <c r="E2000" s="31" t="s">
        <v>475</v>
      </c>
      <c r="F2000" s="31" t="s">
        <v>1855</v>
      </c>
      <c r="G2000" s="26" t="s">
        <v>84</v>
      </c>
      <c r="H2000" s="31" t="s">
        <v>743</v>
      </c>
      <c r="I2000" s="31">
        <v>470</v>
      </c>
      <c r="J2000" s="31">
        <f>INDEX('LA lookup'!H:H,MATCH('Known to services raw data'!B2000,'LA lookup'!G:G,0))</f>
        <v>40620</v>
      </c>
      <c r="K2000" s="31">
        <v>136.09</v>
      </c>
      <c r="L2000" s="31" t="s">
        <v>1877</v>
      </c>
      <c r="M2000" s="31">
        <v>136.09</v>
      </c>
      <c r="N2000" s="31">
        <f t="shared" si="116"/>
        <v>0</v>
      </c>
    </row>
    <row r="2001" spans="1:14" x14ac:dyDescent="0.45">
      <c r="A2001" s="31" t="str">
        <f t="shared" si="115"/>
        <v>E06000021_Hospital admissions caused by unintentional and deliberate injuries in children (aged 0-14 years)_Number</v>
      </c>
      <c r="B2001" s="31" t="s">
        <v>424</v>
      </c>
      <c r="C2001" s="31" t="s">
        <v>425</v>
      </c>
      <c r="D2001" s="31" t="s">
        <v>474</v>
      </c>
      <c r="E2001" s="31" t="s">
        <v>475</v>
      </c>
      <c r="F2001" s="31" t="s">
        <v>1855</v>
      </c>
      <c r="G2001" s="26" t="s">
        <v>84</v>
      </c>
      <c r="H2001" s="31" t="s">
        <v>743</v>
      </c>
      <c r="I2001" s="31">
        <v>560</v>
      </c>
      <c r="J2001" s="31">
        <f>INDEX('LA lookup'!H:H,MATCH('Known to services raw data'!B2001,'LA lookup'!G:G,0))</f>
        <v>57549</v>
      </c>
      <c r="K2001" s="31">
        <v>112.95</v>
      </c>
      <c r="L2001" s="31" t="s">
        <v>1878</v>
      </c>
      <c r="M2001" s="31">
        <v>112.95</v>
      </c>
      <c r="N2001" s="31">
        <f t="shared" si="116"/>
        <v>0</v>
      </c>
    </row>
    <row r="2002" spans="1:14" x14ac:dyDescent="0.45">
      <c r="A2002" s="31" t="str">
        <f t="shared" si="115"/>
        <v>E06000022_Hospital admissions caused by unintentional and deliberate injuries in children (aged 0-14 years)_Number</v>
      </c>
      <c r="B2002" s="31" t="s">
        <v>238</v>
      </c>
      <c r="C2002" s="31" t="s">
        <v>239</v>
      </c>
      <c r="D2002" s="31" t="s">
        <v>474</v>
      </c>
      <c r="E2002" s="31" t="s">
        <v>475</v>
      </c>
      <c r="F2002" s="31" t="s">
        <v>1855</v>
      </c>
      <c r="G2002" s="26" t="s">
        <v>84</v>
      </c>
      <c r="H2002" s="31" t="s">
        <v>743</v>
      </c>
      <c r="I2002" s="31">
        <v>325</v>
      </c>
      <c r="J2002" s="31">
        <f>INDEX('LA lookup'!H:H,MATCH('Known to services raw data'!B2002,'LA lookup'!G:G,0))</f>
        <v>35946</v>
      </c>
      <c r="K2002" s="31">
        <v>108.07</v>
      </c>
      <c r="L2002" s="31" t="s">
        <v>1879</v>
      </c>
      <c r="M2002" s="31">
        <v>108.07</v>
      </c>
      <c r="N2002" s="31">
        <f t="shared" si="116"/>
        <v>0</v>
      </c>
    </row>
    <row r="2003" spans="1:14" x14ac:dyDescent="0.45">
      <c r="A2003" s="31" t="str">
        <f t="shared" si="115"/>
        <v>E06000023_Hospital admissions caused by unintentional and deliberate injuries in children (aged 0-14 years)_Number</v>
      </c>
      <c r="B2003" s="31" t="s">
        <v>265</v>
      </c>
      <c r="C2003" s="31" t="s">
        <v>1880</v>
      </c>
      <c r="D2003" s="31" t="s">
        <v>474</v>
      </c>
      <c r="E2003" s="31" t="s">
        <v>475</v>
      </c>
      <c r="F2003" s="31" t="s">
        <v>1855</v>
      </c>
      <c r="G2003" s="26" t="s">
        <v>84</v>
      </c>
      <c r="H2003" s="31" t="s">
        <v>743</v>
      </c>
      <c r="I2003" s="31">
        <v>835</v>
      </c>
      <c r="J2003" s="31">
        <f>INDEX('LA lookup'!H:H,MATCH('Known to services raw data'!B2003,'LA lookup'!G:G,0))</f>
        <v>94016</v>
      </c>
      <c r="K2003" s="31">
        <v>102.54</v>
      </c>
      <c r="L2003" s="31" t="s">
        <v>1881</v>
      </c>
      <c r="M2003" s="31">
        <v>102.54</v>
      </c>
      <c r="N2003" s="31">
        <f t="shared" si="116"/>
        <v>0</v>
      </c>
    </row>
    <row r="2004" spans="1:14" x14ac:dyDescent="0.45">
      <c r="A2004" s="31" t="str">
        <f t="shared" si="115"/>
        <v>E06000024_Hospital admissions caused by unintentional and deliberate injuries in children (aged 0-14 years)_Number</v>
      </c>
      <c r="B2004" s="31" t="s">
        <v>367</v>
      </c>
      <c r="C2004" s="31" t="s">
        <v>368</v>
      </c>
      <c r="D2004" s="31" t="s">
        <v>474</v>
      </c>
      <c r="E2004" s="31" t="s">
        <v>475</v>
      </c>
      <c r="F2004" s="31" t="s">
        <v>1855</v>
      </c>
      <c r="G2004" s="26" t="s">
        <v>84</v>
      </c>
      <c r="H2004" s="31" t="s">
        <v>743</v>
      </c>
      <c r="I2004" s="31">
        <v>350</v>
      </c>
      <c r="J2004" s="31">
        <f>INDEX('LA lookup'!H:H,MATCH('Known to services raw data'!B2004,'LA lookup'!G:G,0))</f>
        <v>43435</v>
      </c>
      <c r="K2004" s="31">
        <v>95.69</v>
      </c>
      <c r="L2004" s="31" t="s">
        <v>1882</v>
      </c>
      <c r="M2004" s="31">
        <v>95.69</v>
      </c>
      <c r="N2004" s="31">
        <f t="shared" si="116"/>
        <v>0</v>
      </c>
    </row>
    <row r="2005" spans="1:14" x14ac:dyDescent="0.45">
      <c r="A2005" s="31" t="str">
        <f t="shared" si="115"/>
        <v>E06000025_Hospital admissions caused by unintentional and deliberate injuries in children (aged 0-14 years)_Number</v>
      </c>
      <c r="B2005" s="31" t="s">
        <v>408</v>
      </c>
      <c r="C2005" s="31" t="s">
        <v>409</v>
      </c>
      <c r="D2005" s="31" t="s">
        <v>474</v>
      </c>
      <c r="E2005" s="31" t="s">
        <v>475</v>
      </c>
      <c r="F2005" s="31" t="s">
        <v>1855</v>
      </c>
      <c r="G2005" s="26" t="s">
        <v>84</v>
      </c>
      <c r="H2005" s="31" t="s">
        <v>743</v>
      </c>
      <c r="I2005" s="31">
        <v>415</v>
      </c>
      <c r="J2005" s="31">
        <f>INDEX('LA lookup'!H:H,MATCH('Known to services raw data'!B2005,'LA lookup'!G:G,0))</f>
        <v>58867</v>
      </c>
      <c r="K2005" s="31">
        <v>82.94</v>
      </c>
      <c r="L2005" s="31" t="s">
        <v>1883</v>
      </c>
      <c r="M2005" s="31">
        <v>82.94</v>
      </c>
      <c r="N2005" s="31">
        <f t="shared" si="116"/>
        <v>0</v>
      </c>
    </row>
    <row r="2006" spans="1:14" x14ac:dyDescent="0.45">
      <c r="A2006" s="31" t="str">
        <f t="shared" si="115"/>
        <v>E06000026_Hospital admissions caused by unintentional and deliberate injuries in children (aged 0-14 years)_Number</v>
      </c>
      <c r="B2006" s="31" t="s">
        <v>381</v>
      </c>
      <c r="C2006" s="31" t="s">
        <v>382</v>
      </c>
      <c r="D2006" s="31" t="s">
        <v>474</v>
      </c>
      <c r="E2006" s="31" t="s">
        <v>475</v>
      </c>
      <c r="F2006" s="31" t="s">
        <v>1855</v>
      </c>
      <c r="G2006" s="26" t="s">
        <v>84</v>
      </c>
      <c r="H2006" s="31" t="s">
        <v>743</v>
      </c>
      <c r="I2006" s="31">
        <v>560</v>
      </c>
      <c r="J2006" s="31">
        <f>INDEX('LA lookup'!H:H,MATCH('Known to services raw data'!B2006,'LA lookup'!G:G,0))</f>
        <v>52552</v>
      </c>
      <c r="K2006" s="31">
        <v>124.86</v>
      </c>
      <c r="L2006" s="31" t="s">
        <v>1884</v>
      </c>
      <c r="M2006" s="31">
        <v>124.86</v>
      </c>
      <c r="N2006" s="31">
        <f t="shared" si="116"/>
        <v>0</v>
      </c>
    </row>
    <row r="2007" spans="1:14" x14ac:dyDescent="0.45">
      <c r="A2007" s="31" t="str">
        <f t="shared" si="115"/>
        <v>E06000027_Hospital admissions caused by unintentional and deliberate injuries in children (aged 0-14 years)_Number</v>
      </c>
      <c r="B2007" s="31" t="s">
        <v>438</v>
      </c>
      <c r="C2007" s="31" t="s">
        <v>439</v>
      </c>
      <c r="D2007" s="31" t="s">
        <v>474</v>
      </c>
      <c r="E2007" s="31" t="s">
        <v>475</v>
      </c>
      <c r="F2007" s="31" t="s">
        <v>1855</v>
      </c>
      <c r="G2007" s="26" t="s">
        <v>84</v>
      </c>
      <c r="H2007" s="31" t="s">
        <v>743</v>
      </c>
      <c r="I2007" s="31">
        <v>225</v>
      </c>
      <c r="J2007" s="31">
        <f>INDEX('LA lookup'!H:H,MATCH('Known to services raw data'!B2007,'LA lookup'!G:G,0))</f>
        <v>25423</v>
      </c>
      <c r="K2007" s="31">
        <v>104.89</v>
      </c>
      <c r="L2007" s="31" t="s">
        <v>1885</v>
      </c>
      <c r="M2007" s="31">
        <v>104.89</v>
      </c>
      <c r="N2007" s="31">
        <f t="shared" si="116"/>
        <v>0</v>
      </c>
    </row>
    <row r="2008" spans="1:14" x14ac:dyDescent="0.45">
      <c r="A2008" s="31" t="str">
        <f t="shared" si="115"/>
        <v>E06000030_Hospital admissions caused by unintentional and deliberate injuries in children (aged 0-14 years)_Number</v>
      </c>
      <c r="B2008" s="31" t="s">
        <v>434</v>
      </c>
      <c r="C2008" s="31" t="s">
        <v>435</v>
      </c>
      <c r="D2008" s="31" t="s">
        <v>474</v>
      </c>
      <c r="E2008" s="31" t="s">
        <v>475</v>
      </c>
      <c r="F2008" s="31" t="s">
        <v>1855</v>
      </c>
      <c r="G2008" s="26" t="s">
        <v>84</v>
      </c>
      <c r="H2008" s="31" t="s">
        <v>743</v>
      </c>
      <c r="I2008" s="31">
        <v>380</v>
      </c>
      <c r="J2008" s="31">
        <f>INDEX('LA lookup'!H:H,MATCH('Known to services raw data'!B2008,'LA lookup'!G:G,0))</f>
        <v>50239</v>
      </c>
      <c r="K2008" s="31">
        <v>88.48</v>
      </c>
      <c r="L2008" s="31" t="s">
        <v>1886</v>
      </c>
      <c r="M2008" s="31">
        <v>88.48</v>
      </c>
      <c r="N2008" s="31">
        <f t="shared" si="116"/>
        <v>0</v>
      </c>
    </row>
    <row r="2009" spans="1:14" x14ac:dyDescent="0.45">
      <c r="A2009" s="31" t="str">
        <f t="shared" si="115"/>
        <v>E06000031_Hospital admissions caused by unintentional and deliberate injuries in children (aged 0-14 years)_Number</v>
      </c>
      <c r="B2009" s="31" t="s">
        <v>379</v>
      </c>
      <c r="C2009" s="31" t="s">
        <v>380</v>
      </c>
      <c r="D2009" s="31" t="s">
        <v>474</v>
      </c>
      <c r="E2009" s="31" t="s">
        <v>475</v>
      </c>
      <c r="F2009" s="31" t="s">
        <v>1855</v>
      </c>
      <c r="G2009" s="26" t="s">
        <v>84</v>
      </c>
      <c r="H2009" s="31" t="s">
        <v>743</v>
      </c>
      <c r="I2009" s="31">
        <v>455</v>
      </c>
      <c r="J2009" s="31">
        <f>INDEX('LA lookup'!H:H,MATCH('Known to services raw data'!B2009,'LA lookup'!G:G,0))</f>
        <v>51137</v>
      </c>
      <c r="K2009" s="31">
        <v>102.34</v>
      </c>
      <c r="L2009" s="31" t="s">
        <v>1887</v>
      </c>
      <c r="M2009" s="31">
        <v>102.34</v>
      </c>
      <c r="N2009" s="31">
        <f t="shared" si="116"/>
        <v>0</v>
      </c>
    </row>
    <row r="2010" spans="1:14" x14ac:dyDescent="0.45">
      <c r="A2010" s="31" t="str">
        <f t="shared" si="115"/>
        <v>E06000032_Hospital admissions caused by unintentional and deliberate injuries in children (aged 0-14 years)_Number</v>
      </c>
      <c r="B2010" s="31" t="s">
        <v>564</v>
      </c>
      <c r="C2010" s="31" t="s">
        <v>724</v>
      </c>
      <c r="D2010" s="31" t="s">
        <v>474</v>
      </c>
      <c r="E2010" s="31" t="s">
        <v>475</v>
      </c>
      <c r="F2010" s="31" t="s">
        <v>1855</v>
      </c>
      <c r="G2010" s="26" t="s">
        <v>84</v>
      </c>
      <c r="H2010" s="31" t="s">
        <v>743</v>
      </c>
      <c r="I2010" s="31">
        <v>470</v>
      </c>
      <c r="J2010" s="31">
        <f>INDEX('LA lookup'!H:H,MATCH('Known to services raw data'!B2010,'LA lookup'!G:G,0))</f>
        <v>57375</v>
      </c>
      <c r="K2010" s="31">
        <v>95.1</v>
      </c>
      <c r="L2010" s="31" t="s">
        <v>1888</v>
      </c>
      <c r="M2010" s="31">
        <v>95.1</v>
      </c>
      <c r="N2010" s="31">
        <f t="shared" si="116"/>
        <v>0</v>
      </c>
    </row>
    <row r="2011" spans="1:14" x14ac:dyDescent="0.45">
      <c r="A2011" s="31" t="str">
        <f t="shared" si="115"/>
        <v>E06000033_Hospital admissions caused by unintentional and deliberate injuries in children (aged 0-14 years)_Number</v>
      </c>
      <c r="B2011" s="31" t="s">
        <v>412</v>
      </c>
      <c r="C2011" s="31" t="s">
        <v>413</v>
      </c>
      <c r="D2011" s="31" t="s">
        <v>474</v>
      </c>
      <c r="E2011" s="31" t="s">
        <v>475</v>
      </c>
      <c r="F2011" s="31" t="s">
        <v>1855</v>
      </c>
      <c r="G2011" s="26" t="s">
        <v>84</v>
      </c>
      <c r="H2011" s="31" t="s">
        <v>743</v>
      </c>
      <c r="I2011" s="31">
        <v>260</v>
      </c>
      <c r="J2011" s="31">
        <f>INDEX('LA lookup'!H:H,MATCH('Known to services raw data'!B2011,'LA lookup'!G:G,0))</f>
        <v>39540</v>
      </c>
      <c r="K2011" s="31">
        <v>77.069999999999993</v>
      </c>
      <c r="L2011" s="31" t="s">
        <v>1889</v>
      </c>
      <c r="M2011" s="31">
        <v>77.069999999999993</v>
      </c>
      <c r="N2011" s="31">
        <f t="shared" si="116"/>
        <v>0</v>
      </c>
    </row>
    <row r="2012" spans="1:14" x14ac:dyDescent="0.45">
      <c r="A2012" s="31" t="str">
        <f t="shared" si="115"/>
        <v>E06000034_Hospital admissions caused by unintentional and deliberate injuries in children (aged 0-14 years)_Number</v>
      </c>
      <c r="B2012" s="31" t="s">
        <v>493</v>
      </c>
      <c r="C2012" s="31" t="s">
        <v>731</v>
      </c>
      <c r="D2012" s="31" t="s">
        <v>474</v>
      </c>
      <c r="E2012" s="31" t="s">
        <v>475</v>
      </c>
      <c r="F2012" s="31" t="s">
        <v>1855</v>
      </c>
      <c r="G2012" s="26" t="s">
        <v>84</v>
      </c>
      <c r="H2012" s="31" t="s">
        <v>743</v>
      </c>
      <c r="I2012" s="31">
        <v>240</v>
      </c>
      <c r="J2012" s="31">
        <f>INDEX('LA lookup'!H:H,MATCH('Known to services raw data'!B2012,'LA lookup'!G:G,0))</f>
        <v>43762</v>
      </c>
      <c r="K2012" s="31">
        <v>63.4</v>
      </c>
      <c r="L2012" s="31" t="s">
        <v>1890</v>
      </c>
      <c r="M2012" s="31">
        <v>63.4</v>
      </c>
      <c r="N2012" s="31">
        <f t="shared" si="116"/>
        <v>0</v>
      </c>
    </row>
    <row r="2013" spans="1:14" x14ac:dyDescent="0.45">
      <c r="A2013" s="31" t="str">
        <f t="shared" si="115"/>
        <v>E06000035_Hospital admissions caused by unintentional and deliberate injuries in children (aged 0-14 years)_Number</v>
      </c>
      <c r="B2013" s="31" t="s">
        <v>351</v>
      </c>
      <c r="C2013" s="31" t="s">
        <v>352</v>
      </c>
      <c r="D2013" s="31" t="s">
        <v>474</v>
      </c>
      <c r="E2013" s="31" t="s">
        <v>475</v>
      </c>
      <c r="F2013" s="31" t="s">
        <v>1855</v>
      </c>
      <c r="G2013" s="26" t="s">
        <v>84</v>
      </c>
      <c r="H2013" s="31" t="s">
        <v>743</v>
      </c>
      <c r="I2013" s="31">
        <v>530</v>
      </c>
      <c r="J2013" s="31">
        <f>INDEX('LA lookup'!H:H,MATCH('Known to services raw data'!B2013,'LA lookup'!G:G,0))</f>
        <v>64391</v>
      </c>
      <c r="K2013" s="31">
        <v>97</v>
      </c>
      <c r="L2013" s="31" t="s">
        <v>1891</v>
      </c>
      <c r="M2013" s="31">
        <v>97</v>
      </c>
      <c r="N2013" s="31">
        <f t="shared" si="116"/>
        <v>0</v>
      </c>
    </row>
    <row r="2014" spans="1:14" x14ac:dyDescent="0.45">
      <c r="A2014" s="31" t="str">
        <f t="shared" si="115"/>
        <v>E06000036_Hospital admissions caused by unintentional and deliberate injuries in children (aged 0-14 years)_Number</v>
      </c>
      <c r="B2014" s="31" t="s">
        <v>257</v>
      </c>
      <c r="C2014" s="31" t="s">
        <v>258</v>
      </c>
      <c r="D2014" s="31" t="s">
        <v>474</v>
      </c>
      <c r="E2014" s="31" t="s">
        <v>475</v>
      </c>
      <c r="F2014" s="31" t="s">
        <v>1855</v>
      </c>
      <c r="G2014" s="26" t="s">
        <v>84</v>
      </c>
      <c r="H2014" s="31" t="s">
        <v>743</v>
      </c>
      <c r="I2014" s="31">
        <v>165</v>
      </c>
      <c r="J2014" s="31">
        <f>INDEX('LA lookup'!H:H,MATCH('Known to services raw data'!B2014,'LA lookup'!G:G,0))</f>
        <v>28336</v>
      </c>
      <c r="K2014" s="31">
        <v>69.53</v>
      </c>
      <c r="L2014" s="31" t="s">
        <v>1892</v>
      </c>
      <c r="M2014" s="31">
        <v>69.53</v>
      </c>
      <c r="N2014" s="31">
        <f t="shared" si="116"/>
        <v>0</v>
      </c>
    </row>
    <row r="2015" spans="1:14" x14ac:dyDescent="0.45">
      <c r="A2015" s="31" t="str">
        <f t="shared" si="115"/>
        <v>E06000037_Hospital admissions caused by unintentional and deliberate injuries in children (aged 0-14 years)_Number</v>
      </c>
      <c r="B2015" s="31" t="s">
        <v>456</v>
      </c>
      <c r="C2015" s="31" t="s">
        <v>457</v>
      </c>
      <c r="D2015" s="31" t="s">
        <v>474</v>
      </c>
      <c r="E2015" s="31" t="s">
        <v>475</v>
      </c>
      <c r="F2015" s="31" t="s">
        <v>1855</v>
      </c>
      <c r="G2015" s="26" t="s">
        <v>84</v>
      </c>
      <c r="H2015" s="31" t="s">
        <v>743</v>
      </c>
      <c r="I2015" s="31">
        <v>190</v>
      </c>
      <c r="J2015" s="31">
        <f>INDEX('LA lookup'!H:H,MATCH('Known to services raw data'!B2015,'LA lookup'!G:G,0))</f>
        <v>35623</v>
      </c>
      <c r="K2015" s="31">
        <v>64.349999999999994</v>
      </c>
      <c r="L2015" s="31" t="s">
        <v>1893</v>
      </c>
      <c r="M2015" s="31">
        <v>64.349999999999994</v>
      </c>
      <c r="N2015" s="31">
        <f t="shared" si="116"/>
        <v>0</v>
      </c>
    </row>
    <row r="2016" spans="1:14" x14ac:dyDescent="0.45">
      <c r="A2016" s="31" t="str">
        <f t="shared" si="115"/>
        <v>E06000038_Hospital admissions caused by unintentional and deliberate injuries in children (aged 0-14 years)_Number</v>
      </c>
      <c r="B2016" s="31" t="s">
        <v>557</v>
      </c>
      <c r="C2016" s="31" t="s">
        <v>726</v>
      </c>
      <c r="D2016" s="31" t="s">
        <v>474</v>
      </c>
      <c r="E2016" s="31" t="s">
        <v>475</v>
      </c>
      <c r="F2016" s="31" t="s">
        <v>1855</v>
      </c>
      <c r="G2016" s="26" t="s">
        <v>84</v>
      </c>
      <c r="H2016" s="31" t="s">
        <v>743</v>
      </c>
      <c r="I2016" s="31">
        <v>235</v>
      </c>
      <c r="J2016" s="31">
        <f>INDEX('LA lookup'!H:H,MATCH('Known to services raw data'!B2016,'LA lookup'!G:G,0))</f>
        <v>37080</v>
      </c>
      <c r="K2016" s="31">
        <v>72.89</v>
      </c>
      <c r="L2016" s="31" t="s">
        <v>1894</v>
      </c>
      <c r="M2016" s="31">
        <v>72.89</v>
      </c>
      <c r="N2016" s="31">
        <f t="shared" si="116"/>
        <v>0</v>
      </c>
    </row>
    <row r="2017" spans="1:14" x14ac:dyDescent="0.45">
      <c r="A2017" s="31" t="str">
        <f t="shared" si="115"/>
        <v>E06000039_Hospital admissions caused by unintentional and deliberate injuries in children (aged 0-14 years)_Number</v>
      </c>
      <c r="B2017" s="31" t="s">
        <v>404</v>
      </c>
      <c r="C2017" s="31" t="s">
        <v>405</v>
      </c>
      <c r="D2017" s="31" t="s">
        <v>474</v>
      </c>
      <c r="E2017" s="31" t="s">
        <v>475</v>
      </c>
      <c r="F2017" s="31" t="s">
        <v>1855</v>
      </c>
      <c r="G2017" s="26" t="s">
        <v>84</v>
      </c>
      <c r="H2017" s="31" t="s">
        <v>743</v>
      </c>
      <c r="I2017" s="31">
        <v>360</v>
      </c>
      <c r="J2017" s="31">
        <f>INDEX('LA lookup'!H:H,MATCH('Known to services raw data'!B2017,'LA lookup'!G:G,0))</f>
        <v>42699</v>
      </c>
      <c r="K2017" s="31">
        <v>96.87</v>
      </c>
      <c r="L2017" s="31" t="s">
        <v>1895</v>
      </c>
      <c r="M2017" s="31">
        <v>96.87</v>
      </c>
      <c r="N2017" s="31">
        <f t="shared" si="116"/>
        <v>0</v>
      </c>
    </row>
    <row r="2018" spans="1:14" x14ac:dyDescent="0.45">
      <c r="A2018" s="31" t="str">
        <f t="shared" si="115"/>
        <v>E06000040_Hospital admissions caused by unintentional and deliberate injuries in children (aged 0-14 years)_Number</v>
      </c>
      <c r="B2018" s="31" t="s">
        <v>555</v>
      </c>
      <c r="C2018" s="31" t="s">
        <v>727</v>
      </c>
      <c r="D2018" s="31" t="s">
        <v>474</v>
      </c>
      <c r="E2018" s="31" t="s">
        <v>475</v>
      </c>
      <c r="F2018" s="31" t="s">
        <v>1855</v>
      </c>
      <c r="G2018" s="26" t="s">
        <v>84</v>
      </c>
      <c r="H2018" s="31" t="s">
        <v>743</v>
      </c>
      <c r="I2018" s="31">
        <v>275</v>
      </c>
      <c r="J2018" s="31">
        <f>INDEX('LA lookup'!H:H,MATCH('Known to services raw data'!B2018,'LA lookup'!G:G,0))</f>
        <v>34604</v>
      </c>
      <c r="K2018" s="31">
        <v>96.23</v>
      </c>
      <c r="L2018" s="31" t="s">
        <v>1896</v>
      </c>
      <c r="M2018" s="31">
        <v>96.23</v>
      </c>
      <c r="N2018" s="31">
        <f t="shared" si="116"/>
        <v>0</v>
      </c>
    </row>
    <row r="2019" spans="1:14" x14ac:dyDescent="0.45">
      <c r="A2019" s="31" t="str">
        <f t="shared" si="115"/>
        <v>E06000041_Hospital admissions caused by unintentional and deliberate injuries in children (aged 0-14 years)_Number</v>
      </c>
      <c r="B2019" s="31" t="s">
        <v>466</v>
      </c>
      <c r="C2019" s="31" t="s">
        <v>467</v>
      </c>
      <c r="D2019" s="31" t="s">
        <v>474</v>
      </c>
      <c r="E2019" s="31" t="s">
        <v>475</v>
      </c>
      <c r="F2019" s="31" t="s">
        <v>1855</v>
      </c>
      <c r="G2019" s="26" t="s">
        <v>84</v>
      </c>
      <c r="H2019" s="31" t="s">
        <v>743</v>
      </c>
      <c r="I2019" s="31">
        <v>210</v>
      </c>
      <c r="J2019" s="31">
        <f>INDEX('LA lookup'!H:H,MATCH('Known to services raw data'!B2019,'LA lookup'!G:G,0))</f>
        <v>39532</v>
      </c>
      <c r="K2019" s="31">
        <v>62.86</v>
      </c>
      <c r="L2019" s="31" t="s">
        <v>1897</v>
      </c>
      <c r="M2019" s="31">
        <v>62.86</v>
      </c>
      <c r="N2019" s="31">
        <f t="shared" si="116"/>
        <v>0</v>
      </c>
    </row>
    <row r="2020" spans="1:14" x14ac:dyDescent="0.45">
      <c r="A2020" s="31" t="str">
        <f t="shared" si="115"/>
        <v>E06000042_Hospital admissions caused by unintentional and deliberate injuries in children (aged 0-14 years)_Number</v>
      </c>
      <c r="B2020" s="31" t="s">
        <v>355</v>
      </c>
      <c r="C2020" s="31" t="s">
        <v>356</v>
      </c>
      <c r="D2020" s="31" t="s">
        <v>474</v>
      </c>
      <c r="E2020" s="31" t="s">
        <v>475</v>
      </c>
      <c r="F2020" s="31" t="s">
        <v>1855</v>
      </c>
      <c r="G2020" s="26" t="s">
        <v>84</v>
      </c>
      <c r="H2020" s="31" t="s">
        <v>743</v>
      </c>
      <c r="I2020" s="31">
        <v>520</v>
      </c>
      <c r="J2020" s="31">
        <f>INDEX('LA lookup'!H:H,MATCH('Known to services raw data'!B2020,'LA lookup'!G:G,0))</f>
        <v>68278</v>
      </c>
      <c r="K2020" s="31">
        <v>88.34</v>
      </c>
      <c r="L2020" s="31" t="s">
        <v>1898</v>
      </c>
      <c r="M2020" s="31">
        <v>88.34</v>
      </c>
      <c r="N2020" s="31">
        <f t="shared" si="116"/>
        <v>0</v>
      </c>
    </row>
    <row r="2021" spans="1:14" x14ac:dyDescent="0.45">
      <c r="A2021" s="31" t="str">
        <f t="shared" si="115"/>
        <v>E06000043_Hospital admissions caused by unintentional and deliberate injuries in children (aged 0-14 years)_Number</v>
      </c>
      <c r="B2021" s="31" t="s">
        <v>263</v>
      </c>
      <c r="C2021" s="31" t="s">
        <v>264</v>
      </c>
      <c r="D2021" s="31" t="s">
        <v>474</v>
      </c>
      <c r="E2021" s="31" t="s">
        <v>475</v>
      </c>
      <c r="F2021" s="31" t="s">
        <v>1855</v>
      </c>
      <c r="G2021" s="26" t="s">
        <v>84</v>
      </c>
      <c r="H2021" s="31" t="s">
        <v>743</v>
      </c>
      <c r="I2021" s="31">
        <v>395</v>
      </c>
      <c r="J2021" s="31">
        <f>INDEX('LA lookup'!H:H,MATCH('Known to services raw data'!B2021,'LA lookup'!G:G,0))</f>
        <v>51005</v>
      </c>
      <c r="K2021" s="31">
        <v>92.53</v>
      </c>
      <c r="L2021" s="31" t="s">
        <v>1899</v>
      </c>
      <c r="M2021" s="31">
        <v>92.53</v>
      </c>
      <c r="N2021" s="31">
        <f t="shared" si="116"/>
        <v>0</v>
      </c>
    </row>
    <row r="2022" spans="1:14" x14ac:dyDescent="0.45">
      <c r="A2022" s="31" t="str">
        <f t="shared" si="115"/>
        <v>E06000044_Hospital admissions caused by unintentional and deliberate injuries in children (aged 0-14 years)_Number</v>
      </c>
      <c r="B2022" s="31" t="s">
        <v>383</v>
      </c>
      <c r="C2022" s="31" t="s">
        <v>384</v>
      </c>
      <c r="D2022" s="31" t="s">
        <v>474</v>
      </c>
      <c r="E2022" s="31" t="s">
        <v>475</v>
      </c>
      <c r="F2022" s="31" t="s">
        <v>1855</v>
      </c>
      <c r="G2022" s="26" t="s">
        <v>84</v>
      </c>
      <c r="H2022" s="31" t="s">
        <v>743</v>
      </c>
      <c r="I2022" s="31">
        <v>270</v>
      </c>
      <c r="J2022" s="31">
        <f>INDEX('LA lookup'!H:H,MATCH('Known to services raw data'!B2022,'LA lookup'!G:G,0))</f>
        <v>44046</v>
      </c>
      <c r="K2022" s="31">
        <v>71.34</v>
      </c>
      <c r="L2022" s="31" t="s">
        <v>1900</v>
      </c>
      <c r="M2022" s="31">
        <v>71.34</v>
      </c>
      <c r="N2022" s="31">
        <f t="shared" si="116"/>
        <v>0</v>
      </c>
    </row>
    <row r="2023" spans="1:14" x14ac:dyDescent="0.45">
      <c r="A2023" s="31" t="str">
        <f t="shared" si="115"/>
        <v>E06000045_Hospital admissions caused by unintentional and deliberate injuries in children (aged 0-14 years)_Number</v>
      </c>
      <c r="B2023" s="31" t="s">
        <v>577</v>
      </c>
      <c r="C2023" s="31" t="s">
        <v>729</v>
      </c>
      <c r="D2023" s="31" t="s">
        <v>474</v>
      </c>
      <c r="E2023" s="31" t="s">
        <v>475</v>
      </c>
      <c r="F2023" s="31" t="s">
        <v>1855</v>
      </c>
      <c r="G2023" s="26" t="s">
        <v>84</v>
      </c>
      <c r="H2023" s="31" t="s">
        <v>743</v>
      </c>
      <c r="I2023" s="31">
        <v>495</v>
      </c>
      <c r="J2023" s="31">
        <f>INDEX('LA lookup'!H:H,MATCH('Known to services raw data'!B2023,'LA lookup'!G:G,0))</f>
        <v>50832</v>
      </c>
      <c r="K2023" s="31">
        <v>112.19</v>
      </c>
      <c r="L2023" s="31" t="s">
        <v>1901</v>
      </c>
      <c r="M2023" s="31">
        <v>112.19</v>
      </c>
      <c r="N2023" s="31">
        <f t="shared" si="116"/>
        <v>0</v>
      </c>
    </row>
    <row r="2024" spans="1:14" x14ac:dyDescent="0.45">
      <c r="A2024" s="31" t="str">
        <f t="shared" si="115"/>
        <v>E06000046_Hospital admissions caused by unintentional and deliberate injuries in children (aged 0-14 years)_Number</v>
      </c>
      <c r="B2024" s="31" t="s">
        <v>325</v>
      </c>
      <c r="C2024" s="31" t="s">
        <v>326</v>
      </c>
      <c r="D2024" s="31" t="s">
        <v>474</v>
      </c>
      <c r="E2024" s="31" t="s">
        <v>475</v>
      </c>
      <c r="F2024" s="31" t="s">
        <v>1855</v>
      </c>
      <c r="G2024" s="26" t="s">
        <v>84</v>
      </c>
      <c r="H2024" s="31" t="s">
        <v>743</v>
      </c>
      <c r="I2024" s="31">
        <v>275</v>
      </c>
      <c r="J2024" s="31">
        <f>INDEX('LA lookup'!H:H,MATCH('Known to services raw data'!B2024,'LA lookup'!G:G,0))</f>
        <v>24869</v>
      </c>
      <c r="K2024" s="31">
        <v>133</v>
      </c>
      <c r="L2024" s="31" t="s">
        <v>1902</v>
      </c>
      <c r="M2024" s="31">
        <v>133</v>
      </c>
      <c r="N2024" s="31">
        <f t="shared" si="116"/>
        <v>0</v>
      </c>
    </row>
    <row r="2025" spans="1:14" x14ac:dyDescent="0.45">
      <c r="A2025" s="31" t="str">
        <f t="shared" si="115"/>
        <v>E06000047_Hospital admissions caused by unintentional and deliberate injuries in children (aged 0-14 years)_Number</v>
      </c>
      <c r="B2025" s="31" t="s">
        <v>528</v>
      </c>
      <c r="C2025" s="31" t="s">
        <v>624</v>
      </c>
      <c r="D2025" s="31" t="s">
        <v>474</v>
      </c>
      <c r="E2025" s="31" t="s">
        <v>475</v>
      </c>
      <c r="F2025" s="31" t="s">
        <v>1855</v>
      </c>
      <c r="G2025" s="26" t="s">
        <v>84</v>
      </c>
      <c r="H2025" s="31" t="s">
        <v>743</v>
      </c>
      <c r="I2025" s="31">
        <v>1255</v>
      </c>
      <c r="J2025" s="31">
        <f>INDEX('LA lookup'!H:H,MATCH('Known to services raw data'!B2025,'LA lookup'!G:G,0))</f>
        <v>101040</v>
      </c>
      <c r="K2025" s="31">
        <v>146.66999999999999</v>
      </c>
      <c r="L2025" s="31" t="s">
        <v>1903</v>
      </c>
      <c r="M2025" s="31">
        <v>146.66999999999999</v>
      </c>
      <c r="N2025" s="31">
        <f t="shared" si="116"/>
        <v>0</v>
      </c>
    </row>
    <row r="2026" spans="1:14" x14ac:dyDescent="0.45">
      <c r="A2026" s="31" t="str">
        <f t="shared" si="115"/>
        <v>E06000049_Hospital admissions caused by unintentional and deliberate injuries in children (aged 0-14 years)_Number</v>
      </c>
      <c r="B2026" s="31" t="s">
        <v>541</v>
      </c>
      <c r="C2026" s="31" t="s">
        <v>718</v>
      </c>
      <c r="D2026" s="31" t="s">
        <v>474</v>
      </c>
      <c r="E2026" s="31" t="s">
        <v>475</v>
      </c>
      <c r="F2026" s="31" t="s">
        <v>1855</v>
      </c>
      <c r="G2026" s="26" t="s">
        <v>84</v>
      </c>
      <c r="H2026" s="31" t="s">
        <v>743</v>
      </c>
      <c r="I2026" s="31">
        <v>755</v>
      </c>
      <c r="J2026" s="31">
        <f>INDEX('LA lookup'!H:H,MATCH('Known to services raw data'!B2026,'LA lookup'!G:G,0))</f>
        <v>76523</v>
      </c>
      <c r="K2026" s="31">
        <v>117.39</v>
      </c>
      <c r="L2026" s="31" t="s">
        <v>1904</v>
      </c>
      <c r="M2026" s="31">
        <v>117.39</v>
      </c>
      <c r="N2026" s="31">
        <f t="shared" si="116"/>
        <v>0</v>
      </c>
    </row>
    <row r="2027" spans="1:14" x14ac:dyDescent="0.45">
      <c r="A2027" s="31" t="str">
        <f t="shared" si="115"/>
        <v>E06000050_Hospital admissions caused by unintentional and deliberate injuries in children (aged 0-14 years)_Number</v>
      </c>
      <c r="B2027" s="31" t="s">
        <v>281</v>
      </c>
      <c r="C2027" s="31" t="s">
        <v>282</v>
      </c>
      <c r="D2027" s="31" t="s">
        <v>474</v>
      </c>
      <c r="E2027" s="31" t="s">
        <v>475</v>
      </c>
      <c r="F2027" s="31" t="s">
        <v>1855</v>
      </c>
      <c r="G2027" s="26" t="s">
        <v>84</v>
      </c>
      <c r="H2027" s="31" t="s">
        <v>743</v>
      </c>
      <c r="I2027" s="31">
        <v>695</v>
      </c>
      <c r="J2027" s="31">
        <f>INDEX('LA lookup'!H:H,MATCH('Known to services raw data'!B2027,'LA lookup'!G:G,0))</f>
        <v>68054</v>
      </c>
      <c r="K2027" s="31">
        <v>120.87</v>
      </c>
      <c r="L2027" s="31" t="s">
        <v>1905</v>
      </c>
      <c r="M2027" s="31">
        <v>120.87</v>
      </c>
      <c r="N2027" s="31">
        <f t="shared" si="116"/>
        <v>0</v>
      </c>
    </row>
    <row r="2028" spans="1:14" x14ac:dyDescent="0.45">
      <c r="A2028" s="31" t="str">
        <f t="shared" si="115"/>
        <v>E06000051_Hospital admissions caused by unintentional and deliberate injuries in children (aged 0-14 years)_Number</v>
      </c>
      <c r="B2028" s="31" t="s">
        <v>403</v>
      </c>
      <c r="C2028" s="31" t="s">
        <v>166</v>
      </c>
      <c r="D2028" s="31" t="s">
        <v>474</v>
      </c>
      <c r="E2028" s="31" t="s">
        <v>475</v>
      </c>
      <c r="F2028" s="31" t="s">
        <v>1855</v>
      </c>
      <c r="G2028" s="26" t="s">
        <v>84</v>
      </c>
      <c r="H2028" s="31" t="s">
        <v>743</v>
      </c>
      <c r="I2028" s="31">
        <v>445</v>
      </c>
      <c r="J2028" s="31">
        <f>INDEX('LA lookup'!H:H,MATCH('Known to services raw data'!B2028,'LA lookup'!G:G,0))</f>
        <v>59839</v>
      </c>
      <c r="K2028" s="31">
        <v>90.22</v>
      </c>
      <c r="L2028" s="31" t="s">
        <v>1906</v>
      </c>
      <c r="M2028" s="31">
        <v>90.22</v>
      </c>
      <c r="N2028" s="31">
        <f t="shared" si="116"/>
        <v>0</v>
      </c>
    </row>
    <row r="2029" spans="1:14" x14ac:dyDescent="0.45">
      <c r="A2029" s="31" t="str">
        <f t="shared" si="115"/>
        <v>E06000052_Hospital admissions caused by unintentional and deliberate injuries in children (aged 0-14 years)_Number</v>
      </c>
      <c r="B2029" s="31" t="s">
        <v>482</v>
      </c>
      <c r="C2029" s="31" t="s">
        <v>720</v>
      </c>
      <c r="D2029" s="31" t="s">
        <v>474</v>
      </c>
      <c r="E2029" s="31" t="s">
        <v>475</v>
      </c>
      <c r="F2029" s="31" t="s">
        <v>1855</v>
      </c>
      <c r="G2029" s="26" t="s">
        <v>84</v>
      </c>
      <c r="H2029" s="31" t="s">
        <v>743</v>
      </c>
      <c r="I2029" s="31">
        <v>850</v>
      </c>
      <c r="J2029" s="31">
        <f>INDEX('LA lookup'!H:H,MATCH('Known to services raw data'!B2029,'LA lookup'!G:G,0))</f>
        <v>107810</v>
      </c>
      <c r="K2029" s="31">
        <v>93.66</v>
      </c>
      <c r="L2029" s="31" t="s">
        <v>1907</v>
      </c>
      <c r="M2029" s="31">
        <v>93.66</v>
      </c>
      <c r="N2029" s="31">
        <f t="shared" si="116"/>
        <v>0</v>
      </c>
    </row>
    <row r="2030" spans="1:14" x14ac:dyDescent="0.45">
      <c r="A2030" s="31" t="str">
        <f t="shared" si="115"/>
        <v>E06000054_Hospital admissions caused by unintentional and deliberate injuries in children (aged 0-14 years)_Number</v>
      </c>
      <c r="B2030" s="31" t="s">
        <v>462</v>
      </c>
      <c r="C2030" s="31" t="s">
        <v>463</v>
      </c>
      <c r="D2030" s="31" t="s">
        <v>474</v>
      </c>
      <c r="E2030" s="31" t="s">
        <v>475</v>
      </c>
      <c r="F2030" s="31" t="s">
        <v>1855</v>
      </c>
      <c r="G2030" s="26" t="s">
        <v>84</v>
      </c>
      <c r="H2030" s="31" t="s">
        <v>743</v>
      </c>
      <c r="I2030" s="31">
        <v>915</v>
      </c>
      <c r="J2030" s="31">
        <f>INDEX('LA lookup'!H:H,MATCH('Known to services raw data'!B2030,'LA lookup'!G:G,0))</f>
        <v>105692</v>
      </c>
      <c r="K2030" s="31">
        <v>103.12</v>
      </c>
      <c r="L2030" s="31" t="s">
        <v>1908</v>
      </c>
      <c r="M2030" s="31">
        <v>103.12</v>
      </c>
      <c r="N2030" s="31">
        <f t="shared" si="116"/>
        <v>0</v>
      </c>
    </row>
    <row r="2031" spans="1:14" x14ac:dyDescent="0.45">
      <c r="A2031" s="31" t="str">
        <f t="shared" si="115"/>
        <v>E06000055_Hospital admissions caused by unintentional and deliberate injuries in children (aged 0-14 years)_Number</v>
      </c>
      <c r="B2031" s="31" t="s">
        <v>240</v>
      </c>
      <c r="C2031" s="31" t="s">
        <v>1853</v>
      </c>
      <c r="D2031" s="31" t="s">
        <v>474</v>
      </c>
      <c r="E2031" s="31" t="s">
        <v>475</v>
      </c>
      <c r="F2031" s="31" t="s">
        <v>1855</v>
      </c>
      <c r="G2031" s="26" t="s">
        <v>84</v>
      </c>
      <c r="H2031" s="31" t="s">
        <v>743</v>
      </c>
      <c r="I2031" s="31">
        <v>260</v>
      </c>
      <c r="J2031" s="31">
        <f>INDEX('LA lookup'!H:H,MATCH('Known to services raw data'!B2031,'LA lookup'!G:G,0))</f>
        <v>40088</v>
      </c>
      <c r="K2031" s="31">
        <v>76.56</v>
      </c>
      <c r="L2031" s="31" t="s">
        <v>1909</v>
      </c>
      <c r="M2031" s="31">
        <v>76.56</v>
      </c>
      <c r="N2031" s="31">
        <f t="shared" si="116"/>
        <v>0</v>
      </c>
    </row>
    <row r="2032" spans="1:14" x14ac:dyDescent="0.45">
      <c r="A2032" s="31" t="str">
        <f t="shared" si="115"/>
        <v>E06000056_Hospital admissions caused by unintentional and deliberate injuries in children (aged 0-14 years)_Number</v>
      </c>
      <c r="B2032" s="31" t="s">
        <v>279</v>
      </c>
      <c r="C2032" s="31" t="s">
        <v>280</v>
      </c>
      <c r="D2032" s="31" t="s">
        <v>474</v>
      </c>
      <c r="E2032" s="31" t="s">
        <v>475</v>
      </c>
      <c r="F2032" s="31" t="s">
        <v>1855</v>
      </c>
      <c r="G2032" s="26" t="s">
        <v>84</v>
      </c>
      <c r="H2032" s="31" t="s">
        <v>743</v>
      </c>
      <c r="I2032" s="31">
        <v>450</v>
      </c>
      <c r="J2032" s="31">
        <f>INDEX('LA lookup'!H:H,MATCH('Known to services raw data'!B2032,'LA lookup'!G:G,0))</f>
        <v>62515</v>
      </c>
      <c r="K2032" s="31">
        <v>84.59</v>
      </c>
      <c r="L2032" s="31" t="s">
        <v>1910</v>
      </c>
      <c r="M2032" s="31">
        <v>84.59</v>
      </c>
      <c r="N2032" s="31">
        <f t="shared" si="116"/>
        <v>0</v>
      </c>
    </row>
    <row r="2033" spans="1:14" x14ac:dyDescent="0.45">
      <c r="A2033" s="31" t="str">
        <f t="shared" si="115"/>
        <v>E06000048_Hospital admissions caused by unintentional and deliberate injuries in children (aged 0-14 years)_Number</v>
      </c>
      <c r="B2033" s="31" t="s">
        <v>484</v>
      </c>
      <c r="C2033" s="31" t="s">
        <v>705</v>
      </c>
      <c r="D2033" s="31" t="s">
        <v>474</v>
      </c>
      <c r="E2033" s="31" t="s">
        <v>475</v>
      </c>
      <c r="F2033" s="31" t="s">
        <v>1855</v>
      </c>
      <c r="G2033" s="26" t="s">
        <v>84</v>
      </c>
      <c r="H2033" s="31" t="s">
        <v>743</v>
      </c>
      <c r="I2033" s="31">
        <v>590</v>
      </c>
      <c r="J2033" s="31">
        <f>INDEX('LA lookup'!H:H,MATCH('Known to services raw data'!B2033,'LA lookup'!G:G,0))</f>
        <v>59011</v>
      </c>
      <c r="K2033" s="31">
        <v>120.2</v>
      </c>
      <c r="L2033" s="31" t="s">
        <v>1911</v>
      </c>
      <c r="M2033" s="31">
        <v>120.2</v>
      </c>
      <c r="N2033" s="31">
        <f t="shared" si="116"/>
        <v>0</v>
      </c>
    </row>
    <row r="2034" spans="1:14" x14ac:dyDescent="0.45">
      <c r="A2034" s="31" t="str">
        <f t="shared" si="115"/>
        <v>E06000058_Hospital admissions caused by unintentional and deliberate injuries in children (aged 0-14 years)_Number</v>
      </c>
      <c r="B2034" s="31" t="s">
        <v>1912</v>
      </c>
      <c r="C2034" s="31" t="s">
        <v>1913</v>
      </c>
      <c r="D2034" s="31" t="s">
        <v>474</v>
      </c>
      <c r="E2034" s="31" t="s">
        <v>475</v>
      </c>
      <c r="F2034" s="31" t="s">
        <v>1855</v>
      </c>
      <c r="G2034" s="26" t="s">
        <v>84</v>
      </c>
      <c r="H2034" s="31" t="s">
        <v>743</v>
      </c>
      <c r="I2034" s="31">
        <v>680</v>
      </c>
      <c r="J2034" s="31" t="e">
        <f>INDEX('LA lookup'!H:H,MATCH('Known to services raw data'!B2034,'LA lookup'!G:G,0))</f>
        <v>#N/A</v>
      </c>
      <c r="K2034" s="31">
        <v>106.28</v>
      </c>
      <c r="L2034" s="31" t="s">
        <v>1857</v>
      </c>
      <c r="M2034" s="31">
        <v>106.28</v>
      </c>
      <c r="N2034" s="31">
        <f t="shared" si="116"/>
        <v>0</v>
      </c>
    </row>
    <row r="2035" spans="1:14" x14ac:dyDescent="0.45">
      <c r="A2035" s="31" t="str">
        <f t="shared" si="115"/>
        <v>E06000059_Hospital admissions caused by unintentional and deliberate injuries in children (aged 0-14 years)_Number</v>
      </c>
      <c r="B2035" s="31" t="s">
        <v>1914</v>
      </c>
      <c r="C2035" s="31" t="s">
        <v>296</v>
      </c>
      <c r="D2035" s="31" t="s">
        <v>474</v>
      </c>
      <c r="E2035" s="31" t="s">
        <v>475</v>
      </c>
      <c r="F2035" s="31" t="s">
        <v>1855</v>
      </c>
      <c r="G2035" s="26" t="s">
        <v>84</v>
      </c>
      <c r="H2035" s="31" t="s">
        <v>743</v>
      </c>
      <c r="I2035" s="31">
        <v>720</v>
      </c>
      <c r="J2035" s="31" t="e">
        <f>INDEX('LA lookup'!H:H,MATCH('Known to services raw data'!B2035,'LA lookup'!G:G,0))</f>
        <v>#N/A</v>
      </c>
      <c r="K2035" s="31">
        <v>129.1</v>
      </c>
      <c r="L2035" s="31" t="s">
        <v>1915</v>
      </c>
      <c r="M2035" s="31">
        <v>129.1</v>
      </c>
      <c r="N2035" s="31">
        <f t="shared" si="116"/>
        <v>0</v>
      </c>
    </row>
    <row r="2036" spans="1:14" x14ac:dyDescent="0.45">
      <c r="A2036" s="31" t="str">
        <f t="shared" si="115"/>
        <v>E08000001_Hospital admissions caused by unintentional and deliberate injuries in children (aged 0-14 years)_Number</v>
      </c>
      <c r="B2036" s="31" t="s">
        <v>252</v>
      </c>
      <c r="C2036" s="31" t="s">
        <v>253</v>
      </c>
      <c r="D2036" s="31" t="s">
        <v>474</v>
      </c>
      <c r="E2036" s="31" t="s">
        <v>475</v>
      </c>
      <c r="F2036" s="31" t="s">
        <v>1855</v>
      </c>
      <c r="G2036" s="26" t="s">
        <v>84</v>
      </c>
      <c r="H2036" s="31" t="s">
        <v>743</v>
      </c>
      <c r="I2036" s="31">
        <v>630</v>
      </c>
      <c r="J2036" s="31">
        <f>INDEX('LA lookup'!H:H,MATCH('Known to services raw data'!B2036,'LA lookup'!G:G,0))</f>
        <v>67670</v>
      </c>
      <c r="K2036" s="31">
        <v>109.34</v>
      </c>
      <c r="L2036" s="31" t="s">
        <v>1916</v>
      </c>
      <c r="M2036" s="31">
        <v>109.34</v>
      </c>
      <c r="N2036" s="31">
        <f t="shared" si="116"/>
        <v>0</v>
      </c>
    </row>
    <row r="2037" spans="1:14" x14ac:dyDescent="0.45">
      <c r="A2037" s="31" t="str">
        <f t="shared" si="115"/>
        <v>E08000002_Hospital admissions caused by unintentional and deliberate injuries in children (aged 0-14 years)_Number</v>
      </c>
      <c r="B2037" s="31" t="s">
        <v>271</v>
      </c>
      <c r="C2037" s="31" t="s">
        <v>272</v>
      </c>
      <c r="D2037" s="31" t="s">
        <v>474</v>
      </c>
      <c r="E2037" s="31" t="s">
        <v>475</v>
      </c>
      <c r="F2037" s="31" t="s">
        <v>1855</v>
      </c>
      <c r="G2037" s="26" t="s">
        <v>84</v>
      </c>
      <c r="H2037" s="31" t="s">
        <v>743</v>
      </c>
      <c r="I2037" s="31">
        <v>525</v>
      </c>
      <c r="J2037" s="31">
        <f>INDEX('LA lookup'!H:H,MATCH('Known to services raw data'!B2037,'LA lookup'!G:G,0))</f>
        <v>43142</v>
      </c>
      <c r="K2037" s="31">
        <v>143.38999999999999</v>
      </c>
      <c r="L2037" s="31" t="s">
        <v>1917</v>
      </c>
      <c r="M2037" s="31">
        <v>143.38999999999999</v>
      </c>
      <c r="N2037" s="31">
        <f t="shared" si="116"/>
        <v>0</v>
      </c>
    </row>
    <row r="2038" spans="1:14" x14ac:dyDescent="0.45">
      <c r="A2038" s="31" t="str">
        <f t="shared" si="115"/>
        <v>E08000003_Hospital admissions caused by unintentional and deliberate injuries in children (aged 0-14 years)_Number</v>
      </c>
      <c r="B2038" s="31" t="s">
        <v>349</v>
      </c>
      <c r="C2038" s="31" t="s">
        <v>350</v>
      </c>
      <c r="D2038" s="31" t="s">
        <v>474</v>
      </c>
      <c r="E2038" s="31" t="s">
        <v>475</v>
      </c>
      <c r="F2038" s="31" t="s">
        <v>1855</v>
      </c>
      <c r="G2038" s="26" t="s">
        <v>84</v>
      </c>
      <c r="H2038" s="31" t="s">
        <v>743</v>
      </c>
      <c r="I2038" s="31">
        <v>1690</v>
      </c>
      <c r="J2038" s="31">
        <f>INDEX('LA lookup'!H:H,MATCH('Known to services raw data'!B2038,'LA lookup'!G:G,0))</f>
        <v>121962</v>
      </c>
      <c r="K2038" s="31">
        <v>160.26</v>
      </c>
      <c r="L2038" s="31" t="s">
        <v>1918</v>
      </c>
      <c r="M2038" s="31">
        <v>160.26</v>
      </c>
      <c r="N2038" s="31">
        <f t="shared" si="116"/>
        <v>0</v>
      </c>
    </row>
    <row r="2039" spans="1:14" x14ac:dyDescent="0.45">
      <c r="A2039" s="31" t="str">
        <f t="shared" si="115"/>
        <v>E08000004_Hospital admissions caused by unintentional and deliberate injuries in children (aged 0-14 years)_Number</v>
      </c>
      <c r="B2039" s="31" t="s">
        <v>375</v>
      </c>
      <c r="C2039" s="31" t="s">
        <v>376</v>
      </c>
      <c r="D2039" s="31" t="s">
        <v>474</v>
      </c>
      <c r="E2039" s="31" t="s">
        <v>475</v>
      </c>
      <c r="F2039" s="31" t="s">
        <v>1855</v>
      </c>
      <c r="G2039" s="26" t="s">
        <v>84</v>
      </c>
      <c r="H2039" s="31" t="s">
        <v>743</v>
      </c>
      <c r="I2039" s="31">
        <v>815</v>
      </c>
      <c r="J2039" s="31">
        <f>INDEX('LA lookup'!H:H,MATCH('Known to services raw data'!B2039,'LA lookup'!G:G,0))</f>
        <v>59416</v>
      </c>
      <c r="K2039" s="31">
        <v>162.47999999999999</v>
      </c>
      <c r="L2039" s="31" t="s">
        <v>1919</v>
      </c>
      <c r="M2039" s="31">
        <v>162.47999999999999</v>
      </c>
      <c r="N2039" s="31">
        <f t="shared" si="116"/>
        <v>0</v>
      </c>
    </row>
    <row r="2040" spans="1:14" x14ac:dyDescent="0.45">
      <c r="A2040" s="31" t="str">
        <f t="shared" si="115"/>
        <v>E08000005_Hospital admissions caused by unintentional and deliberate injuries in children (aged 0-14 years)_Number</v>
      </c>
      <c r="B2040" s="31" t="s">
        <v>391</v>
      </c>
      <c r="C2040" s="31" t="s">
        <v>392</v>
      </c>
      <c r="D2040" s="31" t="s">
        <v>474</v>
      </c>
      <c r="E2040" s="31" t="s">
        <v>475</v>
      </c>
      <c r="F2040" s="31" t="s">
        <v>1855</v>
      </c>
      <c r="G2040" s="26" t="s">
        <v>84</v>
      </c>
      <c r="H2040" s="31" t="s">
        <v>743</v>
      </c>
      <c r="I2040" s="31">
        <v>715</v>
      </c>
      <c r="J2040" s="31">
        <f>INDEX('LA lookup'!H:H,MATCH('Known to services raw data'!B2040,'LA lookup'!G:G,0))</f>
        <v>52689</v>
      </c>
      <c r="K2040" s="31">
        <v>159.22999999999999</v>
      </c>
      <c r="L2040" s="31" t="s">
        <v>1920</v>
      </c>
      <c r="M2040" s="31">
        <v>159.22999999999999</v>
      </c>
      <c r="N2040" s="31">
        <f t="shared" si="116"/>
        <v>0</v>
      </c>
    </row>
    <row r="2041" spans="1:14" x14ac:dyDescent="0.45">
      <c r="A2041" s="31" t="str">
        <f t="shared" si="115"/>
        <v>E08000006_Hospital admissions caused by unintentional and deliberate injuries in children (aged 0-14 years)_Number</v>
      </c>
      <c r="B2041" s="31" t="s">
        <v>395</v>
      </c>
      <c r="C2041" s="31" t="s">
        <v>396</v>
      </c>
      <c r="D2041" s="31" t="s">
        <v>474</v>
      </c>
      <c r="E2041" s="31" t="s">
        <v>475</v>
      </c>
      <c r="F2041" s="31" t="s">
        <v>1855</v>
      </c>
      <c r="G2041" s="26" t="s">
        <v>84</v>
      </c>
      <c r="H2041" s="31" t="s">
        <v>743</v>
      </c>
      <c r="I2041" s="31">
        <v>830</v>
      </c>
      <c r="J2041" s="31">
        <f>INDEX('LA lookup'!H:H,MATCH('Known to services raw data'!B2041,'LA lookup'!G:G,0))</f>
        <v>56566</v>
      </c>
      <c r="K2041" s="31">
        <v>169.38</v>
      </c>
      <c r="L2041" s="31" t="s">
        <v>1921</v>
      </c>
      <c r="M2041" s="31">
        <v>169.38</v>
      </c>
      <c r="N2041" s="31">
        <f t="shared" si="116"/>
        <v>0</v>
      </c>
    </row>
    <row r="2042" spans="1:14" x14ac:dyDescent="0.45">
      <c r="A2042" s="31" t="str">
        <f t="shared" si="115"/>
        <v>E08000007_Hospital admissions caused by unintentional and deliberate injuries in children (aged 0-14 years)_Number</v>
      </c>
      <c r="B2042" s="31" t="s">
        <v>420</v>
      </c>
      <c r="C2042" s="31" t="s">
        <v>421</v>
      </c>
      <c r="D2042" s="31" t="s">
        <v>474</v>
      </c>
      <c r="E2042" s="31" t="s">
        <v>475</v>
      </c>
      <c r="F2042" s="31" t="s">
        <v>1855</v>
      </c>
      <c r="G2042" s="26" t="s">
        <v>84</v>
      </c>
      <c r="H2042" s="31" t="s">
        <v>743</v>
      </c>
      <c r="I2042" s="31">
        <v>605</v>
      </c>
      <c r="J2042" s="31">
        <f>INDEX('LA lookup'!H:H,MATCH('Known to services raw data'!B2042,'LA lookup'!G:G,0))</f>
        <v>63141</v>
      </c>
      <c r="K2042" s="31">
        <v>112.71</v>
      </c>
      <c r="L2042" s="31" t="s">
        <v>1922</v>
      </c>
      <c r="M2042" s="31">
        <v>112.71</v>
      </c>
      <c r="N2042" s="31">
        <f t="shared" si="116"/>
        <v>0</v>
      </c>
    </row>
    <row r="2043" spans="1:14" x14ac:dyDescent="0.45">
      <c r="A2043" s="31" t="str">
        <f t="shared" si="115"/>
        <v>E08000008_Hospital admissions caused by unintentional and deliberate injuries in children (aged 0-14 years)_Number</v>
      </c>
      <c r="B2043" s="31" t="s">
        <v>436</v>
      </c>
      <c r="C2043" s="31" t="s">
        <v>437</v>
      </c>
      <c r="D2043" s="31" t="s">
        <v>474</v>
      </c>
      <c r="E2043" s="31" t="s">
        <v>475</v>
      </c>
      <c r="F2043" s="31" t="s">
        <v>1855</v>
      </c>
      <c r="G2043" s="26" t="s">
        <v>84</v>
      </c>
      <c r="H2043" s="31" t="s">
        <v>743</v>
      </c>
      <c r="I2043" s="31">
        <v>575</v>
      </c>
      <c r="J2043" s="31">
        <f>INDEX('LA lookup'!H:H,MATCH('Known to services raw data'!B2043,'LA lookup'!G:G,0))</f>
        <v>50223</v>
      </c>
      <c r="K2043" s="31">
        <v>134</v>
      </c>
      <c r="L2043" s="31" t="s">
        <v>1923</v>
      </c>
      <c r="M2043" s="31">
        <v>134</v>
      </c>
      <c r="N2043" s="31">
        <f t="shared" si="116"/>
        <v>0</v>
      </c>
    </row>
    <row r="2044" spans="1:14" x14ac:dyDescent="0.45">
      <c r="A2044" s="31" t="str">
        <f t="shared" si="115"/>
        <v>E08000009_Hospital admissions caused by unintentional and deliberate injuries in children (aged 0-14 years)_Number</v>
      </c>
      <c r="B2044" s="31" t="s">
        <v>442</v>
      </c>
      <c r="C2044" s="31" t="s">
        <v>443</v>
      </c>
      <c r="D2044" s="31" t="s">
        <v>474</v>
      </c>
      <c r="E2044" s="31" t="s">
        <v>475</v>
      </c>
      <c r="F2044" s="31" t="s">
        <v>1855</v>
      </c>
      <c r="G2044" s="26" t="s">
        <v>84</v>
      </c>
      <c r="H2044" s="31" t="s">
        <v>743</v>
      </c>
      <c r="I2044" s="31">
        <v>550</v>
      </c>
      <c r="J2044" s="31">
        <f>INDEX('LA lookup'!H:H,MATCH('Known to services raw data'!B2044,'LA lookup'!G:G,0))</f>
        <v>56087</v>
      </c>
      <c r="K2044" s="31">
        <v>115.7</v>
      </c>
      <c r="L2044" s="31" t="s">
        <v>1924</v>
      </c>
      <c r="M2044" s="31">
        <v>115.7</v>
      </c>
      <c r="N2044" s="31">
        <f t="shared" si="116"/>
        <v>0</v>
      </c>
    </row>
    <row r="2045" spans="1:14" x14ac:dyDescent="0.45">
      <c r="A2045" s="31" t="str">
        <f t="shared" si="115"/>
        <v>E08000010_Hospital admissions caused by unintentional and deliberate injuries in children (aged 0-14 years)_Number</v>
      </c>
      <c r="B2045" s="31" t="s">
        <v>460</v>
      </c>
      <c r="C2045" s="31" t="s">
        <v>461</v>
      </c>
      <c r="D2045" s="31" t="s">
        <v>474</v>
      </c>
      <c r="E2045" s="31" t="s">
        <v>475</v>
      </c>
      <c r="F2045" s="31" t="s">
        <v>1855</v>
      </c>
      <c r="G2045" s="26" t="s">
        <v>84</v>
      </c>
      <c r="H2045" s="31" t="s">
        <v>743</v>
      </c>
      <c r="I2045" s="31">
        <v>650</v>
      </c>
      <c r="J2045" s="31">
        <f>INDEX('LA lookup'!H:H,MATCH('Known to services raw data'!B2045,'LA lookup'!G:G,0))</f>
        <v>68388</v>
      </c>
      <c r="K2045" s="31">
        <v>112.68</v>
      </c>
      <c r="L2045" s="31" t="s">
        <v>1925</v>
      </c>
      <c r="M2045" s="31">
        <v>112.68</v>
      </c>
      <c r="N2045" s="31">
        <f t="shared" si="116"/>
        <v>0</v>
      </c>
    </row>
    <row r="2046" spans="1:14" x14ac:dyDescent="0.45">
      <c r="A2046" s="31" t="str">
        <f t="shared" si="115"/>
        <v>E08000011_Hospital admissions caused by unintentional and deliberate injuries in children (aged 0-14 years)_Number</v>
      </c>
      <c r="B2046" s="31" t="s">
        <v>333</v>
      </c>
      <c r="C2046" s="31" t="s">
        <v>334</v>
      </c>
      <c r="D2046" s="31" t="s">
        <v>474</v>
      </c>
      <c r="E2046" s="31" t="s">
        <v>475</v>
      </c>
      <c r="F2046" s="31" t="s">
        <v>1855</v>
      </c>
      <c r="G2046" s="26" t="s">
        <v>84</v>
      </c>
      <c r="H2046" s="31" t="s">
        <v>743</v>
      </c>
      <c r="I2046" s="31">
        <v>330</v>
      </c>
      <c r="J2046" s="31">
        <f>INDEX('LA lookup'!H:H,MATCH('Known to services raw data'!B2046,'LA lookup'!G:G,0))</f>
        <v>33477</v>
      </c>
      <c r="K2046" s="31">
        <v>115.83</v>
      </c>
      <c r="L2046" s="31" t="s">
        <v>1926</v>
      </c>
      <c r="M2046" s="31">
        <v>115.83</v>
      </c>
      <c r="N2046" s="31">
        <f t="shared" si="116"/>
        <v>0</v>
      </c>
    </row>
    <row r="2047" spans="1:14" x14ac:dyDescent="0.45">
      <c r="A2047" s="31" t="str">
        <f t="shared" si="115"/>
        <v>E08000012_Hospital admissions caused by unintentional and deliberate injuries in children (aged 0-14 years)_Number</v>
      </c>
      <c r="B2047" s="31" t="s">
        <v>347</v>
      </c>
      <c r="C2047" s="31" t="s">
        <v>348</v>
      </c>
      <c r="D2047" s="31" t="s">
        <v>474</v>
      </c>
      <c r="E2047" s="31" t="s">
        <v>475</v>
      </c>
      <c r="F2047" s="31" t="s">
        <v>1855</v>
      </c>
      <c r="G2047" s="26" t="s">
        <v>84</v>
      </c>
      <c r="H2047" s="31" t="s">
        <v>743</v>
      </c>
      <c r="I2047" s="31">
        <v>985</v>
      </c>
      <c r="J2047" s="31">
        <f>INDEX('LA lookup'!H:H,MATCH('Known to services raw data'!B2047,'LA lookup'!G:G,0))</f>
        <v>94902</v>
      </c>
      <c r="K2047" s="31">
        <v>121.24</v>
      </c>
      <c r="L2047" s="31" t="s">
        <v>1927</v>
      </c>
      <c r="M2047" s="31">
        <v>121.24</v>
      </c>
      <c r="N2047" s="31">
        <f t="shared" si="116"/>
        <v>0</v>
      </c>
    </row>
    <row r="2048" spans="1:14" x14ac:dyDescent="0.45">
      <c r="A2048" s="31" t="str">
        <f t="shared" si="115"/>
        <v>E08000013_Hospital admissions caused by unintentional and deliberate injuries in children (aged 0-14 years)_Number</v>
      </c>
      <c r="B2048" s="31" t="s">
        <v>416</v>
      </c>
      <c r="C2048" s="31" t="s">
        <v>417</v>
      </c>
      <c r="D2048" s="31" t="s">
        <v>474</v>
      </c>
      <c r="E2048" s="31" t="s">
        <v>475</v>
      </c>
      <c r="F2048" s="31" t="s">
        <v>1855</v>
      </c>
      <c r="G2048" s="26" t="s">
        <v>84</v>
      </c>
      <c r="H2048" s="31" t="s">
        <v>743</v>
      </c>
      <c r="I2048" s="31">
        <v>340</v>
      </c>
      <c r="J2048" s="31">
        <f>INDEX('LA lookup'!H:H,MATCH('Known to services raw data'!B2048,'LA lookup'!G:G,0))</f>
        <v>36785</v>
      </c>
      <c r="K2048" s="31">
        <v>108.96</v>
      </c>
      <c r="L2048" s="31" t="s">
        <v>1928</v>
      </c>
      <c r="M2048" s="31">
        <v>108.96</v>
      </c>
      <c r="N2048" s="31">
        <f t="shared" si="116"/>
        <v>0</v>
      </c>
    </row>
    <row r="2049" spans="1:14" x14ac:dyDescent="0.45">
      <c r="A2049" s="31" t="str">
        <f t="shared" si="115"/>
        <v>E08000014_Hospital admissions caused by unintentional and deliberate injuries in children (aged 0-14 years)_Number</v>
      </c>
      <c r="B2049" s="31" t="s">
        <v>399</v>
      </c>
      <c r="C2049" s="31" t="s">
        <v>400</v>
      </c>
      <c r="D2049" s="31" t="s">
        <v>474</v>
      </c>
      <c r="E2049" s="31" t="s">
        <v>475</v>
      </c>
      <c r="F2049" s="31" t="s">
        <v>1855</v>
      </c>
      <c r="G2049" s="26" t="s">
        <v>84</v>
      </c>
      <c r="H2049" s="31" t="s">
        <v>743</v>
      </c>
      <c r="I2049" s="31">
        <v>510</v>
      </c>
      <c r="J2049" s="31">
        <f>INDEX('LA lookup'!H:H,MATCH('Known to services raw data'!B2049,'LA lookup'!G:G,0))</f>
        <v>53833</v>
      </c>
      <c r="K2049" s="31">
        <v>113.26</v>
      </c>
      <c r="L2049" s="31" t="s">
        <v>1929</v>
      </c>
      <c r="M2049" s="31">
        <v>113.26</v>
      </c>
      <c r="N2049" s="31">
        <f t="shared" si="116"/>
        <v>0</v>
      </c>
    </row>
    <row r="2050" spans="1:14" x14ac:dyDescent="0.45">
      <c r="A2050" s="31" t="str">
        <f t="shared" si="115"/>
        <v>E08000015_Hospital admissions caused by unintentional and deliberate injuries in children (aged 0-14 years)_Number</v>
      </c>
      <c r="B2050" s="31" t="s">
        <v>464</v>
      </c>
      <c r="C2050" s="31" t="s">
        <v>465</v>
      </c>
      <c r="D2050" s="31" t="s">
        <v>474</v>
      </c>
      <c r="E2050" s="31" t="s">
        <v>475</v>
      </c>
      <c r="F2050" s="31" t="s">
        <v>1855</v>
      </c>
      <c r="G2050" s="26" t="s">
        <v>84</v>
      </c>
      <c r="H2050" s="31" t="s">
        <v>743</v>
      </c>
      <c r="I2050" s="31">
        <v>530</v>
      </c>
      <c r="J2050" s="31">
        <f>INDEX('LA lookup'!H:H,MATCH('Known to services raw data'!B2050,'LA lookup'!G:G,0))</f>
        <v>67576</v>
      </c>
      <c r="K2050" s="31">
        <v>93.27</v>
      </c>
      <c r="L2050" s="31" t="s">
        <v>1930</v>
      </c>
      <c r="M2050" s="31">
        <v>93.27</v>
      </c>
      <c r="N2050" s="31">
        <f t="shared" si="116"/>
        <v>0</v>
      </c>
    </row>
    <row r="2051" spans="1:14" x14ac:dyDescent="0.45">
      <c r="A2051" s="31" t="str">
        <f t="shared" si="115"/>
        <v>E08000016_Hospital admissions caused by unintentional and deliberate injuries in children (aged 0-14 years)_Number</v>
      </c>
      <c r="B2051" s="31" t="s">
        <v>236</v>
      </c>
      <c r="C2051" s="31" t="s">
        <v>237</v>
      </c>
      <c r="D2051" s="31" t="s">
        <v>474</v>
      </c>
      <c r="E2051" s="31" t="s">
        <v>475</v>
      </c>
      <c r="F2051" s="31" t="s">
        <v>1855</v>
      </c>
      <c r="G2051" s="26" t="s">
        <v>84</v>
      </c>
      <c r="H2051" s="31" t="s">
        <v>743</v>
      </c>
      <c r="I2051" s="31">
        <v>375</v>
      </c>
      <c r="J2051" s="31">
        <f>INDEX('LA lookup'!H:H,MATCH('Known to services raw data'!B2051,'LA lookup'!G:G,0))</f>
        <v>50727</v>
      </c>
      <c r="K2051" s="31">
        <v>86.87</v>
      </c>
      <c r="L2051" s="31" t="s">
        <v>1931</v>
      </c>
      <c r="M2051" s="31">
        <v>86.87</v>
      </c>
      <c r="N2051" s="31">
        <f t="shared" si="116"/>
        <v>0</v>
      </c>
    </row>
    <row r="2052" spans="1:14" x14ac:dyDescent="0.45">
      <c r="A2052" s="31" t="str">
        <f t="shared" si="115"/>
        <v>E08000017_Hospital admissions caused by unintentional and deliberate injuries in children (aged 0-14 years)_Number</v>
      </c>
      <c r="B2052" s="31" t="s">
        <v>293</v>
      </c>
      <c r="C2052" s="31" t="s">
        <v>294</v>
      </c>
      <c r="D2052" s="31" t="s">
        <v>474</v>
      </c>
      <c r="E2052" s="31" t="s">
        <v>475</v>
      </c>
      <c r="F2052" s="31" t="s">
        <v>1855</v>
      </c>
      <c r="G2052" s="26" t="s">
        <v>84</v>
      </c>
      <c r="H2052" s="31" t="s">
        <v>743</v>
      </c>
      <c r="I2052" s="31">
        <v>495</v>
      </c>
      <c r="J2052" s="31">
        <f>INDEX('LA lookup'!H:H,MATCH('Known to services raw data'!B2052,'LA lookup'!G:G,0))</f>
        <v>66448</v>
      </c>
      <c r="K2052" s="31">
        <v>87.61</v>
      </c>
      <c r="L2052" s="31" t="s">
        <v>1932</v>
      </c>
      <c r="M2052" s="31">
        <v>87.61</v>
      </c>
      <c r="N2052" s="31">
        <f t="shared" si="116"/>
        <v>0</v>
      </c>
    </row>
    <row r="2053" spans="1:14" x14ac:dyDescent="0.45">
      <c r="A2053" s="31" t="str">
        <f t="shared" si="115"/>
        <v>E08000018_Hospital admissions caused by unintentional and deliberate injuries in children (aged 0-14 years)_Number</v>
      </c>
      <c r="B2053" s="31" t="s">
        <v>393</v>
      </c>
      <c r="C2053" s="31" t="s">
        <v>394</v>
      </c>
      <c r="D2053" s="31" t="s">
        <v>474</v>
      </c>
      <c r="E2053" s="31" t="s">
        <v>475</v>
      </c>
      <c r="F2053" s="31" t="s">
        <v>1855</v>
      </c>
      <c r="G2053" s="26" t="s">
        <v>84</v>
      </c>
      <c r="H2053" s="31" t="s">
        <v>743</v>
      </c>
      <c r="I2053" s="31">
        <v>345</v>
      </c>
      <c r="J2053" s="31">
        <f>INDEX('LA lookup'!H:H,MATCH('Known to services raw data'!B2053,'LA lookup'!G:G,0))</f>
        <v>57196</v>
      </c>
      <c r="K2053" s="31">
        <v>71.39</v>
      </c>
      <c r="L2053" s="31" t="s">
        <v>1933</v>
      </c>
      <c r="M2053" s="31">
        <v>71.39</v>
      </c>
      <c r="N2053" s="31">
        <f t="shared" si="116"/>
        <v>0</v>
      </c>
    </row>
    <row r="2054" spans="1:14" x14ac:dyDescent="0.45">
      <c r="A2054" s="31" t="str">
        <f t="shared" si="115"/>
        <v>E08000019_Hospital admissions caused by unintentional and deliberate injuries in children (aged 0-14 years)_Number</v>
      </c>
      <c r="B2054" s="31" t="s">
        <v>401</v>
      </c>
      <c r="C2054" s="31" t="s">
        <v>402</v>
      </c>
      <c r="D2054" s="31" t="s">
        <v>474</v>
      </c>
      <c r="E2054" s="31" t="s">
        <v>475</v>
      </c>
      <c r="F2054" s="31" t="s">
        <v>1855</v>
      </c>
      <c r="G2054" s="26" t="s">
        <v>84</v>
      </c>
      <c r="H2054" s="31" t="s">
        <v>743</v>
      </c>
      <c r="I2054" s="31">
        <v>720</v>
      </c>
      <c r="J2054" s="31">
        <f>INDEX('LA lookup'!H:H,MATCH('Known to services raw data'!B2054,'LA lookup'!G:G,0))</f>
        <v>117497</v>
      </c>
      <c r="K2054" s="31">
        <v>72.14</v>
      </c>
      <c r="L2054" s="31" t="s">
        <v>1934</v>
      </c>
      <c r="M2054" s="31">
        <v>72.14</v>
      </c>
      <c r="N2054" s="31">
        <f t="shared" si="116"/>
        <v>0</v>
      </c>
    </row>
    <row r="2055" spans="1:14" x14ac:dyDescent="0.45">
      <c r="A2055" s="31" t="str">
        <f t="shared" ref="A2055:A2118" si="117">CONCATENATE(B2055,"_",G2055,"_",H2055)</f>
        <v>E08000021_Hospital admissions caused by unintentional and deliberate injuries in children (aged 0-14 years)_Number</v>
      </c>
      <c r="B2055" s="31" t="s">
        <v>357</v>
      </c>
      <c r="C2055" s="31" t="s">
        <v>358</v>
      </c>
      <c r="D2055" s="31" t="s">
        <v>474</v>
      </c>
      <c r="E2055" s="31" t="s">
        <v>475</v>
      </c>
      <c r="F2055" s="31" t="s">
        <v>1855</v>
      </c>
      <c r="G2055" s="26" t="s">
        <v>84</v>
      </c>
      <c r="H2055" s="31" t="s">
        <v>743</v>
      </c>
      <c r="I2055" s="31">
        <v>575</v>
      </c>
      <c r="J2055" s="31">
        <f>INDEX('LA lookup'!H:H,MATCH('Known to services raw data'!B2055,'LA lookup'!G:G,0))</f>
        <v>58056</v>
      </c>
      <c r="K2055" s="31">
        <v>116.59</v>
      </c>
      <c r="L2055" s="31" t="s">
        <v>1935</v>
      </c>
      <c r="M2055" s="31">
        <v>116.59</v>
      </c>
      <c r="N2055" s="31">
        <f t="shared" si="116"/>
        <v>0</v>
      </c>
    </row>
    <row r="2056" spans="1:14" x14ac:dyDescent="0.45">
      <c r="A2056" s="31" t="str">
        <f t="shared" si="117"/>
        <v>E08000022_Hospital admissions caused by unintentional and deliberate injuries in children (aged 0-14 years)_Number</v>
      </c>
      <c r="B2056" s="31" t="s">
        <v>524</v>
      </c>
      <c r="C2056" s="31" t="s">
        <v>525</v>
      </c>
      <c r="D2056" s="31" t="s">
        <v>474</v>
      </c>
      <c r="E2056" s="31" t="s">
        <v>475</v>
      </c>
      <c r="F2056" s="31" t="s">
        <v>1855</v>
      </c>
      <c r="G2056" s="26" t="s">
        <v>84</v>
      </c>
      <c r="H2056" s="31" t="s">
        <v>743</v>
      </c>
      <c r="I2056" s="31">
        <v>390</v>
      </c>
      <c r="J2056" s="31">
        <f>INDEX('LA lookup'!H:H,MATCH('Known to services raw data'!B2056,'LA lookup'!G:G,0))</f>
        <v>41360</v>
      </c>
      <c r="K2056" s="31">
        <v>111.3</v>
      </c>
      <c r="L2056" s="31" t="s">
        <v>1936</v>
      </c>
      <c r="M2056" s="31">
        <v>111.3</v>
      </c>
      <c r="N2056" s="31">
        <f t="shared" ref="N2056:N2119" si="118">IF(OR(C2056="City of London",C2056="Isles of Scilly"),1,0)</f>
        <v>0</v>
      </c>
    </row>
    <row r="2057" spans="1:14" x14ac:dyDescent="0.45">
      <c r="A2057" s="31" t="str">
        <f t="shared" si="117"/>
        <v>E08000023_Hospital admissions caused by unintentional and deliberate injuries in children (aged 0-14 years)_Number</v>
      </c>
      <c r="B2057" s="31" t="s">
        <v>410</v>
      </c>
      <c r="C2057" s="31" t="s">
        <v>411</v>
      </c>
      <c r="D2057" s="31" t="s">
        <v>474</v>
      </c>
      <c r="E2057" s="31" t="s">
        <v>475</v>
      </c>
      <c r="F2057" s="31" t="s">
        <v>1855</v>
      </c>
      <c r="G2057" s="26" t="s">
        <v>84</v>
      </c>
      <c r="H2057" s="31" t="s">
        <v>743</v>
      </c>
      <c r="I2057" s="31">
        <v>365</v>
      </c>
      <c r="J2057" s="31">
        <f>INDEX('LA lookup'!H:H,MATCH('Known to services raw data'!B2057,'LA lookup'!G:G,0))</f>
        <v>29920</v>
      </c>
      <c r="K2057" s="31">
        <v>144.08000000000001</v>
      </c>
      <c r="L2057" s="31" t="s">
        <v>1937</v>
      </c>
      <c r="M2057" s="31">
        <v>144.08000000000001</v>
      </c>
      <c r="N2057" s="31">
        <f t="shared" si="118"/>
        <v>0</v>
      </c>
    </row>
    <row r="2058" spans="1:14" x14ac:dyDescent="0.45">
      <c r="A2058" s="31" t="str">
        <f t="shared" si="117"/>
        <v>E08000024_Hospital admissions caused by unintentional and deliberate injuries in children (aged 0-14 years)_Number</v>
      </c>
      <c r="B2058" s="31" t="s">
        <v>428</v>
      </c>
      <c r="C2058" s="31" t="s">
        <v>429</v>
      </c>
      <c r="D2058" s="31" t="s">
        <v>474</v>
      </c>
      <c r="E2058" s="31" t="s">
        <v>475</v>
      </c>
      <c r="F2058" s="31" t="s">
        <v>1855</v>
      </c>
      <c r="G2058" s="26" t="s">
        <v>84</v>
      </c>
      <c r="H2058" s="31" t="s">
        <v>743</v>
      </c>
      <c r="I2058" s="31">
        <v>680</v>
      </c>
      <c r="J2058" s="31">
        <f>INDEX('LA lookup'!H:H,MATCH('Known to services raw data'!B2058,'LA lookup'!G:G,0))</f>
        <v>54563</v>
      </c>
      <c r="K2058" s="31">
        <v>147.38</v>
      </c>
      <c r="L2058" s="31" t="s">
        <v>1938</v>
      </c>
      <c r="M2058" s="31">
        <v>147.38</v>
      </c>
      <c r="N2058" s="31">
        <f t="shared" si="118"/>
        <v>0</v>
      </c>
    </row>
    <row r="2059" spans="1:14" x14ac:dyDescent="0.45">
      <c r="A2059" s="31" t="str">
        <f t="shared" si="117"/>
        <v>E08000025_Hospital admissions caused by unintentional and deliberate injuries in children (aged 0-14 years)_Number</v>
      </c>
      <c r="B2059" s="31" t="s">
        <v>245</v>
      </c>
      <c r="C2059" s="31" t="s">
        <v>246</v>
      </c>
      <c r="D2059" s="31" t="s">
        <v>474</v>
      </c>
      <c r="E2059" s="31" t="s">
        <v>475</v>
      </c>
      <c r="F2059" s="31" t="s">
        <v>1855</v>
      </c>
      <c r="G2059" s="26" t="s">
        <v>84</v>
      </c>
      <c r="H2059" s="31" t="s">
        <v>743</v>
      </c>
      <c r="I2059" s="31">
        <v>2835</v>
      </c>
      <c r="J2059" s="31">
        <f>INDEX('LA lookup'!H:H,MATCH('Known to services raw data'!B2059,'LA lookup'!G:G,0))</f>
        <v>288388</v>
      </c>
      <c r="K2059" s="31">
        <v>115.57</v>
      </c>
      <c r="L2059" s="31" t="s">
        <v>1939</v>
      </c>
      <c r="M2059" s="31">
        <v>115.57</v>
      </c>
      <c r="N2059" s="31">
        <f t="shared" si="118"/>
        <v>0</v>
      </c>
    </row>
    <row r="2060" spans="1:14" x14ac:dyDescent="0.45">
      <c r="A2060" s="31" t="str">
        <f t="shared" si="117"/>
        <v>E08000026_Hospital admissions caused by unintentional and deliberate injuries in children (aged 0-14 years)_Number</v>
      </c>
      <c r="B2060" s="31" t="s">
        <v>283</v>
      </c>
      <c r="C2060" s="31" t="s">
        <v>284</v>
      </c>
      <c r="D2060" s="31" t="s">
        <v>474</v>
      </c>
      <c r="E2060" s="31" t="s">
        <v>475</v>
      </c>
      <c r="F2060" s="31" t="s">
        <v>1855</v>
      </c>
      <c r="G2060" s="26" t="s">
        <v>84</v>
      </c>
      <c r="H2060" s="31" t="s">
        <v>743</v>
      </c>
      <c r="I2060" s="31">
        <v>1255</v>
      </c>
      <c r="J2060" s="31">
        <f>INDEX('LA lookup'!H:H,MATCH('Known to services raw data'!B2060,'LA lookup'!G:G,0))</f>
        <v>78994</v>
      </c>
      <c r="K2060" s="31">
        <v>184.86</v>
      </c>
      <c r="L2060" s="31" t="s">
        <v>1940</v>
      </c>
      <c r="M2060" s="31">
        <v>184.86</v>
      </c>
      <c r="N2060" s="31">
        <f t="shared" si="118"/>
        <v>0</v>
      </c>
    </row>
    <row r="2061" spans="1:14" x14ac:dyDescent="0.45">
      <c r="A2061" s="31" t="str">
        <f t="shared" si="117"/>
        <v>E08000027_Hospital admissions caused by unintentional and deliberate injuries in children (aged 0-14 years)_Number</v>
      </c>
      <c r="B2061" s="31" t="s">
        <v>297</v>
      </c>
      <c r="C2061" s="31" t="s">
        <v>298</v>
      </c>
      <c r="D2061" s="31" t="s">
        <v>474</v>
      </c>
      <c r="E2061" s="31" t="s">
        <v>475</v>
      </c>
      <c r="F2061" s="31" t="s">
        <v>1855</v>
      </c>
      <c r="G2061" s="26" t="s">
        <v>84</v>
      </c>
      <c r="H2061" s="31" t="s">
        <v>743</v>
      </c>
      <c r="I2061" s="31">
        <v>500</v>
      </c>
      <c r="J2061" s="31">
        <f>INDEX('LA lookup'!H:H,MATCH('Known to services raw data'!B2061,'LA lookup'!G:G,0))</f>
        <v>69265</v>
      </c>
      <c r="K2061" s="31">
        <v>85.53</v>
      </c>
      <c r="L2061" s="31" t="s">
        <v>1941</v>
      </c>
      <c r="M2061" s="31">
        <v>85.53</v>
      </c>
      <c r="N2061" s="31">
        <f t="shared" si="118"/>
        <v>0</v>
      </c>
    </row>
    <row r="2062" spans="1:14" x14ac:dyDescent="0.45">
      <c r="A2062" s="31" t="str">
        <f t="shared" si="117"/>
        <v>E08000028_Hospital admissions caused by unintentional and deliberate injuries in children (aged 0-14 years)_Number</v>
      </c>
      <c r="B2062" s="31" t="s">
        <v>397</v>
      </c>
      <c r="C2062" s="31" t="s">
        <v>398</v>
      </c>
      <c r="D2062" s="31" t="s">
        <v>474</v>
      </c>
      <c r="E2062" s="31" t="s">
        <v>475</v>
      </c>
      <c r="F2062" s="31" t="s">
        <v>1855</v>
      </c>
      <c r="G2062" s="26" t="s">
        <v>84</v>
      </c>
      <c r="H2062" s="31" t="s">
        <v>743</v>
      </c>
      <c r="I2062" s="31">
        <v>740</v>
      </c>
      <c r="J2062" s="31">
        <f>INDEX('LA lookup'!H:H,MATCH('Known to services raw data'!B2062,'LA lookup'!G:G,0))</f>
        <v>81920</v>
      </c>
      <c r="K2062" s="31">
        <v>105.63</v>
      </c>
      <c r="L2062" s="31" t="s">
        <v>1942</v>
      </c>
      <c r="M2062" s="31">
        <v>105.63</v>
      </c>
      <c r="N2062" s="31">
        <f t="shared" si="118"/>
        <v>0</v>
      </c>
    </row>
    <row r="2063" spans="1:14" x14ac:dyDescent="0.45">
      <c r="A2063" s="31" t="str">
        <f t="shared" si="117"/>
        <v>E08000029_Hospital admissions caused by unintentional and deliberate injuries in children (aged 0-14 years)_Number</v>
      </c>
      <c r="B2063" s="31" t="s">
        <v>516</v>
      </c>
      <c r="C2063" s="31" t="s">
        <v>517</v>
      </c>
      <c r="D2063" s="31" t="s">
        <v>474</v>
      </c>
      <c r="E2063" s="31" t="s">
        <v>475</v>
      </c>
      <c r="F2063" s="31" t="s">
        <v>1855</v>
      </c>
      <c r="G2063" s="26" t="s">
        <v>84</v>
      </c>
      <c r="H2063" s="31" t="s">
        <v>743</v>
      </c>
      <c r="I2063" s="31">
        <v>410</v>
      </c>
      <c r="J2063" s="31">
        <f>INDEX('LA lookup'!H:H,MATCH('Known to services raw data'!B2063,'LA lookup'!G:G,0))</f>
        <v>46946</v>
      </c>
      <c r="K2063" s="31">
        <v>103.78</v>
      </c>
      <c r="L2063" s="31" t="s">
        <v>1943</v>
      </c>
      <c r="M2063" s="31">
        <v>103.78</v>
      </c>
      <c r="N2063" s="31">
        <f t="shared" si="118"/>
        <v>0</v>
      </c>
    </row>
    <row r="2064" spans="1:14" x14ac:dyDescent="0.45">
      <c r="A2064" s="31" t="str">
        <f t="shared" si="117"/>
        <v>E08000030_Hospital admissions caused by unintentional and deliberate injuries in children (aged 0-14 years)_Number</v>
      </c>
      <c r="B2064" s="31" t="s">
        <v>446</v>
      </c>
      <c r="C2064" s="31" t="s">
        <v>447</v>
      </c>
      <c r="D2064" s="31" t="s">
        <v>474</v>
      </c>
      <c r="E2064" s="31" t="s">
        <v>475</v>
      </c>
      <c r="F2064" s="31" t="s">
        <v>1855</v>
      </c>
      <c r="G2064" s="26" t="s">
        <v>84</v>
      </c>
      <c r="H2064" s="31" t="s">
        <v>743</v>
      </c>
      <c r="I2064" s="31">
        <v>540</v>
      </c>
      <c r="J2064" s="31">
        <f>INDEX('LA lookup'!H:H,MATCH('Known to services raw data'!B2064,'LA lookup'!G:G,0))</f>
        <v>68157</v>
      </c>
      <c r="K2064" s="31">
        <v>93.3</v>
      </c>
      <c r="L2064" s="31" t="s">
        <v>1944</v>
      </c>
      <c r="M2064" s="31">
        <v>93.3</v>
      </c>
      <c r="N2064" s="31">
        <f t="shared" si="118"/>
        <v>0</v>
      </c>
    </row>
    <row r="2065" spans="1:14" x14ac:dyDescent="0.45">
      <c r="A2065" s="31" t="str">
        <f t="shared" si="117"/>
        <v>E08000031_Hospital admissions caused by unintentional and deliberate injuries in children (aged 0-14 years)_Number</v>
      </c>
      <c r="B2065" s="31" t="s">
        <v>468</v>
      </c>
      <c r="C2065" s="31" t="s">
        <v>469</v>
      </c>
      <c r="D2065" s="31" t="s">
        <v>474</v>
      </c>
      <c r="E2065" s="31" t="s">
        <v>475</v>
      </c>
      <c r="F2065" s="31" t="s">
        <v>1855</v>
      </c>
      <c r="G2065" s="26" t="s">
        <v>84</v>
      </c>
      <c r="H2065" s="31" t="s">
        <v>743</v>
      </c>
      <c r="I2065" s="31">
        <v>435</v>
      </c>
      <c r="J2065" s="31">
        <f>INDEX('LA lookup'!H:H,MATCH('Known to services raw data'!B2065,'LA lookup'!G:G,0))</f>
        <v>61244</v>
      </c>
      <c r="K2065" s="31">
        <v>82.7</v>
      </c>
      <c r="L2065" s="31" t="s">
        <v>1945</v>
      </c>
      <c r="M2065" s="31">
        <v>82.7</v>
      </c>
      <c r="N2065" s="31">
        <f t="shared" si="118"/>
        <v>0</v>
      </c>
    </row>
    <row r="2066" spans="1:14" x14ac:dyDescent="0.45">
      <c r="A2066" s="31" t="str">
        <f t="shared" si="117"/>
        <v>E08000032_Hospital admissions caused by unintentional and deliberate injuries in children (aged 0-14 years)_Number</v>
      </c>
      <c r="B2066" s="31" t="s">
        <v>259</v>
      </c>
      <c r="C2066" s="31" t="s">
        <v>260</v>
      </c>
      <c r="D2066" s="31" t="s">
        <v>474</v>
      </c>
      <c r="E2066" s="31" t="s">
        <v>475</v>
      </c>
      <c r="F2066" s="31" t="s">
        <v>1855</v>
      </c>
      <c r="G2066" s="26" t="s">
        <v>84</v>
      </c>
      <c r="H2066" s="31" t="s">
        <v>743</v>
      </c>
      <c r="I2066" s="31">
        <v>1505</v>
      </c>
      <c r="J2066" s="31">
        <f>INDEX('LA lookup'!H:H,MATCH('Known to services raw data'!B2066,'LA lookup'!G:G,0))</f>
        <v>142005</v>
      </c>
      <c r="K2066" s="31">
        <v>125.24</v>
      </c>
      <c r="L2066" s="31" t="s">
        <v>1946</v>
      </c>
      <c r="M2066" s="31">
        <v>125.24</v>
      </c>
      <c r="N2066" s="31">
        <f t="shared" si="118"/>
        <v>0</v>
      </c>
    </row>
    <row r="2067" spans="1:14" x14ac:dyDescent="0.45">
      <c r="A2067" s="31" t="str">
        <f t="shared" si="117"/>
        <v>E08000033_Hospital admissions caused by unintentional and deliberate injuries in children (aged 0-14 years)_Number</v>
      </c>
      <c r="B2067" s="31" t="s">
        <v>273</v>
      </c>
      <c r="C2067" s="31" t="s">
        <v>274</v>
      </c>
      <c r="D2067" s="31" t="s">
        <v>474</v>
      </c>
      <c r="E2067" s="31" t="s">
        <v>475</v>
      </c>
      <c r="F2067" s="31" t="s">
        <v>1855</v>
      </c>
      <c r="G2067" s="26" t="s">
        <v>84</v>
      </c>
      <c r="H2067" s="31" t="s">
        <v>743</v>
      </c>
      <c r="I2067" s="31">
        <v>470</v>
      </c>
      <c r="J2067" s="31">
        <f>INDEX('LA lookup'!H:H,MATCH('Known to services raw data'!B2067,'LA lookup'!G:G,0))</f>
        <v>46021</v>
      </c>
      <c r="K2067" s="31">
        <v>120.75</v>
      </c>
      <c r="L2067" s="31" t="s">
        <v>1947</v>
      </c>
      <c r="M2067" s="31">
        <v>120.75</v>
      </c>
      <c r="N2067" s="31">
        <f t="shared" si="118"/>
        <v>0</v>
      </c>
    </row>
    <row r="2068" spans="1:14" x14ac:dyDescent="0.45">
      <c r="A2068" s="31" t="str">
        <f t="shared" si="117"/>
        <v>E08000034_Hospital admissions caused by unintentional and deliberate injuries in children (aged 0-14 years)_Number</v>
      </c>
      <c r="B2068" s="31" t="s">
        <v>331</v>
      </c>
      <c r="C2068" s="31" t="s">
        <v>332</v>
      </c>
      <c r="D2068" s="31" t="s">
        <v>474</v>
      </c>
      <c r="E2068" s="31" t="s">
        <v>475</v>
      </c>
      <c r="F2068" s="31" t="s">
        <v>1855</v>
      </c>
      <c r="G2068" s="26" t="s">
        <v>84</v>
      </c>
      <c r="H2068" s="31" t="s">
        <v>743</v>
      </c>
      <c r="I2068" s="31">
        <v>785</v>
      </c>
      <c r="J2068" s="31">
        <f>INDEX('LA lookup'!H:H,MATCH('Known to services raw data'!B2068,'LA lookup'!G:G,0))</f>
        <v>100174</v>
      </c>
      <c r="K2068" s="31">
        <v>92.81</v>
      </c>
      <c r="L2068" s="31" t="s">
        <v>1948</v>
      </c>
      <c r="M2068" s="31">
        <v>92.81</v>
      </c>
      <c r="N2068" s="31">
        <f t="shared" si="118"/>
        <v>0</v>
      </c>
    </row>
    <row r="2069" spans="1:14" x14ac:dyDescent="0.45">
      <c r="A2069" s="31" t="str">
        <f t="shared" si="117"/>
        <v>E08000035_Hospital admissions caused by unintentional and deliberate injuries in children (aged 0-14 years)_Number</v>
      </c>
      <c r="B2069" s="31" t="s">
        <v>339</v>
      </c>
      <c r="C2069" s="31" t="s">
        <v>340</v>
      </c>
      <c r="D2069" s="31" t="s">
        <v>474</v>
      </c>
      <c r="E2069" s="31" t="s">
        <v>475</v>
      </c>
      <c r="F2069" s="31" t="s">
        <v>1855</v>
      </c>
      <c r="G2069" s="26" t="s">
        <v>84</v>
      </c>
      <c r="H2069" s="31" t="s">
        <v>743</v>
      </c>
      <c r="I2069" s="31">
        <v>1650</v>
      </c>
      <c r="J2069" s="31">
        <f>INDEX('LA lookup'!H:H,MATCH('Known to services raw data'!B2069,'LA lookup'!G:G,0))</f>
        <v>168176</v>
      </c>
      <c r="K2069" s="31">
        <v>114.18</v>
      </c>
      <c r="L2069" s="31" t="s">
        <v>1949</v>
      </c>
      <c r="M2069" s="31">
        <v>114.18</v>
      </c>
      <c r="N2069" s="31">
        <f t="shared" si="118"/>
        <v>0</v>
      </c>
    </row>
    <row r="2070" spans="1:14" x14ac:dyDescent="0.45">
      <c r="A2070" s="31" t="str">
        <f t="shared" si="117"/>
        <v>E08000036_Hospital admissions caused by unintentional and deliberate injuries in children (aged 0-14 years)_Number</v>
      </c>
      <c r="B2070" s="31" t="s">
        <v>444</v>
      </c>
      <c r="C2070" s="31" t="s">
        <v>445</v>
      </c>
      <c r="D2070" s="31" t="s">
        <v>474</v>
      </c>
      <c r="E2070" s="31" t="s">
        <v>475</v>
      </c>
      <c r="F2070" s="31" t="s">
        <v>1855</v>
      </c>
      <c r="G2070" s="26" t="s">
        <v>84</v>
      </c>
      <c r="H2070" s="31" t="s">
        <v>743</v>
      </c>
      <c r="I2070" s="31">
        <v>700</v>
      </c>
      <c r="J2070" s="31">
        <f>INDEX('LA lookup'!H:H,MATCH('Known to services raw data'!B2070,'LA lookup'!G:G,0))</f>
        <v>72893</v>
      </c>
      <c r="K2070" s="31">
        <v>112.46</v>
      </c>
      <c r="L2070" s="31" t="s">
        <v>1950</v>
      </c>
      <c r="M2070" s="31">
        <v>112.46</v>
      </c>
      <c r="N2070" s="31">
        <f t="shared" si="118"/>
        <v>0</v>
      </c>
    </row>
    <row r="2071" spans="1:14" x14ac:dyDescent="0.45">
      <c r="A2071" s="31" t="str">
        <f t="shared" si="117"/>
        <v>E08000020_Hospital admissions caused by unintentional and deliberate injuries in children (aged 0-14 years)_Number</v>
      </c>
      <c r="B2071" s="31" t="s">
        <v>305</v>
      </c>
      <c r="C2071" s="31" t="s">
        <v>306</v>
      </c>
      <c r="D2071" s="31" t="s">
        <v>474</v>
      </c>
      <c r="E2071" s="31" t="s">
        <v>475</v>
      </c>
      <c r="F2071" s="31" t="s">
        <v>1855</v>
      </c>
      <c r="G2071" s="26" t="s">
        <v>84</v>
      </c>
      <c r="H2071" s="31" t="s">
        <v>743</v>
      </c>
      <c r="I2071" s="31">
        <v>365</v>
      </c>
      <c r="J2071" s="31">
        <f>INDEX('LA lookup'!H:H,MATCH('Known to services raw data'!B2071,'LA lookup'!G:G,0))</f>
        <v>39605</v>
      </c>
      <c r="K2071" s="31">
        <v>109.88</v>
      </c>
      <c r="L2071" s="31" t="s">
        <v>1951</v>
      </c>
      <c r="M2071" s="31">
        <v>109.88</v>
      </c>
      <c r="N2071" s="31">
        <f t="shared" si="118"/>
        <v>0</v>
      </c>
    </row>
    <row r="2072" spans="1:14" x14ac:dyDescent="0.45">
      <c r="A2072" s="31" t="str">
        <f t="shared" si="117"/>
        <v>E09000002_Hospital admissions caused by unintentional and deliberate injuries in children (aged 0-14 years)_Number</v>
      </c>
      <c r="B2072" s="31" t="s">
        <v>227</v>
      </c>
      <c r="C2072" s="31" t="s">
        <v>228</v>
      </c>
      <c r="D2072" s="31" t="s">
        <v>474</v>
      </c>
      <c r="E2072" s="31" t="s">
        <v>475</v>
      </c>
      <c r="F2072" s="31" t="s">
        <v>1855</v>
      </c>
      <c r="G2072" s="26" t="s">
        <v>84</v>
      </c>
      <c r="H2072" s="31" t="s">
        <v>743</v>
      </c>
      <c r="I2072" s="31">
        <v>310</v>
      </c>
      <c r="J2072" s="31">
        <f>INDEX('LA lookup'!H:H,MATCH('Known to services raw data'!B2072,'LA lookup'!G:G,0))</f>
        <v>63401</v>
      </c>
      <c r="K2072" s="31">
        <v>56.27</v>
      </c>
      <c r="L2072" s="31" t="s">
        <v>1952</v>
      </c>
      <c r="M2072" s="31">
        <v>56.27</v>
      </c>
      <c r="N2072" s="31">
        <f t="shared" si="118"/>
        <v>0</v>
      </c>
    </row>
    <row r="2073" spans="1:14" x14ac:dyDescent="0.45">
      <c r="A2073" s="31" t="str">
        <f t="shared" si="117"/>
        <v>E09000003_Hospital admissions caused by unintentional and deliberate injuries in children (aged 0-14 years)_Number</v>
      </c>
      <c r="B2073" s="31" t="s">
        <v>233</v>
      </c>
      <c r="C2073" s="31" t="s">
        <v>234</v>
      </c>
      <c r="D2073" s="31" t="s">
        <v>474</v>
      </c>
      <c r="E2073" s="31" t="s">
        <v>475</v>
      </c>
      <c r="F2073" s="31" t="s">
        <v>1855</v>
      </c>
      <c r="G2073" s="26" t="s">
        <v>84</v>
      </c>
      <c r="H2073" s="31" t="s">
        <v>743</v>
      </c>
      <c r="I2073" s="31">
        <v>475</v>
      </c>
      <c r="J2073" s="31">
        <f>INDEX('LA lookup'!H:H,MATCH('Known to services raw data'!B2073,'LA lookup'!G:G,0))</f>
        <v>92701</v>
      </c>
      <c r="K2073" s="31">
        <v>59.81</v>
      </c>
      <c r="L2073" s="31" t="s">
        <v>1953</v>
      </c>
      <c r="M2073" s="31">
        <v>59.81</v>
      </c>
      <c r="N2073" s="31">
        <f t="shared" si="118"/>
        <v>0</v>
      </c>
    </row>
    <row r="2074" spans="1:14" x14ac:dyDescent="0.45">
      <c r="A2074" s="31" t="str">
        <f t="shared" si="117"/>
        <v>E09000004_Hospital admissions caused by unintentional and deliberate injuries in children (aged 0-14 years)_Number</v>
      </c>
      <c r="B2074" s="31" t="s">
        <v>242</v>
      </c>
      <c r="C2074" s="31" t="s">
        <v>243</v>
      </c>
      <c r="D2074" s="31" t="s">
        <v>474</v>
      </c>
      <c r="E2074" s="31" t="s">
        <v>475</v>
      </c>
      <c r="F2074" s="31" t="s">
        <v>1855</v>
      </c>
      <c r="G2074" s="26" t="s">
        <v>84</v>
      </c>
      <c r="H2074" s="31" t="s">
        <v>743</v>
      </c>
      <c r="I2074" s="31">
        <v>350</v>
      </c>
      <c r="J2074" s="31">
        <f>INDEX('LA lookup'!H:H,MATCH('Known to services raw data'!B2074,'LA lookup'!G:G,0))</f>
        <v>56853</v>
      </c>
      <c r="K2074" s="31">
        <v>72.73</v>
      </c>
      <c r="L2074" s="31" t="s">
        <v>1954</v>
      </c>
      <c r="M2074" s="31">
        <v>72.73</v>
      </c>
      <c r="N2074" s="31">
        <f t="shared" si="118"/>
        <v>0</v>
      </c>
    </row>
    <row r="2075" spans="1:14" x14ac:dyDescent="0.45">
      <c r="A2075" s="31" t="str">
        <f t="shared" si="117"/>
        <v>E09000005_Hospital admissions caused by unintentional and deliberate injuries in children (aged 0-14 years)_Number</v>
      </c>
      <c r="B2075" s="31" t="s">
        <v>261</v>
      </c>
      <c r="C2075" s="31" t="s">
        <v>262</v>
      </c>
      <c r="D2075" s="31" t="s">
        <v>474</v>
      </c>
      <c r="E2075" s="31" t="s">
        <v>475</v>
      </c>
      <c r="F2075" s="31" t="s">
        <v>1855</v>
      </c>
      <c r="G2075" s="26" t="s">
        <v>84</v>
      </c>
      <c r="H2075" s="31" t="s">
        <v>743</v>
      </c>
      <c r="I2075" s="31">
        <v>425</v>
      </c>
      <c r="J2075" s="31">
        <f>INDEX('LA lookup'!H:H,MATCH('Known to services raw data'!B2075,'LA lookup'!G:G,0))</f>
        <v>77893</v>
      </c>
      <c r="K2075" s="31">
        <v>63.71</v>
      </c>
      <c r="L2075" s="31" t="s">
        <v>1955</v>
      </c>
      <c r="M2075" s="31">
        <v>63.71</v>
      </c>
      <c r="N2075" s="31">
        <f t="shared" si="118"/>
        <v>0</v>
      </c>
    </row>
    <row r="2076" spans="1:14" x14ac:dyDescent="0.45">
      <c r="A2076" s="31" t="str">
        <f t="shared" si="117"/>
        <v>E09000006_Hospital admissions caused by unintentional and deliberate injuries in children (aged 0-14 years)_Number</v>
      </c>
      <c r="B2076" s="31" t="s">
        <v>267</v>
      </c>
      <c r="C2076" s="31" t="s">
        <v>268</v>
      </c>
      <c r="D2076" s="31" t="s">
        <v>474</v>
      </c>
      <c r="E2076" s="31" t="s">
        <v>475</v>
      </c>
      <c r="F2076" s="31" t="s">
        <v>1855</v>
      </c>
      <c r="G2076" s="26" t="s">
        <v>84</v>
      </c>
      <c r="H2076" s="31" t="s">
        <v>743</v>
      </c>
      <c r="I2076" s="31">
        <v>345</v>
      </c>
      <c r="J2076" s="31">
        <f>INDEX('LA lookup'!H:H,MATCH('Known to services raw data'!B2076,'LA lookup'!G:G,0))</f>
        <v>75055</v>
      </c>
      <c r="K2076" s="31">
        <v>53.83</v>
      </c>
      <c r="L2076" s="31" t="s">
        <v>1956</v>
      </c>
      <c r="M2076" s="31">
        <v>53.83</v>
      </c>
      <c r="N2076" s="31">
        <f t="shared" si="118"/>
        <v>0</v>
      </c>
    </row>
    <row r="2077" spans="1:14" x14ac:dyDescent="0.45">
      <c r="A2077" s="31" t="str">
        <f t="shared" si="117"/>
        <v>E09000007_Hospital admissions caused by unintentional and deliberate injuries in children (aged 0-14 years)_Number</v>
      </c>
      <c r="B2077" s="31" t="s">
        <v>277</v>
      </c>
      <c r="C2077" s="31" t="s">
        <v>278</v>
      </c>
      <c r="D2077" s="31" t="s">
        <v>474</v>
      </c>
      <c r="E2077" s="31" t="s">
        <v>475</v>
      </c>
      <c r="F2077" s="31" t="s">
        <v>1855</v>
      </c>
      <c r="G2077" s="26" t="s">
        <v>84</v>
      </c>
      <c r="H2077" s="31" t="s">
        <v>743</v>
      </c>
      <c r="I2077" s="31">
        <v>235</v>
      </c>
      <c r="J2077" s="31">
        <f>INDEX('LA lookup'!H:H,MATCH('Known to services raw data'!B2077,'LA lookup'!G:G,0))</f>
        <v>50983</v>
      </c>
      <c r="K2077" s="31">
        <v>54.26</v>
      </c>
      <c r="L2077" s="31" t="s">
        <v>1957</v>
      </c>
      <c r="M2077" s="31">
        <v>54.26</v>
      </c>
      <c r="N2077" s="31">
        <f t="shared" si="118"/>
        <v>0</v>
      </c>
    </row>
    <row r="2078" spans="1:14" x14ac:dyDescent="0.45">
      <c r="A2078" s="31" t="str">
        <f t="shared" si="117"/>
        <v>E09000008_Hospital admissions caused by unintentional and deliberate injuries in children (aged 0-14 years)_Number</v>
      </c>
      <c r="B2078" s="31" t="s">
        <v>486</v>
      </c>
      <c r="C2078" s="31" t="s">
        <v>487</v>
      </c>
      <c r="D2078" s="31" t="s">
        <v>474</v>
      </c>
      <c r="E2078" s="31" t="s">
        <v>475</v>
      </c>
      <c r="F2078" s="31" t="s">
        <v>1855</v>
      </c>
      <c r="G2078" s="26" t="s">
        <v>84</v>
      </c>
      <c r="H2078" s="31" t="s">
        <v>743</v>
      </c>
      <c r="I2078" s="31">
        <v>595</v>
      </c>
      <c r="J2078" s="31">
        <f>INDEX('LA lookup'!H:H,MATCH('Known to services raw data'!B2078,'LA lookup'!G:G,0))</f>
        <v>94702</v>
      </c>
      <c r="K2078" s="31">
        <v>73.64</v>
      </c>
      <c r="L2078" s="31" t="s">
        <v>1958</v>
      </c>
      <c r="M2078" s="31">
        <v>73.64</v>
      </c>
      <c r="N2078" s="31">
        <f t="shared" si="118"/>
        <v>0</v>
      </c>
    </row>
    <row r="2079" spans="1:14" x14ac:dyDescent="0.45">
      <c r="A2079" s="31" t="str">
        <f t="shared" si="117"/>
        <v>E09000009_Hospital admissions caused by unintentional and deliberate injuries in children (aged 0-14 years)_Number</v>
      </c>
      <c r="B2079" s="31" t="s">
        <v>509</v>
      </c>
      <c r="C2079" s="31" t="s">
        <v>510</v>
      </c>
      <c r="D2079" s="31" t="s">
        <v>474</v>
      </c>
      <c r="E2079" s="31" t="s">
        <v>475</v>
      </c>
      <c r="F2079" s="31" t="s">
        <v>1855</v>
      </c>
      <c r="G2079" s="26" t="s">
        <v>84</v>
      </c>
      <c r="H2079" s="31" t="s">
        <v>743</v>
      </c>
      <c r="I2079" s="31">
        <v>440</v>
      </c>
      <c r="J2079" s="31">
        <f>INDEX('LA lookup'!H:H,MATCH('Known to services raw data'!B2079,'LA lookup'!G:G,0))</f>
        <v>81732</v>
      </c>
      <c r="K2079" s="31">
        <v>62.57</v>
      </c>
      <c r="L2079" s="31" t="s">
        <v>1959</v>
      </c>
      <c r="M2079" s="31">
        <v>62.57</v>
      </c>
      <c r="N2079" s="31">
        <f t="shared" si="118"/>
        <v>0</v>
      </c>
    </row>
    <row r="2080" spans="1:14" x14ac:dyDescent="0.45">
      <c r="A2080" s="31" t="str">
        <f t="shared" si="117"/>
        <v>E09000010_Hospital admissions caused by unintentional and deliberate injuries in children (aged 0-14 years)_Number</v>
      </c>
      <c r="B2080" s="31" t="s">
        <v>301</v>
      </c>
      <c r="C2080" s="31" t="s">
        <v>302</v>
      </c>
      <c r="D2080" s="31" t="s">
        <v>474</v>
      </c>
      <c r="E2080" s="31" t="s">
        <v>475</v>
      </c>
      <c r="F2080" s="31" t="s">
        <v>1855</v>
      </c>
      <c r="G2080" s="26" t="s">
        <v>84</v>
      </c>
      <c r="H2080" s="31" t="s">
        <v>743</v>
      </c>
      <c r="I2080" s="31">
        <v>535</v>
      </c>
      <c r="J2080" s="31">
        <f>INDEX('LA lookup'!H:H,MATCH('Known to services raw data'!B2080,'LA lookup'!G:G,0))</f>
        <v>84497</v>
      </c>
      <c r="K2080" s="31">
        <v>74.08</v>
      </c>
      <c r="L2080" s="31" t="s">
        <v>1960</v>
      </c>
      <c r="M2080" s="31">
        <v>74.08</v>
      </c>
      <c r="N2080" s="31">
        <f t="shared" si="118"/>
        <v>0</v>
      </c>
    </row>
    <row r="2081" spans="1:14" x14ac:dyDescent="0.45">
      <c r="A2081" s="31" t="str">
        <f t="shared" si="117"/>
        <v>E09000011_Hospital admissions caused by unintentional and deliberate injuries in children (aged 0-14 years)_Number</v>
      </c>
      <c r="B2081" s="31" t="s">
        <v>518</v>
      </c>
      <c r="C2081" s="31" t="s">
        <v>519</v>
      </c>
      <c r="D2081" s="31" t="s">
        <v>474</v>
      </c>
      <c r="E2081" s="31" t="s">
        <v>475</v>
      </c>
      <c r="F2081" s="31" t="s">
        <v>1855</v>
      </c>
      <c r="G2081" s="26" t="s">
        <v>84</v>
      </c>
      <c r="H2081" s="31" t="s">
        <v>743</v>
      </c>
      <c r="I2081" s="31">
        <v>415</v>
      </c>
      <c r="J2081" s="31">
        <f>INDEX('LA lookup'!H:H,MATCH('Known to services raw data'!B2081,'LA lookup'!G:G,0))</f>
        <v>68917</v>
      </c>
      <c r="K2081" s="31">
        <v>69.17</v>
      </c>
      <c r="L2081" s="31" t="s">
        <v>1961</v>
      </c>
      <c r="M2081" s="31">
        <v>69.17</v>
      </c>
      <c r="N2081" s="31">
        <f t="shared" si="118"/>
        <v>0</v>
      </c>
    </row>
    <row r="2082" spans="1:14" x14ac:dyDescent="0.45">
      <c r="A2082" s="31" t="str">
        <f t="shared" si="117"/>
        <v>E09000012_Hospital admissions caused by unintentional and deliberate injuries in children (aged 0-14 years)_Number</v>
      </c>
      <c r="B2082" s="31" t="s">
        <v>498</v>
      </c>
      <c r="C2082" s="31" t="s">
        <v>499</v>
      </c>
      <c r="D2082" s="31" t="s">
        <v>474</v>
      </c>
      <c r="E2082" s="31" t="s">
        <v>475</v>
      </c>
      <c r="F2082" s="31" t="s">
        <v>1855</v>
      </c>
      <c r="G2082" s="26" t="s">
        <v>84</v>
      </c>
      <c r="H2082" s="31" t="s">
        <v>743</v>
      </c>
      <c r="I2082" s="31">
        <v>420</v>
      </c>
      <c r="J2082" s="31">
        <f>INDEX('LA lookup'!H:H,MATCH('Known to services raw data'!B2082,'LA lookup'!G:G,0))</f>
        <v>63655</v>
      </c>
      <c r="K2082" s="31">
        <v>74.56</v>
      </c>
      <c r="L2082" s="31" t="s">
        <v>1962</v>
      </c>
      <c r="M2082" s="31">
        <v>74.56</v>
      </c>
      <c r="N2082" s="31">
        <f t="shared" si="118"/>
        <v>0</v>
      </c>
    </row>
    <row r="2083" spans="1:14" x14ac:dyDescent="0.45">
      <c r="A2083" s="31" t="str">
        <f t="shared" si="117"/>
        <v>E09000013_Hospital admissions caused by unintentional and deliberate injuries in children (aged 0-14 years)_Number</v>
      </c>
      <c r="B2083" s="31" t="s">
        <v>491</v>
      </c>
      <c r="C2083" s="31" t="s">
        <v>723</v>
      </c>
      <c r="D2083" s="31" t="s">
        <v>474</v>
      </c>
      <c r="E2083" s="31" t="s">
        <v>475</v>
      </c>
      <c r="F2083" s="31" t="s">
        <v>1855</v>
      </c>
      <c r="G2083" s="26" t="s">
        <v>84</v>
      </c>
      <c r="H2083" s="31" t="s">
        <v>743</v>
      </c>
      <c r="I2083" s="31">
        <v>145</v>
      </c>
      <c r="J2083" s="31">
        <f>INDEX('LA lookup'!H:H,MATCH('Known to services raw data'!B2083,'LA lookup'!G:G,0))</f>
        <v>36898</v>
      </c>
      <c r="K2083" s="31">
        <v>45.11</v>
      </c>
      <c r="L2083" s="31" t="s">
        <v>1963</v>
      </c>
      <c r="M2083" s="31">
        <v>45.11</v>
      </c>
      <c r="N2083" s="31">
        <f t="shared" si="118"/>
        <v>0</v>
      </c>
    </row>
    <row r="2084" spans="1:14" x14ac:dyDescent="0.45">
      <c r="A2084" s="31" t="str">
        <f t="shared" si="117"/>
        <v>E09000014_Hospital admissions caused by unintentional and deliberate injuries in children (aged 0-14 years)_Number</v>
      </c>
      <c r="B2084" s="31" t="s">
        <v>311</v>
      </c>
      <c r="C2084" s="31" t="s">
        <v>312</v>
      </c>
      <c r="D2084" s="31" t="s">
        <v>474</v>
      </c>
      <c r="E2084" s="31" t="s">
        <v>475</v>
      </c>
      <c r="F2084" s="31" t="s">
        <v>1855</v>
      </c>
      <c r="G2084" s="26" t="s">
        <v>84</v>
      </c>
      <c r="H2084" s="31" t="s">
        <v>743</v>
      </c>
      <c r="I2084" s="31">
        <v>385</v>
      </c>
      <c r="J2084" s="31">
        <f>INDEX('LA lookup'!H:H,MATCH('Known to services raw data'!B2084,'LA lookup'!G:G,0))</f>
        <v>60398</v>
      </c>
      <c r="K2084" s="31">
        <v>74.790000000000006</v>
      </c>
      <c r="L2084" s="31" t="s">
        <v>1964</v>
      </c>
      <c r="M2084" s="31">
        <v>74.790000000000006</v>
      </c>
      <c r="N2084" s="31">
        <f t="shared" si="118"/>
        <v>0</v>
      </c>
    </row>
    <row r="2085" spans="1:14" x14ac:dyDescent="0.45">
      <c r="A2085" s="31" t="str">
        <f t="shared" si="117"/>
        <v>E09000015_Hospital admissions caused by unintentional and deliberate injuries in children (aged 0-14 years)_Number</v>
      </c>
      <c r="B2085" s="31" t="s">
        <v>496</v>
      </c>
      <c r="C2085" s="31" t="s">
        <v>497</v>
      </c>
      <c r="D2085" s="31" t="s">
        <v>474</v>
      </c>
      <c r="E2085" s="31" t="s">
        <v>475</v>
      </c>
      <c r="F2085" s="31" t="s">
        <v>1855</v>
      </c>
      <c r="G2085" s="26" t="s">
        <v>84</v>
      </c>
      <c r="H2085" s="31" t="s">
        <v>743</v>
      </c>
      <c r="I2085" s="31">
        <v>300</v>
      </c>
      <c r="J2085" s="31">
        <f>INDEX('LA lookup'!H:H,MATCH('Known to services raw data'!B2085,'LA lookup'!G:G,0))</f>
        <v>58373</v>
      </c>
      <c r="K2085" s="31">
        <v>60.47</v>
      </c>
      <c r="L2085" s="31" t="s">
        <v>1965</v>
      </c>
      <c r="M2085" s="31">
        <v>60.47</v>
      </c>
      <c r="N2085" s="31">
        <f t="shared" si="118"/>
        <v>0</v>
      </c>
    </row>
    <row r="2086" spans="1:14" x14ac:dyDescent="0.45">
      <c r="A2086" s="31" t="str">
        <f t="shared" si="117"/>
        <v>E09000016_Hospital admissions caused by unintentional and deliberate injuries in children (aged 0-14 years)_Number</v>
      </c>
      <c r="B2086" s="31" t="s">
        <v>315</v>
      </c>
      <c r="C2086" s="31" t="s">
        <v>316</v>
      </c>
      <c r="D2086" s="31" t="s">
        <v>474</v>
      </c>
      <c r="E2086" s="31" t="s">
        <v>475</v>
      </c>
      <c r="F2086" s="31" t="s">
        <v>1855</v>
      </c>
      <c r="G2086" s="26" t="s">
        <v>84</v>
      </c>
      <c r="H2086" s="31" t="s">
        <v>743</v>
      </c>
      <c r="I2086" s="31">
        <v>270</v>
      </c>
      <c r="J2086" s="31">
        <f>INDEX('LA lookup'!H:H,MATCH('Known to services raw data'!B2086,'LA lookup'!G:G,0))</f>
        <v>57541</v>
      </c>
      <c r="K2086" s="31">
        <v>55.13</v>
      </c>
      <c r="L2086" s="31" t="s">
        <v>1966</v>
      </c>
      <c r="M2086" s="31">
        <v>55.13</v>
      </c>
      <c r="N2086" s="31">
        <f t="shared" si="118"/>
        <v>0</v>
      </c>
    </row>
    <row r="2087" spans="1:14" x14ac:dyDescent="0.45">
      <c r="A2087" s="31" t="str">
        <f t="shared" si="117"/>
        <v>E09000017_Hospital admissions caused by unintentional and deliberate injuries in children (aged 0-14 years)_Number</v>
      </c>
      <c r="B2087" s="31" t="s">
        <v>321</v>
      </c>
      <c r="C2087" s="31" t="s">
        <v>322</v>
      </c>
      <c r="D2087" s="31" t="s">
        <v>474</v>
      </c>
      <c r="E2087" s="31" t="s">
        <v>475</v>
      </c>
      <c r="F2087" s="31" t="s">
        <v>1855</v>
      </c>
      <c r="G2087" s="26" t="s">
        <v>84</v>
      </c>
      <c r="H2087" s="31" t="s">
        <v>743</v>
      </c>
      <c r="I2087" s="31">
        <v>470</v>
      </c>
      <c r="J2087" s="31">
        <f>INDEX('LA lookup'!H:H,MATCH('Known to services raw data'!B2087,'LA lookup'!G:G,0))</f>
        <v>73377</v>
      </c>
      <c r="K2087" s="31">
        <v>74.400000000000006</v>
      </c>
      <c r="L2087" s="31" t="s">
        <v>1967</v>
      </c>
      <c r="M2087" s="31">
        <v>74.400000000000006</v>
      </c>
      <c r="N2087" s="31">
        <f t="shared" si="118"/>
        <v>0</v>
      </c>
    </row>
    <row r="2088" spans="1:14" x14ac:dyDescent="0.45">
      <c r="A2088" s="31" t="str">
        <f t="shared" si="117"/>
        <v>E09000018_Hospital admissions caused by unintentional and deliberate injuries in children (aged 0-14 years)_Number</v>
      </c>
      <c r="B2088" s="31" t="s">
        <v>323</v>
      </c>
      <c r="C2088" s="31" t="s">
        <v>324</v>
      </c>
      <c r="D2088" s="31" t="s">
        <v>474</v>
      </c>
      <c r="E2088" s="31" t="s">
        <v>475</v>
      </c>
      <c r="F2088" s="31" t="s">
        <v>1855</v>
      </c>
      <c r="G2088" s="26" t="s">
        <v>84</v>
      </c>
      <c r="H2088" s="31" t="s">
        <v>743</v>
      </c>
      <c r="I2088" s="31">
        <v>400</v>
      </c>
      <c r="J2088" s="31">
        <f>INDEX('LA lookup'!H:H,MATCH('Known to services raw data'!B2088,'LA lookup'!G:G,0))</f>
        <v>64898</v>
      </c>
      <c r="K2088" s="31">
        <v>70.84</v>
      </c>
      <c r="L2088" s="31" t="s">
        <v>1968</v>
      </c>
      <c r="M2088" s="31">
        <v>70.84</v>
      </c>
      <c r="N2088" s="31">
        <f t="shared" si="118"/>
        <v>0</v>
      </c>
    </row>
    <row r="2089" spans="1:14" x14ac:dyDescent="0.45">
      <c r="A2089" s="31" t="str">
        <f t="shared" si="117"/>
        <v>E09000019_Hospital admissions caused by unintentional and deliberate injuries in children (aged 0-14 years)_Number</v>
      </c>
      <c r="B2089" s="31" t="s">
        <v>500</v>
      </c>
      <c r="C2089" s="31" t="s">
        <v>501</v>
      </c>
      <c r="D2089" s="31" t="s">
        <v>474</v>
      </c>
      <c r="E2089" s="31" t="s">
        <v>475</v>
      </c>
      <c r="F2089" s="31" t="s">
        <v>1855</v>
      </c>
      <c r="G2089" s="26" t="s">
        <v>84</v>
      </c>
      <c r="H2089" s="31" t="s">
        <v>743</v>
      </c>
      <c r="I2089" s="31">
        <v>280</v>
      </c>
      <c r="J2089" s="31">
        <f>INDEX('LA lookup'!H:H,MATCH('Known to services raw data'!B2089,'LA lookup'!G:G,0))</f>
        <v>42098</v>
      </c>
      <c r="K2089" s="31">
        <v>77.400000000000006</v>
      </c>
      <c r="L2089" s="31" t="s">
        <v>1969</v>
      </c>
      <c r="M2089" s="31">
        <v>77.400000000000006</v>
      </c>
      <c r="N2089" s="31">
        <f t="shared" si="118"/>
        <v>0</v>
      </c>
    </row>
    <row r="2090" spans="1:14" x14ac:dyDescent="0.45">
      <c r="A2090" s="31" t="str">
        <f t="shared" si="117"/>
        <v>E09000020_Hospital admissions caused by unintentional and deliberate injuries in children (aged 0-14 years)_Number</v>
      </c>
      <c r="B2090" s="31" t="s">
        <v>479</v>
      </c>
      <c r="C2090" s="31" t="s">
        <v>674</v>
      </c>
      <c r="D2090" s="31" t="s">
        <v>474</v>
      </c>
      <c r="E2090" s="31" t="s">
        <v>475</v>
      </c>
      <c r="F2090" s="31" t="s">
        <v>1855</v>
      </c>
      <c r="G2090" s="26" t="s">
        <v>84</v>
      </c>
      <c r="H2090" s="31" t="s">
        <v>743</v>
      </c>
      <c r="I2090" s="31">
        <v>120</v>
      </c>
      <c r="J2090" s="31">
        <f>INDEX('LA lookup'!H:H,MATCH('Known to services raw data'!B2090,'LA lookup'!G:G,0))</f>
        <v>28678</v>
      </c>
      <c r="K2090" s="31">
        <v>48.57</v>
      </c>
      <c r="L2090" s="31" t="s">
        <v>1970</v>
      </c>
      <c r="M2090" s="31">
        <v>48.57</v>
      </c>
      <c r="N2090" s="31">
        <f t="shared" si="118"/>
        <v>0</v>
      </c>
    </row>
    <row r="2091" spans="1:14" x14ac:dyDescent="0.45">
      <c r="A2091" s="31" t="str">
        <f t="shared" si="117"/>
        <v>E09000021_Hospital admissions caused by unintentional and deliberate injuries in children (aged 0-14 years)_Number</v>
      </c>
      <c r="B2091" s="31" t="s">
        <v>520</v>
      </c>
      <c r="C2091" s="31" t="s">
        <v>521</v>
      </c>
      <c r="D2091" s="31" t="s">
        <v>474</v>
      </c>
      <c r="E2091" s="31" t="s">
        <v>475</v>
      </c>
      <c r="F2091" s="31" t="s">
        <v>1855</v>
      </c>
      <c r="G2091" s="26" t="s">
        <v>84</v>
      </c>
      <c r="H2091" s="31" t="s">
        <v>743</v>
      </c>
      <c r="I2091" s="31">
        <v>280</v>
      </c>
      <c r="J2091" s="31">
        <f>INDEX('LA lookup'!H:H,MATCH('Known to services raw data'!B2091,'LA lookup'!G:G,0))</f>
        <v>38977</v>
      </c>
      <c r="K2091" s="31">
        <v>83.17</v>
      </c>
      <c r="L2091" s="31" t="s">
        <v>1971</v>
      </c>
      <c r="M2091" s="31">
        <v>83.17</v>
      </c>
      <c r="N2091" s="31">
        <f t="shared" si="118"/>
        <v>0</v>
      </c>
    </row>
    <row r="2092" spans="1:14" x14ac:dyDescent="0.45">
      <c r="A2092" s="31" t="str">
        <f t="shared" si="117"/>
        <v>E09000022_Hospital admissions caused by unintentional and deliberate injuries in children (aged 0-14 years)_Number</v>
      </c>
      <c r="B2092" s="31" t="s">
        <v>335</v>
      </c>
      <c r="C2092" s="31" t="s">
        <v>336</v>
      </c>
      <c r="D2092" s="31" t="s">
        <v>474</v>
      </c>
      <c r="E2092" s="31" t="s">
        <v>475</v>
      </c>
      <c r="F2092" s="31" t="s">
        <v>1855</v>
      </c>
      <c r="G2092" s="26" t="s">
        <v>84</v>
      </c>
      <c r="H2092" s="31" t="s">
        <v>743</v>
      </c>
      <c r="I2092" s="31">
        <v>435</v>
      </c>
      <c r="J2092" s="31">
        <f>INDEX('LA lookup'!H:H,MATCH('Known to services raw data'!B2092,'LA lookup'!G:G,0))</f>
        <v>62629</v>
      </c>
      <c r="K2092" s="31">
        <v>80.63</v>
      </c>
      <c r="L2092" s="31" t="s">
        <v>1972</v>
      </c>
      <c r="M2092" s="31">
        <v>80.63</v>
      </c>
      <c r="N2092" s="31">
        <f t="shared" si="118"/>
        <v>0</v>
      </c>
    </row>
    <row r="2093" spans="1:14" x14ac:dyDescent="0.45">
      <c r="A2093" s="31" t="str">
        <f t="shared" si="117"/>
        <v>E09000023_Hospital admissions caused by unintentional and deliberate injuries in children (aged 0-14 years)_Number</v>
      </c>
      <c r="B2093" s="31" t="s">
        <v>343</v>
      </c>
      <c r="C2093" s="31" t="s">
        <v>344</v>
      </c>
      <c r="D2093" s="31" t="s">
        <v>474</v>
      </c>
      <c r="E2093" s="31" t="s">
        <v>475</v>
      </c>
      <c r="F2093" s="31" t="s">
        <v>1855</v>
      </c>
      <c r="G2093" s="26" t="s">
        <v>84</v>
      </c>
      <c r="H2093" s="31" t="s">
        <v>743</v>
      </c>
      <c r="I2093" s="31">
        <v>550</v>
      </c>
      <c r="J2093" s="31">
        <f>INDEX('LA lookup'!H:H,MATCH('Known to services raw data'!B2093,'LA lookup'!G:G,0))</f>
        <v>68458</v>
      </c>
      <c r="K2093" s="31">
        <v>92.32</v>
      </c>
      <c r="L2093" s="31" t="s">
        <v>1973</v>
      </c>
      <c r="M2093" s="31">
        <v>92.32</v>
      </c>
      <c r="N2093" s="31">
        <f t="shared" si="118"/>
        <v>0</v>
      </c>
    </row>
    <row r="2094" spans="1:14" x14ac:dyDescent="0.45">
      <c r="A2094" s="31" t="str">
        <f t="shared" si="117"/>
        <v>E09000024_Hospital admissions caused by unintentional and deliberate injuries in children (aged 0-14 years)_Number</v>
      </c>
      <c r="B2094" s="31" t="s">
        <v>353</v>
      </c>
      <c r="C2094" s="31" t="s">
        <v>354</v>
      </c>
      <c r="D2094" s="31" t="s">
        <v>474</v>
      </c>
      <c r="E2094" s="31" t="s">
        <v>475</v>
      </c>
      <c r="F2094" s="31" t="s">
        <v>1855</v>
      </c>
      <c r="G2094" s="26" t="s">
        <v>84</v>
      </c>
      <c r="H2094" s="31" t="s">
        <v>743</v>
      </c>
      <c r="I2094" s="31">
        <v>410</v>
      </c>
      <c r="J2094" s="31">
        <f>INDEX('LA lookup'!H:H,MATCH('Known to services raw data'!B2094,'LA lookup'!G:G,0))</f>
        <v>47266</v>
      </c>
      <c r="K2094" s="31">
        <v>99.46</v>
      </c>
      <c r="L2094" s="31" t="s">
        <v>1974</v>
      </c>
      <c r="M2094" s="31">
        <v>99.46</v>
      </c>
      <c r="N2094" s="31">
        <f t="shared" si="118"/>
        <v>0</v>
      </c>
    </row>
    <row r="2095" spans="1:14" x14ac:dyDescent="0.45">
      <c r="A2095" s="31" t="str">
        <f t="shared" si="117"/>
        <v>E09000025_Hospital admissions caused by unintentional and deliberate injuries in children (aged 0-14 years)_Number</v>
      </c>
      <c r="B2095" s="31" t="s">
        <v>359</v>
      </c>
      <c r="C2095" s="31" t="s">
        <v>360</v>
      </c>
      <c r="D2095" s="31" t="s">
        <v>474</v>
      </c>
      <c r="E2095" s="31" t="s">
        <v>475</v>
      </c>
      <c r="F2095" s="31" t="s">
        <v>1855</v>
      </c>
      <c r="G2095" s="26" t="s">
        <v>84</v>
      </c>
      <c r="H2095" s="31" t="s">
        <v>743</v>
      </c>
      <c r="I2095" s="31">
        <v>480</v>
      </c>
      <c r="J2095" s="31">
        <f>INDEX('LA lookup'!H:H,MATCH('Known to services raw data'!B2095,'LA lookup'!G:G,0))</f>
        <v>86567</v>
      </c>
      <c r="K2095" s="31">
        <v>64.349999999999994</v>
      </c>
      <c r="L2095" s="31" t="s">
        <v>1893</v>
      </c>
      <c r="M2095" s="31">
        <v>64.349999999999994</v>
      </c>
      <c r="N2095" s="31">
        <f t="shared" si="118"/>
        <v>0</v>
      </c>
    </row>
    <row r="2096" spans="1:14" x14ac:dyDescent="0.45">
      <c r="A2096" s="31" t="str">
        <f t="shared" si="117"/>
        <v>E09000026_Hospital admissions caused by unintentional and deliberate injuries in children (aged 0-14 years)_Number</v>
      </c>
      <c r="B2096" s="31" t="s">
        <v>385</v>
      </c>
      <c r="C2096" s="31" t="s">
        <v>386</v>
      </c>
      <c r="D2096" s="31" t="s">
        <v>474</v>
      </c>
      <c r="E2096" s="31" t="s">
        <v>475</v>
      </c>
      <c r="F2096" s="31" t="s">
        <v>1855</v>
      </c>
      <c r="G2096" s="26" t="s">
        <v>84</v>
      </c>
      <c r="H2096" s="31" t="s">
        <v>743</v>
      </c>
      <c r="I2096" s="31">
        <v>445</v>
      </c>
      <c r="J2096" s="31">
        <f>INDEX('LA lookup'!H:H,MATCH('Known to services raw data'!B2096,'LA lookup'!G:G,0))</f>
        <v>76159</v>
      </c>
      <c r="K2096" s="31">
        <v>68.86</v>
      </c>
      <c r="L2096" s="31" t="s">
        <v>1975</v>
      </c>
      <c r="M2096" s="31">
        <v>68.86</v>
      </c>
      <c r="N2096" s="31">
        <f t="shared" si="118"/>
        <v>0</v>
      </c>
    </row>
    <row r="2097" spans="1:14" x14ac:dyDescent="0.45">
      <c r="A2097" s="31" t="str">
        <f t="shared" si="117"/>
        <v>E09000027_Hospital admissions caused by unintentional and deliberate injuries in children (aged 0-14 years)_Number</v>
      </c>
      <c r="B2097" s="31" t="s">
        <v>389</v>
      </c>
      <c r="C2097" s="31" t="s">
        <v>390</v>
      </c>
      <c r="D2097" s="31" t="s">
        <v>474</v>
      </c>
      <c r="E2097" s="31" t="s">
        <v>475</v>
      </c>
      <c r="F2097" s="31" t="s">
        <v>1855</v>
      </c>
      <c r="G2097" s="26" t="s">
        <v>84</v>
      </c>
      <c r="H2097" s="31" t="s">
        <v>743</v>
      </c>
      <c r="I2097" s="31">
        <v>275</v>
      </c>
      <c r="J2097" s="31">
        <f>INDEX('LA lookup'!H:H,MATCH('Known to services raw data'!B2097,'LA lookup'!G:G,0))</f>
        <v>45525</v>
      </c>
      <c r="K2097" s="31">
        <v>70.13</v>
      </c>
      <c r="L2097" s="31" t="s">
        <v>1976</v>
      </c>
      <c r="M2097" s="31">
        <v>70.13</v>
      </c>
      <c r="N2097" s="31">
        <f t="shared" si="118"/>
        <v>0</v>
      </c>
    </row>
    <row r="2098" spans="1:14" x14ac:dyDescent="0.45">
      <c r="A2098" s="31" t="str">
        <f t="shared" si="117"/>
        <v>E09000028_Hospital admissions caused by unintentional and deliberate injuries in children (aged 0-14 years)_Number</v>
      </c>
      <c r="B2098" s="31" t="s">
        <v>414</v>
      </c>
      <c r="C2098" s="31" t="s">
        <v>415</v>
      </c>
      <c r="D2098" s="31" t="s">
        <v>474</v>
      </c>
      <c r="E2098" s="31" t="s">
        <v>475</v>
      </c>
      <c r="F2098" s="31" t="s">
        <v>1855</v>
      </c>
      <c r="G2098" s="26" t="s">
        <v>84</v>
      </c>
      <c r="H2098" s="31" t="s">
        <v>743</v>
      </c>
      <c r="I2098" s="31">
        <v>465</v>
      </c>
      <c r="J2098" s="31">
        <f>INDEX('LA lookup'!H:H,MATCH('Known to services raw data'!B2098,'LA lookup'!G:G,0))</f>
        <v>65121</v>
      </c>
      <c r="K2098" s="31">
        <v>82.2</v>
      </c>
      <c r="L2098" s="31" t="s">
        <v>1977</v>
      </c>
      <c r="M2098" s="31">
        <v>82.2</v>
      </c>
      <c r="N2098" s="31">
        <f t="shared" si="118"/>
        <v>0</v>
      </c>
    </row>
    <row r="2099" spans="1:14" x14ac:dyDescent="0.45">
      <c r="A2099" s="31" t="str">
        <f t="shared" si="117"/>
        <v>E09000029_Hospital admissions caused by unintentional and deliberate injuries in children (aged 0-14 years)_Number</v>
      </c>
      <c r="B2099" s="31" t="s">
        <v>432</v>
      </c>
      <c r="C2099" s="31" t="s">
        <v>433</v>
      </c>
      <c r="D2099" s="31" t="s">
        <v>474</v>
      </c>
      <c r="E2099" s="31" t="s">
        <v>475</v>
      </c>
      <c r="F2099" s="31" t="s">
        <v>1855</v>
      </c>
      <c r="G2099" s="26" t="s">
        <v>84</v>
      </c>
      <c r="H2099" s="31" t="s">
        <v>743</v>
      </c>
      <c r="I2099" s="31">
        <v>300</v>
      </c>
      <c r="J2099" s="31">
        <f>INDEX('LA lookup'!H:H,MATCH('Known to services raw data'!B2099,'LA lookup'!G:G,0))</f>
        <v>47941</v>
      </c>
      <c r="K2099" s="31">
        <v>73.09</v>
      </c>
      <c r="L2099" s="31" t="s">
        <v>1978</v>
      </c>
      <c r="M2099" s="31">
        <v>73.09</v>
      </c>
      <c r="N2099" s="31">
        <f t="shared" si="118"/>
        <v>0</v>
      </c>
    </row>
    <row r="2100" spans="1:14" x14ac:dyDescent="0.45">
      <c r="A2100" s="31" t="str">
        <f t="shared" si="117"/>
        <v>E09000030_Hospital admissions caused by unintentional and deliberate injuries in children (aged 0-14 years)_Number</v>
      </c>
      <c r="B2100" s="31" t="s">
        <v>440</v>
      </c>
      <c r="C2100" s="31" t="s">
        <v>441</v>
      </c>
      <c r="D2100" s="31" t="s">
        <v>474</v>
      </c>
      <c r="E2100" s="31" t="s">
        <v>475</v>
      </c>
      <c r="F2100" s="31" t="s">
        <v>1855</v>
      </c>
      <c r="G2100" s="26" t="s">
        <v>84</v>
      </c>
      <c r="H2100" s="31" t="s">
        <v>743</v>
      </c>
      <c r="I2100" s="31">
        <v>485</v>
      </c>
      <c r="J2100" s="31">
        <f>INDEX('LA lookup'!H:H,MATCH('Known to services raw data'!B2100,'LA lookup'!G:G,0))</f>
        <v>70973</v>
      </c>
      <c r="K2100" s="31">
        <v>79.17</v>
      </c>
      <c r="L2100" s="31" t="s">
        <v>1979</v>
      </c>
      <c r="M2100" s="31">
        <v>79.17</v>
      </c>
      <c r="N2100" s="31">
        <f t="shared" si="118"/>
        <v>0</v>
      </c>
    </row>
    <row r="2101" spans="1:14" x14ac:dyDescent="0.45">
      <c r="A2101" s="31" t="str">
        <f t="shared" si="117"/>
        <v>E09000031_Hospital admissions caused by unintentional and deliberate injuries in children (aged 0-14 years)_Number</v>
      </c>
      <c r="B2101" s="31" t="s">
        <v>448</v>
      </c>
      <c r="C2101" s="31" t="s">
        <v>449</v>
      </c>
      <c r="D2101" s="31" t="s">
        <v>474</v>
      </c>
      <c r="E2101" s="31" t="s">
        <v>475</v>
      </c>
      <c r="F2101" s="31" t="s">
        <v>1855</v>
      </c>
      <c r="G2101" s="26" t="s">
        <v>84</v>
      </c>
      <c r="H2101" s="31" t="s">
        <v>743</v>
      </c>
      <c r="I2101" s="31">
        <v>475</v>
      </c>
      <c r="J2101" s="31">
        <f>INDEX('LA lookup'!H:H,MATCH('Known to services raw data'!B2101,'LA lookup'!G:G,0))</f>
        <v>67017</v>
      </c>
      <c r="K2101" s="31">
        <v>81.96</v>
      </c>
      <c r="L2101" s="31" t="s">
        <v>1980</v>
      </c>
      <c r="M2101" s="31">
        <v>81.96</v>
      </c>
      <c r="N2101" s="31">
        <f t="shared" si="118"/>
        <v>0</v>
      </c>
    </row>
    <row r="2102" spans="1:14" x14ac:dyDescent="0.45">
      <c r="A2102" s="31" t="str">
        <f t="shared" si="117"/>
        <v>E09000032_Hospital admissions caused by unintentional and deliberate injuries in children (aged 0-14 years)_Number</v>
      </c>
      <c r="B2102" s="31" t="s">
        <v>450</v>
      </c>
      <c r="C2102" s="31" t="s">
        <v>451</v>
      </c>
      <c r="D2102" s="31" t="s">
        <v>474</v>
      </c>
      <c r="E2102" s="31" t="s">
        <v>475</v>
      </c>
      <c r="F2102" s="31" t="s">
        <v>1855</v>
      </c>
      <c r="G2102" s="26" t="s">
        <v>84</v>
      </c>
      <c r="H2102" s="31" t="s">
        <v>743</v>
      </c>
      <c r="I2102" s="31">
        <v>535</v>
      </c>
      <c r="J2102" s="31">
        <f>INDEX('LA lookup'!H:H,MATCH('Known to services raw data'!B2102,'LA lookup'!G:G,0))</f>
        <v>63840</v>
      </c>
      <c r="K2102" s="31">
        <v>94.83</v>
      </c>
      <c r="L2102" s="31" t="s">
        <v>1981</v>
      </c>
      <c r="M2102" s="31">
        <v>94.83</v>
      </c>
      <c r="N2102" s="31">
        <f t="shared" si="118"/>
        <v>0</v>
      </c>
    </row>
    <row r="2103" spans="1:14" x14ac:dyDescent="0.45">
      <c r="A2103" s="31" t="str">
        <f t="shared" si="117"/>
        <v>E09000033_Hospital admissions caused by unintentional and deliberate injuries in children (aged 0-14 years)_Number</v>
      </c>
      <c r="B2103" s="31" t="s">
        <v>506</v>
      </c>
      <c r="C2103" s="31" t="s">
        <v>507</v>
      </c>
      <c r="D2103" s="31" t="s">
        <v>474</v>
      </c>
      <c r="E2103" s="31" t="s">
        <v>475</v>
      </c>
      <c r="F2103" s="31" t="s">
        <v>1855</v>
      </c>
      <c r="G2103" s="26" t="s">
        <v>84</v>
      </c>
      <c r="H2103" s="31" t="s">
        <v>743</v>
      </c>
      <c r="I2103" s="31">
        <v>210</v>
      </c>
      <c r="J2103" s="31">
        <f>INDEX('LA lookup'!H:H,MATCH('Known to services raw data'!B2103,'LA lookup'!G:G,0))</f>
        <v>47445</v>
      </c>
      <c r="K2103" s="31">
        <v>51.68</v>
      </c>
      <c r="L2103" s="31" t="s">
        <v>1982</v>
      </c>
      <c r="M2103" s="31">
        <v>51.68</v>
      </c>
      <c r="N2103" s="31">
        <f t="shared" si="118"/>
        <v>0</v>
      </c>
    </row>
    <row r="2104" spans="1:14" x14ac:dyDescent="0.45">
      <c r="A2104" s="31" t="str">
        <f t="shared" si="117"/>
        <v>E10000002_Hospital admissions caused by unintentional and deliberate injuries in children (aged 0-14 years)_Number</v>
      </c>
      <c r="B2104" s="31" t="s">
        <v>269</v>
      </c>
      <c r="C2104" s="31" t="s">
        <v>270</v>
      </c>
      <c r="D2104" s="31" t="s">
        <v>474</v>
      </c>
      <c r="E2104" s="31" t="s">
        <v>475</v>
      </c>
      <c r="F2104" s="31" t="s">
        <v>1855</v>
      </c>
      <c r="G2104" s="26" t="s">
        <v>84</v>
      </c>
      <c r="H2104" s="31" t="s">
        <v>743</v>
      </c>
      <c r="I2104" s="31">
        <v>1180</v>
      </c>
      <c r="J2104" s="31">
        <f>INDEX('LA lookup'!H:H,MATCH('Known to services raw data'!B2104,'LA lookup'!G:G,0))</f>
        <v>124321</v>
      </c>
      <c r="K2104" s="31">
        <v>112.58</v>
      </c>
      <c r="L2104" s="31" t="s">
        <v>1983</v>
      </c>
      <c r="M2104" s="31">
        <v>112.58</v>
      </c>
      <c r="N2104" s="31">
        <f t="shared" si="118"/>
        <v>0</v>
      </c>
    </row>
    <row r="2105" spans="1:14" x14ac:dyDescent="0.45">
      <c r="A2105" s="31" t="str">
        <f t="shared" si="117"/>
        <v>E10000003_Hospital admissions caused by unintentional and deliberate injuries in children (aged 0-14 years)_Number</v>
      </c>
      <c r="B2105" s="31" t="s">
        <v>275</v>
      </c>
      <c r="C2105" s="31" t="s">
        <v>276</v>
      </c>
      <c r="D2105" s="31" t="s">
        <v>474</v>
      </c>
      <c r="E2105" s="31" t="s">
        <v>475</v>
      </c>
      <c r="F2105" s="31" t="s">
        <v>1855</v>
      </c>
      <c r="G2105" s="26" t="s">
        <v>84</v>
      </c>
      <c r="H2105" s="31" t="s">
        <v>743</v>
      </c>
      <c r="I2105" s="31">
        <v>845</v>
      </c>
      <c r="J2105" s="31">
        <f>INDEX('LA lookup'!H:H,MATCH('Known to services raw data'!B2105,'LA lookup'!G:G,0))</f>
        <v>135719</v>
      </c>
      <c r="K2105" s="31">
        <v>73.599999999999994</v>
      </c>
      <c r="L2105" s="31" t="s">
        <v>1984</v>
      </c>
      <c r="M2105" s="31">
        <v>73.599999999999994</v>
      </c>
      <c r="N2105" s="31">
        <f t="shared" si="118"/>
        <v>0</v>
      </c>
    </row>
    <row r="2106" spans="1:14" x14ac:dyDescent="0.45">
      <c r="A2106" s="31" t="str">
        <f t="shared" si="117"/>
        <v>E10000006_Hospital admissions caused by unintentional and deliberate injuries in children (aged 0-14 years)_Number</v>
      </c>
      <c r="B2106" s="31" t="s">
        <v>285</v>
      </c>
      <c r="C2106" s="31" t="s">
        <v>286</v>
      </c>
      <c r="D2106" s="31" t="s">
        <v>474</v>
      </c>
      <c r="E2106" s="31" t="s">
        <v>475</v>
      </c>
      <c r="F2106" s="31" t="s">
        <v>1855</v>
      </c>
      <c r="G2106" s="26" t="s">
        <v>84</v>
      </c>
      <c r="H2106" s="31" t="s">
        <v>743</v>
      </c>
      <c r="I2106" s="31">
        <v>910</v>
      </c>
      <c r="J2106" s="31">
        <f>INDEX('LA lookup'!H:H,MATCH('Known to services raw data'!B2106,'LA lookup'!G:G,0))</f>
        <v>92500</v>
      </c>
      <c r="K2106" s="31">
        <v>118</v>
      </c>
      <c r="L2106" s="31" t="s">
        <v>1985</v>
      </c>
      <c r="M2106" s="31">
        <v>118</v>
      </c>
      <c r="N2106" s="31">
        <f t="shared" si="118"/>
        <v>0</v>
      </c>
    </row>
    <row r="2107" spans="1:14" x14ac:dyDescent="0.45">
      <c r="A2107" s="31" t="str">
        <f t="shared" si="117"/>
        <v>E10000007_Hospital admissions caused by unintentional and deliberate injuries in children (aged 0-14 years)_Number</v>
      </c>
      <c r="B2107" s="31" t="s">
        <v>291</v>
      </c>
      <c r="C2107" s="31" t="s">
        <v>292</v>
      </c>
      <c r="D2107" s="31" t="s">
        <v>474</v>
      </c>
      <c r="E2107" s="31" t="s">
        <v>475</v>
      </c>
      <c r="F2107" s="31" t="s">
        <v>1855</v>
      </c>
      <c r="G2107" s="26" t="s">
        <v>84</v>
      </c>
      <c r="H2107" s="31" t="s">
        <v>743</v>
      </c>
      <c r="I2107" s="31">
        <v>1090</v>
      </c>
      <c r="J2107" s="31">
        <f>INDEX('LA lookup'!H:H,MATCH('Known to services raw data'!B2107,'LA lookup'!G:G,0))</f>
        <v>153272</v>
      </c>
      <c r="K2107" s="31">
        <v>84.87</v>
      </c>
      <c r="L2107" s="31" t="s">
        <v>1986</v>
      </c>
      <c r="M2107" s="31">
        <v>84.87</v>
      </c>
      <c r="N2107" s="31">
        <f t="shared" si="118"/>
        <v>0</v>
      </c>
    </row>
    <row r="2108" spans="1:14" x14ac:dyDescent="0.45">
      <c r="A2108" s="31" t="str">
        <f t="shared" si="117"/>
        <v>E10000008_Hospital admissions caused by unintentional and deliberate injuries in children (aged 0-14 years)_Number</v>
      </c>
      <c r="B2108" s="31" t="s">
        <v>504</v>
      </c>
      <c r="C2108" s="31" t="s">
        <v>505</v>
      </c>
      <c r="D2108" s="31" t="s">
        <v>474</v>
      </c>
      <c r="E2108" s="31" t="s">
        <v>475</v>
      </c>
      <c r="F2108" s="31" t="s">
        <v>1855</v>
      </c>
      <c r="G2108" s="26" t="s">
        <v>84</v>
      </c>
      <c r="H2108" s="31" t="s">
        <v>743</v>
      </c>
      <c r="I2108" s="31">
        <v>1285</v>
      </c>
      <c r="J2108" s="31">
        <f>INDEX('LA lookup'!H:H,MATCH('Known to services raw data'!B2108,'LA lookup'!G:G,0))</f>
        <v>145878</v>
      </c>
      <c r="K2108" s="31">
        <v>105.19</v>
      </c>
      <c r="L2108" s="31" t="s">
        <v>1987</v>
      </c>
      <c r="M2108" s="31">
        <v>105.19</v>
      </c>
      <c r="N2108" s="31">
        <f t="shared" si="118"/>
        <v>0</v>
      </c>
    </row>
    <row r="2109" spans="1:14" x14ac:dyDescent="0.45">
      <c r="A2109" s="31" t="str">
        <f t="shared" si="117"/>
        <v>E10000012_Hospital admissions caused by unintentional and deliberate injuries in children (aged 0-14 years)_Number</v>
      </c>
      <c r="B2109" s="31" t="s">
        <v>303</v>
      </c>
      <c r="C2109" s="31" t="s">
        <v>304</v>
      </c>
      <c r="D2109" s="31" t="s">
        <v>474</v>
      </c>
      <c r="E2109" s="31" t="s">
        <v>475</v>
      </c>
      <c r="F2109" s="31" t="s">
        <v>1855</v>
      </c>
      <c r="G2109" s="26" t="s">
        <v>84</v>
      </c>
      <c r="H2109" s="31" t="s">
        <v>743</v>
      </c>
      <c r="I2109" s="31">
        <v>2155</v>
      </c>
      <c r="J2109" s="31">
        <f>INDEX('LA lookup'!H:H,MATCH('Known to services raw data'!B2109,'LA lookup'!G:G,0))</f>
        <v>311172</v>
      </c>
      <c r="K2109" s="31">
        <v>81.93</v>
      </c>
      <c r="L2109" s="31" t="s">
        <v>1988</v>
      </c>
      <c r="M2109" s="31">
        <v>81.93</v>
      </c>
      <c r="N2109" s="31">
        <f t="shared" si="118"/>
        <v>0</v>
      </c>
    </row>
    <row r="2110" spans="1:14" x14ac:dyDescent="0.45">
      <c r="A2110" s="31" t="str">
        <f t="shared" si="117"/>
        <v>E10000013_Hospital admissions caused by unintentional and deliberate injuries in children (aged 0-14 years)_Number</v>
      </c>
      <c r="B2110" s="31" t="s">
        <v>307</v>
      </c>
      <c r="C2110" s="31" t="s">
        <v>308</v>
      </c>
      <c r="D2110" s="31" t="s">
        <v>474</v>
      </c>
      <c r="E2110" s="31" t="s">
        <v>475</v>
      </c>
      <c r="F2110" s="31" t="s">
        <v>1855</v>
      </c>
      <c r="G2110" s="26" t="s">
        <v>84</v>
      </c>
      <c r="H2110" s="31" t="s">
        <v>743</v>
      </c>
      <c r="I2110" s="31">
        <v>875</v>
      </c>
      <c r="J2110" s="31">
        <f>INDEX('LA lookup'!H:H,MATCH('Known to services raw data'!B2110,'LA lookup'!G:G,0))</f>
        <v>128136</v>
      </c>
      <c r="K2110" s="31">
        <v>81.47</v>
      </c>
      <c r="L2110" s="31" t="s">
        <v>1989</v>
      </c>
      <c r="M2110" s="31">
        <v>81.47</v>
      </c>
      <c r="N2110" s="31">
        <f t="shared" si="118"/>
        <v>0</v>
      </c>
    </row>
    <row r="2111" spans="1:14" x14ac:dyDescent="0.45">
      <c r="A2111" s="31" t="str">
        <f t="shared" si="117"/>
        <v>E10000014_Hospital admissions caused by unintentional and deliberate injuries in children (aged 0-14 years)_Number</v>
      </c>
      <c r="B2111" s="31" t="s">
        <v>309</v>
      </c>
      <c r="C2111" s="31" t="s">
        <v>310</v>
      </c>
      <c r="D2111" s="31" t="s">
        <v>474</v>
      </c>
      <c r="E2111" s="31" t="s">
        <v>475</v>
      </c>
      <c r="F2111" s="31" t="s">
        <v>1855</v>
      </c>
      <c r="G2111" s="26" t="s">
        <v>84</v>
      </c>
      <c r="H2111" s="31" t="s">
        <v>743</v>
      </c>
      <c r="I2111" s="31">
        <v>2075</v>
      </c>
      <c r="J2111" s="31">
        <f>INDEX('LA lookup'!H:H,MATCH('Known to services raw data'!B2111,'LA lookup'!G:G,0))</f>
        <v>284002</v>
      </c>
      <c r="K2111" s="31">
        <v>86.89</v>
      </c>
      <c r="L2111" s="31" t="s">
        <v>1990</v>
      </c>
      <c r="M2111" s="31">
        <v>86.89</v>
      </c>
      <c r="N2111" s="31">
        <f t="shared" si="118"/>
        <v>0</v>
      </c>
    </row>
    <row r="2112" spans="1:14" x14ac:dyDescent="0.45">
      <c r="A2112" s="31" t="str">
        <f t="shared" si="117"/>
        <v>E10000015_Hospital admissions caused by unintentional and deliberate injuries in children (aged 0-14 years)_Number</v>
      </c>
      <c r="B2112" s="31" t="s">
        <v>319</v>
      </c>
      <c r="C2112" s="31" t="s">
        <v>320</v>
      </c>
      <c r="D2112" s="31" t="s">
        <v>474</v>
      </c>
      <c r="E2112" s="31" t="s">
        <v>475</v>
      </c>
      <c r="F2112" s="31" t="s">
        <v>1855</v>
      </c>
      <c r="G2112" s="26" t="s">
        <v>84</v>
      </c>
      <c r="H2112" s="31" t="s">
        <v>743</v>
      </c>
      <c r="I2112" s="31">
        <v>1915</v>
      </c>
      <c r="J2112" s="31">
        <f>INDEX('LA lookup'!H:H,MATCH('Known to services raw data'!B2112,'LA lookup'!G:G,0))</f>
        <v>271005</v>
      </c>
      <c r="K2112" s="31">
        <v>83.25</v>
      </c>
      <c r="L2112" s="31" t="s">
        <v>1991</v>
      </c>
      <c r="M2112" s="31">
        <v>83.25</v>
      </c>
      <c r="N2112" s="31">
        <f t="shared" si="118"/>
        <v>0</v>
      </c>
    </row>
    <row r="2113" spans="1:14" x14ac:dyDescent="0.45">
      <c r="A2113" s="31" t="str">
        <f t="shared" si="117"/>
        <v>E10000016_Hospital admissions caused by unintentional and deliberate injuries in children (aged 0-14 years)_Number</v>
      </c>
      <c r="B2113" s="31" t="s">
        <v>327</v>
      </c>
      <c r="C2113" s="31" t="s">
        <v>328</v>
      </c>
      <c r="D2113" s="31" t="s">
        <v>474</v>
      </c>
      <c r="E2113" s="31" t="s">
        <v>475</v>
      </c>
      <c r="F2113" s="31" t="s">
        <v>1855</v>
      </c>
      <c r="G2113" s="26" t="s">
        <v>84</v>
      </c>
      <c r="H2113" s="31" t="s">
        <v>743</v>
      </c>
      <c r="I2113" s="31">
        <v>2355</v>
      </c>
      <c r="J2113" s="31">
        <f>INDEX('LA lookup'!H:H,MATCH('Known to services raw data'!B2113,'LA lookup'!G:G,0))</f>
        <v>340140</v>
      </c>
      <c r="K2113" s="31">
        <v>82.13</v>
      </c>
      <c r="L2113" s="31" t="s">
        <v>1992</v>
      </c>
      <c r="M2113" s="31">
        <v>82.13</v>
      </c>
      <c r="N2113" s="31">
        <f t="shared" si="118"/>
        <v>0</v>
      </c>
    </row>
    <row r="2114" spans="1:14" x14ac:dyDescent="0.45">
      <c r="A2114" s="31" t="str">
        <f t="shared" si="117"/>
        <v>E10000017_Hospital admissions caused by unintentional and deliberate injuries in children (aged 0-14 years)_Number</v>
      </c>
      <c r="B2114" s="31" t="s">
        <v>337</v>
      </c>
      <c r="C2114" s="31" t="s">
        <v>338</v>
      </c>
      <c r="D2114" s="31" t="s">
        <v>474</v>
      </c>
      <c r="E2114" s="31" t="s">
        <v>475</v>
      </c>
      <c r="F2114" s="31" t="s">
        <v>1855</v>
      </c>
      <c r="G2114" s="26" t="s">
        <v>84</v>
      </c>
      <c r="H2114" s="31" t="s">
        <v>743</v>
      </c>
      <c r="I2114" s="31">
        <v>2865</v>
      </c>
      <c r="J2114" s="31">
        <f>INDEX('LA lookup'!H:H,MATCH('Known to services raw data'!B2114,'LA lookup'!G:G,0))</f>
        <v>249727</v>
      </c>
      <c r="K2114" s="31">
        <v>136.13</v>
      </c>
      <c r="L2114" s="31" t="s">
        <v>1993</v>
      </c>
      <c r="M2114" s="31">
        <v>136.13</v>
      </c>
      <c r="N2114" s="31">
        <f t="shared" si="118"/>
        <v>0</v>
      </c>
    </row>
    <row r="2115" spans="1:14" x14ac:dyDescent="0.45">
      <c r="A2115" s="31" t="str">
        <f t="shared" si="117"/>
        <v>E10000018_Hospital admissions caused by unintentional and deliberate injuries in children (aged 0-14 years)_Number</v>
      </c>
      <c r="B2115" s="31" t="s">
        <v>552</v>
      </c>
      <c r="C2115" s="31" t="s">
        <v>553</v>
      </c>
      <c r="D2115" s="31" t="s">
        <v>474</v>
      </c>
      <c r="E2115" s="31" t="s">
        <v>475</v>
      </c>
      <c r="F2115" s="31" t="s">
        <v>1855</v>
      </c>
      <c r="G2115" s="26" t="s">
        <v>84</v>
      </c>
      <c r="H2115" s="31" t="s">
        <v>743</v>
      </c>
      <c r="I2115" s="31">
        <v>885</v>
      </c>
      <c r="J2115" s="31">
        <f>INDEX('LA lookup'!H:H,MATCH('Known to services raw data'!B2115,'LA lookup'!G:G,0))</f>
        <v>140307</v>
      </c>
      <c r="K2115" s="31">
        <v>75.16</v>
      </c>
      <c r="L2115" s="31" t="s">
        <v>1994</v>
      </c>
      <c r="M2115" s="31">
        <v>75.16</v>
      </c>
      <c r="N2115" s="31">
        <f t="shared" si="118"/>
        <v>0</v>
      </c>
    </row>
    <row r="2116" spans="1:14" x14ac:dyDescent="0.45">
      <c r="A2116" s="31" t="str">
        <f t="shared" si="117"/>
        <v>E10000019_Hospital admissions caused by unintentional and deliberate injuries in children (aged 0-14 years)_Number</v>
      </c>
      <c r="B2116" s="31" t="s">
        <v>345</v>
      </c>
      <c r="C2116" s="31" t="s">
        <v>346</v>
      </c>
      <c r="D2116" s="31" t="s">
        <v>474</v>
      </c>
      <c r="E2116" s="31" t="s">
        <v>475</v>
      </c>
      <c r="F2116" s="31" t="s">
        <v>1855</v>
      </c>
      <c r="G2116" s="26" t="s">
        <v>84</v>
      </c>
      <c r="H2116" s="31" t="s">
        <v>743</v>
      </c>
      <c r="I2116" s="31">
        <v>1095</v>
      </c>
      <c r="J2116" s="31">
        <f>INDEX('LA lookup'!H:H,MATCH('Known to services raw data'!B2116,'LA lookup'!G:G,0))</f>
        <v>145641</v>
      </c>
      <c r="K2116" s="31">
        <v>89.27</v>
      </c>
      <c r="L2116" s="31" t="s">
        <v>1995</v>
      </c>
      <c r="M2116" s="31">
        <v>89.27</v>
      </c>
      <c r="N2116" s="31">
        <f t="shared" si="118"/>
        <v>0</v>
      </c>
    </row>
    <row r="2117" spans="1:14" x14ac:dyDescent="0.45">
      <c r="A2117" s="31" t="str">
        <f t="shared" si="117"/>
        <v>E10000020_Hospital admissions caused by unintentional and deliberate injuries in children (aged 0-14 years)_Number</v>
      </c>
      <c r="B2117" s="31" t="s">
        <v>361</v>
      </c>
      <c r="C2117" s="31" t="s">
        <v>362</v>
      </c>
      <c r="D2117" s="31" t="s">
        <v>474</v>
      </c>
      <c r="E2117" s="31" t="s">
        <v>475</v>
      </c>
      <c r="F2117" s="31" t="s">
        <v>1855</v>
      </c>
      <c r="G2117" s="26" t="s">
        <v>84</v>
      </c>
      <c r="H2117" s="31" t="s">
        <v>743</v>
      </c>
      <c r="I2117" s="31">
        <v>1395</v>
      </c>
      <c r="J2117" s="31">
        <f>INDEX('LA lookup'!H:H,MATCH('Known to services raw data'!B2117,'LA lookup'!G:G,0))</f>
        <v>170810</v>
      </c>
      <c r="K2117" s="31">
        <v>96.71</v>
      </c>
      <c r="L2117" s="31" t="s">
        <v>1996</v>
      </c>
      <c r="M2117" s="31">
        <v>96.71</v>
      </c>
      <c r="N2117" s="31">
        <f t="shared" si="118"/>
        <v>0</v>
      </c>
    </row>
    <row r="2118" spans="1:14" x14ac:dyDescent="0.45">
      <c r="A2118" s="31" t="str">
        <f t="shared" si="117"/>
        <v>E10000021_Hospital admissions caused by unintentional and deliberate injuries in children (aged 0-14 years)_Number</v>
      </c>
      <c r="B2118" s="31" t="s">
        <v>371</v>
      </c>
      <c r="C2118" s="31" t="s">
        <v>372</v>
      </c>
      <c r="D2118" s="31" t="s">
        <v>474</v>
      </c>
      <c r="E2118" s="31" t="s">
        <v>475</v>
      </c>
      <c r="F2118" s="31" t="s">
        <v>1855</v>
      </c>
      <c r="G2118" s="26" t="s">
        <v>84</v>
      </c>
      <c r="H2118" s="31" t="s">
        <v>743</v>
      </c>
      <c r="I2118" s="31">
        <v>1295</v>
      </c>
      <c r="J2118" s="31">
        <f>INDEX('LA lookup'!H:H,MATCH('Known to services raw data'!B2118,'LA lookup'!G:G,0))</f>
        <v>170235</v>
      </c>
      <c r="K2118" s="31">
        <v>89.5</v>
      </c>
      <c r="L2118" s="31" t="s">
        <v>1997</v>
      </c>
      <c r="M2118" s="31">
        <v>89.5</v>
      </c>
      <c r="N2118" s="31">
        <f t="shared" si="118"/>
        <v>0</v>
      </c>
    </row>
    <row r="2119" spans="1:14" x14ac:dyDescent="0.45">
      <c r="A2119" s="31" t="str">
        <f t="shared" ref="A2119:A2182" si="119">CONCATENATE(B2119,"_",G2119,"_",H2119)</f>
        <v>E10000023_Hospital admissions caused by unintentional and deliberate injuries in children (aged 0-14 years)_Number</v>
      </c>
      <c r="B2119" s="31" t="s">
        <v>369</v>
      </c>
      <c r="C2119" s="31" t="s">
        <v>370</v>
      </c>
      <c r="D2119" s="31" t="s">
        <v>474</v>
      </c>
      <c r="E2119" s="31" t="s">
        <v>475</v>
      </c>
      <c r="F2119" s="31" t="s">
        <v>1855</v>
      </c>
      <c r="G2119" s="26" t="s">
        <v>84</v>
      </c>
      <c r="H2119" s="31" t="s">
        <v>743</v>
      </c>
      <c r="I2119" s="31">
        <v>1055</v>
      </c>
      <c r="J2119" s="31">
        <f>INDEX('LA lookup'!H:H,MATCH('Known to services raw data'!B2119,'LA lookup'!G:G,0))</f>
        <v>117499</v>
      </c>
      <c r="K2119" s="31">
        <v>108.6</v>
      </c>
      <c r="L2119" s="31" t="s">
        <v>1998</v>
      </c>
      <c r="M2119" s="31">
        <v>108.6</v>
      </c>
      <c r="N2119" s="31">
        <f t="shared" si="118"/>
        <v>0</v>
      </c>
    </row>
    <row r="2120" spans="1:14" x14ac:dyDescent="0.45">
      <c r="A2120" s="31" t="str">
        <f t="shared" si="119"/>
        <v>E10000024_Hospital admissions caused by unintentional and deliberate injuries in children (aged 0-14 years)_Number</v>
      </c>
      <c r="B2120" s="31" t="s">
        <v>572</v>
      </c>
      <c r="C2120" s="31" t="s">
        <v>573</v>
      </c>
      <c r="D2120" s="31" t="s">
        <v>474</v>
      </c>
      <c r="E2120" s="31" t="s">
        <v>475</v>
      </c>
      <c r="F2120" s="31" t="s">
        <v>1855</v>
      </c>
      <c r="G2120" s="26" t="s">
        <v>84</v>
      </c>
      <c r="H2120" s="31" t="s">
        <v>743</v>
      </c>
      <c r="I2120" s="31">
        <v>1180</v>
      </c>
      <c r="J2120" s="31">
        <f>INDEX('LA lookup'!H:H,MATCH('Known to services raw data'!B2120,'LA lookup'!G:G,0))</f>
        <v>166542</v>
      </c>
      <c r="K2120" s="31">
        <v>83.69</v>
      </c>
      <c r="L2120" s="31" t="s">
        <v>1999</v>
      </c>
      <c r="M2120" s="31">
        <v>83.69</v>
      </c>
      <c r="N2120" s="31">
        <f t="shared" ref="N2120:N2183" si="120">IF(OR(C2120="City of London",C2120="Isles of Scilly"),1,0)</f>
        <v>0</v>
      </c>
    </row>
    <row r="2121" spans="1:14" x14ac:dyDescent="0.45">
      <c r="A2121" s="31" t="str">
        <f t="shared" si="119"/>
        <v>E10000025_Hospital admissions caused by unintentional and deliberate injuries in children (aged 0-14 years)_Number</v>
      </c>
      <c r="B2121" s="31" t="s">
        <v>377</v>
      </c>
      <c r="C2121" s="31" t="s">
        <v>378</v>
      </c>
      <c r="D2121" s="31" t="s">
        <v>474</v>
      </c>
      <c r="E2121" s="31" t="s">
        <v>475</v>
      </c>
      <c r="F2121" s="31" t="s">
        <v>1855</v>
      </c>
      <c r="G2121" s="26" t="s">
        <v>84</v>
      </c>
      <c r="H2121" s="31" t="s">
        <v>743</v>
      </c>
      <c r="I2121" s="31">
        <v>1135</v>
      </c>
      <c r="J2121" s="31">
        <f>INDEX('LA lookup'!H:H,MATCH('Known to services raw data'!B2121,'LA lookup'!G:G,0))</f>
        <v>144788</v>
      </c>
      <c r="K2121" s="31">
        <v>92.55</v>
      </c>
      <c r="L2121" s="31" t="s">
        <v>2000</v>
      </c>
      <c r="M2121" s="31">
        <v>92.55</v>
      </c>
      <c r="N2121" s="31">
        <f t="shared" si="120"/>
        <v>0</v>
      </c>
    </row>
    <row r="2122" spans="1:14" x14ac:dyDescent="0.45">
      <c r="A2122" s="31" t="str">
        <f t="shared" si="119"/>
        <v>E10000027_Hospital admissions caused by unintentional and deliberate injuries in children (aged 0-14 years)_Number</v>
      </c>
      <c r="B2122" s="31" t="s">
        <v>406</v>
      </c>
      <c r="C2122" s="31" t="s">
        <v>407</v>
      </c>
      <c r="D2122" s="31" t="s">
        <v>474</v>
      </c>
      <c r="E2122" s="31" t="s">
        <v>475</v>
      </c>
      <c r="F2122" s="31" t="s">
        <v>1855</v>
      </c>
      <c r="G2122" s="26" t="s">
        <v>84</v>
      </c>
      <c r="H2122" s="31" t="s">
        <v>743</v>
      </c>
      <c r="I2122" s="31">
        <v>1080</v>
      </c>
      <c r="J2122" s="31">
        <f>INDEX('LA lookup'!H:H,MATCH('Known to services raw data'!B2122,'LA lookup'!G:G,0))</f>
        <v>110700</v>
      </c>
      <c r="K2122" s="31">
        <v>116.76</v>
      </c>
      <c r="L2122" s="31" t="s">
        <v>2001</v>
      </c>
      <c r="M2122" s="31">
        <v>116.76</v>
      </c>
      <c r="N2122" s="31">
        <f t="shared" si="120"/>
        <v>0</v>
      </c>
    </row>
    <row r="2123" spans="1:14" x14ac:dyDescent="0.45">
      <c r="A2123" s="31" t="str">
        <f t="shared" si="119"/>
        <v>E10000028_Hospital admissions caused by unintentional and deliberate injuries in children (aged 0-14 years)_Number</v>
      </c>
      <c r="B2123" s="31" t="s">
        <v>418</v>
      </c>
      <c r="C2123" s="31" t="s">
        <v>419</v>
      </c>
      <c r="D2123" s="31" t="s">
        <v>474</v>
      </c>
      <c r="E2123" s="31" t="s">
        <v>475</v>
      </c>
      <c r="F2123" s="31" t="s">
        <v>1855</v>
      </c>
      <c r="G2123" s="26" t="s">
        <v>84</v>
      </c>
      <c r="H2123" s="31" t="s">
        <v>743</v>
      </c>
      <c r="I2123" s="31">
        <v>1320</v>
      </c>
      <c r="J2123" s="31">
        <f>INDEX('LA lookup'!H:H,MATCH('Known to services raw data'!B2123,'LA lookup'!G:G,0))</f>
        <v>169603</v>
      </c>
      <c r="K2123" s="31">
        <v>92.93</v>
      </c>
      <c r="L2123" s="31" t="s">
        <v>2002</v>
      </c>
      <c r="M2123" s="31">
        <v>92.93</v>
      </c>
      <c r="N2123" s="31">
        <f t="shared" si="120"/>
        <v>0</v>
      </c>
    </row>
    <row r="2124" spans="1:14" x14ac:dyDescent="0.45">
      <c r="A2124" s="31" t="str">
        <f t="shared" si="119"/>
        <v>E10000029_Hospital admissions caused by unintentional and deliberate injuries in children (aged 0-14 years)_Number</v>
      </c>
      <c r="B2124" s="31" t="s">
        <v>426</v>
      </c>
      <c r="C2124" s="31" t="s">
        <v>427</v>
      </c>
      <c r="D2124" s="31" t="s">
        <v>474</v>
      </c>
      <c r="E2124" s="31" t="s">
        <v>475</v>
      </c>
      <c r="F2124" s="31" t="s">
        <v>1855</v>
      </c>
      <c r="G2124" s="26" t="s">
        <v>84</v>
      </c>
      <c r="H2124" s="31" t="s">
        <v>743</v>
      </c>
      <c r="I2124" s="31">
        <v>1145</v>
      </c>
      <c r="J2124" s="31">
        <f>INDEX('LA lookup'!H:H,MATCH('Known to services raw data'!B2124,'LA lookup'!G:G,0))</f>
        <v>152752</v>
      </c>
      <c r="K2124" s="31">
        <v>88.78</v>
      </c>
      <c r="L2124" s="31" t="s">
        <v>2003</v>
      </c>
      <c r="M2124" s="31">
        <v>88.78</v>
      </c>
      <c r="N2124" s="31">
        <f t="shared" si="120"/>
        <v>0</v>
      </c>
    </row>
    <row r="2125" spans="1:14" x14ac:dyDescent="0.45">
      <c r="A2125" s="31" t="str">
        <f t="shared" si="119"/>
        <v>E10000030_Hospital admissions caused by unintentional and deliberate injuries in children (aged 0-14 years)_Number</v>
      </c>
      <c r="B2125" s="31" t="s">
        <v>430</v>
      </c>
      <c r="C2125" s="31" t="s">
        <v>431</v>
      </c>
      <c r="D2125" s="31" t="s">
        <v>474</v>
      </c>
      <c r="E2125" s="31" t="s">
        <v>475</v>
      </c>
      <c r="F2125" s="31" t="s">
        <v>1855</v>
      </c>
      <c r="G2125" s="26" t="s">
        <v>84</v>
      </c>
      <c r="H2125" s="31" t="s">
        <v>743</v>
      </c>
      <c r="I2125" s="31">
        <v>1760</v>
      </c>
      <c r="J2125" s="31">
        <f>INDEX('LA lookup'!H:H,MATCH('Known to services raw data'!B2125,'LA lookup'!G:G,0))</f>
        <v>261905</v>
      </c>
      <c r="K2125" s="31">
        <v>79.58</v>
      </c>
      <c r="L2125" s="31" t="s">
        <v>2004</v>
      </c>
      <c r="M2125" s="31">
        <v>79.58</v>
      </c>
      <c r="N2125" s="31">
        <f t="shared" si="120"/>
        <v>0</v>
      </c>
    </row>
    <row r="2126" spans="1:14" x14ac:dyDescent="0.45">
      <c r="A2126" s="31" t="str">
        <f t="shared" si="119"/>
        <v>E10000031_Hospital admissions caused by unintentional and deliberate injuries in children (aged 0-14 years)_Number</v>
      </c>
      <c r="B2126" s="31" t="s">
        <v>454</v>
      </c>
      <c r="C2126" s="31" t="s">
        <v>455</v>
      </c>
      <c r="D2126" s="31" t="s">
        <v>474</v>
      </c>
      <c r="E2126" s="31" t="s">
        <v>475</v>
      </c>
      <c r="F2126" s="31" t="s">
        <v>1855</v>
      </c>
      <c r="G2126" s="26" t="s">
        <v>84</v>
      </c>
      <c r="H2126" s="31" t="s">
        <v>743</v>
      </c>
      <c r="I2126" s="31">
        <v>1220</v>
      </c>
      <c r="J2126" s="31">
        <f>INDEX('LA lookup'!H:H,MATCH('Known to services raw data'!B2126,'LA lookup'!G:G,0))</f>
        <v>115928</v>
      </c>
      <c r="K2126" s="31">
        <v>124.92</v>
      </c>
      <c r="L2126" s="31" t="s">
        <v>2005</v>
      </c>
      <c r="M2126" s="31">
        <v>124.92</v>
      </c>
      <c r="N2126" s="31">
        <f t="shared" si="120"/>
        <v>0</v>
      </c>
    </row>
    <row r="2127" spans="1:14" x14ac:dyDescent="0.45">
      <c r="A2127" s="31" t="str">
        <f t="shared" si="119"/>
        <v>E10000032_Hospital admissions caused by unintentional and deliberate injuries in children (aged 0-14 years)_Number</v>
      </c>
      <c r="B2127" s="31" t="s">
        <v>458</v>
      </c>
      <c r="C2127" s="31" t="s">
        <v>459</v>
      </c>
      <c r="D2127" s="31" t="s">
        <v>474</v>
      </c>
      <c r="E2127" s="31" t="s">
        <v>475</v>
      </c>
      <c r="F2127" s="31" t="s">
        <v>1855</v>
      </c>
      <c r="G2127" s="26" t="s">
        <v>84</v>
      </c>
      <c r="H2127" s="31" t="s">
        <v>743</v>
      </c>
      <c r="I2127" s="31">
        <v>1445</v>
      </c>
      <c r="J2127" s="31">
        <f>INDEX('LA lookup'!H:H,MATCH('Known to services raw data'!B2127,'LA lookup'!G:G,0))</f>
        <v>174672</v>
      </c>
      <c r="K2127" s="31">
        <v>97.77</v>
      </c>
      <c r="L2127" s="31" t="s">
        <v>2006</v>
      </c>
      <c r="M2127" s="31">
        <v>97.77</v>
      </c>
      <c r="N2127" s="31">
        <f t="shared" si="120"/>
        <v>0</v>
      </c>
    </row>
    <row r="2128" spans="1:14" x14ac:dyDescent="0.45">
      <c r="A2128" s="31" t="str">
        <f t="shared" si="119"/>
        <v>E10000034_Hospital admissions caused by unintentional and deliberate injuries in children (aged 0-14 years)_Number</v>
      </c>
      <c r="B2128" s="31" t="s">
        <v>470</v>
      </c>
      <c r="C2128" s="31" t="s">
        <v>471</v>
      </c>
      <c r="D2128" s="31" t="s">
        <v>474</v>
      </c>
      <c r="E2128" s="31" t="s">
        <v>475</v>
      </c>
      <c r="F2128" s="31" t="s">
        <v>1855</v>
      </c>
      <c r="G2128" s="26" t="s">
        <v>84</v>
      </c>
      <c r="H2128" s="31" t="s">
        <v>743</v>
      </c>
      <c r="I2128" s="31">
        <v>860</v>
      </c>
      <c r="J2128" s="31">
        <f>INDEX('LA lookup'!H:H,MATCH('Known to services raw data'!B2128,'LA lookup'!G:G,0))</f>
        <v>117783</v>
      </c>
      <c r="K2128" s="31">
        <v>86.73</v>
      </c>
      <c r="L2128" s="31" t="s">
        <v>2007</v>
      </c>
      <c r="M2128" s="31">
        <v>86.73</v>
      </c>
      <c r="N2128" s="31">
        <f t="shared" si="120"/>
        <v>0</v>
      </c>
    </row>
    <row r="2129" spans="1:14" x14ac:dyDescent="0.45">
      <c r="A2129" s="31" t="str">
        <f t="shared" si="119"/>
        <v>E06000001_Hospital admissions caused by unintentional and deliberate injuries in children (aged 0-4 years)_Number</v>
      </c>
      <c r="B2129" s="31" t="s">
        <v>313</v>
      </c>
      <c r="C2129" s="31" t="s">
        <v>314</v>
      </c>
      <c r="D2129" s="31" t="s">
        <v>474</v>
      </c>
      <c r="E2129" s="31" t="s">
        <v>475</v>
      </c>
      <c r="F2129" s="31" t="s">
        <v>1855</v>
      </c>
      <c r="G2129" s="26" t="s">
        <v>148</v>
      </c>
      <c r="H2129" s="31" t="s">
        <v>743</v>
      </c>
      <c r="I2129" s="31">
        <v>80</v>
      </c>
      <c r="J2129" s="31">
        <f>INDEX('LA lookup'!H:H,MATCH('Known to services raw data'!B2129,'LA lookup'!G:G,0))</f>
        <v>20006</v>
      </c>
      <c r="K2129" s="31">
        <v>151.03</v>
      </c>
      <c r="L2129" s="31" t="s">
        <v>2008</v>
      </c>
      <c r="M2129" s="31">
        <v>151.03</v>
      </c>
      <c r="N2129" s="31">
        <f t="shared" si="120"/>
        <v>0</v>
      </c>
    </row>
    <row r="2130" spans="1:14" x14ac:dyDescent="0.45">
      <c r="A2130" s="31" t="str">
        <f t="shared" si="119"/>
        <v>E06000002_Hospital admissions caused by unintentional and deliberate injuries in children (aged 0-4 years)_Number</v>
      </c>
      <c r="B2130" s="31" t="s">
        <v>511</v>
      </c>
      <c r="C2130" s="31" t="s">
        <v>725</v>
      </c>
      <c r="D2130" s="31" t="s">
        <v>474</v>
      </c>
      <c r="E2130" s="31" t="s">
        <v>475</v>
      </c>
      <c r="F2130" s="31" t="s">
        <v>1855</v>
      </c>
      <c r="G2130" s="26" t="s">
        <v>148</v>
      </c>
      <c r="H2130" s="31" t="s">
        <v>743</v>
      </c>
      <c r="I2130" s="31">
        <v>140</v>
      </c>
      <c r="J2130" s="31">
        <f>INDEX('LA lookup'!H:H,MATCH('Known to services raw data'!B2130,'LA lookup'!G:G,0))</f>
        <v>32513</v>
      </c>
      <c r="K2130" s="31">
        <v>144.97</v>
      </c>
      <c r="L2130" s="31" t="s">
        <v>2009</v>
      </c>
      <c r="M2130" s="31">
        <v>144.97</v>
      </c>
      <c r="N2130" s="31">
        <f t="shared" si="120"/>
        <v>0</v>
      </c>
    </row>
    <row r="2131" spans="1:14" x14ac:dyDescent="0.45">
      <c r="A2131" s="31" t="str">
        <f t="shared" si="119"/>
        <v>E06000003_Hospital admissions caused by unintentional and deliberate injuries in children (aged 0-4 years)_Number</v>
      </c>
      <c r="B2131" s="31" t="s">
        <v>387</v>
      </c>
      <c r="C2131" s="31" t="s">
        <v>388</v>
      </c>
      <c r="D2131" s="31" t="s">
        <v>474</v>
      </c>
      <c r="E2131" s="31" t="s">
        <v>475</v>
      </c>
      <c r="F2131" s="31" t="s">
        <v>1855</v>
      </c>
      <c r="G2131" s="26" t="s">
        <v>148</v>
      </c>
      <c r="H2131" s="31" t="s">
        <v>743</v>
      </c>
      <c r="I2131" s="31">
        <v>115</v>
      </c>
      <c r="J2131" s="31">
        <f>INDEX('LA lookup'!H:H,MATCH('Known to services raw data'!B2131,'LA lookup'!G:G,0))</f>
        <v>27626</v>
      </c>
      <c r="K2131" s="31">
        <v>156.51</v>
      </c>
      <c r="L2131" s="31" t="s">
        <v>2010</v>
      </c>
      <c r="M2131" s="31">
        <v>156.51</v>
      </c>
      <c r="N2131" s="31">
        <f t="shared" si="120"/>
        <v>0</v>
      </c>
    </row>
    <row r="2132" spans="1:14" x14ac:dyDescent="0.45">
      <c r="A2132" s="31" t="str">
        <f t="shared" si="119"/>
        <v>E06000004_Hospital admissions caused by unintentional and deliberate injuries in children (aged 0-4 years)_Number</v>
      </c>
      <c r="B2132" s="31" t="s">
        <v>422</v>
      </c>
      <c r="C2132" s="31" t="s">
        <v>423</v>
      </c>
      <c r="D2132" s="31" t="s">
        <v>474</v>
      </c>
      <c r="E2132" s="31" t="s">
        <v>475</v>
      </c>
      <c r="F2132" s="31" t="s">
        <v>1855</v>
      </c>
      <c r="G2132" s="26" t="s">
        <v>148</v>
      </c>
      <c r="H2132" s="31" t="s">
        <v>743</v>
      </c>
      <c r="I2132" s="31">
        <v>175</v>
      </c>
      <c r="J2132" s="31">
        <f>INDEX('LA lookup'!H:H,MATCH('Known to services raw data'!B2132,'LA lookup'!G:G,0))</f>
        <v>43521</v>
      </c>
      <c r="K2132" s="31">
        <v>150.24</v>
      </c>
      <c r="L2132" s="31" t="s">
        <v>2011</v>
      </c>
      <c r="M2132" s="31">
        <v>150.24</v>
      </c>
      <c r="N2132" s="31">
        <f t="shared" si="120"/>
        <v>0</v>
      </c>
    </row>
    <row r="2133" spans="1:14" x14ac:dyDescent="0.45">
      <c r="A2133" s="31" t="str">
        <f t="shared" si="119"/>
        <v>E06000005_Hospital admissions caused by unintentional and deliberate injuries in children (aged 0-4 years)_Number</v>
      </c>
      <c r="B2133" s="31" t="s">
        <v>287</v>
      </c>
      <c r="C2133" s="31" t="s">
        <v>288</v>
      </c>
      <c r="D2133" s="31" t="s">
        <v>474</v>
      </c>
      <c r="E2133" s="31" t="s">
        <v>475</v>
      </c>
      <c r="F2133" s="31" t="s">
        <v>1855</v>
      </c>
      <c r="G2133" s="26" t="s">
        <v>148</v>
      </c>
      <c r="H2133" s="31" t="s">
        <v>743</v>
      </c>
      <c r="I2133" s="31">
        <v>145</v>
      </c>
      <c r="J2133" s="31">
        <f>INDEX('LA lookup'!H:H,MATCH('Known to services raw data'!B2133,'LA lookup'!G:G,0))</f>
        <v>22454</v>
      </c>
      <c r="K2133" s="31">
        <v>245.06</v>
      </c>
      <c r="L2133" s="31" t="s">
        <v>2012</v>
      </c>
      <c r="M2133" s="31">
        <v>245.06</v>
      </c>
      <c r="N2133" s="31">
        <f t="shared" si="120"/>
        <v>0</v>
      </c>
    </row>
    <row r="2134" spans="1:14" x14ac:dyDescent="0.45">
      <c r="A2134" s="31" t="str">
        <f t="shared" si="119"/>
        <v>E06000006_Hospital admissions caused by unintentional and deliberate injuries in children (aged 0-4 years)_Number</v>
      </c>
      <c r="B2134" s="31" t="s">
        <v>531</v>
      </c>
      <c r="C2134" s="31" t="s">
        <v>722</v>
      </c>
      <c r="D2134" s="31" t="s">
        <v>474</v>
      </c>
      <c r="E2134" s="31" t="s">
        <v>475</v>
      </c>
      <c r="F2134" s="31" t="s">
        <v>1855</v>
      </c>
      <c r="G2134" s="26" t="s">
        <v>148</v>
      </c>
      <c r="H2134" s="31" t="s">
        <v>743</v>
      </c>
      <c r="I2134" s="31">
        <v>115</v>
      </c>
      <c r="J2134" s="31">
        <f>INDEX('LA lookup'!H:H,MATCH('Known to services raw data'!B2134,'LA lookup'!G:G,0))</f>
        <v>28617</v>
      </c>
      <c r="K2134" s="31">
        <v>149.82</v>
      </c>
      <c r="L2134" s="31" t="s">
        <v>2013</v>
      </c>
      <c r="M2134" s="31">
        <v>149.82</v>
      </c>
      <c r="N2134" s="31">
        <f t="shared" si="120"/>
        <v>0</v>
      </c>
    </row>
    <row r="2135" spans="1:14" x14ac:dyDescent="0.45">
      <c r="A2135" s="31" t="str">
        <f t="shared" si="119"/>
        <v>E06000007_Hospital admissions caused by unintentional and deliberate injuries in children (aged 0-4 years)_Number</v>
      </c>
      <c r="B2135" s="31" t="s">
        <v>452</v>
      </c>
      <c r="C2135" s="31" t="s">
        <v>453</v>
      </c>
      <c r="D2135" s="31" t="s">
        <v>474</v>
      </c>
      <c r="E2135" s="31" t="s">
        <v>475</v>
      </c>
      <c r="F2135" s="31" t="s">
        <v>1855</v>
      </c>
      <c r="G2135" s="26" t="s">
        <v>148</v>
      </c>
      <c r="H2135" s="31" t="s">
        <v>743</v>
      </c>
      <c r="I2135" s="31">
        <v>160</v>
      </c>
      <c r="J2135" s="31">
        <f>INDEX('LA lookup'!H:H,MATCH('Known to services raw data'!B2135,'LA lookup'!G:G,0))</f>
        <v>44484</v>
      </c>
      <c r="K2135" s="31">
        <v>134.08000000000001</v>
      </c>
      <c r="L2135" s="31" t="s">
        <v>2014</v>
      </c>
      <c r="M2135" s="31">
        <v>134.08000000000001</v>
      </c>
      <c r="N2135" s="31">
        <f t="shared" si="120"/>
        <v>0</v>
      </c>
    </row>
    <row r="2136" spans="1:14" x14ac:dyDescent="0.45">
      <c r="A2136" s="31" t="str">
        <f t="shared" si="119"/>
        <v>E06000008_Hospital admissions caused by unintentional and deliberate injuries in children (aged 0-4 years)_Number</v>
      </c>
      <c r="B2136" s="31" t="s">
        <v>247</v>
      </c>
      <c r="C2136" s="31" t="s">
        <v>248</v>
      </c>
      <c r="D2136" s="31" t="s">
        <v>474</v>
      </c>
      <c r="E2136" s="31" t="s">
        <v>475</v>
      </c>
      <c r="F2136" s="31" t="s">
        <v>1855</v>
      </c>
      <c r="G2136" s="26" t="s">
        <v>148</v>
      </c>
      <c r="H2136" s="31" t="s">
        <v>743</v>
      </c>
      <c r="I2136" s="31">
        <v>200</v>
      </c>
      <c r="J2136" s="31">
        <f>INDEX('LA lookup'!H:H,MATCH('Known to services raw data'!B2136,'LA lookup'!G:G,0))</f>
        <v>38481</v>
      </c>
      <c r="K2136" s="31">
        <v>189.11</v>
      </c>
      <c r="L2136" s="31" t="s">
        <v>2015</v>
      </c>
      <c r="M2136" s="31">
        <v>189.11</v>
      </c>
      <c r="N2136" s="31">
        <f t="shared" si="120"/>
        <v>0</v>
      </c>
    </row>
    <row r="2137" spans="1:14" x14ac:dyDescent="0.45">
      <c r="A2137" s="31" t="str">
        <f t="shared" si="119"/>
        <v>E06000009_Hospital admissions caused by unintentional and deliberate injuries in children (aged 0-4 years)_Number</v>
      </c>
      <c r="B2137" s="31" t="s">
        <v>249</v>
      </c>
      <c r="C2137" s="31" t="s">
        <v>250</v>
      </c>
      <c r="D2137" s="31" t="s">
        <v>474</v>
      </c>
      <c r="E2137" s="31" t="s">
        <v>475</v>
      </c>
      <c r="F2137" s="31" t="s">
        <v>1855</v>
      </c>
      <c r="G2137" s="26" t="s">
        <v>148</v>
      </c>
      <c r="H2137" s="31" t="s">
        <v>743</v>
      </c>
      <c r="I2137" s="31">
        <v>150</v>
      </c>
      <c r="J2137" s="31">
        <f>INDEX('LA lookup'!H:H,MATCH('Known to services raw data'!B2137,'LA lookup'!G:G,0))</f>
        <v>28904</v>
      </c>
      <c r="K2137" s="31">
        <v>179.32</v>
      </c>
      <c r="L2137" s="31" t="s">
        <v>2016</v>
      </c>
      <c r="M2137" s="31">
        <v>179.32</v>
      </c>
      <c r="N2137" s="31">
        <f t="shared" si="120"/>
        <v>0</v>
      </c>
    </row>
    <row r="2138" spans="1:14" x14ac:dyDescent="0.45">
      <c r="A2138" s="31" t="str">
        <f t="shared" si="119"/>
        <v>E06000010_Hospital admissions caused by unintentional and deliberate injuries in children (aged 0-4 years)_Number</v>
      </c>
      <c r="B2138" s="31" t="s">
        <v>329</v>
      </c>
      <c r="C2138" s="31" t="s">
        <v>1866</v>
      </c>
      <c r="D2138" s="31" t="s">
        <v>474</v>
      </c>
      <c r="E2138" s="31" t="s">
        <v>475</v>
      </c>
      <c r="F2138" s="31" t="s">
        <v>1855</v>
      </c>
      <c r="G2138" s="26" t="s">
        <v>148</v>
      </c>
      <c r="H2138" s="31" t="s">
        <v>743</v>
      </c>
      <c r="I2138" s="31">
        <v>235</v>
      </c>
      <c r="J2138" s="31">
        <f>INDEX('LA lookup'!H:H,MATCH('Known to services raw data'!B2138,'LA lookup'!G:G,0))</f>
        <v>57023</v>
      </c>
      <c r="K2138" s="31">
        <v>136.57</v>
      </c>
      <c r="L2138" s="31" t="s">
        <v>2017</v>
      </c>
      <c r="M2138" s="31">
        <v>136.57</v>
      </c>
      <c r="N2138" s="31">
        <f t="shared" si="120"/>
        <v>0</v>
      </c>
    </row>
    <row r="2139" spans="1:14" x14ac:dyDescent="0.45">
      <c r="A2139" s="31" t="str">
        <f t="shared" si="119"/>
        <v>E06000011_Hospital admissions caused by unintentional and deliberate injuries in children (aged 0-4 years)_Number</v>
      </c>
      <c r="B2139" s="31" t="s">
        <v>514</v>
      </c>
      <c r="C2139" s="31" t="s">
        <v>594</v>
      </c>
      <c r="D2139" s="31" t="s">
        <v>474</v>
      </c>
      <c r="E2139" s="31" t="s">
        <v>475</v>
      </c>
      <c r="F2139" s="31" t="s">
        <v>1855</v>
      </c>
      <c r="G2139" s="26" t="s">
        <v>148</v>
      </c>
      <c r="H2139" s="31" t="s">
        <v>743</v>
      </c>
      <c r="I2139" s="31">
        <v>185</v>
      </c>
      <c r="J2139" s="31">
        <f>INDEX('LA lookup'!H:H,MATCH('Known to services raw data'!B2139,'LA lookup'!G:G,0))</f>
        <v>62942</v>
      </c>
      <c r="K2139" s="31">
        <v>118.8</v>
      </c>
      <c r="L2139" s="31" t="s">
        <v>2018</v>
      </c>
      <c r="M2139" s="31">
        <v>118.8</v>
      </c>
      <c r="N2139" s="31">
        <f t="shared" si="120"/>
        <v>0</v>
      </c>
    </row>
    <row r="2140" spans="1:14" x14ac:dyDescent="0.45">
      <c r="A2140" s="31" t="str">
        <f t="shared" si="119"/>
        <v>E06000012_Hospital admissions caused by unintentional and deliberate injuries in children (aged 0-4 years)_Number</v>
      </c>
      <c r="B2140" s="31" t="s">
        <v>363</v>
      </c>
      <c r="C2140" s="31" t="s">
        <v>364</v>
      </c>
      <c r="D2140" s="31" t="s">
        <v>474</v>
      </c>
      <c r="E2140" s="31" t="s">
        <v>475</v>
      </c>
      <c r="F2140" s="31" t="s">
        <v>1855</v>
      </c>
      <c r="G2140" s="26" t="s">
        <v>148</v>
      </c>
      <c r="H2140" s="31" t="s">
        <v>743</v>
      </c>
      <c r="I2140" s="31">
        <v>155</v>
      </c>
      <c r="J2140" s="31">
        <f>INDEX('LA lookup'!H:H,MATCH('Known to services raw data'!B2140,'LA lookup'!G:G,0))</f>
        <v>34503</v>
      </c>
      <c r="K2140" s="31">
        <v>162.88</v>
      </c>
      <c r="L2140" s="31" t="s">
        <v>2019</v>
      </c>
      <c r="M2140" s="31">
        <v>162.88</v>
      </c>
      <c r="N2140" s="31">
        <f t="shared" si="120"/>
        <v>0</v>
      </c>
    </row>
    <row r="2141" spans="1:14" x14ac:dyDescent="0.45">
      <c r="A2141" s="31" t="str">
        <f t="shared" si="119"/>
        <v>E06000013_Hospital admissions caused by unintentional and deliberate injuries in children (aged 0-4 years)_Number</v>
      </c>
      <c r="B2141" s="31" t="s">
        <v>365</v>
      </c>
      <c r="C2141" s="31" t="s">
        <v>366</v>
      </c>
      <c r="D2141" s="31" t="s">
        <v>474</v>
      </c>
      <c r="E2141" s="31" t="s">
        <v>475</v>
      </c>
      <c r="F2141" s="31" t="s">
        <v>1855</v>
      </c>
      <c r="G2141" s="26" t="s">
        <v>148</v>
      </c>
      <c r="H2141" s="31" t="s">
        <v>743</v>
      </c>
      <c r="I2141" s="31">
        <v>125</v>
      </c>
      <c r="J2141" s="31">
        <f>INDEX('LA lookup'!H:H,MATCH('Known to services raw data'!B2141,'LA lookup'!G:G,0))</f>
        <v>35714</v>
      </c>
      <c r="K2141" s="31">
        <v>135.81</v>
      </c>
      <c r="L2141" s="31" t="s">
        <v>2020</v>
      </c>
      <c r="M2141" s="31">
        <v>135.81</v>
      </c>
      <c r="N2141" s="31">
        <f t="shared" si="120"/>
        <v>0</v>
      </c>
    </row>
    <row r="2142" spans="1:14" x14ac:dyDescent="0.45">
      <c r="A2142" s="31" t="str">
        <f t="shared" si="119"/>
        <v>E06000014_Hospital admissions caused by unintentional and deliberate injuries in children (aged 0-4 years)_Number</v>
      </c>
      <c r="B2142" s="31" t="s">
        <v>472</v>
      </c>
      <c r="C2142" s="31" t="s">
        <v>473</v>
      </c>
      <c r="D2142" s="31" t="s">
        <v>474</v>
      </c>
      <c r="E2142" s="31" t="s">
        <v>475</v>
      </c>
      <c r="F2142" s="31" t="s">
        <v>1855</v>
      </c>
      <c r="G2142" s="26" t="s">
        <v>148</v>
      </c>
      <c r="H2142" s="31" t="s">
        <v>743</v>
      </c>
      <c r="I2142" s="31">
        <v>175</v>
      </c>
      <c r="J2142" s="31">
        <f>INDEX('LA lookup'!H:H,MATCH('Known to services raw data'!B2142,'LA lookup'!G:G,0))</f>
        <v>36572</v>
      </c>
      <c r="K2142" s="31">
        <v>178.17</v>
      </c>
      <c r="L2142" s="31" t="s">
        <v>2021</v>
      </c>
      <c r="M2142" s="31">
        <v>178.17</v>
      </c>
      <c r="N2142" s="31">
        <f t="shared" si="120"/>
        <v>0</v>
      </c>
    </row>
    <row r="2143" spans="1:14" x14ac:dyDescent="0.45">
      <c r="A2143" s="31" t="str">
        <f t="shared" si="119"/>
        <v>E06000015_Hospital admissions caused by unintentional and deliberate injuries in children (aged 0-4 years)_Number</v>
      </c>
      <c r="B2143" s="31" t="s">
        <v>289</v>
      </c>
      <c r="C2143" s="31" t="s">
        <v>290</v>
      </c>
      <c r="D2143" s="31" t="s">
        <v>474</v>
      </c>
      <c r="E2143" s="31" t="s">
        <v>475</v>
      </c>
      <c r="F2143" s="31" t="s">
        <v>1855</v>
      </c>
      <c r="G2143" s="26" t="s">
        <v>148</v>
      </c>
      <c r="H2143" s="31" t="s">
        <v>743</v>
      </c>
      <c r="I2143" s="31">
        <v>90</v>
      </c>
      <c r="J2143" s="31">
        <f>INDEX('LA lookup'!H:H,MATCH('Known to services raw data'!B2143,'LA lookup'!G:G,0))</f>
        <v>59899</v>
      </c>
      <c r="K2143" s="31">
        <v>53.98</v>
      </c>
      <c r="L2143" s="31" t="s">
        <v>2022</v>
      </c>
      <c r="M2143" s="31">
        <v>53.98</v>
      </c>
      <c r="N2143" s="31">
        <f t="shared" si="120"/>
        <v>0</v>
      </c>
    </row>
    <row r="2144" spans="1:14" x14ac:dyDescent="0.45">
      <c r="A2144" s="31" t="str">
        <f t="shared" si="119"/>
        <v>E06000016_Hospital admissions caused by unintentional and deliberate injuries in children (aged 0-4 years)_Number</v>
      </c>
      <c r="B2144" s="31" t="s">
        <v>341</v>
      </c>
      <c r="C2144" s="31" t="s">
        <v>342</v>
      </c>
      <c r="D2144" s="31" t="s">
        <v>474</v>
      </c>
      <c r="E2144" s="31" t="s">
        <v>475</v>
      </c>
      <c r="F2144" s="31" t="s">
        <v>1855</v>
      </c>
      <c r="G2144" s="26" t="s">
        <v>148</v>
      </c>
      <c r="H2144" s="31" t="s">
        <v>743</v>
      </c>
      <c r="I2144" s="31">
        <v>195</v>
      </c>
      <c r="J2144" s="31">
        <f>INDEX('LA lookup'!H:H,MATCH('Known to services raw data'!B2144,'LA lookup'!G:G,0))</f>
        <v>83994</v>
      </c>
      <c r="K2144" s="31">
        <v>77.849999999999994</v>
      </c>
      <c r="L2144" s="31" t="s">
        <v>2023</v>
      </c>
      <c r="M2144" s="31">
        <v>77.849999999999994</v>
      </c>
      <c r="N2144" s="31">
        <f t="shared" si="120"/>
        <v>0</v>
      </c>
    </row>
    <row r="2145" spans="1:14" x14ac:dyDescent="0.45">
      <c r="A2145" s="31" t="str">
        <f t="shared" si="119"/>
        <v>E06000017_Hospital admissions caused by unintentional and deliberate injuries in children (aged 0-4 years)_Number</v>
      </c>
      <c r="B2145" s="31" t="s">
        <v>548</v>
      </c>
      <c r="C2145" s="31" t="s">
        <v>728</v>
      </c>
      <c r="D2145" s="31" t="s">
        <v>474</v>
      </c>
      <c r="E2145" s="31" t="s">
        <v>475</v>
      </c>
      <c r="F2145" s="31" t="s">
        <v>1855</v>
      </c>
      <c r="G2145" s="26" t="s">
        <v>148</v>
      </c>
      <c r="H2145" s="31" t="s">
        <v>743</v>
      </c>
      <c r="I2145" s="31">
        <v>20</v>
      </c>
      <c r="J2145" s="31">
        <f>INDEX('LA lookup'!H:H,MATCH('Known to services raw data'!B2145,'LA lookup'!G:G,0))</f>
        <v>7807</v>
      </c>
      <c r="K2145" s="31">
        <v>107.82</v>
      </c>
      <c r="L2145" s="31" t="s">
        <v>2024</v>
      </c>
      <c r="M2145" s="31">
        <v>107.82</v>
      </c>
      <c r="N2145" s="31">
        <f t="shared" si="120"/>
        <v>0</v>
      </c>
    </row>
    <row r="2146" spans="1:14" x14ac:dyDescent="0.45">
      <c r="A2146" s="31" t="str">
        <f t="shared" si="119"/>
        <v>E06000018_Hospital admissions caused by unintentional and deliberate injuries in children (aged 0-4 years)_Number</v>
      </c>
      <c r="B2146" s="31" t="s">
        <v>373</v>
      </c>
      <c r="C2146" s="31" t="s">
        <v>374</v>
      </c>
      <c r="D2146" s="31" t="s">
        <v>474</v>
      </c>
      <c r="E2146" s="31" t="s">
        <v>475</v>
      </c>
      <c r="F2146" s="31" t="s">
        <v>1855</v>
      </c>
      <c r="G2146" s="26" t="s">
        <v>148</v>
      </c>
      <c r="H2146" s="31" t="s">
        <v>743</v>
      </c>
      <c r="I2146" s="31">
        <v>175</v>
      </c>
      <c r="J2146" s="31">
        <f>INDEX('LA lookup'!H:H,MATCH('Known to services raw data'!B2146,'LA lookup'!G:G,0))</f>
        <v>68651</v>
      </c>
      <c r="K2146" s="31">
        <v>84.32</v>
      </c>
      <c r="L2146" s="31" t="s">
        <v>2025</v>
      </c>
      <c r="M2146" s="31">
        <v>84.32</v>
      </c>
      <c r="N2146" s="31">
        <f t="shared" si="120"/>
        <v>0</v>
      </c>
    </row>
    <row r="2147" spans="1:14" x14ac:dyDescent="0.45">
      <c r="A2147" s="31" t="str">
        <f t="shared" si="119"/>
        <v>E06000019_Hospital admissions caused by unintentional and deliberate injuries in children (aged 0-4 years)_Number</v>
      </c>
      <c r="B2147" s="31" t="s">
        <v>317</v>
      </c>
      <c r="C2147" s="31" t="s">
        <v>318</v>
      </c>
      <c r="D2147" s="31" t="s">
        <v>474</v>
      </c>
      <c r="E2147" s="31" t="s">
        <v>475</v>
      </c>
      <c r="F2147" s="31" t="s">
        <v>1855</v>
      </c>
      <c r="G2147" s="26" t="s">
        <v>148</v>
      </c>
      <c r="H2147" s="31" t="s">
        <v>743</v>
      </c>
      <c r="I2147" s="31">
        <v>145</v>
      </c>
      <c r="J2147" s="31">
        <f>INDEX('LA lookup'!H:H,MATCH('Known to services raw data'!B2147,'LA lookup'!G:G,0))</f>
        <v>36103</v>
      </c>
      <c r="K2147" s="31">
        <v>155.30000000000001</v>
      </c>
      <c r="L2147" s="31" t="s">
        <v>2026</v>
      </c>
      <c r="M2147" s="31">
        <v>155.30000000000001</v>
      </c>
      <c r="N2147" s="31">
        <f t="shared" si="120"/>
        <v>0</v>
      </c>
    </row>
    <row r="2148" spans="1:14" x14ac:dyDescent="0.45">
      <c r="A2148" s="31" t="str">
        <f t="shared" si="119"/>
        <v>E06000020_Hospital admissions caused by unintentional and deliberate injuries in children (aged 0-4 years)_Number</v>
      </c>
      <c r="B2148" s="31" t="s">
        <v>570</v>
      </c>
      <c r="C2148" s="31" t="s">
        <v>730</v>
      </c>
      <c r="D2148" s="31" t="s">
        <v>474</v>
      </c>
      <c r="E2148" s="31" t="s">
        <v>475</v>
      </c>
      <c r="F2148" s="31" t="s">
        <v>1855</v>
      </c>
      <c r="G2148" s="26" t="s">
        <v>148</v>
      </c>
      <c r="H2148" s="31" t="s">
        <v>743</v>
      </c>
      <c r="I2148" s="31">
        <v>215</v>
      </c>
      <c r="J2148" s="31">
        <f>INDEX('LA lookup'!H:H,MATCH('Known to services raw data'!B2148,'LA lookup'!G:G,0))</f>
        <v>40620</v>
      </c>
      <c r="K2148" s="31">
        <v>195.06</v>
      </c>
      <c r="L2148" s="31" t="s">
        <v>2027</v>
      </c>
      <c r="M2148" s="31">
        <v>195.06</v>
      </c>
      <c r="N2148" s="31">
        <f t="shared" si="120"/>
        <v>0</v>
      </c>
    </row>
    <row r="2149" spans="1:14" x14ac:dyDescent="0.45">
      <c r="A2149" s="31" t="str">
        <f t="shared" si="119"/>
        <v>E06000021_Hospital admissions caused by unintentional and deliberate injuries in children (aged 0-4 years)_Number</v>
      </c>
      <c r="B2149" s="31" t="s">
        <v>424</v>
      </c>
      <c r="C2149" s="31" t="s">
        <v>425</v>
      </c>
      <c r="D2149" s="31" t="s">
        <v>474</v>
      </c>
      <c r="E2149" s="31" t="s">
        <v>475</v>
      </c>
      <c r="F2149" s="31" t="s">
        <v>1855</v>
      </c>
      <c r="G2149" s="26" t="s">
        <v>148</v>
      </c>
      <c r="H2149" s="31" t="s">
        <v>743</v>
      </c>
      <c r="I2149" s="31">
        <v>240</v>
      </c>
      <c r="J2149" s="31">
        <f>INDEX('LA lookup'!H:H,MATCH('Known to services raw data'!B2149,'LA lookup'!G:G,0))</f>
        <v>57549</v>
      </c>
      <c r="K2149" s="31">
        <v>140.06</v>
      </c>
      <c r="L2149" s="31" t="s">
        <v>2028</v>
      </c>
      <c r="M2149" s="31">
        <v>140.06</v>
      </c>
      <c r="N2149" s="31">
        <f t="shared" si="120"/>
        <v>0</v>
      </c>
    </row>
    <row r="2150" spans="1:14" x14ac:dyDescent="0.45">
      <c r="A2150" s="31" t="str">
        <f t="shared" si="119"/>
        <v>E06000022_Hospital admissions caused by unintentional and deliberate injuries in children (aged 0-4 years)_Number</v>
      </c>
      <c r="B2150" s="31" t="s">
        <v>238</v>
      </c>
      <c r="C2150" s="31" t="s">
        <v>239</v>
      </c>
      <c r="D2150" s="31" t="s">
        <v>474</v>
      </c>
      <c r="E2150" s="31" t="s">
        <v>475</v>
      </c>
      <c r="F2150" s="31" t="s">
        <v>1855</v>
      </c>
      <c r="G2150" s="26" t="s">
        <v>148</v>
      </c>
      <c r="H2150" s="31" t="s">
        <v>743</v>
      </c>
      <c r="I2150" s="31">
        <v>130</v>
      </c>
      <c r="J2150" s="31">
        <f>INDEX('LA lookup'!H:H,MATCH('Known to services raw data'!B2150,'LA lookup'!G:G,0))</f>
        <v>35946</v>
      </c>
      <c r="K2150" s="31">
        <v>137.91999999999999</v>
      </c>
      <c r="L2150" s="31" t="s">
        <v>2029</v>
      </c>
      <c r="M2150" s="31">
        <v>137.91999999999999</v>
      </c>
      <c r="N2150" s="31">
        <f t="shared" si="120"/>
        <v>0</v>
      </c>
    </row>
    <row r="2151" spans="1:14" x14ac:dyDescent="0.45">
      <c r="A2151" s="31" t="str">
        <f t="shared" si="119"/>
        <v>E06000023_Hospital admissions caused by unintentional and deliberate injuries in children (aged 0-4 years)_Number</v>
      </c>
      <c r="B2151" s="31" t="s">
        <v>265</v>
      </c>
      <c r="C2151" s="31" t="s">
        <v>1880</v>
      </c>
      <c r="D2151" s="31" t="s">
        <v>474</v>
      </c>
      <c r="E2151" s="31" t="s">
        <v>475</v>
      </c>
      <c r="F2151" s="31" t="s">
        <v>1855</v>
      </c>
      <c r="G2151" s="26" t="s">
        <v>148</v>
      </c>
      <c r="H2151" s="31" t="s">
        <v>743</v>
      </c>
      <c r="I2151" s="31">
        <v>390</v>
      </c>
      <c r="J2151" s="31">
        <f>INDEX('LA lookup'!H:H,MATCH('Known to services raw data'!B2151,'LA lookup'!G:G,0))</f>
        <v>94016</v>
      </c>
      <c r="K2151" s="31">
        <v>134.51</v>
      </c>
      <c r="L2151" s="31" t="s">
        <v>2030</v>
      </c>
      <c r="M2151" s="31">
        <v>134.51</v>
      </c>
      <c r="N2151" s="31">
        <f t="shared" si="120"/>
        <v>0</v>
      </c>
    </row>
    <row r="2152" spans="1:14" x14ac:dyDescent="0.45">
      <c r="A2152" s="31" t="str">
        <f t="shared" si="119"/>
        <v>E06000024_Hospital admissions caused by unintentional and deliberate injuries in children (aged 0-4 years)_Number</v>
      </c>
      <c r="B2152" s="31" t="s">
        <v>367</v>
      </c>
      <c r="C2152" s="31" t="s">
        <v>368</v>
      </c>
      <c r="D2152" s="31" t="s">
        <v>474</v>
      </c>
      <c r="E2152" s="31" t="s">
        <v>475</v>
      </c>
      <c r="F2152" s="31" t="s">
        <v>1855</v>
      </c>
      <c r="G2152" s="26" t="s">
        <v>148</v>
      </c>
      <c r="H2152" s="31" t="s">
        <v>743</v>
      </c>
      <c r="I2152" s="31">
        <v>130</v>
      </c>
      <c r="J2152" s="31">
        <f>INDEX('LA lookup'!H:H,MATCH('Known to services raw data'!B2152,'LA lookup'!G:G,0))</f>
        <v>43435</v>
      </c>
      <c r="K2152" s="31">
        <v>113.13</v>
      </c>
      <c r="L2152" s="31" t="s">
        <v>2031</v>
      </c>
      <c r="M2152" s="31">
        <v>113.13</v>
      </c>
      <c r="N2152" s="31">
        <f t="shared" si="120"/>
        <v>0</v>
      </c>
    </row>
    <row r="2153" spans="1:14" x14ac:dyDescent="0.45">
      <c r="A2153" s="31" t="str">
        <f t="shared" si="119"/>
        <v>E06000025_Hospital admissions caused by unintentional and deliberate injuries in children (aged 0-4 years)_Number</v>
      </c>
      <c r="B2153" s="31" t="s">
        <v>408</v>
      </c>
      <c r="C2153" s="31" t="s">
        <v>409</v>
      </c>
      <c r="D2153" s="31" t="s">
        <v>474</v>
      </c>
      <c r="E2153" s="31" t="s">
        <v>475</v>
      </c>
      <c r="F2153" s="31" t="s">
        <v>1855</v>
      </c>
      <c r="G2153" s="26" t="s">
        <v>148</v>
      </c>
      <c r="H2153" s="31" t="s">
        <v>743</v>
      </c>
      <c r="I2153" s="31">
        <v>200</v>
      </c>
      <c r="J2153" s="31">
        <f>INDEX('LA lookup'!H:H,MATCH('Known to services raw data'!B2153,'LA lookup'!G:G,0))</f>
        <v>58867</v>
      </c>
      <c r="K2153" s="31">
        <v>122.51</v>
      </c>
      <c r="L2153" s="31" t="s">
        <v>2032</v>
      </c>
      <c r="M2153" s="31">
        <v>122.51</v>
      </c>
      <c r="N2153" s="31">
        <f t="shared" si="120"/>
        <v>0</v>
      </c>
    </row>
    <row r="2154" spans="1:14" x14ac:dyDescent="0.45">
      <c r="A2154" s="31" t="str">
        <f t="shared" si="119"/>
        <v>E06000026_Hospital admissions caused by unintentional and deliberate injuries in children (aged 0-4 years)_Number</v>
      </c>
      <c r="B2154" s="31" t="s">
        <v>381</v>
      </c>
      <c r="C2154" s="31" t="s">
        <v>382</v>
      </c>
      <c r="D2154" s="31" t="s">
        <v>474</v>
      </c>
      <c r="E2154" s="31" t="s">
        <v>475</v>
      </c>
      <c r="F2154" s="31" t="s">
        <v>1855</v>
      </c>
      <c r="G2154" s="26" t="s">
        <v>148</v>
      </c>
      <c r="H2154" s="31" t="s">
        <v>743</v>
      </c>
      <c r="I2154" s="31">
        <v>265</v>
      </c>
      <c r="J2154" s="31">
        <f>INDEX('LA lookup'!H:H,MATCH('Known to services raw data'!B2154,'LA lookup'!G:G,0))</f>
        <v>52552</v>
      </c>
      <c r="K2154" s="31">
        <v>177.03</v>
      </c>
      <c r="L2154" s="31" t="s">
        <v>2033</v>
      </c>
      <c r="M2154" s="31">
        <v>177.03</v>
      </c>
      <c r="N2154" s="31">
        <f t="shared" si="120"/>
        <v>0</v>
      </c>
    </row>
    <row r="2155" spans="1:14" x14ac:dyDescent="0.45">
      <c r="A2155" s="31" t="str">
        <f t="shared" si="119"/>
        <v>E06000027_Hospital admissions caused by unintentional and deliberate injuries in children (aged 0-4 years)_Number</v>
      </c>
      <c r="B2155" s="31" t="s">
        <v>438</v>
      </c>
      <c r="C2155" s="31" t="s">
        <v>439</v>
      </c>
      <c r="D2155" s="31" t="s">
        <v>474</v>
      </c>
      <c r="E2155" s="31" t="s">
        <v>475</v>
      </c>
      <c r="F2155" s="31" t="s">
        <v>1855</v>
      </c>
      <c r="G2155" s="26" t="s">
        <v>148</v>
      </c>
      <c r="H2155" s="31" t="s">
        <v>743</v>
      </c>
      <c r="I2155" s="31">
        <v>85</v>
      </c>
      <c r="J2155" s="31">
        <f>INDEX('LA lookup'!H:H,MATCH('Known to services raw data'!B2155,'LA lookup'!G:G,0))</f>
        <v>25423</v>
      </c>
      <c r="K2155" s="31">
        <v>122.87</v>
      </c>
      <c r="L2155" s="31" t="s">
        <v>2034</v>
      </c>
      <c r="M2155" s="31">
        <v>122.87</v>
      </c>
      <c r="N2155" s="31">
        <f t="shared" si="120"/>
        <v>0</v>
      </c>
    </row>
    <row r="2156" spans="1:14" x14ac:dyDescent="0.45">
      <c r="A2156" s="31" t="str">
        <f t="shared" si="119"/>
        <v>E06000030_Hospital admissions caused by unintentional and deliberate injuries in children (aged 0-4 years)_Number</v>
      </c>
      <c r="B2156" s="31" t="s">
        <v>434</v>
      </c>
      <c r="C2156" s="31" t="s">
        <v>435</v>
      </c>
      <c r="D2156" s="31" t="s">
        <v>474</v>
      </c>
      <c r="E2156" s="31" t="s">
        <v>475</v>
      </c>
      <c r="F2156" s="31" t="s">
        <v>1855</v>
      </c>
      <c r="G2156" s="26" t="s">
        <v>148</v>
      </c>
      <c r="H2156" s="31" t="s">
        <v>743</v>
      </c>
      <c r="I2156" s="31">
        <v>130</v>
      </c>
      <c r="J2156" s="31">
        <f>INDEX('LA lookup'!H:H,MATCH('Known to services raw data'!B2156,'LA lookup'!G:G,0))</f>
        <v>50239</v>
      </c>
      <c r="K2156" s="31">
        <v>89.79</v>
      </c>
      <c r="L2156" s="31" t="s">
        <v>2035</v>
      </c>
      <c r="M2156" s="31">
        <v>89.79</v>
      </c>
      <c r="N2156" s="31">
        <f t="shared" si="120"/>
        <v>0</v>
      </c>
    </row>
    <row r="2157" spans="1:14" x14ac:dyDescent="0.45">
      <c r="A2157" s="31" t="str">
        <f t="shared" si="119"/>
        <v>E06000031_Hospital admissions caused by unintentional and deliberate injuries in children (aged 0-4 years)_Number</v>
      </c>
      <c r="B2157" s="31" t="s">
        <v>379</v>
      </c>
      <c r="C2157" s="31" t="s">
        <v>380</v>
      </c>
      <c r="D2157" s="31" t="s">
        <v>474</v>
      </c>
      <c r="E2157" s="31" t="s">
        <v>475</v>
      </c>
      <c r="F2157" s="31" t="s">
        <v>1855</v>
      </c>
      <c r="G2157" s="26" t="s">
        <v>148</v>
      </c>
      <c r="H2157" s="31" t="s">
        <v>743</v>
      </c>
      <c r="I2157" s="31">
        <v>200</v>
      </c>
      <c r="J2157" s="31">
        <f>INDEX('LA lookup'!H:H,MATCH('Known to services raw data'!B2157,'LA lookup'!G:G,0))</f>
        <v>51137</v>
      </c>
      <c r="K2157" s="31">
        <v>125.54</v>
      </c>
      <c r="L2157" s="31" t="s">
        <v>2036</v>
      </c>
      <c r="M2157" s="31">
        <v>125.54</v>
      </c>
      <c r="N2157" s="31">
        <f t="shared" si="120"/>
        <v>0</v>
      </c>
    </row>
    <row r="2158" spans="1:14" x14ac:dyDescent="0.45">
      <c r="A2158" s="31" t="str">
        <f t="shared" si="119"/>
        <v>E06000032_Hospital admissions caused by unintentional and deliberate injuries in children (aged 0-4 years)_Number</v>
      </c>
      <c r="B2158" s="31" t="s">
        <v>564</v>
      </c>
      <c r="C2158" s="31" t="s">
        <v>724</v>
      </c>
      <c r="D2158" s="31" t="s">
        <v>474</v>
      </c>
      <c r="E2158" s="31" t="s">
        <v>475</v>
      </c>
      <c r="F2158" s="31" t="s">
        <v>1855</v>
      </c>
      <c r="G2158" s="26" t="s">
        <v>148</v>
      </c>
      <c r="H2158" s="31" t="s">
        <v>743</v>
      </c>
      <c r="I2158" s="31">
        <v>245</v>
      </c>
      <c r="J2158" s="31">
        <f>INDEX('LA lookup'!H:H,MATCH('Known to services raw data'!B2158,'LA lookup'!G:G,0))</f>
        <v>57375</v>
      </c>
      <c r="K2158" s="31">
        <v>139.63</v>
      </c>
      <c r="L2158" s="31" t="s">
        <v>2037</v>
      </c>
      <c r="M2158" s="31">
        <v>139.63</v>
      </c>
      <c r="N2158" s="31">
        <f t="shared" si="120"/>
        <v>0</v>
      </c>
    </row>
    <row r="2159" spans="1:14" x14ac:dyDescent="0.45">
      <c r="A2159" s="31" t="str">
        <f t="shared" si="119"/>
        <v>E06000033_Hospital admissions caused by unintentional and deliberate injuries in children (aged 0-4 years)_Number</v>
      </c>
      <c r="B2159" s="31" t="s">
        <v>412</v>
      </c>
      <c r="C2159" s="31" t="s">
        <v>413</v>
      </c>
      <c r="D2159" s="31" t="s">
        <v>474</v>
      </c>
      <c r="E2159" s="31" t="s">
        <v>475</v>
      </c>
      <c r="F2159" s="31" t="s">
        <v>1855</v>
      </c>
      <c r="G2159" s="26" t="s">
        <v>148</v>
      </c>
      <c r="H2159" s="31" t="s">
        <v>743</v>
      </c>
      <c r="I2159" s="31">
        <v>105</v>
      </c>
      <c r="J2159" s="31">
        <f>INDEX('LA lookup'!H:H,MATCH('Known to services raw data'!B2159,'LA lookup'!G:G,0))</f>
        <v>39540</v>
      </c>
      <c r="K2159" s="31">
        <v>92.89</v>
      </c>
      <c r="L2159" s="31" t="s">
        <v>2038</v>
      </c>
      <c r="M2159" s="31">
        <v>92.89</v>
      </c>
      <c r="N2159" s="31">
        <f t="shared" si="120"/>
        <v>0</v>
      </c>
    </row>
    <row r="2160" spans="1:14" x14ac:dyDescent="0.45">
      <c r="A2160" s="31" t="str">
        <f t="shared" si="119"/>
        <v>E06000034_Hospital admissions caused by unintentional and deliberate injuries in children (aged 0-4 years)_Number</v>
      </c>
      <c r="B2160" s="31" t="s">
        <v>493</v>
      </c>
      <c r="C2160" s="31" t="s">
        <v>731</v>
      </c>
      <c r="D2160" s="31" t="s">
        <v>474</v>
      </c>
      <c r="E2160" s="31" t="s">
        <v>475</v>
      </c>
      <c r="F2160" s="31" t="s">
        <v>1855</v>
      </c>
      <c r="G2160" s="26" t="s">
        <v>148</v>
      </c>
      <c r="H2160" s="31" t="s">
        <v>743</v>
      </c>
      <c r="I2160" s="31">
        <v>85</v>
      </c>
      <c r="J2160" s="31">
        <f>INDEX('LA lookup'!H:H,MATCH('Known to services raw data'!B2160,'LA lookup'!G:G,0))</f>
        <v>43762</v>
      </c>
      <c r="K2160" s="31">
        <v>64.42</v>
      </c>
      <c r="L2160" s="31" t="s">
        <v>2039</v>
      </c>
      <c r="M2160" s="31">
        <v>64.42</v>
      </c>
      <c r="N2160" s="31">
        <f t="shared" si="120"/>
        <v>0</v>
      </c>
    </row>
    <row r="2161" spans="1:14" x14ac:dyDescent="0.45">
      <c r="A2161" s="31" t="str">
        <f t="shared" si="119"/>
        <v>E06000035_Hospital admissions caused by unintentional and deliberate injuries in children (aged 0-4 years)_Number</v>
      </c>
      <c r="B2161" s="31" t="s">
        <v>351</v>
      </c>
      <c r="C2161" s="31" t="s">
        <v>352</v>
      </c>
      <c r="D2161" s="31" t="s">
        <v>474</v>
      </c>
      <c r="E2161" s="31" t="s">
        <v>475</v>
      </c>
      <c r="F2161" s="31" t="s">
        <v>1855</v>
      </c>
      <c r="G2161" s="26" t="s">
        <v>148</v>
      </c>
      <c r="H2161" s="31" t="s">
        <v>743</v>
      </c>
      <c r="I2161" s="31">
        <v>225</v>
      </c>
      <c r="J2161" s="31">
        <f>INDEX('LA lookup'!H:H,MATCH('Known to services raw data'!B2161,'LA lookup'!G:G,0))</f>
        <v>64391</v>
      </c>
      <c r="K2161" s="31">
        <v>121.66</v>
      </c>
      <c r="L2161" s="31" t="s">
        <v>2040</v>
      </c>
      <c r="M2161" s="31">
        <v>121.66</v>
      </c>
      <c r="N2161" s="31">
        <f t="shared" si="120"/>
        <v>0</v>
      </c>
    </row>
    <row r="2162" spans="1:14" x14ac:dyDescent="0.45">
      <c r="A2162" s="31" t="str">
        <f t="shared" si="119"/>
        <v>E06000036_Hospital admissions caused by unintentional and deliberate injuries in children (aged 0-4 years)_Number</v>
      </c>
      <c r="B2162" s="31" t="s">
        <v>257</v>
      </c>
      <c r="C2162" s="31" t="s">
        <v>258</v>
      </c>
      <c r="D2162" s="31" t="s">
        <v>474</v>
      </c>
      <c r="E2162" s="31" t="s">
        <v>475</v>
      </c>
      <c r="F2162" s="31" t="s">
        <v>1855</v>
      </c>
      <c r="G2162" s="26" t="s">
        <v>148</v>
      </c>
      <c r="H2162" s="31" t="s">
        <v>743</v>
      </c>
      <c r="I2162" s="31">
        <v>50</v>
      </c>
      <c r="J2162" s="31">
        <f>INDEX('LA lookup'!H:H,MATCH('Known to services raw data'!B2162,'LA lookup'!G:G,0))</f>
        <v>28336</v>
      </c>
      <c r="K2162" s="31">
        <v>67.41</v>
      </c>
      <c r="L2162" s="31" t="s">
        <v>2041</v>
      </c>
      <c r="M2162" s="31">
        <v>67.41</v>
      </c>
      <c r="N2162" s="31">
        <f t="shared" si="120"/>
        <v>0</v>
      </c>
    </row>
    <row r="2163" spans="1:14" x14ac:dyDescent="0.45">
      <c r="A2163" s="31" t="str">
        <f t="shared" si="119"/>
        <v>E06000037_Hospital admissions caused by unintentional and deliberate injuries in children (aged 0-4 years)_Number</v>
      </c>
      <c r="B2163" s="31" t="s">
        <v>456</v>
      </c>
      <c r="C2163" s="31" t="s">
        <v>457</v>
      </c>
      <c r="D2163" s="31" t="s">
        <v>474</v>
      </c>
      <c r="E2163" s="31" t="s">
        <v>475</v>
      </c>
      <c r="F2163" s="31" t="s">
        <v>1855</v>
      </c>
      <c r="G2163" s="26" t="s">
        <v>148</v>
      </c>
      <c r="H2163" s="31" t="s">
        <v>743</v>
      </c>
      <c r="I2163" s="31">
        <v>70</v>
      </c>
      <c r="J2163" s="31">
        <f>INDEX('LA lookup'!H:H,MATCH('Known to services raw data'!B2163,'LA lookup'!G:G,0))</f>
        <v>35623</v>
      </c>
      <c r="K2163" s="31">
        <v>77.95</v>
      </c>
      <c r="L2163" s="31" t="s">
        <v>2042</v>
      </c>
      <c r="M2163" s="31">
        <v>77.95</v>
      </c>
      <c r="N2163" s="31">
        <f t="shared" si="120"/>
        <v>0</v>
      </c>
    </row>
    <row r="2164" spans="1:14" x14ac:dyDescent="0.45">
      <c r="A2164" s="31" t="str">
        <f t="shared" si="119"/>
        <v>E06000038_Hospital admissions caused by unintentional and deliberate injuries in children (aged 0-4 years)_Number</v>
      </c>
      <c r="B2164" s="31" t="s">
        <v>557</v>
      </c>
      <c r="C2164" s="31" t="s">
        <v>726</v>
      </c>
      <c r="D2164" s="31" t="s">
        <v>474</v>
      </c>
      <c r="E2164" s="31" t="s">
        <v>475</v>
      </c>
      <c r="F2164" s="31" t="s">
        <v>1855</v>
      </c>
      <c r="G2164" s="26" t="s">
        <v>148</v>
      </c>
      <c r="H2164" s="31" t="s">
        <v>743</v>
      </c>
      <c r="I2164" s="31">
        <v>105</v>
      </c>
      <c r="J2164" s="31">
        <f>INDEX('LA lookup'!H:H,MATCH('Known to services raw data'!B2164,'LA lookup'!G:G,0))</f>
        <v>37080</v>
      </c>
      <c r="K2164" s="31">
        <v>90.27</v>
      </c>
      <c r="L2164" s="31" t="s">
        <v>2043</v>
      </c>
      <c r="M2164" s="31">
        <v>90.27</v>
      </c>
      <c r="N2164" s="31">
        <f t="shared" si="120"/>
        <v>0</v>
      </c>
    </row>
    <row r="2165" spans="1:14" x14ac:dyDescent="0.45">
      <c r="A2165" s="31" t="str">
        <f t="shared" si="119"/>
        <v>E06000039_Hospital admissions caused by unintentional and deliberate injuries in children (aged 0-4 years)_Number</v>
      </c>
      <c r="B2165" s="31" t="s">
        <v>404</v>
      </c>
      <c r="C2165" s="31" t="s">
        <v>405</v>
      </c>
      <c r="D2165" s="31" t="s">
        <v>474</v>
      </c>
      <c r="E2165" s="31" t="s">
        <v>475</v>
      </c>
      <c r="F2165" s="31" t="s">
        <v>1855</v>
      </c>
      <c r="G2165" s="26" t="s">
        <v>148</v>
      </c>
      <c r="H2165" s="31" t="s">
        <v>743</v>
      </c>
      <c r="I2165" s="31">
        <v>160</v>
      </c>
      <c r="J2165" s="31">
        <f>INDEX('LA lookup'!H:H,MATCH('Known to services raw data'!B2165,'LA lookup'!G:G,0))</f>
        <v>42699</v>
      </c>
      <c r="K2165" s="31">
        <v>124.74</v>
      </c>
      <c r="L2165" s="31" t="s">
        <v>2044</v>
      </c>
      <c r="M2165" s="31">
        <v>124.74</v>
      </c>
      <c r="N2165" s="31">
        <f t="shared" si="120"/>
        <v>0</v>
      </c>
    </row>
    <row r="2166" spans="1:14" x14ac:dyDescent="0.45">
      <c r="A2166" s="31" t="str">
        <f t="shared" si="119"/>
        <v>E06000040_Hospital admissions caused by unintentional and deliberate injuries in children (aged 0-4 years)_Number</v>
      </c>
      <c r="B2166" s="31" t="s">
        <v>555</v>
      </c>
      <c r="C2166" s="31" t="s">
        <v>727</v>
      </c>
      <c r="D2166" s="31" t="s">
        <v>474</v>
      </c>
      <c r="E2166" s="31" t="s">
        <v>475</v>
      </c>
      <c r="F2166" s="31" t="s">
        <v>1855</v>
      </c>
      <c r="G2166" s="26" t="s">
        <v>148</v>
      </c>
      <c r="H2166" s="31" t="s">
        <v>743</v>
      </c>
      <c r="I2166" s="31">
        <v>115</v>
      </c>
      <c r="J2166" s="31">
        <f>INDEX('LA lookup'!H:H,MATCH('Known to services raw data'!B2166,'LA lookup'!G:G,0))</f>
        <v>34604</v>
      </c>
      <c r="K2166" s="31">
        <v>132.52000000000001</v>
      </c>
      <c r="L2166" s="31" t="s">
        <v>2045</v>
      </c>
      <c r="M2166" s="31">
        <v>132.52000000000001</v>
      </c>
      <c r="N2166" s="31">
        <f t="shared" si="120"/>
        <v>0</v>
      </c>
    </row>
    <row r="2167" spans="1:14" x14ac:dyDescent="0.45">
      <c r="A2167" s="31" t="str">
        <f t="shared" si="119"/>
        <v>E06000041_Hospital admissions caused by unintentional and deliberate injuries in children (aged 0-4 years)_Number</v>
      </c>
      <c r="B2167" s="31" t="s">
        <v>466</v>
      </c>
      <c r="C2167" s="31" t="s">
        <v>467</v>
      </c>
      <c r="D2167" s="31" t="s">
        <v>474</v>
      </c>
      <c r="E2167" s="31" t="s">
        <v>475</v>
      </c>
      <c r="F2167" s="31" t="s">
        <v>1855</v>
      </c>
      <c r="G2167" s="26" t="s">
        <v>148</v>
      </c>
      <c r="H2167" s="31" t="s">
        <v>743</v>
      </c>
      <c r="I2167" s="31">
        <v>80</v>
      </c>
      <c r="J2167" s="31">
        <f>INDEX('LA lookup'!H:H,MATCH('Known to services raw data'!B2167,'LA lookup'!G:G,0))</f>
        <v>39532</v>
      </c>
      <c r="K2167" s="31">
        <v>81.45</v>
      </c>
      <c r="L2167" s="31" t="s">
        <v>2046</v>
      </c>
      <c r="M2167" s="31">
        <v>81.45</v>
      </c>
      <c r="N2167" s="31">
        <f t="shared" si="120"/>
        <v>0</v>
      </c>
    </row>
    <row r="2168" spans="1:14" x14ac:dyDescent="0.45">
      <c r="A2168" s="31" t="str">
        <f t="shared" si="119"/>
        <v>E06000042_Hospital admissions caused by unintentional and deliberate injuries in children (aged 0-4 years)_Number</v>
      </c>
      <c r="B2168" s="31" t="s">
        <v>355</v>
      </c>
      <c r="C2168" s="31" t="s">
        <v>356</v>
      </c>
      <c r="D2168" s="31" t="s">
        <v>474</v>
      </c>
      <c r="E2168" s="31" t="s">
        <v>475</v>
      </c>
      <c r="F2168" s="31" t="s">
        <v>1855</v>
      </c>
      <c r="G2168" s="26" t="s">
        <v>148</v>
      </c>
      <c r="H2168" s="31" t="s">
        <v>743</v>
      </c>
      <c r="I2168" s="31">
        <v>230</v>
      </c>
      <c r="J2168" s="31">
        <f>INDEX('LA lookup'!H:H,MATCH('Known to services raw data'!B2168,'LA lookup'!G:G,0))</f>
        <v>68278</v>
      </c>
      <c r="K2168" s="31">
        <v>120.75</v>
      </c>
      <c r="L2168" s="31" t="s">
        <v>2047</v>
      </c>
      <c r="M2168" s="31">
        <v>120.75</v>
      </c>
      <c r="N2168" s="31">
        <f t="shared" si="120"/>
        <v>0</v>
      </c>
    </row>
    <row r="2169" spans="1:14" x14ac:dyDescent="0.45">
      <c r="A2169" s="31" t="str">
        <f t="shared" si="119"/>
        <v>E06000043_Hospital admissions caused by unintentional and deliberate injuries in children (aged 0-4 years)_Number</v>
      </c>
      <c r="B2169" s="31" t="s">
        <v>263</v>
      </c>
      <c r="C2169" s="31" t="s">
        <v>264</v>
      </c>
      <c r="D2169" s="31" t="s">
        <v>474</v>
      </c>
      <c r="E2169" s="31" t="s">
        <v>475</v>
      </c>
      <c r="F2169" s="31" t="s">
        <v>1855</v>
      </c>
      <c r="G2169" s="26" t="s">
        <v>148</v>
      </c>
      <c r="H2169" s="31" t="s">
        <v>743</v>
      </c>
      <c r="I2169" s="31">
        <v>150</v>
      </c>
      <c r="J2169" s="31">
        <f>INDEX('LA lookup'!H:H,MATCH('Known to services raw data'!B2169,'LA lookup'!G:G,0))</f>
        <v>51005</v>
      </c>
      <c r="K2169" s="31">
        <v>108.95</v>
      </c>
      <c r="L2169" s="31" t="s">
        <v>2048</v>
      </c>
      <c r="M2169" s="31">
        <v>108.95</v>
      </c>
      <c r="N2169" s="31">
        <f t="shared" si="120"/>
        <v>0</v>
      </c>
    </row>
    <row r="2170" spans="1:14" x14ac:dyDescent="0.45">
      <c r="A2170" s="31" t="str">
        <f t="shared" si="119"/>
        <v>E06000044_Hospital admissions caused by unintentional and deliberate injuries in children (aged 0-4 years)_Number</v>
      </c>
      <c r="B2170" s="31" t="s">
        <v>383</v>
      </c>
      <c r="C2170" s="31" t="s">
        <v>384</v>
      </c>
      <c r="D2170" s="31" t="s">
        <v>474</v>
      </c>
      <c r="E2170" s="31" t="s">
        <v>475</v>
      </c>
      <c r="F2170" s="31" t="s">
        <v>1855</v>
      </c>
      <c r="G2170" s="26" t="s">
        <v>148</v>
      </c>
      <c r="H2170" s="31" t="s">
        <v>743</v>
      </c>
      <c r="I2170" s="31">
        <v>105</v>
      </c>
      <c r="J2170" s="31">
        <f>INDEX('LA lookup'!H:H,MATCH('Known to services raw data'!B2170,'LA lookup'!G:G,0))</f>
        <v>44046</v>
      </c>
      <c r="K2170" s="31">
        <v>82.45</v>
      </c>
      <c r="L2170" s="31" t="s">
        <v>2049</v>
      </c>
      <c r="M2170" s="31">
        <v>82.45</v>
      </c>
      <c r="N2170" s="31">
        <f t="shared" si="120"/>
        <v>0</v>
      </c>
    </row>
    <row r="2171" spans="1:14" x14ac:dyDescent="0.45">
      <c r="A2171" s="31" t="str">
        <f t="shared" si="119"/>
        <v>E06000045_Hospital admissions caused by unintentional and deliberate injuries in children (aged 0-4 years)_Number</v>
      </c>
      <c r="B2171" s="31" t="s">
        <v>577</v>
      </c>
      <c r="C2171" s="31" t="s">
        <v>729</v>
      </c>
      <c r="D2171" s="31" t="s">
        <v>474</v>
      </c>
      <c r="E2171" s="31" t="s">
        <v>475</v>
      </c>
      <c r="F2171" s="31" t="s">
        <v>1855</v>
      </c>
      <c r="G2171" s="26" t="s">
        <v>148</v>
      </c>
      <c r="H2171" s="31" t="s">
        <v>743</v>
      </c>
      <c r="I2171" s="31">
        <v>220</v>
      </c>
      <c r="J2171" s="31">
        <f>INDEX('LA lookup'!H:H,MATCH('Known to services raw data'!B2171,'LA lookup'!G:G,0))</f>
        <v>50832</v>
      </c>
      <c r="K2171" s="31">
        <v>139.54</v>
      </c>
      <c r="L2171" s="31" t="s">
        <v>2050</v>
      </c>
      <c r="M2171" s="31">
        <v>139.54</v>
      </c>
      <c r="N2171" s="31">
        <f t="shared" si="120"/>
        <v>0</v>
      </c>
    </row>
    <row r="2172" spans="1:14" x14ac:dyDescent="0.45">
      <c r="A2172" s="31" t="str">
        <f t="shared" si="119"/>
        <v>E06000046_Hospital admissions caused by unintentional and deliberate injuries in children (aged 0-4 years)_Number</v>
      </c>
      <c r="B2172" s="31" t="s">
        <v>325</v>
      </c>
      <c r="C2172" s="31" t="s">
        <v>326</v>
      </c>
      <c r="D2172" s="31" t="s">
        <v>474</v>
      </c>
      <c r="E2172" s="31" t="s">
        <v>475</v>
      </c>
      <c r="F2172" s="31" t="s">
        <v>1855</v>
      </c>
      <c r="G2172" s="26" t="s">
        <v>148</v>
      </c>
      <c r="H2172" s="31" t="s">
        <v>743</v>
      </c>
      <c r="I2172" s="31">
        <v>120</v>
      </c>
      <c r="J2172" s="31">
        <f>INDEX('LA lookup'!H:H,MATCH('Known to services raw data'!B2172,'LA lookup'!G:G,0))</f>
        <v>24869</v>
      </c>
      <c r="K2172" s="31">
        <v>185.7</v>
      </c>
      <c r="L2172" s="31" t="s">
        <v>2051</v>
      </c>
      <c r="M2172" s="31">
        <v>185.7</v>
      </c>
      <c r="N2172" s="31">
        <f t="shared" si="120"/>
        <v>0</v>
      </c>
    </row>
    <row r="2173" spans="1:14" x14ac:dyDescent="0.45">
      <c r="A2173" s="31" t="str">
        <f t="shared" si="119"/>
        <v>E06000047_Hospital admissions caused by unintentional and deliberate injuries in children (aged 0-4 years)_Number</v>
      </c>
      <c r="B2173" s="31" t="s">
        <v>528</v>
      </c>
      <c r="C2173" s="31" t="s">
        <v>624</v>
      </c>
      <c r="D2173" s="31" t="s">
        <v>474</v>
      </c>
      <c r="E2173" s="31" t="s">
        <v>475</v>
      </c>
      <c r="F2173" s="31" t="s">
        <v>1855</v>
      </c>
      <c r="G2173" s="26" t="s">
        <v>148</v>
      </c>
      <c r="H2173" s="31" t="s">
        <v>743</v>
      </c>
      <c r="I2173" s="31">
        <v>520</v>
      </c>
      <c r="J2173" s="31">
        <f>INDEX('LA lookup'!H:H,MATCH('Known to services raw data'!B2173,'LA lookup'!G:G,0))</f>
        <v>101040</v>
      </c>
      <c r="K2173" s="31">
        <v>192.44</v>
      </c>
      <c r="L2173" s="31" t="s">
        <v>2052</v>
      </c>
      <c r="M2173" s="31">
        <v>192.44</v>
      </c>
      <c r="N2173" s="31">
        <f t="shared" si="120"/>
        <v>0</v>
      </c>
    </row>
    <row r="2174" spans="1:14" x14ac:dyDescent="0.45">
      <c r="A2174" s="31" t="str">
        <f t="shared" si="119"/>
        <v>E06000049_Hospital admissions caused by unintentional and deliberate injuries in children (aged 0-4 years)_Number</v>
      </c>
      <c r="B2174" s="31" t="s">
        <v>541</v>
      </c>
      <c r="C2174" s="31" t="s">
        <v>718</v>
      </c>
      <c r="D2174" s="31" t="s">
        <v>474</v>
      </c>
      <c r="E2174" s="31" t="s">
        <v>475</v>
      </c>
      <c r="F2174" s="31" t="s">
        <v>1855</v>
      </c>
      <c r="G2174" s="26" t="s">
        <v>148</v>
      </c>
      <c r="H2174" s="31" t="s">
        <v>743</v>
      </c>
      <c r="I2174" s="31">
        <v>320</v>
      </c>
      <c r="J2174" s="31">
        <f>INDEX('LA lookup'!H:H,MATCH('Known to services raw data'!B2174,'LA lookup'!G:G,0))</f>
        <v>76523</v>
      </c>
      <c r="K2174" s="31">
        <v>157.93</v>
      </c>
      <c r="L2174" s="31" t="s">
        <v>2053</v>
      </c>
      <c r="M2174" s="31">
        <v>157.93</v>
      </c>
      <c r="N2174" s="31">
        <f t="shared" si="120"/>
        <v>0</v>
      </c>
    </row>
    <row r="2175" spans="1:14" x14ac:dyDescent="0.45">
      <c r="A2175" s="31" t="str">
        <f t="shared" si="119"/>
        <v>E06000050_Hospital admissions caused by unintentional and deliberate injuries in children (aged 0-4 years)_Number</v>
      </c>
      <c r="B2175" s="31" t="s">
        <v>281</v>
      </c>
      <c r="C2175" s="31" t="s">
        <v>282</v>
      </c>
      <c r="D2175" s="31" t="s">
        <v>474</v>
      </c>
      <c r="E2175" s="31" t="s">
        <v>475</v>
      </c>
      <c r="F2175" s="31" t="s">
        <v>1855</v>
      </c>
      <c r="G2175" s="26" t="s">
        <v>148</v>
      </c>
      <c r="H2175" s="31" t="s">
        <v>743</v>
      </c>
      <c r="I2175" s="31">
        <v>285</v>
      </c>
      <c r="J2175" s="31">
        <f>INDEX('LA lookup'!H:H,MATCH('Known to services raw data'!B2175,'LA lookup'!G:G,0))</f>
        <v>68054</v>
      </c>
      <c r="K2175" s="31">
        <v>153.47</v>
      </c>
      <c r="L2175" s="31" t="s">
        <v>2054</v>
      </c>
      <c r="M2175" s="31">
        <v>153.47</v>
      </c>
      <c r="N2175" s="31">
        <f t="shared" si="120"/>
        <v>0</v>
      </c>
    </row>
    <row r="2176" spans="1:14" x14ac:dyDescent="0.45">
      <c r="A2176" s="31" t="str">
        <f t="shared" si="119"/>
        <v>E06000051_Hospital admissions caused by unintentional and deliberate injuries in children (aged 0-4 years)_Number</v>
      </c>
      <c r="B2176" s="31" t="s">
        <v>403</v>
      </c>
      <c r="C2176" s="31" t="s">
        <v>166</v>
      </c>
      <c r="D2176" s="31" t="s">
        <v>474</v>
      </c>
      <c r="E2176" s="31" t="s">
        <v>475</v>
      </c>
      <c r="F2176" s="31" t="s">
        <v>1855</v>
      </c>
      <c r="G2176" s="26" t="s">
        <v>148</v>
      </c>
      <c r="H2176" s="31" t="s">
        <v>743</v>
      </c>
      <c r="I2176" s="31">
        <v>180</v>
      </c>
      <c r="J2176" s="31">
        <f>INDEX('LA lookup'!H:H,MATCH('Known to services raw data'!B2176,'LA lookup'!G:G,0))</f>
        <v>59839</v>
      </c>
      <c r="K2176" s="31">
        <v>119.73</v>
      </c>
      <c r="L2176" s="31" t="s">
        <v>2055</v>
      </c>
      <c r="M2176" s="31">
        <v>119.73</v>
      </c>
      <c r="N2176" s="31">
        <f t="shared" si="120"/>
        <v>0</v>
      </c>
    </row>
    <row r="2177" spans="1:14" x14ac:dyDescent="0.45">
      <c r="A2177" s="31" t="str">
        <f t="shared" si="119"/>
        <v>E06000052_Hospital admissions caused by unintentional and deliberate injuries in children (aged 0-4 years)_Number</v>
      </c>
      <c r="B2177" s="31" t="s">
        <v>482</v>
      </c>
      <c r="C2177" s="31" t="s">
        <v>720</v>
      </c>
      <c r="D2177" s="31" t="s">
        <v>474</v>
      </c>
      <c r="E2177" s="31" t="s">
        <v>475</v>
      </c>
      <c r="F2177" s="31" t="s">
        <v>1855</v>
      </c>
      <c r="G2177" s="26" t="s">
        <v>148</v>
      </c>
      <c r="H2177" s="31" t="s">
        <v>743</v>
      </c>
      <c r="I2177" s="31">
        <v>360</v>
      </c>
      <c r="J2177" s="31">
        <f>INDEX('LA lookup'!H:H,MATCH('Known to services raw data'!B2177,'LA lookup'!G:G,0))</f>
        <v>107810</v>
      </c>
      <c r="K2177" s="31">
        <v>126.89</v>
      </c>
      <c r="L2177" s="31" t="s">
        <v>2056</v>
      </c>
      <c r="M2177" s="31">
        <v>126.89</v>
      </c>
      <c r="N2177" s="31">
        <f t="shared" si="120"/>
        <v>0</v>
      </c>
    </row>
    <row r="2178" spans="1:14" x14ac:dyDescent="0.45">
      <c r="A2178" s="31" t="str">
        <f t="shared" si="119"/>
        <v>E06000054_Hospital admissions caused by unintentional and deliberate injuries in children (aged 0-4 years)_Number</v>
      </c>
      <c r="B2178" s="31" t="s">
        <v>462</v>
      </c>
      <c r="C2178" s="31" t="s">
        <v>463</v>
      </c>
      <c r="D2178" s="31" t="s">
        <v>474</v>
      </c>
      <c r="E2178" s="31" t="s">
        <v>475</v>
      </c>
      <c r="F2178" s="31" t="s">
        <v>1855</v>
      </c>
      <c r="G2178" s="26" t="s">
        <v>148</v>
      </c>
      <c r="H2178" s="31" t="s">
        <v>743</v>
      </c>
      <c r="I2178" s="31">
        <v>380</v>
      </c>
      <c r="J2178" s="31">
        <f>INDEX('LA lookup'!H:H,MATCH('Known to services raw data'!B2178,'LA lookup'!G:G,0))</f>
        <v>105692</v>
      </c>
      <c r="K2178" s="31">
        <v>139.16</v>
      </c>
      <c r="L2178" s="31" t="s">
        <v>2057</v>
      </c>
      <c r="M2178" s="31">
        <v>139.16</v>
      </c>
      <c r="N2178" s="31">
        <f t="shared" si="120"/>
        <v>0</v>
      </c>
    </row>
    <row r="2179" spans="1:14" x14ac:dyDescent="0.45">
      <c r="A2179" s="31" t="str">
        <f t="shared" si="119"/>
        <v>E06000055_Hospital admissions caused by unintentional and deliberate injuries in children (aged 0-4 years)_Number</v>
      </c>
      <c r="B2179" s="31" t="s">
        <v>240</v>
      </c>
      <c r="C2179" s="31" t="s">
        <v>1853</v>
      </c>
      <c r="D2179" s="31" t="s">
        <v>474</v>
      </c>
      <c r="E2179" s="31" t="s">
        <v>475</v>
      </c>
      <c r="F2179" s="31" t="s">
        <v>1855</v>
      </c>
      <c r="G2179" s="26" t="s">
        <v>148</v>
      </c>
      <c r="H2179" s="31" t="s">
        <v>743</v>
      </c>
      <c r="I2179" s="31">
        <v>130</v>
      </c>
      <c r="J2179" s="31">
        <f>INDEX('LA lookup'!H:H,MATCH('Known to services raw data'!B2179,'LA lookup'!G:G,0))</f>
        <v>40088</v>
      </c>
      <c r="K2179" s="31">
        <v>112.96</v>
      </c>
      <c r="L2179" s="31" t="s">
        <v>2058</v>
      </c>
      <c r="M2179" s="31">
        <v>112.96</v>
      </c>
      <c r="N2179" s="31">
        <f t="shared" si="120"/>
        <v>0</v>
      </c>
    </row>
    <row r="2180" spans="1:14" x14ac:dyDescent="0.45">
      <c r="A2180" s="31" t="str">
        <f t="shared" si="119"/>
        <v>E06000056_Hospital admissions caused by unintentional and deliberate injuries in children (aged 0-4 years)_Number</v>
      </c>
      <c r="B2180" s="31" t="s">
        <v>279</v>
      </c>
      <c r="C2180" s="31" t="s">
        <v>280</v>
      </c>
      <c r="D2180" s="31" t="s">
        <v>474</v>
      </c>
      <c r="E2180" s="31" t="s">
        <v>475</v>
      </c>
      <c r="F2180" s="31" t="s">
        <v>1855</v>
      </c>
      <c r="G2180" s="26" t="s">
        <v>148</v>
      </c>
      <c r="H2180" s="31" t="s">
        <v>743</v>
      </c>
      <c r="I2180" s="31">
        <v>215</v>
      </c>
      <c r="J2180" s="31">
        <f>INDEX('LA lookup'!H:H,MATCH('Known to services raw data'!B2180,'LA lookup'!G:G,0))</f>
        <v>62515</v>
      </c>
      <c r="K2180" s="31">
        <v>121.12</v>
      </c>
      <c r="L2180" s="31" t="s">
        <v>2059</v>
      </c>
      <c r="M2180" s="31">
        <v>121.12</v>
      </c>
      <c r="N2180" s="31">
        <f t="shared" si="120"/>
        <v>0</v>
      </c>
    </row>
    <row r="2181" spans="1:14" x14ac:dyDescent="0.45">
      <c r="A2181" s="31" t="str">
        <f t="shared" si="119"/>
        <v>E06000048_Hospital admissions caused by unintentional and deliberate injuries in children (aged 0-4 years)_Number</v>
      </c>
      <c r="B2181" s="31" t="s">
        <v>484</v>
      </c>
      <c r="C2181" s="31" t="s">
        <v>705</v>
      </c>
      <c r="D2181" s="31" t="s">
        <v>474</v>
      </c>
      <c r="E2181" s="31" t="s">
        <v>475</v>
      </c>
      <c r="F2181" s="31" t="s">
        <v>1855</v>
      </c>
      <c r="G2181" s="26" t="s">
        <v>148</v>
      </c>
      <c r="H2181" s="31" t="s">
        <v>743</v>
      </c>
      <c r="I2181" s="31">
        <v>250</v>
      </c>
      <c r="J2181" s="31">
        <f>INDEX('LA lookup'!H:H,MATCH('Known to services raw data'!B2181,'LA lookup'!G:G,0))</f>
        <v>59011</v>
      </c>
      <c r="K2181" s="31">
        <v>167.67</v>
      </c>
      <c r="L2181" s="31" t="s">
        <v>2060</v>
      </c>
      <c r="M2181" s="31">
        <v>167.67</v>
      </c>
      <c r="N2181" s="31">
        <f t="shared" si="120"/>
        <v>0</v>
      </c>
    </row>
    <row r="2182" spans="1:14" x14ac:dyDescent="0.45">
      <c r="A2182" s="31" t="str">
        <f t="shared" si="119"/>
        <v>E06000058_Hospital admissions caused by unintentional and deliberate injuries in children (aged 0-4 years)_Number</v>
      </c>
      <c r="B2182" s="31" t="s">
        <v>1912</v>
      </c>
      <c r="C2182" s="31" t="s">
        <v>1913</v>
      </c>
      <c r="D2182" s="31" t="s">
        <v>474</v>
      </c>
      <c r="E2182" s="31" t="s">
        <v>475</v>
      </c>
      <c r="F2182" s="31" t="s">
        <v>1855</v>
      </c>
      <c r="G2182" s="26" t="s">
        <v>148</v>
      </c>
      <c r="H2182" s="31" t="s">
        <v>743</v>
      </c>
      <c r="I2182" s="31">
        <v>275</v>
      </c>
      <c r="J2182" s="31" t="e">
        <f>INDEX('LA lookup'!H:H,MATCH('Known to services raw data'!B2182,'LA lookup'!G:G,0))</f>
        <v>#N/A</v>
      </c>
      <c r="K2182" s="31">
        <v>131.81</v>
      </c>
      <c r="L2182" s="31" t="s">
        <v>2061</v>
      </c>
      <c r="M2182" s="31">
        <v>131.81</v>
      </c>
      <c r="N2182" s="31">
        <f t="shared" si="120"/>
        <v>0</v>
      </c>
    </row>
    <row r="2183" spans="1:14" x14ac:dyDescent="0.45">
      <c r="A2183" s="31" t="str">
        <f t="shared" ref="A2183:A2246" si="121">CONCATENATE(B2183,"_",G2183,"_",H2183)</f>
        <v>E06000059_Hospital admissions caused by unintentional and deliberate injuries in children (aged 0-4 years)_Number</v>
      </c>
      <c r="B2183" s="31" t="s">
        <v>1914</v>
      </c>
      <c r="C2183" s="31" t="s">
        <v>296</v>
      </c>
      <c r="D2183" s="31" t="s">
        <v>474</v>
      </c>
      <c r="E2183" s="31" t="s">
        <v>475</v>
      </c>
      <c r="F2183" s="31" t="s">
        <v>1855</v>
      </c>
      <c r="G2183" s="26" t="s">
        <v>148</v>
      </c>
      <c r="H2183" s="31" t="s">
        <v>743</v>
      </c>
      <c r="I2183" s="31">
        <v>310</v>
      </c>
      <c r="J2183" s="31" t="e">
        <f>INDEX('LA lookup'!H:H,MATCH('Known to services raw data'!B2183,'LA lookup'!G:G,0))</f>
        <v>#N/A</v>
      </c>
      <c r="K2183" s="31">
        <v>190.43</v>
      </c>
      <c r="L2183" s="31" t="s">
        <v>2062</v>
      </c>
      <c r="M2183" s="31">
        <v>190.43</v>
      </c>
      <c r="N2183" s="31">
        <f t="shared" si="120"/>
        <v>0</v>
      </c>
    </row>
    <row r="2184" spans="1:14" x14ac:dyDescent="0.45">
      <c r="A2184" s="31" t="str">
        <f t="shared" si="121"/>
        <v>E08000001_Hospital admissions caused by unintentional and deliberate injuries in children (aged 0-4 years)_Number</v>
      </c>
      <c r="B2184" s="31" t="s">
        <v>252</v>
      </c>
      <c r="C2184" s="31" t="s">
        <v>253</v>
      </c>
      <c r="D2184" s="31" t="s">
        <v>474</v>
      </c>
      <c r="E2184" s="31" t="s">
        <v>475</v>
      </c>
      <c r="F2184" s="31" t="s">
        <v>1855</v>
      </c>
      <c r="G2184" s="26" t="s">
        <v>148</v>
      </c>
      <c r="H2184" s="31" t="s">
        <v>743</v>
      </c>
      <c r="I2184" s="31">
        <v>295</v>
      </c>
      <c r="J2184" s="31">
        <f>INDEX('LA lookup'!H:H,MATCH('Known to services raw data'!B2184,'LA lookup'!G:G,0))</f>
        <v>67670</v>
      </c>
      <c r="K2184" s="31">
        <v>152.9</v>
      </c>
      <c r="L2184" s="31" t="s">
        <v>2063</v>
      </c>
      <c r="M2184" s="31">
        <v>152.9</v>
      </c>
      <c r="N2184" s="31">
        <f t="shared" ref="N2184:N2247" si="122">IF(OR(C2184="City of London",C2184="Isles of Scilly"),1,0)</f>
        <v>0</v>
      </c>
    </row>
    <row r="2185" spans="1:14" x14ac:dyDescent="0.45">
      <c r="A2185" s="31" t="str">
        <f t="shared" si="121"/>
        <v>E08000002_Hospital admissions caused by unintentional and deliberate injuries in children (aged 0-4 years)_Number</v>
      </c>
      <c r="B2185" s="31" t="s">
        <v>271</v>
      </c>
      <c r="C2185" s="31" t="s">
        <v>272</v>
      </c>
      <c r="D2185" s="31" t="s">
        <v>474</v>
      </c>
      <c r="E2185" s="31" t="s">
        <v>475</v>
      </c>
      <c r="F2185" s="31" t="s">
        <v>1855</v>
      </c>
      <c r="G2185" s="26" t="s">
        <v>148</v>
      </c>
      <c r="H2185" s="31" t="s">
        <v>743</v>
      </c>
      <c r="I2185" s="31">
        <v>275</v>
      </c>
      <c r="J2185" s="31">
        <f>INDEX('LA lookup'!H:H,MATCH('Known to services raw data'!B2185,'LA lookup'!G:G,0))</f>
        <v>43142</v>
      </c>
      <c r="K2185" s="31">
        <v>232.68</v>
      </c>
      <c r="L2185" s="31" t="s">
        <v>2064</v>
      </c>
      <c r="M2185" s="31">
        <v>232.68</v>
      </c>
      <c r="N2185" s="31">
        <f t="shared" si="122"/>
        <v>0</v>
      </c>
    </row>
    <row r="2186" spans="1:14" x14ac:dyDescent="0.45">
      <c r="A2186" s="31" t="str">
        <f t="shared" si="121"/>
        <v>E08000003_Hospital admissions caused by unintentional and deliberate injuries in children (aged 0-4 years)_Number</v>
      </c>
      <c r="B2186" s="31" t="s">
        <v>349</v>
      </c>
      <c r="C2186" s="31" t="s">
        <v>350</v>
      </c>
      <c r="D2186" s="31" t="s">
        <v>474</v>
      </c>
      <c r="E2186" s="31" t="s">
        <v>475</v>
      </c>
      <c r="F2186" s="31" t="s">
        <v>1855</v>
      </c>
      <c r="G2186" s="26" t="s">
        <v>148</v>
      </c>
      <c r="H2186" s="31" t="s">
        <v>743</v>
      </c>
      <c r="I2186" s="31">
        <v>860</v>
      </c>
      <c r="J2186" s="31">
        <f>INDEX('LA lookup'!H:H,MATCH('Known to services raw data'!B2186,'LA lookup'!G:G,0))</f>
        <v>121962</v>
      </c>
      <c r="K2186" s="31">
        <v>227.71</v>
      </c>
      <c r="L2186" s="31" t="s">
        <v>2065</v>
      </c>
      <c r="M2186" s="31">
        <v>227.71</v>
      </c>
      <c r="N2186" s="31">
        <f t="shared" si="122"/>
        <v>0</v>
      </c>
    </row>
    <row r="2187" spans="1:14" x14ac:dyDescent="0.45">
      <c r="A2187" s="31" t="str">
        <f t="shared" si="121"/>
        <v>E08000004_Hospital admissions caused by unintentional and deliberate injuries in children (aged 0-4 years)_Number</v>
      </c>
      <c r="B2187" s="31" t="s">
        <v>375</v>
      </c>
      <c r="C2187" s="31" t="s">
        <v>376</v>
      </c>
      <c r="D2187" s="31" t="s">
        <v>474</v>
      </c>
      <c r="E2187" s="31" t="s">
        <v>475</v>
      </c>
      <c r="F2187" s="31" t="s">
        <v>1855</v>
      </c>
      <c r="G2187" s="26" t="s">
        <v>148</v>
      </c>
      <c r="H2187" s="31" t="s">
        <v>743</v>
      </c>
      <c r="I2187" s="31">
        <v>475</v>
      </c>
      <c r="J2187" s="31">
        <f>INDEX('LA lookup'!H:H,MATCH('Known to services raw data'!B2187,'LA lookup'!G:G,0))</f>
        <v>59416</v>
      </c>
      <c r="K2187" s="31">
        <v>282.87</v>
      </c>
      <c r="L2187" s="31" t="s">
        <v>2066</v>
      </c>
      <c r="M2187" s="31">
        <v>282.87</v>
      </c>
      <c r="N2187" s="31">
        <f t="shared" si="122"/>
        <v>0</v>
      </c>
    </row>
    <row r="2188" spans="1:14" x14ac:dyDescent="0.45">
      <c r="A2188" s="31" t="str">
        <f t="shared" si="121"/>
        <v>E08000005_Hospital admissions caused by unintentional and deliberate injuries in children (aged 0-4 years)_Number</v>
      </c>
      <c r="B2188" s="31" t="s">
        <v>391</v>
      </c>
      <c r="C2188" s="31" t="s">
        <v>392</v>
      </c>
      <c r="D2188" s="31" t="s">
        <v>474</v>
      </c>
      <c r="E2188" s="31" t="s">
        <v>475</v>
      </c>
      <c r="F2188" s="31" t="s">
        <v>1855</v>
      </c>
      <c r="G2188" s="26" t="s">
        <v>148</v>
      </c>
      <c r="H2188" s="31" t="s">
        <v>743</v>
      </c>
      <c r="I2188" s="31">
        <v>430</v>
      </c>
      <c r="J2188" s="31">
        <f>INDEX('LA lookup'!H:H,MATCH('Known to services raw data'!B2188,'LA lookup'!G:G,0))</f>
        <v>52689</v>
      </c>
      <c r="K2188" s="31">
        <v>284.33999999999997</v>
      </c>
      <c r="L2188" s="31" t="s">
        <v>2067</v>
      </c>
      <c r="M2188" s="31">
        <v>284.33999999999997</v>
      </c>
      <c r="N2188" s="31">
        <f t="shared" si="122"/>
        <v>0</v>
      </c>
    </row>
    <row r="2189" spans="1:14" x14ac:dyDescent="0.45">
      <c r="A2189" s="31" t="str">
        <f t="shared" si="121"/>
        <v>E08000006_Hospital admissions caused by unintentional and deliberate injuries in children (aged 0-4 years)_Number</v>
      </c>
      <c r="B2189" s="31" t="s">
        <v>395</v>
      </c>
      <c r="C2189" s="31" t="s">
        <v>396</v>
      </c>
      <c r="D2189" s="31" t="s">
        <v>474</v>
      </c>
      <c r="E2189" s="31" t="s">
        <v>475</v>
      </c>
      <c r="F2189" s="31" t="s">
        <v>1855</v>
      </c>
      <c r="G2189" s="26" t="s">
        <v>148</v>
      </c>
      <c r="H2189" s="31" t="s">
        <v>743</v>
      </c>
      <c r="I2189" s="31">
        <v>365</v>
      </c>
      <c r="J2189" s="31">
        <f>INDEX('LA lookup'!H:H,MATCH('Known to services raw data'!B2189,'LA lookup'!G:G,0))</f>
        <v>56566</v>
      </c>
      <c r="K2189" s="31">
        <v>207.22</v>
      </c>
      <c r="L2189" s="31" t="s">
        <v>2068</v>
      </c>
      <c r="M2189" s="31">
        <v>207.22</v>
      </c>
      <c r="N2189" s="31">
        <f t="shared" si="122"/>
        <v>0</v>
      </c>
    </row>
    <row r="2190" spans="1:14" x14ac:dyDescent="0.45">
      <c r="A2190" s="31" t="str">
        <f t="shared" si="121"/>
        <v>E08000007_Hospital admissions caused by unintentional and deliberate injuries in children (aged 0-4 years)_Number</v>
      </c>
      <c r="B2190" s="31" t="s">
        <v>420</v>
      </c>
      <c r="C2190" s="31" t="s">
        <v>421</v>
      </c>
      <c r="D2190" s="31" t="s">
        <v>474</v>
      </c>
      <c r="E2190" s="31" t="s">
        <v>475</v>
      </c>
      <c r="F2190" s="31" t="s">
        <v>1855</v>
      </c>
      <c r="G2190" s="26" t="s">
        <v>148</v>
      </c>
      <c r="H2190" s="31" t="s">
        <v>743</v>
      </c>
      <c r="I2190" s="31">
        <v>245</v>
      </c>
      <c r="J2190" s="31">
        <f>INDEX('LA lookup'!H:H,MATCH('Known to services raw data'!B2190,'LA lookup'!G:G,0))</f>
        <v>63141</v>
      </c>
      <c r="K2190" s="31">
        <v>138.96</v>
      </c>
      <c r="L2190" s="31" t="s">
        <v>2069</v>
      </c>
      <c r="M2190" s="31">
        <v>138.96</v>
      </c>
      <c r="N2190" s="31">
        <f t="shared" si="122"/>
        <v>0</v>
      </c>
    </row>
    <row r="2191" spans="1:14" x14ac:dyDescent="0.45">
      <c r="A2191" s="31" t="str">
        <f t="shared" si="121"/>
        <v>E08000008_Hospital admissions caused by unintentional and deliberate injuries in children (aged 0-4 years)_Number</v>
      </c>
      <c r="B2191" s="31" t="s">
        <v>436</v>
      </c>
      <c r="C2191" s="31" t="s">
        <v>437</v>
      </c>
      <c r="D2191" s="31" t="s">
        <v>474</v>
      </c>
      <c r="E2191" s="31" t="s">
        <v>475</v>
      </c>
      <c r="F2191" s="31" t="s">
        <v>1855</v>
      </c>
      <c r="G2191" s="26" t="s">
        <v>148</v>
      </c>
      <c r="H2191" s="31" t="s">
        <v>743</v>
      </c>
      <c r="I2191" s="31">
        <v>275</v>
      </c>
      <c r="J2191" s="31">
        <f>INDEX('LA lookup'!H:H,MATCH('Known to services raw data'!B2191,'LA lookup'!G:G,0))</f>
        <v>50223</v>
      </c>
      <c r="K2191" s="31">
        <v>189.66</v>
      </c>
      <c r="L2191" s="31" t="s">
        <v>2070</v>
      </c>
      <c r="M2191" s="31">
        <v>189.66</v>
      </c>
      <c r="N2191" s="31">
        <f t="shared" si="122"/>
        <v>0</v>
      </c>
    </row>
    <row r="2192" spans="1:14" x14ac:dyDescent="0.45">
      <c r="A2192" s="31" t="str">
        <f t="shared" si="121"/>
        <v>E08000009_Hospital admissions caused by unintentional and deliberate injuries in children (aged 0-4 years)_Number</v>
      </c>
      <c r="B2192" s="31" t="s">
        <v>442</v>
      </c>
      <c r="C2192" s="31" t="s">
        <v>443</v>
      </c>
      <c r="D2192" s="31" t="s">
        <v>474</v>
      </c>
      <c r="E2192" s="31" t="s">
        <v>475</v>
      </c>
      <c r="F2192" s="31" t="s">
        <v>1855</v>
      </c>
      <c r="G2192" s="26" t="s">
        <v>148</v>
      </c>
      <c r="H2192" s="31" t="s">
        <v>743</v>
      </c>
      <c r="I2192" s="31">
        <v>250</v>
      </c>
      <c r="J2192" s="31">
        <f>INDEX('LA lookup'!H:H,MATCH('Known to services raw data'!B2192,'LA lookup'!G:G,0))</f>
        <v>56087</v>
      </c>
      <c r="K2192" s="31">
        <v>170.06</v>
      </c>
      <c r="L2192" s="31" t="s">
        <v>2071</v>
      </c>
      <c r="M2192" s="31">
        <v>170.06</v>
      </c>
      <c r="N2192" s="31">
        <f t="shared" si="122"/>
        <v>0</v>
      </c>
    </row>
    <row r="2193" spans="1:14" x14ac:dyDescent="0.45">
      <c r="A2193" s="31" t="str">
        <f t="shared" si="121"/>
        <v>E08000010_Hospital admissions caused by unintentional and deliberate injuries in children (aged 0-4 years)_Number</v>
      </c>
      <c r="B2193" s="31" t="s">
        <v>460</v>
      </c>
      <c r="C2193" s="31" t="s">
        <v>461</v>
      </c>
      <c r="D2193" s="31" t="s">
        <v>474</v>
      </c>
      <c r="E2193" s="31" t="s">
        <v>475</v>
      </c>
      <c r="F2193" s="31" t="s">
        <v>1855</v>
      </c>
      <c r="G2193" s="26" t="s">
        <v>148</v>
      </c>
      <c r="H2193" s="31" t="s">
        <v>743</v>
      </c>
      <c r="I2193" s="31">
        <v>235</v>
      </c>
      <c r="J2193" s="31">
        <f>INDEX('LA lookup'!H:H,MATCH('Known to services raw data'!B2193,'LA lookup'!G:G,0))</f>
        <v>68388</v>
      </c>
      <c r="K2193" s="31">
        <v>127.37</v>
      </c>
      <c r="L2193" s="31" t="s">
        <v>2072</v>
      </c>
      <c r="M2193" s="31">
        <v>127.37</v>
      </c>
      <c r="N2193" s="31">
        <f t="shared" si="122"/>
        <v>0</v>
      </c>
    </row>
    <row r="2194" spans="1:14" x14ac:dyDescent="0.45">
      <c r="A2194" s="31" t="str">
        <f t="shared" si="121"/>
        <v>E08000011_Hospital admissions caused by unintentional and deliberate injuries in children (aged 0-4 years)_Number</v>
      </c>
      <c r="B2194" s="31" t="s">
        <v>333</v>
      </c>
      <c r="C2194" s="31" t="s">
        <v>334</v>
      </c>
      <c r="D2194" s="31" t="s">
        <v>474</v>
      </c>
      <c r="E2194" s="31" t="s">
        <v>475</v>
      </c>
      <c r="F2194" s="31" t="s">
        <v>1855</v>
      </c>
      <c r="G2194" s="26" t="s">
        <v>148</v>
      </c>
      <c r="H2194" s="31" t="s">
        <v>743</v>
      </c>
      <c r="I2194" s="31">
        <v>150</v>
      </c>
      <c r="J2194" s="31">
        <f>INDEX('LA lookup'!H:H,MATCH('Known to services raw data'!B2194,'LA lookup'!G:G,0))</f>
        <v>33477</v>
      </c>
      <c r="K2194" s="31">
        <v>148.87</v>
      </c>
      <c r="L2194" s="31" t="s">
        <v>2073</v>
      </c>
      <c r="M2194" s="31">
        <v>148.87</v>
      </c>
      <c r="N2194" s="31">
        <f t="shared" si="122"/>
        <v>0</v>
      </c>
    </row>
    <row r="2195" spans="1:14" x14ac:dyDescent="0.45">
      <c r="A2195" s="31" t="str">
        <f t="shared" si="121"/>
        <v>E08000012_Hospital admissions caused by unintentional and deliberate injuries in children (aged 0-4 years)_Number</v>
      </c>
      <c r="B2195" s="31" t="s">
        <v>347</v>
      </c>
      <c r="C2195" s="31" t="s">
        <v>348</v>
      </c>
      <c r="D2195" s="31" t="s">
        <v>474</v>
      </c>
      <c r="E2195" s="31" t="s">
        <v>475</v>
      </c>
      <c r="F2195" s="31" t="s">
        <v>1855</v>
      </c>
      <c r="G2195" s="26" t="s">
        <v>148</v>
      </c>
      <c r="H2195" s="31" t="s">
        <v>743</v>
      </c>
      <c r="I2195" s="31">
        <v>445</v>
      </c>
      <c r="J2195" s="31">
        <f>INDEX('LA lookup'!H:H,MATCH('Known to services raw data'!B2195,'LA lookup'!G:G,0))</f>
        <v>94902</v>
      </c>
      <c r="K2195" s="31">
        <v>149.94999999999999</v>
      </c>
      <c r="L2195" s="31" t="s">
        <v>2074</v>
      </c>
      <c r="M2195" s="31">
        <v>149.94999999999999</v>
      </c>
      <c r="N2195" s="31">
        <f t="shared" si="122"/>
        <v>0</v>
      </c>
    </row>
    <row r="2196" spans="1:14" x14ac:dyDescent="0.45">
      <c r="A2196" s="31" t="str">
        <f t="shared" si="121"/>
        <v>E08000013_Hospital admissions caused by unintentional and deliberate injuries in children (aged 0-4 years)_Number</v>
      </c>
      <c r="B2196" s="31" t="s">
        <v>416</v>
      </c>
      <c r="C2196" s="31" t="s">
        <v>417</v>
      </c>
      <c r="D2196" s="31" t="s">
        <v>474</v>
      </c>
      <c r="E2196" s="31" t="s">
        <v>475</v>
      </c>
      <c r="F2196" s="31" t="s">
        <v>1855</v>
      </c>
      <c r="G2196" s="26" t="s">
        <v>148</v>
      </c>
      <c r="H2196" s="31" t="s">
        <v>743</v>
      </c>
      <c r="I2196" s="31">
        <v>130</v>
      </c>
      <c r="J2196" s="31">
        <f>INDEX('LA lookup'!H:H,MATCH('Known to services raw data'!B2196,'LA lookup'!G:G,0))</f>
        <v>36785</v>
      </c>
      <c r="K2196" s="31">
        <v>126.43</v>
      </c>
      <c r="L2196" s="31" t="s">
        <v>2075</v>
      </c>
      <c r="M2196" s="31">
        <v>126.43</v>
      </c>
      <c r="N2196" s="31">
        <f t="shared" si="122"/>
        <v>0</v>
      </c>
    </row>
    <row r="2197" spans="1:14" x14ac:dyDescent="0.45">
      <c r="A2197" s="31" t="str">
        <f t="shared" si="121"/>
        <v>E08000014_Hospital admissions caused by unintentional and deliberate injuries in children (aged 0-4 years)_Number</v>
      </c>
      <c r="B2197" s="31" t="s">
        <v>399</v>
      </c>
      <c r="C2197" s="31" t="s">
        <v>400</v>
      </c>
      <c r="D2197" s="31" t="s">
        <v>474</v>
      </c>
      <c r="E2197" s="31" t="s">
        <v>475</v>
      </c>
      <c r="F2197" s="31" t="s">
        <v>1855</v>
      </c>
      <c r="G2197" s="26" t="s">
        <v>148</v>
      </c>
      <c r="H2197" s="31" t="s">
        <v>743</v>
      </c>
      <c r="I2197" s="31">
        <v>200</v>
      </c>
      <c r="J2197" s="31">
        <f>INDEX('LA lookup'!H:H,MATCH('Known to services raw data'!B2197,'LA lookup'!G:G,0))</f>
        <v>53833</v>
      </c>
      <c r="K2197" s="31">
        <v>138.49</v>
      </c>
      <c r="L2197" s="31" t="s">
        <v>2076</v>
      </c>
      <c r="M2197" s="31">
        <v>138.49</v>
      </c>
      <c r="N2197" s="31">
        <f t="shared" si="122"/>
        <v>0</v>
      </c>
    </row>
    <row r="2198" spans="1:14" x14ac:dyDescent="0.45">
      <c r="A2198" s="31" t="str">
        <f t="shared" si="121"/>
        <v>E08000015_Hospital admissions caused by unintentional and deliberate injuries in children (aged 0-4 years)_Number</v>
      </c>
      <c r="B2198" s="31" t="s">
        <v>464</v>
      </c>
      <c r="C2198" s="31" t="s">
        <v>465</v>
      </c>
      <c r="D2198" s="31" t="s">
        <v>474</v>
      </c>
      <c r="E2198" s="31" t="s">
        <v>475</v>
      </c>
      <c r="F2198" s="31" t="s">
        <v>1855</v>
      </c>
      <c r="G2198" s="26" t="s">
        <v>148</v>
      </c>
      <c r="H2198" s="31" t="s">
        <v>743</v>
      </c>
      <c r="I2198" s="31">
        <v>210</v>
      </c>
      <c r="J2198" s="31">
        <f>INDEX('LA lookup'!H:H,MATCH('Known to services raw data'!B2198,'LA lookup'!G:G,0))</f>
        <v>67576</v>
      </c>
      <c r="K2198" s="31">
        <v>116.34</v>
      </c>
      <c r="L2198" s="31" t="s">
        <v>2077</v>
      </c>
      <c r="M2198" s="31">
        <v>116.34</v>
      </c>
      <c r="N2198" s="31">
        <f t="shared" si="122"/>
        <v>0</v>
      </c>
    </row>
    <row r="2199" spans="1:14" x14ac:dyDescent="0.45">
      <c r="A2199" s="31" t="str">
        <f t="shared" si="121"/>
        <v>E08000016_Hospital admissions caused by unintentional and deliberate injuries in children (aged 0-4 years)_Number</v>
      </c>
      <c r="B2199" s="31" t="s">
        <v>236</v>
      </c>
      <c r="C2199" s="31" t="s">
        <v>237</v>
      </c>
      <c r="D2199" s="31" t="s">
        <v>474</v>
      </c>
      <c r="E2199" s="31" t="s">
        <v>475</v>
      </c>
      <c r="F2199" s="31" t="s">
        <v>1855</v>
      </c>
      <c r="G2199" s="26" t="s">
        <v>148</v>
      </c>
      <c r="H2199" s="31" t="s">
        <v>743</v>
      </c>
      <c r="I2199" s="31">
        <v>140</v>
      </c>
      <c r="J2199" s="31">
        <f>INDEX('LA lookup'!H:H,MATCH('Known to services raw data'!B2199,'LA lookup'!G:G,0))</f>
        <v>50727</v>
      </c>
      <c r="K2199" s="31">
        <v>98.4</v>
      </c>
      <c r="L2199" s="31" t="s">
        <v>2078</v>
      </c>
      <c r="M2199" s="31">
        <v>98.4</v>
      </c>
      <c r="N2199" s="31">
        <f t="shared" si="122"/>
        <v>0</v>
      </c>
    </row>
    <row r="2200" spans="1:14" x14ac:dyDescent="0.45">
      <c r="A2200" s="31" t="str">
        <f t="shared" si="121"/>
        <v>E08000017_Hospital admissions caused by unintentional and deliberate injuries in children (aged 0-4 years)_Number</v>
      </c>
      <c r="B2200" s="31" t="s">
        <v>293</v>
      </c>
      <c r="C2200" s="31" t="s">
        <v>294</v>
      </c>
      <c r="D2200" s="31" t="s">
        <v>474</v>
      </c>
      <c r="E2200" s="31" t="s">
        <v>475</v>
      </c>
      <c r="F2200" s="31" t="s">
        <v>1855</v>
      </c>
      <c r="G2200" s="26" t="s">
        <v>148</v>
      </c>
      <c r="H2200" s="31" t="s">
        <v>743</v>
      </c>
      <c r="I2200" s="31">
        <v>170</v>
      </c>
      <c r="J2200" s="31">
        <f>INDEX('LA lookup'!H:H,MATCH('Known to services raw data'!B2200,'LA lookup'!G:G,0))</f>
        <v>66448</v>
      </c>
      <c r="K2200" s="31">
        <v>93.06</v>
      </c>
      <c r="L2200" s="31" t="s">
        <v>2079</v>
      </c>
      <c r="M2200" s="31">
        <v>93.06</v>
      </c>
      <c r="N2200" s="31">
        <f t="shared" si="122"/>
        <v>0</v>
      </c>
    </row>
    <row r="2201" spans="1:14" x14ac:dyDescent="0.45">
      <c r="A2201" s="31" t="str">
        <f t="shared" si="121"/>
        <v>E08000018_Hospital admissions caused by unintentional and deliberate injuries in children (aged 0-4 years)_Number</v>
      </c>
      <c r="B2201" s="31" t="s">
        <v>393</v>
      </c>
      <c r="C2201" s="31" t="s">
        <v>394</v>
      </c>
      <c r="D2201" s="31" t="s">
        <v>474</v>
      </c>
      <c r="E2201" s="31" t="s">
        <v>475</v>
      </c>
      <c r="F2201" s="31" t="s">
        <v>1855</v>
      </c>
      <c r="G2201" s="26" t="s">
        <v>148</v>
      </c>
      <c r="H2201" s="31" t="s">
        <v>743</v>
      </c>
      <c r="I2201" s="31">
        <v>140</v>
      </c>
      <c r="J2201" s="31">
        <f>INDEX('LA lookup'!H:H,MATCH('Known to services raw data'!B2201,'LA lookup'!G:G,0))</f>
        <v>57196</v>
      </c>
      <c r="K2201" s="31">
        <v>88.43</v>
      </c>
      <c r="L2201" s="31" t="s">
        <v>2080</v>
      </c>
      <c r="M2201" s="31">
        <v>88.43</v>
      </c>
      <c r="N2201" s="31">
        <f t="shared" si="122"/>
        <v>0</v>
      </c>
    </row>
    <row r="2202" spans="1:14" x14ac:dyDescent="0.45">
      <c r="A2202" s="31" t="str">
        <f t="shared" si="121"/>
        <v>E08000019_Hospital admissions caused by unintentional and deliberate injuries in children (aged 0-4 years)_Number</v>
      </c>
      <c r="B2202" s="31" t="s">
        <v>401</v>
      </c>
      <c r="C2202" s="31" t="s">
        <v>402</v>
      </c>
      <c r="D2202" s="31" t="s">
        <v>474</v>
      </c>
      <c r="E2202" s="31" t="s">
        <v>475</v>
      </c>
      <c r="F2202" s="31" t="s">
        <v>1855</v>
      </c>
      <c r="G2202" s="26" t="s">
        <v>148</v>
      </c>
      <c r="H2202" s="31" t="s">
        <v>743</v>
      </c>
      <c r="I2202" s="31">
        <v>310</v>
      </c>
      <c r="J2202" s="31">
        <f>INDEX('LA lookup'!H:H,MATCH('Known to services raw data'!B2202,'LA lookup'!G:G,0))</f>
        <v>117497</v>
      </c>
      <c r="K2202" s="31">
        <v>94.8</v>
      </c>
      <c r="L2202" s="31" t="s">
        <v>2081</v>
      </c>
      <c r="M2202" s="31">
        <v>94.8</v>
      </c>
      <c r="N2202" s="31">
        <f t="shared" si="122"/>
        <v>0</v>
      </c>
    </row>
    <row r="2203" spans="1:14" x14ac:dyDescent="0.45">
      <c r="A2203" s="31" t="str">
        <f t="shared" si="121"/>
        <v>E08000021_Hospital admissions caused by unintentional and deliberate injuries in children (aged 0-4 years)_Number</v>
      </c>
      <c r="B2203" s="31" t="s">
        <v>357</v>
      </c>
      <c r="C2203" s="31" t="s">
        <v>358</v>
      </c>
      <c r="D2203" s="31" t="s">
        <v>474</v>
      </c>
      <c r="E2203" s="31" t="s">
        <v>475</v>
      </c>
      <c r="F2203" s="31" t="s">
        <v>1855</v>
      </c>
      <c r="G2203" s="26" t="s">
        <v>148</v>
      </c>
      <c r="H2203" s="31" t="s">
        <v>743</v>
      </c>
      <c r="I2203" s="31">
        <v>225</v>
      </c>
      <c r="J2203" s="31">
        <f>INDEX('LA lookup'!H:H,MATCH('Known to services raw data'!B2203,'LA lookup'!G:G,0))</f>
        <v>58056</v>
      </c>
      <c r="K2203" s="31">
        <v>135.30000000000001</v>
      </c>
      <c r="L2203" s="31" t="s">
        <v>2082</v>
      </c>
      <c r="M2203" s="31">
        <v>135.30000000000001</v>
      </c>
      <c r="N2203" s="31">
        <f t="shared" si="122"/>
        <v>0</v>
      </c>
    </row>
    <row r="2204" spans="1:14" x14ac:dyDescent="0.45">
      <c r="A2204" s="31" t="str">
        <f t="shared" si="121"/>
        <v>E08000022_Hospital admissions caused by unintentional and deliberate injuries in children (aged 0-4 years)_Number</v>
      </c>
      <c r="B2204" s="31" t="s">
        <v>524</v>
      </c>
      <c r="C2204" s="31" t="s">
        <v>525</v>
      </c>
      <c r="D2204" s="31" t="s">
        <v>474</v>
      </c>
      <c r="E2204" s="31" t="s">
        <v>475</v>
      </c>
      <c r="F2204" s="31" t="s">
        <v>1855</v>
      </c>
      <c r="G2204" s="26" t="s">
        <v>148</v>
      </c>
      <c r="H2204" s="31" t="s">
        <v>743</v>
      </c>
      <c r="I2204" s="31">
        <v>160</v>
      </c>
      <c r="J2204" s="31">
        <f>INDEX('LA lookup'!H:H,MATCH('Known to services raw data'!B2204,'LA lookup'!G:G,0))</f>
        <v>41360</v>
      </c>
      <c r="K2204" s="31">
        <v>139.47999999999999</v>
      </c>
      <c r="L2204" s="31" t="s">
        <v>2083</v>
      </c>
      <c r="M2204" s="31">
        <v>139.47999999999999</v>
      </c>
      <c r="N2204" s="31">
        <f t="shared" si="122"/>
        <v>0</v>
      </c>
    </row>
    <row r="2205" spans="1:14" x14ac:dyDescent="0.45">
      <c r="A2205" s="31" t="str">
        <f t="shared" si="121"/>
        <v>E08000023_Hospital admissions caused by unintentional and deliberate injuries in children (aged 0-4 years)_Number</v>
      </c>
      <c r="B2205" s="31" t="s">
        <v>410</v>
      </c>
      <c r="C2205" s="31" t="s">
        <v>411</v>
      </c>
      <c r="D2205" s="31" t="s">
        <v>474</v>
      </c>
      <c r="E2205" s="31" t="s">
        <v>475</v>
      </c>
      <c r="F2205" s="31" t="s">
        <v>1855</v>
      </c>
      <c r="G2205" s="26" t="s">
        <v>148</v>
      </c>
      <c r="H2205" s="31" t="s">
        <v>743</v>
      </c>
      <c r="I2205" s="31">
        <v>145</v>
      </c>
      <c r="J2205" s="31">
        <f>INDEX('LA lookup'!H:H,MATCH('Known to services raw data'!B2205,'LA lookup'!G:G,0))</f>
        <v>29920</v>
      </c>
      <c r="K2205" s="31">
        <v>173.47</v>
      </c>
      <c r="L2205" s="31" t="s">
        <v>2084</v>
      </c>
      <c r="M2205" s="31">
        <v>173.47</v>
      </c>
      <c r="N2205" s="31">
        <f t="shared" si="122"/>
        <v>0</v>
      </c>
    </row>
    <row r="2206" spans="1:14" x14ac:dyDescent="0.45">
      <c r="A2206" s="31" t="str">
        <f t="shared" si="121"/>
        <v>E08000024_Hospital admissions caused by unintentional and deliberate injuries in children (aged 0-4 years)_Number</v>
      </c>
      <c r="B2206" s="31" t="s">
        <v>428</v>
      </c>
      <c r="C2206" s="31" t="s">
        <v>429</v>
      </c>
      <c r="D2206" s="31" t="s">
        <v>474</v>
      </c>
      <c r="E2206" s="31" t="s">
        <v>475</v>
      </c>
      <c r="F2206" s="31" t="s">
        <v>1855</v>
      </c>
      <c r="G2206" s="26" t="s">
        <v>148</v>
      </c>
      <c r="H2206" s="31" t="s">
        <v>743</v>
      </c>
      <c r="I2206" s="31">
        <v>305</v>
      </c>
      <c r="J2206" s="31">
        <f>INDEX('LA lookup'!H:H,MATCH('Known to services raw data'!B2206,'LA lookup'!G:G,0))</f>
        <v>54563</v>
      </c>
      <c r="K2206" s="31">
        <v>203.96</v>
      </c>
      <c r="L2206" s="31" t="s">
        <v>2085</v>
      </c>
      <c r="M2206" s="31">
        <v>203.96</v>
      </c>
      <c r="N2206" s="31">
        <f t="shared" si="122"/>
        <v>0</v>
      </c>
    </row>
    <row r="2207" spans="1:14" x14ac:dyDescent="0.45">
      <c r="A2207" s="31" t="str">
        <f t="shared" si="121"/>
        <v>E08000025_Hospital admissions caused by unintentional and deliberate injuries in children (aged 0-4 years)_Number</v>
      </c>
      <c r="B2207" s="31" t="s">
        <v>245</v>
      </c>
      <c r="C2207" s="31" t="s">
        <v>246</v>
      </c>
      <c r="D2207" s="31" t="s">
        <v>474</v>
      </c>
      <c r="E2207" s="31" t="s">
        <v>475</v>
      </c>
      <c r="F2207" s="31" t="s">
        <v>1855</v>
      </c>
      <c r="G2207" s="26" t="s">
        <v>148</v>
      </c>
      <c r="H2207" s="31" t="s">
        <v>743</v>
      </c>
      <c r="I2207" s="31">
        <v>1195</v>
      </c>
      <c r="J2207" s="31">
        <f>INDEX('LA lookup'!H:H,MATCH('Known to services raw data'!B2207,'LA lookup'!G:G,0))</f>
        <v>288388</v>
      </c>
      <c r="K2207" s="31">
        <v>143.05000000000001</v>
      </c>
      <c r="L2207" s="31" t="s">
        <v>2086</v>
      </c>
      <c r="M2207" s="31">
        <v>143.05000000000001</v>
      </c>
      <c r="N2207" s="31">
        <f t="shared" si="122"/>
        <v>0</v>
      </c>
    </row>
    <row r="2208" spans="1:14" x14ac:dyDescent="0.45">
      <c r="A2208" s="31" t="str">
        <f t="shared" si="121"/>
        <v>E08000026_Hospital admissions caused by unintentional and deliberate injuries in children (aged 0-4 years)_Number</v>
      </c>
      <c r="B2208" s="31" t="s">
        <v>283</v>
      </c>
      <c r="C2208" s="31" t="s">
        <v>284</v>
      </c>
      <c r="D2208" s="31" t="s">
        <v>474</v>
      </c>
      <c r="E2208" s="31" t="s">
        <v>475</v>
      </c>
      <c r="F2208" s="31" t="s">
        <v>1855</v>
      </c>
      <c r="G2208" s="26" t="s">
        <v>148</v>
      </c>
      <c r="H2208" s="31" t="s">
        <v>743</v>
      </c>
      <c r="I2208" s="31">
        <v>550</v>
      </c>
      <c r="J2208" s="31">
        <f>INDEX('LA lookup'!H:H,MATCH('Known to services raw data'!B2208,'LA lookup'!G:G,0))</f>
        <v>78994</v>
      </c>
      <c r="K2208" s="31">
        <v>238.43</v>
      </c>
      <c r="L2208" s="31" t="s">
        <v>2087</v>
      </c>
      <c r="M2208" s="31">
        <v>238.43</v>
      </c>
      <c r="N2208" s="31">
        <f t="shared" si="122"/>
        <v>0</v>
      </c>
    </row>
    <row r="2209" spans="1:14" x14ac:dyDescent="0.45">
      <c r="A2209" s="31" t="str">
        <f t="shared" si="121"/>
        <v>E08000027_Hospital admissions caused by unintentional and deliberate injuries in children (aged 0-4 years)_Number</v>
      </c>
      <c r="B2209" s="31" t="s">
        <v>297</v>
      </c>
      <c r="C2209" s="31" t="s">
        <v>298</v>
      </c>
      <c r="D2209" s="31" t="s">
        <v>474</v>
      </c>
      <c r="E2209" s="31" t="s">
        <v>475</v>
      </c>
      <c r="F2209" s="31" t="s">
        <v>1855</v>
      </c>
      <c r="G2209" s="26" t="s">
        <v>148</v>
      </c>
      <c r="H2209" s="31" t="s">
        <v>743</v>
      </c>
      <c r="I2209" s="31">
        <v>185</v>
      </c>
      <c r="J2209" s="31">
        <f>INDEX('LA lookup'!H:H,MATCH('Known to services raw data'!B2209,'LA lookup'!G:G,0))</f>
        <v>69265</v>
      </c>
      <c r="K2209" s="31">
        <v>96.85</v>
      </c>
      <c r="L2209" s="31" t="s">
        <v>2088</v>
      </c>
      <c r="M2209" s="31">
        <v>96.85</v>
      </c>
      <c r="N2209" s="31">
        <f t="shared" si="122"/>
        <v>0</v>
      </c>
    </row>
    <row r="2210" spans="1:14" x14ac:dyDescent="0.45">
      <c r="A2210" s="31" t="str">
        <f t="shared" si="121"/>
        <v>E08000028_Hospital admissions caused by unintentional and deliberate injuries in children (aged 0-4 years)_Number</v>
      </c>
      <c r="B2210" s="31" t="s">
        <v>397</v>
      </c>
      <c r="C2210" s="31" t="s">
        <v>398</v>
      </c>
      <c r="D2210" s="31" t="s">
        <v>474</v>
      </c>
      <c r="E2210" s="31" t="s">
        <v>475</v>
      </c>
      <c r="F2210" s="31" t="s">
        <v>1855</v>
      </c>
      <c r="G2210" s="26" t="s">
        <v>148</v>
      </c>
      <c r="H2210" s="31" t="s">
        <v>743</v>
      </c>
      <c r="I2210" s="31">
        <v>305</v>
      </c>
      <c r="J2210" s="31">
        <f>INDEX('LA lookup'!H:H,MATCH('Known to services raw data'!B2210,'LA lookup'!G:G,0))</f>
        <v>81920</v>
      </c>
      <c r="K2210" s="31">
        <v>128.30000000000001</v>
      </c>
      <c r="L2210" s="31" t="s">
        <v>2089</v>
      </c>
      <c r="M2210" s="31">
        <v>128.30000000000001</v>
      </c>
      <c r="N2210" s="31">
        <f t="shared" si="122"/>
        <v>0</v>
      </c>
    </row>
    <row r="2211" spans="1:14" x14ac:dyDescent="0.45">
      <c r="A2211" s="31" t="str">
        <f t="shared" si="121"/>
        <v>E08000029_Hospital admissions caused by unintentional and deliberate injuries in children (aged 0-4 years)_Number</v>
      </c>
      <c r="B2211" s="31" t="s">
        <v>516</v>
      </c>
      <c r="C2211" s="31" t="s">
        <v>517</v>
      </c>
      <c r="D2211" s="31" t="s">
        <v>474</v>
      </c>
      <c r="E2211" s="31" t="s">
        <v>475</v>
      </c>
      <c r="F2211" s="31" t="s">
        <v>1855</v>
      </c>
      <c r="G2211" s="26" t="s">
        <v>148</v>
      </c>
      <c r="H2211" s="31" t="s">
        <v>743</v>
      </c>
      <c r="I2211" s="31">
        <v>175</v>
      </c>
      <c r="J2211" s="31">
        <f>INDEX('LA lookup'!H:H,MATCH('Known to services raw data'!B2211,'LA lookup'!G:G,0))</f>
        <v>46946</v>
      </c>
      <c r="K2211" s="31">
        <v>141.21</v>
      </c>
      <c r="L2211" s="31" t="s">
        <v>2090</v>
      </c>
      <c r="M2211" s="31">
        <v>141.21</v>
      </c>
      <c r="N2211" s="31">
        <f t="shared" si="122"/>
        <v>0</v>
      </c>
    </row>
    <row r="2212" spans="1:14" x14ac:dyDescent="0.45">
      <c r="A2212" s="31" t="str">
        <f t="shared" si="121"/>
        <v>E08000030_Hospital admissions caused by unintentional and deliberate injuries in children (aged 0-4 years)_Number</v>
      </c>
      <c r="B2212" s="31" t="s">
        <v>446</v>
      </c>
      <c r="C2212" s="31" t="s">
        <v>447</v>
      </c>
      <c r="D2212" s="31" t="s">
        <v>474</v>
      </c>
      <c r="E2212" s="31" t="s">
        <v>475</v>
      </c>
      <c r="F2212" s="31" t="s">
        <v>1855</v>
      </c>
      <c r="G2212" s="26" t="s">
        <v>148</v>
      </c>
      <c r="H2212" s="31" t="s">
        <v>743</v>
      </c>
      <c r="I2212" s="31">
        <v>195</v>
      </c>
      <c r="J2212" s="31">
        <f>INDEX('LA lookup'!H:H,MATCH('Known to services raw data'!B2212,'LA lookup'!G:G,0))</f>
        <v>68157</v>
      </c>
      <c r="K2212" s="31">
        <v>99.24</v>
      </c>
      <c r="L2212" s="31" t="s">
        <v>2091</v>
      </c>
      <c r="M2212" s="31">
        <v>99.24</v>
      </c>
      <c r="N2212" s="31">
        <f t="shared" si="122"/>
        <v>0</v>
      </c>
    </row>
    <row r="2213" spans="1:14" x14ac:dyDescent="0.45">
      <c r="A2213" s="31" t="str">
        <f t="shared" si="121"/>
        <v>E08000031_Hospital admissions caused by unintentional and deliberate injuries in children (aged 0-4 years)_Number</v>
      </c>
      <c r="B2213" s="31" t="s">
        <v>468</v>
      </c>
      <c r="C2213" s="31" t="s">
        <v>469</v>
      </c>
      <c r="D2213" s="31" t="s">
        <v>474</v>
      </c>
      <c r="E2213" s="31" t="s">
        <v>475</v>
      </c>
      <c r="F2213" s="31" t="s">
        <v>1855</v>
      </c>
      <c r="G2213" s="26" t="s">
        <v>148</v>
      </c>
      <c r="H2213" s="31" t="s">
        <v>743</v>
      </c>
      <c r="I2213" s="31">
        <v>180</v>
      </c>
      <c r="J2213" s="31">
        <f>INDEX('LA lookup'!H:H,MATCH('Known to services raw data'!B2213,'LA lookup'!G:G,0))</f>
        <v>61244</v>
      </c>
      <c r="K2213" s="31">
        <v>99.86</v>
      </c>
      <c r="L2213" s="31" t="s">
        <v>2092</v>
      </c>
      <c r="M2213" s="31">
        <v>99.86</v>
      </c>
      <c r="N2213" s="31">
        <f t="shared" si="122"/>
        <v>0</v>
      </c>
    </row>
    <row r="2214" spans="1:14" x14ac:dyDescent="0.45">
      <c r="A2214" s="31" t="str">
        <f t="shared" si="121"/>
        <v>E08000032_Hospital admissions caused by unintentional and deliberate injuries in children (aged 0-4 years)_Number</v>
      </c>
      <c r="B2214" s="31" t="s">
        <v>259</v>
      </c>
      <c r="C2214" s="31" t="s">
        <v>260</v>
      </c>
      <c r="D2214" s="31" t="s">
        <v>474</v>
      </c>
      <c r="E2214" s="31" t="s">
        <v>475</v>
      </c>
      <c r="F2214" s="31" t="s">
        <v>1855</v>
      </c>
      <c r="G2214" s="26" t="s">
        <v>148</v>
      </c>
      <c r="H2214" s="31" t="s">
        <v>743</v>
      </c>
      <c r="I2214" s="31">
        <v>645</v>
      </c>
      <c r="J2214" s="31">
        <f>INDEX('LA lookup'!H:H,MATCH('Known to services raw data'!B2214,'LA lookup'!G:G,0))</f>
        <v>142005</v>
      </c>
      <c r="K2214" s="31">
        <v>162.44999999999999</v>
      </c>
      <c r="L2214" s="31" t="s">
        <v>2093</v>
      </c>
      <c r="M2214" s="31">
        <v>162.44999999999999</v>
      </c>
      <c r="N2214" s="31">
        <f t="shared" si="122"/>
        <v>0</v>
      </c>
    </row>
    <row r="2215" spans="1:14" x14ac:dyDescent="0.45">
      <c r="A2215" s="31" t="str">
        <f t="shared" si="121"/>
        <v>E08000033_Hospital admissions caused by unintentional and deliberate injuries in children (aged 0-4 years)_Number</v>
      </c>
      <c r="B2215" s="31" t="s">
        <v>273</v>
      </c>
      <c r="C2215" s="31" t="s">
        <v>274</v>
      </c>
      <c r="D2215" s="31" t="s">
        <v>474</v>
      </c>
      <c r="E2215" s="31" t="s">
        <v>475</v>
      </c>
      <c r="F2215" s="31" t="s">
        <v>1855</v>
      </c>
      <c r="G2215" s="26" t="s">
        <v>148</v>
      </c>
      <c r="H2215" s="31" t="s">
        <v>743</v>
      </c>
      <c r="I2215" s="31">
        <v>200</v>
      </c>
      <c r="J2215" s="31">
        <f>INDEX('LA lookup'!H:H,MATCH('Known to services raw data'!B2215,'LA lookup'!G:G,0))</f>
        <v>46021</v>
      </c>
      <c r="K2215" s="31">
        <v>160.66999999999999</v>
      </c>
      <c r="L2215" s="31" t="s">
        <v>2094</v>
      </c>
      <c r="M2215" s="31">
        <v>160.66999999999999</v>
      </c>
      <c r="N2215" s="31">
        <f t="shared" si="122"/>
        <v>0</v>
      </c>
    </row>
    <row r="2216" spans="1:14" x14ac:dyDescent="0.45">
      <c r="A2216" s="31" t="str">
        <f t="shared" si="121"/>
        <v>E08000034_Hospital admissions caused by unintentional and deliberate injuries in children (aged 0-4 years)_Number</v>
      </c>
      <c r="B2216" s="31" t="s">
        <v>331</v>
      </c>
      <c r="C2216" s="31" t="s">
        <v>332</v>
      </c>
      <c r="D2216" s="31" t="s">
        <v>474</v>
      </c>
      <c r="E2216" s="31" t="s">
        <v>475</v>
      </c>
      <c r="F2216" s="31" t="s">
        <v>1855</v>
      </c>
      <c r="G2216" s="26" t="s">
        <v>148</v>
      </c>
      <c r="H2216" s="31" t="s">
        <v>743</v>
      </c>
      <c r="I2216" s="31">
        <v>330</v>
      </c>
      <c r="J2216" s="31">
        <f>INDEX('LA lookup'!H:H,MATCH('Known to services raw data'!B2216,'LA lookup'!G:G,0))</f>
        <v>100174</v>
      </c>
      <c r="K2216" s="31">
        <v>120.24</v>
      </c>
      <c r="L2216" s="31" t="s">
        <v>2095</v>
      </c>
      <c r="M2216" s="31">
        <v>120.24</v>
      </c>
      <c r="N2216" s="31">
        <f t="shared" si="122"/>
        <v>0</v>
      </c>
    </row>
    <row r="2217" spans="1:14" x14ac:dyDescent="0.45">
      <c r="A2217" s="31" t="str">
        <f t="shared" si="121"/>
        <v>E08000035_Hospital admissions caused by unintentional and deliberate injuries in children (aged 0-4 years)_Number</v>
      </c>
      <c r="B2217" s="31" t="s">
        <v>339</v>
      </c>
      <c r="C2217" s="31" t="s">
        <v>340</v>
      </c>
      <c r="D2217" s="31" t="s">
        <v>474</v>
      </c>
      <c r="E2217" s="31" t="s">
        <v>475</v>
      </c>
      <c r="F2217" s="31" t="s">
        <v>1855</v>
      </c>
      <c r="G2217" s="26" t="s">
        <v>148</v>
      </c>
      <c r="H2217" s="31" t="s">
        <v>743</v>
      </c>
      <c r="I2217" s="31">
        <v>550</v>
      </c>
      <c r="J2217" s="31">
        <f>INDEX('LA lookup'!H:H,MATCH('Known to services raw data'!B2217,'LA lookup'!G:G,0))</f>
        <v>168176</v>
      </c>
      <c r="K2217" s="31">
        <v>108.92</v>
      </c>
      <c r="L2217" s="31" t="s">
        <v>2096</v>
      </c>
      <c r="M2217" s="31">
        <v>108.92</v>
      </c>
      <c r="N2217" s="31">
        <f t="shared" si="122"/>
        <v>0</v>
      </c>
    </row>
    <row r="2218" spans="1:14" x14ac:dyDescent="0.45">
      <c r="A2218" s="31" t="str">
        <f t="shared" si="121"/>
        <v>E08000036_Hospital admissions caused by unintentional and deliberate injuries in children (aged 0-4 years)_Number</v>
      </c>
      <c r="B2218" s="31" t="s">
        <v>444</v>
      </c>
      <c r="C2218" s="31" t="s">
        <v>445</v>
      </c>
      <c r="D2218" s="31" t="s">
        <v>474</v>
      </c>
      <c r="E2218" s="31" t="s">
        <v>475</v>
      </c>
      <c r="F2218" s="31" t="s">
        <v>1855</v>
      </c>
      <c r="G2218" s="26" t="s">
        <v>148</v>
      </c>
      <c r="H2218" s="31" t="s">
        <v>743</v>
      </c>
      <c r="I2218" s="31">
        <v>320</v>
      </c>
      <c r="J2218" s="31">
        <f>INDEX('LA lookup'!H:H,MATCH('Known to services raw data'!B2218,'LA lookup'!G:G,0))</f>
        <v>72893</v>
      </c>
      <c r="K2218" s="31">
        <v>151.31</v>
      </c>
      <c r="L2218" s="31" t="s">
        <v>2097</v>
      </c>
      <c r="M2218" s="31">
        <v>151.31</v>
      </c>
      <c r="N2218" s="31">
        <f t="shared" si="122"/>
        <v>0</v>
      </c>
    </row>
    <row r="2219" spans="1:14" x14ac:dyDescent="0.45">
      <c r="A2219" s="31" t="str">
        <f t="shared" si="121"/>
        <v>E08000020_Hospital admissions caused by unintentional and deliberate injuries in children (aged 0-4 years)_Number</v>
      </c>
      <c r="B2219" s="31" t="s">
        <v>305</v>
      </c>
      <c r="C2219" s="31" t="s">
        <v>306</v>
      </c>
      <c r="D2219" s="31" t="s">
        <v>474</v>
      </c>
      <c r="E2219" s="31" t="s">
        <v>475</v>
      </c>
      <c r="F2219" s="31" t="s">
        <v>1855</v>
      </c>
      <c r="G2219" s="26" t="s">
        <v>148</v>
      </c>
      <c r="H2219" s="31" t="s">
        <v>743</v>
      </c>
      <c r="I2219" s="31">
        <v>150</v>
      </c>
      <c r="J2219" s="31">
        <f>INDEX('LA lookup'!H:H,MATCH('Known to services raw data'!B2219,'LA lookup'!G:G,0))</f>
        <v>39605</v>
      </c>
      <c r="K2219" s="31">
        <v>138.16</v>
      </c>
      <c r="L2219" s="31" t="s">
        <v>2098</v>
      </c>
      <c r="M2219" s="31">
        <v>138.16</v>
      </c>
      <c r="N2219" s="31">
        <f t="shared" si="122"/>
        <v>0</v>
      </c>
    </row>
    <row r="2220" spans="1:14" x14ac:dyDescent="0.45">
      <c r="A2220" s="31" t="str">
        <f t="shared" si="121"/>
        <v>E09000002_Hospital admissions caused by unintentional and deliberate injuries in children (aged 0-4 years)_Number</v>
      </c>
      <c r="B2220" s="31" t="s">
        <v>227</v>
      </c>
      <c r="C2220" s="31" t="s">
        <v>228</v>
      </c>
      <c r="D2220" s="31" t="s">
        <v>474</v>
      </c>
      <c r="E2220" s="31" t="s">
        <v>475</v>
      </c>
      <c r="F2220" s="31" t="s">
        <v>1855</v>
      </c>
      <c r="G2220" s="26" t="s">
        <v>148</v>
      </c>
      <c r="H2220" s="31" t="s">
        <v>743</v>
      </c>
      <c r="I2220" s="31">
        <v>130</v>
      </c>
      <c r="J2220" s="31">
        <f>INDEX('LA lookup'!H:H,MATCH('Known to services raw data'!B2220,'LA lookup'!G:G,0))</f>
        <v>63401</v>
      </c>
      <c r="K2220" s="31">
        <v>66.599999999999994</v>
      </c>
      <c r="L2220" s="31" t="s">
        <v>2099</v>
      </c>
      <c r="M2220" s="31">
        <v>66.599999999999994</v>
      </c>
      <c r="N2220" s="31">
        <f t="shared" si="122"/>
        <v>0</v>
      </c>
    </row>
    <row r="2221" spans="1:14" x14ac:dyDescent="0.45">
      <c r="A2221" s="31" t="str">
        <f t="shared" si="121"/>
        <v>E09000003_Hospital admissions caused by unintentional and deliberate injuries in children (aged 0-4 years)_Number</v>
      </c>
      <c r="B2221" s="31" t="s">
        <v>233</v>
      </c>
      <c r="C2221" s="31" t="s">
        <v>234</v>
      </c>
      <c r="D2221" s="31" t="s">
        <v>474</v>
      </c>
      <c r="E2221" s="31" t="s">
        <v>475</v>
      </c>
      <c r="F2221" s="31" t="s">
        <v>1855</v>
      </c>
      <c r="G2221" s="26" t="s">
        <v>148</v>
      </c>
      <c r="H2221" s="31" t="s">
        <v>743</v>
      </c>
      <c r="I2221" s="31">
        <v>175</v>
      </c>
      <c r="J2221" s="31">
        <f>INDEX('LA lookup'!H:H,MATCH('Known to services raw data'!B2221,'LA lookup'!G:G,0))</f>
        <v>92701</v>
      </c>
      <c r="K2221" s="31">
        <v>66.010000000000005</v>
      </c>
      <c r="L2221" s="31" t="s">
        <v>2100</v>
      </c>
      <c r="M2221" s="31">
        <v>66.010000000000005</v>
      </c>
      <c r="N2221" s="31">
        <f t="shared" si="122"/>
        <v>0</v>
      </c>
    </row>
    <row r="2222" spans="1:14" x14ac:dyDescent="0.45">
      <c r="A2222" s="31" t="str">
        <f t="shared" si="121"/>
        <v>E09000004_Hospital admissions caused by unintentional and deliberate injuries in children (aged 0-4 years)_Number</v>
      </c>
      <c r="B2222" s="31" t="s">
        <v>242</v>
      </c>
      <c r="C2222" s="31" t="s">
        <v>243</v>
      </c>
      <c r="D2222" s="31" t="s">
        <v>474</v>
      </c>
      <c r="E2222" s="31" t="s">
        <v>475</v>
      </c>
      <c r="F2222" s="31" t="s">
        <v>1855</v>
      </c>
      <c r="G2222" s="26" t="s">
        <v>148</v>
      </c>
      <c r="H2222" s="31" t="s">
        <v>743</v>
      </c>
      <c r="I2222" s="31">
        <v>150</v>
      </c>
      <c r="J2222" s="31">
        <f>INDEX('LA lookup'!H:H,MATCH('Known to services raw data'!B2222,'LA lookup'!G:G,0))</f>
        <v>56853</v>
      </c>
      <c r="K2222" s="31">
        <v>93.81</v>
      </c>
      <c r="L2222" s="31" t="s">
        <v>2101</v>
      </c>
      <c r="M2222" s="31">
        <v>93.81</v>
      </c>
      <c r="N2222" s="31">
        <f t="shared" si="122"/>
        <v>0</v>
      </c>
    </row>
    <row r="2223" spans="1:14" x14ac:dyDescent="0.45">
      <c r="A2223" s="31" t="str">
        <f t="shared" si="121"/>
        <v>E09000005_Hospital admissions caused by unintentional and deliberate injuries in children (aged 0-4 years)_Number</v>
      </c>
      <c r="B2223" s="31" t="s">
        <v>261</v>
      </c>
      <c r="C2223" s="31" t="s">
        <v>262</v>
      </c>
      <c r="D2223" s="31" t="s">
        <v>474</v>
      </c>
      <c r="E2223" s="31" t="s">
        <v>475</v>
      </c>
      <c r="F2223" s="31" t="s">
        <v>1855</v>
      </c>
      <c r="G2223" s="26" t="s">
        <v>148</v>
      </c>
      <c r="H2223" s="31" t="s">
        <v>743</v>
      </c>
      <c r="I2223" s="31">
        <v>170</v>
      </c>
      <c r="J2223" s="31">
        <f>INDEX('LA lookup'!H:H,MATCH('Known to services raw data'!B2223,'LA lookup'!G:G,0))</f>
        <v>77893</v>
      </c>
      <c r="K2223" s="31">
        <v>69.16</v>
      </c>
      <c r="L2223" s="31" t="s">
        <v>2102</v>
      </c>
      <c r="M2223" s="31">
        <v>69.16</v>
      </c>
      <c r="N2223" s="31">
        <f t="shared" si="122"/>
        <v>0</v>
      </c>
    </row>
    <row r="2224" spans="1:14" x14ac:dyDescent="0.45">
      <c r="A2224" s="31" t="str">
        <f t="shared" si="121"/>
        <v>E09000006_Hospital admissions caused by unintentional and deliberate injuries in children (aged 0-4 years)_Number</v>
      </c>
      <c r="B2224" s="31" t="s">
        <v>267</v>
      </c>
      <c r="C2224" s="31" t="s">
        <v>268</v>
      </c>
      <c r="D2224" s="31" t="s">
        <v>474</v>
      </c>
      <c r="E2224" s="31" t="s">
        <v>475</v>
      </c>
      <c r="F2224" s="31" t="s">
        <v>1855</v>
      </c>
      <c r="G2224" s="26" t="s">
        <v>148</v>
      </c>
      <c r="H2224" s="31" t="s">
        <v>743</v>
      </c>
      <c r="I2224" s="31">
        <v>130</v>
      </c>
      <c r="J2224" s="31">
        <f>INDEX('LA lookup'!H:H,MATCH('Known to services raw data'!B2224,'LA lookup'!G:G,0))</f>
        <v>75055</v>
      </c>
      <c r="K2224" s="31">
        <v>60.3</v>
      </c>
      <c r="L2224" s="31" t="s">
        <v>2103</v>
      </c>
      <c r="M2224" s="31">
        <v>60.3</v>
      </c>
      <c r="N2224" s="31">
        <f t="shared" si="122"/>
        <v>0</v>
      </c>
    </row>
    <row r="2225" spans="1:14" x14ac:dyDescent="0.45">
      <c r="A2225" s="31" t="str">
        <f t="shared" si="121"/>
        <v>E09000007_Hospital admissions caused by unintentional and deliberate injuries in children (aged 0-4 years)_Number</v>
      </c>
      <c r="B2225" s="31" t="s">
        <v>277</v>
      </c>
      <c r="C2225" s="31" t="s">
        <v>278</v>
      </c>
      <c r="D2225" s="31" t="s">
        <v>474</v>
      </c>
      <c r="E2225" s="31" t="s">
        <v>475</v>
      </c>
      <c r="F2225" s="31" t="s">
        <v>1855</v>
      </c>
      <c r="G2225" s="26" t="s">
        <v>148</v>
      </c>
      <c r="H2225" s="31" t="s">
        <v>743</v>
      </c>
      <c r="I2225" s="31">
        <v>105</v>
      </c>
      <c r="J2225" s="31">
        <f>INDEX('LA lookup'!H:H,MATCH('Known to services raw data'!B2225,'LA lookup'!G:G,0))</f>
        <v>50983</v>
      </c>
      <c r="K2225" s="31">
        <v>74.790000000000006</v>
      </c>
      <c r="L2225" s="31" t="s">
        <v>2104</v>
      </c>
      <c r="M2225" s="31">
        <v>74.790000000000006</v>
      </c>
      <c r="N2225" s="31">
        <f t="shared" si="122"/>
        <v>0</v>
      </c>
    </row>
    <row r="2226" spans="1:14" x14ac:dyDescent="0.45">
      <c r="A2226" s="31" t="str">
        <f t="shared" si="121"/>
        <v>E09000008_Hospital admissions caused by unintentional and deliberate injuries in children (aged 0-4 years)_Number</v>
      </c>
      <c r="B2226" s="31" t="s">
        <v>486</v>
      </c>
      <c r="C2226" s="31" t="s">
        <v>487</v>
      </c>
      <c r="D2226" s="31" t="s">
        <v>474</v>
      </c>
      <c r="E2226" s="31" t="s">
        <v>475</v>
      </c>
      <c r="F2226" s="31" t="s">
        <v>1855</v>
      </c>
      <c r="G2226" s="26" t="s">
        <v>148</v>
      </c>
      <c r="H2226" s="31" t="s">
        <v>743</v>
      </c>
      <c r="I2226" s="31">
        <v>225</v>
      </c>
      <c r="J2226" s="31">
        <f>INDEX('LA lookup'!H:H,MATCH('Known to services raw data'!B2226,'LA lookup'!G:G,0))</f>
        <v>94702</v>
      </c>
      <c r="K2226" s="31">
        <v>80.430000000000007</v>
      </c>
      <c r="L2226" s="31" t="s">
        <v>2105</v>
      </c>
      <c r="M2226" s="31">
        <v>80.430000000000007</v>
      </c>
      <c r="N2226" s="31">
        <f t="shared" si="122"/>
        <v>0</v>
      </c>
    </row>
    <row r="2227" spans="1:14" x14ac:dyDescent="0.45">
      <c r="A2227" s="31" t="str">
        <f t="shared" si="121"/>
        <v>E09000009_Hospital admissions caused by unintentional and deliberate injuries in children (aged 0-4 years)_Number</v>
      </c>
      <c r="B2227" s="31" t="s">
        <v>509</v>
      </c>
      <c r="C2227" s="31" t="s">
        <v>510</v>
      </c>
      <c r="D2227" s="31" t="s">
        <v>474</v>
      </c>
      <c r="E2227" s="31" t="s">
        <v>475</v>
      </c>
      <c r="F2227" s="31" t="s">
        <v>1855</v>
      </c>
      <c r="G2227" s="26" t="s">
        <v>148</v>
      </c>
      <c r="H2227" s="31" t="s">
        <v>743</v>
      </c>
      <c r="I2227" s="31">
        <v>190</v>
      </c>
      <c r="J2227" s="31">
        <f>INDEX('LA lookup'!H:H,MATCH('Known to services raw data'!B2227,'LA lookup'!G:G,0))</f>
        <v>81732</v>
      </c>
      <c r="K2227" s="31">
        <v>77.239999999999995</v>
      </c>
      <c r="L2227" s="31" t="s">
        <v>2106</v>
      </c>
      <c r="M2227" s="31">
        <v>77.239999999999995</v>
      </c>
      <c r="N2227" s="31">
        <f t="shared" si="122"/>
        <v>0</v>
      </c>
    </row>
    <row r="2228" spans="1:14" x14ac:dyDescent="0.45">
      <c r="A2228" s="31" t="str">
        <f t="shared" si="121"/>
        <v>E09000010_Hospital admissions caused by unintentional and deliberate injuries in children (aged 0-4 years)_Number</v>
      </c>
      <c r="B2228" s="31" t="s">
        <v>301</v>
      </c>
      <c r="C2228" s="31" t="s">
        <v>302</v>
      </c>
      <c r="D2228" s="31" t="s">
        <v>474</v>
      </c>
      <c r="E2228" s="31" t="s">
        <v>475</v>
      </c>
      <c r="F2228" s="31" t="s">
        <v>1855</v>
      </c>
      <c r="G2228" s="26" t="s">
        <v>148</v>
      </c>
      <c r="H2228" s="31" t="s">
        <v>743</v>
      </c>
      <c r="I2228" s="31">
        <v>250</v>
      </c>
      <c r="J2228" s="31">
        <f>INDEX('LA lookup'!H:H,MATCH('Known to services raw data'!B2228,'LA lookup'!G:G,0))</f>
        <v>84497</v>
      </c>
      <c r="K2228" s="31">
        <v>102.79</v>
      </c>
      <c r="L2228" s="31" t="s">
        <v>2107</v>
      </c>
      <c r="M2228" s="31">
        <v>102.79</v>
      </c>
      <c r="N2228" s="31">
        <f t="shared" si="122"/>
        <v>0</v>
      </c>
    </row>
    <row r="2229" spans="1:14" x14ac:dyDescent="0.45">
      <c r="A2229" s="31" t="str">
        <f t="shared" si="121"/>
        <v>E09000011_Hospital admissions caused by unintentional and deliberate injuries in children (aged 0-4 years)_Number</v>
      </c>
      <c r="B2229" s="31" t="s">
        <v>518</v>
      </c>
      <c r="C2229" s="31" t="s">
        <v>519</v>
      </c>
      <c r="D2229" s="31" t="s">
        <v>474</v>
      </c>
      <c r="E2229" s="31" t="s">
        <v>475</v>
      </c>
      <c r="F2229" s="31" t="s">
        <v>1855</v>
      </c>
      <c r="G2229" s="26" t="s">
        <v>148</v>
      </c>
      <c r="H2229" s="31" t="s">
        <v>743</v>
      </c>
      <c r="I2229" s="31">
        <v>175</v>
      </c>
      <c r="J2229" s="31">
        <f>INDEX('LA lookup'!H:H,MATCH('Known to services raw data'!B2229,'LA lookup'!G:G,0))</f>
        <v>68917</v>
      </c>
      <c r="K2229" s="31">
        <v>79.72</v>
      </c>
      <c r="L2229" s="31" t="s">
        <v>2108</v>
      </c>
      <c r="M2229" s="31">
        <v>79.72</v>
      </c>
      <c r="N2229" s="31">
        <f t="shared" si="122"/>
        <v>0</v>
      </c>
    </row>
    <row r="2230" spans="1:14" x14ac:dyDescent="0.45">
      <c r="A2230" s="31" t="str">
        <f t="shared" si="121"/>
        <v>E09000012_Hospital admissions caused by unintentional and deliberate injuries in children (aged 0-4 years)_Number</v>
      </c>
      <c r="B2230" s="31" t="s">
        <v>498</v>
      </c>
      <c r="C2230" s="31" t="s">
        <v>499</v>
      </c>
      <c r="D2230" s="31" t="s">
        <v>474</v>
      </c>
      <c r="E2230" s="31" t="s">
        <v>475</v>
      </c>
      <c r="F2230" s="31" t="s">
        <v>1855</v>
      </c>
      <c r="G2230" s="26" t="s">
        <v>148</v>
      </c>
      <c r="H2230" s="31" t="s">
        <v>743</v>
      </c>
      <c r="I2230" s="31">
        <v>215</v>
      </c>
      <c r="J2230" s="31">
        <f>INDEX('LA lookup'!H:H,MATCH('Known to services raw data'!B2230,'LA lookup'!G:G,0))</f>
        <v>63655</v>
      </c>
      <c r="K2230" s="31">
        <v>103.56</v>
      </c>
      <c r="L2230" s="31" t="s">
        <v>2109</v>
      </c>
      <c r="M2230" s="31">
        <v>103.56</v>
      </c>
      <c r="N2230" s="31">
        <f t="shared" si="122"/>
        <v>0</v>
      </c>
    </row>
    <row r="2231" spans="1:14" x14ac:dyDescent="0.45">
      <c r="A2231" s="31" t="str">
        <f t="shared" si="121"/>
        <v>E09000013_Hospital admissions caused by unintentional and deliberate injuries in children (aged 0-4 years)_Number</v>
      </c>
      <c r="B2231" s="31" t="s">
        <v>491</v>
      </c>
      <c r="C2231" s="31" t="s">
        <v>723</v>
      </c>
      <c r="D2231" s="31" t="s">
        <v>474</v>
      </c>
      <c r="E2231" s="31" t="s">
        <v>475</v>
      </c>
      <c r="F2231" s="31" t="s">
        <v>1855</v>
      </c>
      <c r="G2231" s="26" t="s">
        <v>148</v>
      </c>
      <c r="H2231" s="31" t="s">
        <v>743</v>
      </c>
      <c r="I2231" s="31">
        <v>60</v>
      </c>
      <c r="J2231" s="31">
        <f>INDEX('LA lookup'!H:H,MATCH('Known to services raw data'!B2231,'LA lookup'!G:G,0))</f>
        <v>36898</v>
      </c>
      <c r="K2231" s="31">
        <v>52.61</v>
      </c>
      <c r="L2231" s="31" t="s">
        <v>2110</v>
      </c>
      <c r="M2231" s="31">
        <v>52.61</v>
      </c>
      <c r="N2231" s="31">
        <f t="shared" si="122"/>
        <v>0</v>
      </c>
    </row>
    <row r="2232" spans="1:14" x14ac:dyDescent="0.45">
      <c r="A2232" s="31" t="str">
        <f t="shared" si="121"/>
        <v>E09000014_Hospital admissions caused by unintentional and deliberate injuries in children (aged 0-4 years)_Number</v>
      </c>
      <c r="B2232" s="31" t="s">
        <v>311</v>
      </c>
      <c r="C2232" s="31" t="s">
        <v>312</v>
      </c>
      <c r="D2232" s="31" t="s">
        <v>474</v>
      </c>
      <c r="E2232" s="31" t="s">
        <v>475</v>
      </c>
      <c r="F2232" s="31" t="s">
        <v>1855</v>
      </c>
      <c r="G2232" s="26" t="s">
        <v>148</v>
      </c>
      <c r="H2232" s="31" t="s">
        <v>743</v>
      </c>
      <c r="I2232" s="31">
        <v>175</v>
      </c>
      <c r="J2232" s="31">
        <f>INDEX('LA lookup'!H:H,MATCH('Known to services raw data'!B2232,'LA lookup'!G:G,0))</f>
        <v>60398</v>
      </c>
      <c r="K2232" s="31">
        <v>94.16</v>
      </c>
      <c r="L2232" s="31" t="s">
        <v>2111</v>
      </c>
      <c r="M2232" s="31">
        <v>94.16</v>
      </c>
      <c r="N2232" s="31">
        <f t="shared" si="122"/>
        <v>0</v>
      </c>
    </row>
    <row r="2233" spans="1:14" x14ac:dyDescent="0.45">
      <c r="A2233" s="31" t="str">
        <f t="shared" si="121"/>
        <v>E09000015_Hospital admissions caused by unintentional and deliberate injuries in children (aged 0-4 years)_Number</v>
      </c>
      <c r="B2233" s="31" t="s">
        <v>496</v>
      </c>
      <c r="C2233" s="31" t="s">
        <v>497</v>
      </c>
      <c r="D2233" s="31" t="s">
        <v>474</v>
      </c>
      <c r="E2233" s="31" t="s">
        <v>475</v>
      </c>
      <c r="F2233" s="31" t="s">
        <v>1855</v>
      </c>
      <c r="G2233" s="26" t="s">
        <v>148</v>
      </c>
      <c r="H2233" s="31" t="s">
        <v>743</v>
      </c>
      <c r="I2233" s="31">
        <v>145</v>
      </c>
      <c r="J2233" s="31">
        <f>INDEX('LA lookup'!H:H,MATCH('Known to services raw data'!B2233,'LA lookup'!G:G,0))</f>
        <v>58373</v>
      </c>
      <c r="K2233" s="31">
        <v>81.709999999999994</v>
      </c>
      <c r="L2233" s="31" t="s">
        <v>2112</v>
      </c>
      <c r="M2233" s="31">
        <v>81.709999999999994</v>
      </c>
      <c r="N2233" s="31">
        <f t="shared" si="122"/>
        <v>0</v>
      </c>
    </row>
    <row r="2234" spans="1:14" x14ac:dyDescent="0.45">
      <c r="A2234" s="31" t="str">
        <f t="shared" si="121"/>
        <v>E09000016_Hospital admissions caused by unintentional and deliberate injuries in children (aged 0-4 years)_Number</v>
      </c>
      <c r="B2234" s="31" t="s">
        <v>315</v>
      </c>
      <c r="C2234" s="31" t="s">
        <v>316</v>
      </c>
      <c r="D2234" s="31" t="s">
        <v>474</v>
      </c>
      <c r="E2234" s="31" t="s">
        <v>475</v>
      </c>
      <c r="F2234" s="31" t="s">
        <v>1855</v>
      </c>
      <c r="G2234" s="26" t="s">
        <v>148</v>
      </c>
      <c r="H2234" s="31" t="s">
        <v>743</v>
      </c>
      <c r="I2234" s="31">
        <v>140</v>
      </c>
      <c r="J2234" s="31">
        <f>INDEX('LA lookup'!H:H,MATCH('Known to services raw data'!B2234,'LA lookup'!G:G,0))</f>
        <v>57541</v>
      </c>
      <c r="K2234" s="31">
        <v>80.599999999999994</v>
      </c>
      <c r="L2234" s="31" t="s">
        <v>2113</v>
      </c>
      <c r="M2234" s="31">
        <v>80.599999999999994</v>
      </c>
      <c r="N2234" s="31">
        <f t="shared" si="122"/>
        <v>0</v>
      </c>
    </row>
    <row r="2235" spans="1:14" x14ac:dyDescent="0.45">
      <c r="A2235" s="31" t="str">
        <f t="shared" si="121"/>
        <v>E09000017_Hospital admissions caused by unintentional and deliberate injuries in children (aged 0-4 years)_Number</v>
      </c>
      <c r="B2235" s="31" t="s">
        <v>321</v>
      </c>
      <c r="C2235" s="31" t="s">
        <v>322</v>
      </c>
      <c r="D2235" s="31" t="s">
        <v>474</v>
      </c>
      <c r="E2235" s="31" t="s">
        <v>475</v>
      </c>
      <c r="F2235" s="31" t="s">
        <v>1855</v>
      </c>
      <c r="G2235" s="26" t="s">
        <v>148</v>
      </c>
      <c r="H2235" s="31" t="s">
        <v>743</v>
      </c>
      <c r="I2235" s="31">
        <v>180</v>
      </c>
      <c r="J2235" s="31">
        <f>INDEX('LA lookup'!H:H,MATCH('Known to services raw data'!B2235,'LA lookup'!G:G,0))</f>
        <v>73377</v>
      </c>
      <c r="K2235" s="31">
        <v>80.040000000000006</v>
      </c>
      <c r="L2235" s="31" t="s">
        <v>2114</v>
      </c>
      <c r="M2235" s="31">
        <v>80.040000000000006</v>
      </c>
      <c r="N2235" s="31">
        <f t="shared" si="122"/>
        <v>0</v>
      </c>
    </row>
    <row r="2236" spans="1:14" x14ac:dyDescent="0.45">
      <c r="A2236" s="31" t="str">
        <f t="shared" si="121"/>
        <v>E09000018_Hospital admissions caused by unintentional and deliberate injuries in children (aged 0-4 years)_Number</v>
      </c>
      <c r="B2236" s="31" t="s">
        <v>323</v>
      </c>
      <c r="C2236" s="31" t="s">
        <v>324</v>
      </c>
      <c r="D2236" s="31" t="s">
        <v>474</v>
      </c>
      <c r="E2236" s="31" t="s">
        <v>475</v>
      </c>
      <c r="F2236" s="31" t="s">
        <v>1855</v>
      </c>
      <c r="G2236" s="26" t="s">
        <v>148</v>
      </c>
      <c r="H2236" s="31" t="s">
        <v>743</v>
      </c>
      <c r="I2236" s="31">
        <v>175</v>
      </c>
      <c r="J2236" s="31">
        <f>INDEX('LA lookup'!H:H,MATCH('Known to services raw data'!B2236,'LA lookup'!G:G,0))</f>
        <v>64898</v>
      </c>
      <c r="K2236" s="31">
        <v>85.94</v>
      </c>
      <c r="L2236" s="31" t="s">
        <v>2115</v>
      </c>
      <c r="M2236" s="31">
        <v>85.94</v>
      </c>
      <c r="N2236" s="31">
        <f t="shared" si="122"/>
        <v>0</v>
      </c>
    </row>
    <row r="2237" spans="1:14" x14ac:dyDescent="0.45">
      <c r="A2237" s="31" t="str">
        <f t="shared" si="121"/>
        <v>E09000019_Hospital admissions caused by unintentional and deliberate injuries in children (aged 0-4 years)_Number</v>
      </c>
      <c r="B2237" s="31" t="s">
        <v>500</v>
      </c>
      <c r="C2237" s="31" t="s">
        <v>501</v>
      </c>
      <c r="D2237" s="31" t="s">
        <v>474</v>
      </c>
      <c r="E2237" s="31" t="s">
        <v>475</v>
      </c>
      <c r="F2237" s="31" t="s">
        <v>1855</v>
      </c>
      <c r="G2237" s="26" t="s">
        <v>148</v>
      </c>
      <c r="H2237" s="31" t="s">
        <v>743</v>
      </c>
      <c r="I2237" s="31">
        <v>130</v>
      </c>
      <c r="J2237" s="31">
        <f>INDEX('LA lookup'!H:H,MATCH('Known to services raw data'!B2237,'LA lookup'!G:G,0))</f>
        <v>42098</v>
      </c>
      <c r="K2237" s="31">
        <v>99.03</v>
      </c>
      <c r="L2237" s="31" t="s">
        <v>2116</v>
      </c>
      <c r="M2237" s="31">
        <v>99.03</v>
      </c>
      <c r="N2237" s="31">
        <f t="shared" si="122"/>
        <v>0</v>
      </c>
    </row>
    <row r="2238" spans="1:14" x14ac:dyDescent="0.45">
      <c r="A2238" s="31" t="str">
        <f t="shared" si="121"/>
        <v>E09000020_Hospital admissions caused by unintentional and deliberate injuries in children (aged 0-4 years)_Number</v>
      </c>
      <c r="B2238" s="31" t="s">
        <v>479</v>
      </c>
      <c r="C2238" s="31" t="s">
        <v>674</v>
      </c>
      <c r="D2238" s="31" t="s">
        <v>474</v>
      </c>
      <c r="E2238" s="31" t="s">
        <v>475</v>
      </c>
      <c r="F2238" s="31" t="s">
        <v>1855</v>
      </c>
      <c r="G2238" s="26" t="s">
        <v>148</v>
      </c>
      <c r="H2238" s="31" t="s">
        <v>743</v>
      </c>
      <c r="I2238" s="31">
        <v>55</v>
      </c>
      <c r="J2238" s="31">
        <f>INDEX('LA lookup'!H:H,MATCH('Known to services raw data'!B2238,'LA lookup'!G:G,0))</f>
        <v>28678</v>
      </c>
      <c r="K2238" s="31">
        <v>66.89</v>
      </c>
      <c r="L2238" s="31" t="s">
        <v>2117</v>
      </c>
      <c r="M2238" s="31">
        <v>66.89</v>
      </c>
      <c r="N2238" s="31">
        <f t="shared" si="122"/>
        <v>0</v>
      </c>
    </row>
    <row r="2239" spans="1:14" x14ac:dyDescent="0.45">
      <c r="A2239" s="31" t="str">
        <f t="shared" si="121"/>
        <v>E09000021_Hospital admissions caused by unintentional and deliberate injuries in children (aged 0-4 years)_Number</v>
      </c>
      <c r="B2239" s="31" t="s">
        <v>520</v>
      </c>
      <c r="C2239" s="31" t="s">
        <v>521</v>
      </c>
      <c r="D2239" s="31" t="s">
        <v>474</v>
      </c>
      <c r="E2239" s="31" t="s">
        <v>475</v>
      </c>
      <c r="F2239" s="31" t="s">
        <v>1855</v>
      </c>
      <c r="G2239" s="26" t="s">
        <v>148</v>
      </c>
      <c r="H2239" s="31" t="s">
        <v>743</v>
      </c>
      <c r="I2239" s="31">
        <v>120</v>
      </c>
      <c r="J2239" s="31">
        <f>INDEX('LA lookup'!H:H,MATCH('Known to services raw data'!B2239,'LA lookup'!G:G,0))</f>
        <v>38977</v>
      </c>
      <c r="K2239" s="31">
        <v>106.28</v>
      </c>
      <c r="L2239" s="31" t="s">
        <v>2118</v>
      </c>
      <c r="M2239" s="31">
        <v>106.28</v>
      </c>
      <c r="N2239" s="31">
        <f t="shared" si="122"/>
        <v>0</v>
      </c>
    </row>
    <row r="2240" spans="1:14" x14ac:dyDescent="0.45">
      <c r="A2240" s="31" t="str">
        <f t="shared" si="121"/>
        <v>E09000022_Hospital admissions caused by unintentional and deliberate injuries in children (aged 0-4 years)_Number</v>
      </c>
      <c r="B2240" s="31" t="s">
        <v>335</v>
      </c>
      <c r="C2240" s="31" t="s">
        <v>336</v>
      </c>
      <c r="D2240" s="31" t="s">
        <v>474</v>
      </c>
      <c r="E2240" s="31" t="s">
        <v>475</v>
      </c>
      <c r="F2240" s="31" t="s">
        <v>1855</v>
      </c>
      <c r="G2240" s="26" t="s">
        <v>148</v>
      </c>
      <c r="H2240" s="31" t="s">
        <v>743</v>
      </c>
      <c r="I2240" s="31">
        <v>175</v>
      </c>
      <c r="J2240" s="31">
        <f>INDEX('LA lookup'!H:H,MATCH('Known to services raw data'!B2240,'LA lookup'!G:G,0))</f>
        <v>62629</v>
      </c>
      <c r="K2240" s="31">
        <v>91.08</v>
      </c>
      <c r="L2240" s="31" t="s">
        <v>2119</v>
      </c>
      <c r="M2240" s="31">
        <v>91.08</v>
      </c>
      <c r="N2240" s="31">
        <f t="shared" si="122"/>
        <v>0</v>
      </c>
    </row>
    <row r="2241" spans="1:14" x14ac:dyDescent="0.45">
      <c r="A2241" s="31" t="str">
        <f t="shared" si="121"/>
        <v>E09000023_Hospital admissions caused by unintentional and deliberate injuries in children (aged 0-4 years)_Number</v>
      </c>
      <c r="B2241" s="31" t="s">
        <v>343</v>
      </c>
      <c r="C2241" s="31" t="s">
        <v>344</v>
      </c>
      <c r="D2241" s="31" t="s">
        <v>474</v>
      </c>
      <c r="E2241" s="31" t="s">
        <v>475</v>
      </c>
      <c r="F2241" s="31" t="s">
        <v>1855</v>
      </c>
      <c r="G2241" s="26" t="s">
        <v>148</v>
      </c>
      <c r="H2241" s="31" t="s">
        <v>743</v>
      </c>
      <c r="I2241" s="31">
        <v>215</v>
      </c>
      <c r="J2241" s="31">
        <f>INDEX('LA lookup'!H:H,MATCH('Known to services raw data'!B2241,'LA lookup'!G:G,0))</f>
        <v>68458</v>
      </c>
      <c r="K2241" s="31">
        <v>98.56</v>
      </c>
      <c r="L2241" s="31" t="s">
        <v>2120</v>
      </c>
      <c r="M2241" s="31">
        <v>98.56</v>
      </c>
      <c r="N2241" s="31">
        <f t="shared" si="122"/>
        <v>0</v>
      </c>
    </row>
    <row r="2242" spans="1:14" x14ac:dyDescent="0.45">
      <c r="A2242" s="31" t="str">
        <f t="shared" si="121"/>
        <v>E09000024_Hospital admissions caused by unintentional and deliberate injuries in children (aged 0-4 years)_Number</v>
      </c>
      <c r="B2242" s="31" t="s">
        <v>353</v>
      </c>
      <c r="C2242" s="31" t="s">
        <v>354</v>
      </c>
      <c r="D2242" s="31" t="s">
        <v>474</v>
      </c>
      <c r="E2242" s="31" t="s">
        <v>475</v>
      </c>
      <c r="F2242" s="31" t="s">
        <v>1855</v>
      </c>
      <c r="G2242" s="26" t="s">
        <v>148</v>
      </c>
      <c r="H2242" s="31" t="s">
        <v>743</v>
      </c>
      <c r="I2242" s="31">
        <v>185</v>
      </c>
      <c r="J2242" s="31">
        <f>INDEX('LA lookup'!H:H,MATCH('Known to services raw data'!B2242,'LA lookup'!G:G,0))</f>
        <v>47266</v>
      </c>
      <c r="K2242" s="31">
        <v>123.38</v>
      </c>
      <c r="L2242" s="31" t="s">
        <v>2121</v>
      </c>
      <c r="M2242" s="31">
        <v>123.38</v>
      </c>
      <c r="N2242" s="31">
        <f t="shared" si="122"/>
        <v>0</v>
      </c>
    </row>
    <row r="2243" spans="1:14" x14ac:dyDescent="0.45">
      <c r="A2243" s="31" t="str">
        <f t="shared" si="121"/>
        <v>E09000025_Hospital admissions caused by unintentional and deliberate injuries in children (aged 0-4 years)_Number</v>
      </c>
      <c r="B2243" s="31" t="s">
        <v>359</v>
      </c>
      <c r="C2243" s="31" t="s">
        <v>360</v>
      </c>
      <c r="D2243" s="31" t="s">
        <v>474</v>
      </c>
      <c r="E2243" s="31" t="s">
        <v>475</v>
      </c>
      <c r="F2243" s="31" t="s">
        <v>1855</v>
      </c>
      <c r="G2243" s="26" t="s">
        <v>148</v>
      </c>
      <c r="H2243" s="31" t="s">
        <v>743</v>
      </c>
      <c r="I2243" s="31">
        <v>205</v>
      </c>
      <c r="J2243" s="31">
        <f>INDEX('LA lookup'!H:H,MATCH('Known to services raw data'!B2243,'LA lookup'!G:G,0))</f>
        <v>86567</v>
      </c>
      <c r="K2243" s="31">
        <v>72.56</v>
      </c>
      <c r="L2243" s="31" t="s">
        <v>2122</v>
      </c>
      <c r="M2243" s="31">
        <v>72.56</v>
      </c>
      <c r="N2243" s="31">
        <f t="shared" si="122"/>
        <v>0</v>
      </c>
    </row>
    <row r="2244" spans="1:14" x14ac:dyDescent="0.45">
      <c r="A2244" s="31" t="str">
        <f t="shared" si="121"/>
        <v>E09000026_Hospital admissions caused by unintentional and deliberate injuries in children (aged 0-4 years)_Number</v>
      </c>
      <c r="B2244" s="31" t="s">
        <v>385</v>
      </c>
      <c r="C2244" s="31" t="s">
        <v>386</v>
      </c>
      <c r="D2244" s="31" t="s">
        <v>474</v>
      </c>
      <c r="E2244" s="31" t="s">
        <v>475</v>
      </c>
      <c r="F2244" s="31" t="s">
        <v>1855</v>
      </c>
      <c r="G2244" s="26" t="s">
        <v>148</v>
      </c>
      <c r="H2244" s="31" t="s">
        <v>743</v>
      </c>
      <c r="I2244" s="31">
        <v>220</v>
      </c>
      <c r="J2244" s="31">
        <f>INDEX('LA lookup'!H:H,MATCH('Known to services raw data'!B2244,'LA lookup'!G:G,0))</f>
        <v>76159</v>
      </c>
      <c r="K2244" s="31">
        <v>96.73</v>
      </c>
      <c r="L2244" s="31" t="s">
        <v>2123</v>
      </c>
      <c r="M2244" s="31">
        <v>96.73</v>
      </c>
      <c r="N2244" s="31">
        <f t="shared" si="122"/>
        <v>0</v>
      </c>
    </row>
    <row r="2245" spans="1:14" x14ac:dyDescent="0.45">
      <c r="A2245" s="31" t="str">
        <f t="shared" si="121"/>
        <v>E09000027_Hospital admissions caused by unintentional and deliberate injuries in children (aged 0-4 years)_Number</v>
      </c>
      <c r="B2245" s="31" t="s">
        <v>389</v>
      </c>
      <c r="C2245" s="31" t="s">
        <v>390</v>
      </c>
      <c r="D2245" s="31" t="s">
        <v>474</v>
      </c>
      <c r="E2245" s="31" t="s">
        <v>475</v>
      </c>
      <c r="F2245" s="31" t="s">
        <v>1855</v>
      </c>
      <c r="G2245" s="26" t="s">
        <v>148</v>
      </c>
      <c r="H2245" s="31" t="s">
        <v>743</v>
      </c>
      <c r="I2245" s="31">
        <v>110</v>
      </c>
      <c r="J2245" s="31">
        <f>INDEX('LA lookup'!H:H,MATCH('Known to services raw data'!B2245,'LA lookup'!G:G,0))</f>
        <v>45525</v>
      </c>
      <c r="K2245" s="31">
        <v>87.14</v>
      </c>
      <c r="L2245" s="31" t="s">
        <v>2124</v>
      </c>
      <c r="M2245" s="31">
        <v>87.14</v>
      </c>
      <c r="N2245" s="31">
        <f t="shared" si="122"/>
        <v>0</v>
      </c>
    </row>
    <row r="2246" spans="1:14" x14ac:dyDescent="0.45">
      <c r="A2246" s="31" t="str">
        <f t="shared" si="121"/>
        <v>E09000028_Hospital admissions caused by unintentional and deliberate injuries in children (aged 0-4 years)_Number</v>
      </c>
      <c r="B2246" s="31" t="s">
        <v>414</v>
      </c>
      <c r="C2246" s="31" t="s">
        <v>415</v>
      </c>
      <c r="D2246" s="31" t="s">
        <v>474</v>
      </c>
      <c r="E2246" s="31" t="s">
        <v>475</v>
      </c>
      <c r="F2246" s="31" t="s">
        <v>1855</v>
      </c>
      <c r="G2246" s="26" t="s">
        <v>148</v>
      </c>
      <c r="H2246" s="31" t="s">
        <v>743</v>
      </c>
      <c r="I2246" s="31">
        <v>200</v>
      </c>
      <c r="J2246" s="31">
        <f>INDEX('LA lookup'!H:H,MATCH('Known to services raw data'!B2246,'LA lookup'!G:G,0))</f>
        <v>65121</v>
      </c>
      <c r="K2246" s="31">
        <v>97.56</v>
      </c>
      <c r="L2246" s="31" t="s">
        <v>2125</v>
      </c>
      <c r="M2246" s="31">
        <v>97.56</v>
      </c>
      <c r="N2246" s="31">
        <f t="shared" si="122"/>
        <v>0</v>
      </c>
    </row>
    <row r="2247" spans="1:14" x14ac:dyDescent="0.45">
      <c r="A2247" s="31" t="str">
        <f t="shared" ref="A2247:A2310" si="123">CONCATENATE(B2247,"_",G2247,"_",H2247)</f>
        <v>E09000029_Hospital admissions caused by unintentional and deliberate injuries in children (aged 0-4 years)_Number</v>
      </c>
      <c r="B2247" s="31" t="s">
        <v>432</v>
      </c>
      <c r="C2247" s="31" t="s">
        <v>433</v>
      </c>
      <c r="D2247" s="31" t="s">
        <v>474</v>
      </c>
      <c r="E2247" s="31" t="s">
        <v>475</v>
      </c>
      <c r="F2247" s="31" t="s">
        <v>1855</v>
      </c>
      <c r="G2247" s="26" t="s">
        <v>148</v>
      </c>
      <c r="H2247" s="31" t="s">
        <v>743</v>
      </c>
      <c r="I2247" s="31">
        <v>125</v>
      </c>
      <c r="J2247" s="31">
        <f>INDEX('LA lookup'!H:H,MATCH('Known to services raw data'!B2247,'LA lookup'!G:G,0))</f>
        <v>47941</v>
      </c>
      <c r="K2247" s="31">
        <v>90.88</v>
      </c>
      <c r="L2247" s="31" t="s">
        <v>2126</v>
      </c>
      <c r="M2247" s="31">
        <v>90.88</v>
      </c>
      <c r="N2247" s="31">
        <f t="shared" si="122"/>
        <v>0</v>
      </c>
    </row>
    <row r="2248" spans="1:14" x14ac:dyDescent="0.45">
      <c r="A2248" s="31" t="str">
        <f t="shared" si="123"/>
        <v>E09000030_Hospital admissions caused by unintentional and deliberate injuries in children (aged 0-4 years)_Number</v>
      </c>
      <c r="B2248" s="31" t="s">
        <v>440</v>
      </c>
      <c r="C2248" s="31" t="s">
        <v>441</v>
      </c>
      <c r="D2248" s="31" t="s">
        <v>474</v>
      </c>
      <c r="E2248" s="31" t="s">
        <v>475</v>
      </c>
      <c r="F2248" s="31" t="s">
        <v>1855</v>
      </c>
      <c r="G2248" s="26" t="s">
        <v>148</v>
      </c>
      <c r="H2248" s="31" t="s">
        <v>743</v>
      </c>
      <c r="I2248" s="31">
        <v>235</v>
      </c>
      <c r="J2248" s="31">
        <f>INDEX('LA lookup'!H:H,MATCH('Known to services raw data'!B2248,'LA lookup'!G:G,0))</f>
        <v>70973</v>
      </c>
      <c r="K2248" s="31">
        <v>105.82</v>
      </c>
      <c r="L2248" s="31" t="s">
        <v>2127</v>
      </c>
      <c r="M2248" s="31">
        <v>105.82</v>
      </c>
      <c r="N2248" s="31">
        <f t="shared" ref="N2248:N2311" si="124">IF(OR(C2248="City of London",C2248="Isles of Scilly"),1,0)</f>
        <v>0</v>
      </c>
    </row>
    <row r="2249" spans="1:14" x14ac:dyDescent="0.45">
      <c r="A2249" s="31" t="str">
        <f t="shared" si="123"/>
        <v>E09000031_Hospital admissions caused by unintentional and deliberate injuries in children (aged 0-4 years)_Number</v>
      </c>
      <c r="B2249" s="31" t="s">
        <v>448</v>
      </c>
      <c r="C2249" s="31" t="s">
        <v>449</v>
      </c>
      <c r="D2249" s="31" t="s">
        <v>474</v>
      </c>
      <c r="E2249" s="31" t="s">
        <v>475</v>
      </c>
      <c r="F2249" s="31" t="s">
        <v>1855</v>
      </c>
      <c r="G2249" s="26" t="s">
        <v>148</v>
      </c>
      <c r="H2249" s="31" t="s">
        <v>743</v>
      </c>
      <c r="I2249" s="31">
        <v>250</v>
      </c>
      <c r="J2249" s="31">
        <f>INDEX('LA lookup'!H:H,MATCH('Known to services raw data'!B2249,'LA lookup'!G:G,0))</f>
        <v>67017</v>
      </c>
      <c r="K2249" s="31">
        <v>114.67</v>
      </c>
      <c r="L2249" s="31" t="s">
        <v>2128</v>
      </c>
      <c r="M2249" s="31">
        <v>114.67</v>
      </c>
      <c r="N2249" s="31">
        <f t="shared" si="124"/>
        <v>0</v>
      </c>
    </row>
    <row r="2250" spans="1:14" x14ac:dyDescent="0.45">
      <c r="A2250" s="31" t="str">
        <f t="shared" si="123"/>
        <v>E09000032_Hospital admissions caused by unintentional and deliberate injuries in children (aged 0-4 years)_Number</v>
      </c>
      <c r="B2250" s="31" t="s">
        <v>450</v>
      </c>
      <c r="C2250" s="31" t="s">
        <v>451</v>
      </c>
      <c r="D2250" s="31" t="s">
        <v>474</v>
      </c>
      <c r="E2250" s="31" t="s">
        <v>475</v>
      </c>
      <c r="F2250" s="31" t="s">
        <v>1855</v>
      </c>
      <c r="G2250" s="26" t="s">
        <v>148</v>
      </c>
      <c r="H2250" s="31" t="s">
        <v>743</v>
      </c>
      <c r="I2250" s="31">
        <v>250</v>
      </c>
      <c r="J2250" s="31">
        <f>INDEX('LA lookup'!H:H,MATCH('Known to services raw data'!B2250,'LA lookup'!G:G,0))</f>
        <v>63840</v>
      </c>
      <c r="K2250" s="31">
        <v>114.29</v>
      </c>
      <c r="L2250" s="31" t="s">
        <v>2129</v>
      </c>
      <c r="M2250" s="31">
        <v>114.29</v>
      </c>
      <c r="N2250" s="31">
        <f t="shared" si="124"/>
        <v>0</v>
      </c>
    </row>
    <row r="2251" spans="1:14" x14ac:dyDescent="0.45">
      <c r="A2251" s="31" t="str">
        <f t="shared" si="123"/>
        <v>E09000033_Hospital admissions caused by unintentional and deliberate injuries in children (aged 0-4 years)_Number</v>
      </c>
      <c r="B2251" s="31" t="s">
        <v>506</v>
      </c>
      <c r="C2251" s="31" t="s">
        <v>507</v>
      </c>
      <c r="D2251" s="31" t="s">
        <v>474</v>
      </c>
      <c r="E2251" s="31" t="s">
        <v>475</v>
      </c>
      <c r="F2251" s="31" t="s">
        <v>1855</v>
      </c>
      <c r="G2251" s="26" t="s">
        <v>148</v>
      </c>
      <c r="H2251" s="31" t="s">
        <v>743</v>
      </c>
      <c r="I2251" s="31">
        <v>105</v>
      </c>
      <c r="J2251" s="31">
        <f>INDEX('LA lookup'!H:H,MATCH('Known to services raw data'!B2251,'LA lookup'!G:G,0))</f>
        <v>47445</v>
      </c>
      <c r="K2251" s="31">
        <v>76.69</v>
      </c>
      <c r="L2251" s="31" t="s">
        <v>2130</v>
      </c>
      <c r="M2251" s="31">
        <v>76.69</v>
      </c>
      <c r="N2251" s="31">
        <f t="shared" si="124"/>
        <v>0</v>
      </c>
    </row>
    <row r="2252" spans="1:14" x14ac:dyDescent="0.45">
      <c r="A2252" s="31" t="str">
        <f t="shared" si="123"/>
        <v>E10000002_Hospital admissions caused by unintentional and deliberate injuries in children (aged 0-4 years)_Number</v>
      </c>
      <c r="B2252" s="31" t="s">
        <v>269</v>
      </c>
      <c r="C2252" s="31" t="s">
        <v>270</v>
      </c>
      <c r="D2252" s="31" t="s">
        <v>474</v>
      </c>
      <c r="E2252" s="31" t="s">
        <v>475</v>
      </c>
      <c r="F2252" s="31" t="s">
        <v>1855</v>
      </c>
      <c r="G2252" s="26" t="s">
        <v>148</v>
      </c>
      <c r="H2252" s="31" t="s">
        <v>743</v>
      </c>
      <c r="I2252" s="31">
        <v>485</v>
      </c>
      <c r="J2252" s="31">
        <f>INDEX('LA lookup'!H:H,MATCH('Known to services raw data'!B2252,'LA lookup'!G:G,0))</f>
        <v>124321</v>
      </c>
      <c r="K2252" s="31">
        <v>149.66999999999999</v>
      </c>
      <c r="L2252" s="31" t="s">
        <v>2131</v>
      </c>
      <c r="M2252" s="31">
        <v>149.66999999999999</v>
      </c>
      <c r="N2252" s="31">
        <f t="shared" si="124"/>
        <v>0</v>
      </c>
    </row>
    <row r="2253" spans="1:14" x14ac:dyDescent="0.45">
      <c r="A2253" s="31" t="str">
        <f t="shared" si="123"/>
        <v>E10000003_Hospital admissions caused by unintentional and deliberate injuries in children (aged 0-4 years)_Number</v>
      </c>
      <c r="B2253" s="31" t="s">
        <v>275</v>
      </c>
      <c r="C2253" s="31" t="s">
        <v>276</v>
      </c>
      <c r="D2253" s="31" t="s">
        <v>474</v>
      </c>
      <c r="E2253" s="31" t="s">
        <v>475</v>
      </c>
      <c r="F2253" s="31" t="s">
        <v>1855</v>
      </c>
      <c r="G2253" s="26" t="s">
        <v>148</v>
      </c>
      <c r="H2253" s="31" t="s">
        <v>743</v>
      </c>
      <c r="I2253" s="31">
        <v>340</v>
      </c>
      <c r="J2253" s="31">
        <f>INDEX('LA lookup'!H:H,MATCH('Known to services raw data'!B2253,'LA lookup'!G:G,0))</f>
        <v>135719</v>
      </c>
      <c r="K2253" s="31">
        <v>91.17</v>
      </c>
      <c r="L2253" s="31" t="s">
        <v>2132</v>
      </c>
      <c r="M2253" s="31">
        <v>91.17</v>
      </c>
      <c r="N2253" s="31">
        <f t="shared" si="124"/>
        <v>0</v>
      </c>
    </row>
    <row r="2254" spans="1:14" x14ac:dyDescent="0.45">
      <c r="A2254" s="31" t="str">
        <f t="shared" si="123"/>
        <v>E10000006_Hospital admissions caused by unintentional and deliberate injuries in children (aged 0-4 years)_Number</v>
      </c>
      <c r="B2254" s="31" t="s">
        <v>285</v>
      </c>
      <c r="C2254" s="31" t="s">
        <v>286</v>
      </c>
      <c r="D2254" s="31" t="s">
        <v>474</v>
      </c>
      <c r="E2254" s="31" t="s">
        <v>475</v>
      </c>
      <c r="F2254" s="31" t="s">
        <v>1855</v>
      </c>
      <c r="G2254" s="26" t="s">
        <v>148</v>
      </c>
      <c r="H2254" s="31" t="s">
        <v>743</v>
      </c>
      <c r="I2254" s="31">
        <v>405</v>
      </c>
      <c r="J2254" s="31">
        <f>INDEX('LA lookup'!H:H,MATCH('Known to services raw data'!B2254,'LA lookup'!G:G,0))</f>
        <v>92500</v>
      </c>
      <c r="K2254" s="31">
        <v>168.29</v>
      </c>
      <c r="L2254" s="31" t="s">
        <v>2133</v>
      </c>
      <c r="M2254" s="31">
        <v>168.29</v>
      </c>
      <c r="N2254" s="31">
        <f t="shared" si="124"/>
        <v>0</v>
      </c>
    </row>
    <row r="2255" spans="1:14" x14ac:dyDescent="0.45">
      <c r="A2255" s="31" t="str">
        <f t="shared" si="123"/>
        <v>E10000007_Hospital admissions caused by unintentional and deliberate injuries in children (aged 0-4 years)_Number</v>
      </c>
      <c r="B2255" s="31" t="s">
        <v>291</v>
      </c>
      <c r="C2255" s="31" t="s">
        <v>292</v>
      </c>
      <c r="D2255" s="31" t="s">
        <v>474</v>
      </c>
      <c r="E2255" s="31" t="s">
        <v>475</v>
      </c>
      <c r="F2255" s="31" t="s">
        <v>1855</v>
      </c>
      <c r="G2255" s="26" t="s">
        <v>148</v>
      </c>
      <c r="H2255" s="31" t="s">
        <v>743</v>
      </c>
      <c r="I2255" s="31">
        <v>430</v>
      </c>
      <c r="J2255" s="31">
        <f>INDEX('LA lookup'!H:H,MATCH('Known to services raw data'!B2255,'LA lookup'!G:G,0))</f>
        <v>153272</v>
      </c>
      <c r="K2255" s="31">
        <v>106.94</v>
      </c>
      <c r="L2255" s="31" t="s">
        <v>2134</v>
      </c>
      <c r="M2255" s="31">
        <v>106.94</v>
      </c>
      <c r="N2255" s="31">
        <f t="shared" si="124"/>
        <v>0</v>
      </c>
    </row>
    <row r="2256" spans="1:14" x14ac:dyDescent="0.45">
      <c r="A2256" s="31" t="str">
        <f t="shared" si="123"/>
        <v>E10000008_Hospital admissions caused by unintentional and deliberate injuries in children (aged 0-4 years)_Number</v>
      </c>
      <c r="B2256" s="31" t="s">
        <v>504</v>
      </c>
      <c r="C2256" s="31" t="s">
        <v>505</v>
      </c>
      <c r="D2256" s="31" t="s">
        <v>474</v>
      </c>
      <c r="E2256" s="31" t="s">
        <v>475</v>
      </c>
      <c r="F2256" s="31" t="s">
        <v>1855</v>
      </c>
      <c r="G2256" s="26" t="s">
        <v>148</v>
      </c>
      <c r="H2256" s="31" t="s">
        <v>743</v>
      </c>
      <c r="I2256" s="31">
        <v>510</v>
      </c>
      <c r="J2256" s="31">
        <f>INDEX('LA lookup'!H:H,MATCH('Known to services raw data'!B2256,'LA lookup'!G:G,0))</f>
        <v>145878</v>
      </c>
      <c r="K2256" s="31">
        <v>136.68</v>
      </c>
      <c r="L2256" s="31" t="s">
        <v>2135</v>
      </c>
      <c r="M2256" s="31">
        <v>136.68</v>
      </c>
      <c r="N2256" s="31">
        <f t="shared" si="124"/>
        <v>0</v>
      </c>
    </row>
    <row r="2257" spans="1:14" x14ac:dyDescent="0.45">
      <c r="A2257" s="31" t="str">
        <f t="shared" si="123"/>
        <v>E10000012_Hospital admissions caused by unintentional and deliberate injuries in children (aged 0-4 years)_Number</v>
      </c>
      <c r="B2257" s="31" t="s">
        <v>303</v>
      </c>
      <c r="C2257" s="31" t="s">
        <v>304</v>
      </c>
      <c r="D2257" s="31" t="s">
        <v>474</v>
      </c>
      <c r="E2257" s="31" t="s">
        <v>475</v>
      </c>
      <c r="F2257" s="31" t="s">
        <v>1855</v>
      </c>
      <c r="G2257" s="26" t="s">
        <v>148</v>
      </c>
      <c r="H2257" s="31" t="s">
        <v>743</v>
      </c>
      <c r="I2257" s="31">
        <v>960</v>
      </c>
      <c r="J2257" s="31">
        <f>INDEX('LA lookup'!H:H,MATCH('Known to services raw data'!B2257,'LA lookup'!G:G,0))</f>
        <v>311172</v>
      </c>
      <c r="K2257" s="31">
        <v>111.65</v>
      </c>
      <c r="L2257" s="31" t="s">
        <v>2136</v>
      </c>
      <c r="M2257" s="31">
        <v>111.65</v>
      </c>
      <c r="N2257" s="31">
        <f t="shared" si="124"/>
        <v>0</v>
      </c>
    </row>
    <row r="2258" spans="1:14" x14ac:dyDescent="0.45">
      <c r="A2258" s="31" t="str">
        <f t="shared" si="123"/>
        <v>E10000013_Hospital admissions caused by unintentional and deliberate injuries in children (aged 0-4 years)_Number</v>
      </c>
      <c r="B2258" s="31" t="s">
        <v>307</v>
      </c>
      <c r="C2258" s="31" t="s">
        <v>308</v>
      </c>
      <c r="D2258" s="31" t="s">
        <v>474</v>
      </c>
      <c r="E2258" s="31" t="s">
        <v>475</v>
      </c>
      <c r="F2258" s="31" t="s">
        <v>1855</v>
      </c>
      <c r="G2258" s="26" t="s">
        <v>148</v>
      </c>
      <c r="H2258" s="31" t="s">
        <v>743</v>
      </c>
      <c r="I2258" s="31">
        <v>415</v>
      </c>
      <c r="J2258" s="31">
        <f>INDEX('LA lookup'!H:H,MATCH('Known to services raw data'!B2258,'LA lookup'!G:G,0))</f>
        <v>128136</v>
      </c>
      <c r="K2258" s="31">
        <v>119.88</v>
      </c>
      <c r="L2258" s="31" t="s">
        <v>2137</v>
      </c>
      <c r="M2258" s="31">
        <v>119.88</v>
      </c>
      <c r="N2258" s="31">
        <f t="shared" si="124"/>
        <v>0</v>
      </c>
    </row>
    <row r="2259" spans="1:14" x14ac:dyDescent="0.45">
      <c r="A2259" s="31" t="str">
        <f t="shared" si="123"/>
        <v>E10000014_Hospital admissions caused by unintentional and deliberate injuries in children (aged 0-4 years)_Number</v>
      </c>
      <c r="B2259" s="31" t="s">
        <v>309</v>
      </c>
      <c r="C2259" s="31" t="s">
        <v>310</v>
      </c>
      <c r="D2259" s="31" t="s">
        <v>474</v>
      </c>
      <c r="E2259" s="31" t="s">
        <v>475</v>
      </c>
      <c r="F2259" s="31" t="s">
        <v>1855</v>
      </c>
      <c r="G2259" s="26" t="s">
        <v>148</v>
      </c>
      <c r="H2259" s="31" t="s">
        <v>743</v>
      </c>
      <c r="I2259" s="31">
        <v>795</v>
      </c>
      <c r="J2259" s="31">
        <f>INDEX('LA lookup'!H:H,MATCH('Known to services raw data'!B2259,'LA lookup'!G:G,0))</f>
        <v>284002</v>
      </c>
      <c r="K2259" s="31">
        <v>106.87</v>
      </c>
      <c r="L2259" s="31" t="s">
        <v>2138</v>
      </c>
      <c r="M2259" s="31">
        <v>106.87</v>
      </c>
      <c r="N2259" s="31">
        <f t="shared" si="124"/>
        <v>0</v>
      </c>
    </row>
    <row r="2260" spans="1:14" x14ac:dyDescent="0.45">
      <c r="A2260" s="31" t="str">
        <f t="shared" si="123"/>
        <v>E10000015_Hospital admissions caused by unintentional and deliberate injuries in children (aged 0-4 years)_Number</v>
      </c>
      <c r="B2260" s="31" t="s">
        <v>319</v>
      </c>
      <c r="C2260" s="31" t="s">
        <v>320</v>
      </c>
      <c r="D2260" s="31" t="s">
        <v>474</v>
      </c>
      <c r="E2260" s="31" t="s">
        <v>475</v>
      </c>
      <c r="F2260" s="31" t="s">
        <v>1855</v>
      </c>
      <c r="G2260" s="26" t="s">
        <v>148</v>
      </c>
      <c r="H2260" s="31" t="s">
        <v>743</v>
      </c>
      <c r="I2260" s="31">
        <v>780</v>
      </c>
      <c r="J2260" s="31">
        <f>INDEX('LA lookup'!H:H,MATCH('Known to services raw data'!B2260,'LA lookup'!G:G,0))</f>
        <v>271005</v>
      </c>
      <c r="K2260" s="31">
        <v>104.33</v>
      </c>
      <c r="L2260" s="31" t="s">
        <v>2139</v>
      </c>
      <c r="M2260" s="31">
        <v>104.33</v>
      </c>
      <c r="N2260" s="31">
        <f t="shared" si="124"/>
        <v>0</v>
      </c>
    </row>
    <row r="2261" spans="1:14" x14ac:dyDescent="0.45">
      <c r="A2261" s="31" t="str">
        <f t="shared" si="123"/>
        <v>E10000016_Hospital admissions caused by unintentional and deliberate injuries in children (aged 0-4 years)_Number</v>
      </c>
      <c r="B2261" s="31" t="s">
        <v>327</v>
      </c>
      <c r="C2261" s="31" t="s">
        <v>328</v>
      </c>
      <c r="D2261" s="31" t="s">
        <v>474</v>
      </c>
      <c r="E2261" s="31" t="s">
        <v>475</v>
      </c>
      <c r="F2261" s="31" t="s">
        <v>1855</v>
      </c>
      <c r="G2261" s="26" t="s">
        <v>148</v>
      </c>
      <c r="H2261" s="31" t="s">
        <v>743</v>
      </c>
      <c r="I2261" s="31">
        <v>985</v>
      </c>
      <c r="J2261" s="31">
        <f>INDEX('LA lookup'!H:H,MATCH('Known to services raw data'!B2261,'LA lookup'!G:G,0))</f>
        <v>340140</v>
      </c>
      <c r="K2261" s="31">
        <v>107.74</v>
      </c>
      <c r="L2261" s="31" t="s">
        <v>2140</v>
      </c>
      <c r="M2261" s="31">
        <v>107.74</v>
      </c>
      <c r="N2261" s="31">
        <f t="shared" si="124"/>
        <v>0</v>
      </c>
    </row>
    <row r="2262" spans="1:14" x14ac:dyDescent="0.45">
      <c r="A2262" s="31" t="str">
        <f t="shared" si="123"/>
        <v>E10000017_Hospital admissions caused by unintentional and deliberate injuries in children (aged 0-4 years)_Number</v>
      </c>
      <c r="B2262" s="31" t="s">
        <v>337</v>
      </c>
      <c r="C2262" s="31" t="s">
        <v>338</v>
      </c>
      <c r="D2262" s="31" t="s">
        <v>474</v>
      </c>
      <c r="E2262" s="31" t="s">
        <v>475</v>
      </c>
      <c r="F2262" s="31" t="s">
        <v>1855</v>
      </c>
      <c r="G2262" s="26" t="s">
        <v>148</v>
      </c>
      <c r="H2262" s="31" t="s">
        <v>743</v>
      </c>
      <c r="I2262" s="31">
        <v>1195</v>
      </c>
      <c r="J2262" s="31">
        <f>INDEX('LA lookup'!H:H,MATCH('Known to services raw data'!B2262,'LA lookup'!G:G,0))</f>
        <v>249727</v>
      </c>
      <c r="K2262" s="31">
        <v>178.08</v>
      </c>
      <c r="L2262" s="31" t="s">
        <v>2141</v>
      </c>
      <c r="M2262" s="31">
        <v>178.08</v>
      </c>
      <c r="N2262" s="31">
        <f t="shared" si="124"/>
        <v>0</v>
      </c>
    </row>
    <row r="2263" spans="1:14" x14ac:dyDescent="0.45">
      <c r="A2263" s="31" t="str">
        <f t="shared" si="123"/>
        <v>E10000018_Hospital admissions caused by unintentional and deliberate injuries in children (aged 0-4 years)_Number</v>
      </c>
      <c r="B2263" s="31" t="s">
        <v>552</v>
      </c>
      <c r="C2263" s="31" t="s">
        <v>553</v>
      </c>
      <c r="D2263" s="31" t="s">
        <v>474</v>
      </c>
      <c r="E2263" s="31" t="s">
        <v>475</v>
      </c>
      <c r="F2263" s="31" t="s">
        <v>1855</v>
      </c>
      <c r="G2263" s="26" t="s">
        <v>148</v>
      </c>
      <c r="H2263" s="31" t="s">
        <v>743</v>
      </c>
      <c r="I2263" s="31">
        <v>330</v>
      </c>
      <c r="J2263" s="31">
        <f>INDEX('LA lookup'!H:H,MATCH('Known to services raw data'!B2263,'LA lookup'!G:G,0))</f>
        <v>140307</v>
      </c>
      <c r="K2263" s="31">
        <v>89.39</v>
      </c>
      <c r="L2263" s="31" t="s">
        <v>2142</v>
      </c>
      <c r="M2263" s="31">
        <v>89.39</v>
      </c>
      <c r="N2263" s="31">
        <f t="shared" si="124"/>
        <v>0</v>
      </c>
    </row>
    <row r="2264" spans="1:14" x14ac:dyDescent="0.45">
      <c r="A2264" s="31" t="str">
        <f t="shared" si="123"/>
        <v>E10000019_Hospital admissions caused by unintentional and deliberate injuries in children (aged 0-4 years)_Number</v>
      </c>
      <c r="B2264" s="31" t="s">
        <v>345</v>
      </c>
      <c r="C2264" s="31" t="s">
        <v>346</v>
      </c>
      <c r="D2264" s="31" t="s">
        <v>474</v>
      </c>
      <c r="E2264" s="31" t="s">
        <v>475</v>
      </c>
      <c r="F2264" s="31" t="s">
        <v>1855</v>
      </c>
      <c r="G2264" s="26" t="s">
        <v>148</v>
      </c>
      <c r="H2264" s="31" t="s">
        <v>743</v>
      </c>
      <c r="I2264" s="31">
        <v>495</v>
      </c>
      <c r="J2264" s="31">
        <f>INDEX('LA lookup'!H:H,MATCH('Known to services raw data'!B2264,'LA lookup'!G:G,0))</f>
        <v>145641</v>
      </c>
      <c r="K2264" s="31">
        <v>124.14</v>
      </c>
      <c r="L2264" s="31" t="s">
        <v>2143</v>
      </c>
      <c r="M2264" s="31">
        <v>124.14</v>
      </c>
      <c r="N2264" s="31">
        <f t="shared" si="124"/>
        <v>0</v>
      </c>
    </row>
    <row r="2265" spans="1:14" x14ac:dyDescent="0.45">
      <c r="A2265" s="31" t="str">
        <f t="shared" si="123"/>
        <v>E10000020_Hospital admissions caused by unintentional and deliberate injuries in children (aged 0-4 years)_Number</v>
      </c>
      <c r="B2265" s="31" t="s">
        <v>361</v>
      </c>
      <c r="C2265" s="31" t="s">
        <v>362</v>
      </c>
      <c r="D2265" s="31" t="s">
        <v>474</v>
      </c>
      <c r="E2265" s="31" t="s">
        <v>475</v>
      </c>
      <c r="F2265" s="31" t="s">
        <v>1855</v>
      </c>
      <c r="G2265" s="26" t="s">
        <v>148</v>
      </c>
      <c r="H2265" s="31" t="s">
        <v>743</v>
      </c>
      <c r="I2265" s="31">
        <v>615</v>
      </c>
      <c r="J2265" s="31">
        <f>INDEX('LA lookup'!H:H,MATCH('Known to services raw data'!B2265,'LA lookup'!G:G,0))</f>
        <v>170810</v>
      </c>
      <c r="K2265" s="31">
        <v>132.96</v>
      </c>
      <c r="L2265" s="31" t="s">
        <v>2144</v>
      </c>
      <c r="M2265" s="31">
        <v>132.96</v>
      </c>
      <c r="N2265" s="31">
        <f t="shared" si="124"/>
        <v>0</v>
      </c>
    </row>
    <row r="2266" spans="1:14" x14ac:dyDescent="0.45">
      <c r="A2266" s="31" t="str">
        <f t="shared" si="123"/>
        <v>E10000021_Hospital admissions caused by unintentional and deliberate injuries in children (aged 0-4 years)_Number</v>
      </c>
      <c r="B2266" s="31" t="s">
        <v>371</v>
      </c>
      <c r="C2266" s="31" t="s">
        <v>372</v>
      </c>
      <c r="D2266" s="31" t="s">
        <v>474</v>
      </c>
      <c r="E2266" s="31" t="s">
        <v>475</v>
      </c>
      <c r="F2266" s="31" t="s">
        <v>1855</v>
      </c>
      <c r="G2266" s="26" t="s">
        <v>148</v>
      </c>
      <c r="H2266" s="31" t="s">
        <v>743</v>
      </c>
      <c r="I2266" s="31">
        <v>505</v>
      </c>
      <c r="J2266" s="31">
        <f>INDEX('LA lookup'!H:H,MATCH('Known to services raw data'!B2266,'LA lookup'!G:G,0))</f>
        <v>170235</v>
      </c>
      <c r="K2266" s="31">
        <v>106.68</v>
      </c>
      <c r="L2266" s="31" t="s">
        <v>2145</v>
      </c>
      <c r="M2266" s="31">
        <v>106.68</v>
      </c>
      <c r="N2266" s="31">
        <f t="shared" si="124"/>
        <v>0</v>
      </c>
    </row>
    <row r="2267" spans="1:14" x14ac:dyDescent="0.45">
      <c r="A2267" s="31" t="str">
        <f t="shared" si="123"/>
        <v>E10000023_Hospital admissions caused by unintentional and deliberate injuries in children (aged 0-4 years)_Number</v>
      </c>
      <c r="B2267" s="31" t="s">
        <v>369</v>
      </c>
      <c r="C2267" s="31" t="s">
        <v>370</v>
      </c>
      <c r="D2267" s="31" t="s">
        <v>474</v>
      </c>
      <c r="E2267" s="31" t="s">
        <v>475</v>
      </c>
      <c r="F2267" s="31" t="s">
        <v>1855</v>
      </c>
      <c r="G2267" s="26" t="s">
        <v>148</v>
      </c>
      <c r="H2267" s="31" t="s">
        <v>743</v>
      </c>
      <c r="I2267" s="31">
        <v>430</v>
      </c>
      <c r="J2267" s="31">
        <f>INDEX('LA lookup'!H:H,MATCH('Known to services raw data'!B2267,'LA lookup'!G:G,0))</f>
        <v>117499</v>
      </c>
      <c r="K2267" s="31">
        <v>144.75</v>
      </c>
      <c r="L2267" s="31" t="s">
        <v>2146</v>
      </c>
      <c r="M2267" s="31">
        <v>144.75</v>
      </c>
      <c r="N2267" s="31">
        <f t="shared" si="124"/>
        <v>0</v>
      </c>
    </row>
    <row r="2268" spans="1:14" x14ac:dyDescent="0.45">
      <c r="A2268" s="31" t="str">
        <f t="shared" si="123"/>
        <v>E10000024_Hospital admissions caused by unintentional and deliberate injuries in children (aged 0-4 years)_Number</v>
      </c>
      <c r="B2268" s="31" t="s">
        <v>572</v>
      </c>
      <c r="C2268" s="31" t="s">
        <v>573</v>
      </c>
      <c r="D2268" s="31" t="s">
        <v>474</v>
      </c>
      <c r="E2268" s="31" t="s">
        <v>475</v>
      </c>
      <c r="F2268" s="31" t="s">
        <v>1855</v>
      </c>
      <c r="G2268" s="26" t="s">
        <v>148</v>
      </c>
      <c r="H2268" s="31" t="s">
        <v>743</v>
      </c>
      <c r="I2268" s="31">
        <v>485</v>
      </c>
      <c r="J2268" s="31">
        <f>INDEX('LA lookup'!H:H,MATCH('Known to services raw data'!B2268,'LA lookup'!G:G,0))</f>
        <v>166542</v>
      </c>
      <c r="K2268" s="31">
        <v>108.05</v>
      </c>
      <c r="L2268" s="31" t="s">
        <v>2147</v>
      </c>
      <c r="M2268" s="31">
        <v>108.05</v>
      </c>
      <c r="N2268" s="31">
        <f t="shared" si="124"/>
        <v>0</v>
      </c>
    </row>
    <row r="2269" spans="1:14" x14ac:dyDescent="0.45">
      <c r="A2269" s="31" t="str">
        <f t="shared" si="123"/>
        <v>E10000025_Hospital admissions caused by unintentional and deliberate injuries in children (aged 0-4 years)_Number</v>
      </c>
      <c r="B2269" s="31" t="s">
        <v>377</v>
      </c>
      <c r="C2269" s="31" t="s">
        <v>378</v>
      </c>
      <c r="D2269" s="31" t="s">
        <v>474</v>
      </c>
      <c r="E2269" s="31" t="s">
        <v>475</v>
      </c>
      <c r="F2269" s="31" t="s">
        <v>1855</v>
      </c>
      <c r="G2269" s="26" t="s">
        <v>148</v>
      </c>
      <c r="H2269" s="31" t="s">
        <v>743</v>
      </c>
      <c r="I2269" s="31">
        <v>480</v>
      </c>
      <c r="J2269" s="31">
        <f>INDEX('LA lookup'!H:H,MATCH('Known to services raw data'!B2269,'LA lookup'!G:G,0))</f>
        <v>144788</v>
      </c>
      <c r="K2269" s="31">
        <v>121.83</v>
      </c>
      <c r="L2269" s="31" t="s">
        <v>2148</v>
      </c>
      <c r="M2269" s="31">
        <v>121.83</v>
      </c>
      <c r="N2269" s="31">
        <f t="shared" si="124"/>
        <v>0</v>
      </c>
    </row>
    <row r="2270" spans="1:14" x14ac:dyDescent="0.45">
      <c r="A2270" s="31" t="str">
        <f t="shared" si="123"/>
        <v>E10000027_Hospital admissions caused by unintentional and deliberate injuries in children (aged 0-4 years)_Number</v>
      </c>
      <c r="B2270" s="31" t="s">
        <v>406</v>
      </c>
      <c r="C2270" s="31" t="s">
        <v>407</v>
      </c>
      <c r="D2270" s="31" t="s">
        <v>474</v>
      </c>
      <c r="E2270" s="31" t="s">
        <v>475</v>
      </c>
      <c r="F2270" s="31" t="s">
        <v>1855</v>
      </c>
      <c r="G2270" s="26" t="s">
        <v>148</v>
      </c>
      <c r="H2270" s="31" t="s">
        <v>743</v>
      </c>
      <c r="I2270" s="31">
        <v>490</v>
      </c>
      <c r="J2270" s="31">
        <f>INDEX('LA lookup'!H:H,MATCH('Known to services raw data'!B2270,'LA lookup'!G:G,0))</f>
        <v>110700</v>
      </c>
      <c r="K2270" s="31">
        <v>168.94</v>
      </c>
      <c r="L2270" s="31" t="s">
        <v>2149</v>
      </c>
      <c r="M2270" s="31">
        <v>168.94</v>
      </c>
      <c r="N2270" s="31">
        <f t="shared" si="124"/>
        <v>0</v>
      </c>
    </row>
    <row r="2271" spans="1:14" x14ac:dyDescent="0.45">
      <c r="A2271" s="31" t="str">
        <f t="shared" si="123"/>
        <v>E10000028_Hospital admissions caused by unintentional and deliberate injuries in children (aged 0-4 years)_Number</v>
      </c>
      <c r="B2271" s="31" t="s">
        <v>418</v>
      </c>
      <c r="C2271" s="31" t="s">
        <v>419</v>
      </c>
      <c r="D2271" s="31" t="s">
        <v>474</v>
      </c>
      <c r="E2271" s="31" t="s">
        <v>475</v>
      </c>
      <c r="F2271" s="31" t="s">
        <v>1855</v>
      </c>
      <c r="G2271" s="26" t="s">
        <v>148</v>
      </c>
      <c r="H2271" s="31" t="s">
        <v>743</v>
      </c>
      <c r="I2271" s="31">
        <v>525</v>
      </c>
      <c r="J2271" s="31">
        <f>INDEX('LA lookup'!H:H,MATCH('Known to services raw data'!B2271,'LA lookup'!G:G,0))</f>
        <v>169603</v>
      </c>
      <c r="K2271" s="31">
        <v>118.27</v>
      </c>
      <c r="L2271" s="31" t="s">
        <v>2150</v>
      </c>
      <c r="M2271" s="31">
        <v>118.27</v>
      </c>
      <c r="N2271" s="31">
        <f t="shared" si="124"/>
        <v>0</v>
      </c>
    </row>
    <row r="2272" spans="1:14" x14ac:dyDescent="0.45">
      <c r="A2272" s="31" t="str">
        <f t="shared" si="123"/>
        <v>E10000029_Hospital admissions caused by unintentional and deliberate injuries in children (aged 0-4 years)_Number</v>
      </c>
      <c r="B2272" s="31" t="s">
        <v>426</v>
      </c>
      <c r="C2272" s="31" t="s">
        <v>427</v>
      </c>
      <c r="D2272" s="31" t="s">
        <v>474</v>
      </c>
      <c r="E2272" s="31" t="s">
        <v>475</v>
      </c>
      <c r="F2272" s="31" t="s">
        <v>1855</v>
      </c>
      <c r="G2272" s="26" t="s">
        <v>148</v>
      </c>
      <c r="H2272" s="31" t="s">
        <v>743</v>
      </c>
      <c r="I2272" s="31">
        <v>450</v>
      </c>
      <c r="J2272" s="31">
        <f>INDEX('LA lookup'!H:H,MATCH('Known to services raw data'!B2272,'LA lookup'!G:G,0))</f>
        <v>152752</v>
      </c>
      <c r="K2272" s="31">
        <v>110.77</v>
      </c>
      <c r="L2272" s="31" t="s">
        <v>2151</v>
      </c>
      <c r="M2272" s="31">
        <v>110.77</v>
      </c>
      <c r="N2272" s="31">
        <f t="shared" si="124"/>
        <v>0</v>
      </c>
    </row>
    <row r="2273" spans="1:14" x14ac:dyDescent="0.45">
      <c r="A2273" s="31" t="str">
        <f t="shared" si="123"/>
        <v>E10000030_Hospital admissions caused by unintentional and deliberate injuries in children (aged 0-4 years)_Number</v>
      </c>
      <c r="B2273" s="31" t="s">
        <v>430</v>
      </c>
      <c r="C2273" s="31" t="s">
        <v>431</v>
      </c>
      <c r="D2273" s="31" t="s">
        <v>474</v>
      </c>
      <c r="E2273" s="31" t="s">
        <v>475</v>
      </c>
      <c r="F2273" s="31" t="s">
        <v>1855</v>
      </c>
      <c r="G2273" s="26" t="s">
        <v>148</v>
      </c>
      <c r="H2273" s="31" t="s">
        <v>743</v>
      </c>
      <c r="I2273" s="31">
        <v>640</v>
      </c>
      <c r="J2273" s="31">
        <f>INDEX('LA lookup'!H:H,MATCH('Known to services raw data'!B2273,'LA lookup'!G:G,0))</f>
        <v>261905</v>
      </c>
      <c r="K2273" s="31">
        <v>91.33</v>
      </c>
      <c r="L2273" s="31" t="s">
        <v>2152</v>
      </c>
      <c r="M2273" s="31">
        <v>91.33</v>
      </c>
      <c r="N2273" s="31">
        <f t="shared" si="124"/>
        <v>0</v>
      </c>
    </row>
    <row r="2274" spans="1:14" x14ac:dyDescent="0.45">
      <c r="A2274" s="31" t="str">
        <f t="shared" si="123"/>
        <v>E10000031_Hospital admissions caused by unintentional and deliberate injuries in children (aged 0-4 years)_Number</v>
      </c>
      <c r="B2274" s="31" t="s">
        <v>454</v>
      </c>
      <c r="C2274" s="31" t="s">
        <v>455</v>
      </c>
      <c r="D2274" s="31" t="s">
        <v>474</v>
      </c>
      <c r="E2274" s="31" t="s">
        <v>475</v>
      </c>
      <c r="F2274" s="31" t="s">
        <v>1855</v>
      </c>
      <c r="G2274" s="26" t="s">
        <v>148</v>
      </c>
      <c r="H2274" s="31" t="s">
        <v>743</v>
      </c>
      <c r="I2274" s="31">
        <v>465</v>
      </c>
      <c r="J2274" s="31">
        <f>INDEX('LA lookup'!H:H,MATCH('Known to services raw data'!B2274,'LA lookup'!G:G,0))</f>
        <v>115928</v>
      </c>
      <c r="K2274" s="31">
        <v>147.22999999999999</v>
      </c>
      <c r="L2274" s="31" t="s">
        <v>2153</v>
      </c>
      <c r="M2274" s="31">
        <v>147.22999999999999</v>
      </c>
      <c r="N2274" s="31">
        <f t="shared" si="124"/>
        <v>0</v>
      </c>
    </row>
    <row r="2275" spans="1:14" x14ac:dyDescent="0.45">
      <c r="A2275" s="31" t="str">
        <f t="shared" si="123"/>
        <v>E10000032_Hospital admissions caused by unintentional and deliberate injuries in children (aged 0-4 years)_Number</v>
      </c>
      <c r="B2275" s="31" t="s">
        <v>458</v>
      </c>
      <c r="C2275" s="31" t="s">
        <v>459</v>
      </c>
      <c r="D2275" s="31" t="s">
        <v>474</v>
      </c>
      <c r="E2275" s="31" t="s">
        <v>475</v>
      </c>
      <c r="F2275" s="31" t="s">
        <v>1855</v>
      </c>
      <c r="G2275" s="26" t="s">
        <v>148</v>
      </c>
      <c r="H2275" s="31" t="s">
        <v>743</v>
      </c>
      <c r="I2275" s="31">
        <v>545</v>
      </c>
      <c r="J2275" s="31">
        <f>INDEX('LA lookup'!H:H,MATCH('Known to services raw data'!B2275,'LA lookup'!G:G,0))</f>
        <v>174672</v>
      </c>
      <c r="K2275" s="31">
        <v>116.4</v>
      </c>
      <c r="L2275" s="31" t="s">
        <v>2154</v>
      </c>
      <c r="M2275" s="31">
        <v>116.4</v>
      </c>
      <c r="N2275" s="31">
        <f t="shared" si="124"/>
        <v>0</v>
      </c>
    </row>
    <row r="2276" spans="1:14" x14ac:dyDescent="0.45">
      <c r="A2276" s="31" t="str">
        <f t="shared" si="123"/>
        <v>E10000034_Hospital admissions caused by unintentional and deliberate injuries in children (aged 0-4 years)_Number</v>
      </c>
      <c r="B2276" s="31" t="s">
        <v>470</v>
      </c>
      <c r="C2276" s="31" t="s">
        <v>471</v>
      </c>
      <c r="D2276" s="31" t="s">
        <v>474</v>
      </c>
      <c r="E2276" s="31" t="s">
        <v>475</v>
      </c>
      <c r="F2276" s="31" t="s">
        <v>1855</v>
      </c>
      <c r="G2276" s="26" t="s">
        <v>148</v>
      </c>
      <c r="H2276" s="31" t="s">
        <v>743</v>
      </c>
      <c r="I2276" s="31">
        <v>340</v>
      </c>
      <c r="J2276" s="31">
        <f>INDEX('LA lookup'!H:H,MATCH('Known to services raw data'!B2276,'LA lookup'!G:G,0))</f>
        <v>117783</v>
      </c>
      <c r="K2276" s="31">
        <v>108.46</v>
      </c>
      <c r="L2276" s="31" t="s">
        <v>2155</v>
      </c>
      <c r="M2276" s="31">
        <v>108.46</v>
      </c>
      <c r="N2276" s="31">
        <f t="shared" si="124"/>
        <v>0</v>
      </c>
    </row>
    <row r="2277" spans="1:14" x14ac:dyDescent="0.45">
      <c r="A2277" s="31" t="str">
        <f t="shared" si="123"/>
        <v>E06000005_Children with SEND but no EHC plan_Number</v>
      </c>
      <c r="B2277" s="31" t="s">
        <v>287</v>
      </c>
      <c r="C2277" s="31" t="s">
        <v>288</v>
      </c>
      <c r="D2277" s="31" t="s">
        <v>229</v>
      </c>
      <c r="E2277" s="31">
        <v>2019</v>
      </c>
      <c r="F2277" s="31" t="s">
        <v>60</v>
      </c>
      <c r="G2277" s="26" t="s">
        <v>61</v>
      </c>
      <c r="H2277" s="31" t="s">
        <v>743</v>
      </c>
      <c r="I2277" s="31">
        <v>2039</v>
      </c>
      <c r="J2277" s="31">
        <f>INDEX('LA lookup'!H:H,MATCH('Known to services raw data'!B2277,'LA lookup'!G:G,0))</f>
        <v>22454</v>
      </c>
      <c r="K2277" s="31">
        <v>90.807873875478762</v>
      </c>
      <c r="L2277" s="31" t="str">
        <f t="shared" ref="L2277:L2340" si="125">IF(LOWER(H2277)="percentage",CONCATENATE(I2277,"%"),IF(LOWER(H2277)="proportion",CONCATENATE(ROUND(I2277,1)," per 1000 households"),IF(J2277="NA",K2277,IF(OR(ISERROR(I2277),ISBLANK(I2277),NOT(ISNUMBER(I2277))),"N/A",CONCATENATE(ROUND(I2277/J2277*1000,1)," per 1000 0-17 yr olds")))))</f>
        <v>90.8 per 1000 0-17 yr olds</v>
      </c>
      <c r="M2277" s="31">
        <f t="shared" ref="M2277:M2340" si="126">IF(LOWER(H2277)="percentage",I2277,IF(LOWER(H2277)="proportion",I2277,IF(J2277="NA",K2277,IF(OR(ISERROR(I2277),ISBLANK(I2277),NOT(ISNUMBER(I2277))),"N/A",I2277/J2277*1000))))</f>
        <v>90.807873875478762</v>
      </c>
      <c r="N2277" s="31">
        <f t="shared" si="124"/>
        <v>0</v>
      </c>
    </row>
    <row r="2278" spans="1:14" x14ac:dyDescent="0.45">
      <c r="A2278" s="31" t="str">
        <f t="shared" si="123"/>
        <v>E06000047_Children with SEND but no EHC plan_Number</v>
      </c>
      <c r="B2278" s="31" t="s">
        <v>528</v>
      </c>
      <c r="C2278" s="31" t="s">
        <v>721</v>
      </c>
      <c r="D2278" s="31" t="s">
        <v>229</v>
      </c>
      <c r="E2278" s="31">
        <v>2019</v>
      </c>
      <c r="F2278" s="31" t="s">
        <v>60</v>
      </c>
      <c r="G2278" s="26" t="s">
        <v>61</v>
      </c>
      <c r="H2278" s="31" t="s">
        <v>743</v>
      </c>
      <c r="I2278" s="31">
        <v>9093</v>
      </c>
      <c r="J2278" s="31">
        <f>INDEX('LA lookup'!H:H,MATCH('Known to services raw data'!B2278,'LA lookup'!G:G,0))</f>
        <v>101040</v>
      </c>
      <c r="K2278" s="31">
        <v>89.99406175771972</v>
      </c>
      <c r="L2278" s="31" t="str">
        <f t="shared" si="125"/>
        <v>90 per 1000 0-17 yr olds</v>
      </c>
      <c r="M2278" s="31">
        <f t="shared" si="126"/>
        <v>89.99406175771972</v>
      </c>
      <c r="N2278" s="31">
        <f t="shared" si="124"/>
        <v>0</v>
      </c>
    </row>
    <row r="2279" spans="1:14" x14ac:dyDescent="0.45">
      <c r="A2279" s="31" t="str">
        <f t="shared" si="123"/>
        <v>E08000020_Children with SEND but no EHC plan_Number</v>
      </c>
      <c r="B2279" s="31" t="s">
        <v>305</v>
      </c>
      <c r="C2279" s="31" t="s">
        <v>306</v>
      </c>
      <c r="D2279" s="31" t="s">
        <v>229</v>
      </c>
      <c r="E2279" s="31">
        <v>2019</v>
      </c>
      <c r="F2279" s="31" t="s">
        <v>60</v>
      </c>
      <c r="G2279" s="26" t="s">
        <v>61</v>
      </c>
      <c r="H2279" s="31" t="s">
        <v>743</v>
      </c>
      <c r="I2279" s="31">
        <v>3471</v>
      </c>
      <c r="J2279" s="31">
        <f>INDEX('LA lookup'!H:H,MATCH('Known to services raw data'!B2279,'LA lookup'!G:G,0))</f>
        <v>39605</v>
      </c>
      <c r="K2279" s="31">
        <v>87.640449438202253</v>
      </c>
      <c r="L2279" s="31" t="str">
        <f t="shared" si="125"/>
        <v>87.6 per 1000 0-17 yr olds</v>
      </c>
      <c r="M2279" s="31">
        <f t="shared" si="126"/>
        <v>87.640449438202253</v>
      </c>
      <c r="N2279" s="31">
        <f t="shared" si="124"/>
        <v>0</v>
      </c>
    </row>
    <row r="2280" spans="1:14" x14ac:dyDescent="0.45">
      <c r="A2280" s="31" t="str">
        <f t="shared" si="123"/>
        <v>E06000001_Children with SEND but no EHC plan_Number</v>
      </c>
      <c r="B2280" s="31" t="s">
        <v>313</v>
      </c>
      <c r="C2280" s="31" t="s">
        <v>314</v>
      </c>
      <c r="D2280" s="31" t="s">
        <v>229</v>
      </c>
      <c r="E2280" s="31">
        <v>2019</v>
      </c>
      <c r="F2280" s="31" t="s">
        <v>60</v>
      </c>
      <c r="G2280" s="26" t="s">
        <v>61</v>
      </c>
      <c r="H2280" s="31" t="s">
        <v>743</v>
      </c>
      <c r="I2280" s="31">
        <v>2042</v>
      </c>
      <c r="J2280" s="31">
        <f>INDEX('LA lookup'!H:H,MATCH('Known to services raw data'!B2280,'LA lookup'!G:G,0))</f>
        <v>20006</v>
      </c>
      <c r="K2280" s="31">
        <v>102.06937918624413</v>
      </c>
      <c r="L2280" s="31" t="str">
        <f t="shared" si="125"/>
        <v>102.1 per 1000 0-17 yr olds</v>
      </c>
      <c r="M2280" s="31">
        <f t="shared" si="126"/>
        <v>102.06937918624413</v>
      </c>
      <c r="N2280" s="31">
        <f t="shared" si="124"/>
        <v>0</v>
      </c>
    </row>
    <row r="2281" spans="1:14" x14ac:dyDescent="0.45">
      <c r="A2281" s="31" t="str">
        <f t="shared" si="123"/>
        <v>E06000002_Children with SEND but no EHC plan_Number</v>
      </c>
      <c r="B2281" s="31" t="s">
        <v>511</v>
      </c>
      <c r="C2281" s="31" t="s">
        <v>725</v>
      </c>
      <c r="D2281" s="31" t="s">
        <v>229</v>
      </c>
      <c r="E2281" s="31">
        <v>2019</v>
      </c>
      <c r="F2281" s="31" t="s">
        <v>60</v>
      </c>
      <c r="G2281" s="26" t="s">
        <v>61</v>
      </c>
      <c r="H2281" s="31" t="s">
        <v>743</v>
      </c>
      <c r="I2281" s="31">
        <v>3374</v>
      </c>
      <c r="J2281" s="31">
        <f>INDEX('LA lookup'!H:H,MATCH('Known to services raw data'!B2281,'LA lookup'!G:G,0))</f>
        <v>32513</v>
      </c>
      <c r="K2281" s="31">
        <v>103.77387506535847</v>
      </c>
      <c r="L2281" s="31" t="str">
        <f t="shared" si="125"/>
        <v>103.8 per 1000 0-17 yr olds</v>
      </c>
      <c r="M2281" s="31">
        <f t="shared" si="126"/>
        <v>103.77387506535847</v>
      </c>
      <c r="N2281" s="31">
        <f t="shared" si="124"/>
        <v>0</v>
      </c>
    </row>
    <row r="2282" spans="1:14" x14ac:dyDescent="0.45">
      <c r="A2282" s="31" t="str">
        <f t="shared" si="123"/>
        <v>E08000021_Children with SEND but no EHC plan_Number</v>
      </c>
      <c r="B2282" s="31" t="s">
        <v>357</v>
      </c>
      <c r="C2282" s="31" t="s">
        <v>358</v>
      </c>
      <c r="D2282" s="31" t="s">
        <v>229</v>
      </c>
      <c r="E2282" s="31">
        <v>2019</v>
      </c>
      <c r="F2282" s="31" t="s">
        <v>60</v>
      </c>
      <c r="G2282" s="26" t="s">
        <v>61</v>
      </c>
      <c r="H2282" s="31" t="s">
        <v>743</v>
      </c>
      <c r="I2282" s="31">
        <v>5934</v>
      </c>
      <c r="J2282" s="31">
        <f>INDEX('LA lookup'!H:H,MATCH('Known to services raw data'!B2282,'LA lookup'!G:G,0))</f>
        <v>58056</v>
      </c>
      <c r="K2282" s="31">
        <v>102.21165770979744</v>
      </c>
      <c r="L2282" s="31" t="str">
        <f t="shared" si="125"/>
        <v>102.2 per 1000 0-17 yr olds</v>
      </c>
      <c r="M2282" s="31">
        <f t="shared" si="126"/>
        <v>102.21165770979744</v>
      </c>
      <c r="N2282" s="31">
        <f t="shared" si="124"/>
        <v>0</v>
      </c>
    </row>
    <row r="2283" spans="1:14" x14ac:dyDescent="0.45">
      <c r="A2283" s="31" t="str">
        <f t="shared" si="123"/>
        <v>E08000022_Children with SEND but no EHC plan_Number</v>
      </c>
      <c r="B2283" s="31" t="s">
        <v>524</v>
      </c>
      <c r="C2283" s="31" t="s">
        <v>525</v>
      </c>
      <c r="D2283" s="31" t="s">
        <v>229</v>
      </c>
      <c r="E2283" s="31">
        <v>2019</v>
      </c>
      <c r="F2283" s="31" t="s">
        <v>60</v>
      </c>
      <c r="G2283" s="26" t="s">
        <v>61</v>
      </c>
      <c r="H2283" s="31" t="s">
        <v>743</v>
      </c>
      <c r="I2283" s="31">
        <v>3646</v>
      </c>
      <c r="J2283" s="31">
        <f>INDEX('LA lookup'!H:H,MATCH('Known to services raw data'!B2283,'LA lookup'!G:G,0))</f>
        <v>41360</v>
      </c>
      <c r="K2283" s="31">
        <v>88.152804642166345</v>
      </c>
      <c r="L2283" s="31" t="str">
        <f t="shared" si="125"/>
        <v>88.2 per 1000 0-17 yr olds</v>
      </c>
      <c r="M2283" s="31">
        <f t="shared" si="126"/>
        <v>88.152804642166345</v>
      </c>
      <c r="N2283" s="31">
        <f t="shared" si="124"/>
        <v>0</v>
      </c>
    </row>
    <row r="2284" spans="1:14" x14ac:dyDescent="0.45">
      <c r="A2284" s="31" t="str">
        <f t="shared" si="123"/>
        <v>E06000048_Children with SEND but no EHC plan_Number</v>
      </c>
      <c r="B2284" s="31" t="s">
        <v>484</v>
      </c>
      <c r="C2284" s="31" t="s">
        <v>705</v>
      </c>
      <c r="D2284" s="31" t="s">
        <v>229</v>
      </c>
      <c r="E2284" s="31">
        <v>2019</v>
      </c>
      <c r="F2284" s="31" t="s">
        <v>60</v>
      </c>
      <c r="G2284" s="26" t="s">
        <v>61</v>
      </c>
      <c r="H2284" s="31" t="s">
        <v>743</v>
      </c>
      <c r="I2284" s="31">
        <v>5119</v>
      </c>
      <c r="J2284" s="31">
        <f>INDEX('LA lookup'!H:H,MATCH('Known to services raw data'!B2284,'LA lookup'!G:G,0))</f>
        <v>59011</v>
      </c>
      <c r="K2284" s="31">
        <v>86.746538780905254</v>
      </c>
      <c r="L2284" s="31" t="str">
        <f t="shared" si="125"/>
        <v>86.7 per 1000 0-17 yr olds</v>
      </c>
      <c r="M2284" s="31">
        <f t="shared" si="126"/>
        <v>86.746538780905254</v>
      </c>
      <c r="N2284" s="31">
        <f t="shared" si="124"/>
        <v>0</v>
      </c>
    </row>
    <row r="2285" spans="1:14" x14ac:dyDescent="0.45">
      <c r="A2285" s="31" t="str">
        <f t="shared" si="123"/>
        <v>E06000003_Children with SEND but no EHC plan_Number</v>
      </c>
      <c r="B2285" s="31" t="s">
        <v>387</v>
      </c>
      <c r="C2285" s="31" t="s">
        <v>388</v>
      </c>
      <c r="D2285" s="31" t="s">
        <v>229</v>
      </c>
      <c r="E2285" s="31">
        <v>2019</v>
      </c>
      <c r="F2285" s="31" t="s">
        <v>60</v>
      </c>
      <c r="G2285" s="26" t="s">
        <v>61</v>
      </c>
      <c r="H2285" s="31" t="s">
        <v>743</v>
      </c>
      <c r="I2285" s="31">
        <v>2797</v>
      </c>
      <c r="J2285" s="31">
        <f>INDEX('LA lookup'!H:H,MATCH('Known to services raw data'!B2285,'LA lookup'!G:G,0))</f>
        <v>27626</v>
      </c>
      <c r="K2285" s="31">
        <v>101.24520379352784</v>
      </c>
      <c r="L2285" s="31" t="str">
        <f t="shared" si="125"/>
        <v>101.2 per 1000 0-17 yr olds</v>
      </c>
      <c r="M2285" s="31">
        <f t="shared" si="126"/>
        <v>101.24520379352784</v>
      </c>
      <c r="N2285" s="31">
        <f t="shared" si="124"/>
        <v>0</v>
      </c>
    </row>
    <row r="2286" spans="1:14" x14ac:dyDescent="0.45">
      <c r="A2286" s="31" t="str">
        <f t="shared" si="123"/>
        <v>E08000023_Children with SEND but no EHC plan_Number</v>
      </c>
      <c r="B2286" s="31" t="s">
        <v>410</v>
      </c>
      <c r="C2286" s="31" t="s">
        <v>411</v>
      </c>
      <c r="D2286" s="31" t="s">
        <v>229</v>
      </c>
      <c r="E2286" s="31">
        <v>2019</v>
      </c>
      <c r="F2286" s="31" t="s">
        <v>60</v>
      </c>
      <c r="G2286" s="26" t="s">
        <v>61</v>
      </c>
      <c r="H2286" s="31" t="s">
        <v>743</v>
      </c>
      <c r="I2286" s="31">
        <v>3699</v>
      </c>
      <c r="J2286" s="31">
        <f>INDEX('LA lookup'!H:H,MATCH('Known to services raw data'!B2286,'LA lookup'!G:G,0))</f>
        <v>29920</v>
      </c>
      <c r="K2286" s="31">
        <v>123.62967914438502</v>
      </c>
      <c r="L2286" s="31" t="str">
        <f t="shared" si="125"/>
        <v>123.6 per 1000 0-17 yr olds</v>
      </c>
      <c r="M2286" s="31">
        <f t="shared" si="126"/>
        <v>123.62967914438502</v>
      </c>
      <c r="N2286" s="31">
        <f t="shared" si="124"/>
        <v>0</v>
      </c>
    </row>
    <row r="2287" spans="1:14" x14ac:dyDescent="0.45">
      <c r="A2287" s="31" t="str">
        <f t="shared" si="123"/>
        <v>E06000004_Children with SEND but no EHC plan_Number</v>
      </c>
      <c r="B2287" s="31" t="s">
        <v>422</v>
      </c>
      <c r="C2287" s="31" t="s">
        <v>423</v>
      </c>
      <c r="D2287" s="31" t="s">
        <v>229</v>
      </c>
      <c r="E2287" s="31">
        <v>2019</v>
      </c>
      <c r="F2287" s="31" t="s">
        <v>60</v>
      </c>
      <c r="G2287" s="26" t="s">
        <v>61</v>
      </c>
      <c r="H2287" s="31" t="s">
        <v>743</v>
      </c>
      <c r="I2287" s="31">
        <v>4027</v>
      </c>
      <c r="J2287" s="31">
        <f>INDEX('LA lookup'!H:H,MATCH('Known to services raw data'!B2287,'LA lookup'!G:G,0))</f>
        <v>43521</v>
      </c>
      <c r="K2287" s="31">
        <v>92.530042967762682</v>
      </c>
      <c r="L2287" s="31" t="str">
        <f t="shared" si="125"/>
        <v>92.5 per 1000 0-17 yr olds</v>
      </c>
      <c r="M2287" s="31">
        <f t="shared" si="126"/>
        <v>92.530042967762682</v>
      </c>
      <c r="N2287" s="31">
        <f t="shared" si="124"/>
        <v>0</v>
      </c>
    </row>
    <row r="2288" spans="1:14" x14ac:dyDescent="0.45">
      <c r="A2288" s="31" t="str">
        <f t="shared" si="123"/>
        <v>E08000024_Children with SEND but no EHC plan_Number</v>
      </c>
      <c r="B2288" s="31" t="s">
        <v>428</v>
      </c>
      <c r="C2288" s="31" t="s">
        <v>429</v>
      </c>
      <c r="D2288" s="31" t="s">
        <v>229</v>
      </c>
      <c r="E2288" s="31">
        <v>2019</v>
      </c>
      <c r="F2288" s="31" t="s">
        <v>60</v>
      </c>
      <c r="G2288" s="26" t="s">
        <v>61</v>
      </c>
      <c r="H2288" s="31" t="s">
        <v>743</v>
      </c>
      <c r="I2288" s="31">
        <v>5477</v>
      </c>
      <c r="J2288" s="31">
        <f>INDEX('LA lookup'!H:H,MATCH('Known to services raw data'!B2288,'LA lookup'!G:G,0))</f>
        <v>54563</v>
      </c>
      <c r="K2288" s="31">
        <v>100.37937796675403</v>
      </c>
      <c r="L2288" s="31" t="str">
        <f t="shared" si="125"/>
        <v>100.4 per 1000 0-17 yr olds</v>
      </c>
      <c r="M2288" s="31">
        <f t="shared" si="126"/>
        <v>100.37937796675403</v>
      </c>
      <c r="N2288" s="31">
        <f t="shared" si="124"/>
        <v>0</v>
      </c>
    </row>
    <row r="2289" spans="1:14" x14ac:dyDescent="0.45">
      <c r="A2289" s="31" t="str">
        <f t="shared" si="123"/>
        <v>E06000008_Children with SEND but no EHC plan_Number</v>
      </c>
      <c r="B2289" s="31" t="s">
        <v>247</v>
      </c>
      <c r="C2289" s="31" t="s">
        <v>248</v>
      </c>
      <c r="D2289" s="31" t="s">
        <v>229</v>
      </c>
      <c r="E2289" s="31">
        <v>2019</v>
      </c>
      <c r="F2289" s="31" t="s">
        <v>60</v>
      </c>
      <c r="G2289" s="26" t="s">
        <v>61</v>
      </c>
      <c r="H2289" s="31" t="s">
        <v>743</v>
      </c>
      <c r="I2289" s="31">
        <v>4342</v>
      </c>
      <c r="J2289" s="31">
        <f>INDEX('LA lookup'!H:H,MATCH('Known to services raw data'!B2289,'LA lookup'!G:G,0))</f>
        <v>38481</v>
      </c>
      <c r="K2289" s="31">
        <v>112.83490553779788</v>
      </c>
      <c r="L2289" s="31" t="str">
        <f t="shared" si="125"/>
        <v>112.8 per 1000 0-17 yr olds</v>
      </c>
      <c r="M2289" s="31">
        <f t="shared" si="126"/>
        <v>112.83490553779788</v>
      </c>
      <c r="N2289" s="31">
        <f t="shared" si="124"/>
        <v>0</v>
      </c>
    </row>
    <row r="2290" spans="1:14" x14ac:dyDescent="0.45">
      <c r="A2290" s="31" t="str">
        <f t="shared" si="123"/>
        <v>E06000009_Children with SEND but no EHC plan_Number</v>
      </c>
      <c r="B2290" s="31" t="s">
        <v>249</v>
      </c>
      <c r="C2290" s="31" t="s">
        <v>250</v>
      </c>
      <c r="D2290" s="31" t="s">
        <v>229</v>
      </c>
      <c r="E2290" s="31">
        <v>2019</v>
      </c>
      <c r="F2290" s="31" t="s">
        <v>60</v>
      </c>
      <c r="G2290" s="26" t="s">
        <v>61</v>
      </c>
      <c r="H2290" s="31" t="s">
        <v>743</v>
      </c>
      <c r="I2290" s="31">
        <v>3315</v>
      </c>
      <c r="J2290" s="31">
        <f>INDEX('LA lookup'!H:H,MATCH('Known to services raw data'!B2290,'LA lookup'!G:G,0))</f>
        <v>28904</v>
      </c>
      <c r="K2290" s="31">
        <v>114.69000830334902</v>
      </c>
      <c r="L2290" s="31" t="str">
        <f t="shared" si="125"/>
        <v>114.7 per 1000 0-17 yr olds</v>
      </c>
      <c r="M2290" s="31">
        <f t="shared" si="126"/>
        <v>114.69000830334902</v>
      </c>
      <c r="N2290" s="31">
        <f t="shared" si="124"/>
        <v>0</v>
      </c>
    </row>
    <row r="2291" spans="1:14" x14ac:dyDescent="0.45">
      <c r="A2291" s="31" t="str">
        <f t="shared" si="123"/>
        <v>E08000001_Children with SEND but no EHC plan_Number</v>
      </c>
      <c r="B2291" s="31" t="s">
        <v>252</v>
      </c>
      <c r="C2291" s="31" t="s">
        <v>253</v>
      </c>
      <c r="D2291" s="31" t="s">
        <v>229</v>
      </c>
      <c r="E2291" s="31">
        <v>2019</v>
      </c>
      <c r="F2291" s="31" t="s">
        <v>60</v>
      </c>
      <c r="G2291" s="26" t="s">
        <v>61</v>
      </c>
      <c r="H2291" s="31" t="s">
        <v>743</v>
      </c>
      <c r="I2291" s="31">
        <v>5850</v>
      </c>
      <c r="J2291" s="31">
        <f>INDEX('LA lookup'!H:H,MATCH('Known to services raw data'!B2291,'LA lookup'!G:G,0))</f>
        <v>67670</v>
      </c>
      <c r="K2291" s="31">
        <v>86.448943401802865</v>
      </c>
      <c r="L2291" s="31" t="str">
        <f t="shared" si="125"/>
        <v>86.4 per 1000 0-17 yr olds</v>
      </c>
      <c r="M2291" s="31">
        <f t="shared" si="126"/>
        <v>86.448943401802865</v>
      </c>
      <c r="N2291" s="31">
        <f t="shared" si="124"/>
        <v>0</v>
      </c>
    </row>
    <row r="2292" spans="1:14" x14ac:dyDescent="0.45">
      <c r="A2292" s="31" t="str">
        <f t="shared" si="123"/>
        <v>E08000002_Children with SEND but no EHC plan_Number</v>
      </c>
      <c r="B2292" s="31" t="s">
        <v>271</v>
      </c>
      <c r="C2292" s="31" t="s">
        <v>272</v>
      </c>
      <c r="D2292" s="31" t="s">
        <v>229</v>
      </c>
      <c r="E2292" s="31">
        <v>2019</v>
      </c>
      <c r="F2292" s="31" t="s">
        <v>60</v>
      </c>
      <c r="G2292" s="26" t="s">
        <v>61</v>
      </c>
      <c r="H2292" s="31" t="s">
        <v>743</v>
      </c>
      <c r="I2292" s="31">
        <v>4003</v>
      </c>
      <c r="J2292" s="31">
        <f>INDEX('LA lookup'!H:H,MATCH('Known to services raw data'!B2292,'LA lookup'!G:G,0))</f>
        <v>43142</v>
      </c>
      <c r="K2292" s="31">
        <v>92.786611654536173</v>
      </c>
      <c r="L2292" s="31" t="str">
        <f t="shared" si="125"/>
        <v>92.8 per 1000 0-17 yr olds</v>
      </c>
      <c r="M2292" s="31">
        <f t="shared" si="126"/>
        <v>92.786611654536173</v>
      </c>
      <c r="N2292" s="31">
        <f t="shared" si="124"/>
        <v>0</v>
      </c>
    </row>
    <row r="2293" spans="1:14" x14ac:dyDescent="0.45">
      <c r="A2293" s="31" t="str">
        <f t="shared" si="123"/>
        <v>E06000049_Children with SEND but no EHC plan_Number</v>
      </c>
      <c r="B2293" s="31" t="s">
        <v>541</v>
      </c>
      <c r="C2293" s="31" t="s">
        <v>718</v>
      </c>
      <c r="D2293" s="31" t="s">
        <v>229</v>
      </c>
      <c r="E2293" s="31">
        <v>2019</v>
      </c>
      <c r="F2293" s="31" t="s">
        <v>60</v>
      </c>
      <c r="G2293" s="26" t="s">
        <v>61</v>
      </c>
      <c r="H2293" s="31" t="s">
        <v>743</v>
      </c>
      <c r="I2293" s="31">
        <v>4748</v>
      </c>
      <c r="J2293" s="31">
        <f>INDEX('LA lookup'!H:H,MATCH('Known to services raw data'!B2293,'LA lookup'!G:G,0))</f>
        <v>76523</v>
      </c>
      <c r="K2293" s="31">
        <v>62.046704912248607</v>
      </c>
      <c r="L2293" s="31" t="str">
        <f t="shared" si="125"/>
        <v>62 per 1000 0-17 yr olds</v>
      </c>
      <c r="M2293" s="31">
        <f t="shared" si="126"/>
        <v>62.046704912248607</v>
      </c>
      <c r="N2293" s="31">
        <f t="shared" si="124"/>
        <v>0</v>
      </c>
    </row>
    <row r="2294" spans="1:14" x14ac:dyDescent="0.45">
      <c r="A2294" s="31" t="str">
        <f t="shared" si="123"/>
        <v>E06000050_Children with SEND but no EHC plan_Number</v>
      </c>
      <c r="B2294" s="31" t="s">
        <v>281</v>
      </c>
      <c r="C2294" s="31" t="s">
        <v>282</v>
      </c>
      <c r="D2294" s="31" t="s">
        <v>229</v>
      </c>
      <c r="E2294" s="31">
        <v>2019</v>
      </c>
      <c r="F2294" s="31" t="s">
        <v>60</v>
      </c>
      <c r="G2294" s="26" t="s">
        <v>61</v>
      </c>
      <c r="H2294" s="31" t="s">
        <v>743</v>
      </c>
      <c r="I2294" s="31">
        <v>6769</v>
      </c>
      <c r="J2294" s="31">
        <f>INDEX('LA lookup'!H:H,MATCH('Known to services raw data'!B2294,'LA lookup'!G:G,0))</f>
        <v>68054</v>
      </c>
      <c r="K2294" s="31">
        <v>99.465130631557287</v>
      </c>
      <c r="L2294" s="31" t="str">
        <f t="shared" si="125"/>
        <v>99.5 per 1000 0-17 yr olds</v>
      </c>
      <c r="M2294" s="31">
        <f t="shared" si="126"/>
        <v>99.465130631557287</v>
      </c>
      <c r="N2294" s="31">
        <f t="shared" si="124"/>
        <v>0</v>
      </c>
    </row>
    <row r="2295" spans="1:14" x14ac:dyDescent="0.45">
      <c r="A2295" s="31" t="str">
        <f t="shared" si="123"/>
        <v>E10000006_Children with SEND but no EHC plan_Number</v>
      </c>
      <c r="B2295" s="31" t="s">
        <v>285</v>
      </c>
      <c r="C2295" s="31" t="s">
        <v>286</v>
      </c>
      <c r="D2295" s="31" t="s">
        <v>229</v>
      </c>
      <c r="E2295" s="31">
        <v>2019</v>
      </c>
      <c r="F2295" s="31" t="s">
        <v>60</v>
      </c>
      <c r="G2295" s="26" t="s">
        <v>61</v>
      </c>
      <c r="H2295" s="31" t="s">
        <v>743</v>
      </c>
      <c r="I2295" s="31">
        <v>8407</v>
      </c>
      <c r="J2295" s="31">
        <f>INDEX('LA lookup'!H:H,MATCH('Known to services raw data'!B2295,'LA lookup'!G:G,0))</f>
        <v>92500</v>
      </c>
      <c r="K2295" s="31">
        <v>90.88648648648649</v>
      </c>
      <c r="L2295" s="31" t="str">
        <f t="shared" si="125"/>
        <v>90.9 per 1000 0-17 yr olds</v>
      </c>
      <c r="M2295" s="31">
        <f t="shared" si="126"/>
        <v>90.88648648648649</v>
      </c>
      <c r="N2295" s="31">
        <f t="shared" si="124"/>
        <v>0</v>
      </c>
    </row>
    <row r="2296" spans="1:14" x14ac:dyDescent="0.45">
      <c r="A2296" s="31" t="str">
        <f t="shared" si="123"/>
        <v>E06000006_Children with SEND but no EHC plan_Number</v>
      </c>
      <c r="B2296" s="31" t="s">
        <v>531</v>
      </c>
      <c r="C2296" s="31" t="s">
        <v>722</v>
      </c>
      <c r="D2296" s="31" t="s">
        <v>229</v>
      </c>
      <c r="E2296" s="31">
        <v>2019</v>
      </c>
      <c r="F2296" s="31" t="s">
        <v>60</v>
      </c>
      <c r="G2296" s="26" t="s">
        <v>61</v>
      </c>
      <c r="H2296" s="31" t="s">
        <v>743</v>
      </c>
      <c r="I2296" s="31">
        <v>2875</v>
      </c>
      <c r="J2296" s="31">
        <f>INDEX('LA lookup'!H:H,MATCH('Known to services raw data'!B2296,'LA lookup'!G:G,0))</f>
        <v>28617</v>
      </c>
      <c r="K2296" s="31">
        <v>100.46475870985778</v>
      </c>
      <c r="L2296" s="31" t="str">
        <f t="shared" si="125"/>
        <v>100.5 per 1000 0-17 yr olds</v>
      </c>
      <c r="M2296" s="31">
        <f t="shared" si="126"/>
        <v>100.46475870985778</v>
      </c>
      <c r="N2296" s="31">
        <f t="shared" si="124"/>
        <v>0</v>
      </c>
    </row>
    <row r="2297" spans="1:14" x14ac:dyDescent="0.45">
      <c r="A2297" s="31" t="str">
        <f t="shared" si="123"/>
        <v>E08000011_Children with SEND but no EHC plan_Number</v>
      </c>
      <c r="B2297" s="31" t="s">
        <v>333</v>
      </c>
      <c r="C2297" s="31" t="s">
        <v>334</v>
      </c>
      <c r="D2297" s="31" t="s">
        <v>229</v>
      </c>
      <c r="E2297" s="31">
        <v>2019</v>
      </c>
      <c r="F2297" s="31" t="s">
        <v>60</v>
      </c>
      <c r="G2297" s="26" t="s">
        <v>61</v>
      </c>
      <c r="H2297" s="31" t="s">
        <v>743</v>
      </c>
      <c r="I2297" s="31">
        <v>3014</v>
      </c>
      <c r="J2297" s="31">
        <f>INDEX('LA lookup'!H:H,MATCH('Known to services raw data'!B2297,'LA lookup'!G:G,0))</f>
        <v>33477</v>
      </c>
      <c r="K2297" s="31">
        <v>90.031962242733812</v>
      </c>
      <c r="L2297" s="31" t="str">
        <f t="shared" si="125"/>
        <v>90 per 1000 0-17 yr olds</v>
      </c>
      <c r="M2297" s="31">
        <f t="shared" si="126"/>
        <v>90.031962242733812</v>
      </c>
      <c r="N2297" s="31">
        <f t="shared" si="124"/>
        <v>0</v>
      </c>
    </row>
    <row r="2298" spans="1:14" x14ac:dyDescent="0.45">
      <c r="A2298" s="31" t="str">
        <f t="shared" si="123"/>
        <v>E10000017_Children with SEND but no EHC plan_Number</v>
      </c>
      <c r="B2298" s="31" t="s">
        <v>337</v>
      </c>
      <c r="C2298" s="31" t="s">
        <v>338</v>
      </c>
      <c r="D2298" s="31" t="s">
        <v>229</v>
      </c>
      <c r="E2298" s="31">
        <v>2019</v>
      </c>
      <c r="F2298" s="31" t="s">
        <v>60</v>
      </c>
      <c r="G2298" s="26" t="s">
        <v>61</v>
      </c>
      <c r="H2298" s="31" t="s">
        <v>743</v>
      </c>
      <c r="I2298" s="31">
        <v>18318</v>
      </c>
      <c r="J2298" s="31">
        <f>INDEX('LA lookup'!H:H,MATCH('Known to services raw data'!B2298,'LA lookup'!G:G,0))</f>
        <v>249727</v>
      </c>
      <c r="K2298" s="31">
        <v>73.352100493739158</v>
      </c>
      <c r="L2298" s="31" t="str">
        <f t="shared" si="125"/>
        <v>73.4 per 1000 0-17 yr olds</v>
      </c>
      <c r="M2298" s="31">
        <f t="shared" si="126"/>
        <v>73.352100493739158</v>
      </c>
      <c r="N2298" s="31">
        <f t="shared" si="124"/>
        <v>0</v>
      </c>
    </row>
    <row r="2299" spans="1:14" x14ac:dyDescent="0.45">
      <c r="A2299" s="31" t="str">
        <f t="shared" si="123"/>
        <v>E08000012_Children with SEND but no EHC plan_Number</v>
      </c>
      <c r="B2299" s="31" t="s">
        <v>347</v>
      </c>
      <c r="C2299" s="31" t="s">
        <v>348</v>
      </c>
      <c r="D2299" s="31" t="s">
        <v>229</v>
      </c>
      <c r="E2299" s="31">
        <v>2019</v>
      </c>
      <c r="F2299" s="31" t="s">
        <v>60</v>
      </c>
      <c r="G2299" s="26" t="s">
        <v>61</v>
      </c>
      <c r="H2299" s="31" t="s">
        <v>743</v>
      </c>
      <c r="I2299" s="31">
        <v>11847</v>
      </c>
      <c r="J2299" s="31">
        <f>INDEX('LA lookup'!H:H,MATCH('Known to services raw data'!B2299,'LA lookup'!G:G,0))</f>
        <v>94902</v>
      </c>
      <c r="K2299" s="31">
        <v>124.83403932477714</v>
      </c>
      <c r="L2299" s="31" t="str">
        <f t="shared" si="125"/>
        <v>124.8 per 1000 0-17 yr olds</v>
      </c>
      <c r="M2299" s="31">
        <f t="shared" si="126"/>
        <v>124.83403932477714</v>
      </c>
      <c r="N2299" s="31">
        <f t="shared" si="124"/>
        <v>0</v>
      </c>
    </row>
    <row r="2300" spans="1:14" x14ac:dyDescent="0.45">
      <c r="A2300" s="31" t="str">
        <f t="shared" si="123"/>
        <v>E08000003_Children with SEND but no EHC plan_Number</v>
      </c>
      <c r="B2300" s="31" t="s">
        <v>349</v>
      </c>
      <c r="C2300" s="31" t="s">
        <v>350</v>
      </c>
      <c r="D2300" s="31" t="s">
        <v>229</v>
      </c>
      <c r="E2300" s="31">
        <v>2019</v>
      </c>
      <c r="F2300" s="31" t="s">
        <v>60</v>
      </c>
      <c r="G2300" s="26" t="s">
        <v>61</v>
      </c>
      <c r="H2300" s="31" t="s">
        <v>743</v>
      </c>
      <c r="I2300" s="31">
        <v>11825</v>
      </c>
      <c r="J2300" s="31">
        <f>INDEX('LA lookup'!H:H,MATCH('Known to services raw data'!B2300,'LA lookup'!G:G,0))</f>
        <v>121962</v>
      </c>
      <c r="K2300" s="31">
        <v>96.956429051671833</v>
      </c>
      <c r="L2300" s="31" t="str">
        <f t="shared" si="125"/>
        <v>97 per 1000 0-17 yr olds</v>
      </c>
      <c r="M2300" s="31">
        <f t="shared" si="126"/>
        <v>96.956429051671833</v>
      </c>
      <c r="N2300" s="31">
        <f t="shared" si="124"/>
        <v>0</v>
      </c>
    </row>
    <row r="2301" spans="1:14" x14ac:dyDescent="0.45">
      <c r="A2301" s="31" t="str">
        <f t="shared" si="123"/>
        <v>E08000004_Children with SEND but no EHC plan_Number</v>
      </c>
      <c r="B2301" s="31" t="s">
        <v>375</v>
      </c>
      <c r="C2301" s="31" t="s">
        <v>376</v>
      </c>
      <c r="D2301" s="31" t="s">
        <v>229</v>
      </c>
      <c r="E2301" s="31">
        <v>2019</v>
      </c>
      <c r="F2301" s="31" t="s">
        <v>60</v>
      </c>
      <c r="G2301" s="26" t="s">
        <v>61</v>
      </c>
      <c r="H2301" s="31" t="s">
        <v>743</v>
      </c>
      <c r="I2301" s="31">
        <v>5216</v>
      </c>
      <c r="J2301" s="31">
        <f>INDEX('LA lookup'!H:H,MATCH('Known to services raw data'!B2301,'LA lookup'!G:G,0))</f>
        <v>59416</v>
      </c>
      <c r="K2301" s="31">
        <v>87.787801265652348</v>
      </c>
      <c r="L2301" s="31" t="str">
        <f t="shared" si="125"/>
        <v>87.8 per 1000 0-17 yr olds</v>
      </c>
      <c r="M2301" s="31">
        <f t="shared" si="126"/>
        <v>87.787801265652348</v>
      </c>
      <c r="N2301" s="31">
        <f t="shared" si="124"/>
        <v>0</v>
      </c>
    </row>
    <row r="2302" spans="1:14" x14ac:dyDescent="0.45">
      <c r="A2302" s="31" t="str">
        <f t="shared" si="123"/>
        <v>E08000005_Children with SEND but no EHC plan_Number</v>
      </c>
      <c r="B2302" s="31" t="s">
        <v>391</v>
      </c>
      <c r="C2302" s="31" t="s">
        <v>392</v>
      </c>
      <c r="D2302" s="31" t="s">
        <v>229</v>
      </c>
      <c r="E2302" s="31">
        <v>2019</v>
      </c>
      <c r="F2302" s="31" t="s">
        <v>60</v>
      </c>
      <c r="G2302" s="26" t="s">
        <v>61</v>
      </c>
      <c r="H2302" s="31" t="s">
        <v>743</v>
      </c>
      <c r="I2302" s="31">
        <v>4306</v>
      </c>
      <c r="J2302" s="31">
        <f>INDEX('LA lookup'!H:H,MATCH('Known to services raw data'!B2302,'LA lookup'!G:G,0))</f>
        <v>52689</v>
      </c>
      <c r="K2302" s="31">
        <v>81.724838201522147</v>
      </c>
      <c r="L2302" s="31" t="str">
        <f t="shared" si="125"/>
        <v>81.7 per 1000 0-17 yr olds</v>
      </c>
      <c r="M2302" s="31">
        <f t="shared" si="126"/>
        <v>81.724838201522147</v>
      </c>
      <c r="N2302" s="31">
        <f t="shared" si="124"/>
        <v>0</v>
      </c>
    </row>
    <row r="2303" spans="1:14" x14ac:dyDescent="0.45">
      <c r="A2303" s="31" t="str">
        <f t="shared" si="123"/>
        <v>E08000006_Children with SEND but no EHC plan_Number</v>
      </c>
      <c r="B2303" s="31" t="s">
        <v>395</v>
      </c>
      <c r="C2303" s="31" t="s">
        <v>396</v>
      </c>
      <c r="D2303" s="31" t="s">
        <v>229</v>
      </c>
      <c r="E2303" s="31">
        <v>2019</v>
      </c>
      <c r="F2303" s="31" t="s">
        <v>60</v>
      </c>
      <c r="G2303" s="26" t="s">
        <v>61</v>
      </c>
      <c r="H2303" s="31" t="s">
        <v>743</v>
      </c>
      <c r="I2303" s="31">
        <v>6474</v>
      </c>
      <c r="J2303" s="31">
        <f>INDEX('LA lookup'!H:H,MATCH('Known to services raw data'!B2303,'LA lookup'!G:G,0))</f>
        <v>56566</v>
      </c>
      <c r="K2303" s="31">
        <v>114.45037655128522</v>
      </c>
      <c r="L2303" s="31" t="str">
        <f t="shared" si="125"/>
        <v>114.5 per 1000 0-17 yr olds</v>
      </c>
      <c r="M2303" s="31">
        <f t="shared" si="126"/>
        <v>114.45037655128522</v>
      </c>
      <c r="N2303" s="31">
        <f t="shared" si="124"/>
        <v>0</v>
      </c>
    </row>
    <row r="2304" spans="1:14" x14ac:dyDescent="0.45">
      <c r="A2304" s="31" t="str">
        <f t="shared" si="123"/>
        <v>E08000014_Children with SEND but no EHC plan_Number</v>
      </c>
      <c r="B2304" s="31" t="s">
        <v>399</v>
      </c>
      <c r="C2304" s="31" t="s">
        <v>400</v>
      </c>
      <c r="D2304" s="31" t="s">
        <v>229</v>
      </c>
      <c r="E2304" s="31">
        <v>2019</v>
      </c>
      <c r="F2304" s="31" t="s">
        <v>60</v>
      </c>
      <c r="G2304" s="26" t="s">
        <v>61</v>
      </c>
      <c r="H2304" s="31" t="s">
        <v>743</v>
      </c>
      <c r="I2304" s="31">
        <v>4422</v>
      </c>
      <c r="J2304" s="31">
        <f>INDEX('LA lookup'!H:H,MATCH('Known to services raw data'!B2304,'LA lookup'!G:G,0))</f>
        <v>53833</v>
      </c>
      <c r="K2304" s="31">
        <v>82.142923485594338</v>
      </c>
      <c r="L2304" s="31" t="str">
        <f t="shared" si="125"/>
        <v>82.1 per 1000 0-17 yr olds</v>
      </c>
      <c r="M2304" s="31">
        <f t="shared" si="126"/>
        <v>82.142923485594338</v>
      </c>
      <c r="N2304" s="31">
        <f t="shared" si="124"/>
        <v>0</v>
      </c>
    </row>
    <row r="2305" spans="1:14" x14ac:dyDescent="0.45">
      <c r="A2305" s="31" t="str">
        <f t="shared" si="123"/>
        <v>E08000013_Children with SEND but no EHC plan_Number</v>
      </c>
      <c r="B2305" s="31" t="s">
        <v>416</v>
      </c>
      <c r="C2305" s="31" t="s">
        <v>417</v>
      </c>
      <c r="D2305" s="31" t="s">
        <v>229</v>
      </c>
      <c r="E2305" s="31">
        <v>2019</v>
      </c>
      <c r="F2305" s="31" t="s">
        <v>60</v>
      </c>
      <c r="G2305" s="26" t="s">
        <v>61</v>
      </c>
      <c r="H2305" s="31" t="s">
        <v>743</v>
      </c>
      <c r="I2305" s="31">
        <v>3895</v>
      </c>
      <c r="J2305" s="31">
        <f>INDEX('LA lookup'!H:H,MATCH('Known to services raw data'!B2305,'LA lookup'!G:G,0))</f>
        <v>36785</v>
      </c>
      <c r="K2305" s="31">
        <v>105.88555117575099</v>
      </c>
      <c r="L2305" s="31" t="str">
        <f t="shared" si="125"/>
        <v>105.9 per 1000 0-17 yr olds</v>
      </c>
      <c r="M2305" s="31">
        <f t="shared" si="126"/>
        <v>105.88555117575099</v>
      </c>
      <c r="N2305" s="31">
        <f t="shared" si="124"/>
        <v>0</v>
      </c>
    </row>
    <row r="2306" spans="1:14" x14ac:dyDescent="0.45">
      <c r="A2306" s="31" t="str">
        <f t="shared" si="123"/>
        <v>E08000007_Children with SEND but no EHC plan_Number</v>
      </c>
      <c r="B2306" s="31" t="s">
        <v>420</v>
      </c>
      <c r="C2306" s="31" t="s">
        <v>421</v>
      </c>
      <c r="D2306" s="31" t="s">
        <v>229</v>
      </c>
      <c r="E2306" s="31">
        <v>2019</v>
      </c>
      <c r="F2306" s="31" t="s">
        <v>60</v>
      </c>
      <c r="G2306" s="26" t="s">
        <v>61</v>
      </c>
      <c r="H2306" s="31" t="s">
        <v>743</v>
      </c>
      <c r="I2306" s="31">
        <v>4968</v>
      </c>
      <c r="J2306" s="31">
        <f>INDEX('LA lookup'!H:H,MATCH('Known to services raw data'!B2306,'LA lookup'!G:G,0))</f>
        <v>63141</v>
      </c>
      <c r="K2306" s="31">
        <v>78.681047180120686</v>
      </c>
      <c r="L2306" s="31" t="str">
        <f t="shared" si="125"/>
        <v>78.7 per 1000 0-17 yr olds</v>
      </c>
      <c r="M2306" s="31">
        <f t="shared" si="126"/>
        <v>78.681047180120686</v>
      </c>
      <c r="N2306" s="31">
        <f t="shared" si="124"/>
        <v>0</v>
      </c>
    </row>
    <row r="2307" spans="1:14" x14ac:dyDescent="0.45">
      <c r="A2307" s="31" t="str">
        <f t="shared" si="123"/>
        <v>E08000008_Children with SEND but no EHC plan_Number</v>
      </c>
      <c r="B2307" s="31" t="s">
        <v>436</v>
      </c>
      <c r="C2307" s="31" t="s">
        <v>437</v>
      </c>
      <c r="D2307" s="31" t="s">
        <v>229</v>
      </c>
      <c r="E2307" s="31">
        <v>2019</v>
      </c>
      <c r="F2307" s="31" t="s">
        <v>60</v>
      </c>
      <c r="G2307" s="26" t="s">
        <v>61</v>
      </c>
      <c r="H2307" s="31" t="s">
        <v>743</v>
      </c>
      <c r="I2307" s="31">
        <v>4700</v>
      </c>
      <c r="J2307" s="31">
        <f>INDEX('LA lookup'!H:H,MATCH('Known to services raw data'!B2307,'LA lookup'!G:G,0))</f>
        <v>50223</v>
      </c>
      <c r="K2307" s="31">
        <v>93.582621508073984</v>
      </c>
      <c r="L2307" s="31" t="str">
        <f t="shared" si="125"/>
        <v>93.6 per 1000 0-17 yr olds</v>
      </c>
      <c r="M2307" s="31">
        <f t="shared" si="126"/>
        <v>93.582621508073984</v>
      </c>
      <c r="N2307" s="31">
        <f t="shared" si="124"/>
        <v>0</v>
      </c>
    </row>
    <row r="2308" spans="1:14" x14ac:dyDescent="0.45">
      <c r="A2308" s="31" t="str">
        <f t="shared" si="123"/>
        <v>E08000009_Children with SEND but no EHC plan_Number</v>
      </c>
      <c r="B2308" s="31" t="s">
        <v>442</v>
      </c>
      <c r="C2308" s="31" t="s">
        <v>443</v>
      </c>
      <c r="D2308" s="31" t="s">
        <v>229</v>
      </c>
      <c r="E2308" s="31">
        <v>2019</v>
      </c>
      <c r="F2308" s="31" t="s">
        <v>60</v>
      </c>
      <c r="G2308" s="26" t="s">
        <v>61</v>
      </c>
      <c r="H2308" s="31" t="s">
        <v>743</v>
      </c>
      <c r="I2308" s="31">
        <v>4099</v>
      </c>
      <c r="J2308" s="31">
        <f>INDEX('LA lookup'!H:H,MATCH('Known to services raw data'!B2308,'LA lookup'!G:G,0))</f>
        <v>56087</v>
      </c>
      <c r="K2308" s="31">
        <v>73.082889083031716</v>
      </c>
      <c r="L2308" s="31" t="str">
        <f t="shared" si="125"/>
        <v>73.1 per 1000 0-17 yr olds</v>
      </c>
      <c r="M2308" s="31">
        <f t="shared" si="126"/>
        <v>73.082889083031716</v>
      </c>
      <c r="N2308" s="31">
        <f t="shared" si="124"/>
        <v>0</v>
      </c>
    </row>
    <row r="2309" spans="1:14" x14ac:dyDescent="0.45">
      <c r="A2309" s="31" t="str">
        <f t="shared" si="123"/>
        <v>E06000007_Children with SEND but no EHC plan_Number</v>
      </c>
      <c r="B2309" s="31" t="s">
        <v>452</v>
      </c>
      <c r="C2309" s="31" t="s">
        <v>453</v>
      </c>
      <c r="D2309" s="31" t="s">
        <v>229</v>
      </c>
      <c r="E2309" s="31">
        <v>2019</v>
      </c>
      <c r="F2309" s="31" t="s">
        <v>60</v>
      </c>
      <c r="G2309" s="26" t="s">
        <v>61</v>
      </c>
      <c r="H2309" s="31" t="s">
        <v>743</v>
      </c>
      <c r="I2309" s="31">
        <v>2690</v>
      </c>
      <c r="J2309" s="31">
        <f>INDEX('LA lookup'!H:H,MATCH('Known to services raw data'!B2309,'LA lookup'!G:G,0))</f>
        <v>44484</v>
      </c>
      <c r="K2309" s="31">
        <v>60.471180649222191</v>
      </c>
      <c r="L2309" s="31" t="str">
        <f t="shared" si="125"/>
        <v>60.5 per 1000 0-17 yr olds</v>
      </c>
      <c r="M2309" s="31">
        <f t="shared" si="126"/>
        <v>60.471180649222191</v>
      </c>
      <c r="N2309" s="31">
        <f t="shared" si="124"/>
        <v>0</v>
      </c>
    </row>
    <row r="2310" spans="1:14" x14ac:dyDescent="0.45">
      <c r="A2310" s="31" t="str">
        <f t="shared" si="123"/>
        <v>E08000010_Children with SEND but no EHC plan_Number</v>
      </c>
      <c r="B2310" s="31" t="s">
        <v>460</v>
      </c>
      <c r="C2310" s="31" t="s">
        <v>461</v>
      </c>
      <c r="D2310" s="31" t="s">
        <v>229</v>
      </c>
      <c r="E2310" s="31">
        <v>2019</v>
      </c>
      <c r="F2310" s="31" t="s">
        <v>60</v>
      </c>
      <c r="G2310" s="26" t="s">
        <v>61</v>
      </c>
      <c r="H2310" s="31" t="s">
        <v>743</v>
      </c>
      <c r="I2310" s="31">
        <v>6309</v>
      </c>
      <c r="J2310" s="31">
        <f>INDEX('LA lookup'!H:H,MATCH('Known to services raw data'!B2310,'LA lookup'!G:G,0))</f>
        <v>68388</v>
      </c>
      <c r="K2310" s="31">
        <v>92.253026846815231</v>
      </c>
      <c r="L2310" s="31" t="str">
        <f t="shared" si="125"/>
        <v>92.3 per 1000 0-17 yr olds</v>
      </c>
      <c r="M2310" s="31">
        <f t="shared" si="126"/>
        <v>92.253026846815231</v>
      </c>
      <c r="N2310" s="31">
        <f t="shared" si="124"/>
        <v>0</v>
      </c>
    </row>
    <row r="2311" spans="1:14" x14ac:dyDescent="0.45">
      <c r="A2311" s="31" t="str">
        <f t="shared" ref="A2311:A2374" si="127">CONCATENATE(B2311,"_",G2311,"_",H2311)</f>
        <v>E08000015_Children with SEND but no EHC plan_Number</v>
      </c>
      <c r="B2311" s="31" t="s">
        <v>464</v>
      </c>
      <c r="C2311" s="31" t="s">
        <v>465</v>
      </c>
      <c r="D2311" s="31" t="s">
        <v>229</v>
      </c>
      <c r="E2311" s="31">
        <v>2019</v>
      </c>
      <c r="F2311" s="31" t="s">
        <v>60</v>
      </c>
      <c r="G2311" s="26" t="s">
        <v>61</v>
      </c>
      <c r="H2311" s="31" t="s">
        <v>743</v>
      </c>
      <c r="I2311" s="31">
        <v>7529</v>
      </c>
      <c r="J2311" s="31">
        <f>INDEX('LA lookup'!H:H,MATCH('Known to services raw data'!B2311,'LA lookup'!G:G,0))</f>
        <v>67576</v>
      </c>
      <c r="K2311" s="31">
        <v>111.41529537113769</v>
      </c>
      <c r="L2311" s="31" t="str">
        <f t="shared" si="125"/>
        <v>111.4 per 1000 0-17 yr olds</v>
      </c>
      <c r="M2311" s="31">
        <f t="shared" si="126"/>
        <v>111.41529537113769</v>
      </c>
      <c r="N2311" s="31">
        <f t="shared" si="124"/>
        <v>0</v>
      </c>
    </row>
    <row r="2312" spans="1:14" x14ac:dyDescent="0.45">
      <c r="A2312" s="31" t="str">
        <f t="shared" si="127"/>
        <v>E08000016_Children with SEND but no EHC plan_Number</v>
      </c>
      <c r="B2312" s="31" t="s">
        <v>236</v>
      </c>
      <c r="C2312" s="31" t="s">
        <v>237</v>
      </c>
      <c r="D2312" s="31" t="s">
        <v>229</v>
      </c>
      <c r="E2312" s="31">
        <v>2019</v>
      </c>
      <c r="F2312" s="31" t="s">
        <v>60</v>
      </c>
      <c r="G2312" s="26" t="s">
        <v>61</v>
      </c>
      <c r="H2312" s="31" t="s">
        <v>743</v>
      </c>
      <c r="I2312" s="31">
        <v>3750</v>
      </c>
      <c r="J2312" s="31">
        <f>INDEX('LA lookup'!H:H,MATCH('Known to services raw data'!B2312,'LA lookup'!G:G,0))</f>
        <v>50727</v>
      </c>
      <c r="K2312" s="31">
        <v>73.925128629723815</v>
      </c>
      <c r="L2312" s="31" t="str">
        <f t="shared" si="125"/>
        <v>73.9 per 1000 0-17 yr olds</v>
      </c>
      <c r="M2312" s="31">
        <f t="shared" si="126"/>
        <v>73.925128629723815</v>
      </c>
      <c r="N2312" s="31">
        <f t="shared" ref="N2312:N2375" si="128">IF(OR(C2312="City of London",C2312="Isles of Scilly"),1,0)</f>
        <v>0</v>
      </c>
    </row>
    <row r="2313" spans="1:14" x14ac:dyDescent="0.45">
      <c r="A2313" s="31" t="str">
        <f t="shared" si="127"/>
        <v>E08000032_Children with SEND but no EHC plan_Number</v>
      </c>
      <c r="B2313" s="31" t="s">
        <v>259</v>
      </c>
      <c r="C2313" s="31" t="s">
        <v>260</v>
      </c>
      <c r="D2313" s="31" t="s">
        <v>229</v>
      </c>
      <c r="E2313" s="31">
        <v>2019</v>
      </c>
      <c r="F2313" s="31" t="s">
        <v>60</v>
      </c>
      <c r="G2313" s="26" t="s">
        <v>61</v>
      </c>
      <c r="H2313" s="31" t="s">
        <v>743</v>
      </c>
      <c r="I2313" s="31">
        <v>14339</v>
      </c>
      <c r="J2313" s="31">
        <f>INDEX('LA lookup'!H:H,MATCH('Known to services raw data'!B2313,'LA lookup'!G:G,0))</f>
        <v>142005</v>
      </c>
      <c r="K2313" s="31">
        <v>100.97531777050104</v>
      </c>
      <c r="L2313" s="31" t="str">
        <f t="shared" si="125"/>
        <v>101 per 1000 0-17 yr olds</v>
      </c>
      <c r="M2313" s="31">
        <f t="shared" si="126"/>
        <v>100.97531777050104</v>
      </c>
      <c r="N2313" s="31">
        <f t="shared" si="128"/>
        <v>0</v>
      </c>
    </row>
    <row r="2314" spans="1:14" x14ac:dyDescent="0.45">
      <c r="A2314" s="31" t="str">
        <f t="shared" si="127"/>
        <v>E08000033_Children with SEND but no EHC plan_Number</v>
      </c>
      <c r="B2314" s="31" t="s">
        <v>273</v>
      </c>
      <c r="C2314" s="31" t="s">
        <v>274</v>
      </c>
      <c r="D2314" s="31" t="s">
        <v>229</v>
      </c>
      <c r="E2314" s="31">
        <v>2019</v>
      </c>
      <c r="F2314" s="31" t="s">
        <v>60</v>
      </c>
      <c r="G2314" s="26" t="s">
        <v>61</v>
      </c>
      <c r="H2314" s="31" t="s">
        <v>743</v>
      </c>
      <c r="I2314" s="31">
        <v>4629</v>
      </c>
      <c r="J2314" s="31">
        <f>INDEX('LA lookup'!H:H,MATCH('Known to services raw data'!B2314,'LA lookup'!G:G,0))</f>
        <v>46021</v>
      </c>
      <c r="K2314" s="31">
        <v>100.58451576454227</v>
      </c>
      <c r="L2314" s="31" t="str">
        <f t="shared" si="125"/>
        <v>100.6 per 1000 0-17 yr olds</v>
      </c>
      <c r="M2314" s="31">
        <f t="shared" si="126"/>
        <v>100.58451576454227</v>
      </c>
      <c r="N2314" s="31">
        <f t="shared" si="128"/>
        <v>0</v>
      </c>
    </row>
    <row r="2315" spans="1:14" x14ac:dyDescent="0.45">
      <c r="A2315" s="31" t="str">
        <f t="shared" si="127"/>
        <v>E08000017_Children with SEND but no EHC plan_Number</v>
      </c>
      <c r="B2315" s="31" t="s">
        <v>293</v>
      </c>
      <c r="C2315" s="31" t="s">
        <v>294</v>
      </c>
      <c r="D2315" s="31" t="s">
        <v>229</v>
      </c>
      <c r="E2315" s="31">
        <v>2019</v>
      </c>
      <c r="F2315" s="31" t="s">
        <v>60</v>
      </c>
      <c r="G2315" s="26" t="s">
        <v>61</v>
      </c>
      <c r="H2315" s="31" t="s">
        <v>743</v>
      </c>
      <c r="I2315" s="31">
        <v>5584</v>
      </c>
      <c r="J2315" s="31">
        <f>INDEX('LA lookup'!H:H,MATCH('Known to services raw data'!B2315,'LA lookup'!G:G,0))</f>
        <v>66448</v>
      </c>
      <c r="K2315" s="31">
        <v>84.035636888995896</v>
      </c>
      <c r="L2315" s="31" t="str">
        <f t="shared" si="125"/>
        <v>84 per 1000 0-17 yr olds</v>
      </c>
      <c r="M2315" s="31">
        <f t="shared" si="126"/>
        <v>84.035636888995896</v>
      </c>
      <c r="N2315" s="31">
        <f t="shared" si="128"/>
        <v>0</v>
      </c>
    </row>
    <row r="2316" spans="1:14" x14ac:dyDescent="0.45">
      <c r="A2316" s="31" t="str">
        <f t="shared" si="127"/>
        <v>E06000011_Children with SEND but no EHC plan_Number</v>
      </c>
      <c r="B2316" s="31" t="s">
        <v>514</v>
      </c>
      <c r="C2316" s="31" t="s">
        <v>594</v>
      </c>
      <c r="D2316" s="31" t="s">
        <v>229</v>
      </c>
      <c r="E2316" s="31">
        <v>2019</v>
      </c>
      <c r="F2316" s="31" t="s">
        <v>60</v>
      </c>
      <c r="G2316" s="26" t="s">
        <v>61</v>
      </c>
      <c r="H2316" s="31" t="s">
        <v>743</v>
      </c>
      <c r="I2316" s="31">
        <v>5082</v>
      </c>
      <c r="J2316" s="31">
        <f>INDEX('LA lookup'!H:H,MATCH('Known to services raw data'!B2316,'LA lookup'!G:G,0))</f>
        <v>62942</v>
      </c>
      <c r="K2316" s="31">
        <v>80.740999650471863</v>
      </c>
      <c r="L2316" s="31" t="str">
        <f t="shared" si="125"/>
        <v>80.7 per 1000 0-17 yr olds</v>
      </c>
      <c r="M2316" s="31">
        <f t="shared" si="126"/>
        <v>80.740999650471863</v>
      </c>
      <c r="N2316" s="31">
        <f t="shared" si="128"/>
        <v>0</v>
      </c>
    </row>
    <row r="2317" spans="1:14" x14ac:dyDescent="0.45">
      <c r="A2317" s="31" t="str">
        <f t="shared" si="127"/>
        <v>E06000010_Children with SEND but no EHC plan_Number</v>
      </c>
      <c r="B2317" s="31" t="s">
        <v>329</v>
      </c>
      <c r="C2317" s="31" t="s">
        <v>330</v>
      </c>
      <c r="D2317" s="31" t="s">
        <v>229</v>
      </c>
      <c r="E2317" s="31">
        <v>2019</v>
      </c>
      <c r="F2317" s="31" t="s">
        <v>60</v>
      </c>
      <c r="G2317" s="26" t="s">
        <v>61</v>
      </c>
      <c r="H2317" s="31" t="s">
        <v>743</v>
      </c>
      <c r="I2317" s="31">
        <v>6113</v>
      </c>
      <c r="J2317" s="31">
        <f>INDEX('LA lookup'!H:H,MATCH('Known to services raw data'!B2317,'LA lookup'!G:G,0))</f>
        <v>57023</v>
      </c>
      <c r="K2317" s="31">
        <v>107.2023569436894</v>
      </c>
      <c r="L2317" s="31" t="str">
        <f t="shared" si="125"/>
        <v>107.2 per 1000 0-17 yr olds</v>
      </c>
      <c r="M2317" s="31">
        <f t="shared" si="126"/>
        <v>107.2023569436894</v>
      </c>
      <c r="N2317" s="31">
        <f t="shared" si="128"/>
        <v>0</v>
      </c>
    </row>
    <row r="2318" spans="1:14" x14ac:dyDescent="0.45">
      <c r="A2318" s="31" t="str">
        <f t="shared" si="127"/>
        <v>E08000034_Children with SEND but no EHC plan_Number</v>
      </c>
      <c r="B2318" s="31" t="s">
        <v>331</v>
      </c>
      <c r="C2318" s="31" t="s">
        <v>332</v>
      </c>
      <c r="D2318" s="31" t="s">
        <v>229</v>
      </c>
      <c r="E2318" s="31">
        <v>2019</v>
      </c>
      <c r="F2318" s="31" t="s">
        <v>60</v>
      </c>
      <c r="G2318" s="26" t="s">
        <v>61</v>
      </c>
      <c r="H2318" s="31" t="s">
        <v>743</v>
      </c>
      <c r="I2318" s="31">
        <v>7255</v>
      </c>
      <c r="J2318" s="31">
        <f>INDEX('LA lookup'!H:H,MATCH('Known to services raw data'!B2318,'LA lookup'!G:G,0))</f>
        <v>100174</v>
      </c>
      <c r="K2318" s="31">
        <v>72.423982270848711</v>
      </c>
      <c r="L2318" s="31" t="str">
        <f t="shared" si="125"/>
        <v>72.4 per 1000 0-17 yr olds</v>
      </c>
      <c r="M2318" s="31">
        <f t="shared" si="126"/>
        <v>72.423982270848711</v>
      </c>
      <c r="N2318" s="31">
        <f t="shared" si="128"/>
        <v>0</v>
      </c>
    </row>
    <row r="2319" spans="1:14" x14ac:dyDescent="0.45">
      <c r="A2319" s="31" t="str">
        <f t="shared" si="127"/>
        <v>E08000035_Children with SEND but no EHC plan_Number</v>
      </c>
      <c r="B2319" s="31" t="s">
        <v>339</v>
      </c>
      <c r="C2319" s="31" t="s">
        <v>340</v>
      </c>
      <c r="D2319" s="31" t="s">
        <v>229</v>
      </c>
      <c r="E2319" s="31">
        <v>2019</v>
      </c>
      <c r="F2319" s="31" t="s">
        <v>60</v>
      </c>
      <c r="G2319" s="26" t="s">
        <v>61</v>
      </c>
      <c r="H2319" s="31" t="s">
        <v>743</v>
      </c>
      <c r="I2319" s="31">
        <v>16261</v>
      </c>
      <c r="J2319" s="31">
        <f>INDEX('LA lookup'!H:H,MATCH('Known to services raw data'!B2319,'LA lookup'!G:G,0))</f>
        <v>168176</v>
      </c>
      <c r="K2319" s="31">
        <v>96.690371991247261</v>
      </c>
      <c r="L2319" s="31" t="str">
        <f t="shared" si="125"/>
        <v>96.7 per 1000 0-17 yr olds</v>
      </c>
      <c r="M2319" s="31">
        <f t="shared" si="126"/>
        <v>96.690371991247261</v>
      </c>
      <c r="N2319" s="31">
        <f t="shared" si="128"/>
        <v>0</v>
      </c>
    </row>
    <row r="2320" spans="1:14" x14ac:dyDescent="0.45">
      <c r="A2320" s="31" t="str">
        <f t="shared" si="127"/>
        <v>E06000012_Children with SEND but no EHC plan_Number</v>
      </c>
      <c r="B2320" s="31" t="s">
        <v>363</v>
      </c>
      <c r="C2320" s="31" t="s">
        <v>364</v>
      </c>
      <c r="D2320" s="31" t="s">
        <v>229</v>
      </c>
      <c r="E2320" s="31">
        <v>2019</v>
      </c>
      <c r="F2320" s="31" t="s">
        <v>60</v>
      </c>
      <c r="G2320" s="26" t="s">
        <v>61</v>
      </c>
      <c r="H2320" s="31" t="s">
        <v>743</v>
      </c>
      <c r="I2320" s="31">
        <v>2863</v>
      </c>
      <c r="J2320" s="31">
        <f>INDEX('LA lookup'!H:H,MATCH('Known to services raw data'!B2320,'LA lookup'!G:G,0))</f>
        <v>34503</v>
      </c>
      <c r="K2320" s="31">
        <v>82.978291742747018</v>
      </c>
      <c r="L2320" s="31" t="str">
        <f t="shared" si="125"/>
        <v>83 per 1000 0-17 yr olds</v>
      </c>
      <c r="M2320" s="31">
        <f t="shared" si="126"/>
        <v>82.978291742747018</v>
      </c>
      <c r="N2320" s="31">
        <f t="shared" si="128"/>
        <v>0</v>
      </c>
    </row>
    <row r="2321" spans="1:14" x14ac:dyDescent="0.45">
      <c r="A2321" s="31" t="str">
        <f t="shared" si="127"/>
        <v>E06000013_Children with SEND but no EHC plan_Number</v>
      </c>
      <c r="B2321" s="31" t="s">
        <v>365</v>
      </c>
      <c r="C2321" s="31" t="s">
        <v>366</v>
      </c>
      <c r="D2321" s="31" t="s">
        <v>229</v>
      </c>
      <c r="E2321" s="31">
        <v>2019</v>
      </c>
      <c r="F2321" s="31" t="s">
        <v>60</v>
      </c>
      <c r="G2321" s="26" t="s">
        <v>61</v>
      </c>
      <c r="H2321" s="31" t="s">
        <v>743</v>
      </c>
      <c r="I2321" s="31">
        <v>3135</v>
      </c>
      <c r="J2321" s="31">
        <f>INDEX('LA lookup'!H:H,MATCH('Known to services raw data'!B2321,'LA lookup'!G:G,0))</f>
        <v>35714</v>
      </c>
      <c r="K2321" s="31">
        <v>87.78070224561796</v>
      </c>
      <c r="L2321" s="31" t="str">
        <f t="shared" si="125"/>
        <v>87.8 per 1000 0-17 yr olds</v>
      </c>
      <c r="M2321" s="31">
        <f t="shared" si="126"/>
        <v>87.78070224561796</v>
      </c>
      <c r="N2321" s="31">
        <f t="shared" si="128"/>
        <v>0</v>
      </c>
    </row>
    <row r="2322" spans="1:14" x14ac:dyDescent="0.45">
      <c r="A2322" s="31" t="str">
        <f t="shared" si="127"/>
        <v>E10000023_Children with SEND but no EHC plan_Number</v>
      </c>
      <c r="B2322" s="31" t="s">
        <v>369</v>
      </c>
      <c r="C2322" s="31" t="s">
        <v>370</v>
      </c>
      <c r="D2322" s="31" t="s">
        <v>229</v>
      </c>
      <c r="E2322" s="31">
        <v>2019</v>
      </c>
      <c r="F2322" s="31" t="s">
        <v>60</v>
      </c>
      <c r="G2322" s="26" t="s">
        <v>61</v>
      </c>
      <c r="H2322" s="31" t="s">
        <v>743</v>
      </c>
      <c r="I2322" s="31">
        <v>9740</v>
      </c>
      <c r="J2322" s="31">
        <f>INDEX('LA lookup'!H:H,MATCH('Known to services raw data'!B2322,'LA lookup'!G:G,0))</f>
        <v>117499</v>
      </c>
      <c r="K2322" s="31">
        <v>82.894322504872392</v>
      </c>
      <c r="L2322" s="31" t="str">
        <f t="shared" si="125"/>
        <v>82.9 per 1000 0-17 yr olds</v>
      </c>
      <c r="M2322" s="31">
        <f t="shared" si="126"/>
        <v>82.894322504872392</v>
      </c>
      <c r="N2322" s="31">
        <f t="shared" si="128"/>
        <v>0</v>
      </c>
    </row>
    <row r="2323" spans="1:14" x14ac:dyDescent="0.45">
      <c r="A2323" s="31" t="str">
        <f t="shared" si="127"/>
        <v>E08000018_Children with SEND but no EHC plan_Number</v>
      </c>
      <c r="B2323" s="31" t="s">
        <v>393</v>
      </c>
      <c r="C2323" s="31" t="s">
        <v>394</v>
      </c>
      <c r="D2323" s="31" t="s">
        <v>229</v>
      </c>
      <c r="E2323" s="31">
        <v>2019</v>
      </c>
      <c r="F2323" s="31" t="s">
        <v>60</v>
      </c>
      <c r="G2323" s="26" t="s">
        <v>61</v>
      </c>
      <c r="H2323" s="31" t="s">
        <v>743</v>
      </c>
      <c r="I2323" s="31">
        <v>6260</v>
      </c>
      <c r="J2323" s="31">
        <f>INDEX('LA lookup'!H:H,MATCH('Known to services raw data'!B2323,'LA lookup'!G:G,0))</f>
        <v>57196</v>
      </c>
      <c r="K2323" s="31">
        <v>109.44821316175957</v>
      </c>
      <c r="L2323" s="31" t="str">
        <f t="shared" si="125"/>
        <v>109.4 per 1000 0-17 yr olds</v>
      </c>
      <c r="M2323" s="31">
        <f t="shared" si="126"/>
        <v>109.44821316175957</v>
      </c>
      <c r="N2323" s="31">
        <f t="shared" si="128"/>
        <v>0</v>
      </c>
    </row>
    <row r="2324" spans="1:14" x14ac:dyDescent="0.45">
      <c r="A2324" s="31" t="str">
        <f t="shared" si="127"/>
        <v>E08000019_Children with SEND but no EHC plan_Number</v>
      </c>
      <c r="B2324" s="31" t="s">
        <v>401</v>
      </c>
      <c r="C2324" s="31" t="s">
        <v>402</v>
      </c>
      <c r="D2324" s="31" t="s">
        <v>229</v>
      </c>
      <c r="E2324" s="31">
        <v>2019</v>
      </c>
      <c r="F2324" s="31" t="s">
        <v>60</v>
      </c>
      <c r="G2324" s="26" t="s">
        <v>61</v>
      </c>
      <c r="H2324" s="31" t="s">
        <v>743</v>
      </c>
      <c r="I2324" s="31">
        <v>11476</v>
      </c>
      <c r="J2324" s="31">
        <f>INDEX('LA lookup'!H:H,MATCH('Known to services raw data'!B2324,'LA lookup'!G:G,0))</f>
        <v>117497</v>
      </c>
      <c r="K2324" s="31">
        <v>97.670578823289105</v>
      </c>
      <c r="L2324" s="31" t="str">
        <f t="shared" si="125"/>
        <v>97.7 per 1000 0-17 yr olds</v>
      </c>
      <c r="M2324" s="31">
        <f t="shared" si="126"/>
        <v>97.670578823289105</v>
      </c>
      <c r="N2324" s="31">
        <f t="shared" si="128"/>
        <v>0</v>
      </c>
    </row>
    <row r="2325" spans="1:14" x14ac:dyDescent="0.45">
      <c r="A2325" s="31" t="str">
        <f t="shared" si="127"/>
        <v>E08000036_Children with SEND but no EHC plan_Number</v>
      </c>
      <c r="B2325" s="31" t="s">
        <v>444</v>
      </c>
      <c r="C2325" s="31" t="s">
        <v>445</v>
      </c>
      <c r="D2325" s="31" t="s">
        <v>229</v>
      </c>
      <c r="E2325" s="31">
        <v>2019</v>
      </c>
      <c r="F2325" s="31" t="s">
        <v>60</v>
      </c>
      <c r="G2325" s="26" t="s">
        <v>61</v>
      </c>
      <c r="H2325" s="31" t="s">
        <v>743</v>
      </c>
      <c r="I2325" s="31">
        <v>6527</v>
      </c>
      <c r="J2325" s="31">
        <f>INDEX('LA lookup'!H:H,MATCH('Known to services raw data'!B2325,'LA lookup'!G:G,0))</f>
        <v>72893</v>
      </c>
      <c r="K2325" s="31">
        <v>89.542205698763937</v>
      </c>
      <c r="L2325" s="31" t="str">
        <f t="shared" si="125"/>
        <v>89.5 per 1000 0-17 yr olds</v>
      </c>
      <c r="M2325" s="31">
        <f t="shared" si="126"/>
        <v>89.542205698763937</v>
      </c>
      <c r="N2325" s="31">
        <f t="shared" si="128"/>
        <v>0</v>
      </c>
    </row>
    <row r="2326" spans="1:14" x14ac:dyDescent="0.45">
      <c r="A2326" s="31" t="str">
        <f t="shared" si="127"/>
        <v>E06000014_Children with SEND but no EHC plan_Number</v>
      </c>
      <c r="B2326" s="31" t="s">
        <v>472</v>
      </c>
      <c r="C2326" s="31" t="s">
        <v>473</v>
      </c>
      <c r="D2326" s="31" t="s">
        <v>229</v>
      </c>
      <c r="E2326" s="31">
        <v>2019</v>
      </c>
      <c r="F2326" s="31" t="s">
        <v>60</v>
      </c>
      <c r="G2326" s="26" t="s">
        <v>61</v>
      </c>
      <c r="H2326" s="31" t="s">
        <v>743</v>
      </c>
      <c r="I2326" s="31">
        <v>2741</v>
      </c>
      <c r="J2326" s="31">
        <f>INDEX('LA lookup'!H:H,MATCH('Known to services raw data'!B2326,'LA lookup'!G:G,0))</f>
        <v>36572</v>
      </c>
      <c r="K2326" s="31">
        <v>74.94804768675489</v>
      </c>
      <c r="L2326" s="31" t="str">
        <f t="shared" si="125"/>
        <v>74.9 per 1000 0-17 yr olds</v>
      </c>
      <c r="M2326" s="31">
        <f t="shared" si="126"/>
        <v>74.94804768675489</v>
      </c>
      <c r="N2326" s="31">
        <f t="shared" si="128"/>
        <v>0</v>
      </c>
    </row>
    <row r="2327" spans="1:14" x14ac:dyDescent="0.45">
      <c r="A2327" s="31" t="str">
        <f t="shared" si="127"/>
        <v>E06000015_Children with SEND but no EHC plan_Number</v>
      </c>
      <c r="B2327" s="31" t="s">
        <v>289</v>
      </c>
      <c r="C2327" s="31" t="s">
        <v>290</v>
      </c>
      <c r="D2327" s="31" t="s">
        <v>229</v>
      </c>
      <c r="E2327" s="31">
        <v>2019</v>
      </c>
      <c r="F2327" s="31" t="s">
        <v>60</v>
      </c>
      <c r="G2327" s="26" t="s">
        <v>61</v>
      </c>
      <c r="H2327" s="31" t="s">
        <v>743</v>
      </c>
      <c r="I2327" s="31">
        <v>5886</v>
      </c>
      <c r="J2327" s="31">
        <f>INDEX('LA lookup'!H:H,MATCH('Known to services raw data'!B2327,'LA lookup'!G:G,0))</f>
        <v>59899</v>
      </c>
      <c r="K2327" s="31">
        <v>98.265413445967383</v>
      </c>
      <c r="L2327" s="31" t="str">
        <f t="shared" si="125"/>
        <v>98.3 per 1000 0-17 yr olds</v>
      </c>
      <c r="M2327" s="31">
        <f t="shared" si="126"/>
        <v>98.265413445967383</v>
      </c>
      <c r="N2327" s="31">
        <f t="shared" si="128"/>
        <v>0</v>
      </c>
    </row>
    <row r="2328" spans="1:14" x14ac:dyDescent="0.45">
      <c r="A2328" s="31" t="str">
        <f t="shared" si="127"/>
        <v>E10000007_Children with SEND but no EHC plan_Number</v>
      </c>
      <c r="B2328" s="31" t="s">
        <v>291</v>
      </c>
      <c r="C2328" s="31" t="s">
        <v>292</v>
      </c>
      <c r="D2328" s="31" t="s">
        <v>229</v>
      </c>
      <c r="E2328" s="31">
        <v>2019</v>
      </c>
      <c r="F2328" s="31" t="s">
        <v>60</v>
      </c>
      <c r="G2328" s="26" t="s">
        <v>61</v>
      </c>
      <c r="H2328" s="31" t="s">
        <v>743</v>
      </c>
      <c r="I2328" s="31">
        <v>13963</v>
      </c>
      <c r="J2328" s="31">
        <f>INDEX('LA lookup'!H:H,MATCH('Known to services raw data'!B2328,'LA lookup'!G:G,0))</f>
        <v>153272</v>
      </c>
      <c r="K2328" s="31">
        <v>91.099483271569497</v>
      </c>
      <c r="L2328" s="31" t="str">
        <f t="shared" si="125"/>
        <v>91.1 per 1000 0-17 yr olds</v>
      </c>
      <c r="M2328" s="31">
        <f t="shared" si="126"/>
        <v>91.099483271569497</v>
      </c>
      <c r="N2328" s="31">
        <f t="shared" si="128"/>
        <v>0</v>
      </c>
    </row>
    <row r="2329" spans="1:14" x14ac:dyDescent="0.45">
      <c r="A2329" s="31" t="str">
        <f t="shared" si="127"/>
        <v>E06000016_Children with SEND but no EHC plan_Number</v>
      </c>
      <c r="B2329" s="31" t="s">
        <v>341</v>
      </c>
      <c r="C2329" s="31" t="s">
        <v>342</v>
      </c>
      <c r="D2329" s="31" t="s">
        <v>229</v>
      </c>
      <c r="E2329" s="31">
        <v>2019</v>
      </c>
      <c r="F2329" s="31" t="s">
        <v>60</v>
      </c>
      <c r="G2329" s="26" t="s">
        <v>61</v>
      </c>
      <c r="H2329" s="31" t="s">
        <v>743</v>
      </c>
      <c r="I2329" s="31">
        <v>6830</v>
      </c>
      <c r="J2329" s="31">
        <f>INDEX('LA lookup'!H:H,MATCH('Known to services raw data'!B2329,'LA lookup'!G:G,0))</f>
        <v>83994</v>
      </c>
      <c r="K2329" s="31">
        <v>81.315332047527207</v>
      </c>
      <c r="L2329" s="31" t="str">
        <f t="shared" si="125"/>
        <v>81.3 per 1000 0-17 yr olds</v>
      </c>
      <c r="M2329" s="31">
        <f t="shared" si="126"/>
        <v>81.315332047527207</v>
      </c>
      <c r="N2329" s="31">
        <f t="shared" si="128"/>
        <v>0</v>
      </c>
    </row>
    <row r="2330" spans="1:14" x14ac:dyDescent="0.45">
      <c r="A2330" s="31" t="str">
        <f t="shared" si="127"/>
        <v>E10000018_Children with SEND but no EHC plan_Number</v>
      </c>
      <c r="B2330" s="31" t="s">
        <v>552</v>
      </c>
      <c r="C2330" s="31" t="s">
        <v>553</v>
      </c>
      <c r="D2330" s="31" t="s">
        <v>229</v>
      </c>
      <c r="E2330" s="31">
        <v>2019</v>
      </c>
      <c r="F2330" s="31" t="s">
        <v>60</v>
      </c>
      <c r="G2330" s="26" t="s">
        <v>61</v>
      </c>
      <c r="H2330" s="31" t="s">
        <v>743</v>
      </c>
      <c r="I2330" s="31">
        <v>10872</v>
      </c>
      <c r="J2330" s="31">
        <f>INDEX('LA lookup'!H:H,MATCH('Known to services raw data'!B2330,'LA lookup'!G:G,0))</f>
        <v>140307</v>
      </c>
      <c r="K2330" s="31">
        <v>77.487224443541663</v>
      </c>
      <c r="L2330" s="31" t="str">
        <f t="shared" si="125"/>
        <v>77.5 per 1000 0-17 yr olds</v>
      </c>
      <c r="M2330" s="31">
        <f t="shared" si="126"/>
        <v>77.487224443541663</v>
      </c>
      <c r="N2330" s="31">
        <f t="shared" si="128"/>
        <v>0</v>
      </c>
    </row>
    <row r="2331" spans="1:14" x14ac:dyDescent="0.45">
      <c r="A2331" s="31" t="str">
        <f t="shared" si="127"/>
        <v>E10000019_Children with SEND but no EHC plan_Number</v>
      </c>
      <c r="B2331" s="31" t="s">
        <v>345</v>
      </c>
      <c r="C2331" s="31" t="s">
        <v>346</v>
      </c>
      <c r="D2331" s="31" t="s">
        <v>229</v>
      </c>
      <c r="E2331" s="31">
        <v>2019</v>
      </c>
      <c r="F2331" s="31" t="s">
        <v>60</v>
      </c>
      <c r="G2331" s="26" t="s">
        <v>61</v>
      </c>
      <c r="H2331" s="31" t="s">
        <v>743</v>
      </c>
      <c r="I2331" s="31">
        <v>14437</v>
      </c>
      <c r="J2331" s="31">
        <f>INDEX('LA lookup'!H:H,MATCH('Known to services raw data'!B2331,'LA lookup'!G:G,0))</f>
        <v>145641</v>
      </c>
      <c r="K2331" s="31">
        <v>99.127306184384892</v>
      </c>
      <c r="L2331" s="31" t="str">
        <f t="shared" si="125"/>
        <v>99.1 per 1000 0-17 yr olds</v>
      </c>
      <c r="M2331" s="31">
        <f t="shared" si="126"/>
        <v>99.127306184384892</v>
      </c>
      <c r="N2331" s="31">
        <f t="shared" si="128"/>
        <v>0</v>
      </c>
    </row>
    <row r="2332" spans="1:14" x14ac:dyDescent="0.45">
      <c r="A2332" s="31" t="str">
        <f t="shared" si="127"/>
        <v>E10000021_Children with SEND but no EHC plan_Number</v>
      </c>
      <c r="B2332" s="31" t="s">
        <v>371</v>
      </c>
      <c r="C2332" s="31" t="s">
        <v>372</v>
      </c>
      <c r="D2332" s="31" t="s">
        <v>229</v>
      </c>
      <c r="E2332" s="31">
        <v>2019</v>
      </c>
      <c r="F2332" s="31" t="s">
        <v>60</v>
      </c>
      <c r="G2332" s="26" t="s">
        <v>61</v>
      </c>
      <c r="H2332" s="31" t="s">
        <v>743</v>
      </c>
      <c r="I2332" s="31">
        <v>13037</v>
      </c>
      <c r="J2332" s="31">
        <f>INDEX('LA lookup'!H:H,MATCH('Known to services raw data'!B2332,'LA lookup'!G:G,0))</f>
        <v>170235</v>
      </c>
      <c r="K2332" s="31">
        <v>76.582371427732255</v>
      </c>
      <c r="L2332" s="31" t="str">
        <f t="shared" si="125"/>
        <v>76.6 per 1000 0-17 yr olds</v>
      </c>
      <c r="M2332" s="31">
        <f t="shared" si="126"/>
        <v>76.582371427732255</v>
      </c>
      <c r="N2332" s="31">
        <f t="shared" si="128"/>
        <v>0</v>
      </c>
    </row>
    <row r="2333" spans="1:14" x14ac:dyDescent="0.45">
      <c r="A2333" s="31" t="str">
        <f t="shared" si="127"/>
        <v>E06000018_Children with SEND but no EHC plan_Number</v>
      </c>
      <c r="B2333" s="31" t="s">
        <v>373</v>
      </c>
      <c r="C2333" s="31" t="s">
        <v>374</v>
      </c>
      <c r="D2333" s="31" t="s">
        <v>229</v>
      </c>
      <c r="E2333" s="31">
        <v>2019</v>
      </c>
      <c r="F2333" s="31" t="s">
        <v>60</v>
      </c>
      <c r="G2333" s="26" t="s">
        <v>61</v>
      </c>
      <c r="H2333" s="31" t="s">
        <v>743</v>
      </c>
      <c r="I2333" s="31">
        <v>6714</v>
      </c>
      <c r="J2333" s="31">
        <f>INDEX('LA lookup'!H:H,MATCH('Known to services raw data'!B2333,'LA lookup'!G:G,0))</f>
        <v>68651</v>
      </c>
      <c r="K2333" s="31">
        <v>97.799012396032097</v>
      </c>
      <c r="L2333" s="31" t="str">
        <f t="shared" si="125"/>
        <v>97.8 per 1000 0-17 yr olds</v>
      </c>
      <c r="M2333" s="31">
        <f t="shared" si="126"/>
        <v>97.799012396032097</v>
      </c>
      <c r="N2333" s="31">
        <f t="shared" si="128"/>
        <v>0</v>
      </c>
    </row>
    <row r="2334" spans="1:14" x14ac:dyDescent="0.45">
      <c r="A2334" s="31" t="str">
        <f t="shared" si="127"/>
        <v>E10000024_Children with SEND but no EHC plan_Number</v>
      </c>
      <c r="B2334" s="31" t="s">
        <v>572</v>
      </c>
      <c r="C2334" s="31" t="s">
        <v>573</v>
      </c>
      <c r="D2334" s="31" t="s">
        <v>229</v>
      </c>
      <c r="E2334" s="31">
        <v>2019</v>
      </c>
      <c r="F2334" s="31" t="s">
        <v>60</v>
      </c>
      <c r="G2334" s="26" t="s">
        <v>61</v>
      </c>
      <c r="H2334" s="31" t="s">
        <v>743</v>
      </c>
      <c r="I2334" s="31">
        <v>11460</v>
      </c>
      <c r="J2334" s="31">
        <f>INDEX('LA lookup'!H:H,MATCH('Known to services raw data'!B2334,'LA lookup'!G:G,0))</f>
        <v>166542</v>
      </c>
      <c r="K2334" s="31">
        <v>68.811470980293265</v>
      </c>
      <c r="L2334" s="31" t="str">
        <f t="shared" si="125"/>
        <v>68.8 per 1000 0-17 yr olds</v>
      </c>
      <c r="M2334" s="31">
        <f t="shared" si="126"/>
        <v>68.811470980293265</v>
      </c>
      <c r="N2334" s="31">
        <f t="shared" si="128"/>
        <v>0</v>
      </c>
    </row>
    <row r="2335" spans="1:14" x14ac:dyDescent="0.45">
      <c r="A2335" s="31" t="str">
        <f t="shared" si="127"/>
        <v>E06000017_Children with SEND but no EHC plan_Number</v>
      </c>
      <c r="B2335" s="31" t="s">
        <v>548</v>
      </c>
      <c r="C2335" s="31" t="s">
        <v>728</v>
      </c>
      <c r="D2335" s="31" t="s">
        <v>229</v>
      </c>
      <c r="E2335" s="31">
        <v>2019</v>
      </c>
      <c r="F2335" s="31" t="s">
        <v>60</v>
      </c>
      <c r="G2335" s="26" t="s">
        <v>61</v>
      </c>
      <c r="H2335" s="31" t="s">
        <v>743</v>
      </c>
      <c r="I2335" s="31">
        <v>853</v>
      </c>
      <c r="J2335" s="31">
        <f>INDEX('LA lookup'!H:H,MATCH('Known to services raw data'!B2335,'LA lookup'!G:G,0))</f>
        <v>7807</v>
      </c>
      <c r="K2335" s="31">
        <v>109.26091968745997</v>
      </c>
      <c r="L2335" s="31" t="str">
        <f t="shared" si="125"/>
        <v>109.3 per 1000 0-17 yr olds</v>
      </c>
      <c r="M2335" s="31">
        <f t="shared" si="126"/>
        <v>109.26091968745997</v>
      </c>
      <c r="N2335" s="31">
        <f t="shared" si="128"/>
        <v>0</v>
      </c>
    </row>
    <row r="2336" spans="1:14" x14ac:dyDescent="0.45">
      <c r="A2336" s="31" t="str">
        <f t="shared" si="127"/>
        <v>E08000025_Children with SEND but no EHC plan_Number</v>
      </c>
      <c r="B2336" s="31" t="s">
        <v>245</v>
      </c>
      <c r="C2336" s="31" t="s">
        <v>246</v>
      </c>
      <c r="D2336" s="31" t="s">
        <v>229</v>
      </c>
      <c r="E2336" s="31">
        <v>2019</v>
      </c>
      <c r="F2336" s="31" t="s">
        <v>60</v>
      </c>
      <c r="G2336" s="26" t="s">
        <v>61</v>
      </c>
      <c r="H2336" s="31" t="s">
        <v>743</v>
      </c>
      <c r="I2336" s="31">
        <v>29109</v>
      </c>
      <c r="J2336" s="31">
        <f>INDEX('LA lookup'!H:H,MATCH('Known to services raw data'!B2336,'LA lookup'!G:G,0))</f>
        <v>288388</v>
      </c>
      <c r="K2336" s="31">
        <v>100.93693218857928</v>
      </c>
      <c r="L2336" s="31" t="str">
        <f t="shared" si="125"/>
        <v>100.9 per 1000 0-17 yr olds</v>
      </c>
      <c r="M2336" s="31">
        <f t="shared" si="126"/>
        <v>100.93693218857928</v>
      </c>
      <c r="N2336" s="31">
        <f t="shared" si="128"/>
        <v>0</v>
      </c>
    </row>
    <row r="2337" spans="1:14" x14ac:dyDescent="0.45">
      <c r="A2337" s="31" t="str">
        <f t="shared" si="127"/>
        <v>E08000026_Children with SEND but no EHC plan_Number</v>
      </c>
      <c r="B2337" s="31" t="s">
        <v>283</v>
      </c>
      <c r="C2337" s="31" t="s">
        <v>284</v>
      </c>
      <c r="D2337" s="31" t="s">
        <v>229</v>
      </c>
      <c r="E2337" s="31">
        <v>2019</v>
      </c>
      <c r="F2337" s="31" t="s">
        <v>60</v>
      </c>
      <c r="G2337" s="26" t="s">
        <v>61</v>
      </c>
      <c r="H2337" s="31" t="s">
        <v>743</v>
      </c>
      <c r="I2337" s="31">
        <v>8149</v>
      </c>
      <c r="J2337" s="31">
        <f>INDEX('LA lookup'!H:H,MATCH('Known to services raw data'!B2337,'LA lookup'!G:G,0))</f>
        <v>78994</v>
      </c>
      <c r="K2337" s="31">
        <v>103.15973365065702</v>
      </c>
      <c r="L2337" s="31" t="str">
        <f t="shared" si="125"/>
        <v>103.2 per 1000 0-17 yr olds</v>
      </c>
      <c r="M2337" s="31">
        <f t="shared" si="126"/>
        <v>103.15973365065702</v>
      </c>
      <c r="N2337" s="31">
        <f t="shared" si="128"/>
        <v>0</v>
      </c>
    </row>
    <row r="2338" spans="1:14" x14ac:dyDescent="0.45">
      <c r="A2338" s="31" t="str">
        <f t="shared" si="127"/>
        <v>E08000027_Children with SEND but no EHC plan_Number</v>
      </c>
      <c r="B2338" s="31" t="s">
        <v>297</v>
      </c>
      <c r="C2338" s="31" t="s">
        <v>298</v>
      </c>
      <c r="D2338" s="31" t="s">
        <v>229</v>
      </c>
      <c r="E2338" s="31">
        <v>2019</v>
      </c>
      <c r="F2338" s="31" t="s">
        <v>60</v>
      </c>
      <c r="G2338" s="26" t="s">
        <v>61</v>
      </c>
      <c r="H2338" s="31" t="s">
        <v>743</v>
      </c>
      <c r="I2338" s="31">
        <v>6899</v>
      </c>
      <c r="J2338" s="31">
        <f>INDEX('LA lookup'!H:H,MATCH('Known to services raw data'!B2338,'LA lookup'!G:G,0))</f>
        <v>69265</v>
      </c>
      <c r="K2338" s="31">
        <v>99.60297408503574</v>
      </c>
      <c r="L2338" s="31" t="str">
        <f t="shared" si="125"/>
        <v>99.6 per 1000 0-17 yr olds</v>
      </c>
      <c r="M2338" s="31">
        <f t="shared" si="126"/>
        <v>99.60297408503574</v>
      </c>
      <c r="N2338" s="31">
        <f t="shared" si="128"/>
        <v>0</v>
      </c>
    </row>
    <row r="2339" spans="1:14" x14ac:dyDescent="0.45">
      <c r="A2339" s="31" t="str">
        <f t="shared" si="127"/>
        <v>E06000019_Children with SEND but no EHC plan_Number</v>
      </c>
      <c r="B2339" s="31" t="s">
        <v>317</v>
      </c>
      <c r="C2339" s="31" t="s">
        <v>318</v>
      </c>
      <c r="D2339" s="31" t="s">
        <v>229</v>
      </c>
      <c r="E2339" s="31">
        <v>2019</v>
      </c>
      <c r="F2339" s="31" t="s">
        <v>60</v>
      </c>
      <c r="G2339" s="26" t="s">
        <v>61</v>
      </c>
      <c r="H2339" s="31" t="s">
        <v>743</v>
      </c>
      <c r="I2339" s="31">
        <v>3461</v>
      </c>
      <c r="J2339" s="31">
        <f>INDEX('LA lookup'!H:H,MATCH('Known to services raw data'!B2339,'LA lookup'!G:G,0))</f>
        <v>36103</v>
      </c>
      <c r="K2339" s="31">
        <v>95.86460958923081</v>
      </c>
      <c r="L2339" s="31" t="str">
        <f t="shared" si="125"/>
        <v>95.9 per 1000 0-17 yr olds</v>
      </c>
      <c r="M2339" s="31">
        <f t="shared" si="126"/>
        <v>95.86460958923081</v>
      </c>
      <c r="N2339" s="31">
        <f t="shared" si="128"/>
        <v>0</v>
      </c>
    </row>
    <row r="2340" spans="1:14" x14ac:dyDescent="0.45">
      <c r="A2340" s="31" t="str">
        <f t="shared" si="127"/>
        <v>E08000028_Children with SEND but no EHC plan_Number</v>
      </c>
      <c r="B2340" s="31" t="s">
        <v>397</v>
      </c>
      <c r="C2340" s="31" t="s">
        <v>398</v>
      </c>
      <c r="D2340" s="31" t="s">
        <v>229</v>
      </c>
      <c r="E2340" s="31">
        <v>2019</v>
      </c>
      <c r="F2340" s="31" t="s">
        <v>60</v>
      </c>
      <c r="G2340" s="26" t="s">
        <v>61</v>
      </c>
      <c r="H2340" s="31" t="s">
        <v>743</v>
      </c>
      <c r="I2340" s="31">
        <v>7261</v>
      </c>
      <c r="J2340" s="31">
        <f>INDEX('LA lookup'!H:H,MATCH('Known to services raw data'!B2340,'LA lookup'!G:G,0))</f>
        <v>81920</v>
      </c>
      <c r="K2340" s="31">
        <v>88.63525390625</v>
      </c>
      <c r="L2340" s="31" t="str">
        <f t="shared" si="125"/>
        <v>88.6 per 1000 0-17 yr olds</v>
      </c>
      <c r="M2340" s="31">
        <f t="shared" si="126"/>
        <v>88.63525390625</v>
      </c>
      <c r="N2340" s="31">
        <f t="shared" si="128"/>
        <v>0</v>
      </c>
    </row>
    <row r="2341" spans="1:14" x14ac:dyDescent="0.45">
      <c r="A2341" s="31" t="str">
        <f t="shared" si="127"/>
        <v>E06000051_Children with SEND but no EHC plan_Number</v>
      </c>
      <c r="B2341" s="31" t="s">
        <v>403</v>
      </c>
      <c r="C2341" s="31" t="s">
        <v>166</v>
      </c>
      <c r="D2341" s="31" t="s">
        <v>229</v>
      </c>
      <c r="E2341" s="31">
        <v>2019</v>
      </c>
      <c r="F2341" s="31" t="s">
        <v>60</v>
      </c>
      <c r="G2341" s="26" t="s">
        <v>61</v>
      </c>
      <c r="H2341" s="31" t="s">
        <v>743</v>
      </c>
      <c r="I2341" s="31">
        <v>5036</v>
      </c>
      <c r="J2341" s="31">
        <f>INDEX('LA lookup'!H:H,MATCH('Known to services raw data'!B2341,'LA lookup'!G:G,0))</f>
        <v>59839</v>
      </c>
      <c r="K2341" s="31">
        <v>84.159160413776974</v>
      </c>
      <c r="L2341" s="31" t="str">
        <f t="shared" ref="L2341:L2404" si="129">IF(LOWER(H2341)="percentage",CONCATENATE(I2341,"%"),IF(LOWER(H2341)="proportion",CONCATENATE(ROUND(I2341,1)," per 1000 households"),IF(J2341="NA",K2341,IF(OR(ISERROR(I2341),ISBLANK(I2341),NOT(ISNUMBER(I2341))),"N/A",CONCATENATE(ROUND(I2341/J2341*1000,1)," per 1000 0-17 yr olds")))))</f>
        <v>84.2 per 1000 0-17 yr olds</v>
      </c>
      <c r="M2341" s="31">
        <f t="shared" ref="M2341:M2404" si="130">IF(LOWER(H2341)="percentage",I2341,IF(LOWER(H2341)="proportion",I2341,IF(J2341="NA",K2341,IF(OR(ISERROR(I2341),ISBLANK(I2341),NOT(ISNUMBER(I2341))),"N/A",I2341/J2341*1000))))</f>
        <v>84.159160413776974</v>
      </c>
      <c r="N2341" s="31">
        <f t="shared" si="128"/>
        <v>0</v>
      </c>
    </row>
    <row r="2342" spans="1:14" x14ac:dyDescent="0.45">
      <c r="A2342" s="31" t="str">
        <f t="shared" si="127"/>
        <v>E08000029_Children with SEND but no EHC plan_Number</v>
      </c>
      <c r="B2342" s="31" t="s">
        <v>516</v>
      </c>
      <c r="C2342" s="31" t="s">
        <v>517</v>
      </c>
      <c r="D2342" s="31" t="s">
        <v>229</v>
      </c>
      <c r="E2342" s="31">
        <v>2019</v>
      </c>
      <c r="F2342" s="31" t="s">
        <v>60</v>
      </c>
      <c r="G2342" s="26" t="s">
        <v>61</v>
      </c>
      <c r="H2342" s="31" t="s">
        <v>743</v>
      </c>
      <c r="I2342" s="31">
        <v>5368</v>
      </c>
      <c r="J2342" s="31">
        <f>INDEX('LA lookup'!H:H,MATCH('Known to services raw data'!B2342,'LA lookup'!G:G,0))</f>
        <v>46946</v>
      </c>
      <c r="K2342" s="31">
        <v>114.34414007583182</v>
      </c>
      <c r="L2342" s="31" t="str">
        <f t="shared" si="129"/>
        <v>114.3 per 1000 0-17 yr olds</v>
      </c>
      <c r="M2342" s="31">
        <f t="shared" si="130"/>
        <v>114.34414007583182</v>
      </c>
      <c r="N2342" s="31">
        <f t="shared" si="128"/>
        <v>0</v>
      </c>
    </row>
    <row r="2343" spans="1:14" x14ac:dyDescent="0.45">
      <c r="A2343" s="31" t="str">
        <f t="shared" si="127"/>
        <v>E10000028_Children with SEND but no EHC plan_Number</v>
      </c>
      <c r="B2343" s="31" t="s">
        <v>418</v>
      </c>
      <c r="C2343" s="31" t="s">
        <v>419</v>
      </c>
      <c r="D2343" s="31" t="s">
        <v>229</v>
      </c>
      <c r="E2343" s="31">
        <v>2019</v>
      </c>
      <c r="F2343" s="31" t="s">
        <v>60</v>
      </c>
      <c r="G2343" s="26" t="s">
        <v>61</v>
      </c>
      <c r="H2343" s="31" t="s">
        <v>743</v>
      </c>
      <c r="I2343" s="31">
        <v>12067</v>
      </c>
      <c r="J2343" s="31">
        <f>INDEX('LA lookup'!H:H,MATCH('Known to services raw data'!B2343,'LA lookup'!G:G,0))</f>
        <v>169603</v>
      </c>
      <c r="K2343" s="31">
        <v>71.148505627848564</v>
      </c>
      <c r="L2343" s="31" t="str">
        <f t="shared" si="129"/>
        <v>71.1 per 1000 0-17 yr olds</v>
      </c>
      <c r="M2343" s="31">
        <f t="shared" si="130"/>
        <v>71.148505627848564</v>
      </c>
      <c r="N2343" s="31">
        <f t="shared" si="128"/>
        <v>0</v>
      </c>
    </row>
    <row r="2344" spans="1:14" x14ac:dyDescent="0.45">
      <c r="A2344" s="31" t="str">
        <f t="shared" si="127"/>
        <v>E06000021_Children with SEND but no EHC plan_Number</v>
      </c>
      <c r="B2344" s="31" t="s">
        <v>424</v>
      </c>
      <c r="C2344" s="31" t="s">
        <v>425</v>
      </c>
      <c r="D2344" s="31" t="s">
        <v>229</v>
      </c>
      <c r="E2344" s="31">
        <v>2019</v>
      </c>
      <c r="F2344" s="31" t="s">
        <v>60</v>
      </c>
      <c r="G2344" s="26" t="s">
        <v>61</v>
      </c>
      <c r="H2344" s="31" t="s">
        <v>743</v>
      </c>
      <c r="I2344" s="31">
        <v>5333</v>
      </c>
      <c r="J2344" s="31">
        <f>INDEX('LA lookup'!H:H,MATCH('Known to services raw data'!B2344,'LA lookup'!G:G,0))</f>
        <v>57549</v>
      </c>
      <c r="K2344" s="31">
        <v>92.668856105232067</v>
      </c>
      <c r="L2344" s="31" t="str">
        <f t="shared" si="129"/>
        <v>92.7 per 1000 0-17 yr olds</v>
      </c>
      <c r="M2344" s="31">
        <f t="shared" si="130"/>
        <v>92.668856105232067</v>
      </c>
      <c r="N2344" s="31">
        <f t="shared" si="128"/>
        <v>0</v>
      </c>
    </row>
    <row r="2345" spans="1:14" x14ac:dyDescent="0.45">
      <c r="A2345" s="31" t="str">
        <f t="shared" si="127"/>
        <v>E06000020_Children with SEND but no EHC plan_Number</v>
      </c>
      <c r="B2345" s="31" t="s">
        <v>570</v>
      </c>
      <c r="C2345" s="31" t="s">
        <v>730</v>
      </c>
      <c r="D2345" s="31" t="s">
        <v>229</v>
      </c>
      <c r="E2345" s="31">
        <v>2019</v>
      </c>
      <c r="F2345" s="31" t="s">
        <v>60</v>
      </c>
      <c r="G2345" s="26" t="s">
        <v>61</v>
      </c>
      <c r="H2345" s="31" t="s">
        <v>743</v>
      </c>
      <c r="I2345" s="31">
        <v>4755</v>
      </c>
      <c r="J2345" s="31">
        <f>INDEX('LA lookup'!H:H,MATCH('Known to services raw data'!B2345,'LA lookup'!G:G,0))</f>
        <v>40620</v>
      </c>
      <c r="K2345" s="31">
        <v>117.0605612998523</v>
      </c>
      <c r="L2345" s="31" t="str">
        <f t="shared" si="129"/>
        <v>117.1 per 1000 0-17 yr olds</v>
      </c>
      <c r="M2345" s="31">
        <f t="shared" si="130"/>
        <v>117.0605612998523</v>
      </c>
      <c r="N2345" s="31">
        <f t="shared" si="128"/>
        <v>0</v>
      </c>
    </row>
    <row r="2346" spans="1:14" x14ac:dyDescent="0.45">
      <c r="A2346" s="31" t="str">
        <f t="shared" si="127"/>
        <v>E08000030_Children with SEND but no EHC plan_Number</v>
      </c>
      <c r="B2346" s="31" t="s">
        <v>446</v>
      </c>
      <c r="C2346" s="31" t="s">
        <v>447</v>
      </c>
      <c r="D2346" s="31" t="s">
        <v>229</v>
      </c>
      <c r="E2346" s="31">
        <v>2019</v>
      </c>
      <c r="F2346" s="31" t="s">
        <v>60</v>
      </c>
      <c r="G2346" s="26" t="s">
        <v>61</v>
      </c>
      <c r="H2346" s="31" t="s">
        <v>743</v>
      </c>
      <c r="I2346" s="31">
        <v>5827</v>
      </c>
      <c r="J2346" s="31">
        <f>INDEX('LA lookup'!H:H,MATCH('Known to services raw data'!B2346,'LA lookup'!G:G,0))</f>
        <v>68157</v>
      </c>
      <c r="K2346" s="31">
        <v>85.493786404918055</v>
      </c>
      <c r="L2346" s="31" t="str">
        <f t="shared" si="129"/>
        <v>85.5 per 1000 0-17 yr olds</v>
      </c>
      <c r="M2346" s="31">
        <f t="shared" si="130"/>
        <v>85.493786404918055</v>
      </c>
      <c r="N2346" s="31">
        <f t="shared" si="128"/>
        <v>0</v>
      </c>
    </row>
    <row r="2347" spans="1:14" x14ac:dyDescent="0.45">
      <c r="A2347" s="31" t="str">
        <f t="shared" si="127"/>
        <v>E10000031_Children with SEND but no EHC plan_Number</v>
      </c>
      <c r="B2347" s="31" t="s">
        <v>454</v>
      </c>
      <c r="C2347" s="31" t="s">
        <v>455</v>
      </c>
      <c r="D2347" s="31" t="s">
        <v>229</v>
      </c>
      <c r="E2347" s="31">
        <v>2019</v>
      </c>
      <c r="F2347" s="31" t="s">
        <v>60</v>
      </c>
      <c r="G2347" s="26" t="s">
        <v>61</v>
      </c>
      <c r="H2347" s="31" t="s">
        <v>743</v>
      </c>
      <c r="I2347" s="31">
        <v>10515</v>
      </c>
      <c r="J2347" s="31">
        <f>INDEX('LA lookup'!H:H,MATCH('Known to services raw data'!B2347,'LA lookup'!G:G,0))</f>
        <v>115928</v>
      </c>
      <c r="K2347" s="31">
        <v>90.702850044855424</v>
      </c>
      <c r="L2347" s="31" t="str">
        <f t="shared" si="129"/>
        <v>90.7 per 1000 0-17 yr olds</v>
      </c>
      <c r="M2347" s="31">
        <f t="shared" si="130"/>
        <v>90.702850044855424</v>
      </c>
      <c r="N2347" s="31">
        <f t="shared" si="128"/>
        <v>0</v>
      </c>
    </row>
    <row r="2348" spans="1:14" x14ac:dyDescent="0.45">
      <c r="A2348" s="31" t="str">
        <f t="shared" si="127"/>
        <v>E08000031_Children with SEND but no EHC plan_Number</v>
      </c>
      <c r="B2348" s="31" t="s">
        <v>468</v>
      </c>
      <c r="C2348" s="31" t="s">
        <v>469</v>
      </c>
      <c r="D2348" s="31" t="s">
        <v>229</v>
      </c>
      <c r="E2348" s="31">
        <v>2019</v>
      </c>
      <c r="F2348" s="31" t="s">
        <v>60</v>
      </c>
      <c r="G2348" s="26" t="s">
        <v>61</v>
      </c>
      <c r="H2348" s="31" t="s">
        <v>743</v>
      </c>
      <c r="I2348" s="31">
        <v>6693</v>
      </c>
      <c r="J2348" s="31">
        <f>INDEX('LA lookup'!H:H,MATCH('Known to services raw data'!B2348,'LA lookup'!G:G,0))</f>
        <v>61244</v>
      </c>
      <c r="K2348" s="31">
        <v>109.28417477630461</v>
      </c>
      <c r="L2348" s="31" t="str">
        <f t="shared" si="129"/>
        <v>109.3 per 1000 0-17 yr olds</v>
      </c>
      <c r="M2348" s="31">
        <f t="shared" si="130"/>
        <v>109.28417477630461</v>
      </c>
      <c r="N2348" s="31">
        <f t="shared" si="128"/>
        <v>0</v>
      </c>
    </row>
    <row r="2349" spans="1:14" x14ac:dyDescent="0.45">
      <c r="A2349" s="31" t="str">
        <f t="shared" si="127"/>
        <v>E10000034_Children with SEND but no EHC plan_Number</v>
      </c>
      <c r="B2349" s="31" t="s">
        <v>470</v>
      </c>
      <c r="C2349" s="31" t="s">
        <v>471</v>
      </c>
      <c r="D2349" s="31" t="s">
        <v>229</v>
      </c>
      <c r="E2349" s="31">
        <v>2019</v>
      </c>
      <c r="F2349" s="31" t="s">
        <v>60</v>
      </c>
      <c r="G2349" s="26" t="s">
        <v>61</v>
      </c>
      <c r="H2349" s="31" t="s">
        <v>743</v>
      </c>
      <c r="I2349" s="31">
        <v>11308</v>
      </c>
      <c r="J2349" s="31">
        <f>INDEX('LA lookup'!H:H,MATCH('Known to services raw data'!B2349,'LA lookup'!G:G,0))</f>
        <v>117783</v>
      </c>
      <c r="K2349" s="31">
        <v>96.007063837735501</v>
      </c>
      <c r="L2349" s="31" t="str">
        <f t="shared" si="129"/>
        <v>96 per 1000 0-17 yr olds</v>
      </c>
      <c r="M2349" s="31">
        <f t="shared" si="130"/>
        <v>96.007063837735501</v>
      </c>
      <c r="N2349" s="31">
        <f t="shared" si="128"/>
        <v>0</v>
      </c>
    </row>
    <row r="2350" spans="1:14" x14ac:dyDescent="0.45">
      <c r="A2350" s="31" t="str">
        <f t="shared" si="127"/>
        <v>E06000055_Children with SEND but no EHC plan_Number</v>
      </c>
      <c r="B2350" s="31" t="s">
        <v>240</v>
      </c>
      <c r="C2350" s="31" t="s">
        <v>1853</v>
      </c>
      <c r="D2350" s="31" t="s">
        <v>229</v>
      </c>
      <c r="E2350" s="31">
        <v>2019</v>
      </c>
      <c r="F2350" s="31" t="s">
        <v>60</v>
      </c>
      <c r="G2350" s="26" t="s">
        <v>61</v>
      </c>
      <c r="H2350" s="31" t="s">
        <v>743</v>
      </c>
      <c r="I2350" s="31">
        <v>4307</v>
      </c>
      <c r="J2350" s="31">
        <f>INDEX('LA lookup'!H:H,MATCH('Known to services raw data'!B2350,'LA lookup'!G:G,0))</f>
        <v>40088</v>
      </c>
      <c r="K2350" s="31">
        <v>107.43863500299342</v>
      </c>
      <c r="L2350" s="31" t="str">
        <f t="shared" si="129"/>
        <v>107.4 per 1000 0-17 yr olds</v>
      </c>
      <c r="M2350" s="31">
        <f t="shared" si="130"/>
        <v>107.43863500299342</v>
      </c>
      <c r="N2350" s="31">
        <f t="shared" si="128"/>
        <v>0</v>
      </c>
    </row>
    <row r="2351" spans="1:14" x14ac:dyDescent="0.45">
      <c r="A2351" s="31" t="str">
        <f t="shared" si="127"/>
        <v>E06000056_Children with SEND but no EHC plan_Number</v>
      </c>
      <c r="B2351" s="31" t="s">
        <v>279</v>
      </c>
      <c r="C2351" s="31" t="s">
        <v>280</v>
      </c>
      <c r="D2351" s="31" t="s">
        <v>229</v>
      </c>
      <c r="E2351" s="31">
        <v>2019</v>
      </c>
      <c r="F2351" s="31" t="s">
        <v>60</v>
      </c>
      <c r="G2351" s="26" t="s">
        <v>61</v>
      </c>
      <c r="H2351" s="31" t="s">
        <v>743</v>
      </c>
      <c r="I2351" s="31">
        <v>5128</v>
      </c>
      <c r="J2351" s="31">
        <f>INDEX('LA lookup'!H:H,MATCH('Known to services raw data'!B2351,'LA lookup'!G:G,0))</f>
        <v>62515</v>
      </c>
      <c r="K2351" s="31">
        <v>82.028313204830837</v>
      </c>
      <c r="L2351" s="31" t="str">
        <f t="shared" si="129"/>
        <v>82 per 1000 0-17 yr olds</v>
      </c>
      <c r="M2351" s="31">
        <f t="shared" si="130"/>
        <v>82.028313204830837</v>
      </c>
      <c r="N2351" s="31">
        <f t="shared" si="128"/>
        <v>0</v>
      </c>
    </row>
    <row r="2352" spans="1:14" x14ac:dyDescent="0.45">
      <c r="A2352" s="31" t="str">
        <f t="shared" si="127"/>
        <v>E10000003_Children with SEND but no EHC plan_Number</v>
      </c>
      <c r="B2352" s="31" t="s">
        <v>275</v>
      </c>
      <c r="C2352" s="31" t="s">
        <v>276</v>
      </c>
      <c r="D2352" s="31" t="s">
        <v>229</v>
      </c>
      <c r="E2352" s="31">
        <v>2019</v>
      </c>
      <c r="F2352" s="31" t="s">
        <v>60</v>
      </c>
      <c r="G2352" s="26" t="s">
        <v>61</v>
      </c>
      <c r="H2352" s="31" t="s">
        <v>743</v>
      </c>
      <c r="I2352" s="31">
        <v>10735</v>
      </c>
      <c r="J2352" s="31">
        <f>INDEX('LA lookup'!H:H,MATCH('Known to services raw data'!B2352,'LA lookup'!G:G,0))</f>
        <v>135719</v>
      </c>
      <c r="K2352" s="31">
        <v>79.097252411232034</v>
      </c>
      <c r="L2352" s="31" t="str">
        <f t="shared" si="129"/>
        <v>79.1 per 1000 0-17 yr olds</v>
      </c>
      <c r="M2352" s="31">
        <f t="shared" si="130"/>
        <v>79.097252411232034</v>
      </c>
      <c r="N2352" s="31">
        <f t="shared" si="128"/>
        <v>0</v>
      </c>
    </row>
    <row r="2353" spans="1:14" x14ac:dyDescent="0.45">
      <c r="A2353" s="31" t="str">
        <f t="shared" si="127"/>
        <v>E10000012_Children with SEND but no EHC plan_Number</v>
      </c>
      <c r="B2353" s="31" t="s">
        <v>303</v>
      </c>
      <c r="C2353" s="31" t="s">
        <v>304</v>
      </c>
      <c r="D2353" s="31" t="s">
        <v>229</v>
      </c>
      <c r="E2353" s="31">
        <v>2019</v>
      </c>
      <c r="F2353" s="31" t="s">
        <v>60</v>
      </c>
      <c r="G2353" s="26" t="s">
        <v>61</v>
      </c>
      <c r="H2353" s="31" t="s">
        <v>743</v>
      </c>
      <c r="I2353" s="31">
        <v>22570</v>
      </c>
      <c r="J2353" s="31">
        <f>INDEX('LA lookup'!H:H,MATCH('Known to services raw data'!B2353,'LA lookup'!G:G,0))</f>
        <v>311172</v>
      </c>
      <c r="K2353" s="31">
        <v>72.532232977260165</v>
      </c>
      <c r="L2353" s="31" t="str">
        <f t="shared" si="129"/>
        <v>72.5 per 1000 0-17 yr olds</v>
      </c>
      <c r="M2353" s="31">
        <f t="shared" si="130"/>
        <v>72.532232977260165</v>
      </c>
      <c r="N2353" s="31">
        <f t="shared" si="128"/>
        <v>0</v>
      </c>
    </row>
    <row r="2354" spans="1:14" x14ac:dyDescent="0.45">
      <c r="A2354" s="31" t="str">
        <f t="shared" si="127"/>
        <v>E10000015_Children with SEND but no EHC plan_Number</v>
      </c>
      <c r="B2354" s="31" t="s">
        <v>319</v>
      </c>
      <c r="C2354" s="31" t="s">
        <v>320</v>
      </c>
      <c r="D2354" s="31" t="s">
        <v>229</v>
      </c>
      <c r="E2354" s="31">
        <v>2019</v>
      </c>
      <c r="F2354" s="31" t="s">
        <v>60</v>
      </c>
      <c r="G2354" s="26" t="s">
        <v>61</v>
      </c>
      <c r="H2354" s="31" t="s">
        <v>743</v>
      </c>
      <c r="I2354" s="31">
        <v>26893</v>
      </c>
      <c r="J2354" s="31">
        <f>INDEX('LA lookup'!H:H,MATCH('Known to services raw data'!B2354,'LA lookup'!G:G,0))</f>
        <v>271005</v>
      </c>
      <c r="K2354" s="31">
        <v>99.234331469899075</v>
      </c>
      <c r="L2354" s="31" t="str">
        <f t="shared" si="129"/>
        <v>99.2 per 1000 0-17 yr olds</v>
      </c>
      <c r="M2354" s="31">
        <f t="shared" si="130"/>
        <v>99.234331469899075</v>
      </c>
      <c r="N2354" s="31">
        <f t="shared" si="128"/>
        <v>0</v>
      </c>
    </row>
    <row r="2355" spans="1:14" x14ac:dyDescent="0.45">
      <c r="A2355" s="31" t="str">
        <f t="shared" si="127"/>
        <v>E06000032_Children with SEND but no EHC plan_Number</v>
      </c>
      <c r="B2355" s="31" t="s">
        <v>564</v>
      </c>
      <c r="C2355" s="31" t="s">
        <v>724</v>
      </c>
      <c r="D2355" s="31" t="s">
        <v>229</v>
      </c>
      <c r="E2355" s="31">
        <v>2019</v>
      </c>
      <c r="F2355" s="31" t="s">
        <v>60</v>
      </c>
      <c r="G2355" s="26" t="s">
        <v>61</v>
      </c>
      <c r="H2355" s="31" t="s">
        <v>743</v>
      </c>
      <c r="I2355" s="31">
        <v>4840</v>
      </c>
      <c r="J2355" s="31">
        <f>INDEX('LA lookup'!H:H,MATCH('Known to services raw data'!B2355,'LA lookup'!G:G,0))</f>
        <v>57375</v>
      </c>
      <c r="K2355" s="31">
        <v>84.357298474945537</v>
      </c>
      <c r="L2355" s="31" t="str">
        <f t="shared" si="129"/>
        <v>84.4 per 1000 0-17 yr olds</v>
      </c>
      <c r="M2355" s="31">
        <f t="shared" si="130"/>
        <v>84.357298474945537</v>
      </c>
      <c r="N2355" s="31">
        <f t="shared" si="128"/>
        <v>0</v>
      </c>
    </row>
    <row r="2356" spans="1:14" x14ac:dyDescent="0.45">
      <c r="A2356" s="31" t="str">
        <f t="shared" si="127"/>
        <v>E10000020_Children with SEND but no EHC plan_Number</v>
      </c>
      <c r="B2356" s="31" t="s">
        <v>361</v>
      </c>
      <c r="C2356" s="31" t="s">
        <v>362</v>
      </c>
      <c r="D2356" s="31" t="s">
        <v>229</v>
      </c>
      <c r="E2356" s="31">
        <v>2019</v>
      </c>
      <c r="F2356" s="31" t="s">
        <v>60</v>
      </c>
      <c r="G2356" s="26" t="s">
        <v>61</v>
      </c>
      <c r="H2356" s="31" t="s">
        <v>743</v>
      </c>
      <c r="I2356" s="31">
        <v>15081</v>
      </c>
      <c r="J2356" s="31">
        <f>INDEX('LA lookup'!H:H,MATCH('Known to services raw data'!B2356,'LA lookup'!G:G,0))</f>
        <v>170810</v>
      </c>
      <c r="K2356" s="31">
        <v>88.291083660207249</v>
      </c>
      <c r="L2356" s="31" t="str">
        <f t="shared" si="129"/>
        <v>88.3 per 1000 0-17 yr olds</v>
      </c>
      <c r="M2356" s="31">
        <f t="shared" si="130"/>
        <v>88.291083660207249</v>
      </c>
      <c r="N2356" s="31">
        <f t="shared" si="128"/>
        <v>0</v>
      </c>
    </row>
    <row r="2357" spans="1:14" x14ac:dyDescent="0.45">
      <c r="A2357" s="31" t="str">
        <f t="shared" si="127"/>
        <v>E06000031_Children with SEND but no EHC plan_Number</v>
      </c>
      <c r="B2357" s="31" t="s">
        <v>379</v>
      </c>
      <c r="C2357" s="31" t="s">
        <v>380</v>
      </c>
      <c r="D2357" s="31" t="s">
        <v>229</v>
      </c>
      <c r="E2357" s="31">
        <v>2019</v>
      </c>
      <c r="F2357" s="31" t="s">
        <v>60</v>
      </c>
      <c r="G2357" s="26" t="s">
        <v>61</v>
      </c>
      <c r="H2357" s="31" t="s">
        <v>743</v>
      </c>
      <c r="I2357" s="31">
        <v>4225</v>
      </c>
      <c r="J2357" s="31">
        <f>INDEX('LA lookup'!H:H,MATCH('Known to services raw data'!B2357,'LA lookup'!G:G,0))</f>
        <v>51137</v>
      </c>
      <c r="K2357" s="31">
        <v>82.621194047362977</v>
      </c>
      <c r="L2357" s="31" t="str">
        <f t="shared" si="129"/>
        <v>82.6 per 1000 0-17 yr olds</v>
      </c>
      <c r="M2357" s="31">
        <f t="shared" si="130"/>
        <v>82.621194047362977</v>
      </c>
      <c r="N2357" s="31">
        <f t="shared" si="128"/>
        <v>0</v>
      </c>
    </row>
    <row r="2358" spans="1:14" x14ac:dyDescent="0.45">
      <c r="A2358" s="31" t="str">
        <f t="shared" si="127"/>
        <v>E06000033_Children with SEND but no EHC plan_Number</v>
      </c>
      <c r="B2358" s="31" t="s">
        <v>412</v>
      </c>
      <c r="C2358" s="31" t="s">
        <v>413</v>
      </c>
      <c r="D2358" s="31" t="s">
        <v>229</v>
      </c>
      <c r="E2358" s="31">
        <v>2019</v>
      </c>
      <c r="F2358" s="31" t="s">
        <v>60</v>
      </c>
      <c r="G2358" s="26" t="s">
        <v>61</v>
      </c>
      <c r="H2358" s="31" t="s">
        <v>743</v>
      </c>
      <c r="I2358" s="31">
        <v>2544</v>
      </c>
      <c r="J2358" s="31">
        <f>INDEX('LA lookup'!H:H,MATCH('Known to services raw data'!B2358,'LA lookup'!G:G,0))</f>
        <v>39540</v>
      </c>
      <c r="K2358" s="31">
        <v>64.339908952959036</v>
      </c>
      <c r="L2358" s="31" t="str">
        <f t="shared" si="129"/>
        <v>64.3 per 1000 0-17 yr olds</v>
      </c>
      <c r="M2358" s="31">
        <f t="shared" si="130"/>
        <v>64.339908952959036</v>
      </c>
      <c r="N2358" s="31">
        <f t="shared" si="128"/>
        <v>0</v>
      </c>
    </row>
    <row r="2359" spans="1:14" x14ac:dyDescent="0.45">
      <c r="A2359" s="31" t="str">
        <f t="shared" si="127"/>
        <v>E10000029_Children with SEND but no EHC plan_Number</v>
      </c>
      <c r="B2359" s="31" t="s">
        <v>426</v>
      </c>
      <c r="C2359" s="31" t="s">
        <v>427</v>
      </c>
      <c r="D2359" s="31" t="s">
        <v>229</v>
      </c>
      <c r="E2359" s="31">
        <v>2019</v>
      </c>
      <c r="F2359" s="31" t="s">
        <v>60</v>
      </c>
      <c r="G2359" s="26" t="s">
        <v>61</v>
      </c>
      <c r="H2359" s="31" t="s">
        <v>743</v>
      </c>
      <c r="I2359" s="31">
        <v>11369</v>
      </c>
      <c r="J2359" s="31">
        <f>INDEX('LA lookup'!H:H,MATCH('Known to services raw data'!B2359,'LA lookup'!G:G,0))</f>
        <v>152752</v>
      </c>
      <c r="K2359" s="31">
        <v>74.42783073216718</v>
      </c>
      <c r="L2359" s="31" t="str">
        <f t="shared" si="129"/>
        <v>74.4 per 1000 0-17 yr olds</v>
      </c>
      <c r="M2359" s="31">
        <f t="shared" si="130"/>
        <v>74.42783073216718</v>
      </c>
      <c r="N2359" s="31">
        <f t="shared" si="128"/>
        <v>0</v>
      </c>
    </row>
    <row r="2360" spans="1:14" x14ac:dyDescent="0.45">
      <c r="A2360" s="31" t="str">
        <f t="shared" si="127"/>
        <v>E06000034_Children with SEND but no EHC plan_Number</v>
      </c>
      <c r="B2360" s="31" t="s">
        <v>493</v>
      </c>
      <c r="C2360" s="31" t="s">
        <v>731</v>
      </c>
      <c r="D2360" s="31" t="s">
        <v>229</v>
      </c>
      <c r="E2360" s="31">
        <v>2019</v>
      </c>
      <c r="F2360" s="31" t="s">
        <v>60</v>
      </c>
      <c r="G2360" s="26" t="s">
        <v>61</v>
      </c>
      <c r="H2360" s="31" t="s">
        <v>743</v>
      </c>
      <c r="I2360" s="31">
        <v>3271</v>
      </c>
      <c r="J2360" s="31">
        <f>INDEX('LA lookup'!H:H,MATCH('Known to services raw data'!B2360,'LA lookup'!G:G,0))</f>
        <v>43762</v>
      </c>
      <c r="K2360" s="31">
        <v>74.745212741648004</v>
      </c>
      <c r="L2360" s="31" t="str">
        <f t="shared" si="129"/>
        <v>74.7 per 1000 0-17 yr olds</v>
      </c>
      <c r="M2360" s="31">
        <f t="shared" si="130"/>
        <v>74.745212741648004</v>
      </c>
      <c r="N2360" s="31">
        <f t="shared" si="128"/>
        <v>0</v>
      </c>
    </row>
    <row r="2361" spans="1:14" x14ac:dyDescent="0.45">
      <c r="A2361" s="31" t="str">
        <f t="shared" si="127"/>
        <v>E09000007_Children with SEND but no EHC plan_Number</v>
      </c>
      <c r="B2361" s="31" t="s">
        <v>277</v>
      </c>
      <c r="C2361" s="31" t="s">
        <v>278</v>
      </c>
      <c r="D2361" s="31" t="s">
        <v>229</v>
      </c>
      <c r="E2361" s="31">
        <v>2019</v>
      </c>
      <c r="F2361" s="31" t="s">
        <v>60</v>
      </c>
      <c r="G2361" s="26" t="s">
        <v>61</v>
      </c>
      <c r="H2361" s="31" t="s">
        <v>743</v>
      </c>
      <c r="I2361" s="31">
        <v>3910</v>
      </c>
      <c r="J2361" s="31">
        <f>INDEX('LA lookup'!H:H,MATCH('Known to services raw data'!B2361,'LA lookup'!G:G,0))</f>
        <v>50983</v>
      </c>
      <c r="K2361" s="31">
        <v>76.692230743581192</v>
      </c>
      <c r="L2361" s="31" t="str">
        <f t="shared" si="129"/>
        <v>76.7 per 1000 0-17 yr olds</v>
      </c>
      <c r="M2361" s="31">
        <f t="shared" si="130"/>
        <v>76.692230743581192</v>
      </c>
      <c r="N2361" s="31">
        <f t="shared" si="128"/>
        <v>0</v>
      </c>
    </row>
    <row r="2362" spans="1:14" x14ac:dyDescent="0.45">
      <c r="A2362" s="31" t="str">
        <f t="shared" si="127"/>
        <v>E09000001_Children with SEND but no EHC plan_Number</v>
      </c>
      <c r="B2362" s="31" t="s">
        <v>582</v>
      </c>
      <c r="C2362" s="31" t="s">
        <v>583</v>
      </c>
      <c r="D2362" s="31" t="s">
        <v>229</v>
      </c>
      <c r="E2362" s="31">
        <v>2019</v>
      </c>
      <c r="F2362" s="31" t="s">
        <v>60</v>
      </c>
      <c r="G2362" s="26" t="s">
        <v>61</v>
      </c>
      <c r="H2362" s="31" t="s">
        <v>743</v>
      </c>
      <c r="I2362" s="31">
        <v>259</v>
      </c>
      <c r="J2362" s="31">
        <f>INDEX('LA lookup'!H:H,MATCH('Known to services raw data'!B2362,'LA lookup'!G:G,0))</f>
        <v>1453</v>
      </c>
      <c r="K2362" s="31">
        <v>178.25189263592566</v>
      </c>
      <c r="L2362" s="31" t="str">
        <f t="shared" si="129"/>
        <v>178.3 per 1000 0-17 yr olds</v>
      </c>
      <c r="M2362" s="31">
        <f t="shared" si="130"/>
        <v>178.25189263592566</v>
      </c>
      <c r="N2362" s="31">
        <f t="shared" si="128"/>
        <v>1</v>
      </c>
    </row>
    <row r="2363" spans="1:14" x14ac:dyDescent="0.45">
      <c r="A2363" s="31" t="str">
        <f t="shared" si="127"/>
        <v>E09000012_Children with SEND but no EHC plan_Number</v>
      </c>
      <c r="B2363" s="31" t="s">
        <v>498</v>
      </c>
      <c r="C2363" s="31" t="s">
        <v>499</v>
      </c>
      <c r="D2363" s="31" t="s">
        <v>229</v>
      </c>
      <c r="E2363" s="31">
        <v>2019</v>
      </c>
      <c r="F2363" s="31" t="s">
        <v>60</v>
      </c>
      <c r="G2363" s="26" t="s">
        <v>61</v>
      </c>
      <c r="H2363" s="31" t="s">
        <v>743</v>
      </c>
      <c r="I2363" s="31">
        <v>5979</v>
      </c>
      <c r="J2363" s="31">
        <f>INDEX('LA lookup'!H:H,MATCH('Known to services raw data'!B2363,'LA lookup'!G:G,0))</f>
        <v>63655</v>
      </c>
      <c r="K2363" s="31">
        <v>93.928206739454879</v>
      </c>
      <c r="L2363" s="31" t="str">
        <f t="shared" si="129"/>
        <v>93.9 per 1000 0-17 yr olds</v>
      </c>
      <c r="M2363" s="31">
        <f t="shared" si="130"/>
        <v>93.928206739454879</v>
      </c>
      <c r="N2363" s="31">
        <f t="shared" si="128"/>
        <v>0</v>
      </c>
    </row>
    <row r="2364" spans="1:14" x14ac:dyDescent="0.45">
      <c r="A2364" s="31" t="str">
        <f t="shared" si="127"/>
        <v>E09000013_Children with SEND but no EHC plan_Number</v>
      </c>
      <c r="B2364" s="31" t="s">
        <v>491</v>
      </c>
      <c r="C2364" s="31" t="s">
        <v>723</v>
      </c>
      <c r="D2364" s="31" t="s">
        <v>229</v>
      </c>
      <c r="E2364" s="31">
        <v>2019</v>
      </c>
      <c r="F2364" s="31" t="s">
        <v>60</v>
      </c>
      <c r="G2364" s="26" t="s">
        <v>61</v>
      </c>
      <c r="H2364" s="31" t="s">
        <v>743</v>
      </c>
      <c r="I2364" s="31">
        <v>3053</v>
      </c>
      <c r="J2364" s="31">
        <f>INDEX('LA lookup'!H:H,MATCH('Known to services raw data'!B2364,'LA lookup'!G:G,0))</f>
        <v>36898</v>
      </c>
      <c r="K2364" s="31">
        <v>82.741612011491128</v>
      </c>
      <c r="L2364" s="31" t="str">
        <f t="shared" si="129"/>
        <v>82.7 per 1000 0-17 yr olds</v>
      </c>
      <c r="M2364" s="31">
        <f t="shared" si="130"/>
        <v>82.741612011491128</v>
      </c>
      <c r="N2364" s="31">
        <f t="shared" si="128"/>
        <v>0</v>
      </c>
    </row>
    <row r="2365" spans="1:14" x14ac:dyDescent="0.45">
      <c r="A2365" s="31" t="str">
        <f t="shared" si="127"/>
        <v>E09000014_Children with SEND but no EHC plan_Number</v>
      </c>
      <c r="B2365" s="31" t="s">
        <v>311</v>
      </c>
      <c r="C2365" s="31" t="s">
        <v>312</v>
      </c>
      <c r="D2365" s="31" t="s">
        <v>229</v>
      </c>
      <c r="E2365" s="31">
        <v>2019</v>
      </c>
      <c r="F2365" s="31" t="s">
        <v>60</v>
      </c>
      <c r="G2365" s="26" t="s">
        <v>61</v>
      </c>
      <c r="H2365" s="31" t="s">
        <v>743</v>
      </c>
      <c r="I2365" s="31">
        <v>5083</v>
      </c>
      <c r="J2365" s="31">
        <f>INDEX('LA lookup'!H:H,MATCH('Known to services raw data'!B2365,'LA lookup'!G:G,0))</f>
        <v>60398</v>
      </c>
      <c r="K2365" s="31">
        <v>84.158415841584159</v>
      </c>
      <c r="L2365" s="31" t="str">
        <f t="shared" si="129"/>
        <v>84.2 per 1000 0-17 yr olds</v>
      </c>
      <c r="M2365" s="31">
        <f t="shared" si="130"/>
        <v>84.158415841584159</v>
      </c>
      <c r="N2365" s="31">
        <f t="shared" si="128"/>
        <v>0</v>
      </c>
    </row>
    <row r="2366" spans="1:14" x14ac:dyDescent="0.45">
      <c r="A2366" s="31" t="str">
        <f t="shared" si="127"/>
        <v>E09000019_Children with SEND but no EHC plan_Number</v>
      </c>
      <c r="B2366" s="31" t="s">
        <v>500</v>
      </c>
      <c r="C2366" s="31" t="s">
        <v>501</v>
      </c>
      <c r="D2366" s="31" t="s">
        <v>229</v>
      </c>
      <c r="E2366" s="31">
        <v>2019</v>
      </c>
      <c r="F2366" s="31" t="s">
        <v>60</v>
      </c>
      <c r="G2366" s="26" t="s">
        <v>61</v>
      </c>
      <c r="H2366" s="31" t="s">
        <v>743</v>
      </c>
      <c r="I2366" s="31">
        <v>3629</v>
      </c>
      <c r="J2366" s="31">
        <f>INDEX('LA lookup'!H:H,MATCH('Known to services raw data'!B2366,'LA lookup'!G:G,0))</f>
        <v>42098</v>
      </c>
      <c r="K2366" s="31">
        <v>86.20362012447147</v>
      </c>
      <c r="L2366" s="31" t="str">
        <f t="shared" si="129"/>
        <v>86.2 per 1000 0-17 yr olds</v>
      </c>
      <c r="M2366" s="31">
        <f t="shared" si="130"/>
        <v>86.20362012447147</v>
      </c>
      <c r="N2366" s="31">
        <f t="shared" si="128"/>
        <v>0</v>
      </c>
    </row>
    <row r="2367" spans="1:14" x14ac:dyDescent="0.45">
      <c r="A2367" s="31" t="str">
        <f t="shared" si="127"/>
        <v>E09000020_Children with SEND but no EHC plan_Number</v>
      </c>
      <c r="B2367" s="31" t="s">
        <v>479</v>
      </c>
      <c r="C2367" s="31" t="s">
        <v>674</v>
      </c>
      <c r="D2367" s="31" t="s">
        <v>229</v>
      </c>
      <c r="E2367" s="31">
        <v>2019</v>
      </c>
      <c r="F2367" s="31" t="s">
        <v>60</v>
      </c>
      <c r="G2367" s="26" t="s">
        <v>61</v>
      </c>
      <c r="H2367" s="31" t="s">
        <v>743</v>
      </c>
      <c r="I2367" s="31">
        <v>2668</v>
      </c>
      <c r="J2367" s="31">
        <f>INDEX('LA lookup'!H:H,MATCH('Known to services raw data'!B2367,'LA lookup'!G:G,0))</f>
        <v>28678</v>
      </c>
      <c r="K2367" s="31">
        <v>93.032986958644258</v>
      </c>
      <c r="L2367" s="31" t="str">
        <f t="shared" si="129"/>
        <v>93 per 1000 0-17 yr olds</v>
      </c>
      <c r="M2367" s="31">
        <f t="shared" si="130"/>
        <v>93.032986958644258</v>
      </c>
      <c r="N2367" s="31">
        <f t="shared" si="128"/>
        <v>0</v>
      </c>
    </row>
    <row r="2368" spans="1:14" x14ac:dyDescent="0.45">
      <c r="A2368" s="31" t="str">
        <f t="shared" si="127"/>
        <v>E09000022_Children with SEND but no EHC plan_Number</v>
      </c>
      <c r="B2368" s="31" t="s">
        <v>335</v>
      </c>
      <c r="C2368" s="31" t="s">
        <v>336</v>
      </c>
      <c r="D2368" s="31" t="s">
        <v>229</v>
      </c>
      <c r="E2368" s="31">
        <v>2019</v>
      </c>
      <c r="F2368" s="31" t="s">
        <v>60</v>
      </c>
      <c r="G2368" s="26" t="s">
        <v>61</v>
      </c>
      <c r="H2368" s="31" t="s">
        <v>743</v>
      </c>
      <c r="I2368" s="31">
        <v>5114</v>
      </c>
      <c r="J2368" s="31">
        <f>INDEX('LA lookup'!H:H,MATCH('Known to services raw data'!B2368,'LA lookup'!G:G,0))</f>
        <v>62629</v>
      </c>
      <c r="K2368" s="31">
        <v>81.655463124111833</v>
      </c>
      <c r="L2368" s="31" t="str">
        <f t="shared" si="129"/>
        <v>81.7 per 1000 0-17 yr olds</v>
      </c>
      <c r="M2368" s="31">
        <f t="shared" si="130"/>
        <v>81.655463124111833</v>
      </c>
      <c r="N2368" s="31">
        <f t="shared" si="128"/>
        <v>0</v>
      </c>
    </row>
    <row r="2369" spans="1:14" x14ac:dyDescent="0.45">
      <c r="A2369" s="31" t="str">
        <f t="shared" si="127"/>
        <v>E09000023_Children with SEND but no EHC plan_Number</v>
      </c>
      <c r="B2369" s="31" t="s">
        <v>343</v>
      </c>
      <c r="C2369" s="31" t="s">
        <v>344</v>
      </c>
      <c r="D2369" s="31" t="s">
        <v>229</v>
      </c>
      <c r="E2369" s="31">
        <v>2019</v>
      </c>
      <c r="F2369" s="31" t="s">
        <v>60</v>
      </c>
      <c r="G2369" s="26" t="s">
        <v>61</v>
      </c>
      <c r="H2369" s="31" t="s">
        <v>743</v>
      </c>
      <c r="I2369" s="31">
        <v>5387</v>
      </c>
      <c r="J2369" s="31">
        <f>INDEX('LA lookup'!H:H,MATCH('Known to services raw data'!B2369,'LA lookup'!G:G,0))</f>
        <v>68458</v>
      </c>
      <c r="K2369" s="31">
        <v>78.690584007712758</v>
      </c>
      <c r="L2369" s="31" t="str">
        <f t="shared" si="129"/>
        <v>78.7 per 1000 0-17 yr olds</v>
      </c>
      <c r="M2369" s="31">
        <f t="shared" si="130"/>
        <v>78.690584007712758</v>
      </c>
      <c r="N2369" s="31">
        <f t="shared" si="128"/>
        <v>0</v>
      </c>
    </row>
    <row r="2370" spans="1:14" x14ac:dyDescent="0.45">
      <c r="A2370" s="31" t="str">
        <f t="shared" si="127"/>
        <v>E09000025_Children with SEND but no EHC plan_Number</v>
      </c>
      <c r="B2370" s="31" t="s">
        <v>359</v>
      </c>
      <c r="C2370" s="31" t="s">
        <v>360</v>
      </c>
      <c r="D2370" s="31" t="s">
        <v>229</v>
      </c>
      <c r="E2370" s="31">
        <v>2019</v>
      </c>
      <c r="F2370" s="31" t="s">
        <v>60</v>
      </c>
      <c r="G2370" s="26" t="s">
        <v>61</v>
      </c>
      <c r="H2370" s="31" t="s">
        <v>743</v>
      </c>
      <c r="I2370" s="31">
        <v>7190</v>
      </c>
      <c r="J2370" s="31">
        <f>INDEX('LA lookup'!H:H,MATCH('Known to services raw data'!B2370,'LA lookup'!G:G,0))</f>
        <v>86567</v>
      </c>
      <c r="K2370" s="31">
        <v>83.057054073723236</v>
      </c>
      <c r="L2370" s="31" t="str">
        <f t="shared" si="129"/>
        <v>83.1 per 1000 0-17 yr olds</v>
      </c>
      <c r="M2370" s="31">
        <f t="shared" si="130"/>
        <v>83.057054073723236</v>
      </c>
      <c r="N2370" s="31">
        <f t="shared" si="128"/>
        <v>0</v>
      </c>
    </row>
    <row r="2371" spans="1:14" x14ac:dyDescent="0.45">
      <c r="A2371" s="31" t="str">
        <f t="shared" si="127"/>
        <v>E09000028_Children with SEND but no EHC plan_Number</v>
      </c>
      <c r="B2371" s="31" t="s">
        <v>414</v>
      </c>
      <c r="C2371" s="31" t="s">
        <v>415</v>
      </c>
      <c r="D2371" s="31" t="s">
        <v>229</v>
      </c>
      <c r="E2371" s="31">
        <v>2019</v>
      </c>
      <c r="F2371" s="31" t="s">
        <v>60</v>
      </c>
      <c r="G2371" s="26" t="s">
        <v>61</v>
      </c>
      <c r="H2371" s="31" t="s">
        <v>743</v>
      </c>
      <c r="I2371" s="31">
        <v>7137</v>
      </c>
      <c r="J2371" s="31">
        <f>INDEX('LA lookup'!H:H,MATCH('Known to services raw data'!B2371,'LA lookup'!G:G,0))</f>
        <v>65121</v>
      </c>
      <c r="K2371" s="31">
        <v>109.59598286267102</v>
      </c>
      <c r="L2371" s="31" t="str">
        <f t="shared" si="129"/>
        <v>109.6 per 1000 0-17 yr olds</v>
      </c>
      <c r="M2371" s="31">
        <f t="shared" si="130"/>
        <v>109.59598286267102</v>
      </c>
      <c r="N2371" s="31">
        <f t="shared" si="128"/>
        <v>0</v>
      </c>
    </row>
    <row r="2372" spans="1:14" x14ac:dyDescent="0.45">
      <c r="A2372" s="31" t="str">
        <f t="shared" si="127"/>
        <v>E09000030_Children with SEND but no EHC plan_Number</v>
      </c>
      <c r="B2372" s="31" t="s">
        <v>440</v>
      </c>
      <c r="C2372" s="31" t="s">
        <v>441</v>
      </c>
      <c r="D2372" s="31" t="s">
        <v>229</v>
      </c>
      <c r="E2372" s="31">
        <v>2019</v>
      </c>
      <c r="F2372" s="31" t="s">
        <v>60</v>
      </c>
      <c r="G2372" s="26" t="s">
        <v>61</v>
      </c>
      <c r="H2372" s="31" t="s">
        <v>743</v>
      </c>
      <c r="I2372" s="31">
        <v>5944</v>
      </c>
      <c r="J2372" s="31">
        <f>INDEX('LA lookup'!H:H,MATCH('Known to services raw data'!B2372,'LA lookup'!G:G,0))</f>
        <v>70973</v>
      </c>
      <c r="K2372" s="31">
        <v>83.750158510983056</v>
      </c>
      <c r="L2372" s="31" t="str">
        <f t="shared" si="129"/>
        <v>83.8 per 1000 0-17 yr olds</v>
      </c>
      <c r="M2372" s="31">
        <f t="shared" si="130"/>
        <v>83.750158510983056</v>
      </c>
      <c r="N2372" s="31">
        <f t="shared" si="128"/>
        <v>0</v>
      </c>
    </row>
    <row r="2373" spans="1:14" x14ac:dyDescent="0.45">
      <c r="A2373" s="31" t="str">
        <f t="shared" si="127"/>
        <v>E09000032_Children with SEND but no EHC plan_Number</v>
      </c>
      <c r="B2373" s="31" t="s">
        <v>450</v>
      </c>
      <c r="C2373" s="31" t="s">
        <v>451</v>
      </c>
      <c r="D2373" s="31" t="s">
        <v>229</v>
      </c>
      <c r="E2373" s="31">
        <v>2019</v>
      </c>
      <c r="F2373" s="31" t="s">
        <v>60</v>
      </c>
      <c r="G2373" s="26" t="s">
        <v>61</v>
      </c>
      <c r="H2373" s="31" t="s">
        <v>743</v>
      </c>
      <c r="I2373" s="31">
        <v>5741</v>
      </c>
      <c r="J2373" s="31">
        <f>INDEX('LA lookup'!H:H,MATCH('Known to services raw data'!B2373,'LA lookup'!G:G,0))</f>
        <v>63840</v>
      </c>
      <c r="K2373" s="31">
        <v>89.927944862155385</v>
      </c>
      <c r="L2373" s="31" t="str">
        <f t="shared" si="129"/>
        <v>89.9 per 1000 0-17 yr olds</v>
      </c>
      <c r="M2373" s="31">
        <f t="shared" si="130"/>
        <v>89.927944862155385</v>
      </c>
      <c r="N2373" s="31">
        <f t="shared" si="128"/>
        <v>0</v>
      </c>
    </row>
    <row r="2374" spans="1:14" x14ac:dyDescent="0.45">
      <c r="A2374" s="31" t="str">
        <f t="shared" si="127"/>
        <v>E09000033_Children with SEND but no EHC plan_Number</v>
      </c>
      <c r="B2374" s="31" t="s">
        <v>506</v>
      </c>
      <c r="C2374" s="31" t="s">
        <v>507</v>
      </c>
      <c r="D2374" s="31" t="s">
        <v>229</v>
      </c>
      <c r="E2374" s="31">
        <v>2019</v>
      </c>
      <c r="F2374" s="31" t="s">
        <v>60</v>
      </c>
      <c r="G2374" s="26" t="s">
        <v>61</v>
      </c>
      <c r="H2374" s="31" t="s">
        <v>743</v>
      </c>
      <c r="I2374" s="31">
        <v>4144</v>
      </c>
      <c r="J2374" s="31">
        <f>INDEX('LA lookup'!H:H,MATCH('Known to services raw data'!B2374,'LA lookup'!G:G,0))</f>
        <v>47445</v>
      </c>
      <c r="K2374" s="31">
        <v>87.343239540520599</v>
      </c>
      <c r="L2374" s="31" t="str">
        <f t="shared" si="129"/>
        <v>87.3 per 1000 0-17 yr olds</v>
      </c>
      <c r="M2374" s="31">
        <f t="shared" si="130"/>
        <v>87.343239540520599</v>
      </c>
      <c r="N2374" s="31">
        <f t="shared" si="128"/>
        <v>0</v>
      </c>
    </row>
    <row r="2375" spans="1:14" x14ac:dyDescent="0.45">
      <c r="A2375" s="31" t="str">
        <f t="shared" ref="A2375:A2438" si="131">CONCATENATE(B2375,"_",G2375,"_",H2375)</f>
        <v>E09000002_Children with SEND but no EHC plan_Number</v>
      </c>
      <c r="B2375" s="31" t="s">
        <v>227</v>
      </c>
      <c r="C2375" s="31" t="s">
        <v>228</v>
      </c>
      <c r="D2375" s="31" t="s">
        <v>229</v>
      </c>
      <c r="E2375" s="31">
        <v>2019</v>
      </c>
      <c r="F2375" s="31" t="s">
        <v>60</v>
      </c>
      <c r="G2375" s="26" t="s">
        <v>61</v>
      </c>
      <c r="H2375" s="31" t="s">
        <v>743</v>
      </c>
      <c r="I2375" s="31">
        <v>5000</v>
      </c>
      <c r="J2375" s="31">
        <f>INDEX('LA lookup'!H:H,MATCH('Known to services raw data'!B2375,'LA lookup'!G:G,0))</f>
        <v>63401</v>
      </c>
      <c r="K2375" s="31">
        <v>78.863109414678007</v>
      </c>
      <c r="L2375" s="31" t="str">
        <f t="shared" si="129"/>
        <v>78.9 per 1000 0-17 yr olds</v>
      </c>
      <c r="M2375" s="31">
        <f t="shared" si="130"/>
        <v>78.863109414678007</v>
      </c>
      <c r="N2375" s="31">
        <f t="shared" si="128"/>
        <v>0</v>
      </c>
    </row>
    <row r="2376" spans="1:14" x14ac:dyDescent="0.45">
      <c r="A2376" s="31" t="str">
        <f t="shared" si="131"/>
        <v>E09000003_Children with SEND but no EHC plan_Number</v>
      </c>
      <c r="B2376" s="31" t="s">
        <v>233</v>
      </c>
      <c r="C2376" s="31" t="s">
        <v>234</v>
      </c>
      <c r="D2376" s="31" t="s">
        <v>229</v>
      </c>
      <c r="E2376" s="31">
        <v>2019</v>
      </c>
      <c r="F2376" s="31" t="s">
        <v>60</v>
      </c>
      <c r="G2376" s="26" t="s">
        <v>61</v>
      </c>
      <c r="H2376" s="31" t="s">
        <v>743</v>
      </c>
      <c r="I2376" s="31">
        <v>7147</v>
      </c>
      <c r="J2376" s="31">
        <f>INDEX('LA lookup'!H:H,MATCH('Known to services raw data'!B2376,'LA lookup'!G:G,0))</f>
        <v>92701</v>
      </c>
      <c r="K2376" s="31">
        <v>77.097334440836661</v>
      </c>
      <c r="L2376" s="31" t="str">
        <f t="shared" si="129"/>
        <v>77.1 per 1000 0-17 yr olds</v>
      </c>
      <c r="M2376" s="31">
        <f t="shared" si="130"/>
        <v>77.097334440836661</v>
      </c>
      <c r="N2376" s="31">
        <f t="shared" ref="N2376:N2439" si="132">IF(OR(C2376="City of London",C2376="Isles of Scilly"),1,0)</f>
        <v>0</v>
      </c>
    </row>
    <row r="2377" spans="1:14" x14ac:dyDescent="0.45">
      <c r="A2377" s="31" t="str">
        <f t="shared" si="131"/>
        <v>E09000004_Children with SEND but no EHC plan_Number</v>
      </c>
      <c r="B2377" s="31" t="s">
        <v>242</v>
      </c>
      <c r="C2377" s="31" t="s">
        <v>243</v>
      </c>
      <c r="D2377" s="31" t="s">
        <v>229</v>
      </c>
      <c r="E2377" s="31">
        <v>2019</v>
      </c>
      <c r="F2377" s="31" t="s">
        <v>60</v>
      </c>
      <c r="G2377" s="26" t="s">
        <v>61</v>
      </c>
      <c r="H2377" s="31" t="s">
        <v>743</v>
      </c>
      <c r="I2377" s="31">
        <v>4971</v>
      </c>
      <c r="J2377" s="31">
        <f>INDEX('LA lookup'!H:H,MATCH('Known to services raw data'!B2377,'LA lookup'!G:G,0))</f>
        <v>56853</v>
      </c>
      <c r="K2377" s="31">
        <v>87.436019207429695</v>
      </c>
      <c r="L2377" s="31" t="str">
        <f t="shared" si="129"/>
        <v>87.4 per 1000 0-17 yr olds</v>
      </c>
      <c r="M2377" s="31">
        <f t="shared" si="130"/>
        <v>87.436019207429695</v>
      </c>
      <c r="N2377" s="31">
        <f t="shared" si="132"/>
        <v>0</v>
      </c>
    </row>
    <row r="2378" spans="1:14" x14ac:dyDescent="0.45">
      <c r="A2378" s="31" t="str">
        <f t="shared" si="131"/>
        <v>E09000005_Children with SEND but no EHC plan_Number</v>
      </c>
      <c r="B2378" s="31" t="s">
        <v>261</v>
      </c>
      <c r="C2378" s="31" t="s">
        <v>262</v>
      </c>
      <c r="D2378" s="31" t="s">
        <v>229</v>
      </c>
      <c r="E2378" s="31">
        <v>2019</v>
      </c>
      <c r="F2378" s="31" t="s">
        <v>60</v>
      </c>
      <c r="G2378" s="26" t="s">
        <v>61</v>
      </c>
      <c r="H2378" s="31" t="s">
        <v>743</v>
      </c>
      <c r="I2378" s="31">
        <v>5071</v>
      </c>
      <c r="J2378" s="31">
        <f>INDEX('LA lookup'!H:H,MATCH('Known to services raw data'!B2378,'LA lookup'!G:G,0))</f>
        <v>77893</v>
      </c>
      <c r="K2378" s="31">
        <v>65.102127277162268</v>
      </c>
      <c r="L2378" s="31" t="str">
        <f t="shared" si="129"/>
        <v>65.1 per 1000 0-17 yr olds</v>
      </c>
      <c r="M2378" s="31">
        <f t="shared" si="130"/>
        <v>65.102127277162268</v>
      </c>
      <c r="N2378" s="31">
        <f t="shared" si="132"/>
        <v>0</v>
      </c>
    </row>
    <row r="2379" spans="1:14" x14ac:dyDescent="0.45">
      <c r="A2379" s="31" t="str">
        <f t="shared" si="131"/>
        <v>E09000006_Children with SEND but no EHC plan_Number</v>
      </c>
      <c r="B2379" s="31" t="s">
        <v>267</v>
      </c>
      <c r="C2379" s="31" t="s">
        <v>268</v>
      </c>
      <c r="D2379" s="31" t="s">
        <v>229</v>
      </c>
      <c r="E2379" s="31">
        <v>2019</v>
      </c>
      <c r="F2379" s="31" t="s">
        <v>60</v>
      </c>
      <c r="G2379" s="26" t="s">
        <v>61</v>
      </c>
      <c r="H2379" s="31" t="s">
        <v>743</v>
      </c>
      <c r="I2379" s="31">
        <v>6433</v>
      </c>
      <c r="J2379" s="31">
        <f>INDEX('LA lookup'!H:H,MATCH('Known to services raw data'!B2379,'LA lookup'!G:G,0))</f>
        <v>75055</v>
      </c>
      <c r="K2379" s="31">
        <v>85.710478982079806</v>
      </c>
      <c r="L2379" s="31" t="str">
        <f t="shared" si="129"/>
        <v>85.7 per 1000 0-17 yr olds</v>
      </c>
      <c r="M2379" s="31">
        <f t="shared" si="130"/>
        <v>85.710478982079806</v>
      </c>
      <c r="N2379" s="31">
        <f t="shared" si="132"/>
        <v>0</v>
      </c>
    </row>
    <row r="2380" spans="1:14" x14ac:dyDescent="0.45">
      <c r="A2380" s="31" t="str">
        <f t="shared" si="131"/>
        <v>E09000008_Children with SEND but no EHC plan_Number</v>
      </c>
      <c r="B2380" s="31" t="s">
        <v>486</v>
      </c>
      <c r="C2380" s="31" t="s">
        <v>487</v>
      </c>
      <c r="D2380" s="31" t="s">
        <v>229</v>
      </c>
      <c r="E2380" s="31">
        <v>2019</v>
      </c>
      <c r="F2380" s="31" t="s">
        <v>60</v>
      </c>
      <c r="G2380" s="26" t="s">
        <v>61</v>
      </c>
      <c r="H2380" s="31" t="s">
        <v>743</v>
      </c>
      <c r="I2380" s="31">
        <v>7582</v>
      </c>
      <c r="J2380" s="31">
        <f>INDEX('LA lookup'!H:H,MATCH('Known to services raw data'!B2380,'LA lookup'!G:G,0))</f>
        <v>94702</v>
      </c>
      <c r="K2380" s="31">
        <v>80.061667124242362</v>
      </c>
      <c r="L2380" s="31" t="str">
        <f t="shared" si="129"/>
        <v>80.1 per 1000 0-17 yr olds</v>
      </c>
      <c r="M2380" s="31">
        <f t="shared" si="130"/>
        <v>80.061667124242362</v>
      </c>
      <c r="N2380" s="31">
        <f t="shared" si="132"/>
        <v>0</v>
      </c>
    </row>
    <row r="2381" spans="1:14" x14ac:dyDescent="0.45">
      <c r="A2381" s="31" t="str">
        <f t="shared" si="131"/>
        <v>E09000009_Children with SEND but no EHC plan_Number</v>
      </c>
      <c r="B2381" s="31" t="s">
        <v>509</v>
      </c>
      <c r="C2381" s="31" t="s">
        <v>510</v>
      </c>
      <c r="D2381" s="31" t="s">
        <v>229</v>
      </c>
      <c r="E2381" s="31">
        <v>2019</v>
      </c>
      <c r="F2381" s="31" t="s">
        <v>60</v>
      </c>
      <c r="G2381" s="26" t="s">
        <v>61</v>
      </c>
      <c r="H2381" s="31" t="s">
        <v>743</v>
      </c>
      <c r="I2381" s="31">
        <v>6358</v>
      </c>
      <c r="J2381" s="31">
        <f>INDEX('LA lookup'!H:H,MATCH('Known to services raw data'!B2381,'LA lookup'!G:G,0))</f>
        <v>81732</v>
      </c>
      <c r="K2381" s="31">
        <v>77.790828561640495</v>
      </c>
      <c r="L2381" s="31" t="str">
        <f t="shared" si="129"/>
        <v>77.8 per 1000 0-17 yr olds</v>
      </c>
      <c r="M2381" s="31">
        <f t="shared" si="130"/>
        <v>77.790828561640495</v>
      </c>
      <c r="N2381" s="31">
        <f t="shared" si="132"/>
        <v>0</v>
      </c>
    </row>
    <row r="2382" spans="1:14" x14ac:dyDescent="0.45">
      <c r="A2382" s="31" t="str">
        <f t="shared" si="131"/>
        <v>E09000010_Children with SEND but no EHC plan_Number</v>
      </c>
      <c r="B2382" s="31" t="s">
        <v>301</v>
      </c>
      <c r="C2382" s="31" t="s">
        <v>302</v>
      </c>
      <c r="D2382" s="31" t="s">
        <v>229</v>
      </c>
      <c r="E2382" s="31">
        <v>2019</v>
      </c>
      <c r="F2382" s="31" t="s">
        <v>60</v>
      </c>
      <c r="G2382" s="26" t="s">
        <v>61</v>
      </c>
      <c r="H2382" s="31" t="s">
        <v>743</v>
      </c>
      <c r="I2382" s="31">
        <v>6133</v>
      </c>
      <c r="J2382" s="31">
        <f>INDEX('LA lookup'!H:H,MATCH('Known to services raw data'!B2382,'LA lookup'!G:G,0))</f>
        <v>84497</v>
      </c>
      <c r="K2382" s="31">
        <v>72.582458548824221</v>
      </c>
      <c r="L2382" s="31" t="str">
        <f t="shared" si="129"/>
        <v>72.6 per 1000 0-17 yr olds</v>
      </c>
      <c r="M2382" s="31">
        <f t="shared" si="130"/>
        <v>72.582458548824221</v>
      </c>
      <c r="N2382" s="31">
        <f t="shared" si="132"/>
        <v>0</v>
      </c>
    </row>
    <row r="2383" spans="1:14" x14ac:dyDescent="0.45">
      <c r="A2383" s="31" t="str">
        <f t="shared" si="131"/>
        <v>E09000011_Children with SEND but no EHC plan_Number</v>
      </c>
      <c r="B2383" s="31" t="s">
        <v>518</v>
      </c>
      <c r="C2383" s="31" t="s">
        <v>519</v>
      </c>
      <c r="D2383" s="31" t="s">
        <v>229</v>
      </c>
      <c r="E2383" s="31">
        <v>2019</v>
      </c>
      <c r="F2383" s="31" t="s">
        <v>60</v>
      </c>
      <c r="G2383" s="26" t="s">
        <v>61</v>
      </c>
      <c r="H2383" s="31" t="s">
        <v>743</v>
      </c>
      <c r="I2383" s="31">
        <v>6167</v>
      </c>
      <c r="J2383" s="31">
        <f>INDEX('LA lookup'!H:H,MATCH('Known to services raw data'!B2383,'LA lookup'!G:G,0))</f>
        <v>68917</v>
      </c>
      <c r="K2383" s="31">
        <v>89.484452312201626</v>
      </c>
      <c r="L2383" s="31" t="str">
        <f t="shared" si="129"/>
        <v>89.5 per 1000 0-17 yr olds</v>
      </c>
      <c r="M2383" s="31">
        <f t="shared" si="130"/>
        <v>89.484452312201626</v>
      </c>
      <c r="N2383" s="31">
        <f t="shared" si="132"/>
        <v>0</v>
      </c>
    </row>
    <row r="2384" spans="1:14" x14ac:dyDescent="0.45">
      <c r="A2384" s="31" t="str">
        <f t="shared" si="131"/>
        <v>E09000015_Children with SEND but no EHC plan_Number</v>
      </c>
      <c r="B2384" s="31" t="s">
        <v>496</v>
      </c>
      <c r="C2384" s="31" t="s">
        <v>497</v>
      </c>
      <c r="D2384" s="31" t="s">
        <v>229</v>
      </c>
      <c r="E2384" s="31">
        <v>2019</v>
      </c>
      <c r="F2384" s="31" t="s">
        <v>60</v>
      </c>
      <c r="G2384" s="26" t="s">
        <v>61</v>
      </c>
      <c r="H2384" s="31" t="s">
        <v>743</v>
      </c>
      <c r="I2384" s="31">
        <v>3974</v>
      </c>
      <c r="J2384" s="31">
        <f>INDEX('LA lookup'!H:H,MATCH('Known to services raw data'!B2384,'LA lookup'!G:G,0))</f>
        <v>58373</v>
      </c>
      <c r="K2384" s="31">
        <v>68.079420279923937</v>
      </c>
      <c r="L2384" s="31" t="str">
        <f t="shared" si="129"/>
        <v>68.1 per 1000 0-17 yr olds</v>
      </c>
      <c r="M2384" s="31">
        <f t="shared" si="130"/>
        <v>68.079420279923937</v>
      </c>
      <c r="N2384" s="31">
        <f t="shared" si="132"/>
        <v>0</v>
      </c>
    </row>
    <row r="2385" spans="1:14" x14ac:dyDescent="0.45">
      <c r="A2385" s="31" t="str">
        <f t="shared" si="131"/>
        <v>E09000016_Children with SEND but no EHC plan_Number</v>
      </c>
      <c r="B2385" s="31" t="s">
        <v>315</v>
      </c>
      <c r="C2385" s="31" t="s">
        <v>316</v>
      </c>
      <c r="D2385" s="31" t="s">
        <v>229</v>
      </c>
      <c r="E2385" s="31">
        <v>2019</v>
      </c>
      <c r="F2385" s="31" t="s">
        <v>60</v>
      </c>
      <c r="G2385" s="26" t="s">
        <v>61</v>
      </c>
      <c r="H2385" s="31" t="s">
        <v>743</v>
      </c>
      <c r="I2385" s="31">
        <v>2927</v>
      </c>
      <c r="J2385" s="31">
        <f>INDEX('LA lookup'!H:H,MATCH('Known to services raw data'!B2385,'LA lookup'!G:G,0))</f>
        <v>57541</v>
      </c>
      <c r="K2385" s="31">
        <v>50.868076675761635</v>
      </c>
      <c r="L2385" s="31" t="str">
        <f t="shared" si="129"/>
        <v>50.9 per 1000 0-17 yr olds</v>
      </c>
      <c r="M2385" s="31">
        <f t="shared" si="130"/>
        <v>50.868076675761635</v>
      </c>
      <c r="N2385" s="31">
        <f t="shared" si="132"/>
        <v>0</v>
      </c>
    </row>
    <row r="2386" spans="1:14" x14ac:dyDescent="0.45">
      <c r="A2386" s="31" t="str">
        <f t="shared" si="131"/>
        <v>E09000017_Children with SEND but no EHC plan_Number</v>
      </c>
      <c r="B2386" s="31" t="s">
        <v>321</v>
      </c>
      <c r="C2386" s="31" t="s">
        <v>322</v>
      </c>
      <c r="D2386" s="31" t="s">
        <v>229</v>
      </c>
      <c r="E2386" s="31">
        <v>2019</v>
      </c>
      <c r="F2386" s="31" t="s">
        <v>60</v>
      </c>
      <c r="G2386" s="26" t="s">
        <v>61</v>
      </c>
      <c r="H2386" s="31" t="s">
        <v>743</v>
      </c>
      <c r="I2386" s="31">
        <v>6053</v>
      </c>
      <c r="J2386" s="31">
        <f>INDEX('LA lookup'!H:H,MATCH('Known to services raw data'!B2386,'LA lookup'!G:G,0))</f>
        <v>73377</v>
      </c>
      <c r="K2386" s="31">
        <v>82.491788980198152</v>
      </c>
      <c r="L2386" s="31" t="str">
        <f t="shared" si="129"/>
        <v>82.5 per 1000 0-17 yr olds</v>
      </c>
      <c r="M2386" s="31">
        <f t="shared" si="130"/>
        <v>82.491788980198152</v>
      </c>
      <c r="N2386" s="31">
        <f t="shared" si="132"/>
        <v>0</v>
      </c>
    </row>
    <row r="2387" spans="1:14" x14ac:dyDescent="0.45">
      <c r="A2387" s="31" t="str">
        <f t="shared" si="131"/>
        <v>E09000018_Children with SEND but no EHC plan_Number</v>
      </c>
      <c r="B2387" s="31" t="s">
        <v>323</v>
      </c>
      <c r="C2387" s="31" t="s">
        <v>324</v>
      </c>
      <c r="D2387" s="31" t="s">
        <v>229</v>
      </c>
      <c r="E2387" s="31">
        <v>2019</v>
      </c>
      <c r="F2387" s="31" t="s">
        <v>60</v>
      </c>
      <c r="G2387" s="26" t="s">
        <v>61</v>
      </c>
      <c r="H2387" s="31" t="s">
        <v>743</v>
      </c>
      <c r="I2387" s="31">
        <v>6345</v>
      </c>
      <c r="J2387" s="31">
        <f>INDEX('LA lookup'!H:H,MATCH('Known to services raw data'!B2387,'LA lookup'!G:G,0))</f>
        <v>64898</v>
      </c>
      <c r="K2387" s="31">
        <v>97.768806434712928</v>
      </c>
      <c r="L2387" s="31" t="str">
        <f t="shared" si="129"/>
        <v>97.8 per 1000 0-17 yr olds</v>
      </c>
      <c r="M2387" s="31">
        <f t="shared" si="130"/>
        <v>97.768806434712928</v>
      </c>
      <c r="N2387" s="31">
        <f t="shared" si="132"/>
        <v>0</v>
      </c>
    </row>
    <row r="2388" spans="1:14" x14ac:dyDescent="0.45">
      <c r="A2388" s="31" t="str">
        <f t="shared" si="131"/>
        <v>E09000021_Children with SEND but no EHC plan_Number</v>
      </c>
      <c r="B2388" s="31" t="s">
        <v>520</v>
      </c>
      <c r="C2388" s="31" t="s">
        <v>521</v>
      </c>
      <c r="D2388" s="31" t="s">
        <v>229</v>
      </c>
      <c r="E2388" s="31">
        <v>2019</v>
      </c>
      <c r="F2388" s="31" t="s">
        <v>60</v>
      </c>
      <c r="G2388" s="26" t="s">
        <v>61</v>
      </c>
      <c r="H2388" s="31" t="s">
        <v>743</v>
      </c>
      <c r="I2388" s="31">
        <v>2823</v>
      </c>
      <c r="J2388" s="31">
        <f>INDEX('LA lookup'!H:H,MATCH('Known to services raw data'!B2388,'LA lookup'!G:G,0))</f>
        <v>38977</v>
      </c>
      <c r="K2388" s="31">
        <v>72.427328937578565</v>
      </c>
      <c r="L2388" s="31" t="str">
        <f t="shared" si="129"/>
        <v>72.4 per 1000 0-17 yr olds</v>
      </c>
      <c r="M2388" s="31">
        <f t="shared" si="130"/>
        <v>72.427328937578565</v>
      </c>
      <c r="N2388" s="31">
        <f t="shared" si="132"/>
        <v>0</v>
      </c>
    </row>
    <row r="2389" spans="1:14" x14ac:dyDescent="0.45">
      <c r="A2389" s="31" t="str">
        <f t="shared" si="131"/>
        <v>E09000024_Children with SEND but no EHC plan_Number</v>
      </c>
      <c r="B2389" s="31" t="s">
        <v>353</v>
      </c>
      <c r="C2389" s="31" t="s">
        <v>354</v>
      </c>
      <c r="D2389" s="31" t="s">
        <v>229</v>
      </c>
      <c r="E2389" s="31">
        <v>2019</v>
      </c>
      <c r="F2389" s="31" t="s">
        <v>60</v>
      </c>
      <c r="G2389" s="26" t="s">
        <v>61</v>
      </c>
      <c r="H2389" s="31" t="s">
        <v>743</v>
      </c>
      <c r="I2389" s="31">
        <v>4157</v>
      </c>
      <c r="J2389" s="31">
        <f>INDEX('LA lookup'!H:H,MATCH('Known to services raw data'!B2389,'LA lookup'!G:G,0))</f>
        <v>47266</v>
      </c>
      <c r="K2389" s="31">
        <v>87.949054288494906</v>
      </c>
      <c r="L2389" s="31" t="str">
        <f t="shared" si="129"/>
        <v>87.9 per 1000 0-17 yr olds</v>
      </c>
      <c r="M2389" s="31">
        <f t="shared" si="130"/>
        <v>87.949054288494906</v>
      </c>
      <c r="N2389" s="31">
        <f t="shared" si="132"/>
        <v>0</v>
      </c>
    </row>
    <row r="2390" spans="1:14" x14ac:dyDescent="0.45">
      <c r="A2390" s="31" t="str">
        <f t="shared" si="131"/>
        <v>E09000026_Children with SEND but no EHC plan_Number</v>
      </c>
      <c r="B2390" s="31" t="s">
        <v>385</v>
      </c>
      <c r="C2390" s="31" t="s">
        <v>386</v>
      </c>
      <c r="D2390" s="31" t="s">
        <v>229</v>
      </c>
      <c r="E2390" s="31">
        <v>2019</v>
      </c>
      <c r="F2390" s="31" t="s">
        <v>60</v>
      </c>
      <c r="G2390" s="26" t="s">
        <v>61</v>
      </c>
      <c r="H2390" s="31" t="s">
        <v>743</v>
      </c>
      <c r="I2390" s="31">
        <v>5526</v>
      </c>
      <c r="J2390" s="31">
        <f>INDEX('LA lookup'!H:H,MATCH('Known to services raw data'!B2390,'LA lookup'!G:G,0))</f>
        <v>76159</v>
      </c>
      <c r="K2390" s="31">
        <v>72.558725823605883</v>
      </c>
      <c r="L2390" s="31" t="str">
        <f t="shared" si="129"/>
        <v>72.6 per 1000 0-17 yr olds</v>
      </c>
      <c r="M2390" s="31">
        <f t="shared" si="130"/>
        <v>72.558725823605883</v>
      </c>
      <c r="N2390" s="31">
        <f t="shared" si="132"/>
        <v>0</v>
      </c>
    </row>
    <row r="2391" spans="1:14" x14ac:dyDescent="0.45">
      <c r="A2391" s="31" t="str">
        <f t="shared" si="131"/>
        <v>E09000027_Children with SEND but no EHC plan_Number</v>
      </c>
      <c r="B2391" s="31" t="s">
        <v>389</v>
      </c>
      <c r="C2391" s="31" t="s">
        <v>390</v>
      </c>
      <c r="D2391" s="31" t="s">
        <v>229</v>
      </c>
      <c r="E2391" s="31">
        <v>2019</v>
      </c>
      <c r="F2391" s="31" t="s">
        <v>60</v>
      </c>
      <c r="G2391" s="26" t="s">
        <v>61</v>
      </c>
      <c r="H2391" s="31" t="s">
        <v>743</v>
      </c>
      <c r="I2391" s="31">
        <v>3625</v>
      </c>
      <c r="J2391" s="31">
        <f>INDEX('LA lookup'!H:H,MATCH('Known to services raw data'!B2391,'LA lookup'!G:G,0))</f>
        <v>45525</v>
      </c>
      <c r="K2391" s="31">
        <v>79.626578802855576</v>
      </c>
      <c r="L2391" s="31" t="str">
        <f t="shared" si="129"/>
        <v>79.6 per 1000 0-17 yr olds</v>
      </c>
      <c r="M2391" s="31">
        <f t="shared" si="130"/>
        <v>79.626578802855576</v>
      </c>
      <c r="N2391" s="31">
        <f t="shared" si="132"/>
        <v>0</v>
      </c>
    </row>
    <row r="2392" spans="1:14" x14ac:dyDescent="0.45">
      <c r="A2392" s="31" t="str">
        <f t="shared" si="131"/>
        <v>E09000029_Children with SEND but no EHC plan_Number</v>
      </c>
      <c r="B2392" s="31" t="s">
        <v>432</v>
      </c>
      <c r="C2392" s="31" t="s">
        <v>433</v>
      </c>
      <c r="D2392" s="31" t="s">
        <v>229</v>
      </c>
      <c r="E2392" s="31">
        <v>2019</v>
      </c>
      <c r="F2392" s="31" t="s">
        <v>60</v>
      </c>
      <c r="G2392" s="26" t="s">
        <v>61</v>
      </c>
      <c r="H2392" s="31" t="s">
        <v>743</v>
      </c>
      <c r="I2392" s="31">
        <v>3937</v>
      </c>
      <c r="J2392" s="31">
        <f>INDEX('LA lookup'!H:H,MATCH('Known to services raw data'!B2392,'LA lookup'!G:G,0))</f>
        <v>47941</v>
      </c>
      <c r="K2392" s="31">
        <v>82.121774681379193</v>
      </c>
      <c r="L2392" s="31" t="str">
        <f t="shared" si="129"/>
        <v>82.1 per 1000 0-17 yr olds</v>
      </c>
      <c r="M2392" s="31">
        <f t="shared" si="130"/>
        <v>82.121774681379193</v>
      </c>
      <c r="N2392" s="31">
        <f t="shared" si="132"/>
        <v>0</v>
      </c>
    </row>
    <row r="2393" spans="1:14" x14ac:dyDescent="0.45">
      <c r="A2393" s="31" t="str">
        <f t="shared" si="131"/>
        <v>E09000031_Children with SEND but no EHC plan_Number</v>
      </c>
      <c r="B2393" s="31" t="s">
        <v>448</v>
      </c>
      <c r="C2393" s="31" t="s">
        <v>449</v>
      </c>
      <c r="D2393" s="31" t="s">
        <v>229</v>
      </c>
      <c r="E2393" s="31">
        <v>2019</v>
      </c>
      <c r="F2393" s="31" t="s">
        <v>60</v>
      </c>
      <c r="G2393" s="26" t="s">
        <v>61</v>
      </c>
      <c r="H2393" s="31" t="s">
        <v>743</v>
      </c>
      <c r="I2393" s="31">
        <v>5729</v>
      </c>
      <c r="J2393" s="31">
        <f>INDEX('LA lookup'!H:H,MATCH('Known to services raw data'!B2393,'LA lookup'!G:G,0))</f>
        <v>67017</v>
      </c>
      <c r="K2393" s="31">
        <v>85.48577226673828</v>
      </c>
      <c r="L2393" s="31" t="str">
        <f t="shared" si="129"/>
        <v>85.5 per 1000 0-17 yr olds</v>
      </c>
      <c r="M2393" s="31">
        <f t="shared" si="130"/>
        <v>85.48577226673828</v>
      </c>
      <c r="N2393" s="31">
        <f t="shared" si="132"/>
        <v>0</v>
      </c>
    </row>
    <row r="2394" spans="1:14" x14ac:dyDescent="0.45">
      <c r="A2394" s="31" t="str">
        <f t="shared" si="131"/>
        <v>E06000036_Children with SEND but no EHC plan_Number</v>
      </c>
      <c r="B2394" s="31" t="s">
        <v>257</v>
      </c>
      <c r="C2394" s="31" t="s">
        <v>258</v>
      </c>
      <c r="D2394" s="31" t="s">
        <v>229</v>
      </c>
      <c r="E2394" s="31">
        <v>2019</v>
      </c>
      <c r="F2394" s="31" t="s">
        <v>60</v>
      </c>
      <c r="G2394" s="26" t="s">
        <v>61</v>
      </c>
      <c r="H2394" s="31" t="s">
        <v>743</v>
      </c>
      <c r="I2394" s="31">
        <v>2446</v>
      </c>
      <c r="J2394" s="31">
        <f>INDEX('LA lookup'!H:H,MATCH('Known to services raw data'!B2394,'LA lookup'!G:G,0))</f>
        <v>28336</v>
      </c>
      <c r="K2394" s="31">
        <v>86.321287408243933</v>
      </c>
      <c r="L2394" s="31" t="str">
        <f t="shared" si="129"/>
        <v>86.3 per 1000 0-17 yr olds</v>
      </c>
      <c r="M2394" s="31">
        <f t="shared" si="130"/>
        <v>86.321287408243933</v>
      </c>
      <c r="N2394" s="31">
        <f t="shared" si="132"/>
        <v>0</v>
      </c>
    </row>
    <row r="2395" spans="1:14" x14ac:dyDescent="0.45">
      <c r="A2395" s="31" t="str">
        <f t="shared" si="131"/>
        <v>E06000043_Children with SEND but no EHC plan_Number</v>
      </c>
      <c r="B2395" s="31" t="s">
        <v>263</v>
      </c>
      <c r="C2395" s="31" t="s">
        <v>264</v>
      </c>
      <c r="D2395" s="31" t="s">
        <v>229</v>
      </c>
      <c r="E2395" s="31">
        <v>2019</v>
      </c>
      <c r="F2395" s="31" t="s">
        <v>60</v>
      </c>
      <c r="G2395" s="26" t="s">
        <v>61</v>
      </c>
      <c r="H2395" s="31" t="s">
        <v>743</v>
      </c>
      <c r="I2395" s="31">
        <v>4887</v>
      </c>
      <c r="J2395" s="31">
        <f>INDEX('LA lookup'!H:H,MATCH('Known to services raw data'!B2395,'LA lookup'!G:G,0))</f>
        <v>51005</v>
      </c>
      <c r="K2395" s="31">
        <v>95.814135869032455</v>
      </c>
      <c r="L2395" s="31" t="str">
        <f t="shared" si="129"/>
        <v>95.8 per 1000 0-17 yr olds</v>
      </c>
      <c r="M2395" s="31">
        <f t="shared" si="130"/>
        <v>95.814135869032455</v>
      </c>
      <c r="N2395" s="31">
        <f t="shared" si="132"/>
        <v>0</v>
      </c>
    </row>
    <row r="2396" spans="1:14" x14ac:dyDescent="0.45">
      <c r="A2396" s="31" t="str">
        <f t="shared" si="131"/>
        <v>E10000002_Children with SEND but no EHC plan_Number</v>
      </c>
      <c r="B2396" s="31" t="s">
        <v>269</v>
      </c>
      <c r="C2396" s="31" t="s">
        <v>270</v>
      </c>
      <c r="D2396" s="31" t="s">
        <v>229</v>
      </c>
      <c r="E2396" s="31">
        <v>2019</v>
      </c>
      <c r="F2396" s="31" t="s">
        <v>60</v>
      </c>
      <c r="G2396" s="26" t="s">
        <v>61</v>
      </c>
      <c r="H2396" s="31" t="s">
        <v>743</v>
      </c>
      <c r="I2396" s="31">
        <v>8910</v>
      </c>
      <c r="J2396" s="31">
        <f>INDEX('LA lookup'!H:H,MATCH('Known to services raw data'!B2396,'LA lookup'!G:G,0))</f>
        <v>124321</v>
      </c>
      <c r="K2396" s="31">
        <v>71.669307679314031</v>
      </c>
      <c r="L2396" s="31" t="str">
        <f t="shared" si="129"/>
        <v>71.7 per 1000 0-17 yr olds</v>
      </c>
      <c r="M2396" s="31">
        <f t="shared" si="130"/>
        <v>71.669307679314031</v>
      </c>
      <c r="N2396" s="31">
        <f t="shared" si="132"/>
        <v>0</v>
      </c>
    </row>
    <row r="2397" spans="1:14" x14ac:dyDescent="0.45">
      <c r="A2397" s="31" t="str">
        <f t="shared" si="131"/>
        <v>E10000011_Children with SEND but no EHC plan_Number</v>
      </c>
      <c r="B2397" s="31" t="s">
        <v>299</v>
      </c>
      <c r="C2397" s="31" t="s">
        <v>300</v>
      </c>
      <c r="D2397" s="31" t="s">
        <v>229</v>
      </c>
      <c r="E2397" s="31">
        <v>2019</v>
      </c>
      <c r="F2397" s="31" t="s">
        <v>60</v>
      </c>
      <c r="G2397" s="26" t="s">
        <v>61</v>
      </c>
      <c r="H2397" s="31" t="s">
        <v>743</v>
      </c>
      <c r="I2397" s="31">
        <v>7877</v>
      </c>
      <c r="J2397" s="31">
        <f>INDEX('LA lookup'!H:H,MATCH('Known to services raw data'!B2397,'LA lookup'!G:G,0))</f>
        <v>106378</v>
      </c>
      <c r="K2397" s="31">
        <v>74.047265412021275</v>
      </c>
      <c r="L2397" s="31" t="str">
        <f t="shared" si="129"/>
        <v>74 per 1000 0-17 yr olds</v>
      </c>
      <c r="M2397" s="31">
        <f t="shared" si="130"/>
        <v>74.047265412021275</v>
      </c>
      <c r="N2397" s="31">
        <f t="shared" si="132"/>
        <v>0</v>
      </c>
    </row>
    <row r="2398" spans="1:14" x14ac:dyDescent="0.45">
      <c r="A2398" s="31" t="str">
        <f t="shared" si="131"/>
        <v>E10000014_Children with SEND but no EHC plan_Number</v>
      </c>
      <c r="B2398" s="31" t="s">
        <v>309</v>
      </c>
      <c r="C2398" s="31" t="s">
        <v>310</v>
      </c>
      <c r="D2398" s="31" t="s">
        <v>229</v>
      </c>
      <c r="E2398" s="31">
        <v>2019</v>
      </c>
      <c r="F2398" s="31" t="s">
        <v>60</v>
      </c>
      <c r="G2398" s="26" t="s">
        <v>61</v>
      </c>
      <c r="H2398" s="31" t="s">
        <v>743</v>
      </c>
      <c r="I2398" s="31">
        <v>21400</v>
      </c>
      <c r="J2398" s="31">
        <f>INDEX('LA lookup'!H:H,MATCH('Known to services raw data'!B2398,'LA lookup'!G:G,0))</f>
        <v>284002</v>
      </c>
      <c r="K2398" s="31">
        <v>75.351582031112457</v>
      </c>
      <c r="L2398" s="31" t="str">
        <f t="shared" si="129"/>
        <v>75.4 per 1000 0-17 yr olds</v>
      </c>
      <c r="M2398" s="31">
        <f t="shared" si="130"/>
        <v>75.351582031112457</v>
      </c>
      <c r="N2398" s="31">
        <f t="shared" si="132"/>
        <v>0</v>
      </c>
    </row>
    <row r="2399" spans="1:14" x14ac:dyDescent="0.45">
      <c r="A2399" s="31" t="str">
        <f t="shared" si="131"/>
        <v>E06000046_Children with SEND but no EHC plan_Number</v>
      </c>
      <c r="B2399" s="31" t="s">
        <v>325</v>
      </c>
      <c r="C2399" s="31" t="s">
        <v>326</v>
      </c>
      <c r="D2399" s="31" t="s">
        <v>229</v>
      </c>
      <c r="E2399" s="31">
        <v>2019</v>
      </c>
      <c r="F2399" s="31" t="s">
        <v>60</v>
      </c>
      <c r="G2399" s="26" t="s">
        <v>61</v>
      </c>
      <c r="H2399" s="31" t="s">
        <v>743</v>
      </c>
      <c r="I2399" s="31">
        <v>2249</v>
      </c>
      <c r="J2399" s="31">
        <f>INDEX('LA lookup'!H:H,MATCH('Known to services raw data'!B2399,'LA lookup'!G:G,0))</f>
        <v>24869</v>
      </c>
      <c r="K2399" s="31">
        <v>90.433873497124935</v>
      </c>
      <c r="L2399" s="31" t="str">
        <f t="shared" si="129"/>
        <v>90.4 per 1000 0-17 yr olds</v>
      </c>
      <c r="M2399" s="31">
        <f t="shared" si="130"/>
        <v>90.433873497124935</v>
      </c>
      <c r="N2399" s="31">
        <f t="shared" si="132"/>
        <v>0</v>
      </c>
    </row>
    <row r="2400" spans="1:14" x14ac:dyDescent="0.45">
      <c r="A2400" s="31" t="str">
        <f t="shared" si="131"/>
        <v>E10000016_Children with SEND but no EHC plan_Number</v>
      </c>
      <c r="B2400" s="31" t="s">
        <v>327</v>
      </c>
      <c r="C2400" s="31" t="s">
        <v>328</v>
      </c>
      <c r="D2400" s="31" t="s">
        <v>229</v>
      </c>
      <c r="E2400" s="31">
        <v>2019</v>
      </c>
      <c r="F2400" s="31" t="s">
        <v>60</v>
      </c>
      <c r="G2400" s="26" t="s">
        <v>61</v>
      </c>
      <c r="H2400" s="31" t="s">
        <v>743</v>
      </c>
      <c r="I2400" s="31">
        <v>25460</v>
      </c>
      <c r="J2400" s="31">
        <f>INDEX('LA lookup'!H:H,MATCH('Known to services raw data'!B2400,'LA lookup'!G:G,0))</f>
        <v>340140</v>
      </c>
      <c r="K2400" s="31">
        <v>74.851531722232025</v>
      </c>
      <c r="L2400" s="31" t="str">
        <f t="shared" si="129"/>
        <v>74.9 per 1000 0-17 yr olds</v>
      </c>
      <c r="M2400" s="31">
        <f t="shared" si="130"/>
        <v>74.851531722232025</v>
      </c>
      <c r="N2400" s="31">
        <f t="shared" si="132"/>
        <v>0</v>
      </c>
    </row>
    <row r="2401" spans="1:14" x14ac:dyDescent="0.45">
      <c r="A2401" s="31" t="str">
        <f t="shared" si="131"/>
        <v>E06000035_Children with SEND but no EHC plan_Number</v>
      </c>
      <c r="B2401" s="31" t="s">
        <v>351</v>
      </c>
      <c r="C2401" s="31" t="s">
        <v>352</v>
      </c>
      <c r="D2401" s="31" t="s">
        <v>229</v>
      </c>
      <c r="E2401" s="31">
        <v>2019</v>
      </c>
      <c r="F2401" s="31" t="s">
        <v>60</v>
      </c>
      <c r="G2401" s="26" t="s">
        <v>61</v>
      </c>
      <c r="H2401" s="31" t="s">
        <v>743</v>
      </c>
      <c r="I2401" s="31">
        <v>6485</v>
      </c>
      <c r="J2401" s="31">
        <f>INDEX('LA lookup'!H:H,MATCH('Known to services raw data'!B2401,'LA lookup'!G:G,0))</f>
        <v>64391</v>
      </c>
      <c r="K2401" s="31">
        <v>100.71283253870882</v>
      </c>
      <c r="L2401" s="31" t="str">
        <f t="shared" si="129"/>
        <v>100.7 per 1000 0-17 yr olds</v>
      </c>
      <c r="M2401" s="31">
        <f t="shared" si="130"/>
        <v>100.71283253870882</v>
      </c>
      <c r="N2401" s="31">
        <f t="shared" si="132"/>
        <v>0</v>
      </c>
    </row>
    <row r="2402" spans="1:14" x14ac:dyDescent="0.45">
      <c r="A2402" s="31" t="str">
        <f t="shared" si="131"/>
        <v>E06000042_Children with SEND but no EHC plan_Number</v>
      </c>
      <c r="B2402" s="31" t="s">
        <v>355</v>
      </c>
      <c r="C2402" s="31" t="s">
        <v>356</v>
      </c>
      <c r="D2402" s="31" t="s">
        <v>229</v>
      </c>
      <c r="E2402" s="31">
        <v>2019</v>
      </c>
      <c r="F2402" s="31" t="s">
        <v>60</v>
      </c>
      <c r="G2402" s="26" t="s">
        <v>61</v>
      </c>
      <c r="H2402" s="31" t="s">
        <v>743</v>
      </c>
      <c r="I2402" s="31">
        <v>5394</v>
      </c>
      <c r="J2402" s="31">
        <f>INDEX('LA lookup'!H:H,MATCH('Known to services raw data'!B2402,'LA lookup'!G:G,0))</f>
        <v>68278</v>
      </c>
      <c r="K2402" s="31">
        <v>79.000556548229298</v>
      </c>
      <c r="L2402" s="31" t="str">
        <f t="shared" si="129"/>
        <v>79 per 1000 0-17 yr olds</v>
      </c>
      <c r="M2402" s="31">
        <f t="shared" si="130"/>
        <v>79.000556548229298</v>
      </c>
      <c r="N2402" s="31">
        <f t="shared" si="132"/>
        <v>0</v>
      </c>
    </row>
    <row r="2403" spans="1:14" x14ac:dyDescent="0.45">
      <c r="A2403" s="31" t="str">
        <f t="shared" si="131"/>
        <v>E10000025_Children with SEND but no EHC plan_Number</v>
      </c>
      <c r="B2403" s="31" t="s">
        <v>377</v>
      </c>
      <c r="C2403" s="31" t="s">
        <v>378</v>
      </c>
      <c r="D2403" s="31" t="s">
        <v>229</v>
      </c>
      <c r="E2403" s="31">
        <v>2019</v>
      </c>
      <c r="F2403" s="31" t="s">
        <v>60</v>
      </c>
      <c r="G2403" s="26" t="s">
        <v>61</v>
      </c>
      <c r="H2403" s="31" t="s">
        <v>743</v>
      </c>
      <c r="I2403" s="31">
        <v>15079</v>
      </c>
      <c r="J2403" s="31">
        <f>INDEX('LA lookup'!H:H,MATCH('Known to services raw data'!B2403,'LA lookup'!G:G,0))</f>
        <v>144788</v>
      </c>
      <c r="K2403" s="31">
        <v>104.14537116335607</v>
      </c>
      <c r="L2403" s="31" t="str">
        <f t="shared" si="129"/>
        <v>104.1 per 1000 0-17 yr olds</v>
      </c>
      <c r="M2403" s="31">
        <f t="shared" si="130"/>
        <v>104.14537116335607</v>
      </c>
      <c r="N2403" s="31">
        <f t="shared" si="132"/>
        <v>0</v>
      </c>
    </row>
    <row r="2404" spans="1:14" x14ac:dyDescent="0.45">
      <c r="A2404" s="31" t="str">
        <f t="shared" si="131"/>
        <v>E06000044_Children with SEND but no EHC plan_Number</v>
      </c>
      <c r="B2404" s="31" t="s">
        <v>383</v>
      </c>
      <c r="C2404" s="31" t="s">
        <v>384</v>
      </c>
      <c r="D2404" s="31" t="s">
        <v>229</v>
      </c>
      <c r="E2404" s="31">
        <v>2019</v>
      </c>
      <c r="F2404" s="31" t="s">
        <v>60</v>
      </c>
      <c r="G2404" s="26" t="s">
        <v>61</v>
      </c>
      <c r="H2404" s="31" t="s">
        <v>743</v>
      </c>
      <c r="I2404" s="31">
        <v>3847</v>
      </c>
      <c r="J2404" s="31">
        <f>INDEX('LA lookup'!H:H,MATCH('Known to services raw data'!B2404,'LA lookup'!G:G,0))</f>
        <v>44046</v>
      </c>
      <c r="K2404" s="31">
        <v>87.34050765109204</v>
      </c>
      <c r="L2404" s="31" t="str">
        <f t="shared" si="129"/>
        <v>87.3 per 1000 0-17 yr olds</v>
      </c>
      <c r="M2404" s="31">
        <f t="shared" si="130"/>
        <v>87.34050765109204</v>
      </c>
      <c r="N2404" s="31">
        <f t="shared" si="132"/>
        <v>0</v>
      </c>
    </row>
    <row r="2405" spans="1:14" x14ac:dyDescent="0.45">
      <c r="A2405" s="31" t="str">
        <f t="shared" si="131"/>
        <v>E06000038_Children with SEND but no EHC plan_Number</v>
      </c>
      <c r="B2405" s="31" t="s">
        <v>557</v>
      </c>
      <c r="C2405" s="31" t="s">
        <v>726</v>
      </c>
      <c r="D2405" s="31" t="s">
        <v>229</v>
      </c>
      <c r="E2405" s="31">
        <v>2019</v>
      </c>
      <c r="F2405" s="31" t="s">
        <v>60</v>
      </c>
      <c r="G2405" s="26" t="s">
        <v>61</v>
      </c>
      <c r="H2405" s="31" t="s">
        <v>743</v>
      </c>
      <c r="I2405" s="31">
        <v>3050</v>
      </c>
      <c r="J2405" s="31">
        <f>INDEX('LA lookup'!H:H,MATCH('Known to services raw data'!B2405,'LA lookup'!G:G,0))</f>
        <v>37080</v>
      </c>
      <c r="K2405" s="31">
        <v>82.254584681769146</v>
      </c>
      <c r="L2405" s="31" t="str">
        <f t="shared" ref="L2405:L2468" si="133">IF(LOWER(H2405)="percentage",CONCATENATE(I2405,"%"),IF(LOWER(H2405)="proportion",CONCATENATE(ROUND(I2405,1)," per 1000 households"),IF(J2405="NA",K2405,IF(OR(ISERROR(I2405),ISBLANK(I2405),NOT(ISNUMBER(I2405))),"N/A",CONCATENATE(ROUND(I2405/J2405*1000,1)," per 1000 0-17 yr olds")))))</f>
        <v>82.3 per 1000 0-17 yr olds</v>
      </c>
      <c r="M2405" s="31">
        <f t="shared" ref="M2405:M2468" si="134">IF(LOWER(H2405)="percentage",I2405,IF(LOWER(H2405)="proportion",I2405,IF(J2405="NA",K2405,IF(OR(ISERROR(I2405),ISBLANK(I2405),NOT(ISNUMBER(I2405))),"N/A",I2405/J2405*1000))))</f>
        <v>82.254584681769146</v>
      </c>
      <c r="N2405" s="31">
        <f t="shared" si="132"/>
        <v>0</v>
      </c>
    </row>
    <row r="2406" spans="1:14" x14ac:dyDescent="0.45">
      <c r="A2406" s="31" t="str">
        <f t="shared" si="131"/>
        <v>E06000039_Children with SEND but no EHC plan_Number</v>
      </c>
      <c r="B2406" s="31" t="s">
        <v>404</v>
      </c>
      <c r="C2406" s="31" t="s">
        <v>405</v>
      </c>
      <c r="D2406" s="31" t="s">
        <v>229</v>
      </c>
      <c r="E2406" s="31">
        <v>2019</v>
      </c>
      <c r="F2406" s="31" t="s">
        <v>60</v>
      </c>
      <c r="G2406" s="26" t="s">
        <v>61</v>
      </c>
      <c r="H2406" s="31" t="s">
        <v>743</v>
      </c>
      <c r="I2406" s="31">
        <v>3335</v>
      </c>
      <c r="J2406" s="31">
        <f>INDEX('LA lookup'!H:H,MATCH('Known to services raw data'!B2406,'LA lookup'!G:G,0))</f>
        <v>42699</v>
      </c>
      <c r="K2406" s="31">
        <v>78.104873650436772</v>
      </c>
      <c r="L2406" s="31" t="str">
        <f t="shared" si="133"/>
        <v>78.1 per 1000 0-17 yr olds</v>
      </c>
      <c r="M2406" s="31">
        <f t="shared" si="134"/>
        <v>78.104873650436772</v>
      </c>
      <c r="N2406" s="31">
        <f t="shared" si="132"/>
        <v>0</v>
      </c>
    </row>
    <row r="2407" spans="1:14" x14ac:dyDescent="0.45">
      <c r="A2407" s="31" t="str">
        <f t="shared" si="131"/>
        <v>E06000045_Children with SEND but no EHC plan_Number</v>
      </c>
      <c r="B2407" s="31" t="s">
        <v>577</v>
      </c>
      <c r="C2407" s="31" t="s">
        <v>729</v>
      </c>
      <c r="D2407" s="31" t="s">
        <v>229</v>
      </c>
      <c r="E2407" s="31">
        <v>2019</v>
      </c>
      <c r="F2407" s="31" t="s">
        <v>60</v>
      </c>
      <c r="G2407" s="26" t="s">
        <v>61</v>
      </c>
      <c r="H2407" s="31" t="s">
        <v>743</v>
      </c>
      <c r="I2407" s="31">
        <v>5239</v>
      </c>
      <c r="J2407" s="31">
        <f>INDEX('LA lookup'!H:H,MATCH('Known to services raw data'!B2407,'LA lookup'!G:G,0))</f>
        <v>50832</v>
      </c>
      <c r="K2407" s="31">
        <v>103.06499842618823</v>
      </c>
      <c r="L2407" s="31" t="str">
        <f t="shared" si="133"/>
        <v>103.1 per 1000 0-17 yr olds</v>
      </c>
      <c r="M2407" s="31">
        <f t="shared" si="134"/>
        <v>103.06499842618823</v>
      </c>
      <c r="N2407" s="31">
        <f t="shared" si="132"/>
        <v>0</v>
      </c>
    </row>
    <row r="2408" spans="1:14" x14ac:dyDescent="0.45">
      <c r="A2408" s="31" t="str">
        <f t="shared" si="131"/>
        <v>E10000030_Children with SEND but no EHC plan_Number</v>
      </c>
      <c r="B2408" s="31" t="s">
        <v>430</v>
      </c>
      <c r="C2408" s="31" t="s">
        <v>431</v>
      </c>
      <c r="D2408" s="31" t="s">
        <v>229</v>
      </c>
      <c r="E2408" s="31">
        <v>2019</v>
      </c>
      <c r="F2408" s="31" t="s">
        <v>60</v>
      </c>
      <c r="G2408" s="26" t="s">
        <v>61</v>
      </c>
      <c r="H2408" s="31" t="s">
        <v>743</v>
      </c>
      <c r="I2408" s="31">
        <v>23326</v>
      </c>
      <c r="J2408" s="31">
        <f>INDEX('LA lookup'!H:H,MATCH('Known to services raw data'!B2408,'LA lookup'!G:G,0))</f>
        <v>261905</v>
      </c>
      <c r="K2408" s="31">
        <v>89.06282812470171</v>
      </c>
      <c r="L2408" s="31" t="str">
        <f t="shared" si="133"/>
        <v>89.1 per 1000 0-17 yr olds</v>
      </c>
      <c r="M2408" s="31">
        <f t="shared" si="134"/>
        <v>89.06282812470171</v>
      </c>
      <c r="N2408" s="31">
        <f t="shared" si="132"/>
        <v>0</v>
      </c>
    </row>
    <row r="2409" spans="1:14" x14ac:dyDescent="0.45">
      <c r="A2409" s="31" t="str">
        <f t="shared" si="131"/>
        <v>E06000037_Children with SEND but no EHC plan_Number</v>
      </c>
      <c r="B2409" s="31" t="s">
        <v>456</v>
      </c>
      <c r="C2409" s="31" t="s">
        <v>457</v>
      </c>
      <c r="D2409" s="31" t="s">
        <v>229</v>
      </c>
      <c r="E2409" s="31">
        <v>2019</v>
      </c>
      <c r="F2409" s="31" t="s">
        <v>60</v>
      </c>
      <c r="G2409" s="26" t="s">
        <v>61</v>
      </c>
      <c r="H2409" s="31" t="s">
        <v>743</v>
      </c>
      <c r="I2409" s="31">
        <v>3381</v>
      </c>
      <c r="J2409" s="31">
        <f>INDEX('LA lookup'!H:H,MATCH('Known to services raw data'!B2409,'LA lookup'!G:G,0))</f>
        <v>35623</v>
      </c>
      <c r="K2409" s="31">
        <v>94.910591471801922</v>
      </c>
      <c r="L2409" s="31" t="str">
        <f t="shared" si="133"/>
        <v>94.9 per 1000 0-17 yr olds</v>
      </c>
      <c r="M2409" s="31">
        <f t="shared" si="134"/>
        <v>94.910591471801922</v>
      </c>
      <c r="N2409" s="31">
        <f t="shared" si="132"/>
        <v>0</v>
      </c>
    </row>
    <row r="2410" spans="1:14" x14ac:dyDescent="0.45">
      <c r="A2410" s="31" t="str">
        <f t="shared" si="131"/>
        <v>E10000032_Children with SEND but no EHC plan_Number</v>
      </c>
      <c r="B2410" s="31" t="s">
        <v>458</v>
      </c>
      <c r="C2410" s="31" t="s">
        <v>459</v>
      </c>
      <c r="D2410" s="31" t="s">
        <v>229</v>
      </c>
      <c r="E2410" s="31">
        <v>2019</v>
      </c>
      <c r="F2410" s="31" t="s">
        <v>60</v>
      </c>
      <c r="G2410" s="26" t="s">
        <v>61</v>
      </c>
      <c r="H2410" s="31" t="s">
        <v>743</v>
      </c>
      <c r="I2410" s="31">
        <v>17783</v>
      </c>
      <c r="J2410" s="31">
        <f>INDEX('LA lookup'!H:H,MATCH('Known to services raw data'!B2410,'LA lookup'!G:G,0))</f>
        <v>174672</v>
      </c>
      <c r="K2410" s="31">
        <v>101.80796006228817</v>
      </c>
      <c r="L2410" s="31" t="str">
        <f t="shared" si="133"/>
        <v>101.8 per 1000 0-17 yr olds</v>
      </c>
      <c r="M2410" s="31">
        <f t="shared" si="134"/>
        <v>101.80796006228817</v>
      </c>
      <c r="N2410" s="31">
        <f t="shared" si="132"/>
        <v>0</v>
      </c>
    </row>
    <row r="2411" spans="1:14" x14ac:dyDescent="0.45">
      <c r="A2411" s="31" t="str">
        <f t="shared" si="131"/>
        <v>E06000040_Children with SEND but no EHC plan_Number</v>
      </c>
      <c r="B2411" s="31" t="s">
        <v>555</v>
      </c>
      <c r="C2411" s="31" t="s">
        <v>727</v>
      </c>
      <c r="D2411" s="31" t="s">
        <v>229</v>
      </c>
      <c r="E2411" s="31">
        <v>2019</v>
      </c>
      <c r="F2411" s="31" t="s">
        <v>60</v>
      </c>
      <c r="G2411" s="26" t="s">
        <v>61</v>
      </c>
      <c r="H2411" s="31" t="s">
        <v>743</v>
      </c>
      <c r="I2411" s="31">
        <v>3522</v>
      </c>
      <c r="J2411" s="31">
        <f>INDEX('LA lookup'!H:H,MATCH('Known to services raw data'!B2411,'LA lookup'!G:G,0))</f>
        <v>34604</v>
      </c>
      <c r="K2411" s="31">
        <v>101.78014102415905</v>
      </c>
      <c r="L2411" s="31" t="str">
        <f t="shared" si="133"/>
        <v>101.8 per 1000 0-17 yr olds</v>
      </c>
      <c r="M2411" s="31">
        <f t="shared" si="134"/>
        <v>101.78014102415905</v>
      </c>
      <c r="N2411" s="31">
        <f t="shared" si="132"/>
        <v>0</v>
      </c>
    </row>
    <row r="2412" spans="1:14" x14ac:dyDescent="0.45">
      <c r="A2412" s="31" t="str">
        <f t="shared" si="131"/>
        <v>E06000041_Children with SEND but no EHC plan_Number</v>
      </c>
      <c r="B2412" s="31" t="s">
        <v>466</v>
      </c>
      <c r="C2412" s="31" t="s">
        <v>467</v>
      </c>
      <c r="D2412" s="31" t="s">
        <v>229</v>
      </c>
      <c r="E2412" s="31">
        <v>2019</v>
      </c>
      <c r="F2412" s="31" t="s">
        <v>60</v>
      </c>
      <c r="G2412" s="26" t="s">
        <v>61</v>
      </c>
      <c r="H2412" s="31" t="s">
        <v>743</v>
      </c>
      <c r="I2412" s="31">
        <v>2716</v>
      </c>
      <c r="J2412" s="31">
        <f>INDEX('LA lookup'!H:H,MATCH('Known to services raw data'!B2412,'LA lookup'!G:G,0))</f>
        <v>39532</v>
      </c>
      <c r="K2412" s="31">
        <v>68.703834867955081</v>
      </c>
      <c r="L2412" s="31" t="str">
        <f t="shared" si="133"/>
        <v>68.7 per 1000 0-17 yr olds</v>
      </c>
      <c r="M2412" s="31">
        <f t="shared" si="134"/>
        <v>68.703834867955081</v>
      </c>
      <c r="N2412" s="31">
        <f t="shared" si="132"/>
        <v>0</v>
      </c>
    </row>
    <row r="2413" spans="1:14" x14ac:dyDescent="0.45">
      <c r="A2413" s="31" t="str">
        <f t="shared" si="131"/>
        <v>E06000022_Children with SEND but no EHC plan_Number</v>
      </c>
      <c r="B2413" s="31" t="s">
        <v>238</v>
      </c>
      <c r="C2413" s="31" t="s">
        <v>239</v>
      </c>
      <c r="D2413" s="31" t="s">
        <v>229</v>
      </c>
      <c r="E2413" s="31">
        <v>2019</v>
      </c>
      <c r="F2413" s="31" t="s">
        <v>60</v>
      </c>
      <c r="G2413" s="26" t="s">
        <v>61</v>
      </c>
      <c r="H2413" s="31" t="s">
        <v>743</v>
      </c>
      <c r="I2413" s="31">
        <v>3630</v>
      </c>
      <c r="J2413" s="31">
        <f>INDEX('LA lookup'!H:H,MATCH('Known to services raw data'!B2413,'LA lookup'!G:G,0))</f>
        <v>35946</v>
      </c>
      <c r="K2413" s="31">
        <v>100.98481054915707</v>
      </c>
      <c r="L2413" s="31" t="str">
        <f t="shared" si="133"/>
        <v>101 per 1000 0-17 yr olds</v>
      </c>
      <c r="M2413" s="31">
        <f t="shared" si="134"/>
        <v>100.98481054915707</v>
      </c>
      <c r="N2413" s="31">
        <f t="shared" si="132"/>
        <v>0</v>
      </c>
    </row>
    <row r="2414" spans="1:14" x14ac:dyDescent="0.45">
      <c r="A2414" s="31" t="str">
        <f t="shared" si="131"/>
        <v>E06000028_Children with SEND but no EHC plan_Number</v>
      </c>
      <c r="B2414" s="31" t="s">
        <v>254</v>
      </c>
      <c r="C2414" s="31" t="s">
        <v>255</v>
      </c>
      <c r="D2414" s="31" t="s">
        <v>229</v>
      </c>
      <c r="E2414" s="31">
        <v>2019</v>
      </c>
      <c r="F2414" s="31" t="s">
        <v>60</v>
      </c>
      <c r="G2414" s="26" t="s">
        <v>61</v>
      </c>
      <c r="H2414" s="31" t="s">
        <v>743</v>
      </c>
      <c r="I2414" s="31">
        <v>2964</v>
      </c>
      <c r="J2414" s="31">
        <f>INDEX('LA lookup'!H:H,MATCH('Known to services raw data'!B2414,'LA lookup'!G:G,0))</f>
        <v>36373</v>
      </c>
      <c r="K2414" s="31">
        <v>81.489016578231102</v>
      </c>
      <c r="L2414" s="31" t="str">
        <f t="shared" si="133"/>
        <v>81.5 per 1000 0-17 yr olds</v>
      </c>
      <c r="M2414" s="31">
        <f t="shared" si="134"/>
        <v>81.489016578231102</v>
      </c>
      <c r="N2414" s="31">
        <f t="shared" si="132"/>
        <v>0</v>
      </c>
    </row>
    <row r="2415" spans="1:14" x14ac:dyDescent="0.45">
      <c r="A2415" s="31" t="str">
        <f t="shared" si="131"/>
        <v>E06000023_Children with SEND but no EHC plan_Number</v>
      </c>
      <c r="B2415" s="31" t="s">
        <v>265</v>
      </c>
      <c r="C2415" s="31" t="s">
        <v>266</v>
      </c>
      <c r="D2415" s="31" t="s">
        <v>229</v>
      </c>
      <c r="E2415" s="31">
        <v>2019</v>
      </c>
      <c r="F2415" s="31" t="s">
        <v>60</v>
      </c>
      <c r="G2415" s="26" t="s">
        <v>61</v>
      </c>
      <c r="H2415" s="31" t="s">
        <v>743</v>
      </c>
      <c r="I2415" s="31">
        <v>8930</v>
      </c>
      <c r="J2415" s="31">
        <f>INDEX('LA lookup'!H:H,MATCH('Known to services raw data'!B2415,'LA lookup'!G:G,0))</f>
        <v>94016</v>
      </c>
      <c r="K2415" s="31">
        <v>94.98383253914227</v>
      </c>
      <c r="L2415" s="31" t="str">
        <f t="shared" si="133"/>
        <v>95 per 1000 0-17 yr olds</v>
      </c>
      <c r="M2415" s="31">
        <f t="shared" si="134"/>
        <v>94.98383253914227</v>
      </c>
      <c r="N2415" s="31">
        <f t="shared" si="132"/>
        <v>0</v>
      </c>
    </row>
    <row r="2416" spans="1:14" x14ac:dyDescent="0.45">
      <c r="A2416" s="31" t="str">
        <f t="shared" si="131"/>
        <v>E06000052_Children with SEND but no EHC plan_Number</v>
      </c>
      <c r="B2416" s="31" t="s">
        <v>482</v>
      </c>
      <c r="C2416" s="31" t="s">
        <v>720</v>
      </c>
      <c r="D2416" s="31" t="s">
        <v>229</v>
      </c>
      <c r="E2416" s="31">
        <v>2019</v>
      </c>
      <c r="F2416" s="31" t="s">
        <v>60</v>
      </c>
      <c r="G2416" s="26" t="s">
        <v>61</v>
      </c>
      <c r="H2416" s="31" t="s">
        <v>743</v>
      </c>
      <c r="I2416" s="31">
        <v>8933</v>
      </c>
      <c r="J2416" s="31">
        <f>INDEX('LA lookup'!H:H,MATCH('Known to services raw data'!B2416,'LA lookup'!G:G,0))</f>
        <v>107810</v>
      </c>
      <c r="K2416" s="31">
        <v>82.858732956126516</v>
      </c>
      <c r="L2416" s="31" t="str">
        <f t="shared" si="133"/>
        <v>82.9 per 1000 0-17 yr olds</v>
      </c>
      <c r="M2416" s="31">
        <f t="shared" si="134"/>
        <v>82.858732956126516</v>
      </c>
      <c r="N2416" s="31">
        <f t="shared" si="132"/>
        <v>0</v>
      </c>
    </row>
    <row r="2417" spans="1:14" x14ac:dyDescent="0.45">
      <c r="A2417" s="31" t="str">
        <f t="shared" si="131"/>
        <v>E10000008_Children with SEND but no EHC plan_Number</v>
      </c>
      <c r="B2417" s="31" t="s">
        <v>504</v>
      </c>
      <c r="C2417" s="31" t="s">
        <v>505</v>
      </c>
      <c r="D2417" s="31" t="s">
        <v>229</v>
      </c>
      <c r="E2417" s="31">
        <v>2019</v>
      </c>
      <c r="F2417" s="31" t="s">
        <v>60</v>
      </c>
      <c r="G2417" s="26" t="s">
        <v>61</v>
      </c>
      <c r="H2417" s="31" t="s">
        <v>743</v>
      </c>
      <c r="I2417" s="31">
        <v>14843</v>
      </c>
      <c r="J2417" s="31">
        <f>INDEX('LA lookup'!H:H,MATCH('Known to services raw data'!B2417,'LA lookup'!G:G,0))</f>
        <v>145878</v>
      </c>
      <c r="K2417" s="31">
        <v>101.74940703875842</v>
      </c>
      <c r="L2417" s="31" t="str">
        <f t="shared" si="133"/>
        <v>101.7 per 1000 0-17 yr olds</v>
      </c>
      <c r="M2417" s="31">
        <f t="shared" si="134"/>
        <v>101.74940703875842</v>
      </c>
      <c r="N2417" s="31">
        <f t="shared" si="132"/>
        <v>0</v>
      </c>
    </row>
    <row r="2418" spans="1:14" x14ac:dyDescent="0.45">
      <c r="A2418" s="31" t="str">
        <f t="shared" si="131"/>
        <v>E10000009_Children with SEND but no EHC plan_Number</v>
      </c>
      <c r="B2418" s="31" t="s">
        <v>295</v>
      </c>
      <c r="C2418" s="31" t="s">
        <v>296</v>
      </c>
      <c r="D2418" s="31" t="s">
        <v>229</v>
      </c>
      <c r="E2418" s="31">
        <v>2019</v>
      </c>
      <c r="F2418" s="31" t="s">
        <v>60</v>
      </c>
      <c r="G2418" s="26" t="s">
        <v>61</v>
      </c>
      <c r="H2418" s="31" t="s">
        <v>743</v>
      </c>
      <c r="I2418" s="31">
        <v>8103</v>
      </c>
      <c r="J2418" s="31">
        <f>INDEX('LA lookup'!H:H,MATCH('Known to services raw data'!B2418,'LA lookup'!G:G,0))</f>
        <v>76699</v>
      </c>
      <c r="K2418" s="31">
        <v>105.6467489797781</v>
      </c>
      <c r="L2418" s="31" t="str">
        <f t="shared" si="133"/>
        <v>105.6 per 1000 0-17 yr olds</v>
      </c>
      <c r="M2418" s="31">
        <f t="shared" si="134"/>
        <v>105.6467489797781</v>
      </c>
      <c r="N2418" s="31">
        <f t="shared" si="132"/>
        <v>0</v>
      </c>
    </row>
    <row r="2419" spans="1:14" x14ac:dyDescent="0.45">
      <c r="A2419" s="31" t="str">
        <f t="shared" si="131"/>
        <v>E10000013_Children with SEND but no EHC plan_Number</v>
      </c>
      <c r="B2419" s="31" t="s">
        <v>307</v>
      </c>
      <c r="C2419" s="31" t="s">
        <v>308</v>
      </c>
      <c r="D2419" s="31" t="s">
        <v>229</v>
      </c>
      <c r="E2419" s="31">
        <v>2019</v>
      </c>
      <c r="F2419" s="31" t="s">
        <v>60</v>
      </c>
      <c r="G2419" s="26" t="s">
        <v>61</v>
      </c>
      <c r="H2419" s="31" t="s">
        <v>743</v>
      </c>
      <c r="I2419" s="31">
        <v>12372</v>
      </c>
      <c r="J2419" s="31">
        <f>INDEX('LA lookup'!H:H,MATCH('Known to services raw data'!B2419,'LA lookup'!G:G,0))</f>
        <v>128136</v>
      </c>
      <c r="K2419" s="31">
        <v>96.553661734407186</v>
      </c>
      <c r="L2419" s="31" t="str">
        <f t="shared" si="133"/>
        <v>96.6 per 1000 0-17 yr olds</v>
      </c>
      <c r="M2419" s="31">
        <f t="shared" si="134"/>
        <v>96.553661734407186</v>
      </c>
      <c r="N2419" s="31">
        <f t="shared" si="132"/>
        <v>0</v>
      </c>
    </row>
    <row r="2420" spans="1:14" x14ac:dyDescent="0.45">
      <c r="A2420" s="31" t="str">
        <f t="shared" si="131"/>
        <v>E06000053_Children with SEND but no EHC plan_Number</v>
      </c>
      <c r="B2420" s="31" t="s">
        <v>550</v>
      </c>
      <c r="C2420" s="31" t="s">
        <v>551</v>
      </c>
      <c r="D2420" s="31" t="s">
        <v>229</v>
      </c>
      <c r="E2420" s="31">
        <v>2019</v>
      </c>
      <c r="F2420" s="31" t="s">
        <v>60</v>
      </c>
      <c r="G2420" s="26" t="s">
        <v>61</v>
      </c>
      <c r="H2420" s="31" t="s">
        <v>743</v>
      </c>
      <c r="I2420" s="31">
        <v>28</v>
      </c>
      <c r="J2420" s="31">
        <f>INDEX('LA lookup'!H:H,MATCH('Known to services raw data'!B2420,'LA lookup'!G:G,0))</f>
        <v>368</v>
      </c>
      <c r="K2420" s="31">
        <v>76.08695652173914</v>
      </c>
      <c r="L2420" s="31" t="str">
        <f t="shared" si="133"/>
        <v>76.1 per 1000 0-17 yr olds</v>
      </c>
      <c r="M2420" s="31">
        <f t="shared" si="134"/>
        <v>76.08695652173914</v>
      </c>
      <c r="N2420" s="31">
        <f t="shared" si="132"/>
        <v>1</v>
      </c>
    </row>
    <row r="2421" spans="1:14" x14ac:dyDescent="0.45">
      <c r="A2421" s="31" t="str">
        <f t="shared" si="131"/>
        <v>E06000024_Children with SEND but no EHC plan_Number</v>
      </c>
      <c r="B2421" s="31" t="s">
        <v>367</v>
      </c>
      <c r="C2421" s="31" t="s">
        <v>368</v>
      </c>
      <c r="D2421" s="31" t="s">
        <v>229</v>
      </c>
      <c r="E2421" s="31">
        <v>2019</v>
      </c>
      <c r="F2421" s="31" t="s">
        <v>60</v>
      </c>
      <c r="G2421" s="26" t="s">
        <v>61</v>
      </c>
      <c r="H2421" s="31" t="s">
        <v>743</v>
      </c>
      <c r="I2421" s="31">
        <v>3487</v>
      </c>
      <c r="J2421" s="31">
        <f>INDEX('LA lookup'!H:H,MATCH('Known to services raw data'!B2421,'LA lookup'!G:G,0))</f>
        <v>43435</v>
      </c>
      <c r="K2421" s="31">
        <v>80.280879475077697</v>
      </c>
      <c r="L2421" s="31" t="str">
        <f t="shared" si="133"/>
        <v>80.3 per 1000 0-17 yr olds</v>
      </c>
      <c r="M2421" s="31">
        <f t="shared" si="134"/>
        <v>80.280879475077697</v>
      </c>
      <c r="N2421" s="31">
        <f t="shared" si="132"/>
        <v>0</v>
      </c>
    </row>
    <row r="2422" spans="1:14" x14ac:dyDescent="0.45">
      <c r="A2422" s="31" t="str">
        <f t="shared" si="131"/>
        <v>E06000026_Children with SEND but no EHC plan_Number</v>
      </c>
      <c r="B2422" s="31" t="s">
        <v>381</v>
      </c>
      <c r="C2422" s="31" t="s">
        <v>382</v>
      </c>
      <c r="D2422" s="31" t="s">
        <v>229</v>
      </c>
      <c r="E2422" s="31">
        <v>2019</v>
      </c>
      <c r="F2422" s="31" t="s">
        <v>60</v>
      </c>
      <c r="G2422" s="26" t="s">
        <v>61</v>
      </c>
      <c r="H2422" s="31" t="s">
        <v>743</v>
      </c>
      <c r="I2422" s="31">
        <v>5433</v>
      </c>
      <c r="J2422" s="31">
        <f>INDEX('LA lookup'!H:H,MATCH('Known to services raw data'!B2422,'LA lookup'!G:G,0))</f>
        <v>52552</v>
      </c>
      <c r="K2422" s="31">
        <v>103.3833155731466</v>
      </c>
      <c r="L2422" s="31" t="str">
        <f t="shared" si="133"/>
        <v>103.4 per 1000 0-17 yr olds</v>
      </c>
      <c r="M2422" s="31">
        <f t="shared" si="134"/>
        <v>103.3833155731466</v>
      </c>
      <c r="N2422" s="31">
        <f t="shared" si="132"/>
        <v>0</v>
      </c>
    </row>
    <row r="2423" spans="1:14" x14ac:dyDescent="0.45">
      <c r="A2423" s="31" t="str">
        <f t="shared" si="131"/>
        <v>E06000029_Children with SEND but no EHC plan_Number</v>
      </c>
      <c r="B2423" s="31" t="s">
        <v>543</v>
      </c>
      <c r="C2423" s="31" t="s">
        <v>717</v>
      </c>
      <c r="D2423" s="31" t="s">
        <v>229</v>
      </c>
      <c r="E2423" s="31">
        <v>2019</v>
      </c>
      <c r="F2423" s="31" t="s">
        <v>60</v>
      </c>
      <c r="G2423" s="26" t="s">
        <v>61</v>
      </c>
      <c r="H2423" s="31" t="s">
        <v>743</v>
      </c>
      <c r="I2423" s="31">
        <v>2820</v>
      </c>
      <c r="J2423" s="31">
        <f>INDEX('LA lookup'!H:H,MATCH('Known to services raw data'!B2423,'LA lookup'!G:G,0))</f>
        <v>30188</v>
      </c>
      <c r="K2423" s="31">
        <v>93.414601828541137</v>
      </c>
      <c r="L2423" s="31" t="str">
        <f t="shared" si="133"/>
        <v>93.4 per 1000 0-17 yr olds</v>
      </c>
      <c r="M2423" s="31">
        <f t="shared" si="134"/>
        <v>93.414601828541137</v>
      </c>
      <c r="N2423" s="31">
        <f t="shared" si="132"/>
        <v>0</v>
      </c>
    </row>
    <row r="2424" spans="1:14" x14ac:dyDescent="0.45">
      <c r="A2424" s="31" t="str">
        <f t="shared" si="131"/>
        <v>E10000027_Children with SEND but no EHC plan_Number</v>
      </c>
      <c r="B2424" s="31" t="s">
        <v>406</v>
      </c>
      <c r="C2424" s="31" t="s">
        <v>407</v>
      </c>
      <c r="D2424" s="31" t="s">
        <v>229</v>
      </c>
      <c r="E2424" s="31">
        <v>2019</v>
      </c>
      <c r="F2424" s="31" t="s">
        <v>60</v>
      </c>
      <c r="G2424" s="26" t="s">
        <v>61</v>
      </c>
      <c r="H2424" s="31" t="s">
        <v>743</v>
      </c>
      <c r="I2424" s="31">
        <v>10406</v>
      </c>
      <c r="J2424" s="31">
        <f>INDEX('LA lookup'!H:H,MATCH('Known to services raw data'!B2424,'LA lookup'!G:G,0))</f>
        <v>110700</v>
      </c>
      <c r="K2424" s="31">
        <v>94.001806684733509</v>
      </c>
      <c r="L2424" s="31" t="str">
        <f t="shared" si="133"/>
        <v>94 per 1000 0-17 yr olds</v>
      </c>
      <c r="M2424" s="31">
        <f t="shared" si="134"/>
        <v>94.001806684733509</v>
      </c>
      <c r="N2424" s="31">
        <f t="shared" si="132"/>
        <v>0</v>
      </c>
    </row>
    <row r="2425" spans="1:14" x14ac:dyDescent="0.45">
      <c r="A2425" s="31" t="str">
        <f t="shared" si="131"/>
        <v>E06000025_Children with SEND but no EHC plan_Number</v>
      </c>
      <c r="B2425" s="31" t="s">
        <v>408</v>
      </c>
      <c r="C2425" s="31" t="s">
        <v>409</v>
      </c>
      <c r="D2425" s="31" t="s">
        <v>229</v>
      </c>
      <c r="E2425" s="31">
        <v>2019</v>
      </c>
      <c r="F2425" s="31" t="s">
        <v>60</v>
      </c>
      <c r="G2425" s="26" t="s">
        <v>61</v>
      </c>
      <c r="H2425" s="31" t="s">
        <v>743</v>
      </c>
      <c r="I2425" s="31">
        <v>4224</v>
      </c>
      <c r="J2425" s="31">
        <f>INDEX('LA lookup'!H:H,MATCH('Known to services raw data'!B2425,'LA lookup'!G:G,0))</f>
        <v>58867</v>
      </c>
      <c r="K2425" s="31">
        <v>71.754973074897663</v>
      </c>
      <c r="L2425" s="31" t="str">
        <f t="shared" si="133"/>
        <v>71.8 per 1000 0-17 yr olds</v>
      </c>
      <c r="M2425" s="31">
        <f t="shared" si="134"/>
        <v>71.754973074897663</v>
      </c>
      <c r="N2425" s="31">
        <f t="shared" si="132"/>
        <v>0</v>
      </c>
    </row>
    <row r="2426" spans="1:14" x14ac:dyDescent="0.45">
      <c r="A2426" s="31" t="str">
        <f t="shared" si="131"/>
        <v>E06000030_Children with SEND but no EHC plan_Number</v>
      </c>
      <c r="B2426" s="31" t="s">
        <v>434</v>
      </c>
      <c r="C2426" s="31" t="s">
        <v>435</v>
      </c>
      <c r="D2426" s="31" t="s">
        <v>229</v>
      </c>
      <c r="E2426" s="31">
        <v>2019</v>
      </c>
      <c r="F2426" s="31" t="s">
        <v>60</v>
      </c>
      <c r="G2426" s="26" t="s">
        <v>61</v>
      </c>
      <c r="H2426" s="31" t="s">
        <v>743</v>
      </c>
      <c r="I2426" s="31">
        <v>4574</v>
      </c>
      <c r="J2426" s="31">
        <f>INDEX('LA lookup'!H:H,MATCH('Known to services raw data'!B2426,'LA lookup'!G:G,0))</f>
        <v>50239</v>
      </c>
      <c r="K2426" s="31">
        <v>91.044805828141477</v>
      </c>
      <c r="L2426" s="31" t="str">
        <f t="shared" si="133"/>
        <v>91 per 1000 0-17 yr olds</v>
      </c>
      <c r="M2426" s="31">
        <f t="shared" si="134"/>
        <v>91.044805828141477</v>
      </c>
      <c r="N2426" s="31">
        <f t="shared" si="132"/>
        <v>0</v>
      </c>
    </row>
    <row r="2427" spans="1:14" x14ac:dyDescent="0.45">
      <c r="A2427" s="31" t="str">
        <f t="shared" si="131"/>
        <v>E06000027_Children with SEND but no EHC plan_Number</v>
      </c>
      <c r="B2427" s="31" t="s">
        <v>438</v>
      </c>
      <c r="C2427" s="31" t="s">
        <v>439</v>
      </c>
      <c r="D2427" s="31" t="s">
        <v>229</v>
      </c>
      <c r="E2427" s="31">
        <v>2019</v>
      </c>
      <c r="F2427" s="31" t="s">
        <v>60</v>
      </c>
      <c r="G2427" s="26" t="s">
        <v>61</v>
      </c>
      <c r="H2427" s="31" t="s">
        <v>743</v>
      </c>
      <c r="I2427" s="31">
        <v>2533</v>
      </c>
      <c r="J2427" s="31">
        <f>INDEX('LA lookup'!H:H,MATCH('Known to services raw data'!B2427,'LA lookup'!G:G,0))</f>
        <v>25423</v>
      </c>
      <c r="K2427" s="31">
        <v>99.63418951343273</v>
      </c>
      <c r="L2427" s="31" t="str">
        <f t="shared" si="133"/>
        <v>99.6 per 1000 0-17 yr olds</v>
      </c>
      <c r="M2427" s="31">
        <f t="shared" si="134"/>
        <v>99.63418951343273</v>
      </c>
      <c r="N2427" s="31">
        <f t="shared" si="132"/>
        <v>0</v>
      </c>
    </row>
    <row r="2428" spans="1:14" x14ac:dyDescent="0.45">
      <c r="A2428" s="31" t="str">
        <f t="shared" si="131"/>
        <v>E06000054_Children with SEND but no EHC plan_Number</v>
      </c>
      <c r="B2428" s="31" t="s">
        <v>462</v>
      </c>
      <c r="C2428" s="31" t="s">
        <v>463</v>
      </c>
      <c r="D2428" s="31" t="s">
        <v>229</v>
      </c>
      <c r="E2428" s="31">
        <v>2019</v>
      </c>
      <c r="F2428" s="31" t="s">
        <v>60</v>
      </c>
      <c r="G2428" s="26" t="s">
        <v>61</v>
      </c>
      <c r="H2428" s="31" t="s">
        <v>743</v>
      </c>
      <c r="I2428" s="31">
        <v>9111</v>
      </c>
      <c r="J2428" s="31">
        <f>INDEX('LA lookup'!H:H,MATCH('Known to services raw data'!B2428,'LA lookup'!G:G,0))</f>
        <v>105692</v>
      </c>
      <c r="K2428" s="31">
        <v>86.203307724331069</v>
      </c>
      <c r="L2428" s="31" t="str">
        <f t="shared" si="133"/>
        <v>86.2 per 1000 0-17 yr olds</v>
      </c>
      <c r="M2428" s="31">
        <f t="shared" si="134"/>
        <v>86.203307724331069</v>
      </c>
      <c r="N2428" s="31">
        <f t="shared" si="132"/>
        <v>0</v>
      </c>
    </row>
    <row r="2429" spans="1:14" x14ac:dyDescent="0.45">
      <c r="A2429" s="31" t="str">
        <f t="shared" si="131"/>
        <v>E09000001_Rate of households assessed as threatened with homelessness (per 1000 households)_proportion</v>
      </c>
      <c r="B2429" s="31" t="s">
        <v>582</v>
      </c>
      <c r="C2429" s="31" t="s">
        <v>583</v>
      </c>
      <c r="D2429" s="31" t="s">
        <v>229</v>
      </c>
      <c r="E2429" s="31" t="s">
        <v>1849</v>
      </c>
      <c r="F2429" s="31" t="s">
        <v>73</v>
      </c>
      <c r="G2429" s="26" t="s">
        <v>77</v>
      </c>
      <c r="H2429" s="31" t="s">
        <v>1850</v>
      </c>
      <c r="I2429" s="31">
        <v>0.58055152394775034</v>
      </c>
      <c r="J2429" s="31">
        <f>INDEX('LA lookup'!H:H,MATCH('Known to services raw data'!B2429,'LA lookup'!G:G,0))</f>
        <v>1453</v>
      </c>
      <c r="K2429" s="31"/>
      <c r="L2429" s="31" t="str">
        <f t="shared" si="133"/>
        <v>0.6 per 1000 households</v>
      </c>
      <c r="M2429" s="31">
        <f t="shared" si="134"/>
        <v>0.58055152394775034</v>
      </c>
      <c r="N2429" s="31">
        <f t="shared" si="132"/>
        <v>1</v>
      </c>
    </row>
    <row r="2430" spans="1:14" x14ac:dyDescent="0.45">
      <c r="A2430" s="31" t="str">
        <f t="shared" si="131"/>
        <v>E09000007_Rate of households assessed as threatened with homelessness (per 1000 households)_proportion</v>
      </c>
      <c r="B2430" s="31" t="s">
        <v>277</v>
      </c>
      <c r="C2430" s="31" t="s">
        <v>278</v>
      </c>
      <c r="D2430" s="31" t="s">
        <v>229</v>
      </c>
      <c r="E2430" s="31" t="s">
        <v>1849</v>
      </c>
      <c r="F2430" s="31" t="s">
        <v>73</v>
      </c>
      <c r="G2430" s="26" t="s">
        <v>77</v>
      </c>
      <c r="H2430" s="31" t="s">
        <v>1850</v>
      </c>
      <c r="I2430" s="31">
        <v>1.0396053147541882</v>
      </c>
      <c r="J2430" s="31">
        <f>INDEX('LA lookup'!H:H,MATCH('Known to services raw data'!B2430,'LA lookup'!G:G,0))</f>
        <v>50983</v>
      </c>
      <c r="K2430" s="31"/>
      <c r="L2430" s="31" t="str">
        <f t="shared" si="133"/>
        <v>1 per 1000 households</v>
      </c>
      <c r="M2430" s="31">
        <f t="shared" si="134"/>
        <v>1.0396053147541882</v>
      </c>
      <c r="N2430" s="31">
        <f t="shared" si="132"/>
        <v>0</v>
      </c>
    </row>
    <row r="2431" spans="1:14" x14ac:dyDescent="0.45">
      <c r="A2431" s="31" t="str">
        <f t="shared" si="131"/>
        <v>E09000011_Rate of households assessed as threatened with homelessness (per 1000 households)_proportion</v>
      </c>
      <c r="B2431" s="31" t="s">
        <v>518</v>
      </c>
      <c r="C2431" s="31" t="s">
        <v>519</v>
      </c>
      <c r="D2431" s="31" t="s">
        <v>229</v>
      </c>
      <c r="E2431" s="31" t="s">
        <v>1849</v>
      </c>
      <c r="F2431" s="31" t="s">
        <v>73</v>
      </c>
      <c r="G2431" s="26" t="s">
        <v>77</v>
      </c>
      <c r="H2431" s="31" t="s">
        <v>1850</v>
      </c>
      <c r="I2431" s="31">
        <v>2.1205668023470001</v>
      </c>
      <c r="J2431" s="31">
        <f>INDEX('LA lookup'!H:H,MATCH('Known to services raw data'!B2431,'LA lookup'!G:G,0))</f>
        <v>68917</v>
      </c>
      <c r="K2431" s="31"/>
      <c r="L2431" s="31" t="str">
        <f t="shared" si="133"/>
        <v>2.1 per 1000 households</v>
      </c>
      <c r="M2431" s="31">
        <f t="shared" si="134"/>
        <v>2.1205668023470001</v>
      </c>
      <c r="N2431" s="31">
        <f t="shared" si="132"/>
        <v>0</v>
      </c>
    </row>
    <row r="2432" spans="1:14" x14ac:dyDescent="0.45">
      <c r="A2432" s="31" t="str">
        <f t="shared" si="131"/>
        <v>E09000012_Rate of households assessed as threatened with homelessness (per 1000 households)_proportion</v>
      </c>
      <c r="B2432" s="31" t="s">
        <v>498</v>
      </c>
      <c r="C2432" s="31" t="s">
        <v>499</v>
      </c>
      <c r="D2432" s="31" t="s">
        <v>229</v>
      </c>
      <c r="E2432" s="31" t="s">
        <v>1849</v>
      </c>
      <c r="F2432" s="31" t="s">
        <v>73</v>
      </c>
      <c r="G2432" s="26" t="s">
        <v>77</v>
      </c>
      <c r="H2432" s="31" t="s">
        <v>1850</v>
      </c>
      <c r="I2432" s="31">
        <v>1.9899578498379487</v>
      </c>
      <c r="J2432" s="31">
        <f>INDEX('LA lookup'!H:H,MATCH('Known to services raw data'!B2432,'LA lookup'!G:G,0))</f>
        <v>63655</v>
      </c>
      <c r="K2432" s="31"/>
      <c r="L2432" s="31" t="str">
        <f t="shared" si="133"/>
        <v>2 per 1000 households</v>
      </c>
      <c r="M2432" s="31">
        <f t="shared" si="134"/>
        <v>1.9899578498379487</v>
      </c>
      <c r="N2432" s="31">
        <f t="shared" si="132"/>
        <v>0</v>
      </c>
    </row>
    <row r="2433" spans="1:14" x14ac:dyDescent="0.45">
      <c r="A2433" s="31" t="str">
        <f t="shared" si="131"/>
        <v>E09000013_Rate of households assessed as threatened with homelessness (per 1000 households)_proportion</v>
      </c>
      <c r="B2433" s="31" t="s">
        <v>491</v>
      </c>
      <c r="C2433" s="31" t="s">
        <v>723</v>
      </c>
      <c r="D2433" s="31" t="s">
        <v>229</v>
      </c>
      <c r="E2433" s="31" t="s">
        <v>1849</v>
      </c>
      <c r="F2433" s="31" t="s">
        <v>73</v>
      </c>
      <c r="G2433" s="26" t="s">
        <v>77</v>
      </c>
      <c r="H2433" s="31" t="s">
        <v>1850</v>
      </c>
      <c r="I2433" s="31">
        <v>1.9149123801604999</v>
      </c>
      <c r="J2433" s="31">
        <f>INDEX('LA lookup'!H:H,MATCH('Known to services raw data'!B2433,'LA lookup'!G:G,0))</f>
        <v>36898</v>
      </c>
      <c r="K2433" s="31"/>
      <c r="L2433" s="31" t="str">
        <f t="shared" si="133"/>
        <v>1.9 per 1000 households</v>
      </c>
      <c r="M2433" s="31">
        <f t="shared" si="134"/>
        <v>1.9149123801604999</v>
      </c>
      <c r="N2433" s="31">
        <f t="shared" si="132"/>
        <v>0</v>
      </c>
    </row>
    <row r="2434" spans="1:14" x14ac:dyDescent="0.45">
      <c r="A2434" s="31" t="str">
        <f t="shared" si="131"/>
        <v>E09000019_Rate of households assessed as threatened with homelessness (per 1000 households)_proportion</v>
      </c>
      <c r="B2434" s="31" t="s">
        <v>500</v>
      </c>
      <c r="C2434" s="31" t="s">
        <v>501</v>
      </c>
      <c r="D2434" s="31" t="s">
        <v>229</v>
      </c>
      <c r="E2434" s="31" t="s">
        <v>1849</v>
      </c>
      <c r="F2434" s="31" t="s">
        <v>73</v>
      </c>
      <c r="G2434" s="26" t="s">
        <v>77</v>
      </c>
      <c r="H2434" s="31" t="s">
        <v>1850</v>
      </c>
      <c r="I2434" s="31">
        <v>2.2231394105397446</v>
      </c>
      <c r="J2434" s="31">
        <f>INDEX('LA lookup'!H:H,MATCH('Known to services raw data'!B2434,'LA lookup'!G:G,0))</f>
        <v>42098</v>
      </c>
      <c r="K2434" s="31"/>
      <c r="L2434" s="31" t="str">
        <f t="shared" si="133"/>
        <v>2.2 per 1000 households</v>
      </c>
      <c r="M2434" s="31">
        <f t="shared" si="134"/>
        <v>2.2231394105397446</v>
      </c>
      <c r="N2434" s="31">
        <f t="shared" si="132"/>
        <v>0</v>
      </c>
    </row>
    <row r="2435" spans="1:14" x14ac:dyDescent="0.45">
      <c r="A2435" s="31" t="str">
        <f t="shared" si="131"/>
        <v>E09000020_Rate of households assessed as threatened with homelessness (per 1000 households)_proportion</v>
      </c>
      <c r="B2435" s="31" t="s">
        <v>479</v>
      </c>
      <c r="C2435" s="31" t="s">
        <v>674</v>
      </c>
      <c r="D2435" s="31" t="s">
        <v>229</v>
      </c>
      <c r="E2435" s="31" t="s">
        <v>1849</v>
      </c>
      <c r="F2435" s="31" t="s">
        <v>73</v>
      </c>
      <c r="G2435" s="26" t="s">
        <v>77</v>
      </c>
      <c r="H2435" s="31" t="s">
        <v>1850</v>
      </c>
      <c r="I2435" s="31">
        <v>0.76346930985007044</v>
      </c>
      <c r="J2435" s="31">
        <f>INDEX('LA lookup'!H:H,MATCH('Known to services raw data'!B2435,'LA lookup'!G:G,0))</f>
        <v>28678</v>
      </c>
      <c r="K2435" s="31"/>
      <c r="L2435" s="31" t="str">
        <f t="shared" si="133"/>
        <v>0.8 per 1000 households</v>
      </c>
      <c r="M2435" s="31">
        <f t="shared" si="134"/>
        <v>0.76346930985007044</v>
      </c>
      <c r="N2435" s="31">
        <f t="shared" si="132"/>
        <v>0</v>
      </c>
    </row>
    <row r="2436" spans="1:14" x14ac:dyDescent="0.45">
      <c r="A2436" s="31" t="str">
        <f t="shared" si="131"/>
        <v>E09000022_Rate of households assessed as threatened with homelessness (per 1000 households)_proportion</v>
      </c>
      <c r="B2436" s="31" t="s">
        <v>335</v>
      </c>
      <c r="C2436" s="31" t="s">
        <v>336</v>
      </c>
      <c r="D2436" s="31" t="s">
        <v>229</v>
      </c>
      <c r="E2436" s="31" t="s">
        <v>1849</v>
      </c>
      <c r="F2436" s="31" t="s">
        <v>73</v>
      </c>
      <c r="G2436" s="26" t="s">
        <v>77</v>
      </c>
      <c r="H2436" s="31" t="s">
        <v>1850</v>
      </c>
      <c r="I2436" s="31">
        <v>2.5012900636431397</v>
      </c>
      <c r="J2436" s="31">
        <f>INDEX('LA lookup'!H:H,MATCH('Known to services raw data'!B2436,'LA lookup'!G:G,0))</f>
        <v>62629</v>
      </c>
      <c r="K2436" s="31"/>
      <c r="L2436" s="31" t="str">
        <f t="shared" si="133"/>
        <v>2.5 per 1000 households</v>
      </c>
      <c r="M2436" s="31">
        <f t="shared" si="134"/>
        <v>2.5012900636431397</v>
      </c>
      <c r="N2436" s="31">
        <f t="shared" si="132"/>
        <v>0</v>
      </c>
    </row>
    <row r="2437" spans="1:14" x14ac:dyDescent="0.45">
      <c r="A2437" s="31" t="str">
        <f t="shared" si="131"/>
        <v>E09000023_Rate of households assessed as threatened with homelessness (per 1000 households)_proportion</v>
      </c>
      <c r="B2437" s="31" t="s">
        <v>343</v>
      </c>
      <c r="C2437" s="31" t="s">
        <v>344</v>
      </c>
      <c r="D2437" s="31" t="s">
        <v>229</v>
      </c>
      <c r="E2437" s="31" t="s">
        <v>1849</v>
      </c>
      <c r="F2437" s="31" t="s">
        <v>73</v>
      </c>
      <c r="G2437" s="26" t="s">
        <v>77</v>
      </c>
      <c r="H2437" s="31" t="s">
        <v>1850</v>
      </c>
      <c r="I2437" s="31">
        <v>3.1653330880775008</v>
      </c>
      <c r="J2437" s="31">
        <f>INDEX('LA lookup'!H:H,MATCH('Known to services raw data'!B2437,'LA lookup'!G:G,0))</f>
        <v>68458</v>
      </c>
      <c r="K2437" s="31"/>
      <c r="L2437" s="31" t="str">
        <f t="shared" si="133"/>
        <v>3.2 per 1000 households</v>
      </c>
      <c r="M2437" s="31">
        <f t="shared" si="134"/>
        <v>3.1653330880775008</v>
      </c>
      <c r="N2437" s="31">
        <f t="shared" si="132"/>
        <v>0</v>
      </c>
    </row>
    <row r="2438" spans="1:14" x14ac:dyDescent="0.45">
      <c r="A2438" s="31" t="str">
        <f t="shared" si="131"/>
        <v>E09000028_Rate of households assessed as threatened with homelessness (per 1000 households)_proportion</v>
      </c>
      <c r="B2438" s="31" t="s">
        <v>414</v>
      </c>
      <c r="C2438" s="31" t="s">
        <v>415</v>
      </c>
      <c r="D2438" s="31" t="s">
        <v>229</v>
      </c>
      <c r="E2438" s="31" t="s">
        <v>1849</v>
      </c>
      <c r="F2438" s="31" t="s">
        <v>73</v>
      </c>
      <c r="G2438" s="26" t="s">
        <v>77</v>
      </c>
      <c r="H2438" s="31" t="s">
        <v>1850</v>
      </c>
      <c r="I2438" s="31">
        <v>1.9404867072885283</v>
      </c>
      <c r="J2438" s="31">
        <f>INDEX('LA lookup'!H:H,MATCH('Known to services raw data'!B2438,'LA lookup'!G:G,0))</f>
        <v>65121</v>
      </c>
      <c r="K2438" s="31"/>
      <c r="L2438" s="31" t="str">
        <f t="shared" si="133"/>
        <v>1.9 per 1000 households</v>
      </c>
      <c r="M2438" s="31">
        <f t="shared" si="134"/>
        <v>1.9404867072885283</v>
      </c>
      <c r="N2438" s="31">
        <f t="shared" si="132"/>
        <v>0</v>
      </c>
    </row>
    <row r="2439" spans="1:14" x14ac:dyDescent="0.45">
      <c r="A2439" s="31" t="str">
        <f t="shared" ref="A2439:A2502" si="135">CONCATENATE(B2439,"_",G2439,"_",H2439)</f>
        <v>E09000030_Rate of households assessed as threatened with homelessness (per 1000 households)_proportion</v>
      </c>
      <c r="B2439" s="31" t="s">
        <v>440</v>
      </c>
      <c r="C2439" s="31" t="s">
        <v>441</v>
      </c>
      <c r="D2439" s="31" t="s">
        <v>229</v>
      </c>
      <c r="E2439" s="31" t="s">
        <v>1849</v>
      </c>
      <c r="F2439" s="31" t="s">
        <v>73</v>
      </c>
      <c r="G2439" s="26" t="s">
        <v>77</v>
      </c>
      <c r="H2439" s="31" t="s">
        <v>1850</v>
      </c>
      <c r="I2439" s="31">
        <v>2.38199856617562</v>
      </c>
      <c r="J2439" s="31">
        <f>INDEX('LA lookup'!H:H,MATCH('Known to services raw data'!B2439,'LA lookup'!G:G,0))</f>
        <v>70973</v>
      </c>
      <c r="K2439" s="31"/>
      <c r="L2439" s="31" t="str">
        <f t="shared" si="133"/>
        <v>2.4 per 1000 households</v>
      </c>
      <c r="M2439" s="31">
        <f t="shared" si="134"/>
        <v>2.38199856617562</v>
      </c>
      <c r="N2439" s="31">
        <f t="shared" si="132"/>
        <v>0</v>
      </c>
    </row>
    <row r="2440" spans="1:14" x14ac:dyDescent="0.45">
      <c r="A2440" s="31" t="str">
        <f t="shared" si="135"/>
        <v>E09000032_Rate of households assessed as threatened with homelessness (per 1000 households)_proportion</v>
      </c>
      <c r="B2440" s="31" t="s">
        <v>450</v>
      </c>
      <c r="C2440" s="31" t="s">
        <v>451</v>
      </c>
      <c r="D2440" s="31" t="s">
        <v>229</v>
      </c>
      <c r="E2440" s="31" t="s">
        <v>1849</v>
      </c>
      <c r="F2440" s="31" t="s">
        <v>73</v>
      </c>
      <c r="G2440" s="26" t="s">
        <v>77</v>
      </c>
      <c r="H2440" s="31" t="s">
        <v>1850</v>
      </c>
      <c r="I2440" s="31">
        <v>0</v>
      </c>
      <c r="J2440" s="31">
        <f>INDEX('LA lookup'!H:H,MATCH('Known to services raw data'!B2440,'LA lookup'!G:G,0))</f>
        <v>63840</v>
      </c>
      <c r="K2440" s="31"/>
      <c r="L2440" s="31" t="str">
        <f t="shared" si="133"/>
        <v>0 per 1000 households</v>
      </c>
      <c r="M2440" s="31">
        <f t="shared" si="134"/>
        <v>0</v>
      </c>
      <c r="N2440" s="31">
        <f t="shared" ref="N2440:N2503" si="136">IF(OR(C2440="City of London",C2440="Isles of Scilly"),1,0)</f>
        <v>0</v>
      </c>
    </row>
    <row r="2441" spans="1:14" x14ac:dyDescent="0.45">
      <c r="A2441" s="31" t="str">
        <f t="shared" si="135"/>
        <v>E09000033_Rate of households assessed as threatened with homelessness (per 1000 households)_proportion</v>
      </c>
      <c r="B2441" s="31" t="s">
        <v>506</v>
      </c>
      <c r="C2441" s="31" t="s">
        <v>507</v>
      </c>
      <c r="D2441" s="31" t="s">
        <v>229</v>
      </c>
      <c r="E2441" s="31" t="s">
        <v>1849</v>
      </c>
      <c r="F2441" s="31" t="s">
        <v>73</v>
      </c>
      <c r="G2441" s="26" t="s">
        <v>77</v>
      </c>
      <c r="H2441" s="31" t="s">
        <v>1850</v>
      </c>
      <c r="I2441" s="31">
        <v>0.6256695950289265</v>
      </c>
      <c r="J2441" s="31">
        <f>INDEX('LA lookup'!H:H,MATCH('Known to services raw data'!B2441,'LA lookup'!G:G,0))</f>
        <v>47445</v>
      </c>
      <c r="K2441" s="31"/>
      <c r="L2441" s="31" t="str">
        <f t="shared" si="133"/>
        <v>0.6 per 1000 households</v>
      </c>
      <c r="M2441" s="31">
        <f t="shared" si="134"/>
        <v>0.6256695950289265</v>
      </c>
      <c r="N2441" s="31">
        <f t="shared" si="136"/>
        <v>0</v>
      </c>
    </row>
    <row r="2442" spans="1:14" x14ac:dyDescent="0.45">
      <c r="A2442" s="31" t="str">
        <f t="shared" si="135"/>
        <v>E09000002_Rate of households assessed as threatened with homelessness (per 1000 households)_proportion</v>
      </c>
      <c r="B2442" s="31" t="s">
        <v>227</v>
      </c>
      <c r="C2442" s="31" t="s">
        <v>228</v>
      </c>
      <c r="D2442" s="31" t="s">
        <v>229</v>
      </c>
      <c r="E2442" s="31" t="s">
        <v>1849</v>
      </c>
      <c r="F2442" s="31" t="s">
        <v>73</v>
      </c>
      <c r="G2442" s="26" t="s">
        <v>77</v>
      </c>
      <c r="H2442" s="31" t="s">
        <v>1850</v>
      </c>
      <c r="I2442" s="31">
        <v>3.2858984404620477</v>
      </c>
      <c r="J2442" s="31">
        <f>INDEX('LA lookup'!H:H,MATCH('Known to services raw data'!B2442,'LA lookup'!G:G,0))</f>
        <v>63401</v>
      </c>
      <c r="K2442" s="31"/>
      <c r="L2442" s="31" t="str">
        <f t="shared" si="133"/>
        <v>3.3 per 1000 households</v>
      </c>
      <c r="M2442" s="31">
        <f t="shared" si="134"/>
        <v>3.2858984404620477</v>
      </c>
      <c r="N2442" s="31">
        <f t="shared" si="136"/>
        <v>0</v>
      </c>
    </row>
    <row r="2443" spans="1:14" x14ac:dyDescent="0.45">
      <c r="A2443" s="31" t="str">
        <f t="shared" si="135"/>
        <v>E09000003_Rate of households assessed as threatened with homelessness (per 1000 households)_proportion</v>
      </c>
      <c r="B2443" s="31" t="s">
        <v>233</v>
      </c>
      <c r="C2443" s="31" t="s">
        <v>234</v>
      </c>
      <c r="D2443" s="31" t="s">
        <v>229</v>
      </c>
      <c r="E2443" s="31" t="s">
        <v>1849</v>
      </c>
      <c r="F2443" s="31" t="s">
        <v>73</v>
      </c>
      <c r="G2443" s="26" t="s">
        <v>77</v>
      </c>
      <c r="H2443" s="31" t="s">
        <v>1850</v>
      </c>
      <c r="I2443" s="31">
        <v>2.6363618206874513</v>
      </c>
      <c r="J2443" s="31">
        <f>INDEX('LA lookup'!H:H,MATCH('Known to services raw data'!B2443,'LA lookup'!G:G,0))</f>
        <v>92701</v>
      </c>
      <c r="K2443" s="31"/>
      <c r="L2443" s="31" t="str">
        <f t="shared" si="133"/>
        <v>2.6 per 1000 households</v>
      </c>
      <c r="M2443" s="31">
        <f t="shared" si="134"/>
        <v>2.6363618206874513</v>
      </c>
      <c r="N2443" s="31">
        <f t="shared" si="136"/>
        <v>0</v>
      </c>
    </row>
    <row r="2444" spans="1:14" x14ac:dyDescent="0.45">
      <c r="A2444" s="31" t="str">
        <f t="shared" si="135"/>
        <v>E09000004_Rate of households assessed as threatened with homelessness (per 1000 households)_proportion</v>
      </c>
      <c r="B2444" s="31" t="s">
        <v>242</v>
      </c>
      <c r="C2444" s="31" t="s">
        <v>243</v>
      </c>
      <c r="D2444" s="31" t="s">
        <v>229</v>
      </c>
      <c r="E2444" s="31" t="s">
        <v>1849</v>
      </c>
      <c r="F2444" s="31" t="s">
        <v>73</v>
      </c>
      <c r="G2444" s="26" t="s">
        <v>77</v>
      </c>
      <c r="H2444" s="31" t="s">
        <v>1850</v>
      </c>
      <c r="I2444" s="31">
        <v>1.0133033689828841</v>
      </c>
      <c r="J2444" s="31">
        <f>INDEX('LA lookup'!H:H,MATCH('Known to services raw data'!B2444,'LA lookup'!G:G,0))</f>
        <v>56853</v>
      </c>
      <c r="K2444" s="31"/>
      <c r="L2444" s="31" t="str">
        <f t="shared" si="133"/>
        <v>1 per 1000 households</v>
      </c>
      <c r="M2444" s="31">
        <f t="shared" si="134"/>
        <v>1.0133033689828841</v>
      </c>
      <c r="N2444" s="31">
        <f t="shared" si="136"/>
        <v>0</v>
      </c>
    </row>
    <row r="2445" spans="1:14" x14ac:dyDescent="0.45">
      <c r="A2445" s="31" t="str">
        <f t="shared" si="135"/>
        <v>E09000005_Rate of households assessed as threatened with homelessness (per 1000 households)_proportion</v>
      </c>
      <c r="B2445" s="31" t="s">
        <v>261</v>
      </c>
      <c r="C2445" s="31" t="s">
        <v>262</v>
      </c>
      <c r="D2445" s="31" t="s">
        <v>229</v>
      </c>
      <c r="E2445" s="31" t="s">
        <v>1849</v>
      </c>
      <c r="F2445" s="31" t="s">
        <v>73</v>
      </c>
      <c r="G2445" s="26" t="s">
        <v>77</v>
      </c>
      <c r="H2445" s="31" t="s">
        <v>1850</v>
      </c>
      <c r="I2445" s="31">
        <v>2.2875423539326811</v>
      </c>
      <c r="J2445" s="31">
        <f>INDEX('LA lookup'!H:H,MATCH('Known to services raw data'!B2445,'LA lookup'!G:G,0))</f>
        <v>77893</v>
      </c>
      <c r="K2445" s="31"/>
      <c r="L2445" s="31" t="str">
        <f t="shared" si="133"/>
        <v>2.3 per 1000 households</v>
      </c>
      <c r="M2445" s="31">
        <f t="shared" si="134"/>
        <v>2.2875423539326811</v>
      </c>
      <c r="N2445" s="31">
        <f t="shared" si="136"/>
        <v>0</v>
      </c>
    </row>
    <row r="2446" spans="1:14" x14ac:dyDescent="0.45">
      <c r="A2446" s="31" t="str">
        <f t="shared" si="135"/>
        <v>E09000006_Rate of households assessed as threatened with homelessness (per 1000 households)_proportion</v>
      </c>
      <c r="B2446" s="31" t="s">
        <v>267</v>
      </c>
      <c r="C2446" s="31" t="s">
        <v>268</v>
      </c>
      <c r="D2446" s="31" t="s">
        <v>229</v>
      </c>
      <c r="E2446" s="31" t="s">
        <v>1849</v>
      </c>
      <c r="F2446" s="31" t="s">
        <v>73</v>
      </c>
      <c r="G2446" s="26" t="s">
        <v>77</v>
      </c>
      <c r="H2446" s="31" t="s">
        <v>1850</v>
      </c>
      <c r="I2446" s="31">
        <v>1.4914190392716786</v>
      </c>
      <c r="J2446" s="31">
        <f>INDEX('LA lookup'!H:H,MATCH('Known to services raw data'!B2446,'LA lookup'!G:G,0))</f>
        <v>75055</v>
      </c>
      <c r="K2446" s="31"/>
      <c r="L2446" s="31" t="str">
        <f t="shared" si="133"/>
        <v>1.5 per 1000 households</v>
      </c>
      <c r="M2446" s="31">
        <f t="shared" si="134"/>
        <v>1.4914190392716786</v>
      </c>
      <c r="N2446" s="31">
        <f t="shared" si="136"/>
        <v>0</v>
      </c>
    </row>
    <row r="2447" spans="1:14" x14ac:dyDescent="0.45">
      <c r="A2447" s="31" t="str">
        <f t="shared" si="135"/>
        <v>E09000008_Rate of households assessed as threatened with homelessness (per 1000 households)_proportion</v>
      </c>
      <c r="B2447" s="31" t="s">
        <v>486</v>
      </c>
      <c r="C2447" s="31" t="s">
        <v>487</v>
      </c>
      <c r="D2447" s="31" t="s">
        <v>229</v>
      </c>
      <c r="E2447" s="31" t="s">
        <v>1849</v>
      </c>
      <c r="F2447" s="31" t="s">
        <v>73</v>
      </c>
      <c r="G2447" s="26" t="s">
        <v>77</v>
      </c>
      <c r="H2447" s="31" t="s">
        <v>1850</v>
      </c>
      <c r="I2447" s="31">
        <v>1.1947354145408986</v>
      </c>
      <c r="J2447" s="31">
        <f>INDEX('LA lookup'!H:H,MATCH('Known to services raw data'!B2447,'LA lookup'!G:G,0))</f>
        <v>94702</v>
      </c>
      <c r="K2447" s="31"/>
      <c r="L2447" s="31" t="str">
        <f t="shared" si="133"/>
        <v>1.2 per 1000 households</v>
      </c>
      <c r="M2447" s="31">
        <f t="shared" si="134"/>
        <v>1.1947354145408986</v>
      </c>
      <c r="N2447" s="31">
        <f t="shared" si="136"/>
        <v>0</v>
      </c>
    </row>
    <row r="2448" spans="1:14" x14ac:dyDescent="0.45">
      <c r="A2448" s="31" t="str">
        <f t="shared" si="135"/>
        <v>E09000009_Rate of households assessed as threatened with homelessness (per 1000 households)_proportion</v>
      </c>
      <c r="B2448" s="31" t="s">
        <v>509</v>
      </c>
      <c r="C2448" s="31" t="s">
        <v>510</v>
      </c>
      <c r="D2448" s="31" t="s">
        <v>229</v>
      </c>
      <c r="E2448" s="31" t="s">
        <v>1849</v>
      </c>
      <c r="F2448" s="31" t="s">
        <v>73</v>
      </c>
      <c r="G2448" s="26" t="s">
        <v>77</v>
      </c>
      <c r="H2448" s="31" t="s">
        <v>1850</v>
      </c>
      <c r="I2448" s="31">
        <v>3.4531708561949728</v>
      </c>
      <c r="J2448" s="31">
        <f>INDEX('LA lookup'!H:H,MATCH('Known to services raw data'!B2448,'LA lookup'!G:G,0))</f>
        <v>81732</v>
      </c>
      <c r="K2448" s="31"/>
      <c r="L2448" s="31" t="str">
        <f t="shared" si="133"/>
        <v>3.5 per 1000 households</v>
      </c>
      <c r="M2448" s="31">
        <f t="shared" si="134"/>
        <v>3.4531708561949728</v>
      </c>
      <c r="N2448" s="31">
        <f t="shared" si="136"/>
        <v>0</v>
      </c>
    </row>
    <row r="2449" spans="1:14" x14ac:dyDescent="0.45">
      <c r="A2449" s="31" t="str">
        <f t="shared" si="135"/>
        <v>E09000010_Rate of households assessed as threatened with homelessness (per 1000 households)_proportion</v>
      </c>
      <c r="B2449" s="31" t="s">
        <v>301</v>
      </c>
      <c r="C2449" s="31" t="s">
        <v>302</v>
      </c>
      <c r="D2449" s="31" t="s">
        <v>229</v>
      </c>
      <c r="E2449" s="31" t="s">
        <v>1849</v>
      </c>
      <c r="F2449" s="31" t="s">
        <v>73</v>
      </c>
      <c r="G2449" s="26" t="s">
        <v>77</v>
      </c>
      <c r="H2449" s="31" t="s">
        <v>1850</v>
      </c>
      <c r="I2449" s="31">
        <v>1.8374084154830248</v>
      </c>
      <c r="J2449" s="31">
        <f>INDEX('LA lookup'!H:H,MATCH('Known to services raw data'!B2449,'LA lookup'!G:G,0))</f>
        <v>84497</v>
      </c>
      <c r="K2449" s="31"/>
      <c r="L2449" s="31" t="str">
        <f t="shared" si="133"/>
        <v>1.8 per 1000 households</v>
      </c>
      <c r="M2449" s="31">
        <f t="shared" si="134"/>
        <v>1.8374084154830248</v>
      </c>
      <c r="N2449" s="31">
        <f t="shared" si="136"/>
        <v>0</v>
      </c>
    </row>
    <row r="2450" spans="1:14" x14ac:dyDescent="0.45">
      <c r="A2450" s="31" t="str">
        <f t="shared" si="135"/>
        <v>E09000014_Rate of households assessed as threatened with homelessness (per 1000 households)_proportion</v>
      </c>
      <c r="B2450" s="31" t="s">
        <v>311</v>
      </c>
      <c r="C2450" s="31" t="s">
        <v>312</v>
      </c>
      <c r="D2450" s="31" t="s">
        <v>229</v>
      </c>
      <c r="E2450" s="31" t="s">
        <v>1849</v>
      </c>
      <c r="F2450" s="31" t="s">
        <v>73</v>
      </c>
      <c r="G2450" s="26" t="s">
        <v>77</v>
      </c>
      <c r="H2450" s="31" t="s">
        <v>1850</v>
      </c>
      <c r="I2450" s="31">
        <v>5.763532557635326</v>
      </c>
      <c r="J2450" s="31">
        <f>INDEX('LA lookup'!H:H,MATCH('Known to services raw data'!B2450,'LA lookup'!G:G,0))</f>
        <v>60398</v>
      </c>
      <c r="K2450" s="31"/>
      <c r="L2450" s="31" t="str">
        <f t="shared" si="133"/>
        <v>5.8 per 1000 households</v>
      </c>
      <c r="M2450" s="31">
        <f t="shared" si="134"/>
        <v>5.763532557635326</v>
      </c>
      <c r="N2450" s="31">
        <f t="shared" si="136"/>
        <v>0</v>
      </c>
    </row>
    <row r="2451" spans="1:14" x14ac:dyDescent="0.45">
      <c r="A2451" s="31" t="str">
        <f t="shared" si="135"/>
        <v>E09000015_Rate of households assessed as threatened with homelessness (per 1000 households)_proportion</v>
      </c>
      <c r="B2451" s="31" t="s">
        <v>496</v>
      </c>
      <c r="C2451" s="31" t="s">
        <v>497</v>
      </c>
      <c r="D2451" s="31" t="s">
        <v>229</v>
      </c>
      <c r="E2451" s="31" t="s">
        <v>1849</v>
      </c>
      <c r="F2451" s="31" t="s">
        <v>73</v>
      </c>
      <c r="G2451" s="26" t="s">
        <v>77</v>
      </c>
      <c r="H2451" s="31" t="s">
        <v>1850</v>
      </c>
      <c r="I2451" s="31">
        <v>0.95329979555739319</v>
      </c>
      <c r="J2451" s="31">
        <f>INDEX('LA lookup'!H:H,MATCH('Known to services raw data'!B2451,'LA lookup'!G:G,0))</f>
        <v>58373</v>
      </c>
      <c r="K2451" s="31"/>
      <c r="L2451" s="31" t="str">
        <f t="shared" si="133"/>
        <v>1 per 1000 households</v>
      </c>
      <c r="M2451" s="31">
        <f t="shared" si="134"/>
        <v>0.95329979555739319</v>
      </c>
      <c r="N2451" s="31">
        <f t="shared" si="136"/>
        <v>0</v>
      </c>
    </row>
    <row r="2452" spans="1:14" x14ac:dyDescent="0.45">
      <c r="A2452" s="31" t="str">
        <f t="shared" si="135"/>
        <v>E09000016_Rate of households assessed as threatened with homelessness (per 1000 households)_proportion</v>
      </c>
      <c r="B2452" s="31" t="s">
        <v>315</v>
      </c>
      <c r="C2452" s="31" t="s">
        <v>316</v>
      </c>
      <c r="D2452" s="31" t="s">
        <v>229</v>
      </c>
      <c r="E2452" s="31" t="s">
        <v>1849</v>
      </c>
      <c r="F2452" s="31" t="s">
        <v>73</v>
      </c>
      <c r="G2452" s="26" t="s">
        <v>77</v>
      </c>
      <c r="H2452" s="31" t="s">
        <v>1850</v>
      </c>
      <c r="I2452" s="31">
        <v>2.8949741350671538</v>
      </c>
      <c r="J2452" s="31">
        <f>INDEX('LA lookup'!H:H,MATCH('Known to services raw data'!B2452,'LA lookup'!G:G,0))</f>
        <v>57541</v>
      </c>
      <c r="K2452" s="31"/>
      <c r="L2452" s="31" t="str">
        <f t="shared" si="133"/>
        <v>2.9 per 1000 households</v>
      </c>
      <c r="M2452" s="31">
        <f t="shared" si="134"/>
        <v>2.8949741350671538</v>
      </c>
      <c r="N2452" s="31">
        <f t="shared" si="136"/>
        <v>0</v>
      </c>
    </row>
    <row r="2453" spans="1:14" x14ac:dyDescent="0.45">
      <c r="A2453" s="31" t="str">
        <f t="shared" si="135"/>
        <v>E09000017_Rate of households assessed as threatened with homelessness (per 1000 households)_proportion</v>
      </c>
      <c r="B2453" s="31" t="s">
        <v>321</v>
      </c>
      <c r="C2453" s="31" t="s">
        <v>322</v>
      </c>
      <c r="D2453" s="31" t="s">
        <v>229</v>
      </c>
      <c r="E2453" s="31" t="s">
        <v>1849</v>
      </c>
      <c r="F2453" s="31" t="s">
        <v>73</v>
      </c>
      <c r="G2453" s="26" t="s">
        <v>77</v>
      </c>
      <c r="H2453" s="31" t="s">
        <v>1850</v>
      </c>
      <c r="I2453" s="31">
        <v>2.6753487022291549</v>
      </c>
      <c r="J2453" s="31">
        <f>INDEX('LA lookup'!H:H,MATCH('Known to services raw data'!B2453,'LA lookup'!G:G,0))</f>
        <v>73377</v>
      </c>
      <c r="K2453" s="31"/>
      <c r="L2453" s="31" t="str">
        <f t="shared" si="133"/>
        <v>2.7 per 1000 households</v>
      </c>
      <c r="M2453" s="31">
        <f t="shared" si="134"/>
        <v>2.6753487022291549</v>
      </c>
      <c r="N2453" s="31">
        <f t="shared" si="136"/>
        <v>0</v>
      </c>
    </row>
    <row r="2454" spans="1:14" x14ac:dyDescent="0.45">
      <c r="A2454" s="31" t="str">
        <f t="shared" si="135"/>
        <v>E09000018_Rate of households assessed as threatened with homelessness (per 1000 households)_proportion</v>
      </c>
      <c r="B2454" s="31" t="s">
        <v>323</v>
      </c>
      <c r="C2454" s="31" t="s">
        <v>324</v>
      </c>
      <c r="D2454" s="31" t="s">
        <v>229</v>
      </c>
      <c r="E2454" s="31" t="s">
        <v>1849</v>
      </c>
      <c r="F2454" s="31" t="s">
        <v>73</v>
      </c>
      <c r="G2454" s="26" t="s">
        <v>77</v>
      </c>
      <c r="H2454" s="31" t="s">
        <v>1850</v>
      </c>
      <c r="I2454" s="31">
        <v>0</v>
      </c>
      <c r="J2454" s="31">
        <f>INDEX('LA lookup'!H:H,MATCH('Known to services raw data'!B2454,'LA lookup'!G:G,0))</f>
        <v>64898</v>
      </c>
      <c r="K2454" s="31"/>
      <c r="L2454" s="31" t="str">
        <f t="shared" si="133"/>
        <v>0 per 1000 households</v>
      </c>
      <c r="M2454" s="31">
        <f t="shared" si="134"/>
        <v>0</v>
      </c>
      <c r="N2454" s="31">
        <f t="shared" si="136"/>
        <v>0</v>
      </c>
    </row>
    <row r="2455" spans="1:14" x14ac:dyDescent="0.45">
      <c r="A2455" s="31" t="str">
        <f t="shared" si="135"/>
        <v>E09000021_Rate of households assessed as threatened with homelessness (per 1000 households)_proportion</v>
      </c>
      <c r="B2455" s="31" t="s">
        <v>520</v>
      </c>
      <c r="C2455" s="31" t="s">
        <v>521</v>
      </c>
      <c r="D2455" s="31" t="s">
        <v>229</v>
      </c>
      <c r="E2455" s="31" t="s">
        <v>1849</v>
      </c>
      <c r="F2455" s="31" t="s">
        <v>73</v>
      </c>
      <c r="G2455" s="26" t="s">
        <v>77</v>
      </c>
      <c r="H2455" s="31" t="s">
        <v>1850</v>
      </c>
      <c r="I2455" s="31">
        <v>0.92338767854566439</v>
      </c>
      <c r="J2455" s="31">
        <f>INDEX('LA lookup'!H:H,MATCH('Known to services raw data'!B2455,'LA lookup'!G:G,0))</f>
        <v>38977</v>
      </c>
      <c r="K2455" s="31"/>
      <c r="L2455" s="31" t="str">
        <f t="shared" si="133"/>
        <v>0.9 per 1000 households</v>
      </c>
      <c r="M2455" s="31">
        <f t="shared" si="134"/>
        <v>0.92338767854566439</v>
      </c>
      <c r="N2455" s="31">
        <f t="shared" si="136"/>
        <v>0</v>
      </c>
    </row>
    <row r="2456" spans="1:14" x14ac:dyDescent="0.45">
      <c r="A2456" s="31" t="str">
        <f t="shared" si="135"/>
        <v>E09000024_Rate of households assessed as threatened with homelessness (per 1000 households)_proportion</v>
      </c>
      <c r="B2456" s="31" t="s">
        <v>353</v>
      </c>
      <c r="C2456" s="31" t="s">
        <v>354</v>
      </c>
      <c r="D2456" s="31" t="s">
        <v>229</v>
      </c>
      <c r="E2456" s="31" t="s">
        <v>1849</v>
      </c>
      <c r="F2456" s="31" t="s">
        <v>73</v>
      </c>
      <c r="G2456" s="26" t="s">
        <v>77</v>
      </c>
      <c r="H2456" s="31" t="s">
        <v>1850</v>
      </c>
      <c r="I2456" s="31">
        <v>1.9530764063394124</v>
      </c>
      <c r="J2456" s="31">
        <f>INDEX('LA lookup'!H:H,MATCH('Known to services raw data'!B2456,'LA lookup'!G:G,0))</f>
        <v>47266</v>
      </c>
      <c r="K2456" s="31"/>
      <c r="L2456" s="31" t="str">
        <f t="shared" si="133"/>
        <v>2 per 1000 households</v>
      </c>
      <c r="M2456" s="31">
        <f t="shared" si="134"/>
        <v>1.9530764063394124</v>
      </c>
      <c r="N2456" s="31">
        <f t="shared" si="136"/>
        <v>0</v>
      </c>
    </row>
    <row r="2457" spans="1:14" x14ac:dyDescent="0.45">
      <c r="A2457" s="31" t="str">
        <f t="shared" si="135"/>
        <v>E09000025_Rate of households assessed as threatened with homelessness (per 1000 households)_proportion</v>
      </c>
      <c r="B2457" s="31" t="s">
        <v>359</v>
      </c>
      <c r="C2457" s="31" t="s">
        <v>360</v>
      </c>
      <c r="D2457" s="31" t="s">
        <v>229</v>
      </c>
      <c r="E2457" s="31" t="s">
        <v>1849</v>
      </c>
      <c r="F2457" s="31" t="s">
        <v>73</v>
      </c>
      <c r="G2457" s="26" t="s">
        <v>77</v>
      </c>
      <c r="H2457" s="31" t="s">
        <v>1850</v>
      </c>
      <c r="I2457" s="31">
        <v>1.5986023149159205</v>
      </c>
      <c r="J2457" s="31">
        <f>INDEX('LA lookup'!H:H,MATCH('Known to services raw data'!B2457,'LA lookup'!G:G,0))</f>
        <v>86567</v>
      </c>
      <c r="K2457" s="31"/>
      <c r="L2457" s="31" t="str">
        <f t="shared" si="133"/>
        <v>1.6 per 1000 households</v>
      </c>
      <c r="M2457" s="31">
        <f t="shared" si="134"/>
        <v>1.5986023149159205</v>
      </c>
      <c r="N2457" s="31">
        <f t="shared" si="136"/>
        <v>0</v>
      </c>
    </row>
    <row r="2458" spans="1:14" x14ac:dyDescent="0.45">
      <c r="A2458" s="31" t="str">
        <f t="shared" si="135"/>
        <v>E09000026_Rate of households assessed as threatened with homelessness (per 1000 households)_proportion</v>
      </c>
      <c r="B2458" s="31" t="s">
        <v>385</v>
      </c>
      <c r="C2458" s="31" t="s">
        <v>386</v>
      </c>
      <c r="D2458" s="31" t="s">
        <v>229</v>
      </c>
      <c r="E2458" s="31" t="s">
        <v>1849</v>
      </c>
      <c r="F2458" s="31" t="s">
        <v>73</v>
      </c>
      <c r="G2458" s="26" t="s">
        <v>77</v>
      </c>
      <c r="H2458" s="31" t="s">
        <v>1850</v>
      </c>
      <c r="I2458" s="31">
        <v>0</v>
      </c>
      <c r="J2458" s="31">
        <f>INDEX('LA lookup'!H:H,MATCH('Known to services raw data'!B2458,'LA lookup'!G:G,0))</f>
        <v>76159</v>
      </c>
      <c r="K2458" s="31"/>
      <c r="L2458" s="31" t="str">
        <f t="shared" si="133"/>
        <v>0 per 1000 households</v>
      </c>
      <c r="M2458" s="31">
        <f t="shared" si="134"/>
        <v>0</v>
      </c>
      <c r="N2458" s="31">
        <f t="shared" si="136"/>
        <v>0</v>
      </c>
    </row>
    <row r="2459" spans="1:14" x14ac:dyDescent="0.45">
      <c r="A2459" s="31" t="str">
        <f t="shared" si="135"/>
        <v>E09000027_Rate of households assessed as threatened with homelessness (per 1000 households)_proportion</v>
      </c>
      <c r="B2459" s="31" t="s">
        <v>389</v>
      </c>
      <c r="C2459" s="31" t="s">
        <v>390</v>
      </c>
      <c r="D2459" s="31" t="s">
        <v>229</v>
      </c>
      <c r="E2459" s="31" t="s">
        <v>1849</v>
      </c>
      <c r="F2459" s="31" t="s">
        <v>73</v>
      </c>
      <c r="G2459" s="26" t="s">
        <v>77</v>
      </c>
      <c r="H2459" s="31" t="s">
        <v>1850</v>
      </c>
      <c r="I2459" s="31">
        <v>0</v>
      </c>
      <c r="J2459" s="31">
        <f>INDEX('LA lookup'!H:H,MATCH('Known to services raw data'!B2459,'LA lookup'!G:G,0))</f>
        <v>45525</v>
      </c>
      <c r="K2459" s="31"/>
      <c r="L2459" s="31" t="str">
        <f t="shared" si="133"/>
        <v>0 per 1000 households</v>
      </c>
      <c r="M2459" s="31">
        <f t="shared" si="134"/>
        <v>0</v>
      </c>
      <c r="N2459" s="31">
        <f t="shared" si="136"/>
        <v>0</v>
      </c>
    </row>
    <row r="2460" spans="1:14" x14ac:dyDescent="0.45">
      <c r="A2460" s="31" t="str">
        <f t="shared" si="135"/>
        <v>E09000029_Rate of households assessed as threatened with homelessness (per 1000 households)_proportion</v>
      </c>
      <c r="B2460" s="31" t="s">
        <v>432</v>
      </c>
      <c r="C2460" s="31" t="s">
        <v>433</v>
      </c>
      <c r="D2460" s="31" t="s">
        <v>229</v>
      </c>
      <c r="E2460" s="31" t="s">
        <v>1849</v>
      </c>
      <c r="F2460" s="31" t="s">
        <v>73</v>
      </c>
      <c r="G2460" s="26" t="s">
        <v>77</v>
      </c>
      <c r="H2460" s="31" t="s">
        <v>1850</v>
      </c>
      <c r="I2460" s="31">
        <v>1.2183941324068712</v>
      </c>
      <c r="J2460" s="31">
        <f>INDEX('LA lookup'!H:H,MATCH('Known to services raw data'!B2460,'LA lookup'!G:G,0))</f>
        <v>47941</v>
      </c>
      <c r="K2460" s="31"/>
      <c r="L2460" s="31" t="str">
        <f t="shared" si="133"/>
        <v>1.2 per 1000 households</v>
      </c>
      <c r="M2460" s="31">
        <f t="shared" si="134"/>
        <v>1.2183941324068712</v>
      </c>
      <c r="N2460" s="31">
        <f t="shared" si="136"/>
        <v>0</v>
      </c>
    </row>
    <row r="2461" spans="1:14" x14ac:dyDescent="0.45">
      <c r="A2461" s="31" t="str">
        <f t="shared" si="135"/>
        <v>E09000031_Rate of households assessed as threatened with homelessness (per 1000 households)_proportion</v>
      </c>
      <c r="B2461" s="31" t="s">
        <v>448</v>
      </c>
      <c r="C2461" s="31" t="s">
        <v>449</v>
      </c>
      <c r="D2461" s="31" t="s">
        <v>229</v>
      </c>
      <c r="E2461" s="31" t="s">
        <v>1849</v>
      </c>
      <c r="F2461" s="31" t="s">
        <v>73</v>
      </c>
      <c r="G2461" s="26" t="s">
        <v>77</v>
      </c>
      <c r="H2461" s="31" t="s">
        <v>1850</v>
      </c>
      <c r="I2461" s="31">
        <v>1.7629167554582614</v>
      </c>
      <c r="J2461" s="31">
        <f>INDEX('LA lookup'!H:H,MATCH('Known to services raw data'!B2461,'LA lookup'!G:G,0))</f>
        <v>67017</v>
      </c>
      <c r="K2461" s="31"/>
      <c r="L2461" s="31" t="str">
        <f t="shared" si="133"/>
        <v>1.8 per 1000 households</v>
      </c>
      <c r="M2461" s="31">
        <f t="shared" si="134"/>
        <v>1.7629167554582614</v>
      </c>
      <c r="N2461" s="31">
        <f t="shared" si="136"/>
        <v>0</v>
      </c>
    </row>
    <row r="2462" spans="1:14" x14ac:dyDescent="0.45">
      <c r="A2462" s="31" t="str">
        <f t="shared" si="135"/>
        <v>E08000025_Rate of households assessed as threatened with homelessness (per 1000 households)_proportion</v>
      </c>
      <c r="B2462" s="31" t="s">
        <v>245</v>
      </c>
      <c r="C2462" s="31" t="s">
        <v>246</v>
      </c>
      <c r="D2462" s="31" t="s">
        <v>229</v>
      </c>
      <c r="E2462" s="31" t="s">
        <v>1849</v>
      </c>
      <c r="F2462" s="31" t="s">
        <v>73</v>
      </c>
      <c r="G2462" s="26" t="s">
        <v>77</v>
      </c>
      <c r="H2462" s="31" t="s">
        <v>1850</v>
      </c>
      <c r="I2462" s="31">
        <v>1.0666579146017263</v>
      </c>
      <c r="J2462" s="31">
        <f>INDEX('LA lookup'!H:H,MATCH('Known to services raw data'!B2462,'LA lookup'!G:G,0))</f>
        <v>288388</v>
      </c>
      <c r="K2462" s="31"/>
      <c r="L2462" s="31" t="str">
        <f t="shared" si="133"/>
        <v>1.1 per 1000 households</v>
      </c>
      <c r="M2462" s="31">
        <f t="shared" si="134"/>
        <v>1.0666579146017263</v>
      </c>
      <c r="N2462" s="31">
        <f t="shared" si="136"/>
        <v>0</v>
      </c>
    </row>
    <row r="2463" spans="1:14" x14ac:dyDescent="0.45">
      <c r="A2463" s="31" t="str">
        <f t="shared" si="135"/>
        <v>E08000026_Rate of households assessed as threatened with homelessness (per 1000 households)_proportion</v>
      </c>
      <c r="B2463" s="31" t="s">
        <v>283</v>
      </c>
      <c r="C2463" s="31" t="s">
        <v>284</v>
      </c>
      <c r="D2463" s="31" t="s">
        <v>229</v>
      </c>
      <c r="E2463" s="31" t="s">
        <v>1849</v>
      </c>
      <c r="F2463" s="31" t="s">
        <v>73</v>
      </c>
      <c r="G2463" s="26" t="s">
        <v>77</v>
      </c>
      <c r="H2463" s="31" t="s">
        <v>1850</v>
      </c>
      <c r="I2463" s="31">
        <v>0.76886439409403284</v>
      </c>
      <c r="J2463" s="31">
        <f>INDEX('LA lookup'!H:H,MATCH('Known to services raw data'!B2463,'LA lookup'!G:G,0))</f>
        <v>78994</v>
      </c>
      <c r="K2463" s="31"/>
      <c r="L2463" s="31" t="str">
        <f t="shared" si="133"/>
        <v>0.8 per 1000 households</v>
      </c>
      <c r="M2463" s="31">
        <f t="shared" si="134"/>
        <v>0.76886439409403284</v>
      </c>
      <c r="N2463" s="31">
        <f t="shared" si="136"/>
        <v>0</v>
      </c>
    </row>
    <row r="2464" spans="1:14" x14ac:dyDescent="0.45">
      <c r="A2464" s="31" t="str">
        <f t="shared" si="135"/>
        <v>E08000027_Rate of households assessed as threatened with homelessness (per 1000 households)_proportion</v>
      </c>
      <c r="B2464" s="31" t="s">
        <v>297</v>
      </c>
      <c r="C2464" s="31" t="s">
        <v>298</v>
      </c>
      <c r="D2464" s="31" t="s">
        <v>229</v>
      </c>
      <c r="E2464" s="31" t="s">
        <v>1849</v>
      </c>
      <c r="F2464" s="31" t="s">
        <v>73</v>
      </c>
      <c r="G2464" s="26" t="s">
        <v>77</v>
      </c>
      <c r="H2464" s="31" t="s">
        <v>1850</v>
      </c>
      <c r="I2464" s="31">
        <v>0.41124262567200781</v>
      </c>
      <c r="J2464" s="31">
        <f>INDEX('LA lookup'!H:H,MATCH('Known to services raw data'!B2464,'LA lookup'!G:G,0))</f>
        <v>69265</v>
      </c>
      <c r="K2464" s="31"/>
      <c r="L2464" s="31" t="str">
        <f t="shared" si="133"/>
        <v>0.4 per 1000 households</v>
      </c>
      <c r="M2464" s="31">
        <f t="shared" si="134"/>
        <v>0.41124262567200781</v>
      </c>
      <c r="N2464" s="31">
        <f t="shared" si="136"/>
        <v>0</v>
      </c>
    </row>
    <row r="2465" spans="1:14" x14ac:dyDescent="0.45">
      <c r="A2465" s="31" t="str">
        <f t="shared" si="135"/>
        <v>E08000028_Rate of households assessed as threatened with homelessness (per 1000 households)_proportion</v>
      </c>
      <c r="B2465" s="31" t="s">
        <v>397</v>
      </c>
      <c r="C2465" s="31" t="s">
        <v>398</v>
      </c>
      <c r="D2465" s="31" t="s">
        <v>229</v>
      </c>
      <c r="E2465" s="31" t="s">
        <v>1849</v>
      </c>
      <c r="F2465" s="31" t="s">
        <v>73</v>
      </c>
      <c r="G2465" s="26" t="s">
        <v>77</v>
      </c>
      <c r="H2465" s="31" t="s">
        <v>1850</v>
      </c>
      <c r="I2465" s="31">
        <v>1.5558087455309786</v>
      </c>
      <c r="J2465" s="31">
        <f>INDEX('LA lookup'!H:H,MATCH('Known to services raw data'!B2465,'LA lookup'!G:G,0))</f>
        <v>81920</v>
      </c>
      <c r="K2465" s="31"/>
      <c r="L2465" s="31" t="str">
        <f t="shared" si="133"/>
        <v>1.6 per 1000 households</v>
      </c>
      <c r="M2465" s="31">
        <f t="shared" si="134"/>
        <v>1.5558087455309786</v>
      </c>
      <c r="N2465" s="31">
        <f t="shared" si="136"/>
        <v>0</v>
      </c>
    </row>
    <row r="2466" spans="1:14" x14ac:dyDescent="0.45">
      <c r="A2466" s="31" t="str">
        <f t="shared" si="135"/>
        <v>E08000029_Rate of households assessed as threatened with homelessness (per 1000 households)_proportion</v>
      </c>
      <c r="B2466" s="31" t="s">
        <v>516</v>
      </c>
      <c r="C2466" s="31" t="s">
        <v>517</v>
      </c>
      <c r="D2466" s="31" t="s">
        <v>229</v>
      </c>
      <c r="E2466" s="31" t="s">
        <v>1849</v>
      </c>
      <c r="F2466" s="31" t="s">
        <v>73</v>
      </c>
      <c r="G2466" s="26" t="s">
        <v>77</v>
      </c>
      <c r="H2466" s="31" t="s">
        <v>1850</v>
      </c>
      <c r="I2466" s="31">
        <v>1.6489232199375845</v>
      </c>
      <c r="J2466" s="31">
        <f>INDEX('LA lookup'!H:H,MATCH('Known to services raw data'!B2466,'LA lookup'!G:G,0))</f>
        <v>46946</v>
      </c>
      <c r="K2466" s="31"/>
      <c r="L2466" s="31" t="str">
        <f t="shared" si="133"/>
        <v>1.6 per 1000 households</v>
      </c>
      <c r="M2466" s="31">
        <f t="shared" si="134"/>
        <v>1.6489232199375845</v>
      </c>
      <c r="N2466" s="31">
        <f t="shared" si="136"/>
        <v>0</v>
      </c>
    </row>
    <row r="2467" spans="1:14" x14ac:dyDescent="0.45">
      <c r="A2467" s="31" t="str">
        <f t="shared" si="135"/>
        <v>E08000030_Rate of households assessed as threatened with homelessness (per 1000 households)_proportion</v>
      </c>
      <c r="B2467" s="31" t="s">
        <v>446</v>
      </c>
      <c r="C2467" s="31" t="s">
        <v>447</v>
      </c>
      <c r="D2467" s="31" t="s">
        <v>229</v>
      </c>
      <c r="E2467" s="31" t="s">
        <v>1849</v>
      </c>
      <c r="F2467" s="31" t="s">
        <v>73</v>
      </c>
      <c r="G2467" s="26" t="s">
        <v>77</v>
      </c>
      <c r="H2467" s="31" t="s">
        <v>1850</v>
      </c>
      <c r="I2467" s="31">
        <v>1.2443891382605219</v>
      </c>
      <c r="J2467" s="31">
        <f>INDEX('LA lookup'!H:H,MATCH('Known to services raw data'!B2467,'LA lookup'!G:G,0))</f>
        <v>68157</v>
      </c>
      <c r="K2467" s="31"/>
      <c r="L2467" s="31" t="str">
        <f t="shared" si="133"/>
        <v>1.2 per 1000 households</v>
      </c>
      <c r="M2467" s="31">
        <f t="shared" si="134"/>
        <v>1.2443891382605219</v>
      </c>
      <c r="N2467" s="31">
        <f t="shared" si="136"/>
        <v>0</v>
      </c>
    </row>
    <row r="2468" spans="1:14" x14ac:dyDescent="0.45">
      <c r="A2468" s="31" t="str">
        <f t="shared" si="135"/>
        <v>E08000031_Rate of households assessed as threatened with homelessness (per 1000 households)_proportion</v>
      </c>
      <c r="B2468" s="31" t="s">
        <v>468</v>
      </c>
      <c r="C2468" s="31" t="s">
        <v>469</v>
      </c>
      <c r="D2468" s="31" t="s">
        <v>229</v>
      </c>
      <c r="E2468" s="31" t="s">
        <v>1849</v>
      </c>
      <c r="F2468" s="31" t="s">
        <v>73</v>
      </c>
      <c r="G2468" s="26" t="s">
        <v>77</v>
      </c>
      <c r="H2468" s="31" t="s">
        <v>1850</v>
      </c>
      <c r="I2468" s="31">
        <v>1.8229732410197317</v>
      </c>
      <c r="J2468" s="31">
        <f>INDEX('LA lookup'!H:H,MATCH('Known to services raw data'!B2468,'LA lookup'!G:G,0))</f>
        <v>61244</v>
      </c>
      <c r="K2468" s="31"/>
      <c r="L2468" s="31" t="str">
        <f t="shared" si="133"/>
        <v>1.8 per 1000 households</v>
      </c>
      <c r="M2468" s="31">
        <f t="shared" si="134"/>
        <v>1.8229732410197317</v>
      </c>
      <c r="N2468" s="31">
        <f t="shared" si="136"/>
        <v>0</v>
      </c>
    </row>
    <row r="2469" spans="1:14" x14ac:dyDescent="0.45">
      <c r="A2469" s="31" t="str">
        <f t="shared" si="135"/>
        <v>E08000011_Rate of households assessed as threatened with homelessness (per 1000 households)_proportion</v>
      </c>
      <c r="B2469" s="31" t="s">
        <v>333</v>
      </c>
      <c r="C2469" s="31" t="s">
        <v>334</v>
      </c>
      <c r="D2469" s="31" t="s">
        <v>229</v>
      </c>
      <c r="E2469" s="31" t="s">
        <v>1849</v>
      </c>
      <c r="F2469" s="31" t="s">
        <v>73</v>
      </c>
      <c r="G2469" s="26" t="s">
        <v>77</v>
      </c>
      <c r="H2469" s="31" t="s">
        <v>1850</v>
      </c>
      <c r="I2469" s="31">
        <v>2.1590385928148468</v>
      </c>
      <c r="J2469" s="31">
        <f>INDEX('LA lookup'!H:H,MATCH('Known to services raw data'!B2469,'LA lookup'!G:G,0))</f>
        <v>33477</v>
      </c>
      <c r="K2469" s="31"/>
      <c r="L2469" s="31" t="str">
        <f t="shared" ref="L2469:L2532" si="137">IF(LOWER(H2469)="percentage",CONCATENATE(I2469,"%"),IF(LOWER(H2469)="proportion",CONCATENATE(ROUND(I2469,1)," per 1000 households"),IF(J2469="NA",K2469,IF(OR(ISERROR(I2469),ISBLANK(I2469),NOT(ISNUMBER(I2469))),"N/A",CONCATENATE(ROUND(I2469/J2469*1000,1)," per 1000 0-17 yr olds")))))</f>
        <v>2.2 per 1000 households</v>
      </c>
      <c r="M2469" s="31">
        <f t="shared" ref="M2469:M2532" si="138">IF(LOWER(H2469)="percentage",I2469,IF(LOWER(H2469)="proportion",I2469,IF(J2469="NA",K2469,IF(OR(ISERROR(I2469),ISBLANK(I2469),NOT(ISNUMBER(I2469))),"N/A",I2469/J2469*1000))))</f>
        <v>2.1590385928148468</v>
      </c>
      <c r="N2469" s="31">
        <f t="shared" si="136"/>
        <v>0</v>
      </c>
    </row>
    <row r="2470" spans="1:14" x14ac:dyDescent="0.45">
      <c r="A2470" s="31" t="str">
        <f t="shared" si="135"/>
        <v>E08000012_Rate of households assessed as threatened with homelessness (per 1000 households)_proportion</v>
      </c>
      <c r="B2470" s="31" t="s">
        <v>347</v>
      </c>
      <c r="C2470" s="31" t="s">
        <v>348</v>
      </c>
      <c r="D2470" s="31" t="s">
        <v>229</v>
      </c>
      <c r="E2470" s="31" t="s">
        <v>1849</v>
      </c>
      <c r="F2470" s="31" t="s">
        <v>73</v>
      </c>
      <c r="G2470" s="26" t="s">
        <v>77</v>
      </c>
      <c r="H2470" s="31" t="s">
        <v>1850</v>
      </c>
      <c r="I2470" s="31">
        <v>1.056949329399383</v>
      </c>
      <c r="J2470" s="31">
        <f>INDEX('LA lookup'!H:H,MATCH('Known to services raw data'!B2470,'LA lookup'!G:G,0))</f>
        <v>94902</v>
      </c>
      <c r="K2470" s="31"/>
      <c r="L2470" s="31" t="str">
        <f t="shared" si="137"/>
        <v>1.1 per 1000 households</v>
      </c>
      <c r="M2470" s="31">
        <f t="shared" si="138"/>
        <v>1.056949329399383</v>
      </c>
      <c r="N2470" s="31">
        <f t="shared" si="136"/>
        <v>0</v>
      </c>
    </row>
    <row r="2471" spans="1:14" x14ac:dyDescent="0.45">
      <c r="A2471" s="31" t="str">
        <f t="shared" si="135"/>
        <v>E08000013_Rate of households assessed as threatened with homelessness (per 1000 households)_proportion</v>
      </c>
      <c r="B2471" s="31" t="s">
        <v>416</v>
      </c>
      <c r="C2471" s="31" t="s">
        <v>417</v>
      </c>
      <c r="D2471" s="31" t="s">
        <v>229</v>
      </c>
      <c r="E2471" s="31" t="s">
        <v>1849</v>
      </c>
      <c r="F2471" s="31" t="s">
        <v>73</v>
      </c>
      <c r="G2471" s="26" t="s">
        <v>77</v>
      </c>
      <c r="H2471" s="31" t="s">
        <v>1850</v>
      </c>
      <c r="I2471" s="31">
        <v>1.6502897455278409</v>
      </c>
      <c r="J2471" s="31">
        <f>INDEX('LA lookup'!H:H,MATCH('Known to services raw data'!B2471,'LA lookup'!G:G,0))</f>
        <v>36785</v>
      </c>
      <c r="K2471" s="31"/>
      <c r="L2471" s="31" t="str">
        <f t="shared" si="137"/>
        <v>1.7 per 1000 households</v>
      </c>
      <c r="M2471" s="31">
        <f t="shared" si="138"/>
        <v>1.6502897455278409</v>
      </c>
      <c r="N2471" s="31">
        <f t="shared" si="136"/>
        <v>0</v>
      </c>
    </row>
    <row r="2472" spans="1:14" x14ac:dyDescent="0.45">
      <c r="A2472" s="31" t="str">
        <f t="shared" si="135"/>
        <v>E08000014_Rate of households assessed as threatened with homelessness (per 1000 households)_proportion</v>
      </c>
      <c r="B2472" s="31" t="s">
        <v>399</v>
      </c>
      <c r="C2472" s="31" t="s">
        <v>400</v>
      </c>
      <c r="D2472" s="31" t="s">
        <v>229</v>
      </c>
      <c r="E2472" s="31" t="s">
        <v>1849</v>
      </c>
      <c r="F2472" s="31" t="s">
        <v>73</v>
      </c>
      <c r="G2472" s="26" t="s">
        <v>77</v>
      </c>
      <c r="H2472" s="31" t="s">
        <v>1850</v>
      </c>
      <c r="I2472" s="31">
        <v>0.95419847328244278</v>
      </c>
      <c r="J2472" s="31">
        <f>INDEX('LA lookup'!H:H,MATCH('Known to services raw data'!B2472,'LA lookup'!G:G,0))</f>
        <v>53833</v>
      </c>
      <c r="K2472" s="31"/>
      <c r="L2472" s="31" t="str">
        <f t="shared" si="137"/>
        <v>1 per 1000 households</v>
      </c>
      <c r="M2472" s="31">
        <f t="shared" si="138"/>
        <v>0.95419847328244278</v>
      </c>
      <c r="N2472" s="31">
        <f t="shared" si="136"/>
        <v>0</v>
      </c>
    </row>
    <row r="2473" spans="1:14" x14ac:dyDescent="0.45">
      <c r="A2473" s="31" t="str">
        <f t="shared" si="135"/>
        <v>E08000015_Rate of households assessed as threatened with homelessness (per 1000 households)_proportion</v>
      </c>
      <c r="B2473" s="31" t="s">
        <v>464</v>
      </c>
      <c r="C2473" s="31" t="s">
        <v>465</v>
      </c>
      <c r="D2473" s="31" t="s">
        <v>229</v>
      </c>
      <c r="E2473" s="31" t="s">
        <v>1849</v>
      </c>
      <c r="F2473" s="31" t="s">
        <v>73</v>
      </c>
      <c r="G2473" s="26" t="s">
        <v>77</v>
      </c>
      <c r="H2473" s="31" t="s">
        <v>1850</v>
      </c>
      <c r="I2473" s="31">
        <v>0.75316958868571904</v>
      </c>
      <c r="J2473" s="31">
        <f>INDEX('LA lookup'!H:H,MATCH('Known to services raw data'!B2473,'LA lookup'!G:G,0))</f>
        <v>67576</v>
      </c>
      <c r="K2473" s="31"/>
      <c r="L2473" s="31" t="str">
        <f t="shared" si="137"/>
        <v>0.8 per 1000 households</v>
      </c>
      <c r="M2473" s="31">
        <f t="shared" si="138"/>
        <v>0.75316958868571904</v>
      </c>
      <c r="N2473" s="31">
        <f t="shared" si="136"/>
        <v>0</v>
      </c>
    </row>
    <row r="2474" spans="1:14" x14ac:dyDescent="0.45">
      <c r="A2474" s="31" t="str">
        <f t="shared" si="135"/>
        <v>E08000001_Rate of households assessed as threatened with homelessness (per 1000 households)_proportion</v>
      </c>
      <c r="B2474" s="31" t="s">
        <v>252</v>
      </c>
      <c r="C2474" s="31" t="s">
        <v>253</v>
      </c>
      <c r="D2474" s="31" t="s">
        <v>229</v>
      </c>
      <c r="E2474" s="31" t="s">
        <v>1849</v>
      </c>
      <c r="F2474" s="31" t="s">
        <v>73</v>
      </c>
      <c r="G2474" s="26" t="s">
        <v>77</v>
      </c>
      <c r="H2474" s="31" t="s">
        <v>1850</v>
      </c>
      <c r="I2474" s="31">
        <v>1.1633317822242903</v>
      </c>
      <c r="J2474" s="31">
        <f>INDEX('LA lookup'!H:H,MATCH('Known to services raw data'!B2474,'LA lookup'!G:G,0))</f>
        <v>67670</v>
      </c>
      <c r="K2474" s="31"/>
      <c r="L2474" s="31" t="str">
        <f t="shared" si="137"/>
        <v>1.2 per 1000 households</v>
      </c>
      <c r="M2474" s="31">
        <f t="shared" si="138"/>
        <v>1.1633317822242903</v>
      </c>
      <c r="N2474" s="31">
        <f t="shared" si="136"/>
        <v>0</v>
      </c>
    </row>
    <row r="2475" spans="1:14" x14ac:dyDescent="0.45">
      <c r="A2475" s="31" t="str">
        <f t="shared" si="135"/>
        <v>E08000002_Rate of households assessed as threatened with homelessness (per 1000 households)_proportion</v>
      </c>
      <c r="B2475" s="31" t="s">
        <v>271</v>
      </c>
      <c r="C2475" s="31" t="s">
        <v>272</v>
      </c>
      <c r="D2475" s="31" t="s">
        <v>229</v>
      </c>
      <c r="E2475" s="31" t="s">
        <v>1849</v>
      </c>
      <c r="F2475" s="31" t="s">
        <v>73</v>
      </c>
      <c r="G2475" s="26" t="s">
        <v>77</v>
      </c>
      <c r="H2475" s="31" t="s">
        <v>1850</v>
      </c>
      <c r="I2475" s="31">
        <v>0.48205280332245626</v>
      </c>
      <c r="J2475" s="31">
        <f>INDEX('LA lookup'!H:H,MATCH('Known to services raw data'!B2475,'LA lookup'!G:G,0))</f>
        <v>43142</v>
      </c>
      <c r="K2475" s="31"/>
      <c r="L2475" s="31" t="str">
        <f t="shared" si="137"/>
        <v>0.5 per 1000 households</v>
      </c>
      <c r="M2475" s="31">
        <f t="shared" si="138"/>
        <v>0.48205280332245626</v>
      </c>
      <c r="N2475" s="31">
        <f t="shared" si="136"/>
        <v>0</v>
      </c>
    </row>
    <row r="2476" spans="1:14" x14ac:dyDescent="0.45">
      <c r="A2476" s="31" t="str">
        <f t="shared" si="135"/>
        <v>E08000003_Rate of households assessed as threatened with homelessness (per 1000 households)_proportion</v>
      </c>
      <c r="B2476" s="31" t="s">
        <v>349</v>
      </c>
      <c r="C2476" s="31" t="s">
        <v>350</v>
      </c>
      <c r="D2476" s="31" t="s">
        <v>229</v>
      </c>
      <c r="E2476" s="31" t="s">
        <v>1849</v>
      </c>
      <c r="F2476" s="31" t="s">
        <v>73</v>
      </c>
      <c r="G2476" s="26" t="s">
        <v>77</v>
      </c>
      <c r="H2476" s="31" t="s">
        <v>1850</v>
      </c>
      <c r="I2476" s="31">
        <v>2.6799002912736603</v>
      </c>
      <c r="J2476" s="31">
        <f>INDEX('LA lookup'!H:H,MATCH('Known to services raw data'!B2476,'LA lookup'!G:G,0))</f>
        <v>121962</v>
      </c>
      <c r="K2476" s="31"/>
      <c r="L2476" s="31" t="str">
        <f t="shared" si="137"/>
        <v>2.7 per 1000 households</v>
      </c>
      <c r="M2476" s="31">
        <f t="shared" si="138"/>
        <v>2.6799002912736603</v>
      </c>
      <c r="N2476" s="31">
        <f t="shared" si="136"/>
        <v>0</v>
      </c>
    </row>
    <row r="2477" spans="1:14" x14ac:dyDescent="0.45">
      <c r="A2477" s="31" t="str">
        <f t="shared" si="135"/>
        <v>E08000004_Rate of households assessed as threatened with homelessness (per 1000 households)_proportion</v>
      </c>
      <c r="B2477" s="31" t="s">
        <v>375</v>
      </c>
      <c r="C2477" s="31" t="s">
        <v>376</v>
      </c>
      <c r="D2477" s="31" t="s">
        <v>229</v>
      </c>
      <c r="E2477" s="31" t="s">
        <v>1849</v>
      </c>
      <c r="F2477" s="31" t="s">
        <v>73</v>
      </c>
      <c r="G2477" s="26" t="s">
        <v>77</v>
      </c>
      <c r="H2477" s="31" t="s">
        <v>1850</v>
      </c>
      <c r="I2477" s="31">
        <v>1.6161832387883976</v>
      </c>
      <c r="J2477" s="31">
        <f>INDEX('LA lookup'!H:H,MATCH('Known to services raw data'!B2477,'LA lookup'!G:G,0))</f>
        <v>59416</v>
      </c>
      <c r="K2477" s="31"/>
      <c r="L2477" s="31" t="str">
        <f t="shared" si="137"/>
        <v>1.6 per 1000 households</v>
      </c>
      <c r="M2477" s="31">
        <f t="shared" si="138"/>
        <v>1.6161832387883976</v>
      </c>
      <c r="N2477" s="31">
        <f t="shared" si="136"/>
        <v>0</v>
      </c>
    </row>
    <row r="2478" spans="1:14" x14ac:dyDescent="0.45">
      <c r="A2478" s="31" t="str">
        <f t="shared" si="135"/>
        <v>E08000005_Rate of households assessed as threatened with homelessness (per 1000 households)_proportion</v>
      </c>
      <c r="B2478" s="31" t="s">
        <v>391</v>
      </c>
      <c r="C2478" s="31" t="s">
        <v>392</v>
      </c>
      <c r="D2478" s="31" t="s">
        <v>229</v>
      </c>
      <c r="E2478" s="31" t="s">
        <v>1849</v>
      </c>
      <c r="F2478" s="31" t="s">
        <v>73</v>
      </c>
      <c r="G2478" s="26" t="s">
        <v>77</v>
      </c>
      <c r="H2478" s="31" t="s">
        <v>1850</v>
      </c>
      <c r="I2478" s="31">
        <v>1.7544052018114233</v>
      </c>
      <c r="J2478" s="31">
        <f>INDEX('LA lookup'!H:H,MATCH('Known to services raw data'!B2478,'LA lookup'!G:G,0))</f>
        <v>52689</v>
      </c>
      <c r="K2478" s="31"/>
      <c r="L2478" s="31" t="str">
        <f t="shared" si="137"/>
        <v>1.8 per 1000 households</v>
      </c>
      <c r="M2478" s="31">
        <f t="shared" si="138"/>
        <v>1.7544052018114233</v>
      </c>
      <c r="N2478" s="31">
        <f t="shared" si="136"/>
        <v>0</v>
      </c>
    </row>
    <row r="2479" spans="1:14" x14ac:dyDescent="0.45">
      <c r="A2479" s="31" t="str">
        <f t="shared" si="135"/>
        <v>E08000006_Rate of households assessed as threatened with homelessness (per 1000 households)_proportion</v>
      </c>
      <c r="B2479" s="31" t="s">
        <v>395</v>
      </c>
      <c r="C2479" s="31" t="s">
        <v>396</v>
      </c>
      <c r="D2479" s="31" t="s">
        <v>229</v>
      </c>
      <c r="E2479" s="31" t="s">
        <v>1849</v>
      </c>
      <c r="F2479" s="31" t="s">
        <v>73</v>
      </c>
      <c r="G2479" s="26" t="s">
        <v>77</v>
      </c>
      <c r="H2479" s="31" t="s">
        <v>1850</v>
      </c>
      <c r="I2479" s="31">
        <v>1.2856186819766828</v>
      </c>
      <c r="J2479" s="31">
        <f>INDEX('LA lookup'!H:H,MATCH('Known to services raw data'!B2479,'LA lookup'!G:G,0))</f>
        <v>56566</v>
      </c>
      <c r="K2479" s="31"/>
      <c r="L2479" s="31" t="str">
        <f t="shared" si="137"/>
        <v>1.3 per 1000 households</v>
      </c>
      <c r="M2479" s="31">
        <f t="shared" si="138"/>
        <v>1.2856186819766828</v>
      </c>
      <c r="N2479" s="31">
        <f t="shared" si="136"/>
        <v>0</v>
      </c>
    </row>
    <row r="2480" spans="1:14" x14ac:dyDescent="0.45">
      <c r="A2480" s="31" t="str">
        <f t="shared" si="135"/>
        <v>E08000007_Rate of households assessed as threatened with homelessness (per 1000 households)_proportion</v>
      </c>
      <c r="B2480" s="31" t="s">
        <v>420</v>
      </c>
      <c r="C2480" s="31" t="s">
        <v>421</v>
      </c>
      <c r="D2480" s="31" t="s">
        <v>229</v>
      </c>
      <c r="E2480" s="31" t="s">
        <v>1849</v>
      </c>
      <c r="F2480" s="31" t="s">
        <v>73</v>
      </c>
      <c r="G2480" s="26" t="s">
        <v>77</v>
      </c>
      <c r="H2480" s="31" t="s">
        <v>1850</v>
      </c>
      <c r="I2480" s="31">
        <v>1.0603446911548262</v>
      </c>
      <c r="J2480" s="31">
        <f>INDEX('LA lookup'!H:H,MATCH('Known to services raw data'!B2480,'LA lookup'!G:G,0))</f>
        <v>63141</v>
      </c>
      <c r="K2480" s="31"/>
      <c r="L2480" s="31" t="str">
        <f t="shared" si="137"/>
        <v>1.1 per 1000 households</v>
      </c>
      <c r="M2480" s="31">
        <f t="shared" si="138"/>
        <v>1.0603446911548262</v>
      </c>
      <c r="N2480" s="31">
        <f t="shared" si="136"/>
        <v>0</v>
      </c>
    </row>
    <row r="2481" spans="1:14" x14ac:dyDescent="0.45">
      <c r="A2481" s="31" t="str">
        <f t="shared" si="135"/>
        <v>E08000008_Rate of households assessed as threatened with homelessness (per 1000 households)_proportion</v>
      </c>
      <c r="B2481" s="31" t="s">
        <v>436</v>
      </c>
      <c r="C2481" s="31" t="s">
        <v>437</v>
      </c>
      <c r="D2481" s="31" t="s">
        <v>229</v>
      </c>
      <c r="E2481" s="31" t="s">
        <v>1849</v>
      </c>
      <c r="F2481" s="31" t="s">
        <v>73</v>
      </c>
      <c r="G2481" s="26" t="s">
        <v>77</v>
      </c>
      <c r="H2481" s="31" t="s">
        <v>1850</v>
      </c>
      <c r="I2481" s="31">
        <v>1.843947065475402</v>
      </c>
      <c r="J2481" s="31">
        <f>INDEX('LA lookup'!H:H,MATCH('Known to services raw data'!B2481,'LA lookup'!G:G,0))</f>
        <v>50223</v>
      </c>
      <c r="K2481" s="31"/>
      <c r="L2481" s="31" t="str">
        <f t="shared" si="137"/>
        <v>1.8 per 1000 households</v>
      </c>
      <c r="M2481" s="31">
        <f t="shared" si="138"/>
        <v>1.843947065475402</v>
      </c>
      <c r="N2481" s="31">
        <f t="shared" si="136"/>
        <v>0</v>
      </c>
    </row>
    <row r="2482" spans="1:14" x14ac:dyDescent="0.45">
      <c r="A2482" s="31" t="str">
        <f t="shared" si="135"/>
        <v>E08000009_Rate of households assessed as threatened with homelessness (per 1000 households)_proportion</v>
      </c>
      <c r="B2482" s="31" t="s">
        <v>442</v>
      </c>
      <c r="C2482" s="31" t="s">
        <v>443</v>
      </c>
      <c r="D2482" s="31" t="s">
        <v>229</v>
      </c>
      <c r="E2482" s="31" t="s">
        <v>1849</v>
      </c>
      <c r="F2482" s="31" t="s">
        <v>73</v>
      </c>
      <c r="G2482" s="26" t="s">
        <v>77</v>
      </c>
      <c r="H2482" s="31" t="s">
        <v>1850</v>
      </c>
      <c r="I2482" s="31">
        <v>2.1002191976347047</v>
      </c>
      <c r="J2482" s="31">
        <f>INDEX('LA lookup'!H:H,MATCH('Known to services raw data'!B2482,'LA lookup'!G:G,0))</f>
        <v>56087</v>
      </c>
      <c r="K2482" s="31"/>
      <c r="L2482" s="31" t="str">
        <f t="shared" si="137"/>
        <v>2.1 per 1000 households</v>
      </c>
      <c r="M2482" s="31">
        <f t="shared" si="138"/>
        <v>2.1002191976347047</v>
      </c>
      <c r="N2482" s="31">
        <f t="shared" si="136"/>
        <v>0</v>
      </c>
    </row>
    <row r="2483" spans="1:14" x14ac:dyDescent="0.45">
      <c r="A2483" s="31" t="str">
        <f t="shared" si="135"/>
        <v>E08000010_Rate of households assessed as threatened with homelessness (per 1000 households)_proportion</v>
      </c>
      <c r="B2483" s="31" t="s">
        <v>460</v>
      </c>
      <c r="C2483" s="31" t="s">
        <v>461</v>
      </c>
      <c r="D2483" s="31" t="s">
        <v>229</v>
      </c>
      <c r="E2483" s="31" t="s">
        <v>1849</v>
      </c>
      <c r="F2483" s="31" t="s">
        <v>73</v>
      </c>
      <c r="G2483" s="26" t="s">
        <v>77</v>
      </c>
      <c r="H2483" s="31" t="s">
        <v>1850</v>
      </c>
      <c r="I2483" s="31">
        <v>0</v>
      </c>
      <c r="J2483" s="31">
        <f>INDEX('LA lookup'!H:H,MATCH('Known to services raw data'!B2483,'LA lookup'!G:G,0))</f>
        <v>68388</v>
      </c>
      <c r="K2483" s="31"/>
      <c r="L2483" s="31" t="str">
        <f t="shared" si="137"/>
        <v>0 per 1000 households</v>
      </c>
      <c r="M2483" s="31">
        <f t="shared" si="138"/>
        <v>0</v>
      </c>
      <c r="N2483" s="31">
        <f t="shared" si="136"/>
        <v>0</v>
      </c>
    </row>
    <row r="2484" spans="1:14" x14ac:dyDescent="0.45">
      <c r="A2484" s="31" t="str">
        <f t="shared" si="135"/>
        <v>E08000016_Rate of households assessed as threatened with homelessness (per 1000 households)_proportion</v>
      </c>
      <c r="B2484" s="31" t="s">
        <v>236</v>
      </c>
      <c r="C2484" s="31" t="s">
        <v>237</v>
      </c>
      <c r="D2484" s="31" t="s">
        <v>229</v>
      </c>
      <c r="E2484" s="31" t="s">
        <v>1849</v>
      </c>
      <c r="F2484" s="31" t="s">
        <v>73</v>
      </c>
      <c r="G2484" s="26" t="s">
        <v>77</v>
      </c>
      <c r="H2484" s="31" t="s">
        <v>1850</v>
      </c>
      <c r="I2484" s="31">
        <v>1.0275889277293038</v>
      </c>
      <c r="J2484" s="31">
        <f>INDEX('LA lookup'!H:H,MATCH('Known to services raw data'!B2484,'LA lookup'!G:G,0))</f>
        <v>50727</v>
      </c>
      <c r="K2484" s="31"/>
      <c r="L2484" s="31" t="str">
        <f t="shared" si="137"/>
        <v>1 per 1000 households</v>
      </c>
      <c r="M2484" s="31">
        <f t="shared" si="138"/>
        <v>1.0275889277293038</v>
      </c>
      <c r="N2484" s="31">
        <f t="shared" si="136"/>
        <v>0</v>
      </c>
    </row>
    <row r="2485" spans="1:14" x14ac:dyDescent="0.45">
      <c r="A2485" s="31" t="str">
        <f t="shared" si="135"/>
        <v>E08000017_Rate of households assessed as threatened with homelessness (per 1000 households)_proportion</v>
      </c>
      <c r="B2485" s="31" t="s">
        <v>293</v>
      </c>
      <c r="C2485" s="31" t="s">
        <v>294</v>
      </c>
      <c r="D2485" s="31" t="s">
        <v>229</v>
      </c>
      <c r="E2485" s="31" t="s">
        <v>1849</v>
      </c>
      <c r="F2485" s="31" t="s">
        <v>73</v>
      </c>
      <c r="G2485" s="26" t="s">
        <v>77</v>
      </c>
      <c r="H2485" s="31" t="s">
        <v>1850</v>
      </c>
      <c r="I2485" s="31">
        <v>1.1353088730525234</v>
      </c>
      <c r="J2485" s="31">
        <f>INDEX('LA lookup'!H:H,MATCH('Known to services raw data'!B2485,'LA lookup'!G:G,0))</f>
        <v>66448</v>
      </c>
      <c r="K2485" s="31"/>
      <c r="L2485" s="31" t="str">
        <f t="shared" si="137"/>
        <v>1.1 per 1000 households</v>
      </c>
      <c r="M2485" s="31">
        <f t="shared" si="138"/>
        <v>1.1353088730525234</v>
      </c>
      <c r="N2485" s="31">
        <f t="shared" si="136"/>
        <v>0</v>
      </c>
    </row>
    <row r="2486" spans="1:14" x14ac:dyDescent="0.45">
      <c r="A2486" s="31" t="str">
        <f t="shared" si="135"/>
        <v>E08000018_Rate of households assessed as threatened with homelessness (per 1000 households)_proportion</v>
      </c>
      <c r="B2486" s="31" t="s">
        <v>393</v>
      </c>
      <c r="C2486" s="31" t="s">
        <v>394</v>
      </c>
      <c r="D2486" s="31" t="s">
        <v>229</v>
      </c>
      <c r="E2486" s="31" t="s">
        <v>1849</v>
      </c>
      <c r="F2486" s="31" t="s">
        <v>73</v>
      </c>
      <c r="G2486" s="26" t="s">
        <v>77</v>
      </c>
      <c r="H2486" s="31" t="s">
        <v>1850</v>
      </c>
      <c r="I2486" s="31">
        <v>1.2437810945273631</v>
      </c>
      <c r="J2486" s="31">
        <f>INDEX('LA lookup'!H:H,MATCH('Known to services raw data'!B2486,'LA lookup'!G:G,0))</f>
        <v>57196</v>
      </c>
      <c r="K2486" s="31"/>
      <c r="L2486" s="31" t="str">
        <f t="shared" si="137"/>
        <v>1.2 per 1000 households</v>
      </c>
      <c r="M2486" s="31">
        <f t="shared" si="138"/>
        <v>1.2437810945273631</v>
      </c>
      <c r="N2486" s="31">
        <f t="shared" si="136"/>
        <v>0</v>
      </c>
    </row>
    <row r="2487" spans="1:14" x14ac:dyDescent="0.45">
      <c r="A2487" s="31" t="str">
        <f t="shared" si="135"/>
        <v>E08000019_Rate of households assessed as threatened with homelessness (per 1000 households)_proportion</v>
      </c>
      <c r="B2487" s="31" t="s">
        <v>401</v>
      </c>
      <c r="C2487" s="31" t="s">
        <v>402</v>
      </c>
      <c r="D2487" s="31" t="s">
        <v>229</v>
      </c>
      <c r="E2487" s="31" t="s">
        <v>1849</v>
      </c>
      <c r="F2487" s="31" t="s">
        <v>73</v>
      </c>
      <c r="G2487" s="26" t="s">
        <v>77</v>
      </c>
      <c r="H2487" s="31" t="s">
        <v>1850</v>
      </c>
      <c r="I2487" s="31">
        <v>0.73778228415746505</v>
      </c>
      <c r="J2487" s="31">
        <f>INDEX('LA lookup'!H:H,MATCH('Known to services raw data'!B2487,'LA lookup'!G:G,0))</f>
        <v>117497</v>
      </c>
      <c r="K2487" s="31"/>
      <c r="L2487" s="31" t="str">
        <f t="shared" si="137"/>
        <v>0.7 per 1000 households</v>
      </c>
      <c r="M2487" s="31">
        <f t="shared" si="138"/>
        <v>0.73778228415746505</v>
      </c>
      <c r="N2487" s="31">
        <f t="shared" si="136"/>
        <v>0</v>
      </c>
    </row>
    <row r="2488" spans="1:14" x14ac:dyDescent="0.45">
      <c r="A2488" s="31" t="str">
        <f t="shared" si="135"/>
        <v>E08000032_Rate of households assessed as threatened with homelessness (per 1000 households)_proportion</v>
      </c>
      <c r="B2488" s="31" t="s">
        <v>259</v>
      </c>
      <c r="C2488" s="31" t="s">
        <v>260</v>
      </c>
      <c r="D2488" s="31" t="s">
        <v>229</v>
      </c>
      <c r="E2488" s="31" t="s">
        <v>1849</v>
      </c>
      <c r="F2488" s="31" t="s">
        <v>73</v>
      </c>
      <c r="G2488" s="26" t="s">
        <v>77</v>
      </c>
      <c r="H2488" s="31" t="s">
        <v>1850</v>
      </c>
      <c r="I2488" s="31">
        <v>1.6972316375818397</v>
      </c>
      <c r="J2488" s="31">
        <f>INDEX('LA lookup'!H:H,MATCH('Known to services raw data'!B2488,'LA lookup'!G:G,0))</f>
        <v>142005</v>
      </c>
      <c r="K2488" s="31"/>
      <c r="L2488" s="31" t="str">
        <f t="shared" si="137"/>
        <v>1.7 per 1000 households</v>
      </c>
      <c r="M2488" s="31">
        <f t="shared" si="138"/>
        <v>1.6972316375818397</v>
      </c>
      <c r="N2488" s="31">
        <f t="shared" si="136"/>
        <v>0</v>
      </c>
    </row>
    <row r="2489" spans="1:14" x14ac:dyDescent="0.45">
      <c r="A2489" s="31" t="str">
        <f t="shared" si="135"/>
        <v>E08000033_Rate of households assessed as threatened with homelessness (per 1000 households)_proportion</v>
      </c>
      <c r="B2489" s="31" t="s">
        <v>273</v>
      </c>
      <c r="C2489" s="31" t="s">
        <v>274</v>
      </c>
      <c r="D2489" s="31" t="s">
        <v>229</v>
      </c>
      <c r="E2489" s="31" t="s">
        <v>1849</v>
      </c>
      <c r="F2489" s="31" t="s">
        <v>73</v>
      </c>
      <c r="G2489" s="26" t="s">
        <v>77</v>
      </c>
      <c r="H2489" s="31" t="s">
        <v>1850</v>
      </c>
      <c r="I2489" s="31">
        <v>1.9883478539740231</v>
      </c>
      <c r="J2489" s="31">
        <f>INDEX('LA lookup'!H:H,MATCH('Known to services raw data'!B2489,'LA lookup'!G:G,0))</f>
        <v>46021</v>
      </c>
      <c r="K2489" s="31"/>
      <c r="L2489" s="31" t="str">
        <f t="shared" si="137"/>
        <v>2 per 1000 households</v>
      </c>
      <c r="M2489" s="31">
        <f t="shared" si="138"/>
        <v>1.9883478539740231</v>
      </c>
      <c r="N2489" s="31">
        <f t="shared" si="136"/>
        <v>0</v>
      </c>
    </row>
    <row r="2490" spans="1:14" x14ac:dyDescent="0.45">
      <c r="A2490" s="31" t="str">
        <f t="shared" si="135"/>
        <v>E08000034_Rate of households assessed as threatened with homelessness (per 1000 households)_proportion</v>
      </c>
      <c r="B2490" s="31" t="s">
        <v>331</v>
      </c>
      <c r="C2490" s="31" t="s">
        <v>332</v>
      </c>
      <c r="D2490" s="31" t="s">
        <v>229</v>
      </c>
      <c r="E2490" s="31" t="s">
        <v>1849</v>
      </c>
      <c r="F2490" s="31" t="s">
        <v>73</v>
      </c>
      <c r="G2490" s="26" t="s">
        <v>77</v>
      </c>
      <c r="H2490" s="31" t="s">
        <v>1850</v>
      </c>
      <c r="I2490" s="31">
        <v>1.9388863037071506</v>
      </c>
      <c r="J2490" s="31">
        <f>INDEX('LA lookup'!H:H,MATCH('Known to services raw data'!B2490,'LA lookup'!G:G,0))</f>
        <v>100174</v>
      </c>
      <c r="K2490" s="31"/>
      <c r="L2490" s="31" t="str">
        <f t="shared" si="137"/>
        <v>1.9 per 1000 households</v>
      </c>
      <c r="M2490" s="31">
        <f t="shared" si="138"/>
        <v>1.9388863037071506</v>
      </c>
      <c r="N2490" s="31">
        <f t="shared" si="136"/>
        <v>0</v>
      </c>
    </row>
    <row r="2491" spans="1:14" x14ac:dyDescent="0.45">
      <c r="A2491" s="31" t="str">
        <f t="shared" si="135"/>
        <v>E08000035_Rate of households assessed as threatened with homelessness (per 1000 households)_proportion</v>
      </c>
      <c r="B2491" s="31" t="s">
        <v>339</v>
      </c>
      <c r="C2491" s="31" t="s">
        <v>340</v>
      </c>
      <c r="D2491" s="31" t="s">
        <v>229</v>
      </c>
      <c r="E2491" s="31" t="s">
        <v>1849</v>
      </c>
      <c r="F2491" s="31" t="s">
        <v>73</v>
      </c>
      <c r="G2491" s="26" t="s">
        <v>77</v>
      </c>
      <c r="H2491" s="31" t="s">
        <v>1850</v>
      </c>
      <c r="I2491" s="31">
        <v>3.5841863896895405</v>
      </c>
      <c r="J2491" s="31">
        <f>INDEX('LA lookup'!H:H,MATCH('Known to services raw data'!B2491,'LA lookup'!G:G,0))</f>
        <v>168176</v>
      </c>
      <c r="K2491" s="31"/>
      <c r="L2491" s="31" t="str">
        <f t="shared" si="137"/>
        <v>3.6 per 1000 households</v>
      </c>
      <c r="M2491" s="31">
        <f t="shared" si="138"/>
        <v>3.5841863896895405</v>
      </c>
      <c r="N2491" s="31">
        <f t="shared" si="136"/>
        <v>0</v>
      </c>
    </row>
    <row r="2492" spans="1:14" x14ac:dyDescent="0.45">
      <c r="A2492" s="31" t="str">
        <f t="shared" si="135"/>
        <v>E08000036_Rate of households assessed as threatened with homelessness (per 1000 households)_proportion</v>
      </c>
      <c r="B2492" s="31" t="s">
        <v>444</v>
      </c>
      <c r="C2492" s="31" t="s">
        <v>445</v>
      </c>
      <c r="D2492" s="31" t="s">
        <v>229</v>
      </c>
      <c r="E2492" s="31" t="s">
        <v>1849</v>
      </c>
      <c r="F2492" s="31" t="s">
        <v>73</v>
      </c>
      <c r="G2492" s="26" t="s">
        <v>77</v>
      </c>
      <c r="H2492" s="31" t="s">
        <v>1850</v>
      </c>
      <c r="I2492" s="31">
        <v>1.2821118406402461</v>
      </c>
      <c r="J2492" s="31">
        <f>INDEX('LA lookup'!H:H,MATCH('Known to services raw data'!B2492,'LA lookup'!G:G,0))</f>
        <v>72893</v>
      </c>
      <c r="K2492" s="31"/>
      <c r="L2492" s="31" t="str">
        <f t="shared" si="137"/>
        <v>1.3 per 1000 households</v>
      </c>
      <c r="M2492" s="31">
        <f t="shared" si="138"/>
        <v>1.2821118406402461</v>
      </c>
      <c r="N2492" s="31">
        <f t="shared" si="136"/>
        <v>0</v>
      </c>
    </row>
    <row r="2493" spans="1:14" x14ac:dyDescent="0.45">
      <c r="A2493" s="31" t="str">
        <f t="shared" si="135"/>
        <v>E08000020_Rate of households assessed as threatened with homelessness (per 1000 households)_proportion</v>
      </c>
      <c r="B2493" s="31" t="s">
        <v>305</v>
      </c>
      <c r="C2493" s="31" t="s">
        <v>306</v>
      </c>
      <c r="D2493" s="31" t="s">
        <v>229</v>
      </c>
      <c r="E2493" s="31" t="s">
        <v>1849</v>
      </c>
      <c r="F2493" s="31" t="s">
        <v>73</v>
      </c>
      <c r="G2493" s="26" t="s">
        <v>77</v>
      </c>
      <c r="H2493" s="31" t="s">
        <v>1850</v>
      </c>
      <c r="I2493" s="31">
        <v>4.13</v>
      </c>
      <c r="J2493" s="31">
        <f>INDEX('LA lookup'!H:H,MATCH('Known to services raw data'!B2493,'LA lookup'!G:G,0))</f>
        <v>39605</v>
      </c>
      <c r="K2493" s="31"/>
      <c r="L2493" s="31" t="str">
        <f t="shared" si="137"/>
        <v>4.1 per 1000 households</v>
      </c>
      <c r="M2493" s="31">
        <f t="shared" si="138"/>
        <v>4.13</v>
      </c>
      <c r="N2493" s="31">
        <f t="shared" si="136"/>
        <v>0</v>
      </c>
    </row>
    <row r="2494" spans="1:14" x14ac:dyDescent="0.45">
      <c r="A2494" s="31" t="str">
        <f t="shared" si="135"/>
        <v>E08000021_Rate of households assessed as threatened with homelessness (per 1000 households)_proportion</v>
      </c>
      <c r="B2494" s="31" t="s">
        <v>357</v>
      </c>
      <c r="C2494" s="31" t="s">
        <v>358</v>
      </c>
      <c r="D2494" s="31" t="s">
        <v>229</v>
      </c>
      <c r="E2494" s="31" t="s">
        <v>1849</v>
      </c>
      <c r="F2494" s="31" t="s">
        <v>73</v>
      </c>
      <c r="G2494" s="26" t="s">
        <v>77</v>
      </c>
      <c r="H2494" s="31" t="s">
        <v>1850</v>
      </c>
      <c r="I2494" s="31">
        <v>1.3239976606667101</v>
      </c>
      <c r="J2494" s="31">
        <f>INDEX('LA lookup'!H:H,MATCH('Known to services raw data'!B2494,'LA lookup'!G:G,0))</f>
        <v>58056</v>
      </c>
      <c r="K2494" s="31"/>
      <c r="L2494" s="31" t="str">
        <f t="shared" si="137"/>
        <v>1.3 per 1000 households</v>
      </c>
      <c r="M2494" s="31">
        <f t="shared" si="138"/>
        <v>1.3239976606667101</v>
      </c>
      <c r="N2494" s="31">
        <f t="shared" si="136"/>
        <v>0</v>
      </c>
    </row>
    <row r="2495" spans="1:14" x14ac:dyDescent="0.45">
      <c r="A2495" s="31" t="str">
        <f t="shared" si="135"/>
        <v>E08000022_Rate of households assessed as threatened with homelessness (per 1000 households)_proportion</v>
      </c>
      <c r="B2495" s="31" t="s">
        <v>524</v>
      </c>
      <c r="C2495" s="31" t="s">
        <v>525</v>
      </c>
      <c r="D2495" s="31" t="s">
        <v>229</v>
      </c>
      <c r="E2495" s="31" t="s">
        <v>1849</v>
      </c>
      <c r="F2495" s="31" t="s">
        <v>73</v>
      </c>
      <c r="G2495" s="26" t="s">
        <v>77</v>
      </c>
      <c r="H2495" s="31" t="s">
        <v>1850</v>
      </c>
      <c r="I2495" s="31">
        <v>1.1759221984448163</v>
      </c>
      <c r="J2495" s="31">
        <f>INDEX('LA lookup'!H:H,MATCH('Known to services raw data'!B2495,'LA lookup'!G:G,0))</f>
        <v>41360</v>
      </c>
      <c r="K2495" s="31"/>
      <c r="L2495" s="31" t="str">
        <f t="shared" si="137"/>
        <v>1.2 per 1000 households</v>
      </c>
      <c r="M2495" s="31">
        <f t="shared" si="138"/>
        <v>1.1759221984448163</v>
      </c>
      <c r="N2495" s="31">
        <f t="shared" si="136"/>
        <v>0</v>
      </c>
    </row>
    <row r="2496" spans="1:14" x14ac:dyDescent="0.45">
      <c r="A2496" s="31" t="str">
        <f t="shared" si="135"/>
        <v>E08000023_Rate of households assessed as threatened with homelessness (per 1000 households)_proportion</v>
      </c>
      <c r="B2496" s="31" t="s">
        <v>410</v>
      </c>
      <c r="C2496" s="31" t="s">
        <v>411</v>
      </c>
      <c r="D2496" s="31" t="s">
        <v>229</v>
      </c>
      <c r="E2496" s="31" t="s">
        <v>1849</v>
      </c>
      <c r="F2496" s="31" t="s">
        <v>73</v>
      </c>
      <c r="G2496" s="26" t="s">
        <v>77</v>
      </c>
      <c r="H2496" s="31" t="s">
        <v>1850</v>
      </c>
      <c r="I2496" s="31">
        <v>3.1002810535160665</v>
      </c>
      <c r="J2496" s="31">
        <f>INDEX('LA lookup'!H:H,MATCH('Known to services raw data'!B2496,'LA lookup'!G:G,0))</f>
        <v>29920</v>
      </c>
      <c r="K2496" s="31"/>
      <c r="L2496" s="31" t="str">
        <f t="shared" si="137"/>
        <v>3.1 per 1000 households</v>
      </c>
      <c r="M2496" s="31">
        <f t="shared" si="138"/>
        <v>3.1002810535160665</v>
      </c>
      <c r="N2496" s="31">
        <f t="shared" si="136"/>
        <v>0</v>
      </c>
    </row>
    <row r="2497" spans="1:14" x14ac:dyDescent="0.45">
      <c r="A2497" s="31" t="str">
        <f t="shared" si="135"/>
        <v>E08000024_Rate of households assessed as threatened with homelessness (per 1000 households)_proportion</v>
      </c>
      <c r="B2497" s="31" t="s">
        <v>428</v>
      </c>
      <c r="C2497" s="31" t="s">
        <v>429</v>
      </c>
      <c r="D2497" s="31" t="s">
        <v>229</v>
      </c>
      <c r="E2497" s="31" t="s">
        <v>1849</v>
      </c>
      <c r="F2497" s="31" t="s">
        <v>73</v>
      </c>
      <c r="G2497" s="26" t="s">
        <v>77</v>
      </c>
      <c r="H2497" s="31" t="s">
        <v>1850</v>
      </c>
      <c r="I2497" s="31">
        <v>0.86125579297051225</v>
      </c>
      <c r="J2497" s="31">
        <f>INDEX('LA lookup'!H:H,MATCH('Known to services raw data'!B2497,'LA lookup'!G:G,0))</f>
        <v>54563</v>
      </c>
      <c r="K2497" s="31"/>
      <c r="L2497" s="31" t="str">
        <f t="shared" si="137"/>
        <v>0.9 per 1000 households</v>
      </c>
      <c r="M2497" s="31">
        <f t="shared" si="138"/>
        <v>0.86125579297051225</v>
      </c>
      <c r="N2497" s="31">
        <f t="shared" si="136"/>
        <v>0</v>
      </c>
    </row>
    <row r="2498" spans="1:14" x14ac:dyDescent="0.45">
      <c r="A2498" s="31" t="str">
        <f t="shared" si="135"/>
        <v>E06000053_Rate of households assessed as threatened with homelessness (per 1000 households)_proportion</v>
      </c>
      <c r="B2498" s="31" t="s">
        <v>550</v>
      </c>
      <c r="C2498" s="31" t="s">
        <v>736</v>
      </c>
      <c r="D2498" s="31" t="s">
        <v>229</v>
      </c>
      <c r="E2498" s="31" t="s">
        <v>1849</v>
      </c>
      <c r="F2498" s="31" t="s">
        <v>73</v>
      </c>
      <c r="G2498" s="26" t="s">
        <v>77</v>
      </c>
      <c r="H2498" s="31" t="s">
        <v>1850</v>
      </c>
      <c r="I2498" s="31">
        <v>0</v>
      </c>
      <c r="J2498" s="31">
        <f>INDEX('LA lookup'!H:H,MATCH('Known to services raw data'!B2498,'LA lookup'!G:G,0))</f>
        <v>368</v>
      </c>
      <c r="K2498" s="31"/>
      <c r="L2498" s="31" t="str">
        <f t="shared" si="137"/>
        <v>0 per 1000 households</v>
      </c>
      <c r="M2498" s="31">
        <f t="shared" si="138"/>
        <v>0</v>
      </c>
      <c r="N2498" s="31">
        <f t="shared" si="136"/>
        <v>1</v>
      </c>
    </row>
    <row r="2499" spans="1:14" x14ac:dyDescent="0.45">
      <c r="A2499" s="31" t="str">
        <f t="shared" si="135"/>
        <v>E06000022_Rate of households assessed as threatened with homelessness (per 1000 households)_proportion</v>
      </c>
      <c r="B2499" s="31" t="s">
        <v>238</v>
      </c>
      <c r="C2499" s="31" t="s">
        <v>239</v>
      </c>
      <c r="D2499" s="31" t="s">
        <v>229</v>
      </c>
      <c r="E2499" s="31" t="s">
        <v>1849</v>
      </c>
      <c r="F2499" s="31" t="s">
        <v>73</v>
      </c>
      <c r="G2499" s="26" t="s">
        <v>77</v>
      </c>
      <c r="H2499" s="31" t="s">
        <v>1850</v>
      </c>
      <c r="I2499" s="31">
        <v>0.65687789799072638</v>
      </c>
      <c r="J2499" s="31">
        <f>INDEX('LA lookup'!H:H,MATCH('Known to services raw data'!B2499,'LA lookup'!G:G,0))</f>
        <v>35946</v>
      </c>
      <c r="K2499" s="31"/>
      <c r="L2499" s="31" t="str">
        <f t="shared" si="137"/>
        <v>0.7 per 1000 households</v>
      </c>
      <c r="M2499" s="31">
        <f t="shared" si="138"/>
        <v>0.65687789799072638</v>
      </c>
      <c r="N2499" s="31">
        <f t="shared" si="136"/>
        <v>0</v>
      </c>
    </row>
    <row r="2500" spans="1:14" x14ac:dyDescent="0.45">
      <c r="A2500" s="31" t="str">
        <f t="shared" si="135"/>
        <v>E06000023_Rate of households assessed as threatened with homelessness (per 1000 households)_proportion</v>
      </c>
      <c r="B2500" s="31" t="s">
        <v>265</v>
      </c>
      <c r="C2500" s="31" t="s">
        <v>1851</v>
      </c>
      <c r="D2500" s="31" t="s">
        <v>229</v>
      </c>
      <c r="E2500" s="31" t="s">
        <v>1849</v>
      </c>
      <c r="F2500" s="31" t="s">
        <v>73</v>
      </c>
      <c r="G2500" s="26" t="s">
        <v>77</v>
      </c>
      <c r="H2500" s="31" t="s">
        <v>1850</v>
      </c>
      <c r="I2500" s="31">
        <v>0.55841308223529174</v>
      </c>
      <c r="J2500" s="31">
        <f>INDEX('LA lookup'!H:H,MATCH('Known to services raw data'!B2500,'LA lookup'!G:G,0))</f>
        <v>94016</v>
      </c>
      <c r="K2500" s="31"/>
      <c r="L2500" s="31" t="str">
        <f t="shared" si="137"/>
        <v>0.6 per 1000 households</v>
      </c>
      <c r="M2500" s="31">
        <f t="shared" si="138"/>
        <v>0.55841308223529174</v>
      </c>
      <c r="N2500" s="31">
        <f t="shared" si="136"/>
        <v>0</v>
      </c>
    </row>
    <row r="2501" spans="1:14" x14ac:dyDescent="0.45">
      <c r="A2501" s="31" t="str">
        <f t="shared" si="135"/>
        <v>E06000024_Rate of households assessed as threatened with homelessness (per 1000 households)_proportion</v>
      </c>
      <c r="B2501" s="31" t="s">
        <v>367</v>
      </c>
      <c r="C2501" s="31" t="s">
        <v>368</v>
      </c>
      <c r="D2501" s="31" t="s">
        <v>229</v>
      </c>
      <c r="E2501" s="31" t="s">
        <v>1849</v>
      </c>
      <c r="F2501" s="31" t="s">
        <v>73</v>
      </c>
      <c r="G2501" s="26" t="s">
        <v>77</v>
      </c>
      <c r="H2501" s="31" t="s">
        <v>1850</v>
      </c>
      <c r="I2501" s="31">
        <v>1.8807205249299954</v>
      </c>
      <c r="J2501" s="31">
        <f>INDEX('LA lookup'!H:H,MATCH('Known to services raw data'!B2501,'LA lookup'!G:G,0))</f>
        <v>43435</v>
      </c>
      <c r="K2501" s="31"/>
      <c r="L2501" s="31" t="str">
        <f t="shared" si="137"/>
        <v>1.9 per 1000 households</v>
      </c>
      <c r="M2501" s="31">
        <f t="shared" si="138"/>
        <v>1.8807205249299954</v>
      </c>
      <c r="N2501" s="31">
        <f t="shared" si="136"/>
        <v>0</v>
      </c>
    </row>
    <row r="2502" spans="1:14" x14ac:dyDescent="0.45">
      <c r="A2502" s="31" t="str">
        <f t="shared" si="135"/>
        <v>E06000025_Rate of households assessed as threatened with homelessness (per 1000 households)_proportion</v>
      </c>
      <c r="B2502" s="31" t="s">
        <v>408</v>
      </c>
      <c r="C2502" s="31" t="s">
        <v>409</v>
      </c>
      <c r="D2502" s="31" t="s">
        <v>229</v>
      </c>
      <c r="E2502" s="31" t="s">
        <v>1849</v>
      </c>
      <c r="F2502" s="31" t="s">
        <v>73</v>
      </c>
      <c r="G2502" s="26" t="s">
        <v>77</v>
      </c>
      <c r="H2502" s="31" t="s">
        <v>1850</v>
      </c>
      <c r="I2502" s="31">
        <v>1.7145343034811016</v>
      </c>
      <c r="J2502" s="31">
        <f>INDEX('LA lookup'!H:H,MATCH('Known to services raw data'!B2502,'LA lookup'!G:G,0))</f>
        <v>58867</v>
      </c>
      <c r="K2502" s="31"/>
      <c r="L2502" s="31" t="str">
        <f t="shared" si="137"/>
        <v>1.7 per 1000 households</v>
      </c>
      <c r="M2502" s="31">
        <f t="shared" si="138"/>
        <v>1.7145343034811016</v>
      </c>
      <c r="N2502" s="31">
        <f t="shared" si="136"/>
        <v>0</v>
      </c>
    </row>
    <row r="2503" spans="1:14" x14ac:dyDescent="0.45">
      <c r="A2503" s="31" t="str">
        <f t="shared" ref="A2503:A2566" si="139">CONCATENATE(B2503,"_",G2503,"_",H2503)</f>
        <v>E06000001_Rate of households assessed as threatened with homelessness (per 1000 households)_proportion</v>
      </c>
      <c r="B2503" s="31" t="s">
        <v>313</v>
      </c>
      <c r="C2503" s="31" t="s">
        <v>314</v>
      </c>
      <c r="D2503" s="31" t="s">
        <v>229</v>
      </c>
      <c r="E2503" s="31" t="s">
        <v>1849</v>
      </c>
      <c r="F2503" s="31" t="s">
        <v>73</v>
      </c>
      <c r="G2503" s="26" t="s">
        <v>77</v>
      </c>
      <c r="H2503" s="31" t="s">
        <v>1850</v>
      </c>
      <c r="I2503" s="31">
        <v>1.4842833544803811</v>
      </c>
      <c r="J2503" s="31">
        <f>INDEX('LA lookup'!H:H,MATCH('Known to services raw data'!B2503,'LA lookup'!G:G,0))</f>
        <v>20006</v>
      </c>
      <c r="K2503" s="31"/>
      <c r="L2503" s="31" t="str">
        <f t="shared" si="137"/>
        <v>1.5 per 1000 households</v>
      </c>
      <c r="M2503" s="31">
        <f t="shared" si="138"/>
        <v>1.4842833544803811</v>
      </c>
      <c r="N2503" s="31">
        <f t="shared" si="136"/>
        <v>0</v>
      </c>
    </row>
    <row r="2504" spans="1:14" x14ac:dyDescent="0.45">
      <c r="A2504" s="31" t="str">
        <f t="shared" si="139"/>
        <v>E06000002_Rate of households assessed as threatened with homelessness (per 1000 households)_proportion</v>
      </c>
      <c r="B2504" s="31" t="s">
        <v>511</v>
      </c>
      <c r="C2504" s="31" t="s">
        <v>725</v>
      </c>
      <c r="D2504" s="31" t="s">
        <v>229</v>
      </c>
      <c r="E2504" s="31" t="s">
        <v>1849</v>
      </c>
      <c r="F2504" s="31" t="s">
        <v>73</v>
      </c>
      <c r="G2504" s="26" t="s">
        <v>77</v>
      </c>
      <c r="H2504" s="31" t="s">
        <v>1850</v>
      </c>
      <c r="I2504" s="31">
        <v>3.4354073660714284</v>
      </c>
      <c r="J2504" s="31">
        <f>INDEX('LA lookup'!H:H,MATCH('Known to services raw data'!B2504,'LA lookup'!G:G,0))</f>
        <v>32513</v>
      </c>
      <c r="K2504" s="31"/>
      <c r="L2504" s="31" t="str">
        <f t="shared" si="137"/>
        <v>3.4 per 1000 households</v>
      </c>
      <c r="M2504" s="31">
        <f t="shared" si="138"/>
        <v>3.4354073660714284</v>
      </c>
      <c r="N2504" s="31">
        <f t="shared" ref="N2504:N2567" si="140">IF(OR(C2504="City of London",C2504="Isles of Scilly"),1,0)</f>
        <v>0</v>
      </c>
    </row>
    <row r="2505" spans="1:14" x14ac:dyDescent="0.45">
      <c r="A2505" s="31" t="str">
        <f t="shared" si="139"/>
        <v>E06000003_Rate of households assessed as threatened with homelessness (per 1000 households)_proportion</v>
      </c>
      <c r="B2505" s="31" t="s">
        <v>387</v>
      </c>
      <c r="C2505" s="31" t="s">
        <v>388</v>
      </c>
      <c r="D2505" s="31" t="s">
        <v>229</v>
      </c>
      <c r="E2505" s="31" t="s">
        <v>1849</v>
      </c>
      <c r="F2505" s="31" t="s">
        <v>73</v>
      </c>
      <c r="G2505" s="26" t="s">
        <v>77</v>
      </c>
      <c r="H2505" s="31" t="s">
        <v>1850</v>
      </c>
      <c r="I2505" s="31">
        <v>0.59984112316197336</v>
      </c>
      <c r="J2505" s="31">
        <f>INDEX('LA lookup'!H:H,MATCH('Known to services raw data'!B2505,'LA lookup'!G:G,0))</f>
        <v>27626</v>
      </c>
      <c r="K2505" s="31"/>
      <c r="L2505" s="31" t="str">
        <f t="shared" si="137"/>
        <v>0.6 per 1000 households</v>
      </c>
      <c r="M2505" s="31">
        <f t="shared" si="138"/>
        <v>0.59984112316197336</v>
      </c>
      <c r="N2505" s="31">
        <f t="shared" si="140"/>
        <v>0</v>
      </c>
    </row>
    <row r="2506" spans="1:14" x14ac:dyDescent="0.45">
      <c r="A2506" s="31" t="str">
        <f t="shared" si="139"/>
        <v>E06000004_Rate of households assessed as threatened with homelessness (per 1000 households)_proportion</v>
      </c>
      <c r="B2506" s="31" t="s">
        <v>422</v>
      </c>
      <c r="C2506" s="31" t="s">
        <v>423</v>
      </c>
      <c r="D2506" s="31" t="s">
        <v>229</v>
      </c>
      <c r="E2506" s="31" t="s">
        <v>1849</v>
      </c>
      <c r="F2506" s="31" t="s">
        <v>73</v>
      </c>
      <c r="G2506" s="26" t="s">
        <v>77</v>
      </c>
      <c r="H2506" s="31" t="s">
        <v>1850</v>
      </c>
      <c r="I2506" s="31">
        <v>4.2532565889124507</v>
      </c>
      <c r="J2506" s="31">
        <f>INDEX('LA lookup'!H:H,MATCH('Known to services raw data'!B2506,'LA lookup'!G:G,0))</f>
        <v>43521</v>
      </c>
      <c r="K2506" s="31"/>
      <c r="L2506" s="31" t="str">
        <f t="shared" si="137"/>
        <v>4.3 per 1000 households</v>
      </c>
      <c r="M2506" s="31">
        <f t="shared" si="138"/>
        <v>4.2532565889124507</v>
      </c>
      <c r="N2506" s="31">
        <f t="shared" si="140"/>
        <v>0</v>
      </c>
    </row>
    <row r="2507" spans="1:14" x14ac:dyDescent="0.45">
      <c r="A2507" s="31" t="str">
        <f t="shared" si="139"/>
        <v>E06000010_Rate of households assessed as threatened with homelessness (per 1000 households)_proportion</v>
      </c>
      <c r="B2507" s="31" t="s">
        <v>329</v>
      </c>
      <c r="C2507" s="31" t="s">
        <v>1852</v>
      </c>
      <c r="D2507" s="31" t="s">
        <v>229</v>
      </c>
      <c r="E2507" s="31" t="s">
        <v>1849</v>
      </c>
      <c r="F2507" s="31" t="s">
        <v>73</v>
      </c>
      <c r="G2507" s="26" t="s">
        <v>77</v>
      </c>
      <c r="H2507" s="31" t="s">
        <v>1850</v>
      </c>
      <c r="I2507" s="31">
        <v>2.5520047707580593</v>
      </c>
      <c r="J2507" s="31">
        <f>INDEX('LA lookup'!H:H,MATCH('Known to services raw data'!B2507,'LA lookup'!G:G,0))</f>
        <v>57023</v>
      </c>
      <c r="K2507" s="31"/>
      <c r="L2507" s="31" t="str">
        <f t="shared" si="137"/>
        <v>2.6 per 1000 households</v>
      </c>
      <c r="M2507" s="31">
        <f t="shared" si="138"/>
        <v>2.5520047707580593</v>
      </c>
      <c r="N2507" s="31">
        <f t="shared" si="140"/>
        <v>0</v>
      </c>
    </row>
    <row r="2508" spans="1:14" x14ac:dyDescent="0.45">
      <c r="A2508" s="31" t="str">
        <f t="shared" si="139"/>
        <v>E06000011_Rate of households assessed as threatened with homelessness (per 1000 households)_proportion</v>
      </c>
      <c r="B2508" s="31" t="s">
        <v>514</v>
      </c>
      <c r="C2508" s="31" t="s">
        <v>594</v>
      </c>
      <c r="D2508" s="31" t="s">
        <v>229</v>
      </c>
      <c r="E2508" s="31" t="s">
        <v>1849</v>
      </c>
      <c r="F2508" s="31" t="s">
        <v>73</v>
      </c>
      <c r="G2508" s="26" t="s">
        <v>77</v>
      </c>
      <c r="H2508" s="31" t="s">
        <v>1850</v>
      </c>
      <c r="I2508" s="31">
        <v>0.62376264475361376</v>
      </c>
      <c r="J2508" s="31">
        <f>INDEX('LA lookup'!H:H,MATCH('Known to services raw data'!B2508,'LA lookup'!G:G,0))</f>
        <v>62942</v>
      </c>
      <c r="K2508" s="31"/>
      <c r="L2508" s="31" t="str">
        <f t="shared" si="137"/>
        <v>0.6 per 1000 households</v>
      </c>
      <c r="M2508" s="31">
        <f t="shared" si="138"/>
        <v>0.62376264475361376</v>
      </c>
      <c r="N2508" s="31">
        <f t="shared" si="140"/>
        <v>0</v>
      </c>
    </row>
    <row r="2509" spans="1:14" x14ac:dyDescent="0.45">
      <c r="A2509" s="31" t="str">
        <f t="shared" si="139"/>
        <v>E06000012_Rate of households assessed as threatened with homelessness (per 1000 households)_proportion</v>
      </c>
      <c r="B2509" s="31" t="s">
        <v>363</v>
      </c>
      <c r="C2509" s="31" t="s">
        <v>364</v>
      </c>
      <c r="D2509" s="31" t="s">
        <v>229</v>
      </c>
      <c r="E2509" s="31" t="s">
        <v>1849</v>
      </c>
      <c r="F2509" s="31" t="s">
        <v>73</v>
      </c>
      <c r="G2509" s="26" t="s">
        <v>77</v>
      </c>
      <c r="H2509" s="31" t="s">
        <v>1850</v>
      </c>
      <c r="I2509" s="31">
        <v>1.5284244491303547</v>
      </c>
      <c r="J2509" s="31">
        <f>INDEX('LA lookup'!H:H,MATCH('Known to services raw data'!B2509,'LA lookup'!G:G,0))</f>
        <v>34503</v>
      </c>
      <c r="K2509" s="31"/>
      <c r="L2509" s="31" t="str">
        <f t="shared" si="137"/>
        <v>1.5 per 1000 households</v>
      </c>
      <c r="M2509" s="31">
        <f t="shared" si="138"/>
        <v>1.5284244491303547</v>
      </c>
      <c r="N2509" s="31">
        <f t="shared" si="140"/>
        <v>0</v>
      </c>
    </row>
    <row r="2510" spans="1:14" x14ac:dyDescent="0.45">
      <c r="A2510" s="31" t="str">
        <f t="shared" si="139"/>
        <v>E06000013_Rate of households assessed as threatened with homelessness (per 1000 households)_proportion</v>
      </c>
      <c r="B2510" s="31" t="s">
        <v>365</v>
      </c>
      <c r="C2510" s="31" t="s">
        <v>366</v>
      </c>
      <c r="D2510" s="31" t="s">
        <v>229</v>
      </c>
      <c r="E2510" s="31" t="s">
        <v>1849</v>
      </c>
      <c r="F2510" s="31" t="s">
        <v>73</v>
      </c>
      <c r="G2510" s="26" t="s">
        <v>77</v>
      </c>
      <c r="H2510" s="31" t="s">
        <v>1850</v>
      </c>
      <c r="I2510" s="31">
        <v>0.39537547036047338</v>
      </c>
      <c r="J2510" s="31">
        <f>INDEX('LA lookup'!H:H,MATCH('Known to services raw data'!B2510,'LA lookup'!G:G,0))</f>
        <v>35714</v>
      </c>
      <c r="K2510" s="31"/>
      <c r="L2510" s="31" t="str">
        <f t="shared" si="137"/>
        <v>0.4 per 1000 households</v>
      </c>
      <c r="M2510" s="31">
        <f t="shared" si="138"/>
        <v>0.39537547036047338</v>
      </c>
      <c r="N2510" s="31">
        <f t="shared" si="140"/>
        <v>0</v>
      </c>
    </row>
    <row r="2511" spans="1:14" x14ac:dyDescent="0.45">
      <c r="A2511" s="31" t="str">
        <f t="shared" si="139"/>
        <v>E10000023_Rate of households assessed as threatened with homelessness (per 1000 households)_proportion</v>
      </c>
      <c r="B2511" s="31" t="s">
        <v>369</v>
      </c>
      <c r="C2511" s="31" t="s">
        <v>370</v>
      </c>
      <c r="D2511" s="31" t="s">
        <v>229</v>
      </c>
      <c r="E2511" s="31" t="s">
        <v>1849</v>
      </c>
      <c r="F2511" s="31" t="s">
        <v>73</v>
      </c>
      <c r="G2511" s="26" t="s">
        <v>77</v>
      </c>
      <c r="H2511" s="31" t="s">
        <v>1850</v>
      </c>
      <c r="I2511" s="31">
        <v>0.9179562651444203</v>
      </c>
      <c r="J2511" s="31">
        <f>INDEX('LA lookup'!H:H,MATCH('Known to services raw data'!B2511,'LA lookup'!G:G,0))</f>
        <v>117499</v>
      </c>
      <c r="K2511" s="31"/>
      <c r="L2511" s="31" t="str">
        <f t="shared" si="137"/>
        <v>0.9 per 1000 households</v>
      </c>
      <c r="M2511" s="31">
        <f t="shared" si="138"/>
        <v>0.9179562651444203</v>
      </c>
      <c r="N2511" s="31">
        <f t="shared" si="140"/>
        <v>0</v>
      </c>
    </row>
    <row r="2512" spans="1:14" x14ac:dyDescent="0.45">
      <c r="A2512" s="31" t="str">
        <f t="shared" si="139"/>
        <v>E06000014_Rate of households assessed as threatened with homelessness (per 1000 households)_proportion</v>
      </c>
      <c r="B2512" s="31" t="s">
        <v>472</v>
      </c>
      <c r="C2512" s="31" t="s">
        <v>473</v>
      </c>
      <c r="D2512" s="31" t="s">
        <v>229</v>
      </c>
      <c r="E2512" s="31" t="s">
        <v>1849</v>
      </c>
      <c r="F2512" s="31" t="s">
        <v>73</v>
      </c>
      <c r="G2512" s="26" t="s">
        <v>77</v>
      </c>
      <c r="H2512" s="31" t="s">
        <v>1850</v>
      </c>
      <c r="I2512" s="31">
        <v>1.9342802531732499</v>
      </c>
      <c r="J2512" s="31">
        <f>INDEX('LA lookup'!H:H,MATCH('Known to services raw data'!B2512,'LA lookup'!G:G,0))</f>
        <v>36572</v>
      </c>
      <c r="K2512" s="31"/>
      <c r="L2512" s="31" t="str">
        <f t="shared" si="137"/>
        <v>1.9 per 1000 households</v>
      </c>
      <c r="M2512" s="31">
        <f t="shared" si="138"/>
        <v>1.9342802531732499</v>
      </c>
      <c r="N2512" s="31">
        <f t="shared" si="140"/>
        <v>0</v>
      </c>
    </row>
    <row r="2513" spans="1:14" x14ac:dyDescent="0.45">
      <c r="A2513" s="31" t="str">
        <f t="shared" si="139"/>
        <v>E06000032_Rate of households assessed as threatened with homelessness (per 1000 households)_proportion</v>
      </c>
      <c r="B2513" s="31" t="s">
        <v>564</v>
      </c>
      <c r="C2513" s="31" t="s">
        <v>724</v>
      </c>
      <c r="D2513" s="31" t="s">
        <v>229</v>
      </c>
      <c r="E2513" s="31" t="s">
        <v>1849</v>
      </c>
      <c r="F2513" s="31" t="s">
        <v>73</v>
      </c>
      <c r="G2513" s="26" t="s">
        <v>77</v>
      </c>
      <c r="H2513" s="31" t="s">
        <v>1850</v>
      </c>
      <c r="I2513" s="31">
        <v>2.2929170164513661</v>
      </c>
      <c r="J2513" s="31">
        <f>INDEX('LA lookup'!H:H,MATCH('Known to services raw data'!B2513,'LA lookup'!G:G,0))</f>
        <v>57375</v>
      </c>
      <c r="K2513" s="31"/>
      <c r="L2513" s="31" t="str">
        <f t="shared" si="137"/>
        <v>2.3 per 1000 households</v>
      </c>
      <c r="M2513" s="31">
        <f t="shared" si="138"/>
        <v>2.2929170164513661</v>
      </c>
      <c r="N2513" s="31">
        <f t="shared" si="140"/>
        <v>0</v>
      </c>
    </row>
    <row r="2514" spans="1:14" x14ac:dyDescent="0.45">
      <c r="A2514" s="31" t="str">
        <f t="shared" si="139"/>
        <v>E06000055_Rate of households assessed as threatened with homelessness (per 1000 households)_proportion</v>
      </c>
      <c r="B2514" s="31" t="s">
        <v>240</v>
      </c>
      <c r="C2514" s="31" t="s">
        <v>1853</v>
      </c>
      <c r="D2514" s="31" t="s">
        <v>229</v>
      </c>
      <c r="E2514" s="31" t="s">
        <v>1849</v>
      </c>
      <c r="F2514" s="31" t="s">
        <v>73</v>
      </c>
      <c r="G2514" s="26" t="s">
        <v>77</v>
      </c>
      <c r="H2514" s="31" t="s">
        <v>1850</v>
      </c>
      <c r="I2514" s="31">
        <v>1.4563786584511973</v>
      </c>
      <c r="J2514" s="31">
        <f>INDEX('LA lookup'!H:H,MATCH('Known to services raw data'!B2514,'LA lookup'!G:G,0))</f>
        <v>40088</v>
      </c>
      <c r="K2514" s="31"/>
      <c r="L2514" s="31" t="str">
        <f t="shared" si="137"/>
        <v>1.5 per 1000 households</v>
      </c>
      <c r="M2514" s="31">
        <f t="shared" si="138"/>
        <v>1.4563786584511973</v>
      </c>
      <c r="N2514" s="31">
        <f t="shared" si="140"/>
        <v>0</v>
      </c>
    </row>
    <row r="2515" spans="1:14" x14ac:dyDescent="0.45">
      <c r="A2515" s="31" t="str">
        <f t="shared" si="139"/>
        <v>E06000056_Rate of households assessed as threatened with homelessness (per 1000 households)_proportion</v>
      </c>
      <c r="B2515" s="31" t="s">
        <v>279</v>
      </c>
      <c r="C2515" s="31" t="s">
        <v>280</v>
      </c>
      <c r="D2515" s="31" t="s">
        <v>229</v>
      </c>
      <c r="E2515" s="31" t="s">
        <v>1849</v>
      </c>
      <c r="F2515" s="31" t="s">
        <v>73</v>
      </c>
      <c r="G2515" s="26" t="s">
        <v>77</v>
      </c>
      <c r="H2515" s="31" t="s">
        <v>1850</v>
      </c>
      <c r="I2515" s="31">
        <v>1.1334416023819189</v>
      </c>
      <c r="J2515" s="31">
        <f>INDEX('LA lookup'!H:H,MATCH('Known to services raw data'!B2515,'LA lookup'!G:G,0))</f>
        <v>62515</v>
      </c>
      <c r="K2515" s="31"/>
      <c r="L2515" s="31" t="str">
        <f t="shared" si="137"/>
        <v>1.1 per 1000 households</v>
      </c>
      <c r="M2515" s="31">
        <f t="shared" si="138"/>
        <v>1.1334416023819189</v>
      </c>
      <c r="N2515" s="31">
        <f t="shared" si="140"/>
        <v>0</v>
      </c>
    </row>
    <row r="2516" spans="1:14" x14ac:dyDescent="0.45">
      <c r="A2516" s="31" t="str">
        <f t="shared" si="139"/>
        <v>E10000002_Rate of households assessed as threatened with homelessness (per 1000 households)_proportion</v>
      </c>
      <c r="B2516" s="31" t="s">
        <v>269</v>
      </c>
      <c r="C2516" s="31" t="s">
        <v>270</v>
      </c>
      <c r="D2516" s="31" t="s">
        <v>229</v>
      </c>
      <c r="E2516" s="31" t="s">
        <v>1849</v>
      </c>
      <c r="F2516" s="31" t="s">
        <v>73</v>
      </c>
      <c r="G2516" s="26" t="s">
        <v>77</v>
      </c>
      <c r="H2516" s="31" t="s">
        <v>1850</v>
      </c>
      <c r="I2516" s="31">
        <v>1.7609051329691356</v>
      </c>
      <c r="J2516" s="31">
        <f>INDEX('LA lookup'!H:H,MATCH('Known to services raw data'!B2516,'LA lookup'!G:G,0))</f>
        <v>124321</v>
      </c>
      <c r="K2516" s="31"/>
      <c r="L2516" s="31" t="str">
        <f t="shared" si="137"/>
        <v>1.8 per 1000 households</v>
      </c>
      <c r="M2516" s="31">
        <f t="shared" si="138"/>
        <v>1.7609051329691356</v>
      </c>
      <c r="N2516" s="31">
        <f t="shared" si="140"/>
        <v>0</v>
      </c>
    </row>
    <row r="2517" spans="1:14" x14ac:dyDescent="0.45">
      <c r="A2517" s="31" t="str">
        <f t="shared" si="139"/>
        <v>E06000042_Rate of households assessed as threatened with homelessness (per 1000 households)_proportion</v>
      </c>
      <c r="B2517" s="31" t="s">
        <v>355</v>
      </c>
      <c r="C2517" s="31" t="s">
        <v>356</v>
      </c>
      <c r="D2517" s="31" t="s">
        <v>229</v>
      </c>
      <c r="E2517" s="31" t="s">
        <v>1849</v>
      </c>
      <c r="F2517" s="31" t="s">
        <v>73</v>
      </c>
      <c r="G2517" s="26" t="s">
        <v>77</v>
      </c>
      <c r="H2517" s="31" t="s">
        <v>1850</v>
      </c>
      <c r="I2517" s="31">
        <v>2.8404607858608175</v>
      </c>
      <c r="J2517" s="31">
        <f>INDEX('LA lookup'!H:H,MATCH('Known to services raw data'!B2517,'LA lookup'!G:G,0))</f>
        <v>68278</v>
      </c>
      <c r="K2517" s="31"/>
      <c r="L2517" s="31" t="str">
        <f t="shared" si="137"/>
        <v>2.8 per 1000 households</v>
      </c>
      <c r="M2517" s="31">
        <f t="shared" si="138"/>
        <v>2.8404607858608175</v>
      </c>
      <c r="N2517" s="31">
        <f t="shared" si="140"/>
        <v>0</v>
      </c>
    </row>
    <row r="2518" spans="1:14" x14ac:dyDescent="0.45">
      <c r="A2518" s="31" t="str">
        <f t="shared" si="139"/>
        <v>E10000007_Rate of households assessed as threatened with homelessness (per 1000 households)_proportion</v>
      </c>
      <c r="B2518" s="31" t="s">
        <v>291</v>
      </c>
      <c r="C2518" s="31" t="s">
        <v>292</v>
      </c>
      <c r="D2518" s="31" t="s">
        <v>229</v>
      </c>
      <c r="E2518" s="31" t="s">
        <v>1849</v>
      </c>
      <c r="F2518" s="31" t="s">
        <v>73</v>
      </c>
      <c r="G2518" s="26" t="s">
        <v>77</v>
      </c>
      <c r="H2518" s="31" t="s">
        <v>1850</v>
      </c>
      <c r="I2518" s="31">
        <v>1.3213839218333063</v>
      </c>
      <c r="J2518" s="31">
        <f>INDEX('LA lookup'!H:H,MATCH('Known to services raw data'!B2518,'LA lookup'!G:G,0))</f>
        <v>153272</v>
      </c>
      <c r="K2518" s="31"/>
      <c r="L2518" s="31" t="str">
        <f t="shared" si="137"/>
        <v>1.3 per 1000 households</v>
      </c>
      <c r="M2518" s="31">
        <f t="shared" si="138"/>
        <v>1.3213839218333063</v>
      </c>
      <c r="N2518" s="31">
        <f t="shared" si="140"/>
        <v>0</v>
      </c>
    </row>
    <row r="2519" spans="1:14" x14ac:dyDescent="0.45">
      <c r="A2519" s="31" t="str">
        <f t="shared" si="139"/>
        <v>E06000015_Rate of households assessed as threatened with homelessness (per 1000 households)_proportion</v>
      </c>
      <c r="B2519" s="31" t="s">
        <v>289</v>
      </c>
      <c r="C2519" s="31" t="s">
        <v>290</v>
      </c>
      <c r="D2519" s="31" t="s">
        <v>229</v>
      </c>
      <c r="E2519" s="31" t="s">
        <v>1849</v>
      </c>
      <c r="F2519" s="31" t="s">
        <v>73</v>
      </c>
      <c r="G2519" s="26" t="s">
        <v>77</v>
      </c>
      <c r="H2519" s="31" t="s">
        <v>1850</v>
      </c>
      <c r="I2519" s="31">
        <v>1.500688607114024</v>
      </c>
      <c r="J2519" s="31">
        <f>INDEX('LA lookup'!H:H,MATCH('Known to services raw data'!B2519,'LA lookup'!G:G,0))</f>
        <v>59899</v>
      </c>
      <c r="K2519" s="31"/>
      <c r="L2519" s="31" t="str">
        <f t="shared" si="137"/>
        <v>1.5 per 1000 households</v>
      </c>
      <c r="M2519" s="31">
        <f t="shared" si="138"/>
        <v>1.500688607114024</v>
      </c>
      <c r="N2519" s="31">
        <f t="shared" si="140"/>
        <v>0</v>
      </c>
    </row>
    <row r="2520" spans="1:14" x14ac:dyDescent="0.45">
      <c r="A2520" s="31" t="str">
        <f t="shared" si="139"/>
        <v>E10000009_Rate of households assessed as threatened with homelessness (per 1000 households)_proportion</v>
      </c>
      <c r="B2520" s="31" t="s">
        <v>295</v>
      </c>
      <c r="C2520" s="31" t="s">
        <v>296</v>
      </c>
      <c r="D2520" s="31" t="s">
        <v>229</v>
      </c>
      <c r="E2520" s="31" t="s">
        <v>1849</v>
      </c>
      <c r="F2520" s="31" t="s">
        <v>73</v>
      </c>
      <c r="G2520" s="26" t="s">
        <v>77</v>
      </c>
      <c r="H2520" s="31" t="s">
        <v>1850</v>
      </c>
      <c r="I2520" s="31">
        <v>0.99</v>
      </c>
      <c r="J2520" s="31">
        <f>INDEX('LA lookup'!H:H,MATCH('Known to services raw data'!B2520,'LA lookup'!G:G,0))</f>
        <v>76699</v>
      </c>
      <c r="K2520" s="31"/>
      <c r="L2520" s="31" t="str">
        <f t="shared" si="137"/>
        <v>1 per 1000 households</v>
      </c>
      <c r="M2520" s="31">
        <f t="shared" si="138"/>
        <v>0.99</v>
      </c>
      <c r="N2520" s="31">
        <f t="shared" si="140"/>
        <v>0</v>
      </c>
    </row>
    <row r="2521" spans="1:14" x14ac:dyDescent="0.45">
      <c r="A2521" s="31" t="str">
        <f t="shared" si="139"/>
        <v>E06000029_Rate of households assessed as threatened with homelessness (per 1000 households)_proportion</v>
      </c>
      <c r="B2521" s="31" t="s">
        <v>543</v>
      </c>
      <c r="C2521" s="31" t="s">
        <v>717</v>
      </c>
      <c r="D2521" s="31" t="s">
        <v>229</v>
      </c>
      <c r="E2521" s="31" t="s">
        <v>1849</v>
      </c>
      <c r="F2521" s="31" t="s">
        <v>73</v>
      </c>
      <c r="G2521" s="26" t="s">
        <v>77</v>
      </c>
      <c r="H2521" s="31" t="s">
        <v>1850</v>
      </c>
      <c r="I2521" s="31">
        <v>2.2799999999999998</v>
      </c>
      <c r="J2521" s="31">
        <f>INDEX('LA lookup'!H:H,MATCH('Known to services raw data'!B2521,'LA lookup'!G:G,0))</f>
        <v>30188</v>
      </c>
      <c r="K2521" s="31"/>
      <c r="L2521" s="31" t="str">
        <f t="shared" si="137"/>
        <v>2.3 per 1000 households</v>
      </c>
      <c r="M2521" s="31">
        <f t="shared" si="138"/>
        <v>2.2799999999999998</v>
      </c>
      <c r="N2521" s="31">
        <f t="shared" si="140"/>
        <v>0</v>
      </c>
    </row>
    <row r="2522" spans="1:14" x14ac:dyDescent="0.45">
      <c r="A2522" s="31" t="str">
        <f t="shared" si="139"/>
        <v>E06000028_Rate of households assessed as threatened with homelessness (per 1000 households)_proportion</v>
      </c>
      <c r="B2522" s="31" t="s">
        <v>254</v>
      </c>
      <c r="C2522" s="31" t="s">
        <v>255</v>
      </c>
      <c r="D2522" s="31" t="s">
        <v>229</v>
      </c>
      <c r="E2522" s="31" t="s">
        <v>1849</v>
      </c>
      <c r="F2522" s="31" t="s">
        <v>73</v>
      </c>
      <c r="G2522" s="26" t="s">
        <v>77</v>
      </c>
      <c r="H2522" s="31" t="s">
        <v>1850</v>
      </c>
      <c r="I2522" s="31">
        <v>2.2799999999999998</v>
      </c>
      <c r="J2522" s="31">
        <f>INDEX('LA lookup'!H:H,MATCH('Known to services raw data'!B2522,'LA lookup'!G:G,0))</f>
        <v>36373</v>
      </c>
      <c r="K2522" s="31"/>
      <c r="L2522" s="31" t="str">
        <f t="shared" si="137"/>
        <v>2.3 per 1000 households</v>
      </c>
      <c r="M2522" s="31">
        <f t="shared" si="138"/>
        <v>2.2799999999999998</v>
      </c>
      <c r="N2522" s="31">
        <f t="shared" si="140"/>
        <v>0</v>
      </c>
    </row>
    <row r="2523" spans="1:14" x14ac:dyDescent="0.45">
      <c r="A2523" s="31" t="str">
        <f t="shared" si="139"/>
        <v>E06000047_Rate of households assessed as threatened with homelessness (per 1000 households)_proportion</v>
      </c>
      <c r="B2523" s="31" t="s">
        <v>528</v>
      </c>
      <c r="C2523" s="31" t="s">
        <v>721</v>
      </c>
      <c r="D2523" s="31" t="s">
        <v>229</v>
      </c>
      <c r="E2523" s="31" t="s">
        <v>1849</v>
      </c>
      <c r="F2523" s="31" t="s">
        <v>73</v>
      </c>
      <c r="G2523" s="26" t="s">
        <v>77</v>
      </c>
      <c r="H2523" s="31" t="s">
        <v>1850</v>
      </c>
      <c r="I2523" s="31">
        <v>1.4929727317968871</v>
      </c>
      <c r="J2523" s="31">
        <f>INDEX('LA lookup'!H:H,MATCH('Known to services raw data'!B2523,'LA lookup'!G:G,0))</f>
        <v>101040</v>
      </c>
      <c r="K2523" s="31"/>
      <c r="L2523" s="31" t="str">
        <f t="shared" si="137"/>
        <v>1.5 per 1000 households</v>
      </c>
      <c r="M2523" s="31">
        <f t="shared" si="138"/>
        <v>1.4929727317968871</v>
      </c>
      <c r="N2523" s="31">
        <f t="shared" si="140"/>
        <v>0</v>
      </c>
    </row>
    <row r="2524" spans="1:14" x14ac:dyDescent="0.45">
      <c r="A2524" s="31" t="str">
        <f t="shared" si="139"/>
        <v>E06000005_Rate of households assessed as threatened with homelessness (per 1000 households)_proportion</v>
      </c>
      <c r="B2524" s="31" t="s">
        <v>287</v>
      </c>
      <c r="C2524" s="31" t="s">
        <v>288</v>
      </c>
      <c r="D2524" s="31" t="s">
        <v>229</v>
      </c>
      <c r="E2524" s="31" t="s">
        <v>1849</v>
      </c>
      <c r="F2524" s="31" t="s">
        <v>73</v>
      </c>
      <c r="G2524" s="26" t="s">
        <v>77</v>
      </c>
      <c r="H2524" s="31" t="s">
        <v>1850</v>
      </c>
      <c r="I2524" s="31">
        <v>1.2941471153043334</v>
      </c>
      <c r="J2524" s="31">
        <f>INDEX('LA lookup'!H:H,MATCH('Known to services raw data'!B2524,'LA lookup'!G:G,0))</f>
        <v>22454</v>
      </c>
      <c r="K2524" s="31"/>
      <c r="L2524" s="31" t="str">
        <f t="shared" si="137"/>
        <v>1.3 per 1000 households</v>
      </c>
      <c r="M2524" s="31">
        <f t="shared" si="138"/>
        <v>1.2941471153043334</v>
      </c>
      <c r="N2524" s="31">
        <f t="shared" si="140"/>
        <v>0</v>
      </c>
    </row>
    <row r="2525" spans="1:14" x14ac:dyDescent="0.45">
      <c r="A2525" s="31" t="str">
        <f t="shared" si="139"/>
        <v>E10000011_Rate of households assessed as threatened with homelessness (per 1000 households)_proportion</v>
      </c>
      <c r="B2525" s="31" t="s">
        <v>299</v>
      </c>
      <c r="C2525" s="31" t="s">
        <v>300</v>
      </c>
      <c r="D2525" s="31" t="s">
        <v>229</v>
      </c>
      <c r="E2525" s="31" t="s">
        <v>1849</v>
      </c>
      <c r="F2525" s="31" t="s">
        <v>73</v>
      </c>
      <c r="G2525" s="26" t="s">
        <v>77</v>
      </c>
      <c r="H2525" s="31" t="s">
        <v>1850</v>
      </c>
      <c r="I2525" s="31">
        <v>1.2108187861341202</v>
      </c>
      <c r="J2525" s="31">
        <f>INDEX('LA lookup'!H:H,MATCH('Known to services raw data'!B2525,'LA lookup'!G:G,0))</f>
        <v>106378</v>
      </c>
      <c r="K2525" s="31"/>
      <c r="L2525" s="31" t="str">
        <f t="shared" si="137"/>
        <v>1.2 per 1000 households</v>
      </c>
      <c r="M2525" s="31">
        <f t="shared" si="138"/>
        <v>1.2108187861341202</v>
      </c>
      <c r="N2525" s="31">
        <f t="shared" si="140"/>
        <v>0</v>
      </c>
    </row>
    <row r="2526" spans="1:14" x14ac:dyDescent="0.45">
      <c r="A2526" s="31" t="str">
        <f t="shared" si="139"/>
        <v>E06000043_Rate of households assessed as threatened with homelessness (per 1000 households)_proportion</v>
      </c>
      <c r="B2526" s="31" t="s">
        <v>263</v>
      </c>
      <c r="C2526" s="31" t="s">
        <v>264</v>
      </c>
      <c r="D2526" s="31" t="s">
        <v>229</v>
      </c>
      <c r="E2526" s="31" t="s">
        <v>1849</v>
      </c>
      <c r="F2526" s="31" t="s">
        <v>73</v>
      </c>
      <c r="G2526" s="26" t="s">
        <v>77</v>
      </c>
      <c r="H2526" s="31" t="s">
        <v>1850</v>
      </c>
      <c r="I2526" s="31">
        <v>0.97190108555080934</v>
      </c>
      <c r="J2526" s="31">
        <f>INDEX('LA lookup'!H:H,MATCH('Known to services raw data'!B2526,'LA lookup'!G:G,0))</f>
        <v>51005</v>
      </c>
      <c r="K2526" s="31"/>
      <c r="L2526" s="31" t="str">
        <f t="shared" si="137"/>
        <v>1 per 1000 households</v>
      </c>
      <c r="M2526" s="31">
        <f t="shared" si="138"/>
        <v>0.97190108555080934</v>
      </c>
      <c r="N2526" s="31">
        <f t="shared" si="140"/>
        <v>0</v>
      </c>
    </row>
    <row r="2527" spans="1:14" x14ac:dyDescent="0.45">
      <c r="A2527" s="31" t="str">
        <f t="shared" si="139"/>
        <v>E10000014_Rate of households assessed as threatened with homelessness (per 1000 households)_proportion</v>
      </c>
      <c r="B2527" s="31" t="s">
        <v>309</v>
      </c>
      <c r="C2527" s="31" t="s">
        <v>310</v>
      </c>
      <c r="D2527" s="31" t="s">
        <v>229</v>
      </c>
      <c r="E2527" s="31" t="s">
        <v>1849</v>
      </c>
      <c r="F2527" s="31" t="s">
        <v>73</v>
      </c>
      <c r="G2527" s="26" t="s">
        <v>77</v>
      </c>
      <c r="H2527" s="31" t="s">
        <v>1850</v>
      </c>
      <c r="I2527" s="31">
        <v>1.2970706238547005</v>
      </c>
      <c r="J2527" s="31">
        <f>INDEX('LA lookup'!H:H,MATCH('Known to services raw data'!B2527,'LA lookup'!G:G,0))</f>
        <v>284002</v>
      </c>
      <c r="K2527" s="31"/>
      <c r="L2527" s="31" t="str">
        <f t="shared" si="137"/>
        <v>1.3 per 1000 households</v>
      </c>
      <c r="M2527" s="31">
        <f t="shared" si="138"/>
        <v>1.2970706238547005</v>
      </c>
      <c r="N2527" s="31">
        <f t="shared" si="140"/>
        <v>0</v>
      </c>
    </row>
    <row r="2528" spans="1:14" x14ac:dyDescent="0.45">
      <c r="A2528" s="31" t="str">
        <f t="shared" si="139"/>
        <v>E06000044_Rate of households assessed as threatened with homelessness (per 1000 households)_proportion</v>
      </c>
      <c r="B2528" s="31" t="s">
        <v>383</v>
      </c>
      <c r="C2528" s="31" t="s">
        <v>384</v>
      </c>
      <c r="D2528" s="31" t="s">
        <v>229</v>
      </c>
      <c r="E2528" s="31" t="s">
        <v>1849</v>
      </c>
      <c r="F2528" s="31" t="s">
        <v>73</v>
      </c>
      <c r="G2528" s="26" t="s">
        <v>77</v>
      </c>
      <c r="H2528" s="31" t="s">
        <v>1850</v>
      </c>
      <c r="I2528" s="31">
        <v>2.2370125915015668</v>
      </c>
      <c r="J2528" s="31">
        <f>INDEX('LA lookup'!H:H,MATCH('Known to services raw data'!B2528,'LA lookup'!G:G,0))</f>
        <v>44046</v>
      </c>
      <c r="K2528" s="31"/>
      <c r="L2528" s="31" t="str">
        <f t="shared" si="137"/>
        <v>2.2 per 1000 households</v>
      </c>
      <c r="M2528" s="31">
        <f t="shared" si="138"/>
        <v>2.2370125915015668</v>
      </c>
      <c r="N2528" s="31">
        <f t="shared" si="140"/>
        <v>0</v>
      </c>
    </row>
    <row r="2529" spans="1:14" x14ac:dyDescent="0.45">
      <c r="A2529" s="31" t="str">
        <f t="shared" si="139"/>
        <v>E06000045_Rate of households assessed as threatened with homelessness (per 1000 households)_proportion</v>
      </c>
      <c r="B2529" s="31" t="s">
        <v>577</v>
      </c>
      <c r="C2529" s="31" t="s">
        <v>729</v>
      </c>
      <c r="D2529" s="31" t="s">
        <v>229</v>
      </c>
      <c r="E2529" s="31" t="s">
        <v>1849</v>
      </c>
      <c r="F2529" s="31" t="s">
        <v>73</v>
      </c>
      <c r="G2529" s="26" t="s">
        <v>77</v>
      </c>
      <c r="H2529" s="31" t="s">
        <v>1850</v>
      </c>
      <c r="I2529" s="31">
        <v>1.030027761700625</v>
      </c>
      <c r="J2529" s="31">
        <f>INDEX('LA lookup'!H:H,MATCH('Known to services raw data'!B2529,'LA lookup'!G:G,0))</f>
        <v>50832</v>
      </c>
      <c r="K2529" s="31"/>
      <c r="L2529" s="31" t="str">
        <f t="shared" si="137"/>
        <v>1 per 1000 households</v>
      </c>
      <c r="M2529" s="31">
        <f t="shared" si="138"/>
        <v>1.030027761700625</v>
      </c>
      <c r="N2529" s="31">
        <f t="shared" si="140"/>
        <v>0</v>
      </c>
    </row>
    <row r="2530" spans="1:14" x14ac:dyDescent="0.45">
      <c r="A2530" s="31" t="str">
        <f t="shared" si="139"/>
        <v>E10000018_Rate of households assessed as threatened with homelessness (per 1000 households)_proportion</v>
      </c>
      <c r="B2530" s="31" t="s">
        <v>552</v>
      </c>
      <c r="C2530" s="31" t="s">
        <v>553</v>
      </c>
      <c r="D2530" s="31" t="s">
        <v>229</v>
      </c>
      <c r="E2530" s="31" t="s">
        <v>1849</v>
      </c>
      <c r="F2530" s="31" t="s">
        <v>73</v>
      </c>
      <c r="G2530" s="26" t="s">
        <v>77</v>
      </c>
      <c r="H2530" s="31" t="s">
        <v>1850</v>
      </c>
      <c r="I2530" s="31">
        <v>0.82022246371294283</v>
      </c>
      <c r="J2530" s="31">
        <f>INDEX('LA lookup'!H:H,MATCH('Known to services raw data'!B2530,'LA lookup'!G:G,0))</f>
        <v>140307</v>
      </c>
      <c r="K2530" s="31"/>
      <c r="L2530" s="31" t="str">
        <f t="shared" si="137"/>
        <v>0.8 per 1000 households</v>
      </c>
      <c r="M2530" s="31">
        <f t="shared" si="138"/>
        <v>0.82022246371294283</v>
      </c>
      <c r="N2530" s="31">
        <f t="shared" si="140"/>
        <v>0</v>
      </c>
    </row>
    <row r="2531" spans="1:14" x14ac:dyDescent="0.45">
      <c r="A2531" s="31" t="str">
        <f t="shared" si="139"/>
        <v>E06000016_Rate of households assessed as threatened with homelessness (per 1000 households)_proportion</v>
      </c>
      <c r="B2531" s="31" t="s">
        <v>341</v>
      </c>
      <c r="C2531" s="31" t="s">
        <v>342</v>
      </c>
      <c r="D2531" s="31" t="s">
        <v>229</v>
      </c>
      <c r="E2531" s="31" t="s">
        <v>1849</v>
      </c>
      <c r="F2531" s="31" t="s">
        <v>73</v>
      </c>
      <c r="G2531" s="26" t="s">
        <v>77</v>
      </c>
      <c r="H2531" s="31" t="s">
        <v>1850</v>
      </c>
      <c r="I2531" s="31">
        <v>3.8197036354684495</v>
      </c>
      <c r="J2531" s="31">
        <f>INDEX('LA lookup'!H:H,MATCH('Known to services raw data'!B2531,'LA lookup'!G:G,0))</f>
        <v>83994</v>
      </c>
      <c r="K2531" s="31"/>
      <c r="L2531" s="31" t="str">
        <f t="shared" si="137"/>
        <v>3.8 per 1000 households</v>
      </c>
      <c r="M2531" s="31">
        <f t="shared" si="138"/>
        <v>3.8197036354684495</v>
      </c>
      <c r="N2531" s="31">
        <f t="shared" si="140"/>
        <v>0</v>
      </c>
    </row>
    <row r="2532" spans="1:14" x14ac:dyDescent="0.45">
      <c r="A2532" s="31" t="str">
        <f t="shared" si="139"/>
        <v>E06000017_Rate of households assessed as threatened with homelessness (per 1000 households)_proportion</v>
      </c>
      <c r="B2532" s="31" t="s">
        <v>548</v>
      </c>
      <c r="C2532" s="31" t="s">
        <v>728</v>
      </c>
      <c r="D2532" s="31" t="s">
        <v>229</v>
      </c>
      <c r="E2532" s="31" t="s">
        <v>1849</v>
      </c>
      <c r="F2532" s="31" t="s">
        <v>73</v>
      </c>
      <c r="G2532" s="26" t="s">
        <v>77</v>
      </c>
      <c r="H2532" s="31" t="s">
        <v>1850</v>
      </c>
      <c r="I2532" s="31">
        <v>0.66453210898326587</v>
      </c>
      <c r="J2532" s="31">
        <f>INDEX('LA lookup'!H:H,MATCH('Known to services raw data'!B2532,'LA lookup'!G:G,0))</f>
        <v>7807</v>
      </c>
      <c r="K2532" s="31"/>
      <c r="L2532" s="31" t="str">
        <f t="shared" si="137"/>
        <v>0.7 per 1000 households</v>
      </c>
      <c r="M2532" s="31">
        <f t="shared" si="138"/>
        <v>0.66453210898326587</v>
      </c>
      <c r="N2532" s="31">
        <f t="shared" si="140"/>
        <v>0</v>
      </c>
    </row>
    <row r="2533" spans="1:14" x14ac:dyDescent="0.45">
      <c r="A2533" s="31" t="str">
        <f t="shared" si="139"/>
        <v>E10000028_Rate of households assessed as threatened with homelessness (per 1000 households)_proportion</v>
      </c>
      <c r="B2533" s="31" t="s">
        <v>418</v>
      </c>
      <c r="C2533" s="31" t="s">
        <v>419</v>
      </c>
      <c r="D2533" s="31" t="s">
        <v>229</v>
      </c>
      <c r="E2533" s="31" t="s">
        <v>1849</v>
      </c>
      <c r="F2533" s="31" t="s">
        <v>73</v>
      </c>
      <c r="G2533" s="26" t="s">
        <v>77</v>
      </c>
      <c r="H2533" s="31" t="s">
        <v>1850</v>
      </c>
      <c r="I2533" s="31">
        <v>0.60832140808987079</v>
      </c>
      <c r="J2533" s="31">
        <f>INDEX('LA lookup'!H:H,MATCH('Known to services raw data'!B2533,'LA lookup'!G:G,0))</f>
        <v>169603</v>
      </c>
      <c r="K2533" s="31"/>
      <c r="L2533" s="31" t="str">
        <f t="shared" ref="L2533:L2596" si="141">IF(LOWER(H2533)="percentage",CONCATENATE(I2533,"%"),IF(LOWER(H2533)="proportion",CONCATENATE(ROUND(I2533,1)," per 1000 households"),IF(J2533="NA",K2533,IF(OR(ISERROR(I2533),ISBLANK(I2533),NOT(ISNUMBER(I2533))),"N/A",CONCATENATE(ROUND(I2533/J2533*1000,1)," per 1000 0-17 yr olds")))))</f>
        <v>0.6 per 1000 households</v>
      </c>
      <c r="M2533" s="31">
        <f t="shared" ref="M2533:M2596" si="142">IF(LOWER(H2533)="percentage",I2533,IF(LOWER(H2533)="proportion",I2533,IF(J2533="NA",K2533,IF(OR(ISERROR(I2533),ISBLANK(I2533),NOT(ISNUMBER(I2533))),"N/A",I2533/J2533*1000))))</f>
        <v>0.60832140808987079</v>
      </c>
      <c r="N2533" s="31">
        <f t="shared" si="140"/>
        <v>0</v>
      </c>
    </row>
    <row r="2534" spans="1:14" x14ac:dyDescent="0.45">
      <c r="A2534" s="31" t="str">
        <f t="shared" si="139"/>
        <v>E06000021_Rate of households assessed as threatened with homelessness (per 1000 households)_proportion</v>
      </c>
      <c r="B2534" s="31" t="s">
        <v>424</v>
      </c>
      <c r="C2534" s="31" t="s">
        <v>425</v>
      </c>
      <c r="D2534" s="31" t="s">
        <v>229</v>
      </c>
      <c r="E2534" s="31" t="s">
        <v>1849</v>
      </c>
      <c r="F2534" s="31" t="s">
        <v>73</v>
      </c>
      <c r="G2534" s="26" t="s">
        <v>77</v>
      </c>
      <c r="H2534" s="31" t="s">
        <v>1850</v>
      </c>
      <c r="I2534" s="31">
        <v>1.398093508851566</v>
      </c>
      <c r="J2534" s="31">
        <f>INDEX('LA lookup'!H:H,MATCH('Known to services raw data'!B2534,'LA lookup'!G:G,0))</f>
        <v>57549</v>
      </c>
      <c r="K2534" s="31"/>
      <c r="L2534" s="31" t="str">
        <f t="shared" si="141"/>
        <v>1.4 per 1000 households</v>
      </c>
      <c r="M2534" s="31">
        <f t="shared" si="142"/>
        <v>1.398093508851566</v>
      </c>
      <c r="N2534" s="31">
        <f t="shared" si="140"/>
        <v>0</v>
      </c>
    </row>
    <row r="2535" spans="1:14" x14ac:dyDescent="0.45">
      <c r="A2535" s="31" t="str">
        <f t="shared" si="139"/>
        <v>E06000054_Rate of households assessed as threatened with homelessness (per 1000 households)_proportion</v>
      </c>
      <c r="B2535" s="31" t="s">
        <v>462</v>
      </c>
      <c r="C2535" s="31" t="s">
        <v>463</v>
      </c>
      <c r="D2535" s="31" t="s">
        <v>229</v>
      </c>
      <c r="E2535" s="31" t="s">
        <v>1849</v>
      </c>
      <c r="F2535" s="31" t="s">
        <v>73</v>
      </c>
      <c r="G2535" s="26" t="s">
        <v>77</v>
      </c>
      <c r="H2535" s="31" t="s">
        <v>1850</v>
      </c>
      <c r="I2535" s="31">
        <v>1.3117704164989463</v>
      </c>
      <c r="J2535" s="31">
        <f>INDEX('LA lookup'!H:H,MATCH('Known to services raw data'!B2535,'LA lookup'!G:G,0))</f>
        <v>105692</v>
      </c>
      <c r="K2535" s="31"/>
      <c r="L2535" s="31" t="str">
        <f t="shared" si="141"/>
        <v>1.3 per 1000 households</v>
      </c>
      <c r="M2535" s="31">
        <f t="shared" si="142"/>
        <v>1.3117704164989463</v>
      </c>
      <c r="N2535" s="31">
        <f t="shared" si="140"/>
        <v>0</v>
      </c>
    </row>
    <row r="2536" spans="1:14" x14ac:dyDescent="0.45">
      <c r="A2536" s="31" t="str">
        <f t="shared" si="139"/>
        <v>E06000030_Rate of households assessed as threatened with homelessness (per 1000 households)_proportion</v>
      </c>
      <c r="B2536" s="31" t="s">
        <v>434</v>
      </c>
      <c r="C2536" s="31" t="s">
        <v>435</v>
      </c>
      <c r="D2536" s="31" t="s">
        <v>229</v>
      </c>
      <c r="E2536" s="31" t="s">
        <v>1849</v>
      </c>
      <c r="F2536" s="31" t="s">
        <v>73</v>
      </c>
      <c r="G2536" s="26" t="s">
        <v>77</v>
      </c>
      <c r="H2536" s="31" t="s">
        <v>1850</v>
      </c>
      <c r="I2536" s="31">
        <v>0.234007700980705</v>
      </c>
      <c r="J2536" s="31">
        <f>INDEX('LA lookup'!H:H,MATCH('Known to services raw data'!B2536,'LA lookup'!G:G,0))</f>
        <v>50239</v>
      </c>
      <c r="K2536" s="31"/>
      <c r="L2536" s="31" t="str">
        <f t="shared" si="141"/>
        <v>0.2 per 1000 households</v>
      </c>
      <c r="M2536" s="31">
        <f t="shared" si="142"/>
        <v>0.234007700980705</v>
      </c>
      <c r="N2536" s="31">
        <f t="shared" si="140"/>
        <v>0</v>
      </c>
    </row>
    <row r="2537" spans="1:14" x14ac:dyDescent="0.45">
      <c r="A2537" s="31" t="str">
        <f t="shared" si="139"/>
        <v>E06000036_Rate of households assessed as threatened with homelessness (per 1000 households)_proportion</v>
      </c>
      <c r="B2537" s="31" t="s">
        <v>257</v>
      </c>
      <c r="C2537" s="31" t="s">
        <v>258</v>
      </c>
      <c r="D2537" s="31" t="s">
        <v>229</v>
      </c>
      <c r="E2537" s="31" t="s">
        <v>1849</v>
      </c>
      <c r="F2537" s="31" t="s">
        <v>73</v>
      </c>
      <c r="G2537" s="26" t="s">
        <v>77</v>
      </c>
      <c r="H2537" s="31" t="s">
        <v>1850</v>
      </c>
      <c r="I2537" s="31">
        <v>1.2282044054282608</v>
      </c>
      <c r="J2537" s="31">
        <f>INDEX('LA lookup'!H:H,MATCH('Known to services raw data'!B2537,'LA lookup'!G:G,0))</f>
        <v>28336</v>
      </c>
      <c r="K2537" s="31"/>
      <c r="L2537" s="31" t="str">
        <f t="shared" si="141"/>
        <v>1.2 per 1000 households</v>
      </c>
      <c r="M2537" s="31">
        <f t="shared" si="142"/>
        <v>1.2282044054282608</v>
      </c>
      <c r="N2537" s="31">
        <f t="shared" si="140"/>
        <v>0</v>
      </c>
    </row>
    <row r="2538" spans="1:14" x14ac:dyDescent="0.45">
      <c r="A2538" s="31" t="str">
        <f t="shared" si="139"/>
        <v>E06000040_Rate of households assessed as threatened with homelessness (per 1000 households)_proportion</v>
      </c>
      <c r="B2538" s="31" t="s">
        <v>555</v>
      </c>
      <c r="C2538" s="31" t="s">
        <v>727</v>
      </c>
      <c r="D2538" s="31" t="s">
        <v>229</v>
      </c>
      <c r="E2538" s="31" t="s">
        <v>1849</v>
      </c>
      <c r="F2538" s="31" t="s">
        <v>73</v>
      </c>
      <c r="G2538" s="26" t="s">
        <v>77</v>
      </c>
      <c r="H2538" s="31" t="s">
        <v>1850</v>
      </c>
      <c r="I2538" s="31">
        <v>0</v>
      </c>
      <c r="J2538" s="31">
        <f>INDEX('LA lookup'!H:H,MATCH('Known to services raw data'!B2538,'LA lookup'!G:G,0))</f>
        <v>34604</v>
      </c>
      <c r="K2538" s="31"/>
      <c r="L2538" s="31" t="str">
        <f t="shared" si="141"/>
        <v>0 per 1000 households</v>
      </c>
      <c r="M2538" s="31">
        <f t="shared" si="142"/>
        <v>0</v>
      </c>
      <c r="N2538" s="31">
        <f t="shared" si="140"/>
        <v>0</v>
      </c>
    </row>
    <row r="2539" spans="1:14" x14ac:dyDescent="0.45">
      <c r="A2539" s="31" t="str">
        <f t="shared" si="139"/>
        <v>E06000037_Rate of households assessed as threatened with homelessness (per 1000 households)_proportion</v>
      </c>
      <c r="B2539" s="31" t="s">
        <v>456</v>
      </c>
      <c r="C2539" s="31" t="s">
        <v>457</v>
      </c>
      <c r="D2539" s="31" t="s">
        <v>229</v>
      </c>
      <c r="E2539" s="31" t="s">
        <v>1849</v>
      </c>
      <c r="F2539" s="31" t="s">
        <v>73</v>
      </c>
      <c r="G2539" s="26" t="s">
        <v>77</v>
      </c>
      <c r="H2539" s="31" t="s">
        <v>1850</v>
      </c>
      <c r="I2539" s="31">
        <v>0.75736920233875604</v>
      </c>
      <c r="J2539" s="31">
        <f>INDEX('LA lookup'!H:H,MATCH('Known to services raw data'!B2539,'LA lookup'!G:G,0))</f>
        <v>35623</v>
      </c>
      <c r="K2539" s="31"/>
      <c r="L2539" s="31" t="str">
        <f t="shared" si="141"/>
        <v>0.8 per 1000 households</v>
      </c>
      <c r="M2539" s="31">
        <f t="shared" si="142"/>
        <v>0.75736920233875604</v>
      </c>
      <c r="N2539" s="31">
        <f t="shared" si="140"/>
        <v>0</v>
      </c>
    </row>
    <row r="2540" spans="1:14" x14ac:dyDescent="0.45">
      <c r="A2540" s="31" t="str">
        <f t="shared" si="139"/>
        <v>E06000038_Rate of households assessed as threatened with homelessness (per 1000 households)_proportion</v>
      </c>
      <c r="B2540" s="31" t="s">
        <v>557</v>
      </c>
      <c r="C2540" s="31" t="s">
        <v>726</v>
      </c>
      <c r="D2540" s="31" t="s">
        <v>229</v>
      </c>
      <c r="E2540" s="31" t="s">
        <v>1849</v>
      </c>
      <c r="F2540" s="31" t="s">
        <v>73</v>
      </c>
      <c r="G2540" s="26" t="s">
        <v>77</v>
      </c>
      <c r="H2540" s="31" t="s">
        <v>1850</v>
      </c>
      <c r="I2540" s="31">
        <v>0.9952799601888016</v>
      </c>
      <c r="J2540" s="31">
        <f>INDEX('LA lookup'!H:H,MATCH('Known to services raw data'!B2540,'LA lookup'!G:G,0))</f>
        <v>37080</v>
      </c>
      <c r="K2540" s="31"/>
      <c r="L2540" s="31" t="str">
        <f t="shared" si="141"/>
        <v>1 per 1000 households</v>
      </c>
      <c r="M2540" s="31">
        <f t="shared" si="142"/>
        <v>0.9952799601888016</v>
      </c>
      <c r="N2540" s="31">
        <f t="shared" si="140"/>
        <v>0</v>
      </c>
    </row>
    <row r="2541" spans="1:14" x14ac:dyDescent="0.45">
      <c r="A2541" s="31" t="str">
        <f t="shared" si="139"/>
        <v>E06000039_Rate of households assessed as threatened with homelessness (per 1000 households)_proportion</v>
      </c>
      <c r="B2541" s="31" t="s">
        <v>404</v>
      </c>
      <c r="C2541" s="31" t="s">
        <v>405</v>
      </c>
      <c r="D2541" s="31" t="s">
        <v>229</v>
      </c>
      <c r="E2541" s="31" t="s">
        <v>1849</v>
      </c>
      <c r="F2541" s="31" t="s">
        <v>73</v>
      </c>
      <c r="G2541" s="26" t="s">
        <v>77</v>
      </c>
      <c r="H2541" s="31" t="s">
        <v>1850</v>
      </c>
      <c r="I2541" s="31">
        <v>2.5186618240221934</v>
      </c>
      <c r="J2541" s="31">
        <f>INDEX('LA lookup'!H:H,MATCH('Known to services raw data'!B2541,'LA lookup'!G:G,0))</f>
        <v>42699</v>
      </c>
      <c r="K2541" s="31"/>
      <c r="L2541" s="31" t="str">
        <f t="shared" si="141"/>
        <v>2.5 per 1000 households</v>
      </c>
      <c r="M2541" s="31">
        <f t="shared" si="142"/>
        <v>2.5186618240221934</v>
      </c>
      <c r="N2541" s="31">
        <f t="shared" si="140"/>
        <v>0</v>
      </c>
    </row>
    <row r="2542" spans="1:14" x14ac:dyDescent="0.45">
      <c r="A2542" s="31" t="str">
        <f t="shared" si="139"/>
        <v>E06000041_Rate of households assessed as threatened with homelessness (per 1000 households)_proportion</v>
      </c>
      <c r="B2542" s="31" t="s">
        <v>466</v>
      </c>
      <c r="C2542" s="31" t="s">
        <v>467</v>
      </c>
      <c r="D2542" s="31" t="s">
        <v>229</v>
      </c>
      <c r="E2542" s="31" t="s">
        <v>1849</v>
      </c>
      <c r="F2542" s="31" t="s">
        <v>73</v>
      </c>
      <c r="G2542" s="26" t="s">
        <v>77</v>
      </c>
      <c r="H2542" s="31" t="s">
        <v>1850</v>
      </c>
      <c r="I2542" s="31">
        <v>0.33955333302464852</v>
      </c>
      <c r="J2542" s="31">
        <f>INDEX('LA lookup'!H:H,MATCH('Known to services raw data'!B2542,'LA lookup'!G:G,0))</f>
        <v>39532</v>
      </c>
      <c r="K2542" s="31"/>
      <c r="L2542" s="31" t="str">
        <f t="shared" si="141"/>
        <v>0.3 per 1000 households</v>
      </c>
      <c r="M2542" s="31">
        <f t="shared" si="142"/>
        <v>0.33955333302464852</v>
      </c>
      <c r="N2542" s="31">
        <f t="shared" si="140"/>
        <v>0</v>
      </c>
    </row>
    <row r="2543" spans="1:14" x14ac:dyDescent="0.45">
      <c r="A2543" s="31" t="str">
        <f t="shared" si="139"/>
        <v>E10000003_Rate of households assessed as threatened with homelessness (per 1000 households)_proportion</v>
      </c>
      <c r="B2543" s="31" t="s">
        <v>275</v>
      </c>
      <c r="C2543" s="31" t="s">
        <v>276</v>
      </c>
      <c r="D2543" s="31" t="s">
        <v>229</v>
      </c>
      <c r="E2543" s="31" t="s">
        <v>1849</v>
      </c>
      <c r="F2543" s="31" t="s">
        <v>73</v>
      </c>
      <c r="G2543" s="26" t="s">
        <v>77</v>
      </c>
      <c r="H2543" s="31" t="s">
        <v>1850</v>
      </c>
      <c r="I2543" s="31">
        <v>1.5856476237937751</v>
      </c>
      <c r="J2543" s="31">
        <f>INDEX('LA lookup'!H:H,MATCH('Known to services raw data'!B2543,'LA lookup'!G:G,0))</f>
        <v>135719</v>
      </c>
      <c r="K2543" s="31"/>
      <c r="L2543" s="31" t="str">
        <f t="shared" si="141"/>
        <v>1.6 per 1000 households</v>
      </c>
      <c r="M2543" s="31">
        <f t="shared" si="142"/>
        <v>1.5856476237937751</v>
      </c>
      <c r="N2543" s="31">
        <f t="shared" si="140"/>
        <v>0</v>
      </c>
    </row>
    <row r="2544" spans="1:14" x14ac:dyDescent="0.45">
      <c r="A2544" s="31" t="str">
        <f t="shared" si="139"/>
        <v>E06000031_Rate of households assessed as threatened with homelessness (per 1000 households)_proportion</v>
      </c>
      <c r="B2544" s="31" t="s">
        <v>379</v>
      </c>
      <c r="C2544" s="31" t="s">
        <v>380</v>
      </c>
      <c r="D2544" s="31" t="s">
        <v>229</v>
      </c>
      <c r="E2544" s="31" t="s">
        <v>1849</v>
      </c>
      <c r="F2544" s="31" t="s">
        <v>73</v>
      </c>
      <c r="G2544" s="26" t="s">
        <v>77</v>
      </c>
      <c r="H2544" s="31" t="s">
        <v>1850</v>
      </c>
      <c r="I2544" s="31">
        <v>2.6737967914438503</v>
      </c>
      <c r="J2544" s="31">
        <f>INDEX('LA lookup'!H:H,MATCH('Known to services raw data'!B2544,'LA lookup'!G:G,0))</f>
        <v>51137</v>
      </c>
      <c r="K2544" s="31"/>
      <c r="L2544" s="31" t="str">
        <f t="shared" si="141"/>
        <v>2.7 per 1000 households</v>
      </c>
      <c r="M2544" s="31">
        <f t="shared" si="142"/>
        <v>2.6737967914438503</v>
      </c>
      <c r="N2544" s="31">
        <f t="shared" si="140"/>
        <v>0</v>
      </c>
    </row>
    <row r="2545" spans="1:14" x14ac:dyDescent="0.45">
      <c r="A2545" s="31" t="str">
        <f t="shared" si="139"/>
        <v>E06000006_Rate of households assessed as threatened with homelessness (per 1000 households)_proportion</v>
      </c>
      <c r="B2545" s="31" t="s">
        <v>531</v>
      </c>
      <c r="C2545" s="31" t="s">
        <v>722</v>
      </c>
      <c r="D2545" s="31" t="s">
        <v>229</v>
      </c>
      <c r="E2545" s="31" t="s">
        <v>1849</v>
      </c>
      <c r="F2545" s="31" t="s">
        <v>73</v>
      </c>
      <c r="G2545" s="26" t="s">
        <v>77</v>
      </c>
      <c r="H2545" s="31" t="s">
        <v>1850</v>
      </c>
      <c r="I2545" s="31">
        <v>3.2928064842958462</v>
      </c>
      <c r="J2545" s="31">
        <f>INDEX('LA lookup'!H:H,MATCH('Known to services raw data'!B2545,'LA lookup'!G:G,0))</f>
        <v>28617</v>
      </c>
      <c r="K2545" s="31"/>
      <c r="L2545" s="31" t="str">
        <f t="shared" si="141"/>
        <v>3.3 per 1000 households</v>
      </c>
      <c r="M2545" s="31">
        <f t="shared" si="142"/>
        <v>3.2928064842958462</v>
      </c>
      <c r="N2545" s="31">
        <f t="shared" si="140"/>
        <v>0</v>
      </c>
    </row>
    <row r="2546" spans="1:14" x14ac:dyDescent="0.45">
      <c r="A2546" s="31" t="str">
        <f t="shared" si="139"/>
        <v>E06000007_Rate of households assessed as threatened with homelessness (per 1000 households)_proportion</v>
      </c>
      <c r="B2546" s="31" t="s">
        <v>452</v>
      </c>
      <c r="C2546" s="31" t="s">
        <v>453</v>
      </c>
      <c r="D2546" s="31" t="s">
        <v>229</v>
      </c>
      <c r="E2546" s="31" t="s">
        <v>1849</v>
      </c>
      <c r="F2546" s="31" t="s">
        <v>73</v>
      </c>
      <c r="G2546" s="26" t="s">
        <v>77</v>
      </c>
      <c r="H2546" s="31" t="s">
        <v>1850</v>
      </c>
      <c r="I2546" s="31">
        <v>2.8545180129929788</v>
      </c>
      <c r="J2546" s="31">
        <f>INDEX('LA lookup'!H:H,MATCH('Known to services raw data'!B2546,'LA lookup'!G:G,0))</f>
        <v>44484</v>
      </c>
      <c r="K2546" s="31"/>
      <c r="L2546" s="31" t="str">
        <f t="shared" si="141"/>
        <v>2.9 per 1000 households</v>
      </c>
      <c r="M2546" s="31">
        <f t="shared" si="142"/>
        <v>2.8545180129929788</v>
      </c>
      <c r="N2546" s="31">
        <f t="shared" si="140"/>
        <v>0</v>
      </c>
    </row>
    <row r="2547" spans="1:14" x14ac:dyDescent="0.45">
      <c r="A2547" s="31" t="str">
        <f t="shared" si="139"/>
        <v>E10000008_Rate of households assessed as threatened with homelessness (per 1000 households)_proportion</v>
      </c>
      <c r="B2547" s="31" t="s">
        <v>504</v>
      </c>
      <c r="C2547" s="31" t="s">
        <v>505</v>
      </c>
      <c r="D2547" s="31" t="s">
        <v>229</v>
      </c>
      <c r="E2547" s="31" t="s">
        <v>1849</v>
      </c>
      <c r="F2547" s="31" t="s">
        <v>73</v>
      </c>
      <c r="G2547" s="26" t="s">
        <v>77</v>
      </c>
      <c r="H2547" s="31" t="s">
        <v>1850</v>
      </c>
      <c r="I2547" s="31">
        <v>2.4767317569152958</v>
      </c>
      <c r="J2547" s="31">
        <f>INDEX('LA lookup'!H:H,MATCH('Known to services raw data'!B2547,'LA lookup'!G:G,0))</f>
        <v>145878</v>
      </c>
      <c r="K2547" s="31"/>
      <c r="L2547" s="31" t="str">
        <f t="shared" si="141"/>
        <v>2.5 per 1000 households</v>
      </c>
      <c r="M2547" s="31">
        <f t="shared" si="142"/>
        <v>2.4767317569152958</v>
      </c>
      <c r="N2547" s="31">
        <f t="shared" si="140"/>
        <v>0</v>
      </c>
    </row>
    <row r="2548" spans="1:14" x14ac:dyDescent="0.45">
      <c r="A2548" s="31" t="str">
        <f t="shared" si="139"/>
        <v>E06000026_Rate of households assessed as threatened with homelessness (per 1000 households)_proportion</v>
      </c>
      <c r="B2548" s="31" t="s">
        <v>381</v>
      </c>
      <c r="C2548" s="31" t="s">
        <v>382</v>
      </c>
      <c r="D2548" s="31" t="s">
        <v>229</v>
      </c>
      <c r="E2548" s="31" t="s">
        <v>1849</v>
      </c>
      <c r="F2548" s="31" t="s">
        <v>73</v>
      </c>
      <c r="G2548" s="26" t="s">
        <v>77</v>
      </c>
      <c r="H2548" s="31" t="s">
        <v>1850</v>
      </c>
      <c r="I2548" s="31">
        <v>1.4114135711460318</v>
      </c>
      <c r="J2548" s="31">
        <f>INDEX('LA lookup'!H:H,MATCH('Known to services raw data'!B2548,'LA lookup'!G:G,0))</f>
        <v>52552</v>
      </c>
      <c r="K2548" s="31"/>
      <c r="L2548" s="31" t="str">
        <f t="shared" si="141"/>
        <v>1.4 per 1000 households</v>
      </c>
      <c r="M2548" s="31">
        <f t="shared" si="142"/>
        <v>1.4114135711460318</v>
      </c>
      <c r="N2548" s="31">
        <f t="shared" si="140"/>
        <v>0</v>
      </c>
    </row>
    <row r="2549" spans="1:14" x14ac:dyDescent="0.45">
      <c r="A2549" s="31" t="str">
        <f t="shared" si="139"/>
        <v>E06000027_Rate of households assessed as threatened with homelessness (per 1000 households)_proportion</v>
      </c>
      <c r="B2549" s="31" t="s">
        <v>438</v>
      </c>
      <c r="C2549" s="31" t="s">
        <v>439</v>
      </c>
      <c r="D2549" s="31" t="s">
        <v>229</v>
      </c>
      <c r="E2549" s="31" t="s">
        <v>1849</v>
      </c>
      <c r="F2549" s="31" t="s">
        <v>73</v>
      </c>
      <c r="G2549" s="26" t="s">
        <v>77</v>
      </c>
      <c r="H2549" s="31" t="s">
        <v>1850</v>
      </c>
      <c r="I2549" s="31">
        <v>1.4266491577906393</v>
      </c>
      <c r="J2549" s="31">
        <f>INDEX('LA lookup'!H:H,MATCH('Known to services raw data'!B2549,'LA lookup'!G:G,0))</f>
        <v>25423</v>
      </c>
      <c r="K2549" s="31"/>
      <c r="L2549" s="31" t="str">
        <f t="shared" si="141"/>
        <v>1.4 per 1000 households</v>
      </c>
      <c r="M2549" s="31">
        <f t="shared" si="142"/>
        <v>1.4266491577906393</v>
      </c>
      <c r="N2549" s="31">
        <f t="shared" si="140"/>
        <v>0</v>
      </c>
    </row>
    <row r="2550" spans="1:14" x14ac:dyDescent="0.45">
      <c r="A2550" s="31" t="str">
        <f t="shared" si="139"/>
        <v>E10000012_Rate of households assessed as threatened with homelessness (per 1000 households)_proportion</v>
      </c>
      <c r="B2550" s="31" t="s">
        <v>303</v>
      </c>
      <c r="C2550" s="31" t="s">
        <v>304</v>
      </c>
      <c r="D2550" s="31" t="s">
        <v>229</v>
      </c>
      <c r="E2550" s="31" t="s">
        <v>1849</v>
      </c>
      <c r="F2550" s="31" t="s">
        <v>73</v>
      </c>
      <c r="G2550" s="26" t="s">
        <v>77</v>
      </c>
      <c r="H2550" s="31" t="s">
        <v>1850</v>
      </c>
      <c r="I2550" s="31">
        <v>1.0647486179981118</v>
      </c>
      <c r="J2550" s="31">
        <f>INDEX('LA lookup'!H:H,MATCH('Known to services raw data'!B2550,'LA lookup'!G:G,0))</f>
        <v>311172</v>
      </c>
      <c r="K2550" s="31"/>
      <c r="L2550" s="31" t="str">
        <f t="shared" si="141"/>
        <v>1.1 per 1000 households</v>
      </c>
      <c r="M2550" s="31">
        <f t="shared" si="142"/>
        <v>1.0647486179981118</v>
      </c>
      <c r="N2550" s="31">
        <f t="shared" si="140"/>
        <v>0</v>
      </c>
    </row>
    <row r="2551" spans="1:14" x14ac:dyDescent="0.45">
      <c r="A2551" s="31" t="str">
        <f t="shared" si="139"/>
        <v>E06000033_Rate of households assessed as threatened with homelessness (per 1000 households)_proportion</v>
      </c>
      <c r="B2551" s="31" t="s">
        <v>412</v>
      </c>
      <c r="C2551" s="31" t="s">
        <v>413</v>
      </c>
      <c r="D2551" s="31" t="s">
        <v>229</v>
      </c>
      <c r="E2551" s="31" t="s">
        <v>1849</v>
      </c>
      <c r="F2551" s="31" t="s">
        <v>73</v>
      </c>
      <c r="G2551" s="26" t="s">
        <v>77</v>
      </c>
      <c r="H2551" s="31" t="s">
        <v>1850</v>
      </c>
      <c r="I2551" s="31">
        <v>1.2970168612191959</v>
      </c>
      <c r="J2551" s="31">
        <f>INDEX('LA lookup'!H:H,MATCH('Known to services raw data'!B2551,'LA lookup'!G:G,0))</f>
        <v>39540</v>
      </c>
      <c r="K2551" s="31"/>
      <c r="L2551" s="31" t="str">
        <f t="shared" si="141"/>
        <v>1.3 per 1000 households</v>
      </c>
      <c r="M2551" s="31">
        <f t="shared" si="142"/>
        <v>1.2970168612191959</v>
      </c>
      <c r="N2551" s="31">
        <f t="shared" si="140"/>
        <v>0</v>
      </c>
    </row>
    <row r="2552" spans="1:14" x14ac:dyDescent="0.45">
      <c r="A2552" s="31" t="str">
        <f t="shared" si="139"/>
        <v>E06000034_Rate of households assessed as threatened with homelessness (per 1000 households)_proportion</v>
      </c>
      <c r="B2552" s="31" t="s">
        <v>493</v>
      </c>
      <c r="C2552" s="31" t="s">
        <v>731</v>
      </c>
      <c r="D2552" s="31" t="s">
        <v>229</v>
      </c>
      <c r="E2552" s="31" t="s">
        <v>1849</v>
      </c>
      <c r="F2552" s="31" t="s">
        <v>73</v>
      </c>
      <c r="G2552" s="26" t="s">
        <v>77</v>
      </c>
      <c r="H2552" s="31" t="s">
        <v>1850</v>
      </c>
      <c r="I2552" s="31">
        <v>1.5980166671644913</v>
      </c>
      <c r="J2552" s="31">
        <f>INDEX('LA lookup'!H:H,MATCH('Known to services raw data'!B2552,'LA lookup'!G:G,0))</f>
        <v>43762</v>
      </c>
      <c r="K2552" s="31"/>
      <c r="L2552" s="31" t="str">
        <f t="shared" si="141"/>
        <v>1.6 per 1000 households</v>
      </c>
      <c r="M2552" s="31">
        <f t="shared" si="142"/>
        <v>1.5980166671644913</v>
      </c>
      <c r="N2552" s="31">
        <f t="shared" si="140"/>
        <v>0</v>
      </c>
    </row>
    <row r="2553" spans="1:14" x14ac:dyDescent="0.45">
      <c r="A2553" s="31" t="str">
        <f t="shared" si="139"/>
        <v>E06000019_Rate of households assessed as threatened with homelessness (per 1000 households)_proportion</v>
      </c>
      <c r="B2553" s="31" t="s">
        <v>317</v>
      </c>
      <c r="C2553" s="31" t="s">
        <v>318</v>
      </c>
      <c r="D2553" s="31" t="s">
        <v>229</v>
      </c>
      <c r="E2553" s="31" t="s">
        <v>1849</v>
      </c>
      <c r="F2553" s="31" t="s">
        <v>73</v>
      </c>
      <c r="G2553" s="26" t="s">
        <v>77</v>
      </c>
      <c r="H2553" s="31" t="s">
        <v>1850</v>
      </c>
      <c r="I2553" s="31">
        <v>0.81174731638760333</v>
      </c>
      <c r="J2553" s="31">
        <f>INDEX('LA lookup'!H:H,MATCH('Known to services raw data'!B2553,'LA lookup'!G:G,0))</f>
        <v>36103</v>
      </c>
      <c r="K2553" s="31"/>
      <c r="L2553" s="31" t="str">
        <f t="shared" si="141"/>
        <v>0.8 per 1000 households</v>
      </c>
      <c r="M2553" s="31">
        <f t="shared" si="142"/>
        <v>0.81174731638760333</v>
      </c>
      <c r="N2553" s="31">
        <f t="shared" si="140"/>
        <v>0</v>
      </c>
    </row>
    <row r="2554" spans="1:14" x14ac:dyDescent="0.45">
      <c r="A2554" s="31" t="str">
        <f t="shared" si="139"/>
        <v>E10000034_Rate of households assessed as threatened with homelessness (per 1000 households)_proportion</v>
      </c>
      <c r="B2554" s="31" t="s">
        <v>470</v>
      </c>
      <c r="C2554" s="31" t="s">
        <v>471</v>
      </c>
      <c r="D2554" s="31" t="s">
        <v>229</v>
      </c>
      <c r="E2554" s="31" t="s">
        <v>1849</v>
      </c>
      <c r="F2554" s="31" t="s">
        <v>73</v>
      </c>
      <c r="G2554" s="26" t="s">
        <v>77</v>
      </c>
      <c r="H2554" s="31" t="s">
        <v>1850</v>
      </c>
      <c r="I2554" s="31">
        <v>1.2150380685628623</v>
      </c>
      <c r="J2554" s="31">
        <f>INDEX('LA lookup'!H:H,MATCH('Known to services raw data'!B2554,'LA lookup'!G:G,0))</f>
        <v>117783</v>
      </c>
      <c r="K2554" s="31"/>
      <c r="L2554" s="31" t="str">
        <f t="shared" si="141"/>
        <v>1.2 per 1000 households</v>
      </c>
      <c r="M2554" s="31">
        <f t="shared" si="142"/>
        <v>1.2150380685628623</v>
      </c>
      <c r="N2554" s="31">
        <f t="shared" si="140"/>
        <v>0</v>
      </c>
    </row>
    <row r="2555" spans="1:14" x14ac:dyDescent="0.45">
      <c r="A2555" s="31" t="str">
        <f t="shared" si="139"/>
        <v>E10000016_Rate of households assessed as threatened with homelessness (per 1000 households)_proportion</v>
      </c>
      <c r="B2555" s="31" t="s">
        <v>327</v>
      </c>
      <c r="C2555" s="31" t="s">
        <v>328</v>
      </c>
      <c r="D2555" s="31" t="s">
        <v>229</v>
      </c>
      <c r="E2555" s="31" t="s">
        <v>1849</v>
      </c>
      <c r="F2555" s="31" t="s">
        <v>73</v>
      </c>
      <c r="G2555" s="26" t="s">
        <v>77</v>
      </c>
      <c r="H2555" s="31" t="s">
        <v>1850</v>
      </c>
      <c r="I2555" s="31">
        <v>1.5249731422640616</v>
      </c>
      <c r="J2555" s="31">
        <f>INDEX('LA lookup'!H:H,MATCH('Known to services raw data'!B2555,'LA lookup'!G:G,0))</f>
        <v>340140</v>
      </c>
      <c r="K2555" s="31"/>
      <c r="L2555" s="31" t="str">
        <f t="shared" si="141"/>
        <v>1.5 per 1000 households</v>
      </c>
      <c r="M2555" s="31">
        <f t="shared" si="142"/>
        <v>1.5249731422640616</v>
      </c>
      <c r="N2555" s="31">
        <f t="shared" si="140"/>
        <v>0</v>
      </c>
    </row>
    <row r="2556" spans="1:14" x14ac:dyDescent="0.45">
      <c r="A2556" s="31" t="str">
        <f t="shared" si="139"/>
        <v>E06000035_Rate of households assessed as threatened with homelessness (per 1000 households)_proportion</v>
      </c>
      <c r="B2556" s="31" t="s">
        <v>351</v>
      </c>
      <c r="C2556" s="31" t="s">
        <v>352</v>
      </c>
      <c r="D2556" s="31" t="s">
        <v>229</v>
      </c>
      <c r="E2556" s="31" t="s">
        <v>1849</v>
      </c>
      <c r="F2556" s="31" t="s">
        <v>73</v>
      </c>
      <c r="G2556" s="26" t="s">
        <v>77</v>
      </c>
      <c r="H2556" s="31" t="s">
        <v>1850</v>
      </c>
      <c r="I2556" s="31">
        <v>2.0946538124452236</v>
      </c>
      <c r="J2556" s="31">
        <f>INDEX('LA lookup'!H:H,MATCH('Known to services raw data'!B2556,'LA lookup'!G:G,0))</f>
        <v>64391</v>
      </c>
      <c r="K2556" s="31"/>
      <c r="L2556" s="31" t="str">
        <f t="shared" si="141"/>
        <v>2.1 per 1000 households</v>
      </c>
      <c r="M2556" s="31">
        <f t="shared" si="142"/>
        <v>2.0946538124452236</v>
      </c>
      <c r="N2556" s="31">
        <f t="shared" si="140"/>
        <v>0</v>
      </c>
    </row>
    <row r="2557" spans="1:14" x14ac:dyDescent="0.45">
      <c r="A2557" s="31" t="str">
        <f t="shared" si="139"/>
        <v>E10000017_Rate of households assessed as threatened with homelessness (per 1000 households)_proportion</v>
      </c>
      <c r="B2557" s="31" t="s">
        <v>337</v>
      </c>
      <c r="C2557" s="31" t="s">
        <v>338</v>
      </c>
      <c r="D2557" s="31" t="s">
        <v>229</v>
      </c>
      <c r="E2557" s="31" t="s">
        <v>1849</v>
      </c>
      <c r="F2557" s="31" t="s">
        <v>73</v>
      </c>
      <c r="G2557" s="26" t="s">
        <v>77</v>
      </c>
      <c r="H2557" s="31" t="s">
        <v>1850</v>
      </c>
      <c r="I2557" s="31">
        <v>1.5753445944895961</v>
      </c>
      <c r="J2557" s="31">
        <f>INDEX('LA lookup'!H:H,MATCH('Known to services raw data'!B2557,'LA lookup'!G:G,0))</f>
        <v>249727</v>
      </c>
      <c r="K2557" s="31"/>
      <c r="L2557" s="31" t="str">
        <f t="shared" si="141"/>
        <v>1.6 per 1000 households</v>
      </c>
      <c r="M2557" s="31">
        <f t="shared" si="142"/>
        <v>1.5753445944895961</v>
      </c>
      <c r="N2557" s="31">
        <f t="shared" si="140"/>
        <v>0</v>
      </c>
    </row>
    <row r="2558" spans="1:14" x14ac:dyDescent="0.45">
      <c r="A2558" s="31" t="str">
        <f t="shared" si="139"/>
        <v>E06000008_Rate of households assessed as threatened with homelessness (per 1000 households)_proportion</v>
      </c>
      <c r="B2558" s="31" t="s">
        <v>247</v>
      </c>
      <c r="C2558" s="31" t="s">
        <v>248</v>
      </c>
      <c r="D2558" s="31" t="s">
        <v>229</v>
      </c>
      <c r="E2558" s="31" t="s">
        <v>1849</v>
      </c>
      <c r="F2558" s="31" t="s">
        <v>73</v>
      </c>
      <c r="G2558" s="26" t="s">
        <v>77</v>
      </c>
      <c r="H2558" s="31" t="s">
        <v>1850</v>
      </c>
      <c r="I2558" s="31">
        <v>5.260306530819105</v>
      </c>
      <c r="J2558" s="31">
        <f>INDEX('LA lookup'!H:H,MATCH('Known to services raw data'!B2558,'LA lookup'!G:G,0))</f>
        <v>38481</v>
      </c>
      <c r="K2558" s="31"/>
      <c r="L2558" s="31" t="str">
        <f t="shared" si="141"/>
        <v>5.3 per 1000 households</v>
      </c>
      <c r="M2558" s="31">
        <f t="shared" si="142"/>
        <v>5.260306530819105</v>
      </c>
      <c r="N2558" s="31">
        <f t="shared" si="140"/>
        <v>0</v>
      </c>
    </row>
    <row r="2559" spans="1:14" x14ac:dyDescent="0.45">
      <c r="A2559" s="31" t="str">
        <f t="shared" si="139"/>
        <v>E06000009_Rate of households assessed as threatened with homelessness (per 1000 households)_proportion</v>
      </c>
      <c r="B2559" s="31" t="s">
        <v>249</v>
      </c>
      <c r="C2559" s="31" t="s">
        <v>250</v>
      </c>
      <c r="D2559" s="31" t="s">
        <v>229</v>
      </c>
      <c r="E2559" s="31" t="s">
        <v>1849</v>
      </c>
      <c r="F2559" s="31" t="s">
        <v>73</v>
      </c>
      <c r="G2559" s="26" t="s">
        <v>77</v>
      </c>
      <c r="H2559" s="31" t="s">
        <v>1850</v>
      </c>
      <c r="I2559" s="31">
        <v>1.7158108795119471</v>
      </c>
      <c r="J2559" s="31">
        <f>INDEX('LA lookup'!H:H,MATCH('Known to services raw data'!B2559,'LA lookup'!G:G,0))</f>
        <v>28904</v>
      </c>
      <c r="K2559" s="31"/>
      <c r="L2559" s="31" t="str">
        <f t="shared" si="141"/>
        <v>1.7 per 1000 households</v>
      </c>
      <c r="M2559" s="31">
        <f t="shared" si="142"/>
        <v>1.7158108795119471</v>
      </c>
      <c r="N2559" s="31">
        <f t="shared" si="140"/>
        <v>0</v>
      </c>
    </row>
    <row r="2560" spans="1:14" x14ac:dyDescent="0.45">
      <c r="A2560" s="31" t="str">
        <f t="shared" si="139"/>
        <v>E10000024_Rate of households assessed as threatened with homelessness (per 1000 households)_proportion</v>
      </c>
      <c r="B2560" s="31" t="s">
        <v>572</v>
      </c>
      <c r="C2560" s="31" t="s">
        <v>573</v>
      </c>
      <c r="D2560" s="31" t="s">
        <v>229</v>
      </c>
      <c r="E2560" s="31" t="s">
        <v>1849</v>
      </c>
      <c r="F2560" s="31" t="s">
        <v>73</v>
      </c>
      <c r="G2560" s="26" t="s">
        <v>77</v>
      </c>
      <c r="H2560" s="31" t="s">
        <v>1850</v>
      </c>
      <c r="I2560" s="31">
        <v>0.94399615618331612</v>
      </c>
      <c r="J2560" s="31">
        <f>INDEX('LA lookup'!H:H,MATCH('Known to services raw data'!B2560,'LA lookup'!G:G,0))</f>
        <v>166542</v>
      </c>
      <c r="K2560" s="31"/>
      <c r="L2560" s="31" t="str">
        <f t="shared" si="141"/>
        <v>0.9 per 1000 households</v>
      </c>
      <c r="M2560" s="31">
        <f t="shared" si="142"/>
        <v>0.94399615618331612</v>
      </c>
      <c r="N2560" s="31">
        <f t="shared" si="140"/>
        <v>0</v>
      </c>
    </row>
    <row r="2561" spans="1:14" x14ac:dyDescent="0.45">
      <c r="A2561" s="31" t="str">
        <f t="shared" si="139"/>
        <v>E06000018_Rate of households assessed as threatened with homelessness (per 1000 households)_proportion</v>
      </c>
      <c r="B2561" s="31" t="s">
        <v>373</v>
      </c>
      <c r="C2561" s="31" t="s">
        <v>374</v>
      </c>
      <c r="D2561" s="31" t="s">
        <v>229</v>
      </c>
      <c r="E2561" s="31" t="s">
        <v>1849</v>
      </c>
      <c r="F2561" s="31" t="s">
        <v>73</v>
      </c>
      <c r="G2561" s="26" t="s">
        <v>77</v>
      </c>
      <c r="H2561" s="31" t="s">
        <v>1850</v>
      </c>
      <c r="I2561" s="31">
        <v>2.5092843521027803</v>
      </c>
      <c r="J2561" s="31">
        <f>INDEX('LA lookup'!H:H,MATCH('Known to services raw data'!B2561,'LA lookup'!G:G,0))</f>
        <v>68651</v>
      </c>
      <c r="K2561" s="31"/>
      <c r="L2561" s="31" t="str">
        <f t="shared" si="141"/>
        <v>2.5 per 1000 households</v>
      </c>
      <c r="M2561" s="31">
        <f t="shared" si="142"/>
        <v>2.5092843521027803</v>
      </c>
      <c r="N2561" s="31">
        <f t="shared" si="140"/>
        <v>0</v>
      </c>
    </row>
    <row r="2562" spans="1:14" x14ac:dyDescent="0.45">
      <c r="A2562" s="31" t="str">
        <f t="shared" si="139"/>
        <v>E06000051_Rate of households assessed as threatened with homelessness (per 1000 households)_proportion</v>
      </c>
      <c r="B2562" s="31" t="s">
        <v>403</v>
      </c>
      <c r="C2562" s="31" t="s">
        <v>166</v>
      </c>
      <c r="D2562" s="31" t="s">
        <v>229</v>
      </c>
      <c r="E2562" s="31" t="s">
        <v>1849</v>
      </c>
      <c r="F2562" s="31" t="s">
        <v>73</v>
      </c>
      <c r="G2562" s="26" t="s">
        <v>77</v>
      </c>
      <c r="H2562" s="31" t="s">
        <v>1850</v>
      </c>
      <c r="I2562" s="31">
        <v>0.7716438899506004</v>
      </c>
      <c r="J2562" s="31">
        <f>INDEX('LA lookup'!H:H,MATCH('Known to services raw data'!B2562,'LA lookup'!G:G,0))</f>
        <v>59839</v>
      </c>
      <c r="K2562" s="31"/>
      <c r="L2562" s="31" t="str">
        <f t="shared" si="141"/>
        <v>0.8 per 1000 households</v>
      </c>
      <c r="M2562" s="31">
        <f t="shared" si="142"/>
        <v>0.7716438899506004</v>
      </c>
      <c r="N2562" s="31">
        <f t="shared" si="140"/>
        <v>0</v>
      </c>
    </row>
    <row r="2563" spans="1:14" x14ac:dyDescent="0.45">
      <c r="A2563" s="31" t="str">
        <f t="shared" si="139"/>
        <v>E06000020_Rate of households assessed as threatened with homelessness (per 1000 households)_proportion</v>
      </c>
      <c r="B2563" s="31" t="s">
        <v>570</v>
      </c>
      <c r="C2563" s="31" t="s">
        <v>730</v>
      </c>
      <c r="D2563" s="31" t="s">
        <v>229</v>
      </c>
      <c r="E2563" s="31" t="s">
        <v>1849</v>
      </c>
      <c r="F2563" s="31" t="s">
        <v>73</v>
      </c>
      <c r="G2563" s="26" t="s">
        <v>77</v>
      </c>
      <c r="H2563" s="31" t="s">
        <v>1850</v>
      </c>
      <c r="I2563" s="31">
        <v>0.71003564378931827</v>
      </c>
      <c r="J2563" s="31">
        <f>INDEX('LA lookup'!H:H,MATCH('Known to services raw data'!B2563,'LA lookup'!G:G,0))</f>
        <v>40620</v>
      </c>
      <c r="K2563" s="31"/>
      <c r="L2563" s="31" t="str">
        <f t="shared" si="141"/>
        <v>0.7 per 1000 households</v>
      </c>
      <c r="M2563" s="31">
        <f t="shared" si="142"/>
        <v>0.71003564378931827</v>
      </c>
      <c r="N2563" s="31">
        <f t="shared" si="140"/>
        <v>0</v>
      </c>
    </row>
    <row r="2564" spans="1:14" x14ac:dyDescent="0.45">
      <c r="A2564" s="31" t="str">
        <f t="shared" si="139"/>
        <v>E06000049_Rate of households assessed as threatened with homelessness (per 1000 households)_proportion</v>
      </c>
      <c r="B2564" s="31" t="s">
        <v>541</v>
      </c>
      <c r="C2564" s="31" t="s">
        <v>718</v>
      </c>
      <c r="D2564" s="31" t="s">
        <v>229</v>
      </c>
      <c r="E2564" s="31" t="s">
        <v>1849</v>
      </c>
      <c r="F2564" s="31" t="s">
        <v>73</v>
      </c>
      <c r="G2564" s="26" t="s">
        <v>77</v>
      </c>
      <c r="H2564" s="31" t="s">
        <v>1850</v>
      </c>
      <c r="I2564" s="31">
        <v>1.7953321364452424</v>
      </c>
      <c r="J2564" s="31">
        <f>INDEX('LA lookup'!H:H,MATCH('Known to services raw data'!B2564,'LA lookup'!G:G,0))</f>
        <v>76523</v>
      </c>
      <c r="K2564" s="31"/>
      <c r="L2564" s="31" t="str">
        <f t="shared" si="141"/>
        <v>1.8 per 1000 households</v>
      </c>
      <c r="M2564" s="31">
        <f t="shared" si="142"/>
        <v>1.7953321364452424</v>
      </c>
      <c r="N2564" s="31">
        <f t="shared" si="140"/>
        <v>0</v>
      </c>
    </row>
    <row r="2565" spans="1:14" x14ac:dyDescent="0.45">
      <c r="A2565" s="31" t="str">
        <f t="shared" si="139"/>
        <v>E06000050_Rate of households assessed as threatened with homelessness (per 1000 households)_proportion</v>
      </c>
      <c r="B2565" s="31" t="s">
        <v>281</v>
      </c>
      <c r="C2565" s="31" t="s">
        <v>282</v>
      </c>
      <c r="D2565" s="31" t="s">
        <v>229</v>
      </c>
      <c r="E2565" s="31" t="s">
        <v>1849</v>
      </c>
      <c r="F2565" s="31" t="s">
        <v>73</v>
      </c>
      <c r="G2565" s="26" t="s">
        <v>77</v>
      </c>
      <c r="H2565" s="31" t="s">
        <v>1850</v>
      </c>
      <c r="I2565" s="31">
        <v>1.6155856497980519</v>
      </c>
      <c r="J2565" s="31">
        <f>INDEX('LA lookup'!H:H,MATCH('Known to services raw data'!B2565,'LA lookup'!G:G,0))</f>
        <v>68054</v>
      </c>
      <c r="K2565" s="31"/>
      <c r="L2565" s="31" t="str">
        <f t="shared" si="141"/>
        <v>1.6 per 1000 households</v>
      </c>
      <c r="M2565" s="31">
        <f t="shared" si="142"/>
        <v>1.6155856497980519</v>
      </c>
      <c r="N2565" s="31">
        <f t="shared" si="140"/>
        <v>0</v>
      </c>
    </row>
    <row r="2566" spans="1:14" x14ac:dyDescent="0.45">
      <c r="A2566" s="31" t="str">
        <f t="shared" si="139"/>
        <v>E06000052_Rate of households assessed as threatened with homelessness (per 1000 households)_proportion</v>
      </c>
      <c r="B2566" s="31" t="s">
        <v>482</v>
      </c>
      <c r="C2566" s="31" t="s">
        <v>720</v>
      </c>
      <c r="D2566" s="31" t="s">
        <v>229</v>
      </c>
      <c r="E2566" s="31" t="s">
        <v>1849</v>
      </c>
      <c r="F2566" s="31" t="s">
        <v>73</v>
      </c>
      <c r="G2566" s="26" t="s">
        <v>77</v>
      </c>
      <c r="H2566" s="31" t="s">
        <v>1850</v>
      </c>
      <c r="I2566" s="31">
        <v>1.7544792386623425</v>
      </c>
      <c r="J2566" s="31">
        <f>INDEX('LA lookup'!H:H,MATCH('Known to services raw data'!B2566,'LA lookup'!G:G,0))</f>
        <v>107810</v>
      </c>
      <c r="K2566" s="31"/>
      <c r="L2566" s="31" t="str">
        <f t="shared" si="141"/>
        <v>1.8 per 1000 households</v>
      </c>
      <c r="M2566" s="31">
        <f t="shared" si="142"/>
        <v>1.7544792386623425</v>
      </c>
      <c r="N2566" s="31">
        <f t="shared" si="140"/>
        <v>0</v>
      </c>
    </row>
    <row r="2567" spans="1:14" x14ac:dyDescent="0.45">
      <c r="A2567" s="31" t="str">
        <f t="shared" ref="A2567:A2630" si="143">CONCATENATE(B2567,"_",G2567,"_",H2567)</f>
        <v>E10000006_Rate of households assessed as threatened with homelessness (per 1000 households)_proportion</v>
      </c>
      <c r="B2567" s="31" t="s">
        <v>285</v>
      </c>
      <c r="C2567" s="31" t="s">
        <v>286</v>
      </c>
      <c r="D2567" s="31" t="s">
        <v>229</v>
      </c>
      <c r="E2567" s="31" t="s">
        <v>1849</v>
      </c>
      <c r="F2567" s="31" t="s">
        <v>73</v>
      </c>
      <c r="G2567" s="26" t="s">
        <v>77</v>
      </c>
      <c r="H2567" s="31" t="s">
        <v>1850</v>
      </c>
      <c r="I2567" s="31">
        <v>1.1419024895251553</v>
      </c>
      <c r="J2567" s="31">
        <f>INDEX('LA lookup'!H:H,MATCH('Known to services raw data'!B2567,'LA lookup'!G:G,0))</f>
        <v>92500</v>
      </c>
      <c r="K2567" s="31"/>
      <c r="L2567" s="31" t="str">
        <f t="shared" si="141"/>
        <v>1.1 per 1000 households</v>
      </c>
      <c r="M2567" s="31">
        <f t="shared" si="142"/>
        <v>1.1419024895251553</v>
      </c>
      <c r="N2567" s="31">
        <f t="shared" si="140"/>
        <v>0</v>
      </c>
    </row>
    <row r="2568" spans="1:14" x14ac:dyDescent="0.45">
      <c r="A2568" s="31" t="str">
        <f t="shared" si="143"/>
        <v>E10000013_Rate of households assessed as threatened with homelessness (per 1000 households)_proportion</v>
      </c>
      <c r="B2568" s="31" t="s">
        <v>307</v>
      </c>
      <c r="C2568" s="31" t="s">
        <v>308</v>
      </c>
      <c r="D2568" s="31" t="s">
        <v>229</v>
      </c>
      <c r="E2568" s="31" t="s">
        <v>1849</v>
      </c>
      <c r="F2568" s="31" t="s">
        <v>73</v>
      </c>
      <c r="G2568" s="26" t="s">
        <v>77</v>
      </c>
      <c r="H2568" s="31" t="s">
        <v>1850</v>
      </c>
      <c r="I2568" s="31">
        <v>1.3519586823744372</v>
      </c>
      <c r="J2568" s="31">
        <f>INDEX('LA lookup'!H:H,MATCH('Known to services raw data'!B2568,'LA lookup'!G:G,0))</f>
        <v>128136</v>
      </c>
      <c r="K2568" s="31"/>
      <c r="L2568" s="31" t="str">
        <f t="shared" si="141"/>
        <v>1.4 per 1000 households</v>
      </c>
      <c r="M2568" s="31">
        <f t="shared" si="142"/>
        <v>1.3519586823744372</v>
      </c>
      <c r="N2568" s="31">
        <f t="shared" ref="N2568:N2631" si="144">IF(OR(C2568="City of London",C2568="Isles of Scilly"),1,0)</f>
        <v>0</v>
      </c>
    </row>
    <row r="2569" spans="1:14" x14ac:dyDescent="0.45">
      <c r="A2569" s="31" t="str">
        <f t="shared" si="143"/>
        <v>E10000015_Rate of households assessed as threatened with homelessness (per 1000 households)_proportion</v>
      </c>
      <c r="B2569" s="31" t="s">
        <v>319</v>
      </c>
      <c r="C2569" s="31" t="s">
        <v>320</v>
      </c>
      <c r="D2569" s="31" t="s">
        <v>229</v>
      </c>
      <c r="E2569" s="31" t="s">
        <v>1849</v>
      </c>
      <c r="F2569" s="31" t="s">
        <v>73</v>
      </c>
      <c r="G2569" s="26" t="s">
        <v>77</v>
      </c>
      <c r="H2569" s="31" t="s">
        <v>1850</v>
      </c>
      <c r="I2569" s="31">
        <v>1.3842497692917053</v>
      </c>
      <c r="J2569" s="31">
        <f>INDEX('LA lookup'!H:H,MATCH('Known to services raw data'!B2569,'LA lookup'!G:G,0))</f>
        <v>271005</v>
      </c>
      <c r="K2569" s="31"/>
      <c r="L2569" s="31" t="str">
        <f t="shared" si="141"/>
        <v>1.4 per 1000 households</v>
      </c>
      <c r="M2569" s="31">
        <f t="shared" si="142"/>
        <v>1.3842497692917053</v>
      </c>
      <c r="N2569" s="31">
        <f t="shared" si="144"/>
        <v>0</v>
      </c>
    </row>
    <row r="2570" spans="1:14" x14ac:dyDescent="0.45">
      <c r="A2570" s="31" t="str">
        <f t="shared" si="143"/>
        <v>E06000046_Rate of households assessed as threatened with homelessness (per 1000 households)_proportion</v>
      </c>
      <c r="B2570" s="31" t="s">
        <v>325</v>
      </c>
      <c r="C2570" s="31" t="s">
        <v>326</v>
      </c>
      <c r="D2570" s="31" t="s">
        <v>229</v>
      </c>
      <c r="E2570" s="31" t="s">
        <v>1849</v>
      </c>
      <c r="F2570" s="31" t="s">
        <v>73</v>
      </c>
      <c r="G2570" s="26" t="s">
        <v>77</v>
      </c>
      <c r="H2570" s="31" t="s">
        <v>1850</v>
      </c>
      <c r="I2570" s="31">
        <v>1.1497288815002409</v>
      </c>
      <c r="J2570" s="31">
        <f>INDEX('LA lookup'!H:H,MATCH('Known to services raw data'!B2570,'LA lookup'!G:G,0))</f>
        <v>24869</v>
      </c>
      <c r="K2570" s="31"/>
      <c r="L2570" s="31" t="str">
        <f t="shared" si="141"/>
        <v>1.1 per 1000 households</v>
      </c>
      <c r="M2570" s="31">
        <f t="shared" si="142"/>
        <v>1.1497288815002409</v>
      </c>
      <c r="N2570" s="31">
        <f t="shared" si="144"/>
        <v>0</v>
      </c>
    </row>
    <row r="2571" spans="1:14" x14ac:dyDescent="0.45">
      <c r="A2571" s="31" t="str">
        <f t="shared" si="143"/>
        <v>E10000019_Rate of households assessed as threatened with homelessness (per 1000 households)_proportion</v>
      </c>
      <c r="B2571" s="31" t="s">
        <v>345</v>
      </c>
      <c r="C2571" s="31" t="s">
        <v>346</v>
      </c>
      <c r="D2571" s="31" t="s">
        <v>229</v>
      </c>
      <c r="E2571" s="31" t="s">
        <v>1849</v>
      </c>
      <c r="F2571" s="31" t="s">
        <v>73</v>
      </c>
      <c r="G2571" s="26" t="s">
        <v>77</v>
      </c>
      <c r="H2571" s="31" t="s">
        <v>1850</v>
      </c>
      <c r="I2571" s="31">
        <v>1.6675914126663776</v>
      </c>
      <c r="J2571" s="31">
        <f>INDEX('LA lookup'!H:H,MATCH('Known to services raw data'!B2571,'LA lookup'!G:G,0))</f>
        <v>145641</v>
      </c>
      <c r="K2571" s="31"/>
      <c r="L2571" s="31" t="str">
        <f t="shared" si="141"/>
        <v>1.7 per 1000 households</v>
      </c>
      <c r="M2571" s="31">
        <f t="shared" si="142"/>
        <v>1.6675914126663776</v>
      </c>
      <c r="N2571" s="31">
        <f t="shared" si="144"/>
        <v>0</v>
      </c>
    </row>
    <row r="2572" spans="1:14" x14ac:dyDescent="0.45">
      <c r="A2572" s="31" t="str">
        <f t="shared" si="143"/>
        <v>E10000020_Rate of households assessed as threatened with homelessness (per 1000 households)_proportion</v>
      </c>
      <c r="B2572" s="31" t="s">
        <v>361</v>
      </c>
      <c r="C2572" s="31" t="s">
        <v>362</v>
      </c>
      <c r="D2572" s="31" t="s">
        <v>229</v>
      </c>
      <c r="E2572" s="31" t="s">
        <v>1849</v>
      </c>
      <c r="F2572" s="31" t="s">
        <v>73</v>
      </c>
      <c r="G2572" s="26" t="s">
        <v>77</v>
      </c>
      <c r="H2572" s="31" t="s">
        <v>1850</v>
      </c>
      <c r="I2572" s="31">
        <v>1.0929516032915341</v>
      </c>
      <c r="J2572" s="31">
        <f>INDEX('LA lookup'!H:H,MATCH('Known to services raw data'!B2572,'LA lookup'!G:G,0))</f>
        <v>170810</v>
      </c>
      <c r="K2572" s="31"/>
      <c r="L2572" s="31" t="str">
        <f t="shared" si="141"/>
        <v>1.1 per 1000 households</v>
      </c>
      <c r="M2572" s="31">
        <f t="shared" si="142"/>
        <v>1.0929516032915341</v>
      </c>
      <c r="N2572" s="31">
        <f t="shared" si="144"/>
        <v>0</v>
      </c>
    </row>
    <row r="2573" spans="1:14" x14ac:dyDescent="0.45">
      <c r="A2573" s="31" t="str">
        <f t="shared" si="143"/>
        <v>E10000021_Rate of households assessed as threatened with homelessness (per 1000 households)_proportion</v>
      </c>
      <c r="B2573" s="31" t="s">
        <v>371</v>
      </c>
      <c r="C2573" s="31" t="s">
        <v>372</v>
      </c>
      <c r="D2573" s="31" t="s">
        <v>229</v>
      </c>
      <c r="E2573" s="31" t="s">
        <v>1849</v>
      </c>
      <c r="F2573" s="31" t="s">
        <v>73</v>
      </c>
      <c r="G2573" s="26" t="s">
        <v>77</v>
      </c>
      <c r="H2573" s="31" t="s">
        <v>1850</v>
      </c>
      <c r="I2573" s="31">
        <v>1.3734464882889734</v>
      </c>
      <c r="J2573" s="31">
        <f>INDEX('LA lookup'!H:H,MATCH('Known to services raw data'!B2573,'LA lookup'!G:G,0))</f>
        <v>170235</v>
      </c>
      <c r="K2573" s="31"/>
      <c r="L2573" s="31" t="str">
        <f t="shared" si="141"/>
        <v>1.4 per 1000 households</v>
      </c>
      <c r="M2573" s="31">
        <f t="shared" si="142"/>
        <v>1.3734464882889734</v>
      </c>
      <c r="N2573" s="31">
        <f t="shared" si="144"/>
        <v>0</v>
      </c>
    </row>
    <row r="2574" spans="1:14" x14ac:dyDescent="0.45">
      <c r="A2574" s="31" t="str">
        <f t="shared" si="143"/>
        <v>E06000048_Rate of households assessed as threatened with homelessness (per 1000 households)_proportion</v>
      </c>
      <c r="B2574" s="31" t="s">
        <v>484</v>
      </c>
      <c r="C2574" s="31" t="s">
        <v>705</v>
      </c>
      <c r="D2574" s="31" t="s">
        <v>229</v>
      </c>
      <c r="E2574" s="31" t="s">
        <v>1849</v>
      </c>
      <c r="F2574" s="31" t="s">
        <v>73</v>
      </c>
      <c r="G2574" s="26" t="s">
        <v>77</v>
      </c>
      <c r="H2574" s="31" t="s">
        <v>1850</v>
      </c>
      <c r="I2574" s="31">
        <v>0.52</v>
      </c>
      <c r="J2574" s="31">
        <f>INDEX('LA lookup'!H:H,MATCH('Known to services raw data'!B2574,'LA lookup'!G:G,0))</f>
        <v>59011</v>
      </c>
      <c r="K2574" s="31"/>
      <c r="L2574" s="31" t="str">
        <f t="shared" si="141"/>
        <v>0.5 per 1000 households</v>
      </c>
      <c r="M2574" s="31">
        <f t="shared" si="142"/>
        <v>0.52</v>
      </c>
      <c r="N2574" s="31">
        <f t="shared" si="144"/>
        <v>0</v>
      </c>
    </row>
    <row r="2575" spans="1:14" x14ac:dyDescent="0.45">
      <c r="A2575" s="31" t="str">
        <f t="shared" si="143"/>
        <v>E10000025_Rate of households assessed as threatened with homelessness (per 1000 households)_proportion</v>
      </c>
      <c r="B2575" s="31" t="s">
        <v>377</v>
      </c>
      <c r="C2575" s="31" t="s">
        <v>378</v>
      </c>
      <c r="D2575" s="31" t="s">
        <v>229</v>
      </c>
      <c r="E2575" s="31" t="s">
        <v>1849</v>
      </c>
      <c r="F2575" s="31" t="s">
        <v>73</v>
      </c>
      <c r="G2575" s="26" t="s">
        <v>77</v>
      </c>
      <c r="H2575" s="31" t="s">
        <v>1850</v>
      </c>
      <c r="I2575" s="31">
        <v>1.4000109948507449</v>
      </c>
      <c r="J2575" s="31">
        <f>INDEX('LA lookup'!H:H,MATCH('Known to services raw data'!B2575,'LA lookup'!G:G,0))</f>
        <v>144788</v>
      </c>
      <c r="K2575" s="31"/>
      <c r="L2575" s="31" t="str">
        <f t="shared" si="141"/>
        <v>1.4 per 1000 households</v>
      </c>
      <c r="M2575" s="31">
        <f t="shared" si="142"/>
        <v>1.4000109948507449</v>
      </c>
      <c r="N2575" s="31">
        <f t="shared" si="144"/>
        <v>0</v>
      </c>
    </row>
    <row r="2576" spans="1:14" x14ac:dyDescent="0.45">
      <c r="A2576" s="31" t="str">
        <f t="shared" si="143"/>
        <v>E10000027_Rate of households assessed as threatened with homelessness (per 1000 households)_proportion</v>
      </c>
      <c r="B2576" s="31" t="s">
        <v>406</v>
      </c>
      <c r="C2576" s="31" t="s">
        <v>407</v>
      </c>
      <c r="D2576" s="31" t="s">
        <v>229</v>
      </c>
      <c r="E2576" s="31" t="s">
        <v>1849</v>
      </c>
      <c r="F2576" s="31" t="s">
        <v>73</v>
      </c>
      <c r="G2576" s="26" t="s">
        <v>77</v>
      </c>
      <c r="H2576" s="31" t="s">
        <v>1850</v>
      </c>
      <c r="I2576" s="31">
        <v>1.3776250727763244</v>
      </c>
      <c r="J2576" s="31">
        <f>INDEX('LA lookup'!H:H,MATCH('Known to services raw data'!B2576,'LA lookup'!G:G,0))</f>
        <v>110700</v>
      </c>
      <c r="K2576" s="31"/>
      <c r="L2576" s="31" t="str">
        <f t="shared" si="141"/>
        <v>1.4 per 1000 households</v>
      </c>
      <c r="M2576" s="31">
        <f t="shared" si="142"/>
        <v>1.3776250727763244</v>
      </c>
      <c r="N2576" s="31">
        <f t="shared" si="144"/>
        <v>0</v>
      </c>
    </row>
    <row r="2577" spans="1:14" x14ac:dyDescent="0.45">
      <c r="A2577" s="31" t="str">
        <f t="shared" si="143"/>
        <v>E10000029_Rate of households assessed as threatened with homelessness (per 1000 households)_proportion</v>
      </c>
      <c r="B2577" s="31" t="s">
        <v>426</v>
      </c>
      <c r="C2577" s="31" t="s">
        <v>427</v>
      </c>
      <c r="D2577" s="31" t="s">
        <v>229</v>
      </c>
      <c r="E2577" s="31" t="s">
        <v>1849</v>
      </c>
      <c r="F2577" s="31" t="s">
        <v>73</v>
      </c>
      <c r="G2577" s="26" t="s">
        <v>77</v>
      </c>
      <c r="H2577" s="31" t="s">
        <v>1850</v>
      </c>
      <c r="I2577" s="31">
        <v>2.0233812949640289</v>
      </c>
      <c r="J2577" s="31">
        <f>INDEX('LA lookup'!H:H,MATCH('Known to services raw data'!B2577,'LA lookup'!G:G,0))</f>
        <v>152752</v>
      </c>
      <c r="K2577" s="31"/>
      <c r="L2577" s="31" t="str">
        <f t="shared" si="141"/>
        <v>2 per 1000 households</v>
      </c>
      <c r="M2577" s="31">
        <f t="shared" si="142"/>
        <v>2.0233812949640289</v>
      </c>
      <c r="N2577" s="31">
        <f t="shared" si="144"/>
        <v>0</v>
      </c>
    </row>
    <row r="2578" spans="1:14" x14ac:dyDescent="0.45">
      <c r="A2578" s="31" t="str">
        <f t="shared" si="143"/>
        <v>E10000030_Rate of households assessed as threatened with homelessness (per 1000 households)_proportion</v>
      </c>
      <c r="B2578" s="31" t="s">
        <v>430</v>
      </c>
      <c r="C2578" s="31" t="s">
        <v>431</v>
      </c>
      <c r="D2578" s="31" t="s">
        <v>229</v>
      </c>
      <c r="E2578" s="31" t="s">
        <v>1849</v>
      </c>
      <c r="F2578" s="31" t="s">
        <v>73</v>
      </c>
      <c r="G2578" s="26" t="s">
        <v>77</v>
      </c>
      <c r="H2578" s="31" t="s">
        <v>1850</v>
      </c>
      <c r="I2578" s="31">
        <v>1.0912868806789857</v>
      </c>
      <c r="J2578" s="31">
        <f>INDEX('LA lookup'!H:H,MATCH('Known to services raw data'!B2578,'LA lookup'!G:G,0))</f>
        <v>261905</v>
      </c>
      <c r="K2578" s="31"/>
      <c r="L2578" s="31" t="str">
        <f t="shared" si="141"/>
        <v>1.1 per 1000 households</v>
      </c>
      <c r="M2578" s="31">
        <f t="shared" si="142"/>
        <v>1.0912868806789857</v>
      </c>
      <c r="N2578" s="31">
        <f t="shared" si="144"/>
        <v>0</v>
      </c>
    </row>
    <row r="2579" spans="1:14" x14ac:dyDescent="0.45">
      <c r="A2579" s="31" t="str">
        <f t="shared" si="143"/>
        <v>E10000031_Rate of households assessed as threatened with homelessness (per 1000 households)_proportion</v>
      </c>
      <c r="B2579" s="31" t="s">
        <v>454</v>
      </c>
      <c r="C2579" s="31" t="s">
        <v>455</v>
      </c>
      <c r="D2579" s="31" t="s">
        <v>229</v>
      </c>
      <c r="E2579" s="31" t="s">
        <v>1849</v>
      </c>
      <c r="F2579" s="31" t="s">
        <v>73</v>
      </c>
      <c r="G2579" s="26" t="s">
        <v>77</v>
      </c>
      <c r="H2579" s="31" t="s">
        <v>1850</v>
      </c>
      <c r="I2579" s="31">
        <v>1.3080769612875449</v>
      </c>
      <c r="J2579" s="31">
        <f>INDEX('LA lookup'!H:H,MATCH('Known to services raw data'!B2579,'LA lookup'!G:G,0))</f>
        <v>115928</v>
      </c>
      <c r="K2579" s="31"/>
      <c r="L2579" s="31" t="str">
        <f t="shared" si="141"/>
        <v>1.3 per 1000 households</v>
      </c>
      <c r="M2579" s="31">
        <f t="shared" si="142"/>
        <v>1.3080769612875449</v>
      </c>
      <c r="N2579" s="31">
        <f t="shared" si="144"/>
        <v>0</v>
      </c>
    </row>
    <row r="2580" spans="1:14" x14ac:dyDescent="0.45">
      <c r="A2580" s="31" t="str">
        <f t="shared" si="143"/>
        <v>E10000032_Rate of households assessed as threatened with homelessness (per 1000 households)_proportion</v>
      </c>
      <c r="B2580" s="31" t="s">
        <v>458</v>
      </c>
      <c r="C2580" s="31" t="s">
        <v>459</v>
      </c>
      <c r="D2580" s="31" t="s">
        <v>229</v>
      </c>
      <c r="E2580" s="31" t="s">
        <v>1849</v>
      </c>
      <c r="F2580" s="31" t="s">
        <v>73</v>
      </c>
      <c r="G2580" s="26" t="s">
        <v>77</v>
      </c>
      <c r="H2580" s="31" t="s">
        <v>1850</v>
      </c>
      <c r="I2580" s="31">
        <v>1.1347258373308668</v>
      </c>
      <c r="J2580" s="31">
        <f>INDEX('LA lookup'!H:H,MATCH('Known to services raw data'!B2580,'LA lookup'!G:G,0))</f>
        <v>174672</v>
      </c>
      <c r="K2580" s="31"/>
      <c r="L2580" s="31" t="str">
        <f t="shared" si="141"/>
        <v>1.1 per 1000 households</v>
      </c>
      <c r="M2580" s="31">
        <f t="shared" si="142"/>
        <v>1.1347258373308668</v>
      </c>
      <c r="N2580" s="31">
        <f t="shared" si="144"/>
        <v>0</v>
      </c>
    </row>
    <row r="2581" spans="1:14" x14ac:dyDescent="0.45">
      <c r="A2581" s="31" t="str">
        <f t="shared" si="143"/>
        <v>E09000001_Rate of households assessed as homeless (per 1000 households)_proportion</v>
      </c>
      <c r="B2581" s="31" t="s">
        <v>582</v>
      </c>
      <c r="C2581" s="31" t="s">
        <v>583</v>
      </c>
      <c r="D2581" s="31" t="s">
        <v>229</v>
      </c>
      <c r="E2581" s="31" t="s">
        <v>1849</v>
      </c>
      <c r="F2581" s="31" t="s">
        <v>73</v>
      </c>
      <c r="G2581" s="26" t="s">
        <v>78</v>
      </c>
      <c r="H2581" s="31" t="s">
        <v>1850</v>
      </c>
      <c r="I2581" s="31">
        <v>0.58055152394775034</v>
      </c>
      <c r="J2581" s="31">
        <f>INDEX('LA lookup'!H:H,MATCH('Known to services raw data'!B2581,'LA lookup'!G:G,0))</f>
        <v>1453</v>
      </c>
      <c r="K2581" s="31"/>
      <c r="L2581" s="31" t="str">
        <f t="shared" si="141"/>
        <v>0.6 per 1000 households</v>
      </c>
      <c r="M2581" s="31">
        <f t="shared" si="142"/>
        <v>0.58055152394775034</v>
      </c>
      <c r="N2581" s="31">
        <f t="shared" si="144"/>
        <v>1</v>
      </c>
    </row>
    <row r="2582" spans="1:14" x14ac:dyDescent="0.45">
      <c r="A2582" s="31" t="str">
        <f t="shared" si="143"/>
        <v>E09000007_Rate of households assessed as homeless (per 1000 households)_proportion</v>
      </c>
      <c r="B2582" s="31" t="s">
        <v>277</v>
      </c>
      <c r="C2582" s="31" t="s">
        <v>278</v>
      </c>
      <c r="D2582" s="31" t="s">
        <v>229</v>
      </c>
      <c r="E2582" s="31" t="s">
        <v>1849</v>
      </c>
      <c r="F2582" s="31" t="s">
        <v>73</v>
      </c>
      <c r="G2582" s="26" t="s">
        <v>78</v>
      </c>
      <c r="H2582" s="31" t="s">
        <v>1850</v>
      </c>
      <c r="I2582" s="31">
        <v>1.2767082812770731</v>
      </c>
      <c r="J2582" s="31">
        <f>INDEX('LA lookup'!H:H,MATCH('Known to services raw data'!B2582,'LA lookup'!G:G,0))</f>
        <v>50983</v>
      </c>
      <c r="K2582" s="31"/>
      <c r="L2582" s="31" t="str">
        <f t="shared" si="141"/>
        <v>1.3 per 1000 households</v>
      </c>
      <c r="M2582" s="31">
        <f t="shared" si="142"/>
        <v>1.2767082812770731</v>
      </c>
      <c r="N2582" s="31">
        <f t="shared" si="144"/>
        <v>0</v>
      </c>
    </row>
    <row r="2583" spans="1:14" x14ac:dyDescent="0.45">
      <c r="A2583" s="31" t="str">
        <f t="shared" si="143"/>
        <v>E09000011_Rate of households assessed as homeless (per 1000 households)_proportion</v>
      </c>
      <c r="B2583" s="31" t="s">
        <v>518</v>
      </c>
      <c r="C2583" s="31" t="s">
        <v>519</v>
      </c>
      <c r="D2583" s="31" t="s">
        <v>229</v>
      </c>
      <c r="E2583" s="31" t="s">
        <v>1849</v>
      </c>
      <c r="F2583" s="31" t="s">
        <v>73</v>
      </c>
      <c r="G2583" s="26" t="s">
        <v>78</v>
      </c>
      <c r="H2583" s="31" t="s">
        <v>1850</v>
      </c>
      <c r="I2583" s="31">
        <v>1.2220215471152205</v>
      </c>
      <c r="J2583" s="31">
        <f>INDEX('LA lookup'!H:H,MATCH('Known to services raw data'!B2583,'LA lookup'!G:G,0))</f>
        <v>68917</v>
      </c>
      <c r="K2583" s="31"/>
      <c r="L2583" s="31" t="str">
        <f t="shared" si="141"/>
        <v>1.2 per 1000 households</v>
      </c>
      <c r="M2583" s="31">
        <f t="shared" si="142"/>
        <v>1.2220215471152205</v>
      </c>
      <c r="N2583" s="31">
        <f t="shared" si="144"/>
        <v>0</v>
      </c>
    </row>
    <row r="2584" spans="1:14" x14ac:dyDescent="0.45">
      <c r="A2584" s="31" t="str">
        <f t="shared" si="143"/>
        <v>E09000012_Rate of households assessed as homeless (per 1000 households)_proportion</v>
      </c>
      <c r="B2584" s="31" t="s">
        <v>498</v>
      </c>
      <c r="C2584" s="31" t="s">
        <v>499</v>
      </c>
      <c r="D2584" s="31" t="s">
        <v>229</v>
      </c>
      <c r="E2584" s="31" t="s">
        <v>1849</v>
      </c>
      <c r="F2584" s="31" t="s">
        <v>73</v>
      </c>
      <c r="G2584" s="26" t="s">
        <v>78</v>
      </c>
      <c r="H2584" s="31" t="s">
        <v>1850</v>
      </c>
      <c r="I2584" s="31">
        <v>3.1486674839208049</v>
      </c>
      <c r="J2584" s="31">
        <f>INDEX('LA lookup'!H:H,MATCH('Known to services raw data'!B2584,'LA lookup'!G:G,0))</f>
        <v>63655</v>
      </c>
      <c r="K2584" s="31"/>
      <c r="L2584" s="31" t="str">
        <f t="shared" si="141"/>
        <v>3.1 per 1000 households</v>
      </c>
      <c r="M2584" s="31">
        <f t="shared" si="142"/>
        <v>3.1486674839208049</v>
      </c>
      <c r="N2584" s="31">
        <f t="shared" si="144"/>
        <v>0</v>
      </c>
    </row>
    <row r="2585" spans="1:14" x14ac:dyDescent="0.45">
      <c r="A2585" s="31" t="str">
        <f t="shared" si="143"/>
        <v>E09000013_Rate of households assessed as homeless (per 1000 households)_proportion</v>
      </c>
      <c r="B2585" s="31" t="s">
        <v>491</v>
      </c>
      <c r="C2585" s="31" t="s">
        <v>723</v>
      </c>
      <c r="D2585" s="31" t="s">
        <v>229</v>
      </c>
      <c r="E2585" s="31" t="s">
        <v>1849</v>
      </c>
      <c r="F2585" s="31" t="s">
        <v>73</v>
      </c>
      <c r="G2585" s="26" t="s">
        <v>78</v>
      </c>
      <c r="H2585" s="31" t="s">
        <v>1850</v>
      </c>
      <c r="I2585" s="31">
        <v>1.9149123801604999</v>
      </c>
      <c r="J2585" s="31">
        <f>INDEX('LA lookup'!H:H,MATCH('Known to services raw data'!B2585,'LA lookup'!G:G,0))</f>
        <v>36898</v>
      </c>
      <c r="K2585" s="31"/>
      <c r="L2585" s="31" t="str">
        <f t="shared" si="141"/>
        <v>1.9 per 1000 households</v>
      </c>
      <c r="M2585" s="31">
        <f t="shared" si="142"/>
        <v>1.9149123801604999</v>
      </c>
      <c r="N2585" s="31">
        <f t="shared" si="144"/>
        <v>0</v>
      </c>
    </row>
    <row r="2586" spans="1:14" x14ac:dyDescent="0.45">
      <c r="A2586" s="31" t="str">
        <f t="shared" si="143"/>
        <v>E09000019_Rate of households assessed as homeless (per 1000 households)_proportion</v>
      </c>
      <c r="B2586" s="31" t="s">
        <v>500</v>
      </c>
      <c r="C2586" s="31" t="s">
        <v>501</v>
      </c>
      <c r="D2586" s="31" t="s">
        <v>229</v>
      </c>
      <c r="E2586" s="31" t="s">
        <v>1849</v>
      </c>
      <c r="F2586" s="31" t="s">
        <v>73</v>
      </c>
      <c r="G2586" s="26" t="s">
        <v>78</v>
      </c>
      <c r="H2586" s="31" t="s">
        <v>1850</v>
      </c>
      <c r="I2586" s="31">
        <v>0.62848244939309239</v>
      </c>
      <c r="J2586" s="31">
        <f>INDEX('LA lookup'!H:H,MATCH('Known to services raw data'!B2586,'LA lookup'!G:G,0))</f>
        <v>42098</v>
      </c>
      <c r="K2586" s="31"/>
      <c r="L2586" s="31" t="str">
        <f t="shared" si="141"/>
        <v>0.6 per 1000 households</v>
      </c>
      <c r="M2586" s="31">
        <f t="shared" si="142"/>
        <v>0.62848244939309239</v>
      </c>
      <c r="N2586" s="31">
        <f t="shared" si="144"/>
        <v>0</v>
      </c>
    </row>
    <row r="2587" spans="1:14" x14ac:dyDescent="0.45">
      <c r="A2587" s="31" t="str">
        <f t="shared" si="143"/>
        <v>E09000020_Rate of households assessed as homeless (per 1000 households)_proportion</v>
      </c>
      <c r="B2587" s="31" t="s">
        <v>479</v>
      </c>
      <c r="C2587" s="31" t="s">
        <v>674</v>
      </c>
      <c r="D2587" s="31" t="s">
        <v>229</v>
      </c>
      <c r="E2587" s="31" t="s">
        <v>1849</v>
      </c>
      <c r="F2587" s="31" t="s">
        <v>73</v>
      </c>
      <c r="G2587" s="26" t="s">
        <v>78</v>
      </c>
      <c r="H2587" s="31" t="s">
        <v>1850</v>
      </c>
      <c r="I2587" s="31">
        <v>2.7774486961787046</v>
      </c>
      <c r="J2587" s="31">
        <f>INDEX('LA lookup'!H:H,MATCH('Known to services raw data'!B2587,'LA lookup'!G:G,0))</f>
        <v>28678</v>
      </c>
      <c r="K2587" s="31"/>
      <c r="L2587" s="31" t="str">
        <f t="shared" si="141"/>
        <v>2.8 per 1000 households</v>
      </c>
      <c r="M2587" s="31">
        <f t="shared" si="142"/>
        <v>2.7774486961787046</v>
      </c>
      <c r="N2587" s="31">
        <f t="shared" si="144"/>
        <v>0</v>
      </c>
    </row>
    <row r="2588" spans="1:14" x14ac:dyDescent="0.45">
      <c r="A2588" s="31" t="str">
        <f t="shared" si="143"/>
        <v>E09000022_Rate of households assessed as homeless (per 1000 households)_proportion</v>
      </c>
      <c r="B2588" s="31" t="s">
        <v>335</v>
      </c>
      <c r="C2588" s="31" t="s">
        <v>336</v>
      </c>
      <c r="D2588" s="31" t="s">
        <v>229</v>
      </c>
      <c r="E2588" s="31" t="s">
        <v>1849</v>
      </c>
      <c r="F2588" s="31" t="s">
        <v>73</v>
      </c>
      <c r="G2588" s="26" t="s">
        <v>78</v>
      </c>
      <c r="H2588" s="31" t="s">
        <v>1850</v>
      </c>
      <c r="I2588" s="31">
        <v>2.0784358695028957</v>
      </c>
      <c r="J2588" s="31">
        <f>INDEX('LA lookup'!H:H,MATCH('Known to services raw data'!B2588,'LA lookup'!G:G,0))</f>
        <v>62629</v>
      </c>
      <c r="K2588" s="31"/>
      <c r="L2588" s="31" t="str">
        <f t="shared" si="141"/>
        <v>2.1 per 1000 households</v>
      </c>
      <c r="M2588" s="31">
        <f t="shared" si="142"/>
        <v>2.0784358695028957</v>
      </c>
      <c r="N2588" s="31">
        <f t="shared" si="144"/>
        <v>0</v>
      </c>
    </row>
    <row r="2589" spans="1:14" x14ac:dyDescent="0.45">
      <c r="A2589" s="31" t="str">
        <f t="shared" si="143"/>
        <v>E09000023_Rate of households assessed as homeless (per 1000 households)_proportion</v>
      </c>
      <c r="B2589" s="31" t="s">
        <v>343</v>
      </c>
      <c r="C2589" s="31" t="s">
        <v>344</v>
      </c>
      <c r="D2589" s="31" t="s">
        <v>229</v>
      </c>
      <c r="E2589" s="31" t="s">
        <v>1849</v>
      </c>
      <c r="F2589" s="31" t="s">
        <v>73</v>
      </c>
      <c r="G2589" s="26" t="s">
        <v>78</v>
      </c>
      <c r="H2589" s="31" t="s">
        <v>1850</v>
      </c>
      <c r="I2589" s="31">
        <v>1.885404212268923</v>
      </c>
      <c r="J2589" s="31">
        <f>INDEX('LA lookup'!H:H,MATCH('Known to services raw data'!B2589,'LA lookup'!G:G,0))</f>
        <v>68458</v>
      </c>
      <c r="K2589" s="31"/>
      <c r="L2589" s="31" t="str">
        <f t="shared" si="141"/>
        <v>1.9 per 1000 households</v>
      </c>
      <c r="M2589" s="31">
        <f t="shared" si="142"/>
        <v>1.885404212268923</v>
      </c>
      <c r="N2589" s="31">
        <f t="shared" si="144"/>
        <v>0</v>
      </c>
    </row>
    <row r="2590" spans="1:14" x14ac:dyDescent="0.45">
      <c r="A2590" s="31" t="str">
        <f t="shared" si="143"/>
        <v>E09000028_Rate of households assessed as homeless (per 1000 households)_proportion</v>
      </c>
      <c r="B2590" s="31" t="s">
        <v>414</v>
      </c>
      <c r="C2590" s="31" t="s">
        <v>415</v>
      </c>
      <c r="D2590" s="31" t="s">
        <v>229</v>
      </c>
      <c r="E2590" s="31" t="s">
        <v>1849</v>
      </c>
      <c r="F2590" s="31" t="s">
        <v>73</v>
      </c>
      <c r="G2590" s="26" t="s">
        <v>78</v>
      </c>
      <c r="H2590" s="31" t="s">
        <v>1850</v>
      </c>
      <c r="I2590" s="31">
        <v>2.9673590504451037</v>
      </c>
      <c r="J2590" s="31">
        <f>INDEX('LA lookup'!H:H,MATCH('Known to services raw data'!B2590,'LA lookup'!G:G,0))</f>
        <v>65121</v>
      </c>
      <c r="K2590" s="31"/>
      <c r="L2590" s="31" t="str">
        <f t="shared" si="141"/>
        <v>3 per 1000 households</v>
      </c>
      <c r="M2590" s="31">
        <f t="shared" si="142"/>
        <v>2.9673590504451037</v>
      </c>
      <c r="N2590" s="31">
        <f t="shared" si="144"/>
        <v>0</v>
      </c>
    </row>
    <row r="2591" spans="1:14" x14ac:dyDescent="0.45">
      <c r="A2591" s="31" t="str">
        <f t="shared" si="143"/>
        <v>E09000030_Rate of households assessed as homeless (per 1000 households)_proportion</v>
      </c>
      <c r="B2591" s="31" t="s">
        <v>440</v>
      </c>
      <c r="C2591" s="31" t="s">
        <v>441</v>
      </c>
      <c r="D2591" s="31" t="s">
        <v>229</v>
      </c>
      <c r="E2591" s="31" t="s">
        <v>1849</v>
      </c>
      <c r="F2591" s="31" t="s">
        <v>73</v>
      </c>
      <c r="G2591" s="26" t="s">
        <v>78</v>
      </c>
      <c r="H2591" s="31" t="s">
        <v>1850</v>
      </c>
      <c r="I2591" s="31">
        <v>1.8655134401763755</v>
      </c>
      <c r="J2591" s="31">
        <f>INDEX('LA lookup'!H:H,MATCH('Known to services raw data'!B2591,'LA lookup'!G:G,0))</f>
        <v>70973</v>
      </c>
      <c r="K2591" s="31"/>
      <c r="L2591" s="31" t="str">
        <f t="shared" si="141"/>
        <v>1.9 per 1000 households</v>
      </c>
      <c r="M2591" s="31">
        <f t="shared" si="142"/>
        <v>1.8655134401763755</v>
      </c>
      <c r="N2591" s="31">
        <f t="shared" si="144"/>
        <v>0</v>
      </c>
    </row>
    <row r="2592" spans="1:14" x14ac:dyDescent="0.45">
      <c r="A2592" s="31" t="str">
        <f t="shared" si="143"/>
        <v>E09000032_Rate of households assessed as homeless (per 1000 households)_proportion</v>
      </c>
      <c r="B2592" s="31" t="s">
        <v>450</v>
      </c>
      <c r="C2592" s="31" t="s">
        <v>451</v>
      </c>
      <c r="D2592" s="31" t="s">
        <v>229</v>
      </c>
      <c r="E2592" s="31" t="s">
        <v>1849</v>
      </c>
      <c r="F2592" s="31" t="s">
        <v>73</v>
      </c>
      <c r="G2592" s="26" t="s">
        <v>78</v>
      </c>
      <c r="H2592" s="31" t="s">
        <v>1850</v>
      </c>
      <c r="I2592" s="31">
        <v>0</v>
      </c>
      <c r="J2592" s="31">
        <f>INDEX('LA lookup'!H:H,MATCH('Known to services raw data'!B2592,'LA lookup'!G:G,0))</f>
        <v>63840</v>
      </c>
      <c r="K2592" s="31"/>
      <c r="L2592" s="31" t="str">
        <f t="shared" si="141"/>
        <v>0 per 1000 households</v>
      </c>
      <c r="M2592" s="31">
        <f t="shared" si="142"/>
        <v>0</v>
      </c>
      <c r="N2592" s="31">
        <f t="shared" si="144"/>
        <v>0</v>
      </c>
    </row>
    <row r="2593" spans="1:14" x14ac:dyDescent="0.45">
      <c r="A2593" s="31" t="str">
        <f t="shared" si="143"/>
        <v>E09000033_Rate of households assessed as homeless (per 1000 households)_proportion</v>
      </c>
      <c r="B2593" s="31" t="s">
        <v>506</v>
      </c>
      <c r="C2593" s="31" t="s">
        <v>507</v>
      </c>
      <c r="D2593" s="31" t="s">
        <v>229</v>
      </c>
      <c r="E2593" s="31" t="s">
        <v>1849</v>
      </c>
      <c r="F2593" s="31" t="s">
        <v>73</v>
      </c>
      <c r="G2593" s="26" t="s">
        <v>78</v>
      </c>
      <c r="H2593" s="31" t="s">
        <v>1850</v>
      </c>
      <c r="I2593" s="31">
        <v>2.888365116777373</v>
      </c>
      <c r="J2593" s="31">
        <f>INDEX('LA lookup'!H:H,MATCH('Known to services raw data'!B2593,'LA lookup'!G:G,0))</f>
        <v>47445</v>
      </c>
      <c r="K2593" s="31"/>
      <c r="L2593" s="31" t="str">
        <f t="shared" si="141"/>
        <v>2.9 per 1000 households</v>
      </c>
      <c r="M2593" s="31">
        <f t="shared" si="142"/>
        <v>2.888365116777373</v>
      </c>
      <c r="N2593" s="31">
        <f t="shared" si="144"/>
        <v>0</v>
      </c>
    </row>
    <row r="2594" spans="1:14" x14ac:dyDescent="0.45">
      <c r="A2594" s="31" t="str">
        <f t="shared" si="143"/>
        <v>E09000002_Rate of households assessed as homeless (per 1000 households)_proportion</v>
      </c>
      <c r="B2594" s="31" t="s">
        <v>227</v>
      </c>
      <c r="C2594" s="31" t="s">
        <v>228</v>
      </c>
      <c r="D2594" s="31" t="s">
        <v>229</v>
      </c>
      <c r="E2594" s="31" t="s">
        <v>1849</v>
      </c>
      <c r="F2594" s="31" t="s">
        <v>73</v>
      </c>
      <c r="G2594" s="26" t="s">
        <v>78</v>
      </c>
      <c r="H2594" s="31" t="s">
        <v>1850</v>
      </c>
      <c r="I2594" s="31">
        <v>1.7819680004044183</v>
      </c>
      <c r="J2594" s="31">
        <f>INDEX('LA lookup'!H:H,MATCH('Known to services raw data'!B2594,'LA lookup'!G:G,0))</f>
        <v>63401</v>
      </c>
      <c r="K2594" s="31"/>
      <c r="L2594" s="31" t="str">
        <f t="shared" si="141"/>
        <v>1.8 per 1000 households</v>
      </c>
      <c r="M2594" s="31">
        <f t="shared" si="142"/>
        <v>1.7819680004044183</v>
      </c>
      <c r="N2594" s="31">
        <f t="shared" si="144"/>
        <v>0</v>
      </c>
    </row>
    <row r="2595" spans="1:14" x14ac:dyDescent="0.45">
      <c r="A2595" s="31" t="str">
        <f t="shared" si="143"/>
        <v>E09000003_Rate of households assessed as homeless (per 1000 households)_proportion</v>
      </c>
      <c r="B2595" s="31" t="s">
        <v>233</v>
      </c>
      <c r="C2595" s="31" t="s">
        <v>234</v>
      </c>
      <c r="D2595" s="31" t="s">
        <v>229</v>
      </c>
      <c r="E2595" s="31" t="s">
        <v>1849</v>
      </c>
      <c r="F2595" s="31" t="s">
        <v>73</v>
      </c>
      <c r="G2595" s="26" t="s">
        <v>78</v>
      </c>
      <c r="H2595" s="31" t="s">
        <v>1850</v>
      </c>
      <c r="I2595" s="31">
        <v>1.724287150399116</v>
      </c>
      <c r="J2595" s="31">
        <f>INDEX('LA lookup'!H:H,MATCH('Known to services raw data'!B2595,'LA lookup'!G:G,0))</f>
        <v>92701</v>
      </c>
      <c r="K2595" s="31"/>
      <c r="L2595" s="31" t="str">
        <f t="shared" si="141"/>
        <v>1.7 per 1000 households</v>
      </c>
      <c r="M2595" s="31">
        <f t="shared" si="142"/>
        <v>1.724287150399116</v>
      </c>
      <c r="N2595" s="31">
        <f t="shared" si="144"/>
        <v>0</v>
      </c>
    </row>
    <row r="2596" spans="1:14" x14ac:dyDescent="0.45">
      <c r="A2596" s="31" t="str">
        <f t="shared" si="143"/>
        <v>E09000004_Rate of households assessed as homeless (per 1000 households)_proportion</v>
      </c>
      <c r="B2596" s="31" t="s">
        <v>242</v>
      </c>
      <c r="C2596" s="31" t="s">
        <v>243</v>
      </c>
      <c r="D2596" s="31" t="s">
        <v>229</v>
      </c>
      <c r="E2596" s="31" t="s">
        <v>1849</v>
      </c>
      <c r="F2596" s="31" t="s">
        <v>73</v>
      </c>
      <c r="G2596" s="26" t="s">
        <v>78</v>
      </c>
      <c r="H2596" s="31" t="s">
        <v>1850</v>
      </c>
      <c r="I2596" s="31">
        <v>1.6252984730220519</v>
      </c>
      <c r="J2596" s="31">
        <f>INDEX('LA lookup'!H:H,MATCH('Known to services raw data'!B2596,'LA lookup'!G:G,0))</f>
        <v>56853</v>
      </c>
      <c r="K2596" s="31"/>
      <c r="L2596" s="31" t="str">
        <f t="shared" si="141"/>
        <v>1.6 per 1000 households</v>
      </c>
      <c r="M2596" s="31">
        <f t="shared" si="142"/>
        <v>1.6252984730220519</v>
      </c>
      <c r="N2596" s="31">
        <f t="shared" si="144"/>
        <v>0</v>
      </c>
    </row>
    <row r="2597" spans="1:14" x14ac:dyDescent="0.45">
      <c r="A2597" s="31" t="str">
        <f t="shared" si="143"/>
        <v>E09000005_Rate of households assessed as homeless (per 1000 households)_proportion</v>
      </c>
      <c r="B2597" s="31" t="s">
        <v>261</v>
      </c>
      <c r="C2597" s="31" t="s">
        <v>262</v>
      </c>
      <c r="D2597" s="31" t="s">
        <v>229</v>
      </c>
      <c r="E2597" s="31" t="s">
        <v>1849</v>
      </c>
      <c r="F2597" s="31" t="s">
        <v>73</v>
      </c>
      <c r="G2597" s="26" t="s">
        <v>78</v>
      </c>
      <c r="H2597" s="31" t="s">
        <v>1850</v>
      </c>
      <c r="I2597" s="31">
        <v>2.7949295677748922</v>
      </c>
      <c r="J2597" s="31">
        <f>INDEX('LA lookup'!H:H,MATCH('Known to services raw data'!B2597,'LA lookup'!G:G,0))</f>
        <v>77893</v>
      </c>
      <c r="K2597" s="31"/>
      <c r="L2597" s="31" t="str">
        <f t="shared" ref="L2597:L2660" si="145">IF(LOWER(H2597)="percentage",CONCATENATE(I2597,"%"),IF(LOWER(H2597)="proportion",CONCATENATE(ROUND(I2597,1)," per 1000 households"),IF(J2597="NA",K2597,IF(OR(ISERROR(I2597),ISBLANK(I2597),NOT(ISNUMBER(I2597))),"N/A",CONCATENATE(ROUND(I2597/J2597*1000,1)," per 1000 0-17 yr olds")))))</f>
        <v>2.8 per 1000 households</v>
      </c>
      <c r="M2597" s="31">
        <f t="shared" ref="M2597:M2660" si="146">IF(LOWER(H2597)="percentage",I2597,IF(LOWER(H2597)="proportion",I2597,IF(J2597="NA",K2597,IF(OR(ISERROR(I2597),ISBLANK(I2597),NOT(ISNUMBER(I2597))),"N/A",I2597/J2597*1000))))</f>
        <v>2.7949295677748922</v>
      </c>
      <c r="N2597" s="31">
        <f t="shared" si="144"/>
        <v>0</v>
      </c>
    </row>
    <row r="2598" spans="1:14" x14ac:dyDescent="0.45">
      <c r="A2598" s="31" t="str">
        <f t="shared" si="143"/>
        <v>E09000006_Rate of households assessed as homeless (per 1000 households)_proportion</v>
      </c>
      <c r="B2598" s="31" t="s">
        <v>267</v>
      </c>
      <c r="C2598" s="31" t="s">
        <v>268</v>
      </c>
      <c r="D2598" s="31" t="s">
        <v>229</v>
      </c>
      <c r="E2598" s="31" t="s">
        <v>1849</v>
      </c>
      <c r="F2598" s="31" t="s">
        <v>73</v>
      </c>
      <c r="G2598" s="26" t="s">
        <v>78</v>
      </c>
      <c r="H2598" s="31" t="s">
        <v>1850</v>
      </c>
      <c r="I2598" s="31">
        <v>0.62201362775311719</v>
      </c>
      <c r="J2598" s="31">
        <f>INDEX('LA lookup'!H:H,MATCH('Known to services raw data'!B2598,'LA lookup'!G:G,0))</f>
        <v>75055</v>
      </c>
      <c r="K2598" s="31"/>
      <c r="L2598" s="31" t="str">
        <f t="shared" si="145"/>
        <v>0.6 per 1000 households</v>
      </c>
      <c r="M2598" s="31">
        <f t="shared" si="146"/>
        <v>0.62201362775311719</v>
      </c>
      <c r="N2598" s="31">
        <f t="shared" si="144"/>
        <v>0</v>
      </c>
    </row>
    <row r="2599" spans="1:14" x14ac:dyDescent="0.45">
      <c r="A2599" s="31" t="str">
        <f t="shared" si="143"/>
        <v>E09000008_Rate of households assessed as homeless (per 1000 households)_proportion</v>
      </c>
      <c r="B2599" s="31" t="s">
        <v>486</v>
      </c>
      <c r="C2599" s="31" t="s">
        <v>487</v>
      </c>
      <c r="D2599" s="31" t="s">
        <v>229</v>
      </c>
      <c r="E2599" s="31" t="s">
        <v>1849</v>
      </c>
      <c r="F2599" s="31" t="s">
        <v>73</v>
      </c>
      <c r="G2599" s="26" t="s">
        <v>78</v>
      </c>
      <c r="H2599" s="31" t="s">
        <v>1850</v>
      </c>
      <c r="I2599" s="31">
        <v>2.9771514924505635</v>
      </c>
      <c r="J2599" s="31">
        <f>INDEX('LA lookup'!H:H,MATCH('Known to services raw data'!B2599,'LA lookup'!G:G,0))</f>
        <v>94702</v>
      </c>
      <c r="K2599" s="31"/>
      <c r="L2599" s="31" t="str">
        <f t="shared" si="145"/>
        <v>3 per 1000 households</v>
      </c>
      <c r="M2599" s="31">
        <f t="shared" si="146"/>
        <v>2.9771514924505635</v>
      </c>
      <c r="N2599" s="31">
        <f t="shared" si="144"/>
        <v>0</v>
      </c>
    </row>
    <row r="2600" spans="1:14" x14ac:dyDescent="0.45">
      <c r="A2600" s="31" t="str">
        <f t="shared" si="143"/>
        <v>E09000009_Rate of households assessed as homeless (per 1000 households)_proportion</v>
      </c>
      <c r="B2600" s="31" t="s">
        <v>509</v>
      </c>
      <c r="C2600" s="31" t="s">
        <v>510</v>
      </c>
      <c r="D2600" s="31" t="s">
        <v>229</v>
      </c>
      <c r="E2600" s="31" t="s">
        <v>1849</v>
      </c>
      <c r="F2600" s="31" t="s">
        <v>73</v>
      </c>
      <c r="G2600" s="26" t="s">
        <v>78</v>
      </c>
      <c r="H2600" s="31" t="s">
        <v>1850</v>
      </c>
      <c r="I2600" s="31">
        <v>2.4243970907234913</v>
      </c>
      <c r="J2600" s="31">
        <f>INDEX('LA lookup'!H:H,MATCH('Known to services raw data'!B2600,'LA lookup'!G:G,0))</f>
        <v>81732</v>
      </c>
      <c r="K2600" s="31"/>
      <c r="L2600" s="31" t="str">
        <f t="shared" si="145"/>
        <v>2.4 per 1000 households</v>
      </c>
      <c r="M2600" s="31">
        <f t="shared" si="146"/>
        <v>2.4243970907234913</v>
      </c>
      <c r="N2600" s="31">
        <f t="shared" si="144"/>
        <v>0</v>
      </c>
    </row>
    <row r="2601" spans="1:14" x14ac:dyDescent="0.45">
      <c r="A2601" s="31" t="str">
        <f t="shared" si="143"/>
        <v>E09000010_Rate of households assessed as homeless (per 1000 households)_proportion</v>
      </c>
      <c r="B2601" s="31" t="s">
        <v>301</v>
      </c>
      <c r="C2601" s="31" t="s">
        <v>302</v>
      </c>
      <c r="D2601" s="31" t="s">
        <v>229</v>
      </c>
      <c r="E2601" s="31" t="s">
        <v>1849</v>
      </c>
      <c r="F2601" s="31" t="s">
        <v>73</v>
      </c>
      <c r="G2601" s="26" t="s">
        <v>78</v>
      </c>
      <c r="H2601" s="31" t="s">
        <v>1850</v>
      </c>
      <c r="I2601" s="31">
        <v>1.3799623369395331</v>
      </c>
      <c r="J2601" s="31">
        <f>INDEX('LA lookup'!H:H,MATCH('Known to services raw data'!B2601,'LA lookup'!G:G,0))</f>
        <v>84497</v>
      </c>
      <c r="K2601" s="31"/>
      <c r="L2601" s="31" t="str">
        <f t="shared" si="145"/>
        <v>1.4 per 1000 households</v>
      </c>
      <c r="M2601" s="31">
        <f t="shared" si="146"/>
        <v>1.3799623369395331</v>
      </c>
      <c r="N2601" s="31">
        <f t="shared" si="144"/>
        <v>0</v>
      </c>
    </row>
    <row r="2602" spans="1:14" x14ac:dyDescent="0.45">
      <c r="A2602" s="31" t="str">
        <f t="shared" si="143"/>
        <v>E09000014_Rate of households assessed as homeless (per 1000 households)_proportion</v>
      </c>
      <c r="B2602" s="31" t="s">
        <v>311</v>
      </c>
      <c r="C2602" s="31" t="s">
        <v>312</v>
      </c>
      <c r="D2602" s="31" t="s">
        <v>229</v>
      </c>
      <c r="E2602" s="31" t="s">
        <v>1849</v>
      </c>
      <c r="F2602" s="31" t="s">
        <v>73</v>
      </c>
      <c r="G2602" s="26" t="s">
        <v>78</v>
      </c>
      <c r="H2602" s="31" t="s">
        <v>1850</v>
      </c>
      <c r="I2602" s="31">
        <v>0.92144250921442505</v>
      </c>
      <c r="J2602" s="31">
        <f>INDEX('LA lookup'!H:H,MATCH('Known to services raw data'!B2602,'LA lookup'!G:G,0))</f>
        <v>60398</v>
      </c>
      <c r="K2602" s="31"/>
      <c r="L2602" s="31" t="str">
        <f t="shared" si="145"/>
        <v>0.9 per 1000 households</v>
      </c>
      <c r="M2602" s="31">
        <f t="shared" si="146"/>
        <v>0.92144250921442505</v>
      </c>
      <c r="N2602" s="31">
        <f t="shared" si="144"/>
        <v>0</v>
      </c>
    </row>
    <row r="2603" spans="1:14" x14ac:dyDescent="0.45">
      <c r="A2603" s="31" t="str">
        <f t="shared" si="143"/>
        <v>E09000015_Rate of households assessed as homeless (per 1000 households)_proportion</v>
      </c>
      <c r="B2603" s="31" t="s">
        <v>496</v>
      </c>
      <c r="C2603" s="31" t="s">
        <v>497</v>
      </c>
      <c r="D2603" s="31" t="s">
        <v>229</v>
      </c>
      <c r="E2603" s="31" t="s">
        <v>1849</v>
      </c>
      <c r="F2603" s="31" t="s">
        <v>73</v>
      </c>
      <c r="G2603" s="26" t="s">
        <v>78</v>
      </c>
      <c r="H2603" s="31" t="s">
        <v>1850</v>
      </c>
      <c r="I2603" s="31">
        <v>1.2404382881951623</v>
      </c>
      <c r="J2603" s="31">
        <f>INDEX('LA lookup'!H:H,MATCH('Known to services raw data'!B2603,'LA lookup'!G:G,0))</f>
        <v>58373</v>
      </c>
      <c r="K2603" s="31"/>
      <c r="L2603" s="31" t="str">
        <f t="shared" si="145"/>
        <v>1.2 per 1000 households</v>
      </c>
      <c r="M2603" s="31">
        <f t="shared" si="146"/>
        <v>1.2404382881951623</v>
      </c>
      <c r="N2603" s="31">
        <f t="shared" si="144"/>
        <v>0</v>
      </c>
    </row>
    <row r="2604" spans="1:14" x14ac:dyDescent="0.45">
      <c r="A2604" s="31" t="str">
        <f t="shared" si="143"/>
        <v>E09000016_Rate of households assessed as homeless (per 1000 households)_proportion</v>
      </c>
      <c r="B2604" s="31" t="s">
        <v>315</v>
      </c>
      <c r="C2604" s="31" t="s">
        <v>316</v>
      </c>
      <c r="D2604" s="31" t="s">
        <v>229</v>
      </c>
      <c r="E2604" s="31" t="s">
        <v>1849</v>
      </c>
      <c r="F2604" s="31" t="s">
        <v>73</v>
      </c>
      <c r="G2604" s="26" t="s">
        <v>78</v>
      </c>
      <c r="H2604" s="31" t="s">
        <v>1850</v>
      </c>
      <c r="I2604" s="31">
        <v>1.2244316833562716</v>
      </c>
      <c r="J2604" s="31">
        <f>INDEX('LA lookup'!H:H,MATCH('Known to services raw data'!B2604,'LA lookup'!G:G,0))</f>
        <v>57541</v>
      </c>
      <c r="K2604" s="31"/>
      <c r="L2604" s="31" t="str">
        <f t="shared" si="145"/>
        <v>1.2 per 1000 households</v>
      </c>
      <c r="M2604" s="31">
        <f t="shared" si="146"/>
        <v>1.2244316833562716</v>
      </c>
      <c r="N2604" s="31">
        <f t="shared" si="144"/>
        <v>0</v>
      </c>
    </row>
    <row r="2605" spans="1:14" x14ac:dyDescent="0.45">
      <c r="A2605" s="31" t="str">
        <f t="shared" si="143"/>
        <v>E09000017_Rate of households assessed as homeless (per 1000 households)_proportion</v>
      </c>
      <c r="B2605" s="31" t="s">
        <v>321</v>
      </c>
      <c r="C2605" s="31" t="s">
        <v>322</v>
      </c>
      <c r="D2605" s="31" t="s">
        <v>229</v>
      </c>
      <c r="E2605" s="31" t="s">
        <v>1849</v>
      </c>
      <c r="F2605" s="31" t="s">
        <v>73</v>
      </c>
      <c r="G2605" s="26" t="s">
        <v>78</v>
      </c>
      <c r="H2605" s="31" t="s">
        <v>1850</v>
      </c>
      <c r="I2605" s="31">
        <v>0.94317377976892236</v>
      </c>
      <c r="J2605" s="31">
        <f>INDEX('LA lookup'!H:H,MATCH('Known to services raw data'!B2605,'LA lookup'!G:G,0))</f>
        <v>73377</v>
      </c>
      <c r="K2605" s="31"/>
      <c r="L2605" s="31" t="str">
        <f t="shared" si="145"/>
        <v>0.9 per 1000 households</v>
      </c>
      <c r="M2605" s="31">
        <f t="shared" si="146"/>
        <v>0.94317377976892236</v>
      </c>
      <c r="N2605" s="31">
        <f t="shared" si="144"/>
        <v>0</v>
      </c>
    </row>
    <row r="2606" spans="1:14" x14ac:dyDescent="0.45">
      <c r="A2606" s="31" t="str">
        <f t="shared" si="143"/>
        <v>E09000018_Rate of households assessed as homeless (per 1000 households)_proportion</v>
      </c>
      <c r="B2606" s="31" t="s">
        <v>323</v>
      </c>
      <c r="C2606" s="31" t="s">
        <v>324</v>
      </c>
      <c r="D2606" s="31" t="s">
        <v>229</v>
      </c>
      <c r="E2606" s="31" t="s">
        <v>1849</v>
      </c>
      <c r="F2606" s="31" t="s">
        <v>73</v>
      </c>
      <c r="G2606" s="26" t="s">
        <v>78</v>
      </c>
      <c r="H2606" s="31" t="s">
        <v>1850</v>
      </c>
      <c r="I2606" s="31">
        <v>0</v>
      </c>
      <c r="J2606" s="31">
        <f>INDEX('LA lookup'!H:H,MATCH('Known to services raw data'!B2606,'LA lookup'!G:G,0))</f>
        <v>64898</v>
      </c>
      <c r="K2606" s="31"/>
      <c r="L2606" s="31" t="str">
        <f t="shared" si="145"/>
        <v>0 per 1000 households</v>
      </c>
      <c r="M2606" s="31">
        <f t="shared" si="146"/>
        <v>0</v>
      </c>
      <c r="N2606" s="31">
        <f t="shared" si="144"/>
        <v>0</v>
      </c>
    </row>
    <row r="2607" spans="1:14" x14ac:dyDescent="0.45">
      <c r="A2607" s="31" t="str">
        <f t="shared" si="143"/>
        <v>E09000021_Rate of households assessed as homeless (per 1000 households)_proportion</v>
      </c>
      <c r="B2607" s="31" t="s">
        <v>520</v>
      </c>
      <c r="C2607" s="31" t="s">
        <v>521</v>
      </c>
      <c r="D2607" s="31" t="s">
        <v>229</v>
      </c>
      <c r="E2607" s="31" t="s">
        <v>1849</v>
      </c>
      <c r="F2607" s="31" t="s">
        <v>73</v>
      </c>
      <c r="G2607" s="26" t="s">
        <v>78</v>
      </c>
      <c r="H2607" s="31" t="s">
        <v>1850</v>
      </c>
      <c r="I2607" s="31">
        <v>8.6567594863656033E-2</v>
      </c>
      <c r="J2607" s="31">
        <f>INDEX('LA lookup'!H:H,MATCH('Known to services raw data'!B2607,'LA lookup'!G:G,0))</f>
        <v>38977</v>
      </c>
      <c r="K2607" s="31"/>
      <c r="L2607" s="31" t="str">
        <f t="shared" si="145"/>
        <v>0.1 per 1000 households</v>
      </c>
      <c r="M2607" s="31">
        <f t="shared" si="146"/>
        <v>8.6567594863656033E-2</v>
      </c>
      <c r="N2607" s="31">
        <f t="shared" si="144"/>
        <v>0</v>
      </c>
    </row>
    <row r="2608" spans="1:14" x14ac:dyDescent="0.45">
      <c r="A2608" s="31" t="str">
        <f t="shared" si="143"/>
        <v>E09000024_Rate of households assessed as homeless (per 1000 households)_proportion</v>
      </c>
      <c r="B2608" s="31" t="s">
        <v>353</v>
      </c>
      <c r="C2608" s="31" t="s">
        <v>354</v>
      </c>
      <c r="D2608" s="31" t="s">
        <v>229</v>
      </c>
      <c r="E2608" s="31" t="s">
        <v>1849</v>
      </c>
      <c r="F2608" s="31" t="s">
        <v>73</v>
      </c>
      <c r="G2608" s="26" t="s">
        <v>78</v>
      </c>
      <c r="H2608" s="31" t="s">
        <v>1850</v>
      </c>
      <c r="I2608" s="31">
        <v>0.60955887841166378</v>
      </c>
      <c r="J2608" s="31">
        <f>INDEX('LA lookup'!H:H,MATCH('Known to services raw data'!B2608,'LA lookup'!G:G,0))</f>
        <v>47266</v>
      </c>
      <c r="K2608" s="31"/>
      <c r="L2608" s="31" t="str">
        <f t="shared" si="145"/>
        <v>0.6 per 1000 households</v>
      </c>
      <c r="M2608" s="31">
        <f t="shared" si="146"/>
        <v>0.60955887841166378</v>
      </c>
      <c r="N2608" s="31">
        <f t="shared" si="144"/>
        <v>0</v>
      </c>
    </row>
    <row r="2609" spans="1:14" x14ac:dyDescent="0.45">
      <c r="A2609" s="31" t="str">
        <f t="shared" si="143"/>
        <v>E09000025_Rate of households assessed as homeless (per 1000 households)_proportion</v>
      </c>
      <c r="B2609" s="31" t="s">
        <v>359</v>
      </c>
      <c r="C2609" s="31" t="s">
        <v>360</v>
      </c>
      <c r="D2609" s="31" t="s">
        <v>229</v>
      </c>
      <c r="E2609" s="31" t="s">
        <v>1849</v>
      </c>
      <c r="F2609" s="31" t="s">
        <v>73</v>
      </c>
      <c r="G2609" s="26" t="s">
        <v>78</v>
      </c>
      <c r="H2609" s="31" t="s">
        <v>1850</v>
      </c>
      <c r="I2609" s="31">
        <v>2.201354007425202</v>
      </c>
      <c r="J2609" s="31">
        <f>INDEX('LA lookup'!H:H,MATCH('Known to services raw data'!B2609,'LA lookup'!G:G,0))</f>
        <v>86567</v>
      </c>
      <c r="K2609" s="31"/>
      <c r="L2609" s="31" t="str">
        <f t="shared" si="145"/>
        <v>2.2 per 1000 households</v>
      </c>
      <c r="M2609" s="31">
        <f t="shared" si="146"/>
        <v>2.201354007425202</v>
      </c>
      <c r="N2609" s="31">
        <f t="shared" si="144"/>
        <v>0</v>
      </c>
    </row>
    <row r="2610" spans="1:14" x14ac:dyDescent="0.45">
      <c r="A2610" s="31" t="str">
        <f t="shared" si="143"/>
        <v>E09000026_Rate of households assessed as homeless (per 1000 households)_proportion</v>
      </c>
      <c r="B2610" s="31" t="s">
        <v>385</v>
      </c>
      <c r="C2610" s="31" t="s">
        <v>386</v>
      </c>
      <c r="D2610" s="31" t="s">
        <v>229</v>
      </c>
      <c r="E2610" s="31" t="s">
        <v>1849</v>
      </c>
      <c r="F2610" s="31" t="s">
        <v>73</v>
      </c>
      <c r="G2610" s="26" t="s">
        <v>78</v>
      </c>
      <c r="H2610" s="31" t="s">
        <v>1850</v>
      </c>
      <c r="I2610" s="31">
        <v>0</v>
      </c>
      <c r="J2610" s="31">
        <f>INDEX('LA lookup'!H:H,MATCH('Known to services raw data'!B2610,'LA lookup'!G:G,0))</f>
        <v>76159</v>
      </c>
      <c r="K2610" s="31"/>
      <c r="L2610" s="31" t="str">
        <f t="shared" si="145"/>
        <v>0 per 1000 households</v>
      </c>
      <c r="M2610" s="31">
        <f t="shared" si="146"/>
        <v>0</v>
      </c>
      <c r="N2610" s="31">
        <f t="shared" si="144"/>
        <v>0</v>
      </c>
    </row>
    <row r="2611" spans="1:14" x14ac:dyDescent="0.45">
      <c r="A2611" s="31" t="str">
        <f t="shared" si="143"/>
        <v>E09000027_Rate of households assessed as homeless (per 1000 households)_proportion</v>
      </c>
      <c r="B2611" s="31" t="s">
        <v>389</v>
      </c>
      <c r="C2611" s="31" t="s">
        <v>390</v>
      </c>
      <c r="D2611" s="31" t="s">
        <v>229</v>
      </c>
      <c r="E2611" s="31" t="s">
        <v>1849</v>
      </c>
      <c r="F2611" s="31" t="s">
        <v>73</v>
      </c>
      <c r="G2611" s="26" t="s">
        <v>78</v>
      </c>
      <c r="H2611" s="31" t="s">
        <v>1850</v>
      </c>
      <c r="I2611" s="31">
        <v>0</v>
      </c>
      <c r="J2611" s="31">
        <f>INDEX('LA lookup'!H:H,MATCH('Known to services raw data'!B2611,'LA lookup'!G:G,0))</f>
        <v>45525</v>
      </c>
      <c r="K2611" s="31"/>
      <c r="L2611" s="31" t="str">
        <f t="shared" si="145"/>
        <v>0 per 1000 households</v>
      </c>
      <c r="M2611" s="31">
        <f t="shared" si="146"/>
        <v>0</v>
      </c>
      <c r="N2611" s="31">
        <f t="shared" si="144"/>
        <v>0</v>
      </c>
    </row>
    <row r="2612" spans="1:14" x14ac:dyDescent="0.45">
      <c r="A2612" s="31" t="str">
        <f t="shared" si="143"/>
        <v>E09000029_Rate of households assessed as homeless (per 1000 households)_proportion</v>
      </c>
      <c r="B2612" s="31" t="s">
        <v>432</v>
      </c>
      <c r="C2612" s="31" t="s">
        <v>433</v>
      </c>
      <c r="D2612" s="31" t="s">
        <v>229</v>
      </c>
      <c r="E2612" s="31" t="s">
        <v>1849</v>
      </c>
      <c r="F2612" s="31" t="s">
        <v>73</v>
      </c>
      <c r="G2612" s="26" t="s">
        <v>78</v>
      </c>
      <c r="H2612" s="31" t="s">
        <v>1850</v>
      </c>
      <c r="I2612" s="31">
        <v>1.4958502219648717</v>
      </c>
      <c r="J2612" s="31">
        <f>INDEX('LA lookup'!H:H,MATCH('Known to services raw data'!B2612,'LA lookup'!G:G,0))</f>
        <v>47941</v>
      </c>
      <c r="K2612" s="31"/>
      <c r="L2612" s="31" t="str">
        <f t="shared" si="145"/>
        <v>1.5 per 1000 households</v>
      </c>
      <c r="M2612" s="31">
        <f t="shared" si="146"/>
        <v>1.4958502219648717</v>
      </c>
      <c r="N2612" s="31">
        <f t="shared" si="144"/>
        <v>0</v>
      </c>
    </row>
    <row r="2613" spans="1:14" x14ac:dyDescent="0.45">
      <c r="A2613" s="31" t="str">
        <f t="shared" si="143"/>
        <v>E09000031_Rate of households assessed as homeless (per 1000 households)_proportion</v>
      </c>
      <c r="B2613" s="31" t="s">
        <v>448</v>
      </c>
      <c r="C2613" s="31" t="s">
        <v>449</v>
      </c>
      <c r="D2613" s="31" t="s">
        <v>229</v>
      </c>
      <c r="E2613" s="31" t="s">
        <v>1849</v>
      </c>
      <c r="F2613" s="31" t="s">
        <v>73</v>
      </c>
      <c r="G2613" s="26" t="s">
        <v>78</v>
      </c>
      <c r="H2613" s="31" t="s">
        <v>1850</v>
      </c>
      <c r="I2613" s="31">
        <v>2.3537844592107557</v>
      </c>
      <c r="J2613" s="31">
        <f>INDEX('LA lookup'!H:H,MATCH('Known to services raw data'!B2613,'LA lookup'!G:G,0))</f>
        <v>67017</v>
      </c>
      <c r="K2613" s="31"/>
      <c r="L2613" s="31" t="str">
        <f t="shared" si="145"/>
        <v>2.4 per 1000 households</v>
      </c>
      <c r="M2613" s="31">
        <f t="shared" si="146"/>
        <v>2.3537844592107557</v>
      </c>
      <c r="N2613" s="31">
        <f t="shared" si="144"/>
        <v>0</v>
      </c>
    </row>
    <row r="2614" spans="1:14" x14ac:dyDescent="0.45">
      <c r="A2614" s="31" t="str">
        <f t="shared" si="143"/>
        <v>E08000025_Rate of households assessed as homeless (per 1000 households)_proportion</v>
      </c>
      <c r="B2614" s="31" t="s">
        <v>245</v>
      </c>
      <c r="C2614" s="31" t="s">
        <v>246</v>
      </c>
      <c r="D2614" s="31" t="s">
        <v>229</v>
      </c>
      <c r="E2614" s="31" t="s">
        <v>1849</v>
      </c>
      <c r="F2614" s="31" t="s">
        <v>73</v>
      </c>
      <c r="G2614" s="26" t="s">
        <v>78</v>
      </c>
      <c r="H2614" s="31" t="s">
        <v>1850</v>
      </c>
      <c r="I2614" s="31">
        <v>2.834262458798873</v>
      </c>
      <c r="J2614" s="31">
        <f>INDEX('LA lookup'!H:H,MATCH('Known to services raw data'!B2614,'LA lookup'!G:G,0))</f>
        <v>288388</v>
      </c>
      <c r="K2614" s="31"/>
      <c r="L2614" s="31" t="str">
        <f t="shared" si="145"/>
        <v>2.8 per 1000 households</v>
      </c>
      <c r="M2614" s="31">
        <f t="shared" si="146"/>
        <v>2.834262458798873</v>
      </c>
      <c r="N2614" s="31">
        <f t="shared" si="144"/>
        <v>0</v>
      </c>
    </row>
    <row r="2615" spans="1:14" x14ac:dyDescent="0.45">
      <c r="A2615" s="31" t="str">
        <f t="shared" si="143"/>
        <v>E08000026_Rate of households assessed as homeless (per 1000 households)_proportion</v>
      </c>
      <c r="B2615" s="31" t="s">
        <v>283</v>
      </c>
      <c r="C2615" s="31" t="s">
        <v>284</v>
      </c>
      <c r="D2615" s="31" t="s">
        <v>229</v>
      </c>
      <c r="E2615" s="31" t="s">
        <v>1849</v>
      </c>
      <c r="F2615" s="31" t="s">
        <v>73</v>
      </c>
      <c r="G2615" s="26" t="s">
        <v>78</v>
      </c>
      <c r="H2615" s="31" t="s">
        <v>1850</v>
      </c>
      <c r="I2615" s="31">
        <v>2.3610260597400829</v>
      </c>
      <c r="J2615" s="31">
        <f>INDEX('LA lookup'!H:H,MATCH('Known to services raw data'!B2615,'LA lookup'!G:G,0))</f>
        <v>78994</v>
      </c>
      <c r="K2615" s="31"/>
      <c r="L2615" s="31" t="str">
        <f t="shared" si="145"/>
        <v>2.4 per 1000 households</v>
      </c>
      <c r="M2615" s="31">
        <f t="shared" si="146"/>
        <v>2.3610260597400829</v>
      </c>
      <c r="N2615" s="31">
        <f t="shared" si="144"/>
        <v>0</v>
      </c>
    </row>
    <row r="2616" spans="1:14" x14ac:dyDescent="0.45">
      <c r="A2616" s="31" t="str">
        <f t="shared" si="143"/>
        <v>E08000027_Rate of households assessed as homeless (per 1000 households)_proportion</v>
      </c>
      <c r="B2616" s="31" t="s">
        <v>297</v>
      </c>
      <c r="C2616" s="31" t="s">
        <v>298</v>
      </c>
      <c r="D2616" s="31" t="s">
        <v>229</v>
      </c>
      <c r="E2616" s="31" t="s">
        <v>1849</v>
      </c>
      <c r="F2616" s="31" t="s">
        <v>73</v>
      </c>
      <c r="G2616" s="26" t="s">
        <v>78</v>
      </c>
      <c r="H2616" s="31" t="s">
        <v>1850</v>
      </c>
      <c r="I2616" s="31">
        <v>2.9983325980813658</v>
      </c>
      <c r="J2616" s="31">
        <f>INDEX('LA lookup'!H:H,MATCH('Known to services raw data'!B2616,'LA lookup'!G:G,0))</f>
        <v>69265</v>
      </c>
      <c r="K2616" s="31"/>
      <c r="L2616" s="31" t="str">
        <f t="shared" si="145"/>
        <v>3 per 1000 households</v>
      </c>
      <c r="M2616" s="31">
        <f t="shared" si="146"/>
        <v>2.9983325980813658</v>
      </c>
      <c r="N2616" s="31">
        <f t="shared" si="144"/>
        <v>0</v>
      </c>
    </row>
    <row r="2617" spans="1:14" x14ac:dyDescent="0.45">
      <c r="A2617" s="31" t="str">
        <f t="shared" si="143"/>
        <v>E08000028_Rate of households assessed as homeless (per 1000 households)_proportion</v>
      </c>
      <c r="B2617" s="31" t="s">
        <v>397</v>
      </c>
      <c r="C2617" s="31" t="s">
        <v>398</v>
      </c>
      <c r="D2617" s="31" t="s">
        <v>229</v>
      </c>
      <c r="E2617" s="31" t="s">
        <v>1849</v>
      </c>
      <c r="F2617" s="31" t="s">
        <v>73</v>
      </c>
      <c r="G2617" s="26" t="s">
        <v>78</v>
      </c>
      <c r="H2617" s="31" t="s">
        <v>1850</v>
      </c>
      <c r="I2617" s="31">
        <v>1.107924409696303</v>
      </c>
      <c r="J2617" s="31">
        <f>INDEX('LA lookup'!H:H,MATCH('Known to services raw data'!B2617,'LA lookup'!G:G,0))</f>
        <v>81920</v>
      </c>
      <c r="K2617" s="31"/>
      <c r="L2617" s="31" t="str">
        <f t="shared" si="145"/>
        <v>1.1 per 1000 households</v>
      </c>
      <c r="M2617" s="31">
        <f t="shared" si="146"/>
        <v>1.107924409696303</v>
      </c>
      <c r="N2617" s="31">
        <f t="shared" si="144"/>
        <v>0</v>
      </c>
    </row>
    <row r="2618" spans="1:14" x14ac:dyDescent="0.45">
      <c r="A2618" s="31" t="str">
        <f t="shared" si="143"/>
        <v>E08000029_Rate of households assessed as homeless (per 1000 households)_proportion</v>
      </c>
      <c r="B2618" s="31" t="s">
        <v>516</v>
      </c>
      <c r="C2618" s="31" t="s">
        <v>517</v>
      </c>
      <c r="D2618" s="31" t="s">
        <v>229</v>
      </c>
      <c r="E2618" s="31" t="s">
        <v>1849</v>
      </c>
      <c r="F2618" s="31" t="s">
        <v>73</v>
      </c>
      <c r="G2618" s="26" t="s">
        <v>78</v>
      </c>
      <c r="H2618" s="31" t="s">
        <v>1850</v>
      </c>
      <c r="I2618" s="31">
        <v>1.1730594719019056</v>
      </c>
      <c r="J2618" s="31">
        <f>INDEX('LA lookup'!H:H,MATCH('Known to services raw data'!B2618,'LA lookup'!G:G,0))</f>
        <v>46946</v>
      </c>
      <c r="K2618" s="31"/>
      <c r="L2618" s="31" t="str">
        <f t="shared" si="145"/>
        <v>1.2 per 1000 households</v>
      </c>
      <c r="M2618" s="31">
        <f t="shared" si="146"/>
        <v>1.1730594719019056</v>
      </c>
      <c r="N2618" s="31">
        <f t="shared" si="144"/>
        <v>0</v>
      </c>
    </row>
    <row r="2619" spans="1:14" x14ac:dyDescent="0.45">
      <c r="A2619" s="31" t="str">
        <f t="shared" si="143"/>
        <v>E08000030_Rate of households assessed as homeless (per 1000 households)_proportion</v>
      </c>
      <c r="B2619" s="31" t="s">
        <v>446</v>
      </c>
      <c r="C2619" s="31" t="s">
        <v>447</v>
      </c>
      <c r="D2619" s="31" t="s">
        <v>229</v>
      </c>
      <c r="E2619" s="31" t="s">
        <v>1849</v>
      </c>
      <c r="F2619" s="31" t="s">
        <v>73</v>
      </c>
      <c r="G2619" s="26" t="s">
        <v>78</v>
      </c>
      <c r="H2619" s="31" t="s">
        <v>1850</v>
      </c>
      <c r="I2619" s="31">
        <v>1.3954935336207279</v>
      </c>
      <c r="J2619" s="31">
        <f>INDEX('LA lookup'!H:H,MATCH('Known to services raw data'!B2619,'LA lookup'!G:G,0))</f>
        <v>68157</v>
      </c>
      <c r="K2619" s="31"/>
      <c r="L2619" s="31" t="str">
        <f t="shared" si="145"/>
        <v>1.4 per 1000 households</v>
      </c>
      <c r="M2619" s="31">
        <f t="shared" si="146"/>
        <v>1.3954935336207279</v>
      </c>
      <c r="N2619" s="31">
        <f t="shared" si="144"/>
        <v>0</v>
      </c>
    </row>
    <row r="2620" spans="1:14" x14ac:dyDescent="0.45">
      <c r="A2620" s="31" t="str">
        <f t="shared" si="143"/>
        <v>E08000031_Rate of households assessed as homeless (per 1000 households)_proportion</v>
      </c>
      <c r="B2620" s="31" t="s">
        <v>468</v>
      </c>
      <c r="C2620" s="31" t="s">
        <v>469</v>
      </c>
      <c r="D2620" s="31" t="s">
        <v>229</v>
      </c>
      <c r="E2620" s="31" t="s">
        <v>1849</v>
      </c>
      <c r="F2620" s="31" t="s">
        <v>73</v>
      </c>
      <c r="G2620" s="26" t="s">
        <v>78</v>
      </c>
      <c r="H2620" s="31" t="s">
        <v>1850</v>
      </c>
      <c r="I2620" s="31">
        <v>2.7958553333774123</v>
      </c>
      <c r="J2620" s="31">
        <f>INDEX('LA lookup'!H:H,MATCH('Known to services raw data'!B2620,'LA lookup'!G:G,0))</f>
        <v>61244</v>
      </c>
      <c r="K2620" s="31"/>
      <c r="L2620" s="31" t="str">
        <f t="shared" si="145"/>
        <v>2.8 per 1000 households</v>
      </c>
      <c r="M2620" s="31">
        <f t="shared" si="146"/>
        <v>2.7958553333774123</v>
      </c>
      <c r="N2620" s="31">
        <f t="shared" si="144"/>
        <v>0</v>
      </c>
    </row>
    <row r="2621" spans="1:14" x14ac:dyDescent="0.45">
      <c r="A2621" s="31" t="str">
        <f t="shared" si="143"/>
        <v>E08000011_Rate of households assessed as homeless (per 1000 households)_proportion</v>
      </c>
      <c r="B2621" s="31" t="s">
        <v>333</v>
      </c>
      <c r="C2621" s="31" t="s">
        <v>334</v>
      </c>
      <c r="D2621" s="31" t="s">
        <v>229</v>
      </c>
      <c r="E2621" s="31" t="s">
        <v>1849</v>
      </c>
      <c r="F2621" s="31" t="s">
        <v>73</v>
      </c>
      <c r="G2621" s="26" t="s">
        <v>78</v>
      </c>
      <c r="H2621" s="31" t="s">
        <v>1850</v>
      </c>
      <c r="I2621" s="31">
        <v>1.6510295121525298</v>
      </c>
      <c r="J2621" s="31">
        <f>INDEX('LA lookup'!H:H,MATCH('Known to services raw data'!B2621,'LA lookup'!G:G,0))</f>
        <v>33477</v>
      </c>
      <c r="K2621" s="31"/>
      <c r="L2621" s="31" t="str">
        <f t="shared" si="145"/>
        <v>1.7 per 1000 households</v>
      </c>
      <c r="M2621" s="31">
        <f t="shared" si="146"/>
        <v>1.6510295121525298</v>
      </c>
      <c r="N2621" s="31">
        <f t="shared" si="144"/>
        <v>0</v>
      </c>
    </row>
    <row r="2622" spans="1:14" x14ac:dyDescent="0.45">
      <c r="A2622" s="31" t="str">
        <f t="shared" si="143"/>
        <v>E08000012_Rate of households assessed as homeless (per 1000 households)_proportion</v>
      </c>
      <c r="B2622" s="31" t="s">
        <v>347</v>
      </c>
      <c r="C2622" s="31" t="s">
        <v>348</v>
      </c>
      <c r="D2622" s="31" t="s">
        <v>229</v>
      </c>
      <c r="E2622" s="31" t="s">
        <v>1849</v>
      </c>
      <c r="F2622" s="31" t="s">
        <v>73</v>
      </c>
      <c r="G2622" s="26" t="s">
        <v>78</v>
      </c>
      <c r="H2622" s="31" t="s">
        <v>1850</v>
      </c>
      <c r="I2622" s="31">
        <v>1.7091095539224064</v>
      </c>
      <c r="J2622" s="31">
        <f>INDEX('LA lookup'!H:H,MATCH('Known to services raw data'!B2622,'LA lookup'!G:G,0))</f>
        <v>94902</v>
      </c>
      <c r="K2622" s="31"/>
      <c r="L2622" s="31" t="str">
        <f t="shared" si="145"/>
        <v>1.7 per 1000 households</v>
      </c>
      <c r="M2622" s="31">
        <f t="shared" si="146"/>
        <v>1.7091095539224064</v>
      </c>
      <c r="N2622" s="31">
        <f t="shared" si="144"/>
        <v>0</v>
      </c>
    </row>
    <row r="2623" spans="1:14" x14ac:dyDescent="0.45">
      <c r="A2623" s="31" t="str">
        <f t="shared" si="143"/>
        <v>E08000013_Rate of households assessed as homeless (per 1000 households)_proportion</v>
      </c>
      <c r="B2623" s="31" t="s">
        <v>416</v>
      </c>
      <c r="C2623" s="31" t="s">
        <v>417</v>
      </c>
      <c r="D2623" s="31" t="s">
        <v>229</v>
      </c>
      <c r="E2623" s="31" t="s">
        <v>1849</v>
      </c>
      <c r="F2623" s="31" t="s">
        <v>73</v>
      </c>
      <c r="G2623" s="26" t="s">
        <v>78</v>
      </c>
      <c r="H2623" s="31" t="s">
        <v>1850</v>
      </c>
      <c r="I2623" s="31">
        <v>1.0204081632653061</v>
      </c>
      <c r="J2623" s="31">
        <f>INDEX('LA lookup'!H:H,MATCH('Known to services raw data'!B2623,'LA lookup'!G:G,0))</f>
        <v>36785</v>
      </c>
      <c r="K2623" s="31"/>
      <c r="L2623" s="31" t="str">
        <f t="shared" si="145"/>
        <v>1 per 1000 households</v>
      </c>
      <c r="M2623" s="31">
        <f t="shared" si="146"/>
        <v>1.0204081632653061</v>
      </c>
      <c r="N2623" s="31">
        <f t="shared" si="144"/>
        <v>0</v>
      </c>
    </row>
    <row r="2624" spans="1:14" x14ac:dyDescent="0.45">
      <c r="A2624" s="31" t="str">
        <f t="shared" si="143"/>
        <v>E08000014_Rate of households assessed as homeless (per 1000 households)_proportion</v>
      </c>
      <c r="B2624" s="31" t="s">
        <v>399</v>
      </c>
      <c r="C2624" s="31" t="s">
        <v>400</v>
      </c>
      <c r="D2624" s="31" t="s">
        <v>229</v>
      </c>
      <c r="E2624" s="31" t="s">
        <v>1849</v>
      </c>
      <c r="F2624" s="31" t="s">
        <v>73</v>
      </c>
      <c r="G2624" s="26" t="s">
        <v>78</v>
      </c>
      <c r="H2624" s="31" t="s">
        <v>1850</v>
      </c>
      <c r="I2624" s="31">
        <v>0.53932957185529373</v>
      </c>
      <c r="J2624" s="31">
        <f>INDEX('LA lookup'!H:H,MATCH('Known to services raw data'!B2624,'LA lookup'!G:G,0))</f>
        <v>53833</v>
      </c>
      <c r="K2624" s="31"/>
      <c r="L2624" s="31" t="str">
        <f t="shared" si="145"/>
        <v>0.5 per 1000 households</v>
      </c>
      <c r="M2624" s="31">
        <f t="shared" si="146"/>
        <v>0.53932957185529373</v>
      </c>
      <c r="N2624" s="31">
        <f t="shared" si="144"/>
        <v>0</v>
      </c>
    </row>
    <row r="2625" spans="1:14" x14ac:dyDescent="0.45">
      <c r="A2625" s="31" t="str">
        <f t="shared" si="143"/>
        <v>E08000015_Rate of households assessed as homeless (per 1000 households)_proportion</v>
      </c>
      <c r="B2625" s="31" t="s">
        <v>464</v>
      </c>
      <c r="C2625" s="31" t="s">
        <v>465</v>
      </c>
      <c r="D2625" s="31" t="s">
        <v>229</v>
      </c>
      <c r="E2625" s="31" t="s">
        <v>1849</v>
      </c>
      <c r="F2625" s="31" t="s">
        <v>73</v>
      </c>
      <c r="G2625" s="26" t="s">
        <v>78</v>
      </c>
      <c r="H2625" s="31" t="s">
        <v>1850</v>
      </c>
      <c r="I2625" s="31">
        <v>1.4226536675174692</v>
      </c>
      <c r="J2625" s="31">
        <f>INDEX('LA lookup'!H:H,MATCH('Known to services raw data'!B2625,'LA lookup'!G:G,0))</f>
        <v>67576</v>
      </c>
      <c r="K2625" s="31"/>
      <c r="L2625" s="31" t="str">
        <f t="shared" si="145"/>
        <v>1.4 per 1000 households</v>
      </c>
      <c r="M2625" s="31">
        <f t="shared" si="146"/>
        <v>1.4226536675174692</v>
      </c>
      <c r="N2625" s="31">
        <f t="shared" si="144"/>
        <v>0</v>
      </c>
    </row>
    <row r="2626" spans="1:14" x14ac:dyDescent="0.45">
      <c r="A2626" s="31" t="str">
        <f t="shared" si="143"/>
        <v>E08000001_Rate of households assessed as homeless (per 1000 households)_proportion</v>
      </c>
      <c r="B2626" s="31" t="s">
        <v>252</v>
      </c>
      <c r="C2626" s="31" t="s">
        <v>253</v>
      </c>
      <c r="D2626" s="31" t="s">
        <v>229</v>
      </c>
      <c r="E2626" s="31" t="s">
        <v>1849</v>
      </c>
      <c r="F2626" s="31" t="s">
        <v>73</v>
      </c>
      <c r="G2626" s="26" t="s">
        <v>78</v>
      </c>
      <c r="H2626" s="31" t="s">
        <v>1850</v>
      </c>
      <c r="I2626" s="31">
        <v>2.2352589244166725</v>
      </c>
      <c r="J2626" s="31">
        <f>INDEX('LA lookup'!H:H,MATCH('Known to services raw data'!B2626,'LA lookup'!G:G,0))</f>
        <v>67670</v>
      </c>
      <c r="K2626" s="31"/>
      <c r="L2626" s="31" t="str">
        <f t="shared" si="145"/>
        <v>2.2 per 1000 households</v>
      </c>
      <c r="M2626" s="31">
        <f t="shared" si="146"/>
        <v>2.2352589244166725</v>
      </c>
      <c r="N2626" s="31">
        <f t="shared" si="144"/>
        <v>0</v>
      </c>
    </row>
    <row r="2627" spans="1:14" x14ac:dyDescent="0.45">
      <c r="A2627" s="31" t="str">
        <f t="shared" si="143"/>
        <v>E08000002_Rate of households assessed as homeless (per 1000 households)_proportion</v>
      </c>
      <c r="B2627" s="31" t="s">
        <v>271</v>
      </c>
      <c r="C2627" s="31" t="s">
        <v>272</v>
      </c>
      <c r="D2627" s="31" t="s">
        <v>229</v>
      </c>
      <c r="E2627" s="31" t="s">
        <v>1849</v>
      </c>
      <c r="F2627" s="31" t="s">
        <v>73</v>
      </c>
      <c r="G2627" s="26" t="s">
        <v>78</v>
      </c>
      <c r="H2627" s="31" t="s">
        <v>1850</v>
      </c>
      <c r="I2627" s="31">
        <v>2.1506971225155742</v>
      </c>
      <c r="J2627" s="31">
        <f>INDEX('LA lookup'!H:H,MATCH('Known to services raw data'!B2627,'LA lookup'!G:G,0))</f>
        <v>43142</v>
      </c>
      <c r="K2627" s="31"/>
      <c r="L2627" s="31" t="str">
        <f t="shared" si="145"/>
        <v>2.2 per 1000 households</v>
      </c>
      <c r="M2627" s="31">
        <f t="shared" si="146"/>
        <v>2.1506971225155742</v>
      </c>
      <c r="N2627" s="31">
        <f t="shared" si="144"/>
        <v>0</v>
      </c>
    </row>
    <row r="2628" spans="1:14" x14ac:dyDescent="0.45">
      <c r="A2628" s="31" t="str">
        <f t="shared" si="143"/>
        <v>E08000003_Rate of households assessed as homeless (per 1000 households)_proportion</v>
      </c>
      <c r="B2628" s="31" t="s">
        <v>349</v>
      </c>
      <c r="C2628" s="31" t="s">
        <v>350</v>
      </c>
      <c r="D2628" s="31" t="s">
        <v>229</v>
      </c>
      <c r="E2628" s="31" t="s">
        <v>1849</v>
      </c>
      <c r="F2628" s="31" t="s">
        <v>73</v>
      </c>
      <c r="G2628" s="26" t="s">
        <v>78</v>
      </c>
      <c r="H2628" s="31" t="s">
        <v>1850</v>
      </c>
      <c r="I2628" s="31">
        <v>3.1820962572704277</v>
      </c>
      <c r="J2628" s="31">
        <f>INDEX('LA lookup'!H:H,MATCH('Known to services raw data'!B2628,'LA lookup'!G:G,0))</f>
        <v>121962</v>
      </c>
      <c r="K2628" s="31"/>
      <c r="L2628" s="31" t="str">
        <f t="shared" si="145"/>
        <v>3.2 per 1000 households</v>
      </c>
      <c r="M2628" s="31">
        <f t="shared" si="146"/>
        <v>3.1820962572704277</v>
      </c>
      <c r="N2628" s="31">
        <f t="shared" si="144"/>
        <v>0</v>
      </c>
    </row>
    <row r="2629" spans="1:14" x14ac:dyDescent="0.45">
      <c r="A2629" s="31" t="str">
        <f t="shared" si="143"/>
        <v>E08000004_Rate of households assessed as homeless (per 1000 households)_proportion</v>
      </c>
      <c r="B2629" s="31" t="s">
        <v>375</v>
      </c>
      <c r="C2629" s="31" t="s">
        <v>376</v>
      </c>
      <c r="D2629" s="31" t="s">
        <v>229</v>
      </c>
      <c r="E2629" s="31" t="s">
        <v>1849</v>
      </c>
      <c r="F2629" s="31" t="s">
        <v>73</v>
      </c>
      <c r="G2629" s="26" t="s">
        <v>78</v>
      </c>
      <c r="H2629" s="31" t="s">
        <v>1850</v>
      </c>
      <c r="I2629" s="31">
        <v>1.2736808305683398</v>
      </c>
      <c r="J2629" s="31">
        <f>INDEX('LA lookup'!H:H,MATCH('Known to services raw data'!B2629,'LA lookup'!G:G,0))</f>
        <v>59416</v>
      </c>
      <c r="K2629" s="31"/>
      <c r="L2629" s="31" t="str">
        <f t="shared" si="145"/>
        <v>1.3 per 1000 households</v>
      </c>
      <c r="M2629" s="31">
        <f t="shared" si="146"/>
        <v>1.2736808305683398</v>
      </c>
      <c r="N2629" s="31">
        <f t="shared" si="144"/>
        <v>0</v>
      </c>
    </row>
    <row r="2630" spans="1:14" x14ac:dyDescent="0.45">
      <c r="A2630" s="31" t="str">
        <f t="shared" si="143"/>
        <v>E08000005_Rate of households assessed as homeless (per 1000 households)_proportion</v>
      </c>
      <c r="B2630" s="31" t="s">
        <v>391</v>
      </c>
      <c r="C2630" s="31" t="s">
        <v>392</v>
      </c>
      <c r="D2630" s="31" t="s">
        <v>229</v>
      </c>
      <c r="E2630" s="31" t="s">
        <v>1849</v>
      </c>
      <c r="F2630" s="31" t="s">
        <v>73</v>
      </c>
      <c r="G2630" s="26" t="s">
        <v>78</v>
      </c>
      <c r="H2630" s="31" t="s">
        <v>1850</v>
      </c>
      <c r="I2630" s="31">
        <v>1.8311604293906731</v>
      </c>
      <c r="J2630" s="31">
        <f>INDEX('LA lookup'!H:H,MATCH('Known to services raw data'!B2630,'LA lookup'!G:G,0))</f>
        <v>52689</v>
      </c>
      <c r="K2630" s="31"/>
      <c r="L2630" s="31" t="str">
        <f t="shared" si="145"/>
        <v>1.8 per 1000 households</v>
      </c>
      <c r="M2630" s="31">
        <f t="shared" si="146"/>
        <v>1.8311604293906731</v>
      </c>
      <c r="N2630" s="31">
        <f t="shared" si="144"/>
        <v>0</v>
      </c>
    </row>
    <row r="2631" spans="1:14" x14ac:dyDescent="0.45">
      <c r="A2631" s="31" t="str">
        <f t="shared" ref="A2631:A2694" si="147">CONCATENATE(B2631,"_",G2631,"_",H2631)</f>
        <v>E08000006_Rate of households assessed as homeless (per 1000 households)_proportion</v>
      </c>
      <c r="B2631" s="31" t="s">
        <v>395</v>
      </c>
      <c r="C2631" s="31" t="s">
        <v>396</v>
      </c>
      <c r="D2631" s="31" t="s">
        <v>229</v>
      </c>
      <c r="E2631" s="31" t="s">
        <v>1849</v>
      </c>
      <c r="F2631" s="31" t="s">
        <v>73</v>
      </c>
      <c r="G2631" s="26" t="s">
        <v>78</v>
      </c>
      <c r="H2631" s="31" t="s">
        <v>1850</v>
      </c>
      <c r="I2631" s="31">
        <v>4.8430840759395588</v>
      </c>
      <c r="J2631" s="31">
        <f>INDEX('LA lookup'!H:H,MATCH('Known to services raw data'!B2631,'LA lookup'!G:G,0))</f>
        <v>56566</v>
      </c>
      <c r="K2631" s="31"/>
      <c r="L2631" s="31" t="str">
        <f t="shared" si="145"/>
        <v>4.8 per 1000 households</v>
      </c>
      <c r="M2631" s="31">
        <f t="shared" si="146"/>
        <v>4.8430840759395588</v>
      </c>
      <c r="N2631" s="31">
        <f t="shared" si="144"/>
        <v>0</v>
      </c>
    </row>
    <row r="2632" spans="1:14" x14ac:dyDescent="0.45">
      <c r="A2632" s="31" t="str">
        <f t="shared" si="147"/>
        <v>E08000007_Rate of households assessed as homeless (per 1000 households)_proportion</v>
      </c>
      <c r="B2632" s="31" t="s">
        <v>420</v>
      </c>
      <c r="C2632" s="31" t="s">
        <v>421</v>
      </c>
      <c r="D2632" s="31" t="s">
        <v>229</v>
      </c>
      <c r="E2632" s="31" t="s">
        <v>1849</v>
      </c>
      <c r="F2632" s="31" t="s">
        <v>73</v>
      </c>
      <c r="G2632" s="26" t="s">
        <v>78</v>
      </c>
      <c r="H2632" s="31" t="s">
        <v>1850</v>
      </c>
      <c r="I2632" s="31">
        <v>0.88625824932343678</v>
      </c>
      <c r="J2632" s="31">
        <f>INDEX('LA lookup'!H:H,MATCH('Known to services raw data'!B2632,'LA lookup'!G:G,0))</f>
        <v>63141</v>
      </c>
      <c r="K2632" s="31"/>
      <c r="L2632" s="31" t="str">
        <f t="shared" si="145"/>
        <v>0.9 per 1000 households</v>
      </c>
      <c r="M2632" s="31">
        <f t="shared" si="146"/>
        <v>0.88625824932343678</v>
      </c>
      <c r="N2632" s="31">
        <f t="shared" ref="N2632:N2695" si="148">IF(OR(C2632="City of London",C2632="Isles of Scilly"),1,0)</f>
        <v>0</v>
      </c>
    </row>
    <row r="2633" spans="1:14" x14ac:dyDescent="0.45">
      <c r="A2633" s="31" t="str">
        <f t="shared" si="147"/>
        <v>E08000008_Rate of households assessed as homeless (per 1000 households)_proportion</v>
      </c>
      <c r="B2633" s="31" t="s">
        <v>436</v>
      </c>
      <c r="C2633" s="31" t="s">
        <v>437</v>
      </c>
      <c r="D2633" s="31" t="s">
        <v>229</v>
      </c>
      <c r="E2633" s="31" t="s">
        <v>1849</v>
      </c>
      <c r="F2633" s="31" t="s">
        <v>73</v>
      </c>
      <c r="G2633" s="26" t="s">
        <v>78</v>
      </c>
      <c r="H2633" s="31" t="s">
        <v>1850</v>
      </c>
      <c r="I2633" s="31">
        <v>1.9152599354109148</v>
      </c>
      <c r="J2633" s="31">
        <f>INDEX('LA lookup'!H:H,MATCH('Known to services raw data'!B2633,'LA lookup'!G:G,0))</f>
        <v>50223</v>
      </c>
      <c r="K2633" s="31"/>
      <c r="L2633" s="31" t="str">
        <f t="shared" si="145"/>
        <v>1.9 per 1000 households</v>
      </c>
      <c r="M2633" s="31">
        <f t="shared" si="146"/>
        <v>1.9152599354109148</v>
      </c>
      <c r="N2633" s="31">
        <f t="shared" si="148"/>
        <v>0</v>
      </c>
    </row>
    <row r="2634" spans="1:14" x14ac:dyDescent="0.45">
      <c r="A2634" s="31" t="str">
        <f t="shared" si="147"/>
        <v>E08000009_Rate of households assessed as homeless (per 1000 households)_proportion</v>
      </c>
      <c r="B2634" s="31" t="s">
        <v>442</v>
      </c>
      <c r="C2634" s="31" t="s">
        <v>443</v>
      </c>
      <c r="D2634" s="31" t="s">
        <v>229</v>
      </c>
      <c r="E2634" s="31" t="s">
        <v>1849</v>
      </c>
      <c r="F2634" s="31" t="s">
        <v>73</v>
      </c>
      <c r="G2634" s="26" t="s">
        <v>78</v>
      </c>
      <c r="H2634" s="31" t="s">
        <v>1850</v>
      </c>
      <c r="I2634" s="31">
        <v>1.5700667788142939</v>
      </c>
      <c r="J2634" s="31">
        <f>INDEX('LA lookup'!H:H,MATCH('Known to services raw data'!B2634,'LA lookup'!G:G,0))</f>
        <v>56087</v>
      </c>
      <c r="K2634" s="31"/>
      <c r="L2634" s="31" t="str">
        <f t="shared" si="145"/>
        <v>1.6 per 1000 households</v>
      </c>
      <c r="M2634" s="31">
        <f t="shared" si="146"/>
        <v>1.5700667788142939</v>
      </c>
      <c r="N2634" s="31">
        <f t="shared" si="148"/>
        <v>0</v>
      </c>
    </row>
    <row r="2635" spans="1:14" x14ac:dyDescent="0.45">
      <c r="A2635" s="31" t="str">
        <f t="shared" si="147"/>
        <v>E08000010_Rate of households assessed as homeless (per 1000 households)_proportion</v>
      </c>
      <c r="B2635" s="31" t="s">
        <v>460</v>
      </c>
      <c r="C2635" s="31" t="s">
        <v>461</v>
      </c>
      <c r="D2635" s="31" t="s">
        <v>229</v>
      </c>
      <c r="E2635" s="31" t="s">
        <v>1849</v>
      </c>
      <c r="F2635" s="31" t="s">
        <v>73</v>
      </c>
      <c r="G2635" s="26" t="s">
        <v>78</v>
      </c>
      <c r="H2635" s="31" t="s">
        <v>1850</v>
      </c>
      <c r="I2635" s="31">
        <v>0</v>
      </c>
      <c r="J2635" s="31">
        <f>INDEX('LA lookup'!H:H,MATCH('Known to services raw data'!B2635,'LA lookup'!G:G,0))</f>
        <v>68388</v>
      </c>
      <c r="K2635" s="31"/>
      <c r="L2635" s="31" t="str">
        <f t="shared" si="145"/>
        <v>0 per 1000 households</v>
      </c>
      <c r="M2635" s="31">
        <f t="shared" si="146"/>
        <v>0</v>
      </c>
      <c r="N2635" s="31">
        <f t="shared" si="148"/>
        <v>0</v>
      </c>
    </row>
    <row r="2636" spans="1:14" x14ac:dyDescent="0.45">
      <c r="A2636" s="31" t="str">
        <f t="shared" si="147"/>
        <v>E08000016_Rate of households assessed as homeless (per 1000 households)_proportion</v>
      </c>
      <c r="B2636" s="31" t="s">
        <v>236</v>
      </c>
      <c r="C2636" s="31" t="s">
        <v>237</v>
      </c>
      <c r="D2636" s="31" t="s">
        <v>229</v>
      </c>
      <c r="E2636" s="31" t="s">
        <v>1849</v>
      </c>
      <c r="F2636" s="31" t="s">
        <v>73</v>
      </c>
      <c r="G2636" s="26" t="s">
        <v>78</v>
      </c>
      <c r="H2636" s="31" t="s">
        <v>1850</v>
      </c>
      <c r="I2636" s="31">
        <v>0.97253952088666251</v>
      </c>
      <c r="J2636" s="31">
        <f>INDEX('LA lookup'!H:H,MATCH('Known to services raw data'!B2636,'LA lookup'!G:G,0))</f>
        <v>50727</v>
      </c>
      <c r="K2636" s="31"/>
      <c r="L2636" s="31" t="str">
        <f t="shared" si="145"/>
        <v>1 per 1000 households</v>
      </c>
      <c r="M2636" s="31">
        <f t="shared" si="146"/>
        <v>0.97253952088666251</v>
      </c>
      <c r="N2636" s="31">
        <f t="shared" si="148"/>
        <v>0</v>
      </c>
    </row>
    <row r="2637" spans="1:14" x14ac:dyDescent="0.45">
      <c r="A2637" s="31" t="str">
        <f t="shared" si="147"/>
        <v>E08000017_Rate of households assessed as homeless (per 1000 households)_proportion</v>
      </c>
      <c r="B2637" s="31" t="s">
        <v>293</v>
      </c>
      <c r="C2637" s="31" t="s">
        <v>294</v>
      </c>
      <c r="D2637" s="31" t="s">
        <v>229</v>
      </c>
      <c r="E2637" s="31" t="s">
        <v>1849</v>
      </c>
      <c r="F2637" s="31" t="s">
        <v>73</v>
      </c>
      <c r="G2637" s="26" t="s">
        <v>78</v>
      </c>
      <c r="H2637" s="31" t="s">
        <v>1850</v>
      </c>
      <c r="I2637" s="31">
        <v>2.2092496989130188</v>
      </c>
      <c r="J2637" s="31">
        <f>INDEX('LA lookup'!H:H,MATCH('Known to services raw data'!B2637,'LA lookup'!G:G,0))</f>
        <v>66448</v>
      </c>
      <c r="K2637" s="31"/>
      <c r="L2637" s="31" t="str">
        <f t="shared" si="145"/>
        <v>2.2 per 1000 households</v>
      </c>
      <c r="M2637" s="31">
        <f t="shared" si="146"/>
        <v>2.2092496989130188</v>
      </c>
      <c r="N2637" s="31">
        <f t="shared" si="148"/>
        <v>0</v>
      </c>
    </row>
    <row r="2638" spans="1:14" x14ac:dyDescent="0.45">
      <c r="A2638" s="31" t="str">
        <f t="shared" si="147"/>
        <v>E08000018_Rate of households assessed as homeless (per 1000 households)_proportion</v>
      </c>
      <c r="B2638" s="31" t="s">
        <v>393</v>
      </c>
      <c r="C2638" s="31" t="s">
        <v>394</v>
      </c>
      <c r="D2638" s="31" t="s">
        <v>229</v>
      </c>
      <c r="E2638" s="31" t="s">
        <v>1849</v>
      </c>
      <c r="F2638" s="31" t="s">
        <v>73</v>
      </c>
      <c r="G2638" s="26" t="s">
        <v>78</v>
      </c>
      <c r="H2638" s="31" t="s">
        <v>1850</v>
      </c>
      <c r="I2638" s="31">
        <v>2.4965102544829807</v>
      </c>
      <c r="J2638" s="31">
        <f>INDEX('LA lookup'!H:H,MATCH('Known to services raw data'!B2638,'LA lookup'!G:G,0))</f>
        <v>57196</v>
      </c>
      <c r="K2638" s="31"/>
      <c r="L2638" s="31" t="str">
        <f t="shared" si="145"/>
        <v>2.5 per 1000 households</v>
      </c>
      <c r="M2638" s="31">
        <f t="shared" si="146"/>
        <v>2.4965102544829807</v>
      </c>
      <c r="N2638" s="31">
        <f t="shared" si="148"/>
        <v>0</v>
      </c>
    </row>
    <row r="2639" spans="1:14" x14ac:dyDescent="0.45">
      <c r="A2639" s="31" t="str">
        <f t="shared" si="147"/>
        <v>E08000019_Rate of households assessed as homeless (per 1000 households)_proportion</v>
      </c>
      <c r="B2639" s="31" t="s">
        <v>401</v>
      </c>
      <c r="C2639" s="31" t="s">
        <v>402</v>
      </c>
      <c r="D2639" s="31" t="s">
        <v>229</v>
      </c>
      <c r="E2639" s="31" t="s">
        <v>1849</v>
      </c>
      <c r="F2639" s="31" t="s">
        <v>73</v>
      </c>
      <c r="G2639" s="26" t="s">
        <v>78</v>
      </c>
      <c r="H2639" s="31" t="s">
        <v>1850</v>
      </c>
      <c r="I2639" s="31">
        <v>2.7203145672845079</v>
      </c>
      <c r="J2639" s="31">
        <f>INDEX('LA lookup'!H:H,MATCH('Known to services raw data'!B2639,'LA lookup'!G:G,0))</f>
        <v>117497</v>
      </c>
      <c r="K2639" s="31"/>
      <c r="L2639" s="31" t="str">
        <f t="shared" si="145"/>
        <v>2.7 per 1000 households</v>
      </c>
      <c r="M2639" s="31">
        <f t="shared" si="146"/>
        <v>2.7203145672845079</v>
      </c>
      <c r="N2639" s="31">
        <f t="shared" si="148"/>
        <v>0</v>
      </c>
    </row>
    <row r="2640" spans="1:14" x14ac:dyDescent="0.45">
      <c r="A2640" s="31" t="str">
        <f t="shared" si="147"/>
        <v>E08000032_Rate of households assessed as homeless (per 1000 households)_proportion</v>
      </c>
      <c r="B2640" s="31" t="s">
        <v>259</v>
      </c>
      <c r="C2640" s="31" t="s">
        <v>260</v>
      </c>
      <c r="D2640" s="31" t="s">
        <v>229</v>
      </c>
      <c r="E2640" s="31" t="s">
        <v>1849</v>
      </c>
      <c r="F2640" s="31" t="s">
        <v>73</v>
      </c>
      <c r="G2640" s="26" t="s">
        <v>78</v>
      </c>
      <c r="H2640" s="31" t="s">
        <v>1850</v>
      </c>
      <c r="I2640" s="31">
        <v>1.9587237212790418</v>
      </c>
      <c r="J2640" s="31">
        <f>INDEX('LA lookup'!H:H,MATCH('Known to services raw data'!B2640,'LA lookup'!G:G,0))</f>
        <v>142005</v>
      </c>
      <c r="K2640" s="31"/>
      <c r="L2640" s="31" t="str">
        <f t="shared" si="145"/>
        <v>2 per 1000 households</v>
      </c>
      <c r="M2640" s="31">
        <f t="shared" si="146"/>
        <v>1.9587237212790418</v>
      </c>
      <c r="N2640" s="31">
        <f t="shared" si="148"/>
        <v>0</v>
      </c>
    </row>
    <row r="2641" spans="1:14" x14ac:dyDescent="0.45">
      <c r="A2641" s="31" t="str">
        <f t="shared" si="147"/>
        <v>E08000033_Rate of households assessed as homeless (per 1000 households)_proportion</v>
      </c>
      <c r="B2641" s="31" t="s">
        <v>273</v>
      </c>
      <c r="C2641" s="31" t="s">
        <v>274</v>
      </c>
      <c r="D2641" s="31" t="s">
        <v>229</v>
      </c>
      <c r="E2641" s="31" t="s">
        <v>1849</v>
      </c>
      <c r="F2641" s="31" t="s">
        <v>73</v>
      </c>
      <c r="G2641" s="26" t="s">
        <v>78</v>
      </c>
      <c r="H2641" s="31" t="s">
        <v>1850</v>
      </c>
      <c r="I2641" s="31">
        <v>0.35277139344700409</v>
      </c>
      <c r="J2641" s="31">
        <f>INDEX('LA lookup'!H:H,MATCH('Known to services raw data'!B2641,'LA lookup'!G:G,0))</f>
        <v>46021</v>
      </c>
      <c r="K2641" s="31"/>
      <c r="L2641" s="31" t="str">
        <f t="shared" si="145"/>
        <v>0.4 per 1000 households</v>
      </c>
      <c r="M2641" s="31">
        <f t="shared" si="146"/>
        <v>0.35277139344700409</v>
      </c>
      <c r="N2641" s="31">
        <f t="shared" si="148"/>
        <v>0</v>
      </c>
    </row>
    <row r="2642" spans="1:14" x14ac:dyDescent="0.45">
      <c r="A2642" s="31" t="str">
        <f t="shared" si="147"/>
        <v>E08000034_Rate of households assessed as homeless (per 1000 households)_proportion</v>
      </c>
      <c r="B2642" s="31" t="s">
        <v>331</v>
      </c>
      <c r="C2642" s="31" t="s">
        <v>332</v>
      </c>
      <c r="D2642" s="31" t="s">
        <v>229</v>
      </c>
      <c r="E2642" s="31" t="s">
        <v>1849</v>
      </c>
      <c r="F2642" s="31" t="s">
        <v>73</v>
      </c>
      <c r="G2642" s="26" t="s">
        <v>78</v>
      </c>
      <c r="H2642" s="31" t="s">
        <v>1850</v>
      </c>
      <c r="I2642" s="31">
        <v>0.69245939418112523</v>
      </c>
      <c r="J2642" s="31">
        <f>INDEX('LA lookup'!H:H,MATCH('Known to services raw data'!B2642,'LA lookup'!G:G,0))</f>
        <v>100174</v>
      </c>
      <c r="K2642" s="31"/>
      <c r="L2642" s="31" t="str">
        <f t="shared" si="145"/>
        <v>0.7 per 1000 households</v>
      </c>
      <c r="M2642" s="31">
        <f t="shared" si="146"/>
        <v>0.69245939418112523</v>
      </c>
      <c r="N2642" s="31">
        <f t="shared" si="148"/>
        <v>0</v>
      </c>
    </row>
    <row r="2643" spans="1:14" x14ac:dyDescent="0.45">
      <c r="A2643" s="31" t="str">
        <f t="shared" si="147"/>
        <v>E08000035_Rate of households assessed as homeless (per 1000 households)_proportion</v>
      </c>
      <c r="B2643" s="31" t="s">
        <v>339</v>
      </c>
      <c r="C2643" s="31" t="s">
        <v>340</v>
      </c>
      <c r="D2643" s="31" t="s">
        <v>229</v>
      </c>
      <c r="E2643" s="31" t="s">
        <v>1849</v>
      </c>
      <c r="F2643" s="31" t="s">
        <v>73</v>
      </c>
      <c r="G2643" s="26" t="s">
        <v>78</v>
      </c>
      <c r="H2643" s="31" t="s">
        <v>1850</v>
      </c>
      <c r="I2643" s="31">
        <v>1.1697344702752475</v>
      </c>
      <c r="J2643" s="31">
        <f>INDEX('LA lookup'!H:H,MATCH('Known to services raw data'!B2643,'LA lookup'!G:G,0))</f>
        <v>168176</v>
      </c>
      <c r="K2643" s="31"/>
      <c r="L2643" s="31" t="str">
        <f t="shared" si="145"/>
        <v>1.2 per 1000 households</v>
      </c>
      <c r="M2643" s="31">
        <f t="shared" si="146"/>
        <v>1.1697344702752475</v>
      </c>
      <c r="N2643" s="31">
        <f t="shared" si="148"/>
        <v>0</v>
      </c>
    </row>
    <row r="2644" spans="1:14" x14ac:dyDescent="0.45">
      <c r="A2644" s="31" t="str">
        <f t="shared" si="147"/>
        <v>E08000036_Rate of households assessed as homeless (per 1000 households)_proportion</v>
      </c>
      <c r="B2644" s="31" t="s">
        <v>444</v>
      </c>
      <c r="C2644" s="31" t="s">
        <v>445</v>
      </c>
      <c r="D2644" s="31" t="s">
        <v>229</v>
      </c>
      <c r="E2644" s="31" t="s">
        <v>1849</v>
      </c>
      <c r="F2644" s="31" t="s">
        <v>73</v>
      </c>
      <c r="G2644" s="26" t="s">
        <v>78</v>
      </c>
      <c r="H2644" s="31" t="s">
        <v>1850</v>
      </c>
      <c r="I2644" s="31">
        <v>0.58707226387211264</v>
      </c>
      <c r="J2644" s="31">
        <f>INDEX('LA lookup'!H:H,MATCH('Known to services raw data'!B2644,'LA lookup'!G:G,0))</f>
        <v>72893</v>
      </c>
      <c r="K2644" s="31"/>
      <c r="L2644" s="31" t="str">
        <f t="shared" si="145"/>
        <v>0.6 per 1000 households</v>
      </c>
      <c r="M2644" s="31">
        <f t="shared" si="146"/>
        <v>0.58707226387211264</v>
      </c>
      <c r="N2644" s="31">
        <f t="shared" si="148"/>
        <v>0</v>
      </c>
    </row>
    <row r="2645" spans="1:14" x14ac:dyDescent="0.45">
      <c r="A2645" s="31" t="str">
        <f t="shared" si="147"/>
        <v>E08000020_Rate of households assessed as homeless (per 1000 households)_proportion</v>
      </c>
      <c r="B2645" s="31" t="s">
        <v>305</v>
      </c>
      <c r="C2645" s="31" t="s">
        <v>306</v>
      </c>
      <c r="D2645" s="31" t="s">
        <v>229</v>
      </c>
      <c r="E2645" s="31" t="s">
        <v>1849</v>
      </c>
      <c r="F2645" s="31" t="s">
        <v>73</v>
      </c>
      <c r="G2645" s="26" t="s">
        <v>78</v>
      </c>
      <c r="H2645" s="31" t="s">
        <v>1850</v>
      </c>
      <c r="I2645" s="31">
        <v>1.51</v>
      </c>
      <c r="J2645" s="31">
        <f>INDEX('LA lookup'!H:H,MATCH('Known to services raw data'!B2645,'LA lookup'!G:G,0))</f>
        <v>39605</v>
      </c>
      <c r="K2645" s="31"/>
      <c r="L2645" s="31" t="str">
        <f t="shared" si="145"/>
        <v>1.5 per 1000 households</v>
      </c>
      <c r="M2645" s="31">
        <f t="shared" si="146"/>
        <v>1.51</v>
      </c>
      <c r="N2645" s="31">
        <f t="shared" si="148"/>
        <v>0</v>
      </c>
    </row>
    <row r="2646" spans="1:14" x14ac:dyDescent="0.45">
      <c r="A2646" s="31" t="str">
        <f t="shared" si="147"/>
        <v>E08000021_Rate of households assessed as homeless (per 1000 households)_proportion</v>
      </c>
      <c r="B2646" s="31" t="s">
        <v>357</v>
      </c>
      <c r="C2646" s="31" t="s">
        <v>358</v>
      </c>
      <c r="D2646" s="31" t="s">
        <v>229</v>
      </c>
      <c r="E2646" s="31" t="s">
        <v>1849</v>
      </c>
      <c r="F2646" s="31" t="s">
        <v>73</v>
      </c>
      <c r="G2646" s="26" t="s">
        <v>78</v>
      </c>
      <c r="H2646" s="31" t="s">
        <v>1850</v>
      </c>
      <c r="I2646" s="31">
        <v>2.9891480927935539</v>
      </c>
      <c r="J2646" s="31">
        <f>INDEX('LA lookup'!H:H,MATCH('Known to services raw data'!B2646,'LA lookup'!G:G,0))</f>
        <v>58056</v>
      </c>
      <c r="K2646" s="31"/>
      <c r="L2646" s="31" t="str">
        <f t="shared" si="145"/>
        <v>3 per 1000 households</v>
      </c>
      <c r="M2646" s="31">
        <f t="shared" si="146"/>
        <v>2.9891480927935539</v>
      </c>
      <c r="N2646" s="31">
        <f t="shared" si="148"/>
        <v>0</v>
      </c>
    </row>
    <row r="2647" spans="1:14" x14ac:dyDescent="0.45">
      <c r="A2647" s="31" t="str">
        <f t="shared" si="147"/>
        <v>E08000022_Rate of households assessed as homeless (per 1000 households)_proportion</v>
      </c>
      <c r="B2647" s="31" t="s">
        <v>524</v>
      </c>
      <c r="C2647" s="31" t="s">
        <v>525</v>
      </c>
      <c r="D2647" s="31" t="s">
        <v>229</v>
      </c>
      <c r="E2647" s="31" t="s">
        <v>1849</v>
      </c>
      <c r="F2647" s="31" t="s">
        <v>73</v>
      </c>
      <c r="G2647" s="26" t="s">
        <v>78</v>
      </c>
      <c r="H2647" s="31" t="s">
        <v>1850</v>
      </c>
      <c r="I2647" s="31">
        <v>0.85810538805432546</v>
      </c>
      <c r="J2647" s="31">
        <f>INDEX('LA lookup'!H:H,MATCH('Known to services raw data'!B2647,'LA lookup'!G:G,0))</f>
        <v>41360</v>
      </c>
      <c r="K2647" s="31"/>
      <c r="L2647" s="31" t="str">
        <f t="shared" si="145"/>
        <v>0.9 per 1000 households</v>
      </c>
      <c r="M2647" s="31">
        <f t="shared" si="146"/>
        <v>0.85810538805432546</v>
      </c>
      <c r="N2647" s="31">
        <f t="shared" si="148"/>
        <v>0</v>
      </c>
    </row>
    <row r="2648" spans="1:14" x14ac:dyDescent="0.45">
      <c r="A2648" s="31" t="str">
        <f t="shared" si="147"/>
        <v>E08000023_Rate of households assessed as homeless (per 1000 households)_proportion</v>
      </c>
      <c r="B2648" s="31" t="s">
        <v>410</v>
      </c>
      <c r="C2648" s="31" t="s">
        <v>411</v>
      </c>
      <c r="D2648" s="31" t="s">
        <v>229</v>
      </c>
      <c r="E2648" s="31" t="s">
        <v>1849</v>
      </c>
      <c r="F2648" s="31" t="s">
        <v>73</v>
      </c>
      <c r="G2648" s="26" t="s">
        <v>78</v>
      </c>
      <c r="H2648" s="31" t="s">
        <v>1850</v>
      </c>
      <c r="I2648" s="31">
        <v>3.0713064642308696</v>
      </c>
      <c r="J2648" s="31">
        <f>INDEX('LA lookup'!H:H,MATCH('Known to services raw data'!B2648,'LA lookup'!G:G,0))</f>
        <v>29920</v>
      </c>
      <c r="K2648" s="31"/>
      <c r="L2648" s="31" t="str">
        <f t="shared" si="145"/>
        <v>3.1 per 1000 households</v>
      </c>
      <c r="M2648" s="31">
        <f t="shared" si="146"/>
        <v>3.0713064642308696</v>
      </c>
      <c r="N2648" s="31">
        <f t="shared" si="148"/>
        <v>0</v>
      </c>
    </row>
    <row r="2649" spans="1:14" x14ac:dyDescent="0.45">
      <c r="A2649" s="31" t="str">
        <f t="shared" si="147"/>
        <v>E08000024_Rate of households assessed as homeless (per 1000 households)_proportion</v>
      </c>
      <c r="B2649" s="31" t="s">
        <v>428</v>
      </c>
      <c r="C2649" s="31" t="s">
        <v>429</v>
      </c>
      <c r="D2649" s="31" t="s">
        <v>229</v>
      </c>
      <c r="E2649" s="31" t="s">
        <v>1849</v>
      </c>
      <c r="F2649" s="31" t="s">
        <v>73</v>
      </c>
      <c r="G2649" s="26" t="s">
        <v>78</v>
      </c>
      <c r="H2649" s="31" t="s">
        <v>1850</v>
      </c>
      <c r="I2649" s="31">
        <v>2.0916212114998154</v>
      </c>
      <c r="J2649" s="31">
        <f>INDEX('LA lookup'!H:H,MATCH('Known to services raw data'!B2649,'LA lookup'!G:G,0))</f>
        <v>54563</v>
      </c>
      <c r="K2649" s="31"/>
      <c r="L2649" s="31" t="str">
        <f t="shared" si="145"/>
        <v>2.1 per 1000 households</v>
      </c>
      <c r="M2649" s="31">
        <f t="shared" si="146"/>
        <v>2.0916212114998154</v>
      </c>
      <c r="N2649" s="31">
        <f t="shared" si="148"/>
        <v>0</v>
      </c>
    </row>
    <row r="2650" spans="1:14" x14ac:dyDescent="0.45">
      <c r="A2650" s="31" t="str">
        <f t="shared" si="147"/>
        <v>E06000053_Rate of households assessed as homeless (per 1000 households)_proportion</v>
      </c>
      <c r="B2650" s="31" t="s">
        <v>550</v>
      </c>
      <c r="C2650" s="31" t="s">
        <v>736</v>
      </c>
      <c r="D2650" s="31" t="s">
        <v>229</v>
      </c>
      <c r="E2650" s="31" t="s">
        <v>1849</v>
      </c>
      <c r="F2650" s="31" t="s">
        <v>73</v>
      </c>
      <c r="G2650" s="26" t="s">
        <v>78</v>
      </c>
      <c r="H2650" s="31" t="s">
        <v>1850</v>
      </c>
      <c r="I2650" s="31">
        <v>0</v>
      </c>
      <c r="J2650" s="31">
        <f>INDEX('LA lookup'!H:H,MATCH('Known to services raw data'!B2650,'LA lookup'!G:G,0))</f>
        <v>368</v>
      </c>
      <c r="K2650" s="31"/>
      <c r="L2650" s="31" t="str">
        <f t="shared" si="145"/>
        <v>0 per 1000 households</v>
      </c>
      <c r="M2650" s="31">
        <f t="shared" si="146"/>
        <v>0</v>
      </c>
      <c r="N2650" s="31">
        <f t="shared" si="148"/>
        <v>1</v>
      </c>
    </row>
    <row r="2651" spans="1:14" x14ac:dyDescent="0.45">
      <c r="A2651" s="31" t="str">
        <f t="shared" si="147"/>
        <v>E06000022_Rate of households assessed as homeless (per 1000 households)_proportion</v>
      </c>
      <c r="B2651" s="31" t="s">
        <v>238</v>
      </c>
      <c r="C2651" s="31" t="s">
        <v>239</v>
      </c>
      <c r="D2651" s="31" t="s">
        <v>229</v>
      </c>
      <c r="E2651" s="31" t="s">
        <v>1849</v>
      </c>
      <c r="F2651" s="31" t="s">
        <v>73</v>
      </c>
      <c r="G2651" s="26" t="s">
        <v>78</v>
      </c>
      <c r="H2651" s="31" t="s">
        <v>1850</v>
      </c>
      <c r="I2651" s="31">
        <v>0.38639876352395675</v>
      </c>
      <c r="J2651" s="31">
        <f>INDEX('LA lookup'!H:H,MATCH('Known to services raw data'!B2651,'LA lookup'!G:G,0))</f>
        <v>35946</v>
      </c>
      <c r="K2651" s="31"/>
      <c r="L2651" s="31" t="str">
        <f t="shared" si="145"/>
        <v>0.4 per 1000 households</v>
      </c>
      <c r="M2651" s="31">
        <f t="shared" si="146"/>
        <v>0.38639876352395675</v>
      </c>
      <c r="N2651" s="31">
        <f t="shared" si="148"/>
        <v>0</v>
      </c>
    </row>
    <row r="2652" spans="1:14" x14ac:dyDescent="0.45">
      <c r="A2652" s="31" t="str">
        <f t="shared" si="147"/>
        <v>E06000023_Rate of households assessed as homeless (per 1000 households)_proportion</v>
      </c>
      <c r="B2652" s="31" t="s">
        <v>265</v>
      </c>
      <c r="C2652" s="31" t="s">
        <v>1851</v>
      </c>
      <c r="D2652" s="31" t="s">
        <v>229</v>
      </c>
      <c r="E2652" s="31" t="s">
        <v>1849</v>
      </c>
      <c r="F2652" s="31" t="s">
        <v>73</v>
      </c>
      <c r="G2652" s="26" t="s">
        <v>78</v>
      </c>
      <c r="H2652" s="31" t="s">
        <v>1850</v>
      </c>
      <c r="I2652" s="31">
        <v>1.8750384229185024</v>
      </c>
      <c r="J2652" s="31">
        <f>INDEX('LA lookup'!H:H,MATCH('Known to services raw data'!B2652,'LA lookup'!G:G,0))</f>
        <v>94016</v>
      </c>
      <c r="K2652" s="31"/>
      <c r="L2652" s="31" t="str">
        <f t="shared" si="145"/>
        <v>1.9 per 1000 households</v>
      </c>
      <c r="M2652" s="31">
        <f t="shared" si="146"/>
        <v>1.8750384229185024</v>
      </c>
      <c r="N2652" s="31">
        <f t="shared" si="148"/>
        <v>0</v>
      </c>
    </row>
    <row r="2653" spans="1:14" x14ac:dyDescent="0.45">
      <c r="A2653" s="31" t="str">
        <f t="shared" si="147"/>
        <v>E06000024_Rate of households assessed as homeless (per 1000 households)_proportion</v>
      </c>
      <c r="B2653" s="31" t="s">
        <v>367</v>
      </c>
      <c r="C2653" s="31" t="s">
        <v>368</v>
      </c>
      <c r="D2653" s="31" t="s">
        <v>229</v>
      </c>
      <c r="E2653" s="31" t="s">
        <v>1849</v>
      </c>
      <c r="F2653" s="31" t="s">
        <v>73</v>
      </c>
      <c r="G2653" s="26" t="s">
        <v>78</v>
      </c>
      <c r="H2653" s="31" t="s">
        <v>1850</v>
      </c>
      <c r="I2653" s="31">
        <v>1.1179838675972751</v>
      </c>
      <c r="J2653" s="31">
        <f>INDEX('LA lookup'!H:H,MATCH('Known to services raw data'!B2653,'LA lookup'!G:G,0))</f>
        <v>43435</v>
      </c>
      <c r="K2653" s="31"/>
      <c r="L2653" s="31" t="str">
        <f t="shared" si="145"/>
        <v>1.1 per 1000 households</v>
      </c>
      <c r="M2653" s="31">
        <f t="shared" si="146"/>
        <v>1.1179838675972751</v>
      </c>
      <c r="N2653" s="31">
        <f t="shared" si="148"/>
        <v>0</v>
      </c>
    </row>
    <row r="2654" spans="1:14" x14ac:dyDescent="0.45">
      <c r="A2654" s="31" t="str">
        <f t="shared" si="147"/>
        <v>E06000025_Rate of households assessed as homeless (per 1000 households)_proportion</v>
      </c>
      <c r="B2654" s="31" t="s">
        <v>408</v>
      </c>
      <c r="C2654" s="31" t="s">
        <v>409</v>
      </c>
      <c r="D2654" s="31" t="s">
        <v>229</v>
      </c>
      <c r="E2654" s="31" t="s">
        <v>1849</v>
      </c>
      <c r="F2654" s="31" t="s">
        <v>73</v>
      </c>
      <c r="G2654" s="26" t="s">
        <v>78</v>
      </c>
      <c r="H2654" s="31" t="s">
        <v>1850</v>
      </c>
      <c r="I2654" s="31">
        <v>0.53739134885228557</v>
      </c>
      <c r="J2654" s="31">
        <f>INDEX('LA lookup'!H:H,MATCH('Known to services raw data'!B2654,'LA lookup'!G:G,0))</f>
        <v>58867</v>
      </c>
      <c r="K2654" s="31"/>
      <c r="L2654" s="31" t="str">
        <f t="shared" si="145"/>
        <v>0.5 per 1000 households</v>
      </c>
      <c r="M2654" s="31">
        <f t="shared" si="146"/>
        <v>0.53739134885228557</v>
      </c>
      <c r="N2654" s="31">
        <f t="shared" si="148"/>
        <v>0</v>
      </c>
    </row>
    <row r="2655" spans="1:14" x14ac:dyDescent="0.45">
      <c r="A2655" s="31" t="str">
        <f t="shared" si="147"/>
        <v>E06000001_Rate of households assessed as homeless (per 1000 households)_proportion</v>
      </c>
      <c r="B2655" s="31" t="s">
        <v>313</v>
      </c>
      <c r="C2655" s="31" t="s">
        <v>314</v>
      </c>
      <c r="D2655" s="31" t="s">
        <v>229</v>
      </c>
      <c r="E2655" s="31" t="s">
        <v>1849</v>
      </c>
      <c r="F2655" s="31" t="s">
        <v>73</v>
      </c>
      <c r="G2655" s="26" t="s">
        <v>78</v>
      </c>
      <c r="H2655" s="31" t="s">
        <v>1850</v>
      </c>
      <c r="I2655" s="31">
        <v>1.3645830839577697</v>
      </c>
      <c r="J2655" s="31">
        <f>INDEX('LA lookup'!H:H,MATCH('Known to services raw data'!B2655,'LA lookup'!G:G,0))</f>
        <v>20006</v>
      </c>
      <c r="K2655" s="31"/>
      <c r="L2655" s="31" t="str">
        <f t="shared" si="145"/>
        <v>1.4 per 1000 households</v>
      </c>
      <c r="M2655" s="31">
        <f t="shared" si="146"/>
        <v>1.3645830839577697</v>
      </c>
      <c r="N2655" s="31">
        <f t="shared" si="148"/>
        <v>0</v>
      </c>
    </row>
    <row r="2656" spans="1:14" x14ac:dyDescent="0.45">
      <c r="A2656" s="31" t="str">
        <f t="shared" si="147"/>
        <v>E06000002_Rate of households assessed as homeless (per 1000 households)_proportion</v>
      </c>
      <c r="B2656" s="31" t="s">
        <v>511</v>
      </c>
      <c r="C2656" s="31" t="s">
        <v>725</v>
      </c>
      <c r="D2656" s="31" t="s">
        <v>229</v>
      </c>
      <c r="E2656" s="31" t="s">
        <v>1849</v>
      </c>
      <c r="F2656" s="31" t="s">
        <v>73</v>
      </c>
      <c r="G2656" s="26" t="s">
        <v>78</v>
      </c>
      <c r="H2656" s="31" t="s">
        <v>1850</v>
      </c>
      <c r="I2656" s="31">
        <v>2.4937220982142856</v>
      </c>
      <c r="J2656" s="31">
        <f>INDEX('LA lookup'!H:H,MATCH('Known to services raw data'!B2656,'LA lookup'!G:G,0))</f>
        <v>32513</v>
      </c>
      <c r="K2656" s="31"/>
      <c r="L2656" s="31" t="str">
        <f t="shared" si="145"/>
        <v>2.5 per 1000 households</v>
      </c>
      <c r="M2656" s="31">
        <f t="shared" si="146"/>
        <v>2.4937220982142856</v>
      </c>
      <c r="N2656" s="31">
        <f t="shared" si="148"/>
        <v>0</v>
      </c>
    </row>
    <row r="2657" spans="1:14" x14ac:dyDescent="0.45">
      <c r="A2657" s="31" t="str">
        <f t="shared" si="147"/>
        <v>E06000003_Rate of households assessed as homeless (per 1000 households)_proportion</v>
      </c>
      <c r="B2657" s="31" t="s">
        <v>387</v>
      </c>
      <c r="C2657" s="31" t="s">
        <v>388</v>
      </c>
      <c r="D2657" s="31" t="s">
        <v>229</v>
      </c>
      <c r="E2657" s="31" t="s">
        <v>1849</v>
      </c>
      <c r="F2657" s="31" t="s">
        <v>73</v>
      </c>
      <c r="G2657" s="26" t="s">
        <v>78</v>
      </c>
      <c r="H2657" s="31" t="s">
        <v>1850</v>
      </c>
      <c r="I2657" s="31">
        <v>1.1024107128382212</v>
      </c>
      <c r="J2657" s="31">
        <f>INDEX('LA lookup'!H:H,MATCH('Known to services raw data'!B2657,'LA lookup'!G:G,0))</f>
        <v>27626</v>
      </c>
      <c r="K2657" s="31"/>
      <c r="L2657" s="31" t="str">
        <f t="shared" si="145"/>
        <v>1.1 per 1000 households</v>
      </c>
      <c r="M2657" s="31">
        <f t="shared" si="146"/>
        <v>1.1024107128382212</v>
      </c>
      <c r="N2657" s="31">
        <f t="shared" si="148"/>
        <v>0</v>
      </c>
    </row>
    <row r="2658" spans="1:14" x14ac:dyDescent="0.45">
      <c r="A2658" s="31" t="str">
        <f t="shared" si="147"/>
        <v>E06000004_Rate of households assessed as homeless (per 1000 households)_proportion</v>
      </c>
      <c r="B2658" s="31" t="s">
        <v>422</v>
      </c>
      <c r="C2658" s="31" t="s">
        <v>423</v>
      </c>
      <c r="D2658" s="31" t="s">
        <v>229</v>
      </c>
      <c r="E2658" s="31" t="s">
        <v>1849</v>
      </c>
      <c r="F2658" s="31" t="s">
        <v>73</v>
      </c>
      <c r="G2658" s="26" t="s">
        <v>78</v>
      </c>
      <c r="H2658" s="31" t="s">
        <v>1850</v>
      </c>
      <c r="I2658" s="31">
        <v>2.7385640714934865</v>
      </c>
      <c r="J2658" s="31">
        <f>INDEX('LA lookup'!H:H,MATCH('Known to services raw data'!B2658,'LA lookup'!G:G,0))</f>
        <v>43521</v>
      </c>
      <c r="K2658" s="31"/>
      <c r="L2658" s="31" t="str">
        <f t="shared" si="145"/>
        <v>2.7 per 1000 households</v>
      </c>
      <c r="M2658" s="31">
        <f t="shared" si="146"/>
        <v>2.7385640714934865</v>
      </c>
      <c r="N2658" s="31">
        <f t="shared" si="148"/>
        <v>0</v>
      </c>
    </row>
    <row r="2659" spans="1:14" x14ac:dyDescent="0.45">
      <c r="A2659" s="31" t="str">
        <f t="shared" si="147"/>
        <v>E06000010_Rate of households assessed as homeless (per 1000 households)_proportion</v>
      </c>
      <c r="B2659" s="31" t="s">
        <v>329</v>
      </c>
      <c r="C2659" s="31" t="s">
        <v>1852</v>
      </c>
      <c r="D2659" s="31" t="s">
        <v>229</v>
      </c>
      <c r="E2659" s="31" t="s">
        <v>1849</v>
      </c>
      <c r="F2659" s="31" t="s">
        <v>73</v>
      </c>
      <c r="G2659" s="26" t="s">
        <v>78</v>
      </c>
      <c r="H2659" s="31" t="s">
        <v>1850</v>
      </c>
      <c r="I2659" s="31">
        <v>4.4024274739537654</v>
      </c>
      <c r="J2659" s="31">
        <f>INDEX('LA lookup'!H:H,MATCH('Known to services raw data'!B2659,'LA lookup'!G:G,0))</f>
        <v>57023</v>
      </c>
      <c r="K2659" s="31"/>
      <c r="L2659" s="31" t="str">
        <f t="shared" si="145"/>
        <v>4.4 per 1000 households</v>
      </c>
      <c r="M2659" s="31">
        <f t="shared" si="146"/>
        <v>4.4024274739537654</v>
      </c>
      <c r="N2659" s="31">
        <f t="shared" si="148"/>
        <v>0</v>
      </c>
    </row>
    <row r="2660" spans="1:14" x14ac:dyDescent="0.45">
      <c r="A2660" s="31" t="str">
        <f t="shared" si="147"/>
        <v>E06000011_Rate of households assessed as homeless (per 1000 households)_proportion</v>
      </c>
      <c r="B2660" s="31" t="s">
        <v>514</v>
      </c>
      <c r="C2660" s="31" t="s">
        <v>594</v>
      </c>
      <c r="D2660" s="31" t="s">
        <v>229</v>
      </c>
      <c r="E2660" s="31" t="s">
        <v>1849</v>
      </c>
      <c r="F2660" s="31" t="s">
        <v>73</v>
      </c>
      <c r="G2660" s="26" t="s">
        <v>78</v>
      </c>
      <c r="H2660" s="31" t="s">
        <v>1850</v>
      </c>
      <c r="I2660" s="31">
        <v>0.4813820410598541</v>
      </c>
      <c r="J2660" s="31">
        <f>INDEX('LA lookup'!H:H,MATCH('Known to services raw data'!B2660,'LA lookup'!G:G,0))</f>
        <v>62942</v>
      </c>
      <c r="K2660" s="31"/>
      <c r="L2660" s="31" t="str">
        <f t="shared" si="145"/>
        <v>0.5 per 1000 households</v>
      </c>
      <c r="M2660" s="31">
        <f t="shared" si="146"/>
        <v>0.4813820410598541</v>
      </c>
      <c r="N2660" s="31">
        <f t="shared" si="148"/>
        <v>0</v>
      </c>
    </row>
    <row r="2661" spans="1:14" x14ac:dyDescent="0.45">
      <c r="A2661" s="31" t="str">
        <f t="shared" si="147"/>
        <v>E06000012_Rate of households assessed as homeless (per 1000 households)_proportion</v>
      </c>
      <c r="B2661" s="31" t="s">
        <v>363</v>
      </c>
      <c r="C2661" s="31" t="s">
        <v>364</v>
      </c>
      <c r="D2661" s="31" t="s">
        <v>229</v>
      </c>
      <c r="E2661" s="31" t="s">
        <v>1849</v>
      </c>
      <c r="F2661" s="31" t="s">
        <v>73</v>
      </c>
      <c r="G2661" s="26" t="s">
        <v>78</v>
      </c>
      <c r="H2661" s="31" t="s">
        <v>1850</v>
      </c>
      <c r="I2661" s="31">
        <v>3.2974342282164133</v>
      </c>
      <c r="J2661" s="31">
        <f>INDEX('LA lookup'!H:H,MATCH('Known to services raw data'!B2661,'LA lookup'!G:G,0))</f>
        <v>34503</v>
      </c>
      <c r="K2661" s="31"/>
      <c r="L2661" s="31" t="str">
        <f t="shared" ref="L2661:L2724" si="149">IF(LOWER(H2661)="percentage",CONCATENATE(I2661,"%"),IF(LOWER(H2661)="proportion",CONCATENATE(ROUND(I2661,1)," per 1000 households"),IF(J2661="NA",K2661,IF(OR(ISERROR(I2661),ISBLANK(I2661),NOT(ISNUMBER(I2661))),"N/A",CONCATENATE(ROUND(I2661/J2661*1000,1)," per 1000 0-17 yr olds")))))</f>
        <v>3.3 per 1000 households</v>
      </c>
      <c r="M2661" s="31">
        <f t="shared" ref="M2661:M2724" si="150">IF(LOWER(H2661)="percentage",I2661,IF(LOWER(H2661)="proportion",I2661,IF(J2661="NA",K2661,IF(OR(ISERROR(I2661),ISBLANK(I2661),NOT(ISNUMBER(I2661))),"N/A",I2661/J2661*1000))))</f>
        <v>3.2974342282164133</v>
      </c>
      <c r="N2661" s="31">
        <f t="shared" si="148"/>
        <v>0</v>
      </c>
    </row>
    <row r="2662" spans="1:14" x14ac:dyDescent="0.45">
      <c r="A2662" s="31" t="str">
        <f t="shared" si="147"/>
        <v>E06000013_Rate of households assessed as homeless (per 1000 households)_proportion</v>
      </c>
      <c r="B2662" s="31" t="s">
        <v>365</v>
      </c>
      <c r="C2662" s="31" t="s">
        <v>366</v>
      </c>
      <c r="D2662" s="31" t="s">
        <v>229</v>
      </c>
      <c r="E2662" s="31" t="s">
        <v>1849</v>
      </c>
      <c r="F2662" s="31" t="s">
        <v>73</v>
      </c>
      <c r="G2662" s="26" t="s">
        <v>78</v>
      </c>
      <c r="H2662" s="31" t="s">
        <v>1850</v>
      </c>
      <c r="I2662" s="31">
        <v>0.55897911326825545</v>
      </c>
      <c r="J2662" s="31">
        <f>INDEX('LA lookup'!H:H,MATCH('Known to services raw data'!B2662,'LA lookup'!G:G,0))</f>
        <v>35714</v>
      </c>
      <c r="K2662" s="31"/>
      <c r="L2662" s="31" t="str">
        <f t="shared" si="149"/>
        <v>0.6 per 1000 households</v>
      </c>
      <c r="M2662" s="31">
        <f t="shared" si="150"/>
        <v>0.55897911326825545</v>
      </c>
      <c r="N2662" s="31">
        <f t="shared" si="148"/>
        <v>0</v>
      </c>
    </row>
    <row r="2663" spans="1:14" x14ac:dyDescent="0.45">
      <c r="A2663" s="31" t="str">
        <f t="shared" si="147"/>
        <v>E10000023_Rate of households assessed as homeless (per 1000 households)_proportion</v>
      </c>
      <c r="B2663" s="31" t="s">
        <v>369</v>
      </c>
      <c r="C2663" s="31" t="s">
        <v>370</v>
      </c>
      <c r="D2663" s="31" t="s">
        <v>229</v>
      </c>
      <c r="E2663" s="31" t="s">
        <v>1849</v>
      </c>
      <c r="F2663" s="31" t="s">
        <v>73</v>
      </c>
      <c r="G2663" s="26" t="s">
        <v>78</v>
      </c>
      <c r="H2663" s="31" t="s">
        <v>1850</v>
      </c>
      <c r="I2663" s="31">
        <v>0.80646360136169715</v>
      </c>
      <c r="J2663" s="31">
        <f>INDEX('LA lookup'!H:H,MATCH('Known to services raw data'!B2663,'LA lookup'!G:G,0))</f>
        <v>117499</v>
      </c>
      <c r="K2663" s="31"/>
      <c r="L2663" s="31" t="str">
        <f t="shared" si="149"/>
        <v>0.8 per 1000 households</v>
      </c>
      <c r="M2663" s="31">
        <f t="shared" si="150"/>
        <v>0.80646360136169715</v>
      </c>
      <c r="N2663" s="31">
        <f t="shared" si="148"/>
        <v>0</v>
      </c>
    </row>
    <row r="2664" spans="1:14" x14ac:dyDescent="0.45">
      <c r="A2664" s="31" t="str">
        <f t="shared" si="147"/>
        <v>E06000014_Rate of households assessed as homeless (per 1000 households)_proportion</v>
      </c>
      <c r="B2664" s="31" t="s">
        <v>472</v>
      </c>
      <c r="C2664" s="31" t="s">
        <v>473</v>
      </c>
      <c r="D2664" s="31" t="s">
        <v>229</v>
      </c>
      <c r="E2664" s="31" t="s">
        <v>1849</v>
      </c>
      <c r="F2664" s="31" t="s">
        <v>73</v>
      </c>
      <c r="G2664" s="26" t="s">
        <v>78</v>
      </c>
      <c r="H2664" s="31" t="s">
        <v>1850</v>
      </c>
      <c r="I2664" s="31">
        <v>0.74395394352817301</v>
      </c>
      <c r="J2664" s="31">
        <f>INDEX('LA lookup'!H:H,MATCH('Known to services raw data'!B2664,'LA lookup'!G:G,0))</f>
        <v>36572</v>
      </c>
      <c r="K2664" s="31"/>
      <c r="L2664" s="31" t="str">
        <f t="shared" si="149"/>
        <v>0.7 per 1000 households</v>
      </c>
      <c r="M2664" s="31">
        <f t="shared" si="150"/>
        <v>0.74395394352817301</v>
      </c>
      <c r="N2664" s="31">
        <f t="shared" si="148"/>
        <v>0</v>
      </c>
    </row>
    <row r="2665" spans="1:14" x14ac:dyDescent="0.45">
      <c r="A2665" s="31" t="str">
        <f t="shared" si="147"/>
        <v>E06000032_Rate of households assessed as homeless (per 1000 households)_proportion</v>
      </c>
      <c r="B2665" s="31" t="s">
        <v>564</v>
      </c>
      <c r="C2665" s="31" t="s">
        <v>724</v>
      </c>
      <c r="D2665" s="31" t="s">
        <v>229</v>
      </c>
      <c r="E2665" s="31" t="s">
        <v>1849</v>
      </c>
      <c r="F2665" s="31" t="s">
        <v>73</v>
      </c>
      <c r="G2665" s="26" t="s">
        <v>78</v>
      </c>
      <c r="H2665" s="31" t="s">
        <v>1850</v>
      </c>
      <c r="I2665" s="31">
        <v>3.0697522897846157</v>
      </c>
      <c r="J2665" s="31">
        <f>INDEX('LA lookup'!H:H,MATCH('Known to services raw data'!B2665,'LA lookup'!G:G,0))</f>
        <v>57375</v>
      </c>
      <c r="K2665" s="31"/>
      <c r="L2665" s="31" t="str">
        <f t="shared" si="149"/>
        <v>3.1 per 1000 households</v>
      </c>
      <c r="M2665" s="31">
        <f t="shared" si="150"/>
        <v>3.0697522897846157</v>
      </c>
      <c r="N2665" s="31">
        <f t="shared" si="148"/>
        <v>0</v>
      </c>
    </row>
    <row r="2666" spans="1:14" x14ac:dyDescent="0.45">
      <c r="A2666" s="31" t="str">
        <f t="shared" si="147"/>
        <v>E06000055_Rate of households assessed as homeless (per 1000 households)_proportion</v>
      </c>
      <c r="B2666" s="31" t="s">
        <v>240</v>
      </c>
      <c r="C2666" s="31" t="s">
        <v>1853</v>
      </c>
      <c r="D2666" s="31" t="s">
        <v>229</v>
      </c>
      <c r="E2666" s="31" t="s">
        <v>1849</v>
      </c>
      <c r="F2666" s="31" t="s">
        <v>73</v>
      </c>
      <c r="G2666" s="26" t="s">
        <v>78</v>
      </c>
      <c r="H2666" s="31" t="s">
        <v>1850</v>
      </c>
      <c r="I2666" s="31">
        <v>1.9605097325304579</v>
      </c>
      <c r="J2666" s="31">
        <f>INDEX('LA lookup'!H:H,MATCH('Known to services raw data'!B2666,'LA lookup'!G:G,0))</f>
        <v>40088</v>
      </c>
      <c r="K2666" s="31"/>
      <c r="L2666" s="31" t="str">
        <f t="shared" si="149"/>
        <v>2 per 1000 households</v>
      </c>
      <c r="M2666" s="31">
        <f t="shared" si="150"/>
        <v>1.9605097325304579</v>
      </c>
      <c r="N2666" s="31">
        <f t="shared" si="148"/>
        <v>0</v>
      </c>
    </row>
    <row r="2667" spans="1:14" x14ac:dyDescent="0.45">
      <c r="A2667" s="31" t="str">
        <f t="shared" si="147"/>
        <v>E06000056_Rate of households assessed as homeless (per 1000 households)_proportion</v>
      </c>
      <c r="B2667" s="31" t="s">
        <v>279</v>
      </c>
      <c r="C2667" s="31" t="s">
        <v>280</v>
      </c>
      <c r="D2667" s="31" t="s">
        <v>229</v>
      </c>
      <c r="E2667" s="31" t="s">
        <v>1849</v>
      </c>
      <c r="F2667" s="31" t="s">
        <v>73</v>
      </c>
      <c r="G2667" s="26" t="s">
        <v>78</v>
      </c>
      <c r="H2667" s="31" t="s">
        <v>1850</v>
      </c>
      <c r="I2667" s="31">
        <v>0.77818378670997423</v>
      </c>
      <c r="J2667" s="31">
        <f>INDEX('LA lookup'!H:H,MATCH('Known to services raw data'!B2667,'LA lookup'!G:G,0))</f>
        <v>62515</v>
      </c>
      <c r="K2667" s="31"/>
      <c r="L2667" s="31" t="str">
        <f t="shared" si="149"/>
        <v>0.8 per 1000 households</v>
      </c>
      <c r="M2667" s="31">
        <f t="shared" si="150"/>
        <v>0.77818378670997423</v>
      </c>
      <c r="N2667" s="31">
        <f t="shared" si="148"/>
        <v>0</v>
      </c>
    </row>
    <row r="2668" spans="1:14" x14ac:dyDescent="0.45">
      <c r="A2668" s="31" t="str">
        <f t="shared" si="147"/>
        <v>E10000002_Rate of households assessed as homeless (per 1000 households)_proportion</v>
      </c>
      <c r="B2668" s="31" t="s">
        <v>269</v>
      </c>
      <c r="C2668" s="31" t="s">
        <v>270</v>
      </c>
      <c r="D2668" s="31" t="s">
        <v>229</v>
      </c>
      <c r="E2668" s="31" t="s">
        <v>1849</v>
      </c>
      <c r="F2668" s="31" t="s">
        <v>73</v>
      </c>
      <c r="G2668" s="26" t="s">
        <v>78</v>
      </c>
      <c r="H2668" s="31" t="s">
        <v>1850</v>
      </c>
      <c r="I2668" s="31">
        <v>0.67016074614310939</v>
      </c>
      <c r="J2668" s="31">
        <f>INDEX('LA lookup'!H:H,MATCH('Known to services raw data'!B2668,'LA lookup'!G:G,0))</f>
        <v>124321</v>
      </c>
      <c r="K2668" s="31"/>
      <c r="L2668" s="31" t="str">
        <f t="shared" si="149"/>
        <v>0.7 per 1000 households</v>
      </c>
      <c r="M2668" s="31">
        <f t="shared" si="150"/>
        <v>0.67016074614310939</v>
      </c>
      <c r="N2668" s="31">
        <f t="shared" si="148"/>
        <v>0</v>
      </c>
    </row>
    <row r="2669" spans="1:14" x14ac:dyDescent="0.45">
      <c r="A2669" s="31" t="str">
        <f t="shared" si="147"/>
        <v>E06000042_Rate of households assessed as homeless (per 1000 households)_proportion</v>
      </c>
      <c r="B2669" s="31" t="s">
        <v>355</v>
      </c>
      <c r="C2669" s="31" t="s">
        <v>356</v>
      </c>
      <c r="D2669" s="31" t="s">
        <v>229</v>
      </c>
      <c r="E2669" s="31" t="s">
        <v>1849</v>
      </c>
      <c r="F2669" s="31" t="s">
        <v>73</v>
      </c>
      <c r="G2669" s="26" t="s">
        <v>78</v>
      </c>
      <c r="H2669" s="31" t="s">
        <v>1850</v>
      </c>
      <c r="I2669" s="31">
        <v>3.1467849882575725</v>
      </c>
      <c r="J2669" s="31">
        <f>INDEX('LA lookup'!H:H,MATCH('Known to services raw data'!B2669,'LA lookup'!G:G,0))</f>
        <v>68278</v>
      </c>
      <c r="K2669" s="31"/>
      <c r="L2669" s="31" t="str">
        <f t="shared" si="149"/>
        <v>3.1 per 1000 households</v>
      </c>
      <c r="M2669" s="31">
        <f t="shared" si="150"/>
        <v>3.1467849882575725</v>
      </c>
      <c r="N2669" s="31">
        <f t="shared" si="148"/>
        <v>0</v>
      </c>
    </row>
    <row r="2670" spans="1:14" x14ac:dyDescent="0.45">
      <c r="A2670" s="31" t="str">
        <f t="shared" si="147"/>
        <v>E10000007_Rate of households assessed as homeless (per 1000 households)_proportion</v>
      </c>
      <c r="B2670" s="31" t="s">
        <v>291</v>
      </c>
      <c r="C2670" s="31" t="s">
        <v>292</v>
      </c>
      <c r="D2670" s="31" t="s">
        <v>229</v>
      </c>
      <c r="E2670" s="31" t="s">
        <v>1849</v>
      </c>
      <c r="F2670" s="31" t="s">
        <v>73</v>
      </c>
      <c r="G2670" s="26" t="s">
        <v>78</v>
      </c>
      <c r="H2670" s="31" t="s">
        <v>1850</v>
      </c>
      <c r="I2670" s="31">
        <v>0.79453903920580271</v>
      </c>
      <c r="J2670" s="31">
        <f>INDEX('LA lookup'!H:H,MATCH('Known to services raw data'!B2670,'LA lookup'!G:G,0))</f>
        <v>153272</v>
      </c>
      <c r="K2670" s="31"/>
      <c r="L2670" s="31" t="str">
        <f t="shared" si="149"/>
        <v>0.8 per 1000 households</v>
      </c>
      <c r="M2670" s="31">
        <f t="shared" si="150"/>
        <v>0.79453903920580271</v>
      </c>
      <c r="N2670" s="31">
        <f t="shared" si="148"/>
        <v>0</v>
      </c>
    </row>
    <row r="2671" spans="1:14" x14ac:dyDescent="0.45">
      <c r="A2671" s="31" t="str">
        <f t="shared" si="147"/>
        <v>E06000015_Rate of households assessed as homeless (per 1000 households)_proportion</v>
      </c>
      <c r="B2671" s="31" t="s">
        <v>289</v>
      </c>
      <c r="C2671" s="31" t="s">
        <v>290</v>
      </c>
      <c r="D2671" s="31" t="s">
        <v>229</v>
      </c>
      <c r="E2671" s="31" t="s">
        <v>1849</v>
      </c>
      <c r="F2671" s="31" t="s">
        <v>73</v>
      </c>
      <c r="G2671" s="26" t="s">
        <v>78</v>
      </c>
      <c r="H2671" s="31" t="s">
        <v>1850</v>
      </c>
      <c r="I2671" s="31">
        <v>4.4260815880704758</v>
      </c>
      <c r="J2671" s="31">
        <f>INDEX('LA lookup'!H:H,MATCH('Known to services raw data'!B2671,'LA lookup'!G:G,0))</f>
        <v>59899</v>
      </c>
      <c r="K2671" s="31"/>
      <c r="L2671" s="31" t="str">
        <f t="shared" si="149"/>
        <v>4.4 per 1000 households</v>
      </c>
      <c r="M2671" s="31">
        <f t="shared" si="150"/>
        <v>4.4260815880704758</v>
      </c>
      <c r="N2671" s="31">
        <f t="shared" si="148"/>
        <v>0</v>
      </c>
    </row>
    <row r="2672" spans="1:14" x14ac:dyDescent="0.45">
      <c r="A2672" s="31" t="str">
        <f t="shared" si="147"/>
        <v>E10000009_Rate of households assessed as homeless (per 1000 households)_proportion</v>
      </c>
      <c r="B2672" s="31" t="s">
        <v>295</v>
      </c>
      <c r="C2672" s="31" t="s">
        <v>296</v>
      </c>
      <c r="D2672" s="31" t="s">
        <v>229</v>
      </c>
      <c r="E2672" s="31" t="s">
        <v>1849</v>
      </c>
      <c r="F2672" s="31" t="s">
        <v>73</v>
      </c>
      <c r="G2672" s="26" t="s">
        <v>78</v>
      </c>
      <c r="H2672" s="31" t="s">
        <v>1850</v>
      </c>
      <c r="I2672" s="31">
        <v>1.0900000000000001</v>
      </c>
      <c r="J2672" s="31">
        <f>INDEX('LA lookup'!H:H,MATCH('Known to services raw data'!B2672,'LA lookup'!G:G,0))</f>
        <v>76699</v>
      </c>
      <c r="K2672" s="31"/>
      <c r="L2672" s="31" t="str">
        <f t="shared" si="149"/>
        <v>1.1 per 1000 households</v>
      </c>
      <c r="M2672" s="31">
        <f t="shared" si="150"/>
        <v>1.0900000000000001</v>
      </c>
      <c r="N2672" s="31">
        <f t="shared" si="148"/>
        <v>0</v>
      </c>
    </row>
    <row r="2673" spans="1:14" x14ac:dyDescent="0.45">
      <c r="A2673" s="31" t="str">
        <f t="shared" si="147"/>
        <v>E06000029_Rate of households assessed as homeless (per 1000 households)_proportion</v>
      </c>
      <c r="B2673" s="31" t="s">
        <v>543</v>
      </c>
      <c r="C2673" s="31" t="s">
        <v>717</v>
      </c>
      <c r="D2673" s="31" t="s">
        <v>229</v>
      </c>
      <c r="E2673" s="31" t="s">
        <v>1849</v>
      </c>
      <c r="F2673" s="31" t="s">
        <v>73</v>
      </c>
      <c r="G2673" s="26" t="s">
        <v>78</v>
      </c>
      <c r="H2673" s="31" t="s">
        <v>1850</v>
      </c>
      <c r="I2673" s="31">
        <v>2.09</v>
      </c>
      <c r="J2673" s="31">
        <f>INDEX('LA lookup'!H:H,MATCH('Known to services raw data'!B2673,'LA lookup'!G:G,0))</f>
        <v>30188</v>
      </c>
      <c r="K2673" s="31"/>
      <c r="L2673" s="31" t="str">
        <f t="shared" si="149"/>
        <v>2.1 per 1000 households</v>
      </c>
      <c r="M2673" s="31">
        <f t="shared" si="150"/>
        <v>2.09</v>
      </c>
      <c r="N2673" s="31">
        <f t="shared" si="148"/>
        <v>0</v>
      </c>
    </row>
    <row r="2674" spans="1:14" x14ac:dyDescent="0.45">
      <c r="A2674" s="31" t="str">
        <f t="shared" si="147"/>
        <v>E06000028_Rate of households assessed as homeless (per 1000 households)_proportion</v>
      </c>
      <c r="B2674" s="31" t="s">
        <v>254</v>
      </c>
      <c r="C2674" s="31" t="s">
        <v>255</v>
      </c>
      <c r="D2674" s="31" t="s">
        <v>229</v>
      </c>
      <c r="E2674" s="31" t="s">
        <v>1849</v>
      </c>
      <c r="F2674" s="31" t="s">
        <v>73</v>
      </c>
      <c r="G2674" s="26" t="s">
        <v>78</v>
      </c>
      <c r="H2674" s="31" t="s">
        <v>1850</v>
      </c>
      <c r="I2674" s="31">
        <v>2.09</v>
      </c>
      <c r="J2674" s="31">
        <f>INDEX('LA lookup'!H:H,MATCH('Known to services raw data'!B2674,'LA lookup'!G:G,0))</f>
        <v>36373</v>
      </c>
      <c r="K2674" s="31"/>
      <c r="L2674" s="31" t="str">
        <f t="shared" si="149"/>
        <v>2.1 per 1000 households</v>
      </c>
      <c r="M2674" s="31">
        <f t="shared" si="150"/>
        <v>2.09</v>
      </c>
      <c r="N2674" s="31">
        <f t="shared" si="148"/>
        <v>0</v>
      </c>
    </row>
    <row r="2675" spans="1:14" x14ac:dyDescent="0.45">
      <c r="A2675" s="31" t="str">
        <f t="shared" si="147"/>
        <v>E06000047_Rate of households assessed as homeless (per 1000 households)_proportion</v>
      </c>
      <c r="B2675" s="31" t="s">
        <v>528</v>
      </c>
      <c r="C2675" s="31" t="s">
        <v>721</v>
      </c>
      <c r="D2675" s="31" t="s">
        <v>229</v>
      </c>
      <c r="E2675" s="31" t="s">
        <v>1849</v>
      </c>
      <c r="F2675" s="31" t="s">
        <v>73</v>
      </c>
      <c r="G2675" s="26" t="s">
        <v>78</v>
      </c>
      <c r="H2675" s="31" t="s">
        <v>1850</v>
      </c>
      <c r="I2675" s="31">
        <v>1.4243303073464555</v>
      </c>
      <c r="J2675" s="31">
        <f>INDEX('LA lookup'!H:H,MATCH('Known to services raw data'!B2675,'LA lookup'!G:G,0))</f>
        <v>101040</v>
      </c>
      <c r="K2675" s="31"/>
      <c r="L2675" s="31" t="str">
        <f t="shared" si="149"/>
        <v>1.4 per 1000 households</v>
      </c>
      <c r="M2675" s="31">
        <f t="shared" si="150"/>
        <v>1.4243303073464555</v>
      </c>
      <c r="N2675" s="31">
        <f t="shared" si="148"/>
        <v>0</v>
      </c>
    </row>
    <row r="2676" spans="1:14" x14ac:dyDescent="0.45">
      <c r="A2676" s="31" t="str">
        <f t="shared" si="147"/>
        <v>E06000005_Rate of households assessed as homeless (per 1000 households)_proportion</v>
      </c>
      <c r="B2676" s="31" t="s">
        <v>287</v>
      </c>
      <c r="C2676" s="31" t="s">
        <v>288</v>
      </c>
      <c r="D2676" s="31" t="s">
        <v>229</v>
      </c>
      <c r="E2676" s="31" t="s">
        <v>1849</v>
      </c>
      <c r="F2676" s="31" t="s">
        <v>73</v>
      </c>
      <c r="G2676" s="26" t="s">
        <v>78</v>
      </c>
      <c r="H2676" s="31" t="s">
        <v>1850</v>
      </c>
      <c r="I2676" s="31">
        <v>3.1310010854137094</v>
      </c>
      <c r="J2676" s="31">
        <f>INDEX('LA lookup'!H:H,MATCH('Known to services raw data'!B2676,'LA lookup'!G:G,0))</f>
        <v>22454</v>
      </c>
      <c r="K2676" s="31"/>
      <c r="L2676" s="31" t="str">
        <f t="shared" si="149"/>
        <v>3.1 per 1000 households</v>
      </c>
      <c r="M2676" s="31">
        <f t="shared" si="150"/>
        <v>3.1310010854137094</v>
      </c>
      <c r="N2676" s="31">
        <f t="shared" si="148"/>
        <v>0</v>
      </c>
    </row>
    <row r="2677" spans="1:14" x14ac:dyDescent="0.45">
      <c r="A2677" s="31" t="str">
        <f t="shared" si="147"/>
        <v>E10000011_Rate of households assessed as homeless (per 1000 households)_proportion</v>
      </c>
      <c r="B2677" s="31" t="s">
        <v>299</v>
      </c>
      <c r="C2677" s="31" t="s">
        <v>300</v>
      </c>
      <c r="D2677" s="31" t="s">
        <v>229</v>
      </c>
      <c r="E2677" s="31" t="s">
        <v>1849</v>
      </c>
      <c r="F2677" s="31" t="s">
        <v>73</v>
      </c>
      <c r="G2677" s="26" t="s">
        <v>78</v>
      </c>
      <c r="H2677" s="31" t="s">
        <v>1850</v>
      </c>
      <c r="I2677" s="31">
        <v>1.7641068407252083</v>
      </c>
      <c r="J2677" s="31">
        <f>INDEX('LA lookup'!H:H,MATCH('Known to services raw data'!B2677,'LA lookup'!G:G,0))</f>
        <v>106378</v>
      </c>
      <c r="K2677" s="31"/>
      <c r="L2677" s="31" t="str">
        <f t="shared" si="149"/>
        <v>1.8 per 1000 households</v>
      </c>
      <c r="M2677" s="31">
        <f t="shared" si="150"/>
        <v>1.7641068407252083</v>
      </c>
      <c r="N2677" s="31">
        <f t="shared" si="148"/>
        <v>0</v>
      </c>
    </row>
    <row r="2678" spans="1:14" x14ac:dyDescent="0.45">
      <c r="A2678" s="31" t="str">
        <f t="shared" si="147"/>
        <v>E06000043_Rate of households assessed as homeless (per 1000 households)_proportion</v>
      </c>
      <c r="B2678" s="31" t="s">
        <v>263</v>
      </c>
      <c r="C2678" s="31" t="s">
        <v>264</v>
      </c>
      <c r="D2678" s="31" t="s">
        <v>229</v>
      </c>
      <c r="E2678" s="31" t="s">
        <v>1849</v>
      </c>
      <c r="F2678" s="31" t="s">
        <v>73</v>
      </c>
      <c r="G2678" s="26" t="s">
        <v>78</v>
      </c>
      <c r="H2678" s="31" t="s">
        <v>1850</v>
      </c>
      <c r="I2678" s="31">
        <v>1.8497472273386371</v>
      </c>
      <c r="J2678" s="31">
        <f>INDEX('LA lookup'!H:H,MATCH('Known to services raw data'!B2678,'LA lookup'!G:G,0))</f>
        <v>51005</v>
      </c>
      <c r="K2678" s="31"/>
      <c r="L2678" s="31" t="str">
        <f t="shared" si="149"/>
        <v>1.8 per 1000 households</v>
      </c>
      <c r="M2678" s="31">
        <f t="shared" si="150"/>
        <v>1.8497472273386371</v>
      </c>
      <c r="N2678" s="31">
        <f t="shared" si="148"/>
        <v>0</v>
      </c>
    </row>
    <row r="2679" spans="1:14" x14ac:dyDescent="0.45">
      <c r="A2679" s="31" t="str">
        <f t="shared" si="147"/>
        <v>E10000014_Rate of households assessed as homeless (per 1000 households)_proportion</v>
      </c>
      <c r="B2679" s="31" t="s">
        <v>309</v>
      </c>
      <c r="C2679" s="31" t="s">
        <v>310</v>
      </c>
      <c r="D2679" s="31" t="s">
        <v>229</v>
      </c>
      <c r="E2679" s="31" t="s">
        <v>1849</v>
      </c>
      <c r="F2679" s="31" t="s">
        <v>73</v>
      </c>
      <c r="G2679" s="26" t="s">
        <v>78</v>
      </c>
      <c r="H2679" s="31" t="s">
        <v>1850</v>
      </c>
      <c r="I2679" s="31">
        <v>0.82038421615310619</v>
      </c>
      <c r="J2679" s="31">
        <f>INDEX('LA lookup'!H:H,MATCH('Known to services raw data'!B2679,'LA lookup'!G:G,0))</f>
        <v>284002</v>
      </c>
      <c r="K2679" s="31"/>
      <c r="L2679" s="31" t="str">
        <f t="shared" si="149"/>
        <v>0.8 per 1000 households</v>
      </c>
      <c r="M2679" s="31">
        <f t="shared" si="150"/>
        <v>0.82038421615310619</v>
      </c>
      <c r="N2679" s="31">
        <f t="shared" si="148"/>
        <v>0</v>
      </c>
    </row>
    <row r="2680" spans="1:14" x14ac:dyDescent="0.45">
      <c r="A2680" s="31" t="str">
        <f t="shared" si="147"/>
        <v>E06000044_Rate of households assessed as homeless (per 1000 households)_proportion</v>
      </c>
      <c r="B2680" s="31" t="s">
        <v>383</v>
      </c>
      <c r="C2680" s="31" t="s">
        <v>384</v>
      </c>
      <c r="D2680" s="31" t="s">
        <v>229</v>
      </c>
      <c r="E2680" s="31" t="s">
        <v>1849</v>
      </c>
      <c r="F2680" s="31" t="s">
        <v>73</v>
      </c>
      <c r="G2680" s="26" t="s">
        <v>78</v>
      </c>
      <c r="H2680" s="31" t="s">
        <v>1850</v>
      </c>
      <c r="I2680" s="31">
        <v>2.6910597016578253</v>
      </c>
      <c r="J2680" s="31">
        <f>INDEX('LA lookup'!H:H,MATCH('Known to services raw data'!B2680,'LA lookup'!G:G,0))</f>
        <v>44046</v>
      </c>
      <c r="K2680" s="31"/>
      <c r="L2680" s="31" t="str">
        <f t="shared" si="149"/>
        <v>2.7 per 1000 households</v>
      </c>
      <c r="M2680" s="31">
        <f t="shared" si="150"/>
        <v>2.6910597016578253</v>
      </c>
      <c r="N2680" s="31">
        <f t="shared" si="148"/>
        <v>0</v>
      </c>
    </row>
    <row r="2681" spans="1:14" x14ac:dyDescent="0.45">
      <c r="A2681" s="31" t="str">
        <f t="shared" si="147"/>
        <v>E06000045_Rate of households assessed as homeless (per 1000 households)_proportion</v>
      </c>
      <c r="B2681" s="31" t="s">
        <v>577</v>
      </c>
      <c r="C2681" s="31" t="s">
        <v>729</v>
      </c>
      <c r="D2681" s="31" t="s">
        <v>229</v>
      </c>
      <c r="E2681" s="31" t="s">
        <v>1849</v>
      </c>
      <c r="F2681" s="31" t="s">
        <v>73</v>
      </c>
      <c r="G2681" s="26" t="s">
        <v>78</v>
      </c>
      <c r="H2681" s="31" t="s">
        <v>1850</v>
      </c>
      <c r="I2681" s="31">
        <v>1.9129087003011607</v>
      </c>
      <c r="J2681" s="31">
        <f>INDEX('LA lookup'!H:H,MATCH('Known to services raw data'!B2681,'LA lookup'!G:G,0))</f>
        <v>50832</v>
      </c>
      <c r="K2681" s="31"/>
      <c r="L2681" s="31" t="str">
        <f t="shared" si="149"/>
        <v>1.9 per 1000 households</v>
      </c>
      <c r="M2681" s="31">
        <f t="shared" si="150"/>
        <v>1.9129087003011607</v>
      </c>
      <c r="N2681" s="31">
        <f t="shared" si="148"/>
        <v>0</v>
      </c>
    </row>
    <row r="2682" spans="1:14" x14ac:dyDescent="0.45">
      <c r="A2682" s="31" t="str">
        <f t="shared" si="147"/>
        <v>E10000018_Rate of households assessed as homeless (per 1000 households)_proportion</v>
      </c>
      <c r="B2682" s="31" t="s">
        <v>552</v>
      </c>
      <c r="C2682" s="31" t="s">
        <v>553</v>
      </c>
      <c r="D2682" s="31" t="s">
        <v>229</v>
      </c>
      <c r="E2682" s="31" t="s">
        <v>1849</v>
      </c>
      <c r="F2682" s="31" t="s">
        <v>73</v>
      </c>
      <c r="G2682" s="26" t="s">
        <v>78</v>
      </c>
      <c r="H2682" s="31" t="s">
        <v>1850</v>
      </c>
      <c r="I2682" s="31">
        <v>0.97942176046735363</v>
      </c>
      <c r="J2682" s="31">
        <f>INDEX('LA lookup'!H:H,MATCH('Known to services raw data'!B2682,'LA lookup'!G:G,0))</f>
        <v>140307</v>
      </c>
      <c r="K2682" s="31"/>
      <c r="L2682" s="31" t="str">
        <f t="shared" si="149"/>
        <v>1 per 1000 households</v>
      </c>
      <c r="M2682" s="31">
        <f t="shared" si="150"/>
        <v>0.97942176046735363</v>
      </c>
      <c r="N2682" s="31">
        <f t="shared" si="148"/>
        <v>0</v>
      </c>
    </row>
    <row r="2683" spans="1:14" x14ac:dyDescent="0.45">
      <c r="A2683" s="31" t="str">
        <f t="shared" si="147"/>
        <v>E06000016_Rate of households assessed as homeless (per 1000 households)_proportion</v>
      </c>
      <c r="B2683" s="31" t="s">
        <v>341</v>
      </c>
      <c r="C2683" s="31" t="s">
        <v>342</v>
      </c>
      <c r="D2683" s="31" t="s">
        <v>229</v>
      </c>
      <c r="E2683" s="31" t="s">
        <v>1849</v>
      </c>
      <c r="F2683" s="31" t="s">
        <v>73</v>
      </c>
      <c r="G2683" s="26" t="s">
        <v>78</v>
      </c>
      <c r="H2683" s="31" t="s">
        <v>1850</v>
      </c>
      <c r="I2683" s="31">
        <v>2.1838222448104441</v>
      </c>
      <c r="J2683" s="31">
        <f>INDEX('LA lookup'!H:H,MATCH('Known to services raw data'!B2683,'LA lookup'!G:G,0))</f>
        <v>83994</v>
      </c>
      <c r="K2683" s="31"/>
      <c r="L2683" s="31" t="str">
        <f t="shared" si="149"/>
        <v>2.2 per 1000 households</v>
      </c>
      <c r="M2683" s="31">
        <f t="shared" si="150"/>
        <v>2.1838222448104441</v>
      </c>
      <c r="N2683" s="31">
        <f t="shared" si="148"/>
        <v>0</v>
      </c>
    </row>
    <row r="2684" spans="1:14" x14ac:dyDescent="0.45">
      <c r="A2684" s="31" t="str">
        <f t="shared" si="147"/>
        <v>E06000017_Rate of households assessed as homeless (per 1000 households)_proportion</v>
      </c>
      <c r="B2684" s="31" t="s">
        <v>548</v>
      </c>
      <c r="C2684" s="31" t="s">
        <v>728</v>
      </c>
      <c r="D2684" s="31" t="s">
        <v>229</v>
      </c>
      <c r="E2684" s="31" t="s">
        <v>1849</v>
      </c>
      <c r="F2684" s="31" t="s">
        <v>73</v>
      </c>
      <c r="G2684" s="26" t="s">
        <v>78</v>
      </c>
      <c r="H2684" s="31" t="s">
        <v>1850</v>
      </c>
      <c r="I2684" s="31">
        <v>0.72494411889083543</v>
      </c>
      <c r="J2684" s="31">
        <f>INDEX('LA lookup'!H:H,MATCH('Known to services raw data'!B2684,'LA lookup'!G:G,0))</f>
        <v>7807</v>
      </c>
      <c r="K2684" s="31"/>
      <c r="L2684" s="31" t="str">
        <f t="shared" si="149"/>
        <v>0.7 per 1000 households</v>
      </c>
      <c r="M2684" s="31">
        <f t="shared" si="150"/>
        <v>0.72494411889083543</v>
      </c>
      <c r="N2684" s="31">
        <f t="shared" si="148"/>
        <v>0</v>
      </c>
    </row>
    <row r="2685" spans="1:14" x14ac:dyDescent="0.45">
      <c r="A2685" s="31" t="str">
        <f t="shared" si="147"/>
        <v>E10000028_Rate of households assessed as homeless (per 1000 households)_proportion</v>
      </c>
      <c r="B2685" s="31" t="s">
        <v>418</v>
      </c>
      <c r="C2685" s="31" t="s">
        <v>419</v>
      </c>
      <c r="D2685" s="31" t="s">
        <v>229</v>
      </c>
      <c r="E2685" s="31" t="s">
        <v>1849</v>
      </c>
      <c r="F2685" s="31" t="s">
        <v>73</v>
      </c>
      <c r="G2685" s="26" t="s">
        <v>78</v>
      </c>
      <c r="H2685" s="31" t="s">
        <v>1850</v>
      </c>
      <c r="I2685" s="31">
        <v>0.81198848745035612</v>
      </c>
      <c r="J2685" s="31">
        <f>INDEX('LA lookup'!H:H,MATCH('Known to services raw data'!B2685,'LA lookup'!G:G,0))</f>
        <v>169603</v>
      </c>
      <c r="K2685" s="31"/>
      <c r="L2685" s="31" t="str">
        <f t="shared" si="149"/>
        <v>0.8 per 1000 households</v>
      </c>
      <c r="M2685" s="31">
        <f t="shared" si="150"/>
        <v>0.81198848745035612</v>
      </c>
      <c r="N2685" s="31">
        <f t="shared" si="148"/>
        <v>0</v>
      </c>
    </row>
    <row r="2686" spans="1:14" x14ac:dyDescent="0.45">
      <c r="A2686" s="31" t="str">
        <f t="shared" si="147"/>
        <v>E06000021_Rate of households assessed as homeless (per 1000 households)_proportion</v>
      </c>
      <c r="B2686" s="31" t="s">
        <v>424</v>
      </c>
      <c r="C2686" s="31" t="s">
        <v>425</v>
      </c>
      <c r="D2686" s="31" t="s">
        <v>229</v>
      </c>
      <c r="E2686" s="31" t="s">
        <v>1849</v>
      </c>
      <c r="F2686" s="31" t="s">
        <v>73</v>
      </c>
      <c r="G2686" s="26" t="s">
        <v>78</v>
      </c>
      <c r="H2686" s="31" t="s">
        <v>1850</v>
      </c>
      <c r="I2686" s="31">
        <v>2.4784384929641399</v>
      </c>
      <c r="J2686" s="31">
        <f>INDEX('LA lookup'!H:H,MATCH('Known to services raw data'!B2686,'LA lookup'!G:G,0))</f>
        <v>57549</v>
      </c>
      <c r="K2686" s="31"/>
      <c r="L2686" s="31" t="str">
        <f t="shared" si="149"/>
        <v>2.5 per 1000 households</v>
      </c>
      <c r="M2686" s="31">
        <f t="shared" si="150"/>
        <v>2.4784384929641399</v>
      </c>
      <c r="N2686" s="31">
        <f t="shared" si="148"/>
        <v>0</v>
      </c>
    </row>
    <row r="2687" spans="1:14" x14ac:dyDescent="0.45">
      <c r="A2687" s="31" t="str">
        <f t="shared" si="147"/>
        <v>E06000054_Rate of households assessed as homeless (per 1000 households)_proportion</v>
      </c>
      <c r="B2687" s="31" t="s">
        <v>462</v>
      </c>
      <c r="C2687" s="31" t="s">
        <v>463</v>
      </c>
      <c r="D2687" s="31" t="s">
        <v>229</v>
      </c>
      <c r="E2687" s="31" t="s">
        <v>1849</v>
      </c>
      <c r="F2687" s="31" t="s">
        <v>73</v>
      </c>
      <c r="G2687" s="26" t="s">
        <v>78</v>
      </c>
      <c r="H2687" s="31" t="s">
        <v>1850</v>
      </c>
      <c r="I2687" s="31">
        <v>0.61089669216015918</v>
      </c>
      <c r="J2687" s="31">
        <f>INDEX('LA lookup'!H:H,MATCH('Known to services raw data'!B2687,'LA lookup'!G:G,0))</f>
        <v>105692</v>
      </c>
      <c r="K2687" s="31"/>
      <c r="L2687" s="31" t="str">
        <f t="shared" si="149"/>
        <v>0.6 per 1000 households</v>
      </c>
      <c r="M2687" s="31">
        <f t="shared" si="150"/>
        <v>0.61089669216015918</v>
      </c>
      <c r="N2687" s="31">
        <f t="shared" si="148"/>
        <v>0</v>
      </c>
    </row>
    <row r="2688" spans="1:14" x14ac:dyDescent="0.45">
      <c r="A2688" s="31" t="str">
        <f t="shared" si="147"/>
        <v>E06000030_Rate of households assessed as homeless (per 1000 households)_proportion</v>
      </c>
      <c r="B2688" s="31" t="s">
        <v>434</v>
      </c>
      <c r="C2688" s="31" t="s">
        <v>435</v>
      </c>
      <c r="D2688" s="31" t="s">
        <v>229</v>
      </c>
      <c r="E2688" s="31" t="s">
        <v>1849</v>
      </c>
      <c r="F2688" s="31" t="s">
        <v>73</v>
      </c>
      <c r="G2688" s="26" t="s">
        <v>78</v>
      </c>
      <c r="H2688" s="31" t="s">
        <v>1850</v>
      </c>
      <c r="I2688" s="31">
        <v>1.4572297742889357</v>
      </c>
      <c r="J2688" s="31">
        <f>INDEX('LA lookup'!H:H,MATCH('Known to services raw data'!B2688,'LA lookup'!G:G,0))</f>
        <v>50239</v>
      </c>
      <c r="K2688" s="31"/>
      <c r="L2688" s="31" t="str">
        <f t="shared" si="149"/>
        <v>1.5 per 1000 households</v>
      </c>
      <c r="M2688" s="31">
        <f t="shared" si="150"/>
        <v>1.4572297742889357</v>
      </c>
      <c r="N2688" s="31">
        <f t="shared" si="148"/>
        <v>0</v>
      </c>
    </row>
    <row r="2689" spans="1:14" x14ac:dyDescent="0.45">
      <c r="A2689" s="31" t="str">
        <f t="shared" si="147"/>
        <v>E06000036_Rate of households assessed as homeless (per 1000 households)_proportion</v>
      </c>
      <c r="B2689" s="31" t="s">
        <v>257</v>
      </c>
      <c r="C2689" s="31" t="s">
        <v>258</v>
      </c>
      <c r="D2689" s="31" t="s">
        <v>229</v>
      </c>
      <c r="E2689" s="31" t="s">
        <v>1849</v>
      </c>
      <c r="F2689" s="31" t="s">
        <v>73</v>
      </c>
      <c r="G2689" s="26" t="s">
        <v>78</v>
      </c>
      <c r="H2689" s="31" t="s">
        <v>1850</v>
      </c>
      <c r="I2689" s="31">
        <v>0.60403495348930858</v>
      </c>
      <c r="J2689" s="31">
        <f>INDEX('LA lookup'!H:H,MATCH('Known to services raw data'!B2689,'LA lookup'!G:G,0))</f>
        <v>28336</v>
      </c>
      <c r="K2689" s="31"/>
      <c r="L2689" s="31" t="str">
        <f t="shared" si="149"/>
        <v>0.6 per 1000 households</v>
      </c>
      <c r="M2689" s="31">
        <f t="shared" si="150"/>
        <v>0.60403495348930858</v>
      </c>
      <c r="N2689" s="31">
        <f t="shared" si="148"/>
        <v>0</v>
      </c>
    </row>
    <row r="2690" spans="1:14" x14ac:dyDescent="0.45">
      <c r="A2690" s="31" t="str">
        <f t="shared" si="147"/>
        <v>E06000040_Rate of households assessed as homeless (per 1000 households)_proportion</v>
      </c>
      <c r="B2690" s="31" t="s">
        <v>555</v>
      </c>
      <c r="C2690" s="31" t="s">
        <v>727</v>
      </c>
      <c r="D2690" s="31" t="s">
        <v>229</v>
      </c>
      <c r="E2690" s="31" t="s">
        <v>1849</v>
      </c>
      <c r="F2690" s="31" t="s">
        <v>73</v>
      </c>
      <c r="G2690" s="26" t="s">
        <v>78</v>
      </c>
      <c r="H2690" s="31" t="s">
        <v>1850</v>
      </c>
      <c r="I2690" s="31">
        <v>0</v>
      </c>
      <c r="J2690" s="31">
        <f>INDEX('LA lookup'!H:H,MATCH('Known to services raw data'!B2690,'LA lookup'!G:G,0))</f>
        <v>34604</v>
      </c>
      <c r="K2690" s="31"/>
      <c r="L2690" s="31" t="str">
        <f t="shared" si="149"/>
        <v>0 per 1000 households</v>
      </c>
      <c r="M2690" s="31">
        <f t="shared" si="150"/>
        <v>0</v>
      </c>
      <c r="N2690" s="31">
        <f t="shared" si="148"/>
        <v>0</v>
      </c>
    </row>
    <row r="2691" spans="1:14" x14ac:dyDescent="0.45">
      <c r="A2691" s="31" t="str">
        <f t="shared" si="147"/>
        <v>E06000037_Rate of households assessed as homeless (per 1000 households)_proportion</v>
      </c>
      <c r="B2691" s="31" t="s">
        <v>456</v>
      </c>
      <c r="C2691" s="31" t="s">
        <v>457</v>
      </c>
      <c r="D2691" s="31" t="s">
        <v>229</v>
      </c>
      <c r="E2691" s="31" t="s">
        <v>1849</v>
      </c>
      <c r="F2691" s="31" t="s">
        <v>73</v>
      </c>
      <c r="G2691" s="26" t="s">
        <v>78</v>
      </c>
      <c r="H2691" s="31" t="s">
        <v>1850</v>
      </c>
      <c r="I2691" s="31">
        <v>1.5298857887242874</v>
      </c>
      <c r="J2691" s="31">
        <f>INDEX('LA lookup'!H:H,MATCH('Known to services raw data'!B2691,'LA lookup'!G:G,0))</f>
        <v>35623</v>
      </c>
      <c r="K2691" s="31"/>
      <c r="L2691" s="31" t="str">
        <f t="shared" si="149"/>
        <v>1.5 per 1000 households</v>
      </c>
      <c r="M2691" s="31">
        <f t="shared" si="150"/>
        <v>1.5298857887242874</v>
      </c>
      <c r="N2691" s="31">
        <f t="shared" si="148"/>
        <v>0</v>
      </c>
    </row>
    <row r="2692" spans="1:14" x14ac:dyDescent="0.45">
      <c r="A2692" s="31" t="str">
        <f t="shared" si="147"/>
        <v>E06000038_Rate of households assessed as homeless (per 1000 households)_proportion</v>
      </c>
      <c r="B2692" s="31" t="s">
        <v>557</v>
      </c>
      <c r="C2692" s="31" t="s">
        <v>726</v>
      </c>
      <c r="D2692" s="31" t="s">
        <v>229</v>
      </c>
      <c r="E2692" s="31" t="s">
        <v>1849</v>
      </c>
      <c r="F2692" s="31" t="s">
        <v>73</v>
      </c>
      <c r="G2692" s="26" t="s">
        <v>78</v>
      </c>
      <c r="H2692" s="31" t="s">
        <v>1850</v>
      </c>
      <c r="I2692" s="31">
        <v>2.3524799059008035</v>
      </c>
      <c r="J2692" s="31">
        <f>INDEX('LA lookup'!H:H,MATCH('Known to services raw data'!B2692,'LA lookup'!G:G,0))</f>
        <v>37080</v>
      </c>
      <c r="K2692" s="31"/>
      <c r="L2692" s="31" t="str">
        <f t="shared" si="149"/>
        <v>2.4 per 1000 households</v>
      </c>
      <c r="M2692" s="31">
        <f t="shared" si="150"/>
        <v>2.3524799059008035</v>
      </c>
      <c r="N2692" s="31">
        <f t="shared" si="148"/>
        <v>0</v>
      </c>
    </row>
    <row r="2693" spans="1:14" x14ac:dyDescent="0.45">
      <c r="A2693" s="31" t="str">
        <f t="shared" si="147"/>
        <v>E06000039_Rate of households assessed as homeless (per 1000 households)_proportion</v>
      </c>
      <c r="B2693" s="31" t="s">
        <v>404</v>
      </c>
      <c r="C2693" s="31" t="s">
        <v>405</v>
      </c>
      <c r="D2693" s="31" t="s">
        <v>229</v>
      </c>
      <c r="E2693" s="31" t="s">
        <v>1849</v>
      </c>
      <c r="F2693" s="31" t="s">
        <v>73</v>
      </c>
      <c r="G2693" s="26" t="s">
        <v>78</v>
      </c>
      <c r="H2693" s="31" t="s">
        <v>1850</v>
      </c>
      <c r="I2693" s="31">
        <v>2.2448942344545637</v>
      </c>
      <c r="J2693" s="31">
        <f>INDEX('LA lookup'!H:H,MATCH('Known to services raw data'!B2693,'LA lookup'!G:G,0))</f>
        <v>42699</v>
      </c>
      <c r="K2693" s="31"/>
      <c r="L2693" s="31" t="str">
        <f t="shared" si="149"/>
        <v>2.2 per 1000 households</v>
      </c>
      <c r="M2693" s="31">
        <f t="shared" si="150"/>
        <v>2.2448942344545637</v>
      </c>
      <c r="N2693" s="31">
        <f t="shared" si="148"/>
        <v>0</v>
      </c>
    </row>
    <row r="2694" spans="1:14" x14ac:dyDescent="0.45">
      <c r="A2694" s="31" t="str">
        <f t="shared" si="147"/>
        <v>E06000041_Rate of households assessed as homeless (per 1000 households)_proportion</v>
      </c>
      <c r="B2694" s="31" t="s">
        <v>466</v>
      </c>
      <c r="C2694" s="31" t="s">
        <v>467</v>
      </c>
      <c r="D2694" s="31" t="s">
        <v>229</v>
      </c>
      <c r="E2694" s="31" t="s">
        <v>1849</v>
      </c>
      <c r="F2694" s="31" t="s">
        <v>73</v>
      </c>
      <c r="G2694" s="26" t="s">
        <v>78</v>
      </c>
      <c r="H2694" s="31" t="s">
        <v>1850</v>
      </c>
      <c r="I2694" s="31">
        <v>0.60193545399824055</v>
      </c>
      <c r="J2694" s="31">
        <f>INDEX('LA lookup'!H:H,MATCH('Known to services raw data'!B2694,'LA lookup'!G:G,0))</f>
        <v>39532</v>
      </c>
      <c r="K2694" s="31"/>
      <c r="L2694" s="31" t="str">
        <f t="shared" si="149"/>
        <v>0.6 per 1000 households</v>
      </c>
      <c r="M2694" s="31">
        <f t="shared" si="150"/>
        <v>0.60193545399824055</v>
      </c>
      <c r="N2694" s="31">
        <f t="shared" si="148"/>
        <v>0</v>
      </c>
    </row>
    <row r="2695" spans="1:14" x14ac:dyDescent="0.45">
      <c r="A2695" s="31" t="str">
        <f t="shared" ref="A2695:A2758" si="151">CONCATENATE(B2695,"_",G2695,"_",H2695)</f>
        <v>E10000003_Rate of households assessed as homeless (per 1000 households)_proportion</v>
      </c>
      <c r="B2695" s="31" t="s">
        <v>275</v>
      </c>
      <c r="C2695" s="31" t="s">
        <v>276</v>
      </c>
      <c r="D2695" s="31" t="s">
        <v>229</v>
      </c>
      <c r="E2695" s="31" t="s">
        <v>1849</v>
      </c>
      <c r="F2695" s="31" t="s">
        <v>73</v>
      </c>
      <c r="G2695" s="26" t="s">
        <v>78</v>
      </c>
      <c r="H2695" s="31" t="s">
        <v>1850</v>
      </c>
      <c r="I2695" s="31">
        <v>1.1892357178453312</v>
      </c>
      <c r="J2695" s="31">
        <f>INDEX('LA lookup'!H:H,MATCH('Known to services raw data'!B2695,'LA lookup'!G:G,0))</f>
        <v>135719</v>
      </c>
      <c r="K2695" s="31"/>
      <c r="L2695" s="31" t="str">
        <f t="shared" si="149"/>
        <v>1.2 per 1000 households</v>
      </c>
      <c r="M2695" s="31">
        <f t="shared" si="150"/>
        <v>1.1892357178453312</v>
      </c>
      <c r="N2695" s="31">
        <f t="shared" si="148"/>
        <v>0</v>
      </c>
    </row>
    <row r="2696" spans="1:14" x14ac:dyDescent="0.45">
      <c r="A2696" s="31" t="str">
        <f t="shared" si="151"/>
        <v>E06000031_Rate of households assessed as homeless (per 1000 households)_proportion</v>
      </c>
      <c r="B2696" s="31" t="s">
        <v>379</v>
      </c>
      <c r="C2696" s="31" t="s">
        <v>380</v>
      </c>
      <c r="D2696" s="31" t="s">
        <v>229</v>
      </c>
      <c r="E2696" s="31" t="s">
        <v>1849</v>
      </c>
      <c r="F2696" s="31" t="s">
        <v>73</v>
      </c>
      <c r="G2696" s="26" t="s">
        <v>78</v>
      </c>
      <c r="H2696" s="31" t="s">
        <v>1850</v>
      </c>
      <c r="I2696" s="31">
        <v>2.0782117241554094</v>
      </c>
      <c r="J2696" s="31">
        <f>INDEX('LA lookup'!H:H,MATCH('Known to services raw data'!B2696,'LA lookup'!G:G,0))</f>
        <v>51137</v>
      </c>
      <c r="K2696" s="31"/>
      <c r="L2696" s="31" t="str">
        <f t="shared" si="149"/>
        <v>2.1 per 1000 households</v>
      </c>
      <c r="M2696" s="31">
        <f t="shared" si="150"/>
        <v>2.0782117241554094</v>
      </c>
      <c r="N2696" s="31">
        <f t="shared" ref="N2696:N2759" si="152">IF(OR(C2696="City of London",C2696="Isles of Scilly"),1,0)</f>
        <v>0</v>
      </c>
    </row>
    <row r="2697" spans="1:14" x14ac:dyDescent="0.45">
      <c r="A2697" s="31" t="str">
        <f t="shared" si="151"/>
        <v>E06000006_Rate of households assessed as homeless (per 1000 households)_proportion</v>
      </c>
      <c r="B2697" s="31" t="s">
        <v>531</v>
      </c>
      <c r="C2697" s="31" t="s">
        <v>722</v>
      </c>
      <c r="D2697" s="31" t="s">
        <v>229</v>
      </c>
      <c r="E2697" s="31" t="s">
        <v>1849</v>
      </c>
      <c r="F2697" s="31" t="s">
        <v>73</v>
      </c>
      <c r="G2697" s="26" t="s">
        <v>78</v>
      </c>
      <c r="H2697" s="31" t="s">
        <v>1850</v>
      </c>
      <c r="I2697" s="31">
        <v>3.6546533507019832</v>
      </c>
      <c r="J2697" s="31">
        <f>INDEX('LA lookup'!H:H,MATCH('Known to services raw data'!B2697,'LA lookup'!G:G,0))</f>
        <v>28617</v>
      </c>
      <c r="K2697" s="31"/>
      <c r="L2697" s="31" t="str">
        <f t="shared" si="149"/>
        <v>3.7 per 1000 households</v>
      </c>
      <c r="M2697" s="31">
        <f t="shared" si="150"/>
        <v>3.6546533507019832</v>
      </c>
      <c r="N2697" s="31">
        <f t="shared" si="152"/>
        <v>0</v>
      </c>
    </row>
    <row r="2698" spans="1:14" x14ac:dyDescent="0.45">
      <c r="A2698" s="31" t="str">
        <f t="shared" si="151"/>
        <v>E06000007_Rate of households assessed as homeless (per 1000 households)_proportion</v>
      </c>
      <c r="B2698" s="31" t="s">
        <v>452</v>
      </c>
      <c r="C2698" s="31" t="s">
        <v>453</v>
      </c>
      <c r="D2698" s="31" t="s">
        <v>229</v>
      </c>
      <c r="E2698" s="31" t="s">
        <v>1849</v>
      </c>
      <c r="F2698" s="31" t="s">
        <v>73</v>
      </c>
      <c r="G2698" s="26" t="s">
        <v>78</v>
      </c>
      <c r="H2698" s="31" t="s">
        <v>1850</v>
      </c>
      <c r="I2698" s="31">
        <v>1.5530327886781723</v>
      </c>
      <c r="J2698" s="31">
        <f>INDEX('LA lookup'!H:H,MATCH('Known to services raw data'!B2698,'LA lookup'!G:G,0))</f>
        <v>44484</v>
      </c>
      <c r="K2698" s="31"/>
      <c r="L2698" s="31" t="str">
        <f t="shared" si="149"/>
        <v>1.6 per 1000 households</v>
      </c>
      <c r="M2698" s="31">
        <f t="shared" si="150"/>
        <v>1.5530327886781723</v>
      </c>
      <c r="N2698" s="31">
        <f t="shared" si="152"/>
        <v>0</v>
      </c>
    </row>
    <row r="2699" spans="1:14" x14ac:dyDescent="0.45">
      <c r="A2699" s="31" t="str">
        <f t="shared" si="151"/>
        <v>E10000008_Rate of households assessed as homeless (per 1000 households)_proportion</v>
      </c>
      <c r="B2699" s="31" t="s">
        <v>504</v>
      </c>
      <c r="C2699" s="31" t="s">
        <v>505</v>
      </c>
      <c r="D2699" s="31" t="s">
        <v>229</v>
      </c>
      <c r="E2699" s="31" t="s">
        <v>1849</v>
      </c>
      <c r="F2699" s="31" t="s">
        <v>73</v>
      </c>
      <c r="G2699" s="26" t="s">
        <v>78</v>
      </c>
      <c r="H2699" s="31" t="s">
        <v>1850</v>
      </c>
      <c r="I2699" s="31">
        <v>1.202156349847775</v>
      </c>
      <c r="J2699" s="31">
        <f>INDEX('LA lookup'!H:H,MATCH('Known to services raw data'!B2699,'LA lookup'!G:G,0))</f>
        <v>145878</v>
      </c>
      <c r="K2699" s="31"/>
      <c r="L2699" s="31" t="str">
        <f t="shared" si="149"/>
        <v>1.2 per 1000 households</v>
      </c>
      <c r="M2699" s="31">
        <f t="shared" si="150"/>
        <v>1.202156349847775</v>
      </c>
      <c r="N2699" s="31">
        <f t="shared" si="152"/>
        <v>0</v>
      </c>
    </row>
    <row r="2700" spans="1:14" x14ac:dyDescent="0.45">
      <c r="A2700" s="31" t="str">
        <f t="shared" si="151"/>
        <v>E06000026_Rate of households assessed as homeless (per 1000 households)_proportion</v>
      </c>
      <c r="B2700" s="31" t="s">
        <v>381</v>
      </c>
      <c r="C2700" s="31" t="s">
        <v>382</v>
      </c>
      <c r="D2700" s="31" t="s">
        <v>229</v>
      </c>
      <c r="E2700" s="31" t="s">
        <v>1849</v>
      </c>
      <c r="F2700" s="31" t="s">
        <v>73</v>
      </c>
      <c r="G2700" s="26" t="s">
        <v>78</v>
      </c>
      <c r="H2700" s="31" t="s">
        <v>1850</v>
      </c>
      <c r="I2700" s="31">
        <v>2.0407062461792944</v>
      </c>
      <c r="J2700" s="31">
        <f>INDEX('LA lookup'!H:H,MATCH('Known to services raw data'!B2700,'LA lookup'!G:G,0))</f>
        <v>52552</v>
      </c>
      <c r="K2700" s="31"/>
      <c r="L2700" s="31" t="str">
        <f t="shared" si="149"/>
        <v>2 per 1000 households</v>
      </c>
      <c r="M2700" s="31">
        <f t="shared" si="150"/>
        <v>2.0407062461792944</v>
      </c>
      <c r="N2700" s="31">
        <f t="shared" si="152"/>
        <v>0</v>
      </c>
    </row>
    <row r="2701" spans="1:14" x14ac:dyDescent="0.45">
      <c r="A2701" s="31" t="str">
        <f t="shared" si="151"/>
        <v>E06000027_Rate of households assessed as homeless (per 1000 households)_proportion</v>
      </c>
      <c r="B2701" s="31" t="s">
        <v>438</v>
      </c>
      <c r="C2701" s="31" t="s">
        <v>439</v>
      </c>
      <c r="D2701" s="31" t="s">
        <v>229</v>
      </c>
      <c r="E2701" s="31" t="s">
        <v>1849</v>
      </c>
      <c r="F2701" s="31" t="s">
        <v>73</v>
      </c>
      <c r="G2701" s="26" t="s">
        <v>78</v>
      </c>
      <c r="H2701" s="31" t="s">
        <v>1850</v>
      </c>
      <c r="I2701" s="31">
        <v>3.3072321385146637</v>
      </c>
      <c r="J2701" s="31">
        <f>INDEX('LA lookup'!H:H,MATCH('Known to services raw data'!B2701,'LA lookup'!G:G,0))</f>
        <v>25423</v>
      </c>
      <c r="K2701" s="31"/>
      <c r="L2701" s="31" t="str">
        <f t="shared" si="149"/>
        <v>3.3 per 1000 households</v>
      </c>
      <c r="M2701" s="31">
        <f t="shared" si="150"/>
        <v>3.3072321385146637</v>
      </c>
      <c r="N2701" s="31">
        <f t="shared" si="152"/>
        <v>0</v>
      </c>
    </row>
    <row r="2702" spans="1:14" x14ac:dyDescent="0.45">
      <c r="A2702" s="31" t="str">
        <f t="shared" si="151"/>
        <v>E10000012_Rate of households assessed as homeless (per 1000 households)_proportion</v>
      </c>
      <c r="B2702" s="31" t="s">
        <v>303</v>
      </c>
      <c r="C2702" s="31" t="s">
        <v>304</v>
      </c>
      <c r="D2702" s="31" t="s">
        <v>229</v>
      </c>
      <c r="E2702" s="31" t="s">
        <v>1849</v>
      </c>
      <c r="F2702" s="31" t="s">
        <v>73</v>
      </c>
      <c r="G2702" s="26" t="s">
        <v>78</v>
      </c>
      <c r="H2702" s="31" t="s">
        <v>1850</v>
      </c>
      <c r="I2702" s="31">
        <v>1.0470564204180828</v>
      </c>
      <c r="J2702" s="31">
        <f>INDEX('LA lookup'!H:H,MATCH('Known to services raw data'!B2702,'LA lookup'!G:G,0))</f>
        <v>311172</v>
      </c>
      <c r="K2702" s="31"/>
      <c r="L2702" s="31" t="str">
        <f t="shared" si="149"/>
        <v>1 per 1000 households</v>
      </c>
      <c r="M2702" s="31">
        <f t="shared" si="150"/>
        <v>1.0470564204180828</v>
      </c>
      <c r="N2702" s="31">
        <f t="shared" si="152"/>
        <v>0</v>
      </c>
    </row>
    <row r="2703" spans="1:14" x14ac:dyDescent="0.45">
      <c r="A2703" s="31" t="str">
        <f t="shared" si="151"/>
        <v>E06000033_Rate of households assessed as homeless (per 1000 households)_proportion</v>
      </c>
      <c r="B2703" s="31" t="s">
        <v>412</v>
      </c>
      <c r="C2703" s="31" t="s">
        <v>413</v>
      </c>
      <c r="D2703" s="31" t="s">
        <v>229</v>
      </c>
      <c r="E2703" s="31" t="s">
        <v>1849</v>
      </c>
      <c r="F2703" s="31" t="s">
        <v>73</v>
      </c>
      <c r="G2703" s="26" t="s">
        <v>78</v>
      </c>
      <c r="H2703" s="31" t="s">
        <v>1850</v>
      </c>
      <c r="I2703" s="31">
        <v>1.2199663546121149</v>
      </c>
      <c r="J2703" s="31">
        <f>INDEX('LA lookup'!H:H,MATCH('Known to services raw data'!B2703,'LA lookup'!G:G,0))</f>
        <v>39540</v>
      </c>
      <c r="K2703" s="31"/>
      <c r="L2703" s="31" t="str">
        <f t="shared" si="149"/>
        <v>1.2 per 1000 households</v>
      </c>
      <c r="M2703" s="31">
        <f t="shared" si="150"/>
        <v>1.2199663546121149</v>
      </c>
      <c r="N2703" s="31">
        <f t="shared" si="152"/>
        <v>0</v>
      </c>
    </row>
    <row r="2704" spans="1:14" x14ac:dyDescent="0.45">
      <c r="A2704" s="31" t="str">
        <f t="shared" si="151"/>
        <v>E06000034_Rate of households assessed as homeless (per 1000 households)_proportion</v>
      </c>
      <c r="B2704" s="31" t="s">
        <v>493</v>
      </c>
      <c r="C2704" s="31" t="s">
        <v>731</v>
      </c>
      <c r="D2704" s="31" t="s">
        <v>229</v>
      </c>
      <c r="E2704" s="31" t="s">
        <v>1849</v>
      </c>
      <c r="F2704" s="31" t="s">
        <v>73</v>
      </c>
      <c r="G2704" s="26" t="s">
        <v>78</v>
      </c>
      <c r="H2704" s="31" t="s">
        <v>1850</v>
      </c>
      <c r="I2704" s="31">
        <v>2.4791660443860333</v>
      </c>
      <c r="J2704" s="31">
        <f>INDEX('LA lookup'!H:H,MATCH('Known to services raw data'!B2704,'LA lookup'!G:G,0))</f>
        <v>43762</v>
      </c>
      <c r="K2704" s="31"/>
      <c r="L2704" s="31" t="str">
        <f t="shared" si="149"/>
        <v>2.5 per 1000 households</v>
      </c>
      <c r="M2704" s="31">
        <f t="shared" si="150"/>
        <v>2.4791660443860333</v>
      </c>
      <c r="N2704" s="31">
        <f t="shared" si="152"/>
        <v>0</v>
      </c>
    </row>
    <row r="2705" spans="1:14" x14ac:dyDescent="0.45">
      <c r="A2705" s="31" t="str">
        <f t="shared" si="151"/>
        <v>E06000019_Rate of households assessed as homeless (per 1000 households)_proportion</v>
      </c>
      <c r="B2705" s="31" t="s">
        <v>317</v>
      </c>
      <c r="C2705" s="31" t="s">
        <v>318</v>
      </c>
      <c r="D2705" s="31" t="s">
        <v>229</v>
      </c>
      <c r="E2705" s="31" t="s">
        <v>1849</v>
      </c>
      <c r="F2705" s="31" t="s">
        <v>73</v>
      </c>
      <c r="G2705" s="26" t="s">
        <v>78</v>
      </c>
      <c r="H2705" s="31" t="s">
        <v>1850</v>
      </c>
      <c r="I2705" s="31">
        <v>0.65424410574523251</v>
      </c>
      <c r="J2705" s="31">
        <f>INDEX('LA lookup'!H:H,MATCH('Known to services raw data'!B2705,'LA lookup'!G:G,0))</f>
        <v>36103</v>
      </c>
      <c r="K2705" s="31"/>
      <c r="L2705" s="31" t="str">
        <f t="shared" si="149"/>
        <v>0.7 per 1000 households</v>
      </c>
      <c r="M2705" s="31">
        <f t="shared" si="150"/>
        <v>0.65424410574523251</v>
      </c>
      <c r="N2705" s="31">
        <f t="shared" si="152"/>
        <v>0</v>
      </c>
    </row>
    <row r="2706" spans="1:14" x14ac:dyDescent="0.45">
      <c r="A2706" s="31" t="str">
        <f t="shared" si="151"/>
        <v>E10000034_Rate of households assessed as homeless (per 1000 households)_proportion</v>
      </c>
      <c r="B2706" s="31" t="s">
        <v>470</v>
      </c>
      <c r="C2706" s="31" t="s">
        <v>471</v>
      </c>
      <c r="D2706" s="31" t="s">
        <v>229</v>
      </c>
      <c r="E2706" s="31" t="s">
        <v>1849</v>
      </c>
      <c r="F2706" s="31" t="s">
        <v>73</v>
      </c>
      <c r="G2706" s="26" t="s">
        <v>78</v>
      </c>
      <c r="H2706" s="31" t="s">
        <v>1850</v>
      </c>
      <c r="I2706" s="31">
        <v>1.4241192946467316</v>
      </c>
      <c r="J2706" s="31">
        <f>INDEX('LA lookup'!H:H,MATCH('Known to services raw data'!B2706,'LA lookup'!G:G,0))</f>
        <v>117783</v>
      </c>
      <c r="K2706" s="31"/>
      <c r="L2706" s="31" t="str">
        <f t="shared" si="149"/>
        <v>1.4 per 1000 households</v>
      </c>
      <c r="M2706" s="31">
        <f t="shared" si="150"/>
        <v>1.4241192946467316</v>
      </c>
      <c r="N2706" s="31">
        <f t="shared" si="152"/>
        <v>0</v>
      </c>
    </row>
    <row r="2707" spans="1:14" x14ac:dyDescent="0.45">
      <c r="A2707" s="31" t="str">
        <f t="shared" si="151"/>
        <v>E10000016_Rate of households assessed as homeless (per 1000 households)_proportion</v>
      </c>
      <c r="B2707" s="31" t="s">
        <v>327</v>
      </c>
      <c r="C2707" s="31" t="s">
        <v>328</v>
      </c>
      <c r="D2707" s="31" t="s">
        <v>229</v>
      </c>
      <c r="E2707" s="31" t="s">
        <v>1849</v>
      </c>
      <c r="F2707" s="31" t="s">
        <v>73</v>
      </c>
      <c r="G2707" s="26" t="s">
        <v>78</v>
      </c>
      <c r="H2707" s="31" t="s">
        <v>1850</v>
      </c>
      <c r="I2707" s="31">
        <v>1.625120632203791</v>
      </c>
      <c r="J2707" s="31">
        <f>INDEX('LA lookup'!H:H,MATCH('Known to services raw data'!B2707,'LA lookup'!G:G,0))</f>
        <v>340140</v>
      </c>
      <c r="K2707" s="31"/>
      <c r="L2707" s="31" t="str">
        <f t="shared" si="149"/>
        <v>1.6 per 1000 households</v>
      </c>
      <c r="M2707" s="31">
        <f t="shared" si="150"/>
        <v>1.625120632203791</v>
      </c>
      <c r="N2707" s="31">
        <f t="shared" si="152"/>
        <v>0</v>
      </c>
    </row>
    <row r="2708" spans="1:14" x14ac:dyDescent="0.45">
      <c r="A2708" s="31" t="str">
        <f t="shared" si="151"/>
        <v>E06000035_Rate of households assessed as homeless (per 1000 households)_proportion</v>
      </c>
      <c r="B2708" s="31" t="s">
        <v>351</v>
      </c>
      <c r="C2708" s="31" t="s">
        <v>352</v>
      </c>
      <c r="D2708" s="31" t="s">
        <v>229</v>
      </c>
      <c r="E2708" s="31" t="s">
        <v>1849</v>
      </c>
      <c r="F2708" s="31" t="s">
        <v>73</v>
      </c>
      <c r="G2708" s="26" t="s">
        <v>78</v>
      </c>
      <c r="H2708" s="31" t="s">
        <v>1850</v>
      </c>
      <c r="I2708" s="31">
        <v>1.4460999123575811</v>
      </c>
      <c r="J2708" s="31">
        <f>INDEX('LA lookup'!H:H,MATCH('Known to services raw data'!B2708,'LA lookup'!G:G,0))</f>
        <v>64391</v>
      </c>
      <c r="K2708" s="31"/>
      <c r="L2708" s="31" t="str">
        <f t="shared" si="149"/>
        <v>1.4 per 1000 households</v>
      </c>
      <c r="M2708" s="31">
        <f t="shared" si="150"/>
        <v>1.4460999123575811</v>
      </c>
      <c r="N2708" s="31">
        <f t="shared" si="152"/>
        <v>0</v>
      </c>
    </row>
    <row r="2709" spans="1:14" x14ac:dyDescent="0.45">
      <c r="A2709" s="31" t="str">
        <f t="shared" si="151"/>
        <v>E10000017_Rate of households assessed as homeless (per 1000 households)_proportion</v>
      </c>
      <c r="B2709" s="31" t="s">
        <v>337</v>
      </c>
      <c r="C2709" s="31" t="s">
        <v>338</v>
      </c>
      <c r="D2709" s="31" t="s">
        <v>229</v>
      </c>
      <c r="E2709" s="31" t="s">
        <v>1849</v>
      </c>
      <c r="F2709" s="31" t="s">
        <v>73</v>
      </c>
      <c r="G2709" s="26" t="s">
        <v>78</v>
      </c>
      <c r="H2709" s="31" t="s">
        <v>1850</v>
      </c>
      <c r="I2709" s="31">
        <v>0.97706329349971255</v>
      </c>
      <c r="J2709" s="31">
        <f>INDEX('LA lookup'!H:H,MATCH('Known to services raw data'!B2709,'LA lookup'!G:G,0))</f>
        <v>249727</v>
      </c>
      <c r="K2709" s="31"/>
      <c r="L2709" s="31" t="str">
        <f t="shared" si="149"/>
        <v>1 per 1000 households</v>
      </c>
      <c r="M2709" s="31">
        <f t="shared" si="150"/>
        <v>0.97706329349971255</v>
      </c>
      <c r="N2709" s="31">
        <f t="shared" si="152"/>
        <v>0</v>
      </c>
    </row>
    <row r="2710" spans="1:14" x14ac:dyDescent="0.45">
      <c r="A2710" s="31" t="str">
        <f t="shared" si="151"/>
        <v>E06000008_Rate of households assessed as homeless (per 1000 households)_proportion</v>
      </c>
      <c r="B2710" s="31" t="s">
        <v>247</v>
      </c>
      <c r="C2710" s="31" t="s">
        <v>248</v>
      </c>
      <c r="D2710" s="31" t="s">
        <v>229</v>
      </c>
      <c r="E2710" s="31" t="s">
        <v>1849</v>
      </c>
      <c r="F2710" s="31" t="s">
        <v>73</v>
      </c>
      <c r="G2710" s="26" t="s">
        <v>78</v>
      </c>
      <c r="H2710" s="31" t="s">
        <v>1850</v>
      </c>
      <c r="I2710" s="31">
        <v>0.48933084007619582</v>
      </c>
      <c r="J2710" s="31">
        <f>INDEX('LA lookup'!H:H,MATCH('Known to services raw data'!B2710,'LA lookup'!G:G,0))</f>
        <v>38481</v>
      </c>
      <c r="K2710" s="31"/>
      <c r="L2710" s="31" t="str">
        <f t="shared" si="149"/>
        <v>0.5 per 1000 households</v>
      </c>
      <c r="M2710" s="31">
        <f t="shared" si="150"/>
        <v>0.48933084007619582</v>
      </c>
      <c r="N2710" s="31">
        <f t="shared" si="152"/>
        <v>0</v>
      </c>
    </row>
    <row r="2711" spans="1:14" x14ac:dyDescent="0.45">
      <c r="A2711" s="31" t="str">
        <f t="shared" si="151"/>
        <v>E06000009_Rate of households assessed as homeless (per 1000 households)_proportion</v>
      </c>
      <c r="B2711" s="31" t="s">
        <v>249</v>
      </c>
      <c r="C2711" s="31" t="s">
        <v>250</v>
      </c>
      <c r="D2711" s="31" t="s">
        <v>229</v>
      </c>
      <c r="E2711" s="31" t="s">
        <v>1849</v>
      </c>
      <c r="F2711" s="31" t="s">
        <v>73</v>
      </c>
      <c r="G2711" s="26" t="s">
        <v>78</v>
      </c>
      <c r="H2711" s="31" t="s">
        <v>1850</v>
      </c>
      <c r="I2711" s="31">
        <v>2.7484748347737669</v>
      </c>
      <c r="J2711" s="31">
        <f>INDEX('LA lookup'!H:H,MATCH('Known to services raw data'!B2711,'LA lookup'!G:G,0))</f>
        <v>28904</v>
      </c>
      <c r="K2711" s="31"/>
      <c r="L2711" s="31" t="str">
        <f t="shared" si="149"/>
        <v>2.7 per 1000 households</v>
      </c>
      <c r="M2711" s="31">
        <f t="shared" si="150"/>
        <v>2.7484748347737669</v>
      </c>
      <c r="N2711" s="31">
        <f t="shared" si="152"/>
        <v>0</v>
      </c>
    </row>
    <row r="2712" spans="1:14" x14ac:dyDescent="0.45">
      <c r="A2712" s="31" t="str">
        <f t="shared" si="151"/>
        <v>E10000024_Rate of households assessed as homeless (per 1000 households)_proportion</v>
      </c>
      <c r="B2712" s="31" t="s">
        <v>572</v>
      </c>
      <c r="C2712" s="31" t="s">
        <v>573</v>
      </c>
      <c r="D2712" s="31" t="s">
        <v>229</v>
      </c>
      <c r="E2712" s="31" t="s">
        <v>1849</v>
      </c>
      <c r="F2712" s="31" t="s">
        <v>73</v>
      </c>
      <c r="G2712" s="26" t="s">
        <v>78</v>
      </c>
      <c r="H2712" s="31" t="s">
        <v>1850</v>
      </c>
      <c r="I2712" s="31">
        <v>0.74897898619334968</v>
      </c>
      <c r="J2712" s="31">
        <f>INDEX('LA lookup'!H:H,MATCH('Known to services raw data'!B2712,'LA lookup'!G:G,0))</f>
        <v>166542</v>
      </c>
      <c r="K2712" s="31"/>
      <c r="L2712" s="31" t="str">
        <f t="shared" si="149"/>
        <v>0.7 per 1000 households</v>
      </c>
      <c r="M2712" s="31">
        <f t="shared" si="150"/>
        <v>0.74897898619334968</v>
      </c>
      <c r="N2712" s="31">
        <f t="shared" si="152"/>
        <v>0</v>
      </c>
    </row>
    <row r="2713" spans="1:14" x14ac:dyDescent="0.45">
      <c r="A2713" s="31" t="str">
        <f t="shared" si="151"/>
        <v>E06000018_Rate of households assessed as homeless (per 1000 households)_proportion</v>
      </c>
      <c r="B2713" s="31" t="s">
        <v>373</v>
      </c>
      <c r="C2713" s="31" t="s">
        <v>374</v>
      </c>
      <c r="D2713" s="31" t="s">
        <v>229</v>
      </c>
      <c r="E2713" s="31" t="s">
        <v>1849</v>
      </c>
      <c r="F2713" s="31" t="s">
        <v>73</v>
      </c>
      <c r="G2713" s="26" t="s">
        <v>78</v>
      </c>
      <c r="H2713" s="31" t="s">
        <v>1850</v>
      </c>
      <c r="I2713" s="31">
        <v>2.9570950980165072</v>
      </c>
      <c r="J2713" s="31">
        <f>INDEX('LA lookup'!H:H,MATCH('Known to services raw data'!B2713,'LA lookup'!G:G,0))</f>
        <v>68651</v>
      </c>
      <c r="K2713" s="31"/>
      <c r="L2713" s="31" t="str">
        <f t="shared" si="149"/>
        <v>3 per 1000 households</v>
      </c>
      <c r="M2713" s="31">
        <f t="shared" si="150"/>
        <v>2.9570950980165072</v>
      </c>
      <c r="N2713" s="31">
        <f t="shared" si="152"/>
        <v>0</v>
      </c>
    </row>
    <row r="2714" spans="1:14" x14ac:dyDescent="0.45">
      <c r="A2714" s="31" t="str">
        <f t="shared" si="151"/>
        <v>E06000051_Rate of households assessed as homeless (per 1000 households)_proportion</v>
      </c>
      <c r="B2714" s="31" t="s">
        <v>403</v>
      </c>
      <c r="C2714" s="31" t="s">
        <v>166</v>
      </c>
      <c r="D2714" s="31" t="s">
        <v>229</v>
      </c>
      <c r="E2714" s="31" t="s">
        <v>1849</v>
      </c>
      <c r="F2714" s="31" t="s">
        <v>73</v>
      </c>
      <c r="G2714" s="26" t="s">
        <v>78</v>
      </c>
      <c r="H2714" s="31" t="s">
        <v>1850</v>
      </c>
      <c r="I2714" s="31">
        <v>1.0096275195615332</v>
      </c>
      <c r="J2714" s="31">
        <f>INDEX('LA lookup'!H:H,MATCH('Known to services raw data'!B2714,'LA lookup'!G:G,0))</f>
        <v>59839</v>
      </c>
      <c r="K2714" s="31"/>
      <c r="L2714" s="31" t="str">
        <f t="shared" si="149"/>
        <v>1 per 1000 households</v>
      </c>
      <c r="M2714" s="31">
        <f t="shared" si="150"/>
        <v>1.0096275195615332</v>
      </c>
      <c r="N2714" s="31">
        <f t="shared" si="152"/>
        <v>0</v>
      </c>
    </row>
    <row r="2715" spans="1:14" x14ac:dyDescent="0.45">
      <c r="A2715" s="31" t="str">
        <f t="shared" si="151"/>
        <v>E06000020_Rate of households assessed as homeless (per 1000 households)_proportion</v>
      </c>
      <c r="B2715" s="31" t="s">
        <v>570</v>
      </c>
      <c r="C2715" s="31" t="s">
        <v>730</v>
      </c>
      <c r="D2715" s="31" t="s">
        <v>229</v>
      </c>
      <c r="E2715" s="31" t="s">
        <v>1849</v>
      </c>
      <c r="F2715" s="31" t="s">
        <v>73</v>
      </c>
      <c r="G2715" s="26" t="s">
        <v>78</v>
      </c>
      <c r="H2715" s="31" t="s">
        <v>1850</v>
      </c>
      <c r="I2715" s="31">
        <v>0.5396270892798819</v>
      </c>
      <c r="J2715" s="31">
        <f>INDEX('LA lookup'!H:H,MATCH('Known to services raw data'!B2715,'LA lookup'!G:G,0))</f>
        <v>40620</v>
      </c>
      <c r="K2715" s="31"/>
      <c r="L2715" s="31" t="str">
        <f t="shared" si="149"/>
        <v>0.5 per 1000 households</v>
      </c>
      <c r="M2715" s="31">
        <f t="shared" si="150"/>
        <v>0.5396270892798819</v>
      </c>
      <c r="N2715" s="31">
        <f t="shared" si="152"/>
        <v>0</v>
      </c>
    </row>
    <row r="2716" spans="1:14" x14ac:dyDescent="0.45">
      <c r="A2716" s="31" t="str">
        <f t="shared" si="151"/>
        <v>E06000049_Rate of households assessed as homeless (per 1000 households)_proportion</v>
      </c>
      <c r="B2716" s="31" t="s">
        <v>541</v>
      </c>
      <c r="C2716" s="31" t="s">
        <v>718</v>
      </c>
      <c r="D2716" s="31" t="s">
        <v>229</v>
      </c>
      <c r="E2716" s="31" t="s">
        <v>1849</v>
      </c>
      <c r="F2716" s="31" t="s">
        <v>73</v>
      </c>
      <c r="G2716" s="26" t="s">
        <v>78</v>
      </c>
      <c r="H2716" s="31" t="s">
        <v>1850</v>
      </c>
      <c r="I2716" s="31">
        <v>0.60442848593656495</v>
      </c>
      <c r="J2716" s="31">
        <f>INDEX('LA lookup'!H:H,MATCH('Known to services raw data'!B2716,'LA lookup'!G:G,0))</f>
        <v>76523</v>
      </c>
      <c r="K2716" s="31"/>
      <c r="L2716" s="31" t="str">
        <f t="shared" si="149"/>
        <v>0.6 per 1000 households</v>
      </c>
      <c r="M2716" s="31">
        <f t="shared" si="150"/>
        <v>0.60442848593656495</v>
      </c>
      <c r="N2716" s="31">
        <f t="shared" si="152"/>
        <v>0</v>
      </c>
    </row>
    <row r="2717" spans="1:14" x14ac:dyDescent="0.45">
      <c r="A2717" s="31" t="str">
        <f t="shared" si="151"/>
        <v>E06000050_Rate of households assessed as homeless (per 1000 households)_proportion</v>
      </c>
      <c r="B2717" s="31" t="s">
        <v>281</v>
      </c>
      <c r="C2717" s="31" t="s">
        <v>282</v>
      </c>
      <c r="D2717" s="31" t="s">
        <v>229</v>
      </c>
      <c r="E2717" s="31" t="s">
        <v>1849</v>
      </c>
      <c r="F2717" s="31" t="s">
        <v>73</v>
      </c>
      <c r="G2717" s="26" t="s">
        <v>78</v>
      </c>
      <c r="H2717" s="31" t="s">
        <v>1850</v>
      </c>
      <c r="I2717" s="31">
        <v>1.3779995248277501</v>
      </c>
      <c r="J2717" s="31">
        <f>INDEX('LA lookup'!H:H,MATCH('Known to services raw data'!B2717,'LA lookup'!G:G,0))</f>
        <v>68054</v>
      </c>
      <c r="K2717" s="31"/>
      <c r="L2717" s="31" t="str">
        <f t="shared" si="149"/>
        <v>1.4 per 1000 households</v>
      </c>
      <c r="M2717" s="31">
        <f t="shared" si="150"/>
        <v>1.3779995248277501</v>
      </c>
      <c r="N2717" s="31">
        <f t="shared" si="152"/>
        <v>0</v>
      </c>
    </row>
    <row r="2718" spans="1:14" x14ac:dyDescent="0.45">
      <c r="A2718" s="31" t="str">
        <f t="shared" si="151"/>
        <v>E06000052_Rate of households assessed as homeless (per 1000 households)_proportion</v>
      </c>
      <c r="B2718" s="31" t="s">
        <v>482</v>
      </c>
      <c r="C2718" s="31" t="s">
        <v>720</v>
      </c>
      <c r="D2718" s="31" t="s">
        <v>229</v>
      </c>
      <c r="E2718" s="31" t="s">
        <v>1849</v>
      </c>
      <c r="F2718" s="31" t="s">
        <v>73</v>
      </c>
      <c r="G2718" s="26" t="s">
        <v>78</v>
      </c>
      <c r="H2718" s="31" t="s">
        <v>1850</v>
      </c>
      <c r="I2718" s="31">
        <v>1.0183341035592617</v>
      </c>
      <c r="J2718" s="31">
        <f>INDEX('LA lookup'!H:H,MATCH('Known to services raw data'!B2718,'LA lookup'!G:G,0))</f>
        <v>107810</v>
      </c>
      <c r="K2718" s="31"/>
      <c r="L2718" s="31" t="str">
        <f t="shared" si="149"/>
        <v>1 per 1000 households</v>
      </c>
      <c r="M2718" s="31">
        <f t="shared" si="150"/>
        <v>1.0183341035592617</v>
      </c>
      <c r="N2718" s="31">
        <f t="shared" si="152"/>
        <v>0</v>
      </c>
    </row>
    <row r="2719" spans="1:14" x14ac:dyDescent="0.45">
      <c r="A2719" s="31" t="str">
        <f t="shared" si="151"/>
        <v>E10000006_Rate of households assessed as homeless (per 1000 households)_proportion</v>
      </c>
      <c r="B2719" s="31" t="s">
        <v>285</v>
      </c>
      <c r="C2719" s="31" t="s">
        <v>286</v>
      </c>
      <c r="D2719" s="31" t="s">
        <v>229</v>
      </c>
      <c r="E2719" s="31" t="s">
        <v>1849</v>
      </c>
      <c r="F2719" s="31" t="s">
        <v>73</v>
      </c>
      <c r="G2719" s="26" t="s">
        <v>78</v>
      </c>
      <c r="H2719" s="31" t="s">
        <v>1850</v>
      </c>
      <c r="I2719" s="31">
        <v>1.3196305034590317</v>
      </c>
      <c r="J2719" s="31">
        <f>INDEX('LA lookup'!H:H,MATCH('Known to services raw data'!B2719,'LA lookup'!G:G,0))</f>
        <v>92500</v>
      </c>
      <c r="K2719" s="31"/>
      <c r="L2719" s="31" t="str">
        <f t="shared" si="149"/>
        <v>1.3 per 1000 households</v>
      </c>
      <c r="M2719" s="31">
        <f t="shared" si="150"/>
        <v>1.3196305034590317</v>
      </c>
      <c r="N2719" s="31">
        <f t="shared" si="152"/>
        <v>0</v>
      </c>
    </row>
    <row r="2720" spans="1:14" x14ac:dyDescent="0.45">
      <c r="A2720" s="31" t="str">
        <f t="shared" si="151"/>
        <v>E10000013_Rate of households assessed as homeless (per 1000 households)_proportion</v>
      </c>
      <c r="B2720" s="31" t="s">
        <v>307</v>
      </c>
      <c r="C2720" s="31" t="s">
        <v>308</v>
      </c>
      <c r="D2720" s="31" t="s">
        <v>229</v>
      </c>
      <c r="E2720" s="31" t="s">
        <v>1849</v>
      </c>
      <c r="F2720" s="31" t="s">
        <v>73</v>
      </c>
      <c r="G2720" s="26" t="s">
        <v>78</v>
      </c>
      <c r="H2720" s="31" t="s">
        <v>1850</v>
      </c>
      <c r="I2720" s="31">
        <v>1.5950902165344176</v>
      </c>
      <c r="J2720" s="31">
        <f>INDEX('LA lookup'!H:H,MATCH('Known to services raw data'!B2720,'LA lookup'!G:G,0))</f>
        <v>128136</v>
      </c>
      <c r="K2720" s="31"/>
      <c r="L2720" s="31" t="str">
        <f t="shared" si="149"/>
        <v>1.6 per 1000 households</v>
      </c>
      <c r="M2720" s="31">
        <f t="shared" si="150"/>
        <v>1.5950902165344176</v>
      </c>
      <c r="N2720" s="31">
        <f t="shared" si="152"/>
        <v>0</v>
      </c>
    </row>
    <row r="2721" spans="1:14" x14ac:dyDescent="0.45">
      <c r="A2721" s="31" t="str">
        <f t="shared" si="151"/>
        <v>E10000015_Rate of households assessed as homeless (per 1000 households)_proportion</v>
      </c>
      <c r="B2721" s="31" t="s">
        <v>319</v>
      </c>
      <c r="C2721" s="31" t="s">
        <v>320</v>
      </c>
      <c r="D2721" s="31" t="s">
        <v>229</v>
      </c>
      <c r="E2721" s="31" t="s">
        <v>1849</v>
      </c>
      <c r="F2721" s="31" t="s">
        <v>73</v>
      </c>
      <c r="G2721" s="26" t="s">
        <v>78</v>
      </c>
      <c r="H2721" s="31" t="s">
        <v>1850</v>
      </c>
      <c r="I2721" s="31">
        <v>1.1841664693055887</v>
      </c>
      <c r="J2721" s="31">
        <f>INDEX('LA lookup'!H:H,MATCH('Known to services raw data'!B2721,'LA lookup'!G:G,0))</f>
        <v>271005</v>
      </c>
      <c r="K2721" s="31"/>
      <c r="L2721" s="31" t="str">
        <f t="shared" si="149"/>
        <v>1.2 per 1000 households</v>
      </c>
      <c r="M2721" s="31">
        <f t="shared" si="150"/>
        <v>1.1841664693055887</v>
      </c>
      <c r="N2721" s="31">
        <f t="shared" si="152"/>
        <v>0</v>
      </c>
    </row>
    <row r="2722" spans="1:14" x14ac:dyDescent="0.45">
      <c r="A2722" s="31" t="str">
        <f t="shared" si="151"/>
        <v>E06000046_Rate of households assessed as homeless (per 1000 households)_proportion</v>
      </c>
      <c r="B2722" s="31" t="s">
        <v>325</v>
      </c>
      <c r="C2722" s="31" t="s">
        <v>326</v>
      </c>
      <c r="D2722" s="31" t="s">
        <v>229</v>
      </c>
      <c r="E2722" s="31" t="s">
        <v>1849</v>
      </c>
      <c r="F2722" s="31" t="s">
        <v>73</v>
      </c>
      <c r="G2722" s="26" t="s">
        <v>78</v>
      </c>
      <c r="H2722" s="31" t="s">
        <v>1850</v>
      </c>
      <c r="I2722" s="31">
        <v>1.0098969905069684</v>
      </c>
      <c r="J2722" s="31">
        <f>INDEX('LA lookup'!H:H,MATCH('Known to services raw data'!B2722,'LA lookup'!G:G,0))</f>
        <v>24869</v>
      </c>
      <c r="K2722" s="31"/>
      <c r="L2722" s="31" t="str">
        <f t="shared" si="149"/>
        <v>1 per 1000 households</v>
      </c>
      <c r="M2722" s="31">
        <f t="shared" si="150"/>
        <v>1.0098969905069684</v>
      </c>
      <c r="N2722" s="31">
        <f t="shared" si="152"/>
        <v>0</v>
      </c>
    </row>
    <row r="2723" spans="1:14" x14ac:dyDescent="0.45">
      <c r="A2723" s="31" t="str">
        <f t="shared" si="151"/>
        <v>E10000019_Rate of households assessed as homeless (per 1000 households)_proportion</v>
      </c>
      <c r="B2723" s="31" t="s">
        <v>345</v>
      </c>
      <c r="C2723" s="31" t="s">
        <v>346</v>
      </c>
      <c r="D2723" s="31" t="s">
        <v>229</v>
      </c>
      <c r="E2723" s="31" t="s">
        <v>1849</v>
      </c>
      <c r="F2723" s="31" t="s">
        <v>73</v>
      </c>
      <c r="G2723" s="26" t="s">
        <v>78</v>
      </c>
      <c r="H2723" s="31" t="s">
        <v>1850</v>
      </c>
      <c r="I2723" s="31">
        <v>1.51516075337329</v>
      </c>
      <c r="J2723" s="31">
        <f>INDEX('LA lookup'!H:H,MATCH('Known to services raw data'!B2723,'LA lookup'!G:G,0))</f>
        <v>145641</v>
      </c>
      <c r="K2723" s="31"/>
      <c r="L2723" s="31" t="str">
        <f t="shared" si="149"/>
        <v>1.5 per 1000 households</v>
      </c>
      <c r="M2723" s="31">
        <f t="shared" si="150"/>
        <v>1.51516075337329</v>
      </c>
      <c r="N2723" s="31">
        <f t="shared" si="152"/>
        <v>0</v>
      </c>
    </row>
    <row r="2724" spans="1:14" x14ac:dyDescent="0.45">
      <c r="A2724" s="31" t="str">
        <f t="shared" si="151"/>
        <v>E10000020_Rate of households assessed as homeless (per 1000 households)_proportion</v>
      </c>
      <c r="B2724" s="31" t="s">
        <v>361</v>
      </c>
      <c r="C2724" s="31" t="s">
        <v>362</v>
      </c>
      <c r="D2724" s="31" t="s">
        <v>229</v>
      </c>
      <c r="E2724" s="31" t="s">
        <v>1849</v>
      </c>
      <c r="F2724" s="31" t="s">
        <v>73</v>
      </c>
      <c r="G2724" s="26" t="s">
        <v>78</v>
      </c>
      <c r="H2724" s="31" t="s">
        <v>1850</v>
      </c>
      <c r="I2724" s="31">
        <v>1.1715629715097187</v>
      </c>
      <c r="J2724" s="31">
        <f>INDEX('LA lookup'!H:H,MATCH('Known to services raw data'!B2724,'LA lookup'!G:G,0))</f>
        <v>170810</v>
      </c>
      <c r="K2724" s="31"/>
      <c r="L2724" s="31" t="str">
        <f t="shared" si="149"/>
        <v>1.2 per 1000 households</v>
      </c>
      <c r="M2724" s="31">
        <f t="shared" si="150"/>
        <v>1.1715629715097187</v>
      </c>
      <c r="N2724" s="31">
        <f t="shared" si="152"/>
        <v>0</v>
      </c>
    </row>
    <row r="2725" spans="1:14" x14ac:dyDescent="0.45">
      <c r="A2725" s="31" t="str">
        <f t="shared" si="151"/>
        <v>E10000021_Rate of households assessed as homeless (per 1000 households)_proportion</v>
      </c>
      <c r="B2725" s="31" t="s">
        <v>371</v>
      </c>
      <c r="C2725" s="31" t="s">
        <v>372</v>
      </c>
      <c r="D2725" s="31" t="s">
        <v>229</v>
      </c>
      <c r="E2725" s="31" t="s">
        <v>1849</v>
      </c>
      <c r="F2725" s="31" t="s">
        <v>73</v>
      </c>
      <c r="G2725" s="26" t="s">
        <v>78</v>
      </c>
      <c r="H2725" s="31" t="s">
        <v>1850</v>
      </c>
      <c r="I2725" s="31">
        <v>1.2105493466546997</v>
      </c>
      <c r="J2725" s="31">
        <f>INDEX('LA lookup'!H:H,MATCH('Known to services raw data'!B2725,'LA lookup'!G:G,0))</f>
        <v>170235</v>
      </c>
      <c r="K2725" s="31"/>
      <c r="L2725" s="31" t="str">
        <f t="shared" ref="L2725:L2788" si="153">IF(LOWER(H2725)="percentage",CONCATENATE(I2725,"%"),IF(LOWER(H2725)="proportion",CONCATENATE(ROUND(I2725,1)," per 1000 households"),IF(J2725="NA",K2725,IF(OR(ISERROR(I2725),ISBLANK(I2725),NOT(ISNUMBER(I2725))),"N/A",CONCATENATE(ROUND(I2725/J2725*1000,1)," per 1000 0-17 yr olds")))))</f>
        <v>1.2 per 1000 households</v>
      </c>
      <c r="M2725" s="31">
        <f t="shared" ref="M2725:M2788" si="154">IF(LOWER(H2725)="percentage",I2725,IF(LOWER(H2725)="proportion",I2725,IF(J2725="NA",K2725,IF(OR(ISERROR(I2725),ISBLANK(I2725),NOT(ISNUMBER(I2725))),"N/A",I2725/J2725*1000))))</f>
        <v>1.2105493466546997</v>
      </c>
      <c r="N2725" s="31">
        <f t="shared" si="152"/>
        <v>0</v>
      </c>
    </row>
    <row r="2726" spans="1:14" x14ac:dyDescent="0.45">
      <c r="A2726" s="31" t="str">
        <f t="shared" si="151"/>
        <v>E06000048_Rate of households assessed as homeless (per 1000 households)_proportion</v>
      </c>
      <c r="B2726" s="31" t="s">
        <v>484</v>
      </c>
      <c r="C2726" s="31" t="s">
        <v>705</v>
      </c>
      <c r="D2726" s="31" t="s">
        <v>229</v>
      </c>
      <c r="E2726" s="31" t="s">
        <v>1849</v>
      </c>
      <c r="F2726" s="31" t="s">
        <v>73</v>
      </c>
      <c r="G2726" s="26" t="s">
        <v>78</v>
      </c>
      <c r="H2726" s="31" t="s">
        <v>1850</v>
      </c>
      <c r="I2726" s="31">
        <v>0.64</v>
      </c>
      <c r="J2726" s="31">
        <f>INDEX('LA lookup'!H:H,MATCH('Known to services raw data'!B2726,'LA lookup'!G:G,0))</f>
        <v>59011</v>
      </c>
      <c r="K2726" s="31"/>
      <c r="L2726" s="31" t="str">
        <f t="shared" si="153"/>
        <v>0.6 per 1000 households</v>
      </c>
      <c r="M2726" s="31">
        <f t="shared" si="154"/>
        <v>0.64</v>
      </c>
      <c r="N2726" s="31">
        <f t="shared" si="152"/>
        <v>0</v>
      </c>
    </row>
    <row r="2727" spans="1:14" x14ac:dyDescent="0.45">
      <c r="A2727" s="31" t="str">
        <f t="shared" si="151"/>
        <v>E10000025_Rate of households assessed as homeless (per 1000 households)_proportion</v>
      </c>
      <c r="B2727" s="31" t="s">
        <v>377</v>
      </c>
      <c r="C2727" s="31" t="s">
        <v>378</v>
      </c>
      <c r="D2727" s="31" t="s">
        <v>229</v>
      </c>
      <c r="E2727" s="31" t="s">
        <v>1849</v>
      </c>
      <c r="F2727" s="31" t="s">
        <v>73</v>
      </c>
      <c r="G2727" s="26" t="s">
        <v>78</v>
      </c>
      <c r="H2727" s="31" t="s">
        <v>1850</v>
      </c>
      <c r="I2727" s="31">
        <v>0.45078888054094662</v>
      </c>
      <c r="J2727" s="31">
        <f>INDEX('LA lookup'!H:H,MATCH('Known to services raw data'!B2727,'LA lookup'!G:G,0))</f>
        <v>144788</v>
      </c>
      <c r="K2727" s="31"/>
      <c r="L2727" s="31" t="str">
        <f t="shared" si="153"/>
        <v>0.5 per 1000 households</v>
      </c>
      <c r="M2727" s="31">
        <f t="shared" si="154"/>
        <v>0.45078888054094662</v>
      </c>
      <c r="N2727" s="31">
        <f t="shared" si="152"/>
        <v>0</v>
      </c>
    </row>
    <row r="2728" spans="1:14" x14ac:dyDescent="0.45">
      <c r="A2728" s="31" t="str">
        <f t="shared" si="151"/>
        <v>E10000027_Rate of households assessed as homeless (per 1000 households)_proportion</v>
      </c>
      <c r="B2728" s="31" t="s">
        <v>406</v>
      </c>
      <c r="C2728" s="31" t="s">
        <v>407</v>
      </c>
      <c r="D2728" s="31" t="s">
        <v>229</v>
      </c>
      <c r="E2728" s="31" t="s">
        <v>1849</v>
      </c>
      <c r="F2728" s="31" t="s">
        <v>73</v>
      </c>
      <c r="G2728" s="26" t="s">
        <v>78</v>
      </c>
      <c r="H2728" s="31" t="s">
        <v>1850</v>
      </c>
      <c r="I2728" s="31">
        <v>1.0824197000385405</v>
      </c>
      <c r="J2728" s="31">
        <f>INDEX('LA lookup'!H:H,MATCH('Known to services raw data'!B2728,'LA lookup'!G:G,0))</f>
        <v>110700</v>
      </c>
      <c r="K2728" s="31"/>
      <c r="L2728" s="31" t="str">
        <f t="shared" si="153"/>
        <v>1.1 per 1000 households</v>
      </c>
      <c r="M2728" s="31">
        <f t="shared" si="154"/>
        <v>1.0824197000385405</v>
      </c>
      <c r="N2728" s="31">
        <f t="shared" si="152"/>
        <v>0</v>
      </c>
    </row>
    <row r="2729" spans="1:14" x14ac:dyDescent="0.45">
      <c r="A2729" s="31" t="str">
        <f t="shared" si="151"/>
        <v>E10000029_Rate of households assessed as homeless (per 1000 households)_proportion</v>
      </c>
      <c r="B2729" s="31" t="s">
        <v>426</v>
      </c>
      <c r="C2729" s="31" t="s">
        <v>427</v>
      </c>
      <c r="D2729" s="31" t="s">
        <v>229</v>
      </c>
      <c r="E2729" s="31" t="s">
        <v>1849</v>
      </c>
      <c r="F2729" s="31" t="s">
        <v>73</v>
      </c>
      <c r="G2729" s="26" t="s">
        <v>78</v>
      </c>
      <c r="H2729" s="31" t="s">
        <v>1850</v>
      </c>
      <c r="I2729" s="31">
        <v>1.272968111996889</v>
      </c>
      <c r="J2729" s="31">
        <f>INDEX('LA lookup'!H:H,MATCH('Known to services raw data'!B2729,'LA lookup'!G:G,0))</f>
        <v>152752</v>
      </c>
      <c r="K2729" s="31"/>
      <c r="L2729" s="31" t="str">
        <f t="shared" si="153"/>
        <v>1.3 per 1000 households</v>
      </c>
      <c r="M2729" s="31">
        <f t="shared" si="154"/>
        <v>1.272968111996889</v>
      </c>
      <c r="N2729" s="31">
        <f t="shared" si="152"/>
        <v>0</v>
      </c>
    </row>
    <row r="2730" spans="1:14" x14ac:dyDescent="0.45">
      <c r="A2730" s="31" t="str">
        <f t="shared" si="151"/>
        <v>E10000030_Rate of households assessed as homeless (per 1000 households)_proportion</v>
      </c>
      <c r="B2730" s="31" t="s">
        <v>430</v>
      </c>
      <c r="C2730" s="31" t="s">
        <v>431</v>
      </c>
      <c r="D2730" s="31" t="s">
        <v>229</v>
      </c>
      <c r="E2730" s="31" t="s">
        <v>1849</v>
      </c>
      <c r="F2730" s="31" t="s">
        <v>73</v>
      </c>
      <c r="G2730" s="26" t="s">
        <v>78</v>
      </c>
      <c r="H2730" s="31" t="s">
        <v>1850</v>
      </c>
      <c r="I2730" s="31">
        <v>0.68493437616512154</v>
      </c>
      <c r="J2730" s="31">
        <f>INDEX('LA lookup'!H:H,MATCH('Known to services raw data'!B2730,'LA lookup'!G:G,0))</f>
        <v>261905</v>
      </c>
      <c r="K2730" s="31"/>
      <c r="L2730" s="31" t="str">
        <f t="shared" si="153"/>
        <v>0.7 per 1000 households</v>
      </c>
      <c r="M2730" s="31">
        <f t="shared" si="154"/>
        <v>0.68493437616512154</v>
      </c>
      <c r="N2730" s="31">
        <f t="shared" si="152"/>
        <v>0</v>
      </c>
    </row>
    <row r="2731" spans="1:14" x14ac:dyDescent="0.45">
      <c r="A2731" s="31" t="str">
        <f t="shared" si="151"/>
        <v>E10000031_Rate of households assessed as homeless (per 1000 households)_proportion</v>
      </c>
      <c r="B2731" s="31" t="s">
        <v>454</v>
      </c>
      <c r="C2731" s="31" t="s">
        <v>455</v>
      </c>
      <c r="D2731" s="31" t="s">
        <v>229</v>
      </c>
      <c r="E2731" s="31" t="s">
        <v>1849</v>
      </c>
      <c r="F2731" s="31" t="s">
        <v>73</v>
      </c>
      <c r="G2731" s="26" t="s">
        <v>78</v>
      </c>
      <c r="H2731" s="31" t="s">
        <v>1850</v>
      </c>
      <c r="I2731" s="31">
        <v>1.3163559293969598</v>
      </c>
      <c r="J2731" s="31">
        <f>INDEX('LA lookup'!H:H,MATCH('Known to services raw data'!B2731,'LA lookup'!G:G,0))</f>
        <v>115928</v>
      </c>
      <c r="K2731" s="31"/>
      <c r="L2731" s="31" t="str">
        <f t="shared" si="153"/>
        <v>1.3 per 1000 households</v>
      </c>
      <c r="M2731" s="31">
        <f t="shared" si="154"/>
        <v>1.3163559293969598</v>
      </c>
      <c r="N2731" s="31">
        <f t="shared" si="152"/>
        <v>0</v>
      </c>
    </row>
    <row r="2732" spans="1:14" x14ac:dyDescent="0.45">
      <c r="A2732" s="31" t="str">
        <f t="shared" si="151"/>
        <v>E10000032_Rate of households assessed as homeless (per 1000 households)_proportion</v>
      </c>
      <c r="B2732" s="31" t="s">
        <v>458</v>
      </c>
      <c r="C2732" s="31" t="s">
        <v>459</v>
      </c>
      <c r="D2732" s="31" t="s">
        <v>229</v>
      </c>
      <c r="E2732" s="31" t="s">
        <v>1849</v>
      </c>
      <c r="F2732" s="31" t="s">
        <v>73</v>
      </c>
      <c r="G2732" s="26" t="s">
        <v>78</v>
      </c>
      <c r="H2732" s="31" t="s">
        <v>1850</v>
      </c>
      <c r="I2732" s="31">
        <v>1.0110353432142321</v>
      </c>
      <c r="J2732" s="31">
        <f>INDEX('LA lookup'!H:H,MATCH('Known to services raw data'!B2732,'LA lookup'!G:G,0))</f>
        <v>174672</v>
      </c>
      <c r="K2732" s="31"/>
      <c r="L2732" s="31" t="str">
        <f t="shared" si="153"/>
        <v>1 per 1000 households</v>
      </c>
      <c r="M2732" s="31">
        <f t="shared" si="154"/>
        <v>1.0110353432142321</v>
      </c>
      <c r="N2732" s="31">
        <f t="shared" si="152"/>
        <v>0</v>
      </c>
    </row>
    <row r="2733" spans="1:14" x14ac:dyDescent="0.45">
      <c r="A2733" s="31" t="str">
        <f t="shared" si="151"/>
        <v>E09000001_Number of children receiving treatment for substance misuse_Number</v>
      </c>
      <c r="B2733" s="31" t="s">
        <v>582</v>
      </c>
      <c r="C2733" s="31" t="s">
        <v>583</v>
      </c>
      <c r="D2733" s="31" t="s">
        <v>474</v>
      </c>
      <c r="E2733" s="31" t="s">
        <v>475</v>
      </c>
      <c r="F2733" s="31" t="s">
        <v>96</v>
      </c>
      <c r="G2733" s="26" t="s">
        <v>97</v>
      </c>
      <c r="H2733" s="31" t="s">
        <v>743</v>
      </c>
      <c r="I2733" s="31" t="s">
        <v>1280</v>
      </c>
      <c r="J2733" s="31">
        <f>INDEX('LA lookup'!H:H,MATCH('Known to services raw data'!B2733,'LA lookup'!G:G,0))</f>
        <v>1453</v>
      </c>
      <c r="K2733" s="31"/>
      <c r="L2733" s="31" t="str">
        <f t="shared" si="153"/>
        <v>N/A</v>
      </c>
      <c r="M2733" s="31" t="str">
        <f t="shared" si="154"/>
        <v>N/A</v>
      </c>
      <c r="N2733" s="31">
        <f t="shared" si="152"/>
        <v>1</v>
      </c>
    </row>
    <row r="2734" spans="1:14" x14ac:dyDescent="0.45">
      <c r="A2734" s="31" t="str">
        <f t="shared" si="151"/>
        <v>E06000038_Number of children receiving treatment for substance misuse_Number</v>
      </c>
      <c r="B2734" s="31" t="s">
        <v>557</v>
      </c>
      <c r="C2734" s="31" t="s">
        <v>726</v>
      </c>
      <c r="D2734" s="31" t="s">
        <v>474</v>
      </c>
      <c r="E2734" s="31" t="s">
        <v>475</v>
      </c>
      <c r="F2734" s="31" t="s">
        <v>96</v>
      </c>
      <c r="G2734" s="26" t="s">
        <v>97</v>
      </c>
      <c r="H2734" s="31" t="s">
        <v>743</v>
      </c>
      <c r="I2734" s="31">
        <v>12</v>
      </c>
      <c r="J2734" s="31">
        <f>INDEX('LA lookup'!H:H,MATCH('Known to services raw data'!B2734,'LA lookup'!G:G,0))</f>
        <v>37080</v>
      </c>
      <c r="K2734" s="31"/>
      <c r="L2734" s="31" t="str">
        <f t="shared" si="153"/>
        <v>0.3 per 1000 0-17 yr olds</v>
      </c>
      <c r="M2734" s="31">
        <f t="shared" si="154"/>
        <v>0.32362459546925565</v>
      </c>
      <c r="N2734" s="31">
        <f t="shared" si="152"/>
        <v>0</v>
      </c>
    </row>
    <row r="2735" spans="1:14" x14ac:dyDescent="0.45">
      <c r="A2735" s="31" t="str">
        <f t="shared" si="151"/>
        <v>E09000013_Number of children receiving treatment for substance misuse_Number</v>
      </c>
      <c r="B2735" s="31" t="s">
        <v>491</v>
      </c>
      <c r="C2735" s="31" t="s">
        <v>723</v>
      </c>
      <c r="D2735" s="31" t="s">
        <v>474</v>
      </c>
      <c r="E2735" s="31" t="s">
        <v>475</v>
      </c>
      <c r="F2735" s="31" t="s">
        <v>96</v>
      </c>
      <c r="G2735" s="26" t="s">
        <v>97</v>
      </c>
      <c r="H2735" s="31" t="s">
        <v>743</v>
      </c>
      <c r="I2735" s="31">
        <v>13</v>
      </c>
      <c r="J2735" s="31">
        <f>INDEX('LA lookup'!H:H,MATCH('Known to services raw data'!B2735,'LA lookup'!G:G,0))</f>
        <v>36898</v>
      </c>
      <c r="K2735" s="31"/>
      <c r="L2735" s="31" t="str">
        <f t="shared" si="153"/>
        <v>0.4 per 1000 0-17 yr olds</v>
      </c>
      <c r="M2735" s="31">
        <f t="shared" si="154"/>
        <v>0.35232261911214696</v>
      </c>
      <c r="N2735" s="31">
        <f t="shared" si="152"/>
        <v>0</v>
      </c>
    </row>
    <row r="2736" spans="1:14" x14ac:dyDescent="0.45">
      <c r="A2736" s="31" t="str">
        <f t="shared" si="151"/>
        <v>E09000021_Number of children receiving treatment for substance misuse_Number</v>
      </c>
      <c r="B2736" s="31" t="s">
        <v>520</v>
      </c>
      <c r="C2736" s="31" t="s">
        <v>521</v>
      </c>
      <c r="D2736" s="31" t="s">
        <v>474</v>
      </c>
      <c r="E2736" s="31" t="s">
        <v>475</v>
      </c>
      <c r="F2736" s="31" t="s">
        <v>96</v>
      </c>
      <c r="G2736" s="26" t="s">
        <v>97</v>
      </c>
      <c r="H2736" s="31" t="s">
        <v>743</v>
      </c>
      <c r="I2736" s="31">
        <v>7</v>
      </c>
      <c r="J2736" s="31">
        <f>INDEX('LA lookup'!H:H,MATCH('Known to services raw data'!B2736,'LA lookup'!G:G,0))</f>
        <v>38977</v>
      </c>
      <c r="K2736" s="31"/>
      <c r="L2736" s="31" t="str">
        <f t="shared" si="153"/>
        <v>0.2 per 1000 0-17 yr olds</v>
      </c>
      <c r="M2736" s="31">
        <f t="shared" si="154"/>
        <v>0.17959309336275239</v>
      </c>
      <c r="N2736" s="31">
        <f t="shared" si="152"/>
        <v>0</v>
      </c>
    </row>
    <row r="2737" spans="1:14" x14ac:dyDescent="0.45">
      <c r="A2737" s="31" t="str">
        <f t="shared" si="151"/>
        <v>E06000041_Number of children receiving treatment for substance misuse_Number</v>
      </c>
      <c r="B2737" s="31" t="s">
        <v>466</v>
      </c>
      <c r="C2737" s="31" t="s">
        <v>467</v>
      </c>
      <c r="D2737" s="31" t="s">
        <v>474</v>
      </c>
      <c r="E2737" s="31" t="s">
        <v>475</v>
      </c>
      <c r="F2737" s="31" t="s">
        <v>96</v>
      </c>
      <c r="G2737" s="26" t="s">
        <v>97</v>
      </c>
      <c r="H2737" s="31" t="s">
        <v>743</v>
      </c>
      <c r="I2737" s="31">
        <v>17</v>
      </c>
      <c r="J2737" s="31">
        <f>INDEX('LA lookup'!H:H,MATCH('Known to services raw data'!B2737,'LA lookup'!G:G,0))</f>
        <v>39532</v>
      </c>
      <c r="K2737" s="31"/>
      <c r="L2737" s="31" t="str">
        <f t="shared" si="153"/>
        <v>0.4 per 1000 0-17 yr olds</v>
      </c>
      <c r="M2737" s="31">
        <f t="shared" si="154"/>
        <v>0.43003136699382777</v>
      </c>
      <c r="N2737" s="31">
        <f t="shared" si="152"/>
        <v>0</v>
      </c>
    </row>
    <row r="2738" spans="1:14" x14ac:dyDescent="0.45">
      <c r="A2738" s="31" t="str">
        <f t="shared" si="151"/>
        <v>E06000039_Number of children receiving treatment for substance misuse_Number</v>
      </c>
      <c r="B2738" s="31" t="s">
        <v>404</v>
      </c>
      <c r="C2738" s="31" t="s">
        <v>405</v>
      </c>
      <c r="D2738" s="31" t="s">
        <v>474</v>
      </c>
      <c r="E2738" s="31" t="s">
        <v>475</v>
      </c>
      <c r="F2738" s="31" t="s">
        <v>96</v>
      </c>
      <c r="G2738" s="26" t="s">
        <v>97</v>
      </c>
      <c r="H2738" s="31" t="s">
        <v>743</v>
      </c>
      <c r="I2738" s="31">
        <v>14</v>
      </c>
      <c r="J2738" s="31">
        <f>INDEX('LA lookup'!H:H,MATCH('Known to services raw data'!B2738,'LA lookup'!G:G,0))</f>
        <v>42699</v>
      </c>
      <c r="K2738" s="31"/>
      <c r="L2738" s="31" t="str">
        <f t="shared" si="153"/>
        <v>0.3 per 1000 0-17 yr olds</v>
      </c>
      <c r="M2738" s="31">
        <f t="shared" si="154"/>
        <v>0.32787653106630132</v>
      </c>
      <c r="N2738" s="31">
        <f t="shared" si="152"/>
        <v>0</v>
      </c>
    </row>
    <row r="2739" spans="1:14" x14ac:dyDescent="0.45">
      <c r="A2739" s="31" t="str">
        <f t="shared" si="151"/>
        <v>E08000029_Number of children receiving treatment for substance misuse_Number</v>
      </c>
      <c r="B2739" s="31" t="s">
        <v>516</v>
      </c>
      <c r="C2739" s="31" t="s">
        <v>517</v>
      </c>
      <c r="D2739" s="31" t="s">
        <v>474</v>
      </c>
      <c r="E2739" s="31" t="s">
        <v>475</v>
      </c>
      <c r="F2739" s="31" t="s">
        <v>96</v>
      </c>
      <c r="G2739" s="26" t="s">
        <v>97</v>
      </c>
      <c r="H2739" s="31" t="s">
        <v>743</v>
      </c>
      <c r="I2739" s="31">
        <v>21</v>
      </c>
      <c r="J2739" s="31">
        <f>INDEX('LA lookup'!H:H,MATCH('Known to services raw data'!B2739,'LA lookup'!G:G,0))</f>
        <v>46946</v>
      </c>
      <c r="K2739" s="31"/>
      <c r="L2739" s="31" t="str">
        <f t="shared" si="153"/>
        <v>0.4 per 1000 0-17 yr olds</v>
      </c>
      <c r="M2739" s="31">
        <f t="shared" si="154"/>
        <v>0.44732245558727046</v>
      </c>
      <c r="N2739" s="31">
        <f t="shared" si="152"/>
        <v>0</v>
      </c>
    </row>
    <row r="2740" spans="1:14" x14ac:dyDescent="0.45">
      <c r="A2740" s="31" t="str">
        <f t="shared" si="151"/>
        <v>E09000020_Number of children receiving treatment for substance misuse_Number</v>
      </c>
      <c r="B2740" s="31" t="s">
        <v>479</v>
      </c>
      <c r="C2740" s="31" t="s">
        <v>674</v>
      </c>
      <c r="D2740" s="31" t="s">
        <v>474</v>
      </c>
      <c r="E2740" s="31" t="s">
        <v>475</v>
      </c>
      <c r="F2740" s="31" t="s">
        <v>96</v>
      </c>
      <c r="G2740" s="26" t="s">
        <v>97</v>
      </c>
      <c r="H2740" s="31" t="s">
        <v>743</v>
      </c>
      <c r="I2740" s="31">
        <v>56</v>
      </c>
      <c r="J2740" s="31">
        <f>INDEX('LA lookup'!H:H,MATCH('Known to services raw data'!B2740,'LA lookup'!G:G,0))</f>
        <v>28678</v>
      </c>
      <c r="K2740" s="31"/>
      <c r="L2740" s="31" t="str">
        <f t="shared" si="153"/>
        <v>2 per 1000 0-17 yr olds</v>
      </c>
      <c r="M2740" s="31">
        <f t="shared" si="154"/>
        <v>1.9527163679475557</v>
      </c>
      <c r="N2740" s="31">
        <f t="shared" si="152"/>
        <v>0</v>
      </c>
    </row>
    <row r="2741" spans="1:14" x14ac:dyDescent="0.45">
      <c r="A2741" s="31" t="str">
        <f t="shared" si="151"/>
        <v>E09000019_Number of children receiving treatment for substance misuse_Number</v>
      </c>
      <c r="B2741" s="31" t="s">
        <v>500</v>
      </c>
      <c r="C2741" s="31" t="s">
        <v>501</v>
      </c>
      <c r="D2741" s="31" t="s">
        <v>474</v>
      </c>
      <c r="E2741" s="31" t="s">
        <v>475</v>
      </c>
      <c r="F2741" s="31" t="s">
        <v>96</v>
      </c>
      <c r="G2741" s="26" t="s">
        <v>97</v>
      </c>
      <c r="H2741" s="31" t="s">
        <v>743</v>
      </c>
      <c r="I2741" s="31">
        <v>49</v>
      </c>
      <c r="J2741" s="31">
        <f>INDEX('LA lookup'!H:H,MATCH('Known to services raw data'!B2741,'LA lookup'!G:G,0))</f>
        <v>42098</v>
      </c>
      <c r="K2741" s="31"/>
      <c r="L2741" s="31" t="str">
        <f t="shared" si="153"/>
        <v>1.2 per 1000 0-17 yr olds</v>
      </c>
      <c r="M2741" s="31">
        <f t="shared" si="154"/>
        <v>1.1639507815098105</v>
      </c>
      <c r="N2741" s="31">
        <f t="shared" si="152"/>
        <v>0</v>
      </c>
    </row>
    <row r="2742" spans="1:14" x14ac:dyDescent="0.45">
      <c r="A2742" s="31" t="str">
        <f t="shared" si="151"/>
        <v>E06000049_Number of children receiving treatment for substance misuse_Number</v>
      </c>
      <c r="B2742" s="31" t="s">
        <v>541</v>
      </c>
      <c r="C2742" s="31" t="s">
        <v>718</v>
      </c>
      <c r="D2742" s="31" t="s">
        <v>474</v>
      </c>
      <c r="E2742" s="31" t="s">
        <v>475</v>
      </c>
      <c r="F2742" s="31" t="s">
        <v>96</v>
      </c>
      <c r="G2742" s="26" t="s">
        <v>97</v>
      </c>
      <c r="H2742" s="31" t="s">
        <v>743</v>
      </c>
      <c r="I2742" s="31">
        <v>13</v>
      </c>
      <c r="J2742" s="31">
        <f>INDEX('LA lookup'!H:H,MATCH('Known to services raw data'!B2742,'LA lookup'!G:G,0))</f>
        <v>76523</v>
      </c>
      <c r="K2742" s="31"/>
      <c r="L2742" s="31" t="str">
        <f t="shared" si="153"/>
        <v>0.2 per 1000 0-17 yr olds</v>
      </c>
      <c r="M2742" s="31">
        <f t="shared" si="154"/>
        <v>0.16988356441854083</v>
      </c>
      <c r="N2742" s="31">
        <f t="shared" si="152"/>
        <v>0</v>
      </c>
    </row>
    <row r="2743" spans="1:14" x14ac:dyDescent="0.45">
      <c r="A2743" s="31" t="str">
        <f t="shared" si="151"/>
        <v>E06000050_Number of children receiving treatment for substance misuse_Number</v>
      </c>
      <c r="B2743" s="31" t="s">
        <v>281</v>
      </c>
      <c r="C2743" s="31" t="s">
        <v>282</v>
      </c>
      <c r="D2743" s="31" t="s">
        <v>474</v>
      </c>
      <c r="E2743" s="31" t="s">
        <v>475</v>
      </c>
      <c r="F2743" s="31" t="s">
        <v>96</v>
      </c>
      <c r="G2743" s="26" t="s">
        <v>97</v>
      </c>
      <c r="H2743" s="31" t="s">
        <v>743</v>
      </c>
      <c r="I2743" s="31">
        <v>49</v>
      </c>
      <c r="J2743" s="31">
        <f>INDEX('LA lookup'!H:H,MATCH('Known to services raw data'!B2743,'LA lookup'!G:G,0))</f>
        <v>68054</v>
      </c>
      <c r="K2743" s="31"/>
      <c r="L2743" s="31" t="str">
        <f t="shared" si="153"/>
        <v>0.7 per 1000 0-17 yr olds</v>
      </c>
      <c r="M2743" s="31">
        <f t="shared" si="154"/>
        <v>0.72001645751902899</v>
      </c>
      <c r="N2743" s="31">
        <f t="shared" si="152"/>
        <v>0</v>
      </c>
    </row>
    <row r="2744" spans="1:14" x14ac:dyDescent="0.45">
      <c r="A2744" s="31" t="str">
        <f t="shared" si="151"/>
        <v>E06000046_Number of children receiving treatment for substance misuse_Number</v>
      </c>
      <c r="B2744" s="31" t="s">
        <v>325</v>
      </c>
      <c r="C2744" s="31" t="s">
        <v>326</v>
      </c>
      <c r="D2744" s="31" t="s">
        <v>474</v>
      </c>
      <c r="E2744" s="31" t="s">
        <v>475</v>
      </c>
      <c r="F2744" s="31" t="s">
        <v>96</v>
      </c>
      <c r="G2744" s="26" t="s">
        <v>97</v>
      </c>
      <c r="H2744" s="31" t="s">
        <v>743</v>
      </c>
      <c r="I2744" s="31">
        <v>49</v>
      </c>
      <c r="J2744" s="31">
        <f>INDEX('LA lookup'!H:H,MATCH('Known to services raw data'!B2744,'LA lookup'!G:G,0))</f>
        <v>24869</v>
      </c>
      <c r="K2744" s="31"/>
      <c r="L2744" s="31" t="str">
        <f t="shared" si="153"/>
        <v>2 per 1000 0-17 yr olds</v>
      </c>
      <c r="M2744" s="31">
        <f t="shared" si="154"/>
        <v>1.9703245003820018</v>
      </c>
      <c r="N2744" s="31">
        <f t="shared" si="152"/>
        <v>0</v>
      </c>
    </row>
    <row r="2745" spans="1:14" x14ac:dyDescent="0.45">
      <c r="A2745" s="31" t="str">
        <f t="shared" si="151"/>
        <v>E06000015_Number of children receiving treatment for substance misuse_Number</v>
      </c>
      <c r="B2745" s="31" t="s">
        <v>289</v>
      </c>
      <c r="C2745" s="31" t="s">
        <v>290</v>
      </c>
      <c r="D2745" s="31" t="s">
        <v>474</v>
      </c>
      <c r="E2745" s="31" t="s">
        <v>475</v>
      </c>
      <c r="F2745" s="31" t="s">
        <v>96</v>
      </c>
      <c r="G2745" s="26" t="s">
        <v>97</v>
      </c>
      <c r="H2745" s="31" t="s">
        <v>743</v>
      </c>
      <c r="I2745" s="31">
        <v>40</v>
      </c>
      <c r="J2745" s="31">
        <f>INDEX('LA lookup'!H:H,MATCH('Known to services raw data'!B2745,'LA lookup'!G:G,0))</f>
        <v>59899</v>
      </c>
      <c r="K2745" s="31"/>
      <c r="L2745" s="31" t="str">
        <f t="shared" si="153"/>
        <v>0.7 per 1000 0-17 yr olds</v>
      </c>
      <c r="M2745" s="31">
        <f t="shared" si="154"/>
        <v>0.66779078114826618</v>
      </c>
      <c r="N2745" s="31">
        <f t="shared" si="152"/>
        <v>0</v>
      </c>
    </row>
    <row r="2746" spans="1:14" x14ac:dyDescent="0.45">
      <c r="A2746" s="31" t="str">
        <f t="shared" si="151"/>
        <v>E09000029_Number of children receiving treatment for substance misuse_Number</v>
      </c>
      <c r="B2746" s="31" t="s">
        <v>432</v>
      </c>
      <c r="C2746" s="31" t="s">
        <v>433</v>
      </c>
      <c r="D2746" s="31" t="s">
        <v>474</v>
      </c>
      <c r="E2746" s="31" t="s">
        <v>475</v>
      </c>
      <c r="F2746" s="31" t="s">
        <v>96</v>
      </c>
      <c r="G2746" s="26" t="s">
        <v>97</v>
      </c>
      <c r="H2746" s="31" t="s">
        <v>743</v>
      </c>
      <c r="I2746" s="31">
        <v>41</v>
      </c>
      <c r="J2746" s="31">
        <f>INDEX('LA lookup'!H:H,MATCH('Known to services raw data'!B2746,'LA lookup'!G:G,0))</f>
        <v>47941</v>
      </c>
      <c r="K2746" s="31"/>
      <c r="L2746" s="31" t="str">
        <f t="shared" si="153"/>
        <v>0.9 per 1000 0-17 yr olds</v>
      </c>
      <c r="M2746" s="31">
        <f t="shared" si="154"/>
        <v>0.85521787196762689</v>
      </c>
      <c r="N2746" s="31">
        <f t="shared" si="152"/>
        <v>0</v>
      </c>
    </row>
    <row r="2747" spans="1:14" x14ac:dyDescent="0.45">
      <c r="A2747" s="31" t="str">
        <f t="shared" si="151"/>
        <v>E09000027_Number of children receiving treatment for substance misuse_Number</v>
      </c>
      <c r="B2747" s="31" t="s">
        <v>389</v>
      </c>
      <c r="C2747" s="31" t="s">
        <v>390</v>
      </c>
      <c r="D2747" s="31" t="s">
        <v>474</v>
      </c>
      <c r="E2747" s="31" t="s">
        <v>475</v>
      </c>
      <c r="F2747" s="31" t="s">
        <v>96</v>
      </c>
      <c r="G2747" s="26" t="s">
        <v>97</v>
      </c>
      <c r="H2747" s="31" t="s">
        <v>743</v>
      </c>
      <c r="I2747" s="31">
        <v>25</v>
      </c>
      <c r="J2747" s="31">
        <f>INDEX('LA lookup'!H:H,MATCH('Known to services raw data'!B2747,'LA lookup'!G:G,0))</f>
        <v>45525</v>
      </c>
      <c r="K2747" s="31"/>
      <c r="L2747" s="31" t="str">
        <f t="shared" si="153"/>
        <v>0.5 per 1000 0-17 yr olds</v>
      </c>
      <c r="M2747" s="31">
        <f t="shared" si="154"/>
        <v>0.54914881933003845</v>
      </c>
      <c r="N2747" s="31">
        <f t="shared" si="152"/>
        <v>0</v>
      </c>
    </row>
    <row r="2748" spans="1:14" x14ac:dyDescent="0.45">
      <c r="A2748" s="31" t="str">
        <f t="shared" si="151"/>
        <v>E09000012_Number of children receiving treatment for substance misuse_Number</v>
      </c>
      <c r="B2748" s="31" t="s">
        <v>498</v>
      </c>
      <c r="C2748" s="31" t="s">
        <v>499</v>
      </c>
      <c r="D2748" s="31" t="s">
        <v>474</v>
      </c>
      <c r="E2748" s="31" t="s">
        <v>475</v>
      </c>
      <c r="F2748" s="31" t="s">
        <v>96</v>
      </c>
      <c r="G2748" s="26" t="s">
        <v>97</v>
      </c>
      <c r="H2748" s="31" t="s">
        <v>743</v>
      </c>
      <c r="I2748" s="31">
        <v>110</v>
      </c>
      <c r="J2748" s="31">
        <f>INDEX('LA lookup'!H:H,MATCH('Known to services raw data'!B2748,'LA lookup'!G:G,0))</f>
        <v>63655</v>
      </c>
      <c r="K2748" s="31"/>
      <c r="L2748" s="31" t="str">
        <f t="shared" si="153"/>
        <v>1.7 per 1000 0-17 yr olds</v>
      </c>
      <c r="M2748" s="31">
        <f t="shared" si="154"/>
        <v>1.7280653522896865</v>
      </c>
      <c r="N2748" s="31">
        <f t="shared" si="152"/>
        <v>0</v>
      </c>
    </row>
    <row r="2749" spans="1:14" x14ac:dyDescent="0.45">
      <c r="A2749" s="31" t="str">
        <f t="shared" si="151"/>
        <v>E09000018_Number of children receiving treatment for substance misuse_Number</v>
      </c>
      <c r="B2749" s="31" t="s">
        <v>323</v>
      </c>
      <c r="C2749" s="31" t="s">
        <v>324</v>
      </c>
      <c r="D2749" s="31" t="s">
        <v>474</v>
      </c>
      <c r="E2749" s="31" t="s">
        <v>475</v>
      </c>
      <c r="F2749" s="31" t="s">
        <v>96</v>
      </c>
      <c r="G2749" s="26" t="s">
        <v>97</v>
      </c>
      <c r="H2749" s="31" t="s">
        <v>743</v>
      </c>
      <c r="I2749" s="31">
        <v>185</v>
      </c>
      <c r="J2749" s="31">
        <f>INDEX('LA lookup'!H:H,MATCH('Known to services raw data'!B2749,'LA lookup'!G:G,0))</f>
        <v>64898</v>
      </c>
      <c r="K2749" s="31"/>
      <c r="L2749" s="31" t="str">
        <f t="shared" si="153"/>
        <v>2.9 per 1000 0-17 yr olds</v>
      </c>
      <c r="M2749" s="31">
        <f t="shared" si="154"/>
        <v>2.8506271379703536</v>
      </c>
      <c r="N2749" s="31">
        <f t="shared" si="152"/>
        <v>0</v>
      </c>
    </row>
    <row r="2750" spans="1:14" x14ac:dyDescent="0.45">
      <c r="A2750" s="31" t="str">
        <f t="shared" si="151"/>
        <v>E06000055_Number of children receiving treatment for substance misuse_Number</v>
      </c>
      <c r="B2750" s="31" t="s">
        <v>240</v>
      </c>
      <c r="C2750" s="31" t="s">
        <v>241</v>
      </c>
      <c r="D2750" s="31" t="s">
        <v>474</v>
      </c>
      <c r="E2750" s="31" t="s">
        <v>475</v>
      </c>
      <c r="F2750" s="31" t="s">
        <v>96</v>
      </c>
      <c r="G2750" s="26" t="s">
        <v>97</v>
      </c>
      <c r="H2750" s="31" t="s">
        <v>743</v>
      </c>
      <c r="I2750" s="31">
        <v>31</v>
      </c>
      <c r="J2750" s="31">
        <f>INDEX('LA lookup'!H:H,MATCH('Known to services raw data'!B2750,'LA lookup'!G:G,0))</f>
        <v>40088</v>
      </c>
      <c r="K2750" s="31"/>
      <c r="L2750" s="31" t="str">
        <f t="shared" si="153"/>
        <v>0.8 per 1000 0-17 yr olds</v>
      </c>
      <c r="M2750" s="31">
        <f t="shared" si="154"/>
        <v>0.77329874276591504</v>
      </c>
      <c r="N2750" s="31">
        <f t="shared" si="152"/>
        <v>0</v>
      </c>
    </row>
    <row r="2751" spans="1:14" x14ac:dyDescent="0.45">
      <c r="A2751" s="31" t="str">
        <f t="shared" si="151"/>
        <v>E09000016_Number of children receiving treatment for substance misuse_Number</v>
      </c>
      <c r="B2751" s="31" t="s">
        <v>315</v>
      </c>
      <c r="C2751" s="31" t="s">
        <v>316</v>
      </c>
      <c r="D2751" s="31" t="s">
        <v>474</v>
      </c>
      <c r="E2751" s="31" t="s">
        <v>475</v>
      </c>
      <c r="F2751" s="31" t="s">
        <v>96</v>
      </c>
      <c r="G2751" s="26" t="s">
        <v>97</v>
      </c>
      <c r="H2751" s="31" t="s">
        <v>743</v>
      </c>
      <c r="I2751" s="31">
        <v>26</v>
      </c>
      <c r="J2751" s="31">
        <f>INDEX('LA lookup'!H:H,MATCH('Known to services raw data'!B2751,'LA lookup'!G:G,0))</f>
        <v>57541</v>
      </c>
      <c r="K2751" s="31"/>
      <c r="L2751" s="31" t="str">
        <f t="shared" si="153"/>
        <v>0.5 per 1000 0-17 yr olds</v>
      </c>
      <c r="M2751" s="31">
        <f t="shared" si="154"/>
        <v>0.45185172311916721</v>
      </c>
      <c r="N2751" s="31">
        <f t="shared" si="152"/>
        <v>0</v>
      </c>
    </row>
    <row r="2752" spans="1:14" x14ac:dyDescent="0.45">
      <c r="A2752" s="31" t="str">
        <f t="shared" si="151"/>
        <v>E06000008_Number of children receiving treatment for substance misuse_Number</v>
      </c>
      <c r="B2752" s="31" t="s">
        <v>247</v>
      </c>
      <c r="C2752" s="31" t="s">
        <v>248</v>
      </c>
      <c r="D2752" s="31" t="s">
        <v>474</v>
      </c>
      <c r="E2752" s="31" t="s">
        <v>475</v>
      </c>
      <c r="F2752" s="31" t="s">
        <v>96</v>
      </c>
      <c r="G2752" s="26" t="s">
        <v>97</v>
      </c>
      <c r="H2752" s="31" t="s">
        <v>743</v>
      </c>
      <c r="I2752" s="31">
        <v>85</v>
      </c>
      <c r="J2752" s="31">
        <f>INDEX('LA lookup'!H:H,MATCH('Known to services raw data'!B2752,'LA lookup'!G:G,0))</f>
        <v>38481</v>
      </c>
      <c r="K2752" s="31"/>
      <c r="L2752" s="31" t="str">
        <f t="shared" si="153"/>
        <v>2.2 per 1000 0-17 yr olds</v>
      </c>
      <c r="M2752" s="31">
        <f t="shared" si="154"/>
        <v>2.2088823055533902</v>
      </c>
      <c r="N2752" s="31">
        <f t="shared" si="152"/>
        <v>0</v>
      </c>
    </row>
    <row r="2753" spans="1:14" x14ac:dyDescent="0.45">
      <c r="A2753" s="31" t="str">
        <f t="shared" si="151"/>
        <v>E10000034_Number of children receiving treatment for substance misuse_Number</v>
      </c>
      <c r="B2753" s="31" t="s">
        <v>470</v>
      </c>
      <c r="C2753" s="31" t="s">
        <v>471</v>
      </c>
      <c r="D2753" s="31" t="s">
        <v>474</v>
      </c>
      <c r="E2753" s="31" t="s">
        <v>475</v>
      </c>
      <c r="F2753" s="31" t="s">
        <v>96</v>
      </c>
      <c r="G2753" s="26" t="s">
        <v>97</v>
      </c>
      <c r="H2753" s="31" t="s">
        <v>743</v>
      </c>
      <c r="I2753" s="31">
        <v>81</v>
      </c>
      <c r="J2753" s="31">
        <f>INDEX('LA lookup'!H:H,MATCH('Known to services raw data'!B2753,'LA lookup'!G:G,0))</f>
        <v>117783</v>
      </c>
      <c r="K2753" s="31"/>
      <c r="L2753" s="31" t="str">
        <f t="shared" si="153"/>
        <v>0.7 per 1000 0-17 yr olds</v>
      </c>
      <c r="M2753" s="31">
        <f t="shared" si="154"/>
        <v>0.68770535646060982</v>
      </c>
      <c r="N2753" s="31">
        <f t="shared" si="152"/>
        <v>0</v>
      </c>
    </row>
    <row r="2754" spans="1:14" x14ac:dyDescent="0.45">
      <c r="A2754" s="31" t="str">
        <f t="shared" si="151"/>
        <v>E10000025_Number of children receiving treatment for substance misuse_Number</v>
      </c>
      <c r="B2754" s="31" t="s">
        <v>377</v>
      </c>
      <c r="C2754" s="31" t="s">
        <v>378</v>
      </c>
      <c r="D2754" s="31" t="s">
        <v>474</v>
      </c>
      <c r="E2754" s="31" t="s">
        <v>475</v>
      </c>
      <c r="F2754" s="31" t="s">
        <v>96</v>
      </c>
      <c r="G2754" s="26" t="s">
        <v>97</v>
      </c>
      <c r="H2754" s="31" t="s">
        <v>743</v>
      </c>
      <c r="I2754" s="31">
        <v>185</v>
      </c>
      <c r="J2754" s="31">
        <f>INDEX('LA lookup'!H:H,MATCH('Known to services raw data'!B2754,'LA lookup'!G:G,0))</f>
        <v>144788</v>
      </c>
      <c r="K2754" s="31"/>
      <c r="L2754" s="31" t="str">
        <f t="shared" si="153"/>
        <v>1.3 per 1000 0-17 yr olds</v>
      </c>
      <c r="M2754" s="31">
        <f t="shared" si="154"/>
        <v>1.2777301986352461</v>
      </c>
      <c r="N2754" s="31">
        <f t="shared" si="152"/>
        <v>0</v>
      </c>
    </row>
    <row r="2755" spans="1:14" x14ac:dyDescent="0.45">
      <c r="A2755" s="31" t="str">
        <f t="shared" si="151"/>
        <v>E06000030_Number of children receiving treatment for substance misuse_Number</v>
      </c>
      <c r="B2755" s="31" t="s">
        <v>434</v>
      </c>
      <c r="C2755" s="31" t="s">
        <v>435</v>
      </c>
      <c r="D2755" s="31" t="s">
        <v>474</v>
      </c>
      <c r="E2755" s="31" t="s">
        <v>475</v>
      </c>
      <c r="F2755" s="31" t="s">
        <v>96</v>
      </c>
      <c r="G2755" s="26" t="s">
        <v>97</v>
      </c>
      <c r="H2755" s="31" t="s">
        <v>743</v>
      </c>
      <c r="I2755" s="31">
        <v>90</v>
      </c>
      <c r="J2755" s="31">
        <f>INDEX('LA lookup'!H:H,MATCH('Known to services raw data'!B2755,'LA lookup'!G:G,0))</f>
        <v>50239</v>
      </c>
      <c r="K2755" s="31"/>
      <c r="L2755" s="31" t="str">
        <f t="shared" si="153"/>
        <v>1.8 per 1000 0-17 yr olds</v>
      </c>
      <c r="M2755" s="31">
        <f t="shared" si="154"/>
        <v>1.7914369314675849</v>
      </c>
      <c r="N2755" s="31">
        <f t="shared" si="152"/>
        <v>0</v>
      </c>
    </row>
    <row r="2756" spans="1:14" x14ac:dyDescent="0.45">
      <c r="A2756" s="31" t="str">
        <f t="shared" si="151"/>
        <v>E08000018_Number of children receiving treatment for substance misuse_Number</v>
      </c>
      <c r="B2756" s="31" t="s">
        <v>393</v>
      </c>
      <c r="C2756" s="31" t="s">
        <v>394</v>
      </c>
      <c r="D2756" s="31" t="s">
        <v>474</v>
      </c>
      <c r="E2756" s="31" t="s">
        <v>475</v>
      </c>
      <c r="F2756" s="31" t="s">
        <v>96</v>
      </c>
      <c r="G2756" s="26" t="s">
        <v>97</v>
      </c>
      <c r="H2756" s="31" t="s">
        <v>743</v>
      </c>
      <c r="I2756" s="31">
        <v>46</v>
      </c>
      <c r="J2756" s="31">
        <f>INDEX('LA lookup'!H:H,MATCH('Known to services raw data'!B2756,'LA lookup'!G:G,0))</f>
        <v>57196</v>
      </c>
      <c r="K2756" s="31"/>
      <c r="L2756" s="31" t="str">
        <f t="shared" si="153"/>
        <v>0.8 per 1000 0-17 yr olds</v>
      </c>
      <c r="M2756" s="31">
        <f t="shared" si="154"/>
        <v>0.80425204559759422</v>
      </c>
      <c r="N2756" s="31">
        <f t="shared" si="152"/>
        <v>0</v>
      </c>
    </row>
    <row r="2757" spans="1:14" x14ac:dyDescent="0.45">
      <c r="A2757" s="31" t="str">
        <f t="shared" si="151"/>
        <v>E06000032_Number of children receiving treatment for substance misuse_Number</v>
      </c>
      <c r="B2757" s="31" t="s">
        <v>564</v>
      </c>
      <c r="C2757" s="31" t="s">
        <v>724</v>
      </c>
      <c r="D2757" s="31" t="s">
        <v>474</v>
      </c>
      <c r="E2757" s="31" t="s">
        <v>475</v>
      </c>
      <c r="F2757" s="31" t="s">
        <v>96</v>
      </c>
      <c r="G2757" s="26" t="s">
        <v>97</v>
      </c>
      <c r="H2757" s="31" t="s">
        <v>743</v>
      </c>
      <c r="I2757" s="31">
        <v>16</v>
      </c>
      <c r="J2757" s="31">
        <f>INDEX('LA lookup'!H:H,MATCH('Known to services raw data'!B2757,'LA lookup'!G:G,0))</f>
        <v>57375</v>
      </c>
      <c r="K2757" s="31"/>
      <c r="L2757" s="31" t="str">
        <f t="shared" si="153"/>
        <v>0.3 per 1000 0-17 yr olds</v>
      </c>
      <c r="M2757" s="31">
        <f t="shared" si="154"/>
        <v>0.27886710239651413</v>
      </c>
      <c r="N2757" s="31">
        <f t="shared" si="152"/>
        <v>0</v>
      </c>
    </row>
    <row r="2758" spans="1:14" x14ac:dyDescent="0.45">
      <c r="A2758" s="31" t="str">
        <f t="shared" si="151"/>
        <v>E06000029_Number of children receiving treatment for substance misuse_Number</v>
      </c>
      <c r="B2758" s="31" t="s">
        <v>543</v>
      </c>
      <c r="C2758" s="31" t="s">
        <v>717</v>
      </c>
      <c r="D2758" s="31" t="s">
        <v>474</v>
      </c>
      <c r="E2758" s="31" t="s">
        <v>475</v>
      </c>
      <c r="F2758" s="31" t="s">
        <v>96</v>
      </c>
      <c r="G2758" s="26" t="s">
        <v>97</v>
      </c>
      <c r="H2758" s="31" t="s">
        <v>743</v>
      </c>
      <c r="I2758" s="31">
        <v>86</v>
      </c>
      <c r="J2758" s="31">
        <f>INDEX('LA lookup'!H:H,MATCH('Known to services raw data'!B2758,'LA lookup'!G:G,0))</f>
        <v>30188</v>
      </c>
      <c r="K2758" s="31"/>
      <c r="L2758" s="31" t="str">
        <f t="shared" si="153"/>
        <v>2.8 per 1000 0-17 yr olds</v>
      </c>
      <c r="M2758" s="31">
        <f t="shared" si="154"/>
        <v>2.8488140983172121</v>
      </c>
      <c r="N2758" s="31">
        <f t="shared" si="152"/>
        <v>0</v>
      </c>
    </row>
    <row r="2759" spans="1:14" x14ac:dyDescent="0.45">
      <c r="A2759" s="31" t="str">
        <f t="shared" ref="A2759:A2822" si="155">CONCATENATE(B2759,"_",G2759,"_",H2759)</f>
        <v>E06000012_Number of children receiving treatment for substance misuse_Number</v>
      </c>
      <c r="B2759" s="31" t="s">
        <v>363</v>
      </c>
      <c r="C2759" s="31" t="s">
        <v>364</v>
      </c>
      <c r="D2759" s="31" t="s">
        <v>474</v>
      </c>
      <c r="E2759" s="31" t="s">
        <v>475</v>
      </c>
      <c r="F2759" s="31" t="s">
        <v>96</v>
      </c>
      <c r="G2759" s="26" t="s">
        <v>97</v>
      </c>
      <c r="H2759" s="31" t="s">
        <v>743</v>
      </c>
      <c r="I2759" s="31">
        <v>44</v>
      </c>
      <c r="J2759" s="31">
        <f>INDEX('LA lookup'!H:H,MATCH('Known to services raw data'!B2759,'LA lookup'!G:G,0))</f>
        <v>34503</v>
      </c>
      <c r="K2759" s="31"/>
      <c r="L2759" s="31" t="str">
        <f t="shared" si="153"/>
        <v>1.3 per 1000 0-17 yr olds</v>
      </c>
      <c r="M2759" s="31">
        <f t="shared" si="154"/>
        <v>1.275251427412109</v>
      </c>
      <c r="N2759" s="31">
        <f t="shared" si="152"/>
        <v>0</v>
      </c>
    </row>
    <row r="2760" spans="1:14" x14ac:dyDescent="0.45">
      <c r="A2760" s="31" t="str">
        <f t="shared" si="155"/>
        <v>E08000030_Number of children receiving treatment for substance misuse_Number</v>
      </c>
      <c r="B2760" s="31" t="s">
        <v>446</v>
      </c>
      <c r="C2760" s="31" t="s">
        <v>447</v>
      </c>
      <c r="D2760" s="31" t="s">
        <v>474</v>
      </c>
      <c r="E2760" s="31" t="s">
        <v>475</v>
      </c>
      <c r="F2760" s="31" t="s">
        <v>96</v>
      </c>
      <c r="G2760" s="26" t="s">
        <v>97</v>
      </c>
      <c r="H2760" s="31" t="s">
        <v>743</v>
      </c>
      <c r="I2760" s="31">
        <v>113</v>
      </c>
      <c r="J2760" s="31">
        <f>INDEX('LA lookup'!H:H,MATCH('Known to services raw data'!B2760,'LA lookup'!G:G,0))</f>
        <v>68157</v>
      </c>
      <c r="K2760" s="31"/>
      <c r="L2760" s="31" t="str">
        <f t="shared" si="153"/>
        <v>1.7 per 1000 0-17 yr olds</v>
      </c>
      <c r="M2760" s="31">
        <f t="shared" si="154"/>
        <v>1.657936822336664</v>
      </c>
      <c r="N2760" s="31">
        <f t="shared" ref="N2760:N2823" si="156">IF(OR(C2760="City of London",C2760="Isles of Scilly"),1,0)</f>
        <v>0</v>
      </c>
    </row>
    <row r="2761" spans="1:14" x14ac:dyDescent="0.45">
      <c r="A2761" s="31" t="str">
        <f t="shared" si="155"/>
        <v>E06000011_Number of children receiving treatment for substance misuse_Number</v>
      </c>
      <c r="B2761" s="31" t="s">
        <v>514</v>
      </c>
      <c r="C2761" s="31" t="s">
        <v>594</v>
      </c>
      <c r="D2761" s="31" t="s">
        <v>474</v>
      </c>
      <c r="E2761" s="31" t="s">
        <v>475</v>
      </c>
      <c r="F2761" s="31" t="s">
        <v>96</v>
      </c>
      <c r="G2761" s="26" t="s">
        <v>97</v>
      </c>
      <c r="H2761" s="31" t="s">
        <v>743</v>
      </c>
      <c r="I2761" s="31">
        <v>8</v>
      </c>
      <c r="J2761" s="31">
        <f>INDEX('LA lookup'!H:H,MATCH('Known to services raw data'!B2761,'LA lookup'!G:G,0))</f>
        <v>62942</v>
      </c>
      <c r="K2761" s="31"/>
      <c r="L2761" s="31" t="str">
        <f t="shared" si="153"/>
        <v>0.1 per 1000 0-17 yr olds</v>
      </c>
      <c r="M2761" s="31">
        <f t="shared" si="154"/>
        <v>0.12710114073273809</v>
      </c>
      <c r="N2761" s="31">
        <f t="shared" si="156"/>
        <v>0</v>
      </c>
    </row>
    <row r="2762" spans="1:14" x14ac:dyDescent="0.45">
      <c r="A2762" s="31" t="str">
        <f t="shared" si="155"/>
        <v>E06000044_Number of children receiving treatment for substance misuse_Number</v>
      </c>
      <c r="B2762" s="31" t="s">
        <v>383</v>
      </c>
      <c r="C2762" s="31" t="s">
        <v>384</v>
      </c>
      <c r="D2762" s="31" t="s">
        <v>474</v>
      </c>
      <c r="E2762" s="31" t="s">
        <v>475</v>
      </c>
      <c r="F2762" s="31" t="s">
        <v>96</v>
      </c>
      <c r="G2762" s="26" t="s">
        <v>97</v>
      </c>
      <c r="H2762" s="31" t="s">
        <v>743</v>
      </c>
      <c r="I2762" s="31">
        <v>27</v>
      </c>
      <c r="J2762" s="31">
        <f>INDEX('LA lookup'!H:H,MATCH('Known to services raw data'!B2762,'LA lookup'!G:G,0))</f>
        <v>44046</v>
      </c>
      <c r="K2762" s="31"/>
      <c r="L2762" s="31" t="str">
        <f t="shared" si="153"/>
        <v>0.6 per 1000 0-17 yr olds</v>
      </c>
      <c r="M2762" s="31">
        <f t="shared" si="154"/>
        <v>0.61299550469963215</v>
      </c>
      <c r="N2762" s="31">
        <f t="shared" si="156"/>
        <v>0</v>
      </c>
    </row>
    <row r="2763" spans="1:14" x14ac:dyDescent="0.45">
      <c r="A2763" s="31" t="str">
        <f t="shared" si="155"/>
        <v>E06000034_Number of children receiving treatment for substance misuse_Number</v>
      </c>
      <c r="B2763" s="31" t="s">
        <v>493</v>
      </c>
      <c r="C2763" s="31" t="s">
        <v>731</v>
      </c>
      <c r="D2763" s="31" t="s">
        <v>474</v>
      </c>
      <c r="E2763" s="31" t="s">
        <v>475</v>
      </c>
      <c r="F2763" s="31" t="s">
        <v>96</v>
      </c>
      <c r="G2763" s="26" t="s">
        <v>97</v>
      </c>
      <c r="H2763" s="31" t="s">
        <v>743</v>
      </c>
      <c r="I2763" s="31">
        <v>88</v>
      </c>
      <c r="J2763" s="31">
        <f>INDEX('LA lookup'!H:H,MATCH('Known to services raw data'!B2763,'LA lookup'!G:G,0))</f>
        <v>43762</v>
      </c>
      <c r="K2763" s="31"/>
      <c r="L2763" s="31" t="str">
        <f t="shared" si="153"/>
        <v>2 per 1000 0-17 yr olds</v>
      </c>
      <c r="M2763" s="31">
        <f t="shared" si="154"/>
        <v>2.0108770165897356</v>
      </c>
      <c r="N2763" s="31">
        <f t="shared" si="156"/>
        <v>0</v>
      </c>
    </row>
    <row r="2764" spans="1:14" x14ac:dyDescent="0.45">
      <c r="A2764" s="31" t="str">
        <f t="shared" si="155"/>
        <v>E06000003_Number of children receiving treatment for substance misuse_Number</v>
      </c>
      <c r="B2764" s="31" t="s">
        <v>387</v>
      </c>
      <c r="C2764" s="31" t="s">
        <v>388</v>
      </c>
      <c r="D2764" s="31" t="s">
        <v>474</v>
      </c>
      <c r="E2764" s="31" t="s">
        <v>475</v>
      </c>
      <c r="F2764" s="31" t="s">
        <v>96</v>
      </c>
      <c r="G2764" s="26" t="s">
        <v>97</v>
      </c>
      <c r="H2764" s="31" t="s">
        <v>743</v>
      </c>
      <c r="I2764" s="31">
        <v>79</v>
      </c>
      <c r="J2764" s="31">
        <f>INDEX('LA lookup'!H:H,MATCH('Known to services raw data'!B2764,'LA lookup'!G:G,0))</f>
        <v>27626</v>
      </c>
      <c r="K2764" s="31"/>
      <c r="L2764" s="31" t="str">
        <f t="shared" si="153"/>
        <v>2.9 per 1000 0-17 yr olds</v>
      </c>
      <c r="M2764" s="31">
        <f t="shared" si="154"/>
        <v>2.8596249909505538</v>
      </c>
      <c r="N2764" s="31">
        <f t="shared" si="156"/>
        <v>0</v>
      </c>
    </row>
    <row r="2765" spans="1:14" x14ac:dyDescent="0.45">
      <c r="A2765" s="31" t="str">
        <f t="shared" si="155"/>
        <v>E06000024_Number of children receiving treatment for substance misuse_Number</v>
      </c>
      <c r="B2765" s="31" t="s">
        <v>367</v>
      </c>
      <c r="C2765" s="31" t="s">
        <v>368</v>
      </c>
      <c r="D2765" s="31" t="s">
        <v>474</v>
      </c>
      <c r="E2765" s="31" t="s">
        <v>475</v>
      </c>
      <c r="F2765" s="31" t="s">
        <v>96</v>
      </c>
      <c r="G2765" s="26" t="s">
        <v>97</v>
      </c>
      <c r="H2765" s="31" t="s">
        <v>743</v>
      </c>
      <c r="I2765" s="31">
        <v>99</v>
      </c>
      <c r="J2765" s="31">
        <f>INDEX('LA lookup'!H:H,MATCH('Known to services raw data'!B2765,'LA lookup'!G:G,0))</f>
        <v>43435</v>
      </c>
      <c r="K2765" s="31"/>
      <c r="L2765" s="31" t="str">
        <f t="shared" si="153"/>
        <v>2.3 per 1000 0-17 yr olds</v>
      </c>
      <c r="M2765" s="31">
        <f t="shared" si="154"/>
        <v>2.2792678715321744</v>
      </c>
      <c r="N2765" s="31">
        <f t="shared" si="156"/>
        <v>0</v>
      </c>
    </row>
    <row r="2766" spans="1:14" x14ac:dyDescent="0.45">
      <c r="A2766" s="31" t="str">
        <f t="shared" si="155"/>
        <v>E06000028_Number of children receiving treatment for substance misuse_Number</v>
      </c>
      <c r="B2766" s="31" t="s">
        <v>254</v>
      </c>
      <c r="C2766" s="31" t="s">
        <v>255</v>
      </c>
      <c r="D2766" s="31" t="s">
        <v>474</v>
      </c>
      <c r="E2766" s="31" t="s">
        <v>475</v>
      </c>
      <c r="F2766" s="31" t="s">
        <v>96</v>
      </c>
      <c r="G2766" s="26" t="s">
        <v>97</v>
      </c>
      <c r="H2766" s="31" t="s">
        <v>743</v>
      </c>
      <c r="I2766" s="31">
        <v>57</v>
      </c>
      <c r="J2766" s="31">
        <f>INDEX('LA lookup'!H:H,MATCH('Known to services raw data'!B2766,'LA lookup'!G:G,0))</f>
        <v>36373</v>
      </c>
      <c r="K2766" s="31"/>
      <c r="L2766" s="31" t="str">
        <f t="shared" si="153"/>
        <v>1.6 per 1000 0-17 yr olds</v>
      </c>
      <c r="M2766" s="31">
        <f t="shared" si="154"/>
        <v>1.5670964726582906</v>
      </c>
      <c r="N2766" s="31">
        <f t="shared" si="156"/>
        <v>0</v>
      </c>
    </row>
    <row r="2767" spans="1:14" x14ac:dyDescent="0.45">
      <c r="A2767" s="31" t="str">
        <f t="shared" si="155"/>
        <v>E06000010_Number of children receiving treatment for substance misuse_Number</v>
      </c>
      <c r="B2767" s="31" t="s">
        <v>329</v>
      </c>
      <c r="C2767" s="31" t="s">
        <v>330</v>
      </c>
      <c r="D2767" s="31" t="s">
        <v>474</v>
      </c>
      <c r="E2767" s="31" t="s">
        <v>475</v>
      </c>
      <c r="F2767" s="31" t="s">
        <v>96</v>
      </c>
      <c r="G2767" s="26" t="s">
        <v>97</v>
      </c>
      <c r="H2767" s="31" t="s">
        <v>743</v>
      </c>
      <c r="I2767" s="31">
        <v>116</v>
      </c>
      <c r="J2767" s="31">
        <f>INDEX('LA lookup'!H:H,MATCH('Known to services raw data'!B2767,'LA lookup'!G:G,0))</f>
        <v>57023</v>
      </c>
      <c r="K2767" s="31"/>
      <c r="L2767" s="31" t="str">
        <f t="shared" si="153"/>
        <v>2 per 1000 0-17 yr olds</v>
      </c>
      <c r="M2767" s="31">
        <f t="shared" si="154"/>
        <v>2.0342668747698296</v>
      </c>
      <c r="N2767" s="31">
        <f t="shared" si="156"/>
        <v>0</v>
      </c>
    </row>
    <row r="2768" spans="1:14" x14ac:dyDescent="0.45">
      <c r="A2768" s="31" t="str">
        <f t="shared" si="155"/>
        <v>E06000014_Number of children receiving treatment for substance misuse_Number</v>
      </c>
      <c r="B2768" s="31" t="s">
        <v>472</v>
      </c>
      <c r="C2768" s="31" t="s">
        <v>473</v>
      </c>
      <c r="D2768" s="31" t="s">
        <v>474</v>
      </c>
      <c r="E2768" s="31" t="s">
        <v>475</v>
      </c>
      <c r="F2768" s="31" t="s">
        <v>96</v>
      </c>
      <c r="G2768" s="26" t="s">
        <v>97</v>
      </c>
      <c r="H2768" s="31" t="s">
        <v>743</v>
      </c>
      <c r="I2768" s="31">
        <v>63</v>
      </c>
      <c r="J2768" s="31">
        <f>INDEX('LA lookup'!H:H,MATCH('Known to services raw data'!B2768,'LA lookup'!G:G,0))</f>
        <v>36572</v>
      </c>
      <c r="K2768" s="31"/>
      <c r="L2768" s="31" t="str">
        <f t="shared" si="153"/>
        <v>1.7 per 1000 0-17 yr olds</v>
      </c>
      <c r="M2768" s="31">
        <f t="shared" si="154"/>
        <v>1.7226293339166576</v>
      </c>
      <c r="N2768" s="31">
        <f t="shared" si="156"/>
        <v>0</v>
      </c>
    </row>
    <row r="2769" spans="1:14" x14ac:dyDescent="0.45">
      <c r="A2769" s="31" t="str">
        <f t="shared" si="155"/>
        <v>E09000007_Number of children receiving treatment for substance misuse_Number</v>
      </c>
      <c r="B2769" s="31" t="s">
        <v>277</v>
      </c>
      <c r="C2769" s="31" t="s">
        <v>278</v>
      </c>
      <c r="D2769" s="31" t="s">
        <v>474</v>
      </c>
      <c r="E2769" s="31" t="s">
        <v>475</v>
      </c>
      <c r="F2769" s="31" t="s">
        <v>96</v>
      </c>
      <c r="G2769" s="26" t="s">
        <v>97</v>
      </c>
      <c r="H2769" s="31" t="s">
        <v>743</v>
      </c>
      <c r="I2769" s="31">
        <v>53</v>
      </c>
      <c r="J2769" s="31">
        <f>INDEX('LA lookup'!H:H,MATCH('Known to services raw data'!B2769,'LA lookup'!G:G,0))</f>
        <v>50983</v>
      </c>
      <c r="K2769" s="31"/>
      <c r="L2769" s="31" t="str">
        <f t="shared" si="153"/>
        <v>1 per 1000 0-17 yr olds</v>
      </c>
      <c r="M2769" s="31">
        <f t="shared" si="154"/>
        <v>1.0395622070101798</v>
      </c>
      <c r="N2769" s="31">
        <f t="shared" si="156"/>
        <v>0</v>
      </c>
    </row>
    <row r="2770" spans="1:14" x14ac:dyDescent="0.45">
      <c r="A2770" s="31" t="str">
        <f t="shared" si="155"/>
        <v>E06000020_Number of children receiving treatment for substance misuse_Number</v>
      </c>
      <c r="B2770" s="31" t="s">
        <v>570</v>
      </c>
      <c r="C2770" s="31" t="s">
        <v>730</v>
      </c>
      <c r="D2770" s="31" t="s">
        <v>474</v>
      </c>
      <c r="E2770" s="31" t="s">
        <v>475</v>
      </c>
      <c r="F2770" s="31" t="s">
        <v>96</v>
      </c>
      <c r="G2770" s="26" t="s">
        <v>97</v>
      </c>
      <c r="H2770" s="31" t="s">
        <v>743</v>
      </c>
      <c r="I2770" s="31">
        <v>54</v>
      </c>
      <c r="J2770" s="31">
        <f>INDEX('LA lookup'!H:H,MATCH('Known to services raw data'!B2770,'LA lookup'!G:G,0))</f>
        <v>40620</v>
      </c>
      <c r="K2770" s="31"/>
      <c r="L2770" s="31" t="str">
        <f t="shared" si="153"/>
        <v>1.3 per 1000 0-17 yr olds</v>
      </c>
      <c r="M2770" s="31">
        <f t="shared" si="154"/>
        <v>1.3293943870014771</v>
      </c>
      <c r="N2770" s="31">
        <f t="shared" si="156"/>
        <v>0</v>
      </c>
    </row>
    <row r="2771" spans="1:14" x14ac:dyDescent="0.45">
      <c r="A2771" s="31" t="str">
        <f t="shared" si="155"/>
        <v>E06000019_Number of children receiving treatment for substance misuse_Number</v>
      </c>
      <c r="B2771" s="31" t="s">
        <v>317</v>
      </c>
      <c r="C2771" s="31" t="s">
        <v>318</v>
      </c>
      <c r="D2771" s="31" t="s">
        <v>474</v>
      </c>
      <c r="E2771" s="31" t="s">
        <v>475</v>
      </c>
      <c r="F2771" s="31" t="s">
        <v>96</v>
      </c>
      <c r="G2771" s="26" t="s">
        <v>97</v>
      </c>
      <c r="H2771" s="31" t="s">
        <v>743</v>
      </c>
      <c r="I2771" s="31">
        <v>22</v>
      </c>
      <c r="J2771" s="31">
        <f>INDEX('LA lookup'!H:H,MATCH('Known to services raw data'!B2771,'LA lookup'!G:G,0))</f>
        <v>36103</v>
      </c>
      <c r="K2771" s="31"/>
      <c r="L2771" s="31" t="str">
        <f t="shared" si="153"/>
        <v>0.6 per 1000 0-17 yr olds</v>
      </c>
      <c r="M2771" s="31">
        <f t="shared" si="154"/>
        <v>0.6093676425781791</v>
      </c>
      <c r="N2771" s="31">
        <f t="shared" si="156"/>
        <v>0</v>
      </c>
    </row>
    <row r="2772" spans="1:14" x14ac:dyDescent="0.45">
      <c r="A2772" s="31" t="str">
        <f t="shared" si="155"/>
        <v>E09000003_Number of children receiving treatment for substance misuse_Number</v>
      </c>
      <c r="B2772" s="31" t="s">
        <v>233</v>
      </c>
      <c r="C2772" s="31" t="s">
        <v>234</v>
      </c>
      <c r="D2772" s="31" t="s">
        <v>474</v>
      </c>
      <c r="E2772" s="31" t="s">
        <v>475</v>
      </c>
      <c r="F2772" s="31" t="s">
        <v>96</v>
      </c>
      <c r="G2772" s="26" t="s">
        <v>97</v>
      </c>
      <c r="H2772" s="31" t="s">
        <v>743</v>
      </c>
      <c r="I2772" s="31">
        <v>57</v>
      </c>
      <c r="J2772" s="31">
        <f>INDEX('LA lookup'!H:H,MATCH('Known to services raw data'!B2772,'LA lookup'!G:G,0))</f>
        <v>92701</v>
      </c>
      <c r="K2772" s="31"/>
      <c r="L2772" s="31" t="str">
        <f t="shared" si="153"/>
        <v>0.6 per 1000 0-17 yr olds</v>
      </c>
      <c r="M2772" s="31">
        <f t="shared" si="154"/>
        <v>0.6148800983808157</v>
      </c>
      <c r="N2772" s="31">
        <f t="shared" si="156"/>
        <v>0</v>
      </c>
    </row>
    <row r="2773" spans="1:14" x14ac:dyDescent="0.45">
      <c r="A2773" s="31" t="str">
        <f t="shared" si="155"/>
        <v>E06000040_Number of children receiving treatment for substance misuse_Number</v>
      </c>
      <c r="B2773" s="31" t="s">
        <v>555</v>
      </c>
      <c r="C2773" s="31" t="s">
        <v>727</v>
      </c>
      <c r="D2773" s="31" t="s">
        <v>474</v>
      </c>
      <c r="E2773" s="31" t="s">
        <v>475</v>
      </c>
      <c r="F2773" s="31" t="s">
        <v>96</v>
      </c>
      <c r="G2773" s="26" t="s">
        <v>97</v>
      </c>
      <c r="H2773" s="31" t="s">
        <v>743</v>
      </c>
      <c r="I2773" s="31">
        <v>58</v>
      </c>
      <c r="J2773" s="31">
        <f>INDEX('LA lookup'!H:H,MATCH('Known to services raw data'!B2773,'LA lookup'!G:G,0))</f>
        <v>34604</v>
      </c>
      <c r="K2773" s="31"/>
      <c r="L2773" s="31" t="str">
        <f t="shared" si="153"/>
        <v>1.7 per 1000 0-17 yr olds</v>
      </c>
      <c r="M2773" s="31">
        <f t="shared" si="154"/>
        <v>1.6761068084614497</v>
      </c>
      <c r="N2773" s="31">
        <f t="shared" si="156"/>
        <v>0</v>
      </c>
    </row>
    <row r="2774" spans="1:14" x14ac:dyDescent="0.45">
      <c r="A2774" s="31" t="str">
        <f t="shared" si="155"/>
        <v>E06000036_Number of children receiving treatment for substance misuse_Number</v>
      </c>
      <c r="B2774" s="31" t="s">
        <v>257</v>
      </c>
      <c r="C2774" s="31" t="s">
        <v>258</v>
      </c>
      <c r="D2774" s="31" t="s">
        <v>474</v>
      </c>
      <c r="E2774" s="31" t="s">
        <v>475</v>
      </c>
      <c r="F2774" s="31" t="s">
        <v>96</v>
      </c>
      <c r="G2774" s="26" t="s">
        <v>97</v>
      </c>
      <c r="H2774" s="31" t="s">
        <v>743</v>
      </c>
      <c r="I2774" s="31">
        <v>26</v>
      </c>
      <c r="J2774" s="31">
        <f>INDEX('LA lookup'!H:H,MATCH('Known to services raw data'!B2774,'LA lookup'!G:G,0))</f>
        <v>28336</v>
      </c>
      <c r="K2774" s="31"/>
      <c r="L2774" s="31" t="str">
        <f t="shared" si="153"/>
        <v>0.9 per 1000 0-17 yr olds</v>
      </c>
      <c r="M2774" s="31">
        <f t="shared" si="154"/>
        <v>0.91756070016939584</v>
      </c>
      <c r="N2774" s="31">
        <f t="shared" si="156"/>
        <v>0</v>
      </c>
    </row>
    <row r="2775" spans="1:14" x14ac:dyDescent="0.45">
      <c r="A2775" s="31" t="str">
        <f t="shared" si="155"/>
        <v>E09000031_Number of children receiving treatment for substance misuse_Number</v>
      </c>
      <c r="B2775" s="31" t="s">
        <v>448</v>
      </c>
      <c r="C2775" s="31" t="s">
        <v>449</v>
      </c>
      <c r="D2775" s="31" t="s">
        <v>474</v>
      </c>
      <c r="E2775" s="31" t="s">
        <v>475</v>
      </c>
      <c r="F2775" s="31" t="s">
        <v>96</v>
      </c>
      <c r="G2775" s="26" t="s">
        <v>97</v>
      </c>
      <c r="H2775" s="31" t="s">
        <v>743</v>
      </c>
      <c r="I2775" s="31">
        <v>23</v>
      </c>
      <c r="J2775" s="31">
        <f>INDEX('LA lookup'!H:H,MATCH('Known to services raw data'!B2775,'LA lookup'!G:G,0))</f>
        <v>67017</v>
      </c>
      <c r="K2775" s="31"/>
      <c r="L2775" s="31" t="str">
        <f t="shared" si="153"/>
        <v>0.3 per 1000 0-17 yr olds</v>
      </c>
      <c r="M2775" s="31">
        <f t="shared" si="154"/>
        <v>0.34319650237999311</v>
      </c>
      <c r="N2775" s="31">
        <f t="shared" si="156"/>
        <v>0</v>
      </c>
    </row>
    <row r="2776" spans="1:14" x14ac:dyDescent="0.45">
      <c r="A2776" s="31" t="str">
        <f t="shared" si="155"/>
        <v>E06000051_Number of children receiving treatment for substance misuse_Number</v>
      </c>
      <c r="B2776" s="31" t="s">
        <v>403</v>
      </c>
      <c r="C2776" s="31" t="s">
        <v>166</v>
      </c>
      <c r="D2776" s="31" t="s">
        <v>474</v>
      </c>
      <c r="E2776" s="31" t="s">
        <v>475</v>
      </c>
      <c r="F2776" s="31" t="s">
        <v>96</v>
      </c>
      <c r="G2776" s="26" t="s">
        <v>97</v>
      </c>
      <c r="H2776" s="31" t="s">
        <v>743</v>
      </c>
      <c r="I2776" s="31">
        <v>108</v>
      </c>
      <c r="J2776" s="31">
        <f>INDEX('LA lookup'!H:H,MATCH('Known to services raw data'!B2776,'LA lookup'!G:G,0))</f>
        <v>59839</v>
      </c>
      <c r="K2776" s="31"/>
      <c r="L2776" s="31" t="str">
        <f t="shared" si="153"/>
        <v>1.8 per 1000 0-17 yr olds</v>
      </c>
      <c r="M2776" s="31">
        <f t="shared" si="154"/>
        <v>1.8048429953709118</v>
      </c>
      <c r="N2776" s="31">
        <f t="shared" si="156"/>
        <v>0</v>
      </c>
    </row>
    <row r="2777" spans="1:14" x14ac:dyDescent="0.45">
      <c r="A2777" s="31" t="str">
        <f t="shared" si="155"/>
        <v>E09000024_Number of children receiving treatment for substance misuse_Number</v>
      </c>
      <c r="B2777" s="31" t="s">
        <v>353</v>
      </c>
      <c r="C2777" s="31" t="s">
        <v>354</v>
      </c>
      <c r="D2777" s="31" t="s">
        <v>474</v>
      </c>
      <c r="E2777" s="31" t="s">
        <v>475</v>
      </c>
      <c r="F2777" s="31" t="s">
        <v>96</v>
      </c>
      <c r="G2777" s="26" t="s">
        <v>97</v>
      </c>
      <c r="H2777" s="31" t="s">
        <v>743</v>
      </c>
      <c r="I2777" s="31">
        <v>89</v>
      </c>
      <c r="J2777" s="31">
        <f>INDEX('LA lookup'!H:H,MATCH('Known to services raw data'!B2777,'LA lookup'!G:G,0))</f>
        <v>47266</v>
      </c>
      <c r="K2777" s="31"/>
      <c r="L2777" s="31" t="str">
        <f t="shared" si="153"/>
        <v>1.9 per 1000 0-17 yr olds</v>
      </c>
      <c r="M2777" s="31">
        <f t="shared" si="154"/>
        <v>1.8829602674226715</v>
      </c>
      <c r="N2777" s="31">
        <f t="shared" si="156"/>
        <v>0</v>
      </c>
    </row>
    <row r="2778" spans="1:14" x14ac:dyDescent="0.45">
      <c r="A2778" s="31" t="str">
        <f t="shared" si="155"/>
        <v>E06000037_Number of children receiving treatment for substance misuse_Number</v>
      </c>
      <c r="B2778" s="31" t="s">
        <v>456</v>
      </c>
      <c r="C2778" s="31" t="s">
        <v>457</v>
      </c>
      <c r="D2778" s="31" t="s">
        <v>474</v>
      </c>
      <c r="E2778" s="31" t="s">
        <v>475</v>
      </c>
      <c r="F2778" s="31" t="s">
        <v>96</v>
      </c>
      <c r="G2778" s="26" t="s">
        <v>97</v>
      </c>
      <c r="H2778" s="31" t="s">
        <v>743</v>
      </c>
      <c r="I2778" s="31">
        <v>71</v>
      </c>
      <c r="J2778" s="31">
        <f>INDEX('LA lookup'!H:H,MATCH('Known to services raw data'!B2778,'LA lookup'!G:G,0))</f>
        <v>35623</v>
      </c>
      <c r="K2778" s="31"/>
      <c r="L2778" s="31" t="str">
        <f t="shared" si="153"/>
        <v>2 per 1000 0-17 yr olds</v>
      </c>
      <c r="M2778" s="31">
        <f t="shared" si="154"/>
        <v>1.9930943491564437</v>
      </c>
      <c r="N2778" s="31">
        <f t="shared" si="156"/>
        <v>0</v>
      </c>
    </row>
    <row r="2779" spans="1:14" x14ac:dyDescent="0.45">
      <c r="A2779" s="31" t="str">
        <f t="shared" si="155"/>
        <v>E10000027_Number of children receiving treatment for substance misuse_Number</v>
      </c>
      <c r="B2779" s="31" t="s">
        <v>406</v>
      </c>
      <c r="C2779" s="31" t="s">
        <v>407</v>
      </c>
      <c r="D2779" s="31" t="s">
        <v>474</v>
      </c>
      <c r="E2779" s="31" t="s">
        <v>475</v>
      </c>
      <c r="F2779" s="31" t="s">
        <v>96</v>
      </c>
      <c r="G2779" s="26" t="s">
        <v>97</v>
      </c>
      <c r="H2779" s="31" t="s">
        <v>743</v>
      </c>
      <c r="I2779" s="31">
        <v>74</v>
      </c>
      <c r="J2779" s="31">
        <f>INDEX('LA lookup'!H:H,MATCH('Known to services raw data'!B2779,'LA lookup'!G:G,0))</f>
        <v>110700</v>
      </c>
      <c r="K2779" s="31"/>
      <c r="L2779" s="31" t="str">
        <f t="shared" si="153"/>
        <v>0.7 per 1000 0-17 yr olds</v>
      </c>
      <c r="M2779" s="31">
        <f t="shared" si="154"/>
        <v>0.66847335140018072</v>
      </c>
      <c r="N2779" s="31">
        <f t="shared" si="156"/>
        <v>0</v>
      </c>
    </row>
    <row r="2780" spans="1:14" x14ac:dyDescent="0.45">
      <c r="A2780" s="31" t="str">
        <f t="shared" si="155"/>
        <v>E06000007_Number of children receiving treatment for substance misuse_Number</v>
      </c>
      <c r="B2780" s="31" t="s">
        <v>452</v>
      </c>
      <c r="C2780" s="31" t="s">
        <v>453</v>
      </c>
      <c r="D2780" s="31" t="s">
        <v>474</v>
      </c>
      <c r="E2780" s="31" t="s">
        <v>475</v>
      </c>
      <c r="F2780" s="31" t="s">
        <v>96</v>
      </c>
      <c r="G2780" s="26" t="s">
        <v>97</v>
      </c>
      <c r="H2780" s="31" t="s">
        <v>743</v>
      </c>
      <c r="I2780" s="31">
        <v>53</v>
      </c>
      <c r="J2780" s="31">
        <f>INDEX('LA lookup'!H:H,MATCH('Known to services raw data'!B2780,'LA lookup'!G:G,0))</f>
        <v>44484</v>
      </c>
      <c r="K2780" s="31"/>
      <c r="L2780" s="31" t="str">
        <f t="shared" si="153"/>
        <v>1.2 per 1000 0-17 yr olds</v>
      </c>
      <c r="M2780" s="31">
        <f t="shared" si="154"/>
        <v>1.1914396187393219</v>
      </c>
      <c r="N2780" s="31">
        <f t="shared" si="156"/>
        <v>0</v>
      </c>
    </row>
    <row r="2781" spans="1:14" x14ac:dyDescent="0.45">
      <c r="A2781" s="31" t="str">
        <f t="shared" si="155"/>
        <v>E09000006_Number of children receiving treatment for substance misuse_Number</v>
      </c>
      <c r="B2781" s="31" t="s">
        <v>267</v>
      </c>
      <c r="C2781" s="31" t="s">
        <v>268</v>
      </c>
      <c r="D2781" s="31" t="s">
        <v>474</v>
      </c>
      <c r="E2781" s="31" t="s">
        <v>475</v>
      </c>
      <c r="F2781" s="31" t="s">
        <v>96</v>
      </c>
      <c r="G2781" s="26" t="s">
        <v>97</v>
      </c>
      <c r="H2781" s="31" t="s">
        <v>743</v>
      </c>
      <c r="I2781" s="31">
        <v>76</v>
      </c>
      <c r="J2781" s="31">
        <f>INDEX('LA lookup'!H:H,MATCH('Known to services raw data'!B2781,'LA lookup'!G:G,0))</f>
        <v>75055</v>
      </c>
      <c r="K2781" s="31"/>
      <c r="L2781" s="31" t="str">
        <f t="shared" si="153"/>
        <v>1 per 1000 0-17 yr olds</v>
      </c>
      <c r="M2781" s="31">
        <f t="shared" si="154"/>
        <v>1.0125907667710345</v>
      </c>
      <c r="N2781" s="31">
        <f t="shared" si="156"/>
        <v>0</v>
      </c>
    </row>
    <row r="2782" spans="1:14" x14ac:dyDescent="0.45">
      <c r="A2782" s="31" t="str">
        <f t="shared" si="155"/>
        <v>E06000013_Number of children receiving treatment for substance misuse_Number</v>
      </c>
      <c r="B2782" s="31" t="s">
        <v>365</v>
      </c>
      <c r="C2782" s="31" t="s">
        <v>366</v>
      </c>
      <c r="D2782" s="31" t="s">
        <v>474</v>
      </c>
      <c r="E2782" s="31" t="s">
        <v>475</v>
      </c>
      <c r="F2782" s="31" t="s">
        <v>96</v>
      </c>
      <c r="G2782" s="26" t="s">
        <v>97</v>
      </c>
      <c r="H2782" s="31" t="s">
        <v>743</v>
      </c>
      <c r="I2782" s="31">
        <v>97</v>
      </c>
      <c r="J2782" s="31">
        <f>INDEX('LA lookup'!H:H,MATCH('Known to services raw data'!B2782,'LA lookup'!G:G,0))</f>
        <v>35714</v>
      </c>
      <c r="K2782" s="31"/>
      <c r="L2782" s="31" t="str">
        <f t="shared" si="153"/>
        <v>2.7 per 1000 0-17 yr olds</v>
      </c>
      <c r="M2782" s="31">
        <f t="shared" si="154"/>
        <v>2.7160217281738253</v>
      </c>
      <c r="N2782" s="31">
        <f t="shared" si="156"/>
        <v>0</v>
      </c>
    </row>
    <row r="2783" spans="1:14" x14ac:dyDescent="0.45">
      <c r="A2783" s="31" t="str">
        <f t="shared" si="155"/>
        <v>E08000019_Number of children receiving treatment for substance misuse_Number</v>
      </c>
      <c r="B2783" s="31" t="s">
        <v>401</v>
      </c>
      <c r="C2783" s="31" t="s">
        <v>402</v>
      </c>
      <c r="D2783" s="31" t="s">
        <v>474</v>
      </c>
      <c r="E2783" s="31" t="s">
        <v>475</v>
      </c>
      <c r="F2783" s="31" t="s">
        <v>96</v>
      </c>
      <c r="G2783" s="26" t="s">
        <v>97</v>
      </c>
      <c r="H2783" s="31" t="s">
        <v>743</v>
      </c>
      <c r="I2783" s="31">
        <v>86</v>
      </c>
      <c r="J2783" s="31">
        <f>INDEX('LA lookup'!H:H,MATCH('Known to services raw data'!B2783,'LA lookup'!G:G,0))</f>
        <v>117497</v>
      </c>
      <c r="K2783" s="31"/>
      <c r="L2783" s="31" t="str">
        <f t="shared" si="153"/>
        <v>0.7 per 1000 0-17 yr olds</v>
      </c>
      <c r="M2783" s="31">
        <f t="shared" si="154"/>
        <v>0.73193358128292629</v>
      </c>
      <c r="N2783" s="31">
        <f t="shared" si="156"/>
        <v>0</v>
      </c>
    </row>
    <row r="2784" spans="1:14" x14ac:dyDescent="0.45">
      <c r="A2784" s="31" t="str">
        <f t="shared" si="155"/>
        <v>E09000004_Number of children receiving treatment for substance misuse_Number</v>
      </c>
      <c r="B2784" s="31" t="s">
        <v>242</v>
      </c>
      <c r="C2784" s="31" t="s">
        <v>243</v>
      </c>
      <c r="D2784" s="31" t="s">
        <v>474</v>
      </c>
      <c r="E2784" s="31" t="s">
        <v>475</v>
      </c>
      <c r="F2784" s="31" t="s">
        <v>96</v>
      </c>
      <c r="G2784" s="26" t="s">
        <v>97</v>
      </c>
      <c r="H2784" s="31" t="s">
        <v>743</v>
      </c>
      <c r="I2784" s="31">
        <v>77</v>
      </c>
      <c r="J2784" s="31">
        <f>INDEX('LA lookup'!H:H,MATCH('Known to services raw data'!B2784,'LA lookup'!G:G,0))</f>
        <v>56853</v>
      </c>
      <c r="K2784" s="31"/>
      <c r="L2784" s="31" t="str">
        <f t="shared" si="153"/>
        <v>1.4 per 1000 0-17 yr olds</v>
      </c>
      <c r="M2784" s="31">
        <f t="shared" si="154"/>
        <v>1.354370042038239</v>
      </c>
      <c r="N2784" s="31">
        <f t="shared" si="156"/>
        <v>0</v>
      </c>
    </row>
    <row r="2785" spans="1:14" x14ac:dyDescent="0.45">
      <c r="A2785" s="31" t="str">
        <f t="shared" si="155"/>
        <v>E06000045_Number of children receiving treatment for substance misuse_Number</v>
      </c>
      <c r="B2785" s="31" t="s">
        <v>577</v>
      </c>
      <c r="C2785" s="31" t="s">
        <v>729</v>
      </c>
      <c r="D2785" s="31" t="s">
        <v>474</v>
      </c>
      <c r="E2785" s="31" t="s">
        <v>475</v>
      </c>
      <c r="F2785" s="31" t="s">
        <v>96</v>
      </c>
      <c r="G2785" s="26" t="s">
        <v>97</v>
      </c>
      <c r="H2785" s="31" t="s">
        <v>743</v>
      </c>
      <c r="I2785" s="31">
        <v>60</v>
      </c>
      <c r="J2785" s="31">
        <f>INDEX('LA lookup'!H:H,MATCH('Known to services raw data'!B2785,'LA lookup'!G:G,0))</f>
        <v>50832</v>
      </c>
      <c r="K2785" s="31"/>
      <c r="L2785" s="31" t="str">
        <f t="shared" si="153"/>
        <v>1.2 per 1000 0-17 yr olds</v>
      </c>
      <c r="M2785" s="31">
        <f t="shared" si="154"/>
        <v>1.1803588290840414</v>
      </c>
      <c r="N2785" s="31">
        <f t="shared" si="156"/>
        <v>0</v>
      </c>
    </row>
    <row r="2786" spans="1:14" x14ac:dyDescent="0.45">
      <c r="A2786" s="31" t="str">
        <f t="shared" si="155"/>
        <v>E06000027_Number of children receiving treatment for substance misuse_Number</v>
      </c>
      <c r="B2786" s="31" t="s">
        <v>438</v>
      </c>
      <c r="C2786" s="31" t="s">
        <v>439</v>
      </c>
      <c r="D2786" s="31" t="s">
        <v>474</v>
      </c>
      <c r="E2786" s="31" t="s">
        <v>475</v>
      </c>
      <c r="F2786" s="31" t="s">
        <v>96</v>
      </c>
      <c r="G2786" s="26" t="s">
        <v>97</v>
      </c>
      <c r="H2786" s="31" t="s">
        <v>743</v>
      </c>
      <c r="I2786" s="31">
        <v>53</v>
      </c>
      <c r="J2786" s="31">
        <f>INDEX('LA lookup'!H:H,MATCH('Known to services raw data'!B2786,'LA lookup'!G:G,0))</f>
        <v>25423</v>
      </c>
      <c r="K2786" s="31"/>
      <c r="L2786" s="31" t="str">
        <f t="shared" si="153"/>
        <v>2.1 per 1000 0-17 yr olds</v>
      </c>
      <c r="M2786" s="31">
        <f t="shared" si="154"/>
        <v>2.0847264288242928</v>
      </c>
      <c r="N2786" s="31">
        <f t="shared" si="156"/>
        <v>0</v>
      </c>
    </row>
    <row r="2787" spans="1:14" x14ac:dyDescent="0.45">
      <c r="A2787" s="31" t="str">
        <f t="shared" si="155"/>
        <v>E08000031_Number of children receiving treatment for substance misuse_Number</v>
      </c>
      <c r="B2787" s="31" t="s">
        <v>468</v>
      </c>
      <c r="C2787" s="31" t="s">
        <v>469</v>
      </c>
      <c r="D2787" s="31" t="s">
        <v>474</v>
      </c>
      <c r="E2787" s="31" t="s">
        <v>475</v>
      </c>
      <c r="F2787" s="31" t="s">
        <v>96</v>
      </c>
      <c r="G2787" s="26" t="s">
        <v>97</v>
      </c>
      <c r="H2787" s="31" t="s">
        <v>743</v>
      </c>
      <c r="I2787" s="31">
        <v>27</v>
      </c>
      <c r="J2787" s="31">
        <f>INDEX('LA lookup'!H:H,MATCH('Known to services raw data'!B2787,'LA lookup'!G:G,0))</f>
        <v>61244</v>
      </c>
      <c r="K2787" s="31"/>
      <c r="L2787" s="31" t="str">
        <f t="shared" si="153"/>
        <v>0.4 per 1000 0-17 yr olds</v>
      </c>
      <c r="M2787" s="31">
        <f t="shared" si="154"/>
        <v>0.44085951276859775</v>
      </c>
      <c r="N2787" s="31">
        <f t="shared" si="156"/>
        <v>0</v>
      </c>
    </row>
    <row r="2788" spans="1:14" x14ac:dyDescent="0.45">
      <c r="A2788" s="31" t="str">
        <f t="shared" si="155"/>
        <v>E09000009_Number of children receiving treatment for substance misuse_Number</v>
      </c>
      <c r="B2788" s="31" t="s">
        <v>509</v>
      </c>
      <c r="C2788" s="31" t="s">
        <v>510</v>
      </c>
      <c r="D2788" s="31" t="s">
        <v>474</v>
      </c>
      <c r="E2788" s="31" t="s">
        <v>475</v>
      </c>
      <c r="F2788" s="31" t="s">
        <v>96</v>
      </c>
      <c r="G2788" s="26" t="s">
        <v>97</v>
      </c>
      <c r="H2788" s="31" t="s">
        <v>743</v>
      </c>
      <c r="I2788" s="31">
        <v>89</v>
      </c>
      <c r="J2788" s="31">
        <f>INDEX('LA lookup'!H:H,MATCH('Known to services raw data'!B2788,'LA lookup'!G:G,0))</f>
        <v>81732</v>
      </c>
      <c r="K2788" s="31"/>
      <c r="L2788" s="31" t="str">
        <f t="shared" si="153"/>
        <v>1.1 per 1000 0-17 yr olds</v>
      </c>
      <c r="M2788" s="31">
        <f t="shared" si="154"/>
        <v>1.0889247785445115</v>
      </c>
      <c r="N2788" s="31">
        <f t="shared" si="156"/>
        <v>0</v>
      </c>
    </row>
    <row r="2789" spans="1:14" x14ac:dyDescent="0.45">
      <c r="A2789" s="31" t="str">
        <f t="shared" si="155"/>
        <v>E06000009_Number of children receiving treatment for substance misuse_Number</v>
      </c>
      <c r="B2789" s="31" t="s">
        <v>249</v>
      </c>
      <c r="C2789" s="31" t="s">
        <v>250</v>
      </c>
      <c r="D2789" s="31" t="s">
        <v>474</v>
      </c>
      <c r="E2789" s="31" t="s">
        <v>475</v>
      </c>
      <c r="F2789" s="31" t="s">
        <v>96</v>
      </c>
      <c r="G2789" s="26" t="s">
        <v>97</v>
      </c>
      <c r="H2789" s="31" t="s">
        <v>743</v>
      </c>
      <c r="I2789" s="31">
        <v>15</v>
      </c>
      <c r="J2789" s="31">
        <f>INDEX('LA lookup'!H:H,MATCH('Known to services raw data'!B2789,'LA lookup'!G:G,0))</f>
        <v>28904</v>
      </c>
      <c r="K2789" s="31"/>
      <c r="L2789" s="31" t="str">
        <f t="shared" ref="L2789:L2852" si="157">IF(LOWER(H2789)="percentage",CONCATENATE(I2789,"%"),IF(LOWER(H2789)="proportion",CONCATENATE(ROUND(I2789,1)," per 1000 households"),IF(J2789="NA",K2789,IF(OR(ISERROR(I2789),ISBLANK(I2789),NOT(ISNUMBER(I2789))),"N/A",CONCATENATE(ROUND(I2789/J2789*1000,1)," per 1000 0-17 yr olds")))))</f>
        <v>0.5 per 1000 0-17 yr olds</v>
      </c>
      <c r="M2789" s="31">
        <f t="shared" ref="M2789:M2852" si="158">IF(LOWER(H2789)="percentage",I2789,IF(LOWER(H2789)="proportion",I2789,IF(J2789="NA",K2789,IF(OR(ISERROR(I2789),ISBLANK(I2789),NOT(ISNUMBER(I2789))),"N/A",I2789/J2789*1000))))</f>
        <v>0.51895931358981451</v>
      </c>
      <c r="N2789" s="31">
        <f t="shared" si="156"/>
        <v>0</v>
      </c>
    </row>
    <row r="2790" spans="1:14" x14ac:dyDescent="0.45">
      <c r="A2790" s="31" t="str">
        <f t="shared" si="155"/>
        <v>E08000010_Number of children receiving treatment for substance misuse_Number</v>
      </c>
      <c r="B2790" s="31" t="s">
        <v>460</v>
      </c>
      <c r="C2790" s="31" t="s">
        <v>461</v>
      </c>
      <c r="D2790" s="31" t="s">
        <v>474</v>
      </c>
      <c r="E2790" s="31" t="s">
        <v>475</v>
      </c>
      <c r="F2790" s="31" t="s">
        <v>96</v>
      </c>
      <c r="G2790" s="26" t="s">
        <v>97</v>
      </c>
      <c r="H2790" s="31" t="s">
        <v>743</v>
      </c>
      <c r="I2790" s="31">
        <v>107</v>
      </c>
      <c r="J2790" s="31">
        <f>INDEX('LA lookup'!H:H,MATCH('Known to services raw data'!B2790,'LA lookup'!G:G,0))</f>
        <v>68388</v>
      </c>
      <c r="K2790" s="31"/>
      <c r="L2790" s="31" t="str">
        <f t="shared" si="157"/>
        <v>1.6 per 1000 0-17 yr olds</v>
      </c>
      <c r="M2790" s="31">
        <f t="shared" si="158"/>
        <v>1.5646019769550212</v>
      </c>
      <c r="N2790" s="31">
        <f t="shared" si="156"/>
        <v>0</v>
      </c>
    </row>
    <row r="2791" spans="1:14" x14ac:dyDescent="0.45">
      <c r="A2791" s="31" t="str">
        <f t="shared" si="155"/>
        <v>E06000026_Number of children receiving treatment for substance misuse_Number</v>
      </c>
      <c r="B2791" s="31" t="s">
        <v>381</v>
      </c>
      <c r="C2791" s="31" t="s">
        <v>382</v>
      </c>
      <c r="D2791" s="31" t="s">
        <v>474</v>
      </c>
      <c r="E2791" s="31" t="s">
        <v>475</v>
      </c>
      <c r="F2791" s="31" t="s">
        <v>96</v>
      </c>
      <c r="G2791" s="26" t="s">
        <v>97</v>
      </c>
      <c r="H2791" s="31" t="s">
        <v>743</v>
      </c>
      <c r="I2791" s="31">
        <v>59</v>
      </c>
      <c r="J2791" s="31">
        <f>INDEX('LA lookup'!H:H,MATCH('Known to services raw data'!B2791,'LA lookup'!G:G,0))</f>
        <v>52552</v>
      </c>
      <c r="K2791" s="31"/>
      <c r="L2791" s="31" t="str">
        <f t="shared" si="157"/>
        <v>1.1 per 1000 0-17 yr olds</v>
      </c>
      <c r="M2791" s="31">
        <f t="shared" si="158"/>
        <v>1.122697518648196</v>
      </c>
      <c r="N2791" s="31">
        <f t="shared" si="156"/>
        <v>0</v>
      </c>
    </row>
    <row r="2792" spans="1:14" x14ac:dyDescent="0.45">
      <c r="A2792" s="31" t="str">
        <f t="shared" si="155"/>
        <v>E09000017_Number of children receiving treatment for substance misuse_Number</v>
      </c>
      <c r="B2792" s="31" t="s">
        <v>321</v>
      </c>
      <c r="C2792" s="31" t="s">
        <v>322</v>
      </c>
      <c r="D2792" s="31" t="s">
        <v>474</v>
      </c>
      <c r="E2792" s="31" t="s">
        <v>475</v>
      </c>
      <c r="F2792" s="31" t="s">
        <v>96</v>
      </c>
      <c r="G2792" s="26" t="s">
        <v>97</v>
      </c>
      <c r="H2792" s="31" t="s">
        <v>743</v>
      </c>
      <c r="I2792" s="31">
        <v>48</v>
      </c>
      <c r="J2792" s="31">
        <f>INDEX('LA lookup'!H:H,MATCH('Known to services raw data'!B2792,'LA lookup'!G:G,0))</f>
        <v>73377</v>
      </c>
      <c r="K2792" s="31"/>
      <c r="L2792" s="31" t="str">
        <f t="shared" si="157"/>
        <v>0.7 per 1000 0-17 yr olds</v>
      </c>
      <c r="M2792" s="31">
        <f t="shared" si="158"/>
        <v>0.65415593442086761</v>
      </c>
      <c r="N2792" s="31">
        <f t="shared" si="156"/>
        <v>0</v>
      </c>
    </row>
    <row r="2793" spans="1:14" x14ac:dyDescent="0.45">
      <c r="A2793" s="31" t="str">
        <f t="shared" si="155"/>
        <v>E10000006_Number of children receiving treatment for substance misuse_Number</v>
      </c>
      <c r="B2793" s="31" t="s">
        <v>285</v>
      </c>
      <c r="C2793" s="31" t="s">
        <v>286</v>
      </c>
      <c r="D2793" s="31" t="s">
        <v>474</v>
      </c>
      <c r="E2793" s="31" t="s">
        <v>475</v>
      </c>
      <c r="F2793" s="31" t="s">
        <v>96</v>
      </c>
      <c r="G2793" s="26" t="s">
        <v>97</v>
      </c>
      <c r="H2793" s="31" t="s">
        <v>743</v>
      </c>
      <c r="I2793" s="31">
        <v>5</v>
      </c>
      <c r="J2793" s="31">
        <f>INDEX('LA lookup'!H:H,MATCH('Known to services raw data'!B2793,'LA lookup'!G:G,0))</f>
        <v>92500</v>
      </c>
      <c r="K2793" s="31"/>
      <c r="L2793" s="31" t="str">
        <f t="shared" si="157"/>
        <v>0.1 per 1000 0-17 yr olds</v>
      </c>
      <c r="M2793" s="31">
        <f t="shared" si="158"/>
        <v>5.405405405405405E-2</v>
      </c>
      <c r="N2793" s="31">
        <f t="shared" si="156"/>
        <v>0</v>
      </c>
    </row>
    <row r="2794" spans="1:14" x14ac:dyDescent="0.45">
      <c r="A2794" s="31" t="str">
        <f t="shared" si="155"/>
        <v>E09000033_Number of children receiving treatment for substance misuse_Number</v>
      </c>
      <c r="B2794" s="31" t="s">
        <v>506</v>
      </c>
      <c r="C2794" s="31" t="s">
        <v>507</v>
      </c>
      <c r="D2794" s="31" t="s">
        <v>474</v>
      </c>
      <c r="E2794" s="31" t="s">
        <v>475</v>
      </c>
      <c r="F2794" s="31" t="s">
        <v>96</v>
      </c>
      <c r="G2794" s="26" t="s">
        <v>97</v>
      </c>
      <c r="H2794" s="31" t="s">
        <v>743</v>
      </c>
      <c r="I2794" s="31">
        <v>59</v>
      </c>
      <c r="J2794" s="31">
        <f>INDEX('LA lookup'!H:H,MATCH('Known to services raw data'!B2794,'LA lookup'!G:G,0))</f>
        <v>47445</v>
      </c>
      <c r="K2794" s="31"/>
      <c r="L2794" s="31" t="str">
        <f t="shared" si="157"/>
        <v>1.2 per 1000 0-17 yr olds</v>
      </c>
      <c r="M2794" s="31">
        <f t="shared" si="158"/>
        <v>1.2435451575508485</v>
      </c>
      <c r="N2794" s="31">
        <f t="shared" si="156"/>
        <v>0</v>
      </c>
    </row>
    <row r="2795" spans="1:14" x14ac:dyDescent="0.45">
      <c r="A2795" s="31" t="str">
        <f t="shared" si="155"/>
        <v>E06000035_Number of children receiving treatment for substance misuse_Number</v>
      </c>
      <c r="B2795" s="31" t="s">
        <v>351</v>
      </c>
      <c r="C2795" s="31" t="s">
        <v>352</v>
      </c>
      <c r="D2795" s="31" t="s">
        <v>474</v>
      </c>
      <c r="E2795" s="31" t="s">
        <v>475</v>
      </c>
      <c r="F2795" s="31" t="s">
        <v>96</v>
      </c>
      <c r="G2795" s="26" t="s">
        <v>97</v>
      </c>
      <c r="H2795" s="31" t="s">
        <v>743</v>
      </c>
      <c r="I2795" s="31">
        <v>123</v>
      </c>
      <c r="J2795" s="31">
        <f>INDEX('LA lookup'!H:H,MATCH('Known to services raw data'!B2795,'LA lookup'!G:G,0))</f>
        <v>64391</v>
      </c>
      <c r="K2795" s="31"/>
      <c r="L2795" s="31" t="str">
        <f t="shared" si="157"/>
        <v>1.9 per 1000 0-17 yr olds</v>
      </c>
      <c r="M2795" s="31">
        <f t="shared" si="158"/>
        <v>1.9102048422916247</v>
      </c>
      <c r="N2795" s="31">
        <f t="shared" si="156"/>
        <v>0</v>
      </c>
    </row>
    <row r="2796" spans="1:14" x14ac:dyDescent="0.45">
      <c r="A2796" s="31" t="str">
        <f t="shared" si="155"/>
        <v>E06000001_Number of children receiving treatment for substance misuse_Number</v>
      </c>
      <c r="B2796" s="31" t="s">
        <v>313</v>
      </c>
      <c r="C2796" s="31" t="s">
        <v>314</v>
      </c>
      <c r="D2796" s="31" t="s">
        <v>474</v>
      </c>
      <c r="E2796" s="31" t="s">
        <v>475</v>
      </c>
      <c r="F2796" s="31" t="s">
        <v>96</v>
      </c>
      <c r="G2796" s="26" t="s">
        <v>97</v>
      </c>
      <c r="H2796" s="31" t="s">
        <v>743</v>
      </c>
      <c r="I2796" s="31">
        <v>80</v>
      </c>
      <c r="J2796" s="31">
        <f>INDEX('LA lookup'!H:H,MATCH('Known to services raw data'!B2796,'LA lookup'!G:G,0))</f>
        <v>20006</v>
      </c>
      <c r="K2796" s="31"/>
      <c r="L2796" s="31" t="str">
        <f t="shared" si="157"/>
        <v>4 per 1000 0-17 yr olds</v>
      </c>
      <c r="M2796" s="31">
        <f t="shared" si="158"/>
        <v>3.9988003598920323</v>
      </c>
      <c r="N2796" s="31">
        <f t="shared" si="156"/>
        <v>0</v>
      </c>
    </row>
    <row r="2797" spans="1:14" x14ac:dyDescent="0.45">
      <c r="A2797" s="31" t="str">
        <f t="shared" si="155"/>
        <v>E08000016_Number of children receiving treatment for substance misuse_Number</v>
      </c>
      <c r="B2797" s="31" t="s">
        <v>236</v>
      </c>
      <c r="C2797" s="31" t="s">
        <v>237</v>
      </c>
      <c r="D2797" s="31" t="s">
        <v>474</v>
      </c>
      <c r="E2797" s="31" t="s">
        <v>475</v>
      </c>
      <c r="F2797" s="31" t="s">
        <v>96</v>
      </c>
      <c r="G2797" s="26" t="s">
        <v>97</v>
      </c>
      <c r="H2797" s="31" t="s">
        <v>743</v>
      </c>
      <c r="I2797" s="31">
        <v>43</v>
      </c>
      <c r="J2797" s="31">
        <f>INDEX('LA lookup'!H:H,MATCH('Known to services raw data'!B2797,'LA lookup'!G:G,0))</f>
        <v>50727</v>
      </c>
      <c r="K2797" s="31"/>
      <c r="L2797" s="31" t="str">
        <f t="shared" si="157"/>
        <v>0.8 per 1000 0-17 yr olds</v>
      </c>
      <c r="M2797" s="31">
        <f t="shared" si="158"/>
        <v>0.84767480828749975</v>
      </c>
      <c r="N2797" s="31">
        <f t="shared" si="156"/>
        <v>0</v>
      </c>
    </row>
    <row r="2798" spans="1:14" x14ac:dyDescent="0.45">
      <c r="A2798" s="31" t="str">
        <f t="shared" si="155"/>
        <v>E08000006_Number of children receiving treatment for substance misuse_Number</v>
      </c>
      <c r="B2798" s="31" t="s">
        <v>395</v>
      </c>
      <c r="C2798" s="31" t="s">
        <v>396</v>
      </c>
      <c r="D2798" s="31" t="s">
        <v>474</v>
      </c>
      <c r="E2798" s="31" t="s">
        <v>475</v>
      </c>
      <c r="F2798" s="31" t="s">
        <v>96</v>
      </c>
      <c r="G2798" s="26" t="s">
        <v>97</v>
      </c>
      <c r="H2798" s="31" t="s">
        <v>743</v>
      </c>
      <c r="I2798" s="31">
        <v>79</v>
      </c>
      <c r="J2798" s="31">
        <f>INDEX('LA lookup'!H:H,MATCH('Known to services raw data'!B2798,'LA lookup'!G:G,0))</f>
        <v>56566</v>
      </c>
      <c r="K2798" s="31"/>
      <c r="L2798" s="31" t="str">
        <f t="shared" si="157"/>
        <v>1.4 per 1000 0-17 yr olds</v>
      </c>
      <c r="M2798" s="31">
        <f t="shared" si="158"/>
        <v>1.3965986635081142</v>
      </c>
      <c r="N2798" s="31">
        <f t="shared" si="156"/>
        <v>0</v>
      </c>
    </row>
    <row r="2799" spans="1:14" x14ac:dyDescent="0.45">
      <c r="A2799" s="31" t="str">
        <f t="shared" si="155"/>
        <v>E08000002_Number of children receiving treatment for substance misuse_Number</v>
      </c>
      <c r="B2799" s="31" t="s">
        <v>271</v>
      </c>
      <c r="C2799" s="31" t="s">
        <v>272</v>
      </c>
      <c r="D2799" s="31" t="s">
        <v>474</v>
      </c>
      <c r="E2799" s="31" t="s">
        <v>475</v>
      </c>
      <c r="F2799" s="31" t="s">
        <v>96</v>
      </c>
      <c r="G2799" s="26" t="s">
        <v>97</v>
      </c>
      <c r="H2799" s="31" t="s">
        <v>743</v>
      </c>
      <c r="I2799" s="31">
        <v>119</v>
      </c>
      <c r="J2799" s="31">
        <f>INDEX('LA lookup'!H:H,MATCH('Known to services raw data'!B2799,'LA lookup'!G:G,0))</f>
        <v>43142</v>
      </c>
      <c r="K2799" s="31"/>
      <c r="L2799" s="31" t="str">
        <f t="shared" si="157"/>
        <v>2.8 per 1000 0-17 yr olds</v>
      </c>
      <c r="M2799" s="31">
        <f t="shared" si="158"/>
        <v>2.7583329470121924</v>
      </c>
      <c r="N2799" s="31">
        <f t="shared" si="156"/>
        <v>0</v>
      </c>
    </row>
    <row r="2800" spans="1:14" x14ac:dyDescent="0.45">
      <c r="A2800" s="31" t="str">
        <f t="shared" si="155"/>
        <v>E09000028_Number of children receiving treatment for substance misuse_Number</v>
      </c>
      <c r="B2800" s="31" t="s">
        <v>414</v>
      </c>
      <c r="C2800" s="31" t="s">
        <v>415</v>
      </c>
      <c r="D2800" s="31" t="s">
        <v>474</v>
      </c>
      <c r="E2800" s="31" t="s">
        <v>475</v>
      </c>
      <c r="F2800" s="31" t="s">
        <v>96</v>
      </c>
      <c r="G2800" s="26" t="s">
        <v>97</v>
      </c>
      <c r="H2800" s="31" t="s">
        <v>743</v>
      </c>
      <c r="I2800" s="31">
        <v>49</v>
      </c>
      <c r="J2800" s="31">
        <f>INDEX('LA lookup'!H:H,MATCH('Known to services raw data'!B2800,'LA lookup'!G:G,0))</f>
        <v>65121</v>
      </c>
      <c r="K2800" s="31"/>
      <c r="L2800" s="31" t="str">
        <f t="shared" si="157"/>
        <v>0.8 per 1000 0-17 yr olds</v>
      </c>
      <c r="M2800" s="31">
        <f t="shared" si="158"/>
        <v>0.7524454477050414</v>
      </c>
      <c r="N2800" s="31">
        <f t="shared" si="156"/>
        <v>0</v>
      </c>
    </row>
    <row r="2801" spans="1:14" x14ac:dyDescent="0.45">
      <c r="A2801" s="31" t="str">
        <f t="shared" si="155"/>
        <v>E06000004_Number of children receiving treatment for substance misuse_Number</v>
      </c>
      <c r="B2801" s="31" t="s">
        <v>422</v>
      </c>
      <c r="C2801" s="31" t="s">
        <v>423</v>
      </c>
      <c r="D2801" s="31" t="s">
        <v>474</v>
      </c>
      <c r="E2801" s="31" t="s">
        <v>475</v>
      </c>
      <c r="F2801" s="31" t="s">
        <v>96</v>
      </c>
      <c r="G2801" s="26" t="s">
        <v>97</v>
      </c>
      <c r="H2801" s="31" t="s">
        <v>743</v>
      </c>
      <c r="I2801" s="31">
        <v>64</v>
      </c>
      <c r="J2801" s="31">
        <f>INDEX('LA lookup'!H:H,MATCH('Known to services raw data'!B2801,'LA lookup'!G:G,0))</f>
        <v>43521</v>
      </c>
      <c r="K2801" s="31"/>
      <c r="L2801" s="31" t="str">
        <f t="shared" si="157"/>
        <v>1.5 per 1000 0-17 yr olds</v>
      </c>
      <c r="M2801" s="31">
        <f t="shared" si="158"/>
        <v>1.4705544449805841</v>
      </c>
      <c r="N2801" s="31">
        <f t="shared" si="156"/>
        <v>0</v>
      </c>
    </row>
    <row r="2802" spans="1:14" x14ac:dyDescent="0.45">
      <c r="A2802" s="31" t="str">
        <f t="shared" si="155"/>
        <v>E06000025_Number of children receiving treatment for substance misuse_Number</v>
      </c>
      <c r="B2802" s="31" t="s">
        <v>408</v>
      </c>
      <c r="C2802" s="31" t="s">
        <v>409</v>
      </c>
      <c r="D2802" s="31" t="s">
        <v>474</v>
      </c>
      <c r="E2802" s="31" t="s">
        <v>475</v>
      </c>
      <c r="F2802" s="31" t="s">
        <v>96</v>
      </c>
      <c r="G2802" s="26" t="s">
        <v>97</v>
      </c>
      <c r="H2802" s="31" t="s">
        <v>743</v>
      </c>
      <c r="I2802" s="31">
        <v>91</v>
      </c>
      <c r="J2802" s="31">
        <f>INDEX('LA lookup'!H:H,MATCH('Known to services raw data'!B2802,'LA lookup'!G:G,0))</f>
        <v>58867</v>
      </c>
      <c r="K2802" s="31"/>
      <c r="L2802" s="31" t="str">
        <f t="shared" si="157"/>
        <v>1.5 per 1000 0-17 yr olds</v>
      </c>
      <c r="M2802" s="31">
        <f t="shared" si="158"/>
        <v>1.5458576112253044</v>
      </c>
      <c r="N2802" s="31">
        <f t="shared" si="156"/>
        <v>0</v>
      </c>
    </row>
    <row r="2803" spans="1:14" x14ac:dyDescent="0.45">
      <c r="A2803" s="31" t="str">
        <f t="shared" si="155"/>
        <v>E08000009_Number of children receiving treatment for substance misuse_Number</v>
      </c>
      <c r="B2803" s="31" t="s">
        <v>442</v>
      </c>
      <c r="C2803" s="31" t="s">
        <v>443</v>
      </c>
      <c r="D2803" s="31" t="s">
        <v>474</v>
      </c>
      <c r="E2803" s="31" t="s">
        <v>475</v>
      </c>
      <c r="F2803" s="31" t="s">
        <v>96</v>
      </c>
      <c r="G2803" s="26" t="s">
        <v>97</v>
      </c>
      <c r="H2803" s="31" t="s">
        <v>743</v>
      </c>
      <c r="I2803" s="31">
        <v>50</v>
      </c>
      <c r="J2803" s="31">
        <f>INDEX('LA lookup'!H:H,MATCH('Known to services raw data'!B2803,'LA lookup'!G:G,0))</f>
        <v>56087</v>
      </c>
      <c r="K2803" s="31"/>
      <c r="L2803" s="31" t="str">
        <f t="shared" si="157"/>
        <v>0.9 per 1000 0-17 yr olds</v>
      </c>
      <c r="M2803" s="31">
        <f t="shared" si="158"/>
        <v>0.89147217715335103</v>
      </c>
      <c r="N2803" s="31">
        <f t="shared" si="156"/>
        <v>0</v>
      </c>
    </row>
    <row r="2804" spans="1:14" x14ac:dyDescent="0.45">
      <c r="A2804" s="31" t="str">
        <f t="shared" si="155"/>
        <v>E10000013_Number of children receiving treatment for substance misuse_Number</v>
      </c>
      <c r="B2804" s="31" t="s">
        <v>307</v>
      </c>
      <c r="C2804" s="31" t="s">
        <v>308</v>
      </c>
      <c r="D2804" s="31" t="s">
        <v>474</v>
      </c>
      <c r="E2804" s="31" t="s">
        <v>475</v>
      </c>
      <c r="F2804" s="31" t="s">
        <v>96</v>
      </c>
      <c r="G2804" s="26" t="s">
        <v>97</v>
      </c>
      <c r="H2804" s="31" t="s">
        <v>743</v>
      </c>
      <c r="I2804" s="31">
        <v>85</v>
      </c>
      <c r="J2804" s="31">
        <f>INDEX('LA lookup'!H:H,MATCH('Known to services raw data'!B2804,'LA lookup'!G:G,0))</f>
        <v>128136</v>
      </c>
      <c r="K2804" s="31"/>
      <c r="L2804" s="31" t="str">
        <f t="shared" si="157"/>
        <v>0.7 per 1000 0-17 yr olds</v>
      </c>
      <c r="M2804" s="31">
        <f t="shared" si="158"/>
        <v>0.6633576824623838</v>
      </c>
      <c r="N2804" s="31">
        <f t="shared" si="156"/>
        <v>0</v>
      </c>
    </row>
    <row r="2805" spans="1:14" x14ac:dyDescent="0.45">
      <c r="A2805" s="31" t="str">
        <f t="shared" si="155"/>
        <v>E08000015_Number of children receiving treatment for substance misuse_Number</v>
      </c>
      <c r="B2805" s="31" t="s">
        <v>464</v>
      </c>
      <c r="C2805" s="31" t="s">
        <v>465</v>
      </c>
      <c r="D2805" s="31" t="s">
        <v>474</v>
      </c>
      <c r="E2805" s="31" t="s">
        <v>475</v>
      </c>
      <c r="F2805" s="31" t="s">
        <v>96</v>
      </c>
      <c r="G2805" s="26" t="s">
        <v>97</v>
      </c>
      <c r="H2805" s="31" t="s">
        <v>743</v>
      </c>
      <c r="I2805" s="31">
        <v>56</v>
      </c>
      <c r="J2805" s="31">
        <f>INDEX('LA lookup'!H:H,MATCH('Known to services raw data'!B2805,'LA lookup'!G:G,0))</f>
        <v>67576</v>
      </c>
      <c r="K2805" s="31"/>
      <c r="L2805" s="31" t="str">
        <f t="shared" si="157"/>
        <v>0.8 per 1000 0-17 yr olds</v>
      </c>
      <c r="M2805" s="31">
        <f t="shared" si="158"/>
        <v>0.82869657866698232</v>
      </c>
      <c r="N2805" s="31">
        <f t="shared" si="156"/>
        <v>0</v>
      </c>
    </row>
    <row r="2806" spans="1:14" x14ac:dyDescent="0.45">
      <c r="A2806" s="31" t="str">
        <f t="shared" si="155"/>
        <v>E08000021_Number of children receiving treatment for substance misuse_Number</v>
      </c>
      <c r="B2806" s="31" t="s">
        <v>357</v>
      </c>
      <c r="C2806" s="31" t="s">
        <v>358</v>
      </c>
      <c r="D2806" s="31" t="s">
        <v>474</v>
      </c>
      <c r="E2806" s="31" t="s">
        <v>475</v>
      </c>
      <c r="F2806" s="31" t="s">
        <v>96</v>
      </c>
      <c r="G2806" s="26" t="s">
        <v>97</v>
      </c>
      <c r="H2806" s="31" t="s">
        <v>743</v>
      </c>
      <c r="I2806" s="31">
        <v>70</v>
      </c>
      <c r="J2806" s="31">
        <f>INDEX('LA lookup'!H:H,MATCH('Known to services raw data'!B2806,'LA lookup'!G:G,0))</f>
        <v>58056</v>
      </c>
      <c r="K2806" s="31"/>
      <c r="L2806" s="31" t="str">
        <f t="shared" si="157"/>
        <v>1.2 per 1000 0-17 yr olds</v>
      </c>
      <c r="M2806" s="31">
        <f t="shared" si="158"/>
        <v>1.2057323963070139</v>
      </c>
      <c r="N2806" s="31">
        <f t="shared" si="156"/>
        <v>0</v>
      </c>
    </row>
    <row r="2807" spans="1:14" x14ac:dyDescent="0.45">
      <c r="A2807" s="31" t="str">
        <f t="shared" si="155"/>
        <v>E09000011_Number of children receiving treatment for substance misuse_Number</v>
      </c>
      <c r="B2807" s="31" t="s">
        <v>518</v>
      </c>
      <c r="C2807" s="31" t="s">
        <v>519</v>
      </c>
      <c r="D2807" s="31" t="s">
        <v>474</v>
      </c>
      <c r="E2807" s="31" t="s">
        <v>475</v>
      </c>
      <c r="F2807" s="31" t="s">
        <v>96</v>
      </c>
      <c r="G2807" s="26" t="s">
        <v>97</v>
      </c>
      <c r="H2807" s="31" t="s">
        <v>743</v>
      </c>
      <c r="I2807" s="31">
        <v>92</v>
      </c>
      <c r="J2807" s="31">
        <f>INDEX('LA lookup'!H:H,MATCH('Known to services raw data'!B2807,'LA lookup'!G:G,0))</f>
        <v>68917</v>
      </c>
      <c r="K2807" s="31"/>
      <c r="L2807" s="31" t="str">
        <f t="shared" si="157"/>
        <v>1.3 per 1000 0-17 yr olds</v>
      </c>
      <c r="M2807" s="31">
        <f t="shared" si="158"/>
        <v>1.3349391296777282</v>
      </c>
      <c r="N2807" s="31">
        <f t="shared" si="156"/>
        <v>0</v>
      </c>
    </row>
    <row r="2808" spans="1:14" x14ac:dyDescent="0.45">
      <c r="A2808" s="31" t="str">
        <f t="shared" si="155"/>
        <v>E08000013_Number of children receiving treatment for substance misuse_Number</v>
      </c>
      <c r="B2808" s="31" t="s">
        <v>416</v>
      </c>
      <c r="C2808" s="31" t="s">
        <v>417</v>
      </c>
      <c r="D2808" s="31" t="s">
        <v>474</v>
      </c>
      <c r="E2808" s="31" t="s">
        <v>475</v>
      </c>
      <c r="F2808" s="31" t="s">
        <v>96</v>
      </c>
      <c r="G2808" s="26" t="s">
        <v>97</v>
      </c>
      <c r="H2808" s="31" t="s">
        <v>743</v>
      </c>
      <c r="I2808" s="31">
        <v>105</v>
      </c>
      <c r="J2808" s="31">
        <f>INDEX('LA lookup'!H:H,MATCH('Known to services raw data'!B2808,'LA lookup'!G:G,0))</f>
        <v>36785</v>
      </c>
      <c r="K2808" s="31"/>
      <c r="L2808" s="31" t="str">
        <f t="shared" si="157"/>
        <v>2.9 per 1000 0-17 yr olds</v>
      </c>
      <c r="M2808" s="31">
        <f t="shared" si="158"/>
        <v>2.8544243577545196</v>
      </c>
      <c r="N2808" s="31">
        <f t="shared" si="156"/>
        <v>0</v>
      </c>
    </row>
    <row r="2809" spans="1:14" x14ac:dyDescent="0.45">
      <c r="A2809" s="31" t="str">
        <f t="shared" si="155"/>
        <v>E06000016_Number of children receiving treatment for substance misuse_Number</v>
      </c>
      <c r="B2809" s="31" t="s">
        <v>341</v>
      </c>
      <c r="C2809" s="31" t="s">
        <v>342</v>
      </c>
      <c r="D2809" s="31" t="s">
        <v>474</v>
      </c>
      <c r="E2809" s="31" t="s">
        <v>475</v>
      </c>
      <c r="F2809" s="31" t="s">
        <v>96</v>
      </c>
      <c r="G2809" s="26" t="s">
        <v>97</v>
      </c>
      <c r="H2809" s="31" t="s">
        <v>743</v>
      </c>
      <c r="I2809" s="31">
        <v>87</v>
      </c>
      <c r="J2809" s="31">
        <f>INDEX('LA lookup'!H:H,MATCH('Known to services raw data'!B2809,'LA lookup'!G:G,0))</f>
        <v>83994</v>
      </c>
      <c r="K2809" s="31"/>
      <c r="L2809" s="31" t="str">
        <f t="shared" si="157"/>
        <v>1 per 1000 0-17 yr olds</v>
      </c>
      <c r="M2809" s="31">
        <f t="shared" si="158"/>
        <v>1.0357882705907566</v>
      </c>
      <c r="N2809" s="31">
        <f t="shared" si="156"/>
        <v>0</v>
      </c>
    </row>
    <row r="2810" spans="1:14" x14ac:dyDescent="0.45">
      <c r="A2810" s="31" t="str">
        <f t="shared" si="155"/>
        <v>E08000022_Number of children receiving treatment for substance misuse_Number</v>
      </c>
      <c r="B2810" s="31" t="s">
        <v>524</v>
      </c>
      <c r="C2810" s="31" t="s">
        <v>525</v>
      </c>
      <c r="D2810" s="31" t="s">
        <v>474</v>
      </c>
      <c r="E2810" s="31" t="s">
        <v>475</v>
      </c>
      <c r="F2810" s="31" t="s">
        <v>96</v>
      </c>
      <c r="G2810" s="26" t="s">
        <v>97</v>
      </c>
      <c r="H2810" s="31" t="s">
        <v>743</v>
      </c>
      <c r="I2810" s="31">
        <v>12</v>
      </c>
      <c r="J2810" s="31">
        <f>INDEX('LA lookup'!H:H,MATCH('Known to services raw data'!B2810,'LA lookup'!G:G,0))</f>
        <v>41360</v>
      </c>
      <c r="K2810" s="31"/>
      <c r="L2810" s="31" t="str">
        <f t="shared" si="157"/>
        <v>0.3 per 1000 0-17 yr olds</v>
      </c>
      <c r="M2810" s="31">
        <f t="shared" si="158"/>
        <v>0.29013539651837522</v>
      </c>
      <c r="N2810" s="31">
        <f t="shared" si="156"/>
        <v>0</v>
      </c>
    </row>
    <row r="2811" spans="1:14" x14ac:dyDescent="0.45">
      <c r="A2811" s="31" t="str">
        <f t="shared" si="155"/>
        <v>E08000011_Number of children receiving treatment for substance misuse_Number</v>
      </c>
      <c r="B2811" s="31" t="s">
        <v>333</v>
      </c>
      <c r="C2811" s="31" t="s">
        <v>334</v>
      </c>
      <c r="D2811" s="31" t="s">
        <v>474</v>
      </c>
      <c r="E2811" s="31" t="s">
        <v>475</v>
      </c>
      <c r="F2811" s="31" t="s">
        <v>96</v>
      </c>
      <c r="G2811" s="26" t="s">
        <v>97</v>
      </c>
      <c r="H2811" s="31" t="s">
        <v>743</v>
      </c>
      <c r="I2811" s="31">
        <v>41</v>
      </c>
      <c r="J2811" s="31">
        <f>INDEX('LA lookup'!H:H,MATCH('Known to services raw data'!B2811,'LA lookup'!G:G,0))</f>
        <v>33477</v>
      </c>
      <c r="K2811" s="31"/>
      <c r="L2811" s="31" t="str">
        <f t="shared" si="157"/>
        <v>1.2 per 1000 0-17 yr olds</v>
      </c>
      <c r="M2811" s="31">
        <f t="shared" si="158"/>
        <v>1.2247214505481374</v>
      </c>
      <c r="N2811" s="31">
        <f t="shared" si="156"/>
        <v>0</v>
      </c>
    </row>
    <row r="2812" spans="1:14" x14ac:dyDescent="0.45">
      <c r="A2812" s="31" t="str">
        <f t="shared" si="155"/>
        <v>E08000014_Number of children receiving treatment for substance misuse_Number</v>
      </c>
      <c r="B2812" s="31" t="s">
        <v>399</v>
      </c>
      <c r="C2812" s="31" t="s">
        <v>400</v>
      </c>
      <c r="D2812" s="31" t="s">
        <v>474</v>
      </c>
      <c r="E2812" s="31" t="s">
        <v>475</v>
      </c>
      <c r="F2812" s="31" t="s">
        <v>96</v>
      </c>
      <c r="G2812" s="26" t="s">
        <v>97</v>
      </c>
      <c r="H2812" s="31" t="s">
        <v>743</v>
      </c>
      <c r="I2812" s="31">
        <v>93</v>
      </c>
      <c r="J2812" s="31">
        <f>INDEX('LA lookup'!H:H,MATCH('Known to services raw data'!B2812,'LA lookup'!G:G,0))</f>
        <v>53833</v>
      </c>
      <c r="K2812" s="31"/>
      <c r="L2812" s="31" t="str">
        <f t="shared" si="157"/>
        <v>1.7 per 1000 0-17 yr olds</v>
      </c>
      <c r="M2812" s="31">
        <f t="shared" si="158"/>
        <v>1.727564876562703</v>
      </c>
      <c r="N2812" s="31">
        <f t="shared" si="156"/>
        <v>0</v>
      </c>
    </row>
    <row r="2813" spans="1:14" x14ac:dyDescent="0.45">
      <c r="A2813" s="31" t="str">
        <f t="shared" si="155"/>
        <v>E08000017_Number of children receiving treatment for substance misuse_Number</v>
      </c>
      <c r="B2813" s="31" t="s">
        <v>293</v>
      </c>
      <c r="C2813" s="31" t="s">
        <v>294</v>
      </c>
      <c r="D2813" s="31" t="s">
        <v>474</v>
      </c>
      <c r="E2813" s="31" t="s">
        <v>475</v>
      </c>
      <c r="F2813" s="31" t="s">
        <v>96</v>
      </c>
      <c r="G2813" s="26" t="s">
        <v>97</v>
      </c>
      <c r="H2813" s="31" t="s">
        <v>743</v>
      </c>
      <c r="I2813" s="31">
        <v>72</v>
      </c>
      <c r="J2813" s="31">
        <f>INDEX('LA lookup'!H:H,MATCH('Known to services raw data'!B2813,'LA lookup'!G:G,0))</f>
        <v>66448</v>
      </c>
      <c r="K2813" s="31"/>
      <c r="L2813" s="31" t="str">
        <f t="shared" si="157"/>
        <v>1.1 per 1000 0-17 yr olds</v>
      </c>
      <c r="M2813" s="31">
        <f t="shared" si="158"/>
        <v>1.0835540573079703</v>
      </c>
      <c r="N2813" s="31">
        <f t="shared" si="156"/>
        <v>0</v>
      </c>
    </row>
    <row r="2814" spans="1:14" x14ac:dyDescent="0.45">
      <c r="A2814" s="31" t="str">
        <f t="shared" si="155"/>
        <v>E08000008_Number of children receiving treatment for substance misuse_Number</v>
      </c>
      <c r="B2814" s="31" t="s">
        <v>436</v>
      </c>
      <c r="C2814" s="31" t="s">
        <v>437</v>
      </c>
      <c r="D2814" s="31" t="s">
        <v>474</v>
      </c>
      <c r="E2814" s="31" t="s">
        <v>475</v>
      </c>
      <c r="F2814" s="31" t="s">
        <v>96</v>
      </c>
      <c r="G2814" s="26" t="s">
        <v>97</v>
      </c>
      <c r="H2814" s="31" t="s">
        <v>743</v>
      </c>
      <c r="I2814" s="31">
        <v>57</v>
      </c>
      <c r="J2814" s="31">
        <f>INDEX('LA lookup'!H:H,MATCH('Known to services raw data'!B2814,'LA lookup'!G:G,0))</f>
        <v>50223</v>
      </c>
      <c r="K2814" s="31"/>
      <c r="L2814" s="31" t="str">
        <f t="shared" si="157"/>
        <v>1.1 per 1000 0-17 yr olds</v>
      </c>
      <c r="M2814" s="31">
        <f t="shared" si="158"/>
        <v>1.1349381757362165</v>
      </c>
      <c r="N2814" s="31">
        <f t="shared" si="156"/>
        <v>0</v>
      </c>
    </row>
    <row r="2815" spans="1:14" x14ac:dyDescent="0.45">
      <c r="A2815" s="31" t="str">
        <f t="shared" si="155"/>
        <v>E10000032_Number of children receiving treatment for substance misuse_Number</v>
      </c>
      <c r="B2815" s="31" t="s">
        <v>458</v>
      </c>
      <c r="C2815" s="31" t="s">
        <v>459</v>
      </c>
      <c r="D2815" s="31" t="s">
        <v>474</v>
      </c>
      <c r="E2815" s="31" t="s">
        <v>475</v>
      </c>
      <c r="F2815" s="31" t="s">
        <v>96</v>
      </c>
      <c r="G2815" s="26" t="s">
        <v>97</v>
      </c>
      <c r="H2815" s="31" t="s">
        <v>743</v>
      </c>
      <c r="I2815" s="31">
        <v>72</v>
      </c>
      <c r="J2815" s="31">
        <f>INDEX('LA lookup'!H:H,MATCH('Known to services raw data'!B2815,'LA lookup'!G:G,0))</f>
        <v>174672</v>
      </c>
      <c r="K2815" s="31"/>
      <c r="L2815" s="31" t="str">
        <f t="shared" si="157"/>
        <v>0.4 per 1000 0-17 yr olds</v>
      </c>
      <c r="M2815" s="31">
        <f t="shared" si="158"/>
        <v>0.41220115416323166</v>
      </c>
      <c r="N2815" s="31">
        <f t="shared" si="156"/>
        <v>0</v>
      </c>
    </row>
    <row r="2816" spans="1:14" x14ac:dyDescent="0.45">
      <c r="A2816" s="31" t="str">
        <f t="shared" si="155"/>
        <v>E08000024_Number of children receiving treatment for substance misuse_Number</v>
      </c>
      <c r="B2816" s="31" t="s">
        <v>428</v>
      </c>
      <c r="C2816" s="31" t="s">
        <v>429</v>
      </c>
      <c r="D2816" s="31" t="s">
        <v>474</v>
      </c>
      <c r="E2816" s="31" t="s">
        <v>475</v>
      </c>
      <c r="F2816" s="31" t="s">
        <v>96</v>
      </c>
      <c r="G2816" s="26" t="s">
        <v>97</v>
      </c>
      <c r="H2816" s="31" t="s">
        <v>743</v>
      </c>
      <c r="I2816" s="31">
        <v>116</v>
      </c>
      <c r="J2816" s="31">
        <f>INDEX('LA lookup'!H:H,MATCH('Known to services raw data'!B2816,'LA lookup'!G:G,0))</f>
        <v>54563</v>
      </c>
      <c r="K2816" s="31"/>
      <c r="L2816" s="31" t="str">
        <f t="shared" si="157"/>
        <v>2.1 per 1000 0-17 yr olds</v>
      </c>
      <c r="M2816" s="31">
        <f t="shared" si="158"/>
        <v>2.1259828088631489</v>
      </c>
      <c r="N2816" s="31">
        <f t="shared" si="156"/>
        <v>0</v>
      </c>
    </row>
    <row r="2817" spans="1:14" x14ac:dyDescent="0.45">
      <c r="A2817" s="31" t="str">
        <f t="shared" si="155"/>
        <v>E06000005_Number of children receiving treatment for substance misuse_Number</v>
      </c>
      <c r="B2817" s="31" t="s">
        <v>287</v>
      </c>
      <c r="C2817" s="31" t="s">
        <v>288</v>
      </c>
      <c r="D2817" s="31" t="s">
        <v>474</v>
      </c>
      <c r="E2817" s="31" t="s">
        <v>475</v>
      </c>
      <c r="F2817" s="31" t="s">
        <v>96</v>
      </c>
      <c r="G2817" s="26" t="s">
        <v>97</v>
      </c>
      <c r="H2817" s="31" t="s">
        <v>743</v>
      </c>
      <c r="I2817" s="31">
        <v>91</v>
      </c>
      <c r="J2817" s="31">
        <f>INDEX('LA lookup'!H:H,MATCH('Known to services raw data'!B2817,'LA lookup'!G:G,0))</f>
        <v>22454</v>
      </c>
      <c r="K2817" s="31"/>
      <c r="L2817" s="31" t="str">
        <f t="shared" si="157"/>
        <v>4.1 per 1000 0-17 yr olds</v>
      </c>
      <c r="M2817" s="31">
        <f t="shared" si="158"/>
        <v>4.0527300258305869</v>
      </c>
      <c r="N2817" s="31">
        <f t="shared" si="156"/>
        <v>0</v>
      </c>
    </row>
    <row r="2818" spans="1:14" x14ac:dyDescent="0.45">
      <c r="A2818" s="31" t="str">
        <f t="shared" si="155"/>
        <v>E06000042_Number of children receiving treatment for substance misuse_Number</v>
      </c>
      <c r="B2818" s="31" t="s">
        <v>355</v>
      </c>
      <c r="C2818" s="31" t="s">
        <v>356</v>
      </c>
      <c r="D2818" s="31" t="s">
        <v>474</v>
      </c>
      <c r="E2818" s="31" t="s">
        <v>475</v>
      </c>
      <c r="F2818" s="31" t="s">
        <v>96</v>
      </c>
      <c r="G2818" s="26" t="s">
        <v>97</v>
      </c>
      <c r="H2818" s="31" t="s">
        <v>743</v>
      </c>
      <c r="I2818" s="31">
        <v>79</v>
      </c>
      <c r="J2818" s="31">
        <f>INDEX('LA lookup'!H:H,MATCH('Known to services raw data'!B2818,'LA lookup'!G:G,0))</f>
        <v>68278</v>
      </c>
      <c r="K2818" s="31"/>
      <c r="L2818" s="31" t="str">
        <f t="shared" si="157"/>
        <v>1.2 per 1000 0-17 yr olds</v>
      </c>
      <c r="M2818" s="31">
        <f t="shared" si="158"/>
        <v>1.1570344766982046</v>
      </c>
      <c r="N2818" s="31">
        <f t="shared" si="156"/>
        <v>0</v>
      </c>
    </row>
    <row r="2819" spans="1:14" x14ac:dyDescent="0.45">
      <c r="A2819" s="31" t="str">
        <f t="shared" si="155"/>
        <v>E06000006_Number of children receiving treatment for substance misuse_Number</v>
      </c>
      <c r="B2819" s="31" t="s">
        <v>531</v>
      </c>
      <c r="C2819" s="31" t="s">
        <v>722</v>
      </c>
      <c r="D2819" s="31" t="s">
        <v>474</v>
      </c>
      <c r="E2819" s="31" t="s">
        <v>475</v>
      </c>
      <c r="F2819" s="31" t="s">
        <v>96</v>
      </c>
      <c r="G2819" s="26" t="s">
        <v>97</v>
      </c>
      <c r="H2819" s="31" t="s">
        <v>743</v>
      </c>
      <c r="I2819" s="31">
        <v>73</v>
      </c>
      <c r="J2819" s="31">
        <f>INDEX('LA lookup'!H:H,MATCH('Known to services raw data'!B2819,'LA lookup'!G:G,0))</f>
        <v>28617</v>
      </c>
      <c r="K2819" s="31"/>
      <c r="L2819" s="31" t="str">
        <f t="shared" si="157"/>
        <v>2.6 per 1000 0-17 yr olds</v>
      </c>
      <c r="M2819" s="31">
        <f t="shared" si="158"/>
        <v>2.5509312646329105</v>
      </c>
      <c r="N2819" s="31">
        <f t="shared" si="156"/>
        <v>0</v>
      </c>
    </row>
    <row r="2820" spans="1:14" x14ac:dyDescent="0.45">
      <c r="A2820" s="31" t="str">
        <f t="shared" si="155"/>
        <v>E09000015_Number of children receiving treatment for substance misuse_Number</v>
      </c>
      <c r="B2820" s="31" t="s">
        <v>496</v>
      </c>
      <c r="C2820" s="31" t="s">
        <v>497</v>
      </c>
      <c r="D2820" s="31" t="s">
        <v>474</v>
      </c>
      <c r="E2820" s="31" t="s">
        <v>475</v>
      </c>
      <c r="F2820" s="31" t="s">
        <v>96</v>
      </c>
      <c r="G2820" s="26" t="s">
        <v>97</v>
      </c>
      <c r="H2820" s="31" t="s">
        <v>743</v>
      </c>
      <c r="I2820" s="31">
        <v>92</v>
      </c>
      <c r="J2820" s="31">
        <f>INDEX('LA lookup'!H:H,MATCH('Known to services raw data'!B2820,'LA lookup'!G:G,0))</f>
        <v>58373</v>
      </c>
      <c r="K2820" s="31"/>
      <c r="L2820" s="31" t="str">
        <f t="shared" si="157"/>
        <v>1.6 per 1000 0-17 yr olds</v>
      </c>
      <c r="M2820" s="31">
        <f t="shared" si="158"/>
        <v>1.57607112877529</v>
      </c>
      <c r="N2820" s="31">
        <f t="shared" si="156"/>
        <v>0</v>
      </c>
    </row>
    <row r="2821" spans="1:14" x14ac:dyDescent="0.45">
      <c r="A2821" s="31" t="str">
        <f t="shared" si="155"/>
        <v>E08000004_Number of children receiving treatment for substance misuse_Number</v>
      </c>
      <c r="B2821" s="31" t="s">
        <v>375</v>
      </c>
      <c r="C2821" s="31" t="s">
        <v>376</v>
      </c>
      <c r="D2821" s="31" t="s">
        <v>474</v>
      </c>
      <c r="E2821" s="31" t="s">
        <v>475</v>
      </c>
      <c r="F2821" s="31" t="s">
        <v>96</v>
      </c>
      <c r="G2821" s="26" t="s">
        <v>97</v>
      </c>
      <c r="H2821" s="31" t="s">
        <v>743</v>
      </c>
      <c r="I2821" s="31">
        <v>59</v>
      </c>
      <c r="J2821" s="31">
        <f>INDEX('LA lookup'!H:H,MATCH('Known to services raw data'!B2821,'LA lookup'!G:G,0))</f>
        <v>59416</v>
      </c>
      <c r="K2821" s="31"/>
      <c r="L2821" s="31" t="str">
        <f t="shared" si="157"/>
        <v>1 per 1000 0-17 yr olds</v>
      </c>
      <c r="M2821" s="31">
        <f t="shared" si="158"/>
        <v>0.99299851891746338</v>
      </c>
      <c r="N2821" s="31">
        <f t="shared" si="156"/>
        <v>0</v>
      </c>
    </row>
    <row r="2822" spans="1:14" x14ac:dyDescent="0.45">
      <c r="A2822" s="31" t="str">
        <f t="shared" si="155"/>
        <v>E10000015_Number of children receiving treatment for substance misuse_Number</v>
      </c>
      <c r="B2822" s="31" t="s">
        <v>319</v>
      </c>
      <c r="C2822" s="31" t="s">
        <v>320</v>
      </c>
      <c r="D2822" s="31" t="s">
        <v>474</v>
      </c>
      <c r="E2822" s="31" t="s">
        <v>475</v>
      </c>
      <c r="F2822" s="31" t="s">
        <v>96</v>
      </c>
      <c r="G2822" s="26" t="s">
        <v>97</v>
      </c>
      <c r="H2822" s="31" t="s">
        <v>743</v>
      </c>
      <c r="I2822" s="31">
        <v>111</v>
      </c>
      <c r="J2822" s="31">
        <f>INDEX('LA lookup'!H:H,MATCH('Known to services raw data'!B2822,'LA lookup'!G:G,0))</f>
        <v>271005</v>
      </c>
      <c r="K2822" s="31"/>
      <c r="L2822" s="31" t="str">
        <f t="shared" si="157"/>
        <v>0.4 per 1000 0-17 yr olds</v>
      </c>
      <c r="M2822" s="31">
        <f t="shared" si="158"/>
        <v>0.40958653899374547</v>
      </c>
      <c r="N2822" s="31">
        <f t="shared" si="156"/>
        <v>0</v>
      </c>
    </row>
    <row r="2823" spans="1:14" x14ac:dyDescent="0.45">
      <c r="A2823" s="31" t="str">
        <f t="shared" ref="A2823:A2886" si="159">CONCATENATE(B2823,"_",G2823,"_",H2823)</f>
        <v>E09000008_Number of children receiving treatment for substance misuse_Number</v>
      </c>
      <c r="B2823" s="31" t="s">
        <v>486</v>
      </c>
      <c r="C2823" s="31" t="s">
        <v>487</v>
      </c>
      <c r="D2823" s="31" t="s">
        <v>474</v>
      </c>
      <c r="E2823" s="31" t="s">
        <v>475</v>
      </c>
      <c r="F2823" s="31" t="s">
        <v>96</v>
      </c>
      <c r="G2823" s="26" t="s">
        <v>97</v>
      </c>
      <c r="H2823" s="31" t="s">
        <v>743</v>
      </c>
      <c r="I2823" s="31">
        <v>153</v>
      </c>
      <c r="J2823" s="31">
        <f>INDEX('LA lookup'!H:H,MATCH('Known to services raw data'!B2823,'LA lookup'!G:G,0))</f>
        <v>94702</v>
      </c>
      <c r="K2823" s="31"/>
      <c r="L2823" s="31" t="str">
        <f t="shared" si="157"/>
        <v>1.6 per 1000 0-17 yr olds</v>
      </c>
      <c r="M2823" s="31">
        <f t="shared" si="158"/>
        <v>1.6155941796371778</v>
      </c>
      <c r="N2823" s="31">
        <f t="shared" si="156"/>
        <v>0</v>
      </c>
    </row>
    <row r="2824" spans="1:14" x14ac:dyDescent="0.45">
      <c r="A2824" s="31" t="str">
        <f t="shared" si="159"/>
        <v>E06000002_Number of children receiving treatment for substance misuse_Number</v>
      </c>
      <c r="B2824" s="31" t="s">
        <v>511</v>
      </c>
      <c r="C2824" s="31" t="s">
        <v>725</v>
      </c>
      <c r="D2824" s="31" t="s">
        <v>474</v>
      </c>
      <c r="E2824" s="31" t="s">
        <v>475</v>
      </c>
      <c r="F2824" s="31" t="s">
        <v>96</v>
      </c>
      <c r="G2824" s="26" t="s">
        <v>97</v>
      </c>
      <c r="H2824" s="31" t="s">
        <v>743</v>
      </c>
      <c r="I2824" s="31">
        <v>71</v>
      </c>
      <c r="J2824" s="31">
        <f>INDEX('LA lookup'!H:H,MATCH('Known to services raw data'!B2824,'LA lookup'!G:G,0))</f>
        <v>32513</v>
      </c>
      <c r="K2824" s="31"/>
      <c r="L2824" s="31" t="str">
        <f t="shared" si="157"/>
        <v>2.2 per 1000 0-17 yr olds</v>
      </c>
      <c r="M2824" s="31">
        <f t="shared" si="158"/>
        <v>2.1837418878602404</v>
      </c>
      <c r="N2824" s="31">
        <f t="shared" ref="N2824:N2887" si="160">IF(OR(C2824="City of London",C2824="Isles of Scilly"),1,0)</f>
        <v>0</v>
      </c>
    </row>
    <row r="2825" spans="1:14" x14ac:dyDescent="0.45">
      <c r="A2825" s="31" t="str">
        <f t="shared" si="159"/>
        <v>E08000028_Number of children receiving treatment for substance misuse_Number</v>
      </c>
      <c r="B2825" s="31" t="s">
        <v>397</v>
      </c>
      <c r="C2825" s="31" t="s">
        <v>398</v>
      </c>
      <c r="D2825" s="31" t="s">
        <v>474</v>
      </c>
      <c r="E2825" s="31" t="s">
        <v>475</v>
      </c>
      <c r="F2825" s="31" t="s">
        <v>96</v>
      </c>
      <c r="G2825" s="26" t="s">
        <v>97</v>
      </c>
      <c r="H2825" s="31" t="s">
        <v>743</v>
      </c>
      <c r="I2825" s="31">
        <v>96</v>
      </c>
      <c r="J2825" s="31">
        <f>INDEX('LA lookup'!H:H,MATCH('Known to services raw data'!B2825,'LA lookup'!G:G,0))</f>
        <v>81920</v>
      </c>
      <c r="K2825" s="31"/>
      <c r="L2825" s="31" t="str">
        <f t="shared" si="157"/>
        <v>1.2 per 1000 0-17 yr olds</v>
      </c>
      <c r="M2825" s="31">
        <f t="shared" si="158"/>
        <v>1.171875</v>
      </c>
      <c r="N2825" s="31">
        <f t="shared" si="160"/>
        <v>0</v>
      </c>
    </row>
    <row r="2826" spans="1:14" x14ac:dyDescent="0.45">
      <c r="A2826" s="31" t="str">
        <f t="shared" si="159"/>
        <v>E06000052_Number of children receiving treatment for substance misuse_Number</v>
      </c>
      <c r="B2826" s="31" t="s">
        <v>482</v>
      </c>
      <c r="C2826" s="31" t="s">
        <v>720</v>
      </c>
      <c r="D2826" s="31" t="s">
        <v>474</v>
      </c>
      <c r="E2826" s="31" t="s">
        <v>475</v>
      </c>
      <c r="F2826" s="31" t="s">
        <v>96</v>
      </c>
      <c r="G2826" s="26" t="s">
        <v>97</v>
      </c>
      <c r="H2826" s="31" t="s">
        <v>743</v>
      </c>
      <c r="I2826" s="31">
        <v>102</v>
      </c>
      <c r="J2826" s="31">
        <f>INDEX('LA lookup'!H:H,MATCH('Known to services raw data'!B2826,'LA lookup'!G:G,0))</f>
        <v>107810</v>
      </c>
      <c r="K2826" s="31"/>
      <c r="L2826" s="31" t="str">
        <f t="shared" si="157"/>
        <v>0.9 per 1000 0-17 yr olds</v>
      </c>
      <c r="M2826" s="31">
        <f t="shared" si="158"/>
        <v>0.9461088952787311</v>
      </c>
      <c r="N2826" s="31">
        <f t="shared" si="160"/>
        <v>0</v>
      </c>
    </row>
    <row r="2827" spans="1:14" x14ac:dyDescent="0.45">
      <c r="A2827" s="31" t="str">
        <f t="shared" si="159"/>
        <v>E06000048_Number of children receiving treatment for substance misuse_Number</v>
      </c>
      <c r="B2827" s="31" t="s">
        <v>484</v>
      </c>
      <c r="C2827" s="31" t="s">
        <v>705</v>
      </c>
      <c r="D2827" s="31" t="s">
        <v>474</v>
      </c>
      <c r="E2827" s="31" t="s">
        <v>475</v>
      </c>
      <c r="F2827" s="31" t="s">
        <v>96</v>
      </c>
      <c r="G2827" s="26" t="s">
        <v>97</v>
      </c>
      <c r="H2827" s="31" t="s">
        <v>743</v>
      </c>
      <c r="I2827" s="31">
        <v>98</v>
      </c>
      <c r="J2827" s="31">
        <f>INDEX('LA lookup'!H:H,MATCH('Known to services raw data'!B2827,'LA lookup'!G:G,0))</f>
        <v>59011</v>
      </c>
      <c r="K2827" s="31"/>
      <c r="L2827" s="31" t="str">
        <f t="shared" si="157"/>
        <v>1.7 per 1000 0-17 yr olds</v>
      </c>
      <c r="M2827" s="31">
        <f t="shared" si="158"/>
        <v>1.6607073257528258</v>
      </c>
      <c r="N2827" s="31">
        <f t="shared" si="160"/>
        <v>0</v>
      </c>
    </row>
    <row r="2828" spans="1:14" x14ac:dyDescent="0.45">
      <c r="A2828" s="31" t="str">
        <f t="shared" si="159"/>
        <v>E08000001_Number of children receiving treatment for substance misuse_Number</v>
      </c>
      <c r="B2828" s="31" t="s">
        <v>252</v>
      </c>
      <c r="C2828" s="31" t="s">
        <v>253</v>
      </c>
      <c r="D2828" s="31" t="s">
        <v>474</v>
      </c>
      <c r="E2828" s="31" t="s">
        <v>475</v>
      </c>
      <c r="F2828" s="31" t="s">
        <v>96</v>
      </c>
      <c r="G2828" s="26" t="s">
        <v>97</v>
      </c>
      <c r="H2828" s="31" t="s">
        <v>743</v>
      </c>
      <c r="I2828" s="31">
        <v>146</v>
      </c>
      <c r="J2828" s="31">
        <f>INDEX('LA lookup'!H:H,MATCH('Known to services raw data'!B2828,'LA lookup'!G:G,0))</f>
        <v>67670</v>
      </c>
      <c r="K2828" s="31"/>
      <c r="L2828" s="31" t="str">
        <f t="shared" si="157"/>
        <v>2.2 per 1000 0-17 yr olds</v>
      </c>
      <c r="M2828" s="31">
        <f t="shared" si="158"/>
        <v>2.1575291857543961</v>
      </c>
      <c r="N2828" s="31">
        <f t="shared" si="160"/>
        <v>0</v>
      </c>
    </row>
    <row r="2829" spans="1:14" x14ac:dyDescent="0.45">
      <c r="A2829" s="31" t="str">
        <f t="shared" si="159"/>
        <v>E06000022_Number of children receiving treatment for substance misuse_Number</v>
      </c>
      <c r="B2829" s="31" t="s">
        <v>238</v>
      </c>
      <c r="C2829" s="31" t="s">
        <v>239</v>
      </c>
      <c r="D2829" s="31" t="s">
        <v>474</v>
      </c>
      <c r="E2829" s="31" t="s">
        <v>475</v>
      </c>
      <c r="F2829" s="31" t="s">
        <v>96</v>
      </c>
      <c r="G2829" s="26" t="s">
        <v>97</v>
      </c>
      <c r="H2829" s="31" t="s">
        <v>743</v>
      </c>
      <c r="I2829" s="31">
        <v>168</v>
      </c>
      <c r="J2829" s="31">
        <f>INDEX('LA lookup'!H:H,MATCH('Known to services raw data'!B2829,'LA lookup'!G:G,0))</f>
        <v>35946</v>
      </c>
      <c r="K2829" s="31"/>
      <c r="L2829" s="31" t="str">
        <f t="shared" si="157"/>
        <v>4.7 per 1000 0-17 yr olds</v>
      </c>
      <c r="M2829" s="31">
        <f t="shared" si="158"/>
        <v>4.6736771824403274</v>
      </c>
      <c r="N2829" s="31">
        <f t="shared" si="160"/>
        <v>0</v>
      </c>
    </row>
    <row r="2830" spans="1:14" x14ac:dyDescent="0.45">
      <c r="A2830" s="31" t="str">
        <f t="shared" si="159"/>
        <v>E06000054_Number of children receiving treatment for substance misuse_Number</v>
      </c>
      <c r="B2830" s="31" t="s">
        <v>462</v>
      </c>
      <c r="C2830" s="31" t="s">
        <v>463</v>
      </c>
      <c r="D2830" s="31" t="s">
        <v>474</v>
      </c>
      <c r="E2830" s="31" t="s">
        <v>475</v>
      </c>
      <c r="F2830" s="31" t="s">
        <v>96</v>
      </c>
      <c r="G2830" s="26" t="s">
        <v>97</v>
      </c>
      <c r="H2830" s="31" t="s">
        <v>743</v>
      </c>
      <c r="I2830" s="31">
        <v>199</v>
      </c>
      <c r="J2830" s="31">
        <f>INDEX('LA lookup'!H:H,MATCH('Known to services raw data'!B2830,'LA lookup'!G:G,0))</f>
        <v>105692</v>
      </c>
      <c r="K2830" s="31"/>
      <c r="L2830" s="31" t="str">
        <f t="shared" si="157"/>
        <v>1.9 per 1000 0-17 yr olds</v>
      </c>
      <c r="M2830" s="31">
        <f t="shared" si="158"/>
        <v>1.882829353215002</v>
      </c>
      <c r="N2830" s="31">
        <f t="shared" si="160"/>
        <v>0</v>
      </c>
    </row>
    <row r="2831" spans="1:14" x14ac:dyDescent="0.45">
      <c r="A2831" s="31" t="str">
        <f t="shared" si="159"/>
        <v>E06000033_Number of children receiving treatment for substance misuse_Number</v>
      </c>
      <c r="B2831" s="31" t="s">
        <v>412</v>
      </c>
      <c r="C2831" s="31" t="s">
        <v>413</v>
      </c>
      <c r="D2831" s="31" t="s">
        <v>474</v>
      </c>
      <c r="E2831" s="31" t="s">
        <v>475</v>
      </c>
      <c r="F2831" s="31" t="s">
        <v>96</v>
      </c>
      <c r="G2831" s="26" t="s">
        <v>97</v>
      </c>
      <c r="H2831" s="31" t="s">
        <v>743</v>
      </c>
      <c r="I2831" s="31">
        <v>167</v>
      </c>
      <c r="J2831" s="31">
        <f>INDEX('LA lookup'!H:H,MATCH('Known to services raw data'!B2831,'LA lookup'!G:G,0))</f>
        <v>39540</v>
      </c>
      <c r="K2831" s="31"/>
      <c r="L2831" s="31" t="str">
        <f t="shared" si="157"/>
        <v>4.2 per 1000 0-17 yr olds</v>
      </c>
      <c r="M2831" s="31">
        <f t="shared" si="158"/>
        <v>4.2235710672736477</v>
      </c>
      <c r="N2831" s="31">
        <f t="shared" si="160"/>
        <v>0</v>
      </c>
    </row>
    <row r="2832" spans="1:14" x14ac:dyDescent="0.45">
      <c r="A2832" s="31" t="str">
        <f t="shared" si="159"/>
        <v>E09000025_Number of children receiving treatment for substance misuse_Number</v>
      </c>
      <c r="B2832" s="31" t="s">
        <v>359</v>
      </c>
      <c r="C2832" s="31" t="s">
        <v>360</v>
      </c>
      <c r="D2832" s="31" t="s">
        <v>474</v>
      </c>
      <c r="E2832" s="31" t="s">
        <v>475</v>
      </c>
      <c r="F2832" s="31" t="s">
        <v>96</v>
      </c>
      <c r="G2832" s="26" t="s">
        <v>97</v>
      </c>
      <c r="H2832" s="31" t="s">
        <v>743</v>
      </c>
      <c r="I2832" s="31">
        <v>44</v>
      </c>
      <c r="J2832" s="31">
        <f>INDEX('LA lookup'!H:H,MATCH('Known to services raw data'!B2832,'LA lookup'!G:G,0))</f>
        <v>86567</v>
      </c>
      <c r="K2832" s="31"/>
      <c r="L2832" s="31" t="str">
        <f t="shared" si="157"/>
        <v>0.5 per 1000 0-17 yr olds</v>
      </c>
      <c r="M2832" s="31">
        <f t="shared" si="158"/>
        <v>0.50827682604225632</v>
      </c>
      <c r="N2832" s="31">
        <f t="shared" si="160"/>
        <v>0</v>
      </c>
    </row>
    <row r="2833" spans="1:14" x14ac:dyDescent="0.45">
      <c r="A2833" s="31" t="str">
        <f t="shared" si="159"/>
        <v>E08000027_Number of children receiving treatment for substance misuse_Number</v>
      </c>
      <c r="B2833" s="31" t="s">
        <v>297</v>
      </c>
      <c r="C2833" s="31" t="s">
        <v>298</v>
      </c>
      <c r="D2833" s="31" t="s">
        <v>474</v>
      </c>
      <c r="E2833" s="31" t="s">
        <v>475</v>
      </c>
      <c r="F2833" s="31" t="s">
        <v>96</v>
      </c>
      <c r="G2833" s="26" t="s">
        <v>97</v>
      </c>
      <c r="H2833" s="31" t="s">
        <v>743</v>
      </c>
      <c r="I2833" s="31">
        <v>123</v>
      </c>
      <c r="J2833" s="31">
        <f>INDEX('LA lookup'!H:H,MATCH('Known to services raw data'!B2833,'LA lookup'!G:G,0))</f>
        <v>69265</v>
      </c>
      <c r="K2833" s="31"/>
      <c r="L2833" s="31" t="str">
        <f t="shared" si="157"/>
        <v>1.8 per 1000 0-17 yr olds</v>
      </c>
      <c r="M2833" s="31">
        <f t="shared" si="158"/>
        <v>1.775788637840179</v>
      </c>
      <c r="N2833" s="31">
        <f t="shared" si="160"/>
        <v>0</v>
      </c>
    </row>
    <row r="2834" spans="1:14" x14ac:dyDescent="0.45">
      <c r="A2834" s="31" t="str">
        <f t="shared" si="159"/>
        <v>E06000031_Number of children receiving treatment for substance misuse_Number</v>
      </c>
      <c r="B2834" s="31" t="s">
        <v>379</v>
      </c>
      <c r="C2834" s="31" t="s">
        <v>380</v>
      </c>
      <c r="D2834" s="31" t="s">
        <v>474</v>
      </c>
      <c r="E2834" s="31" t="s">
        <v>475</v>
      </c>
      <c r="F2834" s="31" t="s">
        <v>96</v>
      </c>
      <c r="G2834" s="26" t="s">
        <v>97</v>
      </c>
      <c r="H2834" s="31" t="s">
        <v>743</v>
      </c>
      <c r="I2834" s="31">
        <v>130</v>
      </c>
      <c r="J2834" s="31">
        <f>INDEX('LA lookup'!H:H,MATCH('Known to services raw data'!B2834,'LA lookup'!G:G,0))</f>
        <v>51137</v>
      </c>
      <c r="K2834" s="31"/>
      <c r="L2834" s="31" t="str">
        <f t="shared" si="157"/>
        <v>2.5 per 1000 0-17 yr olds</v>
      </c>
      <c r="M2834" s="31">
        <f t="shared" si="158"/>
        <v>2.5421905860727065</v>
      </c>
      <c r="N2834" s="31">
        <f t="shared" si="160"/>
        <v>0</v>
      </c>
    </row>
    <row r="2835" spans="1:14" x14ac:dyDescent="0.45">
      <c r="A2835" s="31" t="str">
        <f t="shared" si="159"/>
        <v>E06000021_Number of children receiving treatment for substance misuse_Number</v>
      </c>
      <c r="B2835" s="31" t="s">
        <v>424</v>
      </c>
      <c r="C2835" s="31" t="s">
        <v>425</v>
      </c>
      <c r="D2835" s="31" t="s">
        <v>474</v>
      </c>
      <c r="E2835" s="31" t="s">
        <v>475</v>
      </c>
      <c r="F2835" s="31" t="s">
        <v>96</v>
      </c>
      <c r="G2835" s="26" t="s">
        <v>97</v>
      </c>
      <c r="H2835" s="31" t="s">
        <v>743</v>
      </c>
      <c r="I2835" s="31">
        <v>92</v>
      </c>
      <c r="J2835" s="31">
        <f>INDEX('LA lookup'!H:H,MATCH('Known to services raw data'!B2835,'LA lookup'!G:G,0))</f>
        <v>57549</v>
      </c>
      <c r="K2835" s="31"/>
      <c r="L2835" s="31" t="str">
        <f t="shared" si="157"/>
        <v>1.6 per 1000 0-17 yr olds</v>
      </c>
      <c r="M2835" s="31">
        <f t="shared" si="158"/>
        <v>1.5986376826704201</v>
      </c>
      <c r="N2835" s="31">
        <f t="shared" si="160"/>
        <v>0</v>
      </c>
    </row>
    <row r="2836" spans="1:14" x14ac:dyDescent="0.45">
      <c r="A2836" s="31" t="str">
        <f t="shared" si="159"/>
        <v>E08000036_Number of children receiving treatment for substance misuse_Number</v>
      </c>
      <c r="B2836" s="31" t="s">
        <v>444</v>
      </c>
      <c r="C2836" s="31" t="s">
        <v>445</v>
      </c>
      <c r="D2836" s="31" t="s">
        <v>474</v>
      </c>
      <c r="E2836" s="31" t="s">
        <v>475</v>
      </c>
      <c r="F2836" s="31" t="s">
        <v>96</v>
      </c>
      <c r="G2836" s="26" t="s">
        <v>97</v>
      </c>
      <c r="H2836" s="31" t="s">
        <v>743</v>
      </c>
      <c r="I2836" s="31">
        <v>98</v>
      </c>
      <c r="J2836" s="31">
        <f>INDEX('LA lookup'!H:H,MATCH('Known to services raw data'!B2836,'LA lookup'!G:G,0))</f>
        <v>72893</v>
      </c>
      <c r="K2836" s="31"/>
      <c r="L2836" s="31" t="str">
        <f t="shared" si="157"/>
        <v>1.3 per 1000 0-17 yr olds</v>
      </c>
      <c r="M2836" s="31">
        <f t="shared" si="158"/>
        <v>1.3444363656318166</v>
      </c>
      <c r="N2836" s="31">
        <f t="shared" si="160"/>
        <v>0</v>
      </c>
    </row>
    <row r="2837" spans="1:14" x14ac:dyDescent="0.45">
      <c r="A2837" s="31" t="str">
        <f t="shared" si="159"/>
        <v>E10000018_Number of children receiving treatment for substance misuse_Number</v>
      </c>
      <c r="B2837" s="31" t="s">
        <v>552</v>
      </c>
      <c r="C2837" s="31" t="s">
        <v>553</v>
      </c>
      <c r="D2837" s="31" t="s">
        <v>474</v>
      </c>
      <c r="E2837" s="31" t="s">
        <v>475</v>
      </c>
      <c r="F2837" s="31" t="s">
        <v>96</v>
      </c>
      <c r="G2837" s="26" t="s">
        <v>97</v>
      </c>
      <c r="H2837" s="31" t="s">
        <v>743</v>
      </c>
      <c r="I2837" s="31">
        <v>150</v>
      </c>
      <c r="J2837" s="31">
        <f>INDEX('LA lookup'!H:H,MATCH('Known to services raw data'!B2837,'LA lookup'!G:G,0))</f>
        <v>140307</v>
      </c>
      <c r="K2837" s="31"/>
      <c r="L2837" s="31" t="str">
        <f t="shared" si="157"/>
        <v>1.1 per 1000 0-17 yr olds</v>
      </c>
      <c r="M2837" s="31">
        <f t="shared" si="158"/>
        <v>1.069084222455045</v>
      </c>
      <c r="N2837" s="31">
        <f t="shared" si="160"/>
        <v>0</v>
      </c>
    </row>
    <row r="2838" spans="1:14" x14ac:dyDescent="0.45">
      <c r="A2838" s="31" t="str">
        <f t="shared" si="159"/>
        <v>E10000021_Number of children receiving treatment for substance misuse_Number</v>
      </c>
      <c r="B2838" s="31" t="s">
        <v>371</v>
      </c>
      <c r="C2838" s="31" t="s">
        <v>372</v>
      </c>
      <c r="D2838" s="31" t="s">
        <v>474</v>
      </c>
      <c r="E2838" s="31" t="s">
        <v>475</v>
      </c>
      <c r="F2838" s="31" t="s">
        <v>96</v>
      </c>
      <c r="G2838" s="26" t="s">
        <v>97</v>
      </c>
      <c r="H2838" s="31" t="s">
        <v>743</v>
      </c>
      <c r="I2838" s="31">
        <v>92</v>
      </c>
      <c r="J2838" s="31">
        <f>INDEX('LA lookup'!H:H,MATCH('Known to services raw data'!B2838,'LA lookup'!G:G,0))</f>
        <v>170235</v>
      </c>
      <c r="K2838" s="31"/>
      <c r="L2838" s="31" t="str">
        <f t="shared" si="157"/>
        <v>0.5 per 1000 0-17 yr olds</v>
      </c>
      <c r="M2838" s="31">
        <f t="shared" si="158"/>
        <v>0.54042940640878789</v>
      </c>
      <c r="N2838" s="31">
        <f t="shared" si="160"/>
        <v>0</v>
      </c>
    </row>
    <row r="2839" spans="1:14" x14ac:dyDescent="0.45">
      <c r="A2839" s="31" t="str">
        <f t="shared" si="159"/>
        <v>E09000026_Number of children receiving treatment for substance misuse_Number</v>
      </c>
      <c r="B2839" s="31" t="s">
        <v>385</v>
      </c>
      <c r="C2839" s="31" t="s">
        <v>386</v>
      </c>
      <c r="D2839" s="31" t="s">
        <v>474</v>
      </c>
      <c r="E2839" s="31" t="s">
        <v>475</v>
      </c>
      <c r="F2839" s="31" t="s">
        <v>96</v>
      </c>
      <c r="G2839" s="26" t="s">
        <v>97</v>
      </c>
      <c r="H2839" s="31" t="s">
        <v>743</v>
      </c>
      <c r="I2839" s="31">
        <v>107</v>
      </c>
      <c r="J2839" s="31">
        <f>INDEX('LA lookup'!H:H,MATCH('Known to services raw data'!B2839,'LA lookup'!G:G,0))</f>
        <v>76159</v>
      </c>
      <c r="K2839" s="31"/>
      <c r="L2839" s="31" t="str">
        <f t="shared" si="157"/>
        <v>1.4 per 1000 0-17 yr olds</v>
      </c>
      <c r="M2839" s="31">
        <f t="shared" si="158"/>
        <v>1.4049554222088001</v>
      </c>
      <c r="N2839" s="31">
        <f t="shared" si="160"/>
        <v>0</v>
      </c>
    </row>
    <row r="2840" spans="1:14" x14ac:dyDescent="0.45">
      <c r="A2840" s="31" t="str">
        <f t="shared" si="159"/>
        <v>E08000023_Number of children receiving treatment for substance misuse_Number</v>
      </c>
      <c r="B2840" s="31" t="s">
        <v>410</v>
      </c>
      <c r="C2840" s="31" t="s">
        <v>411</v>
      </c>
      <c r="D2840" s="31" t="s">
        <v>474</v>
      </c>
      <c r="E2840" s="31" t="s">
        <v>475</v>
      </c>
      <c r="F2840" s="31" t="s">
        <v>96</v>
      </c>
      <c r="G2840" s="26" t="s">
        <v>97</v>
      </c>
      <c r="H2840" s="31" t="s">
        <v>743</v>
      </c>
      <c r="I2840" s="31">
        <v>108</v>
      </c>
      <c r="J2840" s="31">
        <f>INDEX('LA lookup'!H:H,MATCH('Known to services raw data'!B2840,'LA lookup'!G:G,0))</f>
        <v>29920</v>
      </c>
      <c r="K2840" s="31"/>
      <c r="L2840" s="31" t="str">
        <f t="shared" si="157"/>
        <v>3.6 per 1000 0-17 yr olds</v>
      </c>
      <c r="M2840" s="31">
        <f t="shared" si="158"/>
        <v>3.6096256684491981</v>
      </c>
      <c r="N2840" s="31">
        <f t="shared" si="160"/>
        <v>0</v>
      </c>
    </row>
    <row r="2841" spans="1:14" x14ac:dyDescent="0.45">
      <c r="A2841" s="31" t="str">
        <f t="shared" si="159"/>
        <v>E08000026_Number of children receiving treatment for substance misuse_Number</v>
      </c>
      <c r="B2841" s="31" t="s">
        <v>283</v>
      </c>
      <c r="C2841" s="31" t="s">
        <v>284</v>
      </c>
      <c r="D2841" s="31" t="s">
        <v>474</v>
      </c>
      <c r="E2841" s="31" t="s">
        <v>475</v>
      </c>
      <c r="F2841" s="31" t="s">
        <v>96</v>
      </c>
      <c r="G2841" s="26" t="s">
        <v>97</v>
      </c>
      <c r="H2841" s="31" t="s">
        <v>743</v>
      </c>
      <c r="I2841" s="31">
        <v>61</v>
      </c>
      <c r="J2841" s="31">
        <f>INDEX('LA lookup'!H:H,MATCH('Known to services raw data'!B2841,'LA lookup'!G:G,0))</f>
        <v>78994</v>
      </c>
      <c r="K2841" s="31"/>
      <c r="L2841" s="31" t="str">
        <f t="shared" si="157"/>
        <v>0.8 per 1000 0-17 yr olds</v>
      </c>
      <c r="M2841" s="31">
        <f t="shared" si="158"/>
        <v>0.77221054763652941</v>
      </c>
      <c r="N2841" s="31">
        <f t="shared" si="160"/>
        <v>0</v>
      </c>
    </row>
    <row r="2842" spans="1:14" x14ac:dyDescent="0.45">
      <c r="A2842" s="31" t="str">
        <f t="shared" si="159"/>
        <v>E10000002_Number of children receiving treatment for substance misuse_Number</v>
      </c>
      <c r="B2842" s="31" t="s">
        <v>269</v>
      </c>
      <c r="C2842" s="31" t="s">
        <v>270</v>
      </c>
      <c r="D2842" s="31" t="s">
        <v>474</v>
      </c>
      <c r="E2842" s="31" t="s">
        <v>475</v>
      </c>
      <c r="F2842" s="31" t="s">
        <v>96</v>
      </c>
      <c r="G2842" s="26" t="s">
        <v>97</v>
      </c>
      <c r="H2842" s="31" t="s">
        <v>743</v>
      </c>
      <c r="I2842" s="31">
        <v>29</v>
      </c>
      <c r="J2842" s="31">
        <f>INDEX('LA lookup'!H:H,MATCH('Known to services raw data'!B2842,'LA lookup'!G:G,0))</f>
        <v>124321</v>
      </c>
      <c r="K2842" s="31"/>
      <c r="L2842" s="31" t="str">
        <f t="shared" si="157"/>
        <v>0.2 per 1000 0-17 yr olds</v>
      </c>
      <c r="M2842" s="31">
        <f t="shared" si="158"/>
        <v>0.23326710692481561</v>
      </c>
      <c r="N2842" s="31">
        <f t="shared" si="160"/>
        <v>0</v>
      </c>
    </row>
    <row r="2843" spans="1:14" x14ac:dyDescent="0.45">
      <c r="A2843" s="31" t="str">
        <f t="shared" si="159"/>
        <v>E09000005_Number of children receiving treatment for substance misuse_Number</v>
      </c>
      <c r="B2843" s="31" t="s">
        <v>261</v>
      </c>
      <c r="C2843" s="31" t="s">
        <v>262</v>
      </c>
      <c r="D2843" s="31" t="s">
        <v>474</v>
      </c>
      <c r="E2843" s="31" t="s">
        <v>475</v>
      </c>
      <c r="F2843" s="31" t="s">
        <v>96</v>
      </c>
      <c r="G2843" s="26" t="s">
        <v>97</v>
      </c>
      <c r="H2843" s="31" t="s">
        <v>743</v>
      </c>
      <c r="I2843" s="31">
        <v>93</v>
      </c>
      <c r="J2843" s="31">
        <f>INDEX('LA lookup'!H:H,MATCH('Known to services raw data'!B2843,'LA lookup'!G:G,0))</f>
        <v>77893</v>
      </c>
      <c r="K2843" s="31"/>
      <c r="L2843" s="31" t="str">
        <f t="shared" si="157"/>
        <v>1.2 per 1000 0-17 yr olds</v>
      </c>
      <c r="M2843" s="31">
        <f t="shared" si="158"/>
        <v>1.1939455406775961</v>
      </c>
      <c r="N2843" s="31">
        <f t="shared" si="160"/>
        <v>0</v>
      </c>
    </row>
    <row r="2844" spans="1:14" x14ac:dyDescent="0.45">
      <c r="A2844" s="31" t="str">
        <f t="shared" si="159"/>
        <v>E10000011_Number of children receiving treatment for substance misuse_Number</v>
      </c>
      <c r="B2844" s="31" t="s">
        <v>299</v>
      </c>
      <c r="C2844" s="31" t="s">
        <v>300</v>
      </c>
      <c r="D2844" s="31" t="s">
        <v>474</v>
      </c>
      <c r="E2844" s="31" t="s">
        <v>475</v>
      </c>
      <c r="F2844" s="31" t="s">
        <v>96</v>
      </c>
      <c r="G2844" s="26" t="s">
        <v>97</v>
      </c>
      <c r="H2844" s="31" t="s">
        <v>743</v>
      </c>
      <c r="I2844" s="31">
        <v>166</v>
      </c>
      <c r="J2844" s="31">
        <f>INDEX('LA lookup'!H:H,MATCH('Known to services raw data'!B2844,'LA lookup'!G:G,0))</f>
        <v>106378</v>
      </c>
      <c r="K2844" s="31"/>
      <c r="L2844" s="31" t="str">
        <f t="shared" si="157"/>
        <v>1.6 per 1000 0-17 yr olds</v>
      </c>
      <c r="M2844" s="31">
        <f t="shared" si="158"/>
        <v>1.5604730301378105</v>
      </c>
      <c r="N2844" s="31">
        <f t="shared" si="160"/>
        <v>0</v>
      </c>
    </row>
    <row r="2845" spans="1:14" x14ac:dyDescent="0.45">
      <c r="A2845" s="31" t="str">
        <f t="shared" si="159"/>
        <v>E06000043_Number of children receiving treatment for substance misuse_Number</v>
      </c>
      <c r="B2845" s="31" t="s">
        <v>263</v>
      </c>
      <c r="C2845" s="31" t="s">
        <v>264</v>
      </c>
      <c r="D2845" s="31" t="s">
        <v>474</v>
      </c>
      <c r="E2845" s="31" t="s">
        <v>475</v>
      </c>
      <c r="F2845" s="31" t="s">
        <v>96</v>
      </c>
      <c r="G2845" s="26" t="s">
        <v>97</v>
      </c>
      <c r="H2845" s="31" t="s">
        <v>743</v>
      </c>
      <c r="I2845" s="31">
        <v>114</v>
      </c>
      <c r="J2845" s="31">
        <f>INDEX('LA lookup'!H:H,MATCH('Known to services raw data'!B2845,'LA lookup'!G:G,0))</f>
        <v>51005</v>
      </c>
      <c r="K2845" s="31"/>
      <c r="L2845" s="31" t="str">
        <f t="shared" si="157"/>
        <v>2.2 per 1000 0-17 yr olds</v>
      </c>
      <c r="M2845" s="31">
        <f t="shared" si="158"/>
        <v>2.2350749926477795</v>
      </c>
      <c r="N2845" s="31">
        <f t="shared" si="160"/>
        <v>0</v>
      </c>
    </row>
    <row r="2846" spans="1:14" x14ac:dyDescent="0.45">
      <c r="A2846" s="31" t="str">
        <f t="shared" si="159"/>
        <v>E08000007_Number of children receiving treatment for substance misuse_Number</v>
      </c>
      <c r="B2846" s="31" t="s">
        <v>420</v>
      </c>
      <c r="C2846" s="31" t="s">
        <v>421</v>
      </c>
      <c r="D2846" s="31" t="s">
        <v>474</v>
      </c>
      <c r="E2846" s="31" t="s">
        <v>475</v>
      </c>
      <c r="F2846" s="31" t="s">
        <v>96</v>
      </c>
      <c r="G2846" s="26" t="s">
        <v>97</v>
      </c>
      <c r="H2846" s="31" t="s">
        <v>743</v>
      </c>
      <c r="I2846" s="31">
        <v>54</v>
      </c>
      <c r="J2846" s="31">
        <f>INDEX('LA lookup'!H:H,MATCH('Known to services raw data'!B2846,'LA lookup'!G:G,0))</f>
        <v>63141</v>
      </c>
      <c r="K2846" s="31"/>
      <c r="L2846" s="31" t="str">
        <f t="shared" si="157"/>
        <v>0.9 per 1000 0-17 yr olds</v>
      </c>
      <c r="M2846" s="31">
        <f t="shared" si="158"/>
        <v>0.85522877369696393</v>
      </c>
      <c r="N2846" s="31">
        <f t="shared" si="160"/>
        <v>0</v>
      </c>
    </row>
    <row r="2847" spans="1:14" x14ac:dyDescent="0.45">
      <c r="A2847" s="31" t="str">
        <f t="shared" si="159"/>
        <v>E10000007_Number of children receiving treatment for substance misuse_Number</v>
      </c>
      <c r="B2847" s="31" t="s">
        <v>291</v>
      </c>
      <c r="C2847" s="31" t="s">
        <v>292</v>
      </c>
      <c r="D2847" s="31" t="s">
        <v>474</v>
      </c>
      <c r="E2847" s="31" t="s">
        <v>475</v>
      </c>
      <c r="F2847" s="31" t="s">
        <v>96</v>
      </c>
      <c r="G2847" s="26" t="s">
        <v>97</v>
      </c>
      <c r="H2847" s="31" t="s">
        <v>743</v>
      </c>
      <c r="I2847" s="31">
        <v>92</v>
      </c>
      <c r="J2847" s="31">
        <f>INDEX('LA lookup'!H:H,MATCH('Known to services raw data'!B2847,'LA lookup'!G:G,0))</f>
        <v>153272</v>
      </c>
      <c r="K2847" s="31"/>
      <c r="L2847" s="31" t="str">
        <f t="shared" si="157"/>
        <v>0.6 per 1000 0-17 yr olds</v>
      </c>
      <c r="M2847" s="31">
        <f t="shared" si="158"/>
        <v>0.60024009603841533</v>
      </c>
      <c r="N2847" s="31">
        <f t="shared" si="160"/>
        <v>0</v>
      </c>
    </row>
    <row r="2848" spans="1:14" x14ac:dyDescent="0.45">
      <c r="A2848" s="31" t="str">
        <f t="shared" si="159"/>
        <v>E06000023_Number of children receiving treatment for substance misuse_Number</v>
      </c>
      <c r="B2848" s="31" t="s">
        <v>265</v>
      </c>
      <c r="C2848" s="31" t="s">
        <v>266</v>
      </c>
      <c r="D2848" s="31" t="s">
        <v>474</v>
      </c>
      <c r="E2848" s="31" t="s">
        <v>475</v>
      </c>
      <c r="F2848" s="31" t="s">
        <v>96</v>
      </c>
      <c r="G2848" s="26" t="s">
        <v>97</v>
      </c>
      <c r="H2848" s="31" t="s">
        <v>743</v>
      </c>
      <c r="I2848" s="31">
        <v>107</v>
      </c>
      <c r="J2848" s="31">
        <f>INDEX('LA lookup'!H:H,MATCH('Known to services raw data'!B2848,'LA lookup'!G:G,0))</f>
        <v>94016</v>
      </c>
      <c r="K2848" s="31"/>
      <c r="L2848" s="31" t="str">
        <f t="shared" si="157"/>
        <v>1.1 per 1000 0-17 yr olds</v>
      </c>
      <c r="M2848" s="31">
        <f t="shared" si="158"/>
        <v>1.1381041524846836</v>
      </c>
      <c r="N2848" s="31">
        <f t="shared" si="160"/>
        <v>0</v>
      </c>
    </row>
    <row r="2849" spans="1:14" x14ac:dyDescent="0.45">
      <c r="A2849" s="31" t="str">
        <f t="shared" si="159"/>
        <v>E08000032_Number of children receiving treatment for substance misuse_Number</v>
      </c>
      <c r="B2849" s="31" t="s">
        <v>259</v>
      </c>
      <c r="C2849" s="31" t="s">
        <v>260</v>
      </c>
      <c r="D2849" s="31" t="s">
        <v>474</v>
      </c>
      <c r="E2849" s="31" t="s">
        <v>475</v>
      </c>
      <c r="F2849" s="31" t="s">
        <v>96</v>
      </c>
      <c r="G2849" s="26" t="s">
        <v>97</v>
      </c>
      <c r="H2849" s="31" t="s">
        <v>743</v>
      </c>
      <c r="I2849" s="31">
        <v>96</v>
      </c>
      <c r="J2849" s="31">
        <f>INDEX('LA lookup'!H:H,MATCH('Known to services raw data'!B2849,'LA lookup'!G:G,0))</f>
        <v>142005</v>
      </c>
      <c r="K2849" s="31"/>
      <c r="L2849" s="31" t="str">
        <f t="shared" si="157"/>
        <v>0.7 per 1000 0-17 yr olds</v>
      </c>
      <c r="M2849" s="31">
        <f t="shared" si="158"/>
        <v>0.67603253406570196</v>
      </c>
      <c r="N2849" s="31">
        <f t="shared" si="160"/>
        <v>0</v>
      </c>
    </row>
    <row r="2850" spans="1:14" x14ac:dyDescent="0.45">
      <c r="A2850" s="31" t="str">
        <f t="shared" si="159"/>
        <v>E10000024_Number of children receiving treatment for substance misuse_Number</v>
      </c>
      <c r="B2850" s="31" t="s">
        <v>572</v>
      </c>
      <c r="C2850" s="31" t="s">
        <v>573</v>
      </c>
      <c r="D2850" s="31" t="s">
        <v>474</v>
      </c>
      <c r="E2850" s="31" t="s">
        <v>475</v>
      </c>
      <c r="F2850" s="31" t="s">
        <v>96</v>
      </c>
      <c r="G2850" s="26" t="s">
        <v>97</v>
      </c>
      <c r="H2850" s="31" t="s">
        <v>743</v>
      </c>
      <c r="I2850" s="31">
        <v>65</v>
      </c>
      <c r="J2850" s="31">
        <f>INDEX('LA lookup'!H:H,MATCH('Known to services raw data'!B2850,'LA lookup'!G:G,0))</f>
        <v>166542</v>
      </c>
      <c r="K2850" s="31"/>
      <c r="L2850" s="31" t="str">
        <f t="shared" si="157"/>
        <v>0.4 per 1000 0-17 yr olds</v>
      </c>
      <c r="M2850" s="31">
        <f t="shared" si="158"/>
        <v>0.39029193836990067</v>
      </c>
      <c r="N2850" s="31">
        <f t="shared" si="160"/>
        <v>0</v>
      </c>
    </row>
    <row r="2851" spans="1:14" x14ac:dyDescent="0.45">
      <c r="A2851" s="31" t="str">
        <f t="shared" si="159"/>
        <v>E08000020_Number of children receiving treatment for substance misuse_Number</v>
      </c>
      <c r="B2851" s="31" t="s">
        <v>305</v>
      </c>
      <c r="C2851" s="31" t="s">
        <v>306</v>
      </c>
      <c r="D2851" s="31" t="s">
        <v>474</v>
      </c>
      <c r="E2851" s="31" t="s">
        <v>475</v>
      </c>
      <c r="F2851" s="31" t="s">
        <v>96</v>
      </c>
      <c r="G2851" s="26" t="s">
        <v>97</v>
      </c>
      <c r="H2851" s="31" t="s">
        <v>743</v>
      </c>
      <c r="I2851" s="31">
        <v>148</v>
      </c>
      <c r="J2851" s="31">
        <f>INDEX('LA lookup'!H:H,MATCH('Known to services raw data'!B2851,'LA lookup'!G:G,0))</f>
        <v>39605</v>
      </c>
      <c r="K2851" s="31"/>
      <c r="L2851" s="31" t="str">
        <f t="shared" si="157"/>
        <v>3.7 per 1000 0-17 yr olds</v>
      </c>
      <c r="M2851" s="31">
        <f t="shared" si="158"/>
        <v>3.7369019063249591</v>
      </c>
      <c r="N2851" s="31">
        <f t="shared" si="160"/>
        <v>0</v>
      </c>
    </row>
    <row r="2852" spans="1:14" x14ac:dyDescent="0.45">
      <c r="A2852" s="31" t="str">
        <f t="shared" si="159"/>
        <v>E10000008_Number of children receiving treatment for substance misuse_Number</v>
      </c>
      <c r="B2852" s="31" t="s">
        <v>504</v>
      </c>
      <c r="C2852" s="31" t="s">
        <v>505</v>
      </c>
      <c r="D2852" s="31" t="s">
        <v>474</v>
      </c>
      <c r="E2852" s="31" t="s">
        <v>475</v>
      </c>
      <c r="F2852" s="31" t="s">
        <v>96</v>
      </c>
      <c r="G2852" s="26" t="s">
        <v>97</v>
      </c>
      <c r="H2852" s="31" t="s">
        <v>743</v>
      </c>
      <c r="I2852" s="31">
        <v>239</v>
      </c>
      <c r="J2852" s="31">
        <f>INDEX('LA lookup'!H:H,MATCH('Known to services raw data'!B2852,'LA lookup'!G:G,0))</f>
        <v>145878</v>
      </c>
      <c r="K2852" s="31"/>
      <c r="L2852" s="31" t="str">
        <f t="shared" si="157"/>
        <v>1.6 per 1000 0-17 yr olds</v>
      </c>
      <c r="M2852" s="31">
        <f t="shared" si="158"/>
        <v>1.6383553380221829</v>
      </c>
      <c r="N2852" s="31">
        <f t="shared" si="160"/>
        <v>0</v>
      </c>
    </row>
    <row r="2853" spans="1:14" x14ac:dyDescent="0.45">
      <c r="A2853" s="31" t="str">
        <f t="shared" si="159"/>
        <v>E10000029_Number of children receiving treatment for substance misuse_Number</v>
      </c>
      <c r="B2853" s="31" t="s">
        <v>426</v>
      </c>
      <c r="C2853" s="31" t="s">
        <v>427</v>
      </c>
      <c r="D2853" s="31" t="s">
        <v>474</v>
      </c>
      <c r="E2853" s="31" t="s">
        <v>475</v>
      </c>
      <c r="F2853" s="31" t="s">
        <v>96</v>
      </c>
      <c r="G2853" s="26" t="s">
        <v>97</v>
      </c>
      <c r="H2853" s="31" t="s">
        <v>743</v>
      </c>
      <c r="I2853" s="31">
        <v>106</v>
      </c>
      <c r="J2853" s="31">
        <f>INDEX('LA lookup'!H:H,MATCH('Known to services raw data'!B2853,'LA lookup'!G:G,0))</f>
        <v>152752</v>
      </c>
      <c r="K2853" s="31"/>
      <c r="L2853" s="31" t="str">
        <f t="shared" ref="L2853:L2916" si="161">IF(LOWER(H2853)="percentage",CONCATENATE(I2853,"%"),IF(LOWER(H2853)="proportion",CONCATENATE(ROUND(I2853,1)," per 1000 households"),IF(J2853="NA",K2853,IF(OR(ISERROR(I2853),ISBLANK(I2853),NOT(ISNUMBER(I2853))),"N/A",CONCATENATE(ROUND(I2853/J2853*1000,1)," per 1000 0-17 yr olds")))))</f>
        <v>0.7 per 1000 0-17 yr olds</v>
      </c>
      <c r="M2853" s="31">
        <f t="shared" ref="M2853:M2916" si="162">IF(LOWER(H2853)="percentage",I2853,IF(LOWER(H2853)="proportion",I2853,IF(J2853="NA",K2853,IF(OR(ISERROR(I2853),ISBLANK(I2853),NOT(ISNUMBER(I2853))),"N/A",I2853/J2853*1000))))</f>
        <v>0.69393526762333713</v>
      </c>
      <c r="N2853" s="31">
        <f t="shared" si="160"/>
        <v>0</v>
      </c>
    </row>
    <row r="2854" spans="1:14" x14ac:dyDescent="0.45">
      <c r="A2854" s="31" t="str">
        <f t="shared" si="159"/>
        <v>E08000033_Number of children receiving treatment for substance misuse_Number</v>
      </c>
      <c r="B2854" s="31" t="s">
        <v>273</v>
      </c>
      <c r="C2854" s="31" t="s">
        <v>274</v>
      </c>
      <c r="D2854" s="31" t="s">
        <v>474</v>
      </c>
      <c r="E2854" s="31" t="s">
        <v>475</v>
      </c>
      <c r="F2854" s="31" t="s">
        <v>96</v>
      </c>
      <c r="G2854" s="26" t="s">
        <v>97</v>
      </c>
      <c r="H2854" s="31" t="s">
        <v>743</v>
      </c>
      <c r="I2854" s="31">
        <v>98</v>
      </c>
      <c r="J2854" s="31">
        <f>INDEX('LA lookup'!H:H,MATCH('Known to services raw data'!B2854,'LA lookup'!G:G,0))</f>
        <v>46021</v>
      </c>
      <c r="K2854" s="31"/>
      <c r="L2854" s="31" t="str">
        <f t="shared" si="161"/>
        <v>2.1 per 1000 0-17 yr olds</v>
      </c>
      <c r="M2854" s="31">
        <f t="shared" si="162"/>
        <v>2.1294626366224114</v>
      </c>
      <c r="N2854" s="31">
        <f t="shared" si="160"/>
        <v>0</v>
      </c>
    </row>
    <row r="2855" spans="1:14" x14ac:dyDescent="0.45">
      <c r="A2855" s="31" t="str">
        <f t="shared" si="159"/>
        <v>E09000032_Number of children receiving treatment for substance misuse_Number</v>
      </c>
      <c r="B2855" s="31" t="s">
        <v>450</v>
      </c>
      <c r="C2855" s="31" t="s">
        <v>451</v>
      </c>
      <c r="D2855" s="31" t="s">
        <v>474</v>
      </c>
      <c r="E2855" s="31" t="s">
        <v>475</v>
      </c>
      <c r="F2855" s="31" t="s">
        <v>96</v>
      </c>
      <c r="G2855" s="26" t="s">
        <v>97</v>
      </c>
      <c r="H2855" s="31" t="s">
        <v>743</v>
      </c>
      <c r="I2855" s="31">
        <v>238</v>
      </c>
      <c r="J2855" s="31">
        <f>INDEX('LA lookup'!H:H,MATCH('Known to services raw data'!B2855,'LA lookup'!G:G,0))</f>
        <v>63840</v>
      </c>
      <c r="K2855" s="31"/>
      <c r="L2855" s="31" t="str">
        <f t="shared" si="161"/>
        <v>3.7 per 1000 0-17 yr olds</v>
      </c>
      <c r="M2855" s="31">
        <f t="shared" si="162"/>
        <v>3.7280701754385963</v>
      </c>
      <c r="N2855" s="31">
        <f t="shared" si="160"/>
        <v>0</v>
      </c>
    </row>
    <row r="2856" spans="1:14" x14ac:dyDescent="0.45">
      <c r="A2856" s="31" t="str">
        <f t="shared" si="159"/>
        <v>E06000018_Number of children receiving treatment for substance misuse_Number</v>
      </c>
      <c r="B2856" s="31" t="s">
        <v>373</v>
      </c>
      <c r="C2856" s="31" t="s">
        <v>374</v>
      </c>
      <c r="D2856" s="31" t="s">
        <v>474</v>
      </c>
      <c r="E2856" s="31" t="s">
        <v>475</v>
      </c>
      <c r="F2856" s="31" t="s">
        <v>96</v>
      </c>
      <c r="G2856" s="26" t="s">
        <v>97</v>
      </c>
      <c r="H2856" s="31" t="s">
        <v>743</v>
      </c>
      <c r="I2856" s="31">
        <v>100</v>
      </c>
      <c r="J2856" s="31">
        <f>INDEX('LA lookup'!H:H,MATCH('Known to services raw data'!B2856,'LA lookup'!G:G,0))</f>
        <v>68651</v>
      </c>
      <c r="K2856" s="31"/>
      <c r="L2856" s="31" t="str">
        <f t="shared" si="161"/>
        <v>1.5 per 1000 0-17 yr olds</v>
      </c>
      <c r="M2856" s="31">
        <f t="shared" si="162"/>
        <v>1.4566430204949674</v>
      </c>
      <c r="N2856" s="31">
        <f t="shared" si="160"/>
        <v>0</v>
      </c>
    </row>
    <row r="2857" spans="1:14" x14ac:dyDescent="0.45">
      <c r="A2857" s="31" t="str">
        <f t="shared" si="159"/>
        <v>E09000010_Number of children receiving treatment for substance misuse_Number</v>
      </c>
      <c r="B2857" s="31" t="s">
        <v>301</v>
      </c>
      <c r="C2857" s="31" t="s">
        <v>302</v>
      </c>
      <c r="D2857" s="31" t="s">
        <v>474</v>
      </c>
      <c r="E2857" s="31" t="s">
        <v>475</v>
      </c>
      <c r="F2857" s="31" t="s">
        <v>96</v>
      </c>
      <c r="G2857" s="26" t="s">
        <v>97</v>
      </c>
      <c r="H2857" s="31" t="s">
        <v>743</v>
      </c>
      <c r="I2857" s="31">
        <v>237</v>
      </c>
      <c r="J2857" s="31">
        <f>INDEX('LA lookup'!H:H,MATCH('Known to services raw data'!B2857,'LA lookup'!G:G,0))</f>
        <v>84497</v>
      </c>
      <c r="K2857" s="31"/>
      <c r="L2857" s="31" t="str">
        <f t="shared" si="161"/>
        <v>2.8 per 1000 0-17 yr olds</v>
      </c>
      <c r="M2857" s="31">
        <f t="shared" si="162"/>
        <v>2.8048333076913972</v>
      </c>
      <c r="N2857" s="31">
        <f t="shared" si="160"/>
        <v>0</v>
      </c>
    </row>
    <row r="2858" spans="1:14" x14ac:dyDescent="0.45">
      <c r="A2858" s="31" t="str">
        <f t="shared" si="159"/>
        <v>E08000034_Number of children receiving treatment for substance misuse_Number</v>
      </c>
      <c r="B2858" s="31" t="s">
        <v>331</v>
      </c>
      <c r="C2858" s="31" t="s">
        <v>332</v>
      </c>
      <c r="D2858" s="31" t="s">
        <v>474</v>
      </c>
      <c r="E2858" s="31" t="s">
        <v>475</v>
      </c>
      <c r="F2858" s="31" t="s">
        <v>96</v>
      </c>
      <c r="G2858" s="26" t="s">
        <v>97</v>
      </c>
      <c r="H2858" s="31" t="s">
        <v>743</v>
      </c>
      <c r="I2858" s="31">
        <v>101</v>
      </c>
      <c r="J2858" s="31">
        <f>INDEX('LA lookup'!H:H,MATCH('Known to services raw data'!B2858,'LA lookup'!G:G,0))</f>
        <v>100174</v>
      </c>
      <c r="K2858" s="31"/>
      <c r="L2858" s="31" t="str">
        <f t="shared" si="161"/>
        <v>1 per 1000 0-17 yr olds</v>
      </c>
      <c r="M2858" s="31">
        <f t="shared" si="162"/>
        <v>1.0082456525645376</v>
      </c>
      <c r="N2858" s="31">
        <f t="shared" si="160"/>
        <v>0</v>
      </c>
    </row>
    <row r="2859" spans="1:14" x14ac:dyDescent="0.45">
      <c r="A2859" s="31" t="str">
        <f t="shared" si="159"/>
        <v>E10000030_Number of children receiving treatment for substance misuse_Number</v>
      </c>
      <c r="B2859" s="31" t="s">
        <v>430</v>
      </c>
      <c r="C2859" s="31" t="s">
        <v>431</v>
      </c>
      <c r="D2859" s="31" t="s">
        <v>474</v>
      </c>
      <c r="E2859" s="31" t="s">
        <v>475</v>
      </c>
      <c r="F2859" s="31" t="s">
        <v>96</v>
      </c>
      <c r="G2859" s="26" t="s">
        <v>97</v>
      </c>
      <c r="H2859" s="31" t="s">
        <v>743</v>
      </c>
      <c r="I2859" s="31">
        <v>125</v>
      </c>
      <c r="J2859" s="31">
        <f>INDEX('LA lookup'!H:H,MATCH('Known to services raw data'!B2859,'LA lookup'!G:G,0))</f>
        <v>261905</v>
      </c>
      <c r="K2859" s="31"/>
      <c r="L2859" s="31" t="str">
        <f t="shared" si="161"/>
        <v>0.5 per 1000 0-17 yr olds</v>
      </c>
      <c r="M2859" s="31">
        <f t="shared" si="162"/>
        <v>0.47727229338882421</v>
      </c>
      <c r="N2859" s="31">
        <f t="shared" si="160"/>
        <v>0</v>
      </c>
    </row>
    <row r="2860" spans="1:14" x14ac:dyDescent="0.45">
      <c r="A2860" s="31" t="str">
        <f t="shared" si="159"/>
        <v>E09000023_Number of children receiving treatment for substance misuse_Number</v>
      </c>
      <c r="B2860" s="31" t="s">
        <v>343</v>
      </c>
      <c r="C2860" s="31" t="s">
        <v>344</v>
      </c>
      <c r="D2860" s="31" t="s">
        <v>474</v>
      </c>
      <c r="E2860" s="31" t="s">
        <v>475</v>
      </c>
      <c r="F2860" s="31" t="s">
        <v>96</v>
      </c>
      <c r="G2860" s="26" t="s">
        <v>97</v>
      </c>
      <c r="H2860" s="31" t="s">
        <v>743</v>
      </c>
      <c r="I2860" s="31">
        <v>60</v>
      </c>
      <c r="J2860" s="31">
        <f>INDEX('LA lookup'!H:H,MATCH('Known to services raw data'!B2860,'LA lookup'!G:G,0))</f>
        <v>68458</v>
      </c>
      <c r="K2860" s="31"/>
      <c r="L2860" s="31" t="str">
        <f t="shared" si="161"/>
        <v>0.9 per 1000 0-17 yr olds</v>
      </c>
      <c r="M2860" s="31">
        <f t="shared" si="162"/>
        <v>0.87644979403429846</v>
      </c>
      <c r="N2860" s="31">
        <f t="shared" si="160"/>
        <v>0</v>
      </c>
    </row>
    <row r="2861" spans="1:14" x14ac:dyDescent="0.45">
      <c r="A2861" s="31" t="str">
        <f t="shared" si="159"/>
        <v>E10000003_Number of children receiving treatment for substance misuse_Number</v>
      </c>
      <c r="B2861" s="31" t="s">
        <v>275</v>
      </c>
      <c r="C2861" s="31" t="s">
        <v>276</v>
      </c>
      <c r="D2861" s="31" t="s">
        <v>474</v>
      </c>
      <c r="E2861" s="31" t="s">
        <v>475</v>
      </c>
      <c r="F2861" s="31" t="s">
        <v>96</v>
      </c>
      <c r="G2861" s="26" t="s">
        <v>97</v>
      </c>
      <c r="H2861" s="31" t="s">
        <v>743</v>
      </c>
      <c r="I2861" s="31">
        <v>186</v>
      </c>
      <c r="J2861" s="31">
        <f>INDEX('LA lookup'!H:H,MATCH('Known to services raw data'!B2861,'LA lookup'!G:G,0))</f>
        <v>135719</v>
      </c>
      <c r="K2861" s="31"/>
      <c r="L2861" s="31" t="str">
        <f t="shared" si="161"/>
        <v>1.4 per 1000 0-17 yr olds</v>
      </c>
      <c r="M2861" s="31">
        <f t="shared" si="162"/>
        <v>1.3704787096869266</v>
      </c>
      <c r="N2861" s="31">
        <f t="shared" si="160"/>
        <v>0</v>
      </c>
    </row>
    <row r="2862" spans="1:14" x14ac:dyDescent="0.45">
      <c r="A2862" s="31" t="str">
        <f t="shared" si="159"/>
        <v>E09000014_Number of children receiving treatment for substance misuse_Number</v>
      </c>
      <c r="B2862" s="31" t="s">
        <v>311</v>
      </c>
      <c r="C2862" s="31" t="s">
        <v>312</v>
      </c>
      <c r="D2862" s="31" t="s">
        <v>474</v>
      </c>
      <c r="E2862" s="31" t="s">
        <v>475</v>
      </c>
      <c r="F2862" s="31" t="s">
        <v>96</v>
      </c>
      <c r="G2862" s="26" t="s">
        <v>97</v>
      </c>
      <c r="H2862" s="31" t="s">
        <v>743</v>
      </c>
      <c r="I2862" s="31">
        <v>213</v>
      </c>
      <c r="J2862" s="31">
        <f>INDEX('LA lookup'!H:H,MATCH('Known to services raw data'!B2862,'LA lookup'!G:G,0))</f>
        <v>60398</v>
      </c>
      <c r="K2862" s="31"/>
      <c r="L2862" s="31" t="str">
        <f t="shared" si="161"/>
        <v>3.5 per 1000 0-17 yr olds</v>
      </c>
      <c r="M2862" s="31">
        <f t="shared" si="162"/>
        <v>3.5266068412861351</v>
      </c>
      <c r="N2862" s="31">
        <f t="shared" si="160"/>
        <v>0</v>
      </c>
    </row>
    <row r="2863" spans="1:14" x14ac:dyDescent="0.45">
      <c r="A2863" s="31" t="str">
        <f t="shared" si="159"/>
        <v>E10000031_Number of children receiving treatment for substance misuse_Number</v>
      </c>
      <c r="B2863" s="31" t="s">
        <v>454</v>
      </c>
      <c r="C2863" s="31" t="s">
        <v>455</v>
      </c>
      <c r="D2863" s="31" t="s">
        <v>474</v>
      </c>
      <c r="E2863" s="31" t="s">
        <v>475</v>
      </c>
      <c r="F2863" s="31" t="s">
        <v>96</v>
      </c>
      <c r="G2863" s="26" t="s">
        <v>97</v>
      </c>
      <c r="H2863" s="31" t="s">
        <v>743</v>
      </c>
      <c r="I2863" s="31">
        <v>59</v>
      </c>
      <c r="J2863" s="31">
        <f>INDEX('LA lookup'!H:H,MATCH('Known to services raw data'!B2863,'LA lookup'!G:G,0))</f>
        <v>115928</v>
      </c>
      <c r="K2863" s="31"/>
      <c r="L2863" s="31" t="str">
        <f t="shared" si="161"/>
        <v>0.5 per 1000 0-17 yr olds</v>
      </c>
      <c r="M2863" s="31">
        <f t="shared" si="162"/>
        <v>0.50893658132634045</v>
      </c>
      <c r="N2863" s="31">
        <f t="shared" si="160"/>
        <v>0</v>
      </c>
    </row>
    <row r="2864" spans="1:14" x14ac:dyDescent="0.45">
      <c r="A2864" s="31" t="str">
        <f t="shared" si="159"/>
        <v>E09000030_Number of children receiving treatment for substance misuse_Number</v>
      </c>
      <c r="B2864" s="31" t="s">
        <v>440</v>
      </c>
      <c r="C2864" s="31" t="s">
        <v>441</v>
      </c>
      <c r="D2864" s="31" t="s">
        <v>474</v>
      </c>
      <c r="E2864" s="31" t="s">
        <v>475</v>
      </c>
      <c r="F2864" s="31" t="s">
        <v>96</v>
      </c>
      <c r="G2864" s="26" t="s">
        <v>97</v>
      </c>
      <c r="H2864" s="31" t="s">
        <v>743</v>
      </c>
      <c r="I2864" s="31">
        <v>60</v>
      </c>
      <c r="J2864" s="31">
        <f>INDEX('LA lookup'!H:H,MATCH('Known to services raw data'!B2864,'LA lookup'!G:G,0))</f>
        <v>70973</v>
      </c>
      <c r="K2864" s="31"/>
      <c r="L2864" s="31" t="str">
        <f t="shared" si="161"/>
        <v>0.8 per 1000 0-17 yr olds</v>
      </c>
      <c r="M2864" s="31">
        <f t="shared" si="162"/>
        <v>0.84539190959942512</v>
      </c>
      <c r="N2864" s="31">
        <f t="shared" si="160"/>
        <v>0</v>
      </c>
    </row>
    <row r="2865" spans="1:14" x14ac:dyDescent="0.45">
      <c r="A2865" s="31" t="str">
        <f t="shared" si="159"/>
        <v>E10000019_Number of children receiving treatment for substance misuse_Number</v>
      </c>
      <c r="B2865" s="31" t="s">
        <v>345</v>
      </c>
      <c r="C2865" s="31" t="s">
        <v>346</v>
      </c>
      <c r="D2865" s="31" t="s">
        <v>474</v>
      </c>
      <c r="E2865" s="31" t="s">
        <v>475</v>
      </c>
      <c r="F2865" s="31" t="s">
        <v>96</v>
      </c>
      <c r="G2865" s="26" t="s">
        <v>97</v>
      </c>
      <c r="H2865" s="31" t="s">
        <v>743</v>
      </c>
      <c r="I2865" s="31">
        <v>177</v>
      </c>
      <c r="J2865" s="31">
        <f>INDEX('LA lookup'!H:H,MATCH('Known to services raw data'!B2865,'LA lookup'!G:G,0))</f>
        <v>145641</v>
      </c>
      <c r="K2865" s="31"/>
      <c r="L2865" s="31" t="str">
        <f t="shared" si="161"/>
        <v>1.2 per 1000 0-17 yr olds</v>
      </c>
      <c r="M2865" s="31">
        <f t="shared" si="162"/>
        <v>1.2153171153727316</v>
      </c>
      <c r="N2865" s="31">
        <f t="shared" si="160"/>
        <v>0</v>
      </c>
    </row>
    <row r="2866" spans="1:14" x14ac:dyDescent="0.45">
      <c r="A2866" s="31" t="str">
        <f t="shared" si="159"/>
        <v>E08000005_Number of children receiving treatment for substance misuse_Number</v>
      </c>
      <c r="B2866" s="31" t="s">
        <v>391</v>
      </c>
      <c r="C2866" s="31" t="s">
        <v>392</v>
      </c>
      <c r="D2866" s="31" t="s">
        <v>474</v>
      </c>
      <c r="E2866" s="31" t="s">
        <v>475</v>
      </c>
      <c r="F2866" s="31" t="s">
        <v>96</v>
      </c>
      <c r="G2866" s="26" t="s">
        <v>97</v>
      </c>
      <c r="H2866" s="31" t="s">
        <v>743</v>
      </c>
      <c r="I2866" s="31">
        <v>140</v>
      </c>
      <c r="J2866" s="31">
        <f>INDEX('LA lookup'!H:H,MATCH('Known to services raw data'!B2866,'LA lookup'!G:G,0))</f>
        <v>52689</v>
      </c>
      <c r="K2866" s="31"/>
      <c r="L2866" s="31" t="str">
        <f t="shared" si="161"/>
        <v>2.7 per 1000 0-17 yr olds</v>
      </c>
      <c r="M2866" s="31">
        <f t="shared" si="162"/>
        <v>2.6571011026969575</v>
      </c>
      <c r="N2866" s="31">
        <f t="shared" si="160"/>
        <v>0</v>
      </c>
    </row>
    <row r="2867" spans="1:14" x14ac:dyDescent="0.45">
      <c r="A2867" s="31" t="str">
        <f t="shared" si="159"/>
        <v>E08000003_Number of children receiving treatment for substance misuse_Number</v>
      </c>
      <c r="B2867" s="31" t="s">
        <v>349</v>
      </c>
      <c r="C2867" s="31" t="s">
        <v>350</v>
      </c>
      <c r="D2867" s="31" t="s">
        <v>474</v>
      </c>
      <c r="E2867" s="31" t="s">
        <v>475</v>
      </c>
      <c r="F2867" s="31" t="s">
        <v>96</v>
      </c>
      <c r="G2867" s="26" t="s">
        <v>97</v>
      </c>
      <c r="H2867" s="31" t="s">
        <v>743</v>
      </c>
      <c r="I2867" s="31">
        <v>128</v>
      </c>
      <c r="J2867" s="31">
        <f>INDEX('LA lookup'!H:H,MATCH('Known to services raw data'!B2867,'LA lookup'!G:G,0))</f>
        <v>121962</v>
      </c>
      <c r="K2867" s="31"/>
      <c r="L2867" s="31" t="str">
        <f t="shared" si="161"/>
        <v>1 per 1000 0-17 yr olds</v>
      </c>
      <c r="M2867" s="31">
        <f t="shared" si="162"/>
        <v>1.0495072235614373</v>
      </c>
      <c r="N2867" s="31">
        <f t="shared" si="160"/>
        <v>0</v>
      </c>
    </row>
    <row r="2868" spans="1:14" x14ac:dyDescent="0.45">
      <c r="A2868" s="31" t="str">
        <f t="shared" si="159"/>
        <v>E08000035_Number of children receiving treatment for substance misuse_Number</v>
      </c>
      <c r="B2868" s="31" t="s">
        <v>339</v>
      </c>
      <c r="C2868" s="31" t="s">
        <v>340</v>
      </c>
      <c r="D2868" s="31" t="s">
        <v>474</v>
      </c>
      <c r="E2868" s="31" t="s">
        <v>475</v>
      </c>
      <c r="F2868" s="31" t="s">
        <v>96</v>
      </c>
      <c r="G2868" s="26" t="s">
        <v>97</v>
      </c>
      <c r="H2868" s="31" t="s">
        <v>743</v>
      </c>
      <c r="I2868" s="31">
        <v>245</v>
      </c>
      <c r="J2868" s="31">
        <f>INDEX('LA lookup'!H:H,MATCH('Known to services raw data'!B2868,'LA lookup'!G:G,0))</f>
        <v>168176</v>
      </c>
      <c r="K2868" s="31"/>
      <c r="L2868" s="31" t="str">
        <f t="shared" si="161"/>
        <v>1.5 per 1000 0-17 yr olds</v>
      </c>
      <c r="M2868" s="31">
        <f t="shared" si="162"/>
        <v>1.4568071544096661</v>
      </c>
      <c r="N2868" s="31">
        <f t="shared" si="160"/>
        <v>0</v>
      </c>
    </row>
    <row r="2869" spans="1:14" x14ac:dyDescent="0.45">
      <c r="A2869" s="31" t="str">
        <f t="shared" si="159"/>
        <v>E10000020_Number of children receiving treatment for substance misuse_Number</v>
      </c>
      <c r="B2869" s="31" t="s">
        <v>361</v>
      </c>
      <c r="C2869" s="31" t="s">
        <v>362</v>
      </c>
      <c r="D2869" s="31" t="s">
        <v>474</v>
      </c>
      <c r="E2869" s="31" t="s">
        <v>475</v>
      </c>
      <c r="F2869" s="31" t="s">
        <v>96</v>
      </c>
      <c r="G2869" s="26" t="s">
        <v>97</v>
      </c>
      <c r="H2869" s="31" t="s">
        <v>743</v>
      </c>
      <c r="I2869" s="31">
        <v>165</v>
      </c>
      <c r="J2869" s="31">
        <f>INDEX('LA lookup'!H:H,MATCH('Known to services raw data'!B2869,'LA lookup'!G:G,0))</f>
        <v>170810</v>
      </c>
      <c r="K2869" s="31"/>
      <c r="L2869" s="31" t="str">
        <f t="shared" si="161"/>
        <v>1 per 1000 0-17 yr olds</v>
      </c>
      <c r="M2869" s="31">
        <f t="shared" si="162"/>
        <v>0.96598559803290207</v>
      </c>
      <c r="N2869" s="31">
        <f t="shared" si="160"/>
        <v>0</v>
      </c>
    </row>
    <row r="2870" spans="1:14" x14ac:dyDescent="0.45">
      <c r="A2870" s="31" t="str">
        <f t="shared" si="159"/>
        <v>E06000047_Number of children receiving treatment for substance misuse_Number</v>
      </c>
      <c r="B2870" s="31" t="s">
        <v>528</v>
      </c>
      <c r="C2870" s="31" t="s">
        <v>721</v>
      </c>
      <c r="D2870" s="31" t="s">
        <v>474</v>
      </c>
      <c r="E2870" s="31" t="s">
        <v>475</v>
      </c>
      <c r="F2870" s="31" t="s">
        <v>96</v>
      </c>
      <c r="G2870" s="26" t="s">
        <v>97</v>
      </c>
      <c r="H2870" s="31" t="s">
        <v>743</v>
      </c>
      <c r="I2870" s="31">
        <v>257</v>
      </c>
      <c r="J2870" s="31">
        <f>INDEX('LA lookup'!H:H,MATCH('Known to services raw data'!B2870,'LA lookup'!G:G,0))</f>
        <v>101040</v>
      </c>
      <c r="K2870" s="31"/>
      <c r="L2870" s="31" t="str">
        <f t="shared" si="161"/>
        <v>2.5 per 1000 0-17 yr olds</v>
      </c>
      <c r="M2870" s="31">
        <f t="shared" si="162"/>
        <v>2.5435471100554237</v>
      </c>
      <c r="N2870" s="31">
        <f t="shared" si="160"/>
        <v>0</v>
      </c>
    </row>
    <row r="2871" spans="1:14" x14ac:dyDescent="0.45">
      <c r="A2871" s="31" t="str">
        <f t="shared" si="159"/>
        <v>E10000023_Number of children receiving treatment for substance misuse_Number</v>
      </c>
      <c r="B2871" s="31" t="s">
        <v>369</v>
      </c>
      <c r="C2871" s="31" t="s">
        <v>370</v>
      </c>
      <c r="D2871" s="31" t="s">
        <v>474</v>
      </c>
      <c r="E2871" s="31" t="s">
        <v>475</v>
      </c>
      <c r="F2871" s="31" t="s">
        <v>96</v>
      </c>
      <c r="G2871" s="26" t="s">
        <v>97</v>
      </c>
      <c r="H2871" s="31" t="s">
        <v>743</v>
      </c>
      <c r="I2871" s="31">
        <v>134</v>
      </c>
      <c r="J2871" s="31">
        <f>INDEX('LA lookup'!H:H,MATCH('Known to services raw data'!B2871,'LA lookup'!G:G,0))</f>
        <v>117499</v>
      </c>
      <c r="K2871" s="31"/>
      <c r="L2871" s="31" t="str">
        <f t="shared" si="161"/>
        <v>1.1 per 1000 0-17 yr olds</v>
      </c>
      <c r="M2871" s="31">
        <f t="shared" si="162"/>
        <v>1.1404352377467042</v>
      </c>
      <c r="N2871" s="31">
        <f t="shared" si="160"/>
        <v>0</v>
      </c>
    </row>
    <row r="2872" spans="1:14" x14ac:dyDescent="0.45">
      <c r="A2872" s="31" t="str">
        <f t="shared" si="159"/>
        <v>E10000014_Number of children receiving treatment for substance misuse_Number</v>
      </c>
      <c r="B2872" s="31" t="s">
        <v>309</v>
      </c>
      <c r="C2872" s="31" t="s">
        <v>310</v>
      </c>
      <c r="D2872" s="31" t="s">
        <v>474</v>
      </c>
      <c r="E2872" s="31" t="s">
        <v>475</v>
      </c>
      <c r="F2872" s="31" t="s">
        <v>96</v>
      </c>
      <c r="G2872" s="26" t="s">
        <v>97</v>
      </c>
      <c r="H2872" s="31" t="s">
        <v>743</v>
      </c>
      <c r="I2872" s="31">
        <v>298</v>
      </c>
      <c r="J2872" s="31">
        <f>INDEX('LA lookup'!H:H,MATCH('Known to services raw data'!B2872,'LA lookup'!G:G,0))</f>
        <v>284002</v>
      </c>
      <c r="K2872" s="31"/>
      <c r="L2872" s="31" t="str">
        <f t="shared" si="161"/>
        <v>1 per 1000 0-17 yr olds</v>
      </c>
      <c r="M2872" s="31">
        <f t="shared" si="162"/>
        <v>1.0492883852930615</v>
      </c>
      <c r="N2872" s="31">
        <f t="shared" si="160"/>
        <v>0</v>
      </c>
    </row>
    <row r="2873" spans="1:14" x14ac:dyDescent="0.45">
      <c r="A2873" s="31" t="str">
        <f t="shared" si="159"/>
        <v>E10000009_Number of children receiving treatment for substance misuse_Number</v>
      </c>
      <c r="B2873" s="31" t="s">
        <v>295</v>
      </c>
      <c r="C2873" s="31" t="s">
        <v>296</v>
      </c>
      <c r="D2873" s="31" t="s">
        <v>474</v>
      </c>
      <c r="E2873" s="31" t="s">
        <v>475</v>
      </c>
      <c r="F2873" s="31" t="s">
        <v>96</v>
      </c>
      <c r="G2873" s="26" t="s">
        <v>97</v>
      </c>
      <c r="H2873" s="31" t="s">
        <v>743</v>
      </c>
      <c r="I2873" s="31">
        <v>143</v>
      </c>
      <c r="J2873" s="31">
        <f>INDEX('LA lookup'!H:H,MATCH('Known to services raw data'!B2873,'LA lookup'!G:G,0))</f>
        <v>76699</v>
      </c>
      <c r="K2873" s="31"/>
      <c r="L2873" s="31" t="str">
        <f t="shared" si="161"/>
        <v>1.9 per 1000 0-17 yr olds</v>
      </c>
      <c r="M2873" s="31">
        <f t="shared" si="162"/>
        <v>1.864431087758641</v>
      </c>
      <c r="N2873" s="31">
        <f t="shared" si="160"/>
        <v>0</v>
      </c>
    </row>
    <row r="2874" spans="1:14" x14ac:dyDescent="0.45">
      <c r="A2874" s="31" t="str">
        <f t="shared" si="159"/>
        <v>E10000028_Number of children receiving treatment for substance misuse_Number</v>
      </c>
      <c r="B2874" s="31" t="s">
        <v>418</v>
      </c>
      <c r="C2874" s="31" t="s">
        <v>419</v>
      </c>
      <c r="D2874" s="31" t="s">
        <v>474</v>
      </c>
      <c r="E2874" s="31" t="s">
        <v>475</v>
      </c>
      <c r="F2874" s="31" t="s">
        <v>96</v>
      </c>
      <c r="G2874" s="26" t="s">
        <v>97</v>
      </c>
      <c r="H2874" s="31" t="s">
        <v>743</v>
      </c>
      <c r="I2874" s="31">
        <v>322</v>
      </c>
      <c r="J2874" s="31">
        <f>INDEX('LA lookup'!H:H,MATCH('Known to services raw data'!B2874,'LA lookup'!G:G,0))</f>
        <v>169603</v>
      </c>
      <c r="K2874" s="31"/>
      <c r="L2874" s="31" t="str">
        <f t="shared" si="161"/>
        <v>1.9 per 1000 0-17 yr olds</v>
      </c>
      <c r="M2874" s="31">
        <f t="shared" si="162"/>
        <v>1.8985513227949977</v>
      </c>
      <c r="N2874" s="31">
        <f t="shared" si="160"/>
        <v>0</v>
      </c>
    </row>
    <row r="2875" spans="1:14" x14ac:dyDescent="0.45">
      <c r="A2875" s="31" t="str">
        <f t="shared" si="159"/>
        <v>E09000002_Number of children receiving treatment for substance misuse_Number</v>
      </c>
      <c r="B2875" s="31" t="s">
        <v>227</v>
      </c>
      <c r="C2875" s="31" t="s">
        <v>228</v>
      </c>
      <c r="D2875" s="31" t="s">
        <v>474</v>
      </c>
      <c r="E2875" s="31" t="s">
        <v>475</v>
      </c>
      <c r="F2875" s="31" t="s">
        <v>96</v>
      </c>
      <c r="G2875" s="26" t="s">
        <v>97</v>
      </c>
      <c r="H2875" s="31" t="s">
        <v>743</v>
      </c>
      <c r="I2875" s="31">
        <v>153</v>
      </c>
      <c r="J2875" s="31">
        <f>INDEX('LA lookup'!H:H,MATCH('Known to services raw data'!B2875,'LA lookup'!G:G,0))</f>
        <v>63401</v>
      </c>
      <c r="K2875" s="31"/>
      <c r="L2875" s="31" t="str">
        <f t="shared" si="161"/>
        <v>2.4 per 1000 0-17 yr olds</v>
      </c>
      <c r="M2875" s="31">
        <f t="shared" si="162"/>
        <v>2.4132111480891472</v>
      </c>
      <c r="N2875" s="31">
        <f t="shared" si="160"/>
        <v>0</v>
      </c>
    </row>
    <row r="2876" spans="1:14" x14ac:dyDescent="0.45">
      <c r="A2876" s="31" t="str">
        <f t="shared" si="159"/>
        <v>E10000016_Number of children receiving treatment for substance misuse_Number</v>
      </c>
      <c r="B2876" s="31" t="s">
        <v>327</v>
      </c>
      <c r="C2876" s="31" t="s">
        <v>328</v>
      </c>
      <c r="D2876" s="31" t="s">
        <v>474</v>
      </c>
      <c r="E2876" s="31" t="s">
        <v>475</v>
      </c>
      <c r="F2876" s="31" t="s">
        <v>96</v>
      </c>
      <c r="G2876" s="26" t="s">
        <v>97</v>
      </c>
      <c r="H2876" s="31" t="s">
        <v>743</v>
      </c>
      <c r="I2876" s="31">
        <v>362</v>
      </c>
      <c r="J2876" s="31">
        <f>INDEX('LA lookup'!H:H,MATCH('Known to services raw data'!B2876,'LA lookup'!G:G,0))</f>
        <v>340140</v>
      </c>
      <c r="K2876" s="31"/>
      <c r="L2876" s="31" t="str">
        <f t="shared" si="161"/>
        <v>1.1 per 1000 0-17 yr olds</v>
      </c>
      <c r="M2876" s="31">
        <f t="shared" si="162"/>
        <v>1.0642676544952079</v>
      </c>
      <c r="N2876" s="31">
        <f t="shared" si="160"/>
        <v>0</v>
      </c>
    </row>
    <row r="2877" spans="1:14" x14ac:dyDescent="0.45">
      <c r="A2877" s="31" t="str">
        <f t="shared" si="159"/>
        <v>E08000025_Number of children receiving treatment for substance misuse_Number</v>
      </c>
      <c r="B2877" s="31" t="s">
        <v>245</v>
      </c>
      <c r="C2877" s="31" t="s">
        <v>246</v>
      </c>
      <c r="D2877" s="31" t="s">
        <v>474</v>
      </c>
      <c r="E2877" s="31" t="s">
        <v>475</v>
      </c>
      <c r="F2877" s="31" t="s">
        <v>96</v>
      </c>
      <c r="G2877" s="26" t="s">
        <v>97</v>
      </c>
      <c r="H2877" s="31" t="s">
        <v>743</v>
      </c>
      <c r="I2877" s="31">
        <v>336</v>
      </c>
      <c r="J2877" s="31">
        <f>INDEX('LA lookup'!H:H,MATCH('Known to services raw data'!B2877,'LA lookup'!G:G,0))</f>
        <v>288388</v>
      </c>
      <c r="K2877" s="31"/>
      <c r="L2877" s="31" t="str">
        <f t="shared" si="161"/>
        <v>1.2 per 1000 0-17 yr olds</v>
      </c>
      <c r="M2877" s="31">
        <f t="shared" si="162"/>
        <v>1.1650970220674925</v>
      </c>
      <c r="N2877" s="31">
        <f t="shared" si="160"/>
        <v>0</v>
      </c>
    </row>
    <row r="2878" spans="1:14" x14ac:dyDescent="0.45">
      <c r="A2878" s="31" t="str">
        <f t="shared" si="159"/>
        <v>E10000017_Number of children receiving treatment for substance misuse_Number</v>
      </c>
      <c r="B2878" s="31" t="s">
        <v>337</v>
      </c>
      <c r="C2878" s="31" t="s">
        <v>338</v>
      </c>
      <c r="D2878" s="31" t="s">
        <v>474</v>
      </c>
      <c r="E2878" s="31" t="s">
        <v>475</v>
      </c>
      <c r="F2878" s="31" t="s">
        <v>96</v>
      </c>
      <c r="G2878" s="26" t="s">
        <v>97</v>
      </c>
      <c r="H2878" s="31" t="s">
        <v>743</v>
      </c>
      <c r="I2878" s="31">
        <v>363</v>
      </c>
      <c r="J2878" s="31">
        <f>INDEX('LA lookup'!H:H,MATCH('Known to services raw data'!B2878,'LA lookup'!G:G,0))</f>
        <v>249727</v>
      </c>
      <c r="K2878" s="31"/>
      <c r="L2878" s="31" t="str">
        <f t="shared" si="161"/>
        <v>1.5 per 1000 0-17 yr olds</v>
      </c>
      <c r="M2878" s="31">
        <f t="shared" si="162"/>
        <v>1.4535873173505467</v>
      </c>
      <c r="N2878" s="31">
        <f t="shared" si="160"/>
        <v>0</v>
      </c>
    </row>
    <row r="2879" spans="1:14" x14ac:dyDescent="0.45">
      <c r="A2879" s="31" t="str">
        <f t="shared" si="159"/>
        <v>E08000012_Number of children receiving treatment for substance misuse_Number</v>
      </c>
      <c r="B2879" s="31" t="s">
        <v>347</v>
      </c>
      <c r="C2879" s="31" t="s">
        <v>348</v>
      </c>
      <c r="D2879" s="31" t="s">
        <v>474</v>
      </c>
      <c r="E2879" s="31" t="s">
        <v>475</v>
      </c>
      <c r="F2879" s="31" t="s">
        <v>96</v>
      </c>
      <c r="G2879" s="26" t="s">
        <v>97</v>
      </c>
      <c r="H2879" s="31" t="s">
        <v>743</v>
      </c>
      <c r="I2879" s="31">
        <v>453</v>
      </c>
      <c r="J2879" s="31">
        <f>INDEX('LA lookup'!H:H,MATCH('Known to services raw data'!B2879,'LA lookup'!G:G,0))</f>
        <v>94902</v>
      </c>
      <c r="K2879" s="31"/>
      <c r="L2879" s="31" t="str">
        <f t="shared" si="161"/>
        <v>4.8 per 1000 0-17 yr olds</v>
      </c>
      <c r="M2879" s="31">
        <f t="shared" si="162"/>
        <v>4.7733451349813487</v>
      </c>
      <c r="N2879" s="31">
        <f t="shared" si="160"/>
        <v>0</v>
      </c>
    </row>
    <row r="2880" spans="1:14" x14ac:dyDescent="0.45">
      <c r="A2880" s="31" t="str">
        <f t="shared" si="159"/>
        <v>E10000012_Number of children receiving treatment for substance misuse_Number</v>
      </c>
      <c r="B2880" s="31" t="s">
        <v>303</v>
      </c>
      <c r="C2880" s="31" t="s">
        <v>304</v>
      </c>
      <c r="D2880" s="31" t="s">
        <v>474</v>
      </c>
      <c r="E2880" s="31" t="s">
        <v>475</v>
      </c>
      <c r="F2880" s="31" t="s">
        <v>96</v>
      </c>
      <c r="G2880" s="26" t="s">
        <v>97</v>
      </c>
      <c r="H2880" s="31" t="s">
        <v>743</v>
      </c>
      <c r="I2880" s="31">
        <v>334</v>
      </c>
      <c r="J2880" s="31">
        <f>INDEX('LA lookup'!H:H,MATCH('Known to services raw data'!B2880,'LA lookup'!G:G,0))</f>
        <v>311172</v>
      </c>
      <c r="K2880" s="31"/>
      <c r="L2880" s="31" t="str">
        <f t="shared" si="161"/>
        <v>1.1 per 1000 0-17 yr olds</v>
      </c>
      <c r="M2880" s="31">
        <f t="shared" si="162"/>
        <v>1.0733613564202436</v>
      </c>
      <c r="N2880" s="31">
        <f t="shared" si="160"/>
        <v>0</v>
      </c>
    </row>
    <row r="2881" spans="1:14" x14ac:dyDescent="0.45">
      <c r="A2881" s="31" t="str">
        <f t="shared" si="159"/>
        <v>E06000056_Number of children receiving treatment for substance misuse_Number</v>
      </c>
      <c r="B2881" s="31" t="s">
        <v>279</v>
      </c>
      <c r="C2881" s="31" t="s">
        <v>280</v>
      </c>
      <c r="D2881" s="31" t="s">
        <v>474</v>
      </c>
      <c r="E2881" s="31" t="s">
        <v>475</v>
      </c>
      <c r="F2881" s="31" t="s">
        <v>96</v>
      </c>
      <c r="G2881" s="26" t="s">
        <v>97</v>
      </c>
      <c r="H2881" s="31" t="s">
        <v>743</v>
      </c>
      <c r="I2881" s="31">
        <v>36</v>
      </c>
      <c r="J2881" s="31">
        <f>INDEX('LA lookup'!H:H,MATCH('Known to services raw data'!B2881,'LA lookup'!G:G,0))</f>
        <v>62515</v>
      </c>
      <c r="K2881" s="31"/>
      <c r="L2881" s="31" t="str">
        <f t="shared" si="161"/>
        <v>0.6 per 1000 0-17 yr olds</v>
      </c>
      <c r="M2881" s="31">
        <f t="shared" si="162"/>
        <v>0.57586179316963937</v>
      </c>
      <c r="N2881" s="31">
        <f t="shared" si="160"/>
        <v>0</v>
      </c>
    </row>
    <row r="2882" spans="1:14" x14ac:dyDescent="0.45">
      <c r="A2882" s="31" t="str">
        <f t="shared" si="159"/>
        <v>E06000017_Number of children receiving treatment for substance misuse_Number</v>
      </c>
      <c r="B2882" s="31" t="s">
        <v>548</v>
      </c>
      <c r="C2882" s="31" t="s">
        <v>728</v>
      </c>
      <c r="D2882" s="31" t="s">
        <v>474</v>
      </c>
      <c r="E2882" s="31" t="s">
        <v>475</v>
      </c>
      <c r="F2882" s="31" t="s">
        <v>96</v>
      </c>
      <c r="G2882" s="26" t="s">
        <v>97</v>
      </c>
      <c r="H2882" s="31" t="s">
        <v>743</v>
      </c>
      <c r="I2882" s="31" t="s">
        <v>1280</v>
      </c>
      <c r="J2882" s="31">
        <f>INDEX('LA lookup'!H:H,MATCH('Known to services raw data'!B2882,'LA lookup'!G:G,0))</f>
        <v>7807</v>
      </c>
      <c r="K2882" s="31"/>
      <c r="L2882" s="31" t="str">
        <f t="shared" si="161"/>
        <v>N/A</v>
      </c>
      <c r="M2882" s="31" t="str">
        <f t="shared" si="162"/>
        <v>N/A</v>
      </c>
      <c r="N2882" s="31">
        <f t="shared" si="160"/>
        <v>0</v>
      </c>
    </row>
    <row r="2883" spans="1:14" x14ac:dyDescent="0.45">
      <c r="A2883" s="31" t="str">
        <f t="shared" si="159"/>
        <v>E09000022_Number of children receiving treatment for substance misuse_Number</v>
      </c>
      <c r="B2883" s="31" t="s">
        <v>335</v>
      </c>
      <c r="C2883" s="31" t="s">
        <v>336</v>
      </c>
      <c r="D2883" s="31" t="s">
        <v>474</v>
      </c>
      <c r="E2883" s="31" t="s">
        <v>475</v>
      </c>
      <c r="F2883" s="31" t="s">
        <v>96</v>
      </c>
      <c r="G2883" s="26" t="s">
        <v>97</v>
      </c>
      <c r="H2883" s="31" t="s">
        <v>743</v>
      </c>
      <c r="I2883" s="31">
        <v>41</v>
      </c>
      <c r="J2883" s="31">
        <f>INDEX('LA lookup'!H:H,MATCH('Known to services raw data'!B2883,'LA lookup'!G:G,0))</f>
        <v>62629</v>
      </c>
      <c r="K2883" s="31"/>
      <c r="L2883" s="31" t="str">
        <f t="shared" si="161"/>
        <v>0.7 per 1000 0-17 yr olds</v>
      </c>
      <c r="M2883" s="31">
        <f t="shared" si="162"/>
        <v>0.65464880486675503</v>
      </c>
      <c r="N2883" s="31">
        <f t="shared" si="160"/>
        <v>0</v>
      </c>
    </row>
    <row r="2884" spans="1:14" x14ac:dyDescent="0.45">
      <c r="A2884" s="31" t="str">
        <f t="shared" si="159"/>
        <v>E06000001_Number of children who are persistently absent during the year_Number</v>
      </c>
      <c r="B2884" s="31" t="s">
        <v>313</v>
      </c>
      <c r="C2884" s="31" t="s">
        <v>314</v>
      </c>
      <c r="D2884" s="31" t="s">
        <v>1854</v>
      </c>
      <c r="E2884" s="31" t="s">
        <v>475</v>
      </c>
      <c r="F2884" s="31" t="s">
        <v>86</v>
      </c>
      <c r="G2884" s="26" t="s">
        <v>91</v>
      </c>
      <c r="H2884" s="31" t="s">
        <v>743</v>
      </c>
      <c r="I2884" s="31">
        <v>1797</v>
      </c>
      <c r="J2884" s="31">
        <f>INDEX('LA lookup'!H:H,MATCH('Known to services raw data'!B2884,'LA lookup'!G:G,0))</f>
        <v>20006</v>
      </c>
      <c r="K2884" s="31">
        <v>13.76062486</v>
      </c>
      <c r="L2884" s="31" t="str">
        <f t="shared" si="161"/>
        <v>89.8 per 1000 0-17 yr olds</v>
      </c>
      <c r="M2884" s="31">
        <f t="shared" si="162"/>
        <v>89.823053084074772</v>
      </c>
      <c r="N2884" s="31">
        <f t="shared" si="160"/>
        <v>0</v>
      </c>
    </row>
    <row r="2885" spans="1:14" x14ac:dyDescent="0.45">
      <c r="A2885" s="31" t="str">
        <f t="shared" si="159"/>
        <v>E06000002_Number of children who are persistently absent during the year_Number</v>
      </c>
      <c r="B2885" s="31" t="s">
        <v>511</v>
      </c>
      <c r="C2885" s="31" t="s">
        <v>725</v>
      </c>
      <c r="D2885" s="31" t="s">
        <v>1854</v>
      </c>
      <c r="E2885" s="31" t="s">
        <v>475</v>
      </c>
      <c r="F2885" s="31" t="s">
        <v>86</v>
      </c>
      <c r="G2885" s="26" t="s">
        <v>91</v>
      </c>
      <c r="H2885" s="31" t="s">
        <v>743</v>
      </c>
      <c r="I2885" s="31">
        <v>3302</v>
      </c>
      <c r="J2885" s="31">
        <f>INDEX('LA lookup'!H:H,MATCH('Known to services raw data'!B2885,'LA lookup'!G:G,0))</f>
        <v>32513</v>
      </c>
      <c r="K2885" s="31">
        <v>16.071254750000001</v>
      </c>
      <c r="L2885" s="31" t="str">
        <f t="shared" si="161"/>
        <v>101.6 per 1000 0-17 yr olds</v>
      </c>
      <c r="M2885" s="31">
        <f t="shared" si="162"/>
        <v>101.5593762495002</v>
      </c>
      <c r="N2885" s="31">
        <f t="shared" si="160"/>
        <v>0</v>
      </c>
    </row>
    <row r="2886" spans="1:14" x14ac:dyDescent="0.45">
      <c r="A2886" s="31" t="str">
        <f t="shared" si="159"/>
        <v>E06000003_Number of children who are persistently absent during the year_Number</v>
      </c>
      <c r="B2886" s="31" t="s">
        <v>387</v>
      </c>
      <c r="C2886" s="31" t="s">
        <v>388</v>
      </c>
      <c r="D2886" s="31" t="s">
        <v>1854</v>
      </c>
      <c r="E2886" s="31" t="s">
        <v>475</v>
      </c>
      <c r="F2886" s="31" t="s">
        <v>86</v>
      </c>
      <c r="G2886" s="26" t="s">
        <v>91</v>
      </c>
      <c r="H2886" s="31" t="s">
        <v>743</v>
      </c>
      <c r="I2886" s="31">
        <v>2415</v>
      </c>
      <c r="J2886" s="31">
        <f>INDEX('LA lookup'!H:H,MATCH('Known to services raw data'!B2886,'LA lookup'!G:G,0))</f>
        <v>27626</v>
      </c>
      <c r="K2886" s="31">
        <v>12.82391674</v>
      </c>
      <c r="L2886" s="31" t="str">
        <f t="shared" si="161"/>
        <v>87.4 per 1000 0-17 yr olds</v>
      </c>
      <c r="M2886" s="31">
        <f t="shared" si="162"/>
        <v>87.417650039817559</v>
      </c>
      <c r="N2886" s="31">
        <f t="shared" si="160"/>
        <v>0</v>
      </c>
    </row>
    <row r="2887" spans="1:14" x14ac:dyDescent="0.45">
      <c r="A2887" s="31" t="str">
        <f t="shared" ref="A2887:A2950" si="163">CONCATENATE(B2887,"_",G2887,"_",H2887)</f>
        <v>E06000004_Number of children who are persistently absent during the year_Number</v>
      </c>
      <c r="B2887" s="31" t="s">
        <v>422</v>
      </c>
      <c r="C2887" s="31" t="s">
        <v>423</v>
      </c>
      <c r="D2887" s="31" t="s">
        <v>1854</v>
      </c>
      <c r="E2887" s="31" t="s">
        <v>475</v>
      </c>
      <c r="F2887" s="31" t="s">
        <v>86</v>
      </c>
      <c r="G2887" s="26" t="s">
        <v>91</v>
      </c>
      <c r="H2887" s="31" t="s">
        <v>743</v>
      </c>
      <c r="I2887" s="31">
        <v>2913</v>
      </c>
      <c r="J2887" s="31">
        <f>INDEX('LA lookup'!H:H,MATCH('Known to services raw data'!B2887,'LA lookup'!G:G,0))</f>
        <v>43521</v>
      </c>
      <c r="K2887" s="31">
        <v>10.807702300000001</v>
      </c>
      <c r="L2887" s="31" t="str">
        <f t="shared" si="161"/>
        <v>66.9 per 1000 0-17 yr olds</v>
      </c>
      <c r="M2887" s="31">
        <f t="shared" si="162"/>
        <v>66.93320465981941</v>
      </c>
      <c r="N2887" s="31">
        <f t="shared" si="160"/>
        <v>0</v>
      </c>
    </row>
    <row r="2888" spans="1:14" x14ac:dyDescent="0.45">
      <c r="A2888" s="31" t="str">
        <f t="shared" si="163"/>
        <v>E06000005_Number of children who are persistently absent during the year_Number</v>
      </c>
      <c r="B2888" s="31" t="s">
        <v>287</v>
      </c>
      <c r="C2888" s="31" t="s">
        <v>288</v>
      </c>
      <c r="D2888" s="31" t="s">
        <v>1854</v>
      </c>
      <c r="E2888" s="31" t="s">
        <v>475</v>
      </c>
      <c r="F2888" s="31" t="s">
        <v>86</v>
      </c>
      <c r="G2888" s="26" t="s">
        <v>91</v>
      </c>
      <c r="H2888" s="31" t="s">
        <v>743</v>
      </c>
      <c r="I2888" s="31">
        <v>1596</v>
      </c>
      <c r="J2888" s="31">
        <f>INDEX('LA lookup'!H:H,MATCH('Known to services raw data'!B2888,'LA lookup'!G:G,0))</f>
        <v>22454</v>
      </c>
      <c r="K2888" s="31">
        <v>11.06565902</v>
      </c>
      <c r="L2888" s="31" t="str">
        <f t="shared" si="161"/>
        <v>71.1 per 1000 0-17 yr olds</v>
      </c>
      <c r="M2888" s="31">
        <f t="shared" si="162"/>
        <v>71.078649683797991</v>
      </c>
      <c r="N2888" s="31">
        <f t="shared" ref="N2888:N2951" si="164">IF(OR(C2888="City of London",C2888="Isles of Scilly"),1,0)</f>
        <v>0</v>
      </c>
    </row>
    <row r="2889" spans="1:14" x14ac:dyDescent="0.45">
      <c r="A2889" s="31" t="str">
        <f t="shared" si="163"/>
        <v>E06000006_Number of children who are persistently absent during the year_Number</v>
      </c>
      <c r="B2889" s="31" t="s">
        <v>531</v>
      </c>
      <c r="C2889" s="31" t="s">
        <v>722</v>
      </c>
      <c r="D2889" s="31" t="s">
        <v>1854</v>
      </c>
      <c r="E2889" s="31" t="s">
        <v>475</v>
      </c>
      <c r="F2889" s="31" t="s">
        <v>86</v>
      </c>
      <c r="G2889" s="26" t="s">
        <v>91</v>
      </c>
      <c r="H2889" s="31" t="s">
        <v>743</v>
      </c>
      <c r="I2889" s="31">
        <v>2161</v>
      </c>
      <c r="J2889" s="31">
        <f>INDEX('LA lookup'!H:H,MATCH('Known to services raw data'!B2889,'LA lookup'!G:G,0))</f>
        <v>28617</v>
      </c>
      <c r="K2889" s="31">
        <v>12.38466388</v>
      </c>
      <c r="L2889" s="31" t="str">
        <f t="shared" si="161"/>
        <v>75.5 per 1000 0-17 yr olds</v>
      </c>
      <c r="M2889" s="31">
        <f t="shared" si="162"/>
        <v>75.514554285913974</v>
      </c>
      <c r="N2889" s="31">
        <f t="shared" si="164"/>
        <v>0</v>
      </c>
    </row>
    <row r="2890" spans="1:14" x14ac:dyDescent="0.45">
      <c r="A2890" s="31" t="str">
        <f t="shared" si="163"/>
        <v>E06000007_Number of children who are persistently absent during the year_Number</v>
      </c>
      <c r="B2890" s="31" t="s">
        <v>452</v>
      </c>
      <c r="C2890" s="31" t="s">
        <v>453</v>
      </c>
      <c r="D2890" s="31" t="s">
        <v>1854</v>
      </c>
      <c r="E2890" s="31" t="s">
        <v>475</v>
      </c>
      <c r="F2890" s="31" t="s">
        <v>86</v>
      </c>
      <c r="G2890" s="26" t="s">
        <v>91</v>
      </c>
      <c r="H2890" s="31" t="s">
        <v>743</v>
      </c>
      <c r="I2890" s="31">
        <v>2699</v>
      </c>
      <c r="J2890" s="31">
        <f>INDEX('LA lookup'!H:H,MATCH('Known to services raw data'!B2890,'LA lookup'!G:G,0))</f>
        <v>44484</v>
      </c>
      <c r="K2890" s="31">
        <v>9.5055293370000005</v>
      </c>
      <c r="L2890" s="31" t="str">
        <f t="shared" si="161"/>
        <v>60.7 per 1000 0-17 yr olds</v>
      </c>
      <c r="M2890" s="31">
        <f t="shared" si="162"/>
        <v>60.673500584479811</v>
      </c>
      <c r="N2890" s="31">
        <f t="shared" si="164"/>
        <v>0</v>
      </c>
    </row>
    <row r="2891" spans="1:14" x14ac:dyDescent="0.45">
      <c r="A2891" s="31" t="str">
        <f t="shared" si="163"/>
        <v>E06000008_Number of children who are persistently absent during the year_Number</v>
      </c>
      <c r="B2891" s="31" t="s">
        <v>247</v>
      </c>
      <c r="C2891" s="31" t="s">
        <v>248</v>
      </c>
      <c r="D2891" s="31" t="s">
        <v>1854</v>
      </c>
      <c r="E2891" s="31" t="s">
        <v>475</v>
      </c>
      <c r="F2891" s="31" t="s">
        <v>86</v>
      </c>
      <c r="G2891" s="26" t="s">
        <v>91</v>
      </c>
      <c r="H2891" s="31" t="s">
        <v>743</v>
      </c>
      <c r="I2891" s="31">
        <v>2815</v>
      </c>
      <c r="J2891" s="31">
        <f>INDEX('LA lookup'!H:H,MATCH('Known to services raw data'!B2891,'LA lookup'!G:G,0))</f>
        <v>38481</v>
      </c>
      <c r="K2891" s="31">
        <v>11.600593419999999</v>
      </c>
      <c r="L2891" s="31" t="str">
        <f t="shared" si="161"/>
        <v>73.2 per 1000 0-17 yr olds</v>
      </c>
      <c r="M2891" s="31">
        <f t="shared" si="162"/>
        <v>73.152984589797569</v>
      </c>
      <c r="N2891" s="31">
        <f t="shared" si="164"/>
        <v>0</v>
      </c>
    </row>
    <row r="2892" spans="1:14" x14ac:dyDescent="0.45">
      <c r="A2892" s="31" t="str">
        <f t="shared" si="163"/>
        <v>E06000009_Number of children who are persistently absent during the year_Number</v>
      </c>
      <c r="B2892" s="31" t="s">
        <v>249</v>
      </c>
      <c r="C2892" s="31" t="s">
        <v>250</v>
      </c>
      <c r="D2892" s="31" t="s">
        <v>1854</v>
      </c>
      <c r="E2892" s="31" t="s">
        <v>475</v>
      </c>
      <c r="F2892" s="31" t="s">
        <v>86</v>
      </c>
      <c r="G2892" s="26" t="s">
        <v>91</v>
      </c>
      <c r="H2892" s="31" t="s">
        <v>743</v>
      </c>
      <c r="I2892" s="31">
        <v>2241</v>
      </c>
      <c r="J2892" s="31">
        <f>INDEX('LA lookup'!H:H,MATCH('Known to services raw data'!B2892,'LA lookup'!G:G,0))</f>
        <v>28904</v>
      </c>
      <c r="K2892" s="31">
        <v>12.880790899999999</v>
      </c>
      <c r="L2892" s="31" t="str">
        <f t="shared" si="161"/>
        <v>77.5 per 1000 0-17 yr olds</v>
      </c>
      <c r="M2892" s="31">
        <f t="shared" si="162"/>
        <v>77.532521450318285</v>
      </c>
      <c r="N2892" s="31">
        <f t="shared" si="164"/>
        <v>0</v>
      </c>
    </row>
    <row r="2893" spans="1:14" x14ac:dyDescent="0.45">
      <c r="A2893" s="31" t="str">
        <f t="shared" si="163"/>
        <v>E06000010_Number of children who are persistently absent during the year_Number</v>
      </c>
      <c r="B2893" s="31" t="s">
        <v>329</v>
      </c>
      <c r="C2893" s="31" t="s">
        <v>1852</v>
      </c>
      <c r="D2893" s="31" t="s">
        <v>1854</v>
      </c>
      <c r="E2893" s="31" t="s">
        <v>475</v>
      </c>
      <c r="F2893" s="31" t="s">
        <v>86</v>
      </c>
      <c r="G2893" s="26" t="s">
        <v>91</v>
      </c>
      <c r="H2893" s="31" t="s">
        <v>743</v>
      </c>
      <c r="I2893" s="31">
        <v>4287</v>
      </c>
      <c r="J2893" s="31">
        <f>INDEX('LA lookup'!H:H,MATCH('Known to services raw data'!B2893,'LA lookup'!G:G,0))</f>
        <v>57023</v>
      </c>
      <c r="K2893" s="31">
        <v>12.16342744</v>
      </c>
      <c r="L2893" s="31" t="str">
        <f t="shared" si="161"/>
        <v>75.2 per 1000 0-17 yr olds</v>
      </c>
      <c r="M2893" s="31">
        <f t="shared" si="162"/>
        <v>75.180190449467759</v>
      </c>
      <c r="N2893" s="31">
        <f t="shared" si="164"/>
        <v>0</v>
      </c>
    </row>
    <row r="2894" spans="1:14" x14ac:dyDescent="0.45">
      <c r="A2894" s="31" t="str">
        <f t="shared" si="163"/>
        <v>E06000011_Number of children who are persistently absent during the year_Number</v>
      </c>
      <c r="B2894" s="31" t="s">
        <v>514</v>
      </c>
      <c r="C2894" s="31" t="s">
        <v>594</v>
      </c>
      <c r="D2894" s="31" t="s">
        <v>1854</v>
      </c>
      <c r="E2894" s="31" t="s">
        <v>475</v>
      </c>
      <c r="F2894" s="31" t="s">
        <v>86</v>
      </c>
      <c r="G2894" s="26" t="s">
        <v>91</v>
      </c>
      <c r="H2894" s="31" t="s">
        <v>743</v>
      </c>
      <c r="I2894" s="31">
        <v>3948</v>
      </c>
      <c r="J2894" s="31">
        <f>INDEX('LA lookup'!H:H,MATCH('Known to services raw data'!B2894,'LA lookup'!G:G,0))</f>
        <v>62942</v>
      </c>
      <c r="K2894" s="31">
        <v>9.9997467140000005</v>
      </c>
      <c r="L2894" s="31" t="str">
        <f t="shared" si="161"/>
        <v>62.7 per 1000 0-17 yr olds</v>
      </c>
      <c r="M2894" s="31">
        <f t="shared" si="162"/>
        <v>62.724412951606247</v>
      </c>
      <c r="N2894" s="31">
        <f t="shared" si="164"/>
        <v>0</v>
      </c>
    </row>
    <row r="2895" spans="1:14" x14ac:dyDescent="0.45">
      <c r="A2895" s="31" t="str">
        <f t="shared" si="163"/>
        <v>E06000012_Number of children who are persistently absent during the year_Number</v>
      </c>
      <c r="B2895" s="31" t="s">
        <v>363</v>
      </c>
      <c r="C2895" s="31" t="s">
        <v>364</v>
      </c>
      <c r="D2895" s="31" t="s">
        <v>1854</v>
      </c>
      <c r="E2895" s="31" t="s">
        <v>475</v>
      </c>
      <c r="F2895" s="31" t="s">
        <v>86</v>
      </c>
      <c r="G2895" s="26" t="s">
        <v>91</v>
      </c>
      <c r="H2895" s="31" t="s">
        <v>743</v>
      </c>
      <c r="I2895" s="31">
        <v>2426</v>
      </c>
      <c r="J2895" s="31">
        <f>INDEX('LA lookup'!H:H,MATCH('Known to services raw data'!B2895,'LA lookup'!G:G,0))</f>
        <v>34503</v>
      </c>
      <c r="K2895" s="31">
        <v>11.482393030000001</v>
      </c>
      <c r="L2895" s="31" t="str">
        <f t="shared" si="161"/>
        <v>70.3 per 1000 0-17 yr olds</v>
      </c>
      <c r="M2895" s="31">
        <f t="shared" si="162"/>
        <v>70.312726429585837</v>
      </c>
      <c r="N2895" s="31">
        <f t="shared" si="164"/>
        <v>0</v>
      </c>
    </row>
    <row r="2896" spans="1:14" x14ac:dyDescent="0.45">
      <c r="A2896" s="31" t="str">
        <f t="shared" si="163"/>
        <v>E06000013_Number of children who are persistently absent during the year_Number</v>
      </c>
      <c r="B2896" s="31" t="s">
        <v>365</v>
      </c>
      <c r="C2896" s="31" t="s">
        <v>366</v>
      </c>
      <c r="D2896" s="31" t="s">
        <v>1854</v>
      </c>
      <c r="E2896" s="31" t="s">
        <v>475</v>
      </c>
      <c r="F2896" s="31" t="s">
        <v>86</v>
      </c>
      <c r="G2896" s="26" t="s">
        <v>91</v>
      </c>
      <c r="H2896" s="31" t="s">
        <v>743</v>
      </c>
      <c r="I2896" s="31">
        <v>2533</v>
      </c>
      <c r="J2896" s="31">
        <f>INDEX('LA lookup'!H:H,MATCH('Known to services raw data'!B2896,'LA lookup'!G:G,0))</f>
        <v>35714</v>
      </c>
      <c r="K2896" s="31">
        <v>11.266791209999999</v>
      </c>
      <c r="L2896" s="31" t="str">
        <f t="shared" si="161"/>
        <v>70.9 per 1000 0-17 yr olds</v>
      </c>
      <c r="M2896" s="31">
        <f t="shared" si="162"/>
        <v>70.924567396539175</v>
      </c>
      <c r="N2896" s="31">
        <f t="shared" si="164"/>
        <v>0</v>
      </c>
    </row>
    <row r="2897" spans="1:14" x14ac:dyDescent="0.45">
      <c r="A2897" s="31" t="str">
        <f t="shared" si="163"/>
        <v>E06000014_Number of children who are persistently absent during the year_Number</v>
      </c>
      <c r="B2897" s="31" t="s">
        <v>472</v>
      </c>
      <c r="C2897" s="31" t="s">
        <v>473</v>
      </c>
      <c r="D2897" s="31" t="s">
        <v>1854</v>
      </c>
      <c r="E2897" s="31" t="s">
        <v>475</v>
      </c>
      <c r="F2897" s="31" t="s">
        <v>86</v>
      </c>
      <c r="G2897" s="26" t="s">
        <v>91</v>
      </c>
      <c r="H2897" s="31" t="s">
        <v>743</v>
      </c>
      <c r="I2897" s="31">
        <v>2124</v>
      </c>
      <c r="J2897" s="31">
        <f>INDEX('LA lookup'!H:H,MATCH('Known to services raw data'!B2897,'LA lookup'!G:G,0))</f>
        <v>36572</v>
      </c>
      <c r="K2897" s="31">
        <v>9.7785553150000002</v>
      </c>
      <c r="L2897" s="31" t="str">
        <f t="shared" si="161"/>
        <v>58.1 per 1000 0-17 yr olds</v>
      </c>
      <c r="M2897" s="31">
        <f t="shared" si="162"/>
        <v>58.077217543475882</v>
      </c>
      <c r="N2897" s="31">
        <f t="shared" si="164"/>
        <v>0</v>
      </c>
    </row>
    <row r="2898" spans="1:14" x14ac:dyDescent="0.45">
      <c r="A2898" s="31" t="str">
        <f t="shared" si="163"/>
        <v>E06000015_Number of children who are persistently absent during the year_Number</v>
      </c>
      <c r="B2898" s="31" t="s">
        <v>289</v>
      </c>
      <c r="C2898" s="31" t="s">
        <v>290</v>
      </c>
      <c r="D2898" s="31" t="s">
        <v>1854</v>
      </c>
      <c r="E2898" s="31" t="s">
        <v>475</v>
      </c>
      <c r="F2898" s="31" t="s">
        <v>86</v>
      </c>
      <c r="G2898" s="26" t="s">
        <v>91</v>
      </c>
      <c r="H2898" s="31" t="s">
        <v>743</v>
      </c>
      <c r="I2898" s="31">
        <v>4609</v>
      </c>
      <c r="J2898" s="31">
        <f>INDEX('LA lookup'!H:H,MATCH('Known to services raw data'!B2898,'LA lookup'!G:G,0))</f>
        <v>59899</v>
      </c>
      <c r="K2898" s="31">
        <v>12.217038649999999</v>
      </c>
      <c r="L2898" s="31" t="str">
        <f t="shared" si="161"/>
        <v>76.9 per 1000 0-17 yr olds</v>
      </c>
      <c r="M2898" s="31">
        <f t="shared" si="162"/>
        <v>76.946192757808973</v>
      </c>
      <c r="N2898" s="31">
        <f t="shared" si="164"/>
        <v>0</v>
      </c>
    </row>
    <row r="2899" spans="1:14" x14ac:dyDescent="0.45">
      <c r="A2899" s="31" t="str">
        <f t="shared" si="163"/>
        <v>E06000016_Number of children who are persistently absent during the year_Number</v>
      </c>
      <c r="B2899" s="31" t="s">
        <v>341</v>
      </c>
      <c r="C2899" s="31" t="s">
        <v>342</v>
      </c>
      <c r="D2899" s="31" t="s">
        <v>1854</v>
      </c>
      <c r="E2899" s="31" t="s">
        <v>475</v>
      </c>
      <c r="F2899" s="31" t="s">
        <v>86</v>
      </c>
      <c r="G2899" s="26" t="s">
        <v>91</v>
      </c>
      <c r="H2899" s="31" t="s">
        <v>743</v>
      </c>
      <c r="I2899" s="31">
        <v>6227</v>
      </c>
      <c r="J2899" s="31">
        <f>INDEX('LA lookup'!H:H,MATCH('Known to services raw data'!B2899,'LA lookup'!G:G,0))</f>
        <v>83994</v>
      </c>
      <c r="K2899" s="31">
        <v>12.087272159999999</v>
      </c>
      <c r="L2899" s="31" t="str">
        <f t="shared" si="161"/>
        <v>74.1 per 1000 0-17 yr olds</v>
      </c>
      <c r="M2899" s="31">
        <f t="shared" si="162"/>
        <v>74.136247827225745</v>
      </c>
      <c r="N2899" s="31">
        <f t="shared" si="164"/>
        <v>0</v>
      </c>
    </row>
    <row r="2900" spans="1:14" x14ac:dyDescent="0.45">
      <c r="A2900" s="31" t="str">
        <f t="shared" si="163"/>
        <v>E06000017_Number of children who are persistently absent during the year_Number</v>
      </c>
      <c r="B2900" s="31" t="s">
        <v>548</v>
      </c>
      <c r="C2900" s="31" t="s">
        <v>728</v>
      </c>
      <c r="D2900" s="31" t="s">
        <v>1854</v>
      </c>
      <c r="E2900" s="31" t="s">
        <v>475</v>
      </c>
      <c r="F2900" s="31" t="s">
        <v>86</v>
      </c>
      <c r="G2900" s="26" t="s">
        <v>91</v>
      </c>
      <c r="H2900" s="31" t="s">
        <v>743</v>
      </c>
      <c r="I2900" s="31">
        <v>275</v>
      </c>
      <c r="J2900" s="31">
        <f>INDEX('LA lookup'!H:H,MATCH('Known to services raw data'!B2900,'LA lookup'!G:G,0))</f>
        <v>7807</v>
      </c>
      <c r="K2900" s="31">
        <v>5.3554040900000004</v>
      </c>
      <c r="L2900" s="31" t="str">
        <f t="shared" si="161"/>
        <v>35.2 per 1000 0-17 yr olds</v>
      </c>
      <c r="M2900" s="31">
        <f t="shared" si="162"/>
        <v>35.224798257973617</v>
      </c>
      <c r="N2900" s="31">
        <f t="shared" si="164"/>
        <v>0</v>
      </c>
    </row>
    <row r="2901" spans="1:14" x14ac:dyDescent="0.45">
      <c r="A2901" s="31" t="str">
        <f t="shared" si="163"/>
        <v>E06000018_Number of children who are persistently absent during the year_Number</v>
      </c>
      <c r="B2901" s="31" t="s">
        <v>373</v>
      </c>
      <c r="C2901" s="31" t="s">
        <v>374</v>
      </c>
      <c r="D2901" s="31" t="s">
        <v>1854</v>
      </c>
      <c r="E2901" s="31" t="s">
        <v>475</v>
      </c>
      <c r="F2901" s="31" t="s">
        <v>86</v>
      </c>
      <c r="G2901" s="26" t="s">
        <v>91</v>
      </c>
      <c r="H2901" s="31" t="s">
        <v>743</v>
      </c>
      <c r="I2901" s="31">
        <v>4777</v>
      </c>
      <c r="J2901" s="31">
        <f>INDEX('LA lookup'!H:H,MATCH('Known to services raw data'!B2901,'LA lookup'!G:G,0))</f>
        <v>68651</v>
      </c>
      <c r="K2901" s="31">
        <v>12.03729369</v>
      </c>
      <c r="L2901" s="31" t="str">
        <f t="shared" si="161"/>
        <v>69.6 per 1000 0-17 yr olds</v>
      </c>
      <c r="M2901" s="31">
        <f t="shared" si="162"/>
        <v>69.583837089044593</v>
      </c>
      <c r="N2901" s="31">
        <f t="shared" si="164"/>
        <v>0</v>
      </c>
    </row>
    <row r="2902" spans="1:14" x14ac:dyDescent="0.45">
      <c r="A2902" s="31" t="str">
        <f t="shared" si="163"/>
        <v>E06000019_Number of children who are persistently absent during the year_Number</v>
      </c>
      <c r="B2902" s="31" t="s">
        <v>317</v>
      </c>
      <c r="C2902" s="31" t="s">
        <v>318</v>
      </c>
      <c r="D2902" s="31" t="s">
        <v>1854</v>
      </c>
      <c r="E2902" s="31" t="s">
        <v>475</v>
      </c>
      <c r="F2902" s="31" t="s">
        <v>86</v>
      </c>
      <c r="G2902" s="26" t="s">
        <v>91</v>
      </c>
      <c r="H2902" s="31" t="s">
        <v>743</v>
      </c>
      <c r="I2902" s="31">
        <v>2205</v>
      </c>
      <c r="J2902" s="31">
        <f>INDEX('LA lookup'!H:H,MATCH('Known to services raw data'!B2902,'LA lookup'!G:G,0))</f>
        <v>36103</v>
      </c>
      <c r="K2902" s="31">
        <v>10.29411765</v>
      </c>
      <c r="L2902" s="31" t="str">
        <f t="shared" si="161"/>
        <v>61.1 per 1000 0-17 yr olds</v>
      </c>
      <c r="M2902" s="31">
        <f t="shared" si="162"/>
        <v>61.075256903858403</v>
      </c>
      <c r="N2902" s="31">
        <f t="shared" si="164"/>
        <v>0</v>
      </c>
    </row>
    <row r="2903" spans="1:14" x14ac:dyDescent="0.45">
      <c r="A2903" s="31" t="str">
        <f t="shared" si="163"/>
        <v>E06000020_Number of children who are persistently absent during the year_Number</v>
      </c>
      <c r="B2903" s="31" t="s">
        <v>570</v>
      </c>
      <c r="C2903" s="31" t="s">
        <v>730</v>
      </c>
      <c r="D2903" s="31" t="s">
        <v>1854</v>
      </c>
      <c r="E2903" s="31" t="s">
        <v>475</v>
      </c>
      <c r="F2903" s="31" t="s">
        <v>86</v>
      </c>
      <c r="G2903" s="26" t="s">
        <v>91</v>
      </c>
      <c r="H2903" s="31" t="s">
        <v>743</v>
      </c>
      <c r="I2903" s="31">
        <v>2660</v>
      </c>
      <c r="J2903" s="31">
        <f>INDEX('LA lookup'!H:H,MATCH('Known to services raw data'!B2903,'LA lookup'!G:G,0))</f>
        <v>40620</v>
      </c>
      <c r="K2903" s="31">
        <v>10.350194549999999</v>
      </c>
      <c r="L2903" s="31" t="str">
        <f t="shared" si="161"/>
        <v>65.5 per 1000 0-17 yr olds</v>
      </c>
      <c r="M2903" s="31">
        <f t="shared" si="162"/>
        <v>65.484982767109798</v>
      </c>
      <c r="N2903" s="31">
        <f t="shared" si="164"/>
        <v>0</v>
      </c>
    </row>
    <row r="2904" spans="1:14" x14ac:dyDescent="0.45">
      <c r="A2904" s="31" t="str">
        <f t="shared" si="163"/>
        <v>E06000021_Number of children who are persistently absent during the year_Number</v>
      </c>
      <c r="B2904" s="31" t="s">
        <v>424</v>
      </c>
      <c r="C2904" s="31" t="s">
        <v>425</v>
      </c>
      <c r="D2904" s="31" t="s">
        <v>1854</v>
      </c>
      <c r="E2904" s="31" t="s">
        <v>475</v>
      </c>
      <c r="F2904" s="31" t="s">
        <v>86</v>
      </c>
      <c r="G2904" s="26" t="s">
        <v>91</v>
      </c>
      <c r="H2904" s="31" t="s">
        <v>743</v>
      </c>
      <c r="I2904" s="31">
        <v>4178</v>
      </c>
      <c r="J2904" s="31">
        <f>INDEX('LA lookup'!H:H,MATCH('Known to services raw data'!B2904,'LA lookup'!G:G,0))</f>
        <v>57549</v>
      </c>
      <c r="K2904" s="31">
        <v>12.00781744</v>
      </c>
      <c r="L2904" s="31" t="str">
        <f t="shared" si="161"/>
        <v>72.6 per 1000 0-17 yr olds</v>
      </c>
      <c r="M2904" s="31">
        <f t="shared" si="162"/>
        <v>72.599002589097992</v>
      </c>
      <c r="N2904" s="31">
        <f t="shared" si="164"/>
        <v>0</v>
      </c>
    </row>
    <row r="2905" spans="1:14" x14ac:dyDescent="0.45">
      <c r="A2905" s="31" t="str">
        <f t="shared" si="163"/>
        <v>E06000022_Number of children who are persistently absent during the year_Number</v>
      </c>
      <c r="B2905" s="31" t="s">
        <v>238</v>
      </c>
      <c r="C2905" s="31" t="s">
        <v>239</v>
      </c>
      <c r="D2905" s="31" t="s">
        <v>1854</v>
      </c>
      <c r="E2905" s="31" t="s">
        <v>475</v>
      </c>
      <c r="F2905" s="31" t="s">
        <v>86</v>
      </c>
      <c r="G2905" s="26" t="s">
        <v>91</v>
      </c>
      <c r="H2905" s="31" t="s">
        <v>743</v>
      </c>
      <c r="I2905" s="31">
        <v>2786</v>
      </c>
      <c r="J2905" s="31">
        <f>INDEX('LA lookup'!H:H,MATCH('Known to services raw data'!B2905,'LA lookup'!G:G,0))</f>
        <v>35946</v>
      </c>
      <c r="K2905" s="31">
        <v>11.303606930000001</v>
      </c>
      <c r="L2905" s="31" t="str">
        <f t="shared" si="161"/>
        <v>77.5 per 1000 0-17 yr olds</v>
      </c>
      <c r="M2905" s="31">
        <f t="shared" si="162"/>
        <v>77.505146608802093</v>
      </c>
      <c r="N2905" s="31">
        <f t="shared" si="164"/>
        <v>0</v>
      </c>
    </row>
    <row r="2906" spans="1:14" x14ac:dyDescent="0.45">
      <c r="A2906" s="31" t="str">
        <f t="shared" si="163"/>
        <v>E06000023_Number of children who are persistently absent during the year_Number</v>
      </c>
      <c r="B2906" s="31" t="s">
        <v>265</v>
      </c>
      <c r="C2906" s="31" t="s">
        <v>1851</v>
      </c>
      <c r="D2906" s="31" t="s">
        <v>1854</v>
      </c>
      <c r="E2906" s="31" t="s">
        <v>475</v>
      </c>
      <c r="F2906" s="31" t="s">
        <v>86</v>
      </c>
      <c r="G2906" s="26" t="s">
        <v>91</v>
      </c>
      <c r="H2906" s="31" t="s">
        <v>743</v>
      </c>
      <c r="I2906" s="31">
        <v>7153</v>
      </c>
      <c r="J2906" s="31">
        <f>INDEX('LA lookup'!H:H,MATCH('Known to services raw data'!B2906,'LA lookup'!G:G,0))</f>
        <v>94016</v>
      </c>
      <c r="K2906" s="31">
        <v>13.6651065</v>
      </c>
      <c r="L2906" s="31" t="str">
        <f t="shared" si="161"/>
        <v>76.1 per 1000 0-17 yr olds</v>
      </c>
      <c r="M2906" s="31">
        <f t="shared" si="162"/>
        <v>76.0827944179714</v>
      </c>
      <c r="N2906" s="31">
        <f t="shared" si="164"/>
        <v>0</v>
      </c>
    </row>
    <row r="2907" spans="1:14" x14ac:dyDescent="0.45">
      <c r="A2907" s="31" t="str">
        <f t="shared" si="163"/>
        <v>E06000024_Number of children who are persistently absent during the year_Number</v>
      </c>
      <c r="B2907" s="31" t="s">
        <v>367</v>
      </c>
      <c r="C2907" s="31" t="s">
        <v>368</v>
      </c>
      <c r="D2907" s="31" t="s">
        <v>1854</v>
      </c>
      <c r="E2907" s="31" t="s">
        <v>475</v>
      </c>
      <c r="F2907" s="31" t="s">
        <v>86</v>
      </c>
      <c r="G2907" s="26" t="s">
        <v>91</v>
      </c>
      <c r="H2907" s="31" t="s">
        <v>743</v>
      </c>
      <c r="I2907" s="31">
        <v>2905</v>
      </c>
      <c r="J2907" s="31">
        <f>INDEX('LA lookup'!H:H,MATCH('Known to services raw data'!B2907,'LA lookup'!G:G,0))</f>
        <v>43435</v>
      </c>
      <c r="K2907" s="31">
        <v>10.774023659999999</v>
      </c>
      <c r="L2907" s="31" t="str">
        <f t="shared" si="161"/>
        <v>66.9 per 1000 0-17 yr olds</v>
      </c>
      <c r="M2907" s="31">
        <f t="shared" si="162"/>
        <v>66.881547139403708</v>
      </c>
      <c r="N2907" s="31">
        <f t="shared" si="164"/>
        <v>0</v>
      </c>
    </row>
    <row r="2908" spans="1:14" x14ac:dyDescent="0.45">
      <c r="A2908" s="31" t="str">
        <f t="shared" si="163"/>
        <v>E06000025_Number of children who are persistently absent during the year_Number</v>
      </c>
      <c r="B2908" s="31" t="s">
        <v>408</v>
      </c>
      <c r="C2908" s="31" t="s">
        <v>409</v>
      </c>
      <c r="D2908" s="31" t="s">
        <v>1854</v>
      </c>
      <c r="E2908" s="31" t="s">
        <v>475</v>
      </c>
      <c r="F2908" s="31" t="s">
        <v>86</v>
      </c>
      <c r="G2908" s="26" t="s">
        <v>91</v>
      </c>
      <c r="H2908" s="31" t="s">
        <v>743</v>
      </c>
      <c r="I2908" s="31">
        <v>3419</v>
      </c>
      <c r="J2908" s="31">
        <f>INDEX('LA lookup'!H:H,MATCH('Known to services raw data'!B2908,'LA lookup'!G:G,0))</f>
        <v>58867</v>
      </c>
      <c r="K2908" s="31">
        <v>9.7948776710000001</v>
      </c>
      <c r="L2908" s="31" t="str">
        <f t="shared" si="161"/>
        <v>58.1 per 1000 0-17 yr olds</v>
      </c>
      <c r="M2908" s="31">
        <f t="shared" si="162"/>
        <v>58.080078821750725</v>
      </c>
      <c r="N2908" s="31">
        <f t="shared" si="164"/>
        <v>0</v>
      </c>
    </row>
    <row r="2909" spans="1:14" x14ac:dyDescent="0.45">
      <c r="A2909" s="31" t="str">
        <f t="shared" si="163"/>
        <v>E06000026_Number of children who are persistently absent during the year_Number</v>
      </c>
      <c r="B2909" s="31" t="s">
        <v>381</v>
      </c>
      <c r="C2909" s="31" t="s">
        <v>382</v>
      </c>
      <c r="D2909" s="31" t="s">
        <v>1854</v>
      </c>
      <c r="E2909" s="31" t="s">
        <v>475</v>
      </c>
      <c r="F2909" s="31" t="s">
        <v>86</v>
      </c>
      <c r="G2909" s="26" t="s">
        <v>91</v>
      </c>
      <c r="H2909" s="31" t="s">
        <v>743</v>
      </c>
      <c r="I2909" s="31">
        <v>4086</v>
      </c>
      <c r="J2909" s="31">
        <f>INDEX('LA lookup'!H:H,MATCH('Known to services raw data'!B2909,'LA lookup'!G:G,0))</f>
        <v>52552</v>
      </c>
      <c r="K2909" s="31">
        <v>12.24012941</v>
      </c>
      <c r="L2909" s="31" t="str">
        <f t="shared" si="161"/>
        <v>77.8 per 1000 0-17 yr olds</v>
      </c>
      <c r="M2909" s="31">
        <f t="shared" si="162"/>
        <v>77.751560359263195</v>
      </c>
      <c r="N2909" s="31">
        <f t="shared" si="164"/>
        <v>0</v>
      </c>
    </row>
    <row r="2910" spans="1:14" x14ac:dyDescent="0.45">
      <c r="A2910" s="31" t="str">
        <f t="shared" si="163"/>
        <v>E06000027_Number of children who are persistently absent during the year_Number</v>
      </c>
      <c r="B2910" s="31" t="s">
        <v>438</v>
      </c>
      <c r="C2910" s="31" t="s">
        <v>439</v>
      </c>
      <c r="D2910" s="31" t="s">
        <v>1854</v>
      </c>
      <c r="E2910" s="31" t="s">
        <v>475</v>
      </c>
      <c r="F2910" s="31" t="s">
        <v>86</v>
      </c>
      <c r="G2910" s="26" t="s">
        <v>91</v>
      </c>
      <c r="H2910" s="31" t="s">
        <v>743</v>
      </c>
      <c r="I2910" s="31">
        <v>2052</v>
      </c>
      <c r="J2910" s="31">
        <f>INDEX('LA lookup'!H:H,MATCH('Known to services raw data'!B2910,'LA lookup'!G:G,0))</f>
        <v>25423</v>
      </c>
      <c r="K2910" s="31">
        <v>12.09477779</v>
      </c>
      <c r="L2910" s="31" t="str">
        <f t="shared" si="161"/>
        <v>80.7 per 1000 0-17 yr olds</v>
      </c>
      <c r="M2910" s="31">
        <f t="shared" si="162"/>
        <v>80.71431381032923</v>
      </c>
      <c r="N2910" s="31">
        <f t="shared" si="164"/>
        <v>0</v>
      </c>
    </row>
    <row r="2911" spans="1:14" x14ac:dyDescent="0.45">
      <c r="A2911" s="31" t="str">
        <f t="shared" si="163"/>
        <v>E06000028_Number of children who are persistently absent during the year_Number</v>
      </c>
      <c r="B2911" s="31" t="s">
        <v>254</v>
      </c>
      <c r="C2911" s="31" t="s">
        <v>2156</v>
      </c>
      <c r="D2911" s="31" t="s">
        <v>1854</v>
      </c>
      <c r="E2911" s="31" t="s">
        <v>475</v>
      </c>
      <c r="F2911" s="31" t="s">
        <v>86</v>
      </c>
      <c r="G2911" s="26" t="s">
        <v>91</v>
      </c>
      <c r="H2911" s="31" t="s">
        <v>743</v>
      </c>
      <c r="I2911" s="31">
        <v>2579</v>
      </c>
      <c r="J2911" s="31">
        <f>INDEX('LA lookup'!H:H,MATCH('Known to services raw data'!B2911,'LA lookup'!G:G,0))</f>
        <v>36373</v>
      </c>
      <c r="K2911" s="31">
        <v>11.93981481</v>
      </c>
      <c r="L2911" s="31" t="str">
        <f t="shared" si="161"/>
        <v>70.9 per 1000 0-17 yr olds</v>
      </c>
      <c r="M2911" s="31">
        <f t="shared" si="162"/>
        <v>70.904242157644404</v>
      </c>
      <c r="N2911" s="31">
        <f t="shared" si="164"/>
        <v>0</v>
      </c>
    </row>
    <row r="2912" spans="1:14" x14ac:dyDescent="0.45">
      <c r="A2912" s="31" t="str">
        <f t="shared" si="163"/>
        <v>E06000029_Number of children who are persistently absent during the year_Number</v>
      </c>
      <c r="B2912" s="31" t="s">
        <v>543</v>
      </c>
      <c r="C2912" s="31" t="s">
        <v>2157</v>
      </c>
      <c r="D2912" s="31" t="s">
        <v>1854</v>
      </c>
      <c r="E2912" s="31" t="s">
        <v>475</v>
      </c>
      <c r="F2912" s="31" t="s">
        <v>86</v>
      </c>
      <c r="G2912" s="26" t="s">
        <v>91</v>
      </c>
      <c r="H2912" s="31" t="s">
        <v>743</v>
      </c>
      <c r="I2912" s="31">
        <v>1684</v>
      </c>
      <c r="J2912" s="31">
        <f>INDEX('LA lookup'!H:H,MATCH('Known to services raw data'!B2912,'LA lookup'!G:G,0))</f>
        <v>30188</v>
      </c>
      <c r="K2912" s="31">
        <v>9.8954048649999997</v>
      </c>
      <c r="L2912" s="31" t="str">
        <f t="shared" si="161"/>
        <v>55.8 per 1000 0-17 yr olds</v>
      </c>
      <c r="M2912" s="31">
        <f t="shared" si="162"/>
        <v>55.783755134490526</v>
      </c>
      <c r="N2912" s="31">
        <f t="shared" si="164"/>
        <v>0</v>
      </c>
    </row>
    <row r="2913" spans="1:14" x14ac:dyDescent="0.45">
      <c r="A2913" s="31" t="str">
        <f t="shared" si="163"/>
        <v>E06000030_Number of children who are persistently absent during the year_Number</v>
      </c>
      <c r="B2913" s="31" t="s">
        <v>434</v>
      </c>
      <c r="C2913" s="31" t="s">
        <v>435</v>
      </c>
      <c r="D2913" s="31" t="s">
        <v>1854</v>
      </c>
      <c r="E2913" s="31" t="s">
        <v>475</v>
      </c>
      <c r="F2913" s="31" t="s">
        <v>86</v>
      </c>
      <c r="G2913" s="26" t="s">
        <v>91</v>
      </c>
      <c r="H2913" s="31" t="s">
        <v>743</v>
      </c>
      <c r="I2913" s="31">
        <v>3158</v>
      </c>
      <c r="J2913" s="31">
        <f>INDEX('LA lookup'!H:H,MATCH('Known to services raw data'!B2913,'LA lookup'!G:G,0))</f>
        <v>50239</v>
      </c>
      <c r="K2913" s="31">
        <v>10.210151959999999</v>
      </c>
      <c r="L2913" s="31" t="str">
        <f t="shared" si="161"/>
        <v>62.9 per 1000 0-17 yr olds</v>
      </c>
      <c r="M2913" s="31">
        <f t="shared" si="162"/>
        <v>62.859531439718147</v>
      </c>
      <c r="N2913" s="31">
        <f t="shared" si="164"/>
        <v>0</v>
      </c>
    </row>
    <row r="2914" spans="1:14" x14ac:dyDescent="0.45">
      <c r="A2914" s="31" t="str">
        <f t="shared" si="163"/>
        <v>E06000031_Number of children who are persistently absent during the year_Number</v>
      </c>
      <c r="B2914" s="31" t="s">
        <v>379</v>
      </c>
      <c r="C2914" s="31" t="s">
        <v>380</v>
      </c>
      <c r="D2914" s="31" t="s">
        <v>1854</v>
      </c>
      <c r="E2914" s="31" t="s">
        <v>475</v>
      </c>
      <c r="F2914" s="31" t="s">
        <v>86</v>
      </c>
      <c r="G2914" s="26" t="s">
        <v>91</v>
      </c>
      <c r="H2914" s="31" t="s">
        <v>743</v>
      </c>
      <c r="I2914" s="31">
        <v>3833</v>
      </c>
      <c r="J2914" s="31">
        <f>INDEX('LA lookup'!H:H,MATCH('Known to services raw data'!B2914,'LA lookup'!G:G,0))</f>
        <v>51137</v>
      </c>
      <c r="K2914" s="31">
        <v>11.404343949999999</v>
      </c>
      <c r="L2914" s="31" t="str">
        <f t="shared" si="161"/>
        <v>75 per 1000 0-17 yr olds</v>
      </c>
      <c r="M2914" s="31">
        <f t="shared" si="162"/>
        <v>74.955511664743725</v>
      </c>
      <c r="N2914" s="31">
        <f t="shared" si="164"/>
        <v>0</v>
      </c>
    </row>
    <row r="2915" spans="1:14" x14ac:dyDescent="0.45">
      <c r="A2915" s="31" t="str">
        <f t="shared" si="163"/>
        <v>E06000032_Number of children who are persistently absent during the year_Number</v>
      </c>
      <c r="B2915" s="31" t="s">
        <v>564</v>
      </c>
      <c r="C2915" s="31" t="s">
        <v>724</v>
      </c>
      <c r="D2915" s="31" t="s">
        <v>1854</v>
      </c>
      <c r="E2915" s="31" t="s">
        <v>475</v>
      </c>
      <c r="F2915" s="31" t="s">
        <v>86</v>
      </c>
      <c r="G2915" s="26" t="s">
        <v>91</v>
      </c>
      <c r="H2915" s="31" t="s">
        <v>743</v>
      </c>
      <c r="I2915" s="31">
        <v>3876</v>
      </c>
      <c r="J2915" s="31">
        <f>INDEX('LA lookup'!H:H,MATCH('Known to services raw data'!B2915,'LA lookup'!G:G,0))</f>
        <v>57375</v>
      </c>
      <c r="K2915" s="31">
        <v>10.855622459999999</v>
      </c>
      <c r="L2915" s="31" t="str">
        <f t="shared" si="161"/>
        <v>67.6 per 1000 0-17 yr olds</v>
      </c>
      <c r="M2915" s="31">
        <f t="shared" si="162"/>
        <v>67.555555555555543</v>
      </c>
      <c r="N2915" s="31">
        <f t="shared" si="164"/>
        <v>0</v>
      </c>
    </row>
    <row r="2916" spans="1:14" x14ac:dyDescent="0.45">
      <c r="A2916" s="31" t="str">
        <f t="shared" si="163"/>
        <v>E06000033_Number of children who are persistently absent during the year_Number</v>
      </c>
      <c r="B2916" s="31" t="s">
        <v>412</v>
      </c>
      <c r="C2916" s="31" t="s">
        <v>413</v>
      </c>
      <c r="D2916" s="31" t="s">
        <v>1854</v>
      </c>
      <c r="E2916" s="31" t="s">
        <v>475</v>
      </c>
      <c r="F2916" s="31" t="s">
        <v>86</v>
      </c>
      <c r="G2916" s="26" t="s">
        <v>91</v>
      </c>
      <c r="H2916" s="31" t="s">
        <v>743</v>
      </c>
      <c r="I2916" s="31">
        <v>2732</v>
      </c>
      <c r="J2916" s="31">
        <f>INDEX('LA lookup'!H:H,MATCH('Known to services raw data'!B2916,'LA lookup'!G:G,0))</f>
        <v>39540</v>
      </c>
      <c r="K2916" s="31">
        <v>10.531996919999999</v>
      </c>
      <c r="L2916" s="31" t="str">
        <f t="shared" si="161"/>
        <v>69.1 per 1000 0-17 yr olds</v>
      </c>
      <c r="M2916" s="31">
        <f t="shared" si="162"/>
        <v>69.09458775923116</v>
      </c>
      <c r="N2916" s="31">
        <f t="shared" si="164"/>
        <v>0</v>
      </c>
    </row>
    <row r="2917" spans="1:14" x14ac:dyDescent="0.45">
      <c r="A2917" s="31" t="str">
        <f t="shared" si="163"/>
        <v>E06000034_Number of children who are persistently absent during the year_Number</v>
      </c>
      <c r="B2917" s="31" t="s">
        <v>493</v>
      </c>
      <c r="C2917" s="31" t="s">
        <v>731</v>
      </c>
      <c r="D2917" s="31" t="s">
        <v>1854</v>
      </c>
      <c r="E2917" s="31" t="s">
        <v>475</v>
      </c>
      <c r="F2917" s="31" t="s">
        <v>86</v>
      </c>
      <c r="G2917" s="26" t="s">
        <v>91</v>
      </c>
      <c r="H2917" s="31" t="s">
        <v>743</v>
      </c>
      <c r="I2917" s="31">
        <v>3077</v>
      </c>
      <c r="J2917" s="31">
        <f>INDEX('LA lookup'!H:H,MATCH('Known to services raw data'!B2917,'LA lookup'!G:G,0))</f>
        <v>43762</v>
      </c>
      <c r="K2917" s="31">
        <v>11.29298638</v>
      </c>
      <c r="L2917" s="31" t="str">
        <f t="shared" ref="L2917:L2980" si="165">IF(LOWER(H2917)="percentage",CONCATENATE(I2917,"%"),IF(LOWER(H2917)="proportion",CONCATENATE(ROUND(I2917,1)," per 1000 households"),IF(J2917="NA",K2917,IF(OR(ISERROR(I2917),ISBLANK(I2917),NOT(ISNUMBER(I2917))),"N/A",CONCATENATE(ROUND(I2917/J2917*1000,1)," per 1000 0-17 yr olds")))))</f>
        <v>70.3 per 1000 0-17 yr olds</v>
      </c>
      <c r="M2917" s="31">
        <f t="shared" ref="M2917:M2980" si="166">IF(LOWER(H2917)="percentage",I2917,IF(LOWER(H2917)="proportion",I2917,IF(J2917="NA",K2917,IF(OR(ISERROR(I2917),ISBLANK(I2917),NOT(ISNUMBER(I2917))),"N/A",I2917/J2917*1000))))</f>
        <v>70.312142955075174</v>
      </c>
      <c r="N2917" s="31">
        <f t="shared" si="164"/>
        <v>0</v>
      </c>
    </row>
    <row r="2918" spans="1:14" x14ac:dyDescent="0.45">
      <c r="A2918" s="31" t="str">
        <f t="shared" si="163"/>
        <v>E06000035_Number of children who are persistently absent during the year_Number</v>
      </c>
      <c r="B2918" s="31" t="s">
        <v>351</v>
      </c>
      <c r="C2918" s="31" t="s">
        <v>352</v>
      </c>
      <c r="D2918" s="31" t="s">
        <v>1854</v>
      </c>
      <c r="E2918" s="31" t="s">
        <v>475</v>
      </c>
      <c r="F2918" s="31" t="s">
        <v>86</v>
      </c>
      <c r="G2918" s="26" t="s">
        <v>91</v>
      </c>
      <c r="H2918" s="31" t="s">
        <v>743</v>
      </c>
      <c r="I2918" s="31">
        <v>4486</v>
      </c>
      <c r="J2918" s="31">
        <f>INDEX('LA lookup'!H:H,MATCH('Known to services raw data'!B2918,'LA lookup'!G:G,0))</f>
        <v>64391</v>
      </c>
      <c r="K2918" s="31">
        <v>11.39880574</v>
      </c>
      <c r="L2918" s="31" t="str">
        <f t="shared" si="165"/>
        <v>69.7 per 1000 0-17 yr olds</v>
      </c>
      <c r="M2918" s="31">
        <f t="shared" si="166"/>
        <v>69.668121321302664</v>
      </c>
      <c r="N2918" s="31">
        <f t="shared" si="164"/>
        <v>0</v>
      </c>
    </row>
    <row r="2919" spans="1:14" x14ac:dyDescent="0.45">
      <c r="A2919" s="31" t="str">
        <f t="shared" si="163"/>
        <v>E06000036_Number of children who are persistently absent during the year_Number</v>
      </c>
      <c r="B2919" s="31" t="s">
        <v>257</v>
      </c>
      <c r="C2919" s="31" t="s">
        <v>258</v>
      </c>
      <c r="D2919" s="31" t="s">
        <v>1854</v>
      </c>
      <c r="E2919" s="31" t="s">
        <v>475</v>
      </c>
      <c r="F2919" s="31" t="s">
        <v>86</v>
      </c>
      <c r="G2919" s="26" t="s">
        <v>91</v>
      </c>
      <c r="H2919" s="31" t="s">
        <v>743</v>
      </c>
      <c r="I2919" s="31">
        <v>1237</v>
      </c>
      <c r="J2919" s="31">
        <f>INDEX('LA lookup'!H:H,MATCH('Known to services raw data'!B2919,'LA lookup'!G:G,0))</f>
        <v>28336</v>
      </c>
      <c r="K2919" s="31">
        <v>8.0544341710000005</v>
      </c>
      <c r="L2919" s="31" t="str">
        <f t="shared" si="165"/>
        <v>43.7 per 1000 0-17 yr olds</v>
      </c>
      <c r="M2919" s="31">
        <f t="shared" si="166"/>
        <v>43.654714850367021</v>
      </c>
      <c r="N2919" s="31">
        <f t="shared" si="164"/>
        <v>0</v>
      </c>
    </row>
    <row r="2920" spans="1:14" x14ac:dyDescent="0.45">
      <c r="A2920" s="31" t="str">
        <f t="shared" si="163"/>
        <v>E06000037_Number of children who are persistently absent during the year_Number</v>
      </c>
      <c r="B2920" s="31" t="s">
        <v>456</v>
      </c>
      <c r="C2920" s="31" t="s">
        <v>457</v>
      </c>
      <c r="D2920" s="31" t="s">
        <v>1854</v>
      </c>
      <c r="E2920" s="31" t="s">
        <v>475</v>
      </c>
      <c r="F2920" s="31" t="s">
        <v>86</v>
      </c>
      <c r="G2920" s="26" t="s">
        <v>91</v>
      </c>
      <c r="H2920" s="31" t="s">
        <v>743</v>
      </c>
      <c r="I2920" s="31">
        <v>1931</v>
      </c>
      <c r="J2920" s="31">
        <f>INDEX('LA lookup'!H:H,MATCH('Known to services raw data'!B2920,'LA lookup'!G:G,0))</f>
        <v>35623</v>
      </c>
      <c r="K2920" s="31">
        <v>8.8936993369999993</v>
      </c>
      <c r="L2920" s="31" t="str">
        <f t="shared" si="165"/>
        <v>54.2 per 1000 0-17 yr olds</v>
      </c>
      <c r="M2920" s="31">
        <f t="shared" si="166"/>
        <v>54.20655194677596</v>
      </c>
      <c r="N2920" s="31">
        <f t="shared" si="164"/>
        <v>0</v>
      </c>
    </row>
    <row r="2921" spans="1:14" x14ac:dyDescent="0.45">
      <c r="A2921" s="31" t="str">
        <f t="shared" si="163"/>
        <v>E06000038_Number of children who are persistently absent during the year_Number</v>
      </c>
      <c r="B2921" s="31" t="s">
        <v>557</v>
      </c>
      <c r="C2921" s="31" t="s">
        <v>726</v>
      </c>
      <c r="D2921" s="31" t="s">
        <v>1854</v>
      </c>
      <c r="E2921" s="31" t="s">
        <v>475</v>
      </c>
      <c r="F2921" s="31" t="s">
        <v>86</v>
      </c>
      <c r="G2921" s="26" t="s">
        <v>91</v>
      </c>
      <c r="H2921" s="31" t="s">
        <v>743</v>
      </c>
      <c r="I2921" s="31">
        <v>2016</v>
      </c>
      <c r="J2921" s="31">
        <f>INDEX('LA lookup'!H:H,MATCH('Known to services raw data'!B2921,'LA lookup'!G:G,0))</f>
        <v>37080</v>
      </c>
      <c r="K2921" s="31">
        <v>10.53842133</v>
      </c>
      <c r="L2921" s="31" t="str">
        <f t="shared" si="165"/>
        <v>54.4 per 1000 0-17 yr olds</v>
      </c>
      <c r="M2921" s="31">
        <f t="shared" si="166"/>
        <v>54.368932038834949</v>
      </c>
      <c r="N2921" s="31">
        <f t="shared" si="164"/>
        <v>0</v>
      </c>
    </row>
    <row r="2922" spans="1:14" x14ac:dyDescent="0.45">
      <c r="A2922" s="31" t="str">
        <f t="shared" si="163"/>
        <v>E06000039_Number of children who are persistently absent during the year_Number</v>
      </c>
      <c r="B2922" s="31" t="s">
        <v>404</v>
      </c>
      <c r="C2922" s="31" t="s">
        <v>405</v>
      </c>
      <c r="D2922" s="31" t="s">
        <v>1854</v>
      </c>
      <c r="E2922" s="31" t="s">
        <v>475</v>
      </c>
      <c r="F2922" s="31" t="s">
        <v>86</v>
      </c>
      <c r="G2922" s="26" t="s">
        <v>91</v>
      </c>
      <c r="H2922" s="31" t="s">
        <v>743</v>
      </c>
      <c r="I2922" s="31">
        <v>2476</v>
      </c>
      <c r="J2922" s="31">
        <f>INDEX('LA lookup'!H:H,MATCH('Known to services raw data'!B2922,'LA lookup'!G:G,0))</f>
        <v>42699</v>
      </c>
      <c r="K2922" s="31">
        <v>9.4130170320000008</v>
      </c>
      <c r="L2922" s="31" t="str">
        <f t="shared" si="165"/>
        <v>58 per 1000 0-17 yr olds</v>
      </c>
      <c r="M2922" s="31">
        <f t="shared" si="166"/>
        <v>57.987306494297293</v>
      </c>
      <c r="N2922" s="31">
        <f t="shared" si="164"/>
        <v>0</v>
      </c>
    </row>
    <row r="2923" spans="1:14" x14ac:dyDescent="0.45">
      <c r="A2923" s="31" t="str">
        <f t="shared" si="163"/>
        <v>E06000040_Number of children who are persistently absent during the year_Number</v>
      </c>
      <c r="B2923" s="31" t="s">
        <v>555</v>
      </c>
      <c r="C2923" s="31" t="s">
        <v>727</v>
      </c>
      <c r="D2923" s="31" t="s">
        <v>1854</v>
      </c>
      <c r="E2923" s="31" t="s">
        <v>475</v>
      </c>
      <c r="F2923" s="31" t="s">
        <v>86</v>
      </c>
      <c r="G2923" s="26" t="s">
        <v>91</v>
      </c>
      <c r="H2923" s="31" t="s">
        <v>743</v>
      </c>
      <c r="I2923" s="31">
        <v>1738</v>
      </c>
      <c r="J2923" s="31">
        <f>INDEX('LA lookup'!H:H,MATCH('Known to services raw data'!B2923,'LA lookup'!G:G,0))</f>
        <v>34604</v>
      </c>
      <c r="K2923" s="31">
        <v>9.3561584839999998</v>
      </c>
      <c r="L2923" s="31" t="str">
        <f t="shared" si="165"/>
        <v>50.2 per 1000 0-17 yr olds</v>
      </c>
      <c r="M2923" s="31">
        <f t="shared" si="166"/>
        <v>50.225407467344816</v>
      </c>
      <c r="N2923" s="31">
        <f t="shared" si="164"/>
        <v>0</v>
      </c>
    </row>
    <row r="2924" spans="1:14" x14ac:dyDescent="0.45">
      <c r="A2924" s="31" t="str">
        <f t="shared" si="163"/>
        <v>E06000041_Number of children who are persistently absent during the year_Number</v>
      </c>
      <c r="B2924" s="31" t="s">
        <v>466</v>
      </c>
      <c r="C2924" s="31" t="s">
        <v>467</v>
      </c>
      <c r="D2924" s="31" t="s">
        <v>1854</v>
      </c>
      <c r="E2924" s="31" t="s">
        <v>475</v>
      </c>
      <c r="F2924" s="31" t="s">
        <v>86</v>
      </c>
      <c r="G2924" s="26" t="s">
        <v>91</v>
      </c>
      <c r="H2924" s="31" t="s">
        <v>743</v>
      </c>
      <c r="I2924" s="31">
        <v>1903</v>
      </c>
      <c r="J2924" s="31">
        <f>INDEX('LA lookup'!H:H,MATCH('Known to services raw data'!B2924,'LA lookup'!G:G,0))</f>
        <v>39532</v>
      </c>
      <c r="K2924" s="31">
        <v>8.2581149109999998</v>
      </c>
      <c r="L2924" s="31" t="str">
        <f t="shared" si="165"/>
        <v>48.1 per 1000 0-17 yr olds</v>
      </c>
      <c r="M2924" s="31">
        <f t="shared" si="166"/>
        <v>48.13821714054437</v>
      </c>
      <c r="N2924" s="31">
        <f t="shared" si="164"/>
        <v>0</v>
      </c>
    </row>
    <row r="2925" spans="1:14" x14ac:dyDescent="0.45">
      <c r="A2925" s="31" t="str">
        <f t="shared" si="163"/>
        <v>E06000042_Number of children who are persistently absent during the year_Number</v>
      </c>
      <c r="B2925" s="31" t="s">
        <v>355</v>
      </c>
      <c r="C2925" s="31" t="s">
        <v>356</v>
      </c>
      <c r="D2925" s="31" t="s">
        <v>1854</v>
      </c>
      <c r="E2925" s="31" t="s">
        <v>475</v>
      </c>
      <c r="F2925" s="31" t="s">
        <v>86</v>
      </c>
      <c r="G2925" s="26" t="s">
        <v>91</v>
      </c>
      <c r="H2925" s="31" t="s">
        <v>743</v>
      </c>
      <c r="I2925" s="31">
        <v>4338</v>
      </c>
      <c r="J2925" s="31">
        <f>INDEX('LA lookup'!H:H,MATCH('Known to services raw data'!B2925,'LA lookup'!G:G,0))</f>
        <v>68278</v>
      </c>
      <c r="K2925" s="31">
        <v>10.5820364</v>
      </c>
      <c r="L2925" s="31" t="str">
        <f t="shared" si="165"/>
        <v>63.5 per 1000 0-17 yr olds</v>
      </c>
      <c r="M2925" s="31">
        <f t="shared" si="166"/>
        <v>63.53437417616216</v>
      </c>
      <c r="N2925" s="31">
        <f t="shared" si="164"/>
        <v>0</v>
      </c>
    </row>
    <row r="2926" spans="1:14" x14ac:dyDescent="0.45">
      <c r="A2926" s="31" t="str">
        <f t="shared" si="163"/>
        <v>E06000043_Number of children who are persistently absent during the year_Number</v>
      </c>
      <c r="B2926" s="31" t="s">
        <v>263</v>
      </c>
      <c r="C2926" s="31" t="s">
        <v>264</v>
      </c>
      <c r="D2926" s="31" t="s">
        <v>1854</v>
      </c>
      <c r="E2926" s="31" t="s">
        <v>475</v>
      </c>
      <c r="F2926" s="31" t="s">
        <v>86</v>
      </c>
      <c r="G2926" s="26" t="s">
        <v>91</v>
      </c>
      <c r="H2926" s="31" t="s">
        <v>743</v>
      </c>
      <c r="I2926" s="31">
        <v>3322</v>
      </c>
      <c r="J2926" s="31">
        <f>INDEX('LA lookup'!H:H,MATCH('Known to services raw data'!B2926,'LA lookup'!G:G,0))</f>
        <v>51005</v>
      </c>
      <c r="K2926" s="31">
        <v>11.4816991</v>
      </c>
      <c r="L2926" s="31" t="str">
        <f t="shared" si="165"/>
        <v>65.1 per 1000 0-17 yr olds</v>
      </c>
      <c r="M2926" s="31">
        <f t="shared" si="166"/>
        <v>65.130869522595816</v>
      </c>
      <c r="N2926" s="31">
        <f t="shared" si="164"/>
        <v>0</v>
      </c>
    </row>
    <row r="2927" spans="1:14" x14ac:dyDescent="0.45">
      <c r="A2927" s="31" t="str">
        <f t="shared" si="163"/>
        <v>E06000044_Number of children who are persistently absent during the year_Number</v>
      </c>
      <c r="B2927" s="31" t="s">
        <v>383</v>
      </c>
      <c r="C2927" s="31" t="s">
        <v>384</v>
      </c>
      <c r="D2927" s="31" t="s">
        <v>1854</v>
      </c>
      <c r="E2927" s="31" t="s">
        <v>475</v>
      </c>
      <c r="F2927" s="31" t="s">
        <v>86</v>
      </c>
      <c r="G2927" s="26" t="s">
        <v>91</v>
      </c>
      <c r="H2927" s="31" t="s">
        <v>743</v>
      </c>
      <c r="I2927" s="31">
        <v>3296</v>
      </c>
      <c r="J2927" s="31">
        <f>INDEX('LA lookup'!H:H,MATCH('Known to services raw data'!B2927,'LA lookup'!G:G,0))</f>
        <v>44046</v>
      </c>
      <c r="K2927" s="31">
        <v>13.35169732</v>
      </c>
      <c r="L2927" s="31" t="str">
        <f t="shared" si="165"/>
        <v>74.8 per 1000 0-17 yr olds</v>
      </c>
      <c r="M2927" s="31">
        <f t="shared" si="166"/>
        <v>74.830858647777319</v>
      </c>
      <c r="N2927" s="31">
        <f t="shared" si="164"/>
        <v>0</v>
      </c>
    </row>
    <row r="2928" spans="1:14" x14ac:dyDescent="0.45">
      <c r="A2928" s="31" t="str">
        <f t="shared" si="163"/>
        <v>E06000045_Number of children who are persistently absent during the year_Number</v>
      </c>
      <c r="B2928" s="31" t="s">
        <v>577</v>
      </c>
      <c r="C2928" s="31" t="s">
        <v>729</v>
      </c>
      <c r="D2928" s="31" t="s">
        <v>1854</v>
      </c>
      <c r="E2928" s="31" t="s">
        <v>475</v>
      </c>
      <c r="F2928" s="31" t="s">
        <v>86</v>
      </c>
      <c r="G2928" s="26" t="s">
        <v>91</v>
      </c>
      <c r="H2928" s="31" t="s">
        <v>743</v>
      </c>
      <c r="I2928" s="31">
        <v>3771</v>
      </c>
      <c r="J2928" s="31">
        <f>INDEX('LA lookup'!H:H,MATCH('Known to services raw data'!B2928,'LA lookup'!G:G,0))</f>
        <v>50832</v>
      </c>
      <c r="K2928" s="31">
        <v>12.72095534</v>
      </c>
      <c r="L2928" s="31" t="str">
        <f t="shared" si="165"/>
        <v>74.2 per 1000 0-17 yr olds</v>
      </c>
      <c r="M2928" s="31">
        <f t="shared" si="166"/>
        <v>74.185552407932008</v>
      </c>
      <c r="N2928" s="31">
        <f t="shared" si="164"/>
        <v>0</v>
      </c>
    </row>
    <row r="2929" spans="1:14" x14ac:dyDescent="0.45">
      <c r="A2929" s="31" t="str">
        <f t="shared" si="163"/>
        <v>E06000046_Number of children who are persistently absent during the year_Number</v>
      </c>
      <c r="B2929" s="31" t="s">
        <v>325</v>
      </c>
      <c r="C2929" s="31" t="s">
        <v>326</v>
      </c>
      <c r="D2929" s="31" t="s">
        <v>1854</v>
      </c>
      <c r="E2929" s="31" t="s">
        <v>475</v>
      </c>
      <c r="F2929" s="31" t="s">
        <v>86</v>
      </c>
      <c r="G2929" s="26" t="s">
        <v>91</v>
      </c>
      <c r="H2929" s="31" t="s">
        <v>743</v>
      </c>
      <c r="I2929" s="31">
        <v>1854</v>
      </c>
      <c r="J2929" s="31">
        <f>INDEX('LA lookup'!H:H,MATCH('Known to services raw data'!B2929,'LA lookup'!G:G,0))</f>
        <v>24869</v>
      </c>
      <c r="K2929" s="31">
        <v>12.457165890000001</v>
      </c>
      <c r="L2929" s="31" t="str">
        <f t="shared" si="165"/>
        <v>74.6 per 1000 0-17 yr olds</v>
      </c>
      <c r="M2929" s="31">
        <f t="shared" si="166"/>
        <v>74.550645381800635</v>
      </c>
      <c r="N2929" s="31">
        <f t="shared" si="164"/>
        <v>0</v>
      </c>
    </row>
    <row r="2930" spans="1:14" x14ac:dyDescent="0.45">
      <c r="A2930" s="31" t="str">
        <f t="shared" si="163"/>
        <v>E06000047_Number of children who are persistently absent during the year_Number</v>
      </c>
      <c r="B2930" s="31" t="s">
        <v>528</v>
      </c>
      <c r="C2930" s="31" t="s">
        <v>721</v>
      </c>
      <c r="D2930" s="31" t="s">
        <v>1854</v>
      </c>
      <c r="E2930" s="31" t="s">
        <v>475</v>
      </c>
      <c r="F2930" s="31" t="s">
        <v>86</v>
      </c>
      <c r="G2930" s="26" t="s">
        <v>91</v>
      </c>
      <c r="H2930" s="31" t="s">
        <v>743</v>
      </c>
      <c r="I2930" s="31">
        <v>6791</v>
      </c>
      <c r="J2930" s="31">
        <f>INDEX('LA lookup'!H:H,MATCH('Known to services raw data'!B2930,'LA lookup'!G:G,0))</f>
        <v>101040</v>
      </c>
      <c r="K2930" s="31">
        <v>10.90433219</v>
      </c>
      <c r="L2930" s="31" t="str">
        <f t="shared" si="165"/>
        <v>67.2 per 1000 0-17 yr olds</v>
      </c>
      <c r="M2930" s="31">
        <f t="shared" si="166"/>
        <v>67.211005542359473</v>
      </c>
      <c r="N2930" s="31">
        <f t="shared" si="164"/>
        <v>0</v>
      </c>
    </row>
    <row r="2931" spans="1:14" x14ac:dyDescent="0.45">
      <c r="A2931" s="31" t="str">
        <f t="shared" si="163"/>
        <v>E06000049_Number of children who are persistently absent during the year_Number</v>
      </c>
      <c r="B2931" s="31" t="s">
        <v>541</v>
      </c>
      <c r="C2931" s="31" t="s">
        <v>718</v>
      </c>
      <c r="D2931" s="31" t="s">
        <v>1854</v>
      </c>
      <c r="E2931" s="31" t="s">
        <v>475</v>
      </c>
      <c r="F2931" s="31" t="s">
        <v>86</v>
      </c>
      <c r="G2931" s="26" t="s">
        <v>91</v>
      </c>
      <c r="H2931" s="31" t="s">
        <v>743</v>
      </c>
      <c r="I2931" s="31">
        <v>4475</v>
      </c>
      <c r="J2931" s="31">
        <f>INDEX('LA lookup'!H:H,MATCH('Known to services raw data'!B2931,'LA lookup'!G:G,0))</f>
        <v>76523</v>
      </c>
      <c r="K2931" s="31">
        <v>9.5999141909999999</v>
      </c>
      <c r="L2931" s="31" t="str">
        <f t="shared" si="165"/>
        <v>58.5 per 1000 0-17 yr olds</v>
      </c>
      <c r="M2931" s="31">
        <f t="shared" si="166"/>
        <v>58.479150059459251</v>
      </c>
      <c r="N2931" s="31">
        <f t="shared" si="164"/>
        <v>0</v>
      </c>
    </row>
    <row r="2932" spans="1:14" x14ac:dyDescent="0.45">
      <c r="A2932" s="31" t="str">
        <f t="shared" si="163"/>
        <v>E06000050_Number of children who are persistently absent during the year_Number</v>
      </c>
      <c r="B2932" s="31" t="s">
        <v>281</v>
      </c>
      <c r="C2932" s="31" t="s">
        <v>282</v>
      </c>
      <c r="D2932" s="31" t="s">
        <v>1854</v>
      </c>
      <c r="E2932" s="31" t="s">
        <v>475</v>
      </c>
      <c r="F2932" s="31" t="s">
        <v>86</v>
      </c>
      <c r="G2932" s="26" t="s">
        <v>91</v>
      </c>
      <c r="H2932" s="31" t="s">
        <v>743</v>
      </c>
      <c r="I2932" s="31">
        <v>4681</v>
      </c>
      <c r="J2932" s="31">
        <f>INDEX('LA lookup'!H:H,MATCH('Known to services raw data'!B2932,'LA lookup'!G:G,0))</f>
        <v>68054</v>
      </c>
      <c r="K2932" s="31">
        <v>10.75597426</v>
      </c>
      <c r="L2932" s="31" t="str">
        <f t="shared" si="165"/>
        <v>68.8 per 1000 0-17 yr olds</v>
      </c>
      <c r="M2932" s="31">
        <f t="shared" si="166"/>
        <v>68.783613013195406</v>
      </c>
      <c r="N2932" s="31">
        <f t="shared" si="164"/>
        <v>0</v>
      </c>
    </row>
    <row r="2933" spans="1:14" x14ac:dyDescent="0.45">
      <c r="A2933" s="31" t="str">
        <f t="shared" si="163"/>
        <v>E06000051_Number of children who are persistently absent during the year_Number</v>
      </c>
      <c r="B2933" s="31" t="s">
        <v>403</v>
      </c>
      <c r="C2933" s="31" t="s">
        <v>166</v>
      </c>
      <c r="D2933" s="31" t="s">
        <v>1854</v>
      </c>
      <c r="E2933" s="31" t="s">
        <v>475</v>
      </c>
      <c r="F2933" s="31" t="s">
        <v>86</v>
      </c>
      <c r="G2933" s="26" t="s">
        <v>91</v>
      </c>
      <c r="H2933" s="31" t="s">
        <v>743</v>
      </c>
      <c r="I2933" s="31">
        <v>3591</v>
      </c>
      <c r="J2933" s="31">
        <f>INDEX('LA lookup'!H:H,MATCH('Known to services raw data'!B2933,'LA lookup'!G:G,0))</f>
        <v>59839</v>
      </c>
      <c r="K2933" s="31">
        <v>10.36034736</v>
      </c>
      <c r="L2933" s="31" t="str">
        <f t="shared" si="165"/>
        <v>60 per 1000 0-17 yr olds</v>
      </c>
      <c r="M2933" s="31">
        <f t="shared" si="166"/>
        <v>60.011029596082821</v>
      </c>
      <c r="N2933" s="31">
        <f t="shared" si="164"/>
        <v>0</v>
      </c>
    </row>
    <row r="2934" spans="1:14" x14ac:dyDescent="0.45">
      <c r="A2934" s="31" t="str">
        <f t="shared" si="163"/>
        <v>E06000052_Number of children who are persistently absent during the year_Number</v>
      </c>
      <c r="B2934" s="31" t="s">
        <v>482</v>
      </c>
      <c r="C2934" s="31" t="s">
        <v>720</v>
      </c>
      <c r="D2934" s="31" t="s">
        <v>1854</v>
      </c>
      <c r="E2934" s="31" t="s">
        <v>475</v>
      </c>
      <c r="F2934" s="31" t="s">
        <v>86</v>
      </c>
      <c r="G2934" s="26" t="s">
        <v>91</v>
      </c>
      <c r="H2934" s="31" t="s">
        <v>743</v>
      </c>
      <c r="I2934" s="31">
        <v>7628</v>
      </c>
      <c r="J2934" s="31">
        <f>INDEX('LA lookup'!H:H,MATCH('Known to services raw data'!B2934,'LA lookup'!G:G,0))</f>
        <v>107810</v>
      </c>
      <c r="K2934" s="31">
        <v>11.61565403</v>
      </c>
      <c r="L2934" s="31" t="str">
        <f t="shared" si="165"/>
        <v>70.8 per 1000 0-17 yr olds</v>
      </c>
      <c r="M2934" s="31">
        <f t="shared" si="166"/>
        <v>70.75410444300158</v>
      </c>
      <c r="N2934" s="31">
        <f t="shared" si="164"/>
        <v>0</v>
      </c>
    </row>
    <row r="2935" spans="1:14" x14ac:dyDescent="0.45">
      <c r="A2935" s="31" t="str">
        <f t="shared" si="163"/>
        <v>E06000053_Number of children who are persistently absent during the year_Number</v>
      </c>
      <c r="B2935" s="31" t="s">
        <v>550</v>
      </c>
      <c r="C2935" s="31" t="s">
        <v>736</v>
      </c>
      <c r="D2935" s="31" t="s">
        <v>1854</v>
      </c>
      <c r="E2935" s="31" t="s">
        <v>475</v>
      </c>
      <c r="F2935" s="31" t="s">
        <v>86</v>
      </c>
      <c r="G2935" s="26" t="s">
        <v>91</v>
      </c>
      <c r="H2935" s="31" t="s">
        <v>743</v>
      </c>
      <c r="I2935" s="31">
        <v>15</v>
      </c>
      <c r="J2935" s="31">
        <f>INDEX('LA lookup'!H:H,MATCH('Known to services raw data'!B2935,'LA lookup'!G:G,0))</f>
        <v>368</v>
      </c>
      <c r="K2935" s="31">
        <v>7.6142131979999998</v>
      </c>
      <c r="L2935" s="31" t="str">
        <f t="shared" si="165"/>
        <v>40.8 per 1000 0-17 yr olds</v>
      </c>
      <c r="M2935" s="31">
        <f t="shared" si="166"/>
        <v>40.760869565217391</v>
      </c>
      <c r="N2935" s="31">
        <f t="shared" si="164"/>
        <v>1</v>
      </c>
    </row>
    <row r="2936" spans="1:14" x14ac:dyDescent="0.45">
      <c r="A2936" s="31" t="str">
        <f t="shared" si="163"/>
        <v>E06000054_Number of children who are persistently absent during the year_Number</v>
      </c>
      <c r="B2936" s="31" t="s">
        <v>462</v>
      </c>
      <c r="C2936" s="31" t="s">
        <v>463</v>
      </c>
      <c r="D2936" s="31" t="s">
        <v>1854</v>
      </c>
      <c r="E2936" s="31" t="s">
        <v>475</v>
      </c>
      <c r="F2936" s="31" t="s">
        <v>86</v>
      </c>
      <c r="G2936" s="26" t="s">
        <v>91</v>
      </c>
      <c r="H2936" s="31" t="s">
        <v>743</v>
      </c>
      <c r="I2936" s="31">
        <v>6111</v>
      </c>
      <c r="J2936" s="31">
        <f>INDEX('LA lookup'!H:H,MATCH('Known to services raw data'!B2936,'LA lookup'!G:G,0))</f>
        <v>105692</v>
      </c>
      <c r="K2936" s="31">
        <v>10.093485729999999</v>
      </c>
      <c r="L2936" s="31" t="str">
        <f t="shared" si="165"/>
        <v>57.8 per 1000 0-17 yr olds</v>
      </c>
      <c r="M2936" s="31">
        <f t="shared" si="166"/>
        <v>57.8189456155622</v>
      </c>
      <c r="N2936" s="31">
        <f t="shared" si="164"/>
        <v>0</v>
      </c>
    </row>
    <row r="2937" spans="1:14" x14ac:dyDescent="0.45">
      <c r="A2937" s="31" t="str">
        <f t="shared" si="163"/>
        <v>E06000055_Number of children who are persistently absent during the year_Number</v>
      </c>
      <c r="B2937" s="31" t="s">
        <v>240</v>
      </c>
      <c r="C2937" s="31" t="s">
        <v>1853</v>
      </c>
      <c r="D2937" s="31" t="s">
        <v>1854</v>
      </c>
      <c r="E2937" s="31" t="s">
        <v>475</v>
      </c>
      <c r="F2937" s="31" t="s">
        <v>86</v>
      </c>
      <c r="G2937" s="26" t="s">
        <v>91</v>
      </c>
      <c r="H2937" s="31" t="s">
        <v>743</v>
      </c>
      <c r="I2937" s="31">
        <v>2431</v>
      </c>
      <c r="J2937" s="31">
        <f>INDEX('LA lookup'!H:H,MATCH('Known to services raw data'!B2937,'LA lookup'!G:G,0))</f>
        <v>40088</v>
      </c>
      <c r="K2937" s="31">
        <v>9.9006271889999997</v>
      </c>
      <c r="L2937" s="31" t="str">
        <f t="shared" si="165"/>
        <v>60.6 per 1000 0-17 yr olds</v>
      </c>
      <c r="M2937" s="31">
        <f t="shared" si="166"/>
        <v>60.641588505288361</v>
      </c>
      <c r="N2937" s="31">
        <f t="shared" si="164"/>
        <v>0</v>
      </c>
    </row>
    <row r="2938" spans="1:14" x14ac:dyDescent="0.45">
      <c r="A2938" s="31" t="str">
        <f t="shared" si="163"/>
        <v>E06000056_Number of children who are persistently absent during the year_Number</v>
      </c>
      <c r="B2938" s="31" t="s">
        <v>279</v>
      </c>
      <c r="C2938" s="31" t="s">
        <v>280</v>
      </c>
      <c r="D2938" s="31" t="s">
        <v>1854</v>
      </c>
      <c r="E2938" s="31" t="s">
        <v>475</v>
      </c>
      <c r="F2938" s="31" t="s">
        <v>86</v>
      </c>
      <c r="G2938" s="26" t="s">
        <v>91</v>
      </c>
      <c r="H2938" s="31" t="s">
        <v>743</v>
      </c>
      <c r="I2938" s="31">
        <v>3681</v>
      </c>
      <c r="J2938" s="31">
        <f>INDEX('LA lookup'!H:H,MATCH('Known to services raw data'!B2938,'LA lookup'!G:G,0))</f>
        <v>62515</v>
      </c>
      <c r="K2938" s="31">
        <v>9.8570051410000001</v>
      </c>
      <c r="L2938" s="31" t="str">
        <f t="shared" si="165"/>
        <v>58.9 per 1000 0-17 yr olds</v>
      </c>
      <c r="M2938" s="31">
        <f t="shared" si="166"/>
        <v>58.881868351595621</v>
      </c>
      <c r="N2938" s="31">
        <f t="shared" si="164"/>
        <v>0</v>
      </c>
    </row>
    <row r="2939" spans="1:14" x14ac:dyDescent="0.45">
      <c r="A2939" s="31" t="str">
        <f t="shared" si="163"/>
        <v>E06000048_Number of children who are persistently absent during the year_Number</v>
      </c>
      <c r="B2939" s="31" t="s">
        <v>484</v>
      </c>
      <c r="C2939" s="31" t="s">
        <v>705</v>
      </c>
      <c r="D2939" s="31" t="s">
        <v>1854</v>
      </c>
      <c r="E2939" s="31" t="s">
        <v>475</v>
      </c>
      <c r="F2939" s="31" t="s">
        <v>86</v>
      </c>
      <c r="G2939" s="26" t="s">
        <v>91</v>
      </c>
      <c r="H2939" s="31" t="s">
        <v>743</v>
      </c>
      <c r="I2939" s="31">
        <v>3912</v>
      </c>
      <c r="J2939" s="31">
        <f>INDEX('LA lookup'!H:H,MATCH('Known to services raw data'!B2939,'LA lookup'!G:G,0))</f>
        <v>59011</v>
      </c>
      <c r="K2939" s="31">
        <v>10.374456350000001</v>
      </c>
      <c r="L2939" s="31" t="str">
        <f t="shared" si="165"/>
        <v>66.3 per 1000 0-17 yr olds</v>
      </c>
      <c r="M2939" s="31">
        <f t="shared" si="166"/>
        <v>66.29272508515362</v>
      </c>
      <c r="N2939" s="31">
        <f t="shared" si="164"/>
        <v>0</v>
      </c>
    </row>
    <row r="2940" spans="1:14" x14ac:dyDescent="0.45">
      <c r="A2940" s="31" t="str">
        <f t="shared" si="163"/>
        <v>E08000001_Number of children who are persistently absent during the year_Number</v>
      </c>
      <c r="B2940" s="31" t="s">
        <v>252</v>
      </c>
      <c r="C2940" s="31" t="s">
        <v>253</v>
      </c>
      <c r="D2940" s="31" t="s">
        <v>1854</v>
      </c>
      <c r="E2940" s="31" t="s">
        <v>475</v>
      </c>
      <c r="F2940" s="31" t="s">
        <v>86</v>
      </c>
      <c r="G2940" s="26" t="s">
        <v>91</v>
      </c>
      <c r="H2940" s="31" t="s">
        <v>743</v>
      </c>
      <c r="I2940" s="31">
        <v>4842</v>
      </c>
      <c r="J2940" s="31">
        <f>INDEX('LA lookup'!H:H,MATCH('Known to services raw data'!B2940,'LA lookup'!G:G,0))</f>
        <v>67670</v>
      </c>
      <c r="K2940" s="31">
        <v>10.963432579999999</v>
      </c>
      <c r="L2940" s="31" t="str">
        <f t="shared" si="165"/>
        <v>71.6 per 1000 0-17 yr olds</v>
      </c>
      <c r="M2940" s="31">
        <f t="shared" si="166"/>
        <v>71.553125461799908</v>
      </c>
      <c r="N2940" s="31">
        <f t="shared" si="164"/>
        <v>0</v>
      </c>
    </row>
    <row r="2941" spans="1:14" x14ac:dyDescent="0.45">
      <c r="A2941" s="31" t="str">
        <f t="shared" si="163"/>
        <v>E08000002_Number of children who are persistently absent during the year_Number</v>
      </c>
      <c r="B2941" s="31" t="s">
        <v>271</v>
      </c>
      <c r="C2941" s="31" t="s">
        <v>272</v>
      </c>
      <c r="D2941" s="31" t="s">
        <v>1854</v>
      </c>
      <c r="E2941" s="31" t="s">
        <v>475</v>
      </c>
      <c r="F2941" s="31" t="s">
        <v>86</v>
      </c>
      <c r="G2941" s="26" t="s">
        <v>91</v>
      </c>
      <c r="H2941" s="31" t="s">
        <v>743</v>
      </c>
      <c r="I2941" s="31">
        <v>3091</v>
      </c>
      <c r="J2941" s="31">
        <f>INDEX('LA lookup'!H:H,MATCH('Known to services raw data'!B2941,'LA lookup'!G:G,0))</f>
        <v>43142</v>
      </c>
      <c r="K2941" s="31">
        <v>11.17579001</v>
      </c>
      <c r="L2941" s="31" t="str">
        <f t="shared" si="165"/>
        <v>71.6 per 1000 0-17 yr olds</v>
      </c>
      <c r="M2941" s="31">
        <f t="shared" si="166"/>
        <v>71.647118816930146</v>
      </c>
      <c r="N2941" s="31">
        <f t="shared" si="164"/>
        <v>0</v>
      </c>
    </row>
    <row r="2942" spans="1:14" x14ac:dyDescent="0.45">
      <c r="A2942" s="31" t="str">
        <f t="shared" si="163"/>
        <v>E08000003_Number of children who are persistently absent during the year_Number</v>
      </c>
      <c r="B2942" s="31" t="s">
        <v>349</v>
      </c>
      <c r="C2942" s="31" t="s">
        <v>350</v>
      </c>
      <c r="D2942" s="31" t="s">
        <v>1854</v>
      </c>
      <c r="E2942" s="31" t="s">
        <v>475</v>
      </c>
      <c r="F2942" s="31" t="s">
        <v>86</v>
      </c>
      <c r="G2942" s="26" t="s">
        <v>91</v>
      </c>
      <c r="H2942" s="31" t="s">
        <v>743</v>
      </c>
      <c r="I2942" s="31">
        <v>8100</v>
      </c>
      <c r="J2942" s="31">
        <f>INDEX('LA lookup'!H:H,MATCH('Known to services raw data'!B2942,'LA lookup'!G:G,0))</f>
        <v>121962</v>
      </c>
      <c r="K2942" s="31">
        <v>10.72563559</v>
      </c>
      <c r="L2942" s="31" t="str">
        <f t="shared" si="165"/>
        <v>66.4 per 1000 0-17 yr olds</v>
      </c>
      <c r="M2942" s="31">
        <f t="shared" si="166"/>
        <v>66.414128990997185</v>
      </c>
      <c r="N2942" s="31">
        <f t="shared" si="164"/>
        <v>0</v>
      </c>
    </row>
    <row r="2943" spans="1:14" x14ac:dyDescent="0.45">
      <c r="A2943" s="31" t="str">
        <f t="shared" si="163"/>
        <v>E08000004_Number of children who are persistently absent during the year_Number</v>
      </c>
      <c r="B2943" s="31" t="s">
        <v>375</v>
      </c>
      <c r="C2943" s="31" t="s">
        <v>376</v>
      </c>
      <c r="D2943" s="31" t="s">
        <v>1854</v>
      </c>
      <c r="E2943" s="31" t="s">
        <v>475</v>
      </c>
      <c r="F2943" s="31" t="s">
        <v>86</v>
      </c>
      <c r="G2943" s="26" t="s">
        <v>91</v>
      </c>
      <c r="H2943" s="31" t="s">
        <v>743</v>
      </c>
      <c r="I2943" s="31">
        <v>4651</v>
      </c>
      <c r="J2943" s="31">
        <f>INDEX('LA lookup'!H:H,MATCH('Known to services raw data'!B2943,'LA lookup'!G:G,0))</f>
        <v>59416</v>
      </c>
      <c r="K2943" s="31">
        <v>12.001341800000001</v>
      </c>
      <c r="L2943" s="31" t="str">
        <f t="shared" si="165"/>
        <v>78.3 per 1000 0-17 yr olds</v>
      </c>
      <c r="M2943" s="31">
        <f t="shared" si="166"/>
        <v>78.278578160764781</v>
      </c>
      <c r="N2943" s="31">
        <f t="shared" si="164"/>
        <v>0</v>
      </c>
    </row>
    <row r="2944" spans="1:14" x14ac:dyDescent="0.45">
      <c r="A2944" s="31" t="str">
        <f t="shared" si="163"/>
        <v>E08000005_Number of children who are persistently absent during the year_Number</v>
      </c>
      <c r="B2944" s="31" t="s">
        <v>391</v>
      </c>
      <c r="C2944" s="31" t="s">
        <v>392</v>
      </c>
      <c r="D2944" s="31" t="s">
        <v>1854</v>
      </c>
      <c r="E2944" s="31" t="s">
        <v>475</v>
      </c>
      <c r="F2944" s="31" t="s">
        <v>86</v>
      </c>
      <c r="G2944" s="26" t="s">
        <v>91</v>
      </c>
      <c r="H2944" s="31" t="s">
        <v>743</v>
      </c>
      <c r="I2944" s="31">
        <v>3955</v>
      </c>
      <c r="J2944" s="31">
        <f>INDEX('LA lookup'!H:H,MATCH('Known to services raw data'!B2944,'LA lookup'!G:G,0))</f>
        <v>52689</v>
      </c>
      <c r="K2944" s="31">
        <v>12.12743775</v>
      </c>
      <c r="L2944" s="31" t="str">
        <f t="shared" si="165"/>
        <v>75.1 per 1000 0-17 yr olds</v>
      </c>
      <c r="M2944" s="31">
        <f t="shared" si="166"/>
        <v>75.063106151189046</v>
      </c>
      <c r="N2944" s="31">
        <f t="shared" si="164"/>
        <v>0</v>
      </c>
    </row>
    <row r="2945" spans="1:14" x14ac:dyDescent="0.45">
      <c r="A2945" s="31" t="str">
        <f t="shared" si="163"/>
        <v>E08000006_Number of children who are persistently absent during the year_Number</v>
      </c>
      <c r="B2945" s="31" t="s">
        <v>395</v>
      </c>
      <c r="C2945" s="31" t="s">
        <v>396</v>
      </c>
      <c r="D2945" s="31" t="s">
        <v>1854</v>
      </c>
      <c r="E2945" s="31" t="s">
        <v>475</v>
      </c>
      <c r="F2945" s="31" t="s">
        <v>86</v>
      </c>
      <c r="G2945" s="26" t="s">
        <v>91</v>
      </c>
      <c r="H2945" s="31" t="s">
        <v>743</v>
      </c>
      <c r="I2945" s="31">
        <v>4543</v>
      </c>
      <c r="J2945" s="31">
        <f>INDEX('LA lookup'!H:H,MATCH('Known to services raw data'!B2945,'LA lookup'!G:G,0))</f>
        <v>56566</v>
      </c>
      <c r="K2945" s="31">
        <v>13.82405745</v>
      </c>
      <c r="L2945" s="31" t="str">
        <f t="shared" si="165"/>
        <v>80.3 per 1000 0-17 yr olds</v>
      </c>
      <c r="M2945" s="31">
        <f t="shared" si="166"/>
        <v>80.313262383764098</v>
      </c>
      <c r="N2945" s="31">
        <f t="shared" si="164"/>
        <v>0</v>
      </c>
    </row>
    <row r="2946" spans="1:14" x14ac:dyDescent="0.45">
      <c r="A2946" s="31" t="str">
        <f t="shared" si="163"/>
        <v>E08000007_Number of children who are persistently absent during the year_Number</v>
      </c>
      <c r="B2946" s="31" t="s">
        <v>420</v>
      </c>
      <c r="C2946" s="31" t="s">
        <v>421</v>
      </c>
      <c r="D2946" s="31" t="s">
        <v>1854</v>
      </c>
      <c r="E2946" s="31" t="s">
        <v>475</v>
      </c>
      <c r="F2946" s="31" t="s">
        <v>86</v>
      </c>
      <c r="G2946" s="26" t="s">
        <v>91</v>
      </c>
      <c r="H2946" s="31" t="s">
        <v>743</v>
      </c>
      <c r="I2946" s="31">
        <v>3778</v>
      </c>
      <c r="J2946" s="31">
        <f>INDEX('LA lookup'!H:H,MATCH('Known to services raw data'!B2946,'LA lookup'!G:G,0))</f>
        <v>63141</v>
      </c>
      <c r="K2946" s="31">
        <v>10.261285239999999</v>
      </c>
      <c r="L2946" s="31" t="str">
        <f t="shared" si="165"/>
        <v>59.8 per 1000 0-17 yr olds</v>
      </c>
      <c r="M2946" s="31">
        <f t="shared" si="166"/>
        <v>59.834339019020923</v>
      </c>
      <c r="N2946" s="31">
        <f t="shared" si="164"/>
        <v>0</v>
      </c>
    </row>
    <row r="2947" spans="1:14" x14ac:dyDescent="0.45">
      <c r="A2947" s="31" t="str">
        <f t="shared" si="163"/>
        <v>E08000008_Number of children who are persistently absent during the year_Number</v>
      </c>
      <c r="B2947" s="31" t="s">
        <v>436</v>
      </c>
      <c r="C2947" s="31" t="s">
        <v>437</v>
      </c>
      <c r="D2947" s="31" t="s">
        <v>1854</v>
      </c>
      <c r="E2947" s="31" t="s">
        <v>475</v>
      </c>
      <c r="F2947" s="31" t="s">
        <v>86</v>
      </c>
      <c r="G2947" s="26" t="s">
        <v>91</v>
      </c>
      <c r="H2947" s="31" t="s">
        <v>743</v>
      </c>
      <c r="I2947" s="31">
        <v>3264</v>
      </c>
      <c r="J2947" s="31">
        <f>INDEX('LA lookup'!H:H,MATCH('Known to services raw data'!B2947,'LA lookup'!G:G,0))</f>
        <v>50223</v>
      </c>
      <c r="K2947" s="31">
        <v>9.9185608359999993</v>
      </c>
      <c r="L2947" s="31" t="str">
        <f t="shared" si="165"/>
        <v>65 per 1000 0-17 yr olds</v>
      </c>
      <c r="M2947" s="31">
        <f t="shared" si="166"/>
        <v>64.990143957947552</v>
      </c>
      <c r="N2947" s="31">
        <f t="shared" si="164"/>
        <v>0</v>
      </c>
    </row>
    <row r="2948" spans="1:14" x14ac:dyDescent="0.45">
      <c r="A2948" s="31" t="str">
        <f t="shared" si="163"/>
        <v>E08000009_Number of children who are persistently absent during the year_Number</v>
      </c>
      <c r="B2948" s="31" t="s">
        <v>442</v>
      </c>
      <c r="C2948" s="31" t="s">
        <v>443</v>
      </c>
      <c r="D2948" s="31" t="s">
        <v>1854</v>
      </c>
      <c r="E2948" s="31" t="s">
        <v>475</v>
      </c>
      <c r="F2948" s="31" t="s">
        <v>86</v>
      </c>
      <c r="G2948" s="26" t="s">
        <v>91</v>
      </c>
      <c r="H2948" s="31" t="s">
        <v>743</v>
      </c>
      <c r="I2948" s="31">
        <v>2783</v>
      </c>
      <c r="J2948" s="31">
        <f>INDEX('LA lookup'!H:H,MATCH('Known to services raw data'!B2948,'LA lookup'!G:G,0))</f>
        <v>56087</v>
      </c>
      <c r="K2948" s="31">
        <v>7.8986206509999999</v>
      </c>
      <c r="L2948" s="31" t="str">
        <f t="shared" si="165"/>
        <v>49.6 per 1000 0-17 yr olds</v>
      </c>
      <c r="M2948" s="31">
        <f t="shared" si="166"/>
        <v>49.619341380355522</v>
      </c>
      <c r="N2948" s="31">
        <f t="shared" si="164"/>
        <v>0</v>
      </c>
    </row>
    <row r="2949" spans="1:14" x14ac:dyDescent="0.45">
      <c r="A2949" s="31" t="str">
        <f t="shared" si="163"/>
        <v>E08000010_Number of children who are persistently absent during the year_Number</v>
      </c>
      <c r="B2949" s="31" t="s">
        <v>460</v>
      </c>
      <c r="C2949" s="31" t="s">
        <v>461</v>
      </c>
      <c r="D2949" s="31" t="s">
        <v>1854</v>
      </c>
      <c r="E2949" s="31" t="s">
        <v>475</v>
      </c>
      <c r="F2949" s="31" t="s">
        <v>86</v>
      </c>
      <c r="G2949" s="26" t="s">
        <v>91</v>
      </c>
      <c r="H2949" s="31" t="s">
        <v>743</v>
      </c>
      <c r="I2949" s="31">
        <v>4710</v>
      </c>
      <c r="J2949" s="31">
        <f>INDEX('LA lookup'!H:H,MATCH('Known to services raw data'!B2949,'LA lookup'!G:G,0))</f>
        <v>68388</v>
      </c>
      <c r="K2949" s="31">
        <v>10.9242723</v>
      </c>
      <c r="L2949" s="31" t="str">
        <f t="shared" si="165"/>
        <v>68.9 per 1000 0-17 yr olds</v>
      </c>
      <c r="M2949" s="31">
        <f t="shared" si="166"/>
        <v>68.871731882786463</v>
      </c>
      <c r="N2949" s="31">
        <f t="shared" si="164"/>
        <v>0</v>
      </c>
    </row>
    <row r="2950" spans="1:14" x14ac:dyDescent="0.45">
      <c r="A2950" s="31" t="str">
        <f t="shared" si="163"/>
        <v>E08000011_Number of children who are persistently absent during the year_Number</v>
      </c>
      <c r="B2950" s="31" t="s">
        <v>333</v>
      </c>
      <c r="C2950" s="31" t="s">
        <v>334</v>
      </c>
      <c r="D2950" s="31" t="s">
        <v>1854</v>
      </c>
      <c r="E2950" s="31" t="s">
        <v>475</v>
      </c>
      <c r="F2950" s="31" t="s">
        <v>86</v>
      </c>
      <c r="G2950" s="26" t="s">
        <v>91</v>
      </c>
      <c r="H2950" s="31" t="s">
        <v>743</v>
      </c>
      <c r="I2950" s="31">
        <v>2572</v>
      </c>
      <c r="J2950" s="31">
        <f>INDEX('LA lookup'!H:H,MATCH('Known to services raw data'!B2950,'LA lookup'!G:G,0))</f>
        <v>33477</v>
      </c>
      <c r="K2950" s="31">
        <v>14.82335312</v>
      </c>
      <c r="L2950" s="31" t="str">
        <f t="shared" si="165"/>
        <v>76.8 per 1000 0-17 yr olds</v>
      </c>
      <c r="M2950" s="31">
        <f t="shared" si="166"/>
        <v>76.828867580727078</v>
      </c>
      <c r="N2950" s="31">
        <f t="shared" si="164"/>
        <v>0</v>
      </c>
    </row>
    <row r="2951" spans="1:14" x14ac:dyDescent="0.45">
      <c r="A2951" s="31" t="str">
        <f t="shared" ref="A2951:A3014" si="167">CONCATENATE(B2951,"_",G2951,"_",H2951)</f>
        <v>E08000012_Number of children who are persistently absent during the year_Number</v>
      </c>
      <c r="B2951" s="31" t="s">
        <v>347</v>
      </c>
      <c r="C2951" s="31" t="s">
        <v>348</v>
      </c>
      <c r="D2951" s="31" t="s">
        <v>1854</v>
      </c>
      <c r="E2951" s="31" t="s">
        <v>475</v>
      </c>
      <c r="F2951" s="31" t="s">
        <v>86</v>
      </c>
      <c r="G2951" s="26" t="s">
        <v>91</v>
      </c>
      <c r="H2951" s="31" t="s">
        <v>743</v>
      </c>
      <c r="I2951" s="31">
        <v>7799</v>
      </c>
      <c r="J2951" s="31">
        <f>INDEX('LA lookup'!H:H,MATCH('Known to services raw data'!B2951,'LA lookup'!G:G,0))</f>
        <v>94902</v>
      </c>
      <c r="K2951" s="31">
        <v>13.06737262</v>
      </c>
      <c r="L2951" s="31" t="str">
        <f t="shared" si="165"/>
        <v>82.2 per 1000 0-17 yr olds</v>
      </c>
      <c r="M2951" s="31">
        <f t="shared" si="166"/>
        <v>82.179511496069622</v>
      </c>
      <c r="N2951" s="31">
        <f t="shared" si="164"/>
        <v>0</v>
      </c>
    </row>
    <row r="2952" spans="1:14" x14ac:dyDescent="0.45">
      <c r="A2952" s="31" t="str">
        <f t="shared" si="167"/>
        <v>E08000013_Number of children who are persistently absent during the year_Number</v>
      </c>
      <c r="B2952" s="31" t="s">
        <v>416</v>
      </c>
      <c r="C2952" s="31" t="s">
        <v>417</v>
      </c>
      <c r="D2952" s="31" t="s">
        <v>1854</v>
      </c>
      <c r="E2952" s="31" t="s">
        <v>475</v>
      </c>
      <c r="F2952" s="31" t="s">
        <v>86</v>
      </c>
      <c r="G2952" s="26" t="s">
        <v>91</v>
      </c>
      <c r="H2952" s="31" t="s">
        <v>743</v>
      </c>
      <c r="I2952" s="31">
        <v>2565</v>
      </c>
      <c r="J2952" s="31">
        <f>INDEX('LA lookup'!H:H,MATCH('Known to services raw data'!B2952,'LA lookup'!G:G,0))</f>
        <v>36785</v>
      </c>
      <c r="K2952" s="31">
        <v>11.19500698</v>
      </c>
      <c r="L2952" s="31" t="str">
        <f t="shared" si="165"/>
        <v>69.7 per 1000 0-17 yr olds</v>
      </c>
      <c r="M2952" s="31">
        <f t="shared" si="166"/>
        <v>69.729509310860408</v>
      </c>
      <c r="N2952" s="31">
        <f t="shared" ref="N2952:N3015" si="168">IF(OR(C2952="City of London",C2952="Isles of Scilly"),1,0)</f>
        <v>0</v>
      </c>
    </row>
    <row r="2953" spans="1:14" x14ac:dyDescent="0.45">
      <c r="A2953" s="31" t="str">
        <f t="shared" si="167"/>
        <v>E08000014_Number of children who are persistently absent during the year_Number</v>
      </c>
      <c r="B2953" s="31" t="s">
        <v>399</v>
      </c>
      <c r="C2953" s="31" t="s">
        <v>400</v>
      </c>
      <c r="D2953" s="31" t="s">
        <v>1854</v>
      </c>
      <c r="E2953" s="31" t="s">
        <v>475</v>
      </c>
      <c r="F2953" s="31" t="s">
        <v>86</v>
      </c>
      <c r="G2953" s="26" t="s">
        <v>91</v>
      </c>
      <c r="H2953" s="31" t="s">
        <v>743</v>
      </c>
      <c r="I2953" s="31">
        <v>3965</v>
      </c>
      <c r="J2953" s="31">
        <f>INDEX('LA lookup'!H:H,MATCH('Known to services raw data'!B2953,'LA lookup'!G:G,0))</f>
        <v>53833</v>
      </c>
      <c r="K2953" s="31">
        <v>11.70583373</v>
      </c>
      <c r="L2953" s="31" t="str">
        <f t="shared" si="165"/>
        <v>73.7 per 1000 0-17 yr olds</v>
      </c>
      <c r="M2953" s="31">
        <f t="shared" si="166"/>
        <v>73.653706834098045</v>
      </c>
      <c r="N2953" s="31">
        <f t="shared" si="168"/>
        <v>0</v>
      </c>
    </row>
    <row r="2954" spans="1:14" x14ac:dyDescent="0.45">
      <c r="A2954" s="31" t="str">
        <f t="shared" si="167"/>
        <v>E08000015_Number of children who are persistently absent during the year_Number</v>
      </c>
      <c r="B2954" s="31" t="s">
        <v>464</v>
      </c>
      <c r="C2954" s="31" t="s">
        <v>465</v>
      </c>
      <c r="D2954" s="31" t="s">
        <v>1854</v>
      </c>
      <c r="E2954" s="31" t="s">
        <v>475</v>
      </c>
      <c r="F2954" s="31" t="s">
        <v>86</v>
      </c>
      <c r="G2954" s="26" t="s">
        <v>91</v>
      </c>
      <c r="H2954" s="31" t="s">
        <v>743</v>
      </c>
      <c r="I2954" s="31">
        <v>5404</v>
      </c>
      <c r="J2954" s="31">
        <f>INDEX('LA lookup'!H:H,MATCH('Known to services raw data'!B2954,'LA lookup'!G:G,0))</f>
        <v>67576</v>
      </c>
      <c r="K2954" s="31">
        <v>12.57358245</v>
      </c>
      <c r="L2954" s="31" t="str">
        <f t="shared" si="165"/>
        <v>80 per 1000 0-17 yr olds</v>
      </c>
      <c r="M2954" s="31">
        <f t="shared" si="166"/>
        <v>79.969219841363795</v>
      </c>
      <c r="N2954" s="31">
        <f t="shared" si="168"/>
        <v>0</v>
      </c>
    </row>
    <row r="2955" spans="1:14" x14ac:dyDescent="0.45">
      <c r="A2955" s="31" t="str">
        <f t="shared" si="167"/>
        <v>E08000016_Number of children who are persistently absent during the year_Number</v>
      </c>
      <c r="B2955" s="31" t="s">
        <v>236</v>
      </c>
      <c r="C2955" s="31" t="s">
        <v>237</v>
      </c>
      <c r="D2955" s="31" t="s">
        <v>1854</v>
      </c>
      <c r="E2955" s="31" t="s">
        <v>475</v>
      </c>
      <c r="F2955" s="31" t="s">
        <v>86</v>
      </c>
      <c r="G2955" s="26" t="s">
        <v>91</v>
      </c>
      <c r="H2955" s="31" t="s">
        <v>743</v>
      </c>
      <c r="I2955" s="31">
        <v>3938</v>
      </c>
      <c r="J2955" s="31">
        <f>INDEX('LA lookup'!H:H,MATCH('Known to services raw data'!B2955,'LA lookup'!G:G,0))</f>
        <v>50727</v>
      </c>
      <c r="K2955" s="31">
        <v>13.107006159999999</v>
      </c>
      <c r="L2955" s="31" t="str">
        <f t="shared" si="165"/>
        <v>77.6 per 1000 0-17 yr olds</v>
      </c>
      <c r="M2955" s="31">
        <f t="shared" si="166"/>
        <v>77.63124174502731</v>
      </c>
      <c r="N2955" s="31">
        <f t="shared" si="168"/>
        <v>0</v>
      </c>
    </row>
    <row r="2956" spans="1:14" x14ac:dyDescent="0.45">
      <c r="A2956" s="31" t="str">
        <f t="shared" si="167"/>
        <v>E08000017_Number of children who are persistently absent during the year_Number</v>
      </c>
      <c r="B2956" s="31" t="s">
        <v>293</v>
      </c>
      <c r="C2956" s="31" t="s">
        <v>294</v>
      </c>
      <c r="D2956" s="31" t="s">
        <v>1854</v>
      </c>
      <c r="E2956" s="31" t="s">
        <v>475</v>
      </c>
      <c r="F2956" s="31" t="s">
        <v>86</v>
      </c>
      <c r="G2956" s="26" t="s">
        <v>91</v>
      </c>
      <c r="H2956" s="31" t="s">
        <v>743</v>
      </c>
      <c r="I2956" s="31">
        <v>5185</v>
      </c>
      <c r="J2956" s="31">
        <f>INDEX('LA lookup'!H:H,MATCH('Known to services raw data'!B2956,'LA lookup'!G:G,0))</f>
        <v>66448</v>
      </c>
      <c r="K2956" s="31">
        <v>12.864408879999999</v>
      </c>
      <c r="L2956" s="31" t="str">
        <f t="shared" si="165"/>
        <v>78 per 1000 0-17 yr olds</v>
      </c>
      <c r="M2956" s="31">
        <f t="shared" si="166"/>
        <v>78.030941488080899</v>
      </c>
      <c r="N2956" s="31">
        <f t="shared" si="168"/>
        <v>0</v>
      </c>
    </row>
    <row r="2957" spans="1:14" x14ac:dyDescent="0.45">
      <c r="A2957" s="31" t="str">
        <f t="shared" si="167"/>
        <v>E08000018_Number of children who are persistently absent during the year_Number</v>
      </c>
      <c r="B2957" s="31" t="s">
        <v>393</v>
      </c>
      <c r="C2957" s="31" t="s">
        <v>394</v>
      </c>
      <c r="D2957" s="31" t="s">
        <v>1854</v>
      </c>
      <c r="E2957" s="31" t="s">
        <v>475</v>
      </c>
      <c r="F2957" s="31" t="s">
        <v>86</v>
      </c>
      <c r="G2957" s="26" t="s">
        <v>91</v>
      </c>
      <c r="H2957" s="31" t="s">
        <v>743</v>
      </c>
      <c r="I2957" s="31">
        <v>5037</v>
      </c>
      <c r="J2957" s="31">
        <f>INDEX('LA lookup'!H:H,MATCH('Known to services raw data'!B2957,'LA lookup'!G:G,0))</f>
        <v>57196</v>
      </c>
      <c r="K2957" s="31">
        <v>12.657369020000001</v>
      </c>
      <c r="L2957" s="31" t="str">
        <f t="shared" si="165"/>
        <v>88.1 per 1000 0-17 yr olds</v>
      </c>
      <c r="M2957" s="31">
        <f t="shared" si="166"/>
        <v>88.065598992936572</v>
      </c>
      <c r="N2957" s="31">
        <f t="shared" si="168"/>
        <v>0</v>
      </c>
    </row>
    <row r="2958" spans="1:14" x14ac:dyDescent="0.45">
      <c r="A2958" s="31" t="str">
        <f t="shared" si="167"/>
        <v>E08000019_Number of children who are persistently absent during the year_Number</v>
      </c>
      <c r="B2958" s="31" t="s">
        <v>401</v>
      </c>
      <c r="C2958" s="31" t="s">
        <v>402</v>
      </c>
      <c r="D2958" s="31" t="s">
        <v>1854</v>
      </c>
      <c r="E2958" s="31" t="s">
        <v>475</v>
      </c>
      <c r="F2958" s="31" t="s">
        <v>86</v>
      </c>
      <c r="G2958" s="26" t="s">
        <v>91</v>
      </c>
      <c r="H2958" s="31" t="s">
        <v>743</v>
      </c>
      <c r="I2958" s="31">
        <v>9026</v>
      </c>
      <c r="J2958" s="31">
        <f>INDEX('LA lookup'!H:H,MATCH('Known to services raw data'!B2958,'LA lookup'!G:G,0))</f>
        <v>117497</v>
      </c>
      <c r="K2958" s="31">
        <v>12.977713870000001</v>
      </c>
      <c r="L2958" s="31" t="str">
        <f t="shared" si="165"/>
        <v>76.8 per 1000 0-17 yr olds</v>
      </c>
      <c r="M2958" s="31">
        <f t="shared" si="166"/>
        <v>76.818982612322017</v>
      </c>
      <c r="N2958" s="31">
        <f t="shared" si="168"/>
        <v>0</v>
      </c>
    </row>
    <row r="2959" spans="1:14" x14ac:dyDescent="0.45">
      <c r="A2959" s="31" t="str">
        <f t="shared" si="167"/>
        <v>E08000021_Number of children who are persistently absent during the year_Number</v>
      </c>
      <c r="B2959" s="31" t="s">
        <v>357</v>
      </c>
      <c r="C2959" s="31" t="s">
        <v>358</v>
      </c>
      <c r="D2959" s="31" t="s">
        <v>1854</v>
      </c>
      <c r="E2959" s="31" t="s">
        <v>475</v>
      </c>
      <c r="F2959" s="31" t="s">
        <v>86</v>
      </c>
      <c r="G2959" s="26" t="s">
        <v>91</v>
      </c>
      <c r="H2959" s="31" t="s">
        <v>743</v>
      </c>
      <c r="I2959" s="31">
        <v>4556</v>
      </c>
      <c r="J2959" s="31">
        <f>INDEX('LA lookup'!H:H,MATCH('Known to services raw data'!B2959,'LA lookup'!G:G,0))</f>
        <v>58056</v>
      </c>
      <c r="K2959" s="31">
        <v>13.494461230000001</v>
      </c>
      <c r="L2959" s="31" t="str">
        <f t="shared" si="165"/>
        <v>78.5 per 1000 0-17 yr olds</v>
      </c>
      <c r="M2959" s="31">
        <f t="shared" si="166"/>
        <v>78.475954251067932</v>
      </c>
      <c r="N2959" s="31">
        <f t="shared" si="168"/>
        <v>0</v>
      </c>
    </row>
    <row r="2960" spans="1:14" x14ac:dyDescent="0.45">
      <c r="A2960" s="31" t="str">
        <f t="shared" si="167"/>
        <v>E08000022_Number of children who are persistently absent during the year_Number</v>
      </c>
      <c r="B2960" s="31" t="s">
        <v>524</v>
      </c>
      <c r="C2960" s="31" t="s">
        <v>525</v>
      </c>
      <c r="D2960" s="31" t="s">
        <v>1854</v>
      </c>
      <c r="E2960" s="31" t="s">
        <v>475</v>
      </c>
      <c r="F2960" s="31" t="s">
        <v>86</v>
      </c>
      <c r="G2960" s="26" t="s">
        <v>91</v>
      </c>
      <c r="H2960" s="31" t="s">
        <v>743</v>
      </c>
      <c r="I2960" s="31">
        <v>2549</v>
      </c>
      <c r="J2960" s="31">
        <f>INDEX('LA lookup'!H:H,MATCH('Known to services raw data'!B2960,'LA lookup'!G:G,0))</f>
        <v>41360</v>
      </c>
      <c r="K2960" s="31">
        <v>9.9167444759999999</v>
      </c>
      <c r="L2960" s="31" t="str">
        <f t="shared" si="165"/>
        <v>61.6 per 1000 0-17 yr olds</v>
      </c>
      <c r="M2960" s="31">
        <f t="shared" si="166"/>
        <v>61.629593810444874</v>
      </c>
      <c r="N2960" s="31">
        <f t="shared" si="168"/>
        <v>0</v>
      </c>
    </row>
    <row r="2961" spans="1:14" x14ac:dyDescent="0.45">
      <c r="A2961" s="31" t="str">
        <f t="shared" si="167"/>
        <v>E08000023_Number of children who are persistently absent during the year_Number</v>
      </c>
      <c r="B2961" s="31" t="s">
        <v>410</v>
      </c>
      <c r="C2961" s="31" t="s">
        <v>411</v>
      </c>
      <c r="D2961" s="31" t="s">
        <v>1854</v>
      </c>
      <c r="E2961" s="31" t="s">
        <v>475</v>
      </c>
      <c r="F2961" s="31" t="s">
        <v>86</v>
      </c>
      <c r="G2961" s="26" t="s">
        <v>91</v>
      </c>
      <c r="H2961" s="31" t="s">
        <v>743</v>
      </c>
      <c r="I2961" s="31">
        <v>2368</v>
      </c>
      <c r="J2961" s="31">
        <f>INDEX('LA lookup'!H:H,MATCH('Known to services raw data'!B2961,'LA lookup'!G:G,0))</f>
        <v>29920</v>
      </c>
      <c r="K2961" s="31">
        <v>12.501319820000001</v>
      </c>
      <c r="L2961" s="31" t="str">
        <f t="shared" si="165"/>
        <v>79.1 per 1000 0-17 yr olds</v>
      </c>
      <c r="M2961" s="31">
        <f t="shared" si="166"/>
        <v>79.144385026737964</v>
      </c>
      <c r="N2961" s="31">
        <f t="shared" si="168"/>
        <v>0</v>
      </c>
    </row>
    <row r="2962" spans="1:14" x14ac:dyDescent="0.45">
      <c r="A2962" s="31" t="str">
        <f t="shared" si="167"/>
        <v>E08000024_Number of children who are persistently absent during the year_Number</v>
      </c>
      <c r="B2962" s="31" t="s">
        <v>428</v>
      </c>
      <c r="C2962" s="31" t="s">
        <v>429</v>
      </c>
      <c r="D2962" s="31" t="s">
        <v>1854</v>
      </c>
      <c r="E2962" s="31" t="s">
        <v>475</v>
      </c>
      <c r="F2962" s="31" t="s">
        <v>86</v>
      </c>
      <c r="G2962" s="26" t="s">
        <v>91</v>
      </c>
      <c r="H2962" s="31" t="s">
        <v>743</v>
      </c>
      <c r="I2962" s="31">
        <v>4943</v>
      </c>
      <c r="J2962" s="31">
        <f>INDEX('LA lookup'!H:H,MATCH('Known to services raw data'!B2962,'LA lookup'!G:G,0))</f>
        <v>54563</v>
      </c>
      <c r="K2962" s="31">
        <v>13.929829509999999</v>
      </c>
      <c r="L2962" s="31" t="str">
        <f t="shared" si="165"/>
        <v>90.6 per 1000 0-17 yr olds</v>
      </c>
      <c r="M2962" s="31">
        <f t="shared" si="166"/>
        <v>90.592526070780565</v>
      </c>
      <c r="N2962" s="31">
        <f t="shared" si="168"/>
        <v>0</v>
      </c>
    </row>
    <row r="2963" spans="1:14" x14ac:dyDescent="0.45">
      <c r="A2963" s="31" t="str">
        <f t="shared" si="167"/>
        <v>E08000025_Number of children who are persistently absent during the year_Number</v>
      </c>
      <c r="B2963" s="31" t="s">
        <v>245</v>
      </c>
      <c r="C2963" s="31" t="s">
        <v>246</v>
      </c>
      <c r="D2963" s="31" t="s">
        <v>1854</v>
      </c>
      <c r="E2963" s="31" t="s">
        <v>475</v>
      </c>
      <c r="F2963" s="31" t="s">
        <v>86</v>
      </c>
      <c r="G2963" s="26" t="s">
        <v>91</v>
      </c>
      <c r="H2963" s="31" t="s">
        <v>743</v>
      </c>
      <c r="I2963" s="31">
        <v>22006</v>
      </c>
      <c r="J2963" s="31">
        <f>INDEX('LA lookup'!H:H,MATCH('Known to services raw data'!B2963,'LA lookup'!G:G,0))</f>
        <v>288388</v>
      </c>
      <c r="K2963" s="31">
        <v>12.310360259999999</v>
      </c>
      <c r="L2963" s="31" t="str">
        <f t="shared" si="165"/>
        <v>76.3 per 1000 0-17 yr olds</v>
      </c>
      <c r="M2963" s="31">
        <f t="shared" si="166"/>
        <v>76.306919844098914</v>
      </c>
      <c r="N2963" s="31">
        <f t="shared" si="168"/>
        <v>0</v>
      </c>
    </row>
    <row r="2964" spans="1:14" x14ac:dyDescent="0.45">
      <c r="A2964" s="31" t="str">
        <f t="shared" si="167"/>
        <v>E08000026_Number of children who are persistently absent during the year_Number</v>
      </c>
      <c r="B2964" s="31" t="s">
        <v>283</v>
      </c>
      <c r="C2964" s="31" t="s">
        <v>284</v>
      </c>
      <c r="D2964" s="31" t="s">
        <v>1854</v>
      </c>
      <c r="E2964" s="31" t="s">
        <v>475</v>
      </c>
      <c r="F2964" s="31" t="s">
        <v>86</v>
      </c>
      <c r="G2964" s="26" t="s">
        <v>91</v>
      </c>
      <c r="H2964" s="31" t="s">
        <v>743</v>
      </c>
      <c r="I2964" s="31">
        <v>5586</v>
      </c>
      <c r="J2964" s="31">
        <f>INDEX('LA lookup'!H:H,MATCH('Known to services raw data'!B2964,'LA lookup'!G:G,0))</f>
        <v>78994</v>
      </c>
      <c r="K2964" s="31">
        <v>11.53512576</v>
      </c>
      <c r="L2964" s="31" t="str">
        <f t="shared" si="165"/>
        <v>70.7 per 1000 0-17 yr olds</v>
      </c>
      <c r="M2964" s="31">
        <f t="shared" si="166"/>
        <v>70.71423146061727</v>
      </c>
      <c r="N2964" s="31">
        <f t="shared" si="168"/>
        <v>0</v>
      </c>
    </row>
    <row r="2965" spans="1:14" x14ac:dyDescent="0.45">
      <c r="A2965" s="31" t="str">
        <f t="shared" si="167"/>
        <v>E08000027_Number of children who are persistently absent during the year_Number</v>
      </c>
      <c r="B2965" s="31" t="s">
        <v>297</v>
      </c>
      <c r="C2965" s="31" t="s">
        <v>298</v>
      </c>
      <c r="D2965" s="31" t="s">
        <v>1854</v>
      </c>
      <c r="E2965" s="31" t="s">
        <v>475</v>
      </c>
      <c r="F2965" s="31" t="s">
        <v>86</v>
      </c>
      <c r="G2965" s="26" t="s">
        <v>91</v>
      </c>
      <c r="H2965" s="31" t="s">
        <v>743</v>
      </c>
      <c r="I2965" s="31">
        <v>5188</v>
      </c>
      <c r="J2965" s="31">
        <f>INDEX('LA lookup'!H:H,MATCH('Known to services raw data'!B2965,'LA lookup'!G:G,0))</f>
        <v>69265</v>
      </c>
      <c r="K2965" s="31">
        <v>12.38511304</v>
      </c>
      <c r="L2965" s="31" t="str">
        <f t="shared" si="165"/>
        <v>74.9 per 1000 0-17 yr olds</v>
      </c>
      <c r="M2965" s="31">
        <f t="shared" si="166"/>
        <v>74.900743521258931</v>
      </c>
      <c r="N2965" s="31">
        <f t="shared" si="168"/>
        <v>0</v>
      </c>
    </row>
    <row r="2966" spans="1:14" x14ac:dyDescent="0.45">
      <c r="A2966" s="31" t="str">
        <f t="shared" si="167"/>
        <v>E08000028_Number of children who are persistently absent during the year_Number</v>
      </c>
      <c r="B2966" s="31" t="s">
        <v>397</v>
      </c>
      <c r="C2966" s="31" t="s">
        <v>398</v>
      </c>
      <c r="D2966" s="31" t="s">
        <v>1854</v>
      </c>
      <c r="E2966" s="31" t="s">
        <v>475</v>
      </c>
      <c r="F2966" s="31" t="s">
        <v>86</v>
      </c>
      <c r="G2966" s="26" t="s">
        <v>91</v>
      </c>
      <c r="H2966" s="31" t="s">
        <v>743</v>
      </c>
      <c r="I2966" s="31">
        <v>5277</v>
      </c>
      <c r="J2966" s="31">
        <f>INDEX('LA lookup'!H:H,MATCH('Known to services raw data'!B2966,'LA lookup'!G:G,0))</f>
        <v>81920</v>
      </c>
      <c r="K2966" s="31">
        <v>10.291765809999999</v>
      </c>
      <c r="L2966" s="31" t="str">
        <f t="shared" si="165"/>
        <v>64.4 per 1000 0-17 yr olds</v>
      </c>
      <c r="M2966" s="31">
        <f t="shared" si="166"/>
        <v>64.41650390625</v>
      </c>
      <c r="N2966" s="31">
        <f t="shared" si="168"/>
        <v>0</v>
      </c>
    </row>
    <row r="2967" spans="1:14" x14ac:dyDescent="0.45">
      <c r="A2967" s="31" t="str">
        <f t="shared" si="167"/>
        <v>E08000029_Number of children who are persistently absent during the year_Number</v>
      </c>
      <c r="B2967" s="31" t="s">
        <v>516</v>
      </c>
      <c r="C2967" s="31" t="s">
        <v>517</v>
      </c>
      <c r="D2967" s="31" t="s">
        <v>1854</v>
      </c>
      <c r="E2967" s="31" t="s">
        <v>475</v>
      </c>
      <c r="F2967" s="31" t="s">
        <v>86</v>
      </c>
      <c r="G2967" s="26" t="s">
        <v>91</v>
      </c>
      <c r="H2967" s="31" t="s">
        <v>743</v>
      </c>
      <c r="I2967" s="31">
        <v>3422</v>
      </c>
      <c r="J2967" s="31">
        <f>INDEX('LA lookup'!H:H,MATCH('Known to services raw data'!B2967,'LA lookup'!G:G,0))</f>
        <v>46946</v>
      </c>
      <c r="K2967" s="31">
        <v>10.254105239999999</v>
      </c>
      <c r="L2967" s="31" t="str">
        <f t="shared" si="165"/>
        <v>72.9 per 1000 0-17 yr olds</v>
      </c>
      <c r="M2967" s="31">
        <f t="shared" si="166"/>
        <v>72.892259191411412</v>
      </c>
      <c r="N2967" s="31">
        <f t="shared" si="168"/>
        <v>0</v>
      </c>
    </row>
    <row r="2968" spans="1:14" x14ac:dyDescent="0.45">
      <c r="A2968" s="31" t="str">
        <f t="shared" si="167"/>
        <v>E08000030_Number of children who are persistently absent during the year_Number</v>
      </c>
      <c r="B2968" s="31" t="s">
        <v>446</v>
      </c>
      <c r="C2968" s="31" t="s">
        <v>447</v>
      </c>
      <c r="D2968" s="31" t="s">
        <v>1854</v>
      </c>
      <c r="E2968" s="31" t="s">
        <v>475</v>
      </c>
      <c r="F2968" s="31" t="s">
        <v>86</v>
      </c>
      <c r="G2968" s="26" t="s">
        <v>91</v>
      </c>
      <c r="H2968" s="31" t="s">
        <v>743</v>
      </c>
      <c r="I2968" s="31">
        <v>4937</v>
      </c>
      <c r="J2968" s="31">
        <f>INDEX('LA lookup'!H:H,MATCH('Known to services raw data'!B2968,'LA lookup'!G:G,0))</f>
        <v>68157</v>
      </c>
      <c r="K2968" s="31">
        <v>11.68797348</v>
      </c>
      <c r="L2968" s="31" t="str">
        <f t="shared" si="165"/>
        <v>72.4 per 1000 0-17 yr olds</v>
      </c>
      <c r="M2968" s="31">
        <f t="shared" si="166"/>
        <v>72.435699928107169</v>
      </c>
      <c r="N2968" s="31">
        <f t="shared" si="168"/>
        <v>0</v>
      </c>
    </row>
    <row r="2969" spans="1:14" x14ac:dyDescent="0.45">
      <c r="A2969" s="31" t="str">
        <f t="shared" si="167"/>
        <v>E08000031_Number of children who are persistently absent during the year_Number</v>
      </c>
      <c r="B2969" s="31" t="s">
        <v>468</v>
      </c>
      <c r="C2969" s="31" t="s">
        <v>469</v>
      </c>
      <c r="D2969" s="31" t="s">
        <v>1854</v>
      </c>
      <c r="E2969" s="31" t="s">
        <v>475</v>
      </c>
      <c r="F2969" s="31" t="s">
        <v>86</v>
      </c>
      <c r="G2969" s="26" t="s">
        <v>91</v>
      </c>
      <c r="H2969" s="31" t="s">
        <v>743</v>
      </c>
      <c r="I2969" s="31">
        <v>3931</v>
      </c>
      <c r="J2969" s="31">
        <f>INDEX('LA lookup'!H:H,MATCH('Known to services raw data'!B2969,'LA lookup'!G:G,0))</f>
        <v>61244</v>
      </c>
      <c r="K2969" s="31">
        <v>10.28572924</v>
      </c>
      <c r="L2969" s="31" t="str">
        <f t="shared" si="165"/>
        <v>64.2 per 1000 0-17 yr olds</v>
      </c>
      <c r="M2969" s="31">
        <f t="shared" si="166"/>
        <v>64.185879433087322</v>
      </c>
      <c r="N2969" s="31">
        <f t="shared" si="168"/>
        <v>0</v>
      </c>
    </row>
    <row r="2970" spans="1:14" x14ac:dyDescent="0.45">
      <c r="A2970" s="31" t="str">
        <f t="shared" si="167"/>
        <v>E08000032_Number of children who are persistently absent during the year_Number</v>
      </c>
      <c r="B2970" s="31" t="s">
        <v>259</v>
      </c>
      <c r="C2970" s="31" t="s">
        <v>260</v>
      </c>
      <c r="D2970" s="31" t="s">
        <v>1854</v>
      </c>
      <c r="E2970" s="31" t="s">
        <v>475</v>
      </c>
      <c r="F2970" s="31" t="s">
        <v>86</v>
      </c>
      <c r="G2970" s="26" t="s">
        <v>91</v>
      </c>
      <c r="H2970" s="31" t="s">
        <v>743</v>
      </c>
      <c r="I2970" s="31">
        <v>11819</v>
      </c>
      <c r="J2970" s="31">
        <f>INDEX('LA lookup'!H:H,MATCH('Known to services raw data'!B2970,'LA lookup'!G:G,0))</f>
        <v>142005</v>
      </c>
      <c r="K2970" s="31">
        <v>14.11257582</v>
      </c>
      <c r="L2970" s="31" t="str">
        <f t="shared" si="165"/>
        <v>83.2 per 1000 0-17 yr olds</v>
      </c>
      <c r="M2970" s="31">
        <f t="shared" si="166"/>
        <v>83.22946375127637</v>
      </c>
      <c r="N2970" s="31">
        <f t="shared" si="168"/>
        <v>0</v>
      </c>
    </row>
    <row r="2971" spans="1:14" x14ac:dyDescent="0.45">
      <c r="A2971" s="31" t="str">
        <f t="shared" si="167"/>
        <v>E08000033_Number of children who are persistently absent during the year_Number</v>
      </c>
      <c r="B2971" s="31" t="s">
        <v>273</v>
      </c>
      <c r="C2971" s="31" t="s">
        <v>274</v>
      </c>
      <c r="D2971" s="31" t="s">
        <v>1854</v>
      </c>
      <c r="E2971" s="31" t="s">
        <v>475</v>
      </c>
      <c r="F2971" s="31" t="s">
        <v>86</v>
      </c>
      <c r="G2971" s="26" t="s">
        <v>91</v>
      </c>
      <c r="H2971" s="31" t="s">
        <v>743</v>
      </c>
      <c r="I2971" s="31">
        <v>3222</v>
      </c>
      <c r="J2971" s="31">
        <f>INDEX('LA lookup'!H:H,MATCH('Known to services raw data'!B2971,'LA lookup'!G:G,0))</f>
        <v>46021</v>
      </c>
      <c r="K2971" s="31">
        <v>10.15955099</v>
      </c>
      <c r="L2971" s="31" t="str">
        <f t="shared" si="165"/>
        <v>70 per 1000 0-17 yr olds</v>
      </c>
      <c r="M2971" s="31">
        <f t="shared" si="166"/>
        <v>70.011516481606222</v>
      </c>
      <c r="N2971" s="31">
        <f t="shared" si="168"/>
        <v>0</v>
      </c>
    </row>
    <row r="2972" spans="1:14" x14ac:dyDescent="0.45">
      <c r="A2972" s="31" t="str">
        <f t="shared" si="167"/>
        <v>E08000034_Number of children who are persistently absent during the year_Number</v>
      </c>
      <c r="B2972" s="31" t="s">
        <v>331</v>
      </c>
      <c r="C2972" s="31" t="s">
        <v>332</v>
      </c>
      <c r="D2972" s="31" t="s">
        <v>1854</v>
      </c>
      <c r="E2972" s="31" t="s">
        <v>475</v>
      </c>
      <c r="F2972" s="31" t="s">
        <v>86</v>
      </c>
      <c r="G2972" s="26" t="s">
        <v>91</v>
      </c>
      <c r="H2972" s="31" t="s">
        <v>743</v>
      </c>
      <c r="I2972" s="31">
        <v>6687</v>
      </c>
      <c r="J2972" s="31">
        <f>INDEX('LA lookup'!H:H,MATCH('Known to services raw data'!B2972,'LA lookup'!G:G,0))</f>
        <v>100174</v>
      </c>
      <c r="K2972" s="31">
        <v>11.146672000000001</v>
      </c>
      <c r="L2972" s="31" t="str">
        <f t="shared" si="165"/>
        <v>66.8 per 1000 0-17 yr olds</v>
      </c>
      <c r="M2972" s="31">
        <f t="shared" si="166"/>
        <v>66.753848303951116</v>
      </c>
      <c r="N2972" s="31">
        <f t="shared" si="168"/>
        <v>0</v>
      </c>
    </row>
    <row r="2973" spans="1:14" x14ac:dyDescent="0.45">
      <c r="A2973" s="31" t="str">
        <f t="shared" si="167"/>
        <v>E08000035_Number of children who are persistently absent during the year_Number</v>
      </c>
      <c r="B2973" s="31" t="s">
        <v>339</v>
      </c>
      <c r="C2973" s="31" t="s">
        <v>340</v>
      </c>
      <c r="D2973" s="31" t="s">
        <v>1854</v>
      </c>
      <c r="E2973" s="31" t="s">
        <v>475</v>
      </c>
      <c r="F2973" s="31" t="s">
        <v>86</v>
      </c>
      <c r="G2973" s="26" t="s">
        <v>91</v>
      </c>
      <c r="H2973" s="31" t="s">
        <v>743</v>
      </c>
      <c r="I2973" s="31">
        <v>12139</v>
      </c>
      <c r="J2973" s="31">
        <f>INDEX('LA lookup'!H:H,MATCH('Known to services raw data'!B2973,'LA lookup'!G:G,0))</f>
        <v>168176</v>
      </c>
      <c r="K2973" s="31">
        <v>11.49232677</v>
      </c>
      <c r="L2973" s="31" t="str">
        <f t="shared" si="165"/>
        <v>72.2 per 1000 0-17 yr olds</v>
      </c>
      <c r="M2973" s="31">
        <f t="shared" si="166"/>
        <v>72.180334887260955</v>
      </c>
      <c r="N2973" s="31">
        <f t="shared" si="168"/>
        <v>0</v>
      </c>
    </row>
    <row r="2974" spans="1:14" x14ac:dyDescent="0.45">
      <c r="A2974" s="31" t="str">
        <f t="shared" si="167"/>
        <v>E08000036_Number of children who are persistently absent during the year_Number</v>
      </c>
      <c r="B2974" s="31" t="s">
        <v>444</v>
      </c>
      <c r="C2974" s="31" t="s">
        <v>445</v>
      </c>
      <c r="D2974" s="31" t="s">
        <v>1854</v>
      </c>
      <c r="E2974" s="31" t="s">
        <v>475</v>
      </c>
      <c r="F2974" s="31" t="s">
        <v>86</v>
      </c>
      <c r="G2974" s="26" t="s">
        <v>91</v>
      </c>
      <c r="H2974" s="31" t="s">
        <v>743</v>
      </c>
      <c r="I2974" s="31">
        <v>5945</v>
      </c>
      <c r="J2974" s="31">
        <f>INDEX('LA lookup'!H:H,MATCH('Known to services raw data'!B2974,'LA lookup'!G:G,0))</f>
        <v>72893</v>
      </c>
      <c r="K2974" s="31">
        <v>13.1100183</v>
      </c>
      <c r="L2974" s="31" t="str">
        <f t="shared" si="165"/>
        <v>81.6 per 1000 0-17 yr olds</v>
      </c>
      <c r="M2974" s="31">
        <f t="shared" si="166"/>
        <v>81.557899935521931</v>
      </c>
      <c r="N2974" s="31">
        <f t="shared" si="168"/>
        <v>0</v>
      </c>
    </row>
    <row r="2975" spans="1:14" x14ac:dyDescent="0.45">
      <c r="A2975" s="31" t="str">
        <f t="shared" si="167"/>
        <v>E08000020_Number of children who are persistently absent during the year_Number</v>
      </c>
      <c r="B2975" s="31" t="s">
        <v>305</v>
      </c>
      <c r="C2975" s="31" t="s">
        <v>306</v>
      </c>
      <c r="D2975" s="31" t="s">
        <v>1854</v>
      </c>
      <c r="E2975" s="31" t="s">
        <v>475</v>
      </c>
      <c r="F2975" s="31" t="s">
        <v>86</v>
      </c>
      <c r="G2975" s="26" t="s">
        <v>91</v>
      </c>
      <c r="H2975" s="31" t="s">
        <v>743</v>
      </c>
      <c r="I2975" s="31">
        <v>3019</v>
      </c>
      <c r="J2975" s="31">
        <f>INDEX('LA lookup'!H:H,MATCH('Known to services raw data'!B2975,'LA lookup'!G:G,0))</f>
        <v>39605</v>
      </c>
      <c r="K2975" s="31">
        <v>12.05959895</v>
      </c>
      <c r="L2975" s="31" t="str">
        <f t="shared" si="165"/>
        <v>76.2 per 1000 0-17 yr olds</v>
      </c>
      <c r="M2975" s="31">
        <f t="shared" si="166"/>
        <v>76.227749021588181</v>
      </c>
      <c r="N2975" s="31">
        <f t="shared" si="168"/>
        <v>0</v>
      </c>
    </row>
    <row r="2976" spans="1:14" x14ac:dyDescent="0.45">
      <c r="A2976" s="31" t="str">
        <f t="shared" si="167"/>
        <v>E09000001_Number of children who are persistently absent during the year_Number</v>
      </c>
      <c r="B2976" s="31" t="s">
        <v>582</v>
      </c>
      <c r="C2976" s="31" t="s">
        <v>583</v>
      </c>
      <c r="D2976" s="31" t="s">
        <v>1854</v>
      </c>
      <c r="E2976" s="31" t="s">
        <v>475</v>
      </c>
      <c r="F2976" s="31" t="s">
        <v>86</v>
      </c>
      <c r="G2976" s="26" t="s">
        <v>91</v>
      </c>
      <c r="H2976" s="31" t="s">
        <v>743</v>
      </c>
      <c r="I2976" s="31">
        <v>7</v>
      </c>
      <c r="J2976" s="31">
        <f>INDEX('LA lookup'!H:H,MATCH('Known to services raw data'!B2976,'LA lookup'!G:G,0))</f>
        <v>1453</v>
      </c>
      <c r="K2976" s="31">
        <v>3.381642512</v>
      </c>
      <c r="L2976" s="31" t="str">
        <f t="shared" si="165"/>
        <v>4.8 per 1000 0-17 yr olds</v>
      </c>
      <c r="M2976" s="31">
        <f t="shared" si="166"/>
        <v>4.8176187198898832</v>
      </c>
      <c r="N2976" s="31">
        <f t="shared" si="168"/>
        <v>1</v>
      </c>
    </row>
    <row r="2977" spans="1:14" x14ac:dyDescent="0.45">
      <c r="A2977" s="31" t="str">
        <f t="shared" si="167"/>
        <v>E09000002_Number of children who are persistently absent during the year_Number</v>
      </c>
      <c r="B2977" s="31" t="s">
        <v>227</v>
      </c>
      <c r="C2977" s="31" t="s">
        <v>228</v>
      </c>
      <c r="D2977" s="31" t="s">
        <v>1854</v>
      </c>
      <c r="E2977" s="31" t="s">
        <v>475</v>
      </c>
      <c r="F2977" s="31" t="s">
        <v>86</v>
      </c>
      <c r="G2977" s="26" t="s">
        <v>91</v>
      </c>
      <c r="H2977" s="31" t="s">
        <v>743</v>
      </c>
      <c r="I2977" s="31">
        <v>4251</v>
      </c>
      <c r="J2977" s="31">
        <f>INDEX('LA lookup'!H:H,MATCH('Known to services raw data'!B2977,'LA lookup'!G:G,0))</f>
        <v>63401</v>
      </c>
      <c r="K2977" s="31">
        <v>11.228209189999999</v>
      </c>
      <c r="L2977" s="31" t="str">
        <f t="shared" si="165"/>
        <v>67 per 1000 0-17 yr olds</v>
      </c>
      <c r="M2977" s="31">
        <f t="shared" si="166"/>
        <v>67.049415624359227</v>
      </c>
      <c r="N2977" s="31">
        <f t="shared" si="168"/>
        <v>0</v>
      </c>
    </row>
    <row r="2978" spans="1:14" x14ac:dyDescent="0.45">
      <c r="A2978" s="31" t="str">
        <f t="shared" si="167"/>
        <v>E09000003_Number of children who are persistently absent during the year_Number</v>
      </c>
      <c r="B2978" s="31" t="s">
        <v>233</v>
      </c>
      <c r="C2978" s="31" t="s">
        <v>234</v>
      </c>
      <c r="D2978" s="31" t="s">
        <v>1854</v>
      </c>
      <c r="E2978" s="31" t="s">
        <v>475</v>
      </c>
      <c r="F2978" s="31" t="s">
        <v>86</v>
      </c>
      <c r="G2978" s="26" t="s">
        <v>91</v>
      </c>
      <c r="H2978" s="31" t="s">
        <v>743</v>
      </c>
      <c r="I2978" s="31">
        <v>4046</v>
      </c>
      <c r="J2978" s="31">
        <f>INDEX('LA lookup'!H:H,MATCH('Known to services raw data'!B2978,'LA lookup'!G:G,0))</f>
        <v>92701</v>
      </c>
      <c r="K2978" s="31">
        <v>8.185643765</v>
      </c>
      <c r="L2978" s="31" t="str">
        <f t="shared" si="165"/>
        <v>43.6 per 1000 0-17 yr olds</v>
      </c>
      <c r="M2978" s="31">
        <f t="shared" si="166"/>
        <v>43.645699614890887</v>
      </c>
      <c r="N2978" s="31">
        <f t="shared" si="168"/>
        <v>0</v>
      </c>
    </row>
    <row r="2979" spans="1:14" x14ac:dyDescent="0.45">
      <c r="A2979" s="31" t="str">
        <f t="shared" si="167"/>
        <v>E09000004_Number of children who are persistently absent during the year_Number</v>
      </c>
      <c r="B2979" s="31" t="s">
        <v>242</v>
      </c>
      <c r="C2979" s="31" t="s">
        <v>243</v>
      </c>
      <c r="D2979" s="31" t="s">
        <v>1854</v>
      </c>
      <c r="E2979" s="31" t="s">
        <v>475</v>
      </c>
      <c r="F2979" s="31" t="s">
        <v>86</v>
      </c>
      <c r="G2979" s="26" t="s">
        <v>91</v>
      </c>
      <c r="H2979" s="31" t="s">
        <v>743</v>
      </c>
      <c r="I2979" s="31">
        <v>3816</v>
      </c>
      <c r="J2979" s="31">
        <f>INDEX('LA lookup'!H:H,MATCH('Known to services raw data'!B2979,'LA lookup'!G:G,0))</f>
        <v>56853</v>
      </c>
      <c r="K2979" s="31">
        <v>10.186594059999999</v>
      </c>
      <c r="L2979" s="31" t="str">
        <f t="shared" si="165"/>
        <v>67.1 per 1000 0-17 yr olds</v>
      </c>
      <c r="M2979" s="31">
        <f t="shared" si="166"/>
        <v>67.120468576856112</v>
      </c>
      <c r="N2979" s="31">
        <f t="shared" si="168"/>
        <v>0</v>
      </c>
    </row>
    <row r="2980" spans="1:14" x14ac:dyDescent="0.45">
      <c r="A2980" s="31" t="str">
        <f t="shared" si="167"/>
        <v>E09000005_Number of children who are persistently absent during the year_Number</v>
      </c>
      <c r="B2980" s="31" t="s">
        <v>261</v>
      </c>
      <c r="C2980" s="31" t="s">
        <v>262</v>
      </c>
      <c r="D2980" s="31" t="s">
        <v>1854</v>
      </c>
      <c r="E2980" s="31" t="s">
        <v>475</v>
      </c>
      <c r="F2980" s="31" t="s">
        <v>86</v>
      </c>
      <c r="G2980" s="26" t="s">
        <v>91</v>
      </c>
      <c r="H2980" s="31" t="s">
        <v>743</v>
      </c>
      <c r="I2980" s="31">
        <v>3795</v>
      </c>
      <c r="J2980" s="31">
        <f>INDEX('LA lookup'!H:H,MATCH('Known to services raw data'!B2980,'LA lookup'!G:G,0))</f>
        <v>77893</v>
      </c>
      <c r="K2980" s="31">
        <v>9.3076300490000001</v>
      </c>
      <c r="L2980" s="31" t="str">
        <f t="shared" si="165"/>
        <v>48.7 per 1000 0-17 yr olds</v>
      </c>
      <c r="M2980" s="31">
        <f t="shared" si="166"/>
        <v>48.720680934101907</v>
      </c>
      <c r="N2980" s="31">
        <f t="shared" si="168"/>
        <v>0</v>
      </c>
    </row>
    <row r="2981" spans="1:14" x14ac:dyDescent="0.45">
      <c r="A2981" s="31" t="str">
        <f t="shared" si="167"/>
        <v>E09000006_Number of children who are persistently absent during the year_Number</v>
      </c>
      <c r="B2981" s="31" t="s">
        <v>267</v>
      </c>
      <c r="C2981" s="31" t="s">
        <v>268</v>
      </c>
      <c r="D2981" s="31" t="s">
        <v>1854</v>
      </c>
      <c r="E2981" s="31" t="s">
        <v>475</v>
      </c>
      <c r="F2981" s="31" t="s">
        <v>86</v>
      </c>
      <c r="G2981" s="26" t="s">
        <v>91</v>
      </c>
      <c r="H2981" s="31" t="s">
        <v>743</v>
      </c>
      <c r="I2981" s="31">
        <v>4034</v>
      </c>
      <c r="J2981" s="31">
        <f>INDEX('LA lookup'!H:H,MATCH('Known to services raw data'!B2981,'LA lookup'!G:G,0))</f>
        <v>75055</v>
      </c>
      <c r="K2981" s="31">
        <v>9.4741539259999996</v>
      </c>
      <c r="L2981" s="31" t="str">
        <f t="shared" ref="L2981:L3044" si="169">IF(LOWER(H2981)="percentage",CONCATENATE(I2981,"%"),IF(LOWER(H2981)="proportion",CONCATENATE(ROUND(I2981,1)," per 1000 households"),IF(J2981="NA",K2981,IF(OR(ISERROR(I2981),ISBLANK(I2981),NOT(ISNUMBER(I2981))),"N/A",CONCATENATE(ROUND(I2981/J2981*1000,1)," per 1000 0-17 yr olds")))))</f>
        <v>53.7 per 1000 0-17 yr olds</v>
      </c>
      <c r="M2981" s="31">
        <f t="shared" ref="M2981:M3044" si="170">IF(LOWER(H2981)="percentage",I2981,IF(LOWER(H2981)="proportion",I2981,IF(J2981="NA",K2981,IF(OR(ISERROR(I2981),ISBLANK(I2981),NOT(ISNUMBER(I2981))),"N/A",I2981/J2981*1000))))</f>
        <v>53.747252015188856</v>
      </c>
      <c r="N2981" s="31">
        <f t="shared" si="168"/>
        <v>0</v>
      </c>
    </row>
    <row r="2982" spans="1:14" x14ac:dyDescent="0.45">
      <c r="A2982" s="31" t="str">
        <f t="shared" si="167"/>
        <v>E09000007_Number of children who are persistently absent during the year_Number</v>
      </c>
      <c r="B2982" s="31" t="s">
        <v>277</v>
      </c>
      <c r="C2982" s="31" t="s">
        <v>278</v>
      </c>
      <c r="D2982" s="31" t="s">
        <v>1854</v>
      </c>
      <c r="E2982" s="31" t="s">
        <v>475</v>
      </c>
      <c r="F2982" s="31" t="s">
        <v>86</v>
      </c>
      <c r="G2982" s="26" t="s">
        <v>91</v>
      </c>
      <c r="H2982" s="31" t="s">
        <v>743</v>
      </c>
      <c r="I2982" s="31">
        <v>2181</v>
      </c>
      <c r="J2982" s="31">
        <f>INDEX('LA lookup'!H:H,MATCH('Known to services raw data'!B2982,'LA lookup'!G:G,0))</f>
        <v>50983</v>
      </c>
      <c r="K2982" s="31">
        <v>11.895931060000001</v>
      </c>
      <c r="L2982" s="31" t="str">
        <f t="shared" si="169"/>
        <v>42.8 per 1000 0-17 yr olds</v>
      </c>
      <c r="M2982" s="31">
        <f t="shared" si="170"/>
        <v>42.778965537532116</v>
      </c>
      <c r="N2982" s="31">
        <f t="shared" si="168"/>
        <v>0</v>
      </c>
    </row>
    <row r="2983" spans="1:14" x14ac:dyDescent="0.45">
      <c r="A2983" s="31" t="str">
        <f t="shared" si="167"/>
        <v>E09000008_Number of children who are persistently absent during the year_Number</v>
      </c>
      <c r="B2983" s="31" t="s">
        <v>486</v>
      </c>
      <c r="C2983" s="31" t="s">
        <v>487</v>
      </c>
      <c r="D2983" s="31" t="s">
        <v>1854</v>
      </c>
      <c r="E2983" s="31" t="s">
        <v>475</v>
      </c>
      <c r="F2983" s="31" t="s">
        <v>86</v>
      </c>
      <c r="G2983" s="26" t="s">
        <v>91</v>
      </c>
      <c r="H2983" s="31" t="s">
        <v>743</v>
      </c>
      <c r="I2983" s="31">
        <v>5320</v>
      </c>
      <c r="J2983" s="31">
        <f>INDEX('LA lookup'!H:H,MATCH('Known to services raw data'!B2983,'LA lookup'!G:G,0))</f>
        <v>94702</v>
      </c>
      <c r="K2983" s="31">
        <v>10.74986361</v>
      </c>
      <c r="L2983" s="31" t="str">
        <f t="shared" si="169"/>
        <v>56.2 per 1000 0-17 yr olds</v>
      </c>
      <c r="M2983" s="31">
        <f t="shared" si="170"/>
        <v>56.17621591941036</v>
      </c>
      <c r="N2983" s="31">
        <f t="shared" si="168"/>
        <v>0</v>
      </c>
    </row>
    <row r="2984" spans="1:14" x14ac:dyDescent="0.45">
      <c r="A2984" s="31" t="str">
        <f t="shared" si="167"/>
        <v>E09000009_Number of children who are persistently absent during the year_Number</v>
      </c>
      <c r="B2984" s="31" t="s">
        <v>509</v>
      </c>
      <c r="C2984" s="31" t="s">
        <v>510</v>
      </c>
      <c r="D2984" s="31" t="s">
        <v>1854</v>
      </c>
      <c r="E2984" s="31" t="s">
        <v>475</v>
      </c>
      <c r="F2984" s="31" t="s">
        <v>86</v>
      </c>
      <c r="G2984" s="26" t="s">
        <v>91</v>
      </c>
      <c r="H2984" s="31" t="s">
        <v>743</v>
      </c>
      <c r="I2984" s="31">
        <v>4423</v>
      </c>
      <c r="J2984" s="31">
        <f>INDEX('LA lookup'!H:H,MATCH('Known to services raw data'!B2984,'LA lookup'!G:G,0))</f>
        <v>81732</v>
      </c>
      <c r="K2984" s="31">
        <v>9.8639607490000003</v>
      </c>
      <c r="L2984" s="31" t="str">
        <f t="shared" si="169"/>
        <v>54.1 per 1000 0-17 yr olds</v>
      </c>
      <c r="M2984" s="31">
        <f t="shared" si="170"/>
        <v>54.115890960700824</v>
      </c>
      <c r="N2984" s="31">
        <f t="shared" si="168"/>
        <v>0</v>
      </c>
    </row>
    <row r="2985" spans="1:14" x14ac:dyDescent="0.45">
      <c r="A2985" s="31" t="str">
        <f t="shared" si="167"/>
        <v>E09000010_Number of children who are persistently absent during the year_Number</v>
      </c>
      <c r="B2985" s="31" t="s">
        <v>301</v>
      </c>
      <c r="C2985" s="31" t="s">
        <v>302</v>
      </c>
      <c r="D2985" s="31" t="s">
        <v>1854</v>
      </c>
      <c r="E2985" s="31" t="s">
        <v>475</v>
      </c>
      <c r="F2985" s="31" t="s">
        <v>86</v>
      </c>
      <c r="G2985" s="26" t="s">
        <v>91</v>
      </c>
      <c r="H2985" s="31" t="s">
        <v>743</v>
      </c>
      <c r="I2985" s="31">
        <v>6241</v>
      </c>
      <c r="J2985" s="31">
        <f>INDEX('LA lookup'!H:H,MATCH('Known to services raw data'!B2985,'LA lookup'!G:G,0))</f>
        <v>84497</v>
      </c>
      <c r="K2985" s="31">
        <v>12.51780091</v>
      </c>
      <c r="L2985" s="31" t="str">
        <f t="shared" si="169"/>
        <v>73.9 per 1000 0-17 yr olds</v>
      </c>
      <c r="M2985" s="31">
        <f t="shared" si="170"/>
        <v>73.860610435873468</v>
      </c>
      <c r="N2985" s="31">
        <f t="shared" si="168"/>
        <v>0</v>
      </c>
    </row>
    <row r="2986" spans="1:14" x14ac:dyDescent="0.45">
      <c r="A2986" s="31" t="str">
        <f t="shared" si="167"/>
        <v>E09000011_Number of children who are persistently absent during the year_Number</v>
      </c>
      <c r="B2986" s="31" t="s">
        <v>518</v>
      </c>
      <c r="C2986" s="31" t="s">
        <v>519</v>
      </c>
      <c r="D2986" s="31" t="s">
        <v>1854</v>
      </c>
      <c r="E2986" s="31" t="s">
        <v>475</v>
      </c>
      <c r="F2986" s="31" t="s">
        <v>86</v>
      </c>
      <c r="G2986" s="26" t="s">
        <v>91</v>
      </c>
      <c r="H2986" s="31" t="s">
        <v>743</v>
      </c>
      <c r="I2986" s="31">
        <v>3557</v>
      </c>
      <c r="J2986" s="31">
        <f>INDEX('LA lookup'!H:H,MATCH('Known to services raw data'!B2986,'LA lookup'!G:G,0))</f>
        <v>68917</v>
      </c>
      <c r="K2986" s="31">
        <v>9.7727834710000003</v>
      </c>
      <c r="L2986" s="31" t="str">
        <f t="shared" si="169"/>
        <v>51.6 per 1000 0-17 yr olds</v>
      </c>
      <c r="M2986" s="31">
        <f t="shared" si="170"/>
        <v>51.612809611561737</v>
      </c>
      <c r="N2986" s="31">
        <f t="shared" si="168"/>
        <v>0</v>
      </c>
    </row>
    <row r="2987" spans="1:14" x14ac:dyDescent="0.45">
      <c r="A2987" s="31" t="str">
        <f t="shared" si="167"/>
        <v>E09000012_Number of children who are persistently absent during the year_Number</v>
      </c>
      <c r="B2987" s="31" t="s">
        <v>498</v>
      </c>
      <c r="C2987" s="31" t="s">
        <v>499</v>
      </c>
      <c r="D2987" s="31" t="s">
        <v>1854</v>
      </c>
      <c r="E2987" s="31" t="s">
        <v>475</v>
      </c>
      <c r="F2987" s="31" t="s">
        <v>86</v>
      </c>
      <c r="G2987" s="26" t="s">
        <v>91</v>
      </c>
      <c r="H2987" s="31" t="s">
        <v>743</v>
      </c>
      <c r="I2987" s="31">
        <v>2754</v>
      </c>
      <c r="J2987" s="31">
        <f>INDEX('LA lookup'!H:H,MATCH('Known to services raw data'!B2987,'LA lookup'!G:G,0))</f>
        <v>63655</v>
      </c>
      <c r="K2987" s="31">
        <v>9.4681472820000003</v>
      </c>
      <c r="L2987" s="31" t="str">
        <f t="shared" si="169"/>
        <v>43.3 per 1000 0-17 yr olds</v>
      </c>
      <c r="M2987" s="31">
        <f t="shared" si="170"/>
        <v>43.264472547325425</v>
      </c>
      <c r="N2987" s="31">
        <f t="shared" si="168"/>
        <v>0</v>
      </c>
    </row>
    <row r="2988" spans="1:14" x14ac:dyDescent="0.45">
      <c r="A2988" s="31" t="str">
        <f t="shared" si="167"/>
        <v>E09000013_Number of children who are persistently absent during the year_Number</v>
      </c>
      <c r="B2988" s="31" t="s">
        <v>491</v>
      </c>
      <c r="C2988" s="31" t="s">
        <v>723</v>
      </c>
      <c r="D2988" s="31" t="s">
        <v>1854</v>
      </c>
      <c r="E2988" s="31" t="s">
        <v>475</v>
      </c>
      <c r="F2988" s="31" t="s">
        <v>86</v>
      </c>
      <c r="G2988" s="26" t="s">
        <v>91</v>
      </c>
      <c r="H2988" s="31" t="s">
        <v>743</v>
      </c>
      <c r="I2988" s="31">
        <v>1919</v>
      </c>
      <c r="J2988" s="31">
        <f>INDEX('LA lookup'!H:H,MATCH('Known to services raw data'!B2988,'LA lookup'!G:G,0))</f>
        <v>36898</v>
      </c>
      <c r="K2988" s="31">
        <v>11.42193917</v>
      </c>
      <c r="L2988" s="31" t="str">
        <f t="shared" si="169"/>
        <v>52 per 1000 0-17 yr olds</v>
      </c>
      <c r="M2988" s="31">
        <f t="shared" si="170"/>
        <v>52.008238928939235</v>
      </c>
      <c r="N2988" s="31">
        <f t="shared" si="168"/>
        <v>0</v>
      </c>
    </row>
    <row r="2989" spans="1:14" x14ac:dyDescent="0.45">
      <c r="A2989" s="31" t="str">
        <f t="shared" si="167"/>
        <v>E09000014_Number of children who are persistently absent during the year_Number</v>
      </c>
      <c r="B2989" s="31" t="s">
        <v>311</v>
      </c>
      <c r="C2989" s="31" t="s">
        <v>312</v>
      </c>
      <c r="D2989" s="31" t="s">
        <v>1854</v>
      </c>
      <c r="E2989" s="31" t="s">
        <v>475</v>
      </c>
      <c r="F2989" s="31" t="s">
        <v>86</v>
      </c>
      <c r="G2989" s="26" t="s">
        <v>91</v>
      </c>
      <c r="H2989" s="31" t="s">
        <v>743</v>
      </c>
      <c r="I2989" s="31">
        <v>3470</v>
      </c>
      <c r="J2989" s="31">
        <f>INDEX('LA lookup'!H:H,MATCH('Known to services raw data'!B2989,'LA lookup'!G:G,0))</f>
        <v>60398</v>
      </c>
      <c r="K2989" s="31">
        <v>10.5779783</v>
      </c>
      <c r="L2989" s="31" t="str">
        <f t="shared" si="169"/>
        <v>57.5 per 1000 0-17 yr olds</v>
      </c>
      <c r="M2989" s="31">
        <f t="shared" si="170"/>
        <v>57.452233517666144</v>
      </c>
      <c r="N2989" s="31">
        <f t="shared" si="168"/>
        <v>0</v>
      </c>
    </row>
    <row r="2990" spans="1:14" x14ac:dyDescent="0.45">
      <c r="A2990" s="31" t="str">
        <f t="shared" si="167"/>
        <v>E09000015_Number of children who are persistently absent during the year_Number</v>
      </c>
      <c r="B2990" s="31" t="s">
        <v>496</v>
      </c>
      <c r="C2990" s="31" t="s">
        <v>497</v>
      </c>
      <c r="D2990" s="31" t="s">
        <v>1854</v>
      </c>
      <c r="E2990" s="31" t="s">
        <v>475</v>
      </c>
      <c r="F2990" s="31" t="s">
        <v>86</v>
      </c>
      <c r="G2990" s="26" t="s">
        <v>91</v>
      </c>
      <c r="H2990" s="31" t="s">
        <v>743</v>
      </c>
      <c r="I2990" s="31">
        <v>2989</v>
      </c>
      <c r="J2990" s="31">
        <f>INDEX('LA lookup'!H:H,MATCH('Known to services raw data'!B2990,'LA lookup'!G:G,0))</f>
        <v>58373</v>
      </c>
      <c r="K2990" s="31">
        <v>8.9343894779999999</v>
      </c>
      <c r="L2990" s="31" t="str">
        <f t="shared" si="169"/>
        <v>51.2 per 1000 0-17 yr olds</v>
      </c>
      <c r="M2990" s="31">
        <f t="shared" si="170"/>
        <v>51.205180477275448</v>
      </c>
      <c r="N2990" s="31">
        <f t="shared" si="168"/>
        <v>0</v>
      </c>
    </row>
    <row r="2991" spans="1:14" x14ac:dyDescent="0.45">
      <c r="A2991" s="31" t="str">
        <f t="shared" si="167"/>
        <v>E09000016_Number of children who are persistently absent during the year_Number</v>
      </c>
      <c r="B2991" s="31" t="s">
        <v>315</v>
      </c>
      <c r="C2991" s="31" t="s">
        <v>316</v>
      </c>
      <c r="D2991" s="31" t="s">
        <v>1854</v>
      </c>
      <c r="E2991" s="31" t="s">
        <v>475</v>
      </c>
      <c r="F2991" s="31" t="s">
        <v>86</v>
      </c>
      <c r="G2991" s="26" t="s">
        <v>91</v>
      </c>
      <c r="H2991" s="31" t="s">
        <v>743</v>
      </c>
      <c r="I2991" s="31">
        <v>3741</v>
      </c>
      <c r="J2991" s="31">
        <f>INDEX('LA lookup'!H:H,MATCH('Known to services raw data'!B2991,'LA lookup'!G:G,0))</f>
        <v>57541</v>
      </c>
      <c r="K2991" s="31">
        <v>10.68307727</v>
      </c>
      <c r="L2991" s="31" t="str">
        <f t="shared" si="169"/>
        <v>65 per 1000 0-17 yr olds</v>
      </c>
      <c r="M2991" s="31">
        <f t="shared" si="170"/>
        <v>65.014511391877093</v>
      </c>
      <c r="N2991" s="31">
        <f t="shared" si="168"/>
        <v>0</v>
      </c>
    </row>
    <row r="2992" spans="1:14" x14ac:dyDescent="0.45">
      <c r="A2992" s="31" t="str">
        <f t="shared" si="167"/>
        <v>E09000017_Number of children who are persistently absent during the year_Number</v>
      </c>
      <c r="B2992" s="31" t="s">
        <v>321</v>
      </c>
      <c r="C2992" s="31" t="s">
        <v>322</v>
      </c>
      <c r="D2992" s="31" t="s">
        <v>1854</v>
      </c>
      <c r="E2992" s="31" t="s">
        <v>475</v>
      </c>
      <c r="F2992" s="31" t="s">
        <v>86</v>
      </c>
      <c r="G2992" s="26" t="s">
        <v>91</v>
      </c>
      <c r="H2992" s="31" t="s">
        <v>743</v>
      </c>
      <c r="I2992" s="31">
        <v>4804</v>
      </c>
      <c r="J2992" s="31">
        <f>INDEX('LA lookup'!H:H,MATCH('Known to services raw data'!B2992,'LA lookup'!G:G,0))</f>
        <v>73377</v>
      </c>
      <c r="K2992" s="31">
        <v>11.125005789999999</v>
      </c>
      <c r="L2992" s="31" t="str">
        <f t="shared" si="169"/>
        <v>65.5 per 1000 0-17 yr olds</v>
      </c>
      <c r="M2992" s="31">
        <f t="shared" si="170"/>
        <v>65.470106436621833</v>
      </c>
      <c r="N2992" s="31">
        <f t="shared" si="168"/>
        <v>0</v>
      </c>
    </row>
    <row r="2993" spans="1:14" x14ac:dyDescent="0.45">
      <c r="A2993" s="31" t="str">
        <f t="shared" si="167"/>
        <v>E09000018_Number of children who are persistently absent during the year_Number</v>
      </c>
      <c r="B2993" s="31" t="s">
        <v>323</v>
      </c>
      <c r="C2993" s="31" t="s">
        <v>324</v>
      </c>
      <c r="D2993" s="31" t="s">
        <v>1854</v>
      </c>
      <c r="E2993" s="31" t="s">
        <v>475</v>
      </c>
      <c r="F2993" s="31" t="s">
        <v>86</v>
      </c>
      <c r="G2993" s="26" t="s">
        <v>91</v>
      </c>
      <c r="H2993" s="31" t="s">
        <v>743</v>
      </c>
      <c r="I2993" s="31">
        <v>3252</v>
      </c>
      <c r="J2993" s="31">
        <f>INDEX('LA lookup'!H:H,MATCH('Known to services raw data'!B2993,'LA lookup'!G:G,0))</f>
        <v>64898</v>
      </c>
      <c r="K2993" s="31">
        <v>8.8617598169999994</v>
      </c>
      <c r="L2993" s="31" t="str">
        <f t="shared" si="169"/>
        <v>50.1 per 1000 0-17 yr olds</v>
      </c>
      <c r="M2993" s="31">
        <f t="shared" si="170"/>
        <v>50.109402446916704</v>
      </c>
      <c r="N2993" s="31">
        <f t="shared" si="168"/>
        <v>0</v>
      </c>
    </row>
    <row r="2994" spans="1:14" x14ac:dyDescent="0.45">
      <c r="A2994" s="31" t="str">
        <f t="shared" si="167"/>
        <v>E09000019_Number of children who are persistently absent during the year_Number</v>
      </c>
      <c r="B2994" s="31" t="s">
        <v>500</v>
      </c>
      <c r="C2994" s="31" t="s">
        <v>501</v>
      </c>
      <c r="D2994" s="31" t="s">
        <v>1854</v>
      </c>
      <c r="E2994" s="31" t="s">
        <v>475</v>
      </c>
      <c r="F2994" s="31" t="s">
        <v>86</v>
      </c>
      <c r="G2994" s="26" t="s">
        <v>91</v>
      </c>
      <c r="H2994" s="31" t="s">
        <v>743</v>
      </c>
      <c r="I2994" s="31">
        <v>2394</v>
      </c>
      <c r="J2994" s="31">
        <f>INDEX('LA lookup'!H:H,MATCH('Known to services raw data'!B2994,'LA lookup'!G:G,0))</f>
        <v>42098</v>
      </c>
      <c r="K2994" s="31">
        <v>11.77049019</v>
      </c>
      <c r="L2994" s="31" t="str">
        <f t="shared" si="169"/>
        <v>56.9 per 1000 0-17 yr olds</v>
      </c>
      <c r="M2994" s="31">
        <f t="shared" si="170"/>
        <v>56.867309610907881</v>
      </c>
      <c r="N2994" s="31">
        <f t="shared" si="168"/>
        <v>0</v>
      </c>
    </row>
    <row r="2995" spans="1:14" x14ac:dyDescent="0.45">
      <c r="A2995" s="31" t="str">
        <f t="shared" si="167"/>
        <v>E09000020_Number of children who are persistently absent during the year_Number</v>
      </c>
      <c r="B2995" s="31" t="s">
        <v>479</v>
      </c>
      <c r="C2995" s="31" t="s">
        <v>674</v>
      </c>
      <c r="D2995" s="31" t="s">
        <v>1854</v>
      </c>
      <c r="E2995" s="31" t="s">
        <v>475</v>
      </c>
      <c r="F2995" s="31" t="s">
        <v>86</v>
      </c>
      <c r="G2995" s="26" t="s">
        <v>91</v>
      </c>
      <c r="H2995" s="31" t="s">
        <v>743</v>
      </c>
      <c r="I2995" s="31">
        <v>1226</v>
      </c>
      <c r="J2995" s="31">
        <f>INDEX('LA lookup'!H:H,MATCH('Known to services raw data'!B2995,'LA lookup'!G:G,0))</f>
        <v>28678</v>
      </c>
      <c r="K2995" s="31">
        <v>11.0639834</v>
      </c>
      <c r="L2995" s="31" t="str">
        <f t="shared" si="169"/>
        <v>42.8 per 1000 0-17 yr olds</v>
      </c>
      <c r="M2995" s="31">
        <f t="shared" si="170"/>
        <v>42.750540483994705</v>
      </c>
      <c r="N2995" s="31">
        <f t="shared" si="168"/>
        <v>0</v>
      </c>
    </row>
    <row r="2996" spans="1:14" x14ac:dyDescent="0.45">
      <c r="A2996" s="31" t="str">
        <f t="shared" si="167"/>
        <v>E09000021_Number of children who are persistently absent during the year_Number</v>
      </c>
      <c r="B2996" s="31" t="s">
        <v>520</v>
      </c>
      <c r="C2996" s="31" t="s">
        <v>521</v>
      </c>
      <c r="D2996" s="31" t="s">
        <v>1854</v>
      </c>
      <c r="E2996" s="31" t="s">
        <v>475</v>
      </c>
      <c r="F2996" s="31" t="s">
        <v>86</v>
      </c>
      <c r="G2996" s="26" t="s">
        <v>91</v>
      </c>
      <c r="H2996" s="31" t="s">
        <v>743</v>
      </c>
      <c r="I2996" s="31">
        <v>1737</v>
      </c>
      <c r="J2996" s="31">
        <f>INDEX('LA lookup'!H:H,MATCH('Known to services raw data'!B2996,'LA lookup'!G:G,0))</f>
        <v>38977</v>
      </c>
      <c r="K2996" s="31">
        <v>8.1579936130000004</v>
      </c>
      <c r="L2996" s="31" t="str">
        <f t="shared" si="169"/>
        <v>44.6 per 1000 0-17 yr olds</v>
      </c>
      <c r="M2996" s="31">
        <f t="shared" si="170"/>
        <v>44.564743310157269</v>
      </c>
      <c r="N2996" s="31">
        <f t="shared" si="168"/>
        <v>0</v>
      </c>
    </row>
    <row r="2997" spans="1:14" x14ac:dyDescent="0.45">
      <c r="A2997" s="31" t="str">
        <f t="shared" si="167"/>
        <v>E09000022_Number of children who are persistently absent during the year_Number</v>
      </c>
      <c r="B2997" s="31" t="s">
        <v>335</v>
      </c>
      <c r="C2997" s="31" t="s">
        <v>336</v>
      </c>
      <c r="D2997" s="31" t="s">
        <v>1854</v>
      </c>
      <c r="E2997" s="31" t="s">
        <v>475</v>
      </c>
      <c r="F2997" s="31" t="s">
        <v>86</v>
      </c>
      <c r="G2997" s="26" t="s">
        <v>91</v>
      </c>
      <c r="H2997" s="31" t="s">
        <v>743</v>
      </c>
      <c r="I2997" s="31">
        <v>3386</v>
      </c>
      <c r="J2997" s="31">
        <f>INDEX('LA lookup'!H:H,MATCH('Known to services raw data'!B2997,'LA lookup'!G:G,0))</f>
        <v>62629</v>
      </c>
      <c r="K2997" s="31">
        <v>10.764926559999999</v>
      </c>
      <c r="L2997" s="31" t="str">
        <f t="shared" si="169"/>
        <v>54.1 per 1000 0-17 yr olds</v>
      </c>
      <c r="M2997" s="31">
        <f t="shared" si="170"/>
        <v>54.064411055581282</v>
      </c>
      <c r="N2997" s="31">
        <f t="shared" si="168"/>
        <v>0</v>
      </c>
    </row>
    <row r="2998" spans="1:14" x14ac:dyDescent="0.45">
      <c r="A2998" s="31" t="str">
        <f t="shared" si="167"/>
        <v>E09000023_Number of children who are persistently absent during the year_Number</v>
      </c>
      <c r="B2998" s="31" t="s">
        <v>343</v>
      </c>
      <c r="C2998" s="31" t="s">
        <v>344</v>
      </c>
      <c r="D2998" s="31" t="s">
        <v>1854</v>
      </c>
      <c r="E2998" s="31" t="s">
        <v>475</v>
      </c>
      <c r="F2998" s="31" t="s">
        <v>86</v>
      </c>
      <c r="G2998" s="26" t="s">
        <v>91</v>
      </c>
      <c r="H2998" s="31" t="s">
        <v>743</v>
      </c>
      <c r="I2998" s="31">
        <v>3341</v>
      </c>
      <c r="J2998" s="31">
        <f>INDEX('LA lookup'!H:H,MATCH('Known to services raw data'!B2998,'LA lookup'!G:G,0))</f>
        <v>68458</v>
      </c>
      <c r="K2998" s="31">
        <v>9.6096873469999995</v>
      </c>
      <c r="L2998" s="31" t="str">
        <f t="shared" si="169"/>
        <v>48.8 per 1000 0-17 yr olds</v>
      </c>
      <c r="M2998" s="31">
        <f t="shared" si="170"/>
        <v>48.803646031143181</v>
      </c>
      <c r="N2998" s="31">
        <f t="shared" si="168"/>
        <v>0</v>
      </c>
    </row>
    <row r="2999" spans="1:14" x14ac:dyDescent="0.45">
      <c r="A2999" s="31" t="str">
        <f t="shared" si="167"/>
        <v>E09000024_Number of children who are persistently absent during the year_Number</v>
      </c>
      <c r="B2999" s="31" t="s">
        <v>353</v>
      </c>
      <c r="C2999" s="31" t="s">
        <v>354</v>
      </c>
      <c r="D2999" s="31" t="s">
        <v>1854</v>
      </c>
      <c r="E2999" s="31" t="s">
        <v>475</v>
      </c>
      <c r="F2999" s="31" t="s">
        <v>86</v>
      </c>
      <c r="G2999" s="26" t="s">
        <v>91</v>
      </c>
      <c r="H2999" s="31" t="s">
        <v>743</v>
      </c>
      <c r="I2999" s="31">
        <v>2036</v>
      </c>
      <c r="J2999" s="31">
        <f>INDEX('LA lookup'!H:H,MATCH('Known to services raw data'!B2999,'LA lookup'!G:G,0))</f>
        <v>47266</v>
      </c>
      <c r="K2999" s="31">
        <v>8.6908268240000002</v>
      </c>
      <c r="L2999" s="31" t="str">
        <f t="shared" si="169"/>
        <v>43.1 per 1000 0-17 yr olds</v>
      </c>
      <c r="M2999" s="31">
        <f t="shared" si="170"/>
        <v>43.075360724410778</v>
      </c>
      <c r="N2999" s="31">
        <f t="shared" si="168"/>
        <v>0</v>
      </c>
    </row>
    <row r="3000" spans="1:14" x14ac:dyDescent="0.45">
      <c r="A3000" s="31" t="str">
        <f t="shared" si="167"/>
        <v>E09000025_Number of children who are persistently absent during the year_Number</v>
      </c>
      <c r="B3000" s="31" t="s">
        <v>359</v>
      </c>
      <c r="C3000" s="31" t="s">
        <v>360</v>
      </c>
      <c r="D3000" s="31" t="s">
        <v>1854</v>
      </c>
      <c r="E3000" s="31" t="s">
        <v>475</v>
      </c>
      <c r="F3000" s="31" t="s">
        <v>86</v>
      </c>
      <c r="G3000" s="26" t="s">
        <v>91</v>
      </c>
      <c r="H3000" s="31" t="s">
        <v>743</v>
      </c>
      <c r="I3000" s="31">
        <v>5761</v>
      </c>
      <c r="J3000" s="31">
        <f>INDEX('LA lookup'!H:H,MATCH('Known to services raw data'!B3000,'LA lookup'!G:G,0))</f>
        <v>86567</v>
      </c>
      <c r="K3000" s="31">
        <v>10.663384300000001</v>
      </c>
      <c r="L3000" s="31" t="str">
        <f t="shared" si="169"/>
        <v>66.5 per 1000 0-17 yr olds</v>
      </c>
      <c r="M3000" s="31">
        <f t="shared" si="170"/>
        <v>66.549608973396332</v>
      </c>
      <c r="N3000" s="31">
        <f t="shared" si="168"/>
        <v>0</v>
      </c>
    </row>
    <row r="3001" spans="1:14" x14ac:dyDescent="0.45">
      <c r="A3001" s="31" t="str">
        <f t="shared" si="167"/>
        <v>E09000026_Number of children who are persistently absent during the year_Number</v>
      </c>
      <c r="B3001" s="31" t="s">
        <v>385</v>
      </c>
      <c r="C3001" s="31" t="s">
        <v>386</v>
      </c>
      <c r="D3001" s="31" t="s">
        <v>1854</v>
      </c>
      <c r="E3001" s="31" t="s">
        <v>475</v>
      </c>
      <c r="F3001" s="31" t="s">
        <v>86</v>
      </c>
      <c r="G3001" s="26" t="s">
        <v>91</v>
      </c>
      <c r="H3001" s="31" t="s">
        <v>743</v>
      </c>
      <c r="I3001" s="31">
        <v>4684</v>
      </c>
      <c r="J3001" s="31">
        <f>INDEX('LA lookup'!H:H,MATCH('Known to services raw data'!B3001,'LA lookup'!G:G,0))</f>
        <v>76159</v>
      </c>
      <c r="K3001" s="31">
        <v>9.8812311459999993</v>
      </c>
      <c r="L3001" s="31" t="str">
        <f t="shared" si="169"/>
        <v>61.5 per 1000 0-17 yr olds</v>
      </c>
      <c r="M3001" s="31">
        <f t="shared" si="170"/>
        <v>61.502908389028214</v>
      </c>
      <c r="N3001" s="31">
        <f t="shared" si="168"/>
        <v>0</v>
      </c>
    </row>
    <row r="3002" spans="1:14" x14ac:dyDescent="0.45">
      <c r="A3002" s="31" t="str">
        <f t="shared" si="167"/>
        <v>E09000027_Number of children who are persistently absent during the year_Number</v>
      </c>
      <c r="B3002" s="31" t="s">
        <v>389</v>
      </c>
      <c r="C3002" s="31" t="s">
        <v>390</v>
      </c>
      <c r="D3002" s="31" t="s">
        <v>1854</v>
      </c>
      <c r="E3002" s="31" t="s">
        <v>475</v>
      </c>
      <c r="F3002" s="31" t="s">
        <v>86</v>
      </c>
      <c r="G3002" s="26" t="s">
        <v>91</v>
      </c>
      <c r="H3002" s="31" t="s">
        <v>743</v>
      </c>
      <c r="I3002" s="31">
        <v>1796</v>
      </c>
      <c r="J3002" s="31">
        <f>INDEX('LA lookup'!H:H,MATCH('Known to services raw data'!B3002,'LA lookup'!G:G,0))</f>
        <v>45525</v>
      </c>
      <c r="K3002" s="31">
        <v>7.4643614149999999</v>
      </c>
      <c r="L3002" s="31" t="str">
        <f t="shared" si="169"/>
        <v>39.5 per 1000 0-17 yr olds</v>
      </c>
      <c r="M3002" s="31">
        <f t="shared" si="170"/>
        <v>39.450851180669957</v>
      </c>
      <c r="N3002" s="31">
        <f t="shared" si="168"/>
        <v>0</v>
      </c>
    </row>
    <row r="3003" spans="1:14" x14ac:dyDescent="0.45">
      <c r="A3003" s="31" t="str">
        <f t="shared" si="167"/>
        <v>E09000028_Number of children who are persistently absent during the year_Number</v>
      </c>
      <c r="B3003" s="31" t="s">
        <v>414</v>
      </c>
      <c r="C3003" s="31" t="s">
        <v>415</v>
      </c>
      <c r="D3003" s="31" t="s">
        <v>1854</v>
      </c>
      <c r="E3003" s="31" t="s">
        <v>475</v>
      </c>
      <c r="F3003" s="31" t="s">
        <v>86</v>
      </c>
      <c r="G3003" s="26" t="s">
        <v>91</v>
      </c>
      <c r="H3003" s="31" t="s">
        <v>743</v>
      </c>
      <c r="I3003" s="31">
        <v>3492</v>
      </c>
      <c r="J3003" s="31">
        <f>INDEX('LA lookup'!H:H,MATCH('Known to services raw data'!B3003,'LA lookup'!G:G,0))</f>
        <v>65121</v>
      </c>
      <c r="K3003" s="31">
        <v>9.6052812539999994</v>
      </c>
      <c r="L3003" s="31" t="str">
        <f t="shared" si="169"/>
        <v>53.6 per 1000 0-17 yr olds</v>
      </c>
      <c r="M3003" s="31">
        <f t="shared" si="170"/>
        <v>53.623255171142951</v>
      </c>
      <c r="N3003" s="31">
        <f t="shared" si="168"/>
        <v>0</v>
      </c>
    </row>
    <row r="3004" spans="1:14" x14ac:dyDescent="0.45">
      <c r="A3004" s="31" t="str">
        <f t="shared" si="167"/>
        <v>E09000029_Number of children who are persistently absent during the year_Number</v>
      </c>
      <c r="B3004" s="31" t="s">
        <v>432</v>
      </c>
      <c r="C3004" s="31" t="s">
        <v>433</v>
      </c>
      <c r="D3004" s="31" t="s">
        <v>1854</v>
      </c>
      <c r="E3004" s="31" t="s">
        <v>475</v>
      </c>
      <c r="F3004" s="31" t="s">
        <v>86</v>
      </c>
      <c r="G3004" s="26" t="s">
        <v>91</v>
      </c>
      <c r="H3004" s="31" t="s">
        <v>743</v>
      </c>
      <c r="I3004" s="31">
        <v>2906</v>
      </c>
      <c r="J3004" s="31">
        <f>INDEX('LA lookup'!H:H,MATCH('Known to services raw data'!B3004,'LA lookup'!G:G,0))</f>
        <v>47941</v>
      </c>
      <c r="K3004" s="31">
        <v>9.1816745659999999</v>
      </c>
      <c r="L3004" s="31" t="str">
        <f t="shared" si="169"/>
        <v>60.6 per 1000 0-17 yr olds</v>
      </c>
      <c r="M3004" s="31">
        <f t="shared" si="170"/>
        <v>60.616174047266426</v>
      </c>
      <c r="N3004" s="31">
        <f t="shared" si="168"/>
        <v>0</v>
      </c>
    </row>
    <row r="3005" spans="1:14" x14ac:dyDescent="0.45">
      <c r="A3005" s="31" t="str">
        <f t="shared" si="167"/>
        <v>E09000030_Number of children who are persistently absent during the year_Number</v>
      </c>
      <c r="B3005" s="31" t="s">
        <v>440</v>
      </c>
      <c r="C3005" s="31" t="s">
        <v>441</v>
      </c>
      <c r="D3005" s="31" t="s">
        <v>1854</v>
      </c>
      <c r="E3005" s="31" t="s">
        <v>475</v>
      </c>
      <c r="F3005" s="31" t="s">
        <v>86</v>
      </c>
      <c r="G3005" s="26" t="s">
        <v>91</v>
      </c>
      <c r="H3005" s="31" t="s">
        <v>743</v>
      </c>
      <c r="I3005" s="31">
        <v>3510</v>
      </c>
      <c r="J3005" s="31">
        <f>INDEX('LA lookup'!H:H,MATCH('Known to services raw data'!B3005,'LA lookup'!G:G,0))</f>
        <v>70973</v>
      </c>
      <c r="K3005" s="31">
        <v>9.665959849</v>
      </c>
      <c r="L3005" s="31" t="str">
        <f t="shared" si="169"/>
        <v>49.5 per 1000 0-17 yr olds</v>
      </c>
      <c r="M3005" s="31">
        <f t="shared" si="170"/>
        <v>49.455426711566375</v>
      </c>
      <c r="N3005" s="31">
        <f t="shared" si="168"/>
        <v>0</v>
      </c>
    </row>
    <row r="3006" spans="1:14" x14ac:dyDescent="0.45">
      <c r="A3006" s="31" t="str">
        <f t="shared" si="167"/>
        <v>E09000031_Number of children who are persistently absent during the year_Number</v>
      </c>
      <c r="B3006" s="31" t="s">
        <v>448</v>
      </c>
      <c r="C3006" s="31" t="s">
        <v>449</v>
      </c>
      <c r="D3006" s="31" t="s">
        <v>1854</v>
      </c>
      <c r="E3006" s="31" t="s">
        <v>475</v>
      </c>
      <c r="F3006" s="31" t="s">
        <v>86</v>
      </c>
      <c r="G3006" s="26" t="s">
        <v>91</v>
      </c>
      <c r="H3006" s="31" t="s">
        <v>743</v>
      </c>
      <c r="I3006" s="31">
        <v>4064</v>
      </c>
      <c r="J3006" s="31">
        <f>INDEX('LA lookup'!H:H,MATCH('Known to services raw data'!B3006,'LA lookup'!G:G,0))</f>
        <v>67017</v>
      </c>
      <c r="K3006" s="31">
        <v>10.897487460000001</v>
      </c>
      <c r="L3006" s="31" t="str">
        <f t="shared" si="169"/>
        <v>60.6 per 1000 0-17 yr olds</v>
      </c>
      <c r="M3006" s="31">
        <f t="shared" si="170"/>
        <v>60.641329811838787</v>
      </c>
      <c r="N3006" s="31">
        <f t="shared" si="168"/>
        <v>0</v>
      </c>
    </row>
    <row r="3007" spans="1:14" x14ac:dyDescent="0.45">
      <c r="A3007" s="31" t="str">
        <f t="shared" si="167"/>
        <v>E09000032_Number of children who are persistently absent during the year_Number</v>
      </c>
      <c r="B3007" s="31" t="s">
        <v>450</v>
      </c>
      <c r="C3007" s="31" t="s">
        <v>451</v>
      </c>
      <c r="D3007" s="31" t="s">
        <v>1854</v>
      </c>
      <c r="E3007" s="31" t="s">
        <v>475</v>
      </c>
      <c r="F3007" s="31" t="s">
        <v>86</v>
      </c>
      <c r="G3007" s="26" t="s">
        <v>91</v>
      </c>
      <c r="H3007" s="31" t="s">
        <v>743</v>
      </c>
      <c r="I3007" s="31">
        <v>2641</v>
      </c>
      <c r="J3007" s="31">
        <f>INDEX('LA lookup'!H:H,MATCH('Known to services raw data'!B3007,'LA lookup'!G:G,0))</f>
        <v>63840</v>
      </c>
      <c r="K3007" s="31">
        <v>9.7493447520000007</v>
      </c>
      <c r="L3007" s="31" t="str">
        <f t="shared" si="169"/>
        <v>41.4 per 1000 0-17 yr olds</v>
      </c>
      <c r="M3007" s="31">
        <f t="shared" si="170"/>
        <v>41.36904761904762</v>
      </c>
      <c r="N3007" s="31">
        <f t="shared" si="168"/>
        <v>0</v>
      </c>
    </row>
    <row r="3008" spans="1:14" x14ac:dyDescent="0.45">
      <c r="A3008" s="31" t="str">
        <f t="shared" si="167"/>
        <v>E09000033_Number of children who are persistently absent during the year_Number</v>
      </c>
      <c r="B3008" s="31" t="s">
        <v>506</v>
      </c>
      <c r="C3008" s="31" t="s">
        <v>507</v>
      </c>
      <c r="D3008" s="31" t="s">
        <v>1854</v>
      </c>
      <c r="E3008" s="31" t="s">
        <v>475</v>
      </c>
      <c r="F3008" s="31" t="s">
        <v>86</v>
      </c>
      <c r="G3008" s="26" t="s">
        <v>91</v>
      </c>
      <c r="H3008" s="31" t="s">
        <v>743</v>
      </c>
      <c r="I3008" s="31">
        <v>1905</v>
      </c>
      <c r="J3008" s="31">
        <f>INDEX('LA lookup'!H:H,MATCH('Known to services raw data'!B3008,'LA lookup'!G:G,0))</f>
        <v>47445</v>
      </c>
      <c r="K3008" s="31">
        <v>10.517888689999999</v>
      </c>
      <c r="L3008" s="31" t="str">
        <f t="shared" si="169"/>
        <v>40.2 per 1000 0-17 yr olds</v>
      </c>
      <c r="M3008" s="31">
        <f t="shared" si="170"/>
        <v>40.151754663294341</v>
      </c>
      <c r="N3008" s="31">
        <f t="shared" si="168"/>
        <v>0</v>
      </c>
    </row>
    <row r="3009" spans="1:14" x14ac:dyDescent="0.45">
      <c r="A3009" s="31" t="str">
        <f t="shared" si="167"/>
        <v>E10000002_Number of children who are persistently absent during the year_Number</v>
      </c>
      <c r="B3009" s="31" t="s">
        <v>269</v>
      </c>
      <c r="C3009" s="31" t="s">
        <v>270</v>
      </c>
      <c r="D3009" s="31" t="s">
        <v>1854</v>
      </c>
      <c r="E3009" s="31" t="s">
        <v>475</v>
      </c>
      <c r="F3009" s="31" t="s">
        <v>86</v>
      </c>
      <c r="G3009" s="26" t="s">
        <v>91</v>
      </c>
      <c r="H3009" s="31" t="s">
        <v>743</v>
      </c>
      <c r="I3009" s="31">
        <v>7214</v>
      </c>
      <c r="J3009" s="31">
        <f>INDEX('LA lookup'!H:H,MATCH('Known to services raw data'!B3009,'LA lookup'!G:G,0))</f>
        <v>124321</v>
      </c>
      <c r="K3009" s="31">
        <v>10.13444221</v>
      </c>
      <c r="L3009" s="31" t="str">
        <f t="shared" si="169"/>
        <v>58 per 1000 0-17 yr olds</v>
      </c>
      <c r="M3009" s="31">
        <f t="shared" si="170"/>
        <v>58.027203770883439</v>
      </c>
      <c r="N3009" s="31">
        <f t="shared" si="168"/>
        <v>0</v>
      </c>
    </row>
    <row r="3010" spans="1:14" x14ac:dyDescent="0.45">
      <c r="A3010" s="31" t="str">
        <f t="shared" si="167"/>
        <v>E10000003_Number of children who are persistently absent during the year_Number</v>
      </c>
      <c r="B3010" s="31" t="s">
        <v>275</v>
      </c>
      <c r="C3010" s="31" t="s">
        <v>276</v>
      </c>
      <c r="D3010" s="31" t="s">
        <v>1854</v>
      </c>
      <c r="E3010" s="31" t="s">
        <v>475</v>
      </c>
      <c r="F3010" s="31" t="s">
        <v>86</v>
      </c>
      <c r="G3010" s="26" t="s">
        <v>91</v>
      </c>
      <c r="H3010" s="31" t="s">
        <v>743</v>
      </c>
      <c r="I3010" s="31">
        <v>6949</v>
      </c>
      <c r="J3010" s="31">
        <f>INDEX('LA lookup'!H:H,MATCH('Known to services raw data'!B3010,'LA lookup'!G:G,0))</f>
        <v>135719</v>
      </c>
      <c r="K3010" s="31">
        <v>9.0077127489999995</v>
      </c>
      <c r="L3010" s="31" t="str">
        <f t="shared" si="169"/>
        <v>51.2 per 1000 0-17 yr olds</v>
      </c>
      <c r="M3010" s="31">
        <f t="shared" si="170"/>
        <v>51.201379320507812</v>
      </c>
      <c r="N3010" s="31">
        <f t="shared" si="168"/>
        <v>0</v>
      </c>
    </row>
    <row r="3011" spans="1:14" x14ac:dyDescent="0.45">
      <c r="A3011" s="31" t="str">
        <f t="shared" si="167"/>
        <v>E10000006_Number of children who are persistently absent during the year_Number</v>
      </c>
      <c r="B3011" s="31" t="s">
        <v>285</v>
      </c>
      <c r="C3011" s="31" t="s">
        <v>286</v>
      </c>
      <c r="D3011" s="31" t="s">
        <v>1854</v>
      </c>
      <c r="E3011" s="31" t="s">
        <v>475</v>
      </c>
      <c r="F3011" s="31" t="s">
        <v>86</v>
      </c>
      <c r="G3011" s="26" t="s">
        <v>91</v>
      </c>
      <c r="H3011" s="31" t="s">
        <v>743</v>
      </c>
      <c r="I3011" s="31">
        <v>6176</v>
      </c>
      <c r="J3011" s="31">
        <f>INDEX('LA lookup'!H:H,MATCH('Known to services raw data'!B3011,'LA lookup'!G:G,0))</f>
        <v>92500</v>
      </c>
      <c r="K3011" s="31">
        <v>10.509478270000001</v>
      </c>
      <c r="L3011" s="31" t="str">
        <f t="shared" si="169"/>
        <v>66.8 per 1000 0-17 yr olds</v>
      </c>
      <c r="M3011" s="31">
        <f t="shared" si="170"/>
        <v>66.767567567567568</v>
      </c>
      <c r="N3011" s="31">
        <f t="shared" si="168"/>
        <v>0</v>
      </c>
    </row>
    <row r="3012" spans="1:14" x14ac:dyDescent="0.45">
      <c r="A3012" s="31" t="str">
        <f t="shared" si="167"/>
        <v>E10000007_Number of children who are persistently absent during the year_Number</v>
      </c>
      <c r="B3012" s="31" t="s">
        <v>291</v>
      </c>
      <c r="C3012" s="31" t="s">
        <v>292</v>
      </c>
      <c r="D3012" s="31" t="s">
        <v>1854</v>
      </c>
      <c r="E3012" s="31" t="s">
        <v>475</v>
      </c>
      <c r="F3012" s="31" t="s">
        <v>86</v>
      </c>
      <c r="G3012" s="26" t="s">
        <v>91</v>
      </c>
      <c r="H3012" s="31" t="s">
        <v>743</v>
      </c>
      <c r="I3012" s="31">
        <v>9260</v>
      </c>
      <c r="J3012" s="31">
        <f>INDEX('LA lookup'!H:H,MATCH('Known to services raw data'!B3012,'LA lookup'!G:G,0))</f>
        <v>153272</v>
      </c>
      <c r="K3012" s="31">
        <v>9.9611665110000001</v>
      </c>
      <c r="L3012" s="31" t="str">
        <f t="shared" si="169"/>
        <v>60.4 per 1000 0-17 yr olds</v>
      </c>
      <c r="M3012" s="31">
        <f t="shared" si="170"/>
        <v>60.415470536040502</v>
      </c>
      <c r="N3012" s="31">
        <f t="shared" si="168"/>
        <v>0</v>
      </c>
    </row>
    <row r="3013" spans="1:14" x14ac:dyDescent="0.45">
      <c r="A3013" s="31" t="str">
        <f t="shared" si="167"/>
        <v>E10000008_Number of children who are persistently absent during the year_Number</v>
      </c>
      <c r="B3013" s="31" t="s">
        <v>504</v>
      </c>
      <c r="C3013" s="31" t="s">
        <v>505</v>
      </c>
      <c r="D3013" s="31" t="s">
        <v>1854</v>
      </c>
      <c r="E3013" s="31" t="s">
        <v>475</v>
      </c>
      <c r="F3013" s="31" t="s">
        <v>86</v>
      </c>
      <c r="G3013" s="26" t="s">
        <v>91</v>
      </c>
      <c r="H3013" s="31" t="s">
        <v>743</v>
      </c>
      <c r="I3013" s="31">
        <v>9114</v>
      </c>
      <c r="J3013" s="31">
        <f>INDEX('LA lookup'!H:H,MATCH('Known to services raw data'!B3013,'LA lookup'!G:G,0))</f>
        <v>145878</v>
      </c>
      <c r="K3013" s="31">
        <v>10.407792710000001</v>
      </c>
      <c r="L3013" s="31" t="str">
        <f t="shared" si="169"/>
        <v>62.5 per 1000 0-17 yr olds</v>
      </c>
      <c r="M3013" s="31">
        <f t="shared" si="170"/>
        <v>62.476864229013287</v>
      </c>
      <c r="N3013" s="31">
        <f t="shared" si="168"/>
        <v>0</v>
      </c>
    </row>
    <row r="3014" spans="1:14" x14ac:dyDescent="0.45">
      <c r="A3014" s="31" t="str">
        <f t="shared" si="167"/>
        <v>E10000009_Number of children who are persistently absent during the year_Number</v>
      </c>
      <c r="B3014" s="31" t="s">
        <v>295</v>
      </c>
      <c r="C3014" s="31" t="s">
        <v>2158</v>
      </c>
      <c r="D3014" s="31" t="s">
        <v>1854</v>
      </c>
      <c r="E3014" s="31" t="s">
        <v>475</v>
      </c>
      <c r="F3014" s="31" t="s">
        <v>86</v>
      </c>
      <c r="G3014" s="26" t="s">
        <v>91</v>
      </c>
      <c r="H3014" s="31" t="s">
        <v>743</v>
      </c>
      <c r="I3014" s="31">
        <v>5192</v>
      </c>
      <c r="J3014" s="31">
        <f>INDEX('LA lookup'!H:H,MATCH('Known to services raw data'!B3014,'LA lookup'!G:G,0))</f>
        <v>76699</v>
      </c>
      <c r="K3014" s="31">
        <v>10.698536989999999</v>
      </c>
      <c r="L3014" s="31" t="str">
        <f t="shared" si="169"/>
        <v>67.7 per 1000 0-17 yr olds</v>
      </c>
      <c r="M3014" s="31">
        <f t="shared" si="170"/>
        <v>67.693190263236801</v>
      </c>
      <c r="N3014" s="31">
        <f t="shared" si="168"/>
        <v>0</v>
      </c>
    </row>
    <row r="3015" spans="1:14" x14ac:dyDescent="0.45">
      <c r="A3015" s="31" t="str">
        <f t="shared" ref="A3015:A3078" si="171">CONCATENATE(B3015,"_",G3015,"_",H3015)</f>
        <v>E10000011_Number of children who are persistently absent during the year_Number</v>
      </c>
      <c r="B3015" s="31" t="s">
        <v>299</v>
      </c>
      <c r="C3015" s="31" t="s">
        <v>300</v>
      </c>
      <c r="D3015" s="31" t="s">
        <v>1854</v>
      </c>
      <c r="E3015" s="31" t="s">
        <v>475</v>
      </c>
      <c r="F3015" s="31" t="s">
        <v>86</v>
      </c>
      <c r="G3015" s="26" t="s">
        <v>91</v>
      </c>
      <c r="H3015" s="31" t="s">
        <v>743</v>
      </c>
      <c r="I3015" s="31">
        <v>7239</v>
      </c>
      <c r="J3015" s="31">
        <f>INDEX('LA lookup'!H:H,MATCH('Known to services raw data'!B3015,'LA lookup'!G:G,0))</f>
        <v>106378</v>
      </c>
      <c r="K3015" s="31">
        <v>11.898617659999999</v>
      </c>
      <c r="L3015" s="31" t="str">
        <f t="shared" si="169"/>
        <v>68 per 1000 0-17 yr olds</v>
      </c>
      <c r="M3015" s="31">
        <f t="shared" si="170"/>
        <v>68.049784729925364</v>
      </c>
      <c r="N3015" s="31">
        <f t="shared" si="168"/>
        <v>0</v>
      </c>
    </row>
    <row r="3016" spans="1:14" x14ac:dyDescent="0.45">
      <c r="A3016" s="31" t="str">
        <f t="shared" si="171"/>
        <v>E10000012_Number of children who are persistently absent during the year_Number</v>
      </c>
      <c r="B3016" s="31" t="s">
        <v>303</v>
      </c>
      <c r="C3016" s="31" t="s">
        <v>304</v>
      </c>
      <c r="D3016" s="31" t="s">
        <v>1854</v>
      </c>
      <c r="E3016" s="31" t="s">
        <v>475</v>
      </c>
      <c r="F3016" s="31" t="s">
        <v>86</v>
      </c>
      <c r="G3016" s="26" t="s">
        <v>91</v>
      </c>
      <c r="H3016" s="31" t="s">
        <v>743</v>
      </c>
      <c r="I3016" s="31">
        <v>19950</v>
      </c>
      <c r="J3016" s="31">
        <f>INDEX('LA lookup'!H:H,MATCH('Known to services raw data'!B3016,'LA lookup'!G:G,0))</f>
        <v>311172</v>
      </c>
      <c r="K3016" s="31">
        <v>10.7262678</v>
      </c>
      <c r="L3016" s="31" t="str">
        <f t="shared" si="169"/>
        <v>64.1 per 1000 0-17 yr olds</v>
      </c>
      <c r="M3016" s="31">
        <f t="shared" si="170"/>
        <v>64.112452277197178</v>
      </c>
      <c r="N3016" s="31">
        <f t="shared" ref="N3016:N3079" si="172">IF(OR(C3016="City of London",C3016="Isles of Scilly"),1,0)</f>
        <v>0</v>
      </c>
    </row>
    <row r="3017" spans="1:14" x14ac:dyDescent="0.45">
      <c r="A3017" s="31" t="str">
        <f t="shared" si="171"/>
        <v>E10000013_Number of children who are persistently absent during the year_Number</v>
      </c>
      <c r="B3017" s="31" t="s">
        <v>307</v>
      </c>
      <c r="C3017" s="31" t="s">
        <v>308</v>
      </c>
      <c r="D3017" s="31" t="s">
        <v>1854</v>
      </c>
      <c r="E3017" s="31" t="s">
        <v>475</v>
      </c>
      <c r="F3017" s="31" t="s">
        <v>86</v>
      </c>
      <c r="G3017" s="26" t="s">
        <v>91</v>
      </c>
      <c r="H3017" s="31" t="s">
        <v>743</v>
      </c>
      <c r="I3017" s="31">
        <v>7824</v>
      </c>
      <c r="J3017" s="31">
        <f>INDEX('LA lookup'!H:H,MATCH('Known to services raw data'!B3017,'LA lookup'!G:G,0))</f>
        <v>128136</v>
      </c>
      <c r="K3017" s="31">
        <v>10.19892067</v>
      </c>
      <c r="L3017" s="31" t="str">
        <f t="shared" si="169"/>
        <v>61.1 per 1000 0-17 yr olds</v>
      </c>
      <c r="M3017" s="31">
        <f t="shared" si="170"/>
        <v>61.060123618655176</v>
      </c>
      <c r="N3017" s="31">
        <f t="shared" si="172"/>
        <v>0</v>
      </c>
    </row>
    <row r="3018" spans="1:14" x14ac:dyDescent="0.45">
      <c r="A3018" s="31" t="str">
        <f t="shared" si="171"/>
        <v>E10000014_Number of children who are persistently absent during the year_Number</v>
      </c>
      <c r="B3018" s="31" t="s">
        <v>309</v>
      </c>
      <c r="C3018" s="31" t="s">
        <v>310</v>
      </c>
      <c r="D3018" s="31" t="s">
        <v>1854</v>
      </c>
      <c r="E3018" s="31" t="s">
        <v>475</v>
      </c>
      <c r="F3018" s="31" t="s">
        <v>86</v>
      </c>
      <c r="G3018" s="26" t="s">
        <v>91</v>
      </c>
      <c r="H3018" s="31" t="s">
        <v>743</v>
      </c>
      <c r="I3018" s="31">
        <v>16008</v>
      </c>
      <c r="J3018" s="31">
        <f>INDEX('LA lookup'!H:H,MATCH('Known to services raw data'!B3018,'LA lookup'!G:G,0))</f>
        <v>284002</v>
      </c>
      <c r="K3018" s="31">
        <v>9.6797015300000009</v>
      </c>
      <c r="L3018" s="31" t="str">
        <f t="shared" si="169"/>
        <v>56.4 per 1000 0-17 yr olds</v>
      </c>
      <c r="M3018" s="31">
        <f t="shared" si="170"/>
        <v>56.36580024084337</v>
      </c>
      <c r="N3018" s="31">
        <f t="shared" si="172"/>
        <v>0</v>
      </c>
    </row>
    <row r="3019" spans="1:14" x14ac:dyDescent="0.45">
      <c r="A3019" s="31" t="str">
        <f t="shared" si="171"/>
        <v>E10000015_Number of children who are persistently absent during the year_Number</v>
      </c>
      <c r="B3019" s="31" t="s">
        <v>319</v>
      </c>
      <c r="C3019" s="31" t="s">
        <v>320</v>
      </c>
      <c r="D3019" s="31" t="s">
        <v>1854</v>
      </c>
      <c r="E3019" s="31" t="s">
        <v>475</v>
      </c>
      <c r="F3019" s="31" t="s">
        <v>86</v>
      </c>
      <c r="G3019" s="26" t="s">
        <v>91</v>
      </c>
      <c r="H3019" s="31" t="s">
        <v>743</v>
      </c>
      <c r="I3019" s="31">
        <v>15855</v>
      </c>
      <c r="J3019" s="31">
        <f>INDEX('LA lookup'!H:H,MATCH('Known to services raw data'!B3019,'LA lookup'!G:G,0))</f>
        <v>271005</v>
      </c>
      <c r="K3019" s="31">
        <v>9.7870974509999993</v>
      </c>
      <c r="L3019" s="31" t="str">
        <f t="shared" si="169"/>
        <v>58.5 per 1000 0-17 yr olds</v>
      </c>
      <c r="M3019" s="31">
        <f t="shared" si="170"/>
        <v>58.504455637349864</v>
      </c>
      <c r="N3019" s="31">
        <f t="shared" si="172"/>
        <v>0</v>
      </c>
    </row>
    <row r="3020" spans="1:14" x14ac:dyDescent="0.45">
      <c r="A3020" s="31" t="str">
        <f t="shared" si="171"/>
        <v>E10000016_Number of children who are persistently absent during the year_Number</v>
      </c>
      <c r="B3020" s="31" t="s">
        <v>327</v>
      </c>
      <c r="C3020" s="31" t="s">
        <v>328</v>
      </c>
      <c r="D3020" s="31" t="s">
        <v>1854</v>
      </c>
      <c r="E3020" s="31" t="s">
        <v>475</v>
      </c>
      <c r="F3020" s="31" t="s">
        <v>86</v>
      </c>
      <c r="G3020" s="26" t="s">
        <v>91</v>
      </c>
      <c r="H3020" s="31" t="s">
        <v>743</v>
      </c>
      <c r="I3020" s="31">
        <v>24416</v>
      </c>
      <c r="J3020" s="31">
        <f>INDEX('LA lookup'!H:H,MATCH('Known to services raw data'!B3020,'LA lookup'!G:G,0))</f>
        <v>340140</v>
      </c>
      <c r="K3020" s="31">
        <v>12.090959509999999</v>
      </c>
      <c r="L3020" s="31" t="str">
        <f t="shared" si="169"/>
        <v>71.8 per 1000 0-17 yr olds</v>
      </c>
      <c r="M3020" s="31">
        <f t="shared" si="170"/>
        <v>71.78220732639501</v>
      </c>
      <c r="N3020" s="31">
        <f t="shared" si="172"/>
        <v>0</v>
      </c>
    </row>
    <row r="3021" spans="1:14" x14ac:dyDescent="0.45">
      <c r="A3021" s="31" t="str">
        <f t="shared" si="171"/>
        <v>E10000017_Number of children who are persistently absent during the year_Number</v>
      </c>
      <c r="B3021" s="31" t="s">
        <v>337</v>
      </c>
      <c r="C3021" s="31" t="s">
        <v>338</v>
      </c>
      <c r="D3021" s="31" t="s">
        <v>1854</v>
      </c>
      <c r="E3021" s="31" t="s">
        <v>475</v>
      </c>
      <c r="F3021" s="31" t="s">
        <v>86</v>
      </c>
      <c r="G3021" s="26" t="s">
        <v>91</v>
      </c>
      <c r="H3021" s="31" t="s">
        <v>743</v>
      </c>
      <c r="I3021" s="31">
        <v>15647</v>
      </c>
      <c r="J3021" s="31">
        <f>INDEX('LA lookup'!H:H,MATCH('Known to services raw data'!B3021,'LA lookup'!G:G,0))</f>
        <v>249727</v>
      </c>
      <c r="K3021" s="31">
        <v>9.9892108610000001</v>
      </c>
      <c r="L3021" s="31" t="str">
        <f t="shared" si="169"/>
        <v>62.7 per 1000 0-17 yr olds</v>
      </c>
      <c r="M3021" s="31">
        <f t="shared" si="170"/>
        <v>62.656420811526182</v>
      </c>
      <c r="N3021" s="31">
        <f t="shared" si="172"/>
        <v>0</v>
      </c>
    </row>
    <row r="3022" spans="1:14" x14ac:dyDescent="0.45">
      <c r="A3022" s="31" t="str">
        <f t="shared" si="171"/>
        <v>E10000018_Number of children who are persistently absent during the year_Number</v>
      </c>
      <c r="B3022" s="31" t="s">
        <v>552</v>
      </c>
      <c r="C3022" s="31" t="s">
        <v>553</v>
      </c>
      <c r="D3022" s="31" t="s">
        <v>1854</v>
      </c>
      <c r="E3022" s="31" t="s">
        <v>475</v>
      </c>
      <c r="F3022" s="31" t="s">
        <v>86</v>
      </c>
      <c r="G3022" s="26" t="s">
        <v>91</v>
      </c>
      <c r="H3022" s="31" t="s">
        <v>743</v>
      </c>
      <c r="I3022" s="31">
        <v>8378</v>
      </c>
      <c r="J3022" s="31">
        <f>INDEX('LA lookup'!H:H,MATCH('Known to services raw data'!B3022,'LA lookup'!G:G,0))</f>
        <v>140307</v>
      </c>
      <c r="K3022" s="31">
        <v>9.6084592979999996</v>
      </c>
      <c r="L3022" s="31" t="str">
        <f t="shared" si="169"/>
        <v>59.7 per 1000 0-17 yr olds</v>
      </c>
      <c r="M3022" s="31">
        <f t="shared" si="170"/>
        <v>59.711917438189111</v>
      </c>
      <c r="N3022" s="31">
        <f t="shared" si="172"/>
        <v>0</v>
      </c>
    </row>
    <row r="3023" spans="1:14" x14ac:dyDescent="0.45">
      <c r="A3023" s="31" t="str">
        <f t="shared" si="171"/>
        <v>E10000019_Number of children who are persistently absent during the year_Number</v>
      </c>
      <c r="B3023" s="31" t="s">
        <v>345</v>
      </c>
      <c r="C3023" s="31" t="s">
        <v>346</v>
      </c>
      <c r="D3023" s="31" t="s">
        <v>1854</v>
      </c>
      <c r="E3023" s="31" t="s">
        <v>475</v>
      </c>
      <c r="F3023" s="31" t="s">
        <v>86</v>
      </c>
      <c r="G3023" s="26" t="s">
        <v>91</v>
      </c>
      <c r="H3023" s="31" t="s">
        <v>743</v>
      </c>
      <c r="I3023" s="31">
        <v>10617</v>
      </c>
      <c r="J3023" s="31">
        <f>INDEX('LA lookup'!H:H,MATCH('Known to services raw data'!B3023,'LA lookup'!G:G,0))</f>
        <v>145641</v>
      </c>
      <c r="K3023" s="31">
        <v>11.397378509999999</v>
      </c>
      <c r="L3023" s="31" t="str">
        <f t="shared" si="169"/>
        <v>72.9 per 1000 0-17 yr olds</v>
      </c>
      <c r="M3023" s="31">
        <f t="shared" si="170"/>
        <v>72.898428327188086</v>
      </c>
      <c r="N3023" s="31">
        <f t="shared" si="172"/>
        <v>0</v>
      </c>
    </row>
    <row r="3024" spans="1:14" x14ac:dyDescent="0.45">
      <c r="A3024" s="31" t="str">
        <f t="shared" si="171"/>
        <v>E10000020_Number of children who are persistently absent during the year_Number</v>
      </c>
      <c r="B3024" s="31" t="s">
        <v>361</v>
      </c>
      <c r="C3024" s="31" t="s">
        <v>362</v>
      </c>
      <c r="D3024" s="31" t="s">
        <v>1854</v>
      </c>
      <c r="E3024" s="31" t="s">
        <v>475</v>
      </c>
      <c r="F3024" s="31" t="s">
        <v>86</v>
      </c>
      <c r="G3024" s="26" t="s">
        <v>91</v>
      </c>
      <c r="H3024" s="31" t="s">
        <v>743</v>
      </c>
      <c r="I3024" s="31">
        <v>11887</v>
      </c>
      <c r="J3024" s="31">
        <f>INDEX('LA lookup'!H:H,MATCH('Known to services raw data'!B3024,'LA lookup'!G:G,0))</f>
        <v>170810</v>
      </c>
      <c r="K3024" s="31">
        <v>11.82562501</v>
      </c>
      <c r="L3024" s="31" t="str">
        <f t="shared" si="169"/>
        <v>69.6 per 1000 0-17 yr olds</v>
      </c>
      <c r="M3024" s="31">
        <f t="shared" si="170"/>
        <v>69.591944265558212</v>
      </c>
      <c r="N3024" s="31">
        <f t="shared" si="172"/>
        <v>0</v>
      </c>
    </row>
    <row r="3025" spans="1:14" x14ac:dyDescent="0.45">
      <c r="A3025" s="31" t="str">
        <f t="shared" si="171"/>
        <v>E10000021_Number of children who are persistently absent during the year_Number</v>
      </c>
      <c r="B3025" s="31" t="s">
        <v>371</v>
      </c>
      <c r="C3025" s="31" t="s">
        <v>372</v>
      </c>
      <c r="D3025" s="31" t="s">
        <v>1854</v>
      </c>
      <c r="E3025" s="31" t="s">
        <v>475</v>
      </c>
      <c r="F3025" s="31" t="s">
        <v>86</v>
      </c>
      <c r="G3025" s="26" t="s">
        <v>91</v>
      </c>
      <c r="H3025" s="31" t="s">
        <v>743</v>
      </c>
      <c r="I3025" s="31">
        <v>10286</v>
      </c>
      <c r="J3025" s="31">
        <f>INDEX('LA lookup'!H:H,MATCH('Known to services raw data'!B3025,'LA lookup'!G:G,0))</f>
        <v>170235</v>
      </c>
      <c r="K3025" s="31">
        <v>10.030326970000001</v>
      </c>
      <c r="L3025" s="31" t="str">
        <f t="shared" si="169"/>
        <v>60.4 per 1000 0-17 yr olds</v>
      </c>
      <c r="M3025" s="31">
        <f t="shared" si="170"/>
        <v>60.422357329573821</v>
      </c>
      <c r="N3025" s="31">
        <f t="shared" si="172"/>
        <v>0</v>
      </c>
    </row>
    <row r="3026" spans="1:14" x14ac:dyDescent="0.45">
      <c r="A3026" s="31" t="str">
        <f t="shared" si="171"/>
        <v>E10000023_Number of children who are persistently absent during the year_Number</v>
      </c>
      <c r="B3026" s="31" t="s">
        <v>369</v>
      </c>
      <c r="C3026" s="31" t="s">
        <v>370</v>
      </c>
      <c r="D3026" s="31" t="s">
        <v>1854</v>
      </c>
      <c r="E3026" s="31" t="s">
        <v>475</v>
      </c>
      <c r="F3026" s="31" t="s">
        <v>86</v>
      </c>
      <c r="G3026" s="26" t="s">
        <v>91</v>
      </c>
      <c r="H3026" s="31" t="s">
        <v>743</v>
      </c>
      <c r="I3026" s="31">
        <v>7759</v>
      </c>
      <c r="J3026" s="31">
        <f>INDEX('LA lookup'!H:H,MATCH('Known to services raw data'!B3026,'LA lookup'!G:G,0))</f>
        <v>117499</v>
      </c>
      <c r="K3026" s="31">
        <v>10.671306169999999</v>
      </c>
      <c r="L3026" s="31" t="str">
        <f t="shared" si="169"/>
        <v>66 per 1000 0-17 yr olds</v>
      </c>
      <c r="M3026" s="31">
        <f t="shared" si="170"/>
        <v>66.034604549825957</v>
      </c>
      <c r="N3026" s="31">
        <f t="shared" si="172"/>
        <v>0</v>
      </c>
    </row>
    <row r="3027" spans="1:14" x14ac:dyDescent="0.45">
      <c r="A3027" s="31" t="str">
        <f t="shared" si="171"/>
        <v>E10000024_Number of children who are persistently absent during the year_Number</v>
      </c>
      <c r="B3027" s="31" t="s">
        <v>572</v>
      </c>
      <c r="C3027" s="31" t="s">
        <v>573</v>
      </c>
      <c r="D3027" s="31" t="s">
        <v>1854</v>
      </c>
      <c r="E3027" s="31" t="s">
        <v>475</v>
      </c>
      <c r="F3027" s="31" t="s">
        <v>86</v>
      </c>
      <c r="G3027" s="26" t="s">
        <v>91</v>
      </c>
      <c r="H3027" s="31" t="s">
        <v>743</v>
      </c>
      <c r="I3027" s="31">
        <v>9703</v>
      </c>
      <c r="J3027" s="31">
        <f>INDEX('LA lookup'!H:H,MATCH('Known to services raw data'!B3027,'LA lookup'!G:G,0))</f>
        <v>166542</v>
      </c>
      <c r="K3027" s="31">
        <v>9.3861244389999996</v>
      </c>
      <c r="L3027" s="31" t="str">
        <f t="shared" si="169"/>
        <v>58.3 per 1000 0-17 yr olds</v>
      </c>
      <c r="M3027" s="31">
        <f t="shared" si="170"/>
        <v>58.261579661586872</v>
      </c>
      <c r="N3027" s="31">
        <f t="shared" si="172"/>
        <v>0</v>
      </c>
    </row>
    <row r="3028" spans="1:14" x14ac:dyDescent="0.45">
      <c r="A3028" s="31" t="str">
        <f t="shared" si="171"/>
        <v>E10000025_Number of children who are persistently absent during the year_Number</v>
      </c>
      <c r="B3028" s="31" t="s">
        <v>377</v>
      </c>
      <c r="C3028" s="31" t="s">
        <v>378</v>
      </c>
      <c r="D3028" s="31" t="s">
        <v>1854</v>
      </c>
      <c r="E3028" s="31" t="s">
        <v>475</v>
      </c>
      <c r="F3028" s="31" t="s">
        <v>86</v>
      </c>
      <c r="G3028" s="26" t="s">
        <v>91</v>
      </c>
      <c r="H3028" s="31" t="s">
        <v>743</v>
      </c>
      <c r="I3028" s="31">
        <v>8565</v>
      </c>
      <c r="J3028" s="31">
        <f>INDEX('LA lookup'!H:H,MATCH('Known to services raw data'!B3028,'LA lookup'!G:G,0))</f>
        <v>144788</v>
      </c>
      <c r="K3028" s="31">
        <v>10.46260215</v>
      </c>
      <c r="L3028" s="31" t="str">
        <f t="shared" si="169"/>
        <v>59.2 per 1000 0-17 yr olds</v>
      </c>
      <c r="M3028" s="31">
        <f t="shared" si="170"/>
        <v>59.155454871950717</v>
      </c>
      <c r="N3028" s="31">
        <f t="shared" si="172"/>
        <v>0</v>
      </c>
    </row>
    <row r="3029" spans="1:14" x14ac:dyDescent="0.45">
      <c r="A3029" s="31" t="str">
        <f t="shared" si="171"/>
        <v>E10000027_Number of children who are persistently absent during the year_Number</v>
      </c>
      <c r="B3029" s="31" t="s">
        <v>406</v>
      </c>
      <c r="C3029" s="31" t="s">
        <v>407</v>
      </c>
      <c r="D3029" s="31" t="s">
        <v>1854</v>
      </c>
      <c r="E3029" s="31" t="s">
        <v>475</v>
      </c>
      <c r="F3029" s="31" t="s">
        <v>86</v>
      </c>
      <c r="G3029" s="26" t="s">
        <v>91</v>
      </c>
      <c r="H3029" s="31" t="s">
        <v>743</v>
      </c>
      <c r="I3029" s="31">
        <v>7295</v>
      </c>
      <c r="J3029" s="31">
        <f>INDEX('LA lookup'!H:H,MATCH('Known to services raw data'!B3029,'LA lookup'!G:G,0))</f>
        <v>110700</v>
      </c>
      <c r="K3029" s="31">
        <v>11.43381085</v>
      </c>
      <c r="L3029" s="31" t="str">
        <f t="shared" si="169"/>
        <v>65.9 per 1000 0-17 yr olds</v>
      </c>
      <c r="M3029" s="31">
        <f t="shared" si="170"/>
        <v>65.898825654923215</v>
      </c>
      <c r="N3029" s="31">
        <f t="shared" si="172"/>
        <v>0</v>
      </c>
    </row>
    <row r="3030" spans="1:14" x14ac:dyDescent="0.45">
      <c r="A3030" s="31" t="str">
        <f t="shared" si="171"/>
        <v>E10000028_Number of children who are persistently absent during the year_Number</v>
      </c>
      <c r="B3030" s="31" t="s">
        <v>418</v>
      </c>
      <c r="C3030" s="31" t="s">
        <v>419</v>
      </c>
      <c r="D3030" s="31" t="s">
        <v>1854</v>
      </c>
      <c r="E3030" s="31" t="s">
        <v>475</v>
      </c>
      <c r="F3030" s="31" t="s">
        <v>86</v>
      </c>
      <c r="G3030" s="26" t="s">
        <v>91</v>
      </c>
      <c r="H3030" s="31" t="s">
        <v>743</v>
      </c>
      <c r="I3030" s="31">
        <v>10838</v>
      </c>
      <c r="J3030" s="31">
        <f>INDEX('LA lookup'!H:H,MATCH('Known to services raw data'!B3030,'LA lookup'!G:G,0))</f>
        <v>169603</v>
      </c>
      <c r="K3030" s="31">
        <v>10.18925043</v>
      </c>
      <c r="L3030" s="31" t="str">
        <f t="shared" si="169"/>
        <v>63.9 per 1000 0-17 yr olds</v>
      </c>
      <c r="M3030" s="31">
        <f t="shared" si="170"/>
        <v>63.90217154177698</v>
      </c>
      <c r="N3030" s="31">
        <f t="shared" si="172"/>
        <v>0</v>
      </c>
    </row>
    <row r="3031" spans="1:14" x14ac:dyDescent="0.45">
      <c r="A3031" s="31" t="str">
        <f t="shared" si="171"/>
        <v>E10000029_Number of children who are persistently absent during the year_Number</v>
      </c>
      <c r="B3031" s="31" t="s">
        <v>426</v>
      </c>
      <c r="C3031" s="31" t="s">
        <v>427</v>
      </c>
      <c r="D3031" s="31" t="s">
        <v>1854</v>
      </c>
      <c r="E3031" s="31" t="s">
        <v>475</v>
      </c>
      <c r="F3031" s="31" t="s">
        <v>86</v>
      </c>
      <c r="G3031" s="26" t="s">
        <v>91</v>
      </c>
      <c r="H3031" s="31" t="s">
        <v>743</v>
      </c>
      <c r="I3031" s="31">
        <v>9896</v>
      </c>
      <c r="J3031" s="31">
        <f>INDEX('LA lookup'!H:H,MATCH('Known to services raw data'!B3031,'LA lookup'!G:G,0))</f>
        <v>152752</v>
      </c>
      <c r="K3031" s="31">
        <v>11.05834237</v>
      </c>
      <c r="L3031" s="31" t="str">
        <f t="shared" si="169"/>
        <v>64.8 per 1000 0-17 yr olds</v>
      </c>
      <c r="M3031" s="31">
        <f t="shared" si="170"/>
        <v>64.784749135854184</v>
      </c>
      <c r="N3031" s="31">
        <f t="shared" si="172"/>
        <v>0</v>
      </c>
    </row>
    <row r="3032" spans="1:14" x14ac:dyDescent="0.45">
      <c r="A3032" s="31" t="str">
        <f t="shared" si="171"/>
        <v>E10000030_Number of children who are persistently absent during the year_Number</v>
      </c>
      <c r="B3032" s="31" t="s">
        <v>430</v>
      </c>
      <c r="C3032" s="31" t="s">
        <v>431</v>
      </c>
      <c r="D3032" s="31" t="s">
        <v>1854</v>
      </c>
      <c r="E3032" s="31" t="s">
        <v>475</v>
      </c>
      <c r="F3032" s="31" t="s">
        <v>86</v>
      </c>
      <c r="G3032" s="26" t="s">
        <v>91</v>
      </c>
      <c r="H3032" s="31" t="s">
        <v>743</v>
      </c>
      <c r="I3032" s="31">
        <v>12719</v>
      </c>
      <c r="J3032" s="31">
        <f>INDEX('LA lookup'!H:H,MATCH('Known to services raw data'!B3032,'LA lookup'!G:G,0))</f>
        <v>261905</v>
      </c>
      <c r="K3032" s="31">
        <v>9.3250535209999992</v>
      </c>
      <c r="L3032" s="31" t="str">
        <f t="shared" si="169"/>
        <v>48.6 per 1000 0-17 yr olds</v>
      </c>
      <c r="M3032" s="31">
        <f t="shared" si="170"/>
        <v>48.563410396899641</v>
      </c>
      <c r="N3032" s="31">
        <f t="shared" si="172"/>
        <v>0</v>
      </c>
    </row>
    <row r="3033" spans="1:14" x14ac:dyDescent="0.45">
      <c r="A3033" s="31" t="str">
        <f t="shared" si="171"/>
        <v>E10000031_Number of children who are persistently absent during the year_Number</v>
      </c>
      <c r="B3033" s="31" t="s">
        <v>454</v>
      </c>
      <c r="C3033" s="31" t="s">
        <v>455</v>
      </c>
      <c r="D3033" s="31" t="s">
        <v>1854</v>
      </c>
      <c r="E3033" s="31" t="s">
        <v>475</v>
      </c>
      <c r="F3033" s="31" t="s">
        <v>86</v>
      </c>
      <c r="G3033" s="26" t="s">
        <v>91</v>
      </c>
      <c r="H3033" s="31" t="s">
        <v>743</v>
      </c>
      <c r="I3033" s="31">
        <v>7245</v>
      </c>
      <c r="J3033" s="31">
        <f>INDEX('LA lookup'!H:H,MATCH('Known to services raw data'!B3033,'LA lookup'!G:G,0))</f>
        <v>115928</v>
      </c>
      <c r="K3033" s="31">
        <v>10.05523788</v>
      </c>
      <c r="L3033" s="31" t="str">
        <f t="shared" si="169"/>
        <v>62.5 per 1000 0-17 yr olds</v>
      </c>
      <c r="M3033" s="31">
        <f t="shared" si="170"/>
        <v>62.495686978124354</v>
      </c>
      <c r="N3033" s="31">
        <f t="shared" si="172"/>
        <v>0</v>
      </c>
    </row>
    <row r="3034" spans="1:14" x14ac:dyDescent="0.45">
      <c r="A3034" s="31" t="str">
        <f t="shared" si="171"/>
        <v>E10000032_Number of children who are persistently absent during the year_Number</v>
      </c>
      <c r="B3034" s="31" t="s">
        <v>458</v>
      </c>
      <c r="C3034" s="31" t="s">
        <v>459</v>
      </c>
      <c r="D3034" s="31" t="s">
        <v>1854</v>
      </c>
      <c r="E3034" s="31" t="s">
        <v>475</v>
      </c>
      <c r="F3034" s="31" t="s">
        <v>86</v>
      </c>
      <c r="G3034" s="26" t="s">
        <v>91</v>
      </c>
      <c r="H3034" s="31" t="s">
        <v>743</v>
      </c>
      <c r="I3034" s="31">
        <v>10661</v>
      </c>
      <c r="J3034" s="31">
        <f>INDEX('LA lookup'!H:H,MATCH('Known to services raw data'!B3034,'LA lookup'!G:G,0))</f>
        <v>174672</v>
      </c>
      <c r="K3034" s="31">
        <v>10.429465860000001</v>
      </c>
      <c r="L3034" s="31" t="str">
        <f t="shared" si="169"/>
        <v>61 per 1000 0-17 yr olds</v>
      </c>
      <c r="M3034" s="31">
        <f t="shared" si="170"/>
        <v>61.03439589630851</v>
      </c>
      <c r="N3034" s="31">
        <f t="shared" si="172"/>
        <v>0</v>
      </c>
    </row>
    <row r="3035" spans="1:14" x14ac:dyDescent="0.45">
      <c r="A3035" s="31" t="str">
        <f t="shared" si="171"/>
        <v>E10000034_Number of children who are persistently absent during the year_Number</v>
      </c>
      <c r="B3035" s="31" t="s">
        <v>470</v>
      </c>
      <c r="C3035" s="31" t="s">
        <v>471</v>
      </c>
      <c r="D3035" s="31" t="s">
        <v>1854</v>
      </c>
      <c r="E3035" s="31" t="s">
        <v>475</v>
      </c>
      <c r="F3035" s="31" t="s">
        <v>86</v>
      </c>
      <c r="G3035" s="26" t="s">
        <v>91</v>
      </c>
      <c r="H3035" s="31" t="s">
        <v>743</v>
      </c>
      <c r="I3035" s="31">
        <v>7677</v>
      </c>
      <c r="J3035" s="31">
        <f>INDEX('LA lookup'!H:H,MATCH('Known to services raw data'!B3035,'LA lookup'!G:G,0))</f>
        <v>117783</v>
      </c>
      <c r="K3035" s="31">
        <v>11.015453490000001</v>
      </c>
      <c r="L3035" s="31" t="str">
        <f t="shared" si="169"/>
        <v>65.2 per 1000 0-17 yr olds</v>
      </c>
      <c r="M3035" s="31">
        <f t="shared" si="170"/>
        <v>65.179185451211126</v>
      </c>
      <c r="N3035" s="31">
        <f t="shared" si="172"/>
        <v>0</v>
      </c>
    </row>
    <row r="3036" spans="1:14" x14ac:dyDescent="0.45">
      <c r="A3036" s="31" t="str">
        <f t="shared" si="171"/>
        <v>E06000015_Children withdrawn from school to be home educated_Number</v>
      </c>
      <c r="B3036" s="31" t="s">
        <v>289</v>
      </c>
      <c r="C3036" s="31" t="s">
        <v>290</v>
      </c>
      <c r="D3036" s="31" t="s">
        <v>1854</v>
      </c>
      <c r="E3036" s="31" t="s">
        <v>2159</v>
      </c>
      <c r="F3036" s="31" t="s">
        <v>86</v>
      </c>
      <c r="G3036" s="26" t="s">
        <v>88</v>
      </c>
      <c r="H3036" s="31" t="s">
        <v>743</v>
      </c>
      <c r="I3036" s="31">
        <v>112</v>
      </c>
      <c r="J3036" s="31">
        <f>INDEX('LA lookup'!H:H,MATCH('Known to services raw data'!B3036,'LA lookup'!G:G,0))</f>
        <v>59899</v>
      </c>
      <c r="K3036" s="31">
        <v>2.6</v>
      </c>
      <c r="L3036" s="31" t="str">
        <f t="shared" si="169"/>
        <v>1.9 per 1000 0-17 yr olds</v>
      </c>
      <c r="M3036" s="31">
        <f t="shared" si="170"/>
        <v>1.8698141872151455</v>
      </c>
      <c r="N3036" s="31">
        <f t="shared" si="172"/>
        <v>0</v>
      </c>
    </row>
    <row r="3037" spans="1:14" x14ac:dyDescent="0.45">
      <c r="A3037" s="31" t="str">
        <f t="shared" si="171"/>
        <v>E10000007_Children withdrawn from school to be home educated_Number</v>
      </c>
      <c r="B3037" s="31" t="s">
        <v>291</v>
      </c>
      <c r="C3037" s="31" t="s">
        <v>292</v>
      </c>
      <c r="D3037" s="31" t="s">
        <v>1854</v>
      </c>
      <c r="E3037" s="31" t="s">
        <v>2159</v>
      </c>
      <c r="F3037" s="31" t="s">
        <v>86</v>
      </c>
      <c r="G3037" s="26" t="s">
        <v>88</v>
      </c>
      <c r="H3037" s="31" t="s">
        <v>743</v>
      </c>
      <c r="I3037" s="31">
        <v>309</v>
      </c>
      <c r="J3037" s="31">
        <f>INDEX('LA lookup'!H:H,MATCH('Known to services raw data'!B3037,'LA lookup'!G:G,0))</f>
        <v>153272</v>
      </c>
      <c r="K3037" s="31">
        <v>2.9</v>
      </c>
      <c r="L3037" s="31" t="str">
        <f t="shared" si="169"/>
        <v>2 per 1000 0-17 yr olds</v>
      </c>
      <c r="M3037" s="31">
        <f t="shared" si="170"/>
        <v>2.0160238008246778</v>
      </c>
      <c r="N3037" s="31">
        <f t="shared" si="172"/>
        <v>0</v>
      </c>
    </row>
    <row r="3038" spans="1:14" x14ac:dyDescent="0.45">
      <c r="A3038" s="31" t="str">
        <f t="shared" si="171"/>
        <v>E06000016_Children withdrawn from school to be home educated_Number</v>
      </c>
      <c r="B3038" s="31" t="s">
        <v>341</v>
      </c>
      <c r="C3038" s="31" t="s">
        <v>342</v>
      </c>
      <c r="D3038" s="31" t="s">
        <v>1854</v>
      </c>
      <c r="E3038" s="31" t="s">
        <v>2159</v>
      </c>
      <c r="F3038" s="31" t="s">
        <v>86</v>
      </c>
      <c r="G3038" s="26" t="s">
        <v>88</v>
      </c>
      <c r="H3038" s="31" t="s">
        <v>743</v>
      </c>
      <c r="I3038" s="31">
        <v>112</v>
      </c>
      <c r="J3038" s="31">
        <f>INDEX('LA lookup'!H:H,MATCH('Known to services raw data'!B3038,'LA lookup'!G:G,0))</f>
        <v>83994</v>
      </c>
      <c r="K3038" s="31">
        <v>2</v>
      </c>
      <c r="L3038" s="31" t="str">
        <f t="shared" si="169"/>
        <v>1.3 per 1000 0-17 yr olds</v>
      </c>
      <c r="M3038" s="31">
        <f t="shared" si="170"/>
        <v>1.3334285782317785</v>
      </c>
      <c r="N3038" s="31">
        <f t="shared" si="172"/>
        <v>0</v>
      </c>
    </row>
    <row r="3039" spans="1:14" x14ac:dyDescent="0.45">
      <c r="A3039" s="31" t="str">
        <f t="shared" si="171"/>
        <v>E10000018_Children withdrawn from school to be home educated_Number</v>
      </c>
      <c r="B3039" s="31" t="s">
        <v>552</v>
      </c>
      <c r="C3039" s="31" t="s">
        <v>553</v>
      </c>
      <c r="D3039" s="31" t="s">
        <v>1854</v>
      </c>
      <c r="E3039" s="31" t="s">
        <v>2159</v>
      </c>
      <c r="F3039" s="31" t="s">
        <v>86</v>
      </c>
      <c r="G3039" s="26" t="s">
        <v>88</v>
      </c>
      <c r="H3039" s="31" t="s">
        <v>743</v>
      </c>
      <c r="I3039" s="31">
        <v>212</v>
      </c>
      <c r="J3039" s="31">
        <f>INDEX('LA lookup'!H:H,MATCH('Known to services raw data'!B3039,'LA lookup'!G:G,0))</f>
        <v>140307</v>
      </c>
      <c r="K3039" s="31">
        <v>2.2000000000000002</v>
      </c>
      <c r="L3039" s="31" t="str">
        <f t="shared" si="169"/>
        <v>1.5 per 1000 0-17 yr olds</v>
      </c>
      <c r="M3039" s="31">
        <f t="shared" si="170"/>
        <v>1.5109723677364637</v>
      </c>
      <c r="N3039" s="31">
        <f t="shared" si="172"/>
        <v>0</v>
      </c>
    </row>
    <row r="3040" spans="1:14" x14ac:dyDescent="0.45">
      <c r="A3040" s="31" t="str">
        <f t="shared" si="171"/>
        <v>E10000019_Children withdrawn from school to be home educated_Number</v>
      </c>
      <c r="B3040" s="31" t="s">
        <v>345</v>
      </c>
      <c r="C3040" s="31" t="s">
        <v>346</v>
      </c>
      <c r="D3040" s="31" t="s">
        <v>1854</v>
      </c>
      <c r="E3040" s="31" t="s">
        <v>2159</v>
      </c>
      <c r="F3040" s="31" t="s">
        <v>86</v>
      </c>
      <c r="G3040" s="26" t="s">
        <v>88</v>
      </c>
      <c r="H3040" s="31" t="s">
        <v>743</v>
      </c>
      <c r="I3040" s="31">
        <v>501</v>
      </c>
      <c r="J3040" s="31">
        <f>INDEX('LA lookup'!H:H,MATCH('Known to services raw data'!B3040,'LA lookup'!G:G,0))</f>
        <v>145641</v>
      </c>
      <c r="K3040" s="31">
        <v>4.7</v>
      </c>
      <c r="L3040" s="31" t="str">
        <f t="shared" si="169"/>
        <v>3.4 per 1000 0-17 yr olds</v>
      </c>
      <c r="M3040" s="31">
        <f t="shared" si="170"/>
        <v>3.4399653943601045</v>
      </c>
      <c r="N3040" s="31">
        <f t="shared" si="172"/>
        <v>0</v>
      </c>
    </row>
    <row r="3041" spans="1:14" x14ac:dyDescent="0.45">
      <c r="A3041" s="31" t="str">
        <f t="shared" si="171"/>
        <v>E10000021_Children withdrawn from school to be home educated_Number</v>
      </c>
      <c r="B3041" s="31" t="s">
        <v>371</v>
      </c>
      <c r="C3041" s="31" t="s">
        <v>372</v>
      </c>
      <c r="D3041" s="31" t="s">
        <v>1854</v>
      </c>
      <c r="E3041" s="31" t="s">
        <v>2159</v>
      </c>
      <c r="F3041" s="31" t="s">
        <v>86</v>
      </c>
      <c r="G3041" s="26" t="s">
        <v>88</v>
      </c>
      <c r="H3041" s="31" t="s">
        <v>743</v>
      </c>
      <c r="I3041" s="31">
        <v>275</v>
      </c>
      <c r="J3041" s="31">
        <f>INDEX('LA lookup'!H:H,MATCH('Known to services raw data'!B3041,'LA lookup'!G:G,0))</f>
        <v>170235</v>
      </c>
      <c r="K3041" s="31">
        <v>2.4</v>
      </c>
      <c r="L3041" s="31" t="str">
        <f t="shared" si="169"/>
        <v>1.6 per 1000 0-17 yr olds</v>
      </c>
      <c r="M3041" s="31">
        <f t="shared" si="170"/>
        <v>1.6154139865480071</v>
      </c>
      <c r="N3041" s="31">
        <f t="shared" si="172"/>
        <v>0</v>
      </c>
    </row>
    <row r="3042" spans="1:14" x14ac:dyDescent="0.45">
      <c r="A3042" s="31" t="str">
        <f t="shared" si="171"/>
        <v>E06000018_Children withdrawn from school to be home educated_Number</v>
      </c>
      <c r="B3042" s="31" t="s">
        <v>373</v>
      </c>
      <c r="C3042" s="31" t="s">
        <v>374</v>
      </c>
      <c r="D3042" s="31" t="s">
        <v>1854</v>
      </c>
      <c r="E3042" s="31" t="s">
        <v>2159</v>
      </c>
      <c r="F3042" s="31" t="s">
        <v>86</v>
      </c>
      <c r="G3042" s="26" t="s">
        <v>88</v>
      </c>
      <c r="H3042" s="31" t="s">
        <v>743</v>
      </c>
      <c r="I3042" s="31">
        <v>112</v>
      </c>
      <c r="J3042" s="31">
        <f>INDEX('LA lookup'!H:H,MATCH('Known to services raw data'!B3042,'LA lookup'!G:G,0))</f>
        <v>68651</v>
      </c>
      <c r="K3042" s="31">
        <v>2.4</v>
      </c>
      <c r="L3042" s="31" t="str">
        <f t="shared" si="169"/>
        <v>1.6 per 1000 0-17 yr olds</v>
      </c>
      <c r="M3042" s="31">
        <f t="shared" si="170"/>
        <v>1.6314401829543632</v>
      </c>
      <c r="N3042" s="31">
        <f t="shared" si="172"/>
        <v>0</v>
      </c>
    </row>
    <row r="3043" spans="1:14" x14ac:dyDescent="0.45">
      <c r="A3043" s="31" t="str">
        <f t="shared" si="171"/>
        <v>E10000024_Children withdrawn from school to be home educated_Number</v>
      </c>
      <c r="B3043" s="31" t="s">
        <v>572</v>
      </c>
      <c r="C3043" s="31" t="s">
        <v>573</v>
      </c>
      <c r="D3043" s="31" t="s">
        <v>1854</v>
      </c>
      <c r="E3043" s="31" t="s">
        <v>2159</v>
      </c>
      <c r="F3043" s="31" t="s">
        <v>86</v>
      </c>
      <c r="G3043" s="26" t="s">
        <v>88</v>
      </c>
      <c r="H3043" s="31" t="s">
        <v>743</v>
      </c>
      <c r="I3043" s="31">
        <v>341</v>
      </c>
      <c r="J3043" s="31">
        <f>INDEX('LA lookup'!H:H,MATCH('Known to services raw data'!B3043,'LA lookup'!G:G,0))</f>
        <v>166542</v>
      </c>
      <c r="K3043" s="31">
        <v>2.8</v>
      </c>
      <c r="L3043" s="31" t="str">
        <f t="shared" si="169"/>
        <v>2 per 1000 0-17 yr olds</v>
      </c>
      <c r="M3043" s="31">
        <f t="shared" si="170"/>
        <v>2.0475315536020942</v>
      </c>
      <c r="N3043" s="31">
        <f t="shared" si="172"/>
        <v>0</v>
      </c>
    </row>
    <row r="3044" spans="1:14" x14ac:dyDescent="0.45">
      <c r="A3044" s="31" t="str">
        <f t="shared" si="171"/>
        <v>E06000017_Children withdrawn from school to be home educated_Number</v>
      </c>
      <c r="B3044" s="31" t="s">
        <v>548</v>
      </c>
      <c r="C3044" s="31" t="s">
        <v>728</v>
      </c>
      <c r="D3044" s="31" t="s">
        <v>1854</v>
      </c>
      <c r="E3044" s="31" t="s">
        <v>2159</v>
      </c>
      <c r="F3044" s="31" t="s">
        <v>86</v>
      </c>
      <c r="G3044" s="26" t="s">
        <v>88</v>
      </c>
      <c r="H3044" s="31" t="s">
        <v>743</v>
      </c>
      <c r="I3044" s="31">
        <v>9</v>
      </c>
      <c r="J3044" s="31">
        <f>INDEX('LA lookup'!H:H,MATCH('Known to services raw data'!B3044,'LA lookup'!G:G,0))</f>
        <v>7807</v>
      </c>
      <c r="K3044" s="31">
        <v>1.7</v>
      </c>
      <c r="L3044" s="31" t="str">
        <f t="shared" si="169"/>
        <v>1.2 per 1000 0-17 yr olds</v>
      </c>
      <c r="M3044" s="31">
        <f t="shared" si="170"/>
        <v>1.1528115793518636</v>
      </c>
      <c r="N3044" s="31">
        <f t="shared" si="172"/>
        <v>0</v>
      </c>
    </row>
    <row r="3045" spans="1:14" x14ac:dyDescent="0.45">
      <c r="A3045" s="31" t="str">
        <f t="shared" si="171"/>
        <v>E06000055_Children withdrawn from school to be home educated_Number</v>
      </c>
      <c r="B3045" s="31" t="s">
        <v>240</v>
      </c>
      <c r="C3045" s="31" t="s">
        <v>1853</v>
      </c>
      <c r="D3045" s="31" t="s">
        <v>1854</v>
      </c>
      <c r="E3045" s="31" t="s">
        <v>2159</v>
      </c>
      <c r="F3045" s="31" t="s">
        <v>86</v>
      </c>
      <c r="G3045" s="26" t="s">
        <v>88</v>
      </c>
      <c r="H3045" s="31" t="s">
        <v>743</v>
      </c>
      <c r="I3045" s="31">
        <v>38</v>
      </c>
      <c r="J3045" s="31">
        <f>INDEX('LA lookup'!H:H,MATCH('Known to services raw data'!B3045,'LA lookup'!G:G,0))</f>
        <v>40088</v>
      </c>
      <c r="K3045" s="31">
        <v>1.4</v>
      </c>
      <c r="L3045" s="31" t="str">
        <f t="shared" ref="L3045:L3108" si="173">IF(LOWER(H3045)="percentage",CONCATENATE(I3045,"%"),IF(LOWER(H3045)="proportion",CONCATENATE(ROUND(I3045,1)," per 1000 households"),IF(J3045="NA",K3045,IF(OR(ISERROR(I3045),ISBLANK(I3045),NOT(ISNUMBER(I3045))),"N/A",CONCATENATE(ROUND(I3045/J3045*1000,1)," per 1000 0-17 yr olds")))))</f>
        <v>0.9 per 1000 0-17 yr olds</v>
      </c>
      <c r="M3045" s="31">
        <f t="shared" ref="M3045:M3108" si="174">IF(LOWER(H3045)="percentage",I3045,IF(LOWER(H3045)="proportion",I3045,IF(J3045="NA",K3045,IF(OR(ISERROR(I3045),ISBLANK(I3045),NOT(ISNUMBER(I3045))),"N/A",I3045/J3045*1000))))</f>
        <v>0.94791458790660543</v>
      </c>
      <c r="N3045" s="31">
        <f t="shared" si="172"/>
        <v>0</v>
      </c>
    </row>
    <row r="3046" spans="1:14" x14ac:dyDescent="0.45">
      <c r="A3046" s="31" t="str">
        <f t="shared" si="171"/>
        <v>E10000003_Children withdrawn from school to be home educated_Number</v>
      </c>
      <c r="B3046" s="31" t="s">
        <v>275</v>
      </c>
      <c r="C3046" s="31" t="s">
        <v>276</v>
      </c>
      <c r="D3046" s="31" t="s">
        <v>1854</v>
      </c>
      <c r="E3046" s="31" t="s">
        <v>2159</v>
      </c>
      <c r="F3046" s="31" t="s">
        <v>86</v>
      </c>
      <c r="G3046" s="26" t="s">
        <v>88</v>
      </c>
      <c r="H3046" s="31" t="s">
        <v>743</v>
      </c>
      <c r="I3046" s="31">
        <v>361</v>
      </c>
      <c r="J3046" s="31">
        <f>INDEX('LA lookup'!H:H,MATCH('Known to services raw data'!B3046,'LA lookup'!G:G,0))</f>
        <v>135719</v>
      </c>
      <c r="K3046" s="31">
        <v>4.2</v>
      </c>
      <c r="L3046" s="31" t="str">
        <f t="shared" si="173"/>
        <v>2.7 per 1000 0-17 yr olds</v>
      </c>
      <c r="M3046" s="31">
        <f t="shared" si="174"/>
        <v>2.6599076032095725</v>
      </c>
      <c r="N3046" s="31">
        <f t="shared" si="172"/>
        <v>0</v>
      </c>
    </row>
    <row r="3047" spans="1:14" x14ac:dyDescent="0.45">
      <c r="A3047" s="31" t="str">
        <f t="shared" si="171"/>
        <v>E06000056_Children withdrawn from school to be home educated_Number</v>
      </c>
      <c r="B3047" s="31" t="s">
        <v>279</v>
      </c>
      <c r="C3047" s="31" t="s">
        <v>280</v>
      </c>
      <c r="D3047" s="31" t="s">
        <v>1854</v>
      </c>
      <c r="E3047" s="31" t="s">
        <v>2159</v>
      </c>
      <c r="F3047" s="31" t="s">
        <v>86</v>
      </c>
      <c r="G3047" s="26" t="s">
        <v>88</v>
      </c>
      <c r="H3047" s="31" t="s">
        <v>743</v>
      </c>
      <c r="I3047" s="31">
        <v>169</v>
      </c>
      <c r="J3047" s="31">
        <f>INDEX('LA lookup'!H:H,MATCH('Known to services raw data'!B3047,'LA lookup'!G:G,0))</f>
        <v>62515</v>
      </c>
      <c r="K3047" s="31">
        <v>3.8</v>
      </c>
      <c r="L3047" s="31" t="str">
        <f t="shared" si="173"/>
        <v>2.7 per 1000 0-17 yr olds</v>
      </c>
      <c r="M3047" s="31">
        <f t="shared" si="174"/>
        <v>2.703351195713029</v>
      </c>
      <c r="N3047" s="31">
        <f t="shared" si="172"/>
        <v>0</v>
      </c>
    </row>
    <row r="3048" spans="1:14" x14ac:dyDescent="0.45">
      <c r="A3048" s="31" t="str">
        <f t="shared" si="171"/>
        <v>E10000012_Children withdrawn from school to be home educated_Number</v>
      </c>
      <c r="B3048" s="31" t="s">
        <v>303</v>
      </c>
      <c r="C3048" s="31" t="s">
        <v>304</v>
      </c>
      <c r="D3048" s="31" t="s">
        <v>1854</v>
      </c>
      <c r="E3048" s="31" t="s">
        <v>2159</v>
      </c>
      <c r="F3048" s="31" t="s">
        <v>86</v>
      </c>
      <c r="G3048" s="26" t="s">
        <v>88</v>
      </c>
      <c r="H3048" s="31" t="s">
        <v>743</v>
      </c>
      <c r="I3048" s="31">
        <v>971</v>
      </c>
      <c r="J3048" s="31">
        <f>INDEX('LA lookup'!H:H,MATCH('Known to services raw data'!B3048,'LA lookup'!G:G,0))</f>
        <v>311172</v>
      </c>
      <c r="K3048" s="31">
        <v>4.7</v>
      </c>
      <c r="L3048" s="31" t="str">
        <f t="shared" si="173"/>
        <v>3.1 per 1000 0-17 yr olds</v>
      </c>
      <c r="M3048" s="31">
        <f t="shared" si="174"/>
        <v>3.1204607098325043</v>
      </c>
      <c r="N3048" s="31">
        <f t="shared" si="172"/>
        <v>0</v>
      </c>
    </row>
    <row r="3049" spans="1:14" x14ac:dyDescent="0.45">
      <c r="A3049" s="31" t="str">
        <f t="shared" si="171"/>
        <v>E10000015_Children withdrawn from school to be home educated_Number</v>
      </c>
      <c r="B3049" s="31" t="s">
        <v>319</v>
      </c>
      <c r="C3049" s="31" t="s">
        <v>320</v>
      </c>
      <c r="D3049" s="31" t="s">
        <v>1854</v>
      </c>
      <c r="E3049" s="31" t="s">
        <v>2159</v>
      </c>
      <c r="F3049" s="31" t="s">
        <v>86</v>
      </c>
      <c r="G3049" s="26" t="s">
        <v>88</v>
      </c>
      <c r="H3049" s="31" t="s">
        <v>743</v>
      </c>
      <c r="I3049" s="31">
        <v>715</v>
      </c>
      <c r="J3049" s="31">
        <f>INDEX('LA lookup'!H:H,MATCH('Known to services raw data'!B3049,'LA lookup'!G:G,0))</f>
        <v>271005</v>
      </c>
      <c r="K3049" s="31">
        <v>3.7</v>
      </c>
      <c r="L3049" s="31" t="str">
        <f t="shared" si="173"/>
        <v>2.6 per 1000 0-17 yr olds</v>
      </c>
      <c r="M3049" s="31">
        <f t="shared" si="174"/>
        <v>2.638327706130883</v>
      </c>
      <c r="N3049" s="31">
        <f t="shared" si="172"/>
        <v>0</v>
      </c>
    </row>
    <row r="3050" spans="1:14" x14ac:dyDescent="0.45">
      <c r="A3050" s="31" t="str">
        <f t="shared" si="171"/>
        <v>E06000032_Children withdrawn from school to be home educated_Number</v>
      </c>
      <c r="B3050" s="31" t="s">
        <v>564</v>
      </c>
      <c r="C3050" s="31" t="s">
        <v>724</v>
      </c>
      <c r="D3050" s="31" t="s">
        <v>1854</v>
      </c>
      <c r="E3050" s="31" t="s">
        <v>2159</v>
      </c>
      <c r="F3050" s="31" t="s">
        <v>86</v>
      </c>
      <c r="G3050" s="26" t="s">
        <v>88</v>
      </c>
      <c r="H3050" s="31" t="s">
        <v>743</v>
      </c>
      <c r="I3050" s="31">
        <v>58</v>
      </c>
      <c r="J3050" s="31">
        <f>INDEX('LA lookup'!H:H,MATCH('Known to services raw data'!B3050,'LA lookup'!G:G,0))</f>
        <v>57375</v>
      </c>
      <c r="K3050" s="31">
        <v>1.5</v>
      </c>
      <c r="L3050" s="31" t="str">
        <f t="shared" si="173"/>
        <v>1 per 1000 0-17 yr olds</v>
      </c>
      <c r="M3050" s="31">
        <f t="shared" si="174"/>
        <v>1.0108932461873639</v>
      </c>
      <c r="N3050" s="31">
        <f t="shared" si="172"/>
        <v>0</v>
      </c>
    </row>
    <row r="3051" spans="1:14" x14ac:dyDescent="0.45">
      <c r="A3051" s="31" t="str">
        <f t="shared" si="171"/>
        <v>E10000020_Children withdrawn from school to be home educated_Number</v>
      </c>
      <c r="B3051" s="31" t="s">
        <v>361</v>
      </c>
      <c r="C3051" s="31" t="s">
        <v>362</v>
      </c>
      <c r="D3051" s="31" t="s">
        <v>1854</v>
      </c>
      <c r="E3051" s="31" t="s">
        <v>2159</v>
      </c>
      <c r="F3051" s="31" t="s">
        <v>86</v>
      </c>
      <c r="G3051" s="26" t="s">
        <v>88</v>
      </c>
      <c r="H3051" s="31" t="s">
        <v>743</v>
      </c>
      <c r="I3051" s="31">
        <v>694</v>
      </c>
      <c r="J3051" s="31">
        <f>INDEX('LA lookup'!H:H,MATCH('Known to services raw data'!B3051,'LA lookup'!G:G,0))</f>
        <v>170810</v>
      </c>
      <c r="K3051" s="31">
        <v>6.1</v>
      </c>
      <c r="L3051" s="31" t="str">
        <f t="shared" si="173"/>
        <v>4.1 per 1000 0-17 yr olds</v>
      </c>
      <c r="M3051" s="31">
        <f t="shared" si="174"/>
        <v>4.062993969908085</v>
      </c>
      <c r="N3051" s="31">
        <f t="shared" si="172"/>
        <v>0</v>
      </c>
    </row>
    <row r="3052" spans="1:14" x14ac:dyDescent="0.45">
      <c r="A3052" s="31" t="str">
        <f t="shared" si="171"/>
        <v>E06000031_Children withdrawn from school to be home educated_Number</v>
      </c>
      <c r="B3052" s="31" t="s">
        <v>379</v>
      </c>
      <c r="C3052" s="31" t="s">
        <v>380</v>
      </c>
      <c r="D3052" s="31" t="s">
        <v>1854</v>
      </c>
      <c r="E3052" s="31" t="s">
        <v>2159</v>
      </c>
      <c r="F3052" s="31" t="s">
        <v>86</v>
      </c>
      <c r="G3052" s="26" t="s">
        <v>88</v>
      </c>
      <c r="H3052" s="31" t="s">
        <v>743</v>
      </c>
      <c r="I3052" s="31">
        <v>160</v>
      </c>
      <c r="J3052" s="31">
        <f>INDEX('LA lookup'!H:H,MATCH('Known to services raw data'!B3052,'LA lookup'!G:G,0))</f>
        <v>51137</v>
      </c>
      <c r="K3052" s="31">
        <v>4.3</v>
      </c>
      <c r="L3052" s="31" t="str">
        <f t="shared" si="173"/>
        <v>3.1 per 1000 0-17 yr olds</v>
      </c>
      <c r="M3052" s="31">
        <f t="shared" si="174"/>
        <v>3.1288499520894848</v>
      </c>
      <c r="N3052" s="31">
        <f t="shared" si="172"/>
        <v>0</v>
      </c>
    </row>
    <row r="3053" spans="1:14" x14ac:dyDescent="0.45">
      <c r="A3053" s="31" t="str">
        <f t="shared" si="171"/>
        <v>E06000033_Children withdrawn from school to be home educated_Number</v>
      </c>
      <c r="B3053" s="31" t="s">
        <v>412</v>
      </c>
      <c r="C3053" s="31" t="s">
        <v>413</v>
      </c>
      <c r="D3053" s="31" t="s">
        <v>1854</v>
      </c>
      <c r="E3053" s="31" t="s">
        <v>2159</v>
      </c>
      <c r="F3053" s="31" t="s">
        <v>86</v>
      </c>
      <c r="G3053" s="26" t="s">
        <v>88</v>
      </c>
      <c r="H3053" s="31" t="s">
        <v>743</v>
      </c>
      <c r="I3053" s="31">
        <v>95</v>
      </c>
      <c r="J3053" s="31">
        <f>INDEX('LA lookup'!H:H,MATCH('Known to services raw data'!B3053,'LA lookup'!G:G,0))</f>
        <v>39540</v>
      </c>
      <c r="K3053" s="31">
        <v>3.2</v>
      </c>
      <c r="L3053" s="31" t="str">
        <f t="shared" si="173"/>
        <v>2.4 per 1000 0-17 yr olds</v>
      </c>
      <c r="M3053" s="31">
        <f t="shared" si="174"/>
        <v>2.4026302478502783</v>
      </c>
      <c r="N3053" s="31">
        <f t="shared" si="172"/>
        <v>0</v>
      </c>
    </row>
    <row r="3054" spans="1:14" x14ac:dyDescent="0.45">
      <c r="A3054" s="31" t="str">
        <f t="shared" si="171"/>
        <v>E10000029_Children withdrawn from school to be home educated_Number</v>
      </c>
      <c r="B3054" s="31" t="s">
        <v>426</v>
      </c>
      <c r="C3054" s="31" t="s">
        <v>427</v>
      </c>
      <c r="D3054" s="31" t="s">
        <v>1854</v>
      </c>
      <c r="E3054" s="31" t="s">
        <v>2159</v>
      </c>
      <c r="F3054" s="31" t="s">
        <v>86</v>
      </c>
      <c r="G3054" s="26" t="s">
        <v>88</v>
      </c>
      <c r="H3054" s="31" t="s">
        <v>743</v>
      </c>
      <c r="I3054" s="31">
        <v>427</v>
      </c>
      <c r="J3054" s="31">
        <f>INDEX('LA lookup'!H:H,MATCH('Known to services raw data'!B3054,'LA lookup'!G:G,0))</f>
        <v>152752</v>
      </c>
      <c r="K3054" s="31">
        <v>4.3</v>
      </c>
      <c r="L3054" s="31" t="str">
        <f t="shared" si="173"/>
        <v>2.8 per 1000 0-17 yr olds</v>
      </c>
      <c r="M3054" s="31">
        <f t="shared" si="174"/>
        <v>2.7953807478789146</v>
      </c>
      <c r="N3054" s="31">
        <f t="shared" si="172"/>
        <v>0</v>
      </c>
    </row>
    <row r="3055" spans="1:14" x14ac:dyDescent="0.45">
      <c r="A3055" s="31" t="str">
        <f t="shared" si="171"/>
        <v>E06000034_Children withdrawn from school to be home educated_Number</v>
      </c>
      <c r="B3055" s="31" t="s">
        <v>493</v>
      </c>
      <c r="C3055" s="31" t="s">
        <v>731</v>
      </c>
      <c r="D3055" s="31" t="s">
        <v>1854</v>
      </c>
      <c r="E3055" s="31" t="s">
        <v>2159</v>
      </c>
      <c r="F3055" s="31" t="s">
        <v>86</v>
      </c>
      <c r="G3055" s="26" t="s">
        <v>88</v>
      </c>
      <c r="H3055" s="31" t="s">
        <v>743</v>
      </c>
      <c r="I3055" s="31">
        <v>85</v>
      </c>
      <c r="J3055" s="31">
        <f>INDEX('LA lookup'!H:H,MATCH('Known to services raw data'!B3055,'LA lookup'!G:G,0))</f>
        <v>43762</v>
      </c>
      <c r="K3055" s="31">
        <v>3</v>
      </c>
      <c r="L3055" s="31" t="str">
        <f t="shared" si="173"/>
        <v>1.9 per 1000 0-17 yr olds</v>
      </c>
      <c r="M3055" s="31">
        <f t="shared" si="174"/>
        <v>1.9423243910241761</v>
      </c>
      <c r="N3055" s="31">
        <f t="shared" si="172"/>
        <v>0</v>
      </c>
    </row>
    <row r="3056" spans="1:14" x14ac:dyDescent="0.45">
      <c r="A3056" s="31" t="str">
        <f t="shared" si="171"/>
        <v>E09000002_Children withdrawn from school to be home educated_Number</v>
      </c>
      <c r="B3056" s="31" t="s">
        <v>227</v>
      </c>
      <c r="C3056" s="31" t="s">
        <v>228</v>
      </c>
      <c r="D3056" s="31" t="s">
        <v>1854</v>
      </c>
      <c r="E3056" s="31" t="s">
        <v>2159</v>
      </c>
      <c r="F3056" s="31" t="s">
        <v>86</v>
      </c>
      <c r="G3056" s="26" t="s">
        <v>88</v>
      </c>
      <c r="H3056" s="31" t="s">
        <v>743</v>
      </c>
      <c r="I3056" s="31">
        <v>84</v>
      </c>
      <c r="J3056" s="31">
        <f>INDEX('LA lookup'!H:H,MATCH('Known to services raw data'!B3056,'LA lookup'!G:G,0))</f>
        <v>63401</v>
      </c>
      <c r="K3056" s="31">
        <v>1.9</v>
      </c>
      <c r="L3056" s="31" t="str">
        <f t="shared" si="173"/>
        <v>1.3 per 1000 0-17 yr olds</v>
      </c>
      <c r="M3056" s="31">
        <f t="shared" si="174"/>
        <v>1.3249002381665904</v>
      </c>
      <c r="N3056" s="31">
        <f t="shared" si="172"/>
        <v>0</v>
      </c>
    </row>
    <row r="3057" spans="1:14" x14ac:dyDescent="0.45">
      <c r="A3057" s="31" t="str">
        <f t="shared" si="171"/>
        <v>E09000003_Children withdrawn from school to be home educated_Number</v>
      </c>
      <c r="B3057" s="31" t="s">
        <v>233</v>
      </c>
      <c r="C3057" s="31" t="s">
        <v>234</v>
      </c>
      <c r="D3057" s="31" t="s">
        <v>1854</v>
      </c>
      <c r="E3057" s="31" t="s">
        <v>2159</v>
      </c>
      <c r="F3057" s="31" t="s">
        <v>86</v>
      </c>
      <c r="G3057" s="26" t="s">
        <v>88</v>
      </c>
      <c r="H3057" s="31" t="s">
        <v>743</v>
      </c>
      <c r="I3057" s="31">
        <v>75</v>
      </c>
      <c r="J3057" s="31">
        <f>INDEX('LA lookup'!H:H,MATCH('Known to services raw data'!B3057,'LA lookup'!G:G,0))</f>
        <v>92701</v>
      </c>
      <c r="K3057" s="31">
        <v>1.3</v>
      </c>
      <c r="L3057" s="31" t="str">
        <f t="shared" si="173"/>
        <v>0.8 per 1000 0-17 yr olds</v>
      </c>
      <c r="M3057" s="31">
        <f t="shared" si="174"/>
        <v>0.8090527610273891</v>
      </c>
      <c r="N3057" s="31">
        <f t="shared" si="172"/>
        <v>0</v>
      </c>
    </row>
    <row r="3058" spans="1:14" x14ac:dyDescent="0.45">
      <c r="A3058" s="31" t="str">
        <f t="shared" si="171"/>
        <v>E09000004_Children withdrawn from school to be home educated_Number</v>
      </c>
      <c r="B3058" s="31" t="s">
        <v>242</v>
      </c>
      <c r="C3058" s="31" t="s">
        <v>243</v>
      </c>
      <c r="D3058" s="31" t="s">
        <v>1854</v>
      </c>
      <c r="E3058" s="31" t="s">
        <v>2159</v>
      </c>
      <c r="F3058" s="31" t="s">
        <v>86</v>
      </c>
      <c r="G3058" s="26" t="s">
        <v>88</v>
      </c>
      <c r="H3058" s="31" t="s">
        <v>743</v>
      </c>
      <c r="I3058" s="31">
        <v>60</v>
      </c>
      <c r="J3058" s="31">
        <f>INDEX('LA lookup'!H:H,MATCH('Known to services raw data'!B3058,'LA lookup'!G:G,0))</f>
        <v>56853</v>
      </c>
      <c r="K3058" s="31">
        <v>1.4</v>
      </c>
      <c r="L3058" s="31" t="str">
        <f t="shared" si="173"/>
        <v>1.1 per 1000 0-17 yr olds</v>
      </c>
      <c r="M3058" s="31">
        <f t="shared" si="174"/>
        <v>1.0553532795103162</v>
      </c>
      <c r="N3058" s="31">
        <f t="shared" si="172"/>
        <v>0</v>
      </c>
    </row>
    <row r="3059" spans="1:14" x14ac:dyDescent="0.45">
      <c r="A3059" s="31" t="str">
        <f t="shared" si="171"/>
        <v>E09000005_Children withdrawn from school to be home educated_Number</v>
      </c>
      <c r="B3059" s="31" t="s">
        <v>261</v>
      </c>
      <c r="C3059" s="31" t="s">
        <v>262</v>
      </c>
      <c r="D3059" s="31" t="s">
        <v>1854</v>
      </c>
      <c r="E3059" s="31" t="s">
        <v>2159</v>
      </c>
      <c r="F3059" s="31" t="s">
        <v>86</v>
      </c>
      <c r="G3059" s="26" t="s">
        <v>88</v>
      </c>
      <c r="H3059" s="31" t="s">
        <v>743</v>
      </c>
      <c r="I3059" s="31">
        <v>86</v>
      </c>
      <c r="J3059" s="31">
        <f>INDEX('LA lookup'!H:H,MATCH('Known to services raw data'!B3059,'LA lookup'!G:G,0))</f>
        <v>77893</v>
      </c>
      <c r="K3059" s="31">
        <v>1.8</v>
      </c>
      <c r="L3059" s="31" t="str">
        <f t="shared" si="173"/>
        <v>1.1 per 1000 0-17 yr olds</v>
      </c>
      <c r="M3059" s="31">
        <f t="shared" si="174"/>
        <v>1.1040786720244438</v>
      </c>
      <c r="N3059" s="31">
        <f t="shared" si="172"/>
        <v>0</v>
      </c>
    </row>
    <row r="3060" spans="1:14" x14ac:dyDescent="0.45">
      <c r="A3060" s="31" t="str">
        <f t="shared" si="171"/>
        <v>E09000006_Children withdrawn from school to be home educated_Number</v>
      </c>
      <c r="B3060" s="31" t="s">
        <v>267</v>
      </c>
      <c r="C3060" s="31" t="s">
        <v>268</v>
      </c>
      <c r="D3060" s="31" t="s">
        <v>1854</v>
      </c>
      <c r="E3060" s="31" t="s">
        <v>2159</v>
      </c>
      <c r="F3060" s="31" t="s">
        <v>86</v>
      </c>
      <c r="G3060" s="26" t="s">
        <v>88</v>
      </c>
      <c r="H3060" s="31" t="s">
        <v>743</v>
      </c>
      <c r="I3060" s="31">
        <v>165</v>
      </c>
      <c r="J3060" s="31">
        <f>INDEX('LA lookup'!H:H,MATCH('Known to services raw data'!B3060,'LA lookup'!G:G,0))</f>
        <v>75055</v>
      </c>
      <c r="K3060" s="31">
        <v>3.2</v>
      </c>
      <c r="L3060" s="31" t="str">
        <f t="shared" si="173"/>
        <v>2.2 per 1000 0-17 yr olds</v>
      </c>
      <c r="M3060" s="31">
        <f t="shared" si="174"/>
        <v>2.1983878489107989</v>
      </c>
      <c r="N3060" s="31">
        <f t="shared" si="172"/>
        <v>0</v>
      </c>
    </row>
    <row r="3061" spans="1:14" x14ac:dyDescent="0.45">
      <c r="A3061" s="31" t="str">
        <f t="shared" si="171"/>
        <v>E09000007_Children withdrawn from school to be home educated_Number</v>
      </c>
      <c r="B3061" s="31" t="s">
        <v>277</v>
      </c>
      <c r="C3061" s="31" t="s">
        <v>278</v>
      </c>
      <c r="D3061" s="31" t="s">
        <v>1854</v>
      </c>
      <c r="E3061" s="31" t="s">
        <v>2159</v>
      </c>
      <c r="F3061" s="31" t="s">
        <v>86</v>
      </c>
      <c r="G3061" s="26" t="s">
        <v>88</v>
      </c>
      <c r="H3061" s="31" t="s">
        <v>743</v>
      </c>
      <c r="I3061" s="31">
        <v>61</v>
      </c>
      <c r="J3061" s="31">
        <f>INDEX('LA lookup'!H:H,MATCH('Known to services raw data'!B3061,'LA lookup'!G:G,0))</f>
        <v>50983</v>
      </c>
      <c r="K3061" s="31">
        <v>2.7</v>
      </c>
      <c r="L3061" s="31" t="str">
        <f t="shared" si="173"/>
        <v>1.2 per 1000 0-17 yr olds</v>
      </c>
      <c r="M3061" s="31">
        <f t="shared" si="174"/>
        <v>1.196477257124924</v>
      </c>
      <c r="N3061" s="31">
        <f t="shared" si="172"/>
        <v>0</v>
      </c>
    </row>
    <row r="3062" spans="1:14" x14ac:dyDescent="0.45">
      <c r="A3062" s="31" t="str">
        <f t="shared" si="171"/>
        <v>E09000001_Children withdrawn from school to be home educated_Number</v>
      </c>
      <c r="B3062" s="31" t="s">
        <v>582</v>
      </c>
      <c r="C3062" s="31" t="s">
        <v>583</v>
      </c>
      <c r="D3062" s="31" t="s">
        <v>1854</v>
      </c>
      <c r="E3062" s="31" t="s">
        <v>2159</v>
      </c>
      <c r="F3062" s="31" t="s">
        <v>86</v>
      </c>
      <c r="G3062" s="26" t="s">
        <v>88</v>
      </c>
      <c r="H3062" s="31" t="s">
        <v>743</v>
      </c>
      <c r="I3062" s="31">
        <v>0</v>
      </c>
      <c r="J3062" s="31">
        <f>INDEX('LA lookup'!H:H,MATCH('Known to services raw data'!B3062,'LA lookup'!G:G,0))</f>
        <v>1453</v>
      </c>
      <c r="K3062" s="31">
        <v>0</v>
      </c>
      <c r="L3062" s="31" t="str">
        <f t="shared" si="173"/>
        <v>0 per 1000 0-17 yr olds</v>
      </c>
      <c r="M3062" s="31">
        <f t="shared" si="174"/>
        <v>0</v>
      </c>
      <c r="N3062" s="31">
        <f t="shared" si="172"/>
        <v>1</v>
      </c>
    </row>
    <row r="3063" spans="1:14" x14ac:dyDescent="0.45">
      <c r="A3063" s="31" t="str">
        <f t="shared" si="171"/>
        <v>E09000008_Children withdrawn from school to be home educated_Number</v>
      </c>
      <c r="B3063" s="31" t="s">
        <v>486</v>
      </c>
      <c r="C3063" s="31" t="s">
        <v>487</v>
      </c>
      <c r="D3063" s="31" t="s">
        <v>1854</v>
      </c>
      <c r="E3063" s="31" t="s">
        <v>2159</v>
      </c>
      <c r="F3063" s="31" t="s">
        <v>86</v>
      </c>
      <c r="G3063" s="26" t="s">
        <v>88</v>
      </c>
      <c r="H3063" s="31" t="s">
        <v>743</v>
      </c>
      <c r="I3063" s="31">
        <v>60</v>
      </c>
      <c r="J3063" s="31">
        <f>INDEX('LA lookup'!H:H,MATCH('Known to services raw data'!B3063,'LA lookup'!G:G,0))</f>
        <v>94702</v>
      </c>
      <c r="K3063" s="31">
        <v>1</v>
      </c>
      <c r="L3063" s="31" t="str">
        <f t="shared" si="173"/>
        <v>0.6 per 1000 0-17 yr olds</v>
      </c>
      <c r="M3063" s="31">
        <f t="shared" si="174"/>
        <v>0.63356634495575592</v>
      </c>
      <c r="N3063" s="31">
        <f t="shared" si="172"/>
        <v>0</v>
      </c>
    </row>
    <row r="3064" spans="1:14" x14ac:dyDescent="0.45">
      <c r="A3064" s="31" t="str">
        <f t="shared" si="171"/>
        <v>E09000009_Children withdrawn from school to be home educated_Number</v>
      </c>
      <c r="B3064" s="31" t="s">
        <v>509</v>
      </c>
      <c r="C3064" s="31" t="s">
        <v>510</v>
      </c>
      <c r="D3064" s="31" t="s">
        <v>1854</v>
      </c>
      <c r="E3064" s="31" t="s">
        <v>2159</v>
      </c>
      <c r="F3064" s="31" t="s">
        <v>86</v>
      </c>
      <c r="G3064" s="26" t="s">
        <v>88</v>
      </c>
      <c r="H3064" s="31" t="s">
        <v>743</v>
      </c>
      <c r="I3064" s="31">
        <v>38</v>
      </c>
      <c r="J3064" s="31">
        <f>INDEX('LA lookup'!H:H,MATCH('Known to services raw data'!B3064,'LA lookup'!G:G,0))</f>
        <v>81732</v>
      </c>
      <c r="K3064" s="31">
        <v>0.7</v>
      </c>
      <c r="L3064" s="31" t="str">
        <f t="shared" si="173"/>
        <v>0.5 per 1000 0-17 yr olds</v>
      </c>
      <c r="M3064" s="31">
        <f t="shared" si="174"/>
        <v>0.46493417510889246</v>
      </c>
      <c r="N3064" s="31">
        <f t="shared" si="172"/>
        <v>0</v>
      </c>
    </row>
    <row r="3065" spans="1:14" x14ac:dyDescent="0.45">
      <c r="A3065" s="31" t="str">
        <f t="shared" si="171"/>
        <v>E09000010_Children withdrawn from school to be home educated_Number</v>
      </c>
      <c r="B3065" s="31" t="s">
        <v>301</v>
      </c>
      <c r="C3065" s="31" t="s">
        <v>302</v>
      </c>
      <c r="D3065" s="31" t="s">
        <v>1854</v>
      </c>
      <c r="E3065" s="31" t="s">
        <v>2159</v>
      </c>
      <c r="F3065" s="31" t="s">
        <v>86</v>
      </c>
      <c r="G3065" s="26" t="s">
        <v>88</v>
      </c>
      <c r="H3065" s="31" t="s">
        <v>743</v>
      </c>
      <c r="I3065" s="31">
        <v>77</v>
      </c>
      <c r="J3065" s="31">
        <f>INDEX('LA lookup'!H:H,MATCH('Known to services raw data'!B3065,'LA lookup'!G:G,0))</f>
        <v>84497</v>
      </c>
      <c r="K3065" s="31">
        <v>1.3</v>
      </c>
      <c r="L3065" s="31" t="str">
        <f t="shared" si="173"/>
        <v>0.9 per 1000 0-17 yr olds</v>
      </c>
      <c r="M3065" s="31">
        <f t="shared" si="174"/>
        <v>0.91127495650733159</v>
      </c>
      <c r="N3065" s="31">
        <f t="shared" si="172"/>
        <v>0</v>
      </c>
    </row>
    <row r="3066" spans="1:14" x14ac:dyDescent="0.45">
      <c r="A3066" s="31" t="str">
        <f t="shared" si="171"/>
        <v>E09000011_Children withdrawn from school to be home educated_Number</v>
      </c>
      <c r="B3066" s="31" t="s">
        <v>518</v>
      </c>
      <c r="C3066" s="31" t="s">
        <v>519</v>
      </c>
      <c r="D3066" s="31" t="s">
        <v>1854</v>
      </c>
      <c r="E3066" s="31" t="s">
        <v>2159</v>
      </c>
      <c r="F3066" s="31" t="s">
        <v>86</v>
      </c>
      <c r="G3066" s="26" t="s">
        <v>88</v>
      </c>
      <c r="H3066" s="31" t="s">
        <v>743</v>
      </c>
      <c r="I3066" s="31">
        <v>121</v>
      </c>
      <c r="J3066" s="31">
        <f>INDEX('LA lookup'!H:H,MATCH('Known to services raw data'!B3066,'LA lookup'!G:G,0))</f>
        <v>68917</v>
      </c>
      <c r="K3066" s="31">
        <v>2.8</v>
      </c>
      <c r="L3066" s="31" t="str">
        <f t="shared" si="173"/>
        <v>1.8 per 1000 0-17 yr olds</v>
      </c>
      <c r="M3066" s="31">
        <f t="shared" si="174"/>
        <v>1.7557351596848383</v>
      </c>
      <c r="N3066" s="31">
        <f t="shared" si="172"/>
        <v>0</v>
      </c>
    </row>
    <row r="3067" spans="1:14" x14ac:dyDescent="0.45">
      <c r="A3067" s="31" t="str">
        <f t="shared" si="171"/>
        <v>E09000012_Children withdrawn from school to be home educated_Number</v>
      </c>
      <c r="B3067" s="31" t="s">
        <v>498</v>
      </c>
      <c r="C3067" s="31" t="s">
        <v>499</v>
      </c>
      <c r="D3067" s="31" t="s">
        <v>1854</v>
      </c>
      <c r="E3067" s="31" t="s">
        <v>2159</v>
      </c>
      <c r="F3067" s="31" t="s">
        <v>86</v>
      </c>
      <c r="G3067" s="26" t="s">
        <v>88</v>
      </c>
      <c r="H3067" s="31" t="s">
        <v>743</v>
      </c>
      <c r="I3067" s="31">
        <v>68</v>
      </c>
      <c r="J3067" s="31">
        <f>INDEX('LA lookup'!H:H,MATCH('Known to services raw data'!B3067,'LA lookup'!G:G,0))</f>
        <v>63655</v>
      </c>
      <c r="K3067" s="31">
        <v>2</v>
      </c>
      <c r="L3067" s="31" t="str">
        <f t="shared" si="173"/>
        <v>1.1 per 1000 0-17 yr olds</v>
      </c>
      <c r="M3067" s="31">
        <f t="shared" si="174"/>
        <v>1.0682585814154426</v>
      </c>
      <c r="N3067" s="31">
        <f t="shared" si="172"/>
        <v>0</v>
      </c>
    </row>
    <row r="3068" spans="1:14" x14ac:dyDescent="0.45">
      <c r="A3068" s="31" t="str">
        <f t="shared" si="171"/>
        <v>E09000013_Children withdrawn from school to be home educated_Number</v>
      </c>
      <c r="B3068" s="31" t="s">
        <v>491</v>
      </c>
      <c r="C3068" s="31" t="s">
        <v>723</v>
      </c>
      <c r="D3068" s="31" t="s">
        <v>1854</v>
      </c>
      <c r="E3068" s="31" t="s">
        <v>2159</v>
      </c>
      <c r="F3068" s="31" t="s">
        <v>86</v>
      </c>
      <c r="G3068" s="26" t="s">
        <v>88</v>
      </c>
      <c r="H3068" s="31" t="s">
        <v>743</v>
      </c>
      <c r="I3068" s="31">
        <v>32</v>
      </c>
      <c r="J3068" s="31">
        <f>INDEX('LA lookup'!H:H,MATCH('Known to services raw data'!B3068,'LA lookup'!G:G,0))</f>
        <v>36898</v>
      </c>
      <c r="K3068" s="31">
        <v>1.6</v>
      </c>
      <c r="L3068" s="31" t="str">
        <f t="shared" si="173"/>
        <v>0.9 per 1000 0-17 yr olds</v>
      </c>
      <c r="M3068" s="31">
        <f t="shared" si="174"/>
        <v>0.86725567781451574</v>
      </c>
      <c r="N3068" s="31">
        <f t="shared" si="172"/>
        <v>0</v>
      </c>
    </row>
    <row r="3069" spans="1:14" x14ac:dyDescent="0.45">
      <c r="A3069" s="31" t="str">
        <f t="shared" si="171"/>
        <v>E09000014_Children withdrawn from school to be home educated_Number</v>
      </c>
      <c r="B3069" s="31" t="s">
        <v>311</v>
      </c>
      <c r="C3069" s="31" t="s">
        <v>312</v>
      </c>
      <c r="D3069" s="31" t="s">
        <v>1854</v>
      </c>
      <c r="E3069" s="31" t="s">
        <v>2159</v>
      </c>
      <c r="F3069" s="31" t="s">
        <v>86</v>
      </c>
      <c r="G3069" s="26" t="s">
        <v>88</v>
      </c>
      <c r="H3069" s="31" t="s">
        <v>743</v>
      </c>
      <c r="I3069" s="31">
        <v>60</v>
      </c>
      <c r="J3069" s="31">
        <f>INDEX('LA lookup'!H:H,MATCH('Known to services raw data'!B3069,'LA lookup'!G:G,0))</f>
        <v>60398</v>
      </c>
      <c r="K3069" s="31">
        <v>1.6</v>
      </c>
      <c r="L3069" s="31" t="str">
        <f t="shared" si="173"/>
        <v>1 per 1000 0-17 yr olds</v>
      </c>
      <c r="M3069" s="31">
        <f t="shared" si="174"/>
        <v>0.9934103778270803</v>
      </c>
      <c r="N3069" s="31">
        <f t="shared" si="172"/>
        <v>0</v>
      </c>
    </row>
    <row r="3070" spans="1:14" x14ac:dyDescent="0.45">
      <c r="A3070" s="31" t="str">
        <f t="shared" si="171"/>
        <v>E09000015_Children withdrawn from school to be home educated_Number</v>
      </c>
      <c r="B3070" s="31" t="s">
        <v>496</v>
      </c>
      <c r="C3070" s="31" t="s">
        <v>497</v>
      </c>
      <c r="D3070" s="31" t="s">
        <v>1854</v>
      </c>
      <c r="E3070" s="31" t="s">
        <v>2159</v>
      </c>
      <c r="F3070" s="31" t="s">
        <v>86</v>
      </c>
      <c r="G3070" s="26" t="s">
        <v>88</v>
      </c>
      <c r="H3070" s="31" t="s">
        <v>743</v>
      </c>
      <c r="I3070" s="31">
        <v>42</v>
      </c>
      <c r="J3070" s="31">
        <f>INDEX('LA lookup'!H:H,MATCH('Known to services raw data'!B3070,'LA lookup'!G:G,0))</f>
        <v>58373</v>
      </c>
      <c r="K3070" s="31">
        <v>1.2</v>
      </c>
      <c r="L3070" s="31" t="str">
        <f t="shared" si="173"/>
        <v>0.7 per 1000 0-17 yr olds</v>
      </c>
      <c r="M3070" s="31">
        <f t="shared" si="174"/>
        <v>0.7195107327017628</v>
      </c>
      <c r="N3070" s="31">
        <f t="shared" si="172"/>
        <v>0</v>
      </c>
    </row>
    <row r="3071" spans="1:14" x14ac:dyDescent="0.45">
      <c r="A3071" s="31" t="str">
        <f t="shared" si="171"/>
        <v>E09000016_Children withdrawn from school to be home educated_Number</v>
      </c>
      <c r="B3071" s="31" t="s">
        <v>315</v>
      </c>
      <c r="C3071" s="31" t="s">
        <v>316</v>
      </c>
      <c r="D3071" s="31" t="s">
        <v>1854</v>
      </c>
      <c r="E3071" s="31" t="s">
        <v>2159</v>
      </c>
      <c r="F3071" s="31" t="s">
        <v>86</v>
      </c>
      <c r="G3071" s="26" t="s">
        <v>88</v>
      </c>
      <c r="H3071" s="31" t="s">
        <v>743</v>
      </c>
      <c r="I3071" s="31">
        <v>119</v>
      </c>
      <c r="J3071" s="31">
        <f>INDEX('LA lookup'!H:H,MATCH('Known to services raw data'!B3071,'LA lookup'!G:G,0))</f>
        <v>57541</v>
      </c>
      <c r="K3071" s="31">
        <v>3</v>
      </c>
      <c r="L3071" s="31" t="str">
        <f t="shared" si="173"/>
        <v>2.1 per 1000 0-17 yr olds</v>
      </c>
      <c r="M3071" s="31">
        <f t="shared" si="174"/>
        <v>2.0680905788915731</v>
      </c>
      <c r="N3071" s="31">
        <f t="shared" si="172"/>
        <v>0</v>
      </c>
    </row>
    <row r="3072" spans="1:14" x14ac:dyDescent="0.45">
      <c r="A3072" s="31" t="str">
        <f t="shared" si="171"/>
        <v>E09000017_Children withdrawn from school to be home educated_Number</v>
      </c>
      <c r="B3072" s="31" t="s">
        <v>321</v>
      </c>
      <c r="C3072" s="31" t="s">
        <v>322</v>
      </c>
      <c r="D3072" s="31" t="s">
        <v>1854</v>
      </c>
      <c r="E3072" s="31" t="s">
        <v>2159</v>
      </c>
      <c r="F3072" s="31" t="s">
        <v>86</v>
      </c>
      <c r="G3072" s="26" t="s">
        <v>88</v>
      </c>
      <c r="H3072" s="31" t="s">
        <v>743</v>
      </c>
      <c r="I3072" s="31">
        <v>143</v>
      </c>
      <c r="J3072" s="31">
        <f>INDEX('LA lookup'!H:H,MATCH('Known to services raw data'!B3072,'LA lookup'!G:G,0))</f>
        <v>73377</v>
      </c>
      <c r="K3072" s="31">
        <v>2.7</v>
      </c>
      <c r="L3072" s="31" t="str">
        <f t="shared" si="173"/>
        <v>1.9 per 1000 0-17 yr olds</v>
      </c>
      <c r="M3072" s="31">
        <f t="shared" si="174"/>
        <v>1.9488395546288346</v>
      </c>
      <c r="N3072" s="31">
        <f t="shared" si="172"/>
        <v>0</v>
      </c>
    </row>
    <row r="3073" spans="1:14" x14ac:dyDescent="0.45">
      <c r="A3073" s="31" t="str">
        <f t="shared" si="171"/>
        <v>E09000018_Children withdrawn from school to be home educated_Number</v>
      </c>
      <c r="B3073" s="31" t="s">
        <v>323</v>
      </c>
      <c r="C3073" s="31" t="s">
        <v>324</v>
      </c>
      <c r="D3073" s="31" t="s">
        <v>1854</v>
      </c>
      <c r="E3073" s="31" t="s">
        <v>2159</v>
      </c>
      <c r="F3073" s="31" t="s">
        <v>86</v>
      </c>
      <c r="G3073" s="26" t="s">
        <v>88</v>
      </c>
      <c r="H3073" s="31" t="s">
        <v>743</v>
      </c>
      <c r="I3073" s="31">
        <v>100</v>
      </c>
      <c r="J3073" s="31">
        <f>INDEX('LA lookup'!H:H,MATCH('Known to services raw data'!B3073,'LA lookup'!G:G,0))</f>
        <v>64898</v>
      </c>
      <c r="K3073" s="31">
        <v>2.2999999999999998</v>
      </c>
      <c r="L3073" s="31" t="str">
        <f t="shared" si="173"/>
        <v>1.5 per 1000 0-17 yr olds</v>
      </c>
      <c r="M3073" s="31">
        <f t="shared" si="174"/>
        <v>1.5408795340380288</v>
      </c>
      <c r="N3073" s="31">
        <f t="shared" si="172"/>
        <v>0</v>
      </c>
    </row>
    <row r="3074" spans="1:14" x14ac:dyDescent="0.45">
      <c r="A3074" s="31" t="str">
        <f t="shared" si="171"/>
        <v>E09000019_Children withdrawn from school to be home educated_Number</v>
      </c>
      <c r="B3074" s="31" t="s">
        <v>500</v>
      </c>
      <c r="C3074" s="31" t="s">
        <v>501</v>
      </c>
      <c r="D3074" s="31" t="s">
        <v>1854</v>
      </c>
      <c r="E3074" s="31" t="s">
        <v>2159</v>
      </c>
      <c r="F3074" s="31" t="s">
        <v>86</v>
      </c>
      <c r="G3074" s="26" t="s">
        <v>88</v>
      </c>
      <c r="H3074" s="31" t="s">
        <v>743</v>
      </c>
      <c r="I3074" s="31">
        <v>107</v>
      </c>
      <c r="J3074" s="31">
        <f>INDEX('LA lookup'!H:H,MATCH('Known to services raw data'!B3074,'LA lookup'!G:G,0))</f>
        <v>42098</v>
      </c>
      <c r="K3074" s="31">
        <v>4.4000000000000004</v>
      </c>
      <c r="L3074" s="31" t="str">
        <f t="shared" si="173"/>
        <v>2.5 per 1000 0-17 yr olds</v>
      </c>
      <c r="M3074" s="31">
        <f t="shared" si="174"/>
        <v>2.5416884412561167</v>
      </c>
      <c r="N3074" s="31">
        <f t="shared" si="172"/>
        <v>0</v>
      </c>
    </row>
    <row r="3075" spans="1:14" x14ac:dyDescent="0.45">
      <c r="A3075" s="31" t="str">
        <f t="shared" si="171"/>
        <v>E09000020_Children withdrawn from school to be home educated_Number</v>
      </c>
      <c r="B3075" s="31" t="s">
        <v>479</v>
      </c>
      <c r="C3075" s="31" t="s">
        <v>674</v>
      </c>
      <c r="D3075" s="31" t="s">
        <v>1854</v>
      </c>
      <c r="E3075" s="31" t="s">
        <v>2159</v>
      </c>
      <c r="F3075" s="31" t="s">
        <v>86</v>
      </c>
      <c r="G3075" s="26" t="s">
        <v>88</v>
      </c>
      <c r="H3075" s="31" t="s">
        <v>743</v>
      </c>
      <c r="I3075" s="31">
        <v>15</v>
      </c>
      <c r="J3075" s="31">
        <f>INDEX('LA lookup'!H:H,MATCH('Known to services raw data'!B3075,'LA lookup'!G:G,0))</f>
        <v>28678</v>
      </c>
      <c r="K3075" s="31">
        <v>1.1000000000000001</v>
      </c>
      <c r="L3075" s="31" t="str">
        <f t="shared" si="173"/>
        <v>0.5 per 1000 0-17 yr olds</v>
      </c>
      <c r="M3075" s="31">
        <f t="shared" si="174"/>
        <v>0.52304902712880952</v>
      </c>
      <c r="N3075" s="31">
        <f t="shared" si="172"/>
        <v>0</v>
      </c>
    </row>
    <row r="3076" spans="1:14" x14ac:dyDescent="0.45">
      <c r="A3076" s="31" t="str">
        <f t="shared" si="171"/>
        <v>E09000021_Children withdrawn from school to be home educated_Number</v>
      </c>
      <c r="B3076" s="31" t="s">
        <v>520</v>
      </c>
      <c r="C3076" s="31" t="s">
        <v>521</v>
      </c>
      <c r="D3076" s="31" t="s">
        <v>1854</v>
      </c>
      <c r="E3076" s="31" t="s">
        <v>2159</v>
      </c>
      <c r="F3076" s="31" t="s">
        <v>86</v>
      </c>
      <c r="G3076" s="26" t="s">
        <v>88</v>
      </c>
      <c r="H3076" s="31" t="s">
        <v>743</v>
      </c>
      <c r="I3076" s="31">
        <v>22</v>
      </c>
      <c r="J3076" s="31">
        <f>INDEX('LA lookup'!H:H,MATCH('Known to services raw data'!B3076,'LA lookup'!G:G,0))</f>
        <v>38977</v>
      </c>
      <c r="K3076" s="31">
        <v>0.9</v>
      </c>
      <c r="L3076" s="31" t="str">
        <f t="shared" si="173"/>
        <v>0.6 per 1000 0-17 yr olds</v>
      </c>
      <c r="M3076" s="31">
        <f t="shared" si="174"/>
        <v>0.56443543628293602</v>
      </c>
      <c r="N3076" s="31">
        <f t="shared" si="172"/>
        <v>0</v>
      </c>
    </row>
    <row r="3077" spans="1:14" x14ac:dyDescent="0.45">
      <c r="A3077" s="31" t="str">
        <f t="shared" si="171"/>
        <v>E09000022_Children withdrawn from school to be home educated_Number</v>
      </c>
      <c r="B3077" s="31" t="s">
        <v>335</v>
      </c>
      <c r="C3077" s="31" t="s">
        <v>336</v>
      </c>
      <c r="D3077" s="31" t="s">
        <v>1854</v>
      </c>
      <c r="E3077" s="31" t="s">
        <v>2159</v>
      </c>
      <c r="F3077" s="31" t="s">
        <v>86</v>
      </c>
      <c r="G3077" s="26" t="s">
        <v>88</v>
      </c>
      <c r="H3077" s="31" t="s">
        <v>743</v>
      </c>
      <c r="I3077" s="31">
        <v>26</v>
      </c>
      <c r="J3077" s="31">
        <f>INDEX('LA lookup'!H:H,MATCH('Known to services raw data'!B3077,'LA lookup'!G:G,0))</f>
        <v>62629</v>
      </c>
      <c r="K3077" s="31">
        <v>0.7</v>
      </c>
      <c r="L3077" s="31" t="str">
        <f t="shared" si="173"/>
        <v>0.4 per 1000 0-17 yr olds</v>
      </c>
      <c r="M3077" s="31">
        <f t="shared" si="174"/>
        <v>0.41514314454964951</v>
      </c>
      <c r="N3077" s="31">
        <f t="shared" si="172"/>
        <v>0</v>
      </c>
    </row>
    <row r="3078" spans="1:14" x14ac:dyDescent="0.45">
      <c r="A3078" s="31" t="str">
        <f t="shared" si="171"/>
        <v>E09000023_Children withdrawn from school to be home educated_Number</v>
      </c>
      <c r="B3078" s="31" t="s">
        <v>343</v>
      </c>
      <c r="C3078" s="31" t="s">
        <v>344</v>
      </c>
      <c r="D3078" s="31" t="s">
        <v>1854</v>
      </c>
      <c r="E3078" s="31" t="s">
        <v>2159</v>
      </c>
      <c r="F3078" s="31" t="s">
        <v>86</v>
      </c>
      <c r="G3078" s="26" t="s">
        <v>88</v>
      </c>
      <c r="H3078" s="31" t="s">
        <v>743</v>
      </c>
      <c r="I3078" s="31">
        <v>52</v>
      </c>
      <c r="J3078" s="31">
        <f>INDEX('LA lookup'!H:H,MATCH('Known to services raw data'!B3078,'LA lookup'!G:G,0))</f>
        <v>68458</v>
      </c>
      <c r="K3078" s="31">
        <v>1.3</v>
      </c>
      <c r="L3078" s="31" t="str">
        <f t="shared" si="173"/>
        <v>0.8 per 1000 0-17 yr olds</v>
      </c>
      <c r="M3078" s="31">
        <f t="shared" si="174"/>
        <v>0.75958982149639198</v>
      </c>
      <c r="N3078" s="31">
        <f t="shared" si="172"/>
        <v>0</v>
      </c>
    </row>
    <row r="3079" spans="1:14" x14ac:dyDescent="0.45">
      <c r="A3079" s="31" t="str">
        <f t="shared" ref="A3079:A3142" si="175">CONCATENATE(B3079,"_",G3079,"_",H3079)</f>
        <v>E09000024_Children withdrawn from school to be home educated_Number</v>
      </c>
      <c r="B3079" s="31" t="s">
        <v>353</v>
      </c>
      <c r="C3079" s="31" t="s">
        <v>354</v>
      </c>
      <c r="D3079" s="31" t="s">
        <v>1854</v>
      </c>
      <c r="E3079" s="31" t="s">
        <v>2159</v>
      </c>
      <c r="F3079" s="31" t="s">
        <v>86</v>
      </c>
      <c r="G3079" s="26" t="s">
        <v>88</v>
      </c>
      <c r="H3079" s="31" t="s">
        <v>743</v>
      </c>
      <c r="I3079" s="31">
        <v>61</v>
      </c>
      <c r="J3079" s="31">
        <f>INDEX('LA lookup'!H:H,MATCH('Known to services raw data'!B3079,'LA lookup'!G:G,0))</f>
        <v>47266</v>
      </c>
      <c r="K3079" s="31">
        <v>2.1</v>
      </c>
      <c r="L3079" s="31" t="str">
        <f t="shared" si="173"/>
        <v>1.3 per 1000 0-17 yr olds</v>
      </c>
      <c r="M3079" s="31">
        <f t="shared" si="174"/>
        <v>1.2905682731773369</v>
      </c>
      <c r="N3079" s="31">
        <f t="shared" si="172"/>
        <v>0</v>
      </c>
    </row>
    <row r="3080" spans="1:14" x14ac:dyDescent="0.45">
      <c r="A3080" s="31" t="str">
        <f t="shared" si="175"/>
        <v>E09000025_Children withdrawn from school to be home educated_Number</v>
      </c>
      <c r="B3080" s="31" t="s">
        <v>359</v>
      </c>
      <c r="C3080" s="31" t="s">
        <v>360</v>
      </c>
      <c r="D3080" s="31" t="s">
        <v>1854</v>
      </c>
      <c r="E3080" s="31" t="s">
        <v>2159</v>
      </c>
      <c r="F3080" s="31" t="s">
        <v>86</v>
      </c>
      <c r="G3080" s="26" t="s">
        <v>88</v>
      </c>
      <c r="H3080" s="31" t="s">
        <v>743</v>
      </c>
      <c r="I3080" s="31">
        <v>113</v>
      </c>
      <c r="J3080" s="31">
        <f>INDEX('LA lookup'!H:H,MATCH('Known to services raw data'!B3080,'LA lookup'!G:G,0))</f>
        <v>86567</v>
      </c>
      <c r="K3080" s="31">
        <v>1.9</v>
      </c>
      <c r="L3080" s="31" t="str">
        <f t="shared" si="173"/>
        <v>1.3 per 1000 0-17 yr olds</v>
      </c>
      <c r="M3080" s="31">
        <f t="shared" si="174"/>
        <v>1.3053473032448855</v>
      </c>
      <c r="N3080" s="31">
        <f t="shared" ref="N3080:N3143" si="176">IF(OR(C3080="City of London",C3080="Isles of Scilly"),1,0)</f>
        <v>0</v>
      </c>
    </row>
    <row r="3081" spans="1:14" x14ac:dyDescent="0.45">
      <c r="A3081" s="31" t="str">
        <f t="shared" si="175"/>
        <v>E09000026_Children withdrawn from school to be home educated_Number</v>
      </c>
      <c r="B3081" s="31" t="s">
        <v>385</v>
      </c>
      <c r="C3081" s="31" t="s">
        <v>386</v>
      </c>
      <c r="D3081" s="31" t="s">
        <v>1854</v>
      </c>
      <c r="E3081" s="31" t="s">
        <v>2159</v>
      </c>
      <c r="F3081" s="31" t="s">
        <v>86</v>
      </c>
      <c r="G3081" s="26" t="s">
        <v>88</v>
      </c>
      <c r="H3081" s="31" t="s">
        <v>743</v>
      </c>
      <c r="I3081" s="31">
        <v>80</v>
      </c>
      <c r="J3081" s="31">
        <f>INDEX('LA lookup'!H:H,MATCH('Known to services raw data'!B3081,'LA lookup'!G:G,0))</f>
        <v>76159</v>
      </c>
      <c r="K3081" s="31">
        <v>1.4</v>
      </c>
      <c r="L3081" s="31" t="str">
        <f t="shared" si="173"/>
        <v>1.1 per 1000 0-17 yr olds</v>
      </c>
      <c r="M3081" s="31">
        <f t="shared" si="174"/>
        <v>1.050433960529944</v>
      </c>
      <c r="N3081" s="31">
        <f t="shared" si="176"/>
        <v>0</v>
      </c>
    </row>
    <row r="3082" spans="1:14" x14ac:dyDescent="0.45">
      <c r="A3082" s="31" t="str">
        <f t="shared" si="175"/>
        <v>E09000027_Children withdrawn from school to be home educated_Number</v>
      </c>
      <c r="B3082" s="31" t="s">
        <v>389</v>
      </c>
      <c r="C3082" s="31" t="s">
        <v>390</v>
      </c>
      <c r="D3082" s="31" t="s">
        <v>1854</v>
      </c>
      <c r="E3082" s="31" t="s">
        <v>2159</v>
      </c>
      <c r="F3082" s="31" t="s">
        <v>86</v>
      </c>
      <c r="G3082" s="26" t="s">
        <v>88</v>
      </c>
      <c r="H3082" s="31" t="s">
        <v>743</v>
      </c>
      <c r="I3082" s="31">
        <v>28</v>
      </c>
      <c r="J3082" s="31">
        <f>INDEX('LA lookup'!H:H,MATCH('Known to services raw data'!B3082,'LA lookup'!G:G,0))</f>
        <v>45525</v>
      </c>
      <c r="K3082" s="31">
        <v>1</v>
      </c>
      <c r="L3082" s="31" t="str">
        <f t="shared" si="173"/>
        <v>0.6 per 1000 0-17 yr olds</v>
      </c>
      <c r="M3082" s="31">
        <f t="shared" si="174"/>
        <v>0.61504667764964305</v>
      </c>
      <c r="N3082" s="31">
        <f t="shared" si="176"/>
        <v>0</v>
      </c>
    </row>
    <row r="3083" spans="1:14" x14ac:dyDescent="0.45">
      <c r="A3083" s="31" t="str">
        <f t="shared" si="175"/>
        <v>E09000028_Children withdrawn from school to be home educated_Number</v>
      </c>
      <c r="B3083" s="31" t="s">
        <v>414</v>
      </c>
      <c r="C3083" s="31" t="s">
        <v>415</v>
      </c>
      <c r="D3083" s="31" t="s">
        <v>1854</v>
      </c>
      <c r="E3083" s="31" t="s">
        <v>2159</v>
      </c>
      <c r="F3083" s="31" t="s">
        <v>86</v>
      </c>
      <c r="G3083" s="26" t="s">
        <v>88</v>
      </c>
      <c r="H3083" s="31" t="s">
        <v>743</v>
      </c>
      <c r="I3083" s="31">
        <v>92</v>
      </c>
      <c r="J3083" s="31">
        <f>INDEX('LA lookup'!H:H,MATCH('Known to services raw data'!B3083,'LA lookup'!G:G,0))</f>
        <v>65121</v>
      </c>
      <c r="K3083" s="31">
        <v>2.2000000000000002</v>
      </c>
      <c r="L3083" s="31" t="str">
        <f t="shared" si="173"/>
        <v>1.4 per 1000 0-17 yr olds</v>
      </c>
      <c r="M3083" s="31">
        <f t="shared" si="174"/>
        <v>1.4127547181400777</v>
      </c>
      <c r="N3083" s="31">
        <f t="shared" si="176"/>
        <v>0</v>
      </c>
    </row>
    <row r="3084" spans="1:14" x14ac:dyDescent="0.45">
      <c r="A3084" s="31" t="str">
        <f t="shared" si="175"/>
        <v>E09000029_Children withdrawn from school to be home educated_Number</v>
      </c>
      <c r="B3084" s="31" t="s">
        <v>432</v>
      </c>
      <c r="C3084" s="31" t="s">
        <v>433</v>
      </c>
      <c r="D3084" s="31" t="s">
        <v>1854</v>
      </c>
      <c r="E3084" s="31" t="s">
        <v>2159</v>
      </c>
      <c r="F3084" s="31" t="s">
        <v>86</v>
      </c>
      <c r="G3084" s="26" t="s">
        <v>88</v>
      </c>
      <c r="H3084" s="31" t="s">
        <v>743</v>
      </c>
      <c r="I3084" s="31">
        <v>28</v>
      </c>
      <c r="J3084" s="31">
        <f>INDEX('LA lookup'!H:H,MATCH('Known to services raw data'!B3084,'LA lookup'!G:G,0))</f>
        <v>47941</v>
      </c>
      <c r="K3084" s="31">
        <v>0.7</v>
      </c>
      <c r="L3084" s="31" t="str">
        <f t="shared" si="173"/>
        <v>0.6 per 1000 0-17 yr olds</v>
      </c>
      <c r="M3084" s="31">
        <f t="shared" si="174"/>
        <v>0.58405122963642808</v>
      </c>
      <c r="N3084" s="31">
        <f t="shared" si="176"/>
        <v>0</v>
      </c>
    </row>
    <row r="3085" spans="1:14" x14ac:dyDescent="0.45">
      <c r="A3085" s="31" t="str">
        <f t="shared" si="175"/>
        <v>E09000030_Children withdrawn from school to be home educated_Number</v>
      </c>
      <c r="B3085" s="31" t="s">
        <v>440</v>
      </c>
      <c r="C3085" s="31" t="s">
        <v>441</v>
      </c>
      <c r="D3085" s="31" t="s">
        <v>1854</v>
      </c>
      <c r="E3085" s="31" t="s">
        <v>2159</v>
      </c>
      <c r="F3085" s="31" t="s">
        <v>86</v>
      </c>
      <c r="G3085" s="26" t="s">
        <v>88</v>
      </c>
      <c r="H3085" s="31" t="s">
        <v>743</v>
      </c>
      <c r="I3085" s="31">
        <v>55</v>
      </c>
      <c r="J3085" s="31">
        <f>INDEX('LA lookup'!H:H,MATCH('Known to services raw data'!B3085,'LA lookup'!G:G,0))</f>
        <v>70973</v>
      </c>
      <c r="K3085" s="31">
        <v>1.2</v>
      </c>
      <c r="L3085" s="31" t="str">
        <f t="shared" si="173"/>
        <v>0.8 per 1000 0-17 yr olds</v>
      </c>
      <c r="M3085" s="31">
        <f t="shared" si="174"/>
        <v>0.77494258379947301</v>
      </c>
      <c r="N3085" s="31">
        <f t="shared" si="176"/>
        <v>0</v>
      </c>
    </row>
    <row r="3086" spans="1:14" x14ac:dyDescent="0.45">
      <c r="A3086" s="31" t="str">
        <f t="shared" si="175"/>
        <v>E09000031_Children withdrawn from school to be home educated_Number</v>
      </c>
      <c r="B3086" s="31" t="s">
        <v>448</v>
      </c>
      <c r="C3086" s="31" t="s">
        <v>449</v>
      </c>
      <c r="D3086" s="31" t="s">
        <v>1854</v>
      </c>
      <c r="E3086" s="31" t="s">
        <v>2159</v>
      </c>
      <c r="F3086" s="31" t="s">
        <v>86</v>
      </c>
      <c r="G3086" s="26" t="s">
        <v>88</v>
      </c>
      <c r="H3086" s="31" t="s">
        <v>743</v>
      </c>
      <c r="I3086" s="31">
        <v>101</v>
      </c>
      <c r="J3086" s="31">
        <f>INDEX('LA lookup'!H:H,MATCH('Known to services raw data'!B3086,'LA lookup'!G:G,0))</f>
        <v>67017</v>
      </c>
      <c r="K3086" s="31">
        <v>2.4</v>
      </c>
      <c r="L3086" s="31" t="str">
        <f t="shared" si="173"/>
        <v>1.5 per 1000 0-17 yr olds</v>
      </c>
      <c r="M3086" s="31">
        <f t="shared" si="174"/>
        <v>1.5070802930599698</v>
      </c>
      <c r="N3086" s="31">
        <f t="shared" si="176"/>
        <v>0</v>
      </c>
    </row>
    <row r="3087" spans="1:14" x14ac:dyDescent="0.45">
      <c r="A3087" s="31" t="str">
        <f t="shared" si="175"/>
        <v>E09000032_Children withdrawn from school to be home educated_Number</v>
      </c>
      <c r="B3087" s="31" t="s">
        <v>450</v>
      </c>
      <c r="C3087" s="31" t="s">
        <v>451</v>
      </c>
      <c r="D3087" s="31" t="s">
        <v>1854</v>
      </c>
      <c r="E3087" s="31" t="s">
        <v>2159</v>
      </c>
      <c r="F3087" s="31" t="s">
        <v>86</v>
      </c>
      <c r="G3087" s="26" t="s">
        <v>88</v>
      </c>
      <c r="H3087" s="31" t="s">
        <v>743</v>
      </c>
      <c r="I3087" s="31">
        <v>51</v>
      </c>
      <c r="J3087" s="31">
        <f>INDEX('LA lookup'!H:H,MATCH('Known to services raw data'!B3087,'LA lookup'!G:G,0))</f>
        <v>63840</v>
      </c>
      <c r="K3087" s="31">
        <v>1.5</v>
      </c>
      <c r="L3087" s="31" t="str">
        <f t="shared" si="173"/>
        <v>0.8 per 1000 0-17 yr olds</v>
      </c>
      <c r="M3087" s="31">
        <f t="shared" si="174"/>
        <v>0.79887218045112784</v>
      </c>
      <c r="N3087" s="31">
        <f t="shared" si="176"/>
        <v>0</v>
      </c>
    </row>
    <row r="3088" spans="1:14" x14ac:dyDescent="0.45">
      <c r="A3088" s="31" t="str">
        <f t="shared" si="175"/>
        <v>E09000033_Children withdrawn from school to be home educated_Number</v>
      </c>
      <c r="B3088" s="31" t="s">
        <v>506</v>
      </c>
      <c r="C3088" s="31" t="s">
        <v>507</v>
      </c>
      <c r="D3088" s="31" t="s">
        <v>1854</v>
      </c>
      <c r="E3088" s="31" t="s">
        <v>2159</v>
      </c>
      <c r="F3088" s="31" t="s">
        <v>86</v>
      </c>
      <c r="G3088" s="26" t="s">
        <v>88</v>
      </c>
      <c r="H3088" s="31" t="s">
        <v>743</v>
      </c>
      <c r="I3088" s="31">
        <v>18</v>
      </c>
      <c r="J3088" s="31">
        <f>INDEX('LA lookup'!H:H,MATCH('Known to services raw data'!B3088,'LA lookup'!G:G,0))</f>
        <v>47445</v>
      </c>
      <c r="K3088" s="31">
        <v>0.8</v>
      </c>
      <c r="L3088" s="31" t="str">
        <f t="shared" si="173"/>
        <v>0.4 per 1000 0-17 yr olds</v>
      </c>
      <c r="M3088" s="31">
        <f t="shared" si="174"/>
        <v>0.37938665823585205</v>
      </c>
      <c r="N3088" s="31">
        <f t="shared" si="176"/>
        <v>0</v>
      </c>
    </row>
    <row r="3089" spans="1:14" x14ac:dyDescent="0.45">
      <c r="A3089" s="31" t="str">
        <f t="shared" si="175"/>
        <v>E06000005_Children withdrawn from school to be home educated_Number</v>
      </c>
      <c r="B3089" s="31" t="s">
        <v>287</v>
      </c>
      <c r="C3089" s="31" t="s">
        <v>288</v>
      </c>
      <c r="D3089" s="31" t="s">
        <v>1854</v>
      </c>
      <c r="E3089" s="31" t="s">
        <v>2159</v>
      </c>
      <c r="F3089" s="31" t="s">
        <v>86</v>
      </c>
      <c r="G3089" s="26" t="s">
        <v>88</v>
      </c>
      <c r="H3089" s="31" t="s">
        <v>743</v>
      </c>
      <c r="I3089" s="31">
        <v>80</v>
      </c>
      <c r="J3089" s="31">
        <f>INDEX('LA lookup'!H:H,MATCH('Known to services raw data'!B3089,'LA lookup'!G:G,0))</f>
        <v>22454</v>
      </c>
      <c r="K3089" s="31">
        <v>4.9000000000000004</v>
      </c>
      <c r="L3089" s="31" t="str">
        <f t="shared" si="173"/>
        <v>3.6 per 1000 0-17 yr olds</v>
      </c>
      <c r="M3089" s="31">
        <f t="shared" si="174"/>
        <v>3.5628395831477686</v>
      </c>
      <c r="N3089" s="31">
        <f t="shared" si="176"/>
        <v>0</v>
      </c>
    </row>
    <row r="3090" spans="1:14" x14ac:dyDescent="0.45">
      <c r="A3090" s="31" t="str">
        <f t="shared" si="175"/>
        <v>E06000047_Children withdrawn from school to be home educated_Number</v>
      </c>
      <c r="B3090" s="31" t="s">
        <v>528</v>
      </c>
      <c r="C3090" s="31" t="s">
        <v>721</v>
      </c>
      <c r="D3090" s="31" t="s">
        <v>1854</v>
      </c>
      <c r="E3090" s="31" t="s">
        <v>2159</v>
      </c>
      <c r="F3090" s="31" t="s">
        <v>86</v>
      </c>
      <c r="G3090" s="26" t="s">
        <v>88</v>
      </c>
      <c r="H3090" s="31" t="s">
        <v>743</v>
      </c>
      <c r="I3090" s="31">
        <v>194</v>
      </c>
      <c r="J3090" s="31">
        <f>INDEX('LA lookup'!H:H,MATCH('Known to services raw data'!B3090,'LA lookup'!G:G,0))</f>
        <v>101040</v>
      </c>
      <c r="K3090" s="31">
        <v>2.7</v>
      </c>
      <c r="L3090" s="31" t="str">
        <f t="shared" si="173"/>
        <v>1.9 per 1000 0-17 yr olds</v>
      </c>
      <c r="M3090" s="31">
        <f t="shared" si="174"/>
        <v>1.9200316706254947</v>
      </c>
      <c r="N3090" s="31">
        <f t="shared" si="176"/>
        <v>0</v>
      </c>
    </row>
    <row r="3091" spans="1:14" x14ac:dyDescent="0.45">
      <c r="A3091" s="31" t="str">
        <f t="shared" si="175"/>
        <v>E08000020_Children withdrawn from school to be home educated_Number</v>
      </c>
      <c r="B3091" s="31" t="s">
        <v>305</v>
      </c>
      <c r="C3091" s="31" t="s">
        <v>306</v>
      </c>
      <c r="D3091" s="31" t="s">
        <v>1854</v>
      </c>
      <c r="E3091" s="31" t="s">
        <v>2159</v>
      </c>
      <c r="F3091" s="31" t="s">
        <v>86</v>
      </c>
      <c r="G3091" s="26" t="s">
        <v>88</v>
      </c>
      <c r="H3091" s="31" t="s">
        <v>743</v>
      </c>
      <c r="I3091" s="31">
        <v>58</v>
      </c>
      <c r="J3091" s="31">
        <f>INDEX('LA lookup'!H:H,MATCH('Known to services raw data'!B3091,'LA lookup'!G:G,0))</f>
        <v>39605</v>
      </c>
      <c r="K3091" s="31">
        <v>2</v>
      </c>
      <c r="L3091" s="31" t="str">
        <f t="shared" si="173"/>
        <v>1.5 per 1000 0-17 yr olds</v>
      </c>
      <c r="M3091" s="31">
        <f t="shared" si="174"/>
        <v>1.4644615578841054</v>
      </c>
      <c r="N3091" s="31">
        <f t="shared" si="176"/>
        <v>0</v>
      </c>
    </row>
    <row r="3092" spans="1:14" x14ac:dyDescent="0.45">
      <c r="A3092" s="31" t="str">
        <f t="shared" si="175"/>
        <v>E06000001_Children withdrawn from school to be home educated_Number</v>
      </c>
      <c r="B3092" s="31" t="s">
        <v>313</v>
      </c>
      <c r="C3092" s="31" t="s">
        <v>314</v>
      </c>
      <c r="D3092" s="31" t="s">
        <v>1854</v>
      </c>
      <c r="E3092" s="31" t="s">
        <v>2159</v>
      </c>
      <c r="F3092" s="31" t="s">
        <v>86</v>
      </c>
      <c r="G3092" s="26" t="s">
        <v>88</v>
      </c>
      <c r="H3092" s="31" t="s">
        <v>743</v>
      </c>
      <c r="I3092" s="31">
        <v>31</v>
      </c>
      <c r="J3092" s="31">
        <f>INDEX('LA lookup'!H:H,MATCH('Known to services raw data'!B3092,'LA lookup'!G:G,0))</f>
        <v>20006</v>
      </c>
      <c r="K3092" s="31">
        <v>2</v>
      </c>
      <c r="L3092" s="31" t="str">
        <f t="shared" si="173"/>
        <v>1.5 per 1000 0-17 yr olds</v>
      </c>
      <c r="M3092" s="31">
        <f t="shared" si="174"/>
        <v>1.5495351394581627</v>
      </c>
      <c r="N3092" s="31">
        <f t="shared" si="176"/>
        <v>0</v>
      </c>
    </row>
    <row r="3093" spans="1:14" x14ac:dyDescent="0.45">
      <c r="A3093" s="31" t="str">
        <f t="shared" si="175"/>
        <v>E06000002_Children withdrawn from school to be home educated_Number</v>
      </c>
      <c r="B3093" s="31" t="s">
        <v>511</v>
      </c>
      <c r="C3093" s="31" t="s">
        <v>725</v>
      </c>
      <c r="D3093" s="31" t="s">
        <v>1854</v>
      </c>
      <c r="E3093" s="31" t="s">
        <v>2159</v>
      </c>
      <c r="F3093" s="31" t="s">
        <v>86</v>
      </c>
      <c r="G3093" s="26" t="s">
        <v>88</v>
      </c>
      <c r="H3093" s="31" t="s">
        <v>743</v>
      </c>
      <c r="I3093" s="31">
        <v>35</v>
      </c>
      <c r="J3093" s="31">
        <f>INDEX('LA lookup'!H:H,MATCH('Known to services raw data'!B3093,'LA lookup'!G:G,0))</f>
        <v>32513</v>
      </c>
      <c r="K3093" s="31">
        <v>1.4</v>
      </c>
      <c r="L3093" s="31" t="str">
        <f t="shared" si="173"/>
        <v>1.1 per 1000 0-17 yr olds</v>
      </c>
      <c r="M3093" s="31">
        <f t="shared" si="174"/>
        <v>1.0764924799311044</v>
      </c>
      <c r="N3093" s="31">
        <f t="shared" si="176"/>
        <v>0</v>
      </c>
    </row>
    <row r="3094" spans="1:14" x14ac:dyDescent="0.45">
      <c r="A3094" s="31" t="str">
        <f t="shared" si="175"/>
        <v>E08000021_Children withdrawn from school to be home educated_Number</v>
      </c>
      <c r="B3094" s="31" t="s">
        <v>357</v>
      </c>
      <c r="C3094" s="31" t="s">
        <v>358</v>
      </c>
      <c r="D3094" s="31" t="s">
        <v>1854</v>
      </c>
      <c r="E3094" s="31" t="s">
        <v>2159</v>
      </c>
      <c r="F3094" s="31" t="s">
        <v>86</v>
      </c>
      <c r="G3094" s="26" t="s">
        <v>88</v>
      </c>
      <c r="H3094" s="31" t="s">
        <v>743</v>
      </c>
      <c r="I3094" s="31">
        <v>81</v>
      </c>
      <c r="J3094" s="31">
        <f>INDEX('LA lookup'!H:H,MATCH('Known to services raw data'!B3094,'LA lookup'!G:G,0))</f>
        <v>58056</v>
      </c>
      <c r="K3094" s="31">
        <v>2</v>
      </c>
      <c r="L3094" s="31" t="str">
        <f t="shared" si="173"/>
        <v>1.4 per 1000 0-17 yr olds</v>
      </c>
      <c r="M3094" s="31">
        <f t="shared" si="174"/>
        <v>1.3952046300124017</v>
      </c>
      <c r="N3094" s="31">
        <f t="shared" si="176"/>
        <v>0</v>
      </c>
    </row>
    <row r="3095" spans="1:14" x14ac:dyDescent="0.45">
      <c r="A3095" s="31" t="str">
        <f t="shared" si="175"/>
        <v>E08000022_Children withdrawn from school to be home educated_Number</v>
      </c>
      <c r="B3095" s="31" t="s">
        <v>524</v>
      </c>
      <c r="C3095" s="31" t="s">
        <v>525</v>
      </c>
      <c r="D3095" s="31" t="s">
        <v>1854</v>
      </c>
      <c r="E3095" s="31" t="s">
        <v>2159</v>
      </c>
      <c r="F3095" s="31" t="s">
        <v>86</v>
      </c>
      <c r="G3095" s="26" t="s">
        <v>88</v>
      </c>
      <c r="H3095" s="31" t="s">
        <v>743</v>
      </c>
      <c r="I3095" s="31">
        <v>47</v>
      </c>
      <c r="J3095" s="31">
        <f>INDEX('LA lookup'!H:H,MATCH('Known to services raw data'!B3095,'LA lookup'!G:G,0))</f>
        <v>41360</v>
      </c>
      <c r="K3095" s="31">
        <v>1.5</v>
      </c>
      <c r="L3095" s="31" t="str">
        <f t="shared" si="173"/>
        <v>1.1 per 1000 0-17 yr olds</v>
      </c>
      <c r="M3095" s="31">
        <f t="shared" si="174"/>
        <v>1.1363636363636362</v>
      </c>
      <c r="N3095" s="31">
        <f t="shared" si="176"/>
        <v>0</v>
      </c>
    </row>
    <row r="3096" spans="1:14" x14ac:dyDescent="0.45">
      <c r="A3096" s="31" t="str">
        <f t="shared" si="175"/>
        <v>E06000048_Children withdrawn from school to be home educated_Number</v>
      </c>
      <c r="B3096" s="31" t="s">
        <v>484</v>
      </c>
      <c r="C3096" s="31" t="s">
        <v>705</v>
      </c>
      <c r="D3096" s="31" t="s">
        <v>1854</v>
      </c>
      <c r="E3096" s="31" t="s">
        <v>2159</v>
      </c>
      <c r="F3096" s="31" t="s">
        <v>86</v>
      </c>
      <c r="G3096" s="26" t="s">
        <v>88</v>
      </c>
      <c r="H3096" s="31" t="s">
        <v>743</v>
      </c>
      <c r="I3096" s="31">
        <v>147</v>
      </c>
      <c r="J3096" s="31">
        <f>INDEX('LA lookup'!H:H,MATCH('Known to services raw data'!B3096,'LA lookup'!G:G,0))</f>
        <v>59011</v>
      </c>
      <c r="K3096" s="31">
        <v>3.2</v>
      </c>
      <c r="L3096" s="31" t="str">
        <f t="shared" si="173"/>
        <v>2.5 per 1000 0-17 yr olds</v>
      </c>
      <c r="M3096" s="31">
        <f t="shared" si="174"/>
        <v>2.4910609886292385</v>
      </c>
      <c r="N3096" s="31">
        <f t="shared" si="176"/>
        <v>0</v>
      </c>
    </row>
    <row r="3097" spans="1:14" x14ac:dyDescent="0.45">
      <c r="A3097" s="31" t="str">
        <f t="shared" si="175"/>
        <v>E06000003_Children withdrawn from school to be home educated_Number</v>
      </c>
      <c r="B3097" s="31" t="s">
        <v>387</v>
      </c>
      <c r="C3097" s="31" t="s">
        <v>388</v>
      </c>
      <c r="D3097" s="31" t="s">
        <v>1854</v>
      </c>
      <c r="E3097" s="31" t="s">
        <v>2159</v>
      </c>
      <c r="F3097" s="31" t="s">
        <v>86</v>
      </c>
      <c r="G3097" s="26" t="s">
        <v>88</v>
      </c>
      <c r="H3097" s="31" t="s">
        <v>743</v>
      </c>
      <c r="I3097" s="31">
        <v>56</v>
      </c>
      <c r="J3097" s="31">
        <f>INDEX('LA lookup'!H:H,MATCH('Known to services raw data'!B3097,'LA lookup'!G:G,0))</f>
        <v>27626</v>
      </c>
      <c r="K3097" s="31">
        <v>2.5</v>
      </c>
      <c r="L3097" s="31" t="str">
        <f t="shared" si="173"/>
        <v>2 per 1000 0-17 yr olds</v>
      </c>
      <c r="M3097" s="31">
        <f t="shared" si="174"/>
        <v>2.0270759429522913</v>
      </c>
      <c r="N3097" s="31">
        <f t="shared" si="176"/>
        <v>0</v>
      </c>
    </row>
    <row r="3098" spans="1:14" x14ac:dyDescent="0.45">
      <c r="A3098" s="31" t="str">
        <f t="shared" si="175"/>
        <v>E08000023_Children withdrawn from school to be home educated_Number</v>
      </c>
      <c r="B3098" s="31" t="s">
        <v>410</v>
      </c>
      <c r="C3098" s="31" t="s">
        <v>411</v>
      </c>
      <c r="D3098" s="31" t="s">
        <v>1854</v>
      </c>
      <c r="E3098" s="31" t="s">
        <v>2159</v>
      </c>
      <c r="F3098" s="31" t="s">
        <v>86</v>
      </c>
      <c r="G3098" s="26" t="s">
        <v>88</v>
      </c>
      <c r="H3098" s="31" t="s">
        <v>743</v>
      </c>
      <c r="I3098" s="31">
        <v>28</v>
      </c>
      <c r="J3098" s="31">
        <f>INDEX('LA lookup'!H:H,MATCH('Known to services raw data'!B3098,'LA lookup'!G:G,0))</f>
        <v>29920</v>
      </c>
      <c r="K3098" s="31">
        <v>1.3</v>
      </c>
      <c r="L3098" s="31" t="str">
        <f t="shared" si="173"/>
        <v>0.9 per 1000 0-17 yr olds</v>
      </c>
      <c r="M3098" s="31">
        <f t="shared" si="174"/>
        <v>0.93582887700534756</v>
      </c>
      <c r="N3098" s="31">
        <f t="shared" si="176"/>
        <v>0</v>
      </c>
    </row>
    <row r="3099" spans="1:14" x14ac:dyDescent="0.45">
      <c r="A3099" s="31" t="str">
        <f t="shared" si="175"/>
        <v>E06000004_Children withdrawn from school to be home educated_Number</v>
      </c>
      <c r="B3099" s="31" t="s">
        <v>422</v>
      </c>
      <c r="C3099" s="31" t="s">
        <v>423</v>
      </c>
      <c r="D3099" s="31" t="s">
        <v>1854</v>
      </c>
      <c r="E3099" s="31" t="s">
        <v>2159</v>
      </c>
      <c r="F3099" s="31" t="s">
        <v>86</v>
      </c>
      <c r="G3099" s="26" t="s">
        <v>88</v>
      </c>
      <c r="H3099" s="31" t="s">
        <v>743</v>
      </c>
      <c r="I3099" s="31">
        <v>59</v>
      </c>
      <c r="J3099" s="31">
        <f>INDEX('LA lookup'!H:H,MATCH('Known to services raw data'!B3099,'LA lookup'!G:G,0))</f>
        <v>43521</v>
      </c>
      <c r="K3099" s="31">
        <v>1.9</v>
      </c>
      <c r="L3099" s="31" t="str">
        <f t="shared" si="173"/>
        <v>1.4 per 1000 0-17 yr olds</v>
      </c>
      <c r="M3099" s="31">
        <f t="shared" si="174"/>
        <v>1.3556673789664759</v>
      </c>
      <c r="N3099" s="31">
        <f t="shared" si="176"/>
        <v>0</v>
      </c>
    </row>
    <row r="3100" spans="1:14" x14ac:dyDescent="0.45">
      <c r="A3100" s="31" t="str">
        <f t="shared" si="175"/>
        <v>E08000024_Children withdrawn from school to be home educated_Number</v>
      </c>
      <c r="B3100" s="31" t="s">
        <v>428</v>
      </c>
      <c r="C3100" s="31" t="s">
        <v>429</v>
      </c>
      <c r="D3100" s="31" t="s">
        <v>1854</v>
      </c>
      <c r="E3100" s="31" t="s">
        <v>2159</v>
      </c>
      <c r="F3100" s="31" t="s">
        <v>86</v>
      </c>
      <c r="G3100" s="26" t="s">
        <v>88</v>
      </c>
      <c r="H3100" s="31" t="s">
        <v>743</v>
      </c>
      <c r="I3100" s="31">
        <v>102</v>
      </c>
      <c r="J3100" s="31">
        <f>INDEX('LA lookup'!H:H,MATCH('Known to services raw data'!B3100,'LA lookup'!G:G,0))</f>
        <v>54563</v>
      </c>
      <c r="K3100" s="31">
        <v>2.5</v>
      </c>
      <c r="L3100" s="31" t="str">
        <f t="shared" si="173"/>
        <v>1.9 per 1000 0-17 yr olds</v>
      </c>
      <c r="M3100" s="31">
        <f t="shared" si="174"/>
        <v>1.8693986767589759</v>
      </c>
      <c r="N3100" s="31">
        <f t="shared" si="176"/>
        <v>0</v>
      </c>
    </row>
    <row r="3101" spans="1:14" x14ac:dyDescent="0.45">
      <c r="A3101" s="31" t="str">
        <f t="shared" si="175"/>
        <v>E06000008_Children withdrawn from school to be home educated_Number</v>
      </c>
      <c r="B3101" s="31" t="s">
        <v>247</v>
      </c>
      <c r="C3101" s="31" t="s">
        <v>248</v>
      </c>
      <c r="D3101" s="31" t="s">
        <v>1854</v>
      </c>
      <c r="E3101" s="31" t="s">
        <v>2159</v>
      </c>
      <c r="F3101" s="31" t="s">
        <v>86</v>
      </c>
      <c r="G3101" s="26" t="s">
        <v>88</v>
      </c>
      <c r="H3101" s="31" t="s">
        <v>743</v>
      </c>
      <c r="I3101" s="31">
        <v>73</v>
      </c>
      <c r="J3101" s="31">
        <f>INDEX('LA lookup'!H:H,MATCH('Known to services raw data'!B3101,'LA lookup'!G:G,0))</f>
        <v>38481</v>
      </c>
      <c r="K3101" s="31">
        <v>2.7</v>
      </c>
      <c r="L3101" s="31" t="str">
        <f t="shared" si="173"/>
        <v>1.9 per 1000 0-17 yr olds</v>
      </c>
      <c r="M3101" s="31">
        <f t="shared" si="174"/>
        <v>1.8970400977105584</v>
      </c>
      <c r="N3101" s="31">
        <f t="shared" si="176"/>
        <v>0</v>
      </c>
    </row>
    <row r="3102" spans="1:14" x14ac:dyDescent="0.45">
      <c r="A3102" s="31" t="str">
        <f t="shared" si="175"/>
        <v>E06000009_Children withdrawn from school to be home educated_Number</v>
      </c>
      <c r="B3102" s="31" t="s">
        <v>249</v>
      </c>
      <c r="C3102" s="31" t="s">
        <v>250</v>
      </c>
      <c r="D3102" s="31" t="s">
        <v>1854</v>
      </c>
      <c r="E3102" s="31" t="s">
        <v>2159</v>
      </c>
      <c r="F3102" s="31" t="s">
        <v>86</v>
      </c>
      <c r="G3102" s="26" t="s">
        <v>88</v>
      </c>
      <c r="H3102" s="31" t="s">
        <v>743</v>
      </c>
      <c r="I3102" s="31">
        <v>94</v>
      </c>
      <c r="J3102" s="31">
        <f>INDEX('LA lookup'!H:H,MATCH('Known to services raw data'!B3102,'LA lookup'!G:G,0))</f>
        <v>28904</v>
      </c>
      <c r="K3102" s="31">
        <v>4.9000000000000004</v>
      </c>
      <c r="L3102" s="31" t="str">
        <f t="shared" si="173"/>
        <v>3.3 per 1000 0-17 yr olds</v>
      </c>
      <c r="M3102" s="31">
        <f t="shared" si="174"/>
        <v>3.2521450318295044</v>
      </c>
      <c r="N3102" s="31">
        <f t="shared" si="176"/>
        <v>0</v>
      </c>
    </row>
    <row r="3103" spans="1:14" x14ac:dyDescent="0.45">
      <c r="A3103" s="31" t="str">
        <f t="shared" si="175"/>
        <v>E08000001_Children withdrawn from school to be home educated_Number</v>
      </c>
      <c r="B3103" s="31" t="s">
        <v>252</v>
      </c>
      <c r="C3103" s="31" t="s">
        <v>253</v>
      </c>
      <c r="D3103" s="31" t="s">
        <v>1854</v>
      </c>
      <c r="E3103" s="31" t="s">
        <v>2159</v>
      </c>
      <c r="F3103" s="31" t="s">
        <v>86</v>
      </c>
      <c r="G3103" s="26" t="s">
        <v>88</v>
      </c>
      <c r="H3103" s="31" t="s">
        <v>743</v>
      </c>
      <c r="I3103" s="31">
        <v>131</v>
      </c>
      <c r="J3103" s="31">
        <f>INDEX('LA lookup'!H:H,MATCH('Known to services raw data'!B3103,'LA lookup'!G:G,0))</f>
        <v>67670</v>
      </c>
      <c r="K3103" s="31">
        <v>2.6</v>
      </c>
      <c r="L3103" s="31" t="str">
        <f t="shared" si="173"/>
        <v>1.9 per 1000 0-17 yr olds</v>
      </c>
      <c r="M3103" s="31">
        <f t="shared" si="174"/>
        <v>1.9358652283138762</v>
      </c>
      <c r="N3103" s="31">
        <f t="shared" si="176"/>
        <v>0</v>
      </c>
    </row>
    <row r="3104" spans="1:14" x14ac:dyDescent="0.45">
      <c r="A3104" s="31" t="str">
        <f t="shared" si="175"/>
        <v>E08000002_Children withdrawn from school to be home educated_Number</v>
      </c>
      <c r="B3104" s="31" t="s">
        <v>271</v>
      </c>
      <c r="C3104" s="31" t="s">
        <v>272</v>
      </c>
      <c r="D3104" s="31" t="s">
        <v>1854</v>
      </c>
      <c r="E3104" s="31" t="s">
        <v>2159</v>
      </c>
      <c r="F3104" s="31" t="s">
        <v>86</v>
      </c>
      <c r="G3104" s="26" t="s">
        <v>88</v>
      </c>
      <c r="H3104" s="31" t="s">
        <v>743</v>
      </c>
      <c r="I3104" s="31">
        <v>35</v>
      </c>
      <c r="J3104" s="31">
        <f>INDEX('LA lookup'!H:H,MATCH('Known to services raw data'!B3104,'LA lookup'!G:G,0))</f>
        <v>43142</v>
      </c>
      <c r="K3104" s="31">
        <v>1.2</v>
      </c>
      <c r="L3104" s="31" t="str">
        <f t="shared" si="173"/>
        <v>0.8 per 1000 0-17 yr olds</v>
      </c>
      <c r="M3104" s="31">
        <f t="shared" si="174"/>
        <v>0.81127439618005659</v>
      </c>
      <c r="N3104" s="31">
        <f t="shared" si="176"/>
        <v>0</v>
      </c>
    </row>
    <row r="3105" spans="1:14" x14ac:dyDescent="0.45">
      <c r="A3105" s="31" t="str">
        <f t="shared" si="175"/>
        <v>E06000049_Children withdrawn from school to be home educated_Number</v>
      </c>
      <c r="B3105" s="31" t="s">
        <v>541</v>
      </c>
      <c r="C3105" s="31" t="s">
        <v>718</v>
      </c>
      <c r="D3105" s="31" t="s">
        <v>1854</v>
      </c>
      <c r="E3105" s="31" t="s">
        <v>2159</v>
      </c>
      <c r="F3105" s="31" t="s">
        <v>86</v>
      </c>
      <c r="G3105" s="26" t="s">
        <v>88</v>
      </c>
      <c r="H3105" s="31" t="s">
        <v>743</v>
      </c>
      <c r="I3105" s="31">
        <v>128</v>
      </c>
      <c r="J3105" s="31">
        <f>INDEX('LA lookup'!H:H,MATCH('Known to services raw data'!B3105,'LA lookup'!G:G,0))</f>
        <v>76523</v>
      </c>
      <c r="K3105" s="31">
        <v>2.4</v>
      </c>
      <c r="L3105" s="31" t="str">
        <f t="shared" si="173"/>
        <v>1.7 per 1000 0-17 yr olds</v>
      </c>
      <c r="M3105" s="31">
        <f t="shared" si="174"/>
        <v>1.6726997111979405</v>
      </c>
      <c r="N3105" s="31">
        <f t="shared" si="176"/>
        <v>0</v>
      </c>
    </row>
    <row r="3106" spans="1:14" x14ac:dyDescent="0.45">
      <c r="A3106" s="31" t="str">
        <f t="shared" si="175"/>
        <v>E06000050_Children withdrawn from school to be home educated_Number</v>
      </c>
      <c r="B3106" s="31" t="s">
        <v>281</v>
      </c>
      <c r="C3106" s="31" t="s">
        <v>282</v>
      </c>
      <c r="D3106" s="31" t="s">
        <v>1854</v>
      </c>
      <c r="E3106" s="31" t="s">
        <v>2159</v>
      </c>
      <c r="F3106" s="31" t="s">
        <v>86</v>
      </c>
      <c r="G3106" s="26" t="s">
        <v>88</v>
      </c>
      <c r="H3106" s="31" t="s">
        <v>743</v>
      </c>
      <c r="I3106" s="31">
        <v>118</v>
      </c>
      <c r="J3106" s="31">
        <f>INDEX('LA lookup'!H:H,MATCH('Known to services raw data'!B3106,'LA lookup'!G:G,0))</f>
        <v>68054</v>
      </c>
      <c r="K3106" s="31">
        <v>2.4</v>
      </c>
      <c r="L3106" s="31" t="str">
        <f t="shared" si="173"/>
        <v>1.7 per 1000 0-17 yr olds</v>
      </c>
      <c r="M3106" s="31">
        <f t="shared" si="174"/>
        <v>1.7339171834131719</v>
      </c>
      <c r="N3106" s="31">
        <f t="shared" si="176"/>
        <v>0</v>
      </c>
    </row>
    <row r="3107" spans="1:14" x14ac:dyDescent="0.45">
      <c r="A3107" s="31" t="str">
        <f t="shared" si="175"/>
        <v>E10000006_Children withdrawn from school to be home educated_Number</v>
      </c>
      <c r="B3107" s="31" t="s">
        <v>285</v>
      </c>
      <c r="C3107" s="31" t="s">
        <v>286</v>
      </c>
      <c r="D3107" s="31" t="s">
        <v>1854</v>
      </c>
      <c r="E3107" s="31" t="s">
        <v>2159</v>
      </c>
      <c r="F3107" s="31" t="s">
        <v>86</v>
      </c>
      <c r="G3107" s="26" t="s">
        <v>88</v>
      </c>
      <c r="H3107" s="31" t="s">
        <v>743</v>
      </c>
      <c r="I3107" s="31">
        <v>255</v>
      </c>
      <c r="J3107" s="31">
        <f>INDEX('LA lookup'!H:H,MATCH('Known to services raw data'!B3107,'LA lookup'!G:G,0))</f>
        <v>92500</v>
      </c>
      <c r="K3107" s="31">
        <v>3.7</v>
      </c>
      <c r="L3107" s="31" t="str">
        <f t="shared" si="173"/>
        <v>2.8 per 1000 0-17 yr olds</v>
      </c>
      <c r="M3107" s="31">
        <f t="shared" si="174"/>
        <v>2.7567567567567566</v>
      </c>
      <c r="N3107" s="31">
        <f t="shared" si="176"/>
        <v>0</v>
      </c>
    </row>
    <row r="3108" spans="1:14" x14ac:dyDescent="0.45">
      <c r="A3108" s="31" t="str">
        <f t="shared" si="175"/>
        <v>E06000006_Children withdrawn from school to be home educated_Number</v>
      </c>
      <c r="B3108" s="31" t="s">
        <v>531</v>
      </c>
      <c r="C3108" s="31" t="s">
        <v>722</v>
      </c>
      <c r="D3108" s="31" t="s">
        <v>1854</v>
      </c>
      <c r="E3108" s="31" t="s">
        <v>2159</v>
      </c>
      <c r="F3108" s="31" t="s">
        <v>86</v>
      </c>
      <c r="G3108" s="26" t="s">
        <v>88</v>
      </c>
      <c r="H3108" s="31" t="s">
        <v>743</v>
      </c>
      <c r="I3108" s="31">
        <v>51</v>
      </c>
      <c r="J3108" s="31">
        <f>INDEX('LA lookup'!H:H,MATCH('Known to services raw data'!B3108,'LA lookup'!G:G,0))</f>
        <v>28617</v>
      </c>
      <c r="K3108" s="31">
        <v>2.7</v>
      </c>
      <c r="L3108" s="31" t="str">
        <f t="shared" si="173"/>
        <v>1.8 per 1000 0-17 yr olds</v>
      </c>
      <c r="M3108" s="31">
        <f t="shared" si="174"/>
        <v>1.7821574588531293</v>
      </c>
      <c r="N3108" s="31">
        <f t="shared" si="176"/>
        <v>0</v>
      </c>
    </row>
    <row r="3109" spans="1:14" x14ac:dyDescent="0.45">
      <c r="A3109" s="31" t="str">
        <f t="shared" si="175"/>
        <v>E08000011_Children withdrawn from school to be home educated_Number</v>
      </c>
      <c r="B3109" s="31" t="s">
        <v>333</v>
      </c>
      <c r="C3109" s="31" t="s">
        <v>334</v>
      </c>
      <c r="D3109" s="31" t="s">
        <v>1854</v>
      </c>
      <c r="E3109" s="31" t="s">
        <v>2159</v>
      </c>
      <c r="F3109" s="31" t="s">
        <v>86</v>
      </c>
      <c r="G3109" s="26" t="s">
        <v>88</v>
      </c>
      <c r="H3109" s="31" t="s">
        <v>743</v>
      </c>
      <c r="I3109" s="31">
        <v>42</v>
      </c>
      <c r="J3109" s="31">
        <f>INDEX('LA lookup'!H:H,MATCH('Known to services raw data'!B3109,'LA lookup'!G:G,0))</f>
        <v>33477</v>
      </c>
      <c r="K3109" s="31">
        <v>2.1</v>
      </c>
      <c r="L3109" s="31" t="str">
        <f t="shared" ref="L3109:L3172" si="177">IF(LOWER(H3109)="percentage",CONCATENATE(I3109,"%"),IF(LOWER(H3109)="proportion",CONCATENATE(ROUND(I3109,1)," per 1000 households"),IF(J3109="NA",K3109,IF(OR(ISERROR(I3109),ISBLANK(I3109),NOT(ISNUMBER(I3109))),"N/A",CONCATENATE(ROUND(I3109/J3109*1000,1)," per 1000 0-17 yr olds")))))</f>
        <v>1.3 per 1000 0-17 yr olds</v>
      </c>
      <c r="M3109" s="31">
        <f t="shared" ref="M3109:M3172" si="178">IF(LOWER(H3109)="percentage",I3109,IF(LOWER(H3109)="proportion",I3109,IF(J3109="NA",K3109,IF(OR(ISERROR(I3109),ISBLANK(I3109),NOT(ISNUMBER(I3109))),"N/A",I3109/J3109*1000))))</f>
        <v>1.2545927054395554</v>
      </c>
      <c r="N3109" s="31">
        <f t="shared" si="176"/>
        <v>0</v>
      </c>
    </row>
    <row r="3110" spans="1:14" x14ac:dyDescent="0.45">
      <c r="A3110" s="31" t="str">
        <f t="shared" si="175"/>
        <v>E10000017_Children withdrawn from school to be home educated_Number</v>
      </c>
      <c r="B3110" s="31" t="s">
        <v>337</v>
      </c>
      <c r="C3110" s="31" t="s">
        <v>338</v>
      </c>
      <c r="D3110" s="31" t="s">
        <v>1854</v>
      </c>
      <c r="E3110" s="31" t="s">
        <v>2159</v>
      </c>
      <c r="F3110" s="31" t="s">
        <v>86</v>
      </c>
      <c r="G3110" s="26" t="s">
        <v>88</v>
      </c>
      <c r="H3110" s="31" t="s">
        <v>743</v>
      </c>
      <c r="I3110" s="31">
        <v>702</v>
      </c>
      <c r="J3110" s="31">
        <f>INDEX('LA lookup'!H:H,MATCH('Known to services raw data'!B3110,'LA lookup'!G:G,0))</f>
        <v>249727</v>
      </c>
      <c r="K3110" s="31">
        <v>4.0999999999999996</v>
      </c>
      <c r="L3110" s="31" t="str">
        <f t="shared" si="177"/>
        <v>2.8 per 1000 0-17 yr olds</v>
      </c>
      <c r="M3110" s="31">
        <f t="shared" si="178"/>
        <v>2.8110696880994044</v>
      </c>
      <c r="N3110" s="31">
        <f t="shared" si="176"/>
        <v>0</v>
      </c>
    </row>
    <row r="3111" spans="1:14" x14ac:dyDescent="0.45">
      <c r="A3111" s="31" t="str">
        <f t="shared" si="175"/>
        <v>E08000012_Children withdrawn from school to be home educated_Number</v>
      </c>
      <c r="B3111" s="31" t="s">
        <v>347</v>
      </c>
      <c r="C3111" s="31" t="s">
        <v>348</v>
      </c>
      <c r="D3111" s="31" t="s">
        <v>1854</v>
      </c>
      <c r="E3111" s="31" t="s">
        <v>2159</v>
      </c>
      <c r="F3111" s="31" t="s">
        <v>86</v>
      </c>
      <c r="G3111" s="26" t="s">
        <v>88</v>
      </c>
      <c r="H3111" s="31" t="s">
        <v>743</v>
      </c>
      <c r="I3111" s="31">
        <v>146</v>
      </c>
      <c r="J3111" s="31">
        <f>INDEX('LA lookup'!H:H,MATCH('Known to services raw data'!B3111,'LA lookup'!G:G,0))</f>
        <v>94902</v>
      </c>
      <c r="K3111" s="31">
        <v>2</v>
      </c>
      <c r="L3111" s="31" t="str">
        <f t="shared" si="177"/>
        <v>1.5 per 1000 0-17 yr olds</v>
      </c>
      <c r="M3111" s="31">
        <f t="shared" si="178"/>
        <v>1.5384291163516048</v>
      </c>
      <c r="N3111" s="31">
        <f t="shared" si="176"/>
        <v>0</v>
      </c>
    </row>
    <row r="3112" spans="1:14" x14ac:dyDescent="0.45">
      <c r="A3112" s="31" t="str">
        <f t="shared" si="175"/>
        <v>E08000003_Children withdrawn from school to be home educated_Number</v>
      </c>
      <c r="B3112" s="31" t="s">
        <v>349</v>
      </c>
      <c r="C3112" s="31" t="s">
        <v>350</v>
      </c>
      <c r="D3112" s="31" t="s">
        <v>1854</v>
      </c>
      <c r="E3112" s="31" t="s">
        <v>2159</v>
      </c>
      <c r="F3112" s="31" t="s">
        <v>86</v>
      </c>
      <c r="G3112" s="26" t="s">
        <v>88</v>
      </c>
      <c r="H3112" s="31" t="s">
        <v>743</v>
      </c>
      <c r="I3112" s="31">
        <v>103</v>
      </c>
      <c r="J3112" s="31">
        <f>INDEX('LA lookup'!H:H,MATCH('Known to services raw data'!B3112,'LA lookup'!G:G,0))</f>
        <v>121962</v>
      </c>
      <c r="K3112" s="31">
        <v>1.2</v>
      </c>
      <c r="L3112" s="31" t="str">
        <f t="shared" si="177"/>
        <v>0.8 per 1000 0-17 yr olds</v>
      </c>
      <c r="M3112" s="31">
        <f t="shared" si="178"/>
        <v>0.84452534395959389</v>
      </c>
      <c r="N3112" s="31">
        <f t="shared" si="176"/>
        <v>0</v>
      </c>
    </row>
    <row r="3113" spans="1:14" x14ac:dyDescent="0.45">
      <c r="A3113" s="31" t="str">
        <f t="shared" si="175"/>
        <v>E08000004_Children withdrawn from school to be home educated_Number</v>
      </c>
      <c r="B3113" s="31" t="s">
        <v>375</v>
      </c>
      <c r="C3113" s="31" t="s">
        <v>376</v>
      </c>
      <c r="D3113" s="31" t="s">
        <v>1854</v>
      </c>
      <c r="E3113" s="31" t="s">
        <v>2159</v>
      </c>
      <c r="F3113" s="31" t="s">
        <v>86</v>
      </c>
      <c r="G3113" s="26" t="s">
        <v>88</v>
      </c>
      <c r="H3113" s="31" t="s">
        <v>743</v>
      </c>
      <c r="I3113" s="31">
        <v>38</v>
      </c>
      <c r="J3113" s="31">
        <f>INDEX('LA lookup'!H:H,MATCH('Known to services raw data'!B3113,'LA lookup'!G:G,0))</f>
        <v>59416</v>
      </c>
      <c r="K3113" s="31">
        <v>0.9</v>
      </c>
      <c r="L3113" s="31" t="str">
        <f t="shared" si="177"/>
        <v>0.6 per 1000 0-17 yr olds</v>
      </c>
      <c r="M3113" s="31">
        <f t="shared" si="178"/>
        <v>0.63955836811633227</v>
      </c>
      <c r="N3113" s="31">
        <f t="shared" si="176"/>
        <v>0</v>
      </c>
    </row>
    <row r="3114" spans="1:14" x14ac:dyDescent="0.45">
      <c r="A3114" s="31" t="str">
        <f t="shared" si="175"/>
        <v>E08000005_Children withdrawn from school to be home educated_Number</v>
      </c>
      <c r="B3114" s="31" t="s">
        <v>391</v>
      </c>
      <c r="C3114" s="31" t="s">
        <v>392</v>
      </c>
      <c r="D3114" s="31" t="s">
        <v>1854</v>
      </c>
      <c r="E3114" s="31" t="s">
        <v>2159</v>
      </c>
      <c r="F3114" s="31" t="s">
        <v>86</v>
      </c>
      <c r="G3114" s="26" t="s">
        <v>88</v>
      </c>
      <c r="H3114" s="31" t="s">
        <v>743</v>
      </c>
      <c r="I3114" s="31">
        <v>95</v>
      </c>
      <c r="J3114" s="31">
        <f>INDEX('LA lookup'!H:H,MATCH('Known to services raw data'!B3114,'LA lookup'!G:G,0))</f>
        <v>52689</v>
      </c>
      <c r="K3114" s="31">
        <v>2.7</v>
      </c>
      <c r="L3114" s="31" t="str">
        <f t="shared" si="177"/>
        <v>1.8 per 1000 0-17 yr olds</v>
      </c>
      <c r="M3114" s="31">
        <f t="shared" si="178"/>
        <v>1.8030328911157927</v>
      </c>
      <c r="N3114" s="31">
        <f t="shared" si="176"/>
        <v>0</v>
      </c>
    </row>
    <row r="3115" spans="1:14" x14ac:dyDescent="0.45">
      <c r="A3115" s="31" t="str">
        <f t="shared" si="175"/>
        <v>E08000006_Children withdrawn from school to be home educated_Number</v>
      </c>
      <c r="B3115" s="31" t="s">
        <v>395</v>
      </c>
      <c r="C3115" s="31" t="s">
        <v>396</v>
      </c>
      <c r="D3115" s="31" t="s">
        <v>1854</v>
      </c>
      <c r="E3115" s="31" t="s">
        <v>2159</v>
      </c>
      <c r="F3115" s="31" t="s">
        <v>86</v>
      </c>
      <c r="G3115" s="26" t="s">
        <v>88</v>
      </c>
      <c r="H3115" s="31" t="s">
        <v>743</v>
      </c>
      <c r="I3115" s="31">
        <v>124</v>
      </c>
      <c r="J3115" s="31">
        <f>INDEX('LA lookup'!H:H,MATCH('Known to services raw data'!B3115,'LA lookup'!G:G,0))</f>
        <v>56566</v>
      </c>
      <c r="K3115" s="31">
        <v>3.5</v>
      </c>
      <c r="L3115" s="31" t="str">
        <f t="shared" si="177"/>
        <v>2.2 per 1000 0-17 yr olds</v>
      </c>
      <c r="M3115" s="31">
        <f t="shared" si="178"/>
        <v>2.1921295477848881</v>
      </c>
      <c r="N3115" s="31">
        <f t="shared" si="176"/>
        <v>0</v>
      </c>
    </row>
    <row r="3116" spans="1:14" x14ac:dyDescent="0.45">
      <c r="A3116" s="31" t="str">
        <f t="shared" si="175"/>
        <v>E08000014_Children withdrawn from school to be home educated_Number</v>
      </c>
      <c r="B3116" s="31" t="s">
        <v>399</v>
      </c>
      <c r="C3116" s="31" t="s">
        <v>400</v>
      </c>
      <c r="D3116" s="31" t="s">
        <v>1854</v>
      </c>
      <c r="E3116" s="31" t="s">
        <v>2159</v>
      </c>
      <c r="F3116" s="31" t="s">
        <v>86</v>
      </c>
      <c r="G3116" s="26" t="s">
        <v>88</v>
      </c>
      <c r="H3116" s="31" t="s">
        <v>743</v>
      </c>
      <c r="I3116" s="31">
        <v>49</v>
      </c>
      <c r="J3116" s="31">
        <f>INDEX('LA lookup'!H:H,MATCH('Known to services raw data'!B3116,'LA lookup'!G:G,0))</f>
        <v>53833</v>
      </c>
      <c r="K3116" s="31">
        <v>1.2</v>
      </c>
      <c r="L3116" s="31" t="str">
        <f t="shared" si="177"/>
        <v>0.9 per 1000 0-17 yr olds</v>
      </c>
      <c r="M3116" s="31">
        <f t="shared" si="178"/>
        <v>0.91022235431798337</v>
      </c>
      <c r="N3116" s="31">
        <f t="shared" si="176"/>
        <v>0</v>
      </c>
    </row>
    <row r="3117" spans="1:14" x14ac:dyDescent="0.45">
      <c r="A3117" s="31" t="str">
        <f t="shared" si="175"/>
        <v>E08000013_Children withdrawn from school to be home educated_Number</v>
      </c>
      <c r="B3117" s="31" t="s">
        <v>416</v>
      </c>
      <c r="C3117" s="31" t="s">
        <v>417</v>
      </c>
      <c r="D3117" s="31" t="s">
        <v>1854</v>
      </c>
      <c r="E3117" s="31" t="s">
        <v>2159</v>
      </c>
      <c r="F3117" s="31" t="s">
        <v>86</v>
      </c>
      <c r="G3117" s="26" t="s">
        <v>88</v>
      </c>
      <c r="H3117" s="31" t="s">
        <v>743</v>
      </c>
      <c r="I3117" s="31">
        <v>47</v>
      </c>
      <c r="J3117" s="31">
        <f>INDEX('LA lookup'!H:H,MATCH('Known to services raw data'!B3117,'LA lookup'!G:G,0))</f>
        <v>36785</v>
      </c>
      <c r="K3117" s="31">
        <v>1.8</v>
      </c>
      <c r="L3117" s="31" t="str">
        <f t="shared" si="177"/>
        <v>1.3 per 1000 0-17 yr olds</v>
      </c>
      <c r="M3117" s="31">
        <f t="shared" si="178"/>
        <v>1.2776947125186897</v>
      </c>
      <c r="N3117" s="31">
        <f t="shared" si="176"/>
        <v>0</v>
      </c>
    </row>
    <row r="3118" spans="1:14" x14ac:dyDescent="0.45">
      <c r="A3118" s="31" t="str">
        <f t="shared" si="175"/>
        <v>E08000007_Children withdrawn from school to be home educated_Number</v>
      </c>
      <c r="B3118" s="31" t="s">
        <v>420</v>
      </c>
      <c r="C3118" s="31" t="s">
        <v>421</v>
      </c>
      <c r="D3118" s="31" t="s">
        <v>1854</v>
      </c>
      <c r="E3118" s="31" t="s">
        <v>2159</v>
      </c>
      <c r="F3118" s="31" t="s">
        <v>86</v>
      </c>
      <c r="G3118" s="26" t="s">
        <v>88</v>
      </c>
      <c r="H3118" s="31" t="s">
        <v>743</v>
      </c>
      <c r="I3118" s="31">
        <v>78</v>
      </c>
      <c r="J3118" s="31">
        <f>INDEX('LA lookup'!H:H,MATCH('Known to services raw data'!B3118,'LA lookup'!G:G,0))</f>
        <v>63141</v>
      </c>
      <c r="K3118" s="31">
        <v>1.9</v>
      </c>
      <c r="L3118" s="31" t="str">
        <f t="shared" si="177"/>
        <v>1.2 per 1000 0-17 yr olds</v>
      </c>
      <c r="M3118" s="31">
        <f t="shared" si="178"/>
        <v>1.2353304508956147</v>
      </c>
      <c r="N3118" s="31">
        <f t="shared" si="176"/>
        <v>0</v>
      </c>
    </row>
    <row r="3119" spans="1:14" x14ac:dyDescent="0.45">
      <c r="A3119" s="31" t="str">
        <f t="shared" si="175"/>
        <v>E08000008_Children withdrawn from school to be home educated_Number</v>
      </c>
      <c r="B3119" s="31" t="s">
        <v>436</v>
      </c>
      <c r="C3119" s="31" t="s">
        <v>437</v>
      </c>
      <c r="D3119" s="31" t="s">
        <v>1854</v>
      </c>
      <c r="E3119" s="31" t="s">
        <v>2159</v>
      </c>
      <c r="F3119" s="31" t="s">
        <v>86</v>
      </c>
      <c r="G3119" s="26" t="s">
        <v>88</v>
      </c>
      <c r="H3119" s="31" t="s">
        <v>743</v>
      </c>
      <c r="I3119" s="31">
        <v>83</v>
      </c>
      <c r="J3119" s="31">
        <f>INDEX('LA lookup'!H:H,MATCH('Known to services raw data'!B3119,'LA lookup'!G:G,0))</f>
        <v>50223</v>
      </c>
      <c r="K3119" s="31">
        <v>2.2999999999999998</v>
      </c>
      <c r="L3119" s="31" t="str">
        <f t="shared" si="177"/>
        <v>1.7 per 1000 0-17 yr olds</v>
      </c>
      <c r="M3119" s="31">
        <f t="shared" si="178"/>
        <v>1.6526292734404555</v>
      </c>
      <c r="N3119" s="31">
        <f t="shared" si="176"/>
        <v>0</v>
      </c>
    </row>
    <row r="3120" spans="1:14" x14ac:dyDescent="0.45">
      <c r="A3120" s="31" t="str">
        <f t="shared" si="175"/>
        <v>E08000009_Children withdrawn from school to be home educated_Number</v>
      </c>
      <c r="B3120" s="31" t="s">
        <v>442</v>
      </c>
      <c r="C3120" s="31" t="s">
        <v>443</v>
      </c>
      <c r="D3120" s="31" t="s">
        <v>1854</v>
      </c>
      <c r="E3120" s="31" t="s">
        <v>2159</v>
      </c>
      <c r="F3120" s="31" t="s">
        <v>86</v>
      </c>
      <c r="G3120" s="26" t="s">
        <v>88</v>
      </c>
      <c r="H3120" s="31" t="s">
        <v>743</v>
      </c>
      <c r="I3120" s="31">
        <v>36</v>
      </c>
      <c r="J3120" s="31">
        <f>INDEX('LA lookup'!H:H,MATCH('Known to services raw data'!B3120,'LA lookup'!G:G,0))</f>
        <v>56087</v>
      </c>
      <c r="K3120" s="31">
        <v>0.9</v>
      </c>
      <c r="L3120" s="31" t="str">
        <f t="shared" si="177"/>
        <v>0.6 per 1000 0-17 yr olds</v>
      </c>
      <c r="M3120" s="31">
        <f t="shared" si="178"/>
        <v>0.64185996755041275</v>
      </c>
      <c r="N3120" s="31">
        <f t="shared" si="176"/>
        <v>0</v>
      </c>
    </row>
    <row r="3121" spans="1:14" x14ac:dyDescent="0.45">
      <c r="A3121" s="31" t="str">
        <f t="shared" si="175"/>
        <v>E06000007_Children withdrawn from school to be home educated_Number</v>
      </c>
      <c r="B3121" s="31" t="s">
        <v>452</v>
      </c>
      <c r="C3121" s="31" t="s">
        <v>453</v>
      </c>
      <c r="D3121" s="31" t="s">
        <v>1854</v>
      </c>
      <c r="E3121" s="31" t="s">
        <v>2159</v>
      </c>
      <c r="F3121" s="31" t="s">
        <v>86</v>
      </c>
      <c r="G3121" s="26" t="s">
        <v>88</v>
      </c>
      <c r="H3121" s="31" t="s">
        <v>743</v>
      </c>
      <c r="I3121" s="31">
        <v>60</v>
      </c>
      <c r="J3121" s="31">
        <f>INDEX('LA lookup'!H:H,MATCH('Known to services raw data'!B3121,'LA lookup'!G:G,0))</f>
        <v>44484</v>
      </c>
      <c r="K3121" s="31">
        <v>1.9</v>
      </c>
      <c r="L3121" s="31" t="str">
        <f t="shared" si="177"/>
        <v>1.3 per 1000 0-17 yr olds</v>
      </c>
      <c r="M3121" s="31">
        <f t="shared" si="178"/>
        <v>1.3487995683841381</v>
      </c>
      <c r="N3121" s="31">
        <f t="shared" si="176"/>
        <v>0</v>
      </c>
    </row>
    <row r="3122" spans="1:14" x14ac:dyDescent="0.45">
      <c r="A3122" s="31" t="str">
        <f t="shared" si="175"/>
        <v>E08000010_Children withdrawn from school to be home educated_Number</v>
      </c>
      <c r="B3122" s="31" t="s">
        <v>460</v>
      </c>
      <c r="C3122" s="31" t="s">
        <v>461</v>
      </c>
      <c r="D3122" s="31" t="s">
        <v>1854</v>
      </c>
      <c r="E3122" s="31" t="s">
        <v>2159</v>
      </c>
      <c r="F3122" s="31" t="s">
        <v>86</v>
      </c>
      <c r="G3122" s="26" t="s">
        <v>88</v>
      </c>
      <c r="H3122" s="31" t="s">
        <v>743</v>
      </c>
      <c r="I3122" s="31">
        <v>125</v>
      </c>
      <c r="J3122" s="31">
        <f>INDEX('LA lookup'!H:H,MATCH('Known to services raw data'!B3122,'LA lookup'!G:G,0))</f>
        <v>68388</v>
      </c>
      <c r="K3122" s="31">
        <v>2.7</v>
      </c>
      <c r="L3122" s="31" t="str">
        <f t="shared" si="177"/>
        <v>1.8 per 1000 0-17 yr olds</v>
      </c>
      <c r="M3122" s="31">
        <f t="shared" si="178"/>
        <v>1.8278060478446512</v>
      </c>
      <c r="N3122" s="31">
        <f t="shared" si="176"/>
        <v>0</v>
      </c>
    </row>
    <row r="3123" spans="1:14" x14ac:dyDescent="0.45">
      <c r="A3123" s="31" t="str">
        <f t="shared" si="175"/>
        <v>E08000015_Children withdrawn from school to be home educated_Number</v>
      </c>
      <c r="B3123" s="31" t="s">
        <v>464</v>
      </c>
      <c r="C3123" s="31" t="s">
        <v>465</v>
      </c>
      <c r="D3123" s="31" t="s">
        <v>1854</v>
      </c>
      <c r="E3123" s="31" t="s">
        <v>2159</v>
      </c>
      <c r="F3123" s="31" t="s">
        <v>86</v>
      </c>
      <c r="G3123" s="26" t="s">
        <v>88</v>
      </c>
      <c r="H3123" s="31" t="s">
        <v>743</v>
      </c>
      <c r="I3123" s="31">
        <v>48</v>
      </c>
      <c r="J3123" s="31">
        <f>INDEX('LA lookup'!H:H,MATCH('Known to services raw data'!B3123,'LA lookup'!G:G,0))</f>
        <v>67576</v>
      </c>
      <c r="K3123" s="31">
        <v>1</v>
      </c>
      <c r="L3123" s="31" t="str">
        <f t="shared" si="177"/>
        <v>0.7 per 1000 0-17 yr olds</v>
      </c>
      <c r="M3123" s="31">
        <f t="shared" si="178"/>
        <v>0.71031135314312777</v>
      </c>
      <c r="N3123" s="31">
        <f t="shared" si="176"/>
        <v>0</v>
      </c>
    </row>
    <row r="3124" spans="1:14" x14ac:dyDescent="0.45">
      <c r="A3124" s="31" t="str">
        <f t="shared" si="175"/>
        <v>E06000036_Children withdrawn from school to be home educated_Number</v>
      </c>
      <c r="B3124" s="31" t="s">
        <v>257</v>
      </c>
      <c r="C3124" s="31" t="s">
        <v>258</v>
      </c>
      <c r="D3124" s="31" t="s">
        <v>1854</v>
      </c>
      <c r="E3124" s="31" t="s">
        <v>2159</v>
      </c>
      <c r="F3124" s="31" t="s">
        <v>86</v>
      </c>
      <c r="G3124" s="26" t="s">
        <v>88</v>
      </c>
      <c r="H3124" s="31" t="s">
        <v>743</v>
      </c>
      <c r="I3124" s="31">
        <v>39</v>
      </c>
      <c r="J3124" s="31">
        <f>INDEX('LA lookup'!H:H,MATCH('Known to services raw data'!B3124,'LA lookup'!G:G,0))</f>
        <v>28336</v>
      </c>
      <c r="K3124" s="31">
        <v>2.2000000000000002</v>
      </c>
      <c r="L3124" s="31" t="str">
        <f t="shared" si="177"/>
        <v>1.4 per 1000 0-17 yr olds</v>
      </c>
      <c r="M3124" s="31">
        <f t="shared" si="178"/>
        <v>1.3763410502540938</v>
      </c>
      <c r="N3124" s="31">
        <f t="shared" si="176"/>
        <v>0</v>
      </c>
    </row>
    <row r="3125" spans="1:14" x14ac:dyDescent="0.45">
      <c r="A3125" s="31" t="str">
        <f t="shared" si="175"/>
        <v>E06000043_Children withdrawn from school to be home educated_Number</v>
      </c>
      <c r="B3125" s="31" t="s">
        <v>263</v>
      </c>
      <c r="C3125" s="31" t="s">
        <v>264</v>
      </c>
      <c r="D3125" s="31" t="s">
        <v>1854</v>
      </c>
      <c r="E3125" s="31" t="s">
        <v>2159</v>
      </c>
      <c r="F3125" s="31" t="s">
        <v>86</v>
      </c>
      <c r="G3125" s="26" t="s">
        <v>88</v>
      </c>
      <c r="H3125" s="31" t="s">
        <v>743</v>
      </c>
      <c r="I3125" s="31">
        <v>91</v>
      </c>
      <c r="J3125" s="31">
        <f>INDEX('LA lookup'!H:H,MATCH('Known to services raw data'!B3125,'LA lookup'!G:G,0))</f>
        <v>51005</v>
      </c>
      <c r="K3125" s="31">
        <v>2.8</v>
      </c>
      <c r="L3125" s="31" t="str">
        <f t="shared" si="177"/>
        <v>1.8 per 1000 0-17 yr olds</v>
      </c>
      <c r="M3125" s="31">
        <f t="shared" si="178"/>
        <v>1.7841388099205961</v>
      </c>
      <c r="N3125" s="31">
        <f t="shared" si="176"/>
        <v>0</v>
      </c>
    </row>
    <row r="3126" spans="1:14" x14ac:dyDescent="0.45">
      <c r="A3126" s="31" t="str">
        <f t="shared" si="175"/>
        <v>E10000002_Children withdrawn from school to be home educated_Number</v>
      </c>
      <c r="B3126" s="31" t="s">
        <v>269</v>
      </c>
      <c r="C3126" s="31" t="s">
        <v>270</v>
      </c>
      <c r="D3126" s="31" t="s">
        <v>1854</v>
      </c>
      <c r="E3126" s="31" t="s">
        <v>2159</v>
      </c>
      <c r="F3126" s="31" t="s">
        <v>86</v>
      </c>
      <c r="G3126" s="26" t="s">
        <v>88</v>
      </c>
      <c r="H3126" s="31" t="s">
        <v>743</v>
      </c>
      <c r="I3126" s="31">
        <v>243</v>
      </c>
      <c r="J3126" s="31">
        <f>INDEX('LA lookup'!H:H,MATCH('Known to services raw data'!B3126,'LA lookup'!G:G,0))</f>
        <v>124321</v>
      </c>
      <c r="K3126" s="31">
        <v>2.9</v>
      </c>
      <c r="L3126" s="31" t="str">
        <f t="shared" si="177"/>
        <v>2 per 1000 0-17 yr olds</v>
      </c>
      <c r="M3126" s="31">
        <f t="shared" si="178"/>
        <v>1.9546174821631099</v>
      </c>
      <c r="N3126" s="31">
        <f t="shared" si="176"/>
        <v>0</v>
      </c>
    </row>
    <row r="3127" spans="1:14" x14ac:dyDescent="0.45">
      <c r="A3127" s="31" t="str">
        <f t="shared" si="175"/>
        <v>E10000011_Children withdrawn from school to be home educated_Number</v>
      </c>
      <c r="B3127" s="31" t="s">
        <v>299</v>
      </c>
      <c r="C3127" s="31" t="s">
        <v>300</v>
      </c>
      <c r="D3127" s="31" t="s">
        <v>1854</v>
      </c>
      <c r="E3127" s="31" t="s">
        <v>2159</v>
      </c>
      <c r="F3127" s="31" t="s">
        <v>86</v>
      </c>
      <c r="G3127" s="26" t="s">
        <v>88</v>
      </c>
      <c r="H3127" s="31" t="s">
        <v>743</v>
      </c>
      <c r="I3127" s="31">
        <v>272</v>
      </c>
      <c r="J3127" s="31">
        <f>INDEX('LA lookup'!H:H,MATCH('Known to services raw data'!B3127,'LA lookup'!G:G,0))</f>
        <v>106378</v>
      </c>
      <c r="K3127" s="31">
        <v>4.0999999999999996</v>
      </c>
      <c r="L3127" s="31" t="str">
        <f t="shared" si="177"/>
        <v>2.6 per 1000 0-17 yr olds</v>
      </c>
      <c r="M3127" s="31">
        <f t="shared" si="178"/>
        <v>2.5569196638402678</v>
      </c>
      <c r="N3127" s="31">
        <f t="shared" si="176"/>
        <v>0</v>
      </c>
    </row>
    <row r="3128" spans="1:14" x14ac:dyDescent="0.45">
      <c r="A3128" s="31" t="str">
        <f t="shared" si="175"/>
        <v>E10000014_Children withdrawn from school to be home educated_Number</v>
      </c>
      <c r="B3128" s="31" t="s">
        <v>309</v>
      </c>
      <c r="C3128" s="31" t="s">
        <v>310</v>
      </c>
      <c r="D3128" s="31" t="s">
        <v>1854</v>
      </c>
      <c r="E3128" s="31" t="s">
        <v>2159</v>
      </c>
      <c r="F3128" s="31" t="s">
        <v>86</v>
      </c>
      <c r="G3128" s="26" t="s">
        <v>88</v>
      </c>
      <c r="H3128" s="31" t="s">
        <v>743</v>
      </c>
      <c r="I3128" s="31">
        <v>602</v>
      </c>
      <c r="J3128" s="31">
        <f>INDEX('LA lookup'!H:H,MATCH('Known to services raw data'!B3128,'LA lookup'!G:G,0))</f>
        <v>284002</v>
      </c>
      <c r="K3128" s="31">
        <v>3.4</v>
      </c>
      <c r="L3128" s="31" t="str">
        <f t="shared" si="177"/>
        <v>2.1 per 1000 0-17 yr olds</v>
      </c>
      <c r="M3128" s="31">
        <f t="shared" si="178"/>
        <v>2.1197033823705467</v>
      </c>
      <c r="N3128" s="31">
        <f t="shared" si="176"/>
        <v>0</v>
      </c>
    </row>
    <row r="3129" spans="1:14" x14ac:dyDescent="0.45">
      <c r="A3129" s="31" t="str">
        <f t="shared" si="175"/>
        <v>E06000046_Children withdrawn from school to be home educated_Number</v>
      </c>
      <c r="B3129" s="31" t="s">
        <v>325</v>
      </c>
      <c r="C3129" s="31" t="s">
        <v>326</v>
      </c>
      <c r="D3129" s="31" t="s">
        <v>1854</v>
      </c>
      <c r="E3129" s="31" t="s">
        <v>2159</v>
      </c>
      <c r="F3129" s="31" t="s">
        <v>86</v>
      </c>
      <c r="G3129" s="26" t="s">
        <v>88</v>
      </c>
      <c r="H3129" s="31" t="s">
        <v>743</v>
      </c>
      <c r="I3129" s="31">
        <v>218</v>
      </c>
      <c r="J3129" s="31">
        <f>INDEX('LA lookup'!H:H,MATCH('Known to services raw data'!B3129,'LA lookup'!G:G,0))</f>
        <v>24869</v>
      </c>
      <c r="K3129" s="31">
        <v>13</v>
      </c>
      <c r="L3129" s="31" t="str">
        <f t="shared" si="177"/>
        <v>8.8 per 1000 0-17 yr olds</v>
      </c>
      <c r="M3129" s="31">
        <f t="shared" si="178"/>
        <v>8.7659334914954368</v>
      </c>
      <c r="N3129" s="31">
        <f t="shared" si="176"/>
        <v>0</v>
      </c>
    </row>
    <row r="3130" spans="1:14" x14ac:dyDescent="0.45">
      <c r="A3130" s="31" t="str">
        <f t="shared" si="175"/>
        <v>E10000016_Children withdrawn from school to be home educated_Number</v>
      </c>
      <c r="B3130" s="31" t="s">
        <v>327</v>
      </c>
      <c r="C3130" s="31" t="s">
        <v>328</v>
      </c>
      <c r="D3130" s="31" t="s">
        <v>1854</v>
      </c>
      <c r="E3130" s="31" t="s">
        <v>2159</v>
      </c>
      <c r="F3130" s="31" t="s">
        <v>86</v>
      </c>
      <c r="G3130" s="26" t="s">
        <v>88</v>
      </c>
      <c r="H3130" s="31" t="s">
        <v>743</v>
      </c>
      <c r="I3130" s="31">
        <v>1160</v>
      </c>
      <c r="J3130" s="31">
        <f>INDEX('LA lookup'!H:H,MATCH('Known to services raw data'!B3130,'LA lookup'!G:G,0))</f>
        <v>340140</v>
      </c>
      <c r="K3130" s="31">
        <v>5</v>
      </c>
      <c r="L3130" s="31" t="str">
        <f t="shared" si="177"/>
        <v>3.4 per 1000 0-17 yr olds</v>
      </c>
      <c r="M3130" s="31">
        <f t="shared" si="178"/>
        <v>3.410360439818898</v>
      </c>
      <c r="N3130" s="31">
        <f t="shared" si="176"/>
        <v>0</v>
      </c>
    </row>
    <row r="3131" spans="1:14" x14ac:dyDescent="0.45">
      <c r="A3131" s="31" t="str">
        <f t="shared" si="175"/>
        <v>E06000035_Children withdrawn from school to be home educated_Number</v>
      </c>
      <c r="B3131" s="31" t="s">
        <v>351</v>
      </c>
      <c r="C3131" s="31" t="s">
        <v>352</v>
      </c>
      <c r="D3131" s="31" t="s">
        <v>1854</v>
      </c>
      <c r="E3131" s="31" t="s">
        <v>2159</v>
      </c>
      <c r="F3131" s="31" t="s">
        <v>86</v>
      </c>
      <c r="G3131" s="26" t="s">
        <v>88</v>
      </c>
      <c r="H3131" s="31" t="s">
        <v>743</v>
      </c>
      <c r="I3131" s="31">
        <v>183</v>
      </c>
      <c r="J3131" s="31">
        <f>INDEX('LA lookup'!H:H,MATCH('Known to services raw data'!B3131,'LA lookup'!G:G,0))</f>
        <v>64391</v>
      </c>
      <c r="K3131" s="31">
        <v>4</v>
      </c>
      <c r="L3131" s="31" t="str">
        <f t="shared" si="177"/>
        <v>2.8 per 1000 0-17 yr olds</v>
      </c>
      <c r="M3131" s="31">
        <f t="shared" si="178"/>
        <v>2.8420120824338806</v>
      </c>
      <c r="N3131" s="31">
        <f t="shared" si="176"/>
        <v>0</v>
      </c>
    </row>
    <row r="3132" spans="1:14" x14ac:dyDescent="0.45">
      <c r="A3132" s="31" t="str">
        <f t="shared" si="175"/>
        <v>E06000042_Children withdrawn from school to be home educated_Number</v>
      </c>
      <c r="B3132" s="31" t="s">
        <v>355</v>
      </c>
      <c r="C3132" s="31" t="s">
        <v>356</v>
      </c>
      <c r="D3132" s="31" t="s">
        <v>1854</v>
      </c>
      <c r="E3132" s="31" t="s">
        <v>2159</v>
      </c>
      <c r="F3132" s="31" t="s">
        <v>86</v>
      </c>
      <c r="G3132" s="26" t="s">
        <v>88</v>
      </c>
      <c r="H3132" s="31" t="s">
        <v>743</v>
      </c>
      <c r="I3132" s="31">
        <v>164</v>
      </c>
      <c r="J3132" s="31">
        <f>INDEX('LA lookup'!H:H,MATCH('Known to services raw data'!B3132,'LA lookup'!G:G,0))</f>
        <v>68278</v>
      </c>
      <c r="K3132" s="31">
        <v>3.5</v>
      </c>
      <c r="L3132" s="31" t="str">
        <f t="shared" si="177"/>
        <v>2.4 per 1000 0-17 yr olds</v>
      </c>
      <c r="M3132" s="31">
        <f t="shared" si="178"/>
        <v>2.4019449896013358</v>
      </c>
      <c r="N3132" s="31">
        <f t="shared" si="176"/>
        <v>0</v>
      </c>
    </row>
    <row r="3133" spans="1:14" x14ac:dyDescent="0.45">
      <c r="A3133" s="31" t="str">
        <f t="shared" si="175"/>
        <v>E10000025_Children withdrawn from school to be home educated_Number</v>
      </c>
      <c r="B3133" s="31" t="s">
        <v>377</v>
      </c>
      <c r="C3133" s="31" t="s">
        <v>378</v>
      </c>
      <c r="D3133" s="31" t="s">
        <v>1854</v>
      </c>
      <c r="E3133" s="31" t="s">
        <v>2159</v>
      </c>
      <c r="F3133" s="31" t="s">
        <v>86</v>
      </c>
      <c r="G3133" s="26" t="s">
        <v>88</v>
      </c>
      <c r="H3133" s="31" t="s">
        <v>743</v>
      </c>
      <c r="I3133" s="31">
        <v>231</v>
      </c>
      <c r="J3133" s="31">
        <f>INDEX('LA lookup'!H:H,MATCH('Known to services raw data'!B3133,'LA lookup'!G:G,0))</f>
        <v>144788</v>
      </c>
      <c r="K3133" s="31">
        <v>2.5</v>
      </c>
      <c r="L3133" s="31" t="str">
        <f t="shared" si="177"/>
        <v>1.6 per 1000 0-17 yr olds</v>
      </c>
      <c r="M3133" s="31">
        <f t="shared" si="178"/>
        <v>1.5954360858634693</v>
      </c>
      <c r="N3133" s="31">
        <f t="shared" si="176"/>
        <v>0</v>
      </c>
    </row>
    <row r="3134" spans="1:14" x14ac:dyDescent="0.45">
      <c r="A3134" s="31" t="str">
        <f t="shared" si="175"/>
        <v>E06000044_Children withdrawn from school to be home educated_Number</v>
      </c>
      <c r="B3134" s="31" t="s">
        <v>383</v>
      </c>
      <c r="C3134" s="31" t="s">
        <v>384</v>
      </c>
      <c r="D3134" s="31" t="s">
        <v>1854</v>
      </c>
      <c r="E3134" s="31" t="s">
        <v>2159</v>
      </c>
      <c r="F3134" s="31" t="s">
        <v>86</v>
      </c>
      <c r="G3134" s="26" t="s">
        <v>88</v>
      </c>
      <c r="H3134" s="31" t="s">
        <v>743</v>
      </c>
      <c r="I3134" s="31">
        <v>139</v>
      </c>
      <c r="J3134" s="31">
        <f>INDEX('LA lookup'!H:H,MATCH('Known to services raw data'!B3134,'LA lookup'!G:G,0))</f>
        <v>44046</v>
      </c>
      <c r="K3134" s="31">
        <v>5.4</v>
      </c>
      <c r="L3134" s="31" t="str">
        <f t="shared" si="177"/>
        <v>3.2 per 1000 0-17 yr olds</v>
      </c>
      <c r="M3134" s="31">
        <f t="shared" si="178"/>
        <v>3.1557916723425508</v>
      </c>
      <c r="N3134" s="31">
        <f t="shared" si="176"/>
        <v>0</v>
      </c>
    </row>
    <row r="3135" spans="1:14" x14ac:dyDescent="0.45">
      <c r="A3135" s="31" t="str">
        <f t="shared" si="175"/>
        <v>E06000038_Children withdrawn from school to be home educated_Number</v>
      </c>
      <c r="B3135" s="31" t="s">
        <v>557</v>
      </c>
      <c r="C3135" s="31" t="s">
        <v>726</v>
      </c>
      <c r="D3135" s="31" t="s">
        <v>1854</v>
      </c>
      <c r="E3135" s="31" t="s">
        <v>2159</v>
      </c>
      <c r="F3135" s="31" t="s">
        <v>86</v>
      </c>
      <c r="G3135" s="26" t="s">
        <v>88</v>
      </c>
      <c r="H3135" s="31" t="s">
        <v>743</v>
      </c>
      <c r="I3135" s="31">
        <v>33</v>
      </c>
      <c r="J3135" s="31">
        <f>INDEX('LA lookup'!H:H,MATCH('Known to services raw data'!B3135,'LA lookup'!G:G,0))</f>
        <v>37080</v>
      </c>
      <c r="K3135" s="31">
        <v>1.5</v>
      </c>
      <c r="L3135" s="31" t="str">
        <f t="shared" si="177"/>
        <v>0.9 per 1000 0-17 yr olds</v>
      </c>
      <c r="M3135" s="31">
        <f t="shared" si="178"/>
        <v>0.88996763754045316</v>
      </c>
      <c r="N3135" s="31">
        <f t="shared" si="176"/>
        <v>0</v>
      </c>
    </row>
    <row r="3136" spans="1:14" x14ac:dyDescent="0.45">
      <c r="A3136" s="31" t="str">
        <f t="shared" si="175"/>
        <v>E06000039_Children withdrawn from school to be home educated_Number</v>
      </c>
      <c r="B3136" s="31" t="s">
        <v>404</v>
      </c>
      <c r="C3136" s="31" t="s">
        <v>405</v>
      </c>
      <c r="D3136" s="31" t="s">
        <v>1854</v>
      </c>
      <c r="E3136" s="31" t="s">
        <v>2159</v>
      </c>
      <c r="F3136" s="31" t="s">
        <v>86</v>
      </c>
      <c r="G3136" s="26" t="s">
        <v>88</v>
      </c>
      <c r="H3136" s="31" t="s">
        <v>743</v>
      </c>
      <c r="I3136" s="31">
        <v>64</v>
      </c>
      <c r="J3136" s="31">
        <f>INDEX('LA lookup'!H:H,MATCH('Known to services raw data'!B3136,'LA lookup'!G:G,0))</f>
        <v>42699</v>
      </c>
      <c r="K3136" s="31">
        <v>2.1</v>
      </c>
      <c r="L3136" s="31" t="str">
        <f t="shared" si="177"/>
        <v>1.5 per 1000 0-17 yr olds</v>
      </c>
      <c r="M3136" s="31">
        <f t="shared" si="178"/>
        <v>1.4988641420173774</v>
      </c>
      <c r="N3136" s="31">
        <f t="shared" si="176"/>
        <v>0</v>
      </c>
    </row>
    <row r="3137" spans="1:14" x14ac:dyDescent="0.45">
      <c r="A3137" s="31" t="str">
        <f t="shared" si="175"/>
        <v>E06000045_Children withdrawn from school to be home educated_Number</v>
      </c>
      <c r="B3137" s="31" t="s">
        <v>577</v>
      </c>
      <c r="C3137" s="31" t="s">
        <v>729</v>
      </c>
      <c r="D3137" s="31" t="s">
        <v>1854</v>
      </c>
      <c r="E3137" s="31" t="s">
        <v>2159</v>
      </c>
      <c r="F3137" s="31" t="s">
        <v>86</v>
      </c>
      <c r="G3137" s="26" t="s">
        <v>88</v>
      </c>
      <c r="H3137" s="31" t="s">
        <v>743</v>
      </c>
      <c r="I3137" s="31">
        <v>116</v>
      </c>
      <c r="J3137" s="31">
        <f>INDEX('LA lookup'!H:H,MATCH('Known to services raw data'!B3137,'LA lookup'!G:G,0))</f>
        <v>50832</v>
      </c>
      <c r="K3137" s="31">
        <v>3.7</v>
      </c>
      <c r="L3137" s="31" t="str">
        <f t="shared" si="177"/>
        <v>2.3 per 1000 0-17 yr olds</v>
      </c>
      <c r="M3137" s="31">
        <f t="shared" si="178"/>
        <v>2.28202706956248</v>
      </c>
      <c r="N3137" s="31">
        <f t="shared" si="176"/>
        <v>0</v>
      </c>
    </row>
    <row r="3138" spans="1:14" x14ac:dyDescent="0.45">
      <c r="A3138" s="31" t="str">
        <f t="shared" si="175"/>
        <v>E10000030_Children withdrawn from school to be home educated_Number</v>
      </c>
      <c r="B3138" s="31" t="s">
        <v>430</v>
      </c>
      <c r="C3138" s="31" t="s">
        <v>431</v>
      </c>
      <c r="D3138" s="31" t="s">
        <v>1854</v>
      </c>
      <c r="E3138" s="31" t="s">
        <v>2159</v>
      </c>
      <c r="F3138" s="31" t="s">
        <v>86</v>
      </c>
      <c r="G3138" s="26" t="s">
        <v>88</v>
      </c>
      <c r="H3138" s="31" t="s">
        <v>743</v>
      </c>
      <c r="I3138" s="31">
        <v>367</v>
      </c>
      <c r="J3138" s="31">
        <f>INDEX('LA lookup'!H:H,MATCH('Known to services raw data'!B3138,'LA lookup'!G:G,0))</f>
        <v>261905</v>
      </c>
      <c r="K3138" s="31">
        <v>2.4</v>
      </c>
      <c r="L3138" s="31" t="str">
        <f t="shared" si="177"/>
        <v>1.4 per 1000 0-17 yr olds</v>
      </c>
      <c r="M3138" s="31">
        <f t="shared" si="178"/>
        <v>1.4012714533895878</v>
      </c>
      <c r="N3138" s="31">
        <f t="shared" si="176"/>
        <v>0</v>
      </c>
    </row>
    <row r="3139" spans="1:14" x14ac:dyDescent="0.45">
      <c r="A3139" s="31" t="str">
        <f t="shared" si="175"/>
        <v>E06000037_Children withdrawn from school to be home educated_Number</v>
      </c>
      <c r="B3139" s="31" t="s">
        <v>456</v>
      </c>
      <c r="C3139" s="31" t="s">
        <v>457</v>
      </c>
      <c r="D3139" s="31" t="s">
        <v>1854</v>
      </c>
      <c r="E3139" s="31" t="s">
        <v>2159</v>
      </c>
      <c r="F3139" s="31" t="s">
        <v>86</v>
      </c>
      <c r="G3139" s="26" t="s">
        <v>88</v>
      </c>
      <c r="H3139" s="31" t="s">
        <v>743</v>
      </c>
      <c r="I3139" s="31">
        <v>48</v>
      </c>
      <c r="J3139" s="31">
        <f>INDEX('LA lookup'!H:H,MATCH('Known to services raw data'!B3139,'LA lookup'!G:G,0))</f>
        <v>35623</v>
      </c>
      <c r="K3139" s="31">
        <v>1.9</v>
      </c>
      <c r="L3139" s="31" t="str">
        <f t="shared" si="177"/>
        <v>1.3 per 1000 0-17 yr olds</v>
      </c>
      <c r="M3139" s="31">
        <f t="shared" si="178"/>
        <v>1.3474440670353423</v>
      </c>
      <c r="N3139" s="31">
        <f t="shared" si="176"/>
        <v>0</v>
      </c>
    </row>
    <row r="3140" spans="1:14" x14ac:dyDescent="0.45">
      <c r="A3140" s="31" t="str">
        <f t="shared" si="175"/>
        <v>E10000032_Children withdrawn from school to be home educated_Number</v>
      </c>
      <c r="B3140" s="31" t="s">
        <v>458</v>
      </c>
      <c r="C3140" s="31" t="s">
        <v>459</v>
      </c>
      <c r="D3140" s="31" t="s">
        <v>1854</v>
      </c>
      <c r="E3140" s="31" t="s">
        <v>2159</v>
      </c>
      <c r="F3140" s="31" t="s">
        <v>86</v>
      </c>
      <c r="G3140" s="26" t="s">
        <v>88</v>
      </c>
      <c r="H3140" s="31" t="s">
        <v>743</v>
      </c>
      <c r="I3140" s="31">
        <v>342</v>
      </c>
      <c r="J3140" s="31">
        <f>INDEX('LA lookup'!H:H,MATCH('Known to services raw data'!B3140,'LA lookup'!G:G,0))</f>
        <v>174672</v>
      </c>
      <c r="K3140" s="31">
        <v>3</v>
      </c>
      <c r="L3140" s="31" t="str">
        <f t="shared" si="177"/>
        <v>2 per 1000 0-17 yr olds</v>
      </c>
      <c r="M3140" s="31">
        <f t="shared" si="178"/>
        <v>1.9579554822753502</v>
      </c>
      <c r="N3140" s="31">
        <f t="shared" si="176"/>
        <v>0</v>
      </c>
    </row>
    <row r="3141" spans="1:14" x14ac:dyDescent="0.45">
      <c r="A3141" s="31" t="str">
        <f t="shared" si="175"/>
        <v>E06000040_Children withdrawn from school to be home educated_Number</v>
      </c>
      <c r="B3141" s="31" t="s">
        <v>555</v>
      </c>
      <c r="C3141" s="31" t="s">
        <v>727</v>
      </c>
      <c r="D3141" s="31" t="s">
        <v>1854</v>
      </c>
      <c r="E3141" s="31" t="s">
        <v>2159</v>
      </c>
      <c r="F3141" s="31" t="s">
        <v>86</v>
      </c>
      <c r="G3141" s="26" t="s">
        <v>88</v>
      </c>
      <c r="H3141" s="31" t="s">
        <v>743</v>
      </c>
      <c r="I3141" s="31">
        <v>31</v>
      </c>
      <c r="J3141" s="31">
        <f>INDEX('LA lookup'!H:H,MATCH('Known to services raw data'!B3141,'LA lookup'!G:G,0))</f>
        <v>34604</v>
      </c>
      <c r="K3141" s="31">
        <v>1.4</v>
      </c>
      <c r="L3141" s="31" t="str">
        <f t="shared" si="177"/>
        <v>0.9 per 1000 0-17 yr olds</v>
      </c>
      <c r="M3141" s="31">
        <f t="shared" si="178"/>
        <v>0.89585019072939542</v>
      </c>
      <c r="N3141" s="31">
        <f t="shared" si="176"/>
        <v>0</v>
      </c>
    </row>
    <row r="3142" spans="1:14" x14ac:dyDescent="0.45">
      <c r="A3142" s="31" t="str">
        <f t="shared" si="175"/>
        <v>E06000041_Children withdrawn from school to be home educated_Number</v>
      </c>
      <c r="B3142" s="31" t="s">
        <v>466</v>
      </c>
      <c r="C3142" s="31" t="s">
        <v>467</v>
      </c>
      <c r="D3142" s="31" t="s">
        <v>1854</v>
      </c>
      <c r="E3142" s="31" t="s">
        <v>2159</v>
      </c>
      <c r="F3142" s="31" t="s">
        <v>86</v>
      </c>
      <c r="G3142" s="26" t="s">
        <v>88</v>
      </c>
      <c r="H3142" s="31" t="s">
        <v>743</v>
      </c>
      <c r="I3142" s="31">
        <v>38</v>
      </c>
      <c r="J3142" s="31">
        <f>INDEX('LA lookup'!H:H,MATCH('Known to services raw data'!B3142,'LA lookup'!G:G,0))</f>
        <v>39532</v>
      </c>
      <c r="K3142" s="31">
        <v>1.4</v>
      </c>
      <c r="L3142" s="31" t="str">
        <f t="shared" si="177"/>
        <v>1 per 1000 0-17 yr olds</v>
      </c>
      <c r="M3142" s="31">
        <f t="shared" si="178"/>
        <v>0.9612465850450268</v>
      </c>
      <c r="N3142" s="31">
        <f t="shared" si="176"/>
        <v>0</v>
      </c>
    </row>
    <row r="3143" spans="1:14" x14ac:dyDescent="0.45">
      <c r="A3143" s="31" t="str">
        <f t="shared" ref="A3143:A3206" si="179">CONCATENATE(B3143,"_",G3143,"_",H3143)</f>
        <v>E06000022_Children withdrawn from school to be home educated_Number</v>
      </c>
      <c r="B3143" s="31" t="s">
        <v>238</v>
      </c>
      <c r="C3143" s="31" t="s">
        <v>239</v>
      </c>
      <c r="D3143" s="31" t="s">
        <v>1854</v>
      </c>
      <c r="E3143" s="31" t="s">
        <v>2159</v>
      </c>
      <c r="F3143" s="31" t="s">
        <v>86</v>
      </c>
      <c r="G3143" s="26" t="s">
        <v>88</v>
      </c>
      <c r="H3143" s="31" t="s">
        <v>743</v>
      </c>
      <c r="I3143" s="31">
        <v>78</v>
      </c>
      <c r="J3143" s="31">
        <f>INDEX('LA lookup'!H:H,MATCH('Known to services raw data'!B3143,'LA lookup'!G:G,0))</f>
        <v>35946</v>
      </c>
      <c r="K3143" s="31">
        <v>2.9</v>
      </c>
      <c r="L3143" s="31" t="str">
        <f t="shared" si="177"/>
        <v>2.2 per 1000 0-17 yr olds</v>
      </c>
      <c r="M3143" s="31">
        <f t="shared" si="178"/>
        <v>2.169921548990152</v>
      </c>
      <c r="N3143" s="31">
        <f t="shared" si="176"/>
        <v>0</v>
      </c>
    </row>
    <row r="3144" spans="1:14" x14ac:dyDescent="0.45">
      <c r="A3144" s="31" t="str">
        <f t="shared" si="179"/>
        <v>E06000028_Children withdrawn from school to be home educated_Number</v>
      </c>
      <c r="B3144" s="31" t="s">
        <v>254</v>
      </c>
      <c r="C3144" s="31" t="s">
        <v>255</v>
      </c>
      <c r="D3144" s="31" t="s">
        <v>1854</v>
      </c>
      <c r="E3144" s="31" t="s">
        <v>2159</v>
      </c>
      <c r="F3144" s="31" t="s">
        <v>86</v>
      </c>
      <c r="G3144" s="26" t="s">
        <v>88</v>
      </c>
      <c r="H3144" s="31" t="s">
        <v>743</v>
      </c>
      <c r="I3144" s="31">
        <v>117</v>
      </c>
      <c r="J3144" s="31">
        <f>INDEX('LA lookup'!H:H,MATCH('Known to services raw data'!B3144,'LA lookup'!G:G,0))</f>
        <v>36373</v>
      </c>
      <c r="K3144" s="31">
        <v>5</v>
      </c>
      <c r="L3144" s="31" t="str">
        <f t="shared" si="177"/>
        <v>3.2 per 1000 0-17 yr olds</v>
      </c>
      <c r="M3144" s="31">
        <f t="shared" si="178"/>
        <v>3.2166717070354385</v>
      </c>
      <c r="N3144" s="31">
        <f t="shared" ref="N3144:N3207" si="180">IF(OR(C3144="City of London",C3144="Isles of Scilly"),1,0)</f>
        <v>0</v>
      </c>
    </row>
    <row r="3145" spans="1:14" x14ac:dyDescent="0.45">
      <c r="A3145" s="31" t="str">
        <f t="shared" si="179"/>
        <v>E06000023_Children withdrawn from school to be home educated_Number</v>
      </c>
      <c r="B3145" s="31" t="s">
        <v>265</v>
      </c>
      <c r="C3145" s="31" t="s">
        <v>1851</v>
      </c>
      <c r="D3145" s="31" t="s">
        <v>1854</v>
      </c>
      <c r="E3145" s="31" t="s">
        <v>2159</v>
      </c>
      <c r="F3145" s="31" t="s">
        <v>86</v>
      </c>
      <c r="G3145" s="26" t="s">
        <v>88</v>
      </c>
      <c r="H3145" s="31" t="s">
        <v>743</v>
      </c>
      <c r="I3145" s="31">
        <v>153</v>
      </c>
      <c r="J3145" s="31">
        <f>INDEX('LA lookup'!H:H,MATCH('Known to services raw data'!B3145,'LA lookup'!G:G,0))</f>
        <v>94016</v>
      </c>
      <c r="K3145" s="31">
        <v>2.6</v>
      </c>
      <c r="L3145" s="31" t="str">
        <f t="shared" si="177"/>
        <v>1.6 per 1000 0-17 yr olds</v>
      </c>
      <c r="M3145" s="31">
        <f t="shared" si="178"/>
        <v>1.6273825731790335</v>
      </c>
      <c r="N3145" s="31">
        <f t="shared" si="180"/>
        <v>0</v>
      </c>
    </row>
    <row r="3146" spans="1:14" x14ac:dyDescent="0.45">
      <c r="A3146" s="31" t="str">
        <f t="shared" si="179"/>
        <v>E06000052_Children withdrawn from school to be home educated_Number</v>
      </c>
      <c r="B3146" s="31" t="s">
        <v>482</v>
      </c>
      <c r="C3146" s="31" t="s">
        <v>720</v>
      </c>
      <c r="D3146" s="31" t="s">
        <v>1854</v>
      </c>
      <c r="E3146" s="31" t="s">
        <v>2159</v>
      </c>
      <c r="F3146" s="31" t="s">
        <v>86</v>
      </c>
      <c r="G3146" s="26" t="s">
        <v>88</v>
      </c>
      <c r="H3146" s="31" t="s">
        <v>743</v>
      </c>
      <c r="I3146" s="31">
        <v>480</v>
      </c>
      <c r="J3146" s="31">
        <f>INDEX('LA lookup'!H:H,MATCH('Known to services raw data'!B3146,'LA lookup'!G:G,0))</f>
        <v>107810</v>
      </c>
      <c r="K3146" s="31">
        <v>6.6</v>
      </c>
      <c r="L3146" s="31" t="str">
        <f t="shared" si="177"/>
        <v>4.5 per 1000 0-17 yr olds</v>
      </c>
      <c r="M3146" s="31">
        <f t="shared" si="178"/>
        <v>4.4522771542528519</v>
      </c>
      <c r="N3146" s="31">
        <f t="shared" si="180"/>
        <v>0</v>
      </c>
    </row>
    <row r="3147" spans="1:14" x14ac:dyDescent="0.45">
      <c r="A3147" s="31" t="str">
        <f t="shared" si="179"/>
        <v>E10000008_Children withdrawn from school to be home educated_Number</v>
      </c>
      <c r="B3147" s="31" t="s">
        <v>504</v>
      </c>
      <c r="C3147" s="31" t="s">
        <v>505</v>
      </c>
      <c r="D3147" s="31" t="s">
        <v>1854</v>
      </c>
      <c r="E3147" s="31" t="s">
        <v>2159</v>
      </c>
      <c r="F3147" s="31" t="s">
        <v>86</v>
      </c>
      <c r="G3147" s="26" t="s">
        <v>88</v>
      </c>
      <c r="H3147" s="31" t="s">
        <v>743</v>
      </c>
      <c r="I3147" s="31">
        <v>627</v>
      </c>
      <c r="J3147" s="31">
        <f>INDEX('LA lookup'!H:H,MATCH('Known to services raw data'!B3147,'LA lookup'!G:G,0))</f>
        <v>145878</v>
      </c>
      <c r="K3147" s="31">
        <v>6.3</v>
      </c>
      <c r="L3147" s="31" t="str">
        <f t="shared" si="177"/>
        <v>4.3 per 1000 0-17 yr olds</v>
      </c>
      <c r="M3147" s="31">
        <f t="shared" si="178"/>
        <v>4.2981121210874846</v>
      </c>
      <c r="N3147" s="31">
        <f t="shared" si="180"/>
        <v>0</v>
      </c>
    </row>
    <row r="3148" spans="1:14" x14ac:dyDescent="0.45">
      <c r="A3148" s="31" t="str">
        <f t="shared" si="179"/>
        <v>E10000009_Children withdrawn from school to be home educated_Number</v>
      </c>
      <c r="B3148" s="31" t="s">
        <v>295</v>
      </c>
      <c r="C3148" s="31" t="s">
        <v>296</v>
      </c>
      <c r="D3148" s="31" t="s">
        <v>1854</v>
      </c>
      <c r="E3148" s="31" t="s">
        <v>2159</v>
      </c>
      <c r="F3148" s="31" t="s">
        <v>86</v>
      </c>
      <c r="G3148" s="26" t="s">
        <v>88</v>
      </c>
      <c r="H3148" s="31" t="s">
        <v>743</v>
      </c>
      <c r="I3148" s="31">
        <v>215</v>
      </c>
      <c r="J3148" s="31">
        <f>INDEX('LA lookup'!H:H,MATCH('Known to services raw data'!B3148,'LA lookup'!G:G,0))</f>
        <v>76699</v>
      </c>
      <c r="K3148" s="31">
        <v>3.8</v>
      </c>
      <c r="L3148" s="31" t="str">
        <f t="shared" si="177"/>
        <v>2.8 per 1000 0-17 yr olds</v>
      </c>
      <c r="M3148" s="31">
        <f t="shared" si="178"/>
        <v>2.8031656214552996</v>
      </c>
      <c r="N3148" s="31">
        <f t="shared" si="180"/>
        <v>0</v>
      </c>
    </row>
    <row r="3149" spans="1:14" x14ac:dyDescent="0.45">
      <c r="A3149" s="31" t="str">
        <f t="shared" si="179"/>
        <v>E10000013_Children withdrawn from school to be home educated_Number</v>
      </c>
      <c r="B3149" s="31" t="s">
        <v>307</v>
      </c>
      <c r="C3149" s="31" t="s">
        <v>308</v>
      </c>
      <c r="D3149" s="31" t="s">
        <v>1854</v>
      </c>
      <c r="E3149" s="31" t="s">
        <v>2159</v>
      </c>
      <c r="F3149" s="31" t="s">
        <v>86</v>
      </c>
      <c r="G3149" s="26" t="s">
        <v>88</v>
      </c>
      <c r="H3149" s="31" t="s">
        <v>743</v>
      </c>
      <c r="I3149" s="31">
        <v>353</v>
      </c>
      <c r="J3149" s="31">
        <f>INDEX('LA lookup'!H:H,MATCH('Known to services raw data'!B3149,'LA lookup'!G:G,0))</f>
        <v>128136</v>
      </c>
      <c r="K3149" s="31">
        <v>4.0999999999999996</v>
      </c>
      <c r="L3149" s="31" t="str">
        <f t="shared" si="177"/>
        <v>2.8 per 1000 0-17 yr olds</v>
      </c>
      <c r="M3149" s="31">
        <f t="shared" si="178"/>
        <v>2.7548854342261344</v>
      </c>
      <c r="N3149" s="31">
        <f t="shared" si="180"/>
        <v>0</v>
      </c>
    </row>
    <row r="3150" spans="1:14" x14ac:dyDescent="0.45">
      <c r="A3150" s="31" t="str">
        <f t="shared" si="179"/>
        <v>E06000053_Children withdrawn from school to be home educated_Number</v>
      </c>
      <c r="B3150" s="31" t="s">
        <v>550</v>
      </c>
      <c r="C3150" s="31" t="s">
        <v>736</v>
      </c>
      <c r="D3150" s="31" t="s">
        <v>1854</v>
      </c>
      <c r="E3150" s="31" t="s">
        <v>2159</v>
      </c>
      <c r="F3150" s="31" t="s">
        <v>86</v>
      </c>
      <c r="G3150" s="26" t="s">
        <v>88</v>
      </c>
      <c r="H3150" s="31" t="s">
        <v>743</v>
      </c>
      <c r="I3150" s="31">
        <v>0</v>
      </c>
      <c r="J3150" s="31">
        <f>INDEX('LA lookup'!H:H,MATCH('Known to services raw data'!B3150,'LA lookup'!G:G,0))</f>
        <v>368</v>
      </c>
      <c r="K3150" s="31">
        <v>0</v>
      </c>
      <c r="L3150" s="31" t="str">
        <f t="shared" si="177"/>
        <v>0 per 1000 0-17 yr olds</v>
      </c>
      <c r="M3150" s="31">
        <f t="shared" si="178"/>
        <v>0</v>
      </c>
      <c r="N3150" s="31">
        <f t="shared" si="180"/>
        <v>1</v>
      </c>
    </row>
    <row r="3151" spans="1:14" x14ac:dyDescent="0.45">
      <c r="A3151" s="31" t="str">
        <f t="shared" si="179"/>
        <v>E06000024_Children withdrawn from school to be home educated_Number</v>
      </c>
      <c r="B3151" s="31" t="s">
        <v>367</v>
      </c>
      <c r="C3151" s="31" t="s">
        <v>368</v>
      </c>
      <c r="D3151" s="31" t="s">
        <v>1854</v>
      </c>
      <c r="E3151" s="31" t="s">
        <v>2159</v>
      </c>
      <c r="F3151" s="31" t="s">
        <v>86</v>
      </c>
      <c r="G3151" s="26" t="s">
        <v>88</v>
      </c>
      <c r="H3151" s="31" t="s">
        <v>743</v>
      </c>
      <c r="I3151" s="31">
        <v>92</v>
      </c>
      <c r="J3151" s="31">
        <f>INDEX('LA lookup'!H:H,MATCH('Known to services raw data'!B3151,'LA lookup'!G:G,0))</f>
        <v>43435</v>
      </c>
      <c r="K3151" s="31">
        <v>3</v>
      </c>
      <c r="L3151" s="31" t="str">
        <f t="shared" si="177"/>
        <v>2.1 per 1000 0-17 yr olds</v>
      </c>
      <c r="M3151" s="31">
        <f t="shared" si="178"/>
        <v>2.1181075169793941</v>
      </c>
      <c r="N3151" s="31">
        <f t="shared" si="180"/>
        <v>0</v>
      </c>
    </row>
    <row r="3152" spans="1:14" x14ac:dyDescent="0.45">
      <c r="A3152" s="31" t="str">
        <f t="shared" si="179"/>
        <v>E06000026_Children withdrawn from school to be home educated_Number</v>
      </c>
      <c r="B3152" s="31" t="s">
        <v>381</v>
      </c>
      <c r="C3152" s="31" t="s">
        <v>382</v>
      </c>
      <c r="D3152" s="31" t="s">
        <v>1854</v>
      </c>
      <c r="E3152" s="31" t="s">
        <v>2159</v>
      </c>
      <c r="F3152" s="31" t="s">
        <v>86</v>
      </c>
      <c r="G3152" s="26" t="s">
        <v>88</v>
      </c>
      <c r="H3152" s="31" t="s">
        <v>743</v>
      </c>
      <c r="I3152" s="31">
        <v>195</v>
      </c>
      <c r="J3152" s="31">
        <f>INDEX('LA lookup'!H:H,MATCH('Known to services raw data'!B3152,'LA lookup'!G:G,0))</f>
        <v>52552</v>
      </c>
      <c r="K3152" s="31">
        <v>5</v>
      </c>
      <c r="L3152" s="31" t="str">
        <f t="shared" si="177"/>
        <v>3.7 per 1000 0-17 yr olds</v>
      </c>
      <c r="M3152" s="31">
        <f t="shared" si="178"/>
        <v>3.7106104429898008</v>
      </c>
      <c r="N3152" s="31">
        <f t="shared" si="180"/>
        <v>0</v>
      </c>
    </row>
    <row r="3153" spans="1:14" x14ac:dyDescent="0.45">
      <c r="A3153" s="31" t="str">
        <f t="shared" si="179"/>
        <v>E06000029_Children withdrawn from school to be home educated_Number</v>
      </c>
      <c r="B3153" s="31" t="s">
        <v>543</v>
      </c>
      <c r="C3153" s="31" t="s">
        <v>717</v>
      </c>
      <c r="D3153" s="31" t="s">
        <v>1854</v>
      </c>
      <c r="E3153" s="31" t="s">
        <v>2159</v>
      </c>
      <c r="F3153" s="31" t="s">
        <v>86</v>
      </c>
      <c r="G3153" s="26" t="s">
        <v>88</v>
      </c>
      <c r="H3153" s="31" t="s">
        <v>743</v>
      </c>
      <c r="I3153" s="31">
        <v>51</v>
      </c>
      <c r="J3153" s="31">
        <f>INDEX('LA lookup'!H:H,MATCH('Known to services raw data'!B3153,'LA lookup'!G:G,0))</f>
        <v>30188</v>
      </c>
      <c r="K3153" s="31">
        <v>2.6</v>
      </c>
      <c r="L3153" s="31" t="str">
        <f t="shared" si="177"/>
        <v>1.7 per 1000 0-17 yr olds</v>
      </c>
      <c r="M3153" s="31">
        <f t="shared" si="178"/>
        <v>1.6894130117927655</v>
      </c>
      <c r="N3153" s="31">
        <f t="shared" si="180"/>
        <v>0</v>
      </c>
    </row>
    <row r="3154" spans="1:14" x14ac:dyDescent="0.45">
      <c r="A3154" s="31" t="str">
        <f t="shared" si="179"/>
        <v>E10000027_Children withdrawn from school to be home educated_Number</v>
      </c>
      <c r="B3154" s="31" t="s">
        <v>406</v>
      </c>
      <c r="C3154" s="31" t="s">
        <v>407</v>
      </c>
      <c r="D3154" s="31" t="s">
        <v>1854</v>
      </c>
      <c r="E3154" s="31" t="s">
        <v>2159</v>
      </c>
      <c r="F3154" s="31" t="s">
        <v>86</v>
      </c>
      <c r="G3154" s="26" t="s">
        <v>88</v>
      </c>
      <c r="H3154" s="31" t="s">
        <v>743</v>
      </c>
      <c r="I3154" s="31">
        <v>450</v>
      </c>
      <c r="J3154" s="31">
        <f>INDEX('LA lookup'!H:H,MATCH('Known to services raw data'!B3154,'LA lookup'!G:G,0))</f>
        <v>110700</v>
      </c>
      <c r="K3154" s="31">
        <v>6.4</v>
      </c>
      <c r="L3154" s="31" t="str">
        <f t="shared" si="177"/>
        <v>4.1 per 1000 0-17 yr olds</v>
      </c>
      <c r="M3154" s="31">
        <f t="shared" si="178"/>
        <v>4.0650406504065044</v>
      </c>
      <c r="N3154" s="31">
        <f t="shared" si="180"/>
        <v>0</v>
      </c>
    </row>
    <row r="3155" spans="1:14" x14ac:dyDescent="0.45">
      <c r="A3155" s="31" t="str">
        <f t="shared" si="179"/>
        <v>E06000025_Children withdrawn from school to be home educated_Number</v>
      </c>
      <c r="B3155" s="31" t="s">
        <v>408</v>
      </c>
      <c r="C3155" s="31" t="s">
        <v>409</v>
      </c>
      <c r="D3155" s="31" t="s">
        <v>1854</v>
      </c>
      <c r="E3155" s="31" t="s">
        <v>2159</v>
      </c>
      <c r="F3155" s="31" t="s">
        <v>86</v>
      </c>
      <c r="G3155" s="26" t="s">
        <v>88</v>
      </c>
      <c r="H3155" s="31" t="s">
        <v>743</v>
      </c>
      <c r="I3155" s="31">
        <v>114</v>
      </c>
      <c r="J3155" s="31">
        <f>INDEX('LA lookup'!H:H,MATCH('Known to services raw data'!B3155,'LA lookup'!G:G,0))</f>
        <v>58867</v>
      </c>
      <c r="K3155" s="31">
        <v>2.9</v>
      </c>
      <c r="L3155" s="31" t="str">
        <f t="shared" si="177"/>
        <v>1.9 per 1000 0-17 yr olds</v>
      </c>
      <c r="M3155" s="31">
        <f t="shared" si="178"/>
        <v>1.9365688756009309</v>
      </c>
      <c r="N3155" s="31">
        <f t="shared" si="180"/>
        <v>0</v>
      </c>
    </row>
    <row r="3156" spans="1:14" x14ac:dyDescent="0.45">
      <c r="A3156" s="31" t="str">
        <f t="shared" si="179"/>
        <v>E06000030_Children withdrawn from school to be home educated_Number</v>
      </c>
      <c r="B3156" s="31" t="s">
        <v>434</v>
      </c>
      <c r="C3156" s="31" t="s">
        <v>435</v>
      </c>
      <c r="D3156" s="31" t="s">
        <v>1854</v>
      </c>
      <c r="E3156" s="31" t="s">
        <v>2159</v>
      </c>
      <c r="F3156" s="31" t="s">
        <v>86</v>
      </c>
      <c r="G3156" s="26" t="s">
        <v>88</v>
      </c>
      <c r="H3156" s="31" t="s">
        <v>743</v>
      </c>
      <c r="I3156" s="31">
        <v>142</v>
      </c>
      <c r="J3156" s="31">
        <f>INDEX('LA lookup'!H:H,MATCH('Known to services raw data'!B3156,'LA lookup'!G:G,0))</f>
        <v>50239</v>
      </c>
      <c r="K3156" s="31">
        <v>4.2</v>
      </c>
      <c r="L3156" s="31" t="str">
        <f t="shared" si="177"/>
        <v>2.8 per 1000 0-17 yr olds</v>
      </c>
      <c r="M3156" s="31">
        <f t="shared" si="178"/>
        <v>2.8264893807599676</v>
      </c>
      <c r="N3156" s="31">
        <f t="shared" si="180"/>
        <v>0</v>
      </c>
    </row>
    <row r="3157" spans="1:14" x14ac:dyDescent="0.45">
      <c r="A3157" s="31" t="str">
        <f t="shared" si="179"/>
        <v>E06000027_Children withdrawn from school to be home educated_Number</v>
      </c>
      <c r="B3157" s="31" t="s">
        <v>438</v>
      </c>
      <c r="C3157" s="31" t="s">
        <v>439</v>
      </c>
      <c r="D3157" s="31" t="s">
        <v>1854</v>
      </c>
      <c r="E3157" s="31" t="s">
        <v>2159</v>
      </c>
      <c r="F3157" s="31" t="s">
        <v>86</v>
      </c>
      <c r="G3157" s="26" t="s">
        <v>88</v>
      </c>
      <c r="H3157" s="31" t="s">
        <v>743</v>
      </c>
      <c r="I3157" s="31">
        <v>93</v>
      </c>
      <c r="J3157" s="31">
        <f>INDEX('LA lookup'!H:H,MATCH('Known to services raw data'!B3157,'LA lookup'!G:G,0))</f>
        <v>25423</v>
      </c>
      <c r="K3157" s="31">
        <v>4.7</v>
      </c>
      <c r="L3157" s="31" t="str">
        <f t="shared" si="177"/>
        <v>3.7 per 1000 0-17 yr olds</v>
      </c>
      <c r="M3157" s="31">
        <f t="shared" si="178"/>
        <v>3.6581048656728159</v>
      </c>
      <c r="N3157" s="31">
        <f t="shared" si="180"/>
        <v>0</v>
      </c>
    </row>
    <row r="3158" spans="1:14" x14ac:dyDescent="0.45">
      <c r="A3158" s="31" t="str">
        <f t="shared" si="179"/>
        <v>E06000054_Children withdrawn from school to be home educated_Number</v>
      </c>
      <c r="B3158" s="31" t="s">
        <v>462</v>
      </c>
      <c r="C3158" s="31" t="s">
        <v>463</v>
      </c>
      <c r="D3158" s="31" t="s">
        <v>1854</v>
      </c>
      <c r="E3158" s="31" t="s">
        <v>2159</v>
      </c>
      <c r="F3158" s="31" t="s">
        <v>86</v>
      </c>
      <c r="G3158" s="26" t="s">
        <v>88</v>
      </c>
      <c r="H3158" s="31" t="s">
        <v>743</v>
      </c>
      <c r="I3158" s="31">
        <v>242</v>
      </c>
      <c r="J3158" s="31">
        <f>INDEX('LA lookup'!H:H,MATCH('Known to services raw data'!B3158,'LA lookup'!G:G,0))</f>
        <v>105692</v>
      </c>
      <c r="K3158" s="31">
        <v>3.6</v>
      </c>
      <c r="L3158" s="31" t="str">
        <f t="shared" si="177"/>
        <v>2.3 per 1000 0-17 yr olds</v>
      </c>
      <c r="M3158" s="31">
        <f t="shared" si="178"/>
        <v>2.289671876774023</v>
      </c>
      <c r="N3158" s="31">
        <f t="shared" si="180"/>
        <v>0</v>
      </c>
    </row>
    <row r="3159" spans="1:14" x14ac:dyDescent="0.45">
      <c r="A3159" s="31" t="str">
        <f t="shared" si="179"/>
        <v>E08000025_Children withdrawn from school to be home educated_Number</v>
      </c>
      <c r="B3159" s="31" t="s">
        <v>245</v>
      </c>
      <c r="C3159" s="31" t="s">
        <v>246</v>
      </c>
      <c r="D3159" s="31" t="s">
        <v>1854</v>
      </c>
      <c r="E3159" s="31" t="s">
        <v>2159</v>
      </c>
      <c r="F3159" s="31" t="s">
        <v>86</v>
      </c>
      <c r="G3159" s="26" t="s">
        <v>88</v>
      </c>
      <c r="H3159" s="31" t="s">
        <v>743</v>
      </c>
      <c r="I3159" s="31">
        <v>423</v>
      </c>
      <c r="J3159" s="31">
        <f>INDEX('LA lookup'!H:H,MATCH('Known to services raw data'!B3159,'LA lookup'!G:G,0))</f>
        <v>288388</v>
      </c>
      <c r="K3159" s="31">
        <v>2.1</v>
      </c>
      <c r="L3159" s="31" t="str">
        <f t="shared" si="177"/>
        <v>1.5 per 1000 0-17 yr olds</v>
      </c>
      <c r="M3159" s="31">
        <f t="shared" si="178"/>
        <v>1.4667739295671109</v>
      </c>
      <c r="N3159" s="31">
        <f t="shared" si="180"/>
        <v>0</v>
      </c>
    </row>
    <row r="3160" spans="1:14" x14ac:dyDescent="0.45">
      <c r="A3160" s="31" t="str">
        <f t="shared" si="179"/>
        <v>E08000026_Children withdrawn from school to be home educated_Number</v>
      </c>
      <c r="B3160" s="31" t="s">
        <v>283</v>
      </c>
      <c r="C3160" s="31" t="s">
        <v>284</v>
      </c>
      <c r="D3160" s="31" t="s">
        <v>1854</v>
      </c>
      <c r="E3160" s="31" t="s">
        <v>2159</v>
      </c>
      <c r="F3160" s="31" t="s">
        <v>86</v>
      </c>
      <c r="G3160" s="26" t="s">
        <v>88</v>
      </c>
      <c r="H3160" s="31" t="s">
        <v>743</v>
      </c>
      <c r="I3160" s="31">
        <v>94</v>
      </c>
      <c r="J3160" s="31">
        <f>INDEX('LA lookup'!H:H,MATCH('Known to services raw data'!B3160,'LA lookup'!G:G,0))</f>
        <v>78994</v>
      </c>
      <c r="K3160" s="31">
        <v>1.7</v>
      </c>
      <c r="L3160" s="31" t="str">
        <f t="shared" si="177"/>
        <v>1.2 per 1000 0-17 yr olds</v>
      </c>
      <c r="M3160" s="31">
        <f t="shared" si="178"/>
        <v>1.1899637947185862</v>
      </c>
      <c r="N3160" s="31">
        <f t="shared" si="180"/>
        <v>0</v>
      </c>
    </row>
    <row r="3161" spans="1:14" x14ac:dyDescent="0.45">
      <c r="A3161" s="31" t="str">
        <f t="shared" si="179"/>
        <v>E08000027_Children withdrawn from school to be home educated_Number</v>
      </c>
      <c r="B3161" s="31" t="s">
        <v>297</v>
      </c>
      <c r="C3161" s="31" t="s">
        <v>298</v>
      </c>
      <c r="D3161" s="31" t="s">
        <v>1854</v>
      </c>
      <c r="E3161" s="31" t="s">
        <v>2159</v>
      </c>
      <c r="F3161" s="31" t="s">
        <v>86</v>
      </c>
      <c r="G3161" s="26" t="s">
        <v>88</v>
      </c>
      <c r="H3161" s="31" t="s">
        <v>743</v>
      </c>
      <c r="I3161" s="31">
        <v>157</v>
      </c>
      <c r="J3161" s="31">
        <f>INDEX('LA lookup'!H:H,MATCH('Known to services raw data'!B3161,'LA lookup'!G:G,0))</f>
        <v>69265</v>
      </c>
      <c r="K3161" s="31">
        <v>3.3</v>
      </c>
      <c r="L3161" s="31" t="str">
        <f t="shared" si="177"/>
        <v>2.3 per 1000 0-17 yr olds</v>
      </c>
      <c r="M3161" s="31">
        <f t="shared" si="178"/>
        <v>2.2666570417960008</v>
      </c>
      <c r="N3161" s="31">
        <f t="shared" si="180"/>
        <v>0</v>
      </c>
    </row>
    <row r="3162" spans="1:14" x14ac:dyDescent="0.45">
      <c r="A3162" s="31" t="str">
        <f t="shared" si="179"/>
        <v>E06000019_Children withdrawn from school to be home educated_Number</v>
      </c>
      <c r="B3162" s="31" t="s">
        <v>317</v>
      </c>
      <c r="C3162" s="31" t="s">
        <v>318</v>
      </c>
      <c r="D3162" s="31" t="s">
        <v>1854</v>
      </c>
      <c r="E3162" s="31" t="s">
        <v>2159</v>
      </c>
      <c r="F3162" s="31" t="s">
        <v>86</v>
      </c>
      <c r="G3162" s="26" t="s">
        <v>88</v>
      </c>
      <c r="H3162" s="31" t="s">
        <v>743</v>
      </c>
      <c r="I3162" s="31">
        <v>120</v>
      </c>
      <c r="J3162" s="31">
        <f>INDEX('LA lookup'!H:H,MATCH('Known to services raw data'!B3162,'LA lookup'!G:G,0))</f>
        <v>36103</v>
      </c>
      <c r="K3162" s="31">
        <v>5.0999999999999996</v>
      </c>
      <c r="L3162" s="31" t="str">
        <f t="shared" si="177"/>
        <v>3.3 per 1000 0-17 yr olds</v>
      </c>
      <c r="M3162" s="31">
        <f t="shared" si="178"/>
        <v>3.3238235049718861</v>
      </c>
      <c r="N3162" s="31">
        <f t="shared" si="180"/>
        <v>0</v>
      </c>
    </row>
    <row r="3163" spans="1:14" x14ac:dyDescent="0.45">
      <c r="A3163" s="31" t="str">
        <f t="shared" si="179"/>
        <v>E08000028_Children withdrawn from school to be home educated_Number</v>
      </c>
      <c r="B3163" s="31" t="s">
        <v>397</v>
      </c>
      <c r="C3163" s="31" t="s">
        <v>398</v>
      </c>
      <c r="D3163" s="31" t="s">
        <v>1854</v>
      </c>
      <c r="E3163" s="31" t="s">
        <v>2159</v>
      </c>
      <c r="F3163" s="31" t="s">
        <v>86</v>
      </c>
      <c r="G3163" s="26" t="s">
        <v>88</v>
      </c>
      <c r="H3163" s="31" t="s">
        <v>743</v>
      </c>
      <c r="I3163" s="31">
        <v>164</v>
      </c>
      <c r="J3163" s="31">
        <f>INDEX('LA lookup'!H:H,MATCH('Known to services raw data'!B3163,'LA lookup'!G:G,0))</f>
        <v>81920</v>
      </c>
      <c r="K3163" s="31">
        <v>2.8</v>
      </c>
      <c r="L3163" s="31" t="str">
        <f t="shared" si="177"/>
        <v>2 per 1000 0-17 yr olds</v>
      </c>
      <c r="M3163" s="31">
        <f t="shared" si="178"/>
        <v>2.001953125</v>
      </c>
      <c r="N3163" s="31">
        <f t="shared" si="180"/>
        <v>0</v>
      </c>
    </row>
    <row r="3164" spans="1:14" x14ac:dyDescent="0.45">
      <c r="A3164" s="31" t="str">
        <f t="shared" si="179"/>
        <v>E06000051_Children withdrawn from school to be home educated_Number</v>
      </c>
      <c r="B3164" s="31" t="s">
        <v>403</v>
      </c>
      <c r="C3164" s="31" t="s">
        <v>166</v>
      </c>
      <c r="D3164" s="31" t="s">
        <v>1854</v>
      </c>
      <c r="E3164" s="31" t="s">
        <v>2159</v>
      </c>
      <c r="F3164" s="31" t="s">
        <v>86</v>
      </c>
      <c r="G3164" s="26" t="s">
        <v>88</v>
      </c>
      <c r="H3164" s="31" t="s">
        <v>743</v>
      </c>
      <c r="I3164" s="31">
        <v>112</v>
      </c>
      <c r="J3164" s="31">
        <f>INDEX('LA lookup'!H:H,MATCH('Known to services raw data'!B3164,'LA lookup'!G:G,0))</f>
        <v>59839</v>
      </c>
      <c r="K3164" s="31">
        <v>2.9</v>
      </c>
      <c r="L3164" s="31" t="str">
        <f t="shared" si="177"/>
        <v>1.9 per 1000 0-17 yr olds</v>
      </c>
      <c r="M3164" s="31">
        <f t="shared" si="178"/>
        <v>1.8716890322365012</v>
      </c>
      <c r="N3164" s="31">
        <f t="shared" si="180"/>
        <v>0</v>
      </c>
    </row>
    <row r="3165" spans="1:14" x14ac:dyDescent="0.45">
      <c r="A3165" s="31" t="str">
        <f t="shared" si="179"/>
        <v>E08000029_Children withdrawn from school to be home educated_Number</v>
      </c>
      <c r="B3165" s="31" t="s">
        <v>516</v>
      </c>
      <c r="C3165" s="31" t="s">
        <v>517</v>
      </c>
      <c r="D3165" s="31" t="s">
        <v>1854</v>
      </c>
      <c r="E3165" s="31" t="s">
        <v>2159</v>
      </c>
      <c r="F3165" s="31" t="s">
        <v>86</v>
      </c>
      <c r="G3165" s="26" t="s">
        <v>88</v>
      </c>
      <c r="H3165" s="31" t="s">
        <v>743</v>
      </c>
      <c r="I3165" s="31">
        <v>71</v>
      </c>
      <c r="J3165" s="31">
        <f>INDEX('LA lookup'!H:H,MATCH('Known to services raw data'!B3165,'LA lookup'!G:G,0))</f>
        <v>46946</v>
      </c>
      <c r="K3165" s="31">
        <v>1.8</v>
      </c>
      <c r="L3165" s="31" t="str">
        <f t="shared" si="177"/>
        <v>1.5 per 1000 0-17 yr olds</v>
      </c>
      <c r="M3165" s="31">
        <f t="shared" si="178"/>
        <v>1.512375921271248</v>
      </c>
      <c r="N3165" s="31">
        <f t="shared" si="180"/>
        <v>0</v>
      </c>
    </row>
    <row r="3166" spans="1:14" x14ac:dyDescent="0.45">
      <c r="A3166" s="31" t="str">
        <f t="shared" si="179"/>
        <v>E10000028_Children withdrawn from school to be home educated_Number</v>
      </c>
      <c r="B3166" s="31" t="s">
        <v>418</v>
      </c>
      <c r="C3166" s="31" t="s">
        <v>419</v>
      </c>
      <c r="D3166" s="31" t="s">
        <v>1854</v>
      </c>
      <c r="E3166" s="31" t="s">
        <v>2159</v>
      </c>
      <c r="F3166" s="31" t="s">
        <v>86</v>
      </c>
      <c r="G3166" s="26" t="s">
        <v>88</v>
      </c>
      <c r="H3166" s="31" t="s">
        <v>743</v>
      </c>
      <c r="I3166" s="31">
        <v>315</v>
      </c>
      <c r="J3166" s="31">
        <f>INDEX('LA lookup'!H:H,MATCH('Known to services raw data'!B3166,'LA lookup'!G:G,0))</f>
        <v>169603</v>
      </c>
      <c r="K3166" s="31">
        <v>2.7</v>
      </c>
      <c r="L3166" s="31" t="str">
        <f t="shared" si="177"/>
        <v>1.9 per 1000 0-17 yr olds</v>
      </c>
      <c r="M3166" s="31">
        <f t="shared" si="178"/>
        <v>1.8572784679516281</v>
      </c>
      <c r="N3166" s="31">
        <f t="shared" si="180"/>
        <v>0</v>
      </c>
    </row>
    <row r="3167" spans="1:14" x14ac:dyDescent="0.45">
      <c r="A3167" s="31" t="str">
        <f t="shared" si="179"/>
        <v>E06000021_Children withdrawn from school to be home educated_Number</v>
      </c>
      <c r="B3167" s="31" t="s">
        <v>424</v>
      </c>
      <c r="C3167" s="31" t="s">
        <v>425</v>
      </c>
      <c r="D3167" s="31" t="s">
        <v>1854</v>
      </c>
      <c r="E3167" s="31" t="s">
        <v>2159</v>
      </c>
      <c r="F3167" s="31" t="s">
        <v>86</v>
      </c>
      <c r="G3167" s="26" t="s">
        <v>88</v>
      </c>
      <c r="H3167" s="31" t="s">
        <v>743</v>
      </c>
      <c r="I3167" s="31">
        <v>56</v>
      </c>
      <c r="J3167" s="31">
        <f>INDEX('LA lookup'!H:H,MATCH('Known to services raw data'!B3167,'LA lookup'!G:G,0))</f>
        <v>57549</v>
      </c>
      <c r="K3167" s="31">
        <v>1.4</v>
      </c>
      <c r="L3167" s="31" t="str">
        <f t="shared" si="177"/>
        <v>1 per 1000 0-17 yr olds</v>
      </c>
      <c r="M3167" s="31">
        <f t="shared" si="178"/>
        <v>0.97308380684286433</v>
      </c>
      <c r="N3167" s="31">
        <f t="shared" si="180"/>
        <v>0</v>
      </c>
    </row>
    <row r="3168" spans="1:14" x14ac:dyDescent="0.45">
      <c r="A3168" s="31" t="str">
        <f t="shared" si="179"/>
        <v>E06000020_Children withdrawn from school to be home educated_Number</v>
      </c>
      <c r="B3168" s="31" t="s">
        <v>570</v>
      </c>
      <c r="C3168" s="31" t="s">
        <v>730</v>
      </c>
      <c r="D3168" s="31" t="s">
        <v>1854</v>
      </c>
      <c r="E3168" s="31" t="s">
        <v>2159</v>
      </c>
      <c r="F3168" s="31" t="s">
        <v>86</v>
      </c>
      <c r="G3168" s="26" t="s">
        <v>88</v>
      </c>
      <c r="H3168" s="31" t="s">
        <v>743</v>
      </c>
      <c r="I3168" s="31">
        <v>130</v>
      </c>
      <c r="J3168" s="31">
        <f>INDEX('LA lookup'!H:H,MATCH('Known to services raw data'!B3168,'LA lookup'!G:G,0))</f>
        <v>40620</v>
      </c>
      <c r="K3168" s="31">
        <v>4.5</v>
      </c>
      <c r="L3168" s="31" t="str">
        <f t="shared" si="177"/>
        <v>3.2 per 1000 0-17 yr olds</v>
      </c>
      <c r="M3168" s="31">
        <f t="shared" si="178"/>
        <v>3.2003938946331858</v>
      </c>
      <c r="N3168" s="31">
        <f t="shared" si="180"/>
        <v>0</v>
      </c>
    </row>
    <row r="3169" spans="1:14" x14ac:dyDescent="0.45">
      <c r="A3169" s="31" t="str">
        <f t="shared" si="179"/>
        <v>E08000030_Children withdrawn from school to be home educated_Number</v>
      </c>
      <c r="B3169" s="31" t="s">
        <v>446</v>
      </c>
      <c r="C3169" s="31" t="s">
        <v>447</v>
      </c>
      <c r="D3169" s="31" t="s">
        <v>1854</v>
      </c>
      <c r="E3169" s="31" t="s">
        <v>2159</v>
      </c>
      <c r="F3169" s="31" t="s">
        <v>86</v>
      </c>
      <c r="G3169" s="26" t="s">
        <v>88</v>
      </c>
      <c r="H3169" s="31" t="s">
        <v>743</v>
      </c>
      <c r="I3169" s="31">
        <v>112</v>
      </c>
      <c r="J3169" s="31">
        <f>INDEX('LA lookup'!H:H,MATCH('Known to services raw data'!B3169,'LA lookup'!G:G,0))</f>
        <v>68157</v>
      </c>
      <c r="K3169" s="31">
        <v>2.2000000000000002</v>
      </c>
      <c r="L3169" s="31" t="str">
        <f t="shared" si="177"/>
        <v>1.6 per 1000 0-17 yr olds</v>
      </c>
      <c r="M3169" s="31">
        <f t="shared" si="178"/>
        <v>1.6432648150593483</v>
      </c>
      <c r="N3169" s="31">
        <f t="shared" si="180"/>
        <v>0</v>
      </c>
    </row>
    <row r="3170" spans="1:14" x14ac:dyDescent="0.45">
      <c r="A3170" s="31" t="str">
        <f t="shared" si="179"/>
        <v>E10000031_Children withdrawn from school to be home educated_Number</v>
      </c>
      <c r="B3170" s="31" t="s">
        <v>454</v>
      </c>
      <c r="C3170" s="31" t="s">
        <v>455</v>
      </c>
      <c r="D3170" s="31" t="s">
        <v>1854</v>
      </c>
      <c r="E3170" s="31" t="s">
        <v>2159</v>
      </c>
      <c r="F3170" s="31" t="s">
        <v>86</v>
      </c>
      <c r="G3170" s="26" t="s">
        <v>88</v>
      </c>
      <c r="H3170" s="31" t="s">
        <v>743</v>
      </c>
      <c r="I3170" s="31">
        <v>193</v>
      </c>
      <c r="J3170" s="31">
        <f>INDEX('LA lookup'!H:H,MATCH('Known to services raw data'!B3170,'LA lookup'!G:G,0))</f>
        <v>115928</v>
      </c>
      <c r="K3170" s="31">
        <v>2.4</v>
      </c>
      <c r="L3170" s="31" t="str">
        <f t="shared" si="177"/>
        <v>1.7 per 1000 0-17 yr olds</v>
      </c>
      <c r="M3170" s="31">
        <f t="shared" si="178"/>
        <v>1.664826443999724</v>
      </c>
      <c r="N3170" s="31">
        <f t="shared" si="180"/>
        <v>0</v>
      </c>
    </row>
    <row r="3171" spans="1:14" x14ac:dyDescent="0.45">
      <c r="A3171" s="31" t="str">
        <f t="shared" si="179"/>
        <v>E08000031_Children withdrawn from school to be home educated_Number</v>
      </c>
      <c r="B3171" s="31" t="s">
        <v>468</v>
      </c>
      <c r="C3171" s="31" t="s">
        <v>469</v>
      </c>
      <c r="D3171" s="31" t="s">
        <v>1854</v>
      </c>
      <c r="E3171" s="31" t="s">
        <v>2159</v>
      </c>
      <c r="F3171" s="31" t="s">
        <v>86</v>
      </c>
      <c r="G3171" s="26" t="s">
        <v>88</v>
      </c>
      <c r="H3171" s="31" t="s">
        <v>743</v>
      </c>
      <c r="I3171" s="31">
        <v>155</v>
      </c>
      <c r="J3171" s="31">
        <f>INDEX('LA lookup'!H:H,MATCH('Known to services raw data'!B3171,'LA lookup'!G:G,0))</f>
        <v>61244</v>
      </c>
      <c r="K3171" s="31">
        <v>3.5</v>
      </c>
      <c r="L3171" s="31" t="str">
        <f t="shared" si="177"/>
        <v>2.5 per 1000 0-17 yr olds</v>
      </c>
      <c r="M3171" s="31">
        <f t="shared" si="178"/>
        <v>2.5308601658938019</v>
      </c>
      <c r="N3171" s="31">
        <f t="shared" si="180"/>
        <v>0</v>
      </c>
    </row>
    <row r="3172" spans="1:14" x14ac:dyDescent="0.45">
      <c r="A3172" s="31" t="str">
        <f t="shared" si="179"/>
        <v>E10000034_Children withdrawn from school to be home educated_Number</v>
      </c>
      <c r="B3172" s="31" t="s">
        <v>470</v>
      </c>
      <c r="C3172" s="31" t="s">
        <v>471</v>
      </c>
      <c r="D3172" s="31" t="s">
        <v>1854</v>
      </c>
      <c r="E3172" s="31" t="s">
        <v>2159</v>
      </c>
      <c r="F3172" s="31" t="s">
        <v>86</v>
      </c>
      <c r="G3172" s="26" t="s">
        <v>88</v>
      </c>
      <c r="H3172" s="31" t="s">
        <v>743</v>
      </c>
      <c r="I3172" s="31">
        <v>402</v>
      </c>
      <c r="J3172" s="31">
        <f>INDEX('LA lookup'!H:H,MATCH('Known to services raw data'!B3172,'LA lookup'!G:G,0))</f>
        <v>117783</v>
      </c>
      <c r="K3172" s="31">
        <v>5.0999999999999996</v>
      </c>
      <c r="L3172" s="31" t="str">
        <f t="shared" si="177"/>
        <v>3.4 per 1000 0-17 yr olds</v>
      </c>
      <c r="M3172" s="31">
        <f t="shared" si="178"/>
        <v>3.4130562135452487</v>
      </c>
      <c r="N3172" s="31">
        <f t="shared" si="180"/>
        <v>0</v>
      </c>
    </row>
    <row r="3173" spans="1:14" x14ac:dyDescent="0.45">
      <c r="A3173" s="31" t="str">
        <f t="shared" si="179"/>
        <v>E08000016_Children withdrawn from school to be home educated_Number</v>
      </c>
      <c r="B3173" s="31" t="s">
        <v>236</v>
      </c>
      <c r="C3173" s="31" t="s">
        <v>237</v>
      </c>
      <c r="D3173" s="31" t="s">
        <v>1854</v>
      </c>
      <c r="E3173" s="31" t="s">
        <v>2159</v>
      </c>
      <c r="F3173" s="31" t="s">
        <v>86</v>
      </c>
      <c r="G3173" s="26" t="s">
        <v>88</v>
      </c>
      <c r="H3173" s="31" t="s">
        <v>743</v>
      </c>
      <c r="I3173" s="31">
        <v>184</v>
      </c>
      <c r="J3173" s="31">
        <f>INDEX('LA lookup'!H:H,MATCH('Known to services raw data'!B3173,'LA lookup'!G:G,0))</f>
        <v>50727</v>
      </c>
      <c r="K3173" s="31">
        <v>5.4</v>
      </c>
      <c r="L3173" s="31" t="str">
        <f t="shared" ref="L3173:L3236" si="181">IF(LOWER(H3173)="percentage",CONCATENATE(I3173,"%"),IF(LOWER(H3173)="proportion",CONCATENATE(ROUND(I3173,1)," per 1000 households"),IF(J3173="NA",K3173,IF(OR(ISERROR(I3173),ISBLANK(I3173),NOT(ISNUMBER(I3173))),"N/A",CONCATENATE(ROUND(I3173/J3173*1000,1)," per 1000 0-17 yr olds")))))</f>
        <v>3.6 per 1000 0-17 yr olds</v>
      </c>
      <c r="M3173" s="31">
        <f t="shared" ref="M3173:M3236" si="182">IF(LOWER(H3173)="percentage",I3173,IF(LOWER(H3173)="proportion",I3173,IF(J3173="NA",K3173,IF(OR(ISERROR(I3173),ISBLANK(I3173),NOT(ISNUMBER(I3173))),"N/A",I3173/J3173*1000))))</f>
        <v>3.6272596447651151</v>
      </c>
      <c r="N3173" s="31">
        <f t="shared" si="180"/>
        <v>0</v>
      </c>
    </row>
    <row r="3174" spans="1:14" x14ac:dyDescent="0.45">
      <c r="A3174" s="31" t="str">
        <f t="shared" si="179"/>
        <v>E08000032_Children withdrawn from school to be home educated_Number</v>
      </c>
      <c r="B3174" s="31" t="s">
        <v>259</v>
      </c>
      <c r="C3174" s="31" t="s">
        <v>260</v>
      </c>
      <c r="D3174" s="31" t="s">
        <v>1854</v>
      </c>
      <c r="E3174" s="31" t="s">
        <v>2159</v>
      </c>
      <c r="F3174" s="31" t="s">
        <v>86</v>
      </c>
      <c r="G3174" s="26" t="s">
        <v>88</v>
      </c>
      <c r="H3174" s="31" t="s">
        <v>743</v>
      </c>
      <c r="I3174" s="31">
        <v>257</v>
      </c>
      <c r="J3174" s="31">
        <f>INDEX('LA lookup'!H:H,MATCH('Known to services raw data'!B3174,'LA lookup'!G:G,0))</f>
        <v>142005</v>
      </c>
      <c r="K3174" s="31">
        <v>2.6</v>
      </c>
      <c r="L3174" s="31" t="str">
        <f t="shared" si="181"/>
        <v>1.8 per 1000 0-17 yr olds</v>
      </c>
      <c r="M3174" s="31">
        <f t="shared" si="182"/>
        <v>1.8097954297383896</v>
      </c>
      <c r="N3174" s="31">
        <f t="shared" si="180"/>
        <v>0</v>
      </c>
    </row>
    <row r="3175" spans="1:14" x14ac:dyDescent="0.45">
      <c r="A3175" s="31" t="str">
        <f t="shared" si="179"/>
        <v>E08000033_Children withdrawn from school to be home educated_Number</v>
      </c>
      <c r="B3175" s="31" t="s">
        <v>273</v>
      </c>
      <c r="C3175" s="31" t="s">
        <v>274</v>
      </c>
      <c r="D3175" s="31" t="s">
        <v>1854</v>
      </c>
      <c r="E3175" s="31" t="s">
        <v>2159</v>
      </c>
      <c r="F3175" s="31" t="s">
        <v>86</v>
      </c>
      <c r="G3175" s="26" t="s">
        <v>88</v>
      </c>
      <c r="H3175" s="31" t="s">
        <v>743</v>
      </c>
      <c r="I3175" s="31">
        <v>109</v>
      </c>
      <c r="J3175" s="31">
        <f>INDEX('LA lookup'!H:H,MATCH('Known to services raw data'!B3175,'LA lookup'!G:G,0))</f>
        <v>46021</v>
      </c>
      <c r="K3175" s="31">
        <v>3</v>
      </c>
      <c r="L3175" s="31" t="str">
        <f t="shared" si="181"/>
        <v>2.4 per 1000 0-17 yr olds</v>
      </c>
      <c r="M3175" s="31">
        <f t="shared" si="182"/>
        <v>2.3684839529779884</v>
      </c>
      <c r="N3175" s="31">
        <f t="shared" si="180"/>
        <v>0</v>
      </c>
    </row>
    <row r="3176" spans="1:14" x14ac:dyDescent="0.45">
      <c r="A3176" s="31" t="str">
        <f t="shared" si="179"/>
        <v>E08000017_Children withdrawn from school to be home educated_Number</v>
      </c>
      <c r="B3176" s="31" t="s">
        <v>293</v>
      </c>
      <c r="C3176" s="31" t="s">
        <v>294</v>
      </c>
      <c r="D3176" s="31" t="s">
        <v>1854</v>
      </c>
      <c r="E3176" s="31" t="s">
        <v>2159</v>
      </c>
      <c r="F3176" s="31" t="s">
        <v>86</v>
      </c>
      <c r="G3176" s="26" t="s">
        <v>88</v>
      </c>
      <c r="H3176" s="31" t="s">
        <v>743</v>
      </c>
      <c r="I3176" s="31">
        <v>176</v>
      </c>
      <c r="J3176" s="31">
        <f>INDEX('LA lookup'!H:H,MATCH('Known to services raw data'!B3176,'LA lookup'!G:G,0))</f>
        <v>66448</v>
      </c>
      <c r="K3176" s="31">
        <v>3.7</v>
      </c>
      <c r="L3176" s="31" t="str">
        <f t="shared" si="181"/>
        <v>2.6 per 1000 0-17 yr olds</v>
      </c>
      <c r="M3176" s="31">
        <f t="shared" si="182"/>
        <v>2.6486876956417045</v>
      </c>
      <c r="N3176" s="31">
        <f t="shared" si="180"/>
        <v>0</v>
      </c>
    </row>
    <row r="3177" spans="1:14" x14ac:dyDescent="0.45">
      <c r="A3177" s="31" t="str">
        <f t="shared" si="179"/>
        <v>E06000011_Children withdrawn from school to be home educated_Number</v>
      </c>
      <c r="B3177" s="31" t="s">
        <v>514</v>
      </c>
      <c r="C3177" s="31" t="s">
        <v>594</v>
      </c>
      <c r="D3177" s="31" t="s">
        <v>1854</v>
      </c>
      <c r="E3177" s="31" t="s">
        <v>2159</v>
      </c>
      <c r="F3177" s="31" t="s">
        <v>86</v>
      </c>
      <c r="G3177" s="26" t="s">
        <v>88</v>
      </c>
      <c r="H3177" s="31" t="s">
        <v>743</v>
      </c>
      <c r="I3177" s="31">
        <v>197</v>
      </c>
      <c r="J3177" s="31">
        <f>INDEX('LA lookup'!H:H,MATCH('Known to services raw data'!B3177,'LA lookup'!G:G,0))</f>
        <v>62942</v>
      </c>
      <c r="K3177" s="31">
        <v>4.4000000000000004</v>
      </c>
      <c r="L3177" s="31" t="str">
        <f t="shared" si="181"/>
        <v>3.1 per 1000 0-17 yr olds</v>
      </c>
      <c r="M3177" s="31">
        <f t="shared" si="182"/>
        <v>3.129865590543675</v>
      </c>
      <c r="N3177" s="31">
        <f t="shared" si="180"/>
        <v>0</v>
      </c>
    </row>
    <row r="3178" spans="1:14" x14ac:dyDescent="0.45">
      <c r="A3178" s="31" t="str">
        <f t="shared" si="179"/>
        <v>E06000010_Children withdrawn from school to be home educated_Number</v>
      </c>
      <c r="B3178" s="31" t="s">
        <v>329</v>
      </c>
      <c r="C3178" s="31" t="s">
        <v>1852</v>
      </c>
      <c r="D3178" s="31" t="s">
        <v>1854</v>
      </c>
      <c r="E3178" s="31" t="s">
        <v>2159</v>
      </c>
      <c r="F3178" s="31" t="s">
        <v>86</v>
      </c>
      <c r="G3178" s="26" t="s">
        <v>88</v>
      </c>
      <c r="H3178" s="31" t="s">
        <v>743</v>
      </c>
      <c r="I3178" s="31">
        <v>203</v>
      </c>
      <c r="J3178" s="31">
        <f>INDEX('LA lookup'!H:H,MATCH('Known to services raw data'!B3178,'LA lookup'!G:G,0))</f>
        <v>57023</v>
      </c>
      <c r="K3178" s="31">
        <v>5</v>
      </c>
      <c r="L3178" s="31" t="str">
        <f t="shared" si="181"/>
        <v>3.6 per 1000 0-17 yr olds</v>
      </c>
      <c r="M3178" s="31">
        <f t="shared" si="182"/>
        <v>3.559967030847202</v>
      </c>
      <c r="N3178" s="31">
        <f t="shared" si="180"/>
        <v>0</v>
      </c>
    </row>
    <row r="3179" spans="1:14" x14ac:dyDescent="0.45">
      <c r="A3179" s="31" t="str">
        <f t="shared" si="179"/>
        <v>E08000034_Children withdrawn from school to be home educated_Number</v>
      </c>
      <c r="B3179" s="31" t="s">
        <v>331</v>
      </c>
      <c r="C3179" s="31" t="s">
        <v>332</v>
      </c>
      <c r="D3179" s="31" t="s">
        <v>1854</v>
      </c>
      <c r="E3179" s="31" t="s">
        <v>2159</v>
      </c>
      <c r="F3179" s="31" t="s">
        <v>86</v>
      </c>
      <c r="G3179" s="26" t="s">
        <v>88</v>
      </c>
      <c r="H3179" s="31" t="s">
        <v>743</v>
      </c>
      <c r="I3179" s="31">
        <v>162</v>
      </c>
      <c r="J3179" s="31">
        <f>INDEX('LA lookup'!H:H,MATCH('Known to services raw data'!B3179,'LA lookup'!G:G,0))</f>
        <v>100174</v>
      </c>
      <c r="K3179" s="31">
        <v>2.4</v>
      </c>
      <c r="L3179" s="31" t="str">
        <f t="shared" si="181"/>
        <v>1.6 per 1000 0-17 yr olds</v>
      </c>
      <c r="M3179" s="31">
        <f t="shared" si="182"/>
        <v>1.617186096192625</v>
      </c>
      <c r="N3179" s="31">
        <f t="shared" si="180"/>
        <v>0</v>
      </c>
    </row>
    <row r="3180" spans="1:14" x14ac:dyDescent="0.45">
      <c r="A3180" s="31" t="str">
        <f t="shared" si="179"/>
        <v>E08000035_Children withdrawn from school to be home educated_Number</v>
      </c>
      <c r="B3180" s="31" t="s">
        <v>339</v>
      </c>
      <c r="C3180" s="31" t="s">
        <v>340</v>
      </c>
      <c r="D3180" s="31" t="s">
        <v>1854</v>
      </c>
      <c r="E3180" s="31" t="s">
        <v>2159</v>
      </c>
      <c r="F3180" s="31" t="s">
        <v>86</v>
      </c>
      <c r="G3180" s="26" t="s">
        <v>88</v>
      </c>
      <c r="H3180" s="31" t="s">
        <v>743</v>
      </c>
      <c r="I3180" s="31">
        <v>293</v>
      </c>
      <c r="J3180" s="31">
        <f>INDEX('LA lookup'!H:H,MATCH('Known to services raw data'!B3180,'LA lookup'!G:G,0))</f>
        <v>168176</v>
      </c>
      <c r="K3180" s="31">
        <v>2.4</v>
      </c>
      <c r="L3180" s="31" t="str">
        <f t="shared" si="181"/>
        <v>1.7 per 1000 0-17 yr olds</v>
      </c>
      <c r="M3180" s="31">
        <f t="shared" si="182"/>
        <v>1.7422224336409478</v>
      </c>
      <c r="N3180" s="31">
        <f t="shared" si="180"/>
        <v>0</v>
      </c>
    </row>
    <row r="3181" spans="1:14" x14ac:dyDescent="0.45">
      <c r="A3181" s="31" t="str">
        <f t="shared" si="179"/>
        <v>E06000012_Children withdrawn from school to be home educated_Number</v>
      </c>
      <c r="B3181" s="31" t="s">
        <v>363</v>
      </c>
      <c r="C3181" s="31" t="s">
        <v>364</v>
      </c>
      <c r="D3181" s="31" t="s">
        <v>1854</v>
      </c>
      <c r="E3181" s="31" t="s">
        <v>2159</v>
      </c>
      <c r="F3181" s="31" t="s">
        <v>86</v>
      </c>
      <c r="G3181" s="26" t="s">
        <v>88</v>
      </c>
      <c r="H3181" s="31" t="s">
        <v>743</v>
      </c>
      <c r="I3181" s="31">
        <v>73</v>
      </c>
      <c r="J3181" s="31">
        <f>INDEX('LA lookup'!H:H,MATCH('Known to services raw data'!B3181,'LA lookup'!G:G,0))</f>
        <v>34503</v>
      </c>
      <c r="K3181" s="31">
        <v>3.1</v>
      </c>
      <c r="L3181" s="31" t="str">
        <f t="shared" si="181"/>
        <v>2.1 per 1000 0-17 yr olds</v>
      </c>
      <c r="M3181" s="31">
        <f t="shared" si="182"/>
        <v>2.1157580500246356</v>
      </c>
      <c r="N3181" s="31">
        <f t="shared" si="180"/>
        <v>0</v>
      </c>
    </row>
    <row r="3182" spans="1:14" x14ac:dyDescent="0.45">
      <c r="A3182" s="31" t="str">
        <f t="shared" si="179"/>
        <v>E06000013_Children withdrawn from school to be home educated_Number</v>
      </c>
      <c r="B3182" s="31" t="s">
        <v>365</v>
      </c>
      <c r="C3182" s="31" t="s">
        <v>366</v>
      </c>
      <c r="D3182" s="31" t="s">
        <v>1854</v>
      </c>
      <c r="E3182" s="31" t="s">
        <v>2159</v>
      </c>
      <c r="F3182" s="31" t="s">
        <v>86</v>
      </c>
      <c r="G3182" s="26" t="s">
        <v>88</v>
      </c>
      <c r="H3182" s="31" t="s">
        <v>743</v>
      </c>
      <c r="I3182" s="31">
        <v>65</v>
      </c>
      <c r="J3182" s="31">
        <f>INDEX('LA lookup'!H:H,MATCH('Known to services raw data'!B3182,'LA lookup'!G:G,0))</f>
        <v>35714</v>
      </c>
      <c r="K3182" s="31">
        <v>2.7</v>
      </c>
      <c r="L3182" s="31" t="str">
        <f t="shared" si="181"/>
        <v>1.8 per 1000 0-17 yr olds</v>
      </c>
      <c r="M3182" s="31">
        <f t="shared" si="182"/>
        <v>1.820014560116481</v>
      </c>
      <c r="N3182" s="31">
        <f t="shared" si="180"/>
        <v>0</v>
      </c>
    </row>
    <row r="3183" spans="1:14" x14ac:dyDescent="0.45">
      <c r="A3183" s="31" t="str">
        <f t="shared" si="179"/>
        <v>E10000023_Children withdrawn from school to be home educated_Number</v>
      </c>
      <c r="B3183" s="31" t="s">
        <v>369</v>
      </c>
      <c r="C3183" s="31" t="s">
        <v>370</v>
      </c>
      <c r="D3183" s="31" t="s">
        <v>1854</v>
      </c>
      <c r="E3183" s="31" t="s">
        <v>2159</v>
      </c>
      <c r="F3183" s="31" t="s">
        <v>86</v>
      </c>
      <c r="G3183" s="26" t="s">
        <v>88</v>
      </c>
      <c r="H3183" s="31" t="s">
        <v>743</v>
      </c>
      <c r="I3183" s="31">
        <v>324</v>
      </c>
      <c r="J3183" s="31">
        <f>INDEX('LA lookup'!H:H,MATCH('Known to services raw data'!B3183,'LA lookup'!G:G,0))</f>
        <v>117499</v>
      </c>
      <c r="K3183" s="31">
        <v>3.9</v>
      </c>
      <c r="L3183" s="31" t="str">
        <f t="shared" si="181"/>
        <v>2.8 per 1000 0-17 yr olds</v>
      </c>
      <c r="M3183" s="31">
        <f t="shared" si="182"/>
        <v>2.7574702763427772</v>
      </c>
      <c r="N3183" s="31">
        <f t="shared" si="180"/>
        <v>0</v>
      </c>
    </row>
    <row r="3184" spans="1:14" x14ac:dyDescent="0.45">
      <c r="A3184" s="31" t="str">
        <f t="shared" si="179"/>
        <v>E08000018_Children withdrawn from school to be home educated_Number</v>
      </c>
      <c r="B3184" s="31" t="s">
        <v>393</v>
      </c>
      <c r="C3184" s="31" t="s">
        <v>394</v>
      </c>
      <c r="D3184" s="31" t="s">
        <v>1854</v>
      </c>
      <c r="E3184" s="31" t="s">
        <v>2159</v>
      </c>
      <c r="F3184" s="31" t="s">
        <v>86</v>
      </c>
      <c r="G3184" s="26" t="s">
        <v>88</v>
      </c>
      <c r="H3184" s="31" t="s">
        <v>743</v>
      </c>
      <c r="I3184" s="31">
        <v>106</v>
      </c>
      <c r="J3184" s="31">
        <f>INDEX('LA lookup'!H:H,MATCH('Known to services raw data'!B3184,'LA lookup'!G:G,0))</f>
        <v>57196</v>
      </c>
      <c r="K3184" s="31">
        <v>2.4</v>
      </c>
      <c r="L3184" s="31" t="str">
        <f t="shared" si="181"/>
        <v>1.9 per 1000 0-17 yr olds</v>
      </c>
      <c r="M3184" s="31">
        <f t="shared" si="182"/>
        <v>1.8532764528988039</v>
      </c>
      <c r="N3184" s="31">
        <f t="shared" si="180"/>
        <v>0</v>
      </c>
    </row>
    <row r="3185" spans="1:14" x14ac:dyDescent="0.45">
      <c r="A3185" s="31" t="str">
        <f t="shared" si="179"/>
        <v>E08000019_Children withdrawn from school to be home educated_Number</v>
      </c>
      <c r="B3185" s="31" t="s">
        <v>401</v>
      </c>
      <c r="C3185" s="31" t="s">
        <v>402</v>
      </c>
      <c r="D3185" s="31" t="s">
        <v>1854</v>
      </c>
      <c r="E3185" s="31" t="s">
        <v>2159</v>
      </c>
      <c r="F3185" s="31" t="s">
        <v>86</v>
      </c>
      <c r="G3185" s="26" t="s">
        <v>88</v>
      </c>
      <c r="H3185" s="31" t="s">
        <v>743</v>
      </c>
      <c r="I3185" s="31">
        <v>216</v>
      </c>
      <c r="J3185" s="31">
        <f>INDEX('LA lookup'!H:H,MATCH('Known to services raw data'!B3185,'LA lookup'!G:G,0))</f>
        <v>117497</v>
      </c>
      <c r="K3185" s="31">
        <v>2.7</v>
      </c>
      <c r="L3185" s="31" t="str">
        <f t="shared" si="181"/>
        <v>1.8 per 1000 0-17 yr olds</v>
      </c>
      <c r="M3185" s="31">
        <f t="shared" si="182"/>
        <v>1.8383448088036292</v>
      </c>
      <c r="N3185" s="31">
        <f t="shared" si="180"/>
        <v>0</v>
      </c>
    </row>
    <row r="3186" spans="1:14" x14ac:dyDescent="0.45">
      <c r="A3186" s="31" t="str">
        <f t="shared" si="179"/>
        <v>E08000036_Children withdrawn from school to be home educated_Number</v>
      </c>
      <c r="B3186" s="31" t="s">
        <v>444</v>
      </c>
      <c r="C3186" s="31" t="s">
        <v>445</v>
      </c>
      <c r="D3186" s="31" t="s">
        <v>1854</v>
      </c>
      <c r="E3186" s="31" t="s">
        <v>2159</v>
      </c>
      <c r="F3186" s="31" t="s">
        <v>86</v>
      </c>
      <c r="G3186" s="26" t="s">
        <v>88</v>
      </c>
      <c r="H3186" s="31" t="s">
        <v>743</v>
      </c>
      <c r="I3186" s="31">
        <v>187</v>
      </c>
      <c r="J3186" s="31">
        <f>INDEX('LA lookup'!H:H,MATCH('Known to services raw data'!B3186,'LA lookup'!G:G,0))</f>
        <v>72893</v>
      </c>
      <c r="K3186" s="31">
        <v>3.6</v>
      </c>
      <c r="L3186" s="31" t="str">
        <f t="shared" si="181"/>
        <v>2.6 per 1000 0-17 yr olds</v>
      </c>
      <c r="M3186" s="31">
        <f t="shared" si="182"/>
        <v>2.5654040854403029</v>
      </c>
      <c r="N3186" s="31">
        <f t="shared" si="180"/>
        <v>0</v>
      </c>
    </row>
    <row r="3187" spans="1:14" x14ac:dyDescent="0.45">
      <c r="A3187" s="31" t="str">
        <f t="shared" si="179"/>
        <v>E06000014_Children withdrawn from school to be home educated_Number</v>
      </c>
      <c r="B3187" s="31" t="s">
        <v>472</v>
      </c>
      <c r="C3187" s="31" t="s">
        <v>473</v>
      </c>
      <c r="D3187" s="31" t="s">
        <v>1854</v>
      </c>
      <c r="E3187" s="31" t="s">
        <v>2159</v>
      </c>
      <c r="F3187" s="31" t="s">
        <v>86</v>
      </c>
      <c r="G3187" s="26" t="s">
        <v>88</v>
      </c>
      <c r="H3187" s="31" t="s">
        <v>743</v>
      </c>
      <c r="I3187" s="31">
        <v>46</v>
      </c>
      <c r="J3187" s="31">
        <f>INDEX('LA lookup'!H:H,MATCH('Known to services raw data'!B3187,'LA lookup'!G:G,0))</f>
        <v>36572</v>
      </c>
      <c r="K3187" s="31">
        <v>1.8</v>
      </c>
      <c r="L3187" s="31" t="str">
        <f t="shared" si="181"/>
        <v>1.3 per 1000 0-17 yr olds</v>
      </c>
      <c r="M3187" s="31">
        <f t="shared" si="182"/>
        <v>1.2577928469867659</v>
      </c>
      <c r="N3187" s="31">
        <f t="shared" si="180"/>
        <v>0</v>
      </c>
    </row>
    <row r="3188" spans="1:14" x14ac:dyDescent="0.45">
      <c r="A3188" s="31" t="str">
        <f t="shared" si="179"/>
        <v>E06000005_Number of children with at least one fixed period exclusion during the year_Number</v>
      </c>
      <c r="B3188" s="31" t="s">
        <v>287</v>
      </c>
      <c r="C3188" s="31" t="s">
        <v>288</v>
      </c>
      <c r="D3188" s="31" t="s">
        <v>1854</v>
      </c>
      <c r="E3188" s="31" t="s">
        <v>2159</v>
      </c>
      <c r="F3188" s="31" t="s">
        <v>86</v>
      </c>
      <c r="G3188" s="26" t="s">
        <v>90</v>
      </c>
      <c r="H3188" s="31" t="s">
        <v>743</v>
      </c>
      <c r="I3188" s="31">
        <v>423</v>
      </c>
      <c r="J3188" s="31">
        <f>INDEX('LA lookup'!H:H,MATCH('Known to services raw data'!B3188,'LA lookup'!G:G,0))</f>
        <v>22454</v>
      </c>
      <c r="K3188" s="31">
        <v>26.1</v>
      </c>
      <c r="L3188" s="31" t="str">
        <f t="shared" si="181"/>
        <v>18.8 per 1000 0-17 yr olds</v>
      </c>
      <c r="M3188" s="31">
        <f t="shared" si="182"/>
        <v>18.838514295893827</v>
      </c>
      <c r="N3188" s="31">
        <f t="shared" si="180"/>
        <v>0</v>
      </c>
    </row>
    <row r="3189" spans="1:14" x14ac:dyDescent="0.45">
      <c r="A3189" s="31" t="str">
        <f t="shared" si="179"/>
        <v>E06000047_Number of children with at least one fixed period exclusion during the year_Number</v>
      </c>
      <c r="B3189" s="31" t="s">
        <v>528</v>
      </c>
      <c r="C3189" s="31" t="s">
        <v>721</v>
      </c>
      <c r="D3189" s="31" t="s">
        <v>1854</v>
      </c>
      <c r="E3189" s="31" t="s">
        <v>2159</v>
      </c>
      <c r="F3189" s="31" t="s">
        <v>86</v>
      </c>
      <c r="G3189" s="26" t="s">
        <v>90</v>
      </c>
      <c r="H3189" s="31" t="s">
        <v>743</v>
      </c>
      <c r="I3189" s="20">
        <v>1546</v>
      </c>
      <c r="J3189" s="31">
        <f>INDEX('LA lookup'!H:H,MATCH('Known to services raw data'!B3189,'LA lookup'!G:G,0))</f>
        <v>101040</v>
      </c>
      <c r="K3189" s="31">
        <v>21.6</v>
      </c>
      <c r="L3189" s="31" t="str">
        <f t="shared" si="181"/>
        <v>15.3 per 1000 0-17 yr olds</v>
      </c>
      <c r="M3189" s="31">
        <f t="shared" si="182"/>
        <v>15.300870942201108</v>
      </c>
      <c r="N3189" s="31">
        <f t="shared" si="180"/>
        <v>0</v>
      </c>
    </row>
    <row r="3190" spans="1:14" x14ac:dyDescent="0.45">
      <c r="A3190" s="31" t="str">
        <f t="shared" si="179"/>
        <v>E08000020_Number of children with at least one fixed period exclusion during the year_Number</v>
      </c>
      <c r="B3190" s="31" t="s">
        <v>305</v>
      </c>
      <c r="C3190" s="31" t="s">
        <v>306</v>
      </c>
      <c r="D3190" s="31" t="s">
        <v>1854</v>
      </c>
      <c r="E3190" s="31" t="s">
        <v>2159</v>
      </c>
      <c r="F3190" s="31" t="s">
        <v>86</v>
      </c>
      <c r="G3190" s="26" t="s">
        <v>90</v>
      </c>
      <c r="H3190" s="31" t="s">
        <v>743</v>
      </c>
      <c r="I3190" s="31">
        <v>659</v>
      </c>
      <c r="J3190" s="31">
        <f>INDEX('LA lookup'!H:H,MATCH('Known to services raw data'!B3190,'LA lookup'!G:G,0))</f>
        <v>39605</v>
      </c>
      <c r="K3190" s="31">
        <v>23.2</v>
      </c>
      <c r="L3190" s="31" t="str">
        <f t="shared" si="181"/>
        <v>16.6 per 1000 0-17 yr olds</v>
      </c>
      <c r="M3190" s="31">
        <f t="shared" si="182"/>
        <v>16.639313218028025</v>
      </c>
      <c r="N3190" s="31">
        <f t="shared" si="180"/>
        <v>0</v>
      </c>
    </row>
    <row r="3191" spans="1:14" x14ac:dyDescent="0.45">
      <c r="A3191" s="31" t="str">
        <f t="shared" si="179"/>
        <v>E06000001_Number of children with at least one fixed period exclusion during the year_Number</v>
      </c>
      <c r="B3191" s="31" t="s">
        <v>313</v>
      </c>
      <c r="C3191" s="31" t="s">
        <v>314</v>
      </c>
      <c r="D3191" s="31" t="s">
        <v>1854</v>
      </c>
      <c r="E3191" s="31" t="s">
        <v>2159</v>
      </c>
      <c r="F3191" s="31" t="s">
        <v>86</v>
      </c>
      <c r="G3191" s="26" t="s">
        <v>90</v>
      </c>
      <c r="H3191" s="31" t="s">
        <v>743</v>
      </c>
      <c r="I3191" s="20">
        <v>1002</v>
      </c>
      <c r="J3191" s="31">
        <f>INDEX('LA lookup'!H:H,MATCH('Known to services raw data'!B3191,'LA lookup'!G:G,0))</f>
        <v>20006</v>
      </c>
      <c r="K3191" s="31">
        <v>66</v>
      </c>
      <c r="L3191" s="31" t="str">
        <f t="shared" si="181"/>
        <v>50.1 per 1000 0-17 yr olds</v>
      </c>
      <c r="M3191" s="31">
        <f t="shared" si="182"/>
        <v>50.084974507647708</v>
      </c>
      <c r="N3191" s="31">
        <f t="shared" si="180"/>
        <v>0</v>
      </c>
    </row>
    <row r="3192" spans="1:14" x14ac:dyDescent="0.45">
      <c r="A3192" s="31" t="str">
        <f t="shared" si="179"/>
        <v>E06000002_Number of children with at least one fixed period exclusion during the year_Number</v>
      </c>
      <c r="B3192" s="31" t="s">
        <v>511</v>
      </c>
      <c r="C3192" s="31" t="s">
        <v>725</v>
      </c>
      <c r="D3192" s="31" t="s">
        <v>1854</v>
      </c>
      <c r="E3192" s="31" t="s">
        <v>2159</v>
      </c>
      <c r="F3192" s="31" t="s">
        <v>86</v>
      </c>
      <c r="G3192" s="26" t="s">
        <v>90</v>
      </c>
      <c r="H3192" s="31" t="s">
        <v>743</v>
      </c>
      <c r="I3192" s="31">
        <v>969</v>
      </c>
      <c r="J3192" s="31">
        <f>INDEX('LA lookup'!H:H,MATCH('Known to services raw data'!B3192,'LA lookup'!G:G,0))</f>
        <v>32513</v>
      </c>
      <c r="K3192" s="31">
        <v>40</v>
      </c>
      <c r="L3192" s="31" t="str">
        <f t="shared" si="181"/>
        <v>29.8 per 1000 0-17 yr olds</v>
      </c>
      <c r="M3192" s="31">
        <f t="shared" si="182"/>
        <v>29.803463230092579</v>
      </c>
      <c r="N3192" s="31">
        <f t="shared" si="180"/>
        <v>0</v>
      </c>
    </row>
    <row r="3193" spans="1:14" x14ac:dyDescent="0.45">
      <c r="A3193" s="31" t="str">
        <f t="shared" si="179"/>
        <v>E08000021_Number of children with at least one fixed period exclusion during the year_Number</v>
      </c>
      <c r="B3193" s="31" t="s">
        <v>357</v>
      </c>
      <c r="C3193" s="31" t="s">
        <v>358</v>
      </c>
      <c r="D3193" s="31" t="s">
        <v>1854</v>
      </c>
      <c r="E3193" s="31" t="s">
        <v>2159</v>
      </c>
      <c r="F3193" s="31" t="s">
        <v>86</v>
      </c>
      <c r="G3193" s="26" t="s">
        <v>90</v>
      </c>
      <c r="H3193" s="31" t="s">
        <v>743</v>
      </c>
      <c r="I3193" s="20">
        <v>1009</v>
      </c>
      <c r="J3193" s="31">
        <f>INDEX('LA lookup'!H:H,MATCH('Known to services raw data'!B3193,'LA lookup'!G:G,0))</f>
        <v>58056</v>
      </c>
      <c r="K3193" s="31">
        <v>25.4</v>
      </c>
      <c r="L3193" s="31" t="str">
        <f t="shared" si="181"/>
        <v>17.4 per 1000 0-17 yr olds</v>
      </c>
      <c r="M3193" s="31">
        <f t="shared" si="182"/>
        <v>17.379771255339673</v>
      </c>
      <c r="N3193" s="31">
        <f t="shared" si="180"/>
        <v>0</v>
      </c>
    </row>
    <row r="3194" spans="1:14" x14ac:dyDescent="0.45">
      <c r="A3194" s="31" t="str">
        <f t="shared" si="179"/>
        <v>E08000022_Number of children with at least one fixed period exclusion during the year_Number</v>
      </c>
      <c r="B3194" s="31" t="s">
        <v>524</v>
      </c>
      <c r="C3194" s="31" t="s">
        <v>525</v>
      </c>
      <c r="D3194" s="31" t="s">
        <v>1854</v>
      </c>
      <c r="E3194" s="31" t="s">
        <v>2159</v>
      </c>
      <c r="F3194" s="31" t="s">
        <v>86</v>
      </c>
      <c r="G3194" s="26" t="s">
        <v>90</v>
      </c>
      <c r="H3194" s="31" t="s">
        <v>743</v>
      </c>
      <c r="I3194" s="31">
        <v>447</v>
      </c>
      <c r="J3194" s="31">
        <f>INDEX('LA lookup'!H:H,MATCH('Known to services raw data'!B3194,'LA lookup'!G:G,0))</f>
        <v>41360</v>
      </c>
      <c r="K3194" s="31">
        <v>14.6</v>
      </c>
      <c r="L3194" s="31" t="str">
        <f t="shared" si="181"/>
        <v>10.8 per 1000 0-17 yr olds</v>
      </c>
      <c r="M3194" s="31">
        <f t="shared" si="182"/>
        <v>10.807543520309476</v>
      </c>
      <c r="N3194" s="31">
        <f t="shared" si="180"/>
        <v>0</v>
      </c>
    </row>
    <row r="3195" spans="1:14" x14ac:dyDescent="0.45">
      <c r="A3195" s="31" t="str">
        <f t="shared" si="179"/>
        <v>E06000048_Number of children with at least one fixed period exclusion during the year_Number</v>
      </c>
      <c r="B3195" s="31" t="s">
        <v>484</v>
      </c>
      <c r="C3195" s="31" t="s">
        <v>705</v>
      </c>
      <c r="D3195" s="31" t="s">
        <v>1854</v>
      </c>
      <c r="E3195" s="31" t="s">
        <v>2159</v>
      </c>
      <c r="F3195" s="31" t="s">
        <v>86</v>
      </c>
      <c r="G3195" s="26" t="s">
        <v>90</v>
      </c>
      <c r="H3195" s="31" t="s">
        <v>743</v>
      </c>
      <c r="I3195" s="20">
        <v>1173</v>
      </c>
      <c r="J3195" s="31">
        <f>INDEX('LA lookup'!H:H,MATCH('Known to services raw data'!B3195,'LA lookup'!G:G,0))</f>
        <v>59011</v>
      </c>
      <c r="K3195" s="31">
        <v>25.9</v>
      </c>
      <c r="L3195" s="31" t="str">
        <f t="shared" si="181"/>
        <v>19.9 per 1000 0-17 yr olds</v>
      </c>
      <c r="M3195" s="31">
        <f t="shared" si="182"/>
        <v>19.877649929674131</v>
      </c>
      <c r="N3195" s="31">
        <f t="shared" si="180"/>
        <v>0</v>
      </c>
    </row>
    <row r="3196" spans="1:14" x14ac:dyDescent="0.45">
      <c r="A3196" s="31" t="str">
        <f t="shared" si="179"/>
        <v>E06000003_Number of children with at least one fixed period exclusion during the year_Number</v>
      </c>
      <c r="B3196" s="31" t="s">
        <v>387</v>
      </c>
      <c r="C3196" s="31" t="s">
        <v>388</v>
      </c>
      <c r="D3196" s="31" t="s">
        <v>1854</v>
      </c>
      <c r="E3196" s="31" t="s">
        <v>2159</v>
      </c>
      <c r="F3196" s="31" t="s">
        <v>86</v>
      </c>
      <c r="G3196" s="26" t="s">
        <v>90</v>
      </c>
      <c r="H3196" s="31" t="s">
        <v>743</v>
      </c>
      <c r="I3196" s="20">
        <v>1018</v>
      </c>
      <c r="J3196" s="31">
        <f>INDEX('LA lookup'!H:H,MATCH('Known to services raw data'!B3196,'LA lookup'!G:G,0))</f>
        <v>27626</v>
      </c>
      <c r="K3196" s="31">
        <v>46.4</v>
      </c>
      <c r="L3196" s="31" t="str">
        <f t="shared" si="181"/>
        <v>36.8 per 1000 0-17 yr olds</v>
      </c>
      <c r="M3196" s="31">
        <f t="shared" si="182"/>
        <v>36.849344820097009</v>
      </c>
      <c r="N3196" s="31">
        <f t="shared" si="180"/>
        <v>0</v>
      </c>
    </row>
    <row r="3197" spans="1:14" x14ac:dyDescent="0.45">
      <c r="A3197" s="31" t="str">
        <f t="shared" si="179"/>
        <v>E08000023_Number of children with at least one fixed period exclusion during the year_Number</v>
      </c>
      <c r="B3197" s="31" t="s">
        <v>410</v>
      </c>
      <c r="C3197" s="31" t="s">
        <v>411</v>
      </c>
      <c r="D3197" s="31" t="s">
        <v>1854</v>
      </c>
      <c r="E3197" s="31" t="s">
        <v>2159</v>
      </c>
      <c r="F3197" s="31" t="s">
        <v>86</v>
      </c>
      <c r="G3197" s="26" t="s">
        <v>90</v>
      </c>
      <c r="H3197" s="31" t="s">
        <v>743</v>
      </c>
      <c r="I3197" s="31">
        <v>336</v>
      </c>
      <c r="J3197" s="31">
        <f>INDEX('LA lookup'!H:H,MATCH('Known to services raw data'!B3197,'LA lookup'!G:G,0))</f>
        <v>29920</v>
      </c>
      <c r="K3197" s="31">
        <v>15.5</v>
      </c>
      <c r="L3197" s="31" t="str">
        <f t="shared" si="181"/>
        <v>11.2 per 1000 0-17 yr olds</v>
      </c>
      <c r="M3197" s="31">
        <f t="shared" si="182"/>
        <v>11.229946524064172</v>
      </c>
      <c r="N3197" s="31">
        <f t="shared" si="180"/>
        <v>0</v>
      </c>
    </row>
    <row r="3198" spans="1:14" x14ac:dyDescent="0.45">
      <c r="A3198" s="31" t="str">
        <f t="shared" si="179"/>
        <v>E06000004_Number of children with at least one fixed period exclusion during the year_Number</v>
      </c>
      <c r="B3198" s="31" t="s">
        <v>422</v>
      </c>
      <c r="C3198" s="31" t="s">
        <v>423</v>
      </c>
      <c r="D3198" s="31" t="s">
        <v>1854</v>
      </c>
      <c r="E3198" s="31" t="s">
        <v>2159</v>
      </c>
      <c r="F3198" s="31" t="s">
        <v>86</v>
      </c>
      <c r="G3198" s="26" t="s">
        <v>90</v>
      </c>
      <c r="H3198" s="31" t="s">
        <v>743</v>
      </c>
      <c r="I3198" s="20">
        <v>1134</v>
      </c>
      <c r="J3198" s="31">
        <f>INDEX('LA lookup'!H:H,MATCH('Known to services raw data'!B3198,'LA lookup'!G:G,0))</f>
        <v>43521</v>
      </c>
      <c r="K3198" s="31">
        <v>36.1</v>
      </c>
      <c r="L3198" s="31" t="str">
        <f t="shared" si="181"/>
        <v>26.1 per 1000 0-17 yr olds</v>
      </c>
      <c r="M3198" s="31">
        <f t="shared" si="182"/>
        <v>26.056386571999724</v>
      </c>
      <c r="N3198" s="31">
        <f t="shared" si="180"/>
        <v>0</v>
      </c>
    </row>
    <row r="3199" spans="1:14" x14ac:dyDescent="0.45">
      <c r="A3199" s="31" t="str">
        <f t="shared" si="179"/>
        <v>E08000024_Number of children with at least one fixed period exclusion during the year_Number</v>
      </c>
      <c r="B3199" s="31" t="s">
        <v>428</v>
      </c>
      <c r="C3199" s="31" t="s">
        <v>429</v>
      </c>
      <c r="D3199" s="31" t="s">
        <v>1854</v>
      </c>
      <c r="E3199" s="31" t="s">
        <v>2159</v>
      </c>
      <c r="F3199" s="31" t="s">
        <v>86</v>
      </c>
      <c r="G3199" s="26" t="s">
        <v>90</v>
      </c>
      <c r="H3199" s="31" t="s">
        <v>743</v>
      </c>
      <c r="I3199" s="20">
        <v>1130</v>
      </c>
      <c r="J3199" s="31">
        <f>INDEX('LA lookup'!H:H,MATCH('Known to services raw data'!B3199,'LA lookup'!G:G,0))</f>
        <v>54563</v>
      </c>
      <c r="K3199" s="31">
        <v>28.1</v>
      </c>
      <c r="L3199" s="31" t="str">
        <f t="shared" si="181"/>
        <v>20.7 per 1000 0-17 yr olds</v>
      </c>
      <c r="M3199" s="31">
        <f t="shared" si="182"/>
        <v>20.710004948408262</v>
      </c>
      <c r="N3199" s="31">
        <f t="shared" si="180"/>
        <v>0</v>
      </c>
    </row>
    <row r="3200" spans="1:14" x14ac:dyDescent="0.45">
      <c r="A3200" s="31" t="str">
        <f t="shared" si="179"/>
        <v>E06000008_Number of children with at least one fixed period exclusion during the year_Number</v>
      </c>
      <c r="B3200" s="31" t="s">
        <v>247</v>
      </c>
      <c r="C3200" s="31" t="s">
        <v>248</v>
      </c>
      <c r="D3200" s="31" t="s">
        <v>1854</v>
      </c>
      <c r="E3200" s="31" t="s">
        <v>2159</v>
      </c>
      <c r="F3200" s="31" t="s">
        <v>86</v>
      </c>
      <c r="G3200" s="26" t="s">
        <v>90</v>
      </c>
      <c r="H3200" s="31" t="s">
        <v>743</v>
      </c>
      <c r="I3200" s="31">
        <v>413</v>
      </c>
      <c r="J3200" s="31">
        <f>INDEX('LA lookup'!H:H,MATCH('Known to services raw data'!B3200,'LA lookup'!G:G,0))</f>
        <v>38481</v>
      </c>
      <c r="K3200" s="31">
        <v>15.5</v>
      </c>
      <c r="L3200" s="31" t="str">
        <f t="shared" si="181"/>
        <v>10.7 per 1000 0-17 yr olds</v>
      </c>
      <c r="M3200" s="31">
        <f t="shared" si="182"/>
        <v>10.732569319924117</v>
      </c>
      <c r="N3200" s="31">
        <f t="shared" si="180"/>
        <v>0</v>
      </c>
    </row>
    <row r="3201" spans="1:14" x14ac:dyDescent="0.45">
      <c r="A3201" s="31" t="str">
        <f t="shared" si="179"/>
        <v>E06000009_Number of children with at least one fixed period exclusion during the year_Number</v>
      </c>
      <c r="B3201" s="31" t="s">
        <v>249</v>
      </c>
      <c r="C3201" s="31" t="s">
        <v>250</v>
      </c>
      <c r="D3201" s="31" t="s">
        <v>1854</v>
      </c>
      <c r="E3201" s="31" t="s">
        <v>2159</v>
      </c>
      <c r="F3201" s="31" t="s">
        <v>86</v>
      </c>
      <c r="G3201" s="26" t="s">
        <v>90</v>
      </c>
      <c r="H3201" s="31" t="s">
        <v>743</v>
      </c>
      <c r="I3201" s="31">
        <v>697</v>
      </c>
      <c r="J3201" s="31">
        <f>INDEX('LA lookup'!H:H,MATCH('Known to services raw data'!B3201,'LA lookup'!G:G,0))</f>
        <v>28904</v>
      </c>
      <c r="K3201" s="31">
        <v>37.1</v>
      </c>
      <c r="L3201" s="31" t="str">
        <f t="shared" si="181"/>
        <v>24.1 per 1000 0-17 yr olds</v>
      </c>
      <c r="M3201" s="31">
        <f t="shared" si="182"/>
        <v>24.114309438140047</v>
      </c>
      <c r="N3201" s="31">
        <f t="shared" si="180"/>
        <v>0</v>
      </c>
    </row>
    <row r="3202" spans="1:14" x14ac:dyDescent="0.45">
      <c r="A3202" s="31" t="str">
        <f t="shared" si="179"/>
        <v>E08000001_Number of children with at least one fixed period exclusion during the year_Number</v>
      </c>
      <c r="B3202" s="31" t="s">
        <v>252</v>
      </c>
      <c r="C3202" s="31" t="s">
        <v>253</v>
      </c>
      <c r="D3202" s="31" t="s">
        <v>1854</v>
      </c>
      <c r="E3202" s="31" t="s">
        <v>2159</v>
      </c>
      <c r="F3202" s="31" t="s">
        <v>86</v>
      </c>
      <c r="G3202" s="26" t="s">
        <v>90</v>
      </c>
      <c r="H3202" s="31" t="s">
        <v>743</v>
      </c>
      <c r="I3202" s="20">
        <v>1378</v>
      </c>
      <c r="J3202" s="31">
        <f>INDEX('LA lookup'!H:H,MATCH('Known to services raw data'!B3202,'LA lookup'!G:G,0))</f>
        <v>67670</v>
      </c>
      <c r="K3202" s="31">
        <v>27.6</v>
      </c>
      <c r="L3202" s="31" t="str">
        <f t="shared" si="181"/>
        <v>20.4 per 1000 0-17 yr olds</v>
      </c>
      <c r="M3202" s="31">
        <f t="shared" si="182"/>
        <v>20.363528890202453</v>
      </c>
      <c r="N3202" s="31">
        <f t="shared" si="180"/>
        <v>0</v>
      </c>
    </row>
    <row r="3203" spans="1:14" x14ac:dyDescent="0.45">
      <c r="A3203" s="31" t="str">
        <f t="shared" si="179"/>
        <v>E08000002_Number of children with at least one fixed period exclusion during the year_Number</v>
      </c>
      <c r="B3203" s="31" t="s">
        <v>271</v>
      </c>
      <c r="C3203" s="31" t="s">
        <v>272</v>
      </c>
      <c r="D3203" s="31" t="s">
        <v>1854</v>
      </c>
      <c r="E3203" s="31" t="s">
        <v>2159</v>
      </c>
      <c r="F3203" s="31" t="s">
        <v>86</v>
      </c>
      <c r="G3203" s="26" t="s">
        <v>90</v>
      </c>
      <c r="H3203" s="31" t="s">
        <v>743</v>
      </c>
      <c r="I3203" s="31">
        <v>947</v>
      </c>
      <c r="J3203" s="31">
        <f>INDEX('LA lookup'!H:H,MATCH('Known to services raw data'!B3203,'LA lookup'!G:G,0))</f>
        <v>43142</v>
      </c>
      <c r="K3203" s="31">
        <v>32.200000000000003</v>
      </c>
      <c r="L3203" s="31" t="str">
        <f t="shared" si="181"/>
        <v>22 per 1000 0-17 yr olds</v>
      </c>
      <c r="M3203" s="31">
        <f t="shared" si="182"/>
        <v>21.950767233786102</v>
      </c>
      <c r="N3203" s="31">
        <f t="shared" si="180"/>
        <v>0</v>
      </c>
    </row>
    <row r="3204" spans="1:14" x14ac:dyDescent="0.45">
      <c r="A3204" s="31" t="str">
        <f t="shared" si="179"/>
        <v>E06000049_Number of children with at least one fixed period exclusion during the year_Number</v>
      </c>
      <c r="B3204" s="31" t="s">
        <v>541</v>
      </c>
      <c r="C3204" s="31" t="s">
        <v>718</v>
      </c>
      <c r="D3204" s="31" t="s">
        <v>1854</v>
      </c>
      <c r="E3204" s="31" t="s">
        <v>2159</v>
      </c>
      <c r="F3204" s="31" t="s">
        <v>86</v>
      </c>
      <c r="G3204" s="26" t="s">
        <v>90</v>
      </c>
      <c r="H3204" s="31" t="s">
        <v>743</v>
      </c>
      <c r="I3204" s="20">
        <v>1079</v>
      </c>
      <c r="J3204" s="31">
        <f>INDEX('LA lookup'!H:H,MATCH('Known to services raw data'!B3204,'LA lookup'!G:G,0))</f>
        <v>76523</v>
      </c>
      <c r="K3204" s="31">
        <v>20.2</v>
      </c>
      <c r="L3204" s="31" t="str">
        <f t="shared" si="181"/>
        <v>14.1 per 1000 0-17 yr olds</v>
      </c>
      <c r="M3204" s="31">
        <f t="shared" si="182"/>
        <v>14.10033584673889</v>
      </c>
      <c r="N3204" s="31">
        <f t="shared" si="180"/>
        <v>0</v>
      </c>
    </row>
    <row r="3205" spans="1:14" x14ac:dyDescent="0.45">
      <c r="A3205" s="31" t="str">
        <f t="shared" si="179"/>
        <v>E06000050_Number of children with at least one fixed period exclusion during the year_Number</v>
      </c>
      <c r="B3205" s="31" t="s">
        <v>281</v>
      </c>
      <c r="C3205" s="31" t="s">
        <v>282</v>
      </c>
      <c r="D3205" s="31" t="s">
        <v>1854</v>
      </c>
      <c r="E3205" s="31" t="s">
        <v>2159</v>
      </c>
      <c r="F3205" s="31" t="s">
        <v>86</v>
      </c>
      <c r="G3205" s="26" t="s">
        <v>90</v>
      </c>
      <c r="H3205" s="31" t="s">
        <v>743</v>
      </c>
      <c r="I3205" s="31">
        <v>824</v>
      </c>
      <c r="J3205" s="31">
        <f>INDEX('LA lookup'!H:H,MATCH('Known to services raw data'!B3205,'LA lookup'!G:G,0))</f>
        <v>68054</v>
      </c>
      <c r="K3205" s="31">
        <v>16.7</v>
      </c>
      <c r="L3205" s="31" t="str">
        <f t="shared" si="181"/>
        <v>12.1 per 1000 0-17 yr olds</v>
      </c>
      <c r="M3205" s="31">
        <f t="shared" si="182"/>
        <v>12.108031857054691</v>
      </c>
      <c r="N3205" s="31">
        <f t="shared" si="180"/>
        <v>0</v>
      </c>
    </row>
    <row r="3206" spans="1:14" x14ac:dyDescent="0.45">
      <c r="A3206" s="31" t="str">
        <f t="shared" si="179"/>
        <v>E10000006_Number of children with at least one fixed period exclusion during the year_Number</v>
      </c>
      <c r="B3206" s="31" t="s">
        <v>285</v>
      </c>
      <c r="C3206" s="31" t="s">
        <v>286</v>
      </c>
      <c r="D3206" s="31" t="s">
        <v>1854</v>
      </c>
      <c r="E3206" s="31" t="s">
        <v>2159</v>
      </c>
      <c r="F3206" s="31" t="s">
        <v>86</v>
      </c>
      <c r="G3206" s="26" t="s">
        <v>90</v>
      </c>
      <c r="H3206" s="31" t="s">
        <v>743</v>
      </c>
      <c r="I3206" s="20">
        <v>1556</v>
      </c>
      <c r="J3206" s="31">
        <f>INDEX('LA lookup'!H:H,MATCH('Known to services raw data'!B3206,'LA lookup'!G:G,0))</f>
        <v>92500</v>
      </c>
      <c r="K3206" s="31">
        <v>22.5</v>
      </c>
      <c r="L3206" s="31" t="str">
        <f t="shared" si="181"/>
        <v>16.8 per 1000 0-17 yr olds</v>
      </c>
      <c r="M3206" s="31">
        <f t="shared" si="182"/>
        <v>16.82162162162162</v>
      </c>
      <c r="N3206" s="31">
        <f t="shared" si="180"/>
        <v>0</v>
      </c>
    </row>
    <row r="3207" spans="1:14" x14ac:dyDescent="0.45">
      <c r="A3207" s="31" t="str">
        <f t="shared" ref="A3207:A3270" si="183">CONCATENATE(B3207,"_",G3207,"_",H3207)</f>
        <v>E06000006_Number of children with at least one fixed period exclusion during the year_Number</v>
      </c>
      <c r="B3207" s="31" t="s">
        <v>531</v>
      </c>
      <c r="C3207" s="31" t="s">
        <v>722</v>
      </c>
      <c r="D3207" s="31" t="s">
        <v>1854</v>
      </c>
      <c r="E3207" s="31" t="s">
        <v>2159</v>
      </c>
      <c r="F3207" s="31" t="s">
        <v>86</v>
      </c>
      <c r="G3207" s="26" t="s">
        <v>90</v>
      </c>
      <c r="H3207" s="31" t="s">
        <v>743</v>
      </c>
      <c r="I3207" s="31">
        <v>444</v>
      </c>
      <c r="J3207" s="31">
        <f>INDEX('LA lookup'!H:H,MATCH('Known to services raw data'!B3207,'LA lookup'!G:G,0))</f>
        <v>28617</v>
      </c>
      <c r="K3207" s="31">
        <v>23.2</v>
      </c>
      <c r="L3207" s="31" t="str">
        <f t="shared" si="181"/>
        <v>15.5 per 1000 0-17 yr olds</v>
      </c>
      <c r="M3207" s="31">
        <f t="shared" si="182"/>
        <v>15.515253171191949</v>
      </c>
      <c r="N3207" s="31">
        <f t="shared" si="180"/>
        <v>0</v>
      </c>
    </row>
    <row r="3208" spans="1:14" x14ac:dyDescent="0.45">
      <c r="A3208" s="31" t="str">
        <f t="shared" si="183"/>
        <v>E08000011_Number of children with at least one fixed period exclusion during the year_Number</v>
      </c>
      <c r="B3208" s="31" t="s">
        <v>333</v>
      </c>
      <c r="C3208" s="31" t="s">
        <v>334</v>
      </c>
      <c r="D3208" s="31" t="s">
        <v>1854</v>
      </c>
      <c r="E3208" s="31" t="s">
        <v>2159</v>
      </c>
      <c r="F3208" s="31" t="s">
        <v>86</v>
      </c>
      <c r="G3208" s="26" t="s">
        <v>90</v>
      </c>
      <c r="H3208" s="31" t="s">
        <v>743</v>
      </c>
      <c r="I3208" s="31">
        <v>477</v>
      </c>
      <c r="J3208" s="31">
        <f>INDEX('LA lookup'!H:H,MATCH('Known to services raw data'!B3208,'LA lookup'!G:G,0))</f>
        <v>33477</v>
      </c>
      <c r="K3208" s="31">
        <v>23.7</v>
      </c>
      <c r="L3208" s="31" t="str">
        <f t="shared" si="181"/>
        <v>14.2 per 1000 0-17 yr olds</v>
      </c>
      <c r="M3208" s="31">
        <f t="shared" si="182"/>
        <v>14.248588583206381</v>
      </c>
      <c r="N3208" s="31">
        <f t="shared" ref="N3208:N3271" si="184">IF(OR(C3208="City of London",C3208="Isles of Scilly"),1,0)</f>
        <v>0</v>
      </c>
    </row>
    <row r="3209" spans="1:14" x14ac:dyDescent="0.45">
      <c r="A3209" s="31" t="str">
        <f t="shared" si="183"/>
        <v>E10000017_Number of children with at least one fixed period exclusion during the year_Number</v>
      </c>
      <c r="B3209" s="31" t="s">
        <v>337</v>
      </c>
      <c r="C3209" s="31" t="s">
        <v>338</v>
      </c>
      <c r="D3209" s="31" t="s">
        <v>1854</v>
      </c>
      <c r="E3209" s="31" t="s">
        <v>2159</v>
      </c>
      <c r="F3209" s="31" t="s">
        <v>86</v>
      </c>
      <c r="G3209" s="26" t="s">
        <v>90</v>
      </c>
      <c r="H3209" s="31" t="s">
        <v>743</v>
      </c>
      <c r="I3209" s="20">
        <v>3792</v>
      </c>
      <c r="J3209" s="31">
        <f>INDEX('LA lookup'!H:H,MATCH('Known to services raw data'!B3209,'LA lookup'!G:G,0))</f>
        <v>249727</v>
      </c>
      <c r="K3209" s="31">
        <v>22.2</v>
      </c>
      <c r="L3209" s="31" t="str">
        <f t="shared" si="181"/>
        <v>15.2 per 1000 0-17 yr olds</v>
      </c>
      <c r="M3209" s="31">
        <f t="shared" si="182"/>
        <v>15.184581563066867</v>
      </c>
      <c r="N3209" s="31">
        <f t="shared" si="184"/>
        <v>0</v>
      </c>
    </row>
    <row r="3210" spans="1:14" x14ac:dyDescent="0.45">
      <c r="A3210" s="31" t="str">
        <f t="shared" si="183"/>
        <v>E08000012_Number of children with at least one fixed period exclusion during the year_Number</v>
      </c>
      <c r="B3210" s="31" t="s">
        <v>347</v>
      </c>
      <c r="C3210" s="31" t="s">
        <v>348</v>
      </c>
      <c r="D3210" s="31" t="s">
        <v>1854</v>
      </c>
      <c r="E3210" s="31" t="s">
        <v>2159</v>
      </c>
      <c r="F3210" s="31" t="s">
        <v>86</v>
      </c>
      <c r="G3210" s="26" t="s">
        <v>90</v>
      </c>
      <c r="H3210" s="31" t="s">
        <v>743</v>
      </c>
      <c r="I3210" s="20">
        <v>1493</v>
      </c>
      <c r="J3210" s="31">
        <f>INDEX('LA lookup'!H:H,MATCH('Known to services raw data'!B3210,'LA lookup'!G:G,0))</f>
        <v>94902</v>
      </c>
      <c r="K3210" s="31">
        <v>20.8</v>
      </c>
      <c r="L3210" s="31" t="str">
        <f t="shared" si="181"/>
        <v>15.7 per 1000 0-17 yr olds</v>
      </c>
      <c r="M3210" s="31">
        <f t="shared" si="182"/>
        <v>15.732018292554425</v>
      </c>
      <c r="N3210" s="31">
        <f t="shared" si="184"/>
        <v>0</v>
      </c>
    </row>
    <row r="3211" spans="1:14" x14ac:dyDescent="0.45">
      <c r="A3211" s="31" t="str">
        <f t="shared" si="183"/>
        <v>E08000003_Number of children with at least one fixed period exclusion during the year_Number</v>
      </c>
      <c r="B3211" s="31" t="s">
        <v>349</v>
      </c>
      <c r="C3211" s="31" t="s">
        <v>350</v>
      </c>
      <c r="D3211" s="31" t="s">
        <v>1854</v>
      </c>
      <c r="E3211" s="31" t="s">
        <v>2159</v>
      </c>
      <c r="F3211" s="31" t="s">
        <v>86</v>
      </c>
      <c r="G3211" s="26" t="s">
        <v>90</v>
      </c>
      <c r="H3211" s="31" t="s">
        <v>743</v>
      </c>
      <c r="I3211" s="20">
        <v>2475</v>
      </c>
      <c r="J3211" s="31">
        <f>INDEX('LA lookup'!H:H,MATCH('Known to services raw data'!B3211,'LA lookup'!G:G,0))</f>
        <v>121962</v>
      </c>
      <c r="K3211" s="31">
        <v>29.1</v>
      </c>
      <c r="L3211" s="31" t="str">
        <f t="shared" si="181"/>
        <v>20.3 per 1000 0-17 yr olds</v>
      </c>
      <c r="M3211" s="31">
        <f t="shared" si="182"/>
        <v>20.293206080582475</v>
      </c>
      <c r="N3211" s="31">
        <f t="shared" si="184"/>
        <v>0</v>
      </c>
    </row>
    <row r="3212" spans="1:14" x14ac:dyDescent="0.45">
      <c r="A3212" s="31" t="str">
        <f t="shared" si="183"/>
        <v>E08000004_Number of children with at least one fixed period exclusion during the year_Number</v>
      </c>
      <c r="B3212" s="31" t="s">
        <v>375</v>
      </c>
      <c r="C3212" s="31" t="s">
        <v>376</v>
      </c>
      <c r="D3212" s="31" t="s">
        <v>1854</v>
      </c>
      <c r="E3212" s="31" t="s">
        <v>2159</v>
      </c>
      <c r="F3212" s="31" t="s">
        <v>86</v>
      </c>
      <c r="G3212" s="26" t="s">
        <v>90</v>
      </c>
      <c r="H3212" s="31" t="s">
        <v>743</v>
      </c>
      <c r="I3212" s="31">
        <v>863</v>
      </c>
      <c r="J3212" s="31">
        <f>INDEX('LA lookup'!H:H,MATCH('Known to services raw data'!B3212,'LA lookup'!G:G,0))</f>
        <v>59416</v>
      </c>
      <c r="K3212" s="31">
        <v>19.8</v>
      </c>
      <c r="L3212" s="31" t="str">
        <f t="shared" si="181"/>
        <v>14.5 per 1000 0-17 yr olds</v>
      </c>
      <c r="M3212" s="31">
        <f t="shared" si="182"/>
        <v>14.524707149589338</v>
      </c>
      <c r="N3212" s="31">
        <f t="shared" si="184"/>
        <v>0</v>
      </c>
    </row>
    <row r="3213" spans="1:14" x14ac:dyDescent="0.45">
      <c r="A3213" s="31" t="str">
        <f t="shared" si="183"/>
        <v>E08000005_Number of children with at least one fixed period exclusion during the year_Number</v>
      </c>
      <c r="B3213" s="31" t="s">
        <v>391</v>
      </c>
      <c r="C3213" s="31" t="s">
        <v>392</v>
      </c>
      <c r="D3213" s="31" t="s">
        <v>1854</v>
      </c>
      <c r="E3213" s="31" t="s">
        <v>2159</v>
      </c>
      <c r="F3213" s="31" t="s">
        <v>86</v>
      </c>
      <c r="G3213" s="26" t="s">
        <v>90</v>
      </c>
      <c r="H3213" s="31" t="s">
        <v>743</v>
      </c>
      <c r="I3213" s="31">
        <v>851</v>
      </c>
      <c r="J3213" s="31">
        <f>INDEX('LA lookup'!H:H,MATCH('Known to services raw data'!B3213,'LA lookup'!G:G,0))</f>
        <v>52689</v>
      </c>
      <c r="K3213" s="31">
        <v>23.9</v>
      </c>
      <c r="L3213" s="31" t="str">
        <f t="shared" si="181"/>
        <v>16.2 per 1000 0-17 yr olds</v>
      </c>
      <c r="M3213" s="31">
        <f t="shared" si="182"/>
        <v>16.151378845679364</v>
      </c>
      <c r="N3213" s="31">
        <f t="shared" si="184"/>
        <v>0</v>
      </c>
    </row>
    <row r="3214" spans="1:14" x14ac:dyDescent="0.45">
      <c r="A3214" s="31" t="str">
        <f t="shared" si="183"/>
        <v>E08000006_Number of children with at least one fixed period exclusion during the year_Number</v>
      </c>
      <c r="B3214" s="31" t="s">
        <v>395</v>
      </c>
      <c r="C3214" s="31" t="s">
        <v>396</v>
      </c>
      <c r="D3214" s="31" t="s">
        <v>1854</v>
      </c>
      <c r="E3214" s="31" t="s">
        <v>2159</v>
      </c>
      <c r="F3214" s="31" t="s">
        <v>86</v>
      </c>
      <c r="G3214" s="26" t="s">
        <v>90</v>
      </c>
      <c r="H3214" s="31" t="s">
        <v>743</v>
      </c>
      <c r="I3214" s="31">
        <v>745</v>
      </c>
      <c r="J3214" s="31">
        <f>INDEX('LA lookup'!H:H,MATCH('Known to services raw data'!B3214,'LA lookup'!G:G,0))</f>
        <v>56566</v>
      </c>
      <c r="K3214" s="31">
        <v>20.9</v>
      </c>
      <c r="L3214" s="31" t="str">
        <f t="shared" si="181"/>
        <v>13.2 per 1000 0-17 yr olds</v>
      </c>
      <c r="M3214" s="31">
        <f t="shared" si="182"/>
        <v>13.17045575080437</v>
      </c>
      <c r="N3214" s="31">
        <f t="shared" si="184"/>
        <v>0</v>
      </c>
    </row>
    <row r="3215" spans="1:14" x14ac:dyDescent="0.45">
      <c r="A3215" s="31" t="str">
        <f t="shared" si="183"/>
        <v>E08000014_Number of children with at least one fixed period exclusion during the year_Number</v>
      </c>
      <c r="B3215" s="31" t="s">
        <v>399</v>
      </c>
      <c r="C3215" s="31" t="s">
        <v>400</v>
      </c>
      <c r="D3215" s="31" t="s">
        <v>1854</v>
      </c>
      <c r="E3215" s="31" t="s">
        <v>2159</v>
      </c>
      <c r="F3215" s="31" t="s">
        <v>86</v>
      </c>
      <c r="G3215" s="26" t="s">
        <v>90</v>
      </c>
      <c r="H3215" s="31" t="s">
        <v>743</v>
      </c>
      <c r="I3215" s="31">
        <v>667</v>
      </c>
      <c r="J3215" s="31">
        <f>INDEX('LA lookup'!H:H,MATCH('Known to services raw data'!B3215,'LA lookup'!G:G,0))</f>
        <v>53833</v>
      </c>
      <c r="K3215" s="31">
        <v>16.899999999999999</v>
      </c>
      <c r="L3215" s="31" t="str">
        <f t="shared" si="181"/>
        <v>12.4 per 1000 0-17 yr olds</v>
      </c>
      <c r="M3215" s="31">
        <f t="shared" si="182"/>
        <v>12.390169598573365</v>
      </c>
      <c r="N3215" s="31">
        <f t="shared" si="184"/>
        <v>0</v>
      </c>
    </row>
    <row r="3216" spans="1:14" x14ac:dyDescent="0.45">
      <c r="A3216" s="31" t="str">
        <f t="shared" si="183"/>
        <v>E08000013_Number of children with at least one fixed period exclusion during the year_Number</v>
      </c>
      <c r="B3216" s="31" t="s">
        <v>416</v>
      </c>
      <c r="C3216" s="31" t="s">
        <v>417</v>
      </c>
      <c r="D3216" s="31" t="s">
        <v>1854</v>
      </c>
      <c r="E3216" s="31" t="s">
        <v>2159</v>
      </c>
      <c r="F3216" s="31" t="s">
        <v>86</v>
      </c>
      <c r="G3216" s="26" t="s">
        <v>90</v>
      </c>
      <c r="H3216" s="31" t="s">
        <v>743</v>
      </c>
      <c r="I3216" s="31">
        <v>736</v>
      </c>
      <c r="J3216" s="31">
        <f>INDEX('LA lookup'!H:H,MATCH('Known to services raw data'!B3216,'LA lookup'!G:G,0))</f>
        <v>36785</v>
      </c>
      <c r="K3216" s="31">
        <v>27.8</v>
      </c>
      <c r="L3216" s="31" t="str">
        <f t="shared" si="181"/>
        <v>20 per 1000 0-17 yr olds</v>
      </c>
      <c r="M3216" s="31">
        <f t="shared" si="182"/>
        <v>20.008155498165014</v>
      </c>
      <c r="N3216" s="31">
        <f t="shared" si="184"/>
        <v>0</v>
      </c>
    </row>
    <row r="3217" spans="1:14" x14ac:dyDescent="0.45">
      <c r="A3217" s="31" t="str">
        <f t="shared" si="183"/>
        <v>E08000007_Number of children with at least one fixed period exclusion during the year_Number</v>
      </c>
      <c r="B3217" s="31" t="s">
        <v>420</v>
      </c>
      <c r="C3217" s="31" t="s">
        <v>421</v>
      </c>
      <c r="D3217" s="31" t="s">
        <v>1854</v>
      </c>
      <c r="E3217" s="31" t="s">
        <v>2159</v>
      </c>
      <c r="F3217" s="31" t="s">
        <v>86</v>
      </c>
      <c r="G3217" s="26" t="s">
        <v>90</v>
      </c>
      <c r="H3217" s="31" t="s">
        <v>743</v>
      </c>
      <c r="I3217" s="31">
        <v>920</v>
      </c>
      <c r="J3217" s="31">
        <f>INDEX('LA lookup'!H:H,MATCH('Known to services raw data'!B3217,'LA lookup'!G:G,0))</f>
        <v>63141</v>
      </c>
      <c r="K3217" s="31">
        <v>22.4</v>
      </c>
      <c r="L3217" s="31" t="str">
        <f t="shared" si="181"/>
        <v>14.6 per 1000 0-17 yr olds</v>
      </c>
      <c r="M3217" s="31">
        <f t="shared" si="182"/>
        <v>14.570564292614939</v>
      </c>
      <c r="N3217" s="31">
        <f t="shared" si="184"/>
        <v>0</v>
      </c>
    </row>
    <row r="3218" spans="1:14" x14ac:dyDescent="0.45">
      <c r="A3218" s="31" t="str">
        <f t="shared" si="183"/>
        <v>E08000008_Number of children with at least one fixed period exclusion during the year_Number</v>
      </c>
      <c r="B3218" s="31" t="s">
        <v>436</v>
      </c>
      <c r="C3218" s="31" t="s">
        <v>437</v>
      </c>
      <c r="D3218" s="31" t="s">
        <v>1854</v>
      </c>
      <c r="E3218" s="31" t="s">
        <v>2159</v>
      </c>
      <c r="F3218" s="31" t="s">
        <v>86</v>
      </c>
      <c r="G3218" s="26" t="s">
        <v>90</v>
      </c>
      <c r="H3218" s="31" t="s">
        <v>743</v>
      </c>
      <c r="I3218" s="20">
        <v>1245</v>
      </c>
      <c r="J3218" s="31">
        <f>INDEX('LA lookup'!H:H,MATCH('Known to services raw data'!B3218,'LA lookup'!G:G,0))</f>
        <v>50223</v>
      </c>
      <c r="K3218" s="31">
        <v>34.299999999999997</v>
      </c>
      <c r="L3218" s="31" t="str">
        <f t="shared" si="181"/>
        <v>24.8 per 1000 0-17 yr olds</v>
      </c>
      <c r="M3218" s="31">
        <f t="shared" si="182"/>
        <v>24.789439101606835</v>
      </c>
      <c r="N3218" s="31">
        <f t="shared" si="184"/>
        <v>0</v>
      </c>
    </row>
    <row r="3219" spans="1:14" x14ac:dyDescent="0.45">
      <c r="A3219" s="31" t="str">
        <f t="shared" si="183"/>
        <v>E08000009_Number of children with at least one fixed period exclusion during the year_Number</v>
      </c>
      <c r="B3219" s="31" t="s">
        <v>442</v>
      </c>
      <c r="C3219" s="31" t="s">
        <v>443</v>
      </c>
      <c r="D3219" s="31" t="s">
        <v>1854</v>
      </c>
      <c r="E3219" s="31" t="s">
        <v>2159</v>
      </c>
      <c r="F3219" s="31" t="s">
        <v>86</v>
      </c>
      <c r="G3219" s="26" t="s">
        <v>90</v>
      </c>
      <c r="H3219" s="31" t="s">
        <v>743</v>
      </c>
      <c r="I3219" s="31">
        <v>709</v>
      </c>
      <c r="J3219" s="31">
        <f>INDEX('LA lookup'!H:H,MATCH('Known to services raw data'!B3219,'LA lookup'!G:G,0))</f>
        <v>56087</v>
      </c>
      <c r="K3219" s="31">
        <v>17.2</v>
      </c>
      <c r="L3219" s="31" t="str">
        <f t="shared" si="181"/>
        <v>12.6 per 1000 0-17 yr olds</v>
      </c>
      <c r="M3219" s="31">
        <f t="shared" si="182"/>
        <v>12.641075472034517</v>
      </c>
      <c r="N3219" s="31">
        <f t="shared" si="184"/>
        <v>0</v>
      </c>
    </row>
    <row r="3220" spans="1:14" x14ac:dyDescent="0.45">
      <c r="A3220" s="31" t="str">
        <f t="shared" si="183"/>
        <v>E06000007_Number of children with at least one fixed period exclusion during the year_Number</v>
      </c>
      <c r="B3220" s="31" t="s">
        <v>452</v>
      </c>
      <c r="C3220" s="31" t="s">
        <v>453</v>
      </c>
      <c r="D3220" s="31" t="s">
        <v>1854</v>
      </c>
      <c r="E3220" s="31" t="s">
        <v>2159</v>
      </c>
      <c r="F3220" s="31" t="s">
        <v>86</v>
      </c>
      <c r="G3220" s="26" t="s">
        <v>90</v>
      </c>
      <c r="H3220" s="31" t="s">
        <v>743</v>
      </c>
      <c r="I3220" s="31">
        <v>477</v>
      </c>
      <c r="J3220" s="31">
        <f>INDEX('LA lookup'!H:H,MATCH('Known to services raw data'!B3220,'LA lookup'!G:G,0))</f>
        <v>44484</v>
      </c>
      <c r="K3220" s="31">
        <v>14.8</v>
      </c>
      <c r="L3220" s="31" t="str">
        <f t="shared" si="181"/>
        <v>10.7 per 1000 0-17 yr olds</v>
      </c>
      <c r="M3220" s="31">
        <f t="shared" si="182"/>
        <v>10.722956568653899</v>
      </c>
      <c r="N3220" s="31">
        <f t="shared" si="184"/>
        <v>0</v>
      </c>
    </row>
    <row r="3221" spans="1:14" x14ac:dyDescent="0.45">
      <c r="A3221" s="31" t="str">
        <f t="shared" si="183"/>
        <v>E08000010_Number of children with at least one fixed period exclusion during the year_Number</v>
      </c>
      <c r="B3221" s="31" t="s">
        <v>460</v>
      </c>
      <c r="C3221" s="31" t="s">
        <v>461</v>
      </c>
      <c r="D3221" s="31" t="s">
        <v>1854</v>
      </c>
      <c r="E3221" s="31" t="s">
        <v>2159</v>
      </c>
      <c r="F3221" s="31" t="s">
        <v>86</v>
      </c>
      <c r="G3221" s="26" t="s">
        <v>90</v>
      </c>
      <c r="H3221" s="31" t="s">
        <v>743</v>
      </c>
      <c r="I3221" s="20">
        <v>1005</v>
      </c>
      <c r="J3221" s="31">
        <f>INDEX('LA lookup'!H:H,MATCH('Known to services raw data'!B3221,'LA lookup'!G:G,0))</f>
        <v>68388</v>
      </c>
      <c r="K3221" s="31">
        <v>21.6</v>
      </c>
      <c r="L3221" s="31" t="str">
        <f t="shared" si="181"/>
        <v>14.7 per 1000 0-17 yr olds</v>
      </c>
      <c r="M3221" s="31">
        <f t="shared" si="182"/>
        <v>14.695560624670996</v>
      </c>
      <c r="N3221" s="31">
        <f t="shared" si="184"/>
        <v>0</v>
      </c>
    </row>
    <row r="3222" spans="1:14" x14ac:dyDescent="0.45">
      <c r="A3222" s="31" t="str">
        <f t="shared" si="183"/>
        <v>E08000015_Number of children with at least one fixed period exclusion during the year_Number</v>
      </c>
      <c r="B3222" s="31" t="s">
        <v>464</v>
      </c>
      <c r="C3222" s="31" t="s">
        <v>465</v>
      </c>
      <c r="D3222" s="31" t="s">
        <v>1854</v>
      </c>
      <c r="E3222" s="31" t="s">
        <v>2159</v>
      </c>
      <c r="F3222" s="31" t="s">
        <v>86</v>
      </c>
      <c r="G3222" s="26" t="s">
        <v>90</v>
      </c>
      <c r="H3222" s="31" t="s">
        <v>743</v>
      </c>
      <c r="I3222" s="20">
        <v>1183</v>
      </c>
      <c r="J3222" s="31">
        <f>INDEX('LA lookup'!H:H,MATCH('Known to services raw data'!B3222,'LA lookup'!G:G,0))</f>
        <v>67576</v>
      </c>
      <c r="K3222" s="31">
        <v>23.8</v>
      </c>
      <c r="L3222" s="31" t="str">
        <f t="shared" si="181"/>
        <v>17.5 per 1000 0-17 yr olds</v>
      </c>
      <c r="M3222" s="31">
        <f t="shared" si="182"/>
        <v>17.506215224340004</v>
      </c>
      <c r="N3222" s="31">
        <f t="shared" si="184"/>
        <v>0</v>
      </c>
    </row>
    <row r="3223" spans="1:14" x14ac:dyDescent="0.45">
      <c r="A3223" s="31" t="str">
        <f t="shared" si="183"/>
        <v>E08000016_Number of children with at least one fixed period exclusion during the year_Number</v>
      </c>
      <c r="B3223" s="31" t="s">
        <v>236</v>
      </c>
      <c r="C3223" s="31" t="s">
        <v>237</v>
      </c>
      <c r="D3223" s="31" t="s">
        <v>1854</v>
      </c>
      <c r="E3223" s="31" t="s">
        <v>2159</v>
      </c>
      <c r="F3223" s="31" t="s">
        <v>86</v>
      </c>
      <c r="G3223" s="26" t="s">
        <v>90</v>
      </c>
      <c r="H3223" s="31" t="s">
        <v>743</v>
      </c>
      <c r="I3223" s="20">
        <v>1483</v>
      </c>
      <c r="J3223" s="31">
        <f>INDEX('LA lookup'!H:H,MATCH('Known to services raw data'!B3223,'LA lookup'!G:G,0))</f>
        <v>50727</v>
      </c>
      <c r="K3223" s="31">
        <v>44</v>
      </c>
      <c r="L3223" s="31" t="str">
        <f t="shared" si="181"/>
        <v>29.2 per 1000 0-17 yr olds</v>
      </c>
      <c r="M3223" s="31">
        <f t="shared" si="182"/>
        <v>29.234924202101446</v>
      </c>
      <c r="N3223" s="31">
        <f t="shared" si="184"/>
        <v>0</v>
      </c>
    </row>
    <row r="3224" spans="1:14" x14ac:dyDescent="0.45">
      <c r="A3224" s="31" t="str">
        <f t="shared" si="183"/>
        <v>E08000032_Number of children with at least one fixed period exclusion during the year_Number</v>
      </c>
      <c r="B3224" s="31" t="s">
        <v>259</v>
      </c>
      <c r="C3224" s="31" t="s">
        <v>260</v>
      </c>
      <c r="D3224" s="31" t="s">
        <v>1854</v>
      </c>
      <c r="E3224" s="31" t="s">
        <v>2159</v>
      </c>
      <c r="F3224" s="31" t="s">
        <v>86</v>
      </c>
      <c r="G3224" s="26" t="s">
        <v>90</v>
      </c>
      <c r="H3224" s="31" t="s">
        <v>743</v>
      </c>
      <c r="I3224" s="20">
        <v>2578</v>
      </c>
      <c r="J3224" s="31">
        <f>INDEX('LA lookup'!H:H,MATCH('Known to services raw data'!B3224,'LA lookup'!G:G,0))</f>
        <v>142005</v>
      </c>
      <c r="K3224" s="31">
        <v>26</v>
      </c>
      <c r="L3224" s="31" t="str">
        <f t="shared" si="181"/>
        <v>18.2 per 1000 0-17 yr olds</v>
      </c>
      <c r="M3224" s="31">
        <f t="shared" si="182"/>
        <v>18.154290341889372</v>
      </c>
      <c r="N3224" s="31">
        <f t="shared" si="184"/>
        <v>0</v>
      </c>
    </row>
    <row r="3225" spans="1:14" x14ac:dyDescent="0.45">
      <c r="A3225" s="31" t="str">
        <f t="shared" si="183"/>
        <v>E08000033_Number of children with at least one fixed period exclusion during the year_Number</v>
      </c>
      <c r="B3225" s="31" t="s">
        <v>273</v>
      </c>
      <c r="C3225" s="31" t="s">
        <v>274</v>
      </c>
      <c r="D3225" s="31" t="s">
        <v>1854</v>
      </c>
      <c r="E3225" s="31" t="s">
        <v>2159</v>
      </c>
      <c r="F3225" s="31" t="s">
        <v>86</v>
      </c>
      <c r="G3225" s="26" t="s">
        <v>90</v>
      </c>
      <c r="H3225" s="31" t="s">
        <v>743</v>
      </c>
      <c r="I3225" s="31">
        <v>719</v>
      </c>
      <c r="J3225" s="31">
        <f>INDEX('LA lookup'!H:H,MATCH('Known to services raw data'!B3225,'LA lookup'!G:G,0))</f>
        <v>46021</v>
      </c>
      <c r="K3225" s="31">
        <v>19.7</v>
      </c>
      <c r="L3225" s="31" t="str">
        <f t="shared" si="181"/>
        <v>15.6 per 1000 0-17 yr olds</v>
      </c>
      <c r="M3225" s="31">
        <f t="shared" si="182"/>
        <v>15.623302405423612</v>
      </c>
      <c r="N3225" s="31">
        <f t="shared" si="184"/>
        <v>0</v>
      </c>
    </row>
    <row r="3226" spans="1:14" x14ac:dyDescent="0.45">
      <c r="A3226" s="31" t="str">
        <f t="shared" si="183"/>
        <v>E08000017_Number of children with at least one fixed period exclusion during the year_Number</v>
      </c>
      <c r="B3226" s="31" t="s">
        <v>293</v>
      </c>
      <c r="C3226" s="31" t="s">
        <v>294</v>
      </c>
      <c r="D3226" s="31" t="s">
        <v>1854</v>
      </c>
      <c r="E3226" s="31" t="s">
        <v>2159</v>
      </c>
      <c r="F3226" s="31" t="s">
        <v>86</v>
      </c>
      <c r="G3226" s="26" t="s">
        <v>90</v>
      </c>
      <c r="H3226" s="31" t="s">
        <v>743</v>
      </c>
      <c r="I3226" s="20">
        <v>2411</v>
      </c>
      <c r="J3226" s="31">
        <f>INDEX('LA lookup'!H:H,MATCH('Known to services raw data'!B3226,'LA lookup'!G:G,0))</f>
        <v>66448</v>
      </c>
      <c r="K3226" s="31">
        <v>50.9</v>
      </c>
      <c r="L3226" s="31" t="str">
        <f t="shared" si="181"/>
        <v>36.3 per 1000 0-17 yr olds</v>
      </c>
      <c r="M3226" s="31">
        <f t="shared" si="182"/>
        <v>36.284011557909949</v>
      </c>
      <c r="N3226" s="31">
        <f t="shared" si="184"/>
        <v>0</v>
      </c>
    </row>
    <row r="3227" spans="1:14" x14ac:dyDescent="0.45">
      <c r="A3227" s="31" t="str">
        <f t="shared" si="183"/>
        <v>E06000011_Number of children with at least one fixed period exclusion during the year_Number</v>
      </c>
      <c r="B3227" s="31" t="s">
        <v>514</v>
      </c>
      <c r="C3227" s="31" t="s">
        <v>594</v>
      </c>
      <c r="D3227" s="31" t="s">
        <v>1854</v>
      </c>
      <c r="E3227" s="31" t="s">
        <v>2159</v>
      </c>
      <c r="F3227" s="31" t="s">
        <v>86</v>
      </c>
      <c r="G3227" s="26" t="s">
        <v>90</v>
      </c>
      <c r="H3227" s="31" t="s">
        <v>743</v>
      </c>
      <c r="I3227" s="31">
        <v>833</v>
      </c>
      <c r="J3227" s="31">
        <f>INDEX('LA lookup'!H:H,MATCH('Known to services raw data'!B3227,'LA lookup'!G:G,0))</f>
        <v>62942</v>
      </c>
      <c r="K3227" s="31">
        <v>18.399999999999999</v>
      </c>
      <c r="L3227" s="31" t="str">
        <f t="shared" si="181"/>
        <v>13.2 per 1000 0-17 yr olds</v>
      </c>
      <c r="M3227" s="31">
        <f t="shared" si="182"/>
        <v>13.234406278796353</v>
      </c>
      <c r="N3227" s="31">
        <f t="shared" si="184"/>
        <v>0</v>
      </c>
    </row>
    <row r="3228" spans="1:14" x14ac:dyDescent="0.45">
      <c r="A3228" s="31" t="str">
        <f t="shared" si="183"/>
        <v>E06000010_Number of children with at least one fixed period exclusion during the year_Number</v>
      </c>
      <c r="B3228" s="31" t="s">
        <v>329</v>
      </c>
      <c r="C3228" s="31" t="s">
        <v>330</v>
      </c>
      <c r="D3228" s="31" t="s">
        <v>1854</v>
      </c>
      <c r="E3228" s="31" t="s">
        <v>2159</v>
      </c>
      <c r="F3228" s="31" t="s">
        <v>86</v>
      </c>
      <c r="G3228" s="26" t="s">
        <v>90</v>
      </c>
      <c r="H3228" s="31" t="s">
        <v>743</v>
      </c>
      <c r="I3228" s="31">
        <v>619</v>
      </c>
      <c r="J3228" s="31">
        <f>INDEX('LA lookup'!H:H,MATCH('Known to services raw data'!B3228,'LA lookup'!G:G,0))</f>
        <v>57023</v>
      </c>
      <c r="K3228" s="31">
        <v>15.4</v>
      </c>
      <c r="L3228" s="31" t="str">
        <f t="shared" si="181"/>
        <v>10.9 per 1000 0-17 yr olds</v>
      </c>
      <c r="M3228" s="31">
        <f t="shared" si="182"/>
        <v>10.855268926573487</v>
      </c>
      <c r="N3228" s="31">
        <f t="shared" si="184"/>
        <v>0</v>
      </c>
    </row>
    <row r="3229" spans="1:14" x14ac:dyDescent="0.45">
      <c r="A3229" s="31" t="str">
        <f t="shared" si="183"/>
        <v>E08000034_Number of children with at least one fixed period exclusion during the year_Number</v>
      </c>
      <c r="B3229" s="31" t="s">
        <v>331</v>
      </c>
      <c r="C3229" s="31" t="s">
        <v>332</v>
      </c>
      <c r="D3229" s="31" t="s">
        <v>1854</v>
      </c>
      <c r="E3229" s="31" t="s">
        <v>2159</v>
      </c>
      <c r="F3229" s="31" t="s">
        <v>86</v>
      </c>
      <c r="G3229" s="26" t="s">
        <v>90</v>
      </c>
      <c r="H3229" s="31" t="s">
        <v>743</v>
      </c>
      <c r="I3229" s="20">
        <v>1542</v>
      </c>
      <c r="J3229" s="31">
        <f>INDEX('LA lookup'!H:H,MATCH('Known to services raw data'!B3229,'LA lookup'!G:G,0))</f>
        <v>100174</v>
      </c>
      <c r="K3229" s="31">
        <v>22.9</v>
      </c>
      <c r="L3229" s="31" t="str">
        <f t="shared" si="181"/>
        <v>15.4 per 1000 0-17 yr olds</v>
      </c>
      <c r="M3229" s="31">
        <f t="shared" si="182"/>
        <v>15.393215804500169</v>
      </c>
      <c r="N3229" s="31">
        <f t="shared" si="184"/>
        <v>0</v>
      </c>
    </row>
    <row r="3230" spans="1:14" x14ac:dyDescent="0.45">
      <c r="A3230" s="31" t="str">
        <f t="shared" si="183"/>
        <v>E08000035_Number of children with at least one fixed period exclusion during the year_Number</v>
      </c>
      <c r="B3230" s="31" t="s">
        <v>339</v>
      </c>
      <c r="C3230" s="31" t="s">
        <v>340</v>
      </c>
      <c r="D3230" s="31" t="s">
        <v>1854</v>
      </c>
      <c r="E3230" s="31" t="s">
        <v>2159</v>
      </c>
      <c r="F3230" s="31" t="s">
        <v>86</v>
      </c>
      <c r="G3230" s="26" t="s">
        <v>90</v>
      </c>
      <c r="H3230" s="31" t="s">
        <v>743</v>
      </c>
      <c r="I3230" s="20">
        <v>2528</v>
      </c>
      <c r="J3230" s="31">
        <f>INDEX('LA lookup'!H:H,MATCH('Known to services raw data'!B3230,'LA lookup'!G:G,0))</f>
        <v>168176</v>
      </c>
      <c r="K3230" s="31">
        <v>20.6</v>
      </c>
      <c r="L3230" s="31" t="str">
        <f t="shared" si="181"/>
        <v>15 per 1000 0-17 yr olds</v>
      </c>
      <c r="M3230" s="31">
        <f t="shared" si="182"/>
        <v>15.031871372847492</v>
      </c>
      <c r="N3230" s="31">
        <f t="shared" si="184"/>
        <v>0</v>
      </c>
    </row>
    <row r="3231" spans="1:14" x14ac:dyDescent="0.45">
      <c r="A3231" s="31" t="str">
        <f t="shared" si="183"/>
        <v>E06000012_Number of children with at least one fixed period exclusion during the year_Number</v>
      </c>
      <c r="B3231" s="31" t="s">
        <v>363</v>
      </c>
      <c r="C3231" s="31" t="s">
        <v>364</v>
      </c>
      <c r="D3231" s="31" t="s">
        <v>1854</v>
      </c>
      <c r="E3231" s="31" t="s">
        <v>2159</v>
      </c>
      <c r="F3231" s="31" t="s">
        <v>86</v>
      </c>
      <c r="G3231" s="26" t="s">
        <v>90</v>
      </c>
      <c r="H3231" s="31" t="s">
        <v>743</v>
      </c>
      <c r="I3231" s="31">
        <v>709</v>
      </c>
      <c r="J3231" s="31">
        <f>INDEX('LA lookup'!H:H,MATCH('Known to services raw data'!B3231,'LA lookup'!G:G,0))</f>
        <v>34503</v>
      </c>
      <c r="K3231" s="31">
        <v>30</v>
      </c>
      <c r="L3231" s="31" t="str">
        <f t="shared" si="181"/>
        <v>20.5 per 1000 0-17 yr olds</v>
      </c>
      <c r="M3231" s="31">
        <f t="shared" si="182"/>
        <v>20.548937773526941</v>
      </c>
      <c r="N3231" s="31">
        <f t="shared" si="184"/>
        <v>0</v>
      </c>
    </row>
    <row r="3232" spans="1:14" x14ac:dyDescent="0.45">
      <c r="A3232" s="31" t="str">
        <f t="shared" si="183"/>
        <v>E06000013_Number of children with at least one fixed period exclusion during the year_Number</v>
      </c>
      <c r="B3232" s="31" t="s">
        <v>365</v>
      </c>
      <c r="C3232" s="31" t="s">
        <v>366</v>
      </c>
      <c r="D3232" s="31" t="s">
        <v>1854</v>
      </c>
      <c r="E3232" s="31" t="s">
        <v>2159</v>
      </c>
      <c r="F3232" s="31" t="s">
        <v>86</v>
      </c>
      <c r="G3232" s="26" t="s">
        <v>90</v>
      </c>
      <c r="H3232" s="31" t="s">
        <v>743</v>
      </c>
      <c r="I3232" s="31">
        <v>744</v>
      </c>
      <c r="J3232" s="31">
        <f>INDEX('LA lookup'!H:H,MATCH('Known to services raw data'!B3232,'LA lookup'!G:G,0))</f>
        <v>35714</v>
      </c>
      <c r="K3232" s="31">
        <v>30.6</v>
      </c>
      <c r="L3232" s="31" t="str">
        <f t="shared" si="181"/>
        <v>20.8 per 1000 0-17 yr olds</v>
      </c>
      <c r="M3232" s="31">
        <f t="shared" si="182"/>
        <v>20.832166657333261</v>
      </c>
      <c r="N3232" s="31">
        <f t="shared" si="184"/>
        <v>0</v>
      </c>
    </row>
    <row r="3233" spans="1:14" x14ac:dyDescent="0.45">
      <c r="A3233" s="31" t="str">
        <f t="shared" si="183"/>
        <v>E10000023_Number of children with at least one fixed period exclusion during the year_Number</v>
      </c>
      <c r="B3233" s="31" t="s">
        <v>369</v>
      </c>
      <c r="C3233" s="31" t="s">
        <v>370</v>
      </c>
      <c r="D3233" s="31" t="s">
        <v>1854</v>
      </c>
      <c r="E3233" s="31" t="s">
        <v>2159</v>
      </c>
      <c r="F3233" s="31" t="s">
        <v>86</v>
      </c>
      <c r="G3233" s="26" t="s">
        <v>90</v>
      </c>
      <c r="H3233" s="31" t="s">
        <v>743</v>
      </c>
      <c r="I3233" s="20">
        <v>2041</v>
      </c>
      <c r="J3233" s="31">
        <f>INDEX('LA lookup'!H:H,MATCH('Known to services raw data'!B3233,'LA lookup'!G:G,0))</f>
        <v>117499</v>
      </c>
      <c r="K3233" s="31">
        <v>24.8</v>
      </c>
      <c r="L3233" s="31" t="str">
        <f t="shared" si="181"/>
        <v>17.4 per 1000 0-17 yr olds</v>
      </c>
      <c r="M3233" s="31">
        <f t="shared" si="182"/>
        <v>17.370360598813608</v>
      </c>
      <c r="N3233" s="31">
        <f t="shared" si="184"/>
        <v>0</v>
      </c>
    </row>
    <row r="3234" spans="1:14" x14ac:dyDescent="0.45">
      <c r="A3234" s="31" t="str">
        <f t="shared" si="183"/>
        <v>E08000018_Number of children with at least one fixed period exclusion during the year_Number</v>
      </c>
      <c r="B3234" s="31" t="s">
        <v>393</v>
      </c>
      <c r="C3234" s="31" t="s">
        <v>394</v>
      </c>
      <c r="D3234" s="31" t="s">
        <v>1854</v>
      </c>
      <c r="E3234" s="31" t="s">
        <v>2159</v>
      </c>
      <c r="F3234" s="31" t="s">
        <v>86</v>
      </c>
      <c r="G3234" s="26" t="s">
        <v>90</v>
      </c>
      <c r="H3234" s="31" t="s">
        <v>743</v>
      </c>
      <c r="I3234" s="20">
        <v>1251</v>
      </c>
      <c r="J3234" s="31">
        <f>INDEX('LA lookup'!H:H,MATCH('Known to services raw data'!B3234,'LA lookup'!G:G,0))</f>
        <v>57196</v>
      </c>
      <c r="K3234" s="31">
        <v>28.2</v>
      </c>
      <c r="L3234" s="31" t="str">
        <f t="shared" si="181"/>
        <v>21.9 per 1000 0-17 yr olds</v>
      </c>
      <c r="M3234" s="31">
        <f t="shared" si="182"/>
        <v>21.872158892230228</v>
      </c>
      <c r="N3234" s="31">
        <f t="shared" si="184"/>
        <v>0</v>
      </c>
    </row>
    <row r="3235" spans="1:14" x14ac:dyDescent="0.45">
      <c r="A3235" s="31" t="str">
        <f t="shared" si="183"/>
        <v>E08000019_Number of children with at least one fixed period exclusion during the year_Number</v>
      </c>
      <c r="B3235" s="31" t="s">
        <v>401</v>
      </c>
      <c r="C3235" s="31" t="s">
        <v>402</v>
      </c>
      <c r="D3235" s="31" t="s">
        <v>1854</v>
      </c>
      <c r="E3235" s="31" t="s">
        <v>2159</v>
      </c>
      <c r="F3235" s="31" t="s">
        <v>86</v>
      </c>
      <c r="G3235" s="26" t="s">
        <v>90</v>
      </c>
      <c r="H3235" s="31" t="s">
        <v>743</v>
      </c>
      <c r="I3235" s="20">
        <v>2397</v>
      </c>
      <c r="J3235" s="31">
        <f>INDEX('LA lookup'!H:H,MATCH('Known to services raw data'!B3235,'LA lookup'!G:G,0))</f>
        <v>117497</v>
      </c>
      <c r="K3235" s="31">
        <v>29.9</v>
      </c>
      <c r="L3235" s="31" t="str">
        <f t="shared" si="181"/>
        <v>20.4 per 1000 0-17 yr olds</v>
      </c>
      <c r="M3235" s="31">
        <f t="shared" si="182"/>
        <v>20.400520864362495</v>
      </c>
      <c r="N3235" s="31">
        <f t="shared" si="184"/>
        <v>0</v>
      </c>
    </row>
    <row r="3236" spans="1:14" x14ac:dyDescent="0.45">
      <c r="A3236" s="31" t="str">
        <f t="shared" si="183"/>
        <v>E08000036_Number of children with at least one fixed period exclusion during the year_Number</v>
      </c>
      <c r="B3236" s="31" t="s">
        <v>444</v>
      </c>
      <c r="C3236" s="31" t="s">
        <v>445</v>
      </c>
      <c r="D3236" s="31" t="s">
        <v>1854</v>
      </c>
      <c r="E3236" s="31" t="s">
        <v>2159</v>
      </c>
      <c r="F3236" s="31" t="s">
        <v>86</v>
      </c>
      <c r="G3236" s="26" t="s">
        <v>90</v>
      </c>
      <c r="H3236" s="31" t="s">
        <v>743</v>
      </c>
      <c r="I3236" s="20">
        <v>1641</v>
      </c>
      <c r="J3236" s="31">
        <f>INDEX('LA lookup'!H:H,MATCH('Known to services raw data'!B3236,'LA lookup'!G:G,0))</f>
        <v>72893</v>
      </c>
      <c r="K3236" s="31">
        <v>31.3</v>
      </c>
      <c r="L3236" s="31" t="str">
        <f t="shared" si="181"/>
        <v>22.5 per 1000 0-17 yr olds</v>
      </c>
      <c r="M3236" s="31">
        <f t="shared" si="182"/>
        <v>22.512449755120517</v>
      </c>
      <c r="N3236" s="31">
        <f t="shared" si="184"/>
        <v>0</v>
      </c>
    </row>
    <row r="3237" spans="1:14" x14ac:dyDescent="0.45">
      <c r="A3237" s="31" t="str">
        <f t="shared" si="183"/>
        <v>E06000014_Number of children with at least one fixed period exclusion during the year_Number</v>
      </c>
      <c r="B3237" s="31" t="s">
        <v>472</v>
      </c>
      <c r="C3237" s="31" t="s">
        <v>473</v>
      </c>
      <c r="D3237" s="31" t="s">
        <v>1854</v>
      </c>
      <c r="E3237" s="31" t="s">
        <v>2159</v>
      </c>
      <c r="F3237" s="31" t="s">
        <v>86</v>
      </c>
      <c r="G3237" s="26" t="s">
        <v>90</v>
      </c>
      <c r="H3237" s="31" t="s">
        <v>743</v>
      </c>
      <c r="I3237" s="31">
        <v>472</v>
      </c>
      <c r="J3237" s="31">
        <f>INDEX('LA lookup'!H:H,MATCH('Known to services raw data'!B3237,'LA lookup'!G:G,0))</f>
        <v>36572</v>
      </c>
      <c r="K3237" s="31">
        <v>18.8</v>
      </c>
      <c r="L3237" s="31" t="str">
        <f t="shared" ref="L3237:L3300" si="185">IF(LOWER(H3237)="percentage",CONCATENATE(I3237,"%"),IF(LOWER(H3237)="proportion",CONCATENATE(ROUND(I3237,1)," per 1000 households"),IF(J3237="NA",K3237,IF(OR(ISERROR(I3237),ISBLANK(I3237),NOT(ISNUMBER(I3237))),"N/A",CONCATENATE(ROUND(I3237/J3237*1000,1)," per 1000 0-17 yr olds")))))</f>
        <v>12.9 per 1000 0-17 yr olds</v>
      </c>
      <c r="M3237" s="31">
        <f t="shared" ref="M3237:M3300" si="186">IF(LOWER(H3237)="percentage",I3237,IF(LOWER(H3237)="proportion",I3237,IF(J3237="NA",K3237,IF(OR(ISERROR(I3237),ISBLANK(I3237),NOT(ISNUMBER(I3237))),"N/A",I3237/J3237*1000))))</f>
        <v>12.906048342994641</v>
      </c>
      <c r="N3237" s="31">
        <f t="shared" si="184"/>
        <v>0</v>
      </c>
    </row>
    <row r="3238" spans="1:14" x14ac:dyDescent="0.45">
      <c r="A3238" s="31" t="str">
        <f t="shared" si="183"/>
        <v>E06000015_Number of children with at least one fixed period exclusion during the year_Number</v>
      </c>
      <c r="B3238" s="31" t="s">
        <v>289</v>
      </c>
      <c r="C3238" s="31" t="s">
        <v>290</v>
      </c>
      <c r="D3238" s="31" t="s">
        <v>1854</v>
      </c>
      <c r="E3238" s="31" t="s">
        <v>2159</v>
      </c>
      <c r="F3238" s="31" t="s">
        <v>86</v>
      </c>
      <c r="G3238" s="26" t="s">
        <v>90</v>
      </c>
      <c r="H3238" s="31" t="s">
        <v>743</v>
      </c>
      <c r="I3238" s="20">
        <v>1097</v>
      </c>
      <c r="J3238" s="31">
        <f>INDEX('LA lookup'!H:H,MATCH('Known to services raw data'!B3238,'LA lookup'!G:G,0))</f>
        <v>59899</v>
      </c>
      <c r="K3238" s="31">
        <v>25.8</v>
      </c>
      <c r="L3238" s="31" t="str">
        <f t="shared" si="185"/>
        <v>18.3 per 1000 0-17 yr olds</v>
      </c>
      <c r="M3238" s="31">
        <f t="shared" si="186"/>
        <v>18.314162172991203</v>
      </c>
      <c r="N3238" s="31">
        <f t="shared" si="184"/>
        <v>0</v>
      </c>
    </row>
    <row r="3239" spans="1:14" x14ac:dyDescent="0.45">
      <c r="A3239" s="31" t="str">
        <f t="shared" si="183"/>
        <v>E10000007_Number of children with at least one fixed period exclusion during the year_Number</v>
      </c>
      <c r="B3239" s="31" t="s">
        <v>291</v>
      </c>
      <c r="C3239" s="31" t="s">
        <v>292</v>
      </c>
      <c r="D3239" s="31" t="s">
        <v>1854</v>
      </c>
      <c r="E3239" s="31" t="s">
        <v>2159</v>
      </c>
      <c r="F3239" s="31" t="s">
        <v>86</v>
      </c>
      <c r="G3239" s="26" t="s">
        <v>90</v>
      </c>
      <c r="H3239" s="31" t="s">
        <v>743</v>
      </c>
      <c r="I3239" s="20">
        <v>2309</v>
      </c>
      <c r="J3239" s="31">
        <f>INDEX('LA lookup'!H:H,MATCH('Known to services raw data'!B3239,'LA lookup'!G:G,0))</f>
        <v>153272</v>
      </c>
      <c r="K3239" s="31">
        <v>21.7</v>
      </c>
      <c r="L3239" s="31" t="str">
        <f t="shared" si="185"/>
        <v>15.1 per 1000 0-17 yr olds</v>
      </c>
      <c r="M3239" s="31">
        <f t="shared" si="186"/>
        <v>15.064721540790231</v>
      </c>
      <c r="N3239" s="31">
        <f t="shared" si="184"/>
        <v>0</v>
      </c>
    </row>
    <row r="3240" spans="1:14" x14ac:dyDescent="0.45">
      <c r="A3240" s="31" t="str">
        <f t="shared" si="183"/>
        <v>E06000016_Number of children with at least one fixed period exclusion during the year_Number</v>
      </c>
      <c r="B3240" s="31" t="s">
        <v>341</v>
      </c>
      <c r="C3240" s="31" t="s">
        <v>342</v>
      </c>
      <c r="D3240" s="31" t="s">
        <v>1854</v>
      </c>
      <c r="E3240" s="31" t="s">
        <v>2159</v>
      </c>
      <c r="F3240" s="31" t="s">
        <v>86</v>
      </c>
      <c r="G3240" s="26" t="s">
        <v>90</v>
      </c>
      <c r="H3240" s="31" t="s">
        <v>743</v>
      </c>
      <c r="I3240" s="20">
        <v>1148</v>
      </c>
      <c r="J3240" s="31">
        <f>INDEX('LA lookup'!H:H,MATCH('Known to services raw data'!B3240,'LA lookup'!G:G,0))</f>
        <v>83994</v>
      </c>
      <c r="K3240" s="31">
        <v>20.5</v>
      </c>
      <c r="L3240" s="31" t="str">
        <f t="shared" si="185"/>
        <v>13.7 per 1000 0-17 yr olds</v>
      </c>
      <c r="M3240" s="31">
        <f t="shared" si="186"/>
        <v>13.667642926875729</v>
      </c>
      <c r="N3240" s="31">
        <f t="shared" si="184"/>
        <v>0</v>
      </c>
    </row>
    <row r="3241" spans="1:14" x14ac:dyDescent="0.45">
      <c r="A3241" s="31" t="str">
        <f t="shared" si="183"/>
        <v>E10000018_Number of children with at least one fixed period exclusion during the year_Number</v>
      </c>
      <c r="B3241" s="31" t="s">
        <v>552</v>
      </c>
      <c r="C3241" s="31" t="s">
        <v>553</v>
      </c>
      <c r="D3241" s="31" t="s">
        <v>1854</v>
      </c>
      <c r="E3241" s="31" t="s">
        <v>2159</v>
      </c>
      <c r="F3241" s="31" t="s">
        <v>86</v>
      </c>
      <c r="G3241" s="26" t="s">
        <v>90</v>
      </c>
      <c r="H3241" s="31" t="s">
        <v>743</v>
      </c>
      <c r="I3241" s="20">
        <v>1713</v>
      </c>
      <c r="J3241" s="31">
        <f>INDEX('LA lookup'!H:H,MATCH('Known to services raw data'!B3241,'LA lookup'!G:G,0))</f>
        <v>140307</v>
      </c>
      <c r="K3241" s="31">
        <v>17.600000000000001</v>
      </c>
      <c r="L3241" s="31" t="str">
        <f t="shared" si="185"/>
        <v>12.2 per 1000 0-17 yr olds</v>
      </c>
      <c r="M3241" s="31">
        <f t="shared" si="186"/>
        <v>12.208941820436614</v>
      </c>
      <c r="N3241" s="31">
        <f t="shared" si="184"/>
        <v>0</v>
      </c>
    </row>
    <row r="3242" spans="1:14" x14ac:dyDescent="0.45">
      <c r="A3242" s="31" t="str">
        <f t="shared" si="183"/>
        <v>E10000019_Number of children with at least one fixed period exclusion during the year_Number</v>
      </c>
      <c r="B3242" s="31" t="s">
        <v>345</v>
      </c>
      <c r="C3242" s="31" t="s">
        <v>346</v>
      </c>
      <c r="D3242" s="31" t="s">
        <v>1854</v>
      </c>
      <c r="E3242" s="31" t="s">
        <v>2159</v>
      </c>
      <c r="F3242" s="31" t="s">
        <v>86</v>
      </c>
      <c r="G3242" s="26" t="s">
        <v>90</v>
      </c>
      <c r="H3242" s="31" t="s">
        <v>743</v>
      </c>
      <c r="I3242" s="20">
        <v>2292</v>
      </c>
      <c r="J3242" s="31">
        <f>INDEX('LA lookup'!H:H,MATCH('Known to services raw data'!B3242,'LA lookup'!G:G,0))</f>
        <v>145641</v>
      </c>
      <c r="K3242" s="31">
        <v>21.7</v>
      </c>
      <c r="L3242" s="31" t="str">
        <f t="shared" si="185"/>
        <v>15.7 per 1000 0-17 yr olds</v>
      </c>
      <c r="M3242" s="31">
        <f t="shared" si="186"/>
        <v>15.737326714318083</v>
      </c>
      <c r="N3242" s="31">
        <f t="shared" si="184"/>
        <v>0</v>
      </c>
    </row>
    <row r="3243" spans="1:14" x14ac:dyDescent="0.45">
      <c r="A3243" s="31" t="str">
        <f t="shared" si="183"/>
        <v>E10000021_Number of children with at least one fixed period exclusion during the year_Number</v>
      </c>
      <c r="B3243" s="31" t="s">
        <v>371</v>
      </c>
      <c r="C3243" s="31" t="s">
        <v>372</v>
      </c>
      <c r="D3243" s="31" t="s">
        <v>1854</v>
      </c>
      <c r="E3243" s="31" t="s">
        <v>2159</v>
      </c>
      <c r="F3243" s="31" t="s">
        <v>86</v>
      </c>
      <c r="G3243" s="26" t="s">
        <v>90</v>
      </c>
      <c r="H3243" s="31" t="s">
        <v>743</v>
      </c>
      <c r="I3243" s="20">
        <v>2588</v>
      </c>
      <c r="J3243" s="31">
        <f>INDEX('LA lookup'!H:H,MATCH('Known to services raw data'!B3243,'LA lookup'!G:G,0))</f>
        <v>170235</v>
      </c>
      <c r="K3243" s="31">
        <v>22.3</v>
      </c>
      <c r="L3243" s="31" t="str">
        <f t="shared" si="185"/>
        <v>15.2 per 1000 0-17 yr olds</v>
      </c>
      <c r="M3243" s="31">
        <f t="shared" si="186"/>
        <v>15.202514171586335</v>
      </c>
      <c r="N3243" s="31">
        <f t="shared" si="184"/>
        <v>0</v>
      </c>
    </row>
    <row r="3244" spans="1:14" x14ac:dyDescent="0.45">
      <c r="A3244" s="31" t="str">
        <f t="shared" si="183"/>
        <v>E06000018_Number of children with at least one fixed period exclusion during the year_Number</v>
      </c>
      <c r="B3244" s="31" t="s">
        <v>373</v>
      </c>
      <c r="C3244" s="31" t="s">
        <v>374</v>
      </c>
      <c r="D3244" s="31" t="s">
        <v>1854</v>
      </c>
      <c r="E3244" s="31" t="s">
        <v>2159</v>
      </c>
      <c r="F3244" s="31" t="s">
        <v>86</v>
      </c>
      <c r="G3244" s="26" t="s">
        <v>90</v>
      </c>
      <c r="H3244" s="31" t="s">
        <v>743</v>
      </c>
      <c r="I3244" s="20">
        <v>1331</v>
      </c>
      <c r="J3244" s="31">
        <f>INDEX('LA lookup'!H:H,MATCH('Known to services raw data'!B3244,'LA lookup'!G:G,0))</f>
        <v>68651</v>
      </c>
      <c r="K3244" s="31">
        <v>29.2</v>
      </c>
      <c r="L3244" s="31" t="str">
        <f t="shared" si="185"/>
        <v>19.4 per 1000 0-17 yr olds</v>
      </c>
      <c r="M3244" s="31">
        <f t="shared" si="186"/>
        <v>19.387918602788016</v>
      </c>
      <c r="N3244" s="31">
        <f t="shared" si="184"/>
        <v>0</v>
      </c>
    </row>
    <row r="3245" spans="1:14" x14ac:dyDescent="0.45">
      <c r="A3245" s="31" t="str">
        <f t="shared" si="183"/>
        <v>E10000024_Number of children with at least one fixed period exclusion during the year_Number</v>
      </c>
      <c r="B3245" s="31" t="s">
        <v>572</v>
      </c>
      <c r="C3245" s="31" t="s">
        <v>573</v>
      </c>
      <c r="D3245" s="31" t="s">
        <v>1854</v>
      </c>
      <c r="E3245" s="31" t="s">
        <v>2159</v>
      </c>
      <c r="F3245" s="31" t="s">
        <v>86</v>
      </c>
      <c r="G3245" s="26" t="s">
        <v>90</v>
      </c>
      <c r="H3245" s="31" t="s">
        <v>743</v>
      </c>
      <c r="I3245" s="20">
        <v>2540</v>
      </c>
      <c r="J3245" s="31">
        <f>INDEX('LA lookup'!H:H,MATCH('Known to services raw data'!B3245,'LA lookup'!G:G,0))</f>
        <v>166542</v>
      </c>
      <c r="K3245" s="31">
        <v>21.1</v>
      </c>
      <c r="L3245" s="31" t="str">
        <f t="shared" si="185"/>
        <v>15.3 per 1000 0-17 yr olds</v>
      </c>
      <c r="M3245" s="31">
        <f t="shared" si="186"/>
        <v>15.251408053223813</v>
      </c>
      <c r="N3245" s="31">
        <f t="shared" si="184"/>
        <v>0</v>
      </c>
    </row>
    <row r="3246" spans="1:14" x14ac:dyDescent="0.45">
      <c r="A3246" s="31" t="str">
        <f t="shared" si="183"/>
        <v>E06000017_Number of children with at least one fixed period exclusion during the year_Number</v>
      </c>
      <c r="B3246" s="31" t="s">
        <v>548</v>
      </c>
      <c r="C3246" s="31" t="s">
        <v>728</v>
      </c>
      <c r="D3246" s="31" t="s">
        <v>1854</v>
      </c>
      <c r="E3246" s="31" t="s">
        <v>2159</v>
      </c>
      <c r="F3246" s="31" t="s">
        <v>86</v>
      </c>
      <c r="G3246" s="26" t="s">
        <v>90</v>
      </c>
      <c r="H3246" s="31" t="s">
        <v>743</v>
      </c>
      <c r="I3246" s="31">
        <v>50</v>
      </c>
      <c r="J3246" s="31">
        <f>INDEX('LA lookup'!H:H,MATCH('Known to services raw data'!B3246,'LA lookup'!G:G,0))</f>
        <v>7807</v>
      </c>
      <c r="K3246" s="31">
        <v>8.9</v>
      </c>
      <c r="L3246" s="31" t="str">
        <f t="shared" si="185"/>
        <v>6.4 per 1000 0-17 yr olds</v>
      </c>
      <c r="M3246" s="31">
        <f t="shared" si="186"/>
        <v>6.404508774177021</v>
      </c>
      <c r="N3246" s="31">
        <f t="shared" si="184"/>
        <v>0</v>
      </c>
    </row>
    <row r="3247" spans="1:14" x14ac:dyDescent="0.45">
      <c r="A3247" s="31" t="str">
        <f t="shared" si="183"/>
        <v>E08000025_Number of children with at least one fixed period exclusion during the year_Number</v>
      </c>
      <c r="B3247" s="31" t="s">
        <v>245</v>
      </c>
      <c r="C3247" s="31" t="s">
        <v>246</v>
      </c>
      <c r="D3247" s="31" t="s">
        <v>1854</v>
      </c>
      <c r="E3247" s="31" t="s">
        <v>2159</v>
      </c>
      <c r="F3247" s="31" t="s">
        <v>86</v>
      </c>
      <c r="G3247" s="26" t="s">
        <v>90</v>
      </c>
      <c r="H3247" s="31" t="s">
        <v>743</v>
      </c>
      <c r="I3247" s="20">
        <v>5069</v>
      </c>
      <c r="J3247" s="31">
        <f>INDEX('LA lookup'!H:H,MATCH('Known to services raw data'!B3247,'LA lookup'!G:G,0))</f>
        <v>288388</v>
      </c>
      <c r="K3247" s="31">
        <v>25.4</v>
      </c>
      <c r="L3247" s="31" t="str">
        <f t="shared" si="185"/>
        <v>17.6 per 1000 0-17 yr olds</v>
      </c>
      <c r="M3247" s="31">
        <f t="shared" si="186"/>
        <v>17.577014300178924</v>
      </c>
      <c r="N3247" s="31">
        <f t="shared" si="184"/>
        <v>0</v>
      </c>
    </row>
    <row r="3248" spans="1:14" x14ac:dyDescent="0.45">
      <c r="A3248" s="31" t="str">
        <f t="shared" si="183"/>
        <v>E08000026_Number of children with at least one fixed period exclusion during the year_Number</v>
      </c>
      <c r="B3248" s="31" t="s">
        <v>283</v>
      </c>
      <c r="C3248" s="31" t="s">
        <v>284</v>
      </c>
      <c r="D3248" s="31" t="s">
        <v>1854</v>
      </c>
      <c r="E3248" s="31" t="s">
        <v>2159</v>
      </c>
      <c r="F3248" s="31" t="s">
        <v>86</v>
      </c>
      <c r="G3248" s="26" t="s">
        <v>90</v>
      </c>
      <c r="H3248" s="31" t="s">
        <v>743</v>
      </c>
      <c r="I3248" s="20">
        <v>1527</v>
      </c>
      <c r="J3248" s="31">
        <f>INDEX('LA lookup'!H:H,MATCH('Known to services raw data'!B3248,'LA lookup'!G:G,0))</f>
        <v>78994</v>
      </c>
      <c r="K3248" s="31">
        <v>27.4</v>
      </c>
      <c r="L3248" s="31" t="str">
        <f t="shared" si="185"/>
        <v>19.3 per 1000 0-17 yr olds</v>
      </c>
      <c r="M3248" s="31">
        <f t="shared" si="186"/>
        <v>19.330582069524269</v>
      </c>
      <c r="N3248" s="31">
        <f t="shared" si="184"/>
        <v>0</v>
      </c>
    </row>
    <row r="3249" spans="1:14" x14ac:dyDescent="0.45">
      <c r="A3249" s="31" t="str">
        <f t="shared" si="183"/>
        <v>E08000027_Number of children with at least one fixed period exclusion during the year_Number</v>
      </c>
      <c r="B3249" s="31" t="s">
        <v>297</v>
      </c>
      <c r="C3249" s="31" t="s">
        <v>298</v>
      </c>
      <c r="D3249" s="31" t="s">
        <v>1854</v>
      </c>
      <c r="E3249" s="31" t="s">
        <v>2159</v>
      </c>
      <c r="F3249" s="31" t="s">
        <v>86</v>
      </c>
      <c r="G3249" s="26" t="s">
        <v>90</v>
      </c>
      <c r="H3249" s="31" t="s">
        <v>743</v>
      </c>
      <c r="I3249" s="20">
        <v>1242</v>
      </c>
      <c r="J3249" s="31">
        <f>INDEX('LA lookup'!H:H,MATCH('Known to services raw data'!B3249,'LA lookup'!G:G,0))</f>
        <v>69265</v>
      </c>
      <c r="K3249" s="31">
        <v>26.2</v>
      </c>
      <c r="L3249" s="31" t="str">
        <f t="shared" si="185"/>
        <v>17.9 per 1000 0-17 yr olds</v>
      </c>
      <c r="M3249" s="31">
        <f t="shared" si="186"/>
        <v>17.931134050386195</v>
      </c>
      <c r="N3249" s="31">
        <f t="shared" si="184"/>
        <v>0</v>
      </c>
    </row>
    <row r="3250" spans="1:14" x14ac:dyDescent="0.45">
      <c r="A3250" s="31" t="str">
        <f t="shared" si="183"/>
        <v>E06000019_Number of children with at least one fixed period exclusion during the year_Number</v>
      </c>
      <c r="B3250" s="31" t="s">
        <v>317</v>
      </c>
      <c r="C3250" s="31" t="s">
        <v>318</v>
      </c>
      <c r="D3250" s="31" t="s">
        <v>1854</v>
      </c>
      <c r="E3250" s="31" t="s">
        <v>2159</v>
      </c>
      <c r="F3250" s="31" t="s">
        <v>86</v>
      </c>
      <c r="G3250" s="26" t="s">
        <v>90</v>
      </c>
      <c r="H3250" s="31" t="s">
        <v>743</v>
      </c>
      <c r="I3250" s="31">
        <v>483</v>
      </c>
      <c r="J3250" s="31">
        <f>INDEX('LA lookup'!H:H,MATCH('Known to services raw data'!B3250,'LA lookup'!G:G,0))</f>
        <v>36103</v>
      </c>
      <c r="K3250" s="31">
        <v>20.6</v>
      </c>
      <c r="L3250" s="31" t="str">
        <f t="shared" si="185"/>
        <v>13.4 per 1000 0-17 yr olds</v>
      </c>
      <c r="M3250" s="31">
        <f t="shared" si="186"/>
        <v>13.37838960751184</v>
      </c>
      <c r="N3250" s="31">
        <f t="shared" si="184"/>
        <v>0</v>
      </c>
    </row>
    <row r="3251" spans="1:14" x14ac:dyDescent="0.45">
      <c r="A3251" s="31" t="str">
        <f t="shared" si="183"/>
        <v>E08000028_Number of children with at least one fixed period exclusion during the year_Number</v>
      </c>
      <c r="B3251" s="31" t="s">
        <v>397</v>
      </c>
      <c r="C3251" s="31" t="s">
        <v>398</v>
      </c>
      <c r="D3251" s="31" t="s">
        <v>1854</v>
      </c>
      <c r="E3251" s="31" t="s">
        <v>2159</v>
      </c>
      <c r="F3251" s="31" t="s">
        <v>86</v>
      </c>
      <c r="G3251" s="26" t="s">
        <v>90</v>
      </c>
      <c r="H3251" s="31" t="s">
        <v>743</v>
      </c>
      <c r="I3251" s="20">
        <v>1308</v>
      </c>
      <c r="J3251" s="31">
        <f>INDEX('LA lookup'!H:H,MATCH('Known to services raw data'!B3251,'LA lookup'!G:G,0))</f>
        <v>81920</v>
      </c>
      <c r="K3251" s="31">
        <v>22</v>
      </c>
      <c r="L3251" s="31" t="str">
        <f t="shared" si="185"/>
        <v>16 per 1000 0-17 yr olds</v>
      </c>
      <c r="M3251" s="31">
        <f t="shared" si="186"/>
        <v>15.966796875000002</v>
      </c>
      <c r="N3251" s="31">
        <f t="shared" si="184"/>
        <v>0</v>
      </c>
    </row>
    <row r="3252" spans="1:14" x14ac:dyDescent="0.45">
      <c r="A3252" s="31" t="str">
        <f t="shared" si="183"/>
        <v>E06000051_Number of children with at least one fixed period exclusion during the year_Number</v>
      </c>
      <c r="B3252" s="31" t="s">
        <v>403</v>
      </c>
      <c r="C3252" s="31" t="s">
        <v>166</v>
      </c>
      <c r="D3252" s="31" t="s">
        <v>1854</v>
      </c>
      <c r="E3252" s="31" t="s">
        <v>2159</v>
      </c>
      <c r="F3252" s="31" t="s">
        <v>86</v>
      </c>
      <c r="G3252" s="26" t="s">
        <v>90</v>
      </c>
      <c r="H3252" s="31" t="s">
        <v>743</v>
      </c>
      <c r="I3252" s="31">
        <v>862</v>
      </c>
      <c r="J3252" s="31">
        <f>INDEX('LA lookup'!H:H,MATCH('Known to services raw data'!B3252,'LA lookup'!G:G,0))</f>
        <v>59839</v>
      </c>
      <c r="K3252" s="31">
        <v>22.1</v>
      </c>
      <c r="L3252" s="31" t="str">
        <f t="shared" si="185"/>
        <v>14.4 per 1000 0-17 yr olds</v>
      </c>
      <c r="M3252" s="31">
        <f t="shared" si="186"/>
        <v>14.4053209445345</v>
      </c>
      <c r="N3252" s="31">
        <f t="shared" si="184"/>
        <v>0</v>
      </c>
    </row>
    <row r="3253" spans="1:14" x14ac:dyDescent="0.45">
      <c r="A3253" s="31" t="str">
        <f t="shared" si="183"/>
        <v>E08000029_Number of children with at least one fixed period exclusion during the year_Number</v>
      </c>
      <c r="B3253" s="31" t="s">
        <v>516</v>
      </c>
      <c r="C3253" s="31" t="s">
        <v>517</v>
      </c>
      <c r="D3253" s="31" t="s">
        <v>1854</v>
      </c>
      <c r="E3253" s="31" t="s">
        <v>2159</v>
      </c>
      <c r="F3253" s="31" t="s">
        <v>86</v>
      </c>
      <c r="G3253" s="26" t="s">
        <v>90</v>
      </c>
      <c r="H3253" s="31" t="s">
        <v>743</v>
      </c>
      <c r="I3253" s="31">
        <v>919</v>
      </c>
      <c r="J3253" s="31">
        <f>INDEX('LA lookup'!H:H,MATCH('Known to services raw data'!B3253,'LA lookup'!G:G,0))</f>
        <v>46946</v>
      </c>
      <c r="K3253" s="31">
        <v>23.4</v>
      </c>
      <c r="L3253" s="31" t="str">
        <f t="shared" si="185"/>
        <v>19.6 per 1000 0-17 yr olds</v>
      </c>
      <c r="M3253" s="31">
        <f t="shared" si="186"/>
        <v>19.575682699271503</v>
      </c>
      <c r="N3253" s="31">
        <f t="shared" si="184"/>
        <v>0</v>
      </c>
    </row>
    <row r="3254" spans="1:14" x14ac:dyDescent="0.45">
      <c r="A3254" s="31" t="str">
        <f t="shared" si="183"/>
        <v>E10000028_Number of children with at least one fixed period exclusion during the year_Number</v>
      </c>
      <c r="B3254" s="31" t="s">
        <v>418</v>
      </c>
      <c r="C3254" s="31" t="s">
        <v>419</v>
      </c>
      <c r="D3254" s="31" t="s">
        <v>1854</v>
      </c>
      <c r="E3254" s="31" t="s">
        <v>2159</v>
      </c>
      <c r="F3254" s="31" t="s">
        <v>86</v>
      </c>
      <c r="G3254" s="26" t="s">
        <v>90</v>
      </c>
      <c r="H3254" s="31" t="s">
        <v>743</v>
      </c>
      <c r="I3254" s="20">
        <v>2832</v>
      </c>
      <c r="J3254" s="31">
        <f>INDEX('LA lookup'!H:H,MATCH('Known to services raw data'!B3254,'LA lookup'!G:G,0))</f>
        <v>169603</v>
      </c>
      <c r="K3254" s="31">
        <v>24</v>
      </c>
      <c r="L3254" s="31" t="str">
        <f t="shared" si="185"/>
        <v>16.7 per 1000 0-17 yr olds</v>
      </c>
      <c r="M3254" s="31">
        <f t="shared" si="186"/>
        <v>16.697817845203211</v>
      </c>
      <c r="N3254" s="31">
        <f t="shared" si="184"/>
        <v>0</v>
      </c>
    </row>
    <row r="3255" spans="1:14" x14ac:dyDescent="0.45">
      <c r="A3255" s="31" t="str">
        <f t="shared" si="183"/>
        <v>E06000021_Number of children with at least one fixed period exclusion during the year_Number</v>
      </c>
      <c r="B3255" s="31" t="s">
        <v>424</v>
      </c>
      <c r="C3255" s="31" t="s">
        <v>425</v>
      </c>
      <c r="D3255" s="31" t="s">
        <v>1854</v>
      </c>
      <c r="E3255" s="31" t="s">
        <v>2159</v>
      </c>
      <c r="F3255" s="31" t="s">
        <v>86</v>
      </c>
      <c r="G3255" s="26" t="s">
        <v>90</v>
      </c>
      <c r="H3255" s="31" t="s">
        <v>743</v>
      </c>
      <c r="I3255" s="20">
        <v>1418</v>
      </c>
      <c r="J3255" s="31">
        <f>INDEX('LA lookup'!H:H,MATCH('Known to services raw data'!B3255,'LA lookup'!G:G,0))</f>
        <v>57549</v>
      </c>
      <c r="K3255" s="31">
        <v>36.1</v>
      </c>
      <c r="L3255" s="31" t="str">
        <f t="shared" si="185"/>
        <v>24.6 per 1000 0-17 yr olds</v>
      </c>
      <c r="M3255" s="31">
        <f t="shared" si="186"/>
        <v>24.639872108985386</v>
      </c>
      <c r="N3255" s="31">
        <f t="shared" si="184"/>
        <v>0</v>
      </c>
    </row>
    <row r="3256" spans="1:14" x14ac:dyDescent="0.45">
      <c r="A3256" s="31" t="str">
        <f t="shared" si="183"/>
        <v>E06000020_Number of children with at least one fixed period exclusion during the year_Number</v>
      </c>
      <c r="B3256" s="31" t="s">
        <v>570</v>
      </c>
      <c r="C3256" s="31" t="s">
        <v>730</v>
      </c>
      <c r="D3256" s="31" t="s">
        <v>1854</v>
      </c>
      <c r="E3256" s="31" t="s">
        <v>2159</v>
      </c>
      <c r="F3256" s="31" t="s">
        <v>86</v>
      </c>
      <c r="G3256" s="26" t="s">
        <v>90</v>
      </c>
      <c r="H3256" s="31" t="s">
        <v>743</v>
      </c>
      <c r="I3256" s="31">
        <v>840</v>
      </c>
      <c r="J3256" s="31">
        <f>INDEX('LA lookup'!H:H,MATCH('Known to services raw data'!B3256,'LA lookup'!G:G,0))</f>
        <v>40620</v>
      </c>
      <c r="K3256" s="31">
        <v>28.8</v>
      </c>
      <c r="L3256" s="31" t="str">
        <f t="shared" si="185"/>
        <v>20.7 per 1000 0-17 yr olds</v>
      </c>
      <c r="M3256" s="31">
        <f t="shared" si="186"/>
        <v>20.6794682422452</v>
      </c>
      <c r="N3256" s="31">
        <f t="shared" si="184"/>
        <v>0</v>
      </c>
    </row>
    <row r="3257" spans="1:14" x14ac:dyDescent="0.45">
      <c r="A3257" s="31" t="str">
        <f t="shared" si="183"/>
        <v>E08000030_Number of children with at least one fixed period exclusion during the year_Number</v>
      </c>
      <c r="B3257" s="31" t="s">
        <v>446</v>
      </c>
      <c r="C3257" s="31" t="s">
        <v>447</v>
      </c>
      <c r="D3257" s="31" t="s">
        <v>1854</v>
      </c>
      <c r="E3257" s="31" t="s">
        <v>2159</v>
      </c>
      <c r="F3257" s="31" t="s">
        <v>86</v>
      </c>
      <c r="G3257" s="26" t="s">
        <v>90</v>
      </c>
      <c r="H3257" s="31" t="s">
        <v>743</v>
      </c>
      <c r="I3257" s="20">
        <v>1075</v>
      </c>
      <c r="J3257" s="31">
        <f>INDEX('LA lookup'!H:H,MATCH('Known to services raw data'!B3257,'LA lookup'!G:G,0))</f>
        <v>68157</v>
      </c>
      <c r="K3257" s="31">
        <v>21.4</v>
      </c>
      <c r="L3257" s="31" t="str">
        <f t="shared" si="185"/>
        <v>15.8 per 1000 0-17 yr olds</v>
      </c>
      <c r="M3257" s="31">
        <f t="shared" si="186"/>
        <v>15.77240782311428</v>
      </c>
      <c r="N3257" s="31">
        <f t="shared" si="184"/>
        <v>0</v>
      </c>
    </row>
    <row r="3258" spans="1:14" x14ac:dyDescent="0.45">
      <c r="A3258" s="31" t="str">
        <f t="shared" si="183"/>
        <v>E10000031_Number of children with at least one fixed period exclusion during the year_Number</v>
      </c>
      <c r="B3258" s="31" t="s">
        <v>454</v>
      </c>
      <c r="C3258" s="31" t="s">
        <v>455</v>
      </c>
      <c r="D3258" s="31" t="s">
        <v>1854</v>
      </c>
      <c r="E3258" s="31" t="s">
        <v>2159</v>
      </c>
      <c r="F3258" s="31" t="s">
        <v>86</v>
      </c>
      <c r="G3258" s="26" t="s">
        <v>90</v>
      </c>
      <c r="H3258" s="31" t="s">
        <v>743</v>
      </c>
      <c r="I3258" s="20">
        <v>1521</v>
      </c>
      <c r="J3258" s="31">
        <f>INDEX('LA lookup'!H:H,MATCH('Known to services raw data'!B3258,'LA lookup'!G:G,0))</f>
        <v>115928</v>
      </c>
      <c r="K3258" s="31">
        <v>18.600000000000001</v>
      </c>
      <c r="L3258" s="31" t="str">
        <f t="shared" si="185"/>
        <v>13.1 per 1000 0-17 yr olds</v>
      </c>
      <c r="M3258" s="31">
        <f t="shared" si="186"/>
        <v>13.120212545718033</v>
      </c>
      <c r="N3258" s="31">
        <f t="shared" si="184"/>
        <v>0</v>
      </c>
    </row>
    <row r="3259" spans="1:14" x14ac:dyDescent="0.45">
      <c r="A3259" s="31" t="str">
        <f t="shared" si="183"/>
        <v>E08000031_Number of children with at least one fixed period exclusion during the year_Number</v>
      </c>
      <c r="B3259" s="31" t="s">
        <v>468</v>
      </c>
      <c r="C3259" s="31" t="s">
        <v>469</v>
      </c>
      <c r="D3259" s="31" t="s">
        <v>1854</v>
      </c>
      <c r="E3259" s="31" t="s">
        <v>2159</v>
      </c>
      <c r="F3259" s="31" t="s">
        <v>86</v>
      </c>
      <c r="G3259" s="26" t="s">
        <v>90</v>
      </c>
      <c r="H3259" s="31" t="s">
        <v>743</v>
      </c>
      <c r="I3259" s="20">
        <v>1139</v>
      </c>
      <c r="J3259" s="31">
        <f>INDEX('LA lookup'!H:H,MATCH('Known to services raw data'!B3259,'LA lookup'!G:G,0))</f>
        <v>61244</v>
      </c>
      <c r="K3259" s="31">
        <v>25.8</v>
      </c>
      <c r="L3259" s="31" t="str">
        <f t="shared" si="185"/>
        <v>18.6 per 1000 0-17 yr olds</v>
      </c>
      <c r="M3259" s="31">
        <f t="shared" si="186"/>
        <v>18.597740186793807</v>
      </c>
      <c r="N3259" s="31">
        <f t="shared" si="184"/>
        <v>0</v>
      </c>
    </row>
    <row r="3260" spans="1:14" x14ac:dyDescent="0.45">
      <c r="A3260" s="31" t="str">
        <f t="shared" si="183"/>
        <v>E10000034_Number of children with at least one fixed period exclusion during the year_Number</v>
      </c>
      <c r="B3260" s="31" t="s">
        <v>470</v>
      </c>
      <c r="C3260" s="31" t="s">
        <v>471</v>
      </c>
      <c r="D3260" s="31" t="s">
        <v>1854</v>
      </c>
      <c r="E3260" s="31" t="s">
        <v>2159</v>
      </c>
      <c r="F3260" s="31" t="s">
        <v>86</v>
      </c>
      <c r="G3260" s="26" t="s">
        <v>90</v>
      </c>
      <c r="H3260" s="31" t="s">
        <v>743</v>
      </c>
      <c r="I3260" s="20">
        <v>1600</v>
      </c>
      <c r="J3260" s="31">
        <f>INDEX('LA lookup'!H:H,MATCH('Known to services raw data'!B3260,'LA lookup'!G:G,0))</f>
        <v>117783</v>
      </c>
      <c r="K3260" s="31">
        <v>20.2</v>
      </c>
      <c r="L3260" s="31" t="str">
        <f t="shared" si="185"/>
        <v>13.6 per 1000 0-17 yr olds</v>
      </c>
      <c r="M3260" s="31">
        <f t="shared" si="186"/>
        <v>13.584303337493527</v>
      </c>
      <c r="N3260" s="31">
        <f t="shared" si="184"/>
        <v>0</v>
      </c>
    </row>
    <row r="3261" spans="1:14" x14ac:dyDescent="0.45">
      <c r="A3261" s="31" t="str">
        <f t="shared" si="183"/>
        <v>E06000055_Number of children with at least one fixed period exclusion during the year_Number</v>
      </c>
      <c r="B3261" s="31" t="s">
        <v>240</v>
      </c>
      <c r="C3261" s="31" t="s">
        <v>1853</v>
      </c>
      <c r="D3261" s="31" t="s">
        <v>1854</v>
      </c>
      <c r="E3261" s="31" t="s">
        <v>2159</v>
      </c>
      <c r="F3261" s="31" t="s">
        <v>86</v>
      </c>
      <c r="G3261" s="26" t="s">
        <v>90</v>
      </c>
      <c r="H3261" s="31" t="s">
        <v>743</v>
      </c>
      <c r="I3261" s="31">
        <v>594</v>
      </c>
      <c r="J3261" s="31">
        <f>INDEX('LA lookup'!H:H,MATCH('Known to services raw data'!B3261,'LA lookup'!G:G,0))</f>
        <v>40088</v>
      </c>
      <c r="K3261" s="31">
        <v>21</v>
      </c>
      <c r="L3261" s="31" t="str">
        <f t="shared" si="185"/>
        <v>14.8 per 1000 0-17 yr olds</v>
      </c>
      <c r="M3261" s="31">
        <f t="shared" si="186"/>
        <v>14.817401716224307</v>
      </c>
      <c r="N3261" s="31">
        <f t="shared" si="184"/>
        <v>0</v>
      </c>
    </row>
    <row r="3262" spans="1:14" x14ac:dyDescent="0.45">
      <c r="A3262" s="31" t="str">
        <f t="shared" si="183"/>
        <v>E10000003_Number of children with at least one fixed period exclusion during the year_Number</v>
      </c>
      <c r="B3262" s="31" t="s">
        <v>275</v>
      </c>
      <c r="C3262" s="31" t="s">
        <v>276</v>
      </c>
      <c r="D3262" s="31" t="s">
        <v>1854</v>
      </c>
      <c r="E3262" s="31" t="s">
        <v>2159</v>
      </c>
      <c r="F3262" s="31" t="s">
        <v>86</v>
      </c>
      <c r="G3262" s="26" t="s">
        <v>90</v>
      </c>
      <c r="H3262" s="31" t="s">
        <v>743</v>
      </c>
      <c r="I3262" s="20">
        <v>1574</v>
      </c>
      <c r="J3262" s="31">
        <f>INDEX('LA lookup'!H:H,MATCH('Known to services raw data'!B3262,'LA lookup'!G:G,0))</f>
        <v>135719</v>
      </c>
      <c r="K3262" s="31">
        <v>18.5</v>
      </c>
      <c r="L3262" s="31" t="str">
        <f t="shared" si="185"/>
        <v>11.6 per 1000 0-17 yr olds</v>
      </c>
      <c r="M3262" s="31">
        <f t="shared" si="186"/>
        <v>11.597491876597971</v>
      </c>
      <c r="N3262" s="31">
        <f t="shared" si="184"/>
        <v>0</v>
      </c>
    </row>
    <row r="3263" spans="1:14" x14ac:dyDescent="0.45">
      <c r="A3263" s="31" t="str">
        <f t="shared" si="183"/>
        <v>E06000056_Number of children with at least one fixed period exclusion during the year_Number</v>
      </c>
      <c r="B3263" s="31" t="s">
        <v>279</v>
      </c>
      <c r="C3263" s="31" t="s">
        <v>280</v>
      </c>
      <c r="D3263" s="31" t="s">
        <v>1854</v>
      </c>
      <c r="E3263" s="31" t="s">
        <v>2159</v>
      </c>
      <c r="F3263" s="31" t="s">
        <v>86</v>
      </c>
      <c r="G3263" s="26" t="s">
        <v>90</v>
      </c>
      <c r="H3263" s="31" t="s">
        <v>743</v>
      </c>
      <c r="I3263" s="31">
        <v>952</v>
      </c>
      <c r="J3263" s="31">
        <f>INDEX('LA lookup'!H:H,MATCH('Known to services raw data'!B3263,'LA lookup'!G:G,0))</f>
        <v>62515</v>
      </c>
      <c r="K3263" s="31">
        <v>21.5</v>
      </c>
      <c r="L3263" s="31" t="str">
        <f t="shared" si="185"/>
        <v>15.2 per 1000 0-17 yr olds</v>
      </c>
      <c r="M3263" s="31">
        <f t="shared" si="186"/>
        <v>15.228345197152684</v>
      </c>
      <c r="N3263" s="31">
        <f t="shared" si="184"/>
        <v>0</v>
      </c>
    </row>
    <row r="3264" spans="1:14" x14ac:dyDescent="0.45">
      <c r="A3264" s="31" t="str">
        <f t="shared" si="183"/>
        <v>E10000012_Number of children with at least one fixed period exclusion during the year_Number</v>
      </c>
      <c r="B3264" s="31" t="s">
        <v>303</v>
      </c>
      <c r="C3264" s="31" t="s">
        <v>304</v>
      </c>
      <c r="D3264" s="31" t="s">
        <v>1854</v>
      </c>
      <c r="E3264" s="31" t="s">
        <v>2159</v>
      </c>
      <c r="F3264" s="31" t="s">
        <v>86</v>
      </c>
      <c r="G3264" s="26" t="s">
        <v>90</v>
      </c>
      <c r="H3264" s="31" t="s">
        <v>743</v>
      </c>
      <c r="I3264" s="20">
        <v>4417</v>
      </c>
      <c r="J3264" s="31">
        <f>INDEX('LA lookup'!H:H,MATCH('Known to services raw data'!B3264,'LA lookup'!G:G,0))</f>
        <v>311172</v>
      </c>
      <c r="K3264" s="31">
        <v>21.2</v>
      </c>
      <c r="L3264" s="31" t="str">
        <f t="shared" si="185"/>
        <v>14.2 per 1000 0-17 yr olds</v>
      </c>
      <c r="M3264" s="31">
        <f t="shared" si="186"/>
        <v>14.194721890144358</v>
      </c>
      <c r="N3264" s="31">
        <f t="shared" si="184"/>
        <v>0</v>
      </c>
    </row>
    <row r="3265" spans="1:14" x14ac:dyDescent="0.45">
      <c r="A3265" s="31" t="str">
        <f t="shared" si="183"/>
        <v>E10000015_Number of children with at least one fixed period exclusion during the year_Number</v>
      </c>
      <c r="B3265" s="31" t="s">
        <v>319</v>
      </c>
      <c r="C3265" s="31" t="s">
        <v>320</v>
      </c>
      <c r="D3265" s="31" t="s">
        <v>1854</v>
      </c>
      <c r="E3265" s="31" t="s">
        <v>2159</v>
      </c>
      <c r="F3265" s="31" t="s">
        <v>86</v>
      </c>
      <c r="G3265" s="26" t="s">
        <v>90</v>
      </c>
      <c r="H3265" s="31" t="s">
        <v>743</v>
      </c>
      <c r="I3265" s="20">
        <v>4017</v>
      </c>
      <c r="J3265" s="31">
        <f>INDEX('LA lookup'!H:H,MATCH('Known to services raw data'!B3265,'LA lookup'!G:G,0))</f>
        <v>271005</v>
      </c>
      <c r="K3265" s="31">
        <v>20.9</v>
      </c>
      <c r="L3265" s="31" t="str">
        <f t="shared" si="185"/>
        <v>14.8 per 1000 0-17 yr olds</v>
      </c>
      <c r="M3265" s="31">
        <f t="shared" si="186"/>
        <v>14.822604748989871</v>
      </c>
      <c r="N3265" s="31">
        <f t="shared" si="184"/>
        <v>0</v>
      </c>
    </row>
    <row r="3266" spans="1:14" x14ac:dyDescent="0.45">
      <c r="A3266" s="31" t="str">
        <f t="shared" si="183"/>
        <v>E06000032_Number of children with at least one fixed period exclusion during the year_Number</v>
      </c>
      <c r="B3266" s="31" t="s">
        <v>564</v>
      </c>
      <c r="C3266" s="31" t="s">
        <v>724</v>
      </c>
      <c r="D3266" s="31" t="s">
        <v>1854</v>
      </c>
      <c r="E3266" s="31" t="s">
        <v>2159</v>
      </c>
      <c r="F3266" s="31" t="s">
        <v>86</v>
      </c>
      <c r="G3266" s="26" t="s">
        <v>90</v>
      </c>
      <c r="H3266" s="31" t="s">
        <v>743</v>
      </c>
      <c r="I3266" s="20">
        <v>1104</v>
      </c>
      <c r="J3266" s="31">
        <f>INDEX('LA lookup'!H:H,MATCH('Known to services raw data'!B3266,'LA lookup'!G:G,0))</f>
        <v>57375</v>
      </c>
      <c r="K3266" s="31">
        <v>29.2</v>
      </c>
      <c r="L3266" s="31" t="str">
        <f t="shared" si="185"/>
        <v>19.2 per 1000 0-17 yr olds</v>
      </c>
      <c r="M3266" s="31">
        <f t="shared" si="186"/>
        <v>19.241830065359476</v>
      </c>
      <c r="N3266" s="31">
        <f t="shared" si="184"/>
        <v>0</v>
      </c>
    </row>
    <row r="3267" spans="1:14" x14ac:dyDescent="0.45">
      <c r="A3267" s="31" t="str">
        <f t="shared" si="183"/>
        <v>E10000020_Number of children with at least one fixed period exclusion during the year_Number</v>
      </c>
      <c r="B3267" s="31" t="s">
        <v>361</v>
      </c>
      <c r="C3267" s="31" t="s">
        <v>362</v>
      </c>
      <c r="D3267" s="31" t="s">
        <v>1854</v>
      </c>
      <c r="E3267" s="31" t="s">
        <v>2159</v>
      </c>
      <c r="F3267" s="31" t="s">
        <v>86</v>
      </c>
      <c r="G3267" s="26" t="s">
        <v>90</v>
      </c>
      <c r="H3267" s="31" t="s">
        <v>743</v>
      </c>
      <c r="I3267" s="20">
        <v>2817</v>
      </c>
      <c r="J3267" s="31">
        <f>INDEX('LA lookup'!H:H,MATCH('Known to services raw data'!B3267,'LA lookup'!G:G,0))</f>
        <v>170810</v>
      </c>
      <c r="K3267" s="31">
        <v>24.8</v>
      </c>
      <c r="L3267" s="31" t="str">
        <f t="shared" si="185"/>
        <v>16.5 per 1000 0-17 yr olds</v>
      </c>
      <c r="M3267" s="31">
        <f t="shared" si="186"/>
        <v>16.492008664598092</v>
      </c>
      <c r="N3267" s="31">
        <f t="shared" si="184"/>
        <v>0</v>
      </c>
    </row>
    <row r="3268" spans="1:14" x14ac:dyDescent="0.45">
      <c r="A3268" s="31" t="str">
        <f t="shared" si="183"/>
        <v>E06000031_Number of children with at least one fixed period exclusion during the year_Number</v>
      </c>
      <c r="B3268" s="31" t="s">
        <v>379</v>
      </c>
      <c r="C3268" s="31" t="s">
        <v>380</v>
      </c>
      <c r="D3268" s="31" t="s">
        <v>1854</v>
      </c>
      <c r="E3268" s="31" t="s">
        <v>2159</v>
      </c>
      <c r="F3268" s="31" t="s">
        <v>86</v>
      </c>
      <c r="G3268" s="26" t="s">
        <v>90</v>
      </c>
      <c r="H3268" s="31" t="s">
        <v>743</v>
      </c>
      <c r="I3268" s="31">
        <v>987</v>
      </c>
      <c r="J3268" s="31">
        <f>INDEX('LA lookup'!H:H,MATCH('Known to services raw data'!B3268,'LA lookup'!G:G,0))</f>
        <v>51137</v>
      </c>
      <c r="K3268" s="31">
        <v>26.8</v>
      </c>
      <c r="L3268" s="31" t="str">
        <f t="shared" si="185"/>
        <v>19.3 per 1000 0-17 yr olds</v>
      </c>
      <c r="M3268" s="31">
        <f t="shared" si="186"/>
        <v>19.301093141952013</v>
      </c>
      <c r="N3268" s="31">
        <f t="shared" si="184"/>
        <v>0</v>
      </c>
    </row>
    <row r="3269" spans="1:14" x14ac:dyDescent="0.45">
      <c r="A3269" s="31" t="str">
        <f t="shared" si="183"/>
        <v>E06000033_Number of children with at least one fixed period exclusion during the year_Number</v>
      </c>
      <c r="B3269" s="31" t="s">
        <v>412</v>
      </c>
      <c r="C3269" s="31" t="s">
        <v>413</v>
      </c>
      <c r="D3269" s="31" t="s">
        <v>1854</v>
      </c>
      <c r="E3269" s="31" t="s">
        <v>2159</v>
      </c>
      <c r="F3269" s="31" t="s">
        <v>86</v>
      </c>
      <c r="G3269" s="26" t="s">
        <v>90</v>
      </c>
      <c r="H3269" s="31" t="s">
        <v>743</v>
      </c>
      <c r="I3269" s="31">
        <v>591</v>
      </c>
      <c r="J3269" s="31">
        <f>INDEX('LA lookup'!H:H,MATCH('Known to services raw data'!B3269,'LA lookup'!G:G,0))</f>
        <v>39540</v>
      </c>
      <c r="K3269" s="31">
        <v>20.100000000000001</v>
      </c>
      <c r="L3269" s="31" t="str">
        <f t="shared" si="185"/>
        <v>14.9 per 1000 0-17 yr olds</v>
      </c>
      <c r="M3269" s="31">
        <f t="shared" si="186"/>
        <v>14.946889226100152</v>
      </c>
      <c r="N3269" s="31">
        <f t="shared" si="184"/>
        <v>0</v>
      </c>
    </row>
    <row r="3270" spans="1:14" x14ac:dyDescent="0.45">
      <c r="A3270" s="31" t="str">
        <f t="shared" si="183"/>
        <v>E10000029_Number of children with at least one fixed period exclusion during the year_Number</v>
      </c>
      <c r="B3270" s="31" t="s">
        <v>426</v>
      </c>
      <c r="C3270" s="31" t="s">
        <v>427</v>
      </c>
      <c r="D3270" s="31" t="s">
        <v>1854</v>
      </c>
      <c r="E3270" s="31" t="s">
        <v>2159</v>
      </c>
      <c r="F3270" s="31" t="s">
        <v>86</v>
      </c>
      <c r="G3270" s="26" t="s">
        <v>90</v>
      </c>
      <c r="H3270" s="31" t="s">
        <v>743</v>
      </c>
      <c r="I3270" s="20">
        <v>2339</v>
      </c>
      <c r="J3270" s="31">
        <f>INDEX('LA lookup'!H:H,MATCH('Known to services raw data'!B3270,'LA lookup'!G:G,0))</f>
        <v>152752</v>
      </c>
      <c r="K3270" s="31">
        <v>23</v>
      </c>
      <c r="L3270" s="31" t="str">
        <f t="shared" si="185"/>
        <v>15.3 per 1000 0-17 yr olds</v>
      </c>
      <c r="M3270" s="31">
        <f t="shared" si="186"/>
        <v>15.312401801613072</v>
      </c>
      <c r="N3270" s="31">
        <f t="shared" si="184"/>
        <v>0</v>
      </c>
    </row>
    <row r="3271" spans="1:14" x14ac:dyDescent="0.45">
      <c r="A3271" s="31" t="str">
        <f t="shared" ref="A3271:A3334" si="187">CONCATENATE(B3271,"_",G3271,"_",H3271)</f>
        <v>E06000034_Number of children with at least one fixed period exclusion during the year_Number</v>
      </c>
      <c r="B3271" s="31" t="s">
        <v>493</v>
      </c>
      <c r="C3271" s="31" t="s">
        <v>731</v>
      </c>
      <c r="D3271" s="31" t="s">
        <v>1854</v>
      </c>
      <c r="E3271" s="31" t="s">
        <v>2159</v>
      </c>
      <c r="F3271" s="31" t="s">
        <v>86</v>
      </c>
      <c r="G3271" s="26" t="s">
        <v>90</v>
      </c>
      <c r="H3271" s="31" t="s">
        <v>743</v>
      </c>
      <c r="I3271" s="31">
        <v>323</v>
      </c>
      <c r="J3271" s="31">
        <f>INDEX('LA lookup'!H:H,MATCH('Known to services raw data'!B3271,'LA lookup'!G:G,0))</f>
        <v>43762</v>
      </c>
      <c r="K3271" s="31">
        <v>11.4</v>
      </c>
      <c r="L3271" s="31" t="str">
        <f t="shared" si="185"/>
        <v>7.4 per 1000 0-17 yr olds</v>
      </c>
      <c r="M3271" s="31">
        <f t="shared" si="186"/>
        <v>7.3808326858918694</v>
      </c>
      <c r="N3271" s="31">
        <f t="shared" si="184"/>
        <v>0</v>
      </c>
    </row>
    <row r="3272" spans="1:14" x14ac:dyDescent="0.45">
      <c r="A3272" s="31" t="str">
        <f t="shared" si="187"/>
        <v>E09000001_Number of children with at least one fixed period exclusion during the year_Number</v>
      </c>
      <c r="B3272" s="31" t="s">
        <v>582</v>
      </c>
      <c r="C3272" s="31" t="s">
        <v>583</v>
      </c>
      <c r="D3272" s="31" t="s">
        <v>1854</v>
      </c>
      <c r="E3272" s="31" t="s">
        <v>2159</v>
      </c>
      <c r="F3272" s="31" t="s">
        <v>86</v>
      </c>
      <c r="G3272" s="26" t="s">
        <v>90</v>
      </c>
      <c r="H3272" s="31" t="s">
        <v>743</v>
      </c>
      <c r="I3272" s="31">
        <v>1</v>
      </c>
      <c r="J3272" s="31">
        <f>INDEX('LA lookup'!H:H,MATCH('Known to services raw data'!B3272,'LA lookup'!G:G,0))</f>
        <v>1453</v>
      </c>
      <c r="K3272" s="31">
        <v>3.5</v>
      </c>
      <c r="L3272" s="31" t="str">
        <f t="shared" si="185"/>
        <v>0.7 per 1000 0-17 yr olds</v>
      </c>
      <c r="M3272" s="31">
        <f t="shared" si="186"/>
        <v>0.68823124569855465</v>
      </c>
      <c r="N3272" s="31">
        <f t="shared" ref="N3272:N3335" si="188">IF(OR(C3272="City of London",C3272="Isles of Scilly"),1,0)</f>
        <v>1</v>
      </c>
    </row>
    <row r="3273" spans="1:14" x14ac:dyDescent="0.45">
      <c r="A3273" s="31" t="str">
        <f t="shared" si="187"/>
        <v>E09000007_Number of children with at least one fixed period exclusion during the year_Number</v>
      </c>
      <c r="B3273" s="31" t="s">
        <v>277</v>
      </c>
      <c r="C3273" s="31" t="s">
        <v>278</v>
      </c>
      <c r="D3273" s="31" t="s">
        <v>1854</v>
      </c>
      <c r="E3273" s="31" t="s">
        <v>2159</v>
      </c>
      <c r="F3273" s="31" t="s">
        <v>86</v>
      </c>
      <c r="G3273" s="26" t="s">
        <v>90</v>
      </c>
      <c r="H3273" s="31" t="s">
        <v>743</v>
      </c>
      <c r="I3273" s="31">
        <v>655</v>
      </c>
      <c r="J3273" s="31">
        <f>INDEX('LA lookup'!H:H,MATCH('Known to services raw data'!B3273,'LA lookup'!G:G,0))</f>
        <v>50983</v>
      </c>
      <c r="K3273" s="31">
        <v>29.4</v>
      </c>
      <c r="L3273" s="31" t="str">
        <f t="shared" si="185"/>
        <v>12.8 per 1000 0-17 yr olds</v>
      </c>
      <c r="M3273" s="31">
        <f t="shared" si="186"/>
        <v>12.847419728144676</v>
      </c>
      <c r="N3273" s="31">
        <f t="shared" si="188"/>
        <v>0</v>
      </c>
    </row>
    <row r="3274" spans="1:14" x14ac:dyDescent="0.45">
      <c r="A3274" s="31" t="str">
        <f t="shared" si="187"/>
        <v>E09000012_Number of children with at least one fixed period exclusion during the year_Number</v>
      </c>
      <c r="B3274" s="31" t="s">
        <v>498</v>
      </c>
      <c r="C3274" s="31" t="s">
        <v>499</v>
      </c>
      <c r="D3274" s="31" t="s">
        <v>1854</v>
      </c>
      <c r="E3274" s="31" t="s">
        <v>2159</v>
      </c>
      <c r="F3274" s="31" t="s">
        <v>86</v>
      </c>
      <c r="G3274" s="26" t="s">
        <v>90</v>
      </c>
      <c r="H3274" s="31" t="s">
        <v>743</v>
      </c>
      <c r="I3274" s="20">
        <v>1183</v>
      </c>
      <c r="J3274" s="31">
        <f>INDEX('LA lookup'!H:H,MATCH('Known to services raw data'!B3274,'LA lookup'!G:G,0))</f>
        <v>63655</v>
      </c>
      <c r="K3274" s="31">
        <v>34.299999999999997</v>
      </c>
      <c r="L3274" s="31" t="str">
        <f t="shared" si="185"/>
        <v>18.6 per 1000 0-17 yr olds</v>
      </c>
      <c r="M3274" s="31">
        <f t="shared" si="186"/>
        <v>18.584557379624538</v>
      </c>
      <c r="N3274" s="31">
        <f t="shared" si="188"/>
        <v>0</v>
      </c>
    </row>
    <row r="3275" spans="1:14" x14ac:dyDescent="0.45">
      <c r="A3275" s="31" t="str">
        <f t="shared" si="187"/>
        <v>E09000013_Number of children with at least one fixed period exclusion during the year_Number</v>
      </c>
      <c r="B3275" s="31" t="s">
        <v>491</v>
      </c>
      <c r="C3275" s="31" t="s">
        <v>723</v>
      </c>
      <c r="D3275" s="31" t="s">
        <v>1854</v>
      </c>
      <c r="E3275" s="31" t="s">
        <v>2159</v>
      </c>
      <c r="F3275" s="31" t="s">
        <v>86</v>
      </c>
      <c r="G3275" s="26" t="s">
        <v>90</v>
      </c>
      <c r="H3275" s="31" t="s">
        <v>743</v>
      </c>
      <c r="I3275" s="31">
        <v>615</v>
      </c>
      <c r="J3275" s="31">
        <f>INDEX('LA lookup'!H:H,MATCH('Known to services raw data'!B3275,'LA lookup'!G:G,0))</f>
        <v>36898</v>
      </c>
      <c r="K3275" s="31">
        <v>30.1</v>
      </c>
      <c r="L3275" s="31" t="str">
        <f t="shared" si="185"/>
        <v>16.7 per 1000 0-17 yr olds</v>
      </c>
      <c r="M3275" s="31">
        <f t="shared" si="186"/>
        <v>16.667570057997725</v>
      </c>
      <c r="N3275" s="31">
        <f t="shared" si="188"/>
        <v>0</v>
      </c>
    </row>
    <row r="3276" spans="1:14" x14ac:dyDescent="0.45">
      <c r="A3276" s="31" t="str">
        <f t="shared" si="187"/>
        <v>E09000014_Number of children with at least one fixed period exclusion during the year_Number</v>
      </c>
      <c r="B3276" s="31" t="s">
        <v>311</v>
      </c>
      <c r="C3276" s="31" t="s">
        <v>312</v>
      </c>
      <c r="D3276" s="31" t="s">
        <v>1854</v>
      </c>
      <c r="E3276" s="31" t="s">
        <v>2159</v>
      </c>
      <c r="F3276" s="31" t="s">
        <v>86</v>
      </c>
      <c r="G3276" s="26" t="s">
        <v>90</v>
      </c>
      <c r="H3276" s="31" t="s">
        <v>743</v>
      </c>
      <c r="I3276" s="20">
        <v>1050</v>
      </c>
      <c r="J3276" s="31">
        <f>INDEX('LA lookup'!H:H,MATCH('Known to services raw data'!B3276,'LA lookup'!G:G,0))</f>
        <v>60398</v>
      </c>
      <c r="K3276" s="31">
        <v>27.6</v>
      </c>
      <c r="L3276" s="31" t="str">
        <f t="shared" si="185"/>
        <v>17.4 per 1000 0-17 yr olds</v>
      </c>
      <c r="M3276" s="31">
        <f t="shared" si="186"/>
        <v>17.384681611973907</v>
      </c>
      <c r="N3276" s="31">
        <f t="shared" si="188"/>
        <v>0</v>
      </c>
    </row>
    <row r="3277" spans="1:14" x14ac:dyDescent="0.45">
      <c r="A3277" s="31" t="str">
        <f t="shared" si="187"/>
        <v>E09000019_Number of children with at least one fixed period exclusion during the year_Number</v>
      </c>
      <c r="B3277" s="31" t="s">
        <v>500</v>
      </c>
      <c r="C3277" s="31" t="s">
        <v>501</v>
      </c>
      <c r="D3277" s="31" t="s">
        <v>1854</v>
      </c>
      <c r="E3277" s="31" t="s">
        <v>2159</v>
      </c>
      <c r="F3277" s="31" t="s">
        <v>86</v>
      </c>
      <c r="G3277" s="26" t="s">
        <v>90</v>
      </c>
      <c r="H3277" s="31" t="s">
        <v>743</v>
      </c>
      <c r="I3277" s="31">
        <v>882</v>
      </c>
      <c r="J3277" s="31">
        <f>INDEX('LA lookup'!H:H,MATCH('Known to services raw data'!B3277,'LA lookup'!G:G,0))</f>
        <v>42098</v>
      </c>
      <c r="K3277" s="31">
        <v>36</v>
      </c>
      <c r="L3277" s="31" t="str">
        <f t="shared" si="185"/>
        <v>21 per 1000 0-17 yr olds</v>
      </c>
      <c r="M3277" s="31">
        <f t="shared" si="186"/>
        <v>20.951114067176587</v>
      </c>
      <c r="N3277" s="31">
        <f t="shared" si="188"/>
        <v>0</v>
      </c>
    </row>
    <row r="3278" spans="1:14" x14ac:dyDescent="0.45">
      <c r="A3278" s="31" t="str">
        <f t="shared" si="187"/>
        <v>E09000020_Number of children with at least one fixed period exclusion during the year_Number</v>
      </c>
      <c r="B3278" s="31" t="s">
        <v>479</v>
      </c>
      <c r="C3278" s="31" t="s">
        <v>674</v>
      </c>
      <c r="D3278" s="31" t="s">
        <v>1854</v>
      </c>
      <c r="E3278" s="31" t="s">
        <v>2159</v>
      </c>
      <c r="F3278" s="31" t="s">
        <v>86</v>
      </c>
      <c r="G3278" s="26" t="s">
        <v>90</v>
      </c>
      <c r="H3278" s="31" t="s">
        <v>743</v>
      </c>
      <c r="I3278" s="31">
        <v>452</v>
      </c>
      <c r="J3278" s="31">
        <f>INDEX('LA lookup'!H:H,MATCH('Known to services raw data'!B3278,'LA lookup'!G:G,0))</f>
        <v>28678</v>
      </c>
      <c r="K3278" s="31">
        <v>35.200000000000003</v>
      </c>
      <c r="L3278" s="31" t="str">
        <f t="shared" si="185"/>
        <v>15.8 per 1000 0-17 yr olds</v>
      </c>
      <c r="M3278" s="31">
        <f t="shared" si="186"/>
        <v>15.761210684148129</v>
      </c>
      <c r="N3278" s="31">
        <f t="shared" si="188"/>
        <v>0</v>
      </c>
    </row>
    <row r="3279" spans="1:14" x14ac:dyDescent="0.45">
      <c r="A3279" s="31" t="str">
        <f t="shared" si="187"/>
        <v>E09000022_Number of children with at least one fixed period exclusion during the year_Number</v>
      </c>
      <c r="B3279" s="31" t="s">
        <v>335</v>
      </c>
      <c r="C3279" s="31" t="s">
        <v>336</v>
      </c>
      <c r="D3279" s="31" t="s">
        <v>1854</v>
      </c>
      <c r="E3279" s="31" t="s">
        <v>2159</v>
      </c>
      <c r="F3279" s="31" t="s">
        <v>86</v>
      </c>
      <c r="G3279" s="26" t="s">
        <v>90</v>
      </c>
      <c r="H3279" s="31" t="s">
        <v>743</v>
      </c>
      <c r="I3279" s="31">
        <v>911</v>
      </c>
      <c r="J3279" s="31">
        <f>INDEX('LA lookup'!H:H,MATCH('Known to services raw data'!B3279,'LA lookup'!G:G,0))</f>
        <v>62629</v>
      </c>
      <c r="K3279" s="31">
        <v>24.3</v>
      </c>
      <c r="L3279" s="31" t="str">
        <f t="shared" si="185"/>
        <v>14.5 per 1000 0-17 yr olds</v>
      </c>
      <c r="M3279" s="31">
        <f t="shared" si="186"/>
        <v>14.545977103258874</v>
      </c>
      <c r="N3279" s="31">
        <f t="shared" si="188"/>
        <v>0</v>
      </c>
    </row>
    <row r="3280" spans="1:14" x14ac:dyDescent="0.45">
      <c r="A3280" s="31" t="str">
        <f t="shared" si="187"/>
        <v>E09000023_Number of children with at least one fixed period exclusion during the year_Number</v>
      </c>
      <c r="B3280" s="31" t="s">
        <v>343</v>
      </c>
      <c r="C3280" s="31" t="s">
        <v>344</v>
      </c>
      <c r="D3280" s="31" t="s">
        <v>1854</v>
      </c>
      <c r="E3280" s="31" t="s">
        <v>2159</v>
      </c>
      <c r="F3280" s="31" t="s">
        <v>86</v>
      </c>
      <c r="G3280" s="26" t="s">
        <v>90</v>
      </c>
      <c r="H3280" s="31" t="s">
        <v>743</v>
      </c>
      <c r="I3280" s="31">
        <v>989</v>
      </c>
      <c r="J3280" s="31">
        <f>INDEX('LA lookup'!H:H,MATCH('Known to services raw data'!B3280,'LA lookup'!G:G,0))</f>
        <v>68458</v>
      </c>
      <c r="K3280" s="31">
        <v>24.4</v>
      </c>
      <c r="L3280" s="31" t="str">
        <f t="shared" si="185"/>
        <v>14.4 per 1000 0-17 yr olds</v>
      </c>
      <c r="M3280" s="31">
        <f t="shared" si="186"/>
        <v>14.446814104998685</v>
      </c>
      <c r="N3280" s="31">
        <f t="shared" si="188"/>
        <v>0</v>
      </c>
    </row>
    <row r="3281" spans="1:14" x14ac:dyDescent="0.45">
      <c r="A3281" s="31" t="str">
        <f t="shared" si="187"/>
        <v>E09000025_Number of children with at least one fixed period exclusion during the year_Number</v>
      </c>
      <c r="B3281" s="31" t="s">
        <v>359</v>
      </c>
      <c r="C3281" s="31" t="s">
        <v>360</v>
      </c>
      <c r="D3281" s="31" t="s">
        <v>1854</v>
      </c>
      <c r="E3281" s="31" t="s">
        <v>2159</v>
      </c>
      <c r="F3281" s="31" t="s">
        <v>86</v>
      </c>
      <c r="G3281" s="26" t="s">
        <v>90</v>
      </c>
      <c r="H3281" s="31" t="s">
        <v>743</v>
      </c>
      <c r="I3281" s="20">
        <v>1133</v>
      </c>
      <c r="J3281" s="31">
        <f>INDEX('LA lookup'!H:H,MATCH('Known to services raw data'!B3281,'LA lookup'!G:G,0))</f>
        <v>86567</v>
      </c>
      <c r="K3281" s="31">
        <v>18.600000000000001</v>
      </c>
      <c r="L3281" s="31" t="str">
        <f t="shared" si="185"/>
        <v>13.1 per 1000 0-17 yr olds</v>
      </c>
      <c r="M3281" s="31">
        <f t="shared" si="186"/>
        <v>13.088128270588101</v>
      </c>
      <c r="N3281" s="31">
        <f t="shared" si="188"/>
        <v>0</v>
      </c>
    </row>
    <row r="3282" spans="1:14" x14ac:dyDescent="0.45">
      <c r="A3282" s="31" t="str">
        <f t="shared" si="187"/>
        <v>E09000028_Number of children with at least one fixed period exclusion during the year_Number</v>
      </c>
      <c r="B3282" s="31" t="s">
        <v>414</v>
      </c>
      <c r="C3282" s="31" t="s">
        <v>415</v>
      </c>
      <c r="D3282" s="31" t="s">
        <v>1854</v>
      </c>
      <c r="E3282" s="31" t="s">
        <v>2159</v>
      </c>
      <c r="F3282" s="31" t="s">
        <v>86</v>
      </c>
      <c r="G3282" s="26" t="s">
        <v>90</v>
      </c>
      <c r="H3282" s="31" t="s">
        <v>743</v>
      </c>
      <c r="I3282" s="20">
        <v>1066</v>
      </c>
      <c r="J3282" s="31">
        <f>INDEX('LA lookup'!H:H,MATCH('Known to services raw data'!B3282,'LA lookup'!G:G,0))</f>
        <v>65121</v>
      </c>
      <c r="K3282" s="31">
        <v>25.3</v>
      </c>
      <c r="L3282" s="31" t="str">
        <f t="shared" si="185"/>
        <v>16.4 per 1000 0-17 yr olds</v>
      </c>
      <c r="M3282" s="31">
        <f t="shared" si="186"/>
        <v>16.3695274949709</v>
      </c>
      <c r="N3282" s="31">
        <f t="shared" si="188"/>
        <v>0</v>
      </c>
    </row>
    <row r="3283" spans="1:14" x14ac:dyDescent="0.45">
      <c r="A3283" s="31" t="str">
        <f t="shared" si="187"/>
        <v>E09000030_Number of children with at least one fixed period exclusion during the year_Number</v>
      </c>
      <c r="B3283" s="31" t="s">
        <v>440</v>
      </c>
      <c r="C3283" s="31" t="s">
        <v>441</v>
      </c>
      <c r="D3283" s="31" t="s">
        <v>1854</v>
      </c>
      <c r="E3283" s="31" t="s">
        <v>2159</v>
      </c>
      <c r="F3283" s="31" t="s">
        <v>86</v>
      </c>
      <c r="G3283" s="26" t="s">
        <v>90</v>
      </c>
      <c r="H3283" s="31" t="s">
        <v>743</v>
      </c>
      <c r="I3283" s="31">
        <v>781</v>
      </c>
      <c r="J3283" s="31">
        <f>INDEX('LA lookup'!H:H,MATCH('Known to services raw data'!B3283,'LA lookup'!G:G,0))</f>
        <v>70973</v>
      </c>
      <c r="K3283" s="31">
        <v>17.7</v>
      </c>
      <c r="L3283" s="31" t="str">
        <f t="shared" si="185"/>
        <v>11 per 1000 0-17 yr olds</v>
      </c>
      <c r="M3283" s="31">
        <f t="shared" si="186"/>
        <v>11.004184689952517</v>
      </c>
      <c r="N3283" s="31">
        <f t="shared" si="188"/>
        <v>0</v>
      </c>
    </row>
    <row r="3284" spans="1:14" x14ac:dyDescent="0.45">
      <c r="A3284" s="31" t="str">
        <f t="shared" si="187"/>
        <v>E09000032_Number of children with at least one fixed period exclusion during the year_Number</v>
      </c>
      <c r="B3284" s="31" t="s">
        <v>450</v>
      </c>
      <c r="C3284" s="31" t="s">
        <v>451</v>
      </c>
      <c r="D3284" s="31" t="s">
        <v>1854</v>
      </c>
      <c r="E3284" s="31" t="s">
        <v>2159</v>
      </c>
      <c r="F3284" s="31" t="s">
        <v>86</v>
      </c>
      <c r="G3284" s="26" t="s">
        <v>90</v>
      </c>
      <c r="H3284" s="31" t="s">
        <v>743</v>
      </c>
      <c r="I3284" s="31">
        <v>544</v>
      </c>
      <c r="J3284" s="31">
        <f>INDEX('LA lookup'!H:H,MATCH('Known to services raw data'!B3284,'LA lookup'!G:G,0))</f>
        <v>63840</v>
      </c>
      <c r="K3284" s="31">
        <v>16.2</v>
      </c>
      <c r="L3284" s="31" t="str">
        <f t="shared" si="185"/>
        <v>8.5 per 1000 0-17 yr olds</v>
      </c>
      <c r="M3284" s="31">
        <f t="shared" si="186"/>
        <v>8.5213032581453643</v>
      </c>
      <c r="N3284" s="31">
        <f t="shared" si="188"/>
        <v>0</v>
      </c>
    </row>
    <row r="3285" spans="1:14" x14ac:dyDescent="0.45">
      <c r="A3285" s="31" t="str">
        <f t="shared" si="187"/>
        <v>E09000033_Number of children with at least one fixed period exclusion during the year_Number</v>
      </c>
      <c r="B3285" s="31" t="s">
        <v>506</v>
      </c>
      <c r="C3285" s="31" t="s">
        <v>507</v>
      </c>
      <c r="D3285" s="31" t="s">
        <v>1854</v>
      </c>
      <c r="E3285" s="31" t="s">
        <v>2159</v>
      </c>
      <c r="F3285" s="31" t="s">
        <v>86</v>
      </c>
      <c r="G3285" s="26" t="s">
        <v>90</v>
      </c>
      <c r="H3285" s="31" t="s">
        <v>743</v>
      </c>
      <c r="I3285" s="31">
        <v>835</v>
      </c>
      <c r="J3285" s="31">
        <f>INDEX('LA lookup'!H:H,MATCH('Known to services raw data'!B3285,'LA lookup'!G:G,0))</f>
        <v>47445</v>
      </c>
      <c r="K3285" s="31">
        <v>37.299999999999997</v>
      </c>
      <c r="L3285" s="31" t="str">
        <f t="shared" si="185"/>
        <v>17.6 per 1000 0-17 yr olds</v>
      </c>
      <c r="M3285" s="31">
        <f t="shared" si="186"/>
        <v>17.599325534829806</v>
      </c>
      <c r="N3285" s="31">
        <f t="shared" si="188"/>
        <v>0</v>
      </c>
    </row>
    <row r="3286" spans="1:14" x14ac:dyDescent="0.45">
      <c r="A3286" s="31" t="str">
        <f t="shared" si="187"/>
        <v>E09000002_Number of children with at least one fixed period exclusion during the year_Number</v>
      </c>
      <c r="B3286" s="31" t="s">
        <v>227</v>
      </c>
      <c r="C3286" s="31" t="s">
        <v>228</v>
      </c>
      <c r="D3286" s="31" t="s">
        <v>1854</v>
      </c>
      <c r="E3286" s="31" t="s">
        <v>2159</v>
      </c>
      <c r="F3286" s="31" t="s">
        <v>86</v>
      </c>
      <c r="G3286" s="26" t="s">
        <v>90</v>
      </c>
      <c r="H3286" s="31" t="s">
        <v>743</v>
      </c>
      <c r="I3286" s="31">
        <v>458</v>
      </c>
      <c r="J3286" s="31">
        <f>INDEX('LA lookup'!H:H,MATCH('Known to services raw data'!B3286,'LA lookup'!G:G,0))</f>
        <v>63401</v>
      </c>
      <c r="K3286" s="31">
        <v>10.6</v>
      </c>
      <c r="L3286" s="31" t="str">
        <f t="shared" si="185"/>
        <v>7.2 per 1000 0-17 yr olds</v>
      </c>
      <c r="M3286" s="31">
        <f t="shared" si="186"/>
        <v>7.2238608223845047</v>
      </c>
      <c r="N3286" s="31">
        <f t="shared" si="188"/>
        <v>0</v>
      </c>
    </row>
    <row r="3287" spans="1:14" x14ac:dyDescent="0.45">
      <c r="A3287" s="31" t="str">
        <f t="shared" si="187"/>
        <v>E09000003_Number of children with at least one fixed period exclusion during the year_Number</v>
      </c>
      <c r="B3287" s="31" t="s">
        <v>233</v>
      </c>
      <c r="C3287" s="31" t="s">
        <v>234</v>
      </c>
      <c r="D3287" s="31" t="s">
        <v>1854</v>
      </c>
      <c r="E3287" s="31" t="s">
        <v>2159</v>
      </c>
      <c r="F3287" s="31" t="s">
        <v>86</v>
      </c>
      <c r="G3287" s="26" t="s">
        <v>90</v>
      </c>
      <c r="H3287" s="31" t="s">
        <v>743</v>
      </c>
      <c r="I3287" s="20">
        <v>1020</v>
      </c>
      <c r="J3287" s="31">
        <f>INDEX('LA lookup'!H:H,MATCH('Known to services raw data'!B3287,'LA lookup'!G:G,0))</f>
        <v>92701</v>
      </c>
      <c r="K3287" s="31">
        <v>17.600000000000001</v>
      </c>
      <c r="L3287" s="31" t="str">
        <f t="shared" si="185"/>
        <v>11 per 1000 0-17 yr olds</v>
      </c>
      <c r="M3287" s="31">
        <f t="shared" si="186"/>
        <v>11.003117549972492</v>
      </c>
      <c r="N3287" s="31">
        <f t="shared" si="188"/>
        <v>0</v>
      </c>
    </row>
    <row r="3288" spans="1:14" x14ac:dyDescent="0.45">
      <c r="A3288" s="31" t="str">
        <f t="shared" si="187"/>
        <v>E09000004_Number of children with at least one fixed period exclusion during the year_Number</v>
      </c>
      <c r="B3288" s="31" t="s">
        <v>242</v>
      </c>
      <c r="C3288" s="31" t="s">
        <v>243</v>
      </c>
      <c r="D3288" s="31" t="s">
        <v>1854</v>
      </c>
      <c r="E3288" s="31" t="s">
        <v>2159</v>
      </c>
      <c r="F3288" s="31" t="s">
        <v>86</v>
      </c>
      <c r="G3288" s="26" t="s">
        <v>90</v>
      </c>
      <c r="H3288" s="31" t="s">
        <v>743</v>
      </c>
      <c r="I3288" s="20">
        <v>1005</v>
      </c>
      <c r="J3288" s="31">
        <f>INDEX('LA lookup'!H:H,MATCH('Known to services raw data'!B3288,'LA lookup'!G:G,0))</f>
        <v>56853</v>
      </c>
      <c r="K3288" s="31">
        <v>23</v>
      </c>
      <c r="L3288" s="31" t="str">
        <f t="shared" si="185"/>
        <v>17.7 per 1000 0-17 yr olds</v>
      </c>
      <c r="M3288" s="31">
        <f t="shared" si="186"/>
        <v>17.677167431797795</v>
      </c>
      <c r="N3288" s="31">
        <f t="shared" si="188"/>
        <v>0</v>
      </c>
    </row>
    <row r="3289" spans="1:14" x14ac:dyDescent="0.45">
      <c r="A3289" s="31" t="str">
        <f t="shared" si="187"/>
        <v>E09000005_Number of children with at least one fixed period exclusion during the year_Number</v>
      </c>
      <c r="B3289" s="31" t="s">
        <v>261</v>
      </c>
      <c r="C3289" s="31" t="s">
        <v>262</v>
      </c>
      <c r="D3289" s="31" t="s">
        <v>1854</v>
      </c>
      <c r="E3289" s="31" t="s">
        <v>2159</v>
      </c>
      <c r="F3289" s="31" t="s">
        <v>86</v>
      </c>
      <c r="G3289" s="26" t="s">
        <v>90</v>
      </c>
      <c r="H3289" s="31" t="s">
        <v>743</v>
      </c>
      <c r="I3289" s="20">
        <v>1020</v>
      </c>
      <c r="J3289" s="31">
        <f>INDEX('LA lookup'!H:H,MATCH('Known to services raw data'!B3289,'LA lookup'!G:G,0))</f>
        <v>77893</v>
      </c>
      <c r="K3289" s="31">
        <v>21.3</v>
      </c>
      <c r="L3289" s="31" t="str">
        <f t="shared" si="185"/>
        <v>13.1 per 1000 0-17 yr olds</v>
      </c>
      <c r="M3289" s="31">
        <f t="shared" si="186"/>
        <v>13.094886575173636</v>
      </c>
      <c r="N3289" s="31">
        <f t="shared" si="188"/>
        <v>0</v>
      </c>
    </row>
    <row r="3290" spans="1:14" x14ac:dyDescent="0.45">
      <c r="A3290" s="31" t="str">
        <f t="shared" si="187"/>
        <v>E09000006_Number of children with at least one fixed period exclusion during the year_Number</v>
      </c>
      <c r="B3290" s="31" t="s">
        <v>267</v>
      </c>
      <c r="C3290" s="31" t="s">
        <v>268</v>
      </c>
      <c r="D3290" s="31" t="s">
        <v>1854</v>
      </c>
      <c r="E3290" s="31" t="s">
        <v>2159</v>
      </c>
      <c r="F3290" s="31" t="s">
        <v>86</v>
      </c>
      <c r="G3290" s="26" t="s">
        <v>90</v>
      </c>
      <c r="H3290" s="31" t="s">
        <v>743</v>
      </c>
      <c r="I3290" s="31">
        <v>915</v>
      </c>
      <c r="J3290" s="31">
        <f>INDEX('LA lookup'!H:H,MATCH('Known to services raw data'!B3290,'LA lookup'!G:G,0))</f>
        <v>75055</v>
      </c>
      <c r="K3290" s="31">
        <v>18</v>
      </c>
      <c r="L3290" s="31" t="str">
        <f t="shared" si="185"/>
        <v>12.2 per 1000 0-17 yr olds</v>
      </c>
      <c r="M3290" s="31">
        <f t="shared" si="186"/>
        <v>12.191059889414429</v>
      </c>
      <c r="N3290" s="31">
        <f t="shared" si="188"/>
        <v>0</v>
      </c>
    </row>
    <row r="3291" spans="1:14" x14ac:dyDescent="0.45">
      <c r="A3291" s="31" t="str">
        <f t="shared" si="187"/>
        <v>E09000008_Number of children with at least one fixed period exclusion during the year_Number</v>
      </c>
      <c r="B3291" s="31" t="s">
        <v>486</v>
      </c>
      <c r="C3291" s="31" t="s">
        <v>487</v>
      </c>
      <c r="D3291" s="31" t="s">
        <v>1854</v>
      </c>
      <c r="E3291" s="31" t="s">
        <v>2159</v>
      </c>
      <c r="F3291" s="31" t="s">
        <v>86</v>
      </c>
      <c r="G3291" s="26" t="s">
        <v>90</v>
      </c>
      <c r="H3291" s="31" t="s">
        <v>743</v>
      </c>
      <c r="I3291" s="20">
        <v>1341</v>
      </c>
      <c r="J3291" s="31">
        <f>INDEX('LA lookup'!H:H,MATCH('Known to services raw data'!B3291,'LA lookup'!G:G,0))</f>
        <v>94702</v>
      </c>
      <c r="K3291" s="31">
        <v>23.5</v>
      </c>
      <c r="L3291" s="31" t="str">
        <f t="shared" si="185"/>
        <v>14.2 per 1000 0-17 yr olds</v>
      </c>
      <c r="M3291" s="31">
        <f t="shared" si="186"/>
        <v>14.160207809761147</v>
      </c>
      <c r="N3291" s="31">
        <f t="shared" si="188"/>
        <v>0</v>
      </c>
    </row>
    <row r="3292" spans="1:14" x14ac:dyDescent="0.45">
      <c r="A3292" s="31" t="str">
        <f t="shared" si="187"/>
        <v>E09000009_Number of children with at least one fixed period exclusion during the year_Number</v>
      </c>
      <c r="B3292" s="31" t="s">
        <v>509</v>
      </c>
      <c r="C3292" s="31" t="s">
        <v>510</v>
      </c>
      <c r="D3292" s="31" t="s">
        <v>1854</v>
      </c>
      <c r="E3292" s="31" t="s">
        <v>2159</v>
      </c>
      <c r="F3292" s="31" t="s">
        <v>86</v>
      </c>
      <c r="G3292" s="26" t="s">
        <v>90</v>
      </c>
      <c r="H3292" s="31" t="s">
        <v>743</v>
      </c>
      <c r="I3292" s="31">
        <v>907</v>
      </c>
      <c r="J3292" s="31">
        <f>INDEX('LA lookup'!H:H,MATCH('Known to services raw data'!B3292,'LA lookup'!G:G,0))</f>
        <v>81732</v>
      </c>
      <c r="K3292" s="31">
        <v>16.899999999999999</v>
      </c>
      <c r="L3292" s="31" t="str">
        <f t="shared" si="185"/>
        <v>11.1 per 1000 0-17 yr olds</v>
      </c>
      <c r="M3292" s="31">
        <f t="shared" si="186"/>
        <v>11.097244653256986</v>
      </c>
      <c r="N3292" s="31">
        <f t="shared" si="188"/>
        <v>0</v>
      </c>
    </row>
    <row r="3293" spans="1:14" x14ac:dyDescent="0.45">
      <c r="A3293" s="31" t="str">
        <f t="shared" si="187"/>
        <v>E09000010_Number of children with at least one fixed period exclusion during the year_Number</v>
      </c>
      <c r="B3293" s="31" t="s">
        <v>301</v>
      </c>
      <c r="C3293" s="31" t="s">
        <v>302</v>
      </c>
      <c r="D3293" s="31" t="s">
        <v>1854</v>
      </c>
      <c r="E3293" s="31" t="s">
        <v>2159</v>
      </c>
      <c r="F3293" s="31" t="s">
        <v>86</v>
      </c>
      <c r="G3293" s="26" t="s">
        <v>90</v>
      </c>
      <c r="H3293" s="31" t="s">
        <v>743</v>
      </c>
      <c r="I3293" s="20">
        <v>2026</v>
      </c>
      <c r="J3293" s="31">
        <f>INDEX('LA lookup'!H:H,MATCH('Known to services raw data'!B3293,'LA lookup'!G:G,0))</f>
        <v>84497</v>
      </c>
      <c r="K3293" s="31">
        <v>34.9</v>
      </c>
      <c r="L3293" s="31" t="str">
        <f t="shared" si="185"/>
        <v>24 per 1000 0-17 yr olds</v>
      </c>
      <c r="M3293" s="31">
        <f t="shared" si="186"/>
        <v>23.977182621868234</v>
      </c>
      <c r="N3293" s="31">
        <f t="shared" si="188"/>
        <v>0</v>
      </c>
    </row>
    <row r="3294" spans="1:14" x14ac:dyDescent="0.45">
      <c r="A3294" s="31" t="str">
        <f t="shared" si="187"/>
        <v>E09000011_Number of children with at least one fixed period exclusion during the year_Number</v>
      </c>
      <c r="B3294" s="31" t="s">
        <v>518</v>
      </c>
      <c r="C3294" s="31" t="s">
        <v>519</v>
      </c>
      <c r="D3294" s="31" t="s">
        <v>1854</v>
      </c>
      <c r="E3294" s="31" t="s">
        <v>2159</v>
      </c>
      <c r="F3294" s="31" t="s">
        <v>86</v>
      </c>
      <c r="G3294" s="26" t="s">
        <v>90</v>
      </c>
      <c r="H3294" s="31" t="s">
        <v>743</v>
      </c>
      <c r="I3294" s="20">
        <v>1032</v>
      </c>
      <c r="J3294" s="31">
        <f>INDEX('LA lookup'!H:H,MATCH('Known to services raw data'!B3294,'LA lookup'!G:G,0))</f>
        <v>68917</v>
      </c>
      <c r="K3294" s="31">
        <v>24.1</v>
      </c>
      <c r="L3294" s="31" t="str">
        <f t="shared" si="185"/>
        <v>15 per 1000 0-17 yr olds</v>
      </c>
      <c r="M3294" s="31">
        <f t="shared" si="186"/>
        <v>14.974534585080605</v>
      </c>
      <c r="N3294" s="31">
        <f t="shared" si="188"/>
        <v>0</v>
      </c>
    </row>
    <row r="3295" spans="1:14" x14ac:dyDescent="0.45">
      <c r="A3295" s="31" t="str">
        <f t="shared" si="187"/>
        <v>E09000015_Number of children with at least one fixed period exclusion during the year_Number</v>
      </c>
      <c r="B3295" s="31" t="s">
        <v>496</v>
      </c>
      <c r="C3295" s="31" t="s">
        <v>497</v>
      </c>
      <c r="D3295" s="31" t="s">
        <v>1854</v>
      </c>
      <c r="E3295" s="31" t="s">
        <v>2159</v>
      </c>
      <c r="F3295" s="31" t="s">
        <v>86</v>
      </c>
      <c r="G3295" s="26" t="s">
        <v>90</v>
      </c>
      <c r="H3295" s="31" t="s">
        <v>743</v>
      </c>
      <c r="I3295" s="31">
        <v>590</v>
      </c>
      <c r="J3295" s="31">
        <f>INDEX('LA lookup'!H:H,MATCH('Known to services raw data'!B3295,'LA lookup'!G:G,0))</f>
        <v>58373</v>
      </c>
      <c r="K3295" s="31">
        <v>16.3</v>
      </c>
      <c r="L3295" s="31" t="str">
        <f t="shared" si="185"/>
        <v>10.1 per 1000 0-17 yr olds</v>
      </c>
      <c r="M3295" s="31">
        <f t="shared" si="186"/>
        <v>10.10741267366762</v>
      </c>
      <c r="N3295" s="31">
        <f t="shared" si="188"/>
        <v>0</v>
      </c>
    </row>
    <row r="3296" spans="1:14" x14ac:dyDescent="0.45">
      <c r="A3296" s="31" t="str">
        <f t="shared" si="187"/>
        <v>E09000016_Number of children with at least one fixed period exclusion during the year_Number</v>
      </c>
      <c r="B3296" s="31" t="s">
        <v>315</v>
      </c>
      <c r="C3296" s="31" t="s">
        <v>316</v>
      </c>
      <c r="D3296" s="31" t="s">
        <v>1854</v>
      </c>
      <c r="E3296" s="31" t="s">
        <v>2159</v>
      </c>
      <c r="F3296" s="31" t="s">
        <v>86</v>
      </c>
      <c r="G3296" s="26" t="s">
        <v>90</v>
      </c>
      <c r="H3296" s="31" t="s">
        <v>743</v>
      </c>
      <c r="I3296" s="31">
        <v>697</v>
      </c>
      <c r="J3296" s="31">
        <f>INDEX('LA lookup'!H:H,MATCH('Known to services raw data'!B3296,'LA lookup'!G:G,0))</f>
        <v>57541</v>
      </c>
      <c r="K3296" s="31">
        <v>17.8</v>
      </c>
      <c r="L3296" s="31" t="str">
        <f t="shared" si="185"/>
        <v>12.1 per 1000 0-17 yr olds</v>
      </c>
      <c r="M3296" s="31">
        <f t="shared" si="186"/>
        <v>12.113101962079213</v>
      </c>
      <c r="N3296" s="31">
        <f t="shared" si="188"/>
        <v>0</v>
      </c>
    </row>
    <row r="3297" spans="1:14" x14ac:dyDescent="0.45">
      <c r="A3297" s="31" t="str">
        <f t="shared" si="187"/>
        <v>E09000017_Number of children with at least one fixed period exclusion during the year_Number</v>
      </c>
      <c r="B3297" s="31" t="s">
        <v>321</v>
      </c>
      <c r="C3297" s="31" t="s">
        <v>322</v>
      </c>
      <c r="D3297" s="31" t="s">
        <v>1854</v>
      </c>
      <c r="E3297" s="31" t="s">
        <v>2159</v>
      </c>
      <c r="F3297" s="31" t="s">
        <v>86</v>
      </c>
      <c r="G3297" s="26" t="s">
        <v>90</v>
      </c>
      <c r="H3297" s="31" t="s">
        <v>743</v>
      </c>
      <c r="I3297" s="31">
        <v>941</v>
      </c>
      <c r="J3297" s="31">
        <f>INDEX('LA lookup'!H:H,MATCH('Known to services raw data'!B3297,'LA lookup'!G:G,0))</f>
        <v>73377</v>
      </c>
      <c r="K3297" s="31">
        <v>18.100000000000001</v>
      </c>
      <c r="L3297" s="31" t="str">
        <f t="shared" si="185"/>
        <v>12.8 per 1000 0-17 yr olds</v>
      </c>
      <c r="M3297" s="31">
        <f t="shared" si="186"/>
        <v>12.824181964375759</v>
      </c>
      <c r="N3297" s="31">
        <f t="shared" si="188"/>
        <v>0</v>
      </c>
    </row>
    <row r="3298" spans="1:14" x14ac:dyDescent="0.45">
      <c r="A3298" s="31" t="str">
        <f t="shared" si="187"/>
        <v>E09000018_Number of children with at least one fixed period exclusion during the year_Number</v>
      </c>
      <c r="B3298" s="31" t="s">
        <v>323</v>
      </c>
      <c r="C3298" s="31" t="s">
        <v>324</v>
      </c>
      <c r="D3298" s="31" t="s">
        <v>1854</v>
      </c>
      <c r="E3298" s="31" t="s">
        <v>2159</v>
      </c>
      <c r="F3298" s="31" t="s">
        <v>86</v>
      </c>
      <c r="G3298" s="26" t="s">
        <v>90</v>
      </c>
      <c r="H3298" s="31" t="s">
        <v>743</v>
      </c>
      <c r="I3298" s="31">
        <v>865</v>
      </c>
      <c r="J3298" s="31">
        <f>INDEX('LA lookup'!H:H,MATCH('Known to services raw data'!B3298,'LA lookup'!G:G,0))</f>
        <v>64898</v>
      </c>
      <c r="K3298" s="31">
        <v>19.899999999999999</v>
      </c>
      <c r="L3298" s="31" t="str">
        <f t="shared" si="185"/>
        <v>13.3 per 1000 0-17 yr olds</v>
      </c>
      <c r="M3298" s="31">
        <f t="shared" si="186"/>
        <v>13.328607969428949</v>
      </c>
      <c r="N3298" s="31">
        <f t="shared" si="188"/>
        <v>0</v>
      </c>
    </row>
    <row r="3299" spans="1:14" x14ac:dyDescent="0.45">
      <c r="A3299" s="31" t="str">
        <f t="shared" si="187"/>
        <v>E09000021_Number of children with at least one fixed period exclusion during the year_Number</v>
      </c>
      <c r="B3299" s="31" t="s">
        <v>520</v>
      </c>
      <c r="C3299" s="31" t="s">
        <v>521</v>
      </c>
      <c r="D3299" s="31" t="s">
        <v>1854</v>
      </c>
      <c r="E3299" s="31" t="s">
        <v>2159</v>
      </c>
      <c r="F3299" s="31" t="s">
        <v>86</v>
      </c>
      <c r="G3299" s="26" t="s">
        <v>90</v>
      </c>
      <c r="H3299" s="31" t="s">
        <v>743</v>
      </c>
      <c r="I3299" s="31">
        <v>301</v>
      </c>
      <c r="J3299" s="31">
        <f>INDEX('LA lookup'!H:H,MATCH('Known to services raw data'!B3299,'LA lookup'!G:G,0))</f>
        <v>38977</v>
      </c>
      <c r="K3299" s="31">
        <v>11.8</v>
      </c>
      <c r="L3299" s="31" t="str">
        <f t="shared" si="185"/>
        <v>7.7 per 1000 0-17 yr olds</v>
      </c>
      <c r="M3299" s="31">
        <f t="shared" si="186"/>
        <v>7.7225030145983533</v>
      </c>
      <c r="N3299" s="31">
        <f t="shared" si="188"/>
        <v>0</v>
      </c>
    </row>
    <row r="3300" spans="1:14" x14ac:dyDescent="0.45">
      <c r="A3300" s="31" t="str">
        <f t="shared" si="187"/>
        <v>E09000024_Number of children with at least one fixed period exclusion during the year_Number</v>
      </c>
      <c r="B3300" s="31" t="s">
        <v>353</v>
      </c>
      <c r="C3300" s="31" t="s">
        <v>354</v>
      </c>
      <c r="D3300" s="31" t="s">
        <v>1854</v>
      </c>
      <c r="E3300" s="31" t="s">
        <v>2159</v>
      </c>
      <c r="F3300" s="31" t="s">
        <v>86</v>
      </c>
      <c r="G3300" s="26" t="s">
        <v>90</v>
      </c>
      <c r="H3300" s="31" t="s">
        <v>743</v>
      </c>
      <c r="I3300" s="31">
        <v>522</v>
      </c>
      <c r="J3300" s="31">
        <f>INDEX('LA lookup'!H:H,MATCH('Known to services raw data'!B3300,'LA lookup'!G:G,0))</f>
        <v>47266</v>
      </c>
      <c r="K3300" s="31">
        <v>18.2</v>
      </c>
      <c r="L3300" s="31" t="str">
        <f t="shared" si="185"/>
        <v>11 per 1000 0-17 yr olds</v>
      </c>
      <c r="M3300" s="31">
        <f t="shared" si="186"/>
        <v>11.04387932128803</v>
      </c>
      <c r="N3300" s="31">
        <f t="shared" si="188"/>
        <v>0</v>
      </c>
    </row>
    <row r="3301" spans="1:14" x14ac:dyDescent="0.45">
      <c r="A3301" s="31" t="str">
        <f t="shared" si="187"/>
        <v>E09000026_Number of children with at least one fixed period exclusion during the year_Number</v>
      </c>
      <c r="B3301" s="31" t="s">
        <v>385</v>
      </c>
      <c r="C3301" s="31" t="s">
        <v>386</v>
      </c>
      <c r="D3301" s="31" t="s">
        <v>1854</v>
      </c>
      <c r="E3301" s="31" t="s">
        <v>2159</v>
      </c>
      <c r="F3301" s="31" t="s">
        <v>86</v>
      </c>
      <c r="G3301" s="26" t="s">
        <v>90</v>
      </c>
      <c r="H3301" s="31" t="s">
        <v>743</v>
      </c>
      <c r="I3301" s="31">
        <v>984</v>
      </c>
      <c r="J3301" s="31">
        <f>INDEX('LA lookup'!H:H,MATCH('Known to services raw data'!B3301,'LA lookup'!G:G,0))</f>
        <v>76159</v>
      </c>
      <c r="K3301" s="31">
        <v>17.399999999999999</v>
      </c>
      <c r="L3301" s="31" t="str">
        <f t="shared" ref="L3301:L3339" si="189">IF(LOWER(H3301)="percentage",CONCATENATE(I3301,"%"),IF(LOWER(H3301)="proportion",CONCATENATE(ROUND(I3301,1)," per 1000 households"),IF(J3301="NA",K3301,IF(OR(ISERROR(I3301),ISBLANK(I3301),NOT(ISNUMBER(I3301))),"N/A",CONCATENATE(ROUND(I3301/J3301*1000,1)," per 1000 0-17 yr olds")))))</f>
        <v>12.9 per 1000 0-17 yr olds</v>
      </c>
      <c r="M3301" s="31">
        <f t="shared" ref="M3301:M3339" si="190">IF(LOWER(H3301)="percentage",I3301,IF(LOWER(H3301)="proportion",I3301,IF(J3301="NA",K3301,IF(OR(ISERROR(I3301),ISBLANK(I3301),NOT(ISNUMBER(I3301))),"N/A",I3301/J3301*1000))))</f>
        <v>12.920337714518309</v>
      </c>
      <c r="N3301" s="31">
        <f t="shared" si="188"/>
        <v>0</v>
      </c>
    </row>
    <row r="3302" spans="1:14" x14ac:dyDescent="0.45">
      <c r="A3302" s="31" t="str">
        <f t="shared" si="187"/>
        <v>E09000027_Number of children with at least one fixed period exclusion during the year_Number</v>
      </c>
      <c r="B3302" s="31" t="s">
        <v>389</v>
      </c>
      <c r="C3302" s="31" t="s">
        <v>390</v>
      </c>
      <c r="D3302" s="31" t="s">
        <v>1854</v>
      </c>
      <c r="E3302" s="31" t="s">
        <v>2159</v>
      </c>
      <c r="F3302" s="31" t="s">
        <v>86</v>
      </c>
      <c r="G3302" s="26" t="s">
        <v>90</v>
      </c>
      <c r="H3302" s="31" t="s">
        <v>743</v>
      </c>
      <c r="I3302" s="31">
        <v>425</v>
      </c>
      <c r="J3302" s="31">
        <f>INDEX('LA lookup'!H:H,MATCH('Known to services raw data'!B3302,'LA lookup'!G:G,0))</f>
        <v>45525</v>
      </c>
      <c r="K3302" s="31">
        <v>15.7</v>
      </c>
      <c r="L3302" s="31" t="str">
        <f t="shared" si="189"/>
        <v>9.3 per 1000 0-17 yr olds</v>
      </c>
      <c r="M3302" s="31">
        <f t="shared" si="190"/>
        <v>9.3355299286106543</v>
      </c>
      <c r="N3302" s="31">
        <f t="shared" si="188"/>
        <v>0</v>
      </c>
    </row>
    <row r="3303" spans="1:14" x14ac:dyDescent="0.45">
      <c r="A3303" s="31" t="str">
        <f t="shared" si="187"/>
        <v>E09000029_Number of children with at least one fixed period exclusion during the year_Number</v>
      </c>
      <c r="B3303" s="31" t="s">
        <v>432</v>
      </c>
      <c r="C3303" s="31" t="s">
        <v>433</v>
      </c>
      <c r="D3303" s="31" t="s">
        <v>1854</v>
      </c>
      <c r="E3303" s="31" t="s">
        <v>2159</v>
      </c>
      <c r="F3303" s="31" t="s">
        <v>86</v>
      </c>
      <c r="G3303" s="26" t="s">
        <v>90</v>
      </c>
      <c r="H3303" s="31" t="s">
        <v>743</v>
      </c>
      <c r="I3303" s="31">
        <v>674</v>
      </c>
      <c r="J3303" s="31">
        <f>INDEX('LA lookup'!H:H,MATCH('Known to services raw data'!B3303,'LA lookup'!G:G,0))</f>
        <v>47941</v>
      </c>
      <c r="K3303" s="31">
        <v>17.7</v>
      </c>
      <c r="L3303" s="31" t="str">
        <f t="shared" si="189"/>
        <v>14.1 per 1000 0-17 yr olds</v>
      </c>
      <c r="M3303" s="31">
        <f t="shared" si="190"/>
        <v>14.058947456248305</v>
      </c>
      <c r="N3303" s="31">
        <f t="shared" si="188"/>
        <v>0</v>
      </c>
    </row>
    <row r="3304" spans="1:14" x14ac:dyDescent="0.45">
      <c r="A3304" s="31" t="str">
        <f t="shared" si="187"/>
        <v>E09000031_Number of children with at least one fixed period exclusion during the year_Number</v>
      </c>
      <c r="B3304" s="31" t="s">
        <v>448</v>
      </c>
      <c r="C3304" s="31" t="s">
        <v>449</v>
      </c>
      <c r="D3304" s="31" t="s">
        <v>1854</v>
      </c>
      <c r="E3304" s="31" t="s">
        <v>2159</v>
      </c>
      <c r="F3304" s="31" t="s">
        <v>86</v>
      </c>
      <c r="G3304" s="26" t="s">
        <v>90</v>
      </c>
      <c r="H3304" s="31" t="s">
        <v>743</v>
      </c>
      <c r="I3304" s="20">
        <v>1133</v>
      </c>
      <c r="J3304" s="31">
        <f>INDEX('LA lookup'!H:H,MATCH('Known to services raw data'!B3304,'LA lookup'!G:G,0))</f>
        <v>67017</v>
      </c>
      <c r="K3304" s="31">
        <v>26.5</v>
      </c>
      <c r="L3304" s="31" t="str">
        <f t="shared" si="189"/>
        <v>16.9 per 1000 0-17 yr olds</v>
      </c>
      <c r="M3304" s="31">
        <f t="shared" si="190"/>
        <v>16.906158138979663</v>
      </c>
      <c r="N3304" s="31">
        <f t="shared" si="188"/>
        <v>0</v>
      </c>
    </row>
    <row r="3305" spans="1:14" x14ac:dyDescent="0.45">
      <c r="A3305" s="31" t="str">
        <f t="shared" si="187"/>
        <v>E06000036_Number of children with at least one fixed period exclusion during the year_Number</v>
      </c>
      <c r="B3305" s="31" t="s">
        <v>257</v>
      </c>
      <c r="C3305" s="31" t="s">
        <v>258</v>
      </c>
      <c r="D3305" s="31" t="s">
        <v>1854</v>
      </c>
      <c r="E3305" s="31" t="s">
        <v>2159</v>
      </c>
      <c r="F3305" s="31" t="s">
        <v>86</v>
      </c>
      <c r="G3305" s="26" t="s">
        <v>90</v>
      </c>
      <c r="H3305" s="31" t="s">
        <v>743</v>
      </c>
      <c r="I3305" s="31">
        <v>414</v>
      </c>
      <c r="J3305" s="31">
        <f>INDEX('LA lookup'!H:H,MATCH('Known to services raw data'!B3305,'LA lookup'!G:G,0))</f>
        <v>28336</v>
      </c>
      <c r="K3305" s="31">
        <v>23.1</v>
      </c>
      <c r="L3305" s="31" t="str">
        <f t="shared" si="189"/>
        <v>14.6 per 1000 0-17 yr olds</v>
      </c>
      <c r="M3305" s="31">
        <f t="shared" si="190"/>
        <v>14.61038961038961</v>
      </c>
      <c r="N3305" s="31">
        <f t="shared" si="188"/>
        <v>0</v>
      </c>
    </row>
    <row r="3306" spans="1:14" x14ac:dyDescent="0.45">
      <c r="A3306" s="31" t="str">
        <f t="shared" si="187"/>
        <v>E06000043_Number of children with at least one fixed period exclusion during the year_Number</v>
      </c>
      <c r="B3306" s="31" t="s">
        <v>263</v>
      </c>
      <c r="C3306" s="31" t="s">
        <v>264</v>
      </c>
      <c r="D3306" s="31" t="s">
        <v>1854</v>
      </c>
      <c r="E3306" s="31" t="s">
        <v>2159</v>
      </c>
      <c r="F3306" s="31" t="s">
        <v>86</v>
      </c>
      <c r="G3306" s="26" t="s">
        <v>90</v>
      </c>
      <c r="H3306" s="31" t="s">
        <v>743</v>
      </c>
      <c r="I3306" s="31">
        <v>749</v>
      </c>
      <c r="J3306" s="31">
        <f>INDEX('LA lookup'!H:H,MATCH('Known to services raw data'!B3306,'LA lookup'!G:G,0))</f>
        <v>51005</v>
      </c>
      <c r="K3306" s="31">
        <v>23.4</v>
      </c>
      <c r="L3306" s="31" t="str">
        <f t="shared" si="189"/>
        <v>14.7 per 1000 0-17 yr olds</v>
      </c>
      <c r="M3306" s="31">
        <f t="shared" si="190"/>
        <v>14.684834820115675</v>
      </c>
      <c r="N3306" s="31">
        <f t="shared" si="188"/>
        <v>0</v>
      </c>
    </row>
    <row r="3307" spans="1:14" x14ac:dyDescent="0.45">
      <c r="A3307" s="31" t="str">
        <f t="shared" si="187"/>
        <v>E10000002_Number of children with at least one fixed period exclusion during the year_Number</v>
      </c>
      <c r="B3307" s="31" t="s">
        <v>269</v>
      </c>
      <c r="C3307" s="31" t="s">
        <v>270</v>
      </c>
      <c r="D3307" s="31" t="s">
        <v>1854</v>
      </c>
      <c r="E3307" s="31" t="s">
        <v>2159</v>
      </c>
      <c r="F3307" s="31" t="s">
        <v>86</v>
      </c>
      <c r="G3307" s="26" t="s">
        <v>90</v>
      </c>
      <c r="H3307" s="31" t="s">
        <v>743</v>
      </c>
      <c r="I3307" s="20">
        <v>1502</v>
      </c>
      <c r="J3307" s="31">
        <f>INDEX('LA lookup'!H:H,MATCH('Known to services raw data'!B3307,'LA lookup'!G:G,0))</f>
        <v>124321</v>
      </c>
      <c r="K3307" s="31">
        <v>17.8</v>
      </c>
      <c r="L3307" s="31" t="str">
        <f t="shared" si="189"/>
        <v>12.1 per 1000 0-17 yr olds</v>
      </c>
      <c r="M3307" s="31">
        <f t="shared" si="190"/>
        <v>12.081627400037002</v>
      </c>
      <c r="N3307" s="31">
        <f t="shared" si="188"/>
        <v>0</v>
      </c>
    </row>
    <row r="3308" spans="1:14" x14ac:dyDescent="0.45">
      <c r="A3308" s="31" t="str">
        <f t="shared" si="187"/>
        <v>E10000011_Number of children with at least one fixed period exclusion during the year_Number</v>
      </c>
      <c r="B3308" s="31" t="s">
        <v>299</v>
      </c>
      <c r="C3308" s="31" t="s">
        <v>300</v>
      </c>
      <c r="D3308" s="31" t="s">
        <v>1854</v>
      </c>
      <c r="E3308" s="31" t="s">
        <v>2159</v>
      </c>
      <c r="F3308" s="31" t="s">
        <v>86</v>
      </c>
      <c r="G3308" s="26" t="s">
        <v>90</v>
      </c>
      <c r="H3308" s="31" t="s">
        <v>743</v>
      </c>
      <c r="I3308" s="20">
        <v>1707</v>
      </c>
      <c r="J3308" s="31">
        <f>INDEX('LA lookup'!H:H,MATCH('Known to services raw data'!B3308,'LA lookup'!G:G,0))</f>
        <v>106378</v>
      </c>
      <c r="K3308" s="31">
        <v>25.5</v>
      </c>
      <c r="L3308" s="31" t="str">
        <f t="shared" si="189"/>
        <v>16 per 1000 0-17 yr olds</v>
      </c>
      <c r="M3308" s="31">
        <f t="shared" si="190"/>
        <v>16.046550978585799</v>
      </c>
      <c r="N3308" s="31">
        <f t="shared" si="188"/>
        <v>0</v>
      </c>
    </row>
    <row r="3309" spans="1:14" x14ac:dyDescent="0.45">
      <c r="A3309" s="31" t="str">
        <f t="shared" si="187"/>
        <v>E10000014_Number of children with at least one fixed period exclusion during the year_Number</v>
      </c>
      <c r="B3309" s="31" t="s">
        <v>309</v>
      </c>
      <c r="C3309" s="31" t="s">
        <v>310</v>
      </c>
      <c r="D3309" s="31" t="s">
        <v>1854</v>
      </c>
      <c r="E3309" s="31" t="s">
        <v>2159</v>
      </c>
      <c r="F3309" s="31" t="s">
        <v>86</v>
      </c>
      <c r="G3309" s="26" t="s">
        <v>90</v>
      </c>
      <c r="H3309" s="31" t="s">
        <v>743</v>
      </c>
      <c r="I3309" s="20">
        <v>3753</v>
      </c>
      <c r="J3309" s="31">
        <f>INDEX('LA lookup'!H:H,MATCH('Known to services raw data'!B3309,'LA lookup'!G:G,0))</f>
        <v>284002</v>
      </c>
      <c r="K3309" s="31">
        <v>21.3</v>
      </c>
      <c r="L3309" s="31" t="str">
        <f t="shared" si="189"/>
        <v>13.2 per 1000 0-17 yr olds</v>
      </c>
      <c r="M3309" s="31">
        <f t="shared" si="190"/>
        <v>13.214695671157244</v>
      </c>
      <c r="N3309" s="31">
        <f t="shared" si="188"/>
        <v>0</v>
      </c>
    </row>
    <row r="3310" spans="1:14" x14ac:dyDescent="0.45">
      <c r="A3310" s="31" t="str">
        <f t="shared" si="187"/>
        <v>E06000046_Number of children with at least one fixed period exclusion during the year_Number</v>
      </c>
      <c r="B3310" s="31" t="s">
        <v>325</v>
      </c>
      <c r="C3310" s="31" t="s">
        <v>326</v>
      </c>
      <c r="D3310" s="31" t="s">
        <v>1854</v>
      </c>
      <c r="E3310" s="31" t="s">
        <v>2159</v>
      </c>
      <c r="F3310" s="31" t="s">
        <v>86</v>
      </c>
      <c r="G3310" s="26" t="s">
        <v>90</v>
      </c>
      <c r="H3310" s="31" t="s">
        <v>743</v>
      </c>
      <c r="I3310" s="31">
        <v>443</v>
      </c>
      <c r="J3310" s="31">
        <f>INDEX('LA lookup'!H:H,MATCH('Known to services raw data'!B3310,'LA lookup'!G:G,0))</f>
        <v>24869</v>
      </c>
      <c r="K3310" s="31">
        <v>26.5</v>
      </c>
      <c r="L3310" s="31" t="str">
        <f t="shared" si="189"/>
        <v>17.8 per 1000 0-17 yr olds</v>
      </c>
      <c r="M3310" s="31">
        <f t="shared" si="190"/>
        <v>17.813341911616874</v>
      </c>
      <c r="N3310" s="31">
        <f t="shared" si="188"/>
        <v>0</v>
      </c>
    </row>
    <row r="3311" spans="1:14" x14ac:dyDescent="0.45">
      <c r="A3311" s="31" t="str">
        <f t="shared" si="187"/>
        <v>E10000016_Number of children with at least one fixed period exclusion during the year_Number</v>
      </c>
      <c r="B3311" s="31" t="s">
        <v>327</v>
      </c>
      <c r="C3311" s="31" t="s">
        <v>328</v>
      </c>
      <c r="D3311" s="31" t="s">
        <v>1854</v>
      </c>
      <c r="E3311" s="31" t="s">
        <v>2159</v>
      </c>
      <c r="F3311" s="31" t="s">
        <v>86</v>
      </c>
      <c r="G3311" s="26" t="s">
        <v>90</v>
      </c>
      <c r="H3311" s="31" t="s">
        <v>743</v>
      </c>
      <c r="I3311" s="20">
        <v>5286</v>
      </c>
      <c r="J3311" s="31">
        <f>INDEX('LA lookup'!H:H,MATCH('Known to services raw data'!B3311,'LA lookup'!G:G,0))</f>
        <v>340140</v>
      </c>
      <c r="K3311" s="31">
        <v>22.8</v>
      </c>
      <c r="L3311" s="31" t="str">
        <f t="shared" si="189"/>
        <v>15.5 per 1000 0-17 yr olds</v>
      </c>
      <c r="M3311" s="31">
        <f t="shared" si="190"/>
        <v>15.540659728347151</v>
      </c>
      <c r="N3311" s="31">
        <f t="shared" si="188"/>
        <v>0</v>
      </c>
    </row>
    <row r="3312" spans="1:14" x14ac:dyDescent="0.45">
      <c r="A3312" s="31" t="str">
        <f t="shared" si="187"/>
        <v>E06000035_Number of children with at least one fixed period exclusion during the year_Number</v>
      </c>
      <c r="B3312" s="31" t="s">
        <v>351</v>
      </c>
      <c r="C3312" s="31" t="s">
        <v>352</v>
      </c>
      <c r="D3312" s="31" t="s">
        <v>1854</v>
      </c>
      <c r="E3312" s="31" t="s">
        <v>2159</v>
      </c>
      <c r="F3312" s="31" t="s">
        <v>86</v>
      </c>
      <c r="G3312" s="26" t="s">
        <v>90</v>
      </c>
      <c r="H3312" s="31" t="s">
        <v>743</v>
      </c>
      <c r="I3312" s="20">
        <v>1240</v>
      </c>
      <c r="J3312" s="31">
        <f>INDEX('LA lookup'!H:H,MATCH('Known to services raw data'!B3312,'LA lookup'!G:G,0))</f>
        <v>64391</v>
      </c>
      <c r="K3312" s="31">
        <v>27.2</v>
      </c>
      <c r="L3312" s="31" t="str">
        <f t="shared" si="189"/>
        <v>19.3 per 1000 0-17 yr olds</v>
      </c>
      <c r="M3312" s="31">
        <f t="shared" si="190"/>
        <v>19.257349629606622</v>
      </c>
      <c r="N3312" s="31">
        <f t="shared" si="188"/>
        <v>0</v>
      </c>
    </row>
    <row r="3313" spans="1:14" x14ac:dyDescent="0.45">
      <c r="A3313" s="31" t="str">
        <f t="shared" si="187"/>
        <v>E06000042_Number of children with at least one fixed period exclusion during the year_Number</v>
      </c>
      <c r="B3313" s="31" t="s">
        <v>355</v>
      </c>
      <c r="C3313" s="31" t="s">
        <v>356</v>
      </c>
      <c r="D3313" s="31" t="s">
        <v>1854</v>
      </c>
      <c r="E3313" s="31" t="s">
        <v>2159</v>
      </c>
      <c r="F3313" s="31" t="s">
        <v>86</v>
      </c>
      <c r="G3313" s="26" t="s">
        <v>90</v>
      </c>
      <c r="H3313" s="31" t="s">
        <v>743</v>
      </c>
      <c r="I3313" s="20">
        <v>1237</v>
      </c>
      <c r="J3313" s="31">
        <f>INDEX('LA lookup'!H:H,MATCH('Known to services raw data'!B3313,'LA lookup'!G:G,0))</f>
        <v>68278</v>
      </c>
      <c r="K3313" s="31">
        <v>26.4</v>
      </c>
      <c r="L3313" s="31" t="str">
        <f t="shared" si="189"/>
        <v>18.1 per 1000 0-17 yr olds</v>
      </c>
      <c r="M3313" s="31">
        <f t="shared" si="190"/>
        <v>18.117109464249101</v>
      </c>
      <c r="N3313" s="31">
        <f t="shared" si="188"/>
        <v>0</v>
      </c>
    </row>
    <row r="3314" spans="1:14" x14ac:dyDescent="0.45">
      <c r="A3314" s="31" t="str">
        <f t="shared" si="187"/>
        <v>E10000025_Number of children with at least one fixed period exclusion during the year_Number</v>
      </c>
      <c r="B3314" s="31" t="s">
        <v>377</v>
      </c>
      <c r="C3314" s="31" t="s">
        <v>378</v>
      </c>
      <c r="D3314" s="31" t="s">
        <v>1854</v>
      </c>
      <c r="E3314" s="31" t="s">
        <v>2159</v>
      </c>
      <c r="F3314" s="31" t="s">
        <v>86</v>
      </c>
      <c r="G3314" s="26" t="s">
        <v>90</v>
      </c>
      <c r="H3314" s="31" t="s">
        <v>743</v>
      </c>
      <c r="I3314" s="20">
        <v>1984</v>
      </c>
      <c r="J3314" s="31">
        <f>INDEX('LA lookup'!H:H,MATCH('Known to services raw data'!B3314,'LA lookup'!G:G,0))</f>
        <v>144788</v>
      </c>
      <c r="K3314" s="31">
        <v>21.2</v>
      </c>
      <c r="L3314" s="31" t="str">
        <f t="shared" si="189"/>
        <v>13.7 per 1000 0-17 yr olds</v>
      </c>
      <c r="M3314" s="31">
        <f t="shared" si="190"/>
        <v>13.70279304914772</v>
      </c>
      <c r="N3314" s="31">
        <f t="shared" si="188"/>
        <v>0</v>
      </c>
    </row>
    <row r="3315" spans="1:14" x14ac:dyDescent="0.45">
      <c r="A3315" s="31" t="str">
        <f t="shared" si="187"/>
        <v>E06000044_Number of children with at least one fixed period exclusion during the year_Number</v>
      </c>
      <c r="B3315" s="31" t="s">
        <v>383</v>
      </c>
      <c r="C3315" s="31" t="s">
        <v>384</v>
      </c>
      <c r="D3315" s="31" t="s">
        <v>1854</v>
      </c>
      <c r="E3315" s="31" t="s">
        <v>2159</v>
      </c>
      <c r="F3315" s="31" t="s">
        <v>86</v>
      </c>
      <c r="G3315" s="26" t="s">
        <v>90</v>
      </c>
      <c r="H3315" s="31" t="s">
        <v>743</v>
      </c>
      <c r="I3315" s="31">
        <v>847</v>
      </c>
      <c r="J3315" s="31">
        <f>INDEX('LA lookup'!H:H,MATCH('Known to services raw data'!B3315,'LA lookup'!G:G,0))</f>
        <v>44046</v>
      </c>
      <c r="K3315" s="31">
        <v>32.6</v>
      </c>
      <c r="L3315" s="31" t="str">
        <f t="shared" si="189"/>
        <v>19.2 per 1000 0-17 yr olds</v>
      </c>
      <c r="M3315" s="31">
        <f t="shared" si="190"/>
        <v>19.229896017799575</v>
      </c>
      <c r="N3315" s="31">
        <f t="shared" si="188"/>
        <v>0</v>
      </c>
    </row>
    <row r="3316" spans="1:14" x14ac:dyDescent="0.45">
      <c r="A3316" s="31" t="str">
        <f t="shared" si="187"/>
        <v>E06000038_Number of children with at least one fixed period exclusion during the year_Number</v>
      </c>
      <c r="B3316" s="31" t="s">
        <v>557</v>
      </c>
      <c r="C3316" s="31" t="s">
        <v>726</v>
      </c>
      <c r="D3316" s="31" t="s">
        <v>1854</v>
      </c>
      <c r="E3316" s="31" t="s">
        <v>2159</v>
      </c>
      <c r="F3316" s="31" t="s">
        <v>86</v>
      </c>
      <c r="G3316" s="26" t="s">
        <v>90</v>
      </c>
      <c r="H3316" s="31" t="s">
        <v>743</v>
      </c>
      <c r="I3316" s="31">
        <v>482</v>
      </c>
      <c r="J3316" s="31">
        <f>INDEX('LA lookup'!H:H,MATCH('Known to services raw data'!B3316,'LA lookup'!G:G,0))</f>
        <v>37080</v>
      </c>
      <c r="K3316" s="31">
        <v>21.9</v>
      </c>
      <c r="L3316" s="31" t="str">
        <f t="shared" si="189"/>
        <v>13 per 1000 0-17 yr olds</v>
      </c>
      <c r="M3316" s="31">
        <f t="shared" si="190"/>
        <v>12.998921251348435</v>
      </c>
      <c r="N3316" s="31">
        <f t="shared" si="188"/>
        <v>0</v>
      </c>
    </row>
    <row r="3317" spans="1:14" x14ac:dyDescent="0.45">
      <c r="A3317" s="31" t="str">
        <f t="shared" si="187"/>
        <v>E06000039_Number of children with at least one fixed period exclusion during the year_Number</v>
      </c>
      <c r="B3317" s="31" t="s">
        <v>404</v>
      </c>
      <c r="C3317" s="31" t="s">
        <v>405</v>
      </c>
      <c r="D3317" s="31" t="s">
        <v>1854</v>
      </c>
      <c r="E3317" s="31" t="s">
        <v>2159</v>
      </c>
      <c r="F3317" s="31" t="s">
        <v>86</v>
      </c>
      <c r="G3317" s="26" t="s">
        <v>90</v>
      </c>
      <c r="H3317" s="31" t="s">
        <v>743</v>
      </c>
      <c r="I3317" s="31">
        <v>481</v>
      </c>
      <c r="J3317" s="31">
        <f>INDEX('LA lookup'!H:H,MATCH('Known to services raw data'!B3317,'LA lookup'!G:G,0))</f>
        <v>42699</v>
      </c>
      <c r="K3317" s="31">
        <v>15.9</v>
      </c>
      <c r="L3317" s="31" t="str">
        <f t="shared" si="189"/>
        <v>11.3 per 1000 0-17 yr olds</v>
      </c>
      <c r="M3317" s="31">
        <f t="shared" si="190"/>
        <v>11.264900817349353</v>
      </c>
      <c r="N3317" s="31">
        <f t="shared" si="188"/>
        <v>0</v>
      </c>
    </row>
    <row r="3318" spans="1:14" x14ac:dyDescent="0.45">
      <c r="A3318" s="31" t="str">
        <f t="shared" si="187"/>
        <v>E06000045_Number of children with at least one fixed period exclusion during the year_Number</v>
      </c>
      <c r="B3318" s="31" t="s">
        <v>577</v>
      </c>
      <c r="C3318" s="31" t="s">
        <v>729</v>
      </c>
      <c r="D3318" s="31" t="s">
        <v>1854</v>
      </c>
      <c r="E3318" s="31" t="s">
        <v>2159</v>
      </c>
      <c r="F3318" s="31" t="s">
        <v>86</v>
      </c>
      <c r="G3318" s="26" t="s">
        <v>90</v>
      </c>
      <c r="H3318" s="31" t="s">
        <v>743</v>
      </c>
      <c r="I3318" s="31">
        <v>686</v>
      </c>
      <c r="J3318" s="31">
        <f>INDEX('LA lookup'!H:H,MATCH('Known to services raw data'!B3318,'LA lookup'!G:G,0))</f>
        <v>50832</v>
      </c>
      <c r="K3318" s="31">
        <v>21.7</v>
      </c>
      <c r="L3318" s="31" t="str">
        <f t="shared" si="189"/>
        <v>13.5 per 1000 0-17 yr olds</v>
      </c>
      <c r="M3318" s="31">
        <f t="shared" si="190"/>
        <v>13.495435945860876</v>
      </c>
      <c r="N3318" s="31">
        <f t="shared" si="188"/>
        <v>0</v>
      </c>
    </row>
    <row r="3319" spans="1:14" x14ac:dyDescent="0.45">
      <c r="A3319" s="31" t="str">
        <f t="shared" si="187"/>
        <v>E10000030_Number of children with at least one fixed period exclusion during the year_Number</v>
      </c>
      <c r="B3319" s="31" t="s">
        <v>430</v>
      </c>
      <c r="C3319" s="31" t="s">
        <v>431</v>
      </c>
      <c r="D3319" s="31" t="s">
        <v>1854</v>
      </c>
      <c r="E3319" s="31" t="s">
        <v>2159</v>
      </c>
      <c r="F3319" s="31" t="s">
        <v>86</v>
      </c>
      <c r="G3319" s="26" t="s">
        <v>90</v>
      </c>
      <c r="H3319" s="31" t="s">
        <v>743</v>
      </c>
      <c r="I3319" s="20">
        <v>2694</v>
      </c>
      <c r="J3319" s="31">
        <f>INDEX('LA lookup'!H:H,MATCH('Known to services raw data'!B3319,'LA lookup'!G:G,0))</f>
        <v>261905</v>
      </c>
      <c r="K3319" s="31">
        <v>17.399999999999999</v>
      </c>
      <c r="L3319" s="31" t="str">
        <f t="shared" si="189"/>
        <v>10.3 per 1000 0-17 yr olds</v>
      </c>
      <c r="M3319" s="31">
        <f t="shared" si="190"/>
        <v>10.286172467115939</v>
      </c>
      <c r="N3319" s="31">
        <f t="shared" si="188"/>
        <v>0</v>
      </c>
    </row>
    <row r="3320" spans="1:14" x14ac:dyDescent="0.45">
      <c r="A3320" s="31" t="str">
        <f t="shared" si="187"/>
        <v>E06000037_Number of children with at least one fixed period exclusion during the year_Number</v>
      </c>
      <c r="B3320" s="31" t="s">
        <v>456</v>
      </c>
      <c r="C3320" s="31" t="s">
        <v>457</v>
      </c>
      <c r="D3320" s="31" t="s">
        <v>1854</v>
      </c>
      <c r="E3320" s="31" t="s">
        <v>2159</v>
      </c>
      <c r="F3320" s="31" t="s">
        <v>86</v>
      </c>
      <c r="G3320" s="26" t="s">
        <v>90</v>
      </c>
      <c r="H3320" s="31" t="s">
        <v>743</v>
      </c>
      <c r="I3320" s="31">
        <v>546</v>
      </c>
      <c r="J3320" s="31">
        <f>INDEX('LA lookup'!H:H,MATCH('Known to services raw data'!B3320,'LA lookup'!G:G,0))</f>
        <v>35623</v>
      </c>
      <c r="K3320" s="31">
        <v>21.2</v>
      </c>
      <c r="L3320" s="31" t="str">
        <f t="shared" si="189"/>
        <v>15.3 per 1000 0-17 yr olds</v>
      </c>
      <c r="M3320" s="31">
        <f t="shared" si="190"/>
        <v>15.327176262527018</v>
      </c>
      <c r="N3320" s="31">
        <f t="shared" si="188"/>
        <v>0</v>
      </c>
    </row>
    <row r="3321" spans="1:14" x14ac:dyDescent="0.45">
      <c r="A3321" s="31" t="str">
        <f t="shared" si="187"/>
        <v>E10000032_Number of children with at least one fixed period exclusion during the year_Number</v>
      </c>
      <c r="B3321" s="31" t="s">
        <v>458</v>
      </c>
      <c r="C3321" s="31" t="s">
        <v>459</v>
      </c>
      <c r="D3321" s="31" t="s">
        <v>1854</v>
      </c>
      <c r="E3321" s="31" t="s">
        <v>2159</v>
      </c>
      <c r="F3321" s="31" t="s">
        <v>86</v>
      </c>
      <c r="G3321" s="26" t="s">
        <v>90</v>
      </c>
      <c r="H3321" s="31" t="s">
        <v>743</v>
      </c>
      <c r="I3321" s="20">
        <v>2341</v>
      </c>
      <c r="J3321" s="31">
        <f>INDEX('LA lookup'!H:H,MATCH('Known to services raw data'!B3321,'LA lookup'!G:G,0))</f>
        <v>174672</v>
      </c>
      <c r="K3321" s="31">
        <v>20.8</v>
      </c>
      <c r="L3321" s="31" t="str">
        <f t="shared" si="189"/>
        <v>13.4 per 1000 0-17 yr olds</v>
      </c>
      <c r="M3321" s="31">
        <f t="shared" si="190"/>
        <v>13.402262526335074</v>
      </c>
      <c r="N3321" s="31">
        <f t="shared" si="188"/>
        <v>0</v>
      </c>
    </row>
    <row r="3322" spans="1:14" x14ac:dyDescent="0.45">
      <c r="A3322" s="31" t="str">
        <f t="shared" si="187"/>
        <v>E06000040_Number of children with at least one fixed period exclusion during the year_Number</v>
      </c>
      <c r="B3322" s="31" t="s">
        <v>555</v>
      </c>
      <c r="C3322" s="31" t="s">
        <v>727</v>
      </c>
      <c r="D3322" s="31" t="s">
        <v>1854</v>
      </c>
      <c r="E3322" s="31" t="s">
        <v>2159</v>
      </c>
      <c r="F3322" s="31" t="s">
        <v>86</v>
      </c>
      <c r="G3322" s="26" t="s">
        <v>90</v>
      </c>
      <c r="H3322" s="31" t="s">
        <v>743</v>
      </c>
      <c r="I3322" s="31">
        <v>385</v>
      </c>
      <c r="J3322" s="31">
        <f>INDEX('LA lookup'!H:H,MATCH('Known to services raw data'!B3322,'LA lookup'!G:G,0))</f>
        <v>34604</v>
      </c>
      <c r="K3322" s="31">
        <v>17.8</v>
      </c>
      <c r="L3322" s="31" t="str">
        <f t="shared" si="189"/>
        <v>11.1 per 1000 0-17 yr olds</v>
      </c>
      <c r="M3322" s="31">
        <f t="shared" si="190"/>
        <v>11.125881400994105</v>
      </c>
      <c r="N3322" s="31">
        <f t="shared" si="188"/>
        <v>0</v>
      </c>
    </row>
    <row r="3323" spans="1:14" x14ac:dyDescent="0.45">
      <c r="A3323" s="31" t="str">
        <f t="shared" si="187"/>
        <v>E06000041_Number of children with at least one fixed period exclusion during the year_Number</v>
      </c>
      <c r="B3323" s="31" t="s">
        <v>466</v>
      </c>
      <c r="C3323" s="31" t="s">
        <v>467</v>
      </c>
      <c r="D3323" s="31" t="s">
        <v>1854</v>
      </c>
      <c r="E3323" s="31" t="s">
        <v>2159</v>
      </c>
      <c r="F3323" s="31" t="s">
        <v>86</v>
      </c>
      <c r="G3323" s="26" t="s">
        <v>90</v>
      </c>
      <c r="H3323" s="31" t="s">
        <v>743</v>
      </c>
      <c r="I3323" s="31">
        <v>351</v>
      </c>
      <c r="J3323" s="31">
        <f>INDEX('LA lookup'!H:H,MATCH('Known to services raw data'!B3323,'LA lookup'!G:G,0))</f>
        <v>39532</v>
      </c>
      <c r="K3323" s="31">
        <v>13.3</v>
      </c>
      <c r="L3323" s="31" t="str">
        <f t="shared" si="189"/>
        <v>8.9 per 1000 0-17 yr olds</v>
      </c>
      <c r="M3323" s="31">
        <f t="shared" si="190"/>
        <v>8.8788829302843268</v>
      </c>
      <c r="N3323" s="31">
        <f t="shared" si="188"/>
        <v>0</v>
      </c>
    </row>
    <row r="3324" spans="1:14" x14ac:dyDescent="0.45">
      <c r="A3324" s="31" t="str">
        <f t="shared" si="187"/>
        <v>E06000022_Number of children with at least one fixed period exclusion during the year_Number</v>
      </c>
      <c r="B3324" s="31" t="s">
        <v>238</v>
      </c>
      <c r="C3324" s="31" t="s">
        <v>239</v>
      </c>
      <c r="D3324" s="31" t="s">
        <v>1854</v>
      </c>
      <c r="E3324" s="31" t="s">
        <v>2159</v>
      </c>
      <c r="F3324" s="31" t="s">
        <v>86</v>
      </c>
      <c r="G3324" s="26" t="s">
        <v>90</v>
      </c>
      <c r="H3324" s="31" t="s">
        <v>743</v>
      </c>
      <c r="I3324" s="31">
        <v>762</v>
      </c>
      <c r="J3324" s="31">
        <f>INDEX('LA lookup'!H:H,MATCH('Known to services raw data'!B3324,'LA lookup'!G:G,0))</f>
        <v>35946</v>
      </c>
      <c r="K3324" s="31">
        <v>28.3</v>
      </c>
      <c r="L3324" s="31" t="str">
        <f t="shared" si="189"/>
        <v>21.2 per 1000 0-17 yr olds</v>
      </c>
      <c r="M3324" s="31">
        <f t="shared" si="190"/>
        <v>21.198464363211485</v>
      </c>
      <c r="N3324" s="31">
        <f t="shared" si="188"/>
        <v>0</v>
      </c>
    </row>
    <row r="3325" spans="1:14" x14ac:dyDescent="0.45">
      <c r="A3325" s="31" t="str">
        <f t="shared" si="187"/>
        <v>E06000028_Number of children with at least one fixed period exclusion during the year_Number</v>
      </c>
      <c r="B3325" s="31" t="s">
        <v>254</v>
      </c>
      <c r="C3325" s="31" t="s">
        <v>255</v>
      </c>
      <c r="D3325" s="31" t="s">
        <v>1854</v>
      </c>
      <c r="E3325" s="31" t="s">
        <v>2159</v>
      </c>
      <c r="F3325" s="31" t="s">
        <v>86</v>
      </c>
      <c r="G3325" s="26" t="s">
        <v>90</v>
      </c>
      <c r="H3325" s="31" t="s">
        <v>743</v>
      </c>
      <c r="I3325" s="31">
        <v>671</v>
      </c>
      <c r="J3325" s="31">
        <f>INDEX('LA lookup'!H:H,MATCH('Known to services raw data'!B3325,'LA lookup'!G:G,0))</f>
        <v>36373</v>
      </c>
      <c r="K3325" s="31">
        <v>28.6</v>
      </c>
      <c r="L3325" s="31" t="str">
        <f t="shared" si="189"/>
        <v>18.4 per 1000 0-17 yr olds</v>
      </c>
      <c r="M3325" s="31">
        <f t="shared" si="190"/>
        <v>18.447749704451105</v>
      </c>
      <c r="N3325" s="31">
        <f t="shared" si="188"/>
        <v>0</v>
      </c>
    </row>
    <row r="3326" spans="1:14" x14ac:dyDescent="0.45">
      <c r="A3326" s="31" t="str">
        <f t="shared" si="187"/>
        <v>E06000023_Number of children with at least one fixed period exclusion during the year_Number</v>
      </c>
      <c r="B3326" s="31" t="s">
        <v>265</v>
      </c>
      <c r="C3326" s="31" t="s">
        <v>266</v>
      </c>
      <c r="D3326" s="31" t="s">
        <v>1854</v>
      </c>
      <c r="E3326" s="31" t="s">
        <v>2159</v>
      </c>
      <c r="F3326" s="31" t="s">
        <v>86</v>
      </c>
      <c r="G3326" s="26" t="s">
        <v>90</v>
      </c>
      <c r="H3326" s="31" t="s">
        <v>743</v>
      </c>
      <c r="I3326" s="20">
        <v>2123</v>
      </c>
      <c r="J3326" s="31">
        <f>INDEX('LA lookup'!H:H,MATCH('Known to services raw data'!B3326,'LA lookup'!G:G,0))</f>
        <v>94016</v>
      </c>
      <c r="K3326" s="31">
        <v>36.299999999999997</v>
      </c>
      <c r="L3326" s="31" t="str">
        <f t="shared" si="189"/>
        <v>22.6 per 1000 0-17 yr olds</v>
      </c>
      <c r="M3326" s="31">
        <f t="shared" si="190"/>
        <v>22.581262763784888</v>
      </c>
      <c r="N3326" s="31">
        <f t="shared" si="188"/>
        <v>0</v>
      </c>
    </row>
    <row r="3327" spans="1:14" x14ac:dyDescent="0.45">
      <c r="A3327" s="31" t="str">
        <f t="shared" si="187"/>
        <v>E06000052_Number of children with at least one fixed period exclusion during the year_Number</v>
      </c>
      <c r="B3327" s="31" t="s">
        <v>482</v>
      </c>
      <c r="C3327" s="31" t="s">
        <v>720</v>
      </c>
      <c r="D3327" s="31" t="s">
        <v>1854</v>
      </c>
      <c r="E3327" s="31" t="s">
        <v>2159</v>
      </c>
      <c r="F3327" s="31" t="s">
        <v>86</v>
      </c>
      <c r="G3327" s="26" t="s">
        <v>90</v>
      </c>
      <c r="H3327" s="31" t="s">
        <v>743</v>
      </c>
      <c r="I3327" s="20">
        <v>1330</v>
      </c>
      <c r="J3327" s="31">
        <f>INDEX('LA lookup'!H:H,MATCH('Known to services raw data'!B3327,'LA lookup'!G:G,0))</f>
        <v>107810</v>
      </c>
      <c r="K3327" s="31">
        <v>18.3</v>
      </c>
      <c r="L3327" s="31" t="str">
        <f t="shared" si="189"/>
        <v>12.3 per 1000 0-17 yr olds</v>
      </c>
      <c r="M3327" s="31">
        <f t="shared" si="190"/>
        <v>12.336517948242278</v>
      </c>
      <c r="N3327" s="31">
        <f t="shared" si="188"/>
        <v>0</v>
      </c>
    </row>
    <row r="3328" spans="1:14" x14ac:dyDescent="0.45">
      <c r="A3328" s="31" t="str">
        <f t="shared" si="187"/>
        <v>E10000008_Number of children with at least one fixed period exclusion during the year_Number</v>
      </c>
      <c r="B3328" s="31" t="s">
        <v>504</v>
      </c>
      <c r="C3328" s="31" t="s">
        <v>505</v>
      </c>
      <c r="D3328" s="31" t="s">
        <v>1854</v>
      </c>
      <c r="E3328" s="31" t="s">
        <v>2159</v>
      </c>
      <c r="F3328" s="31" t="s">
        <v>86</v>
      </c>
      <c r="G3328" s="26" t="s">
        <v>90</v>
      </c>
      <c r="H3328" s="31" t="s">
        <v>743</v>
      </c>
      <c r="I3328" s="20">
        <v>2062</v>
      </c>
      <c r="J3328" s="31">
        <f>INDEX('LA lookup'!H:H,MATCH('Known to services raw data'!B3328,'LA lookup'!G:G,0))</f>
        <v>145878</v>
      </c>
      <c r="K3328" s="31">
        <v>20.9</v>
      </c>
      <c r="L3328" s="31" t="str">
        <f t="shared" si="189"/>
        <v>14.1 per 1000 0-17 yr olds</v>
      </c>
      <c r="M3328" s="31">
        <f t="shared" si="190"/>
        <v>14.135099192475906</v>
      </c>
      <c r="N3328" s="31">
        <f t="shared" si="188"/>
        <v>0</v>
      </c>
    </row>
    <row r="3329" spans="1:14" x14ac:dyDescent="0.45">
      <c r="A3329" s="31" t="str">
        <f t="shared" si="187"/>
        <v>E10000009_Number of children with at least one fixed period exclusion during the year_Number</v>
      </c>
      <c r="B3329" s="31" t="s">
        <v>295</v>
      </c>
      <c r="C3329" s="31" t="s">
        <v>296</v>
      </c>
      <c r="D3329" s="31" t="s">
        <v>1854</v>
      </c>
      <c r="E3329" s="31" t="s">
        <v>2159</v>
      </c>
      <c r="F3329" s="31" t="s">
        <v>86</v>
      </c>
      <c r="G3329" s="26" t="s">
        <v>90</v>
      </c>
      <c r="H3329" s="31" t="s">
        <v>743</v>
      </c>
      <c r="I3329" s="20">
        <v>1524</v>
      </c>
      <c r="J3329" s="31">
        <f>INDEX('LA lookup'!H:H,MATCH('Known to services raw data'!B3329,'LA lookup'!G:G,0))</f>
        <v>76699</v>
      </c>
      <c r="K3329" s="31">
        <v>27.2</v>
      </c>
      <c r="L3329" s="31" t="str">
        <f t="shared" si="189"/>
        <v>19.9 per 1000 0-17 yr olds</v>
      </c>
      <c r="M3329" s="31">
        <f t="shared" si="190"/>
        <v>19.869880963245933</v>
      </c>
      <c r="N3329" s="31">
        <f t="shared" si="188"/>
        <v>0</v>
      </c>
    </row>
    <row r="3330" spans="1:14" x14ac:dyDescent="0.45">
      <c r="A3330" s="31" t="str">
        <f t="shared" si="187"/>
        <v>E10000013_Number of children with at least one fixed period exclusion during the year_Number</v>
      </c>
      <c r="B3330" s="31" t="s">
        <v>307</v>
      </c>
      <c r="C3330" s="31" t="s">
        <v>308</v>
      </c>
      <c r="D3330" s="31" t="s">
        <v>1854</v>
      </c>
      <c r="E3330" s="31" t="s">
        <v>2159</v>
      </c>
      <c r="F3330" s="31" t="s">
        <v>86</v>
      </c>
      <c r="G3330" s="26" t="s">
        <v>90</v>
      </c>
      <c r="H3330" s="31" t="s">
        <v>743</v>
      </c>
      <c r="I3330" s="20">
        <v>1807</v>
      </c>
      <c r="J3330" s="31">
        <f>INDEX('LA lookup'!H:H,MATCH('Known to services raw data'!B3330,'LA lookup'!G:G,0))</f>
        <v>128136</v>
      </c>
      <c r="K3330" s="31">
        <v>20.8</v>
      </c>
      <c r="L3330" s="31" t="str">
        <f t="shared" si="189"/>
        <v>14.1 per 1000 0-17 yr olds</v>
      </c>
      <c r="M3330" s="31">
        <f t="shared" si="190"/>
        <v>14.102203908347381</v>
      </c>
      <c r="N3330" s="31">
        <f t="shared" si="188"/>
        <v>0</v>
      </c>
    </row>
    <row r="3331" spans="1:14" x14ac:dyDescent="0.45">
      <c r="A3331" s="31" t="str">
        <f t="shared" si="187"/>
        <v>E06000053_Number of children with at least one fixed period exclusion during the year_Number</v>
      </c>
      <c r="B3331" s="31" t="s">
        <v>550</v>
      </c>
      <c r="C3331" s="31" t="s">
        <v>551</v>
      </c>
      <c r="D3331" s="31" t="s">
        <v>1854</v>
      </c>
      <c r="E3331" s="31" t="s">
        <v>2159</v>
      </c>
      <c r="F3331" s="31" t="s">
        <v>86</v>
      </c>
      <c r="G3331" s="26" t="s">
        <v>90</v>
      </c>
      <c r="H3331" s="31" t="s">
        <v>743</v>
      </c>
      <c r="I3331" s="31">
        <v>2</v>
      </c>
      <c r="J3331" s="31">
        <f>INDEX('LA lookup'!H:H,MATCH('Known to services raw data'!B3331,'LA lookup'!G:G,0))</f>
        <v>368</v>
      </c>
      <c r="K3331" s="31">
        <v>7.4</v>
      </c>
      <c r="L3331" s="31" t="str">
        <f t="shared" si="189"/>
        <v>5.4 per 1000 0-17 yr olds</v>
      </c>
      <c r="M3331" s="31">
        <f t="shared" si="190"/>
        <v>5.4347826086956523</v>
      </c>
      <c r="N3331" s="31">
        <f t="shared" si="188"/>
        <v>1</v>
      </c>
    </row>
    <row r="3332" spans="1:14" x14ac:dyDescent="0.45">
      <c r="A3332" s="31" t="str">
        <f t="shared" si="187"/>
        <v>E06000024_Number of children with at least one fixed period exclusion during the year_Number</v>
      </c>
      <c r="B3332" s="31" t="s">
        <v>367</v>
      </c>
      <c r="C3332" s="31" t="s">
        <v>368</v>
      </c>
      <c r="D3332" s="31" t="s">
        <v>1854</v>
      </c>
      <c r="E3332" s="31" t="s">
        <v>2159</v>
      </c>
      <c r="F3332" s="31" t="s">
        <v>86</v>
      </c>
      <c r="G3332" s="26" t="s">
        <v>90</v>
      </c>
      <c r="H3332" s="31" t="s">
        <v>743</v>
      </c>
      <c r="I3332" s="31">
        <v>712</v>
      </c>
      <c r="J3332" s="31">
        <f>INDEX('LA lookup'!H:H,MATCH('Known to services raw data'!B3332,'LA lookup'!G:G,0))</f>
        <v>43435</v>
      </c>
      <c r="K3332" s="31">
        <v>23.6</v>
      </c>
      <c r="L3332" s="31" t="str">
        <f t="shared" si="189"/>
        <v>16.4 per 1000 0-17 yr olds</v>
      </c>
      <c r="M3332" s="31">
        <f t="shared" si="190"/>
        <v>16.392310348797054</v>
      </c>
      <c r="N3332" s="31">
        <f t="shared" si="188"/>
        <v>0</v>
      </c>
    </row>
    <row r="3333" spans="1:14" x14ac:dyDescent="0.45">
      <c r="A3333" s="31" t="str">
        <f t="shared" si="187"/>
        <v>E06000026_Number of children with at least one fixed period exclusion during the year_Number</v>
      </c>
      <c r="B3333" s="31" t="s">
        <v>381</v>
      </c>
      <c r="C3333" s="31" t="s">
        <v>382</v>
      </c>
      <c r="D3333" s="31" t="s">
        <v>1854</v>
      </c>
      <c r="E3333" s="31" t="s">
        <v>2159</v>
      </c>
      <c r="F3333" s="31" t="s">
        <v>86</v>
      </c>
      <c r="G3333" s="26" t="s">
        <v>90</v>
      </c>
      <c r="H3333" s="31" t="s">
        <v>743</v>
      </c>
      <c r="I3333" s="20">
        <v>1185</v>
      </c>
      <c r="J3333" s="31">
        <f>INDEX('LA lookup'!H:H,MATCH('Known to services raw data'!B3333,'LA lookup'!G:G,0))</f>
        <v>52552</v>
      </c>
      <c r="K3333" s="31">
        <v>30.5</v>
      </c>
      <c r="L3333" s="31" t="str">
        <f t="shared" si="189"/>
        <v>22.5 per 1000 0-17 yr olds</v>
      </c>
      <c r="M3333" s="31">
        <f t="shared" si="190"/>
        <v>22.549094230476481</v>
      </c>
      <c r="N3333" s="31">
        <f t="shared" si="188"/>
        <v>0</v>
      </c>
    </row>
    <row r="3334" spans="1:14" x14ac:dyDescent="0.45">
      <c r="A3334" s="31" t="str">
        <f t="shared" si="187"/>
        <v>E06000029_Number of children with at least one fixed period exclusion during the year_Number</v>
      </c>
      <c r="B3334" s="31" t="s">
        <v>543</v>
      </c>
      <c r="C3334" s="31" t="s">
        <v>717</v>
      </c>
      <c r="D3334" s="31" t="s">
        <v>1854</v>
      </c>
      <c r="E3334" s="31" t="s">
        <v>2159</v>
      </c>
      <c r="F3334" s="31" t="s">
        <v>86</v>
      </c>
      <c r="G3334" s="26" t="s">
        <v>90</v>
      </c>
      <c r="H3334" s="31" t="s">
        <v>743</v>
      </c>
      <c r="I3334" s="31">
        <v>442</v>
      </c>
      <c r="J3334" s="31">
        <f>INDEX('LA lookup'!H:H,MATCH('Known to services raw data'!B3334,'LA lookup'!G:G,0))</f>
        <v>30188</v>
      </c>
      <c r="K3334" s="31">
        <v>22.8</v>
      </c>
      <c r="L3334" s="31" t="str">
        <f t="shared" si="189"/>
        <v>14.6 per 1000 0-17 yr olds</v>
      </c>
      <c r="M3334" s="31">
        <f t="shared" si="190"/>
        <v>14.641579435537299</v>
      </c>
      <c r="N3334" s="31">
        <f t="shared" si="188"/>
        <v>0</v>
      </c>
    </row>
    <row r="3335" spans="1:14" x14ac:dyDescent="0.45">
      <c r="A3335" s="31" t="str">
        <f t="shared" ref="A3335:A3398" si="191">CONCATENATE(B3335,"_",G3335,"_",H3335)</f>
        <v>E10000027_Number of children with at least one fixed period exclusion during the year_Number</v>
      </c>
      <c r="B3335" s="31" t="s">
        <v>406</v>
      </c>
      <c r="C3335" s="31" t="s">
        <v>407</v>
      </c>
      <c r="D3335" s="31" t="s">
        <v>1854</v>
      </c>
      <c r="E3335" s="31" t="s">
        <v>2159</v>
      </c>
      <c r="F3335" s="31" t="s">
        <v>86</v>
      </c>
      <c r="G3335" s="26" t="s">
        <v>90</v>
      </c>
      <c r="H3335" s="31" t="s">
        <v>743</v>
      </c>
      <c r="I3335" s="20">
        <v>2150</v>
      </c>
      <c r="J3335" s="31">
        <f>INDEX('LA lookup'!H:H,MATCH('Known to services raw data'!B3335,'LA lookup'!G:G,0))</f>
        <v>110700</v>
      </c>
      <c r="K3335" s="31">
        <v>30.9</v>
      </c>
      <c r="L3335" s="31" t="str">
        <f t="shared" si="189"/>
        <v>19.4 per 1000 0-17 yr olds</v>
      </c>
      <c r="M3335" s="31">
        <f t="shared" si="190"/>
        <v>19.421860885275517</v>
      </c>
      <c r="N3335" s="31">
        <f t="shared" si="188"/>
        <v>0</v>
      </c>
    </row>
    <row r="3336" spans="1:14" x14ac:dyDescent="0.45">
      <c r="A3336" s="31" t="str">
        <f t="shared" si="191"/>
        <v>E06000025_Number of children with at least one fixed period exclusion during the year_Number</v>
      </c>
      <c r="B3336" s="31" t="s">
        <v>408</v>
      </c>
      <c r="C3336" s="31" t="s">
        <v>409</v>
      </c>
      <c r="D3336" s="31" t="s">
        <v>1854</v>
      </c>
      <c r="E3336" s="31" t="s">
        <v>2159</v>
      </c>
      <c r="F3336" s="31" t="s">
        <v>86</v>
      </c>
      <c r="G3336" s="26" t="s">
        <v>90</v>
      </c>
      <c r="H3336" s="31" t="s">
        <v>743</v>
      </c>
      <c r="I3336" s="20">
        <v>1093</v>
      </c>
      <c r="J3336" s="31">
        <f>INDEX('LA lookup'!H:H,MATCH('Known to services raw data'!B3336,'LA lookup'!G:G,0))</f>
        <v>58867</v>
      </c>
      <c r="K3336" s="31">
        <v>27.9</v>
      </c>
      <c r="L3336" s="31" t="str">
        <f t="shared" si="189"/>
        <v>18.6 per 1000 0-17 yr olds</v>
      </c>
      <c r="M3336" s="31">
        <f t="shared" si="190"/>
        <v>18.567278780980857</v>
      </c>
      <c r="N3336" s="31">
        <f t="shared" ref="N3336:N3399" si="192">IF(OR(C3336="City of London",C3336="Isles of Scilly"),1,0)</f>
        <v>0</v>
      </c>
    </row>
    <row r="3337" spans="1:14" x14ac:dyDescent="0.45">
      <c r="A3337" s="31" t="str">
        <f t="shared" si="191"/>
        <v>E06000030_Number of children with at least one fixed period exclusion during the year_Number</v>
      </c>
      <c r="B3337" s="31" t="s">
        <v>434</v>
      </c>
      <c r="C3337" s="31" t="s">
        <v>435</v>
      </c>
      <c r="D3337" s="31" t="s">
        <v>1854</v>
      </c>
      <c r="E3337" s="31" t="s">
        <v>2159</v>
      </c>
      <c r="F3337" s="31" t="s">
        <v>86</v>
      </c>
      <c r="G3337" s="26" t="s">
        <v>90</v>
      </c>
      <c r="H3337" s="31" t="s">
        <v>743</v>
      </c>
      <c r="I3337" s="31">
        <v>843</v>
      </c>
      <c r="J3337" s="31">
        <f>INDEX('LA lookup'!H:H,MATCH('Known to services raw data'!B3337,'LA lookup'!G:G,0))</f>
        <v>50239</v>
      </c>
      <c r="K3337" s="31">
        <v>24.8</v>
      </c>
      <c r="L3337" s="31" t="str">
        <f t="shared" si="189"/>
        <v>16.8 per 1000 0-17 yr olds</v>
      </c>
      <c r="M3337" s="31">
        <f t="shared" si="190"/>
        <v>16.779792591413045</v>
      </c>
      <c r="N3337" s="31">
        <f t="shared" si="192"/>
        <v>0</v>
      </c>
    </row>
    <row r="3338" spans="1:14" x14ac:dyDescent="0.45">
      <c r="A3338" s="31" t="str">
        <f t="shared" si="191"/>
        <v>E06000027_Number of children with at least one fixed period exclusion during the year_Number</v>
      </c>
      <c r="B3338" s="31" t="s">
        <v>438</v>
      </c>
      <c r="C3338" s="31" t="s">
        <v>439</v>
      </c>
      <c r="D3338" s="31" t="s">
        <v>1854</v>
      </c>
      <c r="E3338" s="31" t="s">
        <v>2159</v>
      </c>
      <c r="F3338" s="31" t="s">
        <v>86</v>
      </c>
      <c r="G3338" s="26" t="s">
        <v>90</v>
      </c>
      <c r="H3338" s="31" t="s">
        <v>743</v>
      </c>
      <c r="I3338" s="31">
        <v>626</v>
      </c>
      <c r="J3338" s="31">
        <f>INDEX('LA lookup'!H:H,MATCH('Known to services raw data'!B3338,'LA lookup'!G:G,0))</f>
        <v>25423</v>
      </c>
      <c r="K3338" s="31">
        <v>31.6</v>
      </c>
      <c r="L3338" s="31" t="str">
        <f t="shared" si="189"/>
        <v>24.6 per 1000 0-17 yr olds</v>
      </c>
      <c r="M3338" s="31">
        <f t="shared" si="190"/>
        <v>24.623372536679387</v>
      </c>
      <c r="N3338" s="31">
        <f t="shared" si="192"/>
        <v>0</v>
      </c>
    </row>
    <row r="3339" spans="1:14" x14ac:dyDescent="0.45">
      <c r="A3339" s="31" t="str">
        <f t="shared" si="191"/>
        <v>E06000054_Number of children with at least one fixed period exclusion during the year_Number</v>
      </c>
      <c r="B3339" s="31" t="s">
        <v>462</v>
      </c>
      <c r="C3339" s="31" t="s">
        <v>463</v>
      </c>
      <c r="D3339" s="31" t="s">
        <v>1854</v>
      </c>
      <c r="E3339" s="31" t="s">
        <v>2159</v>
      </c>
      <c r="F3339" s="31" t="s">
        <v>86</v>
      </c>
      <c r="G3339" s="26" t="s">
        <v>90</v>
      </c>
      <c r="H3339" s="31" t="s">
        <v>743</v>
      </c>
      <c r="I3339" s="20">
        <v>1682</v>
      </c>
      <c r="J3339" s="31">
        <f>INDEX('LA lookup'!H:H,MATCH('Known to services raw data'!B3339,'LA lookup'!G:G,0))</f>
        <v>105692</v>
      </c>
      <c r="K3339" s="31">
        <v>24.7</v>
      </c>
      <c r="L3339" s="31" t="str">
        <f t="shared" si="189"/>
        <v>15.9 per 1000 0-17 yr olds</v>
      </c>
      <c r="M3339" s="31">
        <f t="shared" si="190"/>
        <v>15.914165688983083</v>
      </c>
      <c r="N3339" s="31">
        <f t="shared" si="192"/>
        <v>0</v>
      </c>
    </row>
    <row r="3340" spans="1:14" x14ac:dyDescent="0.45">
      <c r="A3340" s="31" t="str">
        <f t="shared" si="191"/>
        <v>E09000001_Estimated number of young carers supported by LAs_Number</v>
      </c>
      <c r="B3340" s="31" t="s">
        <v>582</v>
      </c>
      <c r="C3340" s="31" t="s">
        <v>583</v>
      </c>
      <c r="D3340" s="31" t="s">
        <v>474</v>
      </c>
      <c r="E3340" s="31" t="s">
        <v>475</v>
      </c>
      <c r="F3340" s="31" t="s">
        <v>195</v>
      </c>
      <c r="G3340" s="26" t="s">
        <v>80</v>
      </c>
      <c r="H3340" s="31" t="s">
        <v>743</v>
      </c>
      <c r="I3340" s="31">
        <v>0</v>
      </c>
      <c r="J3340" s="31">
        <f>INDEX('LA lookup'!H:H,MATCH('Known to services raw data'!B3340,'LA lookup'!G:G,0))</f>
        <v>1453</v>
      </c>
      <c r="K3340" s="31">
        <v>0</v>
      </c>
      <c r="L3340" s="31" t="s">
        <v>857</v>
      </c>
      <c r="M3340" s="31">
        <v>0</v>
      </c>
      <c r="N3340" s="31">
        <f t="shared" si="192"/>
        <v>1</v>
      </c>
    </row>
    <row r="3341" spans="1:14" x14ac:dyDescent="0.45">
      <c r="A3341" s="31" t="str">
        <f t="shared" si="191"/>
        <v>E09000007_Estimated number of young carers supported by LAs_Number</v>
      </c>
      <c r="B3341" s="31" t="s">
        <v>277</v>
      </c>
      <c r="C3341" s="31" t="s">
        <v>278</v>
      </c>
      <c r="D3341" s="31" t="s">
        <v>474</v>
      </c>
      <c r="E3341" s="31" t="s">
        <v>475</v>
      </c>
      <c r="F3341" s="31" t="s">
        <v>195</v>
      </c>
      <c r="G3341" s="26" t="s">
        <v>80</v>
      </c>
      <c r="H3341" s="31" t="s">
        <v>743</v>
      </c>
      <c r="I3341" s="31">
        <v>34</v>
      </c>
      <c r="J3341" s="31">
        <f>INDEX('LA lookup'!H:H,MATCH('Known to services raw data'!B3341,'LA lookup'!G:G,0))</f>
        <v>50983</v>
      </c>
      <c r="K3341" s="31">
        <v>0.92031182330012995</v>
      </c>
      <c r="L3341" s="31" t="s">
        <v>859</v>
      </c>
      <c r="M3341" s="31">
        <v>0.92031182330012995</v>
      </c>
      <c r="N3341" s="31">
        <f t="shared" si="192"/>
        <v>0</v>
      </c>
    </row>
    <row r="3342" spans="1:14" x14ac:dyDescent="0.45">
      <c r="A3342" s="31" t="str">
        <f t="shared" si="191"/>
        <v>E09000011_Estimated number of young carers supported by LAs_Number</v>
      </c>
      <c r="B3342" s="31" t="s">
        <v>518</v>
      </c>
      <c r="C3342" s="31" t="s">
        <v>519</v>
      </c>
      <c r="D3342" s="31" t="s">
        <v>474</v>
      </c>
      <c r="E3342" s="31" t="s">
        <v>475</v>
      </c>
      <c r="F3342" s="31" t="s">
        <v>195</v>
      </c>
      <c r="G3342" s="26" t="s">
        <v>80</v>
      </c>
      <c r="H3342" s="31" t="s">
        <v>743</v>
      </c>
      <c r="I3342" s="31">
        <v>191</v>
      </c>
      <c r="J3342" s="31">
        <f>INDEX('LA lookup'!H:H,MATCH('Known to services raw data'!B3342,'LA lookup'!G:G,0))</f>
        <v>68917</v>
      </c>
      <c r="K3342" s="31">
        <v>4.0669448939613302</v>
      </c>
      <c r="L3342" s="31" t="s">
        <v>861</v>
      </c>
      <c r="M3342" s="31">
        <v>4.0669448939613302</v>
      </c>
      <c r="N3342" s="31">
        <f t="shared" si="192"/>
        <v>0</v>
      </c>
    </row>
    <row r="3343" spans="1:14" x14ac:dyDescent="0.45">
      <c r="A3343" s="31" t="str">
        <f t="shared" si="191"/>
        <v>E09000012_Estimated number of young carers supported by LAs_Number</v>
      </c>
      <c r="B3343" s="31" t="s">
        <v>498</v>
      </c>
      <c r="C3343" s="31" t="s">
        <v>499</v>
      </c>
      <c r="D3343" s="31" t="s">
        <v>474</v>
      </c>
      <c r="E3343" s="31" t="s">
        <v>475</v>
      </c>
      <c r="F3343" s="31" t="s">
        <v>195</v>
      </c>
      <c r="G3343" s="26" t="s">
        <v>80</v>
      </c>
      <c r="H3343" s="31" t="s">
        <v>743</v>
      </c>
      <c r="I3343" s="31">
        <v>250</v>
      </c>
      <c r="J3343" s="31">
        <f>INDEX('LA lookup'!H:H,MATCH('Known to services raw data'!B3343,'LA lookup'!G:G,0))</f>
        <v>63655</v>
      </c>
      <c r="K3343" s="31">
        <v>5.7698077500057696</v>
      </c>
      <c r="L3343" s="31" t="s">
        <v>863</v>
      </c>
      <c r="M3343" s="31">
        <v>5.7698077500057696</v>
      </c>
      <c r="N3343" s="31">
        <f t="shared" si="192"/>
        <v>0</v>
      </c>
    </row>
    <row r="3344" spans="1:14" x14ac:dyDescent="0.45">
      <c r="A3344" s="31" t="str">
        <f t="shared" si="191"/>
        <v>E09000013_Estimated number of young carers supported by LAs_Number</v>
      </c>
      <c r="B3344" s="31" t="s">
        <v>491</v>
      </c>
      <c r="C3344" s="31" t="s">
        <v>723</v>
      </c>
      <c r="D3344" s="31" t="s">
        <v>474</v>
      </c>
      <c r="E3344" s="31" t="s">
        <v>475</v>
      </c>
      <c r="F3344" s="31" t="s">
        <v>195</v>
      </c>
      <c r="G3344" s="26" t="s">
        <v>80</v>
      </c>
      <c r="H3344" s="31" t="s">
        <v>743</v>
      </c>
      <c r="I3344" s="31">
        <v>0</v>
      </c>
      <c r="J3344" s="31">
        <f>INDEX('LA lookup'!H:H,MATCH('Known to services raw data'!B3344,'LA lookup'!G:G,0))</f>
        <v>36898</v>
      </c>
      <c r="K3344" s="31">
        <v>0</v>
      </c>
      <c r="L3344" s="31" t="s">
        <v>857</v>
      </c>
      <c r="M3344" s="31">
        <v>0</v>
      </c>
      <c r="N3344" s="31">
        <f t="shared" si="192"/>
        <v>0</v>
      </c>
    </row>
    <row r="3345" spans="1:14" x14ac:dyDescent="0.45">
      <c r="A3345" s="31" t="str">
        <f t="shared" si="191"/>
        <v>E09000019_Estimated number of young carers supported by LAs_Number</v>
      </c>
      <c r="B3345" s="31" t="s">
        <v>500</v>
      </c>
      <c r="C3345" s="31" t="s">
        <v>501</v>
      </c>
      <c r="D3345" s="31" t="s">
        <v>474</v>
      </c>
      <c r="E3345" s="31" t="s">
        <v>475</v>
      </c>
      <c r="F3345" s="31" t="s">
        <v>195</v>
      </c>
      <c r="G3345" s="26" t="s">
        <v>80</v>
      </c>
      <c r="H3345" s="31" t="s">
        <v>743</v>
      </c>
      <c r="I3345" s="31">
        <v>44</v>
      </c>
      <c r="J3345" s="31">
        <f>INDEX('LA lookup'!H:H,MATCH('Known to services raw data'!B3345,'LA lookup'!G:G,0))</f>
        <v>42098</v>
      </c>
      <c r="K3345" s="31">
        <v>1.51876013944979</v>
      </c>
      <c r="L3345" s="31" t="s">
        <v>866</v>
      </c>
      <c r="M3345" s="31">
        <v>1.51876013944979</v>
      </c>
      <c r="N3345" s="31">
        <f t="shared" si="192"/>
        <v>0</v>
      </c>
    </row>
    <row r="3346" spans="1:14" x14ac:dyDescent="0.45">
      <c r="A3346" s="31" t="str">
        <f t="shared" si="191"/>
        <v>E09000020_Estimated number of young carers supported by LAs_Number</v>
      </c>
      <c r="B3346" s="31" t="s">
        <v>479</v>
      </c>
      <c r="C3346" s="31" t="s">
        <v>674</v>
      </c>
      <c r="D3346" s="31" t="s">
        <v>474</v>
      </c>
      <c r="E3346" s="31" t="s">
        <v>475</v>
      </c>
      <c r="F3346" s="31" t="s">
        <v>195</v>
      </c>
      <c r="G3346" s="26" t="s">
        <v>80</v>
      </c>
      <c r="H3346" s="31" t="s">
        <v>743</v>
      </c>
      <c r="I3346" s="31" t="s">
        <v>13</v>
      </c>
      <c r="J3346" s="31">
        <f>INDEX('LA lookup'!H:H,MATCH('Known to services raw data'!B3346,'LA lookup'!G:G,0))</f>
        <v>28678</v>
      </c>
      <c r="K3346" s="31" t="s">
        <v>13</v>
      </c>
      <c r="L3346" s="31" t="s">
        <v>868</v>
      </c>
      <c r="M3346" s="31" t="s">
        <v>13</v>
      </c>
      <c r="N3346" s="31">
        <f t="shared" si="192"/>
        <v>0</v>
      </c>
    </row>
    <row r="3347" spans="1:14" x14ac:dyDescent="0.45">
      <c r="A3347" s="31" t="str">
        <f t="shared" si="191"/>
        <v>E09000022_Estimated number of young carers supported by LAs_Number</v>
      </c>
      <c r="B3347" s="31" t="s">
        <v>335</v>
      </c>
      <c r="C3347" s="31" t="s">
        <v>336</v>
      </c>
      <c r="D3347" s="31" t="s">
        <v>474</v>
      </c>
      <c r="E3347" s="31" t="s">
        <v>475</v>
      </c>
      <c r="F3347" s="31" t="s">
        <v>195</v>
      </c>
      <c r="G3347" s="26" t="s">
        <v>80</v>
      </c>
      <c r="H3347" s="31" t="s">
        <v>743</v>
      </c>
      <c r="I3347" s="31" t="s">
        <v>13</v>
      </c>
      <c r="J3347" s="31">
        <f>INDEX('LA lookup'!H:H,MATCH('Known to services raw data'!B3347,'LA lookup'!G:G,0))</f>
        <v>62629</v>
      </c>
      <c r="K3347" s="31" t="s">
        <v>13</v>
      </c>
      <c r="L3347" s="31" t="s">
        <v>868</v>
      </c>
      <c r="M3347" s="31" t="s">
        <v>13</v>
      </c>
      <c r="N3347" s="31">
        <f t="shared" si="192"/>
        <v>0</v>
      </c>
    </row>
    <row r="3348" spans="1:14" x14ac:dyDescent="0.45">
      <c r="A3348" s="31" t="str">
        <f t="shared" si="191"/>
        <v>E09000023_Estimated number of young carers supported by LAs_Number</v>
      </c>
      <c r="B3348" s="31" t="s">
        <v>343</v>
      </c>
      <c r="C3348" s="31" t="s">
        <v>344</v>
      </c>
      <c r="D3348" s="31" t="s">
        <v>474</v>
      </c>
      <c r="E3348" s="31" t="s">
        <v>475</v>
      </c>
      <c r="F3348" s="31" t="s">
        <v>195</v>
      </c>
      <c r="G3348" s="26" t="s">
        <v>80</v>
      </c>
      <c r="H3348" s="31" t="s">
        <v>743</v>
      </c>
      <c r="I3348" s="31">
        <v>58</v>
      </c>
      <c r="J3348" s="31">
        <f>INDEX('LA lookup'!H:H,MATCH('Known to services raw data'!B3348,'LA lookup'!G:G,0))</f>
        <v>68458</v>
      </c>
      <c r="K3348" s="31">
        <v>1.24346110968185</v>
      </c>
      <c r="L3348" s="31" t="s">
        <v>871</v>
      </c>
      <c r="M3348" s="31">
        <v>1.24346110968185</v>
      </c>
      <c r="N3348" s="31">
        <f t="shared" si="192"/>
        <v>0</v>
      </c>
    </row>
    <row r="3349" spans="1:14" x14ac:dyDescent="0.45">
      <c r="A3349" s="31" t="str">
        <f t="shared" si="191"/>
        <v>E09000028_Estimated number of young carers supported by LAs_Number</v>
      </c>
      <c r="B3349" s="31" t="s">
        <v>414</v>
      </c>
      <c r="C3349" s="31" t="s">
        <v>415</v>
      </c>
      <c r="D3349" s="31" t="s">
        <v>474</v>
      </c>
      <c r="E3349" s="31" t="s">
        <v>475</v>
      </c>
      <c r="F3349" s="31" t="s">
        <v>195</v>
      </c>
      <c r="G3349" s="26" t="s">
        <v>80</v>
      </c>
      <c r="H3349" s="31" t="s">
        <v>743</v>
      </c>
      <c r="I3349" s="31" t="s">
        <v>13</v>
      </c>
      <c r="J3349" s="31">
        <f>INDEX('LA lookup'!H:H,MATCH('Known to services raw data'!B3349,'LA lookup'!G:G,0))</f>
        <v>65121</v>
      </c>
      <c r="K3349" s="31" t="s">
        <v>13</v>
      </c>
      <c r="L3349" s="31" t="s">
        <v>868</v>
      </c>
      <c r="M3349" s="31" t="s">
        <v>13</v>
      </c>
      <c r="N3349" s="31">
        <f t="shared" si="192"/>
        <v>0</v>
      </c>
    </row>
    <row r="3350" spans="1:14" x14ac:dyDescent="0.45">
      <c r="A3350" s="31" t="str">
        <f t="shared" si="191"/>
        <v>E09000030_Estimated number of young carers supported by LAs_Number</v>
      </c>
      <c r="B3350" s="31" t="s">
        <v>440</v>
      </c>
      <c r="C3350" s="31" t="s">
        <v>441</v>
      </c>
      <c r="D3350" s="31" t="s">
        <v>474</v>
      </c>
      <c r="E3350" s="31" t="s">
        <v>475</v>
      </c>
      <c r="F3350" s="31" t="s">
        <v>195</v>
      </c>
      <c r="G3350" s="26" t="s">
        <v>80</v>
      </c>
      <c r="H3350" s="31" t="s">
        <v>743</v>
      </c>
      <c r="I3350" s="31">
        <v>123</v>
      </c>
      <c r="J3350" s="31">
        <f>INDEX('LA lookup'!H:H,MATCH('Known to services raw data'!B3350,'LA lookup'!G:G,0))</f>
        <v>70973</v>
      </c>
      <c r="K3350" s="31">
        <v>2.5223008305136898</v>
      </c>
      <c r="L3350" s="31" t="s">
        <v>874</v>
      </c>
      <c r="M3350" s="31">
        <v>2.5223008305136898</v>
      </c>
      <c r="N3350" s="31">
        <f t="shared" si="192"/>
        <v>0</v>
      </c>
    </row>
    <row r="3351" spans="1:14" x14ac:dyDescent="0.45">
      <c r="A3351" s="31" t="str">
        <f t="shared" si="191"/>
        <v>E09000032_Estimated number of young carers supported by LAs_Number</v>
      </c>
      <c r="B3351" s="31" t="s">
        <v>450</v>
      </c>
      <c r="C3351" s="31" t="s">
        <v>451</v>
      </c>
      <c r="D3351" s="31" t="s">
        <v>474</v>
      </c>
      <c r="E3351" s="31" t="s">
        <v>475</v>
      </c>
      <c r="F3351" s="31" t="s">
        <v>195</v>
      </c>
      <c r="G3351" s="26" t="s">
        <v>80</v>
      </c>
      <c r="H3351" s="31" t="s">
        <v>743</v>
      </c>
      <c r="I3351" s="31">
        <v>45</v>
      </c>
      <c r="J3351" s="31">
        <f>INDEX('LA lookup'!H:H,MATCH('Known to services raw data'!B3351,'LA lookup'!G:G,0))</f>
        <v>63840</v>
      </c>
      <c r="K3351" s="31">
        <v>1.0723221732396</v>
      </c>
      <c r="L3351" s="31" t="s">
        <v>876</v>
      </c>
      <c r="M3351" s="31">
        <v>1.0723221732396</v>
      </c>
      <c r="N3351" s="31">
        <f t="shared" si="192"/>
        <v>0</v>
      </c>
    </row>
    <row r="3352" spans="1:14" x14ac:dyDescent="0.45">
      <c r="A3352" s="31" t="str">
        <f t="shared" si="191"/>
        <v>E09000033_Estimated number of young carers supported by LAs_Number</v>
      </c>
      <c r="B3352" s="31" t="s">
        <v>506</v>
      </c>
      <c r="C3352" s="31" t="s">
        <v>507</v>
      </c>
      <c r="D3352" s="31" t="s">
        <v>474</v>
      </c>
      <c r="E3352" s="31" t="s">
        <v>475</v>
      </c>
      <c r="F3352" s="31" t="s">
        <v>195</v>
      </c>
      <c r="G3352" s="26" t="s">
        <v>80</v>
      </c>
      <c r="H3352" s="31" t="s">
        <v>743</v>
      </c>
      <c r="I3352" s="31">
        <v>0</v>
      </c>
      <c r="J3352" s="31">
        <f>INDEX('LA lookup'!H:H,MATCH('Known to services raw data'!B3352,'LA lookup'!G:G,0))</f>
        <v>47445</v>
      </c>
      <c r="K3352" s="31">
        <v>0</v>
      </c>
      <c r="L3352" s="31" t="s">
        <v>857</v>
      </c>
      <c r="M3352" s="31">
        <v>0</v>
      </c>
      <c r="N3352" s="31">
        <f t="shared" si="192"/>
        <v>0</v>
      </c>
    </row>
    <row r="3353" spans="1:14" x14ac:dyDescent="0.45">
      <c r="A3353" s="31" t="str">
        <f t="shared" si="191"/>
        <v>E09000002_Estimated number of young carers supported by LAs_Number</v>
      </c>
      <c r="B3353" s="31" t="s">
        <v>227</v>
      </c>
      <c r="C3353" s="31" t="s">
        <v>228</v>
      </c>
      <c r="D3353" s="31" t="s">
        <v>474</v>
      </c>
      <c r="E3353" s="31" t="s">
        <v>475</v>
      </c>
      <c r="F3353" s="31" t="s">
        <v>195</v>
      </c>
      <c r="G3353" s="26" t="s">
        <v>80</v>
      </c>
      <c r="H3353" s="31" t="s">
        <v>743</v>
      </c>
      <c r="I3353" s="31">
        <v>145</v>
      </c>
      <c r="J3353" s="31">
        <f>INDEX('LA lookup'!H:H,MATCH('Known to services raw data'!B3353,'LA lookup'!G:G,0))</f>
        <v>63401</v>
      </c>
      <c r="K3353" s="31">
        <v>3.30431612050499</v>
      </c>
      <c r="L3353" s="31" t="s">
        <v>879</v>
      </c>
      <c r="M3353" s="31">
        <v>3.30431612050499</v>
      </c>
      <c r="N3353" s="31">
        <f t="shared" si="192"/>
        <v>0</v>
      </c>
    </row>
    <row r="3354" spans="1:14" x14ac:dyDescent="0.45">
      <c r="A3354" s="31" t="str">
        <f t="shared" si="191"/>
        <v>E09000003_Estimated number of young carers supported by LAs_Number</v>
      </c>
      <c r="B3354" s="31" t="s">
        <v>233</v>
      </c>
      <c r="C3354" s="31" t="s">
        <v>234</v>
      </c>
      <c r="D3354" s="31" t="s">
        <v>474</v>
      </c>
      <c r="E3354" s="31" t="s">
        <v>475</v>
      </c>
      <c r="F3354" s="31" t="s">
        <v>195</v>
      </c>
      <c r="G3354" s="26" t="s">
        <v>80</v>
      </c>
      <c r="H3354" s="31" t="s">
        <v>743</v>
      </c>
      <c r="I3354" s="31">
        <v>131</v>
      </c>
      <c r="J3354" s="31">
        <f>INDEX('LA lookup'!H:H,MATCH('Known to services raw data'!B3354,'LA lookup'!G:G,0))</f>
        <v>92701</v>
      </c>
      <c r="K3354" s="31">
        <v>1.9791808306516201</v>
      </c>
      <c r="L3354" s="31" t="s">
        <v>881</v>
      </c>
      <c r="M3354" s="31">
        <v>1.9791808306516201</v>
      </c>
      <c r="N3354" s="31">
        <f t="shared" si="192"/>
        <v>0</v>
      </c>
    </row>
    <row r="3355" spans="1:14" x14ac:dyDescent="0.45">
      <c r="A3355" s="31" t="str">
        <f t="shared" si="191"/>
        <v>E09000004_Estimated number of young carers supported by LAs_Number</v>
      </c>
      <c r="B3355" s="31" t="s">
        <v>242</v>
      </c>
      <c r="C3355" s="31" t="s">
        <v>243</v>
      </c>
      <c r="D3355" s="31" t="s">
        <v>474</v>
      </c>
      <c r="E3355" s="31" t="s">
        <v>475</v>
      </c>
      <c r="F3355" s="31" t="s">
        <v>195</v>
      </c>
      <c r="G3355" s="26" t="s">
        <v>80</v>
      </c>
      <c r="H3355" s="31" t="s">
        <v>743</v>
      </c>
      <c r="I3355" s="31">
        <v>79</v>
      </c>
      <c r="J3355" s="31">
        <f>INDEX('LA lookup'!H:H,MATCH('Known to services raw data'!B3355,'LA lookup'!G:G,0))</f>
        <v>56853</v>
      </c>
      <c r="K3355" s="31">
        <v>1.9332419733751001</v>
      </c>
      <c r="L3355" s="31" t="s">
        <v>883</v>
      </c>
      <c r="M3355" s="31">
        <v>1.9332419733751001</v>
      </c>
      <c r="N3355" s="31">
        <f t="shared" si="192"/>
        <v>0</v>
      </c>
    </row>
    <row r="3356" spans="1:14" x14ac:dyDescent="0.45">
      <c r="A3356" s="31" t="str">
        <f t="shared" si="191"/>
        <v>E09000005_Estimated number of young carers supported by LAs_Number</v>
      </c>
      <c r="B3356" s="31" t="s">
        <v>261</v>
      </c>
      <c r="C3356" s="31" t="s">
        <v>262</v>
      </c>
      <c r="D3356" s="31" t="s">
        <v>474</v>
      </c>
      <c r="E3356" s="31" t="s">
        <v>475</v>
      </c>
      <c r="F3356" s="31" t="s">
        <v>195</v>
      </c>
      <c r="G3356" s="26" t="s">
        <v>80</v>
      </c>
      <c r="H3356" s="31" t="s">
        <v>743</v>
      </c>
      <c r="I3356" s="31">
        <v>0</v>
      </c>
      <c r="J3356" s="31">
        <f>INDEX('LA lookup'!H:H,MATCH('Known to services raw data'!B3356,'LA lookup'!G:G,0))</f>
        <v>77893</v>
      </c>
      <c r="K3356" s="31">
        <v>0</v>
      </c>
      <c r="L3356" s="31" t="s">
        <v>857</v>
      </c>
      <c r="M3356" s="31">
        <v>0</v>
      </c>
      <c r="N3356" s="31">
        <f t="shared" si="192"/>
        <v>0</v>
      </c>
    </row>
    <row r="3357" spans="1:14" x14ac:dyDescent="0.45">
      <c r="A3357" s="31" t="str">
        <f t="shared" si="191"/>
        <v>E09000006_Estimated number of young carers supported by LAs_Number</v>
      </c>
      <c r="B3357" s="31" t="s">
        <v>267</v>
      </c>
      <c r="C3357" s="31" t="s">
        <v>268</v>
      </c>
      <c r="D3357" s="31" t="s">
        <v>474</v>
      </c>
      <c r="E3357" s="31" t="s">
        <v>475</v>
      </c>
      <c r="F3357" s="31" t="s">
        <v>195</v>
      </c>
      <c r="G3357" s="26" t="s">
        <v>80</v>
      </c>
      <c r="H3357" s="31" t="s">
        <v>743</v>
      </c>
      <c r="I3357" s="31">
        <v>102</v>
      </c>
      <c r="J3357" s="31">
        <f>INDEX('LA lookup'!H:H,MATCH('Known to services raw data'!B3357,'LA lookup'!G:G,0))</f>
        <v>75055</v>
      </c>
      <c r="K3357" s="31">
        <v>1.9066846119336001</v>
      </c>
      <c r="L3357" s="31" t="s">
        <v>886</v>
      </c>
      <c r="M3357" s="31">
        <v>1.9066846119336001</v>
      </c>
      <c r="N3357" s="31">
        <f t="shared" si="192"/>
        <v>0</v>
      </c>
    </row>
    <row r="3358" spans="1:14" x14ac:dyDescent="0.45">
      <c r="A3358" s="31" t="str">
        <f t="shared" si="191"/>
        <v>E09000008_Estimated number of young carers supported by LAs_Number</v>
      </c>
      <c r="B3358" s="31" t="s">
        <v>486</v>
      </c>
      <c r="C3358" s="31" t="s">
        <v>487</v>
      </c>
      <c r="D3358" s="31" t="s">
        <v>474</v>
      </c>
      <c r="E3358" s="31" t="s">
        <v>475</v>
      </c>
      <c r="F3358" s="31" t="s">
        <v>195</v>
      </c>
      <c r="G3358" s="26" t="s">
        <v>80</v>
      </c>
      <c r="H3358" s="31" t="s">
        <v>743</v>
      </c>
      <c r="I3358" s="31" t="s">
        <v>13</v>
      </c>
      <c r="J3358" s="31">
        <f>INDEX('LA lookup'!H:H,MATCH('Known to services raw data'!B3358,'LA lookup'!G:G,0))</f>
        <v>94702</v>
      </c>
      <c r="K3358" s="31" t="s">
        <v>13</v>
      </c>
      <c r="L3358" s="31" t="s">
        <v>868</v>
      </c>
      <c r="M3358" s="31" t="s">
        <v>13</v>
      </c>
      <c r="N3358" s="31">
        <f t="shared" si="192"/>
        <v>0</v>
      </c>
    </row>
    <row r="3359" spans="1:14" x14ac:dyDescent="0.45">
      <c r="A3359" s="31" t="str">
        <f t="shared" si="191"/>
        <v>E09000009_Estimated number of young carers supported by LAs_Number</v>
      </c>
      <c r="B3359" s="31" t="s">
        <v>509</v>
      </c>
      <c r="C3359" s="31" t="s">
        <v>510</v>
      </c>
      <c r="D3359" s="31" t="s">
        <v>474</v>
      </c>
      <c r="E3359" s="31" t="s">
        <v>475</v>
      </c>
      <c r="F3359" s="31" t="s">
        <v>195</v>
      </c>
      <c r="G3359" s="26" t="s">
        <v>80</v>
      </c>
      <c r="H3359" s="31" t="s">
        <v>743</v>
      </c>
      <c r="I3359" s="31" t="s">
        <v>13</v>
      </c>
      <c r="J3359" s="31">
        <f>INDEX('LA lookup'!H:H,MATCH('Known to services raw data'!B3359,'LA lookup'!G:G,0))</f>
        <v>81732</v>
      </c>
      <c r="K3359" s="31" t="s">
        <v>13</v>
      </c>
      <c r="L3359" s="31" t="s">
        <v>868</v>
      </c>
      <c r="M3359" s="31" t="s">
        <v>13</v>
      </c>
      <c r="N3359" s="31">
        <f t="shared" si="192"/>
        <v>0</v>
      </c>
    </row>
    <row r="3360" spans="1:14" x14ac:dyDescent="0.45">
      <c r="A3360" s="31" t="str">
        <f t="shared" si="191"/>
        <v>E09000010_Estimated number of young carers supported by LAs_Number</v>
      </c>
      <c r="B3360" s="31" t="s">
        <v>301</v>
      </c>
      <c r="C3360" s="31" t="s">
        <v>302</v>
      </c>
      <c r="D3360" s="31" t="s">
        <v>474</v>
      </c>
      <c r="E3360" s="31" t="s">
        <v>475</v>
      </c>
      <c r="F3360" s="31" t="s">
        <v>195</v>
      </c>
      <c r="G3360" s="26" t="s">
        <v>80</v>
      </c>
      <c r="H3360" s="31" t="s">
        <v>743</v>
      </c>
      <c r="I3360" s="31">
        <v>719</v>
      </c>
      <c r="J3360" s="31">
        <f>INDEX('LA lookup'!H:H,MATCH('Known to services raw data'!B3360,'LA lookup'!G:G,0))</f>
        <v>84497</v>
      </c>
      <c r="K3360" s="31">
        <v>11.948285030577001</v>
      </c>
      <c r="L3360" s="31" t="s">
        <v>890</v>
      </c>
      <c r="M3360" s="31">
        <v>11.948285030577001</v>
      </c>
      <c r="N3360" s="31">
        <f t="shared" si="192"/>
        <v>0</v>
      </c>
    </row>
    <row r="3361" spans="1:14" x14ac:dyDescent="0.45">
      <c r="A3361" s="31" t="str">
        <f t="shared" si="191"/>
        <v>E09000014_Estimated number of young carers supported by LAs_Number</v>
      </c>
      <c r="B3361" s="31" t="s">
        <v>311</v>
      </c>
      <c r="C3361" s="31" t="s">
        <v>312</v>
      </c>
      <c r="D3361" s="31" t="s">
        <v>474</v>
      </c>
      <c r="E3361" s="31" t="s">
        <v>475</v>
      </c>
      <c r="F3361" s="31" t="s">
        <v>195</v>
      </c>
      <c r="G3361" s="26" t="s">
        <v>80</v>
      </c>
      <c r="H3361" s="31" t="s">
        <v>743</v>
      </c>
      <c r="I3361" s="31" t="s">
        <v>13</v>
      </c>
      <c r="J3361" s="31">
        <f>INDEX('LA lookup'!H:H,MATCH('Known to services raw data'!B3361,'LA lookup'!G:G,0))</f>
        <v>60398</v>
      </c>
      <c r="K3361" s="31" t="s">
        <v>13</v>
      </c>
      <c r="L3361" s="31" t="s">
        <v>868</v>
      </c>
      <c r="M3361" s="31" t="s">
        <v>13</v>
      </c>
      <c r="N3361" s="31">
        <f t="shared" si="192"/>
        <v>0</v>
      </c>
    </row>
    <row r="3362" spans="1:14" x14ac:dyDescent="0.45">
      <c r="A3362" s="31" t="str">
        <f t="shared" si="191"/>
        <v>E09000015_Estimated number of young carers supported by LAs_Number</v>
      </c>
      <c r="B3362" s="31" t="s">
        <v>496</v>
      </c>
      <c r="C3362" s="31" t="s">
        <v>497</v>
      </c>
      <c r="D3362" s="31" t="s">
        <v>474</v>
      </c>
      <c r="E3362" s="31" t="s">
        <v>475</v>
      </c>
      <c r="F3362" s="31" t="s">
        <v>195</v>
      </c>
      <c r="G3362" s="26" t="s">
        <v>80</v>
      </c>
      <c r="H3362" s="31" t="s">
        <v>743</v>
      </c>
      <c r="I3362" s="31">
        <v>10</v>
      </c>
      <c r="J3362" s="31">
        <f>INDEX('LA lookup'!H:H,MATCH('Known to services raw data'!B3362,'LA lookup'!G:G,0))</f>
        <v>58373</v>
      </c>
      <c r="K3362" s="31">
        <v>0.24613566998129399</v>
      </c>
      <c r="L3362" s="31" t="s">
        <v>893</v>
      </c>
      <c r="M3362" s="31">
        <v>0.24613566998129399</v>
      </c>
      <c r="N3362" s="31">
        <f t="shared" si="192"/>
        <v>0</v>
      </c>
    </row>
    <row r="3363" spans="1:14" x14ac:dyDescent="0.45">
      <c r="A3363" s="31" t="str">
        <f t="shared" si="191"/>
        <v>E09000016_Estimated number of young carers supported by LAs_Number</v>
      </c>
      <c r="B3363" s="31" t="s">
        <v>315</v>
      </c>
      <c r="C3363" s="31" t="s">
        <v>316</v>
      </c>
      <c r="D3363" s="31" t="s">
        <v>474</v>
      </c>
      <c r="E3363" s="31" t="s">
        <v>475</v>
      </c>
      <c r="F3363" s="31" t="s">
        <v>195</v>
      </c>
      <c r="G3363" s="26" t="s">
        <v>80</v>
      </c>
      <c r="H3363" s="31" t="s">
        <v>743</v>
      </c>
      <c r="I3363" s="31">
        <v>125</v>
      </c>
      <c r="J3363" s="31">
        <f>INDEX('LA lookup'!H:H,MATCH('Known to services raw data'!B3363,'LA lookup'!G:G,0))</f>
        <v>57541</v>
      </c>
      <c r="K3363" s="31">
        <v>3.1116974932165</v>
      </c>
      <c r="L3363" s="31" t="s">
        <v>895</v>
      </c>
      <c r="M3363" s="31">
        <v>3.1116974932165</v>
      </c>
      <c r="N3363" s="31">
        <f t="shared" si="192"/>
        <v>0</v>
      </c>
    </row>
    <row r="3364" spans="1:14" x14ac:dyDescent="0.45">
      <c r="A3364" s="31" t="str">
        <f t="shared" si="191"/>
        <v>E09000017_Estimated number of young carers supported by LAs_Number</v>
      </c>
      <c r="B3364" s="31" t="s">
        <v>321</v>
      </c>
      <c r="C3364" s="31" t="s">
        <v>322</v>
      </c>
      <c r="D3364" s="31" t="s">
        <v>474</v>
      </c>
      <c r="E3364" s="31" t="s">
        <v>475</v>
      </c>
      <c r="F3364" s="31" t="s">
        <v>195</v>
      </c>
      <c r="G3364" s="26" t="s">
        <v>80</v>
      </c>
      <c r="H3364" s="31" t="s">
        <v>743</v>
      </c>
      <c r="I3364" s="31" t="s">
        <v>13</v>
      </c>
      <c r="J3364" s="31">
        <f>INDEX('LA lookup'!H:H,MATCH('Known to services raw data'!B3364,'LA lookup'!G:G,0))</f>
        <v>73377</v>
      </c>
      <c r="K3364" s="31" t="s">
        <v>13</v>
      </c>
      <c r="L3364" s="31" t="s">
        <v>868</v>
      </c>
      <c r="M3364" s="31" t="s">
        <v>13</v>
      </c>
      <c r="N3364" s="31">
        <f t="shared" si="192"/>
        <v>0</v>
      </c>
    </row>
    <row r="3365" spans="1:14" x14ac:dyDescent="0.45">
      <c r="A3365" s="31" t="str">
        <f t="shared" si="191"/>
        <v>E09000018_Estimated number of young carers supported by LAs_Number</v>
      </c>
      <c r="B3365" s="31" t="s">
        <v>323</v>
      </c>
      <c r="C3365" s="31" t="s">
        <v>324</v>
      </c>
      <c r="D3365" s="31" t="s">
        <v>474</v>
      </c>
      <c r="E3365" s="31" t="s">
        <v>475</v>
      </c>
      <c r="F3365" s="31" t="s">
        <v>195</v>
      </c>
      <c r="G3365" s="26" t="s">
        <v>80</v>
      </c>
      <c r="H3365" s="31" t="s">
        <v>743</v>
      </c>
      <c r="I3365" s="31">
        <v>78</v>
      </c>
      <c r="J3365" s="31">
        <f>INDEX('LA lookup'!H:H,MATCH('Known to services raw data'!B3365,'LA lookup'!G:G,0))</f>
        <v>64898</v>
      </c>
      <c r="K3365" s="31">
        <v>1.7514314584035</v>
      </c>
      <c r="L3365" s="31" t="s">
        <v>898</v>
      </c>
      <c r="M3365" s="31">
        <v>1.7514314584035</v>
      </c>
      <c r="N3365" s="31">
        <f t="shared" si="192"/>
        <v>0</v>
      </c>
    </row>
    <row r="3366" spans="1:14" x14ac:dyDescent="0.45">
      <c r="A3366" s="31" t="str">
        <f t="shared" si="191"/>
        <v>E09000021_Estimated number of young carers supported by LAs_Number</v>
      </c>
      <c r="B3366" s="31" t="s">
        <v>520</v>
      </c>
      <c r="C3366" s="31" t="s">
        <v>521</v>
      </c>
      <c r="D3366" s="31" t="s">
        <v>474</v>
      </c>
      <c r="E3366" s="31" t="s">
        <v>475</v>
      </c>
      <c r="F3366" s="31" t="s">
        <v>195</v>
      </c>
      <c r="G3366" s="26" t="s">
        <v>80</v>
      </c>
      <c r="H3366" s="31" t="s">
        <v>743</v>
      </c>
      <c r="I3366" s="31" t="s">
        <v>13</v>
      </c>
      <c r="J3366" s="31">
        <f>INDEX('LA lookup'!H:H,MATCH('Known to services raw data'!B3366,'LA lookup'!G:G,0))</f>
        <v>38977</v>
      </c>
      <c r="K3366" s="31" t="s">
        <v>13</v>
      </c>
      <c r="L3366" s="31" t="s">
        <v>868</v>
      </c>
      <c r="M3366" s="31" t="s">
        <v>13</v>
      </c>
      <c r="N3366" s="31">
        <f t="shared" si="192"/>
        <v>0</v>
      </c>
    </row>
    <row r="3367" spans="1:14" x14ac:dyDescent="0.45">
      <c r="A3367" s="31" t="str">
        <f t="shared" si="191"/>
        <v>E09000024_Estimated number of young carers supported by LAs_Number</v>
      </c>
      <c r="B3367" s="31" t="s">
        <v>353</v>
      </c>
      <c r="C3367" s="31" t="s">
        <v>354</v>
      </c>
      <c r="D3367" s="31" t="s">
        <v>474</v>
      </c>
      <c r="E3367" s="31" t="s">
        <v>475</v>
      </c>
      <c r="F3367" s="31" t="s">
        <v>195</v>
      </c>
      <c r="G3367" s="26" t="s">
        <v>80</v>
      </c>
      <c r="H3367" s="31" t="s">
        <v>743</v>
      </c>
      <c r="I3367" s="31">
        <v>240</v>
      </c>
      <c r="J3367" s="31">
        <f>INDEX('LA lookup'!H:H,MATCH('Known to services raw data'!B3367,'LA lookup'!G:G,0))</f>
        <v>47266</v>
      </c>
      <c r="K3367" s="31">
        <v>7.43678730788299</v>
      </c>
      <c r="L3367" s="31" t="s">
        <v>901</v>
      </c>
      <c r="M3367" s="31">
        <v>7.43678730788299</v>
      </c>
      <c r="N3367" s="31">
        <f t="shared" si="192"/>
        <v>0</v>
      </c>
    </row>
    <row r="3368" spans="1:14" x14ac:dyDescent="0.45">
      <c r="A3368" s="31" t="str">
        <f t="shared" si="191"/>
        <v>E09000025_Estimated number of young carers supported by LAs_Number</v>
      </c>
      <c r="B3368" s="31" t="s">
        <v>359</v>
      </c>
      <c r="C3368" s="31" t="s">
        <v>360</v>
      </c>
      <c r="D3368" s="31" t="s">
        <v>474</v>
      </c>
      <c r="E3368" s="31" t="s">
        <v>475</v>
      </c>
      <c r="F3368" s="31" t="s">
        <v>195</v>
      </c>
      <c r="G3368" s="26" t="s">
        <v>80</v>
      </c>
      <c r="H3368" s="31" t="s">
        <v>743</v>
      </c>
      <c r="I3368" s="31">
        <v>113</v>
      </c>
      <c r="J3368" s="31">
        <f>INDEX('LA lookup'!H:H,MATCH('Known to services raw data'!B3368,'LA lookup'!G:G,0))</f>
        <v>86567</v>
      </c>
      <c r="K3368" s="31">
        <v>1.9378183252448</v>
      </c>
      <c r="L3368" s="31" t="s">
        <v>903</v>
      </c>
      <c r="M3368" s="31">
        <v>1.9378183252448</v>
      </c>
      <c r="N3368" s="31">
        <f t="shared" si="192"/>
        <v>0</v>
      </c>
    </row>
    <row r="3369" spans="1:14" x14ac:dyDescent="0.45">
      <c r="A3369" s="31" t="str">
        <f t="shared" si="191"/>
        <v>E09000026_Estimated number of young carers supported by LAs_Number</v>
      </c>
      <c r="B3369" s="31" t="s">
        <v>385</v>
      </c>
      <c r="C3369" s="31" t="s">
        <v>386</v>
      </c>
      <c r="D3369" s="31" t="s">
        <v>474</v>
      </c>
      <c r="E3369" s="31" t="s">
        <v>475</v>
      </c>
      <c r="F3369" s="31" t="s">
        <v>195</v>
      </c>
      <c r="G3369" s="26" t="s">
        <v>80</v>
      </c>
      <c r="H3369" s="31" t="s">
        <v>743</v>
      </c>
      <c r="I3369" s="31">
        <v>102</v>
      </c>
      <c r="J3369" s="31">
        <f>INDEX('LA lookup'!H:H,MATCH('Known to services raw data'!B3369,'LA lookup'!G:G,0))</f>
        <v>76159</v>
      </c>
      <c r="K3369" s="31">
        <v>1.90957596180848</v>
      </c>
      <c r="L3369" s="31" t="s">
        <v>886</v>
      </c>
      <c r="M3369" s="31">
        <v>1.90957596180848</v>
      </c>
      <c r="N3369" s="31">
        <f t="shared" si="192"/>
        <v>0</v>
      </c>
    </row>
    <row r="3370" spans="1:14" x14ac:dyDescent="0.45">
      <c r="A3370" s="31" t="str">
        <f t="shared" si="191"/>
        <v>E09000027_Estimated number of young carers supported by LAs_Number</v>
      </c>
      <c r="B3370" s="31" t="s">
        <v>389</v>
      </c>
      <c r="C3370" s="31" t="s">
        <v>390</v>
      </c>
      <c r="D3370" s="31" t="s">
        <v>474</v>
      </c>
      <c r="E3370" s="31" t="s">
        <v>475</v>
      </c>
      <c r="F3370" s="31" t="s">
        <v>195</v>
      </c>
      <c r="G3370" s="26" t="s">
        <v>80</v>
      </c>
      <c r="H3370" s="31" t="s">
        <v>743</v>
      </c>
      <c r="I3370" s="31" t="s">
        <v>13</v>
      </c>
      <c r="J3370" s="31">
        <f>INDEX('LA lookup'!H:H,MATCH('Known to services raw data'!B3370,'LA lookup'!G:G,0))</f>
        <v>45525</v>
      </c>
      <c r="K3370" s="31" t="s">
        <v>13</v>
      </c>
      <c r="L3370" s="31" t="s">
        <v>868</v>
      </c>
      <c r="M3370" s="31" t="s">
        <v>13</v>
      </c>
      <c r="N3370" s="31">
        <f t="shared" si="192"/>
        <v>0</v>
      </c>
    </row>
    <row r="3371" spans="1:14" x14ac:dyDescent="0.45">
      <c r="A3371" s="31" t="str">
        <f t="shared" si="191"/>
        <v>E09000029_Estimated number of young carers supported by LAs_Number</v>
      </c>
      <c r="B3371" s="31" t="s">
        <v>432</v>
      </c>
      <c r="C3371" s="31" t="s">
        <v>433</v>
      </c>
      <c r="D3371" s="31" t="s">
        <v>474</v>
      </c>
      <c r="E3371" s="31" t="s">
        <v>475</v>
      </c>
      <c r="F3371" s="31" t="s">
        <v>195</v>
      </c>
      <c r="G3371" s="26" t="s">
        <v>80</v>
      </c>
      <c r="H3371" s="31" t="s">
        <v>743</v>
      </c>
      <c r="I3371" s="31">
        <v>53</v>
      </c>
      <c r="J3371" s="31">
        <f>INDEX('LA lookup'!H:H,MATCH('Known to services raw data'!B3371,'LA lookup'!G:G,0))</f>
        <v>47941</v>
      </c>
      <c r="K3371" s="31">
        <v>1.5502968964811199</v>
      </c>
      <c r="L3371" s="31" t="s">
        <v>907</v>
      </c>
      <c r="M3371" s="31">
        <v>1.5502968964811199</v>
      </c>
      <c r="N3371" s="31">
        <f t="shared" si="192"/>
        <v>0</v>
      </c>
    </row>
    <row r="3372" spans="1:14" x14ac:dyDescent="0.45">
      <c r="A3372" s="31" t="str">
        <f t="shared" si="191"/>
        <v>E09000031_Estimated number of young carers supported by LAs_Number</v>
      </c>
      <c r="B3372" s="31" t="s">
        <v>448</v>
      </c>
      <c r="C3372" s="31" t="s">
        <v>449</v>
      </c>
      <c r="D3372" s="31" t="s">
        <v>474</v>
      </c>
      <c r="E3372" s="31" t="s">
        <v>475</v>
      </c>
      <c r="F3372" s="31" t="s">
        <v>195</v>
      </c>
      <c r="G3372" s="26" t="s">
        <v>80</v>
      </c>
      <c r="H3372" s="31" t="s">
        <v>743</v>
      </c>
      <c r="I3372" s="31">
        <v>0</v>
      </c>
      <c r="J3372" s="31">
        <f>INDEX('LA lookup'!H:H,MATCH('Known to services raw data'!B3372,'LA lookup'!G:G,0))</f>
        <v>67017</v>
      </c>
      <c r="K3372" s="31">
        <v>0</v>
      </c>
      <c r="L3372" s="31" t="s">
        <v>857</v>
      </c>
      <c r="M3372" s="31">
        <v>0</v>
      </c>
      <c r="N3372" s="31">
        <f t="shared" si="192"/>
        <v>0</v>
      </c>
    </row>
    <row r="3373" spans="1:14" x14ac:dyDescent="0.45">
      <c r="A3373" s="31" t="str">
        <f t="shared" si="191"/>
        <v>E08000025_Estimated number of young carers supported by LAs_Number</v>
      </c>
      <c r="B3373" s="31" t="s">
        <v>245</v>
      </c>
      <c r="C3373" s="31" t="s">
        <v>246</v>
      </c>
      <c r="D3373" s="31" t="s">
        <v>474</v>
      </c>
      <c r="E3373" s="31" t="s">
        <v>475</v>
      </c>
      <c r="F3373" s="31" t="s">
        <v>195</v>
      </c>
      <c r="G3373" s="26" t="s">
        <v>80</v>
      </c>
      <c r="H3373" s="31" t="s">
        <v>743</v>
      </c>
      <c r="I3373" s="31">
        <v>491</v>
      </c>
      <c r="J3373" s="31">
        <f>INDEX('LA lookup'!H:H,MATCH('Known to services raw data'!B3373,'LA lookup'!G:G,0))</f>
        <v>288388</v>
      </c>
      <c r="K3373" s="31">
        <v>2.3968523617050401</v>
      </c>
      <c r="L3373" s="31" t="s">
        <v>910</v>
      </c>
      <c r="M3373" s="31">
        <v>2.3968523617050401</v>
      </c>
      <c r="N3373" s="31">
        <f t="shared" si="192"/>
        <v>0</v>
      </c>
    </row>
    <row r="3374" spans="1:14" x14ac:dyDescent="0.45">
      <c r="A3374" s="31" t="str">
        <f t="shared" si="191"/>
        <v>E08000026_Estimated number of young carers supported by LAs_Number</v>
      </c>
      <c r="B3374" s="31" t="s">
        <v>283</v>
      </c>
      <c r="C3374" s="31" t="s">
        <v>284</v>
      </c>
      <c r="D3374" s="31" t="s">
        <v>474</v>
      </c>
      <c r="E3374" s="31" t="s">
        <v>475</v>
      </c>
      <c r="F3374" s="31" t="s">
        <v>195</v>
      </c>
      <c r="G3374" s="26" t="s">
        <v>80</v>
      </c>
      <c r="H3374" s="31" t="s">
        <v>743</v>
      </c>
      <c r="I3374" s="31">
        <v>38</v>
      </c>
      <c r="J3374" s="31">
        <f>INDEX('LA lookup'!H:H,MATCH('Known to services raw data'!B3374,'LA lookup'!G:G,0))</f>
        <v>78994</v>
      </c>
      <c r="K3374" s="31">
        <v>0.67946929871616102</v>
      </c>
      <c r="L3374" s="31" t="s">
        <v>912</v>
      </c>
      <c r="M3374" s="31">
        <v>0.67946929871616102</v>
      </c>
      <c r="N3374" s="31">
        <f t="shared" si="192"/>
        <v>0</v>
      </c>
    </row>
    <row r="3375" spans="1:14" x14ac:dyDescent="0.45">
      <c r="A3375" s="31" t="str">
        <f t="shared" si="191"/>
        <v>E08000027_Estimated number of young carers supported by LAs_Number</v>
      </c>
      <c r="B3375" s="31" t="s">
        <v>297</v>
      </c>
      <c r="C3375" s="31" t="s">
        <v>298</v>
      </c>
      <c r="D3375" s="31" t="s">
        <v>474</v>
      </c>
      <c r="E3375" s="31" t="s">
        <v>475</v>
      </c>
      <c r="F3375" s="31" t="s">
        <v>195</v>
      </c>
      <c r="G3375" s="26" t="s">
        <v>80</v>
      </c>
      <c r="H3375" s="31" t="s">
        <v>743</v>
      </c>
      <c r="I3375" s="31">
        <v>132</v>
      </c>
      <c r="J3375" s="31">
        <f>INDEX('LA lookup'!H:H,MATCH('Known to services raw data'!B3375,'LA lookup'!G:G,0))</f>
        <v>69265</v>
      </c>
      <c r="K3375" s="31">
        <v>2.6314215656958302</v>
      </c>
      <c r="L3375" s="31" t="s">
        <v>914</v>
      </c>
      <c r="M3375" s="31">
        <v>2.6314215656958302</v>
      </c>
      <c r="N3375" s="31">
        <f t="shared" si="192"/>
        <v>0</v>
      </c>
    </row>
    <row r="3376" spans="1:14" x14ac:dyDescent="0.45">
      <c r="A3376" s="31" t="str">
        <f t="shared" si="191"/>
        <v>E08000028_Estimated number of young carers supported by LAs_Number</v>
      </c>
      <c r="B3376" s="31" t="s">
        <v>397</v>
      </c>
      <c r="C3376" s="31" t="s">
        <v>398</v>
      </c>
      <c r="D3376" s="31" t="s">
        <v>474</v>
      </c>
      <c r="E3376" s="31" t="s">
        <v>475</v>
      </c>
      <c r="F3376" s="31" t="s">
        <v>195</v>
      </c>
      <c r="G3376" s="26" t="s">
        <v>80</v>
      </c>
      <c r="H3376" s="31" t="s">
        <v>743</v>
      </c>
      <c r="I3376" s="31" t="s">
        <v>13</v>
      </c>
      <c r="J3376" s="31">
        <f>INDEX('LA lookup'!H:H,MATCH('Known to services raw data'!B3376,'LA lookup'!G:G,0))</f>
        <v>81920</v>
      </c>
      <c r="K3376" s="31" t="s">
        <v>13</v>
      </c>
      <c r="L3376" s="31" t="s">
        <v>868</v>
      </c>
      <c r="M3376" s="31" t="s">
        <v>13</v>
      </c>
      <c r="N3376" s="31">
        <f t="shared" si="192"/>
        <v>0</v>
      </c>
    </row>
    <row r="3377" spans="1:14" x14ac:dyDescent="0.45">
      <c r="A3377" s="31" t="str">
        <f t="shared" si="191"/>
        <v>E08000029_Estimated number of young carers supported by LAs_Number</v>
      </c>
      <c r="B3377" s="31" t="s">
        <v>516</v>
      </c>
      <c r="C3377" s="31" t="s">
        <v>517</v>
      </c>
      <c r="D3377" s="31" t="s">
        <v>474</v>
      </c>
      <c r="E3377" s="31" t="s">
        <v>475</v>
      </c>
      <c r="F3377" s="31" t="s">
        <v>195</v>
      </c>
      <c r="G3377" s="26" t="s">
        <v>80</v>
      </c>
      <c r="H3377" s="31" t="s">
        <v>743</v>
      </c>
      <c r="I3377" s="31">
        <v>361</v>
      </c>
      <c r="J3377" s="31">
        <f>INDEX('LA lookup'!H:H,MATCH('Known to services raw data'!B3377,'LA lookup'!G:G,0))</f>
        <v>46946</v>
      </c>
      <c r="K3377" s="31">
        <v>10.4477179984372</v>
      </c>
      <c r="L3377" s="31" t="s">
        <v>917</v>
      </c>
      <c r="M3377" s="31">
        <v>10.4477179984372</v>
      </c>
      <c r="N3377" s="31">
        <f t="shared" si="192"/>
        <v>0</v>
      </c>
    </row>
    <row r="3378" spans="1:14" x14ac:dyDescent="0.45">
      <c r="A3378" s="31" t="str">
        <f t="shared" si="191"/>
        <v>E08000030_Estimated number of young carers supported by LAs_Number</v>
      </c>
      <c r="B3378" s="31" t="s">
        <v>446</v>
      </c>
      <c r="C3378" s="31" t="s">
        <v>447</v>
      </c>
      <c r="D3378" s="31" t="s">
        <v>474</v>
      </c>
      <c r="E3378" s="31" t="s">
        <v>475</v>
      </c>
      <c r="F3378" s="31" t="s">
        <v>195</v>
      </c>
      <c r="G3378" s="26" t="s">
        <v>80</v>
      </c>
      <c r="H3378" s="31" t="s">
        <v>743</v>
      </c>
      <c r="I3378" s="31">
        <v>64</v>
      </c>
      <c r="J3378" s="31">
        <f>INDEX('LA lookup'!H:H,MATCH('Known to services raw data'!B3378,'LA lookup'!G:G,0))</f>
        <v>68157</v>
      </c>
      <c r="K3378" s="31">
        <v>1.3193972004040699</v>
      </c>
      <c r="L3378" s="31" t="s">
        <v>919</v>
      </c>
      <c r="M3378" s="31">
        <v>1.3193972004040699</v>
      </c>
      <c r="N3378" s="31">
        <f t="shared" si="192"/>
        <v>0</v>
      </c>
    </row>
    <row r="3379" spans="1:14" x14ac:dyDescent="0.45">
      <c r="A3379" s="31" t="str">
        <f t="shared" si="191"/>
        <v>E08000031_Estimated number of young carers supported by LAs_Number</v>
      </c>
      <c r="B3379" s="31" t="s">
        <v>468</v>
      </c>
      <c r="C3379" s="31" t="s">
        <v>469</v>
      </c>
      <c r="D3379" s="31" t="s">
        <v>474</v>
      </c>
      <c r="E3379" s="31" t="s">
        <v>475</v>
      </c>
      <c r="F3379" s="31" t="s">
        <v>195</v>
      </c>
      <c r="G3379" s="26" t="s">
        <v>80</v>
      </c>
      <c r="H3379" s="31" t="s">
        <v>743</v>
      </c>
      <c r="I3379" s="31">
        <v>181</v>
      </c>
      <c r="J3379" s="31">
        <f>INDEX('LA lookup'!H:H,MATCH('Known to services raw data'!B3379,'LA lookup'!G:G,0))</f>
        <v>61244</v>
      </c>
      <c r="K3379" s="31">
        <v>4.1880697857374196</v>
      </c>
      <c r="L3379" s="31" t="s">
        <v>921</v>
      </c>
      <c r="M3379" s="31">
        <v>4.1880697857374196</v>
      </c>
      <c r="N3379" s="31">
        <f t="shared" si="192"/>
        <v>0</v>
      </c>
    </row>
    <row r="3380" spans="1:14" x14ac:dyDescent="0.45">
      <c r="A3380" s="31" t="str">
        <f t="shared" si="191"/>
        <v>E08000011_Estimated number of young carers supported by LAs_Number</v>
      </c>
      <c r="B3380" s="31" t="s">
        <v>333</v>
      </c>
      <c r="C3380" s="31" t="s">
        <v>334</v>
      </c>
      <c r="D3380" s="31" t="s">
        <v>474</v>
      </c>
      <c r="E3380" s="31" t="s">
        <v>475</v>
      </c>
      <c r="F3380" s="31" t="s">
        <v>195</v>
      </c>
      <c r="G3380" s="26" t="s">
        <v>80</v>
      </c>
      <c r="H3380" s="31" t="s">
        <v>743</v>
      </c>
      <c r="I3380" s="31">
        <v>54</v>
      </c>
      <c r="J3380" s="31">
        <f>INDEX('LA lookup'!H:H,MATCH('Known to services raw data'!B3380,'LA lookup'!G:G,0))</f>
        <v>33477</v>
      </c>
      <c r="K3380" s="31">
        <v>2.3075936925772398</v>
      </c>
      <c r="L3380" s="31" t="s">
        <v>923</v>
      </c>
      <c r="M3380" s="31">
        <v>2.3075936925772398</v>
      </c>
      <c r="N3380" s="31">
        <f t="shared" si="192"/>
        <v>0</v>
      </c>
    </row>
    <row r="3381" spans="1:14" x14ac:dyDescent="0.45">
      <c r="A3381" s="31" t="str">
        <f t="shared" si="191"/>
        <v>E08000012_Estimated number of young carers supported by LAs_Number</v>
      </c>
      <c r="B3381" s="31" t="s">
        <v>347</v>
      </c>
      <c r="C3381" s="31" t="s">
        <v>348</v>
      </c>
      <c r="D3381" s="31" t="s">
        <v>474</v>
      </c>
      <c r="E3381" s="31" t="s">
        <v>475</v>
      </c>
      <c r="F3381" s="31" t="s">
        <v>195</v>
      </c>
      <c r="G3381" s="26" t="s">
        <v>80</v>
      </c>
      <c r="H3381" s="31" t="s">
        <v>743</v>
      </c>
      <c r="I3381" s="31">
        <v>57</v>
      </c>
      <c r="J3381" s="31">
        <f>INDEX('LA lookup'!H:H,MATCH('Known to services raw data'!B3381,'LA lookup'!G:G,0))</f>
        <v>94902</v>
      </c>
      <c r="K3381" s="31">
        <v>0.873884647226566</v>
      </c>
      <c r="L3381" s="31" t="s">
        <v>925</v>
      </c>
      <c r="M3381" s="31">
        <v>0.873884647226566</v>
      </c>
      <c r="N3381" s="31">
        <f t="shared" si="192"/>
        <v>0</v>
      </c>
    </row>
    <row r="3382" spans="1:14" x14ac:dyDescent="0.45">
      <c r="A3382" s="31" t="str">
        <f t="shared" si="191"/>
        <v>E08000013_Estimated number of young carers supported by LAs_Number</v>
      </c>
      <c r="B3382" s="31" t="s">
        <v>416</v>
      </c>
      <c r="C3382" s="31" t="s">
        <v>417</v>
      </c>
      <c r="D3382" s="31" t="s">
        <v>474</v>
      </c>
      <c r="E3382" s="31" t="s">
        <v>475</v>
      </c>
      <c r="F3382" s="31" t="s">
        <v>195</v>
      </c>
      <c r="G3382" s="26" t="s">
        <v>80</v>
      </c>
      <c r="H3382" s="31" t="s">
        <v>743</v>
      </c>
      <c r="I3382" s="31">
        <v>455</v>
      </c>
      <c r="J3382" s="31">
        <f>INDEX('LA lookup'!H:H,MATCH('Known to services raw data'!B3382,'LA lookup'!G:G,0))</f>
        <v>36785</v>
      </c>
      <c r="K3382" s="31">
        <v>17.167867788552201</v>
      </c>
      <c r="L3382" s="31" t="s">
        <v>927</v>
      </c>
      <c r="M3382" s="31">
        <v>17.167867788552201</v>
      </c>
      <c r="N3382" s="31">
        <f t="shared" si="192"/>
        <v>0</v>
      </c>
    </row>
    <row r="3383" spans="1:14" x14ac:dyDescent="0.45">
      <c r="A3383" s="31" t="str">
        <f t="shared" si="191"/>
        <v>E08000014_Estimated number of young carers supported by LAs_Number</v>
      </c>
      <c r="B3383" s="31" t="s">
        <v>399</v>
      </c>
      <c r="C3383" s="31" t="s">
        <v>400</v>
      </c>
      <c r="D3383" s="31" t="s">
        <v>474</v>
      </c>
      <c r="E3383" s="31" t="s">
        <v>475</v>
      </c>
      <c r="F3383" s="31" t="s">
        <v>195</v>
      </c>
      <c r="G3383" s="26" t="s">
        <v>80</v>
      </c>
      <c r="H3383" s="31" t="s">
        <v>743</v>
      </c>
      <c r="I3383" s="31">
        <v>151</v>
      </c>
      <c r="J3383" s="31">
        <f>INDEX('LA lookup'!H:H,MATCH('Known to services raw data'!B3383,'LA lookup'!G:G,0))</f>
        <v>53833</v>
      </c>
      <c r="K3383" s="31">
        <v>3.8332656376929299</v>
      </c>
      <c r="L3383" s="31" t="s">
        <v>929</v>
      </c>
      <c r="M3383" s="31">
        <v>3.8332656376929299</v>
      </c>
      <c r="N3383" s="31">
        <f t="shared" si="192"/>
        <v>0</v>
      </c>
    </row>
    <row r="3384" spans="1:14" x14ac:dyDescent="0.45">
      <c r="A3384" s="31" t="str">
        <f t="shared" si="191"/>
        <v>E08000015_Estimated number of young carers supported by LAs_Number</v>
      </c>
      <c r="B3384" s="31" t="s">
        <v>464</v>
      </c>
      <c r="C3384" s="31" t="s">
        <v>465</v>
      </c>
      <c r="D3384" s="31" t="s">
        <v>474</v>
      </c>
      <c r="E3384" s="31" t="s">
        <v>475</v>
      </c>
      <c r="F3384" s="31" t="s">
        <v>195</v>
      </c>
      <c r="G3384" s="26" t="s">
        <v>80</v>
      </c>
      <c r="H3384" s="31" t="s">
        <v>743</v>
      </c>
      <c r="I3384" s="31">
        <v>145</v>
      </c>
      <c r="J3384" s="31">
        <f>INDEX('LA lookup'!H:H,MATCH('Known to services raw data'!B3384,'LA lookup'!G:G,0))</f>
        <v>67576</v>
      </c>
      <c r="K3384" s="31">
        <v>2.9278142352347301</v>
      </c>
      <c r="L3384" s="31" t="s">
        <v>931</v>
      </c>
      <c r="M3384" s="31">
        <v>2.9278142352347301</v>
      </c>
      <c r="N3384" s="31">
        <f t="shared" si="192"/>
        <v>0</v>
      </c>
    </row>
    <row r="3385" spans="1:14" x14ac:dyDescent="0.45">
      <c r="A3385" s="31" t="str">
        <f t="shared" si="191"/>
        <v>E08000001_Estimated number of young carers supported by LAs_Number</v>
      </c>
      <c r="B3385" s="31" t="s">
        <v>252</v>
      </c>
      <c r="C3385" s="31" t="s">
        <v>253</v>
      </c>
      <c r="D3385" s="31" t="s">
        <v>474</v>
      </c>
      <c r="E3385" s="31" t="s">
        <v>475</v>
      </c>
      <c r="F3385" s="31" t="s">
        <v>195</v>
      </c>
      <c r="G3385" s="26" t="s">
        <v>80</v>
      </c>
      <c r="H3385" s="31" t="s">
        <v>743</v>
      </c>
      <c r="I3385" s="31">
        <v>0</v>
      </c>
      <c r="J3385" s="31">
        <f>INDEX('LA lookup'!H:H,MATCH('Known to services raw data'!B3385,'LA lookup'!G:G,0))</f>
        <v>67670</v>
      </c>
      <c r="K3385" s="31">
        <v>0</v>
      </c>
      <c r="L3385" s="31" t="s">
        <v>857</v>
      </c>
      <c r="M3385" s="31">
        <v>0</v>
      </c>
      <c r="N3385" s="31">
        <f t="shared" si="192"/>
        <v>0</v>
      </c>
    </row>
    <row r="3386" spans="1:14" x14ac:dyDescent="0.45">
      <c r="A3386" s="31" t="str">
        <f t="shared" si="191"/>
        <v>E08000002_Estimated number of young carers supported by LAs_Number</v>
      </c>
      <c r="B3386" s="31" t="s">
        <v>271</v>
      </c>
      <c r="C3386" s="31" t="s">
        <v>272</v>
      </c>
      <c r="D3386" s="31" t="s">
        <v>474</v>
      </c>
      <c r="E3386" s="31" t="s">
        <v>475</v>
      </c>
      <c r="F3386" s="31" t="s">
        <v>195</v>
      </c>
      <c r="G3386" s="26" t="s">
        <v>80</v>
      </c>
      <c r="H3386" s="31" t="s">
        <v>743</v>
      </c>
      <c r="I3386" s="31">
        <v>144</v>
      </c>
      <c r="J3386" s="31">
        <f>INDEX('LA lookup'!H:H,MATCH('Known to services raw data'!B3386,'LA lookup'!G:G,0))</f>
        <v>43142</v>
      </c>
      <c r="K3386" s="31">
        <v>4.5972607987740597</v>
      </c>
      <c r="L3386" s="31" t="s">
        <v>934</v>
      </c>
      <c r="M3386" s="31">
        <v>4.5972607987740597</v>
      </c>
      <c r="N3386" s="31">
        <f t="shared" si="192"/>
        <v>0</v>
      </c>
    </row>
    <row r="3387" spans="1:14" x14ac:dyDescent="0.45">
      <c r="A3387" s="31" t="str">
        <f t="shared" si="191"/>
        <v>E08000003_Estimated number of young carers supported by LAs_Number</v>
      </c>
      <c r="B3387" s="31" t="s">
        <v>349</v>
      </c>
      <c r="C3387" s="31" t="s">
        <v>350</v>
      </c>
      <c r="D3387" s="31" t="s">
        <v>474</v>
      </c>
      <c r="E3387" s="31" t="s">
        <v>475</v>
      </c>
      <c r="F3387" s="31" t="s">
        <v>195</v>
      </c>
      <c r="G3387" s="26" t="s">
        <v>80</v>
      </c>
      <c r="H3387" s="31" t="s">
        <v>743</v>
      </c>
      <c r="I3387" s="31">
        <v>24</v>
      </c>
      <c r="J3387" s="31">
        <f>INDEX('LA lookup'!H:H,MATCH('Known to services raw data'!B3387,'LA lookup'!G:G,0))</f>
        <v>121962</v>
      </c>
      <c r="K3387" s="31">
        <v>0.28505594222866198</v>
      </c>
      <c r="L3387" s="31" t="s">
        <v>936</v>
      </c>
      <c r="M3387" s="31">
        <v>0.28505594222866198</v>
      </c>
      <c r="N3387" s="31">
        <f t="shared" si="192"/>
        <v>0</v>
      </c>
    </row>
    <row r="3388" spans="1:14" x14ac:dyDescent="0.45">
      <c r="A3388" s="31" t="str">
        <f t="shared" si="191"/>
        <v>E08000004_Estimated number of young carers supported by LAs_Number</v>
      </c>
      <c r="B3388" s="31" t="s">
        <v>375</v>
      </c>
      <c r="C3388" s="31" t="s">
        <v>376</v>
      </c>
      <c r="D3388" s="31" t="s">
        <v>474</v>
      </c>
      <c r="E3388" s="31" t="s">
        <v>475</v>
      </c>
      <c r="F3388" s="31" t="s">
        <v>195</v>
      </c>
      <c r="G3388" s="26" t="s">
        <v>80</v>
      </c>
      <c r="H3388" s="31" t="s">
        <v>743</v>
      </c>
      <c r="I3388" s="31">
        <v>148</v>
      </c>
      <c r="J3388" s="31">
        <f>INDEX('LA lookup'!H:H,MATCH('Known to services raw data'!B3388,'LA lookup'!G:G,0))</f>
        <v>59416</v>
      </c>
      <c r="K3388" s="31">
        <v>3.4722222222222201</v>
      </c>
      <c r="L3388" s="31" t="s">
        <v>938</v>
      </c>
      <c r="M3388" s="31">
        <v>3.4722222222222201</v>
      </c>
      <c r="N3388" s="31">
        <f t="shared" si="192"/>
        <v>0</v>
      </c>
    </row>
    <row r="3389" spans="1:14" x14ac:dyDescent="0.45">
      <c r="A3389" s="31" t="str">
        <f t="shared" si="191"/>
        <v>E08000005_Estimated number of young carers supported by LAs_Number</v>
      </c>
      <c r="B3389" s="31" t="s">
        <v>391</v>
      </c>
      <c r="C3389" s="31" t="s">
        <v>392</v>
      </c>
      <c r="D3389" s="31" t="s">
        <v>474</v>
      </c>
      <c r="E3389" s="31" t="s">
        <v>475</v>
      </c>
      <c r="F3389" s="31" t="s">
        <v>195</v>
      </c>
      <c r="G3389" s="26" t="s">
        <v>80</v>
      </c>
      <c r="H3389" s="31" t="s">
        <v>743</v>
      </c>
      <c r="I3389" s="31">
        <v>104</v>
      </c>
      <c r="J3389" s="31">
        <f>INDEX('LA lookup'!H:H,MATCH('Known to services raw data'!B3389,'LA lookup'!G:G,0))</f>
        <v>52689</v>
      </c>
      <c r="K3389" s="31">
        <v>2.76846084225097</v>
      </c>
      <c r="L3389" s="31" t="s">
        <v>940</v>
      </c>
      <c r="M3389" s="31">
        <v>2.76846084225097</v>
      </c>
      <c r="N3389" s="31">
        <f t="shared" si="192"/>
        <v>0</v>
      </c>
    </row>
    <row r="3390" spans="1:14" x14ac:dyDescent="0.45">
      <c r="A3390" s="31" t="str">
        <f t="shared" si="191"/>
        <v>E08000006_Estimated number of young carers supported by LAs_Number</v>
      </c>
      <c r="B3390" s="31" t="s">
        <v>395</v>
      </c>
      <c r="C3390" s="31" t="s">
        <v>396</v>
      </c>
      <c r="D3390" s="31" t="s">
        <v>474</v>
      </c>
      <c r="E3390" s="31" t="s">
        <v>475</v>
      </c>
      <c r="F3390" s="31" t="s">
        <v>195</v>
      </c>
      <c r="G3390" s="26" t="s">
        <v>80</v>
      </c>
      <c r="H3390" s="31" t="s">
        <v>743</v>
      </c>
      <c r="I3390" s="31" t="s">
        <v>13</v>
      </c>
      <c r="J3390" s="31">
        <f>INDEX('LA lookup'!H:H,MATCH('Known to services raw data'!B3390,'LA lookup'!G:G,0))</f>
        <v>56566</v>
      </c>
      <c r="K3390" s="31" t="s">
        <v>13</v>
      </c>
      <c r="L3390" s="31" t="s">
        <v>868</v>
      </c>
      <c r="M3390" s="31" t="s">
        <v>13</v>
      </c>
      <c r="N3390" s="31">
        <f t="shared" si="192"/>
        <v>0</v>
      </c>
    </row>
    <row r="3391" spans="1:14" x14ac:dyDescent="0.45">
      <c r="A3391" s="31" t="str">
        <f t="shared" si="191"/>
        <v>E08000007_Estimated number of young carers supported by LAs_Number</v>
      </c>
      <c r="B3391" s="31" t="s">
        <v>420</v>
      </c>
      <c r="C3391" s="31" t="s">
        <v>421</v>
      </c>
      <c r="D3391" s="31" t="s">
        <v>474</v>
      </c>
      <c r="E3391" s="31" t="s">
        <v>475</v>
      </c>
      <c r="F3391" s="31" t="s">
        <v>195</v>
      </c>
      <c r="G3391" s="26" t="s">
        <v>80</v>
      </c>
      <c r="H3391" s="31" t="s">
        <v>743</v>
      </c>
      <c r="I3391" s="31">
        <v>117</v>
      </c>
      <c r="J3391" s="31">
        <f>INDEX('LA lookup'!H:H,MATCH('Known to services raw data'!B3391,'LA lookup'!G:G,0))</f>
        <v>63141</v>
      </c>
      <c r="K3391" s="31">
        <v>2.5708635464733001</v>
      </c>
      <c r="L3391" s="31" t="s">
        <v>943</v>
      </c>
      <c r="M3391" s="31">
        <v>2.5708635464733001</v>
      </c>
      <c r="N3391" s="31">
        <f t="shared" si="192"/>
        <v>0</v>
      </c>
    </row>
    <row r="3392" spans="1:14" x14ac:dyDescent="0.45">
      <c r="A3392" s="31" t="str">
        <f t="shared" si="191"/>
        <v>E08000008_Estimated number of young carers supported by LAs_Number</v>
      </c>
      <c r="B3392" s="31" t="s">
        <v>436</v>
      </c>
      <c r="C3392" s="31" t="s">
        <v>437</v>
      </c>
      <c r="D3392" s="31" t="s">
        <v>474</v>
      </c>
      <c r="E3392" s="31" t="s">
        <v>475</v>
      </c>
      <c r="F3392" s="31" t="s">
        <v>195</v>
      </c>
      <c r="G3392" s="26" t="s">
        <v>80</v>
      </c>
      <c r="H3392" s="31" t="s">
        <v>743</v>
      </c>
      <c r="I3392" s="31">
        <v>397</v>
      </c>
      <c r="J3392" s="31">
        <f>INDEX('LA lookup'!H:H,MATCH('Known to services raw data'!B3392,'LA lookup'!G:G,0))</f>
        <v>50223</v>
      </c>
      <c r="K3392" s="31">
        <v>11.1132883576407</v>
      </c>
      <c r="L3392" s="31" t="s">
        <v>945</v>
      </c>
      <c r="M3392" s="31">
        <v>11.1132883576407</v>
      </c>
      <c r="N3392" s="31">
        <f t="shared" si="192"/>
        <v>0</v>
      </c>
    </row>
    <row r="3393" spans="1:14" x14ac:dyDescent="0.45">
      <c r="A3393" s="31" t="str">
        <f t="shared" si="191"/>
        <v>E08000009_Estimated number of young carers supported by LAs_Number</v>
      </c>
      <c r="B3393" s="31" t="s">
        <v>442</v>
      </c>
      <c r="C3393" s="31" t="s">
        <v>443</v>
      </c>
      <c r="D3393" s="31" t="s">
        <v>474</v>
      </c>
      <c r="E3393" s="31" t="s">
        <v>475</v>
      </c>
      <c r="F3393" s="31" t="s">
        <v>195</v>
      </c>
      <c r="G3393" s="26" t="s">
        <v>80</v>
      </c>
      <c r="H3393" s="31" t="s">
        <v>743</v>
      </c>
      <c r="I3393" s="31">
        <v>98</v>
      </c>
      <c r="J3393" s="31">
        <f>INDEX('LA lookup'!H:H,MATCH('Known to services raw data'!B3393,'LA lookup'!G:G,0))</f>
        <v>56087</v>
      </c>
      <c r="K3393" s="31">
        <v>2.3679505146667998</v>
      </c>
      <c r="L3393" s="31" t="s">
        <v>947</v>
      </c>
      <c r="M3393" s="31">
        <v>2.3679505146667998</v>
      </c>
      <c r="N3393" s="31">
        <f t="shared" si="192"/>
        <v>0</v>
      </c>
    </row>
    <row r="3394" spans="1:14" x14ac:dyDescent="0.45">
      <c r="A3394" s="31" t="str">
        <f t="shared" si="191"/>
        <v>E08000010_Estimated number of young carers supported by LAs_Number</v>
      </c>
      <c r="B3394" s="31" t="s">
        <v>460</v>
      </c>
      <c r="C3394" s="31" t="s">
        <v>461</v>
      </c>
      <c r="D3394" s="31" t="s">
        <v>474</v>
      </c>
      <c r="E3394" s="31" t="s">
        <v>475</v>
      </c>
      <c r="F3394" s="31" t="s">
        <v>195</v>
      </c>
      <c r="G3394" s="26" t="s">
        <v>80</v>
      </c>
      <c r="H3394" s="31" t="s">
        <v>743</v>
      </c>
      <c r="I3394" s="31" t="s">
        <v>13</v>
      </c>
      <c r="J3394" s="31">
        <f>INDEX('LA lookup'!H:H,MATCH('Known to services raw data'!B3394,'LA lookup'!G:G,0))</f>
        <v>68388</v>
      </c>
      <c r="K3394" s="31" t="s">
        <v>13</v>
      </c>
      <c r="L3394" s="31" t="s">
        <v>868</v>
      </c>
      <c r="M3394" s="31" t="s">
        <v>13</v>
      </c>
      <c r="N3394" s="31">
        <f t="shared" si="192"/>
        <v>0</v>
      </c>
    </row>
    <row r="3395" spans="1:14" x14ac:dyDescent="0.45">
      <c r="A3395" s="31" t="str">
        <f t="shared" si="191"/>
        <v>E08000016_Estimated number of young carers supported by LAs_Number</v>
      </c>
      <c r="B3395" s="31" t="s">
        <v>236</v>
      </c>
      <c r="C3395" s="31" t="s">
        <v>237</v>
      </c>
      <c r="D3395" s="31" t="s">
        <v>474</v>
      </c>
      <c r="E3395" s="31" t="s">
        <v>475</v>
      </c>
      <c r="F3395" s="31" t="s">
        <v>195</v>
      </c>
      <c r="G3395" s="26" t="s">
        <v>80</v>
      </c>
      <c r="H3395" s="31" t="s">
        <v>743</v>
      </c>
      <c r="I3395" s="31" t="s">
        <v>13</v>
      </c>
      <c r="J3395" s="31">
        <f>INDEX('LA lookup'!H:H,MATCH('Known to services raw data'!B3395,'LA lookup'!G:G,0))</f>
        <v>50727</v>
      </c>
      <c r="K3395" s="31" t="s">
        <v>13</v>
      </c>
      <c r="L3395" s="31" t="s">
        <v>868</v>
      </c>
      <c r="M3395" s="31" t="s">
        <v>13</v>
      </c>
      <c r="N3395" s="31">
        <f t="shared" si="192"/>
        <v>0</v>
      </c>
    </row>
    <row r="3396" spans="1:14" x14ac:dyDescent="0.45">
      <c r="A3396" s="31" t="str">
        <f t="shared" si="191"/>
        <v>E08000017_Estimated number of young carers supported by LAs_Number</v>
      </c>
      <c r="B3396" s="31" t="s">
        <v>293</v>
      </c>
      <c r="C3396" s="31" t="s">
        <v>294</v>
      </c>
      <c r="D3396" s="31" t="s">
        <v>474</v>
      </c>
      <c r="E3396" s="31" t="s">
        <v>475</v>
      </c>
      <c r="F3396" s="31" t="s">
        <v>195</v>
      </c>
      <c r="G3396" s="26" t="s">
        <v>80</v>
      </c>
      <c r="H3396" s="31" t="s">
        <v>743</v>
      </c>
      <c r="I3396" s="31">
        <v>162</v>
      </c>
      <c r="J3396" s="31">
        <f>INDEX('LA lookup'!H:H,MATCH('Known to services raw data'!B3396,'LA lookup'!G:G,0))</f>
        <v>66448</v>
      </c>
      <c r="K3396" s="31">
        <v>3.3623212469645698</v>
      </c>
      <c r="L3396" s="31" t="s">
        <v>951</v>
      </c>
      <c r="M3396" s="31">
        <v>3.3623212469645698</v>
      </c>
      <c r="N3396" s="31">
        <f t="shared" si="192"/>
        <v>0</v>
      </c>
    </row>
    <row r="3397" spans="1:14" x14ac:dyDescent="0.45">
      <c r="A3397" s="31" t="str">
        <f t="shared" si="191"/>
        <v>E08000018_Estimated number of young carers supported by LAs_Number</v>
      </c>
      <c r="B3397" s="31" t="s">
        <v>393</v>
      </c>
      <c r="C3397" s="31" t="s">
        <v>394</v>
      </c>
      <c r="D3397" s="31" t="s">
        <v>474</v>
      </c>
      <c r="E3397" s="31" t="s">
        <v>475</v>
      </c>
      <c r="F3397" s="31" t="s">
        <v>195</v>
      </c>
      <c r="G3397" s="26" t="s">
        <v>80</v>
      </c>
      <c r="H3397" s="31" t="s">
        <v>743</v>
      </c>
      <c r="I3397" s="31">
        <v>138</v>
      </c>
      <c r="J3397" s="31">
        <f>INDEX('LA lookup'!H:H,MATCH('Known to services raw data'!B3397,'LA lookup'!G:G,0))</f>
        <v>57196</v>
      </c>
      <c r="K3397" s="31">
        <v>3.3362344067304899</v>
      </c>
      <c r="L3397" s="31" t="s">
        <v>953</v>
      </c>
      <c r="M3397" s="31">
        <v>3.3362344067304899</v>
      </c>
      <c r="N3397" s="31">
        <f t="shared" si="192"/>
        <v>0</v>
      </c>
    </row>
    <row r="3398" spans="1:14" x14ac:dyDescent="0.45">
      <c r="A3398" s="31" t="str">
        <f t="shared" si="191"/>
        <v>E08000019_Estimated number of young carers supported by LAs_Number</v>
      </c>
      <c r="B3398" s="31" t="s">
        <v>401</v>
      </c>
      <c r="C3398" s="31" t="s">
        <v>402</v>
      </c>
      <c r="D3398" s="31" t="s">
        <v>474</v>
      </c>
      <c r="E3398" s="31" t="s">
        <v>475</v>
      </c>
      <c r="F3398" s="31" t="s">
        <v>195</v>
      </c>
      <c r="G3398" s="26" t="s">
        <v>80</v>
      </c>
      <c r="H3398" s="31" t="s">
        <v>743</v>
      </c>
      <c r="I3398" s="31">
        <v>304</v>
      </c>
      <c r="J3398" s="31">
        <f>INDEX('LA lookup'!H:H,MATCH('Known to services raw data'!B3398,'LA lookup'!G:G,0))</f>
        <v>117497</v>
      </c>
      <c r="K3398" s="31">
        <v>3.5850324893569301</v>
      </c>
      <c r="L3398" s="31" t="s">
        <v>955</v>
      </c>
      <c r="M3398" s="31">
        <v>3.5850324893569301</v>
      </c>
      <c r="N3398" s="31">
        <f t="shared" si="192"/>
        <v>0</v>
      </c>
    </row>
    <row r="3399" spans="1:14" x14ac:dyDescent="0.45">
      <c r="A3399" s="31" t="str">
        <f t="shared" ref="A3399:A3462" si="193">CONCATENATE(B3399,"_",G3399,"_",H3399)</f>
        <v>E08000032_Estimated number of young carers supported by LAs_Number</v>
      </c>
      <c r="B3399" s="31" t="s">
        <v>259</v>
      </c>
      <c r="C3399" s="31" t="s">
        <v>260</v>
      </c>
      <c r="D3399" s="31" t="s">
        <v>474</v>
      </c>
      <c r="E3399" s="31" t="s">
        <v>475</v>
      </c>
      <c r="F3399" s="31" t="s">
        <v>195</v>
      </c>
      <c r="G3399" s="26" t="s">
        <v>80</v>
      </c>
      <c r="H3399" s="31" t="s">
        <v>743</v>
      </c>
      <c r="I3399" s="31">
        <v>468</v>
      </c>
      <c r="J3399" s="31">
        <f>INDEX('LA lookup'!H:H,MATCH('Known to services raw data'!B3399,'LA lookup'!G:G,0))</f>
        <v>142005</v>
      </c>
      <c r="K3399" s="31">
        <v>4.5747800586510303</v>
      </c>
      <c r="L3399" s="31" t="s">
        <v>957</v>
      </c>
      <c r="M3399" s="31">
        <v>4.5747800586510303</v>
      </c>
      <c r="N3399" s="31">
        <f t="shared" si="192"/>
        <v>0</v>
      </c>
    </row>
    <row r="3400" spans="1:14" x14ac:dyDescent="0.45">
      <c r="A3400" s="31" t="str">
        <f t="shared" si="193"/>
        <v>E08000033_Estimated number of young carers supported by LAs_Number</v>
      </c>
      <c r="B3400" s="31" t="s">
        <v>273</v>
      </c>
      <c r="C3400" s="31" t="s">
        <v>274</v>
      </c>
      <c r="D3400" s="31" t="s">
        <v>474</v>
      </c>
      <c r="E3400" s="31" t="s">
        <v>475</v>
      </c>
      <c r="F3400" s="31" t="s">
        <v>195</v>
      </c>
      <c r="G3400" s="26" t="s">
        <v>80</v>
      </c>
      <c r="H3400" s="31" t="s">
        <v>743</v>
      </c>
      <c r="I3400" s="31">
        <v>399</v>
      </c>
      <c r="J3400" s="31">
        <f>INDEX('LA lookup'!H:H,MATCH('Known to services raw data'!B3400,'LA lookup'!G:G,0))</f>
        <v>46021</v>
      </c>
      <c r="K3400" s="31">
        <v>11.8845500848896</v>
      </c>
      <c r="L3400" s="31" t="s">
        <v>959</v>
      </c>
      <c r="M3400" s="31">
        <v>11.8845500848896</v>
      </c>
      <c r="N3400" s="31">
        <f t="shared" ref="N3400:N3463" si="194">IF(OR(C3400="City of London",C3400="Isles of Scilly"),1,0)</f>
        <v>0</v>
      </c>
    </row>
    <row r="3401" spans="1:14" x14ac:dyDescent="0.45">
      <c r="A3401" s="31" t="str">
        <f t="shared" si="193"/>
        <v>E08000034_Estimated number of young carers supported by LAs_Number</v>
      </c>
      <c r="B3401" s="31" t="s">
        <v>331</v>
      </c>
      <c r="C3401" s="31" t="s">
        <v>332</v>
      </c>
      <c r="D3401" s="31" t="s">
        <v>474</v>
      </c>
      <c r="E3401" s="31" t="s">
        <v>475</v>
      </c>
      <c r="F3401" s="31" t="s">
        <v>195</v>
      </c>
      <c r="G3401" s="26" t="s">
        <v>80</v>
      </c>
      <c r="H3401" s="31" t="s">
        <v>743</v>
      </c>
      <c r="I3401" s="31">
        <v>122</v>
      </c>
      <c r="J3401" s="31">
        <f>INDEX('LA lookup'!H:H,MATCH('Known to services raw data'!B3401,'LA lookup'!G:G,0))</f>
        <v>100174</v>
      </c>
      <c r="K3401" s="31">
        <v>1.6774832251677501</v>
      </c>
      <c r="L3401" s="31" t="s">
        <v>961</v>
      </c>
      <c r="M3401" s="31">
        <v>1.6774832251677501</v>
      </c>
      <c r="N3401" s="31">
        <f t="shared" si="194"/>
        <v>0</v>
      </c>
    </row>
    <row r="3402" spans="1:14" x14ac:dyDescent="0.45">
      <c r="A3402" s="31" t="str">
        <f t="shared" si="193"/>
        <v>E08000035_Estimated number of young carers supported by LAs_Number</v>
      </c>
      <c r="B3402" s="31" t="s">
        <v>339</v>
      </c>
      <c r="C3402" s="31" t="s">
        <v>340</v>
      </c>
      <c r="D3402" s="31" t="s">
        <v>474</v>
      </c>
      <c r="E3402" s="31" t="s">
        <v>475</v>
      </c>
      <c r="F3402" s="31" t="s">
        <v>195</v>
      </c>
      <c r="G3402" s="26" t="s">
        <v>80</v>
      </c>
      <c r="H3402" s="31" t="s">
        <v>743</v>
      </c>
      <c r="I3402" s="31">
        <v>287</v>
      </c>
      <c r="J3402" s="31">
        <f>INDEX('LA lookup'!H:H,MATCH('Known to services raw data'!B3402,'LA lookup'!G:G,0))</f>
        <v>168176</v>
      </c>
      <c r="K3402" s="31">
        <v>2.4387964072365098</v>
      </c>
      <c r="L3402" s="31" t="s">
        <v>963</v>
      </c>
      <c r="M3402" s="31">
        <v>2.4387964072365098</v>
      </c>
      <c r="N3402" s="31">
        <f t="shared" si="194"/>
        <v>0</v>
      </c>
    </row>
    <row r="3403" spans="1:14" x14ac:dyDescent="0.45">
      <c r="A3403" s="31" t="str">
        <f t="shared" si="193"/>
        <v>E08000036_Estimated number of young carers supported by LAs_Number</v>
      </c>
      <c r="B3403" s="31" t="s">
        <v>444</v>
      </c>
      <c r="C3403" s="31" t="s">
        <v>445</v>
      </c>
      <c r="D3403" s="31" t="s">
        <v>474</v>
      </c>
      <c r="E3403" s="31" t="s">
        <v>475</v>
      </c>
      <c r="F3403" s="31" t="s">
        <v>195</v>
      </c>
      <c r="G3403" s="26" t="s">
        <v>80</v>
      </c>
      <c r="H3403" s="31" t="s">
        <v>743</v>
      </c>
      <c r="I3403" s="31">
        <v>113</v>
      </c>
      <c r="J3403" s="31">
        <f>INDEX('LA lookup'!H:H,MATCH('Known to services raw data'!B3403,'LA lookup'!G:G,0))</f>
        <v>72893</v>
      </c>
      <c r="K3403" s="31">
        <v>2.1838280766852201</v>
      </c>
      <c r="L3403" s="31" t="s">
        <v>965</v>
      </c>
      <c r="M3403" s="31">
        <v>2.1838280766852201</v>
      </c>
      <c r="N3403" s="31">
        <f t="shared" si="194"/>
        <v>0</v>
      </c>
    </row>
    <row r="3404" spans="1:14" x14ac:dyDescent="0.45">
      <c r="A3404" s="31" t="str">
        <f t="shared" si="193"/>
        <v>E08000020_Estimated number of young carers supported by LAs_Number</v>
      </c>
      <c r="B3404" s="31" t="s">
        <v>305</v>
      </c>
      <c r="C3404" s="31" t="s">
        <v>306</v>
      </c>
      <c r="D3404" s="31" t="s">
        <v>474</v>
      </c>
      <c r="E3404" s="31" t="s">
        <v>475</v>
      </c>
      <c r="F3404" s="31" t="s">
        <v>195</v>
      </c>
      <c r="G3404" s="26" t="s">
        <v>80</v>
      </c>
      <c r="H3404" s="31" t="s">
        <v>743</v>
      </c>
      <c r="I3404" s="31">
        <v>168</v>
      </c>
      <c r="J3404" s="31">
        <f>INDEX('LA lookup'!H:H,MATCH('Known to services raw data'!B3404,'LA lookup'!G:G,0))</f>
        <v>39605</v>
      </c>
      <c r="K3404" s="31">
        <v>5.8438847919855297</v>
      </c>
      <c r="L3404" s="31" t="s">
        <v>967</v>
      </c>
      <c r="M3404" s="31">
        <v>5.8438847919855297</v>
      </c>
      <c r="N3404" s="31">
        <f t="shared" si="194"/>
        <v>0</v>
      </c>
    </row>
    <row r="3405" spans="1:14" x14ac:dyDescent="0.45">
      <c r="A3405" s="31" t="str">
        <f t="shared" si="193"/>
        <v>E08000021_Estimated number of young carers supported by LAs_Number</v>
      </c>
      <c r="B3405" s="31" t="s">
        <v>357</v>
      </c>
      <c r="C3405" s="31" t="s">
        <v>358</v>
      </c>
      <c r="D3405" s="31" t="s">
        <v>474</v>
      </c>
      <c r="E3405" s="31" t="s">
        <v>475</v>
      </c>
      <c r="F3405" s="31" t="s">
        <v>195</v>
      </c>
      <c r="G3405" s="26" t="s">
        <v>80</v>
      </c>
      <c r="H3405" s="31" t="s">
        <v>743</v>
      </c>
      <c r="I3405" s="31">
        <v>74</v>
      </c>
      <c r="J3405" s="31">
        <f>INDEX('LA lookup'!H:H,MATCH('Known to services raw data'!B3405,'LA lookup'!G:G,0))</f>
        <v>58056</v>
      </c>
      <c r="K3405" s="31">
        <v>1.78631777144788</v>
      </c>
      <c r="L3405" s="31" t="s">
        <v>969</v>
      </c>
      <c r="M3405" s="31">
        <v>1.78631777144788</v>
      </c>
      <c r="N3405" s="31">
        <f t="shared" si="194"/>
        <v>0</v>
      </c>
    </row>
    <row r="3406" spans="1:14" x14ac:dyDescent="0.45">
      <c r="A3406" s="31" t="str">
        <f t="shared" si="193"/>
        <v>E08000022_Estimated number of young carers supported by LAs_Number</v>
      </c>
      <c r="B3406" s="31" t="s">
        <v>524</v>
      </c>
      <c r="C3406" s="31" t="s">
        <v>525</v>
      </c>
      <c r="D3406" s="31" t="s">
        <v>474</v>
      </c>
      <c r="E3406" s="31" t="s">
        <v>475</v>
      </c>
      <c r="F3406" s="31" t="s">
        <v>195</v>
      </c>
      <c r="G3406" s="26" t="s">
        <v>80</v>
      </c>
      <c r="H3406" s="31" t="s">
        <v>743</v>
      </c>
      <c r="I3406" s="31">
        <v>0</v>
      </c>
      <c r="J3406" s="31">
        <f>INDEX('LA lookup'!H:H,MATCH('Known to services raw data'!B3406,'LA lookup'!G:G,0))</f>
        <v>41360</v>
      </c>
      <c r="K3406" s="31">
        <v>0</v>
      </c>
      <c r="L3406" s="31" t="s">
        <v>857</v>
      </c>
      <c r="M3406" s="31">
        <v>0</v>
      </c>
      <c r="N3406" s="31">
        <f t="shared" si="194"/>
        <v>0</v>
      </c>
    </row>
    <row r="3407" spans="1:14" x14ac:dyDescent="0.45">
      <c r="A3407" s="31" t="str">
        <f t="shared" si="193"/>
        <v>E08000023_Estimated number of young carers supported by LAs_Number</v>
      </c>
      <c r="B3407" s="31" t="s">
        <v>410</v>
      </c>
      <c r="C3407" s="31" t="s">
        <v>411</v>
      </c>
      <c r="D3407" s="31" t="s">
        <v>474</v>
      </c>
      <c r="E3407" s="31" t="s">
        <v>475</v>
      </c>
      <c r="F3407" s="31" t="s">
        <v>195</v>
      </c>
      <c r="G3407" s="26" t="s">
        <v>80</v>
      </c>
      <c r="H3407" s="31" t="s">
        <v>743</v>
      </c>
      <c r="I3407" s="31">
        <v>372</v>
      </c>
      <c r="J3407" s="31">
        <f>INDEX('LA lookup'!H:H,MATCH('Known to services raw data'!B3407,'LA lookup'!G:G,0))</f>
        <v>29920</v>
      </c>
      <c r="K3407" s="31">
        <v>17.253374147766799</v>
      </c>
      <c r="L3407" s="31" t="s">
        <v>972</v>
      </c>
      <c r="M3407" s="31">
        <v>17.253374147766799</v>
      </c>
      <c r="N3407" s="31">
        <f t="shared" si="194"/>
        <v>0</v>
      </c>
    </row>
    <row r="3408" spans="1:14" x14ac:dyDescent="0.45">
      <c r="A3408" s="31" t="str">
        <f t="shared" si="193"/>
        <v>E08000024_Estimated number of young carers supported by LAs_Number</v>
      </c>
      <c r="B3408" s="31" t="s">
        <v>428</v>
      </c>
      <c r="C3408" s="31" t="s">
        <v>429</v>
      </c>
      <c r="D3408" s="31" t="s">
        <v>474</v>
      </c>
      <c r="E3408" s="31" t="s">
        <v>475</v>
      </c>
      <c r="F3408" s="31" t="s">
        <v>195</v>
      </c>
      <c r="G3408" s="26" t="s">
        <v>80</v>
      </c>
      <c r="H3408" s="31" t="s">
        <v>743</v>
      </c>
      <c r="I3408" s="31">
        <v>0</v>
      </c>
      <c r="J3408" s="31">
        <f>INDEX('LA lookup'!H:H,MATCH('Known to services raw data'!B3408,'LA lookup'!G:G,0))</f>
        <v>54563</v>
      </c>
      <c r="K3408" s="31">
        <v>0</v>
      </c>
      <c r="L3408" s="31" t="s">
        <v>857</v>
      </c>
      <c r="M3408" s="31">
        <v>0</v>
      </c>
      <c r="N3408" s="31">
        <f t="shared" si="194"/>
        <v>0</v>
      </c>
    </row>
    <row r="3409" spans="1:14" x14ac:dyDescent="0.45">
      <c r="A3409" s="31" t="str">
        <f t="shared" si="193"/>
        <v>E06000053_Estimated number of young carers supported by LAs_Number</v>
      </c>
      <c r="B3409" s="31" t="s">
        <v>550</v>
      </c>
      <c r="C3409" s="31" t="s">
        <v>551</v>
      </c>
      <c r="D3409" s="31" t="s">
        <v>474</v>
      </c>
      <c r="E3409" s="31" t="s">
        <v>475</v>
      </c>
      <c r="F3409" s="31" t="s">
        <v>195</v>
      </c>
      <c r="G3409" s="26" t="s">
        <v>80</v>
      </c>
      <c r="H3409" s="31" t="s">
        <v>743</v>
      </c>
      <c r="I3409" s="31">
        <v>15</v>
      </c>
      <c r="J3409" s="31">
        <f>INDEX('LA lookup'!H:H,MATCH('Known to services raw data'!B3409,'LA lookup'!G:G,0))</f>
        <v>368</v>
      </c>
      <c r="K3409" s="31">
        <v>56.179775280898902</v>
      </c>
      <c r="L3409" s="31" t="s">
        <v>975</v>
      </c>
      <c r="M3409" s="31">
        <v>56.179775280898902</v>
      </c>
      <c r="N3409" s="31">
        <f t="shared" si="194"/>
        <v>1</v>
      </c>
    </row>
    <row r="3410" spans="1:14" x14ac:dyDescent="0.45">
      <c r="A3410" s="31" t="str">
        <f t="shared" si="193"/>
        <v>E06000022_Estimated number of young carers supported by LAs_Number</v>
      </c>
      <c r="B3410" s="31" t="s">
        <v>238</v>
      </c>
      <c r="C3410" s="31" t="s">
        <v>239</v>
      </c>
      <c r="D3410" s="31" t="s">
        <v>474</v>
      </c>
      <c r="E3410" s="31" t="s">
        <v>475</v>
      </c>
      <c r="F3410" s="31" t="s">
        <v>195</v>
      </c>
      <c r="G3410" s="26" t="s">
        <v>80</v>
      </c>
      <c r="H3410" s="31" t="s">
        <v>743</v>
      </c>
      <c r="I3410" s="31">
        <v>220</v>
      </c>
      <c r="J3410" s="31">
        <f>INDEX('LA lookup'!H:H,MATCH('Known to services raw data'!B3410,'LA lookup'!G:G,0))</f>
        <v>35946</v>
      </c>
      <c r="K3410" s="31">
        <v>8.2956259426847705</v>
      </c>
      <c r="L3410" s="31" t="s">
        <v>977</v>
      </c>
      <c r="M3410" s="31">
        <v>8.2956259426847705</v>
      </c>
      <c r="N3410" s="31">
        <f t="shared" si="194"/>
        <v>0</v>
      </c>
    </row>
    <row r="3411" spans="1:14" x14ac:dyDescent="0.45">
      <c r="A3411" s="31" t="str">
        <f t="shared" si="193"/>
        <v>E06000023_Estimated number of young carers supported by LAs_Number</v>
      </c>
      <c r="B3411" s="31" t="s">
        <v>265</v>
      </c>
      <c r="C3411" s="31" t="s">
        <v>266</v>
      </c>
      <c r="D3411" s="31" t="s">
        <v>474</v>
      </c>
      <c r="E3411" s="31" t="s">
        <v>475</v>
      </c>
      <c r="F3411" s="31" t="s">
        <v>195</v>
      </c>
      <c r="G3411" s="26" t="s">
        <v>80</v>
      </c>
      <c r="H3411" s="31" t="s">
        <v>743</v>
      </c>
      <c r="I3411" s="31" t="s">
        <v>13</v>
      </c>
      <c r="J3411" s="31">
        <f>INDEX('LA lookup'!H:H,MATCH('Known to services raw data'!B3411,'LA lookup'!G:G,0))</f>
        <v>94016</v>
      </c>
      <c r="K3411" s="31" t="s">
        <v>13</v>
      </c>
      <c r="L3411" s="31" t="s">
        <v>868</v>
      </c>
      <c r="M3411" s="31" t="s">
        <v>13</v>
      </c>
      <c r="N3411" s="31">
        <f t="shared" si="194"/>
        <v>0</v>
      </c>
    </row>
    <row r="3412" spans="1:14" x14ac:dyDescent="0.45">
      <c r="A3412" s="31" t="str">
        <f t="shared" si="193"/>
        <v>E06000024_Estimated number of young carers supported by LAs_Number</v>
      </c>
      <c r="B3412" s="31" t="s">
        <v>367</v>
      </c>
      <c r="C3412" s="31" t="s">
        <v>368</v>
      </c>
      <c r="D3412" s="31" t="s">
        <v>474</v>
      </c>
      <c r="E3412" s="31" t="s">
        <v>475</v>
      </c>
      <c r="F3412" s="31" t="s">
        <v>195</v>
      </c>
      <c r="G3412" s="26" t="s">
        <v>80</v>
      </c>
      <c r="H3412" s="31" t="s">
        <v>743</v>
      </c>
      <c r="I3412" s="31">
        <v>415</v>
      </c>
      <c r="J3412" s="31">
        <f>INDEX('LA lookup'!H:H,MATCH('Known to services raw data'!B3412,'LA lookup'!G:G,0))</f>
        <v>43435</v>
      </c>
      <c r="K3412" s="31">
        <v>12.9914850989231</v>
      </c>
      <c r="L3412" s="31" t="s">
        <v>980</v>
      </c>
      <c r="M3412" s="31">
        <v>12.9914850989231</v>
      </c>
      <c r="N3412" s="31">
        <f t="shared" si="194"/>
        <v>0</v>
      </c>
    </row>
    <row r="3413" spans="1:14" x14ac:dyDescent="0.45">
      <c r="A3413" s="31" t="str">
        <f t="shared" si="193"/>
        <v>E06000025_Estimated number of young carers supported by LAs_Number</v>
      </c>
      <c r="B3413" s="31" t="s">
        <v>408</v>
      </c>
      <c r="C3413" s="31" t="s">
        <v>409</v>
      </c>
      <c r="D3413" s="31" t="s">
        <v>474</v>
      </c>
      <c r="E3413" s="31" t="s">
        <v>475</v>
      </c>
      <c r="F3413" s="31" t="s">
        <v>195</v>
      </c>
      <c r="G3413" s="26" t="s">
        <v>80</v>
      </c>
      <c r="H3413" s="31" t="s">
        <v>743</v>
      </c>
      <c r="I3413" s="31">
        <v>31</v>
      </c>
      <c r="J3413" s="31">
        <f>INDEX('LA lookup'!H:H,MATCH('Known to services raw data'!B3413,'LA lookup'!G:G,0))</f>
        <v>58867</v>
      </c>
      <c r="K3413" s="31">
        <v>0.72869164590287205</v>
      </c>
      <c r="L3413" s="31" t="s">
        <v>982</v>
      </c>
      <c r="M3413" s="31">
        <v>0.72869164590287205</v>
      </c>
      <c r="N3413" s="31">
        <f t="shared" si="194"/>
        <v>0</v>
      </c>
    </row>
    <row r="3414" spans="1:14" x14ac:dyDescent="0.45">
      <c r="A3414" s="31" t="str">
        <f t="shared" si="193"/>
        <v>E06000001_Estimated number of young carers supported by LAs_Number</v>
      </c>
      <c r="B3414" s="31" t="s">
        <v>313</v>
      </c>
      <c r="C3414" s="31" t="s">
        <v>314</v>
      </c>
      <c r="D3414" s="31" t="s">
        <v>474</v>
      </c>
      <c r="E3414" s="31" t="s">
        <v>475</v>
      </c>
      <c r="F3414" s="31" t="s">
        <v>195</v>
      </c>
      <c r="G3414" s="26" t="s">
        <v>80</v>
      </c>
      <c r="H3414" s="31" t="s">
        <v>743</v>
      </c>
      <c r="I3414" s="31">
        <v>97</v>
      </c>
      <c r="J3414" s="31">
        <f>INDEX('LA lookup'!H:H,MATCH('Known to services raw data'!B3414,'LA lookup'!G:G,0))</f>
        <v>20006</v>
      </c>
      <c r="K3414" s="31">
        <v>6.5946019443877901</v>
      </c>
      <c r="L3414" s="31" t="s">
        <v>984</v>
      </c>
      <c r="M3414" s="31">
        <v>6.5946019443877901</v>
      </c>
      <c r="N3414" s="31">
        <f t="shared" si="194"/>
        <v>0</v>
      </c>
    </row>
    <row r="3415" spans="1:14" x14ac:dyDescent="0.45">
      <c r="A3415" s="31" t="str">
        <f t="shared" si="193"/>
        <v>E06000002_Estimated number of young carers supported by LAs_Number</v>
      </c>
      <c r="B3415" s="31" t="s">
        <v>511</v>
      </c>
      <c r="C3415" s="31" t="s">
        <v>725</v>
      </c>
      <c r="D3415" s="31" t="s">
        <v>474</v>
      </c>
      <c r="E3415" s="31" t="s">
        <v>475</v>
      </c>
      <c r="F3415" s="31" t="s">
        <v>195</v>
      </c>
      <c r="G3415" s="26" t="s">
        <v>80</v>
      </c>
      <c r="H3415" s="31" t="s">
        <v>743</v>
      </c>
      <c r="I3415" s="31">
        <v>62</v>
      </c>
      <c r="J3415" s="31">
        <f>INDEX('LA lookup'!H:H,MATCH('Known to services raw data'!B3415,'LA lookup'!G:G,0))</f>
        <v>32513</v>
      </c>
      <c r="K3415" s="31">
        <v>2.7126356317815898</v>
      </c>
      <c r="L3415" s="31" t="s">
        <v>986</v>
      </c>
      <c r="M3415" s="31">
        <v>2.7126356317815898</v>
      </c>
      <c r="N3415" s="31">
        <f t="shared" si="194"/>
        <v>0</v>
      </c>
    </row>
    <row r="3416" spans="1:14" x14ac:dyDescent="0.45">
      <c r="A3416" s="31" t="str">
        <f t="shared" si="193"/>
        <v>E06000003_Estimated number of young carers supported by LAs_Number</v>
      </c>
      <c r="B3416" s="31" t="s">
        <v>387</v>
      </c>
      <c r="C3416" s="31" t="s">
        <v>388</v>
      </c>
      <c r="D3416" s="31" t="s">
        <v>474</v>
      </c>
      <c r="E3416" s="31" t="s">
        <v>475</v>
      </c>
      <c r="F3416" s="31" t="s">
        <v>195</v>
      </c>
      <c r="G3416" s="26" t="s">
        <v>80</v>
      </c>
      <c r="H3416" s="31" t="s">
        <v>743</v>
      </c>
      <c r="I3416" s="31">
        <v>57</v>
      </c>
      <c r="J3416" s="31">
        <f>INDEX('LA lookup'!H:H,MATCH('Known to services raw data'!B3416,'LA lookup'!G:G,0))</f>
        <v>27626</v>
      </c>
      <c r="K3416" s="31">
        <v>2.8109280994180899</v>
      </c>
      <c r="L3416" s="31" t="s">
        <v>988</v>
      </c>
      <c r="M3416" s="31">
        <v>2.8109280994180899</v>
      </c>
      <c r="N3416" s="31">
        <f t="shared" si="194"/>
        <v>0</v>
      </c>
    </row>
    <row r="3417" spans="1:14" x14ac:dyDescent="0.45">
      <c r="A3417" s="31" t="str">
        <f t="shared" si="193"/>
        <v>E06000004_Estimated number of young carers supported by LAs_Number</v>
      </c>
      <c r="B3417" s="31" t="s">
        <v>422</v>
      </c>
      <c r="C3417" s="31" t="s">
        <v>423</v>
      </c>
      <c r="D3417" s="31" t="s">
        <v>474</v>
      </c>
      <c r="E3417" s="31" t="s">
        <v>475</v>
      </c>
      <c r="F3417" s="31" t="s">
        <v>195</v>
      </c>
      <c r="G3417" s="26" t="s">
        <v>80</v>
      </c>
      <c r="H3417" s="31" t="s">
        <v>743</v>
      </c>
      <c r="I3417" s="31" t="s">
        <v>13</v>
      </c>
      <c r="J3417" s="31">
        <f>INDEX('LA lookup'!H:H,MATCH('Known to services raw data'!B3417,'LA lookup'!G:G,0))</f>
        <v>43521</v>
      </c>
      <c r="K3417" s="31" t="s">
        <v>13</v>
      </c>
      <c r="L3417" s="31" t="s">
        <v>868</v>
      </c>
      <c r="M3417" s="31" t="s">
        <v>13</v>
      </c>
      <c r="N3417" s="31">
        <f t="shared" si="194"/>
        <v>0</v>
      </c>
    </row>
    <row r="3418" spans="1:14" x14ac:dyDescent="0.45">
      <c r="A3418" s="31" t="str">
        <f t="shared" si="193"/>
        <v>E06000010_Estimated number of young carers supported by LAs_Number</v>
      </c>
      <c r="B3418" s="31" t="s">
        <v>329</v>
      </c>
      <c r="C3418" s="31" t="s">
        <v>330</v>
      </c>
      <c r="D3418" s="31" t="s">
        <v>474</v>
      </c>
      <c r="E3418" s="31" t="s">
        <v>475</v>
      </c>
      <c r="F3418" s="31" t="s">
        <v>195</v>
      </c>
      <c r="G3418" s="26" t="s">
        <v>80</v>
      </c>
      <c r="H3418" s="31" t="s">
        <v>743</v>
      </c>
      <c r="I3418" s="31" t="s">
        <v>13</v>
      </c>
      <c r="J3418" s="31">
        <f>INDEX('LA lookup'!H:H,MATCH('Known to services raw data'!B3418,'LA lookup'!G:G,0))</f>
        <v>57023</v>
      </c>
      <c r="K3418" s="31" t="s">
        <v>13</v>
      </c>
      <c r="L3418" s="31" t="s">
        <v>868</v>
      </c>
      <c r="M3418" s="31" t="s">
        <v>13</v>
      </c>
      <c r="N3418" s="31">
        <f t="shared" si="194"/>
        <v>0</v>
      </c>
    </row>
    <row r="3419" spans="1:14" x14ac:dyDescent="0.45">
      <c r="A3419" s="31" t="str">
        <f t="shared" si="193"/>
        <v>E06000011_Estimated number of young carers supported by LAs_Number</v>
      </c>
      <c r="B3419" s="31" t="s">
        <v>514</v>
      </c>
      <c r="C3419" s="31" t="s">
        <v>594</v>
      </c>
      <c r="D3419" s="31" t="s">
        <v>474</v>
      </c>
      <c r="E3419" s="31" t="s">
        <v>475</v>
      </c>
      <c r="F3419" s="31" t="s">
        <v>195</v>
      </c>
      <c r="G3419" s="26" t="s">
        <v>80</v>
      </c>
      <c r="H3419" s="31" t="s">
        <v>743</v>
      </c>
      <c r="I3419" s="31" t="s">
        <v>13</v>
      </c>
      <c r="J3419" s="31">
        <f>INDEX('LA lookup'!H:H,MATCH('Known to services raw data'!B3419,'LA lookup'!G:G,0))</f>
        <v>62942</v>
      </c>
      <c r="K3419" s="31" t="s">
        <v>13</v>
      </c>
      <c r="L3419" s="31" t="s">
        <v>868</v>
      </c>
      <c r="M3419" s="31" t="s">
        <v>13</v>
      </c>
      <c r="N3419" s="31">
        <f t="shared" si="194"/>
        <v>0</v>
      </c>
    </row>
    <row r="3420" spans="1:14" x14ac:dyDescent="0.45">
      <c r="A3420" s="31" t="str">
        <f t="shared" si="193"/>
        <v>E06000012_Estimated number of young carers supported by LAs_Number</v>
      </c>
      <c r="B3420" s="31" t="s">
        <v>363</v>
      </c>
      <c r="C3420" s="31" t="s">
        <v>364</v>
      </c>
      <c r="D3420" s="31" t="s">
        <v>474</v>
      </c>
      <c r="E3420" s="31" t="s">
        <v>475</v>
      </c>
      <c r="F3420" s="31" t="s">
        <v>195</v>
      </c>
      <c r="G3420" s="26" t="s">
        <v>80</v>
      </c>
      <c r="H3420" s="31" t="s">
        <v>743</v>
      </c>
      <c r="I3420" s="31">
        <v>237</v>
      </c>
      <c r="J3420" s="31">
        <f>INDEX('LA lookup'!H:H,MATCH('Known to services raw data'!B3420,'LA lookup'!G:G,0))</f>
        <v>34503</v>
      </c>
      <c r="K3420" s="31">
        <v>9.4849321647256595</v>
      </c>
      <c r="L3420" s="31" t="s">
        <v>993</v>
      </c>
      <c r="M3420" s="31">
        <v>9.4849321647256595</v>
      </c>
      <c r="N3420" s="31">
        <f t="shared" si="194"/>
        <v>0</v>
      </c>
    </row>
    <row r="3421" spans="1:14" x14ac:dyDescent="0.45">
      <c r="A3421" s="31" t="str">
        <f t="shared" si="193"/>
        <v>E06000013_Estimated number of young carers supported by LAs_Number</v>
      </c>
      <c r="B3421" s="31" t="s">
        <v>365</v>
      </c>
      <c r="C3421" s="31" t="s">
        <v>366</v>
      </c>
      <c r="D3421" s="31" t="s">
        <v>474</v>
      </c>
      <c r="E3421" s="31" t="s">
        <v>475</v>
      </c>
      <c r="F3421" s="31" t="s">
        <v>195</v>
      </c>
      <c r="G3421" s="26" t="s">
        <v>80</v>
      </c>
      <c r="H3421" s="31" t="s">
        <v>743</v>
      </c>
      <c r="I3421" s="31" t="s">
        <v>13</v>
      </c>
      <c r="J3421" s="31">
        <f>INDEX('LA lookup'!H:H,MATCH('Known to services raw data'!B3421,'LA lookup'!G:G,0))</f>
        <v>35714</v>
      </c>
      <c r="K3421" s="31" t="s">
        <v>13</v>
      </c>
      <c r="L3421" s="31" t="s">
        <v>868</v>
      </c>
      <c r="M3421" s="31" t="s">
        <v>13</v>
      </c>
      <c r="N3421" s="31">
        <f t="shared" si="194"/>
        <v>0</v>
      </c>
    </row>
    <row r="3422" spans="1:14" x14ac:dyDescent="0.45">
      <c r="A3422" s="31" t="str">
        <f t="shared" si="193"/>
        <v>E10000023_Estimated number of young carers supported by LAs_Number</v>
      </c>
      <c r="B3422" s="31" t="s">
        <v>369</v>
      </c>
      <c r="C3422" s="31" t="s">
        <v>370</v>
      </c>
      <c r="D3422" s="31" t="s">
        <v>474</v>
      </c>
      <c r="E3422" s="31" t="s">
        <v>475</v>
      </c>
      <c r="F3422" s="31" t="s">
        <v>195</v>
      </c>
      <c r="G3422" s="26" t="s">
        <v>80</v>
      </c>
      <c r="H3422" s="31" t="s">
        <v>743</v>
      </c>
      <c r="I3422" s="31">
        <v>357</v>
      </c>
      <c r="J3422" s="31">
        <f>INDEX('LA lookup'!H:H,MATCH('Known to services raw data'!B3422,'LA lookup'!G:G,0))</f>
        <v>117499</v>
      </c>
      <c r="K3422" s="31">
        <v>4.0663834246466104</v>
      </c>
      <c r="L3422" s="31" t="s">
        <v>861</v>
      </c>
      <c r="M3422" s="31">
        <v>4.0663834246466104</v>
      </c>
      <c r="N3422" s="31">
        <f t="shared" si="194"/>
        <v>0</v>
      </c>
    </row>
    <row r="3423" spans="1:14" x14ac:dyDescent="0.45">
      <c r="A3423" s="31" t="str">
        <f t="shared" si="193"/>
        <v>E06000014_Estimated number of young carers supported by LAs_Number</v>
      </c>
      <c r="B3423" s="31" t="s">
        <v>472</v>
      </c>
      <c r="C3423" s="31" t="s">
        <v>473</v>
      </c>
      <c r="D3423" s="31" t="s">
        <v>474</v>
      </c>
      <c r="E3423" s="31" t="s">
        <v>475</v>
      </c>
      <c r="F3423" s="31" t="s">
        <v>195</v>
      </c>
      <c r="G3423" s="26" t="s">
        <v>80</v>
      </c>
      <c r="H3423" s="31" t="s">
        <v>743</v>
      </c>
      <c r="I3423" s="31" t="s">
        <v>13</v>
      </c>
      <c r="J3423" s="31">
        <f>INDEX('LA lookup'!H:H,MATCH('Known to services raw data'!B3423,'LA lookup'!G:G,0))</f>
        <v>36572</v>
      </c>
      <c r="K3423" s="31" t="s">
        <v>13</v>
      </c>
      <c r="L3423" s="31" t="s">
        <v>868</v>
      </c>
      <c r="M3423" s="31" t="s">
        <v>13</v>
      </c>
      <c r="N3423" s="31">
        <f t="shared" si="194"/>
        <v>0</v>
      </c>
    </row>
    <row r="3424" spans="1:14" x14ac:dyDescent="0.45">
      <c r="A3424" s="31" t="str">
        <f t="shared" si="193"/>
        <v>E06000032_Estimated number of young carers supported by LAs_Number</v>
      </c>
      <c r="B3424" s="31" t="s">
        <v>564</v>
      </c>
      <c r="C3424" s="31" t="s">
        <v>724</v>
      </c>
      <c r="D3424" s="31" t="s">
        <v>474</v>
      </c>
      <c r="E3424" s="31" t="s">
        <v>475</v>
      </c>
      <c r="F3424" s="31" t="s">
        <v>195</v>
      </c>
      <c r="G3424" s="26" t="s">
        <v>80</v>
      </c>
      <c r="H3424" s="31" t="s">
        <v>743</v>
      </c>
      <c r="I3424" s="31">
        <v>99</v>
      </c>
      <c r="J3424" s="31">
        <f>INDEX('LA lookup'!H:H,MATCH('Known to services raw data'!B3424,'LA lookup'!G:G,0))</f>
        <v>57375</v>
      </c>
      <c r="K3424" s="31">
        <v>2.4856884603796301</v>
      </c>
      <c r="L3424" s="31" t="s">
        <v>998</v>
      </c>
      <c r="M3424" s="31">
        <v>2.4856884603796301</v>
      </c>
      <c r="N3424" s="31">
        <f t="shared" si="194"/>
        <v>0</v>
      </c>
    </row>
    <row r="3425" spans="1:14" x14ac:dyDescent="0.45">
      <c r="A3425" s="31" t="str">
        <f t="shared" si="193"/>
        <v>E06000055_Estimated number of young carers supported by LAs_Number</v>
      </c>
      <c r="B3425" s="31" t="s">
        <v>240</v>
      </c>
      <c r="C3425" s="31" t="s">
        <v>241</v>
      </c>
      <c r="D3425" s="31" t="s">
        <v>474</v>
      </c>
      <c r="E3425" s="31" t="s">
        <v>475</v>
      </c>
      <c r="F3425" s="31" t="s">
        <v>195</v>
      </c>
      <c r="G3425" s="26" t="s">
        <v>80</v>
      </c>
      <c r="H3425" s="31" t="s">
        <v>743</v>
      </c>
      <c r="I3425" s="31">
        <v>226</v>
      </c>
      <c r="J3425" s="31">
        <f>INDEX('LA lookup'!H:H,MATCH('Known to services raw data'!B3425,'LA lookup'!G:G,0))</f>
        <v>40088</v>
      </c>
      <c r="K3425" s="31">
        <v>7.90790440533259</v>
      </c>
      <c r="L3425" s="31" t="s">
        <v>1000</v>
      </c>
      <c r="M3425" s="31">
        <v>7.90790440533259</v>
      </c>
      <c r="N3425" s="31">
        <f t="shared" si="194"/>
        <v>0</v>
      </c>
    </row>
    <row r="3426" spans="1:14" x14ac:dyDescent="0.45">
      <c r="A3426" s="31" t="str">
        <f t="shared" si="193"/>
        <v>E06000056_Estimated number of young carers supported by LAs_Number</v>
      </c>
      <c r="B3426" s="31" t="s">
        <v>279</v>
      </c>
      <c r="C3426" s="31" t="s">
        <v>280</v>
      </c>
      <c r="D3426" s="31" t="s">
        <v>474</v>
      </c>
      <c r="E3426" s="31" t="s">
        <v>475</v>
      </c>
      <c r="F3426" s="31" t="s">
        <v>195</v>
      </c>
      <c r="G3426" s="26" t="s">
        <v>80</v>
      </c>
      <c r="H3426" s="31" t="s">
        <v>743</v>
      </c>
      <c r="I3426" s="31" t="s">
        <v>13</v>
      </c>
      <c r="J3426" s="31">
        <f>INDEX('LA lookup'!H:H,MATCH('Known to services raw data'!B3426,'LA lookup'!G:G,0))</f>
        <v>62515</v>
      </c>
      <c r="K3426" s="31" t="s">
        <v>13</v>
      </c>
      <c r="L3426" s="31" t="s">
        <v>868</v>
      </c>
      <c r="M3426" s="31" t="s">
        <v>13</v>
      </c>
      <c r="N3426" s="31">
        <f t="shared" si="194"/>
        <v>0</v>
      </c>
    </row>
    <row r="3427" spans="1:14" x14ac:dyDescent="0.45">
      <c r="A3427" s="31" t="str">
        <f t="shared" si="193"/>
        <v>E10000002_Estimated number of young carers supported by LAs_Number</v>
      </c>
      <c r="B3427" s="31" t="s">
        <v>269</v>
      </c>
      <c r="C3427" s="31" t="s">
        <v>270</v>
      </c>
      <c r="D3427" s="31" t="s">
        <v>474</v>
      </c>
      <c r="E3427" s="31" t="s">
        <v>475</v>
      </c>
      <c r="F3427" s="31" t="s">
        <v>195</v>
      </c>
      <c r="G3427" s="26" t="s">
        <v>80</v>
      </c>
      <c r="H3427" s="31" t="s">
        <v>743</v>
      </c>
      <c r="I3427" s="31">
        <v>768</v>
      </c>
      <c r="J3427" s="31">
        <f>INDEX('LA lookup'!H:H,MATCH('Known to services raw data'!B3427,'LA lookup'!G:G,0))</f>
        <v>124321</v>
      </c>
      <c r="K3427" s="31">
        <v>8.3553640784620899</v>
      </c>
      <c r="L3427" s="31" t="s">
        <v>1003</v>
      </c>
      <c r="M3427" s="31">
        <v>8.3553640784620899</v>
      </c>
      <c r="N3427" s="31">
        <f t="shared" si="194"/>
        <v>0</v>
      </c>
    </row>
    <row r="3428" spans="1:14" x14ac:dyDescent="0.45">
      <c r="A3428" s="31" t="str">
        <f t="shared" si="193"/>
        <v>E06000042_Estimated number of young carers supported by LAs_Number</v>
      </c>
      <c r="B3428" s="31" t="s">
        <v>355</v>
      </c>
      <c r="C3428" s="31" t="s">
        <v>356</v>
      </c>
      <c r="D3428" s="31" t="s">
        <v>474</v>
      </c>
      <c r="E3428" s="31" t="s">
        <v>475</v>
      </c>
      <c r="F3428" s="31" t="s">
        <v>195</v>
      </c>
      <c r="G3428" s="26" t="s">
        <v>80</v>
      </c>
      <c r="H3428" s="31" t="s">
        <v>743</v>
      </c>
      <c r="I3428" s="31">
        <v>542</v>
      </c>
      <c r="J3428" s="31">
        <f>INDEX('LA lookup'!H:H,MATCH('Known to services raw data'!B3428,'LA lookup'!G:G,0))</f>
        <v>68278</v>
      </c>
      <c r="K3428" s="31">
        <v>11.009547024172299</v>
      </c>
      <c r="L3428" s="31" t="s">
        <v>1005</v>
      </c>
      <c r="M3428" s="31">
        <v>11.009547024172299</v>
      </c>
      <c r="N3428" s="31">
        <f t="shared" si="194"/>
        <v>0</v>
      </c>
    </row>
    <row r="3429" spans="1:14" x14ac:dyDescent="0.45">
      <c r="A3429" s="31" t="str">
        <f t="shared" si="193"/>
        <v>E10000007_Estimated number of young carers supported by LAs_Number</v>
      </c>
      <c r="B3429" s="31" t="s">
        <v>291</v>
      </c>
      <c r="C3429" s="31" t="s">
        <v>292</v>
      </c>
      <c r="D3429" s="31" t="s">
        <v>474</v>
      </c>
      <c r="E3429" s="31" t="s">
        <v>475</v>
      </c>
      <c r="F3429" s="31" t="s">
        <v>195</v>
      </c>
      <c r="G3429" s="26" t="s">
        <v>80</v>
      </c>
      <c r="H3429" s="31" t="s">
        <v>743</v>
      </c>
      <c r="I3429" s="31">
        <v>178</v>
      </c>
      <c r="J3429" s="31">
        <f>INDEX('LA lookup'!H:H,MATCH('Known to services raw data'!B3429,'LA lookup'!G:G,0))</f>
        <v>153272</v>
      </c>
      <c r="K3429" s="31">
        <v>1.57432958324489</v>
      </c>
      <c r="L3429" s="31" t="s">
        <v>1007</v>
      </c>
      <c r="M3429" s="31">
        <v>1.57432958324489</v>
      </c>
      <c r="N3429" s="31">
        <f t="shared" si="194"/>
        <v>0</v>
      </c>
    </row>
    <row r="3430" spans="1:14" x14ac:dyDescent="0.45">
      <c r="A3430" s="31" t="str">
        <f t="shared" si="193"/>
        <v>E06000015_Estimated number of young carers supported by LAs_Number</v>
      </c>
      <c r="B3430" s="31" t="s">
        <v>289</v>
      </c>
      <c r="C3430" s="31" t="s">
        <v>290</v>
      </c>
      <c r="D3430" s="31" t="s">
        <v>474</v>
      </c>
      <c r="E3430" s="31" t="s">
        <v>475</v>
      </c>
      <c r="F3430" s="31" t="s">
        <v>195</v>
      </c>
      <c r="G3430" s="26" t="s">
        <v>80</v>
      </c>
      <c r="H3430" s="31" t="s">
        <v>743</v>
      </c>
      <c r="I3430" s="31">
        <v>27</v>
      </c>
      <c r="J3430" s="31">
        <f>INDEX('LA lookup'!H:H,MATCH('Known to services raw data'!B3430,'LA lookup'!G:G,0))</f>
        <v>59899</v>
      </c>
      <c r="K3430" s="31">
        <v>0.62463851937536097</v>
      </c>
      <c r="L3430" s="31" t="s">
        <v>1009</v>
      </c>
      <c r="M3430" s="31">
        <v>0.62463851937536097</v>
      </c>
      <c r="N3430" s="31">
        <f t="shared" si="194"/>
        <v>0</v>
      </c>
    </row>
    <row r="3431" spans="1:14" x14ac:dyDescent="0.45">
      <c r="A3431" s="31" t="str">
        <f t="shared" si="193"/>
        <v>E10000009_Estimated number of young carers supported by LAs_Number</v>
      </c>
      <c r="B3431" s="31" t="s">
        <v>295</v>
      </c>
      <c r="C3431" s="31" t="s">
        <v>296</v>
      </c>
      <c r="D3431" s="31" t="s">
        <v>474</v>
      </c>
      <c r="E3431" s="31" t="s">
        <v>475</v>
      </c>
      <c r="F3431" s="31" t="s">
        <v>195</v>
      </c>
      <c r="G3431" s="26" t="s">
        <v>80</v>
      </c>
      <c r="H3431" s="31" t="s">
        <v>743</v>
      </c>
      <c r="I3431" s="31" t="s">
        <v>13</v>
      </c>
      <c r="J3431" s="31">
        <f>INDEX('LA lookup'!H:H,MATCH('Known to services raw data'!B3431,'LA lookup'!G:G,0))</f>
        <v>76699</v>
      </c>
      <c r="K3431" s="31" t="s">
        <v>13</v>
      </c>
      <c r="L3431" s="31" t="s">
        <v>868</v>
      </c>
      <c r="M3431" s="31" t="s">
        <v>13</v>
      </c>
      <c r="N3431" s="31">
        <f t="shared" si="194"/>
        <v>0</v>
      </c>
    </row>
    <row r="3432" spans="1:14" x14ac:dyDescent="0.45">
      <c r="A3432" s="31" t="str">
        <f t="shared" si="193"/>
        <v>E06000029_Estimated number of young carers supported by LAs_Number</v>
      </c>
      <c r="B3432" s="31" t="s">
        <v>543</v>
      </c>
      <c r="C3432" s="31" t="s">
        <v>717</v>
      </c>
      <c r="D3432" s="31" t="s">
        <v>474</v>
      </c>
      <c r="E3432" s="31" t="s">
        <v>475</v>
      </c>
      <c r="F3432" s="31" t="s">
        <v>195</v>
      </c>
      <c r="G3432" s="26" t="s">
        <v>80</v>
      </c>
      <c r="H3432" s="31" t="s">
        <v>743</v>
      </c>
      <c r="I3432" s="31">
        <v>188</v>
      </c>
      <c r="J3432" s="31">
        <f>INDEX('LA lookup'!H:H,MATCH('Known to services raw data'!B3432,'LA lookup'!G:G,0))</f>
        <v>30188</v>
      </c>
      <c r="K3432" s="31">
        <v>8.5144927536231894</v>
      </c>
      <c r="L3432" s="31" t="s">
        <v>1012</v>
      </c>
      <c r="M3432" s="31">
        <v>8.5144927536231894</v>
      </c>
      <c r="N3432" s="31">
        <f t="shared" si="194"/>
        <v>0</v>
      </c>
    </row>
    <row r="3433" spans="1:14" x14ac:dyDescent="0.45">
      <c r="A3433" s="31" t="str">
        <f t="shared" si="193"/>
        <v>E06000028_Estimated number of young carers supported by LAs_Number</v>
      </c>
      <c r="B3433" s="31" t="s">
        <v>254</v>
      </c>
      <c r="C3433" s="31" t="s">
        <v>255</v>
      </c>
      <c r="D3433" s="31" t="s">
        <v>474</v>
      </c>
      <c r="E3433" s="31" t="s">
        <v>475</v>
      </c>
      <c r="F3433" s="31" t="s">
        <v>195</v>
      </c>
      <c r="G3433" s="26" t="s">
        <v>80</v>
      </c>
      <c r="H3433" s="31" t="s">
        <v>743</v>
      </c>
      <c r="I3433" s="31">
        <v>377</v>
      </c>
      <c r="J3433" s="31">
        <f>INDEX('LA lookup'!H:H,MATCH('Known to services raw data'!B3433,'LA lookup'!G:G,0))</f>
        <v>36373</v>
      </c>
      <c r="K3433" s="31">
        <v>14.760581026584701</v>
      </c>
      <c r="L3433" s="31" t="s">
        <v>1014</v>
      </c>
      <c r="M3433" s="31">
        <v>14.760581026584701</v>
      </c>
      <c r="N3433" s="31">
        <f t="shared" si="194"/>
        <v>0</v>
      </c>
    </row>
    <row r="3434" spans="1:14" x14ac:dyDescent="0.45">
      <c r="A3434" s="31" t="str">
        <f t="shared" si="193"/>
        <v>E06000047_Estimated number of young carers supported by LAs_Number</v>
      </c>
      <c r="B3434" s="31" t="s">
        <v>528</v>
      </c>
      <c r="C3434" s="31" t="s">
        <v>721</v>
      </c>
      <c r="D3434" s="31" t="s">
        <v>474</v>
      </c>
      <c r="E3434" s="31" t="s">
        <v>475</v>
      </c>
      <c r="F3434" s="31" t="s">
        <v>195</v>
      </c>
      <c r="G3434" s="26" t="s">
        <v>80</v>
      </c>
      <c r="H3434" s="31" t="s">
        <v>743</v>
      </c>
      <c r="I3434" s="31">
        <v>136</v>
      </c>
      <c r="J3434" s="31">
        <f>INDEX('LA lookup'!H:H,MATCH('Known to services raw data'!B3434,'LA lookup'!G:G,0))</f>
        <v>101040</v>
      </c>
      <c r="K3434" s="31">
        <v>1.8373660816817301</v>
      </c>
      <c r="L3434" s="31" t="s">
        <v>1016</v>
      </c>
      <c r="M3434" s="31">
        <v>1.8373660816817301</v>
      </c>
      <c r="N3434" s="31">
        <f t="shared" si="194"/>
        <v>0</v>
      </c>
    </row>
    <row r="3435" spans="1:14" x14ac:dyDescent="0.45">
      <c r="A3435" s="31" t="str">
        <f t="shared" si="193"/>
        <v>E06000005_Estimated number of young carers supported by LAs_Number</v>
      </c>
      <c r="B3435" s="31" t="s">
        <v>287</v>
      </c>
      <c r="C3435" s="31" t="s">
        <v>288</v>
      </c>
      <c r="D3435" s="31" t="s">
        <v>474</v>
      </c>
      <c r="E3435" s="31" t="s">
        <v>475</v>
      </c>
      <c r="F3435" s="31" t="s">
        <v>195</v>
      </c>
      <c r="G3435" s="26" t="s">
        <v>80</v>
      </c>
      <c r="H3435" s="31" t="s">
        <v>743</v>
      </c>
      <c r="I3435" s="31">
        <v>0</v>
      </c>
      <c r="J3435" s="31">
        <f>INDEX('LA lookup'!H:H,MATCH('Known to services raw data'!B3435,'LA lookup'!G:G,0))</f>
        <v>22454</v>
      </c>
      <c r="K3435" s="31">
        <v>0</v>
      </c>
      <c r="L3435" s="31" t="s">
        <v>857</v>
      </c>
      <c r="M3435" s="31">
        <v>0</v>
      </c>
      <c r="N3435" s="31">
        <f t="shared" si="194"/>
        <v>0</v>
      </c>
    </row>
    <row r="3436" spans="1:14" x14ac:dyDescent="0.45">
      <c r="A3436" s="31" t="str">
        <f t="shared" si="193"/>
        <v>E10000011_Estimated number of young carers supported by LAs_Number</v>
      </c>
      <c r="B3436" s="31" t="s">
        <v>299</v>
      </c>
      <c r="C3436" s="31" t="s">
        <v>300</v>
      </c>
      <c r="D3436" s="31" t="s">
        <v>474</v>
      </c>
      <c r="E3436" s="31" t="s">
        <v>475</v>
      </c>
      <c r="F3436" s="31" t="s">
        <v>195</v>
      </c>
      <c r="G3436" s="26" t="s">
        <v>80</v>
      </c>
      <c r="H3436" s="31" t="s">
        <v>743</v>
      </c>
      <c r="I3436" s="31">
        <v>524</v>
      </c>
      <c r="J3436" s="31">
        <f>INDEX('LA lookup'!H:H,MATCH('Known to services raw data'!B3436,'LA lookup'!G:G,0))</f>
        <v>106378</v>
      </c>
      <c r="K3436" s="31">
        <v>6.6101523867191396</v>
      </c>
      <c r="L3436" s="31" t="s">
        <v>1019</v>
      </c>
      <c r="M3436" s="31">
        <v>6.6101523867191396</v>
      </c>
      <c r="N3436" s="31">
        <f t="shared" si="194"/>
        <v>0</v>
      </c>
    </row>
    <row r="3437" spans="1:14" x14ac:dyDescent="0.45">
      <c r="A3437" s="31" t="str">
        <f t="shared" si="193"/>
        <v>E06000043_Estimated number of young carers supported by LAs_Number</v>
      </c>
      <c r="B3437" s="31" t="s">
        <v>263</v>
      </c>
      <c r="C3437" s="31" t="s">
        <v>264</v>
      </c>
      <c r="D3437" s="31" t="s">
        <v>474</v>
      </c>
      <c r="E3437" s="31" t="s">
        <v>475</v>
      </c>
      <c r="F3437" s="31" t="s">
        <v>195</v>
      </c>
      <c r="G3437" s="26" t="s">
        <v>80</v>
      </c>
      <c r="H3437" s="31" t="s">
        <v>743</v>
      </c>
      <c r="I3437" s="31">
        <v>232</v>
      </c>
      <c r="J3437" s="31">
        <f>INDEX('LA lookup'!H:H,MATCH('Known to services raw data'!B3437,'LA lookup'!G:G,0))</f>
        <v>51005</v>
      </c>
      <c r="K3437" s="31">
        <v>6.2303622740822302</v>
      </c>
      <c r="L3437" s="31" t="s">
        <v>1021</v>
      </c>
      <c r="M3437" s="31">
        <v>6.2303622740822302</v>
      </c>
      <c r="N3437" s="31">
        <f t="shared" si="194"/>
        <v>0</v>
      </c>
    </row>
    <row r="3438" spans="1:14" x14ac:dyDescent="0.45">
      <c r="A3438" s="31" t="str">
        <f t="shared" si="193"/>
        <v>E10000014_Estimated number of young carers supported by LAs_Number</v>
      </c>
      <c r="B3438" s="31" t="s">
        <v>309</v>
      </c>
      <c r="C3438" s="31" t="s">
        <v>310</v>
      </c>
      <c r="D3438" s="31" t="s">
        <v>474</v>
      </c>
      <c r="E3438" s="31" t="s">
        <v>475</v>
      </c>
      <c r="F3438" s="31" t="s">
        <v>195</v>
      </c>
      <c r="G3438" s="26" t="s">
        <v>80</v>
      </c>
      <c r="H3438" s="31" t="s">
        <v>743</v>
      </c>
      <c r="I3438" s="31">
        <v>330</v>
      </c>
      <c r="J3438" s="31">
        <f>INDEX('LA lookup'!H:H,MATCH('Known to services raw data'!B3438,'LA lookup'!G:G,0))</f>
        <v>284002</v>
      </c>
      <c r="K3438" s="31">
        <v>1.5743223257988499</v>
      </c>
      <c r="L3438" s="31" t="s">
        <v>1007</v>
      </c>
      <c r="M3438" s="31">
        <v>1.5743223257988499</v>
      </c>
      <c r="N3438" s="31">
        <f t="shared" si="194"/>
        <v>0</v>
      </c>
    </row>
    <row r="3439" spans="1:14" x14ac:dyDescent="0.45">
      <c r="A3439" s="31" t="str">
        <f t="shared" si="193"/>
        <v>E06000044_Estimated number of young carers supported by LAs_Number</v>
      </c>
      <c r="B3439" s="31" t="s">
        <v>383</v>
      </c>
      <c r="C3439" s="31" t="s">
        <v>384</v>
      </c>
      <c r="D3439" s="31" t="s">
        <v>474</v>
      </c>
      <c r="E3439" s="31" t="s">
        <v>475</v>
      </c>
      <c r="F3439" s="31" t="s">
        <v>195</v>
      </c>
      <c r="G3439" s="26" t="s">
        <v>80</v>
      </c>
      <c r="H3439" s="31" t="s">
        <v>743</v>
      </c>
      <c r="I3439" s="31">
        <v>259</v>
      </c>
      <c r="J3439" s="31">
        <f>INDEX('LA lookup'!H:H,MATCH('Known to services raw data'!B3439,'LA lookup'!G:G,0))</f>
        <v>44046</v>
      </c>
      <c r="K3439" s="31">
        <v>8.2718533422758806</v>
      </c>
      <c r="L3439" s="31" t="s">
        <v>1024</v>
      </c>
      <c r="M3439" s="31">
        <v>8.2718533422758806</v>
      </c>
      <c r="N3439" s="31">
        <f t="shared" si="194"/>
        <v>0</v>
      </c>
    </row>
    <row r="3440" spans="1:14" x14ac:dyDescent="0.45">
      <c r="A3440" s="31" t="str">
        <f t="shared" si="193"/>
        <v>E06000045_Estimated number of young carers supported by LAs_Number</v>
      </c>
      <c r="B3440" s="31" t="s">
        <v>577</v>
      </c>
      <c r="C3440" s="31" t="s">
        <v>729</v>
      </c>
      <c r="D3440" s="31" t="s">
        <v>474</v>
      </c>
      <c r="E3440" s="31" t="s">
        <v>475</v>
      </c>
      <c r="F3440" s="31" t="s">
        <v>195</v>
      </c>
      <c r="G3440" s="26" t="s">
        <v>80</v>
      </c>
      <c r="H3440" s="31" t="s">
        <v>743</v>
      </c>
      <c r="I3440" s="31">
        <v>176</v>
      </c>
      <c r="J3440" s="31">
        <f>INDEX('LA lookup'!H:H,MATCH('Known to services raw data'!B3440,'LA lookup'!G:G,0))</f>
        <v>50832</v>
      </c>
      <c r="K3440" s="31">
        <v>5.0191068271259898</v>
      </c>
      <c r="L3440" s="31" t="s">
        <v>1026</v>
      </c>
      <c r="M3440" s="31">
        <v>5.0191068271259898</v>
      </c>
      <c r="N3440" s="31">
        <f t="shared" si="194"/>
        <v>0</v>
      </c>
    </row>
    <row r="3441" spans="1:14" x14ac:dyDescent="0.45">
      <c r="A3441" s="31" t="str">
        <f t="shared" si="193"/>
        <v>E10000018_Estimated number of young carers supported by LAs_Number</v>
      </c>
      <c r="B3441" s="31" t="s">
        <v>552</v>
      </c>
      <c r="C3441" s="31" t="s">
        <v>553</v>
      </c>
      <c r="D3441" s="31" t="s">
        <v>474</v>
      </c>
      <c r="E3441" s="31" t="s">
        <v>475</v>
      </c>
      <c r="F3441" s="31" t="s">
        <v>195</v>
      </c>
      <c r="G3441" s="26" t="s">
        <v>80</v>
      </c>
      <c r="H3441" s="31" t="s">
        <v>743</v>
      </c>
      <c r="I3441" s="31" t="s">
        <v>13</v>
      </c>
      <c r="J3441" s="31">
        <f>INDEX('LA lookup'!H:H,MATCH('Known to services raw data'!B3441,'LA lookup'!G:G,0))</f>
        <v>140307</v>
      </c>
      <c r="K3441" s="31" t="s">
        <v>13</v>
      </c>
      <c r="L3441" s="31" t="s">
        <v>868</v>
      </c>
      <c r="M3441" s="31" t="s">
        <v>13</v>
      </c>
      <c r="N3441" s="31">
        <f t="shared" si="194"/>
        <v>0</v>
      </c>
    </row>
    <row r="3442" spans="1:14" x14ac:dyDescent="0.45">
      <c r="A3442" s="31" t="str">
        <f t="shared" si="193"/>
        <v>E06000016_Estimated number of young carers supported by LAs_Number</v>
      </c>
      <c r="B3442" s="31" t="s">
        <v>341</v>
      </c>
      <c r="C3442" s="31" t="s">
        <v>342</v>
      </c>
      <c r="D3442" s="31" t="s">
        <v>474</v>
      </c>
      <c r="E3442" s="31" t="s">
        <v>475</v>
      </c>
      <c r="F3442" s="31" t="s">
        <v>195</v>
      </c>
      <c r="G3442" s="26" t="s">
        <v>80</v>
      </c>
      <c r="H3442" s="31" t="s">
        <v>743</v>
      </c>
      <c r="I3442" s="31">
        <v>295</v>
      </c>
      <c r="J3442" s="31">
        <f>INDEX('LA lookup'!H:H,MATCH('Known to services raw data'!B3442,'LA lookup'!G:G,0))</f>
        <v>83994</v>
      </c>
      <c r="K3442" s="31">
        <v>5.0046653660191698</v>
      </c>
      <c r="L3442" s="31" t="s">
        <v>1029</v>
      </c>
      <c r="M3442" s="31">
        <v>5.0046653660191698</v>
      </c>
      <c r="N3442" s="31">
        <f t="shared" si="194"/>
        <v>0</v>
      </c>
    </row>
    <row r="3443" spans="1:14" x14ac:dyDescent="0.45">
      <c r="A3443" s="31" t="str">
        <f t="shared" si="193"/>
        <v>E06000017_Estimated number of young carers supported by LAs_Number</v>
      </c>
      <c r="B3443" s="31" t="s">
        <v>548</v>
      </c>
      <c r="C3443" s="31" t="s">
        <v>728</v>
      </c>
      <c r="D3443" s="31" t="s">
        <v>474</v>
      </c>
      <c r="E3443" s="31" t="s">
        <v>475</v>
      </c>
      <c r="F3443" s="31" t="s">
        <v>195</v>
      </c>
      <c r="G3443" s="26" t="s">
        <v>80</v>
      </c>
      <c r="H3443" s="31" t="s">
        <v>743</v>
      </c>
      <c r="I3443" s="31">
        <v>42</v>
      </c>
      <c r="J3443" s="31">
        <f>INDEX('LA lookup'!H:H,MATCH('Known to services raw data'!B3443,'LA lookup'!G:G,0))</f>
        <v>7807</v>
      </c>
      <c r="K3443" s="31">
        <v>7.0564516129032304</v>
      </c>
      <c r="L3443" s="31" t="s">
        <v>1031</v>
      </c>
      <c r="M3443" s="31">
        <v>7.0564516129032304</v>
      </c>
      <c r="N3443" s="31">
        <f t="shared" si="194"/>
        <v>0</v>
      </c>
    </row>
    <row r="3444" spans="1:14" x14ac:dyDescent="0.45">
      <c r="A3444" s="31" t="str">
        <f t="shared" si="193"/>
        <v>E10000028_Estimated number of young carers supported by LAs_Number</v>
      </c>
      <c r="B3444" s="31" t="s">
        <v>418</v>
      </c>
      <c r="C3444" s="31" t="s">
        <v>419</v>
      </c>
      <c r="D3444" s="31" t="s">
        <v>474</v>
      </c>
      <c r="E3444" s="31" t="s">
        <v>475</v>
      </c>
      <c r="F3444" s="31" t="s">
        <v>195</v>
      </c>
      <c r="G3444" s="26" t="s">
        <v>80</v>
      </c>
      <c r="H3444" s="31" t="s">
        <v>743</v>
      </c>
      <c r="I3444" s="31">
        <v>192</v>
      </c>
      <c r="J3444" s="31">
        <f>INDEX('LA lookup'!H:H,MATCH('Known to services raw data'!B3444,'LA lookup'!G:G,0))</f>
        <v>169603</v>
      </c>
      <c r="K3444" s="31">
        <v>1.5333748622358501</v>
      </c>
      <c r="L3444" s="31" t="s">
        <v>1033</v>
      </c>
      <c r="M3444" s="31">
        <v>1.5333748622358501</v>
      </c>
      <c r="N3444" s="31">
        <f t="shared" si="194"/>
        <v>0</v>
      </c>
    </row>
    <row r="3445" spans="1:14" x14ac:dyDescent="0.45">
      <c r="A3445" s="31" t="str">
        <f t="shared" si="193"/>
        <v>E06000021_Estimated number of young carers supported by LAs_Number</v>
      </c>
      <c r="B3445" s="31" t="s">
        <v>424</v>
      </c>
      <c r="C3445" s="31" t="s">
        <v>425</v>
      </c>
      <c r="D3445" s="31" t="s">
        <v>474</v>
      </c>
      <c r="E3445" s="31" t="s">
        <v>475</v>
      </c>
      <c r="F3445" s="31" t="s">
        <v>195</v>
      </c>
      <c r="G3445" s="26" t="s">
        <v>80</v>
      </c>
      <c r="H3445" s="31" t="s">
        <v>743</v>
      </c>
      <c r="I3445" s="31" t="s">
        <v>13</v>
      </c>
      <c r="J3445" s="31">
        <f>INDEX('LA lookup'!H:H,MATCH('Known to services raw data'!B3445,'LA lookup'!G:G,0))</f>
        <v>57549</v>
      </c>
      <c r="K3445" s="31" t="s">
        <v>13</v>
      </c>
      <c r="L3445" s="31" t="s">
        <v>868</v>
      </c>
      <c r="M3445" s="31" t="s">
        <v>13</v>
      </c>
      <c r="N3445" s="31">
        <f t="shared" si="194"/>
        <v>0</v>
      </c>
    </row>
    <row r="3446" spans="1:14" x14ac:dyDescent="0.45">
      <c r="A3446" s="31" t="str">
        <f t="shared" si="193"/>
        <v>E06000054_Estimated number of young carers supported by LAs_Number</v>
      </c>
      <c r="B3446" s="31" t="s">
        <v>462</v>
      </c>
      <c r="C3446" s="31" t="s">
        <v>463</v>
      </c>
      <c r="D3446" s="31" t="s">
        <v>474</v>
      </c>
      <c r="E3446" s="31" t="s">
        <v>475</v>
      </c>
      <c r="F3446" s="31" t="s">
        <v>195</v>
      </c>
      <c r="G3446" s="26" t="s">
        <v>80</v>
      </c>
      <c r="H3446" s="31" t="s">
        <v>743</v>
      </c>
      <c r="I3446" s="31">
        <v>328</v>
      </c>
      <c r="J3446" s="31">
        <f>INDEX('LA lookup'!H:H,MATCH('Known to services raw data'!B3446,'LA lookup'!G:G,0))</f>
        <v>105692</v>
      </c>
      <c r="K3446" s="31">
        <v>4.1844740702940602</v>
      </c>
      <c r="L3446" s="31" t="s">
        <v>1036</v>
      </c>
      <c r="M3446" s="31">
        <v>4.1844740702940602</v>
      </c>
      <c r="N3446" s="31">
        <f t="shared" si="194"/>
        <v>0</v>
      </c>
    </row>
    <row r="3447" spans="1:14" x14ac:dyDescent="0.45">
      <c r="A3447" s="31" t="str">
        <f t="shared" si="193"/>
        <v>E06000030_Estimated number of young carers supported by LAs_Number</v>
      </c>
      <c r="B3447" s="31" t="s">
        <v>434</v>
      </c>
      <c r="C3447" s="31" t="s">
        <v>435</v>
      </c>
      <c r="D3447" s="31" t="s">
        <v>474</v>
      </c>
      <c r="E3447" s="31" t="s">
        <v>475</v>
      </c>
      <c r="F3447" s="31" t="s">
        <v>195</v>
      </c>
      <c r="G3447" s="26" t="s">
        <v>80</v>
      </c>
      <c r="H3447" s="31" t="s">
        <v>743</v>
      </c>
      <c r="I3447" s="31">
        <v>550</v>
      </c>
      <c r="J3447" s="31">
        <f>INDEX('LA lookup'!H:H,MATCH('Known to services raw data'!B3447,'LA lookup'!G:G,0))</f>
        <v>50239</v>
      </c>
      <c r="K3447" s="31">
        <v>15.3803131991051</v>
      </c>
      <c r="L3447" s="31" t="s">
        <v>1038</v>
      </c>
      <c r="M3447" s="31">
        <v>15.3803131991051</v>
      </c>
      <c r="N3447" s="31">
        <f t="shared" si="194"/>
        <v>0</v>
      </c>
    </row>
    <row r="3448" spans="1:14" x14ac:dyDescent="0.45">
      <c r="A3448" s="31" t="str">
        <f t="shared" si="193"/>
        <v>E06000036_Estimated number of young carers supported by LAs_Number</v>
      </c>
      <c r="B3448" s="31" t="s">
        <v>257</v>
      </c>
      <c r="C3448" s="31" t="s">
        <v>258</v>
      </c>
      <c r="D3448" s="31" t="s">
        <v>474</v>
      </c>
      <c r="E3448" s="31" t="s">
        <v>475</v>
      </c>
      <c r="F3448" s="31" t="s">
        <v>195</v>
      </c>
      <c r="G3448" s="26" t="s">
        <v>80</v>
      </c>
      <c r="H3448" s="31" t="s">
        <v>743</v>
      </c>
      <c r="I3448" s="31">
        <v>20</v>
      </c>
      <c r="J3448" s="31">
        <f>INDEX('LA lookup'!H:H,MATCH('Known to services raw data'!B3448,'LA lookup'!G:G,0))</f>
        <v>28336</v>
      </c>
      <c r="K3448" s="31">
        <v>0.95606864572876304</v>
      </c>
      <c r="L3448" s="31" t="s">
        <v>1040</v>
      </c>
      <c r="M3448" s="31">
        <v>0.95606864572876304</v>
      </c>
      <c r="N3448" s="31">
        <f t="shared" si="194"/>
        <v>0</v>
      </c>
    </row>
    <row r="3449" spans="1:14" x14ac:dyDescent="0.45">
      <c r="A3449" s="31" t="str">
        <f t="shared" si="193"/>
        <v>E06000040_Estimated number of young carers supported by LAs_Number</v>
      </c>
      <c r="B3449" s="31" t="s">
        <v>555</v>
      </c>
      <c r="C3449" s="31" t="s">
        <v>727</v>
      </c>
      <c r="D3449" s="31" t="s">
        <v>474</v>
      </c>
      <c r="E3449" s="31" t="s">
        <v>475</v>
      </c>
      <c r="F3449" s="31" t="s">
        <v>195</v>
      </c>
      <c r="G3449" s="26" t="s">
        <v>80</v>
      </c>
      <c r="H3449" s="31" t="s">
        <v>743</v>
      </c>
      <c r="I3449" s="31" t="s">
        <v>13</v>
      </c>
      <c r="J3449" s="31">
        <f>INDEX('LA lookup'!H:H,MATCH('Known to services raw data'!B3449,'LA lookup'!G:G,0))</f>
        <v>34604</v>
      </c>
      <c r="K3449" s="31" t="s">
        <v>13</v>
      </c>
      <c r="L3449" s="31" t="s">
        <v>868</v>
      </c>
      <c r="M3449" s="31" t="s">
        <v>13</v>
      </c>
      <c r="N3449" s="31">
        <f t="shared" si="194"/>
        <v>0</v>
      </c>
    </row>
    <row r="3450" spans="1:14" x14ac:dyDescent="0.45">
      <c r="A3450" s="31" t="str">
        <f t="shared" si="193"/>
        <v>E06000037_Estimated number of young carers supported by LAs_Number</v>
      </c>
      <c r="B3450" s="31" t="s">
        <v>456</v>
      </c>
      <c r="C3450" s="31" t="s">
        <v>457</v>
      </c>
      <c r="D3450" s="31" t="s">
        <v>474</v>
      </c>
      <c r="E3450" s="31" t="s">
        <v>475</v>
      </c>
      <c r="F3450" s="31" t="s">
        <v>195</v>
      </c>
      <c r="G3450" s="26" t="s">
        <v>80</v>
      </c>
      <c r="H3450" s="31" t="s">
        <v>743</v>
      </c>
      <c r="I3450" s="31">
        <v>86</v>
      </c>
      <c r="J3450" s="31">
        <f>INDEX('LA lookup'!H:H,MATCH('Known to services raw data'!B3450,'LA lookup'!G:G,0))</f>
        <v>35623</v>
      </c>
      <c r="K3450" s="31">
        <v>3.22786472994783</v>
      </c>
      <c r="L3450" s="31" t="s">
        <v>1043</v>
      </c>
      <c r="M3450" s="31">
        <v>3.22786472994783</v>
      </c>
      <c r="N3450" s="31">
        <f t="shared" si="194"/>
        <v>0</v>
      </c>
    </row>
    <row r="3451" spans="1:14" x14ac:dyDescent="0.45">
      <c r="A3451" s="31" t="str">
        <f t="shared" si="193"/>
        <v>E06000038_Estimated number of young carers supported by LAs_Number</v>
      </c>
      <c r="B3451" s="31" t="s">
        <v>557</v>
      </c>
      <c r="C3451" s="31" t="s">
        <v>726</v>
      </c>
      <c r="D3451" s="31" t="s">
        <v>474</v>
      </c>
      <c r="E3451" s="31" t="s">
        <v>475</v>
      </c>
      <c r="F3451" s="31" t="s">
        <v>195</v>
      </c>
      <c r="G3451" s="26" t="s">
        <v>80</v>
      </c>
      <c r="H3451" s="31" t="s">
        <v>743</v>
      </c>
      <c r="I3451" s="31" t="s">
        <v>13</v>
      </c>
      <c r="J3451" s="31">
        <f>INDEX('LA lookup'!H:H,MATCH('Known to services raw data'!B3451,'LA lookup'!G:G,0))</f>
        <v>37080</v>
      </c>
      <c r="K3451" s="31" t="s">
        <v>13</v>
      </c>
      <c r="L3451" s="31" t="s">
        <v>868</v>
      </c>
      <c r="M3451" s="31" t="s">
        <v>13</v>
      </c>
      <c r="N3451" s="31">
        <f t="shared" si="194"/>
        <v>0</v>
      </c>
    </row>
    <row r="3452" spans="1:14" x14ac:dyDescent="0.45">
      <c r="A3452" s="31" t="str">
        <f t="shared" si="193"/>
        <v>E06000039_Estimated number of young carers supported by LAs_Number</v>
      </c>
      <c r="B3452" s="31" t="s">
        <v>404</v>
      </c>
      <c r="C3452" s="31" t="s">
        <v>405</v>
      </c>
      <c r="D3452" s="31" t="s">
        <v>474</v>
      </c>
      <c r="E3452" s="31" t="s">
        <v>475</v>
      </c>
      <c r="F3452" s="31" t="s">
        <v>195</v>
      </c>
      <c r="G3452" s="26" t="s">
        <v>80</v>
      </c>
      <c r="H3452" s="31" t="s">
        <v>743</v>
      </c>
      <c r="I3452" s="31" t="s">
        <v>13</v>
      </c>
      <c r="J3452" s="31">
        <f>INDEX('LA lookup'!H:H,MATCH('Known to services raw data'!B3452,'LA lookup'!G:G,0))</f>
        <v>42699</v>
      </c>
      <c r="K3452" s="31" t="s">
        <v>13</v>
      </c>
      <c r="L3452" s="31" t="s">
        <v>868</v>
      </c>
      <c r="M3452" s="31" t="s">
        <v>13</v>
      </c>
      <c r="N3452" s="31">
        <f t="shared" si="194"/>
        <v>0</v>
      </c>
    </row>
    <row r="3453" spans="1:14" x14ac:dyDescent="0.45">
      <c r="A3453" s="31" t="str">
        <f t="shared" si="193"/>
        <v>E06000041_Estimated number of young carers supported by LAs_Number</v>
      </c>
      <c r="B3453" s="31" t="s">
        <v>466</v>
      </c>
      <c r="C3453" s="31" t="s">
        <v>467</v>
      </c>
      <c r="D3453" s="31" t="s">
        <v>474</v>
      </c>
      <c r="E3453" s="31" t="s">
        <v>475</v>
      </c>
      <c r="F3453" s="31" t="s">
        <v>195</v>
      </c>
      <c r="G3453" s="26" t="s">
        <v>80</v>
      </c>
      <c r="H3453" s="31" t="s">
        <v>743</v>
      </c>
      <c r="I3453" s="31" t="s">
        <v>13</v>
      </c>
      <c r="J3453" s="31">
        <f>INDEX('LA lookup'!H:H,MATCH('Known to services raw data'!B3453,'LA lookup'!G:G,0))</f>
        <v>39532</v>
      </c>
      <c r="K3453" s="31" t="s">
        <v>13</v>
      </c>
      <c r="L3453" s="31" t="s">
        <v>868</v>
      </c>
      <c r="M3453" s="31" t="s">
        <v>13</v>
      </c>
      <c r="N3453" s="31">
        <f t="shared" si="194"/>
        <v>0</v>
      </c>
    </row>
    <row r="3454" spans="1:14" x14ac:dyDescent="0.45">
      <c r="A3454" s="31" t="str">
        <f t="shared" si="193"/>
        <v>E10000003_Estimated number of young carers supported by LAs_Number</v>
      </c>
      <c r="B3454" s="31" t="s">
        <v>275</v>
      </c>
      <c r="C3454" s="31" t="s">
        <v>276</v>
      </c>
      <c r="D3454" s="31" t="s">
        <v>474</v>
      </c>
      <c r="E3454" s="31" t="s">
        <v>475</v>
      </c>
      <c r="F3454" s="31" t="s">
        <v>195</v>
      </c>
      <c r="G3454" s="26" t="s">
        <v>80</v>
      </c>
      <c r="H3454" s="31" t="s">
        <v>743</v>
      </c>
      <c r="I3454" s="31">
        <v>0</v>
      </c>
      <c r="J3454" s="31">
        <f>INDEX('LA lookup'!H:H,MATCH('Known to services raw data'!B3454,'LA lookup'!G:G,0))</f>
        <v>135719</v>
      </c>
      <c r="K3454" s="31">
        <v>0</v>
      </c>
      <c r="L3454" s="31" t="s">
        <v>857</v>
      </c>
      <c r="M3454" s="31">
        <v>0</v>
      </c>
      <c r="N3454" s="31">
        <f t="shared" si="194"/>
        <v>0</v>
      </c>
    </row>
    <row r="3455" spans="1:14" x14ac:dyDescent="0.45">
      <c r="A3455" s="31" t="str">
        <f t="shared" si="193"/>
        <v>E06000031_Estimated number of young carers supported by LAs_Number</v>
      </c>
      <c r="B3455" s="31" t="s">
        <v>379</v>
      </c>
      <c r="C3455" s="31" t="s">
        <v>380</v>
      </c>
      <c r="D3455" s="31" t="s">
        <v>474</v>
      </c>
      <c r="E3455" s="31" t="s">
        <v>475</v>
      </c>
      <c r="F3455" s="31" t="s">
        <v>195</v>
      </c>
      <c r="G3455" s="26" t="s">
        <v>80</v>
      </c>
      <c r="H3455" s="31" t="s">
        <v>743</v>
      </c>
      <c r="I3455" s="31">
        <v>188</v>
      </c>
      <c r="J3455" s="31">
        <f>INDEX('LA lookup'!H:H,MATCH('Known to services raw data'!B3455,'LA lookup'!G:G,0))</f>
        <v>51137</v>
      </c>
      <c r="K3455" s="31">
        <v>5.3399988638300302</v>
      </c>
      <c r="L3455" s="31" t="s">
        <v>1049</v>
      </c>
      <c r="M3455" s="31">
        <v>5.3399988638300302</v>
      </c>
      <c r="N3455" s="31">
        <f t="shared" si="194"/>
        <v>0</v>
      </c>
    </row>
    <row r="3456" spans="1:14" x14ac:dyDescent="0.45">
      <c r="A3456" s="31" t="str">
        <f t="shared" si="193"/>
        <v>E06000006_Estimated number of young carers supported by LAs_Number</v>
      </c>
      <c r="B3456" s="31" t="s">
        <v>531</v>
      </c>
      <c r="C3456" s="31" t="s">
        <v>722</v>
      </c>
      <c r="D3456" s="31" t="s">
        <v>474</v>
      </c>
      <c r="E3456" s="31" t="s">
        <v>475</v>
      </c>
      <c r="F3456" s="31" t="s">
        <v>195</v>
      </c>
      <c r="G3456" s="26" t="s">
        <v>80</v>
      </c>
      <c r="H3456" s="31" t="s">
        <v>743</v>
      </c>
      <c r="I3456" s="31">
        <v>567</v>
      </c>
      <c r="J3456" s="31">
        <f>INDEX('LA lookup'!H:H,MATCH('Known to services raw data'!B3456,'LA lookup'!G:G,0))</f>
        <v>28617</v>
      </c>
      <c r="K3456" s="31">
        <v>27.076070865765701</v>
      </c>
      <c r="L3456" s="31" t="s">
        <v>1051</v>
      </c>
      <c r="M3456" s="31">
        <v>27.076070865765701</v>
      </c>
      <c r="N3456" s="31">
        <f t="shared" si="194"/>
        <v>0</v>
      </c>
    </row>
    <row r="3457" spans="1:14" x14ac:dyDescent="0.45">
      <c r="A3457" s="31" t="str">
        <f t="shared" si="193"/>
        <v>E06000007_Estimated number of young carers supported by LAs_Number</v>
      </c>
      <c r="B3457" s="31" t="s">
        <v>452</v>
      </c>
      <c r="C3457" s="31" t="s">
        <v>453</v>
      </c>
      <c r="D3457" s="31" t="s">
        <v>474</v>
      </c>
      <c r="E3457" s="31" t="s">
        <v>475</v>
      </c>
      <c r="F3457" s="31" t="s">
        <v>195</v>
      </c>
      <c r="G3457" s="26" t="s">
        <v>80</v>
      </c>
      <c r="H3457" s="31" t="s">
        <v>743</v>
      </c>
      <c r="I3457" s="31">
        <v>51</v>
      </c>
      <c r="J3457" s="31">
        <f>INDEX('LA lookup'!H:H,MATCH('Known to services raw data'!B3457,'LA lookup'!G:G,0))</f>
        <v>44484</v>
      </c>
      <c r="K3457" s="31">
        <v>1.5667721421768901</v>
      </c>
      <c r="L3457" s="31" t="s">
        <v>1007</v>
      </c>
      <c r="M3457" s="31">
        <v>1.5667721421768901</v>
      </c>
      <c r="N3457" s="31">
        <f t="shared" si="194"/>
        <v>0</v>
      </c>
    </row>
    <row r="3458" spans="1:14" x14ac:dyDescent="0.45">
      <c r="A3458" s="31" t="str">
        <f t="shared" si="193"/>
        <v>E10000008_Estimated number of young carers supported by LAs_Number</v>
      </c>
      <c r="B3458" s="31" t="s">
        <v>504</v>
      </c>
      <c r="C3458" s="31" t="s">
        <v>505</v>
      </c>
      <c r="D3458" s="31" t="s">
        <v>474</v>
      </c>
      <c r="E3458" s="31" t="s">
        <v>475</v>
      </c>
      <c r="F3458" s="31" t="s">
        <v>195</v>
      </c>
      <c r="G3458" s="26" t="s">
        <v>80</v>
      </c>
      <c r="H3458" s="31" t="s">
        <v>743</v>
      </c>
      <c r="I3458" s="31">
        <v>801</v>
      </c>
      <c r="J3458" s="31">
        <f>INDEX('LA lookup'!H:H,MATCH('Known to services raw data'!B3458,'LA lookup'!G:G,0))</f>
        <v>145878</v>
      </c>
      <c r="K3458" s="31">
        <v>7.3781363988062303</v>
      </c>
      <c r="L3458" s="31" t="s">
        <v>1054</v>
      </c>
      <c r="M3458" s="31">
        <v>7.3781363988062303</v>
      </c>
      <c r="N3458" s="31">
        <f t="shared" si="194"/>
        <v>0</v>
      </c>
    </row>
    <row r="3459" spans="1:14" x14ac:dyDescent="0.45">
      <c r="A3459" s="31" t="str">
        <f t="shared" si="193"/>
        <v>E06000026_Estimated number of young carers supported by LAs_Number</v>
      </c>
      <c r="B3459" s="31" t="s">
        <v>381</v>
      </c>
      <c r="C3459" s="31" t="s">
        <v>382</v>
      </c>
      <c r="D3459" s="31" t="s">
        <v>474</v>
      </c>
      <c r="E3459" s="31" t="s">
        <v>475</v>
      </c>
      <c r="F3459" s="31" t="s">
        <v>195</v>
      </c>
      <c r="G3459" s="26" t="s">
        <v>80</v>
      </c>
      <c r="H3459" s="31" t="s">
        <v>743</v>
      </c>
      <c r="I3459" s="31" t="s">
        <v>13</v>
      </c>
      <c r="J3459" s="31">
        <f>INDEX('LA lookup'!H:H,MATCH('Known to services raw data'!B3459,'LA lookup'!G:G,0))</f>
        <v>52552</v>
      </c>
      <c r="K3459" s="31" t="s">
        <v>13</v>
      </c>
      <c r="L3459" s="31" t="s">
        <v>868</v>
      </c>
      <c r="M3459" s="31" t="s">
        <v>13</v>
      </c>
      <c r="N3459" s="31">
        <f t="shared" si="194"/>
        <v>0</v>
      </c>
    </row>
    <row r="3460" spans="1:14" x14ac:dyDescent="0.45">
      <c r="A3460" s="31" t="str">
        <f t="shared" si="193"/>
        <v>E06000027_Estimated number of young carers supported by LAs_Number</v>
      </c>
      <c r="B3460" s="31" t="s">
        <v>438</v>
      </c>
      <c r="C3460" s="31" t="s">
        <v>439</v>
      </c>
      <c r="D3460" s="31" t="s">
        <v>474</v>
      </c>
      <c r="E3460" s="31" t="s">
        <v>475</v>
      </c>
      <c r="F3460" s="31" t="s">
        <v>195</v>
      </c>
      <c r="G3460" s="26" t="s">
        <v>80</v>
      </c>
      <c r="H3460" s="31" t="s">
        <v>743</v>
      </c>
      <c r="I3460" s="31">
        <v>554</v>
      </c>
      <c r="J3460" s="31">
        <f>INDEX('LA lookup'!H:H,MATCH('Known to services raw data'!B3460,'LA lookup'!G:G,0))</f>
        <v>25423</v>
      </c>
      <c r="K3460" s="31">
        <v>29.937854633882701</v>
      </c>
      <c r="L3460" s="31" t="s">
        <v>1057</v>
      </c>
      <c r="M3460" s="31">
        <v>29.937854633882701</v>
      </c>
      <c r="N3460" s="31">
        <f t="shared" si="194"/>
        <v>0</v>
      </c>
    </row>
    <row r="3461" spans="1:14" x14ac:dyDescent="0.45">
      <c r="A3461" s="31" t="str">
        <f t="shared" si="193"/>
        <v>E10000012_Estimated number of young carers supported by LAs_Number</v>
      </c>
      <c r="B3461" s="31" t="s">
        <v>303</v>
      </c>
      <c r="C3461" s="31" t="s">
        <v>304</v>
      </c>
      <c r="D3461" s="31" t="s">
        <v>474</v>
      </c>
      <c r="E3461" s="31" t="s">
        <v>475</v>
      </c>
      <c r="F3461" s="31" t="s">
        <v>195</v>
      </c>
      <c r="G3461" s="26" t="s">
        <v>80</v>
      </c>
      <c r="H3461" s="31" t="s">
        <v>743</v>
      </c>
      <c r="I3461" s="31" t="s">
        <v>13</v>
      </c>
      <c r="J3461" s="31">
        <f>INDEX('LA lookup'!H:H,MATCH('Known to services raw data'!B3461,'LA lookup'!G:G,0))</f>
        <v>311172</v>
      </c>
      <c r="K3461" s="31" t="s">
        <v>13</v>
      </c>
      <c r="L3461" s="31" t="s">
        <v>868</v>
      </c>
      <c r="M3461" s="31" t="s">
        <v>13</v>
      </c>
      <c r="N3461" s="31">
        <f t="shared" si="194"/>
        <v>0</v>
      </c>
    </row>
    <row r="3462" spans="1:14" x14ac:dyDescent="0.45">
      <c r="A3462" s="31" t="str">
        <f t="shared" si="193"/>
        <v>E06000033_Estimated number of young carers supported by LAs_Number</v>
      </c>
      <c r="B3462" s="31" t="s">
        <v>412</v>
      </c>
      <c r="C3462" s="31" t="s">
        <v>413</v>
      </c>
      <c r="D3462" s="31" t="s">
        <v>474</v>
      </c>
      <c r="E3462" s="31" t="s">
        <v>475</v>
      </c>
      <c r="F3462" s="31" t="s">
        <v>195</v>
      </c>
      <c r="G3462" s="26" t="s">
        <v>80</v>
      </c>
      <c r="H3462" s="31" t="s">
        <v>743</v>
      </c>
      <c r="I3462" s="31">
        <v>260</v>
      </c>
      <c r="J3462" s="31">
        <f>INDEX('LA lookup'!H:H,MATCH('Known to services raw data'!B3462,'LA lookup'!G:G,0))</f>
        <v>39540</v>
      </c>
      <c r="K3462" s="31">
        <v>9.2081031307550596</v>
      </c>
      <c r="L3462" s="31" t="s">
        <v>1060</v>
      </c>
      <c r="M3462" s="31">
        <v>9.2081031307550596</v>
      </c>
      <c r="N3462" s="31">
        <f t="shared" si="194"/>
        <v>0</v>
      </c>
    </row>
    <row r="3463" spans="1:14" x14ac:dyDescent="0.45">
      <c r="A3463" s="31" t="str">
        <f t="shared" ref="A3463:A3528" si="195">CONCATENATE(B3463,"_",G3463,"_",H3463)</f>
        <v>E06000034_Estimated number of young carers supported by LAs_Number</v>
      </c>
      <c r="B3463" s="31" t="s">
        <v>493</v>
      </c>
      <c r="C3463" s="31" t="s">
        <v>731</v>
      </c>
      <c r="D3463" s="31" t="s">
        <v>474</v>
      </c>
      <c r="E3463" s="31" t="s">
        <v>475</v>
      </c>
      <c r="F3463" s="31" t="s">
        <v>195</v>
      </c>
      <c r="G3463" s="26" t="s">
        <v>80</v>
      </c>
      <c r="H3463" s="31" t="s">
        <v>743</v>
      </c>
      <c r="I3463" s="31">
        <v>235</v>
      </c>
      <c r="J3463" s="31">
        <f>INDEX('LA lookup'!H:H,MATCH('Known to services raw data'!B3463,'LA lookup'!G:G,0))</f>
        <v>43762</v>
      </c>
      <c r="K3463" s="31">
        <v>7.6880295743775999</v>
      </c>
      <c r="L3463" s="31" t="s">
        <v>1062</v>
      </c>
      <c r="M3463" s="31">
        <v>7.6880295743775999</v>
      </c>
      <c r="N3463" s="31">
        <f t="shared" si="194"/>
        <v>0</v>
      </c>
    </row>
    <row r="3464" spans="1:14" x14ac:dyDescent="0.45">
      <c r="A3464" s="31" t="str">
        <f t="shared" si="195"/>
        <v>E06000019_Estimated number of young carers supported by LAs_Number</v>
      </c>
      <c r="B3464" s="31" t="s">
        <v>317</v>
      </c>
      <c r="C3464" s="31" t="s">
        <v>318</v>
      </c>
      <c r="D3464" s="31" t="s">
        <v>474</v>
      </c>
      <c r="E3464" s="31" t="s">
        <v>475</v>
      </c>
      <c r="F3464" s="31" t="s">
        <v>195</v>
      </c>
      <c r="G3464" s="26" t="s">
        <v>80</v>
      </c>
      <c r="H3464" s="31" t="s">
        <v>743</v>
      </c>
      <c r="I3464" s="31">
        <v>322</v>
      </c>
      <c r="J3464" s="31">
        <f>INDEX('LA lookup'!H:H,MATCH('Known to services raw data'!B3464,'LA lookup'!G:G,0))</f>
        <v>36103</v>
      </c>
      <c r="K3464" s="31">
        <v>12.0301875513711</v>
      </c>
      <c r="L3464" s="31" t="s">
        <v>1064</v>
      </c>
      <c r="M3464" s="31">
        <v>12.0301875513711</v>
      </c>
      <c r="N3464" s="31">
        <f t="shared" ref="N3464:N3529" si="196">IF(OR(C3464="City of London",C3464="Isles of Scilly"),1,0)</f>
        <v>0</v>
      </c>
    </row>
    <row r="3465" spans="1:14" x14ac:dyDescent="0.45">
      <c r="A3465" s="31" t="str">
        <f t="shared" si="195"/>
        <v>E10000034_Estimated number of young carers supported by LAs_Number</v>
      </c>
      <c r="B3465" s="31" t="s">
        <v>470</v>
      </c>
      <c r="C3465" s="31" t="s">
        <v>471</v>
      </c>
      <c r="D3465" s="31" t="s">
        <v>474</v>
      </c>
      <c r="E3465" s="31" t="s">
        <v>475</v>
      </c>
      <c r="F3465" s="31" t="s">
        <v>195</v>
      </c>
      <c r="G3465" s="26" t="s">
        <v>80</v>
      </c>
      <c r="H3465" s="31" t="s">
        <v>743</v>
      </c>
      <c r="I3465" s="31">
        <v>290</v>
      </c>
      <c r="J3465" s="31">
        <f>INDEX('LA lookup'!H:H,MATCH('Known to services raw data'!B3465,'LA lookup'!G:G,0))</f>
        <v>117783</v>
      </c>
      <c r="K3465" s="31">
        <v>3.3551223462717701</v>
      </c>
      <c r="L3465" s="31" t="s">
        <v>951</v>
      </c>
      <c r="M3465" s="31">
        <v>3.3551223462717701</v>
      </c>
      <c r="N3465" s="31">
        <f t="shared" si="196"/>
        <v>0</v>
      </c>
    </row>
    <row r="3466" spans="1:14" x14ac:dyDescent="0.45">
      <c r="A3466" s="31" t="str">
        <f t="shared" si="195"/>
        <v>E10000016_Estimated number of young carers supported by LAs_Number</v>
      </c>
      <c r="B3466" s="31" t="s">
        <v>327</v>
      </c>
      <c r="C3466" s="31" t="s">
        <v>328</v>
      </c>
      <c r="D3466" s="31" t="s">
        <v>474</v>
      </c>
      <c r="E3466" s="31" t="s">
        <v>475</v>
      </c>
      <c r="F3466" s="31" t="s">
        <v>195</v>
      </c>
      <c r="G3466" s="26" t="s">
        <v>80</v>
      </c>
      <c r="H3466" s="31" t="s">
        <v>743</v>
      </c>
      <c r="I3466" s="31">
        <v>1284</v>
      </c>
      <c r="J3466" s="31">
        <f>INDEX('LA lookup'!H:H,MATCH('Known to services raw data'!B3466,'LA lookup'!G:G,0))</f>
        <v>340140</v>
      </c>
      <c r="K3466" s="31">
        <v>5.1625354321210999</v>
      </c>
      <c r="L3466" s="31" t="s">
        <v>1067</v>
      </c>
      <c r="M3466" s="31">
        <v>5.1625354321210999</v>
      </c>
      <c r="N3466" s="31">
        <f t="shared" si="196"/>
        <v>0</v>
      </c>
    </row>
    <row r="3467" spans="1:14" x14ac:dyDescent="0.45">
      <c r="A3467" s="31" t="str">
        <f t="shared" si="195"/>
        <v>E06000035_Estimated number of young carers supported by LAs_Number</v>
      </c>
      <c r="B3467" s="31" t="s">
        <v>351</v>
      </c>
      <c r="C3467" s="31" t="s">
        <v>352</v>
      </c>
      <c r="D3467" s="31" t="s">
        <v>474</v>
      </c>
      <c r="E3467" s="31" t="s">
        <v>475</v>
      </c>
      <c r="F3467" s="31" t="s">
        <v>195</v>
      </c>
      <c r="G3467" s="26" t="s">
        <v>80</v>
      </c>
      <c r="H3467" s="31" t="s">
        <v>743</v>
      </c>
      <c r="I3467" s="31" t="s">
        <v>13</v>
      </c>
      <c r="J3467" s="31">
        <f>INDEX('LA lookup'!H:H,MATCH('Known to services raw data'!B3467,'LA lookup'!G:G,0))</f>
        <v>64391</v>
      </c>
      <c r="K3467" s="31" t="s">
        <v>13</v>
      </c>
      <c r="L3467" s="31" t="s">
        <v>868</v>
      </c>
      <c r="M3467" s="31" t="s">
        <v>13</v>
      </c>
      <c r="N3467" s="31">
        <f t="shared" si="196"/>
        <v>0</v>
      </c>
    </row>
    <row r="3468" spans="1:14" x14ac:dyDescent="0.45">
      <c r="A3468" s="31" t="str">
        <f t="shared" si="195"/>
        <v>E10000017_Estimated number of young carers supported by LAs_Number</v>
      </c>
      <c r="B3468" s="31" t="s">
        <v>337</v>
      </c>
      <c r="C3468" s="31" t="s">
        <v>338</v>
      </c>
      <c r="D3468" s="31" t="s">
        <v>474</v>
      </c>
      <c r="E3468" s="31" t="s">
        <v>475</v>
      </c>
      <c r="F3468" s="31" t="s">
        <v>195</v>
      </c>
      <c r="G3468" s="26" t="s">
        <v>80</v>
      </c>
      <c r="H3468" s="31" t="s">
        <v>743</v>
      </c>
      <c r="I3468" s="31">
        <v>443</v>
      </c>
      <c r="J3468" s="31">
        <f>INDEX('LA lookup'!H:H,MATCH('Known to services raw data'!B3468,'LA lookup'!G:G,0))</f>
        <v>249727</v>
      </c>
      <c r="K3468" s="31">
        <v>2.42576236290062</v>
      </c>
      <c r="L3468" s="31" t="s">
        <v>1070</v>
      </c>
      <c r="M3468" s="31">
        <v>2.42576236290062</v>
      </c>
      <c r="N3468" s="31">
        <f t="shared" si="196"/>
        <v>0</v>
      </c>
    </row>
    <row r="3469" spans="1:14" x14ac:dyDescent="0.45">
      <c r="A3469" s="31" t="str">
        <f t="shared" si="195"/>
        <v>E06000008_Estimated number of young carers supported by LAs_Number</v>
      </c>
      <c r="B3469" s="31" t="s">
        <v>247</v>
      </c>
      <c r="C3469" s="31" t="s">
        <v>248</v>
      </c>
      <c r="D3469" s="31" t="s">
        <v>474</v>
      </c>
      <c r="E3469" s="31" t="s">
        <v>475</v>
      </c>
      <c r="F3469" s="31" t="s">
        <v>195</v>
      </c>
      <c r="G3469" s="26" t="s">
        <v>80</v>
      </c>
      <c r="H3469" s="31" t="s">
        <v>743</v>
      </c>
      <c r="I3469" s="31">
        <v>42</v>
      </c>
      <c r="J3469" s="31">
        <f>INDEX('LA lookup'!H:H,MATCH('Known to services raw data'!B3469,'LA lookup'!G:G,0))</f>
        <v>38481</v>
      </c>
      <c r="K3469" s="31">
        <v>1.50510661171833</v>
      </c>
      <c r="L3469" s="31" t="s">
        <v>1072</v>
      </c>
      <c r="M3469" s="31">
        <v>1.50510661171833</v>
      </c>
      <c r="N3469" s="31">
        <f t="shared" si="196"/>
        <v>0</v>
      </c>
    </row>
    <row r="3470" spans="1:14" x14ac:dyDescent="0.45">
      <c r="A3470" s="31" t="str">
        <f t="shared" si="195"/>
        <v>E06000009_Estimated number of young carers supported by LAs_Number</v>
      </c>
      <c r="B3470" s="31" t="s">
        <v>249</v>
      </c>
      <c r="C3470" s="31" t="s">
        <v>250</v>
      </c>
      <c r="D3470" s="31" t="s">
        <v>474</v>
      </c>
      <c r="E3470" s="31" t="s">
        <v>475</v>
      </c>
      <c r="F3470" s="31" t="s">
        <v>195</v>
      </c>
      <c r="G3470" s="26" t="s">
        <v>80</v>
      </c>
      <c r="H3470" s="31" t="s">
        <v>743</v>
      </c>
      <c r="I3470" s="31">
        <v>60</v>
      </c>
      <c r="J3470" s="31">
        <f>INDEX('LA lookup'!H:H,MATCH('Known to services raw data'!B3470,'LA lookup'!G:G,0))</f>
        <v>28904</v>
      </c>
      <c r="K3470" s="31">
        <v>2.9212717269584698</v>
      </c>
      <c r="L3470" s="31" t="s">
        <v>1074</v>
      </c>
      <c r="M3470" s="31">
        <v>2.9212717269584698</v>
      </c>
      <c r="N3470" s="31">
        <f t="shared" si="196"/>
        <v>0</v>
      </c>
    </row>
    <row r="3471" spans="1:14" x14ac:dyDescent="0.45">
      <c r="A3471" s="31" t="str">
        <f t="shared" si="195"/>
        <v>E10000024_Estimated number of young carers supported by LAs_Number</v>
      </c>
      <c r="B3471" s="31" t="s">
        <v>572</v>
      </c>
      <c r="C3471" s="31" t="s">
        <v>573</v>
      </c>
      <c r="D3471" s="31" t="s">
        <v>474</v>
      </c>
      <c r="E3471" s="31" t="s">
        <v>475</v>
      </c>
      <c r="F3471" s="31" t="s">
        <v>195</v>
      </c>
      <c r="G3471" s="26" t="s">
        <v>80</v>
      </c>
      <c r="H3471" s="31" t="s">
        <v>743</v>
      </c>
      <c r="I3471" s="31">
        <v>507</v>
      </c>
      <c r="J3471" s="31">
        <f>INDEX('LA lookup'!H:H,MATCH('Known to services raw data'!B3471,'LA lookup'!G:G,0))</f>
        <v>166542</v>
      </c>
      <c r="K3471" s="31">
        <v>4.1675571703355399</v>
      </c>
      <c r="L3471" s="31" t="s">
        <v>1076</v>
      </c>
      <c r="M3471" s="31">
        <v>4.1675571703355399</v>
      </c>
      <c r="N3471" s="31">
        <f t="shared" si="196"/>
        <v>0</v>
      </c>
    </row>
    <row r="3472" spans="1:14" x14ac:dyDescent="0.45">
      <c r="A3472" s="31" t="str">
        <f t="shared" si="195"/>
        <v>E06000018_Estimated number of young carers supported by LAs_Number</v>
      </c>
      <c r="B3472" s="31" t="s">
        <v>373</v>
      </c>
      <c r="C3472" s="31" t="s">
        <v>374</v>
      </c>
      <c r="D3472" s="31" t="s">
        <v>474</v>
      </c>
      <c r="E3472" s="31" t="s">
        <v>475</v>
      </c>
      <c r="F3472" s="31" t="s">
        <v>195</v>
      </c>
      <c r="G3472" s="26" t="s">
        <v>80</v>
      </c>
      <c r="H3472" s="31" t="s">
        <v>743</v>
      </c>
      <c r="I3472" s="31" t="s">
        <v>13</v>
      </c>
      <c r="J3472" s="31">
        <f>INDEX('LA lookup'!H:H,MATCH('Known to services raw data'!B3472,'LA lookup'!G:G,0))</f>
        <v>68651</v>
      </c>
      <c r="K3472" s="31" t="s">
        <v>13</v>
      </c>
      <c r="L3472" s="31" t="s">
        <v>868</v>
      </c>
      <c r="M3472" s="31" t="s">
        <v>13</v>
      </c>
      <c r="N3472" s="31">
        <f t="shared" si="196"/>
        <v>0</v>
      </c>
    </row>
    <row r="3473" spans="1:14" x14ac:dyDescent="0.45">
      <c r="A3473" s="31" t="str">
        <f t="shared" si="195"/>
        <v>E06000051_Estimated number of young carers supported by LAs_Number</v>
      </c>
      <c r="B3473" s="31" t="s">
        <v>403</v>
      </c>
      <c r="C3473" s="31" t="s">
        <v>166</v>
      </c>
      <c r="D3473" s="31" t="s">
        <v>474</v>
      </c>
      <c r="E3473" s="31" t="s">
        <v>475</v>
      </c>
      <c r="F3473" s="31" t="s">
        <v>195</v>
      </c>
      <c r="G3473" s="26" t="s">
        <v>80</v>
      </c>
      <c r="H3473" s="31" t="s">
        <v>743</v>
      </c>
      <c r="I3473" s="31" t="s">
        <v>13</v>
      </c>
      <c r="J3473" s="31">
        <f>INDEX('LA lookup'!H:H,MATCH('Known to services raw data'!B3473,'LA lookup'!G:G,0))</f>
        <v>59839</v>
      </c>
      <c r="K3473" s="31" t="s">
        <v>13</v>
      </c>
      <c r="L3473" s="31" t="s">
        <v>868</v>
      </c>
      <c r="M3473" s="31" t="s">
        <v>13</v>
      </c>
      <c r="N3473" s="31">
        <f t="shared" si="196"/>
        <v>0</v>
      </c>
    </row>
    <row r="3474" spans="1:14" x14ac:dyDescent="0.45">
      <c r="A3474" s="31" t="str">
        <f t="shared" si="195"/>
        <v>E06000020_Estimated number of young carers supported by LAs_Number</v>
      </c>
      <c r="B3474" s="31" t="s">
        <v>570</v>
      </c>
      <c r="C3474" s="31" t="s">
        <v>730</v>
      </c>
      <c r="D3474" s="31" t="s">
        <v>474</v>
      </c>
      <c r="E3474" s="31" t="s">
        <v>475</v>
      </c>
      <c r="F3474" s="31" t="s">
        <v>195</v>
      </c>
      <c r="G3474" s="26" t="s">
        <v>80</v>
      </c>
      <c r="H3474" s="31" t="s">
        <v>743</v>
      </c>
      <c r="I3474" s="31">
        <v>385</v>
      </c>
      <c r="J3474" s="31">
        <f>INDEX('LA lookup'!H:H,MATCH('Known to services raw data'!B3474,'LA lookup'!G:G,0))</f>
        <v>40620</v>
      </c>
      <c r="K3474" s="31">
        <v>13.0076356510575</v>
      </c>
      <c r="L3474" s="31" t="s">
        <v>1080</v>
      </c>
      <c r="M3474" s="31">
        <v>13.0076356510575</v>
      </c>
      <c r="N3474" s="31">
        <f t="shared" si="196"/>
        <v>0</v>
      </c>
    </row>
    <row r="3475" spans="1:14" x14ac:dyDescent="0.45">
      <c r="A3475" s="31" t="str">
        <f t="shared" si="195"/>
        <v>E06000049_Estimated number of young carers supported by LAs_Number</v>
      </c>
      <c r="B3475" s="31" t="s">
        <v>541</v>
      </c>
      <c r="C3475" s="31" t="s">
        <v>718</v>
      </c>
      <c r="D3475" s="31" t="s">
        <v>474</v>
      </c>
      <c r="E3475" s="31" t="s">
        <v>475</v>
      </c>
      <c r="F3475" s="31" t="s">
        <v>195</v>
      </c>
      <c r="G3475" s="26" t="s">
        <v>80</v>
      </c>
      <c r="H3475" s="31" t="s">
        <v>743</v>
      </c>
      <c r="I3475" s="31">
        <v>190</v>
      </c>
      <c r="J3475" s="31">
        <f>INDEX('LA lookup'!H:H,MATCH('Known to services raw data'!B3475,'LA lookup'!G:G,0))</f>
        <v>76523</v>
      </c>
      <c r="K3475" s="31">
        <v>3.3771173637155401</v>
      </c>
      <c r="L3475" s="31" t="s">
        <v>1082</v>
      </c>
      <c r="M3475" s="31">
        <v>3.3771173637155401</v>
      </c>
      <c r="N3475" s="31">
        <f t="shared" si="196"/>
        <v>0</v>
      </c>
    </row>
    <row r="3476" spans="1:14" x14ac:dyDescent="0.45">
      <c r="A3476" s="31" t="str">
        <f t="shared" si="195"/>
        <v>E06000050_Estimated number of young carers supported by LAs_Number</v>
      </c>
      <c r="B3476" s="31" t="s">
        <v>281</v>
      </c>
      <c r="C3476" s="31" t="s">
        <v>282</v>
      </c>
      <c r="D3476" s="31" t="s">
        <v>474</v>
      </c>
      <c r="E3476" s="31" t="s">
        <v>475</v>
      </c>
      <c r="F3476" s="31" t="s">
        <v>195</v>
      </c>
      <c r="G3476" s="26" t="s">
        <v>80</v>
      </c>
      <c r="H3476" s="31" t="s">
        <v>743</v>
      </c>
      <c r="I3476" s="31">
        <v>204</v>
      </c>
      <c r="J3476" s="31">
        <f>INDEX('LA lookup'!H:H,MATCH('Known to services raw data'!B3476,'LA lookup'!G:G,0))</f>
        <v>68054</v>
      </c>
      <c r="K3476" s="31">
        <v>4.1226279732433397</v>
      </c>
      <c r="L3476" s="31" t="s">
        <v>1084</v>
      </c>
      <c r="M3476" s="31">
        <v>4.1226279732433397</v>
      </c>
      <c r="N3476" s="31">
        <f t="shared" si="196"/>
        <v>0</v>
      </c>
    </row>
    <row r="3477" spans="1:14" x14ac:dyDescent="0.45">
      <c r="A3477" s="31" t="str">
        <f t="shared" si="195"/>
        <v>E06000052_Estimated number of young carers supported by LAs_Number</v>
      </c>
      <c r="B3477" s="31" t="s">
        <v>482</v>
      </c>
      <c r="C3477" s="31" t="s">
        <v>720</v>
      </c>
      <c r="D3477" s="31" t="s">
        <v>474</v>
      </c>
      <c r="E3477" s="31" t="s">
        <v>475</v>
      </c>
      <c r="F3477" s="31" t="s">
        <v>195</v>
      </c>
      <c r="G3477" s="26" t="s">
        <v>80</v>
      </c>
      <c r="H3477" s="31" t="s">
        <v>743</v>
      </c>
      <c r="I3477" s="31">
        <v>466</v>
      </c>
      <c r="J3477" s="31">
        <f>INDEX('LA lookup'!H:H,MATCH('Known to services raw data'!B3477,'LA lookup'!G:G,0))</f>
        <v>107810</v>
      </c>
      <c r="K3477" s="31">
        <v>5.8586874528539097</v>
      </c>
      <c r="L3477" s="31" t="s">
        <v>1086</v>
      </c>
      <c r="M3477" s="31">
        <v>5.8586874528539097</v>
      </c>
      <c r="N3477" s="31">
        <f t="shared" si="196"/>
        <v>0</v>
      </c>
    </row>
    <row r="3478" spans="1:14" x14ac:dyDescent="0.45">
      <c r="A3478" s="31" t="str">
        <f t="shared" si="195"/>
        <v>E10000006_Estimated number of young carers supported by LAs_Number</v>
      </c>
      <c r="B3478" s="31" t="s">
        <v>285</v>
      </c>
      <c r="C3478" s="31" t="s">
        <v>286</v>
      </c>
      <c r="D3478" s="31" t="s">
        <v>474</v>
      </c>
      <c r="E3478" s="31" t="s">
        <v>475</v>
      </c>
      <c r="F3478" s="31" t="s">
        <v>195</v>
      </c>
      <c r="G3478" s="26" t="s">
        <v>80</v>
      </c>
      <c r="H3478" s="31" t="s">
        <v>743</v>
      </c>
      <c r="I3478" s="31" t="s">
        <v>13</v>
      </c>
      <c r="J3478" s="31">
        <f>INDEX('LA lookup'!H:H,MATCH('Known to services raw data'!B3478,'LA lookup'!G:G,0))</f>
        <v>92500</v>
      </c>
      <c r="K3478" s="31" t="s">
        <v>13</v>
      </c>
      <c r="L3478" s="31" t="s">
        <v>868</v>
      </c>
      <c r="M3478" s="31" t="s">
        <v>13</v>
      </c>
      <c r="N3478" s="31">
        <f t="shared" si="196"/>
        <v>0</v>
      </c>
    </row>
    <row r="3479" spans="1:14" x14ac:dyDescent="0.45">
      <c r="A3479" s="31" t="str">
        <f t="shared" si="195"/>
        <v>E10000013_Estimated number of young carers supported by LAs_Number</v>
      </c>
      <c r="B3479" s="31" t="s">
        <v>307</v>
      </c>
      <c r="C3479" s="31" t="s">
        <v>308</v>
      </c>
      <c r="D3479" s="31" t="s">
        <v>474</v>
      </c>
      <c r="E3479" s="31" t="s">
        <v>475</v>
      </c>
      <c r="F3479" s="31" t="s">
        <v>195</v>
      </c>
      <c r="G3479" s="26" t="s">
        <v>80</v>
      </c>
      <c r="H3479" s="31" t="s">
        <v>743</v>
      </c>
      <c r="I3479" s="31">
        <v>1434</v>
      </c>
      <c r="J3479" s="31">
        <f>INDEX('LA lookup'!H:H,MATCH('Known to services raw data'!B3479,'LA lookup'!G:G,0))</f>
        <v>128136</v>
      </c>
      <c r="K3479" s="31">
        <v>15.333782439932</v>
      </c>
      <c r="L3479" s="31" t="s">
        <v>1089</v>
      </c>
      <c r="M3479" s="31">
        <v>15.333782439932</v>
      </c>
      <c r="N3479" s="31">
        <f t="shared" si="196"/>
        <v>0</v>
      </c>
    </row>
    <row r="3480" spans="1:14" x14ac:dyDescent="0.45">
      <c r="A3480" s="31" t="str">
        <f t="shared" si="195"/>
        <v>E10000015_Estimated number of young carers supported by LAs_Number</v>
      </c>
      <c r="B3480" s="31" t="s">
        <v>319</v>
      </c>
      <c r="C3480" s="31" t="s">
        <v>320</v>
      </c>
      <c r="D3480" s="31" t="s">
        <v>474</v>
      </c>
      <c r="E3480" s="31" t="s">
        <v>475</v>
      </c>
      <c r="F3480" s="31" t="s">
        <v>195</v>
      </c>
      <c r="G3480" s="26" t="s">
        <v>80</v>
      </c>
      <c r="H3480" s="31" t="s">
        <v>743</v>
      </c>
      <c r="I3480" s="31">
        <v>172</v>
      </c>
      <c r="J3480" s="31">
        <f>INDEX('LA lookup'!H:H,MATCH('Known to services raw data'!B3480,'LA lookup'!G:G,0))</f>
        <v>271005</v>
      </c>
      <c r="K3480" s="31">
        <v>0.87647331597372602</v>
      </c>
      <c r="L3480" s="31" t="s">
        <v>1091</v>
      </c>
      <c r="M3480" s="31">
        <v>0.87647331597372602</v>
      </c>
      <c r="N3480" s="31">
        <f t="shared" si="196"/>
        <v>0</v>
      </c>
    </row>
    <row r="3481" spans="1:14" x14ac:dyDescent="0.45">
      <c r="A3481" s="31" t="str">
        <f t="shared" si="195"/>
        <v>E06000046_Estimated number of young carers supported by LAs_Number</v>
      </c>
      <c r="B3481" s="31" t="s">
        <v>325</v>
      </c>
      <c r="C3481" s="31" t="s">
        <v>326</v>
      </c>
      <c r="D3481" s="31" t="s">
        <v>474</v>
      </c>
      <c r="E3481" s="31" t="s">
        <v>475</v>
      </c>
      <c r="F3481" s="31" t="s">
        <v>195</v>
      </c>
      <c r="G3481" s="26" t="s">
        <v>80</v>
      </c>
      <c r="H3481" s="31" t="s">
        <v>743</v>
      </c>
      <c r="I3481" s="31">
        <v>328</v>
      </c>
      <c r="J3481" s="31">
        <f>INDEX('LA lookup'!H:H,MATCH('Known to services raw data'!B3481,'LA lookup'!G:G,0))</f>
        <v>24869</v>
      </c>
      <c r="K3481" s="31">
        <v>17.819307872005201</v>
      </c>
      <c r="L3481" s="31" t="s">
        <v>1093</v>
      </c>
      <c r="M3481" s="31">
        <v>17.819307872005201</v>
      </c>
      <c r="N3481" s="31">
        <f t="shared" si="196"/>
        <v>0</v>
      </c>
    </row>
    <row r="3482" spans="1:14" x14ac:dyDescent="0.45">
      <c r="A3482" s="31" t="str">
        <f t="shared" si="195"/>
        <v>E10000019_Estimated number of young carers supported by LAs_Number</v>
      </c>
      <c r="B3482" s="31" t="s">
        <v>345</v>
      </c>
      <c r="C3482" s="31" t="s">
        <v>346</v>
      </c>
      <c r="D3482" s="31" t="s">
        <v>474</v>
      </c>
      <c r="E3482" s="31" t="s">
        <v>475</v>
      </c>
      <c r="F3482" s="31" t="s">
        <v>195</v>
      </c>
      <c r="G3482" s="26" t="s">
        <v>80</v>
      </c>
      <c r="H3482" s="31" t="s">
        <v>743</v>
      </c>
      <c r="I3482" s="31" t="s">
        <v>13</v>
      </c>
      <c r="J3482" s="31">
        <f>INDEX('LA lookup'!H:H,MATCH('Known to services raw data'!B3482,'LA lookup'!G:G,0))</f>
        <v>145641</v>
      </c>
      <c r="K3482" s="31" t="s">
        <v>13</v>
      </c>
      <c r="L3482" s="31" t="s">
        <v>868</v>
      </c>
      <c r="M3482" s="31" t="s">
        <v>13</v>
      </c>
      <c r="N3482" s="31">
        <f t="shared" si="196"/>
        <v>0</v>
      </c>
    </row>
    <row r="3483" spans="1:14" x14ac:dyDescent="0.45">
      <c r="A3483" s="31" t="str">
        <f t="shared" si="195"/>
        <v>E10000020_Estimated number of young carers supported by LAs_Number</v>
      </c>
      <c r="B3483" s="31" t="s">
        <v>361</v>
      </c>
      <c r="C3483" s="31" t="s">
        <v>362</v>
      </c>
      <c r="D3483" s="31" t="s">
        <v>474</v>
      </c>
      <c r="E3483" s="31" t="s">
        <v>475</v>
      </c>
      <c r="F3483" s="31" t="s">
        <v>195</v>
      </c>
      <c r="G3483" s="26" t="s">
        <v>80</v>
      </c>
      <c r="H3483" s="31" t="s">
        <v>743</v>
      </c>
      <c r="I3483" s="31" t="s">
        <v>13</v>
      </c>
      <c r="J3483" s="31">
        <f>INDEX('LA lookup'!H:H,MATCH('Known to services raw data'!B3483,'LA lookup'!G:G,0))</f>
        <v>170810</v>
      </c>
      <c r="K3483" s="31" t="s">
        <v>13</v>
      </c>
      <c r="L3483" s="31" t="s">
        <v>868</v>
      </c>
      <c r="M3483" s="31" t="s">
        <v>13</v>
      </c>
      <c r="N3483" s="31">
        <f t="shared" si="196"/>
        <v>0</v>
      </c>
    </row>
    <row r="3484" spans="1:14" x14ac:dyDescent="0.45">
      <c r="A3484" s="31" t="str">
        <f t="shared" si="195"/>
        <v>E10000021_Estimated number of young carers supported by LAs_Number</v>
      </c>
      <c r="B3484" s="31" t="s">
        <v>371</v>
      </c>
      <c r="C3484" s="31" t="s">
        <v>372</v>
      </c>
      <c r="D3484" s="31" t="s">
        <v>474</v>
      </c>
      <c r="E3484" s="31" t="s">
        <v>475</v>
      </c>
      <c r="F3484" s="31" t="s">
        <v>195</v>
      </c>
      <c r="G3484" s="26" t="s">
        <v>80</v>
      </c>
      <c r="H3484" s="31" t="s">
        <v>743</v>
      </c>
      <c r="I3484" s="31">
        <v>871</v>
      </c>
      <c r="J3484" s="31">
        <f>INDEX('LA lookup'!H:H,MATCH('Known to services raw data'!B3484,'LA lookup'!G:G,0))</f>
        <v>170235</v>
      </c>
      <c r="K3484" s="31">
        <v>7.08717798499569</v>
      </c>
      <c r="L3484" s="31" t="s">
        <v>1097</v>
      </c>
      <c r="M3484" s="31">
        <v>7.08717798499569</v>
      </c>
      <c r="N3484" s="31">
        <f t="shared" si="196"/>
        <v>0</v>
      </c>
    </row>
    <row r="3485" spans="1:14" x14ac:dyDescent="0.45">
      <c r="A3485" s="31" t="str">
        <f t="shared" si="195"/>
        <v>E06000048_Estimated number of young carers supported by LAs_Number</v>
      </c>
      <c r="B3485" s="31" t="s">
        <v>484</v>
      </c>
      <c r="C3485" s="31" t="s">
        <v>705</v>
      </c>
      <c r="D3485" s="31" t="s">
        <v>474</v>
      </c>
      <c r="E3485" s="31" t="s">
        <v>475</v>
      </c>
      <c r="F3485" s="31" t="s">
        <v>195</v>
      </c>
      <c r="G3485" s="26" t="s">
        <v>80</v>
      </c>
      <c r="H3485" s="31" t="s">
        <v>743</v>
      </c>
      <c r="I3485" s="31">
        <v>129</v>
      </c>
      <c r="J3485" s="31">
        <f>INDEX('LA lookup'!H:H,MATCH('Known to services raw data'!B3485,'LA lookup'!G:G,0))</f>
        <v>59011</v>
      </c>
      <c r="K3485" s="31">
        <v>2.92510373914424</v>
      </c>
      <c r="L3485" s="31" t="s">
        <v>931</v>
      </c>
      <c r="M3485" s="31">
        <v>2.92510373914424</v>
      </c>
      <c r="N3485" s="31">
        <f t="shared" si="196"/>
        <v>0</v>
      </c>
    </row>
    <row r="3486" spans="1:14" x14ac:dyDescent="0.45">
      <c r="A3486" s="31" t="str">
        <f t="shared" si="195"/>
        <v>E10000025_Estimated number of young carers supported by LAs_Number</v>
      </c>
      <c r="B3486" s="31" t="s">
        <v>377</v>
      </c>
      <c r="C3486" s="31" t="s">
        <v>378</v>
      </c>
      <c r="D3486" s="31" t="s">
        <v>474</v>
      </c>
      <c r="E3486" s="31" t="s">
        <v>475</v>
      </c>
      <c r="F3486" s="31" t="s">
        <v>195</v>
      </c>
      <c r="G3486" s="26" t="s">
        <v>80</v>
      </c>
      <c r="H3486" s="31" t="s">
        <v>743</v>
      </c>
      <c r="I3486" s="31">
        <v>779</v>
      </c>
      <c r="J3486" s="31">
        <f>INDEX('LA lookup'!H:H,MATCH('Known to services raw data'!B3486,'LA lookup'!G:G,0))</f>
        <v>144788</v>
      </c>
      <c r="K3486" s="31">
        <v>7.3915931302780198</v>
      </c>
      <c r="L3486" s="31" t="s">
        <v>1100</v>
      </c>
      <c r="M3486" s="31">
        <v>7.3915931302780198</v>
      </c>
      <c r="N3486" s="31">
        <f t="shared" si="196"/>
        <v>0</v>
      </c>
    </row>
    <row r="3487" spans="1:14" x14ac:dyDescent="0.45">
      <c r="A3487" s="31" t="str">
        <f t="shared" si="195"/>
        <v>E10000027_Estimated number of young carers supported by LAs_Number</v>
      </c>
      <c r="B3487" s="31" t="s">
        <v>406</v>
      </c>
      <c r="C3487" s="31" t="s">
        <v>407</v>
      </c>
      <c r="D3487" s="31" t="s">
        <v>474</v>
      </c>
      <c r="E3487" s="31" t="s">
        <v>475</v>
      </c>
      <c r="F3487" s="31" t="s">
        <v>195</v>
      </c>
      <c r="G3487" s="26" t="s">
        <v>80</v>
      </c>
      <c r="H3487" s="31" t="s">
        <v>743</v>
      </c>
      <c r="I3487" s="31">
        <v>269</v>
      </c>
      <c r="J3487" s="31">
        <f>INDEX('LA lookup'!H:H,MATCH('Known to services raw data'!B3487,'LA lookup'!G:G,0))</f>
        <v>110700</v>
      </c>
      <c r="K3487" s="31">
        <v>3.29269486878183</v>
      </c>
      <c r="L3487" s="31" t="s">
        <v>1102</v>
      </c>
      <c r="M3487" s="31">
        <v>3.29269486878183</v>
      </c>
      <c r="N3487" s="31">
        <f t="shared" si="196"/>
        <v>0</v>
      </c>
    </row>
    <row r="3488" spans="1:14" x14ac:dyDescent="0.45">
      <c r="A3488" s="31" t="str">
        <f t="shared" si="195"/>
        <v>E10000029_Estimated number of young carers supported by LAs_Number</v>
      </c>
      <c r="B3488" s="31" t="s">
        <v>426</v>
      </c>
      <c r="C3488" s="31" t="s">
        <v>427</v>
      </c>
      <c r="D3488" s="31" t="s">
        <v>474</v>
      </c>
      <c r="E3488" s="31" t="s">
        <v>475</v>
      </c>
      <c r="F3488" s="31" t="s">
        <v>195</v>
      </c>
      <c r="G3488" s="26" t="s">
        <v>80</v>
      </c>
      <c r="H3488" s="31" t="s">
        <v>743</v>
      </c>
      <c r="I3488" s="31">
        <v>1907</v>
      </c>
      <c r="J3488" s="31">
        <f>INDEX('LA lookup'!H:H,MATCH('Known to services raw data'!B3488,'LA lookup'!G:G,0))</f>
        <v>152752</v>
      </c>
      <c r="K3488" s="31">
        <v>17.007348744292202</v>
      </c>
      <c r="L3488" s="31" t="s">
        <v>1104</v>
      </c>
      <c r="M3488" s="31">
        <v>17.007348744292202</v>
      </c>
      <c r="N3488" s="31">
        <f t="shared" si="196"/>
        <v>0</v>
      </c>
    </row>
    <row r="3489" spans="1:14" x14ac:dyDescent="0.45">
      <c r="A3489" s="31" t="str">
        <f t="shared" si="195"/>
        <v>E10000030_Estimated number of young carers supported by LAs_Number</v>
      </c>
      <c r="B3489" s="31" t="s">
        <v>430</v>
      </c>
      <c r="C3489" s="31" t="s">
        <v>431</v>
      </c>
      <c r="D3489" s="31" t="s">
        <v>474</v>
      </c>
      <c r="E3489" s="31" t="s">
        <v>475</v>
      </c>
      <c r="F3489" s="31" t="s">
        <v>195</v>
      </c>
      <c r="G3489" s="26" t="s">
        <v>80</v>
      </c>
      <c r="H3489" s="31" t="s">
        <v>743</v>
      </c>
      <c r="I3489" s="31" t="s">
        <v>13</v>
      </c>
      <c r="J3489" s="31">
        <f>INDEX('LA lookup'!H:H,MATCH('Known to services raw data'!B3489,'LA lookup'!G:G,0))</f>
        <v>261905</v>
      </c>
      <c r="K3489" s="31" t="s">
        <v>13</v>
      </c>
      <c r="L3489" s="31" t="s">
        <v>868</v>
      </c>
      <c r="M3489" s="31" t="s">
        <v>13</v>
      </c>
      <c r="N3489" s="31">
        <f t="shared" si="196"/>
        <v>0</v>
      </c>
    </row>
    <row r="3490" spans="1:14" x14ac:dyDescent="0.45">
      <c r="A3490" s="31" t="str">
        <f t="shared" si="195"/>
        <v>E10000031_Estimated number of young carers supported by LAs_Number</v>
      </c>
      <c r="B3490" s="31" t="s">
        <v>454</v>
      </c>
      <c r="C3490" s="31" t="s">
        <v>455</v>
      </c>
      <c r="D3490" s="31" t="s">
        <v>474</v>
      </c>
      <c r="E3490" s="31" t="s">
        <v>475</v>
      </c>
      <c r="F3490" s="31" t="s">
        <v>195</v>
      </c>
      <c r="G3490" s="26" t="s">
        <v>80</v>
      </c>
      <c r="H3490" s="31" t="s">
        <v>743</v>
      </c>
      <c r="I3490" s="31">
        <v>1647</v>
      </c>
      <c r="J3490" s="31">
        <f>INDEX('LA lookup'!H:H,MATCH('Known to services raw data'!B3490,'LA lookup'!G:G,0))</f>
        <v>115928</v>
      </c>
      <c r="K3490" s="31">
        <v>19.527174428530799</v>
      </c>
      <c r="L3490" s="31" t="s">
        <v>1107</v>
      </c>
      <c r="M3490" s="31">
        <v>19.527174428530799</v>
      </c>
      <c r="N3490" s="31">
        <f t="shared" si="196"/>
        <v>0</v>
      </c>
    </row>
    <row r="3491" spans="1:14" x14ac:dyDescent="0.45">
      <c r="A3491" s="31" t="str">
        <f t="shared" si="195"/>
        <v>E10000032_Estimated number of young carers supported by LAs_Number</v>
      </c>
      <c r="B3491" s="31" t="s">
        <v>458</v>
      </c>
      <c r="C3491" s="31" t="s">
        <v>459</v>
      </c>
      <c r="D3491" s="31" t="s">
        <v>474</v>
      </c>
      <c r="E3491" s="31" t="s">
        <v>475</v>
      </c>
      <c r="F3491" s="31" t="s">
        <v>195</v>
      </c>
      <c r="G3491" s="26" t="s">
        <v>80</v>
      </c>
      <c r="H3491" s="31" t="s">
        <v>743</v>
      </c>
      <c r="I3491" s="31">
        <v>340</v>
      </c>
      <c r="J3491" s="31">
        <f>INDEX('LA lookup'!H:H,MATCH('Known to services raw data'!B3491,'LA lookup'!G:G,0))</f>
        <v>174672</v>
      </c>
      <c r="K3491" s="31">
        <v>2.65934564453935</v>
      </c>
      <c r="L3491" s="31" t="s">
        <v>1109</v>
      </c>
      <c r="M3491" s="31">
        <v>2.65934564453935</v>
      </c>
      <c r="N3491" s="31">
        <f t="shared" si="196"/>
        <v>0</v>
      </c>
    </row>
    <row r="3492" spans="1:14" ht="11.65" customHeight="1" x14ac:dyDescent="0.45">
      <c r="A3492" s="31" t="str">
        <f t="shared" si="195"/>
        <v>NA_Children withdrawn from school to be home educated_Number</v>
      </c>
      <c r="B3492" s="31" t="s">
        <v>13</v>
      </c>
      <c r="C3492" s="31" t="s">
        <v>737</v>
      </c>
      <c r="D3492" s="31" t="s">
        <v>1854</v>
      </c>
      <c r="E3492" s="31" t="s">
        <v>2159</v>
      </c>
      <c r="F3492" s="31" t="s">
        <v>86</v>
      </c>
      <c r="G3492" s="57" t="s">
        <v>88</v>
      </c>
      <c r="H3492" s="31" t="s">
        <v>743</v>
      </c>
      <c r="I3492" s="31">
        <v>24460</v>
      </c>
      <c r="J3492" s="31">
        <f>INDEX('LA lookup'!H:H,MATCH('Known to services raw data'!B3492,'LA lookup'!G:G,0))</f>
        <v>11954618</v>
      </c>
      <c r="K3492" s="31"/>
      <c r="L3492" s="31" t="str">
        <f t="shared" ref="L3492:L3497" si="197">IF(LOWER(H3492)="percentage",CONCATENATE(I3492,"%"),IF(LOWER(H3492)="proportion",CONCATENATE(ROUND(I3492,1)," per 1000 households"),IF(J3492="NA",K3492,IF(OR(ISERROR(I3492),ISBLANK(I3492),NOT(ISNUMBER(I3492))),"N/A",CONCATENATE(ROUND(I3492/J3492*1000,1)," per 1000 0-17 yr olds")))))</f>
        <v>2 per 1000 0-17 yr olds</v>
      </c>
      <c r="M3492" s="31">
        <f t="shared" ref="M3492:M3497" si="198">IF(LOWER(H3492)="percentage",I3492,IF(LOWER(H3492)="proportion",I3492,IF(J3492="NA",K3492,IF(OR(ISERROR(I3492),ISBLANK(I3492),NOT(ISNUMBER(I3492))),"N/A",I3492/J3492*1000))))</f>
        <v>2.0460712337274183</v>
      </c>
      <c r="N3492" s="31">
        <f t="shared" si="196"/>
        <v>0</v>
      </c>
    </row>
    <row r="3493" spans="1:14" ht="18.95" customHeight="1" x14ac:dyDescent="0.45">
      <c r="A3493" s="31" t="str">
        <f t="shared" si="195"/>
        <v>NA_Number of children with at least one fixed period exclusion during the year_Number</v>
      </c>
      <c r="B3493" s="31" t="s">
        <v>13</v>
      </c>
      <c r="C3493" s="31" t="s">
        <v>737</v>
      </c>
      <c r="D3493" s="31" t="s">
        <v>1854</v>
      </c>
      <c r="E3493" s="31" t="s">
        <v>2159</v>
      </c>
      <c r="F3493" s="31" t="s">
        <v>86</v>
      </c>
      <c r="G3493" s="57" t="s">
        <v>90</v>
      </c>
      <c r="H3493" s="31" t="s">
        <v>743</v>
      </c>
      <c r="I3493" s="31">
        <v>188503</v>
      </c>
      <c r="J3493" s="31">
        <f>INDEX('LA lookup'!H:H,MATCH('Known to services raw data'!B3493,'LA lookup'!G:G,0))</f>
        <v>11954618</v>
      </c>
      <c r="K3493" s="31"/>
      <c r="L3493" s="31" t="str">
        <f t="shared" si="197"/>
        <v>15.8 per 1000 0-17 yr olds</v>
      </c>
      <c r="M3493" s="31">
        <f t="shared" si="198"/>
        <v>15.768216098582155</v>
      </c>
      <c r="N3493" s="31">
        <f t="shared" si="196"/>
        <v>0</v>
      </c>
    </row>
    <row r="3494" spans="1:14" ht="18.95" customHeight="1" x14ac:dyDescent="0.45">
      <c r="A3494" s="31" t="str">
        <f t="shared" si="195"/>
        <v>NA_Number of children in AP/PRUs_Number</v>
      </c>
      <c r="B3494" s="31" t="s">
        <v>13</v>
      </c>
      <c r="C3494" s="31" t="s">
        <v>737</v>
      </c>
      <c r="D3494" s="31" t="s">
        <v>1854</v>
      </c>
      <c r="E3494" s="31" t="s">
        <v>475</v>
      </c>
      <c r="F3494" s="31" t="s">
        <v>86</v>
      </c>
      <c r="G3494" s="57" t="s">
        <v>87</v>
      </c>
      <c r="H3494" s="31" t="s">
        <v>743</v>
      </c>
      <c r="I3494" s="31">
        <v>42262</v>
      </c>
      <c r="J3494" s="31">
        <f>INDEX('LA lookup'!H:H,MATCH('Known to services raw data'!B3494,'LA lookup'!G:G,0))</f>
        <v>11954618</v>
      </c>
      <c r="K3494" s="31"/>
      <c r="L3494" s="31" t="str">
        <f t="shared" si="197"/>
        <v>3.5 per 1000 0-17 yr olds</v>
      </c>
      <c r="M3494" s="31">
        <f t="shared" si="198"/>
        <v>3.5352028814304228</v>
      </c>
      <c r="N3494" s="31">
        <f t="shared" si="196"/>
        <v>0</v>
      </c>
    </row>
    <row r="3495" spans="1:14" ht="18.95" customHeight="1" x14ac:dyDescent="0.45">
      <c r="A3495" s="31" t="str">
        <f t="shared" si="195"/>
        <v>NA_Number of children who are persistently absent during the year_Number</v>
      </c>
      <c r="B3495" s="31" t="s">
        <v>13</v>
      </c>
      <c r="C3495" s="31" t="s">
        <v>737</v>
      </c>
      <c r="D3495" s="31" t="s">
        <v>1854</v>
      </c>
      <c r="E3495" s="31" t="s">
        <v>475</v>
      </c>
      <c r="F3495" s="31" t="s">
        <v>86</v>
      </c>
      <c r="G3495" s="57" t="s">
        <v>91</v>
      </c>
      <c r="H3495" s="31" t="s">
        <v>743</v>
      </c>
      <c r="I3495" s="31">
        <v>771863</v>
      </c>
      <c r="J3495" s="31">
        <f>INDEX('LA lookup'!H:H,MATCH('Known to services raw data'!B3495,'LA lookup'!G:G,0))</f>
        <v>11954618</v>
      </c>
      <c r="K3495" s="31"/>
      <c r="L3495" s="31" t="str">
        <f t="shared" si="197"/>
        <v>64.6 per 1000 0-17 yr olds</v>
      </c>
      <c r="M3495" s="31">
        <f t="shared" si="198"/>
        <v>64.56609487647367</v>
      </c>
      <c r="N3495" s="31">
        <f t="shared" si="196"/>
        <v>0</v>
      </c>
    </row>
    <row r="3496" spans="1:14" ht="18.95" customHeight="1" x14ac:dyDescent="0.45">
      <c r="A3496" s="31" t="str">
        <f t="shared" si="195"/>
        <v>NA_Children in care_Number</v>
      </c>
      <c r="B3496" s="31" t="s">
        <v>13</v>
      </c>
      <c r="C3496" s="31" t="s">
        <v>737</v>
      </c>
      <c r="D3496" s="31" t="s">
        <v>474</v>
      </c>
      <c r="E3496" s="31">
        <v>2019</v>
      </c>
      <c r="F3496" s="31" t="s">
        <v>66</v>
      </c>
      <c r="G3496" s="57" t="s">
        <v>66</v>
      </c>
      <c r="H3496" s="31" t="s">
        <v>743</v>
      </c>
      <c r="I3496" s="31">
        <v>78150</v>
      </c>
      <c r="J3496" s="31">
        <f>INDEX('LA lookup'!H:H,MATCH('Known to services raw data'!B3496,'LA lookup'!G:G,0))</f>
        <v>11954618</v>
      </c>
      <c r="K3496" s="31"/>
      <c r="L3496" s="31" t="str">
        <f t="shared" si="197"/>
        <v>6.5 per 1000 0-17 yr olds</v>
      </c>
      <c r="M3496" s="31">
        <f t="shared" si="198"/>
        <v>6.5372226866638474</v>
      </c>
      <c r="N3496" s="31">
        <f t="shared" si="196"/>
        <v>0</v>
      </c>
    </row>
    <row r="3497" spans="1:14" ht="18.95" customHeight="1" x14ac:dyDescent="0.45">
      <c r="A3497" s="31" t="str">
        <f t="shared" si="195"/>
        <v>NA_Children who had more than one missing from care incident during the year_Number</v>
      </c>
      <c r="B3497" s="31" t="s">
        <v>13</v>
      </c>
      <c r="C3497" s="31" t="s">
        <v>737</v>
      </c>
      <c r="D3497" s="31" t="s">
        <v>474</v>
      </c>
      <c r="E3497" s="31">
        <v>2019</v>
      </c>
      <c r="F3497" s="31" t="s">
        <v>66</v>
      </c>
      <c r="G3497" s="57" t="s">
        <v>72</v>
      </c>
      <c r="H3497" s="31" t="s">
        <v>743</v>
      </c>
      <c r="I3497" s="31">
        <v>7670</v>
      </c>
      <c r="J3497" s="31">
        <f>INDEX('LA lookup'!H:H,MATCH('Known to services raw data'!B3497,'LA lookup'!G:G,0))</f>
        <v>11954618</v>
      </c>
      <c r="K3497" s="31"/>
      <c r="L3497" s="31" t="str">
        <f t="shared" si="197"/>
        <v>0.6 per 1000 0-17 yr olds</v>
      </c>
      <c r="M3497" s="31">
        <f t="shared" si="198"/>
        <v>0.64159306470520427</v>
      </c>
      <c r="N3497" s="31">
        <f t="shared" si="196"/>
        <v>0</v>
      </c>
    </row>
    <row r="3498" spans="1:14" ht="18.95" customHeight="1" x14ac:dyDescent="0.45">
      <c r="A3498" s="31" t="str">
        <f t="shared" si="195"/>
        <v>NA_Estimated number of young carers supported by LAs_Number</v>
      </c>
      <c r="B3498" s="31" t="s">
        <v>13</v>
      </c>
      <c r="C3498" s="31" t="s">
        <v>737</v>
      </c>
      <c r="D3498" s="31" t="s">
        <v>474</v>
      </c>
      <c r="E3498" s="31" t="s">
        <v>475</v>
      </c>
      <c r="F3498" s="31" t="s">
        <v>195</v>
      </c>
      <c r="G3498" s="57" t="s">
        <v>80</v>
      </c>
      <c r="H3498" s="31" t="s">
        <v>743</v>
      </c>
      <c r="I3498" s="31">
        <v>34988</v>
      </c>
      <c r="J3498" s="31">
        <f>INDEX('LA lookup'!H:H,MATCH('Known to services raw data'!B3498,'LA lookup'!G:G,0))</f>
        <v>11954618</v>
      </c>
      <c r="K3498" s="31">
        <v>4.0646950000000004</v>
      </c>
      <c r="L3498" s="31" t="s">
        <v>1111</v>
      </c>
      <c r="M3498" s="31">
        <v>4.0646950000000004</v>
      </c>
      <c r="N3498" s="31">
        <f t="shared" si="196"/>
        <v>0</v>
      </c>
    </row>
    <row r="3499" spans="1:14" ht="18.95" customHeight="1" x14ac:dyDescent="0.45">
      <c r="A3499" s="31" t="str">
        <f t="shared" si="195"/>
        <v>NA_Number of children receiving treatment for substance misuse_Number</v>
      </c>
      <c r="B3499" s="31" t="s">
        <v>13</v>
      </c>
      <c r="C3499" s="31" t="s">
        <v>737</v>
      </c>
      <c r="D3499" s="31" t="s">
        <v>474</v>
      </c>
      <c r="E3499" s="31" t="s">
        <v>475</v>
      </c>
      <c r="F3499" s="31" t="s">
        <v>96</v>
      </c>
      <c r="G3499" s="57" t="s">
        <v>97</v>
      </c>
      <c r="H3499" s="31" t="s">
        <v>743</v>
      </c>
      <c r="I3499" s="31">
        <v>14831</v>
      </c>
      <c r="J3499" s="31">
        <f>INDEX('LA lookup'!H:H,MATCH('Known to services raw data'!B3499,'LA lookup'!G:G,0))</f>
        <v>11954618</v>
      </c>
      <c r="K3499" s="31"/>
      <c r="L3499" s="31" t="str">
        <f>IF(LOWER(H3499)="percentage",CONCATENATE(I3499,"%"),IF(LOWER(H3499)="proportion",CONCATENATE(ROUND(I3499,1)," per 1000 households"),IF(J3499="NA",K3499,IF(OR(ISERROR(I3499),ISBLANK(I3499),NOT(ISNUMBER(I3499))),"N/A",CONCATENATE(ROUND(I3499/J3499*1000,1)," per 1000 0-17 yr olds")))))</f>
        <v>1.2 per 1000 0-17 yr olds</v>
      </c>
      <c r="M3499" s="31">
        <f>IF(LOWER(H3499)="percentage",I3499,IF(LOWER(H3499)="proportion",I3499,IF(J3499="NA",K3499,IF(OR(ISERROR(I3499),ISBLANK(I3499),NOT(ISNUMBER(I3499))),"N/A",I3499/J3499*1000))))</f>
        <v>1.2406084410225404</v>
      </c>
      <c r="N3499" s="31">
        <f t="shared" si="196"/>
        <v>0</v>
      </c>
    </row>
    <row r="3500" spans="1:14" s="31" customFormat="1" ht="18.95" customHeight="1" x14ac:dyDescent="0.45">
      <c r="A3500" s="31" t="str">
        <f>CONCATENATE(B3500,"_",G3500,"_",H3500)</f>
        <v>E06000028_Hospital admissions caused by unintentional and deliberate injuries in children (aged 0-4 years)_Number</v>
      </c>
      <c r="B3500" s="31" t="s">
        <v>254</v>
      </c>
      <c r="C3500" s="31" t="s">
        <v>255</v>
      </c>
      <c r="D3500" s="31" t="s">
        <v>474</v>
      </c>
      <c r="E3500" s="31" t="s">
        <v>475</v>
      </c>
      <c r="F3500" s="31" t="s">
        <v>1855</v>
      </c>
      <c r="G3500" s="31" t="s">
        <v>148</v>
      </c>
      <c r="H3500" s="31" t="s">
        <v>743</v>
      </c>
      <c r="I3500" s="31">
        <v>143</v>
      </c>
      <c r="K3500" s="31">
        <v>131.81</v>
      </c>
      <c r="L3500" s="31" t="s">
        <v>2061</v>
      </c>
      <c r="M3500" s="31">
        <v>131.81</v>
      </c>
      <c r="N3500" s="31">
        <f>IF(OR(C3500="City of London",C3500="Isles of Scilly"),1,0)</f>
        <v>0</v>
      </c>
    </row>
    <row r="3501" spans="1:14" s="31" customFormat="1" ht="18.95" customHeight="1" x14ac:dyDescent="0.45">
      <c r="A3501" s="31" t="str">
        <f>CONCATENATE(B3501,"_",G3501,"_",H3501)</f>
        <v>E06000029_Hospital admissions caused by unintentional and deliberate injuries in children (aged 0-4 years)_Number</v>
      </c>
      <c r="B3501" s="31" t="s">
        <v>543</v>
      </c>
      <c r="C3501" s="31" t="s">
        <v>717</v>
      </c>
      <c r="D3501" s="31" t="s">
        <v>474</v>
      </c>
      <c r="E3501" s="31" t="s">
        <v>475</v>
      </c>
      <c r="F3501" s="31" t="s">
        <v>1855</v>
      </c>
      <c r="G3501" s="31" t="s">
        <v>148</v>
      </c>
      <c r="H3501" s="31" t="s">
        <v>743</v>
      </c>
      <c r="I3501" s="31">
        <v>107</v>
      </c>
      <c r="K3501" s="31">
        <v>131.81</v>
      </c>
      <c r="L3501" s="31" t="s">
        <v>2061</v>
      </c>
      <c r="M3501" s="31">
        <v>131.81</v>
      </c>
      <c r="N3501" s="31">
        <f>IF(OR(C3501="City of London",C3501="Isles of Scilly"),1,0)</f>
        <v>0</v>
      </c>
    </row>
    <row r="3502" spans="1:14" ht="18.95" customHeight="1" x14ac:dyDescent="0.45">
      <c r="A3502" s="31" t="str">
        <f t="shared" si="195"/>
        <v>NA_Hospital admissions caused by unintentional and deliberate injuries in children (aged 0-14 years)_Number</v>
      </c>
      <c r="B3502" s="31" t="s">
        <v>13</v>
      </c>
      <c r="C3502" s="31" t="s">
        <v>737</v>
      </c>
      <c r="D3502" s="31" t="s">
        <v>474</v>
      </c>
      <c r="E3502" s="31" t="s">
        <v>475</v>
      </c>
      <c r="F3502" s="31" t="s">
        <v>1855</v>
      </c>
      <c r="G3502" s="57" t="s">
        <v>84</v>
      </c>
      <c r="H3502" s="31" t="s">
        <v>743</v>
      </c>
      <c r="I3502" s="31">
        <v>97479</v>
      </c>
      <c r="J3502" s="31">
        <f>INDEX('LA lookup'!H:H,MATCH('Known to services raw data'!B3502,'LA lookup'!G:G,0))</f>
        <v>11954618</v>
      </c>
      <c r="K3502" s="31">
        <v>96.09</v>
      </c>
      <c r="L3502" s="31" t="s">
        <v>2160</v>
      </c>
      <c r="M3502" s="31">
        <v>96.09</v>
      </c>
      <c r="N3502" s="31">
        <f t="shared" si="196"/>
        <v>0</v>
      </c>
    </row>
    <row r="3503" spans="1:14" ht="18.95" customHeight="1" x14ac:dyDescent="0.45">
      <c r="A3503" s="31" t="str">
        <f t="shared" si="195"/>
        <v>NA_Hospital admissions caused by unintentional and deliberate injuries in children (aged 0-4 years)_Number</v>
      </c>
      <c r="B3503" s="31" t="s">
        <v>13</v>
      </c>
      <c r="C3503" s="31" t="s">
        <v>737</v>
      </c>
      <c r="D3503" s="31" t="s">
        <v>474</v>
      </c>
      <c r="E3503" s="31" t="s">
        <v>475</v>
      </c>
      <c r="F3503" s="31" t="s">
        <v>1855</v>
      </c>
      <c r="G3503" s="57" t="s">
        <v>148</v>
      </c>
      <c r="H3503" s="31" t="s">
        <v>743</v>
      </c>
      <c r="I3503" s="31">
        <v>41210</v>
      </c>
      <c r="J3503" s="31">
        <f>INDEX('LA lookup'!H:H,MATCH('Known to services raw data'!B3503,'LA lookup'!G:G,0))</f>
        <v>11954618</v>
      </c>
      <c r="K3503" s="31">
        <v>123.14</v>
      </c>
      <c r="L3503" s="31" t="s">
        <v>2161</v>
      </c>
      <c r="M3503" s="31">
        <v>123.14</v>
      </c>
      <c r="N3503" s="31">
        <f t="shared" si="196"/>
        <v>0</v>
      </c>
    </row>
    <row r="3504" spans="1:14" ht="18.95" customHeight="1" x14ac:dyDescent="0.45">
      <c r="A3504" s="31" t="str">
        <f t="shared" si="195"/>
        <v>NA_Children in care in residential homes_Number</v>
      </c>
      <c r="B3504" s="31" t="s">
        <v>13</v>
      </c>
      <c r="C3504" s="31" t="s">
        <v>737</v>
      </c>
      <c r="D3504" s="31" t="s">
        <v>229</v>
      </c>
      <c r="E3504" s="31">
        <v>2019</v>
      </c>
      <c r="F3504" s="31" t="s">
        <v>66</v>
      </c>
      <c r="G3504" s="57" t="s">
        <v>71</v>
      </c>
      <c r="H3504" s="31" t="s">
        <v>743</v>
      </c>
      <c r="I3504" s="31">
        <v>465</v>
      </c>
      <c r="J3504" s="31">
        <f>INDEX('LA lookup'!H:H,MATCH('Known to services raw data'!B3504,'LA lookup'!G:G,0))</f>
        <v>11954618</v>
      </c>
      <c r="K3504" s="31"/>
      <c r="L3504" s="31" t="str">
        <f t="shared" ref="L3504:L3567" si="199">IF(LOWER(H3504)="percentage",CONCATENATE(I3504,"%"),IF(LOWER(H3504)="proportion",CONCATENATE(ROUND(I3504,1)," per 1000 households"),IF(J3504="NA",K3504,IF(OR(ISERROR(I3504),ISBLANK(I3504),NOT(ISNUMBER(I3504))),"N/A",CONCATENATE(ROUND(I3504/J3504*1000,1)," per 1000 0-17 yr olds")))))</f>
        <v>0 per 1000 0-17 yr olds</v>
      </c>
      <c r="M3504" s="31">
        <f t="shared" ref="M3504:M3567" si="200">IF(LOWER(H3504)="percentage",I3504,IF(LOWER(H3504)="proportion",I3504,IF(J3504="NA",K3504,IF(OR(ISERROR(I3504),ISBLANK(I3504),NOT(ISNUMBER(I3504))),"N/A",I3504/J3504*1000))))</f>
        <v>3.8897102358268577E-2</v>
      </c>
      <c r="N3504" s="31">
        <f t="shared" si="196"/>
        <v>0</v>
      </c>
    </row>
    <row r="3505" spans="1:14" ht="18.95" customHeight="1" x14ac:dyDescent="0.45">
      <c r="A3505" s="31" t="str">
        <f t="shared" si="195"/>
        <v>NA_Children in care in residential homes, NHS trusts or mother &amp; baby units_Number</v>
      </c>
      <c r="B3505" s="31" t="s">
        <v>13</v>
      </c>
      <c r="C3505" s="31" t="s">
        <v>737</v>
      </c>
      <c r="D3505" s="31" t="s">
        <v>229</v>
      </c>
      <c r="E3505" s="31">
        <v>2019</v>
      </c>
      <c r="F3505" s="31" t="s">
        <v>66</v>
      </c>
      <c r="G3505" s="57" t="s">
        <v>186</v>
      </c>
      <c r="H3505" s="31" t="s">
        <v>743</v>
      </c>
      <c r="I3505" s="31">
        <v>844</v>
      </c>
      <c r="J3505" s="31">
        <f>INDEX('LA lookup'!H:H,MATCH('Known to services raw data'!B3505,'LA lookup'!G:G,0))</f>
        <v>11954618</v>
      </c>
      <c r="K3505" s="31"/>
      <c r="L3505" s="31" t="str">
        <f t="shared" si="199"/>
        <v>0.1 per 1000 0-17 yr olds</v>
      </c>
      <c r="M3505" s="31">
        <f t="shared" si="200"/>
        <v>7.0600332022319745E-2</v>
      </c>
      <c r="N3505" s="31">
        <f t="shared" si="196"/>
        <v>0</v>
      </c>
    </row>
    <row r="3506" spans="1:14" ht="18.95" customHeight="1" x14ac:dyDescent="0.45">
      <c r="A3506" s="31" t="str">
        <f t="shared" si="195"/>
        <v>NA_Children in secure children's homes_Number</v>
      </c>
      <c r="B3506" s="31" t="s">
        <v>13</v>
      </c>
      <c r="C3506" s="31" t="s">
        <v>737</v>
      </c>
      <c r="D3506" s="31" t="s">
        <v>229</v>
      </c>
      <c r="E3506" s="31">
        <v>2019</v>
      </c>
      <c r="F3506" s="31" t="s">
        <v>66</v>
      </c>
      <c r="G3506" s="57" t="s">
        <v>68</v>
      </c>
      <c r="H3506" s="31" t="s">
        <v>743</v>
      </c>
      <c r="I3506" s="31">
        <v>146</v>
      </c>
      <c r="J3506" s="31">
        <f>INDEX('LA lookup'!H:H,MATCH('Known to services raw data'!B3506,'LA lookup'!G:G,0))</f>
        <v>11954618</v>
      </c>
      <c r="K3506" s="31"/>
      <c r="L3506" s="31" t="str">
        <f t="shared" si="199"/>
        <v>0 per 1000 0-17 yr olds</v>
      </c>
      <c r="M3506" s="31">
        <f t="shared" si="200"/>
        <v>1.2212853643671426E-2</v>
      </c>
      <c r="N3506" s="31">
        <f t="shared" si="196"/>
        <v>0</v>
      </c>
    </row>
    <row r="3507" spans="1:14" ht="18.95" customHeight="1" x14ac:dyDescent="0.45">
      <c r="A3507" s="31" t="str">
        <f t="shared" si="195"/>
        <v>NA_Children in the care of LA in secure children's homes_Number</v>
      </c>
      <c r="B3507" s="31" t="s">
        <v>13</v>
      </c>
      <c r="C3507" s="31" t="s">
        <v>737</v>
      </c>
      <c r="D3507" s="31" t="s">
        <v>229</v>
      </c>
      <c r="E3507" s="31">
        <v>2019</v>
      </c>
      <c r="F3507" s="31" t="s">
        <v>66</v>
      </c>
      <c r="G3507" s="57" t="s">
        <v>171</v>
      </c>
      <c r="H3507" s="31" t="s">
        <v>743</v>
      </c>
      <c r="I3507" s="31" t="s">
        <v>70</v>
      </c>
      <c r="J3507" s="31">
        <f>INDEX('LA lookup'!H:H,MATCH('Known to services raw data'!B3507,'LA lookup'!G:G,0))</f>
        <v>11954618</v>
      </c>
      <c r="K3507" s="31"/>
      <c r="L3507" s="31" t="str">
        <f t="shared" si="199"/>
        <v>N/A</v>
      </c>
      <c r="M3507" s="31" t="str">
        <f t="shared" si="200"/>
        <v>N/A</v>
      </c>
      <c r="N3507" s="31">
        <f t="shared" si="196"/>
        <v>0</v>
      </c>
    </row>
    <row r="3508" spans="1:14" ht="18.95" customHeight="1" x14ac:dyDescent="0.45">
      <c r="A3508" s="31" t="str">
        <f t="shared" si="195"/>
        <v>NA_Children placed in secure children's homes within LA_Number</v>
      </c>
      <c r="B3508" s="31" t="s">
        <v>13</v>
      </c>
      <c r="C3508" s="31" t="s">
        <v>737</v>
      </c>
      <c r="D3508" s="31" t="s">
        <v>229</v>
      </c>
      <c r="E3508" s="31">
        <v>2019</v>
      </c>
      <c r="F3508" s="31" t="s">
        <v>66</v>
      </c>
      <c r="G3508" s="57" t="s">
        <v>172</v>
      </c>
      <c r="H3508" s="31" t="s">
        <v>743</v>
      </c>
      <c r="I3508" s="31" t="s">
        <v>70</v>
      </c>
      <c r="J3508" s="31">
        <f>INDEX('LA lookup'!H:H,MATCH('Known to services raw data'!B3508,'LA lookup'!G:G,0))</f>
        <v>11954618</v>
      </c>
      <c r="K3508" s="31"/>
      <c r="L3508" s="31" t="str">
        <f t="shared" si="199"/>
        <v>N/A</v>
      </c>
      <c r="M3508" s="31" t="str">
        <f t="shared" si="200"/>
        <v>N/A</v>
      </c>
      <c r="N3508" s="31">
        <f t="shared" si="196"/>
        <v>0</v>
      </c>
    </row>
    <row r="3509" spans="1:14" ht="18.95" customHeight="1" x14ac:dyDescent="0.45">
      <c r="A3509" s="31" t="str">
        <f t="shared" si="195"/>
        <v>NA_CLA in independent or semi-independent accommodation_Number</v>
      </c>
      <c r="B3509" s="31" t="s">
        <v>13</v>
      </c>
      <c r="C3509" s="31" t="s">
        <v>737</v>
      </c>
      <c r="D3509" s="31" t="s">
        <v>229</v>
      </c>
      <c r="E3509" s="31">
        <v>2019</v>
      </c>
      <c r="F3509" s="31" t="s">
        <v>66</v>
      </c>
      <c r="G3509" s="57" t="s">
        <v>67</v>
      </c>
      <c r="H3509" s="31" t="s">
        <v>743</v>
      </c>
      <c r="I3509" s="31">
        <v>6183</v>
      </c>
      <c r="J3509" s="31">
        <f>INDEX('LA lookup'!H:H,MATCH('Known to services raw data'!B3509,'LA lookup'!G:G,0))</f>
        <v>11954618</v>
      </c>
      <c r="K3509" s="31"/>
      <c r="L3509" s="31" t="str">
        <f t="shared" si="199"/>
        <v>0.5 per 1000 0-17 yr olds</v>
      </c>
      <c r="M3509" s="31">
        <f t="shared" si="200"/>
        <v>0.51720598684123575</v>
      </c>
      <c r="N3509" s="31">
        <f t="shared" si="196"/>
        <v>0</v>
      </c>
    </row>
    <row r="3510" spans="1:14" ht="18.95" customHeight="1" x14ac:dyDescent="0.45">
      <c r="A3510" s="31" t="str">
        <f t="shared" si="195"/>
        <v>NA_Number of children fostered with relatives_Number</v>
      </c>
      <c r="B3510" s="31" t="s">
        <v>13</v>
      </c>
      <c r="C3510" s="31" t="s">
        <v>737</v>
      </c>
      <c r="D3510" s="31" t="s">
        <v>229</v>
      </c>
      <c r="E3510" s="31">
        <v>2019</v>
      </c>
      <c r="F3510" s="31" t="s">
        <v>94</v>
      </c>
      <c r="G3510" s="57" t="s">
        <v>95</v>
      </c>
      <c r="H3510" s="31" t="s">
        <v>743</v>
      </c>
      <c r="I3510" s="31">
        <v>10451</v>
      </c>
      <c r="J3510" s="31">
        <f>INDEX('LA lookup'!H:H,MATCH('Known to services raw data'!B3510,'LA lookup'!G:G,0))</f>
        <v>11954618</v>
      </c>
      <c r="K3510" s="31"/>
      <c r="L3510" s="31" t="str">
        <f t="shared" si="199"/>
        <v>0.9 per 1000 0-17 yr olds</v>
      </c>
      <c r="M3510" s="31">
        <f t="shared" si="200"/>
        <v>0.87422283171239767</v>
      </c>
      <c r="N3510" s="31">
        <f t="shared" si="196"/>
        <v>0</v>
      </c>
    </row>
    <row r="3511" spans="1:14" ht="18.95" customHeight="1" x14ac:dyDescent="0.45">
      <c r="A3511" s="31" t="str">
        <f t="shared" si="195"/>
        <v>NA_Children with EHC plan_Number</v>
      </c>
      <c r="B3511" s="31" t="s">
        <v>13</v>
      </c>
      <c r="C3511" s="31" t="s">
        <v>737</v>
      </c>
      <c r="D3511" s="31" t="s">
        <v>229</v>
      </c>
      <c r="E3511" s="31">
        <v>2019</v>
      </c>
      <c r="F3511" s="31" t="s">
        <v>60</v>
      </c>
      <c r="G3511" s="57" t="s">
        <v>62</v>
      </c>
      <c r="H3511" s="31" t="s">
        <v>743</v>
      </c>
      <c r="I3511" s="31">
        <v>271165</v>
      </c>
      <c r="J3511" s="31">
        <f>INDEX('LA lookup'!H:H,MATCH('Known to services raw data'!B3511,'LA lookup'!G:G,0))</f>
        <v>11954618</v>
      </c>
      <c r="K3511" s="31"/>
      <c r="L3511" s="31" t="str">
        <f t="shared" si="199"/>
        <v>22.7 per 1000 0-17 yr olds</v>
      </c>
      <c r="M3511" s="31">
        <f t="shared" si="200"/>
        <v>22.682866152644944</v>
      </c>
      <c r="N3511" s="31">
        <f t="shared" si="196"/>
        <v>0</v>
      </c>
    </row>
    <row r="3512" spans="1:14" ht="18.95" customHeight="1" x14ac:dyDescent="0.45">
      <c r="A3512" s="31" t="str">
        <f t="shared" si="195"/>
        <v>NA_Children with SEND but no EHC plan_Number</v>
      </c>
      <c r="B3512" s="31" t="s">
        <v>13</v>
      </c>
      <c r="C3512" s="31" t="s">
        <v>737</v>
      </c>
      <c r="D3512" s="31" t="s">
        <v>229</v>
      </c>
      <c r="E3512" s="31">
        <v>2019</v>
      </c>
      <c r="F3512" s="31" t="s">
        <v>60</v>
      </c>
      <c r="G3512" s="57" t="s">
        <v>61</v>
      </c>
      <c r="H3512" s="31" t="s">
        <v>743</v>
      </c>
      <c r="I3512" s="31">
        <v>1047165</v>
      </c>
      <c r="J3512" s="31">
        <f>INDEX('LA lookup'!H:H,MATCH('Known to services raw data'!B3512,'LA lookup'!G:G,0))</f>
        <v>11954618</v>
      </c>
      <c r="K3512" s="31"/>
      <c r="L3512" s="31" t="str">
        <f t="shared" si="199"/>
        <v>87.6 per 1000 0-17 yr olds</v>
      </c>
      <c r="M3512" s="31">
        <f t="shared" si="200"/>
        <v>87.595019765583487</v>
      </c>
      <c r="N3512" s="31">
        <f t="shared" si="196"/>
        <v>0</v>
      </c>
    </row>
    <row r="3513" spans="1:14" ht="18.95" customHeight="1" x14ac:dyDescent="0.45">
      <c r="A3513" s="31" t="str">
        <f t="shared" si="195"/>
        <v>NA_Rate of households assessed as homeless (per 1000 households)_proportion</v>
      </c>
      <c r="B3513" s="31" t="s">
        <v>13</v>
      </c>
      <c r="C3513" s="31" t="s">
        <v>737</v>
      </c>
      <c r="D3513" s="31" t="s">
        <v>229</v>
      </c>
      <c r="E3513" s="31" t="s">
        <v>1849</v>
      </c>
      <c r="F3513" s="31" t="s">
        <v>73</v>
      </c>
      <c r="G3513" s="57" t="s">
        <v>78</v>
      </c>
      <c r="H3513" s="31" t="s">
        <v>1850</v>
      </c>
      <c r="I3513" s="31">
        <v>1.49</v>
      </c>
      <c r="J3513" s="31">
        <f>INDEX('LA lookup'!H:H,MATCH('Known to services raw data'!B3513,'LA lookup'!G:G,0))</f>
        <v>11954618</v>
      </c>
      <c r="K3513" s="31"/>
      <c r="L3513" s="31" t="str">
        <f t="shared" si="199"/>
        <v>1.5 per 1000 households</v>
      </c>
      <c r="M3513" s="31">
        <f t="shared" si="200"/>
        <v>1.49</v>
      </c>
      <c r="N3513" s="31">
        <f t="shared" si="196"/>
        <v>0</v>
      </c>
    </row>
    <row r="3514" spans="1:14" ht="18.95" customHeight="1" x14ac:dyDescent="0.45">
      <c r="A3514" s="31" t="str">
        <f t="shared" si="195"/>
        <v>NA_Rate of households assessed as threatened with homelessness (per 1000 households)_proportion</v>
      </c>
      <c r="B3514" s="31" t="s">
        <v>13</v>
      </c>
      <c r="C3514" s="31" t="s">
        <v>737</v>
      </c>
      <c r="D3514" s="31" t="s">
        <v>229</v>
      </c>
      <c r="E3514" s="31" t="s">
        <v>1849</v>
      </c>
      <c r="F3514" s="31" t="s">
        <v>73</v>
      </c>
      <c r="G3514" s="57" t="s">
        <v>77</v>
      </c>
      <c r="H3514" s="31" t="s">
        <v>1850</v>
      </c>
      <c r="I3514" s="31">
        <v>1.57</v>
      </c>
      <c r="J3514" s="31">
        <f>INDEX('LA lookup'!H:H,MATCH('Known to services raw data'!B3514,'LA lookup'!G:G,0))</f>
        <v>11954618</v>
      </c>
      <c r="K3514" s="31"/>
      <c r="L3514" s="31" t="str">
        <f t="shared" si="199"/>
        <v>1.6 per 1000 households</v>
      </c>
      <c r="M3514" s="31">
        <f t="shared" si="200"/>
        <v>1.57</v>
      </c>
      <c r="N3514" s="31">
        <f t="shared" si="196"/>
        <v>0</v>
      </c>
    </row>
    <row r="3515" spans="1:14" ht="18.95" customHeight="1" x14ac:dyDescent="0.45">
      <c r="A3515" s="31" t="str">
        <f t="shared" si="195"/>
        <v>NA_Rate of households in TA with children (per 1000 households)_proportion</v>
      </c>
      <c r="B3515" s="31" t="s">
        <v>13</v>
      </c>
      <c r="C3515" s="31" t="s">
        <v>737</v>
      </c>
      <c r="D3515" s="31" t="s">
        <v>229</v>
      </c>
      <c r="E3515" s="31" t="s">
        <v>1849</v>
      </c>
      <c r="F3515" s="31" t="s">
        <v>73</v>
      </c>
      <c r="G3515" s="26" t="s">
        <v>74</v>
      </c>
      <c r="H3515" s="31" t="s">
        <v>1850</v>
      </c>
      <c r="I3515" s="31">
        <v>2.7</v>
      </c>
      <c r="J3515" s="31">
        <f>INDEX('LA lookup'!H:H,MATCH('Known to services raw data'!B3515,'LA lookup'!G:G,0))</f>
        <v>11954618</v>
      </c>
      <c r="K3515" s="31"/>
      <c r="L3515" s="31" t="str">
        <f t="shared" si="199"/>
        <v>2.7 per 1000 households</v>
      </c>
      <c r="M3515" s="31">
        <f t="shared" si="200"/>
        <v>2.7</v>
      </c>
      <c r="N3515" s="31">
        <f t="shared" si="196"/>
        <v>0</v>
      </c>
    </row>
    <row r="3516" spans="1:14" ht="18.95" customHeight="1" x14ac:dyDescent="0.45">
      <c r="A3516" s="31" t="str">
        <f t="shared" si="195"/>
        <v>NA_Total number of children in TA_Number</v>
      </c>
      <c r="B3516" s="31" t="s">
        <v>13</v>
      </c>
      <c r="C3516" s="31" t="s">
        <v>737</v>
      </c>
      <c r="D3516" s="31" t="s">
        <v>229</v>
      </c>
      <c r="E3516" s="31" t="s">
        <v>1849</v>
      </c>
      <c r="F3516" s="31" t="s">
        <v>73</v>
      </c>
      <c r="G3516" s="26" t="s">
        <v>76</v>
      </c>
      <c r="H3516" s="31" t="s">
        <v>743</v>
      </c>
      <c r="I3516" s="31">
        <v>127890</v>
      </c>
      <c r="J3516" s="31">
        <f>INDEX('LA lookup'!H:H,MATCH('Known to services raw data'!B3516,'LA lookup'!G:G,0))</f>
        <v>11954618</v>
      </c>
      <c r="K3516" s="31"/>
      <c r="L3516" s="31" t="str">
        <f t="shared" si="199"/>
        <v>10.7 per 1000 0-17 yr olds</v>
      </c>
      <c r="M3516" s="31">
        <f t="shared" si="200"/>
        <v>10.697957893761222</v>
      </c>
      <c r="N3516" s="31">
        <f t="shared" si="196"/>
        <v>0</v>
      </c>
    </row>
    <row r="3517" spans="1:14" x14ac:dyDescent="0.45">
      <c r="A3517" s="31" t="str">
        <f t="shared" si="195"/>
        <v>NA_Children with an open CIN plan (excluding looked after children)_Number</v>
      </c>
      <c r="B3517" s="31" t="s">
        <v>13</v>
      </c>
      <c r="C3517" s="31" t="s">
        <v>737</v>
      </c>
      <c r="D3517" s="31" t="s">
        <v>474</v>
      </c>
      <c r="E3517" s="31" t="s">
        <v>475</v>
      </c>
      <c r="F3517" s="31" t="s">
        <v>63</v>
      </c>
      <c r="G3517" s="26" t="s">
        <v>64</v>
      </c>
      <c r="H3517" s="31" t="s">
        <v>743</v>
      </c>
      <c r="I3517" s="31">
        <v>323175</v>
      </c>
      <c r="J3517" s="31">
        <f>INDEX('LA lookup'!H:H,MATCH('Known to services raw data'!B3517,'LA lookup'!G:G,0))</f>
        <v>11954618</v>
      </c>
      <c r="K3517" s="31"/>
      <c r="L3517" s="31" t="str">
        <f t="shared" si="199"/>
        <v>27 per 1000 0-17 yr olds</v>
      </c>
      <c r="M3517" s="31">
        <f t="shared" si="200"/>
        <v>27.033486138996665</v>
      </c>
      <c r="N3517" s="31">
        <f t="shared" si="196"/>
        <v>0</v>
      </c>
    </row>
    <row r="3518" spans="1:14" x14ac:dyDescent="0.45">
      <c r="A3518" s="31" t="str">
        <f t="shared" si="195"/>
        <v>E09000001_Children with an open CIN plan (excluding looked after children)_Number</v>
      </c>
      <c r="B3518" s="31" t="s">
        <v>582</v>
      </c>
      <c r="C3518" s="31" t="s">
        <v>583</v>
      </c>
      <c r="D3518" s="31" t="s">
        <v>474</v>
      </c>
      <c r="E3518" s="31" t="s">
        <v>475</v>
      </c>
      <c r="F3518" s="31" t="s">
        <v>63</v>
      </c>
      <c r="G3518" s="26" t="s">
        <v>64</v>
      </c>
      <c r="H3518" s="31" t="s">
        <v>743</v>
      </c>
      <c r="I3518" s="31">
        <v>50</v>
      </c>
      <c r="J3518" s="31">
        <f>INDEX('LA lookup'!H:H,MATCH('Known to services raw data'!B3518,'LA lookup'!G:G,0))</f>
        <v>1453</v>
      </c>
      <c r="K3518" s="31"/>
      <c r="L3518" s="31" t="str">
        <f t="shared" si="199"/>
        <v>34.4 per 1000 0-17 yr olds</v>
      </c>
      <c r="M3518" s="31">
        <f t="shared" si="200"/>
        <v>34.411562284927733</v>
      </c>
      <c r="N3518" s="31">
        <f t="shared" si="196"/>
        <v>1</v>
      </c>
    </row>
    <row r="3519" spans="1:14" x14ac:dyDescent="0.45">
      <c r="A3519" s="31" t="str">
        <f t="shared" si="195"/>
        <v>E09000007_Children with an open CIN plan (excluding looked after children)_Number</v>
      </c>
      <c r="B3519" s="31" t="s">
        <v>277</v>
      </c>
      <c r="C3519" s="31" t="s">
        <v>278</v>
      </c>
      <c r="D3519" s="31" t="s">
        <v>474</v>
      </c>
      <c r="E3519" s="31" t="s">
        <v>475</v>
      </c>
      <c r="F3519" s="31" t="s">
        <v>63</v>
      </c>
      <c r="G3519" s="26" t="s">
        <v>64</v>
      </c>
      <c r="H3519" s="31" t="s">
        <v>743</v>
      </c>
      <c r="I3519" s="31">
        <v>1528</v>
      </c>
      <c r="J3519" s="31">
        <f>INDEX('LA lookup'!H:H,MATCH('Known to services raw data'!B3519,'LA lookup'!G:G,0))</f>
        <v>50983</v>
      </c>
      <c r="K3519" s="31"/>
      <c r="L3519" s="31" t="str">
        <f t="shared" si="199"/>
        <v>30 per 1000 0-17 yr olds</v>
      </c>
      <c r="M3519" s="31">
        <f t="shared" si="200"/>
        <v>29.970774571916127</v>
      </c>
      <c r="N3519" s="31">
        <f t="shared" si="196"/>
        <v>0</v>
      </c>
    </row>
    <row r="3520" spans="1:14" x14ac:dyDescent="0.45">
      <c r="A3520" s="31" t="str">
        <f t="shared" si="195"/>
        <v>E09000011_Children with an open CIN plan (excluding looked after children)_Number</v>
      </c>
      <c r="B3520" s="31" t="s">
        <v>518</v>
      </c>
      <c r="C3520" s="31" t="s">
        <v>519</v>
      </c>
      <c r="D3520" s="31" t="s">
        <v>474</v>
      </c>
      <c r="E3520" s="31" t="s">
        <v>475</v>
      </c>
      <c r="F3520" s="31" t="s">
        <v>63</v>
      </c>
      <c r="G3520" s="26" t="s">
        <v>64</v>
      </c>
      <c r="H3520" s="31" t="s">
        <v>743</v>
      </c>
      <c r="I3520" s="31">
        <v>2079</v>
      </c>
      <c r="J3520" s="31">
        <f>INDEX('LA lookup'!H:H,MATCH('Known to services raw data'!B3520,'LA lookup'!G:G,0))</f>
        <v>68917</v>
      </c>
      <c r="K3520" s="31"/>
      <c r="L3520" s="31" t="str">
        <f t="shared" si="199"/>
        <v>30.2 per 1000 0-17 yr olds</v>
      </c>
      <c r="M3520" s="31">
        <f t="shared" si="200"/>
        <v>30.166722289130405</v>
      </c>
      <c r="N3520" s="31">
        <f t="shared" si="196"/>
        <v>0</v>
      </c>
    </row>
    <row r="3521" spans="1:14" x14ac:dyDescent="0.45">
      <c r="A3521" s="31" t="str">
        <f t="shared" si="195"/>
        <v>E09000012_Children with an open CIN plan (excluding looked after children)_Number</v>
      </c>
      <c r="B3521" s="31" t="s">
        <v>498</v>
      </c>
      <c r="C3521" s="31" t="s">
        <v>499</v>
      </c>
      <c r="D3521" s="31" t="s">
        <v>474</v>
      </c>
      <c r="E3521" s="31" t="s">
        <v>475</v>
      </c>
      <c r="F3521" s="31" t="s">
        <v>63</v>
      </c>
      <c r="G3521" s="26" t="s">
        <v>64</v>
      </c>
      <c r="H3521" s="31" t="s">
        <v>743</v>
      </c>
      <c r="I3521" s="31">
        <v>2499</v>
      </c>
      <c r="J3521" s="31">
        <f>INDEX('LA lookup'!H:H,MATCH('Known to services raw data'!B3521,'LA lookup'!G:G,0))</f>
        <v>63655</v>
      </c>
      <c r="K3521" s="31"/>
      <c r="L3521" s="31" t="str">
        <f t="shared" si="199"/>
        <v>39.3 per 1000 0-17 yr olds</v>
      </c>
      <c r="M3521" s="31">
        <f t="shared" si="200"/>
        <v>39.258502867017512</v>
      </c>
      <c r="N3521" s="31">
        <f t="shared" si="196"/>
        <v>0</v>
      </c>
    </row>
    <row r="3522" spans="1:14" x14ac:dyDescent="0.45">
      <c r="A3522" s="31" t="str">
        <f t="shared" si="195"/>
        <v>E09000013_Children with an open CIN plan (excluding looked after children)_Number</v>
      </c>
      <c r="B3522" s="31" t="s">
        <v>491</v>
      </c>
      <c r="C3522" s="31" t="s">
        <v>723</v>
      </c>
      <c r="D3522" s="31" t="s">
        <v>474</v>
      </c>
      <c r="E3522" s="31" t="s">
        <v>475</v>
      </c>
      <c r="F3522" s="31" t="s">
        <v>63</v>
      </c>
      <c r="G3522" s="26" t="s">
        <v>64</v>
      </c>
      <c r="H3522" s="31" t="s">
        <v>743</v>
      </c>
      <c r="I3522" s="31">
        <v>1646</v>
      </c>
      <c r="J3522" s="31">
        <f>INDEX('LA lookup'!H:H,MATCH('Known to services raw data'!B3522,'LA lookup'!G:G,0))</f>
        <v>36898</v>
      </c>
      <c r="K3522" s="31"/>
      <c r="L3522" s="31" t="str">
        <f t="shared" si="199"/>
        <v>44.6 per 1000 0-17 yr olds</v>
      </c>
      <c r="M3522" s="31">
        <f t="shared" si="200"/>
        <v>44.609463927584152</v>
      </c>
      <c r="N3522" s="31">
        <f t="shared" si="196"/>
        <v>0</v>
      </c>
    </row>
    <row r="3523" spans="1:14" x14ac:dyDescent="0.45">
      <c r="A3523" s="31" t="str">
        <f t="shared" si="195"/>
        <v>E09000019_Children with an open CIN plan (excluding looked after children)_Number</v>
      </c>
      <c r="B3523" s="31" t="s">
        <v>500</v>
      </c>
      <c r="C3523" s="31" t="s">
        <v>501</v>
      </c>
      <c r="D3523" s="31" t="s">
        <v>474</v>
      </c>
      <c r="E3523" s="31" t="s">
        <v>475</v>
      </c>
      <c r="F3523" s="31" t="s">
        <v>63</v>
      </c>
      <c r="G3523" s="26" t="s">
        <v>64</v>
      </c>
      <c r="H3523" s="31" t="s">
        <v>743</v>
      </c>
      <c r="I3523" s="31">
        <v>1908</v>
      </c>
      <c r="J3523" s="31">
        <f>INDEX('LA lookup'!H:H,MATCH('Known to services raw data'!B3523,'LA lookup'!G:G,0))</f>
        <v>42098</v>
      </c>
      <c r="K3523" s="31"/>
      <c r="L3523" s="31" t="str">
        <f t="shared" si="199"/>
        <v>45.3 per 1000 0-17 yr olds</v>
      </c>
      <c r="M3523" s="31">
        <f t="shared" si="200"/>
        <v>45.322818186137106</v>
      </c>
      <c r="N3523" s="31">
        <f t="shared" si="196"/>
        <v>0</v>
      </c>
    </row>
    <row r="3524" spans="1:14" x14ac:dyDescent="0.45">
      <c r="A3524" s="31" t="str">
        <f t="shared" si="195"/>
        <v>E09000020_Children with an open CIN plan (excluding looked after children)_Number</v>
      </c>
      <c r="B3524" s="31" t="s">
        <v>479</v>
      </c>
      <c r="C3524" s="31" t="s">
        <v>674</v>
      </c>
      <c r="D3524" s="31" t="s">
        <v>474</v>
      </c>
      <c r="E3524" s="31" t="s">
        <v>475</v>
      </c>
      <c r="F3524" s="31" t="s">
        <v>63</v>
      </c>
      <c r="G3524" s="26" t="s">
        <v>64</v>
      </c>
      <c r="H3524" s="31" t="s">
        <v>743</v>
      </c>
      <c r="I3524" s="31">
        <v>758</v>
      </c>
      <c r="J3524" s="31">
        <f>INDEX('LA lookup'!H:H,MATCH('Known to services raw data'!B3524,'LA lookup'!G:G,0))</f>
        <v>28678</v>
      </c>
      <c r="K3524" s="31"/>
      <c r="L3524" s="31" t="str">
        <f t="shared" si="199"/>
        <v>26.4 per 1000 0-17 yr olds</v>
      </c>
      <c r="M3524" s="31">
        <f t="shared" si="200"/>
        <v>26.431410837575839</v>
      </c>
      <c r="N3524" s="31">
        <f t="shared" si="196"/>
        <v>0</v>
      </c>
    </row>
    <row r="3525" spans="1:14" x14ac:dyDescent="0.45">
      <c r="A3525" s="31" t="str">
        <f t="shared" si="195"/>
        <v>E09000022_Children with an open CIN plan (excluding looked after children)_Number</v>
      </c>
      <c r="B3525" s="31" t="s">
        <v>335</v>
      </c>
      <c r="C3525" s="31" t="s">
        <v>336</v>
      </c>
      <c r="D3525" s="31" t="s">
        <v>474</v>
      </c>
      <c r="E3525" s="31" t="s">
        <v>475</v>
      </c>
      <c r="F3525" s="31" t="s">
        <v>63</v>
      </c>
      <c r="G3525" s="26" t="s">
        <v>64</v>
      </c>
      <c r="H3525" s="31" t="s">
        <v>743</v>
      </c>
      <c r="I3525" s="31">
        <v>2562</v>
      </c>
      <c r="J3525" s="31">
        <f>INDEX('LA lookup'!H:H,MATCH('Known to services raw data'!B3525,'LA lookup'!G:G,0))</f>
        <v>62629</v>
      </c>
      <c r="K3525" s="31"/>
      <c r="L3525" s="31" t="str">
        <f t="shared" si="199"/>
        <v>40.9 per 1000 0-17 yr olds</v>
      </c>
      <c r="M3525" s="31">
        <f t="shared" si="200"/>
        <v>40.907566782161616</v>
      </c>
      <c r="N3525" s="31">
        <f t="shared" si="196"/>
        <v>0</v>
      </c>
    </row>
    <row r="3526" spans="1:14" x14ac:dyDescent="0.45">
      <c r="A3526" s="31" t="str">
        <f t="shared" si="195"/>
        <v>E09000023_Children with an open CIN plan (excluding looked after children)_Number</v>
      </c>
      <c r="B3526" s="31" t="s">
        <v>343</v>
      </c>
      <c r="C3526" s="31" t="s">
        <v>344</v>
      </c>
      <c r="D3526" s="31" t="s">
        <v>474</v>
      </c>
      <c r="E3526" s="31" t="s">
        <v>475</v>
      </c>
      <c r="F3526" s="31" t="s">
        <v>63</v>
      </c>
      <c r="G3526" s="26" t="s">
        <v>64</v>
      </c>
      <c r="H3526" s="31" t="s">
        <v>743</v>
      </c>
      <c r="I3526" s="31">
        <v>1872</v>
      </c>
      <c r="J3526" s="31">
        <f>INDEX('LA lookup'!H:H,MATCH('Known to services raw data'!B3526,'LA lookup'!G:G,0))</f>
        <v>68458</v>
      </c>
      <c r="K3526" s="31"/>
      <c r="L3526" s="31" t="str">
        <f t="shared" si="199"/>
        <v>27.3 per 1000 0-17 yr olds</v>
      </c>
      <c r="M3526" s="31">
        <f t="shared" si="200"/>
        <v>27.345233573870111</v>
      </c>
      <c r="N3526" s="31">
        <f t="shared" si="196"/>
        <v>0</v>
      </c>
    </row>
    <row r="3527" spans="1:14" x14ac:dyDescent="0.45">
      <c r="A3527" s="31" t="str">
        <f t="shared" si="195"/>
        <v>E09000028_Children with an open CIN plan (excluding looked after children)_Number</v>
      </c>
      <c r="B3527" s="31" t="s">
        <v>414</v>
      </c>
      <c r="C3527" s="31" t="s">
        <v>415</v>
      </c>
      <c r="D3527" s="31" t="s">
        <v>474</v>
      </c>
      <c r="E3527" s="31" t="s">
        <v>475</v>
      </c>
      <c r="F3527" s="31" t="s">
        <v>63</v>
      </c>
      <c r="G3527" s="26" t="s">
        <v>64</v>
      </c>
      <c r="H3527" s="31" t="s">
        <v>743</v>
      </c>
      <c r="I3527" s="31">
        <v>2111</v>
      </c>
      <c r="J3527" s="31">
        <f>INDEX('LA lookup'!H:H,MATCH('Known to services raw data'!B3527,'LA lookup'!G:G,0))</f>
        <v>65121</v>
      </c>
      <c r="K3527" s="31"/>
      <c r="L3527" s="31" t="str">
        <f t="shared" si="199"/>
        <v>32.4 per 1000 0-17 yr olds</v>
      </c>
      <c r="M3527" s="31">
        <f t="shared" si="200"/>
        <v>32.416578369496783</v>
      </c>
      <c r="N3527" s="31">
        <f t="shared" si="196"/>
        <v>0</v>
      </c>
    </row>
    <row r="3528" spans="1:14" x14ac:dyDescent="0.45">
      <c r="A3528" s="31" t="str">
        <f t="shared" si="195"/>
        <v>E09000030_Children with an open CIN plan (excluding looked after children)_Number</v>
      </c>
      <c r="B3528" s="31" t="s">
        <v>440</v>
      </c>
      <c r="C3528" s="31" t="s">
        <v>441</v>
      </c>
      <c r="D3528" s="31" t="s">
        <v>474</v>
      </c>
      <c r="E3528" s="31" t="s">
        <v>475</v>
      </c>
      <c r="F3528" s="31" t="s">
        <v>63</v>
      </c>
      <c r="G3528" s="26" t="s">
        <v>64</v>
      </c>
      <c r="H3528" s="31" t="s">
        <v>743</v>
      </c>
      <c r="I3528" s="31">
        <v>3177</v>
      </c>
      <c r="J3528" s="31">
        <f>INDEX('LA lookup'!H:H,MATCH('Known to services raw data'!B3528,'LA lookup'!G:G,0))</f>
        <v>70973</v>
      </c>
      <c r="K3528" s="31"/>
      <c r="L3528" s="31" t="str">
        <f t="shared" si="199"/>
        <v>44.8 per 1000 0-17 yr olds</v>
      </c>
      <c r="M3528" s="31">
        <f t="shared" si="200"/>
        <v>44.763501613289563</v>
      </c>
      <c r="N3528" s="31">
        <f t="shared" si="196"/>
        <v>0</v>
      </c>
    </row>
    <row r="3529" spans="1:14" x14ac:dyDescent="0.45">
      <c r="A3529" s="31" t="str">
        <f t="shared" ref="A3529:A3592" si="201">CONCATENATE(B3529,"_",G3529,"_",H3529)</f>
        <v>E09000032_Children with an open CIN plan (excluding looked after children)_Number</v>
      </c>
      <c r="B3529" s="31" t="s">
        <v>450</v>
      </c>
      <c r="C3529" s="31" t="s">
        <v>451</v>
      </c>
      <c r="D3529" s="31" t="s">
        <v>474</v>
      </c>
      <c r="E3529" s="31" t="s">
        <v>475</v>
      </c>
      <c r="F3529" s="31" t="s">
        <v>63</v>
      </c>
      <c r="G3529" s="26" t="s">
        <v>64</v>
      </c>
      <c r="H3529" s="31" t="s">
        <v>743</v>
      </c>
      <c r="I3529" s="31">
        <v>1867</v>
      </c>
      <c r="J3529" s="31">
        <f>INDEX('LA lookup'!H:H,MATCH('Known to services raw data'!B3529,'LA lookup'!G:G,0))</f>
        <v>63840</v>
      </c>
      <c r="K3529" s="31"/>
      <c r="L3529" s="31" t="str">
        <f t="shared" si="199"/>
        <v>29.2 per 1000 0-17 yr olds</v>
      </c>
      <c r="M3529" s="31">
        <f t="shared" si="200"/>
        <v>29.244987468671678</v>
      </c>
      <c r="N3529" s="31">
        <f t="shared" si="196"/>
        <v>0</v>
      </c>
    </row>
    <row r="3530" spans="1:14" x14ac:dyDescent="0.45">
      <c r="A3530" s="31" t="str">
        <f t="shared" si="201"/>
        <v>E09000033_Children with an open CIN plan (excluding looked after children)_Number</v>
      </c>
      <c r="B3530" s="31" t="s">
        <v>506</v>
      </c>
      <c r="C3530" s="31" t="s">
        <v>507</v>
      </c>
      <c r="D3530" s="31" t="s">
        <v>474</v>
      </c>
      <c r="E3530" s="31" t="s">
        <v>475</v>
      </c>
      <c r="F3530" s="31" t="s">
        <v>63</v>
      </c>
      <c r="G3530" s="26" t="s">
        <v>64</v>
      </c>
      <c r="H3530" s="31" t="s">
        <v>743</v>
      </c>
      <c r="I3530" s="31">
        <v>1254</v>
      </c>
      <c r="J3530" s="31">
        <f>INDEX('LA lookup'!H:H,MATCH('Known to services raw data'!B3530,'LA lookup'!G:G,0))</f>
        <v>47445</v>
      </c>
      <c r="K3530" s="31"/>
      <c r="L3530" s="31" t="str">
        <f t="shared" si="199"/>
        <v>26.4 per 1000 0-17 yr olds</v>
      </c>
      <c r="M3530" s="31">
        <f t="shared" si="200"/>
        <v>26.43060385709769</v>
      </c>
      <c r="N3530" s="31">
        <f t="shared" ref="N3530:N3593" si="202">IF(OR(C3530="City of London",C3530="Isles of Scilly"),1,0)</f>
        <v>0</v>
      </c>
    </row>
    <row r="3531" spans="1:14" x14ac:dyDescent="0.45">
      <c r="A3531" s="31" t="str">
        <f t="shared" si="201"/>
        <v>E09000002_Children with an open CIN plan (excluding looked after children)_Number</v>
      </c>
      <c r="B3531" s="31" t="s">
        <v>227</v>
      </c>
      <c r="C3531" s="31" t="s">
        <v>228</v>
      </c>
      <c r="D3531" s="31" t="s">
        <v>474</v>
      </c>
      <c r="E3531" s="31" t="s">
        <v>475</v>
      </c>
      <c r="F3531" s="31" t="s">
        <v>63</v>
      </c>
      <c r="G3531" s="26" t="s">
        <v>64</v>
      </c>
      <c r="H3531" s="31" t="s">
        <v>743</v>
      </c>
      <c r="I3531" s="31">
        <v>2120</v>
      </c>
      <c r="J3531" s="31">
        <f>INDEX('LA lookup'!H:H,MATCH('Known to services raw data'!B3531,'LA lookup'!G:G,0))</f>
        <v>63401</v>
      </c>
      <c r="K3531" s="31"/>
      <c r="L3531" s="31" t="str">
        <f t="shared" si="199"/>
        <v>33.4 per 1000 0-17 yr olds</v>
      </c>
      <c r="M3531" s="31">
        <f t="shared" si="200"/>
        <v>33.437958391823472</v>
      </c>
      <c r="N3531" s="31">
        <f t="shared" si="202"/>
        <v>0</v>
      </c>
    </row>
    <row r="3532" spans="1:14" x14ac:dyDescent="0.45">
      <c r="A3532" s="31" t="str">
        <f t="shared" si="201"/>
        <v>E09000003_Children with an open CIN plan (excluding looked after children)_Number</v>
      </c>
      <c r="B3532" s="31" t="s">
        <v>233</v>
      </c>
      <c r="C3532" s="31" t="s">
        <v>234</v>
      </c>
      <c r="D3532" s="31" t="s">
        <v>474</v>
      </c>
      <c r="E3532" s="31" t="s">
        <v>475</v>
      </c>
      <c r="F3532" s="31" t="s">
        <v>63</v>
      </c>
      <c r="G3532" s="26" t="s">
        <v>64</v>
      </c>
      <c r="H3532" s="31" t="s">
        <v>743</v>
      </c>
      <c r="I3532" s="31">
        <v>1613</v>
      </c>
      <c r="J3532" s="31">
        <f>INDEX('LA lookup'!H:H,MATCH('Known to services raw data'!B3532,'LA lookup'!G:G,0))</f>
        <v>92701</v>
      </c>
      <c r="K3532" s="31"/>
      <c r="L3532" s="31" t="str">
        <f t="shared" si="199"/>
        <v>17.4 per 1000 0-17 yr olds</v>
      </c>
      <c r="M3532" s="31">
        <f t="shared" si="200"/>
        <v>17.400028047162383</v>
      </c>
      <c r="N3532" s="31">
        <f t="shared" si="202"/>
        <v>0</v>
      </c>
    </row>
    <row r="3533" spans="1:14" x14ac:dyDescent="0.45">
      <c r="A3533" s="31" t="str">
        <f t="shared" si="201"/>
        <v>E09000004_Children with an open CIN plan (excluding looked after children)_Number</v>
      </c>
      <c r="B3533" s="31" t="s">
        <v>242</v>
      </c>
      <c r="C3533" s="31" t="s">
        <v>243</v>
      </c>
      <c r="D3533" s="31" t="s">
        <v>474</v>
      </c>
      <c r="E3533" s="31" t="s">
        <v>475</v>
      </c>
      <c r="F3533" s="31" t="s">
        <v>63</v>
      </c>
      <c r="G3533" s="26" t="s">
        <v>64</v>
      </c>
      <c r="H3533" s="31" t="s">
        <v>743</v>
      </c>
      <c r="I3533" s="31">
        <v>1368</v>
      </c>
      <c r="J3533" s="31">
        <f>INDEX('LA lookup'!H:H,MATCH('Known to services raw data'!B3533,'LA lookup'!G:G,0))</f>
        <v>56853</v>
      </c>
      <c r="K3533" s="31"/>
      <c r="L3533" s="31" t="str">
        <f t="shared" si="199"/>
        <v>24.1 per 1000 0-17 yr olds</v>
      </c>
      <c r="M3533" s="31">
        <f t="shared" si="200"/>
        <v>24.062054772835204</v>
      </c>
      <c r="N3533" s="31">
        <f t="shared" si="202"/>
        <v>0</v>
      </c>
    </row>
    <row r="3534" spans="1:14" x14ac:dyDescent="0.45">
      <c r="A3534" s="31" t="str">
        <f t="shared" si="201"/>
        <v>E09000005_Children with an open CIN plan (excluding looked after children)_Number</v>
      </c>
      <c r="B3534" s="31" t="s">
        <v>261</v>
      </c>
      <c r="C3534" s="31" t="s">
        <v>262</v>
      </c>
      <c r="D3534" s="31" t="s">
        <v>474</v>
      </c>
      <c r="E3534" s="31" t="s">
        <v>475</v>
      </c>
      <c r="F3534" s="31" t="s">
        <v>63</v>
      </c>
      <c r="G3534" s="26" t="s">
        <v>64</v>
      </c>
      <c r="H3534" s="31" t="s">
        <v>743</v>
      </c>
      <c r="I3534" s="31">
        <v>2206</v>
      </c>
      <c r="J3534" s="31">
        <f>INDEX('LA lookup'!H:H,MATCH('Known to services raw data'!B3534,'LA lookup'!G:G,0))</f>
        <v>77893</v>
      </c>
      <c r="K3534" s="31"/>
      <c r="L3534" s="31" t="str">
        <f t="shared" si="199"/>
        <v>28.3 per 1000 0-17 yr olds</v>
      </c>
      <c r="M3534" s="31">
        <f t="shared" si="200"/>
        <v>28.320901749836313</v>
      </c>
      <c r="N3534" s="31">
        <f t="shared" si="202"/>
        <v>0</v>
      </c>
    </row>
    <row r="3535" spans="1:14" x14ac:dyDescent="0.45">
      <c r="A3535" s="31" t="str">
        <f t="shared" si="201"/>
        <v>E09000006_Children with an open CIN plan (excluding looked after children)_Number</v>
      </c>
      <c r="B3535" s="31" t="s">
        <v>267</v>
      </c>
      <c r="C3535" s="31" t="s">
        <v>268</v>
      </c>
      <c r="D3535" s="31" t="s">
        <v>474</v>
      </c>
      <c r="E3535" s="31" t="s">
        <v>475</v>
      </c>
      <c r="F3535" s="31" t="s">
        <v>63</v>
      </c>
      <c r="G3535" s="26" t="s">
        <v>64</v>
      </c>
      <c r="H3535" s="31" t="s">
        <v>743</v>
      </c>
      <c r="I3535" s="31">
        <v>1990</v>
      </c>
      <c r="J3535" s="31">
        <f>INDEX('LA lookup'!H:H,MATCH('Known to services raw data'!B3535,'LA lookup'!G:G,0))</f>
        <v>75055</v>
      </c>
      <c r="K3535" s="31"/>
      <c r="L3535" s="31" t="str">
        <f t="shared" si="199"/>
        <v>26.5 per 1000 0-17 yr olds</v>
      </c>
      <c r="M3535" s="31">
        <f t="shared" si="200"/>
        <v>26.513889814136299</v>
      </c>
      <c r="N3535" s="31">
        <f t="shared" si="202"/>
        <v>0</v>
      </c>
    </row>
    <row r="3536" spans="1:14" x14ac:dyDescent="0.45">
      <c r="A3536" s="31" t="str">
        <f t="shared" si="201"/>
        <v>E09000008_Children with an open CIN plan (excluding looked after children)_Number</v>
      </c>
      <c r="B3536" s="31" t="s">
        <v>486</v>
      </c>
      <c r="C3536" s="31" t="s">
        <v>487</v>
      </c>
      <c r="D3536" s="31" t="s">
        <v>474</v>
      </c>
      <c r="E3536" s="31" t="s">
        <v>475</v>
      </c>
      <c r="F3536" s="31" t="s">
        <v>63</v>
      </c>
      <c r="G3536" s="26" t="s">
        <v>64</v>
      </c>
      <c r="H3536" s="31" t="s">
        <v>743</v>
      </c>
      <c r="I3536" s="31">
        <v>3717</v>
      </c>
      <c r="J3536" s="31">
        <f>INDEX('LA lookup'!H:H,MATCH('Known to services raw data'!B3536,'LA lookup'!G:G,0))</f>
        <v>94702</v>
      </c>
      <c r="K3536" s="31"/>
      <c r="L3536" s="31" t="str">
        <f t="shared" si="199"/>
        <v>39.2 per 1000 0-17 yr olds</v>
      </c>
      <c r="M3536" s="31">
        <f t="shared" si="200"/>
        <v>39.249435070009078</v>
      </c>
      <c r="N3536" s="31">
        <f t="shared" si="202"/>
        <v>0</v>
      </c>
    </row>
    <row r="3537" spans="1:14" x14ac:dyDescent="0.45">
      <c r="A3537" s="31" t="str">
        <f t="shared" si="201"/>
        <v>E09000009_Children with an open CIN plan (excluding looked after children)_Number</v>
      </c>
      <c r="B3537" s="31" t="s">
        <v>509</v>
      </c>
      <c r="C3537" s="31" t="s">
        <v>510</v>
      </c>
      <c r="D3537" s="31" t="s">
        <v>474</v>
      </c>
      <c r="E3537" s="31" t="s">
        <v>475</v>
      </c>
      <c r="F3537" s="31" t="s">
        <v>63</v>
      </c>
      <c r="G3537" s="26" t="s">
        <v>64</v>
      </c>
      <c r="H3537" s="31" t="s">
        <v>743</v>
      </c>
      <c r="I3537" s="31">
        <v>2324</v>
      </c>
      <c r="J3537" s="31">
        <f>INDEX('LA lookup'!H:H,MATCH('Known to services raw data'!B3537,'LA lookup'!G:G,0))</f>
        <v>81732</v>
      </c>
      <c r="K3537" s="31"/>
      <c r="L3537" s="31" t="str">
        <f t="shared" si="199"/>
        <v>28.4 per 1000 0-17 yr olds</v>
      </c>
      <c r="M3537" s="31">
        <f t="shared" si="200"/>
        <v>28.434395340870161</v>
      </c>
      <c r="N3537" s="31">
        <f t="shared" si="202"/>
        <v>0</v>
      </c>
    </row>
    <row r="3538" spans="1:14" x14ac:dyDescent="0.45">
      <c r="A3538" s="31" t="str">
        <f t="shared" si="201"/>
        <v>E09000010_Children with an open CIN plan (excluding looked after children)_Number</v>
      </c>
      <c r="B3538" s="31" t="s">
        <v>301</v>
      </c>
      <c r="C3538" s="31" t="s">
        <v>302</v>
      </c>
      <c r="D3538" s="31" t="s">
        <v>474</v>
      </c>
      <c r="E3538" s="31" t="s">
        <v>475</v>
      </c>
      <c r="F3538" s="31" t="s">
        <v>63</v>
      </c>
      <c r="G3538" s="26" t="s">
        <v>64</v>
      </c>
      <c r="H3538" s="31" t="s">
        <v>743</v>
      </c>
      <c r="I3538" s="31">
        <v>2319</v>
      </c>
      <c r="J3538" s="31">
        <f>INDEX('LA lookup'!H:H,MATCH('Known to services raw data'!B3538,'LA lookup'!G:G,0))</f>
        <v>84497</v>
      </c>
      <c r="K3538" s="31"/>
      <c r="L3538" s="31" t="str">
        <f t="shared" si="199"/>
        <v>27.4 per 1000 0-17 yr olds</v>
      </c>
      <c r="M3538" s="31">
        <f t="shared" si="200"/>
        <v>27.444761352474053</v>
      </c>
      <c r="N3538" s="31">
        <f t="shared" si="202"/>
        <v>0</v>
      </c>
    </row>
    <row r="3539" spans="1:14" x14ac:dyDescent="0.45">
      <c r="A3539" s="31" t="str">
        <f t="shared" si="201"/>
        <v>E09000014_Children with an open CIN plan (excluding looked after children)_Number</v>
      </c>
      <c r="B3539" s="31" t="s">
        <v>311</v>
      </c>
      <c r="C3539" s="31" t="s">
        <v>312</v>
      </c>
      <c r="D3539" s="31" t="s">
        <v>474</v>
      </c>
      <c r="E3539" s="31" t="s">
        <v>475</v>
      </c>
      <c r="F3539" s="31" t="s">
        <v>63</v>
      </c>
      <c r="G3539" s="26" t="s">
        <v>64</v>
      </c>
      <c r="H3539" s="31" t="s">
        <v>743</v>
      </c>
      <c r="I3539" s="31">
        <v>1647</v>
      </c>
      <c r="J3539" s="31">
        <f>INDEX('LA lookup'!H:H,MATCH('Known to services raw data'!B3539,'LA lookup'!G:G,0))</f>
        <v>60398</v>
      </c>
      <c r="K3539" s="31"/>
      <c r="L3539" s="31" t="str">
        <f t="shared" si="199"/>
        <v>27.3 per 1000 0-17 yr olds</v>
      </c>
      <c r="M3539" s="31">
        <f t="shared" si="200"/>
        <v>27.269114871353356</v>
      </c>
      <c r="N3539" s="31">
        <f t="shared" si="202"/>
        <v>0</v>
      </c>
    </row>
    <row r="3540" spans="1:14" x14ac:dyDescent="0.45">
      <c r="A3540" s="31" t="str">
        <f t="shared" si="201"/>
        <v>E09000015_Children with an open CIN plan (excluding looked after children)_Number</v>
      </c>
      <c r="B3540" s="31" t="s">
        <v>496</v>
      </c>
      <c r="C3540" s="31" t="s">
        <v>497</v>
      </c>
      <c r="D3540" s="31" t="s">
        <v>474</v>
      </c>
      <c r="E3540" s="31" t="s">
        <v>475</v>
      </c>
      <c r="F3540" s="31" t="s">
        <v>63</v>
      </c>
      <c r="G3540" s="26" t="s">
        <v>64</v>
      </c>
      <c r="H3540" s="31" t="s">
        <v>743</v>
      </c>
      <c r="I3540" s="31">
        <v>1651</v>
      </c>
      <c r="J3540" s="31">
        <f>INDEX('LA lookup'!H:H,MATCH('Known to services raw data'!B3540,'LA lookup'!G:G,0))</f>
        <v>58373</v>
      </c>
      <c r="K3540" s="31"/>
      <c r="L3540" s="31" t="str">
        <f t="shared" si="199"/>
        <v>28.3 per 1000 0-17 yr olds</v>
      </c>
      <c r="M3540" s="31">
        <f t="shared" si="200"/>
        <v>28.283624278347865</v>
      </c>
      <c r="N3540" s="31">
        <f t="shared" si="202"/>
        <v>0</v>
      </c>
    </row>
    <row r="3541" spans="1:14" x14ac:dyDescent="0.45">
      <c r="A3541" s="31" t="str">
        <f t="shared" si="201"/>
        <v>E09000016_Children with an open CIN plan (excluding looked after children)_Number</v>
      </c>
      <c r="B3541" s="31" t="s">
        <v>315</v>
      </c>
      <c r="C3541" s="31" t="s">
        <v>316</v>
      </c>
      <c r="D3541" s="31" t="s">
        <v>474</v>
      </c>
      <c r="E3541" s="31" t="s">
        <v>475</v>
      </c>
      <c r="F3541" s="31" t="s">
        <v>63</v>
      </c>
      <c r="G3541" s="26" t="s">
        <v>64</v>
      </c>
      <c r="H3541" s="31" t="s">
        <v>743</v>
      </c>
      <c r="I3541" s="31">
        <v>2127</v>
      </c>
      <c r="J3541" s="31">
        <f>INDEX('LA lookup'!H:H,MATCH('Known to services raw data'!B3541,'LA lookup'!G:G,0))</f>
        <v>57541</v>
      </c>
      <c r="K3541" s="31"/>
      <c r="L3541" s="31" t="str">
        <f t="shared" si="199"/>
        <v>37 per 1000 0-17 yr olds</v>
      </c>
      <c r="M3541" s="31">
        <f t="shared" si="200"/>
        <v>36.964946733633411</v>
      </c>
      <c r="N3541" s="31">
        <f t="shared" si="202"/>
        <v>0</v>
      </c>
    </row>
    <row r="3542" spans="1:14" x14ac:dyDescent="0.45">
      <c r="A3542" s="31" t="str">
        <f t="shared" si="201"/>
        <v>E09000017_Children with an open CIN plan (excluding looked after children)_Number</v>
      </c>
      <c r="B3542" s="31" t="s">
        <v>321</v>
      </c>
      <c r="C3542" s="31" t="s">
        <v>322</v>
      </c>
      <c r="D3542" s="31" t="s">
        <v>474</v>
      </c>
      <c r="E3542" s="31" t="s">
        <v>475</v>
      </c>
      <c r="F3542" s="31" t="s">
        <v>63</v>
      </c>
      <c r="G3542" s="26" t="s">
        <v>64</v>
      </c>
      <c r="H3542" s="31" t="s">
        <v>743</v>
      </c>
      <c r="I3542" s="31">
        <v>2209</v>
      </c>
      <c r="J3542" s="31">
        <f>INDEX('LA lookup'!H:H,MATCH('Known to services raw data'!B3542,'LA lookup'!G:G,0))</f>
        <v>73377</v>
      </c>
      <c r="K3542" s="31"/>
      <c r="L3542" s="31" t="str">
        <f t="shared" si="199"/>
        <v>30.1 per 1000 0-17 yr olds</v>
      </c>
      <c r="M3542" s="31">
        <f t="shared" si="200"/>
        <v>30.10480123199368</v>
      </c>
      <c r="N3542" s="31">
        <f t="shared" si="202"/>
        <v>0</v>
      </c>
    </row>
    <row r="3543" spans="1:14" x14ac:dyDescent="0.45">
      <c r="A3543" s="31" t="str">
        <f t="shared" si="201"/>
        <v>E09000018_Children with an open CIN plan (excluding looked after children)_Number</v>
      </c>
      <c r="B3543" s="31" t="s">
        <v>323</v>
      </c>
      <c r="C3543" s="31" t="s">
        <v>324</v>
      </c>
      <c r="D3543" s="31" t="s">
        <v>474</v>
      </c>
      <c r="E3543" s="31" t="s">
        <v>475</v>
      </c>
      <c r="F3543" s="31" t="s">
        <v>63</v>
      </c>
      <c r="G3543" s="26" t="s">
        <v>64</v>
      </c>
      <c r="H3543" s="31" t="s">
        <v>743</v>
      </c>
      <c r="I3543" s="31">
        <v>1713</v>
      </c>
      <c r="J3543" s="31">
        <f>INDEX('LA lookup'!H:H,MATCH('Known to services raw data'!B3543,'LA lookup'!G:G,0))</f>
        <v>64898</v>
      </c>
      <c r="K3543" s="31"/>
      <c r="L3543" s="31" t="str">
        <f t="shared" si="199"/>
        <v>26.4 per 1000 0-17 yr olds</v>
      </c>
      <c r="M3543" s="31">
        <f t="shared" si="200"/>
        <v>26.395266418071436</v>
      </c>
      <c r="N3543" s="31">
        <f t="shared" si="202"/>
        <v>0</v>
      </c>
    </row>
    <row r="3544" spans="1:14" x14ac:dyDescent="0.45">
      <c r="A3544" s="31" t="str">
        <f t="shared" si="201"/>
        <v>E09000021_Children with an open CIN plan (excluding looked after children)_Number</v>
      </c>
      <c r="B3544" s="31" t="s">
        <v>520</v>
      </c>
      <c r="C3544" s="31" t="s">
        <v>521</v>
      </c>
      <c r="D3544" s="31" t="s">
        <v>474</v>
      </c>
      <c r="E3544" s="31" t="s">
        <v>475</v>
      </c>
      <c r="F3544" s="31" t="s">
        <v>63</v>
      </c>
      <c r="G3544" s="26" t="s">
        <v>64</v>
      </c>
      <c r="H3544" s="31" t="s">
        <v>743</v>
      </c>
      <c r="I3544" s="31">
        <v>780</v>
      </c>
      <c r="J3544" s="31">
        <f>INDEX('LA lookup'!H:H,MATCH('Known to services raw data'!B3544,'LA lookup'!G:G,0))</f>
        <v>38977</v>
      </c>
      <c r="K3544" s="31"/>
      <c r="L3544" s="31" t="str">
        <f t="shared" si="199"/>
        <v>20 per 1000 0-17 yr olds</v>
      </c>
      <c r="M3544" s="31">
        <f t="shared" si="200"/>
        <v>20.011801831849553</v>
      </c>
      <c r="N3544" s="31">
        <f t="shared" si="202"/>
        <v>0</v>
      </c>
    </row>
    <row r="3545" spans="1:14" x14ac:dyDescent="0.45">
      <c r="A3545" s="31" t="str">
        <f t="shared" si="201"/>
        <v>E09000024_Children with an open CIN plan (excluding looked after children)_Number</v>
      </c>
      <c r="B3545" s="31" t="s">
        <v>353</v>
      </c>
      <c r="C3545" s="31" t="s">
        <v>354</v>
      </c>
      <c r="D3545" s="31" t="s">
        <v>474</v>
      </c>
      <c r="E3545" s="31" t="s">
        <v>475</v>
      </c>
      <c r="F3545" s="31" t="s">
        <v>63</v>
      </c>
      <c r="G3545" s="26" t="s">
        <v>64</v>
      </c>
      <c r="H3545" s="31" t="s">
        <v>743</v>
      </c>
      <c r="I3545" s="31">
        <v>1207</v>
      </c>
      <c r="J3545" s="31">
        <f>INDEX('LA lookup'!H:H,MATCH('Known to services raw data'!B3545,'LA lookup'!G:G,0))</f>
        <v>47266</v>
      </c>
      <c r="K3545" s="31"/>
      <c r="L3545" s="31" t="str">
        <f t="shared" si="199"/>
        <v>25.5 per 1000 0-17 yr olds</v>
      </c>
      <c r="M3545" s="31">
        <f t="shared" si="200"/>
        <v>25.536326323361401</v>
      </c>
      <c r="N3545" s="31">
        <f t="shared" si="202"/>
        <v>0</v>
      </c>
    </row>
    <row r="3546" spans="1:14" x14ac:dyDescent="0.45">
      <c r="A3546" s="31" t="str">
        <f t="shared" si="201"/>
        <v>E09000025_Children with an open CIN plan (excluding looked after children)_Number</v>
      </c>
      <c r="B3546" s="31" t="s">
        <v>359</v>
      </c>
      <c r="C3546" s="31" t="s">
        <v>360</v>
      </c>
      <c r="D3546" s="31" t="s">
        <v>474</v>
      </c>
      <c r="E3546" s="31" t="s">
        <v>475</v>
      </c>
      <c r="F3546" s="31" t="s">
        <v>63</v>
      </c>
      <c r="G3546" s="26" t="s">
        <v>64</v>
      </c>
      <c r="H3546" s="31" t="s">
        <v>743</v>
      </c>
      <c r="I3546" s="31">
        <v>2994</v>
      </c>
      <c r="J3546" s="31">
        <f>INDEX('LA lookup'!H:H,MATCH('Known to services raw data'!B3546,'LA lookup'!G:G,0))</f>
        <v>86567</v>
      </c>
      <c r="K3546" s="31"/>
      <c r="L3546" s="31" t="str">
        <f t="shared" si="199"/>
        <v>34.6 per 1000 0-17 yr olds</v>
      </c>
      <c r="M3546" s="31">
        <f t="shared" si="200"/>
        <v>34.585927662966263</v>
      </c>
      <c r="N3546" s="31">
        <f t="shared" si="202"/>
        <v>0</v>
      </c>
    </row>
    <row r="3547" spans="1:14" x14ac:dyDescent="0.45">
      <c r="A3547" s="31" t="str">
        <f t="shared" si="201"/>
        <v>E09000026_Children with an open CIN plan (excluding looked after children)_Number</v>
      </c>
      <c r="B3547" s="31" t="s">
        <v>385</v>
      </c>
      <c r="C3547" s="31" t="s">
        <v>386</v>
      </c>
      <c r="D3547" s="31" t="s">
        <v>474</v>
      </c>
      <c r="E3547" s="31" t="s">
        <v>475</v>
      </c>
      <c r="F3547" s="31" t="s">
        <v>63</v>
      </c>
      <c r="G3547" s="26" t="s">
        <v>64</v>
      </c>
      <c r="H3547" s="31" t="s">
        <v>743</v>
      </c>
      <c r="I3547" s="31">
        <v>1846</v>
      </c>
      <c r="J3547" s="31">
        <f>INDEX('LA lookup'!H:H,MATCH('Known to services raw data'!B3547,'LA lookup'!G:G,0))</f>
        <v>76159</v>
      </c>
      <c r="K3547" s="31"/>
      <c r="L3547" s="31" t="str">
        <f t="shared" si="199"/>
        <v>24.2 per 1000 0-17 yr olds</v>
      </c>
      <c r="M3547" s="31">
        <f t="shared" si="200"/>
        <v>24.238763639228456</v>
      </c>
      <c r="N3547" s="31">
        <f t="shared" si="202"/>
        <v>0</v>
      </c>
    </row>
    <row r="3548" spans="1:14" x14ac:dyDescent="0.45">
      <c r="A3548" s="31" t="str">
        <f t="shared" si="201"/>
        <v>E09000027_Children with an open CIN plan (excluding looked after children)_Number</v>
      </c>
      <c r="B3548" s="31" t="s">
        <v>389</v>
      </c>
      <c r="C3548" s="31" t="s">
        <v>390</v>
      </c>
      <c r="D3548" s="31" t="s">
        <v>474</v>
      </c>
      <c r="E3548" s="31" t="s">
        <v>475</v>
      </c>
      <c r="F3548" s="31" t="s">
        <v>63</v>
      </c>
      <c r="G3548" s="26" t="s">
        <v>64</v>
      </c>
      <c r="H3548" s="31" t="s">
        <v>743</v>
      </c>
      <c r="I3548" s="31">
        <v>679</v>
      </c>
      <c r="J3548" s="31">
        <f>INDEX('LA lookup'!H:H,MATCH('Known to services raw data'!B3548,'LA lookup'!G:G,0))</f>
        <v>45525</v>
      </c>
      <c r="K3548" s="31"/>
      <c r="L3548" s="31" t="str">
        <f t="shared" si="199"/>
        <v>14.9 per 1000 0-17 yr olds</v>
      </c>
      <c r="M3548" s="31">
        <f t="shared" si="200"/>
        <v>14.914881933003844</v>
      </c>
      <c r="N3548" s="31">
        <f t="shared" si="202"/>
        <v>0</v>
      </c>
    </row>
    <row r="3549" spans="1:14" x14ac:dyDescent="0.45">
      <c r="A3549" s="31" t="str">
        <f t="shared" si="201"/>
        <v>E09000029_Children with an open CIN plan (excluding looked after children)_Number</v>
      </c>
      <c r="B3549" s="31" t="s">
        <v>432</v>
      </c>
      <c r="C3549" s="31" t="s">
        <v>433</v>
      </c>
      <c r="D3549" s="31" t="s">
        <v>474</v>
      </c>
      <c r="E3549" s="31" t="s">
        <v>475</v>
      </c>
      <c r="F3549" s="31" t="s">
        <v>63</v>
      </c>
      <c r="G3549" s="26" t="s">
        <v>64</v>
      </c>
      <c r="H3549" s="31" t="s">
        <v>743</v>
      </c>
      <c r="I3549" s="31">
        <v>1410</v>
      </c>
      <c r="J3549" s="31">
        <f>INDEX('LA lookup'!H:H,MATCH('Known to services raw data'!B3549,'LA lookup'!G:G,0))</f>
        <v>47941</v>
      </c>
      <c r="K3549" s="31"/>
      <c r="L3549" s="31" t="str">
        <f t="shared" si="199"/>
        <v>29.4 per 1000 0-17 yr olds</v>
      </c>
      <c r="M3549" s="31">
        <f t="shared" si="200"/>
        <v>29.41115120669156</v>
      </c>
      <c r="N3549" s="31">
        <f t="shared" si="202"/>
        <v>0</v>
      </c>
    </row>
    <row r="3550" spans="1:14" x14ac:dyDescent="0.45">
      <c r="A3550" s="31" t="str">
        <f t="shared" si="201"/>
        <v>E09000031_Children with an open CIN plan (excluding looked after children)_Number</v>
      </c>
      <c r="B3550" s="31" t="s">
        <v>448</v>
      </c>
      <c r="C3550" s="31" t="s">
        <v>449</v>
      </c>
      <c r="D3550" s="31" t="s">
        <v>474</v>
      </c>
      <c r="E3550" s="31" t="s">
        <v>475</v>
      </c>
      <c r="F3550" s="31" t="s">
        <v>63</v>
      </c>
      <c r="G3550" s="26" t="s">
        <v>64</v>
      </c>
      <c r="H3550" s="31" t="s">
        <v>743</v>
      </c>
      <c r="I3550" s="31">
        <v>1928</v>
      </c>
      <c r="J3550" s="31">
        <f>INDEX('LA lookup'!H:H,MATCH('Known to services raw data'!B3550,'LA lookup'!G:G,0))</f>
        <v>67017</v>
      </c>
      <c r="K3550" s="31"/>
      <c r="L3550" s="31" t="str">
        <f t="shared" si="199"/>
        <v>28.8 per 1000 0-17 yr olds</v>
      </c>
      <c r="M3550" s="31">
        <f t="shared" si="200"/>
        <v>28.768819851679424</v>
      </c>
      <c r="N3550" s="31">
        <f t="shared" si="202"/>
        <v>0</v>
      </c>
    </row>
    <row r="3551" spans="1:14" x14ac:dyDescent="0.45">
      <c r="A3551" s="31" t="str">
        <f t="shared" si="201"/>
        <v>E08000025_Children with an open CIN plan (excluding looked after children)_Number</v>
      </c>
      <c r="B3551" s="31" t="s">
        <v>245</v>
      </c>
      <c r="C3551" s="31" t="s">
        <v>246</v>
      </c>
      <c r="D3551" s="31" t="s">
        <v>474</v>
      </c>
      <c r="E3551" s="31" t="s">
        <v>475</v>
      </c>
      <c r="F3551" s="31" t="s">
        <v>63</v>
      </c>
      <c r="G3551" s="26" t="s">
        <v>64</v>
      </c>
      <c r="H3551" s="31" t="s">
        <v>743</v>
      </c>
      <c r="I3551" s="31">
        <v>6456</v>
      </c>
      <c r="J3551" s="31">
        <f>INDEX('LA lookup'!H:H,MATCH('Known to services raw data'!B3551,'LA lookup'!G:G,0))</f>
        <v>288388</v>
      </c>
      <c r="K3551" s="31"/>
      <c r="L3551" s="31" t="str">
        <f t="shared" si="199"/>
        <v>22.4 per 1000 0-17 yr olds</v>
      </c>
      <c r="M3551" s="31">
        <f t="shared" si="200"/>
        <v>22.386507066868248</v>
      </c>
      <c r="N3551" s="31">
        <f t="shared" si="202"/>
        <v>0</v>
      </c>
    </row>
    <row r="3552" spans="1:14" x14ac:dyDescent="0.45">
      <c r="A3552" s="31" t="str">
        <f t="shared" si="201"/>
        <v>E08000026_Children with an open CIN plan (excluding looked after children)_Number</v>
      </c>
      <c r="B3552" s="31" t="s">
        <v>283</v>
      </c>
      <c r="C3552" s="31" t="s">
        <v>284</v>
      </c>
      <c r="D3552" s="31" t="s">
        <v>474</v>
      </c>
      <c r="E3552" s="31" t="s">
        <v>475</v>
      </c>
      <c r="F3552" s="31" t="s">
        <v>63</v>
      </c>
      <c r="G3552" s="26" t="s">
        <v>64</v>
      </c>
      <c r="H3552" s="31" t="s">
        <v>743</v>
      </c>
      <c r="I3552" s="31">
        <v>2582</v>
      </c>
      <c r="J3552" s="31">
        <f>INDEX('LA lookup'!H:H,MATCH('Known to services raw data'!B3552,'LA lookup'!G:G,0))</f>
        <v>78994</v>
      </c>
      <c r="K3552" s="31"/>
      <c r="L3552" s="31" t="str">
        <f t="shared" si="199"/>
        <v>32.7 per 1000 0-17 yr olds</v>
      </c>
      <c r="M3552" s="31">
        <f t="shared" si="200"/>
        <v>32.686026786844572</v>
      </c>
      <c r="N3552" s="31">
        <f t="shared" si="202"/>
        <v>0</v>
      </c>
    </row>
    <row r="3553" spans="1:14" x14ac:dyDescent="0.45">
      <c r="A3553" s="31" t="str">
        <f t="shared" si="201"/>
        <v>E08000027_Children with an open CIN plan (excluding looked after children)_Number</v>
      </c>
      <c r="B3553" s="31" t="s">
        <v>297</v>
      </c>
      <c r="C3553" s="31" t="s">
        <v>298</v>
      </c>
      <c r="D3553" s="31" t="s">
        <v>474</v>
      </c>
      <c r="E3553" s="31" t="s">
        <v>475</v>
      </c>
      <c r="F3553" s="31" t="s">
        <v>63</v>
      </c>
      <c r="G3553" s="26" t="s">
        <v>64</v>
      </c>
      <c r="H3553" s="31" t="s">
        <v>743</v>
      </c>
      <c r="I3553" s="31">
        <v>2040</v>
      </c>
      <c r="J3553" s="31">
        <f>INDEX('LA lookup'!H:H,MATCH('Known to services raw data'!B3553,'LA lookup'!G:G,0))</f>
        <v>69265</v>
      </c>
      <c r="K3553" s="31"/>
      <c r="L3553" s="31" t="str">
        <f t="shared" si="199"/>
        <v>29.5 per 1000 0-17 yr olds</v>
      </c>
      <c r="M3553" s="31">
        <f t="shared" si="200"/>
        <v>29.45210423734931</v>
      </c>
      <c r="N3553" s="31">
        <f t="shared" si="202"/>
        <v>0</v>
      </c>
    </row>
    <row r="3554" spans="1:14" x14ac:dyDescent="0.45">
      <c r="A3554" s="31" t="str">
        <f t="shared" si="201"/>
        <v>E08000028_Children with an open CIN plan (excluding looked after children)_Number</v>
      </c>
      <c r="B3554" s="31" t="s">
        <v>397</v>
      </c>
      <c r="C3554" s="31" t="s">
        <v>398</v>
      </c>
      <c r="D3554" s="31" t="s">
        <v>474</v>
      </c>
      <c r="E3554" s="31" t="s">
        <v>475</v>
      </c>
      <c r="F3554" s="31" t="s">
        <v>63</v>
      </c>
      <c r="G3554" s="26" t="s">
        <v>64</v>
      </c>
      <c r="H3554" s="31" t="s">
        <v>743</v>
      </c>
      <c r="I3554" s="31">
        <v>2989</v>
      </c>
      <c r="J3554" s="31">
        <f>INDEX('LA lookup'!H:H,MATCH('Known to services raw data'!B3554,'LA lookup'!G:G,0))</f>
        <v>81920</v>
      </c>
      <c r="K3554" s="31"/>
      <c r="L3554" s="31" t="str">
        <f t="shared" si="199"/>
        <v>36.5 per 1000 0-17 yr olds</v>
      </c>
      <c r="M3554" s="31">
        <f t="shared" si="200"/>
        <v>36.48681640625</v>
      </c>
      <c r="N3554" s="31">
        <f t="shared" si="202"/>
        <v>0</v>
      </c>
    </row>
    <row r="3555" spans="1:14" x14ac:dyDescent="0.45">
      <c r="A3555" s="31" t="str">
        <f t="shared" si="201"/>
        <v>E08000029_Children with an open CIN plan (excluding looked after children)_Number</v>
      </c>
      <c r="B3555" s="31" t="s">
        <v>516</v>
      </c>
      <c r="C3555" s="31" t="s">
        <v>517</v>
      </c>
      <c r="D3555" s="31" t="s">
        <v>474</v>
      </c>
      <c r="E3555" s="31" t="s">
        <v>475</v>
      </c>
      <c r="F3555" s="31" t="s">
        <v>63</v>
      </c>
      <c r="G3555" s="26" t="s">
        <v>64</v>
      </c>
      <c r="H3555" s="31" t="s">
        <v>743</v>
      </c>
      <c r="I3555" s="31">
        <v>1034</v>
      </c>
      <c r="J3555" s="31">
        <f>INDEX('LA lookup'!H:H,MATCH('Known to services raw data'!B3555,'LA lookup'!G:G,0))</f>
        <v>46946</v>
      </c>
      <c r="K3555" s="31"/>
      <c r="L3555" s="31" t="str">
        <f t="shared" si="199"/>
        <v>22 per 1000 0-17 yr olds</v>
      </c>
      <c r="M3555" s="31">
        <f t="shared" si="200"/>
        <v>22.02530567034465</v>
      </c>
      <c r="N3555" s="31">
        <f t="shared" si="202"/>
        <v>0</v>
      </c>
    </row>
    <row r="3556" spans="1:14" x14ac:dyDescent="0.45">
      <c r="A3556" s="31" t="str">
        <f t="shared" si="201"/>
        <v>E08000030_Children with an open CIN plan (excluding looked after children)_Number</v>
      </c>
      <c r="B3556" s="31" t="s">
        <v>446</v>
      </c>
      <c r="C3556" s="31" t="s">
        <v>447</v>
      </c>
      <c r="D3556" s="31" t="s">
        <v>474</v>
      </c>
      <c r="E3556" s="31" t="s">
        <v>475</v>
      </c>
      <c r="F3556" s="31" t="s">
        <v>63</v>
      </c>
      <c r="G3556" s="26" t="s">
        <v>64</v>
      </c>
      <c r="H3556" s="31" t="s">
        <v>743</v>
      </c>
      <c r="I3556" s="31">
        <v>2410</v>
      </c>
      <c r="J3556" s="31">
        <f>INDEX('LA lookup'!H:H,MATCH('Known to services raw data'!B3556,'LA lookup'!G:G,0))</f>
        <v>68157</v>
      </c>
      <c r="K3556" s="31"/>
      <c r="L3556" s="31" t="str">
        <f t="shared" si="199"/>
        <v>35.4 per 1000 0-17 yr olds</v>
      </c>
      <c r="M3556" s="31">
        <f t="shared" si="200"/>
        <v>35.359537538330621</v>
      </c>
      <c r="N3556" s="31">
        <f t="shared" si="202"/>
        <v>0</v>
      </c>
    </row>
    <row r="3557" spans="1:14" x14ac:dyDescent="0.45">
      <c r="A3557" s="31" t="str">
        <f t="shared" si="201"/>
        <v>E08000031_Children with an open CIN plan (excluding looked after children)_Number</v>
      </c>
      <c r="B3557" s="31" t="s">
        <v>468</v>
      </c>
      <c r="C3557" s="31" t="s">
        <v>469</v>
      </c>
      <c r="D3557" s="31" t="s">
        <v>474</v>
      </c>
      <c r="E3557" s="31" t="s">
        <v>475</v>
      </c>
      <c r="F3557" s="31" t="s">
        <v>63</v>
      </c>
      <c r="G3557" s="26" t="s">
        <v>64</v>
      </c>
      <c r="H3557" s="31" t="s">
        <v>743</v>
      </c>
      <c r="I3557" s="31">
        <v>1534</v>
      </c>
      <c r="J3557" s="31">
        <f>INDEX('LA lookup'!H:H,MATCH('Known to services raw data'!B3557,'LA lookup'!G:G,0))</f>
        <v>61244</v>
      </c>
      <c r="K3557" s="31"/>
      <c r="L3557" s="31" t="str">
        <f t="shared" si="199"/>
        <v>25 per 1000 0-17 yr olds</v>
      </c>
      <c r="M3557" s="31">
        <f t="shared" si="200"/>
        <v>25.04735157729737</v>
      </c>
      <c r="N3557" s="31">
        <f t="shared" si="202"/>
        <v>0</v>
      </c>
    </row>
    <row r="3558" spans="1:14" x14ac:dyDescent="0.45">
      <c r="A3558" s="31" t="str">
        <f t="shared" si="201"/>
        <v>E08000011_Children with an open CIN plan (excluding looked after children)_Number</v>
      </c>
      <c r="B3558" s="31" t="s">
        <v>333</v>
      </c>
      <c r="C3558" s="31" t="s">
        <v>334</v>
      </c>
      <c r="D3558" s="31" t="s">
        <v>474</v>
      </c>
      <c r="E3558" s="31" t="s">
        <v>475</v>
      </c>
      <c r="F3558" s="31" t="s">
        <v>63</v>
      </c>
      <c r="G3558" s="26" t="s">
        <v>64</v>
      </c>
      <c r="H3558" s="31" t="s">
        <v>743</v>
      </c>
      <c r="I3558" s="31">
        <v>872</v>
      </c>
      <c r="J3558" s="31">
        <f>INDEX('LA lookup'!H:H,MATCH('Known to services raw data'!B3558,'LA lookup'!G:G,0))</f>
        <v>33477</v>
      </c>
      <c r="K3558" s="31"/>
      <c r="L3558" s="31" t="str">
        <f t="shared" si="199"/>
        <v>26 per 1000 0-17 yr olds</v>
      </c>
      <c r="M3558" s="31">
        <f t="shared" si="200"/>
        <v>26.047734265316485</v>
      </c>
      <c r="N3558" s="31">
        <f t="shared" si="202"/>
        <v>0</v>
      </c>
    </row>
    <row r="3559" spans="1:14" x14ac:dyDescent="0.45">
      <c r="A3559" s="31" t="str">
        <f t="shared" si="201"/>
        <v>E08000012_Children with an open CIN plan (excluding looked after children)_Number</v>
      </c>
      <c r="B3559" s="31" t="s">
        <v>347</v>
      </c>
      <c r="C3559" s="31" t="s">
        <v>348</v>
      </c>
      <c r="D3559" s="31" t="s">
        <v>474</v>
      </c>
      <c r="E3559" s="31" t="s">
        <v>475</v>
      </c>
      <c r="F3559" s="31" t="s">
        <v>63</v>
      </c>
      <c r="G3559" s="26" t="s">
        <v>64</v>
      </c>
      <c r="H3559" s="31" t="s">
        <v>743</v>
      </c>
      <c r="I3559" s="31">
        <v>2881</v>
      </c>
      <c r="J3559" s="31">
        <f>INDEX('LA lookup'!H:H,MATCH('Known to services raw data'!B3559,'LA lookup'!G:G,0))</f>
        <v>94902</v>
      </c>
      <c r="K3559" s="31"/>
      <c r="L3559" s="31" t="str">
        <f t="shared" si="199"/>
        <v>30.4 per 1000 0-17 yr olds</v>
      </c>
      <c r="M3559" s="31">
        <f t="shared" si="200"/>
        <v>30.357632083623109</v>
      </c>
      <c r="N3559" s="31">
        <f t="shared" si="202"/>
        <v>0</v>
      </c>
    </row>
    <row r="3560" spans="1:14" x14ac:dyDescent="0.45">
      <c r="A3560" s="31" t="str">
        <f t="shared" si="201"/>
        <v>E08000013_Children with an open CIN plan (excluding looked after children)_Number</v>
      </c>
      <c r="B3560" s="31" t="s">
        <v>416</v>
      </c>
      <c r="C3560" s="31" t="s">
        <v>417</v>
      </c>
      <c r="D3560" s="31" t="s">
        <v>474</v>
      </c>
      <c r="E3560" s="31" t="s">
        <v>475</v>
      </c>
      <c r="F3560" s="31" t="s">
        <v>63</v>
      </c>
      <c r="G3560" s="26" t="s">
        <v>64</v>
      </c>
      <c r="H3560" s="31" t="s">
        <v>743</v>
      </c>
      <c r="I3560" s="31">
        <v>1353</v>
      </c>
      <c r="J3560" s="31">
        <f>INDEX('LA lookup'!H:H,MATCH('Known to services raw data'!B3560,'LA lookup'!G:G,0))</f>
        <v>36785</v>
      </c>
      <c r="K3560" s="31"/>
      <c r="L3560" s="31" t="str">
        <f t="shared" si="199"/>
        <v>36.8 per 1000 0-17 yr olds</v>
      </c>
      <c r="M3560" s="31">
        <f t="shared" si="200"/>
        <v>36.781296724208239</v>
      </c>
      <c r="N3560" s="31">
        <f t="shared" si="202"/>
        <v>0</v>
      </c>
    </row>
    <row r="3561" spans="1:14" x14ac:dyDescent="0.45">
      <c r="A3561" s="31" t="str">
        <f t="shared" si="201"/>
        <v>E08000014_Children with an open CIN plan (excluding looked after children)_Number</v>
      </c>
      <c r="B3561" s="31" t="s">
        <v>399</v>
      </c>
      <c r="C3561" s="31" t="s">
        <v>400</v>
      </c>
      <c r="D3561" s="31" t="s">
        <v>474</v>
      </c>
      <c r="E3561" s="31" t="s">
        <v>475</v>
      </c>
      <c r="F3561" s="31" t="s">
        <v>63</v>
      </c>
      <c r="G3561" s="26" t="s">
        <v>64</v>
      </c>
      <c r="H3561" s="31" t="s">
        <v>743</v>
      </c>
      <c r="I3561" s="31">
        <v>1676</v>
      </c>
      <c r="J3561" s="31">
        <f>INDEX('LA lookup'!H:H,MATCH('Known to services raw data'!B3561,'LA lookup'!G:G,0))</f>
        <v>53833</v>
      </c>
      <c r="K3561" s="31"/>
      <c r="L3561" s="31" t="str">
        <f t="shared" si="199"/>
        <v>31.1 per 1000 0-17 yr olds</v>
      </c>
      <c r="M3561" s="31">
        <f t="shared" si="200"/>
        <v>31.133319710957963</v>
      </c>
      <c r="N3561" s="31">
        <f t="shared" si="202"/>
        <v>0</v>
      </c>
    </row>
    <row r="3562" spans="1:14" x14ac:dyDescent="0.45">
      <c r="A3562" s="31" t="str">
        <f t="shared" si="201"/>
        <v>E08000015_Children with an open CIN plan (excluding looked after children)_Number</v>
      </c>
      <c r="B3562" s="31" t="s">
        <v>464</v>
      </c>
      <c r="C3562" s="31" t="s">
        <v>465</v>
      </c>
      <c r="D3562" s="31" t="s">
        <v>474</v>
      </c>
      <c r="E3562" s="31" t="s">
        <v>475</v>
      </c>
      <c r="F3562" s="31" t="s">
        <v>63</v>
      </c>
      <c r="G3562" s="26" t="s">
        <v>64</v>
      </c>
      <c r="H3562" s="31" t="s">
        <v>743</v>
      </c>
      <c r="I3562" s="31">
        <v>1999</v>
      </c>
      <c r="J3562" s="31">
        <f>INDEX('LA lookup'!H:H,MATCH('Known to services raw data'!B3562,'LA lookup'!G:G,0))</f>
        <v>67576</v>
      </c>
      <c r="K3562" s="31"/>
      <c r="L3562" s="31" t="str">
        <f t="shared" si="199"/>
        <v>29.6 per 1000 0-17 yr olds</v>
      </c>
      <c r="M3562" s="31">
        <f t="shared" si="200"/>
        <v>29.581508227773174</v>
      </c>
      <c r="N3562" s="31">
        <f t="shared" si="202"/>
        <v>0</v>
      </c>
    </row>
    <row r="3563" spans="1:14" x14ac:dyDescent="0.45">
      <c r="A3563" s="31" t="str">
        <f t="shared" si="201"/>
        <v>E08000001_Children with an open CIN plan (excluding looked after children)_Number</v>
      </c>
      <c r="B3563" s="31" t="s">
        <v>252</v>
      </c>
      <c r="C3563" s="31" t="s">
        <v>253</v>
      </c>
      <c r="D3563" s="31" t="s">
        <v>474</v>
      </c>
      <c r="E3563" s="31" t="s">
        <v>475</v>
      </c>
      <c r="F3563" s="31" t="s">
        <v>63</v>
      </c>
      <c r="G3563" s="26" t="s">
        <v>64</v>
      </c>
      <c r="H3563" s="31" t="s">
        <v>743</v>
      </c>
      <c r="I3563" s="31">
        <v>1719</v>
      </c>
      <c r="J3563" s="31">
        <f>INDEX('LA lookup'!H:H,MATCH('Known to services raw data'!B3563,'LA lookup'!G:G,0))</f>
        <v>67670</v>
      </c>
      <c r="K3563" s="31"/>
      <c r="L3563" s="31" t="str">
        <f t="shared" si="199"/>
        <v>25.4 per 1000 0-17 yr olds</v>
      </c>
      <c r="M3563" s="31">
        <f t="shared" si="200"/>
        <v>25.402689522683612</v>
      </c>
      <c r="N3563" s="31">
        <f t="shared" si="202"/>
        <v>0</v>
      </c>
    </row>
    <row r="3564" spans="1:14" x14ac:dyDescent="0.45">
      <c r="A3564" s="31" t="str">
        <f t="shared" si="201"/>
        <v>E08000002_Children with an open CIN plan (excluding looked after children)_Number</v>
      </c>
      <c r="B3564" s="31" t="s">
        <v>271</v>
      </c>
      <c r="C3564" s="31" t="s">
        <v>272</v>
      </c>
      <c r="D3564" s="31" t="s">
        <v>474</v>
      </c>
      <c r="E3564" s="31" t="s">
        <v>475</v>
      </c>
      <c r="F3564" s="31" t="s">
        <v>63</v>
      </c>
      <c r="G3564" s="26" t="s">
        <v>64</v>
      </c>
      <c r="H3564" s="31" t="s">
        <v>743</v>
      </c>
      <c r="I3564" s="31">
        <v>1168</v>
      </c>
      <c r="J3564" s="31">
        <f>INDEX('LA lookup'!H:H,MATCH('Known to services raw data'!B3564,'LA lookup'!G:G,0))</f>
        <v>43142</v>
      </c>
      <c r="K3564" s="31"/>
      <c r="L3564" s="31" t="str">
        <f t="shared" si="199"/>
        <v>27.1 per 1000 0-17 yr olds</v>
      </c>
      <c r="M3564" s="31">
        <f t="shared" si="200"/>
        <v>27.073385563951604</v>
      </c>
      <c r="N3564" s="31">
        <f t="shared" si="202"/>
        <v>0</v>
      </c>
    </row>
    <row r="3565" spans="1:14" x14ac:dyDescent="0.45">
      <c r="A3565" s="31" t="str">
        <f t="shared" si="201"/>
        <v>E08000003_Children with an open CIN plan (excluding looked after children)_Number</v>
      </c>
      <c r="B3565" s="31" t="s">
        <v>349</v>
      </c>
      <c r="C3565" s="31" t="s">
        <v>350</v>
      </c>
      <c r="D3565" s="31" t="s">
        <v>474</v>
      </c>
      <c r="E3565" s="31" t="s">
        <v>475</v>
      </c>
      <c r="F3565" s="31" t="s">
        <v>63</v>
      </c>
      <c r="G3565" s="26" t="s">
        <v>64</v>
      </c>
      <c r="H3565" s="31" t="s">
        <v>743</v>
      </c>
      <c r="I3565" s="31">
        <v>3992</v>
      </c>
      <c r="J3565" s="31">
        <f>INDEX('LA lookup'!H:H,MATCH('Known to services raw data'!B3565,'LA lookup'!G:G,0))</f>
        <v>121962</v>
      </c>
      <c r="K3565" s="31"/>
      <c r="L3565" s="31" t="str">
        <f t="shared" si="199"/>
        <v>32.7 per 1000 0-17 yr olds</v>
      </c>
      <c r="M3565" s="31">
        <f t="shared" si="200"/>
        <v>32.731506534822316</v>
      </c>
      <c r="N3565" s="31">
        <f t="shared" si="202"/>
        <v>0</v>
      </c>
    </row>
    <row r="3566" spans="1:14" x14ac:dyDescent="0.45">
      <c r="A3566" s="31" t="str">
        <f t="shared" si="201"/>
        <v>E08000004_Children with an open CIN plan (excluding looked after children)_Number</v>
      </c>
      <c r="B3566" s="31" t="s">
        <v>375</v>
      </c>
      <c r="C3566" s="31" t="s">
        <v>376</v>
      </c>
      <c r="D3566" s="31" t="s">
        <v>474</v>
      </c>
      <c r="E3566" s="31" t="s">
        <v>475</v>
      </c>
      <c r="F3566" s="31" t="s">
        <v>63</v>
      </c>
      <c r="G3566" s="26" t="s">
        <v>64</v>
      </c>
      <c r="H3566" s="31" t="s">
        <v>743</v>
      </c>
      <c r="I3566" s="31">
        <v>2355</v>
      </c>
      <c r="J3566" s="31">
        <f>INDEX('LA lookup'!H:H,MATCH('Known to services raw data'!B3566,'LA lookup'!G:G,0))</f>
        <v>59416</v>
      </c>
      <c r="K3566" s="31"/>
      <c r="L3566" s="31" t="str">
        <f t="shared" si="199"/>
        <v>39.6 per 1000 0-17 yr olds</v>
      </c>
      <c r="M3566" s="31">
        <f t="shared" si="200"/>
        <v>39.63578833984112</v>
      </c>
      <c r="N3566" s="31">
        <f t="shared" si="202"/>
        <v>0</v>
      </c>
    </row>
    <row r="3567" spans="1:14" x14ac:dyDescent="0.45">
      <c r="A3567" s="31" t="str">
        <f t="shared" si="201"/>
        <v>E08000005_Children with an open CIN plan (excluding looked after children)_Number</v>
      </c>
      <c r="B3567" s="31" t="s">
        <v>391</v>
      </c>
      <c r="C3567" s="31" t="s">
        <v>392</v>
      </c>
      <c r="D3567" s="31" t="s">
        <v>474</v>
      </c>
      <c r="E3567" s="31" t="s">
        <v>475</v>
      </c>
      <c r="F3567" s="31" t="s">
        <v>63</v>
      </c>
      <c r="G3567" s="26" t="s">
        <v>64</v>
      </c>
      <c r="H3567" s="31" t="s">
        <v>743</v>
      </c>
      <c r="I3567" s="31">
        <v>2032</v>
      </c>
      <c r="J3567" s="31">
        <f>INDEX('LA lookup'!H:H,MATCH('Known to services raw data'!B3567,'LA lookup'!G:G,0))</f>
        <v>52689</v>
      </c>
      <c r="K3567" s="31"/>
      <c r="L3567" s="31" t="str">
        <f t="shared" si="199"/>
        <v>38.6 per 1000 0-17 yr olds</v>
      </c>
      <c r="M3567" s="31">
        <f t="shared" si="200"/>
        <v>38.565924576287273</v>
      </c>
      <c r="N3567" s="31">
        <f t="shared" si="202"/>
        <v>0</v>
      </c>
    </row>
    <row r="3568" spans="1:14" x14ac:dyDescent="0.45">
      <c r="A3568" s="31" t="str">
        <f t="shared" si="201"/>
        <v>E08000006_Children with an open CIN plan (excluding looked after children)_Number</v>
      </c>
      <c r="B3568" s="31" t="s">
        <v>395</v>
      </c>
      <c r="C3568" s="31" t="s">
        <v>396</v>
      </c>
      <c r="D3568" s="31" t="s">
        <v>474</v>
      </c>
      <c r="E3568" s="31" t="s">
        <v>475</v>
      </c>
      <c r="F3568" s="31" t="s">
        <v>63</v>
      </c>
      <c r="G3568" s="26" t="s">
        <v>64</v>
      </c>
      <c r="H3568" s="31" t="s">
        <v>743</v>
      </c>
      <c r="I3568" s="31">
        <v>1720</v>
      </c>
      <c r="J3568" s="31">
        <f>INDEX('LA lookup'!H:H,MATCH('Known to services raw data'!B3568,'LA lookup'!G:G,0))</f>
        <v>56566</v>
      </c>
      <c r="K3568" s="31"/>
      <c r="L3568" s="31" t="str">
        <f t="shared" ref="L3568:L3631" si="203">IF(LOWER(H3568)="percentage",CONCATENATE(I3568,"%"),IF(LOWER(H3568)="proportion",CONCATENATE(ROUND(I3568,1)," per 1000 households"),IF(J3568="NA",K3568,IF(OR(ISERROR(I3568),ISBLANK(I3568),NOT(ISNUMBER(I3568))),"N/A",CONCATENATE(ROUND(I3568/J3568*1000,1)," per 1000 0-17 yr olds")))))</f>
        <v>30.4 per 1000 0-17 yr olds</v>
      </c>
      <c r="M3568" s="31">
        <f t="shared" ref="M3568:M3631" si="204">IF(LOWER(H3568)="percentage",I3568,IF(LOWER(H3568)="proportion",I3568,IF(J3568="NA",K3568,IF(OR(ISERROR(I3568),ISBLANK(I3568),NOT(ISNUMBER(I3568))),"N/A",I3568/J3568*1000))))</f>
        <v>30.406958243467805</v>
      </c>
      <c r="N3568" s="31">
        <f t="shared" si="202"/>
        <v>0</v>
      </c>
    </row>
    <row r="3569" spans="1:14" x14ac:dyDescent="0.45">
      <c r="A3569" s="31" t="str">
        <f t="shared" si="201"/>
        <v>E08000007_Children with an open CIN plan (excluding looked after children)_Number</v>
      </c>
      <c r="B3569" s="31" t="s">
        <v>420</v>
      </c>
      <c r="C3569" s="31" t="s">
        <v>421</v>
      </c>
      <c r="D3569" s="31" t="s">
        <v>474</v>
      </c>
      <c r="E3569" s="31" t="s">
        <v>475</v>
      </c>
      <c r="F3569" s="31" t="s">
        <v>63</v>
      </c>
      <c r="G3569" s="26" t="s">
        <v>64</v>
      </c>
      <c r="H3569" s="31" t="s">
        <v>743</v>
      </c>
      <c r="I3569" s="31">
        <v>1660</v>
      </c>
      <c r="J3569" s="31">
        <f>INDEX('LA lookup'!H:H,MATCH('Known to services raw data'!B3569,'LA lookup'!G:G,0))</f>
        <v>63141</v>
      </c>
      <c r="K3569" s="31"/>
      <c r="L3569" s="31" t="str">
        <f t="shared" si="203"/>
        <v>26.3 per 1000 0-17 yr olds</v>
      </c>
      <c r="M3569" s="31">
        <f t="shared" si="204"/>
        <v>26.290366006240003</v>
      </c>
      <c r="N3569" s="31">
        <f t="shared" si="202"/>
        <v>0</v>
      </c>
    </row>
    <row r="3570" spans="1:14" x14ac:dyDescent="0.45">
      <c r="A3570" s="31" t="str">
        <f t="shared" si="201"/>
        <v>E08000008_Children with an open CIN plan (excluding looked after children)_Number</v>
      </c>
      <c r="B3570" s="31" t="s">
        <v>436</v>
      </c>
      <c r="C3570" s="31" t="s">
        <v>437</v>
      </c>
      <c r="D3570" s="31" t="s">
        <v>474</v>
      </c>
      <c r="E3570" s="31" t="s">
        <v>475</v>
      </c>
      <c r="F3570" s="31" t="s">
        <v>63</v>
      </c>
      <c r="G3570" s="26" t="s">
        <v>64</v>
      </c>
      <c r="H3570" s="31" t="s">
        <v>743</v>
      </c>
      <c r="I3570" s="31">
        <v>1774</v>
      </c>
      <c r="J3570" s="31">
        <f>INDEX('LA lookup'!H:H,MATCH('Known to services raw data'!B3570,'LA lookup'!G:G,0))</f>
        <v>50223</v>
      </c>
      <c r="K3570" s="31"/>
      <c r="L3570" s="31" t="str">
        <f t="shared" si="203"/>
        <v>35.3 per 1000 0-17 yr olds</v>
      </c>
      <c r="M3570" s="31">
        <f t="shared" si="204"/>
        <v>35.322461820281546</v>
      </c>
      <c r="N3570" s="31">
        <f t="shared" si="202"/>
        <v>0</v>
      </c>
    </row>
    <row r="3571" spans="1:14" x14ac:dyDescent="0.45">
      <c r="A3571" s="31" t="str">
        <f t="shared" si="201"/>
        <v>E08000009_Children with an open CIN plan (excluding looked after children)_Number</v>
      </c>
      <c r="B3571" s="31" t="s">
        <v>442</v>
      </c>
      <c r="C3571" s="31" t="s">
        <v>443</v>
      </c>
      <c r="D3571" s="31" t="s">
        <v>474</v>
      </c>
      <c r="E3571" s="31" t="s">
        <v>475</v>
      </c>
      <c r="F3571" s="31" t="s">
        <v>63</v>
      </c>
      <c r="G3571" s="26" t="s">
        <v>64</v>
      </c>
      <c r="H3571" s="31" t="s">
        <v>743</v>
      </c>
      <c r="I3571" s="31">
        <v>1222</v>
      </c>
      <c r="J3571" s="31">
        <f>INDEX('LA lookup'!H:H,MATCH('Known to services raw data'!B3571,'LA lookup'!G:G,0))</f>
        <v>56087</v>
      </c>
      <c r="K3571" s="31"/>
      <c r="L3571" s="31" t="str">
        <f t="shared" si="203"/>
        <v>21.8 per 1000 0-17 yr olds</v>
      </c>
      <c r="M3571" s="31">
        <f t="shared" si="204"/>
        <v>21.787580009627899</v>
      </c>
      <c r="N3571" s="31">
        <f t="shared" si="202"/>
        <v>0</v>
      </c>
    </row>
    <row r="3572" spans="1:14" x14ac:dyDescent="0.45">
      <c r="A3572" s="31" t="str">
        <f t="shared" si="201"/>
        <v>E08000010_Children with an open CIN plan (excluding looked after children)_Number</v>
      </c>
      <c r="B3572" s="31" t="s">
        <v>460</v>
      </c>
      <c r="C3572" s="31" t="s">
        <v>461</v>
      </c>
      <c r="D3572" s="31" t="s">
        <v>474</v>
      </c>
      <c r="E3572" s="31" t="s">
        <v>475</v>
      </c>
      <c r="F3572" s="31" t="s">
        <v>63</v>
      </c>
      <c r="G3572" s="26" t="s">
        <v>64</v>
      </c>
      <c r="H3572" s="31" t="s">
        <v>743</v>
      </c>
      <c r="I3572" s="31">
        <v>1594</v>
      </c>
      <c r="J3572" s="31">
        <f>INDEX('LA lookup'!H:H,MATCH('Known to services raw data'!B3572,'LA lookup'!G:G,0))</f>
        <v>68388</v>
      </c>
      <c r="K3572" s="31"/>
      <c r="L3572" s="31" t="str">
        <f t="shared" si="203"/>
        <v>23.3 per 1000 0-17 yr olds</v>
      </c>
      <c r="M3572" s="31">
        <f t="shared" si="204"/>
        <v>23.308182722114989</v>
      </c>
      <c r="N3572" s="31">
        <f t="shared" si="202"/>
        <v>0</v>
      </c>
    </row>
    <row r="3573" spans="1:14" x14ac:dyDescent="0.45">
      <c r="A3573" s="31" t="str">
        <f t="shared" si="201"/>
        <v>E08000016_Children with an open CIN plan (excluding looked after children)_Number</v>
      </c>
      <c r="B3573" s="31" t="s">
        <v>236</v>
      </c>
      <c r="C3573" s="31" t="s">
        <v>237</v>
      </c>
      <c r="D3573" s="31" t="s">
        <v>474</v>
      </c>
      <c r="E3573" s="31" t="s">
        <v>475</v>
      </c>
      <c r="F3573" s="31" t="s">
        <v>63</v>
      </c>
      <c r="G3573" s="26" t="s">
        <v>64</v>
      </c>
      <c r="H3573" s="31" t="s">
        <v>743</v>
      </c>
      <c r="I3573" s="31">
        <v>1150</v>
      </c>
      <c r="J3573" s="31">
        <f>INDEX('LA lookup'!H:H,MATCH('Known to services raw data'!B3573,'LA lookup'!G:G,0))</f>
        <v>50727</v>
      </c>
      <c r="K3573" s="31"/>
      <c r="L3573" s="31" t="str">
        <f t="shared" si="203"/>
        <v>22.7 per 1000 0-17 yr olds</v>
      </c>
      <c r="M3573" s="31">
        <f t="shared" si="204"/>
        <v>22.670372779781971</v>
      </c>
      <c r="N3573" s="31">
        <f t="shared" si="202"/>
        <v>0</v>
      </c>
    </row>
    <row r="3574" spans="1:14" x14ac:dyDescent="0.45">
      <c r="A3574" s="31" t="str">
        <f t="shared" si="201"/>
        <v>E08000017_Children with an open CIN plan (excluding looked after children)_Number</v>
      </c>
      <c r="B3574" s="31" t="s">
        <v>293</v>
      </c>
      <c r="C3574" s="31" t="s">
        <v>294</v>
      </c>
      <c r="D3574" s="31" t="s">
        <v>474</v>
      </c>
      <c r="E3574" s="31" t="s">
        <v>475</v>
      </c>
      <c r="F3574" s="31" t="s">
        <v>63</v>
      </c>
      <c r="G3574" s="26" t="s">
        <v>64</v>
      </c>
      <c r="H3574" s="31" t="s">
        <v>743</v>
      </c>
      <c r="I3574" s="31">
        <v>2181</v>
      </c>
      <c r="J3574" s="31">
        <f>INDEX('LA lookup'!H:H,MATCH('Known to services raw data'!B3574,'LA lookup'!G:G,0))</f>
        <v>66448</v>
      </c>
      <c r="K3574" s="31"/>
      <c r="L3574" s="31" t="str">
        <f t="shared" si="203"/>
        <v>32.8 per 1000 0-17 yr olds</v>
      </c>
      <c r="M3574" s="31">
        <f t="shared" si="204"/>
        <v>32.822658319287264</v>
      </c>
      <c r="N3574" s="31">
        <f t="shared" si="202"/>
        <v>0</v>
      </c>
    </row>
    <row r="3575" spans="1:14" x14ac:dyDescent="0.45">
      <c r="A3575" s="31" t="str">
        <f t="shared" si="201"/>
        <v>E08000018_Children with an open CIN plan (excluding looked after children)_Number</v>
      </c>
      <c r="B3575" s="31" t="s">
        <v>393</v>
      </c>
      <c r="C3575" s="31" t="s">
        <v>394</v>
      </c>
      <c r="D3575" s="31" t="s">
        <v>474</v>
      </c>
      <c r="E3575" s="31" t="s">
        <v>475</v>
      </c>
      <c r="F3575" s="31" t="s">
        <v>63</v>
      </c>
      <c r="G3575" s="26" t="s">
        <v>64</v>
      </c>
      <c r="H3575" s="31" t="s">
        <v>743</v>
      </c>
      <c r="I3575" s="31">
        <v>2109</v>
      </c>
      <c r="J3575" s="31">
        <f>INDEX('LA lookup'!H:H,MATCH('Known to services raw data'!B3575,'LA lookup'!G:G,0))</f>
        <v>57196</v>
      </c>
      <c r="K3575" s="31"/>
      <c r="L3575" s="31" t="str">
        <f t="shared" si="203"/>
        <v>36.9 per 1000 0-17 yr olds</v>
      </c>
      <c r="M3575" s="31">
        <f t="shared" si="204"/>
        <v>36.873207916637526</v>
      </c>
      <c r="N3575" s="31">
        <f t="shared" si="202"/>
        <v>0</v>
      </c>
    </row>
    <row r="3576" spans="1:14" x14ac:dyDescent="0.45">
      <c r="A3576" s="31" t="str">
        <f t="shared" si="201"/>
        <v>E08000019_Children with an open CIN plan (excluding looked after children)_Number</v>
      </c>
      <c r="B3576" s="31" t="s">
        <v>401</v>
      </c>
      <c r="C3576" s="31" t="s">
        <v>402</v>
      </c>
      <c r="D3576" s="31" t="s">
        <v>474</v>
      </c>
      <c r="E3576" s="31" t="s">
        <v>475</v>
      </c>
      <c r="F3576" s="31" t="s">
        <v>63</v>
      </c>
      <c r="G3576" s="26" t="s">
        <v>64</v>
      </c>
      <c r="H3576" s="31" t="s">
        <v>743</v>
      </c>
      <c r="I3576" s="31">
        <v>3100</v>
      </c>
      <c r="J3576" s="31">
        <f>INDEX('LA lookup'!H:H,MATCH('Known to services raw data'!B3576,'LA lookup'!G:G,0))</f>
        <v>117497</v>
      </c>
      <c r="K3576" s="31"/>
      <c r="L3576" s="31" t="str">
        <f t="shared" si="203"/>
        <v>26.4 per 1000 0-17 yr olds</v>
      </c>
      <c r="M3576" s="31">
        <f t="shared" si="204"/>
        <v>26.383652348570603</v>
      </c>
      <c r="N3576" s="31">
        <f t="shared" si="202"/>
        <v>0</v>
      </c>
    </row>
    <row r="3577" spans="1:14" x14ac:dyDescent="0.45">
      <c r="A3577" s="31" t="str">
        <f t="shared" si="201"/>
        <v>E08000032_Children with an open CIN plan (excluding looked after children)_Number</v>
      </c>
      <c r="B3577" s="31" t="s">
        <v>259</v>
      </c>
      <c r="C3577" s="31" t="s">
        <v>260</v>
      </c>
      <c r="D3577" s="31" t="s">
        <v>474</v>
      </c>
      <c r="E3577" s="31" t="s">
        <v>475</v>
      </c>
      <c r="F3577" s="31" t="s">
        <v>63</v>
      </c>
      <c r="G3577" s="26" t="s">
        <v>64</v>
      </c>
      <c r="H3577" s="31" t="s">
        <v>743</v>
      </c>
      <c r="I3577" s="31">
        <v>4317</v>
      </c>
      <c r="J3577" s="31">
        <f>INDEX('LA lookup'!H:H,MATCH('Known to services raw data'!B3577,'LA lookup'!G:G,0))</f>
        <v>142005</v>
      </c>
      <c r="K3577" s="31"/>
      <c r="L3577" s="31" t="str">
        <f t="shared" si="203"/>
        <v>30.4 per 1000 0-17 yr olds</v>
      </c>
      <c r="M3577" s="31">
        <f t="shared" si="204"/>
        <v>30.400338016267032</v>
      </c>
      <c r="N3577" s="31">
        <f t="shared" si="202"/>
        <v>0</v>
      </c>
    </row>
    <row r="3578" spans="1:14" x14ac:dyDescent="0.45">
      <c r="A3578" s="31" t="str">
        <f t="shared" si="201"/>
        <v>E08000033_Children with an open CIN plan (excluding looked after children)_Number</v>
      </c>
      <c r="B3578" s="31" t="s">
        <v>273</v>
      </c>
      <c r="C3578" s="31" t="s">
        <v>274</v>
      </c>
      <c r="D3578" s="31" t="s">
        <v>474</v>
      </c>
      <c r="E3578" s="31" t="s">
        <v>475</v>
      </c>
      <c r="F3578" s="31" t="s">
        <v>63</v>
      </c>
      <c r="G3578" s="26" t="s">
        <v>64</v>
      </c>
      <c r="H3578" s="31" t="s">
        <v>743</v>
      </c>
      <c r="I3578" s="31">
        <v>1233</v>
      </c>
      <c r="J3578" s="31">
        <f>INDEX('LA lookup'!H:H,MATCH('Known to services raw data'!B3578,'LA lookup'!G:G,0))</f>
        <v>46021</v>
      </c>
      <c r="K3578" s="31"/>
      <c r="L3578" s="31" t="str">
        <f t="shared" si="203"/>
        <v>26.8 per 1000 0-17 yr olds</v>
      </c>
      <c r="M3578" s="31">
        <f t="shared" si="204"/>
        <v>26.792116642402384</v>
      </c>
      <c r="N3578" s="31">
        <f t="shared" si="202"/>
        <v>0</v>
      </c>
    </row>
    <row r="3579" spans="1:14" x14ac:dyDescent="0.45">
      <c r="A3579" s="31" t="str">
        <f t="shared" si="201"/>
        <v>E08000034_Children with an open CIN plan (excluding looked after children)_Number</v>
      </c>
      <c r="B3579" s="31" t="s">
        <v>331</v>
      </c>
      <c r="C3579" s="31" t="s">
        <v>332</v>
      </c>
      <c r="D3579" s="31" t="s">
        <v>474</v>
      </c>
      <c r="E3579" s="31" t="s">
        <v>475</v>
      </c>
      <c r="F3579" s="31" t="s">
        <v>63</v>
      </c>
      <c r="G3579" s="26" t="s">
        <v>64</v>
      </c>
      <c r="H3579" s="31" t="s">
        <v>743</v>
      </c>
      <c r="I3579" s="31">
        <v>1834</v>
      </c>
      <c r="J3579" s="31">
        <f>INDEX('LA lookup'!H:H,MATCH('Known to services raw data'!B3579,'LA lookup'!G:G,0))</f>
        <v>100174</v>
      </c>
      <c r="K3579" s="31"/>
      <c r="L3579" s="31" t="str">
        <f t="shared" si="203"/>
        <v>18.3 per 1000 0-17 yr olds</v>
      </c>
      <c r="M3579" s="31">
        <f t="shared" si="204"/>
        <v>18.30814382973626</v>
      </c>
      <c r="N3579" s="31">
        <f t="shared" si="202"/>
        <v>0</v>
      </c>
    </row>
    <row r="3580" spans="1:14" x14ac:dyDescent="0.45">
      <c r="A3580" s="31" t="str">
        <f t="shared" si="201"/>
        <v>E08000035_Children with an open CIN plan (excluding looked after children)_Number</v>
      </c>
      <c r="B3580" s="31" t="s">
        <v>339</v>
      </c>
      <c r="C3580" s="31" t="s">
        <v>340</v>
      </c>
      <c r="D3580" s="31" t="s">
        <v>474</v>
      </c>
      <c r="E3580" s="31" t="s">
        <v>475</v>
      </c>
      <c r="F3580" s="31" t="s">
        <v>63</v>
      </c>
      <c r="G3580" s="26" t="s">
        <v>64</v>
      </c>
      <c r="H3580" s="31" t="s">
        <v>743</v>
      </c>
      <c r="I3580" s="31">
        <v>4187</v>
      </c>
      <c r="J3580" s="31">
        <f>INDEX('LA lookup'!H:H,MATCH('Known to services raw data'!B3580,'LA lookup'!G:G,0))</f>
        <v>168176</v>
      </c>
      <c r="K3580" s="31"/>
      <c r="L3580" s="31" t="str">
        <f t="shared" si="203"/>
        <v>24.9 per 1000 0-17 yr olds</v>
      </c>
      <c r="M3580" s="31">
        <f t="shared" si="204"/>
        <v>24.89653696127866</v>
      </c>
      <c r="N3580" s="31">
        <f t="shared" si="202"/>
        <v>0</v>
      </c>
    </row>
    <row r="3581" spans="1:14" x14ac:dyDescent="0.45">
      <c r="A3581" s="31" t="str">
        <f t="shared" si="201"/>
        <v>E08000036_Children with an open CIN plan (excluding looked after children)_Number</v>
      </c>
      <c r="B3581" s="31" t="s">
        <v>444</v>
      </c>
      <c r="C3581" s="31" t="s">
        <v>445</v>
      </c>
      <c r="D3581" s="31" t="s">
        <v>474</v>
      </c>
      <c r="E3581" s="31" t="s">
        <v>475</v>
      </c>
      <c r="F3581" s="31" t="s">
        <v>63</v>
      </c>
      <c r="G3581" s="26" t="s">
        <v>64</v>
      </c>
      <c r="H3581" s="31" t="s">
        <v>743</v>
      </c>
      <c r="I3581" s="31">
        <v>2609</v>
      </c>
      <c r="J3581" s="31">
        <f>INDEX('LA lookup'!H:H,MATCH('Known to services raw data'!B3581,'LA lookup'!G:G,0))</f>
        <v>72893</v>
      </c>
      <c r="K3581" s="31"/>
      <c r="L3581" s="31" t="str">
        <f t="shared" si="203"/>
        <v>35.8 per 1000 0-17 yr olds</v>
      </c>
      <c r="M3581" s="31">
        <f t="shared" si="204"/>
        <v>35.79218855034091</v>
      </c>
      <c r="N3581" s="31">
        <f t="shared" si="202"/>
        <v>0</v>
      </c>
    </row>
    <row r="3582" spans="1:14" x14ac:dyDescent="0.45">
      <c r="A3582" s="31" t="str">
        <f t="shared" si="201"/>
        <v>E08000020_Children with an open CIN plan (excluding looked after children)_Number</v>
      </c>
      <c r="B3582" s="31" t="s">
        <v>305</v>
      </c>
      <c r="C3582" s="31" t="s">
        <v>306</v>
      </c>
      <c r="D3582" s="31" t="s">
        <v>474</v>
      </c>
      <c r="E3582" s="31" t="s">
        <v>475</v>
      </c>
      <c r="F3582" s="31" t="s">
        <v>63</v>
      </c>
      <c r="G3582" s="26" t="s">
        <v>64</v>
      </c>
      <c r="H3582" s="31" t="s">
        <v>743</v>
      </c>
      <c r="I3582" s="31">
        <v>1127</v>
      </c>
      <c r="J3582" s="31">
        <f>INDEX('LA lookup'!H:H,MATCH('Known to services raw data'!B3582,'LA lookup'!G:G,0))</f>
        <v>39605</v>
      </c>
      <c r="K3582" s="31"/>
      <c r="L3582" s="31" t="str">
        <f t="shared" si="203"/>
        <v>28.5 per 1000 0-17 yr olds</v>
      </c>
      <c r="M3582" s="31">
        <f t="shared" si="204"/>
        <v>28.456003029920467</v>
      </c>
      <c r="N3582" s="31">
        <f t="shared" si="202"/>
        <v>0</v>
      </c>
    </row>
    <row r="3583" spans="1:14" x14ac:dyDescent="0.45">
      <c r="A3583" s="31" t="str">
        <f t="shared" si="201"/>
        <v>E08000021_Children with an open CIN plan (excluding looked after children)_Number</v>
      </c>
      <c r="B3583" s="31" t="s">
        <v>357</v>
      </c>
      <c r="C3583" s="31" t="s">
        <v>358</v>
      </c>
      <c r="D3583" s="31" t="s">
        <v>474</v>
      </c>
      <c r="E3583" s="31" t="s">
        <v>475</v>
      </c>
      <c r="F3583" s="31" t="s">
        <v>63</v>
      </c>
      <c r="G3583" s="26" t="s">
        <v>64</v>
      </c>
      <c r="H3583" s="31" t="s">
        <v>743</v>
      </c>
      <c r="I3583" s="31">
        <v>2520</v>
      </c>
      <c r="J3583" s="31">
        <f>INDEX('LA lookup'!H:H,MATCH('Known to services raw data'!B3583,'LA lookup'!G:G,0))</f>
        <v>58056</v>
      </c>
      <c r="K3583" s="31"/>
      <c r="L3583" s="31" t="str">
        <f t="shared" si="203"/>
        <v>43.4 per 1000 0-17 yr olds</v>
      </c>
      <c r="M3583" s="31">
        <f t="shared" si="204"/>
        <v>43.406366267052498</v>
      </c>
      <c r="N3583" s="31">
        <f t="shared" si="202"/>
        <v>0</v>
      </c>
    </row>
    <row r="3584" spans="1:14" x14ac:dyDescent="0.45">
      <c r="A3584" s="31" t="str">
        <f t="shared" si="201"/>
        <v>E08000022_Children with an open CIN plan (excluding looked after children)_Number</v>
      </c>
      <c r="B3584" s="31" t="s">
        <v>524</v>
      </c>
      <c r="C3584" s="31" t="s">
        <v>525</v>
      </c>
      <c r="D3584" s="31" t="s">
        <v>474</v>
      </c>
      <c r="E3584" s="31" t="s">
        <v>475</v>
      </c>
      <c r="F3584" s="31" t="s">
        <v>63</v>
      </c>
      <c r="G3584" s="26" t="s">
        <v>64</v>
      </c>
      <c r="H3584" s="31" t="s">
        <v>743</v>
      </c>
      <c r="I3584" s="31">
        <v>1039</v>
      </c>
      <c r="J3584" s="31">
        <f>INDEX('LA lookup'!H:H,MATCH('Known to services raw data'!B3584,'LA lookup'!G:G,0))</f>
        <v>41360</v>
      </c>
      <c r="K3584" s="31"/>
      <c r="L3584" s="31" t="str">
        <f t="shared" si="203"/>
        <v>25.1 per 1000 0-17 yr olds</v>
      </c>
      <c r="M3584" s="31">
        <f t="shared" si="204"/>
        <v>25.120889748549324</v>
      </c>
      <c r="N3584" s="31">
        <f t="shared" si="202"/>
        <v>0</v>
      </c>
    </row>
    <row r="3585" spans="1:14" x14ac:dyDescent="0.45">
      <c r="A3585" s="31" t="str">
        <f t="shared" si="201"/>
        <v>E08000023_Children with an open CIN plan (excluding looked after children)_Number</v>
      </c>
      <c r="B3585" s="31" t="s">
        <v>410</v>
      </c>
      <c r="C3585" s="31" t="s">
        <v>411</v>
      </c>
      <c r="D3585" s="31" t="s">
        <v>474</v>
      </c>
      <c r="E3585" s="31" t="s">
        <v>475</v>
      </c>
      <c r="F3585" s="31" t="s">
        <v>63</v>
      </c>
      <c r="G3585" s="26" t="s">
        <v>64</v>
      </c>
      <c r="H3585" s="31" t="s">
        <v>743</v>
      </c>
      <c r="I3585" s="31">
        <v>1015</v>
      </c>
      <c r="J3585" s="31">
        <f>INDEX('LA lookup'!H:H,MATCH('Known to services raw data'!B3585,'LA lookup'!G:G,0))</f>
        <v>29920</v>
      </c>
      <c r="K3585" s="31"/>
      <c r="L3585" s="31" t="str">
        <f t="shared" si="203"/>
        <v>33.9 per 1000 0-17 yr olds</v>
      </c>
      <c r="M3585" s="31">
        <f t="shared" si="204"/>
        <v>33.923796791443849</v>
      </c>
      <c r="N3585" s="31">
        <f t="shared" si="202"/>
        <v>0</v>
      </c>
    </row>
    <row r="3586" spans="1:14" x14ac:dyDescent="0.45">
      <c r="A3586" s="31" t="str">
        <f t="shared" si="201"/>
        <v>E08000024_Children with an open CIN plan (excluding looked after children)_Number</v>
      </c>
      <c r="B3586" s="31" t="s">
        <v>428</v>
      </c>
      <c r="C3586" s="31" t="s">
        <v>429</v>
      </c>
      <c r="D3586" s="31" t="s">
        <v>474</v>
      </c>
      <c r="E3586" s="31" t="s">
        <v>475</v>
      </c>
      <c r="F3586" s="31" t="s">
        <v>63</v>
      </c>
      <c r="G3586" s="26" t="s">
        <v>64</v>
      </c>
      <c r="H3586" s="31" t="s">
        <v>743</v>
      </c>
      <c r="I3586" s="31">
        <v>1931</v>
      </c>
      <c r="J3586" s="31">
        <f>INDEX('LA lookup'!H:H,MATCH('Known to services raw data'!B3586,'LA lookup'!G:G,0))</f>
        <v>54563</v>
      </c>
      <c r="K3586" s="31"/>
      <c r="L3586" s="31" t="str">
        <f t="shared" si="203"/>
        <v>35.4 per 1000 0-17 yr olds</v>
      </c>
      <c r="M3586" s="31">
        <f t="shared" si="204"/>
        <v>35.39028279236846</v>
      </c>
      <c r="N3586" s="31">
        <f t="shared" si="202"/>
        <v>0</v>
      </c>
    </row>
    <row r="3587" spans="1:14" x14ac:dyDescent="0.45">
      <c r="A3587" s="31" t="str">
        <f t="shared" si="201"/>
        <v>E06000053_Children with an open CIN plan (excluding looked after children)_Number</v>
      </c>
      <c r="B3587" s="31" t="s">
        <v>550</v>
      </c>
      <c r="C3587" s="31" t="s">
        <v>551</v>
      </c>
      <c r="D3587" s="31" t="s">
        <v>474</v>
      </c>
      <c r="E3587" s="31" t="s">
        <v>475</v>
      </c>
      <c r="F3587" s="31" t="s">
        <v>63</v>
      </c>
      <c r="G3587" s="26" t="s">
        <v>64</v>
      </c>
      <c r="H3587" s="31" t="s">
        <v>743</v>
      </c>
      <c r="I3587" s="31">
        <v>28</v>
      </c>
      <c r="J3587" s="31">
        <f>INDEX('LA lookup'!H:H,MATCH('Known to services raw data'!B3587,'LA lookup'!G:G,0))</f>
        <v>368</v>
      </c>
      <c r="K3587" s="31"/>
      <c r="L3587" s="31" t="str">
        <f t="shared" si="203"/>
        <v>76.1 per 1000 0-17 yr olds</v>
      </c>
      <c r="M3587" s="31">
        <f t="shared" si="204"/>
        <v>76.08695652173914</v>
      </c>
      <c r="N3587" s="31">
        <f t="shared" si="202"/>
        <v>1</v>
      </c>
    </row>
    <row r="3588" spans="1:14" x14ac:dyDescent="0.45">
      <c r="A3588" s="31" t="str">
        <f t="shared" si="201"/>
        <v>E06000022_Children with an open CIN plan (excluding looked after children)_Number</v>
      </c>
      <c r="B3588" s="31" t="s">
        <v>238</v>
      </c>
      <c r="C3588" s="31" t="s">
        <v>239</v>
      </c>
      <c r="D3588" s="31" t="s">
        <v>474</v>
      </c>
      <c r="E3588" s="31" t="s">
        <v>475</v>
      </c>
      <c r="F3588" s="31" t="s">
        <v>63</v>
      </c>
      <c r="G3588" s="26" t="s">
        <v>64</v>
      </c>
      <c r="H3588" s="31" t="s">
        <v>743</v>
      </c>
      <c r="I3588" s="31">
        <v>803</v>
      </c>
      <c r="J3588" s="31">
        <f>INDEX('LA lookup'!H:H,MATCH('Known to services raw data'!B3588,'LA lookup'!G:G,0))</f>
        <v>35946</v>
      </c>
      <c r="K3588" s="31"/>
      <c r="L3588" s="31" t="str">
        <f t="shared" si="203"/>
        <v>22.3 per 1000 0-17 yr olds</v>
      </c>
      <c r="M3588" s="31">
        <f t="shared" si="204"/>
        <v>22.33906415178323</v>
      </c>
      <c r="N3588" s="31">
        <f t="shared" si="202"/>
        <v>0</v>
      </c>
    </row>
    <row r="3589" spans="1:14" x14ac:dyDescent="0.45">
      <c r="A3589" s="31" t="str">
        <f t="shared" si="201"/>
        <v>E06000023_Children with an open CIN plan (excluding looked after children)_Number</v>
      </c>
      <c r="B3589" s="31" t="s">
        <v>265</v>
      </c>
      <c r="C3589" s="31" t="s">
        <v>266</v>
      </c>
      <c r="D3589" s="31" t="s">
        <v>474</v>
      </c>
      <c r="E3589" s="31" t="s">
        <v>475</v>
      </c>
      <c r="F3589" s="31" t="s">
        <v>63</v>
      </c>
      <c r="G3589" s="26" t="s">
        <v>64</v>
      </c>
      <c r="H3589" s="31" t="s">
        <v>743</v>
      </c>
      <c r="I3589" s="31">
        <v>2333</v>
      </c>
      <c r="J3589" s="31">
        <f>INDEX('LA lookup'!H:H,MATCH('Known to services raw data'!B3589,'LA lookup'!G:G,0))</f>
        <v>94016</v>
      </c>
      <c r="K3589" s="31"/>
      <c r="L3589" s="31" t="str">
        <f t="shared" si="203"/>
        <v>24.8 per 1000 0-17 yr olds</v>
      </c>
      <c r="M3589" s="31">
        <f t="shared" si="204"/>
        <v>24.81492511912866</v>
      </c>
      <c r="N3589" s="31">
        <f t="shared" si="202"/>
        <v>0</v>
      </c>
    </row>
    <row r="3590" spans="1:14" x14ac:dyDescent="0.45">
      <c r="A3590" s="31" t="str">
        <f t="shared" si="201"/>
        <v>E06000024_Children with an open CIN plan (excluding looked after children)_Number</v>
      </c>
      <c r="B3590" s="31" t="s">
        <v>367</v>
      </c>
      <c r="C3590" s="31" t="s">
        <v>368</v>
      </c>
      <c r="D3590" s="31" t="s">
        <v>474</v>
      </c>
      <c r="E3590" s="31" t="s">
        <v>475</v>
      </c>
      <c r="F3590" s="31" t="s">
        <v>63</v>
      </c>
      <c r="G3590" s="26" t="s">
        <v>64</v>
      </c>
      <c r="H3590" s="31" t="s">
        <v>743</v>
      </c>
      <c r="I3590" s="31">
        <v>947</v>
      </c>
      <c r="J3590" s="31">
        <f>INDEX('LA lookup'!H:H,MATCH('Known to services raw data'!B3590,'LA lookup'!G:G,0))</f>
        <v>43435</v>
      </c>
      <c r="K3590" s="31"/>
      <c r="L3590" s="31" t="str">
        <f t="shared" si="203"/>
        <v>21.8 per 1000 0-17 yr olds</v>
      </c>
      <c r="M3590" s="31">
        <f t="shared" si="204"/>
        <v>21.802693680211814</v>
      </c>
      <c r="N3590" s="31">
        <f t="shared" si="202"/>
        <v>0</v>
      </c>
    </row>
    <row r="3591" spans="1:14" x14ac:dyDescent="0.45">
      <c r="A3591" s="31" t="str">
        <f t="shared" si="201"/>
        <v>E06000025_Children with an open CIN plan (excluding looked after children)_Number</v>
      </c>
      <c r="B3591" s="31" t="s">
        <v>408</v>
      </c>
      <c r="C3591" s="31" t="s">
        <v>409</v>
      </c>
      <c r="D3591" s="31" t="s">
        <v>474</v>
      </c>
      <c r="E3591" s="31" t="s">
        <v>475</v>
      </c>
      <c r="F3591" s="31" t="s">
        <v>63</v>
      </c>
      <c r="G3591" s="26" t="s">
        <v>64</v>
      </c>
      <c r="H3591" s="31" t="s">
        <v>743</v>
      </c>
      <c r="I3591" s="31">
        <v>1493</v>
      </c>
      <c r="J3591" s="31">
        <f>INDEX('LA lookup'!H:H,MATCH('Known to services raw data'!B3591,'LA lookup'!G:G,0))</f>
        <v>58867</v>
      </c>
      <c r="K3591" s="31"/>
      <c r="L3591" s="31" t="str">
        <f t="shared" si="203"/>
        <v>25.4 per 1000 0-17 yr olds</v>
      </c>
      <c r="M3591" s="31">
        <f t="shared" si="204"/>
        <v>25.362257291861315</v>
      </c>
      <c r="N3591" s="31">
        <f t="shared" si="202"/>
        <v>0</v>
      </c>
    </row>
    <row r="3592" spans="1:14" x14ac:dyDescent="0.45">
      <c r="A3592" s="31" t="str">
        <f t="shared" si="201"/>
        <v>E06000001_Children with an open CIN plan (excluding looked after children)_Number</v>
      </c>
      <c r="B3592" s="31" t="s">
        <v>313</v>
      </c>
      <c r="C3592" s="31" t="s">
        <v>314</v>
      </c>
      <c r="D3592" s="31" t="s">
        <v>474</v>
      </c>
      <c r="E3592" s="31" t="s">
        <v>475</v>
      </c>
      <c r="F3592" s="31" t="s">
        <v>63</v>
      </c>
      <c r="G3592" s="26" t="s">
        <v>64</v>
      </c>
      <c r="H3592" s="31" t="s">
        <v>743</v>
      </c>
      <c r="I3592" s="31">
        <v>1112</v>
      </c>
      <c r="J3592" s="31">
        <f>INDEX('LA lookup'!H:H,MATCH('Known to services raw data'!B3592,'LA lookup'!G:G,0))</f>
        <v>20006</v>
      </c>
      <c r="K3592" s="31"/>
      <c r="L3592" s="31" t="str">
        <f t="shared" si="203"/>
        <v>55.6 per 1000 0-17 yr olds</v>
      </c>
      <c r="M3592" s="31">
        <f t="shared" si="204"/>
        <v>55.583325002499251</v>
      </c>
      <c r="N3592" s="31">
        <f t="shared" si="202"/>
        <v>0</v>
      </c>
    </row>
    <row r="3593" spans="1:14" x14ac:dyDescent="0.45">
      <c r="A3593" s="31" t="str">
        <f t="shared" ref="A3593:A3656" si="205">CONCATENATE(B3593,"_",G3593,"_",H3593)</f>
        <v>E06000002_Children with an open CIN plan (excluding looked after children)_Number</v>
      </c>
      <c r="B3593" s="31" t="s">
        <v>511</v>
      </c>
      <c r="C3593" s="31" t="s">
        <v>725</v>
      </c>
      <c r="D3593" s="31" t="s">
        <v>474</v>
      </c>
      <c r="E3593" s="31" t="s">
        <v>475</v>
      </c>
      <c r="F3593" s="31" t="s">
        <v>63</v>
      </c>
      <c r="G3593" s="26" t="s">
        <v>64</v>
      </c>
      <c r="H3593" s="31" t="s">
        <v>743</v>
      </c>
      <c r="I3593" s="31">
        <v>1650</v>
      </c>
      <c r="J3593" s="31">
        <f>INDEX('LA lookup'!H:H,MATCH('Known to services raw data'!B3593,'LA lookup'!G:G,0))</f>
        <v>32513</v>
      </c>
      <c r="K3593" s="31"/>
      <c r="L3593" s="31" t="str">
        <f t="shared" si="203"/>
        <v>50.7 per 1000 0-17 yr olds</v>
      </c>
      <c r="M3593" s="31">
        <f t="shared" si="204"/>
        <v>50.748931196752068</v>
      </c>
      <c r="N3593" s="31">
        <f t="shared" si="202"/>
        <v>0</v>
      </c>
    </row>
    <row r="3594" spans="1:14" x14ac:dyDescent="0.45">
      <c r="A3594" s="31" t="str">
        <f t="shared" si="205"/>
        <v>E06000003_Children with an open CIN plan (excluding looked after children)_Number</v>
      </c>
      <c r="B3594" s="31" t="s">
        <v>387</v>
      </c>
      <c r="C3594" s="31" t="s">
        <v>388</v>
      </c>
      <c r="D3594" s="31" t="s">
        <v>474</v>
      </c>
      <c r="E3594" s="31" t="s">
        <v>475</v>
      </c>
      <c r="F3594" s="31" t="s">
        <v>63</v>
      </c>
      <c r="G3594" s="26" t="s">
        <v>64</v>
      </c>
      <c r="H3594" s="31" t="s">
        <v>743</v>
      </c>
      <c r="I3594" s="31">
        <v>988</v>
      </c>
      <c r="J3594" s="31">
        <f>INDEX('LA lookup'!H:H,MATCH('Known to services raw data'!B3594,'LA lookup'!G:G,0))</f>
        <v>27626</v>
      </c>
      <c r="K3594" s="31"/>
      <c r="L3594" s="31" t="str">
        <f t="shared" si="203"/>
        <v>35.8 per 1000 0-17 yr olds</v>
      </c>
      <c r="M3594" s="31">
        <f t="shared" si="204"/>
        <v>35.763411279229707</v>
      </c>
      <c r="N3594" s="31">
        <f t="shared" ref="N3594:N3657" si="206">IF(OR(C3594="City of London",C3594="Isles of Scilly"),1,0)</f>
        <v>0</v>
      </c>
    </row>
    <row r="3595" spans="1:14" x14ac:dyDescent="0.45">
      <c r="A3595" s="31" t="str">
        <f t="shared" si="205"/>
        <v>E06000004_Children with an open CIN plan (excluding looked after children)_Number</v>
      </c>
      <c r="B3595" s="31" t="s">
        <v>422</v>
      </c>
      <c r="C3595" s="31" t="s">
        <v>423</v>
      </c>
      <c r="D3595" s="31" t="s">
        <v>474</v>
      </c>
      <c r="E3595" s="31" t="s">
        <v>475</v>
      </c>
      <c r="F3595" s="31" t="s">
        <v>63</v>
      </c>
      <c r="G3595" s="26" t="s">
        <v>64</v>
      </c>
      <c r="H3595" s="31" t="s">
        <v>743</v>
      </c>
      <c r="I3595" s="31">
        <v>1375</v>
      </c>
      <c r="J3595" s="31">
        <f>INDEX('LA lookup'!H:H,MATCH('Known to services raw data'!B3595,'LA lookup'!G:G,0))</f>
        <v>43521</v>
      </c>
      <c r="K3595" s="31"/>
      <c r="L3595" s="31" t="str">
        <f t="shared" si="203"/>
        <v>31.6 per 1000 0-17 yr olds</v>
      </c>
      <c r="M3595" s="31">
        <f t="shared" si="204"/>
        <v>31.593943153879735</v>
      </c>
      <c r="N3595" s="31">
        <f t="shared" si="206"/>
        <v>0</v>
      </c>
    </row>
    <row r="3596" spans="1:14" x14ac:dyDescent="0.45">
      <c r="A3596" s="31" t="str">
        <f t="shared" si="205"/>
        <v>E06000010_Children with an open CIN plan (excluding looked after children)_Number</v>
      </c>
      <c r="B3596" s="31" t="s">
        <v>329</v>
      </c>
      <c r="C3596" s="31" t="s">
        <v>330</v>
      </c>
      <c r="D3596" s="31" t="s">
        <v>474</v>
      </c>
      <c r="E3596" s="31" t="s">
        <v>475</v>
      </c>
      <c r="F3596" s="31" t="s">
        <v>63</v>
      </c>
      <c r="G3596" s="26" t="s">
        <v>64</v>
      </c>
      <c r="H3596" s="31" t="s">
        <v>743</v>
      </c>
      <c r="I3596" s="31">
        <v>2435</v>
      </c>
      <c r="J3596" s="31">
        <f>INDEX('LA lookup'!H:H,MATCH('Known to services raw data'!B3596,'LA lookup'!G:G,0))</f>
        <v>57023</v>
      </c>
      <c r="K3596" s="31"/>
      <c r="L3596" s="31" t="str">
        <f t="shared" si="203"/>
        <v>42.7 per 1000 0-17 yr olds</v>
      </c>
      <c r="M3596" s="31">
        <f t="shared" si="204"/>
        <v>42.702067586763242</v>
      </c>
      <c r="N3596" s="31">
        <f t="shared" si="206"/>
        <v>0</v>
      </c>
    </row>
    <row r="3597" spans="1:14" x14ac:dyDescent="0.45">
      <c r="A3597" s="31" t="str">
        <f t="shared" si="205"/>
        <v>E06000011_Children with an open CIN plan (excluding looked after children)_Number</v>
      </c>
      <c r="B3597" s="31" t="s">
        <v>514</v>
      </c>
      <c r="C3597" s="31" t="s">
        <v>594</v>
      </c>
      <c r="D3597" s="31" t="s">
        <v>474</v>
      </c>
      <c r="E3597" s="31" t="s">
        <v>475</v>
      </c>
      <c r="F3597" s="31" t="s">
        <v>63</v>
      </c>
      <c r="G3597" s="26" t="s">
        <v>64</v>
      </c>
      <c r="H3597" s="31" t="s">
        <v>743</v>
      </c>
      <c r="I3597" s="31">
        <v>1477</v>
      </c>
      <c r="J3597" s="31">
        <f>INDEX('LA lookup'!H:H,MATCH('Known to services raw data'!B3597,'LA lookup'!G:G,0))</f>
        <v>62942</v>
      </c>
      <c r="K3597" s="31"/>
      <c r="L3597" s="31" t="str">
        <f t="shared" si="203"/>
        <v>23.5 per 1000 0-17 yr olds</v>
      </c>
      <c r="M3597" s="31">
        <f t="shared" si="204"/>
        <v>23.466048107781766</v>
      </c>
      <c r="N3597" s="31">
        <f t="shared" si="206"/>
        <v>0</v>
      </c>
    </row>
    <row r="3598" spans="1:14" x14ac:dyDescent="0.45">
      <c r="A3598" s="31" t="str">
        <f t="shared" si="205"/>
        <v>E06000012_Children with an open CIN plan (excluding looked after children)_Number</v>
      </c>
      <c r="B3598" s="31" t="s">
        <v>363</v>
      </c>
      <c r="C3598" s="31" t="s">
        <v>364</v>
      </c>
      <c r="D3598" s="31" t="s">
        <v>474</v>
      </c>
      <c r="E3598" s="31" t="s">
        <v>475</v>
      </c>
      <c r="F3598" s="31" t="s">
        <v>63</v>
      </c>
      <c r="G3598" s="26" t="s">
        <v>64</v>
      </c>
      <c r="H3598" s="31" t="s">
        <v>743</v>
      </c>
      <c r="I3598" s="31">
        <v>1884</v>
      </c>
      <c r="J3598" s="31">
        <f>INDEX('LA lookup'!H:H,MATCH('Known to services raw data'!B3598,'LA lookup'!G:G,0))</f>
        <v>34503</v>
      </c>
      <c r="K3598" s="31"/>
      <c r="L3598" s="31" t="str">
        <f t="shared" si="203"/>
        <v>54.6 per 1000 0-17 yr olds</v>
      </c>
      <c r="M3598" s="31">
        <f t="shared" si="204"/>
        <v>54.603947482827586</v>
      </c>
      <c r="N3598" s="31">
        <f t="shared" si="206"/>
        <v>0</v>
      </c>
    </row>
    <row r="3599" spans="1:14" x14ac:dyDescent="0.45">
      <c r="A3599" s="31" t="str">
        <f t="shared" si="205"/>
        <v>E06000013_Children with an open CIN plan (excluding looked after children)_Number</v>
      </c>
      <c r="B3599" s="31" t="s">
        <v>365</v>
      </c>
      <c r="C3599" s="31" t="s">
        <v>366</v>
      </c>
      <c r="D3599" s="31" t="s">
        <v>474</v>
      </c>
      <c r="E3599" s="31" t="s">
        <v>475</v>
      </c>
      <c r="F3599" s="31" t="s">
        <v>63</v>
      </c>
      <c r="G3599" s="26" t="s">
        <v>64</v>
      </c>
      <c r="H3599" s="31" t="s">
        <v>743</v>
      </c>
      <c r="I3599" s="31">
        <v>936</v>
      </c>
      <c r="J3599" s="31">
        <f>INDEX('LA lookup'!H:H,MATCH('Known to services raw data'!B3599,'LA lookup'!G:G,0))</f>
        <v>35714</v>
      </c>
      <c r="K3599" s="31"/>
      <c r="L3599" s="31" t="str">
        <f t="shared" si="203"/>
        <v>26.2 per 1000 0-17 yr olds</v>
      </c>
      <c r="M3599" s="31">
        <f t="shared" si="204"/>
        <v>26.208209665677327</v>
      </c>
      <c r="N3599" s="31">
        <f t="shared" si="206"/>
        <v>0</v>
      </c>
    </row>
    <row r="3600" spans="1:14" x14ac:dyDescent="0.45">
      <c r="A3600" s="31" t="str">
        <f t="shared" si="205"/>
        <v>E10000023_Children with an open CIN plan (excluding looked after children)_Number</v>
      </c>
      <c r="B3600" s="31" t="s">
        <v>369</v>
      </c>
      <c r="C3600" s="31" t="s">
        <v>370</v>
      </c>
      <c r="D3600" s="31" t="s">
        <v>474</v>
      </c>
      <c r="E3600" s="31" t="s">
        <v>475</v>
      </c>
      <c r="F3600" s="31" t="s">
        <v>63</v>
      </c>
      <c r="G3600" s="26" t="s">
        <v>64</v>
      </c>
      <c r="H3600" s="31" t="s">
        <v>743</v>
      </c>
      <c r="I3600" s="31">
        <v>2252</v>
      </c>
      <c r="J3600" s="31">
        <f>INDEX('LA lookup'!H:H,MATCH('Known to services raw data'!B3600,'LA lookup'!G:G,0))</f>
        <v>117499</v>
      </c>
      <c r="K3600" s="31"/>
      <c r="L3600" s="31" t="str">
        <f t="shared" si="203"/>
        <v>19.2 per 1000 0-17 yr olds</v>
      </c>
      <c r="M3600" s="31">
        <f t="shared" si="204"/>
        <v>19.166120562728192</v>
      </c>
      <c r="N3600" s="31">
        <f t="shared" si="206"/>
        <v>0</v>
      </c>
    </row>
    <row r="3601" spans="1:14" x14ac:dyDescent="0.45">
      <c r="A3601" s="31" t="str">
        <f t="shared" si="205"/>
        <v>E06000014_Children with an open CIN plan (excluding looked after children)_Number</v>
      </c>
      <c r="B3601" s="31" t="s">
        <v>472</v>
      </c>
      <c r="C3601" s="31" t="s">
        <v>473</v>
      </c>
      <c r="D3601" s="31" t="s">
        <v>474</v>
      </c>
      <c r="E3601" s="31" t="s">
        <v>475</v>
      </c>
      <c r="F3601" s="31" t="s">
        <v>63</v>
      </c>
      <c r="G3601" s="26" t="s">
        <v>64</v>
      </c>
      <c r="H3601" s="31" t="s">
        <v>743</v>
      </c>
      <c r="I3601" s="31">
        <v>1096</v>
      </c>
      <c r="J3601" s="31">
        <f>INDEX('LA lookup'!H:H,MATCH('Known to services raw data'!B3601,'LA lookup'!G:G,0))</f>
        <v>36572</v>
      </c>
      <c r="K3601" s="31"/>
      <c r="L3601" s="31" t="str">
        <f t="shared" si="203"/>
        <v>30 per 1000 0-17 yr olds</v>
      </c>
      <c r="M3601" s="31">
        <f t="shared" si="204"/>
        <v>29.968281745597725</v>
      </c>
      <c r="N3601" s="31">
        <f t="shared" si="206"/>
        <v>0</v>
      </c>
    </row>
    <row r="3602" spans="1:14" x14ac:dyDescent="0.45">
      <c r="A3602" s="31" t="str">
        <f t="shared" si="205"/>
        <v>E06000032_Children with an open CIN plan (excluding looked after children)_Number</v>
      </c>
      <c r="B3602" s="31" t="s">
        <v>564</v>
      </c>
      <c r="C3602" s="31" t="s">
        <v>724</v>
      </c>
      <c r="D3602" s="31" t="s">
        <v>474</v>
      </c>
      <c r="E3602" s="31" t="s">
        <v>475</v>
      </c>
      <c r="F3602" s="31" t="s">
        <v>63</v>
      </c>
      <c r="G3602" s="26" t="s">
        <v>64</v>
      </c>
      <c r="H3602" s="31" t="s">
        <v>743</v>
      </c>
      <c r="I3602" s="31">
        <v>1468</v>
      </c>
      <c r="J3602" s="31">
        <f>INDEX('LA lookup'!H:H,MATCH('Known to services raw data'!B3602,'LA lookup'!G:G,0))</f>
        <v>57375</v>
      </c>
      <c r="K3602" s="31"/>
      <c r="L3602" s="31" t="str">
        <f t="shared" si="203"/>
        <v>25.6 per 1000 0-17 yr olds</v>
      </c>
      <c r="M3602" s="31">
        <f t="shared" si="204"/>
        <v>25.586056644880173</v>
      </c>
      <c r="N3602" s="31">
        <f t="shared" si="206"/>
        <v>0</v>
      </c>
    </row>
    <row r="3603" spans="1:14" x14ac:dyDescent="0.45">
      <c r="A3603" s="31" t="str">
        <f t="shared" si="205"/>
        <v>E06000055_Children with an open CIN plan (excluding looked after children)_Number</v>
      </c>
      <c r="B3603" s="31" t="s">
        <v>240</v>
      </c>
      <c r="C3603" s="31" t="s">
        <v>241</v>
      </c>
      <c r="D3603" s="31" t="s">
        <v>474</v>
      </c>
      <c r="E3603" s="31" t="s">
        <v>475</v>
      </c>
      <c r="F3603" s="31" t="s">
        <v>63</v>
      </c>
      <c r="G3603" s="26" t="s">
        <v>64</v>
      </c>
      <c r="H3603" s="31" t="s">
        <v>743</v>
      </c>
      <c r="I3603" s="31">
        <v>943</v>
      </c>
      <c r="J3603" s="31">
        <f>INDEX('LA lookup'!H:H,MATCH('Known to services raw data'!B3603,'LA lookup'!G:G,0))</f>
        <v>40088</v>
      </c>
      <c r="K3603" s="31"/>
      <c r="L3603" s="31" t="str">
        <f t="shared" si="203"/>
        <v>23.5 per 1000 0-17 yr olds</v>
      </c>
      <c r="M3603" s="31">
        <f t="shared" si="204"/>
        <v>23.523248852524446</v>
      </c>
      <c r="N3603" s="31">
        <f t="shared" si="206"/>
        <v>0</v>
      </c>
    </row>
    <row r="3604" spans="1:14" x14ac:dyDescent="0.45">
      <c r="A3604" s="31" t="str">
        <f t="shared" si="205"/>
        <v>E06000056_Children with an open CIN plan (excluding looked after children)_Number</v>
      </c>
      <c r="B3604" s="31" t="s">
        <v>279</v>
      </c>
      <c r="C3604" s="31" t="s">
        <v>280</v>
      </c>
      <c r="D3604" s="31" t="s">
        <v>474</v>
      </c>
      <c r="E3604" s="31" t="s">
        <v>475</v>
      </c>
      <c r="F3604" s="31" t="s">
        <v>63</v>
      </c>
      <c r="G3604" s="26" t="s">
        <v>64</v>
      </c>
      <c r="H3604" s="31" t="s">
        <v>743</v>
      </c>
      <c r="I3604" s="31">
        <v>1062</v>
      </c>
      <c r="J3604" s="31">
        <f>INDEX('LA lookup'!H:H,MATCH('Known to services raw data'!B3604,'LA lookup'!G:G,0))</f>
        <v>62515</v>
      </c>
      <c r="K3604" s="31"/>
      <c r="L3604" s="31" t="str">
        <f t="shared" si="203"/>
        <v>17 per 1000 0-17 yr olds</v>
      </c>
      <c r="M3604" s="31">
        <f t="shared" si="204"/>
        <v>16.987922898504362</v>
      </c>
      <c r="N3604" s="31">
        <f t="shared" si="206"/>
        <v>0</v>
      </c>
    </row>
    <row r="3605" spans="1:14" x14ac:dyDescent="0.45">
      <c r="A3605" s="31" t="str">
        <f t="shared" si="205"/>
        <v>E10000002_Children with an open CIN plan (excluding looked after children)_Number</v>
      </c>
      <c r="B3605" s="31" t="s">
        <v>269</v>
      </c>
      <c r="C3605" s="31" t="s">
        <v>270</v>
      </c>
      <c r="D3605" s="31" t="s">
        <v>474</v>
      </c>
      <c r="E3605" s="31" t="s">
        <v>475</v>
      </c>
      <c r="F3605" s="31" t="s">
        <v>63</v>
      </c>
      <c r="G3605" s="26" t="s">
        <v>64</v>
      </c>
      <c r="H3605" s="31" t="s">
        <v>743</v>
      </c>
      <c r="I3605" s="31">
        <v>2824</v>
      </c>
      <c r="J3605" s="31">
        <f>INDEX('LA lookup'!H:H,MATCH('Known to services raw data'!B3605,'LA lookup'!G:G,0))</f>
        <v>124321</v>
      </c>
      <c r="K3605" s="31"/>
      <c r="L3605" s="31" t="str">
        <f t="shared" si="203"/>
        <v>22.7 per 1000 0-17 yr olds</v>
      </c>
      <c r="M3605" s="31">
        <f t="shared" si="204"/>
        <v>22.715389998471696</v>
      </c>
      <c r="N3605" s="31">
        <f t="shared" si="206"/>
        <v>0</v>
      </c>
    </row>
    <row r="3606" spans="1:14" x14ac:dyDescent="0.45">
      <c r="A3606" s="31" t="str">
        <f t="shared" si="205"/>
        <v>E06000042_Children with an open CIN plan (excluding looked after children)_Number</v>
      </c>
      <c r="B3606" s="31" t="s">
        <v>355</v>
      </c>
      <c r="C3606" s="31" t="s">
        <v>356</v>
      </c>
      <c r="D3606" s="31" t="s">
        <v>474</v>
      </c>
      <c r="E3606" s="31" t="s">
        <v>475</v>
      </c>
      <c r="F3606" s="31" t="s">
        <v>63</v>
      </c>
      <c r="G3606" s="26" t="s">
        <v>64</v>
      </c>
      <c r="H3606" s="31" t="s">
        <v>743</v>
      </c>
      <c r="I3606" s="31">
        <v>1777</v>
      </c>
      <c r="J3606" s="31">
        <f>INDEX('LA lookup'!H:H,MATCH('Known to services raw data'!B3606,'LA lookup'!G:G,0))</f>
        <v>68278</v>
      </c>
      <c r="K3606" s="31"/>
      <c r="L3606" s="31" t="str">
        <f t="shared" si="203"/>
        <v>26 per 1000 0-17 yr olds</v>
      </c>
      <c r="M3606" s="31">
        <f t="shared" si="204"/>
        <v>26.025952722692523</v>
      </c>
      <c r="N3606" s="31">
        <f t="shared" si="206"/>
        <v>0</v>
      </c>
    </row>
    <row r="3607" spans="1:14" x14ac:dyDescent="0.45">
      <c r="A3607" s="31" t="str">
        <f t="shared" si="205"/>
        <v>E10000007_Children with an open CIN plan (excluding looked after children)_Number</v>
      </c>
      <c r="B3607" s="31" t="s">
        <v>291</v>
      </c>
      <c r="C3607" s="31" t="s">
        <v>292</v>
      </c>
      <c r="D3607" s="31" t="s">
        <v>474</v>
      </c>
      <c r="E3607" s="31" t="s">
        <v>475</v>
      </c>
      <c r="F3607" s="31" t="s">
        <v>63</v>
      </c>
      <c r="G3607" s="26" t="s">
        <v>64</v>
      </c>
      <c r="H3607" s="31" t="s">
        <v>743</v>
      </c>
      <c r="I3607" s="31">
        <v>4890</v>
      </c>
      <c r="J3607" s="31">
        <f>INDEX('LA lookup'!H:H,MATCH('Known to services raw data'!B3607,'LA lookup'!G:G,0))</f>
        <v>153272</v>
      </c>
      <c r="K3607" s="31"/>
      <c r="L3607" s="31" t="str">
        <f t="shared" si="203"/>
        <v>31.9 per 1000 0-17 yr olds</v>
      </c>
      <c r="M3607" s="31">
        <f t="shared" si="204"/>
        <v>31.904065974215772</v>
      </c>
      <c r="N3607" s="31">
        <f t="shared" si="206"/>
        <v>0</v>
      </c>
    </row>
    <row r="3608" spans="1:14" x14ac:dyDescent="0.45">
      <c r="A3608" s="31" t="str">
        <f t="shared" si="205"/>
        <v>E06000015_Children with an open CIN plan (excluding looked after children)_Number</v>
      </c>
      <c r="B3608" s="31" t="s">
        <v>289</v>
      </c>
      <c r="C3608" s="31" t="s">
        <v>290</v>
      </c>
      <c r="D3608" s="31" t="s">
        <v>474</v>
      </c>
      <c r="E3608" s="31" t="s">
        <v>475</v>
      </c>
      <c r="F3608" s="31" t="s">
        <v>63</v>
      </c>
      <c r="G3608" s="26" t="s">
        <v>64</v>
      </c>
      <c r="H3608" s="31" t="s">
        <v>743</v>
      </c>
      <c r="I3608" s="31">
        <v>2360</v>
      </c>
      <c r="J3608" s="31">
        <f>INDEX('LA lookup'!H:H,MATCH('Known to services raw data'!B3608,'LA lookup'!G:G,0))</f>
        <v>59899</v>
      </c>
      <c r="K3608" s="31"/>
      <c r="L3608" s="31" t="str">
        <f t="shared" si="203"/>
        <v>39.4 per 1000 0-17 yr olds</v>
      </c>
      <c r="M3608" s="31">
        <f t="shared" si="204"/>
        <v>39.399656087747708</v>
      </c>
      <c r="N3608" s="31">
        <f t="shared" si="206"/>
        <v>0</v>
      </c>
    </row>
    <row r="3609" spans="1:14" x14ac:dyDescent="0.45">
      <c r="A3609" s="31" t="str">
        <f t="shared" si="205"/>
        <v>E10000009_Children with an open CIN plan (excluding looked after children)_Number</v>
      </c>
      <c r="B3609" s="31" t="s">
        <v>295</v>
      </c>
      <c r="C3609" s="31" t="s">
        <v>296</v>
      </c>
      <c r="D3609" s="31" t="s">
        <v>474</v>
      </c>
      <c r="E3609" s="31" t="s">
        <v>475</v>
      </c>
      <c r="F3609" s="31" t="s">
        <v>63</v>
      </c>
      <c r="G3609" s="26" t="s">
        <v>64</v>
      </c>
      <c r="H3609" s="31" t="s">
        <v>743</v>
      </c>
      <c r="I3609" s="31">
        <v>2296</v>
      </c>
      <c r="J3609" s="31">
        <f>INDEX('LA lookup'!H:H,MATCH('Known to services raw data'!B3609,'LA lookup'!G:G,0))</f>
        <v>76699</v>
      </c>
      <c r="K3609" s="31"/>
      <c r="L3609" s="31" t="str">
        <f t="shared" si="203"/>
        <v>29.9 per 1000 0-17 yr olds</v>
      </c>
      <c r="M3609" s="31">
        <f t="shared" si="204"/>
        <v>29.935201241215662</v>
      </c>
      <c r="N3609" s="31">
        <f t="shared" si="206"/>
        <v>0</v>
      </c>
    </row>
    <row r="3610" spans="1:14" x14ac:dyDescent="0.45">
      <c r="A3610" s="31" t="str">
        <f t="shared" si="205"/>
        <v>E06000029_Children with an open CIN plan (excluding looked after children)_Number</v>
      </c>
      <c r="B3610" s="31" t="s">
        <v>543</v>
      </c>
      <c r="C3610" s="31" t="s">
        <v>717</v>
      </c>
      <c r="D3610" s="31" t="s">
        <v>474</v>
      </c>
      <c r="E3610" s="31" t="s">
        <v>475</v>
      </c>
      <c r="F3610" s="31" t="s">
        <v>63</v>
      </c>
      <c r="G3610" s="26" t="s">
        <v>64</v>
      </c>
      <c r="H3610" s="31" t="s">
        <v>743</v>
      </c>
      <c r="I3610" s="31">
        <v>909</v>
      </c>
      <c r="J3610" s="31">
        <f>INDEX('LA lookup'!H:H,MATCH('Known to services raw data'!B3610,'LA lookup'!G:G,0))</f>
        <v>30188</v>
      </c>
      <c r="K3610" s="31"/>
      <c r="L3610" s="31" t="str">
        <f t="shared" si="203"/>
        <v>30.1 per 1000 0-17 yr olds</v>
      </c>
      <c r="M3610" s="31">
        <f t="shared" si="204"/>
        <v>30.111302504306344</v>
      </c>
      <c r="N3610" s="31">
        <f t="shared" si="206"/>
        <v>0</v>
      </c>
    </row>
    <row r="3611" spans="1:14" x14ac:dyDescent="0.45">
      <c r="A3611" s="31" t="str">
        <f t="shared" si="205"/>
        <v>E06000028_Children with an open CIN plan (excluding looked after children)_Number</v>
      </c>
      <c r="B3611" s="31" t="s">
        <v>254</v>
      </c>
      <c r="C3611" s="31" t="s">
        <v>255</v>
      </c>
      <c r="D3611" s="31" t="s">
        <v>474</v>
      </c>
      <c r="E3611" s="31" t="s">
        <v>475</v>
      </c>
      <c r="F3611" s="31" t="s">
        <v>63</v>
      </c>
      <c r="G3611" s="26" t="s">
        <v>64</v>
      </c>
      <c r="H3611" s="31" t="s">
        <v>743</v>
      </c>
      <c r="I3611" s="31">
        <v>1103</v>
      </c>
      <c r="J3611" s="31">
        <f>INDEX('LA lookup'!H:H,MATCH('Known to services raw data'!B3611,'LA lookup'!G:G,0))</f>
        <v>36373</v>
      </c>
      <c r="K3611" s="31"/>
      <c r="L3611" s="31" t="str">
        <f t="shared" si="203"/>
        <v>30.3 per 1000 0-17 yr olds</v>
      </c>
      <c r="M3611" s="31">
        <f t="shared" si="204"/>
        <v>30.324691391966567</v>
      </c>
      <c r="N3611" s="31">
        <f t="shared" si="206"/>
        <v>0</v>
      </c>
    </row>
    <row r="3612" spans="1:14" x14ac:dyDescent="0.45">
      <c r="A3612" s="31" t="str">
        <f t="shared" si="205"/>
        <v>E06000047_Children with an open CIN plan (excluding looked after children)_Number</v>
      </c>
      <c r="B3612" s="31" t="s">
        <v>528</v>
      </c>
      <c r="C3612" s="31" t="s">
        <v>721</v>
      </c>
      <c r="D3612" s="31" t="s">
        <v>474</v>
      </c>
      <c r="E3612" s="31" t="s">
        <v>475</v>
      </c>
      <c r="F3612" s="31" t="s">
        <v>63</v>
      </c>
      <c r="G3612" s="26" t="s">
        <v>64</v>
      </c>
      <c r="H3612" s="31" t="s">
        <v>743</v>
      </c>
      <c r="I3612" s="31">
        <v>2738</v>
      </c>
      <c r="J3612" s="31">
        <f>INDEX('LA lookup'!H:H,MATCH('Known to services raw data'!B3612,'LA lookup'!G:G,0))</f>
        <v>101040</v>
      </c>
      <c r="K3612" s="31"/>
      <c r="L3612" s="31" t="str">
        <f t="shared" si="203"/>
        <v>27.1 per 1000 0-17 yr olds</v>
      </c>
      <c r="M3612" s="31">
        <f t="shared" si="204"/>
        <v>27.098178939034046</v>
      </c>
      <c r="N3612" s="31">
        <f t="shared" si="206"/>
        <v>0</v>
      </c>
    </row>
    <row r="3613" spans="1:14" x14ac:dyDescent="0.45">
      <c r="A3613" s="31" t="str">
        <f t="shared" si="205"/>
        <v>E06000005_Children with an open CIN plan (excluding looked after children)_Number</v>
      </c>
      <c r="B3613" s="31" t="s">
        <v>287</v>
      </c>
      <c r="C3613" s="31" t="s">
        <v>288</v>
      </c>
      <c r="D3613" s="31" t="s">
        <v>474</v>
      </c>
      <c r="E3613" s="31" t="s">
        <v>475</v>
      </c>
      <c r="F3613" s="31" t="s">
        <v>63</v>
      </c>
      <c r="G3613" s="26" t="s">
        <v>64</v>
      </c>
      <c r="H3613" s="31" t="s">
        <v>743</v>
      </c>
      <c r="I3613" s="31">
        <v>778</v>
      </c>
      <c r="J3613" s="31">
        <f>INDEX('LA lookup'!H:H,MATCH('Known to services raw data'!B3613,'LA lookup'!G:G,0))</f>
        <v>22454</v>
      </c>
      <c r="K3613" s="31"/>
      <c r="L3613" s="31" t="str">
        <f t="shared" si="203"/>
        <v>34.6 per 1000 0-17 yr olds</v>
      </c>
      <c r="M3613" s="31">
        <f t="shared" si="204"/>
        <v>34.648614946112048</v>
      </c>
      <c r="N3613" s="31">
        <f t="shared" si="206"/>
        <v>0</v>
      </c>
    </row>
    <row r="3614" spans="1:14" x14ac:dyDescent="0.45">
      <c r="A3614" s="31" t="str">
        <f t="shared" si="205"/>
        <v>E10000011_Children with an open CIN plan (excluding looked after children)_Number</v>
      </c>
      <c r="B3614" s="31" t="s">
        <v>299</v>
      </c>
      <c r="C3614" s="31" t="s">
        <v>300</v>
      </c>
      <c r="D3614" s="31" t="s">
        <v>474</v>
      </c>
      <c r="E3614" s="31" t="s">
        <v>475</v>
      </c>
      <c r="F3614" s="31" t="s">
        <v>63</v>
      </c>
      <c r="G3614" s="26" t="s">
        <v>64</v>
      </c>
      <c r="H3614" s="31" t="s">
        <v>743</v>
      </c>
      <c r="I3614" s="31">
        <v>2535</v>
      </c>
      <c r="J3614" s="31">
        <f>INDEX('LA lookup'!H:H,MATCH('Known to services raw data'!B3614,'LA lookup'!G:G,0))</f>
        <v>106378</v>
      </c>
      <c r="K3614" s="31"/>
      <c r="L3614" s="31" t="str">
        <f t="shared" si="203"/>
        <v>23.8 per 1000 0-17 yr olds</v>
      </c>
      <c r="M3614" s="31">
        <f t="shared" si="204"/>
        <v>23.830115249393671</v>
      </c>
      <c r="N3614" s="31">
        <f t="shared" si="206"/>
        <v>0</v>
      </c>
    </row>
    <row r="3615" spans="1:14" x14ac:dyDescent="0.45">
      <c r="A3615" s="31" t="str">
        <f t="shared" si="205"/>
        <v>E06000043_Children with an open CIN plan (excluding looked after children)_Number</v>
      </c>
      <c r="B3615" s="31" t="s">
        <v>263</v>
      </c>
      <c r="C3615" s="31" t="s">
        <v>264</v>
      </c>
      <c r="D3615" s="31" t="s">
        <v>474</v>
      </c>
      <c r="E3615" s="31" t="s">
        <v>475</v>
      </c>
      <c r="F3615" s="31" t="s">
        <v>63</v>
      </c>
      <c r="G3615" s="26" t="s">
        <v>64</v>
      </c>
      <c r="H3615" s="31" t="s">
        <v>743</v>
      </c>
      <c r="I3615" s="31">
        <v>1648</v>
      </c>
      <c r="J3615" s="31">
        <f>INDEX('LA lookup'!H:H,MATCH('Known to services raw data'!B3615,'LA lookup'!G:G,0))</f>
        <v>51005</v>
      </c>
      <c r="K3615" s="31"/>
      <c r="L3615" s="31" t="str">
        <f t="shared" si="203"/>
        <v>32.3 per 1000 0-17 yr olds</v>
      </c>
      <c r="M3615" s="31">
        <f t="shared" si="204"/>
        <v>32.310557788452115</v>
      </c>
      <c r="N3615" s="31">
        <f t="shared" si="206"/>
        <v>0</v>
      </c>
    </row>
    <row r="3616" spans="1:14" x14ac:dyDescent="0.45">
      <c r="A3616" s="31" t="str">
        <f t="shared" si="205"/>
        <v>E10000014_Children with an open CIN plan (excluding looked after children)_Number</v>
      </c>
      <c r="B3616" s="31" t="s">
        <v>309</v>
      </c>
      <c r="C3616" s="31" t="s">
        <v>310</v>
      </c>
      <c r="D3616" s="31" t="s">
        <v>474</v>
      </c>
      <c r="E3616" s="31" t="s">
        <v>475</v>
      </c>
      <c r="F3616" s="31" t="s">
        <v>63</v>
      </c>
      <c r="G3616" s="26" t="s">
        <v>64</v>
      </c>
      <c r="H3616" s="31" t="s">
        <v>743</v>
      </c>
      <c r="I3616" s="31">
        <v>6928</v>
      </c>
      <c r="J3616" s="31">
        <f>INDEX('LA lookup'!H:H,MATCH('Known to services raw data'!B3616,'LA lookup'!G:G,0))</f>
        <v>284002</v>
      </c>
      <c r="K3616" s="31"/>
      <c r="L3616" s="31" t="str">
        <f t="shared" si="203"/>
        <v>24.4 per 1000 0-17 yr olds</v>
      </c>
      <c r="M3616" s="31">
        <f t="shared" si="204"/>
        <v>24.394194407081642</v>
      </c>
      <c r="N3616" s="31">
        <f t="shared" si="206"/>
        <v>0</v>
      </c>
    </row>
    <row r="3617" spans="1:14" x14ac:dyDescent="0.45">
      <c r="A3617" s="31" t="str">
        <f t="shared" si="205"/>
        <v>E06000044_Children with an open CIN plan (excluding looked after children)_Number</v>
      </c>
      <c r="B3617" s="31" t="s">
        <v>383</v>
      </c>
      <c r="C3617" s="31" t="s">
        <v>384</v>
      </c>
      <c r="D3617" s="31" t="s">
        <v>474</v>
      </c>
      <c r="E3617" s="31" t="s">
        <v>475</v>
      </c>
      <c r="F3617" s="31" t="s">
        <v>63</v>
      </c>
      <c r="G3617" s="26" t="s">
        <v>64</v>
      </c>
      <c r="H3617" s="31" t="s">
        <v>743</v>
      </c>
      <c r="I3617" s="31">
        <v>1159</v>
      </c>
      <c r="J3617" s="31">
        <f>INDEX('LA lookup'!H:H,MATCH('Known to services raw data'!B3617,'LA lookup'!G:G,0))</f>
        <v>44046</v>
      </c>
      <c r="K3617" s="31"/>
      <c r="L3617" s="31" t="str">
        <f t="shared" si="203"/>
        <v>26.3 per 1000 0-17 yr olds</v>
      </c>
      <c r="M3617" s="31">
        <f t="shared" si="204"/>
        <v>26.31339962766199</v>
      </c>
      <c r="N3617" s="31">
        <f t="shared" si="206"/>
        <v>0</v>
      </c>
    </row>
    <row r="3618" spans="1:14" x14ac:dyDescent="0.45">
      <c r="A3618" s="31" t="str">
        <f t="shared" si="205"/>
        <v>E06000045_Children with an open CIN plan (excluding looked after children)_Number</v>
      </c>
      <c r="B3618" s="31" t="s">
        <v>577</v>
      </c>
      <c r="C3618" s="31" t="s">
        <v>729</v>
      </c>
      <c r="D3618" s="31" t="s">
        <v>474</v>
      </c>
      <c r="E3618" s="31" t="s">
        <v>475</v>
      </c>
      <c r="F3618" s="31" t="s">
        <v>63</v>
      </c>
      <c r="G3618" s="26" t="s">
        <v>64</v>
      </c>
      <c r="H3618" s="31" t="s">
        <v>743</v>
      </c>
      <c r="I3618" s="31">
        <v>2176</v>
      </c>
      <c r="J3618" s="31">
        <f>INDEX('LA lookup'!H:H,MATCH('Known to services raw data'!B3618,'LA lookup'!G:G,0))</f>
        <v>50832</v>
      </c>
      <c r="K3618" s="31"/>
      <c r="L3618" s="31" t="str">
        <f t="shared" si="203"/>
        <v>42.8 per 1000 0-17 yr olds</v>
      </c>
      <c r="M3618" s="31">
        <f t="shared" si="204"/>
        <v>42.807680201447909</v>
      </c>
      <c r="N3618" s="31">
        <f t="shared" si="206"/>
        <v>0</v>
      </c>
    </row>
    <row r="3619" spans="1:14" x14ac:dyDescent="0.45">
      <c r="A3619" s="31" t="str">
        <f t="shared" si="205"/>
        <v>E10000018_Children with an open CIN plan (excluding looked after children)_Number</v>
      </c>
      <c r="B3619" s="31" t="s">
        <v>552</v>
      </c>
      <c r="C3619" s="31" t="s">
        <v>553</v>
      </c>
      <c r="D3619" s="31" t="s">
        <v>474</v>
      </c>
      <c r="E3619" s="31" t="s">
        <v>475</v>
      </c>
      <c r="F3619" s="31" t="s">
        <v>63</v>
      </c>
      <c r="G3619" s="26" t="s">
        <v>64</v>
      </c>
      <c r="H3619" s="31" t="s">
        <v>743</v>
      </c>
      <c r="I3619" s="31">
        <v>2357</v>
      </c>
      <c r="J3619" s="31">
        <f>INDEX('LA lookup'!H:H,MATCH('Known to services raw data'!B3619,'LA lookup'!G:G,0))</f>
        <v>140307</v>
      </c>
      <c r="K3619" s="31"/>
      <c r="L3619" s="31" t="str">
        <f t="shared" si="203"/>
        <v>16.8 per 1000 0-17 yr olds</v>
      </c>
      <c r="M3619" s="31">
        <f t="shared" si="204"/>
        <v>16.798876748843607</v>
      </c>
      <c r="N3619" s="31">
        <f t="shared" si="206"/>
        <v>0</v>
      </c>
    </row>
    <row r="3620" spans="1:14" x14ac:dyDescent="0.45">
      <c r="A3620" s="31" t="str">
        <f t="shared" si="205"/>
        <v>E06000016_Children with an open CIN plan (excluding looked after children)_Number</v>
      </c>
      <c r="B3620" s="31" t="s">
        <v>341</v>
      </c>
      <c r="C3620" s="31" t="s">
        <v>342</v>
      </c>
      <c r="D3620" s="31" t="s">
        <v>474</v>
      </c>
      <c r="E3620" s="31" t="s">
        <v>475</v>
      </c>
      <c r="F3620" s="31" t="s">
        <v>63</v>
      </c>
      <c r="G3620" s="26" t="s">
        <v>64</v>
      </c>
      <c r="H3620" s="31" t="s">
        <v>743</v>
      </c>
      <c r="I3620" s="31">
        <v>1362</v>
      </c>
      <c r="J3620" s="31">
        <f>INDEX('LA lookup'!H:H,MATCH('Known to services raw data'!B3620,'LA lookup'!G:G,0))</f>
        <v>83994</v>
      </c>
      <c r="K3620" s="31"/>
      <c r="L3620" s="31" t="str">
        <f t="shared" si="203"/>
        <v>16.2 per 1000 0-17 yr olds</v>
      </c>
      <c r="M3620" s="31">
        <f t="shared" si="204"/>
        <v>16.215443960282876</v>
      </c>
      <c r="N3620" s="31">
        <f t="shared" si="206"/>
        <v>0</v>
      </c>
    </row>
    <row r="3621" spans="1:14" x14ac:dyDescent="0.45">
      <c r="A3621" s="31" t="str">
        <f t="shared" si="205"/>
        <v>E06000017_Children with an open CIN plan (excluding looked after children)_Number</v>
      </c>
      <c r="B3621" s="31" t="s">
        <v>548</v>
      </c>
      <c r="C3621" s="31" t="s">
        <v>728</v>
      </c>
      <c r="D3621" s="31" t="s">
        <v>474</v>
      </c>
      <c r="E3621" s="31" t="s">
        <v>475</v>
      </c>
      <c r="F3621" s="31" t="s">
        <v>63</v>
      </c>
      <c r="G3621" s="26" t="s">
        <v>64</v>
      </c>
      <c r="H3621" s="31" t="s">
        <v>743</v>
      </c>
      <c r="I3621" s="31">
        <v>195</v>
      </c>
      <c r="J3621" s="31">
        <f>INDEX('LA lookup'!H:H,MATCH('Known to services raw data'!B3621,'LA lookup'!G:G,0))</f>
        <v>7807</v>
      </c>
      <c r="K3621" s="31"/>
      <c r="L3621" s="31" t="str">
        <f t="shared" si="203"/>
        <v>25 per 1000 0-17 yr olds</v>
      </c>
      <c r="M3621" s="31">
        <f t="shared" si="204"/>
        <v>24.977584219290382</v>
      </c>
      <c r="N3621" s="31">
        <f t="shared" si="206"/>
        <v>0</v>
      </c>
    </row>
    <row r="3622" spans="1:14" x14ac:dyDescent="0.45">
      <c r="A3622" s="31" t="str">
        <f t="shared" si="205"/>
        <v>E10000028_Children with an open CIN plan (excluding looked after children)_Number</v>
      </c>
      <c r="B3622" s="31" t="s">
        <v>418</v>
      </c>
      <c r="C3622" s="31" t="s">
        <v>419</v>
      </c>
      <c r="D3622" s="31" t="s">
        <v>474</v>
      </c>
      <c r="E3622" s="31" t="s">
        <v>475</v>
      </c>
      <c r="F3622" s="31" t="s">
        <v>63</v>
      </c>
      <c r="G3622" s="26" t="s">
        <v>64</v>
      </c>
      <c r="H3622" s="31" t="s">
        <v>743</v>
      </c>
      <c r="I3622" s="31">
        <v>4491</v>
      </c>
      <c r="J3622" s="31">
        <f>INDEX('LA lookup'!H:H,MATCH('Known to services raw data'!B3622,'LA lookup'!G:G,0))</f>
        <v>169603</v>
      </c>
      <c r="K3622" s="31"/>
      <c r="L3622" s="31" t="str">
        <f t="shared" si="203"/>
        <v>26.5 per 1000 0-17 yr olds</v>
      </c>
      <c r="M3622" s="31">
        <f t="shared" si="204"/>
        <v>26.479484443081784</v>
      </c>
      <c r="N3622" s="31">
        <f t="shared" si="206"/>
        <v>0</v>
      </c>
    </row>
    <row r="3623" spans="1:14" x14ac:dyDescent="0.45">
      <c r="A3623" s="31" t="str">
        <f t="shared" si="205"/>
        <v>E06000021_Children with an open CIN plan (excluding looked after children)_Number</v>
      </c>
      <c r="B3623" s="31" t="s">
        <v>424</v>
      </c>
      <c r="C3623" s="31" t="s">
        <v>425</v>
      </c>
      <c r="D3623" s="31" t="s">
        <v>474</v>
      </c>
      <c r="E3623" s="31" t="s">
        <v>475</v>
      </c>
      <c r="F3623" s="31" t="s">
        <v>63</v>
      </c>
      <c r="G3623" s="26" t="s">
        <v>64</v>
      </c>
      <c r="H3623" s="31" t="s">
        <v>743</v>
      </c>
      <c r="I3623" s="31">
        <v>2579</v>
      </c>
      <c r="J3623" s="31">
        <f>INDEX('LA lookup'!H:H,MATCH('Known to services raw data'!B3623,'LA lookup'!G:G,0))</f>
        <v>57549</v>
      </c>
      <c r="K3623" s="31"/>
      <c r="L3623" s="31" t="str">
        <f t="shared" si="203"/>
        <v>44.8 per 1000 0-17 yr olds</v>
      </c>
      <c r="M3623" s="31">
        <f t="shared" si="204"/>
        <v>44.813984604424057</v>
      </c>
      <c r="N3623" s="31">
        <f t="shared" si="206"/>
        <v>0</v>
      </c>
    </row>
    <row r="3624" spans="1:14" x14ac:dyDescent="0.45">
      <c r="A3624" s="31" t="str">
        <f t="shared" si="205"/>
        <v>E06000054_Children with an open CIN plan (excluding looked after children)_Number</v>
      </c>
      <c r="B3624" s="31" t="s">
        <v>462</v>
      </c>
      <c r="C3624" s="31" t="s">
        <v>463</v>
      </c>
      <c r="D3624" s="31" t="s">
        <v>474</v>
      </c>
      <c r="E3624" s="31" t="s">
        <v>475</v>
      </c>
      <c r="F3624" s="31" t="s">
        <v>63</v>
      </c>
      <c r="G3624" s="26" t="s">
        <v>64</v>
      </c>
      <c r="H3624" s="31" t="s">
        <v>743</v>
      </c>
      <c r="I3624" s="31">
        <v>2489</v>
      </c>
      <c r="J3624" s="31">
        <f>INDEX('LA lookup'!H:H,MATCH('Known to services raw data'!B3624,'LA lookup'!G:G,0))</f>
        <v>105692</v>
      </c>
      <c r="K3624" s="31"/>
      <c r="L3624" s="31" t="str">
        <f t="shared" si="203"/>
        <v>23.5 per 1000 0-17 yr olds</v>
      </c>
      <c r="M3624" s="31">
        <f t="shared" si="204"/>
        <v>23.549559096241911</v>
      </c>
      <c r="N3624" s="31">
        <f t="shared" si="206"/>
        <v>0</v>
      </c>
    </row>
    <row r="3625" spans="1:14" x14ac:dyDescent="0.45">
      <c r="A3625" s="31" t="str">
        <f t="shared" si="205"/>
        <v>E06000030_Children with an open CIN plan (excluding looked after children)_Number</v>
      </c>
      <c r="B3625" s="31" t="s">
        <v>434</v>
      </c>
      <c r="C3625" s="31" t="s">
        <v>435</v>
      </c>
      <c r="D3625" s="31" t="s">
        <v>474</v>
      </c>
      <c r="E3625" s="31" t="s">
        <v>475</v>
      </c>
      <c r="F3625" s="31" t="s">
        <v>63</v>
      </c>
      <c r="G3625" s="26" t="s">
        <v>64</v>
      </c>
      <c r="H3625" s="31" t="s">
        <v>743</v>
      </c>
      <c r="I3625" s="31">
        <v>1929</v>
      </c>
      <c r="J3625" s="31">
        <f>INDEX('LA lookup'!H:H,MATCH('Known to services raw data'!B3625,'LA lookup'!G:G,0))</f>
        <v>50239</v>
      </c>
      <c r="K3625" s="31"/>
      <c r="L3625" s="31" t="str">
        <f t="shared" si="203"/>
        <v>38.4 per 1000 0-17 yr olds</v>
      </c>
      <c r="M3625" s="31">
        <f t="shared" si="204"/>
        <v>38.396464897788569</v>
      </c>
      <c r="N3625" s="31">
        <f t="shared" si="206"/>
        <v>0</v>
      </c>
    </row>
    <row r="3626" spans="1:14" x14ac:dyDescent="0.45">
      <c r="A3626" s="31" t="str">
        <f t="shared" si="205"/>
        <v>E06000036_Children with an open CIN plan (excluding looked after children)_Number</v>
      </c>
      <c r="B3626" s="31" t="s">
        <v>257</v>
      </c>
      <c r="C3626" s="31" t="s">
        <v>258</v>
      </c>
      <c r="D3626" s="31" t="s">
        <v>474</v>
      </c>
      <c r="E3626" s="31" t="s">
        <v>475</v>
      </c>
      <c r="F3626" s="31" t="s">
        <v>63</v>
      </c>
      <c r="G3626" s="26" t="s">
        <v>64</v>
      </c>
      <c r="H3626" s="31" t="s">
        <v>743</v>
      </c>
      <c r="I3626" s="31">
        <v>885</v>
      </c>
      <c r="J3626" s="31">
        <f>INDEX('LA lookup'!H:H,MATCH('Known to services raw data'!B3626,'LA lookup'!G:G,0))</f>
        <v>28336</v>
      </c>
      <c r="K3626" s="31"/>
      <c r="L3626" s="31" t="str">
        <f t="shared" si="203"/>
        <v>31.2 per 1000 0-17 yr olds</v>
      </c>
      <c r="M3626" s="31">
        <f t="shared" si="204"/>
        <v>31.23235460191982</v>
      </c>
      <c r="N3626" s="31">
        <f t="shared" si="206"/>
        <v>0</v>
      </c>
    </row>
    <row r="3627" spans="1:14" x14ac:dyDescent="0.45">
      <c r="A3627" s="31" t="str">
        <f t="shared" si="205"/>
        <v>E06000040_Children with an open CIN plan (excluding looked after children)_Number</v>
      </c>
      <c r="B3627" s="31" t="s">
        <v>555</v>
      </c>
      <c r="C3627" s="31" t="s">
        <v>727</v>
      </c>
      <c r="D3627" s="31" t="s">
        <v>474</v>
      </c>
      <c r="E3627" s="31" t="s">
        <v>475</v>
      </c>
      <c r="F3627" s="31" t="s">
        <v>63</v>
      </c>
      <c r="G3627" s="26" t="s">
        <v>64</v>
      </c>
      <c r="H3627" s="31" t="s">
        <v>743</v>
      </c>
      <c r="I3627" s="31">
        <v>613</v>
      </c>
      <c r="J3627" s="31">
        <f>INDEX('LA lookup'!H:H,MATCH('Known to services raw data'!B3627,'LA lookup'!G:G,0))</f>
        <v>34604</v>
      </c>
      <c r="K3627" s="31"/>
      <c r="L3627" s="31" t="str">
        <f t="shared" si="203"/>
        <v>17.7 per 1000 0-17 yr olds</v>
      </c>
      <c r="M3627" s="31">
        <f t="shared" si="204"/>
        <v>17.714715061842561</v>
      </c>
      <c r="N3627" s="31">
        <f t="shared" si="206"/>
        <v>0</v>
      </c>
    </row>
    <row r="3628" spans="1:14" x14ac:dyDescent="0.45">
      <c r="A3628" s="31" t="str">
        <f t="shared" si="205"/>
        <v>E06000037_Children with an open CIN plan (excluding looked after children)_Number</v>
      </c>
      <c r="B3628" s="31" t="s">
        <v>456</v>
      </c>
      <c r="C3628" s="31" t="s">
        <v>457</v>
      </c>
      <c r="D3628" s="31" t="s">
        <v>474</v>
      </c>
      <c r="E3628" s="31" t="s">
        <v>475</v>
      </c>
      <c r="F3628" s="31" t="s">
        <v>63</v>
      </c>
      <c r="G3628" s="26" t="s">
        <v>64</v>
      </c>
      <c r="H3628" s="31" t="s">
        <v>743</v>
      </c>
      <c r="I3628" s="31">
        <v>894</v>
      </c>
      <c r="J3628" s="31">
        <f>INDEX('LA lookup'!H:H,MATCH('Known to services raw data'!B3628,'LA lookup'!G:G,0))</f>
        <v>35623</v>
      </c>
      <c r="K3628" s="31"/>
      <c r="L3628" s="31" t="str">
        <f t="shared" si="203"/>
        <v>25.1 per 1000 0-17 yr olds</v>
      </c>
      <c r="M3628" s="31">
        <f t="shared" si="204"/>
        <v>25.09614574853325</v>
      </c>
      <c r="N3628" s="31">
        <f t="shared" si="206"/>
        <v>0</v>
      </c>
    </row>
    <row r="3629" spans="1:14" x14ac:dyDescent="0.45">
      <c r="A3629" s="31" t="str">
        <f t="shared" si="205"/>
        <v>E06000038_Children with an open CIN plan (excluding looked after children)_Number</v>
      </c>
      <c r="B3629" s="31" t="s">
        <v>557</v>
      </c>
      <c r="C3629" s="31" t="s">
        <v>726</v>
      </c>
      <c r="D3629" s="31" t="s">
        <v>474</v>
      </c>
      <c r="E3629" s="31" t="s">
        <v>475</v>
      </c>
      <c r="F3629" s="31" t="s">
        <v>63</v>
      </c>
      <c r="G3629" s="26" t="s">
        <v>64</v>
      </c>
      <c r="H3629" s="31" t="s">
        <v>743</v>
      </c>
      <c r="I3629" s="31">
        <v>1362</v>
      </c>
      <c r="J3629" s="31">
        <f>INDEX('LA lookup'!H:H,MATCH('Known to services raw data'!B3629,'LA lookup'!G:G,0))</f>
        <v>37080</v>
      </c>
      <c r="K3629" s="31"/>
      <c r="L3629" s="31" t="str">
        <f t="shared" si="203"/>
        <v>36.7 per 1000 0-17 yr olds</v>
      </c>
      <c r="M3629" s="31">
        <f t="shared" si="204"/>
        <v>36.73139158576052</v>
      </c>
      <c r="N3629" s="31">
        <f t="shared" si="206"/>
        <v>0</v>
      </c>
    </row>
    <row r="3630" spans="1:14" x14ac:dyDescent="0.45">
      <c r="A3630" s="31" t="str">
        <f t="shared" si="205"/>
        <v>E06000039_Children with an open CIN plan (excluding looked after children)_Number</v>
      </c>
      <c r="B3630" s="31" t="s">
        <v>404</v>
      </c>
      <c r="C3630" s="31" t="s">
        <v>405</v>
      </c>
      <c r="D3630" s="31" t="s">
        <v>474</v>
      </c>
      <c r="E3630" s="31" t="s">
        <v>475</v>
      </c>
      <c r="F3630" s="31" t="s">
        <v>63</v>
      </c>
      <c r="G3630" s="26" t="s">
        <v>64</v>
      </c>
      <c r="H3630" s="31" t="s">
        <v>743</v>
      </c>
      <c r="I3630" s="31">
        <v>1214</v>
      </c>
      <c r="J3630" s="31">
        <f>INDEX('LA lookup'!H:H,MATCH('Known to services raw data'!B3630,'LA lookup'!G:G,0))</f>
        <v>42699</v>
      </c>
      <c r="K3630" s="31"/>
      <c r="L3630" s="31" t="str">
        <f t="shared" si="203"/>
        <v>28.4 per 1000 0-17 yr olds</v>
      </c>
      <c r="M3630" s="31">
        <f t="shared" si="204"/>
        <v>28.43157919389213</v>
      </c>
      <c r="N3630" s="31">
        <f t="shared" si="206"/>
        <v>0</v>
      </c>
    </row>
    <row r="3631" spans="1:14" x14ac:dyDescent="0.45">
      <c r="A3631" s="31" t="str">
        <f t="shared" si="205"/>
        <v>E06000041_Children with an open CIN plan (excluding looked after children)_Number</v>
      </c>
      <c r="B3631" s="31" t="s">
        <v>466</v>
      </c>
      <c r="C3631" s="31" t="s">
        <v>467</v>
      </c>
      <c r="D3631" s="31" t="s">
        <v>474</v>
      </c>
      <c r="E3631" s="31" t="s">
        <v>475</v>
      </c>
      <c r="F3631" s="31" t="s">
        <v>63</v>
      </c>
      <c r="G3631" s="26" t="s">
        <v>64</v>
      </c>
      <c r="H3631" s="31" t="s">
        <v>743</v>
      </c>
      <c r="I3631" s="31">
        <v>788</v>
      </c>
      <c r="J3631" s="31">
        <f>INDEX('LA lookup'!H:H,MATCH('Known to services raw data'!B3631,'LA lookup'!G:G,0))</f>
        <v>39532</v>
      </c>
      <c r="K3631" s="31"/>
      <c r="L3631" s="31" t="str">
        <f t="shared" si="203"/>
        <v>19.9 per 1000 0-17 yr olds</v>
      </c>
      <c r="M3631" s="31">
        <f t="shared" si="204"/>
        <v>19.933218658302135</v>
      </c>
      <c r="N3631" s="31">
        <f t="shared" si="206"/>
        <v>0</v>
      </c>
    </row>
    <row r="3632" spans="1:14" x14ac:dyDescent="0.45">
      <c r="A3632" s="31" t="str">
        <f t="shared" si="205"/>
        <v>E10000003_Children with an open CIN plan (excluding looked after children)_Number</v>
      </c>
      <c r="B3632" s="31" t="s">
        <v>275</v>
      </c>
      <c r="C3632" s="31" t="s">
        <v>276</v>
      </c>
      <c r="D3632" s="31" t="s">
        <v>474</v>
      </c>
      <c r="E3632" s="31" t="s">
        <v>475</v>
      </c>
      <c r="F3632" s="31" t="s">
        <v>63</v>
      </c>
      <c r="G3632" s="26" t="s">
        <v>64</v>
      </c>
      <c r="H3632" s="31" t="s">
        <v>743</v>
      </c>
      <c r="I3632" s="31">
        <v>2618</v>
      </c>
      <c r="J3632" s="31">
        <f>INDEX('LA lookup'!H:H,MATCH('Known to services raw data'!B3632,'LA lookup'!G:G,0))</f>
        <v>135719</v>
      </c>
      <c r="K3632" s="31"/>
      <c r="L3632" s="31" t="str">
        <f t="shared" ref="L3632:L3695" si="207">IF(LOWER(H3632)="percentage",CONCATENATE(I3632,"%"),IF(LOWER(H3632)="proportion",CONCATENATE(ROUND(I3632,1)," per 1000 households"),IF(J3632="NA",K3632,IF(OR(ISERROR(I3632),ISBLANK(I3632),NOT(ISNUMBER(I3632))),"N/A",CONCATENATE(ROUND(I3632/J3632*1000,1)," per 1000 0-17 yr olds")))))</f>
        <v>19.3 per 1000 0-17 yr olds</v>
      </c>
      <c r="M3632" s="31">
        <f t="shared" ref="M3632:M3695" si="208">IF(LOWER(H3632)="percentage",I3632,IF(LOWER(H3632)="proportion",I3632,IF(J3632="NA",K3632,IF(OR(ISERROR(I3632),ISBLANK(I3632),NOT(ISNUMBER(I3632))),"N/A",I3632/J3632*1000))))</f>
        <v>19.289856247098783</v>
      </c>
      <c r="N3632" s="31">
        <f t="shared" si="206"/>
        <v>0</v>
      </c>
    </row>
    <row r="3633" spans="1:14" x14ac:dyDescent="0.45">
      <c r="A3633" s="31" t="str">
        <f t="shared" si="205"/>
        <v>E06000031_Children with an open CIN plan (excluding looked after children)_Number</v>
      </c>
      <c r="B3633" s="31" t="s">
        <v>379</v>
      </c>
      <c r="C3633" s="31" t="s">
        <v>380</v>
      </c>
      <c r="D3633" s="31" t="s">
        <v>474</v>
      </c>
      <c r="E3633" s="31" t="s">
        <v>475</v>
      </c>
      <c r="F3633" s="31" t="s">
        <v>63</v>
      </c>
      <c r="G3633" s="26" t="s">
        <v>64</v>
      </c>
      <c r="H3633" s="31" t="s">
        <v>743</v>
      </c>
      <c r="I3633" s="31">
        <v>1486</v>
      </c>
      <c r="J3633" s="31">
        <f>INDEX('LA lookup'!H:H,MATCH('Known to services raw data'!B3633,'LA lookup'!G:G,0))</f>
        <v>51137</v>
      </c>
      <c r="K3633" s="31"/>
      <c r="L3633" s="31" t="str">
        <f t="shared" si="207"/>
        <v>29.1 per 1000 0-17 yr olds</v>
      </c>
      <c r="M3633" s="31">
        <f t="shared" si="208"/>
        <v>29.059193930031093</v>
      </c>
      <c r="N3633" s="31">
        <f t="shared" si="206"/>
        <v>0</v>
      </c>
    </row>
    <row r="3634" spans="1:14" x14ac:dyDescent="0.45">
      <c r="A3634" s="31" t="str">
        <f t="shared" si="205"/>
        <v>E06000006_Children with an open CIN plan (excluding looked after children)_Number</v>
      </c>
      <c r="B3634" s="31" t="s">
        <v>531</v>
      </c>
      <c r="C3634" s="31" t="s">
        <v>722</v>
      </c>
      <c r="D3634" s="31" t="s">
        <v>474</v>
      </c>
      <c r="E3634" s="31" t="s">
        <v>475</v>
      </c>
      <c r="F3634" s="31" t="s">
        <v>63</v>
      </c>
      <c r="G3634" s="26" t="s">
        <v>64</v>
      </c>
      <c r="H3634" s="31" t="s">
        <v>743</v>
      </c>
      <c r="I3634" s="31">
        <v>666</v>
      </c>
      <c r="J3634" s="31">
        <f>INDEX('LA lookup'!H:H,MATCH('Known to services raw data'!B3634,'LA lookup'!G:G,0))</f>
        <v>28617</v>
      </c>
      <c r="K3634" s="31"/>
      <c r="L3634" s="31" t="str">
        <f t="shared" si="207"/>
        <v>23.3 per 1000 0-17 yr olds</v>
      </c>
      <c r="M3634" s="31">
        <f t="shared" si="208"/>
        <v>23.272879756787923</v>
      </c>
      <c r="N3634" s="31">
        <f t="shared" si="206"/>
        <v>0</v>
      </c>
    </row>
    <row r="3635" spans="1:14" x14ac:dyDescent="0.45">
      <c r="A3635" s="31" t="str">
        <f t="shared" si="205"/>
        <v>E06000007_Children with an open CIN plan (excluding looked after children)_Number</v>
      </c>
      <c r="B3635" s="31" t="s">
        <v>452</v>
      </c>
      <c r="C3635" s="31" t="s">
        <v>453</v>
      </c>
      <c r="D3635" s="31" t="s">
        <v>474</v>
      </c>
      <c r="E3635" s="31" t="s">
        <v>475</v>
      </c>
      <c r="F3635" s="31" t="s">
        <v>63</v>
      </c>
      <c r="G3635" s="26" t="s">
        <v>64</v>
      </c>
      <c r="H3635" s="31" t="s">
        <v>743</v>
      </c>
      <c r="I3635" s="31">
        <v>971</v>
      </c>
      <c r="J3635" s="31">
        <f>INDEX('LA lookup'!H:H,MATCH('Known to services raw data'!B3635,'LA lookup'!G:G,0))</f>
        <v>44484</v>
      </c>
      <c r="K3635" s="31"/>
      <c r="L3635" s="31" t="str">
        <f t="shared" si="207"/>
        <v>21.8 per 1000 0-17 yr olds</v>
      </c>
      <c r="M3635" s="31">
        <f t="shared" si="208"/>
        <v>21.828073015016635</v>
      </c>
      <c r="N3635" s="31">
        <f t="shared" si="206"/>
        <v>0</v>
      </c>
    </row>
    <row r="3636" spans="1:14" x14ac:dyDescent="0.45">
      <c r="A3636" s="31" t="str">
        <f t="shared" si="205"/>
        <v>E10000008_Children with an open CIN plan (excluding looked after children)_Number</v>
      </c>
      <c r="B3636" s="31" t="s">
        <v>504</v>
      </c>
      <c r="C3636" s="31" t="s">
        <v>505</v>
      </c>
      <c r="D3636" s="31" t="s">
        <v>474</v>
      </c>
      <c r="E3636" s="31" t="s">
        <v>475</v>
      </c>
      <c r="F3636" s="31" t="s">
        <v>63</v>
      </c>
      <c r="G3636" s="26" t="s">
        <v>64</v>
      </c>
      <c r="H3636" s="31" t="s">
        <v>743</v>
      </c>
      <c r="I3636" s="31">
        <v>3846</v>
      </c>
      <c r="J3636" s="31">
        <f>INDEX('LA lookup'!H:H,MATCH('Known to services raw data'!B3636,'LA lookup'!G:G,0))</f>
        <v>145878</v>
      </c>
      <c r="K3636" s="31"/>
      <c r="L3636" s="31" t="str">
        <f t="shared" si="207"/>
        <v>26.4 per 1000 0-17 yr olds</v>
      </c>
      <c r="M3636" s="31">
        <f t="shared" si="208"/>
        <v>26.364496359972033</v>
      </c>
      <c r="N3636" s="31">
        <f t="shared" si="206"/>
        <v>0</v>
      </c>
    </row>
    <row r="3637" spans="1:14" x14ac:dyDescent="0.45">
      <c r="A3637" s="31" t="str">
        <f t="shared" si="205"/>
        <v>E06000026_Children with an open CIN plan (excluding looked after children)_Number</v>
      </c>
      <c r="B3637" s="31" t="s">
        <v>381</v>
      </c>
      <c r="C3637" s="31" t="s">
        <v>382</v>
      </c>
      <c r="D3637" s="31" t="s">
        <v>474</v>
      </c>
      <c r="E3637" s="31" t="s">
        <v>475</v>
      </c>
      <c r="F3637" s="31" t="s">
        <v>63</v>
      </c>
      <c r="G3637" s="26" t="s">
        <v>64</v>
      </c>
      <c r="H3637" s="31" t="s">
        <v>743</v>
      </c>
      <c r="I3637" s="31">
        <v>1345</v>
      </c>
      <c r="J3637" s="31">
        <f>INDEX('LA lookup'!H:H,MATCH('Known to services raw data'!B3637,'LA lookup'!G:G,0))</f>
        <v>52552</v>
      </c>
      <c r="K3637" s="31"/>
      <c r="L3637" s="31" t="str">
        <f t="shared" si="207"/>
        <v>25.6 per 1000 0-17 yr olds</v>
      </c>
      <c r="M3637" s="31">
        <f t="shared" si="208"/>
        <v>25.59369767087837</v>
      </c>
      <c r="N3637" s="31">
        <f t="shared" si="206"/>
        <v>0</v>
      </c>
    </row>
    <row r="3638" spans="1:14" x14ac:dyDescent="0.45">
      <c r="A3638" s="31" t="str">
        <f t="shared" si="205"/>
        <v>E06000027_Children with an open CIN plan (excluding looked after children)_Number</v>
      </c>
      <c r="B3638" s="31" t="s">
        <v>438</v>
      </c>
      <c r="C3638" s="31" t="s">
        <v>439</v>
      </c>
      <c r="D3638" s="31" t="s">
        <v>474</v>
      </c>
      <c r="E3638" s="31" t="s">
        <v>475</v>
      </c>
      <c r="F3638" s="31" t="s">
        <v>63</v>
      </c>
      <c r="G3638" s="26" t="s">
        <v>64</v>
      </c>
      <c r="H3638" s="31" t="s">
        <v>743</v>
      </c>
      <c r="I3638" s="31">
        <v>708</v>
      </c>
      <c r="J3638" s="31">
        <f>INDEX('LA lookup'!H:H,MATCH('Known to services raw data'!B3638,'LA lookup'!G:G,0))</f>
        <v>25423</v>
      </c>
      <c r="K3638" s="31"/>
      <c r="L3638" s="31" t="str">
        <f t="shared" si="207"/>
        <v>27.8 per 1000 0-17 yr olds</v>
      </c>
      <c r="M3638" s="31">
        <f t="shared" si="208"/>
        <v>27.848798332218859</v>
      </c>
      <c r="N3638" s="31">
        <f t="shared" si="206"/>
        <v>0</v>
      </c>
    </row>
    <row r="3639" spans="1:14" x14ac:dyDescent="0.45">
      <c r="A3639" s="31" t="str">
        <f t="shared" si="205"/>
        <v>E10000012_Children with an open CIN plan (excluding looked after children)_Number</v>
      </c>
      <c r="B3639" s="31" t="s">
        <v>303</v>
      </c>
      <c r="C3639" s="31" t="s">
        <v>304</v>
      </c>
      <c r="D3639" s="31" t="s">
        <v>474</v>
      </c>
      <c r="E3639" s="31" t="s">
        <v>475</v>
      </c>
      <c r="F3639" s="31" t="s">
        <v>63</v>
      </c>
      <c r="G3639" s="26" t="s">
        <v>64</v>
      </c>
      <c r="H3639" s="31" t="s">
        <v>743</v>
      </c>
      <c r="I3639" s="31">
        <v>5436</v>
      </c>
      <c r="J3639" s="31">
        <f>INDEX('LA lookup'!H:H,MATCH('Known to services raw data'!B3639,'LA lookup'!G:G,0))</f>
        <v>311172</v>
      </c>
      <c r="K3639" s="31"/>
      <c r="L3639" s="31" t="str">
        <f t="shared" si="207"/>
        <v>17.5 per 1000 0-17 yr olds</v>
      </c>
      <c r="M3639" s="31">
        <f t="shared" si="208"/>
        <v>17.469438124252825</v>
      </c>
      <c r="N3639" s="31">
        <f t="shared" si="206"/>
        <v>0</v>
      </c>
    </row>
    <row r="3640" spans="1:14" x14ac:dyDescent="0.45">
      <c r="A3640" s="31" t="str">
        <f t="shared" si="205"/>
        <v>E06000033_Children with an open CIN plan (excluding looked after children)_Number</v>
      </c>
      <c r="B3640" s="31" t="s">
        <v>412</v>
      </c>
      <c r="C3640" s="31" t="s">
        <v>413</v>
      </c>
      <c r="D3640" s="31" t="s">
        <v>474</v>
      </c>
      <c r="E3640" s="31" t="s">
        <v>475</v>
      </c>
      <c r="F3640" s="31" t="s">
        <v>63</v>
      </c>
      <c r="G3640" s="26" t="s">
        <v>64</v>
      </c>
      <c r="H3640" s="31" t="s">
        <v>743</v>
      </c>
      <c r="I3640" s="31">
        <v>1112</v>
      </c>
      <c r="J3640" s="31">
        <f>INDEX('LA lookup'!H:H,MATCH('Known to services raw data'!B3640,'LA lookup'!G:G,0))</f>
        <v>39540</v>
      </c>
      <c r="K3640" s="31"/>
      <c r="L3640" s="31" t="str">
        <f t="shared" si="207"/>
        <v>28.1 per 1000 0-17 yr olds</v>
      </c>
      <c r="M3640" s="31">
        <f t="shared" si="208"/>
        <v>28.123419322205365</v>
      </c>
      <c r="N3640" s="31">
        <f t="shared" si="206"/>
        <v>0</v>
      </c>
    </row>
    <row r="3641" spans="1:14" x14ac:dyDescent="0.45">
      <c r="A3641" s="31" t="str">
        <f t="shared" si="205"/>
        <v>E06000034_Children with an open CIN plan (excluding looked after children)_Number</v>
      </c>
      <c r="B3641" s="31" t="s">
        <v>493</v>
      </c>
      <c r="C3641" s="31" t="s">
        <v>731</v>
      </c>
      <c r="D3641" s="31" t="s">
        <v>474</v>
      </c>
      <c r="E3641" s="31" t="s">
        <v>475</v>
      </c>
      <c r="F3641" s="31" t="s">
        <v>63</v>
      </c>
      <c r="G3641" s="26" t="s">
        <v>64</v>
      </c>
      <c r="H3641" s="31" t="s">
        <v>743</v>
      </c>
      <c r="I3641" s="31">
        <v>1557</v>
      </c>
      <c r="J3641" s="31">
        <f>INDEX('LA lookup'!H:H,MATCH('Known to services raw data'!B3641,'LA lookup'!G:G,0))</f>
        <v>43762</v>
      </c>
      <c r="K3641" s="31"/>
      <c r="L3641" s="31" t="str">
        <f t="shared" si="207"/>
        <v>35.6 per 1000 0-17 yr olds</v>
      </c>
      <c r="M3641" s="31">
        <f t="shared" si="208"/>
        <v>35.578812668525202</v>
      </c>
      <c r="N3641" s="31">
        <f t="shared" si="206"/>
        <v>0</v>
      </c>
    </row>
    <row r="3642" spans="1:14" x14ac:dyDescent="0.45">
      <c r="A3642" s="31" t="str">
        <f t="shared" si="205"/>
        <v>E06000019_Children with an open CIN plan (excluding looked after children)_Number</v>
      </c>
      <c r="B3642" s="31" t="s">
        <v>317</v>
      </c>
      <c r="C3642" s="31" t="s">
        <v>318</v>
      </c>
      <c r="D3642" s="31" t="s">
        <v>474</v>
      </c>
      <c r="E3642" s="31" t="s">
        <v>475</v>
      </c>
      <c r="F3642" s="31" t="s">
        <v>63</v>
      </c>
      <c r="G3642" s="26" t="s">
        <v>64</v>
      </c>
      <c r="H3642" s="31" t="s">
        <v>743</v>
      </c>
      <c r="I3642" s="31">
        <v>573</v>
      </c>
      <c r="J3642" s="31">
        <f>INDEX('LA lookup'!H:H,MATCH('Known to services raw data'!B3642,'LA lookup'!G:G,0))</f>
        <v>36103</v>
      </c>
      <c r="K3642" s="31"/>
      <c r="L3642" s="31" t="str">
        <f t="shared" si="207"/>
        <v>15.9 per 1000 0-17 yr olds</v>
      </c>
      <c r="M3642" s="31">
        <f t="shared" si="208"/>
        <v>15.871257236240757</v>
      </c>
      <c r="N3642" s="31">
        <f t="shared" si="206"/>
        <v>0</v>
      </c>
    </row>
    <row r="3643" spans="1:14" x14ac:dyDescent="0.45">
      <c r="A3643" s="31" t="str">
        <f t="shared" si="205"/>
        <v>E10000034_Children with an open CIN plan (excluding looked after children)_Number</v>
      </c>
      <c r="B3643" s="31" t="s">
        <v>470</v>
      </c>
      <c r="C3643" s="31" t="s">
        <v>471</v>
      </c>
      <c r="D3643" s="31" t="s">
        <v>474</v>
      </c>
      <c r="E3643" s="31" t="s">
        <v>475</v>
      </c>
      <c r="F3643" s="31" t="s">
        <v>63</v>
      </c>
      <c r="G3643" s="26" t="s">
        <v>64</v>
      </c>
      <c r="H3643" s="31" t="s">
        <v>743</v>
      </c>
      <c r="I3643" s="31">
        <v>2758</v>
      </c>
      <c r="J3643" s="31">
        <f>INDEX('LA lookup'!H:H,MATCH('Known to services raw data'!B3643,'LA lookup'!G:G,0))</f>
        <v>117783</v>
      </c>
      <c r="K3643" s="31"/>
      <c r="L3643" s="31" t="str">
        <f t="shared" si="207"/>
        <v>23.4 per 1000 0-17 yr olds</v>
      </c>
      <c r="M3643" s="31">
        <f t="shared" si="208"/>
        <v>23.415942878004465</v>
      </c>
      <c r="N3643" s="31">
        <f t="shared" si="206"/>
        <v>0</v>
      </c>
    </row>
    <row r="3644" spans="1:14" x14ac:dyDescent="0.45">
      <c r="A3644" s="31" t="str">
        <f t="shared" si="205"/>
        <v>E10000016_Children with an open CIN plan (excluding looked after children)_Number</v>
      </c>
      <c r="B3644" s="31" t="s">
        <v>327</v>
      </c>
      <c r="C3644" s="31" t="s">
        <v>328</v>
      </c>
      <c r="D3644" s="31" t="s">
        <v>474</v>
      </c>
      <c r="E3644" s="31" t="s">
        <v>475</v>
      </c>
      <c r="F3644" s="31" t="s">
        <v>63</v>
      </c>
      <c r="G3644" s="26" t="s">
        <v>64</v>
      </c>
      <c r="H3644" s="31" t="s">
        <v>743</v>
      </c>
      <c r="I3644" s="31">
        <v>8783</v>
      </c>
      <c r="J3644" s="31">
        <f>INDEX('LA lookup'!H:H,MATCH('Known to services raw data'!B3644,'LA lookup'!G:G,0))</f>
        <v>340140</v>
      </c>
      <c r="K3644" s="31"/>
      <c r="L3644" s="31" t="str">
        <f t="shared" si="207"/>
        <v>25.8 per 1000 0-17 yr olds</v>
      </c>
      <c r="M3644" s="31">
        <f t="shared" si="208"/>
        <v>25.821720468042571</v>
      </c>
      <c r="N3644" s="31">
        <f t="shared" si="206"/>
        <v>0</v>
      </c>
    </row>
    <row r="3645" spans="1:14" x14ac:dyDescent="0.45">
      <c r="A3645" s="31" t="str">
        <f t="shared" si="205"/>
        <v>E06000035_Children with an open CIN plan (excluding looked after children)_Number</v>
      </c>
      <c r="B3645" s="31" t="s">
        <v>351</v>
      </c>
      <c r="C3645" s="31" t="s">
        <v>352</v>
      </c>
      <c r="D3645" s="31" t="s">
        <v>474</v>
      </c>
      <c r="E3645" s="31" t="s">
        <v>475</v>
      </c>
      <c r="F3645" s="31" t="s">
        <v>63</v>
      </c>
      <c r="G3645" s="26" t="s">
        <v>64</v>
      </c>
      <c r="H3645" s="31" t="s">
        <v>743</v>
      </c>
      <c r="I3645" s="31">
        <v>1993</v>
      </c>
      <c r="J3645" s="31">
        <f>INDEX('LA lookup'!H:H,MATCH('Known to services raw data'!B3645,'LA lookup'!G:G,0))</f>
        <v>64391</v>
      </c>
      <c r="K3645" s="31"/>
      <c r="L3645" s="31" t="str">
        <f t="shared" si="207"/>
        <v>31 per 1000 0-17 yr olds</v>
      </c>
      <c r="M3645" s="31">
        <f t="shared" si="208"/>
        <v>30.951530493391932</v>
      </c>
      <c r="N3645" s="31">
        <f t="shared" si="206"/>
        <v>0</v>
      </c>
    </row>
    <row r="3646" spans="1:14" x14ac:dyDescent="0.45">
      <c r="A3646" s="31" t="str">
        <f t="shared" si="205"/>
        <v>E10000017_Children with an open CIN plan (excluding looked after children)_Number</v>
      </c>
      <c r="B3646" s="31" t="s">
        <v>337</v>
      </c>
      <c r="C3646" s="31" t="s">
        <v>338</v>
      </c>
      <c r="D3646" s="31" t="s">
        <v>474</v>
      </c>
      <c r="E3646" s="31" t="s">
        <v>475</v>
      </c>
      <c r="F3646" s="31" t="s">
        <v>63</v>
      </c>
      <c r="G3646" s="26" t="s">
        <v>64</v>
      </c>
      <c r="H3646" s="31" t="s">
        <v>743</v>
      </c>
      <c r="I3646" s="31">
        <v>7534</v>
      </c>
      <c r="J3646" s="31">
        <f>INDEX('LA lookup'!H:H,MATCH('Known to services raw data'!B3646,'LA lookup'!G:G,0))</f>
        <v>249727</v>
      </c>
      <c r="K3646" s="31"/>
      <c r="L3646" s="31" t="str">
        <f t="shared" si="207"/>
        <v>30.2 per 1000 0-17 yr olds</v>
      </c>
      <c r="M3646" s="31">
        <f t="shared" si="208"/>
        <v>30.168944487380219</v>
      </c>
      <c r="N3646" s="31">
        <f t="shared" si="206"/>
        <v>0</v>
      </c>
    </row>
    <row r="3647" spans="1:14" x14ac:dyDescent="0.45">
      <c r="A3647" s="31" t="str">
        <f t="shared" si="205"/>
        <v>E06000008_Children with an open CIN plan (excluding looked after children)_Number</v>
      </c>
      <c r="B3647" s="31" t="s">
        <v>247</v>
      </c>
      <c r="C3647" s="31" t="s">
        <v>248</v>
      </c>
      <c r="D3647" s="31" t="s">
        <v>474</v>
      </c>
      <c r="E3647" s="31" t="s">
        <v>475</v>
      </c>
      <c r="F3647" s="31" t="s">
        <v>63</v>
      </c>
      <c r="G3647" s="26" t="s">
        <v>64</v>
      </c>
      <c r="H3647" s="31" t="s">
        <v>743</v>
      </c>
      <c r="I3647" s="31">
        <v>1450</v>
      </c>
      <c r="J3647" s="31">
        <f>INDEX('LA lookup'!H:H,MATCH('Known to services raw data'!B3647,'LA lookup'!G:G,0))</f>
        <v>38481</v>
      </c>
      <c r="K3647" s="31"/>
      <c r="L3647" s="31" t="str">
        <f t="shared" si="207"/>
        <v>37.7 per 1000 0-17 yr olds</v>
      </c>
      <c r="M3647" s="31">
        <f t="shared" si="208"/>
        <v>37.680933447675471</v>
      </c>
      <c r="N3647" s="31">
        <f t="shared" si="206"/>
        <v>0</v>
      </c>
    </row>
    <row r="3648" spans="1:14" x14ac:dyDescent="0.45">
      <c r="A3648" s="31" t="str">
        <f t="shared" si="205"/>
        <v>E06000009_Children with an open CIN plan (excluding looked after children)_Number</v>
      </c>
      <c r="B3648" s="31" t="s">
        <v>249</v>
      </c>
      <c r="C3648" s="31" t="s">
        <v>250</v>
      </c>
      <c r="D3648" s="31" t="s">
        <v>474</v>
      </c>
      <c r="E3648" s="31" t="s">
        <v>475</v>
      </c>
      <c r="F3648" s="31" t="s">
        <v>63</v>
      </c>
      <c r="G3648" s="26" t="s">
        <v>64</v>
      </c>
      <c r="H3648" s="31" t="s">
        <v>743</v>
      </c>
      <c r="I3648" s="31">
        <v>1720</v>
      </c>
      <c r="J3648" s="31">
        <f>INDEX('LA lookup'!H:H,MATCH('Known to services raw data'!B3648,'LA lookup'!G:G,0))</f>
        <v>28904</v>
      </c>
      <c r="K3648" s="31"/>
      <c r="L3648" s="31" t="str">
        <f t="shared" si="207"/>
        <v>59.5 per 1000 0-17 yr olds</v>
      </c>
      <c r="M3648" s="31">
        <f t="shared" si="208"/>
        <v>59.507334624965402</v>
      </c>
      <c r="N3648" s="31">
        <f t="shared" si="206"/>
        <v>0</v>
      </c>
    </row>
    <row r="3649" spans="1:14" x14ac:dyDescent="0.45">
      <c r="A3649" s="31" t="str">
        <f t="shared" si="205"/>
        <v>E10000024_Children with an open CIN plan (excluding looked after children)_Number</v>
      </c>
      <c r="B3649" s="31" t="s">
        <v>572</v>
      </c>
      <c r="C3649" s="31" t="s">
        <v>573</v>
      </c>
      <c r="D3649" s="31" t="s">
        <v>474</v>
      </c>
      <c r="E3649" s="31" t="s">
        <v>475</v>
      </c>
      <c r="F3649" s="31" t="s">
        <v>63</v>
      </c>
      <c r="G3649" s="26" t="s">
        <v>64</v>
      </c>
      <c r="H3649" s="31" t="s">
        <v>743</v>
      </c>
      <c r="I3649" s="31">
        <v>3867</v>
      </c>
      <c r="J3649" s="31">
        <f>INDEX('LA lookup'!H:H,MATCH('Known to services raw data'!B3649,'LA lookup'!G:G,0))</f>
        <v>166542</v>
      </c>
      <c r="K3649" s="31"/>
      <c r="L3649" s="31" t="str">
        <f t="shared" si="207"/>
        <v>23.2 per 1000 0-17 yr olds</v>
      </c>
      <c r="M3649" s="31">
        <f t="shared" si="208"/>
        <v>23.219368087329322</v>
      </c>
      <c r="N3649" s="31">
        <f t="shared" si="206"/>
        <v>0</v>
      </c>
    </row>
    <row r="3650" spans="1:14" x14ac:dyDescent="0.45">
      <c r="A3650" s="31" t="str">
        <f t="shared" si="205"/>
        <v>E06000018_Children with an open CIN plan (excluding looked after children)_Number</v>
      </c>
      <c r="B3650" s="31" t="s">
        <v>373</v>
      </c>
      <c r="C3650" s="31" t="s">
        <v>374</v>
      </c>
      <c r="D3650" s="31" t="s">
        <v>474</v>
      </c>
      <c r="E3650" s="31" t="s">
        <v>475</v>
      </c>
      <c r="F3650" s="31" t="s">
        <v>63</v>
      </c>
      <c r="G3650" s="26" t="s">
        <v>64</v>
      </c>
      <c r="H3650" s="31" t="s">
        <v>743</v>
      </c>
      <c r="I3650" s="31">
        <v>2599</v>
      </c>
      <c r="J3650" s="31">
        <f>INDEX('LA lookup'!H:H,MATCH('Known to services raw data'!B3650,'LA lookup'!G:G,0))</f>
        <v>68651</v>
      </c>
      <c r="K3650" s="31"/>
      <c r="L3650" s="31" t="str">
        <f t="shared" si="207"/>
        <v>37.9 per 1000 0-17 yr olds</v>
      </c>
      <c r="M3650" s="31">
        <f t="shared" si="208"/>
        <v>37.858152102664199</v>
      </c>
      <c r="N3650" s="31">
        <f t="shared" si="206"/>
        <v>0</v>
      </c>
    </row>
    <row r="3651" spans="1:14" x14ac:dyDescent="0.45">
      <c r="A3651" s="31" t="str">
        <f t="shared" si="205"/>
        <v>E06000051_Children with an open CIN plan (excluding looked after children)_Number</v>
      </c>
      <c r="B3651" s="31" t="s">
        <v>403</v>
      </c>
      <c r="C3651" s="31" t="s">
        <v>166</v>
      </c>
      <c r="D3651" s="31" t="s">
        <v>474</v>
      </c>
      <c r="E3651" s="31" t="s">
        <v>475</v>
      </c>
      <c r="F3651" s="31" t="s">
        <v>63</v>
      </c>
      <c r="G3651" s="26" t="s">
        <v>64</v>
      </c>
      <c r="H3651" s="31" t="s">
        <v>743</v>
      </c>
      <c r="I3651" s="31">
        <v>1215</v>
      </c>
      <c r="J3651" s="31">
        <f>INDEX('LA lookup'!H:H,MATCH('Known to services raw data'!B3651,'LA lookup'!G:G,0))</f>
        <v>59839</v>
      </c>
      <c r="K3651" s="31"/>
      <c r="L3651" s="31" t="str">
        <f t="shared" si="207"/>
        <v>20.3 per 1000 0-17 yr olds</v>
      </c>
      <c r="M3651" s="31">
        <f t="shared" si="208"/>
        <v>20.304483697922759</v>
      </c>
      <c r="N3651" s="31">
        <f t="shared" si="206"/>
        <v>0</v>
      </c>
    </row>
    <row r="3652" spans="1:14" x14ac:dyDescent="0.45">
      <c r="A3652" s="31" t="str">
        <f t="shared" si="205"/>
        <v>E06000020_Children with an open CIN plan (excluding looked after children)_Number</v>
      </c>
      <c r="B3652" s="31" t="s">
        <v>570</v>
      </c>
      <c r="C3652" s="31" t="s">
        <v>730</v>
      </c>
      <c r="D3652" s="31" t="s">
        <v>474</v>
      </c>
      <c r="E3652" s="31" t="s">
        <v>475</v>
      </c>
      <c r="F3652" s="31" t="s">
        <v>63</v>
      </c>
      <c r="G3652" s="26" t="s">
        <v>64</v>
      </c>
      <c r="H3652" s="31" t="s">
        <v>743</v>
      </c>
      <c r="I3652" s="31">
        <v>1210</v>
      </c>
      <c r="J3652" s="31">
        <f>INDEX('LA lookup'!H:H,MATCH('Known to services raw data'!B3652,'LA lookup'!G:G,0))</f>
        <v>40620</v>
      </c>
      <c r="K3652" s="31"/>
      <c r="L3652" s="31" t="str">
        <f t="shared" si="207"/>
        <v>29.8 per 1000 0-17 yr olds</v>
      </c>
      <c r="M3652" s="31">
        <f t="shared" si="208"/>
        <v>29.788281634662727</v>
      </c>
      <c r="N3652" s="31">
        <f t="shared" si="206"/>
        <v>0</v>
      </c>
    </row>
    <row r="3653" spans="1:14" x14ac:dyDescent="0.45">
      <c r="A3653" s="31" t="str">
        <f t="shared" si="205"/>
        <v>E06000049_Children with an open CIN plan (excluding looked after children)_Number</v>
      </c>
      <c r="B3653" s="31" t="s">
        <v>541</v>
      </c>
      <c r="C3653" s="31" t="s">
        <v>718</v>
      </c>
      <c r="D3653" s="31" t="s">
        <v>474</v>
      </c>
      <c r="E3653" s="31" t="s">
        <v>475</v>
      </c>
      <c r="F3653" s="31" t="s">
        <v>63</v>
      </c>
      <c r="G3653" s="26" t="s">
        <v>64</v>
      </c>
      <c r="H3653" s="31" t="s">
        <v>743</v>
      </c>
      <c r="I3653" s="31">
        <v>1623</v>
      </c>
      <c r="J3653" s="31">
        <f>INDEX('LA lookup'!H:H,MATCH('Known to services raw data'!B3653,'LA lookup'!G:G,0))</f>
        <v>76523</v>
      </c>
      <c r="K3653" s="31"/>
      <c r="L3653" s="31" t="str">
        <f t="shared" si="207"/>
        <v>21.2 per 1000 0-17 yr olds</v>
      </c>
      <c r="M3653" s="31">
        <f t="shared" si="208"/>
        <v>21.209309619330135</v>
      </c>
      <c r="N3653" s="31">
        <f t="shared" si="206"/>
        <v>0</v>
      </c>
    </row>
    <row r="3654" spans="1:14" x14ac:dyDescent="0.45">
      <c r="A3654" s="31" t="str">
        <f t="shared" si="205"/>
        <v>E06000050_Children with an open CIN plan (excluding looked after children)_Number</v>
      </c>
      <c r="B3654" s="31" t="s">
        <v>281</v>
      </c>
      <c r="C3654" s="31" t="s">
        <v>282</v>
      </c>
      <c r="D3654" s="31" t="s">
        <v>474</v>
      </c>
      <c r="E3654" s="31" t="s">
        <v>475</v>
      </c>
      <c r="F3654" s="31" t="s">
        <v>63</v>
      </c>
      <c r="G3654" s="26" t="s">
        <v>64</v>
      </c>
      <c r="H3654" s="31" t="s">
        <v>743</v>
      </c>
      <c r="I3654" s="31">
        <v>1400</v>
      </c>
      <c r="J3654" s="31">
        <f>INDEX('LA lookup'!H:H,MATCH('Known to services raw data'!B3654,'LA lookup'!G:G,0))</f>
        <v>68054</v>
      </c>
      <c r="K3654" s="31"/>
      <c r="L3654" s="31" t="str">
        <f t="shared" si="207"/>
        <v>20.6 per 1000 0-17 yr olds</v>
      </c>
      <c r="M3654" s="31">
        <f t="shared" si="208"/>
        <v>20.571898786257972</v>
      </c>
      <c r="N3654" s="31">
        <f t="shared" si="206"/>
        <v>0</v>
      </c>
    </row>
    <row r="3655" spans="1:14" x14ac:dyDescent="0.45">
      <c r="A3655" s="31" t="str">
        <f t="shared" si="205"/>
        <v>E06000052_Children with an open CIN plan (excluding looked after children)_Number</v>
      </c>
      <c r="B3655" s="31" t="s">
        <v>482</v>
      </c>
      <c r="C3655" s="31" t="s">
        <v>720</v>
      </c>
      <c r="D3655" s="31" t="s">
        <v>474</v>
      </c>
      <c r="E3655" s="31" t="s">
        <v>475</v>
      </c>
      <c r="F3655" s="31" t="s">
        <v>63</v>
      </c>
      <c r="G3655" s="26" t="s">
        <v>64</v>
      </c>
      <c r="H3655" s="31" t="s">
        <v>743</v>
      </c>
      <c r="I3655" s="31">
        <v>3700</v>
      </c>
      <c r="J3655" s="31">
        <f>INDEX('LA lookup'!H:H,MATCH('Known to services raw data'!B3655,'LA lookup'!G:G,0))</f>
        <v>107810</v>
      </c>
      <c r="K3655" s="31"/>
      <c r="L3655" s="31" t="str">
        <f t="shared" si="207"/>
        <v>34.3 per 1000 0-17 yr olds</v>
      </c>
      <c r="M3655" s="31">
        <f t="shared" si="208"/>
        <v>34.319636397365741</v>
      </c>
      <c r="N3655" s="31">
        <f t="shared" si="206"/>
        <v>0</v>
      </c>
    </row>
    <row r="3656" spans="1:14" x14ac:dyDescent="0.45">
      <c r="A3656" s="31" t="str">
        <f t="shared" si="205"/>
        <v>E10000006_Children with an open CIN plan (excluding looked after children)_Number</v>
      </c>
      <c r="B3656" s="31" t="s">
        <v>285</v>
      </c>
      <c r="C3656" s="31" t="s">
        <v>286</v>
      </c>
      <c r="D3656" s="31" t="s">
        <v>474</v>
      </c>
      <c r="E3656" s="31" t="s">
        <v>475</v>
      </c>
      <c r="F3656" s="31" t="s">
        <v>63</v>
      </c>
      <c r="G3656" s="26" t="s">
        <v>64</v>
      </c>
      <c r="H3656" s="31" t="s">
        <v>743</v>
      </c>
      <c r="I3656" s="31">
        <v>2453</v>
      </c>
      <c r="J3656" s="31">
        <f>INDEX('LA lookup'!H:H,MATCH('Known to services raw data'!B3656,'LA lookup'!G:G,0))</f>
        <v>92500</v>
      </c>
      <c r="K3656" s="31"/>
      <c r="L3656" s="31" t="str">
        <f t="shared" si="207"/>
        <v>26.5 per 1000 0-17 yr olds</v>
      </c>
      <c r="M3656" s="31">
        <f t="shared" si="208"/>
        <v>26.518918918918921</v>
      </c>
      <c r="N3656" s="31">
        <f t="shared" si="206"/>
        <v>0</v>
      </c>
    </row>
    <row r="3657" spans="1:14" x14ac:dyDescent="0.45">
      <c r="A3657" s="31" t="str">
        <f t="shared" ref="A3657:A3720" si="209">CONCATENATE(B3657,"_",G3657,"_",H3657)</f>
        <v>E10000013_Children with an open CIN plan (excluding looked after children)_Number</v>
      </c>
      <c r="B3657" s="31" t="s">
        <v>307</v>
      </c>
      <c r="C3657" s="31" t="s">
        <v>308</v>
      </c>
      <c r="D3657" s="31" t="s">
        <v>474</v>
      </c>
      <c r="E3657" s="31" t="s">
        <v>475</v>
      </c>
      <c r="F3657" s="31" t="s">
        <v>63</v>
      </c>
      <c r="G3657" s="26" t="s">
        <v>64</v>
      </c>
      <c r="H3657" s="31" t="s">
        <v>743</v>
      </c>
      <c r="I3657" s="31">
        <v>3479</v>
      </c>
      <c r="J3657" s="31">
        <f>INDEX('LA lookup'!H:H,MATCH('Known to services raw data'!B3657,'LA lookup'!G:G,0))</f>
        <v>128136</v>
      </c>
      <c r="K3657" s="31"/>
      <c r="L3657" s="31" t="str">
        <f t="shared" si="207"/>
        <v>27.2 per 1000 0-17 yr olds</v>
      </c>
      <c r="M3657" s="31">
        <f t="shared" si="208"/>
        <v>27.150839732783915</v>
      </c>
      <c r="N3657" s="31">
        <f t="shared" si="206"/>
        <v>0</v>
      </c>
    </row>
    <row r="3658" spans="1:14" x14ac:dyDescent="0.45">
      <c r="A3658" s="31" t="str">
        <f t="shared" si="209"/>
        <v>E10000015_Children with an open CIN plan (excluding looked after children)_Number</v>
      </c>
      <c r="B3658" s="31" t="s">
        <v>319</v>
      </c>
      <c r="C3658" s="31" t="s">
        <v>320</v>
      </c>
      <c r="D3658" s="31" t="s">
        <v>474</v>
      </c>
      <c r="E3658" s="31" t="s">
        <v>475</v>
      </c>
      <c r="F3658" s="31" t="s">
        <v>63</v>
      </c>
      <c r="G3658" s="26" t="s">
        <v>64</v>
      </c>
      <c r="H3658" s="31" t="s">
        <v>743</v>
      </c>
      <c r="I3658" s="31">
        <v>4140</v>
      </c>
      <c r="J3658" s="31">
        <f>INDEX('LA lookup'!H:H,MATCH('Known to services raw data'!B3658,'LA lookup'!G:G,0))</f>
        <v>271005</v>
      </c>
      <c r="K3658" s="31"/>
      <c r="L3658" s="31" t="str">
        <f t="shared" si="207"/>
        <v>15.3 per 1000 0-17 yr olds</v>
      </c>
      <c r="M3658" s="31">
        <f t="shared" si="208"/>
        <v>15.276470913820779</v>
      </c>
      <c r="N3658" s="31">
        <f t="shared" ref="N3658:N3721" si="210">IF(OR(C3658="City of London",C3658="Isles of Scilly"),1,0)</f>
        <v>0</v>
      </c>
    </row>
    <row r="3659" spans="1:14" x14ac:dyDescent="0.45">
      <c r="A3659" s="31" t="str">
        <f t="shared" si="209"/>
        <v>E06000046_Children with an open CIN plan (excluding looked after children)_Number</v>
      </c>
      <c r="B3659" s="31" t="s">
        <v>325</v>
      </c>
      <c r="C3659" s="31" t="s">
        <v>326</v>
      </c>
      <c r="D3659" s="31" t="s">
        <v>474</v>
      </c>
      <c r="E3659" s="31" t="s">
        <v>475</v>
      </c>
      <c r="F3659" s="31" t="s">
        <v>63</v>
      </c>
      <c r="G3659" s="26" t="s">
        <v>64</v>
      </c>
      <c r="H3659" s="31" t="s">
        <v>743</v>
      </c>
      <c r="I3659" s="31">
        <v>937</v>
      </c>
      <c r="J3659" s="31">
        <f>INDEX('LA lookup'!H:H,MATCH('Known to services raw data'!B3659,'LA lookup'!G:G,0))</f>
        <v>24869</v>
      </c>
      <c r="K3659" s="31"/>
      <c r="L3659" s="31" t="str">
        <f t="shared" si="207"/>
        <v>37.7 per 1000 0-17 yr olds</v>
      </c>
      <c r="M3659" s="31">
        <f t="shared" si="208"/>
        <v>37.677429731794604</v>
      </c>
      <c r="N3659" s="31">
        <f t="shared" si="210"/>
        <v>0</v>
      </c>
    </row>
    <row r="3660" spans="1:14" x14ac:dyDescent="0.45">
      <c r="A3660" s="31" t="str">
        <f t="shared" si="209"/>
        <v>E10000019_Children with an open CIN plan (excluding looked after children)_Number</v>
      </c>
      <c r="B3660" s="31" t="s">
        <v>345</v>
      </c>
      <c r="C3660" s="31" t="s">
        <v>346</v>
      </c>
      <c r="D3660" s="31" t="s">
        <v>474</v>
      </c>
      <c r="E3660" s="31" t="s">
        <v>475</v>
      </c>
      <c r="F3660" s="31" t="s">
        <v>63</v>
      </c>
      <c r="G3660" s="26" t="s">
        <v>64</v>
      </c>
      <c r="H3660" s="31" t="s">
        <v>743</v>
      </c>
      <c r="I3660" s="31">
        <v>2945</v>
      </c>
      <c r="J3660" s="31">
        <f>INDEX('LA lookup'!H:H,MATCH('Known to services raw data'!B3660,'LA lookup'!G:G,0))</f>
        <v>145641</v>
      </c>
      <c r="K3660" s="31"/>
      <c r="L3660" s="31" t="str">
        <f t="shared" si="207"/>
        <v>20.2 per 1000 0-17 yr olds</v>
      </c>
      <c r="M3660" s="31">
        <f t="shared" si="208"/>
        <v>20.220954264252512</v>
      </c>
      <c r="N3660" s="31">
        <f t="shared" si="210"/>
        <v>0</v>
      </c>
    </row>
    <row r="3661" spans="1:14" x14ac:dyDescent="0.45">
      <c r="A3661" s="31" t="str">
        <f t="shared" si="209"/>
        <v>E10000020_Children with an open CIN plan (excluding looked after children)_Number</v>
      </c>
      <c r="B3661" s="31" t="s">
        <v>361</v>
      </c>
      <c r="C3661" s="31" t="s">
        <v>362</v>
      </c>
      <c r="D3661" s="31" t="s">
        <v>474</v>
      </c>
      <c r="E3661" s="31" t="s">
        <v>475</v>
      </c>
      <c r="F3661" s="31" t="s">
        <v>63</v>
      </c>
      <c r="G3661" s="26" t="s">
        <v>64</v>
      </c>
      <c r="H3661" s="31" t="s">
        <v>743</v>
      </c>
      <c r="I3661" s="31">
        <v>3541</v>
      </c>
      <c r="J3661" s="31">
        <f>INDEX('LA lookup'!H:H,MATCH('Known to services raw data'!B3661,'LA lookup'!G:G,0))</f>
        <v>170810</v>
      </c>
      <c r="K3661" s="31"/>
      <c r="L3661" s="31" t="str">
        <f t="shared" si="207"/>
        <v>20.7 per 1000 0-17 yr olds</v>
      </c>
      <c r="M3661" s="31">
        <f t="shared" si="208"/>
        <v>20.730636379603069</v>
      </c>
      <c r="N3661" s="31">
        <f t="shared" si="210"/>
        <v>0</v>
      </c>
    </row>
    <row r="3662" spans="1:14" x14ac:dyDescent="0.45">
      <c r="A3662" s="31" t="str">
        <f t="shared" si="209"/>
        <v>E10000021_Children with an open CIN plan (excluding looked after children)_Number</v>
      </c>
      <c r="B3662" s="31" t="s">
        <v>371</v>
      </c>
      <c r="C3662" s="31" t="s">
        <v>372</v>
      </c>
      <c r="D3662" s="31" t="s">
        <v>474</v>
      </c>
      <c r="E3662" s="31" t="s">
        <v>475</v>
      </c>
      <c r="F3662" s="31" t="s">
        <v>63</v>
      </c>
      <c r="G3662" s="26" t="s">
        <v>64</v>
      </c>
      <c r="H3662" s="31" t="s">
        <v>743</v>
      </c>
      <c r="I3662" s="31">
        <v>4693</v>
      </c>
      <c r="J3662" s="31">
        <f>INDEX('LA lookup'!H:H,MATCH('Known to services raw data'!B3662,'LA lookup'!G:G,0))</f>
        <v>170235</v>
      </c>
      <c r="K3662" s="31"/>
      <c r="L3662" s="31" t="str">
        <f t="shared" si="207"/>
        <v>27.6 per 1000 0-17 yr olds</v>
      </c>
      <c r="M3662" s="31">
        <f t="shared" si="208"/>
        <v>27.567773959526537</v>
      </c>
      <c r="N3662" s="31">
        <f t="shared" si="210"/>
        <v>0</v>
      </c>
    </row>
    <row r="3663" spans="1:14" x14ac:dyDescent="0.45">
      <c r="A3663" s="31" t="str">
        <f t="shared" si="209"/>
        <v>E06000048_Children with an open CIN plan (excluding looked after children)_Number</v>
      </c>
      <c r="B3663" s="31" t="s">
        <v>484</v>
      </c>
      <c r="C3663" s="31" t="s">
        <v>705</v>
      </c>
      <c r="D3663" s="31" t="s">
        <v>474</v>
      </c>
      <c r="E3663" s="31" t="s">
        <v>475</v>
      </c>
      <c r="F3663" s="31" t="s">
        <v>63</v>
      </c>
      <c r="G3663" s="26" t="s">
        <v>64</v>
      </c>
      <c r="H3663" s="31" t="s">
        <v>743</v>
      </c>
      <c r="I3663" s="31">
        <v>1991</v>
      </c>
      <c r="J3663" s="31">
        <f>INDEX('LA lookup'!H:H,MATCH('Known to services raw data'!B3663,'LA lookup'!G:G,0))</f>
        <v>59011</v>
      </c>
      <c r="K3663" s="31"/>
      <c r="L3663" s="31" t="str">
        <f t="shared" si="207"/>
        <v>33.7 per 1000 0-17 yr olds</v>
      </c>
      <c r="M3663" s="31">
        <f t="shared" si="208"/>
        <v>33.739472301774242</v>
      </c>
      <c r="N3663" s="31">
        <f t="shared" si="210"/>
        <v>0</v>
      </c>
    </row>
    <row r="3664" spans="1:14" x14ac:dyDescent="0.45">
      <c r="A3664" s="31" t="str">
        <f t="shared" si="209"/>
        <v>E10000025_Children with an open CIN plan (excluding looked after children)_Number</v>
      </c>
      <c r="B3664" s="31" t="s">
        <v>377</v>
      </c>
      <c r="C3664" s="31" t="s">
        <v>378</v>
      </c>
      <c r="D3664" s="31" t="s">
        <v>474</v>
      </c>
      <c r="E3664" s="31" t="s">
        <v>475</v>
      </c>
      <c r="F3664" s="31" t="s">
        <v>63</v>
      </c>
      <c r="G3664" s="26" t="s">
        <v>64</v>
      </c>
      <c r="H3664" s="31" t="s">
        <v>743</v>
      </c>
      <c r="I3664" s="31">
        <v>3745</v>
      </c>
      <c r="J3664" s="31">
        <f>INDEX('LA lookup'!H:H,MATCH('Known to services raw data'!B3664,'LA lookup'!G:G,0))</f>
        <v>144788</v>
      </c>
      <c r="K3664" s="31"/>
      <c r="L3664" s="31" t="str">
        <f t="shared" si="207"/>
        <v>25.9 per 1000 0-17 yr olds</v>
      </c>
      <c r="M3664" s="31">
        <f t="shared" si="208"/>
        <v>25.865403210210793</v>
      </c>
      <c r="N3664" s="31">
        <f t="shared" si="210"/>
        <v>0</v>
      </c>
    </row>
    <row r="3665" spans="1:14" x14ac:dyDescent="0.45">
      <c r="A3665" s="31" t="str">
        <f t="shared" si="209"/>
        <v>E10000027_Children with an open CIN plan (excluding looked after children)_Number</v>
      </c>
      <c r="B3665" s="31" t="s">
        <v>406</v>
      </c>
      <c r="C3665" s="31" t="s">
        <v>407</v>
      </c>
      <c r="D3665" s="31" t="s">
        <v>474</v>
      </c>
      <c r="E3665" s="31" t="s">
        <v>475</v>
      </c>
      <c r="F3665" s="31" t="s">
        <v>63</v>
      </c>
      <c r="G3665" s="26" t="s">
        <v>64</v>
      </c>
      <c r="H3665" s="31" t="s">
        <v>743</v>
      </c>
      <c r="I3665" s="31">
        <v>2076</v>
      </c>
      <c r="J3665" s="31">
        <f>INDEX('LA lookup'!H:H,MATCH('Known to services raw data'!B3665,'LA lookup'!G:G,0))</f>
        <v>110700</v>
      </c>
      <c r="K3665" s="31"/>
      <c r="L3665" s="31" t="str">
        <f t="shared" si="207"/>
        <v>18.8 per 1000 0-17 yr olds</v>
      </c>
      <c r="M3665" s="31">
        <f t="shared" si="208"/>
        <v>18.75338753387534</v>
      </c>
      <c r="N3665" s="31">
        <f t="shared" si="210"/>
        <v>0</v>
      </c>
    </row>
    <row r="3666" spans="1:14" x14ac:dyDescent="0.45">
      <c r="A3666" s="31" t="str">
        <f t="shared" si="209"/>
        <v>E10000029_Children with an open CIN plan (excluding looked after children)_Number</v>
      </c>
      <c r="B3666" s="31" t="s">
        <v>426</v>
      </c>
      <c r="C3666" s="31" t="s">
        <v>427</v>
      </c>
      <c r="D3666" s="31" t="s">
        <v>474</v>
      </c>
      <c r="E3666" s="31" t="s">
        <v>475</v>
      </c>
      <c r="F3666" s="31" t="s">
        <v>63</v>
      </c>
      <c r="G3666" s="26" t="s">
        <v>64</v>
      </c>
      <c r="H3666" s="31" t="s">
        <v>743</v>
      </c>
      <c r="I3666" s="31">
        <v>2666</v>
      </c>
      <c r="J3666" s="31">
        <f>INDEX('LA lookup'!H:H,MATCH('Known to services raw data'!B3666,'LA lookup'!G:G,0))</f>
        <v>152752</v>
      </c>
      <c r="K3666" s="31"/>
      <c r="L3666" s="31" t="str">
        <f t="shared" si="207"/>
        <v>17.5 per 1000 0-17 yr olds</v>
      </c>
      <c r="M3666" s="31">
        <f t="shared" si="208"/>
        <v>17.45312663663978</v>
      </c>
      <c r="N3666" s="31">
        <f t="shared" si="210"/>
        <v>0</v>
      </c>
    </row>
    <row r="3667" spans="1:14" x14ac:dyDescent="0.45">
      <c r="A3667" s="31" t="str">
        <f t="shared" si="209"/>
        <v>E10000030_Children with an open CIN plan (excluding looked after children)_Number</v>
      </c>
      <c r="B3667" s="31" t="s">
        <v>430</v>
      </c>
      <c r="C3667" s="31" t="s">
        <v>431</v>
      </c>
      <c r="D3667" s="31" t="s">
        <v>474</v>
      </c>
      <c r="E3667" s="31" t="s">
        <v>475</v>
      </c>
      <c r="F3667" s="31" t="s">
        <v>63</v>
      </c>
      <c r="G3667" s="26" t="s">
        <v>64</v>
      </c>
      <c r="H3667" s="31" t="s">
        <v>743</v>
      </c>
      <c r="I3667" s="31">
        <v>4959</v>
      </c>
      <c r="J3667" s="31">
        <f>INDEX('LA lookup'!H:H,MATCH('Known to services raw data'!B3667,'LA lookup'!G:G,0))</f>
        <v>261905</v>
      </c>
      <c r="K3667" s="31"/>
      <c r="L3667" s="31" t="str">
        <f t="shared" si="207"/>
        <v>18.9 per 1000 0-17 yr olds</v>
      </c>
      <c r="M3667" s="31">
        <f t="shared" si="208"/>
        <v>18.934346423321436</v>
      </c>
      <c r="N3667" s="31">
        <f t="shared" si="210"/>
        <v>0</v>
      </c>
    </row>
    <row r="3668" spans="1:14" x14ac:dyDescent="0.45">
      <c r="A3668" s="31" t="str">
        <f t="shared" si="209"/>
        <v>E10000031_Children with an open CIN plan (excluding looked after children)_Number</v>
      </c>
      <c r="B3668" s="31" t="s">
        <v>454</v>
      </c>
      <c r="C3668" s="31" t="s">
        <v>455</v>
      </c>
      <c r="D3668" s="31" t="s">
        <v>474</v>
      </c>
      <c r="E3668" s="31" t="s">
        <v>475</v>
      </c>
      <c r="F3668" s="31" t="s">
        <v>63</v>
      </c>
      <c r="G3668" s="26" t="s">
        <v>64</v>
      </c>
      <c r="H3668" s="31" t="s">
        <v>743</v>
      </c>
      <c r="I3668" s="31">
        <v>3208</v>
      </c>
      <c r="J3668" s="31">
        <f>INDEX('LA lookup'!H:H,MATCH('Known to services raw data'!B3668,'LA lookup'!G:G,0))</f>
        <v>115928</v>
      </c>
      <c r="K3668" s="31"/>
      <c r="L3668" s="31" t="str">
        <f t="shared" si="207"/>
        <v>27.7 per 1000 0-17 yr olds</v>
      </c>
      <c r="M3668" s="31">
        <f t="shared" si="208"/>
        <v>27.672348354150852</v>
      </c>
      <c r="N3668" s="31">
        <f t="shared" si="210"/>
        <v>0</v>
      </c>
    </row>
    <row r="3669" spans="1:14" x14ac:dyDescent="0.45">
      <c r="A3669" s="31" t="str">
        <f t="shared" si="209"/>
        <v>E10000032_Children with an open CIN plan (excluding looked after children)_Number</v>
      </c>
      <c r="B3669" s="31" t="s">
        <v>458</v>
      </c>
      <c r="C3669" s="31" t="s">
        <v>459</v>
      </c>
      <c r="D3669" s="31" t="s">
        <v>474</v>
      </c>
      <c r="E3669" s="31" t="s">
        <v>475</v>
      </c>
      <c r="F3669" s="31" t="s">
        <v>63</v>
      </c>
      <c r="G3669" s="26" t="s">
        <v>64</v>
      </c>
      <c r="H3669" s="31" t="s">
        <v>743</v>
      </c>
      <c r="I3669" s="31">
        <v>4038</v>
      </c>
      <c r="J3669" s="31">
        <f>INDEX('LA lookup'!H:H,MATCH('Known to services raw data'!B3669,'LA lookup'!G:G,0))</f>
        <v>174672</v>
      </c>
      <c r="K3669" s="31"/>
      <c r="L3669" s="31" t="str">
        <f t="shared" si="207"/>
        <v>23.1 per 1000 0-17 yr olds</v>
      </c>
      <c r="M3669" s="31">
        <f t="shared" si="208"/>
        <v>23.11761472932124</v>
      </c>
      <c r="N3669" s="31">
        <f t="shared" si="210"/>
        <v>0</v>
      </c>
    </row>
    <row r="3670" spans="1:14" x14ac:dyDescent="0.45">
      <c r="A3670" s="31" t="str">
        <f t="shared" si="209"/>
        <v>NA_Children with an open Child Protection Plan_Number</v>
      </c>
      <c r="B3670" s="31" t="s">
        <v>13</v>
      </c>
      <c r="C3670" s="31" t="s">
        <v>737</v>
      </c>
      <c r="D3670" s="31" t="s">
        <v>474</v>
      </c>
      <c r="E3670" s="31" t="s">
        <v>475</v>
      </c>
      <c r="F3670" s="31" t="s">
        <v>63</v>
      </c>
      <c r="G3670" s="26" t="s">
        <v>65</v>
      </c>
      <c r="H3670" s="31" t="s">
        <v>743</v>
      </c>
      <c r="I3670" s="31">
        <v>51002</v>
      </c>
      <c r="J3670" s="31">
        <f>INDEX('LA lookup'!H:H,MATCH('Known to services raw data'!B3670,'LA lookup'!G:G,0))</f>
        <v>11954618</v>
      </c>
      <c r="K3670" s="31"/>
      <c r="L3670" s="31" t="str">
        <f t="shared" si="207"/>
        <v>4.3 per 1000 0-17 yr olds</v>
      </c>
      <c r="M3670" s="31">
        <f t="shared" si="208"/>
        <v>4.2663011064008911</v>
      </c>
      <c r="N3670" s="31">
        <f t="shared" si="210"/>
        <v>0</v>
      </c>
    </row>
    <row r="3671" spans="1:14" x14ac:dyDescent="0.45">
      <c r="A3671" s="31" t="str">
        <f t="shared" si="209"/>
        <v>E09000001_Children with an open Child Protection Plan_Number</v>
      </c>
      <c r="B3671" s="31" t="s">
        <v>582</v>
      </c>
      <c r="C3671" s="31" t="s">
        <v>583</v>
      </c>
      <c r="D3671" s="31" t="s">
        <v>474</v>
      </c>
      <c r="E3671" s="31" t="s">
        <v>475</v>
      </c>
      <c r="F3671" s="31" t="s">
        <v>63</v>
      </c>
      <c r="G3671" s="26" t="s">
        <v>65</v>
      </c>
      <c r="H3671" s="31" t="s">
        <v>743</v>
      </c>
      <c r="I3671" s="31" t="s">
        <v>1280</v>
      </c>
      <c r="J3671" s="31">
        <f>INDEX('LA lookup'!H:H,MATCH('Known to services raw data'!B3671,'LA lookup'!G:G,0))</f>
        <v>1453</v>
      </c>
      <c r="K3671" s="31"/>
      <c r="L3671" s="31" t="str">
        <f t="shared" si="207"/>
        <v>N/A</v>
      </c>
      <c r="M3671" s="31" t="str">
        <f t="shared" si="208"/>
        <v>N/A</v>
      </c>
      <c r="N3671" s="31">
        <f t="shared" si="210"/>
        <v>1</v>
      </c>
    </row>
    <row r="3672" spans="1:14" x14ac:dyDescent="0.45">
      <c r="A3672" s="31" t="str">
        <f t="shared" si="209"/>
        <v>E09000007_Children with an open Child Protection Plan_Number</v>
      </c>
      <c r="B3672" s="31" t="s">
        <v>277</v>
      </c>
      <c r="C3672" s="31" t="s">
        <v>278</v>
      </c>
      <c r="D3672" s="31" t="s">
        <v>474</v>
      </c>
      <c r="E3672" s="31" t="s">
        <v>475</v>
      </c>
      <c r="F3672" s="31" t="s">
        <v>63</v>
      </c>
      <c r="G3672" s="26" t="s">
        <v>65</v>
      </c>
      <c r="H3672" s="31" t="s">
        <v>743</v>
      </c>
      <c r="I3672" s="31">
        <v>313</v>
      </c>
      <c r="J3672" s="31">
        <f>INDEX('LA lookup'!H:H,MATCH('Known to services raw data'!B3672,'LA lookup'!G:G,0))</f>
        <v>50983</v>
      </c>
      <c r="K3672" s="31"/>
      <c r="L3672" s="31" t="str">
        <f t="shared" si="207"/>
        <v>6.1 per 1000 0-17 yr olds</v>
      </c>
      <c r="M3672" s="31">
        <f t="shared" si="208"/>
        <v>6.139301335739364</v>
      </c>
      <c r="N3672" s="31">
        <f t="shared" si="210"/>
        <v>0</v>
      </c>
    </row>
    <row r="3673" spans="1:14" x14ac:dyDescent="0.45">
      <c r="A3673" s="31" t="str">
        <f t="shared" si="209"/>
        <v>E09000011_Children with an open Child Protection Plan_Number</v>
      </c>
      <c r="B3673" s="31" t="s">
        <v>518</v>
      </c>
      <c r="C3673" s="31" t="s">
        <v>519</v>
      </c>
      <c r="D3673" s="31" t="s">
        <v>474</v>
      </c>
      <c r="E3673" s="31" t="s">
        <v>475</v>
      </c>
      <c r="F3673" s="31" t="s">
        <v>63</v>
      </c>
      <c r="G3673" s="26" t="s">
        <v>65</v>
      </c>
      <c r="H3673" s="31" t="s">
        <v>743</v>
      </c>
      <c r="I3673" s="31">
        <v>221</v>
      </c>
      <c r="J3673" s="31">
        <f>INDEX('LA lookup'!H:H,MATCH('Known to services raw data'!B3673,'LA lookup'!G:G,0))</f>
        <v>68917</v>
      </c>
      <c r="K3673" s="31"/>
      <c r="L3673" s="31" t="str">
        <f t="shared" si="207"/>
        <v>3.2 per 1000 0-17 yr olds</v>
      </c>
      <c r="M3673" s="31">
        <f t="shared" si="208"/>
        <v>3.206755952812804</v>
      </c>
      <c r="N3673" s="31">
        <f t="shared" si="210"/>
        <v>0</v>
      </c>
    </row>
    <row r="3674" spans="1:14" x14ac:dyDescent="0.45">
      <c r="A3674" s="31" t="str">
        <f t="shared" si="209"/>
        <v>E09000012_Children with an open Child Protection Plan_Number</v>
      </c>
      <c r="B3674" s="31" t="s">
        <v>498</v>
      </c>
      <c r="C3674" s="31" t="s">
        <v>499</v>
      </c>
      <c r="D3674" s="31" t="s">
        <v>474</v>
      </c>
      <c r="E3674" s="31" t="s">
        <v>475</v>
      </c>
      <c r="F3674" s="31" t="s">
        <v>63</v>
      </c>
      <c r="G3674" s="26" t="s">
        <v>65</v>
      </c>
      <c r="H3674" s="31" t="s">
        <v>743</v>
      </c>
      <c r="I3674" s="31">
        <v>186</v>
      </c>
      <c r="J3674" s="31">
        <f>INDEX('LA lookup'!H:H,MATCH('Known to services raw data'!B3674,'LA lookup'!G:G,0))</f>
        <v>63655</v>
      </c>
      <c r="K3674" s="31"/>
      <c r="L3674" s="31" t="str">
        <f t="shared" si="207"/>
        <v>2.9 per 1000 0-17 yr olds</v>
      </c>
      <c r="M3674" s="31">
        <f t="shared" si="208"/>
        <v>2.9220014138716519</v>
      </c>
      <c r="N3674" s="31">
        <f t="shared" si="210"/>
        <v>0</v>
      </c>
    </row>
    <row r="3675" spans="1:14" x14ac:dyDescent="0.45">
      <c r="A3675" s="31" t="str">
        <f t="shared" si="209"/>
        <v>E09000013_Children with an open Child Protection Plan_Number</v>
      </c>
      <c r="B3675" s="31" t="s">
        <v>491</v>
      </c>
      <c r="C3675" s="31" t="s">
        <v>723</v>
      </c>
      <c r="D3675" s="31" t="s">
        <v>474</v>
      </c>
      <c r="E3675" s="31" t="s">
        <v>475</v>
      </c>
      <c r="F3675" s="31" t="s">
        <v>63</v>
      </c>
      <c r="G3675" s="26" t="s">
        <v>65</v>
      </c>
      <c r="H3675" s="31" t="s">
        <v>743</v>
      </c>
      <c r="I3675" s="31">
        <v>138</v>
      </c>
      <c r="J3675" s="31">
        <f>INDEX('LA lookup'!H:H,MATCH('Known to services raw data'!B3675,'LA lookup'!G:G,0))</f>
        <v>36898</v>
      </c>
      <c r="K3675" s="31"/>
      <c r="L3675" s="31" t="str">
        <f t="shared" si="207"/>
        <v>3.7 per 1000 0-17 yr olds</v>
      </c>
      <c r="M3675" s="31">
        <f t="shared" si="208"/>
        <v>3.7400401105750989</v>
      </c>
      <c r="N3675" s="31">
        <f t="shared" si="210"/>
        <v>0</v>
      </c>
    </row>
    <row r="3676" spans="1:14" x14ac:dyDescent="0.45">
      <c r="A3676" s="31" t="str">
        <f t="shared" si="209"/>
        <v>E09000019_Children with an open Child Protection Plan_Number</v>
      </c>
      <c r="B3676" s="31" t="s">
        <v>500</v>
      </c>
      <c r="C3676" s="31" t="s">
        <v>501</v>
      </c>
      <c r="D3676" s="31" t="s">
        <v>474</v>
      </c>
      <c r="E3676" s="31" t="s">
        <v>475</v>
      </c>
      <c r="F3676" s="31" t="s">
        <v>63</v>
      </c>
      <c r="G3676" s="26" t="s">
        <v>65</v>
      </c>
      <c r="H3676" s="31" t="s">
        <v>743</v>
      </c>
      <c r="I3676" s="31">
        <v>185</v>
      </c>
      <c r="J3676" s="31">
        <f>INDEX('LA lookup'!H:H,MATCH('Known to services raw data'!B3676,'LA lookup'!G:G,0))</f>
        <v>42098</v>
      </c>
      <c r="K3676" s="31"/>
      <c r="L3676" s="31" t="str">
        <f t="shared" si="207"/>
        <v>4.4 per 1000 0-17 yr olds</v>
      </c>
      <c r="M3676" s="31">
        <f t="shared" si="208"/>
        <v>4.3945080526390798</v>
      </c>
      <c r="N3676" s="31">
        <f t="shared" si="210"/>
        <v>0</v>
      </c>
    </row>
    <row r="3677" spans="1:14" x14ac:dyDescent="0.45">
      <c r="A3677" s="31" t="str">
        <f t="shared" si="209"/>
        <v>E09000020_Children with an open Child Protection Plan_Number</v>
      </c>
      <c r="B3677" s="31" t="s">
        <v>479</v>
      </c>
      <c r="C3677" s="31" t="s">
        <v>674</v>
      </c>
      <c r="D3677" s="31" t="s">
        <v>474</v>
      </c>
      <c r="E3677" s="31" t="s">
        <v>475</v>
      </c>
      <c r="F3677" s="31" t="s">
        <v>63</v>
      </c>
      <c r="G3677" s="26" t="s">
        <v>65</v>
      </c>
      <c r="H3677" s="31" t="s">
        <v>743</v>
      </c>
      <c r="I3677" s="31">
        <v>48</v>
      </c>
      <c r="J3677" s="31">
        <f>INDEX('LA lookup'!H:H,MATCH('Known to services raw data'!B3677,'LA lookup'!G:G,0))</f>
        <v>28678</v>
      </c>
      <c r="K3677" s="31"/>
      <c r="L3677" s="31" t="str">
        <f t="shared" si="207"/>
        <v>1.7 per 1000 0-17 yr olds</v>
      </c>
      <c r="M3677" s="31">
        <f t="shared" si="208"/>
        <v>1.6737568868121906</v>
      </c>
      <c r="N3677" s="31">
        <f t="shared" si="210"/>
        <v>0</v>
      </c>
    </row>
    <row r="3678" spans="1:14" x14ac:dyDescent="0.45">
      <c r="A3678" s="31" t="str">
        <f t="shared" si="209"/>
        <v>E09000022_Children with an open Child Protection Plan_Number</v>
      </c>
      <c r="B3678" s="31" t="s">
        <v>335</v>
      </c>
      <c r="C3678" s="31" t="s">
        <v>336</v>
      </c>
      <c r="D3678" s="31" t="s">
        <v>474</v>
      </c>
      <c r="E3678" s="31" t="s">
        <v>475</v>
      </c>
      <c r="F3678" s="31" t="s">
        <v>63</v>
      </c>
      <c r="G3678" s="26" t="s">
        <v>65</v>
      </c>
      <c r="H3678" s="31" t="s">
        <v>743</v>
      </c>
      <c r="I3678" s="31">
        <v>247</v>
      </c>
      <c r="J3678" s="31">
        <f>INDEX('LA lookup'!H:H,MATCH('Known to services raw data'!B3678,'LA lookup'!G:G,0))</f>
        <v>62629</v>
      </c>
      <c r="K3678" s="31"/>
      <c r="L3678" s="31" t="str">
        <f t="shared" si="207"/>
        <v>3.9 per 1000 0-17 yr olds</v>
      </c>
      <c r="M3678" s="31">
        <f t="shared" si="208"/>
        <v>3.9438598732216703</v>
      </c>
      <c r="N3678" s="31">
        <f t="shared" si="210"/>
        <v>0</v>
      </c>
    </row>
    <row r="3679" spans="1:14" x14ac:dyDescent="0.45">
      <c r="A3679" s="31" t="str">
        <f t="shared" si="209"/>
        <v>E09000023_Children with an open Child Protection Plan_Number</v>
      </c>
      <c r="B3679" s="31" t="s">
        <v>343</v>
      </c>
      <c r="C3679" s="31" t="s">
        <v>344</v>
      </c>
      <c r="D3679" s="31" t="s">
        <v>474</v>
      </c>
      <c r="E3679" s="31" t="s">
        <v>475</v>
      </c>
      <c r="F3679" s="31" t="s">
        <v>63</v>
      </c>
      <c r="G3679" s="26" t="s">
        <v>65</v>
      </c>
      <c r="H3679" s="31" t="s">
        <v>743</v>
      </c>
      <c r="I3679" s="31">
        <v>231</v>
      </c>
      <c r="J3679" s="31">
        <f>INDEX('LA lookup'!H:H,MATCH('Known to services raw data'!B3679,'LA lookup'!G:G,0))</f>
        <v>68458</v>
      </c>
      <c r="K3679" s="31"/>
      <c r="L3679" s="31" t="str">
        <f t="shared" si="207"/>
        <v>3.4 per 1000 0-17 yr olds</v>
      </c>
      <c r="M3679" s="31">
        <f t="shared" si="208"/>
        <v>3.3743317070320487</v>
      </c>
      <c r="N3679" s="31">
        <f t="shared" si="210"/>
        <v>0</v>
      </c>
    </row>
    <row r="3680" spans="1:14" x14ac:dyDescent="0.45">
      <c r="A3680" s="31" t="str">
        <f t="shared" si="209"/>
        <v>E09000028_Children with an open Child Protection Plan_Number</v>
      </c>
      <c r="B3680" s="31" t="s">
        <v>414</v>
      </c>
      <c r="C3680" s="31" t="s">
        <v>415</v>
      </c>
      <c r="D3680" s="31" t="s">
        <v>474</v>
      </c>
      <c r="E3680" s="31" t="s">
        <v>475</v>
      </c>
      <c r="F3680" s="31" t="s">
        <v>63</v>
      </c>
      <c r="G3680" s="26" t="s">
        <v>65</v>
      </c>
      <c r="H3680" s="31" t="s">
        <v>743</v>
      </c>
      <c r="I3680" s="31">
        <v>319</v>
      </c>
      <c r="J3680" s="31">
        <f>INDEX('LA lookup'!H:H,MATCH('Known to services raw data'!B3680,'LA lookup'!G:G,0))</f>
        <v>65121</v>
      </c>
      <c r="K3680" s="31"/>
      <c r="L3680" s="31" t="str">
        <f t="shared" si="207"/>
        <v>4.9 per 1000 0-17 yr olds</v>
      </c>
      <c r="M3680" s="31">
        <f t="shared" si="208"/>
        <v>4.8985734248552699</v>
      </c>
      <c r="N3680" s="31">
        <f t="shared" si="210"/>
        <v>0</v>
      </c>
    </row>
    <row r="3681" spans="1:14" x14ac:dyDescent="0.45">
      <c r="A3681" s="31" t="str">
        <f t="shared" si="209"/>
        <v>E09000030_Children with an open Child Protection Plan_Number</v>
      </c>
      <c r="B3681" s="31" t="s">
        <v>440</v>
      </c>
      <c r="C3681" s="31" t="s">
        <v>441</v>
      </c>
      <c r="D3681" s="31" t="s">
        <v>474</v>
      </c>
      <c r="E3681" s="31" t="s">
        <v>475</v>
      </c>
      <c r="F3681" s="31" t="s">
        <v>63</v>
      </c>
      <c r="G3681" s="26" t="s">
        <v>65</v>
      </c>
      <c r="H3681" s="31" t="s">
        <v>743</v>
      </c>
      <c r="I3681" s="31">
        <v>282</v>
      </c>
      <c r="J3681" s="31">
        <f>INDEX('LA lookup'!H:H,MATCH('Known to services raw data'!B3681,'LA lookup'!G:G,0))</f>
        <v>70973</v>
      </c>
      <c r="K3681" s="31"/>
      <c r="L3681" s="31" t="str">
        <f t="shared" si="207"/>
        <v>4 per 1000 0-17 yr olds</v>
      </c>
      <c r="M3681" s="31">
        <f t="shared" si="208"/>
        <v>3.9733419751172976</v>
      </c>
      <c r="N3681" s="31">
        <f t="shared" si="210"/>
        <v>0</v>
      </c>
    </row>
    <row r="3682" spans="1:14" x14ac:dyDescent="0.45">
      <c r="A3682" s="31" t="str">
        <f t="shared" si="209"/>
        <v>E09000032_Children with an open Child Protection Plan_Number</v>
      </c>
      <c r="B3682" s="31" t="s">
        <v>450</v>
      </c>
      <c r="C3682" s="31" t="s">
        <v>451</v>
      </c>
      <c r="D3682" s="31" t="s">
        <v>474</v>
      </c>
      <c r="E3682" s="31" t="s">
        <v>475</v>
      </c>
      <c r="F3682" s="31" t="s">
        <v>63</v>
      </c>
      <c r="G3682" s="26" t="s">
        <v>65</v>
      </c>
      <c r="H3682" s="31" t="s">
        <v>743</v>
      </c>
      <c r="I3682" s="31">
        <v>179</v>
      </c>
      <c r="J3682" s="31">
        <f>INDEX('LA lookup'!H:H,MATCH('Known to services raw data'!B3682,'LA lookup'!G:G,0))</f>
        <v>63840</v>
      </c>
      <c r="K3682" s="31"/>
      <c r="L3682" s="31" t="str">
        <f t="shared" si="207"/>
        <v>2.8 per 1000 0-17 yr olds</v>
      </c>
      <c r="M3682" s="31">
        <f t="shared" si="208"/>
        <v>2.8038847117794488</v>
      </c>
      <c r="N3682" s="31">
        <f t="shared" si="210"/>
        <v>0</v>
      </c>
    </row>
    <row r="3683" spans="1:14" x14ac:dyDescent="0.45">
      <c r="A3683" s="31" t="str">
        <f t="shared" si="209"/>
        <v>E09000033_Children with an open Child Protection Plan_Number</v>
      </c>
      <c r="B3683" s="31" t="s">
        <v>506</v>
      </c>
      <c r="C3683" s="31" t="s">
        <v>507</v>
      </c>
      <c r="D3683" s="31" t="s">
        <v>474</v>
      </c>
      <c r="E3683" s="31" t="s">
        <v>475</v>
      </c>
      <c r="F3683" s="31" t="s">
        <v>63</v>
      </c>
      <c r="G3683" s="26" t="s">
        <v>65</v>
      </c>
      <c r="H3683" s="31" t="s">
        <v>743</v>
      </c>
      <c r="I3683" s="31">
        <v>60</v>
      </c>
      <c r="J3683" s="31">
        <f>INDEX('LA lookup'!H:H,MATCH('Known to services raw data'!B3683,'LA lookup'!G:G,0))</f>
        <v>47445</v>
      </c>
      <c r="K3683" s="31"/>
      <c r="L3683" s="31" t="str">
        <f t="shared" si="207"/>
        <v>1.3 per 1000 0-17 yr olds</v>
      </c>
      <c r="M3683" s="31">
        <f t="shared" si="208"/>
        <v>1.2646221941195068</v>
      </c>
      <c r="N3683" s="31">
        <f t="shared" si="210"/>
        <v>0</v>
      </c>
    </row>
    <row r="3684" spans="1:14" x14ac:dyDescent="0.45">
      <c r="A3684" s="31" t="str">
        <f t="shared" si="209"/>
        <v>E09000002_Children with an open Child Protection Plan_Number</v>
      </c>
      <c r="B3684" s="31" t="s">
        <v>227</v>
      </c>
      <c r="C3684" s="31" t="s">
        <v>228</v>
      </c>
      <c r="D3684" s="31" t="s">
        <v>474</v>
      </c>
      <c r="E3684" s="31" t="s">
        <v>475</v>
      </c>
      <c r="F3684" s="31" t="s">
        <v>63</v>
      </c>
      <c r="G3684" s="26" t="s">
        <v>65</v>
      </c>
      <c r="H3684" s="31" t="s">
        <v>743</v>
      </c>
      <c r="I3684" s="31">
        <v>293</v>
      </c>
      <c r="J3684" s="31">
        <f>INDEX('LA lookup'!H:H,MATCH('Known to services raw data'!B3684,'LA lookup'!G:G,0))</f>
        <v>63401</v>
      </c>
      <c r="K3684" s="31"/>
      <c r="L3684" s="31" t="str">
        <f t="shared" si="207"/>
        <v>4.6 per 1000 0-17 yr olds</v>
      </c>
      <c r="M3684" s="31">
        <f t="shared" si="208"/>
        <v>4.6213782117001312</v>
      </c>
      <c r="N3684" s="31">
        <f t="shared" si="210"/>
        <v>0</v>
      </c>
    </row>
    <row r="3685" spans="1:14" x14ac:dyDescent="0.45">
      <c r="A3685" s="31" t="str">
        <f t="shared" si="209"/>
        <v>E09000003_Children with an open Child Protection Plan_Number</v>
      </c>
      <c r="B3685" s="31" t="s">
        <v>233</v>
      </c>
      <c r="C3685" s="31" t="s">
        <v>234</v>
      </c>
      <c r="D3685" s="31" t="s">
        <v>474</v>
      </c>
      <c r="E3685" s="31" t="s">
        <v>475</v>
      </c>
      <c r="F3685" s="31" t="s">
        <v>63</v>
      </c>
      <c r="G3685" s="26" t="s">
        <v>65</v>
      </c>
      <c r="H3685" s="31" t="s">
        <v>743</v>
      </c>
      <c r="I3685" s="31">
        <v>165</v>
      </c>
      <c r="J3685" s="31">
        <f>INDEX('LA lookup'!H:H,MATCH('Known to services raw data'!B3685,'LA lookup'!G:G,0))</f>
        <v>92701</v>
      </c>
      <c r="K3685" s="31"/>
      <c r="L3685" s="31" t="str">
        <f t="shared" si="207"/>
        <v>1.8 per 1000 0-17 yr olds</v>
      </c>
      <c r="M3685" s="31">
        <f t="shared" si="208"/>
        <v>1.779916074260256</v>
      </c>
      <c r="N3685" s="31">
        <f t="shared" si="210"/>
        <v>0</v>
      </c>
    </row>
    <row r="3686" spans="1:14" x14ac:dyDescent="0.45">
      <c r="A3686" s="31" t="str">
        <f t="shared" si="209"/>
        <v>E09000004_Children with an open Child Protection Plan_Number</v>
      </c>
      <c r="B3686" s="31" t="s">
        <v>242</v>
      </c>
      <c r="C3686" s="31" t="s">
        <v>243</v>
      </c>
      <c r="D3686" s="31" t="s">
        <v>474</v>
      </c>
      <c r="E3686" s="31" t="s">
        <v>475</v>
      </c>
      <c r="F3686" s="31" t="s">
        <v>63</v>
      </c>
      <c r="G3686" s="26" t="s">
        <v>65</v>
      </c>
      <c r="H3686" s="31" t="s">
        <v>743</v>
      </c>
      <c r="I3686" s="31">
        <v>119</v>
      </c>
      <c r="J3686" s="31">
        <f>INDEX('LA lookup'!H:H,MATCH('Known to services raw data'!B3686,'LA lookup'!G:G,0))</f>
        <v>56853</v>
      </c>
      <c r="K3686" s="31"/>
      <c r="L3686" s="31" t="str">
        <f t="shared" si="207"/>
        <v>2.1 per 1000 0-17 yr olds</v>
      </c>
      <c r="M3686" s="31">
        <f t="shared" si="208"/>
        <v>2.0931173376954604</v>
      </c>
      <c r="N3686" s="31">
        <f t="shared" si="210"/>
        <v>0</v>
      </c>
    </row>
    <row r="3687" spans="1:14" x14ac:dyDescent="0.45">
      <c r="A3687" s="31" t="str">
        <f t="shared" si="209"/>
        <v>E09000005_Children with an open Child Protection Plan_Number</v>
      </c>
      <c r="B3687" s="31" t="s">
        <v>261</v>
      </c>
      <c r="C3687" s="31" t="s">
        <v>262</v>
      </c>
      <c r="D3687" s="31" t="s">
        <v>474</v>
      </c>
      <c r="E3687" s="31" t="s">
        <v>475</v>
      </c>
      <c r="F3687" s="31" t="s">
        <v>63</v>
      </c>
      <c r="G3687" s="26" t="s">
        <v>65</v>
      </c>
      <c r="H3687" s="31" t="s">
        <v>743</v>
      </c>
      <c r="I3687" s="31">
        <v>293</v>
      </c>
      <c r="J3687" s="31">
        <f>INDEX('LA lookup'!H:H,MATCH('Known to services raw data'!B3687,'LA lookup'!G:G,0))</f>
        <v>77893</v>
      </c>
      <c r="K3687" s="31"/>
      <c r="L3687" s="31" t="str">
        <f t="shared" si="207"/>
        <v>3.8 per 1000 0-17 yr olds</v>
      </c>
      <c r="M3687" s="31">
        <f t="shared" si="208"/>
        <v>3.7615703593390935</v>
      </c>
      <c r="N3687" s="31">
        <f t="shared" si="210"/>
        <v>0</v>
      </c>
    </row>
    <row r="3688" spans="1:14" x14ac:dyDescent="0.45">
      <c r="A3688" s="31" t="str">
        <f t="shared" si="209"/>
        <v>E09000006_Children with an open Child Protection Plan_Number</v>
      </c>
      <c r="B3688" s="31" t="s">
        <v>267</v>
      </c>
      <c r="C3688" s="31" t="s">
        <v>268</v>
      </c>
      <c r="D3688" s="31" t="s">
        <v>474</v>
      </c>
      <c r="E3688" s="31" t="s">
        <v>475</v>
      </c>
      <c r="F3688" s="31" t="s">
        <v>63</v>
      </c>
      <c r="G3688" s="26" t="s">
        <v>65</v>
      </c>
      <c r="H3688" s="31" t="s">
        <v>743</v>
      </c>
      <c r="I3688" s="31">
        <v>241</v>
      </c>
      <c r="J3688" s="31">
        <f>INDEX('LA lookup'!H:H,MATCH('Known to services raw data'!B3688,'LA lookup'!G:G,0))</f>
        <v>75055</v>
      </c>
      <c r="K3688" s="31"/>
      <c r="L3688" s="31" t="str">
        <f t="shared" si="207"/>
        <v>3.2 per 1000 0-17 yr olds</v>
      </c>
      <c r="M3688" s="31">
        <f t="shared" si="208"/>
        <v>3.2109786156818334</v>
      </c>
      <c r="N3688" s="31">
        <f t="shared" si="210"/>
        <v>0</v>
      </c>
    </row>
    <row r="3689" spans="1:14" x14ac:dyDescent="0.45">
      <c r="A3689" s="31" t="str">
        <f t="shared" si="209"/>
        <v>E09000008_Children with an open Child Protection Plan_Number</v>
      </c>
      <c r="B3689" s="31" t="s">
        <v>486</v>
      </c>
      <c r="C3689" s="31" t="s">
        <v>487</v>
      </c>
      <c r="D3689" s="31" t="s">
        <v>474</v>
      </c>
      <c r="E3689" s="31" t="s">
        <v>475</v>
      </c>
      <c r="F3689" s="31" t="s">
        <v>63</v>
      </c>
      <c r="G3689" s="26" t="s">
        <v>65</v>
      </c>
      <c r="H3689" s="31" t="s">
        <v>743</v>
      </c>
      <c r="I3689" s="31">
        <v>683</v>
      </c>
      <c r="J3689" s="31">
        <f>INDEX('LA lookup'!H:H,MATCH('Known to services raw data'!B3689,'LA lookup'!G:G,0))</f>
        <v>94702</v>
      </c>
      <c r="K3689" s="31"/>
      <c r="L3689" s="31" t="str">
        <f t="shared" si="207"/>
        <v>7.2 per 1000 0-17 yr olds</v>
      </c>
      <c r="M3689" s="31">
        <f t="shared" si="208"/>
        <v>7.2120968934130216</v>
      </c>
      <c r="N3689" s="31">
        <f t="shared" si="210"/>
        <v>0</v>
      </c>
    </row>
    <row r="3690" spans="1:14" x14ac:dyDescent="0.45">
      <c r="A3690" s="31" t="str">
        <f t="shared" si="209"/>
        <v>E09000009_Children with an open Child Protection Plan_Number</v>
      </c>
      <c r="B3690" s="31" t="s">
        <v>509</v>
      </c>
      <c r="C3690" s="31" t="s">
        <v>510</v>
      </c>
      <c r="D3690" s="31" t="s">
        <v>474</v>
      </c>
      <c r="E3690" s="31" t="s">
        <v>475</v>
      </c>
      <c r="F3690" s="31" t="s">
        <v>63</v>
      </c>
      <c r="G3690" s="26" t="s">
        <v>65</v>
      </c>
      <c r="H3690" s="31" t="s">
        <v>743</v>
      </c>
      <c r="I3690" s="31">
        <v>196</v>
      </c>
      <c r="J3690" s="31">
        <f>INDEX('LA lookup'!H:H,MATCH('Known to services raw data'!B3690,'LA lookup'!G:G,0))</f>
        <v>81732</v>
      </c>
      <c r="K3690" s="31"/>
      <c r="L3690" s="31" t="str">
        <f t="shared" si="207"/>
        <v>2.4 per 1000 0-17 yr olds</v>
      </c>
      <c r="M3690" s="31">
        <f t="shared" si="208"/>
        <v>2.398081534772182</v>
      </c>
      <c r="N3690" s="31">
        <f t="shared" si="210"/>
        <v>0</v>
      </c>
    </row>
    <row r="3691" spans="1:14" x14ac:dyDescent="0.45">
      <c r="A3691" s="31" t="str">
        <f t="shared" si="209"/>
        <v>E09000010_Children with an open Child Protection Plan_Number</v>
      </c>
      <c r="B3691" s="31" t="s">
        <v>301</v>
      </c>
      <c r="C3691" s="31" t="s">
        <v>302</v>
      </c>
      <c r="D3691" s="31" t="s">
        <v>474</v>
      </c>
      <c r="E3691" s="31" t="s">
        <v>475</v>
      </c>
      <c r="F3691" s="31" t="s">
        <v>63</v>
      </c>
      <c r="G3691" s="26" t="s">
        <v>65</v>
      </c>
      <c r="H3691" s="31" t="s">
        <v>743</v>
      </c>
      <c r="I3691" s="31">
        <v>272</v>
      </c>
      <c r="J3691" s="31">
        <f>INDEX('LA lookup'!H:H,MATCH('Known to services raw data'!B3691,'LA lookup'!G:G,0))</f>
        <v>84497</v>
      </c>
      <c r="K3691" s="31"/>
      <c r="L3691" s="31" t="str">
        <f t="shared" si="207"/>
        <v>3.2 per 1000 0-17 yr olds</v>
      </c>
      <c r="M3691" s="31">
        <f t="shared" si="208"/>
        <v>3.2190491970129114</v>
      </c>
      <c r="N3691" s="31">
        <f t="shared" si="210"/>
        <v>0</v>
      </c>
    </row>
    <row r="3692" spans="1:14" x14ac:dyDescent="0.45">
      <c r="A3692" s="31" t="str">
        <f t="shared" si="209"/>
        <v>E09000014_Children with an open Child Protection Plan_Number</v>
      </c>
      <c r="B3692" s="31" t="s">
        <v>311</v>
      </c>
      <c r="C3692" s="31" t="s">
        <v>312</v>
      </c>
      <c r="D3692" s="31" t="s">
        <v>474</v>
      </c>
      <c r="E3692" s="31" t="s">
        <v>475</v>
      </c>
      <c r="F3692" s="31" t="s">
        <v>63</v>
      </c>
      <c r="G3692" s="26" t="s">
        <v>65</v>
      </c>
      <c r="H3692" s="31" t="s">
        <v>743</v>
      </c>
      <c r="I3692" s="31">
        <v>184</v>
      </c>
      <c r="J3692" s="31">
        <f>INDEX('LA lookup'!H:H,MATCH('Known to services raw data'!B3692,'LA lookup'!G:G,0))</f>
        <v>60398</v>
      </c>
      <c r="K3692" s="31"/>
      <c r="L3692" s="31" t="str">
        <f t="shared" si="207"/>
        <v>3 per 1000 0-17 yr olds</v>
      </c>
      <c r="M3692" s="31">
        <f t="shared" si="208"/>
        <v>3.0464584920030466</v>
      </c>
      <c r="N3692" s="31">
        <f t="shared" si="210"/>
        <v>0</v>
      </c>
    </row>
    <row r="3693" spans="1:14" x14ac:dyDescent="0.45">
      <c r="A3693" s="31" t="str">
        <f t="shared" si="209"/>
        <v>E09000015_Children with an open Child Protection Plan_Number</v>
      </c>
      <c r="B3693" s="31" t="s">
        <v>496</v>
      </c>
      <c r="C3693" s="31" t="s">
        <v>497</v>
      </c>
      <c r="D3693" s="31" t="s">
        <v>474</v>
      </c>
      <c r="E3693" s="31" t="s">
        <v>475</v>
      </c>
      <c r="F3693" s="31" t="s">
        <v>63</v>
      </c>
      <c r="G3693" s="26" t="s">
        <v>65</v>
      </c>
      <c r="H3693" s="31" t="s">
        <v>743</v>
      </c>
      <c r="I3693" s="31">
        <v>272</v>
      </c>
      <c r="J3693" s="31">
        <f>INDEX('LA lookup'!H:H,MATCH('Known to services raw data'!B3693,'LA lookup'!G:G,0))</f>
        <v>58373</v>
      </c>
      <c r="K3693" s="31"/>
      <c r="L3693" s="31" t="str">
        <f t="shared" si="207"/>
        <v>4.7 per 1000 0-17 yr olds</v>
      </c>
      <c r="M3693" s="31">
        <f t="shared" si="208"/>
        <v>4.6596885546399882</v>
      </c>
      <c r="N3693" s="31">
        <f t="shared" si="210"/>
        <v>0</v>
      </c>
    </row>
    <row r="3694" spans="1:14" x14ac:dyDescent="0.45">
      <c r="A3694" s="31" t="str">
        <f t="shared" si="209"/>
        <v>E09000016_Children with an open Child Protection Plan_Number</v>
      </c>
      <c r="B3694" s="31" t="s">
        <v>315</v>
      </c>
      <c r="C3694" s="31" t="s">
        <v>316</v>
      </c>
      <c r="D3694" s="31" t="s">
        <v>474</v>
      </c>
      <c r="E3694" s="31" t="s">
        <v>475</v>
      </c>
      <c r="F3694" s="31" t="s">
        <v>63</v>
      </c>
      <c r="G3694" s="26" t="s">
        <v>65</v>
      </c>
      <c r="H3694" s="31" t="s">
        <v>743</v>
      </c>
      <c r="I3694" s="31">
        <v>203</v>
      </c>
      <c r="J3694" s="31">
        <f>INDEX('LA lookup'!H:H,MATCH('Known to services raw data'!B3694,'LA lookup'!G:G,0))</f>
        <v>57541</v>
      </c>
      <c r="K3694" s="31"/>
      <c r="L3694" s="31" t="str">
        <f t="shared" si="207"/>
        <v>3.5 per 1000 0-17 yr olds</v>
      </c>
      <c r="M3694" s="31">
        <f t="shared" si="208"/>
        <v>3.5279192228150364</v>
      </c>
      <c r="N3694" s="31">
        <f t="shared" si="210"/>
        <v>0</v>
      </c>
    </row>
    <row r="3695" spans="1:14" x14ac:dyDescent="0.45">
      <c r="A3695" s="31" t="str">
        <f t="shared" si="209"/>
        <v>E09000017_Children with an open Child Protection Plan_Number</v>
      </c>
      <c r="B3695" s="31" t="s">
        <v>321</v>
      </c>
      <c r="C3695" s="31" t="s">
        <v>322</v>
      </c>
      <c r="D3695" s="31" t="s">
        <v>474</v>
      </c>
      <c r="E3695" s="31" t="s">
        <v>475</v>
      </c>
      <c r="F3695" s="31" t="s">
        <v>63</v>
      </c>
      <c r="G3695" s="26" t="s">
        <v>65</v>
      </c>
      <c r="H3695" s="31" t="s">
        <v>743</v>
      </c>
      <c r="I3695" s="31">
        <v>364</v>
      </c>
      <c r="J3695" s="31">
        <f>INDEX('LA lookup'!H:H,MATCH('Known to services raw data'!B3695,'LA lookup'!G:G,0))</f>
        <v>73377</v>
      </c>
      <c r="K3695" s="31"/>
      <c r="L3695" s="31" t="str">
        <f t="shared" si="207"/>
        <v>5 per 1000 0-17 yr olds</v>
      </c>
      <c r="M3695" s="31">
        <f t="shared" si="208"/>
        <v>4.9606825026915793</v>
      </c>
      <c r="N3695" s="31">
        <f t="shared" si="210"/>
        <v>0</v>
      </c>
    </row>
    <row r="3696" spans="1:14" x14ac:dyDescent="0.45">
      <c r="A3696" s="31" t="str">
        <f t="shared" si="209"/>
        <v>E09000018_Children with an open Child Protection Plan_Number</v>
      </c>
      <c r="B3696" s="31" t="s">
        <v>323</v>
      </c>
      <c r="C3696" s="31" t="s">
        <v>324</v>
      </c>
      <c r="D3696" s="31" t="s">
        <v>474</v>
      </c>
      <c r="E3696" s="31" t="s">
        <v>475</v>
      </c>
      <c r="F3696" s="31" t="s">
        <v>63</v>
      </c>
      <c r="G3696" s="26" t="s">
        <v>65</v>
      </c>
      <c r="H3696" s="31" t="s">
        <v>743</v>
      </c>
      <c r="I3696" s="31">
        <v>240</v>
      </c>
      <c r="J3696" s="31">
        <f>INDEX('LA lookup'!H:H,MATCH('Known to services raw data'!B3696,'LA lookup'!G:G,0))</f>
        <v>64898</v>
      </c>
      <c r="K3696" s="31"/>
      <c r="L3696" s="31" t="str">
        <f t="shared" ref="L3696:L3759" si="211">IF(LOWER(H3696)="percentage",CONCATENATE(I3696,"%"),IF(LOWER(H3696)="proportion",CONCATENATE(ROUND(I3696,1)," per 1000 households"),IF(J3696="NA",K3696,IF(OR(ISERROR(I3696),ISBLANK(I3696),NOT(ISNUMBER(I3696))),"N/A",CONCATENATE(ROUND(I3696/J3696*1000,1)," per 1000 0-17 yr olds")))))</f>
        <v>3.7 per 1000 0-17 yr olds</v>
      </c>
      <c r="M3696" s="31">
        <f t="shared" ref="M3696:M3759" si="212">IF(LOWER(H3696)="percentage",I3696,IF(LOWER(H3696)="proportion",I3696,IF(J3696="NA",K3696,IF(OR(ISERROR(I3696),ISBLANK(I3696),NOT(ISNUMBER(I3696))),"N/A",I3696/J3696*1000))))</f>
        <v>3.6981108816912696</v>
      </c>
      <c r="N3696" s="31">
        <f t="shared" si="210"/>
        <v>0</v>
      </c>
    </row>
    <row r="3697" spans="1:14" x14ac:dyDescent="0.45">
      <c r="A3697" s="31" t="str">
        <f t="shared" si="209"/>
        <v>E09000021_Children with an open Child Protection Plan_Number</v>
      </c>
      <c r="B3697" s="31" t="s">
        <v>520</v>
      </c>
      <c r="C3697" s="31" t="s">
        <v>521</v>
      </c>
      <c r="D3697" s="31" t="s">
        <v>474</v>
      </c>
      <c r="E3697" s="31" t="s">
        <v>475</v>
      </c>
      <c r="F3697" s="31" t="s">
        <v>63</v>
      </c>
      <c r="G3697" s="26" t="s">
        <v>65</v>
      </c>
      <c r="H3697" s="31" t="s">
        <v>743</v>
      </c>
      <c r="I3697" s="31">
        <v>127</v>
      </c>
      <c r="J3697" s="31">
        <f>INDEX('LA lookup'!H:H,MATCH('Known to services raw data'!B3697,'LA lookup'!G:G,0))</f>
        <v>38977</v>
      </c>
      <c r="K3697" s="31"/>
      <c r="L3697" s="31" t="str">
        <f t="shared" si="211"/>
        <v>3.3 per 1000 0-17 yr olds</v>
      </c>
      <c r="M3697" s="31">
        <f t="shared" si="212"/>
        <v>3.258331836724222</v>
      </c>
      <c r="N3697" s="31">
        <f t="shared" si="210"/>
        <v>0</v>
      </c>
    </row>
    <row r="3698" spans="1:14" x14ac:dyDescent="0.45">
      <c r="A3698" s="31" t="str">
        <f t="shared" si="209"/>
        <v>E09000024_Children with an open Child Protection Plan_Number</v>
      </c>
      <c r="B3698" s="31" t="s">
        <v>353</v>
      </c>
      <c r="C3698" s="31" t="s">
        <v>354</v>
      </c>
      <c r="D3698" s="31" t="s">
        <v>474</v>
      </c>
      <c r="E3698" s="31" t="s">
        <v>475</v>
      </c>
      <c r="F3698" s="31" t="s">
        <v>63</v>
      </c>
      <c r="G3698" s="26" t="s">
        <v>65</v>
      </c>
      <c r="H3698" s="31" t="s">
        <v>743</v>
      </c>
      <c r="I3698" s="31">
        <v>182</v>
      </c>
      <c r="J3698" s="31">
        <f>INDEX('LA lookup'!H:H,MATCH('Known to services raw data'!B3698,'LA lookup'!G:G,0))</f>
        <v>47266</v>
      </c>
      <c r="K3698" s="31"/>
      <c r="L3698" s="31" t="str">
        <f t="shared" si="211"/>
        <v>3.9 per 1000 0-17 yr olds</v>
      </c>
      <c r="M3698" s="31">
        <f t="shared" si="212"/>
        <v>3.850547962594677</v>
      </c>
      <c r="N3698" s="31">
        <f t="shared" si="210"/>
        <v>0</v>
      </c>
    </row>
    <row r="3699" spans="1:14" x14ac:dyDescent="0.45">
      <c r="A3699" s="31" t="str">
        <f t="shared" si="209"/>
        <v>E09000025_Children with an open Child Protection Plan_Number</v>
      </c>
      <c r="B3699" s="31" t="s">
        <v>359</v>
      </c>
      <c r="C3699" s="31" t="s">
        <v>360</v>
      </c>
      <c r="D3699" s="31" t="s">
        <v>474</v>
      </c>
      <c r="E3699" s="31" t="s">
        <v>475</v>
      </c>
      <c r="F3699" s="31" t="s">
        <v>63</v>
      </c>
      <c r="G3699" s="26" t="s">
        <v>65</v>
      </c>
      <c r="H3699" s="31" t="s">
        <v>743</v>
      </c>
      <c r="I3699" s="31">
        <v>276</v>
      </c>
      <c r="J3699" s="31">
        <f>INDEX('LA lookup'!H:H,MATCH('Known to services raw data'!B3699,'LA lookup'!G:G,0))</f>
        <v>86567</v>
      </c>
      <c r="K3699" s="31"/>
      <c r="L3699" s="31" t="str">
        <f t="shared" si="211"/>
        <v>3.2 per 1000 0-17 yr olds</v>
      </c>
      <c r="M3699" s="31">
        <f t="shared" si="212"/>
        <v>3.1882819088105165</v>
      </c>
      <c r="N3699" s="31">
        <f t="shared" si="210"/>
        <v>0</v>
      </c>
    </row>
    <row r="3700" spans="1:14" x14ac:dyDescent="0.45">
      <c r="A3700" s="31" t="str">
        <f t="shared" si="209"/>
        <v>E09000026_Children with an open Child Protection Plan_Number</v>
      </c>
      <c r="B3700" s="31" t="s">
        <v>385</v>
      </c>
      <c r="C3700" s="31" t="s">
        <v>386</v>
      </c>
      <c r="D3700" s="31" t="s">
        <v>474</v>
      </c>
      <c r="E3700" s="31" t="s">
        <v>475</v>
      </c>
      <c r="F3700" s="31" t="s">
        <v>63</v>
      </c>
      <c r="G3700" s="26" t="s">
        <v>65</v>
      </c>
      <c r="H3700" s="31" t="s">
        <v>743</v>
      </c>
      <c r="I3700" s="31">
        <v>245</v>
      </c>
      <c r="J3700" s="31">
        <f>INDEX('LA lookup'!H:H,MATCH('Known to services raw data'!B3700,'LA lookup'!G:G,0))</f>
        <v>76159</v>
      </c>
      <c r="K3700" s="31"/>
      <c r="L3700" s="31" t="str">
        <f t="shared" si="211"/>
        <v>3.2 per 1000 0-17 yr olds</v>
      </c>
      <c r="M3700" s="31">
        <f t="shared" si="212"/>
        <v>3.2169540041229534</v>
      </c>
      <c r="N3700" s="31">
        <f t="shared" si="210"/>
        <v>0</v>
      </c>
    </row>
    <row r="3701" spans="1:14" x14ac:dyDescent="0.45">
      <c r="A3701" s="31" t="str">
        <f t="shared" si="209"/>
        <v>E09000027_Children with an open Child Protection Plan_Number</v>
      </c>
      <c r="B3701" s="31" t="s">
        <v>389</v>
      </c>
      <c r="C3701" s="31" t="s">
        <v>390</v>
      </c>
      <c r="D3701" s="31" t="s">
        <v>474</v>
      </c>
      <c r="E3701" s="31" t="s">
        <v>475</v>
      </c>
      <c r="F3701" s="31" t="s">
        <v>63</v>
      </c>
      <c r="G3701" s="26" t="s">
        <v>65</v>
      </c>
      <c r="H3701" s="31" t="s">
        <v>743</v>
      </c>
      <c r="I3701" s="31">
        <v>96</v>
      </c>
      <c r="J3701" s="31">
        <f>INDEX('LA lookup'!H:H,MATCH('Known to services raw data'!B3701,'LA lookup'!G:G,0))</f>
        <v>45525</v>
      </c>
      <c r="K3701" s="31"/>
      <c r="L3701" s="31" t="str">
        <f t="shared" si="211"/>
        <v>2.1 per 1000 0-17 yr olds</v>
      </c>
      <c r="M3701" s="31">
        <f t="shared" si="212"/>
        <v>2.1087314662273475</v>
      </c>
      <c r="N3701" s="31">
        <f t="shared" si="210"/>
        <v>0</v>
      </c>
    </row>
    <row r="3702" spans="1:14" x14ac:dyDescent="0.45">
      <c r="A3702" s="31" t="str">
        <f t="shared" si="209"/>
        <v>E09000029_Children with an open Child Protection Plan_Number</v>
      </c>
      <c r="B3702" s="31" t="s">
        <v>432</v>
      </c>
      <c r="C3702" s="31" t="s">
        <v>433</v>
      </c>
      <c r="D3702" s="31" t="s">
        <v>474</v>
      </c>
      <c r="E3702" s="31" t="s">
        <v>475</v>
      </c>
      <c r="F3702" s="31" t="s">
        <v>63</v>
      </c>
      <c r="G3702" s="26" t="s">
        <v>65</v>
      </c>
      <c r="H3702" s="31" t="s">
        <v>743</v>
      </c>
      <c r="I3702" s="31">
        <v>179</v>
      </c>
      <c r="J3702" s="31">
        <f>INDEX('LA lookup'!H:H,MATCH('Known to services raw data'!B3702,'LA lookup'!G:G,0))</f>
        <v>47941</v>
      </c>
      <c r="K3702" s="31"/>
      <c r="L3702" s="31" t="str">
        <f t="shared" si="211"/>
        <v>3.7 per 1000 0-17 yr olds</v>
      </c>
      <c r="M3702" s="31">
        <f t="shared" si="212"/>
        <v>3.7337560751757368</v>
      </c>
      <c r="N3702" s="31">
        <f t="shared" si="210"/>
        <v>0</v>
      </c>
    </row>
    <row r="3703" spans="1:14" x14ac:dyDescent="0.45">
      <c r="A3703" s="31" t="str">
        <f t="shared" si="209"/>
        <v>E09000031_Children with an open Child Protection Plan_Number</v>
      </c>
      <c r="B3703" s="31" t="s">
        <v>448</v>
      </c>
      <c r="C3703" s="31" t="s">
        <v>449</v>
      </c>
      <c r="D3703" s="31" t="s">
        <v>474</v>
      </c>
      <c r="E3703" s="31" t="s">
        <v>475</v>
      </c>
      <c r="F3703" s="31" t="s">
        <v>63</v>
      </c>
      <c r="G3703" s="26" t="s">
        <v>65</v>
      </c>
      <c r="H3703" s="31" t="s">
        <v>743</v>
      </c>
      <c r="I3703" s="31">
        <v>212</v>
      </c>
      <c r="J3703" s="31">
        <f>INDEX('LA lookup'!H:H,MATCH('Known to services raw data'!B3703,'LA lookup'!G:G,0))</f>
        <v>67017</v>
      </c>
      <c r="K3703" s="31"/>
      <c r="L3703" s="31" t="str">
        <f t="shared" si="211"/>
        <v>3.2 per 1000 0-17 yr olds</v>
      </c>
      <c r="M3703" s="31">
        <f t="shared" si="212"/>
        <v>3.1633764567199369</v>
      </c>
      <c r="N3703" s="31">
        <f t="shared" si="210"/>
        <v>0</v>
      </c>
    </row>
    <row r="3704" spans="1:14" x14ac:dyDescent="0.45">
      <c r="A3704" s="31" t="str">
        <f t="shared" si="209"/>
        <v>E08000025_Children with an open Child Protection Plan_Number</v>
      </c>
      <c r="B3704" s="31" t="s">
        <v>245</v>
      </c>
      <c r="C3704" s="31" t="s">
        <v>246</v>
      </c>
      <c r="D3704" s="31" t="s">
        <v>474</v>
      </c>
      <c r="E3704" s="31" t="s">
        <v>475</v>
      </c>
      <c r="F3704" s="31" t="s">
        <v>63</v>
      </c>
      <c r="G3704" s="26" t="s">
        <v>65</v>
      </c>
      <c r="H3704" s="31" t="s">
        <v>743</v>
      </c>
      <c r="I3704" s="31">
        <v>1282</v>
      </c>
      <c r="J3704" s="31">
        <f>INDEX('LA lookup'!H:H,MATCH('Known to services raw data'!B3704,'LA lookup'!G:G,0))</f>
        <v>288388</v>
      </c>
      <c r="K3704" s="31"/>
      <c r="L3704" s="31" t="str">
        <f t="shared" si="211"/>
        <v>4.4 per 1000 0-17 yr olds</v>
      </c>
      <c r="M3704" s="31">
        <f t="shared" si="212"/>
        <v>4.4453999472932297</v>
      </c>
      <c r="N3704" s="31">
        <f t="shared" si="210"/>
        <v>0</v>
      </c>
    </row>
    <row r="3705" spans="1:14" x14ac:dyDescent="0.45">
      <c r="A3705" s="31" t="str">
        <f t="shared" si="209"/>
        <v>E08000026_Children with an open Child Protection Plan_Number</v>
      </c>
      <c r="B3705" s="31" t="s">
        <v>283</v>
      </c>
      <c r="C3705" s="31" t="s">
        <v>284</v>
      </c>
      <c r="D3705" s="31" t="s">
        <v>474</v>
      </c>
      <c r="E3705" s="31" t="s">
        <v>475</v>
      </c>
      <c r="F3705" s="31" t="s">
        <v>63</v>
      </c>
      <c r="G3705" s="26" t="s">
        <v>65</v>
      </c>
      <c r="H3705" s="31" t="s">
        <v>743</v>
      </c>
      <c r="I3705" s="31">
        <v>348</v>
      </c>
      <c r="J3705" s="31">
        <f>INDEX('LA lookup'!H:H,MATCH('Known to services raw data'!B3705,'LA lookup'!G:G,0))</f>
        <v>78994</v>
      </c>
      <c r="K3705" s="31"/>
      <c r="L3705" s="31" t="str">
        <f t="shared" si="211"/>
        <v>4.4 per 1000 0-17 yr olds</v>
      </c>
      <c r="M3705" s="31">
        <f t="shared" si="212"/>
        <v>4.4053978783198726</v>
      </c>
      <c r="N3705" s="31">
        <f t="shared" si="210"/>
        <v>0</v>
      </c>
    </row>
    <row r="3706" spans="1:14" x14ac:dyDescent="0.45">
      <c r="A3706" s="31" t="str">
        <f t="shared" si="209"/>
        <v>E08000027_Children with an open Child Protection Plan_Number</v>
      </c>
      <c r="B3706" s="31" t="s">
        <v>297</v>
      </c>
      <c r="C3706" s="31" t="s">
        <v>298</v>
      </c>
      <c r="D3706" s="31" t="s">
        <v>474</v>
      </c>
      <c r="E3706" s="31" t="s">
        <v>475</v>
      </c>
      <c r="F3706" s="31" t="s">
        <v>63</v>
      </c>
      <c r="G3706" s="26" t="s">
        <v>65</v>
      </c>
      <c r="H3706" s="31" t="s">
        <v>743</v>
      </c>
      <c r="I3706" s="31">
        <v>414</v>
      </c>
      <c r="J3706" s="31">
        <f>INDEX('LA lookup'!H:H,MATCH('Known to services raw data'!B3706,'LA lookup'!G:G,0))</f>
        <v>69265</v>
      </c>
      <c r="K3706" s="31"/>
      <c r="L3706" s="31" t="str">
        <f t="shared" si="211"/>
        <v>6 per 1000 0-17 yr olds</v>
      </c>
      <c r="M3706" s="31">
        <f t="shared" si="212"/>
        <v>5.9770446834620667</v>
      </c>
      <c r="N3706" s="31">
        <f t="shared" si="210"/>
        <v>0</v>
      </c>
    </row>
    <row r="3707" spans="1:14" x14ac:dyDescent="0.45">
      <c r="A3707" s="31" t="str">
        <f t="shared" si="209"/>
        <v>E08000028_Children with an open Child Protection Plan_Number</v>
      </c>
      <c r="B3707" s="31" t="s">
        <v>397</v>
      </c>
      <c r="C3707" s="31" t="s">
        <v>398</v>
      </c>
      <c r="D3707" s="31" t="s">
        <v>474</v>
      </c>
      <c r="E3707" s="31" t="s">
        <v>475</v>
      </c>
      <c r="F3707" s="31" t="s">
        <v>63</v>
      </c>
      <c r="G3707" s="26" t="s">
        <v>65</v>
      </c>
      <c r="H3707" s="31" t="s">
        <v>743</v>
      </c>
      <c r="I3707" s="31">
        <v>576</v>
      </c>
      <c r="J3707" s="31">
        <f>INDEX('LA lookup'!H:H,MATCH('Known to services raw data'!B3707,'LA lookup'!G:G,0))</f>
        <v>81920</v>
      </c>
      <c r="K3707" s="31"/>
      <c r="L3707" s="31" t="str">
        <f t="shared" si="211"/>
        <v>7 per 1000 0-17 yr olds</v>
      </c>
      <c r="M3707" s="31">
        <f t="shared" si="212"/>
        <v>7.03125</v>
      </c>
      <c r="N3707" s="31">
        <f t="shared" si="210"/>
        <v>0</v>
      </c>
    </row>
    <row r="3708" spans="1:14" x14ac:dyDescent="0.45">
      <c r="A3708" s="31" t="str">
        <f t="shared" si="209"/>
        <v>E08000029_Children with an open Child Protection Plan_Number</v>
      </c>
      <c r="B3708" s="31" t="s">
        <v>516</v>
      </c>
      <c r="C3708" s="31" t="s">
        <v>517</v>
      </c>
      <c r="D3708" s="31" t="s">
        <v>474</v>
      </c>
      <c r="E3708" s="31" t="s">
        <v>475</v>
      </c>
      <c r="F3708" s="31" t="s">
        <v>63</v>
      </c>
      <c r="G3708" s="26" t="s">
        <v>65</v>
      </c>
      <c r="H3708" s="31" t="s">
        <v>743</v>
      </c>
      <c r="I3708" s="31">
        <v>203</v>
      </c>
      <c r="J3708" s="31">
        <f>INDEX('LA lookup'!H:H,MATCH('Known to services raw data'!B3708,'LA lookup'!G:G,0))</f>
        <v>46946</v>
      </c>
      <c r="K3708" s="31"/>
      <c r="L3708" s="31" t="str">
        <f t="shared" si="211"/>
        <v>4.3 per 1000 0-17 yr olds</v>
      </c>
      <c r="M3708" s="31">
        <f t="shared" si="212"/>
        <v>4.3241170706769481</v>
      </c>
      <c r="N3708" s="31">
        <f t="shared" si="210"/>
        <v>0</v>
      </c>
    </row>
    <row r="3709" spans="1:14" x14ac:dyDescent="0.45">
      <c r="A3709" s="31" t="str">
        <f t="shared" si="209"/>
        <v>E08000030_Children with an open Child Protection Plan_Number</v>
      </c>
      <c r="B3709" s="31" t="s">
        <v>446</v>
      </c>
      <c r="C3709" s="31" t="s">
        <v>447</v>
      </c>
      <c r="D3709" s="31" t="s">
        <v>474</v>
      </c>
      <c r="E3709" s="31" t="s">
        <v>475</v>
      </c>
      <c r="F3709" s="31" t="s">
        <v>63</v>
      </c>
      <c r="G3709" s="26" t="s">
        <v>65</v>
      </c>
      <c r="H3709" s="31" t="s">
        <v>743</v>
      </c>
      <c r="I3709" s="31">
        <v>385</v>
      </c>
      <c r="J3709" s="31">
        <f>INDEX('LA lookup'!H:H,MATCH('Known to services raw data'!B3709,'LA lookup'!G:G,0))</f>
        <v>68157</v>
      </c>
      <c r="K3709" s="31"/>
      <c r="L3709" s="31" t="str">
        <f t="shared" si="211"/>
        <v>5.6 per 1000 0-17 yr olds</v>
      </c>
      <c r="M3709" s="31">
        <f t="shared" si="212"/>
        <v>5.6487228017665103</v>
      </c>
      <c r="N3709" s="31">
        <f t="shared" si="210"/>
        <v>0</v>
      </c>
    </row>
    <row r="3710" spans="1:14" x14ac:dyDescent="0.45">
      <c r="A3710" s="31" t="str">
        <f t="shared" si="209"/>
        <v>E08000031_Children with an open Child Protection Plan_Number</v>
      </c>
      <c r="B3710" s="31" t="s">
        <v>468</v>
      </c>
      <c r="C3710" s="31" t="s">
        <v>469</v>
      </c>
      <c r="D3710" s="31" t="s">
        <v>474</v>
      </c>
      <c r="E3710" s="31" t="s">
        <v>475</v>
      </c>
      <c r="F3710" s="31" t="s">
        <v>63</v>
      </c>
      <c r="G3710" s="26" t="s">
        <v>65</v>
      </c>
      <c r="H3710" s="31" t="s">
        <v>743</v>
      </c>
      <c r="I3710" s="31">
        <v>326</v>
      </c>
      <c r="J3710" s="31">
        <f>INDEX('LA lookup'!H:H,MATCH('Known to services raw data'!B3710,'LA lookup'!G:G,0))</f>
        <v>61244</v>
      </c>
      <c r="K3710" s="31"/>
      <c r="L3710" s="31" t="str">
        <f t="shared" si="211"/>
        <v>5.3 per 1000 0-17 yr olds</v>
      </c>
      <c r="M3710" s="31">
        <f t="shared" si="212"/>
        <v>5.3229704134282541</v>
      </c>
      <c r="N3710" s="31">
        <f t="shared" si="210"/>
        <v>0</v>
      </c>
    </row>
    <row r="3711" spans="1:14" x14ac:dyDescent="0.45">
      <c r="A3711" s="31" t="str">
        <f t="shared" si="209"/>
        <v>E08000011_Children with an open Child Protection Plan_Number</v>
      </c>
      <c r="B3711" s="31" t="s">
        <v>333</v>
      </c>
      <c r="C3711" s="31" t="s">
        <v>334</v>
      </c>
      <c r="D3711" s="31" t="s">
        <v>474</v>
      </c>
      <c r="E3711" s="31" t="s">
        <v>475</v>
      </c>
      <c r="F3711" s="31" t="s">
        <v>63</v>
      </c>
      <c r="G3711" s="26" t="s">
        <v>65</v>
      </c>
      <c r="H3711" s="31" t="s">
        <v>743</v>
      </c>
      <c r="I3711" s="31">
        <v>208</v>
      </c>
      <c r="J3711" s="31">
        <f>INDEX('LA lookup'!H:H,MATCH('Known to services raw data'!B3711,'LA lookup'!G:G,0))</f>
        <v>33477</v>
      </c>
      <c r="K3711" s="31"/>
      <c r="L3711" s="31" t="str">
        <f t="shared" si="211"/>
        <v>6.2 per 1000 0-17 yr olds</v>
      </c>
      <c r="M3711" s="31">
        <f t="shared" si="212"/>
        <v>6.2132210174149414</v>
      </c>
      <c r="N3711" s="31">
        <f t="shared" si="210"/>
        <v>0</v>
      </c>
    </row>
    <row r="3712" spans="1:14" x14ac:dyDescent="0.45">
      <c r="A3712" s="31" t="str">
        <f t="shared" si="209"/>
        <v>E08000012_Children with an open Child Protection Plan_Number</v>
      </c>
      <c r="B3712" s="31" t="s">
        <v>347</v>
      </c>
      <c r="C3712" s="31" t="s">
        <v>348</v>
      </c>
      <c r="D3712" s="31" t="s">
        <v>474</v>
      </c>
      <c r="E3712" s="31" t="s">
        <v>475</v>
      </c>
      <c r="F3712" s="31" t="s">
        <v>63</v>
      </c>
      <c r="G3712" s="26" t="s">
        <v>65</v>
      </c>
      <c r="H3712" s="31" t="s">
        <v>743</v>
      </c>
      <c r="I3712" s="31">
        <v>539</v>
      </c>
      <c r="J3712" s="31">
        <f>INDEX('LA lookup'!H:H,MATCH('Known to services raw data'!B3712,'LA lookup'!G:G,0))</f>
        <v>94902</v>
      </c>
      <c r="K3712" s="31"/>
      <c r="L3712" s="31" t="str">
        <f t="shared" si="211"/>
        <v>5.7 per 1000 0-17 yr olds</v>
      </c>
      <c r="M3712" s="31">
        <f t="shared" si="212"/>
        <v>5.6795431076268148</v>
      </c>
      <c r="N3712" s="31">
        <f t="shared" si="210"/>
        <v>0</v>
      </c>
    </row>
    <row r="3713" spans="1:14" x14ac:dyDescent="0.45">
      <c r="A3713" s="31" t="str">
        <f t="shared" si="209"/>
        <v>E08000013_Children with an open Child Protection Plan_Number</v>
      </c>
      <c r="B3713" s="31" t="s">
        <v>416</v>
      </c>
      <c r="C3713" s="31" t="s">
        <v>417</v>
      </c>
      <c r="D3713" s="31" t="s">
        <v>474</v>
      </c>
      <c r="E3713" s="31" t="s">
        <v>475</v>
      </c>
      <c r="F3713" s="31" t="s">
        <v>63</v>
      </c>
      <c r="G3713" s="26" t="s">
        <v>65</v>
      </c>
      <c r="H3713" s="31" t="s">
        <v>743</v>
      </c>
      <c r="I3713" s="31">
        <v>218</v>
      </c>
      <c r="J3713" s="31">
        <f>INDEX('LA lookup'!H:H,MATCH('Known to services raw data'!B3713,'LA lookup'!G:G,0))</f>
        <v>36785</v>
      </c>
      <c r="K3713" s="31"/>
      <c r="L3713" s="31" t="str">
        <f t="shared" si="211"/>
        <v>5.9 per 1000 0-17 yr olds</v>
      </c>
      <c r="M3713" s="31">
        <f t="shared" si="212"/>
        <v>5.9263286665760502</v>
      </c>
      <c r="N3713" s="31">
        <f t="shared" si="210"/>
        <v>0</v>
      </c>
    </row>
    <row r="3714" spans="1:14" x14ac:dyDescent="0.45">
      <c r="A3714" s="31" t="str">
        <f t="shared" si="209"/>
        <v>E08000014_Children with an open Child Protection Plan_Number</v>
      </c>
      <c r="B3714" s="31" t="s">
        <v>399</v>
      </c>
      <c r="C3714" s="31" t="s">
        <v>400</v>
      </c>
      <c r="D3714" s="31" t="s">
        <v>474</v>
      </c>
      <c r="E3714" s="31" t="s">
        <v>475</v>
      </c>
      <c r="F3714" s="31" t="s">
        <v>63</v>
      </c>
      <c r="G3714" s="26" t="s">
        <v>65</v>
      </c>
      <c r="H3714" s="31" t="s">
        <v>743</v>
      </c>
      <c r="I3714" s="31">
        <v>258</v>
      </c>
      <c r="J3714" s="31">
        <f>INDEX('LA lookup'!H:H,MATCH('Known to services raw data'!B3714,'LA lookup'!G:G,0))</f>
        <v>53833</v>
      </c>
      <c r="K3714" s="31"/>
      <c r="L3714" s="31" t="str">
        <f t="shared" si="211"/>
        <v>4.8 per 1000 0-17 yr olds</v>
      </c>
      <c r="M3714" s="31">
        <f t="shared" si="212"/>
        <v>4.7925993349804026</v>
      </c>
      <c r="N3714" s="31">
        <f t="shared" si="210"/>
        <v>0</v>
      </c>
    </row>
    <row r="3715" spans="1:14" x14ac:dyDescent="0.45">
      <c r="A3715" s="31" t="str">
        <f t="shared" si="209"/>
        <v>E08000015_Children with an open Child Protection Plan_Number</v>
      </c>
      <c r="B3715" s="31" t="s">
        <v>464</v>
      </c>
      <c r="C3715" s="31" t="s">
        <v>465</v>
      </c>
      <c r="D3715" s="31" t="s">
        <v>474</v>
      </c>
      <c r="E3715" s="31" t="s">
        <v>475</v>
      </c>
      <c r="F3715" s="31" t="s">
        <v>63</v>
      </c>
      <c r="G3715" s="26" t="s">
        <v>65</v>
      </c>
      <c r="H3715" s="31" t="s">
        <v>743</v>
      </c>
      <c r="I3715" s="31">
        <v>420</v>
      </c>
      <c r="J3715" s="31">
        <f>INDEX('LA lookup'!H:H,MATCH('Known to services raw data'!B3715,'LA lookup'!G:G,0))</f>
        <v>67576</v>
      </c>
      <c r="K3715" s="31"/>
      <c r="L3715" s="31" t="str">
        <f t="shared" si="211"/>
        <v>6.2 per 1000 0-17 yr olds</v>
      </c>
      <c r="M3715" s="31">
        <f t="shared" si="212"/>
        <v>6.2152243400023677</v>
      </c>
      <c r="N3715" s="31">
        <f t="shared" si="210"/>
        <v>0</v>
      </c>
    </row>
    <row r="3716" spans="1:14" x14ac:dyDescent="0.45">
      <c r="A3716" s="31" t="str">
        <f t="shared" si="209"/>
        <v>E08000001_Children with an open Child Protection Plan_Number</v>
      </c>
      <c r="B3716" s="31" t="s">
        <v>252</v>
      </c>
      <c r="C3716" s="31" t="s">
        <v>253</v>
      </c>
      <c r="D3716" s="31" t="s">
        <v>474</v>
      </c>
      <c r="E3716" s="31" t="s">
        <v>475</v>
      </c>
      <c r="F3716" s="31" t="s">
        <v>63</v>
      </c>
      <c r="G3716" s="26" t="s">
        <v>65</v>
      </c>
      <c r="H3716" s="31" t="s">
        <v>743</v>
      </c>
      <c r="I3716" s="31">
        <v>318</v>
      </c>
      <c r="J3716" s="31">
        <f>INDEX('LA lookup'!H:H,MATCH('Known to services raw data'!B3716,'LA lookup'!G:G,0))</f>
        <v>67670</v>
      </c>
      <c r="K3716" s="31"/>
      <c r="L3716" s="31" t="str">
        <f t="shared" si="211"/>
        <v>4.7 per 1000 0-17 yr olds</v>
      </c>
      <c r="M3716" s="31">
        <f t="shared" si="212"/>
        <v>4.6992758977390272</v>
      </c>
      <c r="N3716" s="31">
        <f t="shared" si="210"/>
        <v>0</v>
      </c>
    </row>
    <row r="3717" spans="1:14" x14ac:dyDescent="0.45">
      <c r="A3717" s="31" t="str">
        <f t="shared" si="209"/>
        <v>E08000002_Children with an open Child Protection Plan_Number</v>
      </c>
      <c r="B3717" s="31" t="s">
        <v>271</v>
      </c>
      <c r="C3717" s="31" t="s">
        <v>272</v>
      </c>
      <c r="D3717" s="31" t="s">
        <v>474</v>
      </c>
      <c r="E3717" s="31" t="s">
        <v>475</v>
      </c>
      <c r="F3717" s="31" t="s">
        <v>63</v>
      </c>
      <c r="G3717" s="26" t="s">
        <v>65</v>
      </c>
      <c r="H3717" s="31" t="s">
        <v>743</v>
      </c>
      <c r="I3717" s="31">
        <v>203</v>
      </c>
      <c r="J3717" s="31">
        <f>INDEX('LA lookup'!H:H,MATCH('Known to services raw data'!B3717,'LA lookup'!G:G,0))</f>
        <v>43142</v>
      </c>
      <c r="K3717" s="31"/>
      <c r="L3717" s="31" t="str">
        <f t="shared" si="211"/>
        <v>4.7 per 1000 0-17 yr olds</v>
      </c>
      <c r="M3717" s="31">
        <f t="shared" si="212"/>
        <v>4.7053914978443281</v>
      </c>
      <c r="N3717" s="31">
        <f t="shared" si="210"/>
        <v>0</v>
      </c>
    </row>
    <row r="3718" spans="1:14" x14ac:dyDescent="0.45">
      <c r="A3718" s="31" t="str">
        <f t="shared" si="209"/>
        <v>E08000003_Children with an open Child Protection Plan_Number</v>
      </c>
      <c r="B3718" s="31" t="s">
        <v>349</v>
      </c>
      <c r="C3718" s="31" t="s">
        <v>350</v>
      </c>
      <c r="D3718" s="31" t="s">
        <v>474</v>
      </c>
      <c r="E3718" s="31" t="s">
        <v>475</v>
      </c>
      <c r="F3718" s="31" t="s">
        <v>63</v>
      </c>
      <c r="G3718" s="26" t="s">
        <v>65</v>
      </c>
      <c r="H3718" s="31" t="s">
        <v>743</v>
      </c>
      <c r="I3718" s="31">
        <v>780</v>
      </c>
      <c r="J3718" s="31">
        <f>INDEX('LA lookup'!H:H,MATCH('Known to services raw data'!B3718,'LA lookup'!G:G,0))</f>
        <v>121962</v>
      </c>
      <c r="K3718" s="31"/>
      <c r="L3718" s="31" t="str">
        <f t="shared" si="211"/>
        <v>6.4 per 1000 0-17 yr olds</v>
      </c>
      <c r="M3718" s="31">
        <f t="shared" si="212"/>
        <v>6.3954346435775076</v>
      </c>
      <c r="N3718" s="31">
        <f t="shared" si="210"/>
        <v>0</v>
      </c>
    </row>
    <row r="3719" spans="1:14" x14ac:dyDescent="0.45">
      <c r="A3719" s="31" t="str">
        <f t="shared" si="209"/>
        <v>E08000004_Children with an open Child Protection Plan_Number</v>
      </c>
      <c r="B3719" s="31" t="s">
        <v>375</v>
      </c>
      <c r="C3719" s="31" t="s">
        <v>376</v>
      </c>
      <c r="D3719" s="31" t="s">
        <v>474</v>
      </c>
      <c r="E3719" s="31" t="s">
        <v>475</v>
      </c>
      <c r="F3719" s="31" t="s">
        <v>63</v>
      </c>
      <c r="G3719" s="26" t="s">
        <v>65</v>
      </c>
      <c r="H3719" s="31" t="s">
        <v>743</v>
      </c>
      <c r="I3719" s="31">
        <v>467</v>
      </c>
      <c r="J3719" s="31">
        <f>INDEX('LA lookup'!H:H,MATCH('Known to services raw data'!B3719,'LA lookup'!G:G,0))</f>
        <v>59416</v>
      </c>
      <c r="K3719" s="31"/>
      <c r="L3719" s="31" t="str">
        <f t="shared" si="211"/>
        <v>7.9 per 1000 0-17 yr olds</v>
      </c>
      <c r="M3719" s="31">
        <f t="shared" si="212"/>
        <v>7.8598357344822931</v>
      </c>
      <c r="N3719" s="31">
        <f t="shared" si="210"/>
        <v>0</v>
      </c>
    </row>
    <row r="3720" spans="1:14" x14ac:dyDescent="0.45">
      <c r="A3720" s="31" t="str">
        <f t="shared" si="209"/>
        <v>E08000005_Children with an open Child Protection Plan_Number</v>
      </c>
      <c r="B3720" s="31" t="s">
        <v>391</v>
      </c>
      <c r="C3720" s="31" t="s">
        <v>392</v>
      </c>
      <c r="D3720" s="31" t="s">
        <v>474</v>
      </c>
      <c r="E3720" s="31" t="s">
        <v>475</v>
      </c>
      <c r="F3720" s="31" t="s">
        <v>63</v>
      </c>
      <c r="G3720" s="26" t="s">
        <v>65</v>
      </c>
      <c r="H3720" s="31" t="s">
        <v>743</v>
      </c>
      <c r="I3720" s="31">
        <v>377</v>
      </c>
      <c r="J3720" s="31">
        <f>INDEX('LA lookup'!H:H,MATCH('Known to services raw data'!B3720,'LA lookup'!G:G,0))</f>
        <v>52689</v>
      </c>
      <c r="K3720" s="31"/>
      <c r="L3720" s="31" t="str">
        <f t="shared" si="211"/>
        <v>7.2 per 1000 0-17 yr olds</v>
      </c>
      <c r="M3720" s="31">
        <f t="shared" si="212"/>
        <v>7.1551936836910928</v>
      </c>
      <c r="N3720" s="31">
        <f t="shared" si="210"/>
        <v>0</v>
      </c>
    </row>
    <row r="3721" spans="1:14" x14ac:dyDescent="0.45">
      <c r="A3721" s="31" t="str">
        <f t="shared" ref="A3721:A3784" si="213">CONCATENATE(B3721,"_",G3721,"_",H3721)</f>
        <v>E08000006_Children with an open Child Protection Plan_Number</v>
      </c>
      <c r="B3721" s="31" t="s">
        <v>395</v>
      </c>
      <c r="C3721" s="31" t="s">
        <v>396</v>
      </c>
      <c r="D3721" s="31" t="s">
        <v>474</v>
      </c>
      <c r="E3721" s="31" t="s">
        <v>475</v>
      </c>
      <c r="F3721" s="31" t="s">
        <v>63</v>
      </c>
      <c r="G3721" s="26" t="s">
        <v>65</v>
      </c>
      <c r="H3721" s="31" t="s">
        <v>743</v>
      </c>
      <c r="I3721" s="31">
        <v>479</v>
      </c>
      <c r="J3721" s="31">
        <f>INDEX('LA lookup'!H:H,MATCH('Known to services raw data'!B3721,'LA lookup'!G:G,0))</f>
        <v>56566</v>
      </c>
      <c r="K3721" s="31"/>
      <c r="L3721" s="31" t="str">
        <f t="shared" si="211"/>
        <v>8.5 per 1000 0-17 yr olds</v>
      </c>
      <c r="M3721" s="31">
        <f t="shared" si="212"/>
        <v>8.4679843015238827</v>
      </c>
      <c r="N3721" s="31">
        <f t="shared" si="210"/>
        <v>0</v>
      </c>
    </row>
    <row r="3722" spans="1:14" x14ac:dyDescent="0.45">
      <c r="A3722" s="31" t="str">
        <f t="shared" si="213"/>
        <v>E08000007_Children with an open Child Protection Plan_Number</v>
      </c>
      <c r="B3722" s="31" t="s">
        <v>420</v>
      </c>
      <c r="C3722" s="31" t="s">
        <v>421</v>
      </c>
      <c r="D3722" s="31" t="s">
        <v>474</v>
      </c>
      <c r="E3722" s="31" t="s">
        <v>475</v>
      </c>
      <c r="F3722" s="31" t="s">
        <v>63</v>
      </c>
      <c r="G3722" s="26" t="s">
        <v>65</v>
      </c>
      <c r="H3722" s="31" t="s">
        <v>743</v>
      </c>
      <c r="I3722" s="31">
        <v>246</v>
      </c>
      <c r="J3722" s="31">
        <f>INDEX('LA lookup'!H:H,MATCH('Known to services raw data'!B3722,'LA lookup'!G:G,0))</f>
        <v>63141</v>
      </c>
      <c r="K3722" s="31"/>
      <c r="L3722" s="31" t="str">
        <f t="shared" si="211"/>
        <v>3.9 per 1000 0-17 yr olds</v>
      </c>
      <c r="M3722" s="31">
        <f t="shared" si="212"/>
        <v>3.8960421912861691</v>
      </c>
      <c r="N3722" s="31">
        <f t="shared" ref="N3722:N3785" si="214">IF(OR(C3722="City of London",C3722="Isles of Scilly"),1,0)</f>
        <v>0</v>
      </c>
    </row>
    <row r="3723" spans="1:14" x14ac:dyDescent="0.45">
      <c r="A3723" s="31" t="str">
        <f t="shared" si="213"/>
        <v>E08000008_Children with an open Child Protection Plan_Number</v>
      </c>
      <c r="B3723" s="31" t="s">
        <v>436</v>
      </c>
      <c r="C3723" s="31" t="s">
        <v>437</v>
      </c>
      <c r="D3723" s="31" t="s">
        <v>474</v>
      </c>
      <c r="E3723" s="31" t="s">
        <v>475</v>
      </c>
      <c r="F3723" s="31" t="s">
        <v>63</v>
      </c>
      <c r="G3723" s="26" t="s">
        <v>65</v>
      </c>
      <c r="H3723" s="31" t="s">
        <v>743</v>
      </c>
      <c r="I3723" s="31">
        <v>353</v>
      </c>
      <c r="J3723" s="31">
        <f>INDEX('LA lookup'!H:H,MATCH('Known to services raw data'!B3723,'LA lookup'!G:G,0))</f>
        <v>50223</v>
      </c>
      <c r="K3723" s="31"/>
      <c r="L3723" s="31" t="str">
        <f t="shared" si="211"/>
        <v>7 per 1000 0-17 yr olds</v>
      </c>
      <c r="M3723" s="31">
        <f t="shared" si="212"/>
        <v>7.0286522111383229</v>
      </c>
      <c r="N3723" s="31">
        <f t="shared" si="214"/>
        <v>0</v>
      </c>
    </row>
    <row r="3724" spans="1:14" x14ac:dyDescent="0.45">
      <c r="A3724" s="31" t="str">
        <f t="shared" si="213"/>
        <v>E08000009_Children with an open Child Protection Plan_Number</v>
      </c>
      <c r="B3724" s="31" t="s">
        <v>442</v>
      </c>
      <c r="C3724" s="31" t="s">
        <v>443</v>
      </c>
      <c r="D3724" s="31" t="s">
        <v>474</v>
      </c>
      <c r="E3724" s="31" t="s">
        <v>475</v>
      </c>
      <c r="F3724" s="31" t="s">
        <v>63</v>
      </c>
      <c r="G3724" s="26" t="s">
        <v>65</v>
      </c>
      <c r="H3724" s="31" t="s">
        <v>743</v>
      </c>
      <c r="I3724" s="31">
        <v>189</v>
      </c>
      <c r="J3724" s="31">
        <f>INDEX('LA lookup'!H:H,MATCH('Known to services raw data'!B3724,'LA lookup'!G:G,0))</f>
        <v>56087</v>
      </c>
      <c r="K3724" s="31"/>
      <c r="L3724" s="31" t="str">
        <f t="shared" si="211"/>
        <v>3.4 per 1000 0-17 yr olds</v>
      </c>
      <c r="M3724" s="31">
        <f t="shared" si="212"/>
        <v>3.3697648296396667</v>
      </c>
      <c r="N3724" s="31">
        <f t="shared" si="214"/>
        <v>0</v>
      </c>
    </row>
    <row r="3725" spans="1:14" x14ac:dyDescent="0.45">
      <c r="A3725" s="31" t="str">
        <f t="shared" si="213"/>
        <v>E08000010_Children with an open Child Protection Plan_Number</v>
      </c>
      <c r="B3725" s="31" t="s">
        <v>460</v>
      </c>
      <c r="C3725" s="31" t="s">
        <v>461</v>
      </c>
      <c r="D3725" s="31" t="s">
        <v>474</v>
      </c>
      <c r="E3725" s="31" t="s">
        <v>475</v>
      </c>
      <c r="F3725" s="31" t="s">
        <v>63</v>
      </c>
      <c r="G3725" s="26" t="s">
        <v>65</v>
      </c>
      <c r="H3725" s="31" t="s">
        <v>743</v>
      </c>
      <c r="I3725" s="31">
        <v>225</v>
      </c>
      <c r="J3725" s="31">
        <f>INDEX('LA lookup'!H:H,MATCH('Known to services raw data'!B3725,'LA lookup'!G:G,0))</f>
        <v>68388</v>
      </c>
      <c r="K3725" s="31"/>
      <c r="L3725" s="31" t="str">
        <f t="shared" si="211"/>
        <v>3.3 per 1000 0-17 yr olds</v>
      </c>
      <c r="M3725" s="31">
        <f t="shared" si="212"/>
        <v>3.2900508861203721</v>
      </c>
      <c r="N3725" s="31">
        <f t="shared" si="214"/>
        <v>0</v>
      </c>
    </row>
    <row r="3726" spans="1:14" x14ac:dyDescent="0.45">
      <c r="A3726" s="31" t="str">
        <f t="shared" si="213"/>
        <v>E08000016_Children with an open Child Protection Plan_Number</v>
      </c>
      <c r="B3726" s="31" t="s">
        <v>236</v>
      </c>
      <c r="C3726" s="31" t="s">
        <v>237</v>
      </c>
      <c r="D3726" s="31" t="s">
        <v>474</v>
      </c>
      <c r="E3726" s="31" t="s">
        <v>475</v>
      </c>
      <c r="F3726" s="31" t="s">
        <v>63</v>
      </c>
      <c r="G3726" s="26" t="s">
        <v>65</v>
      </c>
      <c r="H3726" s="31" t="s">
        <v>743</v>
      </c>
      <c r="I3726" s="31">
        <v>245</v>
      </c>
      <c r="J3726" s="31">
        <f>INDEX('LA lookup'!H:H,MATCH('Known to services raw data'!B3726,'LA lookup'!G:G,0))</f>
        <v>50727</v>
      </c>
      <c r="K3726" s="31"/>
      <c r="L3726" s="31" t="str">
        <f t="shared" si="211"/>
        <v>4.8 per 1000 0-17 yr olds</v>
      </c>
      <c r="M3726" s="31">
        <f t="shared" si="212"/>
        <v>4.8297750704752893</v>
      </c>
      <c r="N3726" s="31">
        <f t="shared" si="214"/>
        <v>0</v>
      </c>
    </row>
    <row r="3727" spans="1:14" x14ac:dyDescent="0.45">
      <c r="A3727" s="31" t="str">
        <f t="shared" si="213"/>
        <v>E08000017_Children with an open Child Protection Plan_Number</v>
      </c>
      <c r="B3727" s="31" t="s">
        <v>293</v>
      </c>
      <c r="C3727" s="31" t="s">
        <v>294</v>
      </c>
      <c r="D3727" s="31" t="s">
        <v>474</v>
      </c>
      <c r="E3727" s="31" t="s">
        <v>475</v>
      </c>
      <c r="F3727" s="31" t="s">
        <v>63</v>
      </c>
      <c r="G3727" s="26" t="s">
        <v>65</v>
      </c>
      <c r="H3727" s="31" t="s">
        <v>743</v>
      </c>
      <c r="I3727" s="31">
        <v>291</v>
      </c>
      <c r="J3727" s="31">
        <f>INDEX('LA lookup'!H:H,MATCH('Known to services raw data'!B3727,'LA lookup'!G:G,0))</f>
        <v>66448</v>
      </c>
      <c r="K3727" s="31"/>
      <c r="L3727" s="31" t="str">
        <f t="shared" si="211"/>
        <v>4.4 per 1000 0-17 yr olds</v>
      </c>
      <c r="M3727" s="31">
        <f t="shared" si="212"/>
        <v>4.3793643149530457</v>
      </c>
      <c r="N3727" s="31">
        <f t="shared" si="214"/>
        <v>0</v>
      </c>
    </row>
    <row r="3728" spans="1:14" x14ac:dyDescent="0.45">
      <c r="A3728" s="31" t="str">
        <f t="shared" si="213"/>
        <v>E08000018_Children with an open Child Protection Plan_Number</v>
      </c>
      <c r="B3728" s="31" t="s">
        <v>393</v>
      </c>
      <c r="C3728" s="31" t="s">
        <v>394</v>
      </c>
      <c r="D3728" s="31" t="s">
        <v>474</v>
      </c>
      <c r="E3728" s="31" t="s">
        <v>475</v>
      </c>
      <c r="F3728" s="31" t="s">
        <v>63</v>
      </c>
      <c r="G3728" s="26" t="s">
        <v>65</v>
      </c>
      <c r="H3728" s="31" t="s">
        <v>743</v>
      </c>
      <c r="I3728" s="31">
        <v>500</v>
      </c>
      <c r="J3728" s="31">
        <f>INDEX('LA lookup'!H:H,MATCH('Known to services raw data'!B3728,'LA lookup'!G:G,0))</f>
        <v>57196</v>
      </c>
      <c r="K3728" s="31"/>
      <c r="L3728" s="31" t="str">
        <f t="shared" si="211"/>
        <v>8.7 per 1000 0-17 yr olds</v>
      </c>
      <c r="M3728" s="31">
        <f t="shared" si="212"/>
        <v>8.7418700608434161</v>
      </c>
      <c r="N3728" s="31">
        <f t="shared" si="214"/>
        <v>0</v>
      </c>
    </row>
    <row r="3729" spans="1:14" x14ac:dyDescent="0.45">
      <c r="A3729" s="31" t="str">
        <f t="shared" si="213"/>
        <v>E08000019_Children with an open Child Protection Plan_Number</v>
      </c>
      <c r="B3729" s="31" t="s">
        <v>401</v>
      </c>
      <c r="C3729" s="31" t="s">
        <v>402</v>
      </c>
      <c r="D3729" s="31" t="s">
        <v>474</v>
      </c>
      <c r="E3729" s="31" t="s">
        <v>475</v>
      </c>
      <c r="F3729" s="31" t="s">
        <v>63</v>
      </c>
      <c r="G3729" s="26" t="s">
        <v>65</v>
      </c>
      <c r="H3729" s="31" t="s">
        <v>743</v>
      </c>
      <c r="I3729" s="31">
        <v>552</v>
      </c>
      <c r="J3729" s="31">
        <f>INDEX('LA lookup'!H:H,MATCH('Known to services raw data'!B3729,'LA lookup'!G:G,0))</f>
        <v>117497</v>
      </c>
      <c r="K3729" s="31"/>
      <c r="L3729" s="31" t="str">
        <f t="shared" si="211"/>
        <v>4.7 per 1000 0-17 yr olds</v>
      </c>
      <c r="M3729" s="31">
        <f t="shared" si="212"/>
        <v>4.69799228916483</v>
      </c>
      <c r="N3729" s="31">
        <f t="shared" si="214"/>
        <v>0</v>
      </c>
    </row>
    <row r="3730" spans="1:14" x14ac:dyDescent="0.45">
      <c r="A3730" s="31" t="str">
        <f t="shared" si="213"/>
        <v>E08000032_Children with an open Child Protection Plan_Number</v>
      </c>
      <c r="B3730" s="31" t="s">
        <v>259</v>
      </c>
      <c r="C3730" s="31" t="s">
        <v>260</v>
      </c>
      <c r="D3730" s="31" t="s">
        <v>474</v>
      </c>
      <c r="E3730" s="31" t="s">
        <v>475</v>
      </c>
      <c r="F3730" s="31" t="s">
        <v>63</v>
      </c>
      <c r="G3730" s="26" t="s">
        <v>65</v>
      </c>
      <c r="H3730" s="31" t="s">
        <v>743</v>
      </c>
      <c r="I3730" s="31">
        <v>840</v>
      </c>
      <c r="J3730" s="31">
        <f>INDEX('LA lookup'!H:H,MATCH('Known to services raw data'!B3730,'LA lookup'!G:G,0))</f>
        <v>142005</v>
      </c>
      <c r="K3730" s="31"/>
      <c r="L3730" s="31" t="str">
        <f t="shared" si="211"/>
        <v>5.9 per 1000 0-17 yr olds</v>
      </c>
      <c r="M3730" s="31">
        <f t="shared" si="212"/>
        <v>5.9152846730748916</v>
      </c>
      <c r="N3730" s="31">
        <f t="shared" si="214"/>
        <v>0</v>
      </c>
    </row>
    <row r="3731" spans="1:14" x14ac:dyDescent="0.45">
      <c r="A3731" s="31" t="str">
        <f t="shared" si="213"/>
        <v>E08000033_Children with an open Child Protection Plan_Number</v>
      </c>
      <c r="B3731" s="31" t="s">
        <v>273</v>
      </c>
      <c r="C3731" s="31" t="s">
        <v>274</v>
      </c>
      <c r="D3731" s="31" t="s">
        <v>474</v>
      </c>
      <c r="E3731" s="31" t="s">
        <v>475</v>
      </c>
      <c r="F3731" s="31" t="s">
        <v>63</v>
      </c>
      <c r="G3731" s="26" t="s">
        <v>65</v>
      </c>
      <c r="H3731" s="31" t="s">
        <v>743</v>
      </c>
      <c r="I3731" s="31">
        <v>258</v>
      </c>
      <c r="J3731" s="31">
        <f>INDEX('LA lookup'!H:H,MATCH('Known to services raw data'!B3731,'LA lookup'!G:G,0))</f>
        <v>46021</v>
      </c>
      <c r="K3731" s="31"/>
      <c r="L3731" s="31" t="str">
        <f t="shared" si="211"/>
        <v>5.6 per 1000 0-17 yr olds</v>
      </c>
      <c r="M3731" s="31">
        <f t="shared" si="212"/>
        <v>5.6061363290671649</v>
      </c>
      <c r="N3731" s="31">
        <f t="shared" si="214"/>
        <v>0</v>
      </c>
    </row>
    <row r="3732" spans="1:14" x14ac:dyDescent="0.45">
      <c r="A3732" s="31" t="str">
        <f t="shared" si="213"/>
        <v>E08000034_Children with an open Child Protection Plan_Number</v>
      </c>
      <c r="B3732" s="31" t="s">
        <v>331</v>
      </c>
      <c r="C3732" s="31" t="s">
        <v>332</v>
      </c>
      <c r="D3732" s="31" t="s">
        <v>474</v>
      </c>
      <c r="E3732" s="31" t="s">
        <v>475</v>
      </c>
      <c r="F3732" s="31" t="s">
        <v>63</v>
      </c>
      <c r="G3732" s="26" t="s">
        <v>65</v>
      </c>
      <c r="H3732" s="31" t="s">
        <v>743</v>
      </c>
      <c r="I3732" s="31">
        <v>354</v>
      </c>
      <c r="J3732" s="31">
        <f>INDEX('LA lookup'!H:H,MATCH('Known to services raw data'!B3732,'LA lookup'!G:G,0))</f>
        <v>100174</v>
      </c>
      <c r="K3732" s="31"/>
      <c r="L3732" s="31" t="str">
        <f t="shared" si="211"/>
        <v>3.5 per 1000 0-17 yr olds</v>
      </c>
      <c r="M3732" s="31">
        <f t="shared" si="212"/>
        <v>3.5338510990875878</v>
      </c>
      <c r="N3732" s="31">
        <f t="shared" si="214"/>
        <v>0</v>
      </c>
    </row>
    <row r="3733" spans="1:14" x14ac:dyDescent="0.45">
      <c r="A3733" s="31" t="str">
        <f t="shared" si="213"/>
        <v>E08000035_Children with an open Child Protection Plan_Number</v>
      </c>
      <c r="B3733" s="31" t="s">
        <v>339</v>
      </c>
      <c r="C3733" s="31" t="s">
        <v>340</v>
      </c>
      <c r="D3733" s="31" t="s">
        <v>474</v>
      </c>
      <c r="E3733" s="31" t="s">
        <v>475</v>
      </c>
      <c r="F3733" s="31" t="s">
        <v>63</v>
      </c>
      <c r="G3733" s="26" t="s">
        <v>65</v>
      </c>
      <c r="H3733" s="31" t="s">
        <v>743</v>
      </c>
      <c r="I3733" s="31">
        <v>394</v>
      </c>
      <c r="J3733" s="31">
        <f>INDEX('LA lookup'!H:H,MATCH('Known to services raw data'!B3733,'LA lookup'!G:G,0))</f>
        <v>168176</v>
      </c>
      <c r="K3733" s="31"/>
      <c r="L3733" s="31" t="str">
        <f t="shared" si="211"/>
        <v>2.3 per 1000 0-17 yr olds</v>
      </c>
      <c r="M3733" s="31">
        <f t="shared" si="212"/>
        <v>2.342783750356769</v>
      </c>
      <c r="N3733" s="31">
        <f t="shared" si="214"/>
        <v>0</v>
      </c>
    </row>
    <row r="3734" spans="1:14" x14ac:dyDescent="0.45">
      <c r="A3734" s="31" t="str">
        <f t="shared" si="213"/>
        <v>E08000036_Children with an open Child Protection Plan_Number</v>
      </c>
      <c r="B3734" s="31" t="s">
        <v>444</v>
      </c>
      <c r="C3734" s="31" t="s">
        <v>445</v>
      </c>
      <c r="D3734" s="31" t="s">
        <v>474</v>
      </c>
      <c r="E3734" s="31" t="s">
        <v>475</v>
      </c>
      <c r="F3734" s="31" t="s">
        <v>63</v>
      </c>
      <c r="G3734" s="26" t="s">
        <v>65</v>
      </c>
      <c r="H3734" s="31" t="s">
        <v>743</v>
      </c>
      <c r="I3734" s="31">
        <v>486</v>
      </c>
      <c r="J3734" s="31">
        <f>INDEX('LA lookup'!H:H,MATCH('Known to services raw data'!B3734,'LA lookup'!G:G,0))</f>
        <v>72893</v>
      </c>
      <c r="K3734" s="31"/>
      <c r="L3734" s="31" t="str">
        <f t="shared" si="211"/>
        <v>6.7 per 1000 0-17 yr olds</v>
      </c>
      <c r="M3734" s="31">
        <f t="shared" si="212"/>
        <v>6.6673068744598245</v>
      </c>
      <c r="N3734" s="31">
        <f t="shared" si="214"/>
        <v>0</v>
      </c>
    </row>
    <row r="3735" spans="1:14" x14ac:dyDescent="0.45">
      <c r="A3735" s="31" t="str">
        <f t="shared" si="213"/>
        <v>E08000020_Children with an open Child Protection Plan_Number</v>
      </c>
      <c r="B3735" s="31" t="s">
        <v>305</v>
      </c>
      <c r="C3735" s="31" t="s">
        <v>306</v>
      </c>
      <c r="D3735" s="31" t="s">
        <v>474</v>
      </c>
      <c r="E3735" s="31" t="s">
        <v>475</v>
      </c>
      <c r="F3735" s="31" t="s">
        <v>63</v>
      </c>
      <c r="G3735" s="26" t="s">
        <v>65</v>
      </c>
      <c r="H3735" s="31" t="s">
        <v>743</v>
      </c>
      <c r="I3735" s="31">
        <v>257</v>
      </c>
      <c r="J3735" s="31">
        <f>INDEX('LA lookup'!H:H,MATCH('Known to services raw data'!B3735,'LA lookup'!G:G,0))</f>
        <v>39605</v>
      </c>
      <c r="K3735" s="31"/>
      <c r="L3735" s="31" t="str">
        <f t="shared" si="211"/>
        <v>6.5 per 1000 0-17 yr olds</v>
      </c>
      <c r="M3735" s="31">
        <f t="shared" si="212"/>
        <v>6.4890796616588817</v>
      </c>
      <c r="N3735" s="31">
        <f t="shared" si="214"/>
        <v>0</v>
      </c>
    </row>
    <row r="3736" spans="1:14" x14ac:dyDescent="0.45">
      <c r="A3736" s="31" t="str">
        <f t="shared" si="213"/>
        <v>E08000021_Children with an open Child Protection Plan_Number</v>
      </c>
      <c r="B3736" s="31" t="s">
        <v>357</v>
      </c>
      <c r="C3736" s="31" t="s">
        <v>358</v>
      </c>
      <c r="D3736" s="31" t="s">
        <v>474</v>
      </c>
      <c r="E3736" s="31" t="s">
        <v>475</v>
      </c>
      <c r="F3736" s="31" t="s">
        <v>63</v>
      </c>
      <c r="G3736" s="26" t="s">
        <v>65</v>
      </c>
      <c r="H3736" s="31" t="s">
        <v>743</v>
      </c>
      <c r="I3736" s="31">
        <v>568</v>
      </c>
      <c r="J3736" s="31">
        <f>INDEX('LA lookup'!H:H,MATCH('Known to services raw data'!B3736,'LA lookup'!G:G,0))</f>
        <v>58056</v>
      </c>
      <c r="K3736" s="31"/>
      <c r="L3736" s="31" t="str">
        <f t="shared" si="211"/>
        <v>9.8 per 1000 0-17 yr olds</v>
      </c>
      <c r="M3736" s="31">
        <f t="shared" si="212"/>
        <v>9.7836571586054841</v>
      </c>
      <c r="N3736" s="31">
        <f t="shared" si="214"/>
        <v>0</v>
      </c>
    </row>
    <row r="3737" spans="1:14" x14ac:dyDescent="0.45">
      <c r="A3737" s="31" t="str">
        <f t="shared" si="213"/>
        <v>E08000022_Children with an open Child Protection Plan_Number</v>
      </c>
      <c r="B3737" s="31" t="s">
        <v>524</v>
      </c>
      <c r="C3737" s="31" t="s">
        <v>525</v>
      </c>
      <c r="D3737" s="31" t="s">
        <v>474</v>
      </c>
      <c r="E3737" s="31" t="s">
        <v>475</v>
      </c>
      <c r="F3737" s="31" t="s">
        <v>63</v>
      </c>
      <c r="G3737" s="26" t="s">
        <v>65</v>
      </c>
      <c r="H3737" s="31" t="s">
        <v>743</v>
      </c>
      <c r="I3737" s="31">
        <v>143</v>
      </c>
      <c r="J3737" s="31">
        <f>INDEX('LA lookup'!H:H,MATCH('Known to services raw data'!B3737,'LA lookup'!G:G,0))</f>
        <v>41360</v>
      </c>
      <c r="K3737" s="31"/>
      <c r="L3737" s="31" t="str">
        <f t="shared" si="211"/>
        <v>3.5 per 1000 0-17 yr olds</v>
      </c>
      <c r="M3737" s="31">
        <f t="shared" si="212"/>
        <v>3.457446808510638</v>
      </c>
      <c r="N3737" s="31">
        <f t="shared" si="214"/>
        <v>0</v>
      </c>
    </row>
    <row r="3738" spans="1:14" x14ac:dyDescent="0.45">
      <c r="A3738" s="31" t="str">
        <f t="shared" si="213"/>
        <v>E08000023_Children with an open Child Protection Plan_Number</v>
      </c>
      <c r="B3738" s="31" t="s">
        <v>410</v>
      </c>
      <c r="C3738" s="31" t="s">
        <v>411</v>
      </c>
      <c r="D3738" s="31" t="s">
        <v>474</v>
      </c>
      <c r="E3738" s="31" t="s">
        <v>475</v>
      </c>
      <c r="F3738" s="31" t="s">
        <v>63</v>
      </c>
      <c r="G3738" s="26" t="s">
        <v>65</v>
      </c>
      <c r="H3738" s="31" t="s">
        <v>743</v>
      </c>
      <c r="I3738" s="31">
        <v>157</v>
      </c>
      <c r="J3738" s="31">
        <f>INDEX('LA lookup'!H:H,MATCH('Known to services raw data'!B3738,'LA lookup'!G:G,0))</f>
        <v>29920</v>
      </c>
      <c r="K3738" s="31"/>
      <c r="L3738" s="31" t="str">
        <f t="shared" si="211"/>
        <v>5.2 per 1000 0-17 yr olds</v>
      </c>
      <c r="M3738" s="31">
        <f t="shared" si="212"/>
        <v>5.2473262032085559</v>
      </c>
      <c r="N3738" s="31">
        <f t="shared" si="214"/>
        <v>0</v>
      </c>
    </row>
    <row r="3739" spans="1:14" x14ac:dyDescent="0.45">
      <c r="A3739" s="31" t="str">
        <f t="shared" si="213"/>
        <v>E08000024_Children with an open Child Protection Plan_Number</v>
      </c>
      <c r="B3739" s="31" t="s">
        <v>428</v>
      </c>
      <c r="C3739" s="31" t="s">
        <v>429</v>
      </c>
      <c r="D3739" s="31" t="s">
        <v>474</v>
      </c>
      <c r="E3739" s="31" t="s">
        <v>475</v>
      </c>
      <c r="F3739" s="31" t="s">
        <v>63</v>
      </c>
      <c r="G3739" s="26" t="s">
        <v>65</v>
      </c>
      <c r="H3739" s="31" t="s">
        <v>743</v>
      </c>
      <c r="I3739" s="31">
        <v>456</v>
      </c>
      <c r="J3739" s="31">
        <f>INDEX('LA lookup'!H:H,MATCH('Known to services raw data'!B3739,'LA lookup'!G:G,0))</f>
        <v>54563</v>
      </c>
      <c r="K3739" s="31"/>
      <c r="L3739" s="31" t="str">
        <f t="shared" si="211"/>
        <v>8.4 per 1000 0-17 yr olds</v>
      </c>
      <c r="M3739" s="31">
        <f t="shared" si="212"/>
        <v>8.357311731393068</v>
      </c>
      <c r="N3739" s="31">
        <f t="shared" si="214"/>
        <v>0</v>
      </c>
    </row>
    <row r="3740" spans="1:14" x14ac:dyDescent="0.45">
      <c r="A3740" s="31" t="str">
        <f t="shared" si="213"/>
        <v>E06000053_Children with an open Child Protection Plan_Number</v>
      </c>
      <c r="B3740" s="31" t="s">
        <v>550</v>
      </c>
      <c r="C3740" s="31" t="s">
        <v>551</v>
      </c>
      <c r="D3740" s="31" t="s">
        <v>474</v>
      </c>
      <c r="E3740" s="31" t="s">
        <v>475</v>
      </c>
      <c r="F3740" s="31" t="s">
        <v>63</v>
      </c>
      <c r="G3740" s="26" t="s">
        <v>65</v>
      </c>
      <c r="H3740" s="31" t="s">
        <v>743</v>
      </c>
      <c r="I3740" s="31">
        <v>0</v>
      </c>
      <c r="J3740" s="31">
        <f>INDEX('LA lookup'!H:H,MATCH('Known to services raw data'!B3740,'LA lookup'!G:G,0))</f>
        <v>368</v>
      </c>
      <c r="K3740" s="31"/>
      <c r="L3740" s="31" t="str">
        <f t="shared" si="211"/>
        <v>0 per 1000 0-17 yr olds</v>
      </c>
      <c r="M3740" s="31">
        <f t="shared" si="212"/>
        <v>0</v>
      </c>
      <c r="N3740" s="31">
        <f t="shared" si="214"/>
        <v>1</v>
      </c>
    </row>
    <row r="3741" spans="1:14" x14ac:dyDescent="0.45">
      <c r="A3741" s="31" t="str">
        <f t="shared" si="213"/>
        <v>E06000022_Children with an open Child Protection Plan_Number</v>
      </c>
      <c r="B3741" s="31" t="s">
        <v>238</v>
      </c>
      <c r="C3741" s="31" t="s">
        <v>239</v>
      </c>
      <c r="D3741" s="31" t="s">
        <v>474</v>
      </c>
      <c r="E3741" s="31" t="s">
        <v>475</v>
      </c>
      <c r="F3741" s="31" t="s">
        <v>63</v>
      </c>
      <c r="G3741" s="26" t="s">
        <v>65</v>
      </c>
      <c r="H3741" s="31" t="s">
        <v>743</v>
      </c>
      <c r="I3741" s="31">
        <v>90</v>
      </c>
      <c r="J3741" s="31">
        <f>INDEX('LA lookup'!H:H,MATCH('Known to services raw data'!B3741,'LA lookup'!G:G,0))</f>
        <v>35946</v>
      </c>
      <c r="K3741" s="31"/>
      <c r="L3741" s="31" t="str">
        <f t="shared" si="211"/>
        <v>2.5 per 1000 0-17 yr olds</v>
      </c>
      <c r="M3741" s="31">
        <f t="shared" si="212"/>
        <v>2.5037556334501754</v>
      </c>
      <c r="N3741" s="31">
        <f t="shared" si="214"/>
        <v>0</v>
      </c>
    </row>
    <row r="3742" spans="1:14" x14ac:dyDescent="0.45">
      <c r="A3742" s="31" t="str">
        <f t="shared" si="213"/>
        <v>E06000023_Children with an open Child Protection Plan_Number</v>
      </c>
      <c r="B3742" s="31" t="s">
        <v>265</v>
      </c>
      <c r="C3742" s="31" t="s">
        <v>266</v>
      </c>
      <c r="D3742" s="31" t="s">
        <v>474</v>
      </c>
      <c r="E3742" s="31" t="s">
        <v>475</v>
      </c>
      <c r="F3742" s="31" t="s">
        <v>63</v>
      </c>
      <c r="G3742" s="26" t="s">
        <v>65</v>
      </c>
      <c r="H3742" s="31" t="s">
        <v>743</v>
      </c>
      <c r="I3742" s="31">
        <v>349</v>
      </c>
      <c r="J3742" s="31">
        <f>INDEX('LA lookup'!H:H,MATCH('Known to services raw data'!B3742,'LA lookup'!G:G,0))</f>
        <v>94016</v>
      </c>
      <c r="K3742" s="31"/>
      <c r="L3742" s="31" t="str">
        <f t="shared" si="211"/>
        <v>3.7 per 1000 0-17 yr olds</v>
      </c>
      <c r="M3742" s="31">
        <f t="shared" si="212"/>
        <v>3.7121341048332201</v>
      </c>
      <c r="N3742" s="31">
        <f t="shared" si="214"/>
        <v>0</v>
      </c>
    </row>
    <row r="3743" spans="1:14" x14ac:dyDescent="0.45">
      <c r="A3743" s="31" t="str">
        <f t="shared" si="213"/>
        <v>E06000024_Children with an open Child Protection Plan_Number</v>
      </c>
      <c r="B3743" s="31" t="s">
        <v>367</v>
      </c>
      <c r="C3743" s="31" t="s">
        <v>368</v>
      </c>
      <c r="D3743" s="31" t="s">
        <v>474</v>
      </c>
      <c r="E3743" s="31" t="s">
        <v>475</v>
      </c>
      <c r="F3743" s="31" t="s">
        <v>63</v>
      </c>
      <c r="G3743" s="26" t="s">
        <v>65</v>
      </c>
      <c r="H3743" s="31" t="s">
        <v>743</v>
      </c>
      <c r="I3743" s="31">
        <v>136</v>
      </c>
      <c r="J3743" s="31">
        <f>INDEX('LA lookup'!H:H,MATCH('Known to services raw data'!B3743,'LA lookup'!G:G,0))</f>
        <v>43435</v>
      </c>
      <c r="K3743" s="31"/>
      <c r="L3743" s="31" t="str">
        <f t="shared" si="211"/>
        <v>3.1 per 1000 0-17 yr olds</v>
      </c>
      <c r="M3743" s="31">
        <f t="shared" si="212"/>
        <v>3.1311154598825834</v>
      </c>
      <c r="N3743" s="31">
        <f t="shared" si="214"/>
        <v>0</v>
      </c>
    </row>
    <row r="3744" spans="1:14" x14ac:dyDescent="0.45">
      <c r="A3744" s="31" t="str">
        <f t="shared" si="213"/>
        <v>E06000025_Children with an open Child Protection Plan_Number</v>
      </c>
      <c r="B3744" s="31" t="s">
        <v>408</v>
      </c>
      <c r="C3744" s="31" t="s">
        <v>409</v>
      </c>
      <c r="D3744" s="31" t="s">
        <v>474</v>
      </c>
      <c r="E3744" s="31" t="s">
        <v>475</v>
      </c>
      <c r="F3744" s="31" t="s">
        <v>63</v>
      </c>
      <c r="G3744" s="26" t="s">
        <v>65</v>
      </c>
      <c r="H3744" s="31" t="s">
        <v>743</v>
      </c>
      <c r="I3744" s="31">
        <v>194</v>
      </c>
      <c r="J3744" s="31">
        <f>INDEX('LA lookup'!H:H,MATCH('Known to services raw data'!B3744,'LA lookup'!G:G,0))</f>
        <v>58867</v>
      </c>
      <c r="K3744" s="31"/>
      <c r="L3744" s="31" t="str">
        <f t="shared" si="211"/>
        <v>3.3 per 1000 0-17 yr olds</v>
      </c>
      <c r="M3744" s="31">
        <f t="shared" si="212"/>
        <v>3.2955645777770228</v>
      </c>
      <c r="N3744" s="31">
        <f t="shared" si="214"/>
        <v>0</v>
      </c>
    </row>
    <row r="3745" spans="1:14" x14ac:dyDescent="0.45">
      <c r="A3745" s="31" t="str">
        <f t="shared" si="213"/>
        <v>E06000001_Children with an open Child Protection Plan_Number</v>
      </c>
      <c r="B3745" s="31" t="s">
        <v>313</v>
      </c>
      <c r="C3745" s="31" t="s">
        <v>314</v>
      </c>
      <c r="D3745" s="31" t="s">
        <v>474</v>
      </c>
      <c r="E3745" s="31" t="s">
        <v>475</v>
      </c>
      <c r="F3745" s="31" t="s">
        <v>63</v>
      </c>
      <c r="G3745" s="26" t="s">
        <v>65</v>
      </c>
      <c r="H3745" s="31" t="s">
        <v>743</v>
      </c>
      <c r="I3745" s="31">
        <v>125</v>
      </c>
      <c r="J3745" s="31">
        <f>INDEX('LA lookup'!H:H,MATCH('Known to services raw data'!B3745,'LA lookup'!G:G,0))</f>
        <v>20006</v>
      </c>
      <c r="K3745" s="31"/>
      <c r="L3745" s="31" t="str">
        <f t="shared" si="211"/>
        <v>6.2 per 1000 0-17 yr olds</v>
      </c>
      <c r="M3745" s="31">
        <f t="shared" si="212"/>
        <v>6.2481255623313006</v>
      </c>
      <c r="N3745" s="31">
        <f t="shared" si="214"/>
        <v>0</v>
      </c>
    </row>
    <row r="3746" spans="1:14" x14ac:dyDescent="0.45">
      <c r="A3746" s="31" t="str">
        <f t="shared" si="213"/>
        <v>E06000002_Children with an open Child Protection Plan_Number</v>
      </c>
      <c r="B3746" s="31" t="s">
        <v>511</v>
      </c>
      <c r="C3746" s="31" t="s">
        <v>725</v>
      </c>
      <c r="D3746" s="31" t="s">
        <v>474</v>
      </c>
      <c r="E3746" s="31" t="s">
        <v>475</v>
      </c>
      <c r="F3746" s="31" t="s">
        <v>63</v>
      </c>
      <c r="G3746" s="26" t="s">
        <v>65</v>
      </c>
      <c r="H3746" s="31" t="s">
        <v>743</v>
      </c>
      <c r="I3746" s="31">
        <v>236</v>
      </c>
      <c r="J3746" s="31">
        <f>INDEX('LA lookup'!H:H,MATCH('Known to services raw data'!B3746,'LA lookup'!G:G,0))</f>
        <v>32513</v>
      </c>
      <c r="K3746" s="31"/>
      <c r="L3746" s="31" t="str">
        <f t="shared" si="211"/>
        <v>7.3 per 1000 0-17 yr olds</v>
      </c>
      <c r="M3746" s="31">
        <f t="shared" si="212"/>
        <v>7.2586350075354478</v>
      </c>
      <c r="N3746" s="31">
        <f t="shared" si="214"/>
        <v>0</v>
      </c>
    </row>
    <row r="3747" spans="1:14" x14ac:dyDescent="0.45">
      <c r="A3747" s="31" t="str">
        <f t="shared" si="213"/>
        <v>E06000003_Children with an open Child Protection Plan_Number</v>
      </c>
      <c r="B3747" s="31" t="s">
        <v>387</v>
      </c>
      <c r="C3747" s="31" t="s">
        <v>388</v>
      </c>
      <c r="D3747" s="31" t="s">
        <v>474</v>
      </c>
      <c r="E3747" s="31" t="s">
        <v>475</v>
      </c>
      <c r="F3747" s="31" t="s">
        <v>63</v>
      </c>
      <c r="G3747" s="26" t="s">
        <v>65</v>
      </c>
      <c r="H3747" s="31" t="s">
        <v>743</v>
      </c>
      <c r="I3747" s="31">
        <v>154</v>
      </c>
      <c r="J3747" s="31">
        <f>INDEX('LA lookup'!H:H,MATCH('Known to services raw data'!B3747,'LA lookup'!G:G,0))</f>
        <v>27626</v>
      </c>
      <c r="K3747" s="31"/>
      <c r="L3747" s="31" t="str">
        <f t="shared" si="211"/>
        <v>5.6 per 1000 0-17 yr olds</v>
      </c>
      <c r="M3747" s="31">
        <f t="shared" si="212"/>
        <v>5.5744588431188014</v>
      </c>
      <c r="N3747" s="31">
        <f t="shared" si="214"/>
        <v>0</v>
      </c>
    </row>
    <row r="3748" spans="1:14" x14ac:dyDescent="0.45">
      <c r="A3748" s="31" t="str">
        <f t="shared" si="213"/>
        <v>E06000004_Children with an open Child Protection Plan_Number</v>
      </c>
      <c r="B3748" s="31" t="s">
        <v>422</v>
      </c>
      <c r="C3748" s="31" t="s">
        <v>423</v>
      </c>
      <c r="D3748" s="31" t="s">
        <v>474</v>
      </c>
      <c r="E3748" s="31" t="s">
        <v>475</v>
      </c>
      <c r="F3748" s="31" t="s">
        <v>63</v>
      </c>
      <c r="G3748" s="26" t="s">
        <v>65</v>
      </c>
      <c r="H3748" s="31" t="s">
        <v>743</v>
      </c>
      <c r="I3748" s="31">
        <v>249</v>
      </c>
      <c r="J3748" s="31">
        <f>INDEX('LA lookup'!H:H,MATCH('Known to services raw data'!B3748,'LA lookup'!G:G,0))</f>
        <v>43521</v>
      </c>
      <c r="K3748" s="31"/>
      <c r="L3748" s="31" t="str">
        <f t="shared" si="211"/>
        <v>5.7 per 1000 0-17 yr olds</v>
      </c>
      <c r="M3748" s="31">
        <f t="shared" si="212"/>
        <v>5.7213758875025853</v>
      </c>
      <c r="N3748" s="31">
        <f t="shared" si="214"/>
        <v>0</v>
      </c>
    </row>
    <row r="3749" spans="1:14" x14ac:dyDescent="0.45">
      <c r="A3749" s="31" t="str">
        <f t="shared" si="213"/>
        <v>E06000010_Children with an open Child Protection Plan_Number</v>
      </c>
      <c r="B3749" s="31" t="s">
        <v>329</v>
      </c>
      <c r="C3749" s="31" t="s">
        <v>330</v>
      </c>
      <c r="D3749" s="31" t="s">
        <v>474</v>
      </c>
      <c r="E3749" s="31" t="s">
        <v>475</v>
      </c>
      <c r="F3749" s="31" t="s">
        <v>63</v>
      </c>
      <c r="G3749" s="26" t="s">
        <v>65</v>
      </c>
      <c r="H3749" s="31" t="s">
        <v>743</v>
      </c>
      <c r="I3749" s="31">
        <v>527</v>
      </c>
      <c r="J3749" s="31">
        <f>INDEX('LA lookup'!H:H,MATCH('Known to services raw data'!B3749,'LA lookup'!G:G,0))</f>
        <v>57023</v>
      </c>
      <c r="K3749" s="31"/>
      <c r="L3749" s="31" t="str">
        <f t="shared" si="211"/>
        <v>9.2 per 1000 0-17 yr olds</v>
      </c>
      <c r="M3749" s="31">
        <f t="shared" si="212"/>
        <v>9.2418848534801743</v>
      </c>
      <c r="N3749" s="31">
        <f t="shared" si="214"/>
        <v>0</v>
      </c>
    </row>
    <row r="3750" spans="1:14" x14ac:dyDescent="0.45">
      <c r="A3750" s="31" t="str">
        <f t="shared" si="213"/>
        <v>E06000011_Children with an open Child Protection Plan_Number</v>
      </c>
      <c r="B3750" s="31" t="s">
        <v>514</v>
      </c>
      <c r="C3750" s="31" t="s">
        <v>594</v>
      </c>
      <c r="D3750" s="31" t="s">
        <v>474</v>
      </c>
      <c r="E3750" s="31" t="s">
        <v>475</v>
      </c>
      <c r="F3750" s="31" t="s">
        <v>63</v>
      </c>
      <c r="G3750" s="26" t="s">
        <v>65</v>
      </c>
      <c r="H3750" s="31" t="s">
        <v>743</v>
      </c>
      <c r="I3750" s="31">
        <v>229</v>
      </c>
      <c r="J3750" s="31">
        <f>INDEX('LA lookup'!H:H,MATCH('Known to services raw data'!B3750,'LA lookup'!G:G,0))</f>
        <v>62942</v>
      </c>
      <c r="K3750" s="31"/>
      <c r="L3750" s="31" t="str">
        <f t="shared" si="211"/>
        <v>3.6 per 1000 0-17 yr olds</v>
      </c>
      <c r="M3750" s="31">
        <f t="shared" si="212"/>
        <v>3.6382701534746276</v>
      </c>
      <c r="N3750" s="31">
        <f t="shared" si="214"/>
        <v>0</v>
      </c>
    </row>
    <row r="3751" spans="1:14" x14ac:dyDescent="0.45">
      <c r="A3751" s="31" t="str">
        <f t="shared" si="213"/>
        <v>E06000012_Children with an open Child Protection Plan_Number</v>
      </c>
      <c r="B3751" s="31" t="s">
        <v>363</v>
      </c>
      <c r="C3751" s="31" t="s">
        <v>364</v>
      </c>
      <c r="D3751" s="31" t="s">
        <v>474</v>
      </c>
      <c r="E3751" s="31" t="s">
        <v>475</v>
      </c>
      <c r="F3751" s="31" t="s">
        <v>63</v>
      </c>
      <c r="G3751" s="26" t="s">
        <v>65</v>
      </c>
      <c r="H3751" s="31" t="s">
        <v>743</v>
      </c>
      <c r="I3751" s="31">
        <v>282</v>
      </c>
      <c r="J3751" s="31">
        <f>INDEX('LA lookup'!H:H,MATCH('Known to services raw data'!B3751,'LA lookup'!G:G,0))</f>
        <v>34503</v>
      </c>
      <c r="K3751" s="31"/>
      <c r="L3751" s="31" t="str">
        <f t="shared" si="211"/>
        <v>8.2 per 1000 0-17 yr olds</v>
      </c>
      <c r="M3751" s="31">
        <f t="shared" si="212"/>
        <v>8.1732023302321526</v>
      </c>
      <c r="N3751" s="31">
        <f t="shared" si="214"/>
        <v>0</v>
      </c>
    </row>
    <row r="3752" spans="1:14" x14ac:dyDescent="0.45">
      <c r="A3752" s="31" t="str">
        <f t="shared" si="213"/>
        <v>E06000013_Children with an open Child Protection Plan_Number</v>
      </c>
      <c r="B3752" s="31" t="s">
        <v>365</v>
      </c>
      <c r="C3752" s="31" t="s">
        <v>366</v>
      </c>
      <c r="D3752" s="31" t="s">
        <v>474</v>
      </c>
      <c r="E3752" s="31" t="s">
        <v>475</v>
      </c>
      <c r="F3752" s="31" t="s">
        <v>63</v>
      </c>
      <c r="G3752" s="26" t="s">
        <v>65</v>
      </c>
      <c r="H3752" s="31" t="s">
        <v>743</v>
      </c>
      <c r="I3752" s="31">
        <v>149</v>
      </c>
      <c r="J3752" s="31">
        <f>INDEX('LA lookup'!H:H,MATCH('Known to services raw data'!B3752,'LA lookup'!G:G,0))</f>
        <v>35714</v>
      </c>
      <c r="K3752" s="31"/>
      <c r="L3752" s="31" t="str">
        <f t="shared" si="211"/>
        <v>4.2 per 1000 0-17 yr olds</v>
      </c>
      <c r="M3752" s="31">
        <f t="shared" si="212"/>
        <v>4.1720333762670103</v>
      </c>
      <c r="N3752" s="31">
        <f t="shared" si="214"/>
        <v>0</v>
      </c>
    </row>
    <row r="3753" spans="1:14" x14ac:dyDescent="0.45">
      <c r="A3753" s="31" t="str">
        <f t="shared" si="213"/>
        <v>E10000023_Children with an open Child Protection Plan_Number</v>
      </c>
      <c r="B3753" s="31" t="s">
        <v>369</v>
      </c>
      <c r="C3753" s="31" t="s">
        <v>370</v>
      </c>
      <c r="D3753" s="31" t="s">
        <v>474</v>
      </c>
      <c r="E3753" s="31" t="s">
        <v>475</v>
      </c>
      <c r="F3753" s="31" t="s">
        <v>63</v>
      </c>
      <c r="G3753" s="26" t="s">
        <v>65</v>
      </c>
      <c r="H3753" s="31" t="s">
        <v>743</v>
      </c>
      <c r="I3753" s="31">
        <v>360</v>
      </c>
      <c r="J3753" s="31">
        <f>INDEX('LA lookup'!H:H,MATCH('Known to services raw data'!B3753,'LA lookup'!G:G,0))</f>
        <v>117499</v>
      </c>
      <c r="K3753" s="31"/>
      <c r="L3753" s="31" t="str">
        <f t="shared" si="211"/>
        <v>3.1 per 1000 0-17 yr olds</v>
      </c>
      <c r="M3753" s="31">
        <f t="shared" si="212"/>
        <v>3.0638558626030861</v>
      </c>
      <c r="N3753" s="31">
        <f t="shared" si="214"/>
        <v>0</v>
      </c>
    </row>
    <row r="3754" spans="1:14" x14ac:dyDescent="0.45">
      <c r="A3754" s="31" t="str">
        <f t="shared" si="213"/>
        <v>E06000014_Children with an open Child Protection Plan_Number</v>
      </c>
      <c r="B3754" s="31" t="s">
        <v>472</v>
      </c>
      <c r="C3754" s="31" t="s">
        <v>473</v>
      </c>
      <c r="D3754" s="31" t="s">
        <v>474</v>
      </c>
      <c r="E3754" s="31" t="s">
        <v>475</v>
      </c>
      <c r="F3754" s="31" t="s">
        <v>63</v>
      </c>
      <c r="G3754" s="26" t="s">
        <v>65</v>
      </c>
      <c r="H3754" s="31" t="s">
        <v>743</v>
      </c>
      <c r="I3754" s="31">
        <v>160</v>
      </c>
      <c r="J3754" s="31">
        <f>INDEX('LA lookup'!H:H,MATCH('Known to services raw data'!B3754,'LA lookup'!G:G,0))</f>
        <v>36572</v>
      </c>
      <c r="K3754" s="31"/>
      <c r="L3754" s="31" t="str">
        <f t="shared" si="211"/>
        <v>4.4 per 1000 0-17 yr olds</v>
      </c>
      <c r="M3754" s="31">
        <f t="shared" si="212"/>
        <v>4.3749316416930979</v>
      </c>
      <c r="N3754" s="31">
        <f t="shared" si="214"/>
        <v>0</v>
      </c>
    </row>
    <row r="3755" spans="1:14" x14ac:dyDescent="0.45">
      <c r="A3755" s="31" t="str">
        <f t="shared" si="213"/>
        <v>E06000032_Children with an open Child Protection Plan_Number</v>
      </c>
      <c r="B3755" s="31" t="s">
        <v>564</v>
      </c>
      <c r="C3755" s="31" t="s">
        <v>724</v>
      </c>
      <c r="D3755" s="31" t="s">
        <v>474</v>
      </c>
      <c r="E3755" s="31" t="s">
        <v>475</v>
      </c>
      <c r="F3755" s="31" t="s">
        <v>63</v>
      </c>
      <c r="G3755" s="26" t="s">
        <v>65</v>
      </c>
      <c r="H3755" s="31" t="s">
        <v>743</v>
      </c>
      <c r="I3755" s="31">
        <v>173</v>
      </c>
      <c r="J3755" s="31">
        <f>INDEX('LA lookup'!H:H,MATCH('Known to services raw data'!B3755,'LA lookup'!G:G,0))</f>
        <v>57375</v>
      </c>
      <c r="K3755" s="31"/>
      <c r="L3755" s="31" t="str">
        <f t="shared" si="211"/>
        <v>3 per 1000 0-17 yr olds</v>
      </c>
      <c r="M3755" s="31">
        <f t="shared" si="212"/>
        <v>3.0152505446623095</v>
      </c>
      <c r="N3755" s="31">
        <f t="shared" si="214"/>
        <v>0</v>
      </c>
    </row>
    <row r="3756" spans="1:14" x14ac:dyDescent="0.45">
      <c r="A3756" s="31" t="str">
        <f t="shared" si="213"/>
        <v>E06000055_Children with an open Child Protection Plan_Number</v>
      </c>
      <c r="B3756" s="31" t="s">
        <v>240</v>
      </c>
      <c r="C3756" s="31" t="s">
        <v>241</v>
      </c>
      <c r="D3756" s="31" t="s">
        <v>474</v>
      </c>
      <c r="E3756" s="31" t="s">
        <v>475</v>
      </c>
      <c r="F3756" s="31" t="s">
        <v>63</v>
      </c>
      <c r="G3756" s="26" t="s">
        <v>65</v>
      </c>
      <c r="H3756" s="31" t="s">
        <v>743</v>
      </c>
      <c r="I3756" s="31">
        <v>58</v>
      </c>
      <c r="J3756" s="31">
        <f>INDEX('LA lookup'!H:H,MATCH('Known to services raw data'!B3756,'LA lookup'!G:G,0))</f>
        <v>40088</v>
      </c>
      <c r="K3756" s="31"/>
      <c r="L3756" s="31" t="str">
        <f t="shared" si="211"/>
        <v>1.4 per 1000 0-17 yr olds</v>
      </c>
      <c r="M3756" s="31">
        <f t="shared" si="212"/>
        <v>1.4468170025942926</v>
      </c>
      <c r="N3756" s="31">
        <f t="shared" si="214"/>
        <v>0</v>
      </c>
    </row>
    <row r="3757" spans="1:14" x14ac:dyDescent="0.45">
      <c r="A3757" s="31" t="str">
        <f t="shared" si="213"/>
        <v>E06000056_Children with an open Child Protection Plan_Number</v>
      </c>
      <c r="B3757" s="31" t="s">
        <v>279</v>
      </c>
      <c r="C3757" s="31" t="s">
        <v>280</v>
      </c>
      <c r="D3757" s="31" t="s">
        <v>474</v>
      </c>
      <c r="E3757" s="31" t="s">
        <v>475</v>
      </c>
      <c r="F3757" s="31" t="s">
        <v>63</v>
      </c>
      <c r="G3757" s="26" t="s">
        <v>65</v>
      </c>
      <c r="H3757" s="31" t="s">
        <v>743</v>
      </c>
      <c r="I3757" s="31">
        <v>186</v>
      </c>
      <c r="J3757" s="31">
        <f>INDEX('LA lookup'!H:H,MATCH('Known to services raw data'!B3757,'LA lookup'!G:G,0))</f>
        <v>62515</v>
      </c>
      <c r="K3757" s="31"/>
      <c r="L3757" s="31" t="str">
        <f t="shared" si="211"/>
        <v>3 per 1000 0-17 yr olds</v>
      </c>
      <c r="M3757" s="31">
        <f t="shared" si="212"/>
        <v>2.9752859313764697</v>
      </c>
      <c r="N3757" s="31">
        <f t="shared" si="214"/>
        <v>0</v>
      </c>
    </row>
    <row r="3758" spans="1:14" x14ac:dyDescent="0.45">
      <c r="A3758" s="31" t="str">
        <f t="shared" si="213"/>
        <v>E10000002_Children with an open Child Protection Plan_Number</v>
      </c>
      <c r="B3758" s="31" t="s">
        <v>269</v>
      </c>
      <c r="C3758" s="31" t="s">
        <v>270</v>
      </c>
      <c r="D3758" s="31" t="s">
        <v>474</v>
      </c>
      <c r="E3758" s="31" t="s">
        <v>475</v>
      </c>
      <c r="F3758" s="31" t="s">
        <v>63</v>
      </c>
      <c r="G3758" s="26" t="s">
        <v>65</v>
      </c>
      <c r="H3758" s="31" t="s">
        <v>743</v>
      </c>
      <c r="I3758" s="31">
        <v>550</v>
      </c>
      <c r="J3758" s="31">
        <f>INDEX('LA lookup'!H:H,MATCH('Known to services raw data'!B3758,'LA lookup'!G:G,0))</f>
        <v>124321</v>
      </c>
      <c r="K3758" s="31"/>
      <c r="L3758" s="31" t="str">
        <f t="shared" si="211"/>
        <v>4.4 per 1000 0-17 yr olds</v>
      </c>
      <c r="M3758" s="31">
        <f t="shared" si="212"/>
        <v>4.4240313382292618</v>
      </c>
      <c r="N3758" s="31">
        <f t="shared" si="214"/>
        <v>0</v>
      </c>
    </row>
    <row r="3759" spans="1:14" x14ac:dyDescent="0.45">
      <c r="A3759" s="31" t="str">
        <f t="shared" si="213"/>
        <v>E06000042_Children with an open Child Protection Plan_Number</v>
      </c>
      <c r="B3759" s="31" t="s">
        <v>355</v>
      </c>
      <c r="C3759" s="31" t="s">
        <v>356</v>
      </c>
      <c r="D3759" s="31" t="s">
        <v>474</v>
      </c>
      <c r="E3759" s="31" t="s">
        <v>475</v>
      </c>
      <c r="F3759" s="31" t="s">
        <v>63</v>
      </c>
      <c r="G3759" s="26" t="s">
        <v>65</v>
      </c>
      <c r="H3759" s="31" t="s">
        <v>743</v>
      </c>
      <c r="I3759" s="31">
        <v>131</v>
      </c>
      <c r="J3759" s="31">
        <f>INDEX('LA lookup'!H:H,MATCH('Known to services raw data'!B3759,'LA lookup'!G:G,0))</f>
        <v>68278</v>
      </c>
      <c r="K3759" s="31"/>
      <c r="L3759" s="31" t="str">
        <f t="shared" si="211"/>
        <v>1.9 per 1000 0-17 yr olds</v>
      </c>
      <c r="M3759" s="31">
        <f t="shared" si="212"/>
        <v>1.9186267904742376</v>
      </c>
      <c r="N3759" s="31">
        <f t="shared" si="214"/>
        <v>0</v>
      </c>
    </row>
    <row r="3760" spans="1:14" x14ac:dyDescent="0.45">
      <c r="A3760" s="31" t="str">
        <f t="shared" si="213"/>
        <v>E10000007_Children with an open Child Protection Plan_Number</v>
      </c>
      <c r="B3760" s="31" t="s">
        <v>291</v>
      </c>
      <c r="C3760" s="31" t="s">
        <v>292</v>
      </c>
      <c r="D3760" s="31" t="s">
        <v>474</v>
      </c>
      <c r="E3760" s="31" t="s">
        <v>475</v>
      </c>
      <c r="F3760" s="31" t="s">
        <v>63</v>
      </c>
      <c r="G3760" s="26" t="s">
        <v>65</v>
      </c>
      <c r="H3760" s="31" t="s">
        <v>743</v>
      </c>
      <c r="I3760" s="31">
        <v>875</v>
      </c>
      <c r="J3760" s="31">
        <f>INDEX('LA lookup'!H:H,MATCH('Known to services raw data'!B3760,'LA lookup'!G:G,0))</f>
        <v>153272</v>
      </c>
      <c r="K3760" s="31"/>
      <c r="L3760" s="31" t="str">
        <f t="shared" ref="L3760:L3823" si="215">IF(LOWER(H3760)="percentage",CONCATENATE(I3760,"%"),IF(LOWER(H3760)="proportion",CONCATENATE(ROUND(I3760,1)," per 1000 households"),IF(J3760="NA",K3760,IF(OR(ISERROR(I3760),ISBLANK(I3760),NOT(ISNUMBER(I3760))),"N/A",CONCATENATE(ROUND(I3760/J3760*1000,1)," per 1000 0-17 yr olds")))))</f>
        <v>5.7 per 1000 0-17 yr olds</v>
      </c>
      <c r="M3760" s="31">
        <f t="shared" ref="M3760:M3823" si="216">IF(LOWER(H3760)="percentage",I3760,IF(LOWER(H3760)="proportion",I3760,IF(J3760="NA",K3760,IF(OR(ISERROR(I3760),ISBLANK(I3760),NOT(ISNUMBER(I3760))),"N/A",I3760/J3760*1000))))</f>
        <v>5.7088052612349287</v>
      </c>
      <c r="N3760" s="31">
        <f t="shared" si="214"/>
        <v>0</v>
      </c>
    </row>
    <row r="3761" spans="1:14" x14ac:dyDescent="0.45">
      <c r="A3761" s="31" t="str">
        <f t="shared" si="213"/>
        <v>E06000015_Children with an open Child Protection Plan_Number</v>
      </c>
      <c r="B3761" s="31" t="s">
        <v>289</v>
      </c>
      <c r="C3761" s="31" t="s">
        <v>290</v>
      </c>
      <c r="D3761" s="31" t="s">
        <v>474</v>
      </c>
      <c r="E3761" s="31" t="s">
        <v>475</v>
      </c>
      <c r="F3761" s="31" t="s">
        <v>63</v>
      </c>
      <c r="G3761" s="26" t="s">
        <v>65</v>
      </c>
      <c r="H3761" s="31" t="s">
        <v>743</v>
      </c>
      <c r="I3761" s="31">
        <v>412</v>
      </c>
      <c r="J3761" s="31">
        <f>INDEX('LA lookup'!H:H,MATCH('Known to services raw data'!B3761,'LA lookup'!G:G,0))</f>
        <v>59899</v>
      </c>
      <c r="K3761" s="31"/>
      <c r="L3761" s="31" t="str">
        <f t="shared" si="215"/>
        <v>6.9 per 1000 0-17 yr olds</v>
      </c>
      <c r="M3761" s="31">
        <f t="shared" si="216"/>
        <v>6.8782450458271427</v>
      </c>
      <c r="N3761" s="31">
        <f t="shared" si="214"/>
        <v>0</v>
      </c>
    </row>
    <row r="3762" spans="1:14" x14ac:dyDescent="0.45">
      <c r="A3762" s="31" t="str">
        <f t="shared" si="213"/>
        <v>E10000009_Children with an open Child Protection Plan_Number</v>
      </c>
      <c r="B3762" s="31" t="s">
        <v>295</v>
      </c>
      <c r="C3762" s="31" t="s">
        <v>296</v>
      </c>
      <c r="D3762" s="31" t="s">
        <v>474</v>
      </c>
      <c r="E3762" s="31" t="s">
        <v>475</v>
      </c>
      <c r="F3762" s="31" t="s">
        <v>63</v>
      </c>
      <c r="G3762" s="26" t="s">
        <v>65</v>
      </c>
      <c r="H3762" s="31" t="s">
        <v>743</v>
      </c>
      <c r="I3762" s="31">
        <v>300</v>
      </c>
      <c r="J3762" s="31">
        <f>INDEX('LA lookup'!H:H,MATCH('Known to services raw data'!B3762,'LA lookup'!G:G,0))</f>
        <v>76699</v>
      </c>
      <c r="K3762" s="31"/>
      <c r="L3762" s="31" t="str">
        <f t="shared" si="215"/>
        <v>3.9 per 1000 0-17 yr olds</v>
      </c>
      <c r="M3762" s="31">
        <f t="shared" si="216"/>
        <v>3.911393890402743</v>
      </c>
      <c r="N3762" s="31">
        <f t="shared" si="214"/>
        <v>0</v>
      </c>
    </row>
    <row r="3763" spans="1:14" x14ac:dyDescent="0.45">
      <c r="A3763" s="31" t="str">
        <f t="shared" si="213"/>
        <v>E06000029_Children with an open Child Protection Plan_Number</v>
      </c>
      <c r="B3763" s="31" t="s">
        <v>543</v>
      </c>
      <c r="C3763" s="31" t="s">
        <v>717</v>
      </c>
      <c r="D3763" s="31" t="s">
        <v>474</v>
      </c>
      <c r="E3763" s="31" t="s">
        <v>475</v>
      </c>
      <c r="F3763" s="31" t="s">
        <v>63</v>
      </c>
      <c r="G3763" s="26" t="s">
        <v>65</v>
      </c>
      <c r="H3763" s="31" t="s">
        <v>743</v>
      </c>
      <c r="I3763" s="31">
        <v>73</v>
      </c>
      <c r="J3763" s="31">
        <f>INDEX('LA lookup'!H:H,MATCH('Known to services raw data'!B3763,'LA lookup'!G:G,0))</f>
        <v>30188</v>
      </c>
      <c r="K3763" s="31"/>
      <c r="L3763" s="31" t="str">
        <f t="shared" si="215"/>
        <v>2.4 per 1000 0-17 yr olds</v>
      </c>
      <c r="M3763" s="31">
        <f t="shared" si="216"/>
        <v>2.4181794090367035</v>
      </c>
      <c r="N3763" s="31">
        <f t="shared" si="214"/>
        <v>0</v>
      </c>
    </row>
    <row r="3764" spans="1:14" x14ac:dyDescent="0.45">
      <c r="A3764" s="31" t="str">
        <f t="shared" si="213"/>
        <v>E06000028_Children with an open Child Protection Plan_Number</v>
      </c>
      <c r="B3764" s="31" t="s">
        <v>254</v>
      </c>
      <c r="C3764" s="31" t="s">
        <v>255</v>
      </c>
      <c r="D3764" s="31" t="s">
        <v>474</v>
      </c>
      <c r="E3764" s="31" t="s">
        <v>475</v>
      </c>
      <c r="F3764" s="31" t="s">
        <v>63</v>
      </c>
      <c r="G3764" s="26" t="s">
        <v>65</v>
      </c>
      <c r="H3764" s="31" t="s">
        <v>743</v>
      </c>
      <c r="I3764" s="31">
        <v>134</v>
      </c>
      <c r="J3764" s="31">
        <f>INDEX('LA lookup'!H:H,MATCH('Known to services raw data'!B3764,'LA lookup'!G:G,0))</f>
        <v>36373</v>
      </c>
      <c r="K3764" s="31"/>
      <c r="L3764" s="31" t="str">
        <f t="shared" si="215"/>
        <v>3.7 per 1000 0-17 yr olds</v>
      </c>
      <c r="M3764" s="31">
        <f t="shared" si="216"/>
        <v>3.6840513567756301</v>
      </c>
      <c r="N3764" s="31">
        <f t="shared" si="214"/>
        <v>0</v>
      </c>
    </row>
    <row r="3765" spans="1:14" x14ac:dyDescent="0.45">
      <c r="A3765" s="31" t="str">
        <f t="shared" si="213"/>
        <v>E06000047_Children with an open Child Protection Plan_Number</v>
      </c>
      <c r="B3765" s="31" t="s">
        <v>528</v>
      </c>
      <c r="C3765" s="31" t="s">
        <v>721</v>
      </c>
      <c r="D3765" s="31" t="s">
        <v>474</v>
      </c>
      <c r="E3765" s="31" t="s">
        <v>475</v>
      </c>
      <c r="F3765" s="31" t="s">
        <v>63</v>
      </c>
      <c r="G3765" s="26" t="s">
        <v>65</v>
      </c>
      <c r="H3765" s="31" t="s">
        <v>743</v>
      </c>
      <c r="I3765" s="31">
        <v>397</v>
      </c>
      <c r="J3765" s="31">
        <f>INDEX('LA lookup'!H:H,MATCH('Known to services raw data'!B3765,'LA lookup'!G:G,0))</f>
        <v>101040</v>
      </c>
      <c r="K3765" s="31"/>
      <c r="L3765" s="31" t="str">
        <f t="shared" si="215"/>
        <v>3.9 per 1000 0-17 yr olds</v>
      </c>
      <c r="M3765" s="31">
        <f t="shared" si="216"/>
        <v>3.9291369754552647</v>
      </c>
      <c r="N3765" s="31">
        <f t="shared" si="214"/>
        <v>0</v>
      </c>
    </row>
    <row r="3766" spans="1:14" x14ac:dyDescent="0.45">
      <c r="A3766" s="31" t="str">
        <f t="shared" si="213"/>
        <v>E06000005_Children with an open Child Protection Plan_Number</v>
      </c>
      <c r="B3766" s="31" t="s">
        <v>287</v>
      </c>
      <c r="C3766" s="31" t="s">
        <v>288</v>
      </c>
      <c r="D3766" s="31" t="s">
        <v>474</v>
      </c>
      <c r="E3766" s="31" t="s">
        <v>475</v>
      </c>
      <c r="F3766" s="31" t="s">
        <v>63</v>
      </c>
      <c r="G3766" s="26" t="s">
        <v>65</v>
      </c>
      <c r="H3766" s="31" t="s">
        <v>743</v>
      </c>
      <c r="I3766" s="31">
        <v>98</v>
      </c>
      <c r="J3766" s="31">
        <f>INDEX('LA lookup'!H:H,MATCH('Known to services raw data'!B3766,'LA lookup'!G:G,0))</f>
        <v>22454</v>
      </c>
      <c r="K3766" s="31"/>
      <c r="L3766" s="31" t="str">
        <f t="shared" si="215"/>
        <v>4.4 per 1000 0-17 yr olds</v>
      </c>
      <c r="M3766" s="31">
        <f t="shared" si="216"/>
        <v>4.3644784893560162</v>
      </c>
      <c r="N3766" s="31">
        <f t="shared" si="214"/>
        <v>0</v>
      </c>
    </row>
    <row r="3767" spans="1:14" x14ac:dyDescent="0.45">
      <c r="A3767" s="31" t="str">
        <f t="shared" si="213"/>
        <v>E10000011_Children with an open Child Protection Plan_Number</v>
      </c>
      <c r="B3767" s="31" t="s">
        <v>299</v>
      </c>
      <c r="C3767" s="31" t="s">
        <v>300</v>
      </c>
      <c r="D3767" s="31" t="s">
        <v>474</v>
      </c>
      <c r="E3767" s="31" t="s">
        <v>475</v>
      </c>
      <c r="F3767" s="31" t="s">
        <v>63</v>
      </c>
      <c r="G3767" s="26" t="s">
        <v>65</v>
      </c>
      <c r="H3767" s="31" t="s">
        <v>743</v>
      </c>
      <c r="I3767" s="31">
        <v>558</v>
      </c>
      <c r="J3767" s="31">
        <f>INDEX('LA lookup'!H:H,MATCH('Known to services raw data'!B3767,'LA lookup'!G:G,0))</f>
        <v>106378</v>
      </c>
      <c r="K3767" s="31"/>
      <c r="L3767" s="31" t="str">
        <f t="shared" si="215"/>
        <v>5.2 per 1000 0-17 yr olds</v>
      </c>
      <c r="M3767" s="31">
        <f t="shared" si="216"/>
        <v>5.2454454868487845</v>
      </c>
      <c r="N3767" s="31">
        <f t="shared" si="214"/>
        <v>0</v>
      </c>
    </row>
    <row r="3768" spans="1:14" x14ac:dyDescent="0.45">
      <c r="A3768" s="31" t="str">
        <f t="shared" si="213"/>
        <v>E06000043_Children with an open Child Protection Plan_Number</v>
      </c>
      <c r="B3768" s="31" t="s">
        <v>263</v>
      </c>
      <c r="C3768" s="31" t="s">
        <v>264</v>
      </c>
      <c r="D3768" s="31" t="s">
        <v>474</v>
      </c>
      <c r="E3768" s="31" t="s">
        <v>475</v>
      </c>
      <c r="F3768" s="31" t="s">
        <v>63</v>
      </c>
      <c r="G3768" s="26" t="s">
        <v>65</v>
      </c>
      <c r="H3768" s="31" t="s">
        <v>743</v>
      </c>
      <c r="I3768" s="31">
        <v>298</v>
      </c>
      <c r="J3768" s="31">
        <f>INDEX('LA lookup'!H:H,MATCH('Known to services raw data'!B3768,'LA lookup'!G:G,0))</f>
        <v>51005</v>
      </c>
      <c r="K3768" s="31"/>
      <c r="L3768" s="31" t="str">
        <f t="shared" si="215"/>
        <v>5.8 per 1000 0-17 yr olds</v>
      </c>
      <c r="M3768" s="31">
        <f t="shared" si="216"/>
        <v>5.842564454465248</v>
      </c>
      <c r="N3768" s="31">
        <f t="shared" si="214"/>
        <v>0</v>
      </c>
    </row>
    <row r="3769" spans="1:14" x14ac:dyDescent="0.45">
      <c r="A3769" s="31" t="str">
        <f t="shared" si="213"/>
        <v>E10000014_Children with an open Child Protection Plan_Number</v>
      </c>
      <c r="B3769" s="31" t="s">
        <v>309</v>
      </c>
      <c r="C3769" s="31" t="s">
        <v>310</v>
      </c>
      <c r="D3769" s="31" t="s">
        <v>474</v>
      </c>
      <c r="E3769" s="31" t="s">
        <v>475</v>
      </c>
      <c r="F3769" s="31" t="s">
        <v>63</v>
      </c>
      <c r="G3769" s="26" t="s">
        <v>65</v>
      </c>
      <c r="H3769" s="31" t="s">
        <v>743</v>
      </c>
      <c r="I3769" s="31">
        <v>1050</v>
      </c>
      <c r="J3769" s="31">
        <f>INDEX('LA lookup'!H:H,MATCH('Known to services raw data'!B3769,'LA lookup'!G:G,0))</f>
        <v>284002</v>
      </c>
      <c r="K3769" s="31"/>
      <c r="L3769" s="31" t="str">
        <f t="shared" si="215"/>
        <v>3.7 per 1000 0-17 yr olds</v>
      </c>
      <c r="M3769" s="31">
        <f t="shared" si="216"/>
        <v>3.6971570622742091</v>
      </c>
      <c r="N3769" s="31">
        <f t="shared" si="214"/>
        <v>0</v>
      </c>
    </row>
    <row r="3770" spans="1:14" x14ac:dyDescent="0.45">
      <c r="A3770" s="31" t="str">
        <f t="shared" si="213"/>
        <v>E06000044_Children with an open Child Protection Plan_Number</v>
      </c>
      <c r="B3770" s="31" t="s">
        <v>383</v>
      </c>
      <c r="C3770" s="31" t="s">
        <v>384</v>
      </c>
      <c r="D3770" s="31" t="s">
        <v>474</v>
      </c>
      <c r="E3770" s="31" t="s">
        <v>475</v>
      </c>
      <c r="F3770" s="31" t="s">
        <v>63</v>
      </c>
      <c r="G3770" s="26" t="s">
        <v>65</v>
      </c>
      <c r="H3770" s="31" t="s">
        <v>743</v>
      </c>
      <c r="I3770" s="31">
        <v>188</v>
      </c>
      <c r="J3770" s="31">
        <f>INDEX('LA lookup'!H:H,MATCH('Known to services raw data'!B3770,'LA lookup'!G:G,0))</f>
        <v>44046</v>
      </c>
      <c r="K3770" s="31"/>
      <c r="L3770" s="31" t="str">
        <f t="shared" si="215"/>
        <v>4.3 per 1000 0-17 yr olds</v>
      </c>
      <c r="M3770" s="31">
        <f t="shared" si="216"/>
        <v>4.2682649956863274</v>
      </c>
      <c r="N3770" s="31">
        <f t="shared" si="214"/>
        <v>0</v>
      </c>
    </row>
    <row r="3771" spans="1:14" x14ac:dyDescent="0.45">
      <c r="A3771" s="31" t="str">
        <f t="shared" si="213"/>
        <v>E06000045_Children with an open Child Protection Plan_Number</v>
      </c>
      <c r="B3771" s="31" t="s">
        <v>577</v>
      </c>
      <c r="C3771" s="31" t="s">
        <v>729</v>
      </c>
      <c r="D3771" s="31" t="s">
        <v>474</v>
      </c>
      <c r="E3771" s="31" t="s">
        <v>475</v>
      </c>
      <c r="F3771" s="31" t="s">
        <v>63</v>
      </c>
      <c r="G3771" s="26" t="s">
        <v>65</v>
      </c>
      <c r="H3771" s="31" t="s">
        <v>743</v>
      </c>
      <c r="I3771" s="31">
        <v>286</v>
      </c>
      <c r="J3771" s="31">
        <f>INDEX('LA lookup'!H:H,MATCH('Known to services raw data'!B3771,'LA lookup'!G:G,0))</f>
        <v>50832</v>
      </c>
      <c r="K3771" s="31"/>
      <c r="L3771" s="31" t="str">
        <f t="shared" si="215"/>
        <v>5.6 per 1000 0-17 yr olds</v>
      </c>
      <c r="M3771" s="31">
        <f t="shared" si="216"/>
        <v>5.6263770853005983</v>
      </c>
      <c r="N3771" s="31">
        <f t="shared" si="214"/>
        <v>0</v>
      </c>
    </row>
    <row r="3772" spans="1:14" x14ac:dyDescent="0.45">
      <c r="A3772" s="31" t="str">
        <f t="shared" si="213"/>
        <v>E10000018_Children with an open Child Protection Plan_Number</v>
      </c>
      <c r="B3772" s="31" t="s">
        <v>552</v>
      </c>
      <c r="C3772" s="31" t="s">
        <v>553</v>
      </c>
      <c r="D3772" s="31" t="s">
        <v>474</v>
      </c>
      <c r="E3772" s="31" t="s">
        <v>475</v>
      </c>
      <c r="F3772" s="31" t="s">
        <v>63</v>
      </c>
      <c r="G3772" s="26" t="s">
        <v>65</v>
      </c>
      <c r="H3772" s="31" t="s">
        <v>743</v>
      </c>
      <c r="I3772" s="31">
        <v>372</v>
      </c>
      <c r="J3772" s="31">
        <f>INDEX('LA lookup'!H:H,MATCH('Known to services raw data'!B3772,'LA lookup'!G:G,0))</f>
        <v>140307</v>
      </c>
      <c r="K3772" s="31"/>
      <c r="L3772" s="31" t="str">
        <f t="shared" si="215"/>
        <v>2.7 per 1000 0-17 yr olds</v>
      </c>
      <c r="M3772" s="31">
        <f t="shared" si="216"/>
        <v>2.6513288716885115</v>
      </c>
      <c r="N3772" s="31">
        <f t="shared" si="214"/>
        <v>0</v>
      </c>
    </row>
    <row r="3773" spans="1:14" x14ac:dyDescent="0.45">
      <c r="A3773" s="31" t="str">
        <f t="shared" si="213"/>
        <v>E06000016_Children with an open Child Protection Plan_Number</v>
      </c>
      <c r="B3773" s="31" t="s">
        <v>341</v>
      </c>
      <c r="C3773" s="31" t="s">
        <v>342</v>
      </c>
      <c r="D3773" s="31" t="s">
        <v>474</v>
      </c>
      <c r="E3773" s="31" t="s">
        <v>475</v>
      </c>
      <c r="F3773" s="31" t="s">
        <v>63</v>
      </c>
      <c r="G3773" s="26" t="s">
        <v>65</v>
      </c>
      <c r="H3773" s="31" t="s">
        <v>743</v>
      </c>
      <c r="I3773" s="31">
        <v>345</v>
      </c>
      <c r="J3773" s="31">
        <f>INDEX('LA lookup'!H:H,MATCH('Known to services raw data'!B3773,'LA lookup'!G:G,0))</f>
        <v>83994</v>
      </c>
      <c r="K3773" s="31"/>
      <c r="L3773" s="31" t="str">
        <f t="shared" si="215"/>
        <v>4.1 per 1000 0-17 yr olds</v>
      </c>
      <c r="M3773" s="31">
        <f t="shared" si="216"/>
        <v>4.1074362454461033</v>
      </c>
      <c r="N3773" s="31">
        <f t="shared" si="214"/>
        <v>0</v>
      </c>
    </row>
    <row r="3774" spans="1:14" x14ac:dyDescent="0.45">
      <c r="A3774" s="31" t="str">
        <f t="shared" si="213"/>
        <v>E06000017_Children with an open Child Protection Plan_Number</v>
      </c>
      <c r="B3774" s="31" t="s">
        <v>548</v>
      </c>
      <c r="C3774" s="31" t="s">
        <v>728</v>
      </c>
      <c r="D3774" s="31" t="s">
        <v>474</v>
      </c>
      <c r="E3774" s="31" t="s">
        <v>475</v>
      </c>
      <c r="F3774" s="31" t="s">
        <v>63</v>
      </c>
      <c r="G3774" s="26" t="s">
        <v>65</v>
      </c>
      <c r="H3774" s="31" t="s">
        <v>743</v>
      </c>
      <c r="I3774" s="31">
        <v>22</v>
      </c>
      <c r="J3774" s="31">
        <f>INDEX('LA lookup'!H:H,MATCH('Known to services raw data'!B3774,'LA lookup'!G:G,0))</f>
        <v>7807</v>
      </c>
      <c r="K3774" s="31"/>
      <c r="L3774" s="31" t="str">
        <f t="shared" si="215"/>
        <v>2.8 per 1000 0-17 yr olds</v>
      </c>
      <c r="M3774" s="31">
        <f t="shared" si="216"/>
        <v>2.8179838606378893</v>
      </c>
      <c r="N3774" s="31">
        <f t="shared" si="214"/>
        <v>0</v>
      </c>
    </row>
    <row r="3775" spans="1:14" x14ac:dyDescent="0.45">
      <c r="A3775" s="31" t="str">
        <f t="shared" si="213"/>
        <v>E10000028_Children with an open Child Protection Plan_Number</v>
      </c>
      <c r="B3775" s="31" t="s">
        <v>418</v>
      </c>
      <c r="C3775" s="31" t="s">
        <v>419</v>
      </c>
      <c r="D3775" s="31" t="s">
        <v>474</v>
      </c>
      <c r="E3775" s="31" t="s">
        <v>475</v>
      </c>
      <c r="F3775" s="31" t="s">
        <v>63</v>
      </c>
      <c r="G3775" s="26" t="s">
        <v>65</v>
      </c>
      <c r="H3775" s="31" t="s">
        <v>743</v>
      </c>
      <c r="I3775" s="31">
        <v>745</v>
      </c>
      <c r="J3775" s="31">
        <f>INDEX('LA lookup'!H:H,MATCH('Known to services raw data'!B3775,'LA lookup'!G:G,0))</f>
        <v>169603</v>
      </c>
      <c r="K3775" s="31"/>
      <c r="L3775" s="31" t="str">
        <f t="shared" si="215"/>
        <v>4.4 per 1000 0-17 yr olds</v>
      </c>
      <c r="M3775" s="31">
        <f t="shared" si="216"/>
        <v>4.3926109797586124</v>
      </c>
      <c r="N3775" s="31">
        <f t="shared" si="214"/>
        <v>0</v>
      </c>
    </row>
    <row r="3776" spans="1:14" x14ac:dyDescent="0.45">
      <c r="A3776" s="31" t="str">
        <f t="shared" si="213"/>
        <v>E06000021_Children with an open Child Protection Plan_Number</v>
      </c>
      <c r="B3776" s="31" t="s">
        <v>424</v>
      </c>
      <c r="C3776" s="31" t="s">
        <v>425</v>
      </c>
      <c r="D3776" s="31" t="s">
        <v>474</v>
      </c>
      <c r="E3776" s="31" t="s">
        <v>475</v>
      </c>
      <c r="F3776" s="31" t="s">
        <v>63</v>
      </c>
      <c r="G3776" s="26" t="s">
        <v>65</v>
      </c>
      <c r="H3776" s="31" t="s">
        <v>743</v>
      </c>
      <c r="I3776" s="31">
        <v>304</v>
      </c>
      <c r="J3776" s="31">
        <f>INDEX('LA lookup'!H:H,MATCH('Known to services raw data'!B3776,'LA lookup'!G:G,0))</f>
        <v>57549</v>
      </c>
      <c r="K3776" s="31"/>
      <c r="L3776" s="31" t="str">
        <f t="shared" si="215"/>
        <v>5.3 per 1000 0-17 yr olds</v>
      </c>
      <c r="M3776" s="31">
        <f t="shared" si="216"/>
        <v>5.2824549514326922</v>
      </c>
      <c r="N3776" s="31">
        <f t="shared" si="214"/>
        <v>0</v>
      </c>
    </row>
    <row r="3777" spans="1:14" x14ac:dyDescent="0.45">
      <c r="A3777" s="31" t="str">
        <f t="shared" si="213"/>
        <v>E06000054_Children with an open Child Protection Plan_Number</v>
      </c>
      <c r="B3777" s="31" t="s">
        <v>462</v>
      </c>
      <c r="C3777" s="31" t="s">
        <v>463</v>
      </c>
      <c r="D3777" s="31" t="s">
        <v>474</v>
      </c>
      <c r="E3777" s="31" t="s">
        <v>475</v>
      </c>
      <c r="F3777" s="31" t="s">
        <v>63</v>
      </c>
      <c r="G3777" s="26" t="s">
        <v>65</v>
      </c>
      <c r="H3777" s="31" t="s">
        <v>743</v>
      </c>
      <c r="I3777" s="31">
        <v>399</v>
      </c>
      <c r="J3777" s="31">
        <f>INDEX('LA lookup'!H:H,MATCH('Known to services raw data'!B3777,'LA lookup'!G:G,0))</f>
        <v>105692</v>
      </c>
      <c r="K3777" s="31"/>
      <c r="L3777" s="31" t="str">
        <f t="shared" si="215"/>
        <v>3.8 per 1000 0-17 yr olds</v>
      </c>
      <c r="M3777" s="31">
        <f t="shared" si="216"/>
        <v>3.7751201604662605</v>
      </c>
      <c r="N3777" s="31">
        <f t="shared" si="214"/>
        <v>0</v>
      </c>
    </row>
    <row r="3778" spans="1:14" x14ac:dyDescent="0.45">
      <c r="A3778" s="31" t="str">
        <f t="shared" si="213"/>
        <v>E06000030_Children with an open Child Protection Plan_Number</v>
      </c>
      <c r="B3778" s="31" t="s">
        <v>434</v>
      </c>
      <c r="C3778" s="31" t="s">
        <v>435</v>
      </c>
      <c r="D3778" s="31" t="s">
        <v>474</v>
      </c>
      <c r="E3778" s="31" t="s">
        <v>475</v>
      </c>
      <c r="F3778" s="31" t="s">
        <v>63</v>
      </c>
      <c r="G3778" s="26" t="s">
        <v>65</v>
      </c>
      <c r="H3778" s="31" t="s">
        <v>743</v>
      </c>
      <c r="I3778" s="31">
        <v>323</v>
      </c>
      <c r="J3778" s="31">
        <f>INDEX('LA lookup'!H:H,MATCH('Known to services raw data'!B3778,'LA lookup'!G:G,0))</f>
        <v>50239</v>
      </c>
      <c r="K3778" s="31"/>
      <c r="L3778" s="31" t="str">
        <f t="shared" si="215"/>
        <v>6.4 per 1000 0-17 yr olds</v>
      </c>
      <c r="M3778" s="31">
        <f t="shared" si="216"/>
        <v>6.4292680984892217</v>
      </c>
      <c r="N3778" s="31">
        <f t="shared" si="214"/>
        <v>0</v>
      </c>
    </row>
    <row r="3779" spans="1:14" x14ac:dyDescent="0.45">
      <c r="A3779" s="31" t="str">
        <f t="shared" si="213"/>
        <v>E06000036_Children with an open Child Protection Plan_Number</v>
      </c>
      <c r="B3779" s="31" t="s">
        <v>257</v>
      </c>
      <c r="C3779" s="31" t="s">
        <v>258</v>
      </c>
      <c r="D3779" s="31" t="s">
        <v>474</v>
      </c>
      <c r="E3779" s="31" t="s">
        <v>475</v>
      </c>
      <c r="F3779" s="31" t="s">
        <v>63</v>
      </c>
      <c r="G3779" s="26" t="s">
        <v>65</v>
      </c>
      <c r="H3779" s="31" t="s">
        <v>743</v>
      </c>
      <c r="I3779" s="31">
        <v>129</v>
      </c>
      <c r="J3779" s="31">
        <f>INDEX('LA lookup'!H:H,MATCH('Known to services raw data'!B3779,'LA lookup'!G:G,0))</f>
        <v>28336</v>
      </c>
      <c r="K3779" s="31"/>
      <c r="L3779" s="31" t="str">
        <f t="shared" si="215"/>
        <v>4.6 per 1000 0-17 yr olds</v>
      </c>
      <c r="M3779" s="31">
        <f t="shared" si="216"/>
        <v>4.5525127046866176</v>
      </c>
      <c r="N3779" s="31">
        <f t="shared" si="214"/>
        <v>0</v>
      </c>
    </row>
    <row r="3780" spans="1:14" x14ac:dyDescent="0.45">
      <c r="A3780" s="31" t="str">
        <f t="shared" si="213"/>
        <v>E06000040_Children with an open Child Protection Plan_Number</v>
      </c>
      <c r="B3780" s="31" t="s">
        <v>555</v>
      </c>
      <c r="C3780" s="31" t="s">
        <v>727</v>
      </c>
      <c r="D3780" s="31" t="s">
        <v>474</v>
      </c>
      <c r="E3780" s="31" t="s">
        <v>475</v>
      </c>
      <c r="F3780" s="31" t="s">
        <v>63</v>
      </c>
      <c r="G3780" s="26" t="s">
        <v>65</v>
      </c>
      <c r="H3780" s="31" t="s">
        <v>743</v>
      </c>
      <c r="I3780" s="31">
        <v>85</v>
      </c>
      <c r="J3780" s="31">
        <f>INDEX('LA lookup'!H:H,MATCH('Known to services raw data'!B3780,'LA lookup'!G:G,0))</f>
        <v>34604</v>
      </c>
      <c r="K3780" s="31"/>
      <c r="L3780" s="31" t="str">
        <f t="shared" si="215"/>
        <v>2.5 per 1000 0-17 yr olds</v>
      </c>
      <c r="M3780" s="31">
        <f t="shared" si="216"/>
        <v>2.4563634261935037</v>
      </c>
      <c r="N3780" s="31">
        <f t="shared" si="214"/>
        <v>0</v>
      </c>
    </row>
    <row r="3781" spans="1:14" x14ac:dyDescent="0.45">
      <c r="A3781" s="31" t="str">
        <f t="shared" si="213"/>
        <v>E06000037_Children with an open Child Protection Plan_Number</v>
      </c>
      <c r="B3781" s="31" t="s">
        <v>456</v>
      </c>
      <c r="C3781" s="31" t="s">
        <v>457</v>
      </c>
      <c r="D3781" s="31" t="s">
        <v>474</v>
      </c>
      <c r="E3781" s="31" t="s">
        <v>475</v>
      </c>
      <c r="F3781" s="31" t="s">
        <v>63</v>
      </c>
      <c r="G3781" s="26" t="s">
        <v>65</v>
      </c>
      <c r="H3781" s="31" t="s">
        <v>743</v>
      </c>
      <c r="I3781" s="31">
        <v>113</v>
      </c>
      <c r="J3781" s="31">
        <f>INDEX('LA lookup'!H:H,MATCH('Known to services raw data'!B3781,'LA lookup'!G:G,0))</f>
        <v>35623</v>
      </c>
      <c r="K3781" s="31"/>
      <c r="L3781" s="31" t="str">
        <f t="shared" si="215"/>
        <v>3.2 per 1000 0-17 yr olds</v>
      </c>
      <c r="M3781" s="31">
        <f t="shared" si="216"/>
        <v>3.1721079078123684</v>
      </c>
      <c r="N3781" s="31">
        <f t="shared" si="214"/>
        <v>0</v>
      </c>
    </row>
    <row r="3782" spans="1:14" x14ac:dyDescent="0.45">
      <c r="A3782" s="31" t="str">
        <f t="shared" si="213"/>
        <v>E06000038_Children with an open Child Protection Plan_Number</v>
      </c>
      <c r="B3782" s="31" t="s">
        <v>557</v>
      </c>
      <c r="C3782" s="31" t="s">
        <v>726</v>
      </c>
      <c r="D3782" s="31" t="s">
        <v>474</v>
      </c>
      <c r="E3782" s="31" t="s">
        <v>475</v>
      </c>
      <c r="F3782" s="31" t="s">
        <v>63</v>
      </c>
      <c r="G3782" s="26" t="s">
        <v>65</v>
      </c>
      <c r="H3782" s="31" t="s">
        <v>743</v>
      </c>
      <c r="I3782" s="31">
        <v>246</v>
      </c>
      <c r="J3782" s="31">
        <f>INDEX('LA lookup'!H:H,MATCH('Known to services raw data'!B3782,'LA lookup'!G:G,0))</f>
        <v>37080</v>
      </c>
      <c r="K3782" s="31"/>
      <c r="L3782" s="31" t="str">
        <f t="shared" si="215"/>
        <v>6.6 per 1000 0-17 yr olds</v>
      </c>
      <c r="M3782" s="31">
        <f t="shared" si="216"/>
        <v>6.6343042071197411</v>
      </c>
      <c r="N3782" s="31">
        <f t="shared" si="214"/>
        <v>0</v>
      </c>
    </row>
    <row r="3783" spans="1:14" x14ac:dyDescent="0.45">
      <c r="A3783" s="31" t="str">
        <f t="shared" si="213"/>
        <v>E06000039_Children with an open Child Protection Plan_Number</v>
      </c>
      <c r="B3783" s="31" t="s">
        <v>404</v>
      </c>
      <c r="C3783" s="31" t="s">
        <v>405</v>
      </c>
      <c r="D3783" s="31" t="s">
        <v>474</v>
      </c>
      <c r="E3783" s="31" t="s">
        <v>475</v>
      </c>
      <c r="F3783" s="31" t="s">
        <v>63</v>
      </c>
      <c r="G3783" s="26" t="s">
        <v>65</v>
      </c>
      <c r="H3783" s="31" t="s">
        <v>743</v>
      </c>
      <c r="I3783" s="31">
        <v>208</v>
      </c>
      <c r="J3783" s="31">
        <f>INDEX('LA lookup'!H:H,MATCH('Known to services raw data'!B3783,'LA lookup'!G:G,0))</f>
        <v>42699</v>
      </c>
      <c r="K3783" s="31"/>
      <c r="L3783" s="31" t="str">
        <f t="shared" si="215"/>
        <v>4.9 per 1000 0-17 yr olds</v>
      </c>
      <c r="M3783" s="31">
        <f t="shared" si="216"/>
        <v>4.8713084615564766</v>
      </c>
      <c r="N3783" s="31">
        <f t="shared" si="214"/>
        <v>0</v>
      </c>
    </row>
    <row r="3784" spans="1:14" x14ac:dyDescent="0.45">
      <c r="A3784" s="31" t="str">
        <f t="shared" si="213"/>
        <v>E06000041_Children with an open Child Protection Plan_Number</v>
      </c>
      <c r="B3784" s="31" t="s">
        <v>466</v>
      </c>
      <c r="C3784" s="31" t="s">
        <v>467</v>
      </c>
      <c r="D3784" s="31" t="s">
        <v>474</v>
      </c>
      <c r="E3784" s="31" t="s">
        <v>475</v>
      </c>
      <c r="F3784" s="31" t="s">
        <v>63</v>
      </c>
      <c r="G3784" s="26" t="s">
        <v>65</v>
      </c>
      <c r="H3784" s="31" t="s">
        <v>743</v>
      </c>
      <c r="I3784" s="31">
        <v>125</v>
      </c>
      <c r="J3784" s="31">
        <f>INDEX('LA lookup'!H:H,MATCH('Known to services raw data'!B3784,'LA lookup'!G:G,0))</f>
        <v>39532</v>
      </c>
      <c r="K3784" s="31"/>
      <c r="L3784" s="31" t="str">
        <f t="shared" si="215"/>
        <v>3.2 per 1000 0-17 yr olds</v>
      </c>
      <c r="M3784" s="31">
        <f t="shared" si="216"/>
        <v>3.1619953455428513</v>
      </c>
      <c r="N3784" s="31">
        <f t="shared" si="214"/>
        <v>0</v>
      </c>
    </row>
    <row r="3785" spans="1:14" x14ac:dyDescent="0.45">
      <c r="A3785" s="31" t="str">
        <f t="shared" ref="A3785:A3848" si="217">CONCATENATE(B3785,"_",G3785,"_",H3785)</f>
        <v>E10000003_Children with an open Child Protection Plan_Number</v>
      </c>
      <c r="B3785" s="31" t="s">
        <v>275</v>
      </c>
      <c r="C3785" s="31" t="s">
        <v>276</v>
      </c>
      <c r="D3785" s="31" t="s">
        <v>474</v>
      </c>
      <c r="E3785" s="31" t="s">
        <v>475</v>
      </c>
      <c r="F3785" s="31" t="s">
        <v>63</v>
      </c>
      <c r="G3785" s="26" t="s">
        <v>65</v>
      </c>
      <c r="H3785" s="31" t="s">
        <v>743</v>
      </c>
      <c r="I3785" s="31">
        <v>503</v>
      </c>
      <c r="J3785" s="31">
        <f>INDEX('LA lookup'!H:H,MATCH('Known to services raw data'!B3785,'LA lookup'!G:G,0))</f>
        <v>135719</v>
      </c>
      <c r="K3785" s="31"/>
      <c r="L3785" s="31" t="str">
        <f t="shared" si="215"/>
        <v>3.7 per 1000 0-17 yr olds</v>
      </c>
      <c r="M3785" s="31">
        <f t="shared" si="216"/>
        <v>3.7061870482393768</v>
      </c>
      <c r="N3785" s="31">
        <f t="shared" si="214"/>
        <v>0</v>
      </c>
    </row>
    <row r="3786" spans="1:14" x14ac:dyDescent="0.45">
      <c r="A3786" s="31" t="str">
        <f t="shared" si="217"/>
        <v>E06000031_Children with an open Child Protection Plan_Number</v>
      </c>
      <c r="B3786" s="31" t="s">
        <v>379</v>
      </c>
      <c r="C3786" s="31" t="s">
        <v>380</v>
      </c>
      <c r="D3786" s="31" t="s">
        <v>474</v>
      </c>
      <c r="E3786" s="31" t="s">
        <v>475</v>
      </c>
      <c r="F3786" s="31" t="s">
        <v>63</v>
      </c>
      <c r="G3786" s="26" t="s">
        <v>65</v>
      </c>
      <c r="H3786" s="31" t="s">
        <v>743</v>
      </c>
      <c r="I3786" s="31">
        <v>201</v>
      </c>
      <c r="J3786" s="31">
        <f>INDEX('LA lookup'!H:H,MATCH('Known to services raw data'!B3786,'LA lookup'!G:G,0))</f>
        <v>51137</v>
      </c>
      <c r="K3786" s="31"/>
      <c r="L3786" s="31" t="str">
        <f t="shared" si="215"/>
        <v>3.9 per 1000 0-17 yr olds</v>
      </c>
      <c r="M3786" s="31">
        <f t="shared" si="216"/>
        <v>3.9306177523124153</v>
      </c>
      <c r="N3786" s="31">
        <f t="shared" ref="N3786:N3849" si="218">IF(OR(C3786="City of London",C3786="Isles of Scilly"),1,0)</f>
        <v>0</v>
      </c>
    </row>
    <row r="3787" spans="1:14" x14ac:dyDescent="0.45">
      <c r="A3787" s="31" t="str">
        <f t="shared" si="217"/>
        <v>E06000006_Children with an open Child Protection Plan_Number</v>
      </c>
      <c r="B3787" s="31" t="s">
        <v>531</v>
      </c>
      <c r="C3787" s="31" t="s">
        <v>722</v>
      </c>
      <c r="D3787" s="31" t="s">
        <v>474</v>
      </c>
      <c r="E3787" s="31" t="s">
        <v>475</v>
      </c>
      <c r="F3787" s="31" t="s">
        <v>63</v>
      </c>
      <c r="G3787" s="26" t="s">
        <v>65</v>
      </c>
      <c r="H3787" s="31" t="s">
        <v>743</v>
      </c>
      <c r="I3787" s="31">
        <v>126</v>
      </c>
      <c r="J3787" s="31">
        <f>INDEX('LA lookup'!H:H,MATCH('Known to services raw data'!B3787,'LA lookup'!G:G,0))</f>
        <v>28617</v>
      </c>
      <c r="K3787" s="31"/>
      <c r="L3787" s="31" t="str">
        <f t="shared" si="215"/>
        <v>4.4 per 1000 0-17 yr olds</v>
      </c>
      <c r="M3787" s="31">
        <f t="shared" si="216"/>
        <v>4.4029772512842014</v>
      </c>
      <c r="N3787" s="31">
        <f t="shared" si="218"/>
        <v>0</v>
      </c>
    </row>
    <row r="3788" spans="1:14" x14ac:dyDescent="0.45">
      <c r="A3788" s="31" t="str">
        <f t="shared" si="217"/>
        <v>E06000007_Children with an open Child Protection Plan_Number</v>
      </c>
      <c r="B3788" s="31" t="s">
        <v>452</v>
      </c>
      <c r="C3788" s="31" t="s">
        <v>453</v>
      </c>
      <c r="D3788" s="31" t="s">
        <v>474</v>
      </c>
      <c r="E3788" s="31" t="s">
        <v>475</v>
      </c>
      <c r="F3788" s="31" t="s">
        <v>63</v>
      </c>
      <c r="G3788" s="26" t="s">
        <v>65</v>
      </c>
      <c r="H3788" s="31" t="s">
        <v>743</v>
      </c>
      <c r="I3788" s="31">
        <v>211</v>
      </c>
      <c r="J3788" s="31">
        <f>INDEX('LA lookup'!H:H,MATCH('Known to services raw data'!B3788,'LA lookup'!G:G,0))</f>
        <v>44484</v>
      </c>
      <c r="K3788" s="31"/>
      <c r="L3788" s="31" t="str">
        <f t="shared" si="215"/>
        <v>4.7 per 1000 0-17 yr olds</v>
      </c>
      <c r="M3788" s="31">
        <f t="shared" si="216"/>
        <v>4.7432784821508864</v>
      </c>
      <c r="N3788" s="31">
        <f t="shared" si="218"/>
        <v>0</v>
      </c>
    </row>
    <row r="3789" spans="1:14" x14ac:dyDescent="0.45">
      <c r="A3789" s="31" t="str">
        <f t="shared" si="217"/>
        <v>E10000008_Children with an open Child Protection Plan_Number</v>
      </c>
      <c r="B3789" s="31" t="s">
        <v>504</v>
      </c>
      <c r="C3789" s="31" t="s">
        <v>505</v>
      </c>
      <c r="D3789" s="31" t="s">
        <v>474</v>
      </c>
      <c r="E3789" s="31" t="s">
        <v>475</v>
      </c>
      <c r="F3789" s="31" t="s">
        <v>63</v>
      </c>
      <c r="G3789" s="26" t="s">
        <v>65</v>
      </c>
      <c r="H3789" s="31" t="s">
        <v>743</v>
      </c>
      <c r="I3789" s="31">
        <v>516</v>
      </c>
      <c r="J3789" s="31">
        <f>INDEX('LA lookup'!H:H,MATCH('Known to services raw data'!B3789,'LA lookup'!G:G,0))</f>
        <v>145878</v>
      </c>
      <c r="K3789" s="31"/>
      <c r="L3789" s="31" t="str">
        <f t="shared" si="215"/>
        <v>3.5 per 1000 0-17 yr olds</v>
      </c>
      <c r="M3789" s="31">
        <f t="shared" si="216"/>
        <v>3.5372023197466378</v>
      </c>
      <c r="N3789" s="31">
        <f t="shared" si="218"/>
        <v>0</v>
      </c>
    </row>
    <row r="3790" spans="1:14" x14ac:dyDescent="0.45">
      <c r="A3790" s="31" t="str">
        <f t="shared" si="217"/>
        <v>E06000026_Children with an open Child Protection Plan_Number</v>
      </c>
      <c r="B3790" s="31" t="s">
        <v>381</v>
      </c>
      <c r="C3790" s="31" t="s">
        <v>382</v>
      </c>
      <c r="D3790" s="31" t="s">
        <v>474</v>
      </c>
      <c r="E3790" s="31" t="s">
        <v>475</v>
      </c>
      <c r="F3790" s="31" t="s">
        <v>63</v>
      </c>
      <c r="G3790" s="26" t="s">
        <v>65</v>
      </c>
      <c r="H3790" s="31" t="s">
        <v>743</v>
      </c>
      <c r="I3790" s="31">
        <v>253</v>
      </c>
      <c r="J3790" s="31">
        <f>INDEX('LA lookup'!H:H,MATCH('Known to services raw data'!B3790,'LA lookup'!G:G,0))</f>
        <v>52552</v>
      </c>
      <c r="K3790" s="31"/>
      <c r="L3790" s="31" t="str">
        <f t="shared" si="215"/>
        <v>4.8 per 1000 0-17 yr olds</v>
      </c>
      <c r="M3790" s="31">
        <f t="shared" si="216"/>
        <v>4.8142791901354851</v>
      </c>
      <c r="N3790" s="31">
        <f t="shared" si="218"/>
        <v>0</v>
      </c>
    </row>
    <row r="3791" spans="1:14" x14ac:dyDescent="0.45">
      <c r="A3791" s="31" t="str">
        <f t="shared" si="217"/>
        <v>E06000027_Children with an open Child Protection Plan_Number</v>
      </c>
      <c r="B3791" s="31" t="s">
        <v>438</v>
      </c>
      <c r="C3791" s="31" t="s">
        <v>439</v>
      </c>
      <c r="D3791" s="31" t="s">
        <v>474</v>
      </c>
      <c r="E3791" s="31" t="s">
        <v>475</v>
      </c>
      <c r="F3791" s="31" t="s">
        <v>63</v>
      </c>
      <c r="G3791" s="26" t="s">
        <v>65</v>
      </c>
      <c r="H3791" s="31" t="s">
        <v>743</v>
      </c>
      <c r="I3791" s="31">
        <v>166</v>
      </c>
      <c r="J3791" s="31">
        <f>INDEX('LA lookup'!H:H,MATCH('Known to services raw data'!B3791,'LA lookup'!G:G,0))</f>
        <v>25423</v>
      </c>
      <c r="K3791" s="31"/>
      <c r="L3791" s="31" t="str">
        <f t="shared" si="215"/>
        <v>6.5 per 1000 0-17 yr olds</v>
      </c>
      <c r="M3791" s="31">
        <f t="shared" si="216"/>
        <v>6.5295205129213709</v>
      </c>
      <c r="N3791" s="31">
        <f t="shared" si="218"/>
        <v>0</v>
      </c>
    </row>
    <row r="3792" spans="1:14" x14ac:dyDescent="0.45">
      <c r="A3792" s="31" t="str">
        <f t="shared" si="217"/>
        <v>E10000012_Children with an open Child Protection Plan_Number</v>
      </c>
      <c r="B3792" s="31" t="s">
        <v>303</v>
      </c>
      <c r="C3792" s="31" t="s">
        <v>304</v>
      </c>
      <c r="D3792" s="31" t="s">
        <v>474</v>
      </c>
      <c r="E3792" s="31" t="s">
        <v>475</v>
      </c>
      <c r="F3792" s="31" t="s">
        <v>63</v>
      </c>
      <c r="G3792" s="26" t="s">
        <v>65</v>
      </c>
      <c r="H3792" s="31" t="s">
        <v>743</v>
      </c>
      <c r="I3792" s="31">
        <v>559</v>
      </c>
      <c r="J3792" s="31">
        <f>INDEX('LA lookup'!H:H,MATCH('Known to services raw data'!B3792,'LA lookup'!G:G,0))</f>
        <v>311172</v>
      </c>
      <c r="K3792" s="31"/>
      <c r="L3792" s="31" t="str">
        <f t="shared" si="215"/>
        <v>1.8 per 1000 0-17 yr olds</v>
      </c>
      <c r="M3792" s="31">
        <f t="shared" si="216"/>
        <v>1.7964341264638206</v>
      </c>
      <c r="N3792" s="31">
        <f t="shared" si="218"/>
        <v>0</v>
      </c>
    </row>
    <row r="3793" spans="1:14" x14ac:dyDescent="0.45">
      <c r="A3793" s="31" t="str">
        <f t="shared" si="217"/>
        <v>E06000033_Children with an open Child Protection Plan_Number</v>
      </c>
      <c r="B3793" s="31" t="s">
        <v>412</v>
      </c>
      <c r="C3793" s="31" t="s">
        <v>413</v>
      </c>
      <c r="D3793" s="31" t="s">
        <v>474</v>
      </c>
      <c r="E3793" s="31" t="s">
        <v>475</v>
      </c>
      <c r="F3793" s="31" t="s">
        <v>63</v>
      </c>
      <c r="G3793" s="26" t="s">
        <v>65</v>
      </c>
      <c r="H3793" s="31" t="s">
        <v>743</v>
      </c>
      <c r="I3793" s="31">
        <v>163</v>
      </c>
      <c r="J3793" s="31">
        <f>INDEX('LA lookup'!H:H,MATCH('Known to services raw data'!B3793,'LA lookup'!G:G,0))</f>
        <v>39540</v>
      </c>
      <c r="K3793" s="31"/>
      <c r="L3793" s="31" t="str">
        <f t="shared" si="215"/>
        <v>4.1 per 1000 0-17 yr olds</v>
      </c>
      <c r="M3793" s="31">
        <f t="shared" si="216"/>
        <v>4.1224076884167928</v>
      </c>
      <c r="N3793" s="31">
        <f t="shared" si="218"/>
        <v>0</v>
      </c>
    </row>
    <row r="3794" spans="1:14" x14ac:dyDescent="0.45">
      <c r="A3794" s="31" t="str">
        <f t="shared" si="217"/>
        <v>E06000034_Children with an open Child Protection Plan_Number</v>
      </c>
      <c r="B3794" s="31" t="s">
        <v>493</v>
      </c>
      <c r="C3794" s="31" t="s">
        <v>731</v>
      </c>
      <c r="D3794" s="31" t="s">
        <v>474</v>
      </c>
      <c r="E3794" s="31" t="s">
        <v>475</v>
      </c>
      <c r="F3794" s="31" t="s">
        <v>63</v>
      </c>
      <c r="G3794" s="26" t="s">
        <v>65</v>
      </c>
      <c r="H3794" s="31" t="s">
        <v>743</v>
      </c>
      <c r="I3794" s="31">
        <v>152</v>
      </c>
      <c r="J3794" s="31">
        <f>INDEX('LA lookup'!H:H,MATCH('Known to services raw data'!B3794,'LA lookup'!G:G,0))</f>
        <v>43762</v>
      </c>
      <c r="K3794" s="31"/>
      <c r="L3794" s="31" t="str">
        <f t="shared" si="215"/>
        <v>3.5 per 1000 0-17 yr olds</v>
      </c>
      <c r="M3794" s="31">
        <f t="shared" si="216"/>
        <v>3.4733330286549977</v>
      </c>
      <c r="N3794" s="31">
        <f t="shared" si="218"/>
        <v>0</v>
      </c>
    </row>
    <row r="3795" spans="1:14" x14ac:dyDescent="0.45">
      <c r="A3795" s="31" t="str">
        <f t="shared" si="217"/>
        <v>E06000019_Children with an open Child Protection Plan_Number</v>
      </c>
      <c r="B3795" s="31" t="s">
        <v>317</v>
      </c>
      <c r="C3795" s="31" t="s">
        <v>318</v>
      </c>
      <c r="D3795" s="31" t="s">
        <v>474</v>
      </c>
      <c r="E3795" s="31" t="s">
        <v>475</v>
      </c>
      <c r="F3795" s="31" t="s">
        <v>63</v>
      </c>
      <c r="G3795" s="26" t="s">
        <v>65</v>
      </c>
      <c r="H3795" s="31" t="s">
        <v>743</v>
      </c>
      <c r="I3795" s="31">
        <v>111</v>
      </c>
      <c r="J3795" s="31">
        <f>INDEX('LA lookup'!H:H,MATCH('Known to services raw data'!B3795,'LA lookup'!G:G,0))</f>
        <v>36103</v>
      </c>
      <c r="K3795" s="31"/>
      <c r="L3795" s="31" t="str">
        <f t="shared" si="215"/>
        <v>3.1 per 1000 0-17 yr olds</v>
      </c>
      <c r="M3795" s="31">
        <f t="shared" si="216"/>
        <v>3.0745367420989944</v>
      </c>
      <c r="N3795" s="31">
        <f t="shared" si="218"/>
        <v>0</v>
      </c>
    </row>
    <row r="3796" spans="1:14" x14ac:dyDescent="0.45">
      <c r="A3796" s="31" t="str">
        <f t="shared" si="217"/>
        <v>E10000034_Children with an open Child Protection Plan_Number</v>
      </c>
      <c r="B3796" s="31" t="s">
        <v>470</v>
      </c>
      <c r="C3796" s="31" t="s">
        <v>471</v>
      </c>
      <c r="D3796" s="31" t="s">
        <v>474</v>
      </c>
      <c r="E3796" s="31" t="s">
        <v>475</v>
      </c>
      <c r="F3796" s="31" t="s">
        <v>63</v>
      </c>
      <c r="G3796" s="26" t="s">
        <v>65</v>
      </c>
      <c r="H3796" s="31" t="s">
        <v>743</v>
      </c>
      <c r="I3796" s="31">
        <v>396</v>
      </c>
      <c r="J3796" s="31">
        <f>INDEX('LA lookup'!H:H,MATCH('Known to services raw data'!B3796,'LA lookup'!G:G,0))</f>
        <v>117783</v>
      </c>
      <c r="K3796" s="31"/>
      <c r="L3796" s="31" t="str">
        <f t="shared" si="215"/>
        <v>3.4 per 1000 0-17 yr olds</v>
      </c>
      <c r="M3796" s="31">
        <f t="shared" si="216"/>
        <v>3.3621150760296477</v>
      </c>
      <c r="N3796" s="31">
        <f t="shared" si="218"/>
        <v>0</v>
      </c>
    </row>
    <row r="3797" spans="1:14" x14ac:dyDescent="0.45">
      <c r="A3797" s="31" t="str">
        <f t="shared" si="217"/>
        <v>E10000016_Children with an open Child Protection Plan_Number</v>
      </c>
      <c r="B3797" s="31" t="s">
        <v>327</v>
      </c>
      <c r="C3797" s="31" t="s">
        <v>328</v>
      </c>
      <c r="D3797" s="31" t="s">
        <v>474</v>
      </c>
      <c r="E3797" s="31" t="s">
        <v>475</v>
      </c>
      <c r="F3797" s="31" t="s">
        <v>63</v>
      </c>
      <c r="G3797" s="26" t="s">
        <v>65</v>
      </c>
      <c r="H3797" s="31" t="s">
        <v>743</v>
      </c>
      <c r="I3797" s="31">
        <v>1270</v>
      </c>
      <c r="J3797" s="31">
        <f>INDEX('LA lookup'!H:H,MATCH('Known to services raw data'!B3797,'LA lookup'!G:G,0))</f>
        <v>340140</v>
      </c>
      <c r="K3797" s="31"/>
      <c r="L3797" s="31" t="str">
        <f t="shared" si="215"/>
        <v>3.7 per 1000 0-17 yr olds</v>
      </c>
      <c r="M3797" s="31">
        <f t="shared" si="216"/>
        <v>3.7337566884224143</v>
      </c>
      <c r="N3797" s="31">
        <f t="shared" si="218"/>
        <v>0</v>
      </c>
    </row>
    <row r="3798" spans="1:14" x14ac:dyDescent="0.45">
      <c r="A3798" s="31" t="str">
        <f t="shared" si="217"/>
        <v>E06000035_Children with an open Child Protection Plan_Number</v>
      </c>
      <c r="B3798" s="31" t="s">
        <v>351</v>
      </c>
      <c r="C3798" s="31" t="s">
        <v>352</v>
      </c>
      <c r="D3798" s="31" t="s">
        <v>474</v>
      </c>
      <c r="E3798" s="31" t="s">
        <v>475</v>
      </c>
      <c r="F3798" s="31" t="s">
        <v>63</v>
      </c>
      <c r="G3798" s="26" t="s">
        <v>65</v>
      </c>
      <c r="H3798" s="31" t="s">
        <v>743</v>
      </c>
      <c r="I3798" s="31">
        <v>351</v>
      </c>
      <c r="J3798" s="31">
        <f>INDEX('LA lookup'!H:H,MATCH('Known to services raw data'!B3798,'LA lookup'!G:G,0))</f>
        <v>64391</v>
      </c>
      <c r="K3798" s="31"/>
      <c r="L3798" s="31" t="str">
        <f t="shared" si="215"/>
        <v>5.5 per 1000 0-17 yr olds</v>
      </c>
      <c r="M3798" s="31">
        <f t="shared" si="216"/>
        <v>5.4510723548321973</v>
      </c>
      <c r="N3798" s="31">
        <f t="shared" si="218"/>
        <v>0</v>
      </c>
    </row>
    <row r="3799" spans="1:14" x14ac:dyDescent="0.45">
      <c r="A3799" s="31" t="str">
        <f t="shared" si="217"/>
        <v>E10000017_Children with an open Child Protection Plan_Number</v>
      </c>
      <c r="B3799" s="31" t="s">
        <v>337</v>
      </c>
      <c r="C3799" s="31" t="s">
        <v>338</v>
      </c>
      <c r="D3799" s="31" t="s">
        <v>474</v>
      </c>
      <c r="E3799" s="31" t="s">
        <v>475</v>
      </c>
      <c r="F3799" s="31" t="s">
        <v>63</v>
      </c>
      <c r="G3799" s="26" t="s">
        <v>65</v>
      </c>
      <c r="H3799" s="31" t="s">
        <v>743</v>
      </c>
      <c r="I3799" s="31">
        <v>1302</v>
      </c>
      <c r="J3799" s="31">
        <f>INDEX('LA lookup'!H:H,MATCH('Known to services raw data'!B3799,'LA lookup'!G:G,0))</f>
        <v>249727</v>
      </c>
      <c r="K3799" s="31"/>
      <c r="L3799" s="31" t="str">
        <f t="shared" si="215"/>
        <v>5.2 per 1000 0-17 yr olds</v>
      </c>
      <c r="M3799" s="31">
        <f t="shared" si="216"/>
        <v>5.2136933531416307</v>
      </c>
      <c r="N3799" s="31">
        <f t="shared" si="218"/>
        <v>0</v>
      </c>
    </row>
    <row r="3800" spans="1:14" x14ac:dyDescent="0.45">
      <c r="A3800" s="31" t="str">
        <f t="shared" si="217"/>
        <v>E06000008_Children with an open Child Protection Plan_Number</v>
      </c>
      <c r="B3800" s="31" t="s">
        <v>247</v>
      </c>
      <c r="C3800" s="31" t="s">
        <v>248</v>
      </c>
      <c r="D3800" s="31" t="s">
        <v>474</v>
      </c>
      <c r="E3800" s="31" t="s">
        <v>475</v>
      </c>
      <c r="F3800" s="31" t="s">
        <v>63</v>
      </c>
      <c r="G3800" s="26" t="s">
        <v>65</v>
      </c>
      <c r="H3800" s="31" t="s">
        <v>743</v>
      </c>
      <c r="I3800" s="31">
        <v>263</v>
      </c>
      <c r="J3800" s="31">
        <f>INDEX('LA lookup'!H:H,MATCH('Known to services raw data'!B3800,'LA lookup'!G:G,0))</f>
        <v>38481</v>
      </c>
      <c r="K3800" s="31"/>
      <c r="L3800" s="31" t="str">
        <f t="shared" si="215"/>
        <v>6.8 per 1000 0-17 yr olds</v>
      </c>
      <c r="M3800" s="31">
        <f t="shared" si="216"/>
        <v>6.8345417218887246</v>
      </c>
      <c r="N3800" s="31">
        <f t="shared" si="218"/>
        <v>0</v>
      </c>
    </row>
    <row r="3801" spans="1:14" x14ac:dyDescent="0.45">
      <c r="A3801" s="31" t="str">
        <f t="shared" si="217"/>
        <v>E06000009_Children with an open Child Protection Plan_Number</v>
      </c>
      <c r="B3801" s="31" t="s">
        <v>249</v>
      </c>
      <c r="C3801" s="31" t="s">
        <v>250</v>
      </c>
      <c r="D3801" s="31" t="s">
        <v>474</v>
      </c>
      <c r="E3801" s="31" t="s">
        <v>475</v>
      </c>
      <c r="F3801" s="31" t="s">
        <v>63</v>
      </c>
      <c r="G3801" s="26" t="s">
        <v>65</v>
      </c>
      <c r="H3801" s="31" t="s">
        <v>743</v>
      </c>
      <c r="I3801" s="31">
        <v>385</v>
      </c>
      <c r="J3801" s="31">
        <f>INDEX('LA lookup'!H:H,MATCH('Known to services raw data'!B3801,'LA lookup'!G:G,0))</f>
        <v>28904</v>
      </c>
      <c r="K3801" s="31"/>
      <c r="L3801" s="31" t="str">
        <f t="shared" si="215"/>
        <v>13.3 per 1000 0-17 yr olds</v>
      </c>
      <c r="M3801" s="31">
        <f t="shared" si="216"/>
        <v>13.319955715471908</v>
      </c>
      <c r="N3801" s="31">
        <f t="shared" si="218"/>
        <v>0</v>
      </c>
    </row>
    <row r="3802" spans="1:14" x14ac:dyDescent="0.45">
      <c r="A3802" s="31" t="str">
        <f t="shared" si="217"/>
        <v>E10000024_Children with an open Child Protection Plan_Number</v>
      </c>
      <c r="B3802" s="31" t="s">
        <v>572</v>
      </c>
      <c r="C3802" s="31" t="s">
        <v>573</v>
      </c>
      <c r="D3802" s="31" t="s">
        <v>474</v>
      </c>
      <c r="E3802" s="31" t="s">
        <v>475</v>
      </c>
      <c r="F3802" s="31" t="s">
        <v>63</v>
      </c>
      <c r="G3802" s="26" t="s">
        <v>65</v>
      </c>
      <c r="H3802" s="31" t="s">
        <v>743</v>
      </c>
      <c r="I3802" s="31">
        <v>810</v>
      </c>
      <c r="J3802" s="31">
        <f>INDEX('LA lookup'!H:H,MATCH('Known to services raw data'!B3802,'LA lookup'!G:G,0))</f>
        <v>166542</v>
      </c>
      <c r="K3802" s="31"/>
      <c r="L3802" s="31" t="str">
        <f t="shared" si="215"/>
        <v>4.9 per 1000 0-17 yr olds</v>
      </c>
      <c r="M3802" s="31">
        <f t="shared" si="216"/>
        <v>4.8636380012249161</v>
      </c>
      <c r="N3802" s="31">
        <f t="shared" si="218"/>
        <v>0</v>
      </c>
    </row>
    <row r="3803" spans="1:14" x14ac:dyDescent="0.45">
      <c r="A3803" s="31" t="str">
        <f t="shared" si="217"/>
        <v>E06000018_Children with an open Child Protection Plan_Number</v>
      </c>
      <c r="B3803" s="31" t="s">
        <v>373</v>
      </c>
      <c r="C3803" s="31" t="s">
        <v>374</v>
      </c>
      <c r="D3803" s="31" t="s">
        <v>474</v>
      </c>
      <c r="E3803" s="31" t="s">
        <v>475</v>
      </c>
      <c r="F3803" s="31" t="s">
        <v>63</v>
      </c>
      <c r="G3803" s="26" t="s">
        <v>65</v>
      </c>
      <c r="H3803" s="31" t="s">
        <v>743</v>
      </c>
      <c r="I3803" s="31">
        <v>496</v>
      </c>
      <c r="J3803" s="31">
        <f>INDEX('LA lookup'!H:H,MATCH('Known to services raw data'!B3803,'LA lookup'!G:G,0))</f>
        <v>68651</v>
      </c>
      <c r="K3803" s="31"/>
      <c r="L3803" s="31" t="str">
        <f t="shared" si="215"/>
        <v>7.2 per 1000 0-17 yr olds</v>
      </c>
      <c r="M3803" s="31">
        <f t="shared" si="216"/>
        <v>7.2249493816550379</v>
      </c>
      <c r="N3803" s="31">
        <f t="shared" si="218"/>
        <v>0</v>
      </c>
    </row>
    <row r="3804" spans="1:14" x14ac:dyDescent="0.45">
      <c r="A3804" s="31" t="str">
        <f t="shared" si="217"/>
        <v>E06000051_Children with an open Child Protection Plan_Number</v>
      </c>
      <c r="B3804" s="31" t="s">
        <v>403</v>
      </c>
      <c r="C3804" s="31" t="s">
        <v>166</v>
      </c>
      <c r="D3804" s="31" t="s">
        <v>474</v>
      </c>
      <c r="E3804" s="31" t="s">
        <v>475</v>
      </c>
      <c r="F3804" s="31" t="s">
        <v>63</v>
      </c>
      <c r="G3804" s="26" t="s">
        <v>65</v>
      </c>
      <c r="H3804" s="31" t="s">
        <v>743</v>
      </c>
      <c r="I3804" s="31">
        <v>318</v>
      </c>
      <c r="J3804" s="31">
        <f>INDEX('LA lookup'!H:H,MATCH('Known to services raw data'!B3804,'LA lookup'!G:G,0))</f>
        <v>59839</v>
      </c>
      <c r="K3804" s="31"/>
      <c r="L3804" s="31" t="str">
        <f t="shared" si="215"/>
        <v>5.3 per 1000 0-17 yr olds</v>
      </c>
      <c r="M3804" s="31">
        <f t="shared" si="216"/>
        <v>5.3142599308143517</v>
      </c>
      <c r="N3804" s="31">
        <f t="shared" si="218"/>
        <v>0</v>
      </c>
    </row>
    <row r="3805" spans="1:14" x14ac:dyDescent="0.45">
      <c r="A3805" s="31" t="str">
        <f t="shared" si="217"/>
        <v>E06000020_Children with an open Child Protection Plan_Number</v>
      </c>
      <c r="B3805" s="31" t="s">
        <v>570</v>
      </c>
      <c r="C3805" s="31" t="s">
        <v>730</v>
      </c>
      <c r="D3805" s="31" t="s">
        <v>474</v>
      </c>
      <c r="E3805" s="31" t="s">
        <v>475</v>
      </c>
      <c r="F3805" s="31" t="s">
        <v>63</v>
      </c>
      <c r="G3805" s="26" t="s">
        <v>65</v>
      </c>
      <c r="H3805" s="31" t="s">
        <v>743</v>
      </c>
      <c r="I3805" s="31">
        <v>252</v>
      </c>
      <c r="J3805" s="31">
        <f>INDEX('LA lookup'!H:H,MATCH('Known to services raw data'!B3805,'LA lookup'!G:G,0))</f>
        <v>40620</v>
      </c>
      <c r="K3805" s="31"/>
      <c r="L3805" s="31" t="str">
        <f t="shared" si="215"/>
        <v>6.2 per 1000 0-17 yr olds</v>
      </c>
      <c r="M3805" s="31">
        <f t="shared" si="216"/>
        <v>6.2038404726735594</v>
      </c>
      <c r="N3805" s="31">
        <f t="shared" si="218"/>
        <v>0</v>
      </c>
    </row>
    <row r="3806" spans="1:14" x14ac:dyDescent="0.45">
      <c r="A3806" s="31" t="str">
        <f t="shared" si="217"/>
        <v>E06000049_Children with an open Child Protection Plan_Number</v>
      </c>
      <c r="B3806" s="31" t="s">
        <v>541</v>
      </c>
      <c r="C3806" s="31" t="s">
        <v>718</v>
      </c>
      <c r="D3806" s="31" t="s">
        <v>474</v>
      </c>
      <c r="E3806" s="31" t="s">
        <v>475</v>
      </c>
      <c r="F3806" s="31" t="s">
        <v>63</v>
      </c>
      <c r="G3806" s="26" t="s">
        <v>65</v>
      </c>
      <c r="H3806" s="31" t="s">
        <v>743</v>
      </c>
      <c r="I3806" s="31">
        <v>265</v>
      </c>
      <c r="J3806" s="31">
        <f>INDEX('LA lookup'!H:H,MATCH('Known to services raw data'!B3806,'LA lookup'!G:G,0))</f>
        <v>76523</v>
      </c>
      <c r="K3806" s="31"/>
      <c r="L3806" s="31" t="str">
        <f t="shared" si="215"/>
        <v>3.5 per 1000 0-17 yr olds</v>
      </c>
      <c r="M3806" s="31">
        <f t="shared" si="216"/>
        <v>3.4630111208394863</v>
      </c>
      <c r="N3806" s="31">
        <f t="shared" si="218"/>
        <v>0</v>
      </c>
    </row>
    <row r="3807" spans="1:14" x14ac:dyDescent="0.45">
      <c r="A3807" s="31" t="str">
        <f t="shared" si="217"/>
        <v>E06000050_Children with an open Child Protection Plan_Number</v>
      </c>
      <c r="B3807" s="31" t="s">
        <v>281</v>
      </c>
      <c r="C3807" s="31" t="s">
        <v>282</v>
      </c>
      <c r="D3807" s="31" t="s">
        <v>474</v>
      </c>
      <c r="E3807" s="31" t="s">
        <v>475</v>
      </c>
      <c r="F3807" s="31" t="s">
        <v>63</v>
      </c>
      <c r="G3807" s="26" t="s">
        <v>65</v>
      </c>
      <c r="H3807" s="31" t="s">
        <v>743</v>
      </c>
      <c r="I3807" s="31">
        <v>228</v>
      </c>
      <c r="J3807" s="31">
        <f>INDEX('LA lookup'!H:H,MATCH('Known to services raw data'!B3807,'LA lookup'!G:G,0))</f>
        <v>68054</v>
      </c>
      <c r="K3807" s="31"/>
      <c r="L3807" s="31" t="str">
        <f t="shared" si="215"/>
        <v>3.4 per 1000 0-17 yr olds</v>
      </c>
      <c r="M3807" s="31">
        <f t="shared" si="216"/>
        <v>3.3502806594762986</v>
      </c>
      <c r="N3807" s="31">
        <f t="shared" si="218"/>
        <v>0</v>
      </c>
    </row>
    <row r="3808" spans="1:14" x14ac:dyDescent="0.45">
      <c r="A3808" s="31" t="str">
        <f t="shared" si="217"/>
        <v>E06000052_Children with an open Child Protection Plan_Number</v>
      </c>
      <c r="B3808" s="31" t="s">
        <v>482</v>
      </c>
      <c r="C3808" s="31" t="s">
        <v>720</v>
      </c>
      <c r="D3808" s="31" t="s">
        <v>474</v>
      </c>
      <c r="E3808" s="31" t="s">
        <v>475</v>
      </c>
      <c r="F3808" s="31" t="s">
        <v>63</v>
      </c>
      <c r="G3808" s="26" t="s">
        <v>65</v>
      </c>
      <c r="H3808" s="31" t="s">
        <v>743</v>
      </c>
      <c r="I3808" s="31">
        <v>436</v>
      </c>
      <c r="J3808" s="31">
        <f>INDEX('LA lookup'!H:H,MATCH('Known to services raw data'!B3808,'LA lookup'!G:G,0))</f>
        <v>107810</v>
      </c>
      <c r="K3808" s="31"/>
      <c r="L3808" s="31" t="str">
        <f t="shared" si="215"/>
        <v>4 per 1000 0-17 yr olds</v>
      </c>
      <c r="M3808" s="31">
        <f t="shared" si="216"/>
        <v>4.0441517484463407</v>
      </c>
      <c r="N3808" s="31">
        <f t="shared" si="218"/>
        <v>0</v>
      </c>
    </row>
    <row r="3809" spans="1:14" x14ac:dyDescent="0.45">
      <c r="A3809" s="31" t="str">
        <f t="shared" si="217"/>
        <v>E10000006_Children with an open Child Protection Plan_Number</v>
      </c>
      <c r="B3809" s="31" t="s">
        <v>285</v>
      </c>
      <c r="C3809" s="31" t="s">
        <v>286</v>
      </c>
      <c r="D3809" s="31" t="s">
        <v>474</v>
      </c>
      <c r="E3809" s="31" t="s">
        <v>475</v>
      </c>
      <c r="F3809" s="31" t="s">
        <v>63</v>
      </c>
      <c r="G3809" s="26" t="s">
        <v>65</v>
      </c>
      <c r="H3809" s="31" t="s">
        <v>743</v>
      </c>
      <c r="I3809" s="31">
        <v>551</v>
      </c>
      <c r="J3809" s="31">
        <f>INDEX('LA lookup'!H:H,MATCH('Known to services raw data'!B3809,'LA lookup'!G:G,0))</f>
        <v>92500</v>
      </c>
      <c r="K3809" s="31"/>
      <c r="L3809" s="31" t="str">
        <f t="shared" si="215"/>
        <v>6 per 1000 0-17 yr olds</v>
      </c>
      <c r="M3809" s="31">
        <f t="shared" si="216"/>
        <v>5.9567567567567572</v>
      </c>
      <c r="N3809" s="31">
        <f t="shared" si="218"/>
        <v>0</v>
      </c>
    </row>
    <row r="3810" spans="1:14" x14ac:dyDescent="0.45">
      <c r="A3810" s="31" t="str">
        <f t="shared" si="217"/>
        <v>E10000013_Children with an open Child Protection Plan_Number</v>
      </c>
      <c r="B3810" s="31" t="s">
        <v>307</v>
      </c>
      <c r="C3810" s="31" t="s">
        <v>308</v>
      </c>
      <c r="D3810" s="31" t="s">
        <v>474</v>
      </c>
      <c r="E3810" s="31" t="s">
        <v>475</v>
      </c>
      <c r="F3810" s="31" t="s">
        <v>63</v>
      </c>
      <c r="G3810" s="26" t="s">
        <v>65</v>
      </c>
      <c r="H3810" s="31" t="s">
        <v>743</v>
      </c>
      <c r="I3810" s="31">
        <v>744</v>
      </c>
      <c r="J3810" s="31">
        <f>INDEX('LA lookup'!H:H,MATCH('Known to services raw data'!B3810,'LA lookup'!G:G,0))</f>
        <v>128136</v>
      </c>
      <c r="K3810" s="31"/>
      <c r="L3810" s="31" t="str">
        <f t="shared" si="215"/>
        <v>5.8 per 1000 0-17 yr olds</v>
      </c>
      <c r="M3810" s="31">
        <f t="shared" si="216"/>
        <v>5.8063307735530998</v>
      </c>
      <c r="N3810" s="31">
        <f t="shared" si="218"/>
        <v>0</v>
      </c>
    </row>
    <row r="3811" spans="1:14" x14ac:dyDescent="0.45">
      <c r="A3811" s="31" t="str">
        <f t="shared" si="217"/>
        <v>E10000015_Children with an open Child Protection Plan_Number</v>
      </c>
      <c r="B3811" s="31" t="s">
        <v>319</v>
      </c>
      <c r="C3811" s="31" t="s">
        <v>320</v>
      </c>
      <c r="D3811" s="31" t="s">
        <v>474</v>
      </c>
      <c r="E3811" s="31" t="s">
        <v>475</v>
      </c>
      <c r="F3811" s="31" t="s">
        <v>63</v>
      </c>
      <c r="G3811" s="26" t="s">
        <v>65</v>
      </c>
      <c r="H3811" s="31" t="s">
        <v>743</v>
      </c>
      <c r="I3811" s="31">
        <v>538</v>
      </c>
      <c r="J3811" s="31">
        <f>INDEX('LA lookup'!H:H,MATCH('Known to services raw data'!B3811,'LA lookup'!G:G,0))</f>
        <v>271005</v>
      </c>
      <c r="K3811" s="31"/>
      <c r="L3811" s="31" t="str">
        <f t="shared" si="215"/>
        <v>2 per 1000 0-17 yr olds</v>
      </c>
      <c r="M3811" s="31">
        <f t="shared" si="216"/>
        <v>1.9852032250327485</v>
      </c>
      <c r="N3811" s="31">
        <f t="shared" si="218"/>
        <v>0</v>
      </c>
    </row>
    <row r="3812" spans="1:14" x14ac:dyDescent="0.45">
      <c r="A3812" s="31" t="str">
        <f t="shared" si="217"/>
        <v>E06000046_Children with an open Child Protection Plan_Number</v>
      </c>
      <c r="B3812" s="31" t="s">
        <v>325</v>
      </c>
      <c r="C3812" s="31" t="s">
        <v>326</v>
      </c>
      <c r="D3812" s="31" t="s">
        <v>474</v>
      </c>
      <c r="E3812" s="31" t="s">
        <v>475</v>
      </c>
      <c r="F3812" s="31" t="s">
        <v>63</v>
      </c>
      <c r="G3812" s="26" t="s">
        <v>65</v>
      </c>
      <c r="H3812" s="31" t="s">
        <v>743</v>
      </c>
      <c r="I3812" s="31">
        <v>164</v>
      </c>
      <c r="J3812" s="31">
        <f>INDEX('LA lookup'!H:H,MATCH('Known to services raw data'!B3812,'LA lookup'!G:G,0))</f>
        <v>24869</v>
      </c>
      <c r="K3812" s="31"/>
      <c r="L3812" s="31" t="str">
        <f t="shared" si="215"/>
        <v>6.6 per 1000 0-17 yr olds</v>
      </c>
      <c r="M3812" s="31">
        <f t="shared" si="216"/>
        <v>6.5945554706662914</v>
      </c>
      <c r="N3812" s="31">
        <f t="shared" si="218"/>
        <v>0</v>
      </c>
    </row>
    <row r="3813" spans="1:14" x14ac:dyDescent="0.45">
      <c r="A3813" s="31" t="str">
        <f t="shared" si="217"/>
        <v>E10000019_Children with an open Child Protection Plan_Number</v>
      </c>
      <c r="B3813" s="31" t="s">
        <v>345</v>
      </c>
      <c r="C3813" s="31" t="s">
        <v>346</v>
      </c>
      <c r="D3813" s="31" t="s">
        <v>474</v>
      </c>
      <c r="E3813" s="31" t="s">
        <v>475</v>
      </c>
      <c r="F3813" s="31" t="s">
        <v>63</v>
      </c>
      <c r="G3813" s="26" t="s">
        <v>65</v>
      </c>
      <c r="H3813" s="31" t="s">
        <v>743</v>
      </c>
      <c r="I3813" s="31">
        <v>307</v>
      </c>
      <c r="J3813" s="31">
        <f>INDEX('LA lookup'!H:H,MATCH('Known to services raw data'!B3813,'LA lookup'!G:G,0))</f>
        <v>145641</v>
      </c>
      <c r="K3813" s="31"/>
      <c r="L3813" s="31" t="str">
        <f t="shared" si="215"/>
        <v>2.1 per 1000 0-17 yr olds</v>
      </c>
      <c r="M3813" s="31">
        <f t="shared" si="216"/>
        <v>2.1079229063244553</v>
      </c>
      <c r="N3813" s="31">
        <f t="shared" si="218"/>
        <v>0</v>
      </c>
    </row>
    <row r="3814" spans="1:14" x14ac:dyDescent="0.45">
      <c r="A3814" s="31" t="str">
        <f t="shared" si="217"/>
        <v>E10000020_Children with an open Child Protection Plan_Number</v>
      </c>
      <c r="B3814" s="31" t="s">
        <v>361</v>
      </c>
      <c r="C3814" s="31" t="s">
        <v>362</v>
      </c>
      <c r="D3814" s="31" t="s">
        <v>474</v>
      </c>
      <c r="E3814" s="31" t="s">
        <v>475</v>
      </c>
      <c r="F3814" s="31" t="s">
        <v>63</v>
      </c>
      <c r="G3814" s="26" t="s">
        <v>65</v>
      </c>
      <c r="H3814" s="31" t="s">
        <v>743</v>
      </c>
      <c r="I3814" s="31">
        <v>603</v>
      </c>
      <c r="J3814" s="31">
        <f>INDEX('LA lookup'!H:H,MATCH('Known to services raw data'!B3814,'LA lookup'!G:G,0))</f>
        <v>170810</v>
      </c>
      <c r="K3814" s="31"/>
      <c r="L3814" s="31" t="str">
        <f t="shared" si="215"/>
        <v>3.5 per 1000 0-17 yr olds</v>
      </c>
      <c r="M3814" s="31">
        <f t="shared" si="216"/>
        <v>3.5302382764475149</v>
      </c>
      <c r="N3814" s="31">
        <f t="shared" si="218"/>
        <v>0</v>
      </c>
    </row>
    <row r="3815" spans="1:14" x14ac:dyDescent="0.45">
      <c r="A3815" s="31" t="str">
        <f t="shared" si="217"/>
        <v>E10000021_Children with an open Child Protection Plan_Number</v>
      </c>
      <c r="B3815" s="31" t="s">
        <v>371</v>
      </c>
      <c r="C3815" s="31" t="s">
        <v>372</v>
      </c>
      <c r="D3815" s="31" t="s">
        <v>474</v>
      </c>
      <c r="E3815" s="31" t="s">
        <v>475</v>
      </c>
      <c r="F3815" s="31" t="s">
        <v>63</v>
      </c>
      <c r="G3815" s="26" t="s">
        <v>65</v>
      </c>
      <c r="H3815" s="31" t="s">
        <v>743</v>
      </c>
      <c r="I3815" s="31">
        <v>661</v>
      </c>
      <c r="J3815" s="31">
        <f>INDEX('LA lookup'!H:H,MATCH('Known to services raw data'!B3815,'LA lookup'!G:G,0))</f>
        <v>170235</v>
      </c>
      <c r="K3815" s="31"/>
      <c r="L3815" s="31" t="str">
        <f t="shared" si="215"/>
        <v>3.9 per 1000 0-17 yr olds</v>
      </c>
      <c r="M3815" s="31">
        <f t="shared" si="216"/>
        <v>3.8828678003935733</v>
      </c>
      <c r="N3815" s="31">
        <f t="shared" si="218"/>
        <v>0</v>
      </c>
    </row>
    <row r="3816" spans="1:14" x14ac:dyDescent="0.45">
      <c r="A3816" s="31" t="str">
        <f t="shared" si="217"/>
        <v>E06000048_Children with an open Child Protection Plan_Number</v>
      </c>
      <c r="B3816" s="31" t="s">
        <v>484</v>
      </c>
      <c r="C3816" s="31" t="s">
        <v>705</v>
      </c>
      <c r="D3816" s="31" t="s">
        <v>474</v>
      </c>
      <c r="E3816" s="31" t="s">
        <v>475</v>
      </c>
      <c r="F3816" s="31" t="s">
        <v>63</v>
      </c>
      <c r="G3816" s="26" t="s">
        <v>65</v>
      </c>
      <c r="H3816" s="31" t="s">
        <v>743</v>
      </c>
      <c r="I3816" s="31">
        <v>404</v>
      </c>
      <c r="J3816" s="31">
        <f>INDEX('LA lookup'!H:H,MATCH('Known to services raw data'!B3816,'LA lookup'!G:G,0))</f>
        <v>59011</v>
      </c>
      <c r="K3816" s="31"/>
      <c r="L3816" s="31" t="str">
        <f t="shared" si="215"/>
        <v>6.8 per 1000 0-17 yr olds</v>
      </c>
      <c r="M3816" s="31">
        <f t="shared" si="216"/>
        <v>6.8461812204504238</v>
      </c>
      <c r="N3816" s="31">
        <f t="shared" si="218"/>
        <v>0</v>
      </c>
    </row>
    <row r="3817" spans="1:14" x14ac:dyDescent="0.45">
      <c r="A3817" s="31" t="str">
        <f t="shared" si="217"/>
        <v>E10000025_Children with an open Child Protection Plan_Number</v>
      </c>
      <c r="B3817" s="31" t="s">
        <v>377</v>
      </c>
      <c r="C3817" s="31" t="s">
        <v>378</v>
      </c>
      <c r="D3817" s="31" t="s">
        <v>474</v>
      </c>
      <c r="E3817" s="31" t="s">
        <v>475</v>
      </c>
      <c r="F3817" s="31" t="s">
        <v>63</v>
      </c>
      <c r="G3817" s="26" t="s">
        <v>65</v>
      </c>
      <c r="H3817" s="31" t="s">
        <v>743</v>
      </c>
      <c r="I3817" s="31">
        <v>578</v>
      </c>
      <c r="J3817" s="31">
        <f>INDEX('LA lookup'!H:H,MATCH('Known to services raw data'!B3817,'LA lookup'!G:G,0))</f>
        <v>144788</v>
      </c>
      <c r="K3817" s="31"/>
      <c r="L3817" s="31" t="str">
        <f t="shared" si="215"/>
        <v>4 per 1000 0-17 yr olds</v>
      </c>
      <c r="M3817" s="31">
        <f t="shared" si="216"/>
        <v>3.9920435395198495</v>
      </c>
      <c r="N3817" s="31">
        <f t="shared" si="218"/>
        <v>0</v>
      </c>
    </row>
    <row r="3818" spans="1:14" x14ac:dyDescent="0.45">
      <c r="A3818" s="31" t="str">
        <f t="shared" si="217"/>
        <v>E10000027_Children with an open Child Protection Plan_Number</v>
      </c>
      <c r="B3818" s="31" t="s">
        <v>406</v>
      </c>
      <c r="C3818" s="31" t="s">
        <v>407</v>
      </c>
      <c r="D3818" s="31" t="s">
        <v>474</v>
      </c>
      <c r="E3818" s="31" t="s">
        <v>475</v>
      </c>
      <c r="F3818" s="31" t="s">
        <v>63</v>
      </c>
      <c r="G3818" s="26" t="s">
        <v>65</v>
      </c>
      <c r="H3818" s="31" t="s">
        <v>743</v>
      </c>
      <c r="I3818" s="31">
        <v>397</v>
      </c>
      <c r="J3818" s="31">
        <f>INDEX('LA lookup'!H:H,MATCH('Known to services raw data'!B3818,'LA lookup'!G:G,0))</f>
        <v>110700</v>
      </c>
      <c r="K3818" s="31"/>
      <c r="L3818" s="31" t="str">
        <f t="shared" si="215"/>
        <v>3.6 per 1000 0-17 yr olds</v>
      </c>
      <c r="M3818" s="31">
        <f t="shared" si="216"/>
        <v>3.5862691960252935</v>
      </c>
      <c r="N3818" s="31">
        <f t="shared" si="218"/>
        <v>0</v>
      </c>
    </row>
    <row r="3819" spans="1:14" x14ac:dyDescent="0.45">
      <c r="A3819" s="31" t="str">
        <f t="shared" si="217"/>
        <v>E10000029_Children with an open Child Protection Plan_Number</v>
      </c>
      <c r="B3819" s="31" t="s">
        <v>426</v>
      </c>
      <c r="C3819" s="31" t="s">
        <v>427</v>
      </c>
      <c r="D3819" s="31" t="s">
        <v>474</v>
      </c>
      <c r="E3819" s="31" t="s">
        <v>475</v>
      </c>
      <c r="F3819" s="31" t="s">
        <v>63</v>
      </c>
      <c r="G3819" s="26" t="s">
        <v>65</v>
      </c>
      <c r="H3819" s="31" t="s">
        <v>743</v>
      </c>
      <c r="I3819" s="31">
        <v>453</v>
      </c>
      <c r="J3819" s="31">
        <f>INDEX('LA lookup'!H:H,MATCH('Known to services raw data'!B3819,'LA lookup'!G:G,0))</f>
        <v>152752</v>
      </c>
      <c r="K3819" s="31"/>
      <c r="L3819" s="31" t="str">
        <f t="shared" si="215"/>
        <v>3 per 1000 0-17 yr olds</v>
      </c>
      <c r="M3819" s="31">
        <f t="shared" si="216"/>
        <v>2.965591285220488</v>
      </c>
      <c r="N3819" s="31">
        <f t="shared" si="218"/>
        <v>0</v>
      </c>
    </row>
    <row r="3820" spans="1:14" x14ac:dyDescent="0.45">
      <c r="A3820" s="31" t="str">
        <f t="shared" si="217"/>
        <v>E10000030_Children with an open Child Protection Plan_Number</v>
      </c>
      <c r="B3820" s="31" t="s">
        <v>430</v>
      </c>
      <c r="C3820" s="31" t="s">
        <v>431</v>
      </c>
      <c r="D3820" s="31" t="s">
        <v>474</v>
      </c>
      <c r="E3820" s="31" t="s">
        <v>475</v>
      </c>
      <c r="F3820" s="31" t="s">
        <v>63</v>
      </c>
      <c r="G3820" s="26" t="s">
        <v>65</v>
      </c>
      <c r="H3820" s="31" t="s">
        <v>743</v>
      </c>
      <c r="I3820" s="31">
        <v>933</v>
      </c>
      <c r="J3820" s="31">
        <f>INDEX('LA lookup'!H:H,MATCH('Known to services raw data'!B3820,'LA lookup'!G:G,0))</f>
        <v>261905</v>
      </c>
      <c r="K3820" s="31"/>
      <c r="L3820" s="31" t="str">
        <f t="shared" si="215"/>
        <v>3.6 per 1000 0-17 yr olds</v>
      </c>
      <c r="M3820" s="31">
        <f t="shared" si="216"/>
        <v>3.5623603978541838</v>
      </c>
      <c r="N3820" s="31">
        <f t="shared" si="218"/>
        <v>0</v>
      </c>
    </row>
    <row r="3821" spans="1:14" x14ac:dyDescent="0.45">
      <c r="A3821" s="31" t="str">
        <f t="shared" si="217"/>
        <v>E10000031_Children with an open Child Protection Plan_Number</v>
      </c>
      <c r="B3821" s="31" t="s">
        <v>454</v>
      </c>
      <c r="C3821" s="31" t="s">
        <v>455</v>
      </c>
      <c r="D3821" s="31" t="s">
        <v>474</v>
      </c>
      <c r="E3821" s="31" t="s">
        <v>475</v>
      </c>
      <c r="F3821" s="31" t="s">
        <v>63</v>
      </c>
      <c r="G3821" s="26" t="s">
        <v>65</v>
      </c>
      <c r="H3821" s="31" t="s">
        <v>743</v>
      </c>
      <c r="I3821" s="31">
        <v>337</v>
      </c>
      <c r="J3821" s="31">
        <f>INDEX('LA lookup'!H:H,MATCH('Known to services raw data'!B3821,'LA lookup'!G:G,0))</f>
        <v>115928</v>
      </c>
      <c r="K3821" s="31"/>
      <c r="L3821" s="31" t="str">
        <f t="shared" si="215"/>
        <v>2.9 per 1000 0-17 yr olds</v>
      </c>
      <c r="M3821" s="31">
        <f t="shared" si="216"/>
        <v>2.9069767441860463</v>
      </c>
      <c r="N3821" s="31">
        <f t="shared" si="218"/>
        <v>0</v>
      </c>
    </row>
    <row r="3822" spans="1:14" x14ac:dyDescent="0.45">
      <c r="A3822" s="31" t="str">
        <f t="shared" si="217"/>
        <v>E10000032_Children with an open Child Protection Plan_Number</v>
      </c>
      <c r="B3822" s="31" t="s">
        <v>458</v>
      </c>
      <c r="C3822" s="31" t="s">
        <v>459</v>
      </c>
      <c r="D3822" s="31" t="s">
        <v>474</v>
      </c>
      <c r="E3822" s="31" t="s">
        <v>475</v>
      </c>
      <c r="F3822" s="31" t="s">
        <v>63</v>
      </c>
      <c r="G3822" s="26" t="s">
        <v>65</v>
      </c>
      <c r="H3822" s="31" t="s">
        <v>743</v>
      </c>
      <c r="I3822" s="31">
        <v>607</v>
      </c>
      <c r="J3822" s="31">
        <f>INDEX('LA lookup'!H:H,MATCH('Known to services raw data'!B3822,'LA lookup'!G:G,0))</f>
        <v>174672</v>
      </c>
      <c r="K3822" s="31"/>
      <c r="L3822" s="31" t="str">
        <f t="shared" si="215"/>
        <v>3.5 per 1000 0-17 yr olds</v>
      </c>
      <c r="M3822" s="31">
        <f t="shared" si="216"/>
        <v>3.4750847302372447</v>
      </c>
      <c r="N3822" s="31">
        <f t="shared" si="218"/>
        <v>0</v>
      </c>
    </row>
    <row r="3823" spans="1:14" x14ac:dyDescent="0.45">
      <c r="A3823" s="31" t="str">
        <f t="shared" si="217"/>
        <v>NA_Children referred to social services in last year but not meeting thresholds_Number</v>
      </c>
      <c r="B3823" s="31" t="s">
        <v>13</v>
      </c>
      <c r="C3823" s="31" t="s">
        <v>737</v>
      </c>
      <c r="D3823" s="31" t="s">
        <v>474</v>
      </c>
      <c r="E3823" s="31" t="s">
        <v>475</v>
      </c>
      <c r="F3823" s="31" t="s">
        <v>92</v>
      </c>
      <c r="G3823" s="26" t="s">
        <v>93</v>
      </c>
      <c r="H3823" s="31" t="s">
        <v>743</v>
      </c>
      <c r="I3823" s="31">
        <v>193333</v>
      </c>
      <c r="J3823" s="31">
        <f>INDEX('LA lookup'!H:H,MATCH('Known to services raw data'!B3823,'LA lookup'!G:G,0))</f>
        <v>11954618</v>
      </c>
      <c r="K3823" s="31"/>
      <c r="L3823" s="31" t="str">
        <f t="shared" si="215"/>
        <v>16.2 per 1000 0-17 yr olds</v>
      </c>
      <c r="M3823" s="31">
        <f t="shared" si="216"/>
        <v>16.172244065013203</v>
      </c>
      <c r="N3823" s="31">
        <f t="shared" si="218"/>
        <v>0</v>
      </c>
    </row>
    <row r="3824" spans="1:14" x14ac:dyDescent="0.45">
      <c r="A3824" s="31" t="str">
        <f t="shared" si="217"/>
        <v>E09000001_Children referred to social services in last year but not meeting thresholds_Number</v>
      </c>
      <c r="B3824" s="31" t="s">
        <v>582</v>
      </c>
      <c r="C3824" s="31" t="s">
        <v>583</v>
      </c>
      <c r="D3824" s="31" t="s">
        <v>474</v>
      </c>
      <c r="E3824" s="31" t="s">
        <v>475</v>
      </c>
      <c r="F3824" s="31" t="s">
        <v>92</v>
      </c>
      <c r="G3824" s="26" t="s">
        <v>93</v>
      </c>
      <c r="H3824" s="31" t="s">
        <v>743</v>
      </c>
      <c r="I3824" s="31">
        <v>11</v>
      </c>
      <c r="J3824" s="31">
        <f>INDEX('LA lookup'!H:H,MATCH('Known to services raw data'!B3824,'LA lookup'!G:G,0))</f>
        <v>1453</v>
      </c>
      <c r="K3824" s="31"/>
      <c r="L3824" s="31" t="str">
        <f t="shared" ref="L3824:L3887" si="219">IF(LOWER(H3824)="percentage",CONCATENATE(I3824,"%"),IF(LOWER(H3824)="proportion",CONCATENATE(ROUND(I3824,1)," per 1000 households"),IF(J3824="NA",K3824,IF(OR(ISERROR(I3824),ISBLANK(I3824),NOT(ISNUMBER(I3824))),"N/A",CONCATENATE(ROUND(I3824/J3824*1000,1)," per 1000 0-17 yr olds")))))</f>
        <v>7.6 per 1000 0-17 yr olds</v>
      </c>
      <c r="M3824" s="31">
        <f t="shared" ref="M3824:M3887" si="220">IF(LOWER(H3824)="percentage",I3824,IF(LOWER(H3824)="proportion",I3824,IF(J3824="NA",K3824,IF(OR(ISERROR(I3824),ISBLANK(I3824),NOT(ISNUMBER(I3824))),"N/A",I3824/J3824*1000))))</f>
        <v>7.5705437026841018</v>
      </c>
      <c r="N3824" s="31">
        <f t="shared" si="218"/>
        <v>1</v>
      </c>
    </row>
    <row r="3825" spans="1:14" x14ac:dyDescent="0.45">
      <c r="A3825" s="31" t="str">
        <f t="shared" si="217"/>
        <v>E09000007_Children referred to social services in last year but not meeting thresholds_Number</v>
      </c>
      <c r="B3825" s="31" t="s">
        <v>277</v>
      </c>
      <c r="C3825" s="31" t="s">
        <v>278</v>
      </c>
      <c r="D3825" s="31" t="s">
        <v>474</v>
      </c>
      <c r="E3825" s="31" t="s">
        <v>475</v>
      </c>
      <c r="F3825" s="31" t="s">
        <v>92</v>
      </c>
      <c r="G3825" s="26" t="s">
        <v>93</v>
      </c>
      <c r="H3825" s="31" t="s">
        <v>743</v>
      </c>
      <c r="I3825" s="31">
        <v>213</v>
      </c>
      <c r="J3825" s="31">
        <f>INDEX('LA lookup'!H:H,MATCH('Known to services raw data'!B3825,'LA lookup'!G:G,0))</f>
        <v>50983</v>
      </c>
      <c r="K3825" s="31"/>
      <c r="L3825" s="31" t="str">
        <f t="shared" si="219"/>
        <v>4.2 per 1000 0-17 yr olds</v>
      </c>
      <c r="M3825" s="31">
        <f t="shared" si="220"/>
        <v>4.1778632093050625</v>
      </c>
      <c r="N3825" s="31">
        <f t="shared" si="218"/>
        <v>0</v>
      </c>
    </row>
    <row r="3826" spans="1:14" x14ac:dyDescent="0.45">
      <c r="A3826" s="31" t="str">
        <f t="shared" si="217"/>
        <v>E09000011_Children referred to social services in last year but not meeting thresholds_Number</v>
      </c>
      <c r="B3826" s="31" t="s">
        <v>518</v>
      </c>
      <c r="C3826" s="31" t="s">
        <v>519</v>
      </c>
      <c r="D3826" s="31" t="s">
        <v>474</v>
      </c>
      <c r="E3826" s="31" t="s">
        <v>475</v>
      </c>
      <c r="F3826" s="31" t="s">
        <v>92</v>
      </c>
      <c r="G3826" s="26" t="s">
        <v>93</v>
      </c>
      <c r="H3826" s="31" t="s">
        <v>743</v>
      </c>
      <c r="I3826" s="31">
        <v>1316</v>
      </c>
      <c r="J3826" s="31">
        <f>INDEX('LA lookup'!H:H,MATCH('Known to services raw data'!B3826,'LA lookup'!G:G,0))</f>
        <v>68917</v>
      </c>
      <c r="K3826" s="31"/>
      <c r="L3826" s="31" t="str">
        <f t="shared" si="219"/>
        <v>19.1 per 1000 0-17 yr olds</v>
      </c>
      <c r="M3826" s="31">
        <f t="shared" si="220"/>
        <v>19.095433637564028</v>
      </c>
      <c r="N3826" s="31">
        <f t="shared" si="218"/>
        <v>0</v>
      </c>
    </row>
    <row r="3827" spans="1:14" x14ac:dyDescent="0.45">
      <c r="A3827" s="31" t="str">
        <f t="shared" si="217"/>
        <v>E09000012_Children referred to social services in last year but not meeting thresholds_Number</v>
      </c>
      <c r="B3827" s="31" t="s">
        <v>498</v>
      </c>
      <c r="C3827" s="31" t="s">
        <v>499</v>
      </c>
      <c r="D3827" s="31" t="s">
        <v>474</v>
      </c>
      <c r="E3827" s="31" t="s">
        <v>475</v>
      </c>
      <c r="F3827" s="31" t="s">
        <v>92</v>
      </c>
      <c r="G3827" s="26" t="s">
        <v>93</v>
      </c>
      <c r="H3827" s="31" t="s">
        <v>743</v>
      </c>
      <c r="I3827" s="31">
        <v>1550</v>
      </c>
      <c r="J3827" s="31">
        <f>INDEX('LA lookup'!H:H,MATCH('Known to services raw data'!B3827,'LA lookup'!G:G,0))</f>
        <v>63655</v>
      </c>
      <c r="K3827" s="31"/>
      <c r="L3827" s="31" t="str">
        <f t="shared" si="219"/>
        <v>24.4 per 1000 0-17 yr olds</v>
      </c>
      <c r="M3827" s="31">
        <f t="shared" si="220"/>
        <v>24.350011782263767</v>
      </c>
      <c r="N3827" s="31">
        <f t="shared" si="218"/>
        <v>0</v>
      </c>
    </row>
    <row r="3828" spans="1:14" x14ac:dyDescent="0.45">
      <c r="A3828" s="31" t="str">
        <f t="shared" si="217"/>
        <v>E09000013_Children referred to social services in last year but not meeting thresholds_Number</v>
      </c>
      <c r="B3828" s="31" t="s">
        <v>491</v>
      </c>
      <c r="C3828" s="31" t="s">
        <v>723</v>
      </c>
      <c r="D3828" s="31" t="s">
        <v>474</v>
      </c>
      <c r="E3828" s="31" t="s">
        <v>475</v>
      </c>
      <c r="F3828" s="31" t="s">
        <v>92</v>
      </c>
      <c r="G3828" s="26" t="s">
        <v>93</v>
      </c>
      <c r="H3828" s="31" t="s">
        <v>743</v>
      </c>
      <c r="I3828" s="31">
        <v>540</v>
      </c>
      <c r="J3828" s="31">
        <f>INDEX('LA lookup'!H:H,MATCH('Known to services raw data'!B3828,'LA lookup'!G:G,0))</f>
        <v>36898</v>
      </c>
      <c r="K3828" s="31"/>
      <c r="L3828" s="31" t="str">
        <f t="shared" si="219"/>
        <v>14.6 per 1000 0-17 yr olds</v>
      </c>
      <c r="M3828" s="31">
        <f t="shared" si="220"/>
        <v>14.634939563119953</v>
      </c>
      <c r="N3828" s="31">
        <f t="shared" si="218"/>
        <v>0</v>
      </c>
    </row>
    <row r="3829" spans="1:14" x14ac:dyDescent="0.45">
      <c r="A3829" s="31" t="str">
        <f t="shared" si="217"/>
        <v>E09000019_Children referred to social services in last year but not meeting thresholds_Number</v>
      </c>
      <c r="B3829" s="31" t="s">
        <v>500</v>
      </c>
      <c r="C3829" s="31" t="s">
        <v>501</v>
      </c>
      <c r="D3829" s="31" t="s">
        <v>474</v>
      </c>
      <c r="E3829" s="31" t="s">
        <v>475</v>
      </c>
      <c r="F3829" s="31" t="s">
        <v>92</v>
      </c>
      <c r="G3829" s="26" t="s">
        <v>93</v>
      </c>
      <c r="H3829" s="31" t="s">
        <v>743</v>
      </c>
      <c r="I3829" s="31">
        <v>427</v>
      </c>
      <c r="J3829" s="31">
        <f>INDEX('LA lookup'!H:H,MATCH('Known to services raw data'!B3829,'LA lookup'!G:G,0))</f>
        <v>42098</v>
      </c>
      <c r="K3829" s="31"/>
      <c r="L3829" s="31" t="str">
        <f t="shared" si="219"/>
        <v>10.1 per 1000 0-17 yr olds</v>
      </c>
      <c r="M3829" s="31">
        <f t="shared" si="220"/>
        <v>10.142999667442634</v>
      </c>
      <c r="N3829" s="31">
        <f t="shared" si="218"/>
        <v>0</v>
      </c>
    </row>
    <row r="3830" spans="1:14" x14ac:dyDescent="0.45">
      <c r="A3830" s="31" t="str">
        <f t="shared" si="217"/>
        <v>E09000020_Children referred to social services in last year but not meeting thresholds_Number</v>
      </c>
      <c r="B3830" s="31" t="s">
        <v>479</v>
      </c>
      <c r="C3830" s="31" t="s">
        <v>674</v>
      </c>
      <c r="D3830" s="31" t="s">
        <v>474</v>
      </c>
      <c r="E3830" s="31" t="s">
        <v>475</v>
      </c>
      <c r="F3830" s="31" t="s">
        <v>92</v>
      </c>
      <c r="G3830" s="26" t="s">
        <v>93</v>
      </c>
      <c r="H3830" s="31" t="s">
        <v>743</v>
      </c>
      <c r="I3830" s="31">
        <v>762</v>
      </c>
      <c r="J3830" s="31">
        <f>INDEX('LA lookup'!H:H,MATCH('Known to services raw data'!B3830,'LA lookup'!G:G,0))</f>
        <v>28678</v>
      </c>
      <c r="K3830" s="31"/>
      <c r="L3830" s="31" t="str">
        <f t="shared" si="219"/>
        <v>26.6 per 1000 0-17 yr olds</v>
      </c>
      <c r="M3830" s="31">
        <f t="shared" si="220"/>
        <v>26.570890578143526</v>
      </c>
      <c r="N3830" s="31">
        <f t="shared" si="218"/>
        <v>0</v>
      </c>
    </row>
    <row r="3831" spans="1:14" x14ac:dyDescent="0.45">
      <c r="A3831" s="31" t="str">
        <f t="shared" si="217"/>
        <v>E09000022_Children referred to social services in last year but not meeting thresholds_Number</v>
      </c>
      <c r="B3831" s="31" t="s">
        <v>335</v>
      </c>
      <c r="C3831" s="31" t="s">
        <v>336</v>
      </c>
      <c r="D3831" s="31" t="s">
        <v>474</v>
      </c>
      <c r="E3831" s="31" t="s">
        <v>475</v>
      </c>
      <c r="F3831" s="31" t="s">
        <v>92</v>
      </c>
      <c r="G3831" s="26" t="s">
        <v>93</v>
      </c>
      <c r="H3831" s="31" t="s">
        <v>743</v>
      </c>
      <c r="I3831" s="31">
        <v>1581</v>
      </c>
      <c r="J3831" s="31">
        <f>INDEX('LA lookup'!H:H,MATCH('Known to services raw data'!B3831,'LA lookup'!G:G,0))</f>
        <v>62629</v>
      </c>
      <c r="K3831" s="31"/>
      <c r="L3831" s="31" t="str">
        <f t="shared" si="219"/>
        <v>25.2 per 1000 0-17 yr olds</v>
      </c>
      <c r="M3831" s="31">
        <f t="shared" si="220"/>
        <v>25.243896597422918</v>
      </c>
      <c r="N3831" s="31">
        <f t="shared" si="218"/>
        <v>0</v>
      </c>
    </row>
    <row r="3832" spans="1:14" x14ac:dyDescent="0.45">
      <c r="A3832" s="31" t="str">
        <f t="shared" si="217"/>
        <v>E09000023_Children referred to social services in last year but not meeting thresholds_Number</v>
      </c>
      <c r="B3832" s="31" t="s">
        <v>343</v>
      </c>
      <c r="C3832" s="31" t="s">
        <v>344</v>
      </c>
      <c r="D3832" s="31" t="s">
        <v>474</v>
      </c>
      <c r="E3832" s="31" t="s">
        <v>475</v>
      </c>
      <c r="F3832" s="31" t="s">
        <v>92</v>
      </c>
      <c r="G3832" s="26" t="s">
        <v>93</v>
      </c>
      <c r="H3832" s="31" t="s">
        <v>743</v>
      </c>
      <c r="I3832" s="31">
        <v>273</v>
      </c>
      <c r="J3832" s="31">
        <f>INDEX('LA lookup'!H:H,MATCH('Known to services raw data'!B3832,'LA lookup'!G:G,0))</f>
        <v>68458</v>
      </c>
      <c r="K3832" s="31"/>
      <c r="L3832" s="31" t="str">
        <f t="shared" si="219"/>
        <v>4 per 1000 0-17 yr olds</v>
      </c>
      <c r="M3832" s="31">
        <f t="shared" si="220"/>
        <v>3.9878465628560575</v>
      </c>
      <c r="N3832" s="31">
        <f t="shared" si="218"/>
        <v>0</v>
      </c>
    </row>
    <row r="3833" spans="1:14" x14ac:dyDescent="0.45">
      <c r="A3833" s="31" t="str">
        <f t="shared" si="217"/>
        <v>E09000028_Children referred to social services in last year but not meeting thresholds_Number</v>
      </c>
      <c r="B3833" s="31" t="s">
        <v>414</v>
      </c>
      <c r="C3833" s="31" t="s">
        <v>415</v>
      </c>
      <c r="D3833" s="31" t="s">
        <v>474</v>
      </c>
      <c r="E3833" s="31" t="s">
        <v>475</v>
      </c>
      <c r="F3833" s="31" t="s">
        <v>92</v>
      </c>
      <c r="G3833" s="26" t="s">
        <v>93</v>
      </c>
      <c r="H3833" s="31" t="s">
        <v>743</v>
      </c>
      <c r="I3833" s="31">
        <v>1448</v>
      </c>
      <c r="J3833" s="31">
        <f>INDEX('LA lookup'!H:H,MATCH('Known to services raw data'!B3833,'LA lookup'!G:G,0))</f>
        <v>65121</v>
      </c>
      <c r="K3833" s="31"/>
      <c r="L3833" s="31" t="str">
        <f t="shared" si="219"/>
        <v>22.2 per 1000 0-17 yr olds</v>
      </c>
      <c r="M3833" s="31">
        <f t="shared" si="220"/>
        <v>22.235530781161224</v>
      </c>
      <c r="N3833" s="31">
        <f t="shared" si="218"/>
        <v>0</v>
      </c>
    </row>
    <row r="3834" spans="1:14" x14ac:dyDescent="0.45">
      <c r="A3834" s="31" t="str">
        <f t="shared" si="217"/>
        <v>E09000030_Children referred to social services in last year but not meeting thresholds_Number</v>
      </c>
      <c r="B3834" s="31" t="s">
        <v>440</v>
      </c>
      <c r="C3834" s="31" t="s">
        <v>441</v>
      </c>
      <c r="D3834" s="31" t="s">
        <v>474</v>
      </c>
      <c r="E3834" s="31" t="s">
        <v>475</v>
      </c>
      <c r="F3834" s="31" t="s">
        <v>92</v>
      </c>
      <c r="G3834" s="26" t="s">
        <v>93</v>
      </c>
      <c r="H3834" s="31" t="s">
        <v>743</v>
      </c>
      <c r="I3834" s="31">
        <v>480</v>
      </c>
      <c r="J3834" s="31">
        <f>INDEX('LA lookup'!H:H,MATCH('Known to services raw data'!B3834,'LA lookup'!G:G,0))</f>
        <v>70973</v>
      </c>
      <c r="K3834" s="31"/>
      <c r="L3834" s="31" t="str">
        <f t="shared" si="219"/>
        <v>6.8 per 1000 0-17 yr olds</v>
      </c>
      <c r="M3834" s="31">
        <f t="shared" si="220"/>
        <v>6.7631352767954009</v>
      </c>
      <c r="N3834" s="31">
        <f t="shared" si="218"/>
        <v>0</v>
      </c>
    </row>
    <row r="3835" spans="1:14" x14ac:dyDescent="0.45">
      <c r="A3835" s="31" t="str">
        <f t="shared" si="217"/>
        <v>E09000032_Children referred to social services in last year but not meeting thresholds_Number</v>
      </c>
      <c r="B3835" s="31" t="s">
        <v>450</v>
      </c>
      <c r="C3835" s="31" t="s">
        <v>451</v>
      </c>
      <c r="D3835" s="31" t="s">
        <v>474</v>
      </c>
      <c r="E3835" s="31" t="s">
        <v>475</v>
      </c>
      <c r="F3835" s="31" t="s">
        <v>92</v>
      </c>
      <c r="G3835" s="26" t="s">
        <v>93</v>
      </c>
      <c r="H3835" s="31" t="s">
        <v>743</v>
      </c>
      <c r="I3835" s="31">
        <v>1366</v>
      </c>
      <c r="J3835" s="31">
        <f>INDEX('LA lookup'!H:H,MATCH('Known to services raw data'!B3835,'LA lookup'!G:G,0))</f>
        <v>63840</v>
      </c>
      <c r="K3835" s="31"/>
      <c r="L3835" s="31" t="str">
        <f t="shared" si="219"/>
        <v>21.4 per 1000 0-17 yr olds</v>
      </c>
      <c r="M3835" s="31">
        <f t="shared" si="220"/>
        <v>21.397243107769427</v>
      </c>
      <c r="N3835" s="31">
        <f t="shared" si="218"/>
        <v>0</v>
      </c>
    </row>
    <row r="3836" spans="1:14" x14ac:dyDescent="0.45">
      <c r="A3836" s="31" t="str">
        <f t="shared" si="217"/>
        <v>E09000033_Children referred to social services in last year but not meeting thresholds_Number</v>
      </c>
      <c r="B3836" s="31" t="s">
        <v>506</v>
      </c>
      <c r="C3836" s="31" t="s">
        <v>507</v>
      </c>
      <c r="D3836" s="31" t="s">
        <v>474</v>
      </c>
      <c r="E3836" s="31" t="s">
        <v>475</v>
      </c>
      <c r="F3836" s="31" t="s">
        <v>92</v>
      </c>
      <c r="G3836" s="26" t="s">
        <v>93</v>
      </c>
      <c r="H3836" s="31" t="s">
        <v>743</v>
      </c>
      <c r="I3836" s="31">
        <v>513</v>
      </c>
      <c r="J3836" s="31">
        <f>INDEX('LA lookup'!H:H,MATCH('Known to services raw data'!B3836,'LA lookup'!G:G,0))</f>
        <v>47445</v>
      </c>
      <c r="K3836" s="31"/>
      <c r="L3836" s="31" t="str">
        <f t="shared" si="219"/>
        <v>10.8 per 1000 0-17 yr olds</v>
      </c>
      <c r="M3836" s="31">
        <f t="shared" si="220"/>
        <v>10.812519759721784</v>
      </c>
      <c r="N3836" s="31">
        <f t="shared" si="218"/>
        <v>0</v>
      </c>
    </row>
    <row r="3837" spans="1:14" x14ac:dyDescent="0.45">
      <c r="A3837" s="31" t="str">
        <f t="shared" si="217"/>
        <v>E09000002_Children referred to social services in last year but not meeting thresholds_Number</v>
      </c>
      <c r="B3837" s="31" t="s">
        <v>227</v>
      </c>
      <c r="C3837" s="31" t="s">
        <v>228</v>
      </c>
      <c r="D3837" s="31" t="s">
        <v>474</v>
      </c>
      <c r="E3837" s="31" t="s">
        <v>475</v>
      </c>
      <c r="F3837" s="31" t="s">
        <v>92</v>
      </c>
      <c r="G3837" s="26" t="s">
        <v>93</v>
      </c>
      <c r="H3837" s="31" t="s">
        <v>743</v>
      </c>
      <c r="I3837" s="31">
        <v>579</v>
      </c>
      <c r="J3837" s="31">
        <f>INDEX('LA lookup'!H:H,MATCH('Known to services raw data'!B3837,'LA lookup'!G:G,0))</f>
        <v>63401</v>
      </c>
      <c r="K3837" s="31"/>
      <c r="L3837" s="31" t="str">
        <f t="shared" si="219"/>
        <v>9.1 per 1000 0-17 yr olds</v>
      </c>
      <c r="M3837" s="31">
        <f t="shared" si="220"/>
        <v>9.1323480702197131</v>
      </c>
      <c r="N3837" s="31">
        <f t="shared" si="218"/>
        <v>0</v>
      </c>
    </row>
    <row r="3838" spans="1:14" x14ac:dyDescent="0.45">
      <c r="A3838" s="31" t="str">
        <f t="shared" si="217"/>
        <v>E09000003_Children referred to social services in last year but not meeting thresholds_Number</v>
      </c>
      <c r="B3838" s="31" t="s">
        <v>233</v>
      </c>
      <c r="C3838" s="31" t="s">
        <v>234</v>
      </c>
      <c r="D3838" s="31" t="s">
        <v>474</v>
      </c>
      <c r="E3838" s="31" t="s">
        <v>475</v>
      </c>
      <c r="F3838" s="31" t="s">
        <v>92</v>
      </c>
      <c r="G3838" s="26" t="s">
        <v>93</v>
      </c>
      <c r="H3838" s="31" t="s">
        <v>743</v>
      </c>
      <c r="I3838" s="31">
        <v>624</v>
      </c>
      <c r="J3838" s="31">
        <f>INDEX('LA lookup'!H:H,MATCH('Known to services raw data'!B3838,'LA lookup'!G:G,0))</f>
        <v>92701</v>
      </c>
      <c r="K3838" s="31"/>
      <c r="L3838" s="31" t="str">
        <f t="shared" si="219"/>
        <v>6.7 per 1000 0-17 yr olds</v>
      </c>
      <c r="M3838" s="31">
        <f t="shared" si="220"/>
        <v>6.7313189717478776</v>
      </c>
      <c r="N3838" s="31">
        <f t="shared" si="218"/>
        <v>0</v>
      </c>
    </row>
    <row r="3839" spans="1:14" x14ac:dyDescent="0.45">
      <c r="A3839" s="31" t="str">
        <f t="shared" si="217"/>
        <v>E09000004_Children referred to social services in last year but not meeting thresholds_Number</v>
      </c>
      <c r="B3839" s="31" t="s">
        <v>242</v>
      </c>
      <c r="C3839" s="31" t="s">
        <v>243</v>
      </c>
      <c r="D3839" s="31" t="s">
        <v>474</v>
      </c>
      <c r="E3839" s="31" t="s">
        <v>475</v>
      </c>
      <c r="F3839" s="31" t="s">
        <v>92</v>
      </c>
      <c r="G3839" s="26" t="s">
        <v>93</v>
      </c>
      <c r="H3839" s="31" t="s">
        <v>743</v>
      </c>
      <c r="I3839" s="31">
        <v>1008</v>
      </c>
      <c r="J3839" s="31">
        <f>INDEX('LA lookup'!H:H,MATCH('Known to services raw data'!B3839,'LA lookup'!G:G,0))</f>
        <v>56853</v>
      </c>
      <c r="K3839" s="31"/>
      <c r="L3839" s="31" t="str">
        <f t="shared" si="219"/>
        <v>17.7 per 1000 0-17 yr olds</v>
      </c>
      <c r="M3839" s="31">
        <f t="shared" si="220"/>
        <v>17.72993509577331</v>
      </c>
      <c r="N3839" s="31">
        <f t="shared" si="218"/>
        <v>0</v>
      </c>
    </row>
    <row r="3840" spans="1:14" x14ac:dyDescent="0.45">
      <c r="A3840" s="31" t="str">
        <f t="shared" si="217"/>
        <v>E09000005_Children referred to social services in last year but not meeting thresholds_Number</v>
      </c>
      <c r="B3840" s="31" t="s">
        <v>261</v>
      </c>
      <c r="C3840" s="31" t="s">
        <v>262</v>
      </c>
      <c r="D3840" s="31" t="s">
        <v>474</v>
      </c>
      <c r="E3840" s="31" t="s">
        <v>475</v>
      </c>
      <c r="F3840" s="31" t="s">
        <v>92</v>
      </c>
      <c r="G3840" s="26" t="s">
        <v>93</v>
      </c>
      <c r="H3840" s="31" t="s">
        <v>743</v>
      </c>
      <c r="I3840" s="31">
        <v>882</v>
      </c>
      <c r="J3840" s="31">
        <f>INDEX('LA lookup'!H:H,MATCH('Known to services raw data'!B3840,'LA lookup'!G:G,0))</f>
        <v>77893</v>
      </c>
      <c r="K3840" s="31"/>
      <c r="L3840" s="31" t="str">
        <f t="shared" si="219"/>
        <v>11.3 per 1000 0-17 yr olds</v>
      </c>
      <c r="M3840" s="31">
        <f t="shared" si="220"/>
        <v>11.323225450297203</v>
      </c>
      <c r="N3840" s="31">
        <f t="shared" si="218"/>
        <v>0</v>
      </c>
    </row>
    <row r="3841" spans="1:14" x14ac:dyDescent="0.45">
      <c r="A3841" s="31" t="str">
        <f t="shared" si="217"/>
        <v>E09000006_Children referred to social services in last year but not meeting thresholds_Number</v>
      </c>
      <c r="B3841" s="31" t="s">
        <v>267</v>
      </c>
      <c r="C3841" s="31" t="s">
        <v>268</v>
      </c>
      <c r="D3841" s="31" t="s">
        <v>474</v>
      </c>
      <c r="E3841" s="31" t="s">
        <v>475</v>
      </c>
      <c r="F3841" s="31" t="s">
        <v>92</v>
      </c>
      <c r="G3841" s="26" t="s">
        <v>93</v>
      </c>
      <c r="H3841" s="31" t="s">
        <v>743</v>
      </c>
      <c r="I3841" s="31">
        <v>1058</v>
      </c>
      <c r="J3841" s="31">
        <f>INDEX('LA lookup'!H:H,MATCH('Known to services raw data'!B3841,'LA lookup'!G:G,0))</f>
        <v>75055</v>
      </c>
      <c r="K3841" s="31"/>
      <c r="L3841" s="31" t="str">
        <f t="shared" si="219"/>
        <v>14.1 per 1000 0-17 yr olds</v>
      </c>
      <c r="M3841" s="31">
        <f t="shared" si="220"/>
        <v>14.096329358470454</v>
      </c>
      <c r="N3841" s="31">
        <f t="shared" si="218"/>
        <v>0</v>
      </c>
    </row>
    <row r="3842" spans="1:14" x14ac:dyDescent="0.45">
      <c r="A3842" s="31" t="str">
        <f t="shared" si="217"/>
        <v>E09000008_Children referred to social services in last year but not meeting thresholds_Number</v>
      </c>
      <c r="B3842" s="31" t="s">
        <v>486</v>
      </c>
      <c r="C3842" s="31" t="s">
        <v>487</v>
      </c>
      <c r="D3842" s="31" t="s">
        <v>474</v>
      </c>
      <c r="E3842" s="31" t="s">
        <v>475</v>
      </c>
      <c r="F3842" s="31" t="s">
        <v>92</v>
      </c>
      <c r="G3842" s="26" t="s">
        <v>93</v>
      </c>
      <c r="H3842" s="31" t="s">
        <v>743</v>
      </c>
      <c r="I3842" s="31">
        <v>646</v>
      </c>
      <c r="J3842" s="31">
        <f>INDEX('LA lookup'!H:H,MATCH('Known to services raw data'!B3842,'LA lookup'!G:G,0))</f>
        <v>94702</v>
      </c>
      <c r="K3842" s="31"/>
      <c r="L3842" s="31" t="str">
        <f t="shared" si="219"/>
        <v>6.8 per 1000 0-17 yr olds</v>
      </c>
      <c r="M3842" s="31">
        <f t="shared" si="220"/>
        <v>6.8213976473569726</v>
      </c>
      <c r="N3842" s="31">
        <f t="shared" si="218"/>
        <v>0</v>
      </c>
    </row>
    <row r="3843" spans="1:14" x14ac:dyDescent="0.45">
      <c r="A3843" s="31" t="str">
        <f t="shared" si="217"/>
        <v>E09000009_Children referred to social services in last year but not meeting thresholds_Number</v>
      </c>
      <c r="B3843" s="31" t="s">
        <v>509</v>
      </c>
      <c r="C3843" s="31" t="s">
        <v>510</v>
      </c>
      <c r="D3843" s="31" t="s">
        <v>474</v>
      </c>
      <c r="E3843" s="31" t="s">
        <v>475</v>
      </c>
      <c r="F3843" s="31" t="s">
        <v>92</v>
      </c>
      <c r="G3843" s="26" t="s">
        <v>93</v>
      </c>
      <c r="H3843" s="31" t="s">
        <v>743</v>
      </c>
      <c r="I3843" s="31">
        <v>803</v>
      </c>
      <c r="J3843" s="31">
        <f>INDEX('LA lookup'!H:H,MATCH('Known to services raw data'!B3843,'LA lookup'!G:G,0))</f>
        <v>81732</v>
      </c>
      <c r="K3843" s="31"/>
      <c r="L3843" s="31" t="str">
        <f t="shared" si="219"/>
        <v>9.8 per 1000 0-17 yr olds</v>
      </c>
      <c r="M3843" s="31">
        <f t="shared" si="220"/>
        <v>9.824793226643175</v>
      </c>
      <c r="N3843" s="31">
        <f t="shared" si="218"/>
        <v>0</v>
      </c>
    </row>
    <row r="3844" spans="1:14" x14ac:dyDescent="0.45">
      <c r="A3844" s="31" t="str">
        <f t="shared" si="217"/>
        <v>E09000010_Children referred to social services in last year but not meeting thresholds_Number</v>
      </c>
      <c r="B3844" s="31" t="s">
        <v>301</v>
      </c>
      <c r="C3844" s="31" t="s">
        <v>302</v>
      </c>
      <c r="D3844" s="31" t="s">
        <v>474</v>
      </c>
      <c r="E3844" s="31" t="s">
        <v>475</v>
      </c>
      <c r="F3844" s="31" t="s">
        <v>92</v>
      </c>
      <c r="G3844" s="26" t="s">
        <v>93</v>
      </c>
      <c r="H3844" s="31" t="s">
        <v>743</v>
      </c>
      <c r="I3844" s="31">
        <v>2509</v>
      </c>
      <c r="J3844" s="31">
        <f>INDEX('LA lookup'!H:H,MATCH('Known to services raw data'!B3844,'LA lookup'!G:G,0))</f>
        <v>84497</v>
      </c>
      <c r="K3844" s="31"/>
      <c r="L3844" s="31" t="str">
        <f t="shared" si="219"/>
        <v>29.7 per 1000 0-17 yr olds</v>
      </c>
      <c r="M3844" s="31">
        <f t="shared" si="220"/>
        <v>29.693361894505131</v>
      </c>
      <c r="N3844" s="31">
        <f t="shared" si="218"/>
        <v>0</v>
      </c>
    </row>
    <row r="3845" spans="1:14" x14ac:dyDescent="0.45">
      <c r="A3845" s="31" t="str">
        <f t="shared" si="217"/>
        <v>E09000014_Children referred to social services in last year but not meeting thresholds_Number</v>
      </c>
      <c r="B3845" s="31" t="s">
        <v>311</v>
      </c>
      <c r="C3845" s="31" t="s">
        <v>312</v>
      </c>
      <c r="D3845" s="31" t="s">
        <v>474</v>
      </c>
      <c r="E3845" s="31" t="s">
        <v>475</v>
      </c>
      <c r="F3845" s="31" t="s">
        <v>92</v>
      </c>
      <c r="G3845" s="26" t="s">
        <v>93</v>
      </c>
      <c r="H3845" s="31" t="s">
        <v>743</v>
      </c>
      <c r="I3845" s="31">
        <v>1098</v>
      </c>
      <c r="J3845" s="31">
        <f>INDEX('LA lookup'!H:H,MATCH('Known to services raw data'!B3845,'LA lookup'!G:G,0))</f>
        <v>60398</v>
      </c>
      <c r="K3845" s="31"/>
      <c r="L3845" s="31" t="str">
        <f t="shared" si="219"/>
        <v>18.2 per 1000 0-17 yr olds</v>
      </c>
      <c r="M3845" s="31">
        <f t="shared" si="220"/>
        <v>18.179409914235571</v>
      </c>
      <c r="N3845" s="31">
        <f t="shared" si="218"/>
        <v>0</v>
      </c>
    </row>
    <row r="3846" spans="1:14" x14ac:dyDescent="0.45">
      <c r="A3846" s="31" t="str">
        <f t="shared" si="217"/>
        <v>E09000015_Children referred to social services in last year but not meeting thresholds_Number</v>
      </c>
      <c r="B3846" s="31" t="s">
        <v>496</v>
      </c>
      <c r="C3846" s="31" t="s">
        <v>497</v>
      </c>
      <c r="D3846" s="31" t="s">
        <v>474</v>
      </c>
      <c r="E3846" s="31" t="s">
        <v>475</v>
      </c>
      <c r="F3846" s="31" t="s">
        <v>92</v>
      </c>
      <c r="G3846" s="26" t="s">
        <v>93</v>
      </c>
      <c r="H3846" s="31" t="s">
        <v>743</v>
      </c>
      <c r="I3846" s="31">
        <v>499</v>
      </c>
      <c r="J3846" s="31">
        <f>INDEX('LA lookup'!H:H,MATCH('Known to services raw data'!B3846,'LA lookup'!G:G,0))</f>
        <v>58373</v>
      </c>
      <c r="K3846" s="31"/>
      <c r="L3846" s="31" t="str">
        <f t="shared" si="219"/>
        <v>8.5 per 1000 0-17 yr olds</v>
      </c>
      <c r="M3846" s="31">
        <f t="shared" si="220"/>
        <v>8.5484727528138009</v>
      </c>
      <c r="N3846" s="31">
        <f t="shared" si="218"/>
        <v>0</v>
      </c>
    </row>
    <row r="3847" spans="1:14" x14ac:dyDescent="0.45">
      <c r="A3847" s="31" t="str">
        <f t="shared" si="217"/>
        <v>E09000016_Children referred to social services in last year but not meeting thresholds_Number</v>
      </c>
      <c r="B3847" s="31" t="s">
        <v>315</v>
      </c>
      <c r="C3847" s="31" t="s">
        <v>316</v>
      </c>
      <c r="D3847" s="31" t="s">
        <v>474</v>
      </c>
      <c r="E3847" s="31" t="s">
        <v>475</v>
      </c>
      <c r="F3847" s="31" t="s">
        <v>92</v>
      </c>
      <c r="G3847" s="26" t="s">
        <v>93</v>
      </c>
      <c r="H3847" s="31" t="s">
        <v>743</v>
      </c>
      <c r="I3847" s="31">
        <v>874</v>
      </c>
      <c r="J3847" s="31">
        <f>INDEX('LA lookup'!H:H,MATCH('Known to services raw data'!B3847,'LA lookup'!G:G,0))</f>
        <v>57541</v>
      </c>
      <c r="K3847" s="31"/>
      <c r="L3847" s="31" t="str">
        <f t="shared" si="219"/>
        <v>15.2 per 1000 0-17 yr olds</v>
      </c>
      <c r="M3847" s="31">
        <f t="shared" si="220"/>
        <v>15.189169461775082</v>
      </c>
      <c r="N3847" s="31">
        <f t="shared" si="218"/>
        <v>0</v>
      </c>
    </row>
    <row r="3848" spans="1:14" x14ac:dyDescent="0.45">
      <c r="A3848" s="31" t="str">
        <f t="shared" si="217"/>
        <v>E09000017_Children referred to social services in last year but not meeting thresholds_Number</v>
      </c>
      <c r="B3848" s="31" t="s">
        <v>321</v>
      </c>
      <c r="C3848" s="31" t="s">
        <v>322</v>
      </c>
      <c r="D3848" s="31" t="s">
        <v>474</v>
      </c>
      <c r="E3848" s="31" t="s">
        <v>475</v>
      </c>
      <c r="F3848" s="31" t="s">
        <v>92</v>
      </c>
      <c r="G3848" s="26" t="s">
        <v>93</v>
      </c>
      <c r="H3848" s="31" t="s">
        <v>743</v>
      </c>
      <c r="I3848" s="31">
        <v>1917</v>
      </c>
      <c r="J3848" s="31">
        <f>INDEX('LA lookup'!H:H,MATCH('Known to services raw data'!B3848,'LA lookup'!G:G,0))</f>
        <v>73377</v>
      </c>
      <c r="K3848" s="31"/>
      <c r="L3848" s="31" t="str">
        <f t="shared" si="219"/>
        <v>26.1 per 1000 0-17 yr olds</v>
      </c>
      <c r="M3848" s="31">
        <f t="shared" si="220"/>
        <v>26.125352630933399</v>
      </c>
      <c r="N3848" s="31">
        <f t="shared" si="218"/>
        <v>0</v>
      </c>
    </row>
    <row r="3849" spans="1:14" x14ac:dyDescent="0.45">
      <c r="A3849" s="31" t="str">
        <f t="shared" ref="A3849:A3912" si="221">CONCATENATE(B3849,"_",G3849,"_",H3849)</f>
        <v>E09000018_Children referred to social services in last year but not meeting thresholds_Number</v>
      </c>
      <c r="B3849" s="31" t="s">
        <v>323</v>
      </c>
      <c r="C3849" s="31" t="s">
        <v>324</v>
      </c>
      <c r="D3849" s="31" t="s">
        <v>474</v>
      </c>
      <c r="E3849" s="31" t="s">
        <v>475</v>
      </c>
      <c r="F3849" s="31" t="s">
        <v>92</v>
      </c>
      <c r="G3849" s="26" t="s">
        <v>93</v>
      </c>
      <c r="H3849" s="31" t="s">
        <v>743</v>
      </c>
      <c r="I3849" s="31">
        <v>303</v>
      </c>
      <c r="J3849" s="31">
        <f>INDEX('LA lookup'!H:H,MATCH('Known to services raw data'!B3849,'LA lookup'!G:G,0))</f>
        <v>64898</v>
      </c>
      <c r="K3849" s="31"/>
      <c r="L3849" s="31" t="str">
        <f t="shared" si="219"/>
        <v>4.7 per 1000 0-17 yr olds</v>
      </c>
      <c r="M3849" s="31">
        <f t="shared" si="220"/>
        <v>4.6688649881352271</v>
      </c>
      <c r="N3849" s="31">
        <f t="shared" si="218"/>
        <v>0</v>
      </c>
    </row>
    <row r="3850" spans="1:14" x14ac:dyDescent="0.45">
      <c r="A3850" s="31" t="str">
        <f t="shared" si="221"/>
        <v>E09000021_Children referred to social services in last year but not meeting thresholds_Number</v>
      </c>
      <c r="B3850" s="31" t="s">
        <v>520</v>
      </c>
      <c r="C3850" s="31" t="s">
        <v>521</v>
      </c>
      <c r="D3850" s="31" t="s">
        <v>474</v>
      </c>
      <c r="E3850" s="31" t="s">
        <v>475</v>
      </c>
      <c r="F3850" s="31" t="s">
        <v>92</v>
      </c>
      <c r="G3850" s="26" t="s">
        <v>93</v>
      </c>
      <c r="H3850" s="31" t="s">
        <v>743</v>
      </c>
      <c r="I3850" s="31">
        <v>383</v>
      </c>
      <c r="J3850" s="31">
        <f>INDEX('LA lookup'!H:H,MATCH('Known to services raw data'!B3850,'LA lookup'!G:G,0))</f>
        <v>38977</v>
      </c>
      <c r="K3850" s="31"/>
      <c r="L3850" s="31" t="str">
        <f t="shared" si="219"/>
        <v>9.8 per 1000 0-17 yr olds</v>
      </c>
      <c r="M3850" s="31">
        <f t="shared" si="220"/>
        <v>9.8263078225620237</v>
      </c>
      <c r="N3850" s="31">
        <f t="shared" ref="N3850:N3913" si="222">IF(OR(C3850="City of London",C3850="Isles of Scilly"),1,0)</f>
        <v>0</v>
      </c>
    </row>
    <row r="3851" spans="1:14" x14ac:dyDescent="0.45">
      <c r="A3851" s="31" t="str">
        <f t="shared" si="221"/>
        <v>E09000024_Children referred to social services in last year but not meeting thresholds_Number</v>
      </c>
      <c r="B3851" s="31" t="s">
        <v>353</v>
      </c>
      <c r="C3851" s="31" t="s">
        <v>354</v>
      </c>
      <c r="D3851" s="31" t="s">
        <v>474</v>
      </c>
      <c r="E3851" s="31" t="s">
        <v>475</v>
      </c>
      <c r="F3851" s="31" t="s">
        <v>92</v>
      </c>
      <c r="G3851" s="26" t="s">
        <v>93</v>
      </c>
      <c r="H3851" s="31" t="s">
        <v>743</v>
      </c>
      <c r="I3851" s="31">
        <v>1008</v>
      </c>
      <c r="J3851" s="31">
        <f>INDEX('LA lookup'!H:H,MATCH('Known to services raw data'!B3851,'LA lookup'!G:G,0))</f>
        <v>47266</v>
      </c>
      <c r="K3851" s="31"/>
      <c r="L3851" s="31" t="str">
        <f t="shared" si="219"/>
        <v>21.3 per 1000 0-17 yr olds</v>
      </c>
      <c r="M3851" s="31">
        <f t="shared" si="220"/>
        <v>21.326111792832055</v>
      </c>
      <c r="N3851" s="31">
        <f t="shared" si="222"/>
        <v>0</v>
      </c>
    </row>
    <row r="3852" spans="1:14" x14ac:dyDescent="0.45">
      <c r="A3852" s="31" t="str">
        <f t="shared" si="221"/>
        <v>E09000025_Children referred to social services in last year but not meeting thresholds_Number</v>
      </c>
      <c r="B3852" s="31" t="s">
        <v>359</v>
      </c>
      <c r="C3852" s="31" t="s">
        <v>360</v>
      </c>
      <c r="D3852" s="31" t="s">
        <v>474</v>
      </c>
      <c r="E3852" s="31" t="s">
        <v>475</v>
      </c>
      <c r="F3852" s="31" t="s">
        <v>92</v>
      </c>
      <c r="G3852" s="26" t="s">
        <v>93</v>
      </c>
      <c r="H3852" s="31" t="s">
        <v>743</v>
      </c>
      <c r="I3852" s="31">
        <v>1596</v>
      </c>
      <c r="J3852" s="31">
        <f>INDEX('LA lookup'!H:H,MATCH('Known to services raw data'!B3852,'LA lookup'!G:G,0))</f>
        <v>86567</v>
      </c>
      <c r="K3852" s="31"/>
      <c r="L3852" s="31" t="str">
        <f t="shared" si="219"/>
        <v>18.4 per 1000 0-17 yr olds</v>
      </c>
      <c r="M3852" s="31">
        <f t="shared" si="220"/>
        <v>18.436586690078204</v>
      </c>
      <c r="N3852" s="31">
        <f t="shared" si="222"/>
        <v>0</v>
      </c>
    </row>
    <row r="3853" spans="1:14" x14ac:dyDescent="0.45">
      <c r="A3853" s="31" t="str">
        <f t="shared" si="221"/>
        <v>E09000026_Children referred to social services in last year but not meeting thresholds_Number</v>
      </c>
      <c r="B3853" s="31" t="s">
        <v>385</v>
      </c>
      <c r="C3853" s="31" t="s">
        <v>386</v>
      </c>
      <c r="D3853" s="31" t="s">
        <v>474</v>
      </c>
      <c r="E3853" s="31" t="s">
        <v>475</v>
      </c>
      <c r="F3853" s="31" t="s">
        <v>92</v>
      </c>
      <c r="G3853" s="26" t="s">
        <v>93</v>
      </c>
      <c r="H3853" s="31" t="s">
        <v>743</v>
      </c>
      <c r="I3853" s="31">
        <v>618</v>
      </c>
      <c r="J3853" s="31">
        <f>INDEX('LA lookup'!H:H,MATCH('Known to services raw data'!B3853,'LA lookup'!G:G,0))</f>
        <v>76159</v>
      </c>
      <c r="K3853" s="31"/>
      <c r="L3853" s="31" t="str">
        <f t="shared" si="219"/>
        <v>8.1 per 1000 0-17 yr olds</v>
      </c>
      <c r="M3853" s="31">
        <f t="shared" si="220"/>
        <v>8.1146023450938163</v>
      </c>
      <c r="N3853" s="31">
        <f t="shared" si="222"/>
        <v>0</v>
      </c>
    </row>
    <row r="3854" spans="1:14" x14ac:dyDescent="0.45">
      <c r="A3854" s="31" t="str">
        <f t="shared" si="221"/>
        <v>E09000027_Children referred to social services in last year but not meeting thresholds_Number</v>
      </c>
      <c r="B3854" s="31" t="s">
        <v>389</v>
      </c>
      <c r="C3854" s="31" t="s">
        <v>390</v>
      </c>
      <c r="D3854" s="31" t="s">
        <v>474</v>
      </c>
      <c r="E3854" s="31" t="s">
        <v>475</v>
      </c>
      <c r="F3854" s="31" t="s">
        <v>92</v>
      </c>
      <c r="G3854" s="26" t="s">
        <v>93</v>
      </c>
      <c r="H3854" s="31" t="s">
        <v>743</v>
      </c>
      <c r="I3854" s="31">
        <v>196</v>
      </c>
      <c r="J3854" s="31">
        <f>INDEX('LA lookup'!H:H,MATCH('Known to services raw data'!B3854,'LA lookup'!G:G,0))</f>
        <v>45525</v>
      </c>
      <c r="K3854" s="31"/>
      <c r="L3854" s="31" t="str">
        <f t="shared" si="219"/>
        <v>4.3 per 1000 0-17 yr olds</v>
      </c>
      <c r="M3854" s="31">
        <f t="shared" si="220"/>
        <v>4.3053267435475009</v>
      </c>
      <c r="N3854" s="31">
        <f t="shared" si="222"/>
        <v>0</v>
      </c>
    </row>
    <row r="3855" spans="1:14" x14ac:dyDescent="0.45">
      <c r="A3855" s="31" t="str">
        <f t="shared" si="221"/>
        <v>E09000029_Children referred to social services in last year but not meeting thresholds_Number</v>
      </c>
      <c r="B3855" s="31" t="s">
        <v>432</v>
      </c>
      <c r="C3855" s="31" t="s">
        <v>433</v>
      </c>
      <c r="D3855" s="31" t="s">
        <v>474</v>
      </c>
      <c r="E3855" s="31" t="s">
        <v>475</v>
      </c>
      <c r="F3855" s="31" t="s">
        <v>92</v>
      </c>
      <c r="G3855" s="26" t="s">
        <v>93</v>
      </c>
      <c r="H3855" s="31" t="s">
        <v>743</v>
      </c>
      <c r="I3855" s="31">
        <v>995</v>
      </c>
      <c r="J3855" s="31">
        <f>INDEX('LA lookup'!H:H,MATCH('Known to services raw data'!B3855,'LA lookup'!G:G,0))</f>
        <v>47941</v>
      </c>
      <c r="K3855" s="31"/>
      <c r="L3855" s="31" t="str">
        <f t="shared" si="219"/>
        <v>20.8 per 1000 0-17 yr olds</v>
      </c>
      <c r="M3855" s="31">
        <f t="shared" si="220"/>
        <v>20.754677624580214</v>
      </c>
      <c r="N3855" s="31">
        <f t="shared" si="222"/>
        <v>0</v>
      </c>
    </row>
    <row r="3856" spans="1:14" x14ac:dyDescent="0.45">
      <c r="A3856" s="31" t="str">
        <f t="shared" si="221"/>
        <v>E09000031_Children referred to social services in last year but not meeting thresholds_Number</v>
      </c>
      <c r="B3856" s="31" t="s">
        <v>448</v>
      </c>
      <c r="C3856" s="31" t="s">
        <v>449</v>
      </c>
      <c r="D3856" s="31" t="s">
        <v>474</v>
      </c>
      <c r="E3856" s="31" t="s">
        <v>475</v>
      </c>
      <c r="F3856" s="31" t="s">
        <v>92</v>
      </c>
      <c r="G3856" s="26" t="s">
        <v>93</v>
      </c>
      <c r="H3856" s="31" t="s">
        <v>743</v>
      </c>
      <c r="I3856" s="31">
        <v>1099</v>
      </c>
      <c r="J3856" s="31">
        <f>INDEX('LA lookup'!H:H,MATCH('Known to services raw data'!B3856,'LA lookup'!G:G,0))</f>
        <v>67017</v>
      </c>
      <c r="K3856" s="31"/>
      <c r="L3856" s="31" t="str">
        <f t="shared" si="219"/>
        <v>16.4 per 1000 0-17 yr olds</v>
      </c>
      <c r="M3856" s="31">
        <f t="shared" si="220"/>
        <v>16.398824178939673</v>
      </c>
      <c r="N3856" s="31">
        <f t="shared" si="222"/>
        <v>0</v>
      </c>
    </row>
    <row r="3857" spans="1:14" x14ac:dyDescent="0.45">
      <c r="A3857" s="31" t="str">
        <f t="shared" si="221"/>
        <v>E08000025_Children referred to social services in last year but not meeting thresholds_Number</v>
      </c>
      <c r="B3857" s="31" t="s">
        <v>245</v>
      </c>
      <c r="C3857" s="31" t="s">
        <v>246</v>
      </c>
      <c r="D3857" s="31" t="s">
        <v>474</v>
      </c>
      <c r="E3857" s="31" t="s">
        <v>475</v>
      </c>
      <c r="F3857" s="31" t="s">
        <v>92</v>
      </c>
      <c r="G3857" s="26" t="s">
        <v>93</v>
      </c>
      <c r="H3857" s="31" t="s">
        <v>743</v>
      </c>
      <c r="I3857" s="31">
        <v>4509</v>
      </c>
      <c r="J3857" s="31">
        <f>INDEX('LA lookup'!H:H,MATCH('Known to services raw data'!B3857,'LA lookup'!G:G,0))</f>
        <v>288388</v>
      </c>
      <c r="K3857" s="31"/>
      <c r="L3857" s="31" t="str">
        <f t="shared" si="219"/>
        <v>15.6 per 1000 0-17 yr olds</v>
      </c>
      <c r="M3857" s="31">
        <f t="shared" si="220"/>
        <v>15.63518593006644</v>
      </c>
      <c r="N3857" s="31">
        <f t="shared" si="222"/>
        <v>0</v>
      </c>
    </row>
    <row r="3858" spans="1:14" x14ac:dyDescent="0.45">
      <c r="A3858" s="31" t="str">
        <f t="shared" si="221"/>
        <v>E08000026_Children referred to social services in last year but not meeting thresholds_Number</v>
      </c>
      <c r="B3858" s="31" t="s">
        <v>283</v>
      </c>
      <c r="C3858" s="31" t="s">
        <v>284</v>
      </c>
      <c r="D3858" s="31" t="s">
        <v>474</v>
      </c>
      <c r="E3858" s="31" t="s">
        <v>475</v>
      </c>
      <c r="F3858" s="31" t="s">
        <v>92</v>
      </c>
      <c r="G3858" s="26" t="s">
        <v>93</v>
      </c>
      <c r="H3858" s="31" t="s">
        <v>743</v>
      </c>
      <c r="I3858" s="31">
        <v>1372</v>
      </c>
      <c r="J3858" s="31">
        <f>INDEX('LA lookup'!H:H,MATCH('Known to services raw data'!B3858,'LA lookup'!G:G,0))</f>
        <v>78994</v>
      </c>
      <c r="K3858" s="31"/>
      <c r="L3858" s="31" t="str">
        <f t="shared" si="219"/>
        <v>17.4 per 1000 0-17 yr olds</v>
      </c>
      <c r="M3858" s="31">
        <f t="shared" si="220"/>
        <v>17.368407727169153</v>
      </c>
      <c r="N3858" s="31">
        <f t="shared" si="222"/>
        <v>0</v>
      </c>
    </row>
    <row r="3859" spans="1:14" x14ac:dyDescent="0.45">
      <c r="A3859" s="31" t="str">
        <f t="shared" si="221"/>
        <v>E08000027_Children referred to social services in last year but not meeting thresholds_Number</v>
      </c>
      <c r="B3859" s="31" t="s">
        <v>297</v>
      </c>
      <c r="C3859" s="31" t="s">
        <v>298</v>
      </c>
      <c r="D3859" s="31" t="s">
        <v>474</v>
      </c>
      <c r="E3859" s="31" t="s">
        <v>475</v>
      </c>
      <c r="F3859" s="31" t="s">
        <v>92</v>
      </c>
      <c r="G3859" s="26" t="s">
        <v>93</v>
      </c>
      <c r="H3859" s="31" t="s">
        <v>743</v>
      </c>
      <c r="I3859" s="31">
        <v>1016</v>
      </c>
      <c r="J3859" s="31">
        <f>INDEX('LA lookup'!H:H,MATCH('Known to services raw data'!B3859,'LA lookup'!G:G,0))</f>
        <v>69265</v>
      </c>
      <c r="K3859" s="31"/>
      <c r="L3859" s="31" t="str">
        <f t="shared" si="219"/>
        <v>14.7 per 1000 0-17 yr olds</v>
      </c>
      <c r="M3859" s="31">
        <f t="shared" si="220"/>
        <v>14.668302894679853</v>
      </c>
      <c r="N3859" s="31">
        <f t="shared" si="222"/>
        <v>0</v>
      </c>
    </row>
    <row r="3860" spans="1:14" x14ac:dyDescent="0.45">
      <c r="A3860" s="31" t="str">
        <f t="shared" si="221"/>
        <v>E08000028_Children referred to social services in last year but not meeting thresholds_Number</v>
      </c>
      <c r="B3860" s="31" t="s">
        <v>397</v>
      </c>
      <c r="C3860" s="31" t="s">
        <v>398</v>
      </c>
      <c r="D3860" s="31" t="s">
        <v>474</v>
      </c>
      <c r="E3860" s="31" t="s">
        <v>475</v>
      </c>
      <c r="F3860" s="31" t="s">
        <v>92</v>
      </c>
      <c r="G3860" s="26" t="s">
        <v>93</v>
      </c>
      <c r="H3860" s="31" t="s">
        <v>743</v>
      </c>
      <c r="I3860" s="31">
        <v>1192</v>
      </c>
      <c r="J3860" s="31">
        <f>INDEX('LA lookup'!H:H,MATCH('Known to services raw data'!B3860,'LA lookup'!G:G,0))</f>
        <v>81920</v>
      </c>
      <c r="K3860" s="31"/>
      <c r="L3860" s="31" t="str">
        <f t="shared" si="219"/>
        <v>14.6 per 1000 0-17 yr olds</v>
      </c>
      <c r="M3860" s="31">
        <f t="shared" si="220"/>
        <v>14.55078125</v>
      </c>
      <c r="N3860" s="31">
        <f t="shared" si="222"/>
        <v>0</v>
      </c>
    </row>
    <row r="3861" spans="1:14" x14ac:dyDescent="0.45">
      <c r="A3861" s="31" t="str">
        <f t="shared" si="221"/>
        <v>E08000029_Children referred to social services in last year but not meeting thresholds_Number</v>
      </c>
      <c r="B3861" s="31" t="s">
        <v>516</v>
      </c>
      <c r="C3861" s="31" t="s">
        <v>517</v>
      </c>
      <c r="D3861" s="31" t="s">
        <v>474</v>
      </c>
      <c r="E3861" s="31" t="s">
        <v>475</v>
      </c>
      <c r="F3861" s="31" t="s">
        <v>92</v>
      </c>
      <c r="G3861" s="26" t="s">
        <v>93</v>
      </c>
      <c r="H3861" s="31" t="s">
        <v>743</v>
      </c>
      <c r="I3861" s="31">
        <v>1505</v>
      </c>
      <c r="J3861" s="31">
        <f>INDEX('LA lookup'!H:H,MATCH('Known to services raw data'!B3861,'LA lookup'!G:G,0))</f>
        <v>46946</v>
      </c>
      <c r="K3861" s="31"/>
      <c r="L3861" s="31" t="str">
        <f t="shared" si="219"/>
        <v>32.1 per 1000 0-17 yr olds</v>
      </c>
      <c r="M3861" s="31">
        <f t="shared" si="220"/>
        <v>32.05810931708772</v>
      </c>
      <c r="N3861" s="31">
        <f t="shared" si="222"/>
        <v>0</v>
      </c>
    </row>
    <row r="3862" spans="1:14" x14ac:dyDescent="0.45">
      <c r="A3862" s="31" t="str">
        <f t="shared" si="221"/>
        <v>E08000030_Children referred to social services in last year but not meeting thresholds_Number</v>
      </c>
      <c r="B3862" s="31" t="s">
        <v>446</v>
      </c>
      <c r="C3862" s="31" t="s">
        <v>447</v>
      </c>
      <c r="D3862" s="31" t="s">
        <v>474</v>
      </c>
      <c r="E3862" s="31" t="s">
        <v>475</v>
      </c>
      <c r="F3862" s="31" t="s">
        <v>92</v>
      </c>
      <c r="G3862" s="26" t="s">
        <v>93</v>
      </c>
      <c r="H3862" s="31" t="s">
        <v>743</v>
      </c>
      <c r="I3862" s="31">
        <v>1816</v>
      </c>
      <c r="J3862" s="31">
        <f>INDEX('LA lookup'!H:H,MATCH('Known to services raw data'!B3862,'LA lookup'!G:G,0))</f>
        <v>68157</v>
      </c>
      <c r="K3862" s="31"/>
      <c r="L3862" s="31" t="str">
        <f t="shared" si="219"/>
        <v>26.6 per 1000 0-17 yr olds</v>
      </c>
      <c r="M3862" s="31">
        <f t="shared" si="220"/>
        <v>26.644365215605148</v>
      </c>
      <c r="N3862" s="31">
        <f t="shared" si="222"/>
        <v>0</v>
      </c>
    </row>
    <row r="3863" spans="1:14" x14ac:dyDescent="0.45">
      <c r="A3863" s="31" t="str">
        <f t="shared" si="221"/>
        <v>E08000031_Children referred to social services in last year but not meeting thresholds_Number</v>
      </c>
      <c r="B3863" s="31" t="s">
        <v>468</v>
      </c>
      <c r="C3863" s="31" t="s">
        <v>469</v>
      </c>
      <c r="D3863" s="31" t="s">
        <v>474</v>
      </c>
      <c r="E3863" s="31" t="s">
        <v>475</v>
      </c>
      <c r="F3863" s="31" t="s">
        <v>92</v>
      </c>
      <c r="G3863" s="26" t="s">
        <v>93</v>
      </c>
      <c r="H3863" s="31" t="s">
        <v>743</v>
      </c>
      <c r="I3863" s="31">
        <v>1216</v>
      </c>
      <c r="J3863" s="31">
        <f>INDEX('LA lookup'!H:H,MATCH('Known to services raw data'!B3863,'LA lookup'!G:G,0))</f>
        <v>61244</v>
      </c>
      <c r="K3863" s="31"/>
      <c r="L3863" s="31" t="str">
        <f t="shared" si="219"/>
        <v>19.9 per 1000 0-17 yr olds</v>
      </c>
      <c r="M3863" s="31">
        <f t="shared" si="220"/>
        <v>19.855006204689442</v>
      </c>
      <c r="N3863" s="31">
        <f t="shared" si="222"/>
        <v>0</v>
      </c>
    </row>
    <row r="3864" spans="1:14" x14ac:dyDescent="0.45">
      <c r="A3864" s="31" t="str">
        <f t="shared" si="221"/>
        <v>E08000011_Children referred to social services in last year but not meeting thresholds_Number</v>
      </c>
      <c r="B3864" s="31" t="s">
        <v>333</v>
      </c>
      <c r="C3864" s="31" t="s">
        <v>334</v>
      </c>
      <c r="D3864" s="31" t="s">
        <v>474</v>
      </c>
      <c r="E3864" s="31" t="s">
        <v>475</v>
      </c>
      <c r="F3864" s="31" t="s">
        <v>92</v>
      </c>
      <c r="G3864" s="26" t="s">
        <v>93</v>
      </c>
      <c r="H3864" s="31" t="s">
        <v>743</v>
      </c>
      <c r="I3864" s="31">
        <v>250</v>
      </c>
      <c r="J3864" s="31">
        <f>INDEX('LA lookup'!H:H,MATCH('Known to services raw data'!B3864,'LA lookup'!G:G,0))</f>
        <v>33477</v>
      </c>
      <c r="K3864" s="31"/>
      <c r="L3864" s="31" t="str">
        <f t="shared" si="219"/>
        <v>7.5 per 1000 0-17 yr olds</v>
      </c>
      <c r="M3864" s="31">
        <f t="shared" si="220"/>
        <v>7.4678137228544967</v>
      </c>
      <c r="N3864" s="31">
        <f t="shared" si="222"/>
        <v>0</v>
      </c>
    </row>
    <row r="3865" spans="1:14" x14ac:dyDescent="0.45">
      <c r="A3865" s="31" t="str">
        <f t="shared" si="221"/>
        <v>E08000012_Children referred to social services in last year but not meeting thresholds_Number</v>
      </c>
      <c r="B3865" s="31" t="s">
        <v>347</v>
      </c>
      <c r="C3865" s="31" t="s">
        <v>348</v>
      </c>
      <c r="D3865" s="31" t="s">
        <v>474</v>
      </c>
      <c r="E3865" s="31" t="s">
        <v>475</v>
      </c>
      <c r="F3865" s="31" t="s">
        <v>92</v>
      </c>
      <c r="G3865" s="26" t="s">
        <v>93</v>
      </c>
      <c r="H3865" s="31" t="s">
        <v>743</v>
      </c>
      <c r="I3865" s="31">
        <v>1195</v>
      </c>
      <c r="J3865" s="31">
        <f>INDEX('LA lookup'!H:H,MATCH('Known to services raw data'!B3865,'LA lookup'!G:G,0))</f>
        <v>94902</v>
      </c>
      <c r="K3865" s="31"/>
      <c r="L3865" s="31" t="str">
        <f t="shared" si="219"/>
        <v>12.6 per 1000 0-17 yr olds</v>
      </c>
      <c r="M3865" s="31">
        <f t="shared" si="220"/>
        <v>12.591936945480601</v>
      </c>
      <c r="N3865" s="31">
        <f t="shared" si="222"/>
        <v>0</v>
      </c>
    </row>
    <row r="3866" spans="1:14" x14ac:dyDescent="0.45">
      <c r="A3866" s="31" t="str">
        <f t="shared" si="221"/>
        <v>E08000013_Children referred to social services in last year but not meeting thresholds_Number</v>
      </c>
      <c r="B3866" s="31" t="s">
        <v>416</v>
      </c>
      <c r="C3866" s="31" t="s">
        <v>417</v>
      </c>
      <c r="D3866" s="31" t="s">
        <v>474</v>
      </c>
      <c r="E3866" s="31" t="s">
        <v>475</v>
      </c>
      <c r="F3866" s="31" t="s">
        <v>92</v>
      </c>
      <c r="G3866" s="26" t="s">
        <v>93</v>
      </c>
      <c r="H3866" s="31" t="s">
        <v>743</v>
      </c>
      <c r="I3866" s="31">
        <v>584</v>
      </c>
      <c r="J3866" s="31">
        <f>INDEX('LA lookup'!H:H,MATCH('Known to services raw data'!B3866,'LA lookup'!G:G,0))</f>
        <v>36785</v>
      </c>
      <c r="K3866" s="31"/>
      <c r="L3866" s="31" t="str">
        <f t="shared" si="219"/>
        <v>15.9 per 1000 0-17 yr olds</v>
      </c>
      <c r="M3866" s="31">
        <f t="shared" si="220"/>
        <v>15.876036427891805</v>
      </c>
      <c r="N3866" s="31">
        <f t="shared" si="222"/>
        <v>0</v>
      </c>
    </row>
    <row r="3867" spans="1:14" x14ac:dyDescent="0.45">
      <c r="A3867" s="31" t="str">
        <f t="shared" si="221"/>
        <v>E08000014_Children referred to social services in last year but not meeting thresholds_Number</v>
      </c>
      <c r="B3867" s="31" t="s">
        <v>399</v>
      </c>
      <c r="C3867" s="31" t="s">
        <v>400</v>
      </c>
      <c r="D3867" s="31" t="s">
        <v>474</v>
      </c>
      <c r="E3867" s="31" t="s">
        <v>475</v>
      </c>
      <c r="F3867" s="31" t="s">
        <v>92</v>
      </c>
      <c r="G3867" s="26" t="s">
        <v>93</v>
      </c>
      <c r="H3867" s="31" t="s">
        <v>743</v>
      </c>
      <c r="I3867" s="31">
        <v>964</v>
      </c>
      <c r="J3867" s="31">
        <f>INDEX('LA lookup'!H:H,MATCH('Known to services raw data'!B3867,'LA lookup'!G:G,0))</f>
        <v>53833</v>
      </c>
      <c r="K3867" s="31"/>
      <c r="L3867" s="31" t="str">
        <f t="shared" si="219"/>
        <v>17.9 per 1000 0-17 yr olds</v>
      </c>
      <c r="M3867" s="31">
        <f t="shared" si="220"/>
        <v>17.907231623725224</v>
      </c>
      <c r="N3867" s="31">
        <f t="shared" si="222"/>
        <v>0</v>
      </c>
    </row>
    <row r="3868" spans="1:14" x14ac:dyDescent="0.45">
      <c r="A3868" s="31" t="str">
        <f t="shared" si="221"/>
        <v>E08000015_Children referred to social services in last year but not meeting thresholds_Number</v>
      </c>
      <c r="B3868" s="31" t="s">
        <v>464</v>
      </c>
      <c r="C3868" s="31" t="s">
        <v>465</v>
      </c>
      <c r="D3868" s="31" t="s">
        <v>474</v>
      </c>
      <c r="E3868" s="31" t="s">
        <v>475</v>
      </c>
      <c r="F3868" s="31" t="s">
        <v>92</v>
      </c>
      <c r="G3868" s="26" t="s">
        <v>93</v>
      </c>
      <c r="H3868" s="31" t="s">
        <v>743</v>
      </c>
      <c r="I3868" s="31">
        <v>1203</v>
      </c>
      <c r="J3868" s="31">
        <f>INDEX('LA lookup'!H:H,MATCH('Known to services raw data'!B3868,'LA lookup'!G:G,0))</f>
        <v>67576</v>
      </c>
      <c r="K3868" s="31"/>
      <c r="L3868" s="31" t="str">
        <f t="shared" si="219"/>
        <v>17.8 per 1000 0-17 yr olds</v>
      </c>
      <c r="M3868" s="31">
        <f t="shared" si="220"/>
        <v>17.802178288149637</v>
      </c>
      <c r="N3868" s="31">
        <f t="shared" si="222"/>
        <v>0</v>
      </c>
    </row>
    <row r="3869" spans="1:14" x14ac:dyDescent="0.45">
      <c r="A3869" s="31" t="str">
        <f t="shared" si="221"/>
        <v>E08000001_Children referred to social services in last year but not meeting thresholds_Number</v>
      </c>
      <c r="B3869" s="31" t="s">
        <v>252</v>
      </c>
      <c r="C3869" s="31" t="s">
        <v>253</v>
      </c>
      <c r="D3869" s="31" t="s">
        <v>474</v>
      </c>
      <c r="E3869" s="31" t="s">
        <v>475</v>
      </c>
      <c r="F3869" s="31" t="s">
        <v>92</v>
      </c>
      <c r="G3869" s="26" t="s">
        <v>93</v>
      </c>
      <c r="H3869" s="31" t="s">
        <v>743</v>
      </c>
      <c r="I3869" s="31">
        <v>1375</v>
      </c>
      <c r="J3869" s="31">
        <f>INDEX('LA lookup'!H:H,MATCH('Known to services raw data'!B3869,'LA lookup'!G:G,0))</f>
        <v>67670</v>
      </c>
      <c r="K3869" s="31"/>
      <c r="L3869" s="31" t="str">
        <f t="shared" si="219"/>
        <v>20.3 per 1000 0-17 yr olds</v>
      </c>
      <c r="M3869" s="31">
        <f t="shared" si="220"/>
        <v>20.31919609871435</v>
      </c>
      <c r="N3869" s="31">
        <f t="shared" si="222"/>
        <v>0</v>
      </c>
    </row>
    <row r="3870" spans="1:14" x14ac:dyDescent="0.45">
      <c r="A3870" s="31" t="str">
        <f t="shared" si="221"/>
        <v>E08000002_Children referred to social services in last year but not meeting thresholds_Number</v>
      </c>
      <c r="B3870" s="31" t="s">
        <v>271</v>
      </c>
      <c r="C3870" s="31" t="s">
        <v>272</v>
      </c>
      <c r="D3870" s="31" t="s">
        <v>474</v>
      </c>
      <c r="E3870" s="31" t="s">
        <v>475</v>
      </c>
      <c r="F3870" s="31" t="s">
        <v>92</v>
      </c>
      <c r="G3870" s="26" t="s">
        <v>93</v>
      </c>
      <c r="H3870" s="31" t="s">
        <v>743</v>
      </c>
      <c r="I3870" s="31">
        <v>891</v>
      </c>
      <c r="J3870" s="31">
        <f>INDEX('LA lookup'!H:H,MATCH('Known to services raw data'!B3870,'LA lookup'!G:G,0))</f>
        <v>43142</v>
      </c>
      <c r="K3870" s="31"/>
      <c r="L3870" s="31" t="str">
        <f t="shared" si="219"/>
        <v>20.7 per 1000 0-17 yr olds</v>
      </c>
      <c r="M3870" s="31">
        <f t="shared" si="220"/>
        <v>20.652728199898011</v>
      </c>
      <c r="N3870" s="31">
        <f t="shared" si="222"/>
        <v>0</v>
      </c>
    </row>
    <row r="3871" spans="1:14" x14ac:dyDescent="0.45">
      <c r="A3871" s="31" t="str">
        <f t="shared" si="221"/>
        <v>E08000003_Children referred to social services in last year but not meeting thresholds_Number</v>
      </c>
      <c r="B3871" s="31" t="s">
        <v>349</v>
      </c>
      <c r="C3871" s="31" t="s">
        <v>350</v>
      </c>
      <c r="D3871" s="31" t="s">
        <v>474</v>
      </c>
      <c r="E3871" s="31" t="s">
        <v>475</v>
      </c>
      <c r="F3871" s="31" t="s">
        <v>92</v>
      </c>
      <c r="G3871" s="26" t="s">
        <v>93</v>
      </c>
      <c r="H3871" s="31" t="s">
        <v>743</v>
      </c>
      <c r="I3871" s="31">
        <v>5245</v>
      </c>
      <c r="J3871" s="31">
        <f>INDEX('LA lookup'!H:H,MATCH('Known to services raw data'!B3871,'LA lookup'!G:G,0))</f>
        <v>121962</v>
      </c>
      <c r="K3871" s="31"/>
      <c r="L3871" s="31" t="str">
        <f t="shared" si="219"/>
        <v>43 per 1000 0-17 yr olds</v>
      </c>
      <c r="M3871" s="31">
        <f t="shared" si="220"/>
        <v>43.005198340466706</v>
      </c>
      <c r="N3871" s="31">
        <f t="shared" si="222"/>
        <v>0</v>
      </c>
    </row>
    <row r="3872" spans="1:14" x14ac:dyDescent="0.45">
      <c r="A3872" s="31" t="str">
        <f t="shared" si="221"/>
        <v>E08000004_Children referred to social services in last year but not meeting thresholds_Number</v>
      </c>
      <c r="B3872" s="31" t="s">
        <v>375</v>
      </c>
      <c r="C3872" s="31" t="s">
        <v>376</v>
      </c>
      <c r="D3872" s="31" t="s">
        <v>474</v>
      </c>
      <c r="E3872" s="31" t="s">
        <v>475</v>
      </c>
      <c r="F3872" s="31" t="s">
        <v>92</v>
      </c>
      <c r="G3872" s="26" t="s">
        <v>93</v>
      </c>
      <c r="H3872" s="31" t="s">
        <v>743</v>
      </c>
      <c r="I3872" s="31">
        <v>1594</v>
      </c>
      <c r="J3872" s="31">
        <f>INDEX('LA lookup'!H:H,MATCH('Known to services raw data'!B3872,'LA lookup'!G:G,0))</f>
        <v>59416</v>
      </c>
      <c r="K3872" s="31"/>
      <c r="L3872" s="31" t="str">
        <f t="shared" si="219"/>
        <v>26.8 per 1000 0-17 yr olds</v>
      </c>
      <c r="M3872" s="31">
        <f t="shared" si="220"/>
        <v>26.827790494142992</v>
      </c>
      <c r="N3872" s="31">
        <f t="shared" si="222"/>
        <v>0</v>
      </c>
    </row>
    <row r="3873" spans="1:14" x14ac:dyDescent="0.45">
      <c r="A3873" s="31" t="str">
        <f t="shared" si="221"/>
        <v>E08000005_Children referred to social services in last year but not meeting thresholds_Number</v>
      </c>
      <c r="B3873" s="31" t="s">
        <v>391</v>
      </c>
      <c r="C3873" s="31" t="s">
        <v>392</v>
      </c>
      <c r="D3873" s="31" t="s">
        <v>474</v>
      </c>
      <c r="E3873" s="31" t="s">
        <v>475</v>
      </c>
      <c r="F3873" s="31" t="s">
        <v>92</v>
      </c>
      <c r="G3873" s="26" t="s">
        <v>93</v>
      </c>
      <c r="H3873" s="31" t="s">
        <v>743</v>
      </c>
      <c r="I3873" s="31">
        <v>709</v>
      </c>
      <c r="J3873" s="31">
        <f>INDEX('LA lookup'!H:H,MATCH('Known to services raw data'!B3873,'LA lookup'!G:G,0))</f>
        <v>52689</v>
      </c>
      <c r="K3873" s="31"/>
      <c r="L3873" s="31" t="str">
        <f t="shared" si="219"/>
        <v>13.5 per 1000 0-17 yr olds</v>
      </c>
      <c r="M3873" s="31">
        <f t="shared" si="220"/>
        <v>13.456319155801021</v>
      </c>
      <c r="N3873" s="31">
        <f t="shared" si="222"/>
        <v>0</v>
      </c>
    </row>
    <row r="3874" spans="1:14" x14ac:dyDescent="0.45">
      <c r="A3874" s="31" t="str">
        <f t="shared" si="221"/>
        <v>E08000006_Children referred to social services in last year but not meeting thresholds_Number</v>
      </c>
      <c r="B3874" s="31" t="s">
        <v>395</v>
      </c>
      <c r="C3874" s="31" t="s">
        <v>396</v>
      </c>
      <c r="D3874" s="31" t="s">
        <v>474</v>
      </c>
      <c r="E3874" s="31" t="s">
        <v>475</v>
      </c>
      <c r="F3874" s="31" t="s">
        <v>92</v>
      </c>
      <c r="G3874" s="26" t="s">
        <v>93</v>
      </c>
      <c r="H3874" s="31" t="s">
        <v>743</v>
      </c>
      <c r="I3874" s="31">
        <v>1691</v>
      </c>
      <c r="J3874" s="31">
        <f>INDEX('LA lookup'!H:H,MATCH('Known to services raw data'!B3874,'LA lookup'!G:G,0))</f>
        <v>56566</v>
      </c>
      <c r="K3874" s="31"/>
      <c r="L3874" s="31" t="str">
        <f t="shared" si="219"/>
        <v>29.9 per 1000 0-17 yr olds</v>
      </c>
      <c r="M3874" s="31">
        <f t="shared" si="220"/>
        <v>29.894282784711663</v>
      </c>
      <c r="N3874" s="31">
        <f t="shared" si="222"/>
        <v>0</v>
      </c>
    </row>
    <row r="3875" spans="1:14" x14ac:dyDescent="0.45">
      <c r="A3875" s="31" t="str">
        <f t="shared" si="221"/>
        <v>E08000007_Children referred to social services in last year but not meeting thresholds_Number</v>
      </c>
      <c r="B3875" s="31" t="s">
        <v>420</v>
      </c>
      <c r="C3875" s="31" t="s">
        <v>421</v>
      </c>
      <c r="D3875" s="31" t="s">
        <v>474</v>
      </c>
      <c r="E3875" s="31" t="s">
        <v>475</v>
      </c>
      <c r="F3875" s="31" t="s">
        <v>92</v>
      </c>
      <c r="G3875" s="26" t="s">
        <v>93</v>
      </c>
      <c r="H3875" s="31" t="s">
        <v>743</v>
      </c>
      <c r="I3875" s="31">
        <v>1031</v>
      </c>
      <c r="J3875" s="31">
        <f>INDEX('LA lookup'!H:H,MATCH('Known to services raw data'!B3875,'LA lookup'!G:G,0))</f>
        <v>63141</v>
      </c>
      <c r="K3875" s="31"/>
      <c r="L3875" s="31" t="str">
        <f t="shared" si="219"/>
        <v>16.3 per 1000 0-17 yr olds</v>
      </c>
      <c r="M3875" s="31">
        <f t="shared" si="220"/>
        <v>16.328534549658698</v>
      </c>
      <c r="N3875" s="31">
        <f t="shared" si="222"/>
        <v>0</v>
      </c>
    </row>
    <row r="3876" spans="1:14" x14ac:dyDescent="0.45">
      <c r="A3876" s="31" t="str">
        <f t="shared" si="221"/>
        <v>E08000008_Children referred to social services in last year but not meeting thresholds_Number</v>
      </c>
      <c r="B3876" s="31" t="s">
        <v>436</v>
      </c>
      <c r="C3876" s="31" t="s">
        <v>437</v>
      </c>
      <c r="D3876" s="31" t="s">
        <v>474</v>
      </c>
      <c r="E3876" s="31" t="s">
        <v>475</v>
      </c>
      <c r="F3876" s="31" t="s">
        <v>92</v>
      </c>
      <c r="G3876" s="26" t="s">
        <v>93</v>
      </c>
      <c r="H3876" s="31" t="s">
        <v>743</v>
      </c>
      <c r="I3876" s="31">
        <v>1042</v>
      </c>
      <c r="J3876" s="31">
        <f>INDEX('LA lookup'!H:H,MATCH('Known to services raw data'!B3876,'LA lookup'!G:G,0))</f>
        <v>50223</v>
      </c>
      <c r="K3876" s="31"/>
      <c r="L3876" s="31" t="str">
        <f t="shared" si="219"/>
        <v>20.7 per 1000 0-17 yr olds</v>
      </c>
      <c r="M3876" s="31">
        <f t="shared" si="220"/>
        <v>20.747466300300658</v>
      </c>
      <c r="N3876" s="31">
        <f t="shared" si="222"/>
        <v>0</v>
      </c>
    </row>
    <row r="3877" spans="1:14" x14ac:dyDescent="0.45">
      <c r="A3877" s="31" t="str">
        <f t="shared" si="221"/>
        <v>E08000009_Children referred to social services in last year but not meeting thresholds_Number</v>
      </c>
      <c r="B3877" s="31" t="s">
        <v>442</v>
      </c>
      <c r="C3877" s="31" t="s">
        <v>443</v>
      </c>
      <c r="D3877" s="31" t="s">
        <v>474</v>
      </c>
      <c r="E3877" s="31" t="s">
        <v>475</v>
      </c>
      <c r="F3877" s="31" t="s">
        <v>92</v>
      </c>
      <c r="G3877" s="26" t="s">
        <v>93</v>
      </c>
      <c r="H3877" s="31" t="s">
        <v>743</v>
      </c>
      <c r="I3877" s="31">
        <v>259</v>
      </c>
      <c r="J3877" s="31">
        <f>INDEX('LA lookup'!H:H,MATCH('Known to services raw data'!B3877,'LA lookup'!G:G,0))</f>
        <v>56087</v>
      </c>
      <c r="K3877" s="31"/>
      <c r="L3877" s="31" t="str">
        <f t="shared" si="219"/>
        <v>4.6 per 1000 0-17 yr olds</v>
      </c>
      <c r="M3877" s="31">
        <f t="shared" si="220"/>
        <v>4.6178258776543588</v>
      </c>
      <c r="N3877" s="31">
        <f t="shared" si="222"/>
        <v>0</v>
      </c>
    </row>
    <row r="3878" spans="1:14" x14ac:dyDescent="0.45">
      <c r="A3878" s="31" t="str">
        <f t="shared" si="221"/>
        <v>E08000010_Children referred to social services in last year but not meeting thresholds_Number</v>
      </c>
      <c r="B3878" s="31" t="s">
        <v>460</v>
      </c>
      <c r="C3878" s="31" t="s">
        <v>461</v>
      </c>
      <c r="D3878" s="31" t="s">
        <v>474</v>
      </c>
      <c r="E3878" s="31" t="s">
        <v>475</v>
      </c>
      <c r="F3878" s="31" t="s">
        <v>92</v>
      </c>
      <c r="G3878" s="26" t="s">
        <v>93</v>
      </c>
      <c r="H3878" s="31" t="s">
        <v>743</v>
      </c>
      <c r="I3878" s="31">
        <v>485</v>
      </c>
      <c r="J3878" s="31">
        <f>INDEX('LA lookup'!H:H,MATCH('Known to services raw data'!B3878,'LA lookup'!G:G,0))</f>
        <v>68388</v>
      </c>
      <c r="K3878" s="31"/>
      <c r="L3878" s="31" t="str">
        <f t="shared" si="219"/>
        <v>7.1 per 1000 0-17 yr olds</v>
      </c>
      <c r="M3878" s="31">
        <f t="shared" si="220"/>
        <v>7.0918874656372468</v>
      </c>
      <c r="N3878" s="31">
        <f t="shared" si="222"/>
        <v>0</v>
      </c>
    </row>
    <row r="3879" spans="1:14" x14ac:dyDescent="0.45">
      <c r="A3879" s="31" t="str">
        <f t="shared" si="221"/>
        <v>E08000016_Children referred to social services in last year but not meeting thresholds_Number</v>
      </c>
      <c r="B3879" s="31" t="s">
        <v>236</v>
      </c>
      <c r="C3879" s="31" t="s">
        <v>237</v>
      </c>
      <c r="D3879" s="31" t="s">
        <v>474</v>
      </c>
      <c r="E3879" s="31" t="s">
        <v>475</v>
      </c>
      <c r="F3879" s="31" t="s">
        <v>92</v>
      </c>
      <c r="G3879" s="26" t="s">
        <v>93</v>
      </c>
      <c r="H3879" s="31" t="s">
        <v>743</v>
      </c>
      <c r="I3879" s="31">
        <v>513</v>
      </c>
      <c r="J3879" s="31">
        <f>INDEX('LA lookup'!H:H,MATCH('Known to services raw data'!B3879,'LA lookup'!G:G,0))</f>
        <v>50727</v>
      </c>
      <c r="K3879" s="31"/>
      <c r="L3879" s="31" t="str">
        <f t="shared" si="219"/>
        <v>10.1 per 1000 0-17 yr olds</v>
      </c>
      <c r="M3879" s="31">
        <f t="shared" si="220"/>
        <v>10.112957596546217</v>
      </c>
      <c r="N3879" s="31">
        <f t="shared" si="222"/>
        <v>0</v>
      </c>
    </row>
    <row r="3880" spans="1:14" x14ac:dyDescent="0.45">
      <c r="A3880" s="31" t="str">
        <f t="shared" si="221"/>
        <v>E08000017_Children referred to social services in last year but not meeting thresholds_Number</v>
      </c>
      <c r="B3880" s="31" t="s">
        <v>293</v>
      </c>
      <c r="C3880" s="31" t="s">
        <v>294</v>
      </c>
      <c r="D3880" s="31" t="s">
        <v>474</v>
      </c>
      <c r="E3880" s="31" t="s">
        <v>475</v>
      </c>
      <c r="F3880" s="31" t="s">
        <v>92</v>
      </c>
      <c r="G3880" s="26" t="s">
        <v>93</v>
      </c>
      <c r="H3880" s="31" t="s">
        <v>743</v>
      </c>
      <c r="I3880" s="31">
        <v>1643</v>
      </c>
      <c r="J3880" s="31">
        <f>INDEX('LA lookup'!H:H,MATCH('Known to services raw data'!B3880,'LA lookup'!G:G,0))</f>
        <v>66448</v>
      </c>
      <c r="K3880" s="31"/>
      <c r="L3880" s="31" t="str">
        <f t="shared" si="219"/>
        <v>24.7 per 1000 0-17 yr olds</v>
      </c>
      <c r="M3880" s="31">
        <f t="shared" si="220"/>
        <v>24.726101613291593</v>
      </c>
      <c r="N3880" s="31">
        <f t="shared" si="222"/>
        <v>0</v>
      </c>
    </row>
    <row r="3881" spans="1:14" x14ac:dyDescent="0.45">
      <c r="A3881" s="31" t="str">
        <f t="shared" si="221"/>
        <v>E08000018_Children referred to social services in last year but not meeting thresholds_Number</v>
      </c>
      <c r="B3881" s="31" t="s">
        <v>393</v>
      </c>
      <c r="C3881" s="31" t="s">
        <v>394</v>
      </c>
      <c r="D3881" s="31" t="s">
        <v>474</v>
      </c>
      <c r="E3881" s="31" t="s">
        <v>475</v>
      </c>
      <c r="F3881" s="31" t="s">
        <v>92</v>
      </c>
      <c r="G3881" s="26" t="s">
        <v>93</v>
      </c>
      <c r="H3881" s="31" t="s">
        <v>743</v>
      </c>
      <c r="I3881" s="31">
        <v>1497</v>
      </c>
      <c r="J3881" s="31">
        <f>INDEX('LA lookup'!H:H,MATCH('Known to services raw data'!B3881,'LA lookup'!G:G,0))</f>
        <v>57196</v>
      </c>
      <c r="K3881" s="31"/>
      <c r="L3881" s="31" t="str">
        <f t="shared" si="219"/>
        <v>26.2 per 1000 0-17 yr olds</v>
      </c>
      <c r="M3881" s="31">
        <f t="shared" si="220"/>
        <v>26.173158962165186</v>
      </c>
      <c r="N3881" s="31">
        <f t="shared" si="222"/>
        <v>0</v>
      </c>
    </row>
    <row r="3882" spans="1:14" x14ac:dyDescent="0.45">
      <c r="A3882" s="31" t="str">
        <f t="shared" si="221"/>
        <v>E08000019_Children referred to social services in last year but not meeting thresholds_Number</v>
      </c>
      <c r="B3882" s="31" t="s">
        <v>401</v>
      </c>
      <c r="C3882" s="31" t="s">
        <v>402</v>
      </c>
      <c r="D3882" s="31" t="s">
        <v>474</v>
      </c>
      <c r="E3882" s="31" t="s">
        <v>475</v>
      </c>
      <c r="F3882" s="31" t="s">
        <v>92</v>
      </c>
      <c r="G3882" s="26" t="s">
        <v>93</v>
      </c>
      <c r="H3882" s="31" t="s">
        <v>743</v>
      </c>
      <c r="I3882" s="31">
        <v>4942</v>
      </c>
      <c r="J3882" s="31">
        <f>INDEX('LA lookup'!H:H,MATCH('Known to services raw data'!B3882,'LA lookup'!G:G,0))</f>
        <v>117497</v>
      </c>
      <c r="K3882" s="31"/>
      <c r="L3882" s="31" t="str">
        <f t="shared" si="219"/>
        <v>42.1 per 1000 0-17 yr olds</v>
      </c>
      <c r="M3882" s="31">
        <f t="shared" si="220"/>
        <v>42.060648356979328</v>
      </c>
      <c r="N3882" s="31">
        <f t="shared" si="222"/>
        <v>0</v>
      </c>
    </row>
    <row r="3883" spans="1:14" x14ac:dyDescent="0.45">
      <c r="A3883" s="31" t="str">
        <f t="shared" si="221"/>
        <v>E08000032_Children referred to social services in last year but not meeting thresholds_Number</v>
      </c>
      <c r="B3883" s="31" t="s">
        <v>259</v>
      </c>
      <c r="C3883" s="31" t="s">
        <v>260</v>
      </c>
      <c r="D3883" s="31" t="s">
        <v>474</v>
      </c>
      <c r="E3883" s="31" t="s">
        <v>475</v>
      </c>
      <c r="F3883" s="31" t="s">
        <v>92</v>
      </c>
      <c r="G3883" s="26" t="s">
        <v>93</v>
      </c>
      <c r="H3883" s="31" t="s">
        <v>743</v>
      </c>
      <c r="I3883" s="31">
        <v>1914</v>
      </c>
      <c r="J3883" s="31">
        <f>INDEX('LA lookup'!H:H,MATCH('Known to services raw data'!B3883,'LA lookup'!G:G,0))</f>
        <v>142005</v>
      </c>
      <c r="K3883" s="31"/>
      <c r="L3883" s="31" t="str">
        <f t="shared" si="219"/>
        <v>13.5 per 1000 0-17 yr olds</v>
      </c>
      <c r="M3883" s="31">
        <f t="shared" si="220"/>
        <v>13.478398647934933</v>
      </c>
      <c r="N3883" s="31">
        <f t="shared" si="222"/>
        <v>0</v>
      </c>
    </row>
    <row r="3884" spans="1:14" x14ac:dyDescent="0.45">
      <c r="A3884" s="31" t="str">
        <f t="shared" si="221"/>
        <v>E08000033_Children referred to social services in last year but not meeting thresholds_Number</v>
      </c>
      <c r="B3884" s="31" t="s">
        <v>273</v>
      </c>
      <c r="C3884" s="31" t="s">
        <v>274</v>
      </c>
      <c r="D3884" s="31" t="s">
        <v>474</v>
      </c>
      <c r="E3884" s="31" t="s">
        <v>475</v>
      </c>
      <c r="F3884" s="31" t="s">
        <v>92</v>
      </c>
      <c r="G3884" s="26" t="s">
        <v>93</v>
      </c>
      <c r="H3884" s="31" t="s">
        <v>743</v>
      </c>
      <c r="I3884" s="31">
        <v>15</v>
      </c>
      <c r="J3884" s="31">
        <f>INDEX('LA lookup'!H:H,MATCH('Known to services raw data'!B3884,'LA lookup'!G:G,0))</f>
        <v>46021</v>
      </c>
      <c r="K3884" s="31"/>
      <c r="L3884" s="31" t="str">
        <f t="shared" si="219"/>
        <v>0.3 per 1000 0-17 yr olds</v>
      </c>
      <c r="M3884" s="31">
        <f t="shared" si="220"/>
        <v>0.32593815866669562</v>
      </c>
      <c r="N3884" s="31">
        <f t="shared" si="222"/>
        <v>0</v>
      </c>
    </row>
    <row r="3885" spans="1:14" x14ac:dyDescent="0.45">
      <c r="A3885" s="31" t="str">
        <f t="shared" si="221"/>
        <v>E08000034_Children referred to social services in last year but not meeting thresholds_Number</v>
      </c>
      <c r="B3885" s="31" t="s">
        <v>331</v>
      </c>
      <c r="C3885" s="31" t="s">
        <v>332</v>
      </c>
      <c r="D3885" s="31" t="s">
        <v>474</v>
      </c>
      <c r="E3885" s="31" t="s">
        <v>475</v>
      </c>
      <c r="F3885" s="31" t="s">
        <v>92</v>
      </c>
      <c r="G3885" s="26" t="s">
        <v>93</v>
      </c>
      <c r="H3885" s="31" t="s">
        <v>743</v>
      </c>
      <c r="I3885" s="31">
        <v>1388</v>
      </c>
      <c r="J3885" s="31">
        <f>INDEX('LA lookup'!H:H,MATCH('Known to services raw data'!B3885,'LA lookup'!G:G,0))</f>
        <v>100174</v>
      </c>
      <c r="K3885" s="31"/>
      <c r="L3885" s="31" t="str">
        <f t="shared" si="219"/>
        <v>13.9 per 1000 0-17 yr olds</v>
      </c>
      <c r="M3885" s="31">
        <f t="shared" si="220"/>
        <v>13.855890750094835</v>
      </c>
      <c r="N3885" s="31">
        <f t="shared" si="222"/>
        <v>0</v>
      </c>
    </row>
    <row r="3886" spans="1:14" x14ac:dyDescent="0.45">
      <c r="A3886" s="31" t="str">
        <f t="shared" si="221"/>
        <v>E08000035_Children referred to social services in last year but not meeting thresholds_Number</v>
      </c>
      <c r="B3886" s="31" t="s">
        <v>339</v>
      </c>
      <c r="C3886" s="31" t="s">
        <v>340</v>
      </c>
      <c r="D3886" s="31" t="s">
        <v>474</v>
      </c>
      <c r="E3886" s="31" t="s">
        <v>475</v>
      </c>
      <c r="F3886" s="31" t="s">
        <v>92</v>
      </c>
      <c r="G3886" s="26" t="s">
        <v>93</v>
      </c>
      <c r="H3886" s="31" t="s">
        <v>743</v>
      </c>
      <c r="I3886" s="31">
        <v>5172</v>
      </c>
      <c r="J3886" s="31">
        <f>INDEX('LA lookup'!H:H,MATCH('Known to services raw data'!B3886,'LA lookup'!G:G,0))</f>
        <v>168176</v>
      </c>
      <c r="K3886" s="31"/>
      <c r="L3886" s="31" t="str">
        <f t="shared" si="219"/>
        <v>30.8 per 1000 0-17 yr olds</v>
      </c>
      <c r="M3886" s="31">
        <f t="shared" si="220"/>
        <v>30.753496337170585</v>
      </c>
      <c r="N3886" s="31">
        <f t="shared" si="222"/>
        <v>0</v>
      </c>
    </row>
    <row r="3887" spans="1:14" x14ac:dyDescent="0.45">
      <c r="A3887" s="31" t="str">
        <f t="shared" si="221"/>
        <v>E08000036_Children referred to social services in last year but not meeting thresholds_Number</v>
      </c>
      <c r="B3887" s="31" t="s">
        <v>444</v>
      </c>
      <c r="C3887" s="31" t="s">
        <v>445</v>
      </c>
      <c r="D3887" s="31" t="s">
        <v>474</v>
      </c>
      <c r="E3887" s="31" t="s">
        <v>475</v>
      </c>
      <c r="F3887" s="31" t="s">
        <v>92</v>
      </c>
      <c r="G3887" s="26" t="s">
        <v>93</v>
      </c>
      <c r="H3887" s="31" t="s">
        <v>743</v>
      </c>
      <c r="I3887" s="31">
        <v>1176</v>
      </c>
      <c r="J3887" s="31">
        <f>INDEX('LA lookup'!H:H,MATCH('Known to services raw data'!B3887,'LA lookup'!G:G,0))</f>
        <v>72893</v>
      </c>
      <c r="K3887" s="31"/>
      <c r="L3887" s="31" t="str">
        <f t="shared" si="219"/>
        <v>16.1 per 1000 0-17 yr olds</v>
      </c>
      <c r="M3887" s="31">
        <f t="shared" si="220"/>
        <v>16.1332363875818</v>
      </c>
      <c r="N3887" s="31">
        <f t="shared" si="222"/>
        <v>0</v>
      </c>
    </row>
    <row r="3888" spans="1:14" x14ac:dyDescent="0.45">
      <c r="A3888" s="31" t="str">
        <f t="shared" si="221"/>
        <v>E08000020_Children referred to social services in last year but not meeting thresholds_Number</v>
      </c>
      <c r="B3888" s="31" t="s">
        <v>305</v>
      </c>
      <c r="C3888" s="31" t="s">
        <v>306</v>
      </c>
      <c r="D3888" s="31" t="s">
        <v>474</v>
      </c>
      <c r="E3888" s="31" t="s">
        <v>475</v>
      </c>
      <c r="F3888" s="31" t="s">
        <v>92</v>
      </c>
      <c r="G3888" s="26" t="s">
        <v>93</v>
      </c>
      <c r="H3888" s="31" t="s">
        <v>743</v>
      </c>
      <c r="I3888" s="31">
        <v>791</v>
      </c>
      <c r="J3888" s="31">
        <f>INDEX('LA lookup'!H:H,MATCH('Known to services raw data'!B3888,'LA lookup'!G:G,0))</f>
        <v>39605</v>
      </c>
      <c r="K3888" s="31"/>
      <c r="L3888" s="31" t="str">
        <f t="shared" ref="L3888:L3951" si="223">IF(LOWER(H3888)="percentage",CONCATENATE(I3888,"%"),IF(LOWER(H3888)="proportion",CONCATENATE(ROUND(I3888,1)," per 1000 households"),IF(J3888="NA",K3888,IF(OR(ISERROR(I3888),ISBLANK(I3888),NOT(ISNUMBER(I3888))),"N/A",CONCATENATE(ROUND(I3888/J3888*1000,1)," per 1000 0-17 yr olds")))))</f>
        <v>20 per 1000 0-17 yr olds</v>
      </c>
      <c r="M3888" s="31">
        <f t="shared" ref="M3888:M3951" si="224">IF(LOWER(H3888)="percentage",I3888,IF(LOWER(H3888)="proportion",I3888,IF(J3888="NA",K3888,IF(OR(ISERROR(I3888),ISBLANK(I3888),NOT(ISNUMBER(I3888))),"N/A",I3888/J3888*1000))))</f>
        <v>19.972225729074612</v>
      </c>
      <c r="N3888" s="31">
        <f t="shared" si="222"/>
        <v>0</v>
      </c>
    </row>
    <row r="3889" spans="1:14" x14ac:dyDescent="0.45">
      <c r="A3889" s="31" t="str">
        <f t="shared" si="221"/>
        <v>E08000021_Children referred to social services in last year but not meeting thresholds_Number</v>
      </c>
      <c r="B3889" s="31" t="s">
        <v>357</v>
      </c>
      <c r="C3889" s="31" t="s">
        <v>358</v>
      </c>
      <c r="D3889" s="31" t="s">
        <v>474</v>
      </c>
      <c r="E3889" s="31" t="s">
        <v>475</v>
      </c>
      <c r="F3889" s="31" t="s">
        <v>92</v>
      </c>
      <c r="G3889" s="26" t="s">
        <v>93</v>
      </c>
      <c r="H3889" s="31" t="s">
        <v>743</v>
      </c>
      <c r="I3889" s="31">
        <v>2127</v>
      </c>
      <c r="J3889" s="31">
        <f>INDEX('LA lookup'!H:H,MATCH('Known to services raw data'!B3889,'LA lookup'!G:G,0))</f>
        <v>58056</v>
      </c>
      <c r="K3889" s="31"/>
      <c r="L3889" s="31" t="str">
        <f t="shared" si="223"/>
        <v>36.6 per 1000 0-17 yr olds</v>
      </c>
      <c r="M3889" s="31">
        <f t="shared" si="224"/>
        <v>36.637040099214552</v>
      </c>
      <c r="N3889" s="31">
        <f t="shared" si="222"/>
        <v>0</v>
      </c>
    </row>
    <row r="3890" spans="1:14" x14ac:dyDescent="0.45">
      <c r="A3890" s="31" t="str">
        <f t="shared" si="221"/>
        <v>E08000022_Children referred to social services in last year but not meeting thresholds_Number</v>
      </c>
      <c r="B3890" s="31" t="s">
        <v>524</v>
      </c>
      <c r="C3890" s="31" t="s">
        <v>525</v>
      </c>
      <c r="D3890" s="31" t="s">
        <v>474</v>
      </c>
      <c r="E3890" s="31" t="s">
        <v>475</v>
      </c>
      <c r="F3890" s="31" t="s">
        <v>92</v>
      </c>
      <c r="G3890" s="26" t="s">
        <v>93</v>
      </c>
      <c r="H3890" s="31" t="s">
        <v>743</v>
      </c>
      <c r="I3890" s="31">
        <v>543</v>
      </c>
      <c r="J3890" s="31">
        <f>INDEX('LA lookup'!H:H,MATCH('Known to services raw data'!B3890,'LA lookup'!G:G,0))</f>
        <v>41360</v>
      </c>
      <c r="K3890" s="31"/>
      <c r="L3890" s="31" t="str">
        <f t="shared" si="223"/>
        <v>13.1 per 1000 0-17 yr olds</v>
      </c>
      <c r="M3890" s="31">
        <f t="shared" si="224"/>
        <v>13.12862669245648</v>
      </c>
      <c r="N3890" s="31">
        <f t="shared" si="222"/>
        <v>0</v>
      </c>
    </row>
    <row r="3891" spans="1:14" x14ac:dyDescent="0.45">
      <c r="A3891" s="31" t="str">
        <f t="shared" si="221"/>
        <v>E08000023_Children referred to social services in last year but not meeting thresholds_Number</v>
      </c>
      <c r="B3891" s="31" t="s">
        <v>410</v>
      </c>
      <c r="C3891" s="31" t="s">
        <v>411</v>
      </c>
      <c r="D3891" s="31" t="s">
        <v>474</v>
      </c>
      <c r="E3891" s="31" t="s">
        <v>475</v>
      </c>
      <c r="F3891" s="31" t="s">
        <v>92</v>
      </c>
      <c r="G3891" s="26" t="s">
        <v>93</v>
      </c>
      <c r="H3891" s="31" t="s">
        <v>743</v>
      </c>
      <c r="I3891" s="31">
        <v>452</v>
      </c>
      <c r="J3891" s="31">
        <f>INDEX('LA lookup'!H:H,MATCH('Known to services raw data'!B3891,'LA lookup'!G:G,0))</f>
        <v>29920</v>
      </c>
      <c r="K3891" s="31"/>
      <c r="L3891" s="31" t="str">
        <f t="shared" si="223"/>
        <v>15.1 per 1000 0-17 yr olds</v>
      </c>
      <c r="M3891" s="31">
        <f t="shared" si="224"/>
        <v>15.106951871657753</v>
      </c>
      <c r="N3891" s="31">
        <f t="shared" si="222"/>
        <v>0</v>
      </c>
    </row>
    <row r="3892" spans="1:14" x14ac:dyDescent="0.45">
      <c r="A3892" s="31" t="str">
        <f t="shared" si="221"/>
        <v>E08000024_Children referred to social services in last year but not meeting thresholds_Number</v>
      </c>
      <c r="B3892" s="31" t="s">
        <v>428</v>
      </c>
      <c r="C3892" s="31" t="s">
        <v>429</v>
      </c>
      <c r="D3892" s="31" t="s">
        <v>474</v>
      </c>
      <c r="E3892" s="31" t="s">
        <v>475</v>
      </c>
      <c r="F3892" s="31" t="s">
        <v>92</v>
      </c>
      <c r="G3892" s="26" t="s">
        <v>93</v>
      </c>
      <c r="H3892" s="31" t="s">
        <v>743</v>
      </c>
      <c r="I3892" s="31">
        <v>1634</v>
      </c>
      <c r="J3892" s="31">
        <f>INDEX('LA lookup'!H:H,MATCH('Known to services raw data'!B3892,'LA lookup'!G:G,0))</f>
        <v>54563</v>
      </c>
      <c r="K3892" s="31"/>
      <c r="L3892" s="31" t="str">
        <f t="shared" si="223"/>
        <v>29.9 per 1000 0-17 yr olds</v>
      </c>
      <c r="M3892" s="31">
        <f t="shared" si="224"/>
        <v>29.947033704158496</v>
      </c>
      <c r="N3892" s="31">
        <f t="shared" si="222"/>
        <v>0</v>
      </c>
    </row>
    <row r="3893" spans="1:14" x14ac:dyDescent="0.45">
      <c r="A3893" s="31" t="str">
        <f t="shared" si="221"/>
        <v>E06000053_Children referred to social services in last year but not meeting thresholds_Number</v>
      </c>
      <c r="B3893" s="31" t="s">
        <v>550</v>
      </c>
      <c r="C3893" s="31" t="s">
        <v>551</v>
      </c>
      <c r="D3893" s="31" t="s">
        <v>474</v>
      </c>
      <c r="E3893" s="31" t="s">
        <v>475</v>
      </c>
      <c r="F3893" s="31" t="s">
        <v>92</v>
      </c>
      <c r="G3893" s="26" t="s">
        <v>93</v>
      </c>
      <c r="H3893" s="31" t="s">
        <v>743</v>
      </c>
      <c r="I3893" s="31">
        <v>0</v>
      </c>
      <c r="J3893" s="31">
        <f>INDEX('LA lookup'!H:H,MATCH('Known to services raw data'!B3893,'LA lookup'!G:G,0))</f>
        <v>368</v>
      </c>
      <c r="K3893" s="31"/>
      <c r="L3893" s="31" t="str">
        <f t="shared" si="223"/>
        <v>0 per 1000 0-17 yr olds</v>
      </c>
      <c r="M3893" s="31">
        <f t="shared" si="224"/>
        <v>0</v>
      </c>
      <c r="N3893" s="31">
        <f t="shared" si="222"/>
        <v>1</v>
      </c>
    </row>
    <row r="3894" spans="1:14" x14ac:dyDescent="0.45">
      <c r="A3894" s="31" t="str">
        <f t="shared" si="221"/>
        <v>E06000022_Children referred to social services in last year but not meeting thresholds_Number</v>
      </c>
      <c r="B3894" s="31" t="s">
        <v>238</v>
      </c>
      <c r="C3894" s="31" t="s">
        <v>239</v>
      </c>
      <c r="D3894" s="31" t="s">
        <v>474</v>
      </c>
      <c r="E3894" s="31" t="s">
        <v>475</v>
      </c>
      <c r="F3894" s="31" t="s">
        <v>92</v>
      </c>
      <c r="G3894" s="26" t="s">
        <v>93</v>
      </c>
      <c r="H3894" s="31" t="s">
        <v>743</v>
      </c>
      <c r="I3894" s="31">
        <v>250</v>
      </c>
      <c r="J3894" s="31">
        <f>INDEX('LA lookup'!H:H,MATCH('Known to services raw data'!B3894,'LA lookup'!G:G,0))</f>
        <v>35946</v>
      </c>
      <c r="K3894" s="31"/>
      <c r="L3894" s="31" t="str">
        <f t="shared" si="223"/>
        <v>7 per 1000 0-17 yr olds</v>
      </c>
      <c r="M3894" s="31">
        <f t="shared" si="224"/>
        <v>6.9548767595838203</v>
      </c>
      <c r="N3894" s="31">
        <f t="shared" si="222"/>
        <v>0</v>
      </c>
    </row>
    <row r="3895" spans="1:14" x14ac:dyDescent="0.45">
      <c r="A3895" s="31" t="str">
        <f t="shared" si="221"/>
        <v>E06000023_Children referred to social services in last year but not meeting thresholds_Number</v>
      </c>
      <c r="B3895" s="31" t="s">
        <v>265</v>
      </c>
      <c r="C3895" s="31" t="s">
        <v>266</v>
      </c>
      <c r="D3895" s="31" t="s">
        <v>474</v>
      </c>
      <c r="E3895" s="31" t="s">
        <v>475</v>
      </c>
      <c r="F3895" s="31" t="s">
        <v>92</v>
      </c>
      <c r="G3895" s="26" t="s">
        <v>93</v>
      </c>
      <c r="H3895" s="31" t="s">
        <v>743</v>
      </c>
      <c r="I3895" s="31">
        <v>1989</v>
      </c>
      <c r="J3895" s="31">
        <f>INDEX('LA lookup'!H:H,MATCH('Known to services raw data'!B3895,'LA lookup'!G:G,0))</f>
        <v>94016</v>
      </c>
      <c r="K3895" s="31"/>
      <c r="L3895" s="31" t="str">
        <f t="shared" si="223"/>
        <v>21.2 per 1000 0-17 yr olds</v>
      </c>
      <c r="M3895" s="31">
        <f t="shared" si="224"/>
        <v>21.155973451327434</v>
      </c>
      <c r="N3895" s="31">
        <f t="shared" si="222"/>
        <v>0</v>
      </c>
    </row>
    <row r="3896" spans="1:14" x14ac:dyDescent="0.45">
      <c r="A3896" s="31" t="str">
        <f t="shared" si="221"/>
        <v>E06000024_Children referred to social services in last year but not meeting thresholds_Number</v>
      </c>
      <c r="B3896" s="31" t="s">
        <v>367</v>
      </c>
      <c r="C3896" s="31" t="s">
        <v>368</v>
      </c>
      <c r="D3896" s="31" t="s">
        <v>474</v>
      </c>
      <c r="E3896" s="31" t="s">
        <v>475</v>
      </c>
      <c r="F3896" s="31" t="s">
        <v>92</v>
      </c>
      <c r="G3896" s="26" t="s">
        <v>93</v>
      </c>
      <c r="H3896" s="31" t="s">
        <v>743</v>
      </c>
      <c r="I3896" s="31">
        <v>202</v>
      </c>
      <c r="J3896" s="31">
        <f>INDEX('LA lookup'!H:H,MATCH('Known to services raw data'!B3896,'LA lookup'!G:G,0))</f>
        <v>43435</v>
      </c>
      <c r="K3896" s="31"/>
      <c r="L3896" s="31" t="str">
        <f t="shared" si="223"/>
        <v>4.7 per 1000 0-17 yr olds</v>
      </c>
      <c r="M3896" s="31">
        <f t="shared" si="224"/>
        <v>4.6506273742373656</v>
      </c>
      <c r="N3896" s="31">
        <f t="shared" si="222"/>
        <v>0</v>
      </c>
    </row>
    <row r="3897" spans="1:14" x14ac:dyDescent="0.45">
      <c r="A3897" s="31" t="str">
        <f t="shared" si="221"/>
        <v>E06000025_Children referred to social services in last year but not meeting thresholds_Number</v>
      </c>
      <c r="B3897" s="31" t="s">
        <v>408</v>
      </c>
      <c r="C3897" s="31" t="s">
        <v>409</v>
      </c>
      <c r="D3897" s="31" t="s">
        <v>474</v>
      </c>
      <c r="E3897" s="31" t="s">
        <v>475</v>
      </c>
      <c r="F3897" s="31" t="s">
        <v>92</v>
      </c>
      <c r="G3897" s="26" t="s">
        <v>93</v>
      </c>
      <c r="H3897" s="31" t="s">
        <v>743</v>
      </c>
      <c r="I3897" s="31">
        <v>717</v>
      </c>
      <c r="J3897" s="31">
        <f>INDEX('LA lookup'!H:H,MATCH('Known to services raw data'!B3897,'LA lookup'!G:G,0))</f>
        <v>58867</v>
      </c>
      <c r="K3897" s="31"/>
      <c r="L3897" s="31" t="str">
        <f t="shared" si="223"/>
        <v>12.2 per 1000 0-17 yr olds</v>
      </c>
      <c r="M3897" s="31">
        <f t="shared" si="224"/>
        <v>12.179998980753222</v>
      </c>
      <c r="N3897" s="31">
        <f t="shared" si="222"/>
        <v>0</v>
      </c>
    </row>
    <row r="3898" spans="1:14" x14ac:dyDescent="0.45">
      <c r="A3898" s="31" t="str">
        <f t="shared" si="221"/>
        <v>E06000001_Children referred to social services in last year but not meeting thresholds_Number</v>
      </c>
      <c r="B3898" s="31" t="s">
        <v>313</v>
      </c>
      <c r="C3898" s="31" t="s">
        <v>314</v>
      </c>
      <c r="D3898" s="31" t="s">
        <v>474</v>
      </c>
      <c r="E3898" s="31" t="s">
        <v>475</v>
      </c>
      <c r="F3898" s="31" t="s">
        <v>92</v>
      </c>
      <c r="G3898" s="26" t="s">
        <v>93</v>
      </c>
      <c r="H3898" s="31" t="s">
        <v>743</v>
      </c>
      <c r="I3898" s="31">
        <v>213</v>
      </c>
      <c r="J3898" s="31">
        <f>INDEX('LA lookup'!H:H,MATCH('Known to services raw data'!B3898,'LA lookup'!G:G,0))</f>
        <v>20006</v>
      </c>
      <c r="K3898" s="31"/>
      <c r="L3898" s="31" t="str">
        <f t="shared" si="223"/>
        <v>10.6 per 1000 0-17 yr olds</v>
      </c>
      <c r="M3898" s="31">
        <f t="shared" si="224"/>
        <v>10.646805958212536</v>
      </c>
      <c r="N3898" s="31">
        <f t="shared" si="222"/>
        <v>0</v>
      </c>
    </row>
    <row r="3899" spans="1:14" x14ac:dyDescent="0.45">
      <c r="A3899" s="31" t="str">
        <f t="shared" si="221"/>
        <v>E06000002_Children referred to social services in last year but not meeting thresholds_Number</v>
      </c>
      <c r="B3899" s="31" t="s">
        <v>511</v>
      </c>
      <c r="C3899" s="31" t="s">
        <v>725</v>
      </c>
      <c r="D3899" s="31" t="s">
        <v>474</v>
      </c>
      <c r="E3899" s="31" t="s">
        <v>475</v>
      </c>
      <c r="F3899" s="31" t="s">
        <v>92</v>
      </c>
      <c r="G3899" s="26" t="s">
        <v>93</v>
      </c>
      <c r="H3899" s="31" t="s">
        <v>743</v>
      </c>
      <c r="I3899" s="31">
        <v>690</v>
      </c>
      <c r="J3899" s="31">
        <f>INDEX('LA lookup'!H:H,MATCH('Known to services raw data'!B3899,'LA lookup'!G:G,0))</f>
        <v>32513</v>
      </c>
      <c r="K3899" s="31"/>
      <c r="L3899" s="31" t="str">
        <f t="shared" si="223"/>
        <v>21.2 per 1000 0-17 yr olds</v>
      </c>
      <c r="M3899" s="31">
        <f t="shared" si="224"/>
        <v>21.222280318641776</v>
      </c>
      <c r="N3899" s="31">
        <f t="shared" si="222"/>
        <v>0</v>
      </c>
    </row>
    <row r="3900" spans="1:14" x14ac:dyDescent="0.45">
      <c r="A3900" s="31" t="str">
        <f t="shared" si="221"/>
        <v>E06000003_Children referred to social services in last year but not meeting thresholds_Number</v>
      </c>
      <c r="B3900" s="31" t="s">
        <v>387</v>
      </c>
      <c r="C3900" s="31" t="s">
        <v>388</v>
      </c>
      <c r="D3900" s="31" t="s">
        <v>474</v>
      </c>
      <c r="E3900" s="31" t="s">
        <v>475</v>
      </c>
      <c r="F3900" s="31" t="s">
        <v>92</v>
      </c>
      <c r="G3900" s="26" t="s">
        <v>93</v>
      </c>
      <c r="H3900" s="31" t="s">
        <v>743</v>
      </c>
      <c r="I3900" s="31">
        <v>124</v>
      </c>
      <c r="J3900" s="31">
        <f>INDEX('LA lookup'!H:H,MATCH('Known to services raw data'!B3900,'LA lookup'!G:G,0))</f>
        <v>27626</v>
      </c>
      <c r="K3900" s="31"/>
      <c r="L3900" s="31" t="str">
        <f t="shared" si="223"/>
        <v>4.5 per 1000 0-17 yr olds</v>
      </c>
      <c r="M3900" s="31">
        <f t="shared" si="224"/>
        <v>4.488525302251503</v>
      </c>
      <c r="N3900" s="31">
        <f t="shared" si="222"/>
        <v>0</v>
      </c>
    </row>
    <row r="3901" spans="1:14" x14ac:dyDescent="0.45">
      <c r="A3901" s="31" t="str">
        <f t="shared" si="221"/>
        <v>E06000004_Children referred to social services in last year but not meeting thresholds_Number</v>
      </c>
      <c r="B3901" s="31" t="s">
        <v>422</v>
      </c>
      <c r="C3901" s="31" t="s">
        <v>423</v>
      </c>
      <c r="D3901" s="31" t="s">
        <v>474</v>
      </c>
      <c r="E3901" s="31" t="s">
        <v>475</v>
      </c>
      <c r="F3901" s="31" t="s">
        <v>92</v>
      </c>
      <c r="G3901" s="26" t="s">
        <v>93</v>
      </c>
      <c r="H3901" s="31" t="s">
        <v>743</v>
      </c>
      <c r="I3901" s="31">
        <v>149</v>
      </c>
      <c r="J3901" s="31">
        <f>INDEX('LA lookup'!H:H,MATCH('Known to services raw data'!B3901,'LA lookup'!G:G,0))</f>
        <v>43521</v>
      </c>
      <c r="K3901" s="31"/>
      <c r="L3901" s="31" t="str">
        <f t="shared" si="223"/>
        <v>3.4 per 1000 0-17 yr olds</v>
      </c>
      <c r="M3901" s="31">
        <f t="shared" si="224"/>
        <v>3.423634567220422</v>
      </c>
      <c r="N3901" s="31">
        <f t="shared" si="222"/>
        <v>0</v>
      </c>
    </row>
    <row r="3902" spans="1:14" x14ac:dyDescent="0.45">
      <c r="A3902" s="31" t="str">
        <f t="shared" si="221"/>
        <v>E06000010_Children referred to social services in last year but not meeting thresholds_Number</v>
      </c>
      <c r="B3902" s="31" t="s">
        <v>329</v>
      </c>
      <c r="C3902" s="31" t="s">
        <v>330</v>
      </c>
      <c r="D3902" s="31" t="s">
        <v>474</v>
      </c>
      <c r="E3902" s="31" t="s">
        <v>475</v>
      </c>
      <c r="F3902" s="31" t="s">
        <v>92</v>
      </c>
      <c r="G3902" s="26" t="s">
        <v>93</v>
      </c>
      <c r="H3902" s="31" t="s">
        <v>743</v>
      </c>
      <c r="I3902" s="31">
        <v>880</v>
      </c>
      <c r="J3902" s="31">
        <f>INDEX('LA lookup'!H:H,MATCH('Known to services raw data'!B3902,'LA lookup'!G:G,0))</f>
        <v>57023</v>
      </c>
      <c r="K3902" s="31"/>
      <c r="L3902" s="31" t="str">
        <f t="shared" si="223"/>
        <v>15.4 per 1000 0-17 yr olds</v>
      </c>
      <c r="M3902" s="31">
        <f t="shared" si="224"/>
        <v>15.432369394805605</v>
      </c>
      <c r="N3902" s="31">
        <f t="shared" si="222"/>
        <v>0</v>
      </c>
    </row>
    <row r="3903" spans="1:14" x14ac:dyDescent="0.45">
      <c r="A3903" s="31" t="str">
        <f t="shared" si="221"/>
        <v>E06000011_Children referred to social services in last year but not meeting thresholds_Number</v>
      </c>
      <c r="B3903" s="31" t="s">
        <v>514</v>
      </c>
      <c r="C3903" s="31" t="s">
        <v>594</v>
      </c>
      <c r="D3903" s="31" t="s">
        <v>474</v>
      </c>
      <c r="E3903" s="31" t="s">
        <v>475</v>
      </c>
      <c r="F3903" s="31" t="s">
        <v>92</v>
      </c>
      <c r="G3903" s="26" t="s">
        <v>93</v>
      </c>
      <c r="H3903" s="31" t="s">
        <v>743</v>
      </c>
      <c r="I3903" s="31">
        <v>40</v>
      </c>
      <c r="J3903" s="31">
        <f>INDEX('LA lookup'!H:H,MATCH('Known to services raw data'!B3903,'LA lookup'!G:G,0))</f>
        <v>62942</v>
      </c>
      <c r="K3903" s="31"/>
      <c r="L3903" s="31" t="str">
        <f t="shared" si="223"/>
        <v>0.6 per 1000 0-17 yr olds</v>
      </c>
      <c r="M3903" s="31">
        <f t="shared" si="224"/>
        <v>0.63550570366369041</v>
      </c>
      <c r="N3903" s="31">
        <f t="shared" si="222"/>
        <v>0</v>
      </c>
    </row>
    <row r="3904" spans="1:14" x14ac:dyDescent="0.45">
      <c r="A3904" s="31" t="str">
        <f t="shared" si="221"/>
        <v>E06000012_Children referred to social services in last year but not meeting thresholds_Number</v>
      </c>
      <c r="B3904" s="31" t="s">
        <v>363</v>
      </c>
      <c r="C3904" s="31" t="s">
        <v>364</v>
      </c>
      <c r="D3904" s="31" t="s">
        <v>474</v>
      </c>
      <c r="E3904" s="31" t="s">
        <v>475</v>
      </c>
      <c r="F3904" s="31" t="s">
        <v>92</v>
      </c>
      <c r="G3904" s="26" t="s">
        <v>93</v>
      </c>
      <c r="H3904" s="31" t="s">
        <v>743</v>
      </c>
      <c r="I3904" s="31">
        <v>97</v>
      </c>
      <c r="J3904" s="31">
        <f>INDEX('LA lookup'!H:H,MATCH('Known to services raw data'!B3904,'LA lookup'!G:G,0))</f>
        <v>34503</v>
      </c>
      <c r="K3904" s="31"/>
      <c r="L3904" s="31" t="str">
        <f t="shared" si="223"/>
        <v>2.8 per 1000 0-17 yr olds</v>
      </c>
      <c r="M3904" s="31">
        <f t="shared" si="224"/>
        <v>2.8113497377039676</v>
      </c>
      <c r="N3904" s="31">
        <f t="shared" si="222"/>
        <v>0</v>
      </c>
    </row>
    <row r="3905" spans="1:14" x14ac:dyDescent="0.45">
      <c r="A3905" s="31" t="str">
        <f t="shared" si="221"/>
        <v>E06000013_Children referred to social services in last year but not meeting thresholds_Number</v>
      </c>
      <c r="B3905" s="31" t="s">
        <v>365</v>
      </c>
      <c r="C3905" s="31" t="s">
        <v>366</v>
      </c>
      <c r="D3905" s="31" t="s">
        <v>474</v>
      </c>
      <c r="E3905" s="31" t="s">
        <v>475</v>
      </c>
      <c r="F3905" s="31" t="s">
        <v>92</v>
      </c>
      <c r="G3905" s="26" t="s">
        <v>93</v>
      </c>
      <c r="H3905" s="31" t="s">
        <v>743</v>
      </c>
      <c r="I3905" s="31">
        <v>716</v>
      </c>
      <c r="J3905" s="31">
        <f>INDEX('LA lookup'!H:H,MATCH('Known to services raw data'!B3905,'LA lookup'!G:G,0))</f>
        <v>35714</v>
      </c>
      <c r="K3905" s="31"/>
      <c r="L3905" s="31" t="str">
        <f t="shared" si="223"/>
        <v>20 per 1000 0-17 yr olds</v>
      </c>
      <c r="M3905" s="31">
        <f t="shared" si="224"/>
        <v>20.048160385283083</v>
      </c>
      <c r="N3905" s="31">
        <f t="shared" si="222"/>
        <v>0</v>
      </c>
    </row>
    <row r="3906" spans="1:14" x14ac:dyDescent="0.45">
      <c r="A3906" s="31" t="str">
        <f t="shared" si="221"/>
        <v>E10000023_Children referred to social services in last year but not meeting thresholds_Number</v>
      </c>
      <c r="B3906" s="31" t="s">
        <v>369</v>
      </c>
      <c r="C3906" s="31" t="s">
        <v>370</v>
      </c>
      <c r="D3906" s="31" t="s">
        <v>474</v>
      </c>
      <c r="E3906" s="31" t="s">
        <v>475</v>
      </c>
      <c r="F3906" s="31" t="s">
        <v>92</v>
      </c>
      <c r="G3906" s="26" t="s">
        <v>93</v>
      </c>
      <c r="H3906" s="31" t="s">
        <v>743</v>
      </c>
      <c r="I3906" s="31">
        <v>1301</v>
      </c>
      <c r="J3906" s="31">
        <f>INDEX('LA lookup'!H:H,MATCH('Known to services raw data'!B3906,'LA lookup'!G:G,0))</f>
        <v>117499</v>
      </c>
      <c r="K3906" s="31"/>
      <c r="L3906" s="31" t="str">
        <f t="shared" si="223"/>
        <v>11.1 per 1000 0-17 yr olds</v>
      </c>
      <c r="M3906" s="31">
        <f t="shared" si="224"/>
        <v>11.072434659018375</v>
      </c>
      <c r="N3906" s="31">
        <f t="shared" si="222"/>
        <v>0</v>
      </c>
    </row>
    <row r="3907" spans="1:14" x14ac:dyDescent="0.45">
      <c r="A3907" s="31" t="str">
        <f t="shared" si="221"/>
        <v>E06000014_Children referred to social services in last year but not meeting thresholds_Number</v>
      </c>
      <c r="B3907" s="31" t="s">
        <v>472</v>
      </c>
      <c r="C3907" s="31" t="s">
        <v>473</v>
      </c>
      <c r="D3907" s="31" t="s">
        <v>474</v>
      </c>
      <c r="E3907" s="31" t="s">
        <v>475</v>
      </c>
      <c r="F3907" s="31" t="s">
        <v>92</v>
      </c>
      <c r="G3907" s="26" t="s">
        <v>93</v>
      </c>
      <c r="H3907" s="31" t="s">
        <v>743</v>
      </c>
      <c r="I3907" s="31">
        <v>46</v>
      </c>
      <c r="J3907" s="31">
        <f>INDEX('LA lookup'!H:H,MATCH('Known to services raw data'!B3907,'LA lookup'!G:G,0))</f>
        <v>36572</v>
      </c>
      <c r="K3907" s="31"/>
      <c r="L3907" s="31" t="str">
        <f t="shared" si="223"/>
        <v>1.3 per 1000 0-17 yr olds</v>
      </c>
      <c r="M3907" s="31">
        <f t="shared" si="224"/>
        <v>1.2577928469867659</v>
      </c>
      <c r="N3907" s="31">
        <f t="shared" si="222"/>
        <v>0</v>
      </c>
    </row>
    <row r="3908" spans="1:14" x14ac:dyDescent="0.45">
      <c r="A3908" s="31" t="str">
        <f t="shared" si="221"/>
        <v>E06000032_Children referred to social services in last year but not meeting thresholds_Number</v>
      </c>
      <c r="B3908" s="31" t="s">
        <v>564</v>
      </c>
      <c r="C3908" s="31" t="s">
        <v>724</v>
      </c>
      <c r="D3908" s="31" t="s">
        <v>474</v>
      </c>
      <c r="E3908" s="31" t="s">
        <v>475</v>
      </c>
      <c r="F3908" s="31" t="s">
        <v>92</v>
      </c>
      <c r="G3908" s="26" t="s">
        <v>93</v>
      </c>
      <c r="H3908" s="31" t="s">
        <v>743</v>
      </c>
      <c r="I3908" s="31">
        <v>700</v>
      </c>
      <c r="J3908" s="31">
        <f>INDEX('LA lookup'!H:H,MATCH('Known to services raw data'!B3908,'LA lookup'!G:G,0))</f>
        <v>57375</v>
      </c>
      <c r="K3908" s="31"/>
      <c r="L3908" s="31" t="str">
        <f t="shared" si="223"/>
        <v>12.2 per 1000 0-17 yr olds</v>
      </c>
      <c r="M3908" s="31">
        <f t="shared" si="224"/>
        <v>12.200435729847493</v>
      </c>
      <c r="N3908" s="31">
        <f t="shared" si="222"/>
        <v>0</v>
      </c>
    </row>
    <row r="3909" spans="1:14" x14ac:dyDescent="0.45">
      <c r="A3909" s="31" t="str">
        <f t="shared" si="221"/>
        <v>E06000055_Children referred to social services in last year but not meeting thresholds_Number</v>
      </c>
      <c r="B3909" s="31" t="s">
        <v>240</v>
      </c>
      <c r="C3909" s="31" t="s">
        <v>241</v>
      </c>
      <c r="D3909" s="31" t="s">
        <v>474</v>
      </c>
      <c r="E3909" s="31" t="s">
        <v>475</v>
      </c>
      <c r="F3909" s="31" t="s">
        <v>92</v>
      </c>
      <c r="G3909" s="26" t="s">
        <v>93</v>
      </c>
      <c r="H3909" s="31" t="s">
        <v>743</v>
      </c>
      <c r="I3909" s="31">
        <v>550</v>
      </c>
      <c r="J3909" s="31">
        <f>INDEX('LA lookup'!H:H,MATCH('Known to services raw data'!B3909,'LA lookup'!G:G,0))</f>
        <v>40088</v>
      </c>
      <c r="K3909" s="31"/>
      <c r="L3909" s="31" t="str">
        <f t="shared" si="223"/>
        <v>13.7 per 1000 0-17 yr olds</v>
      </c>
      <c r="M3909" s="31">
        <f t="shared" si="224"/>
        <v>13.719816403911395</v>
      </c>
      <c r="N3909" s="31">
        <f t="shared" si="222"/>
        <v>0</v>
      </c>
    </row>
    <row r="3910" spans="1:14" x14ac:dyDescent="0.45">
      <c r="A3910" s="31" t="str">
        <f t="shared" si="221"/>
        <v>E06000056_Children referred to social services in last year but not meeting thresholds_Number</v>
      </c>
      <c r="B3910" s="31" t="s">
        <v>279</v>
      </c>
      <c r="C3910" s="31" t="s">
        <v>280</v>
      </c>
      <c r="D3910" s="31" t="s">
        <v>474</v>
      </c>
      <c r="E3910" s="31" t="s">
        <v>475</v>
      </c>
      <c r="F3910" s="31" t="s">
        <v>92</v>
      </c>
      <c r="G3910" s="26" t="s">
        <v>93</v>
      </c>
      <c r="H3910" s="31" t="s">
        <v>743</v>
      </c>
      <c r="I3910" s="31">
        <v>520</v>
      </c>
      <c r="J3910" s="31">
        <f>INDEX('LA lookup'!H:H,MATCH('Known to services raw data'!B3910,'LA lookup'!G:G,0))</f>
        <v>62515</v>
      </c>
      <c r="K3910" s="31"/>
      <c r="L3910" s="31" t="str">
        <f t="shared" si="223"/>
        <v>8.3 per 1000 0-17 yr olds</v>
      </c>
      <c r="M3910" s="31">
        <f t="shared" si="224"/>
        <v>8.3180036791170124</v>
      </c>
      <c r="N3910" s="31">
        <f t="shared" si="222"/>
        <v>0</v>
      </c>
    </row>
    <row r="3911" spans="1:14" x14ac:dyDescent="0.45">
      <c r="A3911" s="31" t="str">
        <f t="shared" si="221"/>
        <v>E10000002_Children referred to social services in last year but not meeting thresholds_Number</v>
      </c>
      <c r="B3911" s="31" t="s">
        <v>269</v>
      </c>
      <c r="C3911" s="31" t="s">
        <v>270</v>
      </c>
      <c r="D3911" s="31" t="s">
        <v>474</v>
      </c>
      <c r="E3911" s="31" t="s">
        <v>475</v>
      </c>
      <c r="F3911" s="31" t="s">
        <v>92</v>
      </c>
      <c r="G3911" s="26" t="s">
        <v>93</v>
      </c>
      <c r="H3911" s="31" t="s">
        <v>743</v>
      </c>
      <c r="I3911" s="31">
        <v>3309</v>
      </c>
      <c r="J3911" s="31">
        <f>INDEX('LA lookup'!H:H,MATCH('Known to services raw data'!B3911,'LA lookup'!G:G,0))</f>
        <v>124321</v>
      </c>
      <c r="K3911" s="31"/>
      <c r="L3911" s="31" t="str">
        <f t="shared" si="223"/>
        <v>26.6 per 1000 0-17 yr olds</v>
      </c>
      <c r="M3911" s="31">
        <f t="shared" si="224"/>
        <v>26.616581269455683</v>
      </c>
      <c r="N3911" s="31">
        <f t="shared" si="222"/>
        <v>0</v>
      </c>
    </row>
    <row r="3912" spans="1:14" x14ac:dyDescent="0.45">
      <c r="A3912" s="31" t="str">
        <f t="shared" si="221"/>
        <v>E06000042_Children referred to social services in last year but not meeting thresholds_Number</v>
      </c>
      <c r="B3912" s="31" t="s">
        <v>355</v>
      </c>
      <c r="C3912" s="31" t="s">
        <v>356</v>
      </c>
      <c r="D3912" s="31" t="s">
        <v>474</v>
      </c>
      <c r="E3912" s="31" t="s">
        <v>475</v>
      </c>
      <c r="F3912" s="31" t="s">
        <v>92</v>
      </c>
      <c r="G3912" s="26" t="s">
        <v>93</v>
      </c>
      <c r="H3912" s="31" t="s">
        <v>743</v>
      </c>
      <c r="I3912" s="31">
        <v>746</v>
      </c>
      <c r="J3912" s="31">
        <f>INDEX('LA lookup'!H:H,MATCH('Known to services raw data'!B3912,'LA lookup'!G:G,0))</f>
        <v>68278</v>
      </c>
      <c r="K3912" s="31"/>
      <c r="L3912" s="31" t="str">
        <f t="shared" si="223"/>
        <v>10.9 per 1000 0-17 yr olds</v>
      </c>
      <c r="M3912" s="31">
        <f t="shared" si="224"/>
        <v>10.925920501479247</v>
      </c>
      <c r="N3912" s="31">
        <f t="shared" si="222"/>
        <v>0</v>
      </c>
    </row>
    <row r="3913" spans="1:14" x14ac:dyDescent="0.45">
      <c r="A3913" s="31" t="str">
        <f t="shared" ref="A3913:A3976" si="225">CONCATENATE(B3913,"_",G3913,"_",H3913)</f>
        <v>E10000007_Children referred to social services in last year but not meeting thresholds_Number</v>
      </c>
      <c r="B3913" s="31" t="s">
        <v>291</v>
      </c>
      <c r="C3913" s="31" t="s">
        <v>292</v>
      </c>
      <c r="D3913" s="31" t="s">
        <v>474</v>
      </c>
      <c r="E3913" s="31" t="s">
        <v>475</v>
      </c>
      <c r="F3913" s="31" t="s">
        <v>92</v>
      </c>
      <c r="G3913" s="26" t="s">
        <v>93</v>
      </c>
      <c r="H3913" s="31" t="s">
        <v>743</v>
      </c>
      <c r="I3913" s="31">
        <v>3156</v>
      </c>
      <c r="J3913" s="31">
        <f>INDEX('LA lookup'!H:H,MATCH('Known to services raw data'!B3913,'LA lookup'!G:G,0))</f>
        <v>153272</v>
      </c>
      <c r="K3913" s="31"/>
      <c r="L3913" s="31" t="str">
        <f t="shared" si="223"/>
        <v>20.6 per 1000 0-17 yr olds</v>
      </c>
      <c r="M3913" s="31">
        <f t="shared" si="224"/>
        <v>20.590845033665641</v>
      </c>
      <c r="N3913" s="31">
        <f t="shared" si="222"/>
        <v>0</v>
      </c>
    </row>
    <row r="3914" spans="1:14" x14ac:dyDescent="0.45">
      <c r="A3914" s="31" t="str">
        <f t="shared" si="225"/>
        <v>E06000015_Children referred to social services in last year but not meeting thresholds_Number</v>
      </c>
      <c r="B3914" s="31" t="s">
        <v>289</v>
      </c>
      <c r="C3914" s="31" t="s">
        <v>290</v>
      </c>
      <c r="D3914" s="31" t="s">
        <v>474</v>
      </c>
      <c r="E3914" s="31" t="s">
        <v>475</v>
      </c>
      <c r="F3914" s="31" t="s">
        <v>92</v>
      </c>
      <c r="G3914" s="26" t="s">
        <v>93</v>
      </c>
      <c r="H3914" s="31" t="s">
        <v>743</v>
      </c>
      <c r="I3914" s="31">
        <v>1729</v>
      </c>
      <c r="J3914" s="31">
        <f>INDEX('LA lookup'!H:H,MATCH('Known to services raw data'!B3914,'LA lookup'!G:G,0))</f>
        <v>59899</v>
      </c>
      <c r="K3914" s="31"/>
      <c r="L3914" s="31" t="str">
        <f t="shared" si="223"/>
        <v>28.9 per 1000 0-17 yr olds</v>
      </c>
      <c r="M3914" s="31">
        <f t="shared" si="224"/>
        <v>28.865256515133808</v>
      </c>
      <c r="N3914" s="31">
        <f t="shared" ref="N3914:N3977" si="226">IF(OR(C3914="City of London",C3914="Isles of Scilly"),1,0)</f>
        <v>0</v>
      </c>
    </row>
    <row r="3915" spans="1:14" x14ac:dyDescent="0.45">
      <c r="A3915" s="31" t="str">
        <f t="shared" si="225"/>
        <v>E10000009_Children referred to social services in last year but not meeting thresholds_Number</v>
      </c>
      <c r="B3915" s="31" t="s">
        <v>295</v>
      </c>
      <c r="C3915" s="31" t="s">
        <v>296</v>
      </c>
      <c r="D3915" s="31" t="s">
        <v>474</v>
      </c>
      <c r="E3915" s="31" t="s">
        <v>475</v>
      </c>
      <c r="F3915" s="31" t="s">
        <v>92</v>
      </c>
      <c r="G3915" s="26" t="s">
        <v>93</v>
      </c>
      <c r="H3915" s="31" t="s">
        <v>743</v>
      </c>
      <c r="I3915" s="31">
        <v>1806</v>
      </c>
      <c r="J3915" s="31">
        <f>INDEX('LA lookup'!H:H,MATCH('Known to services raw data'!B3915,'LA lookup'!G:G,0))</f>
        <v>76699</v>
      </c>
      <c r="K3915" s="31"/>
      <c r="L3915" s="31" t="str">
        <f t="shared" si="223"/>
        <v>23.5 per 1000 0-17 yr olds</v>
      </c>
      <c r="M3915" s="31">
        <f t="shared" si="224"/>
        <v>23.546591220224514</v>
      </c>
      <c r="N3915" s="31">
        <f t="shared" si="226"/>
        <v>0</v>
      </c>
    </row>
    <row r="3916" spans="1:14" x14ac:dyDescent="0.45">
      <c r="A3916" s="31" t="str">
        <f t="shared" si="225"/>
        <v>E06000029_Children referred to social services in last year but not meeting thresholds_Number</v>
      </c>
      <c r="B3916" s="31" t="s">
        <v>543</v>
      </c>
      <c r="C3916" s="31" t="s">
        <v>717</v>
      </c>
      <c r="D3916" s="31" t="s">
        <v>474</v>
      </c>
      <c r="E3916" s="31" t="s">
        <v>475</v>
      </c>
      <c r="F3916" s="31" t="s">
        <v>92</v>
      </c>
      <c r="G3916" s="26" t="s">
        <v>93</v>
      </c>
      <c r="H3916" s="31" t="s">
        <v>743</v>
      </c>
      <c r="I3916" s="31">
        <v>52</v>
      </c>
      <c r="J3916" s="31">
        <f>INDEX('LA lookup'!H:H,MATCH('Known to services raw data'!B3916,'LA lookup'!G:G,0))</f>
        <v>30188</v>
      </c>
      <c r="K3916" s="31"/>
      <c r="L3916" s="31" t="str">
        <f t="shared" si="223"/>
        <v>1.7 per 1000 0-17 yr olds</v>
      </c>
      <c r="M3916" s="31">
        <f t="shared" si="224"/>
        <v>1.7225387571220352</v>
      </c>
      <c r="N3916" s="31">
        <f t="shared" si="226"/>
        <v>0</v>
      </c>
    </row>
    <row r="3917" spans="1:14" x14ac:dyDescent="0.45">
      <c r="A3917" s="31" t="str">
        <f t="shared" si="225"/>
        <v>E06000028_Children referred to social services in last year but not meeting thresholds_Number</v>
      </c>
      <c r="B3917" s="31" t="s">
        <v>254</v>
      </c>
      <c r="C3917" s="31" t="s">
        <v>255</v>
      </c>
      <c r="D3917" s="31" t="s">
        <v>474</v>
      </c>
      <c r="E3917" s="31" t="s">
        <v>475</v>
      </c>
      <c r="F3917" s="31" t="s">
        <v>92</v>
      </c>
      <c r="G3917" s="26" t="s">
        <v>93</v>
      </c>
      <c r="H3917" s="31" t="s">
        <v>743</v>
      </c>
      <c r="I3917" s="31">
        <v>541</v>
      </c>
      <c r="J3917" s="31">
        <f>INDEX('LA lookup'!H:H,MATCH('Known to services raw data'!B3917,'LA lookup'!G:G,0))</f>
        <v>36373</v>
      </c>
      <c r="K3917" s="31"/>
      <c r="L3917" s="31" t="str">
        <f t="shared" si="223"/>
        <v>14.9 per 1000 0-17 yr olds</v>
      </c>
      <c r="M3917" s="31">
        <f t="shared" si="224"/>
        <v>14.873670029967284</v>
      </c>
      <c r="N3917" s="31">
        <f t="shared" si="226"/>
        <v>0</v>
      </c>
    </row>
    <row r="3918" spans="1:14" x14ac:dyDescent="0.45">
      <c r="A3918" s="31" t="str">
        <f t="shared" si="225"/>
        <v>E06000047_Children referred to social services in last year but not meeting thresholds_Number</v>
      </c>
      <c r="B3918" s="31" t="s">
        <v>528</v>
      </c>
      <c r="C3918" s="31" t="s">
        <v>721</v>
      </c>
      <c r="D3918" s="31" t="s">
        <v>474</v>
      </c>
      <c r="E3918" s="31" t="s">
        <v>475</v>
      </c>
      <c r="F3918" s="31" t="s">
        <v>92</v>
      </c>
      <c r="G3918" s="26" t="s">
        <v>93</v>
      </c>
      <c r="H3918" s="31" t="s">
        <v>743</v>
      </c>
      <c r="I3918" s="31">
        <v>2315</v>
      </c>
      <c r="J3918" s="31">
        <f>INDEX('LA lookup'!H:H,MATCH('Known to services raw data'!B3918,'LA lookup'!G:G,0))</f>
        <v>101040</v>
      </c>
      <c r="K3918" s="31"/>
      <c r="L3918" s="31" t="str">
        <f t="shared" si="223"/>
        <v>22.9 per 1000 0-17 yr olds</v>
      </c>
      <c r="M3918" s="31">
        <f t="shared" si="224"/>
        <v>22.911718131433094</v>
      </c>
      <c r="N3918" s="31">
        <f t="shared" si="226"/>
        <v>0</v>
      </c>
    </row>
    <row r="3919" spans="1:14" x14ac:dyDescent="0.45">
      <c r="A3919" s="31" t="str">
        <f t="shared" si="225"/>
        <v>E06000005_Children referred to social services in last year but not meeting thresholds_Number</v>
      </c>
      <c r="B3919" s="31" t="s">
        <v>287</v>
      </c>
      <c r="C3919" s="31" t="s">
        <v>288</v>
      </c>
      <c r="D3919" s="31" t="s">
        <v>474</v>
      </c>
      <c r="E3919" s="31" t="s">
        <v>475</v>
      </c>
      <c r="F3919" s="31" t="s">
        <v>92</v>
      </c>
      <c r="G3919" s="26" t="s">
        <v>93</v>
      </c>
      <c r="H3919" s="31" t="s">
        <v>743</v>
      </c>
      <c r="I3919" s="31">
        <v>296</v>
      </c>
      <c r="J3919" s="31">
        <f>INDEX('LA lookup'!H:H,MATCH('Known to services raw data'!B3919,'LA lookup'!G:G,0))</f>
        <v>22454</v>
      </c>
      <c r="K3919" s="31"/>
      <c r="L3919" s="31" t="str">
        <f t="shared" si="223"/>
        <v>13.2 per 1000 0-17 yr olds</v>
      </c>
      <c r="M3919" s="31">
        <f t="shared" si="224"/>
        <v>13.182506457646745</v>
      </c>
      <c r="N3919" s="31">
        <f t="shared" si="226"/>
        <v>0</v>
      </c>
    </row>
    <row r="3920" spans="1:14" x14ac:dyDescent="0.45">
      <c r="A3920" s="31" t="str">
        <f t="shared" si="225"/>
        <v>E10000011_Children referred to social services in last year but not meeting thresholds_Number</v>
      </c>
      <c r="B3920" s="31" t="s">
        <v>299</v>
      </c>
      <c r="C3920" s="31" t="s">
        <v>300</v>
      </c>
      <c r="D3920" s="31" t="s">
        <v>474</v>
      </c>
      <c r="E3920" s="31" t="s">
        <v>475</v>
      </c>
      <c r="F3920" s="31" t="s">
        <v>92</v>
      </c>
      <c r="G3920" s="26" t="s">
        <v>93</v>
      </c>
      <c r="H3920" s="31" t="s">
        <v>743</v>
      </c>
      <c r="I3920" s="31">
        <v>966</v>
      </c>
      <c r="J3920" s="31">
        <f>INDEX('LA lookup'!H:H,MATCH('Known to services raw data'!B3920,'LA lookup'!G:G,0))</f>
        <v>106378</v>
      </c>
      <c r="K3920" s="31"/>
      <c r="L3920" s="31" t="str">
        <f t="shared" si="223"/>
        <v>9.1 per 1000 0-17 yr olds</v>
      </c>
      <c r="M3920" s="31">
        <f t="shared" si="224"/>
        <v>9.0808249826091867</v>
      </c>
      <c r="N3920" s="31">
        <f t="shared" si="226"/>
        <v>0</v>
      </c>
    </row>
    <row r="3921" spans="1:14" x14ac:dyDescent="0.45">
      <c r="A3921" s="31" t="str">
        <f t="shared" si="225"/>
        <v>E06000043_Children referred to social services in last year but not meeting thresholds_Number</v>
      </c>
      <c r="B3921" s="31" t="s">
        <v>263</v>
      </c>
      <c r="C3921" s="31" t="s">
        <v>264</v>
      </c>
      <c r="D3921" s="31" t="s">
        <v>474</v>
      </c>
      <c r="E3921" s="31" t="s">
        <v>475</v>
      </c>
      <c r="F3921" s="31" t="s">
        <v>92</v>
      </c>
      <c r="G3921" s="26" t="s">
        <v>93</v>
      </c>
      <c r="H3921" s="31" t="s">
        <v>743</v>
      </c>
      <c r="I3921" s="31">
        <v>212</v>
      </c>
      <c r="J3921" s="31">
        <f>INDEX('LA lookup'!H:H,MATCH('Known to services raw data'!B3921,'LA lookup'!G:G,0))</f>
        <v>51005</v>
      </c>
      <c r="K3921" s="31"/>
      <c r="L3921" s="31" t="str">
        <f t="shared" si="223"/>
        <v>4.2 per 1000 0-17 yr olds</v>
      </c>
      <c r="M3921" s="31">
        <f t="shared" si="224"/>
        <v>4.1564552494853446</v>
      </c>
      <c r="N3921" s="31">
        <f t="shared" si="226"/>
        <v>0</v>
      </c>
    </row>
    <row r="3922" spans="1:14" x14ac:dyDescent="0.45">
      <c r="A3922" s="31" t="str">
        <f t="shared" si="225"/>
        <v>E10000014_Children referred to social services in last year but not meeting thresholds_Number</v>
      </c>
      <c r="B3922" s="31" t="s">
        <v>309</v>
      </c>
      <c r="C3922" s="31" t="s">
        <v>310</v>
      </c>
      <c r="D3922" s="31" t="s">
        <v>474</v>
      </c>
      <c r="E3922" s="31" t="s">
        <v>475</v>
      </c>
      <c r="F3922" s="31" t="s">
        <v>92</v>
      </c>
      <c r="G3922" s="26" t="s">
        <v>93</v>
      </c>
      <c r="H3922" s="31" t="s">
        <v>743</v>
      </c>
      <c r="I3922" s="31">
        <v>7012</v>
      </c>
      <c r="J3922" s="31">
        <f>INDEX('LA lookup'!H:H,MATCH('Known to services raw data'!B3922,'LA lookup'!G:G,0))</f>
        <v>284002</v>
      </c>
      <c r="K3922" s="31"/>
      <c r="L3922" s="31" t="str">
        <f t="shared" si="223"/>
        <v>24.7 per 1000 0-17 yr olds</v>
      </c>
      <c r="M3922" s="31">
        <f t="shared" si="224"/>
        <v>24.689966972063576</v>
      </c>
      <c r="N3922" s="31">
        <f t="shared" si="226"/>
        <v>0</v>
      </c>
    </row>
    <row r="3923" spans="1:14" x14ac:dyDescent="0.45">
      <c r="A3923" s="31" t="str">
        <f t="shared" si="225"/>
        <v>E06000044_Children referred to social services in last year but not meeting thresholds_Number</v>
      </c>
      <c r="B3923" s="31" t="s">
        <v>383</v>
      </c>
      <c r="C3923" s="31" t="s">
        <v>384</v>
      </c>
      <c r="D3923" s="31" t="s">
        <v>474</v>
      </c>
      <c r="E3923" s="31" t="s">
        <v>475</v>
      </c>
      <c r="F3923" s="31" t="s">
        <v>92</v>
      </c>
      <c r="G3923" s="26" t="s">
        <v>93</v>
      </c>
      <c r="H3923" s="31" t="s">
        <v>743</v>
      </c>
      <c r="I3923" s="31">
        <v>399</v>
      </c>
      <c r="J3923" s="31">
        <f>INDEX('LA lookup'!H:H,MATCH('Known to services raw data'!B3923,'LA lookup'!G:G,0))</f>
        <v>44046</v>
      </c>
      <c r="K3923" s="31"/>
      <c r="L3923" s="31" t="str">
        <f t="shared" si="223"/>
        <v>9.1 per 1000 0-17 yr olds</v>
      </c>
      <c r="M3923" s="31">
        <f t="shared" si="224"/>
        <v>9.0587113472278986</v>
      </c>
      <c r="N3923" s="31">
        <f t="shared" si="226"/>
        <v>0</v>
      </c>
    </row>
    <row r="3924" spans="1:14" x14ac:dyDescent="0.45">
      <c r="A3924" s="31" t="str">
        <f t="shared" si="225"/>
        <v>E06000045_Children referred to social services in last year but not meeting thresholds_Number</v>
      </c>
      <c r="B3924" s="31" t="s">
        <v>577</v>
      </c>
      <c r="C3924" s="31" t="s">
        <v>729</v>
      </c>
      <c r="D3924" s="31" t="s">
        <v>474</v>
      </c>
      <c r="E3924" s="31" t="s">
        <v>475</v>
      </c>
      <c r="F3924" s="31" t="s">
        <v>92</v>
      </c>
      <c r="G3924" s="26" t="s">
        <v>93</v>
      </c>
      <c r="H3924" s="31" t="s">
        <v>743</v>
      </c>
      <c r="I3924" s="31">
        <v>385</v>
      </c>
      <c r="J3924" s="31">
        <f>INDEX('LA lookup'!H:H,MATCH('Known to services raw data'!B3924,'LA lookup'!G:G,0))</f>
        <v>50832</v>
      </c>
      <c r="K3924" s="31"/>
      <c r="L3924" s="31" t="str">
        <f t="shared" si="223"/>
        <v>7.6 per 1000 0-17 yr olds</v>
      </c>
      <c r="M3924" s="31">
        <f t="shared" si="224"/>
        <v>7.5739691532892666</v>
      </c>
      <c r="N3924" s="31">
        <f t="shared" si="226"/>
        <v>0</v>
      </c>
    </row>
    <row r="3925" spans="1:14" x14ac:dyDescent="0.45">
      <c r="A3925" s="31" t="str">
        <f t="shared" si="225"/>
        <v>E10000018_Children referred to social services in last year but not meeting thresholds_Number</v>
      </c>
      <c r="B3925" s="31" t="s">
        <v>552</v>
      </c>
      <c r="C3925" s="31" t="s">
        <v>553</v>
      </c>
      <c r="D3925" s="31" t="s">
        <v>474</v>
      </c>
      <c r="E3925" s="31" t="s">
        <v>475</v>
      </c>
      <c r="F3925" s="31" t="s">
        <v>92</v>
      </c>
      <c r="G3925" s="26" t="s">
        <v>93</v>
      </c>
      <c r="H3925" s="31" t="s">
        <v>743</v>
      </c>
      <c r="I3925" s="31">
        <v>1904</v>
      </c>
      <c r="J3925" s="31">
        <f>INDEX('LA lookup'!H:H,MATCH('Known to services raw data'!B3925,'LA lookup'!G:G,0))</f>
        <v>140307</v>
      </c>
      <c r="K3925" s="31"/>
      <c r="L3925" s="31" t="str">
        <f t="shared" si="223"/>
        <v>13.6 per 1000 0-17 yr olds</v>
      </c>
      <c r="M3925" s="31">
        <f t="shared" si="224"/>
        <v>13.570242397029372</v>
      </c>
      <c r="N3925" s="31">
        <f t="shared" si="226"/>
        <v>0</v>
      </c>
    </row>
    <row r="3926" spans="1:14" x14ac:dyDescent="0.45">
      <c r="A3926" s="31" t="str">
        <f t="shared" si="225"/>
        <v>E06000016_Children referred to social services in last year but not meeting thresholds_Number</v>
      </c>
      <c r="B3926" s="31" t="s">
        <v>341</v>
      </c>
      <c r="C3926" s="31" t="s">
        <v>342</v>
      </c>
      <c r="D3926" s="31" t="s">
        <v>474</v>
      </c>
      <c r="E3926" s="31" t="s">
        <v>475</v>
      </c>
      <c r="F3926" s="31" t="s">
        <v>92</v>
      </c>
      <c r="G3926" s="26" t="s">
        <v>93</v>
      </c>
      <c r="H3926" s="31" t="s">
        <v>743</v>
      </c>
      <c r="I3926" s="31">
        <v>658</v>
      </c>
      <c r="J3926" s="31">
        <f>INDEX('LA lookup'!H:H,MATCH('Known to services raw data'!B3926,'LA lookup'!G:G,0))</f>
        <v>83994</v>
      </c>
      <c r="K3926" s="31"/>
      <c r="L3926" s="31" t="str">
        <f t="shared" si="223"/>
        <v>7.8 per 1000 0-17 yr olds</v>
      </c>
      <c r="M3926" s="31">
        <f t="shared" si="224"/>
        <v>7.8338928971116975</v>
      </c>
      <c r="N3926" s="31">
        <f t="shared" si="226"/>
        <v>0</v>
      </c>
    </row>
    <row r="3927" spans="1:14" x14ac:dyDescent="0.45">
      <c r="A3927" s="31" t="str">
        <f t="shared" si="225"/>
        <v>E06000017_Children referred to social services in last year but not meeting thresholds_Number</v>
      </c>
      <c r="B3927" s="31" t="s">
        <v>548</v>
      </c>
      <c r="C3927" s="31" t="s">
        <v>728</v>
      </c>
      <c r="D3927" s="31" t="s">
        <v>474</v>
      </c>
      <c r="E3927" s="31" t="s">
        <v>475</v>
      </c>
      <c r="F3927" s="31" t="s">
        <v>92</v>
      </c>
      <c r="G3927" s="26" t="s">
        <v>93</v>
      </c>
      <c r="H3927" s="31" t="s">
        <v>743</v>
      </c>
      <c r="I3927" s="31">
        <v>95</v>
      </c>
      <c r="J3927" s="31">
        <f>INDEX('LA lookup'!H:H,MATCH('Known to services raw data'!B3927,'LA lookup'!G:G,0))</f>
        <v>7807</v>
      </c>
      <c r="K3927" s="31"/>
      <c r="L3927" s="31" t="str">
        <f t="shared" si="223"/>
        <v>12.2 per 1000 0-17 yr olds</v>
      </c>
      <c r="M3927" s="31">
        <f t="shared" si="224"/>
        <v>12.16856667093634</v>
      </c>
      <c r="N3927" s="31">
        <f t="shared" si="226"/>
        <v>0</v>
      </c>
    </row>
    <row r="3928" spans="1:14" x14ac:dyDescent="0.45">
      <c r="A3928" s="31" t="str">
        <f t="shared" si="225"/>
        <v>E10000028_Children referred to social services in last year but not meeting thresholds_Number</v>
      </c>
      <c r="B3928" s="31" t="s">
        <v>418</v>
      </c>
      <c r="C3928" s="31" t="s">
        <v>419</v>
      </c>
      <c r="D3928" s="31" t="s">
        <v>474</v>
      </c>
      <c r="E3928" s="31" t="s">
        <v>475</v>
      </c>
      <c r="F3928" s="31" t="s">
        <v>92</v>
      </c>
      <c r="G3928" s="26" t="s">
        <v>93</v>
      </c>
      <c r="H3928" s="31" t="s">
        <v>743</v>
      </c>
      <c r="I3928" s="31">
        <v>3617</v>
      </c>
      <c r="J3928" s="31">
        <f>INDEX('LA lookup'!H:H,MATCH('Known to services raw data'!B3928,'LA lookup'!G:G,0))</f>
        <v>169603</v>
      </c>
      <c r="K3928" s="31"/>
      <c r="L3928" s="31" t="str">
        <f t="shared" si="223"/>
        <v>21.3 per 1000 0-17 yr olds</v>
      </c>
      <c r="M3928" s="31">
        <f t="shared" si="224"/>
        <v>21.326273709781077</v>
      </c>
      <c r="N3928" s="31">
        <f t="shared" si="226"/>
        <v>0</v>
      </c>
    </row>
    <row r="3929" spans="1:14" x14ac:dyDescent="0.45">
      <c r="A3929" s="31" t="str">
        <f t="shared" si="225"/>
        <v>E06000021_Children referred to social services in last year but not meeting thresholds_Number</v>
      </c>
      <c r="B3929" s="31" t="s">
        <v>424</v>
      </c>
      <c r="C3929" s="31" t="s">
        <v>425</v>
      </c>
      <c r="D3929" s="31" t="s">
        <v>474</v>
      </c>
      <c r="E3929" s="31" t="s">
        <v>475</v>
      </c>
      <c r="F3929" s="31" t="s">
        <v>92</v>
      </c>
      <c r="G3929" s="26" t="s">
        <v>93</v>
      </c>
      <c r="H3929" s="31" t="s">
        <v>743</v>
      </c>
      <c r="I3929" s="31">
        <v>1658</v>
      </c>
      <c r="J3929" s="31">
        <f>INDEX('LA lookup'!H:H,MATCH('Known to services raw data'!B3929,'LA lookup'!G:G,0))</f>
        <v>57549</v>
      </c>
      <c r="K3929" s="31"/>
      <c r="L3929" s="31" t="str">
        <f t="shared" si="223"/>
        <v>28.8 per 1000 0-17 yr olds</v>
      </c>
      <c r="M3929" s="31">
        <f t="shared" si="224"/>
        <v>28.810231281169091</v>
      </c>
      <c r="N3929" s="31">
        <f t="shared" si="226"/>
        <v>0</v>
      </c>
    </row>
    <row r="3930" spans="1:14" x14ac:dyDescent="0.45">
      <c r="A3930" s="31" t="str">
        <f t="shared" si="225"/>
        <v>E06000054_Children referred to social services in last year but not meeting thresholds_Number</v>
      </c>
      <c r="B3930" s="31" t="s">
        <v>462</v>
      </c>
      <c r="C3930" s="31" t="s">
        <v>463</v>
      </c>
      <c r="D3930" s="31" t="s">
        <v>474</v>
      </c>
      <c r="E3930" s="31" t="s">
        <v>475</v>
      </c>
      <c r="F3930" s="31" t="s">
        <v>92</v>
      </c>
      <c r="G3930" s="26" t="s">
        <v>93</v>
      </c>
      <c r="H3930" s="31" t="s">
        <v>743</v>
      </c>
      <c r="I3930" s="31">
        <v>1150</v>
      </c>
      <c r="J3930" s="31">
        <f>INDEX('LA lookup'!H:H,MATCH('Known to services raw data'!B3930,'LA lookup'!G:G,0))</f>
        <v>105692</v>
      </c>
      <c r="K3930" s="31"/>
      <c r="L3930" s="31" t="str">
        <f t="shared" si="223"/>
        <v>10.9 per 1000 0-17 yr olds</v>
      </c>
      <c r="M3930" s="31">
        <f t="shared" si="224"/>
        <v>10.880672141694735</v>
      </c>
      <c r="N3930" s="31">
        <f t="shared" si="226"/>
        <v>0</v>
      </c>
    </row>
    <row r="3931" spans="1:14" x14ac:dyDescent="0.45">
      <c r="A3931" s="31" t="str">
        <f t="shared" si="225"/>
        <v>E06000030_Children referred to social services in last year but not meeting thresholds_Number</v>
      </c>
      <c r="B3931" s="31" t="s">
        <v>434</v>
      </c>
      <c r="C3931" s="31" t="s">
        <v>435</v>
      </c>
      <c r="D3931" s="31" t="s">
        <v>474</v>
      </c>
      <c r="E3931" s="31" t="s">
        <v>475</v>
      </c>
      <c r="F3931" s="31" t="s">
        <v>92</v>
      </c>
      <c r="G3931" s="26" t="s">
        <v>93</v>
      </c>
      <c r="H3931" s="31" t="s">
        <v>743</v>
      </c>
      <c r="I3931" s="31">
        <v>425</v>
      </c>
      <c r="J3931" s="31">
        <f>INDEX('LA lookup'!H:H,MATCH('Known to services raw data'!B3931,'LA lookup'!G:G,0))</f>
        <v>50239</v>
      </c>
      <c r="K3931" s="31"/>
      <c r="L3931" s="31" t="str">
        <f t="shared" si="223"/>
        <v>8.5 per 1000 0-17 yr olds</v>
      </c>
      <c r="M3931" s="31">
        <f t="shared" si="224"/>
        <v>8.4595632874858175</v>
      </c>
      <c r="N3931" s="31">
        <f t="shared" si="226"/>
        <v>0</v>
      </c>
    </row>
    <row r="3932" spans="1:14" x14ac:dyDescent="0.45">
      <c r="A3932" s="31" t="str">
        <f t="shared" si="225"/>
        <v>E06000036_Children referred to social services in last year but not meeting thresholds_Number</v>
      </c>
      <c r="B3932" s="31" t="s">
        <v>257</v>
      </c>
      <c r="C3932" s="31" t="s">
        <v>258</v>
      </c>
      <c r="D3932" s="31" t="s">
        <v>474</v>
      </c>
      <c r="E3932" s="31" t="s">
        <v>475</v>
      </c>
      <c r="F3932" s="31" t="s">
        <v>92</v>
      </c>
      <c r="G3932" s="26" t="s">
        <v>93</v>
      </c>
      <c r="H3932" s="31" t="s">
        <v>743</v>
      </c>
      <c r="I3932" s="31">
        <v>603</v>
      </c>
      <c r="J3932" s="31">
        <f>INDEX('LA lookup'!H:H,MATCH('Known to services raw data'!B3932,'LA lookup'!G:G,0))</f>
        <v>28336</v>
      </c>
      <c r="K3932" s="31"/>
      <c r="L3932" s="31" t="str">
        <f t="shared" si="223"/>
        <v>21.3 per 1000 0-17 yr olds</v>
      </c>
      <c r="M3932" s="31">
        <f t="shared" si="224"/>
        <v>21.280350084697911</v>
      </c>
      <c r="N3932" s="31">
        <f t="shared" si="226"/>
        <v>0</v>
      </c>
    </row>
    <row r="3933" spans="1:14" x14ac:dyDescent="0.45">
      <c r="A3933" s="31" t="str">
        <f t="shared" si="225"/>
        <v>E06000040_Children referred to social services in last year but not meeting thresholds_Number</v>
      </c>
      <c r="B3933" s="31" t="s">
        <v>555</v>
      </c>
      <c r="C3933" s="31" t="s">
        <v>727</v>
      </c>
      <c r="D3933" s="31" t="s">
        <v>474</v>
      </c>
      <c r="E3933" s="31" t="s">
        <v>475</v>
      </c>
      <c r="F3933" s="31" t="s">
        <v>92</v>
      </c>
      <c r="G3933" s="26" t="s">
        <v>93</v>
      </c>
      <c r="H3933" s="31" t="s">
        <v>743</v>
      </c>
      <c r="I3933" s="31">
        <v>363</v>
      </c>
      <c r="J3933" s="31">
        <f>INDEX('LA lookup'!H:H,MATCH('Known to services raw data'!B3933,'LA lookup'!G:G,0))</f>
        <v>34604</v>
      </c>
      <c r="K3933" s="31"/>
      <c r="L3933" s="31" t="str">
        <f t="shared" si="223"/>
        <v>10.5 per 1000 0-17 yr olds</v>
      </c>
      <c r="M3933" s="31">
        <f t="shared" si="224"/>
        <v>10.490116749508726</v>
      </c>
      <c r="N3933" s="31">
        <f t="shared" si="226"/>
        <v>0</v>
      </c>
    </row>
    <row r="3934" spans="1:14" x14ac:dyDescent="0.45">
      <c r="A3934" s="31" t="str">
        <f t="shared" si="225"/>
        <v>E06000037_Children referred to social services in last year but not meeting thresholds_Number</v>
      </c>
      <c r="B3934" s="31" t="s">
        <v>456</v>
      </c>
      <c r="C3934" s="31" t="s">
        <v>457</v>
      </c>
      <c r="D3934" s="31" t="s">
        <v>474</v>
      </c>
      <c r="E3934" s="31" t="s">
        <v>475</v>
      </c>
      <c r="F3934" s="31" t="s">
        <v>92</v>
      </c>
      <c r="G3934" s="26" t="s">
        <v>93</v>
      </c>
      <c r="H3934" s="31" t="s">
        <v>743</v>
      </c>
      <c r="I3934" s="31">
        <v>345</v>
      </c>
      <c r="J3934" s="31">
        <f>INDEX('LA lookup'!H:H,MATCH('Known to services raw data'!B3934,'LA lookup'!G:G,0))</f>
        <v>35623</v>
      </c>
      <c r="K3934" s="31"/>
      <c r="L3934" s="31" t="str">
        <f t="shared" si="223"/>
        <v>9.7 per 1000 0-17 yr olds</v>
      </c>
      <c r="M3934" s="31">
        <f t="shared" si="224"/>
        <v>9.6847542318165232</v>
      </c>
      <c r="N3934" s="31">
        <f t="shared" si="226"/>
        <v>0</v>
      </c>
    </row>
    <row r="3935" spans="1:14" x14ac:dyDescent="0.45">
      <c r="A3935" s="31" t="str">
        <f t="shared" si="225"/>
        <v>E06000038_Children referred to social services in last year but not meeting thresholds_Number</v>
      </c>
      <c r="B3935" s="31" t="s">
        <v>557</v>
      </c>
      <c r="C3935" s="31" t="s">
        <v>726</v>
      </c>
      <c r="D3935" s="31" t="s">
        <v>474</v>
      </c>
      <c r="E3935" s="31" t="s">
        <v>475</v>
      </c>
      <c r="F3935" s="31" t="s">
        <v>92</v>
      </c>
      <c r="G3935" s="26" t="s">
        <v>93</v>
      </c>
      <c r="H3935" s="31" t="s">
        <v>743</v>
      </c>
      <c r="I3935" s="31">
        <v>937</v>
      </c>
      <c r="J3935" s="31">
        <f>INDEX('LA lookup'!H:H,MATCH('Known to services raw data'!B3935,'LA lookup'!G:G,0))</f>
        <v>37080</v>
      </c>
      <c r="K3935" s="31"/>
      <c r="L3935" s="31" t="str">
        <f t="shared" si="223"/>
        <v>25.3 per 1000 0-17 yr olds</v>
      </c>
      <c r="M3935" s="31">
        <f t="shared" si="224"/>
        <v>25.269687162891046</v>
      </c>
      <c r="N3935" s="31">
        <f t="shared" si="226"/>
        <v>0</v>
      </c>
    </row>
    <row r="3936" spans="1:14" x14ac:dyDescent="0.45">
      <c r="A3936" s="31" t="str">
        <f t="shared" si="225"/>
        <v>E06000039_Children referred to social services in last year but not meeting thresholds_Number</v>
      </c>
      <c r="B3936" s="31" t="s">
        <v>404</v>
      </c>
      <c r="C3936" s="31" t="s">
        <v>405</v>
      </c>
      <c r="D3936" s="31" t="s">
        <v>474</v>
      </c>
      <c r="E3936" s="31" t="s">
        <v>475</v>
      </c>
      <c r="F3936" s="31" t="s">
        <v>92</v>
      </c>
      <c r="G3936" s="26" t="s">
        <v>93</v>
      </c>
      <c r="H3936" s="31" t="s">
        <v>743</v>
      </c>
      <c r="I3936" s="31">
        <v>203</v>
      </c>
      <c r="J3936" s="31">
        <f>INDEX('LA lookup'!H:H,MATCH('Known to services raw data'!B3936,'LA lookup'!G:G,0))</f>
        <v>42699</v>
      </c>
      <c r="K3936" s="31"/>
      <c r="L3936" s="31" t="str">
        <f t="shared" si="223"/>
        <v>4.8 per 1000 0-17 yr olds</v>
      </c>
      <c r="M3936" s="31">
        <f t="shared" si="224"/>
        <v>4.7542097004613693</v>
      </c>
      <c r="N3936" s="31">
        <f t="shared" si="226"/>
        <v>0</v>
      </c>
    </row>
    <row r="3937" spans="1:14" x14ac:dyDescent="0.45">
      <c r="A3937" s="31" t="str">
        <f t="shared" si="225"/>
        <v>E06000041_Children referred to social services in last year but not meeting thresholds_Number</v>
      </c>
      <c r="B3937" s="31" t="s">
        <v>466</v>
      </c>
      <c r="C3937" s="31" t="s">
        <v>467</v>
      </c>
      <c r="D3937" s="31" t="s">
        <v>474</v>
      </c>
      <c r="E3937" s="31" t="s">
        <v>475</v>
      </c>
      <c r="F3937" s="31" t="s">
        <v>92</v>
      </c>
      <c r="G3937" s="26" t="s">
        <v>93</v>
      </c>
      <c r="H3937" s="31" t="s">
        <v>743</v>
      </c>
      <c r="I3937" s="31">
        <v>495</v>
      </c>
      <c r="J3937" s="31">
        <f>INDEX('LA lookup'!H:H,MATCH('Known to services raw data'!B3937,'LA lookup'!G:G,0))</f>
        <v>39532</v>
      </c>
      <c r="K3937" s="31"/>
      <c r="L3937" s="31" t="str">
        <f t="shared" si="223"/>
        <v>12.5 per 1000 0-17 yr olds</v>
      </c>
      <c r="M3937" s="31">
        <f t="shared" si="224"/>
        <v>12.521501568349692</v>
      </c>
      <c r="N3937" s="31">
        <f t="shared" si="226"/>
        <v>0</v>
      </c>
    </row>
    <row r="3938" spans="1:14" x14ac:dyDescent="0.45">
      <c r="A3938" s="31" t="str">
        <f t="shared" si="225"/>
        <v>E10000003_Children referred to social services in last year but not meeting thresholds_Number</v>
      </c>
      <c r="B3938" s="31" t="s">
        <v>275</v>
      </c>
      <c r="C3938" s="31" t="s">
        <v>276</v>
      </c>
      <c r="D3938" s="31" t="s">
        <v>474</v>
      </c>
      <c r="E3938" s="31" t="s">
        <v>475</v>
      </c>
      <c r="F3938" s="31" t="s">
        <v>92</v>
      </c>
      <c r="G3938" s="26" t="s">
        <v>93</v>
      </c>
      <c r="H3938" s="31" t="s">
        <v>743</v>
      </c>
      <c r="I3938" s="31">
        <v>1604</v>
      </c>
      <c r="J3938" s="31">
        <f>INDEX('LA lookup'!H:H,MATCH('Known to services raw data'!B3938,'LA lookup'!G:G,0))</f>
        <v>135719</v>
      </c>
      <c r="K3938" s="31"/>
      <c r="L3938" s="31" t="str">
        <f t="shared" si="223"/>
        <v>11.8 per 1000 0-17 yr olds</v>
      </c>
      <c r="M3938" s="31">
        <f t="shared" si="224"/>
        <v>11.818536829773283</v>
      </c>
      <c r="N3938" s="31">
        <f t="shared" si="226"/>
        <v>0</v>
      </c>
    </row>
    <row r="3939" spans="1:14" x14ac:dyDescent="0.45">
      <c r="A3939" s="31" t="str">
        <f t="shared" si="225"/>
        <v>E06000031_Children referred to social services in last year but not meeting thresholds_Number</v>
      </c>
      <c r="B3939" s="31" t="s">
        <v>379</v>
      </c>
      <c r="C3939" s="31" t="s">
        <v>380</v>
      </c>
      <c r="D3939" s="31" t="s">
        <v>474</v>
      </c>
      <c r="E3939" s="31" t="s">
        <v>475</v>
      </c>
      <c r="F3939" s="31" t="s">
        <v>92</v>
      </c>
      <c r="G3939" s="26" t="s">
        <v>93</v>
      </c>
      <c r="H3939" s="31" t="s">
        <v>743</v>
      </c>
      <c r="I3939" s="31">
        <v>1480</v>
      </c>
      <c r="J3939" s="31">
        <f>INDEX('LA lookup'!H:H,MATCH('Known to services raw data'!B3939,'LA lookup'!G:G,0))</f>
        <v>51137</v>
      </c>
      <c r="K3939" s="31"/>
      <c r="L3939" s="31" t="str">
        <f t="shared" si="223"/>
        <v>28.9 per 1000 0-17 yr olds</v>
      </c>
      <c r="M3939" s="31">
        <f t="shared" si="224"/>
        <v>28.941862056827734</v>
      </c>
      <c r="N3939" s="31">
        <f t="shared" si="226"/>
        <v>0</v>
      </c>
    </row>
    <row r="3940" spans="1:14" x14ac:dyDescent="0.45">
      <c r="A3940" s="31" t="str">
        <f t="shared" si="225"/>
        <v>E06000006_Children referred to social services in last year but not meeting thresholds_Number</v>
      </c>
      <c r="B3940" s="31" t="s">
        <v>531</v>
      </c>
      <c r="C3940" s="31" t="s">
        <v>722</v>
      </c>
      <c r="D3940" s="31" t="s">
        <v>474</v>
      </c>
      <c r="E3940" s="31" t="s">
        <v>475</v>
      </c>
      <c r="F3940" s="31" t="s">
        <v>92</v>
      </c>
      <c r="G3940" s="26" t="s">
        <v>93</v>
      </c>
      <c r="H3940" s="31" t="s">
        <v>743</v>
      </c>
      <c r="I3940" s="31">
        <v>382</v>
      </c>
      <c r="J3940" s="31">
        <f>INDEX('LA lookup'!H:H,MATCH('Known to services raw data'!B3940,'LA lookup'!G:G,0))</f>
        <v>28617</v>
      </c>
      <c r="K3940" s="31"/>
      <c r="L3940" s="31" t="str">
        <f t="shared" si="223"/>
        <v>13.3 per 1000 0-17 yr olds</v>
      </c>
      <c r="M3940" s="31">
        <f t="shared" si="224"/>
        <v>13.348708809448929</v>
      </c>
      <c r="N3940" s="31">
        <f t="shared" si="226"/>
        <v>0</v>
      </c>
    </row>
    <row r="3941" spans="1:14" x14ac:dyDescent="0.45">
      <c r="A3941" s="31" t="str">
        <f t="shared" si="225"/>
        <v>E06000007_Children referred to social services in last year but not meeting thresholds_Number</v>
      </c>
      <c r="B3941" s="31" t="s">
        <v>452</v>
      </c>
      <c r="C3941" s="31" t="s">
        <v>453</v>
      </c>
      <c r="D3941" s="31" t="s">
        <v>474</v>
      </c>
      <c r="E3941" s="31" t="s">
        <v>475</v>
      </c>
      <c r="F3941" s="31" t="s">
        <v>92</v>
      </c>
      <c r="G3941" s="26" t="s">
        <v>93</v>
      </c>
      <c r="H3941" s="31" t="s">
        <v>743</v>
      </c>
      <c r="I3941" s="31">
        <v>256</v>
      </c>
      <c r="J3941" s="31">
        <f>INDEX('LA lookup'!H:H,MATCH('Known to services raw data'!B3941,'LA lookup'!G:G,0))</f>
        <v>44484</v>
      </c>
      <c r="K3941" s="31"/>
      <c r="L3941" s="31" t="str">
        <f t="shared" si="223"/>
        <v>5.8 per 1000 0-17 yr olds</v>
      </c>
      <c r="M3941" s="31">
        <f t="shared" si="224"/>
        <v>5.7548781584389888</v>
      </c>
      <c r="N3941" s="31">
        <f t="shared" si="226"/>
        <v>0</v>
      </c>
    </row>
    <row r="3942" spans="1:14" x14ac:dyDescent="0.45">
      <c r="A3942" s="31" t="str">
        <f t="shared" si="225"/>
        <v>E10000008_Children referred to social services in last year but not meeting thresholds_Number</v>
      </c>
      <c r="B3942" s="31" t="s">
        <v>504</v>
      </c>
      <c r="C3942" s="31" t="s">
        <v>505</v>
      </c>
      <c r="D3942" s="31" t="s">
        <v>474</v>
      </c>
      <c r="E3942" s="31" t="s">
        <v>475</v>
      </c>
      <c r="F3942" s="31" t="s">
        <v>92</v>
      </c>
      <c r="G3942" s="26" t="s">
        <v>93</v>
      </c>
      <c r="H3942" s="31" t="s">
        <v>743</v>
      </c>
      <c r="I3942" s="31">
        <v>1343</v>
      </c>
      <c r="J3942" s="31">
        <f>INDEX('LA lookup'!H:H,MATCH('Known to services raw data'!B3942,'LA lookup'!G:G,0))</f>
        <v>145878</v>
      </c>
      <c r="K3942" s="31"/>
      <c r="L3942" s="31" t="str">
        <f t="shared" si="223"/>
        <v>9.2 per 1000 0-17 yr olds</v>
      </c>
      <c r="M3942" s="31">
        <f t="shared" si="224"/>
        <v>9.2063230918987102</v>
      </c>
      <c r="N3942" s="31">
        <f t="shared" si="226"/>
        <v>0</v>
      </c>
    </row>
    <row r="3943" spans="1:14" x14ac:dyDescent="0.45">
      <c r="A3943" s="31" t="str">
        <f t="shared" si="225"/>
        <v>E06000026_Children referred to social services in last year but not meeting thresholds_Number</v>
      </c>
      <c r="B3943" s="31" t="s">
        <v>381</v>
      </c>
      <c r="C3943" s="31" t="s">
        <v>382</v>
      </c>
      <c r="D3943" s="31" t="s">
        <v>474</v>
      </c>
      <c r="E3943" s="31" t="s">
        <v>475</v>
      </c>
      <c r="F3943" s="31" t="s">
        <v>92</v>
      </c>
      <c r="G3943" s="26" t="s">
        <v>93</v>
      </c>
      <c r="H3943" s="31" t="s">
        <v>743</v>
      </c>
      <c r="I3943" s="31">
        <v>1509</v>
      </c>
      <c r="J3943" s="31">
        <f>INDEX('LA lookup'!H:H,MATCH('Known to services raw data'!B3943,'LA lookup'!G:G,0))</f>
        <v>52552</v>
      </c>
      <c r="K3943" s="31"/>
      <c r="L3943" s="31" t="str">
        <f t="shared" si="223"/>
        <v>28.7 per 1000 0-17 yr olds</v>
      </c>
      <c r="M3943" s="31">
        <f t="shared" si="224"/>
        <v>28.714416197290301</v>
      </c>
      <c r="N3943" s="31">
        <f t="shared" si="226"/>
        <v>0</v>
      </c>
    </row>
    <row r="3944" spans="1:14" x14ac:dyDescent="0.45">
      <c r="A3944" s="31" t="str">
        <f t="shared" si="225"/>
        <v>E06000027_Children referred to social services in last year but not meeting thresholds_Number</v>
      </c>
      <c r="B3944" s="31" t="s">
        <v>438</v>
      </c>
      <c r="C3944" s="31" t="s">
        <v>439</v>
      </c>
      <c r="D3944" s="31" t="s">
        <v>474</v>
      </c>
      <c r="E3944" s="31" t="s">
        <v>475</v>
      </c>
      <c r="F3944" s="31" t="s">
        <v>92</v>
      </c>
      <c r="G3944" s="26" t="s">
        <v>93</v>
      </c>
      <c r="H3944" s="31" t="s">
        <v>743</v>
      </c>
      <c r="I3944" s="31">
        <v>410</v>
      </c>
      <c r="J3944" s="31">
        <f>INDEX('LA lookup'!H:H,MATCH('Known to services raw data'!B3944,'LA lookup'!G:G,0))</f>
        <v>25423</v>
      </c>
      <c r="K3944" s="31"/>
      <c r="L3944" s="31" t="str">
        <f t="shared" si="223"/>
        <v>16.1 per 1000 0-17 yr olds</v>
      </c>
      <c r="M3944" s="31">
        <f t="shared" si="224"/>
        <v>16.12712897769736</v>
      </c>
      <c r="N3944" s="31">
        <f t="shared" si="226"/>
        <v>0</v>
      </c>
    </row>
    <row r="3945" spans="1:14" x14ac:dyDescent="0.45">
      <c r="A3945" s="31" t="str">
        <f t="shared" si="225"/>
        <v>E10000012_Children referred to social services in last year but not meeting thresholds_Number</v>
      </c>
      <c r="B3945" s="31" t="s">
        <v>303</v>
      </c>
      <c r="C3945" s="31" t="s">
        <v>304</v>
      </c>
      <c r="D3945" s="31" t="s">
        <v>474</v>
      </c>
      <c r="E3945" s="31" t="s">
        <v>475</v>
      </c>
      <c r="F3945" s="31" t="s">
        <v>92</v>
      </c>
      <c r="G3945" s="26" t="s">
        <v>93</v>
      </c>
      <c r="H3945" s="31" t="s">
        <v>743</v>
      </c>
      <c r="I3945" s="31">
        <v>3073</v>
      </c>
      <c r="J3945" s="31">
        <f>INDEX('LA lookup'!H:H,MATCH('Known to services raw data'!B3945,'LA lookup'!G:G,0))</f>
        <v>311172</v>
      </c>
      <c r="K3945" s="31"/>
      <c r="L3945" s="31" t="str">
        <f t="shared" si="223"/>
        <v>9.9 per 1000 0-17 yr olds</v>
      </c>
      <c r="M3945" s="31">
        <f t="shared" si="224"/>
        <v>9.8755672104173904</v>
      </c>
      <c r="N3945" s="31">
        <f t="shared" si="226"/>
        <v>0</v>
      </c>
    </row>
    <row r="3946" spans="1:14" x14ac:dyDescent="0.45">
      <c r="A3946" s="31" t="str">
        <f t="shared" si="225"/>
        <v>E06000033_Children referred to social services in last year but not meeting thresholds_Number</v>
      </c>
      <c r="B3946" s="31" t="s">
        <v>412</v>
      </c>
      <c r="C3946" s="31" t="s">
        <v>413</v>
      </c>
      <c r="D3946" s="31" t="s">
        <v>474</v>
      </c>
      <c r="E3946" s="31" t="s">
        <v>475</v>
      </c>
      <c r="F3946" s="31" t="s">
        <v>92</v>
      </c>
      <c r="G3946" s="26" t="s">
        <v>93</v>
      </c>
      <c r="H3946" s="31" t="s">
        <v>743</v>
      </c>
      <c r="I3946" s="31">
        <v>1022</v>
      </c>
      <c r="J3946" s="31">
        <f>INDEX('LA lookup'!H:H,MATCH('Known to services raw data'!B3946,'LA lookup'!G:G,0))</f>
        <v>39540</v>
      </c>
      <c r="K3946" s="31"/>
      <c r="L3946" s="31" t="str">
        <f t="shared" si="223"/>
        <v>25.8 per 1000 0-17 yr olds</v>
      </c>
      <c r="M3946" s="31">
        <f t="shared" si="224"/>
        <v>25.847243297926152</v>
      </c>
      <c r="N3946" s="31">
        <f t="shared" si="226"/>
        <v>0</v>
      </c>
    </row>
    <row r="3947" spans="1:14" x14ac:dyDescent="0.45">
      <c r="A3947" s="31" t="str">
        <f t="shared" si="225"/>
        <v>E06000034_Children referred to social services in last year but not meeting thresholds_Number</v>
      </c>
      <c r="B3947" s="31" t="s">
        <v>493</v>
      </c>
      <c r="C3947" s="31" t="s">
        <v>731</v>
      </c>
      <c r="D3947" s="31" t="s">
        <v>474</v>
      </c>
      <c r="E3947" s="31" t="s">
        <v>475</v>
      </c>
      <c r="F3947" s="31" t="s">
        <v>92</v>
      </c>
      <c r="G3947" s="26" t="s">
        <v>93</v>
      </c>
      <c r="H3947" s="31" t="s">
        <v>743</v>
      </c>
      <c r="I3947" s="31">
        <v>1090</v>
      </c>
      <c r="J3947" s="31">
        <f>INDEX('LA lookup'!H:H,MATCH('Known to services raw data'!B3947,'LA lookup'!G:G,0))</f>
        <v>43762</v>
      </c>
      <c r="K3947" s="31"/>
      <c r="L3947" s="31" t="str">
        <f t="shared" si="223"/>
        <v>24.9 per 1000 0-17 yr olds</v>
      </c>
      <c r="M3947" s="31">
        <f t="shared" si="224"/>
        <v>24.907453955486496</v>
      </c>
      <c r="N3947" s="31">
        <f t="shared" si="226"/>
        <v>0</v>
      </c>
    </row>
    <row r="3948" spans="1:14" x14ac:dyDescent="0.45">
      <c r="A3948" s="31" t="str">
        <f t="shared" si="225"/>
        <v>E06000019_Children referred to social services in last year but not meeting thresholds_Number</v>
      </c>
      <c r="B3948" s="31" t="s">
        <v>317</v>
      </c>
      <c r="C3948" s="31" t="s">
        <v>318</v>
      </c>
      <c r="D3948" s="31" t="s">
        <v>474</v>
      </c>
      <c r="E3948" s="31" t="s">
        <v>475</v>
      </c>
      <c r="F3948" s="31" t="s">
        <v>92</v>
      </c>
      <c r="G3948" s="26" t="s">
        <v>93</v>
      </c>
      <c r="H3948" s="31" t="s">
        <v>743</v>
      </c>
      <c r="I3948" s="31">
        <v>33</v>
      </c>
      <c r="J3948" s="31">
        <f>INDEX('LA lookup'!H:H,MATCH('Known to services raw data'!B3948,'LA lookup'!G:G,0))</f>
        <v>36103</v>
      </c>
      <c r="K3948" s="31"/>
      <c r="L3948" s="31" t="str">
        <f t="shared" si="223"/>
        <v>0.9 per 1000 0-17 yr olds</v>
      </c>
      <c r="M3948" s="31">
        <f t="shared" si="224"/>
        <v>0.91405146386726865</v>
      </c>
      <c r="N3948" s="31">
        <f t="shared" si="226"/>
        <v>0</v>
      </c>
    </row>
    <row r="3949" spans="1:14" x14ac:dyDescent="0.45">
      <c r="A3949" s="31" t="str">
        <f t="shared" si="225"/>
        <v>E10000034_Children referred to social services in last year but not meeting thresholds_Number</v>
      </c>
      <c r="B3949" s="31" t="s">
        <v>470</v>
      </c>
      <c r="C3949" s="31" t="s">
        <v>471</v>
      </c>
      <c r="D3949" s="31" t="s">
        <v>474</v>
      </c>
      <c r="E3949" s="31" t="s">
        <v>475</v>
      </c>
      <c r="F3949" s="31" t="s">
        <v>92</v>
      </c>
      <c r="G3949" s="26" t="s">
        <v>93</v>
      </c>
      <c r="H3949" s="31" t="s">
        <v>743</v>
      </c>
      <c r="I3949" s="31">
        <v>1909</v>
      </c>
      <c r="J3949" s="31">
        <f>INDEX('LA lookup'!H:H,MATCH('Known to services raw data'!B3949,'LA lookup'!G:G,0))</f>
        <v>117783</v>
      </c>
      <c r="K3949" s="31"/>
      <c r="L3949" s="31" t="str">
        <f t="shared" si="223"/>
        <v>16.2 per 1000 0-17 yr olds</v>
      </c>
      <c r="M3949" s="31">
        <f t="shared" si="224"/>
        <v>16.207771919546961</v>
      </c>
      <c r="N3949" s="31">
        <f t="shared" si="226"/>
        <v>0</v>
      </c>
    </row>
    <row r="3950" spans="1:14" x14ac:dyDescent="0.45">
      <c r="A3950" s="31" t="str">
        <f t="shared" si="225"/>
        <v>E10000016_Children referred to social services in last year but not meeting thresholds_Number</v>
      </c>
      <c r="B3950" s="31" t="s">
        <v>327</v>
      </c>
      <c r="C3950" s="31" t="s">
        <v>328</v>
      </c>
      <c r="D3950" s="31" t="s">
        <v>474</v>
      </c>
      <c r="E3950" s="31" t="s">
        <v>475</v>
      </c>
      <c r="F3950" s="31" t="s">
        <v>92</v>
      </c>
      <c r="G3950" s="26" t="s">
        <v>93</v>
      </c>
      <c r="H3950" s="31" t="s">
        <v>743</v>
      </c>
      <c r="I3950" s="31">
        <v>5087</v>
      </c>
      <c r="J3950" s="31">
        <f>INDEX('LA lookup'!H:H,MATCH('Known to services raw data'!B3950,'LA lookup'!G:G,0))</f>
        <v>340140</v>
      </c>
      <c r="K3950" s="31"/>
      <c r="L3950" s="31" t="str">
        <f t="shared" si="223"/>
        <v>15 per 1000 0-17 yr olds</v>
      </c>
      <c r="M3950" s="31">
        <f t="shared" si="224"/>
        <v>14.955606514964426</v>
      </c>
      <c r="N3950" s="31">
        <f t="shared" si="226"/>
        <v>0</v>
      </c>
    </row>
    <row r="3951" spans="1:14" x14ac:dyDescent="0.45">
      <c r="A3951" s="31" t="str">
        <f t="shared" si="225"/>
        <v>E06000035_Children referred to social services in last year but not meeting thresholds_Number</v>
      </c>
      <c r="B3951" s="31" t="s">
        <v>351</v>
      </c>
      <c r="C3951" s="31" t="s">
        <v>352</v>
      </c>
      <c r="D3951" s="31" t="s">
        <v>474</v>
      </c>
      <c r="E3951" s="31" t="s">
        <v>475</v>
      </c>
      <c r="F3951" s="31" t="s">
        <v>92</v>
      </c>
      <c r="G3951" s="26" t="s">
        <v>93</v>
      </c>
      <c r="H3951" s="31" t="s">
        <v>743</v>
      </c>
      <c r="I3951" s="31">
        <v>1470</v>
      </c>
      <c r="J3951" s="31">
        <f>INDEX('LA lookup'!H:H,MATCH('Known to services raw data'!B3951,'LA lookup'!G:G,0))</f>
        <v>64391</v>
      </c>
      <c r="K3951" s="31"/>
      <c r="L3951" s="31" t="str">
        <f t="shared" si="223"/>
        <v>22.8 per 1000 0-17 yr olds</v>
      </c>
      <c r="M3951" s="31">
        <f t="shared" si="224"/>
        <v>22.82927738348527</v>
      </c>
      <c r="N3951" s="31">
        <f t="shared" si="226"/>
        <v>0</v>
      </c>
    </row>
    <row r="3952" spans="1:14" x14ac:dyDescent="0.45">
      <c r="A3952" s="31" t="str">
        <f t="shared" si="225"/>
        <v>E10000017_Children referred to social services in last year but not meeting thresholds_Number</v>
      </c>
      <c r="B3952" s="31" t="s">
        <v>337</v>
      </c>
      <c r="C3952" s="31" t="s">
        <v>338</v>
      </c>
      <c r="D3952" s="31" t="s">
        <v>474</v>
      </c>
      <c r="E3952" s="31" t="s">
        <v>475</v>
      </c>
      <c r="F3952" s="31" t="s">
        <v>92</v>
      </c>
      <c r="G3952" s="26" t="s">
        <v>93</v>
      </c>
      <c r="H3952" s="31" t="s">
        <v>743</v>
      </c>
      <c r="I3952" s="31">
        <v>3096</v>
      </c>
      <c r="J3952" s="31">
        <f>INDEX('LA lookup'!H:H,MATCH('Known to services raw data'!B3952,'LA lookup'!G:G,0))</f>
        <v>249727</v>
      </c>
      <c r="K3952" s="31"/>
      <c r="L3952" s="31" t="str">
        <f t="shared" ref="L3952:L4015" si="227">IF(LOWER(H3952)="percentage",CONCATENATE(I3952,"%"),IF(LOWER(H3952)="proportion",CONCATENATE(ROUND(I3952,1)," per 1000 households"),IF(J3952="NA",K3952,IF(OR(ISERROR(I3952),ISBLANK(I3952),NOT(ISNUMBER(I3952))),"N/A",CONCATENATE(ROUND(I3952/J3952*1000,1)," per 1000 0-17 yr olds")))))</f>
        <v>12.4 per 1000 0-17 yr olds</v>
      </c>
      <c r="M3952" s="31">
        <f t="shared" ref="M3952:M4015" si="228">IF(LOWER(H3952)="percentage",I3952,IF(LOWER(H3952)="proportion",I3952,IF(J3952="NA",K3952,IF(OR(ISERROR(I3952),ISBLANK(I3952),NOT(ISNUMBER(I3952))),"N/A",I3952/J3952*1000))))</f>
        <v>12.397538111617886</v>
      </c>
      <c r="N3952" s="31">
        <f t="shared" si="226"/>
        <v>0</v>
      </c>
    </row>
    <row r="3953" spans="1:14" x14ac:dyDescent="0.45">
      <c r="A3953" s="31" t="str">
        <f t="shared" si="225"/>
        <v>E06000008_Children referred to social services in last year but not meeting thresholds_Number</v>
      </c>
      <c r="B3953" s="31" t="s">
        <v>247</v>
      </c>
      <c r="C3953" s="31" t="s">
        <v>248</v>
      </c>
      <c r="D3953" s="31" t="s">
        <v>474</v>
      </c>
      <c r="E3953" s="31" t="s">
        <v>475</v>
      </c>
      <c r="F3953" s="31" t="s">
        <v>92</v>
      </c>
      <c r="G3953" s="26" t="s">
        <v>93</v>
      </c>
      <c r="H3953" s="31" t="s">
        <v>743</v>
      </c>
      <c r="I3953" s="31">
        <v>608</v>
      </c>
      <c r="J3953" s="31">
        <f>INDEX('LA lookup'!H:H,MATCH('Known to services raw data'!B3953,'LA lookup'!G:G,0))</f>
        <v>38481</v>
      </c>
      <c r="K3953" s="31"/>
      <c r="L3953" s="31" t="str">
        <f t="shared" si="227"/>
        <v>15.8 per 1000 0-17 yr olds</v>
      </c>
      <c r="M3953" s="31">
        <f t="shared" si="228"/>
        <v>15.80000519737013</v>
      </c>
      <c r="N3953" s="31">
        <f t="shared" si="226"/>
        <v>0</v>
      </c>
    </row>
    <row r="3954" spans="1:14" x14ac:dyDescent="0.45">
      <c r="A3954" s="31" t="str">
        <f t="shared" si="225"/>
        <v>E06000009_Children referred to social services in last year but not meeting thresholds_Number</v>
      </c>
      <c r="B3954" s="31" t="s">
        <v>249</v>
      </c>
      <c r="C3954" s="31" t="s">
        <v>250</v>
      </c>
      <c r="D3954" s="31" t="s">
        <v>474</v>
      </c>
      <c r="E3954" s="31" t="s">
        <v>475</v>
      </c>
      <c r="F3954" s="31" t="s">
        <v>92</v>
      </c>
      <c r="G3954" s="26" t="s">
        <v>93</v>
      </c>
      <c r="H3954" s="31" t="s">
        <v>743</v>
      </c>
      <c r="I3954" s="31">
        <v>597</v>
      </c>
      <c r="J3954" s="31">
        <f>INDEX('LA lookup'!H:H,MATCH('Known to services raw data'!B3954,'LA lookup'!G:G,0))</f>
        <v>28904</v>
      </c>
      <c r="K3954" s="31"/>
      <c r="L3954" s="31" t="str">
        <f t="shared" si="227"/>
        <v>20.7 per 1000 0-17 yr olds</v>
      </c>
      <c r="M3954" s="31">
        <f t="shared" si="228"/>
        <v>20.65458068087462</v>
      </c>
      <c r="N3954" s="31">
        <f t="shared" si="226"/>
        <v>0</v>
      </c>
    </row>
    <row r="3955" spans="1:14" x14ac:dyDescent="0.45">
      <c r="A3955" s="31" t="str">
        <f t="shared" si="225"/>
        <v>E10000024_Children referred to social services in last year but not meeting thresholds_Number</v>
      </c>
      <c r="B3955" s="31" t="s">
        <v>572</v>
      </c>
      <c r="C3955" s="31" t="s">
        <v>573</v>
      </c>
      <c r="D3955" s="31" t="s">
        <v>474</v>
      </c>
      <c r="E3955" s="31" t="s">
        <v>475</v>
      </c>
      <c r="F3955" s="31" t="s">
        <v>92</v>
      </c>
      <c r="G3955" s="26" t="s">
        <v>93</v>
      </c>
      <c r="H3955" s="31" t="s">
        <v>743</v>
      </c>
      <c r="I3955" s="31">
        <v>5615</v>
      </c>
      <c r="J3955" s="31">
        <f>INDEX('LA lookup'!H:H,MATCH('Known to services raw data'!B3955,'LA lookup'!G:G,0))</f>
        <v>166542</v>
      </c>
      <c r="K3955" s="31"/>
      <c r="L3955" s="31" t="str">
        <f t="shared" si="227"/>
        <v>33.7 per 1000 0-17 yr olds</v>
      </c>
      <c r="M3955" s="31">
        <f t="shared" si="228"/>
        <v>33.715218983799879</v>
      </c>
      <c r="N3955" s="31">
        <f t="shared" si="226"/>
        <v>0</v>
      </c>
    </row>
    <row r="3956" spans="1:14" x14ac:dyDescent="0.45">
      <c r="A3956" s="31" t="str">
        <f t="shared" si="225"/>
        <v>E06000018_Children referred to social services in last year but not meeting thresholds_Number</v>
      </c>
      <c r="B3956" s="31" t="s">
        <v>373</v>
      </c>
      <c r="C3956" s="31" t="s">
        <v>374</v>
      </c>
      <c r="D3956" s="31" t="s">
        <v>474</v>
      </c>
      <c r="E3956" s="31" t="s">
        <v>475</v>
      </c>
      <c r="F3956" s="31" t="s">
        <v>92</v>
      </c>
      <c r="G3956" s="26" t="s">
        <v>93</v>
      </c>
      <c r="H3956" s="31" t="s">
        <v>743</v>
      </c>
      <c r="I3956" s="31">
        <v>539</v>
      </c>
      <c r="J3956" s="31">
        <f>INDEX('LA lookup'!H:H,MATCH('Known to services raw data'!B3956,'LA lookup'!G:G,0))</f>
        <v>68651</v>
      </c>
      <c r="K3956" s="31"/>
      <c r="L3956" s="31" t="str">
        <f t="shared" si="227"/>
        <v>7.9 per 1000 0-17 yr olds</v>
      </c>
      <c r="M3956" s="31">
        <f t="shared" si="228"/>
        <v>7.8513058804678737</v>
      </c>
      <c r="N3956" s="31">
        <f t="shared" si="226"/>
        <v>0</v>
      </c>
    </row>
    <row r="3957" spans="1:14" x14ac:dyDescent="0.45">
      <c r="A3957" s="31" t="str">
        <f t="shared" si="225"/>
        <v>E06000051_Children referred to social services in last year but not meeting thresholds_Number</v>
      </c>
      <c r="B3957" s="31" t="s">
        <v>403</v>
      </c>
      <c r="C3957" s="31" t="s">
        <v>166</v>
      </c>
      <c r="D3957" s="31" t="s">
        <v>474</v>
      </c>
      <c r="E3957" s="31" t="s">
        <v>475</v>
      </c>
      <c r="F3957" s="31" t="s">
        <v>92</v>
      </c>
      <c r="G3957" s="26" t="s">
        <v>93</v>
      </c>
      <c r="H3957" s="31" t="s">
        <v>743</v>
      </c>
      <c r="I3957" s="31">
        <v>202</v>
      </c>
      <c r="J3957" s="31">
        <f>INDEX('LA lookup'!H:H,MATCH('Known to services raw data'!B3957,'LA lookup'!G:G,0))</f>
        <v>59839</v>
      </c>
      <c r="K3957" s="31"/>
      <c r="L3957" s="31" t="str">
        <f t="shared" si="227"/>
        <v>3.4 per 1000 0-17 yr olds</v>
      </c>
      <c r="M3957" s="31">
        <f t="shared" si="228"/>
        <v>3.375724861712261</v>
      </c>
      <c r="N3957" s="31">
        <f t="shared" si="226"/>
        <v>0</v>
      </c>
    </row>
    <row r="3958" spans="1:14" x14ac:dyDescent="0.45">
      <c r="A3958" s="31" t="str">
        <f t="shared" si="225"/>
        <v>E06000020_Children referred to social services in last year but not meeting thresholds_Number</v>
      </c>
      <c r="B3958" s="31" t="s">
        <v>570</v>
      </c>
      <c r="C3958" s="31" t="s">
        <v>730</v>
      </c>
      <c r="D3958" s="31" t="s">
        <v>474</v>
      </c>
      <c r="E3958" s="31" t="s">
        <v>475</v>
      </c>
      <c r="F3958" s="31" t="s">
        <v>92</v>
      </c>
      <c r="G3958" s="26" t="s">
        <v>93</v>
      </c>
      <c r="H3958" s="31" t="s">
        <v>743</v>
      </c>
      <c r="I3958" s="31">
        <v>540</v>
      </c>
      <c r="J3958" s="31">
        <f>INDEX('LA lookup'!H:H,MATCH('Known to services raw data'!B3958,'LA lookup'!G:G,0))</f>
        <v>40620</v>
      </c>
      <c r="K3958" s="31"/>
      <c r="L3958" s="31" t="str">
        <f t="shared" si="227"/>
        <v>13.3 per 1000 0-17 yr olds</v>
      </c>
      <c r="M3958" s="31">
        <f t="shared" si="228"/>
        <v>13.293943870014772</v>
      </c>
      <c r="N3958" s="31">
        <f t="shared" si="226"/>
        <v>0</v>
      </c>
    </row>
    <row r="3959" spans="1:14" x14ac:dyDescent="0.45">
      <c r="A3959" s="31" t="str">
        <f t="shared" si="225"/>
        <v>E06000049_Children referred to social services in last year but not meeting thresholds_Number</v>
      </c>
      <c r="B3959" s="31" t="s">
        <v>541</v>
      </c>
      <c r="C3959" s="31" t="s">
        <v>718</v>
      </c>
      <c r="D3959" s="31" t="s">
        <v>474</v>
      </c>
      <c r="E3959" s="31" t="s">
        <v>475</v>
      </c>
      <c r="F3959" s="31" t="s">
        <v>92</v>
      </c>
      <c r="G3959" s="26" t="s">
        <v>93</v>
      </c>
      <c r="H3959" s="31" t="s">
        <v>743</v>
      </c>
      <c r="I3959" s="31">
        <v>771</v>
      </c>
      <c r="J3959" s="31">
        <f>INDEX('LA lookup'!H:H,MATCH('Known to services raw data'!B3959,'LA lookup'!G:G,0))</f>
        <v>76523</v>
      </c>
      <c r="K3959" s="31"/>
      <c r="L3959" s="31" t="str">
        <f t="shared" si="227"/>
        <v>10.1 per 1000 0-17 yr olds</v>
      </c>
      <c r="M3959" s="31">
        <f t="shared" si="228"/>
        <v>10.075402166668844</v>
      </c>
      <c r="N3959" s="31">
        <f t="shared" si="226"/>
        <v>0</v>
      </c>
    </row>
    <row r="3960" spans="1:14" x14ac:dyDescent="0.45">
      <c r="A3960" s="31" t="str">
        <f t="shared" si="225"/>
        <v>E06000050_Children referred to social services in last year but not meeting thresholds_Number</v>
      </c>
      <c r="B3960" s="31" t="s">
        <v>281</v>
      </c>
      <c r="C3960" s="31" t="s">
        <v>282</v>
      </c>
      <c r="D3960" s="31" t="s">
        <v>474</v>
      </c>
      <c r="E3960" s="31" t="s">
        <v>475</v>
      </c>
      <c r="F3960" s="31" t="s">
        <v>92</v>
      </c>
      <c r="G3960" s="26" t="s">
        <v>93</v>
      </c>
      <c r="H3960" s="31" t="s">
        <v>743</v>
      </c>
      <c r="I3960" s="31">
        <v>827</v>
      </c>
      <c r="J3960" s="31">
        <f>INDEX('LA lookup'!H:H,MATCH('Known to services raw data'!B3960,'LA lookup'!G:G,0))</f>
        <v>68054</v>
      </c>
      <c r="K3960" s="31"/>
      <c r="L3960" s="31" t="str">
        <f t="shared" si="227"/>
        <v>12.2 per 1000 0-17 yr olds</v>
      </c>
      <c r="M3960" s="31">
        <f t="shared" si="228"/>
        <v>12.152114497310958</v>
      </c>
      <c r="N3960" s="31">
        <f t="shared" si="226"/>
        <v>0</v>
      </c>
    </row>
    <row r="3961" spans="1:14" x14ac:dyDescent="0.45">
      <c r="A3961" s="31" t="str">
        <f t="shared" si="225"/>
        <v>E06000052_Children referred to social services in last year but not meeting thresholds_Number</v>
      </c>
      <c r="B3961" s="31" t="s">
        <v>482</v>
      </c>
      <c r="C3961" s="31" t="s">
        <v>720</v>
      </c>
      <c r="D3961" s="31" t="s">
        <v>474</v>
      </c>
      <c r="E3961" s="31" t="s">
        <v>475</v>
      </c>
      <c r="F3961" s="31" t="s">
        <v>92</v>
      </c>
      <c r="G3961" s="26" t="s">
        <v>93</v>
      </c>
      <c r="H3961" s="31" t="s">
        <v>743</v>
      </c>
      <c r="I3961" s="31">
        <v>1393</v>
      </c>
      <c r="J3961" s="31">
        <f>INDEX('LA lookup'!H:H,MATCH('Known to services raw data'!B3961,'LA lookup'!G:G,0))</f>
        <v>107810</v>
      </c>
      <c r="K3961" s="31"/>
      <c r="L3961" s="31" t="str">
        <f t="shared" si="227"/>
        <v>12.9 per 1000 0-17 yr olds</v>
      </c>
      <c r="M3961" s="31">
        <f t="shared" si="228"/>
        <v>12.920879324737966</v>
      </c>
      <c r="N3961" s="31">
        <f t="shared" si="226"/>
        <v>0</v>
      </c>
    </row>
    <row r="3962" spans="1:14" x14ac:dyDescent="0.45">
      <c r="A3962" s="31" t="str">
        <f t="shared" si="225"/>
        <v>E10000006_Children referred to social services in last year but not meeting thresholds_Number</v>
      </c>
      <c r="B3962" s="31" t="s">
        <v>285</v>
      </c>
      <c r="C3962" s="31" t="s">
        <v>286</v>
      </c>
      <c r="D3962" s="31" t="s">
        <v>474</v>
      </c>
      <c r="E3962" s="31" t="s">
        <v>475</v>
      </c>
      <c r="F3962" s="31" t="s">
        <v>92</v>
      </c>
      <c r="G3962" s="26" t="s">
        <v>93</v>
      </c>
      <c r="H3962" s="31" t="s">
        <v>743</v>
      </c>
      <c r="I3962" s="31">
        <v>1103</v>
      </c>
      <c r="J3962" s="31">
        <f>INDEX('LA lookup'!H:H,MATCH('Known to services raw data'!B3962,'LA lookup'!G:G,0))</f>
        <v>92500</v>
      </c>
      <c r="K3962" s="31"/>
      <c r="L3962" s="31" t="str">
        <f t="shared" si="227"/>
        <v>11.9 per 1000 0-17 yr olds</v>
      </c>
      <c r="M3962" s="31">
        <f t="shared" si="228"/>
        <v>11.924324324324324</v>
      </c>
      <c r="N3962" s="31">
        <f t="shared" si="226"/>
        <v>0</v>
      </c>
    </row>
    <row r="3963" spans="1:14" x14ac:dyDescent="0.45">
      <c r="A3963" s="31" t="str">
        <f t="shared" si="225"/>
        <v>E10000013_Children referred to social services in last year but not meeting thresholds_Number</v>
      </c>
      <c r="B3963" s="31" t="s">
        <v>307</v>
      </c>
      <c r="C3963" s="31" t="s">
        <v>308</v>
      </c>
      <c r="D3963" s="31" t="s">
        <v>474</v>
      </c>
      <c r="E3963" s="31" t="s">
        <v>475</v>
      </c>
      <c r="F3963" s="31" t="s">
        <v>92</v>
      </c>
      <c r="G3963" s="26" t="s">
        <v>93</v>
      </c>
      <c r="H3963" s="31" t="s">
        <v>743</v>
      </c>
      <c r="I3963" s="31">
        <v>2575</v>
      </c>
      <c r="J3963" s="31">
        <f>INDEX('LA lookup'!H:H,MATCH('Known to services raw data'!B3963,'LA lookup'!G:G,0))</f>
        <v>128136</v>
      </c>
      <c r="K3963" s="31"/>
      <c r="L3963" s="31" t="str">
        <f t="shared" si="227"/>
        <v>20.1 per 1000 0-17 yr olds</v>
      </c>
      <c r="M3963" s="31">
        <f t="shared" si="228"/>
        <v>20.095835674595744</v>
      </c>
      <c r="N3963" s="31">
        <f t="shared" si="226"/>
        <v>0</v>
      </c>
    </row>
    <row r="3964" spans="1:14" x14ac:dyDescent="0.45">
      <c r="A3964" s="31" t="str">
        <f t="shared" si="225"/>
        <v>E10000015_Children referred to social services in last year but not meeting thresholds_Number</v>
      </c>
      <c r="B3964" s="31" t="s">
        <v>319</v>
      </c>
      <c r="C3964" s="31" t="s">
        <v>320</v>
      </c>
      <c r="D3964" s="31" t="s">
        <v>474</v>
      </c>
      <c r="E3964" s="31" t="s">
        <v>475</v>
      </c>
      <c r="F3964" s="31" t="s">
        <v>92</v>
      </c>
      <c r="G3964" s="26" t="s">
        <v>93</v>
      </c>
      <c r="H3964" s="31" t="s">
        <v>743</v>
      </c>
      <c r="I3964" s="31">
        <v>2132</v>
      </c>
      <c r="J3964" s="31">
        <f>INDEX('LA lookup'!H:H,MATCH('Known to services raw data'!B3964,'LA lookup'!G:G,0))</f>
        <v>271005</v>
      </c>
      <c r="K3964" s="31"/>
      <c r="L3964" s="31" t="str">
        <f t="shared" si="227"/>
        <v>7.9 per 1000 0-17 yr olds</v>
      </c>
      <c r="M3964" s="31">
        <f t="shared" si="228"/>
        <v>7.8670135237357242</v>
      </c>
      <c r="N3964" s="31">
        <f t="shared" si="226"/>
        <v>0</v>
      </c>
    </row>
    <row r="3965" spans="1:14" x14ac:dyDescent="0.45">
      <c r="A3965" s="31" t="str">
        <f t="shared" si="225"/>
        <v>E06000046_Children referred to social services in last year but not meeting thresholds_Number</v>
      </c>
      <c r="B3965" s="31" t="s">
        <v>325</v>
      </c>
      <c r="C3965" s="31" t="s">
        <v>326</v>
      </c>
      <c r="D3965" s="31" t="s">
        <v>474</v>
      </c>
      <c r="E3965" s="31" t="s">
        <v>475</v>
      </c>
      <c r="F3965" s="31" t="s">
        <v>92</v>
      </c>
      <c r="G3965" s="26" t="s">
        <v>93</v>
      </c>
      <c r="H3965" s="31" t="s">
        <v>743</v>
      </c>
      <c r="I3965" s="31">
        <v>988</v>
      </c>
      <c r="J3965" s="31">
        <f>INDEX('LA lookup'!H:H,MATCH('Known to services raw data'!B3965,'LA lookup'!G:G,0))</f>
        <v>24869</v>
      </c>
      <c r="K3965" s="31"/>
      <c r="L3965" s="31" t="str">
        <f t="shared" si="227"/>
        <v>39.7 per 1000 0-17 yr olds</v>
      </c>
      <c r="M3965" s="31">
        <f t="shared" si="228"/>
        <v>39.72817564035546</v>
      </c>
      <c r="N3965" s="31">
        <f t="shared" si="226"/>
        <v>0</v>
      </c>
    </row>
    <row r="3966" spans="1:14" x14ac:dyDescent="0.45">
      <c r="A3966" s="31" t="str">
        <f t="shared" si="225"/>
        <v>E10000019_Children referred to social services in last year but not meeting thresholds_Number</v>
      </c>
      <c r="B3966" s="31" t="s">
        <v>345</v>
      </c>
      <c r="C3966" s="31" t="s">
        <v>346</v>
      </c>
      <c r="D3966" s="31" t="s">
        <v>474</v>
      </c>
      <c r="E3966" s="31" t="s">
        <v>475</v>
      </c>
      <c r="F3966" s="31" t="s">
        <v>92</v>
      </c>
      <c r="G3966" s="26" t="s">
        <v>93</v>
      </c>
      <c r="H3966" s="31" t="s">
        <v>743</v>
      </c>
      <c r="I3966" s="31">
        <v>2860</v>
      </c>
      <c r="J3966" s="31">
        <f>INDEX('LA lookup'!H:H,MATCH('Known to services raw data'!B3966,'LA lookup'!G:G,0))</f>
        <v>145641</v>
      </c>
      <c r="K3966" s="31"/>
      <c r="L3966" s="31" t="str">
        <f t="shared" si="227"/>
        <v>19.6 per 1000 0-17 yr olds</v>
      </c>
      <c r="M3966" s="31">
        <f t="shared" si="228"/>
        <v>19.63732740093792</v>
      </c>
      <c r="N3966" s="31">
        <f t="shared" si="226"/>
        <v>0</v>
      </c>
    </row>
    <row r="3967" spans="1:14" x14ac:dyDescent="0.45">
      <c r="A3967" s="31" t="str">
        <f t="shared" si="225"/>
        <v>E10000020_Children referred to social services in last year but not meeting thresholds_Number</v>
      </c>
      <c r="B3967" s="31" t="s">
        <v>361</v>
      </c>
      <c r="C3967" s="31" t="s">
        <v>362</v>
      </c>
      <c r="D3967" s="31" t="s">
        <v>474</v>
      </c>
      <c r="E3967" s="31" t="s">
        <v>475</v>
      </c>
      <c r="F3967" s="31" t="s">
        <v>92</v>
      </c>
      <c r="G3967" s="26" t="s">
        <v>93</v>
      </c>
      <c r="H3967" s="31" t="s">
        <v>743</v>
      </c>
      <c r="I3967" s="31">
        <v>2482</v>
      </c>
      <c r="J3967" s="31">
        <f>INDEX('LA lookup'!H:H,MATCH('Known to services raw data'!B3967,'LA lookup'!G:G,0))</f>
        <v>170810</v>
      </c>
      <c r="K3967" s="31"/>
      <c r="L3967" s="31" t="str">
        <f t="shared" si="227"/>
        <v>14.5 per 1000 0-17 yr olds</v>
      </c>
      <c r="M3967" s="31">
        <f t="shared" si="228"/>
        <v>14.530765177682806</v>
      </c>
      <c r="N3967" s="31">
        <f t="shared" si="226"/>
        <v>0</v>
      </c>
    </row>
    <row r="3968" spans="1:14" x14ac:dyDescent="0.45">
      <c r="A3968" s="31" t="str">
        <f t="shared" si="225"/>
        <v>E10000021_Children referred to social services in last year but not meeting thresholds_Number</v>
      </c>
      <c r="B3968" s="31" t="s">
        <v>371</v>
      </c>
      <c r="C3968" s="31" t="s">
        <v>372</v>
      </c>
      <c r="D3968" s="31" t="s">
        <v>474</v>
      </c>
      <c r="E3968" s="31" t="s">
        <v>475</v>
      </c>
      <c r="F3968" s="31" t="s">
        <v>92</v>
      </c>
      <c r="G3968" s="26" t="s">
        <v>93</v>
      </c>
      <c r="H3968" s="31" t="s">
        <v>743</v>
      </c>
      <c r="I3968" s="31">
        <v>5196</v>
      </c>
      <c r="J3968" s="31">
        <f>INDEX('LA lookup'!H:H,MATCH('Known to services raw data'!B3968,'LA lookup'!G:G,0))</f>
        <v>170235</v>
      </c>
      <c r="K3968" s="31"/>
      <c r="L3968" s="31" t="str">
        <f t="shared" si="227"/>
        <v>30.5 per 1000 0-17 yr olds</v>
      </c>
      <c r="M3968" s="31">
        <f t="shared" si="228"/>
        <v>30.522512996739799</v>
      </c>
      <c r="N3968" s="31">
        <f t="shared" si="226"/>
        <v>0</v>
      </c>
    </row>
    <row r="3969" spans="1:14" x14ac:dyDescent="0.45">
      <c r="A3969" s="31" t="str">
        <f t="shared" si="225"/>
        <v>E06000048_Children referred to social services in last year but not meeting thresholds_Number</v>
      </c>
      <c r="B3969" s="31" t="s">
        <v>484</v>
      </c>
      <c r="C3969" s="31" t="s">
        <v>705</v>
      </c>
      <c r="D3969" s="31" t="s">
        <v>474</v>
      </c>
      <c r="E3969" s="31" t="s">
        <v>475</v>
      </c>
      <c r="F3969" s="31" t="s">
        <v>92</v>
      </c>
      <c r="G3969" s="26" t="s">
        <v>93</v>
      </c>
      <c r="H3969" s="31" t="s">
        <v>743</v>
      </c>
      <c r="I3969" s="31">
        <v>977</v>
      </c>
      <c r="J3969" s="31">
        <f>INDEX('LA lookup'!H:H,MATCH('Known to services raw data'!B3969,'LA lookup'!G:G,0))</f>
        <v>59011</v>
      </c>
      <c r="K3969" s="31"/>
      <c r="L3969" s="31" t="str">
        <f t="shared" si="227"/>
        <v>16.6 per 1000 0-17 yr olds</v>
      </c>
      <c r="M3969" s="31">
        <f t="shared" si="228"/>
        <v>16.556235278168476</v>
      </c>
      <c r="N3969" s="31">
        <f t="shared" si="226"/>
        <v>0</v>
      </c>
    </row>
    <row r="3970" spans="1:14" x14ac:dyDescent="0.45">
      <c r="A3970" s="31" t="str">
        <f t="shared" si="225"/>
        <v>E10000025_Children referred to social services in last year but not meeting thresholds_Number</v>
      </c>
      <c r="B3970" s="31" t="s">
        <v>377</v>
      </c>
      <c r="C3970" s="31" t="s">
        <v>378</v>
      </c>
      <c r="D3970" s="31" t="s">
        <v>474</v>
      </c>
      <c r="E3970" s="31" t="s">
        <v>475</v>
      </c>
      <c r="F3970" s="31" t="s">
        <v>92</v>
      </c>
      <c r="G3970" s="26" t="s">
        <v>93</v>
      </c>
      <c r="H3970" s="31" t="s">
        <v>743</v>
      </c>
      <c r="I3970" s="31">
        <v>2502</v>
      </c>
      <c r="J3970" s="31">
        <f>INDEX('LA lookup'!H:H,MATCH('Known to services raw data'!B3970,'LA lookup'!G:G,0))</f>
        <v>144788</v>
      </c>
      <c r="K3970" s="31"/>
      <c r="L3970" s="31" t="str">
        <f t="shared" si="227"/>
        <v>17.3 per 1000 0-17 yr olds</v>
      </c>
      <c r="M3970" s="31">
        <f t="shared" si="228"/>
        <v>17.280437605326409</v>
      </c>
      <c r="N3970" s="31">
        <f t="shared" si="226"/>
        <v>0</v>
      </c>
    </row>
    <row r="3971" spans="1:14" x14ac:dyDescent="0.45">
      <c r="A3971" s="31" t="str">
        <f t="shared" si="225"/>
        <v>E10000027_Children referred to social services in last year but not meeting thresholds_Number</v>
      </c>
      <c r="B3971" s="31" t="s">
        <v>406</v>
      </c>
      <c r="C3971" s="31" t="s">
        <v>407</v>
      </c>
      <c r="D3971" s="31" t="s">
        <v>474</v>
      </c>
      <c r="E3971" s="31" t="s">
        <v>475</v>
      </c>
      <c r="F3971" s="31" t="s">
        <v>92</v>
      </c>
      <c r="G3971" s="26" t="s">
        <v>93</v>
      </c>
      <c r="H3971" s="31" t="s">
        <v>743</v>
      </c>
      <c r="I3971" s="31">
        <v>692</v>
      </c>
      <c r="J3971" s="31">
        <f>INDEX('LA lookup'!H:H,MATCH('Known to services raw data'!B3971,'LA lookup'!G:G,0))</f>
        <v>110700</v>
      </c>
      <c r="K3971" s="31"/>
      <c r="L3971" s="31" t="str">
        <f t="shared" si="227"/>
        <v>6.3 per 1000 0-17 yr olds</v>
      </c>
      <c r="M3971" s="31">
        <f t="shared" si="228"/>
        <v>6.2511291779584459</v>
      </c>
      <c r="N3971" s="31">
        <f t="shared" si="226"/>
        <v>0</v>
      </c>
    </row>
    <row r="3972" spans="1:14" x14ac:dyDescent="0.45">
      <c r="A3972" s="31" t="str">
        <f t="shared" si="225"/>
        <v>E10000029_Children referred to social services in last year but not meeting thresholds_Number</v>
      </c>
      <c r="B3972" s="31" t="s">
        <v>426</v>
      </c>
      <c r="C3972" s="31" t="s">
        <v>427</v>
      </c>
      <c r="D3972" s="31" t="s">
        <v>474</v>
      </c>
      <c r="E3972" s="31" t="s">
        <v>475</v>
      </c>
      <c r="F3972" s="31" t="s">
        <v>92</v>
      </c>
      <c r="G3972" s="26" t="s">
        <v>93</v>
      </c>
      <c r="H3972" s="31" t="s">
        <v>743</v>
      </c>
      <c r="I3972" s="31">
        <v>1632</v>
      </c>
      <c r="J3972" s="31">
        <f>INDEX('LA lookup'!H:H,MATCH('Known to services raw data'!B3972,'LA lookup'!G:G,0))</f>
        <v>152752</v>
      </c>
      <c r="K3972" s="31"/>
      <c r="L3972" s="31" t="str">
        <f t="shared" si="227"/>
        <v>10.7 per 1000 0-17 yr olds</v>
      </c>
      <c r="M3972" s="31">
        <f t="shared" si="228"/>
        <v>10.683984497747984</v>
      </c>
      <c r="N3972" s="31">
        <f t="shared" si="226"/>
        <v>0</v>
      </c>
    </row>
    <row r="3973" spans="1:14" x14ac:dyDescent="0.45">
      <c r="A3973" s="31" t="str">
        <f t="shared" si="225"/>
        <v>E10000030_Children referred to social services in last year but not meeting thresholds_Number</v>
      </c>
      <c r="B3973" s="31" t="s">
        <v>430</v>
      </c>
      <c r="C3973" s="31" t="s">
        <v>431</v>
      </c>
      <c r="D3973" s="31" t="s">
        <v>474</v>
      </c>
      <c r="E3973" s="31" t="s">
        <v>475</v>
      </c>
      <c r="F3973" s="31" t="s">
        <v>92</v>
      </c>
      <c r="G3973" s="26" t="s">
        <v>93</v>
      </c>
      <c r="H3973" s="31" t="s">
        <v>743</v>
      </c>
      <c r="I3973" s="31">
        <v>1000</v>
      </c>
      <c r="J3973" s="31">
        <f>INDEX('LA lookup'!H:H,MATCH('Known to services raw data'!B3973,'LA lookup'!G:G,0))</f>
        <v>261905</v>
      </c>
      <c r="K3973" s="31"/>
      <c r="L3973" s="31" t="str">
        <f t="shared" si="227"/>
        <v>3.8 per 1000 0-17 yr olds</v>
      </c>
      <c r="M3973" s="31">
        <f t="shared" si="228"/>
        <v>3.8181783471105937</v>
      </c>
      <c r="N3973" s="31">
        <f t="shared" si="226"/>
        <v>0</v>
      </c>
    </row>
    <row r="3974" spans="1:14" x14ac:dyDescent="0.45">
      <c r="A3974" s="31" t="str">
        <f t="shared" si="225"/>
        <v>E10000031_Children referred to social services in last year but not meeting thresholds_Number</v>
      </c>
      <c r="B3974" s="31" t="s">
        <v>454</v>
      </c>
      <c r="C3974" s="31" t="s">
        <v>455</v>
      </c>
      <c r="D3974" s="31" t="s">
        <v>474</v>
      </c>
      <c r="E3974" s="31" t="s">
        <v>475</v>
      </c>
      <c r="F3974" s="31" t="s">
        <v>92</v>
      </c>
      <c r="G3974" s="26" t="s">
        <v>93</v>
      </c>
      <c r="H3974" s="31" t="s">
        <v>743</v>
      </c>
      <c r="I3974" s="31">
        <v>2095</v>
      </c>
      <c r="J3974" s="31">
        <f>INDEX('LA lookup'!H:H,MATCH('Known to services raw data'!B3974,'LA lookup'!G:G,0))</f>
        <v>115928</v>
      </c>
      <c r="K3974" s="31"/>
      <c r="L3974" s="31" t="str">
        <f t="shared" si="227"/>
        <v>18.1 per 1000 0-17 yr olds</v>
      </c>
      <c r="M3974" s="31">
        <f t="shared" si="228"/>
        <v>18.071561658960732</v>
      </c>
      <c r="N3974" s="31">
        <f t="shared" si="226"/>
        <v>0</v>
      </c>
    </row>
    <row r="3975" spans="1:14" x14ac:dyDescent="0.45">
      <c r="A3975" s="31" t="str">
        <f t="shared" si="225"/>
        <v>E10000032_Children referred to social services in last year but not meeting thresholds_Number</v>
      </c>
      <c r="B3975" s="31" t="s">
        <v>458</v>
      </c>
      <c r="C3975" s="31" t="s">
        <v>459</v>
      </c>
      <c r="D3975" s="31" t="s">
        <v>474</v>
      </c>
      <c r="E3975" s="31" t="s">
        <v>475</v>
      </c>
      <c r="F3975" s="31" t="s">
        <v>92</v>
      </c>
      <c r="G3975" s="26" t="s">
        <v>93</v>
      </c>
      <c r="H3975" s="31" t="s">
        <v>743</v>
      </c>
      <c r="I3975" s="31">
        <v>3556</v>
      </c>
      <c r="J3975" s="31">
        <f>INDEX('LA lookup'!H:H,MATCH('Known to services raw data'!B3975,'LA lookup'!G:G,0))</f>
        <v>174672</v>
      </c>
      <c r="K3975" s="31"/>
      <c r="L3975" s="31" t="str">
        <f t="shared" si="227"/>
        <v>20.4 per 1000 0-17 yr olds</v>
      </c>
      <c r="M3975" s="31">
        <f t="shared" si="228"/>
        <v>20.358157002839608</v>
      </c>
      <c r="N3975" s="31">
        <f t="shared" si="226"/>
        <v>0</v>
      </c>
    </row>
    <row r="3976" spans="1:14" x14ac:dyDescent="0.45">
      <c r="A3976" s="31" t="str">
        <f t="shared" si="225"/>
        <v>E09000001_CIN episodes where a child has domestic abuse identified as a factor at CIN assessment (excluding looked after children)_Number</v>
      </c>
      <c r="B3976" s="31" t="s">
        <v>582</v>
      </c>
      <c r="C3976" s="31" t="s">
        <v>583</v>
      </c>
      <c r="D3976" s="31" t="s">
        <v>474</v>
      </c>
      <c r="E3976" s="31" t="s">
        <v>475</v>
      </c>
      <c r="F3976" s="31" t="s">
        <v>26</v>
      </c>
      <c r="G3976" s="26" t="s">
        <v>56</v>
      </c>
      <c r="H3976" s="31" t="s">
        <v>743</v>
      </c>
      <c r="I3976" s="31">
        <v>14</v>
      </c>
      <c r="J3976" s="31">
        <f>INDEX('LA lookup'!H:H,MATCH('Known to services raw data'!B3976,'LA lookup'!G:G,0))</f>
        <v>1453</v>
      </c>
      <c r="K3976" s="31"/>
      <c r="L3976" s="31" t="str">
        <f t="shared" si="227"/>
        <v>9.6 per 1000 0-17 yr olds</v>
      </c>
      <c r="M3976" s="31">
        <f t="shared" si="228"/>
        <v>9.6352374397797664</v>
      </c>
      <c r="N3976" s="31">
        <f t="shared" si="226"/>
        <v>1</v>
      </c>
    </row>
    <row r="3977" spans="1:14" x14ac:dyDescent="0.45">
      <c r="A3977" s="31" t="str">
        <f t="shared" ref="A3977:A4040" si="229">CONCATENATE(B3977,"_",G3977,"_",H3977)</f>
        <v>E09000007_CIN episodes where a child has domestic abuse identified as a factor at CIN assessment (excluding looked after children)_Number</v>
      </c>
      <c r="B3977" s="31" t="s">
        <v>277</v>
      </c>
      <c r="C3977" s="31" t="s">
        <v>278</v>
      </c>
      <c r="D3977" s="31" t="s">
        <v>474</v>
      </c>
      <c r="E3977" s="31" t="s">
        <v>475</v>
      </c>
      <c r="F3977" s="31" t="s">
        <v>26</v>
      </c>
      <c r="G3977" s="26" t="s">
        <v>56</v>
      </c>
      <c r="H3977" s="31" t="s">
        <v>743</v>
      </c>
      <c r="I3977" s="31">
        <v>465</v>
      </c>
      <c r="J3977" s="31">
        <f>INDEX('LA lookup'!H:H,MATCH('Known to services raw data'!B3977,'LA lookup'!G:G,0))</f>
        <v>50983</v>
      </c>
      <c r="K3977" s="31"/>
      <c r="L3977" s="31" t="str">
        <f t="shared" si="227"/>
        <v>9.1 per 1000 0-17 yr olds</v>
      </c>
      <c r="M3977" s="31">
        <f t="shared" si="228"/>
        <v>9.1206872879195036</v>
      </c>
      <c r="N3977" s="31">
        <f t="shared" si="226"/>
        <v>0</v>
      </c>
    </row>
    <row r="3978" spans="1:14" x14ac:dyDescent="0.45">
      <c r="A3978" s="31" t="str">
        <f t="shared" si="229"/>
        <v>E09000011_CIN episodes where a child has domestic abuse identified as a factor at CIN assessment (excluding looked after children)_Number</v>
      </c>
      <c r="B3978" s="31" t="s">
        <v>518</v>
      </c>
      <c r="C3978" s="31" t="s">
        <v>519</v>
      </c>
      <c r="D3978" s="31" t="s">
        <v>474</v>
      </c>
      <c r="E3978" s="31" t="s">
        <v>475</v>
      </c>
      <c r="F3978" s="31" t="s">
        <v>26</v>
      </c>
      <c r="G3978" s="26" t="s">
        <v>56</v>
      </c>
      <c r="H3978" s="31" t="s">
        <v>743</v>
      </c>
      <c r="I3978" s="31">
        <v>1059</v>
      </c>
      <c r="J3978" s="31">
        <f>INDEX('LA lookup'!H:H,MATCH('Known to services raw data'!B3978,'LA lookup'!G:G,0))</f>
        <v>68917</v>
      </c>
      <c r="K3978" s="31"/>
      <c r="L3978" s="31" t="str">
        <f t="shared" si="227"/>
        <v>15.4 per 1000 0-17 yr olds</v>
      </c>
      <c r="M3978" s="31">
        <f t="shared" si="228"/>
        <v>15.366310199225154</v>
      </c>
      <c r="N3978" s="31">
        <f t="shared" ref="N3978:N4041" si="230">IF(OR(C3978="City of London",C3978="Isles of Scilly"),1,0)</f>
        <v>0</v>
      </c>
    </row>
    <row r="3979" spans="1:14" x14ac:dyDescent="0.45">
      <c r="A3979" s="31" t="str">
        <f t="shared" si="229"/>
        <v>E09000012_CIN episodes where a child has domestic abuse identified as a factor at CIN assessment (excluding looked after children)_Number</v>
      </c>
      <c r="B3979" s="31" t="s">
        <v>498</v>
      </c>
      <c r="C3979" s="31" t="s">
        <v>499</v>
      </c>
      <c r="D3979" s="31" t="s">
        <v>474</v>
      </c>
      <c r="E3979" s="31" t="s">
        <v>475</v>
      </c>
      <c r="F3979" s="31" t="s">
        <v>26</v>
      </c>
      <c r="G3979" s="26" t="s">
        <v>56</v>
      </c>
      <c r="H3979" s="31" t="s">
        <v>743</v>
      </c>
      <c r="I3979" s="31">
        <v>1207</v>
      </c>
      <c r="J3979" s="31">
        <f>INDEX('LA lookup'!H:H,MATCH('Known to services raw data'!B3979,'LA lookup'!G:G,0))</f>
        <v>63655</v>
      </c>
      <c r="K3979" s="31"/>
      <c r="L3979" s="31" t="str">
        <f t="shared" si="227"/>
        <v>19 per 1000 0-17 yr olds</v>
      </c>
      <c r="M3979" s="31">
        <f t="shared" si="228"/>
        <v>18.961589820124104</v>
      </c>
      <c r="N3979" s="31">
        <f t="shared" si="230"/>
        <v>0</v>
      </c>
    </row>
    <row r="3980" spans="1:14" x14ac:dyDescent="0.45">
      <c r="A3980" s="31" t="str">
        <f t="shared" si="229"/>
        <v>E09000013_CIN episodes where a child has domestic abuse identified as a factor at CIN assessment (excluding looked after children)_Number</v>
      </c>
      <c r="B3980" s="31" t="s">
        <v>491</v>
      </c>
      <c r="C3980" s="31" t="s">
        <v>723</v>
      </c>
      <c r="D3980" s="31" t="s">
        <v>474</v>
      </c>
      <c r="E3980" s="31" t="s">
        <v>475</v>
      </c>
      <c r="F3980" s="31" t="s">
        <v>26</v>
      </c>
      <c r="G3980" s="26" t="s">
        <v>56</v>
      </c>
      <c r="H3980" s="31" t="s">
        <v>743</v>
      </c>
      <c r="I3980" s="31">
        <v>373</v>
      </c>
      <c r="J3980" s="31">
        <f>INDEX('LA lookup'!H:H,MATCH('Known to services raw data'!B3980,'LA lookup'!G:G,0))</f>
        <v>36898</v>
      </c>
      <c r="K3980" s="31"/>
      <c r="L3980" s="31" t="str">
        <f t="shared" si="227"/>
        <v>10.1 per 1000 0-17 yr olds</v>
      </c>
      <c r="M3980" s="31">
        <f t="shared" si="228"/>
        <v>10.10894899452545</v>
      </c>
      <c r="N3980" s="31">
        <f t="shared" si="230"/>
        <v>0</v>
      </c>
    </row>
    <row r="3981" spans="1:14" x14ac:dyDescent="0.45">
      <c r="A3981" s="31" t="str">
        <f t="shared" si="229"/>
        <v>E09000019_CIN episodes where a child has domestic abuse identified as a factor at CIN assessment (excluding looked after children)_Number</v>
      </c>
      <c r="B3981" s="31" t="s">
        <v>500</v>
      </c>
      <c r="C3981" s="31" t="s">
        <v>501</v>
      </c>
      <c r="D3981" s="31" t="s">
        <v>474</v>
      </c>
      <c r="E3981" s="31" t="s">
        <v>475</v>
      </c>
      <c r="F3981" s="31" t="s">
        <v>26</v>
      </c>
      <c r="G3981" s="26" t="s">
        <v>56</v>
      </c>
      <c r="H3981" s="31" t="s">
        <v>743</v>
      </c>
      <c r="I3981" s="31">
        <v>867</v>
      </c>
      <c r="J3981" s="31">
        <f>INDEX('LA lookup'!H:H,MATCH('Known to services raw data'!B3981,'LA lookup'!G:G,0))</f>
        <v>42098</v>
      </c>
      <c r="K3981" s="31"/>
      <c r="L3981" s="31" t="str">
        <f t="shared" si="227"/>
        <v>20.6 per 1000 0-17 yr olds</v>
      </c>
      <c r="M3981" s="31">
        <f t="shared" si="228"/>
        <v>20.594802603449097</v>
      </c>
      <c r="N3981" s="31">
        <f t="shared" si="230"/>
        <v>0</v>
      </c>
    </row>
    <row r="3982" spans="1:14" x14ac:dyDescent="0.45">
      <c r="A3982" s="31" t="str">
        <f t="shared" si="229"/>
        <v>E09000020_CIN episodes where a child has domestic abuse identified as a factor at CIN assessment (excluding looked after children)_Number</v>
      </c>
      <c r="B3982" s="31" t="s">
        <v>479</v>
      </c>
      <c r="C3982" s="31" t="s">
        <v>674</v>
      </c>
      <c r="D3982" s="31" t="s">
        <v>474</v>
      </c>
      <c r="E3982" s="31" t="s">
        <v>475</v>
      </c>
      <c r="F3982" s="31" t="s">
        <v>26</v>
      </c>
      <c r="G3982" s="26" t="s">
        <v>56</v>
      </c>
      <c r="H3982" s="31" t="s">
        <v>743</v>
      </c>
      <c r="I3982" s="31">
        <v>284</v>
      </c>
      <c r="J3982" s="31">
        <f>INDEX('LA lookup'!H:H,MATCH('Known to services raw data'!B3982,'LA lookup'!G:G,0))</f>
        <v>28678</v>
      </c>
      <c r="K3982" s="31"/>
      <c r="L3982" s="31" t="str">
        <f t="shared" si="227"/>
        <v>9.9 per 1000 0-17 yr olds</v>
      </c>
      <c r="M3982" s="31">
        <f t="shared" si="228"/>
        <v>9.9030615803054616</v>
      </c>
      <c r="N3982" s="31">
        <f t="shared" si="230"/>
        <v>0</v>
      </c>
    </row>
    <row r="3983" spans="1:14" x14ac:dyDescent="0.45">
      <c r="A3983" s="31" t="str">
        <f t="shared" si="229"/>
        <v>E09000022_CIN episodes where a child has domestic abuse identified as a factor at CIN assessment (excluding looked after children)_Number</v>
      </c>
      <c r="B3983" s="31" t="s">
        <v>335</v>
      </c>
      <c r="C3983" s="31" t="s">
        <v>336</v>
      </c>
      <c r="D3983" s="31" t="s">
        <v>474</v>
      </c>
      <c r="E3983" s="31" t="s">
        <v>475</v>
      </c>
      <c r="F3983" s="31" t="s">
        <v>26</v>
      </c>
      <c r="G3983" s="26" t="s">
        <v>56</v>
      </c>
      <c r="H3983" s="31" t="s">
        <v>743</v>
      </c>
      <c r="I3983" s="31">
        <v>979</v>
      </c>
      <c r="J3983" s="31">
        <f>INDEX('LA lookup'!H:H,MATCH('Known to services raw data'!B3983,'LA lookup'!G:G,0))</f>
        <v>62629</v>
      </c>
      <c r="K3983" s="31"/>
      <c r="L3983" s="31" t="str">
        <f t="shared" si="227"/>
        <v>15.6 per 1000 0-17 yr olds</v>
      </c>
      <c r="M3983" s="31">
        <f t="shared" si="228"/>
        <v>15.631736096696418</v>
      </c>
      <c r="N3983" s="31">
        <f t="shared" si="230"/>
        <v>0</v>
      </c>
    </row>
    <row r="3984" spans="1:14" x14ac:dyDescent="0.45">
      <c r="A3984" s="31" t="str">
        <f t="shared" si="229"/>
        <v>E09000023_CIN episodes where a child has domestic abuse identified as a factor at CIN assessment (excluding looked after children)_Number</v>
      </c>
      <c r="B3984" s="31" t="s">
        <v>343</v>
      </c>
      <c r="C3984" s="31" t="s">
        <v>344</v>
      </c>
      <c r="D3984" s="31" t="s">
        <v>474</v>
      </c>
      <c r="E3984" s="31" t="s">
        <v>475</v>
      </c>
      <c r="F3984" s="31" t="s">
        <v>26</v>
      </c>
      <c r="G3984" s="26" t="s">
        <v>56</v>
      </c>
      <c r="H3984" s="31" t="s">
        <v>743</v>
      </c>
      <c r="I3984" s="31">
        <v>853</v>
      </c>
      <c r="J3984" s="31">
        <f>INDEX('LA lookup'!H:H,MATCH('Known to services raw data'!B3984,'LA lookup'!G:G,0))</f>
        <v>68458</v>
      </c>
      <c r="K3984" s="31"/>
      <c r="L3984" s="31" t="str">
        <f t="shared" si="227"/>
        <v>12.5 per 1000 0-17 yr olds</v>
      </c>
      <c r="M3984" s="31">
        <f t="shared" si="228"/>
        <v>12.460194571854275</v>
      </c>
      <c r="N3984" s="31">
        <f t="shared" si="230"/>
        <v>0</v>
      </c>
    </row>
    <row r="3985" spans="1:14" x14ac:dyDescent="0.45">
      <c r="A3985" s="31" t="str">
        <f t="shared" si="229"/>
        <v>E09000028_CIN episodes where a child has domestic abuse identified as a factor at CIN assessment (excluding looked after children)_Number</v>
      </c>
      <c r="B3985" s="31" t="s">
        <v>414</v>
      </c>
      <c r="C3985" s="31" t="s">
        <v>415</v>
      </c>
      <c r="D3985" s="31" t="s">
        <v>474</v>
      </c>
      <c r="E3985" s="31" t="s">
        <v>475</v>
      </c>
      <c r="F3985" s="31" t="s">
        <v>26</v>
      </c>
      <c r="G3985" s="26" t="s">
        <v>56</v>
      </c>
      <c r="H3985" s="31" t="s">
        <v>743</v>
      </c>
      <c r="I3985" s="31">
        <v>1019</v>
      </c>
      <c r="J3985" s="31">
        <f>INDEX('LA lookup'!H:H,MATCH('Known to services raw data'!B3985,'LA lookup'!G:G,0))</f>
        <v>65121</v>
      </c>
      <c r="K3985" s="31"/>
      <c r="L3985" s="31" t="str">
        <f t="shared" si="227"/>
        <v>15.6 per 1000 0-17 yr olds</v>
      </c>
      <c r="M3985" s="31">
        <f t="shared" si="228"/>
        <v>15.64779410635586</v>
      </c>
      <c r="N3985" s="31">
        <f t="shared" si="230"/>
        <v>0</v>
      </c>
    </row>
    <row r="3986" spans="1:14" x14ac:dyDescent="0.45">
      <c r="A3986" s="31" t="str">
        <f t="shared" si="229"/>
        <v>E09000030_CIN episodes where a child has domestic abuse identified as a factor at CIN assessment (excluding looked after children)_Number</v>
      </c>
      <c r="B3986" s="31" t="s">
        <v>440</v>
      </c>
      <c r="C3986" s="31" t="s">
        <v>441</v>
      </c>
      <c r="D3986" s="31" t="s">
        <v>474</v>
      </c>
      <c r="E3986" s="31" t="s">
        <v>475</v>
      </c>
      <c r="F3986" s="31" t="s">
        <v>26</v>
      </c>
      <c r="G3986" s="26" t="s">
        <v>56</v>
      </c>
      <c r="H3986" s="31" t="s">
        <v>743</v>
      </c>
      <c r="I3986" s="31">
        <v>1350</v>
      </c>
      <c r="J3986" s="31">
        <f>INDEX('LA lookup'!H:H,MATCH('Known to services raw data'!B3986,'LA lookup'!G:G,0))</f>
        <v>70973</v>
      </c>
      <c r="K3986" s="31"/>
      <c r="L3986" s="31" t="str">
        <f t="shared" si="227"/>
        <v>19 per 1000 0-17 yr olds</v>
      </c>
      <c r="M3986" s="31">
        <f t="shared" si="228"/>
        <v>19.021317965987063</v>
      </c>
      <c r="N3986" s="31">
        <f t="shared" si="230"/>
        <v>0</v>
      </c>
    </row>
    <row r="3987" spans="1:14" x14ac:dyDescent="0.45">
      <c r="A3987" s="31" t="str">
        <f t="shared" si="229"/>
        <v>E09000032_CIN episodes where a child has domestic abuse identified as a factor at CIN assessment (excluding looked after children)_Number</v>
      </c>
      <c r="B3987" s="31" t="s">
        <v>450</v>
      </c>
      <c r="C3987" s="31" t="s">
        <v>451</v>
      </c>
      <c r="D3987" s="31" t="s">
        <v>474</v>
      </c>
      <c r="E3987" s="31" t="s">
        <v>475</v>
      </c>
      <c r="F3987" s="31" t="s">
        <v>26</v>
      </c>
      <c r="G3987" s="26" t="s">
        <v>56</v>
      </c>
      <c r="H3987" s="31" t="s">
        <v>743</v>
      </c>
      <c r="I3987" s="31">
        <v>669</v>
      </c>
      <c r="J3987" s="31">
        <f>INDEX('LA lookup'!H:H,MATCH('Known to services raw data'!B3987,'LA lookup'!G:G,0))</f>
        <v>63840</v>
      </c>
      <c r="K3987" s="31"/>
      <c r="L3987" s="31" t="str">
        <f t="shared" si="227"/>
        <v>10.5 per 1000 0-17 yr olds</v>
      </c>
      <c r="M3987" s="31">
        <f t="shared" si="228"/>
        <v>10.479323308270677</v>
      </c>
      <c r="N3987" s="31">
        <f t="shared" si="230"/>
        <v>0</v>
      </c>
    </row>
    <row r="3988" spans="1:14" x14ac:dyDescent="0.45">
      <c r="A3988" s="31" t="str">
        <f t="shared" si="229"/>
        <v>E09000033_CIN episodes where a child has domestic abuse identified as a factor at CIN assessment (excluding looked after children)_Number</v>
      </c>
      <c r="B3988" s="31" t="s">
        <v>506</v>
      </c>
      <c r="C3988" s="31" t="s">
        <v>507</v>
      </c>
      <c r="D3988" s="31" t="s">
        <v>474</v>
      </c>
      <c r="E3988" s="31" t="s">
        <v>475</v>
      </c>
      <c r="F3988" s="31" t="s">
        <v>26</v>
      </c>
      <c r="G3988" s="26" t="s">
        <v>56</v>
      </c>
      <c r="H3988" s="31" t="s">
        <v>743</v>
      </c>
      <c r="I3988" s="31">
        <v>396</v>
      </c>
      <c r="J3988" s="31">
        <f>INDEX('LA lookup'!H:H,MATCH('Known to services raw data'!B3988,'LA lookup'!G:G,0))</f>
        <v>47445</v>
      </c>
      <c r="K3988" s="31"/>
      <c r="L3988" s="31" t="str">
        <f t="shared" si="227"/>
        <v>8.3 per 1000 0-17 yr olds</v>
      </c>
      <c r="M3988" s="31">
        <f t="shared" si="228"/>
        <v>8.3465064811887455</v>
      </c>
      <c r="N3988" s="31">
        <f t="shared" si="230"/>
        <v>0</v>
      </c>
    </row>
    <row r="3989" spans="1:14" x14ac:dyDescent="0.45">
      <c r="A3989" s="31" t="str">
        <f t="shared" si="229"/>
        <v>E09000002_CIN episodes where a child has domestic abuse identified as a factor at CIN assessment (excluding looked after children)_Number</v>
      </c>
      <c r="B3989" s="31" t="s">
        <v>227</v>
      </c>
      <c r="C3989" s="31" t="s">
        <v>228</v>
      </c>
      <c r="D3989" s="31" t="s">
        <v>474</v>
      </c>
      <c r="E3989" s="31" t="s">
        <v>475</v>
      </c>
      <c r="F3989" s="31" t="s">
        <v>26</v>
      </c>
      <c r="G3989" s="26" t="s">
        <v>56</v>
      </c>
      <c r="H3989" s="31" t="s">
        <v>743</v>
      </c>
      <c r="I3989" s="31">
        <v>933</v>
      </c>
      <c r="J3989" s="31">
        <f>INDEX('LA lookup'!H:H,MATCH('Known to services raw data'!B3989,'LA lookup'!G:G,0))</f>
        <v>63401</v>
      </c>
      <c r="K3989" s="31"/>
      <c r="L3989" s="31" t="str">
        <f t="shared" si="227"/>
        <v>14.7 per 1000 0-17 yr olds</v>
      </c>
      <c r="M3989" s="31">
        <f t="shared" si="228"/>
        <v>14.715856216778915</v>
      </c>
      <c r="N3989" s="31">
        <f t="shared" si="230"/>
        <v>0</v>
      </c>
    </row>
    <row r="3990" spans="1:14" x14ac:dyDescent="0.45">
      <c r="A3990" s="31" t="str">
        <f t="shared" si="229"/>
        <v>E09000003_CIN episodes where a child has domestic abuse identified as a factor at CIN assessment (excluding looked after children)_Number</v>
      </c>
      <c r="B3990" s="31" t="s">
        <v>233</v>
      </c>
      <c r="C3990" s="31" t="s">
        <v>234</v>
      </c>
      <c r="D3990" s="31" t="s">
        <v>474</v>
      </c>
      <c r="E3990" s="31" t="s">
        <v>475</v>
      </c>
      <c r="F3990" s="31" t="s">
        <v>26</v>
      </c>
      <c r="G3990" s="26" t="s">
        <v>56</v>
      </c>
      <c r="H3990" s="31" t="s">
        <v>743</v>
      </c>
      <c r="I3990" s="31">
        <v>924</v>
      </c>
      <c r="J3990" s="31">
        <f>INDEX('LA lookup'!H:H,MATCH('Known to services raw data'!B3990,'LA lookup'!G:G,0))</f>
        <v>92701</v>
      </c>
      <c r="K3990" s="31"/>
      <c r="L3990" s="31" t="str">
        <f t="shared" si="227"/>
        <v>10 per 1000 0-17 yr olds</v>
      </c>
      <c r="M3990" s="31">
        <f t="shared" si="228"/>
        <v>9.9675300158574345</v>
      </c>
      <c r="N3990" s="31">
        <f t="shared" si="230"/>
        <v>0</v>
      </c>
    </row>
    <row r="3991" spans="1:14" x14ac:dyDescent="0.45">
      <c r="A3991" s="31" t="str">
        <f t="shared" si="229"/>
        <v>E09000004_CIN episodes where a child has domestic abuse identified as a factor at CIN assessment (excluding looked after children)_Number</v>
      </c>
      <c r="B3991" s="31" t="s">
        <v>242</v>
      </c>
      <c r="C3991" s="31" t="s">
        <v>243</v>
      </c>
      <c r="D3991" s="31" t="s">
        <v>474</v>
      </c>
      <c r="E3991" s="31" t="s">
        <v>475</v>
      </c>
      <c r="F3991" s="31" t="s">
        <v>26</v>
      </c>
      <c r="G3991" s="26" t="s">
        <v>56</v>
      </c>
      <c r="H3991" s="31" t="s">
        <v>743</v>
      </c>
      <c r="I3991" s="31">
        <v>612</v>
      </c>
      <c r="J3991" s="31">
        <f>INDEX('LA lookup'!H:H,MATCH('Known to services raw data'!B3991,'LA lookup'!G:G,0))</f>
        <v>56853</v>
      </c>
      <c r="K3991" s="31"/>
      <c r="L3991" s="31" t="str">
        <f t="shared" si="227"/>
        <v>10.8 per 1000 0-17 yr olds</v>
      </c>
      <c r="M3991" s="31">
        <f t="shared" si="228"/>
        <v>10.764603451005224</v>
      </c>
      <c r="N3991" s="31">
        <f t="shared" si="230"/>
        <v>0</v>
      </c>
    </row>
    <row r="3992" spans="1:14" x14ac:dyDescent="0.45">
      <c r="A3992" s="31" t="str">
        <f t="shared" si="229"/>
        <v>E09000005_CIN episodes where a child has domestic abuse identified as a factor at CIN assessment (excluding looked after children)_Number</v>
      </c>
      <c r="B3992" s="31" t="s">
        <v>261</v>
      </c>
      <c r="C3992" s="31" t="s">
        <v>262</v>
      </c>
      <c r="D3992" s="31" t="s">
        <v>474</v>
      </c>
      <c r="E3992" s="31" t="s">
        <v>475</v>
      </c>
      <c r="F3992" s="31" t="s">
        <v>26</v>
      </c>
      <c r="G3992" s="26" t="s">
        <v>56</v>
      </c>
      <c r="H3992" s="31" t="s">
        <v>743</v>
      </c>
      <c r="I3992" s="31">
        <v>913</v>
      </c>
      <c r="J3992" s="31">
        <f>INDEX('LA lookup'!H:H,MATCH('Known to services raw data'!B3992,'LA lookup'!G:G,0))</f>
        <v>77893</v>
      </c>
      <c r="K3992" s="31"/>
      <c r="L3992" s="31" t="str">
        <f t="shared" si="227"/>
        <v>11.7 per 1000 0-17 yr olds</v>
      </c>
      <c r="M3992" s="31">
        <f t="shared" si="228"/>
        <v>11.721207297189736</v>
      </c>
      <c r="N3992" s="31">
        <f t="shared" si="230"/>
        <v>0</v>
      </c>
    </row>
    <row r="3993" spans="1:14" x14ac:dyDescent="0.45">
      <c r="A3993" s="31" t="str">
        <f t="shared" si="229"/>
        <v>E09000006_CIN episodes where a child has domestic abuse identified as a factor at CIN assessment (excluding looked after children)_Number</v>
      </c>
      <c r="B3993" s="31" t="s">
        <v>267</v>
      </c>
      <c r="C3993" s="31" t="s">
        <v>268</v>
      </c>
      <c r="D3993" s="31" t="s">
        <v>474</v>
      </c>
      <c r="E3993" s="31" t="s">
        <v>475</v>
      </c>
      <c r="F3993" s="31" t="s">
        <v>26</v>
      </c>
      <c r="G3993" s="26" t="s">
        <v>56</v>
      </c>
      <c r="H3993" s="31" t="s">
        <v>743</v>
      </c>
      <c r="I3993" s="31">
        <v>1105</v>
      </c>
      <c r="J3993" s="31">
        <f>INDEX('LA lookup'!H:H,MATCH('Known to services raw data'!B3993,'LA lookup'!G:G,0))</f>
        <v>75055</v>
      </c>
      <c r="K3993" s="31"/>
      <c r="L3993" s="31" t="str">
        <f t="shared" si="227"/>
        <v>14.7 per 1000 0-17 yr olds</v>
      </c>
      <c r="M3993" s="31">
        <f t="shared" si="228"/>
        <v>14.722536806342015</v>
      </c>
      <c r="N3993" s="31">
        <f t="shared" si="230"/>
        <v>0</v>
      </c>
    </row>
    <row r="3994" spans="1:14" x14ac:dyDescent="0.45">
      <c r="A3994" s="31" t="str">
        <f t="shared" si="229"/>
        <v>E09000008_CIN episodes where a child has domestic abuse identified as a factor at CIN assessment (excluding looked after children)_Number</v>
      </c>
      <c r="B3994" s="31" t="s">
        <v>486</v>
      </c>
      <c r="C3994" s="31" t="s">
        <v>487</v>
      </c>
      <c r="D3994" s="31" t="s">
        <v>474</v>
      </c>
      <c r="E3994" s="31" t="s">
        <v>475</v>
      </c>
      <c r="F3994" s="31" t="s">
        <v>26</v>
      </c>
      <c r="G3994" s="26" t="s">
        <v>56</v>
      </c>
      <c r="H3994" s="31" t="s">
        <v>743</v>
      </c>
      <c r="I3994" s="31">
        <v>1138</v>
      </c>
      <c r="J3994" s="31">
        <f>INDEX('LA lookup'!H:H,MATCH('Known to services raw data'!B3994,'LA lookup'!G:G,0))</f>
        <v>94702</v>
      </c>
      <c r="K3994" s="31"/>
      <c r="L3994" s="31" t="str">
        <f t="shared" si="227"/>
        <v>12 per 1000 0-17 yr olds</v>
      </c>
      <c r="M3994" s="31">
        <f t="shared" si="228"/>
        <v>12.016641675994173</v>
      </c>
      <c r="N3994" s="31">
        <f t="shared" si="230"/>
        <v>0</v>
      </c>
    </row>
    <row r="3995" spans="1:14" x14ac:dyDescent="0.45">
      <c r="A3995" s="31" t="str">
        <f t="shared" si="229"/>
        <v>E09000009_CIN episodes where a child has domestic abuse identified as a factor at CIN assessment (excluding looked after children)_Number</v>
      </c>
      <c r="B3995" s="31" t="s">
        <v>509</v>
      </c>
      <c r="C3995" s="31" t="s">
        <v>510</v>
      </c>
      <c r="D3995" s="31" t="s">
        <v>474</v>
      </c>
      <c r="E3995" s="31" t="s">
        <v>475</v>
      </c>
      <c r="F3995" s="31" t="s">
        <v>26</v>
      </c>
      <c r="G3995" s="26" t="s">
        <v>56</v>
      </c>
      <c r="H3995" s="31" t="s">
        <v>743</v>
      </c>
      <c r="I3995" s="31">
        <v>855</v>
      </c>
      <c r="J3995" s="31">
        <f>INDEX('LA lookup'!H:H,MATCH('Known to services raw data'!B3995,'LA lookup'!G:G,0))</f>
        <v>81732</v>
      </c>
      <c r="K3995" s="31"/>
      <c r="L3995" s="31" t="str">
        <f t="shared" si="227"/>
        <v>10.5 per 1000 0-17 yr olds</v>
      </c>
      <c r="M3995" s="31">
        <f t="shared" si="228"/>
        <v>10.46101893995008</v>
      </c>
      <c r="N3995" s="31">
        <f t="shared" si="230"/>
        <v>0</v>
      </c>
    </row>
    <row r="3996" spans="1:14" x14ac:dyDescent="0.45">
      <c r="A3996" s="31" t="str">
        <f t="shared" si="229"/>
        <v>E09000010_CIN episodes where a child has domestic abuse identified as a factor at CIN assessment (excluding looked after children)_Number</v>
      </c>
      <c r="B3996" s="31" t="s">
        <v>301</v>
      </c>
      <c r="C3996" s="31" t="s">
        <v>302</v>
      </c>
      <c r="D3996" s="31" t="s">
        <v>474</v>
      </c>
      <c r="E3996" s="31" t="s">
        <v>475</v>
      </c>
      <c r="F3996" s="31" t="s">
        <v>26</v>
      </c>
      <c r="G3996" s="26" t="s">
        <v>56</v>
      </c>
      <c r="H3996" s="31" t="s">
        <v>743</v>
      </c>
      <c r="I3996" s="31">
        <v>1425</v>
      </c>
      <c r="J3996" s="31">
        <f>INDEX('LA lookup'!H:H,MATCH('Known to services raw data'!B3996,'LA lookup'!G:G,0))</f>
        <v>84497</v>
      </c>
      <c r="K3996" s="31"/>
      <c r="L3996" s="31" t="str">
        <f t="shared" si="227"/>
        <v>16.9 per 1000 0-17 yr olds</v>
      </c>
      <c r="M3996" s="31">
        <f t="shared" si="228"/>
        <v>16.864504065233085</v>
      </c>
      <c r="N3996" s="31">
        <f t="shared" si="230"/>
        <v>0</v>
      </c>
    </row>
    <row r="3997" spans="1:14" x14ac:dyDescent="0.45">
      <c r="A3997" s="31" t="str">
        <f t="shared" si="229"/>
        <v>E09000014_CIN episodes where a child has domestic abuse identified as a factor at CIN assessment (excluding looked after children)_Number</v>
      </c>
      <c r="B3997" s="31" t="s">
        <v>311</v>
      </c>
      <c r="C3997" s="31" t="s">
        <v>312</v>
      </c>
      <c r="D3997" s="31" t="s">
        <v>474</v>
      </c>
      <c r="E3997" s="31" t="s">
        <v>475</v>
      </c>
      <c r="F3997" s="31" t="s">
        <v>26</v>
      </c>
      <c r="G3997" s="26" t="s">
        <v>56</v>
      </c>
      <c r="H3997" s="31" t="s">
        <v>743</v>
      </c>
      <c r="I3997" s="31">
        <v>787</v>
      </c>
      <c r="J3997" s="31">
        <f>INDEX('LA lookup'!H:H,MATCH('Known to services raw data'!B3997,'LA lookup'!G:G,0))</f>
        <v>60398</v>
      </c>
      <c r="K3997" s="31"/>
      <c r="L3997" s="31" t="str">
        <f t="shared" si="227"/>
        <v>13 per 1000 0-17 yr olds</v>
      </c>
      <c r="M3997" s="31">
        <f t="shared" si="228"/>
        <v>13.030232789165204</v>
      </c>
      <c r="N3997" s="31">
        <f t="shared" si="230"/>
        <v>0</v>
      </c>
    </row>
    <row r="3998" spans="1:14" x14ac:dyDescent="0.45">
      <c r="A3998" s="31" t="str">
        <f t="shared" si="229"/>
        <v>E09000015_CIN episodes where a child has domestic abuse identified as a factor at CIN assessment (excluding looked after children)_Number</v>
      </c>
      <c r="B3998" s="31" t="s">
        <v>496</v>
      </c>
      <c r="C3998" s="31" t="s">
        <v>497</v>
      </c>
      <c r="D3998" s="31" t="s">
        <v>474</v>
      </c>
      <c r="E3998" s="31" t="s">
        <v>475</v>
      </c>
      <c r="F3998" s="31" t="s">
        <v>26</v>
      </c>
      <c r="G3998" s="26" t="s">
        <v>56</v>
      </c>
      <c r="H3998" s="31" t="s">
        <v>743</v>
      </c>
      <c r="I3998" s="31">
        <v>777</v>
      </c>
      <c r="J3998" s="31">
        <f>INDEX('LA lookup'!H:H,MATCH('Known to services raw data'!B3998,'LA lookup'!G:G,0))</f>
        <v>58373</v>
      </c>
      <c r="K3998" s="31"/>
      <c r="L3998" s="31" t="str">
        <f t="shared" si="227"/>
        <v>13.3 per 1000 0-17 yr olds</v>
      </c>
      <c r="M3998" s="31">
        <f t="shared" si="228"/>
        <v>13.310948554982611</v>
      </c>
      <c r="N3998" s="31">
        <f t="shared" si="230"/>
        <v>0</v>
      </c>
    </row>
    <row r="3999" spans="1:14" x14ac:dyDescent="0.45">
      <c r="A3999" s="31" t="str">
        <f t="shared" si="229"/>
        <v>E09000016_CIN episodes where a child has domestic abuse identified as a factor at CIN assessment (excluding looked after children)_Number</v>
      </c>
      <c r="B3999" s="31" t="s">
        <v>315</v>
      </c>
      <c r="C3999" s="31" t="s">
        <v>316</v>
      </c>
      <c r="D3999" s="31" t="s">
        <v>474</v>
      </c>
      <c r="E3999" s="31" t="s">
        <v>475</v>
      </c>
      <c r="F3999" s="31" t="s">
        <v>26</v>
      </c>
      <c r="G3999" s="26" t="s">
        <v>56</v>
      </c>
      <c r="H3999" s="31" t="s">
        <v>743</v>
      </c>
      <c r="I3999" s="31">
        <v>441</v>
      </c>
      <c r="J3999" s="31">
        <f>INDEX('LA lookup'!H:H,MATCH('Known to services raw data'!B3999,'LA lookup'!G:G,0))</f>
        <v>57541</v>
      </c>
      <c r="K3999" s="31"/>
      <c r="L3999" s="31" t="str">
        <f t="shared" si="227"/>
        <v>7.7 per 1000 0-17 yr olds</v>
      </c>
      <c r="M3999" s="31">
        <f t="shared" si="228"/>
        <v>7.6641003805981827</v>
      </c>
      <c r="N3999" s="31">
        <f t="shared" si="230"/>
        <v>0</v>
      </c>
    </row>
    <row r="4000" spans="1:14" x14ac:dyDescent="0.45">
      <c r="A4000" s="31" t="str">
        <f t="shared" si="229"/>
        <v>E09000017_CIN episodes where a child has domestic abuse identified as a factor at CIN assessment (excluding looked after children)_Number</v>
      </c>
      <c r="B4000" s="31" t="s">
        <v>321</v>
      </c>
      <c r="C4000" s="31" t="s">
        <v>322</v>
      </c>
      <c r="D4000" s="31" t="s">
        <v>474</v>
      </c>
      <c r="E4000" s="31" t="s">
        <v>475</v>
      </c>
      <c r="F4000" s="31" t="s">
        <v>26</v>
      </c>
      <c r="G4000" s="26" t="s">
        <v>56</v>
      </c>
      <c r="H4000" s="31" t="s">
        <v>743</v>
      </c>
      <c r="I4000" s="31">
        <v>1100</v>
      </c>
      <c r="J4000" s="31">
        <f>INDEX('LA lookup'!H:H,MATCH('Known to services raw data'!B4000,'LA lookup'!G:G,0))</f>
        <v>73377</v>
      </c>
      <c r="K4000" s="31"/>
      <c r="L4000" s="31" t="str">
        <f t="shared" si="227"/>
        <v>15 per 1000 0-17 yr olds</v>
      </c>
      <c r="M4000" s="31">
        <f t="shared" si="228"/>
        <v>14.991073497144882</v>
      </c>
      <c r="N4000" s="31">
        <f t="shared" si="230"/>
        <v>0</v>
      </c>
    </row>
    <row r="4001" spans="1:14" x14ac:dyDescent="0.45">
      <c r="A4001" s="31" t="str">
        <f t="shared" si="229"/>
        <v>E09000018_CIN episodes where a child has domestic abuse identified as a factor at CIN assessment (excluding looked after children)_Number</v>
      </c>
      <c r="B4001" s="31" t="s">
        <v>323</v>
      </c>
      <c r="C4001" s="31" t="s">
        <v>324</v>
      </c>
      <c r="D4001" s="31" t="s">
        <v>474</v>
      </c>
      <c r="E4001" s="31" t="s">
        <v>475</v>
      </c>
      <c r="F4001" s="31" t="s">
        <v>26</v>
      </c>
      <c r="G4001" s="26" t="s">
        <v>56</v>
      </c>
      <c r="H4001" s="31" t="s">
        <v>743</v>
      </c>
      <c r="I4001" s="31">
        <v>1057</v>
      </c>
      <c r="J4001" s="31">
        <f>INDEX('LA lookup'!H:H,MATCH('Known to services raw data'!B4001,'LA lookup'!G:G,0))</f>
        <v>64898</v>
      </c>
      <c r="K4001" s="31"/>
      <c r="L4001" s="31" t="str">
        <f t="shared" si="227"/>
        <v>16.3 per 1000 0-17 yr olds</v>
      </c>
      <c r="M4001" s="31">
        <f t="shared" si="228"/>
        <v>16.287096674781964</v>
      </c>
      <c r="N4001" s="31">
        <f t="shared" si="230"/>
        <v>0</v>
      </c>
    </row>
    <row r="4002" spans="1:14" x14ac:dyDescent="0.45">
      <c r="A4002" s="31" t="str">
        <f t="shared" si="229"/>
        <v>E09000021_CIN episodes where a child has domestic abuse identified as a factor at CIN assessment (excluding looked after children)_Number</v>
      </c>
      <c r="B4002" s="31" t="s">
        <v>520</v>
      </c>
      <c r="C4002" s="31" t="s">
        <v>521</v>
      </c>
      <c r="D4002" s="31" t="s">
        <v>474</v>
      </c>
      <c r="E4002" s="31" t="s">
        <v>475</v>
      </c>
      <c r="F4002" s="31" t="s">
        <v>26</v>
      </c>
      <c r="G4002" s="26" t="s">
        <v>56</v>
      </c>
      <c r="H4002" s="31" t="s">
        <v>743</v>
      </c>
      <c r="I4002" s="31">
        <v>542</v>
      </c>
      <c r="J4002" s="31">
        <f>INDEX('LA lookup'!H:H,MATCH('Known to services raw data'!B4002,'LA lookup'!G:G,0))</f>
        <v>38977</v>
      </c>
      <c r="K4002" s="31"/>
      <c r="L4002" s="31" t="str">
        <f t="shared" si="227"/>
        <v>13.9 per 1000 0-17 yr olds</v>
      </c>
      <c r="M4002" s="31">
        <f t="shared" si="228"/>
        <v>13.905636657515972</v>
      </c>
      <c r="N4002" s="31">
        <f t="shared" si="230"/>
        <v>0</v>
      </c>
    </row>
    <row r="4003" spans="1:14" x14ac:dyDescent="0.45">
      <c r="A4003" s="31" t="str">
        <f t="shared" si="229"/>
        <v>E09000024_CIN episodes where a child has domestic abuse identified as a factor at CIN assessment (excluding looked after children)_Number</v>
      </c>
      <c r="B4003" s="31" t="s">
        <v>353</v>
      </c>
      <c r="C4003" s="31" t="s">
        <v>354</v>
      </c>
      <c r="D4003" s="31" t="s">
        <v>474</v>
      </c>
      <c r="E4003" s="31" t="s">
        <v>475</v>
      </c>
      <c r="F4003" s="31" t="s">
        <v>26</v>
      </c>
      <c r="G4003" s="26" t="s">
        <v>56</v>
      </c>
      <c r="H4003" s="31" t="s">
        <v>743</v>
      </c>
      <c r="I4003" s="31">
        <v>634</v>
      </c>
      <c r="J4003" s="31">
        <f>INDEX('LA lookup'!H:H,MATCH('Known to services raw data'!B4003,'LA lookup'!G:G,0))</f>
        <v>47266</v>
      </c>
      <c r="K4003" s="31"/>
      <c r="L4003" s="31" t="str">
        <f t="shared" si="227"/>
        <v>13.4 per 1000 0-17 yr olds</v>
      </c>
      <c r="M4003" s="31">
        <f t="shared" si="228"/>
        <v>13.41344729826937</v>
      </c>
      <c r="N4003" s="31">
        <f t="shared" si="230"/>
        <v>0</v>
      </c>
    </row>
    <row r="4004" spans="1:14" x14ac:dyDescent="0.45">
      <c r="A4004" s="31" t="str">
        <f t="shared" si="229"/>
        <v>E09000025_CIN episodes where a child has domestic abuse identified as a factor at CIN assessment (excluding looked after children)_Number</v>
      </c>
      <c r="B4004" s="31" t="s">
        <v>359</v>
      </c>
      <c r="C4004" s="31" t="s">
        <v>360</v>
      </c>
      <c r="D4004" s="31" t="s">
        <v>474</v>
      </c>
      <c r="E4004" s="31" t="s">
        <v>475</v>
      </c>
      <c r="F4004" s="31" t="s">
        <v>26</v>
      </c>
      <c r="G4004" s="26" t="s">
        <v>56</v>
      </c>
      <c r="H4004" s="31" t="s">
        <v>743</v>
      </c>
      <c r="I4004" s="31">
        <v>1260</v>
      </c>
      <c r="J4004" s="31">
        <f>INDEX('LA lookup'!H:H,MATCH('Known to services raw data'!B4004,'LA lookup'!G:G,0))</f>
        <v>86567</v>
      </c>
      <c r="K4004" s="31"/>
      <c r="L4004" s="31" t="str">
        <f t="shared" si="227"/>
        <v>14.6 per 1000 0-17 yr olds</v>
      </c>
      <c r="M4004" s="31">
        <f t="shared" si="228"/>
        <v>14.555200018482795</v>
      </c>
      <c r="N4004" s="31">
        <f t="shared" si="230"/>
        <v>0</v>
      </c>
    </row>
    <row r="4005" spans="1:14" x14ac:dyDescent="0.45">
      <c r="A4005" s="31" t="str">
        <f t="shared" si="229"/>
        <v>E09000026_CIN episodes where a child has domestic abuse identified as a factor at CIN assessment (excluding looked after children)_Number</v>
      </c>
      <c r="B4005" s="31" t="s">
        <v>385</v>
      </c>
      <c r="C4005" s="31" t="s">
        <v>386</v>
      </c>
      <c r="D4005" s="31" t="s">
        <v>474</v>
      </c>
      <c r="E4005" s="31" t="s">
        <v>475</v>
      </c>
      <c r="F4005" s="31" t="s">
        <v>26</v>
      </c>
      <c r="G4005" s="26" t="s">
        <v>56</v>
      </c>
      <c r="H4005" s="31" t="s">
        <v>743</v>
      </c>
      <c r="I4005" s="31">
        <v>1023</v>
      </c>
      <c r="J4005" s="31">
        <f>INDEX('LA lookup'!H:H,MATCH('Known to services raw data'!B4005,'LA lookup'!G:G,0))</f>
        <v>76159</v>
      </c>
      <c r="K4005" s="31"/>
      <c r="L4005" s="31" t="str">
        <f t="shared" si="227"/>
        <v>13.4 per 1000 0-17 yr olds</v>
      </c>
      <c r="M4005" s="31">
        <f t="shared" si="228"/>
        <v>13.432424270276659</v>
      </c>
      <c r="N4005" s="31">
        <f t="shared" si="230"/>
        <v>0</v>
      </c>
    </row>
    <row r="4006" spans="1:14" x14ac:dyDescent="0.45">
      <c r="A4006" s="31" t="str">
        <f t="shared" si="229"/>
        <v>E09000027_CIN episodes where a child has domestic abuse identified as a factor at CIN assessment (excluding looked after children)_Number</v>
      </c>
      <c r="B4006" s="31" t="s">
        <v>389</v>
      </c>
      <c r="C4006" s="31" t="s">
        <v>390</v>
      </c>
      <c r="D4006" s="31" t="s">
        <v>474</v>
      </c>
      <c r="E4006" s="31" t="s">
        <v>475</v>
      </c>
      <c r="F4006" s="31" t="s">
        <v>26</v>
      </c>
      <c r="G4006" s="26" t="s">
        <v>56</v>
      </c>
      <c r="H4006" s="31" t="s">
        <v>743</v>
      </c>
      <c r="I4006" s="31">
        <v>459</v>
      </c>
      <c r="J4006" s="31">
        <f>INDEX('LA lookup'!H:H,MATCH('Known to services raw data'!B4006,'LA lookup'!G:G,0))</f>
        <v>45525</v>
      </c>
      <c r="K4006" s="31"/>
      <c r="L4006" s="31" t="str">
        <f t="shared" si="227"/>
        <v>10.1 per 1000 0-17 yr olds</v>
      </c>
      <c r="M4006" s="31">
        <f t="shared" si="228"/>
        <v>10.082372322899506</v>
      </c>
      <c r="N4006" s="31">
        <f t="shared" si="230"/>
        <v>0</v>
      </c>
    </row>
    <row r="4007" spans="1:14" x14ac:dyDescent="0.45">
      <c r="A4007" s="31" t="str">
        <f t="shared" si="229"/>
        <v>E09000029_CIN episodes where a child has domestic abuse identified as a factor at CIN assessment (excluding looked after children)_Number</v>
      </c>
      <c r="B4007" s="31" t="s">
        <v>432</v>
      </c>
      <c r="C4007" s="31" t="s">
        <v>433</v>
      </c>
      <c r="D4007" s="31" t="s">
        <v>474</v>
      </c>
      <c r="E4007" s="31" t="s">
        <v>475</v>
      </c>
      <c r="F4007" s="31" t="s">
        <v>26</v>
      </c>
      <c r="G4007" s="26" t="s">
        <v>56</v>
      </c>
      <c r="H4007" s="31" t="s">
        <v>743</v>
      </c>
      <c r="I4007" s="31">
        <v>547</v>
      </c>
      <c r="J4007" s="31">
        <f>INDEX('LA lookup'!H:H,MATCH('Known to services raw data'!B4007,'LA lookup'!G:G,0))</f>
        <v>47941</v>
      </c>
      <c r="K4007" s="31"/>
      <c r="L4007" s="31" t="str">
        <f t="shared" si="227"/>
        <v>11.4 per 1000 0-17 yr olds</v>
      </c>
      <c r="M4007" s="31">
        <f t="shared" si="228"/>
        <v>11.409857950397363</v>
      </c>
      <c r="N4007" s="31">
        <f t="shared" si="230"/>
        <v>0</v>
      </c>
    </row>
    <row r="4008" spans="1:14" x14ac:dyDescent="0.45">
      <c r="A4008" s="31" t="str">
        <f t="shared" si="229"/>
        <v>E09000031_CIN episodes where a child has domestic abuse identified as a factor at CIN assessment (excluding looked after children)_Number</v>
      </c>
      <c r="B4008" s="31" t="s">
        <v>448</v>
      </c>
      <c r="C4008" s="31" t="s">
        <v>449</v>
      </c>
      <c r="D4008" s="31" t="s">
        <v>474</v>
      </c>
      <c r="E4008" s="31" t="s">
        <v>475</v>
      </c>
      <c r="F4008" s="31" t="s">
        <v>26</v>
      </c>
      <c r="G4008" s="26" t="s">
        <v>56</v>
      </c>
      <c r="H4008" s="31" t="s">
        <v>743</v>
      </c>
      <c r="I4008" s="31">
        <v>411</v>
      </c>
      <c r="J4008" s="31">
        <f>INDEX('LA lookup'!H:H,MATCH('Known to services raw data'!B4008,'LA lookup'!G:G,0))</f>
        <v>67017</v>
      </c>
      <c r="K4008" s="31"/>
      <c r="L4008" s="31" t="str">
        <f t="shared" si="227"/>
        <v>6.1 per 1000 0-17 yr olds</v>
      </c>
      <c r="M4008" s="31">
        <f t="shared" si="228"/>
        <v>6.1327722816598778</v>
      </c>
      <c r="N4008" s="31">
        <f t="shared" si="230"/>
        <v>0</v>
      </c>
    </row>
    <row r="4009" spans="1:14" x14ac:dyDescent="0.45">
      <c r="A4009" s="31" t="str">
        <f t="shared" si="229"/>
        <v>E08000025_CIN episodes where a child has domestic abuse identified as a factor at CIN assessment (excluding looked after children)_Number</v>
      </c>
      <c r="B4009" s="31" t="s">
        <v>245</v>
      </c>
      <c r="C4009" s="31" t="s">
        <v>246</v>
      </c>
      <c r="D4009" s="31" t="s">
        <v>474</v>
      </c>
      <c r="E4009" s="31" t="s">
        <v>475</v>
      </c>
      <c r="F4009" s="31" t="s">
        <v>26</v>
      </c>
      <c r="G4009" s="26" t="s">
        <v>56</v>
      </c>
      <c r="H4009" s="31" t="s">
        <v>743</v>
      </c>
      <c r="I4009" s="31">
        <v>3912</v>
      </c>
      <c r="J4009" s="31">
        <f>INDEX('LA lookup'!H:H,MATCH('Known to services raw data'!B4009,'LA lookup'!G:G,0))</f>
        <v>288388</v>
      </c>
      <c r="K4009" s="31"/>
      <c r="L4009" s="31" t="str">
        <f t="shared" si="227"/>
        <v>13.6 per 1000 0-17 yr olds</v>
      </c>
      <c r="M4009" s="31">
        <f t="shared" si="228"/>
        <v>13.56505818550009</v>
      </c>
      <c r="N4009" s="31">
        <f t="shared" si="230"/>
        <v>0</v>
      </c>
    </row>
    <row r="4010" spans="1:14" x14ac:dyDescent="0.45">
      <c r="A4010" s="31" t="str">
        <f t="shared" si="229"/>
        <v>E08000026_CIN episodes where a child has domestic abuse identified as a factor at CIN assessment (excluding looked after children)_Number</v>
      </c>
      <c r="B4010" s="31" t="s">
        <v>283</v>
      </c>
      <c r="C4010" s="31" t="s">
        <v>284</v>
      </c>
      <c r="D4010" s="31" t="s">
        <v>474</v>
      </c>
      <c r="E4010" s="31" t="s">
        <v>475</v>
      </c>
      <c r="F4010" s="31" t="s">
        <v>26</v>
      </c>
      <c r="G4010" s="26" t="s">
        <v>56</v>
      </c>
      <c r="H4010" s="31" t="s">
        <v>743</v>
      </c>
      <c r="I4010" s="31">
        <v>1784</v>
      </c>
      <c r="J4010" s="31">
        <f>INDEX('LA lookup'!H:H,MATCH('Known to services raw data'!B4010,'LA lookup'!G:G,0))</f>
        <v>78994</v>
      </c>
      <c r="K4010" s="31"/>
      <c r="L4010" s="31" t="str">
        <f t="shared" si="227"/>
        <v>22.6 per 1000 0-17 yr olds</v>
      </c>
      <c r="M4010" s="31">
        <f t="shared" si="228"/>
        <v>22.583993721042106</v>
      </c>
      <c r="N4010" s="31">
        <f t="shared" si="230"/>
        <v>0</v>
      </c>
    </row>
    <row r="4011" spans="1:14" x14ac:dyDescent="0.45">
      <c r="A4011" s="31" t="str">
        <f t="shared" si="229"/>
        <v>E08000027_CIN episodes where a child has domestic abuse identified as a factor at CIN assessment (excluding looked after children)_Number</v>
      </c>
      <c r="B4011" s="31" t="s">
        <v>297</v>
      </c>
      <c r="C4011" s="31" t="s">
        <v>298</v>
      </c>
      <c r="D4011" s="31" t="s">
        <v>474</v>
      </c>
      <c r="E4011" s="31" t="s">
        <v>475</v>
      </c>
      <c r="F4011" s="31" t="s">
        <v>26</v>
      </c>
      <c r="G4011" s="26" t="s">
        <v>56</v>
      </c>
      <c r="H4011" s="31" t="s">
        <v>743</v>
      </c>
      <c r="I4011" s="31">
        <v>904</v>
      </c>
      <c r="J4011" s="31">
        <f>INDEX('LA lookup'!H:H,MATCH('Known to services raw data'!B4011,'LA lookup'!G:G,0))</f>
        <v>69265</v>
      </c>
      <c r="K4011" s="31"/>
      <c r="L4011" s="31" t="str">
        <f t="shared" si="227"/>
        <v>13.1 per 1000 0-17 yr olds</v>
      </c>
      <c r="M4011" s="31">
        <f t="shared" si="228"/>
        <v>13.051324622825382</v>
      </c>
      <c r="N4011" s="31">
        <f t="shared" si="230"/>
        <v>0</v>
      </c>
    </row>
    <row r="4012" spans="1:14" x14ac:dyDescent="0.45">
      <c r="A4012" s="31" t="str">
        <f t="shared" si="229"/>
        <v>E08000028_CIN episodes where a child has domestic abuse identified as a factor at CIN assessment (excluding looked after children)_Number</v>
      </c>
      <c r="B4012" s="31" t="s">
        <v>397</v>
      </c>
      <c r="C4012" s="31" t="s">
        <v>398</v>
      </c>
      <c r="D4012" s="31" t="s">
        <v>474</v>
      </c>
      <c r="E4012" s="31" t="s">
        <v>475</v>
      </c>
      <c r="F4012" s="31" t="s">
        <v>26</v>
      </c>
      <c r="G4012" s="26" t="s">
        <v>56</v>
      </c>
      <c r="H4012" s="31" t="s">
        <v>743</v>
      </c>
      <c r="I4012" s="31">
        <v>2350</v>
      </c>
      <c r="J4012" s="31">
        <f>INDEX('LA lookup'!H:H,MATCH('Known to services raw data'!B4012,'LA lookup'!G:G,0))</f>
        <v>81920</v>
      </c>
      <c r="K4012" s="31"/>
      <c r="L4012" s="31" t="str">
        <f t="shared" si="227"/>
        <v>28.7 per 1000 0-17 yr olds</v>
      </c>
      <c r="M4012" s="31">
        <f t="shared" si="228"/>
        <v>28.6865234375</v>
      </c>
      <c r="N4012" s="31">
        <f t="shared" si="230"/>
        <v>0</v>
      </c>
    </row>
    <row r="4013" spans="1:14" x14ac:dyDescent="0.45">
      <c r="A4013" s="31" t="str">
        <f t="shared" si="229"/>
        <v>E08000029_CIN episodes where a child has domestic abuse identified as a factor at CIN assessment (excluding looked after children)_Number</v>
      </c>
      <c r="B4013" s="31" t="s">
        <v>516</v>
      </c>
      <c r="C4013" s="31" t="s">
        <v>517</v>
      </c>
      <c r="D4013" s="31" t="s">
        <v>474</v>
      </c>
      <c r="E4013" s="31" t="s">
        <v>475</v>
      </c>
      <c r="F4013" s="31" t="s">
        <v>26</v>
      </c>
      <c r="G4013" s="26" t="s">
        <v>56</v>
      </c>
      <c r="H4013" s="31" t="s">
        <v>743</v>
      </c>
      <c r="I4013" s="31">
        <v>655</v>
      </c>
      <c r="J4013" s="31">
        <f>INDEX('LA lookup'!H:H,MATCH('Known to services raw data'!B4013,'LA lookup'!G:G,0))</f>
        <v>46946</v>
      </c>
      <c r="K4013" s="31"/>
      <c r="L4013" s="31" t="str">
        <f t="shared" si="227"/>
        <v>14 per 1000 0-17 yr olds</v>
      </c>
      <c r="M4013" s="31">
        <f t="shared" si="228"/>
        <v>13.952200400460102</v>
      </c>
      <c r="N4013" s="31">
        <f t="shared" si="230"/>
        <v>0</v>
      </c>
    </row>
    <row r="4014" spans="1:14" x14ac:dyDescent="0.45">
      <c r="A4014" s="31" t="str">
        <f t="shared" si="229"/>
        <v>E08000030_CIN episodes where a child has domestic abuse identified as a factor at CIN assessment (excluding looked after children)_Number</v>
      </c>
      <c r="B4014" s="31" t="s">
        <v>446</v>
      </c>
      <c r="C4014" s="31" t="s">
        <v>447</v>
      </c>
      <c r="D4014" s="31" t="s">
        <v>474</v>
      </c>
      <c r="E4014" s="31" t="s">
        <v>475</v>
      </c>
      <c r="F4014" s="31" t="s">
        <v>26</v>
      </c>
      <c r="G4014" s="26" t="s">
        <v>56</v>
      </c>
      <c r="H4014" s="31" t="s">
        <v>743</v>
      </c>
      <c r="I4014" s="31">
        <v>1546</v>
      </c>
      <c r="J4014" s="31">
        <f>INDEX('LA lookup'!H:H,MATCH('Known to services raw data'!B4014,'LA lookup'!G:G,0))</f>
        <v>68157</v>
      </c>
      <c r="K4014" s="31"/>
      <c r="L4014" s="31" t="str">
        <f t="shared" si="227"/>
        <v>22.7 per 1000 0-17 yr olds</v>
      </c>
      <c r="M4014" s="31">
        <f t="shared" si="228"/>
        <v>22.682923250729935</v>
      </c>
      <c r="N4014" s="31">
        <f t="shared" si="230"/>
        <v>0</v>
      </c>
    </row>
    <row r="4015" spans="1:14" x14ac:dyDescent="0.45">
      <c r="A4015" s="31" t="str">
        <f t="shared" si="229"/>
        <v>E08000031_CIN episodes where a child has domestic abuse identified as a factor at CIN assessment (excluding looked after children)_Number</v>
      </c>
      <c r="B4015" s="31" t="s">
        <v>468</v>
      </c>
      <c r="C4015" s="31" t="s">
        <v>469</v>
      </c>
      <c r="D4015" s="31" t="s">
        <v>474</v>
      </c>
      <c r="E4015" s="31" t="s">
        <v>475</v>
      </c>
      <c r="F4015" s="31" t="s">
        <v>26</v>
      </c>
      <c r="G4015" s="26" t="s">
        <v>56</v>
      </c>
      <c r="H4015" s="31" t="s">
        <v>743</v>
      </c>
      <c r="I4015" s="31">
        <v>603</v>
      </c>
      <c r="J4015" s="31">
        <f>INDEX('LA lookup'!H:H,MATCH('Known to services raw data'!B4015,'LA lookup'!G:G,0))</f>
        <v>61244</v>
      </c>
      <c r="K4015" s="31"/>
      <c r="L4015" s="31" t="str">
        <f t="shared" si="227"/>
        <v>9.8 per 1000 0-17 yr olds</v>
      </c>
      <c r="M4015" s="31">
        <f t="shared" si="228"/>
        <v>9.8458624518320175</v>
      </c>
      <c r="N4015" s="31">
        <f t="shared" si="230"/>
        <v>0</v>
      </c>
    </row>
    <row r="4016" spans="1:14" x14ac:dyDescent="0.45">
      <c r="A4016" s="31" t="str">
        <f t="shared" si="229"/>
        <v>E08000011_CIN episodes where a child has domestic abuse identified as a factor at CIN assessment (excluding looked after children)_Number</v>
      </c>
      <c r="B4016" s="31" t="s">
        <v>333</v>
      </c>
      <c r="C4016" s="31" t="s">
        <v>334</v>
      </c>
      <c r="D4016" s="31" t="s">
        <v>474</v>
      </c>
      <c r="E4016" s="31" t="s">
        <v>475</v>
      </c>
      <c r="F4016" s="31" t="s">
        <v>26</v>
      </c>
      <c r="G4016" s="26" t="s">
        <v>56</v>
      </c>
      <c r="H4016" s="31" t="s">
        <v>743</v>
      </c>
      <c r="I4016" s="31">
        <v>587</v>
      </c>
      <c r="J4016" s="31">
        <f>INDEX('LA lookup'!H:H,MATCH('Known to services raw data'!B4016,'LA lookup'!G:G,0))</f>
        <v>33477</v>
      </c>
      <c r="K4016" s="31"/>
      <c r="L4016" s="31" t="str">
        <f t="shared" ref="L4016:L4079" si="231">IF(LOWER(H4016)="percentage",CONCATENATE(I4016,"%"),IF(LOWER(H4016)="proportion",CONCATENATE(ROUND(I4016,1)," per 1000 households"),IF(J4016="NA",K4016,IF(OR(ISERROR(I4016),ISBLANK(I4016),NOT(ISNUMBER(I4016))),"N/A",CONCATENATE(ROUND(I4016/J4016*1000,1)," per 1000 0-17 yr olds")))))</f>
        <v>17.5 per 1000 0-17 yr olds</v>
      </c>
      <c r="M4016" s="31">
        <f t="shared" ref="M4016:M4079" si="232">IF(LOWER(H4016)="percentage",I4016,IF(LOWER(H4016)="proportion",I4016,IF(J4016="NA",K4016,IF(OR(ISERROR(I4016),ISBLANK(I4016),NOT(ISNUMBER(I4016))),"N/A",I4016/J4016*1000))))</f>
        <v>17.534426621262359</v>
      </c>
      <c r="N4016" s="31">
        <f t="shared" si="230"/>
        <v>0</v>
      </c>
    </row>
    <row r="4017" spans="1:14" x14ac:dyDescent="0.45">
      <c r="A4017" s="31" t="str">
        <f t="shared" si="229"/>
        <v>E08000012_CIN episodes where a child has domestic abuse identified as a factor at CIN assessment (excluding looked after children)_Number</v>
      </c>
      <c r="B4017" s="31" t="s">
        <v>347</v>
      </c>
      <c r="C4017" s="31" t="s">
        <v>348</v>
      </c>
      <c r="D4017" s="31" t="s">
        <v>474</v>
      </c>
      <c r="E4017" s="31" t="s">
        <v>475</v>
      </c>
      <c r="F4017" s="31" t="s">
        <v>26</v>
      </c>
      <c r="G4017" s="26" t="s">
        <v>56</v>
      </c>
      <c r="H4017" s="31" t="s">
        <v>743</v>
      </c>
      <c r="I4017" s="31">
        <v>1699</v>
      </c>
      <c r="J4017" s="31">
        <f>INDEX('LA lookup'!H:H,MATCH('Known to services raw data'!B4017,'LA lookup'!G:G,0))</f>
        <v>94902</v>
      </c>
      <c r="K4017" s="31"/>
      <c r="L4017" s="31" t="str">
        <f t="shared" si="231"/>
        <v>17.9 per 1000 0-17 yr olds</v>
      </c>
      <c r="M4017" s="31">
        <f t="shared" si="232"/>
        <v>17.902678552612169</v>
      </c>
      <c r="N4017" s="31">
        <f t="shared" si="230"/>
        <v>0</v>
      </c>
    </row>
    <row r="4018" spans="1:14" x14ac:dyDescent="0.45">
      <c r="A4018" s="31" t="str">
        <f t="shared" si="229"/>
        <v>E08000013_CIN episodes where a child has domestic abuse identified as a factor at CIN assessment (excluding looked after children)_Number</v>
      </c>
      <c r="B4018" s="31" t="s">
        <v>416</v>
      </c>
      <c r="C4018" s="31" t="s">
        <v>417</v>
      </c>
      <c r="D4018" s="31" t="s">
        <v>474</v>
      </c>
      <c r="E4018" s="31" t="s">
        <v>475</v>
      </c>
      <c r="F4018" s="31" t="s">
        <v>26</v>
      </c>
      <c r="G4018" s="26" t="s">
        <v>56</v>
      </c>
      <c r="H4018" s="31" t="s">
        <v>743</v>
      </c>
      <c r="I4018" s="31">
        <v>564</v>
      </c>
      <c r="J4018" s="31">
        <f>INDEX('LA lookup'!H:H,MATCH('Known to services raw data'!B4018,'LA lookup'!G:G,0))</f>
        <v>36785</v>
      </c>
      <c r="K4018" s="31"/>
      <c r="L4018" s="31" t="str">
        <f t="shared" si="231"/>
        <v>15.3 per 1000 0-17 yr olds</v>
      </c>
      <c r="M4018" s="31">
        <f t="shared" si="232"/>
        <v>15.332336550224277</v>
      </c>
      <c r="N4018" s="31">
        <f t="shared" si="230"/>
        <v>0</v>
      </c>
    </row>
    <row r="4019" spans="1:14" x14ac:dyDescent="0.45">
      <c r="A4019" s="31" t="str">
        <f t="shared" si="229"/>
        <v>E08000014_CIN episodes where a child has domestic abuse identified as a factor at CIN assessment (excluding looked after children)_Number</v>
      </c>
      <c r="B4019" s="31" t="s">
        <v>399</v>
      </c>
      <c r="C4019" s="31" t="s">
        <v>400</v>
      </c>
      <c r="D4019" s="31" t="s">
        <v>474</v>
      </c>
      <c r="E4019" s="31" t="s">
        <v>475</v>
      </c>
      <c r="F4019" s="31" t="s">
        <v>26</v>
      </c>
      <c r="G4019" s="26" t="s">
        <v>56</v>
      </c>
      <c r="H4019" s="31" t="s">
        <v>743</v>
      </c>
      <c r="I4019" s="31">
        <v>998</v>
      </c>
      <c r="J4019" s="31">
        <f>INDEX('LA lookup'!H:H,MATCH('Known to services raw data'!B4019,'LA lookup'!G:G,0))</f>
        <v>53833</v>
      </c>
      <c r="K4019" s="31"/>
      <c r="L4019" s="31" t="str">
        <f t="shared" si="231"/>
        <v>18.5 per 1000 0-17 yr olds</v>
      </c>
      <c r="M4019" s="31">
        <f t="shared" si="232"/>
        <v>18.538814481823415</v>
      </c>
      <c r="N4019" s="31">
        <f t="shared" si="230"/>
        <v>0</v>
      </c>
    </row>
    <row r="4020" spans="1:14" x14ac:dyDescent="0.45">
      <c r="A4020" s="31" t="str">
        <f t="shared" si="229"/>
        <v>E08000015_CIN episodes where a child has domestic abuse identified as a factor at CIN assessment (excluding looked after children)_Number</v>
      </c>
      <c r="B4020" s="31" t="s">
        <v>464</v>
      </c>
      <c r="C4020" s="31" t="s">
        <v>465</v>
      </c>
      <c r="D4020" s="31" t="s">
        <v>474</v>
      </c>
      <c r="E4020" s="31" t="s">
        <v>475</v>
      </c>
      <c r="F4020" s="31" t="s">
        <v>26</v>
      </c>
      <c r="G4020" s="26" t="s">
        <v>56</v>
      </c>
      <c r="H4020" s="31" t="s">
        <v>743</v>
      </c>
      <c r="I4020" s="31">
        <v>1272</v>
      </c>
      <c r="J4020" s="31">
        <f>INDEX('LA lookup'!H:H,MATCH('Known to services raw data'!B4020,'LA lookup'!G:G,0))</f>
        <v>67576</v>
      </c>
      <c r="K4020" s="31"/>
      <c r="L4020" s="31" t="str">
        <f t="shared" si="231"/>
        <v>18.8 per 1000 0-17 yr olds</v>
      </c>
      <c r="M4020" s="31">
        <f t="shared" si="232"/>
        <v>18.823250858292884</v>
      </c>
      <c r="N4020" s="31">
        <f t="shared" si="230"/>
        <v>0</v>
      </c>
    </row>
    <row r="4021" spans="1:14" x14ac:dyDescent="0.45">
      <c r="A4021" s="31" t="str">
        <f t="shared" si="229"/>
        <v>E08000001_CIN episodes where a child has domestic abuse identified as a factor at CIN assessment (excluding looked after children)_Number</v>
      </c>
      <c r="B4021" s="31" t="s">
        <v>252</v>
      </c>
      <c r="C4021" s="31" t="s">
        <v>253</v>
      </c>
      <c r="D4021" s="31" t="s">
        <v>474</v>
      </c>
      <c r="E4021" s="31" t="s">
        <v>475</v>
      </c>
      <c r="F4021" s="31" t="s">
        <v>26</v>
      </c>
      <c r="G4021" s="26" t="s">
        <v>56</v>
      </c>
      <c r="H4021" s="31" t="s">
        <v>743</v>
      </c>
      <c r="I4021" s="31">
        <v>933</v>
      </c>
      <c r="J4021" s="31">
        <f>INDEX('LA lookup'!H:H,MATCH('Known to services raw data'!B4021,'LA lookup'!G:G,0))</f>
        <v>67670</v>
      </c>
      <c r="K4021" s="31"/>
      <c r="L4021" s="31" t="str">
        <f t="shared" si="231"/>
        <v>13.8 per 1000 0-17 yr olds</v>
      </c>
      <c r="M4021" s="31">
        <f t="shared" si="232"/>
        <v>13.787498152800355</v>
      </c>
      <c r="N4021" s="31">
        <f t="shared" si="230"/>
        <v>0</v>
      </c>
    </row>
    <row r="4022" spans="1:14" x14ac:dyDescent="0.45">
      <c r="A4022" s="31" t="str">
        <f t="shared" si="229"/>
        <v>E08000002_CIN episodes where a child has domestic abuse identified as a factor at CIN assessment (excluding looked after children)_Number</v>
      </c>
      <c r="B4022" s="31" t="s">
        <v>271</v>
      </c>
      <c r="C4022" s="31" t="s">
        <v>272</v>
      </c>
      <c r="D4022" s="31" t="s">
        <v>474</v>
      </c>
      <c r="E4022" s="31" t="s">
        <v>475</v>
      </c>
      <c r="F4022" s="31" t="s">
        <v>26</v>
      </c>
      <c r="G4022" s="26" t="s">
        <v>56</v>
      </c>
      <c r="H4022" s="31" t="s">
        <v>743</v>
      </c>
      <c r="I4022" s="31">
        <v>763</v>
      </c>
      <c r="J4022" s="31">
        <f>INDEX('LA lookup'!H:H,MATCH('Known to services raw data'!B4022,'LA lookup'!G:G,0))</f>
        <v>43142</v>
      </c>
      <c r="K4022" s="31"/>
      <c r="L4022" s="31" t="str">
        <f t="shared" si="231"/>
        <v>17.7 per 1000 0-17 yr olds</v>
      </c>
      <c r="M4022" s="31">
        <f t="shared" si="232"/>
        <v>17.685781836725234</v>
      </c>
      <c r="N4022" s="31">
        <f t="shared" si="230"/>
        <v>0</v>
      </c>
    </row>
    <row r="4023" spans="1:14" x14ac:dyDescent="0.45">
      <c r="A4023" s="31" t="str">
        <f t="shared" si="229"/>
        <v>E08000003_CIN episodes where a child has domestic abuse identified as a factor at CIN assessment (excluding looked after children)_Number</v>
      </c>
      <c r="B4023" s="31" t="s">
        <v>349</v>
      </c>
      <c r="C4023" s="31" t="s">
        <v>350</v>
      </c>
      <c r="D4023" s="31" t="s">
        <v>474</v>
      </c>
      <c r="E4023" s="31" t="s">
        <v>475</v>
      </c>
      <c r="F4023" s="31" t="s">
        <v>26</v>
      </c>
      <c r="G4023" s="26" t="s">
        <v>56</v>
      </c>
      <c r="H4023" s="31" t="s">
        <v>743</v>
      </c>
      <c r="I4023" s="31">
        <v>2271</v>
      </c>
      <c r="J4023" s="31">
        <f>INDEX('LA lookup'!H:H,MATCH('Known to services raw data'!B4023,'LA lookup'!G:G,0))</f>
        <v>121962</v>
      </c>
      <c r="K4023" s="31"/>
      <c r="L4023" s="31" t="str">
        <f t="shared" si="231"/>
        <v>18.6 per 1000 0-17 yr olds</v>
      </c>
      <c r="M4023" s="31">
        <f t="shared" si="232"/>
        <v>18.620553943031435</v>
      </c>
      <c r="N4023" s="31">
        <f t="shared" si="230"/>
        <v>0</v>
      </c>
    </row>
    <row r="4024" spans="1:14" x14ac:dyDescent="0.45">
      <c r="A4024" s="31" t="str">
        <f t="shared" si="229"/>
        <v>E08000004_CIN episodes where a child has domestic abuse identified as a factor at CIN assessment (excluding looked after children)_Number</v>
      </c>
      <c r="B4024" s="31" t="s">
        <v>375</v>
      </c>
      <c r="C4024" s="31" t="s">
        <v>376</v>
      </c>
      <c r="D4024" s="31" t="s">
        <v>474</v>
      </c>
      <c r="E4024" s="31" t="s">
        <v>475</v>
      </c>
      <c r="F4024" s="31" t="s">
        <v>26</v>
      </c>
      <c r="G4024" s="26" t="s">
        <v>56</v>
      </c>
      <c r="H4024" s="31" t="s">
        <v>743</v>
      </c>
      <c r="I4024" s="31">
        <v>1294</v>
      </c>
      <c r="J4024" s="31">
        <f>INDEX('LA lookup'!H:H,MATCH('Known to services raw data'!B4024,'LA lookup'!G:G,0))</f>
        <v>59416</v>
      </c>
      <c r="K4024" s="31"/>
      <c r="L4024" s="31" t="str">
        <f t="shared" si="231"/>
        <v>21.8 per 1000 0-17 yr olds</v>
      </c>
      <c r="M4024" s="31">
        <f t="shared" si="232"/>
        <v>21.778645482698263</v>
      </c>
      <c r="N4024" s="31">
        <f t="shared" si="230"/>
        <v>0</v>
      </c>
    </row>
    <row r="4025" spans="1:14" x14ac:dyDescent="0.45">
      <c r="A4025" s="31" t="str">
        <f t="shared" si="229"/>
        <v>E08000005_CIN episodes where a child has domestic abuse identified as a factor at CIN assessment (excluding looked after children)_Number</v>
      </c>
      <c r="B4025" s="31" t="s">
        <v>391</v>
      </c>
      <c r="C4025" s="31" t="s">
        <v>392</v>
      </c>
      <c r="D4025" s="31" t="s">
        <v>474</v>
      </c>
      <c r="E4025" s="31" t="s">
        <v>475</v>
      </c>
      <c r="F4025" s="31" t="s">
        <v>26</v>
      </c>
      <c r="G4025" s="26" t="s">
        <v>56</v>
      </c>
      <c r="H4025" s="31" t="s">
        <v>743</v>
      </c>
      <c r="I4025" s="31">
        <v>1020</v>
      </c>
      <c r="J4025" s="31">
        <f>INDEX('LA lookup'!H:H,MATCH('Known to services raw data'!B4025,'LA lookup'!G:G,0))</f>
        <v>52689</v>
      </c>
      <c r="K4025" s="31"/>
      <c r="L4025" s="31" t="str">
        <f t="shared" si="231"/>
        <v>19.4 per 1000 0-17 yr olds</v>
      </c>
      <c r="M4025" s="31">
        <f t="shared" si="232"/>
        <v>19.358879462506408</v>
      </c>
      <c r="N4025" s="31">
        <f t="shared" si="230"/>
        <v>0</v>
      </c>
    </row>
    <row r="4026" spans="1:14" x14ac:dyDescent="0.45">
      <c r="A4026" s="31" t="str">
        <f t="shared" si="229"/>
        <v>E08000006_CIN episodes where a child has domestic abuse identified as a factor at CIN assessment (excluding looked after children)_Number</v>
      </c>
      <c r="B4026" s="31" t="s">
        <v>395</v>
      </c>
      <c r="C4026" s="31" t="s">
        <v>396</v>
      </c>
      <c r="D4026" s="31" t="s">
        <v>474</v>
      </c>
      <c r="E4026" s="31" t="s">
        <v>475</v>
      </c>
      <c r="F4026" s="31" t="s">
        <v>26</v>
      </c>
      <c r="G4026" s="26" t="s">
        <v>56</v>
      </c>
      <c r="H4026" s="31" t="s">
        <v>743</v>
      </c>
      <c r="I4026" s="31">
        <v>1585</v>
      </c>
      <c r="J4026" s="31">
        <f>INDEX('LA lookup'!H:H,MATCH('Known to services raw data'!B4026,'LA lookup'!G:G,0))</f>
        <v>56566</v>
      </c>
      <c r="K4026" s="31"/>
      <c r="L4026" s="31" t="str">
        <f t="shared" si="231"/>
        <v>28 per 1000 0-17 yr olds</v>
      </c>
      <c r="M4026" s="31">
        <f t="shared" si="232"/>
        <v>28.020365590637486</v>
      </c>
      <c r="N4026" s="31">
        <f t="shared" si="230"/>
        <v>0</v>
      </c>
    </row>
    <row r="4027" spans="1:14" x14ac:dyDescent="0.45">
      <c r="A4027" s="31" t="str">
        <f t="shared" si="229"/>
        <v>E08000007_CIN episodes where a child has domestic abuse identified as a factor at CIN assessment (excluding looked after children)_Number</v>
      </c>
      <c r="B4027" s="31" t="s">
        <v>420</v>
      </c>
      <c r="C4027" s="31" t="s">
        <v>421</v>
      </c>
      <c r="D4027" s="31" t="s">
        <v>474</v>
      </c>
      <c r="E4027" s="31" t="s">
        <v>475</v>
      </c>
      <c r="F4027" s="31" t="s">
        <v>26</v>
      </c>
      <c r="G4027" s="26" t="s">
        <v>56</v>
      </c>
      <c r="H4027" s="31" t="s">
        <v>743</v>
      </c>
      <c r="I4027" s="31">
        <v>902</v>
      </c>
      <c r="J4027" s="31">
        <f>INDEX('LA lookup'!H:H,MATCH('Known to services raw data'!B4027,'LA lookup'!G:G,0))</f>
        <v>63141</v>
      </c>
      <c r="K4027" s="31"/>
      <c r="L4027" s="31" t="str">
        <f t="shared" si="231"/>
        <v>14.3 per 1000 0-17 yr olds</v>
      </c>
      <c r="M4027" s="31">
        <f t="shared" si="232"/>
        <v>14.285488034715954</v>
      </c>
      <c r="N4027" s="31">
        <f t="shared" si="230"/>
        <v>0</v>
      </c>
    </row>
    <row r="4028" spans="1:14" x14ac:dyDescent="0.45">
      <c r="A4028" s="31" t="str">
        <f t="shared" si="229"/>
        <v>E08000008_CIN episodes where a child has domestic abuse identified as a factor at CIN assessment (excluding looked after children)_Number</v>
      </c>
      <c r="B4028" s="31" t="s">
        <v>436</v>
      </c>
      <c r="C4028" s="31" t="s">
        <v>437</v>
      </c>
      <c r="D4028" s="31" t="s">
        <v>474</v>
      </c>
      <c r="E4028" s="31" t="s">
        <v>475</v>
      </c>
      <c r="F4028" s="31" t="s">
        <v>26</v>
      </c>
      <c r="G4028" s="26" t="s">
        <v>56</v>
      </c>
      <c r="H4028" s="31" t="s">
        <v>743</v>
      </c>
      <c r="I4028" s="31">
        <v>1151</v>
      </c>
      <c r="J4028" s="31">
        <f>INDEX('LA lookup'!H:H,MATCH('Known to services raw data'!B4028,'LA lookup'!G:G,0))</f>
        <v>50223</v>
      </c>
      <c r="K4028" s="31"/>
      <c r="L4028" s="31" t="str">
        <f t="shared" si="231"/>
        <v>22.9 per 1000 0-17 yr olds</v>
      </c>
      <c r="M4028" s="31">
        <f t="shared" si="232"/>
        <v>22.917786671445352</v>
      </c>
      <c r="N4028" s="31">
        <f t="shared" si="230"/>
        <v>0</v>
      </c>
    </row>
    <row r="4029" spans="1:14" x14ac:dyDescent="0.45">
      <c r="A4029" s="31" t="str">
        <f t="shared" si="229"/>
        <v>E08000009_CIN episodes where a child has domestic abuse identified as a factor at CIN assessment (excluding looked after children)_Number</v>
      </c>
      <c r="B4029" s="31" t="s">
        <v>442</v>
      </c>
      <c r="C4029" s="31" t="s">
        <v>443</v>
      </c>
      <c r="D4029" s="31" t="s">
        <v>474</v>
      </c>
      <c r="E4029" s="31" t="s">
        <v>475</v>
      </c>
      <c r="F4029" s="31" t="s">
        <v>26</v>
      </c>
      <c r="G4029" s="26" t="s">
        <v>56</v>
      </c>
      <c r="H4029" s="31" t="s">
        <v>743</v>
      </c>
      <c r="I4029" s="31">
        <v>307</v>
      </c>
      <c r="J4029" s="31">
        <f>INDEX('LA lookup'!H:H,MATCH('Known to services raw data'!B4029,'LA lookup'!G:G,0))</f>
        <v>56087</v>
      </c>
      <c r="K4029" s="31"/>
      <c r="L4029" s="31" t="str">
        <f t="shared" si="231"/>
        <v>5.5 per 1000 0-17 yr olds</v>
      </c>
      <c r="M4029" s="31">
        <f t="shared" si="232"/>
        <v>5.4736391677215748</v>
      </c>
      <c r="N4029" s="31">
        <f t="shared" si="230"/>
        <v>0</v>
      </c>
    </row>
    <row r="4030" spans="1:14" x14ac:dyDescent="0.45">
      <c r="A4030" s="31" t="str">
        <f t="shared" si="229"/>
        <v>E08000010_CIN episodes where a child has domestic abuse identified as a factor at CIN assessment (excluding looked after children)_Number</v>
      </c>
      <c r="B4030" s="31" t="s">
        <v>460</v>
      </c>
      <c r="C4030" s="31" t="s">
        <v>461</v>
      </c>
      <c r="D4030" s="31" t="s">
        <v>474</v>
      </c>
      <c r="E4030" s="31" t="s">
        <v>475</v>
      </c>
      <c r="F4030" s="31" t="s">
        <v>26</v>
      </c>
      <c r="G4030" s="26" t="s">
        <v>56</v>
      </c>
      <c r="H4030" s="31" t="s">
        <v>743</v>
      </c>
      <c r="I4030" s="31">
        <v>1133</v>
      </c>
      <c r="J4030" s="31">
        <f>INDEX('LA lookup'!H:H,MATCH('Known to services raw data'!B4030,'LA lookup'!G:G,0))</f>
        <v>68388</v>
      </c>
      <c r="K4030" s="31"/>
      <c r="L4030" s="31" t="str">
        <f t="shared" si="231"/>
        <v>16.6 per 1000 0-17 yr olds</v>
      </c>
      <c r="M4030" s="31">
        <f t="shared" si="232"/>
        <v>16.567234017663917</v>
      </c>
      <c r="N4030" s="31">
        <f t="shared" si="230"/>
        <v>0</v>
      </c>
    </row>
    <row r="4031" spans="1:14" x14ac:dyDescent="0.45">
      <c r="A4031" s="31" t="str">
        <f t="shared" si="229"/>
        <v>E08000016_CIN episodes where a child has domestic abuse identified as a factor at CIN assessment (excluding looked after children)_Number</v>
      </c>
      <c r="B4031" s="31" t="s">
        <v>236</v>
      </c>
      <c r="C4031" s="31" t="s">
        <v>237</v>
      </c>
      <c r="D4031" s="31" t="s">
        <v>474</v>
      </c>
      <c r="E4031" s="31" t="s">
        <v>475</v>
      </c>
      <c r="F4031" s="31" t="s">
        <v>26</v>
      </c>
      <c r="G4031" s="26" t="s">
        <v>56</v>
      </c>
      <c r="H4031" s="31" t="s">
        <v>743</v>
      </c>
      <c r="I4031" s="31">
        <v>479</v>
      </c>
      <c r="J4031" s="31">
        <f>INDEX('LA lookup'!H:H,MATCH('Known to services raw data'!B4031,'LA lookup'!G:G,0))</f>
        <v>50727</v>
      </c>
      <c r="K4031" s="31"/>
      <c r="L4031" s="31" t="str">
        <f t="shared" si="231"/>
        <v>9.4 per 1000 0-17 yr olds</v>
      </c>
      <c r="M4031" s="31">
        <f t="shared" si="232"/>
        <v>9.4427030969700549</v>
      </c>
      <c r="N4031" s="31">
        <f t="shared" si="230"/>
        <v>0</v>
      </c>
    </row>
    <row r="4032" spans="1:14" x14ac:dyDescent="0.45">
      <c r="A4032" s="31" t="str">
        <f t="shared" si="229"/>
        <v>E08000017_CIN episodes where a child has domestic abuse identified as a factor at CIN assessment (excluding looked after children)_Number</v>
      </c>
      <c r="B4032" s="31" t="s">
        <v>293</v>
      </c>
      <c r="C4032" s="31" t="s">
        <v>294</v>
      </c>
      <c r="D4032" s="31" t="s">
        <v>474</v>
      </c>
      <c r="E4032" s="31" t="s">
        <v>475</v>
      </c>
      <c r="F4032" s="31" t="s">
        <v>26</v>
      </c>
      <c r="G4032" s="26" t="s">
        <v>56</v>
      </c>
      <c r="H4032" s="31" t="s">
        <v>743</v>
      </c>
      <c r="I4032" s="31">
        <v>1350</v>
      </c>
      <c r="J4032" s="31">
        <f>INDEX('LA lookup'!H:H,MATCH('Known to services raw data'!B4032,'LA lookup'!G:G,0))</f>
        <v>66448</v>
      </c>
      <c r="K4032" s="31"/>
      <c r="L4032" s="31" t="str">
        <f t="shared" si="231"/>
        <v>20.3 per 1000 0-17 yr olds</v>
      </c>
      <c r="M4032" s="31">
        <f t="shared" si="232"/>
        <v>20.31663857452444</v>
      </c>
      <c r="N4032" s="31">
        <f t="shared" si="230"/>
        <v>0</v>
      </c>
    </row>
    <row r="4033" spans="1:14" x14ac:dyDescent="0.45">
      <c r="A4033" s="31" t="str">
        <f t="shared" si="229"/>
        <v>E08000018_CIN episodes where a child has domestic abuse identified as a factor at CIN assessment (excluding looked after children)_Number</v>
      </c>
      <c r="B4033" s="31" t="s">
        <v>393</v>
      </c>
      <c r="C4033" s="31" t="s">
        <v>394</v>
      </c>
      <c r="D4033" s="31" t="s">
        <v>474</v>
      </c>
      <c r="E4033" s="31" t="s">
        <v>475</v>
      </c>
      <c r="F4033" s="31" t="s">
        <v>26</v>
      </c>
      <c r="G4033" s="26" t="s">
        <v>56</v>
      </c>
      <c r="H4033" s="31" t="s">
        <v>743</v>
      </c>
      <c r="I4033" s="31">
        <v>1337</v>
      </c>
      <c r="J4033" s="31">
        <f>INDEX('LA lookup'!H:H,MATCH('Known to services raw data'!B4033,'LA lookup'!G:G,0))</f>
        <v>57196</v>
      </c>
      <c r="K4033" s="31"/>
      <c r="L4033" s="31" t="str">
        <f t="shared" si="231"/>
        <v>23.4 per 1000 0-17 yr olds</v>
      </c>
      <c r="M4033" s="31">
        <f t="shared" si="232"/>
        <v>23.375760542695293</v>
      </c>
      <c r="N4033" s="31">
        <f t="shared" si="230"/>
        <v>0</v>
      </c>
    </row>
    <row r="4034" spans="1:14" x14ac:dyDescent="0.45">
      <c r="A4034" s="31" t="str">
        <f t="shared" si="229"/>
        <v>E08000019_CIN episodes where a child has domestic abuse identified as a factor at CIN assessment (excluding looked after children)_Number</v>
      </c>
      <c r="B4034" s="31" t="s">
        <v>401</v>
      </c>
      <c r="C4034" s="31" t="s">
        <v>402</v>
      </c>
      <c r="D4034" s="31" t="s">
        <v>474</v>
      </c>
      <c r="E4034" s="31" t="s">
        <v>475</v>
      </c>
      <c r="F4034" s="31" t="s">
        <v>26</v>
      </c>
      <c r="G4034" s="26" t="s">
        <v>56</v>
      </c>
      <c r="H4034" s="31" t="s">
        <v>743</v>
      </c>
      <c r="I4034" s="31">
        <v>1738</v>
      </c>
      <c r="J4034" s="31">
        <f>INDEX('LA lookup'!H:H,MATCH('Known to services raw data'!B4034,'LA lookup'!G:G,0))</f>
        <v>117497</v>
      </c>
      <c r="K4034" s="31"/>
      <c r="L4034" s="31" t="str">
        <f t="shared" si="231"/>
        <v>14.8 per 1000 0-17 yr olds</v>
      </c>
      <c r="M4034" s="31">
        <f t="shared" si="232"/>
        <v>14.791867026392163</v>
      </c>
      <c r="N4034" s="31">
        <f t="shared" si="230"/>
        <v>0</v>
      </c>
    </row>
    <row r="4035" spans="1:14" x14ac:dyDescent="0.45">
      <c r="A4035" s="31" t="str">
        <f t="shared" si="229"/>
        <v>E08000032_CIN episodes where a child has domestic abuse identified as a factor at CIN assessment (excluding looked after children)_Number</v>
      </c>
      <c r="B4035" s="31" t="s">
        <v>259</v>
      </c>
      <c r="C4035" s="31" t="s">
        <v>260</v>
      </c>
      <c r="D4035" s="31" t="s">
        <v>474</v>
      </c>
      <c r="E4035" s="31" t="s">
        <v>475</v>
      </c>
      <c r="F4035" s="31" t="s">
        <v>26</v>
      </c>
      <c r="G4035" s="26" t="s">
        <v>56</v>
      </c>
      <c r="H4035" s="31" t="s">
        <v>743</v>
      </c>
      <c r="I4035" s="31">
        <v>2495</v>
      </c>
      <c r="J4035" s="31">
        <f>INDEX('LA lookup'!H:H,MATCH('Known to services raw data'!B4035,'LA lookup'!G:G,0))</f>
        <v>142005</v>
      </c>
      <c r="K4035" s="31"/>
      <c r="L4035" s="31" t="str">
        <f t="shared" si="231"/>
        <v>17.6 per 1000 0-17 yr olds</v>
      </c>
      <c r="M4035" s="31">
        <f t="shared" si="232"/>
        <v>17.569803880145066</v>
      </c>
      <c r="N4035" s="31">
        <f t="shared" si="230"/>
        <v>0</v>
      </c>
    </row>
    <row r="4036" spans="1:14" x14ac:dyDescent="0.45">
      <c r="A4036" s="31" t="str">
        <f t="shared" si="229"/>
        <v>E08000033_CIN episodes where a child has domestic abuse identified as a factor at CIN assessment (excluding looked after children)_Number</v>
      </c>
      <c r="B4036" s="31" t="s">
        <v>273</v>
      </c>
      <c r="C4036" s="31" t="s">
        <v>274</v>
      </c>
      <c r="D4036" s="31" t="s">
        <v>474</v>
      </c>
      <c r="E4036" s="31" t="s">
        <v>475</v>
      </c>
      <c r="F4036" s="31" t="s">
        <v>26</v>
      </c>
      <c r="G4036" s="26" t="s">
        <v>56</v>
      </c>
      <c r="H4036" s="31" t="s">
        <v>743</v>
      </c>
      <c r="I4036" s="31">
        <v>1587</v>
      </c>
      <c r="J4036" s="31">
        <f>INDEX('LA lookup'!H:H,MATCH('Known to services raw data'!B4036,'LA lookup'!G:G,0))</f>
        <v>46021</v>
      </c>
      <c r="K4036" s="31"/>
      <c r="L4036" s="31" t="str">
        <f t="shared" si="231"/>
        <v>34.5 per 1000 0-17 yr olds</v>
      </c>
      <c r="M4036" s="31">
        <f t="shared" si="232"/>
        <v>34.484257186936404</v>
      </c>
      <c r="N4036" s="31">
        <f t="shared" si="230"/>
        <v>0</v>
      </c>
    </row>
    <row r="4037" spans="1:14" x14ac:dyDescent="0.45">
      <c r="A4037" s="31" t="str">
        <f t="shared" si="229"/>
        <v>E08000034_CIN episodes where a child has domestic abuse identified as a factor at CIN assessment (excluding looked after children)_Number</v>
      </c>
      <c r="B4037" s="31" t="s">
        <v>331</v>
      </c>
      <c r="C4037" s="31" t="s">
        <v>332</v>
      </c>
      <c r="D4037" s="31" t="s">
        <v>474</v>
      </c>
      <c r="E4037" s="31" t="s">
        <v>475</v>
      </c>
      <c r="F4037" s="31" t="s">
        <v>26</v>
      </c>
      <c r="G4037" s="26" t="s">
        <v>56</v>
      </c>
      <c r="H4037" s="31" t="s">
        <v>743</v>
      </c>
      <c r="I4037" s="31">
        <v>955</v>
      </c>
      <c r="J4037" s="31">
        <f>INDEX('LA lookup'!H:H,MATCH('Known to services raw data'!B4037,'LA lookup'!G:G,0))</f>
        <v>100174</v>
      </c>
      <c r="K4037" s="31"/>
      <c r="L4037" s="31" t="str">
        <f t="shared" si="231"/>
        <v>9.5 per 1000 0-17 yr olds</v>
      </c>
      <c r="M4037" s="31">
        <f t="shared" si="232"/>
        <v>9.5334118633577578</v>
      </c>
      <c r="N4037" s="31">
        <f t="shared" si="230"/>
        <v>0</v>
      </c>
    </row>
    <row r="4038" spans="1:14" x14ac:dyDescent="0.45">
      <c r="A4038" s="31" t="str">
        <f t="shared" si="229"/>
        <v>E08000035_CIN episodes where a child has domestic abuse identified as a factor at CIN assessment (excluding looked after children)_Number</v>
      </c>
      <c r="B4038" s="31" t="s">
        <v>339</v>
      </c>
      <c r="C4038" s="31" t="s">
        <v>340</v>
      </c>
      <c r="D4038" s="31" t="s">
        <v>474</v>
      </c>
      <c r="E4038" s="31" t="s">
        <v>475</v>
      </c>
      <c r="F4038" s="31" t="s">
        <v>26</v>
      </c>
      <c r="G4038" s="26" t="s">
        <v>56</v>
      </c>
      <c r="H4038" s="31" t="s">
        <v>743</v>
      </c>
      <c r="I4038" s="31">
        <v>3270</v>
      </c>
      <c r="J4038" s="31">
        <f>INDEX('LA lookup'!H:H,MATCH('Known to services raw data'!B4038,'LA lookup'!G:G,0))</f>
        <v>168176</v>
      </c>
      <c r="K4038" s="31"/>
      <c r="L4038" s="31" t="str">
        <f t="shared" si="231"/>
        <v>19.4 per 1000 0-17 yr olds</v>
      </c>
      <c r="M4038" s="31">
        <f t="shared" si="232"/>
        <v>19.443915897631051</v>
      </c>
      <c r="N4038" s="31">
        <f t="shared" si="230"/>
        <v>0</v>
      </c>
    </row>
    <row r="4039" spans="1:14" x14ac:dyDescent="0.45">
      <c r="A4039" s="31" t="str">
        <f t="shared" si="229"/>
        <v>E08000036_CIN episodes where a child has domestic abuse identified as a factor at CIN assessment (excluding looked after children)_Number</v>
      </c>
      <c r="B4039" s="31" t="s">
        <v>444</v>
      </c>
      <c r="C4039" s="31" t="s">
        <v>445</v>
      </c>
      <c r="D4039" s="31" t="s">
        <v>474</v>
      </c>
      <c r="E4039" s="31" t="s">
        <v>475</v>
      </c>
      <c r="F4039" s="31" t="s">
        <v>26</v>
      </c>
      <c r="G4039" s="26" t="s">
        <v>56</v>
      </c>
      <c r="H4039" s="31" t="s">
        <v>743</v>
      </c>
      <c r="I4039" s="31">
        <v>895</v>
      </c>
      <c r="J4039" s="31">
        <f>INDEX('LA lookup'!H:H,MATCH('Known to services raw data'!B4039,'LA lookup'!G:G,0))</f>
        <v>72893</v>
      </c>
      <c r="K4039" s="31"/>
      <c r="L4039" s="31" t="str">
        <f t="shared" si="231"/>
        <v>12.3 per 1000 0-17 yr olds</v>
      </c>
      <c r="M4039" s="31">
        <f t="shared" si="232"/>
        <v>12.278270890208937</v>
      </c>
      <c r="N4039" s="31">
        <f t="shared" si="230"/>
        <v>0</v>
      </c>
    </row>
    <row r="4040" spans="1:14" x14ac:dyDescent="0.45">
      <c r="A4040" s="31" t="str">
        <f t="shared" si="229"/>
        <v>E08000020_CIN episodes where a child has domestic abuse identified as a factor at CIN assessment (excluding looked after children)_Number</v>
      </c>
      <c r="B4040" s="31" t="s">
        <v>305</v>
      </c>
      <c r="C4040" s="31" t="s">
        <v>306</v>
      </c>
      <c r="D4040" s="31" t="s">
        <v>474</v>
      </c>
      <c r="E4040" s="31" t="s">
        <v>475</v>
      </c>
      <c r="F4040" s="31" t="s">
        <v>26</v>
      </c>
      <c r="G4040" s="26" t="s">
        <v>56</v>
      </c>
      <c r="H4040" s="31" t="s">
        <v>743</v>
      </c>
      <c r="I4040" s="31">
        <v>628</v>
      </c>
      <c r="J4040" s="31">
        <f>INDEX('LA lookup'!H:H,MATCH('Known to services raw data'!B4040,'LA lookup'!G:G,0))</f>
        <v>39605</v>
      </c>
      <c r="K4040" s="31"/>
      <c r="L4040" s="31" t="str">
        <f t="shared" si="231"/>
        <v>15.9 per 1000 0-17 yr olds</v>
      </c>
      <c r="M4040" s="31">
        <f t="shared" si="232"/>
        <v>15.856583764676177</v>
      </c>
      <c r="N4040" s="31">
        <f t="shared" si="230"/>
        <v>0</v>
      </c>
    </row>
    <row r="4041" spans="1:14" x14ac:dyDescent="0.45">
      <c r="A4041" s="31" t="str">
        <f t="shared" ref="A4041:A4104" si="233">CONCATENATE(B4041,"_",G4041,"_",H4041)</f>
        <v>E08000021_CIN episodes where a child has domestic abuse identified as a factor at CIN assessment (excluding looked after children)_Number</v>
      </c>
      <c r="B4041" s="31" t="s">
        <v>357</v>
      </c>
      <c r="C4041" s="31" t="s">
        <v>358</v>
      </c>
      <c r="D4041" s="31" t="s">
        <v>474</v>
      </c>
      <c r="E4041" s="31" t="s">
        <v>475</v>
      </c>
      <c r="F4041" s="31" t="s">
        <v>26</v>
      </c>
      <c r="G4041" s="26" t="s">
        <v>56</v>
      </c>
      <c r="H4041" s="31" t="s">
        <v>743</v>
      </c>
      <c r="I4041" s="31">
        <v>1361</v>
      </c>
      <c r="J4041" s="31">
        <f>INDEX('LA lookup'!H:H,MATCH('Known to services raw data'!B4041,'LA lookup'!G:G,0))</f>
        <v>58056</v>
      </c>
      <c r="K4041" s="31"/>
      <c r="L4041" s="31" t="str">
        <f t="shared" si="231"/>
        <v>23.4 per 1000 0-17 yr olds</v>
      </c>
      <c r="M4041" s="31">
        <f t="shared" si="232"/>
        <v>23.442882733912086</v>
      </c>
      <c r="N4041" s="31">
        <f t="shared" si="230"/>
        <v>0</v>
      </c>
    </row>
    <row r="4042" spans="1:14" x14ac:dyDescent="0.45">
      <c r="A4042" s="31" t="str">
        <f t="shared" si="233"/>
        <v>E08000022_CIN episodes where a child has domestic abuse identified as a factor at CIN assessment (excluding looked after children)_Number</v>
      </c>
      <c r="B4042" s="31" t="s">
        <v>524</v>
      </c>
      <c r="C4042" s="31" t="s">
        <v>525</v>
      </c>
      <c r="D4042" s="31" t="s">
        <v>474</v>
      </c>
      <c r="E4042" s="31" t="s">
        <v>475</v>
      </c>
      <c r="F4042" s="31" t="s">
        <v>26</v>
      </c>
      <c r="G4042" s="26" t="s">
        <v>56</v>
      </c>
      <c r="H4042" s="31" t="s">
        <v>743</v>
      </c>
      <c r="I4042" s="31">
        <v>398</v>
      </c>
      <c r="J4042" s="31">
        <f>INDEX('LA lookup'!H:H,MATCH('Known to services raw data'!B4042,'LA lookup'!G:G,0))</f>
        <v>41360</v>
      </c>
      <c r="K4042" s="31"/>
      <c r="L4042" s="31" t="str">
        <f t="shared" si="231"/>
        <v>9.6 per 1000 0-17 yr olds</v>
      </c>
      <c r="M4042" s="31">
        <f t="shared" si="232"/>
        <v>9.6228239845261125</v>
      </c>
      <c r="N4042" s="31">
        <f t="shared" ref="N4042:N4105" si="234">IF(OR(C4042="City of London",C4042="Isles of Scilly"),1,0)</f>
        <v>0</v>
      </c>
    </row>
    <row r="4043" spans="1:14" x14ac:dyDescent="0.45">
      <c r="A4043" s="31" t="str">
        <f t="shared" si="233"/>
        <v>E08000023_CIN episodes where a child has domestic abuse identified as a factor at CIN assessment (excluding looked after children)_Number</v>
      </c>
      <c r="B4043" s="31" t="s">
        <v>410</v>
      </c>
      <c r="C4043" s="31" t="s">
        <v>411</v>
      </c>
      <c r="D4043" s="31" t="s">
        <v>474</v>
      </c>
      <c r="E4043" s="31" t="s">
        <v>475</v>
      </c>
      <c r="F4043" s="31" t="s">
        <v>26</v>
      </c>
      <c r="G4043" s="26" t="s">
        <v>56</v>
      </c>
      <c r="H4043" s="31" t="s">
        <v>743</v>
      </c>
      <c r="I4043" s="31">
        <v>392</v>
      </c>
      <c r="J4043" s="31">
        <f>INDEX('LA lookup'!H:H,MATCH('Known to services raw data'!B4043,'LA lookup'!G:G,0))</f>
        <v>29920</v>
      </c>
      <c r="K4043" s="31"/>
      <c r="L4043" s="31" t="str">
        <f t="shared" si="231"/>
        <v>13.1 per 1000 0-17 yr olds</v>
      </c>
      <c r="M4043" s="31">
        <f t="shared" si="232"/>
        <v>13.101604278074866</v>
      </c>
      <c r="N4043" s="31">
        <f t="shared" si="234"/>
        <v>0</v>
      </c>
    </row>
    <row r="4044" spans="1:14" x14ac:dyDescent="0.45">
      <c r="A4044" s="31" t="str">
        <f t="shared" si="233"/>
        <v>E08000024_CIN episodes where a child has domestic abuse identified as a factor at CIN assessment (excluding looked after children)_Number</v>
      </c>
      <c r="B4044" s="31" t="s">
        <v>428</v>
      </c>
      <c r="C4044" s="31" t="s">
        <v>429</v>
      </c>
      <c r="D4044" s="31" t="s">
        <v>474</v>
      </c>
      <c r="E4044" s="31" t="s">
        <v>475</v>
      </c>
      <c r="F4044" s="31" t="s">
        <v>26</v>
      </c>
      <c r="G4044" s="26" t="s">
        <v>56</v>
      </c>
      <c r="H4044" s="31" t="s">
        <v>743</v>
      </c>
      <c r="I4044" s="31">
        <v>1041</v>
      </c>
      <c r="J4044" s="31">
        <f>INDEX('LA lookup'!H:H,MATCH('Known to services raw data'!B4044,'LA lookup'!G:G,0))</f>
        <v>54563</v>
      </c>
      <c r="K4044" s="31"/>
      <c r="L4044" s="31" t="str">
        <f t="shared" si="231"/>
        <v>19.1 per 1000 0-17 yr olds</v>
      </c>
      <c r="M4044" s="31">
        <f t="shared" si="232"/>
        <v>19.078862965746019</v>
      </c>
      <c r="N4044" s="31">
        <f t="shared" si="234"/>
        <v>0</v>
      </c>
    </row>
    <row r="4045" spans="1:14" x14ac:dyDescent="0.45">
      <c r="A4045" s="31" t="str">
        <f t="shared" si="233"/>
        <v>E06000053_CIN episodes where a child has domestic abuse identified as a factor at CIN assessment (excluding looked after children)_Number</v>
      </c>
      <c r="B4045" s="31" t="s">
        <v>550</v>
      </c>
      <c r="C4045" s="31" t="s">
        <v>551</v>
      </c>
      <c r="D4045" s="31" t="s">
        <v>474</v>
      </c>
      <c r="E4045" s="31" t="s">
        <v>475</v>
      </c>
      <c r="F4045" s="31" t="s">
        <v>26</v>
      </c>
      <c r="G4045" s="26" t="s">
        <v>56</v>
      </c>
      <c r="H4045" s="31" t="s">
        <v>743</v>
      </c>
      <c r="I4045" s="31">
        <v>0</v>
      </c>
      <c r="J4045" s="31">
        <f>INDEX('LA lookup'!H:H,MATCH('Known to services raw data'!B4045,'LA lookup'!G:G,0))</f>
        <v>368</v>
      </c>
      <c r="K4045" s="31"/>
      <c r="L4045" s="31" t="str">
        <f t="shared" si="231"/>
        <v>0 per 1000 0-17 yr olds</v>
      </c>
      <c r="M4045" s="31">
        <f t="shared" si="232"/>
        <v>0</v>
      </c>
      <c r="N4045" s="31">
        <f t="shared" si="234"/>
        <v>1</v>
      </c>
    </row>
    <row r="4046" spans="1:14" x14ac:dyDescent="0.45">
      <c r="A4046" s="31" t="str">
        <f t="shared" si="233"/>
        <v>E06000022_CIN episodes where a child has domestic abuse identified as a factor at CIN assessment (excluding looked after children)_Number</v>
      </c>
      <c r="B4046" s="31" t="s">
        <v>238</v>
      </c>
      <c r="C4046" s="31" t="s">
        <v>239</v>
      </c>
      <c r="D4046" s="31" t="s">
        <v>474</v>
      </c>
      <c r="E4046" s="31" t="s">
        <v>475</v>
      </c>
      <c r="F4046" s="31" t="s">
        <v>26</v>
      </c>
      <c r="G4046" s="26" t="s">
        <v>56</v>
      </c>
      <c r="H4046" s="31" t="s">
        <v>743</v>
      </c>
      <c r="I4046" s="31">
        <v>222</v>
      </c>
      <c r="J4046" s="31">
        <f>INDEX('LA lookup'!H:H,MATCH('Known to services raw data'!B4046,'LA lookup'!G:G,0))</f>
        <v>35946</v>
      </c>
      <c r="K4046" s="31"/>
      <c r="L4046" s="31" t="str">
        <f t="shared" si="231"/>
        <v>6.2 per 1000 0-17 yr olds</v>
      </c>
      <c r="M4046" s="31">
        <f t="shared" si="232"/>
        <v>6.1759305625104322</v>
      </c>
      <c r="N4046" s="31">
        <f t="shared" si="234"/>
        <v>0</v>
      </c>
    </row>
    <row r="4047" spans="1:14" x14ac:dyDescent="0.45">
      <c r="A4047" s="31" t="str">
        <f t="shared" si="233"/>
        <v>E06000023_CIN episodes where a child has domestic abuse identified as a factor at CIN assessment (excluding looked after children)_Number</v>
      </c>
      <c r="B4047" s="31" t="s">
        <v>265</v>
      </c>
      <c r="C4047" s="31" t="s">
        <v>266</v>
      </c>
      <c r="D4047" s="31" t="s">
        <v>474</v>
      </c>
      <c r="E4047" s="31" t="s">
        <v>475</v>
      </c>
      <c r="F4047" s="31" t="s">
        <v>26</v>
      </c>
      <c r="G4047" s="26" t="s">
        <v>56</v>
      </c>
      <c r="H4047" s="31" t="s">
        <v>743</v>
      </c>
      <c r="I4047" s="31">
        <v>1471</v>
      </c>
      <c r="J4047" s="31">
        <f>INDEX('LA lookup'!H:H,MATCH('Known to services raw data'!B4047,'LA lookup'!G:G,0))</f>
        <v>94016</v>
      </c>
      <c r="K4047" s="31"/>
      <c r="L4047" s="31" t="str">
        <f t="shared" si="231"/>
        <v>15.6 per 1000 0-17 yr olds</v>
      </c>
      <c r="M4047" s="31">
        <f t="shared" si="232"/>
        <v>15.646272974812799</v>
      </c>
      <c r="N4047" s="31">
        <f t="shared" si="234"/>
        <v>0</v>
      </c>
    </row>
    <row r="4048" spans="1:14" x14ac:dyDescent="0.45">
      <c r="A4048" s="31" t="str">
        <f t="shared" si="233"/>
        <v>E06000024_CIN episodes where a child has domestic abuse identified as a factor at CIN assessment (excluding looked after children)_Number</v>
      </c>
      <c r="B4048" s="31" t="s">
        <v>367</v>
      </c>
      <c r="C4048" s="31" t="s">
        <v>368</v>
      </c>
      <c r="D4048" s="31" t="s">
        <v>474</v>
      </c>
      <c r="E4048" s="31" t="s">
        <v>475</v>
      </c>
      <c r="F4048" s="31" t="s">
        <v>26</v>
      </c>
      <c r="G4048" s="26" t="s">
        <v>56</v>
      </c>
      <c r="H4048" s="31" t="s">
        <v>743</v>
      </c>
      <c r="I4048" s="31">
        <v>405</v>
      </c>
      <c r="J4048" s="31">
        <f>INDEX('LA lookup'!H:H,MATCH('Known to services raw data'!B4048,'LA lookup'!G:G,0))</f>
        <v>43435</v>
      </c>
      <c r="K4048" s="31"/>
      <c r="L4048" s="31" t="str">
        <f t="shared" si="231"/>
        <v>9.3 per 1000 0-17 yr olds</v>
      </c>
      <c r="M4048" s="31">
        <f t="shared" si="232"/>
        <v>9.3242776562679861</v>
      </c>
      <c r="N4048" s="31">
        <f t="shared" si="234"/>
        <v>0</v>
      </c>
    </row>
    <row r="4049" spans="1:14" x14ac:dyDescent="0.45">
      <c r="A4049" s="31" t="str">
        <f t="shared" si="233"/>
        <v>E06000025_CIN episodes where a child has domestic abuse identified as a factor at CIN assessment (excluding looked after children)_Number</v>
      </c>
      <c r="B4049" s="31" t="s">
        <v>408</v>
      </c>
      <c r="C4049" s="31" t="s">
        <v>409</v>
      </c>
      <c r="D4049" s="31" t="s">
        <v>474</v>
      </c>
      <c r="E4049" s="31" t="s">
        <v>475</v>
      </c>
      <c r="F4049" s="31" t="s">
        <v>26</v>
      </c>
      <c r="G4049" s="26" t="s">
        <v>56</v>
      </c>
      <c r="H4049" s="31" t="s">
        <v>743</v>
      </c>
      <c r="I4049" s="31">
        <v>643</v>
      </c>
      <c r="J4049" s="31">
        <f>INDEX('LA lookup'!H:H,MATCH('Known to services raw data'!B4049,'LA lookup'!G:G,0))</f>
        <v>58867</v>
      </c>
      <c r="K4049" s="31"/>
      <c r="L4049" s="31" t="str">
        <f t="shared" si="231"/>
        <v>10.9 per 1000 0-17 yr olds</v>
      </c>
      <c r="M4049" s="31">
        <f t="shared" si="232"/>
        <v>10.922927956240338</v>
      </c>
      <c r="N4049" s="31">
        <f t="shared" si="234"/>
        <v>0</v>
      </c>
    </row>
    <row r="4050" spans="1:14" x14ac:dyDescent="0.45">
      <c r="A4050" s="31" t="str">
        <f t="shared" si="233"/>
        <v>E06000001_CIN episodes where a child has domestic abuse identified as a factor at CIN assessment (excluding looked after children)_Number</v>
      </c>
      <c r="B4050" s="31" t="s">
        <v>313</v>
      </c>
      <c r="C4050" s="31" t="s">
        <v>314</v>
      </c>
      <c r="D4050" s="31" t="s">
        <v>474</v>
      </c>
      <c r="E4050" s="31" t="s">
        <v>475</v>
      </c>
      <c r="F4050" s="31" t="s">
        <v>26</v>
      </c>
      <c r="G4050" s="26" t="s">
        <v>56</v>
      </c>
      <c r="H4050" s="31" t="s">
        <v>743</v>
      </c>
      <c r="I4050" s="31">
        <v>463</v>
      </c>
      <c r="J4050" s="31">
        <f>INDEX('LA lookup'!H:H,MATCH('Known to services raw data'!B4050,'LA lookup'!G:G,0))</f>
        <v>20006</v>
      </c>
      <c r="K4050" s="31"/>
      <c r="L4050" s="31" t="str">
        <f t="shared" si="231"/>
        <v>23.1 per 1000 0-17 yr olds</v>
      </c>
      <c r="M4050" s="31">
        <f t="shared" si="232"/>
        <v>23.143057082875139</v>
      </c>
      <c r="N4050" s="31">
        <f t="shared" si="234"/>
        <v>0</v>
      </c>
    </row>
    <row r="4051" spans="1:14" x14ac:dyDescent="0.45">
      <c r="A4051" s="31" t="str">
        <f t="shared" si="233"/>
        <v>E06000002_CIN episodes where a child has domestic abuse identified as a factor at CIN assessment (excluding looked after children)_Number</v>
      </c>
      <c r="B4051" s="31" t="s">
        <v>511</v>
      </c>
      <c r="C4051" s="31" t="s">
        <v>725</v>
      </c>
      <c r="D4051" s="31" t="s">
        <v>474</v>
      </c>
      <c r="E4051" s="31" t="s">
        <v>475</v>
      </c>
      <c r="F4051" s="31" t="s">
        <v>26</v>
      </c>
      <c r="G4051" s="26" t="s">
        <v>56</v>
      </c>
      <c r="H4051" s="31" t="s">
        <v>743</v>
      </c>
      <c r="I4051" s="31">
        <v>620</v>
      </c>
      <c r="J4051" s="31">
        <f>INDEX('LA lookup'!H:H,MATCH('Known to services raw data'!B4051,'LA lookup'!G:G,0))</f>
        <v>32513</v>
      </c>
      <c r="K4051" s="31"/>
      <c r="L4051" s="31" t="str">
        <f t="shared" si="231"/>
        <v>19.1 per 1000 0-17 yr olds</v>
      </c>
      <c r="M4051" s="31">
        <f t="shared" si="232"/>
        <v>19.069295358779566</v>
      </c>
      <c r="N4051" s="31">
        <f t="shared" si="234"/>
        <v>0</v>
      </c>
    </row>
    <row r="4052" spans="1:14" x14ac:dyDescent="0.45">
      <c r="A4052" s="31" t="str">
        <f t="shared" si="233"/>
        <v>E06000003_CIN episodes where a child has domestic abuse identified as a factor at CIN assessment (excluding looked after children)_Number</v>
      </c>
      <c r="B4052" s="31" t="s">
        <v>387</v>
      </c>
      <c r="C4052" s="31" t="s">
        <v>388</v>
      </c>
      <c r="D4052" s="31" t="s">
        <v>474</v>
      </c>
      <c r="E4052" s="31" t="s">
        <v>475</v>
      </c>
      <c r="F4052" s="31" t="s">
        <v>26</v>
      </c>
      <c r="G4052" s="26" t="s">
        <v>56</v>
      </c>
      <c r="H4052" s="31" t="s">
        <v>743</v>
      </c>
      <c r="I4052" s="31">
        <v>464</v>
      </c>
      <c r="J4052" s="31">
        <f>INDEX('LA lookup'!H:H,MATCH('Known to services raw data'!B4052,'LA lookup'!G:G,0))</f>
        <v>27626</v>
      </c>
      <c r="K4052" s="31"/>
      <c r="L4052" s="31" t="str">
        <f t="shared" si="231"/>
        <v>16.8 per 1000 0-17 yr olds</v>
      </c>
      <c r="M4052" s="31">
        <f t="shared" si="232"/>
        <v>16.795772098747555</v>
      </c>
      <c r="N4052" s="31">
        <f t="shared" si="234"/>
        <v>0</v>
      </c>
    </row>
    <row r="4053" spans="1:14" x14ac:dyDescent="0.45">
      <c r="A4053" s="31" t="str">
        <f t="shared" si="233"/>
        <v>E06000004_CIN episodes where a child has domestic abuse identified as a factor at CIN assessment (excluding looked after children)_Number</v>
      </c>
      <c r="B4053" s="31" t="s">
        <v>422</v>
      </c>
      <c r="C4053" s="31" t="s">
        <v>423</v>
      </c>
      <c r="D4053" s="31" t="s">
        <v>474</v>
      </c>
      <c r="E4053" s="31" t="s">
        <v>475</v>
      </c>
      <c r="F4053" s="31" t="s">
        <v>26</v>
      </c>
      <c r="G4053" s="26" t="s">
        <v>56</v>
      </c>
      <c r="H4053" s="31" t="s">
        <v>743</v>
      </c>
      <c r="I4053" s="31">
        <v>964</v>
      </c>
      <c r="J4053" s="31">
        <f>INDEX('LA lookup'!H:H,MATCH('Known to services raw data'!B4053,'LA lookup'!G:G,0))</f>
        <v>43521</v>
      </c>
      <c r="K4053" s="31"/>
      <c r="L4053" s="31" t="str">
        <f t="shared" si="231"/>
        <v>22.2 per 1000 0-17 yr olds</v>
      </c>
      <c r="M4053" s="31">
        <f t="shared" si="232"/>
        <v>22.150226327520048</v>
      </c>
      <c r="N4053" s="31">
        <f t="shared" si="234"/>
        <v>0</v>
      </c>
    </row>
    <row r="4054" spans="1:14" x14ac:dyDescent="0.45">
      <c r="A4054" s="31" t="str">
        <f t="shared" si="233"/>
        <v>E06000010_CIN episodes where a child has domestic abuse identified as a factor at CIN assessment (excluding looked after children)_Number</v>
      </c>
      <c r="B4054" s="31" t="s">
        <v>329</v>
      </c>
      <c r="C4054" s="31" t="s">
        <v>330</v>
      </c>
      <c r="D4054" s="31" t="s">
        <v>474</v>
      </c>
      <c r="E4054" s="31" t="s">
        <v>475</v>
      </c>
      <c r="F4054" s="31" t="s">
        <v>26</v>
      </c>
      <c r="G4054" s="26" t="s">
        <v>56</v>
      </c>
      <c r="H4054" s="31" t="s">
        <v>743</v>
      </c>
      <c r="I4054" s="31">
        <v>1114</v>
      </c>
      <c r="J4054" s="31">
        <f>INDEX('LA lookup'!H:H,MATCH('Known to services raw data'!B4054,'LA lookup'!G:G,0))</f>
        <v>57023</v>
      </c>
      <c r="K4054" s="31"/>
      <c r="L4054" s="31" t="str">
        <f t="shared" si="231"/>
        <v>19.5 per 1000 0-17 yr olds</v>
      </c>
      <c r="M4054" s="31">
        <f t="shared" si="232"/>
        <v>19.53597671115164</v>
      </c>
      <c r="N4054" s="31">
        <f t="shared" si="234"/>
        <v>0</v>
      </c>
    </row>
    <row r="4055" spans="1:14" x14ac:dyDescent="0.45">
      <c r="A4055" s="31" t="str">
        <f t="shared" si="233"/>
        <v>E06000011_CIN episodes where a child has domestic abuse identified as a factor at CIN assessment (excluding looked after children)_Number</v>
      </c>
      <c r="B4055" s="31" t="s">
        <v>514</v>
      </c>
      <c r="C4055" s="31" t="s">
        <v>594</v>
      </c>
      <c r="D4055" s="31" t="s">
        <v>474</v>
      </c>
      <c r="E4055" s="31" t="s">
        <v>475</v>
      </c>
      <c r="F4055" s="31" t="s">
        <v>26</v>
      </c>
      <c r="G4055" s="26" t="s">
        <v>56</v>
      </c>
      <c r="H4055" s="31" t="s">
        <v>743</v>
      </c>
      <c r="I4055" s="31">
        <v>549</v>
      </c>
      <c r="J4055" s="31">
        <f>INDEX('LA lookup'!H:H,MATCH('Known to services raw data'!B4055,'LA lookup'!G:G,0))</f>
        <v>62942</v>
      </c>
      <c r="K4055" s="31"/>
      <c r="L4055" s="31" t="str">
        <f t="shared" si="231"/>
        <v>8.7 per 1000 0-17 yr olds</v>
      </c>
      <c r="M4055" s="31">
        <f t="shared" si="232"/>
        <v>8.7223157827841504</v>
      </c>
      <c r="N4055" s="31">
        <f t="shared" si="234"/>
        <v>0</v>
      </c>
    </row>
    <row r="4056" spans="1:14" x14ac:dyDescent="0.45">
      <c r="A4056" s="31" t="str">
        <f t="shared" si="233"/>
        <v>E06000012_CIN episodes where a child has domestic abuse identified as a factor at CIN assessment (excluding looked after children)_Number</v>
      </c>
      <c r="B4056" s="31" t="s">
        <v>363</v>
      </c>
      <c r="C4056" s="31" t="s">
        <v>364</v>
      </c>
      <c r="D4056" s="31" t="s">
        <v>474</v>
      </c>
      <c r="E4056" s="31" t="s">
        <v>475</v>
      </c>
      <c r="F4056" s="31" t="s">
        <v>26</v>
      </c>
      <c r="G4056" s="26" t="s">
        <v>56</v>
      </c>
      <c r="H4056" s="31" t="s">
        <v>743</v>
      </c>
      <c r="I4056" s="31">
        <v>507</v>
      </c>
      <c r="J4056" s="31">
        <f>INDEX('LA lookup'!H:H,MATCH('Known to services raw data'!B4056,'LA lookup'!G:G,0))</f>
        <v>34503</v>
      </c>
      <c r="K4056" s="31"/>
      <c r="L4056" s="31" t="str">
        <f t="shared" si="231"/>
        <v>14.7 per 1000 0-17 yr olds</v>
      </c>
      <c r="M4056" s="31">
        <f t="shared" si="232"/>
        <v>14.694374402225893</v>
      </c>
      <c r="N4056" s="31">
        <f t="shared" si="234"/>
        <v>0</v>
      </c>
    </row>
    <row r="4057" spans="1:14" x14ac:dyDescent="0.45">
      <c r="A4057" s="31" t="str">
        <f t="shared" si="233"/>
        <v>E06000013_CIN episodes where a child has domestic abuse identified as a factor at CIN assessment (excluding looked after children)_Number</v>
      </c>
      <c r="B4057" s="31" t="s">
        <v>365</v>
      </c>
      <c r="C4057" s="31" t="s">
        <v>366</v>
      </c>
      <c r="D4057" s="31" t="s">
        <v>474</v>
      </c>
      <c r="E4057" s="31" t="s">
        <v>475</v>
      </c>
      <c r="F4057" s="31" t="s">
        <v>26</v>
      </c>
      <c r="G4057" s="26" t="s">
        <v>56</v>
      </c>
      <c r="H4057" s="31" t="s">
        <v>743</v>
      </c>
      <c r="I4057" s="31">
        <v>650</v>
      </c>
      <c r="J4057" s="31">
        <f>INDEX('LA lookup'!H:H,MATCH('Known to services raw data'!B4057,'LA lookup'!G:G,0))</f>
        <v>35714</v>
      </c>
      <c r="K4057" s="31"/>
      <c r="L4057" s="31" t="str">
        <f t="shared" si="231"/>
        <v>18.2 per 1000 0-17 yr olds</v>
      </c>
      <c r="M4057" s="31">
        <f t="shared" si="232"/>
        <v>18.20014560116481</v>
      </c>
      <c r="N4057" s="31">
        <f t="shared" si="234"/>
        <v>0</v>
      </c>
    </row>
    <row r="4058" spans="1:14" x14ac:dyDescent="0.45">
      <c r="A4058" s="31" t="str">
        <f t="shared" si="233"/>
        <v>E10000023_CIN episodes where a child has domestic abuse identified as a factor at CIN assessment (excluding looked after children)_Number</v>
      </c>
      <c r="B4058" s="31" t="s">
        <v>369</v>
      </c>
      <c r="C4058" s="31" t="s">
        <v>370</v>
      </c>
      <c r="D4058" s="31" t="s">
        <v>474</v>
      </c>
      <c r="E4058" s="31" t="s">
        <v>475</v>
      </c>
      <c r="F4058" s="31" t="s">
        <v>26</v>
      </c>
      <c r="G4058" s="26" t="s">
        <v>56</v>
      </c>
      <c r="H4058" s="31" t="s">
        <v>743</v>
      </c>
      <c r="I4058" s="31">
        <v>952</v>
      </c>
      <c r="J4058" s="31">
        <f>INDEX('LA lookup'!H:H,MATCH('Known to services raw data'!B4058,'LA lookup'!G:G,0))</f>
        <v>117499</v>
      </c>
      <c r="K4058" s="31"/>
      <c r="L4058" s="31" t="str">
        <f t="shared" si="231"/>
        <v>8.1 per 1000 0-17 yr olds</v>
      </c>
      <c r="M4058" s="31">
        <f t="shared" si="232"/>
        <v>8.1021966144392703</v>
      </c>
      <c r="N4058" s="31">
        <f t="shared" si="234"/>
        <v>0</v>
      </c>
    </row>
    <row r="4059" spans="1:14" x14ac:dyDescent="0.45">
      <c r="A4059" s="31" t="str">
        <f t="shared" si="233"/>
        <v>E06000014_CIN episodes where a child has domestic abuse identified as a factor at CIN assessment (excluding looked after children)_Number</v>
      </c>
      <c r="B4059" s="31" t="s">
        <v>472</v>
      </c>
      <c r="C4059" s="31" t="s">
        <v>473</v>
      </c>
      <c r="D4059" s="31" t="s">
        <v>474</v>
      </c>
      <c r="E4059" s="31" t="s">
        <v>475</v>
      </c>
      <c r="F4059" s="31" t="s">
        <v>26</v>
      </c>
      <c r="G4059" s="26" t="s">
        <v>56</v>
      </c>
      <c r="H4059" s="31" t="s">
        <v>743</v>
      </c>
      <c r="I4059" s="31">
        <v>203</v>
      </c>
      <c r="J4059" s="31">
        <f>INDEX('LA lookup'!H:H,MATCH('Known to services raw data'!B4059,'LA lookup'!G:G,0))</f>
        <v>36572</v>
      </c>
      <c r="K4059" s="31"/>
      <c r="L4059" s="31" t="str">
        <f t="shared" si="231"/>
        <v>5.6 per 1000 0-17 yr olds</v>
      </c>
      <c r="M4059" s="31">
        <f t="shared" si="232"/>
        <v>5.5506945203981184</v>
      </c>
      <c r="N4059" s="31">
        <f t="shared" si="234"/>
        <v>0</v>
      </c>
    </row>
    <row r="4060" spans="1:14" x14ac:dyDescent="0.45">
      <c r="A4060" s="31" t="str">
        <f t="shared" si="233"/>
        <v>E06000032_CIN episodes where a child has domestic abuse identified as a factor at CIN assessment (excluding looked after children)_Number</v>
      </c>
      <c r="B4060" s="31" t="s">
        <v>564</v>
      </c>
      <c r="C4060" s="31" t="s">
        <v>724</v>
      </c>
      <c r="D4060" s="31" t="s">
        <v>474</v>
      </c>
      <c r="E4060" s="31" t="s">
        <v>475</v>
      </c>
      <c r="F4060" s="31" t="s">
        <v>26</v>
      </c>
      <c r="G4060" s="26" t="s">
        <v>56</v>
      </c>
      <c r="H4060" s="31" t="s">
        <v>743</v>
      </c>
      <c r="I4060" s="31">
        <v>357</v>
      </c>
      <c r="J4060" s="31">
        <f>INDEX('LA lookup'!H:H,MATCH('Known to services raw data'!B4060,'LA lookup'!G:G,0))</f>
        <v>57375</v>
      </c>
      <c r="K4060" s="31"/>
      <c r="L4060" s="31" t="str">
        <f t="shared" si="231"/>
        <v>6.2 per 1000 0-17 yr olds</v>
      </c>
      <c r="M4060" s="31">
        <f t="shared" si="232"/>
        <v>6.2222222222222214</v>
      </c>
      <c r="N4060" s="31">
        <f t="shared" si="234"/>
        <v>0</v>
      </c>
    </row>
    <row r="4061" spans="1:14" x14ac:dyDescent="0.45">
      <c r="A4061" s="31" t="str">
        <f t="shared" si="233"/>
        <v>E06000055_CIN episodes where a child has domestic abuse identified as a factor at CIN assessment (excluding looked after children)_Number</v>
      </c>
      <c r="B4061" s="31" t="s">
        <v>240</v>
      </c>
      <c r="C4061" s="31" t="s">
        <v>241</v>
      </c>
      <c r="D4061" s="31" t="s">
        <v>474</v>
      </c>
      <c r="E4061" s="31" t="s">
        <v>475</v>
      </c>
      <c r="F4061" s="31" t="s">
        <v>26</v>
      </c>
      <c r="G4061" s="26" t="s">
        <v>56</v>
      </c>
      <c r="H4061" s="31" t="s">
        <v>743</v>
      </c>
      <c r="I4061" s="31">
        <v>607</v>
      </c>
      <c r="J4061" s="31">
        <f>INDEX('LA lookup'!H:H,MATCH('Known to services raw data'!B4061,'LA lookup'!G:G,0))</f>
        <v>40088</v>
      </c>
      <c r="K4061" s="31"/>
      <c r="L4061" s="31" t="str">
        <f t="shared" si="231"/>
        <v>15.1 per 1000 0-17 yr olds</v>
      </c>
      <c r="M4061" s="31">
        <f t="shared" si="232"/>
        <v>15.141688285771302</v>
      </c>
      <c r="N4061" s="31">
        <f t="shared" si="234"/>
        <v>0</v>
      </c>
    </row>
    <row r="4062" spans="1:14" x14ac:dyDescent="0.45">
      <c r="A4062" s="31" t="str">
        <f t="shared" si="233"/>
        <v>E06000056_CIN episodes where a child has domestic abuse identified as a factor at CIN assessment (excluding looked after children)_Number</v>
      </c>
      <c r="B4062" s="31" t="s">
        <v>279</v>
      </c>
      <c r="C4062" s="31" t="s">
        <v>280</v>
      </c>
      <c r="D4062" s="31" t="s">
        <v>474</v>
      </c>
      <c r="E4062" s="31" t="s">
        <v>475</v>
      </c>
      <c r="F4062" s="31" t="s">
        <v>26</v>
      </c>
      <c r="G4062" s="26" t="s">
        <v>56</v>
      </c>
      <c r="H4062" s="31" t="s">
        <v>743</v>
      </c>
      <c r="I4062" s="31">
        <v>568</v>
      </c>
      <c r="J4062" s="31">
        <f>INDEX('LA lookup'!H:H,MATCH('Known to services raw data'!B4062,'LA lookup'!G:G,0))</f>
        <v>62515</v>
      </c>
      <c r="K4062" s="31"/>
      <c r="L4062" s="31" t="str">
        <f t="shared" si="231"/>
        <v>9.1 per 1000 0-17 yr olds</v>
      </c>
      <c r="M4062" s="31">
        <f t="shared" si="232"/>
        <v>9.0858194033431978</v>
      </c>
      <c r="N4062" s="31">
        <f t="shared" si="234"/>
        <v>0</v>
      </c>
    </row>
    <row r="4063" spans="1:14" x14ac:dyDescent="0.45">
      <c r="A4063" s="31" t="str">
        <f t="shared" si="233"/>
        <v>E10000002_CIN episodes where a child has domestic abuse identified as a factor at CIN assessment (excluding looked after children)_Number</v>
      </c>
      <c r="B4063" s="31" t="s">
        <v>269</v>
      </c>
      <c r="C4063" s="31" t="s">
        <v>270</v>
      </c>
      <c r="D4063" s="31" t="s">
        <v>474</v>
      </c>
      <c r="E4063" s="31" t="s">
        <v>475</v>
      </c>
      <c r="F4063" s="31" t="s">
        <v>26</v>
      </c>
      <c r="G4063" s="26" t="s">
        <v>56</v>
      </c>
      <c r="H4063" s="31" t="s">
        <v>743</v>
      </c>
      <c r="I4063" s="31">
        <v>1762</v>
      </c>
      <c r="J4063" s="31">
        <f>INDEX('LA lookup'!H:H,MATCH('Known to services raw data'!B4063,'LA lookup'!G:G,0))</f>
        <v>124321</v>
      </c>
      <c r="K4063" s="31"/>
      <c r="L4063" s="31" t="str">
        <f t="shared" si="231"/>
        <v>14.2 per 1000 0-17 yr olds</v>
      </c>
      <c r="M4063" s="31">
        <f t="shared" si="232"/>
        <v>14.172987669018106</v>
      </c>
      <c r="N4063" s="31">
        <f t="shared" si="234"/>
        <v>0</v>
      </c>
    </row>
    <row r="4064" spans="1:14" x14ac:dyDescent="0.45">
      <c r="A4064" s="31" t="str">
        <f t="shared" si="233"/>
        <v>E06000042_CIN episodes where a child has domestic abuse identified as a factor at CIN assessment (excluding looked after children)_Number</v>
      </c>
      <c r="B4064" s="31" t="s">
        <v>355</v>
      </c>
      <c r="C4064" s="31" t="s">
        <v>356</v>
      </c>
      <c r="D4064" s="31" t="s">
        <v>474</v>
      </c>
      <c r="E4064" s="31" t="s">
        <v>475</v>
      </c>
      <c r="F4064" s="31" t="s">
        <v>26</v>
      </c>
      <c r="G4064" s="26" t="s">
        <v>56</v>
      </c>
      <c r="H4064" s="31" t="s">
        <v>743</v>
      </c>
      <c r="I4064" s="31">
        <v>623</v>
      </c>
      <c r="J4064" s="31">
        <f>INDEX('LA lookup'!H:H,MATCH('Known to services raw data'!B4064,'LA lookup'!G:G,0))</f>
        <v>68278</v>
      </c>
      <c r="K4064" s="31"/>
      <c r="L4064" s="31" t="str">
        <f t="shared" si="231"/>
        <v>9.1 per 1000 0-17 yr olds</v>
      </c>
      <c r="M4064" s="31">
        <f t="shared" si="232"/>
        <v>9.124461759278244</v>
      </c>
      <c r="N4064" s="31">
        <f t="shared" si="234"/>
        <v>0</v>
      </c>
    </row>
    <row r="4065" spans="1:14" x14ac:dyDescent="0.45">
      <c r="A4065" s="31" t="str">
        <f t="shared" si="233"/>
        <v>E10000007_CIN episodes where a child has domestic abuse identified as a factor at CIN assessment (excluding looked after children)_Number</v>
      </c>
      <c r="B4065" s="31" t="s">
        <v>291</v>
      </c>
      <c r="C4065" s="31" t="s">
        <v>292</v>
      </c>
      <c r="D4065" s="31" t="s">
        <v>474</v>
      </c>
      <c r="E4065" s="31" t="s">
        <v>475</v>
      </c>
      <c r="F4065" s="31" t="s">
        <v>26</v>
      </c>
      <c r="G4065" s="26" t="s">
        <v>56</v>
      </c>
      <c r="H4065" s="31" t="s">
        <v>743</v>
      </c>
      <c r="I4065" s="31">
        <v>2840</v>
      </c>
      <c r="J4065" s="31">
        <f>INDEX('LA lookup'!H:H,MATCH('Known to services raw data'!B4065,'LA lookup'!G:G,0))</f>
        <v>153272</v>
      </c>
      <c r="K4065" s="31"/>
      <c r="L4065" s="31" t="str">
        <f t="shared" si="231"/>
        <v>18.5 per 1000 0-17 yr olds</v>
      </c>
      <c r="M4065" s="31">
        <f t="shared" si="232"/>
        <v>18.529150790751086</v>
      </c>
      <c r="N4065" s="31">
        <f t="shared" si="234"/>
        <v>0</v>
      </c>
    </row>
    <row r="4066" spans="1:14" x14ac:dyDescent="0.45">
      <c r="A4066" s="31" t="str">
        <f t="shared" si="233"/>
        <v>E06000015_CIN episodes where a child has domestic abuse identified as a factor at CIN assessment (excluding looked after children)_Number</v>
      </c>
      <c r="B4066" s="31" t="s">
        <v>289</v>
      </c>
      <c r="C4066" s="31" t="s">
        <v>290</v>
      </c>
      <c r="D4066" s="31" t="s">
        <v>474</v>
      </c>
      <c r="E4066" s="31" t="s">
        <v>475</v>
      </c>
      <c r="F4066" s="31" t="s">
        <v>26</v>
      </c>
      <c r="G4066" s="26" t="s">
        <v>56</v>
      </c>
      <c r="H4066" s="31" t="s">
        <v>743</v>
      </c>
      <c r="I4066" s="31">
        <v>1008</v>
      </c>
      <c r="J4066" s="31">
        <f>INDEX('LA lookup'!H:H,MATCH('Known to services raw data'!B4066,'LA lookup'!G:G,0))</f>
        <v>59899</v>
      </c>
      <c r="K4066" s="31"/>
      <c r="L4066" s="31" t="str">
        <f t="shared" si="231"/>
        <v>16.8 per 1000 0-17 yr olds</v>
      </c>
      <c r="M4066" s="31">
        <f t="shared" si="232"/>
        <v>16.828327684936308</v>
      </c>
      <c r="N4066" s="31">
        <f t="shared" si="234"/>
        <v>0</v>
      </c>
    </row>
    <row r="4067" spans="1:14" x14ac:dyDescent="0.45">
      <c r="A4067" s="31" t="str">
        <f t="shared" si="233"/>
        <v>E10000009_CIN episodes where a child has domestic abuse identified as a factor at CIN assessment (excluding looked after children)_Number</v>
      </c>
      <c r="B4067" s="31" t="s">
        <v>295</v>
      </c>
      <c r="C4067" s="31" t="s">
        <v>296</v>
      </c>
      <c r="D4067" s="31" t="s">
        <v>474</v>
      </c>
      <c r="E4067" s="31" t="s">
        <v>475</v>
      </c>
      <c r="F4067" s="31" t="s">
        <v>26</v>
      </c>
      <c r="G4067" s="26" t="s">
        <v>56</v>
      </c>
      <c r="H4067" s="31" t="s">
        <v>743</v>
      </c>
      <c r="I4067" s="31">
        <v>1401</v>
      </c>
      <c r="J4067" s="31">
        <f>INDEX('LA lookup'!H:H,MATCH('Known to services raw data'!B4067,'LA lookup'!G:G,0))</f>
        <v>76699</v>
      </c>
      <c r="K4067" s="31"/>
      <c r="L4067" s="31" t="str">
        <f t="shared" si="231"/>
        <v>18.3 per 1000 0-17 yr olds</v>
      </c>
      <c r="M4067" s="31">
        <f t="shared" si="232"/>
        <v>18.266209468180811</v>
      </c>
      <c r="N4067" s="31">
        <f t="shared" si="234"/>
        <v>0</v>
      </c>
    </row>
    <row r="4068" spans="1:14" x14ac:dyDescent="0.45">
      <c r="A4068" s="31" t="str">
        <f t="shared" si="233"/>
        <v>E06000029_CIN episodes where a child has domestic abuse identified as a factor at CIN assessment (excluding looked after children)_Number</v>
      </c>
      <c r="B4068" s="31" t="s">
        <v>543</v>
      </c>
      <c r="C4068" s="31" t="s">
        <v>717</v>
      </c>
      <c r="D4068" s="31" t="s">
        <v>474</v>
      </c>
      <c r="E4068" s="31" t="s">
        <v>475</v>
      </c>
      <c r="F4068" s="31" t="s">
        <v>26</v>
      </c>
      <c r="G4068" s="26" t="s">
        <v>56</v>
      </c>
      <c r="H4068" s="31" t="s">
        <v>743</v>
      </c>
      <c r="I4068" s="31">
        <v>217</v>
      </c>
      <c r="J4068" s="31">
        <f>INDEX('LA lookup'!H:H,MATCH('Known to services raw data'!B4068,'LA lookup'!G:G,0))</f>
        <v>30188</v>
      </c>
      <c r="K4068" s="31"/>
      <c r="L4068" s="31" t="str">
        <f t="shared" si="231"/>
        <v>7.2 per 1000 0-17 yr olds</v>
      </c>
      <c r="M4068" s="31">
        <f t="shared" si="232"/>
        <v>7.1882867364515706</v>
      </c>
      <c r="N4068" s="31">
        <f t="shared" si="234"/>
        <v>0</v>
      </c>
    </row>
    <row r="4069" spans="1:14" x14ac:dyDescent="0.45">
      <c r="A4069" s="31" t="str">
        <f t="shared" si="233"/>
        <v>E06000028_CIN episodes where a child has domestic abuse identified as a factor at CIN assessment (excluding looked after children)_Number</v>
      </c>
      <c r="B4069" s="31" t="s">
        <v>254</v>
      </c>
      <c r="C4069" s="31" t="s">
        <v>255</v>
      </c>
      <c r="D4069" s="31" t="s">
        <v>474</v>
      </c>
      <c r="E4069" s="31" t="s">
        <v>475</v>
      </c>
      <c r="F4069" s="31" t="s">
        <v>26</v>
      </c>
      <c r="G4069" s="26" t="s">
        <v>56</v>
      </c>
      <c r="H4069" s="31" t="s">
        <v>743</v>
      </c>
      <c r="I4069" s="31">
        <v>409</v>
      </c>
      <c r="J4069" s="31">
        <f>INDEX('LA lookup'!H:H,MATCH('Known to services raw data'!B4069,'LA lookup'!G:G,0))</f>
        <v>36373</v>
      </c>
      <c r="K4069" s="31"/>
      <c r="L4069" s="31" t="str">
        <f t="shared" si="231"/>
        <v>11.2 per 1000 0-17 yr olds</v>
      </c>
      <c r="M4069" s="31">
        <f t="shared" si="232"/>
        <v>11.244604514337558</v>
      </c>
      <c r="N4069" s="31">
        <f t="shared" si="234"/>
        <v>0</v>
      </c>
    </row>
    <row r="4070" spans="1:14" x14ac:dyDescent="0.45">
      <c r="A4070" s="31" t="str">
        <f t="shared" si="233"/>
        <v>E06000047_CIN episodes where a child has domestic abuse identified as a factor at CIN assessment (excluding looked after children)_Number</v>
      </c>
      <c r="B4070" s="31" t="s">
        <v>528</v>
      </c>
      <c r="C4070" s="31" t="s">
        <v>721</v>
      </c>
      <c r="D4070" s="31" t="s">
        <v>474</v>
      </c>
      <c r="E4070" s="31" t="s">
        <v>475</v>
      </c>
      <c r="F4070" s="31" t="s">
        <v>26</v>
      </c>
      <c r="G4070" s="26" t="s">
        <v>56</v>
      </c>
      <c r="H4070" s="31" t="s">
        <v>743</v>
      </c>
      <c r="I4070" s="31">
        <v>2029</v>
      </c>
      <c r="J4070" s="31">
        <f>INDEX('LA lookup'!H:H,MATCH('Known to services raw data'!B4070,'LA lookup'!G:G,0))</f>
        <v>101040</v>
      </c>
      <c r="K4070" s="31"/>
      <c r="L4070" s="31" t="str">
        <f t="shared" si="231"/>
        <v>20.1 per 1000 0-17 yr olds</v>
      </c>
      <c r="M4070" s="31">
        <f t="shared" si="232"/>
        <v>20.081155977830562</v>
      </c>
      <c r="N4070" s="31">
        <f t="shared" si="234"/>
        <v>0</v>
      </c>
    </row>
    <row r="4071" spans="1:14" x14ac:dyDescent="0.45">
      <c r="A4071" s="31" t="str">
        <f t="shared" si="233"/>
        <v>E06000005_CIN episodes where a child has domestic abuse identified as a factor at CIN assessment (excluding looked after children)_Number</v>
      </c>
      <c r="B4071" s="31" t="s">
        <v>287</v>
      </c>
      <c r="C4071" s="31" t="s">
        <v>288</v>
      </c>
      <c r="D4071" s="31" t="s">
        <v>474</v>
      </c>
      <c r="E4071" s="31" t="s">
        <v>475</v>
      </c>
      <c r="F4071" s="31" t="s">
        <v>26</v>
      </c>
      <c r="G4071" s="26" t="s">
        <v>56</v>
      </c>
      <c r="H4071" s="31" t="s">
        <v>743</v>
      </c>
      <c r="I4071" s="31">
        <v>241</v>
      </c>
      <c r="J4071" s="31">
        <f>INDEX('LA lookup'!H:H,MATCH('Known to services raw data'!B4071,'LA lookup'!G:G,0))</f>
        <v>22454</v>
      </c>
      <c r="K4071" s="31"/>
      <c r="L4071" s="31" t="str">
        <f t="shared" si="231"/>
        <v>10.7 per 1000 0-17 yr olds</v>
      </c>
      <c r="M4071" s="31">
        <f t="shared" si="232"/>
        <v>10.733054244232655</v>
      </c>
      <c r="N4071" s="31">
        <f t="shared" si="234"/>
        <v>0</v>
      </c>
    </row>
    <row r="4072" spans="1:14" x14ac:dyDescent="0.45">
      <c r="A4072" s="31" t="str">
        <f t="shared" si="233"/>
        <v>E10000011_CIN episodes where a child has domestic abuse identified as a factor at CIN assessment (excluding looked after children)_Number</v>
      </c>
      <c r="B4072" s="31" t="s">
        <v>299</v>
      </c>
      <c r="C4072" s="31" t="s">
        <v>300</v>
      </c>
      <c r="D4072" s="31" t="s">
        <v>474</v>
      </c>
      <c r="E4072" s="31" t="s">
        <v>475</v>
      </c>
      <c r="F4072" s="31" t="s">
        <v>26</v>
      </c>
      <c r="G4072" s="26" t="s">
        <v>56</v>
      </c>
      <c r="H4072" s="31" t="s">
        <v>743</v>
      </c>
      <c r="I4072" s="31">
        <v>1054</v>
      </c>
      <c r="J4072" s="31">
        <f>INDEX('LA lookup'!H:H,MATCH('Known to services raw data'!B4072,'LA lookup'!G:G,0))</f>
        <v>106378</v>
      </c>
      <c r="K4072" s="31"/>
      <c r="L4072" s="31" t="str">
        <f t="shared" si="231"/>
        <v>9.9 per 1000 0-17 yr olds</v>
      </c>
      <c r="M4072" s="31">
        <f t="shared" si="232"/>
        <v>9.9080636973810385</v>
      </c>
      <c r="N4072" s="31">
        <f t="shared" si="234"/>
        <v>0</v>
      </c>
    </row>
    <row r="4073" spans="1:14" x14ac:dyDescent="0.45">
      <c r="A4073" s="31" t="str">
        <f t="shared" si="233"/>
        <v>E06000043_CIN episodes where a child has domestic abuse identified as a factor at CIN assessment (excluding looked after children)_Number</v>
      </c>
      <c r="B4073" s="31" t="s">
        <v>263</v>
      </c>
      <c r="C4073" s="31" t="s">
        <v>264</v>
      </c>
      <c r="D4073" s="31" t="s">
        <v>474</v>
      </c>
      <c r="E4073" s="31" t="s">
        <v>475</v>
      </c>
      <c r="F4073" s="31" t="s">
        <v>26</v>
      </c>
      <c r="G4073" s="26" t="s">
        <v>56</v>
      </c>
      <c r="H4073" s="31" t="s">
        <v>743</v>
      </c>
      <c r="I4073" s="31">
        <v>761</v>
      </c>
      <c r="J4073" s="31">
        <f>INDEX('LA lookup'!H:H,MATCH('Known to services raw data'!B4073,'LA lookup'!G:G,0))</f>
        <v>51005</v>
      </c>
      <c r="K4073" s="31"/>
      <c r="L4073" s="31" t="str">
        <f t="shared" si="231"/>
        <v>14.9 per 1000 0-17 yr olds</v>
      </c>
      <c r="M4073" s="31">
        <f t="shared" si="232"/>
        <v>14.920105871973337</v>
      </c>
      <c r="N4073" s="31">
        <f t="shared" si="234"/>
        <v>0</v>
      </c>
    </row>
    <row r="4074" spans="1:14" x14ac:dyDescent="0.45">
      <c r="A4074" s="31" t="str">
        <f t="shared" si="233"/>
        <v>E10000014_CIN episodes where a child has domestic abuse identified as a factor at CIN assessment (excluding looked after children)_Number</v>
      </c>
      <c r="B4074" s="31" t="s">
        <v>309</v>
      </c>
      <c r="C4074" s="31" t="s">
        <v>310</v>
      </c>
      <c r="D4074" s="31" t="s">
        <v>474</v>
      </c>
      <c r="E4074" s="31" t="s">
        <v>475</v>
      </c>
      <c r="F4074" s="31" t="s">
        <v>26</v>
      </c>
      <c r="G4074" s="26" t="s">
        <v>56</v>
      </c>
      <c r="H4074" s="31" t="s">
        <v>743</v>
      </c>
      <c r="I4074" s="31">
        <v>1935</v>
      </c>
      <c r="J4074" s="31">
        <f>INDEX('LA lookup'!H:H,MATCH('Known to services raw data'!B4074,'LA lookup'!G:G,0))</f>
        <v>284002</v>
      </c>
      <c r="K4074" s="31"/>
      <c r="L4074" s="31" t="str">
        <f t="shared" si="231"/>
        <v>6.8 per 1000 0-17 yr olds</v>
      </c>
      <c r="M4074" s="31">
        <f t="shared" si="232"/>
        <v>6.8133323004767572</v>
      </c>
      <c r="N4074" s="31">
        <f t="shared" si="234"/>
        <v>0</v>
      </c>
    </row>
    <row r="4075" spans="1:14" x14ac:dyDescent="0.45">
      <c r="A4075" s="31" t="str">
        <f t="shared" si="233"/>
        <v>E06000044_CIN episodes where a child has domestic abuse identified as a factor at CIN assessment (excluding looked after children)_Number</v>
      </c>
      <c r="B4075" s="31" t="s">
        <v>383</v>
      </c>
      <c r="C4075" s="31" t="s">
        <v>384</v>
      </c>
      <c r="D4075" s="31" t="s">
        <v>474</v>
      </c>
      <c r="E4075" s="31" t="s">
        <v>475</v>
      </c>
      <c r="F4075" s="31" t="s">
        <v>26</v>
      </c>
      <c r="G4075" s="26" t="s">
        <v>56</v>
      </c>
      <c r="H4075" s="31" t="s">
        <v>743</v>
      </c>
      <c r="I4075" s="31">
        <v>612</v>
      </c>
      <c r="J4075" s="31">
        <f>INDEX('LA lookup'!H:H,MATCH('Known to services raw data'!B4075,'LA lookup'!G:G,0))</f>
        <v>44046</v>
      </c>
      <c r="K4075" s="31"/>
      <c r="L4075" s="31" t="str">
        <f t="shared" si="231"/>
        <v>13.9 per 1000 0-17 yr olds</v>
      </c>
      <c r="M4075" s="31">
        <f t="shared" si="232"/>
        <v>13.894564773191663</v>
      </c>
      <c r="N4075" s="31">
        <f t="shared" si="234"/>
        <v>0</v>
      </c>
    </row>
    <row r="4076" spans="1:14" x14ac:dyDescent="0.45">
      <c r="A4076" s="31" t="str">
        <f t="shared" si="233"/>
        <v>E06000045_CIN episodes where a child has domestic abuse identified as a factor at CIN assessment (excluding looked after children)_Number</v>
      </c>
      <c r="B4076" s="31" t="s">
        <v>577</v>
      </c>
      <c r="C4076" s="31" t="s">
        <v>729</v>
      </c>
      <c r="D4076" s="31" t="s">
        <v>474</v>
      </c>
      <c r="E4076" s="31" t="s">
        <v>475</v>
      </c>
      <c r="F4076" s="31" t="s">
        <v>26</v>
      </c>
      <c r="G4076" s="26" t="s">
        <v>56</v>
      </c>
      <c r="H4076" s="31" t="s">
        <v>743</v>
      </c>
      <c r="I4076" s="31">
        <v>873</v>
      </c>
      <c r="J4076" s="31">
        <f>INDEX('LA lookup'!H:H,MATCH('Known to services raw data'!B4076,'LA lookup'!G:G,0))</f>
        <v>50832</v>
      </c>
      <c r="K4076" s="31"/>
      <c r="L4076" s="31" t="str">
        <f t="shared" si="231"/>
        <v>17.2 per 1000 0-17 yr olds</v>
      </c>
      <c r="M4076" s="31">
        <f t="shared" si="232"/>
        <v>17.174220963172807</v>
      </c>
      <c r="N4076" s="31">
        <f t="shared" si="234"/>
        <v>0</v>
      </c>
    </row>
    <row r="4077" spans="1:14" x14ac:dyDescent="0.45">
      <c r="A4077" s="31" t="str">
        <f t="shared" si="233"/>
        <v>E10000018_CIN episodes where a child has domestic abuse identified as a factor at CIN assessment (excluding looked after children)_Number</v>
      </c>
      <c r="B4077" s="31" t="s">
        <v>552</v>
      </c>
      <c r="C4077" s="31" t="s">
        <v>553</v>
      </c>
      <c r="D4077" s="31" t="s">
        <v>474</v>
      </c>
      <c r="E4077" s="31" t="s">
        <v>475</v>
      </c>
      <c r="F4077" s="31" t="s">
        <v>26</v>
      </c>
      <c r="G4077" s="26" t="s">
        <v>56</v>
      </c>
      <c r="H4077" s="31" t="s">
        <v>743</v>
      </c>
      <c r="I4077" s="31">
        <v>1391</v>
      </c>
      <c r="J4077" s="31">
        <f>INDEX('LA lookup'!H:H,MATCH('Known to services raw data'!B4077,'LA lookup'!G:G,0))</f>
        <v>140307</v>
      </c>
      <c r="K4077" s="31"/>
      <c r="L4077" s="31" t="str">
        <f t="shared" si="231"/>
        <v>9.9 per 1000 0-17 yr olds</v>
      </c>
      <c r="M4077" s="31">
        <f t="shared" si="232"/>
        <v>9.9139743562331173</v>
      </c>
      <c r="N4077" s="31">
        <f t="shared" si="234"/>
        <v>0</v>
      </c>
    </row>
    <row r="4078" spans="1:14" x14ac:dyDescent="0.45">
      <c r="A4078" s="31" t="str">
        <f t="shared" si="233"/>
        <v>E06000016_CIN episodes where a child has domestic abuse identified as a factor at CIN assessment (excluding looked after children)_Number</v>
      </c>
      <c r="B4078" s="31" t="s">
        <v>341</v>
      </c>
      <c r="C4078" s="31" t="s">
        <v>342</v>
      </c>
      <c r="D4078" s="31" t="s">
        <v>474</v>
      </c>
      <c r="E4078" s="31" t="s">
        <v>475</v>
      </c>
      <c r="F4078" s="31" t="s">
        <v>26</v>
      </c>
      <c r="G4078" s="26" t="s">
        <v>56</v>
      </c>
      <c r="H4078" s="31" t="s">
        <v>743</v>
      </c>
      <c r="I4078" s="31">
        <v>851</v>
      </c>
      <c r="J4078" s="31">
        <f>INDEX('LA lookup'!H:H,MATCH('Known to services raw data'!B4078,'LA lookup'!G:G,0))</f>
        <v>83994</v>
      </c>
      <c r="K4078" s="31"/>
      <c r="L4078" s="31" t="str">
        <f t="shared" si="231"/>
        <v>10.1 per 1000 0-17 yr olds</v>
      </c>
      <c r="M4078" s="31">
        <f t="shared" si="232"/>
        <v>10.131676072100387</v>
      </c>
      <c r="N4078" s="31">
        <f t="shared" si="234"/>
        <v>0</v>
      </c>
    </row>
    <row r="4079" spans="1:14" x14ac:dyDescent="0.45">
      <c r="A4079" s="31" t="str">
        <f t="shared" si="233"/>
        <v>E06000017_CIN episodes where a child has domestic abuse identified as a factor at CIN assessment (excluding looked after children)_Number</v>
      </c>
      <c r="B4079" s="31" t="s">
        <v>548</v>
      </c>
      <c r="C4079" s="31" t="s">
        <v>728</v>
      </c>
      <c r="D4079" s="31" t="s">
        <v>474</v>
      </c>
      <c r="E4079" s="31" t="s">
        <v>475</v>
      </c>
      <c r="F4079" s="31" t="s">
        <v>26</v>
      </c>
      <c r="G4079" s="26" t="s">
        <v>56</v>
      </c>
      <c r="H4079" s="31" t="s">
        <v>743</v>
      </c>
      <c r="I4079" s="31">
        <v>102</v>
      </c>
      <c r="J4079" s="31">
        <f>INDEX('LA lookup'!H:H,MATCH('Known to services raw data'!B4079,'LA lookup'!G:G,0))</f>
        <v>7807</v>
      </c>
      <c r="K4079" s="31"/>
      <c r="L4079" s="31" t="str">
        <f t="shared" si="231"/>
        <v>13.1 per 1000 0-17 yr olds</v>
      </c>
      <c r="M4079" s="31">
        <f t="shared" si="232"/>
        <v>13.065197899321122</v>
      </c>
      <c r="N4079" s="31">
        <f t="shared" si="234"/>
        <v>0</v>
      </c>
    </row>
    <row r="4080" spans="1:14" x14ac:dyDescent="0.45">
      <c r="A4080" s="31" t="str">
        <f t="shared" si="233"/>
        <v>E10000028_CIN episodes where a child has domestic abuse identified as a factor at CIN assessment (excluding looked after children)_Number</v>
      </c>
      <c r="B4080" s="31" t="s">
        <v>418</v>
      </c>
      <c r="C4080" s="31" t="s">
        <v>419</v>
      </c>
      <c r="D4080" s="31" t="s">
        <v>474</v>
      </c>
      <c r="E4080" s="31" t="s">
        <v>475</v>
      </c>
      <c r="F4080" s="31" t="s">
        <v>26</v>
      </c>
      <c r="G4080" s="26" t="s">
        <v>56</v>
      </c>
      <c r="H4080" s="31" t="s">
        <v>743</v>
      </c>
      <c r="I4080" s="31">
        <v>2743</v>
      </c>
      <c r="J4080" s="31">
        <f>INDEX('LA lookup'!H:H,MATCH('Known to services raw data'!B4080,'LA lookup'!G:G,0))</f>
        <v>169603</v>
      </c>
      <c r="K4080" s="31"/>
      <c r="L4080" s="31" t="str">
        <f t="shared" ref="L4080:L4143" si="235">IF(LOWER(H4080)="percentage",CONCATENATE(I4080,"%"),IF(LOWER(H4080)="proportion",CONCATENATE(ROUND(I4080,1)," per 1000 households"),IF(J4080="NA",K4080,IF(OR(ISERROR(I4080),ISBLANK(I4080),NOT(ISNUMBER(I4080))),"N/A",CONCATENATE(ROUND(I4080/J4080*1000,1)," per 1000 0-17 yr olds")))))</f>
        <v>16.2 per 1000 0-17 yr olds</v>
      </c>
      <c r="M4080" s="31">
        <f t="shared" ref="M4080:M4143" si="236">IF(LOWER(H4080)="percentage",I4080,IF(LOWER(H4080)="proportion",I4080,IF(J4080="NA",K4080,IF(OR(ISERROR(I4080),ISBLANK(I4080),NOT(ISNUMBER(I4080))),"N/A",I4080/J4080*1000))))</f>
        <v>16.173062976480367</v>
      </c>
      <c r="N4080" s="31">
        <f t="shared" si="234"/>
        <v>0</v>
      </c>
    </row>
    <row r="4081" spans="1:14" x14ac:dyDescent="0.45">
      <c r="A4081" s="31" t="str">
        <f t="shared" si="233"/>
        <v>E06000021_CIN episodes where a child has domestic abuse identified as a factor at CIN assessment (excluding looked after children)_Number</v>
      </c>
      <c r="B4081" s="31" t="s">
        <v>424</v>
      </c>
      <c r="C4081" s="31" t="s">
        <v>425</v>
      </c>
      <c r="D4081" s="31" t="s">
        <v>474</v>
      </c>
      <c r="E4081" s="31" t="s">
        <v>475</v>
      </c>
      <c r="F4081" s="31" t="s">
        <v>26</v>
      </c>
      <c r="G4081" s="26" t="s">
        <v>56</v>
      </c>
      <c r="H4081" s="31" t="s">
        <v>743</v>
      </c>
      <c r="I4081" s="31">
        <v>1247</v>
      </c>
      <c r="J4081" s="31">
        <f>INDEX('LA lookup'!H:H,MATCH('Known to services raw data'!B4081,'LA lookup'!G:G,0))</f>
        <v>57549</v>
      </c>
      <c r="K4081" s="31"/>
      <c r="L4081" s="31" t="str">
        <f t="shared" si="235"/>
        <v>21.7 per 1000 0-17 yr olds</v>
      </c>
      <c r="M4081" s="31">
        <f t="shared" si="236"/>
        <v>21.668491198804499</v>
      </c>
      <c r="N4081" s="31">
        <f t="shared" si="234"/>
        <v>0</v>
      </c>
    </row>
    <row r="4082" spans="1:14" x14ac:dyDescent="0.45">
      <c r="A4082" s="31" t="str">
        <f t="shared" si="233"/>
        <v>E06000054_CIN episodes where a child has domestic abuse identified as a factor at CIN assessment (excluding looked after children)_Number</v>
      </c>
      <c r="B4082" s="31" t="s">
        <v>462</v>
      </c>
      <c r="C4082" s="31" t="s">
        <v>463</v>
      </c>
      <c r="D4082" s="31" t="s">
        <v>474</v>
      </c>
      <c r="E4082" s="31" t="s">
        <v>475</v>
      </c>
      <c r="F4082" s="31" t="s">
        <v>26</v>
      </c>
      <c r="G4082" s="26" t="s">
        <v>56</v>
      </c>
      <c r="H4082" s="31" t="s">
        <v>743</v>
      </c>
      <c r="I4082" s="31">
        <v>1562</v>
      </c>
      <c r="J4082" s="31">
        <f>INDEX('LA lookup'!H:H,MATCH('Known to services raw data'!B4082,'LA lookup'!G:G,0))</f>
        <v>105692</v>
      </c>
      <c r="K4082" s="31"/>
      <c r="L4082" s="31" t="str">
        <f t="shared" si="235"/>
        <v>14.8 per 1000 0-17 yr olds</v>
      </c>
      <c r="M4082" s="31">
        <f t="shared" si="236"/>
        <v>14.778791204632327</v>
      </c>
      <c r="N4082" s="31">
        <f t="shared" si="234"/>
        <v>0</v>
      </c>
    </row>
    <row r="4083" spans="1:14" x14ac:dyDescent="0.45">
      <c r="A4083" s="31" t="str">
        <f t="shared" si="233"/>
        <v>E06000030_CIN episodes where a child has domestic abuse identified as a factor at CIN assessment (excluding looked after children)_Number</v>
      </c>
      <c r="B4083" s="31" t="s">
        <v>434</v>
      </c>
      <c r="C4083" s="31" t="s">
        <v>435</v>
      </c>
      <c r="D4083" s="31" t="s">
        <v>474</v>
      </c>
      <c r="E4083" s="31" t="s">
        <v>475</v>
      </c>
      <c r="F4083" s="31" t="s">
        <v>26</v>
      </c>
      <c r="G4083" s="26" t="s">
        <v>56</v>
      </c>
      <c r="H4083" s="31" t="s">
        <v>743</v>
      </c>
      <c r="I4083" s="31">
        <v>772</v>
      </c>
      <c r="J4083" s="31">
        <f>INDEX('LA lookup'!H:H,MATCH('Known to services raw data'!B4083,'LA lookup'!G:G,0))</f>
        <v>50239</v>
      </c>
      <c r="K4083" s="31"/>
      <c r="L4083" s="31" t="str">
        <f t="shared" si="235"/>
        <v>15.4 per 1000 0-17 yr olds</v>
      </c>
      <c r="M4083" s="31">
        <f t="shared" si="236"/>
        <v>15.366547901033062</v>
      </c>
      <c r="N4083" s="31">
        <f t="shared" si="234"/>
        <v>0</v>
      </c>
    </row>
    <row r="4084" spans="1:14" x14ac:dyDescent="0.45">
      <c r="A4084" s="31" t="str">
        <f t="shared" si="233"/>
        <v>E06000036_CIN episodes where a child has domestic abuse identified as a factor at CIN assessment (excluding looked after children)_Number</v>
      </c>
      <c r="B4084" s="31" t="s">
        <v>257</v>
      </c>
      <c r="C4084" s="31" t="s">
        <v>258</v>
      </c>
      <c r="D4084" s="31" t="s">
        <v>474</v>
      </c>
      <c r="E4084" s="31" t="s">
        <v>475</v>
      </c>
      <c r="F4084" s="31" t="s">
        <v>26</v>
      </c>
      <c r="G4084" s="26" t="s">
        <v>56</v>
      </c>
      <c r="H4084" s="31" t="s">
        <v>743</v>
      </c>
      <c r="I4084" s="31">
        <v>450</v>
      </c>
      <c r="J4084" s="31">
        <f>INDEX('LA lookup'!H:H,MATCH('Known to services raw data'!B4084,'LA lookup'!G:G,0))</f>
        <v>28336</v>
      </c>
      <c r="K4084" s="31"/>
      <c r="L4084" s="31" t="str">
        <f t="shared" si="235"/>
        <v>15.9 per 1000 0-17 yr olds</v>
      </c>
      <c r="M4084" s="31">
        <f t="shared" si="236"/>
        <v>15.880858272162619</v>
      </c>
      <c r="N4084" s="31">
        <f t="shared" si="234"/>
        <v>0</v>
      </c>
    </row>
    <row r="4085" spans="1:14" x14ac:dyDescent="0.45">
      <c r="A4085" s="31" t="str">
        <f t="shared" si="233"/>
        <v>E06000040_CIN episodes where a child has domestic abuse identified as a factor at CIN assessment (excluding looked after children)_Number</v>
      </c>
      <c r="B4085" s="31" t="s">
        <v>555</v>
      </c>
      <c r="C4085" s="31" t="s">
        <v>727</v>
      </c>
      <c r="D4085" s="31" t="s">
        <v>474</v>
      </c>
      <c r="E4085" s="31" t="s">
        <v>475</v>
      </c>
      <c r="F4085" s="31" t="s">
        <v>26</v>
      </c>
      <c r="G4085" s="26" t="s">
        <v>56</v>
      </c>
      <c r="H4085" s="31" t="s">
        <v>743</v>
      </c>
      <c r="I4085" s="31">
        <v>219</v>
      </c>
      <c r="J4085" s="31">
        <f>INDEX('LA lookup'!H:H,MATCH('Known to services raw data'!B4085,'LA lookup'!G:G,0))</f>
        <v>34604</v>
      </c>
      <c r="K4085" s="31"/>
      <c r="L4085" s="31" t="str">
        <f t="shared" si="235"/>
        <v>6.3 per 1000 0-17 yr olds</v>
      </c>
      <c r="M4085" s="31">
        <f t="shared" si="236"/>
        <v>6.3287481216044386</v>
      </c>
      <c r="N4085" s="31">
        <f t="shared" si="234"/>
        <v>0</v>
      </c>
    </row>
    <row r="4086" spans="1:14" x14ac:dyDescent="0.45">
      <c r="A4086" s="31" t="str">
        <f t="shared" si="233"/>
        <v>E06000037_CIN episodes where a child has domestic abuse identified as a factor at CIN assessment (excluding looked after children)_Number</v>
      </c>
      <c r="B4086" s="31" t="s">
        <v>456</v>
      </c>
      <c r="C4086" s="31" t="s">
        <v>457</v>
      </c>
      <c r="D4086" s="31" t="s">
        <v>474</v>
      </c>
      <c r="E4086" s="31" t="s">
        <v>475</v>
      </c>
      <c r="F4086" s="31" t="s">
        <v>26</v>
      </c>
      <c r="G4086" s="26" t="s">
        <v>56</v>
      </c>
      <c r="H4086" s="31" t="s">
        <v>743</v>
      </c>
      <c r="I4086" s="31">
        <v>493</v>
      </c>
      <c r="J4086" s="31">
        <f>INDEX('LA lookup'!H:H,MATCH('Known to services raw data'!B4086,'LA lookup'!G:G,0))</f>
        <v>35623</v>
      </c>
      <c r="K4086" s="31"/>
      <c r="L4086" s="31" t="str">
        <f t="shared" si="235"/>
        <v>13.8 per 1000 0-17 yr olds</v>
      </c>
      <c r="M4086" s="31">
        <f t="shared" si="236"/>
        <v>13.839373438508829</v>
      </c>
      <c r="N4086" s="31">
        <f t="shared" si="234"/>
        <v>0</v>
      </c>
    </row>
    <row r="4087" spans="1:14" x14ac:dyDescent="0.45">
      <c r="A4087" s="31" t="str">
        <f t="shared" si="233"/>
        <v>E06000038_CIN episodes where a child has domestic abuse identified as a factor at CIN assessment (excluding looked after children)_Number</v>
      </c>
      <c r="B4087" s="31" t="s">
        <v>557</v>
      </c>
      <c r="C4087" s="31" t="s">
        <v>726</v>
      </c>
      <c r="D4087" s="31" t="s">
        <v>474</v>
      </c>
      <c r="E4087" s="31" t="s">
        <v>475</v>
      </c>
      <c r="F4087" s="31" t="s">
        <v>26</v>
      </c>
      <c r="G4087" s="26" t="s">
        <v>56</v>
      </c>
      <c r="H4087" s="31" t="s">
        <v>743</v>
      </c>
      <c r="I4087" s="31">
        <v>987</v>
      </c>
      <c r="J4087" s="31">
        <f>INDEX('LA lookup'!H:H,MATCH('Known to services raw data'!B4087,'LA lookup'!G:G,0))</f>
        <v>37080</v>
      </c>
      <c r="K4087" s="31"/>
      <c r="L4087" s="31" t="str">
        <f t="shared" si="235"/>
        <v>26.6 per 1000 0-17 yr olds</v>
      </c>
      <c r="M4087" s="31">
        <f t="shared" si="236"/>
        <v>26.618122977346278</v>
      </c>
      <c r="N4087" s="31">
        <f t="shared" si="234"/>
        <v>0</v>
      </c>
    </row>
    <row r="4088" spans="1:14" x14ac:dyDescent="0.45">
      <c r="A4088" s="31" t="str">
        <f t="shared" si="233"/>
        <v>E06000039_CIN episodes where a child has domestic abuse identified as a factor at CIN assessment (excluding looked after children)_Number</v>
      </c>
      <c r="B4088" s="31" t="s">
        <v>404</v>
      </c>
      <c r="C4088" s="31" t="s">
        <v>405</v>
      </c>
      <c r="D4088" s="31" t="s">
        <v>474</v>
      </c>
      <c r="E4088" s="31" t="s">
        <v>475</v>
      </c>
      <c r="F4088" s="31" t="s">
        <v>26</v>
      </c>
      <c r="G4088" s="26" t="s">
        <v>56</v>
      </c>
      <c r="H4088" s="31" t="s">
        <v>743</v>
      </c>
      <c r="I4088" s="31">
        <v>594</v>
      </c>
      <c r="J4088" s="31">
        <f>INDEX('LA lookup'!H:H,MATCH('Known to services raw data'!B4088,'LA lookup'!G:G,0))</f>
        <v>42699</v>
      </c>
      <c r="K4088" s="31"/>
      <c r="L4088" s="31" t="str">
        <f t="shared" si="235"/>
        <v>13.9 per 1000 0-17 yr olds</v>
      </c>
      <c r="M4088" s="31">
        <f t="shared" si="236"/>
        <v>13.911332818098785</v>
      </c>
      <c r="N4088" s="31">
        <f t="shared" si="234"/>
        <v>0</v>
      </c>
    </row>
    <row r="4089" spans="1:14" x14ac:dyDescent="0.45">
      <c r="A4089" s="31" t="str">
        <f t="shared" si="233"/>
        <v>E06000041_CIN episodes where a child has domestic abuse identified as a factor at CIN assessment (excluding looked after children)_Number</v>
      </c>
      <c r="B4089" s="31" t="s">
        <v>466</v>
      </c>
      <c r="C4089" s="31" t="s">
        <v>467</v>
      </c>
      <c r="D4089" s="31" t="s">
        <v>474</v>
      </c>
      <c r="E4089" s="31" t="s">
        <v>475</v>
      </c>
      <c r="F4089" s="31" t="s">
        <v>26</v>
      </c>
      <c r="G4089" s="26" t="s">
        <v>56</v>
      </c>
      <c r="H4089" s="31" t="s">
        <v>743</v>
      </c>
      <c r="I4089" s="31">
        <v>654</v>
      </c>
      <c r="J4089" s="31">
        <f>INDEX('LA lookup'!H:H,MATCH('Known to services raw data'!B4089,'LA lookup'!G:G,0))</f>
        <v>39532</v>
      </c>
      <c r="K4089" s="31"/>
      <c r="L4089" s="31" t="str">
        <f t="shared" si="235"/>
        <v>16.5 per 1000 0-17 yr olds</v>
      </c>
      <c r="M4089" s="31">
        <f t="shared" si="236"/>
        <v>16.543559647880198</v>
      </c>
      <c r="N4089" s="31">
        <f t="shared" si="234"/>
        <v>0</v>
      </c>
    </row>
    <row r="4090" spans="1:14" x14ac:dyDescent="0.45">
      <c r="A4090" s="31" t="str">
        <f t="shared" si="233"/>
        <v>E10000003_CIN episodes where a child has domestic abuse identified as a factor at CIN assessment (excluding looked after children)_Number</v>
      </c>
      <c r="B4090" s="31" t="s">
        <v>275</v>
      </c>
      <c r="C4090" s="31" t="s">
        <v>276</v>
      </c>
      <c r="D4090" s="31" t="s">
        <v>474</v>
      </c>
      <c r="E4090" s="31" t="s">
        <v>475</v>
      </c>
      <c r="F4090" s="31" t="s">
        <v>26</v>
      </c>
      <c r="G4090" s="26" t="s">
        <v>56</v>
      </c>
      <c r="H4090" s="31" t="s">
        <v>743</v>
      </c>
      <c r="I4090" s="31">
        <v>1815</v>
      </c>
      <c r="J4090" s="31">
        <f>INDEX('LA lookup'!H:H,MATCH('Known to services raw data'!B4090,'LA lookup'!G:G,0))</f>
        <v>135719</v>
      </c>
      <c r="K4090" s="31"/>
      <c r="L4090" s="31" t="str">
        <f t="shared" si="235"/>
        <v>13.4 per 1000 0-17 yr olds</v>
      </c>
      <c r="M4090" s="31">
        <f t="shared" si="236"/>
        <v>13.373219667106302</v>
      </c>
      <c r="N4090" s="31">
        <f t="shared" si="234"/>
        <v>0</v>
      </c>
    </row>
    <row r="4091" spans="1:14" x14ac:dyDescent="0.45">
      <c r="A4091" s="31" t="str">
        <f t="shared" si="233"/>
        <v>E06000031_CIN episodes where a child has domestic abuse identified as a factor at CIN assessment (excluding looked after children)_Number</v>
      </c>
      <c r="B4091" s="31" t="s">
        <v>379</v>
      </c>
      <c r="C4091" s="31" t="s">
        <v>380</v>
      </c>
      <c r="D4091" s="31" t="s">
        <v>474</v>
      </c>
      <c r="E4091" s="31" t="s">
        <v>475</v>
      </c>
      <c r="F4091" s="31" t="s">
        <v>26</v>
      </c>
      <c r="G4091" s="26" t="s">
        <v>56</v>
      </c>
      <c r="H4091" s="31" t="s">
        <v>743</v>
      </c>
      <c r="I4091" s="31">
        <v>997</v>
      </c>
      <c r="J4091" s="31">
        <f>INDEX('LA lookup'!H:H,MATCH('Known to services raw data'!B4091,'LA lookup'!G:G,0))</f>
        <v>51137</v>
      </c>
      <c r="K4091" s="31"/>
      <c r="L4091" s="31" t="str">
        <f t="shared" si="235"/>
        <v>19.5 per 1000 0-17 yr olds</v>
      </c>
      <c r="M4091" s="31">
        <f t="shared" si="236"/>
        <v>19.496646263957604</v>
      </c>
      <c r="N4091" s="31">
        <f t="shared" si="234"/>
        <v>0</v>
      </c>
    </row>
    <row r="4092" spans="1:14" x14ac:dyDescent="0.45">
      <c r="A4092" s="31" t="str">
        <f t="shared" si="233"/>
        <v>E06000006_CIN episodes where a child has domestic abuse identified as a factor at CIN assessment (excluding looked after children)_Number</v>
      </c>
      <c r="B4092" s="31" t="s">
        <v>531</v>
      </c>
      <c r="C4092" s="31" t="s">
        <v>722</v>
      </c>
      <c r="D4092" s="31" t="s">
        <v>474</v>
      </c>
      <c r="E4092" s="31" t="s">
        <v>475</v>
      </c>
      <c r="F4092" s="31" t="s">
        <v>26</v>
      </c>
      <c r="G4092" s="26" t="s">
        <v>56</v>
      </c>
      <c r="H4092" s="31" t="s">
        <v>743</v>
      </c>
      <c r="I4092" s="31">
        <v>590</v>
      </c>
      <c r="J4092" s="31">
        <f>INDEX('LA lookup'!H:H,MATCH('Known to services raw data'!B4092,'LA lookup'!G:G,0))</f>
        <v>28617</v>
      </c>
      <c r="K4092" s="31"/>
      <c r="L4092" s="31" t="str">
        <f t="shared" si="235"/>
        <v>20.6 per 1000 0-17 yr olds</v>
      </c>
      <c r="M4092" s="31">
        <f t="shared" si="236"/>
        <v>20.61711570045777</v>
      </c>
      <c r="N4092" s="31">
        <f t="shared" si="234"/>
        <v>0</v>
      </c>
    </row>
    <row r="4093" spans="1:14" x14ac:dyDescent="0.45">
      <c r="A4093" s="31" t="str">
        <f t="shared" si="233"/>
        <v>E06000007_CIN episodes where a child has domestic abuse identified as a factor at CIN assessment (excluding looked after children)_Number</v>
      </c>
      <c r="B4093" s="31" t="s">
        <v>452</v>
      </c>
      <c r="C4093" s="31" t="s">
        <v>453</v>
      </c>
      <c r="D4093" s="31" t="s">
        <v>474</v>
      </c>
      <c r="E4093" s="31" t="s">
        <v>475</v>
      </c>
      <c r="F4093" s="31" t="s">
        <v>26</v>
      </c>
      <c r="G4093" s="26" t="s">
        <v>56</v>
      </c>
      <c r="H4093" s="31" t="s">
        <v>743</v>
      </c>
      <c r="I4093" s="31">
        <v>549</v>
      </c>
      <c r="J4093" s="31">
        <f>INDEX('LA lookup'!H:H,MATCH('Known to services raw data'!B4093,'LA lookup'!G:G,0))</f>
        <v>44484</v>
      </c>
      <c r="K4093" s="31"/>
      <c r="L4093" s="31" t="str">
        <f t="shared" si="235"/>
        <v>12.3 per 1000 0-17 yr olds</v>
      </c>
      <c r="M4093" s="31">
        <f t="shared" si="236"/>
        <v>12.341516050714864</v>
      </c>
      <c r="N4093" s="31">
        <f t="shared" si="234"/>
        <v>0</v>
      </c>
    </row>
    <row r="4094" spans="1:14" x14ac:dyDescent="0.45">
      <c r="A4094" s="31" t="str">
        <f t="shared" si="233"/>
        <v>E10000008_CIN episodes where a child has domestic abuse identified as a factor at CIN assessment (excluding looked after children)_Number</v>
      </c>
      <c r="B4094" s="31" t="s">
        <v>504</v>
      </c>
      <c r="C4094" s="31" t="s">
        <v>505</v>
      </c>
      <c r="D4094" s="31" t="s">
        <v>474</v>
      </c>
      <c r="E4094" s="31" t="s">
        <v>475</v>
      </c>
      <c r="F4094" s="31" t="s">
        <v>26</v>
      </c>
      <c r="G4094" s="26" t="s">
        <v>56</v>
      </c>
      <c r="H4094" s="31" t="s">
        <v>743</v>
      </c>
      <c r="I4094" s="31">
        <v>1609</v>
      </c>
      <c r="J4094" s="31">
        <f>INDEX('LA lookup'!H:H,MATCH('Known to services raw data'!B4094,'LA lookup'!G:G,0))</f>
        <v>145878</v>
      </c>
      <c r="K4094" s="31"/>
      <c r="L4094" s="31" t="str">
        <f t="shared" si="235"/>
        <v>11 per 1000 0-17 yr olds</v>
      </c>
      <c r="M4094" s="31">
        <f t="shared" si="236"/>
        <v>11.029764597814612</v>
      </c>
      <c r="N4094" s="31">
        <f t="shared" si="234"/>
        <v>0</v>
      </c>
    </row>
    <row r="4095" spans="1:14" x14ac:dyDescent="0.45">
      <c r="A4095" s="31" t="str">
        <f t="shared" si="233"/>
        <v>E06000026_CIN episodes where a child has domestic abuse identified as a factor at CIN assessment (excluding looked after children)_Number</v>
      </c>
      <c r="B4095" s="31" t="s">
        <v>381</v>
      </c>
      <c r="C4095" s="31" t="s">
        <v>382</v>
      </c>
      <c r="D4095" s="31" t="s">
        <v>474</v>
      </c>
      <c r="E4095" s="31" t="s">
        <v>475</v>
      </c>
      <c r="F4095" s="31" t="s">
        <v>26</v>
      </c>
      <c r="G4095" s="26" t="s">
        <v>56</v>
      </c>
      <c r="H4095" s="31" t="s">
        <v>743</v>
      </c>
      <c r="I4095" s="31">
        <v>1080</v>
      </c>
      <c r="J4095" s="31">
        <f>INDEX('LA lookup'!H:H,MATCH('Known to services raw data'!B4095,'LA lookup'!G:G,0))</f>
        <v>52552</v>
      </c>
      <c r="K4095" s="31"/>
      <c r="L4095" s="31" t="str">
        <f t="shared" si="235"/>
        <v>20.6 per 1000 0-17 yr olds</v>
      </c>
      <c r="M4095" s="31">
        <f t="shared" si="236"/>
        <v>20.551073222712741</v>
      </c>
      <c r="N4095" s="31">
        <f t="shared" si="234"/>
        <v>0</v>
      </c>
    </row>
    <row r="4096" spans="1:14" x14ac:dyDescent="0.45">
      <c r="A4096" s="31" t="str">
        <f t="shared" si="233"/>
        <v>E06000027_CIN episodes where a child has domestic abuse identified as a factor at CIN assessment (excluding looked after children)_Number</v>
      </c>
      <c r="B4096" s="31" t="s">
        <v>438</v>
      </c>
      <c r="C4096" s="31" t="s">
        <v>439</v>
      </c>
      <c r="D4096" s="31" t="s">
        <v>474</v>
      </c>
      <c r="E4096" s="31" t="s">
        <v>475</v>
      </c>
      <c r="F4096" s="31" t="s">
        <v>26</v>
      </c>
      <c r="G4096" s="26" t="s">
        <v>56</v>
      </c>
      <c r="H4096" s="31" t="s">
        <v>743</v>
      </c>
      <c r="I4096" s="31">
        <v>500</v>
      </c>
      <c r="J4096" s="31">
        <f>INDEX('LA lookup'!H:H,MATCH('Known to services raw data'!B4096,'LA lookup'!G:G,0))</f>
        <v>25423</v>
      </c>
      <c r="K4096" s="31"/>
      <c r="L4096" s="31" t="str">
        <f t="shared" si="235"/>
        <v>19.7 per 1000 0-17 yr olds</v>
      </c>
      <c r="M4096" s="31">
        <f t="shared" si="236"/>
        <v>19.667230460606536</v>
      </c>
      <c r="N4096" s="31">
        <f t="shared" si="234"/>
        <v>0</v>
      </c>
    </row>
    <row r="4097" spans="1:14" x14ac:dyDescent="0.45">
      <c r="A4097" s="31" t="str">
        <f t="shared" si="233"/>
        <v>E10000012_CIN episodes where a child has domestic abuse identified as a factor at CIN assessment (excluding looked after children)_Number</v>
      </c>
      <c r="B4097" s="31" t="s">
        <v>303</v>
      </c>
      <c r="C4097" s="31" t="s">
        <v>304</v>
      </c>
      <c r="D4097" s="31" t="s">
        <v>474</v>
      </c>
      <c r="E4097" s="31" t="s">
        <v>475</v>
      </c>
      <c r="F4097" s="31" t="s">
        <v>26</v>
      </c>
      <c r="G4097" s="26" t="s">
        <v>56</v>
      </c>
      <c r="H4097" s="31" t="s">
        <v>743</v>
      </c>
      <c r="I4097" s="31">
        <v>2556</v>
      </c>
      <c r="J4097" s="31">
        <f>INDEX('LA lookup'!H:H,MATCH('Known to services raw data'!B4097,'LA lookup'!G:G,0))</f>
        <v>311172</v>
      </c>
      <c r="K4097" s="31"/>
      <c r="L4097" s="31" t="str">
        <f t="shared" si="235"/>
        <v>8.2 per 1000 0-17 yr olds</v>
      </c>
      <c r="M4097" s="31">
        <f t="shared" si="236"/>
        <v>8.2141066676950363</v>
      </c>
      <c r="N4097" s="31">
        <f t="shared" si="234"/>
        <v>0</v>
      </c>
    </row>
    <row r="4098" spans="1:14" x14ac:dyDescent="0.45">
      <c r="A4098" s="31" t="str">
        <f t="shared" si="233"/>
        <v>E06000033_CIN episodes where a child has domestic abuse identified as a factor at CIN assessment (excluding looked after children)_Number</v>
      </c>
      <c r="B4098" s="31" t="s">
        <v>412</v>
      </c>
      <c r="C4098" s="31" t="s">
        <v>413</v>
      </c>
      <c r="D4098" s="31" t="s">
        <v>474</v>
      </c>
      <c r="E4098" s="31" t="s">
        <v>475</v>
      </c>
      <c r="F4098" s="31" t="s">
        <v>26</v>
      </c>
      <c r="G4098" s="26" t="s">
        <v>56</v>
      </c>
      <c r="H4098" s="31" t="s">
        <v>743</v>
      </c>
      <c r="I4098" s="31">
        <v>602</v>
      </c>
      <c r="J4098" s="31">
        <f>INDEX('LA lookup'!H:H,MATCH('Known to services raw data'!B4098,'LA lookup'!G:G,0))</f>
        <v>39540</v>
      </c>
      <c r="K4098" s="31"/>
      <c r="L4098" s="31" t="str">
        <f t="shared" si="235"/>
        <v>15.2 per 1000 0-17 yr olds</v>
      </c>
      <c r="M4098" s="31">
        <f t="shared" si="236"/>
        <v>15.2250885179565</v>
      </c>
      <c r="N4098" s="31">
        <f t="shared" si="234"/>
        <v>0</v>
      </c>
    </row>
    <row r="4099" spans="1:14" x14ac:dyDescent="0.45">
      <c r="A4099" s="31" t="str">
        <f t="shared" si="233"/>
        <v>E06000034_CIN episodes where a child has domestic abuse identified as a factor at CIN assessment (excluding looked after children)_Number</v>
      </c>
      <c r="B4099" s="31" t="s">
        <v>493</v>
      </c>
      <c r="C4099" s="31" t="s">
        <v>731</v>
      </c>
      <c r="D4099" s="31" t="s">
        <v>474</v>
      </c>
      <c r="E4099" s="31" t="s">
        <v>475</v>
      </c>
      <c r="F4099" s="31" t="s">
        <v>26</v>
      </c>
      <c r="G4099" s="26" t="s">
        <v>56</v>
      </c>
      <c r="H4099" s="31" t="s">
        <v>743</v>
      </c>
      <c r="I4099" s="31">
        <v>1026</v>
      </c>
      <c r="J4099" s="31">
        <f>INDEX('LA lookup'!H:H,MATCH('Known to services raw data'!B4099,'LA lookup'!G:G,0))</f>
        <v>43762</v>
      </c>
      <c r="K4099" s="31"/>
      <c r="L4099" s="31" t="str">
        <f t="shared" si="235"/>
        <v>23.4 per 1000 0-17 yr olds</v>
      </c>
      <c r="M4099" s="31">
        <f t="shared" si="236"/>
        <v>23.444997943421232</v>
      </c>
      <c r="N4099" s="31">
        <f t="shared" si="234"/>
        <v>0</v>
      </c>
    </row>
    <row r="4100" spans="1:14" x14ac:dyDescent="0.45">
      <c r="A4100" s="31" t="str">
        <f t="shared" si="233"/>
        <v>E06000019_CIN episodes where a child has domestic abuse identified as a factor at CIN assessment (excluding looked after children)_Number</v>
      </c>
      <c r="B4100" s="31" t="s">
        <v>317</v>
      </c>
      <c r="C4100" s="31" t="s">
        <v>318</v>
      </c>
      <c r="D4100" s="31" t="s">
        <v>474</v>
      </c>
      <c r="E4100" s="31" t="s">
        <v>475</v>
      </c>
      <c r="F4100" s="31" t="s">
        <v>26</v>
      </c>
      <c r="G4100" s="26" t="s">
        <v>56</v>
      </c>
      <c r="H4100" s="31" t="s">
        <v>743</v>
      </c>
      <c r="I4100" s="31">
        <v>408</v>
      </c>
      <c r="J4100" s="31">
        <f>INDEX('LA lookup'!H:H,MATCH('Known to services raw data'!B4100,'LA lookup'!G:G,0))</f>
        <v>36103</v>
      </c>
      <c r="K4100" s="31"/>
      <c r="L4100" s="31" t="str">
        <f t="shared" si="235"/>
        <v>11.3 per 1000 0-17 yr olds</v>
      </c>
      <c r="M4100" s="31">
        <f t="shared" si="236"/>
        <v>11.300999916904413</v>
      </c>
      <c r="N4100" s="31">
        <f t="shared" si="234"/>
        <v>0</v>
      </c>
    </row>
    <row r="4101" spans="1:14" x14ac:dyDescent="0.45">
      <c r="A4101" s="31" t="str">
        <f t="shared" si="233"/>
        <v>E10000034_CIN episodes where a child has domestic abuse identified as a factor at CIN assessment (excluding looked after children)_Number</v>
      </c>
      <c r="B4101" s="31" t="s">
        <v>470</v>
      </c>
      <c r="C4101" s="31" t="s">
        <v>471</v>
      </c>
      <c r="D4101" s="31" t="s">
        <v>474</v>
      </c>
      <c r="E4101" s="31" t="s">
        <v>475</v>
      </c>
      <c r="F4101" s="31" t="s">
        <v>26</v>
      </c>
      <c r="G4101" s="26" t="s">
        <v>56</v>
      </c>
      <c r="H4101" s="31" t="s">
        <v>743</v>
      </c>
      <c r="I4101" s="31">
        <v>1439</v>
      </c>
      <c r="J4101" s="31">
        <f>INDEX('LA lookup'!H:H,MATCH('Known to services raw data'!B4101,'LA lookup'!G:G,0))</f>
        <v>117783</v>
      </c>
      <c r="K4101" s="31"/>
      <c r="L4101" s="31" t="str">
        <f t="shared" si="235"/>
        <v>12.2 per 1000 0-17 yr olds</v>
      </c>
      <c r="M4101" s="31">
        <f t="shared" si="236"/>
        <v>12.21738281415824</v>
      </c>
      <c r="N4101" s="31">
        <f t="shared" si="234"/>
        <v>0</v>
      </c>
    </row>
    <row r="4102" spans="1:14" x14ac:dyDescent="0.45">
      <c r="A4102" s="31" t="str">
        <f t="shared" si="233"/>
        <v>E10000016_CIN episodes where a child has domestic abuse identified as a factor at CIN assessment (excluding looked after children)_Number</v>
      </c>
      <c r="B4102" s="31" t="s">
        <v>327</v>
      </c>
      <c r="C4102" s="31" t="s">
        <v>328</v>
      </c>
      <c r="D4102" s="31" t="s">
        <v>474</v>
      </c>
      <c r="E4102" s="31" t="s">
        <v>475</v>
      </c>
      <c r="F4102" s="31" t="s">
        <v>26</v>
      </c>
      <c r="G4102" s="26" t="s">
        <v>56</v>
      </c>
      <c r="H4102" s="31" t="s">
        <v>743</v>
      </c>
      <c r="I4102" s="31">
        <v>7172</v>
      </c>
      <c r="J4102" s="31">
        <f>INDEX('LA lookup'!H:H,MATCH('Known to services raw data'!B4102,'LA lookup'!G:G,0))</f>
        <v>340140</v>
      </c>
      <c r="K4102" s="31"/>
      <c r="L4102" s="31" t="str">
        <f t="shared" si="235"/>
        <v>21.1 per 1000 0-17 yr olds</v>
      </c>
      <c r="M4102" s="31">
        <f t="shared" si="236"/>
        <v>21.085435408949255</v>
      </c>
      <c r="N4102" s="31">
        <f t="shared" si="234"/>
        <v>0</v>
      </c>
    </row>
    <row r="4103" spans="1:14" x14ac:dyDescent="0.45">
      <c r="A4103" s="31" t="str">
        <f t="shared" si="233"/>
        <v>E06000035_CIN episodes where a child has domestic abuse identified as a factor at CIN assessment (excluding looked after children)_Number</v>
      </c>
      <c r="B4103" s="31" t="s">
        <v>351</v>
      </c>
      <c r="C4103" s="31" t="s">
        <v>352</v>
      </c>
      <c r="D4103" s="31" t="s">
        <v>474</v>
      </c>
      <c r="E4103" s="31" t="s">
        <v>475</v>
      </c>
      <c r="F4103" s="31" t="s">
        <v>26</v>
      </c>
      <c r="G4103" s="26" t="s">
        <v>56</v>
      </c>
      <c r="H4103" s="31" t="s">
        <v>743</v>
      </c>
      <c r="I4103" s="31">
        <v>1457</v>
      </c>
      <c r="J4103" s="31">
        <f>INDEX('LA lookup'!H:H,MATCH('Known to services raw data'!B4103,'LA lookup'!G:G,0))</f>
        <v>64391</v>
      </c>
      <c r="K4103" s="31"/>
      <c r="L4103" s="31" t="str">
        <f t="shared" si="235"/>
        <v>22.6 per 1000 0-17 yr olds</v>
      </c>
      <c r="M4103" s="31">
        <f t="shared" si="236"/>
        <v>22.627385814787782</v>
      </c>
      <c r="N4103" s="31">
        <f t="shared" si="234"/>
        <v>0</v>
      </c>
    </row>
    <row r="4104" spans="1:14" x14ac:dyDescent="0.45">
      <c r="A4104" s="31" t="str">
        <f t="shared" si="233"/>
        <v>E10000017_CIN episodes where a child has domestic abuse identified as a factor at CIN assessment (excluding looked after children)_Number</v>
      </c>
      <c r="B4104" s="31" t="s">
        <v>337</v>
      </c>
      <c r="C4104" s="31" t="s">
        <v>338</v>
      </c>
      <c r="D4104" s="31" t="s">
        <v>474</v>
      </c>
      <c r="E4104" s="31" t="s">
        <v>475</v>
      </c>
      <c r="F4104" s="31" t="s">
        <v>26</v>
      </c>
      <c r="G4104" s="26" t="s">
        <v>56</v>
      </c>
      <c r="H4104" s="31" t="s">
        <v>743</v>
      </c>
      <c r="I4104" s="31">
        <v>4166</v>
      </c>
      <c r="J4104" s="31">
        <f>INDEX('LA lookup'!H:H,MATCH('Known to services raw data'!B4104,'LA lookup'!G:G,0))</f>
        <v>249727</v>
      </c>
      <c r="K4104" s="31"/>
      <c r="L4104" s="31" t="str">
        <f t="shared" si="235"/>
        <v>16.7 per 1000 0-17 yr olds</v>
      </c>
      <c r="M4104" s="31">
        <f t="shared" si="236"/>
        <v>16.682216980943192</v>
      </c>
      <c r="N4104" s="31">
        <f t="shared" si="234"/>
        <v>0</v>
      </c>
    </row>
    <row r="4105" spans="1:14" x14ac:dyDescent="0.45">
      <c r="A4105" s="31" t="str">
        <f t="shared" ref="A4105:A4168" si="237">CONCATENATE(B4105,"_",G4105,"_",H4105)</f>
        <v>E06000008_CIN episodes where a child has domestic abuse identified as a factor at CIN assessment (excluding looked after children)_Number</v>
      </c>
      <c r="B4105" s="31" t="s">
        <v>247</v>
      </c>
      <c r="C4105" s="31" t="s">
        <v>248</v>
      </c>
      <c r="D4105" s="31" t="s">
        <v>474</v>
      </c>
      <c r="E4105" s="31" t="s">
        <v>475</v>
      </c>
      <c r="F4105" s="31" t="s">
        <v>26</v>
      </c>
      <c r="G4105" s="26" t="s">
        <v>56</v>
      </c>
      <c r="H4105" s="31" t="s">
        <v>743</v>
      </c>
      <c r="I4105" s="31">
        <v>961</v>
      </c>
      <c r="J4105" s="31">
        <f>INDEX('LA lookup'!H:H,MATCH('Known to services raw data'!B4105,'LA lookup'!G:G,0))</f>
        <v>38481</v>
      </c>
      <c r="K4105" s="31"/>
      <c r="L4105" s="31" t="str">
        <f t="shared" si="235"/>
        <v>25 per 1000 0-17 yr olds</v>
      </c>
      <c r="M4105" s="31">
        <f t="shared" si="236"/>
        <v>24.973363478080092</v>
      </c>
      <c r="N4105" s="31">
        <f t="shared" si="234"/>
        <v>0</v>
      </c>
    </row>
    <row r="4106" spans="1:14" x14ac:dyDescent="0.45">
      <c r="A4106" s="31" t="str">
        <f t="shared" si="237"/>
        <v>E06000009_CIN episodes where a child has domestic abuse identified as a factor at CIN assessment (excluding looked after children)_Number</v>
      </c>
      <c r="B4106" s="31" t="s">
        <v>249</v>
      </c>
      <c r="C4106" s="31" t="s">
        <v>250</v>
      </c>
      <c r="D4106" s="31" t="s">
        <v>474</v>
      </c>
      <c r="E4106" s="31" t="s">
        <v>475</v>
      </c>
      <c r="F4106" s="31" t="s">
        <v>26</v>
      </c>
      <c r="G4106" s="26" t="s">
        <v>56</v>
      </c>
      <c r="H4106" s="31" t="s">
        <v>743</v>
      </c>
      <c r="I4106" s="31">
        <v>901</v>
      </c>
      <c r="J4106" s="31">
        <f>INDEX('LA lookup'!H:H,MATCH('Known to services raw data'!B4106,'LA lookup'!G:G,0))</f>
        <v>28904</v>
      </c>
      <c r="K4106" s="31"/>
      <c r="L4106" s="31" t="str">
        <f t="shared" si="235"/>
        <v>31.2 per 1000 0-17 yr olds</v>
      </c>
      <c r="M4106" s="31">
        <f t="shared" si="236"/>
        <v>31.172156102961527</v>
      </c>
      <c r="N4106" s="31">
        <f t="shared" ref="N4106:N4169" si="238">IF(OR(C4106="City of London",C4106="Isles of Scilly"),1,0)</f>
        <v>0</v>
      </c>
    </row>
    <row r="4107" spans="1:14" x14ac:dyDescent="0.45">
      <c r="A4107" s="31" t="str">
        <f t="shared" si="237"/>
        <v>E10000024_CIN episodes where a child has domestic abuse identified as a factor at CIN assessment (excluding looked after children)_Number</v>
      </c>
      <c r="B4107" s="31" t="s">
        <v>572</v>
      </c>
      <c r="C4107" s="31" t="s">
        <v>573</v>
      </c>
      <c r="D4107" s="31" t="s">
        <v>474</v>
      </c>
      <c r="E4107" s="31" t="s">
        <v>475</v>
      </c>
      <c r="F4107" s="31" t="s">
        <v>26</v>
      </c>
      <c r="G4107" s="26" t="s">
        <v>56</v>
      </c>
      <c r="H4107" s="31" t="s">
        <v>743</v>
      </c>
      <c r="I4107" s="31">
        <v>3662</v>
      </c>
      <c r="J4107" s="31">
        <f>INDEX('LA lookup'!H:H,MATCH('Known to services raw data'!B4107,'LA lookup'!G:G,0))</f>
        <v>166542</v>
      </c>
      <c r="K4107" s="31"/>
      <c r="L4107" s="31" t="str">
        <f t="shared" si="235"/>
        <v>22 per 1000 0-17 yr olds</v>
      </c>
      <c r="M4107" s="31">
        <f t="shared" si="236"/>
        <v>21.988447358624249</v>
      </c>
      <c r="N4107" s="31">
        <f t="shared" si="238"/>
        <v>0</v>
      </c>
    </row>
    <row r="4108" spans="1:14" x14ac:dyDescent="0.45">
      <c r="A4108" s="31" t="str">
        <f t="shared" si="237"/>
        <v>E06000018_CIN episodes where a child has domestic abuse identified as a factor at CIN assessment (excluding looked after children)_Number</v>
      </c>
      <c r="B4108" s="31" t="s">
        <v>373</v>
      </c>
      <c r="C4108" s="31" t="s">
        <v>374</v>
      </c>
      <c r="D4108" s="31" t="s">
        <v>474</v>
      </c>
      <c r="E4108" s="31" t="s">
        <v>475</v>
      </c>
      <c r="F4108" s="31" t="s">
        <v>26</v>
      </c>
      <c r="G4108" s="26" t="s">
        <v>56</v>
      </c>
      <c r="H4108" s="31" t="s">
        <v>743</v>
      </c>
      <c r="I4108" s="31">
        <v>1344</v>
      </c>
      <c r="J4108" s="31">
        <f>INDEX('LA lookup'!H:H,MATCH('Known to services raw data'!B4108,'LA lookup'!G:G,0))</f>
        <v>68651</v>
      </c>
      <c r="K4108" s="31"/>
      <c r="L4108" s="31" t="str">
        <f t="shared" si="235"/>
        <v>19.6 per 1000 0-17 yr olds</v>
      </c>
      <c r="M4108" s="31">
        <f t="shared" si="236"/>
        <v>19.577282195452362</v>
      </c>
      <c r="N4108" s="31">
        <f t="shared" si="238"/>
        <v>0</v>
      </c>
    </row>
    <row r="4109" spans="1:14" x14ac:dyDescent="0.45">
      <c r="A4109" s="31" t="str">
        <f t="shared" si="237"/>
        <v>E06000051_CIN episodes where a child has domestic abuse identified as a factor at CIN assessment (excluding looked after children)_Number</v>
      </c>
      <c r="B4109" s="31" t="s">
        <v>403</v>
      </c>
      <c r="C4109" s="31" t="s">
        <v>166</v>
      </c>
      <c r="D4109" s="31" t="s">
        <v>474</v>
      </c>
      <c r="E4109" s="31" t="s">
        <v>475</v>
      </c>
      <c r="F4109" s="31" t="s">
        <v>26</v>
      </c>
      <c r="G4109" s="26" t="s">
        <v>56</v>
      </c>
      <c r="H4109" s="31" t="s">
        <v>743</v>
      </c>
      <c r="I4109" s="31">
        <v>674</v>
      </c>
      <c r="J4109" s="31">
        <f>INDEX('LA lookup'!H:H,MATCH('Known to services raw data'!B4109,'LA lookup'!G:G,0))</f>
        <v>59839</v>
      </c>
      <c r="K4109" s="31"/>
      <c r="L4109" s="31" t="str">
        <f t="shared" si="235"/>
        <v>11.3 per 1000 0-17 yr olds</v>
      </c>
      <c r="M4109" s="31">
        <f t="shared" si="236"/>
        <v>11.263557211851802</v>
      </c>
      <c r="N4109" s="31">
        <f t="shared" si="238"/>
        <v>0</v>
      </c>
    </row>
    <row r="4110" spans="1:14" x14ac:dyDescent="0.45">
      <c r="A4110" s="31" t="str">
        <f t="shared" si="237"/>
        <v>E06000020_CIN episodes where a child has domestic abuse identified as a factor at CIN assessment (excluding looked after children)_Number</v>
      </c>
      <c r="B4110" s="31" t="s">
        <v>570</v>
      </c>
      <c r="C4110" s="31" t="s">
        <v>730</v>
      </c>
      <c r="D4110" s="31" t="s">
        <v>474</v>
      </c>
      <c r="E4110" s="31" t="s">
        <v>475</v>
      </c>
      <c r="F4110" s="31" t="s">
        <v>26</v>
      </c>
      <c r="G4110" s="26" t="s">
        <v>56</v>
      </c>
      <c r="H4110" s="31" t="s">
        <v>743</v>
      </c>
      <c r="I4110" s="31">
        <v>619</v>
      </c>
      <c r="J4110" s="31">
        <f>INDEX('LA lookup'!H:H,MATCH('Known to services raw data'!B4110,'LA lookup'!G:G,0))</f>
        <v>40620</v>
      </c>
      <c r="K4110" s="31"/>
      <c r="L4110" s="31" t="str">
        <f t="shared" si="235"/>
        <v>15.2 per 1000 0-17 yr olds</v>
      </c>
      <c r="M4110" s="31">
        <f t="shared" si="236"/>
        <v>15.238798621368785</v>
      </c>
      <c r="N4110" s="31">
        <f t="shared" si="238"/>
        <v>0</v>
      </c>
    </row>
    <row r="4111" spans="1:14" x14ac:dyDescent="0.45">
      <c r="A4111" s="31" t="str">
        <f t="shared" si="237"/>
        <v>E06000049_CIN episodes where a child has domestic abuse identified as a factor at CIN assessment (excluding looked after children)_Number</v>
      </c>
      <c r="B4111" s="31" t="s">
        <v>541</v>
      </c>
      <c r="C4111" s="31" t="s">
        <v>718</v>
      </c>
      <c r="D4111" s="31" t="s">
        <v>474</v>
      </c>
      <c r="E4111" s="31" t="s">
        <v>475</v>
      </c>
      <c r="F4111" s="31" t="s">
        <v>26</v>
      </c>
      <c r="G4111" s="26" t="s">
        <v>56</v>
      </c>
      <c r="H4111" s="31" t="s">
        <v>743</v>
      </c>
      <c r="I4111" s="31">
        <v>753</v>
      </c>
      <c r="J4111" s="31">
        <f>INDEX('LA lookup'!H:H,MATCH('Known to services raw data'!B4111,'LA lookup'!G:G,0))</f>
        <v>76523</v>
      </c>
      <c r="K4111" s="31"/>
      <c r="L4111" s="31" t="str">
        <f t="shared" si="235"/>
        <v>9.8 per 1000 0-17 yr olds</v>
      </c>
      <c r="M4111" s="31">
        <f t="shared" si="236"/>
        <v>9.8401787697816339</v>
      </c>
      <c r="N4111" s="31">
        <f t="shared" si="238"/>
        <v>0</v>
      </c>
    </row>
    <row r="4112" spans="1:14" x14ac:dyDescent="0.45">
      <c r="A4112" s="31" t="str">
        <f t="shared" si="237"/>
        <v>E06000050_CIN episodes where a child has domestic abuse identified as a factor at CIN assessment (excluding looked after children)_Number</v>
      </c>
      <c r="B4112" s="31" t="s">
        <v>281</v>
      </c>
      <c r="C4112" s="31" t="s">
        <v>282</v>
      </c>
      <c r="D4112" s="31" t="s">
        <v>474</v>
      </c>
      <c r="E4112" s="31" t="s">
        <v>475</v>
      </c>
      <c r="F4112" s="31" t="s">
        <v>26</v>
      </c>
      <c r="G4112" s="26" t="s">
        <v>56</v>
      </c>
      <c r="H4112" s="31" t="s">
        <v>743</v>
      </c>
      <c r="I4112" s="31">
        <v>973</v>
      </c>
      <c r="J4112" s="31">
        <f>INDEX('LA lookup'!H:H,MATCH('Known to services raw data'!B4112,'LA lookup'!G:G,0))</f>
        <v>68054</v>
      </c>
      <c r="K4112" s="31"/>
      <c r="L4112" s="31" t="str">
        <f t="shared" si="235"/>
        <v>14.3 per 1000 0-17 yr olds</v>
      </c>
      <c r="M4112" s="31">
        <f t="shared" si="236"/>
        <v>14.297469656449291</v>
      </c>
      <c r="N4112" s="31">
        <f t="shared" si="238"/>
        <v>0</v>
      </c>
    </row>
    <row r="4113" spans="1:14" x14ac:dyDescent="0.45">
      <c r="A4113" s="31" t="str">
        <f t="shared" si="237"/>
        <v>E06000052_CIN episodes where a child has domestic abuse identified as a factor at CIN assessment (excluding looked after children)_Number</v>
      </c>
      <c r="B4113" s="31" t="s">
        <v>482</v>
      </c>
      <c r="C4113" s="31" t="s">
        <v>720</v>
      </c>
      <c r="D4113" s="31" t="s">
        <v>474</v>
      </c>
      <c r="E4113" s="31" t="s">
        <v>475</v>
      </c>
      <c r="F4113" s="31" t="s">
        <v>26</v>
      </c>
      <c r="G4113" s="26" t="s">
        <v>56</v>
      </c>
      <c r="H4113" s="31" t="s">
        <v>743</v>
      </c>
      <c r="I4113" s="31">
        <v>1081</v>
      </c>
      <c r="J4113" s="31">
        <f>INDEX('LA lookup'!H:H,MATCH('Known to services raw data'!B4113,'LA lookup'!G:G,0))</f>
        <v>107810</v>
      </c>
      <c r="K4113" s="31"/>
      <c r="L4113" s="31" t="str">
        <f t="shared" si="235"/>
        <v>10 per 1000 0-17 yr olds</v>
      </c>
      <c r="M4113" s="31">
        <f t="shared" si="236"/>
        <v>10.026899174473611</v>
      </c>
      <c r="N4113" s="31">
        <f t="shared" si="238"/>
        <v>0</v>
      </c>
    </row>
    <row r="4114" spans="1:14" x14ac:dyDescent="0.45">
      <c r="A4114" s="31" t="str">
        <f t="shared" si="237"/>
        <v>E10000006_CIN episodes where a child has domestic abuse identified as a factor at CIN assessment (excluding looked after children)_Number</v>
      </c>
      <c r="B4114" s="31" t="s">
        <v>285</v>
      </c>
      <c r="C4114" s="31" t="s">
        <v>286</v>
      </c>
      <c r="D4114" s="31" t="s">
        <v>474</v>
      </c>
      <c r="E4114" s="31" t="s">
        <v>475</v>
      </c>
      <c r="F4114" s="31" t="s">
        <v>26</v>
      </c>
      <c r="G4114" s="26" t="s">
        <v>56</v>
      </c>
      <c r="H4114" s="31" t="s">
        <v>743</v>
      </c>
      <c r="I4114" s="31">
        <v>1149</v>
      </c>
      <c r="J4114" s="31">
        <f>INDEX('LA lookup'!H:H,MATCH('Known to services raw data'!B4114,'LA lookup'!G:G,0))</f>
        <v>92500</v>
      </c>
      <c r="K4114" s="31"/>
      <c r="L4114" s="31" t="str">
        <f t="shared" si="235"/>
        <v>12.4 per 1000 0-17 yr olds</v>
      </c>
      <c r="M4114" s="31">
        <f t="shared" si="236"/>
        <v>12.421621621621622</v>
      </c>
      <c r="N4114" s="31">
        <f t="shared" si="238"/>
        <v>0</v>
      </c>
    </row>
    <row r="4115" spans="1:14" x14ac:dyDescent="0.45">
      <c r="A4115" s="31" t="str">
        <f t="shared" si="237"/>
        <v>E10000013_CIN episodes where a child has domestic abuse identified as a factor at CIN assessment (excluding looked after children)_Number</v>
      </c>
      <c r="B4115" s="31" t="s">
        <v>307</v>
      </c>
      <c r="C4115" s="31" t="s">
        <v>308</v>
      </c>
      <c r="D4115" s="31" t="s">
        <v>474</v>
      </c>
      <c r="E4115" s="31" t="s">
        <v>475</v>
      </c>
      <c r="F4115" s="31" t="s">
        <v>26</v>
      </c>
      <c r="G4115" s="26" t="s">
        <v>56</v>
      </c>
      <c r="H4115" s="31" t="s">
        <v>743</v>
      </c>
      <c r="I4115" s="31">
        <v>2160</v>
      </c>
      <c r="J4115" s="31">
        <f>INDEX('LA lookup'!H:H,MATCH('Known to services raw data'!B4115,'LA lookup'!G:G,0))</f>
        <v>128136</v>
      </c>
      <c r="K4115" s="31"/>
      <c r="L4115" s="31" t="str">
        <f t="shared" si="235"/>
        <v>16.9 per 1000 0-17 yr olds</v>
      </c>
      <c r="M4115" s="31">
        <f t="shared" si="236"/>
        <v>16.857089342573516</v>
      </c>
      <c r="N4115" s="31">
        <f t="shared" si="238"/>
        <v>0</v>
      </c>
    </row>
    <row r="4116" spans="1:14" x14ac:dyDescent="0.45">
      <c r="A4116" s="31" t="str">
        <f t="shared" si="237"/>
        <v>E10000015_CIN episodes where a child has domestic abuse identified as a factor at CIN assessment (excluding looked after children)_Number</v>
      </c>
      <c r="B4116" s="31" t="s">
        <v>319</v>
      </c>
      <c r="C4116" s="31" t="s">
        <v>320</v>
      </c>
      <c r="D4116" s="31" t="s">
        <v>474</v>
      </c>
      <c r="E4116" s="31" t="s">
        <v>475</v>
      </c>
      <c r="F4116" s="31" t="s">
        <v>26</v>
      </c>
      <c r="G4116" s="26" t="s">
        <v>56</v>
      </c>
      <c r="H4116" s="31" t="s">
        <v>743</v>
      </c>
      <c r="I4116" s="31">
        <v>1964</v>
      </c>
      <c r="J4116" s="31">
        <f>INDEX('LA lookup'!H:H,MATCH('Known to services raw data'!B4116,'LA lookup'!G:G,0))</f>
        <v>271005</v>
      </c>
      <c r="K4116" s="31"/>
      <c r="L4116" s="31" t="str">
        <f t="shared" si="235"/>
        <v>7.2 per 1000 0-17 yr olds</v>
      </c>
      <c r="M4116" s="31">
        <f t="shared" si="236"/>
        <v>7.2470987620154608</v>
      </c>
      <c r="N4116" s="31">
        <f t="shared" si="238"/>
        <v>0</v>
      </c>
    </row>
    <row r="4117" spans="1:14" x14ac:dyDescent="0.45">
      <c r="A4117" s="31" t="str">
        <f t="shared" si="237"/>
        <v>E06000046_CIN episodes where a child has domestic abuse identified as a factor at CIN assessment (excluding looked after children)_Number</v>
      </c>
      <c r="B4117" s="31" t="s">
        <v>325</v>
      </c>
      <c r="C4117" s="31" t="s">
        <v>326</v>
      </c>
      <c r="D4117" s="31" t="s">
        <v>474</v>
      </c>
      <c r="E4117" s="31" t="s">
        <v>475</v>
      </c>
      <c r="F4117" s="31" t="s">
        <v>26</v>
      </c>
      <c r="G4117" s="26" t="s">
        <v>56</v>
      </c>
      <c r="H4117" s="31" t="s">
        <v>743</v>
      </c>
      <c r="I4117" s="31">
        <v>345</v>
      </c>
      <c r="J4117" s="31">
        <f>INDEX('LA lookup'!H:H,MATCH('Known to services raw data'!B4117,'LA lookup'!G:G,0))</f>
        <v>24869</v>
      </c>
      <c r="K4117" s="31"/>
      <c r="L4117" s="31" t="str">
        <f t="shared" si="235"/>
        <v>13.9 per 1000 0-17 yr olds</v>
      </c>
      <c r="M4117" s="31">
        <f t="shared" si="236"/>
        <v>13.872692910852869</v>
      </c>
      <c r="N4117" s="31">
        <f t="shared" si="238"/>
        <v>0</v>
      </c>
    </row>
    <row r="4118" spans="1:14" x14ac:dyDescent="0.45">
      <c r="A4118" s="31" t="str">
        <f t="shared" si="237"/>
        <v>E10000019_CIN episodes where a child has domestic abuse identified as a factor at CIN assessment (excluding looked after children)_Number</v>
      </c>
      <c r="B4118" s="31" t="s">
        <v>345</v>
      </c>
      <c r="C4118" s="31" t="s">
        <v>346</v>
      </c>
      <c r="D4118" s="31" t="s">
        <v>474</v>
      </c>
      <c r="E4118" s="31" t="s">
        <v>475</v>
      </c>
      <c r="F4118" s="31" t="s">
        <v>26</v>
      </c>
      <c r="G4118" s="26" t="s">
        <v>56</v>
      </c>
      <c r="H4118" s="31" t="s">
        <v>743</v>
      </c>
      <c r="I4118" s="31">
        <v>2462</v>
      </c>
      <c r="J4118" s="31">
        <f>INDEX('LA lookup'!H:H,MATCH('Known to services raw data'!B4118,'LA lookup'!G:G,0))</f>
        <v>145641</v>
      </c>
      <c r="K4118" s="31"/>
      <c r="L4118" s="31" t="str">
        <f t="shared" si="235"/>
        <v>16.9 per 1000 0-17 yr olds</v>
      </c>
      <c r="M4118" s="31">
        <f t="shared" si="236"/>
        <v>16.90458044094726</v>
      </c>
      <c r="N4118" s="31">
        <f t="shared" si="238"/>
        <v>0</v>
      </c>
    </row>
    <row r="4119" spans="1:14" x14ac:dyDescent="0.45">
      <c r="A4119" s="31" t="str">
        <f t="shared" si="237"/>
        <v>E10000020_CIN episodes where a child has domestic abuse identified as a factor at CIN assessment (excluding looked after children)_Number</v>
      </c>
      <c r="B4119" s="31" t="s">
        <v>361</v>
      </c>
      <c r="C4119" s="31" t="s">
        <v>362</v>
      </c>
      <c r="D4119" s="31" t="s">
        <v>474</v>
      </c>
      <c r="E4119" s="31" t="s">
        <v>475</v>
      </c>
      <c r="F4119" s="31" t="s">
        <v>26</v>
      </c>
      <c r="G4119" s="26" t="s">
        <v>56</v>
      </c>
      <c r="H4119" s="31" t="s">
        <v>743</v>
      </c>
      <c r="I4119" s="31">
        <v>2018</v>
      </c>
      <c r="J4119" s="31">
        <f>INDEX('LA lookup'!H:H,MATCH('Known to services raw data'!B4119,'LA lookup'!G:G,0))</f>
        <v>170810</v>
      </c>
      <c r="K4119" s="31"/>
      <c r="L4119" s="31" t="str">
        <f t="shared" si="235"/>
        <v>11.8 per 1000 0-17 yr olds</v>
      </c>
      <c r="M4119" s="31">
        <f t="shared" si="236"/>
        <v>11.814296586850887</v>
      </c>
      <c r="N4119" s="31">
        <f t="shared" si="238"/>
        <v>0</v>
      </c>
    </row>
    <row r="4120" spans="1:14" x14ac:dyDescent="0.45">
      <c r="A4120" s="31" t="str">
        <f t="shared" si="237"/>
        <v>E10000021_CIN episodes where a child has domestic abuse identified as a factor at CIN assessment (excluding looked after children)_Number</v>
      </c>
      <c r="B4120" s="31" t="s">
        <v>371</v>
      </c>
      <c r="C4120" s="31" t="s">
        <v>372</v>
      </c>
      <c r="D4120" s="31" t="s">
        <v>474</v>
      </c>
      <c r="E4120" s="31" t="s">
        <v>475</v>
      </c>
      <c r="F4120" s="31" t="s">
        <v>26</v>
      </c>
      <c r="G4120" s="26" t="s">
        <v>56</v>
      </c>
      <c r="H4120" s="31" t="s">
        <v>743</v>
      </c>
      <c r="I4120" s="31">
        <v>2060</v>
      </c>
      <c r="J4120" s="31">
        <f>INDEX('LA lookup'!H:H,MATCH('Known to services raw data'!B4120,'LA lookup'!G:G,0))</f>
        <v>170235</v>
      </c>
      <c r="K4120" s="31"/>
      <c r="L4120" s="31" t="str">
        <f t="shared" si="235"/>
        <v>12.1 per 1000 0-17 yr olds</v>
      </c>
      <c r="M4120" s="31">
        <f t="shared" si="236"/>
        <v>12.100919317414162</v>
      </c>
      <c r="N4120" s="31">
        <f t="shared" si="238"/>
        <v>0</v>
      </c>
    </row>
    <row r="4121" spans="1:14" x14ac:dyDescent="0.45">
      <c r="A4121" s="31" t="str">
        <f t="shared" si="237"/>
        <v>E06000048_CIN episodes where a child has domestic abuse identified as a factor at CIN assessment (excluding looked after children)_Number</v>
      </c>
      <c r="B4121" s="31" t="s">
        <v>484</v>
      </c>
      <c r="C4121" s="31" t="s">
        <v>705</v>
      </c>
      <c r="D4121" s="31" t="s">
        <v>474</v>
      </c>
      <c r="E4121" s="31" t="s">
        <v>475</v>
      </c>
      <c r="F4121" s="31" t="s">
        <v>26</v>
      </c>
      <c r="G4121" s="26" t="s">
        <v>56</v>
      </c>
      <c r="H4121" s="31" t="s">
        <v>743</v>
      </c>
      <c r="I4121" s="31">
        <v>1007</v>
      </c>
      <c r="J4121" s="31">
        <f>INDEX('LA lookup'!H:H,MATCH('Known to services raw data'!B4121,'LA lookup'!G:G,0))</f>
        <v>59011</v>
      </c>
      <c r="K4121" s="31"/>
      <c r="L4121" s="31" t="str">
        <f t="shared" si="235"/>
        <v>17.1 per 1000 0-17 yr olds</v>
      </c>
      <c r="M4121" s="31">
        <f t="shared" si="236"/>
        <v>17.064615071766283</v>
      </c>
      <c r="N4121" s="31">
        <f t="shared" si="238"/>
        <v>0</v>
      </c>
    </row>
    <row r="4122" spans="1:14" x14ac:dyDescent="0.45">
      <c r="A4122" s="31" t="str">
        <f t="shared" si="237"/>
        <v>E10000025_CIN episodes where a child has domestic abuse identified as a factor at CIN assessment (excluding looked after children)_Number</v>
      </c>
      <c r="B4122" s="31" t="s">
        <v>377</v>
      </c>
      <c r="C4122" s="31" t="s">
        <v>378</v>
      </c>
      <c r="D4122" s="31" t="s">
        <v>474</v>
      </c>
      <c r="E4122" s="31" t="s">
        <v>475</v>
      </c>
      <c r="F4122" s="31" t="s">
        <v>26</v>
      </c>
      <c r="G4122" s="26" t="s">
        <v>56</v>
      </c>
      <c r="H4122" s="31" t="s">
        <v>743</v>
      </c>
      <c r="I4122" s="31">
        <v>1650</v>
      </c>
      <c r="J4122" s="31">
        <f>INDEX('LA lookup'!H:H,MATCH('Known to services raw data'!B4122,'LA lookup'!G:G,0))</f>
        <v>144788</v>
      </c>
      <c r="K4122" s="31"/>
      <c r="L4122" s="31" t="str">
        <f t="shared" si="235"/>
        <v>11.4 per 1000 0-17 yr olds</v>
      </c>
      <c r="M4122" s="31">
        <f t="shared" si="236"/>
        <v>11.395972041881924</v>
      </c>
      <c r="N4122" s="31">
        <f t="shared" si="238"/>
        <v>0</v>
      </c>
    </row>
    <row r="4123" spans="1:14" x14ac:dyDescent="0.45">
      <c r="A4123" s="31" t="str">
        <f t="shared" si="237"/>
        <v>E10000027_CIN episodes where a child has domestic abuse identified as a factor at CIN assessment (excluding looked after children)_Number</v>
      </c>
      <c r="B4123" s="31" t="s">
        <v>406</v>
      </c>
      <c r="C4123" s="31" t="s">
        <v>407</v>
      </c>
      <c r="D4123" s="31" t="s">
        <v>474</v>
      </c>
      <c r="E4123" s="31" t="s">
        <v>475</v>
      </c>
      <c r="F4123" s="31" t="s">
        <v>26</v>
      </c>
      <c r="G4123" s="26" t="s">
        <v>56</v>
      </c>
      <c r="H4123" s="31" t="s">
        <v>743</v>
      </c>
      <c r="I4123" s="31">
        <v>1210</v>
      </c>
      <c r="J4123" s="31">
        <f>INDEX('LA lookup'!H:H,MATCH('Known to services raw data'!B4123,'LA lookup'!G:G,0))</f>
        <v>110700</v>
      </c>
      <c r="K4123" s="31"/>
      <c r="L4123" s="31" t="str">
        <f t="shared" si="235"/>
        <v>10.9 per 1000 0-17 yr olds</v>
      </c>
      <c r="M4123" s="31">
        <f t="shared" si="236"/>
        <v>10.930442637759711</v>
      </c>
      <c r="N4123" s="31">
        <f t="shared" si="238"/>
        <v>0</v>
      </c>
    </row>
    <row r="4124" spans="1:14" x14ac:dyDescent="0.45">
      <c r="A4124" s="31" t="str">
        <f t="shared" si="237"/>
        <v>E10000029_CIN episodes where a child has domestic abuse identified as a factor at CIN assessment (excluding looked after children)_Number</v>
      </c>
      <c r="B4124" s="31" t="s">
        <v>426</v>
      </c>
      <c r="C4124" s="31" t="s">
        <v>427</v>
      </c>
      <c r="D4124" s="31" t="s">
        <v>474</v>
      </c>
      <c r="E4124" s="31" t="s">
        <v>475</v>
      </c>
      <c r="F4124" s="31" t="s">
        <v>26</v>
      </c>
      <c r="G4124" s="26" t="s">
        <v>56</v>
      </c>
      <c r="H4124" s="31" t="s">
        <v>743</v>
      </c>
      <c r="I4124" s="31">
        <v>1785</v>
      </c>
      <c r="J4124" s="31">
        <f>INDEX('LA lookup'!H:H,MATCH('Known to services raw data'!B4124,'LA lookup'!G:G,0))</f>
        <v>152752</v>
      </c>
      <c r="K4124" s="31"/>
      <c r="L4124" s="31" t="str">
        <f t="shared" si="235"/>
        <v>11.7 per 1000 0-17 yr olds</v>
      </c>
      <c r="M4124" s="31">
        <f t="shared" si="236"/>
        <v>11.685608044411858</v>
      </c>
      <c r="N4124" s="31">
        <f t="shared" si="238"/>
        <v>0</v>
      </c>
    </row>
    <row r="4125" spans="1:14" x14ac:dyDescent="0.45">
      <c r="A4125" s="31" t="str">
        <f t="shared" si="237"/>
        <v>E10000030_CIN episodes where a child has domestic abuse identified as a factor at CIN assessment (excluding looked after children)_Number</v>
      </c>
      <c r="B4125" s="31" t="s">
        <v>430</v>
      </c>
      <c r="C4125" s="31" t="s">
        <v>431</v>
      </c>
      <c r="D4125" s="31" t="s">
        <v>474</v>
      </c>
      <c r="E4125" s="31" t="s">
        <v>475</v>
      </c>
      <c r="F4125" s="31" t="s">
        <v>26</v>
      </c>
      <c r="G4125" s="26" t="s">
        <v>56</v>
      </c>
      <c r="H4125" s="31" t="s">
        <v>743</v>
      </c>
      <c r="I4125" s="31">
        <v>3485</v>
      </c>
      <c r="J4125" s="31">
        <f>INDEX('LA lookup'!H:H,MATCH('Known to services raw data'!B4125,'LA lookup'!G:G,0))</f>
        <v>261905</v>
      </c>
      <c r="K4125" s="31"/>
      <c r="L4125" s="31" t="str">
        <f t="shared" si="235"/>
        <v>13.3 per 1000 0-17 yr olds</v>
      </c>
      <c r="M4125" s="31">
        <f t="shared" si="236"/>
        <v>13.306351539680417</v>
      </c>
      <c r="N4125" s="31">
        <f t="shared" si="238"/>
        <v>0</v>
      </c>
    </row>
    <row r="4126" spans="1:14" x14ac:dyDescent="0.45">
      <c r="A4126" s="31" t="str">
        <f t="shared" si="237"/>
        <v>E10000031_CIN episodes where a child has domestic abuse identified as a factor at CIN assessment (excluding looked after children)_Number</v>
      </c>
      <c r="B4126" s="31" t="s">
        <v>454</v>
      </c>
      <c r="C4126" s="31" t="s">
        <v>455</v>
      </c>
      <c r="D4126" s="31" t="s">
        <v>474</v>
      </c>
      <c r="E4126" s="31" t="s">
        <v>475</v>
      </c>
      <c r="F4126" s="31" t="s">
        <v>26</v>
      </c>
      <c r="G4126" s="26" t="s">
        <v>56</v>
      </c>
      <c r="H4126" s="31" t="s">
        <v>743</v>
      </c>
      <c r="I4126" s="31">
        <v>1416</v>
      </c>
      <c r="J4126" s="31">
        <f>INDEX('LA lookup'!H:H,MATCH('Known to services raw data'!B4126,'LA lookup'!G:G,0))</f>
        <v>115928</v>
      </c>
      <c r="K4126" s="31"/>
      <c r="L4126" s="31" t="str">
        <f t="shared" si="235"/>
        <v>12.2 per 1000 0-17 yr olds</v>
      </c>
      <c r="M4126" s="31">
        <f t="shared" si="236"/>
        <v>12.214477951832171</v>
      </c>
      <c r="N4126" s="31">
        <f t="shared" si="238"/>
        <v>0</v>
      </c>
    </row>
    <row r="4127" spans="1:14" x14ac:dyDescent="0.45">
      <c r="A4127" s="31" t="str">
        <f t="shared" si="237"/>
        <v>E10000032_CIN episodes where a child has domestic abuse identified as a factor at CIN assessment (excluding looked after children)_Number</v>
      </c>
      <c r="B4127" s="31" t="s">
        <v>458</v>
      </c>
      <c r="C4127" s="31" t="s">
        <v>459</v>
      </c>
      <c r="D4127" s="31" t="s">
        <v>474</v>
      </c>
      <c r="E4127" s="31" t="s">
        <v>475</v>
      </c>
      <c r="F4127" s="31" t="s">
        <v>26</v>
      </c>
      <c r="G4127" s="26" t="s">
        <v>56</v>
      </c>
      <c r="H4127" s="31" t="s">
        <v>743</v>
      </c>
      <c r="I4127" s="31">
        <v>3180</v>
      </c>
      <c r="J4127" s="31">
        <f>INDEX('LA lookup'!H:H,MATCH('Known to services raw data'!B4127,'LA lookup'!G:G,0))</f>
        <v>174672</v>
      </c>
      <c r="K4127" s="31"/>
      <c r="L4127" s="31" t="str">
        <f t="shared" si="235"/>
        <v>18.2 per 1000 0-17 yr olds</v>
      </c>
      <c r="M4127" s="31">
        <f t="shared" si="236"/>
        <v>18.205550975542732</v>
      </c>
      <c r="N4127" s="31">
        <f t="shared" si="238"/>
        <v>0</v>
      </c>
    </row>
    <row r="4128" spans="1:14" x14ac:dyDescent="0.45">
      <c r="A4128" s="31" t="str">
        <f t="shared" si="237"/>
        <v>NA_CIN episodes where a child has domestic abuse identified as a factor at CIN assessment (excluding looked after children)_Number</v>
      </c>
      <c r="B4128" s="31" t="s">
        <v>13</v>
      </c>
      <c r="C4128" s="31" t="s">
        <v>737</v>
      </c>
      <c r="D4128" s="31" t="s">
        <v>474</v>
      </c>
      <c r="E4128" s="31" t="s">
        <v>475</v>
      </c>
      <c r="F4128" s="31" t="s">
        <v>26</v>
      </c>
      <c r="G4128" s="26" t="s">
        <v>56</v>
      </c>
      <c r="H4128" s="31" t="s">
        <v>743</v>
      </c>
      <c r="I4128" s="31">
        <v>174051</v>
      </c>
      <c r="J4128" s="31">
        <f>INDEX('LA lookup'!H:H,MATCH('Known to services raw data'!B4128,'LA lookup'!G:G,0))</f>
        <v>11954618</v>
      </c>
      <c r="K4128" s="31"/>
      <c r="L4128" s="31" t="str">
        <f t="shared" si="235"/>
        <v>14.6 per 1000 0-17 yr olds</v>
      </c>
      <c r="M4128" s="31">
        <f t="shared" si="236"/>
        <v>14.559310887223665</v>
      </c>
      <c r="N4128" s="31">
        <f t="shared" si="238"/>
        <v>0</v>
      </c>
    </row>
    <row r="4129" spans="1:14" x14ac:dyDescent="0.45">
      <c r="A4129" s="31" t="str">
        <f t="shared" si="237"/>
        <v>E09000001_CIN episodes where a child has mental health of parent/someone else in household identified as a factor at CIN assessment (excluding looked after children)_Number</v>
      </c>
      <c r="B4129" s="31" t="s">
        <v>582</v>
      </c>
      <c r="C4129" s="31" t="s">
        <v>583</v>
      </c>
      <c r="D4129" s="31" t="s">
        <v>474</v>
      </c>
      <c r="E4129" s="31" t="s">
        <v>475</v>
      </c>
      <c r="F4129" s="31" t="s">
        <v>28</v>
      </c>
      <c r="G4129" s="26" t="s">
        <v>57</v>
      </c>
      <c r="H4129" s="31" t="s">
        <v>743</v>
      </c>
      <c r="I4129" s="31">
        <v>5</v>
      </c>
      <c r="J4129" s="31">
        <f>INDEX('LA lookup'!H:H,MATCH('Known to services raw data'!B4129,'LA lookup'!G:G,0))</f>
        <v>1453</v>
      </c>
      <c r="K4129" s="31"/>
      <c r="L4129" s="31" t="str">
        <f t="shared" si="235"/>
        <v>3.4 per 1000 0-17 yr olds</v>
      </c>
      <c r="M4129" s="31">
        <f t="shared" si="236"/>
        <v>3.4411562284927735</v>
      </c>
      <c r="N4129" s="31">
        <f t="shared" si="238"/>
        <v>1</v>
      </c>
    </row>
    <row r="4130" spans="1:14" x14ac:dyDescent="0.45">
      <c r="A4130" s="31" t="str">
        <f t="shared" si="237"/>
        <v>E09000007_CIN episodes where a child has mental health of parent/someone else in household identified as a factor at CIN assessment (excluding looked after children)_Number</v>
      </c>
      <c r="B4130" s="31" t="s">
        <v>277</v>
      </c>
      <c r="C4130" s="31" t="s">
        <v>278</v>
      </c>
      <c r="D4130" s="31" t="s">
        <v>474</v>
      </c>
      <c r="E4130" s="31" t="s">
        <v>475</v>
      </c>
      <c r="F4130" s="31" t="s">
        <v>28</v>
      </c>
      <c r="G4130" s="26" t="s">
        <v>57</v>
      </c>
      <c r="H4130" s="31" t="s">
        <v>743</v>
      </c>
      <c r="I4130" s="31">
        <v>333</v>
      </c>
      <c r="J4130" s="31">
        <f>INDEX('LA lookup'!H:H,MATCH('Known to services raw data'!B4130,'LA lookup'!G:G,0))</f>
        <v>50983</v>
      </c>
      <c r="K4130" s="31"/>
      <c r="L4130" s="31" t="str">
        <f t="shared" si="235"/>
        <v>6.5 per 1000 0-17 yr olds</v>
      </c>
      <c r="M4130" s="31">
        <f t="shared" si="236"/>
        <v>6.5315889610262241</v>
      </c>
      <c r="N4130" s="31">
        <f t="shared" si="238"/>
        <v>0</v>
      </c>
    </row>
    <row r="4131" spans="1:14" x14ac:dyDescent="0.45">
      <c r="A4131" s="31" t="str">
        <f t="shared" si="237"/>
        <v>E09000011_CIN episodes where a child has mental health of parent/someone else in household identified as a factor at CIN assessment (excluding looked after children)_Number</v>
      </c>
      <c r="B4131" s="31" t="s">
        <v>518</v>
      </c>
      <c r="C4131" s="31" t="s">
        <v>519</v>
      </c>
      <c r="D4131" s="31" t="s">
        <v>474</v>
      </c>
      <c r="E4131" s="31" t="s">
        <v>475</v>
      </c>
      <c r="F4131" s="31" t="s">
        <v>28</v>
      </c>
      <c r="G4131" s="26" t="s">
        <v>57</v>
      </c>
      <c r="H4131" s="31" t="s">
        <v>743</v>
      </c>
      <c r="I4131" s="31">
        <v>801</v>
      </c>
      <c r="J4131" s="31">
        <f>INDEX('LA lookup'!H:H,MATCH('Known to services raw data'!B4131,'LA lookup'!G:G,0))</f>
        <v>68917</v>
      </c>
      <c r="K4131" s="31"/>
      <c r="L4131" s="31" t="str">
        <f t="shared" si="235"/>
        <v>11.6 per 1000 0-17 yr olds</v>
      </c>
      <c r="M4131" s="31">
        <f t="shared" si="236"/>
        <v>11.622676552955003</v>
      </c>
      <c r="N4131" s="31">
        <f t="shared" si="238"/>
        <v>0</v>
      </c>
    </row>
    <row r="4132" spans="1:14" x14ac:dyDescent="0.45">
      <c r="A4132" s="31" t="str">
        <f t="shared" si="237"/>
        <v>E09000012_CIN episodes where a child has mental health of parent/someone else in household identified as a factor at CIN assessment (excluding looked after children)_Number</v>
      </c>
      <c r="B4132" s="31" t="s">
        <v>498</v>
      </c>
      <c r="C4132" s="31" t="s">
        <v>499</v>
      </c>
      <c r="D4132" s="31" t="s">
        <v>474</v>
      </c>
      <c r="E4132" s="31" t="s">
        <v>475</v>
      </c>
      <c r="F4132" s="31" t="s">
        <v>28</v>
      </c>
      <c r="G4132" s="26" t="s">
        <v>57</v>
      </c>
      <c r="H4132" s="31" t="s">
        <v>743</v>
      </c>
      <c r="I4132" s="31">
        <v>821</v>
      </c>
      <c r="J4132" s="31">
        <f>INDEX('LA lookup'!H:H,MATCH('Known to services raw data'!B4132,'LA lookup'!G:G,0))</f>
        <v>63655</v>
      </c>
      <c r="K4132" s="31"/>
      <c r="L4132" s="31" t="str">
        <f t="shared" si="235"/>
        <v>12.9 per 1000 0-17 yr olds</v>
      </c>
      <c r="M4132" s="31">
        <f t="shared" si="236"/>
        <v>12.897651402089387</v>
      </c>
      <c r="N4132" s="31">
        <f t="shared" si="238"/>
        <v>0</v>
      </c>
    </row>
    <row r="4133" spans="1:14" x14ac:dyDescent="0.45">
      <c r="A4133" s="31" t="str">
        <f t="shared" si="237"/>
        <v>E09000013_CIN episodes where a child has mental health of parent/someone else in household identified as a factor at CIN assessment (excluding looked after children)_Number</v>
      </c>
      <c r="B4133" s="31" t="s">
        <v>491</v>
      </c>
      <c r="C4133" s="31" t="s">
        <v>723</v>
      </c>
      <c r="D4133" s="31" t="s">
        <v>474</v>
      </c>
      <c r="E4133" s="31" t="s">
        <v>475</v>
      </c>
      <c r="F4133" s="31" t="s">
        <v>28</v>
      </c>
      <c r="G4133" s="26" t="s">
        <v>57</v>
      </c>
      <c r="H4133" s="31" t="s">
        <v>743</v>
      </c>
      <c r="I4133" s="31">
        <v>288</v>
      </c>
      <c r="J4133" s="31">
        <f>INDEX('LA lookup'!H:H,MATCH('Known to services raw data'!B4133,'LA lookup'!G:G,0))</f>
        <v>36898</v>
      </c>
      <c r="K4133" s="31"/>
      <c r="L4133" s="31" t="str">
        <f t="shared" si="235"/>
        <v>7.8 per 1000 0-17 yr olds</v>
      </c>
      <c r="M4133" s="31">
        <f t="shared" si="236"/>
        <v>7.8053011003306407</v>
      </c>
      <c r="N4133" s="31">
        <f t="shared" si="238"/>
        <v>0</v>
      </c>
    </row>
    <row r="4134" spans="1:14" x14ac:dyDescent="0.45">
      <c r="A4134" s="31" t="str">
        <f t="shared" si="237"/>
        <v>E09000019_CIN episodes where a child has mental health of parent/someone else in household identified as a factor at CIN assessment (excluding looked after children)_Number</v>
      </c>
      <c r="B4134" s="31" t="s">
        <v>500</v>
      </c>
      <c r="C4134" s="31" t="s">
        <v>501</v>
      </c>
      <c r="D4134" s="31" t="s">
        <v>474</v>
      </c>
      <c r="E4134" s="31" t="s">
        <v>475</v>
      </c>
      <c r="F4134" s="31" t="s">
        <v>28</v>
      </c>
      <c r="G4134" s="26" t="s">
        <v>57</v>
      </c>
      <c r="H4134" s="31" t="s">
        <v>743</v>
      </c>
      <c r="I4134" s="31">
        <v>740</v>
      </c>
      <c r="J4134" s="31">
        <f>INDEX('LA lookup'!H:H,MATCH('Known to services raw data'!B4134,'LA lookup'!G:G,0))</f>
        <v>42098</v>
      </c>
      <c r="K4134" s="31"/>
      <c r="L4134" s="31" t="str">
        <f t="shared" si="235"/>
        <v>17.6 per 1000 0-17 yr olds</v>
      </c>
      <c r="M4134" s="31">
        <f t="shared" si="236"/>
        <v>17.578032210556319</v>
      </c>
      <c r="N4134" s="31">
        <f t="shared" si="238"/>
        <v>0</v>
      </c>
    </row>
    <row r="4135" spans="1:14" x14ac:dyDescent="0.45">
      <c r="A4135" s="31" t="str">
        <f t="shared" si="237"/>
        <v>E09000020_CIN episodes where a child has mental health of parent/someone else in household identified as a factor at CIN assessment (excluding looked after children)_Number</v>
      </c>
      <c r="B4135" s="31" t="s">
        <v>479</v>
      </c>
      <c r="C4135" s="31" t="s">
        <v>674</v>
      </c>
      <c r="D4135" s="31" t="s">
        <v>474</v>
      </c>
      <c r="E4135" s="31" t="s">
        <v>475</v>
      </c>
      <c r="F4135" s="31" t="s">
        <v>28</v>
      </c>
      <c r="G4135" s="26" t="s">
        <v>57</v>
      </c>
      <c r="H4135" s="31" t="s">
        <v>743</v>
      </c>
      <c r="I4135" s="31">
        <v>221</v>
      </c>
      <c r="J4135" s="31">
        <f>INDEX('LA lookup'!H:H,MATCH('Known to services raw data'!B4135,'LA lookup'!G:G,0))</f>
        <v>28678</v>
      </c>
      <c r="K4135" s="31"/>
      <c r="L4135" s="31" t="str">
        <f t="shared" si="235"/>
        <v>7.7 per 1000 0-17 yr olds</v>
      </c>
      <c r="M4135" s="31">
        <f t="shared" si="236"/>
        <v>7.7062556663644601</v>
      </c>
      <c r="N4135" s="31">
        <f t="shared" si="238"/>
        <v>0</v>
      </c>
    </row>
    <row r="4136" spans="1:14" x14ac:dyDescent="0.45">
      <c r="A4136" s="31" t="str">
        <f t="shared" si="237"/>
        <v>E09000022_CIN episodes where a child has mental health of parent/someone else in household identified as a factor at CIN assessment (excluding looked after children)_Number</v>
      </c>
      <c r="B4136" s="31" t="s">
        <v>335</v>
      </c>
      <c r="C4136" s="31" t="s">
        <v>336</v>
      </c>
      <c r="D4136" s="31" t="s">
        <v>474</v>
      </c>
      <c r="E4136" s="31" t="s">
        <v>475</v>
      </c>
      <c r="F4136" s="31" t="s">
        <v>28</v>
      </c>
      <c r="G4136" s="26" t="s">
        <v>57</v>
      </c>
      <c r="H4136" s="31" t="s">
        <v>743</v>
      </c>
      <c r="I4136" s="31">
        <v>634</v>
      </c>
      <c r="J4136" s="31">
        <f>INDEX('LA lookup'!H:H,MATCH('Known to services raw data'!B4136,'LA lookup'!G:G,0))</f>
        <v>62629</v>
      </c>
      <c r="K4136" s="31"/>
      <c r="L4136" s="31" t="str">
        <f t="shared" si="235"/>
        <v>10.1 per 1000 0-17 yr olds</v>
      </c>
      <c r="M4136" s="31">
        <f t="shared" si="236"/>
        <v>10.123105909402993</v>
      </c>
      <c r="N4136" s="31">
        <f t="shared" si="238"/>
        <v>0</v>
      </c>
    </row>
    <row r="4137" spans="1:14" x14ac:dyDescent="0.45">
      <c r="A4137" s="31" t="str">
        <f t="shared" si="237"/>
        <v>E09000023_CIN episodes where a child has mental health of parent/someone else in household identified as a factor at CIN assessment (excluding looked after children)_Number</v>
      </c>
      <c r="B4137" s="31" t="s">
        <v>343</v>
      </c>
      <c r="C4137" s="31" t="s">
        <v>344</v>
      </c>
      <c r="D4137" s="31" t="s">
        <v>474</v>
      </c>
      <c r="E4137" s="31" t="s">
        <v>475</v>
      </c>
      <c r="F4137" s="31" t="s">
        <v>28</v>
      </c>
      <c r="G4137" s="26" t="s">
        <v>57</v>
      </c>
      <c r="H4137" s="31" t="s">
        <v>743</v>
      </c>
      <c r="I4137" s="31">
        <v>751</v>
      </c>
      <c r="J4137" s="31">
        <f>INDEX('LA lookup'!H:H,MATCH('Known to services raw data'!B4137,'LA lookup'!G:G,0))</f>
        <v>68458</v>
      </c>
      <c r="K4137" s="31"/>
      <c r="L4137" s="31" t="str">
        <f t="shared" si="235"/>
        <v>11 per 1000 0-17 yr olds</v>
      </c>
      <c r="M4137" s="31">
        <f t="shared" si="236"/>
        <v>10.970229921995969</v>
      </c>
      <c r="N4137" s="31">
        <f t="shared" si="238"/>
        <v>0</v>
      </c>
    </row>
    <row r="4138" spans="1:14" x14ac:dyDescent="0.45">
      <c r="A4138" s="31" t="str">
        <f t="shared" si="237"/>
        <v>E09000028_CIN episodes where a child has mental health of parent/someone else in household identified as a factor at CIN assessment (excluding looked after children)_Number</v>
      </c>
      <c r="B4138" s="31" t="s">
        <v>414</v>
      </c>
      <c r="C4138" s="31" t="s">
        <v>415</v>
      </c>
      <c r="D4138" s="31" t="s">
        <v>474</v>
      </c>
      <c r="E4138" s="31" t="s">
        <v>475</v>
      </c>
      <c r="F4138" s="31" t="s">
        <v>28</v>
      </c>
      <c r="G4138" s="26" t="s">
        <v>57</v>
      </c>
      <c r="H4138" s="31" t="s">
        <v>743</v>
      </c>
      <c r="I4138" s="31">
        <v>687</v>
      </c>
      <c r="J4138" s="31">
        <f>INDEX('LA lookup'!H:H,MATCH('Known to services raw data'!B4138,'LA lookup'!G:G,0))</f>
        <v>65121</v>
      </c>
      <c r="K4138" s="31"/>
      <c r="L4138" s="31" t="str">
        <f t="shared" si="235"/>
        <v>10.5 per 1000 0-17 yr olds</v>
      </c>
      <c r="M4138" s="31">
        <f t="shared" si="236"/>
        <v>10.549592297415581</v>
      </c>
      <c r="N4138" s="31">
        <f t="shared" si="238"/>
        <v>0</v>
      </c>
    </row>
    <row r="4139" spans="1:14" x14ac:dyDescent="0.45">
      <c r="A4139" s="31" t="str">
        <f t="shared" si="237"/>
        <v>E09000030_CIN episodes where a child has mental health of parent/someone else in household identified as a factor at CIN assessment (excluding looked after children)_Number</v>
      </c>
      <c r="B4139" s="31" t="s">
        <v>440</v>
      </c>
      <c r="C4139" s="31" t="s">
        <v>441</v>
      </c>
      <c r="D4139" s="31" t="s">
        <v>474</v>
      </c>
      <c r="E4139" s="31" t="s">
        <v>475</v>
      </c>
      <c r="F4139" s="31" t="s">
        <v>28</v>
      </c>
      <c r="G4139" s="26" t="s">
        <v>57</v>
      </c>
      <c r="H4139" s="31" t="s">
        <v>743</v>
      </c>
      <c r="I4139" s="31">
        <v>745</v>
      </c>
      <c r="J4139" s="31">
        <f>INDEX('LA lookup'!H:H,MATCH('Known to services raw data'!B4139,'LA lookup'!G:G,0))</f>
        <v>70973</v>
      </c>
      <c r="K4139" s="31"/>
      <c r="L4139" s="31" t="str">
        <f t="shared" si="235"/>
        <v>10.5 per 1000 0-17 yr olds</v>
      </c>
      <c r="M4139" s="31">
        <f t="shared" si="236"/>
        <v>10.496949544192862</v>
      </c>
      <c r="N4139" s="31">
        <f t="shared" si="238"/>
        <v>0</v>
      </c>
    </row>
    <row r="4140" spans="1:14" x14ac:dyDescent="0.45">
      <c r="A4140" s="31" t="str">
        <f t="shared" si="237"/>
        <v>E09000032_CIN episodes where a child has mental health of parent/someone else in household identified as a factor at CIN assessment (excluding looked after children)_Number</v>
      </c>
      <c r="B4140" s="31" t="s">
        <v>450</v>
      </c>
      <c r="C4140" s="31" t="s">
        <v>451</v>
      </c>
      <c r="D4140" s="31" t="s">
        <v>474</v>
      </c>
      <c r="E4140" s="31" t="s">
        <v>475</v>
      </c>
      <c r="F4140" s="31" t="s">
        <v>28</v>
      </c>
      <c r="G4140" s="26" t="s">
        <v>57</v>
      </c>
      <c r="H4140" s="31" t="s">
        <v>743</v>
      </c>
      <c r="I4140" s="31">
        <v>313</v>
      </c>
      <c r="J4140" s="31">
        <f>INDEX('LA lookup'!H:H,MATCH('Known to services raw data'!B4140,'LA lookup'!G:G,0))</f>
        <v>63840</v>
      </c>
      <c r="K4140" s="31"/>
      <c r="L4140" s="31" t="str">
        <f t="shared" si="235"/>
        <v>4.9 per 1000 0-17 yr olds</v>
      </c>
      <c r="M4140" s="31">
        <f t="shared" si="236"/>
        <v>4.9028822055137846</v>
      </c>
      <c r="N4140" s="31">
        <f t="shared" si="238"/>
        <v>0</v>
      </c>
    </row>
    <row r="4141" spans="1:14" x14ac:dyDescent="0.45">
      <c r="A4141" s="31" t="str">
        <f t="shared" si="237"/>
        <v>E09000033_CIN episodes where a child has mental health of parent/someone else in household identified as a factor at CIN assessment (excluding looked after children)_Number</v>
      </c>
      <c r="B4141" s="31" t="s">
        <v>506</v>
      </c>
      <c r="C4141" s="31" t="s">
        <v>507</v>
      </c>
      <c r="D4141" s="31" t="s">
        <v>474</v>
      </c>
      <c r="E4141" s="31" t="s">
        <v>475</v>
      </c>
      <c r="F4141" s="31" t="s">
        <v>28</v>
      </c>
      <c r="G4141" s="26" t="s">
        <v>57</v>
      </c>
      <c r="H4141" s="31" t="s">
        <v>743</v>
      </c>
      <c r="I4141" s="31">
        <v>213</v>
      </c>
      <c r="J4141" s="31">
        <f>INDEX('LA lookup'!H:H,MATCH('Known to services raw data'!B4141,'LA lookup'!G:G,0))</f>
        <v>47445</v>
      </c>
      <c r="K4141" s="31"/>
      <c r="L4141" s="31" t="str">
        <f t="shared" si="235"/>
        <v>4.5 per 1000 0-17 yr olds</v>
      </c>
      <c r="M4141" s="31">
        <f t="shared" si="236"/>
        <v>4.4894087891242487</v>
      </c>
      <c r="N4141" s="31">
        <f t="shared" si="238"/>
        <v>0</v>
      </c>
    </row>
    <row r="4142" spans="1:14" x14ac:dyDescent="0.45">
      <c r="A4142" s="31" t="str">
        <f t="shared" si="237"/>
        <v>E09000002_CIN episodes where a child has mental health of parent/someone else in household identified as a factor at CIN assessment (excluding looked after children)_Number</v>
      </c>
      <c r="B4142" s="31" t="s">
        <v>227</v>
      </c>
      <c r="C4142" s="31" t="s">
        <v>228</v>
      </c>
      <c r="D4142" s="31" t="s">
        <v>474</v>
      </c>
      <c r="E4142" s="31" t="s">
        <v>475</v>
      </c>
      <c r="F4142" s="31" t="s">
        <v>28</v>
      </c>
      <c r="G4142" s="26" t="s">
        <v>57</v>
      </c>
      <c r="H4142" s="31" t="s">
        <v>743</v>
      </c>
      <c r="I4142" s="31">
        <v>705</v>
      </c>
      <c r="J4142" s="31">
        <f>INDEX('LA lookup'!H:H,MATCH('Known to services raw data'!B4142,'LA lookup'!G:G,0))</f>
        <v>63401</v>
      </c>
      <c r="K4142" s="31"/>
      <c r="L4142" s="31" t="str">
        <f t="shared" si="235"/>
        <v>11.1 per 1000 0-17 yr olds</v>
      </c>
      <c r="M4142" s="31">
        <f t="shared" si="236"/>
        <v>11.119698427469599</v>
      </c>
      <c r="N4142" s="31">
        <f t="shared" si="238"/>
        <v>0</v>
      </c>
    </row>
    <row r="4143" spans="1:14" x14ac:dyDescent="0.45">
      <c r="A4143" s="31" t="str">
        <f t="shared" si="237"/>
        <v>E09000003_CIN episodes where a child has mental health of parent/someone else in household identified as a factor at CIN assessment (excluding looked after children)_Number</v>
      </c>
      <c r="B4143" s="31" t="s">
        <v>233</v>
      </c>
      <c r="C4143" s="31" t="s">
        <v>234</v>
      </c>
      <c r="D4143" s="31" t="s">
        <v>474</v>
      </c>
      <c r="E4143" s="31" t="s">
        <v>475</v>
      </c>
      <c r="F4143" s="31" t="s">
        <v>28</v>
      </c>
      <c r="G4143" s="26" t="s">
        <v>57</v>
      </c>
      <c r="H4143" s="31" t="s">
        <v>743</v>
      </c>
      <c r="I4143" s="31">
        <v>663</v>
      </c>
      <c r="J4143" s="31">
        <f>INDEX('LA lookup'!H:H,MATCH('Known to services raw data'!B4143,'LA lookup'!G:G,0))</f>
        <v>92701</v>
      </c>
      <c r="K4143" s="31"/>
      <c r="L4143" s="31" t="str">
        <f t="shared" si="235"/>
        <v>7.2 per 1000 0-17 yr olds</v>
      </c>
      <c r="M4143" s="31">
        <f t="shared" si="236"/>
        <v>7.1520264074821194</v>
      </c>
      <c r="N4143" s="31">
        <f t="shared" si="238"/>
        <v>0</v>
      </c>
    </row>
    <row r="4144" spans="1:14" x14ac:dyDescent="0.45">
      <c r="A4144" s="31" t="str">
        <f t="shared" si="237"/>
        <v>E09000004_CIN episodes where a child has mental health of parent/someone else in household identified as a factor at CIN assessment (excluding looked after children)_Number</v>
      </c>
      <c r="B4144" s="31" t="s">
        <v>242</v>
      </c>
      <c r="C4144" s="31" t="s">
        <v>243</v>
      </c>
      <c r="D4144" s="31" t="s">
        <v>474</v>
      </c>
      <c r="E4144" s="31" t="s">
        <v>475</v>
      </c>
      <c r="F4144" s="31" t="s">
        <v>28</v>
      </c>
      <c r="G4144" s="26" t="s">
        <v>57</v>
      </c>
      <c r="H4144" s="31" t="s">
        <v>743</v>
      </c>
      <c r="I4144" s="31">
        <v>589</v>
      </c>
      <c r="J4144" s="31">
        <f>INDEX('LA lookup'!H:H,MATCH('Known to services raw data'!B4144,'LA lookup'!G:G,0))</f>
        <v>56853</v>
      </c>
      <c r="K4144" s="31"/>
      <c r="L4144" s="31" t="str">
        <f t="shared" ref="L4144:L4207" si="239">IF(LOWER(H4144)="percentage",CONCATENATE(I4144,"%"),IF(LOWER(H4144)="proportion",CONCATENATE(ROUND(I4144,1)," per 1000 households"),IF(J4144="NA",K4144,IF(OR(ISERROR(I4144),ISBLANK(I4144),NOT(ISNUMBER(I4144))),"N/A",CONCATENATE(ROUND(I4144/J4144*1000,1)," per 1000 0-17 yr olds")))))</f>
        <v>10.4 per 1000 0-17 yr olds</v>
      </c>
      <c r="M4144" s="31">
        <f t="shared" ref="M4144:M4207" si="240">IF(LOWER(H4144)="percentage",I4144,IF(LOWER(H4144)="proportion",I4144,IF(J4144="NA",K4144,IF(OR(ISERROR(I4144),ISBLANK(I4144),NOT(ISNUMBER(I4144))),"N/A",I4144/J4144*1000))))</f>
        <v>10.360051360526269</v>
      </c>
      <c r="N4144" s="31">
        <f t="shared" si="238"/>
        <v>0</v>
      </c>
    </row>
    <row r="4145" spans="1:14" x14ac:dyDescent="0.45">
      <c r="A4145" s="31" t="str">
        <f t="shared" si="237"/>
        <v>E09000005_CIN episodes where a child has mental health of parent/someone else in household identified as a factor at CIN assessment (excluding looked after children)_Number</v>
      </c>
      <c r="B4145" s="31" t="s">
        <v>261</v>
      </c>
      <c r="C4145" s="31" t="s">
        <v>262</v>
      </c>
      <c r="D4145" s="31" t="s">
        <v>474</v>
      </c>
      <c r="E4145" s="31" t="s">
        <v>475</v>
      </c>
      <c r="F4145" s="31" t="s">
        <v>28</v>
      </c>
      <c r="G4145" s="26" t="s">
        <v>57</v>
      </c>
      <c r="H4145" s="31" t="s">
        <v>743</v>
      </c>
      <c r="I4145" s="31">
        <v>490</v>
      </c>
      <c r="J4145" s="31">
        <f>INDEX('LA lookup'!H:H,MATCH('Known to services raw data'!B4145,'LA lookup'!G:G,0))</f>
        <v>77893</v>
      </c>
      <c r="K4145" s="31"/>
      <c r="L4145" s="31" t="str">
        <f t="shared" si="239"/>
        <v>6.3 per 1000 0-17 yr olds</v>
      </c>
      <c r="M4145" s="31">
        <f t="shared" si="240"/>
        <v>6.290680805720668</v>
      </c>
      <c r="N4145" s="31">
        <f t="shared" si="238"/>
        <v>0</v>
      </c>
    </row>
    <row r="4146" spans="1:14" x14ac:dyDescent="0.45">
      <c r="A4146" s="31" t="str">
        <f t="shared" si="237"/>
        <v>E09000006_CIN episodes where a child has mental health of parent/someone else in household identified as a factor at CIN assessment (excluding looked after children)_Number</v>
      </c>
      <c r="B4146" s="31" t="s">
        <v>267</v>
      </c>
      <c r="C4146" s="31" t="s">
        <v>268</v>
      </c>
      <c r="D4146" s="31" t="s">
        <v>474</v>
      </c>
      <c r="E4146" s="31" t="s">
        <v>475</v>
      </c>
      <c r="F4146" s="31" t="s">
        <v>28</v>
      </c>
      <c r="G4146" s="26" t="s">
        <v>57</v>
      </c>
      <c r="H4146" s="31" t="s">
        <v>743</v>
      </c>
      <c r="I4146" s="31">
        <v>927</v>
      </c>
      <c r="J4146" s="31">
        <f>INDEX('LA lookup'!H:H,MATCH('Known to services raw data'!B4146,'LA lookup'!G:G,0))</f>
        <v>75055</v>
      </c>
      <c r="K4146" s="31"/>
      <c r="L4146" s="31" t="str">
        <f t="shared" si="239"/>
        <v>12.4 per 1000 0-17 yr olds</v>
      </c>
      <c r="M4146" s="31">
        <f t="shared" si="240"/>
        <v>12.350942642062487</v>
      </c>
      <c r="N4146" s="31">
        <f t="shared" si="238"/>
        <v>0</v>
      </c>
    </row>
    <row r="4147" spans="1:14" x14ac:dyDescent="0.45">
      <c r="A4147" s="31" t="str">
        <f t="shared" si="237"/>
        <v>E09000008_CIN episodes where a child has mental health of parent/someone else in household identified as a factor at CIN assessment (excluding looked after children)_Number</v>
      </c>
      <c r="B4147" s="31" t="s">
        <v>486</v>
      </c>
      <c r="C4147" s="31" t="s">
        <v>487</v>
      </c>
      <c r="D4147" s="31" t="s">
        <v>474</v>
      </c>
      <c r="E4147" s="31" t="s">
        <v>475</v>
      </c>
      <c r="F4147" s="31" t="s">
        <v>28</v>
      </c>
      <c r="G4147" s="26" t="s">
        <v>57</v>
      </c>
      <c r="H4147" s="31" t="s">
        <v>743</v>
      </c>
      <c r="I4147" s="31">
        <v>705</v>
      </c>
      <c r="J4147" s="31">
        <f>INDEX('LA lookup'!H:H,MATCH('Known to services raw data'!B4147,'LA lookup'!G:G,0))</f>
        <v>94702</v>
      </c>
      <c r="K4147" s="31"/>
      <c r="L4147" s="31" t="str">
        <f t="shared" si="239"/>
        <v>7.4 per 1000 0-17 yr olds</v>
      </c>
      <c r="M4147" s="31">
        <f t="shared" si="240"/>
        <v>7.4444045532301324</v>
      </c>
      <c r="N4147" s="31">
        <f t="shared" si="238"/>
        <v>0</v>
      </c>
    </row>
    <row r="4148" spans="1:14" x14ac:dyDescent="0.45">
      <c r="A4148" s="31" t="str">
        <f t="shared" si="237"/>
        <v>E09000009_CIN episodes where a child has mental health of parent/someone else in household identified as a factor at CIN assessment (excluding looked after children)_Number</v>
      </c>
      <c r="B4148" s="31" t="s">
        <v>509</v>
      </c>
      <c r="C4148" s="31" t="s">
        <v>510</v>
      </c>
      <c r="D4148" s="31" t="s">
        <v>474</v>
      </c>
      <c r="E4148" s="31" t="s">
        <v>475</v>
      </c>
      <c r="F4148" s="31" t="s">
        <v>28</v>
      </c>
      <c r="G4148" s="26" t="s">
        <v>57</v>
      </c>
      <c r="H4148" s="31" t="s">
        <v>743</v>
      </c>
      <c r="I4148" s="31">
        <v>455</v>
      </c>
      <c r="J4148" s="31">
        <f>INDEX('LA lookup'!H:H,MATCH('Known to services raw data'!B4148,'LA lookup'!G:G,0))</f>
        <v>81732</v>
      </c>
      <c r="K4148" s="31"/>
      <c r="L4148" s="31" t="str">
        <f t="shared" si="239"/>
        <v>5.6 per 1000 0-17 yr olds</v>
      </c>
      <c r="M4148" s="31">
        <f t="shared" si="240"/>
        <v>5.5669749914354227</v>
      </c>
      <c r="N4148" s="31">
        <f t="shared" si="238"/>
        <v>0</v>
      </c>
    </row>
    <row r="4149" spans="1:14" x14ac:dyDescent="0.45">
      <c r="A4149" s="31" t="str">
        <f t="shared" si="237"/>
        <v>E09000010_CIN episodes where a child has mental health of parent/someone else in household identified as a factor at CIN assessment (excluding looked after children)_Number</v>
      </c>
      <c r="B4149" s="31" t="s">
        <v>301</v>
      </c>
      <c r="C4149" s="31" t="s">
        <v>302</v>
      </c>
      <c r="D4149" s="31" t="s">
        <v>474</v>
      </c>
      <c r="E4149" s="31" t="s">
        <v>475</v>
      </c>
      <c r="F4149" s="31" t="s">
        <v>28</v>
      </c>
      <c r="G4149" s="26" t="s">
        <v>57</v>
      </c>
      <c r="H4149" s="31" t="s">
        <v>743</v>
      </c>
      <c r="I4149" s="31">
        <v>1064</v>
      </c>
      <c r="J4149" s="31">
        <f>INDEX('LA lookup'!H:H,MATCH('Known to services raw data'!B4149,'LA lookup'!G:G,0))</f>
        <v>84497</v>
      </c>
      <c r="K4149" s="31"/>
      <c r="L4149" s="31" t="str">
        <f t="shared" si="239"/>
        <v>12.6 per 1000 0-17 yr olds</v>
      </c>
      <c r="M4149" s="31">
        <f t="shared" si="240"/>
        <v>12.592163035374037</v>
      </c>
      <c r="N4149" s="31">
        <f t="shared" si="238"/>
        <v>0</v>
      </c>
    </row>
    <row r="4150" spans="1:14" x14ac:dyDescent="0.45">
      <c r="A4150" s="31" t="str">
        <f t="shared" si="237"/>
        <v>E09000014_CIN episodes where a child has mental health of parent/someone else in household identified as a factor at CIN assessment (excluding looked after children)_Number</v>
      </c>
      <c r="B4150" s="31" t="s">
        <v>311</v>
      </c>
      <c r="C4150" s="31" t="s">
        <v>312</v>
      </c>
      <c r="D4150" s="31" t="s">
        <v>474</v>
      </c>
      <c r="E4150" s="31" t="s">
        <v>475</v>
      </c>
      <c r="F4150" s="31" t="s">
        <v>28</v>
      </c>
      <c r="G4150" s="26" t="s">
        <v>57</v>
      </c>
      <c r="H4150" s="31" t="s">
        <v>743</v>
      </c>
      <c r="I4150" s="31">
        <v>326</v>
      </c>
      <c r="J4150" s="31">
        <f>INDEX('LA lookup'!H:H,MATCH('Known to services raw data'!B4150,'LA lookup'!G:G,0))</f>
        <v>60398</v>
      </c>
      <c r="K4150" s="31"/>
      <c r="L4150" s="31" t="str">
        <f t="shared" si="239"/>
        <v>5.4 per 1000 0-17 yr olds</v>
      </c>
      <c r="M4150" s="31">
        <f t="shared" si="240"/>
        <v>5.3975297195271361</v>
      </c>
      <c r="N4150" s="31">
        <f t="shared" si="238"/>
        <v>0</v>
      </c>
    </row>
    <row r="4151" spans="1:14" x14ac:dyDescent="0.45">
      <c r="A4151" s="31" t="str">
        <f t="shared" si="237"/>
        <v>E09000015_CIN episodes where a child has mental health of parent/someone else in household identified as a factor at CIN assessment (excluding looked after children)_Number</v>
      </c>
      <c r="B4151" s="31" t="s">
        <v>496</v>
      </c>
      <c r="C4151" s="31" t="s">
        <v>497</v>
      </c>
      <c r="D4151" s="31" t="s">
        <v>474</v>
      </c>
      <c r="E4151" s="31" t="s">
        <v>475</v>
      </c>
      <c r="F4151" s="31" t="s">
        <v>28</v>
      </c>
      <c r="G4151" s="26" t="s">
        <v>57</v>
      </c>
      <c r="H4151" s="31" t="s">
        <v>743</v>
      </c>
      <c r="I4151" s="31">
        <v>505</v>
      </c>
      <c r="J4151" s="31">
        <f>INDEX('LA lookup'!H:H,MATCH('Known to services raw data'!B4151,'LA lookup'!G:G,0))</f>
        <v>58373</v>
      </c>
      <c r="K4151" s="31"/>
      <c r="L4151" s="31" t="str">
        <f t="shared" si="239"/>
        <v>8.7 per 1000 0-17 yr olds</v>
      </c>
      <c r="M4151" s="31">
        <f t="shared" si="240"/>
        <v>8.6512600003426243</v>
      </c>
      <c r="N4151" s="31">
        <f t="shared" si="238"/>
        <v>0</v>
      </c>
    </row>
    <row r="4152" spans="1:14" x14ac:dyDescent="0.45">
      <c r="A4152" s="31" t="str">
        <f t="shared" si="237"/>
        <v>E09000016_CIN episodes where a child has mental health of parent/someone else in household identified as a factor at CIN assessment (excluding looked after children)_Number</v>
      </c>
      <c r="B4152" s="31" t="s">
        <v>315</v>
      </c>
      <c r="C4152" s="31" t="s">
        <v>316</v>
      </c>
      <c r="D4152" s="31" t="s">
        <v>474</v>
      </c>
      <c r="E4152" s="31" t="s">
        <v>475</v>
      </c>
      <c r="F4152" s="31" t="s">
        <v>28</v>
      </c>
      <c r="G4152" s="26" t="s">
        <v>57</v>
      </c>
      <c r="H4152" s="31" t="s">
        <v>743</v>
      </c>
      <c r="I4152" s="31">
        <v>180</v>
      </c>
      <c r="J4152" s="31">
        <f>INDEX('LA lookup'!H:H,MATCH('Known to services raw data'!B4152,'LA lookup'!G:G,0))</f>
        <v>57541</v>
      </c>
      <c r="K4152" s="31"/>
      <c r="L4152" s="31" t="str">
        <f t="shared" si="239"/>
        <v>3.1 per 1000 0-17 yr olds</v>
      </c>
      <c r="M4152" s="31">
        <f t="shared" si="240"/>
        <v>3.1282042369788501</v>
      </c>
      <c r="N4152" s="31">
        <f t="shared" si="238"/>
        <v>0</v>
      </c>
    </row>
    <row r="4153" spans="1:14" x14ac:dyDescent="0.45">
      <c r="A4153" s="31" t="str">
        <f t="shared" si="237"/>
        <v>E09000017_CIN episodes where a child has mental health of parent/someone else in household identified as a factor at CIN assessment (excluding looked after children)_Number</v>
      </c>
      <c r="B4153" s="31" t="s">
        <v>321</v>
      </c>
      <c r="C4153" s="31" t="s">
        <v>322</v>
      </c>
      <c r="D4153" s="31" t="s">
        <v>474</v>
      </c>
      <c r="E4153" s="31" t="s">
        <v>475</v>
      </c>
      <c r="F4153" s="31" t="s">
        <v>28</v>
      </c>
      <c r="G4153" s="26" t="s">
        <v>57</v>
      </c>
      <c r="H4153" s="31" t="s">
        <v>743</v>
      </c>
      <c r="I4153" s="31">
        <v>719</v>
      </c>
      <c r="J4153" s="31">
        <f>INDEX('LA lookup'!H:H,MATCH('Known to services raw data'!B4153,'LA lookup'!G:G,0))</f>
        <v>73377</v>
      </c>
      <c r="K4153" s="31"/>
      <c r="L4153" s="31" t="str">
        <f t="shared" si="239"/>
        <v>9.8 per 1000 0-17 yr olds</v>
      </c>
      <c r="M4153" s="31">
        <f t="shared" si="240"/>
        <v>9.7987107676792444</v>
      </c>
      <c r="N4153" s="31">
        <f t="shared" si="238"/>
        <v>0</v>
      </c>
    </row>
    <row r="4154" spans="1:14" x14ac:dyDescent="0.45">
      <c r="A4154" s="31" t="str">
        <f t="shared" si="237"/>
        <v>E09000018_CIN episodes where a child has mental health of parent/someone else in household identified as a factor at CIN assessment (excluding looked after children)_Number</v>
      </c>
      <c r="B4154" s="31" t="s">
        <v>323</v>
      </c>
      <c r="C4154" s="31" t="s">
        <v>324</v>
      </c>
      <c r="D4154" s="31" t="s">
        <v>474</v>
      </c>
      <c r="E4154" s="31" t="s">
        <v>475</v>
      </c>
      <c r="F4154" s="31" t="s">
        <v>28</v>
      </c>
      <c r="G4154" s="26" t="s">
        <v>57</v>
      </c>
      <c r="H4154" s="31" t="s">
        <v>743</v>
      </c>
      <c r="I4154" s="31">
        <v>591</v>
      </c>
      <c r="J4154" s="31">
        <f>INDEX('LA lookup'!H:H,MATCH('Known to services raw data'!B4154,'LA lookup'!G:G,0))</f>
        <v>64898</v>
      </c>
      <c r="K4154" s="31"/>
      <c r="L4154" s="31" t="str">
        <f t="shared" si="239"/>
        <v>9.1 per 1000 0-17 yr olds</v>
      </c>
      <c r="M4154" s="31">
        <f t="shared" si="240"/>
        <v>9.106598046164752</v>
      </c>
      <c r="N4154" s="31">
        <f t="shared" si="238"/>
        <v>0</v>
      </c>
    </row>
    <row r="4155" spans="1:14" x14ac:dyDescent="0.45">
      <c r="A4155" s="31" t="str">
        <f t="shared" si="237"/>
        <v>E09000021_CIN episodes where a child has mental health of parent/someone else in household identified as a factor at CIN assessment (excluding looked after children)_Number</v>
      </c>
      <c r="B4155" s="31" t="s">
        <v>520</v>
      </c>
      <c r="C4155" s="31" t="s">
        <v>521</v>
      </c>
      <c r="D4155" s="31" t="s">
        <v>474</v>
      </c>
      <c r="E4155" s="31" t="s">
        <v>475</v>
      </c>
      <c r="F4155" s="31" t="s">
        <v>28</v>
      </c>
      <c r="G4155" s="26" t="s">
        <v>57</v>
      </c>
      <c r="H4155" s="31" t="s">
        <v>743</v>
      </c>
      <c r="I4155" s="31">
        <v>463</v>
      </c>
      <c r="J4155" s="31">
        <f>INDEX('LA lookup'!H:H,MATCH('Known to services raw data'!B4155,'LA lookup'!G:G,0))</f>
        <v>38977</v>
      </c>
      <c r="K4155" s="31"/>
      <c r="L4155" s="31" t="str">
        <f t="shared" si="239"/>
        <v>11.9 per 1000 0-17 yr olds</v>
      </c>
      <c r="M4155" s="31">
        <f t="shared" si="240"/>
        <v>11.878800318136337</v>
      </c>
      <c r="N4155" s="31">
        <f t="shared" si="238"/>
        <v>0</v>
      </c>
    </row>
    <row r="4156" spans="1:14" x14ac:dyDescent="0.45">
      <c r="A4156" s="31" t="str">
        <f t="shared" si="237"/>
        <v>E09000024_CIN episodes where a child has mental health of parent/someone else in household identified as a factor at CIN assessment (excluding looked after children)_Number</v>
      </c>
      <c r="B4156" s="31" t="s">
        <v>353</v>
      </c>
      <c r="C4156" s="31" t="s">
        <v>354</v>
      </c>
      <c r="D4156" s="31" t="s">
        <v>474</v>
      </c>
      <c r="E4156" s="31" t="s">
        <v>475</v>
      </c>
      <c r="F4156" s="31" t="s">
        <v>28</v>
      </c>
      <c r="G4156" s="26" t="s">
        <v>57</v>
      </c>
      <c r="H4156" s="31" t="s">
        <v>743</v>
      </c>
      <c r="I4156" s="31">
        <v>480</v>
      </c>
      <c r="J4156" s="31">
        <f>INDEX('LA lookup'!H:H,MATCH('Known to services raw data'!B4156,'LA lookup'!G:G,0))</f>
        <v>47266</v>
      </c>
      <c r="K4156" s="31"/>
      <c r="L4156" s="31" t="str">
        <f t="shared" si="239"/>
        <v>10.2 per 1000 0-17 yr olds</v>
      </c>
      <c r="M4156" s="31">
        <f t="shared" si="240"/>
        <v>10.155291329920027</v>
      </c>
      <c r="N4156" s="31">
        <f t="shared" si="238"/>
        <v>0</v>
      </c>
    </row>
    <row r="4157" spans="1:14" x14ac:dyDescent="0.45">
      <c r="A4157" s="31" t="str">
        <f t="shared" si="237"/>
        <v>E09000025_CIN episodes where a child has mental health of parent/someone else in household identified as a factor at CIN assessment (excluding looked after children)_Number</v>
      </c>
      <c r="B4157" s="31" t="s">
        <v>359</v>
      </c>
      <c r="C4157" s="31" t="s">
        <v>360</v>
      </c>
      <c r="D4157" s="31" t="s">
        <v>474</v>
      </c>
      <c r="E4157" s="31" t="s">
        <v>475</v>
      </c>
      <c r="F4157" s="31" t="s">
        <v>28</v>
      </c>
      <c r="G4157" s="26" t="s">
        <v>57</v>
      </c>
      <c r="H4157" s="31" t="s">
        <v>743</v>
      </c>
      <c r="I4157" s="31">
        <v>584</v>
      </c>
      <c r="J4157" s="31">
        <f>INDEX('LA lookup'!H:H,MATCH('Known to services raw data'!B4157,'LA lookup'!G:G,0))</f>
        <v>86567</v>
      </c>
      <c r="K4157" s="31"/>
      <c r="L4157" s="31" t="str">
        <f t="shared" si="239"/>
        <v>6.7 per 1000 0-17 yr olds</v>
      </c>
      <c r="M4157" s="31">
        <f t="shared" si="240"/>
        <v>6.7462196911063108</v>
      </c>
      <c r="N4157" s="31">
        <f t="shared" si="238"/>
        <v>0</v>
      </c>
    </row>
    <row r="4158" spans="1:14" x14ac:dyDescent="0.45">
      <c r="A4158" s="31" t="str">
        <f t="shared" si="237"/>
        <v>E09000026_CIN episodes where a child has mental health of parent/someone else in household identified as a factor at CIN assessment (excluding looked after children)_Number</v>
      </c>
      <c r="B4158" s="31" t="s">
        <v>385</v>
      </c>
      <c r="C4158" s="31" t="s">
        <v>386</v>
      </c>
      <c r="D4158" s="31" t="s">
        <v>474</v>
      </c>
      <c r="E4158" s="31" t="s">
        <v>475</v>
      </c>
      <c r="F4158" s="31" t="s">
        <v>28</v>
      </c>
      <c r="G4158" s="26" t="s">
        <v>57</v>
      </c>
      <c r="H4158" s="31" t="s">
        <v>743</v>
      </c>
      <c r="I4158" s="31">
        <v>588</v>
      </c>
      <c r="J4158" s="31">
        <f>INDEX('LA lookup'!H:H,MATCH('Known to services raw data'!B4158,'LA lookup'!G:G,0))</f>
        <v>76159</v>
      </c>
      <c r="K4158" s="31"/>
      <c r="L4158" s="31" t="str">
        <f t="shared" si="239"/>
        <v>7.7 per 1000 0-17 yr olds</v>
      </c>
      <c r="M4158" s="31">
        <f t="shared" si="240"/>
        <v>7.7206896098950875</v>
      </c>
      <c r="N4158" s="31">
        <f t="shared" si="238"/>
        <v>0</v>
      </c>
    </row>
    <row r="4159" spans="1:14" x14ac:dyDescent="0.45">
      <c r="A4159" s="31" t="str">
        <f t="shared" si="237"/>
        <v>E09000027_CIN episodes where a child has mental health of parent/someone else in household identified as a factor at CIN assessment (excluding looked after children)_Number</v>
      </c>
      <c r="B4159" s="31" t="s">
        <v>389</v>
      </c>
      <c r="C4159" s="31" t="s">
        <v>390</v>
      </c>
      <c r="D4159" s="31" t="s">
        <v>474</v>
      </c>
      <c r="E4159" s="31" t="s">
        <v>475</v>
      </c>
      <c r="F4159" s="31" t="s">
        <v>28</v>
      </c>
      <c r="G4159" s="26" t="s">
        <v>57</v>
      </c>
      <c r="H4159" s="31" t="s">
        <v>743</v>
      </c>
      <c r="I4159" s="31">
        <v>437</v>
      </c>
      <c r="J4159" s="31">
        <f>INDEX('LA lookup'!H:H,MATCH('Known to services raw data'!B4159,'LA lookup'!G:G,0))</f>
        <v>45525</v>
      </c>
      <c r="K4159" s="31"/>
      <c r="L4159" s="31" t="str">
        <f t="shared" si="239"/>
        <v>9.6 per 1000 0-17 yr olds</v>
      </c>
      <c r="M4159" s="31">
        <f t="shared" si="240"/>
        <v>9.5991213618890718</v>
      </c>
      <c r="N4159" s="31">
        <f t="shared" si="238"/>
        <v>0</v>
      </c>
    </row>
    <row r="4160" spans="1:14" x14ac:dyDescent="0.45">
      <c r="A4160" s="31" t="str">
        <f t="shared" si="237"/>
        <v>E09000029_CIN episodes where a child has mental health of parent/someone else in household identified as a factor at CIN assessment (excluding looked after children)_Number</v>
      </c>
      <c r="B4160" s="31" t="s">
        <v>432</v>
      </c>
      <c r="C4160" s="31" t="s">
        <v>433</v>
      </c>
      <c r="D4160" s="31" t="s">
        <v>474</v>
      </c>
      <c r="E4160" s="31" t="s">
        <v>475</v>
      </c>
      <c r="F4160" s="31" t="s">
        <v>28</v>
      </c>
      <c r="G4160" s="26" t="s">
        <v>57</v>
      </c>
      <c r="H4160" s="31" t="s">
        <v>743</v>
      </c>
      <c r="I4160" s="31">
        <v>491</v>
      </c>
      <c r="J4160" s="31">
        <f>INDEX('LA lookup'!H:H,MATCH('Known to services raw data'!B4160,'LA lookup'!G:G,0))</f>
        <v>47941</v>
      </c>
      <c r="K4160" s="31"/>
      <c r="L4160" s="31" t="str">
        <f t="shared" si="239"/>
        <v>10.2 per 1000 0-17 yr olds</v>
      </c>
      <c r="M4160" s="31">
        <f t="shared" si="240"/>
        <v>10.241755491124508</v>
      </c>
      <c r="N4160" s="31">
        <f t="shared" si="238"/>
        <v>0</v>
      </c>
    </row>
    <row r="4161" spans="1:14" x14ac:dyDescent="0.45">
      <c r="A4161" s="31" t="str">
        <f t="shared" si="237"/>
        <v>E09000031_CIN episodes where a child has mental health of parent/someone else in household identified as a factor at CIN assessment (excluding looked after children)_Number</v>
      </c>
      <c r="B4161" s="31" t="s">
        <v>448</v>
      </c>
      <c r="C4161" s="31" t="s">
        <v>449</v>
      </c>
      <c r="D4161" s="31" t="s">
        <v>474</v>
      </c>
      <c r="E4161" s="31" t="s">
        <v>475</v>
      </c>
      <c r="F4161" s="31" t="s">
        <v>28</v>
      </c>
      <c r="G4161" s="26" t="s">
        <v>57</v>
      </c>
      <c r="H4161" s="31" t="s">
        <v>743</v>
      </c>
      <c r="I4161" s="31">
        <v>294</v>
      </c>
      <c r="J4161" s="31">
        <f>INDEX('LA lookup'!H:H,MATCH('Known to services raw data'!B4161,'LA lookup'!G:G,0))</f>
        <v>67017</v>
      </c>
      <c r="K4161" s="31"/>
      <c r="L4161" s="31" t="str">
        <f t="shared" si="239"/>
        <v>4.4 per 1000 0-17 yr olds</v>
      </c>
      <c r="M4161" s="31">
        <f t="shared" si="240"/>
        <v>4.3869465956399125</v>
      </c>
      <c r="N4161" s="31">
        <f t="shared" si="238"/>
        <v>0</v>
      </c>
    </row>
    <row r="4162" spans="1:14" x14ac:dyDescent="0.45">
      <c r="A4162" s="31" t="str">
        <f t="shared" si="237"/>
        <v>E08000025_CIN episodes where a child has mental health of parent/someone else in household identified as a factor at CIN assessment (excluding looked after children)_Number</v>
      </c>
      <c r="B4162" s="31" t="s">
        <v>245</v>
      </c>
      <c r="C4162" s="31" t="s">
        <v>246</v>
      </c>
      <c r="D4162" s="31" t="s">
        <v>474</v>
      </c>
      <c r="E4162" s="31" t="s">
        <v>475</v>
      </c>
      <c r="F4162" s="31" t="s">
        <v>28</v>
      </c>
      <c r="G4162" s="26" t="s">
        <v>57</v>
      </c>
      <c r="H4162" s="31" t="s">
        <v>743</v>
      </c>
      <c r="I4162" s="31">
        <v>2946</v>
      </c>
      <c r="J4162" s="31">
        <f>INDEX('LA lookup'!H:H,MATCH('Known to services raw data'!B4162,'LA lookup'!G:G,0))</f>
        <v>288388</v>
      </c>
      <c r="K4162" s="31"/>
      <c r="L4162" s="31" t="str">
        <f t="shared" si="239"/>
        <v>10.2 per 1000 0-17 yr olds</v>
      </c>
      <c r="M4162" s="31">
        <f t="shared" si="240"/>
        <v>10.21540424705605</v>
      </c>
      <c r="N4162" s="31">
        <f t="shared" si="238"/>
        <v>0</v>
      </c>
    </row>
    <row r="4163" spans="1:14" x14ac:dyDescent="0.45">
      <c r="A4163" s="31" t="str">
        <f t="shared" si="237"/>
        <v>E08000026_CIN episodes where a child has mental health of parent/someone else in household identified as a factor at CIN assessment (excluding looked after children)_Number</v>
      </c>
      <c r="B4163" s="31" t="s">
        <v>283</v>
      </c>
      <c r="C4163" s="31" t="s">
        <v>284</v>
      </c>
      <c r="D4163" s="31" t="s">
        <v>474</v>
      </c>
      <c r="E4163" s="31" t="s">
        <v>475</v>
      </c>
      <c r="F4163" s="31" t="s">
        <v>28</v>
      </c>
      <c r="G4163" s="26" t="s">
        <v>57</v>
      </c>
      <c r="H4163" s="31" t="s">
        <v>743</v>
      </c>
      <c r="I4163" s="31">
        <v>1347</v>
      </c>
      <c r="J4163" s="31">
        <f>INDEX('LA lookup'!H:H,MATCH('Known to services raw data'!B4163,'LA lookup'!G:G,0))</f>
        <v>78994</v>
      </c>
      <c r="K4163" s="31"/>
      <c r="L4163" s="31" t="str">
        <f t="shared" si="239"/>
        <v>17.1 per 1000 0-17 yr olds</v>
      </c>
      <c r="M4163" s="31">
        <f t="shared" si="240"/>
        <v>17.05192799453123</v>
      </c>
      <c r="N4163" s="31">
        <f t="shared" si="238"/>
        <v>0</v>
      </c>
    </row>
    <row r="4164" spans="1:14" x14ac:dyDescent="0.45">
      <c r="A4164" s="31" t="str">
        <f t="shared" si="237"/>
        <v>E08000027_CIN episodes where a child has mental health of parent/someone else in household identified as a factor at CIN assessment (excluding looked after children)_Number</v>
      </c>
      <c r="B4164" s="31" t="s">
        <v>297</v>
      </c>
      <c r="C4164" s="31" t="s">
        <v>298</v>
      </c>
      <c r="D4164" s="31" t="s">
        <v>474</v>
      </c>
      <c r="E4164" s="31" t="s">
        <v>475</v>
      </c>
      <c r="F4164" s="31" t="s">
        <v>28</v>
      </c>
      <c r="G4164" s="26" t="s">
        <v>57</v>
      </c>
      <c r="H4164" s="31" t="s">
        <v>743</v>
      </c>
      <c r="I4164" s="31">
        <v>298</v>
      </c>
      <c r="J4164" s="31">
        <f>INDEX('LA lookup'!H:H,MATCH('Known to services raw data'!B4164,'LA lookup'!G:G,0))</f>
        <v>69265</v>
      </c>
      <c r="K4164" s="31"/>
      <c r="L4164" s="31" t="str">
        <f t="shared" si="239"/>
        <v>4.3 per 1000 0-17 yr olds</v>
      </c>
      <c r="M4164" s="31">
        <f t="shared" si="240"/>
        <v>4.3023171876127915</v>
      </c>
      <c r="N4164" s="31">
        <f t="shared" si="238"/>
        <v>0</v>
      </c>
    </row>
    <row r="4165" spans="1:14" x14ac:dyDescent="0.45">
      <c r="A4165" s="31" t="str">
        <f t="shared" si="237"/>
        <v>E08000028_CIN episodes where a child has mental health of parent/someone else in household identified as a factor at CIN assessment (excluding looked after children)_Number</v>
      </c>
      <c r="B4165" s="31" t="s">
        <v>397</v>
      </c>
      <c r="C4165" s="31" t="s">
        <v>398</v>
      </c>
      <c r="D4165" s="31" t="s">
        <v>474</v>
      </c>
      <c r="E4165" s="31" t="s">
        <v>475</v>
      </c>
      <c r="F4165" s="31" t="s">
        <v>28</v>
      </c>
      <c r="G4165" s="26" t="s">
        <v>57</v>
      </c>
      <c r="H4165" s="31" t="s">
        <v>743</v>
      </c>
      <c r="I4165" s="31">
        <v>1193</v>
      </c>
      <c r="J4165" s="31">
        <f>INDEX('LA lookup'!H:H,MATCH('Known to services raw data'!B4165,'LA lookup'!G:G,0))</f>
        <v>81920</v>
      </c>
      <c r="K4165" s="31"/>
      <c r="L4165" s="31" t="str">
        <f t="shared" si="239"/>
        <v>14.6 per 1000 0-17 yr olds</v>
      </c>
      <c r="M4165" s="31">
        <f t="shared" si="240"/>
        <v>14.56298828125</v>
      </c>
      <c r="N4165" s="31">
        <f t="shared" si="238"/>
        <v>0</v>
      </c>
    </row>
    <row r="4166" spans="1:14" x14ac:dyDescent="0.45">
      <c r="A4166" s="31" t="str">
        <f t="shared" si="237"/>
        <v>E08000029_CIN episodes where a child has mental health of parent/someone else in household identified as a factor at CIN assessment (excluding looked after children)_Number</v>
      </c>
      <c r="B4166" s="31" t="s">
        <v>516</v>
      </c>
      <c r="C4166" s="31" t="s">
        <v>517</v>
      </c>
      <c r="D4166" s="31" t="s">
        <v>474</v>
      </c>
      <c r="E4166" s="31" t="s">
        <v>475</v>
      </c>
      <c r="F4166" s="31" t="s">
        <v>28</v>
      </c>
      <c r="G4166" s="26" t="s">
        <v>57</v>
      </c>
      <c r="H4166" s="31" t="s">
        <v>743</v>
      </c>
      <c r="I4166" s="31">
        <v>605</v>
      </c>
      <c r="J4166" s="31">
        <f>INDEX('LA lookup'!H:H,MATCH('Known to services raw data'!B4166,'LA lookup'!G:G,0))</f>
        <v>46946</v>
      </c>
      <c r="K4166" s="31"/>
      <c r="L4166" s="31" t="str">
        <f t="shared" si="239"/>
        <v>12.9 per 1000 0-17 yr olds</v>
      </c>
      <c r="M4166" s="31">
        <f t="shared" si="240"/>
        <v>12.887146934776124</v>
      </c>
      <c r="N4166" s="31">
        <f t="shared" si="238"/>
        <v>0</v>
      </c>
    </row>
    <row r="4167" spans="1:14" x14ac:dyDescent="0.45">
      <c r="A4167" s="31" t="str">
        <f t="shared" si="237"/>
        <v>E08000030_CIN episodes where a child has mental health of parent/someone else in household identified as a factor at CIN assessment (excluding looked after children)_Number</v>
      </c>
      <c r="B4167" s="31" t="s">
        <v>446</v>
      </c>
      <c r="C4167" s="31" t="s">
        <v>447</v>
      </c>
      <c r="D4167" s="31" t="s">
        <v>474</v>
      </c>
      <c r="E4167" s="31" t="s">
        <v>475</v>
      </c>
      <c r="F4167" s="31" t="s">
        <v>28</v>
      </c>
      <c r="G4167" s="26" t="s">
        <v>57</v>
      </c>
      <c r="H4167" s="31" t="s">
        <v>743</v>
      </c>
      <c r="I4167" s="31">
        <v>785</v>
      </c>
      <c r="J4167" s="31">
        <f>INDEX('LA lookup'!H:H,MATCH('Known to services raw data'!B4167,'LA lookup'!G:G,0))</f>
        <v>68157</v>
      </c>
      <c r="K4167" s="31"/>
      <c r="L4167" s="31" t="str">
        <f t="shared" si="239"/>
        <v>11.5 per 1000 0-17 yr olds</v>
      </c>
      <c r="M4167" s="31">
        <f t="shared" si="240"/>
        <v>11.517525712692752</v>
      </c>
      <c r="N4167" s="31">
        <f t="shared" si="238"/>
        <v>0</v>
      </c>
    </row>
    <row r="4168" spans="1:14" x14ac:dyDescent="0.45">
      <c r="A4168" s="31" t="str">
        <f t="shared" si="237"/>
        <v>E08000031_CIN episodes where a child has mental health of parent/someone else in household identified as a factor at CIN assessment (excluding looked after children)_Number</v>
      </c>
      <c r="B4168" s="31" t="s">
        <v>468</v>
      </c>
      <c r="C4168" s="31" t="s">
        <v>469</v>
      </c>
      <c r="D4168" s="31" t="s">
        <v>474</v>
      </c>
      <c r="E4168" s="31" t="s">
        <v>475</v>
      </c>
      <c r="F4168" s="31" t="s">
        <v>28</v>
      </c>
      <c r="G4168" s="26" t="s">
        <v>57</v>
      </c>
      <c r="H4168" s="31" t="s">
        <v>743</v>
      </c>
      <c r="I4168" s="31">
        <v>297</v>
      </c>
      <c r="J4168" s="31">
        <f>INDEX('LA lookup'!H:H,MATCH('Known to services raw data'!B4168,'LA lookup'!G:G,0))</f>
        <v>61244</v>
      </c>
      <c r="K4168" s="31"/>
      <c r="L4168" s="31" t="str">
        <f t="shared" si="239"/>
        <v>4.8 per 1000 0-17 yr olds</v>
      </c>
      <c r="M4168" s="31">
        <f t="shared" si="240"/>
        <v>4.8494546404545753</v>
      </c>
      <c r="N4168" s="31">
        <f t="shared" si="238"/>
        <v>0</v>
      </c>
    </row>
    <row r="4169" spans="1:14" x14ac:dyDescent="0.45">
      <c r="A4169" s="31" t="str">
        <f t="shared" ref="A4169:A4232" si="241">CONCATENATE(B4169,"_",G4169,"_",H4169)</f>
        <v>E08000011_CIN episodes where a child has mental health of parent/someone else in household identified as a factor at CIN assessment (excluding looked after children)_Number</v>
      </c>
      <c r="B4169" s="31" t="s">
        <v>333</v>
      </c>
      <c r="C4169" s="31" t="s">
        <v>334</v>
      </c>
      <c r="D4169" s="31" t="s">
        <v>474</v>
      </c>
      <c r="E4169" s="31" t="s">
        <v>475</v>
      </c>
      <c r="F4169" s="31" t="s">
        <v>28</v>
      </c>
      <c r="G4169" s="26" t="s">
        <v>57</v>
      </c>
      <c r="H4169" s="31" t="s">
        <v>743</v>
      </c>
      <c r="I4169" s="31">
        <v>536</v>
      </c>
      <c r="J4169" s="31">
        <f>INDEX('LA lookup'!H:H,MATCH('Known to services raw data'!B4169,'LA lookup'!G:G,0))</f>
        <v>33477</v>
      </c>
      <c r="K4169" s="31"/>
      <c r="L4169" s="31" t="str">
        <f t="shared" si="239"/>
        <v>16 per 1000 0-17 yr olds</v>
      </c>
      <c r="M4169" s="31">
        <f t="shared" si="240"/>
        <v>16.010992621800039</v>
      </c>
      <c r="N4169" s="31">
        <f t="shared" si="238"/>
        <v>0</v>
      </c>
    </row>
    <row r="4170" spans="1:14" x14ac:dyDescent="0.45">
      <c r="A4170" s="31" t="str">
        <f t="shared" si="241"/>
        <v>E08000012_CIN episodes where a child has mental health of parent/someone else in household identified as a factor at CIN assessment (excluding looked after children)_Number</v>
      </c>
      <c r="B4170" s="31" t="s">
        <v>347</v>
      </c>
      <c r="C4170" s="31" t="s">
        <v>348</v>
      </c>
      <c r="D4170" s="31" t="s">
        <v>474</v>
      </c>
      <c r="E4170" s="31" t="s">
        <v>475</v>
      </c>
      <c r="F4170" s="31" t="s">
        <v>28</v>
      </c>
      <c r="G4170" s="26" t="s">
        <v>57</v>
      </c>
      <c r="H4170" s="31" t="s">
        <v>743</v>
      </c>
      <c r="I4170" s="31">
        <v>1082</v>
      </c>
      <c r="J4170" s="31">
        <f>INDEX('LA lookup'!H:H,MATCH('Known to services raw data'!B4170,'LA lookup'!G:G,0))</f>
        <v>94902</v>
      </c>
      <c r="K4170" s="31"/>
      <c r="L4170" s="31" t="str">
        <f t="shared" si="239"/>
        <v>11.4 per 1000 0-17 yr olds</v>
      </c>
      <c r="M4170" s="31">
        <f t="shared" si="240"/>
        <v>11.401234958167374</v>
      </c>
      <c r="N4170" s="31">
        <f t="shared" ref="N4170:N4233" si="242">IF(OR(C4170="City of London",C4170="Isles of Scilly"),1,0)</f>
        <v>0</v>
      </c>
    </row>
    <row r="4171" spans="1:14" x14ac:dyDescent="0.45">
      <c r="A4171" s="31" t="str">
        <f t="shared" si="241"/>
        <v>E08000013_CIN episodes where a child has mental health of parent/someone else in household identified as a factor at CIN assessment (excluding looked after children)_Number</v>
      </c>
      <c r="B4171" s="31" t="s">
        <v>416</v>
      </c>
      <c r="C4171" s="31" t="s">
        <v>417</v>
      </c>
      <c r="D4171" s="31" t="s">
        <v>474</v>
      </c>
      <c r="E4171" s="31" t="s">
        <v>475</v>
      </c>
      <c r="F4171" s="31" t="s">
        <v>28</v>
      </c>
      <c r="G4171" s="26" t="s">
        <v>57</v>
      </c>
      <c r="H4171" s="31" t="s">
        <v>743</v>
      </c>
      <c r="I4171" s="31">
        <v>636</v>
      </c>
      <c r="J4171" s="31">
        <f>INDEX('LA lookup'!H:H,MATCH('Known to services raw data'!B4171,'LA lookup'!G:G,0))</f>
        <v>36785</v>
      </c>
      <c r="K4171" s="31"/>
      <c r="L4171" s="31" t="str">
        <f t="shared" si="239"/>
        <v>17.3 per 1000 0-17 yr olds</v>
      </c>
      <c r="M4171" s="31">
        <f t="shared" si="240"/>
        <v>17.289656109827376</v>
      </c>
      <c r="N4171" s="31">
        <f t="shared" si="242"/>
        <v>0</v>
      </c>
    </row>
    <row r="4172" spans="1:14" x14ac:dyDescent="0.45">
      <c r="A4172" s="31" t="str">
        <f t="shared" si="241"/>
        <v>E08000014_CIN episodes where a child has mental health of parent/someone else in household identified as a factor at CIN assessment (excluding looked after children)_Number</v>
      </c>
      <c r="B4172" s="31" t="s">
        <v>399</v>
      </c>
      <c r="C4172" s="31" t="s">
        <v>400</v>
      </c>
      <c r="D4172" s="31" t="s">
        <v>474</v>
      </c>
      <c r="E4172" s="31" t="s">
        <v>475</v>
      </c>
      <c r="F4172" s="31" t="s">
        <v>28</v>
      </c>
      <c r="G4172" s="26" t="s">
        <v>57</v>
      </c>
      <c r="H4172" s="31" t="s">
        <v>743</v>
      </c>
      <c r="I4172" s="31">
        <v>798</v>
      </c>
      <c r="J4172" s="31">
        <f>INDEX('LA lookup'!H:H,MATCH('Known to services raw data'!B4172,'LA lookup'!G:G,0))</f>
        <v>53833</v>
      </c>
      <c r="K4172" s="31"/>
      <c r="L4172" s="31" t="str">
        <f t="shared" si="239"/>
        <v>14.8 per 1000 0-17 yr olds</v>
      </c>
      <c r="M4172" s="31">
        <f t="shared" si="240"/>
        <v>14.823621198892873</v>
      </c>
      <c r="N4172" s="31">
        <f t="shared" si="242"/>
        <v>0</v>
      </c>
    </row>
    <row r="4173" spans="1:14" x14ac:dyDescent="0.45">
      <c r="A4173" s="31" t="str">
        <f t="shared" si="241"/>
        <v>E08000015_CIN episodes where a child has mental health of parent/someone else in household identified as a factor at CIN assessment (excluding looked after children)_Number</v>
      </c>
      <c r="B4173" s="31" t="s">
        <v>464</v>
      </c>
      <c r="C4173" s="31" t="s">
        <v>465</v>
      </c>
      <c r="D4173" s="31" t="s">
        <v>474</v>
      </c>
      <c r="E4173" s="31" t="s">
        <v>475</v>
      </c>
      <c r="F4173" s="31" t="s">
        <v>28</v>
      </c>
      <c r="G4173" s="26" t="s">
        <v>57</v>
      </c>
      <c r="H4173" s="31" t="s">
        <v>743</v>
      </c>
      <c r="I4173" s="31">
        <v>1135</v>
      </c>
      <c r="J4173" s="31">
        <f>INDEX('LA lookup'!H:H,MATCH('Known to services raw data'!B4173,'LA lookup'!G:G,0))</f>
        <v>67576</v>
      </c>
      <c r="K4173" s="31"/>
      <c r="L4173" s="31" t="str">
        <f t="shared" si="239"/>
        <v>16.8 per 1000 0-17 yr olds</v>
      </c>
      <c r="M4173" s="31">
        <f t="shared" si="240"/>
        <v>16.795903871196877</v>
      </c>
      <c r="N4173" s="31">
        <f t="shared" si="242"/>
        <v>0</v>
      </c>
    </row>
    <row r="4174" spans="1:14" x14ac:dyDescent="0.45">
      <c r="A4174" s="31" t="str">
        <f t="shared" si="241"/>
        <v>E08000001_CIN episodes where a child has mental health of parent/someone else in household identified as a factor at CIN assessment (excluding looked after children)_Number</v>
      </c>
      <c r="B4174" s="31" t="s">
        <v>252</v>
      </c>
      <c r="C4174" s="31" t="s">
        <v>253</v>
      </c>
      <c r="D4174" s="31" t="s">
        <v>474</v>
      </c>
      <c r="E4174" s="31" t="s">
        <v>475</v>
      </c>
      <c r="F4174" s="31" t="s">
        <v>28</v>
      </c>
      <c r="G4174" s="26" t="s">
        <v>57</v>
      </c>
      <c r="H4174" s="31" t="s">
        <v>743</v>
      </c>
      <c r="I4174" s="31">
        <v>684</v>
      </c>
      <c r="J4174" s="31">
        <f>INDEX('LA lookup'!H:H,MATCH('Known to services raw data'!B4174,'LA lookup'!G:G,0))</f>
        <v>67670</v>
      </c>
      <c r="K4174" s="31"/>
      <c r="L4174" s="31" t="str">
        <f t="shared" si="239"/>
        <v>10.1 per 1000 0-17 yr olds</v>
      </c>
      <c r="M4174" s="31">
        <f t="shared" si="240"/>
        <v>10.107876459287718</v>
      </c>
      <c r="N4174" s="31">
        <f t="shared" si="242"/>
        <v>0</v>
      </c>
    </row>
    <row r="4175" spans="1:14" x14ac:dyDescent="0.45">
      <c r="A4175" s="31" t="str">
        <f t="shared" si="241"/>
        <v>E08000002_CIN episodes where a child has mental health of parent/someone else in household identified as a factor at CIN assessment (excluding looked after children)_Number</v>
      </c>
      <c r="B4175" s="31" t="s">
        <v>271</v>
      </c>
      <c r="C4175" s="31" t="s">
        <v>272</v>
      </c>
      <c r="D4175" s="31" t="s">
        <v>474</v>
      </c>
      <c r="E4175" s="31" t="s">
        <v>475</v>
      </c>
      <c r="F4175" s="31" t="s">
        <v>28</v>
      </c>
      <c r="G4175" s="26" t="s">
        <v>57</v>
      </c>
      <c r="H4175" s="31" t="s">
        <v>743</v>
      </c>
      <c r="I4175" s="31">
        <v>684</v>
      </c>
      <c r="J4175" s="31">
        <f>INDEX('LA lookup'!H:H,MATCH('Known to services raw data'!B4175,'LA lookup'!G:G,0))</f>
        <v>43142</v>
      </c>
      <c r="K4175" s="31"/>
      <c r="L4175" s="31" t="str">
        <f t="shared" si="239"/>
        <v>15.9 per 1000 0-17 yr olds</v>
      </c>
      <c r="M4175" s="31">
        <f t="shared" si="240"/>
        <v>15.854619628204533</v>
      </c>
      <c r="N4175" s="31">
        <f t="shared" si="242"/>
        <v>0</v>
      </c>
    </row>
    <row r="4176" spans="1:14" x14ac:dyDescent="0.45">
      <c r="A4176" s="31" t="str">
        <f t="shared" si="241"/>
        <v>E08000003_CIN episodes where a child has mental health of parent/someone else in household identified as a factor at CIN assessment (excluding looked after children)_Number</v>
      </c>
      <c r="B4176" s="31" t="s">
        <v>349</v>
      </c>
      <c r="C4176" s="31" t="s">
        <v>350</v>
      </c>
      <c r="D4176" s="31" t="s">
        <v>474</v>
      </c>
      <c r="E4176" s="31" t="s">
        <v>475</v>
      </c>
      <c r="F4176" s="31" t="s">
        <v>28</v>
      </c>
      <c r="G4176" s="26" t="s">
        <v>57</v>
      </c>
      <c r="H4176" s="31" t="s">
        <v>743</v>
      </c>
      <c r="I4176" s="31">
        <v>1605</v>
      </c>
      <c r="J4176" s="31">
        <f>INDEX('LA lookup'!H:H,MATCH('Known to services raw data'!B4176,'LA lookup'!G:G,0))</f>
        <v>121962</v>
      </c>
      <c r="K4176" s="31"/>
      <c r="L4176" s="31" t="str">
        <f t="shared" si="239"/>
        <v>13.2 per 1000 0-17 yr olds</v>
      </c>
      <c r="M4176" s="31">
        <f t="shared" si="240"/>
        <v>13.159836670438333</v>
      </c>
      <c r="N4176" s="31">
        <f t="shared" si="242"/>
        <v>0</v>
      </c>
    </row>
    <row r="4177" spans="1:14" x14ac:dyDescent="0.45">
      <c r="A4177" s="31" t="str">
        <f t="shared" si="241"/>
        <v>E08000004_CIN episodes where a child has mental health of parent/someone else in household identified as a factor at CIN assessment (excluding looked after children)_Number</v>
      </c>
      <c r="B4177" s="31" t="s">
        <v>375</v>
      </c>
      <c r="C4177" s="31" t="s">
        <v>376</v>
      </c>
      <c r="D4177" s="31" t="s">
        <v>474</v>
      </c>
      <c r="E4177" s="31" t="s">
        <v>475</v>
      </c>
      <c r="F4177" s="31" t="s">
        <v>28</v>
      </c>
      <c r="G4177" s="26" t="s">
        <v>57</v>
      </c>
      <c r="H4177" s="31" t="s">
        <v>743</v>
      </c>
      <c r="I4177" s="31">
        <v>689</v>
      </c>
      <c r="J4177" s="31">
        <f>INDEX('LA lookup'!H:H,MATCH('Known to services raw data'!B4177,'LA lookup'!G:G,0))</f>
        <v>59416</v>
      </c>
      <c r="K4177" s="31"/>
      <c r="L4177" s="31" t="str">
        <f t="shared" si="239"/>
        <v>11.6 per 1000 0-17 yr olds</v>
      </c>
      <c r="M4177" s="31">
        <f t="shared" si="240"/>
        <v>11.596203042951393</v>
      </c>
      <c r="N4177" s="31">
        <f t="shared" si="242"/>
        <v>0</v>
      </c>
    </row>
    <row r="4178" spans="1:14" x14ac:dyDescent="0.45">
      <c r="A4178" s="31" t="str">
        <f t="shared" si="241"/>
        <v>E08000005_CIN episodes where a child has mental health of parent/someone else in household identified as a factor at CIN assessment (excluding looked after children)_Number</v>
      </c>
      <c r="B4178" s="31" t="s">
        <v>391</v>
      </c>
      <c r="C4178" s="31" t="s">
        <v>392</v>
      </c>
      <c r="D4178" s="31" t="s">
        <v>474</v>
      </c>
      <c r="E4178" s="31" t="s">
        <v>475</v>
      </c>
      <c r="F4178" s="31" t="s">
        <v>28</v>
      </c>
      <c r="G4178" s="26" t="s">
        <v>57</v>
      </c>
      <c r="H4178" s="31" t="s">
        <v>743</v>
      </c>
      <c r="I4178" s="31">
        <v>851</v>
      </c>
      <c r="J4178" s="31">
        <f>INDEX('LA lookup'!H:H,MATCH('Known to services raw data'!B4178,'LA lookup'!G:G,0))</f>
        <v>52689</v>
      </c>
      <c r="K4178" s="31"/>
      <c r="L4178" s="31" t="str">
        <f t="shared" si="239"/>
        <v>16.2 per 1000 0-17 yr olds</v>
      </c>
      <c r="M4178" s="31">
        <f t="shared" si="240"/>
        <v>16.151378845679364</v>
      </c>
      <c r="N4178" s="31">
        <f t="shared" si="242"/>
        <v>0</v>
      </c>
    </row>
    <row r="4179" spans="1:14" x14ac:dyDescent="0.45">
      <c r="A4179" s="31" t="str">
        <f t="shared" si="241"/>
        <v>E08000006_CIN episodes where a child has mental health of parent/someone else in household identified as a factor at CIN assessment (excluding looked after children)_Number</v>
      </c>
      <c r="B4179" s="31" t="s">
        <v>395</v>
      </c>
      <c r="C4179" s="31" t="s">
        <v>396</v>
      </c>
      <c r="D4179" s="31" t="s">
        <v>474</v>
      </c>
      <c r="E4179" s="31" t="s">
        <v>475</v>
      </c>
      <c r="F4179" s="31" t="s">
        <v>28</v>
      </c>
      <c r="G4179" s="26" t="s">
        <v>57</v>
      </c>
      <c r="H4179" s="31" t="s">
        <v>743</v>
      </c>
      <c r="I4179" s="31">
        <v>1317</v>
      </c>
      <c r="J4179" s="31">
        <f>INDEX('LA lookup'!H:H,MATCH('Known to services raw data'!B4179,'LA lookup'!G:G,0))</f>
        <v>56566</v>
      </c>
      <c r="K4179" s="31"/>
      <c r="L4179" s="31" t="str">
        <f t="shared" si="239"/>
        <v>23.3 per 1000 0-17 yr olds</v>
      </c>
      <c r="M4179" s="31">
        <f t="shared" si="240"/>
        <v>23.282537213166922</v>
      </c>
      <c r="N4179" s="31">
        <f t="shared" si="242"/>
        <v>0</v>
      </c>
    </row>
    <row r="4180" spans="1:14" x14ac:dyDescent="0.45">
      <c r="A4180" s="31" t="str">
        <f t="shared" si="241"/>
        <v>E08000007_CIN episodes where a child has mental health of parent/someone else in household identified as a factor at CIN assessment (excluding looked after children)_Number</v>
      </c>
      <c r="B4180" s="31" t="s">
        <v>420</v>
      </c>
      <c r="C4180" s="31" t="s">
        <v>421</v>
      </c>
      <c r="D4180" s="31" t="s">
        <v>474</v>
      </c>
      <c r="E4180" s="31" t="s">
        <v>475</v>
      </c>
      <c r="F4180" s="31" t="s">
        <v>28</v>
      </c>
      <c r="G4180" s="26" t="s">
        <v>57</v>
      </c>
      <c r="H4180" s="31" t="s">
        <v>743</v>
      </c>
      <c r="I4180" s="31">
        <v>512</v>
      </c>
      <c r="J4180" s="31">
        <f>INDEX('LA lookup'!H:H,MATCH('Known to services raw data'!B4180,'LA lookup'!G:G,0))</f>
        <v>63141</v>
      </c>
      <c r="K4180" s="31"/>
      <c r="L4180" s="31" t="str">
        <f t="shared" si="239"/>
        <v>8.1 per 1000 0-17 yr olds</v>
      </c>
      <c r="M4180" s="31">
        <f t="shared" si="240"/>
        <v>8.1088357802378788</v>
      </c>
      <c r="N4180" s="31">
        <f t="shared" si="242"/>
        <v>0</v>
      </c>
    </row>
    <row r="4181" spans="1:14" x14ac:dyDescent="0.45">
      <c r="A4181" s="31" t="str">
        <f t="shared" si="241"/>
        <v>E08000008_CIN episodes where a child has mental health of parent/someone else in household identified as a factor at CIN assessment (excluding looked after children)_Number</v>
      </c>
      <c r="B4181" s="31" t="s">
        <v>436</v>
      </c>
      <c r="C4181" s="31" t="s">
        <v>437</v>
      </c>
      <c r="D4181" s="31" t="s">
        <v>474</v>
      </c>
      <c r="E4181" s="31" t="s">
        <v>475</v>
      </c>
      <c r="F4181" s="31" t="s">
        <v>28</v>
      </c>
      <c r="G4181" s="26" t="s">
        <v>57</v>
      </c>
      <c r="H4181" s="31" t="s">
        <v>743</v>
      </c>
      <c r="I4181" s="31">
        <v>975</v>
      </c>
      <c r="J4181" s="31">
        <f>INDEX('LA lookup'!H:H,MATCH('Known to services raw data'!B4181,'LA lookup'!G:G,0))</f>
        <v>50223</v>
      </c>
      <c r="K4181" s="31"/>
      <c r="L4181" s="31" t="str">
        <f t="shared" si="239"/>
        <v>19.4 per 1000 0-17 yr olds</v>
      </c>
      <c r="M4181" s="31">
        <f t="shared" si="240"/>
        <v>19.413416163908966</v>
      </c>
      <c r="N4181" s="31">
        <f t="shared" si="242"/>
        <v>0</v>
      </c>
    </row>
    <row r="4182" spans="1:14" x14ac:dyDescent="0.45">
      <c r="A4182" s="31" t="str">
        <f t="shared" si="241"/>
        <v>E08000009_CIN episodes where a child has mental health of parent/someone else in household identified as a factor at CIN assessment (excluding looked after children)_Number</v>
      </c>
      <c r="B4182" s="31" t="s">
        <v>442</v>
      </c>
      <c r="C4182" s="31" t="s">
        <v>443</v>
      </c>
      <c r="D4182" s="31" t="s">
        <v>474</v>
      </c>
      <c r="E4182" s="31" t="s">
        <v>475</v>
      </c>
      <c r="F4182" s="31" t="s">
        <v>28</v>
      </c>
      <c r="G4182" s="26" t="s">
        <v>57</v>
      </c>
      <c r="H4182" s="31" t="s">
        <v>743</v>
      </c>
      <c r="I4182" s="31">
        <v>310</v>
      </c>
      <c r="J4182" s="31">
        <f>INDEX('LA lookup'!H:H,MATCH('Known to services raw data'!B4182,'LA lookup'!G:G,0))</f>
        <v>56087</v>
      </c>
      <c r="K4182" s="31"/>
      <c r="L4182" s="31" t="str">
        <f t="shared" si="239"/>
        <v>5.5 per 1000 0-17 yr olds</v>
      </c>
      <c r="M4182" s="31">
        <f t="shared" si="240"/>
        <v>5.5271274983507759</v>
      </c>
      <c r="N4182" s="31">
        <f t="shared" si="242"/>
        <v>0</v>
      </c>
    </row>
    <row r="4183" spans="1:14" x14ac:dyDescent="0.45">
      <c r="A4183" s="31" t="str">
        <f t="shared" si="241"/>
        <v>E08000010_CIN episodes where a child has mental health of parent/someone else in household identified as a factor at CIN assessment (excluding looked after children)_Number</v>
      </c>
      <c r="B4183" s="31" t="s">
        <v>460</v>
      </c>
      <c r="C4183" s="31" t="s">
        <v>461</v>
      </c>
      <c r="D4183" s="31" t="s">
        <v>474</v>
      </c>
      <c r="E4183" s="31" t="s">
        <v>475</v>
      </c>
      <c r="F4183" s="31" t="s">
        <v>28</v>
      </c>
      <c r="G4183" s="26" t="s">
        <v>57</v>
      </c>
      <c r="H4183" s="31" t="s">
        <v>743</v>
      </c>
      <c r="I4183" s="31">
        <v>957</v>
      </c>
      <c r="J4183" s="31">
        <f>INDEX('LA lookup'!H:H,MATCH('Known to services raw data'!B4183,'LA lookup'!G:G,0))</f>
        <v>68388</v>
      </c>
      <c r="K4183" s="31"/>
      <c r="L4183" s="31" t="str">
        <f t="shared" si="239"/>
        <v>14 per 1000 0-17 yr olds</v>
      </c>
      <c r="M4183" s="31">
        <f t="shared" si="240"/>
        <v>13.993683102298649</v>
      </c>
      <c r="N4183" s="31">
        <f t="shared" si="242"/>
        <v>0</v>
      </c>
    </row>
    <row r="4184" spans="1:14" x14ac:dyDescent="0.45">
      <c r="A4184" s="31" t="str">
        <f t="shared" si="241"/>
        <v>E08000016_CIN episodes where a child has mental health of parent/someone else in household identified as a factor at CIN assessment (excluding looked after children)_Number</v>
      </c>
      <c r="B4184" s="31" t="s">
        <v>236</v>
      </c>
      <c r="C4184" s="31" t="s">
        <v>237</v>
      </c>
      <c r="D4184" s="31" t="s">
        <v>474</v>
      </c>
      <c r="E4184" s="31" t="s">
        <v>475</v>
      </c>
      <c r="F4184" s="31" t="s">
        <v>28</v>
      </c>
      <c r="G4184" s="26" t="s">
        <v>57</v>
      </c>
      <c r="H4184" s="31" t="s">
        <v>743</v>
      </c>
      <c r="I4184" s="31">
        <v>319</v>
      </c>
      <c r="J4184" s="31">
        <f>INDEX('LA lookup'!H:H,MATCH('Known to services raw data'!B4184,'LA lookup'!G:G,0))</f>
        <v>50727</v>
      </c>
      <c r="K4184" s="31"/>
      <c r="L4184" s="31" t="str">
        <f t="shared" si="239"/>
        <v>6.3 per 1000 0-17 yr olds</v>
      </c>
      <c r="M4184" s="31">
        <f t="shared" si="240"/>
        <v>6.2885642754351725</v>
      </c>
      <c r="N4184" s="31">
        <f t="shared" si="242"/>
        <v>0</v>
      </c>
    </row>
    <row r="4185" spans="1:14" x14ac:dyDescent="0.45">
      <c r="A4185" s="31" t="str">
        <f t="shared" si="241"/>
        <v>E08000017_CIN episodes where a child has mental health of parent/someone else in household identified as a factor at CIN assessment (excluding looked after children)_Number</v>
      </c>
      <c r="B4185" s="31" t="s">
        <v>293</v>
      </c>
      <c r="C4185" s="31" t="s">
        <v>294</v>
      </c>
      <c r="D4185" s="31" t="s">
        <v>474</v>
      </c>
      <c r="E4185" s="31" t="s">
        <v>475</v>
      </c>
      <c r="F4185" s="31" t="s">
        <v>28</v>
      </c>
      <c r="G4185" s="26" t="s">
        <v>57</v>
      </c>
      <c r="H4185" s="31" t="s">
        <v>743</v>
      </c>
      <c r="I4185" s="31">
        <v>1143</v>
      </c>
      <c r="J4185" s="31">
        <f>INDEX('LA lookup'!H:H,MATCH('Known to services raw data'!B4185,'LA lookup'!G:G,0))</f>
        <v>66448</v>
      </c>
      <c r="K4185" s="31"/>
      <c r="L4185" s="31" t="str">
        <f t="shared" si="239"/>
        <v>17.2 per 1000 0-17 yr olds</v>
      </c>
      <c r="M4185" s="31">
        <f t="shared" si="240"/>
        <v>17.201420659764025</v>
      </c>
      <c r="N4185" s="31">
        <f t="shared" si="242"/>
        <v>0</v>
      </c>
    </row>
    <row r="4186" spans="1:14" x14ac:dyDescent="0.45">
      <c r="A4186" s="31" t="str">
        <f t="shared" si="241"/>
        <v>E08000018_CIN episodes where a child has mental health of parent/someone else in household identified as a factor at CIN assessment (excluding looked after children)_Number</v>
      </c>
      <c r="B4186" s="31" t="s">
        <v>393</v>
      </c>
      <c r="C4186" s="31" t="s">
        <v>394</v>
      </c>
      <c r="D4186" s="31" t="s">
        <v>474</v>
      </c>
      <c r="E4186" s="31" t="s">
        <v>475</v>
      </c>
      <c r="F4186" s="31" t="s">
        <v>28</v>
      </c>
      <c r="G4186" s="26" t="s">
        <v>57</v>
      </c>
      <c r="H4186" s="31" t="s">
        <v>743</v>
      </c>
      <c r="I4186" s="31">
        <v>1169</v>
      </c>
      <c r="J4186" s="31">
        <f>INDEX('LA lookup'!H:H,MATCH('Known to services raw data'!B4186,'LA lookup'!G:G,0))</f>
        <v>57196</v>
      </c>
      <c r="K4186" s="31"/>
      <c r="L4186" s="31" t="str">
        <f t="shared" si="239"/>
        <v>20.4 per 1000 0-17 yr olds</v>
      </c>
      <c r="M4186" s="31">
        <f t="shared" si="240"/>
        <v>20.438492202251904</v>
      </c>
      <c r="N4186" s="31">
        <f t="shared" si="242"/>
        <v>0</v>
      </c>
    </row>
    <row r="4187" spans="1:14" x14ac:dyDescent="0.45">
      <c r="A4187" s="31" t="str">
        <f t="shared" si="241"/>
        <v>E08000019_CIN episodes where a child has mental health of parent/someone else in household identified as a factor at CIN assessment (excluding looked after children)_Number</v>
      </c>
      <c r="B4187" s="31" t="s">
        <v>401</v>
      </c>
      <c r="C4187" s="31" t="s">
        <v>402</v>
      </c>
      <c r="D4187" s="31" t="s">
        <v>474</v>
      </c>
      <c r="E4187" s="31" t="s">
        <v>475</v>
      </c>
      <c r="F4187" s="31" t="s">
        <v>28</v>
      </c>
      <c r="G4187" s="26" t="s">
        <v>57</v>
      </c>
      <c r="H4187" s="31" t="s">
        <v>743</v>
      </c>
      <c r="I4187" s="31">
        <v>1518</v>
      </c>
      <c r="J4187" s="31">
        <f>INDEX('LA lookup'!H:H,MATCH('Known to services raw data'!B4187,'LA lookup'!G:G,0))</f>
        <v>117497</v>
      </c>
      <c r="K4187" s="31"/>
      <c r="L4187" s="31" t="str">
        <f t="shared" si="239"/>
        <v>12.9 per 1000 0-17 yr olds</v>
      </c>
      <c r="M4187" s="31">
        <f t="shared" si="240"/>
        <v>12.919478795203281</v>
      </c>
      <c r="N4187" s="31">
        <f t="shared" si="242"/>
        <v>0</v>
      </c>
    </row>
    <row r="4188" spans="1:14" x14ac:dyDescent="0.45">
      <c r="A4188" s="31" t="str">
        <f t="shared" si="241"/>
        <v>E08000032_CIN episodes where a child has mental health of parent/someone else in household identified as a factor at CIN assessment (excluding looked after children)_Number</v>
      </c>
      <c r="B4188" s="31" t="s">
        <v>259</v>
      </c>
      <c r="C4188" s="31" t="s">
        <v>260</v>
      </c>
      <c r="D4188" s="31" t="s">
        <v>474</v>
      </c>
      <c r="E4188" s="31" t="s">
        <v>475</v>
      </c>
      <c r="F4188" s="31" t="s">
        <v>28</v>
      </c>
      <c r="G4188" s="26" t="s">
        <v>57</v>
      </c>
      <c r="H4188" s="31" t="s">
        <v>743</v>
      </c>
      <c r="I4188" s="31">
        <v>1323</v>
      </c>
      <c r="J4188" s="31">
        <f>INDEX('LA lookup'!H:H,MATCH('Known to services raw data'!B4188,'LA lookup'!G:G,0))</f>
        <v>142005</v>
      </c>
      <c r="K4188" s="31"/>
      <c r="L4188" s="31" t="str">
        <f t="shared" si="239"/>
        <v>9.3 per 1000 0-17 yr olds</v>
      </c>
      <c r="M4188" s="31">
        <f t="shared" si="240"/>
        <v>9.3165733600929546</v>
      </c>
      <c r="N4188" s="31">
        <f t="shared" si="242"/>
        <v>0</v>
      </c>
    </row>
    <row r="4189" spans="1:14" x14ac:dyDescent="0.45">
      <c r="A4189" s="31" t="str">
        <f t="shared" si="241"/>
        <v>E08000033_CIN episodes where a child has mental health of parent/someone else in household identified as a factor at CIN assessment (excluding looked after children)_Number</v>
      </c>
      <c r="B4189" s="31" t="s">
        <v>273</v>
      </c>
      <c r="C4189" s="31" t="s">
        <v>274</v>
      </c>
      <c r="D4189" s="31" t="s">
        <v>474</v>
      </c>
      <c r="E4189" s="31" t="s">
        <v>475</v>
      </c>
      <c r="F4189" s="31" t="s">
        <v>28</v>
      </c>
      <c r="G4189" s="26" t="s">
        <v>57</v>
      </c>
      <c r="H4189" s="31" t="s">
        <v>743</v>
      </c>
      <c r="I4189" s="31">
        <v>878</v>
      </c>
      <c r="J4189" s="31">
        <f>INDEX('LA lookup'!H:H,MATCH('Known to services raw data'!B4189,'LA lookup'!G:G,0))</f>
        <v>46021</v>
      </c>
      <c r="K4189" s="31"/>
      <c r="L4189" s="31" t="str">
        <f t="shared" si="239"/>
        <v>19.1 per 1000 0-17 yr olds</v>
      </c>
      <c r="M4189" s="31">
        <f t="shared" si="240"/>
        <v>19.078246887290586</v>
      </c>
      <c r="N4189" s="31">
        <f t="shared" si="242"/>
        <v>0</v>
      </c>
    </row>
    <row r="4190" spans="1:14" x14ac:dyDescent="0.45">
      <c r="A4190" s="31" t="str">
        <f t="shared" si="241"/>
        <v>E08000034_CIN episodes where a child has mental health of parent/someone else in household identified as a factor at CIN assessment (excluding looked after children)_Number</v>
      </c>
      <c r="B4190" s="31" t="s">
        <v>331</v>
      </c>
      <c r="C4190" s="31" t="s">
        <v>332</v>
      </c>
      <c r="D4190" s="31" t="s">
        <v>474</v>
      </c>
      <c r="E4190" s="31" t="s">
        <v>475</v>
      </c>
      <c r="F4190" s="31" t="s">
        <v>28</v>
      </c>
      <c r="G4190" s="26" t="s">
        <v>57</v>
      </c>
      <c r="H4190" s="31" t="s">
        <v>743</v>
      </c>
      <c r="I4190" s="31">
        <v>633</v>
      </c>
      <c r="J4190" s="31">
        <f>INDEX('LA lookup'!H:H,MATCH('Known to services raw data'!B4190,'LA lookup'!G:G,0))</f>
        <v>100174</v>
      </c>
      <c r="K4190" s="31"/>
      <c r="L4190" s="31" t="str">
        <f t="shared" si="239"/>
        <v>6.3 per 1000 0-17 yr olds</v>
      </c>
      <c r="M4190" s="31">
        <f t="shared" si="240"/>
        <v>6.3190049314193297</v>
      </c>
      <c r="N4190" s="31">
        <f t="shared" si="242"/>
        <v>0</v>
      </c>
    </row>
    <row r="4191" spans="1:14" x14ac:dyDescent="0.45">
      <c r="A4191" s="31" t="str">
        <f t="shared" si="241"/>
        <v>E08000035_CIN episodes where a child has mental health of parent/someone else in household identified as a factor at CIN assessment (excluding looked after children)_Number</v>
      </c>
      <c r="B4191" s="31" t="s">
        <v>339</v>
      </c>
      <c r="C4191" s="31" t="s">
        <v>340</v>
      </c>
      <c r="D4191" s="31" t="s">
        <v>474</v>
      </c>
      <c r="E4191" s="31" t="s">
        <v>475</v>
      </c>
      <c r="F4191" s="31" t="s">
        <v>28</v>
      </c>
      <c r="G4191" s="26" t="s">
        <v>57</v>
      </c>
      <c r="H4191" s="31" t="s">
        <v>743</v>
      </c>
      <c r="I4191" s="31">
        <v>898</v>
      </c>
      <c r="J4191" s="31">
        <f>INDEX('LA lookup'!H:H,MATCH('Known to services raw data'!B4191,'LA lookup'!G:G,0))</f>
        <v>168176</v>
      </c>
      <c r="K4191" s="31"/>
      <c r="L4191" s="31" t="str">
        <f t="shared" si="239"/>
        <v>5.3 per 1000 0-17 yr olds</v>
      </c>
      <c r="M4191" s="31">
        <f t="shared" si="240"/>
        <v>5.339644182285225</v>
      </c>
      <c r="N4191" s="31">
        <f t="shared" si="242"/>
        <v>0</v>
      </c>
    </row>
    <row r="4192" spans="1:14" x14ac:dyDescent="0.45">
      <c r="A4192" s="31" t="str">
        <f t="shared" si="241"/>
        <v>E08000036_CIN episodes where a child has mental health of parent/someone else in household identified as a factor at CIN assessment (excluding looked after children)_Number</v>
      </c>
      <c r="B4192" s="31" t="s">
        <v>444</v>
      </c>
      <c r="C4192" s="31" t="s">
        <v>445</v>
      </c>
      <c r="D4192" s="31" t="s">
        <v>474</v>
      </c>
      <c r="E4192" s="31" t="s">
        <v>475</v>
      </c>
      <c r="F4192" s="31" t="s">
        <v>28</v>
      </c>
      <c r="G4192" s="26" t="s">
        <v>57</v>
      </c>
      <c r="H4192" s="31" t="s">
        <v>743</v>
      </c>
      <c r="I4192" s="31">
        <v>520</v>
      </c>
      <c r="J4192" s="31">
        <f>INDEX('LA lookup'!H:H,MATCH('Known to services raw data'!B4192,'LA lookup'!G:G,0))</f>
        <v>72893</v>
      </c>
      <c r="K4192" s="31"/>
      <c r="L4192" s="31" t="str">
        <f t="shared" si="239"/>
        <v>7.1 per 1000 0-17 yr olds</v>
      </c>
      <c r="M4192" s="31">
        <f t="shared" si="240"/>
        <v>7.1337439809035157</v>
      </c>
      <c r="N4192" s="31">
        <f t="shared" si="242"/>
        <v>0</v>
      </c>
    </row>
    <row r="4193" spans="1:14" x14ac:dyDescent="0.45">
      <c r="A4193" s="31" t="str">
        <f t="shared" si="241"/>
        <v>E08000020_CIN episodes where a child has mental health of parent/someone else in household identified as a factor at CIN assessment (excluding looked after children)_Number</v>
      </c>
      <c r="B4193" s="31" t="s">
        <v>305</v>
      </c>
      <c r="C4193" s="31" t="s">
        <v>306</v>
      </c>
      <c r="D4193" s="31" t="s">
        <v>474</v>
      </c>
      <c r="E4193" s="31" t="s">
        <v>475</v>
      </c>
      <c r="F4193" s="31" t="s">
        <v>28</v>
      </c>
      <c r="G4193" s="26" t="s">
        <v>57</v>
      </c>
      <c r="H4193" s="31" t="s">
        <v>743</v>
      </c>
      <c r="I4193" s="31">
        <v>514</v>
      </c>
      <c r="J4193" s="31">
        <f>INDEX('LA lookup'!H:H,MATCH('Known to services raw data'!B4193,'LA lookup'!G:G,0))</f>
        <v>39605</v>
      </c>
      <c r="K4193" s="31"/>
      <c r="L4193" s="31" t="str">
        <f t="shared" si="239"/>
        <v>13 per 1000 0-17 yr olds</v>
      </c>
      <c r="M4193" s="31">
        <f t="shared" si="240"/>
        <v>12.978159323317763</v>
      </c>
      <c r="N4193" s="31">
        <f t="shared" si="242"/>
        <v>0</v>
      </c>
    </row>
    <row r="4194" spans="1:14" x14ac:dyDescent="0.45">
      <c r="A4194" s="31" t="str">
        <f t="shared" si="241"/>
        <v>E08000021_CIN episodes where a child has mental health of parent/someone else in household identified as a factor at CIN assessment (excluding looked after children)_Number</v>
      </c>
      <c r="B4194" s="31" t="s">
        <v>357</v>
      </c>
      <c r="C4194" s="31" t="s">
        <v>358</v>
      </c>
      <c r="D4194" s="31" t="s">
        <v>474</v>
      </c>
      <c r="E4194" s="31" t="s">
        <v>475</v>
      </c>
      <c r="F4194" s="31" t="s">
        <v>28</v>
      </c>
      <c r="G4194" s="26" t="s">
        <v>57</v>
      </c>
      <c r="H4194" s="31" t="s">
        <v>743</v>
      </c>
      <c r="I4194" s="31">
        <v>1165</v>
      </c>
      <c r="J4194" s="31">
        <f>INDEX('LA lookup'!H:H,MATCH('Known to services raw data'!B4194,'LA lookup'!G:G,0))</f>
        <v>58056</v>
      </c>
      <c r="K4194" s="31"/>
      <c r="L4194" s="31" t="str">
        <f t="shared" si="239"/>
        <v>20.1 per 1000 0-17 yr olds</v>
      </c>
      <c r="M4194" s="31">
        <f t="shared" si="240"/>
        <v>20.066832024252449</v>
      </c>
      <c r="N4194" s="31">
        <f t="shared" si="242"/>
        <v>0</v>
      </c>
    </row>
    <row r="4195" spans="1:14" x14ac:dyDescent="0.45">
      <c r="A4195" s="31" t="str">
        <f t="shared" si="241"/>
        <v>E08000022_CIN episodes where a child has mental health of parent/someone else in household identified as a factor at CIN assessment (excluding looked after children)_Number</v>
      </c>
      <c r="B4195" s="31" t="s">
        <v>524</v>
      </c>
      <c r="C4195" s="31" t="s">
        <v>525</v>
      </c>
      <c r="D4195" s="31" t="s">
        <v>474</v>
      </c>
      <c r="E4195" s="31" t="s">
        <v>475</v>
      </c>
      <c r="F4195" s="31" t="s">
        <v>28</v>
      </c>
      <c r="G4195" s="26" t="s">
        <v>57</v>
      </c>
      <c r="H4195" s="31" t="s">
        <v>743</v>
      </c>
      <c r="I4195" s="31">
        <v>373</v>
      </c>
      <c r="J4195" s="31">
        <f>INDEX('LA lookup'!H:H,MATCH('Known to services raw data'!B4195,'LA lookup'!G:G,0))</f>
        <v>41360</v>
      </c>
      <c r="K4195" s="31"/>
      <c r="L4195" s="31" t="str">
        <f t="shared" si="239"/>
        <v>9 per 1000 0-17 yr olds</v>
      </c>
      <c r="M4195" s="31">
        <f t="shared" si="240"/>
        <v>9.0183752417794985</v>
      </c>
      <c r="N4195" s="31">
        <f t="shared" si="242"/>
        <v>0</v>
      </c>
    </row>
    <row r="4196" spans="1:14" x14ac:dyDescent="0.45">
      <c r="A4196" s="31" t="str">
        <f t="shared" si="241"/>
        <v>E08000023_CIN episodes where a child has mental health of parent/someone else in household identified as a factor at CIN assessment (excluding looked after children)_Number</v>
      </c>
      <c r="B4196" s="31" t="s">
        <v>410</v>
      </c>
      <c r="C4196" s="31" t="s">
        <v>411</v>
      </c>
      <c r="D4196" s="31" t="s">
        <v>474</v>
      </c>
      <c r="E4196" s="31" t="s">
        <v>475</v>
      </c>
      <c r="F4196" s="31" t="s">
        <v>28</v>
      </c>
      <c r="G4196" s="26" t="s">
        <v>57</v>
      </c>
      <c r="H4196" s="31" t="s">
        <v>743</v>
      </c>
      <c r="I4196" s="31">
        <v>410</v>
      </c>
      <c r="J4196" s="31">
        <f>INDEX('LA lookup'!H:H,MATCH('Known to services raw data'!B4196,'LA lookup'!G:G,0))</f>
        <v>29920</v>
      </c>
      <c r="K4196" s="31"/>
      <c r="L4196" s="31" t="str">
        <f t="shared" si="239"/>
        <v>13.7 per 1000 0-17 yr olds</v>
      </c>
      <c r="M4196" s="31">
        <f t="shared" si="240"/>
        <v>13.703208556149733</v>
      </c>
      <c r="N4196" s="31">
        <f t="shared" si="242"/>
        <v>0</v>
      </c>
    </row>
    <row r="4197" spans="1:14" x14ac:dyDescent="0.45">
      <c r="A4197" s="31" t="str">
        <f t="shared" si="241"/>
        <v>E08000024_CIN episodes where a child has mental health of parent/someone else in household identified as a factor at CIN assessment (excluding looked after children)_Number</v>
      </c>
      <c r="B4197" s="31" t="s">
        <v>428</v>
      </c>
      <c r="C4197" s="31" t="s">
        <v>429</v>
      </c>
      <c r="D4197" s="31" t="s">
        <v>474</v>
      </c>
      <c r="E4197" s="31" t="s">
        <v>475</v>
      </c>
      <c r="F4197" s="31" t="s">
        <v>28</v>
      </c>
      <c r="G4197" s="26" t="s">
        <v>57</v>
      </c>
      <c r="H4197" s="31" t="s">
        <v>743</v>
      </c>
      <c r="I4197" s="31">
        <v>906</v>
      </c>
      <c r="J4197" s="31">
        <f>INDEX('LA lookup'!H:H,MATCH('Known to services raw data'!B4197,'LA lookup'!G:G,0))</f>
        <v>54563</v>
      </c>
      <c r="K4197" s="31"/>
      <c r="L4197" s="31" t="str">
        <f t="shared" si="239"/>
        <v>16.6 per 1000 0-17 yr olds</v>
      </c>
      <c r="M4197" s="31">
        <f t="shared" si="240"/>
        <v>16.604658834741493</v>
      </c>
      <c r="N4197" s="31">
        <f t="shared" si="242"/>
        <v>0</v>
      </c>
    </row>
    <row r="4198" spans="1:14" x14ac:dyDescent="0.45">
      <c r="A4198" s="31" t="str">
        <f t="shared" si="241"/>
        <v>E06000053_CIN episodes where a child has mental health of parent/someone else in household identified as a factor at CIN assessment (excluding looked after children)_Number</v>
      </c>
      <c r="B4198" s="31" t="s">
        <v>550</v>
      </c>
      <c r="C4198" s="31" t="s">
        <v>551</v>
      </c>
      <c r="D4198" s="31" t="s">
        <v>474</v>
      </c>
      <c r="E4198" s="31" t="s">
        <v>475</v>
      </c>
      <c r="F4198" s="31" t="s">
        <v>28</v>
      </c>
      <c r="G4198" s="26" t="s">
        <v>57</v>
      </c>
      <c r="H4198" s="31" t="s">
        <v>743</v>
      </c>
      <c r="I4198" s="31">
        <v>0</v>
      </c>
      <c r="J4198" s="31">
        <f>INDEX('LA lookup'!H:H,MATCH('Known to services raw data'!B4198,'LA lookup'!G:G,0))</f>
        <v>368</v>
      </c>
      <c r="K4198" s="31"/>
      <c r="L4198" s="31" t="str">
        <f t="shared" si="239"/>
        <v>0 per 1000 0-17 yr olds</v>
      </c>
      <c r="M4198" s="31">
        <f t="shared" si="240"/>
        <v>0</v>
      </c>
      <c r="N4198" s="31">
        <f t="shared" si="242"/>
        <v>1</v>
      </c>
    </row>
    <row r="4199" spans="1:14" x14ac:dyDescent="0.45">
      <c r="A4199" s="31" t="str">
        <f t="shared" si="241"/>
        <v>E06000022_CIN episodes where a child has mental health of parent/someone else in household identified as a factor at CIN assessment (excluding looked after children)_Number</v>
      </c>
      <c r="B4199" s="31" t="s">
        <v>238</v>
      </c>
      <c r="C4199" s="31" t="s">
        <v>239</v>
      </c>
      <c r="D4199" s="31" t="s">
        <v>474</v>
      </c>
      <c r="E4199" s="31" t="s">
        <v>475</v>
      </c>
      <c r="F4199" s="31" t="s">
        <v>28</v>
      </c>
      <c r="G4199" s="26" t="s">
        <v>57</v>
      </c>
      <c r="H4199" s="31" t="s">
        <v>743</v>
      </c>
      <c r="I4199" s="31">
        <v>200</v>
      </c>
      <c r="J4199" s="31">
        <f>INDEX('LA lookup'!H:H,MATCH('Known to services raw data'!B4199,'LA lookup'!G:G,0))</f>
        <v>35946</v>
      </c>
      <c r="K4199" s="31"/>
      <c r="L4199" s="31" t="str">
        <f t="shared" si="239"/>
        <v>5.6 per 1000 0-17 yr olds</v>
      </c>
      <c r="M4199" s="31">
        <f t="shared" si="240"/>
        <v>5.5639014076670561</v>
      </c>
      <c r="N4199" s="31">
        <f t="shared" si="242"/>
        <v>0</v>
      </c>
    </row>
    <row r="4200" spans="1:14" x14ac:dyDescent="0.45">
      <c r="A4200" s="31" t="str">
        <f t="shared" si="241"/>
        <v>E06000023_CIN episodes where a child has mental health of parent/someone else in household identified as a factor at CIN assessment (excluding looked after children)_Number</v>
      </c>
      <c r="B4200" s="31" t="s">
        <v>265</v>
      </c>
      <c r="C4200" s="31" t="s">
        <v>266</v>
      </c>
      <c r="D4200" s="31" t="s">
        <v>474</v>
      </c>
      <c r="E4200" s="31" t="s">
        <v>475</v>
      </c>
      <c r="F4200" s="31" t="s">
        <v>28</v>
      </c>
      <c r="G4200" s="26" t="s">
        <v>57</v>
      </c>
      <c r="H4200" s="31" t="s">
        <v>743</v>
      </c>
      <c r="I4200" s="31">
        <v>1504</v>
      </c>
      <c r="J4200" s="31">
        <f>INDEX('LA lookup'!H:H,MATCH('Known to services raw data'!B4200,'LA lookup'!G:G,0))</f>
        <v>94016</v>
      </c>
      <c r="K4200" s="31"/>
      <c r="L4200" s="31" t="str">
        <f t="shared" si="239"/>
        <v>16 per 1000 0-17 yr olds</v>
      </c>
      <c r="M4200" s="31">
        <f t="shared" si="240"/>
        <v>15.997277059223963</v>
      </c>
      <c r="N4200" s="31">
        <f t="shared" si="242"/>
        <v>0</v>
      </c>
    </row>
    <row r="4201" spans="1:14" x14ac:dyDescent="0.45">
      <c r="A4201" s="31" t="str">
        <f t="shared" si="241"/>
        <v>E06000024_CIN episodes where a child has mental health of parent/someone else in household identified as a factor at CIN assessment (excluding looked after children)_Number</v>
      </c>
      <c r="B4201" s="31" t="s">
        <v>367</v>
      </c>
      <c r="C4201" s="31" t="s">
        <v>368</v>
      </c>
      <c r="D4201" s="31" t="s">
        <v>474</v>
      </c>
      <c r="E4201" s="31" t="s">
        <v>475</v>
      </c>
      <c r="F4201" s="31" t="s">
        <v>28</v>
      </c>
      <c r="G4201" s="26" t="s">
        <v>57</v>
      </c>
      <c r="H4201" s="31" t="s">
        <v>743</v>
      </c>
      <c r="I4201" s="31">
        <v>467</v>
      </c>
      <c r="J4201" s="31">
        <f>INDEX('LA lookup'!H:H,MATCH('Known to services raw data'!B4201,'LA lookup'!G:G,0))</f>
        <v>43435</v>
      </c>
      <c r="K4201" s="31"/>
      <c r="L4201" s="31" t="str">
        <f t="shared" si="239"/>
        <v>10.8 per 1000 0-17 yr olds</v>
      </c>
      <c r="M4201" s="31">
        <f t="shared" si="240"/>
        <v>10.751697939449752</v>
      </c>
      <c r="N4201" s="31">
        <f t="shared" si="242"/>
        <v>0</v>
      </c>
    </row>
    <row r="4202" spans="1:14" x14ac:dyDescent="0.45">
      <c r="A4202" s="31" t="str">
        <f t="shared" si="241"/>
        <v>E06000025_CIN episodes where a child has mental health of parent/someone else in household identified as a factor at CIN assessment (excluding looked after children)_Number</v>
      </c>
      <c r="B4202" s="31" t="s">
        <v>408</v>
      </c>
      <c r="C4202" s="31" t="s">
        <v>409</v>
      </c>
      <c r="D4202" s="31" t="s">
        <v>474</v>
      </c>
      <c r="E4202" s="31" t="s">
        <v>475</v>
      </c>
      <c r="F4202" s="31" t="s">
        <v>28</v>
      </c>
      <c r="G4202" s="26" t="s">
        <v>57</v>
      </c>
      <c r="H4202" s="31" t="s">
        <v>743</v>
      </c>
      <c r="I4202" s="31">
        <v>556</v>
      </c>
      <c r="J4202" s="31">
        <f>INDEX('LA lookup'!H:H,MATCH('Known to services raw data'!B4202,'LA lookup'!G:G,0))</f>
        <v>58867</v>
      </c>
      <c r="K4202" s="31"/>
      <c r="L4202" s="31" t="str">
        <f t="shared" si="239"/>
        <v>9.4 per 1000 0-17 yr olds</v>
      </c>
      <c r="M4202" s="31">
        <f t="shared" si="240"/>
        <v>9.4450201301238383</v>
      </c>
      <c r="N4202" s="31">
        <f t="shared" si="242"/>
        <v>0</v>
      </c>
    </row>
    <row r="4203" spans="1:14" x14ac:dyDescent="0.45">
      <c r="A4203" s="31" t="str">
        <f t="shared" si="241"/>
        <v>E06000001_CIN episodes where a child has mental health of parent/someone else in household identified as a factor at CIN assessment (excluding looked after children)_Number</v>
      </c>
      <c r="B4203" s="31" t="s">
        <v>313</v>
      </c>
      <c r="C4203" s="31" t="s">
        <v>314</v>
      </c>
      <c r="D4203" s="31" t="s">
        <v>474</v>
      </c>
      <c r="E4203" s="31" t="s">
        <v>475</v>
      </c>
      <c r="F4203" s="31" t="s">
        <v>28</v>
      </c>
      <c r="G4203" s="26" t="s">
        <v>57</v>
      </c>
      <c r="H4203" s="31" t="s">
        <v>743</v>
      </c>
      <c r="I4203" s="31">
        <v>367</v>
      </c>
      <c r="J4203" s="31">
        <f>INDEX('LA lookup'!H:H,MATCH('Known to services raw data'!B4203,'LA lookup'!G:G,0))</f>
        <v>20006</v>
      </c>
      <c r="K4203" s="31"/>
      <c r="L4203" s="31" t="str">
        <f t="shared" si="239"/>
        <v>18.3 per 1000 0-17 yr olds</v>
      </c>
      <c r="M4203" s="31">
        <f t="shared" si="240"/>
        <v>18.3444966510047</v>
      </c>
      <c r="N4203" s="31">
        <f t="shared" si="242"/>
        <v>0</v>
      </c>
    </row>
    <row r="4204" spans="1:14" x14ac:dyDescent="0.45">
      <c r="A4204" s="31" t="str">
        <f t="shared" si="241"/>
        <v>E06000002_CIN episodes where a child has mental health of parent/someone else in household identified as a factor at CIN assessment (excluding looked after children)_Number</v>
      </c>
      <c r="B4204" s="31" t="s">
        <v>511</v>
      </c>
      <c r="C4204" s="31" t="s">
        <v>725</v>
      </c>
      <c r="D4204" s="31" t="s">
        <v>474</v>
      </c>
      <c r="E4204" s="31" t="s">
        <v>475</v>
      </c>
      <c r="F4204" s="31" t="s">
        <v>28</v>
      </c>
      <c r="G4204" s="26" t="s">
        <v>57</v>
      </c>
      <c r="H4204" s="31" t="s">
        <v>743</v>
      </c>
      <c r="I4204" s="31">
        <v>564</v>
      </c>
      <c r="J4204" s="31">
        <f>INDEX('LA lookup'!H:H,MATCH('Known to services raw data'!B4204,'LA lookup'!G:G,0))</f>
        <v>32513</v>
      </c>
      <c r="K4204" s="31"/>
      <c r="L4204" s="31" t="str">
        <f t="shared" si="239"/>
        <v>17.3 per 1000 0-17 yr olds</v>
      </c>
      <c r="M4204" s="31">
        <f t="shared" si="240"/>
        <v>17.346907390889797</v>
      </c>
      <c r="N4204" s="31">
        <f t="shared" si="242"/>
        <v>0</v>
      </c>
    </row>
    <row r="4205" spans="1:14" x14ac:dyDescent="0.45">
      <c r="A4205" s="31" t="str">
        <f t="shared" si="241"/>
        <v>E06000003_CIN episodes where a child has mental health of parent/someone else in household identified as a factor at CIN assessment (excluding looked after children)_Number</v>
      </c>
      <c r="B4205" s="31" t="s">
        <v>387</v>
      </c>
      <c r="C4205" s="31" t="s">
        <v>388</v>
      </c>
      <c r="D4205" s="31" t="s">
        <v>474</v>
      </c>
      <c r="E4205" s="31" t="s">
        <v>475</v>
      </c>
      <c r="F4205" s="31" t="s">
        <v>28</v>
      </c>
      <c r="G4205" s="26" t="s">
        <v>57</v>
      </c>
      <c r="H4205" s="31" t="s">
        <v>743</v>
      </c>
      <c r="I4205" s="31">
        <v>444</v>
      </c>
      <c r="J4205" s="31">
        <f>INDEX('LA lookup'!H:H,MATCH('Known to services raw data'!B4205,'LA lookup'!G:G,0))</f>
        <v>27626</v>
      </c>
      <c r="K4205" s="31"/>
      <c r="L4205" s="31" t="str">
        <f t="shared" si="239"/>
        <v>16.1 per 1000 0-17 yr olds</v>
      </c>
      <c r="M4205" s="31">
        <f t="shared" si="240"/>
        <v>16.071816404836024</v>
      </c>
      <c r="N4205" s="31">
        <f t="shared" si="242"/>
        <v>0</v>
      </c>
    </row>
    <row r="4206" spans="1:14" x14ac:dyDescent="0.45">
      <c r="A4206" s="31" t="str">
        <f t="shared" si="241"/>
        <v>E06000004_CIN episodes where a child has mental health of parent/someone else in household identified as a factor at CIN assessment (excluding looked after children)_Number</v>
      </c>
      <c r="B4206" s="31" t="s">
        <v>422</v>
      </c>
      <c r="C4206" s="31" t="s">
        <v>423</v>
      </c>
      <c r="D4206" s="31" t="s">
        <v>474</v>
      </c>
      <c r="E4206" s="31" t="s">
        <v>475</v>
      </c>
      <c r="F4206" s="31" t="s">
        <v>28</v>
      </c>
      <c r="G4206" s="26" t="s">
        <v>57</v>
      </c>
      <c r="H4206" s="31" t="s">
        <v>743</v>
      </c>
      <c r="I4206" s="31">
        <v>664</v>
      </c>
      <c r="J4206" s="31">
        <f>INDEX('LA lookup'!H:H,MATCH('Known to services raw data'!B4206,'LA lookup'!G:G,0))</f>
        <v>43521</v>
      </c>
      <c r="K4206" s="31"/>
      <c r="L4206" s="31" t="str">
        <f t="shared" si="239"/>
        <v>15.3 per 1000 0-17 yr olds</v>
      </c>
      <c r="M4206" s="31">
        <f t="shared" si="240"/>
        <v>15.257002366673561</v>
      </c>
      <c r="N4206" s="31">
        <f t="shared" si="242"/>
        <v>0</v>
      </c>
    </row>
    <row r="4207" spans="1:14" x14ac:dyDescent="0.45">
      <c r="A4207" s="31" t="str">
        <f t="shared" si="241"/>
        <v>E06000010_CIN episodes where a child has mental health of parent/someone else in household identified as a factor at CIN assessment (excluding looked after children)_Number</v>
      </c>
      <c r="B4207" s="31" t="s">
        <v>329</v>
      </c>
      <c r="C4207" s="31" t="s">
        <v>330</v>
      </c>
      <c r="D4207" s="31" t="s">
        <v>474</v>
      </c>
      <c r="E4207" s="31" t="s">
        <v>475</v>
      </c>
      <c r="F4207" s="31" t="s">
        <v>28</v>
      </c>
      <c r="G4207" s="26" t="s">
        <v>57</v>
      </c>
      <c r="H4207" s="31" t="s">
        <v>743</v>
      </c>
      <c r="I4207" s="31">
        <v>598</v>
      </c>
      <c r="J4207" s="31">
        <f>INDEX('LA lookup'!H:H,MATCH('Known to services raw data'!B4207,'LA lookup'!G:G,0))</f>
        <v>57023</v>
      </c>
      <c r="K4207" s="31"/>
      <c r="L4207" s="31" t="str">
        <f t="shared" si="239"/>
        <v>10.5 per 1000 0-17 yr olds</v>
      </c>
      <c r="M4207" s="31">
        <f t="shared" si="240"/>
        <v>10.486996475106537</v>
      </c>
      <c r="N4207" s="31">
        <f t="shared" si="242"/>
        <v>0</v>
      </c>
    </row>
    <row r="4208" spans="1:14" x14ac:dyDescent="0.45">
      <c r="A4208" s="31" t="str">
        <f t="shared" si="241"/>
        <v>E06000011_CIN episodes where a child has mental health of parent/someone else in household identified as a factor at CIN assessment (excluding looked after children)_Number</v>
      </c>
      <c r="B4208" s="31" t="s">
        <v>514</v>
      </c>
      <c r="C4208" s="31" t="s">
        <v>594</v>
      </c>
      <c r="D4208" s="31" t="s">
        <v>474</v>
      </c>
      <c r="E4208" s="31" t="s">
        <v>475</v>
      </c>
      <c r="F4208" s="31" t="s">
        <v>28</v>
      </c>
      <c r="G4208" s="26" t="s">
        <v>57</v>
      </c>
      <c r="H4208" s="31" t="s">
        <v>743</v>
      </c>
      <c r="I4208" s="31">
        <v>177</v>
      </c>
      <c r="J4208" s="31">
        <f>INDEX('LA lookup'!H:H,MATCH('Known to services raw data'!B4208,'LA lookup'!G:G,0))</f>
        <v>62942</v>
      </c>
      <c r="K4208" s="31"/>
      <c r="L4208" s="31" t="str">
        <f t="shared" ref="L4208:L4271" si="243">IF(LOWER(H4208)="percentage",CONCATENATE(I4208,"%"),IF(LOWER(H4208)="proportion",CONCATENATE(ROUND(I4208,1)," per 1000 households"),IF(J4208="NA",K4208,IF(OR(ISERROR(I4208),ISBLANK(I4208),NOT(ISNUMBER(I4208))),"N/A",CONCATENATE(ROUND(I4208/J4208*1000,1)," per 1000 0-17 yr olds")))))</f>
        <v>2.8 per 1000 0-17 yr olds</v>
      </c>
      <c r="M4208" s="31">
        <f t="shared" ref="M4208:M4271" si="244">IF(LOWER(H4208)="percentage",I4208,IF(LOWER(H4208)="proportion",I4208,IF(J4208="NA",K4208,IF(OR(ISERROR(I4208),ISBLANK(I4208),NOT(ISNUMBER(I4208))),"N/A",I4208/J4208*1000))))</f>
        <v>2.8121127387118299</v>
      </c>
      <c r="N4208" s="31">
        <f t="shared" si="242"/>
        <v>0</v>
      </c>
    </row>
    <row r="4209" spans="1:14" x14ac:dyDescent="0.45">
      <c r="A4209" s="31" t="str">
        <f t="shared" si="241"/>
        <v>E06000012_CIN episodes where a child has mental health of parent/someone else in household identified as a factor at CIN assessment (excluding looked after children)_Number</v>
      </c>
      <c r="B4209" s="31" t="s">
        <v>363</v>
      </c>
      <c r="C4209" s="31" t="s">
        <v>364</v>
      </c>
      <c r="D4209" s="31" t="s">
        <v>474</v>
      </c>
      <c r="E4209" s="31" t="s">
        <v>475</v>
      </c>
      <c r="F4209" s="31" t="s">
        <v>28</v>
      </c>
      <c r="G4209" s="26" t="s">
        <v>57</v>
      </c>
      <c r="H4209" s="31" t="s">
        <v>743</v>
      </c>
      <c r="I4209" s="31">
        <v>204</v>
      </c>
      <c r="J4209" s="31">
        <f>INDEX('LA lookup'!H:H,MATCH('Known to services raw data'!B4209,'LA lookup'!G:G,0))</f>
        <v>34503</v>
      </c>
      <c r="K4209" s="31"/>
      <c r="L4209" s="31" t="str">
        <f t="shared" si="243"/>
        <v>5.9 per 1000 0-17 yr olds</v>
      </c>
      <c r="M4209" s="31">
        <f t="shared" si="244"/>
        <v>5.9125293452743239</v>
      </c>
      <c r="N4209" s="31">
        <f t="shared" si="242"/>
        <v>0</v>
      </c>
    </row>
    <row r="4210" spans="1:14" x14ac:dyDescent="0.45">
      <c r="A4210" s="31" t="str">
        <f t="shared" si="241"/>
        <v>E06000013_CIN episodes where a child has mental health of parent/someone else in household identified as a factor at CIN assessment (excluding looked after children)_Number</v>
      </c>
      <c r="B4210" s="31" t="s">
        <v>365</v>
      </c>
      <c r="C4210" s="31" t="s">
        <v>366</v>
      </c>
      <c r="D4210" s="31" t="s">
        <v>474</v>
      </c>
      <c r="E4210" s="31" t="s">
        <v>475</v>
      </c>
      <c r="F4210" s="31" t="s">
        <v>28</v>
      </c>
      <c r="G4210" s="26" t="s">
        <v>57</v>
      </c>
      <c r="H4210" s="31" t="s">
        <v>743</v>
      </c>
      <c r="I4210" s="31">
        <v>440</v>
      </c>
      <c r="J4210" s="31">
        <f>INDEX('LA lookup'!H:H,MATCH('Known to services raw data'!B4210,'LA lookup'!G:G,0))</f>
        <v>35714</v>
      </c>
      <c r="K4210" s="31"/>
      <c r="L4210" s="31" t="str">
        <f t="shared" si="243"/>
        <v>12.3 per 1000 0-17 yr olds</v>
      </c>
      <c r="M4210" s="31">
        <f t="shared" si="244"/>
        <v>12.320098560788487</v>
      </c>
      <c r="N4210" s="31">
        <f t="shared" si="242"/>
        <v>0</v>
      </c>
    </row>
    <row r="4211" spans="1:14" x14ac:dyDescent="0.45">
      <c r="A4211" s="31" t="str">
        <f t="shared" si="241"/>
        <v>E10000023_CIN episodes where a child has mental health of parent/someone else in household identified as a factor at CIN assessment (excluding looked after children)_Number</v>
      </c>
      <c r="B4211" s="31" t="s">
        <v>369</v>
      </c>
      <c r="C4211" s="31" t="s">
        <v>370</v>
      </c>
      <c r="D4211" s="31" t="s">
        <v>474</v>
      </c>
      <c r="E4211" s="31" t="s">
        <v>475</v>
      </c>
      <c r="F4211" s="31" t="s">
        <v>28</v>
      </c>
      <c r="G4211" s="26" t="s">
        <v>57</v>
      </c>
      <c r="H4211" s="31" t="s">
        <v>743</v>
      </c>
      <c r="I4211" s="31">
        <v>850</v>
      </c>
      <c r="J4211" s="31">
        <f>INDEX('LA lookup'!H:H,MATCH('Known to services raw data'!B4211,'LA lookup'!G:G,0))</f>
        <v>117499</v>
      </c>
      <c r="K4211" s="31"/>
      <c r="L4211" s="31" t="str">
        <f t="shared" si="243"/>
        <v>7.2 per 1000 0-17 yr olds</v>
      </c>
      <c r="M4211" s="31">
        <f t="shared" si="244"/>
        <v>7.234104120035064</v>
      </c>
      <c r="N4211" s="31">
        <f t="shared" si="242"/>
        <v>0</v>
      </c>
    </row>
    <row r="4212" spans="1:14" x14ac:dyDescent="0.45">
      <c r="A4212" s="31" t="str">
        <f t="shared" si="241"/>
        <v>E06000014_CIN episodes where a child has mental health of parent/someone else in household identified as a factor at CIN assessment (excluding looked after children)_Number</v>
      </c>
      <c r="B4212" s="31" t="s">
        <v>472</v>
      </c>
      <c r="C4212" s="31" t="s">
        <v>473</v>
      </c>
      <c r="D4212" s="31" t="s">
        <v>474</v>
      </c>
      <c r="E4212" s="31" t="s">
        <v>475</v>
      </c>
      <c r="F4212" s="31" t="s">
        <v>28</v>
      </c>
      <c r="G4212" s="26" t="s">
        <v>57</v>
      </c>
      <c r="H4212" s="31" t="s">
        <v>743</v>
      </c>
      <c r="I4212" s="31">
        <v>220</v>
      </c>
      <c r="J4212" s="31">
        <f>INDEX('LA lookup'!H:H,MATCH('Known to services raw data'!B4212,'LA lookup'!G:G,0))</f>
        <v>36572</v>
      </c>
      <c r="K4212" s="31"/>
      <c r="L4212" s="31" t="str">
        <f t="shared" si="243"/>
        <v>6 per 1000 0-17 yr olds</v>
      </c>
      <c r="M4212" s="31">
        <f t="shared" si="244"/>
        <v>6.0155310073280104</v>
      </c>
      <c r="N4212" s="31">
        <f t="shared" si="242"/>
        <v>0</v>
      </c>
    </row>
    <row r="4213" spans="1:14" x14ac:dyDescent="0.45">
      <c r="A4213" s="31" t="str">
        <f t="shared" si="241"/>
        <v>E06000032_CIN episodes where a child has mental health of parent/someone else in household identified as a factor at CIN assessment (excluding looked after children)_Number</v>
      </c>
      <c r="B4213" s="31" t="s">
        <v>564</v>
      </c>
      <c r="C4213" s="31" t="s">
        <v>724</v>
      </c>
      <c r="D4213" s="31" t="s">
        <v>474</v>
      </c>
      <c r="E4213" s="31" t="s">
        <v>475</v>
      </c>
      <c r="F4213" s="31" t="s">
        <v>28</v>
      </c>
      <c r="G4213" s="26" t="s">
        <v>57</v>
      </c>
      <c r="H4213" s="31" t="s">
        <v>743</v>
      </c>
      <c r="I4213" s="31">
        <v>273</v>
      </c>
      <c r="J4213" s="31">
        <f>INDEX('LA lookup'!H:H,MATCH('Known to services raw data'!B4213,'LA lookup'!G:G,0))</f>
        <v>57375</v>
      </c>
      <c r="K4213" s="31"/>
      <c r="L4213" s="31" t="str">
        <f t="shared" si="243"/>
        <v>4.8 per 1000 0-17 yr olds</v>
      </c>
      <c r="M4213" s="31">
        <f t="shared" si="244"/>
        <v>4.7581699346405228</v>
      </c>
      <c r="N4213" s="31">
        <f t="shared" si="242"/>
        <v>0</v>
      </c>
    </row>
    <row r="4214" spans="1:14" x14ac:dyDescent="0.45">
      <c r="A4214" s="31" t="str">
        <f t="shared" si="241"/>
        <v>E06000055_CIN episodes where a child has mental health of parent/someone else in household identified as a factor at CIN assessment (excluding looked after children)_Number</v>
      </c>
      <c r="B4214" s="31" t="s">
        <v>240</v>
      </c>
      <c r="C4214" s="31" t="s">
        <v>241</v>
      </c>
      <c r="D4214" s="31" t="s">
        <v>474</v>
      </c>
      <c r="E4214" s="31" t="s">
        <v>475</v>
      </c>
      <c r="F4214" s="31" t="s">
        <v>28</v>
      </c>
      <c r="G4214" s="26" t="s">
        <v>57</v>
      </c>
      <c r="H4214" s="31" t="s">
        <v>743</v>
      </c>
      <c r="I4214" s="31">
        <v>278</v>
      </c>
      <c r="J4214" s="31">
        <f>INDEX('LA lookup'!H:H,MATCH('Known to services raw data'!B4214,'LA lookup'!G:G,0))</f>
        <v>40088</v>
      </c>
      <c r="K4214" s="31"/>
      <c r="L4214" s="31" t="str">
        <f t="shared" si="243"/>
        <v>6.9 per 1000 0-17 yr olds</v>
      </c>
      <c r="M4214" s="31">
        <f t="shared" si="244"/>
        <v>6.9347435641588513</v>
      </c>
      <c r="N4214" s="31">
        <f t="shared" si="242"/>
        <v>0</v>
      </c>
    </row>
    <row r="4215" spans="1:14" x14ac:dyDescent="0.45">
      <c r="A4215" s="31" t="str">
        <f t="shared" si="241"/>
        <v>E06000056_CIN episodes where a child has mental health of parent/someone else in household identified as a factor at CIN assessment (excluding looked after children)_Number</v>
      </c>
      <c r="B4215" s="31" t="s">
        <v>279</v>
      </c>
      <c r="C4215" s="31" t="s">
        <v>280</v>
      </c>
      <c r="D4215" s="31" t="s">
        <v>474</v>
      </c>
      <c r="E4215" s="31" t="s">
        <v>475</v>
      </c>
      <c r="F4215" s="31" t="s">
        <v>28</v>
      </c>
      <c r="G4215" s="26" t="s">
        <v>57</v>
      </c>
      <c r="H4215" s="31" t="s">
        <v>743</v>
      </c>
      <c r="I4215" s="31">
        <v>686</v>
      </c>
      <c r="J4215" s="31">
        <f>INDEX('LA lookup'!H:H,MATCH('Known to services raw data'!B4215,'LA lookup'!G:G,0))</f>
        <v>62515</v>
      </c>
      <c r="K4215" s="31"/>
      <c r="L4215" s="31" t="str">
        <f t="shared" si="243"/>
        <v>11 per 1000 0-17 yr olds</v>
      </c>
      <c r="M4215" s="31">
        <f t="shared" si="244"/>
        <v>10.973366392065904</v>
      </c>
      <c r="N4215" s="31">
        <f t="shared" si="242"/>
        <v>0</v>
      </c>
    </row>
    <row r="4216" spans="1:14" x14ac:dyDescent="0.45">
      <c r="A4216" s="31" t="str">
        <f t="shared" si="241"/>
        <v>E10000002_CIN episodes where a child has mental health of parent/someone else in household identified as a factor at CIN assessment (excluding looked after children)_Number</v>
      </c>
      <c r="B4216" s="31" t="s">
        <v>269</v>
      </c>
      <c r="C4216" s="31" t="s">
        <v>270</v>
      </c>
      <c r="D4216" s="31" t="s">
        <v>474</v>
      </c>
      <c r="E4216" s="31" t="s">
        <v>475</v>
      </c>
      <c r="F4216" s="31" t="s">
        <v>28</v>
      </c>
      <c r="G4216" s="26" t="s">
        <v>57</v>
      </c>
      <c r="H4216" s="31" t="s">
        <v>743</v>
      </c>
      <c r="I4216" s="31">
        <v>1390</v>
      </c>
      <c r="J4216" s="31">
        <f>INDEX('LA lookup'!H:H,MATCH('Known to services raw data'!B4216,'LA lookup'!G:G,0))</f>
        <v>124321</v>
      </c>
      <c r="K4216" s="31"/>
      <c r="L4216" s="31" t="str">
        <f t="shared" si="243"/>
        <v>11.2 per 1000 0-17 yr olds</v>
      </c>
      <c r="M4216" s="31">
        <f t="shared" si="244"/>
        <v>11.180733745706679</v>
      </c>
      <c r="N4216" s="31">
        <f t="shared" si="242"/>
        <v>0</v>
      </c>
    </row>
    <row r="4217" spans="1:14" x14ac:dyDescent="0.45">
      <c r="A4217" s="31" t="str">
        <f t="shared" si="241"/>
        <v>E06000042_CIN episodes where a child has mental health of parent/someone else in household identified as a factor at CIN assessment (excluding looked after children)_Number</v>
      </c>
      <c r="B4217" s="31" t="s">
        <v>355</v>
      </c>
      <c r="C4217" s="31" t="s">
        <v>356</v>
      </c>
      <c r="D4217" s="31" t="s">
        <v>474</v>
      </c>
      <c r="E4217" s="31" t="s">
        <v>475</v>
      </c>
      <c r="F4217" s="31" t="s">
        <v>28</v>
      </c>
      <c r="G4217" s="26" t="s">
        <v>57</v>
      </c>
      <c r="H4217" s="31" t="s">
        <v>743</v>
      </c>
      <c r="I4217" s="31">
        <v>776</v>
      </c>
      <c r="J4217" s="31">
        <f>INDEX('LA lookup'!H:H,MATCH('Known to services raw data'!B4217,'LA lookup'!G:G,0))</f>
        <v>68278</v>
      </c>
      <c r="K4217" s="31"/>
      <c r="L4217" s="31" t="str">
        <f t="shared" si="243"/>
        <v>11.4 per 1000 0-17 yr olds</v>
      </c>
      <c r="M4217" s="31">
        <f t="shared" si="244"/>
        <v>11.365300682503882</v>
      </c>
      <c r="N4217" s="31">
        <f t="shared" si="242"/>
        <v>0</v>
      </c>
    </row>
    <row r="4218" spans="1:14" x14ac:dyDescent="0.45">
      <c r="A4218" s="31" t="str">
        <f t="shared" si="241"/>
        <v>E10000007_CIN episodes where a child has mental health of parent/someone else in household identified as a factor at CIN assessment (excluding looked after children)_Number</v>
      </c>
      <c r="B4218" s="31" t="s">
        <v>291</v>
      </c>
      <c r="C4218" s="31" t="s">
        <v>292</v>
      </c>
      <c r="D4218" s="31" t="s">
        <v>474</v>
      </c>
      <c r="E4218" s="31" t="s">
        <v>475</v>
      </c>
      <c r="F4218" s="31" t="s">
        <v>28</v>
      </c>
      <c r="G4218" s="26" t="s">
        <v>57</v>
      </c>
      <c r="H4218" s="31" t="s">
        <v>743</v>
      </c>
      <c r="I4218" s="31">
        <v>2569</v>
      </c>
      <c r="J4218" s="31">
        <f>INDEX('LA lookup'!H:H,MATCH('Known to services raw data'!B4218,'LA lookup'!G:G,0))</f>
        <v>153272</v>
      </c>
      <c r="K4218" s="31"/>
      <c r="L4218" s="31" t="str">
        <f t="shared" si="243"/>
        <v>16.8 per 1000 0-17 yr olds</v>
      </c>
      <c r="M4218" s="31">
        <f t="shared" si="244"/>
        <v>16.761052246985749</v>
      </c>
      <c r="N4218" s="31">
        <f t="shared" si="242"/>
        <v>0</v>
      </c>
    </row>
    <row r="4219" spans="1:14" x14ac:dyDescent="0.45">
      <c r="A4219" s="31" t="str">
        <f t="shared" si="241"/>
        <v>E06000015_CIN episodes where a child has mental health of parent/someone else in household identified as a factor at CIN assessment (excluding looked after children)_Number</v>
      </c>
      <c r="B4219" s="31" t="s">
        <v>289</v>
      </c>
      <c r="C4219" s="31" t="s">
        <v>290</v>
      </c>
      <c r="D4219" s="31" t="s">
        <v>474</v>
      </c>
      <c r="E4219" s="31" t="s">
        <v>475</v>
      </c>
      <c r="F4219" s="31" t="s">
        <v>28</v>
      </c>
      <c r="G4219" s="26" t="s">
        <v>57</v>
      </c>
      <c r="H4219" s="31" t="s">
        <v>743</v>
      </c>
      <c r="I4219" s="31">
        <v>762</v>
      </c>
      <c r="J4219" s="31">
        <f>INDEX('LA lookup'!H:H,MATCH('Known to services raw data'!B4219,'LA lookup'!G:G,0))</f>
        <v>59899</v>
      </c>
      <c r="K4219" s="31"/>
      <c r="L4219" s="31" t="str">
        <f t="shared" si="243"/>
        <v>12.7 per 1000 0-17 yr olds</v>
      </c>
      <c r="M4219" s="31">
        <f t="shared" si="244"/>
        <v>12.721414380874471</v>
      </c>
      <c r="N4219" s="31">
        <f t="shared" si="242"/>
        <v>0</v>
      </c>
    </row>
    <row r="4220" spans="1:14" x14ac:dyDescent="0.45">
      <c r="A4220" s="31" t="str">
        <f t="shared" si="241"/>
        <v>E10000009_CIN episodes where a child has mental health of parent/someone else in household identified as a factor at CIN assessment (excluding looked after children)_Number</v>
      </c>
      <c r="B4220" s="31" t="s">
        <v>295</v>
      </c>
      <c r="C4220" s="31" t="s">
        <v>296</v>
      </c>
      <c r="D4220" s="31" t="s">
        <v>474</v>
      </c>
      <c r="E4220" s="31" t="s">
        <v>475</v>
      </c>
      <c r="F4220" s="31" t="s">
        <v>28</v>
      </c>
      <c r="G4220" s="26" t="s">
        <v>57</v>
      </c>
      <c r="H4220" s="31" t="s">
        <v>743</v>
      </c>
      <c r="I4220" s="31">
        <v>1212</v>
      </c>
      <c r="J4220" s="31">
        <f>INDEX('LA lookup'!H:H,MATCH('Known to services raw data'!B4220,'LA lookup'!G:G,0))</f>
        <v>76699</v>
      </c>
      <c r="K4220" s="31"/>
      <c r="L4220" s="31" t="str">
        <f t="shared" si="243"/>
        <v>15.8 per 1000 0-17 yr olds</v>
      </c>
      <c r="M4220" s="31">
        <f t="shared" si="244"/>
        <v>15.802031317227083</v>
      </c>
      <c r="N4220" s="31">
        <f t="shared" si="242"/>
        <v>0</v>
      </c>
    </row>
    <row r="4221" spans="1:14" x14ac:dyDescent="0.45">
      <c r="A4221" s="31" t="str">
        <f t="shared" si="241"/>
        <v>E06000029_CIN episodes where a child has mental health of parent/someone else in household identified as a factor at CIN assessment (excluding looked after children)_Number</v>
      </c>
      <c r="B4221" s="31" t="s">
        <v>543</v>
      </c>
      <c r="C4221" s="31" t="s">
        <v>717</v>
      </c>
      <c r="D4221" s="31" t="s">
        <v>474</v>
      </c>
      <c r="E4221" s="31" t="s">
        <v>475</v>
      </c>
      <c r="F4221" s="31" t="s">
        <v>28</v>
      </c>
      <c r="G4221" s="26" t="s">
        <v>57</v>
      </c>
      <c r="H4221" s="31" t="s">
        <v>743</v>
      </c>
      <c r="I4221" s="31">
        <v>129</v>
      </c>
      <c r="J4221" s="31">
        <f>INDEX('LA lookup'!H:H,MATCH('Known to services raw data'!B4221,'LA lookup'!G:G,0))</f>
        <v>30188</v>
      </c>
      <c r="K4221" s="31"/>
      <c r="L4221" s="31" t="str">
        <f t="shared" si="243"/>
        <v>4.3 per 1000 0-17 yr olds</v>
      </c>
      <c r="M4221" s="31">
        <f t="shared" si="244"/>
        <v>4.2732211474758177</v>
      </c>
      <c r="N4221" s="31">
        <f t="shared" si="242"/>
        <v>0</v>
      </c>
    </row>
    <row r="4222" spans="1:14" x14ac:dyDescent="0.45">
      <c r="A4222" s="31" t="str">
        <f t="shared" si="241"/>
        <v>E06000028_CIN episodes where a child has mental health of parent/someone else in household identified as a factor at CIN assessment (excluding looked after children)_Number</v>
      </c>
      <c r="B4222" s="31" t="s">
        <v>254</v>
      </c>
      <c r="C4222" s="31" t="s">
        <v>255</v>
      </c>
      <c r="D4222" s="31" t="s">
        <v>474</v>
      </c>
      <c r="E4222" s="31" t="s">
        <v>475</v>
      </c>
      <c r="F4222" s="31" t="s">
        <v>28</v>
      </c>
      <c r="G4222" s="26" t="s">
        <v>57</v>
      </c>
      <c r="H4222" s="31" t="s">
        <v>743</v>
      </c>
      <c r="I4222" s="31">
        <v>342</v>
      </c>
      <c r="J4222" s="31">
        <f>INDEX('LA lookup'!H:H,MATCH('Known to services raw data'!B4222,'LA lookup'!G:G,0))</f>
        <v>36373</v>
      </c>
      <c r="K4222" s="31"/>
      <c r="L4222" s="31" t="str">
        <f t="shared" si="243"/>
        <v>9.4 per 1000 0-17 yr olds</v>
      </c>
      <c r="M4222" s="31">
        <f t="shared" si="244"/>
        <v>9.4025788359497433</v>
      </c>
      <c r="N4222" s="31">
        <f t="shared" si="242"/>
        <v>0</v>
      </c>
    </row>
    <row r="4223" spans="1:14" x14ac:dyDescent="0.45">
      <c r="A4223" s="31" t="str">
        <f t="shared" si="241"/>
        <v>E06000047_CIN episodes where a child has mental health of parent/someone else in household identified as a factor at CIN assessment (excluding looked after children)_Number</v>
      </c>
      <c r="B4223" s="31" t="s">
        <v>528</v>
      </c>
      <c r="C4223" s="31" t="s">
        <v>721</v>
      </c>
      <c r="D4223" s="31" t="s">
        <v>474</v>
      </c>
      <c r="E4223" s="31" t="s">
        <v>475</v>
      </c>
      <c r="F4223" s="31" t="s">
        <v>28</v>
      </c>
      <c r="G4223" s="26" t="s">
        <v>57</v>
      </c>
      <c r="H4223" s="31" t="s">
        <v>743</v>
      </c>
      <c r="I4223" s="31">
        <v>1370</v>
      </c>
      <c r="J4223" s="31">
        <f>INDEX('LA lookup'!H:H,MATCH('Known to services raw data'!B4223,'LA lookup'!G:G,0))</f>
        <v>101040</v>
      </c>
      <c r="K4223" s="31"/>
      <c r="L4223" s="31" t="str">
        <f t="shared" si="243"/>
        <v>13.6 per 1000 0-17 yr olds</v>
      </c>
      <c r="M4223" s="31">
        <f t="shared" si="244"/>
        <v>13.558986539984165</v>
      </c>
      <c r="N4223" s="31">
        <f t="shared" si="242"/>
        <v>0</v>
      </c>
    </row>
    <row r="4224" spans="1:14" x14ac:dyDescent="0.45">
      <c r="A4224" s="31" t="str">
        <f t="shared" si="241"/>
        <v>E06000005_CIN episodes where a child has mental health of parent/someone else in household identified as a factor at CIN assessment (excluding looked after children)_Number</v>
      </c>
      <c r="B4224" s="31" t="s">
        <v>287</v>
      </c>
      <c r="C4224" s="31" t="s">
        <v>288</v>
      </c>
      <c r="D4224" s="31" t="s">
        <v>474</v>
      </c>
      <c r="E4224" s="31" t="s">
        <v>475</v>
      </c>
      <c r="F4224" s="31" t="s">
        <v>28</v>
      </c>
      <c r="G4224" s="26" t="s">
        <v>57</v>
      </c>
      <c r="H4224" s="31" t="s">
        <v>743</v>
      </c>
      <c r="I4224" s="31">
        <v>236</v>
      </c>
      <c r="J4224" s="31">
        <f>INDEX('LA lookup'!H:H,MATCH('Known to services raw data'!B4224,'LA lookup'!G:G,0))</f>
        <v>22454</v>
      </c>
      <c r="K4224" s="31"/>
      <c r="L4224" s="31" t="str">
        <f t="shared" si="243"/>
        <v>10.5 per 1000 0-17 yr olds</v>
      </c>
      <c r="M4224" s="31">
        <f t="shared" si="244"/>
        <v>10.510376770285918</v>
      </c>
      <c r="N4224" s="31">
        <f t="shared" si="242"/>
        <v>0</v>
      </c>
    </row>
    <row r="4225" spans="1:14" x14ac:dyDescent="0.45">
      <c r="A4225" s="31" t="str">
        <f t="shared" si="241"/>
        <v>E10000011_CIN episodes where a child has mental health of parent/someone else in household identified as a factor at CIN assessment (excluding looked after children)_Number</v>
      </c>
      <c r="B4225" s="31" t="s">
        <v>299</v>
      </c>
      <c r="C4225" s="31" t="s">
        <v>300</v>
      </c>
      <c r="D4225" s="31" t="s">
        <v>474</v>
      </c>
      <c r="E4225" s="31" t="s">
        <v>475</v>
      </c>
      <c r="F4225" s="31" t="s">
        <v>28</v>
      </c>
      <c r="G4225" s="26" t="s">
        <v>57</v>
      </c>
      <c r="H4225" s="31" t="s">
        <v>743</v>
      </c>
      <c r="I4225" s="31">
        <v>1192</v>
      </c>
      <c r="J4225" s="31">
        <f>INDEX('LA lookup'!H:H,MATCH('Known to services raw data'!B4225,'LA lookup'!G:G,0))</f>
        <v>106378</v>
      </c>
      <c r="K4225" s="31"/>
      <c r="L4225" s="31" t="str">
        <f t="shared" si="243"/>
        <v>11.2 per 1000 0-17 yr olds</v>
      </c>
      <c r="M4225" s="31">
        <f t="shared" si="244"/>
        <v>11.205324409182351</v>
      </c>
      <c r="N4225" s="31">
        <f t="shared" si="242"/>
        <v>0</v>
      </c>
    </row>
    <row r="4226" spans="1:14" x14ac:dyDescent="0.45">
      <c r="A4226" s="31" t="str">
        <f t="shared" si="241"/>
        <v>E06000043_CIN episodes where a child has mental health of parent/someone else in household identified as a factor at CIN assessment (excluding looked after children)_Number</v>
      </c>
      <c r="B4226" s="31" t="s">
        <v>263</v>
      </c>
      <c r="C4226" s="31" t="s">
        <v>264</v>
      </c>
      <c r="D4226" s="31" t="s">
        <v>474</v>
      </c>
      <c r="E4226" s="31" t="s">
        <v>475</v>
      </c>
      <c r="F4226" s="31" t="s">
        <v>28</v>
      </c>
      <c r="G4226" s="26" t="s">
        <v>57</v>
      </c>
      <c r="H4226" s="31" t="s">
        <v>743</v>
      </c>
      <c r="I4226" s="31">
        <v>750</v>
      </c>
      <c r="J4226" s="31">
        <f>INDEX('LA lookup'!H:H,MATCH('Known to services raw data'!B4226,'LA lookup'!G:G,0))</f>
        <v>51005</v>
      </c>
      <c r="K4226" s="31"/>
      <c r="L4226" s="31" t="str">
        <f t="shared" si="243"/>
        <v>14.7 per 1000 0-17 yr olds</v>
      </c>
      <c r="M4226" s="31">
        <f t="shared" si="244"/>
        <v>14.704440741103813</v>
      </c>
      <c r="N4226" s="31">
        <f t="shared" si="242"/>
        <v>0</v>
      </c>
    </row>
    <row r="4227" spans="1:14" x14ac:dyDescent="0.45">
      <c r="A4227" s="31" t="str">
        <f t="shared" si="241"/>
        <v>E10000014_CIN episodes where a child has mental health of parent/someone else in household identified as a factor at CIN assessment (excluding looked after children)_Number</v>
      </c>
      <c r="B4227" s="31" t="s">
        <v>309</v>
      </c>
      <c r="C4227" s="31" t="s">
        <v>310</v>
      </c>
      <c r="D4227" s="31" t="s">
        <v>474</v>
      </c>
      <c r="E4227" s="31" t="s">
        <v>475</v>
      </c>
      <c r="F4227" s="31" t="s">
        <v>28</v>
      </c>
      <c r="G4227" s="26" t="s">
        <v>57</v>
      </c>
      <c r="H4227" s="31" t="s">
        <v>743</v>
      </c>
      <c r="I4227" s="31">
        <v>1078</v>
      </c>
      <c r="J4227" s="31">
        <f>INDEX('LA lookup'!H:H,MATCH('Known to services raw data'!B4227,'LA lookup'!G:G,0))</f>
        <v>284002</v>
      </c>
      <c r="K4227" s="31"/>
      <c r="L4227" s="31" t="str">
        <f t="shared" si="243"/>
        <v>3.8 per 1000 0-17 yr olds</v>
      </c>
      <c r="M4227" s="31">
        <f t="shared" si="244"/>
        <v>3.7957479172681885</v>
      </c>
      <c r="N4227" s="31">
        <f t="shared" si="242"/>
        <v>0</v>
      </c>
    </row>
    <row r="4228" spans="1:14" x14ac:dyDescent="0.45">
      <c r="A4228" s="31" t="str">
        <f t="shared" si="241"/>
        <v>E06000044_CIN episodes where a child has mental health of parent/someone else in household identified as a factor at CIN assessment (excluding looked after children)_Number</v>
      </c>
      <c r="B4228" s="31" t="s">
        <v>383</v>
      </c>
      <c r="C4228" s="31" t="s">
        <v>384</v>
      </c>
      <c r="D4228" s="31" t="s">
        <v>474</v>
      </c>
      <c r="E4228" s="31" t="s">
        <v>475</v>
      </c>
      <c r="F4228" s="31" t="s">
        <v>28</v>
      </c>
      <c r="G4228" s="26" t="s">
        <v>57</v>
      </c>
      <c r="H4228" s="31" t="s">
        <v>743</v>
      </c>
      <c r="I4228" s="31">
        <v>206</v>
      </c>
      <c r="J4228" s="31">
        <f>INDEX('LA lookup'!H:H,MATCH('Known to services raw data'!B4228,'LA lookup'!G:G,0))</f>
        <v>44046</v>
      </c>
      <c r="K4228" s="31"/>
      <c r="L4228" s="31" t="str">
        <f t="shared" si="243"/>
        <v>4.7 per 1000 0-17 yr olds</v>
      </c>
      <c r="M4228" s="31">
        <f t="shared" si="244"/>
        <v>4.6769286654860824</v>
      </c>
      <c r="N4228" s="31">
        <f t="shared" si="242"/>
        <v>0</v>
      </c>
    </row>
    <row r="4229" spans="1:14" x14ac:dyDescent="0.45">
      <c r="A4229" s="31" t="str">
        <f t="shared" si="241"/>
        <v>E06000045_CIN episodes where a child has mental health of parent/someone else in household identified as a factor at CIN assessment (excluding looked after children)_Number</v>
      </c>
      <c r="B4229" s="31" t="s">
        <v>577</v>
      </c>
      <c r="C4229" s="31" t="s">
        <v>729</v>
      </c>
      <c r="D4229" s="31" t="s">
        <v>474</v>
      </c>
      <c r="E4229" s="31" t="s">
        <v>475</v>
      </c>
      <c r="F4229" s="31" t="s">
        <v>28</v>
      </c>
      <c r="G4229" s="26" t="s">
        <v>57</v>
      </c>
      <c r="H4229" s="31" t="s">
        <v>743</v>
      </c>
      <c r="I4229" s="31">
        <v>879</v>
      </c>
      <c r="J4229" s="31">
        <f>INDEX('LA lookup'!H:H,MATCH('Known to services raw data'!B4229,'LA lookup'!G:G,0))</f>
        <v>50832</v>
      </c>
      <c r="K4229" s="31"/>
      <c r="L4229" s="31" t="str">
        <f t="shared" si="243"/>
        <v>17.3 per 1000 0-17 yr olds</v>
      </c>
      <c r="M4229" s="31">
        <f t="shared" si="244"/>
        <v>17.292256846081209</v>
      </c>
      <c r="N4229" s="31">
        <f t="shared" si="242"/>
        <v>0</v>
      </c>
    </row>
    <row r="4230" spans="1:14" x14ac:dyDescent="0.45">
      <c r="A4230" s="31" t="str">
        <f t="shared" si="241"/>
        <v>E10000018_CIN episodes where a child has mental health of parent/someone else in household identified as a factor at CIN assessment (excluding looked after children)_Number</v>
      </c>
      <c r="B4230" s="31" t="s">
        <v>552</v>
      </c>
      <c r="C4230" s="31" t="s">
        <v>553</v>
      </c>
      <c r="D4230" s="31" t="s">
        <v>474</v>
      </c>
      <c r="E4230" s="31" t="s">
        <v>475</v>
      </c>
      <c r="F4230" s="31" t="s">
        <v>28</v>
      </c>
      <c r="G4230" s="26" t="s">
        <v>57</v>
      </c>
      <c r="H4230" s="31" t="s">
        <v>743</v>
      </c>
      <c r="I4230" s="31">
        <v>914</v>
      </c>
      <c r="J4230" s="31">
        <f>INDEX('LA lookup'!H:H,MATCH('Known to services raw data'!B4230,'LA lookup'!G:G,0))</f>
        <v>140307</v>
      </c>
      <c r="K4230" s="31"/>
      <c r="L4230" s="31" t="str">
        <f t="shared" si="243"/>
        <v>6.5 per 1000 0-17 yr olds</v>
      </c>
      <c r="M4230" s="31">
        <f t="shared" si="244"/>
        <v>6.5142865288260747</v>
      </c>
      <c r="N4230" s="31">
        <f t="shared" si="242"/>
        <v>0</v>
      </c>
    </row>
    <row r="4231" spans="1:14" x14ac:dyDescent="0.45">
      <c r="A4231" s="31" t="str">
        <f t="shared" si="241"/>
        <v>E06000016_CIN episodes where a child has mental health of parent/someone else in household identified as a factor at CIN assessment (excluding looked after children)_Number</v>
      </c>
      <c r="B4231" s="31" t="s">
        <v>341</v>
      </c>
      <c r="C4231" s="31" t="s">
        <v>342</v>
      </c>
      <c r="D4231" s="31" t="s">
        <v>474</v>
      </c>
      <c r="E4231" s="31" t="s">
        <v>475</v>
      </c>
      <c r="F4231" s="31" t="s">
        <v>28</v>
      </c>
      <c r="G4231" s="26" t="s">
        <v>57</v>
      </c>
      <c r="H4231" s="31" t="s">
        <v>743</v>
      </c>
      <c r="I4231" s="31">
        <v>627</v>
      </c>
      <c r="J4231" s="31">
        <f>INDEX('LA lookup'!H:H,MATCH('Known to services raw data'!B4231,'LA lookup'!G:G,0))</f>
        <v>83994</v>
      </c>
      <c r="K4231" s="31"/>
      <c r="L4231" s="31" t="str">
        <f t="shared" si="243"/>
        <v>7.5 per 1000 0-17 yr olds</v>
      </c>
      <c r="M4231" s="31">
        <f t="shared" si="244"/>
        <v>7.4648189156368305</v>
      </c>
      <c r="N4231" s="31">
        <f t="shared" si="242"/>
        <v>0</v>
      </c>
    </row>
    <row r="4232" spans="1:14" x14ac:dyDescent="0.45">
      <c r="A4232" s="31" t="str">
        <f t="shared" si="241"/>
        <v>E06000017_CIN episodes where a child has mental health of parent/someone else in household identified as a factor at CIN assessment (excluding looked after children)_Number</v>
      </c>
      <c r="B4232" s="31" t="s">
        <v>548</v>
      </c>
      <c r="C4232" s="31" t="s">
        <v>728</v>
      </c>
      <c r="D4232" s="31" t="s">
        <v>474</v>
      </c>
      <c r="E4232" s="31" t="s">
        <v>475</v>
      </c>
      <c r="F4232" s="31" t="s">
        <v>28</v>
      </c>
      <c r="G4232" s="26" t="s">
        <v>57</v>
      </c>
      <c r="H4232" s="31" t="s">
        <v>743</v>
      </c>
      <c r="I4232" s="31">
        <v>106</v>
      </c>
      <c r="J4232" s="31">
        <f>INDEX('LA lookup'!H:H,MATCH('Known to services raw data'!B4232,'LA lookup'!G:G,0))</f>
        <v>7807</v>
      </c>
      <c r="K4232" s="31"/>
      <c r="L4232" s="31" t="str">
        <f t="shared" si="243"/>
        <v>13.6 per 1000 0-17 yr olds</v>
      </c>
      <c r="M4232" s="31">
        <f t="shared" si="244"/>
        <v>13.577558601255284</v>
      </c>
      <c r="N4232" s="31">
        <f t="shared" si="242"/>
        <v>0</v>
      </c>
    </row>
    <row r="4233" spans="1:14" x14ac:dyDescent="0.45">
      <c r="A4233" s="31" t="str">
        <f t="shared" ref="A4233:A4296" si="245">CONCATENATE(B4233,"_",G4233,"_",H4233)</f>
        <v>E10000028_CIN episodes where a child has mental health of parent/someone else in household identified as a factor at CIN assessment (excluding looked after children)_Number</v>
      </c>
      <c r="B4233" s="31" t="s">
        <v>418</v>
      </c>
      <c r="C4233" s="31" t="s">
        <v>419</v>
      </c>
      <c r="D4233" s="31" t="s">
        <v>474</v>
      </c>
      <c r="E4233" s="31" t="s">
        <v>475</v>
      </c>
      <c r="F4233" s="31" t="s">
        <v>28</v>
      </c>
      <c r="G4233" s="26" t="s">
        <v>57</v>
      </c>
      <c r="H4233" s="31" t="s">
        <v>743</v>
      </c>
      <c r="I4233" s="31">
        <v>2393</v>
      </c>
      <c r="J4233" s="31">
        <f>INDEX('LA lookup'!H:H,MATCH('Known to services raw data'!B4233,'LA lookup'!G:G,0))</f>
        <v>169603</v>
      </c>
      <c r="K4233" s="31"/>
      <c r="L4233" s="31" t="str">
        <f t="shared" si="243"/>
        <v>14.1 per 1000 0-17 yr olds</v>
      </c>
      <c r="M4233" s="31">
        <f t="shared" si="244"/>
        <v>14.109420234311894</v>
      </c>
      <c r="N4233" s="31">
        <f t="shared" si="242"/>
        <v>0</v>
      </c>
    </row>
    <row r="4234" spans="1:14" x14ac:dyDescent="0.45">
      <c r="A4234" s="31" t="str">
        <f t="shared" si="245"/>
        <v>E06000021_CIN episodes where a child has mental health of parent/someone else in household identified as a factor at CIN assessment (excluding looked after children)_Number</v>
      </c>
      <c r="B4234" s="31" t="s">
        <v>424</v>
      </c>
      <c r="C4234" s="31" t="s">
        <v>425</v>
      </c>
      <c r="D4234" s="31" t="s">
        <v>474</v>
      </c>
      <c r="E4234" s="31" t="s">
        <v>475</v>
      </c>
      <c r="F4234" s="31" t="s">
        <v>28</v>
      </c>
      <c r="G4234" s="26" t="s">
        <v>57</v>
      </c>
      <c r="H4234" s="31" t="s">
        <v>743</v>
      </c>
      <c r="I4234" s="31">
        <v>1173</v>
      </c>
      <c r="J4234" s="31">
        <f>INDEX('LA lookup'!H:H,MATCH('Known to services raw data'!B4234,'LA lookup'!G:G,0))</f>
        <v>57549</v>
      </c>
      <c r="K4234" s="31"/>
      <c r="L4234" s="31" t="str">
        <f t="shared" si="243"/>
        <v>20.4 per 1000 0-17 yr olds</v>
      </c>
      <c r="M4234" s="31">
        <f t="shared" si="244"/>
        <v>20.382630454047852</v>
      </c>
      <c r="N4234" s="31">
        <f t="shared" ref="N4234:N4297" si="246">IF(OR(C4234="City of London",C4234="Isles of Scilly"),1,0)</f>
        <v>0</v>
      </c>
    </row>
    <row r="4235" spans="1:14" x14ac:dyDescent="0.45">
      <c r="A4235" s="31" t="str">
        <f t="shared" si="245"/>
        <v>E06000054_CIN episodes where a child has mental health of parent/someone else in household identified as a factor at CIN assessment (excluding looked after children)_Number</v>
      </c>
      <c r="B4235" s="31" t="s">
        <v>462</v>
      </c>
      <c r="C4235" s="31" t="s">
        <v>463</v>
      </c>
      <c r="D4235" s="31" t="s">
        <v>474</v>
      </c>
      <c r="E4235" s="31" t="s">
        <v>475</v>
      </c>
      <c r="F4235" s="31" t="s">
        <v>28</v>
      </c>
      <c r="G4235" s="26" t="s">
        <v>57</v>
      </c>
      <c r="H4235" s="31" t="s">
        <v>743</v>
      </c>
      <c r="I4235" s="31">
        <v>1404</v>
      </c>
      <c r="J4235" s="31">
        <f>INDEX('LA lookup'!H:H,MATCH('Known to services raw data'!B4235,'LA lookup'!G:G,0))</f>
        <v>105692</v>
      </c>
      <c r="K4235" s="31"/>
      <c r="L4235" s="31" t="str">
        <f t="shared" si="243"/>
        <v>13.3 per 1000 0-17 yr olds</v>
      </c>
      <c r="M4235" s="31">
        <f t="shared" si="244"/>
        <v>13.283881466903834</v>
      </c>
      <c r="N4235" s="31">
        <f t="shared" si="246"/>
        <v>0</v>
      </c>
    </row>
    <row r="4236" spans="1:14" x14ac:dyDescent="0.45">
      <c r="A4236" s="31" t="str">
        <f t="shared" si="245"/>
        <v>E06000030_CIN episodes where a child has mental health of parent/someone else in household identified as a factor at CIN assessment (excluding looked after children)_Number</v>
      </c>
      <c r="B4236" s="31" t="s">
        <v>434</v>
      </c>
      <c r="C4236" s="31" t="s">
        <v>435</v>
      </c>
      <c r="D4236" s="31" t="s">
        <v>474</v>
      </c>
      <c r="E4236" s="31" t="s">
        <v>475</v>
      </c>
      <c r="F4236" s="31" t="s">
        <v>28</v>
      </c>
      <c r="G4236" s="26" t="s">
        <v>57</v>
      </c>
      <c r="H4236" s="31" t="s">
        <v>743</v>
      </c>
      <c r="I4236" s="31">
        <v>619</v>
      </c>
      <c r="J4236" s="31">
        <f>INDEX('LA lookup'!H:H,MATCH('Known to services raw data'!B4236,'LA lookup'!G:G,0))</f>
        <v>50239</v>
      </c>
      <c r="K4236" s="31"/>
      <c r="L4236" s="31" t="str">
        <f t="shared" si="243"/>
        <v>12.3 per 1000 0-17 yr olds</v>
      </c>
      <c r="M4236" s="31">
        <f t="shared" si="244"/>
        <v>12.321105117538167</v>
      </c>
      <c r="N4236" s="31">
        <f t="shared" si="246"/>
        <v>0</v>
      </c>
    </row>
    <row r="4237" spans="1:14" x14ac:dyDescent="0.45">
      <c r="A4237" s="31" t="str">
        <f t="shared" si="245"/>
        <v>E06000036_CIN episodes where a child has mental health of parent/someone else in household identified as a factor at CIN assessment (excluding looked after children)_Number</v>
      </c>
      <c r="B4237" s="31" t="s">
        <v>257</v>
      </c>
      <c r="C4237" s="31" t="s">
        <v>258</v>
      </c>
      <c r="D4237" s="31" t="s">
        <v>474</v>
      </c>
      <c r="E4237" s="31" t="s">
        <v>475</v>
      </c>
      <c r="F4237" s="31" t="s">
        <v>28</v>
      </c>
      <c r="G4237" s="26" t="s">
        <v>57</v>
      </c>
      <c r="H4237" s="31" t="s">
        <v>743</v>
      </c>
      <c r="I4237" s="31">
        <v>295</v>
      </c>
      <c r="J4237" s="31">
        <f>INDEX('LA lookup'!H:H,MATCH('Known to services raw data'!B4237,'LA lookup'!G:G,0))</f>
        <v>28336</v>
      </c>
      <c r="K4237" s="31"/>
      <c r="L4237" s="31" t="str">
        <f t="shared" si="243"/>
        <v>10.4 per 1000 0-17 yr olds</v>
      </c>
      <c r="M4237" s="31">
        <f t="shared" si="244"/>
        <v>10.410784867306607</v>
      </c>
      <c r="N4237" s="31">
        <f t="shared" si="246"/>
        <v>0</v>
      </c>
    </row>
    <row r="4238" spans="1:14" x14ac:dyDescent="0.45">
      <c r="A4238" s="31" t="str">
        <f t="shared" si="245"/>
        <v>E06000040_CIN episodes where a child has mental health of parent/someone else in household identified as a factor at CIN assessment (excluding looked after children)_Number</v>
      </c>
      <c r="B4238" s="31" t="s">
        <v>555</v>
      </c>
      <c r="C4238" s="31" t="s">
        <v>727</v>
      </c>
      <c r="D4238" s="31" t="s">
        <v>474</v>
      </c>
      <c r="E4238" s="31" t="s">
        <v>475</v>
      </c>
      <c r="F4238" s="31" t="s">
        <v>28</v>
      </c>
      <c r="G4238" s="26" t="s">
        <v>57</v>
      </c>
      <c r="H4238" s="31" t="s">
        <v>743</v>
      </c>
      <c r="I4238" s="31">
        <v>75</v>
      </c>
      <c r="J4238" s="31">
        <f>INDEX('LA lookup'!H:H,MATCH('Known to services raw data'!B4238,'LA lookup'!G:G,0))</f>
        <v>34604</v>
      </c>
      <c r="K4238" s="31"/>
      <c r="L4238" s="31" t="str">
        <f t="shared" si="243"/>
        <v>2.2 per 1000 0-17 yr olds</v>
      </c>
      <c r="M4238" s="31">
        <f t="shared" si="244"/>
        <v>2.1673794937001505</v>
      </c>
      <c r="N4238" s="31">
        <f t="shared" si="246"/>
        <v>0</v>
      </c>
    </row>
    <row r="4239" spans="1:14" x14ac:dyDescent="0.45">
      <c r="A4239" s="31" t="str">
        <f t="shared" si="245"/>
        <v>E06000037_CIN episodes where a child has mental health of parent/someone else in household identified as a factor at CIN assessment (excluding looked after children)_Number</v>
      </c>
      <c r="B4239" s="31" t="s">
        <v>456</v>
      </c>
      <c r="C4239" s="31" t="s">
        <v>457</v>
      </c>
      <c r="D4239" s="31" t="s">
        <v>474</v>
      </c>
      <c r="E4239" s="31" t="s">
        <v>475</v>
      </c>
      <c r="F4239" s="31" t="s">
        <v>28</v>
      </c>
      <c r="G4239" s="26" t="s">
        <v>57</v>
      </c>
      <c r="H4239" s="31" t="s">
        <v>743</v>
      </c>
      <c r="I4239" s="31">
        <v>289</v>
      </c>
      <c r="J4239" s="31">
        <f>INDEX('LA lookup'!H:H,MATCH('Known to services raw data'!B4239,'LA lookup'!G:G,0))</f>
        <v>35623</v>
      </c>
      <c r="K4239" s="31"/>
      <c r="L4239" s="31" t="str">
        <f t="shared" si="243"/>
        <v>8.1 per 1000 0-17 yr olds</v>
      </c>
      <c r="M4239" s="31">
        <f t="shared" si="244"/>
        <v>8.1127361536086227</v>
      </c>
      <c r="N4239" s="31">
        <f t="shared" si="246"/>
        <v>0</v>
      </c>
    </row>
    <row r="4240" spans="1:14" x14ac:dyDescent="0.45">
      <c r="A4240" s="31" t="str">
        <f t="shared" si="245"/>
        <v>E06000038_CIN episodes where a child has mental health of parent/someone else in household identified as a factor at CIN assessment (excluding looked after children)_Number</v>
      </c>
      <c r="B4240" s="31" t="s">
        <v>557</v>
      </c>
      <c r="C4240" s="31" t="s">
        <v>726</v>
      </c>
      <c r="D4240" s="31" t="s">
        <v>474</v>
      </c>
      <c r="E4240" s="31" t="s">
        <v>475</v>
      </c>
      <c r="F4240" s="31" t="s">
        <v>28</v>
      </c>
      <c r="G4240" s="26" t="s">
        <v>57</v>
      </c>
      <c r="H4240" s="31" t="s">
        <v>743</v>
      </c>
      <c r="I4240" s="31">
        <v>609</v>
      </c>
      <c r="J4240" s="31">
        <f>INDEX('LA lookup'!H:H,MATCH('Known to services raw data'!B4240,'LA lookup'!G:G,0))</f>
        <v>37080</v>
      </c>
      <c r="K4240" s="31"/>
      <c r="L4240" s="31" t="str">
        <f t="shared" si="243"/>
        <v>16.4 per 1000 0-17 yr olds</v>
      </c>
      <c r="M4240" s="31">
        <f t="shared" si="244"/>
        <v>16.423948220064723</v>
      </c>
      <c r="N4240" s="31">
        <f t="shared" si="246"/>
        <v>0</v>
      </c>
    </row>
    <row r="4241" spans="1:14" x14ac:dyDescent="0.45">
      <c r="A4241" s="31" t="str">
        <f t="shared" si="245"/>
        <v>E06000039_CIN episodes where a child has mental health of parent/someone else in household identified as a factor at CIN assessment (excluding looked after children)_Number</v>
      </c>
      <c r="B4241" s="31" t="s">
        <v>404</v>
      </c>
      <c r="C4241" s="31" t="s">
        <v>405</v>
      </c>
      <c r="D4241" s="31" t="s">
        <v>474</v>
      </c>
      <c r="E4241" s="31" t="s">
        <v>475</v>
      </c>
      <c r="F4241" s="31" t="s">
        <v>28</v>
      </c>
      <c r="G4241" s="26" t="s">
        <v>57</v>
      </c>
      <c r="H4241" s="31" t="s">
        <v>743</v>
      </c>
      <c r="I4241" s="31">
        <v>413</v>
      </c>
      <c r="J4241" s="31">
        <f>INDEX('LA lookup'!H:H,MATCH('Known to services raw data'!B4241,'LA lookup'!G:G,0))</f>
        <v>42699</v>
      </c>
      <c r="K4241" s="31"/>
      <c r="L4241" s="31" t="str">
        <f t="shared" si="243"/>
        <v>9.7 per 1000 0-17 yr olds</v>
      </c>
      <c r="M4241" s="31">
        <f t="shared" si="244"/>
        <v>9.6723576664558877</v>
      </c>
      <c r="N4241" s="31">
        <f t="shared" si="246"/>
        <v>0</v>
      </c>
    </row>
    <row r="4242" spans="1:14" x14ac:dyDescent="0.45">
      <c r="A4242" s="31" t="str">
        <f t="shared" si="245"/>
        <v>E06000041_CIN episodes where a child has mental health of parent/someone else in household identified as a factor at CIN assessment (excluding looked after children)_Number</v>
      </c>
      <c r="B4242" s="31" t="s">
        <v>466</v>
      </c>
      <c r="C4242" s="31" t="s">
        <v>467</v>
      </c>
      <c r="D4242" s="31" t="s">
        <v>474</v>
      </c>
      <c r="E4242" s="31" t="s">
        <v>475</v>
      </c>
      <c r="F4242" s="31" t="s">
        <v>28</v>
      </c>
      <c r="G4242" s="26" t="s">
        <v>57</v>
      </c>
      <c r="H4242" s="31" t="s">
        <v>743</v>
      </c>
      <c r="I4242" s="31">
        <v>391</v>
      </c>
      <c r="J4242" s="31">
        <f>INDEX('LA lookup'!H:H,MATCH('Known to services raw data'!B4242,'LA lookup'!G:G,0))</f>
        <v>39532</v>
      </c>
      <c r="K4242" s="31"/>
      <c r="L4242" s="31" t="str">
        <f t="shared" si="243"/>
        <v>9.9 per 1000 0-17 yr olds</v>
      </c>
      <c r="M4242" s="31">
        <f t="shared" si="244"/>
        <v>9.8907214408580391</v>
      </c>
      <c r="N4242" s="31">
        <f t="shared" si="246"/>
        <v>0</v>
      </c>
    </row>
    <row r="4243" spans="1:14" x14ac:dyDescent="0.45">
      <c r="A4243" s="31" t="str">
        <f t="shared" si="245"/>
        <v>E10000003_CIN episodes where a child has mental health of parent/someone else in household identified as a factor at CIN assessment (excluding looked after children)_Number</v>
      </c>
      <c r="B4243" s="31" t="s">
        <v>275</v>
      </c>
      <c r="C4243" s="31" t="s">
        <v>276</v>
      </c>
      <c r="D4243" s="31" t="s">
        <v>474</v>
      </c>
      <c r="E4243" s="31" t="s">
        <v>475</v>
      </c>
      <c r="F4243" s="31" t="s">
        <v>28</v>
      </c>
      <c r="G4243" s="26" t="s">
        <v>57</v>
      </c>
      <c r="H4243" s="31" t="s">
        <v>743</v>
      </c>
      <c r="I4243" s="31">
        <v>1855</v>
      </c>
      <c r="J4243" s="31">
        <f>INDEX('LA lookup'!H:H,MATCH('Known to services raw data'!B4243,'LA lookup'!G:G,0))</f>
        <v>135719</v>
      </c>
      <c r="K4243" s="31"/>
      <c r="L4243" s="31" t="str">
        <f t="shared" si="243"/>
        <v>13.7 per 1000 0-17 yr olds</v>
      </c>
      <c r="M4243" s="31">
        <f t="shared" si="244"/>
        <v>13.667946271340048</v>
      </c>
      <c r="N4243" s="31">
        <f t="shared" si="246"/>
        <v>0</v>
      </c>
    </row>
    <row r="4244" spans="1:14" x14ac:dyDescent="0.45">
      <c r="A4244" s="31" t="str">
        <f t="shared" si="245"/>
        <v>E06000031_CIN episodes where a child has mental health of parent/someone else in household identified as a factor at CIN assessment (excluding looked after children)_Number</v>
      </c>
      <c r="B4244" s="31" t="s">
        <v>379</v>
      </c>
      <c r="C4244" s="31" t="s">
        <v>380</v>
      </c>
      <c r="D4244" s="31" t="s">
        <v>474</v>
      </c>
      <c r="E4244" s="31" t="s">
        <v>475</v>
      </c>
      <c r="F4244" s="31" t="s">
        <v>28</v>
      </c>
      <c r="G4244" s="26" t="s">
        <v>57</v>
      </c>
      <c r="H4244" s="31" t="s">
        <v>743</v>
      </c>
      <c r="I4244" s="31">
        <v>793</v>
      </c>
      <c r="J4244" s="31">
        <f>INDEX('LA lookup'!H:H,MATCH('Known to services raw data'!B4244,'LA lookup'!G:G,0))</f>
        <v>51137</v>
      </c>
      <c r="K4244" s="31"/>
      <c r="L4244" s="31" t="str">
        <f t="shared" si="243"/>
        <v>15.5 per 1000 0-17 yr olds</v>
      </c>
      <c r="M4244" s="31">
        <f t="shared" si="244"/>
        <v>15.507362575043512</v>
      </c>
      <c r="N4244" s="31">
        <f t="shared" si="246"/>
        <v>0</v>
      </c>
    </row>
    <row r="4245" spans="1:14" x14ac:dyDescent="0.45">
      <c r="A4245" s="31" t="str">
        <f t="shared" si="245"/>
        <v>E06000006_CIN episodes where a child has mental health of parent/someone else in household identified as a factor at CIN assessment (excluding looked after children)_Number</v>
      </c>
      <c r="B4245" s="31" t="s">
        <v>531</v>
      </c>
      <c r="C4245" s="31" t="s">
        <v>722</v>
      </c>
      <c r="D4245" s="31" t="s">
        <v>474</v>
      </c>
      <c r="E4245" s="31" t="s">
        <v>475</v>
      </c>
      <c r="F4245" s="31" t="s">
        <v>28</v>
      </c>
      <c r="G4245" s="26" t="s">
        <v>57</v>
      </c>
      <c r="H4245" s="31" t="s">
        <v>743</v>
      </c>
      <c r="I4245" s="31">
        <v>434</v>
      </c>
      <c r="J4245" s="31">
        <f>INDEX('LA lookup'!H:H,MATCH('Known to services raw data'!B4245,'LA lookup'!G:G,0))</f>
        <v>28617</v>
      </c>
      <c r="K4245" s="31"/>
      <c r="L4245" s="31" t="str">
        <f t="shared" si="243"/>
        <v>15.2 per 1000 0-17 yr olds</v>
      </c>
      <c r="M4245" s="31">
        <f t="shared" si="244"/>
        <v>15.165810532201139</v>
      </c>
      <c r="N4245" s="31">
        <f t="shared" si="246"/>
        <v>0</v>
      </c>
    </row>
    <row r="4246" spans="1:14" x14ac:dyDescent="0.45">
      <c r="A4246" s="31" t="str">
        <f t="shared" si="245"/>
        <v>E06000007_CIN episodes where a child has mental health of parent/someone else in household identified as a factor at CIN assessment (excluding looked after children)_Number</v>
      </c>
      <c r="B4246" s="31" t="s">
        <v>452</v>
      </c>
      <c r="C4246" s="31" t="s">
        <v>453</v>
      </c>
      <c r="D4246" s="31" t="s">
        <v>474</v>
      </c>
      <c r="E4246" s="31" t="s">
        <v>475</v>
      </c>
      <c r="F4246" s="31" t="s">
        <v>28</v>
      </c>
      <c r="G4246" s="26" t="s">
        <v>57</v>
      </c>
      <c r="H4246" s="31" t="s">
        <v>743</v>
      </c>
      <c r="I4246" s="31">
        <v>499</v>
      </c>
      <c r="J4246" s="31">
        <f>INDEX('LA lookup'!H:H,MATCH('Known to services raw data'!B4246,'LA lookup'!G:G,0))</f>
        <v>44484</v>
      </c>
      <c r="K4246" s="31"/>
      <c r="L4246" s="31" t="str">
        <f t="shared" si="243"/>
        <v>11.2 per 1000 0-17 yr olds</v>
      </c>
      <c r="M4246" s="31">
        <f t="shared" si="244"/>
        <v>11.217516410394747</v>
      </c>
      <c r="N4246" s="31">
        <f t="shared" si="246"/>
        <v>0</v>
      </c>
    </row>
    <row r="4247" spans="1:14" x14ac:dyDescent="0.45">
      <c r="A4247" s="31" t="str">
        <f t="shared" si="245"/>
        <v>E10000008_CIN episodes where a child has mental health of parent/someone else in household identified as a factor at CIN assessment (excluding looked after children)_Number</v>
      </c>
      <c r="B4247" s="31" t="s">
        <v>504</v>
      </c>
      <c r="C4247" s="31" t="s">
        <v>505</v>
      </c>
      <c r="D4247" s="31" t="s">
        <v>474</v>
      </c>
      <c r="E4247" s="31" t="s">
        <v>475</v>
      </c>
      <c r="F4247" s="31" t="s">
        <v>28</v>
      </c>
      <c r="G4247" s="26" t="s">
        <v>57</v>
      </c>
      <c r="H4247" s="31" t="s">
        <v>743</v>
      </c>
      <c r="I4247" s="31">
        <v>1605</v>
      </c>
      <c r="J4247" s="31">
        <f>INDEX('LA lookup'!H:H,MATCH('Known to services raw data'!B4247,'LA lookup'!G:G,0))</f>
        <v>145878</v>
      </c>
      <c r="K4247" s="31"/>
      <c r="L4247" s="31" t="str">
        <f t="shared" si="243"/>
        <v>11 per 1000 0-17 yr olds</v>
      </c>
      <c r="M4247" s="31">
        <f t="shared" si="244"/>
        <v>11.002344424793321</v>
      </c>
      <c r="N4247" s="31">
        <f t="shared" si="246"/>
        <v>0</v>
      </c>
    </row>
    <row r="4248" spans="1:14" x14ac:dyDescent="0.45">
      <c r="A4248" s="31" t="str">
        <f t="shared" si="245"/>
        <v>E06000026_CIN episodes where a child has mental health of parent/someone else in household identified as a factor at CIN assessment (excluding looked after children)_Number</v>
      </c>
      <c r="B4248" s="31" t="s">
        <v>381</v>
      </c>
      <c r="C4248" s="31" t="s">
        <v>382</v>
      </c>
      <c r="D4248" s="31" t="s">
        <v>474</v>
      </c>
      <c r="E4248" s="31" t="s">
        <v>475</v>
      </c>
      <c r="F4248" s="31" t="s">
        <v>28</v>
      </c>
      <c r="G4248" s="26" t="s">
        <v>57</v>
      </c>
      <c r="H4248" s="31" t="s">
        <v>743</v>
      </c>
      <c r="I4248" s="31">
        <v>1135</v>
      </c>
      <c r="J4248" s="31">
        <f>INDEX('LA lookup'!H:H,MATCH('Known to services raw data'!B4248,'LA lookup'!G:G,0))</f>
        <v>52552</v>
      </c>
      <c r="K4248" s="31"/>
      <c r="L4248" s="31" t="str">
        <f t="shared" si="243"/>
        <v>21.6 per 1000 0-17 yr olds</v>
      </c>
      <c r="M4248" s="31">
        <f t="shared" si="244"/>
        <v>21.597655655350891</v>
      </c>
      <c r="N4248" s="31">
        <f t="shared" si="246"/>
        <v>0</v>
      </c>
    </row>
    <row r="4249" spans="1:14" x14ac:dyDescent="0.45">
      <c r="A4249" s="31" t="str">
        <f t="shared" si="245"/>
        <v>E06000027_CIN episodes where a child has mental health of parent/someone else in household identified as a factor at CIN assessment (excluding looked after children)_Number</v>
      </c>
      <c r="B4249" s="31" t="s">
        <v>438</v>
      </c>
      <c r="C4249" s="31" t="s">
        <v>439</v>
      </c>
      <c r="D4249" s="31" t="s">
        <v>474</v>
      </c>
      <c r="E4249" s="31" t="s">
        <v>475</v>
      </c>
      <c r="F4249" s="31" t="s">
        <v>28</v>
      </c>
      <c r="G4249" s="26" t="s">
        <v>57</v>
      </c>
      <c r="H4249" s="31" t="s">
        <v>743</v>
      </c>
      <c r="I4249" s="31">
        <v>532</v>
      </c>
      <c r="J4249" s="31">
        <f>INDEX('LA lookup'!H:H,MATCH('Known to services raw data'!B4249,'LA lookup'!G:G,0))</f>
        <v>25423</v>
      </c>
      <c r="K4249" s="31"/>
      <c r="L4249" s="31" t="str">
        <f t="shared" si="243"/>
        <v>20.9 per 1000 0-17 yr olds</v>
      </c>
      <c r="M4249" s="31">
        <f t="shared" si="244"/>
        <v>20.925933210085358</v>
      </c>
      <c r="N4249" s="31">
        <f t="shared" si="246"/>
        <v>0</v>
      </c>
    </row>
    <row r="4250" spans="1:14" x14ac:dyDescent="0.45">
      <c r="A4250" s="31" t="str">
        <f t="shared" si="245"/>
        <v>E10000012_CIN episodes where a child has mental health of parent/someone else in household identified as a factor at CIN assessment (excluding looked after children)_Number</v>
      </c>
      <c r="B4250" s="31" t="s">
        <v>303</v>
      </c>
      <c r="C4250" s="31" t="s">
        <v>304</v>
      </c>
      <c r="D4250" s="31" t="s">
        <v>474</v>
      </c>
      <c r="E4250" s="31" t="s">
        <v>475</v>
      </c>
      <c r="F4250" s="31" t="s">
        <v>28</v>
      </c>
      <c r="G4250" s="26" t="s">
        <v>57</v>
      </c>
      <c r="H4250" s="31" t="s">
        <v>743</v>
      </c>
      <c r="I4250" s="31">
        <v>2325</v>
      </c>
      <c r="J4250" s="31">
        <f>INDEX('LA lookup'!H:H,MATCH('Known to services raw data'!B4250,'LA lookup'!G:G,0))</f>
        <v>311172</v>
      </c>
      <c r="K4250" s="31"/>
      <c r="L4250" s="31" t="str">
        <f t="shared" si="243"/>
        <v>7.5 per 1000 0-17 yr olds</v>
      </c>
      <c r="M4250" s="31">
        <f t="shared" si="244"/>
        <v>7.4717519571169646</v>
      </c>
      <c r="N4250" s="31">
        <f t="shared" si="246"/>
        <v>0</v>
      </c>
    </row>
    <row r="4251" spans="1:14" x14ac:dyDescent="0.45">
      <c r="A4251" s="31" t="str">
        <f t="shared" si="245"/>
        <v>E06000033_CIN episodes where a child has mental health of parent/someone else in household identified as a factor at CIN assessment (excluding looked after children)_Number</v>
      </c>
      <c r="B4251" s="31" t="s">
        <v>412</v>
      </c>
      <c r="C4251" s="31" t="s">
        <v>413</v>
      </c>
      <c r="D4251" s="31" t="s">
        <v>474</v>
      </c>
      <c r="E4251" s="31" t="s">
        <v>475</v>
      </c>
      <c r="F4251" s="31" t="s">
        <v>28</v>
      </c>
      <c r="G4251" s="26" t="s">
        <v>57</v>
      </c>
      <c r="H4251" s="31" t="s">
        <v>743</v>
      </c>
      <c r="I4251" s="31">
        <v>608</v>
      </c>
      <c r="J4251" s="31">
        <f>INDEX('LA lookup'!H:H,MATCH('Known to services raw data'!B4251,'LA lookup'!G:G,0))</f>
        <v>39540</v>
      </c>
      <c r="K4251" s="31"/>
      <c r="L4251" s="31" t="str">
        <f t="shared" si="243"/>
        <v>15.4 per 1000 0-17 yr olds</v>
      </c>
      <c r="M4251" s="31">
        <f t="shared" si="244"/>
        <v>15.37683358624178</v>
      </c>
      <c r="N4251" s="31">
        <f t="shared" si="246"/>
        <v>0</v>
      </c>
    </row>
    <row r="4252" spans="1:14" x14ac:dyDescent="0.45">
      <c r="A4252" s="31" t="str">
        <f t="shared" si="245"/>
        <v>E06000034_CIN episodes where a child has mental health of parent/someone else in household identified as a factor at CIN assessment (excluding looked after children)_Number</v>
      </c>
      <c r="B4252" s="31" t="s">
        <v>493</v>
      </c>
      <c r="C4252" s="31" t="s">
        <v>731</v>
      </c>
      <c r="D4252" s="31" t="s">
        <v>474</v>
      </c>
      <c r="E4252" s="31" t="s">
        <v>475</v>
      </c>
      <c r="F4252" s="31" t="s">
        <v>28</v>
      </c>
      <c r="G4252" s="26" t="s">
        <v>57</v>
      </c>
      <c r="H4252" s="31" t="s">
        <v>743</v>
      </c>
      <c r="I4252" s="31">
        <v>720</v>
      </c>
      <c r="J4252" s="31">
        <f>INDEX('LA lookup'!H:H,MATCH('Known to services raw data'!B4252,'LA lookup'!G:G,0))</f>
        <v>43762</v>
      </c>
      <c r="K4252" s="31"/>
      <c r="L4252" s="31" t="str">
        <f t="shared" si="243"/>
        <v>16.5 per 1000 0-17 yr olds</v>
      </c>
      <c r="M4252" s="31">
        <f t="shared" si="244"/>
        <v>16.452630135734196</v>
      </c>
      <c r="N4252" s="31">
        <f t="shared" si="246"/>
        <v>0</v>
      </c>
    </row>
    <row r="4253" spans="1:14" x14ac:dyDescent="0.45">
      <c r="A4253" s="31" t="str">
        <f t="shared" si="245"/>
        <v>E06000019_CIN episodes where a child has mental health of parent/someone else in household identified as a factor at CIN assessment (excluding looked after children)_Number</v>
      </c>
      <c r="B4253" s="31" t="s">
        <v>317</v>
      </c>
      <c r="C4253" s="31" t="s">
        <v>318</v>
      </c>
      <c r="D4253" s="31" t="s">
        <v>474</v>
      </c>
      <c r="E4253" s="31" t="s">
        <v>475</v>
      </c>
      <c r="F4253" s="31" t="s">
        <v>28</v>
      </c>
      <c r="G4253" s="26" t="s">
        <v>57</v>
      </c>
      <c r="H4253" s="31" t="s">
        <v>743</v>
      </c>
      <c r="I4253" s="31">
        <v>343</v>
      </c>
      <c r="J4253" s="31">
        <f>INDEX('LA lookup'!H:H,MATCH('Known to services raw data'!B4253,'LA lookup'!G:G,0))</f>
        <v>36103</v>
      </c>
      <c r="K4253" s="31"/>
      <c r="L4253" s="31" t="str">
        <f t="shared" si="243"/>
        <v>9.5 per 1000 0-17 yr olds</v>
      </c>
      <c r="M4253" s="31">
        <f t="shared" si="244"/>
        <v>9.500595518377974</v>
      </c>
      <c r="N4253" s="31">
        <f t="shared" si="246"/>
        <v>0</v>
      </c>
    </row>
    <row r="4254" spans="1:14" x14ac:dyDescent="0.45">
      <c r="A4254" s="31" t="str">
        <f t="shared" si="245"/>
        <v>E10000034_CIN episodes where a child has mental health of parent/someone else in household identified as a factor at CIN assessment (excluding looked after children)_Number</v>
      </c>
      <c r="B4254" s="31" t="s">
        <v>470</v>
      </c>
      <c r="C4254" s="31" t="s">
        <v>471</v>
      </c>
      <c r="D4254" s="31" t="s">
        <v>474</v>
      </c>
      <c r="E4254" s="31" t="s">
        <v>475</v>
      </c>
      <c r="F4254" s="31" t="s">
        <v>28</v>
      </c>
      <c r="G4254" s="26" t="s">
        <v>57</v>
      </c>
      <c r="H4254" s="31" t="s">
        <v>743</v>
      </c>
      <c r="I4254" s="31">
        <v>1113</v>
      </c>
      <c r="J4254" s="31">
        <f>INDEX('LA lookup'!H:H,MATCH('Known to services raw data'!B4254,'LA lookup'!G:G,0))</f>
        <v>117783</v>
      </c>
      <c r="K4254" s="31"/>
      <c r="L4254" s="31" t="str">
        <f t="shared" si="243"/>
        <v>9.4 per 1000 0-17 yr olds</v>
      </c>
      <c r="M4254" s="31">
        <f t="shared" si="244"/>
        <v>9.4495810091439338</v>
      </c>
      <c r="N4254" s="31">
        <f t="shared" si="246"/>
        <v>0</v>
      </c>
    </row>
    <row r="4255" spans="1:14" x14ac:dyDescent="0.45">
      <c r="A4255" s="31" t="str">
        <f t="shared" si="245"/>
        <v>E10000016_CIN episodes where a child has mental health of parent/someone else in household identified as a factor at CIN assessment (excluding looked after children)_Number</v>
      </c>
      <c r="B4255" s="31" t="s">
        <v>327</v>
      </c>
      <c r="C4255" s="31" t="s">
        <v>328</v>
      </c>
      <c r="D4255" s="31" t="s">
        <v>474</v>
      </c>
      <c r="E4255" s="31" t="s">
        <v>475</v>
      </c>
      <c r="F4255" s="31" t="s">
        <v>28</v>
      </c>
      <c r="G4255" s="26" t="s">
        <v>57</v>
      </c>
      <c r="H4255" s="31" t="s">
        <v>743</v>
      </c>
      <c r="I4255" s="31">
        <v>5428</v>
      </c>
      <c r="J4255" s="31">
        <f>INDEX('LA lookup'!H:H,MATCH('Known to services raw data'!B4255,'LA lookup'!G:G,0))</f>
        <v>340140</v>
      </c>
      <c r="K4255" s="31"/>
      <c r="L4255" s="31" t="str">
        <f t="shared" si="243"/>
        <v>16 per 1000 0-17 yr olds</v>
      </c>
      <c r="M4255" s="31">
        <f t="shared" si="244"/>
        <v>15.958134885635328</v>
      </c>
      <c r="N4255" s="31">
        <f t="shared" si="246"/>
        <v>0</v>
      </c>
    </row>
    <row r="4256" spans="1:14" x14ac:dyDescent="0.45">
      <c r="A4256" s="31" t="str">
        <f t="shared" si="245"/>
        <v>E06000035_CIN episodes where a child has mental health of parent/someone else in household identified as a factor at CIN assessment (excluding looked after children)_Number</v>
      </c>
      <c r="B4256" s="31" t="s">
        <v>351</v>
      </c>
      <c r="C4256" s="31" t="s">
        <v>352</v>
      </c>
      <c r="D4256" s="31" t="s">
        <v>474</v>
      </c>
      <c r="E4256" s="31" t="s">
        <v>475</v>
      </c>
      <c r="F4256" s="31" t="s">
        <v>28</v>
      </c>
      <c r="G4256" s="26" t="s">
        <v>57</v>
      </c>
      <c r="H4256" s="31" t="s">
        <v>743</v>
      </c>
      <c r="I4256" s="31">
        <v>814</v>
      </c>
      <c r="J4256" s="31">
        <f>INDEX('LA lookup'!H:H,MATCH('Known to services raw data'!B4256,'LA lookup'!G:G,0))</f>
        <v>64391</v>
      </c>
      <c r="K4256" s="31"/>
      <c r="L4256" s="31" t="str">
        <f t="shared" si="243"/>
        <v>12.6 per 1000 0-17 yr olds</v>
      </c>
      <c r="M4256" s="31">
        <f t="shared" si="244"/>
        <v>12.641518224596604</v>
      </c>
      <c r="N4256" s="31">
        <f t="shared" si="246"/>
        <v>0</v>
      </c>
    </row>
    <row r="4257" spans="1:14" x14ac:dyDescent="0.45">
      <c r="A4257" s="31" t="str">
        <f t="shared" si="245"/>
        <v>E10000017_CIN episodes where a child has mental health of parent/someone else in household identified as a factor at CIN assessment (excluding looked after children)_Number</v>
      </c>
      <c r="B4257" s="31" t="s">
        <v>337</v>
      </c>
      <c r="C4257" s="31" t="s">
        <v>338</v>
      </c>
      <c r="D4257" s="31" t="s">
        <v>474</v>
      </c>
      <c r="E4257" s="31" t="s">
        <v>475</v>
      </c>
      <c r="F4257" s="31" t="s">
        <v>28</v>
      </c>
      <c r="G4257" s="26" t="s">
        <v>57</v>
      </c>
      <c r="H4257" s="31" t="s">
        <v>743</v>
      </c>
      <c r="I4257" s="31">
        <v>4273</v>
      </c>
      <c r="J4257" s="31">
        <f>INDEX('LA lookup'!H:H,MATCH('Known to services raw data'!B4257,'LA lookup'!G:G,0))</f>
        <v>249727</v>
      </c>
      <c r="K4257" s="31"/>
      <c r="L4257" s="31" t="str">
        <f t="shared" si="243"/>
        <v>17.1 per 1000 0-17 yr olds</v>
      </c>
      <c r="M4257" s="31">
        <f t="shared" si="244"/>
        <v>17.110684867875719</v>
      </c>
      <c r="N4257" s="31">
        <f t="shared" si="246"/>
        <v>0</v>
      </c>
    </row>
    <row r="4258" spans="1:14" x14ac:dyDescent="0.45">
      <c r="A4258" s="31" t="str">
        <f t="shared" si="245"/>
        <v>E06000008_CIN episodes where a child has mental health of parent/someone else in household identified as a factor at CIN assessment (excluding looked after children)_Number</v>
      </c>
      <c r="B4258" s="31" t="s">
        <v>247</v>
      </c>
      <c r="C4258" s="31" t="s">
        <v>248</v>
      </c>
      <c r="D4258" s="31" t="s">
        <v>474</v>
      </c>
      <c r="E4258" s="31" t="s">
        <v>475</v>
      </c>
      <c r="F4258" s="31" t="s">
        <v>28</v>
      </c>
      <c r="G4258" s="26" t="s">
        <v>57</v>
      </c>
      <c r="H4258" s="31" t="s">
        <v>743</v>
      </c>
      <c r="I4258" s="31">
        <v>798</v>
      </c>
      <c r="J4258" s="31">
        <f>INDEX('LA lookup'!H:H,MATCH('Known to services raw data'!B4258,'LA lookup'!G:G,0))</f>
        <v>38481</v>
      </c>
      <c r="K4258" s="31"/>
      <c r="L4258" s="31" t="str">
        <f t="shared" si="243"/>
        <v>20.7 per 1000 0-17 yr olds</v>
      </c>
      <c r="M4258" s="31">
        <f t="shared" si="244"/>
        <v>20.737506821548298</v>
      </c>
      <c r="N4258" s="31">
        <f t="shared" si="246"/>
        <v>0</v>
      </c>
    </row>
    <row r="4259" spans="1:14" x14ac:dyDescent="0.45">
      <c r="A4259" s="31" t="str">
        <f t="shared" si="245"/>
        <v>E06000009_CIN episodes where a child has mental health of parent/someone else in household identified as a factor at CIN assessment (excluding looked after children)_Number</v>
      </c>
      <c r="B4259" s="31" t="s">
        <v>249</v>
      </c>
      <c r="C4259" s="31" t="s">
        <v>250</v>
      </c>
      <c r="D4259" s="31" t="s">
        <v>474</v>
      </c>
      <c r="E4259" s="31" t="s">
        <v>475</v>
      </c>
      <c r="F4259" s="31" t="s">
        <v>28</v>
      </c>
      <c r="G4259" s="26" t="s">
        <v>57</v>
      </c>
      <c r="H4259" s="31" t="s">
        <v>743</v>
      </c>
      <c r="I4259" s="31">
        <v>903</v>
      </c>
      <c r="J4259" s="31">
        <f>INDEX('LA lookup'!H:H,MATCH('Known to services raw data'!B4259,'LA lookup'!G:G,0))</f>
        <v>28904</v>
      </c>
      <c r="K4259" s="31"/>
      <c r="L4259" s="31" t="str">
        <f t="shared" si="243"/>
        <v>31.2 per 1000 0-17 yr olds</v>
      </c>
      <c r="M4259" s="31">
        <f t="shared" si="244"/>
        <v>31.241350678106837</v>
      </c>
      <c r="N4259" s="31">
        <f t="shared" si="246"/>
        <v>0</v>
      </c>
    </row>
    <row r="4260" spans="1:14" x14ac:dyDescent="0.45">
      <c r="A4260" s="31" t="str">
        <f t="shared" si="245"/>
        <v>E10000024_CIN episodes where a child has mental health of parent/someone else in household identified as a factor at CIN assessment (excluding looked after children)_Number</v>
      </c>
      <c r="B4260" s="31" t="s">
        <v>572</v>
      </c>
      <c r="C4260" s="31" t="s">
        <v>573</v>
      </c>
      <c r="D4260" s="31" t="s">
        <v>474</v>
      </c>
      <c r="E4260" s="31" t="s">
        <v>475</v>
      </c>
      <c r="F4260" s="31" t="s">
        <v>28</v>
      </c>
      <c r="G4260" s="26" t="s">
        <v>57</v>
      </c>
      <c r="H4260" s="31" t="s">
        <v>743</v>
      </c>
      <c r="I4260" s="31">
        <v>2549</v>
      </c>
      <c r="J4260" s="31">
        <f>INDEX('LA lookup'!H:H,MATCH('Known to services raw data'!B4260,'LA lookup'!G:G,0))</f>
        <v>166542</v>
      </c>
      <c r="K4260" s="31"/>
      <c r="L4260" s="31" t="str">
        <f t="shared" si="243"/>
        <v>15.3 per 1000 0-17 yr olds</v>
      </c>
      <c r="M4260" s="31">
        <f t="shared" si="244"/>
        <v>15.305448475459643</v>
      </c>
      <c r="N4260" s="31">
        <f t="shared" si="246"/>
        <v>0</v>
      </c>
    </row>
    <row r="4261" spans="1:14" x14ac:dyDescent="0.45">
      <c r="A4261" s="31" t="str">
        <f t="shared" si="245"/>
        <v>E06000018_CIN episodes where a child has mental health of parent/someone else in household identified as a factor at CIN assessment (excluding looked after children)_Number</v>
      </c>
      <c r="B4261" s="31" t="s">
        <v>373</v>
      </c>
      <c r="C4261" s="31" t="s">
        <v>374</v>
      </c>
      <c r="D4261" s="31" t="s">
        <v>474</v>
      </c>
      <c r="E4261" s="31" t="s">
        <v>475</v>
      </c>
      <c r="F4261" s="31" t="s">
        <v>28</v>
      </c>
      <c r="G4261" s="26" t="s">
        <v>57</v>
      </c>
      <c r="H4261" s="31" t="s">
        <v>743</v>
      </c>
      <c r="I4261" s="31">
        <v>1148</v>
      </c>
      <c r="J4261" s="31">
        <f>INDEX('LA lookup'!H:H,MATCH('Known to services raw data'!B4261,'LA lookup'!G:G,0))</f>
        <v>68651</v>
      </c>
      <c r="K4261" s="31"/>
      <c r="L4261" s="31" t="str">
        <f t="shared" si="243"/>
        <v>16.7 per 1000 0-17 yr olds</v>
      </c>
      <c r="M4261" s="31">
        <f t="shared" si="244"/>
        <v>16.722261875282225</v>
      </c>
      <c r="N4261" s="31">
        <f t="shared" si="246"/>
        <v>0</v>
      </c>
    </row>
    <row r="4262" spans="1:14" x14ac:dyDescent="0.45">
      <c r="A4262" s="31" t="str">
        <f t="shared" si="245"/>
        <v>E06000051_CIN episodes where a child has mental health of parent/someone else in household identified as a factor at CIN assessment (excluding looked after children)_Number</v>
      </c>
      <c r="B4262" s="31" t="s">
        <v>403</v>
      </c>
      <c r="C4262" s="31" t="s">
        <v>166</v>
      </c>
      <c r="D4262" s="31" t="s">
        <v>474</v>
      </c>
      <c r="E4262" s="31" t="s">
        <v>475</v>
      </c>
      <c r="F4262" s="31" t="s">
        <v>28</v>
      </c>
      <c r="G4262" s="26" t="s">
        <v>57</v>
      </c>
      <c r="H4262" s="31" t="s">
        <v>743</v>
      </c>
      <c r="I4262" s="31">
        <v>593</v>
      </c>
      <c r="J4262" s="31">
        <f>INDEX('LA lookup'!H:H,MATCH('Known to services raw data'!B4262,'LA lookup'!G:G,0))</f>
        <v>59839</v>
      </c>
      <c r="K4262" s="31"/>
      <c r="L4262" s="31" t="str">
        <f t="shared" si="243"/>
        <v>9.9 per 1000 0-17 yr olds</v>
      </c>
      <c r="M4262" s="31">
        <f t="shared" si="244"/>
        <v>9.9099249653236186</v>
      </c>
      <c r="N4262" s="31">
        <f t="shared" si="246"/>
        <v>0</v>
      </c>
    </row>
    <row r="4263" spans="1:14" x14ac:dyDescent="0.45">
      <c r="A4263" s="31" t="str">
        <f t="shared" si="245"/>
        <v>E06000020_CIN episodes where a child has mental health of parent/someone else in household identified as a factor at CIN assessment (excluding looked after children)_Number</v>
      </c>
      <c r="B4263" s="31" t="s">
        <v>570</v>
      </c>
      <c r="C4263" s="31" t="s">
        <v>730</v>
      </c>
      <c r="D4263" s="31" t="s">
        <v>474</v>
      </c>
      <c r="E4263" s="31" t="s">
        <v>475</v>
      </c>
      <c r="F4263" s="31" t="s">
        <v>28</v>
      </c>
      <c r="G4263" s="26" t="s">
        <v>57</v>
      </c>
      <c r="H4263" s="31" t="s">
        <v>743</v>
      </c>
      <c r="I4263" s="31">
        <v>541</v>
      </c>
      <c r="J4263" s="31">
        <f>INDEX('LA lookup'!H:H,MATCH('Known to services raw data'!B4263,'LA lookup'!G:G,0))</f>
        <v>40620</v>
      </c>
      <c r="K4263" s="31"/>
      <c r="L4263" s="31" t="str">
        <f t="shared" si="243"/>
        <v>13.3 per 1000 0-17 yr olds</v>
      </c>
      <c r="M4263" s="31">
        <f t="shared" si="244"/>
        <v>13.318562284588872</v>
      </c>
      <c r="N4263" s="31">
        <f t="shared" si="246"/>
        <v>0</v>
      </c>
    </row>
    <row r="4264" spans="1:14" x14ac:dyDescent="0.45">
      <c r="A4264" s="31" t="str">
        <f t="shared" si="245"/>
        <v>E06000049_CIN episodes where a child has mental health of parent/someone else in household identified as a factor at CIN assessment (excluding looked after children)_Number</v>
      </c>
      <c r="B4264" s="31" t="s">
        <v>541</v>
      </c>
      <c r="C4264" s="31" t="s">
        <v>718</v>
      </c>
      <c r="D4264" s="31" t="s">
        <v>474</v>
      </c>
      <c r="E4264" s="31" t="s">
        <v>475</v>
      </c>
      <c r="F4264" s="31" t="s">
        <v>28</v>
      </c>
      <c r="G4264" s="26" t="s">
        <v>57</v>
      </c>
      <c r="H4264" s="31" t="s">
        <v>743</v>
      </c>
      <c r="I4264" s="31">
        <v>646</v>
      </c>
      <c r="J4264" s="31">
        <f>INDEX('LA lookup'!H:H,MATCH('Known to services raw data'!B4264,'LA lookup'!G:G,0))</f>
        <v>76523</v>
      </c>
      <c r="K4264" s="31"/>
      <c r="L4264" s="31" t="str">
        <f t="shared" si="243"/>
        <v>8.4 per 1000 0-17 yr olds</v>
      </c>
      <c r="M4264" s="31">
        <f t="shared" si="244"/>
        <v>8.4419063549521063</v>
      </c>
      <c r="N4264" s="31">
        <f t="shared" si="246"/>
        <v>0</v>
      </c>
    </row>
    <row r="4265" spans="1:14" x14ac:dyDescent="0.45">
      <c r="A4265" s="31" t="str">
        <f t="shared" si="245"/>
        <v>E06000050_CIN episodes where a child has mental health of parent/someone else in household identified as a factor at CIN assessment (excluding looked after children)_Number</v>
      </c>
      <c r="B4265" s="31" t="s">
        <v>281</v>
      </c>
      <c r="C4265" s="31" t="s">
        <v>282</v>
      </c>
      <c r="D4265" s="31" t="s">
        <v>474</v>
      </c>
      <c r="E4265" s="31" t="s">
        <v>475</v>
      </c>
      <c r="F4265" s="31" t="s">
        <v>28</v>
      </c>
      <c r="G4265" s="26" t="s">
        <v>57</v>
      </c>
      <c r="H4265" s="31" t="s">
        <v>743</v>
      </c>
      <c r="I4265" s="31">
        <v>906</v>
      </c>
      <c r="J4265" s="31">
        <f>INDEX('LA lookup'!H:H,MATCH('Known to services raw data'!B4265,'LA lookup'!G:G,0))</f>
        <v>68054</v>
      </c>
      <c r="K4265" s="31"/>
      <c r="L4265" s="31" t="str">
        <f t="shared" si="243"/>
        <v>13.3 per 1000 0-17 yr olds</v>
      </c>
      <c r="M4265" s="31">
        <f t="shared" si="244"/>
        <v>13.312957357392659</v>
      </c>
      <c r="N4265" s="31">
        <f t="shared" si="246"/>
        <v>0</v>
      </c>
    </row>
    <row r="4266" spans="1:14" x14ac:dyDescent="0.45">
      <c r="A4266" s="31" t="str">
        <f t="shared" si="245"/>
        <v>E06000052_CIN episodes where a child has mental health of parent/someone else in household identified as a factor at CIN assessment (excluding looked after children)_Number</v>
      </c>
      <c r="B4266" s="31" t="s">
        <v>482</v>
      </c>
      <c r="C4266" s="31" t="s">
        <v>720</v>
      </c>
      <c r="D4266" s="31" t="s">
        <v>474</v>
      </c>
      <c r="E4266" s="31" t="s">
        <v>475</v>
      </c>
      <c r="F4266" s="31" t="s">
        <v>28</v>
      </c>
      <c r="G4266" s="26" t="s">
        <v>57</v>
      </c>
      <c r="H4266" s="31" t="s">
        <v>743</v>
      </c>
      <c r="I4266" s="31">
        <v>929</v>
      </c>
      <c r="J4266" s="31">
        <f>INDEX('LA lookup'!H:H,MATCH('Known to services raw data'!B4266,'LA lookup'!G:G,0))</f>
        <v>107810</v>
      </c>
      <c r="K4266" s="31"/>
      <c r="L4266" s="31" t="str">
        <f t="shared" si="243"/>
        <v>8.6 per 1000 0-17 yr olds</v>
      </c>
      <c r="M4266" s="31">
        <f t="shared" si="244"/>
        <v>8.6170114089602077</v>
      </c>
      <c r="N4266" s="31">
        <f t="shared" si="246"/>
        <v>0</v>
      </c>
    </row>
    <row r="4267" spans="1:14" x14ac:dyDescent="0.45">
      <c r="A4267" s="31" t="str">
        <f t="shared" si="245"/>
        <v>E10000006_CIN episodes where a child has mental health of parent/someone else in household identified as a factor at CIN assessment (excluding looked after children)_Number</v>
      </c>
      <c r="B4267" s="31" t="s">
        <v>285</v>
      </c>
      <c r="C4267" s="31" t="s">
        <v>286</v>
      </c>
      <c r="D4267" s="31" t="s">
        <v>474</v>
      </c>
      <c r="E4267" s="31" t="s">
        <v>475</v>
      </c>
      <c r="F4267" s="31" t="s">
        <v>28</v>
      </c>
      <c r="G4267" s="26" t="s">
        <v>57</v>
      </c>
      <c r="H4267" s="31" t="s">
        <v>743</v>
      </c>
      <c r="I4267" s="31">
        <v>1305</v>
      </c>
      <c r="J4267" s="31">
        <f>INDEX('LA lookup'!H:H,MATCH('Known to services raw data'!B4267,'LA lookup'!G:G,0))</f>
        <v>92500</v>
      </c>
      <c r="K4267" s="31"/>
      <c r="L4267" s="31" t="str">
        <f t="shared" si="243"/>
        <v>14.1 per 1000 0-17 yr olds</v>
      </c>
      <c r="M4267" s="31">
        <f t="shared" si="244"/>
        <v>14.108108108108109</v>
      </c>
      <c r="N4267" s="31">
        <f t="shared" si="246"/>
        <v>0</v>
      </c>
    </row>
    <row r="4268" spans="1:14" x14ac:dyDescent="0.45">
      <c r="A4268" s="31" t="str">
        <f t="shared" si="245"/>
        <v>E10000013_CIN episodes where a child has mental health of parent/someone else in household identified as a factor at CIN assessment (excluding looked after children)_Number</v>
      </c>
      <c r="B4268" s="31" t="s">
        <v>307</v>
      </c>
      <c r="C4268" s="31" t="s">
        <v>308</v>
      </c>
      <c r="D4268" s="31" t="s">
        <v>474</v>
      </c>
      <c r="E4268" s="31" t="s">
        <v>475</v>
      </c>
      <c r="F4268" s="31" t="s">
        <v>28</v>
      </c>
      <c r="G4268" s="26" t="s">
        <v>57</v>
      </c>
      <c r="H4268" s="31" t="s">
        <v>743</v>
      </c>
      <c r="I4268" s="31">
        <v>2133</v>
      </c>
      <c r="J4268" s="31">
        <f>INDEX('LA lookup'!H:H,MATCH('Known to services raw data'!B4268,'LA lookup'!G:G,0))</f>
        <v>128136</v>
      </c>
      <c r="K4268" s="31"/>
      <c r="L4268" s="31" t="str">
        <f t="shared" si="243"/>
        <v>16.6 per 1000 0-17 yr olds</v>
      </c>
      <c r="M4268" s="31">
        <f t="shared" si="244"/>
        <v>16.646375725791344</v>
      </c>
      <c r="N4268" s="31">
        <f t="shared" si="246"/>
        <v>0</v>
      </c>
    </row>
    <row r="4269" spans="1:14" x14ac:dyDescent="0.45">
      <c r="A4269" s="31" t="str">
        <f t="shared" si="245"/>
        <v>E10000015_CIN episodes where a child has mental health of parent/someone else in household identified as a factor at CIN assessment (excluding looked after children)_Number</v>
      </c>
      <c r="B4269" s="31" t="s">
        <v>319</v>
      </c>
      <c r="C4269" s="31" t="s">
        <v>320</v>
      </c>
      <c r="D4269" s="31" t="s">
        <v>474</v>
      </c>
      <c r="E4269" s="31" t="s">
        <v>475</v>
      </c>
      <c r="F4269" s="31" t="s">
        <v>28</v>
      </c>
      <c r="G4269" s="26" t="s">
        <v>57</v>
      </c>
      <c r="H4269" s="31" t="s">
        <v>743</v>
      </c>
      <c r="I4269" s="31">
        <v>1957</v>
      </c>
      <c r="J4269" s="31">
        <f>INDEX('LA lookup'!H:H,MATCH('Known to services raw data'!B4269,'LA lookup'!G:G,0))</f>
        <v>271005</v>
      </c>
      <c r="K4269" s="31"/>
      <c r="L4269" s="31" t="str">
        <f t="shared" si="243"/>
        <v>7.2 per 1000 0-17 yr olds</v>
      </c>
      <c r="M4269" s="31">
        <f t="shared" si="244"/>
        <v>7.2212689802771166</v>
      </c>
      <c r="N4269" s="31">
        <f t="shared" si="246"/>
        <v>0</v>
      </c>
    </row>
    <row r="4270" spans="1:14" x14ac:dyDescent="0.45">
      <c r="A4270" s="31" t="str">
        <f t="shared" si="245"/>
        <v>E06000046_CIN episodes where a child has mental health of parent/someone else in household identified as a factor at CIN assessment (excluding looked after children)_Number</v>
      </c>
      <c r="B4270" s="31" t="s">
        <v>325</v>
      </c>
      <c r="C4270" s="31" t="s">
        <v>326</v>
      </c>
      <c r="D4270" s="31" t="s">
        <v>474</v>
      </c>
      <c r="E4270" s="31" t="s">
        <v>475</v>
      </c>
      <c r="F4270" s="31" t="s">
        <v>28</v>
      </c>
      <c r="G4270" s="26" t="s">
        <v>57</v>
      </c>
      <c r="H4270" s="31" t="s">
        <v>743</v>
      </c>
      <c r="I4270" s="31">
        <v>343</v>
      </c>
      <c r="J4270" s="31">
        <f>INDEX('LA lookup'!H:H,MATCH('Known to services raw data'!B4270,'LA lookup'!G:G,0))</f>
        <v>24869</v>
      </c>
      <c r="K4270" s="31"/>
      <c r="L4270" s="31" t="str">
        <f t="shared" si="243"/>
        <v>13.8 per 1000 0-17 yr olds</v>
      </c>
      <c r="M4270" s="31">
        <f t="shared" si="244"/>
        <v>13.792271502674012</v>
      </c>
      <c r="N4270" s="31">
        <f t="shared" si="246"/>
        <v>0</v>
      </c>
    </row>
    <row r="4271" spans="1:14" x14ac:dyDescent="0.45">
      <c r="A4271" s="31" t="str">
        <f t="shared" si="245"/>
        <v>E10000019_CIN episodes where a child has mental health of parent/someone else in household identified as a factor at CIN assessment (excluding looked after children)_Number</v>
      </c>
      <c r="B4271" s="31" t="s">
        <v>345</v>
      </c>
      <c r="C4271" s="31" t="s">
        <v>346</v>
      </c>
      <c r="D4271" s="31" t="s">
        <v>474</v>
      </c>
      <c r="E4271" s="31" t="s">
        <v>475</v>
      </c>
      <c r="F4271" s="31" t="s">
        <v>28</v>
      </c>
      <c r="G4271" s="26" t="s">
        <v>57</v>
      </c>
      <c r="H4271" s="31" t="s">
        <v>743</v>
      </c>
      <c r="I4271" s="31">
        <v>1552</v>
      </c>
      <c r="J4271" s="31">
        <f>INDEX('LA lookup'!H:H,MATCH('Known to services raw data'!B4271,'LA lookup'!G:G,0))</f>
        <v>145641</v>
      </c>
      <c r="K4271" s="31"/>
      <c r="L4271" s="31" t="str">
        <f t="shared" si="243"/>
        <v>10.7 per 1000 0-17 yr olds</v>
      </c>
      <c r="M4271" s="31">
        <f t="shared" si="244"/>
        <v>10.656339904285195</v>
      </c>
      <c r="N4271" s="31">
        <f t="shared" si="246"/>
        <v>0</v>
      </c>
    </row>
    <row r="4272" spans="1:14" x14ac:dyDescent="0.45">
      <c r="A4272" s="31" t="str">
        <f t="shared" si="245"/>
        <v>E10000020_CIN episodes where a child has mental health of parent/someone else in household identified as a factor at CIN assessment (excluding looked after children)_Number</v>
      </c>
      <c r="B4272" s="31" t="s">
        <v>361</v>
      </c>
      <c r="C4272" s="31" t="s">
        <v>362</v>
      </c>
      <c r="D4272" s="31" t="s">
        <v>474</v>
      </c>
      <c r="E4272" s="31" t="s">
        <v>475</v>
      </c>
      <c r="F4272" s="31" t="s">
        <v>28</v>
      </c>
      <c r="G4272" s="26" t="s">
        <v>57</v>
      </c>
      <c r="H4272" s="31" t="s">
        <v>743</v>
      </c>
      <c r="I4272" s="31">
        <v>2091</v>
      </c>
      <c r="J4272" s="31">
        <f>INDEX('LA lookup'!H:H,MATCH('Known to services raw data'!B4272,'LA lookup'!G:G,0))</f>
        <v>170810</v>
      </c>
      <c r="K4272" s="31"/>
      <c r="L4272" s="31" t="str">
        <f t="shared" ref="L4272:L4335" si="247">IF(LOWER(H4272)="percentage",CONCATENATE(I4272,"%"),IF(LOWER(H4272)="proportion",CONCATENATE(ROUND(I4272,1)," per 1000 households"),IF(J4272="NA",K4272,IF(OR(ISERROR(I4272),ISBLANK(I4272),NOT(ISNUMBER(I4272))),"N/A",CONCATENATE(ROUND(I4272/J4272*1000,1)," per 1000 0-17 yr olds")))))</f>
        <v>12.2 per 1000 0-17 yr olds</v>
      </c>
      <c r="M4272" s="31">
        <f t="shared" ref="M4272:M4335" si="248">IF(LOWER(H4272)="percentage",I4272,IF(LOWER(H4272)="proportion",I4272,IF(J4272="NA",K4272,IF(OR(ISERROR(I4272),ISBLANK(I4272),NOT(ISNUMBER(I4272))),"N/A",I4272/J4272*1000))))</f>
        <v>12.241672033253323</v>
      </c>
      <c r="N4272" s="31">
        <f t="shared" si="246"/>
        <v>0</v>
      </c>
    </row>
    <row r="4273" spans="1:14" x14ac:dyDescent="0.45">
      <c r="A4273" s="31" t="str">
        <f t="shared" si="245"/>
        <v>E10000021_CIN episodes where a child has mental health of parent/someone else in household identified as a factor at CIN assessment (excluding looked after children)_Number</v>
      </c>
      <c r="B4273" s="31" t="s">
        <v>371</v>
      </c>
      <c r="C4273" s="31" t="s">
        <v>372</v>
      </c>
      <c r="D4273" s="31" t="s">
        <v>474</v>
      </c>
      <c r="E4273" s="31" t="s">
        <v>475</v>
      </c>
      <c r="F4273" s="31" t="s">
        <v>28</v>
      </c>
      <c r="G4273" s="26" t="s">
        <v>57</v>
      </c>
      <c r="H4273" s="31" t="s">
        <v>743</v>
      </c>
      <c r="I4273" s="31">
        <v>1872</v>
      </c>
      <c r="J4273" s="31">
        <f>INDEX('LA lookup'!H:H,MATCH('Known to services raw data'!B4273,'LA lookup'!G:G,0))</f>
        <v>170235</v>
      </c>
      <c r="K4273" s="31"/>
      <c r="L4273" s="31" t="str">
        <f t="shared" si="247"/>
        <v>11 per 1000 0-17 yr olds</v>
      </c>
      <c r="M4273" s="31">
        <f t="shared" si="248"/>
        <v>10.996563573883162</v>
      </c>
      <c r="N4273" s="31">
        <f t="shared" si="246"/>
        <v>0</v>
      </c>
    </row>
    <row r="4274" spans="1:14" x14ac:dyDescent="0.45">
      <c r="A4274" s="31" t="str">
        <f t="shared" si="245"/>
        <v>E06000048_CIN episodes where a child has mental health of parent/someone else in household identified as a factor at CIN assessment (excluding looked after children)_Number</v>
      </c>
      <c r="B4274" s="31" t="s">
        <v>484</v>
      </c>
      <c r="C4274" s="31" t="s">
        <v>705</v>
      </c>
      <c r="D4274" s="31" t="s">
        <v>474</v>
      </c>
      <c r="E4274" s="31" t="s">
        <v>475</v>
      </c>
      <c r="F4274" s="31" t="s">
        <v>28</v>
      </c>
      <c r="G4274" s="26" t="s">
        <v>57</v>
      </c>
      <c r="H4274" s="31" t="s">
        <v>743</v>
      </c>
      <c r="I4274" s="31">
        <v>1252</v>
      </c>
      <c r="J4274" s="31">
        <f>INDEX('LA lookup'!H:H,MATCH('Known to services raw data'!B4274,'LA lookup'!G:G,0))</f>
        <v>59011</v>
      </c>
      <c r="K4274" s="31"/>
      <c r="L4274" s="31" t="str">
        <f t="shared" si="247"/>
        <v>21.2 per 1000 0-17 yr olds</v>
      </c>
      <c r="M4274" s="31">
        <f t="shared" si="248"/>
        <v>21.216383386148344</v>
      </c>
      <c r="N4274" s="31">
        <f t="shared" si="246"/>
        <v>0</v>
      </c>
    </row>
    <row r="4275" spans="1:14" x14ac:dyDescent="0.45">
      <c r="A4275" s="31" t="str">
        <f t="shared" si="245"/>
        <v>E10000025_CIN episodes where a child has mental health of parent/someone else in household identified as a factor at CIN assessment (excluding looked after children)_Number</v>
      </c>
      <c r="B4275" s="31" t="s">
        <v>377</v>
      </c>
      <c r="C4275" s="31" t="s">
        <v>378</v>
      </c>
      <c r="D4275" s="31" t="s">
        <v>474</v>
      </c>
      <c r="E4275" s="31" t="s">
        <v>475</v>
      </c>
      <c r="F4275" s="31" t="s">
        <v>28</v>
      </c>
      <c r="G4275" s="26" t="s">
        <v>57</v>
      </c>
      <c r="H4275" s="31" t="s">
        <v>743</v>
      </c>
      <c r="I4275" s="31">
        <v>1417</v>
      </c>
      <c r="J4275" s="31">
        <f>INDEX('LA lookup'!H:H,MATCH('Known to services raw data'!B4275,'LA lookup'!G:G,0))</f>
        <v>144788</v>
      </c>
      <c r="K4275" s="31"/>
      <c r="L4275" s="31" t="str">
        <f t="shared" si="247"/>
        <v>9.8 per 1000 0-17 yr olds</v>
      </c>
      <c r="M4275" s="31">
        <f t="shared" si="248"/>
        <v>9.7867226565737493</v>
      </c>
      <c r="N4275" s="31">
        <f t="shared" si="246"/>
        <v>0</v>
      </c>
    </row>
    <row r="4276" spans="1:14" x14ac:dyDescent="0.45">
      <c r="A4276" s="31" t="str">
        <f t="shared" si="245"/>
        <v>E10000027_CIN episodes where a child has mental health of parent/someone else in household identified as a factor at CIN assessment (excluding looked after children)_Number</v>
      </c>
      <c r="B4276" s="31" t="s">
        <v>406</v>
      </c>
      <c r="C4276" s="31" t="s">
        <v>407</v>
      </c>
      <c r="D4276" s="31" t="s">
        <v>474</v>
      </c>
      <c r="E4276" s="31" t="s">
        <v>475</v>
      </c>
      <c r="F4276" s="31" t="s">
        <v>28</v>
      </c>
      <c r="G4276" s="26" t="s">
        <v>57</v>
      </c>
      <c r="H4276" s="31" t="s">
        <v>743</v>
      </c>
      <c r="I4276" s="31">
        <v>1179</v>
      </c>
      <c r="J4276" s="31">
        <f>INDEX('LA lookup'!H:H,MATCH('Known to services raw data'!B4276,'LA lookup'!G:G,0))</f>
        <v>110700</v>
      </c>
      <c r="K4276" s="31"/>
      <c r="L4276" s="31" t="str">
        <f t="shared" si="247"/>
        <v>10.7 per 1000 0-17 yr olds</v>
      </c>
      <c r="M4276" s="31">
        <f t="shared" si="248"/>
        <v>10.650406504065041</v>
      </c>
      <c r="N4276" s="31">
        <f t="shared" si="246"/>
        <v>0</v>
      </c>
    </row>
    <row r="4277" spans="1:14" x14ac:dyDescent="0.45">
      <c r="A4277" s="31" t="str">
        <f t="shared" si="245"/>
        <v>E10000029_CIN episodes where a child has mental health of parent/someone else in household identified as a factor at CIN assessment (excluding looked after children)_Number</v>
      </c>
      <c r="B4277" s="31" t="s">
        <v>426</v>
      </c>
      <c r="C4277" s="31" t="s">
        <v>427</v>
      </c>
      <c r="D4277" s="31" t="s">
        <v>474</v>
      </c>
      <c r="E4277" s="31" t="s">
        <v>475</v>
      </c>
      <c r="F4277" s="31" t="s">
        <v>28</v>
      </c>
      <c r="G4277" s="26" t="s">
        <v>57</v>
      </c>
      <c r="H4277" s="31" t="s">
        <v>743</v>
      </c>
      <c r="I4277" s="31">
        <v>1741</v>
      </c>
      <c r="J4277" s="31">
        <f>INDEX('LA lookup'!H:H,MATCH('Known to services raw data'!B4277,'LA lookup'!G:G,0))</f>
        <v>152752</v>
      </c>
      <c r="K4277" s="31"/>
      <c r="L4277" s="31" t="str">
        <f t="shared" si="247"/>
        <v>11.4 per 1000 0-17 yr olds</v>
      </c>
      <c r="M4277" s="31">
        <f t="shared" si="248"/>
        <v>11.397559442756886</v>
      </c>
      <c r="N4277" s="31">
        <f t="shared" si="246"/>
        <v>0</v>
      </c>
    </row>
    <row r="4278" spans="1:14" x14ac:dyDescent="0.45">
      <c r="A4278" s="31" t="str">
        <f t="shared" si="245"/>
        <v>E10000030_CIN episodes where a child has mental health of parent/someone else in household identified as a factor at CIN assessment (excluding looked after children)_Number</v>
      </c>
      <c r="B4278" s="31" t="s">
        <v>430</v>
      </c>
      <c r="C4278" s="31" t="s">
        <v>431</v>
      </c>
      <c r="D4278" s="31" t="s">
        <v>474</v>
      </c>
      <c r="E4278" s="31" t="s">
        <v>475</v>
      </c>
      <c r="F4278" s="31" t="s">
        <v>28</v>
      </c>
      <c r="G4278" s="26" t="s">
        <v>57</v>
      </c>
      <c r="H4278" s="31" t="s">
        <v>743</v>
      </c>
      <c r="I4278" s="31">
        <v>3017</v>
      </c>
      <c r="J4278" s="31">
        <f>INDEX('LA lookup'!H:H,MATCH('Known to services raw data'!B4278,'LA lookup'!G:G,0))</f>
        <v>261905</v>
      </c>
      <c r="K4278" s="31"/>
      <c r="L4278" s="31" t="str">
        <f t="shared" si="247"/>
        <v>11.5 per 1000 0-17 yr olds</v>
      </c>
      <c r="M4278" s="31">
        <f t="shared" si="248"/>
        <v>11.519444073232661</v>
      </c>
      <c r="N4278" s="31">
        <f t="shared" si="246"/>
        <v>0</v>
      </c>
    </row>
    <row r="4279" spans="1:14" x14ac:dyDescent="0.45">
      <c r="A4279" s="31" t="str">
        <f t="shared" si="245"/>
        <v>E10000031_CIN episodes where a child has mental health of parent/someone else in household identified as a factor at CIN assessment (excluding looked after children)_Number</v>
      </c>
      <c r="B4279" s="31" t="s">
        <v>454</v>
      </c>
      <c r="C4279" s="31" t="s">
        <v>455</v>
      </c>
      <c r="D4279" s="31" t="s">
        <v>474</v>
      </c>
      <c r="E4279" s="31" t="s">
        <v>475</v>
      </c>
      <c r="F4279" s="31" t="s">
        <v>28</v>
      </c>
      <c r="G4279" s="26" t="s">
        <v>57</v>
      </c>
      <c r="H4279" s="31" t="s">
        <v>743</v>
      </c>
      <c r="I4279" s="31">
        <v>966</v>
      </c>
      <c r="J4279" s="31">
        <f>INDEX('LA lookup'!H:H,MATCH('Known to services raw data'!B4279,'LA lookup'!G:G,0))</f>
        <v>115928</v>
      </c>
      <c r="K4279" s="31"/>
      <c r="L4279" s="31" t="str">
        <f t="shared" si="247"/>
        <v>8.3 per 1000 0-17 yr olds</v>
      </c>
      <c r="M4279" s="31">
        <f t="shared" si="248"/>
        <v>8.3327582637499127</v>
      </c>
      <c r="N4279" s="31">
        <f t="shared" si="246"/>
        <v>0</v>
      </c>
    </row>
    <row r="4280" spans="1:14" x14ac:dyDescent="0.45">
      <c r="A4280" s="31" t="str">
        <f t="shared" si="245"/>
        <v>E10000032_CIN episodes where a child has mental health of parent/someone else in household identified as a factor at CIN assessment (excluding looked after children)_Number</v>
      </c>
      <c r="B4280" s="31" t="s">
        <v>458</v>
      </c>
      <c r="C4280" s="31" t="s">
        <v>459</v>
      </c>
      <c r="D4280" s="31" t="s">
        <v>474</v>
      </c>
      <c r="E4280" s="31" t="s">
        <v>475</v>
      </c>
      <c r="F4280" s="31" t="s">
        <v>28</v>
      </c>
      <c r="G4280" s="26" t="s">
        <v>57</v>
      </c>
      <c r="H4280" s="31" t="s">
        <v>743</v>
      </c>
      <c r="I4280" s="31">
        <v>0</v>
      </c>
      <c r="J4280" s="31">
        <f>INDEX('LA lookup'!H:H,MATCH('Known to services raw data'!B4280,'LA lookup'!G:G,0))</f>
        <v>174672</v>
      </c>
      <c r="K4280" s="31"/>
      <c r="L4280" s="31" t="str">
        <f t="shared" si="247"/>
        <v>0 per 1000 0-17 yr olds</v>
      </c>
      <c r="M4280" s="31">
        <f t="shared" si="248"/>
        <v>0</v>
      </c>
      <c r="N4280" s="31">
        <f t="shared" si="246"/>
        <v>0</v>
      </c>
    </row>
    <row r="4281" spans="1:14" x14ac:dyDescent="0.45">
      <c r="A4281" s="31" t="str">
        <f t="shared" si="245"/>
        <v>NA_CIN episodes where a child has mental health of parent/someone else in household identified as a factor at CIN assessment (excluding looked after children)_Number</v>
      </c>
      <c r="B4281" s="31" t="s">
        <v>13</v>
      </c>
      <c r="C4281" s="31" t="s">
        <v>737</v>
      </c>
      <c r="D4281" s="31" t="s">
        <v>474</v>
      </c>
      <c r="E4281" s="31" t="s">
        <v>475</v>
      </c>
      <c r="F4281" s="31" t="s">
        <v>28</v>
      </c>
      <c r="G4281" s="26" t="s">
        <v>57</v>
      </c>
      <c r="H4281" s="31" t="s">
        <v>743</v>
      </c>
      <c r="I4281" s="31">
        <v>132825</v>
      </c>
      <c r="J4281" s="31">
        <f>INDEX('LA lookup'!H:H,MATCH('Known to services raw data'!B4281,'LA lookup'!G:G,0))</f>
        <v>11954618</v>
      </c>
      <c r="K4281" s="31"/>
      <c r="L4281" s="31" t="str">
        <f t="shared" si="247"/>
        <v>11.1 per 1000 0-17 yr olds</v>
      </c>
      <c r="M4281" s="31">
        <f t="shared" si="248"/>
        <v>11.110769076853815</v>
      </c>
      <c r="N4281" s="31">
        <f t="shared" si="246"/>
        <v>0</v>
      </c>
    </row>
    <row r="4282" spans="1:14" x14ac:dyDescent="0.45">
      <c r="A4282" s="31" t="str">
        <f t="shared" si="245"/>
        <v>E09000001_CIN episodes where a child has substance misuse by a parent/someone else in household identified as a factor at CIN assessment (excluding looked after children)_Number</v>
      </c>
      <c r="B4282" s="31" t="s">
        <v>582</v>
      </c>
      <c r="C4282" s="31" t="s">
        <v>583</v>
      </c>
      <c r="D4282" s="31" t="s">
        <v>474</v>
      </c>
      <c r="E4282" s="31" t="s">
        <v>475</v>
      </c>
      <c r="F4282" s="31" t="s">
        <v>30</v>
      </c>
      <c r="G4282" s="26" t="s">
        <v>59</v>
      </c>
      <c r="H4282" s="31" t="s">
        <v>743</v>
      </c>
      <c r="I4282" s="31" t="s">
        <v>1280</v>
      </c>
      <c r="J4282" s="31">
        <f>INDEX('LA lookup'!H:H,MATCH('Known to services raw data'!B4282,'LA lookup'!G:G,0))</f>
        <v>1453</v>
      </c>
      <c r="K4282" s="31"/>
      <c r="L4282" s="31" t="str">
        <f t="shared" si="247"/>
        <v>N/A</v>
      </c>
      <c r="M4282" s="31" t="str">
        <f t="shared" si="248"/>
        <v>N/A</v>
      </c>
      <c r="N4282" s="31">
        <f t="shared" si="246"/>
        <v>1</v>
      </c>
    </row>
    <row r="4283" spans="1:14" x14ac:dyDescent="0.45">
      <c r="A4283" s="31" t="str">
        <f t="shared" si="245"/>
        <v>E09000007_CIN episodes where a child has substance misuse by a parent/someone else in household identified as a factor at CIN assessment (excluding looked after children)_Number</v>
      </c>
      <c r="B4283" s="31" t="s">
        <v>277</v>
      </c>
      <c r="C4283" s="31" t="s">
        <v>278</v>
      </c>
      <c r="D4283" s="31" t="s">
        <v>474</v>
      </c>
      <c r="E4283" s="31" t="s">
        <v>475</v>
      </c>
      <c r="F4283" s="31" t="s">
        <v>30</v>
      </c>
      <c r="G4283" s="26" t="s">
        <v>59</v>
      </c>
      <c r="H4283" s="31" t="s">
        <v>743</v>
      </c>
      <c r="I4283" s="31">
        <v>238</v>
      </c>
      <c r="J4283" s="31">
        <f>INDEX('LA lookup'!H:H,MATCH('Known to services raw data'!B4283,'LA lookup'!G:G,0))</f>
        <v>50983</v>
      </c>
      <c r="K4283" s="31"/>
      <c r="L4283" s="31" t="str">
        <f t="shared" si="247"/>
        <v>4.7 per 1000 0-17 yr olds</v>
      </c>
      <c r="M4283" s="31">
        <f t="shared" si="248"/>
        <v>4.6682227409136381</v>
      </c>
      <c r="N4283" s="31">
        <f t="shared" si="246"/>
        <v>0</v>
      </c>
    </row>
    <row r="4284" spans="1:14" x14ac:dyDescent="0.45">
      <c r="A4284" s="31" t="str">
        <f t="shared" si="245"/>
        <v>E09000011_CIN episodes where a child has substance misuse by a parent/someone else in household identified as a factor at CIN assessment (excluding looked after children)_Number</v>
      </c>
      <c r="B4284" s="31" t="s">
        <v>518</v>
      </c>
      <c r="C4284" s="31" t="s">
        <v>519</v>
      </c>
      <c r="D4284" s="31" t="s">
        <v>474</v>
      </c>
      <c r="E4284" s="31" t="s">
        <v>475</v>
      </c>
      <c r="F4284" s="31" t="s">
        <v>30</v>
      </c>
      <c r="G4284" s="26" t="s">
        <v>59</v>
      </c>
      <c r="H4284" s="31" t="s">
        <v>743</v>
      </c>
      <c r="I4284" s="31">
        <v>510</v>
      </c>
      <c r="J4284" s="31">
        <f>INDEX('LA lookup'!H:H,MATCH('Known to services raw data'!B4284,'LA lookup'!G:G,0))</f>
        <v>68917</v>
      </c>
      <c r="K4284" s="31"/>
      <c r="L4284" s="31" t="str">
        <f t="shared" si="247"/>
        <v>7.4 per 1000 0-17 yr olds</v>
      </c>
      <c r="M4284" s="31">
        <f t="shared" si="248"/>
        <v>7.4002060449526246</v>
      </c>
      <c r="N4284" s="31">
        <f t="shared" si="246"/>
        <v>0</v>
      </c>
    </row>
    <row r="4285" spans="1:14" x14ac:dyDescent="0.45">
      <c r="A4285" s="31" t="str">
        <f t="shared" si="245"/>
        <v>E09000012_CIN episodes where a child has substance misuse by a parent/someone else in household identified as a factor at CIN assessment (excluding looked after children)_Number</v>
      </c>
      <c r="B4285" s="31" t="s">
        <v>498</v>
      </c>
      <c r="C4285" s="31" t="s">
        <v>499</v>
      </c>
      <c r="D4285" s="31" t="s">
        <v>474</v>
      </c>
      <c r="E4285" s="31" t="s">
        <v>475</v>
      </c>
      <c r="F4285" s="31" t="s">
        <v>30</v>
      </c>
      <c r="G4285" s="26" t="s">
        <v>59</v>
      </c>
      <c r="H4285" s="31" t="s">
        <v>743</v>
      </c>
      <c r="I4285" s="31">
        <v>391</v>
      </c>
      <c r="J4285" s="31">
        <f>INDEX('LA lookup'!H:H,MATCH('Known to services raw data'!B4285,'LA lookup'!G:G,0))</f>
        <v>63655</v>
      </c>
      <c r="K4285" s="31"/>
      <c r="L4285" s="31" t="str">
        <f t="shared" si="247"/>
        <v>6.1 per 1000 0-17 yr olds</v>
      </c>
      <c r="M4285" s="31">
        <f t="shared" si="248"/>
        <v>6.1424868431387951</v>
      </c>
      <c r="N4285" s="31">
        <f t="shared" si="246"/>
        <v>0</v>
      </c>
    </row>
    <row r="4286" spans="1:14" x14ac:dyDescent="0.45">
      <c r="A4286" s="31" t="str">
        <f t="shared" si="245"/>
        <v>E09000013_CIN episodes where a child has substance misuse by a parent/someone else in household identified as a factor at CIN assessment (excluding looked after children)_Number</v>
      </c>
      <c r="B4286" s="31" t="s">
        <v>491</v>
      </c>
      <c r="C4286" s="31" t="s">
        <v>723</v>
      </c>
      <c r="D4286" s="31" t="s">
        <v>474</v>
      </c>
      <c r="E4286" s="31" t="s">
        <v>475</v>
      </c>
      <c r="F4286" s="31" t="s">
        <v>30</v>
      </c>
      <c r="G4286" s="26" t="s">
        <v>59</v>
      </c>
      <c r="H4286" s="31" t="s">
        <v>743</v>
      </c>
      <c r="I4286" s="31">
        <v>189</v>
      </c>
      <c r="J4286" s="31">
        <f>INDEX('LA lookup'!H:H,MATCH('Known to services raw data'!B4286,'LA lookup'!G:G,0))</f>
        <v>36898</v>
      </c>
      <c r="K4286" s="31"/>
      <c r="L4286" s="31" t="str">
        <f t="shared" si="247"/>
        <v>5.1 per 1000 0-17 yr olds</v>
      </c>
      <c r="M4286" s="31">
        <f t="shared" si="248"/>
        <v>5.1222288470919839</v>
      </c>
      <c r="N4286" s="31">
        <f t="shared" si="246"/>
        <v>0</v>
      </c>
    </row>
    <row r="4287" spans="1:14" x14ac:dyDescent="0.45">
      <c r="A4287" s="31" t="str">
        <f t="shared" si="245"/>
        <v>E09000019_CIN episodes where a child has substance misuse by a parent/someone else in household identified as a factor at CIN assessment (excluding looked after children)_Number</v>
      </c>
      <c r="B4287" s="31" t="s">
        <v>500</v>
      </c>
      <c r="C4287" s="31" t="s">
        <v>501</v>
      </c>
      <c r="D4287" s="31" t="s">
        <v>474</v>
      </c>
      <c r="E4287" s="31" t="s">
        <v>475</v>
      </c>
      <c r="F4287" s="31" t="s">
        <v>30</v>
      </c>
      <c r="G4287" s="26" t="s">
        <v>59</v>
      </c>
      <c r="H4287" s="31" t="s">
        <v>743</v>
      </c>
      <c r="I4287" s="31">
        <v>455</v>
      </c>
      <c r="J4287" s="31">
        <f>INDEX('LA lookup'!H:H,MATCH('Known to services raw data'!B4287,'LA lookup'!G:G,0))</f>
        <v>42098</v>
      </c>
      <c r="K4287" s="31"/>
      <c r="L4287" s="31" t="str">
        <f t="shared" si="247"/>
        <v>10.8 per 1000 0-17 yr olds</v>
      </c>
      <c r="M4287" s="31">
        <f t="shared" si="248"/>
        <v>10.808114399733954</v>
      </c>
      <c r="N4287" s="31">
        <f t="shared" si="246"/>
        <v>0</v>
      </c>
    </row>
    <row r="4288" spans="1:14" x14ac:dyDescent="0.45">
      <c r="A4288" s="31" t="str">
        <f t="shared" si="245"/>
        <v>E09000020_CIN episodes where a child has substance misuse by a parent/someone else in household identified as a factor at CIN assessment (excluding looked after children)_Number</v>
      </c>
      <c r="B4288" s="31" t="s">
        <v>479</v>
      </c>
      <c r="C4288" s="31" t="s">
        <v>674</v>
      </c>
      <c r="D4288" s="31" t="s">
        <v>474</v>
      </c>
      <c r="E4288" s="31" t="s">
        <v>475</v>
      </c>
      <c r="F4288" s="31" t="s">
        <v>30</v>
      </c>
      <c r="G4288" s="26" t="s">
        <v>59</v>
      </c>
      <c r="H4288" s="31" t="s">
        <v>743</v>
      </c>
      <c r="I4288" s="31">
        <v>93</v>
      </c>
      <c r="J4288" s="31">
        <f>INDEX('LA lookup'!H:H,MATCH('Known to services raw data'!B4288,'LA lookup'!G:G,0))</f>
        <v>28678</v>
      </c>
      <c r="K4288" s="31"/>
      <c r="L4288" s="31" t="str">
        <f t="shared" si="247"/>
        <v>3.2 per 1000 0-17 yr olds</v>
      </c>
      <c r="M4288" s="31">
        <f t="shared" si="248"/>
        <v>3.2429039681986191</v>
      </c>
      <c r="N4288" s="31">
        <f t="shared" si="246"/>
        <v>0</v>
      </c>
    </row>
    <row r="4289" spans="1:14" x14ac:dyDescent="0.45">
      <c r="A4289" s="31" t="str">
        <f t="shared" si="245"/>
        <v>E09000022_CIN episodes where a child has substance misuse by a parent/someone else in household identified as a factor at CIN assessment (excluding looked after children)_Number</v>
      </c>
      <c r="B4289" s="31" t="s">
        <v>335</v>
      </c>
      <c r="C4289" s="31" t="s">
        <v>336</v>
      </c>
      <c r="D4289" s="31" t="s">
        <v>474</v>
      </c>
      <c r="E4289" s="31" t="s">
        <v>475</v>
      </c>
      <c r="F4289" s="31" t="s">
        <v>30</v>
      </c>
      <c r="G4289" s="26" t="s">
        <v>59</v>
      </c>
      <c r="H4289" s="31" t="s">
        <v>743</v>
      </c>
      <c r="I4289" s="31">
        <v>403</v>
      </c>
      <c r="J4289" s="31">
        <f>INDEX('LA lookup'!H:H,MATCH('Known to services raw data'!B4289,'LA lookup'!G:G,0))</f>
        <v>62629</v>
      </c>
      <c r="K4289" s="31"/>
      <c r="L4289" s="31" t="str">
        <f t="shared" si="247"/>
        <v>6.4 per 1000 0-17 yr olds</v>
      </c>
      <c r="M4289" s="31">
        <f t="shared" si="248"/>
        <v>6.4347187405195676</v>
      </c>
      <c r="N4289" s="31">
        <f t="shared" si="246"/>
        <v>0</v>
      </c>
    </row>
    <row r="4290" spans="1:14" x14ac:dyDescent="0.45">
      <c r="A4290" s="31" t="str">
        <f t="shared" si="245"/>
        <v>E09000023_CIN episodes where a child has substance misuse by a parent/someone else in household identified as a factor at CIN assessment (excluding looked after children)_Number</v>
      </c>
      <c r="B4290" s="31" t="s">
        <v>343</v>
      </c>
      <c r="C4290" s="31" t="s">
        <v>344</v>
      </c>
      <c r="D4290" s="31" t="s">
        <v>474</v>
      </c>
      <c r="E4290" s="31" t="s">
        <v>475</v>
      </c>
      <c r="F4290" s="31" t="s">
        <v>30</v>
      </c>
      <c r="G4290" s="26" t="s">
        <v>59</v>
      </c>
      <c r="H4290" s="31" t="s">
        <v>743</v>
      </c>
      <c r="I4290" s="31">
        <v>446</v>
      </c>
      <c r="J4290" s="31">
        <f>INDEX('LA lookup'!H:H,MATCH('Known to services raw data'!B4290,'LA lookup'!G:G,0))</f>
        <v>68458</v>
      </c>
      <c r="K4290" s="31"/>
      <c r="L4290" s="31" t="str">
        <f t="shared" si="247"/>
        <v>6.5 per 1000 0-17 yr olds</v>
      </c>
      <c r="M4290" s="31">
        <f t="shared" si="248"/>
        <v>6.5149434689882844</v>
      </c>
      <c r="N4290" s="31">
        <f t="shared" si="246"/>
        <v>0</v>
      </c>
    </row>
    <row r="4291" spans="1:14" x14ac:dyDescent="0.45">
      <c r="A4291" s="31" t="str">
        <f t="shared" si="245"/>
        <v>E09000028_CIN episodes where a child has substance misuse by a parent/someone else in household identified as a factor at CIN assessment (excluding looked after children)_Number</v>
      </c>
      <c r="B4291" s="31" t="s">
        <v>414</v>
      </c>
      <c r="C4291" s="31" t="s">
        <v>415</v>
      </c>
      <c r="D4291" s="31" t="s">
        <v>474</v>
      </c>
      <c r="E4291" s="31" t="s">
        <v>475</v>
      </c>
      <c r="F4291" s="31" t="s">
        <v>30</v>
      </c>
      <c r="G4291" s="26" t="s">
        <v>59</v>
      </c>
      <c r="H4291" s="31" t="s">
        <v>743</v>
      </c>
      <c r="I4291" s="31">
        <v>463</v>
      </c>
      <c r="J4291" s="31">
        <f>INDEX('LA lookup'!H:H,MATCH('Known to services raw data'!B4291,'LA lookup'!G:G,0))</f>
        <v>65121</v>
      </c>
      <c r="K4291" s="31"/>
      <c r="L4291" s="31" t="str">
        <f t="shared" si="247"/>
        <v>7.1 per 1000 0-17 yr olds</v>
      </c>
      <c r="M4291" s="31">
        <f t="shared" si="248"/>
        <v>7.1098416793353909</v>
      </c>
      <c r="N4291" s="31">
        <f t="shared" si="246"/>
        <v>0</v>
      </c>
    </row>
    <row r="4292" spans="1:14" x14ac:dyDescent="0.45">
      <c r="A4292" s="31" t="str">
        <f t="shared" si="245"/>
        <v>E09000030_CIN episodes where a child has substance misuse by a parent/someone else in household identified as a factor at CIN assessment (excluding looked after children)_Number</v>
      </c>
      <c r="B4292" s="31" t="s">
        <v>440</v>
      </c>
      <c r="C4292" s="31" t="s">
        <v>441</v>
      </c>
      <c r="D4292" s="31" t="s">
        <v>474</v>
      </c>
      <c r="E4292" s="31" t="s">
        <v>475</v>
      </c>
      <c r="F4292" s="31" t="s">
        <v>30</v>
      </c>
      <c r="G4292" s="26" t="s">
        <v>59</v>
      </c>
      <c r="H4292" s="31" t="s">
        <v>743</v>
      </c>
      <c r="I4292" s="31">
        <v>536</v>
      </c>
      <c r="J4292" s="31">
        <f>INDEX('LA lookup'!H:H,MATCH('Known to services raw data'!B4292,'LA lookup'!G:G,0))</f>
        <v>70973</v>
      </c>
      <c r="K4292" s="31"/>
      <c r="L4292" s="31" t="str">
        <f t="shared" si="247"/>
        <v>7.6 per 1000 0-17 yr olds</v>
      </c>
      <c r="M4292" s="31">
        <f t="shared" si="248"/>
        <v>7.5521677257548641</v>
      </c>
      <c r="N4292" s="31">
        <f t="shared" si="246"/>
        <v>0</v>
      </c>
    </row>
    <row r="4293" spans="1:14" x14ac:dyDescent="0.45">
      <c r="A4293" s="31" t="str">
        <f t="shared" si="245"/>
        <v>E09000032_CIN episodes where a child has substance misuse by a parent/someone else in household identified as a factor at CIN assessment (excluding looked after children)_Number</v>
      </c>
      <c r="B4293" s="31" t="s">
        <v>450</v>
      </c>
      <c r="C4293" s="31" t="s">
        <v>451</v>
      </c>
      <c r="D4293" s="31" t="s">
        <v>474</v>
      </c>
      <c r="E4293" s="31" t="s">
        <v>475</v>
      </c>
      <c r="F4293" s="31" t="s">
        <v>30</v>
      </c>
      <c r="G4293" s="26" t="s">
        <v>59</v>
      </c>
      <c r="H4293" s="31" t="s">
        <v>743</v>
      </c>
      <c r="I4293" s="31">
        <v>238</v>
      </c>
      <c r="J4293" s="31">
        <f>INDEX('LA lookup'!H:H,MATCH('Known to services raw data'!B4293,'LA lookup'!G:G,0))</f>
        <v>63840</v>
      </c>
      <c r="K4293" s="31"/>
      <c r="L4293" s="31" t="str">
        <f t="shared" si="247"/>
        <v>3.7 per 1000 0-17 yr olds</v>
      </c>
      <c r="M4293" s="31">
        <f t="shared" si="248"/>
        <v>3.7280701754385963</v>
      </c>
      <c r="N4293" s="31">
        <f t="shared" si="246"/>
        <v>0</v>
      </c>
    </row>
    <row r="4294" spans="1:14" x14ac:dyDescent="0.45">
      <c r="A4294" s="31" t="str">
        <f t="shared" si="245"/>
        <v>E09000033_CIN episodes where a child has substance misuse by a parent/someone else in household identified as a factor at CIN assessment (excluding looked after children)_Number</v>
      </c>
      <c r="B4294" s="31" t="s">
        <v>506</v>
      </c>
      <c r="C4294" s="31" t="s">
        <v>507</v>
      </c>
      <c r="D4294" s="31" t="s">
        <v>474</v>
      </c>
      <c r="E4294" s="31" t="s">
        <v>475</v>
      </c>
      <c r="F4294" s="31" t="s">
        <v>30</v>
      </c>
      <c r="G4294" s="26" t="s">
        <v>59</v>
      </c>
      <c r="H4294" s="31" t="s">
        <v>743</v>
      </c>
      <c r="I4294" s="31">
        <v>142</v>
      </c>
      <c r="J4294" s="31">
        <f>INDEX('LA lookup'!H:H,MATCH('Known to services raw data'!B4294,'LA lookup'!G:G,0))</f>
        <v>47445</v>
      </c>
      <c r="K4294" s="31"/>
      <c r="L4294" s="31" t="str">
        <f t="shared" si="247"/>
        <v>3 per 1000 0-17 yr olds</v>
      </c>
      <c r="M4294" s="31">
        <f t="shared" si="248"/>
        <v>2.9929391927494997</v>
      </c>
      <c r="N4294" s="31">
        <f t="shared" si="246"/>
        <v>0</v>
      </c>
    </row>
    <row r="4295" spans="1:14" x14ac:dyDescent="0.45">
      <c r="A4295" s="31" t="str">
        <f t="shared" si="245"/>
        <v>E09000002_CIN episodes where a child has substance misuse by a parent/someone else in household identified as a factor at CIN assessment (excluding looked after children)_Number</v>
      </c>
      <c r="B4295" s="31" t="s">
        <v>227</v>
      </c>
      <c r="C4295" s="31" t="s">
        <v>228</v>
      </c>
      <c r="D4295" s="31" t="s">
        <v>474</v>
      </c>
      <c r="E4295" s="31" t="s">
        <v>475</v>
      </c>
      <c r="F4295" s="31" t="s">
        <v>30</v>
      </c>
      <c r="G4295" s="26" t="s">
        <v>59</v>
      </c>
      <c r="H4295" s="31" t="s">
        <v>743</v>
      </c>
      <c r="I4295" s="31">
        <v>536</v>
      </c>
      <c r="J4295" s="31">
        <f>INDEX('LA lookup'!H:H,MATCH('Known to services raw data'!B4295,'LA lookup'!G:G,0))</f>
        <v>63401</v>
      </c>
      <c r="K4295" s="31"/>
      <c r="L4295" s="31" t="str">
        <f t="shared" si="247"/>
        <v>8.5 per 1000 0-17 yr olds</v>
      </c>
      <c r="M4295" s="31">
        <f t="shared" si="248"/>
        <v>8.4541253292534826</v>
      </c>
      <c r="N4295" s="31">
        <f t="shared" si="246"/>
        <v>0</v>
      </c>
    </row>
    <row r="4296" spans="1:14" x14ac:dyDescent="0.45">
      <c r="A4296" s="31" t="str">
        <f t="shared" si="245"/>
        <v>E09000003_CIN episodes where a child has substance misuse by a parent/someone else in household identified as a factor at CIN assessment (excluding looked after children)_Number</v>
      </c>
      <c r="B4296" s="31" t="s">
        <v>233</v>
      </c>
      <c r="C4296" s="31" t="s">
        <v>234</v>
      </c>
      <c r="D4296" s="31" t="s">
        <v>474</v>
      </c>
      <c r="E4296" s="31" t="s">
        <v>475</v>
      </c>
      <c r="F4296" s="31" t="s">
        <v>30</v>
      </c>
      <c r="G4296" s="26" t="s">
        <v>59</v>
      </c>
      <c r="H4296" s="31" t="s">
        <v>743</v>
      </c>
      <c r="I4296" s="31">
        <v>514</v>
      </c>
      <c r="J4296" s="31">
        <f>INDEX('LA lookup'!H:H,MATCH('Known to services raw data'!B4296,'LA lookup'!G:G,0))</f>
        <v>92701</v>
      </c>
      <c r="K4296" s="31"/>
      <c r="L4296" s="31" t="str">
        <f t="shared" si="247"/>
        <v>5.5 per 1000 0-17 yr olds</v>
      </c>
      <c r="M4296" s="31">
        <f t="shared" si="248"/>
        <v>5.5447082555743741</v>
      </c>
      <c r="N4296" s="31">
        <f t="shared" si="246"/>
        <v>0</v>
      </c>
    </row>
    <row r="4297" spans="1:14" x14ac:dyDescent="0.45">
      <c r="A4297" s="31" t="str">
        <f t="shared" ref="A4297:A4360" si="249">CONCATENATE(B4297,"_",G4297,"_",H4297)</f>
        <v>E09000004_CIN episodes where a child has substance misuse by a parent/someone else in household identified as a factor at CIN assessment (excluding looked after children)_Number</v>
      </c>
      <c r="B4297" s="31" t="s">
        <v>242</v>
      </c>
      <c r="C4297" s="31" t="s">
        <v>243</v>
      </c>
      <c r="D4297" s="31" t="s">
        <v>474</v>
      </c>
      <c r="E4297" s="31" t="s">
        <v>475</v>
      </c>
      <c r="F4297" s="31" t="s">
        <v>30</v>
      </c>
      <c r="G4297" s="26" t="s">
        <v>59</v>
      </c>
      <c r="H4297" s="31" t="s">
        <v>743</v>
      </c>
      <c r="I4297" s="31">
        <v>342</v>
      </c>
      <c r="J4297" s="31">
        <f>INDEX('LA lookup'!H:H,MATCH('Known to services raw data'!B4297,'LA lookup'!G:G,0))</f>
        <v>56853</v>
      </c>
      <c r="K4297" s="31"/>
      <c r="L4297" s="31" t="str">
        <f t="shared" si="247"/>
        <v>6 per 1000 0-17 yr olds</v>
      </c>
      <c r="M4297" s="31">
        <f t="shared" si="248"/>
        <v>6.0155136932088009</v>
      </c>
      <c r="N4297" s="31">
        <f t="shared" si="246"/>
        <v>0</v>
      </c>
    </row>
    <row r="4298" spans="1:14" x14ac:dyDescent="0.45">
      <c r="A4298" s="31" t="str">
        <f t="shared" si="249"/>
        <v>E09000005_CIN episodes where a child has substance misuse by a parent/someone else in household identified as a factor at CIN assessment (excluding looked after children)_Number</v>
      </c>
      <c r="B4298" s="31" t="s">
        <v>261</v>
      </c>
      <c r="C4298" s="31" t="s">
        <v>262</v>
      </c>
      <c r="D4298" s="31" t="s">
        <v>474</v>
      </c>
      <c r="E4298" s="31" t="s">
        <v>475</v>
      </c>
      <c r="F4298" s="31" t="s">
        <v>30</v>
      </c>
      <c r="G4298" s="26" t="s">
        <v>59</v>
      </c>
      <c r="H4298" s="31" t="s">
        <v>743</v>
      </c>
      <c r="I4298" s="31">
        <v>375</v>
      </c>
      <c r="J4298" s="31">
        <f>INDEX('LA lookup'!H:H,MATCH('Known to services raw data'!B4298,'LA lookup'!G:G,0))</f>
        <v>77893</v>
      </c>
      <c r="K4298" s="31"/>
      <c r="L4298" s="31" t="str">
        <f t="shared" si="247"/>
        <v>4.8 per 1000 0-17 yr olds</v>
      </c>
      <c r="M4298" s="31">
        <f t="shared" si="248"/>
        <v>4.8142965349903069</v>
      </c>
      <c r="N4298" s="31">
        <f t="shared" ref="N4298:N4361" si="250">IF(OR(C4298="City of London",C4298="Isles of Scilly"),1,0)</f>
        <v>0</v>
      </c>
    </row>
    <row r="4299" spans="1:14" x14ac:dyDescent="0.45">
      <c r="A4299" s="31" t="str">
        <f t="shared" si="249"/>
        <v>E09000006_CIN episodes where a child has substance misuse by a parent/someone else in household identified as a factor at CIN assessment (excluding looked after children)_Number</v>
      </c>
      <c r="B4299" s="31" t="s">
        <v>267</v>
      </c>
      <c r="C4299" s="31" t="s">
        <v>268</v>
      </c>
      <c r="D4299" s="31" t="s">
        <v>474</v>
      </c>
      <c r="E4299" s="31" t="s">
        <v>475</v>
      </c>
      <c r="F4299" s="31" t="s">
        <v>30</v>
      </c>
      <c r="G4299" s="26" t="s">
        <v>59</v>
      </c>
      <c r="H4299" s="31" t="s">
        <v>743</v>
      </c>
      <c r="I4299" s="31">
        <v>697</v>
      </c>
      <c r="J4299" s="31">
        <f>INDEX('LA lookup'!H:H,MATCH('Known to services raw data'!B4299,'LA lookup'!G:G,0))</f>
        <v>75055</v>
      </c>
      <c r="K4299" s="31"/>
      <c r="L4299" s="31" t="str">
        <f t="shared" si="247"/>
        <v>9.3 per 1000 0-17 yr olds</v>
      </c>
      <c r="M4299" s="31">
        <f t="shared" si="248"/>
        <v>9.2865232163080407</v>
      </c>
      <c r="N4299" s="31">
        <f t="shared" si="250"/>
        <v>0</v>
      </c>
    </row>
    <row r="4300" spans="1:14" x14ac:dyDescent="0.45">
      <c r="A4300" s="31" t="str">
        <f t="shared" si="249"/>
        <v>E09000008_CIN episodes where a child has substance misuse by a parent/someone else in household identified as a factor at CIN assessment (excluding looked after children)_Number</v>
      </c>
      <c r="B4300" s="31" t="s">
        <v>486</v>
      </c>
      <c r="C4300" s="31" t="s">
        <v>487</v>
      </c>
      <c r="D4300" s="31" t="s">
        <v>474</v>
      </c>
      <c r="E4300" s="31" t="s">
        <v>475</v>
      </c>
      <c r="F4300" s="31" t="s">
        <v>30</v>
      </c>
      <c r="G4300" s="26" t="s">
        <v>59</v>
      </c>
      <c r="H4300" s="31" t="s">
        <v>743</v>
      </c>
      <c r="I4300" s="31">
        <v>524</v>
      </c>
      <c r="J4300" s="31">
        <f>INDEX('LA lookup'!H:H,MATCH('Known to services raw data'!B4300,'LA lookup'!G:G,0))</f>
        <v>94702</v>
      </c>
      <c r="K4300" s="31"/>
      <c r="L4300" s="31" t="str">
        <f t="shared" si="247"/>
        <v>5.5 per 1000 0-17 yr olds</v>
      </c>
      <c r="M4300" s="31">
        <f t="shared" si="248"/>
        <v>5.5331460792802689</v>
      </c>
      <c r="N4300" s="31">
        <f t="shared" si="250"/>
        <v>0</v>
      </c>
    </row>
    <row r="4301" spans="1:14" x14ac:dyDescent="0.45">
      <c r="A4301" s="31" t="str">
        <f t="shared" si="249"/>
        <v>E09000009_CIN episodes where a child has substance misuse by a parent/someone else in household identified as a factor at CIN assessment (excluding looked after children)_Number</v>
      </c>
      <c r="B4301" s="31" t="s">
        <v>509</v>
      </c>
      <c r="C4301" s="31" t="s">
        <v>510</v>
      </c>
      <c r="D4301" s="31" t="s">
        <v>474</v>
      </c>
      <c r="E4301" s="31" t="s">
        <v>475</v>
      </c>
      <c r="F4301" s="31" t="s">
        <v>30</v>
      </c>
      <c r="G4301" s="26" t="s">
        <v>59</v>
      </c>
      <c r="H4301" s="31" t="s">
        <v>743</v>
      </c>
      <c r="I4301" s="31">
        <v>339</v>
      </c>
      <c r="J4301" s="31">
        <f>INDEX('LA lookup'!H:H,MATCH('Known to services raw data'!B4301,'LA lookup'!G:G,0))</f>
        <v>81732</v>
      </c>
      <c r="K4301" s="31"/>
      <c r="L4301" s="31" t="str">
        <f t="shared" si="247"/>
        <v>4.1 per 1000 0-17 yr olds</v>
      </c>
      <c r="M4301" s="31">
        <f t="shared" si="248"/>
        <v>4.1477022463661726</v>
      </c>
      <c r="N4301" s="31">
        <f t="shared" si="250"/>
        <v>0</v>
      </c>
    </row>
    <row r="4302" spans="1:14" x14ac:dyDescent="0.45">
      <c r="A4302" s="31" t="str">
        <f t="shared" si="249"/>
        <v>E09000010_CIN episodes where a child has substance misuse by a parent/someone else in household identified as a factor at CIN assessment (excluding looked after children)_Number</v>
      </c>
      <c r="B4302" s="31" t="s">
        <v>301</v>
      </c>
      <c r="C4302" s="31" t="s">
        <v>302</v>
      </c>
      <c r="D4302" s="31" t="s">
        <v>474</v>
      </c>
      <c r="E4302" s="31" t="s">
        <v>475</v>
      </c>
      <c r="F4302" s="31" t="s">
        <v>30</v>
      </c>
      <c r="G4302" s="26" t="s">
        <v>59</v>
      </c>
      <c r="H4302" s="31" t="s">
        <v>743</v>
      </c>
      <c r="I4302" s="31">
        <v>703</v>
      </c>
      <c r="J4302" s="31">
        <f>INDEX('LA lookup'!H:H,MATCH('Known to services raw data'!B4302,'LA lookup'!G:G,0))</f>
        <v>84497</v>
      </c>
      <c r="K4302" s="31"/>
      <c r="L4302" s="31" t="str">
        <f t="shared" si="247"/>
        <v>8.3 per 1000 0-17 yr olds</v>
      </c>
      <c r="M4302" s="31">
        <f t="shared" si="248"/>
        <v>8.3198220055149896</v>
      </c>
      <c r="N4302" s="31">
        <f t="shared" si="250"/>
        <v>0</v>
      </c>
    </row>
    <row r="4303" spans="1:14" x14ac:dyDescent="0.45">
      <c r="A4303" s="31" t="str">
        <f t="shared" si="249"/>
        <v>E09000014_CIN episodes where a child has substance misuse by a parent/someone else in household identified as a factor at CIN assessment (excluding looked after children)_Number</v>
      </c>
      <c r="B4303" s="31" t="s">
        <v>311</v>
      </c>
      <c r="C4303" s="31" t="s">
        <v>312</v>
      </c>
      <c r="D4303" s="31" t="s">
        <v>474</v>
      </c>
      <c r="E4303" s="31" t="s">
        <v>475</v>
      </c>
      <c r="F4303" s="31" t="s">
        <v>30</v>
      </c>
      <c r="G4303" s="26" t="s">
        <v>59</v>
      </c>
      <c r="H4303" s="31" t="s">
        <v>743</v>
      </c>
      <c r="I4303" s="31">
        <v>260</v>
      </c>
      <c r="J4303" s="31">
        <f>INDEX('LA lookup'!H:H,MATCH('Known to services raw data'!B4303,'LA lookup'!G:G,0))</f>
        <v>60398</v>
      </c>
      <c r="K4303" s="31"/>
      <c r="L4303" s="31" t="str">
        <f t="shared" si="247"/>
        <v>4.3 per 1000 0-17 yr olds</v>
      </c>
      <c r="M4303" s="31">
        <f t="shared" si="248"/>
        <v>4.3047783039173479</v>
      </c>
      <c r="N4303" s="31">
        <f t="shared" si="250"/>
        <v>0</v>
      </c>
    </row>
    <row r="4304" spans="1:14" x14ac:dyDescent="0.45">
      <c r="A4304" s="31" t="str">
        <f t="shared" si="249"/>
        <v>E09000015_CIN episodes where a child has substance misuse by a parent/someone else in household identified as a factor at CIN assessment (excluding looked after children)_Number</v>
      </c>
      <c r="B4304" s="31" t="s">
        <v>496</v>
      </c>
      <c r="C4304" s="31" t="s">
        <v>497</v>
      </c>
      <c r="D4304" s="31" t="s">
        <v>474</v>
      </c>
      <c r="E4304" s="31" t="s">
        <v>475</v>
      </c>
      <c r="F4304" s="31" t="s">
        <v>30</v>
      </c>
      <c r="G4304" s="26" t="s">
        <v>59</v>
      </c>
      <c r="H4304" s="31" t="s">
        <v>743</v>
      </c>
      <c r="I4304" s="31">
        <v>405</v>
      </c>
      <c r="J4304" s="31">
        <f>INDEX('LA lookup'!H:H,MATCH('Known to services raw data'!B4304,'LA lookup'!G:G,0))</f>
        <v>58373</v>
      </c>
      <c r="K4304" s="31"/>
      <c r="L4304" s="31" t="str">
        <f t="shared" si="247"/>
        <v>6.9 per 1000 0-17 yr olds</v>
      </c>
      <c r="M4304" s="31">
        <f t="shared" si="248"/>
        <v>6.9381392081955697</v>
      </c>
      <c r="N4304" s="31">
        <f t="shared" si="250"/>
        <v>0</v>
      </c>
    </row>
    <row r="4305" spans="1:14" x14ac:dyDescent="0.45">
      <c r="A4305" s="31" t="str">
        <f t="shared" si="249"/>
        <v>E09000016_CIN episodes where a child has substance misuse by a parent/someone else in household identified as a factor at CIN assessment (excluding looked after children)_Number</v>
      </c>
      <c r="B4305" s="31" t="s">
        <v>315</v>
      </c>
      <c r="C4305" s="31" t="s">
        <v>316</v>
      </c>
      <c r="D4305" s="31" t="s">
        <v>474</v>
      </c>
      <c r="E4305" s="31" t="s">
        <v>475</v>
      </c>
      <c r="F4305" s="31" t="s">
        <v>30</v>
      </c>
      <c r="G4305" s="26" t="s">
        <v>59</v>
      </c>
      <c r="H4305" s="31" t="s">
        <v>743</v>
      </c>
      <c r="I4305" s="31">
        <v>174</v>
      </c>
      <c r="J4305" s="31">
        <f>INDEX('LA lookup'!H:H,MATCH('Known to services raw data'!B4305,'LA lookup'!G:G,0))</f>
        <v>57541</v>
      </c>
      <c r="K4305" s="31"/>
      <c r="L4305" s="31" t="str">
        <f t="shared" si="247"/>
        <v>3 per 1000 0-17 yr olds</v>
      </c>
      <c r="M4305" s="31">
        <f t="shared" si="248"/>
        <v>3.0239307624128884</v>
      </c>
      <c r="N4305" s="31">
        <f t="shared" si="250"/>
        <v>0</v>
      </c>
    </row>
    <row r="4306" spans="1:14" x14ac:dyDescent="0.45">
      <c r="A4306" s="31" t="str">
        <f t="shared" si="249"/>
        <v>E09000017_CIN episodes where a child has substance misuse by a parent/someone else in household identified as a factor at CIN assessment (excluding looked after children)_Number</v>
      </c>
      <c r="B4306" s="31" t="s">
        <v>321</v>
      </c>
      <c r="C4306" s="31" t="s">
        <v>322</v>
      </c>
      <c r="D4306" s="31" t="s">
        <v>474</v>
      </c>
      <c r="E4306" s="31" t="s">
        <v>475</v>
      </c>
      <c r="F4306" s="31" t="s">
        <v>30</v>
      </c>
      <c r="G4306" s="26" t="s">
        <v>59</v>
      </c>
      <c r="H4306" s="31" t="s">
        <v>743</v>
      </c>
      <c r="I4306" s="31">
        <v>587</v>
      </c>
      <c r="J4306" s="31">
        <f>INDEX('LA lookup'!H:H,MATCH('Known to services raw data'!B4306,'LA lookup'!G:G,0))</f>
        <v>73377</v>
      </c>
      <c r="K4306" s="31"/>
      <c r="L4306" s="31" t="str">
        <f t="shared" si="247"/>
        <v>8 per 1000 0-17 yr olds</v>
      </c>
      <c r="M4306" s="31">
        <f t="shared" si="248"/>
        <v>7.9997819480218597</v>
      </c>
      <c r="N4306" s="31">
        <f t="shared" si="250"/>
        <v>0</v>
      </c>
    </row>
    <row r="4307" spans="1:14" x14ac:dyDescent="0.45">
      <c r="A4307" s="31" t="str">
        <f t="shared" si="249"/>
        <v>E09000018_CIN episodes where a child has substance misuse by a parent/someone else in household identified as a factor at CIN assessment (excluding looked after children)_Number</v>
      </c>
      <c r="B4307" s="31" t="s">
        <v>323</v>
      </c>
      <c r="C4307" s="31" t="s">
        <v>324</v>
      </c>
      <c r="D4307" s="31" t="s">
        <v>474</v>
      </c>
      <c r="E4307" s="31" t="s">
        <v>475</v>
      </c>
      <c r="F4307" s="31" t="s">
        <v>30</v>
      </c>
      <c r="G4307" s="26" t="s">
        <v>59</v>
      </c>
      <c r="H4307" s="31" t="s">
        <v>743</v>
      </c>
      <c r="I4307" s="31">
        <v>535</v>
      </c>
      <c r="J4307" s="31">
        <f>INDEX('LA lookup'!H:H,MATCH('Known to services raw data'!B4307,'LA lookup'!G:G,0))</f>
        <v>64898</v>
      </c>
      <c r="K4307" s="31"/>
      <c r="L4307" s="31" t="str">
        <f t="shared" si="247"/>
        <v>8.2 per 1000 0-17 yr olds</v>
      </c>
      <c r="M4307" s="31">
        <f t="shared" si="248"/>
        <v>8.2437055071034546</v>
      </c>
      <c r="N4307" s="31">
        <f t="shared" si="250"/>
        <v>0</v>
      </c>
    </row>
    <row r="4308" spans="1:14" x14ac:dyDescent="0.45">
      <c r="A4308" s="31" t="str">
        <f t="shared" si="249"/>
        <v>E09000021_CIN episodes where a child has substance misuse by a parent/someone else in household identified as a factor at CIN assessment (excluding looked after children)_Number</v>
      </c>
      <c r="B4308" s="31" t="s">
        <v>520</v>
      </c>
      <c r="C4308" s="31" t="s">
        <v>521</v>
      </c>
      <c r="D4308" s="31" t="s">
        <v>474</v>
      </c>
      <c r="E4308" s="31" t="s">
        <v>475</v>
      </c>
      <c r="F4308" s="31" t="s">
        <v>30</v>
      </c>
      <c r="G4308" s="26" t="s">
        <v>59</v>
      </c>
      <c r="H4308" s="31" t="s">
        <v>743</v>
      </c>
      <c r="I4308" s="31">
        <v>320</v>
      </c>
      <c r="J4308" s="31">
        <f>INDEX('LA lookup'!H:H,MATCH('Known to services raw data'!B4308,'LA lookup'!G:G,0))</f>
        <v>38977</v>
      </c>
      <c r="K4308" s="31"/>
      <c r="L4308" s="31" t="str">
        <f t="shared" si="247"/>
        <v>8.2 per 1000 0-17 yr olds</v>
      </c>
      <c r="M4308" s="31">
        <f t="shared" si="248"/>
        <v>8.2099699822972507</v>
      </c>
      <c r="N4308" s="31">
        <f t="shared" si="250"/>
        <v>0</v>
      </c>
    </row>
    <row r="4309" spans="1:14" x14ac:dyDescent="0.45">
      <c r="A4309" s="31" t="str">
        <f t="shared" si="249"/>
        <v>E09000024_CIN episodes where a child has substance misuse by a parent/someone else in household identified as a factor at CIN assessment (excluding looked after children)_Number</v>
      </c>
      <c r="B4309" s="31" t="s">
        <v>353</v>
      </c>
      <c r="C4309" s="31" t="s">
        <v>354</v>
      </c>
      <c r="D4309" s="31" t="s">
        <v>474</v>
      </c>
      <c r="E4309" s="31" t="s">
        <v>475</v>
      </c>
      <c r="F4309" s="31" t="s">
        <v>30</v>
      </c>
      <c r="G4309" s="26" t="s">
        <v>59</v>
      </c>
      <c r="H4309" s="31" t="s">
        <v>743</v>
      </c>
      <c r="I4309" s="31">
        <v>333</v>
      </c>
      <c r="J4309" s="31">
        <f>INDEX('LA lookup'!H:H,MATCH('Known to services raw data'!B4309,'LA lookup'!G:G,0))</f>
        <v>47266</v>
      </c>
      <c r="K4309" s="31"/>
      <c r="L4309" s="31" t="str">
        <f t="shared" si="247"/>
        <v>7 per 1000 0-17 yr olds</v>
      </c>
      <c r="M4309" s="31">
        <f t="shared" si="248"/>
        <v>7.045233360132019</v>
      </c>
      <c r="N4309" s="31">
        <f t="shared" si="250"/>
        <v>0</v>
      </c>
    </row>
    <row r="4310" spans="1:14" x14ac:dyDescent="0.45">
      <c r="A4310" s="31" t="str">
        <f t="shared" si="249"/>
        <v>E09000025_CIN episodes where a child has substance misuse by a parent/someone else in household identified as a factor at CIN assessment (excluding looked after children)_Number</v>
      </c>
      <c r="B4310" s="31" t="s">
        <v>359</v>
      </c>
      <c r="C4310" s="31" t="s">
        <v>360</v>
      </c>
      <c r="D4310" s="31" t="s">
        <v>474</v>
      </c>
      <c r="E4310" s="31" t="s">
        <v>475</v>
      </c>
      <c r="F4310" s="31" t="s">
        <v>30</v>
      </c>
      <c r="G4310" s="26" t="s">
        <v>59</v>
      </c>
      <c r="H4310" s="31" t="s">
        <v>743</v>
      </c>
      <c r="I4310" s="31">
        <v>528</v>
      </c>
      <c r="J4310" s="31">
        <f>INDEX('LA lookup'!H:H,MATCH('Known to services raw data'!B4310,'LA lookup'!G:G,0))</f>
        <v>86567</v>
      </c>
      <c r="K4310" s="31"/>
      <c r="L4310" s="31" t="str">
        <f t="shared" si="247"/>
        <v>6.1 per 1000 0-17 yr olds</v>
      </c>
      <c r="M4310" s="31">
        <f t="shared" si="248"/>
        <v>6.0993219125070759</v>
      </c>
      <c r="N4310" s="31">
        <f t="shared" si="250"/>
        <v>0</v>
      </c>
    </row>
    <row r="4311" spans="1:14" x14ac:dyDescent="0.45">
      <c r="A4311" s="31" t="str">
        <f t="shared" si="249"/>
        <v>E09000026_CIN episodes where a child has substance misuse by a parent/someone else in household identified as a factor at CIN assessment (excluding looked after children)_Number</v>
      </c>
      <c r="B4311" s="31" t="s">
        <v>385</v>
      </c>
      <c r="C4311" s="31" t="s">
        <v>386</v>
      </c>
      <c r="D4311" s="31" t="s">
        <v>474</v>
      </c>
      <c r="E4311" s="31" t="s">
        <v>475</v>
      </c>
      <c r="F4311" s="31" t="s">
        <v>30</v>
      </c>
      <c r="G4311" s="26" t="s">
        <v>59</v>
      </c>
      <c r="H4311" s="31" t="s">
        <v>743</v>
      </c>
      <c r="I4311" s="31">
        <v>437</v>
      </c>
      <c r="J4311" s="31">
        <f>INDEX('LA lookup'!H:H,MATCH('Known to services raw data'!B4311,'LA lookup'!G:G,0))</f>
        <v>76159</v>
      </c>
      <c r="K4311" s="31"/>
      <c r="L4311" s="31" t="str">
        <f t="shared" si="247"/>
        <v>5.7 per 1000 0-17 yr olds</v>
      </c>
      <c r="M4311" s="31">
        <f t="shared" si="248"/>
        <v>5.7379955093948185</v>
      </c>
      <c r="N4311" s="31">
        <f t="shared" si="250"/>
        <v>0</v>
      </c>
    </row>
    <row r="4312" spans="1:14" x14ac:dyDescent="0.45">
      <c r="A4312" s="31" t="str">
        <f t="shared" si="249"/>
        <v>E09000027_CIN episodes where a child has substance misuse by a parent/someone else in household identified as a factor at CIN assessment (excluding looked after children)_Number</v>
      </c>
      <c r="B4312" s="31" t="s">
        <v>389</v>
      </c>
      <c r="C4312" s="31" t="s">
        <v>390</v>
      </c>
      <c r="D4312" s="31" t="s">
        <v>474</v>
      </c>
      <c r="E4312" s="31" t="s">
        <v>475</v>
      </c>
      <c r="F4312" s="31" t="s">
        <v>30</v>
      </c>
      <c r="G4312" s="26" t="s">
        <v>59</v>
      </c>
      <c r="H4312" s="31" t="s">
        <v>743</v>
      </c>
      <c r="I4312" s="31">
        <v>328</v>
      </c>
      <c r="J4312" s="31">
        <f>INDEX('LA lookup'!H:H,MATCH('Known to services raw data'!B4312,'LA lookup'!G:G,0))</f>
        <v>45525</v>
      </c>
      <c r="K4312" s="31"/>
      <c r="L4312" s="31" t="str">
        <f t="shared" si="247"/>
        <v>7.2 per 1000 0-17 yr olds</v>
      </c>
      <c r="M4312" s="31">
        <f t="shared" si="248"/>
        <v>7.2048325096101049</v>
      </c>
      <c r="N4312" s="31">
        <f t="shared" si="250"/>
        <v>0</v>
      </c>
    </row>
    <row r="4313" spans="1:14" x14ac:dyDescent="0.45">
      <c r="A4313" s="31" t="str">
        <f t="shared" si="249"/>
        <v>E09000029_CIN episodes where a child has substance misuse by a parent/someone else in household identified as a factor at CIN assessment (excluding looked after children)_Number</v>
      </c>
      <c r="B4313" s="31" t="s">
        <v>432</v>
      </c>
      <c r="C4313" s="31" t="s">
        <v>433</v>
      </c>
      <c r="D4313" s="31" t="s">
        <v>474</v>
      </c>
      <c r="E4313" s="31" t="s">
        <v>475</v>
      </c>
      <c r="F4313" s="31" t="s">
        <v>30</v>
      </c>
      <c r="G4313" s="26" t="s">
        <v>59</v>
      </c>
      <c r="H4313" s="31" t="s">
        <v>743</v>
      </c>
      <c r="I4313" s="31">
        <v>270</v>
      </c>
      <c r="J4313" s="31">
        <f>INDEX('LA lookup'!H:H,MATCH('Known to services raw data'!B4313,'LA lookup'!G:G,0))</f>
        <v>47941</v>
      </c>
      <c r="K4313" s="31"/>
      <c r="L4313" s="31" t="str">
        <f t="shared" si="247"/>
        <v>5.6 per 1000 0-17 yr olds</v>
      </c>
      <c r="M4313" s="31">
        <f t="shared" si="248"/>
        <v>5.6319225714941279</v>
      </c>
      <c r="N4313" s="31">
        <f t="shared" si="250"/>
        <v>0</v>
      </c>
    </row>
    <row r="4314" spans="1:14" x14ac:dyDescent="0.45">
      <c r="A4314" s="31" t="str">
        <f t="shared" si="249"/>
        <v>E09000031_CIN episodes where a child has substance misuse by a parent/someone else in household identified as a factor at CIN assessment (excluding looked after children)_Number</v>
      </c>
      <c r="B4314" s="31" t="s">
        <v>448</v>
      </c>
      <c r="C4314" s="31" t="s">
        <v>449</v>
      </c>
      <c r="D4314" s="31" t="s">
        <v>474</v>
      </c>
      <c r="E4314" s="31" t="s">
        <v>475</v>
      </c>
      <c r="F4314" s="31" t="s">
        <v>30</v>
      </c>
      <c r="G4314" s="26" t="s">
        <v>59</v>
      </c>
      <c r="H4314" s="31" t="s">
        <v>743</v>
      </c>
      <c r="I4314" s="31">
        <v>196</v>
      </c>
      <c r="J4314" s="31">
        <f>INDEX('LA lookup'!H:H,MATCH('Known to services raw data'!B4314,'LA lookup'!G:G,0))</f>
        <v>67017</v>
      </c>
      <c r="K4314" s="31"/>
      <c r="L4314" s="31" t="str">
        <f t="shared" si="247"/>
        <v>2.9 per 1000 0-17 yr olds</v>
      </c>
      <c r="M4314" s="31">
        <f t="shared" si="248"/>
        <v>2.9246310637599415</v>
      </c>
      <c r="N4314" s="31">
        <f t="shared" si="250"/>
        <v>0</v>
      </c>
    </row>
    <row r="4315" spans="1:14" x14ac:dyDescent="0.45">
      <c r="A4315" s="31" t="str">
        <f t="shared" si="249"/>
        <v>E08000025_CIN episodes where a child has substance misuse by a parent/someone else in household identified as a factor at CIN assessment (excluding looked after children)_Number</v>
      </c>
      <c r="B4315" s="31" t="s">
        <v>245</v>
      </c>
      <c r="C4315" s="31" t="s">
        <v>246</v>
      </c>
      <c r="D4315" s="31" t="s">
        <v>474</v>
      </c>
      <c r="E4315" s="31" t="s">
        <v>475</v>
      </c>
      <c r="F4315" s="31" t="s">
        <v>30</v>
      </c>
      <c r="G4315" s="26" t="s">
        <v>59</v>
      </c>
      <c r="H4315" s="31" t="s">
        <v>743</v>
      </c>
      <c r="I4315" s="31">
        <v>2267</v>
      </c>
      <c r="J4315" s="31">
        <f>INDEX('LA lookup'!H:H,MATCH('Known to services raw data'!B4315,'LA lookup'!G:G,0))</f>
        <v>288388</v>
      </c>
      <c r="K4315" s="31"/>
      <c r="L4315" s="31" t="str">
        <f t="shared" si="247"/>
        <v>7.9 per 1000 0-17 yr olds</v>
      </c>
      <c r="M4315" s="31">
        <f t="shared" si="248"/>
        <v>7.8609373482946587</v>
      </c>
      <c r="N4315" s="31">
        <f t="shared" si="250"/>
        <v>0</v>
      </c>
    </row>
    <row r="4316" spans="1:14" x14ac:dyDescent="0.45">
      <c r="A4316" s="31" t="str">
        <f t="shared" si="249"/>
        <v>E08000026_CIN episodes where a child has substance misuse by a parent/someone else in household identified as a factor at CIN assessment (excluding looked after children)_Number</v>
      </c>
      <c r="B4316" s="31" t="s">
        <v>283</v>
      </c>
      <c r="C4316" s="31" t="s">
        <v>284</v>
      </c>
      <c r="D4316" s="31" t="s">
        <v>474</v>
      </c>
      <c r="E4316" s="31" t="s">
        <v>475</v>
      </c>
      <c r="F4316" s="31" t="s">
        <v>30</v>
      </c>
      <c r="G4316" s="26" t="s">
        <v>59</v>
      </c>
      <c r="H4316" s="31" t="s">
        <v>743</v>
      </c>
      <c r="I4316" s="31">
        <v>1329</v>
      </c>
      <c r="J4316" s="31">
        <f>INDEX('LA lookup'!H:H,MATCH('Known to services raw data'!B4316,'LA lookup'!G:G,0))</f>
        <v>78994</v>
      </c>
      <c r="K4316" s="31"/>
      <c r="L4316" s="31" t="str">
        <f t="shared" si="247"/>
        <v>16.8 per 1000 0-17 yr olds</v>
      </c>
      <c r="M4316" s="31">
        <f t="shared" si="248"/>
        <v>16.824062587031928</v>
      </c>
      <c r="N4316" s="31">
        <f t="shared" si="250"/>
        <v>0</v>
      </c>
    </row>
    <row r="4317" spans="1:14" x14ac:dyDescent="0.45">
      <c r="A4317" s="31" t="str">
        <f t="shared" si="249"/>
        <v>E08000027_CIN episodes where a child has substance misuse by a parent/someone else in household identified as a factor at CIN assessment (excluding looked after children)_Number</v>
      </c>
      <c r="B4317" s="31" t="s">
        <v>297</v>
      </c>
      <c r="C4317" s="31" t="s">
        <v>298</v>
      </c>
      <c r="D4317" s="31" t="s">
        <v>474</v>
      </c>
      <c r="E4317" s="31" t="s">
        <v>475</v>
      </c>
      <c r="F4317" s="31" t="s">
        <v>30</v>
      </c>
      <c r="G4317" s="26" t="s">
        <v>59</v>
      </c>
      <c r="H4317" s="31" t="s">
        <v>743</v>
      </c>
      <c r="I4317" s="31">
        <v>315</v>
      </c>
      <c r="J4317" s="31">
        <f>INDEX('LA lookup'!H:H,MATCH('Known to services raw data'!B4317,'LA lookup'!G:G,0))</f>
        <v>69265</v>
      </c>
      <c r="K4317" s="31"/>
      <c r="L4317" s="31" t="str">
        <f t="shared" si="247"/>
        <v>4.5 per 1000 0-17 yr olds</v>
      </c>
      <c r="M4317" s="31">
        <f t="shared" si="248"/>
        <v>4.5477513895907027</v>
      </c>
      <c r="N4317" s="31">
        <f t="shared" si="250"/>
        <v>0</v>
      </c>
    </row>
    <row r="4318" spans="1:14" x14ac:dyDescent="0.45">
      <c r="A4318" s="31" t="str">
        <f t="shared" si="249"/>
        <v>E08000028_CIN episodes where a child has substance misuse by a parent/someone else in household identified as a factor at CIN assessment (excluding looked after children)_Number</v>
      </c>
      <c r="B4318" s="31" t="s">
        <v>397</v>
      </c>
      <c r="C4318" s="31" t="s">
        <v>398</v>
      </c>
      <c r="D4318" s="31" t="s">
        <v>474</v>
      </c>
      <c r="E4318" s="31" t="s">
        <v>475</v>
      </c>
      <c r="F4318" s="31" t="s">
        <v>30</v>
      </c>
      <c r="G4318" s="26" t="s">
        <v>59</v>
      </c>
      <c r="H4318" s="31" t="s">
        <v>743</v>
      </c>
      <c r="I4318" s="31">
        <v>1215</v>
      </c>
      <c r="J4318" s="31">
        <f>INDEX('LA lookup'!H:H,MATCH('Known to services raw data'!B4318,'LA lookup'!G:G,0))</f>
        <v>81920</v>
      </c>
      <c r="K4318" s="31"/>
      <c r="L4318" s="31" t="str">
        <f t="shared" si="247"/>
        <v>14.8 per 1000 0-17 yr olds</v>
      </c>
      <c r="M4318" s="31">
        <f t="shared" si="248"/>
        <v>14.83154296875</v>
      </c>
      <c r="N4318" s="31">
        <f t="shared" si="250"/>
        <v>0</v>
      </c>
    </row>
    <row r="4319" spans="1:14" x14ac:dyDescent="0.45">
      <c r="A4319" s="31" t="str">
        <f t="shared" si="249"/>
        <v>E08000029_CIN episodes where a child has substance misuse by a parent/someone else in household identified as a factor at CIN assessment (excluding looked after children)_Number</v>
      </c>
      <c r="B4319" s="31" t="s">
        <v>516</v>
      </c>
      <c r="C4319" s="31" t="s">
        <v>517</v>
      </c>
      <c r="D4319" s="31" t="s">
        <v>474</v>
      </c>
      <c r="E4319" s="31" t="s">
        <v>475</v>
      </c>
      <c r="F4319" s="31" t="s">
        <v>30</v>
      </c>
      <c r="G4319" s="26" t="s">
        <v>59</v>
      </c>
      <c r="H4319" s="31" t="s">
        <v>743</v>
      </c>
      <c r="I4319" s="31">
        <v>419</v>
      </c>
      <c r="J4319" s="31">
        <f>INDEX('LA lookup'!H:H,MATCH('Known to services raw data'!B4319,'LA lookup'!G:G,0))</f>
        <v>46946</v>
      </c>
      <c r="K4319" s="31"/>
      <c r="L4319" s="31" t="str">
        <f t="shared" si="247"/>
        <v>8.9 per 1000 0-17 yr olds</v>
      </c>
      <c r="M4319" s="31">
        <f t="shared" si="248"/>
        <v>8.9251480424317311</v>
      </c>
      <c r="N4319" s="31">
        <f t="shared" si="250"/>
        <v>0</v>
      </c>
    </row>
    <row r="4320" spans="1:14" x14ac:dyDescent="0.45">
      <c r="A4320" s="31" t="str">
        <f t="shared" si="249"/>
        <v>E08000030_CIN episodes where a child has substance misuse by a parent/someone else in household identified as a factor at CIN assessment (excluding looked after children)_Number</v>
      </c>
      <c r="B4320" s="31" t="s">
        <v>446</v>
      </c>
      <c r="C4320" s="31" t="s">
        <v>447</v>
      </c>
      <c r="D4320" s="31" t="s">
        <v>474</v>
      </c>
      <c r="E4320" s="31" t="s">
        <v>475</v>
      </c>
      <c r="F4320" s="31" t="s">
        <v>30</v>
      </c>
      <c r="G4320" s="26" t="s">
        <v>59</v>
      </c>
      <c r="H4320" s="31" t="s">
        <v>743</v>
      </c>
      <c r="I4320" s="31">
        <v>684</v>
      </c>
      <c r="J4320" s="31">
        <f>INDEX('LA lookup'!H:H,MATCH('Known to services raw data'!B4320,'LA lookup'!G:G,0))</f>
        <v>68157</v>
      </c>
      <c r="K4320" s="31"/>
      <c r="L4320" s="31" t="str">
        <f t="shared" si="247"/>
        <v>10 per 1000 0-17 yr olds</v>
      </c>
      <c r="M4320" s="31">
        <f t="shared" si="248"/>
        <v>10.035652977683878</v>
      </c>
      <c r="N4320" s="31">
        <f t="shared" si="250"/>
        <v>0</v>
      </c>
    </row>
    <row r="4321" spans="1:14" x14ac:dyDescent="0.45">
      <c r="A4321" s="31" t="str">
        <f t="shared" si="249"/>
        <v>E08000031_CIN episodes where a child has substance misuse by a parent/someone else in household identified as a factor at CIN assessment (excluding looked after children)_Number</v>
      </c>
      <c r="B4321" s="31" t="s">
        <v>468</v>
      </c>
      <c r="C4321" s="31" t="s">
        <v>469</v>
      </c>
      <c r="D4321" s="31" t="s">
        <v>474</v>
      </c>
      <c r="E4321" s="31" t="s">
        <v>475</v>
      </c>
      <c r="F4321" s="31" t="s">
        <v>30</v>
      </c>
      <c r="G4321" s="26" t="s">
        <v>59</v>
      </c>
      <c r="H4321" s="31" t="s">
        <v>743</v>
      </c>
      <c r="I4321" s="31">
        <v>310</v>
      </c>
      <c r="J4321" s="31">
        <f>INDEX('LA lookup'!H:H,MATCH('Known to services raw data'!B4321,'LA lookup'!G:G,0))</f>
        <v>61244</v>
      </c>
      <c r="K4321" s="31"/>
      <c r="L4321" s="31" t="str">
        <f t="shared" si="247"/>
        <v>5.1 per 1000 0-17 yr olds</v>
      </c>
      <c r="M4321" s="31">
        <f t="shared" si="248"/>
        <v>5.0617203317876038</v>
      </c>
      <c r="N4321" s="31">
        <f t="shared" si="250"/>
        <v>0</v>
      </c>
    </row>
    <row r="4322" spans="1:14" x14ac:dyDescent="0.45">
      <c r="A4322" s="31" t="str">
        <f t="shared" si="249"/>
        <v>E08000011_CIN episodes where a child has substance misuse by a parent/someone else in household identified as a factor at CIN assessment (excluding looked after children)_Number</v>
      </c>
      <c r="B4322" s="31" t="s">
        <v>333</v>
      </c>
      <c r="C4322" s="31" t="s">
        <v>334</v>
      </c>
      <c r="D4322" s="31" t="s">
        <v>474</v>
      </c>
      <c r="E4322" s="31" t="s">
        <v>475</v>
      </c>
      <c r="F4322" s="31" t="s">
        <v>30</v>
      </c>
      <c r="G4322" s="26" t="s">
        <v>59</v>
      </c>
      <c r="H4322" s="31" t="s">
        <v>743</v>
      </c>
      <c r="I4322" s="31">
        <v>459</v>
      </c>
      <c r="J4322" s="31">
        <f>INDEX('LA lookup'!H:H,MATCH('Known to services raw data'!B4322,'LA lookup'!G:G,0))</f>
        <v>33477</v>
      </c>
      <c r="K4322" s="31"/>
      <c r="L4322" s="31" t="str">
        <f t="shared" si="247"/>
        <v>13.7 per 1000 0-17 yr olds</v>
      </c>
      <c r="M4322" s="31">
        <f t="shared" si="248"/>
        <v>13.710905995160857</v>
      </c>
      <c r="N4322" s="31">
        <f t="shared" si="250"/>
        <v>0</v>
      </c>
    </row>
    <row r="4323" spans="1:14" x14ac:dyDescent="0.45">
      <c r="A4323" s="31" t="str">
        <f t="shared" si="249"/>
        <v>E08000012_CIN episodes where a child has substance misuse by a parent/someone else in household identified as a factor at CIN assessment (excluding looked after children)_Number</v>
      </c>
      <c r="B4323" s="31" t="s">
        <v>347</v>
      </c>
      <c r="C4323" s="31" t="s">
        <v>348</v>
      </c>
      <c r="D4323" s="31" t="s">
        <v>474</v>
      </c>
      <c r="E4323" s="31" t="s">
        <v>475</v>
      </c>
      <c r="F4323" s="31" t="s">
        <v>30</v>
      </c>
      <c r="G4323" s="26" t="s">
        <v>59</v>
      </c>
      <c r="H4323" s="31" t="s">
        <v>743</v>
      </c>
      <c r="I4323" s="31">
        <v>1108</v>
      </c>
      <c r="J4323" s="31">
        <f>INDEX('LA lookup'!H:H,MATCH('Known to services raw data'!B4323,'LA lookup'!G:G,0))</f>
        <v>94902</v>
      </c>
      <c r="K4323" s="31"/>
      <c r="L4323" s="31" t="str">
        <f t="shared" si="247"/>
        <v>11.7 per 1000 0-17 yr olds</v>
      </c>
      <c r="M4323" s="31">
        <f t="shared" si="248"/>
        <v>11.675201787106699</v>
      </c>
      <c r="N4323" s="31">
        <f t="shared" si="250"/>
        <v>0</v>
      </c>
    </row>
    <row r="4324" spans="1:14" x14ac:dyDescent="0.45">
      <c r="A4324" s="31" t="str">
        <f t="shared" si="249"/>
        <v>E08000013_CIN episodes where a child has substance misuse by a parent/someone else in household identified as a factor at CIN assessment (excluding looked after children)_Number</v>
      </c>
      <c r="B4324" s="31" t="s">
        <v>416</v>
      </c>
      <c r="C4324" s="31" t="s">
        <v>417</v>
      </c>
      <c r="D4324" s="31" t="s">
        <v>474</v>
      </c>
      <c r="E4324" s="31" t="s">
        <v>475</v>
      </c>
      <c r="F4324" s="31" t="s">
        <v>30</v>
      </c>
      <c r="G4324" s="26" t="s">
        <v>59</v>
      </c>
      <c r="H4324" s="31" t="s">
        <v>743</v>
      </c>
      <c r="I4324" s="31">
        <v>451</v>
      </c>
      <c r="J4324" s="31">
        <f>INDEX('LA lookup'!H:H,MATCH('Known to services raw data'!B4324,'LA lookup'!G:G,0))</f>
        <v>36785</v>
      </c>
      <c r="K4324" s="31"/>
      <c r="L4324" s="31" t="str">
        <f t="shared" si="247"/>
        <v>12.3 per 1000 0-17 yr olds</v>
      </c>
      <c r="M4324" s="31">
        <f t="shared" si="248"/>
        <v>12.260432241402745</v>
      </c>
      <c r="N4324" s="31">
        <f t="shared" si="250"/>
        <v>0</v>
      </c>
    </row>
    <row r="4325" spans="1:14" x14ac:dyDescent="0.45">
      <c r="A4325" s="31" t="str">
        <f t="shared" si="249"/>
        <v>E08000014_CIN episodes where a child has substance misuse by a parent/someone else in household identified as a factor at CIN assessment (excluding looked after children)_Number</v>
      </c>
      <c r="B4325" s="31" t="s">
        <v>399</v>
      </c>
      <c r="C4325" s="31" t="s">
        <v>400</v>
      </c>
      <c r="D4325" s="31" t="s">
        <v>474</v>
      </c>
      <c r="E4325" s="31" t="s">
        <v>475</v>
      </c>
      <c r="F4325" s="31" t="s">
        <v>30</v>
      </c>
      <c r="G4325" s="26" t="s">
        <v>59</v>
      </c>
      <c r="H4325" s="31" t="s">
        <v>743</v>
      </c>
      <c r="I4325" s="31">
        <v>722</v>
      </c>
      <c r="J4325" s="31">
        <f>INDEX('LA lookup'!H:H,MATCH('Known to services raw data'!B4325,'LA lookup'!G:G,0))</f>
        <v>53833</v>
      </c>
      <c r="K4325" s="31"/>
      <c r="L4325" s="31" t="str">
        <f t="shared" si="247"/>
        <v>13.4 per 1000 0-17 yr olds</v>
      </c>
      <c r="M4325" s="31">
        <f t="shared" si="248"/>
        <v>13.411847751379266</v>
      </c>
      <c r="N4325" s="31">
        <f t="shared" si="250"/>
        <v>0</v>
      </c>
    </row>
    <row r="4326" spans="1:14" x14ac:dyDescent="0.45">
      <c r="A4326" s="31" t="str">
        <f t="shared" si="249"/>
        <v>E08000015_CIN episodes where a child has substance misuse by a parent/someone else in household identified as a factor at CIN assessment (excluding looked after children)_Number</v>
      </c>
      <c r="B4326" s="31" t="s">
        <v>464</v>
      </c>
      <c r="C4326" s="31" t="s">
        <v>465</v>
      </c>
      <c r="D4326" s="31" t="s">
        <v>474</v>
      </c>
      <c r="E4326" s="31" t="s">
        <v>475</v>
      </c>
      <c r="F4326" s="31" t="s">
        <v>30</v>
      </c>
      <c r="G4326" s="26" t="s">
        <v>59</v>
      </c>
      <c r="H4326" s="31" t="s">
        <v>743</v>
      </c>
      <c r="I4326" s="31">
        <v>962</v>
      </c>
      <c r="J4326" s="31">
        <f>INDEX('LA lookup'!H:H,MATCH('Known to services raw data'!B4326,'LA lookup'!G:G,0))</f>
        <v>67576</v>
      </c>
      <c r="K4326" s="31"/>
      <c r="L4326" s="31" t="str">
        <f t="shared" si="247"/>
        <v>14.2 per 1000 0-17 yr olds</v>
      </c>
      <c r="M4326" s="31">
        <f t="shared" si="248"/>
        <v>14.235823369243517</v>
      </c>
      <c r="N4326" s="31">
        <f t="shared" si="250"/>
        <v>0</v>
      </c>
    </row>
    <row r="4327" spans="1:14" x14ac:dyDescent="0.45">
      <c r="A4327" s="31" t="str">
        <f t="shared" si="249"/>
        <v>E08000001_CIN episodes where a child has substance misuse by a parent/someone else in household identified as a factor at CIN assessment (excluding looked after children)_Number</v>
      </c>
      <c r="B4327" s="31" t="s">
        <v>252</v>
      </c>
      <c r="C4327" s="31" t="s">
        <v>253</v>
      </c>
      <c r="D4327" s="31" t="s">
        <v>474</v>
      </c>
      <c r="E4327" s="31" t="s">
        <v>475</v>
      </c>
      <c r="F4327" s="31" t="s">
        <v>30</v>
      </c>
      <c r="G4327" s="26" t="s">
        <v>59</v>
      </c>
      <c r="H4327" s="31" t="s">
        <v>743</v>
      </c>
      <c r="I4327" s="31">
        <v>640</v>
      </c>
      <c r="J4327" s="31">
        <f>INDEX('LA lookup'!H:H,MATCH('Known to services raw data'!B4327,'LA lookup'!G:G,0))</f>
        <v>67670</v>
      </c>
      <c r="K4327" s="31"/>
      <c r="L4327" s="31" t="str">
        <f t="shared" si="247"/>
        <v>9.5 per 1000 0-17 yr olds</v>
      </c>
      <c r="M4327" s="31">
        <f t="shared" si="248"/>
        <v>9.4576621841288606</v>
      </c>
      <c r="N4327" s="31">
        <f t="shared" si="250"/>
        <v>0</v>
      </c>
    </row>
    <row r="4328" spans="1:14" x14ac:dyDescent="0.45">
      <c r="A4328" s="31" t="str">
        <f t="shared" si="249"/>
        <v>E08000002_CIN episodes where a child has substance misuse by a parent/someone else in household identified as a factor at CIN assessment (excluding looked after children)_Number</v>
      </c>
      <c r="B4328" s="31" t="s">
        <v>271</v>
      </c>
      <c r="C4328" s="31" t="s">
        <v>272</v>
      </c>
      <c r="D4328" s="31" t="s">
        <v>474</v>
      </c>
      <c r="E4328" s="31" t="s">
        <v>475</v>
      </c>
      <c r="F4328" s="31" t="s">
        <v>30</v>
      </c>
      <c r="G4328" s="26" t="s">
        <v>59</v>
      </c>
      <c r="H4328" s="31" t="s">
        <v>743</v>
      </c>
      <c r="I4328" s="31">
        <v>524</v>
      </c>
      <c r="J4328" s="31">
        <f>INDEX('LA lookup'!H:H,MATCH('Known to services raw data'!B4328,'LA lookup'!G:G,0))</f>
        <v>43142</v>
      </c>
      <c r="K4328" s="31"/>
      <c r="L4328" s="31" t="str">
        <f t="shared" si="247"/>
        <v>12.1 per 1000 0-17 yr olds</v>
      </c>
      <c r="M4328" s="31">
        <f t="shared" si="248"/>
        <v>12.145936674238561</v>
      </c>
      <c r="N4328" s="31">
        <f t="shared" si="250"/>
        <v>0</v>
      </c>
    </row>
    <row r="4329" spans="1:14" x14ac:dyDescent="0.45">
      <c r="A4329" s="31" t="str">
        <f t="shared" si="249"/>
        <v>E08000003_CIN episodes where a child has substance misuse by a parent/someone else in household identified as a factor at CIN assessment (excluding looked after children)_Number</v>
      </c>
      <c r="B4329" s="31" t="s">
        <v>349</v>
      </c>
      <c r="C4329" s="31" t="s">
        <v>350</v>
      </c>
      <c r="D4329" s="31" t="s">
        <v>474</v>
      </c>
      <c r="E4329" s="31" t="s">
        <v>475</v>
      </c>
      <c r="F4329" s="31" t="s">
        <v>30</v>
      </c>
      <c r="G4329" s="26" t="s">
        <v>59</v>
      </c>
      <c r="H4329" s="31" t="s">
        <v>743</v>
      </c>
      <c r="I4329" s="31">
        <v>1138</v>
      </c>
      <c r="J4329" s="31">
        <f>INDEX('LA lookup'!H:H,MATCH('Known to services raw data'!B4329,'LA lookup'!G:G,0))</f>
        <v>121962</v>
      </c>
      <c r="K4329" s="31"/>
      <c r="L4329" s="31" t="str">
        <f t="shared" si="247"/>
        <v>9.3 per 1000 0-17 yr olds</v>
      </c>
      <c r="M4329" s="31">
        <f t="shared" si="248"/>
        <v>9.3307751594759019</v>
      </c>
      <c r="N4329" s="31">
        <f t="shared" si="250"/>
        <v>0</v>
      </c>
    </row>
    <row r="4330" spans="1:14" x14ac:dyDescent="0.45">
      <c r="A4330" s="31" t="str">
        <f t="shared" si="249"/>
        <v>E08000004_CIN episodes where a child has substance misuse by a parent/someone else in household identified as a factor at CIN assessment (excluding looked after children)_Number</v>
      </c>
      <c r="B4330" s="31" t="s">
        <v>375</v>
      </c>
      <c r="C4330" s="31" t="s">
        <v>376</v>
      </c>
      <c r="D4330" s="31" t="s">
        <v>474</v>
      </c>
      <c r="E4330" s="31" t="s">
        <v>475</v>
      </c>
      <c r="F4330" s="31" t="s">
        <v>30</v>
      </c>
      <c r="G4330" s="26" t="s">
        <v>59</v>
      </c>
      <c r="H4330" s="31" t="s">
        <v>743</v>
      </c>
      <c r="I4330" s="31">
        <v>652</v>
      </c>
      <c r="J4330" s="31">
        <f>INDEX('LA lookup'!H:H,MATCH('Known to services raw data'!B4330,'LA lookup'!G:G,0))</f>
        <v>59416</v>
      </c>
      <c r="K4330" s="31"/>
      <c r="L4330" s="31" t="str">
        <f t="shared" si="247"/>
        <v>11 per 1000 0-17 yr olds</v>
      </c>
      <c r="M4330" s="31">
        <f t="shared" si="248"/>
        <v>10.973475158206544</v>
      </c>
      <c r="N4330" s="31">
        <f t="shared" si="250"/>
        <v>0</v>
      </c>
    </row>
    <row r="4331" spans="1:14" x14ac:dyDescent="0.45">
      <c r="A4331" s="31" t="str">
        <f t="shared" si="249"/>
        <v>E08000005_CIN episodes where a child has substance misuse by a parent/someone else in household identified as a factor at CIN assessment (excluding looked after children)_Number</v>
      </c>
      <c r="B4331" s="31" t="s">
        <v>391</v>
      </c>
      <c r="C4331" s="31" t="s">
        <v>392</v>
      </c>
      <c r="D4331" s="31" t="s">
        <v>474</v>
      </c>
      <c r="E4331" s="31" t="s">
        <v>475</v>
      </c>
      <c r="F4331" s="31" t="s">
        <v>30</v>
      </c>
      <c r="G4331" s="26" t="s">
        <v>59</v>
      </c>
      <c r="H4331" s="31" t="s">
        <v>743</v>
      </c>
      <c r="I4331" s="31">
        <v>693</v>
      </c>
      <c r="J4331" s="31">
        <f>INDEX('LA lookup'!H:H,MATCH('Known to services raw data'!B4331,'LA lookup'!G:G,0))</f>
        <v>52689</v>
      </c>
      <c r="K4331" s="31"/>
      <c r="L4331" s="31" t="str">
        <f t="shared" si="247"/>
        <v>13.2 per 1000 0-17 yr olds</v>
      </c>
      <c r="M4331" s="31">
        <f t="shared" si="248"/>
        <v>13.152650458349939</v>
      </c>
      <c r="N4331" s="31">
        <f t="shared" si="250"/>
        <v>0</v>
      </c>
    </row>
    <row r="4332" spans="1:14" x14ac:dyDescent="0.45">
      <c r="A4332" s="31" t="str">
        <f t="shared" si="249"/>
        <v>E08000006_CIN episodes where a child has substance misuse by a parent/someone else in household identified as a factor at CIN assessment (excluding looked after children)_Number</v>
      </c>
      <c r="B4332" s="31" t="s">
        <v>395</v>
      </c>
      <c r="C4332" s="31" t="s">
        <v>396</v>
      </c>
      <c r="D4332" s="31" t="s">
        <v>474</v>
      </c>
      <c r="E4332" s="31" t="s">
        <v>475</v>
      </c>
      <c r="F4332" s="31" t="s">
        <v>30</v>
      </c>
      <c r="G4332" s="26" t="s">
        <v>59</v>
      </c>
      <c r="H4332" s="31" t="s">
        <v>743</v>
      </c>
      <c r="I4332" s="31">
        <v>1021</v>
      </c>
      <c r="J4332" s="31">
        <f>INDEX('LA lookup'!H:H,MATCH('Known to services raw data'!B4332,'LA lookup'!G:G,0))</f>
        <v>56566</v>
      </c>
      <c r="K4332" s="31"/>
      <c r="L4332" s="31" t="str">
        <f t="shared" si="247"/>
        <v>18 per 1000 0-17 yr olds</v>
      </c>
      <c r="M4332" s="31">
        <f t="shared" si="248"/>
        <v>18.049711841035251</v>
      </c>
      <c r="N4332" s="31">
        <f t="shared" si="250"/>
        <v>0</v>
      </c>
    </row>
    <row r="4333" spans="1:14" x14ac:dyDescent="0.45">
      <c r="A4333" s="31" t="str">
        <f t="shared" si="249"/>
        <v>E08000007_CIN episodes where a child has substance misuse by a parent/someone else in household identified as a factor at CIN assessment (excluding looked after children)_Number</v>
      </c>
      <c r="B4333" s="31" t="s">
        <v>420</v>
      </c>
      <c r="C4333" s="31" t="s">
        <v>421</v>
      </c>
      <c r="D4333" s="31" t="s">
        <v>474</v>
      </c>
      <c r="E4333" s="31" t="s">
        <v>475</v>
      </c>
      <c r="F4333" s="31" t="s">
        <v>30</v>
      </c>
      <c r="G4333" s="26" t="s">
        <v>59</v>
      </c>
      <c r="H4333" s="31" t="s">
        <v>743</v>
      </c>
      <c r="I4333" s="31">
        <v>426</v>
      </c>
      <c r="J4333" s="31">
        <f>INDEX('LA lookup'!H:H,MATCH('Known to services raw data'!B4333,'LA lookup'!G:G,0))</f>
        <v>63141</v>
      </c>
      <c r="K4333" s="31"/>
      <c r="L4333" s="31" t="str">
        <f t="shared" si="247"/>
        <v>6.7 per 1000 0-17 yr olds</v>
      </c>
      <c r="M4333" s="31">
        <f t="shared" si="248"/>
        <v>6.7468047702760492</v>
      </c>
      <c r="N4333" s="31">
        <f t="shared" si="250"/>
        <v>0</v>
      </c>
    </row>
    <row r="4334" spans="1:14" x14ac:dyDescent="0.45">
      <c r="A4334" s="31" t="str">
        <f t="shared" si="249"/>
        <v>E08000008_CIN episodes where a child has substance misuse by a parent/someone else in household identified as a factor at CIN assessment (excluding looked after children)_Number</v>
      </c>
      <c r="B4334" s="31" t="s">
        <v>436</v>
      </c>
      <c r="C4334" s="31" t="s">
        <v>437</v>
      </c>
      <c r="D4334" s="31" t="s">
        <v>474</v>
      </c>
      <c r="E4334" s="31" t="s">
        <v>475</v>
      </c>
      <c r="F4334" s="31" t="s">
        <v>30</v>
      </c>
      <c r="G4334" s="26" t="s">
        <v>59</v>
      </c>
      <c r="H4334" s="31" t="s">
        <v>743</v>
      </c>
      <c r="I4334" s="31">
        <v>831</v>
      </c>
      <c r="J4334" s="31">
        <f>INDEX('LA lookup'!H:H,MATCH('Known to services raw data'!B4334,'LA lookup'!G:G,0))</f>
        <v>50223</v>
      </c>
      <c r="K4334" s="31"/>
      <c r="L4334" s="31" t="str">
        <f t="shared" si="247"/>
        <v>16.5 per 1000 0-17 yr olds</v>
      </c>
      <c r="M4334" s="31">
        <f t="shared" si="248"/>
        <v>16.546203930470103</v>
      </c>
      <c r="N4334" s="31">
        <f t="shared" si="250"/>
        <v>0</v>
      </c>
    </row>
    <row r="4335" spans="1:14" x14ac:dyDescent="0.45">
      <c r="A4335" s="31" t="str">
        <f t="shared" si="249"/>
        <v>E08000009_CIN episodes where a child has substance misuse by a parent/someone else in household identified as a factor at CIN assessment (excluding looked after children)_Number</v>
      </c>
      <c r="B4335" s="31" t="s">
        <v>442</v>
      </c>
      <c r="C4335" s="31" t="s">
        <v>443</v>
      </c>
      <c r="D4335" s="31" t="s">
        <v>474</v>
      </c>
      <c r="E4335" s="31" t="s">
        <v>475</v>
      </c>
      <c r="F4335" s="31" t="s">
        <v>30</v>
      </c>
      <c r="G4335" s="26" t="s">
        <v>59</v>
      </c>
      <c r="H4335" s="31" t="s">
        <v>743</v>
      </c>
      <c r="I4335" s="31">
        <v>231</v>
      </c>
      <c r="J4335" s="31">
        <f>INDEX('LA lookup'!H:H,MATCH('Known to services raw data'!B4335,'LA lookup'!G:G,0))</f>
        <v>56087</v>
      </c>
      <c r="K4335" s="31"/>
      <c r="L4335" s="31" t="str">
        <f t="shared" si="247"/>
        <v>4.1 per 1000 0-17 yr olds</v>
      </c>
      <c r="M4335" s="31">
        <f t="shared" si="248"/>
        <v>4.1186014584484818</v>
      </c>
      <c r="N4335" s="31">
        <f t="shared" si="250"/>
        <v>0</v>
      </c>
    </row>
    <row r="4336" spans="1:14" x14ac:dyDescent="0.45">
      <c r="A4336" s="31" t="str">
        <f t="shared" si="249"/>
        <v>E08000010_CIN episodes where a child has substance misuse by a parent/someone else in household identified as a factor at CIN assessment (excluding looked after children)_Number</v>
      </c>
      <c r="B4336" s="31" t="s">
        <v>460</v>
      </c>
      <c r="C4336" s="31" t="s">
        <v>461</v>
      </c>
      <c r="D4336" s="31" t="s">
        <v>474</v>
      </c>
      <c r="E4336" s="31" t="s">
        <v>475</v>
      </c>
      <c r="F4336" s="31" t="s">
        <v>30</v>
      </c>
      <c r="G4336" s="26" t="s">
        <v>59</v>
      </c>
      <c r="H4336" s="31" t="s">
        <v>743</v>
      </c>
      <c r="I4336" s="31">
        <v>842</v>
      </c>
      <c r="J4336" s="31">
        <f>INDEX('LA lookup'!H:H,MATCH('Known to services raw data'!B4336,'LA lookup'!G:G,0))</f>
        <v>68388</v>
      </c>
      <c r="K4336" s="31"/>
      <c r="L4336" s="31" t="str">
        <f t="shared" ref="L4336:L4399" si="251">IF(LOWER(H4336)="percentage",CONCATENATE(I4336,"%"),IF(LOWER(H4336)="proportion",CONCATENATE(ROUND(I4336,1)," per 1000 households"),IF(J4336="NA",K4336,IF(OR(ISERROR(I4336),ISBLANK(I4336),NOT(ISNUMBER(I4336))),"N/A",CONCATENATE(ROUND(I4336/J4336*1000,1)," per 1000 0-17 yr olds")))))</f>
        <v>12.3 per 1000 0-17 yr olds</v>
      </c>
      <c r="M4336" s="31">
        <f t="shared" ref="M4336:M4399" si="252">IF(LOWER(H4336)="percentage",I4336,IF(LOWER(H4336)="proportion",I4336,IF(J4336="NA",K4336,IF(OR(ISERROR(I4336),ISBLANK(I4336),NOT(ISNUMBER(I4336))),"N/A",I4336/J4336*1000))))</f>
        <v>12.312101538281569</v>
      </c>
      <c r="N4336" s="31">
        <f t="shared" si="250"/>
        <v>0</v>
      </c>
    </row>
    <row r="4337" spans="1:14" x14ac:dyDescent="0.45">
      <c r="A4337" s="31" t="str">
        <f t="shared" si="249"/>
        <v>E08000016_CIN episodes where a child has substance misuse by a parent/someone else in household identified as a factor at CIN assessment (excluding looked after children)_Number</v>
      </c>
      <c r="B4337" s="31" t="s">
        <v>236</v>
      </c>
      <c r="C4337" s="31" t="s">
        <v>237</v>
      </c>
      <c r="D4337" s="31" t="s">
        <v>474</v>
      </c>
      <c r="E4337" s="31" t="s">
        <v>475</v>
      </c>
      <c r="F4337" s="31" t="s">
        <v>30</v>
      </c>
      <c r="G4337" s="26" t="s">
        <v>59</v>
      </c>
      <c r="H4337" s="31" t="s">
        <v>743</v>
      </c>
      <c r="I4337" s="31">
        <v>329</v>
      </c>
      <c r="J4337" s="31">
        <f>INDEX('LA lookup'!H:H,MATCH('Known to services raw data'!B4337,'LA lookup'!G:G,0))</f>
        <v>50727</v>
      </c>
      <c r="K4337" s="31"/>
      <c r="L4337" s="31" t="str">
        <f t="shared" si="251"/>
        <v>6.5 per 1000 0-17 yr olds</v>
      </c>
      <c r="M4337" s="31">
        <f t="shared" si="252"/>
        <v>6.4856979517811029</v>
      </c>
      <c r="N4337" s="31">
        <f t="shared" si="250"/>
        <v>0</v>
      </c>
    </row>
    <row r="4338" spans="1:14" x14ac:dyDescent="0.45">
      <c r="A4338" s="31" t="str">
        <f t="shared" si="249"/>
        <v>E08000017_CIN episodes where a child has substance misuse by a parent/someone else in household identified as a factor at CIN assessment (excluding looked after children)_Number</v>
      </c>
      <c r="B4338" s="31" t="s">
        <v>293</v>
      </c>
      <c r="C4338" s="31" t="s">
        <v>294</v>
      </c>
      <c r="D4338" s="31" t="s">
        <v>474</v>
      </c>
      <c r="E4338" s="31" t="s">
        <v>475</v>
      </c>
      <c r="F4338" s="31" t="s">
        <v>30</v>
      </c>
      <c r="G4338" s="26" t="s">
        <v>59</v>
      </c>
      <c r="H4338" s="31" t="s">
        <v>743</v>
      </c>
      <c r="I4338" s="31">
        <v>1338</v>
      </c>
      <c r="J4338" s="31">
        <f>INDEX('LA lookup'!H:H,MATCH('Known to services raw data'!B4338,'LA lookup'!G:G,0))</f>
        <v>66448</v>
      </c>
      <c r="K4338" s="31"/>
      <c r="L4338" s="31" t="str">
        <f t="shared" si="251"/>
        <v>20.1 per 1000 0-17 yr olds</v>
      </c>
      <c r="M4338" s="31">
        <f t="shared" si="252"/>
        <v>20.136046231639778</v>
      </c>
      <c r="N4338" s="31">
        <f t="shared" si="250"/>
        <v>0</v>
      </c>
    </row>
    <row r="4339" spans="1:14" x14ac:dyDescent="0.45">
      <c r="A4339" s="31" t="str">
        <f t="shared" si="249"/>
        <v>E08000018_CIN episodes where a child has substance misuse by a parent/someone else in household identified as a factor at CIN assessment (excluding looked after children)_Number</v>
      </c>
      <c r="B4339" s="31" t="s">
        <v>393</v>
      </c>
      <c r="C4339" s="31" t="s">
        <v>394</v>
      </c>
      <c r="D4339" s="31" t="s">
        <v>474</v>
      </c>
      <c r="E4339" s="31" t="s">
        <v>475</v>
      </c>
      <c r="F4339" s="31" t="s">
        <v>30</v>
      </c>
      <c r="G4339" s="26" t="s">
        <v>59</v>
      </c>
      <c r="H4339" s="31" t="s">
        <v>743</v>
      </c>
      <c r="I4339" s="31">
        <v>934</v>
      </c>
      <c r="J4339" s="31">
        <f>INDEX('LA lookup'!H:H,MATCH('Known to services raw data'!B4339,'LA lookup'!G:G,0))</f>
        <v>57196</v>
      </c>
      <c r="K4339" s="31"/>
      <c r="L4339" s="31" t="str">
        <f t="shared" si="251"/>
        <v>16.3 per 1000 0-17 yr olds</v>
      </c>
      <c r="M4339" s="31">
        <f t="shared" si="252"/>
        <v>16.3298132736555</v>
      </c>
      <c r="N4339" s="31">
        <f t="shared" si="250"/>
        <v>0</v>
      </c>
    </row>
    <row r="4340" spans="1:14" x14ac:dyDescent="0.45">
      <c r="A4340" s="31" t="str">
        <f t="shared" si="249"/>
        <v>E08000019_CIN episodes where a child has substance misuse by a parent/someone else in household identified as a factor at CIN assessment (excluding looked after children)_Number</v>
      </c>
      <c r="B4340" s="31" t="s">
        <v>401</v>
      </c>
      <c r="C4340" s="31" t="s">
        <v>402</v>
      </c>
      <c r="D4340" s="31" t="s">
        <v>474</v>
      </c>
      <c r="E4340" s="31" t="s">
        <v>475</v>
      </c>
      <c r="F4340" s="31" t="s">
        <v>30</v>
      </c>
      <c r="G4340" s="26" t="s">
        <v>59</v>
      </c>
      <c r="H4340" s="31" t="s">
        <v>743</v>
      </c>
      <c r="I4340" s="31">
        <v>1121</v>
      </c>
      <c r="J4340" s="31">
        <f>INDEX('LA lookup'!H:H,MATCH('Known to services raw data'!B4340,'LA lookup'!G:G,0))</f>
        <v>117497</v>
      </c>
      <c r="K4340" s="31"/>
      <c r="L4340" s="31" t="str">
        <f t="shared" si="251"/>
        <v>9.5 per 1000 0-17 yr olds</v>
      </c>
      <c r="M4340" s="31">
        <f t="shared" si="252"/>
        <v>9.5406691234669818</v>
      </c>
      <c r="N4340" s="31">
        <f t="shared" si="250"/>
        <v>0</v>
      </c>
    </row>
    <row r="4341" spans="1:14" x14ac:dyDescent="0.45">
      <c r="A4341" s="31" t="str">
        <f t="shared" si="249"/>
        <v>E08000032_CIN episodes where a child has substance misuse by a parent/someone else in household identified as a factor at CIN assessment (excluding looked after children)_Number</v>
      </c>
      <c r="B4341" s="31" t="s">
        <v>259</v>
      </c>
      <c r="C4341" s="31" t="s">
        <v>260</v>
      </c>
      <c r="D4341" s="31" t="s">
        <v>474</v>
      </c>
      <c r="E4341" s="31" t="s">
        <v>475</v>
      </c>
      <c r="F4341" s="31" t="s">
        <v>30</v>
      </c>
      <c r="G4341" s="26" t="s">
        <v>59</v>
      </c>
      <c r="H4341" s="31" t="s">
        <v>743</v>
      </c>
      <c r="I4341" s="31">
        <v>1194</v>
      </c>
      <c r="J4341" s="31">
        <f>INDEX('LA lookup'!H:H,MATCH('Known to services raw data'!B4341,'LA lookup'!G:G,0))</f>
        <v>142005</v>
      </c>
      <c r="K4341" s="31"/>
      <c r="L4341" s="31" t="str">
        <f t="shared" si="251"/>
        <v>8.4 per 1000 0-17 yr olds</v>
      </c>
      <c r="M4341" s="31">
        <f t="shared" si="252"/>
        <v>8.4081546424421685</v>
      </c>
      <c r="N4341" s="31">
        <f t="shared" si="250"/>
        <v>0</v>
      </c>
    </row>
    <row r="4342" spans="1:14" x14ac:dyDescent="0.45">
      <c r="A4342" s="31" t="str">
        <f t="shared" si="249"/>
        <v>E08000033_CIN episodes where a child has substance misuse by a parent/someone else in household identified as a factor at CIN assessment (excluding looked after children)_Number</v>
      </c>
      <c r="B4342" s="31" t="s">
        <v>273</v>
      </c>
      <c r="C4342" s="31" t="s">
        <v>274</v>
      </c>
      <c r="D4342" s="31" t="s">
        <v>474</v>
      </c>
      <c r="E4342" s="31" t="s">
        <v>475</v>
      </c>
      <c r="F4342" s="31" t="s">
        <v>30</v>
      </c>
      <c r="G4342" s="26" t="s">
        <v>59</v>
      </c>
      <c r="H4342" s="31" t="s">
        <v>743</v>
      </c>
      <c r="I4342" s="31">
        <v>886</v>
      </c>
      <c r="J4342" s="31">
        <f>INDEX('LA lookup'!H:H,MATCH('Known to services raw data'!B4342,'LA lookup'!G:G,0))</f>
        <v>46021</v>
      </c>
      <c r="K4342" s="31"/>
      <c r="L4342" s="31" t="str">
        <f t="shared" si="251"/>
        <v>19.3 per 1000 0-17 yr olds</v>
      </c>
      <c r="M4342" s="31">
        <f t="shared" si="252"/>
        <v>19.252080571912824</v>
      </c>
      <c r="N4342" s="31">
        <f t="shared" si="250"/>
        <v>0</v>
      </c>
    </row>
    <row r="4343" spans="1:14" x14ac:dyDescent="0.45">
      <c r="A4343" s="31" t="str">
        <f t="shared" si="249"/>
        <v>E08000034_CIN episodes where a child has substance misuse by a parent/someone else in household identified as a factor at CIN assessment (excluding looked after children)_Number</v>
      </c>
      <c r="B4343" s="31" t="s">
        <v>331</v>
      </c>
      <c r="C4343" s="31" t="s">
        <v>332</v>
      </c>
      <c r="D4343" s="31" t="s">
        <v>474</v>
      </c>
      <c r="E4343" s="31" t="s">
        <v>475</v>
      </c>
      <c r="F4343" s="31" t="s">
        <v>30</v>
      </c>
      <c r="G4343" s="26" t="s">
        <v>59</v>
      </c>
      <c r="H4343" s="31" t="s">
        <v>743</v>
      </c>
      <c r="I4343" s="31">
        <v>575</v>
      </c>
      <c r="J4343" s="31">
        <f>INDEX('LA lookup'!H:H,MATCH('Known to services raw data'!B4343,'LA lookup'!G:G,0))</f>
        <v>100174</v>
      </c>
      <c r="K4343" s="31"/>
      <c r="L4343" s="31" t="str">
        <f t="shared" si="251"/>
        <v>5.7 per 1000 0-17 yr olds</v>
      </c>
      <c r="M4343" s="31">
        <f t="shared" si="252"/>
        <v>5.7400123784614765</v>
      </c>
      <c r="N4343" s="31">
        <f t="shared" si="250"/>
        <v>0</v>
      </c>
    </row>
    <row r="4344" spans="1:14" x14ac:dyDescent="0.45">
      <c r="A4344" s="31" t="str">
        <f t="shared" si="249"/>
        <v>E08000035_CIN episodes where a child has substance misuse by a parent/someone else in household identified as a factor at CIN assessment (excluding looked after children)_Number</v>
      </c>
      <c r="B4344" s="31" t="s">
        <v>339</v>
      </c>
      <c r="C4344" s="31" t="s">
        <v>340</v>
      </c>
      <c r="D4344" s="31" t="s">
        <v>474</v>
      </c>
      <c r="E4344" s="31" t="s">
        <v>475</v>
      </c>
      <c r="F4344" s="31" t="s">
        <v>30</v>
      </c>
      <c r="G4344" s="26" t="s">
        <v>59</v>
      </c>
      <c r="H4344" s="31" t="s">
        <v>743</v>
      </c>
      <c r="I4344" s="31">
        <v>928</v>
      </c>
      <c r="J4344" s="31">
        <f>INDEX('LA lookup'!H:H,MATCH('Known to services raw data'!B4344,'LA lookup'!G:G,0))</f>
        <v>168176</v>
      </c>
      <c r="K4344" s="31"/>
      <c r="L4344" s="31" t="str">
        <f t="shared" si="251"/>
        <v>5.5 per 1000 0-17 yr olds</v>
      </c>
      <c r="M4344" s="31">
        <f t="shared" si="252"/>
        <v>5.518028731804776</v>
      </c>
      <c r="N4344" s="31">
        <f t="shared" si="250"/>
        <v>0</v>
      </c>
    </row>
    <row r="4345" spans="1:14" x14ac:dyDescent="0.45">
      <c r="A4345" s="31" t="str">
        <f t="shared" si="249"/>
        <v>E08000036_CIN episodes where a child has substance misuse by a parent/someone else in household identified as a factor at CIN assessment (excluding looked after children)_Number</v>
      </c>
      <c r="B4345" s="31" t="s">
        <v>444</v>
      </c>
      <c r="C4345" s="31" t="s">
        <v>445</v>
      </c>
      <c r="D4345" s="31" t="s">
        <v>474</v>
      </c>
      <c r="E4345" s="31" t="s">
        <v>475</v>
      </c>
      <c r="F4345" s="31" t="s">
        <v>30</v>
      </c>
      <c r="G4345" s="26" t="s">
        <v>59</v>
      </c>
      <c r="H4345" s="31" t="s">
        <v>743</v>
      </c>
      <c r="I4345" s="31">
        <v>522</v>
      </c>
      <c r="J4345" s="31">
        <f>INDEX('LA lookup'!H:H,MATCH('Known to services raw data'!B4345,'LA lookup'!G:G,0))</f>
        <v>72893</v>
      </c>
      <c r="K4345" s="31"/>
      <c r="L4345" s="31" t="str">
        <f t="shared" si="251"/>
        <v>7.2 per 1000 0-17 yr olds</v>
      </c>
      <c r="M4345" s="31">
        <f t="shared" si="252"/>
        <v>7.1611814577531456</v>
      </c>
      <c r="N4345" s="31">
        <f t="shared" si="250"/>
        <v>0</v>
      </c>
    </row>
    <row r="4346" spans="1:14" x14ac:dyDescent="0.45">
      <c r="A4346" s="31" t="str">
        <f t="shared" si="249"/>
        <v>E08000020_CIN episodes where a child has substance misuse by a parent/someone else in household identified as a factor at CIN assessment (excluding looked after children)_Number</v>
      </c>
      <c r="B4346" s="31" t="s">
        <v>305</v>
      </c>
      <c r="C4346" s="31" t="s">
        <v>306</v>
      </c>
      <c r="D4346" s="31" t="s">
        <v>474</v>
      </c>
      <c r="E4346" s="31" t="s">
        <v>475</v>
      </c>
      <c r="F4346" s="31" t="s">
        <v>30</v>
      </c>
      <c r="G4346" s="26" t="s">
        <v>59</v>
      </c>
      <c r="H4346" s="31" t="s">
        <v>743</v>
      </c>
      <c r="I4346" s="31">
        <v>522</v>
      </c>
      <c r="J4346" s="31">
        <f>INDEX('LA lookup'!H:H,MATCH('Known to services raw data'!B4346,'LA lookup'!G:G,0))</f>
        <v>39605</v>
      </c>
      <c r="K4346" s="31"/>
      <c r="L4346" s="31" t="str">
        <f t="shared" si="251"/>
        <v>13.2 per 1000 0-17 yr olds</v>
      </c>
      <c r="M4346" s="31">
        <f t="shared" si="252"/>
        <v>13.18015402095695</v>
      </c>
      <c r="N4346" s="31">
        <f t="shared" si="250"/>
        <v>0</v>
      </c>
    </row>
    <row r="4347" spans="1:14" x14ac:dyDescent="0.45">
      <c r="A4347" s="31" t="str">
        <f t="shared" si="249"/>
        <v>E08000021_CIN episodes where a child has substance misuse by a parent/someone else in household identified as a factor at CIN assessment (excluding looked after children)_Number</v>
      </c>
      <c r="B4347" s="31" t="s">
        <v>357</v>
      </c>
      <c r="C4347" s="31" t="s">
        <v>358</v>
      </c>
      <c r="D4347" s="31" t="s">
        <v>474</v>
      </c>
      <c r="E4347" s="31" t="s">
        <v>475</v>
      </c>
      <c r="F4347" s="31" t="s">
        <v>30</v>
      </c>
      <c r="G4347" s="26" t="s">
        <v>59</v>
      </c>
      <c r="H4347" s="31" t="s">
        <v>743</v>
      </c>
      <c r="I4347" s="31">
        <v>838</v>
      </c>
      <c r="J4347" s="31">
        <f>INDEX('LA lookup'!H:H,MATCH('Known to services raw data'!B4347,'LA lookup'!G:G,0))</f>
        <v>58056</v>
      </c>
      <c r="K4347" s="31"/>
      <c r="L4347" s="31" t="str">
        <f t="shared" si="251"/>
        <v>14.4 per 1000 0-17 yr olds</v>
      </c>
      <c r="M4347" s="31">
        <f t="shared" si="252"/>
        <v>14.434339258646824</v>
      </c>
      <c r="N4347" s="31">
        <f t="shared" si="250"/>
        <v>0</v>
      </c>
    </row>
    <row r="4348" spans="1:14" x14ac:dyDescent="0.45">
      <c r="A4348" s="31" t="str">
        <f t="shared" si="249"/>
        <v>E08000022_CIN episodes where a child has substance misuse by a parent/someone else in household identified as a factor at CIN assessment (excluding looked after children)_Number</v>
      </c>
      <c r="B4348" s="31" t="s">
        <v>524</v>
      </c>
      <c r="C4348" s="31" t="s">
        <v>525</v>
      </c>
      <c r="D4348" s="31" t="s">
        <v>474</v>
      </c>
      <c r="E4348" s="31" t="s">
        <v>475</v>
      </c>
      <c r="F4348" s="31" t="s">
        <v>30</v>
      </c>
      <c r="G4348" s="26" t="s">
        <v>59</v>
      </c>
      <c r="H4348" s="31" t="s">
        <v>743</v>
      </c>
      <c r="I4348" s="31">
        <v>318</v>
      </c>
      <c r="J4348" s="31">
        <f>INDEX('LA lookup'!H:H,MATCH('Known to services raw data'!B4348,'LA lookup'!G:G,0))</f>
        <v>41360</v>
      </c>
      <c r="K4348" s="31"/>
      <c r="L4348" s="31" t="str">
        <f t="shared" si="251"/>
        <v>7.7 per 1000 0-17 yr olds</v>
      </c>
      <c r="M4348" s="31">
        <f t="shared" si="252"/>
        <v>7.6885880077369437</v>
      </c>
      <c r="N4348" s="31">
        <f t="shared" si="250"/>
        <v>0</v>
      </c>
    </row>
    <row r="4349" spans="1:14" x14ac:dyDescent="0.45">
      <c r="A4349" s="31" t="str">
        <f t="shared" si="249"/>
        <v>E08000023_CIN episodes where a child has substance misuse by a parent/someone else in household identified as a factor at CIN assessment (excluding looked after children)_Number</v>
      </c>
      <c r="B4349" s="31" t="s">
        <v>410</v>
      </c>
      <c r="C4349" s="31" t="s">
        <v>411</v>
      </c>
      <c r="D4349" s="31" t="s">
        <v>474</v>
      </c>
      <c r="E4349" s="31" t="s">
        <v>475</v>
      </c>
      <c r="F4349" s="31" t="s">
        <v>30</v>
      </c>
      <c r="G4349" s="26" t="s">
        <v>59</v>
      </c>
      <c r="H4349" s="31" t="s">
        <v>743</v>
      </c>
      <c r="I4349" s="31">
        <v>257</v>
      </c>
      <c r="J4349" s="31">
        <f>INDEX('LA lookup'!H:H,MATCH('Known to services raw data'!B4349,'LA lookup'!G:G,0))</f>
        <v>29920</v>
      </c>
      <c r="K4349" s="31"/>
      <c r="L4349" s="31" t="str">
        <f t="shared" si="251"/>
        <v>8.6 per 1000 0-17 yr olds</v>
      </c>
      <c r="M4349" s="31">
        <f t="shared" si="252"/>
        <v>8.5895721925133675</v>
      </c>
      <c r="N4349" s="31">
        <f t="shared" si="250"/>
        <v>0</v>
      </c>
    </row>
    <row r="4350" spans="1:14" x14ac:dyDescent="0.45">
      <c r="A4350" s="31" t="str">
        <f t="shared" si="249"/>
        <v>E08000024_CIN episodes where a child has substance misuse by a parent/someone else in household identified as a factor at CIN assessment (excluding looked after children)_Number</v>
      </c>
      <c r="B4350" s="31" t="s">
        <v>428</v>
      </c>
      <c r="C4350" s="31" t="s">
        <v>429</v>
      </c>
      <c r="D4350" s="31" t="s">
        <v>474</v>
      </c>
      <c r="E4350" s="31" t="s">
        <v>475</v>
      </c>
      <c r="F4350" s="31" t="s">
        <v>30</v>
      </c>
      <c r="G4350" s="26" t="s">
        <v>59</v>
      </c>
      <c r="H4350" s="31" t="s">
        <v>743</v>
      </c>
      <c r="I4350" s="31">
        <v>779</v>
      </c>
      <c r="J4350" s="31">
        <f>INDEX('LA lookup'!H:H,MATCH('Known to services raw data'!B4350,'LA lookup'!G:G,0))</f>
        <v>54563</v>
      </c>
      <c r="K4350" s="31"/>
      <c r="L4350" s="31" t="str">
        <f t="shared" si="251"/>
        <v>14.3 per 1000 0-17 yr olds</v>
      </c>
      <c r="M4350" s="31">
        <f t="shared" si="252"/>
        <v>14.277074207796492</v>
      </c>
      <c r="N4350" s="31">
        <f t="shared" si="250"/>
        <v>0</v>
      </c>
    </row>
    <row r="4351" spans="1:14" x14ac:dyDescent="0.45">
      <c r="A4351" s="31" t="str">
        <f t="shared" si="249"/>
        <v>E06000053_CIN episodes where a child has substance misuse by a parent/someone else in household identified as a factor at CIN assessment (excluding looked after children)_Number</v>
      </c>
      <c r="B4351" s="31" t="s">
        <v>550</v>
      </c>
      <c r="C4351" s="31" t="s">
        <v>551</v>
      </c>
      <c r="D4351" s="31" t="s">
        <v>474</v>
      </c>
      <c r="E4351" s="31" t="s">
        <v>475</v>
      </c>
      <c r="F4351" s="31" t="s">
        <v>30</v>
      </c>
      <c r="G4351" s="26" t="s">
        <v>59</v>
      </c>
      <c r="H4351" s="31" t="s">
        <v>743</v>
      </c>
      <c r="I4351" s="31">
        <v>0</v>
      </c>
      <c r="J4351" s="31">
        <f>INDEX('LA lookup'!H:H,MATCH('Known to services raw data'!B4351,'LA lookup'!G:G,0))</f>
        <v>368</v>
      </c>
      <c r="K4351" s="31"/>
      <c r="L4351" s="31" t="str">
        <f t="shared" si="251"/>
        <v>0 per 1000 0-17 yr olds</v>
      </c>
      <c r="M4351" s="31">
        <f t="shared" si="252"/>
        <v>0</v>
      </c>
      <c r="N4351" s="31">
        <f t="shared" si="250"/>
        <v>1</v>
      </c>
    </row>
    <row r="4352" spans="1:14" x14ac:dyDescent="0.45">
      <c r="A4352" s="31" t="str">
        <f t="shared" si="249"/>
        <v>E06000022_CIN episodes where a child has substance misuse by a parent/someone else in household identified as a factor at CIN assessment (excluding looked after children)_Number</v>
      </c>
      <c r="B4352" s="31" t="s">
        <v>238</v>
      </c>
      <c r="C4352" s="31" t="s">
        <v>239</v>
      </c>
      <c r="D4352" s="31" t="s">
        <v>474</v>
      </c>
      <c r="E4352" s="31" t="s">
        <v>475</v>
      </c>
      <c r="F4352" s="31" t="s">
        <v>30</v>
      </c>
      <c r="G4352" s="26" t="s">
        <v>59</v>
      </c>
      <c r="H4352" s="31" t="s">
        <v>743</v>
      </c>
      <c r="I4352" s="31">
        <v>199</v>
      </c>
      <c r="J4352" s="31">
        <f>INDEX('LA lookup'!H:H,MATCH('Known to services raw data'!B4352,'LA lookup'!G:G,0))</f>
        <v>35946</v>
      </c>
      <c r="K4352" s="31"/>
      <c r="L4352" s="31" t="str">
        <f t="shared" si="251"/>
        <v>5.5 per 1000 0-17 yr olds</v>
      </c>
      <c r="M4352" s="31">
        <f t="shared" si="252"/>
        <v>5.5360819006287212</v>
      </c>
      <c r="N4352" s="31">
        <f t="shared" si="250"/>
        <v>0</v>
      </c>
    </row>
    <row r="4353" spans="1:14" x14ac:dyDescent="0.45">
      <c r="A4353" s="31" t="str">
        <f t="shared" si="249"/>
        <v>E06000023_CIN episodes where a child has substance misuse by a parent/someone else in household identified as a factor at CIN assessment (excluding looked after children)_Number</v>
      </c>
      <c r="B4353" s="31" t="s">
        <v>265</v>
      </c>
      <c r="C4353" s="31" t="s">
        <v>266</v>
      </c>
      <c r="D4353" s="31" t="s">
        <v>474</v>
      </c>
      <c r="E4353" s="31" t="s">
        <v>475</v>
      </c>
      <c r="F4353" s="31" t="s">
        <v>30</v>
      </c>
      <c r="G4353" s="26" t="s">
        <v>59</v>
      </c>
      <c r="H4353" s="31" t="s">
        <v>743</v>
      </c>
      <c r="I4353" s="31">
        <v>1142</v>
      </c>
      <c r="J4353" s="31">
        <f>INDEX('LA lookup'!H:H,MATCH('Known to services raw data'!B4353,'LA lookup'!G:G,0))</f>
        <v>94016</v>
      </c>
      <c r="K4353" s="31"/>
      <c r="L4353" s="31" t="str">
        <f t="shared" si="251"/>
        <v>12.1 per 1000 0-17 yr olds</v>
      </c>
      <c r="M4353" s="31">
        <f t="shared" si="252"/>
        <v>12.146868618107556</v>
      </c>
      <c r="N4353" s="31">
        <f t="shared" si="250"/>
        <v>0</v>
      </c>
    </row>
    <row r="4354" spans="1:14" x14ac:dyDescent="0.45">
      <c r="A4354" s="31" t="str">
        <f t="shared" si="249"/>
        <v>E06000024_CIN episodes where a child has substance misuse by a parent/someone else in household identified as a factor at CIN assessment (excluding looked after children)_Number</v>
      </c>
      <c r="B4354" s="31" t="s">
        <v>367</v>
      </c>
      <c r="C4354" s="31" t="s">
        <v>368</v>
      </c>
      <c r="D4354" s="31" t="s">
        <v>474</v>
      </c>
      <c r="E4354" s="31" t="s">
        <v>475</v>
      </c>
      <c r="F4354" s="31" t="s">
        <v>30</v>
      </c>
      <c r="G4354" s="26" t="s">
        <v>59</v>
      </c>
      <c r="H4354" s="31" t="s">
        <v>743</v>
      </c>
      <c r="I4354" s="31">
        <v>350</v>
      </c>
      <c r="J4354" s="31">
        <f>INDEX('LA lookup'!H:H,MATCH('Known to services raw data'!B4354,'LA lookup'!G:G,0))</f>
        <v>43435</v>
      </c>
      <c r="K4354" s="31"/>
      <c r="L4354" s="31" t="str">
        <f t="shared" si="251"/>
        <v>8.1 per 1000 0-17 yr olds</v>
      </c>
      <c r="M4354" s="31">
        <f t="shared" si="252"/>
        <v>8.0580177276389993</v>
      </c>
      <c r="N4354" s="31">
        <f t="shared" si="250"/>
        <v>0</v>
      </c>
    </row>
    <row r="4355" spans="1:14" x14ac:dyDescent="0.45">
      <c r="A4355" s="31" t="str">
        <f t="shared" si="249"/>
        <v>E06000025_CIN episodes where a child has substance misuse by a parent/someone else in household identified as a factor at CIN assessment (excluding looked after children)_Number</v>
      </c>
      <c r="B4355" s="31" t="s">
        <v>408</v>
      </c>
      <c r="C4355" s="31" t="s">
        <v>409</v>
      </c>
      <c r="D4355" s="31" t="s">
        <v>474</v>
      </c>
      <c r="E4355" s="31" t="s">
        <v>475</v>
      </c>
      <c r="F4355" s="31" t="s">
        <v>30</v>
      </c>
      <c r="G4355" s="26" t="s">
        <v>59</v>
      </c>
      <c r="H4355" s="31" t="s">
        <v>743</v>
      </c>
      <c r="I4355" s="31">
        <v>416</v>
      </c>
      <c r="J4355" s="31">
        <f>INDEX('LA lookup'!H:H,MATCH('Known to services raw data'!B4355,'LA lookup'!G:G,0))</f>
        <v>58867</v>
      </c>
      <c r="K4355" s="31"/>
      <c r="L4355" s="31" t="str">
        <f t="shared" si="251"/>
        <v>7.1 per 1000 0-17 yr olds</v>
      </c>
      <c r="M4355" s="31">
        <f t="shared" si="252"/>
        <v>7.066777651315677</v>
      </c>
      <c r="N4355" s="31">
        <f t="shared" si="250"/>
        <v>0</v>
      </c>
    </row>
    <row r="4356" spans="1:14" x14ac:dyDescent="0.45">
      <c r="A4356" s="31" t="str">
        <f t="shared" si="249"/>
        <v>E06000001_CIN episodes where a child has substance misuse by a parent/someone else in household identified as a factor at CIN assessment (excluding looked after children)_Number</v>
      </c>
      <c r="B4356" s="31" t="s">
        <v>313</v>
      </c>
      <c r="C4356" s="31" t="s">
        <v>314</v>
      </c>
      <c r="D4356" s="31" t="s">
        <v>474</v>
      </c>
      <c r="E4356" s="31" t="s">
        <v>475</v>
      </c>
      <c r="F4356" s="31" t="s">
        <v>30</v>
      </c>
      <c r="G4356" s="26" t="s">
        <v>59</v>
      </c>
      <c r="H4356" s="31" t="s">
        <v>743</v>
      </c>
      <c r="I4356" s="31">
        <v>373</v>
      </c>
      <c r="J4356" s="31">
        <f>INDEX('LA lookup'!H:H,MATCH('Known to services raw data'!B4356,'LA lookup'!G:G,0))</f>
        <v>20006</v>
      </c>
      <c r="K4356" s="31"/>
      <c r="L4356" s="31" t="str">
        <f t="shared" si="251"/>
        <v>18.6 per 1000 0-17 yr olds</v>
      </c>
      <c r="M4356" s="31">
        <f t="shared" si="252"/>
        <v>18.644406677996603</v>
      </c>
      <c r="N4356" s="31">
        <f t="shared" si="250"/>
        <v>0</v>
      </c>
    </row>
    <row r="4357" spans="1:14" x14ac:dyDescent="0.45">
      <c r="A4357" s="31" t="str">
        <f t="shared" si="249"/>
        <v>E06000002_CIN episodes where a child has substance misuse by a parent/someone else in household identified as a factor at CIN assessment (excluding looked after children)_Number</v>
      </c>
      <c r="B4357" s="31" t="s">
        <v>511</v>
      </c>
      <c r="C4357" s="31" t="s">
        <v>725</v>
      </c>
      <c r="D4357" s="31" t="s">
        <v>474</v>
      </c>
      <c r="E4357" s="31" t="s">
        <v>475</v>
      </c>
      <c r="F4357" s="31" t="s">
        <v>30</v>
      </c>
      <c r="G4357" s="26" t="s">
        <v>59</v>
      </c>
      <c r="H4357" s="31" t="s">
        <v>743</v>
      </c>
      <c r="I4357" s="31">
        <v>473</v>
      </c>
      <c r="J4357" s="31">
        <f>INDEX('LA lookup'!H:H,MATCH('Known to services raw data'!B4357,'LA lookup'!G:G,0))</f>
        <v>32513</v>
      </c>
      <c r="K4357" s="31"/>
      <c r="L4357" s="31" t="str">
        <f t="shared" si="251"/>
        <v>14.5 per 1000 0-17 yr olds</v>
      </c>
      <c r="M4357" s="31">
        <f t="shared" si="252"/>
        <v>14.548026943068928</v>
      </c>
      <c r="N4357" s="31">
        <f t="shared" si="250"/>
        <v>0</v>
      </c>
    </row>
    <row r="4358" spans="1:14" x14ac:dyDescent="0.45">
      <c r="A4358" s="31" t="str">
        <f t="shared" si="249"/>
        <v>E06000003_CIN episodes where a child has substance misuse by a parent/someone else in household identified as a factor at CIN assessment (excluding looked after children)_Number</v>
      </c>
      <c r="B4358" s="31" t="s">
        <v>387</v>
      </c>
      <c r="C4358" s="31" t="s">
        <v>388</v>
      </c>
      <c r="D4358" s="31" t="s">
        <v>474</v>
      </c>
      <c r="E4358" s="31" t="s">
        <v>475</v>
      </c>
      <c r="F4358" s="31" t="s">
        <v>30</v>
      </c>
      <c r="G4358" s="26" t="s">
        <v>59</v>
      </c>
      <c r="H4358" s="31" t="s">
        <v>743</v>
      </c>
      <c r="I4358" s="31">
        <v>450</v>
      </c>
      <c r="J4358" s="31">
        <f>INDEX('LA lookup'!H:H,MATCH('Known to services raw data'!B4358,'LA lookup'!G:G,0))</f>
        <v>27626</v>
      </c>
      <c r="K4358" s="31"/>
      <c r="L4358" s="31" t="str">
        <f t="shared" si="251"/>
        <v>16.3 per 1000 0-17 yr olds</v>
      </c>
      <c r="M4358" s="31">
        <f t="shared" si="252"/>
        <v>16.289003113009482</v>
      </c>
      <c r="N4358" s="31">
        <f t="shared" si="250"/>
        <v>0</v>
      </c>
    </row>
    <row r="4359" spans="1:14" x14ac:dyDescent="0.45">
      <c r="A4359" s="31" t="str">
        <f t="shared" si="249"/>
        <v>E06000004_CIN episodes where a child has substance misuse by a parent/someone else in household identified as a factor at CIN assessment (excluding looked after children)_Number</v>
      </c>
      <c r="B4359" s="31" t="s">
        <v>422</v>
      </c>
      <c r="C4359" s="31" t="s">
        <v>423</v>
      </c>
      <c r="D4359" s="31" t="s">
        <v>474</v>
      </c>
      <c r="E4359" s="31" t="s">
        <v>475</v>
      </c>
      <c r="F4359" s="31" t="s">
        <v>30</v>
      </c>
      <c r="G4359" s="26" t="s">
        <v>59</v>
      </c>
      <c r="H4359" s="31" t="s">
        <v>743</v>
      </c>
      <c r="I4359" s="31">
        <v>709</v>
      </c>
      <c r="J4359" s="31">
        <f>INDEX('LA lookup'!H:H,MATCH('Known to services raw data'!B4359,'LA lookup'!G:G,0))</f>
        <v>43521</v>
      </c>
      <c r="K4359" s="31"/>
      <c r="L4359" s="31" t="str">
        <f t="shared" si="251"/>
        <v>16.3 per 1000 0-17 yr olds</v>
      </c>
      <c r="M4359" s="31">
        <f t="shared" si="252"/>
        <v>16.290985960800533</v>
      </c>
      <c r="N4359" s="31">
        <f t="shared" si="250"/>
        <v>0</v>
      </c>
    </row>
    <row r="4360" spans="1:14" x14ac:dyDescent="0.45">
      <c r="A4360" s="31" t="str">
        <f t="shared" si="249"/>
        <v>E06000010_CIN episodes where a child has substance misuse by a parent/someone else in household identified as a factor at CIN assessment (excluding looked after children)_Number</v>
      </c>
      <c r="B4360" s="31" t="s">
        <v>329</v>
      </c>
      <c r="C4360" s="31" t="s">
        <v>330</v>
      </c>
      <c r="D4360" s="31" t="s">
        <v>474</v>
      </c>
      <c r="E4360" s="31" t="s">
        <v>475</v>
      </c>
      <c r="F4360" s="31" t="s">
        <v>30</v>
      </c>
      <c r="G4360" s="26" t="s">
        <v>59</v>
      </c>
      <c r="H4360" s="31" t="s">
        <v>743</v>
      </c>
      <c r="I4360" s="31">
        <v>723</v>
      </c>
      <c r="J4360" s="31">
        <f>INDEX('LA lookup'!H:H,MATCH('Known to services raw data'!B4360,'LA lookup'!G:G,0))</f>
        <v>57023</v>
      </c>
      <c r="K4360" s="31"/>
      <c r="L4360" s="31" t="str">
        <f t="shared" si="251"/>
        <v>12.7 per 1000 0-17 yr olds</v>
      </c>
      <c r="M4360" s="31">
        <f t="shared" si="252"/>
        <v>12.679094400505059</v>
      </c>
      <c r="N4360" s="31">
        <f t="shared" si="250"/>
        <v>0</v>
      </c>
    </row>
    <row r="4361" spans="1:14" x14ac:dyDescent="0.45">
      <c r="A4361" s="31" t="str">
        <f t="shared" ref="A4361:A4424" si="253">CONCATENATE(B4361,"_",G4361,"_",H4361)</f>
        <v>E06000011_CIN episodes where a child has substance misuse by a parent/someone else in household identified as a factor at CIN assessment (excluding looked after children)_Number</v>
      </c>
      <c r="B4361" s="31" t="s">
        <v>514</v>
      </c>
      <c r="C4361" s="31" t="s">
        <v>594</v>
      </c>
      <c r="D4361" s="31" t="s">
        <v>474</v>
      </c>
      <c r="E4361" s="31" t="s">
        <v>475</v>
      </c>
      <c r="F4361" s="31" t="s">
        <v>30</v>
      </c>
      <c r="G4361" s="26" t="s">
        <v>59</v>
      </c>
      <c r="H4361" s="31" t="s">
        <v>743</v>
      </c>
      <c r="I4361" s="31">
        <v>306</v>
      </c>
      <c r="J4361" s="31">
        <f>INDEX('LA lookup'!H:H,MATCH('Known to services raw data'!B4361,'LA lookup'!G:G,0))</f>
        <v>62942</v>
      </c>
      <c r="K4361" s="31"/>
      <c r="L4361" s="31" t="str">
        <f t="shared" si="251"/>
        <v>4.9 per 1000 0-17 yr olds</v>
      </c>
      <c r="M4361" s="31">
        <f t="shared" si="252"/>
        <v>4.8616186330272315</v>
      </c>
      <c r="N4361" s="31">
        <f t="shared" si="250"/>
        <v>0</v>
      </c>
    </row>
    <row r="4362" spans="1:14" x14ac:dyDescent="0.45">
      <c r="A4362" s="31" t="str">
        <f t="shared" si="253"/>
        <v>E06000012_CIN episodes where a child has substance misuse by a parent/someone else in household identified as a factor at CIN assessment (excluding looked after children)_Number</v>
      </c>
      <c r="B4362" s="31" t="s">
        <v>363</v>
      </c>
      <c r="C4362" s="31" t="s">
        <v>364</v>
      </c>
      <c r="D4362" s="31" t="s">
        <v>474</v>
      </c>
      <c r="E4362" s="31" t="s">
        <v>475</v>
      </c>
      <c r="F4362" s="31" t="s">
        <v>30</v>
      </c>
      <c r="G4362" s="26" t="s">
        <v>59</v>
      </c>
      <c r="H4362" s="31" t="s">
        <v>743</v>
      </c>
      <c r="I4362" s="31">
        <v>210</v>
      </c>
      <c r="J4362" s="31">
        <f>INDEX('LA lookup'!H:H,MATCH('Known to services raw data'!B4362,'LA lookup'!G:G,0))</f>
        <v>34503</v>
      </c>
      <c r="K4362" s="31"/>
      <c r="L4362" s="31" t="str">
        <f t="shared" si="251"/>
        <v>6.1 per 1000 0-17 yr olds</v>
      </c>
      <c r="M4362" s="31">
        <f t="shared" si="252"/>
        <v>6.0864272671941571</v>
      </c>
      <c r="N4362" s="31">
        <f t="shared" ref="N4362:N4425" si="254">IF(OR(C4362="City of London",C4362="Isles of Scilly"),1,0)</f>
        <v>0</v>
      </c>
    </row>
    <row r="4363" spans="1:14" x14ac:dyDescent="0.45">
      <c r="A4363" s="31" t="str">
        <f t="shared" si="253"/>
        <v>E06000013_CIN episodes where a child has substance misuse by a parent/someone else in household identified as a factor at CIN assessment (excluding looked after children)_Number</v>
      </c>
      <c r="B4363" s="31" t="s">
        <v>365</v>
      </c>
      <c r="C4363" s="31" t="s">
        <v>366</v>
      </c>
      <c r="D4363" s="31" t="s">
        <v>474</v>
      </c>
      <c r="E4363" s="31" t="s">
        <v>475</v>
      </c>
      <c r="F4363" s="31" t="s">
        <v>30</v>
      </c>
      <c r="G4363" s="26" t="s">
        <v>59</v>
      </c>
      <c r="H4363" s="31" t="s">
        <v>743</v>
      </c>
      <c r="I4363" s="31">
        <v>436</v>
      </c>
      <c r="J4363" s="31">
        <f>INDEX('LA lookup'!H:H,MATCH('Known to services raw data'!B4363,'LA lookup'!G:G,0))</f>
        <v>35714</v>
      </c>
      <c r="K4363" s="31"/>
      <c r="L4363" s="31" t="str">
        <f t="shared" si="251"/>
        <v>12.2 per 1000 0-17 yr olds</v>
      </c>
      <c r="M4363" s="31">
        <f t="shared" si="252"/>
        <v>12.208097664781318</v>
      </c>
      <c r="N4363" s="31">
        <f t="shared" si="254"/>
        <v>0</v>
      </c>
    </row>
    <row r="4364" spans="1:14" x14ac:dyDescent="0.45">
      <c r="A4364" s="31" t="str">
        <f t="shared" si="253"/>
        <v>E10000023_CIN episodes where a child has substance misuse by a parent/someone else in household identified as a factor at CIN assessment (excluding looked after children)_Number</v>
      </c>
      <c r="B4364" s="31" t="s">
        <v>369</v>
      </c>
      <c r="C4364" s="31" t="s">
        <v>370</v>
      </c>
      <c r="D4364" s="31" t="s">
        <v>474</v>
      </c>
      <c r="E4364" s="31" t="s">
        <v>475</v>
      </c>
      <c r="F4364" s="31" t="s">
        <v>30</v>
      </c>
      <c r="G4364" s="26" t="s">
        <v>59</v>
      </c>
      <c r="H4364" s="31" t="s">
        <v>743</v>
      </c>
      <c r="I4364" s="31">
        <v>763</v>
      </c>
      <c r="J4364" s="31">
        <f>INDEX('LA lookup'!H:H,MATCH('Known to services raw data'!B4364,'LA lookup'!G:G,0))</f>
        <v>117499</v>
      </c>
      <c r="K4364" s="31"/>
      <c r="L4364" s="31" t="str">
        <f t="shared" si="251"/>
        <v>6.5 per 1000 0-17 yr olds</v>
      </c>
      <c r="M4364" s="31">
        <f t="shared" si="252"/>
        <v>6.4936722865726519</v>
      </c>
      <c r="N4364" s="31">
        <f t="shared" si="254"/>
        <v>0</v>
      </c>
    </row>
    <row r="4365" spans="1:14" x14ac:dyDescent="0.45">
      <c r="A4365" s="31" t="str">
        <f t="shared" si="253"/>
        <v>E06000014_CIN episodes where a child has substance misuse by a parent/someone else in household identified as a factor at CIN assessment (excluding looked after children)_Number</v>
      </c>
      <c r="B4365" s="31" t="s">
        <v>472</v>
      </c>
      <c r="C4365" s="31" t="s">
        <v>473</v>
      </c>
      <c r="D4365" s="31" t="s">
        <v>474</v>
      </c>
      <c r="E4365" s="31" t="s">
        <v>475</v>
      </c>
      <c r="F4365" s="31" t="s">
        <v>30</v>
      </c>
      <c r="G4365" s="26" t="s">
        <v>59</v>
      </c>
      <c r="H4365" s="31" t="s">
        <v>743</v>
      </c>
      <c r="I4365" s="31">
        <v>171</v>
      </c>
      <c r="J4365" s="31">
        <f>INDEX('LA lookup'!H:H,MATCH('Known to services raw data'!B4365,'LA lookup'!G:G,0))</f>
        <v>36572</v>
      </c>
      <c r="K4365" s="31"/>
      <c r="L4365" s="31" t="str">
        <f t="shared" si="251"/>
        <v>4.7 per 1000 0-17 yr olds</v>
      </c>
      <c r="M4365" s="31">
        <f t="shared" si="252"/>
        <v>4.6757081920594992</v>
      </c>
      <c r="N4365" s="31">
        <f t="shared" si="254"/>
        <v>0</v>
      </c>
    </row>
    <row r="4366" spans="1:14" x14ac:dyDescent="0.45">
      <c r="A4366" s="31" t="str">
        <f t="shared" si="253"/>
        <v>E06000032_CIN episodes where a child has substance misuse by a parent/someone else in household identified as a factor at CIN assessment (excluding looked after children)_Number</v>
      </c>
      <c r="B4366" s="31" t="s">
        <v>564</v>
      </c>
      <c r="C4366" s="31" t="s">
        <v>724</v>
      </c>
      <c r="D4366" s="31" t="s">
        <v>474</v>
      </c>
      <c r="E4366" s="31" t="s">
        <v>475</v>
      </c>
      <c r="F4366" s="31" t="s">
        <v>30</v>
      </c>
      <c r="G4366" s="26" t="s">
        <v>59</v>
      </c>
      <c r="H4366" s="31" t="s">
        <v>743</v>
      </c>
      <c r="I4366" s="31">
        <v>184</v>
      </c>
      <c r="J4366" s="31">
        <f>INDEX('LA lookup'!H:H,MATCH('Known to services raw data'!B4366,'LA lookup'!G:G,0))</f>
        <v>57375</v>
      </c>
      <c r="K4366" s="31"/>
      <c r="L4366" s="31" t="str">
        <f t="shared" si="251"/>
        <v>3.2 per 1000 0-17 yr olds</v>
      </c>
      <c r="M4366" s="31">
        <f t="shared" si="252"/>
        <v>3.2069716775599129</v>
      </c>
      <c r="N4366" s="31">
        <f t="shared" si="254"/>
        <v>0</v>
      </c>
    </row>
    <row r="4367" spans="1:14" x14ac:dyDescent="0.45">
      <c r="A4367" s="31" t="str">
        <f t="shared" si="253"/>
        <v>E06000055_CIN episodes where a child has substance misuse by a parent/someone else in household identified as a factor at CIN assessment (excluding looked after children)_Number</v>
      </c>
      <c r="B4367" s="31" t="s">
        <v>240</v>
      </c>
      <c r="C4367" s="31" t="s">
        <v>241</v>
      </c>
      <c r="D4367" s="31" t="s">
        <v>474</v>
      </c>
      <c r="E4367" s="31" t="s">
        <v>475</v>
      </c>
      <c r="F4367" s="31" t="s">
        <v>30</v>
      </c>
      <c r="G4367" s="26" t="s">
        <v>59</v>
      </c>
      <c r="H4367" s="31" t="s">
        <v>743</v>
      </c>
      <c r="I4367" s="31">
        <v>271</v>
      </c>
      <c r="J4367" s="31">
        <f>INDEX('LA lookup'!H:H,MATCH('Known to services raw data'!B4367,'LA lookup'!G:G,0))</f>
        <v>40088</v>
      </c>
      <c r="K4367" s="31"/>
      <c r="L4367" s="31" t="str">
        <f t="shared" si="251"/>
        <v>6.8 per 1000 0-17 yr olds</v>
      </c>
      <c r="M4367" s="31">
        <f t="shared" si="252"/>
        <v>6.7601277190181603</v>
      </c>
      <c r="N4367" s="31">
        <f t="shared" si="254"/>
        <v>0</v>
      </c>
    </row>
    <row r="4368" spans="1:14" x14ac:dyDescent="0.45">
      <c r="A4368" s="31" t="str">
        <f t="shared" si="253"/>
        <v>E06000056_CIN episodes where a child has substance misuse by a parent/someone else in household identified as a factor at CIN assessment (excluding looked after children)_Number</v>
      </c>
      <c r="B4368" s="31" t="s">
        <v>279</v>
      </c>
      <c r="C4368" s="31" t="s">
        <v>280</v>
      </c>
      <c r="D4368" s="31" t="s">
        <v>474</v>
      </c>
      <c r="E4368" s="31" t="s">
        <v>475</v>
      </c>
      <c r="F4368" s="31" t="s">
        <v>30</v>
      </c>
      <c r="G4368" s="26" t="s">
        <v>59</v>
      </c>
      <c r="H4368" s="31" t="s">
        <v>743</v>
      </c>
      <c r="I4368" s="31">
        <v>484</v>
      </c>
      <c r="J4368" s="31">
        <f>INDEX('LA lookup'!H:H,MATCH('Known to services raw data'!B4368,'LA lookup'!G:G,0))</f>
        <v>62515</v>
      </c>
      <c r="K4368" s="31"/>
      <c r="L4368" s="31" t="str">
        <f t="shared" si="251"/>
        <v>7.7 per 1000 0-17 yr olds</v>
      </c>
      <c r="M4368" s="31">
        <f t="shared" si="252"/>
        <v>7.7421418859473725</v>
      </c>
      <c r="N4368" s="31">
        <f t="shared" si="254"/>
        <v>0</v>
      </c>
    </row>
    <row r="4369" spans="1:14" x14ac:dyDescent="0.45">
      <c r="A4369" s="31" t="str">
        <f t="shared" si="253"/>
        <v>E10000002_CIN episodes where a child has substance misuse by a parent/someone else in household identified as a factor at CIN assessment (excluding looked after children)_Number</v>
      </c>
      <c r="B4369" s="31" t="s">
        <v>269</v>
      </c>
      <c r="C4369" s="31" t="s">
        <v>270</v>
      </c>
      <c r="D4369" s="31" t="s">
        <v>474</v>
      </c>
      <c r="E4369" s="31" t="s">
        <v>475</v>
      </c>
      <c r="F4369" s="31" t="s">
        <v>30</v>
      </c>
      <c r="G4369" s="26" t="s">
        <v>59</v>
      </c>
      <c r="H4369" s="31" t="s">
        <v>743</v>
      </c>
      <c r="I4369" s="31">
        <v>1053</v>
      </c>
      <c r="J4369" s="31">
        <f>INDEX('LA lookup'!H:H,MATCH('Known to services raw data'!B4369,'LA lookup'!G:G,0))</f>
        <v>124321</v>
      </c>
      <c r="K4369" s="31"/>
      <c r="L4369" s="31" t="str">
        <f t="shared" si="251"/>
        <v>8.5 per 1000 0-17 yr olds</v>
      </c>
      <c r="M4369" s="31">
        <f t="shared" si="252"/>
        <v>8.4700090893734767</v>
      </c>
      <c r="N4369" s="31">
        <f t="shared" si="254"/>
        <v>0</v>
      </c>
    </row>
    <row r="4370" spans="1:14" x14ac:dyDescent="0.45">
      <c r="A4370" s="31" t="str">
        <f t="shared" si="253"/>
        <v>E06000042_CIN episodes where a child has substance misuse by a parent/someone else in household identified as a factor at CIN assessment (excluding looked after children)_Number</v>
      </c>
      <c r="B4370" s="31" t="s">
        <v>355</v>
      </c>
      <c r="C4370" s="31" t="s">
        <v>356</v>
      </c>
      <c r="D4370" s="31" t="s">
        <v>474</v>
      </c>
      <c r="E4370" s="31" t="s">
        <v>475</v>
      </c>
      <c r="F4370" s="31" t="s">
        <v>30</v>
      </c>
      <c r="G4370" s="26" t="s">
        <v>59</v>
      </c>
      <c r="H4370" s="31" t="s">
        <v>743</v>
      </c>
      <c r="I4370" s="31">
        <v>533</v>
      </c>
      <c r="J4370" s="31">
        <f>INDEX('LA lookup'!H:H,MATCH('Known to services raw data'!B4370,'LA lookup'!G:G,0))</f>
        <v>68278</v>
      </c>
      <c r="K4370" s="31"/>
      <c r="L4370" s="31" t="str">
        <f t="shared" si="251"/>
        <v>7.8 per 1000 0-17 yr olds</v>
      </c>
      <c r="M4370" s="31">
        <f t="shared" si="252"/>
        <v>7.8063212162043412</v>
      </c>
      <c r="N4370" s="31">
        <f t="shared" si="254"/>
        <v>0</v>
      </c>
    </row>
    <row r="4371" spans="1:14" x14ac:dyDescent="0.45">
      <c r="A4371" s="31" t="str">
        <f t="shared" si="253"/>
        <v>E10000007_CIN episodes where a child has substance misuse by a parent/someone else in household identified as a factor at CIN assessment (excluding looked after children)_Number</v>
      </c>
      <c r="B4371" s="31" t="s">
        <v>291</v>
      </c>
      <c r="C4371" s="31" t="s">
        <v>292</v>
      </c>
      <c r="D4371" s="31" t="s">
        <v>474</v>
      </c>
      <c r="E4371" s="31" t="s">
        <v>475</v>
      </c>
      <c r="F4371" s="31" t="s">
        <v>30</v>
      </c>
      <c r="G4371" s="26" t="s">
        <v>59</v>
      </c>
      <c r="H4371" s="31" t="s">
        <v>743</v>
      </c>
      <c r="I4371" s="31">
        <v>2024</v>
      </c>
      <c r="J4371" s="31">
        <f>INDEX('LA lookup'!H:H,MATCH('Known to services raw data'!B4371,'LA lookup'!G:G,0))</f>
        <v>153272</v>
      </c>
      <c r="K4371" s="31"/>
      <c r="L4371" s="31" t="str">
        <f t="shared" si="251"/>
        <v>13.2 per 1000 0-17 yr olds</v>
      </c>
      <c r="M4371" s="31">
        <f t="shared" si="252"/>
        <v>13.205282112845138</v>
      </c>
      <c r="N4371" s="31">
        <f t="shared" si="254"/>
        <v>0</v>
      </c>
    </row>
    <row r="4372" spans="1:14" x14ac:dyDescent="0.45">
      <c r="A4372" s="31" t="str">
        <f t="shared" si="253"/>
        <v>E06000015_CIN episodes where a child has substance misuse by a parent/someone else in household identified as a factor at CIN assessment (excluding looked after children)_Number</v>
      </c>
      <c r="B4372" s="31" t="s">
        <v>289</v>
      </c>
      <c r="C4372" s="31" t="s">
        <v>290</v>
      </c>
      <c r="D4372" s="31" t="s">
        <v>474</v>
      </c>
      <c r="E4372" s="31" t="s">
        <v>475</v>
      </c>
      <c r="F4372" s="31" t="s">
        <v>30</v>
      </c>
      <c r="G4372" s="26" t="s">
        <v>59</v>
      </c>
      <c r="H4372" s="31" t="s">
        <v>743</v>
      </c>
      <c r="I4372" s="31">
        <v>705</v>
      </c>
      <c r="J4372" s="31">
        <f>INDEX('LA lookup'!H:H,MATCH('Known to services raw data'!B4372,'LA lookup'!G:G,0))</f>
        <v>59899</v>
      </c>
      <c r="K4372" s="31"/>
      <c r="L4372" s="31" t="str">
        <f t="shared" si="251"/>
        <v>11.8 per 1000 0-17 yr olds</v>
      </c>
      <c r="M4372" s="31">
        <f t="shared" si="252"/>
        <v>11.769812517738192</v>
      </c>
      <c r="N4372" s="31">
        <f t="shared" si="254"/>
        <v>0</v>
      </c>
    </row>
    <row r="4373" spans="1:14" x14ac:dyDescent="0.45">
      <c r="A4373" s="31" t="str">
        <f t="shared" si="253"/>
        <v>E10000009_CIN episodes where a child has substance misuse by a parent/someone else in household identified as a factor at CIN assessment (excluding looked after children)_Number</v>
      </c>
      <c r="B4373" s="31" t="s">
        <v>295</v>
      </c>
      <c r="C4373" s="31" t="s">
        <v>296</v>
      </c>
      <c r="D4373" s="31" t="s">
        <v>474</v>
      </c>
      <c r="E4373" s="31" t="s">
        <v>475</v>
      </c>
      <c r="F4373" s="31" t="s">
        <v>30</v>
      </c>
      <c r="G4373" s="26" t="s">
        <v>59</v>
      </c>
      <c r="H4373" s="31" t="s">
        <v>743</v>
      </c>
      <c r="I4373" s="31">
        <v>1106</v>
      </c>
      <c r="J4373" s="31">
        <f>INDEX('LA lookup'!H:H,MATCH('Known to services raw data'!B4373,'LA lookup'!G:G,0))</f>
        <v>76699</v>
      </c>
      <c r="K4373" s="31"/>
      <c r="L4373" s="31" t="str">
        <f t="shared" si="251"/>
        <v>14.4 per 1000 0-17 yr olds</v>
      </c>
      <c r="M4373" s="31">
        <f t="shared" si="252"/>
        <v>14.420005475951447</v>
      </c>
      <c r="N4373" s="31">
        <f t="shared" si="254"/>
        <v>0</v>
      </c>
    </row>
    <row r="4374" spans="1:14" x14ac:dyDescent="0.45">
      <c r="A4374" s="31" t="str">
        <f t="shared" si="253"/>
        <v>E06000029_CIN episodes where a child has substance misuse by a parent/someone else in household identified as a factor at CIN assessment (excluding looked after children)_Number</v>
      </c>
      <c r="B4374" s="31" t="s">
        <v>543</v>
      </c>
      <c r="C4374" s="31" t="s">
        <v>717</v>
      </c>
      <c r="D4374" s="31" t="s">
        <v>474</v>
      </c>
      <c r="E4374" s="31" t="s">
        <v>475</v>
      </c>
      <c r="F4374" s="31" t="s">
        <v>30</v>
      </c>
      <c r="G4374" s="26" t="s">
        <v>59</v>
      </c>
      <c r="H4374" s="31" t="s">
        <v>743</v>
      </c>
      <c r="I4374" s="31">
        <v>119</v>
      </c>
      <c r="J4374" s="31">
        <f>INDEX('LA lookup'!H:H,MATCH('Known to services raw data'!B4374,'LA lookup'!G:G,0))</f>
        <v>30188</v>
      </c>
      <c r="K4374" s="31"/>
      <c r="L4374" s="31" t="str">
        <f t="shared" si="251"/>
        <v>3.9 per 1000 0-17 yr olds</v>
      </c>
      <c r="M4374" s="31">
        <f t="shared" si="252"/>
        <v>3.9419636941831189</v>
      </c>
      <c r="N4374" s="31">
        <f t="shared" si="254"/>
        <v>0</v>
      </c>
    </row>
    <row r="4375" spans="1:14" x14ac:dyDescent="0.45">
      <c r="A4375" s="31" t="str">
        <f t="shared" si="253"/>
        <v>E06000028_CIN episodes where a child has substance misuse by a parent/someone else in household identified as a factor at CIN assessment (excluding looked after children)_Number</v>
      </c>
      <c r="B4375" s="31" t="s">
        <v>254</v>
      </c>
      <c r="C4375" s="31" t="s">
        <v>255</v>
      </c>
      <c r="D4375" s="31" t="s">
        <v>474</v>
      </c>
      <c r="E4375" s="31" t="s">
        <v>475</v>
      </c>
      <c r="F4375" s="31" t="s">
        <v>30</v>
      </c>
      <c r="G4375" s="26" t="s">
        <v>59</v>
      </c>
      <c r="H4375" s="31" t="s">
        <v>743</v>
      </c>
      <c r="I4375" s="31">
        <v>269</v>
      </c>
      <c r="J4375" s="31">
        <f>INDEX('LA lookup'!H:H,MATCH('Known to services raw data'!B4375,'LA lookup'!G:G,0))</f>
        <v>36373</v>
      </c>
      <c r="K4375" s="31"/>
      <c r="L4375" s="31" t="str">
        <f t="shared" si="251"/>
        <v>7.4 per 1000 0-17 yr olds</v>
      </c>
      <c r="M4375" s="31">
        <f t="shared" si="252"/>
        <v>7.3955956341242128</v>
      </c>
      <c r="N4375" s="31">
        <f t="shared" si="254"/>
        <v>0</v>
      </c>
    </row>
    <row r="4376" spans="1:14" x14ac:dyDescent="0.45">
      <c r="A4376" s="31" t="str">
        <f t="shared" si="253"/>
        <v>E06000047_CIN episodes where a child has substance misuse by a parent/someone else in household identified as a factor at CIN assessment (excluding looked after children)_Number</v>
      </c>
      <c r="B4376" s="31" t="s">
        <v>528</v>
      </c>
      <c r="C4376" s="31" t="s">
        <v>721</v>
      </c>
      <c r="D4376" s="31" t="s">
        <v>474</v>
      </c>
      <c r="E4376" s="31" t="s">
        <v>475</v>
      </c>
      <c r="F4376" s="31" t="s">
        <v>30</v>
      </c>
      <c r="G4376" s="26" t="s">
        <v>59</v>
      </c>
      <c r="H4376" s="31" t="s">
        <v>743</v>
      </c>
      <c r="I4376" s="31">
        <v>1262</v>
      </c>
      <c r="J4376" s="31">
        <f>INDEX('LA lookup'!H:H,MATCH('Known to services raw data'!B4376,'LA lookup'!G:G,0))</f>
        <v>101040</v>
      </c>
      <c r="K4376" s="31"/>
      <c r="L4376" s="31" t="str">
        <f t="shared" si="251"/>
        <v>12.5 per 1000 0-17 yr olds</v>
      </c>
      <c r="M4376" s="31">
        <f t="shared" si="252"/>
        <v>12.490102929532858</v>
      </c>
      <c r="N4376" s="31">
        <f t="shared" si="254"/>
        <v>0</v>
      </c>
    </row>
    <row r="4377" spans="1:14" x14ac:dyDescent="0.45">
      <c r="A4377" s="31" t="str">
        <f t="shared" si="253"/>
        <v>E06000005_CIN episodes where a child has substance misuse by a parent/someone else in household identified as a factor at CIN assessment (excluding looked after children)_Number</v>
      </c>
      <c r="B4377" s="31" t="s">
        <v>287</v>
      </c>
      <c r="C4377" s="31" t="s">
        <v>288</v>
      </c>
      <c r="D4377" s="31" t="s">
        <v>474</v>
      </c>
      <c r="E4377" s="31" t="s">
        <v>475</v>
      </c>
      <c r="F4377" s="31" t="s">
        <v>30</v>
      </c>
      <c r="G4377" s="26" t="s">
        <v>59</v>
      </c>
      <c r="H4377" s="31" t="s">
        <v>743</v>
      </c>
      <c r="I4377" s="31">
        <v>201</v>
      </c>
      <c r="J4377" s="31">
        <f>INDEX('LA lookup'!H:H,MATCH('Known to services raw data'!B4377,'LA lookup'!G:G,0))</f>
        <v>22454</v>
      </c>
      <c r="K4377" s="31"/>
      <c r="L4377" s="31" t="str">
        <f t="shared" si="251"/>
        <v>9 per 1000 0-17 yr olds</v>
      </c>
      <c r="M4377" s="31">
        <f t="shared" si="252"/>
        <v>8.9516344526587694</v>
      </c>
      <c r="N4377" s="31">
        <f t="shared" si="254"/>
        <v>0</v>
      </c>
    </row>
    <row r="4378" spans="1:14" x14ac:dyDescent="0.45">
      <c r="A4378" s="31" t="str">
        <f t="shared" si="253"/>
        <v>E10000011_CIN episodes where a child has substance misuse by a parent/someone else in household identified as a factor at CIN assessment (excluding looked after children)_Number</v>
      </c>
      <c r="B4378" s="31" t="s">
        <v>299</v>
      </c>
      <c r="C4378" s="31" t="s">
        <v>300</v>
      </c>
      <c r="D4378" s="31" t="s">
        <v>474</v>
      </c>
      <c r="E4378" s="31" t="s">
        <v>475</v>
      </c>
      <c r="F4378" s="31" t="s">
        <v>30</v>
      </c>
      <c r="G4378" s="26" t="s">
        <v>59</v>
      </c>
      <c r="H4378" s="31" t="s">
        <v>743</v>
      </c>
      <c r="I4378" s="31">
        <v>862</v>
      </c>
      <c r="J4378" s="31">
        <f>INDEX('LA lookup'!H:H,MATCH('Known to services raw data'!B4378,'LA lookup'!G:G,0))</f>
        <v>106378</v>
      </c>
      <c r="K4378" s="31"/>
      <c r="L4378" s="31" t="str">
        <f t="shared" si="251"/>
        <v>8.1 per 1000 0-17 yr olds</v>
      </c>
      <c r="M4378" s="31">
        <f t="shared" si="252"/>
        <v>8.1031792287879068</v>
      </c>
      <c r="N4378" s="31">
        <f t="shared" si="254"/>
        <v>0</v>
      </c>
    </row>
    <row r="4379" spans="1:14" x14ac:dyDescent="0.45">
      <c r="A4379" s="31" t="str">
        <f t="shared" si="253"/>
        <v>E06000043_CIN episodes where a child has substance misuse by a parent/someone else in household identified as a factor at CIN assessment (excluding looked after children)_Number</v>
      </c>
      <c r="B4379" s="31" t="s">
        <v>263</v>
      </c>
      <c r="C4379" s="31" t="s">
        <v>264</v>
      </c>
      <c r="D4379" s="31" t="s">
        <v>474</v>
      </c>
      <c r="E4379" s="31" t="s">
        <v>475</v>
      </c>
      <c r="F4379" s="31" t="s">
        <v>30</v>
      </c>
      <c r="G4379" s="26" t="s">
        <v>59</v>
      </c>
      <c r="H4379" s="31" t="s">
        <v>743</v>
      </c>
      <c r="I4379" s="31">
        <v>851</v>
      </c>
      <c r="J4379" s="31">
        <f>INDEX('LA lookup'!H:H,MATCH('Known to services raw data'!B4379,'LA lookup'!G:G,0))</f>
        <v>51005</v>
      </c>
      <c r="K4379" s="31"/>
      <c r="L4379" s="31" t="str">
        <f t="shared" si="251"/>
        <v>16.7 per 1000 0-17 yr olds</v>
      </c>
      <c r="M4379" s="31">
        <f t="shared" si="252"/>
        <v>16.684638760905795</v>
      </c>
      <c r="N4379" s="31">
        <f t="shared" si="254"/>
        <v>0</v>
      </c>
    </row>
    <row r="4380" spans="1:14" x14ac:dyDescent="0.45">
      <c r="A4380" s="31" t="str">
        <f t="shared" si="253"/>
        <v>E10000014_CIN episodes where a child has substance misuse by a parent/someone else in household identified as a factor at CIN assessment (excluding looked after children)_Number</v>
      </c>
      <c r="B4380" s="31" t="s">
        <v>309</v>
      </c>
      <c r="C4380" s="31" t="s">
        <v>310</v>
      </c>
      <c r="D4380" s="31" t="s">
        <v>474</v>
      </c>
      <c r="E4380" s="31" t="s">
        <v>475</v>
      </c>
      <c r="F4380" s="31" t="s">
        <v>30</v>
      </c>
      <c r="G4380" s="26" t="s">
        <v>59</v>
      </c>
      <c r="H4380" s="31" t="s">
        <v>743</v>
      </c>
      <c r="I4380" s="31">
        <v>961</v>
      </c>
      <c r="J4380" s="31">
        <f>INDEX('LA lookup'!H:H,MATCH('Known to services raw data'!B4380,'LA lookup'!G:G,0))</f>
        <v>284002</v>
      </c>
      <c r="K4380" s="31"/>
      <c r="L4380" s="31" t="str">
        <f t="shared" si="251"/>
        <v>3.4 per 1000 0-17 yr olds</v>
      </c>
      <c r="M4380" s="31">
        <f t="shared" si="252"/>
        <v>3.3837789874719193</v>
      </c>
      <c r="N4380" s="31">
        <f t="shared" si="254"/>
        <v>0</v>
      </c>
    </row>
    <row r="4381" spans="1:14" x14ac:dyDescent="0.45">
      <c r="A4381" s="31" t="str">
        <f t="shared" si="253"/>
        <v>E06000044_CIN episodes where a child has substance misuse by a parent/someone else in household identified as a factor at CIN assessment (excluding looked after children)_Number</v>
      </c>
      <c r="B4381" s="31" t="s">
        <v>383</v>
      </c>
      <c r="C4381" s="31" t="s">
        <v>384</v>
      </c>
      <c r="D4381" s="31" t="s">
        <v>474</v>
      </c>
      <c r="E4381" s="31" t="s">
        <v>475</v>
      </c>
      <c r="F4381" s="31" t="s">
        <v>30</v>
      </c>
      <c r="G4381" s="26" t="s">
        <v>59</v>
      </c>
      <c r="H4381" s="31" t="s">
        <v>743</v>
      </c>
      <c r="I4381" s="31">
        <v>278</v>
      </c>
      <c r="J4381" s="31">
        <f>INDEX('LA lookup'!H:H,MATCH('Known to services raw data'!B4381,'LA lookup'!G:G,0))</f>
        <v>44046</v>
      </c>
      <c r="K4381" s="31"/>
      <c r="L4381" s="31" t="str">
        <f t="shared" si="251"/>
        <v>6.3 per 1000 0-17 yr olds</v>
      </c>
      <c r="M4381" s="31">
        <f t="shared" si="252"/>
        <v>6.3115833446851015</v>
      </c>
      <c r="N4381" s="31">
        <f t="shared" si="254"/>
        <v>0</v>
      </c>
    </row>
    <row r="4382" spans="1:14" x14ac:dyDescent="0.45">
      <c r="A4382" s="31" t="str">
        <f t="shared" si="253"/>
        <v>E06000045_CIN episodes where a child has substance misuse by a parent/someone else in household identified as a factor at CIN assessment (excluding looked after children)_Number</v>
      </c>
      <c r="B4382" s="31" t="s">
        <v>577</v>
      </c>
      <c r="C4382" s="31" t="s">
        <v>729</v>
      </c>
      <c r="D4382" s="31" t="s">
        <v>474</v>
      </c>
      <c r="E4382" s="31" t="s">
        <v>475</v>
      </c>
      <c r="F4382" s="31" t="s">
        <v>30</v>
      </c>
      <c r="G4382" s="26" t="s">
        <v>59</v>
      </c>
      <c r="H4382" s="31" t="s">
        <v>743</v>
      </c>
      <c r="I4382" s="31">
        <v>656</v>
      </c>
      <c r="J4382" s="31">
        <f>INDEX('LA lookup'!H:H,MATCH('Known to services raw data'!B4382,'LA lookup'!G:G,0))</f>
        <v>50832</v>
      </c>
      <c r="K4382" s="31"/>
      <c r="L4382" s="31" t="str">
        <f t="shared" si="251"/>
        <v>12.9 per 1000 0-17 yr olds</v>
      </c>
      <c r="M4382" s="31">
        <f t="shared" si="252"/>
        <v>12.905256531318853</v>
      </c>
      <c r="N4382" s="31">
        <f t="shared" si="254"/>
        <v>0</v>
      </c>
    </row>
    <row r="4383" spans="1:14" x14ac:dyDescent="0.45">
      <c r="A4383" s="31" t="str">
        <f t="shared" si="253"/>
        <v>E10000018_CIN episodes where a child has substance misuse by a parent/someone else in household identified as a factor at CIN assessment (excluding looked after children)_Number</v>
      </c>
      <c r="B4383" s="31" t="s">
        <v>552</v>
      </c>
      <c r="C4383" s="31" t="s">
        <v>553</v>
      </c>
      <c r="D4383" s="31" t="s">
        <v>474</v>
      </c>
      <c r="E4383" s="31" t="s">
        <v>475</v>
      </c>
      <c r="F4383" s="31" t="s">
        <v>30</v>
      </c>
      <c r="G4383" s="26" t="s">
        <v>59</v>
      </c>
      <c r="H4383" s="31" t="s">
        <v>743</v>
      </c>
      <c r="I4383" s="31">
        <v>699</v>
      </c>
      <c r="J4383" s="31">
        <f>INDEX('LA lookup'!H:H,MATCH('Known to services raw data'!B4383,'LA lookup'!G:G,0))</f>
        <v>140307</v>
      </c>
      <c r="K4383" s="31"/>
      <c r="L4383" s="31" t="str">
        <f t="shared" si="251"/>
        <v>5 per 1000 0-17 yr olds</v>
      </c>
      <c r="M4383" s="31">
        <f t="shared" si="252"/>
        <v>4.9819324766405098</v>
      </c>
      <c r="N4383" s="31">
        <f t="shared" si="254"/>
        <v>0</v>
      </c>
    </row>
    <row r="4384" spans="1:14" x14ac:dyDescent="0.45">
      <c r="A4384" s="31" t="str">
        <f t="shared" si="253"/>
        <v>E06000016_CIN episodes where a child has substance misuse by a parent/someone else in household identified as a factor at CIN assessment (excluding looked after children)_Number</v>
      </c>
      <c r="B4384" s="31" t="s">
        <v>341</v>
      </c>
      <c r="C4384" s="31" t="s">
        <v>342</v>
      </c>
      <c r="D4384" s="31" t="s">
        <v>474</v>
      </c>
      <c r="E4384" s="31" t="s">
        <v>475</v>
      </c>
      <c r="F4384" s="31" t="s">
        <v>30</v>
      </c>
      <c r="G4384" s="26" t="s">
        <v>59</v>
      </c>
      <c r="H4384" s="31" t="s">
        <v>743</v>
      </c>
      <c r="I4384" s="31">
        <v>465</v>
      </c>
      <c r="J4384" s="31">
        <f>INDEX('LA lookup'!H:H,MATCH('Known to services raw data'!B4384,'LA lookup'!G:G,0))</f>
        <v>83994</v>
      </c>
      <c r="K4384" s="31"/>
      <c r="L4384" s="31" t="str">
        <f t="shared" si="251"/>
        <v>5.5 per 1000 0-17 yr olds</v>
      </c>
      <c r="M4384" s="31">
        <f t="shared" si="252"/>
        <v>5.5361097221230091</v>
      </c>
      <c r="N4384" s="31">
        <f t="shared" si="254"/>
        <v>0</v>
      </c>
    </row>
    <row r="4385" spans="1:14" x14ac:dyDescent="0.45">
      <c r="A4385" s="31" t="str">
        <f t="shared" si="253"/>
        <v>E06000017_CIN episodes where a child has substance misuse by a parent/someone else in household identified as a factor at CIN assessment (excluding looked after children)_Number</v>
      </c>
      <c r="B4385" s="31" t="s">
        <v>548</v>
      </c>
      <c r="C4385" s="31" t="s">
        <v>728</v>
      </c>
      <c r="D4385" s="31" t="s">
        <v>474</v>
      </c>
      <c r="E4385" s="31" t="s">
        <v>475</v>
      </c>
      <c r="F4385" s="31" t="s">
        <v>30</v>
      </c>
      <c r="G4385" s="26" t="s">
        <v>59</v>
      </c>
      <c r="H4385" s="31" t="s">
        <v>743</v>
      </c>
      <c r="I4385" s="31">
        <v>57</v>
      </c>
      <c r="J4385" s="31">
        <f>INDEX('LA lookup'!H:H,MATCH('Known to services raw data'!B4385,'LA lookup'!G:G,0))</f>
        <v>7807</v>
      </c>
      <c r="K4385" s="31"/>
      <c r="L4385" s="31" t="str">
        <f t="shared" si="251"/>
        <v>7.3 per 1000 0-17 yr olds</v>
      </c>
      <c r="M4385" s="31">
        <f t="shared" si="252"/>
        <v>7.3011400025618034</v>
      </c>
      <c r="N4385" s="31">
        <f t="shared" si="254"/>
        <v>0</v>
      </c>
    </row>
    <row r="4386" spans="1:14" x14ac:dyDescent="0.45">
      <c r="A4386" s="31" t="str">
        <f t="shared" si="253"/>
        <v>E10000028_CIN episodes where a child has substance misuse by a parent/someone else in household identified as a factor at CIN assessment (excluding looked after children)_Number</v>
      </c>
      <c r="B4386" s="31" t="s">
        <v>418</v>
      </c>
      <c r="C4386" s="31" t="s">
        <v>419</v>
      </c>
      <c r="D4386" s="31" t="s">
        <v>474</v>
      </c>
      <c r="E4386" s="31" t="s">
        <v>475</v>
      </c>
      <c r="F4386" s="31" t="s">
        <v>30</v>
      </c>
      <c r="G4386" s="26" t="s">
        <v>59</v>
      </c>
      <c r="H4386" s="31" t="s">
        <v>743</v>
      </c>
      <c r="I4386" s="31">
        <v>2128</v>
      </c>
      <c r="J4386" s="31">
        <f>INDEX('LA lookup'!H:H,MATCH('Known to services raw data'!B4386,'LA lookup'!G:G,0))</f>
        <v>169603</v>
      </c>
      <c r="K4386" s="31"/>
      <c r="L4386" s="31" t="str">
        <f t="shared" si="251"/>
        <v>12.5 per 1000 0-17 yr olds</v>
      </c>
      <c r="M4386" s="31">
        <f t="shared" si="252"/>
        <v>12.546947872384333</v>
      </c>
      <c r="N4386" s="31">
        <f t="shared" si="254"/>
        <v>0</v>
      </c>
    </row>
    <row r="4387" spans="1:14" x14ac:dyDescent="0.45">
      <c r="A4387" s="31" t="str">
        <f t="shared" si="253"/>
        <v>E06000021_CIN episodes where a child has substance misuse by a parent/someone else in household identified as a factor at CIN assessment (excluding looked after children)_Number</v>
      </c>
      <c r="B4387" s="31" t="s">
        <v>424</v>
      </c>
      <c r="C4387" s="31" t="s">
        <v>425</v>
      </c>
      <c r="D4387" s="31" t="s">
        <v>474</v>
      </c>
      <c r="E4387" s="31" t="s">
        <v>475</v>
      </c>
      <c r="F4387" s="31" t="s">
        <v>30</v>
      </c>
      <c r="G4387" s="26" t="s">
        <v>59</v>
      </c>
      <c r="H4387" s="31" t="s">
        <v>743</v>
      </c>
      <c r="I4387" s="31">
        <v>946</v>
      </c>
      <c r="J4387" s="31">
        <f>INDEX('LA lookup'!H:H,MATCH('Known to services raw data'!B4387,'LA lookup'!G:G,0))</f>
        <v>57549</v>
      </c>
      <c r="K4387" s="31"/>
      <c r="L4387" s="31" t="str">
        <f t="shared" si="251"/>
        <v>16.4 per 1000 0-17 yr olds</v>
      </c>
      <c r="M4387" s="31">
        <f t="shared" si="252"/>
        <v>16.438165737024104</v>
      </c>
      <c r="N4387" s="31">
        <f t="shared" si="254"/>
        <v>0</v>
      </c>
    </row>
    <row r="4388" spans="1:14" x14ac:dyDescent="0.45">
      <c r="A4388" s="31" t="str">
        <f t="shared" si="253"/>
        <v>E06000054_CIN episodes where a child has substance misuse by a parent/someone else in household identified as a factor at CIN assessment (excluding looked after children)_Number</v>
      </c>
      <c r="B4388" s="31" t="s">
        <v>462</v>
      </c>
      <c r="C4388" s="31" t="s">
        <v>463</v>
      </c>
      <c r="D4388" s="31" t="s">
        <v>474</v>
      </c>
      <c r="E4388" s="31" t="s">
        <v>475</v>
      </c>
      <c r="F4388" s="31" t="s">
        <v>30</v>
      </c>
      <c r="G4388" s="26" t="s">
        <v>59</v>
      </c>
      <c r="H4388" s="31" t="s">
        <v>743</v>
      </c>
      <c r="I4388" s="31">
        <v>1108</v>
      </c>
      <c r="J4388" s="31">
        <f>INDEX('LA lookup'!H:H,MATCH('Known to services raw data'!B4388,'LA lookup'!G:G,0))</f>
        <v>105692</v>
      </c>
      <c r="K4388" s="31"/>
      <c r="L4388" s="31" t="str">
        <f t="shared" si="251"/>
        <v>10.5 per 1000 0-17 yr olds</v>
      </c>
      <c r="M4388" s="31">
        <f t="shared" si="252"/>
        <v>10.483291072171973</v>
      </c>
      <c r="N4388" s="31">
        <f t="shared" si="254"/>
        <v>0</v>
      </c>
    </row>
    <row r="4389" spans="1:14" x14ac:dyDescent="0.45">
      <c r="A4389" s="31" t="str">
        <f t="shared" si="253"/>
        <v>E06000030_CIN episodes where a child has substance misuse by a parent/someone else in household identified as a factor at CIN assessment (excluding looked after children)_Number</v>
      </c>
      <c r="B4389" s="31" t="s">
        <v>434</v>
      </c>
      <c r="C4389" s="31" t="s">
        <v>435</v>
      </c>
      <c r="D4389" s="31" t="s">
        <v>474</v>
      </c>
      <c r="E4389" s="31" t="s">
        <v>475</v>
      </c>
      <c r="F4389" s="31" t="s">
        <v>30</v>
      </c>
      <c r="G4389" s="26" t="s">
        <v>59</v>
      </c>
      <c r="H4389" s="31" t="s">
        <v>743</v>
      </c>
      <c r="I4389" s="31">
        <v>492</v>
      </c>
      <c r="J4389" s="31">
        <f>INDEX('LA lookup'!H:H,MATCH('Known to services raw data'!B4389,'LA lookup'!G:G,0))</f>
        <v>50239</v>
      </c>
      <c r="K4389" s="31"/>
      <c r="L4389" s="31" t="str">
        <f t="shared" si="251"/>
        <v>9.8 per 1000 0-17 yr olds</v>
      </c>
      <c r="M4389" s="31">
        <f t="shared" si="252"/>
        <v>9.7931885586894634</v>
      </c>
      <c r="N4389" s="31">
        <f t="shared" si="254"/>
        <v>0</v>
      </c>
    </row>
    <row r="4390" spans="1:14" x14ac:dyDescent="0.45">
      <c r="A4390" s="31" t="str">
        <f t="shared" si="253"/>
        <v>E06000036_CIN episodes where a child has substance misuse by a parent/someone else in household identified as a factor at CIN assessment (excluding looked after children)_Number</v>
      </c>
      <c r="B4390" s="31" t="s">
        <v>257</v>
      </c>
      <c r="C4390" s="31" t="s">
        <v>258</v>
      </c>
      <c r="D4390" s="31" t="s">
        <v>474</v>
      </c>
      <c r="E4390" s="31" t="s">
        <v>475</v>
      </c>
      <c r="F4390" s="31" t="s">
        <v>30</v>
      </c>
      <c r="G4390" s="26" t="s">
        <v>59</v>
      </c>
      <c r="H4390" s="31" t="s">
        <v>743</v>
      </c>
      <c r="I4390" s="31">
        <v>335</v>
      </c>
      <c r="J4390" s="31">
        <f>INDEX('LA lookup'!H:H,MATCH('Known to services raw data'!B4390,'LA lookup'!G:G,0))</f>
        <v>28336</v>
      </c>
      <c r="K4390" s="31"/>
      <c r="L4390" s="31" t="str">
        <f t="shared" si="251"/>
        <v>11.8 per 1000 0-17 yr olds</v>
      </c>
      <c r="M4390" s="31">
        <f t="shared" si="252"/>
        <v>11.822416713721061</v>
      </c>
      <c r="N4390" s="31">
        <f t="shared" si="254"/>
        <v>0</v>
      </c>
    </row>
    <row r="4391" spans="1:14" x14ac:dyDescent="0.45">
      <c r="A4391" s="31" t="str">
        <f t="shared" si="253"/>
        <v>E06000040_CIN episodes where a child has substance misuse by a parent/someone else in household identified as a factor at CIN assessment (excluding looked after children)_Number</v>
      </c>
      <c r="B4391" s="31" t="s">
        <v>555</v>
      </c>
      <c r="C4391" s="31" t="s">
        <v>727</v>
      </c>
      <c r="D4391" s="31" t="s">
        <v>474</v>
      </c>
      <c r="E4391" s="31" t="s">
        <v>475</v>
      </c>
      <c r="F4391" s="31" t="s">
        <v>30</v>
      </c>
      <c r="G4391" s="26" t="s">
        <v>59</v>
      </c>
      <c r="H4391" s="31" t="s">
        <v>743</v>
      </c>
      <c r="I4391" s="31">
        <v>99</v>
      </c>
      <c r="J4391" s="31">
        <f>INDEX('LA lookup'!H:H,MATCH('Known to services raw data'!B4391,'LA lookup'!G:G,0))</f>
        <v>34604</v>
      </c>
      <c r="K4391" s="31"/>
      <c r="L4391" s="31" t="str">
        <f t="shared" si="251"/>
        <v>2.9 per 1000 0-17 yr olds</v>
      </c>
      <c r="M4391" s="31">
        <f t="shared" si="252"/>
        <v>2.8609409316841985</v>
      </c>
      <c r="N4391" s="31">
        <f t="shared" si="254"/>
        <v>0</v>
      </c>
    </row>
    <row r="4392" spans="1:14" x14ac:dyDescent="0.45">
      <c r="A4392" s="31" t="str">
        <f t="shared" si="253"/>
        <v>E06000037_CIN episodes where a child has substance misuse by a parent/someone else in household identified as a factor at CIN assessment (excluding looked after children)_Number</v>
      </c>
      <c r="B4392" s="31" t="s">
        <v>456</v>
      </c>
      <c r="C4392" s="31" t="s">
        <v>457</v>
      </c>
      <c r="D4392" s="31" t="s">
        <v>474</v>
      </c>
      <c r="E4392" s="31" t="s">
        <v>475</v>
      </c>
      <c r="F4392" s="31" t="s">
        <v>30</v>
      </c>
      <c r="G4392" s="26" t="s">
        <v>59</v>
      </c>
      <c r="H4392" s="31" t="s">
        <v>743</v>
      </c>
      <c r="I4392" s="31">
        <v>283</v>
      </c>
      <c r="J4392" s="31">
        <f>INDEX('LA lookup'!H:H,MATCH('Known to services raw data'!B4392,'LA lookup'!G:G,0))</f>
        <v>35623</v>
      </c>
      <c r="K4392" s="31"/>
      <c r="L4392" s="31" t="str">
        <f t="shared" si="251"/>
        <v>7.9 per 1000 0-17 yr olds</v>
      </c>
      <c r="M4392" s="31">
        <f t="shared" si="252"/>
        <v>7.944305645229206</v>
      </c>
      <c r="N4392" s="31">
        <f t="shared" si="254"/>
        <v>0</v>
      </c>
    </row>
    <row r="4393" spans="1:14" x14ac:dyDescent="0.45">
      <c r="A4393" s="31" t="str">
        <f t="shared" si="253"/>
        <v>E06000038_CIN episodes where a child has substance misuse by a parent/someone else in household identified as a factor at CIN assessment (excluding looked after children)_Number</v>
      </c>
      <c r="B4393" s="31" t="s">
        <v>557</v>
      </c>
      <c r="C4393" s="31" t="s">
        <v>726</v>
      </c>
      <c r="D4393" s="31" t="s">
        <v>474</v>
      </c>
      <c r="E4393" s="31" t="s">
        <v>475</v>
      </c>
      <c r="F4393" s="31" t="s">
        <v>30</v>
      </c>
      <c r="G4393" s="26" t="s">
        <v>59</v>
      </c>
      <c r="H4393" s="31" t="s">
        <v>743</v>
      </c>
      <c r="I4393" s="31">
        <v>502</v>
      </c>
      <c r="J4393" s="31">
        <f>INDEX('LA lookup'!H:H,MATCH('Known to services raw data'!B4393,'LA lookup'!G:G,0))</f>
        <v>37080</v>
      </c>
      <c r="K4393" s="31"/>
      <c r="L4393" s="31" t="str">
        <f t="shared" si="251"/>
        <v>13.5 per 1000 0-17 yr olds</v>
      </c>
      <c r="M4393" s="31">
        <f t="shared" si="252"/>
        <v>13.538295577130528</v>
      </c>
      <c r="N4393" s="31">
        <f t="shared" si="254"/>
        <v>0</v>
      </c>
    </row>
    <row r="4394" spans="1:14" x14ac:dyDescent="0.45">
      <c r="A4394" s="31" t="str">
        <f t="shared" si="253"/>
        <v>E06000039_CIN episodes where a child has substance misuse by a parent/someone else in household identified as a factor at CIN assessment (excluding looked after children)_Number</v>
      </c>
      <c r="B4394" s="31" t="s">
        <v>404</v>
      </c>
      <c r="C4394" s="31" t="s">
        <v>405</v>
      </c>
      <c r="D4394" s="31" t="s">
        <v>474</v>
      </c>
      <c r="E4394" s="31" t="s">
        <v>475</v>
      </c>
      <c r="F4394" s="31" t="s">
        <v>30</v>
      </c>
      <c r="G4394" s="26" t="s">
        <v>59</v>
      </c>
      <c r="H4394" s="31" t="s">
        <v>743</v>
      </c>
      <c r="I4394" s="31">
        <v>370</v>
      </c>
      <c r="J4394" s="31">
        <f>INDEX('LA lookup'!H:H,MATCH('Known to services raw data'!B4394,'LA lookup'!G:G,0))</f>
        <v>42699</v>
      </c>
      <c r="K4394" s="31"/>
      <c r="L4394" s="31" t="str">
        <f t="shared" si="251"/>
        <v>8.7 per 1000 0-17 yr olds</v>
      </c>
      <c r="M4394" s="31">
        <f t="shared" si="252"/>
        <v>8.6653083210379638</v>
      </c>
      <c r="N4394" s="31">
        <f t="shared" si="254"/>
        <v>0</v>
      </c>
    </row>
    <row r="4395" spans="1:14" x14ac:dyDescent="0.45">
      <c r="A4395" s="31" t="str">
        <f t="shared" si="253"/>
        <v>E06000041_CIN episodes where a child has substance misuse by a parent/someone else in household identified as a factor at CIN assessment (excluding looked after children)_Number</v>
      </c>
      <c r="B4395" s="31" t="s">
        <v>466</v>
      </c>
      <c r="C4395" s="31" t="s">
        <v>467</v>
      </c>
      <c r="D4395" s="31" t="s">
        <v>474</v>
      </c>
      <c r="E4395" s="31" t="s">
        <v>475</v>
      </c>
      <c r="F4395" s="31" t="s">
        <v>30</v>
      </c>
      <c r="G4395" s="26" t="s">
        <v>59</v>
      </c>
      <c r="H4395" s="31" t="s">
        <v>743</v>
      </c>
      <c r="I4395" s="31">
        <v>375</v>
      </c>
      <c r="J4395" s="31">
        <f>INDEX('LA lookup'!H:H,MATCH('Known to services raw data'!B4395,'LA lookup'!G:G,0))</f>
        <v>39532</v>
      </c>
      <c r="K4395" s="31"/>
      <c r="L4395" s="31" t="str">
        <f t="shared" si="251"/>
        <v>9.5 per 1000 0-17 yr olds</v>
      </c>
      <c r="M4395" s="31">
        <f t="shared" si="252"/>
        <v>9.4859860366285549</v>
      </c>
      <c r="N4395" s="31">
        <f t="shared" si="254"/>
        <v>0</v>
      </c>
    </row>
    <row r="4396" spans="1:14" x14ac:dyDescent="0.45">
      <c r="A4396" s="31" t="str">
        <f t="shared" si="253"/>
        <v>E10000003_CIN episodes where a child has substance misuse by a parent/someone else in household identified as a factor at CIN assessment (excluding looked after children)_Number</v>
      </c>
      <c r="B4396" s="31" t="s">
        <v>275</v>
      </c>
      <c r="C4396" s="31" t="s">
        <v>276</v>
      </c>
      <c r="D4396" s="31" t="s">
        <v>474</v>
      </c>
      <c r="E4396" s="31" t="s">
        <v>475</v>
      </c>
      <c r="F4396" s="31" t="s">
        <v>30</v>
      </c>
      <c r="G4396" s="26" t="s">
        <v>59</v>
      </c>
      <c r="H4396" s="31" t="s">
        <v>743</v>
      </c>
      <c r="I4396" s="31">
        <v>1226</v>
      </c>
      <c r="J4396" s="31">
        <f>INDEX('LA lookup'!H:H,MATCH('Known to services raw data'!B4396,'LA lookup'!G:G,0))</f>
        <v>135719</v>
      </c>
      <c r="K4396" s="31"/>
      <c r="L4396" s="31" t="str">
        <f t="shared" si="251"/>
        <v>9 per 1000 0-17 yr olds</v>
      </c>
      <c r="M4396" s="31">
        <f t="shared" si="252"/>
        <v>9.0333704197643669</v>
      </c>
      <c r="N4396" s="31">
        <f t="shared" si="254"/>
        <v>0</v>
      </c>
    </row>
    <row r="4397" spans="1:14" x14ac:dyDescent="0.45">
      <c r="A4397" s="31" t="str">
        <f t="shared" si="253"/>
        <v>E06000031_CIN episodes where a child has substance misuse by a parent/someone else in household identified as a factor at CIN assessment (excluding looked after children)_Number</v>
      </c>
      <c r="B4397" s="31" t="s">
        <v>379</v>
      </c>
      <c r="C4397" s="31" t="s">
        <v>380</v>
      </c>
      <c r="D4397" s="31" t="s">
        <v>474</v>
      </c>
      <c r="E4397" s="31" t="s">
        <v>475</v>
      </c>
      <c r="F4397" s="31" t="s">
        <v>30</v>
      </c>
      <c r="G4397" s="26" t="s">
        <v>59</v>
      </c>
      <c r="H4397" s="31" t="s">
        <v>743</v>
      </c>
      <c r="I4397" s="31">
        <v>588</v>
      </c>
      <c r="J4397" s="31">
        <f>INDEX('LA lookup'!H:H,MATCH('Known to services raw data'!B4397,'LA lookup'!G:G,0))</f>
        <v>51137</v>
      </c>
      <c r="K4397" s="31"/>
      <c r="L4397" s="31" t="str">
        <f t="shared" si="251"/>
        <v>11.5 per 1000 0-17 yr olds</v>
      </c>
      <c r="M4397" s="31">
        <f t="shared" si="252"/>
        <v>11.498523573928857</v>
      </c>
      <c r="N4397" s="31">
        <f t="shared" si="254"/>
        <v>0</v>
      </c>
    </row>
    <row r="4398" spans="1:14" x14ac:dyDescent="0.45">
      <c r="A4398" s="31" t="str">
        <f t="shared" si="253"/>
        <v>E06000006_CIN episodes where a child has substance misuse by a parent/someone else in household identified as a factor at CIN assessment (excluding looked after children)_Number</v>
      </c>
      <c r="B4398" s="31" t="s">
        <v>531</v>
      </c>
      <c r="C4398" s="31" t="s">
        <v>722</v>
      </c>
      <c r="D4398" s="31" t="s">
        <v>474</v>
      </c>
      <c r="E4398" s="31" t="s">
        <v>475</v>
      </c>
      <c r="F4398" s="31" t="s">
        <v>30</v>
      </c>
      <c r="G4398" s="26" t="s">
        <v>59</v>
      </c>
      <c r="H4398" s="31" t="s">
        <v>743</v>
      </c>
      <c r="I4398" s="31">
        <v>427</v>
      </c>
      <c r="J4398" s="31">
        <f>INDEX('LA lookup'!H:H,MATCH('Known to services raw data'!B4398,'LA lookup'!G:G,0))</f>
        <v>28617</v>
      </c>
      <c r="K4398" s="31"/>
      <c r="L4398" s="31" t="str">
        <f t="shared" si="251"/>
        <v>14.9 per 1000 0-17 yr olds</v>
      </c>
      <c r="M4398" s="31">
        <f t="shared" si="252"/>
        <v>14.921200684907573</v>
      </c>
      <c r="N4398" s="31">
        <f t="shared" si="254"/>
        <v>0</v>
      </c>
    </row>
    <row r="4399" spans="1:14" x14ac:dyDescent="0.45">
      <c r="A4399" s="31" t="str">
        <f t="shared" si="253"/>
        <v>E06000007_CIN episodes where a child has substance misuse by a parent/someone else in household identified as a factor at CIN assessment (excluding looked after children)_Number</v>
      </c>
      <c r="B4399" s="31" t="s">
        <v>452</v>
      </c>
      <c r="C4399" s="31" t="s">
        <v>453</v>
      </c>
      <c r="D4399" s="31" t="s">
        <v>474</v>
      </c>
      <c r="E4399" s="31" t="s">
        <v>475</v>
      </c>
      <c r="F4399" s="31" t="s">
        <v>30</v>
      </c>
      <c r="G4399" s="26" t="s">
        <v>59</v>
      </c>
      <c r="H4399" s="31" t="s">
        <v>743</v>
      </c>
      <c r="I4399" s="31">
        <v>341</v>
      </c>
      <c r="J4399" s="31">
        <f>INDEX('LA lookup'!H:H,MATCH('Known to services raw data'!B4399,'LA lookup'!G:G,0))</f>
        <v>44484</v>
      </c>
      <c r="K4399" s="31"/>
      <c r="L4399" s="31" t="str">
        <f t="shared" si="251"/>
        <v>7.7 per 1000 0-17 yr olds</v>
      </c>
      <c r="M4399" s="31">
        <f t="shared" si="252"/>
        <v>7.6656775469831855</v>
      </c>
      <c r="N4399" s="31">
        <f t="shared" si="254"/>
        <v>0</v>
      </c>
    </row>
    <row r="4400" spans="1:14" x14ac:dyDescent="0.45">
      <c r="A4400" s="31" t="str">
        <f t="shared" si="253"/>
        <v>E10000008_CIN episodes where a child has substance misuse by a parent/someone else in household identified as a factor at CIN assessment (excluding looked after children)_Number</v>
      </c>
      <c r="B4400" s="31" t="s">
        <v>504</v>
      </c>
      <c r="C4400" s="31" t="s">
        <v>505</v>
      </c>
      <c r="D4400" s="31" t="s">
        <v>474</v>
      </c>
      <c r="E4400" s="31" t="s">
        <v>475</v>
      </c>
      <c r="F4400" s="31" t="s">
        <v>30</v>
      </c>
      <c r="G4400" s="26" t="s">
        <v>59</v>
      </c>
      <c r="H4400" s="31" t="s">
        <v>743</v>
      </c>
      <c r="I4400" s="31">
        <v>1020</v>
      </c>
      <c r="J4400" s="31">
        <f>INDEX('LA lookup'!H:H,MATCH('Known to services raw data'!B4400,'LA lookup'!G:G,0))</f>
        <v>145878</v>
      </c>
      <c r="K4400" s="31"/>
      <c r="L4400" s="31" t="str">
        <f t="shared" ref="L4400:L4463" si="255">IF(LOWER(H4400)="percentage",CONCATENATE(I4400,"%"),IF(LOWER(H4400)="proportion",CONCATENATE(ROUND(I4400,1)," per 1000 households"),IF(J4400="NA",K4400,IF(OR(ISERROR(I4400),ISBLANK(I4400),NOT(ISNUMBER(I4400))),"N/A",CONCATENATE(ROUND(I4400/J4400*1000,1)," per 1000 0-17 yr olds")))))</f>
        <v>7 per 1000 0-17 yr olds</v>
      </c>
      <c r="M4400" s="31">
        <f t="shared" ref="M4400:M4463" si="256">IF(LOWER(H4400)="percentage",I4400,IF(LOWER(H4400)="proportion",I4400,IF(J4400="NA",K4400,IF(OR(ISERROR(I4400),ISBLANK(I4400),NOT(ISNUMBER(I4400))),"N/A",I4400/J4400*1000))))</f>
        <v>6.9921441204293995</v>
      </c>
      <c r="N4400" s="31">
        <f t="shared" si="254"/>
        <v>0</v>
      </c>
    </row>
    <row r="4401" spans="1:14" x14ac:dyDescent="0.45">
      <c r="A4401" s="31" t="str">
        <f t="shared" si="253"/>
        <v>E06000026_CIN episodes where a child has substance misuse by a parent/someone else in household identified as a factor at CIN assessment (excluding looked after children)_Number</v>
      </c>
      <c r="B4401" s="31" t="s">
        <v>381</v>
      </c>
      <c r="C4401" s="31" t="s">
        <v>382</v>
      </c>
      <c r="D4401" s="31" t="s">
        <v>474</v>
      </c>
      <c r="E4401" s="31" t="s">
        <v>475</v>
      </c>
      <c r="F4401" s="31" t="s">
        <v>30</v>
      </c>
      <c r="G4401" s="26" t="s">
        <v>59</v>
      </c>
      <c r="H4401" s="31" t="s">
        <v>743</v>
      </c>
      <c r="I4401" s="31">
        <v>770</v>
      </c>
      <c r="J4401" s="31">
        <f>INDEX('LA lookup'!H:H,MATCH('Known to services raw data'!B4401,'LA lookup'!G:G,0))</f>
        <v>52552</v>
      </c>
      <c r="K4401" s="31"/>
      <c r="L4401" s="31" t="str">
        <f t="shared" si="255"/>
        <v>14.7 per 1000 0-17 yr olds</v>
      </c>
      <c r="M4401" s="31">
        <f t="shared" si="256"/>
        <v>14.652154056934085</v>
      </c>
      <c r="N4401" s="31">
        <f t="shared" si="254"/>
        <v>0</v>
      </c>
    </row>
    <row r="4402" spans="1:14" x14ac:dyDescent="0.45">
      <c r="A4402" s="31" t="str">
        <f t="shared" si="253"/>
        <v>E06000027_CIN episodes where a child has substance misuse by a parent/someone else in household identified as a factor at CIN assessment (excluding looked after children)_Number</v>
      </c>
      <c r="B4402" s="31" t="s">
        <v>438</v>
      </c>
      <c r="C4402" s="31" t="s">
        <v>439</v>
      </c>
      <c r="D4402" s="31" t="s">
        <v>474</v>
      </c>
      <c r="E4402" s="31" t="s">
        <v>475</v>
      </c>
      <c r="F4402" s="31" t="s">
        <v>30</v>
      </c>
      <c r="G4402" s="26" t="s">
        <v>59</v>
      </c>
      <c r="H4402" s="31" t="s">
        <v>743</v>
      </c>
      <c r="I4402" s="31">
        <v>355</v>
      </c>
      <c r="J4402" s="31">
        <f>INDEX('LA lookup'!H:H,MATCH('Known to services raw data'!B4402,'LA lookup'!G:G,0))</f>
        <v>25423</v>
      </c>
      <c r="K4402" s="31"/>
      <c r="L4402" s="31" t="str">
        <f t="shared" si="255"/>
        <v>14 per 1000 0-17 yr olds</v>
      </c>
      <c r="M4402" s="31">
        <f t="shared" si="256"/>
        <v>13.963733627030642</v>
      </c>
      <c r="N4402" s="31">
        <f t="shared" si="254"/>
        <v>0</v>
      </c>
    </row>
    <row r="4403" spans="1:14" x14ac:dyDescent="0.45">
      <c r="A4403" s="31" t="str">
        <f t="shared" si="253"/>
        <v>E10000012_CIN episodes where a child has substance misuse by a parent/someone else in household identified as a factor at CIN assessment (excluding looked after children)_Number</v>
      </c>
      <c r="B4403" s="31" t="s">
        <v>303</v>
      </c>
      <c r="C4403" s="31" t="s">
        <v>304</v>
      </c>
      <c r="D4403" s="31" t="s">
        <v>474</v>
      </c>
      <c r="E4403" s="31" t="s">
        <v>475</v>
      </c>
      <c r="F4403" s="31" t="s">
        <v>30</v>
      </c>
      <c r="G4403" s="26" t="s">
        <v>59</v>
      </c>
      <c r="H4403" s="31" t="s">
        <v>743</v>
      </c>
      <c r="I4403" s="31">
        <v>1652</v>
      </c>
      <c r="J4403" s="31">
        <f>INDEX('LA lookup'!H:H,MATCH('Known to services raw data'!B4403,'LA lookup'!G:G,0))</f>
        <v>311172</v>
      </c>
      <c r="K4403" s="31"/>
      <c r="L4403" s="31" t="str">
        <f t="shared" si="255"/>
        <v>5.3 per 1000 0-17 yr olds</v>
      </c>
      <c r="M4403" s="31">
        <f t="shared" si="256"/>
        <v>5.308960960497731</v>
      </c>
      <c r="N4403" s="31">
        <f t="shared" si="254"/>
        <v>0</v>
      </c>
    </row>
    <row r="4404" spans="1:14" x14ac:dyDescent="0.45">
      <c r="A4404" s="31" t="str">
        <f t="shared" si="253"/>
        <v>E06000033_CIN episodes where a child has substance misuse by a parent/someone else in household identified as a factor at CIN assessment (excluding looked after children)_Number</v>
      </c>
      <c r="B4404" s="31" t="s">
        <v>412</v>
      </c>
      <c r="C4404" s="31" t="s">
        <v>413</v>
      </c>
      <c r="D4404" s="31" t="s">
        <v>474</v>
      </c>
      <c r="E4404" s="31" t="s">
        <v>475</v>
      </c>
      <c r="F4404" s="31" t="s">
        <v>30</v>
      </c>
      <c r="G4404" s="26" t="s">
        <v>59</v>
      </c>
      <c r="H4404" s="31" t="s">
        <v>743</v>
      </c>
      <c r="I4404" s="31">
        <v>410</v>
      </c>
      <c r="J4404" s="31">
        <f>INDEX('LA lookup'!H:H,MATCH('Known to services raw data'!B4404,'LA lookup'!G:G,0))</f>
        <v>39540</v>
      </c>
      <c r="K4404" s="31"/>
      <c r="L4404" s="31" t="str">
        <f t="shared" si="255"/>
        <v>10.4 per 1000 0-17 yr olds</v>
      </c>
      <c r="M4404" s="31">
        <f t="shared" si="256"/>
        <v>10.369246332827515</v>
      </c>
      <c r="N4404" s="31">
        <f t="shared" si="254"/>
        <v>0</v>
      </c>
    </row>
    <row r="4405" spans="1:14" x14ac:dyDescent="0.45">
      <c r="A4405" s="31" t="str">
        <f t="shared" si="253"/>
        <v>E06000034_CIN episodes where a child has substance misuse by a parent/someone else in household identified as a factor at CIN assessment (excluding looked after children)_Number</v>
      </c>
      <c r="B4405" s="31" t="s">
        <v>493</v>
      </c>
      <c r="C4405" s="31" t="s">
        <v>731</v>
      </c>
      <c r="D4405" s="31" t="s">
        <v>474</v>
      </c>
      <c r="E4405" s="31" t="s">
        <v>475</v>
      </c>
      <c r="F4405" s="31" t="s">
        <v>30</v>
      </c>
      <c r="G4405" s="26" t="s">
        <v>59</v>
      </c>
      <c r="H4405" s="31" t="s">
        <v>743</v>
      </c>
      <c r="I4405" s="31">
        <v>516</v>
      </c>
      <c r="J4405" s="31">
        <f>INDEX('LA lookup'!H:H,MATCH('Known to services raw data'!B4405,'LA lookup'!G:G,0))</f>
        <v>43762</v>
      </c>
      <c r="K4405" s="31"/>
      <c r="L4405" s="31" t="str">
        <f t="shared" si="255"/>
        <v>11.8 per 1000 0-17 yr olds</v>
      </c>
      <c r="M4405" s="31">
        <f t="shared" si="256"/>
        <v>11.791051597276175</v>
      </c>
      <c r="N4405" s="31">
        <f t="shared" si="254"/>
        <v>0</v>
      </c>
    </row>
    <row r="4406" spans="1:14" x14ac:dyDescent="0.45">
      <c r="A4406" s="31" t="str">
        <f t="shared" si="253"/>
        <v>E06000019_CIN episodes where a child has substance misuse by a parent/someone else in household identified as a factor at CIN assessment (excluding looked after children)_Number</v>
      </c>
      <c r="B4406" s="31" t="s">
        <v>317</v>
      </c>
      <c r="C4406" s="31" t="s">
        <v>318</v>
      </c>
      <c r="D4406" s="31" t="s">
        <v>474</v>
      </c>
      <c r="E4406" s="31" t="s">
        <v>475</v>
      </c>
      <c r="F4406" s="31" t="s">
        <v>30</v>
      </c>
      <c r="G4406" s="26" t="s">
        <v>59</v>
      </c>
      <c r="H4406" s="31" t="s">
        <v>743</v>
      </c>
      <c r="I4406" s="31">
        <v>202</v>
      </c>
      <c r="J4406" s="31">
        <f>INDEX('LA lookup'!H:H,MATCH('Known to services raw data'!B4406,'LA lookup'!G:G,0))</f>
        <v>36103</v>
      </c>
      <c r="K4406" s="31"/>
      <c r="L4406" s="31" t="str">
        <f t="shared" si="255"/>
        <v>5.6 per 1000 0-17 yr olds</v>
      </c>
      <c r="M4406" s="31">
        <f t="shared" si="256"/>
        <v>5.5951029000360082</v>
      </c>
      <c r="N4406" s="31">
        <f t="shared" si="254"/>
        <v>0</v>
      </c>
    </row>
    <row r="4407" spans="1:14" x14ac:dyDescent="0.45">
      <c r="A4407" s="31" t="str">
        <f t="shared" si="253"/>
        <v>E10000034_CIN episodes where a child has substance misuse by a parent/someone else in household identified as a factor at CIN assessment (excluding looked after children)_Number</v>
      </c>
      <c r="B4407" s="31" t="s">
        <v>470</v>
      </c>
      <c r="C4407" s="31" t="s">
        <v>471</v>
      </c>
      <c r="D4407" s="31" t="s">
        <v>474</v>
      </c>
      <c r="E4407" s="31" t="s">
        <v>475</v>
      </c>
      <c r="F4407" s="31" t="s">
        <v>30</v>
      </c>
      <c r="G4407" s="26" t="s">
        <v>59</v>
      </c>
      <c r="H4407" s="31" t="s">
        <v>743</v>
      </c>
      <c r="I4407" s="31">
        <v>985</v>
      </c>
      <c r="J4407" s="31">
        <f>INDEX('LA lookup'!H:H,MATCH('Known to services raw data'!B4407,'LA lookup'!G:G,0))</f>
        <v>117783</v>
      </c>
      <c r="K4407" s="31"/>
      <c r="L4407" s="31" t="str">
        <f t="shared" si="255"/>
        <v>8.4 per 1000 0-17 yr olds</v>
      </c>
      <c r="M4407" s="31">
        <f t="shared" si="256"/>
        <v>8.3628367421444523</v>
      </c>
      <c r="N4407" s="31">
        <f t="shared" si="254"/>
        <v>0</v>
      </c>
    </row>
    <row r="4408" spans="1:14" x14ac:dyDescent="0.45">
      <c r="A4408" s="31" t="str">
        <f t="shared" si="253"/>
        <v>E10000016_CIN episodes where a child has substance misuse by a parent/someone else in household identified as a factor at CIN assessment (excluding looked after children)_Number</v>
      </c>
      <c r="B4408" s="31" t="s">
        <v>327</v>
      </c>
      <c r="C4408" s="31" t="s">
        <v>328</v>
      </c>
      <c r="D4408" s="31" t="s">
        <v>474</v>
      </c>
      <c r="E4408" s="31" t="s">
        <v>475</v>
      </c>
      <c r="F4408" s="31" t="s">
        <v>30</v>
      </c>
      <c r="G4408" s="26" t="s">
        <v>59</v>
      </c>
      <c r="H4408" s="31" t="s">
        <v>743</v>
      </c>
      <c r="I4408" s="31">
        <v>3922</v>
      </c>
      <c r="J4408" s="31">
        <f>INDEX('LA lookup'!H:H,MATCH('Known to services raw data'!B4408,'LA lookup'!G:G,0))</f>
        <v>340140</v>
      </c>
      <c r="K4408" s="31"/>
      <c r="L4408" s="31" t="str">
        <f t="shared" si="255"/>
        <v>11.5 per 1000 0-17 yr olds</v>
      </c>
      <c r="M4408" s="31">
        <f t="shared" si="256"/>
        <v>11.530546245663551</v>
      </c>
      <c r="N4408" s="31">
        <f t="shared" si="254"/>
        <v>0</v>
      </c>
    </row>
    <row r="4409" spans="1:14" x14ac:dyDescent="0.45">
      <c r="A4409" s="31" t="str">
        <f t="shared" si="253"/>
        <v>E06000035_CIN episodes where a child has substance misuse by a parent/someone else in household identified as a factor at CIN assessment (excluding looked after children)_Number</v>
      </c>
      <c r="B4409" s="31" t="s">
        <v>351</v>
      </c>
      <c r="C4409" s="31" t="s">
        <v>352</v>
      </c>
      <c r="D4409" s="31" t="s">
        <v>474</v>
      </c>
      <c r="E4409" s="31" t="s">
        <v>475</v>
      </c>
      <c r="F4409" s="31" t="s">
        <v>30</v>
      </c>
      <c r="G4409" s="26" t="s">
        <v>59</v>
      </c>
      <c r="H4409" s="31" t="s">
        <v>743</v>
      </c>
      <c r="I4409" s="31">
        <v>675</v>
      </c>
      <c r="J4409" s="31">
        <f>INDEX('LA lookup'!H:H,MATCH('Known to services raw data'!B4409,'LA lookup'!G:G,0))</f>
        <v>64391</v>
      </c>
      <c r="K4409" s="31"/>
      <c r="L4409" s="31" t="str">
        <f t="shared" si="255"/>
        <v>10.5 per 1000 0-17 yr olds</v>
      </c>
      <c r="M4409" s="31">
        <f t="shared" si="256"/>
        <v>10.482831451600378</v>
      </c>
      <c r="N4409" s="31">
        <f t="shared" si="254"/>
        <v>0</v>
      </c>
    </row>
    <row r="4410" spans="1:14" x14ac:dyDescent="0.45">
      <c r="A4410" s="31" t="str">
        <f t="shared" si="253"/>
        <v>E10000017_CIN episodes where a child has substance misuse by a parent/someone else in household identified as a factor at CIN assessment (excluding looked after children)_Number</v>
      </c>
      <c r="B4410" s="31" t="s">
        <v>337</v>
      </c>
      <c r="C4410" s="31" t="s">
        <v>338</v>
      </c>
      <c r="D4410" s="31" t="s">
        <v>474</v>
      </c>
      <c r="E4410" s="31" t="s">
        <v>475</v>
      </c>
      <c r="F4410" s="31" t="s">
        <v>30</v>
      </c>
      <c r="G4410" s="26" t="s">
        <v>59</v>
      </c>
      <c r="H4410" s="31" t="s">
        <v>743</v>
      </c>
      <c r="I4410" s="31">
        <v>3365</v>
      </c>
      <c r="J4410" s="31">
        <f>INDEX('LA lookup'!H:H,MATCH('Known to services raw data'!B4410,'LA lookup'!G:G,0))</f>
        <v>249727</v>
      </c>
      <c r="K4410" s="31"/>
      <c r="L4410" s="31" t="str">
        <f t="shared" si="255"/>
        <v>13.5 per 1000 0-17 yr olds</v>
      </c>
      <c r="M4410" s="31">
        <f t="shared" si="256"/>
        <v>13.474714388111817</v>
      </c>
      <c r="N4410" s="31">
        <f t="shared" si="254"/>
        <v>0</v>
      </c>
    </row>
    <row r="4411" spans="1:14" x14ac:dyDescent="0.45">
      <c r="A4411" s="31" t="str">
        <f t="shared" si="253"/>
        <v>E06000008_CIN episodes where a child has substance misuse by a parent/someone else in household identified as a factor at CIN assessment (excluding looked after children)_Number</v>
      </c>
      <c r="B4411" s="31" t="s">
        <v>247</v>
      </c>
      <c r="C4411" s="31" t="s">
        <v>248</v>
      </c>
      <c r="D4411" s="31" t="s">
        <v>474</v>
      </c>
      <c r="E4411" s="31" t="s">
        <v>475</v>
      </c>
      <c r="F4411" s="31" t="s">
        <v>30</v>
      </c>
      <c r="G4411" s="26" t="s">
        <v>59</v>
      </c>
      <c r="H4411" s="31" t="s">
        <v>743</v>
      </c>
      <c r="I4411" s="31">
        <v>654</v>
      </c>
      <c r="J4411" s="31">
        <f>INDEX('LA lookup'!H:H,MATCH('Known to services raw data'!B4411,'LA lookup'!G:G,0))</f>
        <v>38481</v>
      </c>
      <c r="K4411" s="31"/>
      <c r="L4411" s="31" t="str">
        <f t="shared" si="255"/>
        <v>17 per 1000 0-17 yr olds</v>
      </c>
      <c r="M4411" s="31">
        <f t="shared" si="256"/>
        <v>16.995400327434318</v>
      </c>
      <c r="N4411" s="31">
        <f t="shared" si="254"/>
        <v>0</v>
      </c>
    </row>
    <row r="4412" spans="1:14" x14ac:dyDescent="0.45">
      <c r="A4412" s="31" t="str">
        <f t="shared" si="253"/>
        <v>E06000009_CIN episodes where a child has substance misuse by a parent/someone else in household identified as a factor at CIN assessment (excluding looked after children)_Number</v>
      </c>
      <c r="B4412" s="31" t="s">
        <v>249</v>
      </c>
      <c r="C4412" s="31" t="s">
        <v>250</v>
      </c>
      <c r="D4412" s="31" t="s">
        <v>474</v>
      </c>
      <c r="E4412" s="31" t="s">
        <v>475</v>
      </c>
      <c r="F4412" s="31" t="s">
        <v>30</v>
      </c>
      <c r="G4412" s="26" t="s">
        <v>59</v>
      </c>
      <c r="H4412" s="31" t="s">
        <v>743</v>
      </c>
      <c r="I4412" s="31">
        <v>742</v>
      </c>
      <c r="J4412" s="31">
        <f>INDEX('LA lookup'!H:H,MATCH('Known to services raw data'!B4412,'LA lookup'!G:G,0))</f>
        <v>28904</v>
      </c>
      <c r="K4412" s="31"/>
      <c r="L4412" s="31" t="str">
        <f t="shared" si="255"/>
        <v>25.7 per 1000 0-17 yr olds</v>
      </c>
      <c r="M4412" s="31">
        <f t="shared" si="256"/>
        <v>25.671187378909494</v>
      </c>
      <c r="N4412" s="31">
        <f t="shared" si="254"/>
        <v>0</v>
      </c>
    </row>
    <row r="4413" spans="1:14" x14ac:dyDescent="0.45">
      <c r="A4413" s="31" t="str">
        <f t="shared" si="253"/>
        <v>E10000024_CIN episodes where a child has substance misuse by a parent/someone else in household identified as a factor at CIN assessment (excluding looked after children)_Number</v>
      </c>
      <c r="B4413" s="31" t="s">
        <v>572</v>
      </c>
      <c r="C4413" s="31" t="s">
        <v>573</v>
      </c>
      <c r="D4413" s="31" t="s">
        <v>474</v>
      </c>
      <c r="E4413" s="31" t="s">
        <v>475</v>
      </c>
      <c r="F4413" s="31" t="s">
        <v>30</v>
      </c>
      <c r="G4413" s="26" t="s">
        <v>59</v>
      </c>
      <c r="H4413" s="31" t="s">
        <v>743</v>
      </c>
      <c r="I4413" s="31">
        <v>1978</v>
      </c>
      <c r="J4413" s="31">
        <f>INDEX('LA lookup'!H:H,MATCH('Known to services raw data'!B4413,'LA lookup'!G:G,0))</f>
        <v>166542</v>
      </c>
      <c r="K4413" s="31"/>
      <c r="L4413" s="31" t="str">
        <f t="shared" si="255"/>
        <v>11.9 per 1000 0-17 yr olds</v>
      </c>
      <c r="M4413" s="31">
        <f t="shared" si="256"/>
        <v>11.876883909164054</v>
      </c>
      <c r="N4413" s="31">
        <f t="shared" si="254"/>
        <v>0</v>
      </c>
    </row>
    <row r="4414" spans="1:14" x14ac:dyDescent="0.45">
      <c r="A4414" s="31" t="str">
        <f t="shared" si="253"/>
        <v>E06000018_CIN episodes where a child has substance misuse by a parent/someone else in household identified as a factor at CIN assessment (excluding looked after children)_Number</v>
      </c>
      <c r="B4414" s="31" t="s">
        <v>373</v>
      </c>
      <c r="C4414" s="31" t="s">
        <v>374</v>
      </c>
      <c r="D4414" s="31" t="s">
        <v>474</v>
      </c>
      <c r="E4414" s="31" t="s">
        <v>475</v>
      </c>
      <c r="F4414" s="31" t="s">
        <v>30</v>
      </c>
      <c r="G4414" s="26" t="s">
        <v>59</v>
      </c>
      <c r="H4414" s="31" t="s">
        <v>743</v>
      </c>
      <c r="I4414" s="31">
        <v>889</v>
      </c>
      <c r="J4414" s="31">
        <f>INDEX('LA lookup'!H:H,MATCH('Known to services raw data'!B4414,'LA lookup'!G:G,0))</f>
        <v>68651</v>
      </c>
      <c r="K4414" s="31"/>
      <c r="L4414" s="31" t="str">
        <f t="shared" si="255"/>
        <v>12.9 per 1000 0-17 yr olds</v>
      </c>
      <c r="M4414" s="31">
        <f t="shared" si="256"/>
        <v>12.949556452200259</v>
      </c>
      <c r="N4414" s="31">
        <f t="shared" si="254"/>
        <v>0</v>
      </c>
    </row>
    <row r="4415" spans="1:14" x14ac:dyDescent="0.45">
      <c r="A4415" s="31" t="str">
        <f t="shared" si="253"/>
        <v>E06000051_CIN episodes where a child has substance misuse by a parent/someone else in household identified as a factor at CIN assessment (excluding looked after children)_Number</v>
      </c>
      <c r="B4415" s="31" t="s">
        <v>403</v>
      </c>
      <c r="C4415" s="31" t="s">
        <v>166</v>
      </c>
      <c r="D4415" s="31" t="s">
        <v>474</v>
      </c>
      <c r="E4415" s="31" t="s">
        <v>475</v>
      </c>
      <c r="F4415" s="31" t="s">
        <v>30</v>
      </c>
      <c r="G4415" s="26" t="s">
        <v>59</v>
      </c>
      <c r="H4415" s="31" t="s">
        <v>743</v>
      </c>
      <c r="I4415" s="31">
        <v>507</v>
      </c>
      <c r="J4415" s="31">
        <f>INDEX('LA lookup'!H:H,MATCH('Known to services raw data'!B4415,'LA lookup'!G:G,0))</f>
        <v>59839</v>
      </c>
      <c r="K4415" s="31"/>
      <c r="L4415" s="31" t="str">
        <f t="shared" si="255"/>
        <v>8.5 per 1000 0-17 yr olds</v>
      </c>
      <c r="M4415" s="31">
        <f t="shared" si="256"/>
        <v>8.4727351727134472</v>
      </c>
      <c r="N4415" s="31">
        <f t="shared" si="254"/>
        <v>0</v>
      </c>
    </row>
    <row r="4416" spans="1:14" x14ac:dyDescent="0.45">
      <c r="A4416" s="31" t="str">
        <f t="shared" si="253"/>
        <v>E06000020_CIN episodes where a child has substance misuse by a parent/someone else in household identified as a factor at CIN assessment (excluding looked after children)_Number</v>
      </c>
      <c r="B4416" s="31" t="s">
        <v>570</v>
      </c>
      <c r="C4416" s="31" t="s">
        <v>730</v>
      </c>
      <c r="D4416" s="31" t="s">
        <v>474</v>
      </c>
      <c r="E4416" s="31" t="s">
        <v>475</v>
      </c>
      <c r="F4416" s="31" t="s">
        <v>30</v>
      </c>
      <c r="G4416" s="26" t="s">
        <v>59</v>
      </c>
      <c r="H4416" s="31" t="s">
        <v>743</v>
      </c>
      <c r="I4416" s="31">
        <v>465</v>
      </c>
      <c r="J4416" s="31">
        <f>INDEX('LA lookup'!H:H,MATCH('Known to services raw data'!B4416,'LA lookup'!G:G,0))</f>
        <v>40620</v>
      </c>
      <c r="K4416" s="31"/>
      <c r="L4416" s="31" t="str">
        <f t="shared" si="255"/>
        <v>11.4 per 1000 0-17 yr olds</v>
      </c>
      <c r="M4416" s="31">
        <f t="shared" si="256"/>
        <v>11.447562776957163</v>
      </c>
      <c r="N4416" s="31">
        <f t="shared" si="254"/>
        <v>0</v>
      </c>
    </row>
    <row r="4417" spans="1:14" x14ac:dyDescent="0.45">
      <c r="A4417" s="31" t="str">
        <f t="shared" si="253"/>
        <v>E06000049_CIN episodes where a child has substance misuse by a parent/someone else in household identified as a factor at CIN assessment (excluding looked after children)_Number</v>
      </c>
      <c r="B4417" s="31" t="s">
        <v>541</v>
      </c>
      <c r="C4417" s="31" t="s">
        <v>718</v>
      </c>
      <c r="D4417" s="31" t="s">
        <v>474</v>
      </c>
      <c r="E4417" s="31" t="s">
        <v>475</v>
      </c>
      <c r="F4417" s="31" t="s">
        <v>30</v>
      </c>
      <c r="G4417" s="26" t="s">
        <v>59</v>
      </c>
      <c r="H4417" s="31" t="s">
        <v>743</v>
      </c>
      <c r="I4417" s="31">
        <v>490</v>
      </c>
      <c r="J4417" s="31">
        <f>INDEX('LA lookup'!H:H,MATCH('Known to services raw data'!B4417,'LA lookup'!G:G,0))</f>
        <v>76523</v>
      </c>
      <c r="K4417" s="31"/>
      <c r="L4417" s="31" t="str">
        <f t="shared" si="255"/>
        <v>6.4 per 1000 0-17 yr olds</v>
      </c>
      <c r="M4417" s="31">
        <f t="shared" si="256"/>
        <v>6.4033035819296158</v>
      </c>
      <c r="N4417" s="31">
        <f t="shared" si="254"/>
        <v>0</v>
      </c>
    </row>
    <row r="4418" spans="1:14" x14ac:dyDescent="0.45">
      <c r="A4418" s="31" t="str">
        <f t="shared" si="253"/>
        <v>E06000050_CIN episodes where a child has substance misuse by a parent/someone else in household identified as a factor at CIN assessment (excluding looked after children)_Number</v>
      </c>
      <c r="B4418" s="31" t="s">
        <v>281</v>
      </c>
      <c r="C4418" s="31" t="s">
        <v>282</v>
      </c>
      <c r="D4418" s="31" t="s">
        <v>474</v>
      </c>
      <c r="E4418" s="31" t="s">
        <v>475</v>
      </c>
      <c r="F4418" s="31" t="s">
        <v>30</v>
      </c>
      <c r="G4418" s="26" t="s">
        <v>59</v>
      </c>
      <c r="H4418" s="31" t="s">
        <v>743</v>
      </c>
      <c r="I4418" s="31">
        <v>680</v>
      </c>
      <c r="J4418" s="31">
        <f>INDEX('LA lookup'!H:H,MATCH('Known to services raw data'!B4418,'LA lookup'!G:G,0))</f>
        <v>68054</v>
      </c>
      <c r="K4418" s="31"/>
      <c r="L4418" s="31" t="str">
        <f t="shared" si="255"/>
        <v>10 per 1000 0-17 yr olds</v>
      </c>
      <c r="M4418" s="31">
        <f t="shared" si="256"/>
        <v>9.9920651247538714</v>
      </c>
      <c r="N4418" s="31">
        <f t="shared" si="254"/>
        <v>0</v>
      </c>
    </row>
    <row r="4419" spans="1:14" x14ac:dyDescent="0.45">
      <c r="A4419" s="31" t="str">
        <f t="shared" si="253"/>
        <v>E06000052_CIN episodes where a child has substance misuse by a parent/someone else in household identified as a factor at CIN assessment (excluding looked after children)_Number</v>
      </c>
      <c r="B4419" s="31" t="s">
        <v>482</v>
      </c>
      <c r="C4419" s="31" t="s">
        <v>720</v>
      </c>
      <c r="D4419" s="31" t="s">
        <v>474</v>
      </c>
      <c r="E4419" s="31" t="s">
        <v>475</v>
      </c>
      <c r="F4419" s="31" t="s">
        <v>30</v>
      </c>
      <c r="G4419" s="26" t="s">
        <v>59</v>
      </c>
      <c r="H4419" s="31" t="s">
        <v>743</v>
      </c>
      <c r="I4419" s="31">
        <v>763</v>
      </c>
      <c r="J4419" s="31">
        <f>INDEX('LA lookup'!H:H,MATCH('Known to services raw data'!B4419,'LA lookup'!G:G,0))</f>
        <v>107810</v>
      </c>
      <c r="K4419" s="31"/>
      <c r="L4419" s="31" t="str">
        <f t="shared" si="255"/>
        <v>7.1 per 1000 0-17 yr olds</v>
      </c>
      <c r="M4419" s="31">
        <f t="shared" si="256"/>
        <v>7.0772655597810967</v>
      </c>
      <c r="N4419" s="31">
        <f t="shared" si="254"/>
        <v>0</v>
      </c>
    </row>
    <row r="4420" spans="1:14" x14ac:dyDescent="0.45">
      <c r="A4420" s="31" t="str">
        <f t="shared" si="253"/>
        <v>E10000006_CIN episodes where a child has substance misuse by a parent/someone else in household identified as a factor at CIN assessment (excluding looked after children)_Number</v>
      </c>
      <c r="B4420" s="31" t="s">
        <v>285</v>
      </c>
      <c r="C4420" s="31" t="s">
        <v>286</v>
      </c>
      <c r="D4420" s="31" t="s">
        <v>474</v>
      </c>
      <c r="E4420" s="31" t="s">
        <v>475</v>
      </c>
      <c r="F4420" s="31" t="s">
        <v>30</v>
      </c>
      <c r="G4420" s="26" t="s">
        <v>59</v>
      </c>
      <c r="H4420" s="31" t="s">
        <v>743</v>
      </c>
      <c r="I4420" s="31">
        <v>932</v>
      </c>
      <c r="J4420" s="31">
        <f>INDEX('LA lookup'!H:H,MATCH('Known to services raw data'!B4420,'LA lookup'!G:G,0))</f>
        <v>92500</v>
      </c>
      <c r="K4420" s="31"/>
      <c r="L4420" s="31" t="str">
        <f t="shared" si="255"/>
        <v>10.1 per 1000 0-17 yr olds</v>
      </c>
      <c r="M4420" s="31">
        <f t="shared" si="256"/>
        <v>10.075675675675676</v>
      </c>
      <c r="N4420" s="31">
        <f t="shared" si="254"/>
        <v>0</v>
      </c>
    </row>
    <row r="4421" spans="1:14" x14ac:dyDescent="0.45">
      <c r="A4421" s="31" t="str">
        <f t="shared" si="253"/>
        <v>E10000013_CIN episodes where a child has substance misuse by a parent/someone else in household identified as a factor at CIN assessment (excluding looked after children)_Number</v>
      </c>
      <c r="B4421" s="31" t="s">
        <v>307</v>
      </c>
      <c r="C4421" s="31" t="s">
        <v>308</v>
      </c>
      <c r="D4421" s="31" t="s">
        <v>474</v>
      </c>
      <c r="E4421" s="31" t="s">
        <v>475</v>
      </c>
      <c r="F4421" s="31" t="s">
        <v>30</v>
      </c>
      <c r="G4421" s="26" t="s">
        <v>59</v>
      </c>
      <c r="H4421" s="31" t="s">
        <v>743</v>
      </c>
      <c r="I4421" s="31">
        <v>1575</v>
      </c>
      <c r="J4421" s="31">
        <f>INDEX('LA lookup'!H:H,MATCH('Known to services raw data'!B4421,'LA lookup'!G:G,0))</f>
        <v>128136</v>
      </c>
      <c r="K4421" s="31"/>
      <c r="L4421" s="31" t="str">
        <f t="shared" si="255"/>
        <v>12.3 per 1000 0-17 yr olds</v>
      </c>
      <c r="M4421" s="31">
        <f t="shared" si="256"/>
        <v>12.291627645626523</v>
      </c>
      <c r="N4421" s="31">
        <f t="shared" si="254"/>
        <v>0</v>
      </c>
    </row>
    <row r="4422" spans="1:14" x14ac:dyDescent="0.45">
      <c r="A4422" s="31" t="str">
        <f t="shared" si="253"/>
        <v>E10000015_CIN episodes where a child has substance misuse by a parent/someone else in household identified as a factor at CIN assessment (excluding looked after children)_Number</v>
      </c>
      <c r="B4422" s="31" t="s">
        <v>319</v>
      </c>
      <c r="C4422" s="31" t="s">
        <v>320</v>
      </c>
      <c r="D4422" s="31" t="s">
        <v>474</v>
      </c>
      <c r="E4422" s="31" t="s">
        <v>475</v>
      </c>
      <c r="F4422" s="31" t="s">
        <v>30</v>
      </c>
      <c r="G4422" s="26" t="s">
        <v>59</v>
      </c>
      <c r="H4422" s="31" t="s">
        <v>743</v>
      </c>
      <c r="I4422" s="31">
        <v>1495</v>
      </c>
      <c r="J4422" s="31">
        <f>INDEX('LA lookup'!H:H,MATCH('Known to services raw data'!B4422,'LA lookup'!G:G,0))</f>
        <v>271005</v>
      </c>
      <c r="K4422" s="31"/>
      <c r="L4422" s="31" t="str">
        <f t="shared" si="255"/>
        <v>5.5 per 1000 0-17 yr olds</v>
      </c>
      <c r="M4422" s="31">
        <f t="shared" si="256"/>
        <v>5.5165033855463923</v>
      </c>
      <c r="N4422" s="31">
        <f t="shared" si="254"/>
        <v>0</v>
      </c>
    </row>
    <row r="4423" spans="1:14" x14ac:dyDescent="0.45">
      <c r="A4423" s="31" t="str">
        <f t="shared" si="253"/>
        <v>E06000046_CIN episodes where a child has substance misuse by a parent/someone else in household identified as a factor at CIN assessment (excluding looked after children)_Number</v>
      </c>
      <c r="B4423" s="31" t="s">
        <v>325</v>
      </c>
      <c r="C4423" s="31" t="s">
        <v>326</v>
      </c>
      <c r="D4423" s="31" t="s">
        <v>474</v>
      </c>
      <c r="E4423" s="31" t="s">
        <v>475</v>
      </c>
      <c r="F4423" s="31" t="s">
        <v>30</v>
      </c>
      <c r="G4423" s="26" t="s">
        <v>59</v>
      </c>
      <c r="H4423" s="31" t="s">
        <v>743</v>
      </c>
      <c r="I4423" s="31">
        <v>238</v>
      </c>
      <c r="J4423" s="31">
        <f>INDEX('LA lookup'!H:H,MATCH('Known to services raw data'!B4423,'LA lookup'!G:G,0))</f>
        <v>24869</v>
      </c>
      <c r="K4423" s="31"/>
      <c r="L4423" s="31" t="str">
        <f t="shared" si="255"/>
        <v>9.6 per 1000 0-17 yr olds</v>
      </c>
      <c r="M4423" s="31">
        <f t="shared" si="256"/>
        <v>9.5701475732840073</v>
      </c>
      <c r="N4423" s="31">
        <f t="shared" si="254"/>
        <v>0</v>
      </c>
    </row>
    <row r="4424" spans="1:14" x14ac:dyDescent="0.45">
      <c r="A4424" s="31" t="str">
        <f t="shared" si="253"/>
        <v>E10000019_CIN episodes where a child has substance misuse by a parent/someone else in household identified as a factor at CIN assessment (excluding looked after children)_Number</v>
      </c>
      <c r="B4424" s="31" t="s">
        <v>345</v>
      </c>
      <c r="C4424" s="31" t="s">
        <v>346</v>
      </c>
      <c r="D4424" s="31" t="s">
        <v>474</v>
      </c>
      <c r="E4424" s="31" t="s">
        <v>475</v>
      </c>
      <c r="F4424" s="31" t="s">
        <v>30</v>
      </c>
      <c r="G4424" s="26" t="s">
        <v>59</v>
      </c>
      <c r="H4424" s="31" t="s">
        <v>743</v>
      </c>
      <c r="I4424" s="31">
        <v>1532</v>
      </c>
      <c r="J4424" s="31">
        <f>INDEX('LA lookup'!H:H,MATCH('Known to services raw data'!B4424,'LA lookup'!G:G,0))</f>
        <v>145641</v>
      </c>
      <c r="K4424" s="31"/>
      <c r="L4424" s="31" t="str">
        <f t="shared" si="255"/>
        <v>10.5 per 1000 0-17 yr olds</v>
      </c>
      <c r="M4424" s="31">
        <f t="shared" si="256"/>
        <v>10.519015936446467</v>
      </c>
      <c r="N4424" s="31">
        <f t="shared" si="254"/>
        <v>0</v>
      </c>
    </row>
    <row r="4425" spans="1:14" x14ac:dyDescent="0.45">
      <c r="A4425" s="31" t="str">
        <f t="shared" ref="A4425:A4488" si="257">CONCATENATE(B4425,"_",G4425,"_",H4425)</f>
        <v>E10000020_CIN episodes where a child has substance misuse by a parent/someone else in household identified as a factor at CIN assessment (excluding looked after children)_Number</v>
      </c>
      <c r="B4425" s="31" t="s">
        <v>361</v>
      </c>
      <c r="C4425" s="31" t="s">
        <v>362</v>
      </c>
      <c r="D4425" s="31" t="s">
        <v>474</v>
      </c>
      <c r="E4425" s="31" t="s">
        <v>475</v>
      </c>
      <c r="F4425" s="31" t="s">
        <v>30</v>
      </c>
      <c r="G4425" s="26" t="s">
        <v>59</v>
      </c>
      <c r="H4425" s="31" t="s">
        <v>743</v>
      </c>
      <c r="I4425" s="31">
        <v>1276</v>
      </c>
      <c r="J4425" s="31">
        <f>INDEX('LA lookup'!H:H,MATCH('Known to services raw data'!B4425,'LA lookup'!G:G,0))</f>
        <v>170810</v>
      </c>
      <c r="K4425" s="31"/>
      <c r="L4425" s="31" t="str">
        <f t="shared" si="255"/>
        <v>7.5 per 1000 0-17 yr olds</v>
      </c>
      <c r="M4425" s="31">
        <f t="shared" si="256"/>
        <v>7.4702886247877753</v>
      </c>
      <c r="N4425" s="31">
        <f t="shared" si="254"/>
        <v>0</v>
      </c>
    </row>
    <row r="4426" spans="1:14" x14ac:dyDescent="0.45">
      <c r="A4426" s="31" t="str">
        <f t="shared" si="257"/>
        <v>E10000021_CIN episodes where a child has substance misuse by a parent/someone else in household identified as a factor at CIN assessment (excluding looked after children)_Number</v>
      </c>
      <c r="B4426" s="31" t="s">
        <v>371</v>
      </c>
      <c r="C4426" s="31" t="s">
        <v>372</v>
      </c>
      <c r="D4426" s="31" t="s">
        <v>474</v>
      </c>
      <c r="E4426" s="31" t="s">
        <v>475</v>
      </c>
      <c r="F4426" s="31" t="s">
        <v>30</v>
      </c>
      <c r="G4426" s="26" t="s">
        <v>59</v>
      </c>
      <c r="H4426" s="31" t="s">
        <v>743</v>
      </c>
      <c r="I4426" s="31">
        <v>1442</v>
      </c>
      <c r="J4426" s="31">
        <f>INDEX('LA lookup'!H:H,MATCH('Known to services raw data'!B4426,'LA lookup'!G:G,0))</f>
        <v>170235</v>
      </c>
      <c r="K4426" s="31"/>
      <c r="L4426" s="31" t="str">
        <f t="shared" si="255"/>
        <v>8.5 per 1000 0-17 yr olds</v>
      </c>
      <c r="M4426" s="31">
        <f t="shared" si="256"/>
        <v>8.4706435221899152</v>
      </c>
      <c r="N4426" s="31">
        <f t="shared" ref="N4426:N4489" si="258">IF(OR(C4426="City of London",C4426="Isles of Scilly"),1,0)</f>
        <v>0</v>
      </c>
    </row>
    <row r="4427" spans="1:14" x14ac:dyDescent="0.45">
      <c r="A4427" s="31" t="str">
        <f t="shared" si="257"/>
        <v>E06000048_CIN episodes where a child has substance misuse by a parent/someone else in household identified as a factor at CIN assessment (excluding looked after children)_Number</v>
      </c>
      <c r="B4427" s="31" t="s">
        <v>484</v>
      </c>
      <c r="C4427" s="31" t="s">
        <v>705</v>
      </c>
      <c r="D4427" s="31" t="s">
        <v>474</v>
      </c>
      <c r="E4427" s="31" t="s">
        <v>475</v>
      </c>
      <c r="F4427" s="31" t="s">
        <v>30</v>
      </c>
      <c r="G4427" s="26" t="s">
        <v>59</v>
      </c>
      <c r="H4427" s="31" t="s">
        <v>743</v>
      </c>
      <c r="I4427" s="31">
        <v>934</v>
      </c>
      <c r="J4427" s="31">
        <f>INDEX('LA lookup'!H:H,MATCH('Known to services raw data'!B4427,'LA lookup'!G:G,0))</f>
        <v>59011</v>
      </c>
      <c r="K4427" s="31"/>
      <c r="L4427" s="31" t="str">
        <f t="shared" si="255"/>
        <v>15.8 per 1000 0-17 yr olds</v>
      </c>
      <c r="M4427" s="31">
        <f t="shared" si="256"/>
        <v>15.827557574011626</v>
      </c>
      <c r="N4427" s="31">
        <f t="shared" si="258"/>
        <v>0</v>
      </c>
    </row>
    <row r="4428" spans="1:14" x14ac:dyDescent="0.45">
      <c r="A4428" s="31" t="str">
        <f t="shared" si="257"/>
        <v>E10000025_CIN episodes where a child has substance misuse by a parent/someone else in household identified as a factor at CIN assessment (excluding looked after children)_Number</v>
      </c>
      <c r="B4428" s="31" t="s">
        <v>377</v>
      </c>
      <c r="C4428" s="31" t="s">
        <v>378</v>
      </c>
      <c r="D4428" s="31" t="s">
        <v>474</v>
      </c>
      <c r="E4428" s="31" t="s">
        <v>475</v>
      </c>
      <c r="F4428" s="31" t="s">
        <v>30</v>
      </c>
      <c r="G4428" s="26" t="s">
        <v>59</v>
      </c>
      <c r="H4428" s="31" t="s">
        <v>743</v>
      </c>
      <c r="I4428" s="31">
        <v>1193</v>
      </c>
      <c r="J4428" s="31">
        <f>INDEX('LA lookup'!H:H,MATCH('Known to services raw data'!B4428,'LA lookup'!G:G,0))</f>
        <v>144788</v>
      </c>
      <c r="K4428" s="31"/>
      <c r="L4428" s="31" t="str">
        <f t="shared" si="255"/>
        <v>8.2 per 1000 0-17 yr olds</v>
      </c>
      <c r="M4428" s="31">
        <f t="shared" si="256"/>
        <v>8.2396331187667471</v>
      </c>
      <c r="N4428" s="31">
        <f t="shared" si="258"/>
        <v>0</v>
      </c>
    </row>
    <row r="4429" spans="1:14" x14ac:dyDescent="0.45">
      <c r="A4429" s="31" t="str">
        <f t="shared" si="257"/>
        <v>E10000027_CIN episodes where a child has substance misuse by a parent/someone else in household identified as a factor at CIN assessment (excluding looked after children)_Number</v>
      </c>
      <c r="B4429" s="31" t="s">
        <v>406</v>
      </c>
      <c r="C4429" s="31" t="s">
        <v>407</v>
      </c>
      <c r="D4429" s="31" t="s">
        <v>474</v>
      </c>
      <c r="E4429" s="31" t="s">
        <v>475</v>
      </c>
      <c r="F4429" s="31" t="s">
        <v>30</v>
      </c>
      <c r="G4429" s="26" t="s">
        <v>59</v>
      </c>
      <c r="H4429" s="31" t="s">
        <v>743</v>
      </c>
      <c r="I4429" s="31">
        <v>914</v>
      </c>
      <c r="J4429" s="31">
        <f>INDEX('LA lookup'!H:H,MATCH('Known to services raw data'!B4429,'LA lookup'!G:G,0))</f>
        <v>110700</v>
      </c>
      <c r="K4429" s="31"/>
      <c r="L4429" s="31" t="str">
        <f t="shared" si="255"/>
        <v>8.3 per 1000 0-17 yr olds</v>
      </c>
      <c r="M4429" s="31">
        <f t="shared" si="256"/>
        <v>8.2565492321589886</v>
      </c>
      <c r="N4429" s="31">
        <f t="shared" si="258"/>
        <v>0</v>
      </c>
    </row>
    <row r="4430" spans="1:14" x14ac:dyDescent="0.45">
      <c r="A4430" s="31" t="str">
        <f t="shared" si="257"/>
        <v>E10000029_CIN episodes where a child has substance misuse by a parent/someone else in household identified as a factor at CIN assessment (excluding looked after children)_Number</v>
      </c>
      <c r="B4430" s="31" t="s">
        <v>426</v>
      </c>
      <c r="C4430" s="31" t="s">
        <v>427</v>
      </c>
      <c r="D4430" s="31" t="s">
        <v>474</v>
      </c>
      <c r="E4430" s="31" t="s">
        <v>475</v>
      </c>
      <c r="F4430" s="31" t="s">
        <v>30</v>
      </c>
      <c r="G4430" s="26" t="s">
        <v>59</v>
      </c>
      <c r="H4430" s="31" t="s">
        <v>743</v>
      </c>
      <c r="I4430" s="31">
        <v>1225</v>
      </c>
      <c r="J4430" s="31">
        <f>INDEX('LA lookup'!H:H,MATCH('Known to services raw data'!B4430,'LA lookup'!G:G,0))</f>
        <v>152752</v>
      </c>
      <c r="K4430" s="31"/>
      <c r="L4430" s="31" t="str">
        <f t="shared" si="255"/>
        <v>8 per 1000 0-17 yr olds</v>
      </c>
      <c r="M4430" s="31">
        <f t="shared" si="256"/>
        <v>8.0195349324395089</v>
      </c>
      <c r="N4430" s="31">
        <f t="shared" si="258"/>
        <v>0</v>
      </c>
    </row>
    <row r="4431" spans="1:14" x14ac:dyDescent="0.45">
      <c r="A4431" s="31" t="str">
        <f t="shared" si="257"/>
        <v>E10000030_CIN episodes where a child has substance misuse by a parent/someone else in household identified as a factor at CIN assessment (excluding looked after children)_Number</v>
      </c>
      <c r="B4431" s="31" t="s">
        <v>430</v>
      </c>
      <c r="C4431" s="31" t="s">
        <v>431</v>
      </c>
      <c r="D4431" s="31" t="s">
        <v>474</v>
      </c>
      <c r="E4431" s="31" t="s">
        <v>475</v>
      </c>
      <c r="F4431" s="31" t="s">
        <v>30</v>
      </c>
      <c r="G4431" s="26" t="s">
        <v>59</v>
      </c>
      <c r="H4431" s="31" t="s">
        <v>743</v>
      </c>
      <c r="I4431" s="31">
        <v>2330</v>
      </c>
      <c r="J4431" s="31">
        <f>INDEX('LA lookup'!H:H,MATCH('Known to services raw data'!B4431,'LA lookup'!G:G,0))</f>
        <v>261905</v>
      </c>
      <c r="K4431" s="31"/>
      <c r="L4431" s="31" t="str">
        <f t="shared" si="255"/>
        <v>8.9 per 1000 0-17 yr olds</v>
      </c>
      <c r="M4431" s="31">
        <f t="shared" si="256"/>
        <v>8.8963555487676818</v>
      </c>
      <c r="N4431" s="31">
        <f t="shared" si="258"/>
        <v>0</v>
      </c>
    </row>
    <row r="4432" spans="1:14" x14ac:dyDescent="0.45">
      <c r="A4432" s="31" t="str">
        <f t="shared" si="257"/>
        <v>E10000031_CIN episodes where a child has substance misuse by a parent/someone else in household identified as a factor at CIN assessment (excluding looked after children)_Number</v>
      </c>
      <c r="B4432" s="31" t="s">
        <v>454</v>
      </c>
      <c r="C4432" s="31" t="s">
        <v>455</v>
      </c>
      <c r="D4432" s="31" t="s">
        <v>474</v>
      </c>
      <c r="E4432" s="31" t="s">
        <v>475</v>
      </c>
      <c r="F4432" s="31" t="s">
        <v>30</v>
      </c>
      <c r="G4432" s="26" t="s">
        <v>59</v>
      </c>
      <c r="H4432" s="31" t="s">
        <v>743</v>
      </c>
      <c r="I4432" s="31">
        <v>812</v>
      </c>
      <c r="J4432" s="31">
        <f>INDEX('LA lookup'!H:H,MATCH('Known to services raw data'!B4432,'LA lookup'!G:G,0))</f>
        <v>115928</v>
      </c>
      <c r="K4432" s="31"/>
      <c r="L4432" s="31" t="str">
        <f t="shared" si="255"/>
        <v>7 per 1000 0-17 yr olds</v>
      </c>
      <c r="M4432" s="31">
        <f t="shared" si="256"/>
        <v>7.004347526050652</v>
      </c>
      <c r="N4432" s="31">
        <f t="shared" si="258"/>
        <v>0</v>
      </c>
    </row>
    <row r="4433" spans="1:14" x14ac:dyDescent="0.45">
      <c r="A4433" s="31" t="str">
        <f t="shared" si="257"/>
        <v>E10000032_CIN episodes where a child has substance misuse by a parent/someone else in household identified as a factor at CIN assessment (excluding looked after children)_Number</v>
      </c>
      <c r="B4433" s="31" t="s">
        <v>458</v>
      </c>
      <c r="C4433" s="31" t="s">
        <v>459</v>
      </c>
      <c r="D4433" s="31" t="s">
        <v>474</v>
      </c>
      <c r="E4433" s="31" t="s">
        <v>475</v>
      </c>
      <c r="F4433" s="31" t="s">
        <v>30</v>
      </c>
      <c r="G4433" s="26" t="s">
        <v>59</v>
      </c>
      <c r="H4433" s="31" t="s">
        <v>743</v>
      </c>
      <c r="I4433" s="31">
        <v>1952</v>
      </c>
      <c r="J4433" s="31">
        <f>INDEX('LA lookup'!H:H,MATCH('Known to services raw data'!B4433,'LA lookup'!G:G,0))</f>
        <v>174672</v>
      </c>
      <c r="K4433" s="31"/>
      <c r="L4433" s="31" t="str">
        <f t="shared" si="255"/>
        <v>11.2 per 1000 0-17 yr olds</v>
      </c>
      <c r="M4433" s="31">
        <f t="shared" si="256"/>
        <v>11.175231290647615</v>
      </c>
      <c r="N4433" s="31">
        <f t="shared" si="258"/>
        <v>0</v>
      </c>
    </row>
    <row r="4434" spans="1:14" x14ac:dyDescent="0.45">
      <c r="A4434" s="31" t="str">
        <f t="shared" si="257"/>
        <v>NA_CIN episodes where a child has substance misuse by a parent/someone else in household identified as a factor at CIN assessment (excluding looked after children)_Number</v>
      </c>
      <c r="B4434" s="31" t="s">
        <v>13</v>
      </c>
      <c r="C4434" s="31" t="s">
        <v>737</v>
      </c>
      <c r="D4434" s="31" t="s">
        <v>474</v>
      </c>
      <c r="E4434" s="31" t="s">
        <v>475</v>
      </c>
      <c r="F4434" s="31" t="s">
        <v>30</v>
      </c>
      <c r="G4434" s="26" t="s">
        <v>59</v>
      </c>
      <c r="H4434" s="31" t="s">
        <v>743</v>
      </c>
      <c r="I4434" s="31">
        <v>108159</v>
      </c>
      <c r="J4434" s="31">
        <f>INDEX('LA lookup'!H:H,MATCH('Known to services raw data'!B4434,'LA lookup'!G:G,0))</f>
        <v>11954618</v>
      </c>
      <c r="K4434" s="31"/>
      <c r="L4434" s="31" t="str">
        <f t="shared" si="255"/>
        <v>9 per 1000 0-17 yr olds</v>
      </c>
      <c r="M4434" s="31">
        <f t="shared" si="256"/>
        <v>9.0474660085332719</v>
      </c>
      <c r="N4434" s="31">
        <f t="shared" si="258"/>
        <v>0</v>
      </c>
    </row>
    <row r="4435" spans="1:14" x14ac:dyDescent="0.45">
      <c r="A4435" s="31" t="str">
        <f t="shared" si="257"/>
        <v>E09000001_CIN episodes where a child has any of the so called'toxic trio' identified as a factor at CIN assessment (excluding looked after children)_Number</v>
      </c>
      <c r="B4435" s="31" t="s">
        <v>582</v>
      </c>
      <c r="C4435" s="31" t="s">
        <v>583</v>
      </c>
      <c r="D4435" s="31" t="s">
        <v>474</v>
      </c>
      <c r="E4435" s="31" t="s">
        <v>475</v>
      </c>
      <c r="F4435" s="31" t="s">
        <v>22</v>
      </c>
      <c r="G4435" s="26" t="s">
        <v>1845</v>
      </c>
      <c r="H4435" s="31" t="s">
        <v>743</v>
      </c>
      <c r="I4435" s="31">
        <v>17</v>
      </c>
      <c r="J4435" s="31">
        <f>INDEX('LA lookup'!H:H,MATCH('Known to services raw data'!B4435,'LA lookup'!G:G,0))</f>
        <v>1453</v>
      </c>
      <c r="K4435" s="31"/>
      <c r="L4435" s="31" t="str">
        <f t="shared" si="255"/>
        <v>11.7 per 1000 0-17 yr olds</v>
      </c>
      <c r="M4435" s="31">
        <f t="shared" si="256"/>
        <v>11.699931176875429</v>
      </c>
      <c r="N4435" s="31">
        <f t="shared" si="258"/>
        <v>1</v>
      </c>
    </row>
    <row r="4436" spans="1:14" x14ac:dyDescent="0.45">
      <c r="A4436" s="31" t="str">
        <f t="shared" si="257"/>
        <v>E09000007_CIN episodes where a child has any of the so called'toxic trio' identified as a factor at CIN assessment (excluding looked after children)_Number</v>
      </c>
      <c r="B4436" s="31" t="s">
        <v>277</v>
      </c>
      <c r="C4436" s="31" t="s">
        <v>278</v>
      </c>
      <c r="D4436" s="31" t="s">
        <v>474</v>
      </c>
      <c r="E4436" s="31" t="s">
        <v>475</v>
      </c>
      <c r="F4436" s="31" t="s">
        <v>22</v>
      </c>
      <c r="G4436" s="26" t="s">
        <v>1845</v>
      </c>
      <c r="H4436" s="31" t="s">
        <v>743</v>
      </c>
      <c r="I4436" s="31">
        <v>711</v>
      </c>
      <c r="J4436" s="31">
        <f>INDEX('LA lookup'!H:H,MATCH('Known to services raw data'!B4436,'LA lookup'!G:G,0))</f>
        <v>50983</v>
      </c>
      <c r="K4436" s="31"/>
      <c r="L4436" s="31" t="str">
        <f t="shared" si="255"/>
        <v>13.9 per 1000 0-17 yr olds</v>
      </c>
      <c r="M4436" s="31">
        <f t="shared" si="256"/>
        <v>13.945825078947886</v>
      </c>
      <c r="N4436" s="31">
        <f t="shared" si="258"/>
        <v>0</v>
      </c>
    </row>
    <row r="4437" spans="1:14" x14ac:dyDescent="0.45">
      <c r="A4437" s="31" t="str">
        <f t="shared" si="257"/>
        <v>E09000011_CIN episodes where a child has any of the so called'toxic trio' identified as a factor at CIN assessment (excluding looked after children)_Number</v>
      </c>
      <c r="B4437" s="31" t="s">
        <v>518</v>
      </c>
      <c r="C4437" s="31" t="s">
        <v>519</v>
      </c>
      <c r="D4437" s="31" t="s">
        <v>474</v>
      </c>
      <c r="E4437" s="31" t="s">
        <v>475</v>
      </c>
      <c r="F4437" s="31" t="s">
        <v>22</v>
      </c>
      <c r="G4437" s="26" t="s">
        <v>1845</v>
      </c>
      <c r="H4437" s="31" t="s">
        <v>743</v>
      </c>
      <c r="I4437" s="31">
        <v>1571</v>
      </c>
      <c r="J4437" s="31">
        <f>INDEX('LA lookup'!H:H,MATCH('Known to services raw data'!B4437,'LA lookup'!G:G,0))</f>
        <v>68917</v>
      </c>
      <c r="K4437" s="31"/>
      <c r="L4437" s="31" t="str">
        <f t="shared" si="255"/>
        <v>22.8 per 1000 0-17 yr olds</v>
      </c>
      <c r="M4437" s="31">
        <f t="shared" si="256"/>
        <v>22.795536660040341</v>
      </c>
      <c r="N4437" s="31">
        <f t="shared" si="258"/>
        <v>0</v>
      </c>
    </row>
    <row r="4438" spans="1:14" x14ac:dyDescent="0.45">
      <c r="A4438" s="31" t="str">
        <f t="shared" si="257"/>
        <v>E09000012_CIN episodes where a child has any of the so called'toxic trio' identified as a factor at CIN assessment (excluding looked after children)_Number</v>
      </c>
      <c r="B4438" s="31" t="s">
        <v>498</v>
      </c>
      <c r="C4438" s="31" t="s">
        <v>499</v>
      </c>
      <c r="D4438" s="31" t="s">
        <v>474</v>
      </c>
      <c r="E4438" s="31" t="s">
        <v>475</v>
      </c>
      <c r="F4438" s="31" t="s">
        <v>22</v>
      </c>
      <c r="G4438" s="26" t="s">
        <v>1845</v>
      </c>
      <c r="H4438" s="31" t="s">
        <v>743</v>
      </c>
      <c r="I4438" s="31">
        <v>1893</v>
      </c>
      <c r="J4438" s="31">
        <f>INDEX('LA lookup'!H:H,MATCH('Known to services raw data'!B4438,'LA lookup'!G:G,0))</f>
        <v>63655</v>
      </c>
      <c r="K4438" s="31"/>
      <c r="L4438" s="31" t="str">
        <f t="shared" si="255"/>
        <v>29.7 per 1000 0-17 yr olds</v>
      </c>
      <c r="M4438" s="31">
        <f t="shared" si="256"/>
        <v>29.738433744403427</v>
      </c>
      <c r="N4438" s="31">
        <f t="shared" si="258"/>
        <v>0</v>
      </c>
    </row>
    <row r="4439" spans="1:14" x14ac:dyDescent="0.45">
      <c r="A4439" s="31" t="str">
        <f t="shared" si="257"/>
        <v>E09000013_CIN episodes where a child has any of the so called'toxic trio' identified as a factor at CIN assessment (excluding looked after children)_Number</v>
      </c>
      <c r="B4439" s="31" t="s">
        <v>491</v>
      </c>
      <c r="C4439" s="31" t="s">
        <v>723</v>
      </c>
      <c r="D4439" s="31" t="s">
        <v>474</v>
      </c>
      <c r="E4439" s="31" t="s">
        <v>475</v>
      </c>
      <c r="F4439" s="31" t="s">
        <v>22</v>
      </c>
      <c r="G4439" s="26" t="s">
        <v>1845</v>
      </c>
      <c r="H4439" s="31" t="s">
        <v>743</v>
      </c>
      <c r="I4439" s="31">
        <v>599</v>
      </c>
      <c r="J4439" s="31">
        <f>INDEX('LA lookup'!H:H,MATCH('Known to services raw data'!B4439,'LA lookup'!G:G,0))</f>
        <v>36898</v>
      </c>
      <c r="K4439" s="31"/>
      <c r="L4439" s="31" t="str">
        <f t="shared" si="255"/>
        <v>16.2 per 1000 0-17 yr olds</v>
      </c>
      <c r="M4439" s="31">
        <f t="shared" si="256"/>
        <v>16.233942219090466</v>
      </c>
      <c r="N4439" s="31">
        <f t="shared" si="258"/>
        <v>0</v>
      </c>
    </row>
    <row r="4440" spans="1:14" x14ac:dyDescent="0.45">
      <c r="A4440" s="31" t="str">
        <f t="shared" si="257"/>
        <v>E09000019_CIN episodes where a child has any of the so called'toxic trio' identified as a factor at CIN assessment (excluding looked after children)_Number</v>
      </c>
      <c r="B4440" s="31" t="s">
        <v>500</v>
      </c>
      <c r="C4440" s="31" t="s">
        <v>501</v>
      </c>
      <c r="D4440" s="31" t="s">
        <v>474</v>
      </c>
      <c r="E4440" s="31" t="s">
        <v>475</v>
      </c>
      <c r="F4440" s="31" t="s">
        <v>22</v>
      </c>
      <c r="G4440" s="26" t="s">
        <v>1845</v>
      </c>
      <c r="H4440" s="31" t="s">
        <v>743</v>
      </c>
      <c r="I4440" s="31">
        <v>1264</v>
      </c>
      <c r="J4440" s="31">
        <f>INDEX('LA lookup'!H:H,MATCH('Known to services raw data'!B4440,'LA lookup'!G:G,0))</f>
        <v>42098</v>
      </c>
      <c r="K4440" s="31"/>
      <c r="L4440" s="31" t="str">
        <f t="shared" si="255"/>
        <v>30 per 1000 0-17 yr olds</v>
      </c>
      <c r="M4440" s="31">
        <f t="shared" si="256"/>
        <v>30.025179343436744</v>
      </c>
      <c r="N4440" s="31">
        <f t="shared" si="258"/>
        <v>0</v>
      </c>
    </row>
    <row r="4441" spans="1:14" x14ac:dyDescent="0.45">
      <c r="A4441" s="31" t="str">
        <f t="shared" si="257"/>
        <v>E09000020_CIN episodes where a child has any of the so called'toxic trio' identified as a factor at CIN assessment (excluding looked after children)_Number</v>
      </c>
      <c r="B4441" s="31" t="s">
        <v>479</v>
      </c>
      <c r="C4441" s="31" t="s">
        <v>674</v>
      </c>
      <c r="D4441" s="31" t="s">
        <v>474</v>
      </c>
      <c r="E4441" s="31" t="s">
        <v>475</v>
      </c>
      <c r="F4441" s="31" t="s">
        <v>22</v>
      </c>
      <c r="G4441" s="26" t="s">
        <v>1845</v>
      </c>
      <c r="H4441" s="31" t="s">
        <v>743</v>
      </c>
      <c r="I4441" s="31">
        <v>456</v>
      </c>
      <c r="J4441" s="31">
        <f>INDEX('LA lookup'!H:H,MATCH('Known to services raw data'!B4441,'LA lookup'!G:G,0))</f>
        <v>28678</v>
      </c>
      <c r="K4441" s="31"/>
      <c r="L4441" s="31" t="str">
        <f t="shared" si="255"/>
        <v>15.9 per 1000 0-17 yr olds</v>
      </c>
      <c r="M4441" s="31">
        <f t="shared" si="256"/>
        <v>15.90069042471581</v>
      </c>
      <c r="N4441" s="31">
        <f t="shared" si="258"/>
        <v>0</v>
      </c>
    </row>
    <row r="4442" spans="1:14" x14ac:dyDescent="0.45">
      <c r="A4442" s="31" t="str">
        <f t="shared" si="257"/>
        <v>E09000022_CIN episodes where a child has any of the so called'toxic trio' identified as a factor at CIN assessment (excluding looked after children)_Number</v>
      </c>
      <c r="B4442" s="31" t="s">
        <v>335</v>
      </c>
      <c r="C4442" s="31" t="s">
        <v>336</v>
      </c>
      <c r="D4442" s="31" t="s">
        <v>474</v>
      </c>
      <c r="E4442" s="31" t="s">
        <v>475</v>
      </c>
      <c r="F4442" s="31" t="s">
        <v>22</v>
      </c>
      <c r="G4442" s="26" t="s">
        <v>1845</v>
      </c>
      <c r="H4442" s="31" t="s">
        <v>743</v>
      </c>
      <c r="I4442" s="31">
        <v>1509</v>
      </c>
      <c r="J4442" s="31">
        <f>INDEX('LA lookup'!H:H,MATCH('Known to services raw data'!B4442,'LA lookup'!G:G,0))</f>
        <v>62629</v>
      </c>
      <c r="K4442" s="31"/>
      <c r="L4442" s="31" t="str">
        <f t="shared" si="255"/>
        <v>24.1 per 1000 0-17 yr olds</v>
      </c>
      <c r="M4442" s="31">
        <f t="shared" si="256"/>
        <v>24.094269427900812</v>
      </c>
      <c r="N4442" s="31">
        <f t="shared" si="258"/>
        <v>0</v>
      </c>
    </row>
    <row r="4443" spans="1:14" x14ac:dyDescent="0.45">
      <c r="A4443" s="31" t="str">
        <f t="shared" si="257"/>
        <v>E09000023_CIN episodes where a child has any of the so called'toxic trio' identified as a factor at CIN assessment (excluding looked after children)_Number</v>
      </c>
      <c r="B4443" s="31" t="s">
        <v>343</v>
      </c>
      <c r="C4443" s="31" t="s">
        <v>344</v>
      </c>
      <c r="D4443" s="31" t="s">
        <v>474</v>
      </c>
      <c r="E4443" s="31" t="s">
        <v>475</v>
      </c>
      <c r="F4443" s="31" t="s">
        <v>22</v>
      </c>
      <c r="G4443" s="26" t="s">
        <v>1845</v>
      </c>
      <c r="H4443" s="31" t="s">
        <v>743</v>
      </c>
      <c r="I4443" s="31">
        <v>1361</v>
      </c>
      <c r="J4443" s="31">
        <f>INDEX('LA lookup'!H:H,MATCH('Known to services raw data'!B4443,'LA lookup'!G:G,0))</f>
        <v>68458</v>
      </c>
      <c r="K4443" s="31"/>
      <c r="L4443" s="31" t="str">
        <f t="shared" si="255"/>
        <v>19.9 per 1000 0-17 yr olds</v>
      </c>
      <c r="M4443" s="31">
        <f t="shared" si="256"/>
        <v>19.880802828011337</v>
      </c>
      <c r="N4443" s="31">
        <f t="shared" si="258"/>
        <v>0</v>
      </c>
    </row>
    <row r="4444" spans="1:14" x14ac:dyDescent="0.45">
      <c r="A4444" s="31" t="str">
        <f t="shared" si="257"/>
        <v>E09000028_CIN episodes where a child has any of the so called'toxic trio' identified as a factor at CIN assessment (excluding looked after children)_Number</v>
      </c>
      <c r="B4444" s="31" t="s">
        <v>414</v>
      </c>
      <c r="C4444" s="31" t="s">
        <v>415</v>
      </c>
      <c r="D4444" s="31" t="s">
        <v>474</v>
      </c>
      <c r="E4444" s="31" t="s">
        <v>475</v>
      </c>
      <c r="F4444" s="31" t="s">
        <v>22</v>
      </c>
      <c r="G4444" s="26" t="s">
        <v>1845</v>
      </c>
      <c r="H4444" s="31" t="s">
        <v>743</v>
      </c>
      <c r="I4444" s="31">
        <v>1487</v>
      </c>
      <c r="J4444" s="31">
        <f>INDEX('LA lookup'!H:H,MATCH('Known to services raw data'!B4444,'LA lookup'!G:G,0))</f>
        <v>65121</v>
      </c>
      <c r="K4444" s="31"/>
      <c r="L4444" s="31" t="str">
        <f t="shared" si="255"/>
        <v>22.8 per 1000 0-17 yr olds</v>
      </c>
      <c r="M4444" s="31">
        <f t="shared" si="256"/>
        <v>22.834415933416253</v>
      </c>
      <c r="N4444" s="31">
        <f t="shared" si="258"/>
        <v>0</v>
      </c>
    </row>
    <row r="4445" spans="1:14" x14ac:dyDescent="0.45">
      <c r="A4445" s="31" t="str">
        <f t="shared" si="257"/>
        <v>E09000030_CIN episodes where a child has any of the so called'toxic trio' identified as a factor at CIN assessment (excluding looked after children)_Number</v>
      </c>
      <c r="B4445" s="31" t="s">
        <v>440</v>
      </c>
      <c r="C4445" s="31" t="s">
        <v>441</v>
      </c>
      <c r="D4445" s="31" t="s">
        <v>474</v>
      </c>
      <c r="E4445" s="31" t="s">
        <v>475</v>
      </c>
      <c r="F4445" s="31" t="s">
        <v>22</v>
      </c>
      <c r="G4445" s="26" t="s">
        <v>1845</v>
      </c>
      <c r="H4445" s="31" t="s">
        <v>743</v>
      </c>
      <c r="I4445" s="31">
        <v>1963</v>
      </c>
      <c r="J4445" s="31">
        <f>INDEX('LA lookup'!H:H,MATCH('Known to services raw data'!B4445,'LA lookup'!G:G,0))</f>
        <v>70973</v>
      </c>
      <c r="K4445" s="31"/>
      <c r="L4445" s="31" t="str">
        <f t="shared" si="255"/>
        <v>27.7 per 1000 0-17 yr olds</v>
      </c>
      <c r="M4445" s="31">
        <f t="shared" si="256"/>
        <v>27.658405309061195</v>
      </c>
      <c r="N4445" s="31">
        <f t="shared" si="258"/>
        <v>0</v>
      </c>
    </row>
    <row r="4446" spans="1:14" x14ac:dyDescent="0.45">
      <c r="A4446" s="31" t="str">
        <f t="shared" si="257"/>
        <v>E09000032_CIN episodes where a child has any of the so called'toxic trio' identified as a factor at CIN assessment (excluding looked after children)_Number</v>
      </c>
      <c r="B4446" s="31" t="s">
        <v>450</v>
      </c>
      <c r="C4446" s="31" t="s">
        <v>451</v>
      </c>
      <c r="D4446" s="31" t="s">
        <v>474</v>
      </c>
      <c r="E4446" s="31" t="s">
        <v>475</v>
      </c>
      <c r="F4446" s="31" t="s">
        <v>22</v>
      </c>
      <c r="G4446" s="26" t="s">
        <v>1845</v>
      </c>
      <c r="H4446" s="31" t="s">
        <v>743</v>
      </c>
      <c r="I4446" s="31">
        <v>967</v>
      </c>
      <c r="J4446" s="31">
        <f>INDEX('LA lookup'!H:H,MATCH('Known to services raw data'!B4446,'LA lookup'!G:G,0))</f>
        <v>63840</v>
      </c>
      <c r="K4446" s="31"/>
      <c r="L4446" s="31" t="str">
        <f t="shared" si="255"/>
        <v>15.1 per 1000 0-17 yr olds</v>
      </c>
      <c r="M4446" s="31">
        <f t="shared" si="256"/>
        <v>15.147243107769423</v>
      </c>
      <c r="N4446" s="31">
        <f t="shared" si="258"/>
        <v>0</v>
      </c>
    </row>
    <row r="4447" spans="1:14" x14ac:dyDescent="0.45">
      <c r="A4447" s="31" t="str">
        <f t="shared" si="257"/>
        <v>E09000033_CIN episodes where a child has any of the so called'toxic trio' identified as a factor at CIN assessment (excluding looked after children)_Number</v>
      </c>
      <c r="B4447" s="31" t="s">
        <v>506</v>
      </c>
      <c r="C4447" s="31" t="s">
        <v>507</v>
      </c>
      <c r="D4447" s="31" t="s">
        <v>474</v>
      </c>
      <c r="E4447" s="31" t="s">
        <v>475</v>
      </c>
      <c r="F4447" s="31" t="s">
        <v>22</v>
      </c>
      <c r="G4447" s="26" t="s">
        <v>1845</v>
      </c>
      <c r="H4447" s="31" t="s">
        <v>743</v>
      </c>
      <c r="I4447" s="31">
        <v>586</v>
      </c>
      <c r="J4447" s="31">
        <f>INDEX('LA lookup'!H:H,MATCH('Known to services raw data'!B4447,'LA lookup'!G:G,0))</f>
        <v>47445</v>
      </c>
      <c r="K4447" s="31"/>
      <c r="L4447" s="31" t="str">
        <f t="shared" si="255"/>
        <v>12.4 per 1000 0-17 yr olds</v>
      </c>
      <c r="M4447" s="31">
        <f t="shared" si="256"/>
        <v>12.351143429233851</v>
      </c>
      <c r="N4447" s="31">
        <f t="shared" si="258"/>
        <v>0</v>
      </c>
    </row>
    <row r="4448" spans="1:14" x14ac:dyDescent="0.45">
      <c r="A4448" s="31" t="str">
        <f t="shared" si="257"/>
        <v>E09000002_CIN episodes where a child has any of the so called'toxic trio' identified as a factor at CIN assessment (excluding looked after children)_Number</v>
      </c>
      <c r="B4448" s="31" t="s">
        <v>227</v>
      </c>
      <c r="C4448" s="31" t="s">
        <v>228</v>
      </c>
      <c r="D4448" s="31" t="s">
        <v>474</v>
      </c>
      <c r="E4448" s="31" t="s">
        <v>475</v>
      </c>
      <c r="F4448" s="31" t="s">
        <v>22</v>
      </c>
      <c r="G4448" s="26" t="s">
        <v>1845</v>
      </c>
      <c r="H4448" s="31" t="s">
        <v>743</v>
      </c>
      <c r="I4448" s="31">
        <v>1457</v>
      </c>
      <c r="J4448" s="31">
        <f>INDEX('LA lookup'!H:H,MATCH('Known to services raw data'!B4448,'LA lookup'!G:G,0))</f>
        <v>63401</v>
      </c>
      <c r="K4448" s="31"/>
      <c r="L4448" s="31" t="str">
        <f t="shared" si="255"/>
        <v>23 per 1000 0-17 yr olds</v>
      </c>
      <c r="M4448" s="31">
        <f t="shared" si="256"/>
        <v>22.980710083437167</v>
      </c>
      <c r="N4448" s="31">
        <f t="shared" si="258"/>
        <v>0</v>
      </c>
    </row>
    <row r="4449" spans="1:14" x14ac:dyDescent="0.45">
      <c r="A4449" s="31" t="str">
        <f t="shared" si="257"/>
        <v>E09000003_CIN episodes where a child has any of the so called'toxic trio' identified as a factor at CIN assessment (excluding looked after children)_Number</v>
      </c>
      <c r="B4449" s="31" t="s">
        <v>233</v>
      </c>
      <c r="C4449" s="31" t="s">
        <v>234</v>
      </c>
      <c r="D4449" s="31" t="s">
        <v>474</v>
      </c>
      <c r="E4449" s="31" t="s">
        <v>475</v>
      </c>
      <c r="F4449" s="31" t="s">
        <v>22</v>
      </c>
      <c r="G4449" s="26" t="s">
        <v>1845</v>
      </c>
      <c r="H4449" s="31" t="s">
        <v>743</v>
      </c>
      <c r="I4449" s="31">
        <v>1379</v>
      </c>
      <c r="J4449" s="31">
        <f>INDEX('LA lookup'!H:H,MATCH('Known to services raw data'!B4449,'LA lookup'!G:G,0))</f>
        <v>92701</v>
      </c>
      <c r="K4449" s="31"/>
      <c r="L4449" s="31" t="str">
        <f t="shared" si="255"/>
        <v>14.9 per 1000 0-17 yr olds</v>
      </c>
      <c r="M4449" s="31">
        <f t="shared" si="256"/>
        <v>14.875783432756927</v>
      </c>
      <c r="N4449" s="31">
        <f t="shared" si="258"/>
        <v>0</v>
      </c>
    </row>
    <row r="4450" spans="1:14" x14ac:dyDescent="0.45">
      <c r="A4450" s="31" t="str">
        <f t="shared" si="257"/>
        <v>E09000004_CIN episodes where a child has any of the so called'toxic trio' identified as a factor at CIN assessment (excluding looked after children)_Number</v>
      </c>
      <c r="B4450" s="31" t="s">
        <v>242</v>
      </c>
      <c r="C4450" s="31" t="s">
        <v>243</v>
      </c>
      <c r="D4450" s="31" t="s">
        <v>474</v>
      </c>
      <c r="E4450" s="31" t="s">
        <v>475</v>
      </c>
      <c r="F4450" s="31" t="s">
        <v>22</v>
      </c>
      <c r="G4450" s="26" t="s">
        <v>1845</v>
      </c>
      <c r="H4450" s="31" t="s">
        <v>743</v>
      </c>
      <c r="I4450" s="31">
        <v>926</v>
      </c>
      <c r="J4450" s="31">
        <f>INDEX('LA lookup'!H:H,MATCH('Known to services raw data'!B4450,'LA lookup'!G:G,0))</f>
        <v>56853</v>
      </c>
      <c r="K4450" s="31"/>
      <c r="L4450" s="31" t="str">
        <f t="shared" si="255"/>
        <v>16.3 per 1000 0-17 yr olds</v>
      </c>
      <c r="M4450" s="31">
        <f t="shared" si="256"/>
        <v>16.287618947109209</v>
      </c>
      <c r="N4450" s="31">
        <f t="shared" si="258"/>
        <v>0</v>
      </c>
    </row>
    <row r="4451" spans="1:14" x14ac:dyDescent="0.45">
      <c r="A4451" s="31" t="str">
        <f t="shared" si="257"/>
        <v>E09000005_CIN episodes where a child has any of the so called'toxic trio' identified as a factor at CIN assessment (excluding looked after children)_Number</v>
      </c>
      <c r="B4451" s="31" t="s">
        <v>261</v>
      </c>
      <c r="C4451" s="31" t="s">
        <v>262</v>
      </c>
      <c r="D4451" s="31" t="s">
        <v>474</v>
      </c>
      <c r="E4451" s="31" t="s">
        <v>475</v>
      </c>
      <c r="F4451" s="31" t="s">
        <v>22</v>
      </c>
      <c r="G4451" s="26" t="s">
        <v>1845</v>
      </c>
      <c r="H4451" s="31" t="s">
        <v>743</v>
      </c>
      <c r="I4451" s="31">
        <v>1377</v>
      </c>
      <c r="J4451" s="31">
        <f>INDEX('LA lookup'!H:H,MATCH('Known to services raw data'!B4451,'LA lookup'!G:G,0))</f>
        <v>77893</v>
      </c>
      <c r="K4451" s="31"/>
      <c r="L4451" s="31" t="str">
        <f t="shared" si="255"/>
        <v>17.7 per 1000 0-17 yr olds</v>
      </c>
      <c r="M4451" s="31">
        <f t="shared" si="256"/>
        <v>17.678096876484407</v>
      </c>
      <c r="N4451" s="31">
        <f t="shared" si="258"/>
        <v>0</v>
      </c>
    </row>
    <row r="4452" spans="1:14" x14ac:dyDescent="0.45">
      <c r="A4452" s="31" t="str">
        <f t="shared" si="257"/>
        <v>E09000006_CIN episodes where a child has any of the so called'toxic trio' identified as a factor at CIN assessment (excluding looked after children)_Number</v>
      </c>
      <c r="B4452" s="31" t="s">
        <v>267</v>
      </c>
      <c r="C4452" s="31" t="s">
        <v>268</v>
      </c>
      <c r="D4452" s="31" t="s">
        <v>474</v>
      </c>
      <c r="E4452" s="31" t="s">
        <v>475</v>
      </c>
      <c r="F4452" s="31" t="s">
        <v>22</v>
      </c>
      <c r="G4452" s="26" t="s">
        <v>1845</v>
      </c>
      <c r="H4452" s="31" t="s">
        <v>743</v>
      </c>
      <c r="I4452" s="31">
        <v>1711</v>
      </c>
      <c r="J4452" s="31">
        <f>INDEX('LA lookup'!H:H,MATCH('Known to services raw data'!B4452,'LA lookup'!G:G,0))</f>
        <v>75055</v>
      </c>
      <c r="K4452" s="31"/>
      <c r="L4452" s="31" t="str">
        <f t="shared" si="255"/>
        <v>22.8 per 1000 0-17 yr olds</v>
      </c>
      <c r="M4452" s="31">
        <f t="shared" si="256"/>
        <v>22.79661581506895</v>
      </c>
      <c r="N4452" s="31">
        <f t="shared" si="258"/>
        <v>0</v>
      </c>
    </row>
    <row r="4453" spans="1:14" x14ac:dyDescent="0.45">
      <c r="A4453" s="31" t="str">
        <f t="shared" si="257"/>
        <v>E09000008_CIN episodes where a child has any of the so called'toxic trio' identified as a factor at CIN assessment (excluding looked after children)_Number</v>
      </c>
      <c r="B4453" s="31" t="s">
        <v>486</v>
      </c>
      <c r="C4453" s="31" t="s">
        <v>487</v>
      </c>
      <c r="D4453" s="31" t="s">
        <v>474</v>
      </c>
      <c r="E4453" s="31" t="s">
        <v>475</v>
      </c>
      <c r="F4453" s="31" t="s">
        <v>22</v>
      </c>
      <c r="G4453" s="26" t="s">
        <v>1845</v>
      </c>
      <c r="H4453" s="31" t="s">
        <v>743</v>
      </c>
      <c r="I4453" s="31">
        <v>1560</v>
      </c>
      <c r="J4453" s="31">
        <f>INDEX('LA lookup'!H:H,MATCH('Known to services raw data'!B4453,'LA lookup'!G:G,0))</f>
        <v>94702</v>
      </c>
      <c r="K4453" s="31"/>
      <c r="L4453" s="31" t="str">
        <f t="shared" si="255"/>
        <v>16.5 per 1000 0-17 yr olds</v>
      </c>
      <c r="M4453" s="31">
        <f t="shared" si="256"/>
        <v>16.472724968849654</v>
      </c>
      <c r="N4453" s="31">
        <f t="shared" si="258"/>
        <v>0</v>
      </c>
    </row>
    <row r="4454" spans="1:14" x14ac:dyDescent="0.45">
      <c r="A4454" s="31" t="str">
        <f t="shared" si="257"/>
        <v>E09000009_CIN episodes where a child has any of the so called'toxic trio' identified as a factor at CIN assessment (excluding looked after children)_Number</v>
      </c>
      <c r="B4454" s="31" t="s">
        <v>509</v>
      </c>
      <c r="C4454" s="31" t="s">
        <v>510</v>
      </c>
      <c r="D4454" s="31" t="s">
        <v>474</v>
      </c>
      <c r="E4454" s="31" t="s">
        <v>475</v>
      </c>
      <c r="F4454" s="31" t="s">
        <v>22</v>
      </c>
      <c r="G4454" s="26" t="s">
        <v>1845</v>
      </c>
      <c r="H4454" s="31" t="s">
        <v>743</v>
      </c>
      <c r="I4454" s="31">
        <v>1214</v>
      </c>
      <c r="J4454" s="31">
        <f>INDEX('LA lookup'!H:H,MATCH('Known to services raw data'!B4454,'LA lookup'!G:G,0))</f>
        <v>81732</v>
      </c>
      <c r="K4454" s="31"/>
      <c r="L4454" s="31" t="str">
        <f t="shared" si="255"/>
        <v>14.9 per 1000 0-17 yr olds</v>
      </c>
      <c r="M4454" s="31">
        <f t="shared" si="256"/>
        <v>14.853423383741985</v>
      </c>
      <c r="N4454" s="31">
        <f t="shared" si="258"/>
        <v>0</v>
      </c>
    </row>
    <row r="4455" spans="1:14" x14ac:dyDescent="0.45">
      <c r="A4455" s="31" t="str">
        <f t="shared" si="257"/>
        <v>E09000010_CIN episodes where a child has any of the so called'toxic trio' identified as a factor at CIN assessment (excluding looked after children)_Number</v>
      </c>
      <c r="B4455" s="31" t="s">
        <v>301</v>
      </c>
      <c r="C4455" s="31" t="s">
        <v>302</v>
      </c>
      <c r="D4455" s="31" t="s">
        <v>474</v>
      </c>
      <c r="E4455" s="31" t="s">
        <v>475</v>
      </c>
      <c r="F4455" s="31" t="s">
        <v>22</v>
      </c>
      <c r="G4455" s="26" t="s">
        <v>1845</v>
      </c>
      <c r="H4455" s="31" t="s">
        <v>743</v>
      </c>
      <c r="I4455" s="31">
        <v>2102</v>
      </c>
      <c r="J4455" s="31">
        <f>INDEX('LA lookup'!H:H,MATCH('Known to services raw data'!B4455,'LA lookup'!G:G,0))</f>
        <v>84497</v>
      </c>
      <c r="K4455" s="31"/>
      <c r="L4455" s="31" t="str">
        <f t="shared" si="255"/>
        <v>24.9 per 1000 0-17 yr olds</v>
      </c>
      <c r="M4455" s="31">
        <f t="shared" si="256"/>
        <v>24.876622838680664</v>
      </c>
      <c r="N4455" s="31">
        <f t="shared" si="258"/>
        <v>0</v>
      </c>
    </row>
    <row r="4456" spans="1:14" x14ac:dyDescent="0.45">
      <c r="A4456" s="31" t="str">
        <f t="shared" si="257"/>
        <v>E09000014_CIN episodes where a child has any of the so called'toxic trio' identified as a factor at CIN assessment (excluding looked after children)_Number</v>
      </c>
      <c r="B4456" s="31" t="s">
        <v>311</v>
      </c>
      <c r="C4456" s="31" t="s">
        <v>312</v>
      </c>
      <c r="D4456" s="31" t="s">
        <v>474</v>
      </c>
      <c r="E4456" s="31" t="s">
        <v>475</v>
      </c>
      <c r="F4456" s="31" t="s">
        <v>22</v>
      </c>
      <c r="G4456" s="26" t="s">
        <v>1845</v>
      </c>
      <c r="H4456" s="31" t="s">
        <v>743</v>
      </c>
      <c r="I4456" s="31">
        <v>1065</v>
      </c>
      <c r="J4456" s="31">
        <f>INDEX('LA lookup'!H:H,MATCH('Known to services raw data'!B4456,'LA lookup'!G:G,0))</f>
        <v>60398</v>
      </c>
      <c r="K4456" s="31"/>
      <c r="L4456" s="31" t="str">
        <f t="shared" si="255"/>
        <v>17.6 per 1000 0-17 yr olds</v>
      </c>
      <c r="M4456" s="31">
        <f t="shared" si="256"/>
        <v>17.633034206430676</v>
      </c>
      <c r="N4456" s="31">
        <f t="shared" si="258"/>
        <v>0</v>
      </c>
    </row>
    <row r="4457" spans="1:14" x14ac:dyDescent="0.45">
      <c r="A4457" s="31" t="str">
        <f t="shared" si="257"/>
        <v>E09000015_CIN episodes where a child has any of the so called'toxic trio' identified as a factor at CIN assessment (excluding looked after children)_Number</v>
      </c>
      <c r="B4457" s="31" t="s">
        <v>496</v>
      </c>
      <c r="C4457" s="31" t="s">
        <v>497</v>
      </c>
      <c r="D4457" s="31" t="s">
        <v>474</v>
      </c>
      <c r="E4457" s="31" t="s">
        <v>475</v>
      </c>
      <c r="F4457" s="31" t="s">
        <v>22</v>
      </c>
      <c r="G4457" s="26" t="s">
        <v>1845</v>
      </c>
      <c r="H4457" s="31" t="s">
        <v>743</v>
      </c>
      <c r="I4457" s="31">
        <v>1173</v>
      </c>
      <c r="J4457" s="31">
        <f>INDEX('LA lookup'!H:H,MATCH('Known to services raw data'!B4457,'LA lookup'!G:G,0))</f>
        <v>58373</v>
      </c>
      <c r="K4457" s="31"/>
      <c r="L4457" s="31" t="str">
        <f t="shared" si="255"/>
        <v>20.1 per 1000 0-17 yr olds</v>
      </c>
      <c r="M4457" s="31">
        <f t="shared" si="256"/>
        <v>20.094906891884946</v>
      </c>
      <c r="N4457" s="31">
        <f t="shared" si="258"/>
        <v>0</v>
      </c>
    </row>
    <row r="4458" spans="1:14" x14ac:dyDescent="0.45">
      <c r="A4458" s="31" t="str">
        <f t="shared" si="257"/>
        <v>E09000016_CIN episodes where a child has any of the so called'toxic trio' identified as a factor at CIN assessment (excluding looked after children)_Number</v>
      </c>
      <c r="B4458" s="31" t="s">
        <v>315</v>
      </c>
      <c r="C4458" s="31" t="s">
        <v>316</v>
      </c>
      <c r="D4458" s="31" t="s">
        <v>474</v>
      </c>
      <c r="E4458" s="31" t="s">
        <v>475</v>
      </c>
      <c r="F4458" s="31" t="s">
        <v>22</v>
      </c>
      <c r="G4458" s="26" t="s">
        <v>1845</v>
      </c>
      <c r="H4458" s="31" t="s">
        <v>743</v>
      </c>
      <c r="I4458" s="31">
        <v>644</v>
      </c>
      <c r="J4458" s="31">
        <f>INDEX('LA lookup'!H:H,MATCH('Known to services raw data'!B4458,'LA lookup'!G:G,0))</f>
        <v>57541</v>
      </c>
      <c r="K4458" s="31"/>
      <c r="L4458" s="31" t="str">
        <f t="shared" si="255"/>
        <v>11.2 per 1000 0-17 yr olds</v>
      </c>
      <c r="M4458" s="31">
        <f t="shared" si="256"/>
        <v>11.192019603413218</v>
      </c>
      <c r="N4458" s="31">
        <f t="shared" si="258"/>
        <v>0</v>
      </c>
    </row>
    <row r="4459" spans="1:14" x14ac:dyDescent="0.45">
      <c r="A4459" s="31" t="str">
        <f t="shared" si="257"/>
        <v>E09000017_CIN episodes where a child has any of the so called'toxic trio' identified as a factor at CIN assessment (excluding looked after children)_Number</v>
      </c>
      <c r="B4459" s="31" t="s">
        <v>321</v>
      </c>
      <c r="C4459" s="31" t="s">
        <v>322</v>
      </c>
      <c r="D4459" s="31" t="s">
        <v>474</v>
      </c>
      <c r="E4459" s="31" t="s">
        <v>475</v>
      </c>
      <c r="F4459" s="31" t="s">
        <v>22</v>
      </c>
      <c r="G4459" s="26" t="s">
        <v>1845</v>
      </c>
      <c r="H4459" s="31" t="s">
        <v>743</v>
      </c>
      <c r="I4459" s="31">
        <v>1646</v>
      </c>
      <c r="J4459" s="31">
        <f>INDEX('LA lookup'!H:H,MATCH('Known to services raw data'!B4459,'LA lookup'!G:G,0))</f>
        <v>73377</v>
      </c>
      <c r="K4459" s="31"/>
      <c r="L4459" s="31" t="str">
        <f t="shared" si="255"/>
        <v>22.4 per 1000 0-17 yr olds</v>
      </c>
      <c r="M4459" s="31">
        <f t="shared" si="256"/>
        <v>22.432097251182249</v>
      </c>
      <c r="N4459" s="31">
        <f t="shared" si="258"/>
        <v>0</v>
      </c>
    </row>
    <row r="4460" spans="1:14" x14ac:dyDescent="0.45">
      <c r="A4460" s="31" t="str">
        <f t="shared" si="257"/>
        <v>E09000018_CIN episodes where a child has any of the so called'toxic trio' identified as a factor at CIN assessment (excluding looked after children)_Number</v>
      </c>
      <c r="B4460" s="31" t="s">
        <v>323</v>
      </c>
      <c r="C4460" s="31" t="s">
        <v>324</v>
      </c>
      <c r="D4460" s="31" t="s">
        <v>474</v>
      </c>
      <c r="E4460" s="31" t="s">
        <v>475</v>
      </c>
      <c r="F4460" s="31" t="s">
        <v>22</v>
      </c>
      <c r="G4460" s="26" t="s">
        <v>1845</v>
      </c>
      <c r="H4460" s="31" t="s">
        <v>743</v>
      </c>
      <c r="I4460" s="31">
        <v>1539</v>
      </c>
      <c r="J4460" s="31">
        <f>INDEX('LA lookup'!H:H,MATCH('Known to services raw data'!B4460,'LA lookup'!G:G,0))</f>
        <v>64898</v>
      </c>
      <c r="K4460" s="31"/>
      <c r="L4460" s="31" t="str">
        <f t="shared" si="255"/>
        <v>23.7 per 1000 0-17 yr olds</v>
      </c>
      <c r="M4460" s="31">
        <f t="shared" si="256"/>
        <v>23.714136028845264</v>
      </c>
      <c r="N4460" s="31">
        <f t="shared" si="258"/>
        <v>0</v>
      </c>
    </row>
    <row r="4461" spans="1:14" x14ac:dyDescent="0.45">
      <c r="A4461" s="31" t="str">
        <f t="shared" si="257"/>
        <v>E09000021_CIN episodes where a child has any of the so called'toxic trio' identified as a factor at CIN assessment (excluding looked after children)_Number</v>
      </c>
      <c r="B4461" s="31" t="s">
        <v>520</v>
      </c>
      <c r="C4461" s="31" t="s">
        <v>521</v>
      </c>
      <c r="D4461" s="31" t="s">
        <v>474</v>
      </c>
      <c r="E4461" s="31" t="s">
        <v>475</v>
      </c>
      <c r="F4461" s="31" t="s">
        <v>22</v>
      </c>
      <c r="G4461" s="26" t="s">
        <v>1845</v>
      </c>
      <c r="H4461" s="31" t="s">
        <v>743</v>
      </c>
      <c r="I4461" s="31">
        <v>799</v>
      </c>
      <c r="J4461" s="31">
        <f>INDEX('LA lookup'!H:H,MATCH('Known to services raw data'!B4461,'LA lookup'!G:G,0))</f>
        <v>38977</v>
      </c>
      <c r="K4461" s="31"/>
      <c r="L4461" s="31" t="str">
        <f t="shared" si="255"/>
        <v>20.5 per 1000 0-17 yr olds</v>
      </c>
      <c r="M4461" s="31">
        <f t="shared" si="256"/>
        <v>20.499268799548453</v>
      </c>
      <c r="N4461" s="31">
        <f t="shared" si="258"/>
        <v>0</v>
      </c>
    </row>
    <row r="4462" spans="1:14" x14ac:dyDescent="0.45">
      <c r="A4462" s="31" t="str">
        <f t="shared" si="257"/>
        <v>E09000024_CIN episodes where a child has any of the so called'toxic trio' identified as a factor at CIN assessment (excluding looked after children)_Number</v>
      </c>
      <c r="B4462" s="31" t="s">
        <v>353</v>
      </c>
      <c r="C4462" s="31" t="s">
        <v>354</v>
      </c>
      <c r="D4462" s="31" t="s">
        <v>474</v>
      </c>
      <c r="E4462" s="31" t="s">
        <v>475</v>
      </c>
      <c r="F4462" s="31" t="s">
        <v>22</v>
      </c>
      <c r="G4462" s="26" t="s">
        <v>1845</v>
      </c>
      <c r="H4462" s="31" t="s">
        <v>743</v>
      </c>
      <c r="I4462" s="31">
        <v>989</v>
      </c>
      <c r="J4462" s="31">
        <f>INDEX('LA lookup'!H:H,MATCH('Known to services raw data'!B4462,'LA lookup'!G:G,0))</f>
        <v>47266</v>
      </c>
      <c r="K4462" s="31"/>
      <c r="L4462" s="31" t="str">
        <f t="shared" si="255"/>
        <v>20.9 per 1000 0-17 yr olds</v>
      </c>
      <c r="M4462" s="31">
        <f t="shared" si="256"/>
        <v>20.924131511022722</v>
      </c>
      <c r="N4462" s="31">
        <f t="shared" si="258"/>
        <v>0</v>
      </c>
    </row>
    <row r="4463" spans="1:14" x14ac:dyDescent="0.45">
      <c r="A4463" s="31" t="str">
        <f t="shared" si="257"/>
        <v>E09000025_CIN episodes where a child has any of the so called'toxic trio' identified as a factor at CIN assessment (excluding looked after children)_Number</v>
      </c>
      <c r="B4463" s="31" t="s">
        <v>359</v>
      </c>
      <c r="C4463" s="31" t="s">
        <v>360</v>
      </c>
      <c r="D4463" s="31" t="s">
        <v>474</v>
      </c>
      <c r="E4463" s="31" t="s">
        <v>475</v>
      </c>
      <c r="F4463" s="31" t="s">
        <v>22</v>
      </c>
      <c r="G4463" s="26" t="s">
        <v>1845</v>
      </c>
      <c r="H4463" s="31" t="s">
        <v>743</v>
      </c>
      <c r="I4463" s="31">
        <v>1768</v>
      </c>
      <c r="J4463" s="31">
        <f>INDEX('LA lookup'!H:H,MATCH('Known to services raw data'!B4463,'LA lookup'!G:G,0))</f>
        <v>86567</v>
      </c>
      <c r="K4463" s="31"/>
      <c r="L4463" s="31" t="str">
        <f t="shared" si="255"/>
        <v>20.4 per 1000 0-17 yr olds</v>
      </c>
      <c r="M4463" s="31">
        <f t="shared" si="256"/>
        <v>20.423487010061571</v>
      </c>
      <c r="N4463" s="31">
        <f t="shared" si="258"/>
        <v>0</v>
      </c>
    </row>
    <row r="4464" spans="1:14" x14ac:dyDescent="0.45">
      <c r="A4464" s="31" t="str">
        <f t="shared" si="257"/>
        <v>E09000026_CIN episodes where a child has any of the so called'toxic trio' identified as a factor at CIN assessment (excluding looked after children)_Number</v>
      </c>
      <c r="B4464" s="31" t="s">
        <v>385</v>
      </c>
      <c r="C4464" s="31" t="s">
        <v>386</v>
      </c>
      <c r="D4464" s="31" t="s">
        <v>474</v>
      </c>
      <c r="E4464" s="31" t="s">
        <v>475</v>
      </c>
      <c r="F4464" s="31" t="s">
        <v>22</v>
      </c>
      <c r="G4464" s="26" t="s">
        <v>1845</v>
      </c>
      <c r="H4464" s="31" t="s">
        <v>743</v>
      </c>
      <c r="I4464" s="31">
        <v>1456</v>
      </c>
      <c r="J4464" s="31">
        <f>INDEX('LA lookup'!H:H,MATCH('Known to services raw data'!B4464,'LA lookup'!G:G,0))</f>
        <v>76159</v>
      </c>
      <c r="K4464" s="31"/>
      <c r="L4464" s="31" t="str">
        <f t="shared" ref="L4464:L4527" si="259">IF(LOWER(H4464)="percentage",CONCATENATE(I4464,"%"),IF(LOWER(H4464)="proportion",CONCATENATE(ROUND(I4464,1)," per 1000 households"),IF(J4464="NA",K4464,IF(OR(ISERROR(I4464),ISBLANK(I4464),NOT(ISNUMBER(I4464))),"N/A",CONCATENATE(ROUND(I4464/J4464*1000,1)," per 1000 0-17 yr olds")))))</f>
        <v>19.1 per 1000 0-17 yr olds</v>
      </c>
      <c r="M4464" s="31">
        <f t="shared" ref="M4464:M4527" si="260">IF(LOWER(H4464)="percentage",I4464,IF(LOWER(H4464)="proportion",I4464,IF(J4464="NA",K4464,IF(OR(ISERROR(I4464),ISBLANK(I4464),NOT(ISNUMBER(I4464))),"N/A",I4464/J4464*1000))))</f>
        <v>19.117898081644981</v>
      </c>
      <c r="N4464" s="31">
        <f t="shared" si="258"/>
        <v>0</v>
      </c>
    </row>
    <row r="4465" spans="1:14" x14ac:dyDescent="0.45">
      <c r="A4465" s="31" t="str">
        <f t="shared" si="257"/>
        <v>E09000027_CIN episodes where a child has any of the so called'toxic trio' identified as a factor at CIN assessment (excluding looked after children)_Number</v>
      </c>
      <c r="B4465" s="31" t="s">
        <v>389</v>
      </c>
      <c r="C4465" s="31" t="s">
        <v>390</v>
      </c>
      <c r="D4465" s="31" t="s">
        <v>474</v>
      </c>
      <c r="E4465" s="31" t="s">
        <v>475</v>
      </c>
      <c r="F4465" s="31" t="s">
        <v>22</v>
      </c>
      <c r="G4465" s="26" t="s">
        <v>1845</v>
      </c>
      <c r="H4465" s="31" t="s">
        <v>743</v>
      </c>
      <c r="I4465" s="31">
        <v>717</v>
      </c>
      <c r="J4465" s="31">
        <f>INDEX('LA lookup'!H:H,MATCH('Known to services raw data'!B4465,'LA lookup'!G:G,0))</f>
        <v>45525</v>
      </c>
      <c r="K4465" s="31"/>
      <c r="L4465" s="31" t="str">
        <f t="shared" si="259"/>
        <v>15.7 per 1000 0-17 yr olds</v>
      </c>
      <c r="M4465" s="31">
        <f t="shared" si="260"/>
        <v>15.749588138385503</v>
      </c>
      <c r="N4465" s="31">
        <f t="shared" si="258"/>
        <v>0</v>
      </c>
    </row>
    <row r="4466" spans="1:14" x14ac:dyDescent="0.45">
      <c r="A4466" s="31" t="str">
        <f t="shared" si="257"/>
        <v>E09000029_CIN episodes where a child has any of the so called'toxic trio' identified as a factor at CIN assessment (excluding looked after children)_Number</v>
      </c>
      <c r="B4466" s="31" t="s">
        <v>432</v>
      </c>
      <c r="C4466" s="31" t="s">
        <v>433</v>
      </c>
      <c r="D4466" s="31" t="s">
        <v>474</v>
      </c>
      <c r="E4466" s="31" t="s">
        <v>475</v>
      </c>
      <c r="F4466" s="31" t="s">
        <v>22</v>
      </c>
      <c r="G4466" s="26" t="s">
        <v>1845</v>
      </c>
      <c r="H4466" s="31" t="s">
        <v>743</v>
      </c>
      <c r="I4466" s="31">
        <v>937</v>
      </c>
      <c r="J4466" s="31">
        <f>INDEX('LA lookup'!H:H,MATCH('Known to services raw data'!B4466,'LA lookup'!G:G,0))</f>
        <v>47941</v>
      </c>
      <c r="K4466" s="31"/>
      <c r="L4466" s="31" t="str">
        <f t="shared" si="259"/>
        <v>19.5 per 1000 0-17 yr olds</v>
      </c>
      <c r="M4466" s="31">
        <f t="shared" si="260"/>
        <v>19.544857220333327</v>
      </c>
      <c r="N4466" s="31">
        <f t="shared" si="258"/>
        <v>0</v>
      </c>
    </row>
    <row r="4467" spans="1:14" x14ac:dyDescent="0.45">
      <c r="A4467" s="31" t="str">
        <f t="shared" si="257"/>
        <v>E09000031_CIN episodes where a child has any of the so called'toxic trio' identified as a factor at CIN assessment (excluding looked after children)_Number</v>
      </c>
      <c r="B4467" s="31" t="s">
        <v>448</v>
      </c>
      <c r="C4467" s="31" t="s">
        <v>449</v>
      </c>
      <c r="D4467" s="31" t="s">
        <v>474</v>
      </c>
      <c r="E4467" s="31" t="s">
        <v>475</v>
      </c>
      <c r="F4467" s="31" t="s">
        <v>22</v>
      </c>
      <c r="G4467" s="26" t="s">
        <v>1845</v>
      </c>
      <c r="H4467" s="31" t="s">
        <v>743</v>
      </c>
      <c r="I4467" s="31">
        <v>619</v>
      </c>
      <c r="J4467" s="31">
        <f>INDEX('LA lookup'!H:H,MATCH('Known to services raw data'!B4467,'LA lookup'!G:G,0))</f>
        <v>67017</v>
      </c>
      <c r="K4467" s="31"/>
      <c r="L4467" s="31" t="str">
        <f t="shared" si="259"/>
        <v>9.2 per 1000 0-17 yr olds</v>
      </c>
      <c r="M4467" s="31">
        <f t="shared" si="260"/>
        <v>9.2364623901398151</v>
      </c>
      <c r="N4467" s="31">
        <f t="shared" si="258"/>
        <v>0</v>
      </c>
    </row>
    <row r="4468" spans="1:14" x14ac:dyDescent="0.45">
      <c r="A4468" s="31" t="str">
        <f t="shared" si="257"/>
        <v>E08000025_CIN episodes where a child has any of the so called'toxic trio' identified as a factor at CIN assessment (excluding looked after children)_Number</v>
      </c>
      <c r="B4468" s="31" t="s">
        <v>245</v>
      </c>
      <c r="C4468" s="31" t="s">
        <v>246</v>
      </c>
      <c r="D4468" s="31" t="s">
        <v>474</v>
      </c>
      <c r="E4468" s="31" t="s">
        <v>475</v>
      </c>
      <c r="F4468" s="31" t="s">
        <v>22</v>
      </c>
      <c r="G4468" s="26" t="s">
        <v>1845</v>
      </c>
      <c r="H4468" s="31" t="s">
        <v>743</v>
      </c>
      <c r="I4468" s="31">
        <v>5597</v>
      </c>
      <c r="J4468" s="31">
        <f>INDEX('LA lookup'!H:H,MATCH('Known to services raw data'!B4468,'LA lookup'!G:G,0))</f>
        <v>288388</v>
      </c>
      <c r="K4468" s="31"/>
      <c r="L4468" s="31" t="str">
        <f t="shared" si="259"/>
        <v>19.4 per 1000 0-17 yr olds</v>
      </c>
      <c r="M4468" s="31">
        <f t="shared" si="260"/>
        <v>19.40788104914213</v>
      </c>
      <c r="N4468" s="31">
        <f t="shared" si="258"/>
        <v>0</v>
      </c>
    </row>
    <row r="4469" spans="1:14" x14ac:dyDescent="0.45">
      <c r="A4469" s="31" t="str">
        <f t="shared" si="257"/>
        <v>E08000026_CIN episodes where a child has any of the so called'toxic trio' identified as a factor at CIN assessment (excluding looked after children)_Number</v>
      </c>
      <c r="B4469" s="31" t="s">
        <v>283</v>
      </c>
      <c r="C4469" s="31" t="s">
        <v>284</v>
      </c>
      <c r="D4469" s="31" t="s">
        <v>474</v>
      </c>
      <c r="E4469" s="31" t="s">
        <v>475</v>
      </c>
      <c r="F4469" s="31" t="s">
        <v>22</v>
      </c>
      <c r="G4469" s="26" t="s">
        <v>1845</v>
      </c>
      <c r="H4469" s="31" t="s">
        <v>743</v>
      </c>
      <c r="I4469" s="31">
        <v>2743</v>
      </c>
      <c r="J4469" s="31">
        <f>INDEX('LA lookup'!H:H,MATCH('Known to services raw data'!B4469,'LA lookup'!G:G,0))</f>
        <v>78994</v>
      </c>
      <c r="K4469" s="31"/>
      <c r="L4469" s="31" t="str">
        <f t="shared" si="259"/>
        <v>34.7 per 1000 0-17 yr olds</v>
      </c>
      <c r="M4469" s="31">
        <f t="shared" si="260"/>
        <v>34.724156265032789</v>
      </c>
      <c r="N4469" s="31">
        <f t="shared" si="258"/>
        <v>0</v>
      </c>
    </row>
    <row r="4470" spans="1:14" x14ac:dyDescent="0.45">
      <c r="A4470" s="31" t="str">
        <f t="shared" si="257"/>
        <v>E08000027_CIN episodes where a child has any of the so called'toxic trio' identified as a factor at CIN assessment (excluding looked after children)_Number</v>
      </c>
      <c r="B4470" s="31" t="s">
        <v>297</v>
      </c>
      <c r="C4470" s="31" t="s">
        <v>298</v>
      </c>
      <c r="D4470" s="31" t="s">
        <v>474</v>
      </c>
      <c r="E4470" s="31" t="s">
        <v>475</v>
      </c>
      <c r="F4470" s="31" t="s">
        <v>22</v>
      </c>
      <c r="G4470" s="26" t="s">
        <v>1845</v>
      </c>
      <c r="H4470" s="31" t="s">
        <v>743</v>
      </c>
      <c r="I4470" s="31">
        <v>1301</v>
      </c>
      <c r="J4470" s="31">
        <f>INDEX('LA lookup'!H:H,MATCH('Known to services raw data'!B4470,'LA lookup'!G:G,0))</f>
        <v>69265</v>
      </c>
      <c r="K4470" s="31"/>
      <c r="L4470" s="31" t="str">
        <f t="shared" si="259"/>
        <v>18.8 per 1000 0-17 yr olds</v>
      </c>
      <c r="M4470" s="31">
        <f t="shared" si="260"/>
        <v>18.782935104309537</v>
      </c>
      <c r="N4470" s="31">
        <f t="shared" si="258"/>
        <v>0</v>
      </c>
    </row>
    <row r="4471" spans="1:14" x14ac:dyDescent="0.45">
      <c r="A4471" s="31" t="str">
        <f t="shared" si="257"/>
        <v>E08000028_CIN episodes where a child has any of the so called'toxic trio' identified as a factor at CIN assessment (excluding looked after children)_Number</v>
      </c>
      <c r="B4471" s="31" t="s">
        <v>397</v>
      </c>
      <c r="C4471" s="31" t="s">
        <v>398</v>
      </c>
      <c r="D4471" s="31" t="s">
        <v>474</v>
      </c>
      <c r="E4471" s="31" t="s">
        <v>475</v>
      </c>
      <c r="F4471" s="31" t="s">
        <v>22</v>
      </c>
      <c r="G4471" s="26" t="s">
        <v>1845</v>
      </c>
      <c r="H4471" s="31" t="s">
        <v>743</v>
      </c>
      <c r="I4471" s="31">
        <v>2994</v>
      </c>
      <c r="J4471" s="31">
        <f>INDEX('LA lookup'!H:H,MATCH('Known to services raw data'!B4471,'LA lookup'!G:G,0))</f>
        <v>81920</v>
      </c>
      <c r="K4471" s="31"/>
      <c r="L4471" s="31" t="str">
        <f t="shared" si="259"/>
        <v>36.5 per 1000 0-17 yr olds</v>
      </c>
      <c r="M4471" s="31">
        <f t="shared" si="260"/>
        <v>36.5478515625</v>
      </c>
      <c r="N4471" s="31">
        <f t="shared" si="258"/>
        <v>0</v>
      </c>
    </row>
    <row r="4472" spans="1:14" x14ac:dyDescent="0.45">
      <c r="A4472" s="31" t="str">
        <f t="shared" si="257"/>
        <v>E08000029_CIN episodes where a child has any of the so called'toxic trio' identified as a factor at CIN assessment (excluding looked after children)_Number</v>
      </c>
      <c r="B4472" s="31" t="s">
        <v>516</v>
      </c>
      <c r="C4472" s="31" t="s">
        <v>517</v>
      </c>
      <c r="D4472" s="31" t="s">
        <v>474</v>
      </c>
      <c r="E4472" s="31" t="s">
        <v>475</v>
      </c>
      <c r="F4472" s="31" t="s">
        <v>22</v>
      </c>
      <c r="G4472" s="26" t="s">
        <v>1845</v>
      </c>
      <c r="H4472" s="31" t="s">
        <v>743</v>
      </c>
      <c r="I4472" s="31">
        <v>1014</v>
      </c>
      <c r="J4472" s="31">
        <f>INDEX('LA lookup'!H:H,MATCH('Known to services raw data'!B4472,'LA lookup'!G:G,0))</f>
        <v>46946</v>
      </c>
      <c r="K4472" s="31"/>
      <c r="L4472" s="31" t="str">
        <f t="shared" si="259"/>
        <v>21.6 per 1000 0-17 yr olds</v>
      </c>
      <c r="M4472" s="31">
        <f t="shared" si="260"/>
        <v>21.599284284071061</v>
      </c>
      <c r="N4472" s="31">
        <f t="shared" si="258"/>
        <v>0</v>
      </c>
    </row>
    <row r="4473" spans="1:14" x14ac:dyDescent="0.45">
      <c r="A4473" s="31" t="str">
        <f t="shared" si="257"/>
        <v>E08000030_CIN episodes where a child has any of the so called'toxic trio' identified as a factor at CIN assessment (excluding looked after children)_Number</v>
      </c>
      <c r="B4473" s="31" t="s">
        <v>446</v>
      </c>
      <c r="C4473" s="31" t="s">
        <v>447</v>
      </c>
      <c r="D4473" s="31" t="s">
        <v>474</v>
      </c>
      <c r="E4473" s="31" t="s">
        <v>475</v>
      </c>
      <c r="F4473" s="31" t="s">
        <v>22</v>
      </c>
      <c r="G4473" s="26" t="s">
        <v>1845</v>
      </c>
      <c r="H4473" s="31" t="s">
        <v>743</v>
      </c>
      <c r="I4473" s="31">
        <v>2144</v>
      </c>
      <c r="J4473" s="31">
        <f>INDEX('LA lookup'!H:H,MATCH('Known to services raw data'!B4473,'LA lookup'!G:G,0))</f>
        <v>68157</v>
      </c>
      <c r="K4473" s="31"/>
      <c r="L4473" s="31" t="str">
        <f t="shared" si="259"/>
        <v>31.5 per 1000 0-17 yr olds</v>
      </c>
      <c r="M4473" s="31">
        <f t="shared" si="260"/>
        <v>31.456783602564666</v>
      </c>
      <c r="N4473" s="31">
        <f t="shared" si="258"/>
        <v>0</v>
      </c>
    </row>
    <row r="4474" spans="1:14" x14ac:dyDescent="0.45">
      <c r="A4474" s="31" t="str">
        <f t="shared" si="257"/>
        <v>E08000031_CIN episodes where a child has any of the so called'toxic trio' identified as a factor at CIN assessment (excluding looked after children)_Number</v>
      </c>
      <c r="B4474" s="31" t="s">
        <v>468</v>
      </c>
      <c r="C4474" s="31" t="s">
        <v>469</v>
      </c>
      <c r="D4474" s="31" t="s">
        <v>474</v>
      </c>
      <c r="E4474" s="31" t="s">
        <v>475</v>
      </c>
      <c r="F4474" s="31" t="s">
        <v>22</v>
      </c>
      <c r="G4474" s="26" t="s">
        <v>1845</v>
      </c>
      <c r="H4474" s="31" t="s">
        <v>743</v>
      </c>
      <c r="I4474" s="31">
        <v>895</v>
      </c>
      <c r="J4474" s="31">
        <f>INDEX('LA lookup'!H:H,MATCH('Known to services raw data'!B4474,'LA lookup'!G:G,0))</f>
        <v>61244</v>
      </c>
      <c r="K4474" s="31"/>
      <c r="L4474" s="31" t="str">
        <f t="shared" si="259"/>
        <v>14.6 per 1000 0-17 yr olds</v>
      </c>
      <c r="M4474" s="31">
        <f t="shared" si="260"/>
        <v>14.613676441773887</v>
      </c>
      <c r="N4474" s="31">
        <f t="shared" si="258"/>
        <v>0</v>
      </c>
    </row>
    <row r="4475" spans="1:14" x14ac:dyDescent="0.45">
      <c r="A4475" s="31" t="str">
        <f t="shared" si="257"/>
        <v>E08000011_CIN episodes where a child has any of the so called'toxic trio' identified as a factor at CIN assessment (excluding looked after children)_Number</v>
      </c>
      <c r="B4475" s="31" t="s">
        <v>333</v>
      </c>
      <c r="C4475" s="31" t="s">
        <v>334</v>
      </c>
      <c r="D4475" s="31" t="s">
        <v>474</v>
      </c>
      <c r="E4475" s="31" t="s">
        <v>475</v>
      </c>
      <c r="F4475" s="31" t="s">
        <v>22</v>
      </c>
      <c r="G4475" s="26" t="s">
        <v>1845</v>
      </c>
      <c r="H4475" s="31" t="s">
        <v>743</v>
      </c>
      <c r="I4475" s="31">
        <v>895</v>
      </c>
      <c r="J4475" s="31">
        <f>INDEX('LA lookup'!H:H,MATCH('Known to services raw data'!B4475,'LA lookup'!G:G,0))</f>
        <v>33477</v>
      </c>
      <c r="K4475" s="31"/>
      <c r="L4475" s="31" t="str">
        <f t="shared" si="259"/>
        <v>26.7 per 1000 0-17 yr olds</v>
      </c>
      <c r="M4475" s="31">
        <f t="shared" si="260"/>
        <v>26.7347731278191</v>
      </c>
      <c r="N4475" s="31">
        <f t="shared" si="258"/>
        <v>0</v>
      </c>
    </row>
    <row r="4476" spans="1:14" x14ac:dyDescent="0.45">
      <c r="A4476" s="31" t="str">
        <f t="shared" si="257"/>
        <v>E08000012_CIN episodes where a child has any of the so called'toxic trio' identified as a factor at CIN assessment (excluding looked after children)_Number</v>
      </c>
      <c r="B4476" s="31" t="s">
        <v>347</v>
      </c>
      <c r="C4476" s="31" t="s">
        <v>348</v>
      </c>
      <c r="D4476" s="31" t="s">
        <v>474</v>
      </c>
      <c r="E4476" s="31" t="s">
        <v>475</v>
      </c>
      <c r="F4476" s="31" t="s">
        <v>22</v>
      </c>
      <c r="G4476" s="26" t="s">
        <v>1845</v>
      </c>
      <c r="H4476" s="31" t="s">
        <v>743</v>
      </c>
      <c r="I4476" s="31">
        <v>2482</v>
      </c>
      <c r="J4476" s="31">
        <f>INDEX('LA lookup'!H:H,MATCH('Known to services raw data'!B4476,'LA lookup'!G:G,0))</f>
        <v>94902</v>
      </c>
      <c r="K4476" s="31"/>
      <c r="L4476" s="31" t="str">
        <f t="shared" si="259"/>
        <v>26.2 per 1000 0-17 yr olds</v>
      </c>
      <c r="M4476" s="31">
        <f t="shared" si="260"/>
        <v>26.153294977977282</v>
      </c>
      <c r="N4476" s="31">
        <f t="shared" si="258"/>
        <v>0</v>
      </c>
    </row>
    <row r="4477" spans="1:14" x14ac:dyDescent="0.45">
      <c r="A4477" s="31" t="str">
        <f t="shared" si="257"/>
        <v>E08000013_CIN episodes where a child has any of the so called'toxic trio' identified as a factor at CIN assessment (excluding looked after children)_Number</v>
      </c>
      <c r="B4477" s="31" t="s">
        <v>416</v>
      </c>
      <c r="C4477" s="31" t="s">
        <v>417</v>
      </c>
      <c r="D4477" s="31" t="s">
        <v>474</v>
      </c>
      <c r="E4477" s="31" t="s">
        <v>475</v>
      </c>
      <c r="F4477" s="31" t="s">
        <v>22</v>
      </c>
      <c r="G4477" s="26" t="s">
        <v>1845</v>
      </c>
      <c r="H4477" s="31" t="s">
        <v>743</v>
      </c>
      <c r="I4477" s="31">
        <v>916</v>
      </c>
      <c r="J4477" s="31">
        <f>INDEX('LA lookup'!H:H,MATCH('Known to services raw data'!B4477,'LA lookup'!G:G,0))</f>
        <v>36785</v>
      </c>
      <c r="K4477" s="31"/>
      <c r="L4477" s="31" t="str">
        <f t="shared" si="259"/>
        <v>24.9 per 1000 0-17 yr olds</v>
      </c>
      <c r="M4477" s="31">
        <f t="shared" si="260"/>
        <v>24.90145439717276</v>
      </c>
      <c r="N4477" s="31">
        <f t="shared" si="258"/>
        <v>0</v>
      </c>
    </row>
    <row r="4478" spans="1:14" x14ac:dyDescent="0.45">
      <c r="A4478" s="31" t="str">
        <f t="shared" si="257"/>
        <v>E08000014_CIN episodes where a child has any of the so called'toxic trio' identified as a factor at CIN assessment (excluding looked after children)_Number</v>
      </c>
      <c r="B4478" s="31" t="s">
        <v>399</v>
      </c>
      <c r="C4478" s="31" t="s">
        <v>400</v>
      </c>
      <c r="D4478" s="31" t="s">
        <v>474</v>
      </c>
      <c r="E4478" s="31" t="s">
        <v>475</v>
      </c>
      <c r="F4478" s="31" t="s">
        <v>22</v>
      </c>
      <c r="G4478" s="26" t="s">
        <v>1845</v>
      </c>
      <c r="H4478" s="31" t="s">
        <v>743</v>
      </c>
      <c r="I4478" s="31">
        <v>1480</v>
      </c>
      <c r="J4478" s="31">
        <f>INDEX('LA lookup'!H:H,MATCH('Known to services raw data'!B4478,'LA lookup'!G:G,0))</f>
        <v>53833</v>
      </c>
      <c r="K4478" s="31"/>
      <c r="L4478" s="31" t="str">
        <f t="shared" si="259"/>
        <v>27.5 per 1000 0-17 yr olds</v>
      </c>
      <c r="M4478" s="31">
        <f t="shared" si="260"/>
        <v>27.492430293686027</v>
      </c>
      <c r="N4478" s="31">
        <f t="shared" si="258"/>
        <v>0</v>
      </c>
    </row>
    <row r="4479" spans="1:14" x14ac:dyDescent="0.45">
      <c r="A4479" s="31" t="str">
        <f t="shared" si="257"/>
        <v>E08000015_CIN episodes where a child has any of the so called'toxic trio' identified as a factor at CIN assessment (excluding looked after children)_Number</v>
      </c>
      <c r="B4479" s="31" t="s">
        <v>464</v>
      </c>
      <c r="C4479" s="31" t="s">
        <v>465</v>
      </c>
      <c r="D4479" s="31" t="s">
        <v>474</v>
      </c>
      <c r="E4479" s="31" t="s">
        <v>475</v>
      </c>
      <c r="F4479" s="31" t="s">
        <v>22</v>
      </c>
      <c r="G4479" s="26" t="s">
        <v>1845</v>
      </c>
      <c r="H4479" s="31" t="s">
        <v>743</v>
      </c>
      <c r="I4479" s="31">
        <v>1900</v>
      </c>
      <c r="J4479" s="31">
        <f>INDEX('LA lookup'!H:H,MATCH('Known to services raw data'!B4479,'LA lookup'!G:G,0))</f>
        <v>67576</v>
      </c>
      <c r="K4479" s="31"/>
      <c r="L4479" s="31" t="str">
        <f t="shared" si="259"/>
        <v>28.1 per 1000 0-17 yr olds</v>
      </c>
      <c r="M4479" s="31">
        <f t="shared" si="260"/>
        <v>28.116491061915472</v>
      </c>
      <c r="N4479" s="31">
        <f t="shared" si="258"/>
        <v>0</v>
      </c>
    </row>
    <row r="4480" spans="1:14" x14ac:dyDescent="0.45">
      <c r="A4480" s="31" t="str">
        <f t="shared" si="257"/>
        <v>E08000001_CIN episodes where a child has any of the so called'toxic trio' identified as a factor at CIN assessment (excluding looked after children)_Number</v>
      </c>
      <c r="B4480" s="31" t="s">
        <v>252</v>
      </c>
      <c r="C4480" s="31" t="s">
        <v>253</v>
      </c>
      <c r="D4480" s="31" t="s">
        <v>474</v>
      </c>
      <c r="E4480" s="31" t="s">
        <v>475</v>
      </c>
      <c r="F4480" s="31" t="s">
        <v>22</v>
      </c>
      <c r="G4480" s="26" t="s">
        <v>1845</v>
      </c>
      <c r="H4480" s="31" t="s">
        <v>743</v>
      </c>
      <c r="I4480" s="31">
        <v>1393</v>
      </c>
      <c r="J4480" s="31">
        <f>INDEX('LA lookup'!H:H,MATCH('Known to services raw data'!B4480,'LA lookup'!G:G,0))</f>
        <v>67670</v>
      </c>
      <c r="K4480" s="31"/>
      <c r="L4480" s="31" t="str">
        <f t="shared" si="259"/>
        <v>20.6 per 1000 0-17 yr olds</v>
      </c>
      <c r="M4480" s="31">
        <f t="shared" si="260"/>
        <v>20.585192847642972</v>
      </c>
      <c r="N4480" s="31">
        <f t="shared" si="258"/>
        <v>0</v>
      </c>
    </row>
    <row r="4481" spans="1:14" x14ac:dyDescent="0.45">
      <c r="A4481" s="31" t="str">
        <f t="shared" si="257"/>
        <v>E08000002_CIN episodes where a child has any of the so called'toxic trio' identified as a factor at CIN assessment (excluding looked after children)_Number</v>
      </c>
      <c r="B4481" s="31" t="s">
        <v>271</v>
      </c>
      <c r="C4481" s="31" t="s">
        <v>272</v>
      </c>
      <c r="D4481" s="31" t="s">
        <v>474</v>
      </c>
      <c r="E4481" s="31" t="s">
        <v>475</v>
      </c>
      <c r="F4481" s="31" t="s">
        <v>22</v>
      </c>
      <c r="G4481" s="26" t="s">
        <v>1845</v>
      </c>
      <c r="H4481" s="31" t="s">
        <v>743</v>
      </c>
      <c r="I4481" s="31">
        <v>1231</v>
      </c>
      <c r="J4481" s="31">
        <f>INDEX('LA lookup'!H:H,MATCH('Known to services raw data'!B4481,'LA lookup'!G:G,0))</f>
        <v>43142</v>
      </c>
      <c r="K4481" s="31"/>
      <c r="L4481" s="31" t="str">
        <f t="shared" si="259"/>
        <v>28.5 per 1000 0-17 yr olds</v>
      </c>
      <c r="M4481" s="31">
        <f t="shared" si="260"/>
        <v>28.533679477075705</v>
      </c>
      <c r="N4481" s="31">
        <f t="shared" si="258"/>
        <v>0</v>
      </c>
    </row>
    <row r="4482" spans="1:14" x14ac:dyDescent="0.45">
      <c r="A4482" s="31" t="str">
        <f t="shared" si="257"/>
        <v>E08000003_CIN episodes where a child has any of the so called'toxic trio' identified as a factor at CIN assessment (excluding looked after children)_Number</v>
      </c>
      <c r="B4482" s="31" t="s">
        <v>349</v>
      </c>
      <c r="C4482" s="31" t="s">
        <v>350</v>
      </c>
      <c r="D4482" s="31" t="s">
        <v>474</v>
      </c>
      <c r="E4482" s="31" t="s">
        <v>475</v>
      </c>
      <c r="F4482" s="31" t="s">
        <v>22</v>
      </c>
      <c r="G4482" s="26" t="s">
        <v>1845</v>
      </c>
      <c r="H4482" s="31" t="s">
        <v>743</v>
      </c>
      <c r="I4482" s="31">
        <v>3380</v>
      </c>
      <c r="J4482" s="31">
        <f>INDEX('LA lookup'!H:H,MATCH('Known to services raw data'!B4482,'LA lookup'!G:G,0))</f>
        <v>121962</v>
      </c>
      <c r="K4482" s="31"/>
      <c r="L4482" s="31" t="str">
        <f t="shared" si="259"/>
        <v>27.7 per 1000 0-17 yr olds</v>
      </c>
      <c r="M4482" s="31">
        <f t="shared" si="260"/>
        <v>27.713550122169202</v>
      </c>
      <c r="N4482" s="31">
        <f t="shared" si="258"/>
        <v>0</v>
      </c>
    </row>
    <row r="4483" spans="1:14" x14ac:dyDescent="0.45">
      <c r="A4483" s="31" t="str">
        <f t="shared" si="257"/>
        <v>E08000004_CIN episodes where a child has any of the so called'toxic trio' identified as a factor at CIN assessment (excluding looked after children)_Number</v>
      </c>
      <c r="B4483" s="31" t="s">
        <v>375</v>
      </c>
      <c r="C4483" s="31" t="s">
        <v>376</v>
      </c>
      <c r="D4483" s="31" t="s">
        <v>474</v>
      </c>
      <c r="E4483" s="31" t="s">
        <v>475</v>
      </c>
      <c r="F4483" s="31" t="s">
        <v>22</v>
      </c>
      <c r="G4483" s="26" t="s">
        <v>1845</v>
      </c>
      <c r="H4483" s="31" t="s">
        <v>743</v>
      </c>
      <c r="I4483" s="31">
        <v>1849</v>
      </c>
      <c r="J4483" s="31">
        <f>INDEX('LA lookup'!H:H,MATCH('Known to services raw data'!B4483,'LA lookup'!G:G,0))</f>
        <v>59416</v>
      </c>
      <c r="K4483" s="31"/>
      <c r="L4483" s="31" t="str">
        <f t="shared" si="259"/>
        <v>31.1 per 1000 0-17 yr olds</v>
      </c>
      <c r="M4483" s="31">
        <f t="shared" si="260"/>
        <v>31.119563753871009</v>
      </c>
      <c r="N4483" s="31">
        <f t="shared" si="258"/>
        <v>0</v>
      </c>
    </row>
    <row r="4484" spans="1:14" x14ac:dyDescent="0.45">
      <c r="A4484" s="31" t="str">
        <f t="shared" si="257"/>
        <v>E08000005_CIN episodes where a child has any of the so called'toxic trio' identified as a factor at CIN assessment (excluding looked after children)_Number</v>
      </c>
      <c r="B4484" s="31" t="s">
        <v>391</v>
      </c>
      <c r="C4484" s="31" t="s">
        <v>392</v>
      </c>
      <c r="D4484" s="31" t="s">
        <v>474</v>
      </c>
      <c r="E4484" s="31" t="s">
        <v>475</v>
      </c>
      <c r="F4484" s="31" t="s">
        <v>22</v>
      </c>
      <c r="G4484" s="26" t="s">
        <v>1845</v>
      </c>
      <c r="H4484" s="31" t="s">
        <v>743</v>
      </c>
      <c r="I4484" s="31">
        <v>1494</v>
      </c>
      <c r="J4484" s="31">
        <f>INDEX('LA lookup'!H:H,MATCH('Known to services raw data'!B4484,'LA lookup'!G:G,0))</f>
        <v>52689</v>
      </c>
      <c r="K4484" s="31"/>
      <c r="L4484" s="31" t="str">
        <f t="shared" si="259"/>
        <v>28.4 per 1000 0-17 yr olds</v>
      </c>
      <c r="M4484" s="31">
        <f t="shared" si="260"/>
        <v>28.355064624494677</v>
      </c>
      <c r="N4484" s="31">
        <f t="shared" si="258"/>
        <v>0</v>
      </c>
    </row>
    <row r="4485" spans="1:14" x14ac:dyDescent="0.45">
      <c r="A4485" s="31" t="str">
        <f t="shared" si="257"/>
        <v>E08000006_CIN episodes where a child has any of the so called'toxic trio' identified as a factor at CIN assessment (excluding looked after children)_Number</v>
      </c>
      <c r="B4485" s="31" t="s">
        <v>395</v>
      </c>
      <c r="C4485" s="31" t="s">
        <v>396</v>
      </c>
      <c r="D4485" s="31" t="s">
        <v>474</v>
      </c>
      <c r="E4485" s="31" t="s">
        <v>475</v>
      </c>
      <c r="F4485" s="31" t="s">
        <v>22</v>
      </c>
      <c r="G4485" s="26" t="s">
        <v>1845</v>
      </c>
      <c r="H4485" s="31" t="s">
        <v>743</v>
      </c>
      <c r="I4485" s="31">
        <v>2266</v>
      </c>
      <c r="J4485" s="31">
        <f>INDEX('LA lookup'!H:H,MATCH('Known to services raw data'!B4485,'LA lookup'!G:G,0))</f>
        <v>56566</v>
      </c>
      <c r="K4485" s="31"/>
      <c r="L4485" s="31" t="str">
        <f t="shared" si="259"/>
        <v>40.1 per 1000 0-17 yr olds</v>
      </c>
      <c r="M4485" s="31">
        <f t="shared" si="260"/>
        <v>40.059399639359334</v>
      </c>
      <c r="N4485" s="31">
        <f t="shared" si="258"/>
        <v>0</v>
      </c>
    </row>
    <row r="4486" spans="1:14" x14ac:dyDescent="0.45">
      <c r="A4486" s="31" t="str">
        <f t="shared" si="257"/>
        <v>E08000007_CIN episodes where a child has any of the so called'toxic trio' identified as a factor at CIN assessment (excluding looked after children)_Number</v>
      </c>
      <c r="B4486" s="31" t="s">
        <v>420</v>
      </c>
      <c r="C4486" s="31" t="s">
        <v>421</v>
      </c>
      <c r="D4486" s="31" t="s">
        <v>474</v>
      </c>
      <c r="E4486" s="31" t="s">
        <v>475</v>
      </c>
      <c r="F4486" s="31" t="s">
        <v>22</v>
      </c>
      <c r="G4486" s="26" t="s">
        <v>1845</v>
      </c>
      <c r="H4486" s="31" t="s">
        <v>743</v>
      </c>
      <c r="I4486" s="31">
        <v>1413</v>
      </c>
      <c r="J4486" s="31">
        <f>INDEX('LA lookup'!H:H,MATCH('Known to services raw data'!B4486,'LA lookup'!G:G,0))</f>
        <v>63141</v>
      </c>
      <c r="K4486" s="31"/>
      <c r="L4486" s="31" t="str">
        <f t="shared" si="259"/>
        <v>22.4 per 1000 0-17 yr olds</v>
      </c>
      <c r="M4486" s="31">
        <f t="shared" si="260"/>
        <v>22.378486245070558</v>
      </c>
      <c r="N4486" s="31">
        <f t="shared" si="258"/>
        <v>0</v>
      </c>
    </row>
    <row r="4487" spans="1:14" x14ac:dyDescent="0.45">
      <c r="A4487" s="31" t="str">
        <f t="shared" si="257"/>
        <v>E08000008_CIN episodes where a child has any of the so called'toxic trio' identified as a factor at CIN assessment (excluding looked after children)_Number</v>
      </c>
      <c r="B4487" s="31" t="s">
        <v>436</v>
      </c>
      <c r="C4487" s="31" t="s">
        <v>437</v>
      </c>
      <c r="D4487" s="31" t="s">
        <v>474</v>
      </c>
      <c r="E4487" s="31" t="s">
        <v>475</v>
      </c>
      <c r="F4487" s="31" t="s">
        <v>22</v>
      </c>
      <c r="G4487" s="26" t="s">
        <v>1845</v>
      </c>
      <c r="H4487" s="31" t="s">
        <v>743</v>
      </c>
      <c r="I4487" s="31">
        <v>1773</v>
      </c>
      <c r="J4487" s="31">
        <f>INDEX('LA lookup'!H:H,MATCH('Known to services raw data'!B4487,'LA lookup'!G:G,0))</f>
        <v>50223</v>
      </c>
      <c r="K4487" s="31"/>
      <c r="L4487" s="31" t="str">
        <f t="shared" si="259"/>
        <v>35.3 per 1000 0-17 yr olds</v>
      </c>
      <c r="M4487" s="31">
        <f t="shared" si="260"/>
        <v>35.302550624215996</v>
      </c>
      <c r="N4487" s="31">
        <f t="shared" si="258"/>
        <v>0</v>
      </c>
    </row>
    <row r="4488" spans="1:14" x14ac:dyDescent="0.45">
      <c r="A4488" s="31" t="str">
        <f t="shared" si="257"/>
        <v>E08000009_CIN episodes where a child has any of the so called'toxic trio' identified as a factor at CIN assessment (excluding looked after children)_Number</v>
      </c>
      <c r="B4488" s="31" t="s">
        <v>442</v>
      </c>
      <c r="C4488" s="31" t="s">
        <v>443</v>
      </c>
      <c r="D4488" s="31" t="s">
        <v>474</v>
      </c>
      <c r="E4488" s="31" t="s">
        <v>475</v>
      </c>
      <c r="F4488" s="31" t="s">
        <v>22</v>
      </c>
      <c r="G4488" s="26" t="s">
        <v>1845</v>
      </c>
      <c r="H4488" s="31" t="s">
        <v>743</v>
      </c>
      <c r="I4488" s="31">
        <v>475</v>
      </c>
      <c r="J4488" s="31">
        <f>INDEX('LA lookup'!H:H,MATCH('Known to services raw data'!B4488,'LA lookup'!G:G,0))</f>
        <v>56087</v>
      </c>
      <c r="K4488" s="31"/>
      <c r="L4488" s="31" t="str">
        <f t="shared" si="259"/>
        <v>8.5 per 1000 0-17 yr olds</v>
      </c>
      <c r="M4488" s="31">
        <f t="shared" si="260"/>
        <v>8.468985682956836</v>
      </c>
      <c r="N4488" s="31">
        <f t="shared" si="258"/>
        <v>0</v>
      </c>
    </row>
    <row r="4489" spans="1:14" x14ac:dyDescent="0.45">
      <c r="A4489" s="31" t="str">
        <f t="shared" ref="A4489:A4552" si="261">CONCATENATE(B4489,"_",G4489,"_",H4489)</f>
        <v>E08000010_CIN episodes where a child has any of the so called'toxic trio' identified as a factor at CIN assessment (excluding looked after children)_Number</v>
      </c>
      <c r="B4489" s="31" t="s">
        <v>460</v>
      </c>
      <c r="C4489" s="31" t="s">
        <v>461</v>
      </c>
      <c r="D4489" s="31" t="s">
        <v>474</v>
      </c>
      <c r="E4489" s="31" t="s">
        <v>475</v>
      </c>
      <c r="F4489" s="31" t="s">
        <v>22</v>
      </c>
      <c r="G4489" s="26" t="s">
        <v>1845</v>
      </c>
      <c r="H4489" s="31" t="s">
        <v>743</v>
      </c>
      <c r="I4489" s="31">
        <v>1630</v>
      </c>
      <c r="J4489" s="31">
        <f>INDEX('LA lookup'!H:H,MATCH('Known to services raw data'!B4489,'LA lookup'!G:G,0))</f>
        <v>68388</v>
      </c>
      <c r="K4489" s="31"/>
      <c r="L4489" s="31" t="str">
        <f t="shared" si="259"/>
        <v>23.8 per 1000 0-17 yr olds</v>
      </c>
      <c r="M4489" s="31">
        <f t="shared" si="260"/>
        <v>23.834590863894249</v>
      </c>
      <c r="N4489" s="31">
        <f t="shared" si="258"/>
        <v>0</v>
      </c>
    </row>
    <row r="4490" spans="1:14" x14ac:dyDescent="0.45">
      <c r="A4490" s="31" t="str">
        <f t="shared" si="261"/>
        <v>E08000016_CIN episodes where a child has any of the so called'toxic trio' identified as a factor at CIN assessment (excluding looked after children)_Number</v>
      </c>
      <c r="B4490" s="31" t="s">
        <v>236</v>
      </c>
      <c r="C4490" s="31" t="s">
        <v>237</v>
      </c>
      <c r="D4490" s="31" t="s">
        <v>474</v>
      </c>
      <c r="E4490" s="31" t="s">
        <v>475</v>
      </c>
      <c r="F4490" s="31" t="s">
        <v>22</v>
      </c>
      <c r="G4490" s="26" t="s">
        <v>1845</v>
      </c>
      <c r="H4490" s="31" t="s">
        <v>743</v>
      </c>
      <c r="I4490" s="31">
        <v>802</v>
      </c>
      <c r="J4490" s="31">
        <f>INDEX('LA lookup'!H:H,MATCH('Known to services raw data'!B4490,'LA lookup'!G:G,0))</f>
        <v>50727</v>
      </c>
      <c r="K4490" s="31"/>
      <c r="L4490" s="31" t="str">
        <f t="shared" si="259"/>
        <v>15.8 per 1000 0-17 yr olds</v>
      </c>
      <c r="M4490" s="31">
        <f t="shared" si="260"/>
        <v>15.810120842943601</v>
      </c>
      <c r="N4490" s="31">
        <f t="shared" ref="N4490:N4553" si="262">IF(OR(C4490="City of London",C4490="Isles of Scilly"),1,0)</f>
        <v>0</v>
      </c>
    </row>
    <row r="4491" spans="1:14" x14ac:dyDescent="0.45">
      <c r="A4491" s="31" t="str">
        <f t="shared" si="261"/>
        <v>E08000017_CIN episodes where a child has any of the so called'toxic trio' identified as a factor at CIN assessment (excluding looked after children)_Number</v>
      </c>
      <c r="B4491" s="31" t="s">
        <v>293</v>
      </c>
      <c r="C4491" s="31" t="s">
        <v>294</v>
      </c>
      <c r="D4491" s="31" t="s">
        <v>474</v>
      </c>
      <c r="E4491" s="31" t="s">
        <v>475</v>
      </c>
      <c r="F4491" s="31" t="s">
        <v>22</v>
      </c>
      <c r="G4491" s="26" t="s">
        <v>1845</v>
      </c>
      <c r="H4491" s="31" t="s">
        <v>743</v>
      </c>
      <c r="I4491" s="31">
        <v>2613</v>
      </c>
      <c r="J4491" s="31">
        <f>INDEX('LA lookup'!H:H,MATCH('Known to services raw data'!B4491,'LA lookup'!G:G,0))</f>
        <v>66448</v>
      </c>
      <c r="K4491" s="31"/>
      <c r="L4491" s="31" t="str">
        <f t="shared" si="259"/>
        <v>39.3 per 1000 0-17 yr olds</v>
      </c>
      <c r="M4491" s="31">
        <f t="shared" si="260"/>
        <v>39.323982663135084</v>
      </c>
      <c r="N4491" s="31">
        <f t="shared" si="262"/>
        <v>0</v>
      </c>
    </row>
    <row r="4492" spans="1:14" x14ac:dyDescent="0.45">
      <c r="A4492" s="31" t="str">
        <f t="shared" si="261"/>
        <v>E08000018_CIN episodes where a child has any of the so called'toxic trio' identified as a factor at CIN assessment (excluding looked after children)_Number</v>
      </c>
      <c r="B4492" s="31" t="s">
        <v>393</v>
      </c>
      <c r="C4492" s="31" t="s">
        <v>394</v>
      </c>
      <c r="D4492" s="31" t="s">
        <v>474</v>
      </c>
      <c r="E4492" s="31" t="s">
        <v>475</v>
      </c>
      <c r="F4492" s="31" t="s">
        <v>22</v>
      </c>
      <c r="G4492" s="26" t="s">
        <v>1845</v>
      </c>
      <c r="H4492" s="31" t="s">
        <v>743</v>
      </c>
      <c r="I4492" s="31">
        <v>2038</v>
      </c>
      <c r="J4492" s="31">
        <f>INDEX('LA lookup'!H:H,MATCH('Known to services raw data'!B4492,'LA lookup'!G:G,0))</f>
        <v>57196</v>
      </c>
      <c r="K4492" s="31"/>
      <c r="L4492" s="31" t="str">
        <f t="shared" si="259"/>
        <v>35.6 per 1000 0-17 yr olds</v>
      </c>
      <c r="M4492" s="31">
        <f t="shared" si="260"/>
        <v>35.631862367997762</v>
      </c>
      <c r="N4492" s="31">
        <f t="shared" si="262"/>
        <v>0</v>
      </c>
    </row>
    <row r="4493" spans="1:14" x14ac:dyDescent="0.45">
      <c r="A4493" s="31" t="str">
        <f t="shared" si="261"/>
        <v>E08000019_CIN episodes where a child has any of the so called'toxic trio' identified as a factor at CIN assessment (excluding looked after children)_Number</v>
      </c>
      <c r="B4493" s="31" t="s">
        <v>401</v>
      </c>
      <c r="C4493" s="31" t="s">
        <v>402</v>
      </c>
      <c r="D4493" s="31" t="s">
        <v>474</v>
      </c>
      <c r="E4493" s="31" t="s">
        <v>475</v>
      </c>
      <c r="F4493" s="31" t="s">
        <v>22</v>
      </c>
      <c r="G4493" s="26" t="s">
        <v>1845</v>
      </c>
      <c r="H4493" s="31" t="s">
        <v>743</v>
      </c>
      <c r="I4493" s="31">
        <v>2864</v>
      </c>
      <c r="J4493" s="31">
        <f>INDEX('LA lookup'!H:H,MATCH('Known to services raw data'!B4493,'LA lookup'!G:G,0))</f>
        <v>117497</v>
      </c>
      <c r="K4493" s="31"/>
      <c r="L4493" s="31" t="str">
        <f t="shared" si="259"/>
        <v>24.4 per 1000 0-17 yr olds</v>
      </c>
      <c r="M4493" s="31">
        <f t="shared" si="260"/>
        <v>24.375090427840711</v>
      </c>
      <c r="N4493" s="31">
        <f t="shared" si="262"/>
        <v>0</v>
      </c>
    </row>
    <row r="4494" spans="1:14" x14ac:dyDescent="0.45">
      <c r="A4494" s="31" t="str">
        <f t="shared" si="261"/>
        <v>E08000032_CIN episodes where a child has any of the so called'toxic trio' identified as a factor at CIN assessment (excluding looked after children)_Number</v>
      </c>
      <c r="B4494" s="31" t="s">
        <v>259</v>
      </c>
      <c r="C4494" s="31" t="s">
        <v>260</v>
      </c>
      <c r="D4494" s="31" t="s">
        <v>474</v>
      </c>
      <c r="E4494" s="31" t="s">
        <v>475</v>
      </c>
      <c r="F4494" s="31" t="s">
        <v>22</v>
      </c>
      <c r="G4494" s="26" t="s">
        <v>1845</v>
      </c>
      <c r="H4494" s="31" t="s">
        <v>743</v>
      </c>
      <c r="I4494" s="31">
        <v>3296</v>
      </c>
      <c r="J4494" s="31">
        <f>INDEX('LA lookup'!H:H,MATCH('Known to services raw data'!B4494,'LA lookup'!G:G,0))</f>
        <v>142005</v>
      </c>
      <c r="K4494" s="31"/>
      <c r="L4494" s="31" t="str">
        <f t="shared" si="259"/>
        <v>23.2 per 1000 0-17 yr olds</v>
      </c>
      <c r="M4494" s="31">
        <f t="shared" si="260"/>
        <v>23.210450336255768</v>
      </c>
      <c r="N4494" s="31">
        <f t="shared" si="262"/>
        <v>0</v>
      </c>
    </row>
    <row r="4495" spans="1:14" x14ac:dyDescent="0.45">
      <c r="A4495" s="31" t="str">
        <f t="shared" si="261"/>
        <v>E08000033_CIN episodes where a child has any of the so called'toxic trio' identified as a factor at CIN assessment (excluding looked after children)_Number</v>
      </c>
      <c r="B4495" s="31" t="s">
        <v>273</v>
      </c>
      <c r="C4495" s="31" t="s">
        <v>274</v>
      </c>
      <c r="D4495" s="31" t="s">
        <v>474</v>
      </c>
      <c r="E4495" s="31" t="s">
        <v>475</v>
      </c>
      <c r="F4495" s="31" t="s">
        <v>22</v>
      </c>
      <c r="G4495" s="26" t="s">
        <v>1845</v>
      </c>
      <c r="H4495" s="31" t="s">
        <v>743</v>
      </c>
      <c r="I4495" s="31">
        <v>2062</v>
      </c>
      <c r="J4495" s="31">
        <f>INDEX('LA lookup'!H:H,MATCH('Known to services raw data'!B4495,'LA lookup'!G:G,0))</f>
        <v>46021</v>
      </c>
      <c r="K4495" s="31"/>
      <c r="L4495" s="31" t="str">
        <f t="shared" si="259"/>
        <v>44.8 per 1000 0-17 yr olds</v>
      </c>
      <c r="M4495" s="31">
        <f t="shared" si="260"/>
        <v>44.805632211381756</v>
      </c>
      <c r="N4495" s="31">
        <f t="shared" si="262"/>
        <v>0</v>
      </c>
    </row>
    <row r="4496" spans="1:14" x14ac:dyDescent="0.45">
      <c r="A4496" s="31" t="str">
        <f t="shared" si="261"/>
        <v>E08000034_CIN episodes where a child has any of the so called'toxic trio' identified as a factor at CIN assessment (excluding looked after children)_Number</v>
      </c>
      <c r="B4496" s="31" t="s">
        <v>331</v>
      </c>
      <c r="C4496" s="31" t="s">
        <v>332</v>
      </c>
      <c r="D4496" s="31" t="s">
        <v>474</v>
      </c>
      <c r="E4496" s="31" t="s">
        <v>475</v>
      </c>
      <c r="F4496" s="31" t="s">
        <v>22</v>
      </c>
      <c r="G4496" s="26" t="s">
        <v>1845</v>
      </c>
      <c r="H4496" s="31" t="s">
        <v>743</v>
      </c>
      <c r="I4496" s="31">
        <v>1379</v>
      </c>
      <c r="J4496" s="31">
        <f>INDEX('LA lookup'!H:H,MATCH('Known to services raw data'!B4496,'LA lookup'!G:G,0))</f>
        <v>100174</v>
      </c>
      <c r="K4496" s="31"/>
      <c r="L4496" s="31" t="str">
        <f t="shared" si="259"/>
        <v>13.8 per 1000 0-17 yr olds</v>
      </c>
      <c r="M4496" s="31">
        <f t="shared" si="260"/>
        <v>13.766047078084133</v>
      </c>
      <c r="N4496" s="31">
        <f t="shared" si="262"/>
        <v>0</v>
      </c>
    </row>
    <row r="4497" spans="1:14" x14ac:dyDescent="0.45">
      <c r="A4497" s="31" t="str">
        <f t="shared" si="261"/>
        <v>E08000035_CIN episodes where a child has any of the so called'toxic trio' identified as a factor at CIN assessment (excluding looked after children)_Number</v>
      </c>
      <c r="B4497" s="31" t="s">
        <v>339</v>
      </c>
      <c r="C4497" s="31" t="s">
        <v>340</v>
      </c>
      <c r="D4497" s="31" t="s">
        <v>474</v>
      </c>
      <c r="E4497" s="31" t="s">
        <v>475</v>
      </c>
      <c r="F4497" s="31" t="s">
        <v>22</v>
      </c>
      <c r="G4497" s="26" t="s">
        <v>1845</v>
      </c>
      <c r="H4497" s="31" t="s">
        <v>743</v>
      </c>
      <c r="I4497" s="31">
        <v>3963</v>
      </c>
      <c r="J4497" s="31">
        <f>INDEX('LA lookup'!H:H,MATCH('Known to services raw data'!B4497,'LA lookup'!G:G,0))</f>
        <v>168176</v>
      </c>
      <c r="K4497" s="31"/>
      <c r="L4497" s="31" t="str">
        <f t="shared" si="259"/>
        <v>23.6 per 1000 0-17 yr olds</v>
      </c>
      <c r="M4497" s="31">
        <f t="shared" si="260"/>
        <v>23.56459899153268</v>
      </c>
      <c r="N4497" s="31">
        <f t="shared" si="262"/>
        <v>0</v>
      </c>
    </row>
    <row r="4498" spans="1:14" x14ac:dyDescent="0.45">
      <c r="A4498" s="31" t="str">
        <f t="shared" si="261"/>
        <v>E08000036_CIN episodes where a child has any of the so called'toxic trio' identified as a factor at CIN assessment (excluding looked after children)_Number</v>
      </c>
      <c r="B4498" s="31" t="s">
        <v>444</v>
      </c>
      <c r="C4498" s="31" t="s">
        <v>445</v>
      </c>
      <c r="D4498" s="31" t="s">
        <v>474</v>
      </c>
      <c r="E4498" s="31" t="s">
        <v>475</v>
      </c>
      <c r="F4498" s="31" t="s">
        <v>22</v>
      </c>
      <c r="G4498" s="26" t="s">
        <v>1845</v>
      </c>
      <c r="H4498" s="31" t="s">
        <v>743</v>
      </c>
      <c r="I4498" s="31">
        <v>1712</v>
      </c>
      <c r="J4498" s="31">
        <f>INDEX('LA lookup'!H:H,MATCH('Known to services raw data'!B4498,'LA lookup'!G:G,0))</f>
        <v>72893</v>
      </c>
      <c r="K4498" s="31"/>
      <c r="L4498" s="31" t="str">
        <f t="shared" si="259"/>
        <v>23.5 per 1000 0-17 yr olds</v>
      </c>
      <c r="M4498" s="31">
        <f t="shared" si="260"/>
        <v>23.486480183282346</v>
      </c>
      <c r="N4498" s="31">
        <f t="shared" si="262"/>
        <v>0</v>
      </c>
    </row>
    <row r="4499" spans="1:14" x14ac:dyDescent="0.45">
      <c r="A4499" s="31" t="str">
        <f t="shared" si="261"/>
        <v>E08000020_CIN episodes where a child has any of the so called'toxic trio' identified as a factor at CIN assessment (excluding looked after children)_Number</v>
      </c>
      <c r="B4499" s="31" t="s">
        <v>305</v>
      </c>
      <c r="C4499" s="31" t="s">
        <v>306</v>
      </c>
      <c r="D4499" s="31" t="s">
        <v>474</v>
      </c>
      <c r="E4499" s="31" t="s">
        <v>475</v>
      </c>
      <c r="F4499" s="31" t="s">
        <v>22</v>
      </c>
      <c r="G4499" s="26" t="s">
        <v>1845</v>
      </c>
      <c r="H4499" s="31" t="s">
        <v>743</v>
      </c>
      <c r="I4499" s="31">
        <v>944</v>
      </c>
      <c r="J4499" s="31">
        <f>INDEX('LA lookup'!H:H,MATCH('Known to services raw data'!B4499,'LA lookup'!G:G,0))</f>
        <v>39605</v>
      </c>
      <c r="K4499" s="31"/>
      <c r="L4499" s="31" t="str">
        <f t="shared" si="259"/>
        <v>23.8 per 1000 0-17 yr olds</v>
      </c>
      <c r="M4499" s="31">
        <f t="shared" si="260"/>
        <v>23.835374321424062</v>
      </c>
      <c r="N4499" s="31">
        <f t="shared" si="262"/>
        <v>0</v>
      </c>
    </row>
    <row r="4500" spans="1:14" x14ac:dyDescent="0.45">
      <c r="A4500" s="31" t="str">
        <f t="shared" si="261"/>
        <v>E08000021_CIN episodes where a child has any of the so called'toxic trio' identified as a factor at CIN assessment (excluding looked after children)_Number</v>
      </c>
      <c r="B4500" s="31" t="s">
        <v>357</v>
      </c>
      <c r="C4500" s="31" t="s">
        <v>358</v>
      </c>
      <c r="D4500" s="31" t="s">
        <v>474</v>
      </c>
      <c r="E4500" s="31" t="s">
        <v>475</v>
      </c>
      <c r="F4500" s="31" t="s">
        <v>22</v>
      </c>
      <c r="G4500" s="26" t="s">
        <v>1845</v>
      </c>
      <c r="H4500" s="31" t="s">
        <v>743</v>
      </c>
      <c r="I4500" s="31">
        <v>2061</v>
      </c>
      <c r="J4500" s="31">
        <f>INDEX('LA lookup'!H:H,MATCH('Known to services raw data'!B4500,'LA lookup'!G:G,0))</f>
        <v>58056</v>
      </c>
      <c r="K4500" s="31"/>
      <c r="L4500" s="31" t="str">
        <f t="shared" si="259"/>
        <v>35.5 per 1000 0-17 yr olds</v>
      </c>
      <c r="M4500" s="31">
        <f t="shared" si="260"/>
        <v>35.500206696982218</v>
      </c>
      <c r="N4500" s="31">
        <f t="shared" si="262"/>
        <v>0</v>
      </c>
    </row>
    <row r="4501" spans="1:14" x14ac:dyDescent="0.45">
      <c r="A4501" s="31" t="str">
        <f t="shared" si="261"/>
        <v>E08000022_CIN episodes where a child has any of the so called'toxic trio' identified as a factor at CIN assessment (excluding looked after children)_Number</v>
      </c>
      <c r="B4501" s="31" t="s">
        <v>524</v>
      </c>
      <c r="C4501" s="31" t="s">
        <v>525</v>
      </c>
      <c r="D4501" s="31" t="s">
        <v>474</v>
      </c>
      <c r="E4501" s="31" t="s">
        <v>475</v>
      </c>
      <c r="F4501" s="31" t="s">
        <v>22</v>
      </c>
      <c r="G4501" s="26" t="s">
        <v>1845</v>
      </c>
      <c r="H4501" s="31" t="s">
        <v>743</v>
      </c>
      <c r="I4501" s="31">
        <v>609</v>
      </c>
      <c r="J4501" s="31">
        <f>INDEX('LA lookup'!H:H,MATCH('Known to services raw data'!B4501,'LA lookup'!G:G,0))</f>
        <v>41360</v>
      </c>
      <c r="K4501" s="31"/>
      <c r="L4501" s="31" t="str">
        <f t="shared" si="259"/>
        <v>14.7 per 1000 0-17 yr olds</v>
      </c>
      <c r="M4501" s="31">
        <f t="shared" si="260"/>
        <v>14.724371373307543</v>
      </c>
      <c r="N4501" s="31">
        <f t="shared" si="262"/>
        <v>0</v>
      </c>
    </row>
    <row r="4502" spans="1:14" x14ac:dyDescent="0.45">
      <c r="A4502" s="31" t="str">
        <f t="shared" si="261"/>
        <v>E08000023_CIN episodes where a child has any of the so called'toxic trio' identified as a factor at CIN assessment (excluding looked after children)_Number</v>
      </c>
      <c r="B4502" s="31" t="s">
        <v>410</v>
      </c>
      <c r="C4502" s="31" t="s">
        <v>411</v>
      </c>
      <c r="D4502" s="31" t="s">
        <v>474</v>
      </c>
      <c r="E4502" s="31" t="s">
        <v>475</v>
      </c>
      <c r="F4502" s="31" t="s">
        <v>22</v>
      </c>
      <c r="G4502" s="26" t="s">
        <v>1845</v>
      </c>
      <c r="H4502" s="31" t="s">
        <v>743</v>
      </c>
      <c r="I4502" s="31">
        <v>634</v>
      </c>
      <c r="J4502" s="31">
        <f>INDEX('LA lookup'!H:H,MATCH('Known to services raw data'!B4502,'LA lookup'!G:G,0))</f>
        <v>29920</v>
      </c>
      <c r="K4502" s="31"/>
      <c r="L4502" s="31" t="str">
        <f t="shared" si="259"/>
        <v>21.2 per 1000 0-17 yr olds</v>
      </c>
      <c r="M4502" s="31">
        <f t="shared" si="260"/>
        <v>21.189839572192515</v>
      </c>
      <c r="N4502" s="31">
        <f t="shared" si="262"/>
        <v>0</v>
      </c>
    </row>
    <row r="4503" spans="1:14" x14ac:dyDescent="0.45">
      <c r="A4503" s="31" t="str">
        <f t="shared" si="261"/>
        <v>E08000024_CIN episodes where a child has any of the so called'toxic trio' identified as a factor at CIN assessment (excluding looked after children)_Number</v>
      </c>
      <c r="B4503" s="31" t="s">
        <v>428</v>
      </c>
      <c r="C4503" s="31" t="s">
        <v>429</v>
      </c>
      <c r="D4503" s="31" t="s">
        <v>474</v>
      </c>
      <c r="E4503" s="31" t="s">
        <v>475</v>
      </c>
      <c r="F4503" s="31" t="s">
        <v>22</v>
      </c>
      <c r="G4503" s="26" t="s">
        <v>1845</v>
      </c>
      <c r="H4503" s="31" t="s">
        <v>743</v>
      </c>
      <c r="I4503" s="31">
        <v>1597</v>
      </c>
      <c r="J4503" s="31">
        <f>INDEX('LA lookup'!H:H,MATCH('Known to services raw data'!B4503,'LA lookup'!G:G,0))</f>
        <v>54563</v>
      </c>
      <c r="K4503" s="31"/>
      <c r="L4503" s="31" t="str">
        <f t="shared" si="259"/>
        <v>29.3 per 1000 0-17 yr olds</v>
      </c>
      <c r="M4503" s="31">
        <f t="shared" si="260"/>
        <v>29.268918497883181</v>
      </c>
      <c r="N4503" s="31">
        <f t="shared" si="262"/>
        <v>0</v>
      </c>
    </row>
    <row r="4504" spans="1:14" x14ac:dyDescent="0.45">
      <c r="A4504" s="31" t="str">
        <f t="shared" si="261"/>
        <v>E06000053_CIN episodes where a child has any of the so called'toxic trio' identified as a factor at CIN assessment (excluding looked after children)_Number</v>
      </c>
      <c r="B4504" s="31" t="s">
        <v>550</v>
      </c>
      <c r="C4504" s="31" t="s">
        <v>551</v>
      </c>
      <c r="D4504" s="31" t="s">
        <v>474</v>
      </c>
      <c r="E4504" s="31" t="s">
        <v>475</v>
      </c>
      <c r="F4504" s="31" t="s">
        <v>22</v>
      </c>
      <c r="G4504" s="26" t="s">
        <v>1845</v>
      </c>
      <c r="H4504" s="31" t="s">
        <v>743</v>
      </c>
      <c r="I4504" s="31">
        <v>0</v>
      </c>
      <c r="J4504" s="31">
        <f>INDEX('LA lookup'!H:H,MATCH('Known to services raw data'!B4504,'LA lookup'!G:G,0))</f>
        <v>368</v>
      </c>
      <c r="K4504" s="31"/>
      <c r="L4504" s="31" t="str">
        <f t="shared" si="259"/>
        <v>0 per 1000 0-17 yr olds</v>
      </c>
      <c r="M4504" s="31">
        <f t="shared" si="260"/>
        <v>0</v>
      </c>
      <c r="N4504" s="31">
        <f t="shared" si="262"/>
        <v>1</v>
      </c>
    </row>
    <row r="4505" spans="1:14" x14ac:dyDescent="0.45">
      <c r="A4505" s="31" t="str">
        <f t="shared" si="261"/>
        <v>E06000022_CIN episodes where a child has any of the so called'toxic trio' identified as a factor at CIN assessment (excluding looked after children)_Number</v>
      </c>
      <c r="B4505" s="31" t="s">
        <v>238</v>
      </c>
      <c r="C4505" s="31" t="s">
        <v>239</v>
      </c>
      <c r="D4505" s="31" t="s">
        <v>474</v>
      </c>
      <c r="E4505" s="31" t="s">
        <v>475</v>
      </c>
      <c r="F4505" s="31" t="s">
        <v>22</v>
      </c>
      <c r="G4505" s="26" t="s">
        <v>1845</v>
      </c>
      <c r="H4505" s="31" t="s">
        <v>743</v>
      </c>
      <c r="I4505" s="31">
        <v>353</v>
      </c>
      <c r="J4505" s="31">
        <f>INDEX('LA lookup'!H:H,MATCH('Known to services raw data'!B4505,'LA lookup'!G:G,0))</f>
        <v>35946</v>
      </c>
      <c r="K4505" s="31"/>
      <c r="L4505" s="31" t="str">
        <f t="shared" si="259"/>
        <v>9.8 per 1000 0-17 yr olds</v>
      </c>
      <c r="M4505" s="31">
        <f t="shared" si="260"/>
        <v>9.8202859845323545</v>
      </c>
      <c r="N4505" s="31">
        <f t="shared" si="262"/>
        <v>0</v>
      </c>
    </row>
    <row r="4506" spans="1:14" x14ac:dyDescent="0.45">
      <c r="A4506" s="31" t="str">
        <f t="shared" si="261"/>
        <v>E06000023_CIN episodes where a child has any of the so called'toxic trio' identified as a factor at CIN assessment (excluding looked after children)_Number</v>
      </c>
      <c r="B4506" s="31" t="s">
        <v>265</v>
      </c>
      <c r="C4506" s="31" t="s">
        <v>266</v>
      </c>
      <c r="D4506" s="31" t="s">
        <v>474</v>
      </c>
      <c r="E4506" s="31" t="s">
        <v>475</v>
      </c>
      <c r="F4506" s="31" t="s">
        <v>22</v>
      </c>
      <c r="G4506" s="26" t="s">
        <v>1845</v>
      </c>
      <c r="H4506" s="31" t="s">
        <v>743</v>
      </c>
      <c r="I4506" s="31">
        <v>2288</v>
      </c>
      <c r="J4506" s="31">
        <f>INDEX('LA lookup'!H:H,MATCH('Known to services raw data'!B4506,'LA lookup'!G:G,0))</f>
        <v>94016</v>
      </c>
      <c r="K4506" s="31"/>
      <c r="L4506" s="31" t="str">
        <f t="shared" si="259"/>
        <v>24.3 per 1000 0-17 yr olds</v>
      </c>
      <c r="M4506" s="31">
        <f t="shared" si="260"/>
        <v>24.336283185840706</v>
      </c>
      <c r="N4506" s="31">
        <f t="shared" si="262"/>
        <v>0</v>
      </c>
    </row>
    <row r="4507" spans="1:14" x14ac:dyDescent="0.45">
      <c r="A4507" s="31" t="str">
        <f t="shared" si="261"/>
        <v>E06000024_CIN episodes where a child has any of the so called'toxic trio' identified as a factor at CIN assessment (excluding looked after children)_Number</v>
      </c>
      <c r="B4507" s="31" t="s">
        <v>367</v>
      </c>
      <c r="C4507" s="31" t="s">
        <v>368</v>
      </c>
      <c r="D4507" s="31" t="s">
        <v>474</v>
      </c>
      <c r="E4507" s="31" t="s">
        <v>475</v>
      </c>
      <c r="F4507" s="31" t="s">
        <v>22</v>
      </c>
      <c r="G4507" s="26" t="s">
        <v>1845</v>
      </c>
      <c r="H4507" s="31" t="s">
        <v>743</v>
      </c>
      <c r="I4507" s="31">
        <v>679</v>
      </c>
      <c r="J4507" s="31">
        <f>INDEX('LA lookup'!H:H,MATCH('Known to services raw data'!B4507,'LA lookup'!G:G,0))</f>
        <v>43435</v>
      </c>
      <c r="K4507" s="31"/>
      <c r="L4507" s="31" t="str">
        <f t="shared" si="259"/>
        <v>15.6 per 1000 0-17 yr olds</v>
      </c>
      <c r="M4507" s="31">
        <f t="shared" si="260"/>
        <v>15.63255439161966</v>
      </c>
      <c r="N4507" s="31">
        <f t="shared" si="262"/>
        <v>0</v>
      </c>
    </row>
    <row r="4508" spans="1:14" x14ac:dyDescent="0.45">
      <c r="A4508" s="31" t="str">
        <f t="shared" si="261"/>
        <v>E06000025_CIN episodes where a child has any of the so called'toxic trio' identified as a factor at CIN assessment (excluding looked after children)_Number</v>
      </c>
      <c r="B4508" s="31" t="s">
        <v>408</v>
      </c>
      <c r="C4508" s="31" t="s">
        <v>409</v>
      </c>
      <c r="D4508" s="31" t="s">
        <v>474</v>
      </c>
      <c r="E4508" s="31" t="s">
        <v>475</v>
      </c>
      <c r="F4508" s="31" t="s">
        <v>22</v>
      </c>
      <c r="G4508" s="26" t="s">
        <v>1845</v>
      </c>
      <c r="H4508" s="31" t="s">
        <v>743</v>
      </c>
      <c r="I4508" s="31">
        <v>1032</v>
      </c>
      <c r="J4508" s="31">
        <f>INDEX('LA lookup'!H:H,MATCH('Known to services raw data'!B4508,'LA lookup'!G:G,0))</f>
        <v>58867</v>
      </c>
      <c r="K4508" s="31"/>
      <c r="L4508" s="31" t="str">
        <f t="shared" si="259"/>
        <v>17.5 per 1000 0-17 yr olds</v>
      </c>
      <c r="M4508" s="31">
        <f t="shared" si="260"/>
        <v>17.531044558071585</v>
      </c>
      <c r="N4508" s="31">
        <f t="shared" si="262"/>
        <v>0</v>
      </c>
    </row>
    <row r="4509" spans="1:14" x14ac:dyDescent="0.45">
      <c r="A4509" s="31" t="str">
        <f t="shared" si="261"/>
        <v>E06000001_CIN episodes where a child has any of the so called'toxic trio' identified as a factor at CIN assessment (excluding looked after children)_Number</v>
      </c>
      <c r="B4509" s="31" t="s">
        <v>313</v>
      </c>
      <c r="C4509" s="31" t="s">
        <v>314</v>
      </c>
      <c r="D4509" s="31" t="s">
        <v>474</v>
      </c>
      <c r="E4509" s="31" t="s">
        <v>475</v>
      </c>
      <c r="F4509" s="31" t="s">
        <v>22</v>
      </c>
      <c r="G4509" s="26" t="s">
        <v>1845</v>
      </c>
      <c r="H4509" s="31" t="s">
        <v>743</v>
      </c>
      <c r="I4509" s="31">
        <v>727</v>
      </c>
      <c r="J4509" s="31">
        <f>INDEX('LA lookup'!H:H,MATCH('Known to services raw data'!B4509,'LA lookup'!G:G,0))</f>
        <v>20006</v>
      </c>
      <c r="K4509" s="31"/>
      <c r="L4509" s="31" t="str">
        <f t="shared" si="259"/>
        <v>36.3 per 1000 0-17 yr olds</v>
      </c>
      <c r="M4509" s="31">
        <f t="shared" si="260"/>
        <v>36.339098270518846</v>
      </c>
      <c r="N4509" s="31">
        <f t="shared" si="262"/>
        <v>0</v>
      </c>
    </row>
    <row r="4510" spans="1:14" x14ac:dyDescent="0.45">
      <c r="A4510" s="31" t="str">
        <f t="shared" si="261"/>
        <v>E06000002_CIN episodes where a child has any of the so called'toxic trio' identified as a factor at CIN assessment (excluding looked after children)_Number</v>
      </c>
      <c r="B4510" s="31" t="s">
        <v>511</v>
      </c>
      <c r="C4510" s="31" t="s">
        <v>725</v>
      </c>
      <c r="D4510" s="31" t="s">
        <v>474</v>
      </c>
      <c r="E4510" s="31" t="s">
        <v>475</v>
      </c>
      <c r="F4510" s="31" t="s">
        <v>22</v>
      </c>
      <c r="G4510" s="26" t="s">
        <v>1845</v>
      </c>
      <c r="H4510" s="31" t="s">
        <v>743</v>
      </c>
      <c r="I4510" s="31">
        <v>976</v>
      </c>
      <c r="J4510" s="31">
        <f>INDEX('LA lookup'!H:H,MATCH('Known to services raw data'!B4510,'LA lookup'!G:G,0))</f>
        <v>32513</v>
      </c>
      <c r="K4510" s="31"/>
      <c r="L4510" s="31" t="str">
        <f t="shared" si="259"/>
        <v>30 per 1000 0-17 yr olds</v>
      </c>
      <c r="M4510" s="31">
        <f t="shared" si="260"/>
        <v>30.0187617260788</v>
      </c>
      <c r="N4510" s="31">
        <f t="shared" si="262"/>
        <v>0</v>
      </c>
    </row>
    <row r="4511" spans="1:14" x14ac:dyDescent="0.45">
      <c r="A4511" s="31" t="str">
        <f t="shared" si="261"/>
        <v>E06000003_CIN episodes where a child has any of the so called'toxic trio' identified as a factor at CIN assessment (excluding looked after children)_Number</v>
      </c>
      <c r="B4511" s="31" t="s">
        <v>387</v>
      </c>
      <c r="C4511" s="31" t="s">
        <v>388</v>
      </c>
      <c r="D4511" s="31" t="s">
        <v>474</v>
      </c>
      <c r="E4511" s="31" t="s">
        <v>475</v>
      </c>
      <c r="F4511" s="31" t="s">
        <v>22</v>
      </c>
      <c r="G4511" s="26" t="s">
        <v>1845</v>
      </c>
      <c r="H4511" s="31" t="s">
        <v>743</v>
      </c>
      <c r="I4511" s="31">
        <v>737</v>
      </c>
      <c r="J4511" s="31">
        <f>INDEX('LA lookup'!H:H,MATCH('Known to services raw data'!B4511,'LA lookup'!G:G,0))</f>
        <v>27626</v>
      </c>
      <c r="K4511" s="31"/>
      <c r="L4511" s="31" t="str">
        <f t="shared" si="259"/>
        <v>26.7 per 1000 0-17 yr olds</v>
      </c>
      <c r="M4511" s="31">
        <f t="shared" si="260"/>
        <v>26.67776732063998</v>
      </c>
      <c r="N4511" s="31">
        <f t="shared" si="262"/>
        <v>0</v>
      </c>
    </row>
    <row r="4512" spans="1:14" x14ac:dyDescent="0.45">
      <c r="A4512" s="31" t="str">
        <f t="shared" si="261"/>
        <v>E06000004_CIN episodes where a child has any of the so called'toxic trio' identified as a factor at CIN assessment (excluding looked after children)_Number</v>
      </c>
      <c r="B4512" s="31" t="s">
        <v>422</v>
      </c>
      <c r="C4512" s="31" t="s">
        <v>423</v>
      </c>
      <c r="D4512" s="31" t="s">
        <v>474</v>
      </c>
      <c r="E4512" s="31" t="s">
        <v>475</v>
      </c>
      <c r="F4512" s="31" t="s">
        <v>22</v>
      </c>
      <c r="G4512" s="26" t="s">
        <v>1845</v>
      </c>
      <c r="H4512" s="31" t="s">
        <v>743</v>
      </c>
      <c r="I4512" s="31">
        <v>1408</v>
      </c>
      <c r="J4512" s="31">
        <f>INDEX('LA lookup'!H:H,MATCH('Known to services raw data'!B4512,'LA lookup'!G:G,0))</f>
        <v>43521</v>
      </c>
      <c r="K4512" s="31"/>
      <c r="L4512" s="31" t="str">
        <f t="shared" si="259"/>
        <v>32.4 per 1000 0-17 yr olds</v>
      </c>
      <c r="M4512" s="31">
        <f t="shared" si="260"/>
        <v>32.352197789572848</v>
      </c>
      <c r="N4512" s="31">
        <f t="shared" si="262"/>
        <v>0</v>
      </c>
    </row>
    <row r="4513" spans="1:14" x14ac:dyDescent="0.45">
      <c r="A4513" s="31" t="str">
        <f t="shared" si="261"/>
        <v>E06000010_CIN episodes where a child has any of the so called'toxic trio' identified as a factor at CIN assessment (excluding looked after children)_Number</v>
      </c>
      <c r="B4513" s="31" t="s">
        <v>329</v>
      </c>
      <c r="C4513" s="31" t="s">
        <v>330</v>
      </c>
      <c r="D4513" s="31" t="s">
        <v>474</v>
      </c>
      <c r="E4513" s="31" t="s">
        <v>475</v>
      </c>
      <c r="F4513" s="31" t="s">
        <v>22</v>
      </c>
      <c r="G4513" s="26" t="s">
        <v>1845</v>
      </c>
      <c r="H4513" s="31" t="s">
        <v>743</v>
      </c>
      <c r="I4513" s="31">
        <v>1759</v>
      </c>
      <c r="J4513" s="31">
        <f>INDEX('LA lookup'!H:H,MATCH('Known to services raw data'!B4513,'LA lookup'!G:G,0))</f>
        <v>57023</v>
      </c>
      <c r="K4513" s="31"/>
      <c r="L4513" s="31" t="str">
        <f t="shared" si="259"/>
        <v>30.8 per 1000 0-17 yr olds</v>
      </c>
      <c r="M4513" s="31">
        <f t="shared" si="260"/>
        <v>30.847202006208022</v>
      </c>
      <c r="N4513" s="31">
        <f t="shared" si="262"/>
        <v>0</v>
      </c>
    </row>
    <row r="4514" spans="1:14" x14ac:dyDescent="0.45">
      <c r="A4514" s="31" t="str">
        <f t="shared" si="261"/>
        <v>E06000011_CIN episodes where a child has any of the so called'toxic trio' identified as a factor at CIN assessment (excluding looked after children)_Number</v>
      </c>
      <c r="B4514" s="31" t="s">
        <v>514</v>
      </c>
      <c r="C4514" s="31" t="s">
        <v>594</v>
      </c>
      <c r="D4514" s="31" t="s">
        <v>474</v>
      </c>
      <c r="E4514" s="31" t="s">
        <v>475</v>
      </c>
      <c r="F4514" s="31" t="s">
        <v>22</v>
      </c>
      <c r="G4514" s="26" t="s">
        <v>1845</v>
      </c>
      <c r="H4514" s="31" t="s">
        <v>743</v>
      </c>
      <c r="I4514" s="31">
        <v>842</v>
      </c>
      <c r="J4514" s="31">
        <f>INDEX('LA lookup'!H:H,MATCH('Known to services raw data'!B4514,'LA lookup'!G:G,0))</f>
        <v>62942</v>
      </c>
      <c r="K4514" s="31"/>
      <c r="L4514" s="31" t="str">
        <f t="shared" si="259"/>
        <v>13.4 per 1000 0-17 yr olds</v>
      </c>
      <c r="M4514" s="31">
        <f t="shared" si="260"/>
        <v>13.377395062120682</v>
      </c>
      <c r="N4514" s="31">
        <f t="shared" si="262"/>
        <v>0</v>
      </c>
    </row>
    <row r="4515" spans="1:14" x14ac:dyDescent="0.45">
      <c r="A4515" s="31" t="str">
        <f t="shared" si="261"/>
        <v>E06000012_CIN episodes where a child has any of the so called'toxic trio' identified as a factor at CIN assessment (excluding looked after children)_Number</v>
      </c>
      <c r="B4515" s="31" t="s">
        <v>363</v>
      </c>
      <c r="C4515" s="31" t="s">
        <v>364</v>
      </c>
      <c r="D4515" s="31" t="s">
        <v>474</v>
      </c>
      <c r="E4515" s="31" t="s">
        <v>475</v>
      </c>
      <c r="F4515" s="31" t="s">
        <v>22</v>
      </c>
      <c r="G4515" s="26" t="s">
        <v>1845</v>
      </c>
      <c r="H4515" s="31" t="s">
        <v>743</v>
      </c>
      <c r="I4515" s="31">
        <v>677</v>
      </c>
      <c r="J4515" s="31">
        <f>INDEX('LA lookup'!H:H,MATCH('Known to services raw data'!B4515,'LA lookup'!G:G,0))</f>
        <v>34503</v>
      </c>
      <c r="K4515" s="31"/>
      <c r="L4515" s="31" t="str">
        <f t="shared" si="259"/>
        <v>19.6 per 1000 0-17 yr olds</v>
      </c>
      <c r="M4515" s="31">
        <f t="shared" si="260"/>
        <v>19.621482189954495</v>
      </c>
      <c r="N4515" s="31">
        <f t="shared" si="262"/>
        <v>0</v>
      </c>
    </row>
    <row r="4516" spans="1:14" x14ac:dyDescent="0.45">
      <c r="A4516" s="31" t="str">
        <f t="shared" si="261"/>
        <v>E06000013_CIN episodes where a child has any of the so called'toxic trio' identified as a factor at CIN assessment (excluding looked after children)_Number</v>
      </c>
      <c r="B4516" s="31" t="s">
        <v>365</v>
      </c>
      <c r="C4516" s="31" t="s">
        <v>366</v>
      </c>
      <c r="D4516" s="31" t="s">
        <v>474</v>
      </c>
      <c r="E4516" s="31" t="s">
        <v>475</v>
      </c>
      <c r="F4516" s="31" t="s">
        <v>22</v>
      </c>
      <c r="G4516" s="26" t="s">
        <v>1845</v>
      </c>
      <c r="H4516" s="31" t="s">
        <v>743</v>
      </c>
      <c r="I4516" s="31">
        <v>912</v>
      </c>
      <c r="J4516" s="31">
        <f>INDEX('LA lookup'!H:H,MATCH('Known to services raw data'!B4516,'LA lookup'!G:G,0))</f>
        <v>35714</v>
      </c>
      <c r="K4516" s="31"/>
      <c r="L4516" s="31" t="str">
        <f t="shared" si="259"/>
        <v>25.5 per 1000 0-17 yr olds</v>
      </c>
      <c r="M4516" s="31">
        <f t="shared" si="260"/>
        <v>25.536204289634316</v>
      </c>
      <c r="N4516" s="31">
        <f t="shared" si="262"/>
        <v>0</v>
      </c>
    </row>
    <row r="4517" spans="1:14" x14ac:dyDescent="0.45">
      <c r="A4517" s="31" t="str">
        <f t="shared" si="261"/>
        <v>E10000023_CIN episodes where a child has any of the so called'toxic trio' identified as a factor at CIN assessment (excluding looked after children)_Number</v>
      </c>
      <c r="B4517" s="31" t="s">
        <v>369</v>
      </c>
      <c r="C4517" s="31" t="s">
        <v>370</v>
      </c>
      <c r="D4517" s="31" t="s">
        <v>474</v>
      </c>
      <c r="E4517" s="31" t="s">
        <v>475</v>
      </c>
      <c r="F4517" s="31" t="s">
        <v>22</v>
      </c>
      <c r="G4517" s="26" t="s">
        <v>1845</v>
      </c>
      <c r="H4517" s="31" t="s">
        <v>743</v>
      </c>
      <c r="I4517" s="31">
        <v>1548</v>
      </c>
      <c r="J4517" s="31">
        <f>INDEX('LA lookup'!H:H,MATCH('Known to services raw data'!B4517,'LA lookup'!G:G,0))</f>
        <v>117499</v>
      </c>
      <c r="K4517" s="31"/>
      <c r="L4517" s="31" t="str">
        <f t="shared" si="259"/>
        <v>13.2 per 1000 0-17 yr olds</v>
      </c>
      <c r="M4517" s="31">
        <f t="shared" si="260"/>
        <v>13.17458020919327</v>
      </c>
      <c r="N4517" s="31">
        <f t="shared" si="262"/>
        <v>0</v>
      </c>
    </row>
    <row r="4518" spans="1:14" x14ac:dyDescent="0.45">
      <c r="A4518" s="31" t="str">
        <f t="shared" si="261"/>
        <v>E06000014_CIN episodes where a child has any of the so called'toxic trio' identified as a factor at CIN assessment (excluding looked after children)_Number</v>
      </c>
      <c r="B4518" s="31" t="s">
        <v>472</v>
      </c>
      <c r="C4518" s="31" t="s">
        <v>473</v>
      </c>
      <c r="D4518" s="31" t="s">
        <v>474</v>
      </c>
      <c r="E4518" s="31" t="s">
        <v>475</v>
      </c>
      <c r="F4518" s="31" t="s">
        <v>22</v>
      </c>
      <c r="G4518" s="26" t="s">
        <v>1845</v>
      </c>
      <c r="H4518" s="31" t="s">
        <v>743</v>
      </c>
      <c r="I4518" s="31">
        <v>352</v>
      </c>
      <c r="J4518" s="31">
        <f>INDEX('LA lookup'!H:H,MATCH('Known to services raw data'!B4518,'LA lookup'!G:G,0))</f>
        <v>36572</v>
      </c>
      <c r="K4518" s="31"/>
      <c r="L4518" s="31" t="str">
        <f t="shared" si="259"/>
        <v>9.6 per 1000 0-17 yr olds</v>
      </c>
      <c r="M4518" s="31">
        <f t="shared" si="260"/>
        <v>9.6248496117248159</v>
      </c>
      <c r="N4518" s="31">
        <f t="shared" si="262"/>
        <v>0</v>
      </c>
    </row>
    <row r="4519" spans="1:14" x14ac:dyDescent="0.45">
      <c r="A4519" s="31" t="str">
        <f t="shared" si="261"/>
        <v>E06000032_CIN episodes where a child has any of the so called'toxic trio' identified as a factor at CIN assessment (excluding looked after children)_Number</v>
      </c>
      <c r="B4519" s="31" t="s">
        <v>564</v>
      </c>
      <c r="C4519" s="31" t="s">
        <v>724</v>
      </c>
      <c r="D4519" s="31" t="s">
        <v>474</v>
      </c>
      <c r="E4519" s="31" t="s">
        <v>475</v>
      </c>
      <c r="F4519" s="31" t="s">
        <v>22</v>
      </c>
      <c r="G4519" s="26" t="s">
        <v>1845</v>
      </c>
      <c r="H4519" s="31" t="s">
        <v>743</v>
      </c>
      <c r="I4519" s="31">
        <v>526</v>
      </c>
      <c r="J4519" s="31">
        <f>INDEX('LA lookup'!H:H,MATCH('Known to services raw data'!B4519,'LA lookup'!G:G,0))</f>
        <v>57375</v>
      </c>
      <c r="K4519" s="31"/>
      <c r="L4519" s="31" t="str">
        <f t="shared" si="259"/>
        <v>9.2 per 1000 0-17 yr olds</v>
      </c>
      <c r="M4519" s="31">
        <f t="shared" si="260"/>
        <v>9.1677559912854019</v>
      </c>
      <c r="N4519" s="31">
        <f t="shared" si="262"/>
        <v>0</v>
      </c>
    </row>
    <row r="4520" spans="1:14" x14ac:dyDescent="0.45">
      <c r="A4520" s="31" t="str">
        <f t="shared" si="261"/>
        <v>E06000055_CIN episodes where a child has any of the so called'toxic trio' identified as a factor at CIN assessment (excluding looked after children)_Number</v>
      </c>
      <c r="B4520" s="31" t="s">
        <v>240</v>
      </c>
      <c r="C4520" s="31" t="s">
        <v>241</v>
      </c>
      <c r="D4520" s="31" t="s">
        <v>474</v>
      </c>
      <c r="E4520" s="31" t="s">
        <v>475</v>
      </c>
      <c r="F4520" s="31" t="s">
        <v>22</v>
      </c>
      <c r="G4520" s="26" t="s">
        <v>1845</v>
      </c>
      <c r="H4520" s="31" t="s">
        <v>743</v>
      </c>
      <c r="I4520" s="31">
        <v>883</v>
      </c>
      <c r="J4520" s="31">
        <f>INDEX('LA lookup'!H:H,MATCH('Known to services raw data'!B4520,'LA lookup'!G:G,0))</f>
        <v>40088</v>
      </c>
      <c r="K4520" s="31"/>
      <c r="L4520" s="31" t="str">
        <f t="shared" si="259"/>
        <v>22 per 1000 0-17 yr olds</v>
      </c>
      <c r="M4520" s="31">
        <f t="shared" si="260"/>
        <v>22.026541608461386</v>
      </c>
      <c r="N4520" s="31">
        <f t="shared" si="262"/>
        <v>0</v>
      </c>
    </row>
    <row r="4521" spans="1:14" x14ac:dyDescent="0.45">
      <c r="A4521" s="31" t="str">
        <f t="shared" si="261"/>
        <v>E06000056_CIN episodes where a child has any of the so called'toxic trio' identified as a factor at CIN assessment (excluding looked after children)_Number</v>
      </c>
      <c r="B4521" s="31" t="s">
        <v>279</v>
      </c>
      <c r="C4521" s="31" t="s">
        <v>280</v>
      </c>
      <c r="D4521" s="31" t="s">
        <v>474</v>
      </c>
      <c r="E4521" s="31" t="s">
        <v>475</v>
      </c>
      <c r="F4521" s="31" t="s">
        <v>22</v>
      </c>
      <c r="G4521" s="26" t="s">
        <v>1845</v>
      </c>
      <c r="H4521" s="31" t="s">
        <v>743</v>
      </c>
      <c r="I4521" s="31">
        <v>1019</v>
      </c>
      <c r="J4521" s="31">
        <f>INDEX('LA lookup'!H:H,MATCH('Known to services raw data'!B4521,'LA lookup'!G:G,0))</f>
        <v>62515</v>
      </c>
      <c r="K4521" s="31"/>
      <c r="L4521" s="31" t="str">
        <f t="shared" si="259"/>
        <v>16.3 per 1000 0-17 yr olds</v>
      </c>
      <c r="M4521" s="31">
        <f t="shared" si="260"/>
        <v>16.300087978885067</v>
      </c>
      <c r="N4521" s="31">
        <f t="shared" si="262"/>
        <v>0</v>
      </c>
    </row>
    <row r="4522" spans="1:14" x14ac:dyDescent="0.45">
      <c r="A4522" s="31" t="str">
        <f t="shared" si="261"/>
        <v>E10000002_CIN episodes where a child has any of the so called'toxic trio' identified as a factor at CIN assessment (excluding looked after children)_Number</v>
      </c>
      <c r="B4522" s="31" t="s">
        <v>269</v>
      </c>
      <c r="C4522" s="31" t="s">
        <v>270</v>
      </c>
      <c r="D4522" s="31" t="s">
        <v>474</v>
      </c>
      <c r="E4522" s="31" t="s">
        <v>475</v>
      </c>
      <c r="F4522" s="31" t="s">
        <v>22</v>
      </c>
      <c r="G4522" s="26" t="s">
        <v>1845</v>
      </c>
      <c r="H4522" s="31" t="s">
        <v>743</v>
      </c>
      <c r="I4522" s="31">
        <v>2578</v>
      </c>
      <c r="J4522" s="31">
        <f>INDEX('LA lookup'!H:H,MATCH('Known to services raw data'!B4522,'LA lookup'!G:G,0))</f>
        <v>124321</v>
      </c>
      <c r="K4522" s="31"/>
      <c r="L4522" s="31" t="str">
        <f t="shared" si="259"/>
        <v>20.7 per 1000 0-17 yr olds</v>
      </c>
      <c r="M4522" s="31">
        <f t="shared" si="260"/>
        <v>20.736641436281882</v>
      </c>
      <c r="N4522" s="31">
        <f t="shared" si="262"/>
        <v>0</v>
      </c>
    </row>
    <row r="4523" spans="1:14" x14ac:dyDescent="0.45">
      <c r="A4523" s="31" t="str">
        <f t="shared" si="261"/>
        <v>E06000042_CIN episodes where a child has any of the so called'toxic trio' identified as a factor at CIN assessment (excluding looked after children)_Number</v>
      </c>
      <c r="B4523" s="31" t="s">
        <v>355</v>
      </c>
      <c r="C4523" s="31" t="s">
        <v>356</v>
      </c>
      <c r="D4523" s="31" t="s">
        <v>474</v>
      </c>
      <c r="E4523" s="31" t="s">
        <v>475</v>
      </c>
      <c r="F4523" s="31" t="s">
        <v>22</v>
      </c>
      <c r="G4523" s="26" t="s">
        <v>1845</v>
      </c>
      <c r="H4523" s="31" t="s">
        <v>743</v>
      </c>
      <c r="I4523" s="31">
        <v>1157</v>
      </c>
      <c r="J4523" s="31">
        <f>INDEX('LA lookup'!H:H,MATCH('Known to services raw data'!B4523,'LA lookup'!G:G,0))</f>
        <v>68278</v>
      </c>
      <c r="K4523" s="31"/>
      <c r="L4523" s="31" t="str">
        <f t="shared" si="259"/>
        <v>16.9 per 1000 0-17 yr olds</v>
      </c>
      <c r="M4523" s="31">
        <f t="shared" si="260"/>
        <v>16.945428981516741</v>
      </c>
      <c r="N4523" s="31">
        <f t="shared" si="262"/>
        <v>0</v>
      </c>
    </row>
    <row r="4524" spans="1:14" x14ac:dyDescent="0.45">
      <c r="A4524" s="31" t="str">
        <f t="shared" si="261"/>
        <v>E10000007_CIN episodes where a child has any of the so called'toxic trio' identified as a factor at CIN assessment (excluding looked after children)_Number</v>
      </c>
      <c r="B4524" s="31" t="s">
        <v>291</v>
      </c>
      <c r="C4524" s="31" t="s">
        <v>292</v>
      </c>
      <c r="D4524" s="31" t="s">
        <v>474</v>
      </c>
      <c r="E4524" s="31" t="s">
        <v>475</v>
      </c>
      <c r="F4524" s="31" t="s">
        <v>22</v>
      </c>
      <c r="G4524" s="26" t="s">
        <v>1845</v>
      </c>
      <c r="H4524" s="31" t="s">
        <v>743</v>
      </c>
      <c r="I4524" s="31">
        <v>4803</v>
      </c>
      <c r="J4524" s="31">
        <f>INDEX('LA lookup'!H:H,MATCH('Known to services raw data'!B4524,'LA lookup'!G:G,0))</f>
        <v>153272</v>
      </c>
      <c r="K4524" s="31"/>
      <c r="L4524" s="31" t="str">
        <f t="shared" si="259"/>
        <v>31.3 per 1000 0-17 yr olds</v>
      </c>
      <c r="M4524" s="31">
        <f t="shared" si="260"/>
        <v>31.33644762252727</v>
      </c>
      <c r="N4524" s="31">
        <f t="shared" si="262"/>
        <v>0</v>
      </c>
    </row>
    <row r="4525" spans="1:14" x14ac:dyDescent="0.45">
      <c r="A4525" s="31" t="str">
        <f t="shared" si="261"/>
        <v>E06000015_CIN episodes where a child has any of the so called'toxic trio' identified as a factor at CIN assessment (excluding looked after children)_Number</v>
      </c>
      <c r="B4525" s="31" t="s">
        <v>289</v>
      </c>
      <c r="C4525" s="31" t="s">
        <v>290</v>
      </c>
      <c r="D4525" s="31" t="s">
        <v>474</v>
      </c>
      <c r="E4525" s="31" t="s">
        <v>475</v>
      </c>
      <c r="F4525" s="31" t="s">
        <v>22</v>
      </c>
      <c r="G4525" s="26" t="s">
        <v>1845</v>
      </c>
      <c r="H4525" s="31" t="s">
        <v>743</v>
      </c>
      <c r="I4525" s="31">
        <v>1460</v>
      </c>
      <c r="J4525" s="31">
        <f>INDEX('LA lookup'!H:H,MATCH('Known to services raw data'!B4525,'LA lookup'!G:G,0))</f>
        <v>59899</v>
      </c>
      <c r="K4525" s="31"/>
      <c r="L4525" s="31" t="str">
        <f t="shared" si="259"/>
        <v>24.4 per 1000 0-17 yr olds</v>
      </c>
      <c r="M4525" s="31">
        <f t="shared" si="260"/>
        <v>24.374363511911717</v>
      </c>
      <c r="N4525" s="31">
        <f t="shared" si="262"/>
        <v>0</v>
      </c>
    </row>
    <row r="4526" spans="1:14" x14ac:dyDescent="0.45">
      <c r="A4526" s="31" t="str">
        <f t="shared" si="261"/>
        <v>E10000009_CIN episodes where a child has any of the so called'toxic trio' identified as a factor at CIN assessment (excluding looked after children)_Number</v>
      </c>
      <c r="B4526" s="31" t="s">
        <v>295</v>
      </c>
      <c r="C4526" s="31" t="s">
        <v>296</v>
      </c>
      <c r="D4526" s="31" t="s">
        <v>474</v>
      </c>
      <c r="E4526" s="31" t="s">
        <v>475</v>
      </c>
      <c r="F4526" s="31" t="s">
        <v>22</v>
      </c>
      <c r="G4526" s="26" t="s">
        <v>1845</v>
      </c>
      <c r="H4526" s="31" t="s">
        <v>743</v>
      </c>
      <c r="I4526" s="31">
        <v>2497</v>
      </c>
      <c r="J4526" s="31">
        <f>INDEX('LA lookup'!H:H,MATCH('Known to services raw data'!B4526,'LA lookup'!G:G,0))</f>
        <v>76699</v>
      </c>
      <c r="K4526" s="31"/>
      <c r="L4526" s="31" t="str">
        <f t="shared" si="259"/>
        <v>32.6 per 1000 0-17 yr olds</v>
      </c>
      <c r="M4526" s="31">
        <f t="shared" si="260"/>
        <v>32.555835147785494</v>
      </c>
      <c r="N4526" s="31">
        <f t="shared" si="262"/>
        <v>0</v>
      </c>
    </row>
    <row r="4527" spans="1:14" x14ac:dyDescent="0.45">
      <c r="A4527" s="31" t="str">
        <f t="shared" si="261"/>
        <v>E06000029_CIN episodes where a child has any of the so called'toxic trio' identified as a factor at CIN assessment (excluding looked after children)_Number</v>
      </c>
      <c r="B4527" s="31" t="s">
        <v>543</v>
      </c>
      <c r="C4527" s="31" t="s">
        <v>717</v>
      </c>
      <c r="D4527" s="31" t="s">
        <v>474</v>
      </c>
      <c r="E4527" s="31" t="s">
        <v>475</v>
      </c>
      <c r="F4527" s="31" t="s">
        <v>22</v>
      </c>
      <c r="G4527" s="26" t="s">
        <v>1845</v>
      </c>
      <c r="H4527" s="31" t="s">
        <v>743</v>
      </c>
      <c r="I4527" s="31">
        <v>410</v>
      </c>
      <c r="J4527" s="31">
        <f>INDEX('LA lookup'!H:H,MATCH('Known to services raw data'!B4527,'LA lookup'!G:G,0))</f>
        <v>30188</v>
      </c>
      <c r="K4527" s="31"/>
      <c r="L4527" s="31" t="str">
        <f t="shared" si="259"/>
        <v>13.6 per 1000 0-17 yr olds</v>
      </c>
      <c r="M4527" s="31">
        <f t="shared" si="260"/>
        <v>13.581555585000663</v>
      </c>
      <c r="N4527" s="31">
        <f t="shared" si="262"/>
        <v>0</v>
      </c>
    </row>
    <row r="4528" spans="1:14" x14ac:dyDescent="0.45">
      <c r="A4528" s="31" t="str">
        <f t="shared" si="261"/>
        <v>E06000028_CIN episodes where a child has any of the so called'toxic trio' identified as a factor at CIN assessment (excluding looked after children)_Number</v>
      </c>
      <c r="B4528" s="31" t="s">
        <v>254</v>
      </c>
      <c r="C4528" s="31" t="s">
        <v>255</v>
      </c>
      <c r="D4528" s="31" t="s">
        <v>474</v>
      </c>
      <c r="E4528" s="31" t="s">
        <v>475</v>
      </c>
      <c r="F4528" s="31" t="s">
        <v>22</v>
      </c>
      <c r="G4528" s="26" t="s">
        <v>1845</v>
      </c>
      <c r="H4528" s="31" t="s">
        <v>743</v>
      </c>
      <c r="I4528" s="31">
        <v>662</v>
      </c>
      <c r="J4528" s="31">
        <f>INDEX('LA lookup'!H:H,MATCH('Known to services raw data'!B4528,'LA lookup'!G:G,0))</f>
        <v>36373</v>
      </c>
      <c r="K4528" s="31"/>
      <c r="L4528" s="31" t="str">
        <f t="shared" ref="L4528:L4591" si="263">IF(LOWER(H4528)="percentage",CONCATENATE(I4528,"%"),IF(LOWER(H4528)="proportion",CONCATENATE(ROUND(I4528,1)," per 1000 households"),IF(J4528="NA",K4528,IF(OR(ISERROR(I4528),ISBLANK(I4528),NOT(ISNUMBER(I4528))),"N/A",CONCATENATE(ROUND(I4528/J4528*1000,1)," per 1000 0-17 yr olds")))))</f>
        <v>18.2 per 1000 0-17 yr olds</v>
      </c>
      <c r="M4528" s="31">
        <f t="shared" ref="M4528:M4591" si="264">IF(LOWER(H4528)="percentage",I4528,IF(LOWER(H4528)="proportion",I4528,IF(J4528="NA",K4528,IF(OR(ISERROR(I4528),ISBLANK(I4528),NOT(ISNUMBER(I4528))),"N/A",I4528/J4528*1000))))</f>
        <v>18.200313419294531</v>
      </c>
      <c r="N4528" s="31">
        <f t="shared" si="262"/>
        <v>0</v>
      </c>
    </row>
    <row r="4529" spans="1:14" x14ac:dyDescent="0.45">
      <c r="A4529" s="31" t="str">
        <f t="shared" si="261"/>
        <v>E06000047_CIN episodes where a child has any of the so called'toxic trio' identified as a factor at CIN assessment (excluding looked after children)_Number</v>
      </c>
      <c r="B4529" s="31" t="s">
        <v>528</v>
      </c>
      <c r="C4529" s="31" t="s">
        <v>721</v>
      </c>
      <c r="D4529" s="31" t="s">
        <v>474</v>
      </c>
      <c r="E4529" s="31" t="s">
        <v>475</v>
      </c>
      <c r="F4529" s="31" t="s">
        <v>22</v>
      </c>
      <c r="G4529" s="26" t="s">
        <v>1845</v>
      </c>
      <c r="H4529" s="31" t="s">
        <v>743</v>
      </c>
      <c r="I4529" s="31">
        <v>3202</v>
      </c>
      <c r="J4529" s="31">
        <f>INDEX('LA lookup'!H:H,MATCH('Known to services raw data'!B4529,'LA lookup'!G:G,0))</f>
        <v>101040</v>
      </c>
      <c r="K4529" s="31"/>
      <c r="L4529" s="31" t="str">
        <f t="shared" si="263"/>
        <v>31.7 per 1000 0-17 yr olds</v>
      </c>
      <c r="M4529" s="31">
        <f t="shared" si="264"/>
        <v>31.690419635787809</v>
      </c>
      <c r="N4529" s="31">
        <f t="shared" si="262"/>
        <v>0</v>
      </c>
    </row>
    <row r="4530" spans="1:14" x14ac:dyDescent="0.45">
      <c r="A4530" s="31" t="str">
        <f t="shared" si="261"/>
        <v>E06000005_CIN episodes where a child has any of the so called'toxic trio' identified as a factor at CIN assessment (excluding looked after children)_Number</v>
      </c>
      <c r="B4530" s="31" t="s">
        <v>287</v>
      </c>
      <c r="C4530" s="31" t="s">
        <v>288</v>
      </c>
      <c r="D4530" s="31" t="s">
        <v>474</v>
      </c>
      <c r="E4530" s="31" t="s">
        <v>475</v>
      </c>
      <c r="F4530" s="31" t="s">
        <v>22</v>
      </c>
      <c r="G4530" s="26" t="s">
        <v>1845</v>
      </c>
      <c r="H4530" s="31" t="s">
        <v>743</v>
      </c>
      <c r="I4530" s="31">
        <v>423</v>
      </c>
      <c r="J4530" s="31">
        <f>INDEX('LA lookup'!H:H,MATCH('Known to services raw data'!B4530,'LA lookup'!G:G,0))</f>
        <v>22454</v>
      </c>
      <c r="K4530" s="31"/>
      <c r="L4530" s="31" t="str">
        <f t="shared" si="263"/>
        <v>18.8 per 1000 0-17 yr olds</v>
      </c>
      <c r="M4530" s="31">
        <f t="shared" si="264"/>
        <v>18.838514295893827</v>
      </c>
      <c r="N4530" s="31">
        <f t="shared" si="262"/>
        <v>0</v>
      </c>
    </row>
    <row r="4531" spans="1:14" x14ac:dyDescent="0.45">
      <c r="A4531" s="31" t="str">
        <f t="shared" si="261"/>
        <v>E10000011_CIN episodes where a child has any of the so called'toxic trio' identified as a factor at CIN assessment (excluding looked after children)_Number</v>
      </c>
      <c r="B4531" s="31" t="s">
        <v>299</v>
      </c>
      <c r="C4531" s="31" t="s">
        <v>300</v>
      </c>
      <c r="D4531" s="31" t="s">
        <v>474</v>
      </c>
      <c r="E4531" s="31" t="s">
        <v>475</v>
      </c>
      <c r="F4531" s="31" t="s">
        <v>22</v>
      </c>
      <c r="G4531" s="26" t="s">
        <v>1845</v>
      </c>
      <c r="H4531" s="31" t="s">
        <v>743</v>
      </c>
      <c r="I4531" s="31">
        <v>1717</v>
      </c>
      <c r="J4531" s="31">
        <f>INDEX('LA lookup'!H:H,MATCH('Known to services raw data'!B4531,'LA lookup'!G:G,0))</f>
        <v>106378</v>
      </c>
      <c r="K4531" s="31"/>
      <c r="L4531" s="31" t="str">
        <f t="shared" si="263"/>
        <v>16.1 per 1000 0-17 yr olds</v>
      </c>
      <c r="M4531" s="31">
        <f t="shared" si="264"/>
        <v>16.140555377991692</v>
      </c>
      <c r="N4531" s="31">
        <f t="shared" si="262"/>
        <v>0</v>
      </c>
    </row>
    <row r="4532" spans="1:14" x14ac:dyDescent="0.45">
      <c r="A4532" s="31" t="str">
        <f t="shared" si="261"/>
        <v>E06000043_CIN episodes where a child has any of the so called'toxic trio' identified as a factor at CIN assessment (excluding looked after children)_Number</v>
      </c>
      <c r="B4532" s="31" t="s">
        <v>263</v>
      </c>
      <c r="C4532" s="31" t="s">
        <v>264</v>
      </c>
      <c r="D4532" s="31" t="s">
        <v>474</v>
      </c>
      <c r="E4532" s="31" t="s">
        <v>475</v>
      </c>
      <c r="F4532" s="31" t="s">
        <v>22</v>
      </c>
      <c r="G4532" s="26" t="s">
        <v>1845</v>
      </c>
      <c r="H4532" s="31" t="s">
        <v>743</v>
      </c>
      <c r="I4532" s="31">
        <v>1193</v>
      </c>
      <c r="J4532" s="31">
        <f>INDEX('LA lookup'!H:H,MATCH('Known to services raw data'!B4532,'LA lookup'!G:G,0))</f>
        <v>51005</v>
      </c>
      <c r="K4532" s="31"/>
      <c r="L4532" s="31" t="str">
        <f t="shared" si="263"/>
        <v>23.4 per 1000 0-17 yr olds</v>
      </c>
      <c r="M4532" s="31">
        <f t="shared" si="264"/>
        <v>23.389863738849133</v>
      </c>
      <c r="N4532" s="31">
        <f t="shared" si="262"/>
        <v>0</v>
      </c>
    </row>
    <row r="4533" spans="1:14" x14ac:dyDescent="0.45">
      <c r="A4533" s="31" t="str">
        <f t="shared" si="261"/>
        <v>E10000014_CIN episodes where a child has any of the so called'toxic trio' identified as a factor at CIN assessment (excluding looked after children)_Number</v>
      </c>
      <c r="B4533" s="31" t="s">
        <v>309</v>
      </c>
      <c r="C4533" s="31" t="s">
        <v>310</v>
      </c>
      <c r="D4533" s="31" t="s">
        <v>474</v>
      </c>
      <c r="E4533" s="31" t="s">
        <v>475</v>
      </c>
      <c r="F4533" s="31" t="s">
        <v>22</v>
      </c>
      <c r="G4533" s="26" t="s">
        <v>1845</v>
      </c>
      <c r="H4533" s="31" t="s">
        <v>743</v>
      </c>
      <c r="I4533" s="31">
        <v>3027</v>
      </c>
      <c r="J4533" s="31">
        <f>INDEX('LA lookup'!H:H,MATCH('Known to services raw data'!B4533,'LA lookup'!G:G,0))</f>
        <v>284002</v>
      </c>
      <c r="K4533" s="31"/>
      <c r="L4533" s="31" t="str">
        <f t="shared" si="263"/>
        <v>10.7 per 1000 0-17 yr olds</v>
      </c>
      <c r="M4533" s="31">
        <f t="shared" si="264"/>
        <v>10.658375645241936</v>
      </c>
      <c r="N4533" s="31">
        <f t="shared" si="262"/>
        <v>0</v>
      </c>
    </row>
    <row r="4534" spans="1:14" x14ac:dyDescent="0.45">
      <c r="A4534" s="31" t="str">
        <f t="shared" si="261"/>
        <v>E06000044_CIN episodes where a child has any of the so called'toxic trio' identified as a factor at CIN assessment (excluding looked after children)_Number</v>
      </c>
      <c r="B4534" s="31" t="s">
        <v>383</v>
      </c>
      <c r="C4534" s="31" t="s">
        <v>384</v>
      </c>
      <c r="D4534" s="31" t="s">
        <v>474</v>
      </c>
      <c r="E4534" s="31" t="s">
        <v>475</v>
      </c>
      <c r="F4534" s="31" t="s">
        <v>22</v>
      </c>
      <c r="G4534" s="26" t="s">
        <v>1845</v>
      </c>
      <c r="H4534" s="31" t="s">
        <v>743</v>
      </c>
      <c r="I4534" s="31">
        <v>937</v>
      </c>
      <c r="J4534" s="31">
        <f>INDEX('LA lookup'!H:H,MATCH('Known to services raw data'!B4534,'LA lookup'!G:G,0))</f>
        <v>44046</v>
      </c>
      <c r="K4534" s="31"/>
      <c r="L4534" s="31" t="str">
        <f t="shared" si="263"/>
        <v>21.3 per 1000 0-17 yr olds</v>
      </c>
      <c r="M4534" s="31">
        <f t="shared" si="264"/>
        <v>21.273214366798346</v>
      </c>
      <c r="N4534" s="31">
        <f t="shared" si="262"/>
        <v>0</v>
      </c>
    </row>
    <row r="4535" spans="1:14" x14ac:dyDescent="0.45">
      <c r="A4535" s="31" t="str">
        <f t="shared" si="261"/>
        <v>E06000045_CIN episodes where a child has any of the so called'toxic trio' identified as a factor at CIN assessment (excluding looked after children)_Number</v>
      </c>
      <c r="B4535" s="31" t="s">
        <v>577</v>
      </c>
      <c r="C4535" s="31" t="s">
        <v>729</v>
      </c>
      <c r="D4535" s="31" t="s">
        <v>474</v>
      </c>
      <c r="E4535" s="31" t="s">
        <v>475</v>
      </c>
      <c r="F4535" s="31" t="s">
        <v>22</v>
      </c>
      <c r="G4535" s="26" t="s">
        <v>1845</v>
      </c>
      <c r="H4535" s="31" t="s">
        <v>743</v>
      </c>
      <c r="I4535" s="31">
        <v>1372</v>
      </c>
      <c r="J4535" s="31">
        <f>INDEX('LA lookup'!H:H,MATCH('Known to services raw data'!B4535,'LA lookup'!G:G,0))</f>
        <v>50832</v>
      </c>
      <c r="K4535" s="31"/>
      <c r="L4535" s="31" t="str">
        <f t="shared" si="263"/>
        <v>27 per 1000 0-17 yr olds</v>
      </c>
      <c r="M4535" s="31">
        <f t="shared" si="264"/>
        <v>26.990871891721753</v>
      </c>
      <c r="N4535" s="31">
        <f t="shared" si="262"/>
        <v>0</v>
      </c>
    </row>
    <row r="4536" spans="1:14" x14ac:dyDescent="0.45">
      <c r="A4536" s="31" t="str">
        <f t="shared" si="261"/>
        <v>E10000018_CIN episodes where a child has any of the so called'toxic trio' identified as a factor at CIN assessment (excluding looked after children)_Number</v>
      </c>
      <c r="B4536" s="31" t="s">
        <v>552</v>
      </c>
      <c r="C4536" s="31" t="s">
        <v>553</v>
      </c>
      <c r="D4536" s="31" t="s">
        <v>474</v>
      </c>
      <c r="E4536" s="31" t="s">
        <v>475</v>
      </c>
      <c r="F4536" s="31" t="s">
        <v>22</v>
      </c>
      <c r="G4536" s="26" t="s">
        <v>1845</v>
      </c>
      <c r="H4536" s="31" t="s">
        <v>743</v>
      </c>
      <c r="I4536" s="31">
        <v>2002</v>
      </c>
      <c r="J4536" s="31">
        <f>INDEX('LA lookup'!H:H,MATCH('Known to services raw data'!B4536,'LA lookup'!G:G,0))</f>
        <v>140307</v>
      </c>
      <c r="K4536" s="31"/>
      <c r="L4536" s="31" t="str">
        <f t="shared" si="263"/>
        <v>14.3 per 1000 0-17 yr olds</v>
      </c>
      <c r="M4536" s="31">
        <f t="shared" si="264"/>
        <v>14.268710755700001</v>
      </c>
      <c r="N4536" s="31">
        <f t="shared" si="262"/>
        <v>0</v>
      </c>
    </row>
    <row r="4537" spans="1:14" x14ac:dyDescent="0.45">
      <c r="A4537" s="31" t="str">
        <f t="shared" si="261"/>
        <v>E06000016_CIN episodes where a child has any of the so called'toxic trio' identified as a factor at CIN assessment (excluding looked after children)_Number</v>
      </c>
      <c r="B4537" s="31" t="s">
        <v>341</v>
      </c>
      <c r="C4537" s="31" t="s">
        <v>342</v>
      </c>
      <c r="D4537" s="31" t="s">
        <v>474</v>
      </c>
      <c r="E4537" s="31" t="s">
        <v>475</v>
      </c>
      <c r="F4537" s="31" t="s">
        <v>22</v>
      </c>
      <c r="G4537" s="26" t="s">
        <v>1845</v>
      </c>
      <c r="H4537" s="31" t="s">
        <v>743</v>
      </c>
      <c r="I4537" s="31">
        <v>1176</v>
      </c>
      <c r="J4537" s="31">
        <f>INDEX('LA lookup'!H:H,MATCH('Known to services raw data'!B4537,'LA lookup'!G:G,0))</f>
        <v>83994</v>
      </c>
      <c r="K4537" s="31"/>
      <c r="L4537" s="31" t="str">
        <f t="shared" si="263"/>
        <v>14 per 1000 0-17 yr olds</v>
      </c>
      <c r="M4537" s="31">
        <f t="shared" si="264"/>
        <v>14.001000071433674</v>
      </c>
      <c r="N4537" s="31">
        <f t="shared" si="262"/>
        <v>0</v>
      </c>
    </row>
    <row r="4538" spans="1:14" x14ac:dyDescent="0.45">
      <c r="A4538" s="31" t="str">
        <f t="shared" si="261"/>
        <v>E06000017_CIN episodes where a child has any of the so called'toxic trio' identified as a factor at CIN assessment (excluding looked after children)_Number</v>
      </c>
      <c r="B4538" s="31" t="s">
        <v>548</v>
      </c>
      <c r="C4538" s="31" t="s">
        <v>728</v>
      </c>
      <c r="D4538" s="31" t="s">
        <v>474</v>
      </c>
      <c r="E4538" s="31" t="s">
        <v>475</v>
      </c>
      <c r="F4538" s="31" t="s">
        <v>22</v>
      </c>
      <c r="G4538" s="26" t="s">
        <v>1845</v>
      </c>
      <c r="H4538" s="31" t="s">
        <v>743</v>
      </c>
      <c r="I4538" s="31">
        <v>171</v>
      </c>
      <c r="J4538" s="31">
        <f>INDEX('LA lookup'!H:H,MATCH('Known to services raw data'!B4538,'LA lookup'!G:G,0))</f>
        <v>7807</v>
      </c>
      <c r="K4538" s="31"/>
      <c r="L4538" s="31" t="str">
        <f t="shared" si="263"/>
        <v>21.9 per 1000 0-17 yr olds</v>
      </c>
      <c r="M4538" s="31">
        <f t="shared" si="264"/>
        <v>21.903420007685412</v>
      </c>
      <c r="N4538" s="31">
        <f t="shared" si="262"/>
        <v>0</v>
      </c>
    </row>
    <row r="4539" spans="1:14" x14ac:dyDescent="0.45">
      <c r="A4539" s="31" t="str">
        <f t="shared" si="261"/>
        <v>E10000028_CIN episodes where a child has any of the so called'toxic trio' identified as a factor at CIN assessment (excluding looked after children)_Number</v>
      </c>
      <c r="B4539" s="31" t="s">
        <v>418</v>
      </c>
      <c r="C4539" s="31" t="s">
        <v>419</v>
      </c>
      <c r="D4539" s="31" t="s">
        <v>474</v>
      </c>
      <c r="E4539" s="31" t="s">
        <v>475</v>
      </c>
      <c r="F4539" s="31" t="s">
        <v>22</v>
      </c>
      <c r="G4539" s="26" t="s">
        <v>1845</v>
      </c>
      <c r="H4539" s="31" t="s">
        <v>743</v>
      </c>
      <c r="I4539" s="31">
        <v>4114</v>
      </c>
      <c r="J4539" s="31">
        <f>INDEX('LA lookup'!H:H,MATCH('Known to services raw data'!B4539,'LA lookup'!G:G,0))</f>
        <v>169603</v>
      </c>
      <c r="K4539" s="31"/>
      <c r="L4539" s="31" t="str">
        <f t="shared" si="263"/>
        <v>24.3 per 1000 0-17 yr olds</v>
      </c>
      <c r="M4539" s="31">
        <f t="shared" si="264"/>
        <v>24.256646403660312</v>
      </c>
      <c r="N4539" s="31">
        <f t="shared" si="262"/>
        <v>0</v>
      </c>
    </row>
    <row r="4540" spans="1:14" x14ac:dyDescent="0.45">
      <c r="A4540" s="31" t="str">
        <f t="shared" si="261"/>
        <v>E06000021_CIN episodes where a child has any of the so called'toxic trio' identified as a factor at CIN assessment (excluding looked after children)_Number</v>
      </c>
      <c r="B4540" s="31" t="s">
        <v>424</v>
      </c>
      <c r="C4540" s="31" t="s">
        <v>425</v>
      </c>
      <c r="D4540" s="31" t="s">
        <v>474</v>
      </c>
      <c r="E4540" s="31" t="s">
        <v>475</v>
      </c>
      <c r="F4540" s="31" t="s">
        <v>22</v>
      </c>
      <c r="G4540" s="26" t="s">
        <v>1845</v>
      </c>
      <c r="H4540" s="31" t="s">
        <v>743</v>
      </c>
      <c r="I4540" s="31">
        <v>1971</v>
      </c>
      <c r="J4540" s="31">
        <f>INDEX('LA lookup'!H:H,MATCH('Known to services raw data'!B4540,'LA lookup'!G:G,0))</f>
        <v>57549</v>
      </c>
      <c r="K4540" s="31"/>
      <c r="L4540" s="31" t="str">
        <f t="shared" si="263"/>
        <v>34.2 per 1000 0-17 yr olds</v>
      </c>
      <c r="M4540" s="31">
        <f t="shared" si="264"/>
        <v>34.249074701558669</v>
      </c>
      <c r="N4540" s="31">
        <f t="shared" si="262"/>
        <v>0</v>
      </c>
    </row>
    <row r="4541" spans="1:14" x14ac:dyDescent="0.45">
      <c r="A4541" s="31" t="str">
        <f t="shared" si="261"/>
        <v>E06000054_CIN episodes where a child has any of the so called'toxic trio' identified as a factor at CIN assessment (excluding looked after children)_Number</v>
      </c>
      <c r="B4541" s="31" t="s">
        <v>462</v>
      </c>
      <c r="C4541" s="31" t="s">
        <v>463</v>
      </c>
      <c r="D4541" s="31" t="s">
        <v>474</v>
      </c>
      <c r="E4541" s="31" t="s">
        <v>475</v>
      </c>
      <c r="F4541" s="31" t="s">
        <v>22</v>
      </c>
      <c r="G4541" s="26" t="s">
        <v>1845</v>
      </c>
      <c r="H4541" s="31" t="s">
        <v>743</v>
      </c>
      <c r="I4541" s="31">
        <v>2372</v>
      </c>
      <c r="J4541" s="31">
        <f>INDEX('LA lookup'!H:H,MATCH('Known to services raw data'!B4541,'LA lookup'!G:G,0))</f>
        <v>105692</v>
      </c>
      <c r="K4541" s="31"/>
      <c r="L4541" s="31" t="str">
        <f t="shared" si="263"/>
        <v>22.4 per 1000 0-17 yr olds</v>
      </c>
      <c r="M4541" s="31">
        <f t="shared" si="264"/>
        <v>22.442568973999926</v>
      </c>
      <c r="N4541" s="31">
        <f t="shared" si="262"/>
        <v>0</v>
      </c>
    </row>
    <row r="4542" spans="1:14" x14ac:dyDescent="0.45">
      <c r="A4542" s="31" t="str">
        <f t="shared" si="261"/>
        <v>E06000030_CIN episodes where a child has any of the so called'toxic trio' identified as a factor at CIN assessment (excluding looked after children)_Number</v>
      </c>
      <c r="B4542" s="31" t="s">
        <v>434</v>
      </c>
      <c r="C4542" s="31" t="s">
        <v>435</v>
      </c>
      <c r="D4542" s="31" t="s">
        <v>474</v>
      </c>
      <c r="E4542" s="31" t="s">
        <v>475</v>
      </c>
      <c r="F4542" s="31" t="s">
        <v>22</v>
      </c>
      <c r="G4542" s="26" t="s">
        <v>1845</v>
      </c>
      <c r="H4542" s="31" t="s">
        <v>743</v>
      </c>
      <c r="I4542" s="31">
        <v>1264</v>
      </c>
      <c r="J4542" s="31">
        <f>INDEX('LA lookup'!H:H,MATCH('Known to services raw data'!B4542,'LA lookup'!G:G,0))</f>
        <v>50239</v>
      </c>
      <c r="K4542" s="31"/>
      <c r="L4542" s="31" t="str">
        <f t="shared" si="263"/>
        <v>25.2 per 1000 0-17 yr olds</v>
      </c>
      <c r="M4542" s="31">
        <f t="shared" si="264"/>
        <v>25.159736459722527</v>
      </c>
      <c r="N4542" s="31">
        <f t="shared" si="262"/>
        <v>0</v>
      </c>
    </row>
    <row r="4543" spans="1:14" x14ac:dyDescent="0.45">
      <c r="A4543" s="31" t="str">
        <f t="shared" si="261"/>
        <v>E06000036_CIN episodes where a child has any of the so called'toxic trio' identified as a factor at CIN assessment (excluding looked after children)_Number</v>
      </c>
      <c r="B4543" s="31" t="s">
        <v>257</v>
      </c>
      <c r="C4543" s="31" t="s">
        <v>258</v>
      </c>
      <c r="D4543" s="31" t="s">
        <v>474</v>
      </c>
      <c r="E4543" s="31" t="s">
        <v>475</v>
      </c>
      <c r="F4543" s="31" t="s">
        <v>22</v>
      </c>
      <c r="G4543" s="26" t="s">
        <v>1845</v>
      </c>
      <c r="H4543" s="31" t="s">
        <v>743</v>
      </c>
      <c r="I4543" s="31">
        <v>772</v>
      </c>
      <c r="J4543" s="31">
        <f>INDEX('LA lookup'!H:H,MATCH('Known to services raw data'!B4543,'LA lookup'!G:G,0))</f>
        <v>28336</v>
      </c>
      <c r="K4543" s="31"/>
      <c r="L4543" s="31" t="str">
        <f t="shared" si="263"/>
        <v>27.2 per 1000 0-17 yr olds</v>
      </c>
      <c r="M4543" s="31">
        <f t="shared" si="264"/>
        <v>27.244494635798983</v>
      </c>
      <c r="N4543" s="31">
        <f t="shared" si="262"/>
        <v>0</v>
      </c>
    </row>
    <row r="4544" spans="1:14" x14ac:dyDescent="0.45">
      <c r="A4544" s="31" t="str">
        <f t="shared" si="261"/>
        <v>E06000040_CIN episodes where a child has any of the so called'toxic trio' identified as a factor at CIN assessment (excluding looked after children)_Number</v>
      </c>
      <c r="B4544" s="31" t="s">
        <v>555</v>
      </c>
      <c r="C4544" s="31" t="s">
        <v>727</v>
      </c>
      <c r="D4544" s="31" t="s">
        <v>474</v>
      </c>
      <c r="E4544" s="31" t="s">
        <v>475</v>
      </c>
      <c r="F4544" s="31" t="s">
        <v>22</v>
      </c>
      <c r="G4544" s="26" t="s">
        <v>1845</v>
      </c>
      <c r="H4544" s="31" t="s">
        <v>743</v>
      </c>
      <c r="I4544" s="31">
        <v>308</v>
      </c>
      <c r="J4544" s="31">
        <f>INDEX('LA lookup'!H:H,MATCH('Known to services raw data'!B4544,'LA lookup'!G:G,0))</f>
        <v>34604</v>
      </c>
      <c r="K4544" s="31"/>
      <c r="L4544" s="31" t="str">
        <f t="shared" si="263"/>
        <v>8.9 per 1000 0-17 yr olds</v>
      </c>
      <c r="M4544" s="31">
        <f t="shared" si="264"/>
        <v>8.9007051207952834</v>
      </c>
      <c r="N4544" s="31">
        <f t="shared" si="262"/>
        <v>0</v>
      </c>
    </row>
    <row r="4545" spans="1:14" x14ac:dyDescent="0.45">
      <c r="A4545" s="31" t="str">
        <f t="shared" si="261"/>
        <v>E06000037_CIN episodes where a child has any of the so called'toxic trio' identified as a factor at CIN assessment (excluding looked after children)_Number</v>
      </c>
      <c r="B4545" s="31" t="s">
        <v>456</v>
      </c>
      <c r="C4545" s="31" t="s">
        <v>457</v>
      </c>
      <c r="D4545" s="31" t="s">
        <v>474</v>
      </c>
      <c r="E4545" s="31" t="s">
        <v>475</v>
      </c>
      <c r="F4545" s="31" t="s">
        <v>22</v>
      </c>
      <c r="G4545" s="26" t="s">
        <v>1845</v>
      </c>
      <c r="H4545" s="31" t="s">
        <v>743</v>
      </c>
      <c r="I4545" s="31">
        <v>761</v>
      </c>
      <c r="J4545" s="31">
        <f>INDEX('LA lookup'!H:H,MATCH('Known to services raw data'!B4545,'LA lookup'!G:G,0))</f>
        <v>35623</v>
      </c>
      <c r="K4545" s="31"/>
      <c r="L4545" s="31" t="str">
        <f t="shared" si="263"/>
        <v>21.4 per 1000 0-17 yr olds</v>
      </c>
      <c r="M4545" s="31">
        <f t="shared" si="264"/>
        <v>21.36260281278949</v>
      </c>
      <c r="N4545" s="31">
        <f t="shared" si="262"/>
        <v>0</v>
      </c>
    </row>
    <row r="4546" spans="1:14" x14ac:dyDescent="0.45">
      <c r="A4546" s="31" t="str">
        <f t="shared" si="261"/>
        <v>E06000038_CIN episodes where a child has any of the so called'toxic trio' identified as a factor at CIN assessment (excluding looked after children)_Number</v>
      </c>
      <c r="B4546" s="31" t="s">
        <v>557</v>
      </c>
      <c r="C4546" s="31" t="s">
        <v>726</v>
      </c>
      <c r="D4546" s="31" t="s">
        <v>474</v>
      </c>
      <c r="E4546" s="31" t="s">
        <v>475</v>
      </c>
      <c r="F4546" s="31" t="s">
        <v>22</v>
      </c>
      <c r="G4546" s="26" t="s">
        <v>1845</v>
      </c>
      <c r="H4546" s="31" t="s">
        <v>743</v>
      </c>
      <c r="I4546" s="31">
        <v>1409</v>
      </c>
      <c r="J4546" s="31">
        <f>INDEX('LA lookup'!H:H,MATCH('Known to services raw data'!B4546,'LA lookup'!G:G,0))</f>
        <v>37080</v>
      </c>
      <c r="K4546" s="31"/>
      <c r="L4546" s="31" t="str">
        <f t="shared" si="263"/>
        <v>38 per 1000 0-17 yr olds</v>
      </c>
      <c r="M4546" s="31">
        <f t="shared" si="264"/>
        <v>37.998921251348435</v>
      </c>
      <c r="N4546" s="31">
        <f t="shared" si="262"/>
        <v>0</v>
      </c>
    </row>
    <row r="4547" spans="1:14" x14ac:dyDescent="0.45">
      <c r="A4547" s="31" t="str">
        <f t="shared" si="261"/>
        <v>E06000039_CIN episodes where a child has any of the so called'toxic trio' identified as a factor at CIN assessment (excluding looked after children)_Number</v>
      </c>
      <c r="B4547" s="31" t="s">
        <v>404</v>
      </c>
      <c r="C4547" s="31" t="s">
        <v>405</v>
      </c>
      <c r="D4547" s="31" t="s">
        <v>474</v>
      </c>
      <c r="E4547" s="31" t="s">
        <v>475</v>
      </c>
      <c r="F4547" s="31" t="s">
        <v>22</v>
      </c>
      <c r="G4547" s="26" t="s">
        <v>1845</v>
      </c>
      <c r="H4547" s="31" t="s">
        <v>743</v>
      </c>
      <c r="I4547" s="31">
        <v>838</v>
      </c>
      <c r="J4547" s="31">
        <f>INDEX('LA lookup'!H:H,MATCH('Known to services raw data'!B4547,'LA lookup'!G:G,0))</f>
        <v>42699</v>
      </c>
      <c r="K4547" s="31"/>
      <c r="L4547" s="31" t="str">
        <f t="shared" si="263"/>
        <v>19.6 per 1000 0-17 yr olds</v>
      </c>
      <c r="M4547" s="31">
        <f t="shared" si="264"/>
        <v>19.625752359540037</v>
      </c>
      <c r="N4547" s="31">
        <f t="shared" si="262"/>
        <v>0</v>
      </c>
    </row>
    <row r="4548" spans="1:14" x14ac:dyDescent="0.45">
      <c r="A4548" s="31" t="str">
        <f t="shared" si="261"/>
        <v>E06000041_CIN episodes where a child has any of the so called'toxic trio' identified as a factor at CIN assessment (excluding looked after children)_Number</v>
      </c>
      <c r="B4548" s="31" t="s">
        <v>466</v>
      </c>
      <c r="C4548" s="31" t="s">
        <v>467</v>
      </c>
      <c r="D4548" s="31" t="s">
        <v>474</v>
      </c>
      <c r="E4548" s="31" t="s">
        <v>475</v>
      </c>
      <c r="F4548" s="31" t="s">
        <v>22</v>
      </c>
      <c r="G4548" s="26" t="s">
        <v>1845</v>
      </c>
      <c r="H4548" s="31" t="s">
        <v>743</v>
      </c>
      <c r="I4548" s="31">
        <v>955</v>
      </c>
      <c r="J4548" s="31">
        <f>INDEX('LA lookup'!H:H,MATCH('Known to services raw data'!B4548,'LA lookup'!G:G,0))</f>
        <v>39532</v>
      </c>
      <c r="K4548" s="31"/>
      <c r="L4548" s="31" t="str">
        <f t="shared" si="263"/>
        <v>24.2 per 1000 0-17 yr olds</v>
      </c>
      <c r="M4548" s="31">
        <f t="shared" si="264"/>
        <v>24.157644439947383</v>
      </c>
      <c r="N4548" s="31">
        <f t="shared" si="262"/>
        <v>0</v>
      </c>
    </row>
    <row r="4549" spans="1:14" x14ac:dyDescent="0.45">
      <c r="A4549" s="31" t="str">
        <f t="shared" si="261"/>
        <v>E10000003_CIN episodes where a child has any of the so called'toxic trio' identified as a factor at CIN assessment (excluding looked after children)_Number</v>
      </c>
      <c r="B4549" s="31" t="s">
        <v>275</v>
      </c>
      <c r="C4549" s="31" t="s">
        <v>276</v>
      </c>
      <c r="D4549" s="31" t="s">
        <v>474</v>
      </c>
      <c r="E4549" s="31" t="s">
        <v>475</v>
      </c>
      <c r="F4549" s="31" t="s">
        <v>22</v>
      </c>
      <c r="G4549" s="26" t="s">
        <v>1845</v>
      </c>
      <c r="H4549" s="31" t="s">
        <v>743</v>
      </c>
      <c r="I4549" s="31">
        <v>2937</v>
      </c>
      <c r="J4549" s="31">
        <f>INDEX('LA lookup'!H:H,MATCH('Known to services raw data'!B4549,'LA lookup'!G:G,0))</f>
        <v>135719</v>
      </c>
      <c r="K4549" s="31"/>
      <c r="L4549" s="31" t="str">
        <f t="shared" si="263"/>
        <v>21.6 per 1000 0-17 yr olds</v>
      </c>
      <c r="M4549" s="31">
        <f t="shared" si="264"/>
        <v>21.640300915862923</v>
      </c>
      <c r="N4549" s="31">
        <f t="shared" si="262"/>
        <v>0</v>
      </c>
    </row>
    <row r="4550" spans="1:14" x14ac:dyDescent="0.45">
      <c r="A4550" s="31" t="str">
        <f t="shared" si="261"/>
        <v>E06000031_CIN episodes where a child has any of the so called'toxic trio' identified as a factor at CIN assessment (excluding looked after children)_Number</v>
      </c>
      <c r="B4550" s="31" t="s">
        <v>379</v>
      </c>
      <c r="C4550" s="31" t="s">
        <v>380</v>
      </c>
      <c r="D4550" s="31" t="s">
        <v>474</v>
      </c>
      <c r="E4550" s="31" t="s">
        <v>475</v>
      </c>
      <c r="F4550" s="31" t="s">
        <v>22</v>
      </c>
      <c r="G4550" s="26" t="s">
        <v>1845</v>
      </c>
      <c r="H4550" s="31" t="s">
        <v>743</v>
      </c>
      <c r="I4550" s="31">
        <v>1453</v>
      </c>
      <c r="J4550" s="31">
        <f>INDEX('LA lookup'!H:H,MATCH('Known to services raw data'!B4550,'LA lookup'!G:G,0))</f>
        <v>51137</v>
      </c>
      <c r="K4550" s="31"/>
      <c r="L4550" s="31" t="str">
        <f t="shared" si="263"/>
        <v>28.4 per 1000 0-17 yr olds</v>
      </c>
      <c r="M4550" s="31">
        <f t="shared" si="264"/>
        <v>28.413868627412636</v>
      </c>
      <c r="N4550" s="31">
        <f t="shared" si="262"/>
        <v>0</v>
      </c>
    </row>
    <row r="4551" spans="1:14" x14ac:dyDescent="0.45">
      <c r="A4551" s="31" t="str">
        <f t="shared" si="261"/>
        <v>E06000006_CIN episodes where a child has any of the so called'toxic trio' identified as a factor at CIN assessment (excluding looked after children)_Number</v>
      </c>
      <c r="B4551" s="31" t="s">
        <v>531</v>
      </c>
      <c r="C4551" s="31" t="s">
        <v>722</v>
      </c>
      <c r="D4551" s="31" t="s">
        <v>474</v>
      </c>
      <c r="E4551" s="31" t="s">
        <v>475</v>
      </c>
      <c r="F4551" s="31" t="s">
        <v>22</v>
      </c>
      <c r="G4551" s="26" t="s">
        <v>1845</v>
      </c>
      <c r="H4551" s="31" t="s">
        <v>743</v>
      </c>
      <c r="I4551" s="31">
        <v>858</v>
      </c>
      <c r="J4551" s="31">
        <f>INDEX('LA lookup'!H:H,MATCH('Known to services raw data'!B4551,'LA lookup'!G:G,0))</f>
        <v>28617</v>
      </c>
      <c r="K4551" s="31"/>
      <c r="L4551" s="31" t="str">
        <f t="shared" si="263"/>
        <v>30 per 1000 0-17 yr olds</v>
      </c>
      <c r="M4551" s="31">
        <f t="shared" si="264"/>
        <v>29.982178425411469</v>
      </c>
      <c r="N4551" s="31">
        <f t="shared" si="262"/>
        <v>0</v>
      </c>
    </row>
    <row r="4552" spans="1:14" x14ac:dyDescent="0.45">
      <c r="A4552" s="31" t="str">
        <f t="shared" si="261"/>
        <v>E06000007_CIN episodes where a child has any of the so called'toxic trio' identified as a factor at CIN assessment (excluding looked after children)_Number</v>
      </c>
      <c r="B4552" s="31" t="s">
        <v>452</v>
      </c>
      <c r="C4552" s="31" t="s">
        <v>453</v>
      </c>
      <c r="D4552" s="31" t="s">
        <v>474</v>
      </c>
      <c r="E4552" s="31" t="s">
        <v>475</v>
      </c>
      <c r="F4552" s="31" t="s">
        <v>22</v>
      </c>
      <c r="G4552" s="26" t="s">
        <v>1845</v>
      </c>
      <c r="H4552" s="31" t="s">
        <v>743</v>
      </c>
      <c r="I4552" s="31">
        <v>848</v>
      </c>
      <c r="J4552" s="31">
        <f>INDEX('LA lookup'!H:H,MATCH('Known to services raw data'!B4552,'LA lookup'!G:G,0))</f>
        <v>44484</v>
      </c>
      <c r="K4552" s="31"/>
      <c r="L4552" s="31" t="str">
        <f t="shared" si="263"/>
        <v>19.1 per 1000 0-17 yr olds</v>
      </c>
      <c r="M4552" s="31">
        <f t="shared" si="264"/>
        <v>19.063033899829151</v>
      </c>
      <c r="N4552" s="31">
        <f t="shared" si="262"/>
        <v>0</v>
      </c>
    </row>
    <row r="4553" spans="1:14" x14ac:dyDescent="0.45">
      <c r="A4553" s="31" t="str">
        <f t="shared" ref="A4553:A4616" si="265">CONCATENATE(B4553,"_",G4553,"_",H4553)</f>
        <v>E10000008_CIN episodes where a child has any of the so called'toxic trio' identified as a factor at CIN assessment (excluding looked after children)_Number</v>
      </c>
      <c r="B4553" s="31" t="s">
        <v>504</v>
      </c>
      <c r="C4553" s="31" t="s">
        <v>505</v>
      </c>
      <c r="D4553" s="31" t="s">
        <v>474</v>
      </c>
      <c r="E4553" s="31" t="s">
        <v>475</v>
      </c>
      <c r="F4553" s="31" t="s">
        <v>22</v>
      </c>
      <c r="G4553" s="26" t="s">
        <v>1845</v>
      </c>
      <c r="H4553" s="31" t="s">
        <v>743</v>
      </c>
      <c r="I4553" s="31">
        <v>2603</v>
      </c>
      <c r="J4553" s="31">
        <f>INDEX('LA lookup'!H:H,MATCH('Known to services raw data'!B4553,'LA lookup'!G:G,0))</f>
        <v>145878</v>
      </c>
      <c r="K4553" s="31"/>
      <c r="L4553" s="31" t="str">
        <f t="shared" si="263"/>
        <v>17.8 per 1000 0-17 yr olds</v>
      </c>
      <c r="M4553" s="31">
        <f t="shared" si="264"/>
        <v>17.843677593605616</v>
      </c>
      <c r="N4553" s="31">
        <f t="shared" si="262"/>
        <v>0</v>
      </c>
    </row>
    <row r="4554" spans="1:14" x14ac:dyDescent="0.45">
      <c r="A4554" s="31" t="str">
        <f t="shared" si="265"/>
        <v>E06000026_CIN episodes where a child has any of the so called'toxic trio' identified as a factor at CIN assessment (excluding looked after children)_Number</v>
      </c>
      <c r="B4554" s="31" t="s">
        <v>381</v>
      </c>
      <c r="C4554" s="31" t="s">
        <v>382</v>
      </c>
      <c r="D4554" s="31" t="s">
        <v>474</v>
      </c>
      <c r="E4554" s="31" t="s">
        <v>475</v>
      </c>
      <c r="F4554" s="31" t="s">
        <v>22</v>
      </c>
      <c r="G4554" s="26" t="s">
        <v>1845</v>
      </c>
      <c r="H4554" s="31" t="s">
        <v>743</v>
      </c>
      <c r="I4554" s="31">
        <v>1796</v>
      </c>
      <c r="J4554" s="31">
        <f>INDEX('LA lookup'!H:H,MATCH('Known to services raw data'!B4554,'LA lookup'!G:G,0))</f>
        <v>52552</v>
      </c>
      <c r="K4554" s="31"/>
      <c r="L4554" s="31" t="str">
        <f t="shared" si="263"/>
        <v>34.2 per 1000 0-17 yr olds</v>
      </c>
      <c r="M4554" s="31">
        <f t="shared" si="264"/>
        <v>34.17567361851119</v>
      </c>
      <c r="N4554" s="31">
        <f t="shared" ref="N4554:N4617" si="266">IF(OR(C4554="City of London",C4554="Isles of Scilly"),1,0)</f>
        <v>0</v>
      </c>
    </row>
    <row r="4555" spans="1:14" x14ac:dyDescent="0.45">
      <c r="A4555" s="31" t="str">
        <f t="shared" si="265"/>
        <v>E06000027_CIN episodes where a child has any of the so called'toxic trio' identified as a factor at CIN assessment (excluding looked after children)_Number</v>
      </c>
      <c r="B4555" s="31" t="s">
        <v>438</v>
      </c>
      <c r="C4555" s="31" t="s">
        <v>439</v>
      </c>
      <c r="D4555" s="31" t="s">
        <v>474</v>
      </c>
      <c r="E4555" s="31" t="s">
        <v>475</v>
      </c>
      <c r="F4555" s="31" t="s">
        <v>22</v>
      </c>
      <c r="G4555" s="26" t="s">
        <v>1845</v>
      </c>
      <c r="H4555" s="31" t="s">
        <v>743</v>
      </c>
      <c r="I4555" s="31">
        <v>807</v>
      </c>
      <c r="J4555" s="31">
        <f>INDEX('LA lookup'!H:H,MATCH('Known to services raw data'!B4555,'LA lookup'!G:G,0))</f>
        <v>25423</v>
      </c>
      <c r="K4555" s="31"/>
      <c r="L4555" s="31" t="str">
        <f t="shared" si="263"/>
        <v>31.7 per 1000 0-17 yr olds</v>
      </c>
      <c r="M4555" s="31">
        <f t="shared" si="264"/>
        <v>31.742909963418949</v>
      </c>
      <c r="N4555" s="31">
        <f t="shared" si="266"/>
        <v>0</v>
      </c>
    </row>
    <row r="4556" spans="1:14" x14ac:dyDescent="0.45">
      <c r="A4556" s="31" t="str">
        <f t="shared" si="265"/>
        <v>E10000012_CIN episodes where a child has any of the so called'toxic trio' identified as a factor at CIN assessment (excluding looked after children)_Number</v>
      </c>
      <c r="B4556" s="31" t="s">
        <v>303</v>
      </c>
      <c r="C4556" s="31" t="s">
        <v>304</v>
      </c>
      <c r="D4556" s="31" t="s">
        <v>474</v>
      </c>
      <c r="E4556" s="31" t="s">
        <v>475</v>
      </c>
      <c r="F4556" s="31" t="s">
        <v>22</v>
      </c>
      <c r="G4556" s="26" t="s">
        <v>1845</v>
      </c>
      <c r="H4556" s="31" t="s">
        <v>743</v>
      </c>
      <c r="I4556" s="31">
        <v>4124</v>
      </c>
      <c r="J4556" s="31">
        <f>INDEX('LA lookup'!H:H,MATCH('Known to services raw data'!B4556,'LA lookup'!G:G,0))</f>
        <v>311172</v>
      </c>
      <c r="K4556" s="31"/>
      <c r="L4556" s="31" t="str">
        <f t="shared" si="263"/>
        <v>13.3 per 1000 0-17 yr olds</v>
      </c>
      <c r="M4556" s="31">
        <f t="shared" si="264"/>
        <v>13.253120460709834</v>
      </c>
      <c r="N4556" s="31">
        <f t="shared" si="266"/>
        <v>0</v>
      </c>
    </row>
    <row r="4557" spans="1:14" x14ac:dyDescent="0.45">
      <c r="A4557" s="31" t="str">
        <f t="shared" si="265"/>
        <v>E06000033_CIN episodes where a child has any of the so called'toxic trio' identified as a factor at CIN assessment (excluding looked after children)_Number</v>
      </c>
      <c r="B4557" s="31" t="s">
        <v>412</v>
      </c>
      <c r="C4557" s="31" t="s">
        <v>413</v>
      </c>
      <c r="D4557" s="31" t="s">
        <v>474</v>
      </c>
      <c r="E4557" s="31" t="s">
        <v>475</v>
      </c>
      <c r="F4557" s="31" t="s">
        <v>22</v>
      </c>
      <c r="G4557" s="26" t="s">
        <v>1845</v>
      </c>
      <c r="H4557" s="31" t="s">
        <v>743</v>
      </c>
      <c r="I4557" s="31">
        <v>936</v>
      </c>
      <c r="J4557" s="31">
        <f>INDEX('LA lookup'!H:H,MATCH('Known to services raw data'!B4557,'LA lookup'!G:G,0))</f>
        <v>39540</v>
      </c>
      <c r="K4557" s="31"/>
      <c r="L4557" s="31" t="str">
        <f t="shared" si="263"/>
        <v>23.7 per 1000 0-17 yr olds</v>
      </c>
      <c r="M4557" s="31">
        <f t="shared" si="264"/>
        <v>23.672230652503792</v>
      </c>
      <c r="N4557" s="31">
        <f t="shared" si="266"/>
        <v>0</v>
      </c>
    </row>
    <row r="4558" spans="1:14" x14ac:dyDescent="0.45">
      <c r="A4558" s="31" t="str">
        <f t="shared" si="265"/>
        <v>E06000034_CIN episodes where a child has any of the so called'toxic trio' identified as a factor at CIN assessment (excluding looked after children)_Number</v>
      </c>
      <c r="B4558" s="31" t="s">
        <v>493</v>
      </c>
      <c r="C4558" s="31" t="s">
        <v>731</v>
      </c>
      <c r="D4558" s="31" t="s">
        <v>474</v>
      </c>
      <c r="E4558" s="31" t="s">
        <v>475</v>
      </c>
      <c r="F4558" s="31" t="s">
        <v>22</v>
      </c>
      <c r="G4558" s="26" t="s">
        <v>1845</v>
      </c>
      <c r="H4558" s="31" t="s">
        <v>743</v>
      </c>
      <c r="I4558" s="31">
        <v>1431</v>
      </c>
      <c r="J4558" s="31">
        <f>INDEX('LA lookup'!H:H,MATCH('Known to services raw data'!B4558,'LA lookup'!G:G,0))</f>
        <v>43762</v>
      </c>
      <c r="K4558" s="31"/>
      <c r="L4558" s="31" t="str">
        <f t="shared" si="263"/>
        <v>32.7 per 1000 0-17 yr olds</v>
      </c>
      <c r="M4558" s="31">
        <f t="shared" si="264"/>
        <v>32.699602394771716</v>
      </c>
      <c r="N4558" s="31">
        <f t="shared" si="266"/>
        <v>0</v>
      </c>
    </row>
    <row r="4559" spans="1:14" x14ac:dyDescent="0.45">
      <c r="A4559" s="31" t="str">
        <f t="shared" si="265"/>
        <v>E06000019_CIN episodes where a child has any of the so called'toxic trio' identified as a factor at CIN assessment (excluding looked after children)_Number</v>
      </c>
      <c r="B4559" s="31" t="s">
        <v>317</v>
      </c>
      <c r="C4559" s="31" t="s">
        <v>318</v>
      </c>
      <c r="D4559" s="31" t="s">
        <v>474</v>
      </c>
      <c r="E4559" s="31" t="s">
        <v>475</v>
      </c>
      <c r="F4559" s="31" t="s">
        <v>22</v>
      </c>
      <c r="G4559" s="26" t="s">
        <v>1845</v>
      </c>
      <c r="H4559" s="31" t="s">
        <v>743</v>
      </c>
      <c r="I4559" s="31">
        <v>632</v>
      </c>
      <c r="J4559" s="31">
        <f>INDEX('LA lookup'!H:H,MATCH('Known to services raw data'!B4559,'LA lookup'!G:G,0))</f>
        <v>36103</v>
      </c>
      <c r="K4559" s="31"/>
      <c r="L4559" s="31" t="str">
        <f t="shared" si="263"/>
        <v>17.5 per 1000 0-17 yr olds</v>
      </c>
      <c r="M4559" s="31">
        <f t="shared" si="264"/>
        <v>17.505470459518598</v>
      </c>
      <c r="N4559" s="31">
        <f t="shared" si="266"/>
        <v>0</v>
      </c>
    </row>
    <row r="4560" spans="1:14" x14ac:dyDescent="0.45">
      <c r="A4560" s="31" t="str">
        <f t="shared" si="265"/>
        <v>E10000034_CIN episodes where a child has any of the so called'toxic trio' identified as a factor at CIN assessment (excluding looked after children)_Number</v>
      </c>
      <c r="B4560" s="31" t="s">
        <v>470</v>
      </c>
      <c r="C4560" s="31" t="s">
        <v>471</v>
      </c>
      <c r="D4560" s="31" t="s">
        <v>474</v>
      </c>
      <c r="E4560" s="31" t="s">
        <v>475</v>
      </c>
      <c r="F4560" s="31" t="s">
        <v>22</v>
      </c>
      <c r="G4560" s="26" t="s">
        <v>1845</v>
      </c>
      <c r="H4560" s="31" t="s">
        <v>743</v>
      </c>
      <c r="I4560" s="31">
        <v>2223</v>
      </c>
      <c r="J4560" s="31">
        <f>INDEX('LA lookup'!H:H,MATCH('Known to services raw data'!B4560,'LA lookup'!G:G,0))</f>
        <v>117783</v>
      </c>
      <c r="K4560" s="31"/>
      <c r="L4560" s="31" t="str">
        <f t="shared" si="263"/>
        <v>18.9 per 1000 0-17 yr olds</v>
      </c>
      <c r="M4560" s="31">
        <f t="shared" si="264"/>
        <v>18.873691449530067</v>
      </c>
      <c r="N4560" s="31">
        <f t="shared" si="266"/>
        <v>0</v>
      </c>
    </row>
    <row r="4561" spans="1:14" x14ac:dyDescent="0.45">
      <c r="A4561" s="31" t="str">
        <f t="shared" si="265"/>
        <v>E10000016_CIN episodes where a child has any of the so called'toxic trio' identified as a factor at CIN assessment (excluding looked after children)_Number</v>
      </c>
      <c r="B4561" s="31" t="s">
        <v>327</v>
      </c>
      <c r="C4561" s="31" t="s">
        <v>328</v>
      </c>
      <c r="D4561" s="31" t="s">
        <v>474</v>
      </c>
      <c r="E4561" s="31" t="s">
        <v>475</v>
      </c>
      <c r="F4561" s="31" t="s">
        <v>22</v>
      </c>
      <c r="G4561" s="26" t="s">
        <v>1845</v>
      </c>
      <c r="H4561" s="31" t="s">
        <v>743</v>
      </c>
      <c r="I4561" s="31">
        <v>10179</v>
      </c>
      <c r="J4561" s="31">
        <f>INDEX('LA lookup'!H:H,MATCH('Known to services raw data'!B4561,'LA lookup'!G:G,0))</f>
        <v>340140</v>
      </c>
      <c r="K4561" s="31"/>
      <c r="L4561" s="31" t="str">
        <f t="shared" si="263"/>
        <v>29.9 per 1000 0-17 yr olds</v>
      </c>
      <c r="M4561" s="31">
        <f t="shared" si="264"/>
        <v>29.925912859410829</v>
      </c>
      <c r="N4561" s="31">
        <f t="shared" si="266"/>
        <v>0</v>
      </c>
    </row>
    <row r="4562" spans="1:14" x14ac:dyDescent="0.45">
      <c r="A4562" s="31" t="str">
        <f t="shared" si="265"/>
        <v>E06000035_CIN episodes where a child has any of the so called'toxic trio' identified as a factor at CIN assessment (excluding looked after children)_Number</v>
      </c>
      <c r="B4562" s="31" t="s">
        <v>351</v>
      </c>
      <c r="C4562" s="31" t="s">
        <v>352</v>
      </c>
      <c r="D4562" s="31" t="s">
        <v>474</v>
      </c>
      <c r="E4562" s="31" t="s">
        <v>475</v>
      </c>
      <c r="F4562" s="31" t="s">
        <v>22</v>
      </c>
      <c r="G4562" s="26" t="s">
        <v>1845</v>
      </c>
      <c r="H4562" s="31" t="s">
        <v>743</v>
      </c>
      <c r="I4562" s="31">
        <v>1905</v>
      </c>
      <c r="J4562" s="31">
        <f>INDEX('LA lookup'!H:H,MATCH('Known to services raw data'!B4562,'LA lookup'!G:G,0))</f>
        <v>64391</v>
      </c>
      <c r="K4562" s="31"/>
      <c r="L4562" s="31" t="str">
        <f t="shared" si="263"/>
        <v>29.6 per 1000 0-17 yr olds</v>
      </c>
      <c r="M4562" s="31">
        <f t="shared" si="264"/>
        <v>29.584879874516623</v>
      </c>
      <c r="N4562" s="31">
        <f t="shared" si="266"/>
        <v>0</v>
      </c>
    </row>
    <row r="4563" spans="1:14" x14ac:dyDescent="0.45">
      <c r="A4563" s="31" t="str">
        <f t="shared" si="265"/>
        <v>E10000017_CIN episodes where a child has any of the so called'toxic trio' identified as a factor at CIN assessment (excluding looked after children)_Number</v>
      </c>
      <c r="B4563" s="31" t="s">
        <v>337</v>
      </c>
      <c r="C4563" s="31" t="s">
        <v>338</v>
      </c>
      <c r="D4563" s="31" t="s">
        <v>474</v>
      </c>
      <c r="E4563" s="31" t="s">
        <v>475</v>
      </c>
      <c r="F4563" s="31" t="s">
        <v>22</v>
      </c>
      <c r="G4563" s="26" t="s">
        <v>1845</v>
      </c>
      <c r="H4563" s="31" t="s">
        <v>743</v>
      </c>
      <c r="I4563" s="31">
        <v>6946</v>
      </c>
      <c r="J4563" s="31">
        <f>INDEX('LA lookup'!H:H,MATCH('Known to services raw data'!B4563,'LA lookup'!G:G,0))</f>
        <v>249727</v>
      </c>
      <c r="K4563" s="31"/>
      <c r="L4563" s="31" t="str">
        <f t="shared" si="263"/>
        <v>27.8 per 1000 0-17 yr olds</v>
      </c>
      <c r="M4563" s="31">
        <f t="shared" si="264"/>
        <v>27.814373295638838</v>
      </c>
      <c r="N4563" s="31">
        <f t="shared" si="266"/>
        <v>0</v>
      </c>
    </row>
    <row r="4564" spans="1:14" x14ac:dyDescent="0.45">
      <c r="A4564" s="31" t="str">
        <f t="shared" si="265"/>
        <v>E06000008_CIN episodes where a child has any of the so called'toxic trio' identified as a factor at CIN assessment (excluding looked after children)_Number</v>
      </c>
      <c r="B4564" s="31" t="s">
        <v>247</v>
      </c>
      <c r="C4564" s="31" t="s">
        <v>248</v>
      </c>
      <c r="D4564" s="31" t="s">
        <v>474</v>
      </c>
      <c r="E4564" s="31" t="s">
        <v>475</v>
      </c>
      <c r="F4564" s="31" t="s">
        <v>22</v>
      </c>
      <c r="G4564" s="26" t="s">
        <v>1845</v>
      </c>
      <c r="H4564" s="31" t="s">
        <v>743</v>
      </c>
      <c r="I4564" s="31">
        <v>1536</v>
      </c>
      <c r="J4564" s="31">
        <f>INDEX('LA lookup'!H:H,MATCH('Known to services raw data'!B4564,'LA lookup'!G:G,0))</f>
        <v>38481</v>
      </c>
      <c r="K4564" s="31"/>
      <c r="L4564" s="31" t="str">
        <f t="shared" si="263"/>
        <v>39.9 per 1000 0-17 yr olds</v>
      </c>
      <c r="M4564" s="31">
        <f t="shared" si="264"/>
        <v>39.91580260388244</v>
      </c>
      <c r="N4564" s="31">
        <f t="shared" si="266"/>
        <v>0</v>
      </c>
    </row>
    <row r="4565" spans="1:14" x14ac:dyDescent="0.45">
      <c r="A4565" s="31" t="str">
        <f t="shared" si="265"/>
        <v>E06000009_CIN episodes where a child has any of the so called'toxic trio' identified as a factor at CIN assessment (excluding looked after children)_Number</v>
      </c>
      <c r="B4565" s="31" t="s">
        <v>249</v>
      </c>
      <c r="C4565" s="31" t="s">
        <v>250</v>
      </c>
      <c r="D4565" s="31" t="s">
        <v>474</v>
      </c>
      <c r="E4565" s="31" t="s">
        <v>475</v>
      </c>
      <c r="F4565" s="31" t="s">
        <v>22</v>
      </c>
      <c r="G4565" s="26" t="s">
        <v>1845</v>
      </c>
      <c r="H4565" s="31" t="s">
        <v>743</v>
      </c>
      <c r="I4565" s="31">
        <v>1552</v>
      </c>
      <c r="J4565" s="31">
        <f>INDEX('LA lookup'!H:H,MATCH('Known to services raw data'!B4565,'LA lookup'!G:G,0))</f>
        <v>28904</v>
      </c>
      <c r="K4565" s="31"/>
      <c r="L4565" s="31" t="str">
        <f t="shared" si="263"/>
        <v>53.7 per 1000 0-17 yr olds</v>
      </c>
      <c r="M4565" s="31">
        <f t="shared" si="264"/>
        <v>53.694990312759487</v>
      </c>
      <c r="N4565" s="31">
        <f t="shared" si="266"/>
        <v>0</v>
      </c>
    </row>
    <row r="4566" spans="1:14" x14ac:dyDescent="0.45">
      <c r="A4566" s="31" t="str">
        <f t="shared" si="265"/>
        <v>E10000024_CIN episodes where a child has any of the so called'toxic trio' identified as a factor at CIN assessment (excluding looked after children)_Number</v>
      </c>
      <c r="B4566" s="31" t="s">
        <v>572</v>
      </c>
      <c r="C4566" s="31" t="s">
        <v>573</v>
      </c>
      <c r="D4566" s="31" t="s">
        <v>474</v>
      </c>
      <c r="E4566" s="31" t="s">
        <v>475</v>
      </c>
      <c r="F4566" s="31" t="s">
        <v>22</v>
      </c>
      <c r="G4566" s="26" t="s">
        <v>1845</v>
      </c>
      <c r="H4566" s="31" t="s">
        <v>743</v>
      </c>
      <c r="I4566" s="31">
        <v>5654</v>
      </c>
      <c r="J4566" s="31">
        <f>INDEX('LA lookup'!H:H,MATCH('Known to services raw data'!B4566,'LA lookup'!G:G,0))</f>
        <v>166542</v>
      </c>
      <c r="K4566" s="31"/>
      <c r="L4566" s="31" t="str">
        <f t="shared" si="263"/>
        <v>33.9 per 1000 0-17 yr olds</v>
      </c>
      <c r="M4566" s="31">
        <f t="shared" si="264"/>
        <v>33.949394146821817</v>
      </c>
      <c r="N4566" s="31">
        <f t="shared" si="266"/>
        <v>0</v>
      </c>
    </row>
    <row r="4567" spans="1:14" x14ac:dyDescent="0.45">
      <c r="A4567" s="31" t="str">
        <f t="shared" si="265"/>
        <v>E06000018_CIN episodes where a child has any of the so called'toxic trio' identified as a factor at CIN assessment (excluding looked after children)_Number</v>
      </c>
      <c r="B4567" s="31" t="s">
        <v>373</v>
      </c>
      <c r="C4567" s="31" t="s">
        <v>374</v>
      </c>
      <c r="D4567" s="31" t="s">
        <v>474</v>
      </c>
      <c r="E4567" s="31" t="s">
        <v>475</v>
      </c>
      <c r="F4567" s="31" t="s">
        <v>22</v>
      </c>
      <c r="G4567" s="26" t="s">
        <v>1845</v>
      </c>
      <c r="H4567" s="31" t="s">
        <v>743</v>
      </c>
      <c r="I4567" s="31">
        <v>2182</v>
      </c>
      <c r="J4567" s="31">
        <f>INDEX('LA lookup'!H:H,MATCH('Known to services raw data'!B4567,'LA lookup'!G:G,0))</f>
        <v>68651</v>
      </c>
      <c r="K4567" s="31"/>
      <c r="L4567" s="31" t="str">
        <f t="shared" si="263"/>
        <v>31.8 per 1000 0-17 yr olds</v>
      </c>
      <c r="M4567" s="31">
        <f t="shared" si="264"/>
        <v>31.783950707200187</v>
      </c>
      <c r="N4567" s="31">
        <f t="shared" si="266"/>
        <v>0</v>
      </c>
    </row>
    <row r="4568" spans="1:14" x14ac:dyDescent="0.45">
      <c r="A4568" s="31" t="str">
        <f t="shared" si="265"/>
        <v>E06000051_CIN episodes where a child has any of the so called'toxic trio' identified as a factor at CIN assessment (excluding looked after children)_Number</v>
      </c>
      <c r="B4568" s="31" t="s">
        <v>403</v>
      </c>
      <c r="C4568" s="31" t="s">
        <v>166</v>
      </c>
      <c r="D4568" s="31" t="s">
        <v>474</v>
      </c>
      <c r="E4568" s="31" t="s">
        <v>475</v>
      </c>
      <c r="F4568" s="31" t="s">
        <v>22</v>
      </c>
      <c r="G4568" s="26" t="s">
        <v>1845</v>
      </c>
      <c r="H4568" s="31" t="s">
        <v>743</v>
      </c>
      <c r="I4568" s="31">
        <v>961</v>
      </c>
      <c r="J4568" s="31">
        <f>INDEX('LA lookup'!H:H,MATCH('Known to services raw data'!B4568,'LA lookup'!G:G,0))</f>
        <v>59839</v>
      </c>
      <c r="K4568" s="31"/>
      <c r="L4568" s="31" t="str">
        <f t="shared" si="263"/>
        <v>16.1 per 1000 0-17 yr olds</v>
      </c>
      <c r="M4568" s="31">
        <f t="shared" si="264"/>
        <v>16.059760356957838</v>
      </c>
      <c r="N4568" s="31">
        <f t="shared" si="266"/>
        <v>0</v>
      </c>
    </row>
    <row r="4569" spans="1:14" x14ac:dyDescent="0.45">
      <c r="A4569" s="31" t="str">
        <f t="shared" si="265"/>
        <v>E06000020_CIN episodes where a child has any of the so called'toxic trio' identified as a factor at CIN assessment (excluding looked after children)_Number</v>
      </c>
      <c r="B4569" s="31" t="s">
        <v>570</v>
      </c>
      <c r="C4569" s="31" t="s">
        <v>730</v>
      </c>
      <c r="D4569" s="31" t="s">
        <v>474</v>
      </c>
      <c r="E4569" s="31" t="s">
        <v>475</v>
      </c>
      <c r="F4569" s="31" t="s">
        <v>22</v>
      </c>
      <c r="G4569" s="26" t="s">
        <v>1845</v>
      </c>
      <c r="H4569" s="31" t="s">
        <v>743</v>
      </c>
      <c r="I4569" s="31">
        <v>956</v>
      </c>
      <c r="J4569" s="31">
        <f>INDEX('LA lookup'!H:H,MATCH('Known to services raw data'!B4569,'LA lookup'!G:G,0))</f>
        <v>40620</v>
      </c>
      <c r="K4569" s="31"/>
      <c r="L4569" s="31" t="str">
        <f t="shared" si="263"/>
        <v>23.5 per 1000 0-17 yr olds</v>
      </c>
      <c r="M4569" s="31">
        <f t="shared" si="264"/>
        <v>23.535204332840962</v>
      </c>
      <c r="N4569" s="31">
        <f t="shared" si="266"/>
        <v>0</v>
      </c>
    </row>
    <row r="4570" spans="1:14" x14ac:dyDescent="0.45">
      <c r="A4570" s="31" t="str">
        <f t="shared" si="265"/>
        <v>E06000049_CIN episodes where a child has any of the so called'toxic trio' identified as a factor at CIN assessment (excluding looked after children)_Number</v>
      </c>
      <c r="B4570" s="31" t="s">
        <v>541</v>
      </c>
      <c r="C4570" s="31" t="s">
        <v>718</v>
      </c>
      <c r="D4570" s="31" t="s">
        <v>474</v>
      </c>
      <c r="E4570" s="31" t="s">
        <v>475</v>
      </c>
      <c r="F4570" s="31" t="s">
        <v>22</v>
      </c>
      <c r="G4570" s="26" t="s">
        <v>1845</v>
      </c>
      <c r="H4570" s="31" t="s">
        <v>743</v>
      </c>
      <c r="I4570" s="31">
        <v>1179</v>
      </c>
      <c r="J4570" s="31">
        <f>INDEX('LA lookup'!H:H,MATCH('Known to services raw data'!B4570,'LA lookup'!G:G,0))</f>
        <v>76523</v>
      </c>
      <c r="K4570" s="31"/>
      <c r="L4570" s="31" t="str">
        <f t="shared" si="263"/>
        <v>15.4 per 1000 0-17 yr olds</v>
      </c>
      <c r="M4570" s="31">
        <f t="shared" si="264"/>
        <v>15.407132496112281</v>
      </c>
      <c r="N4570" s="31">
        <f t="shared" si="266"/>
        <v>0</v>
      </c>
    </row>
    <row r="4571" spans="1:14" x14ac:dyDescent="0.45">
      <c r="A4571" s="31" t="str">
        <f t="shared" si="265"/>
        <v>E06000050_CIN episodes where a child has any of the so called'toxic trio' identified as a factor at CIN assessment (excluding looked after children)_Number</v>
      </c>
      <c r="B4571" s="31" t="s">
        <v>281</v>
      </c>
      <c r="C4571" s="31" t="s">
        <v>282</v>
      </c>
      <c r="D4571" s="31" t="s">
        <v>474</v>
      </c>
      <c r="E4571" s="31" t="s">
        <v>475</v>
      </c>
      <c r="F4571" s="31" t="s">
        <v>22</v>
      </c>
      <c r="G4571" s="26" t="s">
        <v>1845</v>
      </c>
      <c r="H4571" s="31" t="s">
        <v>743</v>
      </c>
      <c r="I4571" s="31">
        <v>1476</v>
      </c>
      <c r="J4571" s="31">
        <f>INDEX('LA lookup'!H:H,MATCH('Known to services raw data'!B4571,'LA lookup'!G:G,0))</f>
        <v>68054</v>
      </c>
      <c r="K4571" s="31"/>
      <c r="L4571" s="31" t="str">
        <f t="shared" si="263"/>
        <v>21.7 per 1000 0-17 yr olds</v>
      </c>
      <c r="M4571" s="31">
        <f t="shared" si="264"/>
        <v>21.688659006083405</v>
      </c>
      <c r="N4571" s="31">
        <f t="shared" si="266"/>
        <v>0</v>
      </c>
    </row>
    <row r="4572" spans="1:14" x14ac:dyDescent="0.45">
      <c r="A4572" s="31" t="str">
        <f t="shared" si="265"/>
        <v>E06000052_CIN episodes where a child has any of the so called'toxic trio' identified as a factor at CIN assessment (excluding looked after children)_Number</v>
      </c>
      <c r="B4572" s="31" t="s">
        <v>482</v>
      </c>
      <c r="C4572" s="31" t="s">
        <v>720</v>
      </c>
      <c r="D4572" s="31" t="s">
        <v>474</v>
      </c>
      <c r="E4572" s="31" t="s">
        <v>475</v>
      </c>
      <c r="F4572" s="31" t="s">
        <v>22</v>
      </c>
      <c r="G4572" s="26" t="s">
        <v>1845</v>
      </c>
      <c r="H4572" s="31" t="s">
        <v>743</v>
      </c>
      <c r="I4572" s="31">
        <v>1784</v>
      </c>
      <c r="J4572" s="31">
        <f>INDEX('LA lookup'!H:H,MATCH('Known to services raw data'!B4572,'LA lookup'!G:G,0))</f>
        <v>107810</v>
      </c>
      <c r="K4572" s="31"/>
      <c r="L4572" s="31" t="str">
        <f t="shared" si="263"/>
        <v>16.5 per 1000 0-17 yr olds</v>
      </c>
      <c r="M4572" s="31">
        <f t="shared" si="264"/>
        <v>16.547630089973101</v>
      </c>
      <c r="N4572" s="31">
        <f t="shared" si="266"/>
        <v>0</v>
      </c>
    </row>
    <row r="4573" spans="1:14" x14ac:dyDescent="0.45">
      <c r="A4573" s="31" t="str">
        <f t="shared" si="265"/>
        <v>E10000006_CIN episodes where a child has any of the so called'toxic trio' identified as a factor at CIN assessment (excluding looked after children)_Number</v>
      </c>
      <c r="B4573" s="31" t="s">
        <v>285</v>
      </c>
      <c r="C4573" s="31" t="s">
        <v>286</v>
      </c>
      <c r="D4573" s="31" t="s">
        <v>474</v>
      </c>
      <c r="E4573" s="31" t="s">
        <v>475</v>
      </c>
      <c r="F4573" s="31" t="s">
        <v>22</v>
      </c>
      <c r="G4573" s="26" t="s">
        <v>1845</v>
      </c>
      <c r="H4573" s="31" t="s">
        <v>743</v>
      </c>
      <c r="I4573" s="31">
        <v>1988</v>
      </c>
      <c r="J4573" s="31">
        <f>INDEX('LA lookup'!H:H,MATCH('Known to services raw data'!B4573,'LA lookup'!G:G,0))</f>
        <v>92500</v>
      </c>
      <c r="K4573" s="31"/>
      <c r="L4573" s="31" t="str">
        <f t="shared" si="263"/>
        <v>21.5 per 1000 0-17 yr olds</v>
      </c>
      <c r="M4573" s="31">
        <f t="shared" si="264"/>
        <v>21.491891891891893</v>
      </c>
      <c r="N4573" s="31">
        <f t="shared" si="266"/>
        <v>0</v>
      </c>
    </row>
    <row r="4574" spans="1:14" x14ac:dyDescent="0.45">
      <c r="A4574" s="31" t="str">
        <f t="shared" si="265"/>
        <v>E10000013_CIN episodes where a child has any of the so called'toxic trio' identified as a factor at CIN assessment (excluding looked after children)_Number</v>
      </c>
      <c r="B4574" s="31" t="s">
        <v>307</v>
      </c>
      <c r="C4574" s="31" t="s">
        <v>308</v>
      </c>
      <c r="D4574" s="31" t="s">
        <v>474</v>
      </c>
      <c r="E4574" s="31" t="s">
        <v>475</v>
      </c>
      <c r="F4574" s="31" t="s">
        <v>22</v>
      </c>
      <c r="G4574" s="26" t="s">
        <v>1845</v>
      </c>
      <c r="H4574" s="31" t="s">
        <v>743</v>
      </c>
      <c r="I4574" s="31">
        <v>3315</v>
      </c>
      <c r="J4574" s="31">
        <f>INDEX('LA lookup'!H:H,MATCH('Known to services raw data'!B4574,'LA lookup'!G:G,0))</f>
        <v>128136</v>
      </c>
      <c r="K4574" s="31"/>
      <c r="L4574" s="31" t="str">
        <f t="shared" si="263"/>
        <v>25.9 per 1000 0-17 yr olds</v>
      </c>
      <c r="M4574" s="31">
        <f t="shared" si="264"/>
        <v>25.870949616032966</v>
      </c>
      <c r="N4574" s="31">
        <f t="shared" si="266"/>
        <v>0</v>
      </c>
    </row>
    <row r="4575" spans="1:14" x14ac:dyDescent="0.45">
      <c r="A4575" s="31" t="str">
        <f t="shared" si="265"/>
        <v>E10000015_CIN episodes where a child has any of the so called'toxic trio' identified as a factor at CIN assessment (excluding looked after children)_Number</v>
      </c>
      <c r="B4575" s="31" t="s">
        <v>319</v>
      </c>
      <c r="C4575" s="31" t="s">
        <v>320</v>
      </c>
      <c r="D4575" s="31" t="s">
        <v>474</v>
      </c>
      <c r="E4575" s="31" t="s">
        <v>475</v>
      </c>
      <c r="F4575" s="31" t="s">
        <v>22</v>
      </c>
      <c r="G4575" s="26" t="s">
        <v>1845</v>
      </c>
      <c r="H4575" s="31" t="s">
        <v>743</v>
      </c>
      <c r="I4575" s="31">
        <v>3175</v>
      </c>
      <c r="J4575" s="31">
        <f>INDEX('LA lookup'!H:H,MATCH('Known to services raw data'!B4575,'LA lookup'!G:G,0))</f>
        <v>271005</v>
      </c>
      <c r="K4575" s="31"/>
      <c r="L4575" s="31" t="str">
        <f t="shared" si="263"/>
        <v>11.7 per 1000 0-17 yr olds</v>
      </c>
      <c r="M4575" s="31">
        <f t="shared" si="264"/>
        <v>11.715651002749027</v>
      </c>
      <c r="N4575" s="31">
        <f t="shared" si="266"/>
        <v>0</v>
      </c>
    </row>
    <row r="4576" spans="1:14" x14ac:dyDescent="0.45">
      <c r="A4576" s="31" t="str">
        <f t="shared" si="265"/>
        <v>E06000046_CIN episodes where a child has any of the so called'toxic trio' identified as a factor at CIN assessment (excluding looked after children)_Number</v>
      </c>
      <c r="B4576" s="31" t="s">
        <v>325</v>
      </c>
      <c r="C4576" s="31" t="s">
        <v>326</v>
      </c>
      <c r="D4576" s="31" t="s">
        <v>474</v>
      </c>
      <c r="E4576" s="31" t="s">
        <v>475</v>
      </c>
      <c r="F4576" s="31" t="s">
        <v>22</v>
      </c>
      <c r="G4576" s="26" t="s">
        <v>1845</v>
      </c>
      <c r="H4576" s="31" t="s">
        <v>743</v>
      </c>
      <c r="I4576" s="31">
        <v>701</v>
      </c>
      <c r="J4576" s="31">
        <f>INDEX('LA lookup'!H:H,MATCH('Known to services raw data'!B4576,'LA lookup'!G:G,0))</f>
        <v>24869</v>
      </c>
      <c r="K4576" s="31"/>
      <c r="L4576" s="31" t="str">
        <f t="shared" si="263"/>
        <v>28.2 per 1000 0-17 yr olds</v>
      </c>
      <c r="M4576" s="31">
        <f t="shared" si="264"/>
        <v>28.187703566689454</v>
      </c>
      <c r="N4576" s="31">
        <f t="shared" si="266"/>
        <v>0</v>
      </c>
    </row>
    <row r="4577" spans="1:14" x14ac:dyDescent="0.45">
      <c r="A4577" s="31" t="str">
        <f t="shared" si="265"/>
        <v>E10000019_CIN episodes where a child has any of the so called'toxic trio' identified as a factor at CIN assessment (excluding looked after children)_Number</v>
      </c>
      <c r="B4577" s="31" t="s">
        <v>345</v>
      </c>
      <c r="C4577" s="31" t="s">
        <v>346</v>
      </c>
      <c r="D4577" s="31" t="s">
        <v>474</v>
      </c>
      <c r="E4577" s="31" t="s">
        <v>475</v>
      </c>
      <c r="F4577" s="31" t="s">
        <v>22</v>
      </c>
      <c r="G4577" s="26" t="s">
        <v>1845</v>
      </c>
      <c r="H4577" s="31" t="s">
        <v>743</v>
      </c>
      <c r="I4577" s="31">
        <v>3624</v>
      </c>
      <c r="J4577" s="31">
        <f>INDEX('LA lookup'!H:H,MATCH('Known to services raw data'!B4577,'LA lookup'!G:G,0))</f>
        <v>145641</v>
      </c>
      <c r="K4577" s="31"/>
      <c r="L4577" s="31" t="str">
        <f t="shared" si="263"/>
        <v>24.9 per 1000 0-17 yr olds</v>
      </c>
      <c r="M4577" s="31">
        <f t="shared" si="264"/>
        <v>24.883102972377284</v>
      </c>
      <c r="N4577" s="31">
        <f t="shared" si="266"/>
        <v>0</v>
      </c>
    </row>
    <row r="4578" spans="1:14" x14ac:dyDescent="0.45">
      <c r="A4578" s="31" t="str">
        <f t="shared" si="265"/>
        <v>E10000020_CIN episodes where a child has any of the so called'toxic trio' identified as a factor at CIN assessment (excluding looked after children)_Number</v>
      </c>
      <c r="B4578" s="31" t="s">
        <v>361</v>
      </c>
      <c r="C4578" s="31" t="s">
        <v>362</v>
      </c>
      <c r="D4578" s="31" t="s">
        <v>474</v>
      </c>
      <c r="E4578" s="31" t="s">
        <v>475</v>
      </c>
      <c r="F4578" s="31" t="s">
        <v>22</v>
      </c>
      <c r="G4578" s="26" t="s">
        <v>1845</v>
      </c>
      <c r="H4578" s="31" t="s">
        <v>743</v>
      </c>
      <c r="I4578" s="31">
        <v>3238</v>
      </c>
      <c r="J4578" s="31">
        <f>INDEX('LA lookup'!H:H,MATCH('Known to services raw data'!B4578,'LA lookup'!G:G,0))</f>
        <v>170810</v>
      </c>
      <c r="K4578" s="31"/>
      <c r="L4578" s="31" t="str">
        <f t="shared" si="263"/>
        <v>19 per 1000 0-17 yr olds</v>
      </c>
      <c r="M4578" s="31">
        <f t="shared" si="264"/>
        <v>18.956735554124467</v>
      </c>
      <c r="N4578" s="31">
        <f t="shared" si="266"/>
        <v>0</v>
      </c>
    </row>
    <row r="4579" spans="1:14" x14ac:dyDescent="0.45">
      <c r="A4579" s="31" t="str">
        <f t="shared" si="265"/>
        <v>E10000021_CIN episodes where a child has any of the so called'toxic trio' identified as a factor at CIN assessment (excluding looked after children)_Number</v>
      </c>
      <c r="B4579" s="31" t="s">
        <v>371</v>
      </c>
      <c r="C4579" s="31" t="s">
        <v>372</v>
      </c>
      <c r="D4579" s="31" t="s">
        <v>474</v>
      </c>
      <c r="E4579" s="31" t="s">
        <v>475</v>
      </c>
      <c r="F4579" s="31" t="s">
        <v>22</v>
      </c>
      <c r="G4579" s="26" t="s">
        <v>1845</v>
      </c>
      <c r="H4579" s="31" t="s">
        <v>743</v>
      </c>
      <c r="I4579" s="31">
        <v>3063</v>
      </c>
      <c r="J4579" s="31">
        <f>INDEX('LA lookup'!H:H,MATCH('Known to services raw data'!B4579,'LA lookup'!G:G,0))</f>
        <v>170235</v>
      </c>
      <c r="K4579" s="31"/>
      <c r="L4579" s="31" t="str">
        <f t="shared" si="263"/>
        <v>18 per 1000 0-17 yr olds</v>
      </c>
      <c r="M4579" s="31">
        <f t="shared" si="264"/>
        <v>17.992774693805622</v>
      </c>
      <c r="N4579" s="31">
        <f t="shared" si="266"/>
        <v>0</v>
      </c>
    </row>
    <row r="4580" spans="1:14" x14ac:dyDescent="0.45">
      <c r="A4580" s="31" t="str">
        <f t="shared" si="265"/>
        <v>E06000048_CIN episodes where a child has any of the so called'toxic trio' identified as a factor at CIN assessment (excluding looked after children)_Number</v>
      </c>
      <c r="B4580" s="31" t="s">
        <v>484</v>
      </c>
      <c r="C4580" s="31" t="s">
        <v>705</v>
      </c>
      <c r="D4580" s="31" t="s">
        <v>474</v>
      </c>
      <c r="E4580" s="31" t="s">
        <v>475</v>
      </c>
      <c r="F4580" s="31" t="s">
        <v>22</v>
      </c>
      <c r="G4580" s="26" t="s">
        <v>1845</v>
      </c>
      <c r="H4580" s="31" t="s">
        <v>743</v>
      </c>
      <c r="I4580" s="31">
        <v>1913</v>
      </c>
      <c r="J4580" s="31">
        <f>INDEX('LA lookup'!H:H,MATCH('Known to services raw data'!B4580,'LA lookup'!G:G,0))</f>
        <v>59011</v>
      </c>
      <c r="K4580" s="31"/>
      <c r="L4580" s="31" t="str">
        <f t="shared" si="263"/>
        <v>32.4 per 1000 0-17 yr olds</v>
      </c>
      <c r="M4580" s="31">
        <f t="shared" si="264"/>
        <v>32.417684838419952</v>
      </c>
      <c r="N4580" s="31">
        <f t="shared" si="266"/>
        <v>0</v>
      </c>
    </row>
    <row r="4581" spans="1:14" x14ac:dyDescent="0.45">
      <c r="A4581" s="31" t="str">
        <f t="shared" si="265"/>
        <v>E10000025_CIN episodes where a child has any of the so called'toxic trio' identified as a factor at CIN assessment (excluding looked after children)_Number</v>
      </c>
      <c r="B4581" s="31" t="s">
        <v>377</v>
      </c>
      <c r="C4581" s="31" t="s">
        <v>378</v>
      </c>
      <c r="D4581" s="31" t="s">
        <v>474</v>
      </c>
      <c r="E4581" s="31" t="s">
        <v>475</v>
      </c>
      <c r="F4581" s="31" t="s">
        <v>22</v>
      </c>
      <c r="G4581" s="26" t="s">
        <v>1845</v>
      </c>
      <c r="H4581" s="31" t="s">
        <v>743</v>
      </c>
      <c r="I4581" s="31">
        <v>2811</v>
      </c>
      <c r="J4581" s="31">
        <f>INDEX('LA lookup'!H:H,MATCH('Known to services raw data'!B4581,'LA lookup'!G:G,0))</f>
        <v>144788</v>
      </c>
      <c r="K4581" s="31"/>
      <c r="L4581" s="31" t="str">
        <f t="shared" si="263"/>
        <v>19.4 per 1000 0-17 yr olds</v>
      </c>
      <c r="M4581" s="31">
        <f t="shared" si="264"/>
        <v>19.414592369533388</v>
      </c>
      <c r="N4581" s="31">
        <f t="shared" si="266"/>
        <v>0</v>
      </c>
    </row>
    <row r="4582" spans="1:14" x14ac:dyDescent="0.45">
      <c r="A4582" s="31" t="str">
        <f t="shared" si="265"/>
        <v>E10000027_CIN episodes where a child has any of the so called'toxic trio' identified as a factor at CIN assessment (excluding looked after children)_Number</v>
      </c>
      <c r="B4582" s="31" t="s">
        <v>406</v>
      </c>
      <c r="C4582" s="31" t="s">
        <v>407</v>
      </c>
      <c r="D4582" s="31" t="s">
        <v>474</v>
      </c>
      <c r="E4582" s="31" t="s">
        <v>475</v>
      </c>
      <c r="F4582" s="31" t="s">
        <v>22</v>
      </c>
      <c r="G4582" s="26" t="s">
        <v>1845</v>
      </c>
      <c r="H4582" s="31" t="s">
        <v>743</v>
      </c>
      <c r="I4582" s="31">
        <v>1907</v>
      </c>
      <c r="J4582" s="31">
        <f>INDEX('LA lookup'!H:H,MATCH('Known to services raw data'!B4582,'LA lookup'!G:G,0))</f>
        <v>110700</v>
      </c>
      <c r="K4582" s="31"/>
      <c r="L4582" s="31" t="str">
        <f t="shared" si="263"/>
        <v>17.2 per 1000 0-17 yr olds</v>
      </c>
      <c r="M4582" s="31">
        <f t="shared" si="264"/>
        <v>17.226738934056009</v>
      </c>
      <c r="N4582" s="31">
        <f t="shared" si="266"/>
        <v>0</v>
      </c>
    </row>
    <row r="4583" spans="1:14" x14ac:dyDescent="0.45">
      <c r="A4583" s="31" t="str">
        <f t="shared" si="265"/>
        <v>E10000029_CIN episodes where a child has any of the so called'toxic trio' identified as a factor at CIN assessment (excluding looked after children)_Number</v>
      </c>
      <c r="B4583" s="31" t="s">
        <v>426</v>
      </c>
      <c r="C4583" s="31" t="s">
        <v>427</v>
      </c>
      <c r="D4583" s="31" t="s">
        <v>474</v>
      </c>
      <c r="E4583" s="31" t="s">
        <v>475</v>
      </c>
      <c r="F4583" s="31" t="s">
        <v>22</v>
      </c>
      <c r="G4583" s="26" t="s">
        <v>1845</v>
      </c>
      <c r="H4583" s="31" t="s">
        <v>743</v>
      </c>
      <c r="I4583" s="31">
        <v>2856</v>
      </c>
      <c r="J4583" s="31">
        <f>INDEX('LA lookup'!H:H,MATCH('Known to services raw data'!B4583,'LA lookup'!G:G,0))</f>
        <v>152752</v>
      </c>
      <c r="K4583" s="31"/>
      <c r="L4583" s="31" t="str">
        <f t="shared" si="263"/>
        <v>18.7 per 1000 0-17 yr olds</v>
      </c>
      <c r="M4583" s="31">
        <f t="shared" si="264"/>
        <v>18.696972871058971</v>
      </c>
      <c r="N4583" s="31">
        <f t="shared" si="266"/>
        <v>0</v>
      </c>
    </row>
    <row r="4584" spans="1:14" x14ac:dyDescent="0.45">
      <c r="A4584" s="31" t="str">
        <f t="shared" si="265"/>
        <v>E10000030_CIN episodes where a child has any of the so called'toxic trio' identified as a factor at CIN assessment (excluding looked after children)_Number</v>
      </c>
      <c r="B4584" s="31" t="s">
        <v>430</v>
      </c>
      <c r="C4584" s="31" t="s">
        <v>431</v>
      </c>
      <c r="D4584" s="31" t="s">
        <v>474</v>
      </c>
      <c r="E4584" s="31" t="s">
        <v>475</v>
      </c>
      <c r="F4584" s="31" t="s">
        <v>22</v>
      </c>
      <c r="G4584" s="26" t="s">
        <v>1845</v>
      </c>
      <c r="H4584" s="31" t="s">
        <v>743</v>
      </c>
      <c r="I4584" s="31">
        <v>5622</v>
      </c>
      <c r="J4584" s="31">
        <f>INDEX('LA lookup'!H:H,MATCH('Known to services raw data'!B4584,'LA lookup'!G:G,0))</f>
        <v>261905</v>
      </c>
      <c r="K4584" s="31"/>
      <c r="L4584" s="31" t="str">
        <f t="shared" si="263"/>
        <v>21.5 per 1000 0-17 yr olds</v>
      </c>
      <c r="M4584" s="31">
        <f t="shared" si="264"/>
        <v>21.465798667455758</v>
      </c>
      <c r="N4584" s="31">
        <f t="shared" si="266"/>
        <v>0</v>
      </c>
    </row>
    <row r="4585" spans="1:14" x14ac:dyDescent="0.45">
      <c r="A4585" s="31" t="str">
        <f t="shared" si="265"/>
        <v>E10000031_CIN episodes where a child has any of the so called'toxic trio' identified as a factor at CIN assessment (excluding looked after children)_Number</v>
      </c>
      <c r="B4585" s="31" t="s">
        <v>454</v>
      </c>
      <c r="C4585" s="31" t="s">
        <v>455</v>
      </c>
      <c r="D4585" s="31" t="s">
        <v>474</v>
      </c>
      <c r="E4585" s="31" t="s">
        <v>475</v>
      </c>
      <c r="F4585" s="31" t="s">
        <v>22</v>
      </c>
      <c r="G4585" s="26" t="s">
        <v>1845</v>
      </c>
      <c r="H4585" s="31" t="s">
        <v>743</v>
      </c>
      <c r="I4585" s="31">
        <v>2062</v>
      </c>
      <c r="J4585" s="31">
        <f>INDEX('LA lookup'!H:H,MATCH('Known to services raw data'!B4585,'LA lookup'!G:G,0))</f>
        <v>115928</v>
      </c>
      <c r="K4585" s="31"/>
      <c r="L4585" s="31" t="str">
        <f t="shared" si="263"/>
        <v>17.8 per 1000 0-17 yr olds</v>
      </c>
      <c r="M4585" s="31">
        <f t="shared" si="264"/>
        <v>17.786902215168038</v>
      </c>
      <c r="N4585" s="31">
        <f t="shared" si="266"/>
        <v>0</v>
      </c>
    </row>
    <row r="4586" spans="1:14" x14ac:dyDescent="0.45">
      <c r="A4586" s="31" t="str">
        <f t="shared" si="265"/>
        <v>E10000032_CIN episodes where a child has any of the so called'toxic trio' identified as a factor at CIN assessment (excluding looked after children)_Number</v>
      </c>
      <c r="B4586" s="31" t="s">
        <v>458</v>
      </c>
      <c r="C4586" s="31" t="s">
        <v>459</v>
      </c>
      <c r="D4586" s="31" t="s">
        <v>474</v>
      </c>
      <c r="E4586" s="31" t="s">
        <v>475</v>
      </c>
      <c r="F4586" s="31" t="s">
        <v>22</v>
      </c>
      <c r="G4586" s="26" t="s">
        <v>1845</v>
      </c>
      <c r="H4586" s="31" t="s">
        <v>743</v>
      </c>
      <c r="I4586" s="31">
        <v>3999</v>
      </c>
      <c r="J4586" s="31">
        <f>INDEX('LA lookup'!H:H,MATCH('Known to services raw data'!B4586,'LA lookup'!G:G,0))</f>
        <v>174672</v>
      </c>
      <c r="K4586" s="31"/>
      <c r="L4586" s="31" t="str">
        <f t="shared" si="263"/>
        <v>22.9 per 1000 0-17 yr olds</v>
      </c>
      <c r="M4586" s="31">
        <f t="shared" si="264"/>
        <v>22.894339104149491</v>
      </c>
      <c r="N4586" s="31">
        <f t="shared" si="266"/>
        <v>0</v>
      </c>
    </row>
    <row r="4587" spans="1:14" x14ac:dyDescent="0.45">
      <c r="A4587" s="31" t="str">
        <f t="shared" si="265"/>
        <v>NA_CIN episodes where a child has any of the so called'toxic trio' identified as a factor at CIN assessment (excluding looked after children)_Number</v>
      </c>
      <c r="B4587" s="31" t="s">
        <v>13</v>
      </c>
      <c r="C4587" s="31" t="s">
        <v>737</v>
      </c>
      <c r="D4587" s="31" t="s">
        <v>474</v>
      </c>
      <c r="E4587" s="31" t="s">
        <v>475</v>
      </c>
      <c r="F4587" s="31" t="s">
        <v>22</v>
      </c>
      <c r="G4587" s="26" t="s">
        <v>1845</v>
      </c>
      <c r="H4587" s="31" t="s">
        <v>743</v>
      </c>
      <c r="I4587" s="31">
        <v>264802</v>
      </c>
      <c r="J4587" s="31">
        <f>INDEX('LA lookup'!H:H,MATCH('Known to services raw data'!B4587,'LA lookup'!G:G,0))</f>
        <v>11954618</v>
      </c>
      <c r="K4587" s="31"/>
      <c r="L4587" s="31" t="str">
        <f t="shared" si="263"/>
        <v>22.2 per 1000 0-17 yr olds</v>
      </c>
      <c r="M4587" s="31">
        <f t="shared" si="264"/>
        <v>22.150603222955347</v>
      </c>
      <c r="N4587" s="31">
        <f t="shared" si="266"/>
        <v>0</v>
      </c>
    </row>
    <row r="4588" spans="1:14" x14ac:dyDescent="0.45">
      <c r="A4588" s="31" t="str">
        <f t="shared" si="265"/>
        <v>E09000001_CIN episodes where a child has gangs identified as a factor at CIN assessment (excluding looked after children)_Number</v>
      </c>
      <c r="B4588" s="31" t="s">
        <v>582</v>
      </c>
      <c r="C4588" s="31" t="s">
        <v>583</v>
      </c>
      <c r="D4588" s="31" t="s">
        <v>474</v>
      </c>
      <c r="E4588" s="31" t="s">
        <v>475</v>
      </c>
      <c r="F4588" s="31" t="s">
        <v>82</v>
      </c>
      <c r="G4588" s="26" t="s">
        <v>83</v>
      </c>
      <c r="H4588" s="31" t="s">
        <v>743</v>
      </c>
      <c r="I4588" s="31">
        <v>0</v>
      </c>
      <c r="J4588" s="31">
        <f>INDEX('LA lookup'!H:H,MATCH('Known to services raw data'!B4588,'LA lookup'!G:G,0))</f>
        <v>1453</v>
      </c>
      <c r="K4588" s="31"/>
      <c r="L4588" s="31" t="str">
        <f t="shared" si="263"/>
        <v>0 per 1000 0-17 yr olds</v>
      </c>
      <c r="M4588" s="31">
        <f t="shared" si="264"/>
        <v>0</v>
      </c>
      <c r="N4588" s="31">
        <f t="shared" si="266"/>
        <v>1</v>
      </c>
    </row>
    <row r="4589" spans="1:14" x14ac:dyDescent="0.45">
      <c r="A4589" s="31" t="str">
        <f t="shared" si="265"/>
        <v>E09000007_CIN episodes where a child has gangs identified as a factor at CIN assessment (excluding looked after children)_Number</v>
      </c>
      <c r="B4589" s="31" t="s">
        <v>277</v>
      </c>
      <c r="C4589" s="31" t="s">
        <v>278</v>
      </c>
      <c r="D4589" s="31" t="s">
        <v>474</v>
      </c>
      <c r="E4589" s="31" t="s">
        <v>475</v>
      </c>
      <c r="F4589" s="31" t="s">
        <v>82</v>
      </c>
      <c r="G4589" s="26" t="s">
        <v>83</v>
      </c>
      <c r="H4589" s="31" t="s">
        <v>743</v>
      </c>
      <c r="I4589" s="31">
        <v>63</v>
      </c>
      <c r="J4589" s="31">
        <f>INDEX('LA lookup'!H:H,MATCH('Known to services raw data'!B4589,'LA lookup'!G:G,0))</f>
        <v>50983</v>
      </c>
      <c r="K4589" s="31"/>
      <c r="L4589" s="31" t="str">
        <f t="shared" si="263"/>
        <v>1.2 per 1000 0-17 yr olds</v>
      </c>
      <c r="M4589" s="31">
        <f t="shared" si="264"/>
        <v>1.23570601965361</v>
      </c>
      <c r="N4589" s="31">
        <f t="shared" si="266"/>
        <v>0</v>
      </c>
    </row>
    <row r="4590" spans="1:14" x14ac:dyDescent="0.45">
      <c r="A4590" s="31" t="str">
        <f t="shared" si="265"/>
        <v>E09000011_CIN episodes where a child has gangs identified as a factor at CIN assessment (excluding looked after children)_Number</v>
      </c>
      <c r="B4590" s="31" t="s">
        <v>518</v>
      </c>
      <c r="C4590" s="31" t="s">
        <v>519</v>
      </c>
      <c r="D4590" s="31" t="s">
        <v>474</v>
      </c>
      <c r="E4590" s="31" t="s">
        <v>475</v>
      </c>
      <c r="F4590" s="31" t="s">
        <v>82</v>
      </c>
      <c r="G4590" s="26" t="s">
        <v>83</v>
      </c>
      <c r="H4590" s="31" t="s">
        <v>743</v>
      </c>
      <c r="I4590" s="31">
        <v>136</v>
      </c>
      <c r="J4590" s="31">
        <f>INDEX('LA lookup'!H:H,MATCH('Known to services raw data'!B4590,'LA lookup'!G:G,0))</f>
        <v>68917</v>
      </c>
      <c r="K4590" s="31"/>
      <c r="L4590" s="31" t="str">
        <f t="shared" si="263"/>
        <v>2 per 1000 0-17 yr olds</v>
      </c>
      <c r="M4590" s="31">
        <f t="shared" si="264"/>
        <v>1.9733882786540329</v>
      </c>
      <c r="N4590" s="31">
        <f t="shared" si="266"/>
        <v>0</v>
      </c>
    </row>
    <row r="4591" spans="1:14" x14ac:dyDescent="0.45">
      <c r="A4591" s="31" t="str">
        <f t="shared" si="265"/>
        <v>E09000012_CIN episodes where a child has gangs identified as a factor at CIN assessment (excluding looked after children)_Number</v>
      </c>
      <c r="B4591" s="31" t="s">
        <v>498</v>
      </c>
      <c r="C4591" s="31" t="s">
        <v>499</v>
      </c>
      <c r="D4591" s="31" t="s">
        <v>474</v>
      </c>
      <c r="E4591" s="31" t="s">
        <v>475</v>
      </c>
      <c r="F4591" s="31" t="s">
        <v>82</v>
      </c>
      <c r="G4591" s="26" t="s">
        <v>83</v>
      </c>
      <c r="H4591" s="31" t="s">
        <v>743</v>
      </c>
      <c r="I4591" s="31">
        <v>155</v>
      </c>
      <c r="J4591" s="31">
        <f>INDEX('LA lookup'!H:H,MATCH('Known to services raw data'!B4591,'LA lookup'!G:G,0))</f>
        <v>63655</v>
      </c>
      <c r="K4591" s="31"/>
      <c r="L4591" s="31" t="str">
        <f t="shared" si="263"/>
        <v>2.4 per 1000 0-17 yr olds</v>
      </c>
      <c r="M4591" s="31">
        <f t="shared" si="264"/>
        <v>2.4350011782263765</v>
      </c>
      <c r="N4591" s="31">
        <f t="shared" si="266"/>
        <v>0</v>
      </c>
    </row>
    <row r="4592" spans="1:14" x14ac:dyDescent="0.45">
      <c r="A4592" s="31" t="str">
        <f t="shared" si="265"/>
        <v>E09000013_CIN episodes where a child has gangs identified as a factor at CIN assessment (excluding looked after children)_Number</v>
      </c>
      <c r="B4592" s="31" t="s">
        <v>491</v>
      </c>
      <c r="C4592" s="31" t="s">
        <v>723</v>
      </c>
      <c r="D4592" s="31" t="s">
        <v>474</v>
      </c>
      <c r="E4592" s="31" t="s">
        <v>475</v>
      </c>
      <c r="F4592" s="31" t="s">
        <v>82</v>
      </c>
      <c r="G4592" s="26" t="s">
        <v>83</v>
      </c>
      <c r="H4592" s="31" t="s">
        <v>743</v>
      </c>
      <c r="I4592" s="31">
        <v>53</v>
      </c>
      <c r="J4592" s="31">
        <f>INDEX('LA lookup'!H:H,MATCH('Known to services raw data'!B4592,'LA lookup'!G:G,0))</f>
        <v>36898</v>
      </c>
      <c r="K4592" s="31"/>
      <c r="L4592" s="31" t="str">
        <f t="shared" ref="L4592:L4655" si="267">IF(LOWER(H4592)="percentage",CONCATENATE(I4592,"%"),IF(LOWER(H4592)="proportion",CONCATENATE(ROUND(I4592,1)," per 1000 households"),IF(J4592="NA",K4592,IF(OR(ISERROR(I4592),ISBLANK(I4592),NOT(ISNUMBER(I4592))),"N/A",CONCATENATE(ROUND(I4592/J4592*1000,1)," per 1000 0-17 yr olds")))))</f>
        <v>1.4 per 1000 0-17 yr olds</v>
      </c>
      <c r="M4592" s="31">
        <f t="shared" ref="M4592:M4655" si="268">IF(LOWER(H4592)="percentage",I4592,IF(LOWER(H4592)="proportion",I4592,IF(J4592="NA",K4592,IF(OR(ISERROR(I4592),ISBLANK(I4592),NOT(ISNUMBER(I4592))),"N/A",I4592/J4592*1000))))</f>
        <v>1.4363922163802916</v>
      </c>
      <c r="N4592" s="31">
        <f t="shared" si="266"/>
        <v>0</v>
      </c>
    </row>
    <row r="4593" spans="1:14" x14ac:dyDescent="0.45">
      <c r="A4593" s="31" t="str">
        <f t="shared" si="265"/>
        <v>E09000019_CIN episodes where a child has gangs identified as a factor at CIN assessment (excluding looked after children)_Number</v>
      </c>
      <c r="B4593" s="31" t="s">
        <v>500</v>
      </c>
      <c r="C4593" s="31" t="s">
        <v>501</v>
      </c>
      <c r="D4593" s="31" t="s">
        <v>474</v>
      </c>
      <c r="E4593" s="31" t="s">
        <v>475</v>
      </c>
      <c r="F4593" s="31" t="s">
        <v>82</v>
      </c>
      <c r="G4593" s="26" t="s">
        <v>83</v>
      </c>
      <c r="H4593" s="31" t="s">
        <v>743</v>
      </c>
      <c r="I4593" s="31">
        <v>155</v>
      </c>
      <c r="J4593" s="31">
        <f>INDEX('LA lookup'!H:H,MATCH('Known to services raw data'!B4593,'LA lookup'!G:G,0))</f>
        <v>42098</v>
      </c>
      <c r="K4593" s="31"/>
      <c r="L4593" s="31" t="str">
        <f t="shared" si="267"/>
        <v>3.7 per 1000 0-17 yr olds</v>
      </c>
      <c r="M4593" s="31">
        <f t="shared" si="268"/>
        <v>3.6818851251840941</v>
      </c>
      <c r="N4593" s="31">
        <f t="shared" si="266"/>
        <v>0</v>
      </c>
    </row>
    <row r="4594" spans="1:14" x14ac:dyDescent="0.45">
      <c r="A4594" s="31" t="str">
        <f t="shared" si="265"/>
        <v>E09000020_CIN episodes where a child has gangs identified as a factor at CIN assessment (excluding looked after children)_Number</v>
      </c>
      <c r="B4594" s="31" t="s">
        <v>479</v>
      </c>
      <c r="C4594" s="31" t="s">
        <v>674</v>
      </c>
      <c r="D4594" s="31" t="s">
        <v>474</v>
      </c>
      <c r="E4594" s="31" t="s">
        <v>475</v>
      </c>
      <c r="F4594" s="31" t="s">
        <v>82</v>
      </c>
      <c r="G4594" s="26" t="s">
        <v>83</v>
      </c>
      <c r="H4594" s="31" t="s">
        <v>743</v>
      </c>
      <c r="I4594" s="31">
        <v>34</v>
      </c>
      <c r="J4594" s="31">
        <f>INDEX('LA lookup'!H:H,MATCH('Known to services raw data'!B4594,'LA lookup'!G:G,0))</f>
        <v>28678</v>
      </c>
      <c r="K4594" s="31"/>
      <c r="L4594" s="31" t="str">
        <f t="shared" si="267"/>
        <v>1.2 per 1000 0-17 yr olds</v>
      </c>
      <c r="M4594" s="31">
        <f t="shared" si="268"/>
        <v>1.1855777948253017</v>
      </c>
      <c r="N4594" s="31">
        <f t="shared" si="266"/>
        <v>0</v>
      </c>
    </row>
    <row r="4595" spans="1:14" x14ac:dyDescent="0.45">
      <c r="A4595" s="31" t="str">
        <f t="shared" si="265"/>
        <v>E09000022_CIN episodes where a child has gangs identified as a factor at CIN assessment (excluding looked after children)_Number</v>
      </c>
      <c r="B4595" s="31" t="s">
        <v>335</v>
      </c>
      <c r="C4595" s="31" t="s">
        <v>336</v>
      </c>
      <c r="D4595" s="31" t="s">
        <v>474</v>
      </c>
      <c r="E4595" s="31" t="s">
        <v>475</v>
      </c>
      <c r="F4595" s="31" t="s">
        <v>82</v>
      </c>
      <c r="G4595" s="26" t="s">
        <v>83</v>
      </c>
      <c r="H4595" s="31" t="s">
        <v>743</v>
      </c>
      <c r="I4595" s="31">
        <v>207</v>
      </c>
      <c r="J4595" s="31">
        <f>INDEX('LA lookup'!H:H,MATCH('Known to services raw data'!B4595,'LA lookup'!G:G,0))</f>
        <v>62629</v>
      </c>
      <c r="K4595" s="31"/>
      <c r="L4595" s="31" t="str">
        <f t="shared" si="267"/>
        <v>3.3 per 1000 0-17 yr olds</v>
      </c>
      <c r="M4595" s="31">
        <f t="shared" si="268"/>
        <v>3.3051781123760557</v>
      </c>
      <c r="N4595" s="31">
        <f t="shared" si="266"/>
        <v>0</v>
      </c>
    </row>
    <row r="4596" spans="1:14" x14ac:dyDescent="0.45">
      <c r="A4596" s="31" t="str">
        <f t="shared" si="265"/>
        <v>E09000023_CIN episodes where a child has gangs identified as a factor at CIN assessment (excluding looked after children)_Number</v>
      </c>
      <c r="B4596" s="31" t="s">
        <v>343</v>
      </c>
      <c r="C4596" s="31" t="s">
        <v>344</v>
      </c>
      <c r="D4596" s="31" t="s">
        <v>474</v>
      </c>
      <c r="E4596" s="31" t="s">
        <v>475</v>
      </c>
      <c r="F4596" s="31" t="s">
        <v>82</v>
      </c>
      <c r="G4596" s="26" t="s">
        <v>83</v>
      </c>
      <c r="H4596" s="31" t="s">
        <v>743</v>
      </c>
      <c r="I4596" s="31">
        <v>117</v>
      </c>
      <c r="J4596" s="31">
        <f>INDEX('LA lookup'!H:H,MATCH('Known to services raw data'!B4596,'LA lookup'!G:G,0))</f>
        <v>68458</v>
      </c>
      <c r="K4596" s="31"/>
      <c r="L4596" s="31" t="str">
        <f t="shared" si="267"/>
        <v>1.7 per 1000 0-17 yr olds</v>
      </c>
      <c r="M4596" s="31">
        <f t="shared" si="268"/>
        <v>1.7090770983668819</v>
      </c>
      <c r="N4596" s="31">
        <f t="shared" si="266"/>
        <v>0</v>
      </c>
    </row>
    <row r="4597" spans="1:14" x14ac:dyDescent="0.45">
      <c r="A4597" s="31" t="str">
        <f t="shared" si="265"/>
        <v>E09000028_CIN episodes where a child has gangs identified as a factor at CIN assessment (excluding looked after children)_Number</v>
      </c>
      <c r="B4597" s="31" t="s">
        <v>414</v>
      </c>
      <c r="C4597" s="31" t="s">
        <v>415</v>
      </c>
      <c r="D4597" s="31" t="s">
        <v>474</v>
      </c>
      <c r="E4597" s="31" t="s">
        <v>475</v>
      </c>
      <c r="F4597" s="31" t="s">
        <v>82</v>
      </c>
      <c r="G4597" s="26" t="s">
        <v>83</v>
      </c>
      <c r="H4597" s="31" t="s">
        <v>743</v>
      </c>
      <c r="I4597" s="31">
        <v>193</v>
      </c>
      <c r="J4597" s="31">
        <f>INDEX('LA lookup'!H:H,MATCH('Known to services raw data'!B4597,'LA lookup'!G:G,0))</f>
        <v>65121</v>
      </c>
      <c r="K4597" s="31"/>
      <c r="L4597" s="31" t="str">
        <f t="shared" si="267"/>
        <v>3 per 1000 0-17 yr olds</v>
      </c>
      <c r="M4597" s="31">
        <f t="shared" si="268"/>
        <v>2.9637137021851632</v>
      </c>
      <c r="N4597" s="31">
        <f t="shared" si="266"/>
        <v>0</v>
      </c>
    </row>
    <row r="4598" spans="1:14" x14ac:dyDescent="0.45">
      <c r="A4598" s="31" t="str">
        <f t="shared" si="265"/>
        <v>E09000030_CIN episodes where a child has gangs identified as a factor at CIN assessment (excluding looked after children)_Number</v>
      </c>
      <c r="B4598" s="31" t="s">
        <v>440</v>
      </c>
      <c r="C4598" s="31" t="s">
        <v>441</v>
      </c>
      <c r="D4598" s="31" t="s">
        <v>474</v>
      </c>
      <c r="E4598" s="31" t="s">
        <v>475</v>
      </c>
      <c r="F4598" s="31" t="s">
        <v>82</v>
      </c>
      <c r="G4598" s="26" t="s">
        <v>83</v>
      </c>
      <c r="H4598" s="31" t="s">
        <v>743</v>
      </c>
      <c r="I4598" s="31">
        <v>270</v>
      </c>
      <c r="J4598" s="31">
        <f>INDEX('LA lookup'!H:H,MATCH('Known to services raw data'!B4598,'LA lookup'!G:G,0))</f>
        <v>70973</v>
      </c>
      <c r="K4598" s="31"/>
      <c r="L4598" s="31" t="str">
        <f t="shared" si="267"/>
        <v>3.8 per 1000 0-17 yr olds</v>
      </c>
      <c r="M4598" s="31">
        <f t="shared" si="268"/>
        <v>3.8042635931974131</v>
      </c>
      <c r="N4598" s="31">
        <f t="shared" si="266"/>
        <v>0</v>
      </c>
    </row>
    <row r="4599" spans="1:14" x14ac:dyDescent="0.45">
      <c r="A4599" s="31" t="str">
        <f t="shared" si="265"/>
        <v>E09000032_CIN episodes where a child has gangs identified as a factor at CIN assessment (excluding looked after children)_Number</v>
      </c>
      <c r="B4599" s="31" t="s">
        <v>450</v>
      </c>
      <c r="C4599" s="31" t="s">
        <v>451</v>
      </c>
      <c r="D4599" s="31" t="s">
        <v>474</v>
      </c>
      <c r="E4599" s="31" t="s">
        <v>475</v>
      </c>
      <c r="F4599" s="31" t="s">
        <v>82</v>
      </c>
      <c r="G4599" s="26" t="s">
        <v>83</v>
      </c>
      <c r="H4599" s="31" t="s">
        <v>743</v>
      </c>
      <c r="I4599" s="31">
        <v>54</v>
      </c>
      <c r="J4599" s="31">
        <f>INDEX('LA lookup'!H:H,MATCH('Known to services raw data'!B4599,'LA lookup'!G:G,0))</f>
        <v>63840</v>
      </c>
      <c r="K4599" s="31"/>
      <c r="L4599" s="31" t="str">
        <f t="shared" si="267"/>
        <v>0.8 per 1000 0-17 yr olds</v>
      </c>
      <c r="M4599" s="31">
        <f t="shared" si="268"/>
        <v>0.84586466165413532</v>
      </c>
      <c r="N4599" s="31">
        <f t="shared" si="266"/>
        <v>0</v>
      </c>
    </row>
    <row r="4600" spans="1:14" x14ac:dyDescent="0.45">
      <c r="A4600" s="31" t="str">
        <f t="shared" si="265"/>
        <v>E09000033_CIN episodes where a child has gangs identified as a factor at CIN assessment (excluding looked after children)_Number</v>
      </c>
      <c r="B4600" s="31" t="s">
        <v>506</v>
      </c>
      <c r="C4600" s="31" t="s">
        <v>507</v>
      </c>
      <c r="D4600" s="31" t="s">
        <v>474</v>
      </c>
      <c r="E4600" s="31" t="s">
        <v>475</v>
      </c>
      <c r="F4600" s="31" t="s">
        <v>82</v>
      </c>
      <c r="G4600" s="26" t="s">
        <v>83</v>
      </c>
      <c r="H4600" s="31" t="s">
        <v>743</v>
      </c>
      <c r="I4600" s="31">
        <v>54</v>
      </c>
      <c r="J4600" s="31">
        <f>INDEX('LA lookup'!H:H,MATCH('Known to services raw data'!B4600,'LA lookup'!G:G,0))</f>
        <v>47445</v>
      </c>
      <c r="K4600" s="31"/>
      <c r="L4600" s="31" t="str">
        <f t="shared" si="267"/>
        <v>1.1 per 1000 0-17 yr olds</v>
      </c>
      <c r="M4600" s="31">
        <f t="shared" si="268"/>
        <v>1.1381599747075561</v>
      </c>
      <c r="N4600" s="31">
        <f t="shared" si="266"/>
        <v>0</v>
      </c>
    </row>
    <row r="4601" spans="1:14" x14ac:dyDescent="0.45">
      <c r="A4601" s="31" t="str">
        <f t="shared" si="265"/>
        <v>E09000002_CIN episodes where a child has gangs identified as a factor at CIN assessment (excluding looked after children)_Number</v>
      </c>
      <c r="B4601" s="31" t="s">
        <v>227</v>
      </c>
      <c r="C4601" s="31" t="s">
        <v>228</v>
      </c>
      <c r="D4601" s="31" t="s">
        <v>474</v>
      </c>
      <c r="E4601" s="31" t="s">
        <v>475</v>
      </c>
      <c r="F4601" s="31" t="s">
        <v>82</v>
      </c>
      <c r="G4601" s="26" t="s">
        <v>83</v>
      </c>
      <c r="H4601" s="31" t="s">
        <v>743</v>
      </c>
      <c r="I4601" s="31">
        <v>175</v>
      </c>
      <c r="J4601" s="31">
        <f>INDEX('LA lookup'!H:H,MATCH('Known to services raw data'!B4601,'LA lookup'!G:G,0))</f>
        <v>63401</v>
      </c>
      <c r="K4601" s="31"/>
      <c r="L4601" s="31" t="str">
        <f t="shared" si="267"/>
        <v>2.8 per 1000 0-17 yr olds</v>
      </c>
      <c r="M4601" s="31">
        <f t="shared" si="268"/>
        <v>2.7602088295137301</v>
      </c>
      <c r="N4601" s="31">
        <f t="shared" si="266"/>
        <v>0</v>
      </c>
    </row>
    <row r="4602" spans="1:14" x14ac:dyDescent="0.45">
      <c r="A4602" s="31" t="str">
        <f t="shared" si="265"/>
        <v>E09000003_CIN episodes where a child has gangs identified as a factor at CIN assessment (excluding looked after children)_Number</v>
      </c>
      <c r="B4602" s="31" t="s">
        <v>233</v>
      </c>
      <c r="C4602" s="31" t="s">
        <v>234</v>
      </c>
      <c r="D4602" s="31" t="s">
        <v>474</v>
      </c>
      <c r="E4602" s="31" t="s">
        <v>475</v>
      </c>
      <c r="F4602" s="31" t="s">
        <v>82</v>
      </c>
      <c r="G4602" s="26" t="s">
        <v>83</v>
      </c>
      <c r="H4602" s="31" t="s">
        <v>743</v>
      </c>
      <c r="I4602" s="31">
        <v>121</v>
      </c>
      <c r="J4602" s="31">
        <f>INDEX('LA lookup'!H:H,MATCH('Known to services raw data'!B4602,'LA lookup'!G:G,0))</f>
        <v>92701</v>
      </c>
      <c r="K4602" s="31"/>
      <c r="L4602" s="31" t="str">
        <f t="shared" si="267"/>
        <v>1.3 per 1000 0-17 yr olds</v>
      </c>
      <c r="M4602" s="31">
        <f t="shared" si="268"/>
        <v>1.3052717877908544</v>
      </c>
      <c r="N4602" s="31">
        <f t="shared" si="266"/>
        <v>0</v>
      </c>
    </row>
    <row r="4603" spans="1:14" x14ac:dyDescent="0.45">
      <c r="A4603" s="31" t="str">
        <f t="shared" si="265"/>
        <v>E09000004_CIN episodes where a child has gangs identified as a factor at CIN assessment (excluding looked after children)_Number</v>
      </c>
      <c r="B4603" s="31" t="s">
        <v>242</v>
      </c>
      <c r="C4603" s="31" t="s">
        <v>243</v>
      </c>
      <c r="D4603" s="31" t="s">
        <v>474</v>
      </c>
      <c r="E4603" s="31" t="s">
        <v>475</v>
      </c>
      <c r="F4603" s="31" t="s">
        <v>82</v>
      </c>
      <c r="G4603" s="26" t="s">
        <v>83</v>
      </c>
      <c r="H4603" s="31" t="s">
        <v>743</v>
      </c>
      <c r="I4603" s="31">
        <v>102</v>
      </c>
      <c r="J4603" s="31">
        <f>INDEX('LA lookup'!H:H,MATCH('Known to services raw data'!B4603,'LA lookup'!G:G,0))</f>
        <v>56853</v>
      </c>
      <c r="K4603" s="31"/>
      <c r="L4603" s="31" t="str">
        <f t="shared" si="267"/>
        <v>1.8 per 1000 0-17 yr olds</v>
      </c>
      <c r="M4603" s="31">
        <f t="shared" si="268"/>
        <v>1.7941005751675374</v>
      </c>
      <c r="N4603" s="31">
        <f t="shared" si="266"/>
        <v>0</v>
      </c>
    </row>
    <row r="4604" spans="1:14" x14ac:dyDescent="0.45">
      <c r="A4604" s="31" t="str">
        <f t="shared" si="265"/>
        <v>E09000005_CIN episodes where a child has gangs identified as a factor at CIN assessment (excluding looked after children)_Number</v>
      </c>
      <c r="B4604" s="31" t="s">
        <v>261</v>
      </c>
      <c r="C4604" s="31" t="s">
        <v>262</v>
      </c>
      <c r="D4604" s="31" t="s">
        <v>474</v>
      </c>
      <c r="E4604" s="31" t="s">
        <v>475</v>
      </c>
      <c r="F4604" s="31" t="s">
        <v>82</v>
      </c>
      <c r="G4604" s="26" t="s">
        <v>83</v>
      </c>
      <c r="H4604" s="31" t="s">
        <v>743</v>
      </c>
      <c r="I4604" s="31">
        <v>91</v>
      </c>
      <c r="J4604" s="31">
        <f>INDEX('LA lookup'!H:H,MATCH('Known to services raw data'!B4604,'LA lookup'!G:G,0))</f>
        <v>77893</v>
      </c>
      <c r="K4604" s="31"/>
      <c r="L4604" s="31" t="str">
        <f t="shared" si="267"/>
        <v>1.2 per 1000 0-17 yr olds</v>
      </c>
      <c r="M4604" s="31">
        <f t="shared" si="268"/>
        <v>1.1682692924909812</v>
      </c>
      <c r="N4604" s="31">
        <f t="shared" si="266"/>
        <v>0</v>
      </c>
    </row>
    <row r="4605" spans="1:14" x14ac:dyDescent="0.45">
      <c r="A4605" s="31" t="str">
        <f t="shared" si="265"/>
        <v>E09000006_CIN episodes where a child has gangs identified as a factor at CIN assessment (excluding looked after children)_Number</v>
      </c>
      <c r="B4605" s="31" t="s">
        <v>267</v>
      </c>
      <c r="C4605" s="31" t="s">
        <v>268</v>
      </c>
      <c r="D4605" s="31" t="s">
        <v>474</v>
      </c>
      <c r="E4605" s="31" t="s">
        <v>475</v>
      </c>
      <c r="F4605" s="31" t="s">
        <v>82</v>
      </c>
      <c r="G4605" s="26" t="s">
        <v>83</v>
      </c>
      <c r="H4605" s="31" t="s">
        <v>743</v>
      </c>
      <c r="I4605" s="31">
        <v>64</v>
      </c>
      <c r="J4605" s="31">
        <f>INDEX('LA lookup'!H:H,MATCH('Known to services raw data'!B4605,'LA lookup'!G:G,0))</f>
        <v>75055</v>
      </c>
      <c r="K4605" s="31"/>
      <c r="L4605" s="31" t="str">
        <f t="shared" si="267"/>
        <v>0.9 per 1000 0-17 yr olds</v>
      </c>
      <c r="M4605" s="31">
        <f t="shared" si="268"/>
        <v>0.85270801412297659</v>
      </c>
      <c r="N4605" s="31">
        <f t="shared" si="266"/>
        <v>0</v>
      </c>
    </row>
    <row r="4606" spans="1:14" x14ac:dyDescent="0.45">
      <c r="A4606" s="31" t="str">
        <f t="shared" si="265"/>
        <v>E09000008_CIN episodes where a child has gangs identified as a factor at CIN assessment (excluding looked after children)_Number</v>
      </c>
      <c r="B4606" s="31" t="s">
        <v>486</v>
      </c>
      <c r="C4606" s="31" t="s">
        <v>487</v>
      </c>
      <c r="D4606" s="31" t="s">
        <v>474</v>
      </c>
      <c r="E4606" s="31" t="s">
        <v>475</v>
      </c>
      <c r="F4606" s="31" t="s">
        <v>82</v>
      </c>
      <c r="G4606" s="26" t="s">
        <v>83</v>
      </c>
      <c r="H4606" s="31" t="s">
        <v>743</v>
      </c>
      <c r="I4606" s="31">
        <v>142</v>
      </c>
      <c r="J4606" s="31">
        <f>INDEX('LA lookup'!H:H,MATCH('Known to services raw data'!B4606,'LA lookup'!G:G,0))</f>
        <v>94702</v>
      </c>
      <c r="K4606" s="31"/>
      <c r="L4606" s="31" t="str">
        <f t="shared" si="267"/>
        <v>1.5 per 1000 0-17 yr olds</v>
      </c>
      <c r="M4606" s="31">
        <f t="shared" si="268"/>
        <v>1.4994403497286224</v>
      </c>
      <c r="N4606" s="31">
        <f t="shared" si="266"/>
        <v>0</v>
      </c>
    </row>
    <row r="4607" spans="1:14" x14ac:dyDescent="0.45">
      <c r="A4607" s="31" t="str">
        <f t="shared" si="265"/>
        <v>E09000009_CIN episodes where a child has gangs identified as a factor at CIN assessment (excluding looked after children)_Number</v>
      </c>
      <c r="B4607" s="31" t="s">
        <v>509</v>
      </c>
      <c r="C4607" s="31" t="s">
        <v>510</v>
      </c>
      <c r="D4607" s="31" t="s">
        <v>474</v>
      </c>
      <c r="E4607" s="31" t="s">
        <v>475</v>
      </c>
      <c r="F4607" s="31" t="s">
        <v>82</v>
      </c>
      <c r="G4607" s="26" t="s">
        <v>83</v>
      </c>
      <c r="H4607" s="31" t="s">
        <v>743</v>
      </c>
      <c r="I4607" s="31">
        <v>127</v>
      </c>
      <c r="J4607" s="31">
        <f>INDEX('LA lookup'!H:H,MATCH('Known to services raw data'!B4607,'LA lookup'!G:G,0))</f>
        <v>81732</v>
      </c>
      <c r="K4607" s="31"/>
      <c r="L4607" s="31" t="str">
        <f t="shared" si="267"/>
        <v>1.6 per 1000 0-17 yr olds</v>
      </c>
      <c r="M4607" s="31">
        <f t="shared" si="268"/>
        <v>1.5538589536534038</v>
      </c>
      <c r="N4607" s="31">
        <f t="shared" si="266"/>
        <v>0</v>
      </c>
    </row>
    <row r="4608" spans="1:14" x14ac:dyDescent="0.45">
      <c r="A4608" s="31" t="str">
        <f t="shared" si="265"/>
        <v>E09000010_CIN episodes where a child has gangs identified as a factor at CIN assessment (excluding looked after children)_Number</v>
      </c>
      <c r="B4608" s="31" t="s">
        <v>301</v>
      </c>
      <c r="C4608" s="31" t="s">
        <v>302</v>
      </c>
      <c r="D4608" s="31" t="s">
        <v>474</v>
      </c>
      <c r="E4608" s="31" t="s">
        <v>475</v>
      </c>
      <c r="F4608" s="31" t="s">
        <v>82</v>
      </c>
      <c r="G4608" s="26" t="s">
        <v>83</v>
      </c>
      <c r="H4608" s="31" t="s">
        <v>743</v>
      </c>
      <c r="I4608" s="31">
        <v>216</v>
      </c>
      <c r="J4608" s="31">
        <f>INDEX('LA lookup'!H:H,MATCH('Known to services raw data'!B4608,'LA lookup'!G:G,0))</f>
        <v>84497</v>
      </c>
      <c r="K4608" s="31"/>
      <c r="L4608" s="31" t="str">
        <f t="shared" si="267"/>
        <v>2.6 per 1000 0-17 yr olds</v>
      </c>
      <c r="M4608" s="31">
        <f t="shared" si="268"/>
        <v>2.5563037740984886</v>
      </c>
      <c r="N4608" s="31">
        <f t="shared" si="266"/>
        <v>0</v>
      </c>
    </row>
    <row r="4609" spans="1:14" x14ac:dyDescent="0.45">
      <c r="A4609" s="31" t="str">
        <f t="shared" si="265"/>
        <v>E09000014_CIN episodes where a child has gangs identified as a factor at CIN assessment (excluding looked after children)_Number</v>
      </c>
      <c r="B4609" s="31" t="s">
        <v>311</v>
      </c>
      <c r="C4609" s="31" t="s">
        <v>312</v>
      </c>
      <c r="D4609" s="31" t="s">
        <v>474</v>
      </c>
      <c r="E4609" s="31" t="s">
        <v>475</v>
      </c>
      <c r="F4609" s="31" t="s">
        <v>82</v>
      </c>
      <c r="G4609" s="26" t="s">
        <v>83</v>
      </c>
      <c r="H4609" s="31" t="s">
        <v>743</v>
      </c>
      <c r="I4609" s="31">
        <v>100</v>
      </c>
      <c r="J4609" s="31">
        <f>INDEX('LA lookup'!H:H,MATCH('Known to services raw data'!B4609,'LA lookup'!G:G,0))</f>
        <v>60398</v>
      </c>
      <c r="K4609" s="31"/>
      <c r="L4609" s="31" t="str">
        <f t="shared" si="267"/>
        <v>1.7 per 1000 0-17 yr olds</v>
      </c>
      <c r="M4609" s="31">
        <f t="shared" si="268"/>
        <v>1.6556839630451339</v>
      </c>
      <c r="N4609" s="31">
        <f t="shared" si="266"/>
        <v>0</v>
      </c>
    </row>
    <row r="4610" spans="1:14" x14ac:dyDescent="0.45">
      <c r="A4610" s="31" t="str">
        <f t="shared" si="265"/>
        <v>E09000015_CIN episodes where a child has gangs identified as a factor at CIN assessment (excluding looked after children)_Number</v>
      </c>
      <c r="B4610" s="31" t="s">
        <v>496</v>
      </c>
      <c r="C4610" s="31" t="s">
        <v>497</v>
      </c>
      <c r="D4610" s="31" t="s">
        <v>474</v>
      </c>
      <c r="E4610" s="31" t="s">
        <v>475</v>
      </c>
      <c r="F4610" s="31" t="s">
        <v>82</v>
      </c>
      <c r="G4610" s="26" t="s">
        <v>83</v>
      </c>
      <c r="H4610" s="31" t="s">
        <v>743</v>
      </c>
      <c r="I4610" s="31">
        <v>94</v>
      </c>
      <c r="J4610" s="31">
        <f>INDEX('LA lookup'!H:H,MATCH('Known to services raw data'!B4610,'LA lookup'!G:G,0))</f>
        <v>58373</v>
      </c>
      <c r="K4610" s="31"/>
      <c r="L4610" s="31" t="str">
        <f t="shared" si="267"/>
        <v>1.6 per 1000 0-17 yr olds</v>
      </c>
      <c r="M4610" s="31">
        <f t="shared" si="268"/>
        <v>1.610333544618231</v>
      </c>
      <c r="N4610" s="31">
        <f t="shared" si="266"/>
        <v>0</v>
      </c>
    </row>
    <row r="4611" spans="1:14" x14ac:dyDescent="0.45">
      <c r="A4611" s="31" t="str">
        <f t="shared" si="265"/>
        <v>E09000016_CIN episodes where a child has gangs identified as a factor at CIN assessment (excluding looked after children)_Number</v>
      </c>
      <c r="B4611" s="31" t="s">
        <v>315</v>
      </c>
      <c r="C4611" s="31" t="s">
        <v>316</v>
      </c>
      <c r="D4611" s="31" t="s">
        <v>474</v>
      </c>
      <c r="E4611" s="31" t="s">
        <v>475</v>
      </c>
      <c r="F4611" s="31" t="s">
        <v>82</v>
      </c>
      <c r="G4611" s="26" t="s">
        <v>83</v>
      </c>
      <c r="H4611" s="31" t="s">
        <v>743</v>
      </c>
      <c r="I4611" s="31">
        <v>24</v>
      </c>
      <c r="J4611" s="31">
        <f>INDEX('LA lookup'!H:H,MATCH('Known to services raw data'!B4611,'LA lookup'!G:G,0))</f>
        <v>57541</v>
      </c>
      <c r="K4611" s="31"/>
      <c r="L4611" s="31" t="str">
        <f t="shared" si="267"/>
        <v>0.4 per 1000 0-17 yr olds</v>
      </c>
      <c r="M4611" s="31">
        <f t="shared" si="268"/>
        <v>0.41709389826384669</v>
      </c>
      <c r="N4611" s="31">
        <f t="shared" si="266"/>
        <v>0</v>
      </c>
    </row>
    <row r="4612" spans="1:14" x14ac:dyDescent="0.45">
      <c r="A4612" s="31" t="str">
        <f t="shared" si="265"/>
        <v>E09000017_CIN episodes where a child has gangs identified as a factor at CIN assessment (excluding looked after children)_Number</v>
      </c>
      <c r="B4612" s="31" t="s">
        <v>321</v>
      </c>
      <c r="C4612" s="31" t="s">
        <v>322</v>
      </c>
      <c r="D4612" s="31" t="s">
        <v>474</v>
      </c>
      <c r="E4612" s="31" t="s">
        <v>475</v>
      </c>
      <c r="F4612" s="31" t="s">
        <v>82</v>
      </c>
      <c r="G4612" s="26" t="s">
        <v>83</v>
      </c>
      <c r="H4612" s="31" t="s">
        <v>743</v>
      </c>
      <c r="I4612" s="31">
        <v>98</v>
      </c>
      <c r="J4612" s="31">
        <f>INDEX('LA lookup'!H:H,MATCH('Known to services raw data'!B4612,'LA lookup'!G:G,0))</f>
        <v>73377</v>
      </c>
      <c r="K4612" s="31"/>
      <c r="L4612" s="31" t="str">
        <f t="shared" si="267"/>
        <v>1.3 per 1000 0-17 yr olds</v>
      </c>
      <c r="M4612" s="31">
        <f t="shared" si="268"/>
        <v>1.3355683661092712</v>
      </c>
      <c r="N4612" s="31">
        <f t="shared" si="266"/>
        <v>0</v>
      </c>
    </row>
    <row r="4613" spans="1:14" x14ac:dyDescent="0.45">
      <c r="A4613" s="31" t="str">
        <f t="shared" si="265"/>
        <v>E09000018_CIN episodes where a child has gangs identified as a factor at CIN assessment (excluding looked after children)_Number</v>
      </c>
      <c r="B4613" s="31" t="s">
        <v>323</v>
      </c>
      <c r="C4613" s="31" t="s">
        <v>324</v>
      </c>
      <c r="D4613" s="31" t="s">
        <v>474</v>
      </c>
      <c r="E4613" s="31" t="s">
        <v>475</v>
      </c>
      <c r="F4613" s="31" t="s">
        <v>82</v>
      </c>
      <c r="G4613" s="26" t="s">
        <v>83</v>
      </c>
      <c r="H4613" s="31" t="s">
        <v>743</v>
      </c>
      <c r="I4613" s="31">
        <v>49</v>
      </c>
      <c r="J4613" s="31">
        <f>INDEX('LA lookup'!H:H,MATCH('Known to services raw data'!B4613,'LA lookup'!G:G,0))</f>
        <v>64898</v>
      </c>
      <c r="K4613" s="31"/>
      <c r="L4613" s="31" t="str">
        <f t="shared" si="267"/>
        <v>0.8 per 1000 0-17 yr olds</v>
      </c>
      <c r="M4613" s="31">
        <f t="shared" si="268"/>
        <v>0.7550309716786342</v>
      </c>
      <c r="N4613" s="31">
        <f t="shared" si="266"/>
        <v>0</v>
      </c>
    </row>
    <row r="4614" spans="1:14" x14ac:dyDescent="0.45">
      <c r="A4614" s="31" t="str">
        <f t="shared" si="265"/>
        <v>E09000021_CIN episodes where a child has gangs identified as a factor at CIN assessment (excluding looked after children)_Number</v>
      </c>
      <c r="B4614" s="31" t="s">
        <v>520</v>
      </c>
      <c r="C4614" s="31" t="s">
        <v>521</v>
      </c>
      <c r="D4614" s="31" t="s">
        <v>474</v>
      </c>
      <c r="E4614" s="31" t="s">
        <v>475</v>
      </c>
      <c r="F4614" s="31" t="s">
        <v>82</v>
      </c>
      <c r="G4614" s="26" t="s">
        <v>83</v>
      </c>
      <c r="H4614" s="31" t="s">
        <v>743</v>
      </c>
      <c r="I4614" s="31">
        <v>33</v>
      </c>
      <c r="J4614" s="31">
        <f>INDEX('LA lookup'!H:H,MATCH('Known to services raw data'!B4614,'LA lookup'!G:G,0))</f>
        <v>38977</v>
      </c>
      <c r="K4614" s="31"/>
      <c r="L4614" s="31" t="str">
        <f t="shared" si="267"/>
        <v>0.8 per 1000 0-17 yr olds</v>
      </c>
      <c r="M4614" s="31">
        <f t="shared" si="268"/>
        <v>0.84665315442440414</v>
      </c>
      <c r="N4614" s="31">
        <f t="shared" si="266"/>
        <v>0</v>
      </c>
    </row>
    <row r="4615" spans="1:14" x14ac:dyDescent="0.45">
      <c r="A4615" s="31" t="str">
        <f t="shared" si="265"/>
        <v>E09000024_CIN episodes where a child has gangs identified as a factor at CIN assessment (excluding looked after children)_Number</v>
      </c>
      <c r="B4615" s="31" t="s">
        <v>353</v>
      </c>
      <c r="C4615" s="31" t="s">
        <v>354</v>
      </c>
      <c r="D4615" s="31" t="s">
        <v>474</v>
      </c>
      <c r="E4615" s="31" t="s">
        <v>475</v>
      </c>
      <c r="F4615" s="31" t="s">
        <v>82</v>
      </c>
      <c r="G4615" s="26" t="s">
        <v>83</v>
      </c>
      <c r="H4615" s="31" t="s">
        <v>743</v>
      </c>
      <c r="I4615" s="31">
        <v>41</v>
      </c>
      <c r="J4615" s="31">
        <f>INDEX('LA lookup'!H:H,MATCH('Known to services raw data'!B4615,'LA lookup'!G:G,0))</f>
        <v>47266</v>
      </c>
      <c r="K4615" s="31"/>
      <c r="L4615" s="31" t="str">
        <f t="shared" si="267"/>
        <v>0.9 per 1000 0-17 yr olds</v>
      </c>
      <c r="M4615" s="31">
        <f t="shared" si="268"/>
        <v>0.86743113443066899</v>
      </c>
      <c r="N4615" s="31">
        <f t="shared" si="266"/>
        <v>0</v>
      </c>
    </row>
    <row r="4616" spans="1:14" x14ac:dyDescent="0.45">
      <c r="A4616" s="31" t="str">
        <f t="shared" si="265"/>
        <v>E09000025_CIN episodes where a child has gangs identified as a factor at CIN assessment (excluding looked after children)_Number</v>
      </c>
      <c r="B4616" s="31" t="s">
        <v>359</v>
      </c>
      <c r="C4616" s="31" t="s">
        <v>360</v>
      </c>
      <c r="D4616" s="31" t="s">
        <v>474</v>
      </c>
      <c r="E4616" s="31" t="s">
        <v>475</v>
      </c>
      <c r="F4616" s="31" t="s">
        <v>82</v>
      </c>
      <c r="G4616" s="26" t="s">
        <v>83</v>
      </c>
      <c r="H4616" s="31" t="s">
        <v>743</v>
      </c>
      <c r="I4616" s="31">
        <v>176</v>
      </c>
      <c r="J4616" s="31">
        <f>INDEX('LA lookup'!H:H,MATCH('Known to services raw data'!B4616,'LA lookup'!G:G,0))</f>
        <v>86567</v>
      </c>
      <c r="K4616" s="31"/>
      <c r="L4616" s="31" t="str">
        <f t="shared" si="267"/>
        <v>2 per 1000 0-17 yr olds</v>
      </c>
      <c r="M4616" s="31">
        <f t="shared" si="268"/>
        <v>2.0331073041690253</v>
      </c>
      <c r="N4616" s="31">
        <f t="shared" si="266"/>
        <v>0</v>
      </c>
    </row>
    <row r="4617" spans="1:14" x14ac:dyDescent="0.45">
      <c r="A4617" s="31" t="str">
        <f t="shared" ref="A4617:A4680" si="269">CONCATENATE(B4617,"_",G4617,"_",H4617)</f>
        <v>E09000026_CIN episodes where a child has gangs identified as a factor at CIN assessment (excluding looked after children)_Number</v>
      </c>
      <c r="B4617" s="31" t="s">
        <v>385</v>
      </c>
      <c r="C4617" s="31" t="s">
        <v>386</v>
      </c>
      <c r="D4617" s="31" t="s">
        <v>474</v>
      </c>
      <c r="E4617" s="31" t="s">
        <v>475</v>
      </c>
      <c r="F4617" s="31" t="s">
        <v>82</v>
      </c>
      <c r="G4617" s="26" t="s">
        <v>83</v>
      </c>
      <c r="H4617" s="31" t="s">
        <v>743</v>
      </c>
      <c r="I4617" s="31">
        <v>110</v>
      </c>
      <c r="J4617" s="31">
        <f>INDEX('LA lookup'!H:H,MATCH('Known to services raw data'!B4617,'LA lookup'!G:G,0))</f>
        <v>76159</v>
      </c>
      <c r="K4617" s="31"/>
      <c r="L4617" s="31" t="str">
        <f t="shared" si="267"/>
        <v>1.4 per 1000 0-17 yr olds</v>
      </c>
      <c r="M4617" s="31">
        <f t="shared" si="268"/>
        <v>1.4443466957286728</v>
      </c>
      <c r="N4617" s="31">
        <f t="shared" si="266"/>
        <v>0</v>
      </c>
    </row>
    <row r="4618" spans="1:14" x14ac:dyDescent="0.45">
      <c r="A4618" s="31" t="str">
        <f t="shared" si="269"/>
        <v>E09000027_CIN episodes where a child has gangs identified as a factor at CIN assessment (excluding looked after children)_Number</v>
      </c>
      <c r="B4618" s="31" t="s">
        <v>389</v>
      </c>
      <c r="C4618" s="31" t="s">
        <v>390</v>
      </c>
      <c r="D4618" s="31" t="s">
        <v>474</v>
      </c>
      <c r="E4618" s="31" t="s">
        <v>475</v>
      </c>
      <c r="F4618" s="31" t="s">
        <v>82</v>
      </c>
      <c r="G4618" s="26" t="s">
        <v>83</v>
      </c>
      <c r="H4618" s="31" t="s">
        <v>743</v>
      </c>
      <c r="I4618" s="31">
        <v>24</v>
      </c>
      <c r="J4618" s="31">
        <f>INDEX('LA lookup'!H:H,MATCH('Known to services raw data'!B4618,'LA lookup'!G:G,0))</f>
        <v>45525</v>
      </c>
      <c r="K4618" s="31"/>
      <c r="L4618" s="31" t="str">
        <f t="shared" si="267"/>
        <v>0.5 per 1000 0-17 yr olds</v>
      </c>
      <c r="M4618" s="31">
        <f t="shared" si="268"/>
        <v>0.52718286655683688</v>
      </c>
      <c r="N4618" s="31">
        <f t="shared" ref="N4618:N4681" si="270">IF(OR(C4618="City of London",C4618="Isles of Scilly"),1,0)</f>
        <v>0</v>
      </c>
    </row>
    <row r="4619" spans="1:14" x14ac:dyDescent="0.45">
      <c r="A4619" s="31" t="str">
        <f t="shared" si="269"/>
        <v>E09000029_CIN episodes where a child has gangs identified as a factor at CIN assessment (excluding looked after children)_Number</v>
      </c>
      <c r="B4619" s="31" t="s">
        <v>432</v>
      </c>
      <c r="C4619" s="31" t="s">
        <v>433</v>
      </c>
      <c r="D4619" s="31" t="s">
        <v>474</v>
      </c>
      <c r="E4619" s="31" t="s">
        <v>475</v>
      </c>
      <c r="F4619" s="31" t="s">
        <v>82</v>
      </c>
      <c r="G4619" s="26" t="s">
        <v>83</v>
      </c>
      <c r="H4619" s="31" t="s">
        <v>743</v>
      </c>
      <c r="I4619" s="31">
        <v>16</v>
      </c>
      <c r="J4619" s="31">
        <f>INDEX('LA lookup'!H:H,MATCH('Known to services raw data'!B4619,'LA lookup'!G:G,0))</f>
        <v>47941</v>
      </c>
      <c r="K4619" s="31"/>
      <c r="L4619" s="31" t="str">
        <f t="shared" si="267"/>
        <v>0.3 per 1000 0-17 yr olds</v>
      </c>
      <c r="M4619" s="31">
        <f t="shared" si="268"/>
        <v>0.33374355979224463</v>
      </c>
      <c r="N4619" s="31">
        <f t="shared" si="270"/>
        <v>0</v>
      </c>
    </row>
    <row r="4620" spans="1:14" x14ac:dyDescent="0.45">
      <c r="A4620" s="31" t="str">
        <f t="shared" si="269"/>
        <v>E09000031_CIN episodes where a child has gangs identified as a factor at CIN assessment (excluding looked after children)_Number</v>
      </c>
      <c r="B4620" s="31" t="s">
        <v>448</v>
      </c>
      <c r="C4620" s="31" t="s">
        <v>449</v>
      </c>
      <c r="D4620" s="31" t="s">
        <v>474</v>
      </c>
      <c r="E4620" s="31" t="s">
        <v>475</v>
      </c>
      <c r="F4620" s="31" t="s">
        <v>82</v>
      </c>
      <c r="G4620" s="26" t="s">
        <v>83</v>
      </c>
      <c r="H4620" s="31" t="s">
        <v>743</v>
      </c>
      <c r="I4620" s="31">
        <v>100</v>
      </c>
      <c r="J4620" s="31">
        <f>INDEX('LA lookup'!H:H,MATCH('Known to services raw data'!B4620,'LA lookup'!G:G,0))</f>
        <v>67017</v>
      </c>
      <c r="K4620" s="31"/>
      <c r="L4620" s="31" t="str">
        <f t="shared" si="267"/>
        <v>1.5 per 1000 0-17 yr olds</v>
      </c>
      <c r="M4620" s="31">
        <f t="shared" si="268"/>
        <v>1.4921587059999701</v>
      </c>
      <c r="N4620" s="31">
        <f t="shared" si="270"/>
        <v>0</v>
      </c>
    </row>
    <row r="4621" spans="1:14" x14ac:dyDescent="0.45">
      <c r="A4621" s="31" t="str">
        <f t="shared" si="269"/>
        <v>E08000025_CIN episodes where a child has gangs identified as a factor at CIN assessment (excluding looked after children)_Number</v>
      </c>
      <c r="B4621" s="31" t="s">
        <v>245</v>
      </c>
      <c r="C4621" s="31" t="s">
        <v>246</v>
      </c>
      <c r="D4621" s="31" t="s">
        <v>474</v>
      </c>
      <c r="E4621" s="31" t="s">
        <v>475</v>
      </c>
      <c r="F4621" s="31" t="s">
        <v>82</v>
      </c>
      <c r="G4621" s="26" t="s">
        <v>83</v>
      </c>
      <c r="H4621" s="31" t="s">
        <v>743</v>
      </c>
      <c r="I4621" s="31">
        <v>359</v>
      </c>
      <c r="J4621" s="31">
        <f>INDEX('LA lookup'!H:H,MATCH('Known to services raw data'!B4621,'LA lookup'!G:G,0))</f>
        <v>288388</v>
      </c>
      <c r="K4621" s="31"/>
      <c r="L4621" s="31" t="str">
        <f t="shared" si="267"/>
        <v>1.2 per 1000 0-17 yr olds</v>
      </c>
      <c r="M4621" s="31">
        <f t="shared" si="268"/>
        <v>1.244850687268541</v>
      </c>
      <c r="N4621" s="31">
        <f t="shared" si="270"/>
        <v>0</v>
      </c>
    </row>
    <row r="4622" spans="1:14" x14ac:dyDescent="0.45">
      <c r="A4622" s="31" t="str">
        <f t="shared" si="269"/>
        <v>E08000026_CIN episodes where a child has gangs identified as a factor at CIN assessment (excluding looked after children)_Number</v>
      </c>
      <c r="B4622" s="31" t="s">
        <v>283</v>
      </c>
      <c r="C4622" s="31" t="s">
        <v>284</v>
      </c>
      <c r="D4622" s="31" t="s">
        <v>474</v>
      </c>
      <c r="E4622" s="31" t="s">
        <v>475</v>
      </c>
      <c r="F4622" s="31" t="s">
        <v>82</v>
      </c>
      <c r="G4622" s="26" t="s">
        <v>83</v>
      </c>
      <c r="H4622" s="31" t="s">
        <v>743</v>
      </c>
      <c r="I4622" s="31">
        <v>112</v>
      </c>
      <c r="J4622" s="31">
        <f>INDEX('LA lookup'!H:H,MATCH('Known to services raw data'!B4622,'LA lookup'!G:G,0))</f>
        <v>78994</v>
      </c>
      <c r="K4622" s="31"/>
      <c r="L4622" s="31" t="str">
        <f t="shared" si="267"/>
        <v>1.4 per 1000 0-17 yr olds</v>
      </c>
      <c r="M4622" s="31">
        <f t="shared" si="268"/>
        <v>1.41782920221789</v>
      </c>
      <c r="N4622" s="31">
        <f t="shared" si="270"/>
        <v>0</v>
      </c>
    </row>
    <row r="4623" spans="1:14" x14ac:dyDescent="0.45">
      <c r="A4623" s="31" t="str">
        <f t="shared" si="269"/>
        <v>E08000027_CIN episodes where a child has gangs identified as a factor at CIN assessment (excluding looked after children)_Number</v>
      </c>
      <c r="B4623" s="31" t="s">
        <v>297</v>
      </c>
      <c r="C4623" s="31" t="s">
        <v>298</v>
      </c>
      <c r="D4623" s="31" t="s">
        <v>474</v>
      </c>
      <c r="E4623" s="31" t="s">
        <v>475</v>
      </c>
      <c r="F4623" s="31" t="s">
        <v>82</v>
      </c>
      <c r="G4623" s="26" t="s">
        <v>83</v>
      </c>
      <c r="H4623" s="31" t="s">
        <v>743</v>
      </c>
      <c r="I4623" s="31">
        <v>49</v>
      </c>
      <c r="J4623" s="31">
        <f>INDEX('LA lookup'!H:H,MATCH('Known to services raw data'!B4623,'LA lookup'!G:G,0))</f>
        <v>69265</v>
      </c>
      <c r="K4623" s="31"/>
      <c r="L4623" s="31" t="str">
        <f t="shared" si="267"/>
        <v>0.7 per 1000 0-17 yr olds</v>
      </c>
      <c r="M4623" s="31">
        <f t="shared" si="268"/>
        <v>0.70742799393633149</v>
      </c>
      <c r="N4623" s="31">
        <f t="shared" si="270"/>
        <v>0</v>
      </c>
    </row>
    <row r="4624" spans="1:14" x14ac:dyDescent="0.45">
      <c r="A4624" s="31" t="str">
        <f t="shared" si="269"/>
        <v>E08000028_CIN episodes where a child has gangs identified as a factor at CIN assessment (excluding looked after children)_Number</v>
      </c>
      <c r="B4624" s="31" t="s">
        <v>397</v>
      </c>
      <c r="C4624" s="31" t="s">
        <v>398</v>
      </c>
      <c r="D4624" s="31" t="s">
        <v>474</v>
      </c>
      <c r="E4624" s="31" t="s">
        <v>475</v>
      </c>
      <c r="F4624" s="31" t="s">
        <v>82</v>
      </c>
      <c r="G4624" s="26" t="s">
        <v>83</v>
      </c>
      <c r="H4624" s="31" t="s">
        <v>743</v>
      </c>
      <c r="I4624" s="31">
        <v>101</v>
      </c>
      <c r="J4624" s="31">
        <f>INDEX('LA lookup'!H:H,MATCH('Known to services raw data'!B4624,'LA lookup'!G:G,0))</f>
        <v>81920</v>
      </c>
      <c r="K4624" s="31"/>
      <c r="L4624" s="31" t="str">
        <f t="shared" si="267"/>
        <v>1.2 per 1000 0-17 yr olds</v>
      </c>
      <c r="M4624" s="31">
        <f t="shared" si="268"/>
        <v>1.23291015625</v>
      </c>
      <c r="N4624" s="31">
        <f t="shared" si="270"/>
        <v>0</v>
      </c>
    </row>
    <row r="4625" spans="1:14" x14ac:dyDescent="0.45">
      <c r="A4625" s="31" t="str">
        <f t="shared" si="269"/>
        <v>E08000029_CIN episodes where a child has gangs identified as a factor at CIN assessment (excluding looked after children)_Number</v>
      </c>
      <c r="B4625" s="31" t="s">
        <v>516</v>
      </c>
      <c r="C4625" s="31" t="s">
        <v>517</v>
      </c>
      <c r="D4625" s="31" t="s">
        <v>474</v>
      </c>
      <c r="E4625" s="31" t="s">
        <v>475</v>
      </c>
      <c r="F4625" s="31" t="s">
        <v>82</v>
      </c>
      <c r="G4625" s="26" t="s">
        <v>83</v>
      </c>
      <c r="H4625" s="31" t="s">
        <v>743</v>
      </c>
      <c r="I4625" s="31">
        <v>30</v>
      </c>
      <c r="J4625" s="31">
        <f>INDEX('LA lookup'!H:H,MATCH('Known to services raw data'!B4625,'LA lookup'!G:G,0))</f>
        <v>46946</v>
      </c>
      <c r="K4625" s="31"/>
      <c r="L4625" s="31" t="str">
        <f t="shared" si="267"/>
        <v>0.6 per 1000 0-17 yr olds</v>
      </c>
      <c r="M4625" s="31">
        <f t="shared" si="268"/>
        <v>0.63903207941038631</v>
      </c>
      <c r="N4625" s="31">
        <f t="shared" si="270"/>
        <v>0</v>
      </c>
    </row>
    <row r="4626" spans="1:14" x14ac:dyDescent="0.45">
      <c r="A4626" s="31" t="str">
        <f t="shared" si="269"/>
        <v>E08000030_CIN episodes where a child has gangs identified as a factor at CIN assessment (excluding looked after children)_Number</v>
      </c>
      <c r="B4626" s="31" t="s">
        <v>446</v>
      </c>
      <c r="C4626" s="31" t="s">
        <v>447</v>
      </c>
      <c r="D4626" s="31" t="s">
        <v>474</v>
      </c>
      <c r="E4626" s="31" t="s">
        <v>475</v>
      </c>
      <c r="F4626" s="31" t="s">
        <v>82</v>
      </c>
      <c r="G4626" s="26" t="s">
        <v>83</v>
      </c>
      <c r="H4626" s="31" t="s">
        <v>743</v>
      </c>
      <c r="I4626" s="31">
        <v>34</v>
      </c>
      <c r="J4626" s="31">
        <f>INDEX('LA lookup'!H:H,MATCH('Known to services raw data'!B4626,'LA lookup'!G:G,0))</f>
        <v>68157</v>
      </c>
      <c r="K4626" s="31"/>
      <c r="L4626" s="31" t="str">
        <f t="shared" si="267"/>
        <v>0.5 per 1000 0-17 yr olds</v>
      </c>
      <c r="M4626" s="31">
        <f t="shared" si="268"/>
        <v>0.49884824742873068</v>
      </c>
      <c r="N4626" s="31">
        <f t="shared" si="270"/>
        <v>0</v>
      </c>
    </row>
    <row r="4627" spans="1:14" x14ac:dyDescent="0.45">
      <c r="A4627" s="31" t="str">
        <f t="shared" si="269"/>
        <v>E08000031_CIN episodes where a child has gangs identified as a factor at CIN assessment (excluding looked after children)_Number</v>
      </c>
      <c r="B4627" s="31" t="s">
        <v>468</v>
      </c>
      <c r="C4627" s="31" t="s">
        <v>469</v>
      </c>
      <c r="D4627" s="31" t="s">
        <v>474</v>
      </c>
      <c r="E4627" s="31" t="s">
        <v>475</v>
      </c>
      <c r="F4627" s="31" t="s">
        <v>82</v>
      </c>
      <c r="G4627" s="26" t="s">
        <v>83</v>
      </c>
      <c r="H4627" s="31" t="s">
        <v>743</v>
      </c>
      <c r="I4627" s="31">
        <v>48</v>
      </c>
      <c r="J4627" s="31">
        <f>INDEX('LA lookup'!H:H,MATCH('Known to services raw data'!B4627,'LA lookup'!G:G,0))</f>
        <v>61244</v>
      </c>
      <c r="K4627" s="31"/>
      <c r="L4627" s="31" t="str">
        <f t="shared" si="267"/>
        <v>0.8 per 1000 0-17 yr olds</v>
      </c>
      <c r="M4627" s="31">
        <f t="shared" si="268"/>
        <v>0.78375024492195156</v>
      </c>
      <c r="N4627" s="31">
        <f t="shared" si="270"/>
        <v>0</v>
      </c>
    </row>
    <row r="4628" spans="1:14" x14ac:dyDescent="0.45">
      <c r="A4628" s="31" t="str">
        <f t="shared" si="269"/>
        <v>E08000011_CIN episodes where a child has gangs identified as a factor at CIN assessment (excluding looked after children)_Number</v>
      </c>
      <c r="B4628" s="31" t="s">
        <v>333</v>
      </c>
      <c r="C4628" s="31" t="s">
        <v>334</v>
      </c>
      <c r="D4628" s="31" t="s">
        <v>474</v>
      </c>
      <c r="E4628" s="31" t="s">
        <v>475</v>
      </c>
      <c r="F4628" s="31" t="s">
        <v>82</v>
      </c>
      <c r="G4628" s="26" t="s">
        <v>83</v>
      </c>
      <c r="H4628" s="31" t="s">
        <v>743</v>
      </c>
      <c r="I4628" s="31">
        <v>118</v>
      </c>
      <c r="J4628" s="31">
        <f>INDEX('LA lookup'!H:H,MATCH('Known to services raw data'!B4628,'LA lookup'!G:G,0))</f>
        <v>33477</v>
      </c>
      <c r="K4628" s="31"/>
      <c r="L4628" s="31" t="str">
        <f t="shared" si="267"/>
        <v>3.5 per 1000 0-17 yr olds</v>
      </c>
      <c r="M4628" s="31">
        <f t="shared" si="268"/>
        <v>3.5248080771873225</v>
      </c>
      <c r="N4628" s="31">
        <f t="shared" si="270"/>
        <v>0</v>
      </c>
    </row>
    <row r="4629" spans="1:14" x14ac:dyDescent="0.45">
      <c r="A4629" s="31" t="str">
        <f t="shared" si="269"/>
        <v>E08000012_CIN episodes where a child has gangs identified as a factor at CIN assessment (excluding looked after children)_Number</v>
      </c>
      <c r="B4629" s="31" t="s">
        <v>347</v>
      </c>
      <c r="C4629" s="31" t="s">
        <v>348</v>
      </c>
      <c r="D4629" s="31" t="s">
        <v>474</v>
      </c>
      <c r="E4629" s="31" t="s">
        <v>475</v>
      </c>
      <c r="F4629" s="31" t="s">
        <v>82</v>
      </c>
      <c r="G4629" s="26" t="s">
        <v>83</v>
      </c>
      <c r="H4629" s="31" t="s">
        <v>743</v>
      </c>
      <c r="I4629" s="31">
        <v>194</v>
      </c>
      <c r="J4629" s="31">
        <f>INDEX('LA lookup'!H:H,MATCH('Known to services raw data'!B4629,'LA lookup'!G:G,0))</f>
        <v>94902</v>
      </c>
      <c r="K4629" s="31"/>
      <c r="L4629" s="31" t="str">
        <f t="shared" si="267"/>
        <v>2 per 1000 0-17 yr olds</v>
      </c>
      <c r="M4629" s="31">
        <f t="shared" si="268"/>
        <v>2.0442140313165162</v>
      </c>
      <c r="N4629" s="31">
        <f t="shared" si="270"/>
        <v>0</v>
      </c>
    </row>
    <row r="4630" spans="1:14" x14ac:dyDescent="0.45">
      <c r="A4630" s="31" t="str">
        <f t="shared" si="269"/>
        <v>E08000013_CIN episodes where a child has gangs identified as a factor at CIN assessment (excluding looked after children)_Number</v>
      </c>
      <c r="B4630" s="31" t="s">
        <v>416</v>
      </c>
      <c r="C4630" s="31" t="s">
        <v>417</v>
      </c>
      <c r="D4630" s="31" t="s">
        <v>474</v>
      </c>
      <c r="E4630" s="31" t="s">
        <v>475</v>
      </c>
      <c r="F4630" s="31" t="s">
        <v>82</v>
      </c>
      <c r="G4630" s="26" t="s">
        <v>83</v>
      </c>
      <c r="H4630" s="31" t="s">
        <v>743</v>
      </c>
      <c r="I4630" s="31">
        <v>20</v>
      </c>
      <c r="J4630" s="31">
        <f>INDEX('LA lookup'!H:H,MATCH('Known to services raw data'!B4630,'LA lookup'!G:G,0))</f>
        <v>36785</v>
      </c>
      <c r="K4630" s="31"/>
      <c r="L4630" s="31" t="str">
        <f t="shared" si="267"/>
        <v>0.5 per 1000 0-17 yr olds</v>
      </c>
      <c r="M4630" s="31">
        <f t="shared" si="268"/>
        <v>0.54369987766752759</v>
      </c>
      <c r="N4630" s="31">
        <f t="shared" si="270"/>
        <v>0</v>
      </c>
    </row>
    <row r="4631" spans="1:14" x14ac:dyDescent="0.45">
      <c r="A4631" s="31" t="str">
        <f t="shared" si="269"/>
        <v>E08000014_CIN episodes where a child has gangs identified as a factor at CIN assessment (excluding looked after children)_Number</v>
      </c>
      <c r="B4631" s="31" t="s">
        <v>399</v>
      </c>
      <c r="C4631" s="31" t="s">
        <v>400</v>
      </c>
      <c r="D4631" s="31" t="s">
        <v>474</v>
      </c>
      <c r="E4631" s="31" t="s">
        <v>475</v>
      </c>
      <c r="F4631" s="31" t="s">
        <v>82</v>
      </c>
      <c r="G4631" s="26" t="s">
        <v>83</v>
      </c>
      <c r="H4631" s="31" t="s">
        <v>743</v>
      </c>
      <c r="I4631" s="31">
        <v>87</v>
      </c>
      <c r="J4631" s="31">
        <f>INDEX('LA lookup'!H:H,MATCH('Known to services raw data'!B4631,'LA lookup'!G:G,0))</f>
        <v>53833</v>
      </c>
      <c r="K4631" s="31"/>
      <c r="L4631" s="31" t="str">
        <f t="shared" si="267"/>
        <v>1.6 per 1000 0-17 yr olds</v>
      </c>
      <c r="M4631" s="31">
        <f t="shared" si="268"/>
        <v>1.6161090780747869</v>
      </c>
      <c r="N4631" s="31">
        <f t="shared" si="270"/>
        <v>0</v>
      </c>
    </row>
    <row r="4632" spans="1:14" x14ac:dyDescent="0.45">
      <c r="A4632" s="31" t="str">
        <f t="shared" si="269"/>
        <v>E08000015_CIN episodes where a child has gangs identified as a factor at CIN assessment (excluding looked after children)_Number</v>
      </c>
      <c r="B4632" s="31" t="s">
        <v>464</v>
      </c>
      <c r="C4632" s="31" t="s">
        <v>465</v>
      </c>
      <c r="D4632" s="31" t="s">
        <v>474</v>
      </c>
      <c r="E4632" s="31" t="s">
        <v>475</v>
      </c>
      <c r="F4632" s="31" t="s">
        <v>82</v>
      </c>
      <c r="G4632" s="26" t="s">
        <v>83</v>
      </c>
      <c r="H4632" s="31" t="s">
        <v>743</v>
      </c>
      <c r="I4632" s="31">
        <v>52</v>
      </c>
      <c r="J4632" s="31">
        <f>INDEX('LA lookup'!H:H,MATCH('Known to services raw data'!B4632,'LA lookup'!G:G,0))</f>
        <v>67576</v>
      </c>
      <c r="K4632" s="31"/>
      <c r="L4632" s="31" t="str">
        <f t="shared" si="267"/>
        <v>0.8 per 1000 0-17 yr olds</v>
      </c>
      <c r="M4632" s="31">
        <f t="shared" si="268"/>
        <v>0.7695039659050551</v>
      </c>
      <c r="N4632" s="31">
        <f t="shared" si="270"/>
        <v>0</v>
      </c>
    </row>
    <row r="4633" spans="1:14" x14ac:dyDescent="0.45">
      <c r="A4633" s="31" t="str">
        <f t="shared" si="269"/>
        <v>E08000001_CIN episodes where a child has gangs identified as a factor at CIN assessment (excluding looked after children)_Number</v>
      </c>
      <c r="B4633" s="31" t="s">
        <v>252</v>
      </c>
      <c r="C4633" s="31" t="s">
        <v>253</v>
      </c>
      <c r="D4633" s="31" t="s">
        <v>474</v>
      </c>
      <c r="E4633" s="31" t="s">
        <v>475</v>
      </c>
      <c r="F4633" s="31" t="s">
        <v>82</v>
      </c>
      <c r="G4633" s="26" t="s">
        <v>83</v>
      </c>
      <c r="H4633" s="31" t="s">
        <v>743</v>
      </c>
      <c r="I4633" s="31">
        <v>46</v>
      </c>
      <c r="J4633" s="31">
        <f>INDEX('LA lookup'!H:H,MATCH('Known to services raw data'!B4633,'LA lookup'!G:G,0))</f>
        <v>67670</v>
      </c>
      <c r="K4633" s="31"/>
      <c r="L4633" s="31" t="str">
        <f t="shared" si="267"/>
        <v>0.7 per 1000 0-17 yr olds</v>
      </c>
      <c r="M4633" s="31">
        <f t="shared" si="268"/>
        <v>0.67976946948426187</v>
      </c>
      <c r="N4633" s="31">
        <f t="shared" si="270"/>
        <v>0</v>
      </c>
    </row>
    <row r="4634" spans="1:14" x14ac:dyDescent="0.45">
      <c r="A4634" s="31" t="str">
        <f t="shared" si="269"/>
        <v>E08000002_CIN episodes where a child has gangs identified as a factor at CIN assessment (excluding looked after children)_Number</v>
      </c>
      <c r="B4634" s="31" t="s">
        <v>271</v>
      </c>
      <c r="C4634" s="31" t="s">
        <v>272</v>
      </c>
      <c r="D4634" s="31" t="s">
        <v>474</v>
      </c>
      <c r="E4634" s="31" t="s">
        <v>475</v>
      </c>
      <c r="F4634" s="31" t="s">
        <v>82</v>
      </c>
      <c r="G4634" s="26" t="s">
        <v>83</v>
      </c>
      <c r="H4634" s="31" t="s">
        <v>743</v>
      </c>
      <c r="I4634" s="31">
        <v>31</v>
      </c>
      <c r="J4634" s="31">
        <f>INDEX('LA lookup'!H:H,MATCH('Known to services raw data'!B4634,'LA lookup'!G:G,0))</f>
        <v>43142</v>
      </c>
      <c r="K4634" s="31"/>
      <c r="L4634" s="31" t="str">
        <f t="shared" si="267"/>
        <v>0.7 per 1000 0-17 yr olds</v>
      </c>
      <c r="M4634" s="31">
        <f t="shared" si="268"/>
        <v>0.7185573223309073</v>
      </c>
      <c r="N4634" s="31">
        <f t="shared" si="270"/>
        <v>0</v>
      </c>
    </row>
    <row r="4635" spans="1:14" x14ac:dyDescent="0.45">
      <c r="A4635" s="31" t="str">
        <f t="shared" si="269"/>
        <v>E08000003_CIN episodes where a child has gangs identified as a factor at CIN assessment (excluding looked after children)_Number</v>
      </c>
      <c r="B4635" s="31" t="s">
        <v>349</v>
      </c>
      <c r="C4635" s="31" t="s">
        <v>350</v>
      </c>
      <c r="D4635" s="31" t="s">
        <v>474</v>
      </c>
      <c r="E4635" s="31" t="s">
        <v>475</v>
      </c>
      <c r="F4635" s="31" t="s">
        <v>82</v>
      </c>
      <c r="G4635" s="26" t="s">
        <v>83</v>
      </c>
      <c r="H4635" s="31" t="s">
        <v>743</v>
      </c>
      <c r="I4635" s="31">
        <v>184</v>
      </c>
      <c r="J4635" s="31">
        <f>INDEX('LA lookup'!H:H,MATCH('Known to services raw data'!B4635,'LA lookup'!G:G,0))</f>
        <v>121962</v>
      </c>
      <c r="K4635" s="31"/>
      <c r="L4635" s="31" t="str">
        <f t="shared" si="267"/>
        <v>1.5 per 1000 0-17 yr olds</v>
      </c>
      <c r="M4635" s="31">
        <f t="shared" si="268"/>
        <v>1.5086666338695658</v>
      </c>
      <c r="N4635" s="31">
        <f t="shared" si="270"/>
        <v>0</v>
      </c>
    </row>
    <row r="4636" spans="1:14" x14ac:dyDescent="0.45">
      <c r="A4636" s="31" t="str">
        <f t="shared" si="269"/>
        <v>E08000004_CIN episodes where a child has gangs identified as a factor at CIN assessment (excluding looked after children)_Number</v>
      </c>
      <c r="B4636" s="31" t="s">
        <v>375</v>
      </c>
      <c r="C4636" s="31" t="s">
        <v>376</v>
      </c>
      <c r="D4636" s="31" t="s">
        <v>474</v>
      </c>
      <c r="E4636" s="31" t="s">
        <v>475</v>
      </c>
      <c r="F4636" s="31" t="s">
        <v>82</v>
      </c>
      <c r="G4636" s="26" t="s">
        <v>83</v>
      </c>
      <c r="H4636" s="31" t="s">
        <v>743</v>
      </c>
      <c r="I4636" s="31">
        <v>44</v>
      </c>
      <c r="J4636" s="31">
        <f>INDEX('LA lookup'!H:H,MATCH('Known to services raw data'!B4636,'LA lookup'!G:G,0))</f>
        <v>59416</v>
      </c>
      <c r="K4636" s="31"/>
      <c r="L4636" s="31" t="str">
        <f t="shared" si="267"/>
        <v>0.7 per 1000 0-17 yr olds</v>
      </c>
      <c r="M4636" s="31">
        <f t="shared" si="268"/>
        <v>0.74054126834522682</v>
      </c>
      <c r="N4636" s="31">
        <f t="shared" si="270"/>
        <v>0</v>
      </c>
    </row>
    <row r="4637" spans="1:14" x14ac:dyDescent="0.45">
      <c r="A4637" s="31" t="str">
        <f t="shared" si="269"/>
        <v>E08000005_CIN episodes where a child has gangs identified as a factor at CIN assessment (excluding looked after children)_Number</v>
      </c>
      <c r="B4637" s="31" t="s">
        <v>391</v>
      </c>
      <c r="C4637" s="31" t="s">
        <v>392</v>
      </c>
      <c r="D4637" s="31" t="s">
        <v>474</v>
      </c>
      <c r="E4637" s="31" t="s">
        <v>475</v>
      </c>
      <c r="F4637" s="31" t="s">
        <v>82</v>
      </c>
      <c r="G4637" s="26" t="s">
        <v>83</v>
      </c>
      <c r="H4637" s="31" t="s">
        <v>743</v>
      </c>
      <c r="I4637" s="31">
        <v>63</v>
      </c>
      <c r="J4637" s="31">
        <f>INDEX('LA lookup'!H:H,MATCH('Known to services raw data'!B4637,'LA lookup'!G:G,0))</f>
        <v>52689</v>
      </c>
      <c r="K4637" s="31"/>
      <c r="L4637" s="31" t="str">
        <f t="shared" si="267"/>
        <v>1.2 per 1000 0-17 yr olds</v>
      </c>
      <c r="M4637" s="31">
        <f t="shared" si="268"/>
        <v>1.1956954962136308</v>
      </c>
      <c r="N4637" s="31">
        <f t="shared" si="270"/>
        <v>0</v>
      </c>
    </row>
    <row r="4638" spans="1:14" x14ac:dyDescent="0.45">
      <c r="A4638" s="31" t="str">
        <f t="shared" si="269"/>
        <v>E08000006_CIN episodes where a child has gangs identified as a factor at CIN assessment (excluding looked after children)_Number</v>
      </c>
      <c r="B4638" s="31" t="s">
        <v>395</v>
      </c>
      <c r="C4638" s="31" t="s">
        <v>396</v>
      </c>
      <c r="D4638" s="31" t="s">
        <v>474</v>
      </c>
      <c r="E4638" s="31" t="s">
        <v>475</v>
      </c>
      <c r="F4638" s="31" t="s">
        <v>82</v>
      </c>
      <c r="G4638" s="26" t="s">
        <v>83</v>
      </c>
      <c r="H4638" s="31" t="s">
        <v>743</v>
      </c>
      <c r="I4638" s="31">
        <v>91</v>
      </c>
      <c r="J4638" s="31">
        <f>INDEX('LA lookup'!H:H,MATCH('Known to services raw data'!B4638,'LA lookup'!G:G,0))</f>
        <v>56566</v>
      </c>
      <c r="K4638" s="31"/>
      <c r="L4638" s="31" t="str">
        <f t="shared" si="267"/>
        <v>1.6 per 1000 0-17 yr olds</v>
      </c>
      <c r="M4638" s="31">
        <f t="shared" si="268"/>
        <v>1.6087402326485876</v>
      </c>
      <c r="N4638" s="31">
        <f t="shared" si="270"/>
        <v>0</v>
      </c>
    </row>
    <row r="4639" spans="1:14" x14ac:dyDescent="0.45">
      <c r="A4639" s="31" t="str">
        <f t="shared" si="269"/>
        <v>E08000007_CIN episodes where a child has gangs identified as a factor at CIN assessment (excluding looked after children)_Number</v>
      </c>
      <c r="B4639" s="31" t="s">
        <v>420</v>
      </c>
      <c r="C4639" s="31" t="s">
        <v>421</v>
      </c>
      <c r="D4639" s="31" t="s">
        <v>474</v>
      </c>
      <c r="E4639" s="31" t="s">
        <v>475</v>
      </c>
      <c r="F4639" s="31" t="s">
        <v>82</v>
      </c>
      <c r="G4639" s="26" t="s">
        <v>83</v>
      </c>
      <c r="H4639" s="31" t="s">
        <v>743</v>
      </c>
      <c r="I4639" s="31">
        <v>20</v>
      </c>
      <c r="J4639" s="31">
        <f>INDEX('LA lookup'!H:H,MATCH('Known to services raw data'!B4639,'LA lookup'!G:G,0))</f>
        <v>63141</v>
      </c>
      <c r="K4639" s="31"/>
      <c r="L4639" s="31" t="str">
        <f t="shared" si="267"/>
        <v>0.3 per 1000 0-17 yr olds</v>
      </c>
      <c r="M4639" s="31">
        <f t="shared" si="268"/>
        <v>0.31675139766554222</v>
      </c>
      <c r="N4639" s="31">
        <f t="shared" si="270"/>
        <v>0</v>
      </c>
    </row>
    <row r="4640" spans="1:14" x14ac:dyDescent="0.45">
      <c r="A4640" s="31" t="str">
        <f t="shared" si="269"/>
        <v>E08000008_CIN episodes where a child has gangs identified as a factor at CIN assessment (excluding looked after children)_Number</v>
      </c>
      <c r="B4640" s="31" t="s">
        <v>436</v>
      </c>
      <c r="C4640" s="31" t="s">
        <v>437</v>
      </c>
      <c r="D4640" s="31" t="s">
        <v>474</v>
      </c>
      <c r="E4640" s="31" t="s">
        <v>475</v>
      </c>
      <c r="F4640" s="31" t="s">
        <v>82</v>
      </c>
      <c r="G4640" s="26" t="s">
        <v>83</v>
      </c>
      <c r="H4640" s="31" t="s">
        <v>743</v>
      </c>
      <c r="I4640" s="31">
        <v>47</v>
      </c>
      <c r="J4640" s="31">
        <f>INDEX('LA lookup'!H:H,MATCH('Known to services raw data'!B4640,'LA lookup'!G:G,0))</f>
        <v>50223</v>
      </c>
      <c r="K4640" s="31"/>
      <c r="L4640" s="31" t="str">
        <f t="shared" si="267"/>
        <v>0.9 per 1000 0-17 yr olds</v>
      </c>
      <c r="M4640" s="31">
        <f t="shared" si="268"/>
        <v>0.93582621508073982</v>
      </c>
      <c r="N4640" s="31">
        <f t="shared" si="270"/>
        <v>0</v>
      </c>
    </row>
    <row r="4641" spans="1:14" x14ac:dyDescent="0.45">
      <c r="A4641" s="31" t="str">
        <f t="shared" si="269"/>
        <v>E08000009_CIN episodes where a child has gangs identified as a factor at CIN assessment (excluding looked after children)_Number</v>
      </c>
      <c r="B4641" s="31" t="s">
        <v>442</v>
      </c>
      <c r="C4641" s="31" t="s">
        <v>443</v>
      </c>
      <c r="D4641" s="31" t="s">
        <v>474</v>
      </c>
      <c r="E4641" s="31" t="s">
        <v>475</v>
      </c>
      <c r="F4641" s="31" t="s">
        <v>82</v>
      </c>
      <c r="G4641" s="26" t="s">
        <v>83</v>
      </c>
      <c r="H4641" s="31" t="s">
        <v>743</v>
      </c>
      <c r="I4641" s="31">
        <v>16</v>
      </c>
      <c r="J4641" s="31">
        <f>INDEX('LA lookup'!H:H,MATCH('Known to services raw data'!B4641,'LA lookup'!G:G,0))</f>
        <v>56087</v>
      </c>
      <c r="K4641" s="31"/>
      <c r="L4641" s="31" t="str">
        <f t="shared" si="267"/>
        <v>0.3 per 1000 0-17 yr olds</v>
      </c>
      <c r="M4641" s="31">
        <f t="shared" si="268"/>
        <v>0.28527109668907236</v>
      </c>
      <c r="N4641" s="31">
        <f t="shared" si="270"/>
        <v>0</v>
      </c>
    </row>
    <row r="4642" spans="1:14" x14ac:dyDescent="0.45">
      <c r="A4642" s="31" t="str">
        <f t="shared" si="269"/>
        <v>E08000010_CIN episodes where a child has gangs identified as a factor at CIN assessment (excluding looked after children)_Number</v>
      </c>
      <c r="B4642" s="31" t="s">
        <v>460</v>
      </c>
      <c r="C4642" s="31" t="s">
        <v>461</v>
      </c>
      <c r="D4642" s="31" t="s">
        <v>474</v>
      </c>
      <c r="E4642" s="31" t="s">
        <v>475</v>
      </c>
      <c r="F4642" s="31" t="s">
        <v>82</v>
      </c>
      <c r="G4642" s="26" t="s">
        <v>83</v>
      </c>
      <c r="H4642" s="31" t="s">
        <v>743</v>
      </c>
      <c r="I4642" s="31">
        <v>31</v>
      </c>
      <c r="J4642" s="31">
        <f>INDEX('LA lookup'!H:H,MATCH('Known to services raw data'!B4642,'LA lookup'!G:G,0))</f>
        <v>68388</v>
      </c>
      <c r="K4642" s="31"/>
      <c r="L4642" s="31" t="str">
        <f t="shared" si="267"/>
        <v>0.5 per 1000 0-17 yr olds</v>
      </c>
      <c r="M4642" s="31">
        <f t="shared" si="268"/>
        <v>0.45329589986547347</v>
      </c>
      <c r="N4642" s="31">
        <f t="shared" si="270"/>
        <v>0</v>
      </c>
    </row>
    <row r="4643" spans="1:14" x14ac:dyDescent="0.45">
      <c r="A4643" s="31" t="str">
        <f t="shared" si="269"/>
        <v>E08000016_CIN episodes where a child has gangs identified as a factor at CIN assessment (excluding looked after children)_Number</v>
      </c>
      <c r="B4643" s="31" t="s">
        <v>236</v>
      </c>
      <c r="C4643" s="31" t="s">
        <v>237</v>
      </c>
      <c r="D4643" s="31" t="s">
        <v>474</v>
      </c>
      <c r="E4643" s="31" t="s">
        <v>475</v>
      </c>
      <c r="F4643" s="31" t="s">
        <v>82</v>
      </c>
      <c r="G4643" s="26" t="s">
        <v>83</v>
      </c>
      <c r="H4643" s="31" t="s">
        <v>743</v>
      </c>
      <c r="I4643" s="31">
        <v>10</v>
      </c>
      <c r="J4643" s="31">
        <f>INDEX('LA lookup'!H:H,MATCH('Known to services raw data'!B4643,'LA lookup'!G:G,0))</f>
        <v>50727</v>
      </c>
      <c r="K4643" s="31"/>
      <c r="L4643" s="31" t="str">
        <f t="shared" si="267"/>
        <v>0.2 per 1000 0-17 yr olds</v>
      </c>
      <c r="M4643" s="31">
        <f t="shared" si="268"/>
        <v>0.19713367634593018</v>
      </c>
      <c r="N4643" s="31">
        <f t="shared" si="270"/>
        <v>0</v>
      </c>
    </row>
    <row r="4644" spans="1:14" x14ac:dyDescent="0.45">
      <c r="A4644" s="31" t="str">
        <f t="shared" si="269"/>
        <v>E08000017_CIN episodes where a child has gangs identified as a factor at CIN assessment (excluding looked after children)_Number</v>
      </c>
      <c r="B4644" s="31" t="s">
        <v>293</v>
      </c>
      <c r="C4644" s="31" t="s">
        <v>294</v>
      </c>
      <c r="D4644" s="31" t="s">
        <v>474</v>
      </c>
      <c r="E4644" s="31" t="s">
        <v>475</v>
      </c>
      <c r="F4644" s="31" t="s">
        <v>82</v>
      </c>
      <c r="G4644" s="26" t="s">
        <v>83</v>
      </c>
      <c r="H4644" s="31" t="s">
        <v>743</v>
      </c>
      <c r="I4644" s="31">
        <v>57</v>
      </c>
      <c r="J4644" s="31">
        <f>INDEX('LA lookup'!H:H,MATCH('Known to services raw data'!B4644,'LA lookup'!G:G,0))</f>
        <v>66448</v>
      </c>
      <c r="K4644" s="31"/>
      <c r="L4644" s="31" t="str">
        <f t="shared" si="267"/>
        <v>0.9 per 1000 0-17 yr olds</v>
      </c>
      <c r="M4644" s="31">
        <f t="shared" si="268"/>
        <v>0.85781362870214295</v>
      </c>
      <c r="N4644" s="31">
        <f t="shared" si="270"/>
        <v>0</v>
      </c>
    </row>
    <row r="4645" spans="1:14" x14ac:dyDescent="0.45">
      <c r="A4645" s="31" t="str">
        <f t="shared" si="269"/>
        <v>E08000018_CIN episodes where a child has gangs identified as a factor at CIN assessment (excluding looked after children)_Number</v>
      </c>
      <c r="B4645" s="31" t="s">
        <v>393</v>
      </c>
      <c r="C4645" s="31" t="s">
        <v>394</v>
      </c>
      <c r="D4645" s="31" t="s">
        <v>474</v>
      </c>
      <c r="E4645" s="31" t="s">
        <v>475</v>
      </c>
      <c r="F4645" s="31" t="s">
        <v>82</v>
      </c>
      <c r="G4645" s="26" t="s">
        <v>83</v>
      </c>
      <c r="H4645" s="31" t="s">
        <v>743</v>
      </c>
      <c r="I4645" s="31">
        <v>34</v>
      </c>
      <c r="J4645" s="31">
        <f>INDEX('LA lookup'!H:H,MATCH('Known to services raw data'!B4645,'LA lookup'!G:G,0))</f>
        <v>57196</v>
      </c>
      <c r="K4645" s="31"/>
      <c r="L4645" s="31" t="str">
        <f t="shared" si="267"/>
        <v>0.6 per 1000 0-17 yr olds</v>
      </c>
      <c r="M4645" s="31">
        <f t="shared" si="268"/>
        <v>0.59444716413735221</v>
      </c>
      <c r="N4645" s="31">
        <f t="shared" si="270"/>
        <v>0</v>
      </c>
    </row>
    <row r="4646" spans="1:14" x14ac:dyDescent="0.45">
      <c r="A4646" s="31" t="str">
        <f t="shared" si="269"/>
        <v>E08000019_CIN episodes where a child has gangs identified as a factor at CIN assessment (excluding looked after children)_Number</v>
      </c>
      <c r="B4646" s="31" t="s">
        <v>401</v>
      </c>
      <c r="C4646" s="31" t="s">
        <v>402</v>
      </c>
      <c r="D4646" s="31" t="s">
        <v>474</v>
      </c>
      <c r="E4646" s="31" t="s">
        <v>475</v>
      </c>
      <c r="F4646" s="31" t="s">
        <v>82</v>
      </c>
      <c r="G4646" s="26" t="s">
        <v>83</v>
      </c>
      <c r="H4646" s="31" t="s">
        <v>743</v>
      </c>
      <c r="I4646" s="31">
        <v>160</v>
      </c>
      <c r="J4646" s="31">
        <f>INDEX('LA lookup'!H:H,MATCH('Known to services raw data'!B4646,'LA lookup'!G:G,0))</f>
        <v>117497</v>
      </c>
      <c r="K4646" s="31"/>
      <c r="L4646" s="31" t="str">
        <f t="shared" si="267"/>
        <v>1.4 per 1000 0-17 yr olds</v>
      </c>
      <c r="M4646" s="31">
        <f t="shared" si="268"/>
        <v>1.3617368954100955</v>
      </c>
      <c r="N4646" s="31">
        <f t="shared" si="270"/>
        <v>0</v>
      </c>
    </row>
    <row r="4647" spans="1:14" x14ac:dyDescent="0.45">
      <c r="A4647" s="31" t="str">
        <f t="shared" si="269"/>
        <v>E08000032_CIN episodes where a child has gangs identified as a factor at CIN assessment (excluding looked after children)_Number</v>
      </c>
      <c r="B4647" s="31" t="s">
        <v>259</v>
      </c>
      <c r="C4647" s="31" t="s">
        <v>260</v>
      </c>
      <c r="D4647" s="31" t="s">
        <v>474</v>
      </c>
      <c r="E4647" s="31" t="s">
        <v>475</v>
      </c>
      <c r="F4647" s="31" t="s">
        <v>82</v>
      </c>
      <c r="G4647" s="26" t="s">
        <v>83</v>
      </c>
      <c r="H4647" s="31" t="s">
        <v>743</v>
      </c>
      <c r="I4647" s="31">
        <v>77</v>
      </c>
      <c r="J4647" s="31">
        <f>INDEX('LA lookup'!H:H,MATCH('Known to services raw data'!B4647,'LA lookup'!G:G,0))</f>
        <v>142005</v>
      </c>
      <c r="K4647" s="31"/>
      <c r="L4647" s="31" t="str">
        <f t="shared" si="267"/>
        <v>0.5 per 1000 0-17 yr olds</v>
      </c>
      <c r="M4647" s="31">
        <f t="shared" si="268"/>
        <v>0.54223442836519842</v>
      </c>
      <c r="N4647" s="31">
        <f t="shared" si="270"/>
        <v>0</v>
      </c>
    </row>
    <row r="4648" spans="1:14" x14ac:dyDescent="0.45">
      <c r="A4648" s="31" t="str">
        <f t="shared" si="269"/>
        <v>E08000033_CIN episodes where a child has gangs identified as a factor at CIN assessment (excluding looked after children)_Number</v>
      </c>
      <c r="B4648" s="31" t="s">
        <v>273</v>
      </c>
      <c r="C4648" s="31" t="s">
        <v>274</v>
      </c>
      <c r="D4648" s="31" t="s">
        <v>474</v>
      </c>
      <c r="E4648" s="31" t="s">
        <v>475</v>
      </c>
      <c r="F4648" s="31" t="s">
        <v>82</v>
      </c>
      <c r="G4648" s="26" t="s">
        <v>83</v>
      </c>
      <c r="H4648" s="31" t="s">
        <v>743</v>
      </c>
      <c r="I4648" s="31">
        <v>30</v>
      </c>
      <c r="J4648" s="31">
        <f>INDEX('LA lookup'!H:H,MATCH('Known to services raw data'!B4648,'LA lookup'!G:G,0))</f>
        <v>46021</v>
      </c>
      <c r="K4648" s="31"/>
      <c r="L4648" s="31" t="str">
        <f t="shared" si="267"/>
        <v>0.7 per 1000 0-17 yr olds</v>
      </c>
      <c r="M4648" s="31">
        <f t="shared" si="268"/>
        <v>0.65187631733339124</v>
      </c>
      <c r="N4648" s="31">
        <f t="shared" si="270"/>
        <v>0</v>
      </c>
    </row>
    <row r="4649" spans="1:14" x14ac:dyDescent="0.45">
      <c r="A4649" s="31" t="str">
        <f t="shared" si="269"/>
        <v>E08000034_CIN episodes where a child has gangs identified as a factor at CIN assessment (excluding looked after children)_Number</v>
      </c>
      <c r="B4649" s="31" t="s">
        <v>331</v>
      </c>
      <c r="C4649" s="31" t="s">
        <v>332</v>
      </c>
      <c r="D4649" s="31" t="s">
        <v>474</v>
      </c>
      <c r="E4649" s="31" t="s">
        <v>475</v>
      </c>
      <c r="F4649" s="31" t="s">
        <v>82</v>
      </c>
      <c r="G4649" s="26" t="s">
        <v>83</v>
      </c>
      <c r="H4649" s="31" t="s">
        <v>743</v>
      </c>
      <c r="I4649" s="31">
        <v>109</v>
      </c>
      <c r="J4649" s="31">
        <f>INDEX('LA lookup'!H:H,MATCH('Known to services raw data'!B4649,'LA lookup'!G:G,0))</f>
        <v>100174</v>
      </c>
      <c r="K4649" s="31"/>
      <c r="L4649" s="31" t="str">
        <f t="shared" si="267"/>
        <v>1.1 per 1000 0-17 yr olds</v>
      </c>
      <c r="M4649" s="31">
        <f t="shared" si="268"/>
        <v>1.0881066943518278</v>
      </c>
      <c r="N4649" s="31">
        <f t="shared" si="270"/>
        <v>0</v>
      </c>
    </row>
    <row r="4650" spans="1:14" x14ac:dyDescent="0.45">
      <c r="A4650" s="31" t="str">
        <f t="shared" si="269"/>
        <v>E08000035_CIN episodes where a child has gangs identified as a factor at CIN assessment (excluding looked after children)_Number</v>
      </c>
      <c r="B4650" s="31" t="s">
        <v>339</v>
      </c>
      <c r="C4650" s="31" t="s">
        <v>340</v>
      </c>
      <c r="D4650" s="31" t="s">
        <v>474</v>
      </c>
      <c r="E4650" s="31" t="s">
        <v>475</v>
      </c>
      <c r="F4650" s="31" t="s">
        <v>82</v>
      </c>
      <c r="G4650" s="26" t="s">
        <v>83</v>
      </c>
      <c r="H4650" s="31" t="s">
        <v>743</v>
      </c>
      <c r="I4650" s="31">
        <v>42</v>
      </c>
      <c r="J4650" s="31">
        <f>INDEX('LA lookup'!H:H,MATCH('Known to services raw data'!B4650,'LA lookup'!G:G,0))</f>
        <v>168176</v>
      </c>
      <c r="K4650" s="31"/>
      <c r="L4650" s="31" t="str">
        <f t="shared" si="267"/>
        <v>0.2 per 1000 0-17 yr olds</v>
      </c>
      <c r="M4650" s="31">
        <f t="shared" si="268"/>
        <v>0.24973836932737131</v>
      </c>
      <c r="N4650" s="31">
        <f t="shared" si="270"/>
        <v>0</v>
      </c>
    </row>
    <row r="4651" spans="1:14" x14ac:dyDescent="0.45">
      <c r="A4651" s="31" t="str">
        <f t="shared" si="269"/>
        <v>E08000036_CIN episodes where a child has gangs identified as a factor at CIN assessment (excluding looked after children)_Number</v>
      </c>
      <c r="B4651" s="31" t="s">
        <v>444</v>
      </c>
      <c r="C4651" s="31" t="s">
        <v>445</v>
      </c>
      <c r="D4651" s="31" t="s">
        <v>474</v>
      </c>
      <c r="E4651" s="31" t="s">
        <v>475</v>
      </c>
      <c r="F4651" s="31" t="s">
        <v>82</v>
      </c>
      <c r="G4651" s="26" t="s">
        <v>83</v>
      </c>
      <c r="H4651" s="31" t="s">
        <v>743</v>
      </c>
      <c r="I4651" s="31">
        <v>5</v>
      </c>
      <c r="J4651" s="31">
        <f>INDEX('LA lookup'!H:H,MATCH('Known to services raw data'!B4651,'LA lookup'!G:G,0))</f>
        <v>72893</v>
      </c>
      <c r="K4651" s="31"/>
      <c r="L4651" s="31" t="str">
        <f t="shared" si="267"/>
        <v>0.1 per 1000 0-17 yr olds</v>
      </c>
      <c r="M4651" s="31">
        <f t="shared" si="268"/>
        <v>6.8593692124072278E-2</v>
      </c>
      <c r="N4651" s="31">
        <f t="shared" si="270"/>
        <v>0</v>
      </c>
    </row>
    <row r="4652" spans="1:14" x14ac:dyDescent="0.45">
      <c r="A4652" s="31" t="str">
        <f t="shared" si="269"/>
        <v>E08000020_CIN episodes where a child has gangs identified as a factor at CIN assessment (excluding looked after children)_Number</v>
      </c>
      <c r="B4652" s="31" t="s">
        <v>305</v>
      </c>
      <c r="C4652" s="31" t="s">
        <v>306</v>
      </c>
      <c r="D4652" s="31" t="s">
        <v>474</v>
      </c>
      <c r="E4652" s="31" t="s">
        <v>475</v>
      </c>
      <c r="F4652" s="31" t="s">
        <v>82</v>
      </c>
      <c r="G4652" s="26" t="s">
        <v>83</v>
      </c>
      <c r="H4652" s="31" t="s">
        <v>743</v>
      </c>
      <c r="I4652" s="31">
        <v>9</v>
      </c>
      <c r="J4652" s="31">
        <f>INDEX('LA lookup'!H:H,MATCH('Known to services raw data'!B4652,'LA lookup'!G:G,0))</f>
        <v>39605</v>
      </c>
      <c r="K4652" s="31"/>
      <c r="L4652" s="31" t="str">
        <f t="shared" si="267"/>
        <v>0.2 per 1000 0-17 yr olds</v>
      </c>
      <c r="M4652" s="31">
        <f t="shared" si="268"/>
        <v>0.22724403484408534</v>
      </c>
      <c r="N4652" s="31">
        <f t="shared" si="270"/>
        <v>0</v>
      </c>
    </row>
    <row r="4653" spans="1:14" x14ac:dyDescent="0.45">
      <c r="A4653" s="31" t="str">
        <f t="shared" si="269"/>
        <v>E08000021_CIN episodes where a child has gangs identified as a factor at CIN assessment (excluding looked after children)_Number</v>
      </c>
      <c r="B4653" s="31" t="s">
        <v>357</v>
      </c>
      <c r="C4653" s="31" t="s">
        <v>358</v>
      </c>
      <c r="D4653" s="31" t="s">
        <v>474</v>
      </c>
      <c r="E4653" s="31" t="s">
        <v>475</v>
      </c>
      <c r="F4653" s="31" t="s">
        <v>82</v>
      </c>
      <c r="G4653" s="26" t="s">
        <v>83</v>
      </c>
      <c r="H4653" s="31" t="s">
        <v>743</v>
      </c>
      <c r="I4653" s="31">
        <v>62</v>
      </c>
      <c r="J4653" s="31">
        <f>INDEX('LA lookup'!H:H,MATCH('Known to services raw data'!B4653,'LA lookup'!G:G,0))</f>
        <v>58056</v>
      </c>
      <c r="K4653" s="31"/>
      <c r="L4653" s="31" t="str">
        <f t="shared" si="267"/>
        <v>1.1 per 1000 0-17 yr olds</v>
      </c>
      <c r="M4653" s="31">
        <f t="shared" si="268"/>
        <v>1.067934408157641</v>
      </c>
      <c r="N4653" s="31">
        <f t="shared" si="270"/>
        <v>0</v>
      </c>
    </row>
    <row r="4654" spans="1:14" x14ac:dyDescent="0.45">
      <c r="A4654" s="31" t="str">
        <f t="shared" si="269"/>
        <v>E08000022_CIN episodes where a child has gangs identified as a factor at CIN assessment (excluding looked after children)_Number</v>
      </c>
      <c r="B4654" s="31" t="s">
        <v>524</v>
      </c>
      <c r="C4654" s="31" t="s">
        <v>525</v>
      </c>
      <c r="D4654" s="31" t="s">
        <v>474</v>
      </c>
      <c r="E4654" s="31" t="s">
        <v>475</v>
      </c>
      <c r="F4654" s="31" t="s">
        <v>82</v>
      </c>
      <c r="G4654" s="26" t="s">
        <v>83</v>
      </c>
      <c r="H4654" s="31" t="s">
        <v>743</v>
      </c>
      <c r="I4654" s="31">
        <v>8</v>
      </c>
      <c r="J4654" s="31">
        <f>INDEX('LA lookup'!H:H,MATCH('Known to services raw data'!B4654,'LA lookup'!G:G,0))</f>
        <v>41360</v>
      </c>
      <c r="K4654" s="31"/>
      <c r="L4654" s="31" t="str">
        <f t="shared" si="267"/>
        <v>0.2 per 1000 0-17 yr olds</v>
      </c>
      <c r="M4654" s="31">
        <f t="shared" si="268"/>
        <v>0.19342359767891681</v>
      </c>
      <c r="N4654" s="31">
        <f t="shared" si="270"/>
        <v>0</v>
      </c>
    </row>
    <row r="4655" spans="1:14" x14ac:dyDescent="0.45">
      <c r="A4655" s="31" t="str">
        <f t="shared" si="269"/>
        <v>E08000023_CIN episodes where a child has gangs identified as a factor at CIN assessment (excluding looked after children)_Number</v>
      </c>
      <c r="B4655" s="31" t="s">
        <v>410</v>
      </c>
      <c r="C4655" s="31" t="s">
        <v>411</v>
      </c>
      <c r="D4655" s="31" t="s">
        <v>474</v>
      </c>
      <c r="E4655" s="31" t="s">
        <v>475</v>
      </c>
      <c r="F4655" s="31" t="s">
        <v>82</v>
      </c>
      <c r="G4655" s="26" t="s">
        <v>83</v>
      </c>
      <c r="H4655" s="31" t="s">
        <v>743</v>
      </c>
      <c r="I4655" s="31">
        <v>28</v>
      </c>
      <c r="J4655" s="31">
        <f>INDEX('LA lookup'!H:H,MATCH('Known to services raw data'!B4655,'LA lookup'!G:G,0))</f>
        <v>29920</v>
      </c>
      <c r="K4655" s="31"/>
      <c r="L4655" s="31" t="str">
        <f t="shared" si="267"/>
        <v>0.9 per 1000 0-17 yr olds</v>
      </c>
      <c r="M4655" s="31">
        <f t="shared" si="268"/>
        <v>0.93582887700534756</v>
      </c>
      <c r="N4655" s="31">
        <f t="shared" si="270"/>
        <v>0</v>
      </c>
    </row>
    <row r="4656" spans="1:14" x14ac:dyDescent="0.45">
      <c r="A4656" s="31" t="str">
        <f t="shared" si="269"/>
        <v>E08000024_CIN episodes where a child has gangs identified as a factor at CIN assessment (excluding looked after children)_Number</v>
      </c>
      <c r="B4656" s="31" t="s">
        <v>428</v>
      </c>
      <c r="C4656" s="31" t="s">
        <v>429</v>
      </c>
      <c r="D4656" s="31" t="s">
        <v>474</v>
      </c>
      <c r="E4656" s="31" t="s">
        <v>475</v>
      </c>
      <c r="F4656" s="31" t="s">
        <v>82</v>
      </c>
      <c r="G4656" s="26" t="s">
        <v>83</v>
      </c>
      <c r="H4656" s="31" t="s">
        <v>743</v>
      </c>
      <c r="I4656" s="31">
        <v>48</v>
      </c>
      <c r="J4656" s="31">
        <f>INDEX('LA lookup'!H:H,MATCH('Known to services raw data'!B4656,'LA lookup'!G:G,0))</f>
        <v>54563</v>
      </c>
      <c r="K4656" s="31"/>
      <c r="L4656" s="31" t="str">
        <f t="shared" ref="L4656:L4719" si="271">IF(LOWER(H4656)="percentage",CONCATENATE(I4656,"%"),IF(LOWER(H4656)="proportion",CONCATENATE(ROUND(I4656,1)," per 1000 households"),IF(J4656="NA",K4656,IF(OR(ISERROR(I4656),ISBLANK(I4656),NOT(ISNUMBER(I4656))),"N/A",CONCATENATE(ROUND(I4656/J4656*1000,1)," per 1000 0-17 yr olds")))))</f>
        <v>0.9 per 1000 0-17 yr olds</v>
      </c>
      <c r="M4656" s="31">
        <f t="shared" ref="M4656:M4719" si="272">IF(LOWER(H4656)="percentage",I4656,IF(LOWER(H4656)="proportion",I4656,IF(J4656="NA",K4656,IF(OR(ISERROR(I4656),ISBLANK(I4656),NOT(ISNUMBER(I4656))),"N/A",I4656/J4656*1000))))</f>
        <v>0.87971702435716503</v>
      </c>
      <c r="N4656" s="31">
        <f t="shared" si="270"/>
        <v>0</v>
      </c>
    </row>
    <row r="4657" spans="1:14" x14ac:dyDescent="0.45">
      <c r="A4657" s="31" t="str">
        <f t="shared" si="269"/>
        <v>E06000053_CIN episodes where a child has gangs identified as a factor at CIN assessment (excluding looked after children)_Number</v>
      </c>
      <c r="B4657" s="31" t="s">
        <v>550</v>
      </c>
      <c r="C4657" s="31" t="s">
        <v>551</v>
      </c>
      <c r="D4657" s="31" t="s">
        <v>474</v>
      </c>
      <c r="E4657" s="31" t="s">
        <v>475</v>
      </c>
      <c r="F4657" s="31" t="s">
        <v>82</v>
      </c>
      <c r="G4657" s="26" t="s">
        <v>83</v>
      </c>
      <c r="H4657" s="31" t="s">
        <v>743</v>
      </c>
      <c r="I4657" s="31">
        <v>0</v>
      </c>
      <c r="J4657" s="31">
        <f>INDEX('LA lookup'!H:H,MATCH('Known to services raw data'!B4657,'LA lookup'!G:G,0))</f>
        <v>368</v>
      </c>
      <c r="K4657" s="31"/>
      <c r="L4657" s="31" t="str">
        <f t="shared" si="271"/>
        <v>0 per 1000 0-17 yr olds</v>
      </c>
      <c r="M4657" s="31">
        <f t="shared" si="272"/>
        <v>0</v>
      </c>
      <c r="N4657" s="31">
        <f t="shared" si="270"/>
        <v>1</v>
      </c>
    </row>
    <row r="4658" spans="1:14" x14ac:dyDescent="0.45">
      <c r="A4658" s="31" t="str">
        <f t="shared" si="269"/>
        <v>E06000022_CIN episodes where a child has gangs identified as a factor at CIN assessment (excluding looked after children)_Number</v>
      </c>
      <c r="B4658" s="31" t="s">
        <v>238</v>
      </c>
      <c r="C4658" s="31" t="s">
        <v>239</v>
      </c>
      <c r="D4658" s="31" t="s">
        <v>474</v>
      </c>
      <c r="E4658" s="31" t="s">
        <v>475</v>
      </c>
      <c r="F4658" s="31" t="s">
        <v>82</v>
      </c>
      <c r="G4658" s="26" t="s">
        <v>83</v>
      </c>
      <c r="H4658" s="31" t="s">
        <v>743</v>
      </c>
      <c r="I4658" s="31">
        <v>24</v>
      </c>
      <c r="J4658" s="31">
        <f>INDEX('LA lookup'!H:H,MATCH('Known to services raw data'!B4658,'LA lookup'!G:G,0))</f>
        <v>35946</v>
      </c>
      <c r="K4658" s="31"/>
      <c r="L4658" s="31" t="str">
        <f t="shared" si="271"/>
        <v>0.7 per 1000 0-17 yr olds</v>
      </c>
      <c r="M4658" s="31">
        <f t="shared" si="272"/>
        <v>0.66766816892004677</v>
      </c>
      <c r="N4658" s="31">
        <f t="shared" si="270"/>
        <v>0</v>
      </c>
    </row>
    <row r="4659" spans="1:14" x14ac:dyDescent="0.45">
      <c r="A4659" s="31" t="str">
        <f t="shared" si="269"/>
        <v>E06000023_CIN episodes where a child has gangs identified as a factor at CIN assessment (excluding looked after children)_Number</v>
      </c>
      <c r="B4659" s="31" t="s">
        <v>265</v>
      </c>
      <c r="C4659" s="31" t="s">
        <v>266</v>
      </c>
      <c r="D4659" s="31" t="s">
        <v>474</v>
      </c>
      <c r="E4659" s="31" t="s">
        <v>475</v>
      </c>
      <c r="F4659" s="31" t="s">
        <v>82</v>
      </c>
      <c r="G4659" s="26" t="s">
        <v>83</v>
      </c>
      <c r="H4659" s="31" t="s">
        <v>743</v>
      </c>
      <c r="I4659" s="31">
        <v>87</v>
      </c>
      <c r="J4659" s="31">
        <f>INDEX('LA lookup'!H:H,MATCH('Known to services raw data'!B4659,'LA lookup'!G:G,0))</f>
        <v>94016</v>
      </c>
      <c r="K4659" s="31"/>
      <c r="L4659" s="31" t="str">
        <f t="shared" si="271"/>
        <v>0.9 per 1000 0-17 yr olds</v>
      </c>
      <c r="M4659" s="31">
        <f t="shared" si="272"/>
        <v>0.92537440435670515</v>
      </c>
      <c r="N4659" s="31">
        <f t="shared" si="270"/>
        <v>0</v>
      </c>
    </row>
    <row r="4660" spans="1:14" x14ac:dyDescent="0.45">
      <c r="A4660" s="31" t="str">
        <f t="shared" si="269"/>
        <v>E06000024_CIN episodes where a child has gangs identified as a factor at CIN assessment (excluding looked after children)_Number</v>
      </c>
      <c r="B4660" s="31" t="s">
        <v>367</v>
      </c>
      <c r="C4660" s="31" t="s">
        <v>368</v>
      </c>
      <c r="D4660" s="31" t="s">
        <v>474</v>
      </c>
      <c r="E4660" s="31" t="s">
        <v>475</v>
      </c>
      <c r="F4660" s="31" t="s">
        <v>82</v>
      </c>
      <c r="G4660" s="26" t="s">
        <v>83</v>
      </c>
      <c r="H4660" s="31" t="s">
        <v>743</v>
      </c>
      <c r="I4660" s="31" t="s">
        <v>1280</v>
      </c>
      <c r="J4660" s="31">
        <f>INDEX('LA lookup'!H:H,MATCH('Known to services raw data'!B4660,'LA lookup'!G:G,0))</f>
        <v>43435</v>
      </c>
      <c r="K4660" s="31"/>
      <c r="L4660" s="31" t="str">
        <f t="shared" si="271"/>
        <v>N/A</v>
      </c>
      <c r="M4660" s="31" t="str">
        <f t="shared" si="272"/>
        <v>N/A</v>
      </c>
      <c r="N4660" s="31">
        <f t="shared" si="270"/>
        <v>0</v>
      </c>
    </row>
    <row r="4661" spans="1:14" x14ac:dyDescent="0.45">
      <c r="A4661" s="31" t="str">
        <f t="shared" si="269"/>
        <v>E06000025_CIN episodes where a child has gangs identified as a factor at CIN assessment (excluding looked after children)_Number</v>
      </c>
      <c r="B4661" s="31" t="s">
        <v>408</v>
      </c>
      <c r="C4661" s="31" t="s">
        <v>409</v>
      </c>
      <c r="D4661" s="31" t="s">
        <v>474</v>
      </c>
      <c r="E4661" s="31" t="s">
        <v>475</v>
      </c>
      <c r="F4661" s="31" t="s">
        <v>82</v>
      </c>
      <c r="G4661" s="26" t="s">
        <v>83</v>
      </c>
      <c r="H4661" s="31" t="s">
        <v>743</v>
      </c>
      <c r="I4661" s="31">
        <v>10</v>
      </c>
      <c r="J4661" s="31">
        <f>INDEX('LA lookup'!H:H,MATCH('Known to services raw data'!B4661,'LA lookup'!G:G,0))</f>
        <v>58867</v>
      </c>
      <c r="K4661" s="31"/>
      <c r="L4661" s="31" t="str">
        <f t="shared" si="271"/>
        <v>0.2 per 1000 0-17 yr olds</v>
      </c>
      <c r="M4661" s="31">
        <f t="shared" si="272"/>
        <v>0.16987446277201149</v>
      </c>
      <c r="N4661" s="31">
        <f t="shared" si="270"/>
        <v>0</v>
      </c>
    </row>
    <row r="4662" spans="1:14" x14ac:dyDescent="0.45">
      <c r="A4662" s="31" t="str">
        <f t="shared" si="269"/>
        <v>E06000001_CIN episodes where a child has gangs identified as a factor at CIN assessment (excluding looked after children)_Number</v>
      </c>
      <c r="B4662" s="31" t="s">
        <v>313</v>
      </c>
      <c r="C4662" s="31" t="s">
        <v>314</v>
      </c>
      <c r="D4662" s="31" t="s">
        <v>474</v>
      </c>
      <c r="E4662" s="31" t="s">
        <v>475</v>
      </c>
      <c r="F4662" s="31" t="s">
        <v>82</v>
      </c>
      <c r="G4662" s="26" t="s">
        <v>83</v>
      </c>
      <c r="H4662" s="31" t="s">
        <v>743</v>
      </c>
      <c r="I4662" s="31" t="s">
        <v>1280</v>
      </c>
      <c r="J4662" s="31">
        <f>INDEX('LA lookup'!H:H,MATCH('Known to services raw data'!B4662,'LA lookup'!G:G,0))</f>
        <v>20006</v>
      </c>
      <c r="K4662" s="31"/>
      <c r="L4662" s="31" t="str">
        <f t="shared" si="271"/>
        <v>N/A</v>
      </c>
      <c r="M4662" s="31" t="str">
        <f t="shared" si="272"/>
        <v>N/A</v>
      </c>
      <c r="N4662" s="31">
        <f t="shared" si="270"/>
        <v>0</v>
      </c>
    </row>
    <row r="4663" spans="1:14" x14ac:dyDescent="0.45">
      <c r="A4663" s="31" t="str">
        <f t="shared" si="269"/>
        <v>E06000002_CIN episodes where a child has gangs identified as a factor at CIN assessment (excluding looked after children)_Number</v>
      </c>
      <c r="B4663" s="31" t="s">
        <v>511</v>
      </c>
      <c r="C4663" s="31" t="s">
        <v>725</v>
      </c>
      <c r="D4663" s="31" t="s">
        <v>474</v>
      </c>
      <c r="E4663" s="31" t="s">
        <v>475</v>
      </c>
      <c r="F4663" s="31" t="s">
        <v>82</v>
      </c>
      <c r="G4663" s="26" t="s">
        <v>83</v>
      </c>
      <c r="H4663" s="31" t="s">
        <v>743</v>
      </c>
      <c r="I4663" s="31">
        <v>12</v>
      </c>
      <c r="J4663" s="31">
        <f>INDEX('LA lookup'!H:H,MATCH('Known to services raw data'!B4663,'LA lookup'!G:G,0))</f>
        <v>32513</v>
      </c>
      <c r="K4663" s="31"/>
      <c r="L4663" s="31" t="str">
        <f t="shared" si="271"/>
        <v>0.4 per 1000 0-17 yr olds</v>
      </c>
      <c r="M4663" s="31">
        <f t="shared" si="272"/>
        <v>0.36908313597637865</v>
      </c>
      <c r="N4663" s="31">
        <f t="shared" si="270"/>
        <v>0</v>
      </c>
    </row>
    <row r="4664" spans="1:14" x14ac:dyDescent="0.45">
      <c r="A4664" s="31" t="str">
        <f t="shared" si="269"/>
        <v>E06000003_CIN episodes where a child has gangs identified as a factor at CIN assessment (excluding looked after children)_Number</v>
      </c>
      <c r="B4664" s="31" t="s">
        <v>387</v>
      </c>
      <c r="C4664" s="31" t="s">
        <v>388</v>
      </c>
      <c r="D4664" s="31" t="s">
        <v>474</v>
      </c>
      <c r="E4664" s="31" t="s">
        <v>475</v>
      </c>
      <c r="F4664" s="31" t="s">
        <v>82</v>
      </c>
      <c r="G4664" s="26" t="s">
        <v>83</v>
      </c>
      <c r="H4664" s="31" t="s">
        <v>743</v>
      </c>
      <c r="I4664" s="31">
        <v>13</v>
      </c>
      <c r="J4664" s="31">
        <f>INDEX('LA lookup'!H:H,MATCH('Known to services raw data'!B4664,'LA lookup'!G:G,0))</f>
        <v>27626</v>
      </c>
      <c r="K4664" s="31"/>
      <c r="L4664" s="31" t="str">
        <f t="shared" si="271"/>
        <v>0.5 per 1000 0-17 yr olds</v>
      </c>
      <c r="M4664" s="31">
        <f t="shared" si="272"/>
        <v>0.47057120104249622</v>
      </c>
      <c r="N4664" s="31">
        <f t="shared" si="270"/>
        <v>0</v>
      </c>
    </row>
    <row r="4665" spans="1:14" x14ac:dyDescent="0.45">
      <c r="A4665" s="31" t="str">
        <f t="shared" si="269"/>
        <v>E06000004_CIN episodes where a child has gangs identified as a factor at CIN assessment (excluding looked after children)_Number</v>
      </c>
      <c r="B4665" s="31" t="s">
        <v>422</v>
      </c>
      <c r="C4665" s="31" t="s">
        <v>423</v>
      </c>
      <c r="D4665" s="31" t="s">
        <v>474</v>
      </c>
      <c r="E4665" s="31" t="s">
        <v>475</v>
      </c>
      <c r="F4665" s="31" t="s">
        <v>82</v>
      </c>
      <c r="G4665" s="26" t="s">
        <v>83</v>
      </c>
      <c r="H4665" s="31" t="s">
        <v>743</v>
      </c>
      <c r="I4665" s="31">
        <v>24</v>
      </c>
      <c r="J4665" s="31">
        <f>INDEX('LA lookup'!H:H,MATCH('Known to services raw data'!B4665,'LA lookup'!G:G,0))</f>
        <v>43521</v>
      </c>
      <c r="K4665" s="31"/>
      <c r="L4665" s="31" t="str">
        <f t="shared" si="271"/>
        <v>0.6 per 1000 0-17 yr olds</v>
      </c>
      <c r="M4665" s="31">
        <f t="shared" si="272"/>
        <v>0.55145791686771894</v>
      </c>
      <c r="N4665" s="31">
        <f t="shared" si="270"/>
        <v>0</v>
      </c>
    </row>
    <row r="4666" spans="1:14" x14ac:dyDescent="0.45">
      <c r="A4666" s="31" t="str">
        <f t="shared" si="269"/>
        <v>E06000010_CIN episodes where a child has gangs identified as a factor at CIN assessment (excluding looked after children)_Number</v>
      </c>
      <c r="B4666" s="31" t="s">
        <v>329</v>
      </c>
      <c r="C4666" s="31" t="s">
        <v>330</v>
      </c>
      <c r="D4666" s="31" t="s">
        <v>474</v>
      </c>
      <c r="E4666" s="31" t="s">
        <v>475</v>
      </c>
      <c r="F4666" s="31" t="s">
        <v>82</v>
      </c>
      <c r="G4666" s="26" t="s">
        <v>83</v>
      </c>
      <c r="H4666" s="31" t="s">
        <v>743</v>
      </c>
      <c r="I4666" s="31">
        <v>28</v>
      </c>
      <c r="J4666" s="31">
        <f>INDEX('LA lookup'!H:H,MATCH('Known to services raw data'!B4666,'LA lookup'!G:G,0))</f>
        <v>57023</v>
      </c>
      <c r="K4666" s="31"/>
      <c r="L4666" s="31" t="str">
        <f t="shared" si="271"/>
        <v>0.5 per 1000 0-17 yr olds</v>
      </c>
      <c r="M4666" s="31">
        <f t="shared" si="272"/>
        <v>0.49102993528926925</v>
      </c>
      <c r="N4666" s="31">
        <f t="shared" si="270"/>
        <v>0</v>
      </c>
    </row>
    <row r="4667" spans="1:14" x14ac:dyDescent="0.45">
      <c r="A4667" s="31" t="str">
        <f t="shared" si="269"/>
        <v>E06000011_CIN episodes where a child has gangs identified as a factor at CIN assessment (excluding looked after children)_Number</v>
      </c>
      <c r="B4667" s="31" t="s">
        <v>514</v>
      </c>
      <c r="C4667" s="31" t="s">
        <v>594</v>
      </c>
      <c r="D4667" s="31" t="s">
        <v>474</v>
      </c>
      <c r="E4667" s="31" t="s">
        <v>475</v>
      </c>
      <c r="F4667" s="31" t="s">
        <v>82</v>
      </c>
      <c r="G4667" s="26" t="s">
        <v>83</v>
      </c>
      <c r="H4667" s="31" t="s">
        <v>743</v>
      </c>
      <c r="I4667" s="31" t="s">
        <v>1280</v>
      </c>
      <c r="J4667" s="31">
        <f>INDEX('LA lookup'!H:H,MATCH('Known to services raw data'!B4667,'LA lookup'!G:G,0))</f>
        <v>62942</v>
      </c>
      <c r="K4667" s="31"/>
      <c r="L4667" s="31" t="str">
        <f t="shared" si="271"/>
        <v>N/A</v>
      </c>
      <c r="M4667" s="31" t="str">
        <f t="shared" si="272"/>
        <v>N/A</v>
      </c>
      <c r="N4667" s="31">
        <f t="shared" si="270"/>
        <v>0</v>
      </c>
    </row>
    <row r="4668" spans="1:14" x14ac:dyDescent="0.45">
      <c r="A4668" s="31" t="str">
        <f t="shared" si="269"/>
        <v>E06000012_CIN episodes where a child has gangs identified as a factor at CIN assessment (excluding looked after children)_Number</v>
      </c>
      <c r="B4668" s="31" t="s">
        <v>363</v>
      </c>
      <c r="C4668" s="31" t="s">
        <v>364</v>
      </c>
      <c r="D4668" s="31" t="s">
        <v>474</v>
      </c>
      <c r="E4668" s="31" t="s">
        <v>475</v>
      </c>
      <c r="F4668" s="31" t="s">
        <v>82</v>
      </c>
      <c r="G4668" s="26" t="s">
        <v>83</v>
      </c>
      <c r="H4668" s="31" t="s">
        <v>743</v>
      </c>
      <c r="I4668" s="31">
        <v>12</v>
      </c>
      <c r="J4668" s="31">
        <f>INDEX('LA lookup'!H:H,MATCH('Known to services raw data'!B4668,'LA lookup'!G:G,0))</f>
        <v>34503</v>
      </c>
      <c r="K4668" s="31"/>
      <c r="L4668" s="31" t="str">
        <f t="shared" si="271"/>
        <v>0.3 per 1000 0-17 yr olds</v>
      </c>
      <c r="M4668" s="31">
        <f t="shared" si="272"/>
        <v>0.34779584383966616</v>
      </c>
      <c r="N4668" s="31">
        <f t="shared" si="270"/>
        <v>0</v>
      </c>
    </row>
    <row r="4669" spans="1:14" x14ac:dyDescent="0.45">
      <c r="A4669" s="31" t="str">
        <f t="shared" si="269"/>
        <v>E06000013_CIN episodes where a child has gangs identified as a factor at CIN assessment (excluding looked after children)_Number</v>
      </c>
      <c r="B4669" s="31" t="s">
        <v>365</v>
      </c>
      <c r="C4669" s="31" t="s">
        <v>366</v>
      </c>
      <c r="D4669" s="31" t="s">
        <v>474</v>
      </c>
      <c r="E4669" s="31" t="s">
        <v>475</v>
      </c>
      <c r="F4669" s="31" t="s">
        <v>82</v>
      </c>
      <c r="G4669" s="26" t="s">
        <v>83</v>
      </c>
      <c r="H4669" s="31" t="s">
        <v>743</v>
      </c>
      <c r="I4669" s="31">
        <v>30</v>
      </c>
      <c r="J4669" s="31">
        <f>INDEX('LA lookup'!H:H,MATCH('Known to services raw data'!B4669,'LA lookup'!G:G,0))</f>
        <v>35714</v>
      </c>
      <c r="K4669" s="31"/>
      <c r="L4669" s="31" t="str">
        <f t="shared" si="271"/>
        <v>0.8 per 1000 0-17 yr olds</v>
      </c>
      <c r="M4669" s="31">
        <f t="shared" si="272"/>
        <v>0.84000672005376043</v>
      </c>
      <c r="N4669" s="31">
        <f t="shared" si="270"/>
        <v>0</v>
      </c>
    </row>
    <row r="4670" spans="1:14" x14ac:dyDescent="0.45">
      <c r="A4670" s="31" t="str">
        <f t="shared" si="269"/>
        <v>E10000023_CIN episodes where a child has gangs identified as a factor at CIN assessment (excluding looked after children)_Number</v>
      </c>
      <c r="B4670" s="31" t="s">
        <v>369</v>
      </c>
      <c r="C4670" s="31" t="s">
        <v>370</v>
      </c>
      <c r="D4670" s="31" t="s">
        <v>474</v>
      </c>
      <c r="E4670" s="31" t="s">
        <v>475</v>
      </c>
      <c r="F4670" s="31" t="s">
        <v>82</v>
      </c>
      <c r="G4670" s="26" t="s">
        <v>83</v>
      </c>
      <c r="H4670" s="31" t="s">
        <v>743</v>
      </c>
      <c r="I4670" s="31">
        <v>33</v>
      </c>
      <c r="J4670" s="31">
        <f>INDEX('LA lookup'!H:H,MATCH('Known to services raw data'!B4670,'LA lookup'!G:G,0))</f>
        <v>117499</v>
      </c>
      <c r="K4670" s="31"/>
      <c r="L4670" s="31" t="str">
        <f t="shared" si="271"/>
        <v>0.3 per 1000 0-17 yr olds</v>
      </c>
      <c r="M4670" s="31">
        <f t="shared" si="272"/>
        <v>0.28085345407194956</v>
      </c>
      <c r="N4670" s="31">
        <f t="shared" si="270"/>
        <v>0</v>
      </c>
    </row>
    <row r="4671" spans="1:14" x14ac:dyDescent="0.45">
      <c r="A4671" s="31" t="str">
        <f t="shared" si="269"/>
        <v>E06000014_CIN episodes where a child has gangs identified as a factor at CIN assessment (excluding looked after children)_Number</v>
      </c>
      <c r="B4671" s="31" t="s">
        <v>472</v>
      </c>
      <c r="C4671" s="31" t="s">
        <v>473</v>
      </c>
      <c r="D4671" s="31" t="s">
        <v>474</v>
      </c>
      <c r="E4671" s="31" t="s">
        <v>475</v>
      </c>
      <c r="F4671" s="31" t="s">
        <v>82</v>
      </c>
      <c r="G4671" s="26" t="s">
        <v>83</v>
      </c>
      <c r="H4671" s="31" t="s">
        <v>743</v>
      </c>
      <c r="I4671" s="31" t="s">
        <v>1280</v>
      </c>
      <c r="J4671" s="31">
        <f>INDEX('LA lookup'!H:H,MATCH('Known to services raw data'!B4671,'LA lookup'!G:G,0))</f>
        <v>36572</v>
      </c>
      <c r="K4671" s="31"/>
      <c r="L4671" s="31" t="str">
        <f t="shared" si="271"/>
        <v>N/A</v>
      </c>
      <c r="M4671" s="31" t="str">
        <f t="shared" si="272"/>
        <v>N/A</v>
      </c>
      <c r="N4671" s="31">
        <f t="shared" si="270"/>
        <v>0</v>
      </c>
    </row>
    <row r="4672" spans="1:14" x14ac:dyDescent="0.45">
      <c r="A4672" s="31" t="str">
        <f t="shared" si="269"/>
        <v>E06000032_CIN episodes where a child has gangs identified as a factor at CIN assessment (excluding looked after children)_Number</v>
      </c>
      <c r="B4672" s="31" t="s">
        <v>564</v>
      </c>
      <c r="C4672" s="31" t="s">
        <v>724</v>
      </c>
      <c r="D4672" s="31" t="s">
        <v>474</v>
      </c>
      <c r="E4672" s="31" t="s">
        <v>475</v>
      </c>
      <c r="F4672" s="31" t="s">
        <v>82</v>
      </c>
      <c r="G4672" s="26" t="s">
        <v>83</v>
      </c>
      <c r="H4672" s="31" t="s">
        <v>743</v>
      </c>
      <c r="I4672" s="31">
        <v>46</v>
      </c>
      <c r="J4672" s="31">
        <f>INDEX('LA lookup'!H:H,MATCH('Known to services raw data'!B4672,'LA lookup'!G:G,0))</f>
        <v>57375</v>
      </c>
      <c r="K4672" s="31"/>
      <c r="L4672" s="31" t="str">
        <f t="shared" si="271"/>
        <v>0.8 per 1000 0-17 yr olds</v>
      </c>
      <c r="M4672" s="31">
        <f t="shared" si="272"/>
        <v>0.80174291938997821</v>
      </c>
      <c r="N4672" s="31">
        <f t="shared" si="270"/>
        <v>0</v>
      </c>
    </row>
    <row r="4673" spans="1:14" x14ac:dyDescent="0.45">
      <c r="A4673" s="31" t="str">
        <f t="shared" si="269"/>
        <v>E06000055_CIN episodes where a child has gangs identified as a factor at CIN assessment (excluding looked after children)_Number</v>
      </c>
      <c r="B4673" s="31" t="s">
        <v>240</v>
      </c>
      <c r="C4673" s="31" t="s">
        <v>241</v>
      </c>
      <c r="D4673" s="31" t="s">
        <v>474</v>
      </c>
      <c r="E4673" s="31" t="s">
        <v>475</v>
      </c>
      <c r="F4673" s="31" t="s">
        <v>82</v>
      </c>
      <c r="G4673" s="26" t="s">
        <v>83</v>
      </c>
      <c r="H4673" s="31" t="s">
        <v>743</v>
      </c>
      <c r="I4673" s="31">
        <v>82</v>
      </c>
      <c r="J4673" s="31">
        <f>INDEX('LA lookup'!H:H,MATCH('Known to services raw data'!B4673,'LA lookup'!G:G,0))</f>
        <v>40088</v>
      </c>
      <c r="K4673" s="31"/>
      <c r="L4673" s="31" t="str">
        <f t="shared" si="271"/>
        <v>2 per 1000 0-17 yr olds</v>
      </c>
      <c r="M4673" s="31">
        <f t="shared" si="272"/>
        <v>2.0454999002195171</v>
      </c>
      <c r="N4673" s="31">
        <f t="shared" si="270"/>
        <v>0</v>
      </c>
    </row>
    <row r="4674" spans="1:14" x14ac:dyDescent="0.45">
      <c r="A4674" s="31" t="str">
        <f t="shared" si="269"/>
        <v>E06000056_CIN episodes where a child has gangs identified as a factor at CIN assessment (excluding looked after children)_Number</v>
      </c>
      <c r="B4674" s="31" t="s">
        <v>279</v>
      </c>
      <c r="C4674" s="31" t="s">
        <v>280</v>
      </c>
      <c r="D4674" s="31" t="s">
        <v>474</v>
      </c>
      <c r="E4674" s="31" t="s">
        <v>475</v>
      </c>
      <c r="F4674" s="31" t="s">
        <v>82</v>
      </c>
      <c r="G4674" s="26" t="s">
        <v>83</v>
      </c>
      <c r="H4674" s="31" t="s">
        <v>743</v>
      </c>
      <c r="I4674" s="31">
        <v>56</v>
      </c>
      <c r="J4674" s="31">
        <f>INDEX('LA lookup'!H:H,MATCH('Known to services raw data'!B4674,'LA lookup'!G:G,0))</f>
        <v>62515</v>
      </c>
      <c r="K4674" s="31"/>
      <c r="L4674" s="31" t="str">
        <f t="shared" si="271"/>
        <v>0.9 per 1000 0-17 yr olds</v>
      </c>
      <c r="M4674" s="31">
        <f t="shared" si="272"/>
        <v>0.89578501159721668</v>
      </c>
      <c r="N4674" s="31">
        <f t="shared" si="270"/>
        <v>0</v>
      </c>
    </row>
    <row r="4675" spans="1:14" x14ac:dyDescent="0.45">
      <c r="A4675" s="31" t="str">
        <f t="shared" si="269"/>
        <v>E10000002_CIN episodes where a child has gangs identified as a factor at CIN assessment (excluding looked after children)_Number</v>
      </c>
      <c r="B4675" s="31" t="s">
        <v>269</v>
      </c>
      <c r="C4675" s="31" t="s">
        <v>270</v>
      </c>
      <c r="D4675" s="31" t="s">
        <v>474</v>
      </c>
      <c r="E4675" s="31" t="s">
        <v>475</v>
      </c>
      <c r="F4675" s="31" t="s">
        <v>82</v>
      </c>
      <c r="G4675" s="26" t="s">
        <v>83</v>
      </c>
      <c r="H4675" s="31" t="s">
        <v>743</v>
      </c>
      <c r="I4675" s="31">
        <v>49</v>
      </c>
      <c r="J4675" s="31">
        <f>INDEX('LA lookup'!H:H,MATCH('Known to services raw data'!B4675,'LA lookup'!G:G,0))</f>
        <v>124321</v>
      </c>
      <c r="K4675" s="31"/>
      <c r="L4675" s="31" t="str">
        <f t="shared" si="271"/>
        <v>0.4 per 1000 0-17 yr olds</v>
      </c>
      <c r="M4675" s="31">
        <f t="shared" si="272"/>
        <v>0.39414097376951601</v>
      </c>
      <c r="N4675" s="31">
        <f t="shared" si="270"/>
        <v>0</v>
      </c>
    </row>
    <row r="4676" spans="1:14" x14ac:dyDescent="0.45">
      <c r="A4676" s="31" t="str">
        <f t="shared" si="269"/>
        <v>E06000042_CIN episodes where a child has gangs identified as a factor at CIN assessment (excluding looked after children)_Number</v>
      </c>
      <c r="B4676" s="31" t="s">
        <v>355</v>
      </c>
      <c r="C4676" s="31" t="s">
        <v>356</v>
      </c>
      <c r="D4676" s="31" t="s">
        <v>474</v>
      </c>
      <c r="E4676" s="31" t="s">
        <v>475</v>
      </c>
      <c r="F4676" s="31" t="s">
        <v>82</v>
      </c>
      <c r="G4676" s="26" t="s">
        <v>83</v>
      </c>
      <c r="H4676" s="31" t="s">
        <v>743</v>
      </c>
      <c r="I4676" s="31">
        <v>96</v>
      </c>
      <c r="J4676" s="31">
        <f>INDEX('LA lookup'!H:H,MATCH('Known to services raw data'!B4676,'LA lookup'!G:G,0))</f>
        <v>68278</v>
      </c>
      <c r="K4676" s="31"/>
      <c r="L4676" s="31" t="str">
        <f t="shared" si="271"/>
        <v>1.4 per 1000 0-17 yr olds</v>
      </c>
      <c r="M4676" s="31">
        <f t="shared" si="272"/>
        <v>1.4060165792788306</v>
      </c>
      <c r="N4676" s="31">
        <f t="shared" si="270"/>
        <v>0</v>
      </c>
    </row>
    <row r="4677" spans="1:14" x14ac:dyDescent="0.45">
      <c r="A4677" s="31" t="str">
        <f t="shared" si="269"/>
        <v>E10000007_CIN episodes where a child has gangs identified as a factor at CIN assessment (excluding looked after children)_Number</v>
      </c>
      <c r="B4677" s="31" t="s">
        <v>291</v>
      </c>
      <c r="C4677" s="31" t="s">
        <v>292</v>
      </c>
      <c r="D4677" s="31" t="s">
        <v>474</v>
      </c>
      <c r="E4677" s="31" t="s">
        <v>475</v>
      </c>
      <c r="F4677" s="31" t="s">
        <v>82</v>
      </c>
      <c r="G4677" s="26" t="s">
        <v>83</v>
      </c>
      <c r="H4677" s="31" t="s">
        <v>743</v>
      </c>
      <c r="I4677" s="31">
        <v>47</v>
      </c>
      <c r="J4677" s="31">
        <f>INDEX('LA lookup'!H:H,MATCH('Known to services raw data'!B4677,'LA lookup'!G:G,0))</f>
        <v>153272</v>
      </c>
      <c r="K4677" s="31"/>
      <c r="L4677" s="31" t="str">
        <f t="shared" si="271"/>
        <v>0.3 per 1000 0-17 yr olds</v>
      </c>
      <c r="M4677" s="31">
        <f t="shared" si="272"/>
        <v>0.30664439688919048</v>
      </c>
      <c r="N4677" s="31">
        <f t="shared" si="270"/>
        <v>0</v>
      </c>
    </row>
    <row r="4678" spans="1:14" x14ac:dyDescent="0.45">
      <c r="A4678" s="31" t="str">
        <f t="shared" si="269"/>
        <v>E06000015_CIN episodes where a child has gangs identified as a factor at CIN assessment (excluding looked after children)_Number</v>
      </c>
      <c r="B4678" s="31" t="s">
        <v>289</v>
      </c>
      <c r="C4678" s="31" t="s">
        <v>290</v>
      </c>
      <c r="D4678" s="31" t="s">
        <v>474</v>
      </c>
      <c r="E4678" s="31" t="s">
        <v>475</v>
      </c>
      <c r="F4678" s="31" t="s">
        <v>82</v>
      </c>
      <c r="G4678" s="26" t="s">
        <v>83</v>
      </c>
      <c r="H4678" s="31" t="s">
        <v>743</v>
      </c>
      <c r="I4678" s="31">
        <v>28</v>
      </c>
      <c r="J4678" s="31">
        <f>INDEX('LA lookup'!H:H,MATCH('Known to services raw data'!B4678,'LA lookup'!G:G,0))</f>
        <v>59899</v>
      </c>
      <c r="K4678" s="31"/>
      <c r="L4678" s="31" t="str">
        <f t="shared" si="271"/>
        <v>0.5 per 1000 0-17 yr olds</v>
      </c>
      <c r="M4678" s="31">
        <f t="shared" si="272"/>
        <v>0.46745354680378637</v>
      </c>
      <c r="N4678" s="31">
        <f t="shared" si="270"/>
        <v>0</v>
      </c>
    </row>
    <row r="4679" spans="1:14" x14ac:dyDescent="0.45">
      <c r="A4679" s="31" t="str">
        <f t="shared" si="269"/>
        <v>E10000009_CIN episodes where a child has gangs identified as a factor at CIN assessment (excluding looked after children)_Number</v>
      </c>
      <c r="B4679" s="31" t="s">
        <v>295</v>
      </c>
      <c r="C4679" s="31" t="s">
        <v>296</v>
      </c>
      <c r="D4679" s="31" t="s">
        <v>474</v>
      </c>
      <c r="E4679" s="31" t="s">
        <v>475</v>
      </c>
      <c r="F4679" s="31" t="s">
        <v>82</v>
      </c>
      <c r="G4679" s="26" t="s">
        <v>83</v>
      </c>
      <c r="H4679" s="31" t="s">
        <v>743</v>
      </c>
      <c r="I4679" s="31">
        <v>9</v>
      </c>
      <c r="J4679" s="31">
        <f>INDEX('LA lookup'!H:H,MATCH('Known to services raw data'!B4679,'LA lookup'!G:G,0))</f>
        <v>76699</v>
      </c>
      <c r="K4679" s="31"/>
      <c r="L4679" s="31" t="str">
        <f t="shared" si="271"/>
        <v>0.1 per 1000 0-17 yr olds</v>
      </c>
      <c r="M4679" s="31">
        <f t="shared" si="272"/>
        <v>0.1173418167120823</v>
      </c>
      <c r="N4679" s="31">
        <f t="shared" si="270"/>
        <v>0</v>
      </c>
    </row>
    <row r="4680" spans="1:14" x14ac:dyDescent="0.45">
      <c r="A4680" s="31" t="str">
        <f t="shared" si="269"/>
        <v>E06000029_CIN episodes where a child has gangs identified as a factor at CIN assessment (excluding looked after children)_Number</v>
      </c>
      <c r="B4680" s="31" t="s">
        <v>543</v>
      </c>
      <c r="C4680" s="31" t="s">
        <v>717</v>
      </c>
      <c r="D4680" s="31" t="s">
        <v>474</v>
      </c>
      <c r="E4680" s="31" t="s">
        <v>475</v>
      </c>
      <c r="F4680" s="31" t="s">
        <v>82</v>
      </c>
      <c r="G4680" s="26" t="s">
        <v>83</v>
      </c>
      <c r="H4680" s="31" t="s">
        <v>743</v>
      </c>
      <c r="I4680" s="31">
        <v>8</v>
      </c>
      <c r="J4680" s="31">
        <f>INDEX('LA lookup'!H:H,MATCH('Known to services raw data'!B4680,'LA lookup'!G:G,0))</f>
        <v>30188</v>
      </c>
      <c r="K4680" s="31"/>
      <c r="L4680" s="31" t="str">
        <f t="shared" si="271"/>
        <v>0.3 per 1000 0-17 yr olds</v>
      </c>
      <c r="M4680" s="31">
        <f t="shared" si="272"/>
        <v>0.26500596263415926</v>
      </c>
      <c r="N4680" s="31">
        <f t="shared" si="270"/>
        <v>0</v>
      </c>
    </row>
    <row r="4681" spans="1:14" x14ac:dyDescent="0.45">
      <c r="A4681" s="31" t="str">
        <f t="shared" ref="A4681:A4744" si="273">CONCATENATE(B4681,"_",G4681,"_",H4681)</f>
        <v>E06000028_CIN episodes where a child has gangs identified as a factor at CIN assessment (excluding looked after children)_Number</v>
      </c>
      <c r="B4681" s="31" t="s">
        <v>254</v>
      </c>
      <c r="C4681" s="31" t="s">
        <v>255</v>
      </c>
      <c r="D4681" s="31" t="s">
        <v>474</v>
      </c>
      <c r="E4681" s="31" t="s">
        <v>475</v>
      </c>
      <c r="F4681" s="31" t="s">
        <v>82</v>
      </c>
      <c r="G4681" s="26" t="s">
        <v>83</v>
      </c>
      <c r="H4681" s="31" t="s">
        <v>743</v>
      </c>
      <c r="I4681" s="31">
        <v>14</v>
      </c>
      <c r="J4681" s="31">
        <f>INDEX('LA lookup'!H:H,MATCH('Known to services raw data'!B4681,'LA lookup'!G:G,0))</f>
        <v>36373</v>
      </c>
      <c r="K4681" s="31"/>
      <c r="L4681" s="31" t="str">
        <f t="shared" si="271"/>
        <v>0.4 per 1000 0-17 yr olds</v>
      </c>
      <c r="M4681" s="31">
        <f t="shared" si="272"/>
        <v>0.38490088802133449</v>
      </c>
      <c r="N4681" s="31">
        <f t="shared" si="270"/>
        <v>0</v>
      </c>
    </row>
    <row r="4682" spans="1:14" x14ac:dyDescent="0.45">
      <c r="A4682" s="31" t="str">
        <f t="shared" si="273"/>
        <v>E06000047_CIN episodes where a child has gangs identified as a factor at CIN assessment (excluding looked after children)_Number</v>
      </c>
      <c r="B4682" s="31" t="s">
        <v>528</v>
      </c>
      <c r="C4682" s="31" t="s">
        <v>721</v>
      </c>
      <c r="D4682" s="31" t="s">
        <v>474</v>
      </c>
      <c r="E4682" s="31" t="s">
        <v>475</v>
      </c>
      <c r="F4682" s="31" t="s">
        <v>82</v>
      </c>
      <c r="G4682" s="26" t="s">
        <v>83</v>
      </c>
      <c r="H4682" s="31" t="s">
        <v>743</v>
      </c>
      <c r="I4682" s="31">
        <v>15</v>
      </c>
      <c r="J4682" s="31">
        <f>INDEX('LA lookup'!H:H,MATCH('Known to services raw data'!B4682,'LA lookup'!G:G,0))</f>
        <v>101040</v>
      </c>
      <c r="K4682" s="31"/>
      <c r="L4682" s="31" t="str">
        <f t="shared" si="271"/>
        <v>0.1 per 1000 0-17 yr olds</v>
      </c>
      <c r="M4682" s="31">
        <f t="shared" si="272"/>
        <v>0.14845605700712589</v>
      </c>
      <c r="N4682" s="31">
        <f t="shared" ref="N4682:N4745" si="274">IF(OR(C4682="City of London",C4682="Isles of Scilly"),1,0)</f>
        <v>0</v>
      </c>
    </row>
    <row r="4683" spans="1:14" x14ac:dyDescent="0.45">
      <c r="A4683" s="31" t="str">
        <f t="shared" si="273"/>
        <v>E06000005_CIN episodes where a child has gangs identified as a factor at CIN assessment (excluding looked after children)_Number</v>
      </c>
      <c r="B4683" s="31" t="s">
        <v>287</v>
      </c>
      <c r="C4683" s="31" t="s">
        <v>288</v>
      </c>
      <c r="D4683" s="31" t="s">
        <v>474</v>
      </c>
      <c r="E4683" s="31" t="s">
        <v>475</v>
      </c>
      <c r="F4683" s="31" t="s">
        <v>82</v>
      </c>
      <c r="G4683" s="26" t="s">
        <v>83</v>
      </c>
      <c r="H4683" s="31" t="s">
        <v>743</v>
      </c>
      <c r="I4683" s="31" t="s">
        <v>1280</v>
      </c>
      <c r="J4683" s="31">
        <f>INDEX('LA lookup'!H:H,MATCH('Known to services raw data'!B4683,'LA lookup'!G:G,0))</f>
        <v>22454</v>
      </c>
      <c r="K4683" s="31"/>
      <c r="L4683" s="31" t="str">
        <f t="shared" si="271"/>
        <v>N/A</v>
      </c>
      <c r="M4683" s="31" t="str">
        <f t="shared" si="272"/>
        <v>N/A</v>
      </c>
      <c r="N4683" s="31">
        <f t="shared" si="274"/>
        <v>0</v>
      </c>
    </row>
    <row r="4684" spans="1:14" x14ac:dyDescent="0.45">
      <c r="A4684" s="31" t="str">
        <f t="shared" si="273"/>
        <v>E10000011_CIN episodes where a child has gangs identified as a factor at CIN assessment (excluding looked after children)_Number</v>
      </c>
      <c r="B4684" s="31" t="s">
        <v>299</v>
      </c>
      <c r="C4684" s="31" t="s">
        <v>300</v>
      </c>
      <c r="D4684" s="31" t="s">
        <v>474</v>
      </c>
      <c r="E4684" s="31" t="s">
        <v>475</v>
      </c>
      <c r="F4684" s="31" t="s">
        <v>82</v>
      </c>
      <c r="G4684" s="26" t="s">
        <v>83</v>
      </c>
      <c r="H4684" s="31" t="s">
        <v>743</v>
      </c>
      <c r="I4684" s="31">
        <v>94</v>
      </c>
      <c r="J4684" s="31">
        <f>INDEX('LA lookup'!H:H,MATCH('Known to services raw data'!B4684,'LA lookup'!G:G,0))</f>
        <v>106378</v>
      </c>
      <c r="K4684" s="31"/>
      <c r="L4684" s="31" t="str">
        <f t="shared" si="271"/>
        <v>0.9 per 1000 0-17 yr olds</v>
      </c>
      <c r="M4684" s="31">
        <f t="shared" si="272"/>
        <v>0.88364135441538672</v>
      </c>
      <c r="N4684" s="31">
        <f t="shared" si="274"/>
        <v>0</v>
      </c>
    </row>
    <row r="4685" spans="1:14" x14ac:dyDescent="0.45">
      <c r="A4685" s="31" t="str">
        <f t="shared" si="273"/>
        <v>E06000043_CIN episodes where a child has gangs identified as a factor at CIN assessment (excluding looked after children)_Number</v>
      </c>
      <c r="B4685" s="31" t="s">
        <v>263</v>
      </c>
      <c r="C4685" s="31" t="s">
        <v>264</v>
      </c>
      <c r="D4685" s="31" t="s">
        <v>474</v>
      </c>
      <c r="E4685" s="31" t="s">
        <v>475</v>
      </c>
      <c r="F4685" s="31" t="s">
        <v>82</v>
      </c>
      <c r="G4685" s="26" t="s">
        <v>83</v>
      </c>
      <c r="H4685" s="31" t="s">
        <v>743</v>
      </c>
      <c r="I4685" s="31">
        <v>82</v>
      </c>
      <c r="J4685" s="31">
        <f>INDEX('LA lookup'!H:H,MATCH('Known to services raw data'!B4685,'LA lookup'!G:G,0))</f>
        <v>51005</v>
      </c>
      <c r="K4685" s="31"/>
      <c r="L4685" s="31" t="str">
        <f t="shared" si="271"/>
        <v>1.6 per 1000 0-17 yr olds</v>
      </c>
      <c r="M4685" s="31">
        <f t="shared" si="272"/>
        <v>1.6076855210273504</v>
      </c>
      <c r="N4685" s="31">
        <f t="shared" si="274"/>
        <v>0</v>
      </c>
    </row>
    <row r="4686" spans="1:14" x14ac:dyDescent="0.45">
      <c r="A4686" s="31" t="str">
        <f t="shared" si="273"/>
        <v>E10000014_CIN episodes where a child has gangs identified as a factor at CIN assessment (excluding looked after children)_Number</v>
      </c>
      <c r="B4686" s="31" t="s">
        <v>309</v>
      </c>
      <c r="C4686" s="31" t="s">
        <v>310</v>
      </c>
      <c r="D4686" s="31" t="s">
        <v>474</v>
      </c>
      <c r="E4686" s="31" t="s">
        <v>475</v>
      </c>
      <c r="F4686" s="31" t="s">
        <v>82</v>
      </c>
      <c r="G4686" s="26" t="s">
        <v>83</v>
      </c>
      <c r="H4686" s="31" t="s">
        <v>743</v>
      </c>
      <c r="I4686" s="31">
        <v>30</v>
      </c>
      <c r="J4686" s="31">
        <f>INDEX('LA lookup'!H:H,MATCH('Known to services raw data'!B4686,'LA lookup'!G:G,0))</f>
        <v>284002</v>
      </c>
      <c r="K4686" s="31"/>
      <c r="L4686" s="31" t="str">
        <f t="shared" si="271"/>
        <v>0.1 per 1000 0-17 yr olds</v>
      </c>
      <c r="M4686" s="31">
        <f t="shared" si="272"/>
        <v>0.10563305892212027</v>
      </c>
      <c r="N4686" s="31">
        <f t="shared" si="274"/>
        <v>0</v>
      </c>
    </row>
    <row r="4687" spans="1:14" x14ac:dyDescent="0.45">
      <c r="A4687" s="31" t="str">
        <f t="shared" si="273"/>
        <v>E06000044_CIN episodes where a child has gangs identified as a factor at CIN assessment (excluding looked after children)_Number</v>
      </c>
      <c r="B4687" s="31" t="s">
        <v>383</v>
      </c>
      <c r="C4687" s="31" t="s">
        <v>384</v>
      </c>
      <c r="D4687" s="31" t="s">
        <v>474</v>
      </c>
      <c r="E4687" s="31" t="s">
        <v>475</v>
      </c>
      <c r="F4687" s="31" t="s">
        <v>82</v>
      </c>
      <c r="G4687" s="26" t="s">
        <v>83</v>
      </c>
      <c r="H4687" s="31" t="s">
        <v>743</v>
      </c>
      <c r="I4687" s="31">
        <v>23</v>
      </c>
      <c r="J4687" s="31">
        <f>INDEX('LA lookup'!H:H,MATCH('Known to services raw data'!B4687,'LA lookup'!G:G,0))</f>
        <v>44046</v>
      </c>
      <c r="K4687" s="31"/>
      <c r="L4687" s="31" t="str">
        <f t="shared" si="271"/>
        <v>0.5 per 1000 0-17 yr olds</v>
      </c>
      <c r="M4687" s="31">
        <f t="shared" si="272"/>
        <v>0.52218135585524228</v>
      </c>
      <c r="N4687" s="31">
        <f t="shared" si="274"/>
        <v>0</v>
      </c>
    </row>
    <row r="4688" spans="1:14" x14ac:dyDescent="0.45">
      <c r="A4688" s="31" t="str">
        <f t="shared" si="273"/>
        <v>E06000045_CIN episodes where a child has gangs identified as a factor at CIN assessment (excluding looked after children)_Number</v>
      </c>
      <c r="B4688" s="31" t="s">
        <v>577</v>
      </c>
      <c r="C4688" s="31" t="s">
        <v>729</v>
      </c>
      <c r="D4688" s="31" t="s">
        <v>474</v>
      </c>
      <c r="E4688" s="31" t="s">
        <v>475</v>
      </c>
      <c r="F4688" s="31" t="s">
        <v>82</v>
      </c>
      <c r="G4688" s="26" t="s">
        <v>83</v>
      </c>
      <c r="H4688" s="31" t="s">
        <v>743</v>
      </c>
      <c r="I4688" s="31">
        <v>36</v>
      </c>
      <c r="J4688" s="31">
        <f>INDEX('LA lookup'!H:H,MATCH('Known to services raw data'!B4688,'LA lookup'!G:G,0))</f>
        <v>50832</v>
      </c>
      <c r="K4688" s="31"/>
      <c r="L4688" s="31" t="str">
        <f t="shared" si="271"/>
        <v>0.7 per 1000 0-17 yr olds</v>
      </c>
      <c r="M4688" s="31">
        <f t="shared" si="272"/>
        <v>0.708215297450425</v>
      </c>
      <c r="N4688" s="31">
        <f t="shared" si="274"/>
        <v>0</v>
      </c>
    </row>
    <row r="4689" spans="1:14" x14ac:dyDescent="0.45">
      <c r="A4689" s="31" t="str">
        <f t="shared" si="273"/>
        <v>E10000018_CIN episodes where a child has gangs identified as a factor at CIN assessment (excluding looked after children)_Number</v>
      </c>
      <c r="B4689" s="31" t="s">
        <v>552</v>
      </c>
      <c r="C4689" s="31" t="s">
        <v>553</v>
      </c>
      <c r="D4689" s="31" t="s">
        <v>474</v>
      </c>
      <c r="E4689" s="31" t="s">
        <v>475</v>
      </c>
      <c r="F4689" s="31" t="s">
        <v>82</v>
      </c>
      <c r="G4689" s="26" t="s">
        <v>83</v>
      </c>
      <c r="H4689" s="31" t="s">
        <v>743</v>
      </c>
      <c r="I4689" s="31">
        <v>38</v>
      </c>
      <c r="J4689" s="31">
        <f>INDEX('LA lookup'!H:H,MATCH('Known to services raw data'!B4689,'LA lookup'!G:G,0))</f>
        <v>140307</v>
      </c>
      <c r="K4689" s="31"/>
      <c r="L4689" s="31" t="str">
        <f t="shared" si="271"/>
        <v>0.3 per 1000 0-17 yr olds</v>
      </c>
      <c r="M4689" s="31">
        <f t="shared" si="272"/>
        <v>0.27083466968861136</v>
      </c>
      <c r="N4689" s="31">
        <f t="shared" si="274"/>
        <v>0</v>
      </c>
    </row>
    <row r="4690" spans="1:14" x14ac:dyDescent="0.45">
      <c r="A4690" s="31" t="str">
        <f t="shared" si="273"/>
        <v>E06000016_CIN episodes where a child has gangs identified as a factor at CIN assessment (excluding looked after children)_Number</v>
      </c>
      <c r="B4690" s="31" t="s">
        <v>341</v>
      </c>
      <c r="C4690" s="31" t="s">
        <v>342</v>
      </c>
      <c r="D4690" s="31" t="s">
        <v>474</v>
      </c>
      <c r="E4690" s="31" t="s">
        <v>475</v>
      </c>
      <c r="F4690" s="31" t="s">
        <v>82</v>
      </c>
      <c r="G4690" s="26" t="s">
        <v>83</v>
      </c>
      <c r="H4690" s="31" t="s">
        <v>743</v>
      </c>
      <c r="I4690" s="31">
        <v>25</v>
      </c>
      <c r="J4690" s="31">
        <f>INDEX('LA lookup'!H:H,MATCH('Known to services raw data'!B4690,'LA lookup'!G:G,0))</f>
        <v>83994</v>
      </c>
      <c r="K4690" s="31"/>
      <c r="L4690" s="31" t="str">
        <f t="shared" si="271"/>
        <v>0.3 per 1000 0-17 yr olds</v>
      </c>
      <c r="M4690" s="31">
        <f t="shared" si="272"/>
        <v>0.29764030764102201</v>
      </c>
      <c r="N4690" s="31">
        <f t="shared" si="274"/>
        <v>0</v>
      </c>
    </row>
    <row r="4691" spans="1:14" x14ac:dyDescent="0.45">
      <c r="A4691" s="31" t="str">
        <f t="shared" si="273"/>
        <v>E06000017_CIN episodes where a child has gangs identified as a factor at CIN assessment (excluding looked after children)_Number</v>
      </c>
      <c r="B4691" s="31" t="s">
        <v>548</v>
      </c>
      <c r="C4691" s="31" t="s">
        <v>728</v>
      </c>
      <c r="D4691" s="31" t="s">
        <v>474</v>
      </c>
      <c r="E4691" s="31" t="s">
        <v>475</v>
      </c>
      <c r="F4691" s="31" t="s">
        <v>82</v>
      </c>
      <c r="G4691" s="26" t="s">
        <v>83</v>
      </c>
      <c r="H4691" s="31" t="s">
        <v>743</v>
      </c>
      <c r="I4691" s="31" t="s">
        <v>1280</v>
      </c>
      <c r="J4691" s="31">
        <f>INDEX('LA lookup'!H:H,MATCH('Known to services raw data'!B4691,'LA lookup'!G:G,0))</f>
        <v>7807</v>
      </c>
      <c r="K4691" s="31"/>
      <c r="L4691" s="31" t="str">
        <f t="shared" si="271"/>
        <v>N/A</v>
      </c>
      <c r="M4691" s="31" t="str">
        <f t="shared" si="272"/>
        <v>N/A</v>
      </c>
      <c r="N4691" s="31">
        <f t="shared" si="274"/>
        <v>0</v>
      </c>
    </row>
    <row r="4692" spans="1:14" x14ac:dyDescent="0.45">
      <c r="A4692" s="31" t="str">
        <f t="shared" si="273"/>
        <v>E10000028_CIN episodes where a child has gangs identified as a factor at CIN assessment (excluding looked after children)_Number</v>
      </c>
      <c r="B4692" s="31" t="s">
        <v>418</v>
      </c>
      <c r="C4692" s="31" t="s">
        <v>419</v>
      </c>
      <c r="D4692" s="31" t="s">
        <v>474</v>
      </c>
      <c r="E4692" s="31" t="s">
        <v>475</v>
      </c>
      <c r="F4692" s="31" t="s">
        <v>82</v>
      </c>
      <c r="G4692" s="26" t="s">
        <v>83</v>
      </c>
      <c r="H4692" s="31" t="s">
        <v>743</v>
      </c>
      <c r="I4692" s="31">
        <v>64</v>
      </c>
      <c r="J4692" s="31">
        <f>INDEX('LA lookup'!H:H,MATCH('Known to services raw data'!B4692,'LA lookup'!G:G,0))</f>
        <v>169603</v>
      </c>
      <c r="K4692" s="31"/>
      <c r="L4692" s="31" t="str">
        <f t="shared" si="271"/>
        <v>0.4 per 1000 0-17 yr olds</v>
      </c>
      <c r="M4692" s="31">
        <f t="shared" si="272"/>
        <v>0.377351815710807</v>
      </c>
      <c r="N4692" s="31">
        <f t="shared" si="274"/>
        <v>0</v>
      </c>
    </row>
    <row r="4693" spans="1:14" x14ac:dyDescent="0.45">
      <c r="A4693" s="31" t="str">
        <f t="shared" si="273"/>
        <v>E06000021_CIN episodes where a child has gangs identified as a factor at CIN assessment (excluding looked after children)_Number</v>
      </c>
      <c r="B4693" s="31" t="s">
        <v>424</v>
      </c>
      <c r="C4693" s="31" t="s">
        <v>425</v>
      </c>
      <c r="D4693" s="31" t="s">
        <v>474</v>
      </c>
      <c r="E4693" s="31" t="s">
        <v>475</v>
      </c>
      <c r="F4693" s="31" t="s">
        <v>82</v>
      </c>
      <c r="G4693" s="26" t="s">
        <v>83</v>
      </c>
      <c r="H4693" s="31" t="s">
        <v>743</v>
      </c>
      <c r="I4693" s="31">
        <v>126</v>
      </c>
      <c r="J4693" s="31">
        <f>INDEX('LA lookup'!H:H,MATCH('Known to services raw data'!B4693,'LA lookup'!G:G,0))</f>
        <v>57549</v>
      </c>
      <c r="K4693" s="31"/>
      <c r="L4693" s="31" t="str">
        <f t="shared" si="271"/>
        <v>2.2 per 1000 0-17 yr olds</v>
      </c>
      <c r="M4693" s="31">
        <f t="shared" si="272"/>
        <v>2.1894385653964448</v>
      </c>
      <c r="N4693" s="31">
        <f t="shared" si="274"/>
        <v>0</v>
      </c>
    </row>
    <row r="4694" spans="1:14" x14ac:dyDescent="0.45">
      <c r="A4694" s="31" t="str">
        <f t="shared" si="273"/>
        <v>E06000054_CIN episodes where a child has gangs identified as a factor at CIN assessment (excluding looked after children)_Number</v>
      </c>
      <c r="B4694" s="31" t="s">
        <v>462</v>
      </c>
      <c r="C4694" s="31" t="s">
        <v>463</v>
      </c>
      <c r="D4694" s="31" t="s">
        <v>474</v>
      </c>
      <c r="E4694" s="31" t="s">
        <v>475</v>
      </c>
      <c r="F4694" s="31" t="s">
        <v>82</v>
      </c>
      <c r="G4694" s="26" t="s">
        <v>83</v>
      </c>
      <c r="H4694" s="31" t="s">
        <v>743</v>
      </c>
      <c r="I4694" s="31">
        <v>54</v>
      </c>
      <c r="J4694" s="31">
        <f>INDEX('LA lookup'!H:H,MATCH('Known to services raw data'!B4694,'LA lookup'!G:G,0))</f>
        <v>105692</v>
      </c>
      <c r="K4694" s="31"/>
      <c r="L4694" s="31" t="str">
        <f t="shared" si="271"/>
        <v>0.5 per 1000 0-17 yr olds</v>
      </c>
      <c r="M4694" s="31">
        <f t="shared" si="272"/>
        <v>0.51091851795783982</v>
      </c>
      <c r="N4694" s="31">
        <f t="shared" si="274"/>
        <v>0</v>
      </c>
    </row>
    <row r="4695" spans="1:14" x14ac:dyDescent="0.45">
      <c r="A4695" s="31" t="str">
        <f t="shared" si="273"/>
        <v>E06000030_CIN episodes where a child has gangs identified as a factor at CIN assessment (excluding looked after children)_Number</v>
      </c>
      <c r="B4695" s="31" t="s">
        <v>434</v>
      </c>
      <c r="C4695" s="31" t="s">
        <v>435</v>
      </c>
      <c r="D4695" s="31" t="s">
        <v>474</v>
      </c>
      <c r="E4695" s="31" t="s">
        <v>475</v>
      </c>
      <c r="F4695" s="31" t="s">
        <v>82</v>
      </c>
      <c r="G4695" s="26" t="s">
        <v>83</v>
      </c>
      <c r="H4695" s="31" t="s">
        <v>743</v>
      </c>
      <c r="I4695" s="31">
        <v>82</v>
      </c>
      <c r="J4695" s="31">
        <f>INDEX('LA lookup'!H:H,MATCH('Known to services raw data'!B4695,'LA lookup'!G:G,0))</f>
        <v>50239</v>
      </c>
      <c r="K4695" s="31"/>
      <c r="L4695" s="31" t="str">
        <f t="shared" si="271"/>
        <v>1.6 per 1000 0-17 yr olds</v>
      </c>
      <c r="M4695" s="31">
        <f t="shared" si="272"/>
        <v>1.6321980931149107</v>
      </c>
      <c r="N4695" s="31">
        <f t="shared" si="274"/>
        <v>0</v>
      </c>
    </row>
    <row r="4696" spans="1:14" x14ac:dyDescent="0.45">
      <c r="A4696" s="31" t="str">
        <f t="shared" si="273"/>
        <v>E06000036_CIN episodes where a child has gangs identified as a factor at CIN assessment (excluding looked after children)_Number</v>
      </c>
      <c r="B4696" s="31" t="s">
        <v>257</v>
      </c>
      <c r="C4696" s="31" t="s">
        <v>258</v>
      </c>
      <c r="D4696" s="31" t="s">
        <v>474</v>
      </c>
      <c r="E4696" s="31" t="s">
        <v>475</v>
      </c>
      <c r="F4696" s="31" t="s">
        <v>82</v>
      </c>
      <c r="G4696" s="26" t="s">
        <v>83</v>
      </c>
      <c r="H4696" s="31" t="s">
        <v>743</v>
      </c>
      <c r="I4696" s="31">
        <v>30</v>
      </c>
      <c r="J4696" s="31">
        <f>INDEX('LA lookup'!H:H,MATCH('Known to services raw data'!B4696,'LA lookup'!G:G,0))</f>
        <v>28336</v>
      </c>
      <c r="K4696" s="31"/>
      <c r="L4696" s="31" t="str">
        <f t="shared" si="271"/>
        <v>1.1 per 1000 0-17 yr olds</v>
      </c>
      <c r="M4696" s="31">
        <f t="shared" si="272"/>
        <v>1.0587238848108413</v>
      </c>
      <c r="N4696" s="31">
        <f t="shared" si="274"/>
        <v>0</v>
      </c>
    </row>
    <row r="4697" spans="1:14" x14ac:dyDescent="0.45">
      <c r="A4697" s="31" t="str">
        <f t="shared" si="273"/>
        <v>E06000040_CIN episodes where a child has gangs identified as a factor at CIN assessment (excluding looked after children)_Number</v>
      </c>
      <c r="B4697" s="31" t="s">
        <v>555</v>
      </c>
      <c r="C4697" s="31" t="s">
        <v>727</v>
      </c>
      <c r="D4697" s="31" t="s">
        <v>474</v>
      </c>
      <c r="E4697" s="31" t="s">
        <v>475</v>
      </c>
      <c r="F4697" s="31" t="s">
        <v>82</v>
      </c>
      <c r="G4697" s="26" t="s">
        <v>83</v>
      </c>
      <c r="H4697" s="31" t="s">
        <v>743</v>
      </c>
      <c r="I4697" s="31">
        <v>5</v>
      </c>
      <c r="J4697" s="31">
        <f>INDEX('LA lookup'!H:H,MATCH('Known to services raw data'!B4697,'LA lookup'!G:G,0))</f>
        <v>34604</v>
      </c>
      <c r="K4697" s="31"/>
      <c r="L4697" s="31" t="str">
        <f t="shared" si="271"/>
        <v>0.1 per 1000 0-17 yr olds</v>
      </c>
      <c r="M4697" s="31">
        <f t="shared" si="272"/>
        <v>0.14449196624667668</v>
      </c>
      <c r="N4697" s="31">
        <f t="shared" si="274"/>
        <v>0</v>
      </c>
    </row>
    <row r="4698" spans="1:14" x14ac:dyDescent="0.45">
      <c r="A4698" s="31" t="str">
        <f t="shared" si="273"/>
        <v>E06000037_CIN episodes where a child has gangs identified as a factor at CIN assessment (excluding looked after children)_Number</v>
      </c>
      <c r="B4698" s="31" t="s">
        <v>456</v>
      </c>
      <c r="C4698" s="31" t="s">
        <v>457</v>
      </c>
      <c r="D4698" s="31" t="s">
        <v>474</v>
      </c>
      <c r="E4698" s="31" t="s">
        <v>475</v>
      </c>
      <c r="F4698" s="31" t="s">
        <v>82</v>
      </c>
      <c r="G4698" s="26" t="s">
        <v>83</v>
      </c>
      <c r="H4698" s="31" t="s">
        <v>743</v>
      </c>
      <c r="I4698" s="31">
        <v>11</v>
      </c>
      <c r="J4698" s="31">
        <f>INDEX('LA lookup'!H:H,MATCH('Known to services raw data'!B4698,'LA lookup'!G:G,0))</f>
        <v>35623</v>
      </c>
      <c r="K4698" s="31"/>
      <c r="L4698" s="31" t="str">
        <f t="shared" si="271"/>
        <v>0.3 per 1000 0-17 yr olds</v>
      </c>
      <c r="M4698" s="31">
        <f t="shared" si="272"/>
        <v>0.30878926536226597</v>
      </c>
      <c r="N4698" s="31">
        <f t="shared" si="274"/>
        <v>0</v>
      </c>
    </row>
    <row r="4699" spans="1:14" x14ac:dyDescent="0.45">
      <c r="A4699" s="31" t="str">
        <f t="shared" si="273"/>
        <v>E06000038_CIN episodes where a child has gangs identified as a factor at CIN assessment (excluding looked after children)_Number</v>
      </c>
      <c r="B4699" s="31" t="s">
        <v>557</v>
      </c>
      <c r="C4699" s="31" t="s">
        <v>726</v>
      </c>
      <c r="D4699" s="31" t="s">
        <v>474</v>
      </c>
      <c r="E4699" s="31" t="s">
        <v>475</v>
      </c>
      <c r="F4699" s="31" t="s">
        <v>82</v>
      </c>
      <c r="G4699" s="26" t="s">
        <v>83</v>
      </c>
      <c r="H4699" s="31" t="s">
        <v>743</v>
      </c>
      <c r="I4699" s="31">
        <v>66</v>
      </c>
      <c r="J4699" s="31">
        <f>INDEX('LA lookup'!H:H,MATCH('Known to services raw data'!B4699,'LA lookup'!G:G,0))</f>
        <v>37080</v>
      </c>
      <c r="K4699" s="31"/>
      <c r="L4699" s="31" t="str">
        <f t="shared" si="271"/>
        <v>1.8 per 1000 0-17 yr olds</v>
      </c>
      <c r="M4699" s="31">
        <f t="shared" si="272"/>
        <v>1.7799352750809063</v>
      </c>
      <c r="N4699" s="31">
        <f t="shared" si="274"/>
        <v>0</v>
      </c>
    </row>
    <row r="4700" spans="1:14" x14ac:dyDescent="0.45">
      <c r="A4700" s="31" t="str">
        <f t="shared" si="273"/>
        <v>E06000039_CIN episodes where a child has gangs identified as a factor at CIN assessment (excluding looked after children)_Number</v>
      </c>
      <c r="B4700" s="31" t="s">
        <v>404</v>
      </c>
      <c r="C4700" s="31" t="s">
        <v>405</v>
      </c>
      <c r="D4700" s="31" t="s">
        <v>474</v>
      </c>
      <c r="E4700" s="31" t="s">
        <v>475</v>
      </c>
      <c r="F4700" s="31" t="s">
        <v>82</v>
      </c>
      <c r="G4700" s="26" t="s">
        <v>83</v>
      </c>
      <c r="H4700" s="31" t="s">
        <v>743</v>
      </c>
      <c r="I4700" s="31">
        <v>64</v>
      </c>
      <c r="J4700" s="31">
        <f>INDEX('LA lookup'!H:H,MATCH('Known to services raw data'!B4700,'LA lookup'!G:G,0))</f>
        <v>42699</v>
      </c>
      <c r="K4700" s="31"/>
      <c r="L4700" s="31" t="str">
        <f t="shared" si="271"/>
        <v>1.5 per 1000 0-17 yr olds</v>
      </c>
      <c r="M4700" s="31">
        <f t="shared" si="272"/>
        <v>1.4988641420173774</v>
      </c>
      <c r="N4700" s="31">
        <f t="shared" si="274"/>
        <v>0</v>
      </c>
    </row>
    <row r="4701" spans="1:14" x14ac:dyDescent="0.45">
      <c r="A4701" s="31" t="str">
        <f t="shared" si="273"/>
        <v>E06000041_CIN episodes where a child has gangs identified as a factor at CIN assessment (excluding looked after children)_Number</v>
      </c>
      <c r="B4701" s="31" t="s">
        <v>466</v>
      </c>
      <c r="C4701" s="31" t="s">
        <v>467</v>
      </c>
      <c r="D4701" s="31" t="s">
        <v>474</v>
      </c>
      <c r="E4701" s="31" t="s">
        <v>475</v>
      </c>
      <c r="F4701" s="31" t="s">
        <v>82</v>
      </c>
      <c r="G4701" s="26" t="s">
        <v>83</v>
      </c>
      <c r="H4701" s="31" t="s">
        <v>743</v>
      </c>
      <c r="I4701" s="31">
        <v>45</v>
      </c>
      <c r="J4701" s="31">
        <f>INDEX('LA lookup'!H:H,MATCH('Known to services raw data'!B4701,'LA lookup'!G:G,0))</f>
        <v>39532</v>
      </c>
      <c r="K4701" s="31"/>
      <c r="L4701" s="31" t="str">
        <f t="shared" si="271"/>
        <v>1.1 per 1000 0-17 yr olds</v>
      </c>
      <c r="M4701" s="31">
        <f t="shared" si="272"/>
        <v>1.1383183243954265</v>
      </c>
      <c r="N4701" s="31">
        <f t="shared" si="274"/>
        <v>0</v>
      </c>
    </row>
    <row r="4702" spans="1:14" x14ac:dyDescent="0.45">
      <c r="A4702" s="31" t="str">
        <f t="shared" si="273"/>
        <v>E10000003_CIN episodes where a child has gangs identified as a factor at CIN assessment (excluding looked after children)_Number</v>
      </c>
      <c r="B4702" s="31" t="s">
        <v>275</v>
      </c>
      <c r="C4702" s="31" t="s">
        <v>276</v>
      </c>
      <c r="D4702" s="31" t="s">
        <v>474</v>
      </c>
      <c r="E4702" s="31" t="s">
        <v>475</v>
      </c>
      <c r="F4702" s="31" t="s">
        <v>82</v>
      </c>
      <c r="G4702" s="26" t="s">
        <v>83</v>
      </c>
      <c r="H4702" s="31" t="s">
        <v>743</v>
      </c>
      <c r="I4702" s="31">
        <v>68</v>
      </c>
      <c r="J4702" s="31">
        <f>INDEX('LA lookup'!H:H,MATCH('Known to services raw data'!B4702,'LA lookup'!G:G,0))</f>
        <v>135719</v>
      </c>
      <c r="K4702" s="31"/>
      <c r="L4702" s="31" t="str">
        <f t="shared" si="271"/>
        <v>0.5 per 1000 0-17 yr olds</v>
      </c>
      <c r="M4702" s="31">
        <f t="shared" si="272"/>
        <v>0.50103522719737104</v>
      </c>
      <c r="N4702" s="31">
        <f t="shared" si="274"/>
        <v>0</v>
      </c>
    </row>
    <row r="4703" spans="1:14" x14ac:dyDescent="0.45">
      <c r="A4703" s="31" t="str">
        <f t="shared" si="273"/>
        <v>E06000031_CIN episodes where a child has gangs identified as a factor at CIN assessment (excluding looked after children)_Number</v>
      </c>
      <c r="B4703" s="31" t="s">
        <v>379</v>
      </c>
      <c r="C4703" s="31" t="s">
        <v>380</v>
      </c>
      <c r="D4703" s="31" t="s">
        <v>474</v>
      </c>
      <c r="E4703" s="31" t="s">
        <v>475</v>
      </c>
      <c r="F4703" s="31" t="s">
        <v>82</v>
      </c>
      <c r="G4703" s="26" t="s">
        <v>83</v>
      </c>
      <c r="H4703" s="31" t="s">
        <v>743</v>
      </c>
      <c r="I4703" s="31">
        <v>50</v>
      </c>
      <c r="J4703" s="31">
        <f>INDEX('LA lookup'!H:H,MATCH('Known to services raw data'!B4703,'LA lookup'!G:G,0))</f>
        <v>51137</v>
      </c>
      <c r="K4703" s="31"/>
      <c r="L4703" s="31" t="str">
        <f t="shared" si="271"/>
        <v>1 per 1000 0-17 yr olds</v>
      </c>
      <c r="M4703" s="31">
        <f t="shared" si="272"/>
        <v>0.97776561002796414</v>
      </c>
      <c r="N4703" s="31">
        <f t="shared" si="274"/>
        <v>0</v>
      </c>
    </row>
    <row r="4704" spans="1:14" x14ac:dyDescent="0.45">
      <c r="A4704" s="31" t="str">
        <f t="shared" si="273"/>
        <v>E06000006_CIN episodes where a child has gangs identified as a factor at CIN assessment (excluding looked after children)_Number</v>
      </c>
      <c r="B4704" s="31" t="s">
        <v>531</v>
      </c>
      <c r="C4704" s="31" t="s">
        <v>722</v>
      </c>
      <c r="D4704" s="31" t="s">
        <v>474</v>
      </c>
      <c r="E4704" s="31" t="s">
        <v>475</v>
      </c>
      <c r="F4704" s="31" t="s">
        <v>82</v>
      </c>
      <c r="G4704" s="26" t="s">
        <v>83</v>
      </c>
      <c r="H4704" s="31" t="s">
        <v>743</v>
      </c>
      <c r="I4704" s="31">
        <v>10</v>
      </c>
      <c r="J4704" s="31">
        <f>INDEX('LA lookup'!H:H,MATCH('Known to services raw data'!B4704,'LA lookup'!G:G,0))</f>
        <v>28617</v>
      </c>
      <c r="K4704" s="31"/>
      <c r="L4704" s="31" t="str">
        <f t="shared" si="271"/>
        <v>0.3 per 1000 0-17 yr olds</v>
      </c>
      <c r="M4704" s="31">
        <f t="shared" si="272"/>
        <v>0.34944263899080963</v>
      </c>
      <c r="N4704" s="31">
        <f t="shared" si="274"/>
        <v>0</v>
      </c>
    </row>
    <row r="4705" spans="1:14" x14ac:dyDescent="0.45">
      <c r="A4705" s="31" t="str">
        <f t="shared" si="273"/>
        <v>E06000007_CIN episodes where a child has gangs identified as a factor at CIN assessment (excluding looked after children)_Number</v>
      </c>
      <c r="B4705" s="31" t="s">
        <v>452</v>
      </c>
      <c r="C4705" s="31" t="s">
        <v>453</v>
      </c>
      <c r="D4705" s="31" t="s">
        <v>474</v>
      </c>
      <c r="E4705" s="31" t="s">
        <v>475</v>
      </c>
      <c r="F4705" s="31" t="s">
        <v>82</v>
      </c>
      <c r="G4705" s="26" t="s">
        <v>83</v>
      </c>
      <c r="H4705" s="31" t="s">
        <v>743</v>
      </c>
      <c r="I4705" s="31">
        <v>9</v>
      </c>
      <c r="J4705" s="31">
        <f>INDEX('LA lookup'!H:H,MATCH('Known to services raw data'!B4705,'LA lookup'!G:G,0))</f>
        <v>44484</v>
      </c>
      <c r="K4705" s="31"/>
      <c r="L4705" s="31" t="str">
        <f t="shared" si="271"/>
        <v>0.2 per 1000 0-17 yr olds</v>
      </c>
      <c r="M4705" s="31">
        <f t="shared" si="272"/>
        <v>0.20231993525762071</v>
      </c>
      <c r="N4705" s="31">
        <f t="shared" si="274"/>
        <v>0</v>
      </c>
    </row>
    <row r="4706" spans="1:14" x14ac:dyDescent="0.45">
      <c r="A4706" s="31" t="str">
        <f t="shared" si="273"/>
        <v>E10000008_CIN episodes where a child has gangs identified as a factor at CIN assessment (excluding looked after children)_Number</v>
      </c>
      <c r="B4706" s="31" t="s">
        <v>504</v>
      </c>
      <c r="C4706" s="31" t="s">
        <v>505</v>
      </c>
      <c r="D4706" s="31" t="s">
        <v>474</v>
      </c>
      <c r="E4706" s="31" t="s">
        <v>475</v>
      </c>
      <c r="F4706" s="31" t="s">
        <v>82</v>
      </c>
      <c r="G4706" s="26" t="s">
        <v>83</v>
      </c>
      <c r="H4706" s="31" t="s">
        <v>743</v>
      </c>
      <c r="I4706" s="31">
        <v>82</v>
      </c>
      <c r="J4706" s="31">
        <f>INDEX('LA lookup'!H:H,MATCH('Known to services raw data'!B4706,'LA lookup'!G:G,0))</f>
        <v>145878</v>
      </c>
      <c r="K4706" s="31"/>
      <c r="L4706" s="31" t="str">
        <f t="shared" si="271"/>
        <v>0.6 per 1000 0-17 yr olds</v>
      </c>
      <c r="M4706" s="31">
        <f t="shared" si="272"/>
        <v>0.56211354693648119</v>
      </c>
      <c r="N4706" s="31">
        <f t="shared" si="274"/>
        <v>0</v>
      </c>
    </row>
    <row r="4707" spans="1:14" x14ac:dyDescent="0.45">
      <c r="A4707" s="31" t="str">
        <f t="shared" si="273"/>
        <v>E06000026_CIN episodes where a child has gangs identified as a factor at CIN assessment (excluding looked after children)_Number</v>
      </c>
      <c r="B4707" s="31" t="s">
        <v>381</v>
      </c>
      <c r="C4707" s="31" t="s">
        <v>382</v>
      </c>
      <c r="D4707" s="31" t="s">
        <v>474</v>
      </c>
      <c r="E4707" s="31" t="s">
        <v>475</v>
      </c>
      <c r="F4707" s="31" t="s">
        <v>82</v>
      </c>
      <c r="G4707" s="26" t="s">
        <v>83</v>
      </c>
      <c r="H4707" s="31" t="s">
        <v>743</v>
      </c>
      <c r="I4707" s="31">
        <v>17</v>
      </c>
      <c r="J4707" s="31">
        <f>INDEX('LA lookup'!H:H,MATCH('Known to services raw data'!B4707,'LA lookup'!G:G,0))</f>
        <v>52552</v>
      </c>
      <c r="K4707" s="31"/>
      <c r="L4707" s="31" t="str">
        <f t="shared" si="271"/>
        <v>0.3 per 1000 0-17 yr olds</v>
      </c>
      <c r="M4707" s="31">
        <f t="shared" si="272"/>
        <v>0.32348911554270054</v>
      </c>
      <c r="N4707" s="31">
        <f t="shared" si="274"/>
        <v>0</v>
      </c>
    </row>
    <row r="4708" spans="1:14" x14ac:dyDescent="0.45">
      <c r="A4708" s="31" t="str">
        <f t="shared" si="273"/>
        <v>E06000027_CIN episodes where a child has gangs identified as a factor at CIN assessment (excluding looked after children)_Number</v>
      </c>
      <c r="B4708" s="31" t="s">
        <v>438</v>
      </c>
      <c r="C4708" s="31" t="s">
        <v>439</v>
      </c>
      <c r="D4708" s="31" t="s">
        <v>474</v>
      </c>
      <c r="E4708" s="31" t="s">
        <v>475</v>
      </c>
      <c r="F4708" s="31" t="s">
        <v>82</v>
      </c>
      <c r="G4708" s="26" t="s">
        <v>83</v>
      </c>
      <c r="H4708" s="31" t="s">
        <v>743</v>
      </c>
      <c r="I4708" s="31">
        <v>40</v>
      </c>
      <c r="J4708" s="31">
        <f>INDEX('LA lookup'!H:H,MATCH('Known to services raw data'!B4708,'LA lookup'!G:G,0))</f>
        <v>25423</v>
      </c>
      <c r="K4708" s="31"/>
      <c r="L4708" s="31" t="str">
        <f t="shared" si="271"/>
        <v>1.6 per 1000 0-17 yr olds</v>
      </c>
      <c r="M4708" s="31">
        <f t="shared" si="272"/>
        <v>1.5733784368485229</v>
      </c>
      <c r="N4708" s="31">
        <f t="shared" si="274"/>
        <v>0</v>
      </c>
    </row>
    <row r="4709" spans="1:14" x14ac:dyDescent="0.45">
      <c r="A4709" s="31" t="str">
        <f t="shared" si="273"/>
        <v>E10000012_CIN episodes where a child has gangs identified as a factor at CIN assessment (excluding looked after children)_Number</v>
      </c>
      <c r="B4709" s="31" t="s">
        <v>303</v>
      </c>
      <c r="C4709" s="31" t="s">
        <v>304</v>
      </c>
      <c r="D4709" s="31" t="s">
        <v>474</v>
      </c>
      <c r="E4709" s="31" t="s">
        <v>475</v>
      </c>
      <c r="F4709" s="31" t="s">
        <v>82</v>
      </c>
      <c r="G4709" s="26" t="s">
        <v>83</v>
      </c>
      <c r="H4709" s="31" t="s">
        <v>743</v>
      </c>
      <c r="I4709" s="31">
        <v>153</v>
      </c>
      <c r="J4709" s="31">
        <f>INDEX('LA lookup'!H:H,MATCH('Known to services raw data'!B4709,'LA lookup'!G:G,0))</f>
        <v>311172</v>
      </c>
      <c r="K4709" s="31"/>
      <c r="L4709" s="31" t="str">
        <f t="shared" si="271"/>
        <v>0.5 per 1000 0-17 yr olds</v>
      </c>
      <c r="M4709" s="31">
        <f t="shared" si="272"/>
        <v>0.49168948362963244</v>
      </c>
      <c r="N4709" s="31">
        <f t="shared" si="274"/>
        <v>0</v>
      </c>
    </row>
    <row r="4710" spans="1:14" x14ac:dyDescent="0.45">
      <c r="A4710" s="31" t="str">
        <f t="shared" si="273"/>
        <v>E06000033_CIN episodes where a child has gangs identified as a factor at CIN assessment (excluding looked after children)_Number</v>
      </c>
      <c r="B4710" s="31" t="s">
        <v>412</v>
      </c>
      <c r="C4710" s="31" t="s">
        <v>413</v>
      </c>
      <c r="D4710" s="31" t="s">
        <v>474</v>
      </c>
      <c r="E4710" s="31" t="s">
        <v>475</v>
      </c>
      <c r="F4710" s="31" t="s">
        <v>82</v>
      </c>
      <c r="G4710" s="26" t="s">
        <v>83</v>
      </c>
      <c r="H4710" s="31" t="s">
        <v>743</v>
      </c>
      <c r="I4710" s="31">
        <v>81</v>
      </c>
      <c r="J4710" s="31">
        <f>INDEX('LA lookup'!H:H,MATCH('Known to services raw data'!B4710,'LA lookup'!G:G,0))</f>
        <v>39540</v>
      </c>
      <c r="K4710" s="31"/>
      <c r="L4710" s="31" t="str">
        <f t="shared" si="271"/>
        <v>2 per 1000 0-17 yr olds</v>
      </c>
      <c r="M4710" s="31">
        <f t="shared" si="272"/>
        <v>2.0485584218512898</v>
      </c>
      <c r="N4710" s="31">
        <f t="shared" si="274"/>
        <v>0</v>
      </c>
    </row>
    <row r="4711" spans="1:14" x14ac:dyDescent="0.45">
      <c r="A4711" s="31" t="str">
        <f t="shared" si="273"/>
        <v>E06000034_CIN episodes where a child has gangs identified as a factor at CIN assessment (excluding looked after children)_Number</v>
      </c>
      <c r="B4711" s="31" t="s">
        <v>493</v>
      </c>
      <c r="C4711" s="31" t="s">
        <v>731</v>
      </c>
      <c r="D4711" s="31" t="s">
        <v>474</v>
      </c>
      <c r="E4711" s="31" t="s">
        <v>475</v>
      </c>
      <c r="F4711" s="31" t="s">
        <v>82</v>
      </c>
      <c r="G4711" s="26" t="s">
        <v>83</v>
      </c>
      <c r="H4711" s="31" t="s">
        <v>743</v>
      </c>
      <c r="I4711" s="31">
        <v>107</v>
      </c>
      <c r="J4711" s="31">
        <f>INDEX('LA lookup'!H:H,MATCH('Known to services raw data'!B4711,'LA lookup'!G:G,0))</f>
        <v>43762</v>
      </c>
      <c r="K4711" s="31"/>
      <c r="L4711" s="31" t="str">
        <f t="shared" si="271"/>
        <v>2.4 per 1000 0-17 yr olds</v>
      </c>
      <c r="M4711" s="31">
        <f t="shared" si="272"/>
        <v>2.44504364517161</v>
      </c>
      <c r="N4711" s="31">
        <f t="shared" si="274"/>
        <v>0</v>
      </c>
    </row>
    <row r="4712" spans="1:14" x14ac:dyDescent="0.45">
      <c r="A4712" s="31" t="str">
        <f t="shared" si="273"/>
        <v>E06000019_CIN episodes where a child has gangs identified as a factor at CIN assessment (excluding looked after children)_Number</v>
      </c>
      <c r="B4712" s="31" t="s">
        <v>317</v>
      </c>
      <c r="C4712" s="31" t="s">
        <v>318</v>
      </c>
      <c r="D4712" s="31" t="s">
        <v>474</v>
      </c>
      <c r="E4712" s="31" t="s">
        <v>475</v>
      </c>
      <c r="F4712" s="31" t="s">
        <v>82</v>
      </c>
      <c r="G4712" s="26" t="s">
        <v>83</v>
      </c>
      <c r="H4712" s="31" t="s">
        <v>743</v>
      </c>
      <c r="I4712" s="31" t="s">
        <v>1280</v>
      </c>
      <c r="J4712" s="31">
        <f>INDEX('LA lookup'!H:H,MATCH('Known to services raw data'!B4712,'LA lookup'!G:G,0))</f>
        <v>36103</v>
      </c>
      <c r="K4712" s="31"/>
      <c r="L4712" s="31" t="str">
        <f t="shared" si="271"/>
        <v>N/A</v>
      </c>
      <c r="M4712" s="31" t="str">
        <f t="shared" si="272"/>
        <v>N/A</v>
      </c>
      <c r="N4712" s="31">
        <f t="shared" si="274"/>
        <v>0</v>
      </c>
    </row>
    <row r="4713" spans="1:14" x14ac:dyDescent="0.45">
      <c r="A4713" s="31" t="str">
        <f t="shared" si="273"/>
        <v>E10000034_CIN episodes where a child has gangs identified as a factor at CIN assessment (excluding looked after children)_Number</v>
      </c>
      <c r="B4713" s="31" t="s">
        <v>470</v>
      </c>
      <c r="C4713" s="31" t="s">
        <v>471</v>
      </c>
      <c r="D4713" s="31" t="s">
        <v>474</v>
      </c>
      <c r="E4713" s="31" t="s">
        <v>475</v>
      </c>
      <c r="F4713" s="31" t="s">
        <v>82</v>
      </c>
      <c r="G4713" s="26" t="s">
        <v>83</v>
      </c>
      <c r="H4713" s="31" t="s">
        <v>743</v>
      </c>
      <c r="I4713" s="31">
        <v>6</v>
      </c>
      <c r="J4713" s="31">
        <f>INDEX('LA lookup'!H:H,MATCH('Known to services raw data'!B4713,'LA lookup'!G:G,0))</f>
        <v>117783</v>
      </c>
      <c r="K4713" s="31"/>
      <c r="L4713" s="31" t="str">
        <f t="shared" si="271"/>
        <v>0.1 per 1000 0-17 yr olds</v>
      </c>
      <c r="M4713" s="31">
        <f t="shared" si="272"/>
        <v>5.0941137515600726E-2</v>
      </c>
      <c r="N4713" s="31">
        <f t="shared" si="274"/>
        <v>0</v>
      </c>
    </row>
    <row r="4714" spans="1:14" x14ac:dyDescent="0.45">
      <c r="A4714" s="31" t="str">
        <f t="shared" si="273"/>
        <v>E10000016_CIN episodes where a child has gangs identified as a factor at CIN assessment (excluding looked after children)_Number</v>
      </c>
      <c r="B4714" s="31" t="s">
        <v>327</v>
      </c>
      <c r="C4714" s="31" t="s">
        <v>328</v>
      </c>
      <c r="D4714" s="31" t="s">
        <v>474</v>
      </c>
      <c r="E4714" s="31" t="s">
        <v>475</v>
      </c>
      <c r="F4714" s="31" t="s">
        <v>82</v>
      </c>
      <c r="G4714" s="26" t="s">
        <v>83</v>
      </c>
      <c r="H4714" s="31" t="s">
        <v>743</v>
      </c>
      <c r="I4714" s="31">
        <v>233</v>
      </c>
      <c r="J4714" s="31">
        <f>INDEX('LA lookup'!H:H,MATCH('Known to services raw data'!B4714,'LA lookup'!G:G,0))</f>
        <v>340140</v>
      </c>
      <c r="K4714" s="31"/>
      <c r="L4714" s="31" t="str">
        <f t="shared" si="271"/>
        <v>0.7 per 1000 0-17 yr olds</v>
      </c>
      <c r="M4714" s="31">
        <f t="shared" si="272"/>
        <v>0.68501205386017527</v>
      </c>
      <c r="N4714" s="31">
        <f t="shared" si="274"/>
        <v>0</v>
      </c>
    </row>
    <row r="4715" spans="1:14" x14ac:dyDescent="0.45">
      <c r="A4715" s="31" t="str">
        <f t="shared" si="273"/>
        <v>E06000035_CIN episodes where a child has gangs identified as a factor at CIN assessment (excluding looked after children)_Number</v>
      </c>
      <c r="B4715" s="31" t="s">
        <v>351</v>
      </c>
      <c r="C4715" s="31" t="s">
        <v>352</v>
      </c>
      <c r="D4715" s="31" t="s">
        <v>474</v>
      </c>
      <c r="E4715" s="31" t="s">
        <v>475</v>
      </c>
      <c r="F4715" s="31" t="s">
        <v>82</v>
      </c>
      <c r="G4715" s="26" t="s">
        <v>83</v>
      </c>
      <c r="H4715" s="31" t="s">
        <v>743</v>
      </c>
      <c r="I4715" s="31">
        <v>45</v>
      </c>
      <c r="J4715" s="31">
        <f>INDEX('LA lookup'!H:H,MATCH('Known to services raw data'!B4715,'LA lookup'!G:G,0))</f>
        <v>64391</v>
      </c>
      <c r="K4715" s="31"/>
      <c r="L4715" s="31" t="str">
        <f t="shared" si="271"/>
        <v>0.7 per 1000 0-17 yr olds</v>
      </c>
      <c r="M4715" s="31">
        <f t="shared" si="272"/>
        <v>0.69885543010669193</v>
      </c>
      <c r="N4715" s="31">
        <f t="shared" si="274"/>
        <v>0</v>
      </c>
    </row>
    <row r="4716" spans="1:14" x14ac:dyDescent="0.45">
      <c r="A4716" s="31" t="str">
        <f t="shared" si="273"/>
        <v>E10000017_CIN episodes where a child has gangs identified as a factor at CIN assessment (excluding looked after children)_Number</v>
      </c>
      <c r="B4716" s="31" t="s">
        <v>337</v>
      </c>
      <c r="C4716" s="31" t="s">
        <v>338</v>
      </c>
      <c r="D4716" s="31" t="s">
        <v>474</v>
      </c>
      <c r="E4716" s="31" t="s">
        <v>475</v>
      </c>
      <c r="F4716" s="31" t="s">
        <v>82</v>
      </c>
      <c r="G4716" s="26" t="s">
        <v>83</v>
      </c>
      <c r="H4716" s="31" t="s">
        <v>743</v>
      </c>
      <c r="I4716" s="31">
        <v>169</v>
      </c>
      <c r="J4716" s="31">
        <f>INDEX('LA lookup'!H:H,MATCH('Known to services raw data'!B4716,'LA lookup'!G:G,0))</f>
        <v>249727</v>
      </c>
      <c r="K4716" s="31"/>
      <c r="L4716" s="31" t="str">
        <f t="shared" si="271"/>
        <v>0.7 per 1000 0-17 yr olds</v>
      </c>
      <c r="M4716" s="31">
        <f t="shared" si="272"/>
        <v>0.67673899898689371</v>
      </c>
      <c r="N4716" s="31">
        <f t="shared" si="274"/>
        <v>0</v>
      </c>
    </row>
    <row r="4717" spans="1:14" x14ac:dyDescent="0.45">
      <c r="A4717" s="31" t="str">
        <f t="shared" si="273"/>
        <v>E06000008_CIN episodes where a child has gangs identified as a factor at CIN assessment (excluding looked after children)_Number</v>
      </c>
      <c r="B4717" s="31" t="s">
        <v>247</v>
      </c>
      <c r="C4717" s="31" t="s">
        <v>248</v>
      </c>
      <c r="D4717" s="31" t="s">
        <v>474</v>
      </c>
      <c r="E4717" s="31" t="s">
        <v>475</v>
      </c>
      <c r="F4717" s="31" t="s">
        <v>82</v>
      </c>
      <c r="G4717" s="26" t="s">
        <v>83</v>
      </c>
      <c r="H4717" s="31" t="s">
        <v>743</v>
      </c>
      <c r="I4717" s="31">
        <v>14</v>
      </c>
      <c r="J4717" s="31">
        <f>INDEX('LA lookup'!H:H,MATCH('Known to services raw data'!B4717,'LA lookup'!G:G,0))</f>
        <v>38481</v>
      </c>
      <c r="K4717" s="31"/>
      <c r="L4717" s="31" t="str">
        <f t="shared" si="271"/>
        <v>0.4 per 1000 0-17 yr olds</v>
      </c>
      <c r="M4717" s="31">
        <f t="shared" si="272"/>
        <v>0.36381590914997014</v>
      </c>
      <c r="N4717" s="31">
        <f t="shared" si="274"/>
        <v>0</v>
      </c>
    </row>
    <row r="4718" spans="1:14" x14ac:dyDescent="0.45">
      <c r="A4718" s="31" t="str">
        <f t="shared" si="273"/>
        <v>E06000009_CIN episodes where a child has gangs identified as a factor at CIN assessment (excluding looked after children)_Number</v>
      </c>
      <c r="B4718" s="31" t="s">
        <v>249</v>
      </c>
      <c r="C4718" s="31" t="s">
        <v>250</v>
      </c>
      <c r="D4718" s="31" t="s">
        <v>474</v>
      </c>
      <c r="E4718" s="31" t="s">
        <v>475</v>
      </c>
      <c r="F4718" s="31" t="s">
        <v>82</v>
      </c>
      <c r="G4718" s="26" t="s">
        <v>83</v>
      </c>
      <c r="H4718" s="31" t="s">
        <v>743</v>
      </c>
      <c r="I4718" s="31">
        <v>15</v>
      </c>
      <c r="J4718" s="31">
        <f>INDEX('LA lookup'!H:H,MATCH('Known to services raw data'!B4718,'LA lookup'!G:G,0))</f>
        <v>28904</v>
      </c>
      <c r="K4718" s="31"/>
      <c r="L4718" s="31" t="str">
        <f t="shared" si="271"/>
        <v>0.5 per 1000 0-17 yr olds</v>
      </c>
      <c r="M4718" s="31">
        <f t="shared" si="272"/>
        <v>0.51895931358981451</v>
      </c>
      <c r="N4718" s="31">
        <f t="shared" si="274"/>
        <v>0</v>
      </c>
    </row>
    <row r="4719" spans="1:14" x14ac:dyDescent="0.45">
      <c r="A4719" s="31" t="str">
        <f t="shared" si="273"/>
        <v>E10000024_CIN episodes where a child has gangs identified as a factor at CIN assessment (excluding looked after children)_Number</v>
      </c>
      <c r="B4719" s="31" t="s">
        <v>572</v>
      </c>
      <c r="C4719" s="31" t="s">
        <v>573</v>
      </c>
      <c r="D4719" s="31" t="s">
        <v>474</v>
      </c>
      <c r="E4719" s="31" t="s">
        <v>475</v>
      </c>
      <c r="F4719" s="31" t="s">
        <v>82</v>
      </c>
      <c r="G4719" s="26" t="s">
        <v>83</v>
      </c>
      <c r="H4719" s="31" t="s">
        <v>743</v>
      </c>
      <c r="I4719" s="31">
        <v>67</v>
      </c>
      <c r="J4719" s="31">
        <f>INDEX('LA lookup'!H:H,MATCH('Known to services raw data'!B4719,'LA lookup'!G:G,0))</f>
        <v>166542</v>
      </c>
      <c r="K4719" s="31"/>
      <c r="L4719" s="31" t="str">
        <f t="shared" si="271"/>
        <v>0.4 per 1000 0-17 yr olds</v>
      </c>
      <c r="M4719" s="31">
        <f t="shared" si="272"/>
        <v>0.40230092108897453</v>
      </c>
      <c r="N4719" s="31">
        <f t="shared" si="274"/>
        <v>0</v>
      </c>
    </row>
    <row r="4720" spans="1:14" x14ac:dyDescent="0.45">
      <c r="A4720" s="31" t="str">
        <f t="shared" si="273"/>
        <v>E06000018_CIN episodes where a child has gangs identified as a factor at CIN assessment (excluding looked after children)_Number</v>
      </c>
      <c r="B4720" s="31" t="s">
        <v>373</v>
      </c>
      <c r="C4720" s="31" t="s">
        <v>374</v>
      </c>
      <c r="D4720" s="31" t="s">
        <v>474</v>
      </c>
      <c r="E4720" s="31" t="s">
        <v>475</v>
      </c>
      <c r="F4720" s="31" t="s">
        <v>82</v>
      </c>
      <c r="G4720" s="26" t="s">
        <v>83</v>
      </c>
      <c r="H4720" s="31" t="s">
        <v>743</v>
      </c>
      <c r="I4720" s="31">
        <v>204</v>
      </c>
      <c r="J4720" s="31">
        <f>INDEX('LA lookup'!H:H,MATCH('Known to services raw data'!B4720,'LA lookup'!G:G,0))</f>
        <v>68651</v>
      </c>
      <c r="K4720" s="31"/>
      <c r="L4720" s="31" t="str">
        <f t="shared" ref="L4720:L4783" si="275">IF(LOWER(H4720)="percentage",CONCATENATE(I4720,"%"),IF(LOWER(H4720)="proportion",CONCATENATE(ROUND(I4720,1)," per 1000 households"),IF(J4720="NA",K4720,IF(OR(ISERROR(I4720),ISBLANK(I4720),NOT(ISNUMBER(I4720))),"N/A",CONCATENATE(ROUND(I4720/J4720*1000,1)," per 1000 0-17 yr olds")))))</f>
        <v>3 per 1000 0-17 yr olds</v>
      </c>
      <c r="M4720" s="31">
        <f t="shared" ref="M4720:M4783" si="276">IF(LOWER(H4720)="percentage",I4720,IF(LOWER(H4720)="proportion",I4720,IF(J4720="NA",K4720,IF(OR(ISERROR(I4720),ISBLANK(I4720),NOT(ISNUMBER(I4720))),"N/A",I4720/J4720*1000))))</f>
        <v>2.9715517618097333</v>
      </c>
      <c r="N4720" s="31">
        <f t="shared" si="274"/>
        <v>0</v>
      </c>
    </row>
    <row r="4721" spans="1:14" x14ac:dyDescent="0.45">
      <c r="A4721" s="31" t="str">
        <f t="shared" si="273"/>
        <v>E06000051_CIN episodes where a child has gangs identified as a factor at CIN assessment (excluding looked after children)_Number</v>
      </c>
      <c r="B4721" s="31" t="s">
        <v>403</v>
      </c>
      <c r="C4721" s="31" t="s">
        <v>166</v>
      </c>
      <c r="D4721" s="31" t="s">
        <v>474</v>
      </c>
      <c r="E4721" s="31" t="s">
        <v>475</v>
      </c>
      <c r="F4721" s="31" t="s">
        <v>82</v>
      </c>
      <c r="G4721" s="26" t="s">
        <v>83</v>
      </c>
      <c r="H4721" s="31" t="s">
        <v>743</v>
      </c>
      <c r="I4721" s="31">
        <v>46</v>
      </c>
      <c r="J4721" s="31">
        <f>INDEX('LA lookup'!H:H,MATCH('Known to services raw data'!B4721,'LA lookup'!G:G,0))</f>
        <v>59839</v>
      </c>
      <c r="K4721" s="31"/>
      <c r="L4721" s="31" t="str">
        <f t="shared" si="275"/>
        <v>0.8 per 1000 0-17 yr olds</v>
      </c>
      <c r="M4721" s="31">
        <f t="shared" si="276"/>
        <v>0.76872942395427724</v>
      </c>
      <c r="N4721" s="31">
        <f t="shared" si="274"/>
        <v>0</v>
      </c>
    </row>
    <row r="4722" spans="1:14" x14ac:dyDescent="0.45">
      <c r="A4722" s="31" t="str">
        <f t="shared" si="273"/>
        <v>E06000020_CIN episodes where a child has gangs identified as a factor at CIN assessment (excluding looked after children)_Number</v>
      </c>
      <c r="B4722" s="31" t="s">
        <v>570</v>
      </c>
      <c r="C4722" s="31" t="s">
        <v>730</v>
      </c>
      <c r="D4722" s="31" t="s">
        <v>474</v>
      </c>
      <c r="E4722" s="31" t="s">
        <v>475</v>
      </c>
      <c r="F4722" s="31" t="s">
        <v>82</v>
      </c>
      <c r="G4722" s="26" t="s">
        <v>83</v>
      </c>
      <c r="H4722" s="31" t="s">
        <v>743</v>
      </c>
      <c r="I4722" s="31">
        <v>20</v>
      </c>
      <c r="J4722" s="31">
        <f>INDEX('LA lookup'!H:H,MATCH('Known to services raw data'!B4722,'LA lookup'!G:G,0))</f>
        <v>40620</v>
      </c>
      <c r="K4722" s="31"/>
      <c r="L4722" s="31" t="str">
        <f t="shared" si="275"/>
        <v>0.5 per 1000 0-17 yr olds</v>
      </c>
      <c r="M4722" s="31">
        <f t="shared" si="276"/>
        <v>0.4923682914820286</v>
      </c>
      <c r="N4722" s="31">
        <f t="shared" si="274"/>
        <v>0</v>
      </c>
    </row>
    <row r="4723" spans="1:14" x14ac:dyDescent="0.45">
      <c r="A4723" s="31" t="str">
        <f t="shared" si="273"/>
        <v>E06000049_CIN episodes where a child has gangs identified as a factor at CIN assessment (excluding looked after children)_Number</v>
      </c>
      <c r="B4723" s="31" t="s">
        <v>541</v>
      </c>
      <c r="C4723" s="31" t="s">
        <v>718</v>
      </c>
      <c r="D4723" s="31" t="s">
        <v>474</v>
      </c>
      <c r="E4723" s="31" t="s">
        <v>475</v>
      </c>
      <c r="F4723" s="31" t="s">
        <v>82</v>
      </c>
      <c r="G4723" s="26" t="s">
        <v>83</v>
      </c>
      <c r="H4723" s="31" t="s">
        <v>743</v>
      </c>
      <c r="I4723" s="31">
        <v>60</v>
      </c>
      <c r="J4723" s="31">
        <f>INDEX('LA lookup'!H:H,MATCH('Known to services raw data'!B4723,'LA lookup'!G:G,0))</f>
        <v>76523</v>
      </c>
      <c r="K4723" s="31"/>
      <c r="L4723" s="31" t="str">
        <f t="shared" si="275"/>
        <v>0.8 per 1000 0-17 yr olds</v>
      </c>
      <c r="M4723" s="31">
        <f t="shared" si="276"/>
        <v>0.78407798962403463</v>
      </c>
      <c r="N4723" s="31">
        <f t="shared" si="274"/>
        <v>0</v>
      </c>
    </row>
    <row r="4724" spans="1:14" x14ac:dyDescent="0.45">
      <c r="A4724" s="31" t="str">
        <f t="shared" si="273"/>
        <v>E06000050_CIN episodes where a child has gangs identified as a factor at CIN assessment (excluding looked after children)_Number</v>
      </c>
      <c r="B4724" s="31" t="s">
        <v>281</v>
      </c>
      <c r="C4724" s="31" t="s">
        <v>282</v>
      </c>
      <c r="D4724" s="31" t="s">
        <v>474</v>
      </c>
      <c r="E4724" s="31" t="s">
        <v>475</v>
      </c>
      <c r="F4724" s="31" t="s">
        <v>82</v>
      </c>
      <c r="G4724" s="26" t="s">
        <v>83</v>
      </c>
      <c r="H4724" s="31" t="s">
        <v>743</v>
      </c>
      <c r="I4724" s="31">
        <v>41</v>
      </c>
      <c r="J4724" s="31">
        <f>INDEX('LA lookup'!H:H,MATCH('Known to services raw data'!B4724,'LA lookup'!G:G,0))</f>
        <v>68054</v>
      </c>
      <c r="K4724" s="31"/>
      <c r="L4724" s="31" t="str">
        <f t="shared" si="275"/>
        <v>0.6 per 1000 0-17 yr olds</v>
      </c>
      <c r="M4724" s="31">
        <f t="shared" si="276"/>
        <v>0.60246275016898343</v>
      </c>
      <c r="N4724" s="31">
        <f t="shared" si="274"/>
        <v>0</v>
      </c>
    </row>
    <row r="4725" spans="1:14" x14ac:dyDescent="0.45">
      <c r="A4725" s="31" t="str">
        <f t="shared" si="273"/>
        <v>E06000052_CIN episodes where a child has gangs identified as a factor at CIN assessment (excluding looked after children)_Number</v>
      </c>
      <c r="B4725" s="31" t="s">
        <v>482</v>
      </c>
      <c r="C4725" s="31" t="s">
        <v>720</v>
      </c>
      <c r="D4725" s="31" t="s">
        <v>474</v>
      </c>
      <c r="E4725" s="31" t="s">
        <v>475</v>
      </c>
      <c r="F4725" s="31" t="s">
        <v>82</v>
      </c>
      <c r="G4725" s="26" t="s">
        <v>83</v>
      </c>
      <c r="H4725" s="31" t="s">
        <v>743</v>
      </c>
      <c r="I4725" s="31" t="s">
        <v>1280</v>
      </c>
      <c r="J4725" s="31">
        <f>INDEX('LA lookup'!H:H,MATCH('Known to services raw data'!B4725,'LA lookup'!G:G,0))</f>
        <v>107810</v>
      </c>
      <c r="K4725" s="31"/>
      <c r="L4725" s="31" t="str">
        <f t="shared" si="275"/>
        <v>N/A</v>
      </c>
      <c r="M4725" s="31" t="str">
        <f t="shared" si="276"/>
        <v>N/A</v>
      </c>
      <c r="N4725" s="31">
        <f t="shared" si="274"/>
        <v>0</v>
      </c>
    </row>
    <row r="4726" spans="1:14" x14ac:dyDescent="0.45">
      <c r="A4726" s="31" t="str">
        <f t="shared" si="273"/>
        <v>E10000006_CIN episodes where a child has gangs identified as a factor at CIN assessment (excluding looked after children)_Number</v>
      </c>
      <c r="B4726" s="31" t="s">
        <v>285</v>
      </c>
      <c r="C4726" s="31" t="s">
        <v>286</v>
      </c>
      <c r="D4726" s="31" t="s">
        <v>474</v>
      </c>
      <c r="E4726" s="31" t="s">
        <v>475</v>
      </c>
      <c r="F4726" s="31" t="s">
        <v>82</v>
      </c>
      <c r="G4726" s="26" t="s">
        <v>83</v>
      </c>
      <c r="H4726" s="31" t="s">
        <v>743</v>
      </c>
      <c r="I4726" s="31">
        <v>16</v>
      </c>
      <c r="J4726" s="31">
        <f>INDEX('LA lookup'!H:H,MATCH('Known to services raw data'!B4726,'LA lookup'!G:G,0))</f>
        <v>92500</v>
      </c>
      <c r="K4726" s="31"/>
      <c r="L4726" s="31" t="str">
        <f t="shared" si="275"/>
        <v>0.2 per 1000 0-17 yr olds</v>
      </c>
      <c r="M4726" s="31">
        <f t="shared" si="276"/>
        <v>0.17297297297297295</v>
      </c>
      <c r="N4726" s="31">
        <f t="shared" si="274"/>
        <v>0</v>
      </c>
    </row>
    <row r="4727" spans="1:14" x14ac:dyDescent="0.45">
      <c r="A4727" s="31" t="str">
        <f t="shared" si="273"/>
        <v>E10000013_CIN episodes where a child has gangs identified as a factor at CIN assessment (excluding looked after children)_Number</v>
      </c>
      <c r="B4727" s="31" t="s">
        <v>307</v>
      </c>
      <c r="C4727" s="31" t="s">
        <v>308</v>
      </c>
      <c r="D4727" s="31" t="s">
        <v>474</v>
      </c>
      <c r="E4727" s="31" t="s">
        <v>475</v>
      </c>
      <c r="F4727" s="31" t="s">
        <v>82</v>
      </c>
      <c r="G4727" s="26" t="s">
        <v>83</v>
      </c>
      <c r="H4727" s="31" t="s">
        <v>743</v>
      </c>
      <c r="I4727" s="31">
        <v>149</v>
      </c>
      <c r="J4727" s="31">
        <f>INDEX('LA lookup'!H:H,MATCH('Known to services raw data'!B4727,'LA lookup'!G:G,0))</f>
        <v>128136</v>
      </c>
      <c r="K4727" s="31"/>
      <c r="L4727" s="31" t="str">
        <f t="shared" si="275"/>
        <v>1.2 per 1000 0-17 yr olds</v>
      </c>
      <c r="M4727" s="31">
        <f t="shared" si="276"/>
        <v>1.1628269963164137</v>
      </c>
      <c r="N4727" s="31">
        <f t="shared" si="274"/>
        <v>0</v>
      </c>
    </row>
    <row r="4728" spans="1:14" x14ac:dyDescent="0.45">
      <c r="A4728" s="31" t="str">
        <f t="shared" si="273"/>
        <v>E10000015_CIN episodes where a child has gangs identified as a factor at CIN assessment (excluding looked after children)_Number</v>
      </c>
      <c r="B4728" s="31" t="s">
        <v>319</v>
      </c>
      <c r="C4728" s="31" t="s">
        <v>320</v>
      </c>
      <c r="D4728" s="31" t="s">
        <v>474</v>
      </c>
      <c r="E4728" s="31" t="s">
        <v>475</v>
      </c>
      <c r="F4728" s="31" t="s">
        <v>82</v>
      </c>
      <c r="G4728" s="26" t="s">
        <v>83</v>
      </c>
      <c r="H4728" s="31" t="s">
        <v>743</v>
      </c>
      <c r="I4728" s="31">
        <v>89</v>
      </c>
      <c r="J4728" s="31">
        <f>INDEX('LA lookup'!H:H,MATCH('Known to services raw data'!B4728,'LA lookup'!G:G,0))</f>
        <v>271005</v>
      </c>
      <c r="K4728" s="31"/>
      <c r="L4728" s="31" t="str">
        <f t="shared" si="275"/>
        <v>0.3 per 1000 0-17 yr olds</v>
      </c>
      <c r="M4728" s="31">
        <f t="shared" si="276"/>
        <v>0.32840722495894908</v>
      </c>
      <c r="N4728" s="31">
        <f t="shared" si="274"/>
        <v>0</v>
      </c>
    </row>
    <row r="4729" spans="1:14" x14ac:dyDescent="0.45">
      <c r="A4729" s="31" t="str">
        <f t="shared" si="273"/>
        <v>E06000046_CIN episodes where a child has gangs identified as a factor at CIN assessment (excluding looked after children)_Number</v>
      </c>
      <c r="B4729" s="31" t="s">
        <v>325</v>
      </c>
      <c r="C4729" s="31" t="s">
        <v>326</v>
      </c>
      <c r="D4729" s="31" t="s">
        <v>474</v>
      </c>
      <c r="E4729" s="31" t="s">
        <v>475</v>
      </c>
      <c r="F4729" s="31" t="s">
        <v>82</v>
      </c>
      <c r="G4729" s="26" t="s">
        <v>83</v>
      </c>
      <c r="H4729" s="31" t="s">
        <v>743</v>
      </c>
      <c r="I4729" s="31">
        <v>0</v>
      </c>
      <c r="J4729" s="31">
        <f>INDEX('LA lookup'!H:H,MATCH('Known to services raw data'!B4729,'LA lookup'!G:G,0))</f>
        <v>24869</v>
      </c>
      <c r="K4729" s="31"/>
      <c r="L4729" s="31" t="str">
        <f t="shared" si="275"/>
        <v>0 per 1000 0-17 yr olds</v>
      </c>
      <c r="M4729" s="31">
        <f t="shared" si="276"/>
        <v>0</v>
      </c>
      <c r="N4729" s="31">
        <f t="shared" si="274"/>
        <v>0</v>
      </c>
    </row>
    <row r="4730" spans="1:14" x14ac:dyDescent="0.45">
      <c r="A4730" s="31" t="str">
        <f t="shared" si="273"/>
        <v>E10000019_CIN episodes where a child has gangs identified as a factor at CIN assessment (excluding looked after children)_Number</v>
      </c>
      <c r="B4730" s="31" t="s">
        <v>345</v>
      </c>
      <c r="C4730" s="31" t="s">
        <v>346</v>
      </c>
      <c r="D4730" s="31" t="s">
        <v>474</v>
      </c>
      <c r="E4730" s="31" t="s">
        <v>475</v>
      </c>
      <c r="F4730" s="31" t="s">
        <v>82</v>
      </c>
      <c r="G4730" s="26" t="s">
        <v>83</v>
      </c>
      <c r="H4730" s="31" t="s">
        <v>743</v>
      </c>
      <c r="I4730" s="31">
        <v>20</v>
      </c>
      <c r="J4730" s="31">
        <f>INDEX('LA lookup'!H:H,MATCH('Known to services raw data'!B4730,'LA lookup'!G:G,0))</f>
        <v>145641</v>
      </c>
      <c r="K4730" s="31"/>
      <c r="L4730" s="31" t="str">
        <f t="shared" si="275"/>
        <v>0.1 per 1000 0-17 yr olds</v>
      </c>
      <c r="M4730" s="31">
        <f t="shared" si="276"/>
        <v>0.13732396783872675</v>
      </c>
      <c r="N4730" s="31">
        <f t="shared" si="274"/>
        <v>0</v>
      </c>
    </row>
    <row r="4731" spans="1:14" x14ac:dyDescent="0.45">
      <c r="A4731" s="31" t="str">
        <f t="shared" si="273"/>
        <v>E10000020_CIN episodes where a child has gangs identified as a factor at CIN assessment (excluding looked after children)_Number</v>
      </c>
      <c r="B4731" s="31" t="s">
        <v>361</v>
      </c>
      <c r="C4731" s="31" t="s">
        <v>362</v>
      </c>
      <c r="D4731" s="31" t="s">
        <v>474</v>
      </c>
      <c r="E4731" s="31" t="s">
        <v>475</v>
      </c>
      <c r="F4731" s="31" t="s">
        <v>82</v>
      </c>
      <c r="G4731" s="26" t="s">
        <v>83</v>
      </c>
      <c r="H4731" s="31" t="s">
        <v>743</v>
      </c>
      <c r="I4731" s="31">
        <v>118</v>
      </c>
      <c r="J4731" s="31">
        <f>INDEX('LA lookup'!H:H,MATCH('Known to services raw data'!B4731,'LA lookup'!G:G,0))</f>
        <v>170810</v>
      </c>
      <c r="K4731" s="31"/>
      <c r="L4731" s="31" t="str">
        <f t="shared" si="275"/>
        <v>0.7 per 1000 0-17 yr olds</v>
      </c>
      <c r="M4731" s="31">
        <f t="shared" si="276"/>
        <v>0.69082606404777236</v>
      </c>
      <c r="N4731" s="31">
        <f t="shared" si="274"/>
        <v>0</v>
      </c>
    </row>
    <row r="4732" spans="1:14" x14ac:dyDescent="0.45">
      <c r="A4732" s="31" t="str">
        <f t="shared" si="273"/>
        <v>E10000021_CIN episodes where a child has gangs identified as a factor at CIN assessment (excluding looked after children)_Number</v>
      </c>
      <c r="B4732" s="31" t="s">
        <v>371</v>
      </c>
      <c r="C4732" s="31" t="s">
        <v>372</v>
      </c>
      <c r="D4732" s="31" t="s">
        <v>474</v>
      </c>
      <c r="E4732" s="31" t="s">
        <v>475</v>
      </c>
      <c r="F4732" s="31" t="s">
        <v>82</v>
      </c>
      <c r="G4732" s="26" t="s">
        <v>83</v>
      </c>
      <c r="H4732" s="31" t="s">
        <v>743</v>
      </c>
      <c r="I4732" s="31">
        <v>144</v>
      </c>
      <c r="J4732" s="31">
        <f>INDEX('LA lookup'!H:H,MATCH('Known to services raw data'!B4732,'LA lookup'!G:G,0))</f>
        <v>170235</v>
      </c>
      <c r="K4732" s="31"/>
      <c r="L4732" s="31" t="str">
        <f t="shared" si="275"/>
        <v>0.8 per 1000 0-17 yr olds</v>
      </c>
      <c r="M4732" s="31">
        <f t="shared" si="276"/>
        <v>0.84588950568332011</v>
      </c>
      <c r="N4732" s="31">
        <f t="shared" si="274"/>
        <v>0</v>
      </c>
    </row>
    <row r="4733" spans="1:14" x14ac:dyDescent="0.45">
      <c r="A4733" s="31" t="str">
        <f t="shared" si="273"/>
        <v>E06000048_CIN episodes where a child has gangs identified as a factor at CIN assessment (excluding looked after children)_Number</v>
      </c>
      <c r="B4733" s="31" t="s">
        <v>484</v>
      </c>
      <c r="C4733" s="31" t="s">
        <v>705</v>
      </c>
      <c r="D4733" s="31" t="s">
        <v>474</v>
      </c>
      <c r="E4733" s="31" t="s">
        <v>475</v>
      </c>
      <c r="F4733" s="31" t="s">
        <v>82</v>
      </c>
      <c r="G4733" s="26" t="s">
        <v>83</v>
      </c>
      <c r="H4733" s="31" t="s">
        <v>743</v>
      </c>
      <c r="I4733" s="31">
        <v>7</v>
      </c>
      <c r="J4733" s="31">
        <f>INDEX('LA lookup'!H:H,MATCH('Known to services raw data'!B4733,'LA lookup'!G:G,0))</f>
        <v>59011</v>
      </c>
      <c r="K4733" s="31"/>
      <c r="L4733" s="31" t="str">
        <f t="shared" si="275"/>
        <v>0.1 per 1000 0-17 yr olds</v>
      </c>
      <c r="M4733" s="31">
        <f t="shared" si="276"/>
        <v>0.11862195183948755</v>
      </c>
      <c r="N4733" s="31">
        <f t="shared" si="274"/>
        <v>0</v>
      </c>
    </row>
    <row r="4734" spans="1:14" x14ac:dyDescent="0.45">
      <c r="A4734" s="31" t="str">
        <f t="shared" si="273"/>
        <v>E10000025_CIN episodes where a child has gangs identified as a factor at CIN assessment (excluding looked after children)_Number</v>
      </c>
      <c r="B4734" s="31" t="s">
        <v>377</v>
      </c>
      <c r="C4734" s="31" t="s">
        <v>378</v>
      </c>
      <c r="D4734" s="31" t="s">
        <v>474</v>
      </c>
      <c r="E4734" s="31" t="s">
        <v>475</v>
      </c>
      <c r="F4734" s="31" t="s">
        <v>82</v>
      </c>
      <c r="G4734" s="26" t="s">
        <v>83</v>
      </c>
      <c r="H4734" s="31" t="s">
        <v>743</v>
      </c>
      <c r="I4734" s="31">
        <v>76</v>
      </c>
      <c r="J4734" s="31">
        <f>INDEX('LA lookup'!H:H,MATCH('Known to services raw data'!B4734,'LA lookup'!G:G,0))</f>
        <v>144788</v>
      </c>
      <c r="K4734" s="31"/>
      <c r="L4734" s="31" t="str">
        <f t="shared" si="275"/>
        <v>0.5 per 1000 0-17 yr olds</v>
      </c>
      <c r="M4734" s="31">
        <f t="shared" si="276"/>
        <v>0.52490537889880384</v>
      </c>
      <c r="N4734" s="31">
        <f t="shared" si="274"/>
        <v>0</v>
      </c>
    </row>
    <row r="4735" spans="1:14" x14ac:dyDescent="0.45">
      <c r="A4735" s="31" t="str">
        <f t="shared" si="273"/>
        <v>E10000027_CIN episodes where a child has gangs identified as a factor at CIN assessment (excluding looked after children)_Number</v>
      </c>
      <c r="B4735" s="31" t="s">
        <v>406</v>
      </c>
      <c r="C4735" s="31" t="s">
        <v>407</v>
      </c>
      <c r="D4735" s="31" t="s">
        <v>474</v>
      </c>
      <c r="E4735" s="31" t="s">
        <v>475</v>
      </c>
      <c r="F4735" s="31" t="s">
        <v>82</v>
      </c>
      <c r="G4735" s="26" t="s">
        <v>83</v>
      </c>
      <c r="H4735" s="31" t="s">
        <v>743</v>
      </c>
      <c r="I4735" s="31">
        <v>59</v>
      </c>
      <c r="J4735" s="31">
        <f>INDEX('LA lookup'!H:H,MATCH('Known to services raw data'!B4735,'LA lookup'!G:G,0))</f>
        <v>110700</v>
      </c>
      <c r="K4735" s="31"/>
      <c r="L4735" s="31" t="str">
        <f t="shared" si="275"/>
        <v>0.5 per 1000 0-17 yr olds</v>
      </c>
      <c r="M4735" s="31">
        <f t="shared" si="276"/>
        <v>0.53297199638663062</v>
      </c>
      <c r="N4735" s="31">
        <f t="shared" si="274"/>
        <v>0</v>
      </c>
    </row>
    <row r="4736" spans="1:14" x14ac:dyDescent="0.45">
      <c r="A4736" s="31" t="str">
        <f t="shared" si="273"/>
        <v>E10000029_CIN episodes where a child has gangs identified as a factor at CIN assessment (excluding looked after children)_Number</v>
      </c>
      <c r="B4736" s="31" t="s">
        <v>426</v>
      </c>
      <c r="C4736" s="31" t="s">
        <v>427</v>
      </c>
      <c r="D4736" s="31" t="s">
        <v>474</v>
      </c>
      <c r="E4736" s="31" t="s">
        <v>475</v>
      </c>
      <c r="F4736" s="31" t="s">
        <v>82</v>
      </c>
      <c r="G4736" s="26" t="s">
        <v>83</v>
      </c>
      <c r="H4736" s="31" t="s">
        <v>743</v>
      </c>
      <c r="I4736" s="31">
        <v>104</v>
      </c>
      <c r="J4736" s="31">
        <f>INDEX('LA lookup'!H:H,MATCH('Known to services raw data'!B4736,'LA lookup'!G:G,0))</f>
        <v>152752</v>
      </c>
      <c r="K4736" s="31"/>
      <c r="L4736" s="31" t="str">
        <f t="shared" si="275"/>
        <v>0.7 per 1000 0-17 yr olds</v>
      </c>
      <c r="M4736" s="31">
        <f t="shared" si="276"/>
        <v>0.68084214936629306</v>
      </c>
      <c r="N4736" s="31">
        <f t="shared" si="274"/>
        <v>0</v>
      </c>
    </row>
    <row r="4737" spans="1:14" x14ac:dyDescent="0.45">
      <c r="A4737" s="31" t="str">
        <f t="shared" si="273"/>
        <v>E10000030_CIN episodes where a child has gangs identified as a factor at CIN assessment (excluding looked after children)_Number</v>
      </c>
      <c r="B4737" s="31" t="s">
        <v>430</v>
      </c>
      <c r="C4737" s="31" t="s">
        <v>431</v>
      </c>
      <c r="D4737" s="31" t="s">
        <v>474</v>
      </c>
      <c r="E4737" s="31" t="s">
        <v>475</v>
      </c>
      <c r="F4737" s="31" t="s">
        <v>82</v>
      </c>
      <c r="G4737" s="26" t="s">
        <v>83</v>
      </c>
      <c r="H4737" s="31" t="s">
        <v>743</v>
      </c>
      <c r="I4737" s="31">
        <v>140</v>
      </c>
      <c r="J4737" s="31">
        <f>INDEX('LA lookup'!H:H,MATCH('Known to services raw data'!B4737,'LA lookup'!G:G,0))</f>
        <v>261905</v>
      </c>
      <c r="K4737" s="31"/>
      <c r="L4737" s="31" t="str">
        <f t="shared" si="275"/>
        <v>0.5 per 1000 0-17 yr olds</v>
      </c>
      <c r="M4737" s="31">
        <f t="shared" si="276"/>
        <v>0.53454496859548306</v>
      </c>
      <c r="N4737" s="31">
        <f t="shared" si="274"/>
        <v>0</v>
      </c>
    </row>
    <row r="4738" spans="1:14" x14ac:dyDescent="0.45">
      <c r="A4738" s="31" t="str">
        <f t="shared" si="273"/>
        <v>E10000031_CIN episodes where a child has gangs identified as a factor at CIN assessment (excluding looked after children)_Number</v>
      </c>
      <c r="B4738" s="31" t="s">
        <v>454</v>
      </c>
      <c r="C4738" s="31" t="s">
        <v>455</v>
      </c>
      <c r="D4738" s="31" t="s">
        <v>474</v>
      </c>
      <c r="E4738" s="31" t="s">
        <v>475</v>
      </c>
      <c r="F4738" s="31" t="s">
        <v>82</v>
      </c>
      <c r="G4738" s="26" t="s">
        <v>83</v>
      </c>
      <c r="H4738" s="31" t="s">
        <v>743</v>
      </c>
      <c r="I4738" s="31">
        <v>49</v>
      </c>
      <c r="J4738" s="31">
        <f>INDEX('LA lookup'!H:H,MATCH('Known to services raw data'!B4738,'LA lookup'!G:G,0))</f>
        <v>115928</v>
      </c>
      <c r="K4738" s="31"/>
      <c r="L4738" s="31" t="str">
        <f t="shared" si="275"/>
        <v>0.4 per 1000 0-17 yr olds</v>
      </c>
      <c r="M4738" s="31">
        <f t="shared" si="276"/>
        <v>0.42267614381340141</v>
      </c>
      <c r="N4738" s="31">
        <f t="shared" si="274"/>
        <v>0</v>
      </c>
    </row>
    <row r="4739" spans="1:14" x14ac:dyDescent="0.45">
      <c r="A4739" s="31" t="str">
        <f t="shared" si="273"/>
        <v>E10000032_CIN episodes where a child has gangs identified as a factor at CIN assessment (excluding looked after children)_Number</v>
      </c>
      <c r="B4739" s="31" t="s">
        <v>458</v>
      </c>
      <c r="C4739" s="31" t="s">
        <v>459</v>
      </c>
      <c r="D4739" s="31" t="s">
        <v>474</v>
      </c>
      <c r="E4739" s="31" t="s">
        <v>475</v>
      </c>
      <c r="F4739" s="31" t="s">
        <v>82</v>
      </c>
      <c r="G4739" s="26" t="s">
        <v>83</v>
      </c>
      <c r="H4739" s="31" t="s">
        <v>743</v>
      </c>
      <c r="I4739" s="31">
        <v>66</v>
      </c>
      <c r="J4739" s="31">
        <f>INDEX('LA lookup'!H:H,MATCH('Known to services raw data'!B4739,'LA lookup'!G:G,0))</f>
        <v>174672</v>
      </c>
      <c r="K4739" s="31"/>
      <c r="L4739" s="31" t="str">
        <f t="shared" si="275"/>
        <v>0.4 per 1000 0-17 yr olds</v>
      </c>
      <c r="M4739" s="31">
        <f t="shared" si="276"/>
        <v>0.37785105798296237</v>
      </c>
      <c r="N4739" s="31">
        <f t="shared" si="274"/>
        <v>0</v>
      </c>
    </row>
    <row r="4740" spans="1:14" x14ac:dyDescent="0.45">
      <c r="A4740" s="31" t="str">
        <f t="shared" si="273"/>
        <v>NA_CIN episodes where a child has gangs identified as a factor at CIN assessment (excluding looked after children)_Number</v>
      </c>
      <c r="B4740" s="31" t="s">
        <v>13</v>
      </c>
      <c r="C4740" s="31" t="s">
        <v>737</v>
      </c>
      <c r="D4740" s="31" t="s">
        <v>474</v>
      </c>
      <c r="E4740" s="31" t="s">
        <v>475</v>
      </c>
      <c r="F4740" s="31" t="s">
        <v>82</v>
      </c>
      <c r="G4740" s="26" t="s">
        <v>83</v>
      </c>
      <c r="H4740" s="31" t="s">
        <v>743</v>
      </c>
      <c r="I4740" s="31">
        <v>10045</v>
      </c>
      <c r="J4740" s="31">
        <f>INDEX('LA lookup'!H:H,MATCH('Known to services raw data'!B4740,'LA lookup'!G:G,0))</f>
        <v>11954618</v>
      </c>
      <c r="K4740" s="31"/>
      <c r="L4740" s="31" t="str">
        <f t="shared" si="275"/>
        <v>0.8 per 1000 0-17 yr olds</v>
      </c>
      <c r="M4740" s="31">
        <f t="shared" si="276"/>
        <v>0.84026106062109218</v>
      </c>
      <c r="N4740" s="31">
        <f t="shared" si="274"/>
        <v>0</v>
      </c>
    </row>
    <row r="4741" spans="1:14" x14ac:dyDescent="0.45">
      <c r="A4741" s="31" t="str">
        <f t="shared" si="273"/>
        <v>E09000001_CIN episodes where a child has self-harm identified as a factor at CIN assessment (excluding looked after children)_Number</v>
      </c>
      <c r="B4741" s="31" t="s">
        <v>582</v>
      </c>
      <c r="C4741" s="31" t="s">
        <v>583</v>
      </c>
      <c r="D4741" s="31" t="s">
        <v>474</v>
      </c>
      <c r="E4741" s="31" t="s">
        <v>475</v>
      </c>
      <c r="F4741" s="31" t="s">
        <v>28</v>
      </c>
      <c r="G4741" s="26" t="s">
        <v>58</v>
      </c>
      <c r="H4741" s="31" t="s">
        <v>743</v>
      </c>
      <c r="I4741" s="31">
        <v>0</v>
      </c>
      <c r="J4741" s="31">
        <f>INDEX('LA lookup'!H:H,MATCH('Known to services raw data'!B4741,'LA lookup'!G:G,0))</f>
        <v>1453</v>
      </c>
      <c r="K4741" s="31"/>
      <c r="L4741" s="31" t="str">
        <f t="shared" si="275"/>
        <v>0 per 1000 0-17 yr olds</v>
      </c>
      <c r="M4741" s="31">
        <f t="shared" si="276"/>
        <v>0</v>
      </c>
      <c r="N4741" s="31">
        <f t="shared" si="274"/>
        <v>1</v>
      </c>
    </row>
    <row r="4742" spans="1:14" x14ac:dyDescent="0.45">
      <c r="A4742" s="31" t="str">
        <f t="shared" si="273"/>
        <v>E09000007_CIN episodes where a child has self-harm identified as a factor at CIN assessment (excluding looked after children)_Number</v>
      </c>
      <c r="B4742" s="31" t="s">
        <v>277</v>
      </c>
      <c r="C4742" s="31" t="s">
        <v>278</v>
      </c>
      <c r="D4742" s="31" t="s">
        <v>474</v>
      </c>
      <c r="E4742" s="31" t="s">
        <v>475</v>
      </c>
      <c r="F4742" s="31" t="s">
        <v>28</v>
      </c>
      <c r="G4742" s="26" t="s">
        <v>58</v>
      </c>
      <c r="H4742" s="31" t="s">
        <v>743</v>
      </c>
      <c r="I4742" s="31">
        <v>42</v>
      </c>
      <c r="J4742" s="31">
        <f>INDEX('LA lookup'!H:H,MATCH('Known to services raw data'!B4742,'LA lookup'!G:G,0))</f>
        <v>50983</v>
      </c>
      <c r="K4742" s="31"/>
      <c r="L4742" s="31" t="str">
        <f t="shared" si="275"/>
        <v>0.8 per 1000 0-17 yr olds</v>
      </c>
      <c r="M4742" s="31">
        <f t="shared" si="276"/>
        <v>0.8238040131024067</v>
      </c>
      <c r="N4742" s="31">
        <f t="shared" si="274"/>
        <v>0</v>
      </c>
    </row>
    <row r="4743" spans="1:14" x14ac:dyDescent="0.45">
      <c r="A4743" s="31" t="str">
        <f t="shared" si="273"/>
        <v>E09000011_CIN episodes where a child has self-harm identified as a factor at CIN assessment (excluding looked after children)_Number</v>
      </c>
      <c r="B4743" s="31" t="s">
        <v>518</v>
      </c>
      <c r="C4743" s="31" t="s">
        <v>519</v>
      </c>
      <c r="D4743" s="31" t="s">
        <v>474</v>
      </c>
      <c r="E4743" s="31" t="s">
        <v>475</v>
      </c>
      <c r="F4743" s="31" t="s">
        <v>28</v>
      </c>
      <c r="G4743" s="26" t="s">
        <v>58</v>
      </c>
      <c r="H4743" s="31" t="s">
        <v>743</v>
      </c>
      <c r="I4743" s="31">
        <v>158</v>
      </c>
      <c r="J4743" s="31">
        <f>INDEX('LA lookup'!H:H,MATCH('Known to services raw data'!B4743,'LA lookup'!G:G,0))</f>
        <v>68917</v>
      </c>
      <c r="K4743" s="31"/>
      <c r="L4743" s="31" t="str">
        <f t="shared" si="275"/>
        <v>2.3 per 1000 0-17 yr olds</v>
      </c>
      <c r="M4743" s="31">
        <f t="shared" si="276"/>
        <v>2.2926128531421859</v>
      </c>
      <c r="N4743" s="31">
        <f t="shared" si="274"/>
        <v>0</v>
      </c>
    </row>
    <row r="4744" spans="1:14" x14ac:dyDescent="0.45">
      <c r="A4744" s="31" t="str">
        <f t="shared" si="273"/>
        <v>E09000012_CIN episodes where a child has self-harm identified as a factor at CIN assessment (excluding looked after children)_Number</v>
      </c>
      <c r="B4744" s="31" t="s">
        <v>498</v>
      </c>
      <c r="C4744" s="31" t="s">
        <v>499</v>
      </c>
      <c r="D4744" s="31" t="s">
        <v>474</v>
      </c>
      <c r="E4744" s="31" t="s">
        <v>475</v>
      </c>
      <c r="F4744" s="31" t="s">
        <v>28</v>
      </c>
      <c r="G4744" s="26" t="s">
        <v>58</v>
      </c>
      <c r="H4744" s="31" t="s">
        <v>743</v>
      </c>
      <c r="I4744" s="31">
        <v>143</v>
      </c>
      <c r="J4744" s="31">
        <f>INDEX('LA lookup'!H:H,MATCH('Known to services raw data'!B4744,'LA lookup'!G:G,0))</f>
        <v>63655</v>
      </c>
      <c r="K4744" s="31"/>
      <c r="L4744" s="31" t="str">
        <f t="shared" si="275"/>
        <v>2.2 per 1000 0-17 yr olds</v>
      </c>
      <c r="M4744" s="31">
        <f t="shared" si="276"/>
        <v>2.2464849579765924</v>
      </c>
      <c r="N4744" s="31">
        <f t="shared" si="274"/>
        <v>0</v>
      </c>
    </row>
    <row r="4745" spans="1:14" x14ac:dyDescent="0.45">
      <c r="A4745" s="31" t="str">
        <f t="shared" ref="A4745:A4808" si="277">CONCATENATE(B4745,"_",G4745,"_",H4745)</f>
        <v>E09000013_CIN episodes where a child has self-harm identified as a factor at CIN assessment (excluding looked after children)_Number</v>
      </c>
      <c r="B4745" s="31" t="s">
        <v>491</v>
      </c>
      <c r="C4745" s="31" t="s">
        <v>723</v>
      </c>
      <c r="D4745" s="31" t="s">
        <v>474</v>
      </c>
      <c r="E4745" s="31" t="s">
        <v>475</v>
      </c>
      <c r="F4745" s="31" t="s">
        <v>28</v>
      </c>
      <c r="G4745" s="26" t="s">
        <v>58</v>
      </c>
      <c r="H4745" s="31" t="s">
        <v>743</v>
      </c>
      <c r="I4745" s="31">
        <v>40</v>
      </c>
      <c r="J4745" s="31">
        <f>INDEX('LA lookup'!H:H,MATCH('Known to services raw data'!B4745,'LA lookup'!G:G,0))</f>
        <v>36898</v>
      </c>
      <c r="K4745" s="31"/>
      <c r="L4745" s="31" t="str">
        <f t="shared" si="275"/>
        <v>1.1 per 1000 0-17 yr olds</v>
      </c>
      <c r="M4745" s="31">
        <f t="shared" si="276"/>
        <v>1.0840695972681447</v>
      </c>
      <c r="N4745" s="31">
        <f t="shared" si="274"/>
        <v>0</v>
      </c>
    </row>
    <row r="4746" spans="1:14" x14ac:dyDescent="0.45">
      <c r="A4746" s="31" t="str">
        <f t="shared" si="277"/>
        <v>E09000019_CIN episodes where a child has self-harm identified as a factor at CIN assessment (excluding looked after children)_Number</v>
      </c>
      <c r="B4746" s="31" t="s">
        <v>500</v>
      </c>
      <c r="C4746" s="31" t="s">
        <v>501</v>
      </c>
      <c r="D4746" s="31" t="s">
        <v>474</v>
      </c>
      <c r="E4746" s="31" t="s">
        <v>475</v>
      </c>
      <c r="F4746" s="31" t="s">
        <v>28</v>
      </c>
      <c r="G4746" s="26" t="s">
        <v>58</v>
      </c>
      <c r="H4746" s="31" t="s">
        <v>743</v>
      </c>
      <c r="I4746" s="31">
        <v>87</v>
      </c>
      <c r="J4746" s="31">
        <f>INDEX('LA lookup'!H:H,MATCH('Known to services raw data'!B4746,'LA lookup'!G:G,0))</f>
        <v>42098</v>
      </c>
      <c r="K4746" s="31"/>
      <c r="L4746" s="31" t="str">
        <f t="shared" si="275"/>
        <v>2.1 per 1000 0-17 yr olds</v>
      </c>
      <c r="M4746" s="31">
        <f t="shared" si="276"/>
        <v>2.0666064896194594</v>
      </c>
      <c r="N4746" s="31">
        <f t="shared" ref="N4746:N4809" si="278">IF(OR(C4746="City of London",C4746="Isles of Scilly"),1,0)</f>
        <v>0</v>
      </c>
    </row>
    <row r="4747" spans="1:14" x14ac:dyDescent="0.45">
      <c r="A4747" s="31" t="str">
        <f t="shared" si="277"/>
        <v>E09000020_CIN episodes where a child has self-harm identified as a factor at CIN assessment (excluding looked after children)_Number</v>
      </c>
      <c r="B4747" s="31" t="s">
        <v>479</v>
      </c>
      <c r="C4747" s="31" t="s">
        <v>674</v>
      </c>
      <c r="D4747" s="31" t="s">
        <v>474</v>
      </c>
      <c r="E4747" s="31" t="s">
        <v>475</v>
      </c>
      <c r="F4747" s="31" t="s">
        <v>28</v>
      </c>
      <c r="G4747" s="26" t="s">
        <v>58</v>
      </c>
      <c r="H4747" s="31" t="s">
        <v>743</v>
      </c>
      <c r="I4747" s="31">
        <v>72</v>
      </c>
      <c r="J4747" s="31">
        <f>INDEX('LA lookup'!H:H,MATCH('Known to services raw data'!B4747,'LA lookup'!G:G,0))</f>
        <v>28678</v>
      </c>
      <c r="K4747" s="31"/>
      <c r="L4747" s="31" t="str">
        <f t="shared" si="275"/>
        <v>2.5 per 1000 0-17 yr olds</v>
      </c>
      <c r="M4747" s="31">
        <f t="shared" si="276"/>
        <v>2.5106353302182858</v>
      </c>
      <c r="N4747" s="31">
        <f t="shared" si="278"/>
        <v>0</v>
      </c>
    </row>
    <row r="4748" spans="1:14" x14ac:dyDescent="0.45">
      <c r="A4748" s="31" t="str">
        <f t="shared" si="277"/>
        <v>E09000022_CIN episodes where a child has self-harm identified as a factor at CIN assessment (excluding looked after children)_Number</v>
      </c>
      <c r="B4748" s="31" t="s">
        <v>335</v>
      </c>
      <c r="C4748" s="31" t="s">
        <v>336</v>
      </c>
      <c r="D4748" s="31" t="s">
        <v>474</v>
      </c>
      <c r="E4748" s="31" t="s">
        <v>475</v>
      </c>
      <c r="F4748" s="31" t="s">
        <v>28</v>
      </c>
      <c r="G4748" s="26" t="s">
        <v>58</v>
      </c>
      <c r="H4748" s="31" t="s">
        <v>743</v>
      </c>
      <c r="I4748" s="31">
        <v>103</v>
      </c>
      <c r="J4748" s="31">
        <f>INDEX('LA lookup'!H:H,MATCH('Known to services raw data'!B4748,'LA lookup'!G:G,0))</f>
        <v>62629</v>
      </c>
      <c r="K4748" s="31"/>
      <c r="L4748" s="31" t="str">
        <f t="shared" si="275"/>
        <v>1.6 per 1000 0-17 yr olds</v>
      </c>
      <c r="M4748" s="31">
        <f t="shared" si="276"/>
        <v>1.6446055341774577</v>
      </c>
      <c r="N4748" s="31">
        <f t="shared" si="278"/>
        <v>0</v>
      </c>
    </row>
    <row r="4749" spans="1:14" x14ac:dyDescent="0.45">
      <c r="A4749" s="31" t="str">
        <f t="shared" si="277"/>
        <v>E09000023_CIN episodes where a child has self-harm identified as a factor at CIN assessment (excluding looked after children)_Number</v>
      </c>
      <c r="B4749" s="31" t="s">
        <v>343</v>
      </c>
      <c r="C4749" s="31" t="s">
        <v>344</v>
      </c>
      <c r="D4749" s="31" t="s">
        <v>474</v>
      </c>
      <c r="E4749" s="31" t="s">
        <v>475</v>
      </c>
      <c r="F4749" s="31" t="s">
        <v>28</v>
      </c>
      <c r="G4749" s="26" t="s">
        <v>58</v>
      </c>
      <c r="H4749" s="31" t="s">
        <v>743</v>
      </c>
      <c r="I4749" s="31">
        <v>151</v>
      </c>
      <c r="J4749" s="31">
        <f>INDEX('LA lookup'!H:H,MATCH('Known to services raw data'!B4749,'LA lookup'!G:G,0))</f>
        <v>68458</v>
      </c>
      <c r="K4749" s="31"/>
      <c r="L4749" s="31" t="str">
        <f t="shared" si="275"/>
        <v>2.2 per 1000 0-17 yr olds</v>
      </c>
      <c r="M4749" s="31">
        <f t="shared" si="276"/>
        <v>2.2057319816529843</v>
      </c>
      <c r="N4749" s="31">
        <f t="shared" si="278"/>
        <v>0</v>
      </c>
    </row>
    <row r="4750" spans="1:14" x14ac:dyDescent="0.45">
      <c r="A4750" s="31" t="str">
        <f t="shared" si="277"/>
        <v>E09000028_CIN episodes where a child has self-harm identified as a factor at CIN assessment (excluding looked after children)_Number</v>
      </c>
      <c r="B4750" s="31" t="s">
        <v>414</v>
      </c>
      <c r="C4750" s="31" t="s">
        <v>415</v>
      </c>
      <c r="D4750" s="31" t="s">
        <v>474</v>
      </c>
      <c r="E4750" s="31" t="s">
        <v>475</v>
      </c>
      <c r="F4750" s="31" t="s">
        <v>28</v>
      </c>
      <c r="G4750" s="26" t="s">
        <v>58</v>
      </c>
      <c r="H4750" s="31" t="s">
        <v>743</v>
      </c>
      <c r="I4750" s="31">
        <v>172</v>
      </c>
      <c r="J4750" s="31">
        <f>INDEX('LA lookup'!H:H,MATCH('Known to services raw data'!B4750,'LA lookup'!G:G,0))</f>
        <v>65121</v>
      </c>
      <c r="K4750" s="31"/>
      <c r="L4750" s="31" t="str">
        <f t="shared" si="275"/>
        <v>2.6 per 1000 0-17 yr olds</v>
      </c>
      <c r="M4750" s="31">
        <f t="shared" si="276"/>
        <v>2.6412370817401452</v>
      </c>
      <c r="N4750" s="31">
        <f t="shared" si="278"/>
        <v>0</v>
      </c>
    </row>
    <row r="4751" spans="1:14" x14ac:dyDescent="0.45">
      <c r="A4751" s="31" t="str">
        <f t="shared" si="277"/>
        <v>E09000030_CIN episodes where a child has self-harm identified as a factor at CIN assessment (excluding looked after children)_Number</v>
      </c>
      <c r="B4751" s="31" t="s">
        <v>440</v>
      </c>
      <c r="C4751" s="31" t="s">
        <v>441</v>
      </c>
      <c r="D4751" s="31" t="s">
        <v>474</v>
      </c>
      <c r="E4751" s="31" t="s">
        <v>475</v>
      </c>
      <c r="F4751" s="31" t="s">
        <v>28</v>
      </c>
      <c r="G4751" s="26" t="s">
        <v>58</v>
      </c>
      <c r="H4751" s="31" t="s">
        <v>743</v>
      </c>
      <c r="I4751" s="31">
        <v>100</v>
      </c>
      <c r="J4751" s="31">
        <f>INDEX('LA lookup'!H:H,MATCH('Known to services raw data'!B4751,'LA lookup'!G:G,0))</f>
        <v>70973</v>
      </c>
      <c r="K4751" s="31"/>
      <c r="L4751" s="31" t="str">
        <f t="shared" si="275"/>
        <v>1.4 per 1000 0-17 yr olds</v>
      </c>
      <c r="M4751" s="31">
        <f t="shared" si="276"/>
        <v>1.408986515999042</v>
      </c>
      <c r="N4751" s="31">
        <f t="shared" si="278"/>
        <v>0</v>
      </c>
    </row>
    <row r="4752" spans="1:14" x14ac:dyDescent="0.45">
      <c r="A4752" s="31" t="str">
        <f t="shared" si="277"/>
        <v>E09000032_CIN episodes where a child has self-harm identified as a factor at CIN assessment (excluding looked after children)_Number</v>
      </c>
      <c r="B4752" s="31" t="s">
        <v>450</v>
      </c>
      <c r="C4752" s="31" t="s">
        <v>451</v>
      </c>
      <c r="D4752" s="31" t="s">
        <v>474</v>
      </c>
      <c r="E4752" s="31" t="s">
        <v>475</v>
      </c>
      <c r="F4752" s="31" t="s">
        <v>28</v>
      </c>
      <c r="G4752" s="26" t="s">
        <v>58</v>
      </c>
      <c r="H4752" s="31" t="s">
        <v>743</v>
      </c>
      <c r="I4752" s="31">
        <v>135</v>
      </c>
      <c r="J4752" s="31">
        <f>INDEX('LA lookup'!H:H,MATCH('Known to services raw data'!B4752,'LA lookup'!G:G,0))</f>
        <v>63840</v>
      </c>
      <c r="K4752" s="31"/>
      <c r="L4752" s="31" t="str">
        <f t="shared" si="275"/>
        <v>2.1 per 1000 0-17 yr olds</v>
      </c>
      <c r="M4752" s="31">
        <f t="shared" si="276"/>
        <v>2.1146616541353382</v>
      </c>
      <c r="N4752" s="31">
        <f t="shared" si="278"/>
        <v>0</v>
      </c>
    </row>
    <row r="4753" spans="1:14" x14ac:dyDescent="0.45">
      <c r="A4753" s="31" t="str">
        <f t="shared" si="277"/>
        <v>E09000033_CIN episodes where a child has self-harm identified as a factor at CIN assessment (excluding looked after children)_Number</v>
      </c>
      <c r="B4753" s="31" t="s">
        <v>506</v>
      </c>
      <c r="C4753" s="31" t="s">
        <v>507</v>
      </c>
      <c r="D4753" s="31" t="s">
        <v>474</v>
      </c>
      <c r="E4753" s="31" t="s">
        <v>475</v>
      </c>
      <c r="F4753" s="31" t="s">
        <v>28</v>
      </c>
      <c r="G4753" s="26" t="s">
        <v>58</v>
      </c>
      <c r="H4753" s="31" t="s">
        <v>743</v>
      </c>
      <c r="I4753" s="31">
        <v>44</v>
      </c>
      <c r="J4753" s="31">
        <f>INDEX('LA lookup'!H:H,MATCH('Known to services raw data'!B4753,'LA lookup'!G:G,0))</f>
        <v>47445</v>
      </c>
      <c r="K4753" s="31"/>
      <c r="L4753" s="31" t="str">
        <f t="shared" si="275"/>
        <v>0.9 per 1000 0-17 yr olds</v>
      </c>
      <c r="M4753" s="31">
        <f t="shared" si="276"/>
        <v>0.92738960902097156</v>
      </c>
      <c r="N4753" s="31">
        <f t="shared" si="278"/>
        <v>0</v>
      </c>
    </row>
    <row r="4754" spans="1:14" x14ac:dyDescent="0.45">
      <c r="A4754" s="31" t="str">
        <f t="shared" si="277"/>
        <v>E09000002_CIN episodes where a child has self-harm identified as a factor at CIN assessment (excluding looked after children)_Number</v>
      </c>
      <c r="B4754" s="31" t="s">
        <v>227</v>
      </c>
      <c r="C4754" s="31" t="s">
        <v>228</v>
      </c>
      <c r="D4754" s="31" t="s">
        <v>474</v>
      </c>
      <c r="E4754" s="31" t="s">
        <v>475</v>
      </c>
      <c r="F4754" s="31" t="s">
        <v>28</v>
      </c>
      <c r="G4754" s="26" t="s">
        <v>58</v>
      </c>
      <c r="H4754" s="31" t="s">
        <v>743</v>
      </c>
      <c r="I4754" s="31">
        <v>230</v>
      </c>
      <c r="J4754" s="31">
        <f>INDEX('LA lookup'!H:H,MATCH('Known to services raw data'!B4754,'LA lookup'!G:G,0))</f>
        <v>63401</v>
      </c>
      <c r="K4754" s="31"/>
      <c r="L4754" s="31" t="str">
        <f t="shared" si="275"/>
        <v>3.6 per 1000 0-17 yr olds</v>
      </c>
      <c r="M4754" s="31">
        <f t="shared" si="276"/>
        <v>3.6277030330751878</v>
      </c>
      <c r="N4754" s="31">
        <f t="shared" si="278"/>
        <v>0</v>
      </c>
    </row>
    <row r="4755" spans="1:14" x14ac:dyDescent="0.45">
      <c r="A4755" s="31" t="str">
        <f t="shared" si="277"/>
        <v>E09000003_CIN episodes where a child has self-harm identified as a factor at CIN assessment (excluding looked after children)_Number</v>
      </c>
      <c r="B4755" s="31" t="s">
        <v>233</v>
      </c>
      <c r="C4755" s="31" t="s">
        <v>234</v>
      </c>
      <c r="D4755" s="31" t="s">
        <v>474</v>
      </c>
      <c r="E4755" s="31" t="s">
        <v>475</v>
      </c>
      <c r="F4755" s="31" t="s">
        <v>28</v>
      </c>
      <c r="G4755" s="26" t="s">
        <v>58</v>
      </c>
      <c r="H4755" s="31" t="s">
        <v>743</v>
      </c>
      <c r="I4755" s="31">
        <v>144</v>
      </c>
      <c r="J4755" s="31">
        <f>INDEX('LA lookup'!H:H,MATCH('Known to services raw data'!B4755,'LA lookup'!G:G,0))</f>
        <v>92701</v>
      </c>
      <c r="K4755" s="31"/>
      <c r="L4755" s="31" t="str">
        <f t="shared" si="275"/>
        <v>1.6 per 1000 0-17 yr olds</v>
      </c>
      <c r="M4755" s="31">
        <f t="shared" si="276"/>
        <v>1.553381301172587</v>
      </c>
      <c r="N4755" s="31">
        <f t="shared" si="278"/>
        <v>0</v>
      </c>
    </row>
    <row r="4756" spans="1:14" x14ac:dyDescent="0.45">
      <c r="A4756" s="31" t="str">
        <f t="shared" si="277"/>
        <v>E09000004_CIN episodes where a child has self-harm identified as a factor at CIN assessment (excluding looked after children)_Number</v>
      </c>
      <c r="B4756" s="31" t="s">
        <v>242</v>
      </c>
      <c r="C4756" s="31" t="s">
        <v>243</v>
      </c>
      <c r="D4756" s="31" t="s">
        <v>474</v>
      </c>
      <c r="E4756" s="31" t="s">
        <v>475</v>
      </c>
      <c r="F4756" s="31" t="s">
        <v>28</v>
      </c>
      <c r="G4756" s="26" t="s">
        <v>58</v>
      </c>
      <c r="H4756" s="31" t="s">
        <v>743</v>
      </c>
      <c r="I4756" s="31">
        <v>83</v>
      </c>
      <c r="J4756" s="31">
        <f>INDEX('LA lookup'!H:H,MATCH('Known to services raw data'!B4756,'LA lookup'!G:G,0))</f>
        <v>56853</v>
      </c>
      <c r="K4756" s="31"/>
      <c r="L4756" s="31" t="str">
        <f t="shared" si="275"/>
        <v>1.5 per 1000 0-17 yr olds</v>
      </c>
      <c r="M4756" s="31">
        <f t="shared" si="276"/>
        <v>1.4599053699892706</v>
      </c>
      <c r="N4756" s="31">
        <f t="shared" si="278"/>
        <v>0</v>
      </c>
    </row>
    <row r="4757" spans="1:14" x14ac:dyDescent="0.45">
      <c r="A4757" s="31" t="str">
        <f t="shared" si="277"/>
        <v>E09000005_CIN episodes where a child has self-harm identified as a factor at CIN assessment (excluding looked after children)_Number</v>
      </c>
      <c r="B4757" s="31" t="s">
        <v>261</v>
      </c>
      <c r="C4757" s="31" t="s">
        <v>262</v>
      </c>
      <c r="D4757" s="31" t="s">
        <v>474</v>
      </c>
      <c r="E4757" s="31" t="s">
        <v>475</v>
      </c>
      <c r="F4757" s="31" t="s">
        <v>28</v>
      </c>
      <c r="G4757" s="26" t="s">
        <v>58</v>
      </c>
      <c r="H4757" s="31" t="s">
        <v>743</v>
      </c>
      <c r="I4757" s="31">
        <v>44</v>
      </c>
      <c r="J4757" s="31">
        <f>INDEX('LA lookup'!H:H,MATCH('Known to services raw data'!B4757,'LA lookup'!G:G,0))</f>
        <v>77893</v>
      </c>
      <c r="K4757" s="31"/>
      <c r="L4757" s="31" t="str">
        <f t="shared" si="275"/>
        <v>0.6 per 1000 0-17 yr olds</v>
      </c>
      <c r="M4757" s="31">
        <f t="shared" si="276"/>
        <v>0.56487746010552942</v>
      </c>
      <c r="N4757" s="31">
        <f t="shared" si="278"/>
        <v>0</v>
      </c>
    </row>
    <row r="4758" spans="1:14" x14ac:dyDescent="0.45">
      <c r="A4758" s="31" t="str">
        <f t="shared" si="277"/>
        <v>E09000006_CIN episodes where a child has self-harm identified as a factor at CIN assessment (excluding looked after children)_Number</v>
      </c>
      <c r="B4758" s="31" t="s">
        <v>267</v>
      </c>
      <c r="C4758" s="31" t="s">
        <v>268</v>
      </c>
      <c r="D4758" s="31" t="s">
        <v>474</v>
      </c>
      <c r="E4758" s="31" t="s">
        <v>475</v>
      </c>
      <c r="F4758" s="31" t="s">
        <v>28</v>
      </c>
      <c r="G4758" s="26" t="s">
        <v>58</v>
      </c>
      <c r="H4758" s="31" t="s">
        <v>743</v>
      </c>
      <c r="I4758" s="31">
        <v>220</v>
      </c>
      <c r="J4758" s="31">
        <f>INDEX('LA lookup'!H:H,MATCH('Known to services raw data'!B4758,'LA lookup'!G:G,0))</f>
        <v>75055</v>
      </c>
      <c r="K4758" s="31"/>
      <c r="L4758" s="31" t="str">
        <f t="shared" si="275"/>
        <v>2.9 per 1000 0-17 yr olds</v>
      </c>
      <c r="M4758" s="31">
        <f t="shared" si="276"/>
        <v>2.9311837985477318</v>
      </c>
      <c r="N4758" s="31">
        <f t="shared" si="278"/>
        <v>0</v>
      </c>
    </row>
    <row r="4759" spans="1:14" x14ac:dyDescent="0.45">
      <c r="A4759" s="31" t="str">
        <f t="shared" si="277"/>
        <v>E09000008_CIN episodes where a child has self-harm identified as a factor at CIN assessment (excluding looked after children)_Number</v>
      </c>
      <c r="B4759" s="31" t="s">
        <v>486</v>
      </c>
      <c r="C4759" s="31" t="s">
        <v>487</v>
      </c>
      <c r="D4759" s="31" t="s">
        <v>474</v>
      </c>
      <c r="E4759" s="31" t="s">
        <v>475</v>
      </c>
      <c r="F4759" s="31" t="s">
        <v>28</v>
      </c>
      <c r="G4759" s="26" t="s">
        <v>58</v>
      </c>
      <c r="H4759" s="31" t="s">
        <v>743</v>
      </c>
      <c r="I4759" s="31">
        <v>167</v>
      </c>
      <c r="J4759" s="31">
        <f>INDEX('LA lookup'!H:H,MATCH('Known to services raw data'!B4759,'LA lookup'!G:G,0))</f>
        <v>94702</v>
      </c>
      <c r="K4759" s="31"/>
      <c r="L4759" s="31" t="str">
        <f t="shared" si="275"/>
        <v>1.8 per 1000 0-17 yr olds</v>
      </c>
      <c r="M4759" s="31">
        <f t="shared" si="276"/>
        <v>1.7634263267935206</v>
      </c>
      <c r="N4759" s="31">
        <f t="shared" si="278"/>
        <v>0</v>
      </c>
    </row>
    <row r="4760" spans="1:14" x14ac:dyDescent="0.45">
      <c r="A4760" s="31" t="str">
        <f t="shared" si="277"/>
        <v>E09000009_CIN episodes where a child has self-harm identified as a factor at CIN assessment (excluding looked after children)_Number</v>
      </c>
      <c r="B4760" s="31" t="s">
        <v>509</v>
      </c>
      <c r="C4760" s="31" t="s">
        <v>510</v>
      </c>
      <c r="D4760" s="31" t="s">
        <v>474</v>
      </c>
      <c r="E4760" s="31" t="s">
        <v>475</v>
      </c>
      <c r="F4760" s="31" t="s">
        <v>28</v>
      </c>
      <c r="G4760" s="26" t="s">
        <v>58</v>
      </c>
      <c r="H4760" s="31" t="s">
        <v>743</v>
      </c>
      <c r="I4760" s="31">
        <v>59</v>
      </c>
      <c r="J4760" s="31">
        <f>INDEX('LA lookup'!H:H,MATCH('Known to services raw data'!B4760,'LA lookup'!G:G,0))</f>
        <v>81732</v>
      </c>
      <c r="K4760" s="31"/>
      <c r="L4760" s="31" t="str">
        <f t="shared" si="275"/>
        <v>0.7 per 1000 0-17 yr olds</v>
      </c>
      <c r="M4760" s="31">
        <f t="shared" si="276"/>
        <v>0.72187148240591203</v>
      </c>
      <c r="N4760" s="31">
        <f t="shared" si="278"/>
        <v>0</v>
      </c>
    </row>
    <row r="4761" spans="1:14" x14ac:dyDescent="0.45">
      <c r="A4761" s="31" t="str">
        <f t="shared" si="277"/>
        <v>E09000010_CIN episodes where a child has self-harm identified as a factor at CIN assessment (excluding looked after children)_Number</v>
      </c>
      <c r="B4761" s="31" t="s">
        <v>301</v>
      </c>
      <c r="C4761" s="31" t="s">
        <v>302</v>
      </c>
      <c r="D4761" s="31" t="s">
        <v>474</v>
      </c>
      <c r="E4761" s="31" t="s">
        <v>475</v>
      </c>
      <c r="F4761" s="31" t="s">
        <v>28</v>
      </c>
      <c r="G4761" s="26" t="s">
        <v>58</v>
      </c>
      <c r="H4761" s="31" t="s">
        <v>743</v>
      </c>
      <c r="I4761" s="31">
        <v>180</v>
      </c>
      <c r="J4761" s="31">
        <f>INDEX('LA lookup'!H:H,MATCH('Known to services raw data'!B4761,'LA lookup'!G:G,0))</f>
        <v>84497</v>
      </c>
      <c r="K4761" s="31"/>
      <c r="L4761" s="31" t="str">
        <f t="shared" si="275"/>
        <v>2.1 per 1000 0-17 yr olds</v>
      </c>
      <c r="M4761" s="31">
        <f t="shared" si="276"/>
        <v>2.1302531450820741</v>
      </c>
      <c r="N4761" s="31">
        <f t="shared" si="278"/>
        <v>0</v>
      </c>
    </row>
    <row r="4762" spans="1:14" x14ac:dyDescent="0.45">
      <c r="A4762" s="31" t="str">
        <f t="shared" si="277"/>
        <v>E09000014_CIN episodes where a child has self-harm identified as a factor at CIN assessment (excluding looked after children)_Number</v>
      </c>
      <c r="B4762" s="31" t="s">
        <v>311</v>
      </c>
      <c r="C4762" s="31" t="s">
        <v>312</v>
      </c>
      <c r="D4762" s="31" t="s">
        <v>474</v>
      </c>
      <c r="E4762" s="31" t="s">
        <v>475</v>
      </c>
      <c r="F4762" s="31" t="s">
        <v>28</v>
      </c>
      <c r="G4762" s="26" t="s">
        <v>58</v>
      </c>
      <c r="H4762" s="31" t="s">
        <v>743</v>
      </c>
      <c r="I4762" s="31">
        <v>62</v>
      </c>
      <c r="J4762" s="31">
        <f>INDEX('LA lookup'!H:H,MATCH('Known to services raw data'!B4762,'LA lookup'!G:G,0))</f>
        <v>60398</v>
      </c>
      <c r="K4762" s="31"/>
      <c r="L4762" s="31" t="str">
        <f t="shared" si="275"/>
        <v>1 per 1000 0-17 yr olds</v>
      </c>
      <c r="M4762" s="31">
        <f t="shared" si="276"/>
        <v>1.026524057087983</v>
      </c>
      <c r="N4762" s="31">
        <f t="shared" si="278"/>
        <v>0</v>
      </c>
    </row>
    <row r="4763" spans="1:14" x14ac:dyDescent="0.45">
      <c r="A4763" s="31" t="str">
        <f t="shared" si="277"/>
        <v>E09000015_CIN episodes where a child has self-harm identified as a factor at CIN assessment (excluding looked after children)_Number</v>
      </c>
      <c r="B4763" s="31" t="s">
        <v>496</v>
      </c>
      <c r="C4763" s="31" t="s">
        <v>497</v>
      </c>
      <c r="D4763" s="31" t="s">
        <v>474</v>
      </c>
      <c r="E4763" s="31" t="s">
        <v>475</v>
      </c>
      <c r="F4763" s="31" t="s">
        <v>28</v>
      </c>
      <c r="G4763" s="26" t="s">
        <v>58</v>
      </c>
      <c r="H4763" s="31" t="s">
        <v>743</v>
      </c>
      <c r="I4763" s="31">
        <v>42</v>
      </c>
      <c r="J4763" s="31">
        <f>INDEX('LA lookup'!H:H,MATCH('Known to services raw data'!B4763,'LA lookup'!G:G,0))</f>
        <v>58373</v>
      </c>
      <c r="K4763" s="31"/>
      <c r="L4763" s="31" t="str">
        <f t="shared" si="275"/>
        <v>0.7 per 1000 0-17 yr olds</v>
      </c>
      <c r="M4763" s="31">
        <f t="shared" si="276"/>
        <v>0.7195107327017628</v>
      </c>
      <c r="N4763" s="31">
        <f t="shared" si="278"/>
        <v>0</v>
      </c>
    </row>
    <row r="4764" spans="1:14" x14ac:dyDescent="0.45">
      <c r="A4764" s="31" t="str">
        <f t="shared" si="277"/>
        <v>E09000016_CIN episodes where a child has self-harm identified as a factor at CIN assessment (excluding looked after children)_Number</v>
      </c>
      <c r="B4764" s="31" t="s">
        <v>315</v>
      </c>
      <c r="C4764" s="31" t="s">
        <v>316</v>
      </c>
      <c r="D4764" s="31" t="s">
        <v>474</v>
      </c>
      <c r="E4764" s="31" t="s">
        <v>475</v>
      </c>
      <c r="F4764" s="31" t="s">
        <v>28</v>
      </c>
      <c r="G4764" s="26" t="s">
        <v>58</v>
      </c>
      <c r="H4764" s="31" t="s">
        <v>743</v>
      </c>
      <c r="I4764" s="31">
        <v>21</v>
      </c>
      <c r="J4764" s="31">
        <f>INDEX('LA lookup'!H:H,MATCH('Known to services raw data'!B4764,'LA lookup'!G:G,0))</f>
        <v>57541</v>
      </c>
      <c r="K4764" s="31"/>
      <c r="L4764" s="31" t="str">
        <f t="shared" si="275"/>
        <v>0.4 per 1000 0-17 yr olds</v>
      </c>
      <c r="M4764" s="31">
        <f t="shared" si="276"/>
        <v>0.36495716098086578</v>
      </c>
      <c r="N4764" s="31">
        <f t="shared" si="278"/>
        <v>0</v>
      </c>
    </row>
    <row r="4765" spans="1:14" x14ac:dyDescent="0.45">
      <c r="A4765" s="31" t="str">
        <f t="shared" si="277"/>
        <v>E09000017_CIN episodes where a child has self-harm identified as a factor at CIN assessment (excluding looked after children)_Number</v>
      </c>
      <c r="B4765" s="31" t="s">
        <v>321</v>
      </c>
      <c r="C4765" s="31" t="s">
        <v>322</v>
      </c>
      <c r="D4765" s="31" t="s">
        <v>474</v>
      </c>
      <c r="E4765" s="31" t="s">
        <v>475</v>
      </c>
      <c r="F4765" s="31" t="s">
        <v>28</v>
      </c>
      <c r="G4765" s="26" t="s">
        <v>58</v>
      </c>
      <c r="H4765" s="31" t="s">
        <v>743</v>
      </c>
      <c r="I4765" s="31">
        <v>101</v>
      </c>
      <c r="J4765" s="31">
        <f>INDEX('LA lookup'!H:H,MATCH('Known to services raw data'!B4765,'LA lookup'!G:G,0))</f>
        <v>73377</v>
      </c>
      <c r="K4765" s="31"/>
      <c r="L4765" s="31" t="str">
        <f t="shared" si="275"/>
        <v>1.4 per 1000 0-17 yr olds</v>
      </c>
      <c r="M4765" s="31">
        <f t="shared" si="276"/>
        <v>1.3764531120105754</v>
      </c>
      <c r="N4765" s="31">
        <f t="shared" si="278"/>
        <v>0</v>
      </c>
    </row>
    <row r="4766" spans="1:14" x14ac:dyDescent="0.45">
      <c r="A4766" s="31" t="str">
        <f t="shared" si="277"/>
        <v>E09000018_CIN episodes where a child has self-harm identified as a factor at CIN assessment (excluding looked after children)_Number</v>
      </c>
      <c r="B4766" s="31" t="s">
        <v>323</v>
      </c>
      <c r="C4766" s="31" t="s">
        <v>324</v>
      </c>
      <c r="D4766" s="31" t="s">
        <v>474</v>
      </c>
      <c r="E4766" s="31" t="s">
        <v>475</v>
      </c>
      <c r="F4766" s="31" t="s">
        <v>28</v>
      </c>
      <c r="G4766" s="26" t="s">
        <v>58</v>
      </c>
      <c r="H4766" s="31" t="s">
        <v>743</v>
      </c>
      <c r="I4766" s="31">
        <v>94</v>
      </c>
      <c r="J4766" s="31">
        <f>INDEX('LA lookup'!H:H,MATCH('Known to services raw data'!B4766,'LA lookup'!G:G,0))</f>
        <v>64898</v>
      </c>
      <c r="K4766" s="31"/>
      <c r="L4766" s="31" t="str">
        <f t="shared" si="275"/>
        <v>1.4 per 1000 0-17 yr olds</v>
      </c>
      <c r="M4766" s="31">
        <f t="shared" si="276"/>
        <v>1.4484267619957472</v>
      </c>
      <c r="N4766" s="31">
        <f t="shared" si="278"/>
        <v>0</v>
      </c>
    </row>
    <row r="4767" spans="1:14" x14ac:dyDescent="0.45">
      <c r="A4767" s="31" t="str">
        <f t="shared" si="277"/>
        <v>E09000021_CIN episodes where a child has self-harm identified as a factor at CIN assessment (excluding looked after children)_Number</v>
      </c>
      <c r="B4767" s="31" t="s">
        <v>520</v>
      </c>
      <c r="C4767" s="31" t="s">
        <v>521</v>
      </c>
      <c r="D4767" s="31" t="s">
        <v>474</v>
      </c>
      <c r="E4767" s="31" t="s">
        <v>475</v>
      </c>
      <c r="F4767" s="31" t="s">
        <v>28</v>
      </c>
      <c r="G4767" s="26" t="s">
        <v>58</v>
      </c>
      <c r="H4767" s="31" t="s">
        <v>743</v>
      </c>
      <c r="I4767" s="31">
        <v>85</v>
      </c>
      <c r="J4767" s="31">
        <f>INDEX('LA lookup'!H:H,MATCH('Known to services raw data'!B4767,'LA lookup'!G:G,0))</f>
        <v>38977</v>
      </c>
      <c r="K4767" s="31"/>
      <c r="L4767" s="31" t="str">
        <f t="shared" si="275"/>
        <v>2.2 per 1000 0-17 yr olds</v>
      </c>
      <c r="M4767" s="31">
        <f t="shared" si="276"/>
        <v>2.1807732765477077</v>
      </c>
      <c r="N4767" s="31">
        <f t="shared" si="278"/>
        <v>0</v>
      </c>
    </row>
    <row r="4768" spans="1:14" x14ac:dyDescent="0.45">
      <c r="A4768" s="31" t="str">
        <f t="shared" si="277"/>
        <v>E09000024_CIN episodes where a child has self-harm identified as a factor at CIN assessment (excluding looked after children)_Number</v>
      </c>
      <c r="B4768" s="31" t="s">
        <v>353</v>
      </c>
      <c r="C4768" s="31" t="s">
        <v>354</v>
      </c>
      <c r="D4768" s="31" t="s">
        <v>474</v>
      </c>
      <c r="E4768" s="31" t="s">
        <v>475</v>
      </c>
      <c r="F4768" s="31" t="s">
        <v>28</v>
      </c>
      <c r="G4768" s="26" t="s">
        <v>58</v>
      </c>
      <c r="H4768" s="31" t="s">
        <v>743</v>
      </c>
      <c r="I4768" s="31">
        <v>104</v>
      </c>
      <c r="J4768" s="31">
        <f>INDEX('LA lookup'!H:H,MATCH('Known to services raw data'!B4768,'LA lookup'!G:G,0))</f>
        <v>47266</v>
      </c>
      <c r="K4768" s="31"/>
      <c r="L4768" s="31" t="str">
        <f t="shared" si="275"/>
        <v>2.2 per 1000 0-17 yr olds</v>
      </c>
      <c r="M4768" s="31">
        <f t="shared" si="276"/>
        <v>2.2003131214826728</v>
      </c>
      <c r="N4768" s="31">
        <f t="shared" si="278"/>
        <v>0</v>
      </c>
    </row>
    <row r="4769" spans="1:14" x14ac:dyDescent="0.45">
      <c r="A4769" s="31" t="str">
        <f t="shared" si="277"/>
        <v>E09000025_CIN episodes where a child has self-harm identified as a factor at CIN assessment (excluding looked after children)_Number</v>
      </c>
      <c r="B4769" s="31" t="s">
        <v>359</v>
      </c>
      <c r="C4769" s="31" t="s">
        <v>360</v>
      </c>
      <c r="D4769" s="31" t="s">
        <v>474</v>
      </c>
      <c r="E4769" s="31" t="s">
        <v>475</v>
      </c>
      <c r="F4769" s="31" t="s">
        <v>28</v>
      </c>
      <c r="G4769" s="26" t="s">
        <v>58</v>
      </c>
      <c r="H4769" s="31" t="s">
        <v>743</v>
      </c>
      <c r="I4769" s="31">
        <v>176</v>
      </c>
      <c r="J4769" s="31">
        <f>INDEX('LA lookup'!H:H,MATCH('Known to services raw data'!B4769,'LA lookup'!G:G,0))</f>
        <v>86567</v>
      </c>
      <c r="K4769" s="31"/>
      <c r="L4769" s="31" t="str">
        <f t="shared" si="275"/>
        <v>2 per 1000 0-17 yr olds</v>
      </c>
      <c r="M4769" s="31">
        <f t="shared" si="276"/>
        <v>2.0331073041690253</v>
      </c>
      <c r="N4769" s="31">
        <f t="shared" si="278"/>
        <v>0</v>
      </c>
    </row>
    <row r="4770" spans="1:14" x14ac:dyDescent="0.45">
      <c r="A4770" s="31" t="str">
        <f t="shared" si="277"/>
        <v>E09000026_CIN episodes where a child has self-harm identified as a factor at CIN assessment (excluding looked after children)_Number</v>
      </c>
      <c r="B4770" s="31" t="s">
        <v>385</v>
      </c>
      <c r="C4770" s="31" t="s">
        <v>386</v>
      </c>
      <c r="D4770" s="31" t="s">
        <v>474</v>
      </c>
      <c r="E4770" s="31" t="s">
        <v>475</v>
      </c>
      <c r="F4770" s="31" t="s">
        <v>28</v>
      </c>
      <c r="G4770" s="26" t="s">
        <v>58</v>
      </c>
      <c r="H4770" s="31" t="s">
        <v>743</v>
      </c>
      <c r="I4770" s="31">
        <v>117</v>
      </c>
      <c r="J4770" s="31">
        <f>INDEX('LA lookup'!H:H,MATCH('Known to services raw data'!B4770,'LA lookup'!G:G,0))</f>
        <v>76159</v>
      </c>
      <c r="K4770" s="31"/>
      <c r="L4770" s="31" t="str">
        <f t="shared" si="275"/>
        <v>1.5 per 1000 0-17 yr olds</v>
      </c>
      <c r="M4770" s="31">
        <f t="shared" si="276"/>
        <v>1.536259667275043</v>
      </c>
      <c r="N4770" s="31">
        <f t="shared" si="278"/>
        <v>0</v>
      </c>
    </row>
    <row r="4771" spans="1:14" x14ac:dyDescent="0.45">
      <c r="A4771" s="31" t="str">
        <f t="shared" si="277"/>
        <v>E09000027_CIN episodes where a child has self-harm identified as a factor at CIN assessment (excluding looked after children)_Number</v>
      </c>
      <c r="B4771" s="31" t="s">
        <v>389</v>
      </c>
      <c r="C4771" s="31" t="s">
        <v>390</v>
      </c>
      <c r="D4771" s="31" t="s">
        <v>474</v>
      </c>
      <c r="E4771" s="31" t="s">
        <v>475</v>
      </c>
      <c r="F4771" s="31" t="s">
        <v>28</v>
      </c>
      <c r="G4771" s="26" t="s">
        <v>58</v>
      </c>
      <c r="H4771" s="31" t="s">
        <v>743</v>
      </c>
      <c r="I4771" s="31">
        <v>110</v>
      </c>
      <c r="J4771" s="31">
        <f>INDEX('LA lookup'!H:H,MATCH('Known to services raw data'!B4771,'LA lookup'!G:G,0))</f>
        <v>45525</v>
      </c>
      <c r="K4771" s="31"/>
      <c r="L4771" s="31" t="str">
        <f t="shared" si="275"/>
        <v>2.4 per 1000 0-17 yr olds</v>
      </c>
      <c r="M4771" s="31">
        <f t="shared" si="276"/>
        <v>2.4162548050521693</v>
      </c>
      <c r="N4771" s="31">
        <f t="shared" si="278"/>
        <v>0</v>
      </c>
    </row>
    <row r="4772" spans="1:14" x14ac:dyDescent="0.45">
      <c r="A4772" s="31" t="str">
        <f t="shared" si="277"/>
        <v>E09000029_CIN episodes where a child has self-harm identified as a factor at CIN assessment (excluding looked after children)_Number</v>
      </c>
      <c r="B4772" s="31" t="s">
        <v>432</v>
      </c>
      <c r="C4772" s="31" t="s">
        <v>433</v>
      </c>
      <c r="D4772" s="31" t="s">
        <v>474</v>
      </c>
      <c r="E4772" s="31" t="s">
        <v>475</v>
      </c>
      <c r="F4772" s="31" t="s">
        <v>28</v>
      </c>
      <c r="G4772" s="26" t="s">
        <v>58</v>
      </c>
      <c r="H4772" s="31" t="s">
        <v>743</v>
      </c>
      <c r="I4772" s="31">
        <v>155</v>
      </c>
      <c r="J4772" s="31">
        <f>INDEX('LA lookup'!H:H,MATCH('Known to services raw data'!B4772,'LA lookup'!G:G,0))</f>
        <v>47941</v>
      </c>
      <c r="K4772" s="31"/>
      <c r="L4772" s="31" t="str">
        <f t="shared" si="275"/>
        <v>3.2 per 1000 0-17 yr olds</v>
      </c>
      <c r="M4772" s="31">
        <f t="shared" si="276"/>
        <v>3.2331407354873702</v>
      </c>
      <c r="N4772" s="31">
        <f t="shared" si="278"/>
        <v>0</v>
      </c>
    </row>
    <row r="4773" spans="1:14" x14ac:dyDescent="0.45">
      <c r="A4773" s="31" t="str">
        <f t="shared" si="277"/>
        <v>E09000031_CIN episodes where a child has self-harm identified as a factor at CIN assessment (excluding looked after children)_Number</v>
      </c>
      <c r="B4773" s="31" t="s">
        <v>448</v>
      </c>
      <c r="C4773" s="31" t="s">
        <v>449</v>
      </c>
      <c r="D4773" s="31" t="s">
        <v>474</v>
      </c>
      <c r="E4773" s="31" t="s">
        <v>475</v>
      </c>
      <c r="F4773" s="31" t="s">
        <v>28</v>
      </c>
      <c r="G4773" s="26" t="s">
        <v>58</v>
      </c>
      <c r="H4773" s="31" t="s">
        <v>743</v>
      </c>
      <c r="I4773" s="31">
        <v>59</v>
      </c>
      <c r="J4773" s="31">
        <f>INDEX('LA lookup'!H:H,MATCH('Known to services raw data'!B4773,'LA lookup'!G:G,0))</f>
        <v>67017</v>
      </c>
      <c r="K4773" s="31"/>
      <c r="L4773" s="31" t="str">
        <f t="shared" si="275"/>
        <v>0.9 per 1000 0-17 yr olds</v>
      </c>
      <c r="M4773" s="31">
        <f t="shared" si="276"/>
        <v>0.88037363653998235</v>
      </c>
      <c r="N4773" s="31">
        <f t="shared" si="278"/>
        <v>0</v>
      </c>
    </row>
    <row r="4774" spans="1:14" x14ac:dyDescent="0.45">
      <c r="A4774" s="31" t="str">
        <f t="shared" si="277"/>
        <v>E08000025_CIN episodes where a child has self-harm identified as a factor at CIN assessment (excluding looked after children)_Number</v>
      </c>
      <c r="B4774" s="31" t="s">
        <v>245</v>
      </c>
      <c r="C4774" s="31" t="s">
        <v>246</v>
      </c>
      <c r="D4774" s="31" t="s">
        <v>474</v>
      </c>
      <c r="E4774" s="31" t="s">
        <v>475</v>
      </c>
      <c r="F4774" s="31" t="s">
        <v>28</v>
      </c>
      <c r="G4774" s="26" t="s">
        <v>58</v>
      </c>
      <c r="H4774" s="31" t="s">
        <v>743</v>
      </c>
      <c r="I4774" s="31">
        <v>462</v>
      </c>
      <c r="J4774" s="31">
        <f>INDEX('LA lookup'!H:H,MATCH('Known to services raw data'!B4774,'LA lookup'!G:G,0))</f>
        <v>288388</v>
      </c>
      <c r="K4774" s="31"/>
      <c r="L4774" s="31" t="str">
        <f t="shared" si="275"/>
        <v>1.6 per 1000 0-17 yr olds</v>
      </c>
      <c r="M4774" s="31">
        <f t="shared" si="276"/>
        <v>1.6020084053428021</v>
      </c>
      <c r="N4774" s="31">
        <f t="shared" si="278"/>
        <v>0</v>
      </c>
    </row>
    <row r="4775" spans="1:14" x14ac:dyDescent="0.45">
      <c r="A4775" s="31" t="str">
        <f t="shared" si="277"/>
        <v>E08000026_CIN episodes where a child has self-harm identified as a factor at CIN assessment (excluding looked after children)_Number</v>
      </c>
      <c r="B4775" s="31" t="s">
        <v>283</v>
      </c>
      <c r="C4775" s="31" t="s">
        <v>284</v>
      </c>
      <c r="D4775" s="31" t="s">
        <v>474</v>
      </c>
      <c r="E4775" s="31" t="s">
        <v>475</v>
      </c>
      <c r="F4775" s="31" t="s">
        <v>28</v>
      </c>
      <c r="G4775" s="26" t="s">
        <v>58</v>
      </c>
      <c r="H4775" s="31" t="s">
        <v>743</v>
      </c>
      <c r="I4775" s="31">
        <v>278</v>
      </c>
      <c r="J4775" s="31">
        <f>INDEX('LA lookup'!H:H,MATCH('Known to services raw data'!B4775,'LA lookup'!G:G,0))</f>
        <v>78994</v>
      </c>
      <c r="K4775" s="31"/>
      <c r="L4775" s="31" t="str">
        <f t="shared" si="275"/>
        <v>3.5 per 1000 0-17 yr olds</v>
      </c>
      <c r="M4775" s="31">
        <f t="shared" si="276"/>
        <v>3.5192546269336908</v>
      </c>
      <c r="N4775" s="31">
        <f t="shared" si="278"/>
        <v>0</v>
      </c>
    </row>
    <row r="4776" spans="1:14" x14ac:dyDescent="0.45">
      <c r="A4776" s="31" t="str">
        <f t="shared" si="277"/>
        <v>E08000027_CIN episodes where a child has self-harm identified as a factor at CIN assessment (excluding looked after children)_Number</v>
      </c>
      <c r="B4776" s="31" t="s">
        <v>297</v>
      </c>
      <c r="C4776" s="31" t="s">
        <v>298</v>
      </c>
      <c r="D4776" s="31" t="s">
        <v>474</v>
      </c>
      <c r="E4776" s="31" t="s">
        <v>475</v>
      </c>
      <c r="F4776" s="31" t="s">
        <v>28</v>
      </c>
      <c r="G4776" s="26" t="s">
        <v>58</v>
      </c>
      <c r="H4776" s="31" t="s">
        <v>743</v>
      </c>
      <c r="I4776" s="31">
        <v>25</v>
      </c>
      <c r="J4776" s="31">
        <f>INDEX('LA lookup'!H:H,MATCH('Known to services raw data'!B4776,'LA lookup'!G:G,0))</f>
        <v>69265</v>
      </c>
      <c r="K4776" s="31"/>
      <c r="L4776" s="31" t="str">
        <f t="shared" si="275"/>
        <v>0.4 per 1000 0-17 yr olds</v>
      </c>
      <c r="M4776" s="31">
        <f t="shared" si="276"/>
        <v>0.36093264996751606</v>
      </c>
      <c r="N4776" s="31">
        <f t="shared" si="278"/>
        <v>0</v>
      </c>
    </row>
    <row r="4777" spans="1:14" x14ac:dyDescent="0.45">
      <c r="A4777" s="31" t="str">
        <f t="shared" si="277"/>
        <v>E08000028_CIN episodes where a child has self-harm identified as a factor at CIN assessment (excluding looked after children)_Number</v>
      </c>
      <c r="B4777" s="31" t="s">
        <v>397</v>
      </c>
      <c r="C4777" s="31" t="s">
        <v>398</v>
      </c>
      <c r="D4777" s="31" t="s">
        <v>474</v>
      </c>
      <c r="E4777" s="31" t="s">
        <v>475</v>
      </c>
      <c r="F4777" s="31" t="s">
        <v>28</v>
      </c>
      <c r="G4777" s="26" t="s">
        <v>58</v>
      </c>
      <c r="H4777" s="31" t="s">
        <v>743</v>
      </c>
      <c r="I4777" s="31">
        <v>176</v>
      </c>
      <c r="J4777" s="31">
        <f>INDEX('LA lookup'!H:H,MATCH('Known to services raw data'!B4777,'LA lookup'!G:G,0))</f>
        <v>81920</v>
      </c>
      <c r="K4777" s="31"/>
      <c r="L4777" s="31" t="str">
        <f t="shared" si="275"/>
        <v>2.1 per 1000 0-17 yr olds</v>
      </c>
      <c r="M4777" s="31">
        <f t="shared" si="276"/>
        <v>2.1484375</v>
      </c>
      <c r="N4777" s="31">
        <f t="shared" si="278"/>
        <v>0</v>
      </c>
    </row>
    <row r="4778" spans="1:14" x14ac:dyDescent="0.45">
      <c r="A4778" s="31" t="str">
        <f t="shared" si="277"/>
        <v>E08000029_CIN episodes where a child has self-harm identified as a factor at CIN assessment (excluding looked after children)_Number</v>
      </c>
      <c r="B4778" s="31" t="s">
        <v>516</v>
      </c>
      <c r="C4778" s="31" t="s">
        <v>517</v>
      </c>
      <c r="D4778" s="31" t="s">
        <v>474</v>
      </c>
      <c r="E4778" s="31" t="s">
        <v>475</v>
      </c>
      <c r="F4778" s="31" t="s">
        <v>28</v>
      </c>
      <c r="G4778" s="26" t="s">
        <v>58</v>
      </c>
      <c r="H4778" s="31" t="s">
        <v>743</v>
      </c>
      <c r="I4778" s="31">
        <v>108</v>
      </c>
      <c r="J4778" s="31">
        <f>INDEX('LA lookup'!H:H,MATCH('Known to services raw data'!B4778,'LA lookup'!G:G,0))</f>
        <v>46946</v>
      </c>
      <c r="K4778" s="31"/>
      <c r="L4778" s="31" t="str">
        <f t="shared" si="275"/>
        <v>2.3 per 1000 0-17 yr olds</v>
      </c>
      <c r="M4778" s="31">
        <f t="shared" si="276"/>
        <v>2.3005154858773911</v>
      </c>
      <c r="N4778" s="31">
        <f t="shared" si="278"/>
        <v>0</v>
      </c>
    </row>
    <row r="4779" spans="1:14" x14ac:dyDescent="0.45">
      <c r="A4779" s="31" t="str">
        <f t="shared" si="277"/>
        <v>E08000030_CIN episodes where a child has self-harm identified as a factor at CIN assessment (excluding looked after children)_Number</v>
      </c>
      <c r="B4779" s="31" t="s">
        <v>446</v>
      </c>
      <c r="C4779" s="31" t="s">
        <v>447</v>
      </c>
      <c r="D4779" s="31" t="s">
        <v>474</v>
      </c>
      <c r="E4779" s="31" t="s">
        <v>475</v>
      </c>
      <c r="F4779" s="31" t="s">
        <v>28</v>
      </c>
      <c r="G4779" s="26" t="s">
        <v>58</v>
      </c>
      <c r="H4779" s="31" t="s">
        <v>743</v>
      </c>
      <c r="I4779" s="31">
        <v>96</v>
      </c>
      <c r="J4779" s="31">
        <f>INDEX('LA lookup'!H:H,MATCH('Known to services raw data'!B4779,'LA lookup'!G:G,0))</f>
        <v>68157</v>
      </c>
      <c r="K4779" s="31"/>
      <c r="L4779" s="31" t="str">
        <f t="shared" si="275"/>
        <v>1.4 per 1000 0-17 yr olds</v>
      </c>
      <c r="M4779" s="31">
        <f t="shared" si="276"/>
        <v>1.4085126986222984</v>
      </c>
      <c r="N4779" s="31">
        <f t="shared" si="278"/>
        <v>0</v>
      </c>
    </row>
    <row r="4780" spans="1:14" x14ac:dyDescent="0.45">
      <c r="A4780" s="31" t="str">
        <f t="shared" si="277"/>
        <v>E08000031_CIN episodes where a child has self-harm identified as a factor at CIN assessment (excluding looked after children)_Number</v>
      </c>
      <c r="B4780" s="31" t="s">
        <v>468</v>
      </c>
      <c r="C4780" s="31" t="s">
        <v>469</v>
      </c>
      <c r="D4780" s="31" t="s">
        <v>474</v>
      </c>
      <c r="E4780" s="31" t="s">
        <v>475</v>
      </c>
      <c r="F4780" s="31" t="s">
        <v>28</v>
      </c>
      <c r="G4780" s="26" t="s">
        <v>58</v>
      </c>
      <c r="H4780" s="31" t="s">
        <v>743</v>
      </c>
      <c r="I4780" s="31">
        <v>23</v>
      </c>
      <c r="J4780" s="31">
        <f>INDEX('LA lookup'!H:H,MATCH('Known to services raw data'!B4780,'LA lookup'!G:G,0))</f>
        <v>61244</v>
      </c>
      <c r="K4780" s="31"/>
      <c r="L4780" s="31" t="str">
        <f t="shared" si="275"/>
        <v>0.4 per 1000 0-17 yr olds</v>
      </c>
      <c r="M4780" s="31">
        <f t="shared" si="276"/>
        <v>0.37554699235843508</v>
      </c>
      <c r="N4780" s="31">
        <f t="shared" si="278"/>
        <v>0</v>
      </c>
    </row>
    <row r="4781" spans="1:14" x14ac:dyDescent="0.45">
      <c r="A4781" s="31" t="str">
        <f t="shared" si="277"/>
        <v>E08000011_CIN episodes where a child has self-harm identified as a factor at CIN assessment (excluding looked after children)_Number</v>
      </c>
      <c r="B4781" s="31" t="s">
        <v>333</v>
      </c>
      <c r="C4781" s="31" t="s">
        <v>334</v>
      </c>
      <c r="D4781" s="31" t="s">
        <v>474</v>
      </c>
      <c r="E4781" s="31" t="s">
        <v>475</v>
      </c>
      <c r="F4781" s="31" t="s">
        <v>28</v>
      </c>
      <c r="G4781" s="26" t="s">
        <v>58</v>
      </c>
      <c r="H4781" s="31" t="s">
        <v>743</v>
      </c>
      <c r="I4781" s="31">
        <v>60</v>
      </c>
      <c r="J4781" s="31">
        <f>INDEX('LA lookup'!H:H,MATCH('Known to services raw data'!B4781,'LA lookup'!G:G,0))</f>
        <v>33477</v>
      </c>
      <c r="K4781" s="31"/>
      <c r="L4781" s="31" t="str">
        <f t="shared" si="275"/>
        <v>1.8 per 1000 0-17 yr olds</v>
      </c>
      <c r="M4781" s="31">
        <f t="shared" si="276"/>
        <v>1.7922752934850794</v>
      </c>
      <c r="N4781" s="31">
        <f t="shared" si="278"/>
        <v>0</v>
      </c>
    </row>
    <row r="4782" spans="1:14" x14ac:dyDescent="0.45">
      <c r="A4782" s="31" t="str">
        <f t="shared" si="277"/>
        <v>E08000012_CIN episodes where a child has self-harm identified as a factor at CIN assessment (excluding looked after children)_Number</v>
      </c>
      <c r="B4782" s="31" t="s">
        <v>347</v>
      </c>
      <c r="C4782" s="31" t="s">
        <v>348</v>
      </c>
      <c r="D4782" s="31" t="s">
        <v>474</v>
      </c>
      <c r="E4782" s="31" t="s">
        <v>475</v>
      </c>
      <c r="F4782" s="31" t="s">
        <v>28</v>
      </c>
      <c r="G4782" s="26" t="s">
        <v>58</v>
      </c>
      <c r="H4782" s="31" t="s">
        <v>743</v>
      </c>
      <c r="I4782" s="31">
        <v>137</v>
      </c>
      <c r="J4782" s="31">
        <f>INDEX('LA lookup'!H:H,MATCH('Known to services raw data'!B4782,'LA lookup'!G:G,0))</f>
        <v>94902</v>
      </c>
      <c r="K4782" s="31"/>
      <c r="L4782" s="31" t="str">
        <f t="shared" si="275"/>
        <v>1.4 per 1000 0-17 yr olds</v>
      </c>
      <c r="M4782" s="31">
        <f t="shared" si="276"/>
        <v>1.4435944447956839</v>
      </c>
      <c r="N4782" s="31">
        <f t="shared" si="278"/>
        <v>0</v>
      </c>
    </row>
    <row r="4783" spans="1:14" x14ac:dyDescent="0.45">
      <c r="A4783" s="31" t="str">
        <f t="shared" si="277"/>
        <v>E08000013_CIN episodes where a child has self-harm identified as a factor at CIN assessment (excluding looked after children)_Number</v>
      </c>
      <c r="B4783" s="31" t="s">
        <v>416</v>
      </c>
      <c r="C4783" s="31" t="s">
        <v>417</v>
      </c>
      <c r="D4783" s="31" t="s">
        <v>474</v>
      </c>
      <c r="E4783" s="31" t="s">
        <v>475</v>
      </c>
      <c r="F4783" s="31" t="s">
        <v>28</v>
      </c>
      <c r="G4783" s="26" t="s">
        <v>58</v>
      </c>
      <c r="H4783" s="31" t="s">
        <v>743</v>
      </c>
      <c r="I4783" s="31">
        <v>114</v>
      </c>
      <c r="J4783" s="31">
        <f>INDEX('LA lookup'!H:H,MATCH('Known to services raw data'!B4783,'LA lookup'!G:G,0))</f>
        <v>36785</v>
      </c>
      <c r="K4783" s="31"/>
      <c r="L4783" s="31" t="str">
        <f t="shared" si="275"/>
        <v>3.1 per 1000 0-17 yr olds</v>
      </c>
      <c r="M4783" s="31">
        <f t="shared" si="276"/>
        <v>3.0990893027049067</v>
      </c>
      <c r="N4783" s="31">
        <f t="shared" si="278"/>
        <v>0</v>
      </c>
    </row>
    <row r="4784" spans="1:14" x14ac:dyDescent="0.45">
      <c r="A4784" s="31" t="str">
        <f t="shared" si="277"/>
        <v>E08000014_CIN episodes where a child has self-harm identified as a factor at CIN assessment (excluding looked after children)_Number</v>
      </c>
      <c r="B4784" s="31" t="s">
        <v>399</v>
      </c>
      <c r="C4784" s="31" t="s">
        <v>400</v>
      </c>
      <c r="D4784" s="31" t="s">
        <v>474</v>
      </c>
      <c r="E4784" s="31" t="s">
        <v>475</v>
      </c>
      <c r="F4784" s="31" t="s">
        <v>28</v>
      </c>
      <c r="G4784" s="26" t="s">
        <v>58</v>
      </c>
      <c r="H4784" s="31" t="s">
        <v>743</v>
      </c>
      <c r="I4784" s="31">
        <v>192</v>
      </c>
      <c r="J4784" s="31">
        <f>INDEX('LA lookup'!H:H,MATCH('Known to services raw data'!B4784,'LA lookup'!G:G,0))</f>
        <v>53833</v>
      </c>
      <c r="K4784" s="31"/>
      <c r="L4784" s="31" t="str">
        <f t="shared" ref="L4784:L4847" si="279">IF(LOWER(H4784)="percentage",CONCATENATE(I4784,"%"),IF(LOWER(H4784)="proportion",CONCATENATE(ROUND(I4784,1)," per 1000 households"),IF(J4784="NA",K4784,IF(OR(ISERROR(I4784),ISBLANK(I4784),NOT(ISNUMBER(I4784))),"N/A",CONCATENATE(ROUND(I4784/J4784*1000,1)," per 1000 0-17 yr olds")))))</f>
        <v>3.6 per 1000 0-17 yr olds</v>
      </c>
      <c r="M4784" s="31">
        <f t="shared" ref="M4784:M4847" si="280">IF(LOWER(H4784)="percentage",I4784,IF(LOWER(H4784)="proportion",I4784,IF(J4784="NA",K4784,IF(OR(ISERROR(I4784),ISBLANK(I4784),NOT(ISNUMBER(I4784))),"N/A",I4784/J4784*1000))))</f>
        <v>3.5665855516133229</v>
      </c>
      <c r="N4784" s="31">
        <f t="shared" si="278"/>
        <v>0</v>
      </c>
    </row>
    <row r="4785" spans="1:14" x14ac:dyDescent="0.45">
      <c r="A4785" s="31" t="str">
        <f t="shared" si="277"/>
        <v>E08000015_CIN episodes where a child has self-harm identified as a factor at CIN assessment (excluding looked after children)_Number</v>
      </c>
      <c r="B4785" s="31" t="s">
        <v>464</v>
      </c>
      <c r="C4785" s="31" t="s">
        <v>465</v>
      </c>
      <c r="D4785" s="31" t="s">
        <v>474</v>
      </c>
      <c r="E4785" s="31" t="s">
        <v>475</v>
      </c>
      <c r="F4785" s="31" t="s">
        <v>28</v>
      </c>
      <c r="G4785" s="26" t="s">
        <v>58</v>
      </c>
      <c r="H4785" s="31" t="s">
        <v>743</v>
      </c>
      <c r="I4785" s="31">
        <v>192</v>
      </c>
      <c r="J4785" s="31">
        <f>INDEX('LA lookup'!H:H,MATCH('Known to services raw data'!B4785,'LA lookup'!G:G,0))</f>
        <v>67576</v>
      </c>
      <c r="K4785" s="31"/>
      <c r="L4785" s="31" t="str">
        <f t="shared" si="279"/>
        <v>2.8 per 1000 0-17 yr olds</v>
      </c>
      <c r="M4785" s="31">
        <f t="shared" si="280"/>
        <v>2.8412454125725111</v>
      </c>
      <c r="N4785" s="31">
        <f t="shared" si="278"/>
        <v>0</v>
      </c>
    </row>
    <row r="4786" spans="1:14" x14ac:dyDescent="0.45">
      <c r="A4786" s="31" t="str">
        <f t="shared" si="277"/>
        <v>E08000001_CIN episodes where a child has self-harm identified as a factor at CIN assessment (excluding looked after children)_Number</v>
      </c>
      <c r="B4786" s="31" t="s">
        <v>252</v>
      </c>
      <c r="C4786" s="31" t="s">
        <v>253</v>
      </c>
      <c r="D4786" s="31" t="s">
        <v>474</v>
      </c>
      <c r="E4786" s="31" t="s">
        <v>475</v>
      </c>
      <c r="F4786" s="31" t="s">
        <v>28</v>
      </c>
      <c r="G4786" s="26" t="s">
        <v>58</v>
      </c>
      <c r="H4786" s="31" t="s">
        <v>743</v>
      </c>
      <c r="I4786" s="31">
        <v>87</v>
      </c>
      <c r="J4786" s="31">
        <f>INDEX('LA lookup'!H:H,MATCH('Known to services raw data'!B4786,'LA lookup'!G:G,0))</f>
        <v>67670</v>
      </c>
      <c r="K4786" s="31"/>
      <c r="L4786" s="31" t="str">
        <f t="shared" si="279"/>
        <v>1.3 per 1000 0-17 yr olds</v>
      </c>
      <c r="M4786" s="31">
        <f t="shared" si="280"/>
        <v>1.2856509531550171</v>
      </c>
      <c r="N4786" s="31">
        <f t="shared" si="278"/>
        <v>0</v>
      </c>
    </row>
    <row r="4787" spans="1:14" x14ac:dyDescent="0.45">
      <c r="A4787" s="31" t="str">
        <f t="shared" si="277"/>
        <v>E08000002_CIN episodes where a child has self-harm identified as a factor at CIN assessment (excluding looked after children)_Number</v>
      </c>
      <c r="B4787" s="31" t="s">
        <v>271</v>
      </c>
      <c r="C4787" s="31" t="s">
        <v>272</v>
      </c>
      <c r="D4787" s="31" t="s">
        <v>474</v>
      </c>
      <c r="E4787" s="31" t="s">
        <v>475</v>
      </c>
      <c r="F4787" s="31" t="s">
        <v>28</v>
      </c>
      <c r="G4787" s="26" t="s">
        <v>58</v>
      </c>
      <c r="H4787" s="31" t="s">
        <v>743</v>
      </c>
      <c r="I4787" s="31">
        <v>124</v>
      </c>
      <c r="J4787" s="31">
        <f>INDEX('LA lookup'!H:H,MATCH('Known to services raw data'!B4787,'LA lookup'!G:G,0))</f>
        <v>43142</v>
      </c>
      <c r="K4787" s="31"/>
      <c r="L4787" s="31" t="str">
        <f t="shared" si="279"/>
        <v>2.9 per 1000 0-17 yr olds</v>
      </c>
      <c r="M4787" s="31">
        <f t="shared" si="280"/>
        <v>2.8742292893236292</v>
      </c>
      <c r="N4787" s="31">
        <f t="shared" si="278"/>
        <v>0</v>
      </c>
    </row>
    <row r="4788" spans="1:14" x14ac:dyDescent="0.45">
      <c r="A4788" s="31" t="str">
        <f t="shared" si="277"/>
        <v>E08000003_CIN episodes where a child has self-harm identified as a factor at CIN assessment (excluding looked after children)_Number</v>
      </c>
      <c r="B4788" s="31" t="s">
        <v>349</v>
      </c>
      <c r="C4788" s="31" t="s">
        <v>350</v>
      </c>
      <c r="D4788" s="31" t="s">
        <v>474</v>
      </c>
      <c r="E4788" s="31" t="s">
        <v>475</v>
      </c>
      <c r="F4788" s="31" t="s">
        <v>28</v>
      </c>
      <c r="G4788" s="26" t="s">
        <v>58</v>
      </c>
      <c r="H4788" s="31" t="s">
        <v>743</v>
      </c>
      <c r="I4788" s="31">
        <v>218</v>
      </c>
      <c r="J4788" s="31">
        <f>INDEX('LA lookup'!H:H,MATCH('Known to services raw data'!B4788,'LA lookup'!G:G,0))</f>
        <v>121962</v>
      </c>
      <c r="K4788" s="31"/>
      <c r="L4788" s="31" t="str">
        <f t="shared" si="279"/>
        <v>1.8 per 1000 0-17 yr olds</v>
      </c>
      <c r="M4788" s="31">
        <f t="shared" si="280"/>
        <v>1.7874419901280727</v>
      </c>
      <c r="N4788" s="31">
        <f t="shared" si="278"/>
        <v>0</v>
      </c>
    </row>
    <row r="4789" spans="1:14" x14ac:dyDescent="0.45">
      <c r="A4789" s="31" t="str">
        <f t="shared" si="277"/>
        <v>E08000004_CIN episodes where a child has self-harm identified as a factor at CIN assessment (excluding looked after children)_Number</v>
      </c>
      <c r="B4789" s="31" t="s">
        <v>375</v>
      </c>
      <c r="C4789" s="31" t="s">
        <v>376</v>
      </c>
      <c r="D4789" s="31" t="s">
        <v>474</v>
      </c>
      <c r="E4789" s="31" t="s">
        <v>475</v>
      </c>
      <c r="F4789" s="31" t="s">
        <v>28</v>
      </c>
      <c r="G4789" s="26" t="s">
        <v>58</v>
      </c>
      <c r="H4789" s="31" t="s">
        <v>743</v>
      </c>
      <c r="I4789" s="31">
        <v>80</v>
      </c>
      <c r="J4789" s="31">
        <f>INDEX('LA lookup'!H:H,MATCH('Known to services raw data'!B4789,'LA lookup'!G:G,0))</f>
        <v>59416</v>
      </c>
      <c r="K4789" s="31"/>
      <c r="L4789" s="31" t="str">
        <f t="shared" si="279"/>
        <v>1.3 per 1000 0-17 yr olds</v>
      </c>
      <c r="M4789" s="31">
        <f t="shared" si="280"/>
        <v>1.3464386697185944</v>
      </c>
      <c r="N4789" s="31">
        <f t="shared" si="278"/>
        <v>0</v>
      </c>
    </row>
    <row r="4790" spans="1:14" x14ac:dyDescent="0.45">
      <c r="A4790" s="31" t="str">
        <f t="shared" si="277"/>
        <v>E08000005_CIN episodes where a child has self-harm identified as a factor at CIN assessment (excluding looked after children)_Number</v>
      </c>
      <c r="B4790" s="31" t="s">
        <v>391</v>
      </c>
      <c r="C4790" s="31" t="s">
        <v>392</v>
      </c>
      <c r="D4790" s="31" t="s">
        <v>474</v>
      </c>
      <c r="E4790" s="31" t="s">
        <v>475</v>
      </c>
      <c r="F4790" s="31" t="s">
        <v>28</v>
      </c>
      <c r="G4790" s="26" t="s">
        <v>58</v>
      </c>
      <c r="H4790" s="31" t="s">
        <v>743</v>
      </c>
      <c r="I4790" s="31">
        <v>96</v>
      </c>
      <c r="J4790" s="31">
        <f>INDEX('LA lookup'!H:H,MATCH('Known to services raw data'!B4790,'LA lookup'!G:G,0))</f>
        <v>52689</v>
      </c>
      <c r="K4790" s="31"/>
      <c r="L4790" s="31" t="str">
        <f t="shared" si="279"/>
        <v>1.8 per 1000 0-17 yr olds</v>
      </c>
      <c r="M4790" s="31">
        <f t="shared" si="280"/>
        <v>1.8220121847064852</v>
      </c>
      <c r="N4790" s="31">
        <f t="shared" si="278"/>
        <v>0</v>
      </c>
    </row>
    <row r="4791" spans="1:14" x14ac:dyDescent="0.45">
      <c r="A4791" s="31" t="str">
        <f t="shared" si="277"/>
        <v>E08000006_CIN episodes where a child has self-harm identified as a factor at CIN assessment (excluding looked after children)_Number</v>
      </c>
      <c r="B4791" s="31" t="s">
        <v>395</v>
      </c>
      <c r="C4791" s="31" t="s">
        <v>396</v>
      </c>
      <c r="D4791" s="31" t="s">
        <v>474</v>
      </c>
      <c r="E4791" s="31" t="s">
        <v>475</v>
      </c>
      <c r="F4791" s="31" t="s">
        <v>28</v>
      </c>
      <c r="G4791" s="26" t="s">
        <v>58</v>
      </c>
      <c r="H4791" s="31" t="s">
        <v>743</v>
      </c>
      <c r="I4791" s="31">
        <v>139</v>
      </c>
      <c r="J4791" s="31">
        <f>INDEX('LA lookup'!H:H,MATCH('Known to services raw data'!B4791,'LA lookup'!G:G,0))</f>
        <v>56566</v>
      </c>
      <c r="K4791" s="31"/>
      <c r="L4791" s="31" t="str">
        <f t="shared" si="279"/>
        <v>2.5 per 1000 0-17 yr olds</v>
      </c>
      <c r="M4791" s="31">
        <f t="shared" si="280"/>
        <v>2.4573065092104796</v>
      </c>
      <c r="N4791" s="31">
        <f t="shared" si="278"/>
        <v>0</v>
      </c>
    </row>
    <row r="4792" spans="1:14" x14ac:dyDescent="0.45">
      <c r="A4792" s="31" t="str">
        <f t="shared" si="277"/>
        <v>E08000007_CIN episodes where a child has self-harm identified as a factor at CIN assessment (excluding looked after children)_Number</v>
      </c>
      <c r="B4792" s="31" t="s">
        <v>420</v>
      </c>
      <c r="C4792" s="31" t="s">
        <v>421</v>
      </c>
      <c r="D4792" s="31" t="s">
        <v>474</v>
      </c>
      <c r="E4792" s="31" t="s">
        <v>475</v>
      </c>
      <c r="F4792" s="31" t="s">
        <v>28</v>
      </c>
      <c r="G4792" s="26" t="s">
        <v>58</v>
      </c>
      <c r="H4792" s="31" t="s">
        <v>743</v>
      </c>
      <c r="I4792" s="31">
        <v>29</v>
      </c>
      <c r="J4792" s="31">
        <f>INDEX('LA lookup'!H:H,MATCH('Known to services raw data'!B4792,'LA lookup'!G:G,0))</f>
        <v>63141</v>
      </c>
      <c r="K4792" s="31"/>
      <c r="L4792" s="31" t="str">
        <f t="shared" si="279"/>
        <v>0.5 per 1000 0-17 yr olds</v>
      </c>
      <c r="M4792" s="31">
        <f t="shared" si="280"/>
        <v>0.45928952661503619</v>
      </c>
      <c r="N4792" s="31">
        <f t="shared" si="278"/>
        <v>0</v>
      </c>
    </row>
    <row r="4793" spans="1:14" x14ac:dyDescent="0.45">
      <c r="A4793" s="31" t="str">
        <f t="shared" si="277"/>
        <v>E08000008_CIN episodes where a child has self-harm identified as a factor at CIN assessment (excluding looked after children)_Number</v>
      </c>
      <c r="B4793" s="31" t="s">
        <v>436</v>
      </c>
      <c r="C4793" s="31" t="s">
        <v>437</v>
      </c>
      <c r="D4793" s="31" t="s">
        <v>474</v>
      </c>
      <c r="E4793" s="31" t="s">
        <v>475</v>
      </c>
      <c r="F4793" s="31" t="s">
        <v>28</v>
      </c>
      <c r="G4793" s="26" t="s">
        <v>58</v>
      </c>
      <c r="H4793" s="31" t="s">
        <v>743</v>
      </c>
      <c r="I4793" s="31">
        <v>161</v>
      </c>
      <c r="J4793" s="31">
        <f>INDEX('LA lookup'!H:H,MATCH('Known to services raw data'!B4793,'LA lookup'!G:G,0))</f>
        <v>50223</v>
      </c>
      <c r="K4793" s="31"/>
      <c r="L4793" s="31" t="str">
        <f t="shared" si="279"/>
        <v>3.2 per 1000 0-17 yr olds</v>
      </c>
      <c r="M4793" s="31">
        <f t="shared" si="280"/>
        <v>3.2057025665531729</v>
      </c>
      <c r="N4793" s="31">
        <f t="shared" si="278"/>
        <v>0</v>
      </c>
    </row>
    <row r="4794" spans="1:14" x14ac:dyDescent="0.45">
      <c r="A4794" s="31" t="str">
        <f t="shared" si="277"/>
        <v>E08000009_CIN episodes where a child has self-harm identified as a factor at CIN assessment (excluding looked after children)_Number</v>
      </c>
      <c r="B4794" s="31" t="s">
        <v>442</v>
      </c>
      <c r="C4794" s="31" t="s">
        <v>443</v>
      </c>
      <c r="D4794" s="31" t="s">
        <v>474</v>
      </c>
      <c r="E4794" s="31" t="s">
        <v>475</v>
      </c>
      <c r="F4794" s="31" t="s">
        <v>28</v>
      </c>
      <c r="G4794" s="26" t="s">
        <v>58</v>
      </c>
      <c r="H4794" s="31" t="s">
        <v>743</v>
      </c>
      <c r="I4794" s="31">
        <v>23</v>
      </c>
      <c r="J4794" s="31">
        <f>INDEX('LA lookup'!H:H,MATCH('Known to services raw data'!B4794,'LA lookup'!G:G,0))</f>
        <v>56087</v>
      </c>
      <c r="K4794" s="31"/>
      <c r="L4794" s="31" t="str">
        <f t="shared" si="279"/>
        <v>0.4 per 1000 0-17 yr olds</v>
      </c>
      <c r="M4794" s="31">
        <f t="shared" si="280"/>
        <v>0.4100772014905415</v>
      </c>
      <c r="N4794" s="31">
        <f t="shared" si="278"/>
        <v>0</v>
      </c>
    </row>
    <row r="4795" spans="1:14" x14ac:dyDescent="0.45">
      <c r="A4795" s="31" t="str">
        <f t="shared" si="277"/>
        <v>E08000010_CIN episodes where a child has self-harm identified as a factor at CIN assessment (excluding looked after children)_Number</v>
      </c>
      <c r="B4795" s="31" t="s">
        <v>460</v>
      </c>
      <c r="C4795" s="31" t="s">
        <v>461</v>
      </c>
      <c r="D4795" s="31" t="s">
        <v>474</v>
      </c>
      <c r="E4795" s="31" t="s">
        <v>475</v>
      </c>
      <c r="F4795" s="31" t="s">
        <v>28</v>
      </c>
      <c r="G4795" s="26" t="s">
        <v>58</v>
      </c>
      <c r="H4795" s="31" t="s">
        <v>743</v>
      </c>
      <c r="I4795" s="31">
        <v>163</v>
      </c>
      <c r="J4795" s="31">
        <f>INDEX('LA lookup'!H:H,MATCH('Known to services raw data'!B4795,'LA lookup'!G:G,0))</f>
        <v>68388</v>
      </c>
      <c r="K4795" s="31"/>
      <c r="L4795" s="31" t="str">
        <f t="shared" si="279"/>
        <v>2.4 per 1000 0-17 yr olds</v>
      </c>
      <c r="M4795" s="31">
        <f t="shared" si="280"/>
        <v>2.3834590863894252</v>
      </c>
      <c r="N4795" s="31">
        <f t="shared" si="278"/>
        <v>0</v>
      </c>
    </row>
    <row r="4796" spans="1:14" x14ac:dyDescent="0.45">
      <c r="A4796" s="31" t="str">
        <f t="shared" si="277"/>
        <v>E08000016_CIN episodes where a child has self-harm identified as a factor at CIN assessment (excluding looked after children)_Number</v>
      </c>
      <c r="B4796" s="31" t="s">
        <v>236</v>
      </c>
      <c r="C4796" s="31" t="s">
        <v>237</v>
      </c>
      <c r="D4796" s="31" t="s">
        <v>474</v>
      </c>
      <c r="E4796" s="31" t="s">
        <v>475</v>
      </c>
      <c r="F4796" s="31" t="s">
        <v>28</v>
      </c>
      <c r="G4796" s="26" t="s">
        <v>58</v>
      </c>
      <c r="H4796" s="31" t="s">
        <v>743</v>
      </c>
      <c r="I4796" s="31">
        <v>22</v>
      </c>
      <c r="J4796" s="31">
        <f>INDEX('LA lookup'!H:H,MATCH('Known to services raw data'!B4796,'LA lookup'!G:G,0))</f>
        <v>50727</v>
      </c>
      <c r="K4796" s="31"/>
      <c r="L4796" s="31" t="str">
        <f t="shared" si="279"/>
        <v>0.4 per 1000 0-17 yr olds</v>
      </c>
      <c r="M4796" s="31">
        <f t="shared" si="280"/>
        <v>0.43369408796104636</v>
      </c>
      <c r="N4796" s="31">
        <f t="shared" si="278"/>
        <v>0</v>
      </c>
    </row>
    <row r="4797" spans="1:14" x14ac:dyDescent="0.45">
      <c r="A4797" s="31" t="str">
        <f t="shared" si="277"/>
        <v>E08000017_CIN episodes where a child has self-harm identified as a factor at CIN assessment (excluding looked after children)_Number</v>
      </c>
      <c r="B4797" s="31" t="s">
        <v>293</v>
      </c>
      <c r="C4797" s="31" t="s">
        <v>294</v>
      </c>
      <c r="D4797" s="31" t="s">
        <v>474</v>
      </c>
      <c r="E4797" s="31" t="s">
        <v>475</v>
      </c>
      <c r="F4797" s="31" t="s">
        <v>28</v>
      </c>
      <c r="G4797" s="26" t="s">
        <v>58</v>
      </c>
      <c r="H4797" s="31" t="s">
        <v>743</v>
      </c>
      <c r="I4797" s="31">
        <v>143</v>
      </c>
      <c r="J4797" s="31">
        <f>INDEX('LA lookup'!H:H,MATCH('Known to services raw data'!B4797,'LA lookup'!G:G,0))</f>
        <v>66448</v>
      </c>
      <c r="K4797" s="31"/>
      <c r="L4797" s="31" t="str">
        <f t="shared" si="279"/>
        <v>2.2 per 1000 0-17 yr olds</v>
      </c>
      <c r="M4797" s="31">
        <f t="shared" si="280"/>
        <v>2.1520587527088852</v>
      </c>
      <c r="N4797" s="31">
        <f t="shared" si="278"/>
        <v>0</v>
      </c>
    </row>
    <row r="4798" spans="1:14" x14ac:dyDescent="0.45">
      <c r="A4798" s="31" t="str">
        <f t="shared" si="277"/>
        <v>E08000018_CIN episodes where a child has self-harm identified as a factor at CIN assessment (excluding looked after children)_Number</v>
      </c>
      <c r="B4798" s="31" t="s">
        <v>393</v>
      </c>
      <c r="C4798" s="31" t="s">
        <v>394</v>
      </c>
      <c r="D4798" s="31" t="s">
        <v>474</v>
      </c>
      <c r="E4798" s="31" t="s">
        <v>475</v>
      </c>
      <c r="F4798" s="31" t="s">
        <v>28</v>
      </c>
      <c r="G4798" s="26" t="s">
        <v>58</v>
      </c>
      <c r="H4798" s="31" t="s">
        <v>743</v>
      </c>
      <c r="I4798" s="31">
        <v>144</v>
      </c>
      <c r="J4798" s="31">
        <f>INDEX('LA lookup'!H:H,MATCH('Known to services raw data'!B4798,'LA lookup'!G:G,0))</f>
        <v>57196</v>
      </c>
      <c r="K4798" s="31"/>
      <c r="L4798" s="31" t="str">
        <f t="shared" si="279"/>
        <v>2.5 per 1000 0-17 yr olds</v>
      </c>
      <c r="M4798" s="31">
        <f t="shared" si="280"/>
        <v>2.5176585775229037</v>
      </c>
      <c r="N4798" s="31">
        <f t="shared" si="278"/>
        <v>0</v>
      </c>
    </row>
    <row r="4799" spans="1:14" x14ac:dyDescent="0.45">
      <c r="A4799" s="31" t="str">
        <f t="shared" si="277"/>
        <v>E08000019_CIN episodes where a child has self-harm identified as a factor at CIN assessment (excluding looked after children)_Number</v>
      </c>
      <c r="B4799" s="31" t="s">
        <v>401</v>
      </c>
      <c r="C4799" s="31" t="s">
        <v>402</v>
      </c>
      <c r="D4799" s="31" t="s">
        <v>474</v>
      </c>
      <c r="E4799" s="31" t="s">
        <v>475</v>
      </c>
      <c r="F4799" s="31" t="s">
        <v>28</v>
      </c>
      <c r="G4799" s="26" t="s">
        <v>58</v>
      </c>
      <c r="H4799" s="31" t="s">
        <v>743</v>
      </c>
      <c r="I4799" s="31">
        <v>120</v>
      </c>
      <c r="J4799" s="31">
        <f>INDEX('LA lookup'!H:H,MATCH('Known to services raw data'!B4799,'LA lookup'!G:G,0))</f>
        <v>117497</v>
      </c>
      <c r="K4799" s="31"/>
      <c r="L4799" s="31" t="str">
        <f t="shared" si="279"/>
        <v>1 per 1000 0-17 yr olds</v>
      </c>
      <c r="M4799" s="31">
        <f t="shared" si="280"/>
        <v>1.0213026715575717</v>
      </c>
      <c r="N4799" s="31">
        <f t="shared" si="278"/>
        <v>0</v>
      </c>
    </row>
    <row r="4800" spans="1:14" x14ac:dyDescent="0.45">
      <c r="A4800" s="31" t="str">
        <f t="shared" si="277"/>
        <v>E08000032_CIN episodes where a child has self-harm identified as a factor at CIN assessment (excluding looked after children)_Number</v>
      </c>
      <c r="B4800" s="31" t="s">
        <v>259</v>
      </c>
      <c r="C4800" s="31" t="s">
        <v>260</v>
      </c>
      <c r="D4800" s="31" t="s">
        <v>474</v>
      </c>
      <c r="E4800" s="31" t="s">
        <v>475</v>
      </c>
      <c r="F4800" s="31" t="s">
        <v>28</v>
      </c>
      <c r="G4800" s="26" t="s">
        <v>58</v>
      </c>
      <c r="H4800" s="31" t="s">
        <v>743</v>
      </c>
      <c r="I4800" s="31">
        <v>222</v>
      </c>
      <c r="J4800" s="31">
        <f>INDEX('LA lookup'!H:H,MATCH('Known to services raw data'!B4800,'LA lookup'!G:G,0))</f>
        <v>142005</v>
      </c>
      <c r="K4800" s="31"/>
      <c r="L4800" s="31" t="str">
        <f t="shared" si="279"/>
        <v>1.6 per 1000 0-17 yr olds</v>
      </c>
      <c r="M4800" s="31">
        <f t="shared" si="280"/>
        <v>1.5633252350269355</v>
      </c>
      <c r="N4800" s="31">
        <f t="shared" si="278"/>
        <v>0</v>
      </c>
    </row>
    <row r="4801" spans="1:14" x14ac:dyDescent="0.45">
      <c r="A4801" s="31" t="str">
        <f t="shared" si="277"/>
        <v>E08000033_CIN episodes where a child has self-harm identified as a factor at CIN assessment (excluding looked after children)_Number</v>
      </c>
      <c r="B4801" s="31" t="s">
        <v>273</v>
      </c>
      <c r="C4801" s="31" t="s">
        <v>274</v>
      </c>
      <c r="D4801" s="31" t="s">
        <v>474</v>
      </c>
      <c r="E4801" s="31" t="s">
        <v>475</v>
      </c>
      <c r="F4801" s="31" t="s">
        <v>28</v>
      </c>
      <c r="G4801" s="26" t="s">
        <v>58</v>
      </c>
      <c r="H4801" s="31" t="s">
        <v>743</v>
      </c>
      <c r="I4801" s="31">
        <v>48</v>
      </c>
      <c r="J4801" s="31">
        <f>INDEX('LA lookup'!H:H,MATCH('Known to services raw data'!B4801,'LA lookup'!G:G,0))</f>
        <v>46021</v>
      </c>
      <c r="K4801" s="31"/>
      <c r="L4801" s="31" t="str">
        <f t="shared" si="279"/>
        <v>1 per 1000 0-17 yr olds</v>
      </c>
      <c r="M4801" s="31">
        <f t="shared" si="280"/>
        <v>1.0430021077334259</v>
      </c>
      <c r="N4801" s="31">
        <f t="shared" si="278"/>
        <v>0</v>
      </c>
    </row>
    <row r="4802" spans="1:14" x14ac:dyDescent="0.45">
      <c r="A4802" s="31" t="str">
        <f t="shared" si="277"/>
        <v>E08000034_CIN episodes where a child has self-harm identified as a factor at CIN assessment (excluding looked after children)_Number</v>
      </c>
      <c r="B4802" s="31" t="s">
        <v>331</v>
      </c>
      <c r="C4802" s="31" t="s">
        <v>332</v>
      </c>
      <c r="D4802" s="31" t="s">
        <v>474</v>
      </c>
      <c r="E4802" s="31" t="s">
        <v>475</v>
      </c>
      <c r="F4802" s="31" t="s">
        <v>28</v>
      </c>
      <c r="G4802" s="26" t="s">
        <v>58</v>
      </c>
      <c r="H4802" s="31" t="s">
        <v>743</v>
      </c>
      <c r="I4802" s="31">
        <v>98</v>
      </c>
      <c r="J4802" s="31">
        <f>INDEX('LA lookup'!H:H,MATCH('Known to services raw data'!B4802,'LA lookup'!G:G,0))</f>
        <v>100174</v>
      </c>
      <c r="K4802" s="31"/>
      <c r="L4802" s="31" t="str">
        <f t="shared" si="279"/>
        <v>1 per 1000 0-17 yr olds</v>
      </c>
      <c r="M4802" s="31">
        <f t="shared" si="280"/>
        <v>0.97829776189430384</v>
      </c>
      <c r="N4802" s="31">
        <f t="shared" si="278"/>
        <v>0</v>
      </c>
    </row>
    <row r="4803" spans="1:14" x14ac:dyDescent="0.45">
      <c r="A4803" s="31" t="str">
        <f t="shared" si="277"/>
        <v>E08000035_CIN episodes where a child has self-harm identified as a factor at CIN assessment (excluding looked after children)_Number</v>
      </c>
      <c r="B4803" s="31" t="s">
        <v>339</v>
      </c>
      <c r="C4803" s="31" t="s">
        <v>340</v>
      </c>
      <c r="D4803" s="31" t="s">
        <v>474</v>
      </c>
      <c r="E4803" s="31" t="s">
        <v>475</v>
      </c>
      <c r="F4803" s="31" t="s">
        <v>28</v>
      </c>
      <c r="G4803" s="26" t="s">
        <v>58</v>
      </c>
      <c r="H4803" s="31" t="s">
        <v>743</v>
      </c>
      <c r="I4803" s="31">
        <v>92</v>
      </c>
      <c r="J4803" s="31">
        <f>INDEX('LA lookup'!H:H,MATCH('Known to services raw data'!B4803,'LA lookup'!G:G,0))</f>
        <v>168176</v>
      </c>
      <c r="K4803" s="31"/>
      <c r="L4803" s="31" t="str">
        <f t="shared" si="279"/>
        <v>0.5 per 1000 0-17 yr olds</v>
      </c>
      <c r="M4803" s="31">
        <f t="shared" si="280"/>
        <v>0.54704595185995619</v>
      </c>
      <c r="N4803" s="31">
        <f t="shared" si="278"/>
        <v>0</v>
      </c>
    </row>
    <row r="4804" spans="1:14" x14ac:dyDescent="0.45">
      <c r="A4804" s="31" t="str">
        <f t="shared" si="277"/>
        <v>E08000036_CIN episodes where a child has self-harm identified as a factor at CIN assessment (excluding looked after children)_Number</v>
      </c>
      <c r="B4804" s="31" t="s">
        <v>444</v>
      </c>
      <c r="C4804" s="31" t="s">
        <v>445</v>
      </c>
      <c r="D4804" s="31" t="s">
        <v>474</v>
      </c>
      <c r="E4804" s="31" t="s">
        <v>475</v>
      </c>
      <c r="F4804" s="31" t="s">
        <v>28</v>
      </c>
      <c r="G4804" s="26" t="s">
        <v>58</v>
      </c>
      <c r="H4804" s="31" t="s">
        <v>743</v>
      </c>
      <c r="I4804" s="31">
        <v>19</v>
      </c>
      <c r="J4804" s="31">
        <f>INDEX('LA lookup'!H:H,MATCH('Known to services raw data'!B4804,'LA lookup'!G:G,0))</f>
        <v>72893</v>
      </c>
      <c r="K4804" s="31"/>
      <c r="L4804" s="31" t="str">
        <f t="shared" si="279"/>
        <v>0.3 per 1000 0-17 yr olds</v>
      </c>
      <c r="M4804" s="31">
        <f t="shared" si="280"/>
        <v>0.26065603007147459</v>
      </c>
      <c r="N4804" s="31">
        <f t="shared" si="278"/>
        <v>0</v>
      </c>
    </row>
    <row r="4805" spans="1:14" x14ac:dyDescent="0.45">
      <c r="A4805" s="31" t="str">
        <f t="shared" si="277"/>
        <v>E08000020_CIN episodes where a child has self-harm identified as a factor at CIN assessment (excluding looked after children)_Number</v>
      </c>
      <c r="B4805" s="31" t="s">
        <v>305</v>
      </c>
      <c r="C4805" s="31" t="s">
        <v>306</v>
      </c>
      <c r="D4805" s="31" t="s">
        <v>474</v>
      </c>
      <c r="E4805" s="31" t="s">
        <v>475</v>
      </c>
      <c r="F4805" s="31" t="s">
        <v>28</v>
      </c>
      <c r="G4805" s="26" t="s">
        <v>58</v>
      </c>
      <c r="H4805" s="31" t="s">
        <v>743</v>
      </c>
      <c r="I4805" s="31">
        <v>95</v>
      </c>
      <c r="J4805" s="31">
        <f>INDEX('LA lookup'!H:H,MATCH('Known to services raw data'!B4805,'LA lookup'!G:G,0))</f>
        <v>39605</v>
      </c>
      <c r="K4805" s="31"/>
      <c r="L4805" s="31" t="str">
        <f t="shared" si="279"/>
        <v>2.4 per 1000 0-17 yr olds</v>
      </c>
      <c r="M4805" s="31">
        <f t="shared" si="280"/>
        <v>2.398687034465345</v>
      </c>
      <c r="N4805" s="31">
        <f t="shared" si="278"/>
        <v>0</v>
      </c>
    </row>
    <row r="4806" spans="1:14" x14ac:dyDescent="0.45">
      <c r="A4806" s="31" t="str">
        <f t="shared" si="277"/>
        <v>E08000021_CIN episodes where a child has self-harm identified as a factor at CIN assessment (excluding looked after children)_Number</v>
      </c>
      <c r="B4806" s="31" t="s">
        <v>357</v>
      </c>
      <c r="C4806" s="31" t="s">
        <v>358</v>
      </c>
      <c r="D4806" s="31" t="s">
        <v>474</v>
      </c>
      <c r="E4806" s="31" t="s">
        <v>475</v>
      </c>
      <c r="F4806" s="31" t="s">
        <v>28</v>
      </c>
      <c r="G4806" s="26" t="s">
        <v>58</v>
      </c>
      <c r="H4806" s="31" t="s">
        <v>743</v>
      </c>
      <c r="I4806" s="31">
        <v>176</v>
      </c>
      <c r="J4806" s="31">
        <f>INDEX('LA lookup'!H:H,MATCH('Known to services raw data'!B4806,'LA lookup'!G:G,0))</f>
        <v>58056</v>
      </c>
      <c r="K4806" s="31"/>
      <c r="L4806" s="31" t="str">
        <f t="shared" si="279"/>
        <v>3 per 1000 0-17 yr olds</v>
      </c>
      <c r="M4806" s="31">
        <f t="shared" si="280"/>
        <v>3.0315557392862065</v>
      </c>
      <c r="N4806" s="31">
        <f t="shared" si="278"/>
        <v>0</v>
      </c>
    </row>
    <row r="4807" spans="1:14" x14ac:dyDescent="0.45">
      <c r="A4807" s="31" t="str">
        <f t="shared" si="277"/>
        <v>E08000022_CIN episodes where a child has self-harm identified as a factor at CIN assessment (excluding looked after children)_Number</v>
      </c>
      <c r="B4807" s="31" t="s">
        <v>524</v>
      </c>
      <c r="C4807" s="31" t="s">
        <v>525</v>
      </c>
      <c r="D4807" s="31" t="s">
        <v>474</v>
      </c>
      <c r="E4807" s="31" t="s">
        <v>475</v>
      </c>
      <c r="F4807" s="31" t="s">
        <v>28</v>
      </c>
      <c r="G4807" s="26" t="s">
        <v>58</v>
      </c>
      <c r="H4807" s="31" t="s">
        <v>743</v>
      </c>
      <c r="I4807" s="31">
        <v>38</v>
      </c>
      <c r="J4807" s="31">
        <f>INDEX('LA lookup'!H:H,MATCH('Known to services raw data'!B4807,'LA lookup'!G:G,0))</f>
        <v>41360</v>
      </c>
      <c r="K4807" s="31"/>
      <c r="L4807" s="31" t="str">
        <f t="shared" si="279"/>
        <v>0.9 per 1000 0-17 yr olds</v>
      </c>
      <c r="M4807" s="31">
        <f t="shared" si="280"/>
        <v>0.9187620889748549</v>
      </c>
      <c r="N4807" s="31">
        <f t="shared" si="278"/>
        <v>0</v>
      </c>
    </row>
    <row r="4808" spans="1:14" x14ac:dyDescent="0.45">
      <c r="A4808" s="31" t="str">
        <f t="shared" si="277"/>
        <v>E08000023_CIN episodes where a child has self-harm identified as a factor at CIN assessment (excluding looked after children)_Number</v>
      </c>
      <c r="B4808" s="31" t="s">
        <v>410</v>
      </c>
      <c r="C4808" s="31" t="s">
        <v>411</v>
      </c>
      <c r="D4808" s="31" t="s">
        <v>474</v>
      </c>
      <c r="E4808" s="31" t="s">
        <v>475</v>
      </c>
      <c r="F4808" s="31" t="s">
        <v>28</v>
      </c>
      <c r="G4808" s="26" t="s">
        <v>58</v>
      </c>
      <c r="H4808" s="31" t="s">
        <v>743</v>
      </c>
      <c r="I4808" s="31">
        <v>92</v>
      </c>
      <c r="J4808" s="31">
        <f>INDEX('LA lookup'!H:H,MATCH('Known to services raw data'!B4808,'LA lookup'!G:G,0))</f>
        <v>29920</v>
      </c>
      <c r="K4808" s="31"/>
      <c r="L4808" s="31" t="str">
        <f t="shared" si="279"/>
        <v>3.1 per 1000 0-17 yr olds</v>
      </c>
      <c r="M4808" s="31">
        <f t="shared" si="280"/>
        <v>3.0748663101604277</v>
      </c>
      <c r="N4808" s="31">
        <f t="shared" si="278"/>
        <v>0</v>
      </c>
    </row>
    <row r="4809" spans="1:14" x14ac:dyDescent="0.45">
      <c r="A4809" s="31" t="str">
        <f t="shared" ref="A4809:A4872" si="281">CONCATENATE(B4809,"_",G4809,"_",H4809)</f>
        <v>E08000024_CIN episodes where a child has self-harm identified as a factor at CIN assessment (excluding looked after children)_Number</v>
      </c>
      <c r="B4809" s="31" t="s">
        <v>428</v>
      </c>
      <c r="C4809" s="31" t="s">
        <v>429</v>
      </c>
      <c r="D4809" s="31" t="s">
        <v>474</v>
      </c>
      <c r="E4809" s="31" t="s">
        <v>475</v>
      </c>
      <c r="F4809" s="31" t="s">
        <v>28</v>
      </c>
      <c r="G4809" s="26" t="s">
        <v>58</v>
      </c>
      <c r="H4809" s="31" t="s">
        <v>743</v>
      </c>
      <c r="I4809" s="31">
        <v>253</v>
      </c>
      <c r="J4809" s="31">
        <f>INDEX('LA lookup'!H:H,MATCH('Known to services raw data'!B4809,'LA lookup'!G:G,0))</f>
        <v>54563</v>
      </c>
      <c r="K4809" s="31"/>
      <c r="L4809" s="31" t="str">
        <f t="shared" si="279"/>
        <v>4.6 per 1000 0-17 yr olds</v>
      </c>
      <c r="M4809" s="31">
        <f t="shared" si="280"/>
        <v>4.6368418158825575</v>
      </c>
      <c r="N4809" s="31">
        <f t="shared" si="278"/>
        <v>0</v>
      </c>
    </row>
    <row r="4810" spans="1:14" x14ac:dyDescent="0.45">
      <c r="A4810" s="31" t="str">
        <f t="shared" si="281"/>
        <v>E06000053_CIN episodes where a child has self-harm identified as a factor at CIN assessment (excluding looked after children)_Number</v>
      </c>
      <c r="B4810" s="31" t="s">
        <v>550</v>
      </c>
      <c r="C4810" s="31" t="s">
        <v>551</v>
      </c>
      <c r="D4810" s="31" t="s">
        <v>474</v>
      </c>
      <c r="E4810" s="31" t="s">
        <v>475</v>
      </c>
      <c r="F4810" s="31" t="s">
        <v>28</v>
      </c>
      <c r="G4810" s="26" t="s">
        <v>58</v>
      </c>
      <c r="H4810" s="31" t="s">
        <v>743</v>
      </c>
      <c r="I4810" s="31">
        <v>0</v>
      </c>
      <c r="J4810" s="31">
        <f>INDEX('LA lookup'!H:H,MATCH('Known to services raw data'!B4810,'LA lookup'!G:G,0))</f>
        <v>368</v>
      </c>
      <c r="K4810" s="31"/>
      <c r="L4810" s="31" t="str">
        <f t="shared" si="279"/>
        <v>0 per 1000 0-17 yr olds</v>
      </c>
      <c r="M4810" s="31">
        <f t="shared" si="280"/>
        <v>0</v>
      </c>
      <c r="N4810" s="31">
        <f t="shared" ref="N4810:N4873" si="282">IF(OR(C4810="City of London",C4810="Isles of Scilly"),1,0)</f>
        <v>1</v>
      </c>
    </row>
    <row r="4811" spans="1:14" x14ac:dyDescent="0.45">
      <c r="A4811" s="31" t="str">
        <f t="shared" si="281"/>
        <v>E06000022_CIN episodes where a child has self-harm identified as a factor at CIN assessment (excluding looked after children)_Number</v>
      </c>
      <c r="B4811" s="31" t="s">
        <v>238</v>
      </c>
      <c r="C4811" s="31" t="s">
        <v>239</v>
      </c>
      <c r="D4811" s="31" t="s">
        <v>474</v>
      </c>
      <c r="E4811" s="31" t="s">
        <v>475</v>
      </c>
      <c r="F4811" s="31" t="s">
        <v>28</v>
      </c>
      <c r="G4811" s="26" t="s">
        <v>58</v>
      </c>
      <c r="H4811" s="31" t="s">
        <v>743</v>
      </c>
      <c r="I4811" s="31">
        <v>37</v>
      </c>
      <c r="J4811" s="31">
        <f>INDEX('LA lookup'!H:H,MATCH('Known to services raw data'!B4811,'LA lookup'!G:G,0))</f>
        <v>35946</v>
      </c>
      <c r="K4811" s="31"/>
      <c r="L4811" s="31" t="str">
        <f t="shared" si="279"/>
        <v>1 per 1000 0-17 yr olds</v>
      </c>
      <c r="M4811" s="31">
        <f t="shared" si="280"/>
        <v>1.0293217604184055</v>
      </c>
      <c r="N4811" s="31">
        <f t="shared" si="282"/>
        <v>0</v>
      </c>
    </row>
    <row r="4812" spans="1:14" x14ac:dyDescent="0.45">
      <c r="A4812" s="31" t="str">
        <f t="shared" si="281"/>
        <v>E06000023_CIN episodes where a child has self-harm identified as a factor at CIN assessment (excluding looked after children)_Number</v>
      </c>
      <c r="B4812" s="31" t="s">
        <v>265</v>
      </c>
      <c r="C4812" s="31" t="s">
        <v>266</v>
      </c>
      <c r="D4812" s="31" t="s">
        <v>474</v>
      </c>
      <c r="E4812" s="31" t="s">
        <v>475</v>
      </c>
      <c r="F4812" s="31" t="s">
        <v>28</v>
      </c>
      <c r="G4812" s="26" t="s">
        <v>58</v>
      </c>
      <c r="H4812" s="31" t="s">
        <v>743</v>
      </c>
      <c r="I4812" s="31">
        <v>230</v>
      </c>
      <c r="J4812" s="31">
        <f>INDEX('LA lookup'!H:H,MATCH('Known to services raw data'!B4812,'LA lookup'!G:G,0))</f>
        <v>94016</v>
      </c>
      <c r="K4812" s="31"/>
      <c r="L4812" s="31" t="str">
        <f t="shared" si="279"/>
        <v>2.4 per 1000 0-17 yr olds</v>
      </c>
      <c r="M4812" s="31">
        <f t="shared" si="280"/>
        <v>2.4463921034717493</v>
      </c>
      <c r="N4812" s="31">
        <f t="shared" si="282"/>
        <v>0</v>
      </c>
    </row>
    <row r="4813" spans="1:14" x14ac:dyDescent="0.45">
      <c r="A4813" s="31" t="str">
        <f t="shared" si="281"/>
        <v>E06000024_CIN episodes where a child has self-harm identified as a factor at CIN assessment (excluding looked after children)_Number</v>
      </c>
      <c r="B4813" s="31" t="s">
        <v>367</v>
      </c>
      <c r="C4813" s="31" t="s">
        <v>368</v>
      </c>
      <c r="D4813" s="31" t="s">
        <v>474</v>
      </c>
      <c r="E4813" s="31" t="s">
        <v>475</v>
      </c>
      <c r="F4813" s="31" t="s">
        <v>28</v>
      </c>
      <c r="G4813" s="26" t="s">
        <v>58</v>
      </c>
      <c r="H4813" s="31" t="s">
        <v>743</v>
      </c>
      <c r="I4813" s="31">
        <v>64</v>
      </c>
      <c r="J4813" s="31">
        <f>INDEX('LA lookup'!H:H,MATCH('Known to services raw data'!B4813,'LA lookup'!G:G,0))</f>
        <v>43435</v>
      </c>
      <c r="K4813" s="31"/>
      <c r="L4813" s="31" t="str">
        <f t="shared" si="279"/>
        <v>1.5 per 1000 0-17 yr olds</v>
      </c>
      <c r="M4813" s="31">
        <f t="shared" si="280"/>
        <v>1.4734660987682744</v>
      </c>
      <c r="N4813" s="31">
        <f t="shared" si="282"/>
        <v>0</v>
      </c>
    </row>
    <row r="4814" spans="1:14" x14ac:dyDescent="0.45">
      <c r="A4814" s="31" t="str">
        <f t="shared" si="281"/>
        <v>E06000025_CIN episodes where a child has self-harm identified as a factor at CIN assessment (excluding looked after children)_Number</v>
      </c>
      <c r="B4814" s="31" t="s">
        <v>408</v>
      </c>
      <c r="C4814" s="31" t="s">
        <v>409</v>
      </c>
      <c r="D4814" s="31" t="s">
        <v>474</v>
      </c>
      <c r="E4814" s="31" t="s">
        <v>475</v>
      </c>
      <c r="F4814" s="31" t="s">
        <v>28</v>
      </c>
      <c r="G4814" s="26" t="s">
        <v>58</v>
      </c>
      <c r="H4814" s="31" t="s">
        <v>743</v>
      </c>
      <c r="I4814" s="31">
        <v>69</v>
      </c>
      <c r="J4814" s="31">
        <f>INDEX('LA lookup'!H:H,MATCH('Known to services raw data'!B4814,'LA lookup'!G:G,0))</f>
        <v>58867</v>
      </c>
      <c r="K4814" s="31"/>
      <c r="L4814" s="31" t="str">
        <f t="shared" si="279"/>
        <v>1.2 per 1000 0-17 yr olds</v>
      </c>
      <c r="M4814" s="31">
        <f t="shared" si="280"/>
        <v>1.1721337931268792</v>
      </c>
      <c r="N4814" s="31">
        <f t="shared" si="282"/>
        <v>0</v>
      </c>
    </row>
    <row r="4815" spans="1:14" x14ac:dyDescent="0.45">
      <c r="A4815" s="31" t="str">
        <f t="shared" si="281"/>
        <v>E06000001_CIN episodes where a child has self-harm identified as a factor at CIN assessment (excluding looked after children)_Number</v>
      </c>
      <c r="B4815" s="31" t="s">
        <v>313</v>
      </c>
      <c r="C4815" s="31" t="s">
        <v>314</v>
      </c>
      <c r="D4815" s="31" t="s">
        <v>474</v>
      </c>
      <c r="E4815" s="31" t="s">
        <v>475</v>
      </c>
      <c r="F4815" s="31" t="s">
        <v>28</v>
      </c>
      <c r="G4815" s="26" t="s">
        <v>58</v>
      </c>
      <c r="H4815" s="31" t="s">
        <v>743</v>
      </c>
      <c r="I4815" s="31">
        <v>21</v>
      </c>
      <c r="J4815" s="31">
        <f>INDEX('LA lookup'!H:H,MATCH('Known to services raw data'!B4815,'LA lookup'!G:G,0))</f>
        <v>20006</v>
      </c>
      <c r="K4815" s="31"/>
      <c r="L4815" s="31" t="str">
        <f t="shared" si="279"/>
        <v>1 per 1000 0-17 yr olds</v>
      </c>
      <c r="M4815" s="31">
        <f t="shared" si="280"/>
        <v>1.0496850944716585</v>
      </c>
      <c r="N4815" s="31">
        <f t="shared" si="282"/>
        <v>0</v>
      </c>
    </row>
    <row r="4816" spans="1:14" x14ac:dyDescent="0.45">
      <c r="A4816" s="31" t="str">
        <f t="shared" si="281"/>
        <v>E06000002_CIN episodes where a child has self-harm identified as a factor at CIN assessment (excluding looked after children)_Number</v>
      </c>
      <c r="B4816" s="31" t="s">
        <v>511</v>
      </c>
      <c r="C4816" s="31" t="s">
        <v>725</v>
      </c>
      <c r="D4816" s="31" t="s">
        <v>474</v>
      </c>
      <c r="E4816" s="31" t="s">
        <v>475</v>
      </c>
      <c r="F4816" s="31" t="s">
        <v>28</v>
      </c>
      <c r="G4816" s="26" t="s">
        <v>58</v>
      </c>
      <c r="H4816" s="31" t="s">
        <v>743</v>
      </c>
      <c r="I4816" s="31">
        <v>61</v>
      </c>
      <c r="J4816" s="31">
        <f>INDEX('LA lookup'!H:H,MATCH('Known to services raw data'!B4816,'LA lookup'!G:G,0))</f>
        <v>32513</v>
      </c>
      <c r="K4816" s="31"/>
      <c r="L4816" s="31" t="str">
        <f t="shared" si="279"/>
        <v>1.9 per 1000 0-17 yr olds</v>
      </c>
      <c r="M4816" s="31">
        <f t="shared" si="280"/>
        <v>1.876172607879925</v>
      </c>
      <c r="N4816" s="31">
        <f t="shared" si="282"/>
        <v>0</v>
      </c>
    </row>
    <row r="4817" spans="1:14" x14ac:dyDescent="0.45">
      <c r="A4817" s="31" t="str">
        <f t="shared" si="281"/>
        <v>E06000003_CIN episodes where a child has self-harm identified as a factor at CIN assessment (excluding looked after children)_Number</v>
      </c>
      <c r="B4817" s="31" t="s">
        <v>387</v>
      </c>
      <c r="C4817" s="31" t="s">
        <v>388</v>
      </c>
      <c r="D4817" s="31" t="s">
        <v>474</v>
      </c>
      <c r="E4817" s="31" t="s">
        <v>475</v>
      </c>
      <c r="F4817" s="31" t="s">
        <v>28</v>
      </c>
      <c r="G4817" s="26" t="s">
        <v>58</v>
      </c>
      <c r="H4817" s="31" t="s">
        <v>743</v>
      </c>
      <c r="I4817" s="31">
        <v>53</v>
      </c>
      <c r="J4817" s="31">
        <f>INDEX('LA lookup'!H:H,MATCH('Known to services raw data'!B4817,'LA lookup'!G:G,0))</f>
        <v>27626</v>
      </c>
      <c r="K4817" s="31"/>
      <c r="L4817" s="31" t="str">
        <f t="shared" si="279"/>
        <v>1.9 per 1000 0-17 yr olds</v>
      </c>
      <c r="M4817" s="31">
        <f t="shared" si="280"/>
        <v>1.9184825888655614</v>
      </c>
      <c r="N4817" s="31">
        <f t="shared" si="282"/>
        <v>0</v>
      </c>
    </row>
    <row r="4818" spans="1:14" x14ac:dyDescent="0.45">
      <c r="A4818" s="31" t="str">
        <f t="shared" si="281"/>
        <v>E06000004_CIN episodes where a child has self-harm identified as a factor at CIN assessment (excluding looked after children)_Number</v>
      </c>
      <c r="B4818" s="31" t="s">
        <v>422</v>
      </c>
      <c r="C4818" s="31" t="s">
        <v>423</v>
      </c>
      <c r="D4818" s="31" t="s">
        <v>474</v>
      </c>
      <c r="E4818" s="31" t="s">
        <v>475</v>
      </c>
      <c r="F4818" s="31" t="s">
        <v>28</v>
      </c>
      <c r="G4818" s="26" t="s">
        <v>58</v>
      </c>
      <c r="H4818" s="31" t="s">
        <v>743</v>
      </c>
      <c r="I4818" s="31">
        <v>44</v>
      </c>
      <c r="J4818" s="31">
        <f>INDEX('LA lookup'!H:H,MATCH('Known to services raw data'!B4818,'LA lookup'!G:G,0))</f>
        <v>43521</v>
      </c>
      <c r="K4818" s="31"/>
      <c r="L4818" s="31" t="str">
        <f t="shared" si="279"/>
        <v>1 per 1000 0-17 yr olds</v>
      </c>
      <c r="M4818" s="31">
        <f t="shared" si="280"/>
        <v>1.0110061809241515</v>
      </c>
      <c r="N4818" s="31">
        <f t="shared" si="282"/>
        <v>0</v>
      </c>
    </row>
    <row r="4819" spans="1:14" x14ac:dyDescent="0.45">
      <c r="A4819" s="31" t="str">
        <f t="shared" si="281"/>
        <v>E06000010_CIN episodes where a child has self-harm identified as a factor at CIN assessment (excluding looked after children)_Number</v>
      </c>
      <c r="B4819" s="31" t="s">
        <v>329</v>
      </c>
      <c r="C4819" s="31" t="s">
        <v>330</v>
      </c>
      <c r="D4819" s="31" t="s">
        <v>474</v>
      </c>
      <c r="E4819" s="31" t="s">
        <v>475</v>
      </c>
      <c r="F4819" s="31" t="s">
        <v>28</v>
      </c>
      <c r="G4819" s="26" t="s">
        <v>58</v>
      </c>
      <c r="H4819" s="31" t="s">
        <v>743</v>
      </c>
      <c r="I4819" s="31">
        <v>153</v>
      </c>
      <c r="J4819" s="31">
        <f>INDEX('LA lookup'!H:H,MATCH('Known to services raw data'!B4819,'LA lookup'!G:G,0))</f>
        <v>57023</v>
      </c>
      <c r="K4819" s="31"/>
      <c r="L4819" s="31" t="str">
        <f t="shared" si="279"/>
        <v>2.7 per 1000 0-17 yr olds</v>
      </c>
      <c r="M4819" s="31">
        <f t="shared" si="280"/>
        <v>2.6831278606877929</v>
      </c>
      <c r="N4819" s="31">
        <f t="shared" si="282"/>
        <v>0</v>
      </c>
    </row>
    <row r="4820" spans="1:14" x14ac:dyDescent="0.45">
      <c r="A4820" s="31" t="str">
        <f t="shared" si="281"/>
        <v>E06000011_CIN episodes where a child has self-harm identified as a factor at CIN assessment (excluding looked after children)_Number</v>
      </c>
      <c r="B4820" s="31" t="s">
        <v>514</v>
      </c>
      <c r="C4820" s="31" t="s">
        <v>594</v>
      </c>
      <c r="D4820" s="31" t="s">
        <v>474</v>
      </c>
      <c r="E4820" s="31" t="s">
        <v>475</v>
      </c>
      <c r="F4820" s="31" t="s">
        <v>28</v>
      </c>
      <c r="G4820" s="26" t="s">
        <v>58</v>
      </c>
      <c r="H4820" s="31" t="s">
        <v>743</v>
      </c>
      <c r="I4820" s="31">
        <v>12</v>
      </c>
      <c r="J4820" s="31">
        <f>INDEX('LA lookup'!H:H,MATCH('Known to services raw data'!B4820,'LA lookup'!G:G,0))</f>
        <v>62942</v>
      </c>
      <c r="K4820" s="31"/>
      <c r="L4820" s="31" t="str">
        <f t="shared" si="279"/>
        <v>0.2 per 1000 0-17 yr olds</v>
      </c>
      <c r="M4820" s="31">
        <f t="shared" si="280"/>
        <v>0.19065171109910711</v>
      </c>
      <c r="N4820" s="31">
        <f t="shared" si="282"/>
        <v>0</v>
      </c>
    </row>
    <row r="4821" spans="1:14" x14ac:dyDescent="0.45">
      <c r="A4821" s="31" t="str">
        <f t="shared" si="281"/>
        <v>E06000012_CIN episodes where a child has self-harm identified as a factor at CIN assessment (excluding looked after children)_Number</v>
      </c>
      <c r="B4821" s="31" t="s">
        <v>363</v>
      </c>
      <c r="C4821" s="31" t="s">
        <v>364</v>
      </c>
      <c r="D4821" s="31" t="s">
        <v>474</v>
      </c>
      <c r="E4821" s="31" t="s">
        <v>475</v>
      </c>
      <c r="F4821" s="31" t="s">
        <v>28</v>
      </c>
      <c r="G4821" s="26" t="s">
        <v>58</v>
      </c>
      <c r="H4821" s="31" t="s">
        <v>743</v>
      </c>
      <c r="I4821" s="31">
        <v>18</v>
      </c>
      <c r="J4821" s="31">
        <f>INDEX('LA lookup'!H:H,MATCH('Known to services raw data'!B4821,'LA lookup'!G:G,0))</f>
        <v>34503</v>
      </c>
      <c r="K4821" s="31"/>
      <c r="L4821" s="31" t="str">
        <f t="shared" si="279"/>
        <v>0.5 per 1000 0-17 yr olds</v>
      </c>
      <c r="M4821" s="31">
        <f t="shared" si="280"/>
        <v>0.52169376575949911</v>
      </c>
      <c r="N4821" s="31">
        <f t="shared" si="282"/>
        <v>0</v>
      </c>
    </row>
    <row r="4822" spans="1:14" x14ac:dyDescent="0.45">
      <c r="A4822" s="31" t="str">
        <f t="shared" si="281"/>
        <v>E06000013_CIN episodes where a child has self-harm identified as a factor at CIN assessment (excluding looked after children)_Number</v>
      </c>
      <c r="B4822" s="31" t="s">
        <v>365</v>
      </c>
      <c r="C4822" s="31" t="s">
        <v>366</v>
      </c>
      <c r="D4822" s="31" t="s">
        <v>474</v>
      </c>
      <c r="E4822" s="31" t="s">
        <v>475</v>
      </c>
      <c r="F4822" s="31" t="s">
        <v>28</v>
      </c>
      <c r="G4822" s="26" t="s">
        <v>58</v>
      </c>
      <c r="H4822" s="31" t="s">
        <v>743</v>
      </c>
      <c r="I4822" s="31">
        <v>67</v>
      </c>
      <c r="J4822" s="31">
        <f>INDEX('LA lookup'!H:H,MATCH('Known to services raw data'!B4822,'LA lookup'!G:G,0))</f>
        <v>35714</v>
      </c>
      <c r="K4822" s="31"/>
      <c r="L4822" s="31" t="str">
        <f t="shared" si="279"/>
        <v>1.9 per 1000 0-17 yr olds</v>
      </c>
      <c r="M4822" s="31">
        <f t="shared" si="280"/>
        <v>1.8760150081200648</v>
      </c>
      <c r="N4822" s="31">
        <f t="shared" si="282"/>
        <v>0</v>
      </c>
    </row>
    <row r="4823" spans="1:14" x14ac:dyDescent="0.45">
      <c r="A4823" s="31" t="str">
        <f t="shared" si="281"/>
        <v>E10000023_CIN episodes where a child has self-harm identified as a factor at CIN assessment (excluding looked after children)_Number</v>
      </c>
      <c r="B4823" s="31" t="s">
        <v>369</v>
      </c>
      <c r="C4823" s="31" t="s">
        <v>370</v>
      </c>
      <c r="D4823" s="31" t="s">
        <v>474</v>
      </c>
      <c r="E4823" s="31" t="s">
        <v>475</v>
      </c>
      <c r="F4823" s="31" t="s">
        <v>28</v>
      </c>
      <c r="G4823" s="26" t="s">
        <v>58</v>
      </c>
      <c r="H4823" s="31" t="s">
        <v>743</v>
      </c>
      <c r="I4823" s="31">
        <v>182</v>
      </c>
      <c r="J4823" s="31">
        <f>INDEX('LA lookup'!H:H,MATCH('Known to services raw data'!B4823,'LA lookup'!G:G,0))</f>
        <v>117499</v>
      </c>
      <c r="K4823" s="31"/>
      <c r="L4823" s="31" t="str">
        <f t="shared" si="279"/>
        <v>1.5 per 1000 0-17 yr olds</v>
      </c>
      <c r="M4823" s="31">
        <f t="shared" si="280"/>
        <v>1.548949352760449</v>
      </c>
      <c r="N4823" s="31">
        <f t="shared" si="282"/>
        <v>0</v>
      </c>
    </row>
    <row r="4824" spans="1:14" x14ac:dyDescent="0.45">
      <c r="A4824" s="31" t="str">
        <f t="shared" si="281"/>
        <v>E06000014_CIN episodes where a child has self-harm identified as a factor at CIN assessment (excluding looked after children)_Number</v>
      </c>
      <c r="B4824" s="31" t="s">
        <v>472</v>
      </c>
      <c r="C4824" s="31" t="s">
        <v>473</v>
      </c>
      <c r="D4824" s="31" t="s">
        <v>474</v>
      </c>
      <c r="E4824" s="31" t="s">
        <v>475</v>
      </c>
      <c r="F4824" s="31" t="s">
        <v>28</v>
      </c>
      <c r="G4824" s="26" t="s">
        <v>58</v>
      </c>
      <c r="H4824" s="31" t="s">
        <v>743</v>
      </c>
      <c r="I4824" s="31">
        <v>19</v>
      </c>
      <c r="J4824" s="31">
        <f>INDEX('LA lookup'!H:H,MATCH('Known to services raw data'!B4824,'LA lookup'!G:G,0))</f>
        <v>36572</v>
      </c>
      <c r="K4824" s="31"/>
      <c r="L4824" s="31" t="str">
        <f t="shared" si="279"/>
        <v>0.5 per 1000 0-17 yr olds</v>
      </c>
      <c r="M4824" s="31">
        <f t="shared" si="280"/>
        <v>0.51952313245105552</v>
      </c>
      <c r="N4824" s="31">
        <f t="shared" si="282"/>
        <v>0</v>
      </c>
    </row>
    <row r="4825" spans="1:14" x14ac:dyDescent="0.45">
      <c r="A4825" s="31" t="str">
        <f t="shared" si="281"/>
        <v>E06000032_CIN episodes where a child has self-harm identified as a factor at CIN assessment (excluding looked after children)_Number</v>
      </c>
      <c r="B4825" s="31" t="s">
        <v>564</v>
      </c>
      <c r="C4825" s="31" t="s">
        <v>724</v>
      </c>
      <c r="D4825" s="31" t="s">
        <v>474</v>
      </c>
      <c r="E4825" s="31" t="s">
        <v>475</v>
      </c>
      <c r="F4825" s="31" t="s">
        <v>28</v>
      </c>
      <c r="G4825" s="26" t="s">
        <v>58</v>
      </c>
      <c r="H4825" s="31" t="s">
        <v>743</v>
      </c>
      <c r="I4825" s="31">
        <v>43</v>
      </c>
      <c r="J4825" s="31">
        <f>INDEX('LA lookup'!H:H,MATCH('Known to services raw data'!B4825,'LA lookup'!G:G,0))</f>
        <v>57375</v>
      </c>
      <c r="K4825" s="31"/>
      <c r="L4825" s="31" t="str">
        <f t="shared" si="279"/>
        <v>0.7 per 1000 0-17 yr olds</v>
      </c>
      <c r="M4825" s="31">
        <f t="shared" si="280"/>
        <v>0.74945533769063188</v>
      </c>
      <c r="N4825" s="31">
        <f t="shared" si="282"/>
        <v>0</v>
      </c>
    </row>
    <row r="4826" spans="1:14" x14ac:dyDescent="0.45">
      <c r="A4826" s="31" t="str">
        <f t="shared" si="281"/>
        <v>E06000055_CIN episodes where a child has self-harm identified as a factor at CIN assessment (excluding looked after children)_Number</v>
      </c>
      <c r="B4826" s="31" t="s">
        <v>240</v>
      </c>
      <c r="C4826" s="31" t="s">
        <v>241</v>
      </c>
      <c r="D4826" s="31" t="s">
        <v>474</v>
      </c>
      <c r="E4826" s="31" t="s">
        <v>475</v>
      </c>
      <c r="F4826" s="31" t="s">
        <v>28</v>
      </c>
      <c r="G4826" s="26" t="s">
        <v>58</v>
      </c>
      <c r="H4826" s="31" t="s">
        <v>743</v>
      </c>
      <c r="I4826" s="31">
        <v>63</v>
      </c>
      <c r="J4826" s="31">
        <f>INDEX('LA lookup'!H:H,MATCH('Known to services raw data'!B4826,'LA lookup'!G:G,0))</f>
        <v>40088</v>
      </c>
      <c r="K4826" s="31"/>
      <c r="L4826" s="31" t="str">
        <f t="shared" si="279"/>
        <v>1.6 per 1000 0-17 yr olds</v>
      </c>
      <c r="M4826" s="31">
        <f t="shared" si="280"/>
        <v>1.5715426062662143</v>
      </c>
      <c r="N4826" s="31">
        <f t="shared" si="282"/>
        <v>0</v>
      </c>
    </row>
    <row r="4827" spans="1:14" x14ac:dyDescent="0.45">
      <c r="A4827" s="31" t="str">
        <f t="shared" si="281"/>
        <v>E06000056_CIN episodes where a child has self-harm identified as a factor at CIN assessment (excluding looked after children)_Number</v>
      </c>
      <c r="B4827" s="31" t="s">
        <v>279</v>
      </c>
      <c r="C4827" s="31" t="s">
        <v>280</v>
      </c>
      <c r="D4827" s="31" t="s">
        <v>474</v>
      </c>
      <c r="E4827" s="31" t="s">
        <v>475</v>
      </c>
      <c r="F4827" s="31" t="s">
        <v>28</v>
      </c>
      <c r="G4827" s="26" t="s">
        <v>58</v>
      </c>
      <c r="H4827" s="31" t="s">
        <v>743</v>
      </c>
      <c r="I4827" s="31">
        <v>69</v>
      </c>
      <c r="J4827" s="31">
        <f>INDEX('LA lookup'!H:H,MATCH('Known to services raw data'!B4827,'LA lookup'!G:G,0))</f>
        <v>62515</v>
      </c>
      <c r="K4827" s="31"/>
      <c r="L4827" s="31" t="str">
        <f t="shared" si="279"/>
        <v>1.1 per 1000 0-17 yr olds</v>
      </c>
      <c r="M4827" s="31">
        <f t="shared" si="280"/>
        <v>1.1037351035751419</v>
      </c>
      <c r="N4827" s="31">
        <f t="shared" si="282"/>
        <v>0</v>
      </c>
    </row>
    <row r="4828" spans="1:14" x14ac:dyDescent="0.45">
      <c r="A4828" s="31" t="str">
        <f t="shared" si="281"/>
        <v>E10000002_CIN episodes where a child has self-harm identified as a factor at CIN assessment (excluding looked after children)_Number</v>
      </c>
      <c r="B4828" s="31" t="s">
        <v>269</v>
      </c>
      <c r="C4828" s="31" t="s">
        <v>270</v>
      </c>
      <c r="D4828" s="31" t="s">
        <v>474</v>
      </c>
      <c r="E4828" s="31" t="s">
        <v>475</v>
      </c>
      <c r="F4828" s="31" t="s">
        <v>28</v>
      </c>
      <c r="G4828" s="26" t="s">
        <v>58</v>
      </c>
      <c r="H4828" s="31" t="s">
        <v>743</v>
      </c>
      <c r="I4828" s="31">
        <v>132</v>
      </c>
      <c r="J4828" s="31">
        <f>INDEX('LA lookup'!H:H,MATCH('Known to services raw data'!B4828,'LA lookup'!G:G,0))</f>
        <v>124321</v>
      </c>
      <c r="K4828" s="31"/>
      <c r="L4828" s="31" t="str">
        <f t="shared" si="279"/>
        <v>1.1 per 1000 0-17 yr olds</v>
      </c>
      <c r="M4828" s="31">
        <f t="shared" si="280"/>
        <v>1.0617675211750228</v>
      </c>
      <c r="N4828" s="31">
        <f t="shared" si="282"/>
        <v>0</v>
      </c>
    </row>
    <row r="4829" spans="1:14" x14ac:dyDescent="0.45">
      <c r="A4829" s="31" t="str">
        <f t="shared" si="281"/>
        <v>E06000042_CIN episodes where a child has self-harm identified as a factor at CIN assessment (excluding looked after children)_Number</v>
      </c>
      <c r="B4829" s="31" t="s">
        <v>355</v>
      </c>
      <c r="C4829" s="31" t="s">
        <v>356</v>
      </c>
      <c r="D4829" s="31" t="s">
        <v>474</v>
      </c>
      <c r="E4829" s="31" t="s">
        <v>475</v>
      </c>
      <c r="F4829" s="31" t="s">
        <v>28</v>
      </c>
      <c r="G4829" s="26" t="s">
        <v>58</v>
      </c>
      <c r="H4829" s="31" t="s">
        <v>743</v>
      </c>
      <c r="I4829" s="31">
        <v>144</v>
      </c>
      <c r="J4829" s="31">
        <f>INDEX('LA lookup'!H:H,MATCH('Known to services raw data'!B4829,'LA lookup'!G:G,0))</f>
        <v>68278</v>
      </c>
      <c r="K4829" s="31"/>
      <c r="L4829" s="31" t="str">
        <f t="shared" si="279"/>
        <v>2.1 per 1000 0-17 yr olds</v>
      </c>
      <c r="M4829" s="31">
        <f t="shared" si="280"/>
        <v>2.109024868918246</v>
      </c>
      <c r="N4829" s="31">
        <f t="shared" si="282"/>
        <v>0</v>
      </c>
    </row>
    <row r="4830" spans="1:14" x14ac:dyDescent="0.45">
      <c r="A4830" s="31" t="str">
        <f t="shared" si="281"/>
        <v>E10000007_CIN episodes where a child has self-harm identified as a factor at CIN assessment (excluding looked after children)_Number</v>
      </c>
      <c r="B4830" s="31" t="s">
        <v>291</v>
      </c>
      <c r="C4830" s="31" t="s">
        <v>292</v>
      </c>
      <c r="D4830" s="31" t="s">
        <v>474</v>
      </c>
      <c r="E4830" s="31" t="s">
        <v>475</v>
      </c>
      <c r="F4830" s="31" t="s">
        <v>28</v>
      </c>
      <c r="G4830" s="26" t="s">
        <v>58</v>
      </c>
      <c r="H4830" s="31" t="s">
        <v>743</v>
      </c>
      <c r="I4830" s="31">
        <v>258</v>
      </c>
      <c r="J4830" s="31">
        <f>INDEX('LA lookup'!H:H,MATCH('Known to services raw data'!B4830,'LA lookup'!G:G,0))</f>
        <v>153272</v>
      </c>
      <c r="K4830" s="31"/>
      <c r="L4830" s="31" t="str">
        <f t="shared" si="279"/>
        <v>1.7 per 1000 0-17 yr olds</v>
      </c>
      <c r="M4830" s="31">
        <f t="shared" si="280"/>
        <v>1.683282008455556</v>
      </c>
      <c r="N4830" s="31">
        <f t="shared" si="282"/>
        <v>0</v>
      </c>
    </row>
    <row r="4831" spans="1:14" x14ac:dyDescent="0.45">
      <c r="A4831" s="31" t="str">
        <f t="shared" si="281"/>
        <v>E06000015_CIN episodes where a child has self-harm identified as a factor at CIN assessment (excluding looked after children)_Number</v>
      </c>
      <c r="B4831" s="31" t="s">
        <v>289</v>
      </c>
      <c r="C4831" s="31" t="s">
        <v>290</v>
      </c>
      <c r="D4831" s="31" t="s">
        <v>474</v>
      </c>
      <c r="E4831" s="31" t="s">
        <v>475</v>
      </c>
      <c r="F4831" s="31" t="s">
        <v>28</v>
      </c>
      <c r="G4831" s="26" t="s">
        <v>58</v>
      </c>
      <c r="H4831" s="31" t="s">
        <v>743</v>
      </c>
      <c r="I4831" s="31">
        <v>158</v>
      </c>
      <c r="J4831" s="31">
        <f>INDEX('LA lookup'!H:H,MATCH('Known to services raw data'!B4831,'LA lookup'!G:G,0))</f>
        <v>59899</v>
      </c>
      <c r="K4831" s="31"/>
      <c r="L4831" s="31" t="str">
        <f t="shared" si="279"/>
        <v>2.6 per 1000 0-17 yr olds</v>
      </c>
      <c r="M4831" s="31">
        <f t="shared" si="280"/>
        <v>2.6377735855356517</v>
      </c>
      <c r="N4831" s="31">
        <f t="shared" si="282"/>
        <v>0</v>
      </c>
    </row>
    <row r="4832" spans="1:14" x14ac:dyDescent="0.45">
      <c r="A4832" s="31" t="str">
        <f t="shared" si="281"/>
        <v>E10000009_CIN episodes where a child has self-harm identified as a factor at CIN assessment (excluding looked after children)_Number</v>
      </c>
      <c r="B4832" s="31" t="s">
        <v>295</v>
      </c>
      <c r="C4832" s="31" t="s">
        <v>296</v>
      </c>
      <c r="D4832" s="31" t="s">
        <v>474</v>
      </c>
      <c r="E4832" s="31" t="s">
        <v>475</v>
      </c>
      <c r="F4832" s="31" t="s">
        <v>28</v>
      </c>
      <c r="G4832" s="26" t="s">
        <v>58</v>
      </c>
      <c r="H4832" s="31" t="s">
        <v>743</v>
      </c>
      <c r="I4832" s="31">
        <v>82</v>
      </c>
      <c r="J4832" s="31">
        <f>INDEX('LA lookup'!H:H,MATCH('Known to services raw data'!B4832,'LA lookup'!G:G,0))</f>
        <v>76699</v>
      </c>
      <c r="K4832" s="31"/>
      <c r="L4832" s="31" t="str">
        <f t="shared" si="279"/>
        <v>1.1 per 1000 0-17 yr olds</v>
      </c>
      <c r="M4832" s="31">
        <f t="shared" si="280"/>
        <v>1.0691143300434165</v>
      </c>
      <c r="N4832" s="31">
        <f t="shared" si="282"/>
        <v>0</v>
      </c>
    </row>
    <row r="4833" spans="1:14" x14ac:dyDescent="0.45">
      <c r="A4833" s="31" t="str">
        <f t="shared" si="281"/>
        <v>E06000029_CIN episodes where a child has self-harm identified as a factor at CIN assessment (excluding looked after children)_Number</v>
      </c>
      <c r="B4833" s="31" t="s">
        <v>543</v>
      </c>
      <c r="C4833" s="31" t="s">
        <v>717</v>
      </c>
      <c r="D4833" s="31" t="s">
        <v>474</v>
      </c>
      <c r="E4833" s="31" t="s">
        <v>475</v>
      </c>
      <c r="F4833" s="31" t="s">
        <v>28</v>
      </c>
      <c r="G4833" s="26" t="s">
        <v>58</v>
      </c>
      <c r="H4833" s="31" t="s">
        <v>743</v>
      </c>
      <c r="I4833" s="31">
        <v>16</v>
      </c>
      <c r="J4833" s="31">
        <f>INDEX('LA lookup'!H:H,MATCH('Known to services raw data'!B4833,'LA lookup'!G:G,0))</f>
        <v>30188</v>
      </c>
      <c r="K4833" s="31"/>
      <c r="L4833" s="31" t="str">
        <f t="shared" si="279"/>
        <v>0.5 per 1000 0-17 yr olds</v>
      </c>
      <c r="M4833" s="31">
        <f t="shared" si="280"/>
        <v>0.53001192526831853</v>
      </c>
      <c r="N4833" s="31">
        <f t="shared" si="282"/>
        <v>0</v>
      </c>
    </row>
    <row r="4834" spans="1:14" x14ac:dyDescent="0.45">
      <c r="A4834" s="31" t="str">
        <f t="shared" si="281"/>
        <v>E06000028_CIN episodes where a child has self-harm identified as a factor at CIN assessment (excluding looked after children)_Number</v>
      </c>
      <c r="B4834" s="31" t="s">
        <v>254</v>
      </c>
      <c r="C4834" s="31" t="s">
        <v>255</v>
      </c>
      <c r="D4834" s="31" t="s">
        <v>474</v>
      </c>
      <c r="E4834" s="31" t="s">
        <v>475</v>
      </c>
      <c r="F4834" s="31" t="s">
        <v>28</v>
      </c>
      <c r="G4834" s="26" t="s">
        <v>58</v>
      </c>
      <c r="H4834" s="31" t="s">
        <v>743</v>
      </c>
      <c r="I4834" s="31">
        <v>44</v>
      </c>
      <c r="J4834" s="31">
        <f>INDEX('LA lookup'!H:H,MATCH('Known to services raw data'!B4834,'LA lookup'!G:G,0))</f>
        <v>36373</v>
      </c>
      <c r="K4834" s="31"/>
      <c r="L4834" s="31" t="str">
        <f t="shared" si="279"/>
        <v>1.2 per 1000 0-17 yr olds</v>
      </c>
      <c r="M4834" s="31">
        <f t="shared" si="280"/>
        <v>1.2096885052099084</v>
      </c>
      <c r="N4834" s="31">
        <f t="shared" si="282"/>
        <v>0</v>
      </c>
    </row>
    <row r="4835" spans="1:14" x14ac:dyDescent="0.45">
      <c r="A4835" s="31" t="str">
        <f t="shared" si="281"/>
        <v>E06000047_CIN episodes where a child has self-harm identified as a factor at CIN assessment (excluding looked after children)_Number</v>
      </c>
      <c r="B4835" s="31" t="s">
        <v>528</v>
      </c>
      <c r="C4835" s="31" t="s">
        <v>721</v>
      </c>
      <c r="D4835" s="31" t="s">
        <v>474</v>
      </c>
      <c r="E4835" s="31" t="s">
        <v>475</v>
      </c>
      <c r="F4835" s="31" t="s">
        <v>28</v>
      </c>
      <c r="G4835" s="26" t="s">
        <v>58</v>
      </c>
      <c r="H4835" s="31" t="s">
        <v>743</v>
      </c>
      <c r="I4835" s="31">
        <v>96</v>
      </c>
      <c r="J4835" s="31">
        <f>INDEX('LA lookup'!H:H,MATCH('Known to services raw data'!B4835,'LA lookup'!G:G,0))</f>
        <v>101040</v>
      </c>
      <c r="K4835" s="31"/>
      <c r="L4835" s="31" t="str">
        <f t="shared" si="279"/>
        <v>1 per 1000 0-17 yr olds</v>
      </c>
      <c r="M4835" s="31">
        <f t="shared" si="280"/>
        <v>0.95011876484560565</v>
      </c>
      <c r="N4835" s="31">
        <f t="shared" si="282"/>
        <v>0</v>
      </c>
    </row>
    <row r="4836" spans="1:14" x14ac:dyDescent="0.45">
      <c r="A4836" s="31" t="str">
        <f t="shared" si="281"/>
        <v>E06000005_CIN episodes where a child has self-harm identified as a factor at CIN assessment (excluding looked after children)_Number</v>
      </c>
      <c r="B4836" s="31" t="s">
        <v>287</v>
      </c>
      <c r="C4836" s="31" t="s">
        <v>288</v>
      </c>
      <c r="D4836" s="31" t="s">
        <v>474</v>
      </c>
      <c r="E4836" s="31" t="s">
        <v>475</v>
      </c>
      <c r="F4836" s="31" t="s">
        <v>28</v>
      </c>
      <c r="G4836" s="26" t="s">
        <v>58</v>
      </c>
      <c r="H4836" s="31" t="s">
        <v>743</v>
      </c>
      <c r="I4836" s="31">
        <v>23</v>
      </c>
      <c r="J4836" s="31">
        <f>INDEX('LA lookup'!H:H,MATCH('Known to services raw data'!B4836,'LA lookup'!G:G,0))</f>
        <v>22454</v>
      </c>
      <c r="K4836" s="31"/>
      <c r="L4836" s="31" t="str">
        <f t="shared" si="279"/>
        <v>1 per 1000 0-17 yr olds</v>
      </c>
      <c r="M4836" s="31">
        <f t="shared" si="280"/>
        <v>1.0243163801549835</v>
      </c>
      <c r="N4836" s="31">
        <f t="shared" si="282"/>
        <v>0</v>
      </c>
    </row>
    <row r="4837" spans="1:14" x14ac:dyDescent="0.45">
      <c r="A4837" s="31" t="str">
        <f t="shared" si="281"/>
        <v>E10000011_CIN episodes where a child has self-harm identified as a factor at CIN assessment (excluding looked after children)_Number</v>
      </c>
      <c r="B4837" s="31" t="s">
        <v>299</v>
      </c>
      <c r="C4837" s="31" t="s">
        <v>300</v>
      </c>
      <c r="D4837" s="31" t="s">
        <v>474</v>
      </c>
      <c r="E4837" s="31" t="s">
        <v>475</v>
      </c>
      <c r="F4837" s="31" t="s">
        <v>28</v>
      </c>
      <c r="G4837" s="26" t="s">
        <v>58</v>
      </c>
      <c r="H4837" s="31" t="s">
        <v>743</v>
      </c>
      <c r="I4837" s="31">
        <v>210</v>
      </c>
      <c r="J4837" s="31">
        <f>INDEX('LA lookup'!H:H,MATCH('Known to services raw data'!B4837,'LA lookup'!G:G,0))</f>
        <v>106378</v>
      </c>
      <c r="K4837" s="31"/>
      <c r="L4837" s="31" t="str">
        <f t="shared" si="279"/>
        <v>2 per 1000 0-17 yr olds</v>
      </c>
      <c r="M4837" s="31">
        <f t="shared" si="280"/>
        <v>1.9740923875237359</v>
      </c>
      <c r="N4837" s="31">
        <f t="shared" si="282"/>
        <v>0</v>
      </c>
    </row>
    <row r="4838" spans="1:14" x14ac:dyDescent="0.45">
      <c r="A4838" s="31" t="str">
        <f t="shared" si="281"/>
        <v>E06000043_CIN episodes where a child has self-harm identified as a factor at CIN assessment (excluding looked after children)_Number</v>
      </c>
      <c r="B4838" s="31" t="s">
        <v>263</v>
      </c>
      <c r="C4838" s="31" t="s">
        <v>264</v>
      </c>
      <c r="D4838" s="31" t="s">
        <v>474</v>
      </c>
      <c r="E4838" s="31" t="s">
        <v>475</v>
      </c>
      <c r="F4838" s="31" t="s">
        <v>28</v>
      </c>
      <c r="G4838" s="26" t="s">
        <v>58</v>
      </c>
      <c r="H4838" s="31" t="s">
        <v>743</v>
      </c>
      <c r="I4838" s="31">
        <v>162</v>
      </c>
      <c r="J4838" s="31">
        <f>INDEX('LA lookup'!H:H,MATCH('Known to services raw data'!B4838,'LA lookup'!G:G,0))</f>
        <v>51005</v>
      </c>
      <c r="K4838" s="31"/>
      <c r="L4838" s="31" t="str">
        <f t="shared" si="279"/>
        <v>3.2 per 1000 0-17 yr olds</v>
      </c>
      <c r="M4838" s="31">
        <f t="shared" si="280"/>
        <v>3.1761592000784238</v>
      </c>
      <c r="N4838" s="31">
        <f t="shared" si="282"/>
        <v>0</v>
      </c>
    </row>
    <row r="4839" spans="1:14" x14ac:dyDescent="0.45">
      <c r="A4839" s="31" t="str">
        <f t="shared" si="281"/>
        <v>E10000014_CIN episodes where a child has self-harm identified as a factor at CIN assessment (excluding looked after children)_Number</v>
      </c>
      <c r="B4839" s="31" t="s">
        <v>309</v>
      </c>
      <c r="C4839" s="31" t="s">
        <v>310</v>
      </c>
      <c r="D4839" s="31" t="s">
        <v>474</v>
      </c>
      <c r="E4839" s="31" t="s">
        <v>475</v>
      </c>
      <c r="F4839" s="31" t="s">
        <v>28</v>
      </c>
      <c r="G4839" s="26" t="s">
        <v>58</v>
      </c>
      <c r="H4839" s="31" t="s">
        <v>743</v>
      </c>
      <c r="I4839" s="31">
        <v>122</v>
      </c>
      <c r="J4839" s="31">
        <f>INDEX('LA lookup'!H:H,MATCH('Known to services raw data'!B4839,'LA lookup'!G:G,0))</f>
        <v>284002</v>
      </c>
      <c r="K4839" s="31"/>
      <c r="L4839" s="31" t="str">
        <f t="shared" si="279"/>
        <v>0.4 per 1000 0-17 yr olds</v>
      </c>
      <c r="M4839" s="31">
        <f t="shared" si="280"/>
        <v>0.42957443961662239</v>
      </c>
      <c r="N4839" s="31">
        <f t="shared" si="282"/>
        <v>0</v>
      </c>
    </row>
    <row r="4840" spans="1:14" x14ac:dyDescent="0.45">
      <c r="A4840" s="31" t="str">
        <f t="shared" si="281"/>
        <v>E06000044_CIN episodes where a child has self-harm identified as a factor at CIN assessment (excluding looked after children)_Number</v>
      </c>
      <c r="B4840" s="31" t="s">
        <v>383</v>
      </c>
      <c r="C4840" s="31" t="s">
        <v>384</v>
      </c>
      <c r="D4840" s="31" t="s">
        <v>474</v>
      </c>
      <c r="E4840" s="31" t="s">
        <v>475</v>
      </c>
      <c r="F4840" s="31" t="s">
        <v>28</v>
      </c>
      <c r="G4840" s="26" t="s">
        <v>58</v>
      </c>
      <c r="H4840" s="31" t="s">
        <v>743</v>
      </c>
      <c r="I4840" s="31">
        <v>11</v>
      </c>
      <c r="J4840" s="31">
        <f>INDEX('LA lookup'!H:H,MATCH('Known to services raw data'!B4840,'LA lookup'!G:G,0))</f>
        <v>44046</v>
      </c>
      <c r="K4840" s="31"/>
      <c r="L4840" s="31" t="str">
        <f t="shared" si="279"/>
        <v>0.2 per 1000 0-17 yr olds</v>
      </c>
      <c r="M4840" s="31">
        <f t="shared" si="280"/>
        <v>0.24973890932207241</v>
      </c>
      <c r="N4840" s="31">
        <f t="shared" si="282"/>
        <v>0</v>
      </c>
    </row>
    <row r="4841" spans="1:14" x14ac:dyDescent="0.45">
      <c r="A4841" s="31" t="str">
        <f t="shared" si="281"/>
        <v>E06000045_CIN episodes where a child has self-harm identified as a factor at CIN assessment (excluding looked after children)_Number</v>
      </c>
      <c r="B4841" s="31" t="s">
        <v>577</v>
      </c>
      <c r="C4841" s="31" t="s">
        <v>729</v>
      </c>
      <c r="D4841" s="31" t="s">
        <v>474</v>
      </c>
      <c r="E4841" s="31" t="s">
        <v>475</v>
      </c>
      <c r="F4841" s="31" t="s">
        <v>28</v>
      </c>
      <c r="G4841" s="26" t="s">
        <v>58</v>
      </c>
      <c r="H4841" s="31" t="s">
        <v>743</v>
      </c>
      <c r="I4841" s="31">
        <v>98</v>
      </c>
      <c r="J4841" s="31">
        <f>INDEX('LA lookup'!H:H,MATCH('Known to services raw data'!B4841,'LA lookup'!G:G,0))</f>
        <v>50832</v>
      </c>
      <c r="K4841" s="31"/>
      <c r="L4841" s="31" t="str">
        <f t="shared" si="279"/>
        <v>1.9 per 1000 0-17 yr olds</v>
      </c>
      <c r="M4841" s="31">
        <f t="shared" si="280"/>
        <v>1.9279194208372679</v>
      </c>
      <c r="N4841" s="31">
        <f t="shared" si="282"/>
        <v>0</v>
      </c>
    </row>
    <row r="4842" spans="1:14" x14ac:dyDescent="0.45">
      <c r="A4842" s="31" t="str">
        <f t="shared" si="281"/>
        <v>E10000018_CIN episodes where a child has self-harm identified as a factor at CIN assessment (excluding looked after children)_Number</v>
      </c>
      <c r="B4842" s="31" t="s">
        <v>552</v>
      </c>
      <c r="C4842" s="31" t="s">
        <v>553</v>
      </c>
      <c r="D4842" s="31" t="s">
        <v>474</v>
      </c>
      <c r="E4842" s="31" t="s">
        <v>475</v>
      </c>
      <c r="F4842" s="31" t="s">
        <v>28</v>
      </c>
      <c r="G4842" s="26" t="s">
        <v>58</v>
      </c>
      <c r="H4842" s="31" t="s">
        <v>743</v>
      </c>
      <c r="I4842" s="31">
        <v>171</v>
      </c>
      <c r="J4842" s="31">
        <f>INDEX('LA lookup'!H:H,MATCH('Known to services raw data'!B4842,'LA lookup'!G:G,0))</f>
        <v>140307</v>
      </c>
      <c r="K4842" s="31"/>
      <c r="L4842" s="31" t="str">
        <f t="shared" si="279"/>
        <v>1.2 per 1000 0-17 yr olds</v>
      </c>
      <c r="M4842" s="31">
        <f t="shared" si="280"/>
        <v>1.2187560135987514</v>
      </c>
      <c r="N4842" s="31">
        <f t="shared" si="282"/>
        <v>0</v>
      </c>
    </row>
    <row r="4843" spans="1:14" x14ac:dyDescent="0.45">
      <c r="A4843" s="31" t="str">
        <f t="shared" si="281"/>
        <v>E06000016_CIN episodes where a child has self-harm identified as a factor at CIN assessment (excluding looked after children)_Number</v>
      </c>
      <c r="B4843" s="31" t="s">
        <v>341</v>
      </c>
      <c r="C4843" s="31" t="s">
        <v>342</v>
      </c>
      <c r="D4843" s="31" t="s">
        <v>474</v>
      </c>
      <c r="E4843" s="31" t="s">
        <v>475</v>
      </c>
      <c r="F4843" s="31" t="s">
        <v>28</v>
      </c>
      <c r="G4843" s="26" t="s">
        <v>58</v>
      </c>
      <c r="H4843" s="31" t="s">
        <v>743</v>
      </c>
      <c r="I4843" s="31">
        <v>88</v>
      </c>
      <c r="J4843" s="31">
        <f>INDEX('LA lookup'!H:H,MATCH('Known to services raw data'!B4843,'LA lookup'!G:G,0))</f>
        <v>83994</v>
      </c>
      <c r="K4843" s="31"/>
      <c r="L4843" s="31" t="str">
        <f t="shared" si="279"/>
        <v>1 per 1000 0-17 yr olds</v>
      </c>
      <c r="M4843" s="31">
        <f t="shared" si="280"/>
        <v>1.0476938828963973</v>
      </c>
      <c r="N4843" s="31">
        <f t="shared" si="282"/>
        <v>0</v>
      </c>
    </row>
    <row r="4844" spans="1:14" x14ac:dyDescent="0.45">
      <c r="A4844" s="31" t="str">
        <f t="shared" si="281"/>
        <v>E06000017_CIN episodes where a child has self-harm identified as a factor at CIN assessment (excluding looked after children)_Number</v>
      </c>
      <c r="B4844" s="31" t="s">
        <v>548</v>
      </c>
      <c r="C4844" s="31" t="s">
        <v>728</v>
      </c>
      <c r="D4844" s="31" t="s">
        <v>474</v>
      </c>
      <c r="E4844" s="31" t="s">
        <v>475</v>
      </c>
      <c r="F4844" s="31" t="s">
        <v>28</v>
      </c>
      <c r="G4844" s="26" t="s">
        <v>58</v>
      </c>
      <c r="H4844" s="31" t="s">
        <v>743</v>
      </c>
      <c r="I4844" s="31">
        <v>21</v>
      </c>
      <c r="J4844" s="31">
        <f>INDEX('LA lookup'!H:H,MATCH('Known to services raw data'!B4844,'LA lookup'!G:G,0))</f>
        <v>7807</v>
      </c>
      <c r="K4844" s="31"/>
      <c r="L4844" s="31" t="str">
        <f t="shared" si="279"/>
        <v>2.7 per 1000 0-17 yr olds</v>
      </c>
      <c r="M4844" s="31">
        <f t="shared" si="280"/>
        <v>2.6898936851543489</v>
      </c>
      <c r="N4844" s="31">
        <f t="shared" si="282"/>
        <v>0</v>
      </c>
    </row>
    <row r="4845" spans="1:14" x14ac:dyDescent="0.45">
      <c r="A4845" s="31" t="str">
        <f t="shared" si="281"/>
        <v>E10000028_CIN episodes where a child has self-harm identified as a factor at CIN assessment (excluding looked after children)_Number</v>
      </c>
      <c r="B4845" s="31" t="s">
        <v>418</v>
      </c>
      <c r="C4845" s="31" t="s">
        <v>419</v>
      </c>
      <c r="D4845" s="31" t="s">
        <v>474</v>
      </c>
      <c r="E4845" s="31" t="s">
        <v>475</v>
      </c>
      <c r="F4845" s="31" t="s">
        <v>28</v>
      </c>
      <c r="G4845" s="26" t="s">
        <v>58</v>
      </c>
      <c r="H4845" s="31" t="s">
        <v>743</v>
      </c>
      <c r="I4845" s="31">
        <v>306</v>
      </c>
      <c r="J4845" s="31">
        <f>INDEX('LA lookup'!H:H,MATCH('Known to services raw data'!B4845,'LA lookup'!G:G,0))</f>
        <v>169603</v>
      </c>
      <c r="K4845" s="31"/>
      <c r="L4845" s="31" t="str">
        <f t="shared" si="279"/>
        <v>1.8 per 1000 0-17 yr olds</v>
      </c>
      <c r="M4845" s="31">
        <f t="shared" si="280"/>
        <v>1.8042133688672959</v>
      </c>
      <c r="N4845" s="31">
        <f t="shared" si="282"/>
        <v>0</v>
      </c>
    </row>
    <row r="4846" spans="1:14" x14ac:dyDescent="0.45">
      <c r="A4846" s="31" t="str">
        <f t="shared" si="281"/>
        <v>E06000021_CIN episodes where a child has self-harm identified as a factor at CIN assessment (excluding looked after children)_Number</v>
      </c>
      <c r="B4846" s="31" t="s">
        <v>424</v>
      </c>
      <c r="C4846" s="31" t="s">
        <v>425</v>
      </c>
      <c r="D4846" s="31" t="s">
        <v>474</v>
      </c>
      <c r="E4846" s="31" t="s">
        <v>475</v>
      </c>
      <c r="F4846" s="31" t="s">
        <v>28</v>
      </c>
      <c r="G4846" s="26" t="s">
        <v>58</v>
      </c>
      <c r="H4846" s="31" t="s">
        <v>743</v>
      </c>
      <c r="I4846" s="31">
        <v>160</v>
      </c>
      <c r="J4846" s="31">
        <f>INDEX('LA lookup'!H:H,MATCH('Known to services raw data'!B4846,'LA lookup'!G:G,0))</f>
        <v>57549</v>
      </c>
      <c r="K4846" s="31"/>
      <c r="L4846" s="31" t="str">
        <f t="shared" si="279"/>
        <v>2.8 per 1000 0-17 yr olds</v>
      </c>
      <c r="M4846" s="31">
        <f t="shared" si="280"/>
        <v>2.7802394481224697</v>
      </c>
      <c r="N4846" s="31">
        <f t="shared" si="282"/>
        <v>0</v>
      </c>
    </row>
    <row r="4847" spans="1:14" x14ac:dyDescent="0.45">
      <c r="A4847" s="31" t="str">
        <f t="shared" si="281"/>
        <v>E06000054_CIN episodes where a child has self-harm identified as a factor at CIN assessment (excluding looked after children)_Number</v>
      </c>
      <c r="B4847" s="31" t="s">
        <v>462</v>
      </c>
      <c r="C4847" s="31" t="s">
        <v>463</v>
      </c>
      <c r="D4847" s="31" t="s">
        <v>474</v>
      </c>
      <c r="E4847" s="31" t="s">
        <v>475</v>
      </c>
      <c r="F4847" s="31" t="s">
        <v>28</v>
      </c>
      <c r="G4847" s="26" t="s">
        <v>58</v>
      </c>
      <c r="H4847" s="31" t="s">
        <v>743</v>
      </c>
      <c r="I4847" s="31">
        <v>246</v>
      </c>
      <c r="J4847" s="31">
        <f>INDEX('LA lookup'!H:H,MATCH('Known to services raw data'!B4847,'LA lookup'!G:G,0))</f>
        <v>105692</v>
      </c>
      <c r="K4847" s="31"/>
      <c r="L4847" s="31" t="str">
        <f t="shared" si="279"/>
        <v>2.3 per 1000 0-17 yr olds</v>
      </c>
      <c r="M4847" s="31">
        <f t="shared" si="280"/>
        <v>2.3275176929190478</v>
      </c>
      <c r="N4847" s="31">
        <f t="shared" si="282"/>
        <v>0</v>
      </c>
    </row>
    <row r="4848" spans="1:14" x14ac:dyDescent="0.45">
      <c r="A4848" s="31" t="str">
        <f t="shared" si="281"/>
        <v>E06000030_CIN episodes where a child has self-harm identified as a factor at CIN assessment (excluding looked after children)_Number</v>
      </c>
      <c r="B4848" s="31" t="s">
        <v>434</v>
      </c>
      <c r="C4848" s="31" t="s">
        <v>435</v>
      </c>
      <c r="D4848" s="31" t="s">
        <v>474</v>
      </c>
      <c r="E4848" s="31" t="s">
        <v>475</v>
      </c>
      <c r="F4848" s="31" t="s">
        <v>28</v>
      </c>
      <c r="G4848" s="26" t="s">
        <v>58</v>
      </c>
      <c r="H4848" s="31" t="s">
        <v>743</v>
      </c>
      <c r="I4848" s="31">
        <v>89</v>
      </c>
      <c r="J4848" s="31">
        <f>INDEX('LA lookup'!H:H,MATCH('Known to services raw data'!B4848,'LA lookup'!G:G,0))</f>
        <v>50239</v>
      </c>
      <c r="K4848" s="31"/>
      <c r="L4848" s="31" t="str">
        <f t="shared" ref="L4848:L4911" si="283">IF(LOWER(H4848)="percentage",CONCATENATE(I4848,"%"),IF(LOWER(H4848)="proportion",CONCATENATE(ROUND(I4848,1)," per 1000 households"),IF(J4848="NA",K4848,IF(OR(ISERROR(I4848),ISBLANK(I4848),NOT(ISNUMBER(I4848))),"N/A",CONCATENATE(ROUND(I4848/J4848*1000,1)," per 1000 0-17 yr olds")))))</f>
        <v>1.8 per 1000 0-17 yr olds</v>
      </c>
      <c r="M4848" s="31">
        <f t="shared" ref="M4848:M4911" si="284">IF(LOWER(H4848)="percentage",I4848,IF(LOWER(H4848)="proportion",I4848,IF(J4848="NA",K4848,IF(OR(ISERROR(I4848),ISBLANK(I4848),NOT(ISNUMBER(I4848))),"N/A",I4848/J4848*1000))))</f>
        <v>1.7715320766735005</v>
      </c>
      <c r="N4848" s="31">
        <f t="shared" si="282"/>
        <v>0</v>
      </c>
    </row>
    <row r="4849" spans="1:14" x14ac:dyDescent="0.45">
      <c r="A4849" s="31" t="str">
        <f t="shared" si="281"/>
        <v>E06000036_CIN episodes where a child has self-harm identified as a factor at CIN assessment (excluding looked after children)_Number</v>
      </c>
      <c r="B4849" s="31" t="s">
        <v>257</v>
      </c>
      <c r="C4849" s="31" t="s">
        <v>258</v>
      </c>
      <c r="D4849" s="31" t="s">
        <v>474</v>
      </c>
      <c r="E4849" s="31" t="s">
        <v>475</v>
      </c>
      <c r="F4849" s="31" t="s">
        <v>28</v>
      </c>
      <c r="G4849" s="26" t="s">
        <v>58</v>
      </c>
      <c r="H4849" s="31" t="s">
        <v>743</v>
      </c>
      <c r="I4849" s="31">
        <v>19</v>
      </c>
      <c r="J4849" s="31">
        <f>INDEX('LA lookup'!H:H,MATCH('Known to services raw data'!B4849,'LA lookup'!G:G,0))</f>
        <v>28336</v>
      </c>
      <c r="K4849" s="31"/>
      <c r="L4849" s="31" t="str">
        <f t="shared" si="283"/>
        <v>0.7 per 1000 0-17 yr olds</v>
      </c>
      <c r="M4849" s="31">
        <f t="shared" si="284"/>
        <v>0.67052512704686618</v>
      </c>
      <c r="N4849" s="31">
        <f t="shared" si="282"/>
        <v>0</v>
      </c>
    </row>
    <row r="4850" spans="1:14" x14ac:dyDescent="0.45">
      <c r="A4850" s="31" t="str">
        <f t="shared" si="281"/>
        <v>E06000040_CIN episodes where a child has self-harm identified as a factor at CIN assessment (excluding looked after children)_Number</v>
      </c>
      <c r="B4850" s="31" t="s">
        <v>555</v>
      </c>
      <c r="C4850" s="31" t="s">
        <v>727</v>
      </c>
      <c r="D4850" s="31" t="s">
        <v>474</v>
      </c>
      <c r="E4850" s="31" t="s">
        <v>475</v>
      </c>
      <c r="F4850" s="31" t="s">
        <v>28</v>
      </c>
      <c r="G4850" s="26" t="s">
        <v>58</v>
      </c>
      <c r="H4850" s="31" t="s">
        <v>743</v>
      </c>
      <c r="I4850" s="31">
        <v>10</v>
      </c>
      <c r="J4850" s="31">
        <f>INDEX('LA lookup'!H:H,MATCH('Known to services raw data'!B4850,'LA lookup'!G:G,0))</f>
        <v>34604</v>
      </c>
      <c r="K4850" s="31"/>
      <c r="L4850" s="31" t="str">
        <f t="shared" si="283"/>
        <v>0.3 per 1000 0-17 yr olds</v>
      </c>
      <c r="M4850" s="31">
        <f t="shared" si="284"/>
        <v>0.28898393249335336</v>
      </c>
      <c r="N4850" s="31">
        <f t="shared" si="282"/>
        <v>0</v>
      </c>
    </row>
    <row r="4851" spans="1:14" x14ac:dyDescent="0.45">
      <c r="A4851" s="31" t="str">
        <f t="shared" si="281"/>
        <v>E06000037_CIN episodes where a child has self-harm identified as a factor at CIN assessment (excluding looked after children)_Number</v>
      </c>
      <c r="B4851" s="31" t="s">
        <v>456</v>
      </c>
      <c r="C4851" s="31" t="s">
        <v>457</v>
      </c>
      <c r="D4851" s="31" t="s">
        <v>474</v>
      </c>
      <c r="E4851" s="31" t="s">
        <v>475</v>
      </c>
      <c r="F4851" s="31" t="s">
        <v>28</v>
      </c>
      <c r="G4851" s="26" t="s">
        <v>58</v>
      </c>
      <c r="H4851" s="31" t="s">
        <v>743</v>
      </c>
      <c r="I4851" s="31" t="s">
        <v>1280</v>
      </c>
      <c r="J4851" s="31">
        <f>INDEX('LA lookup'!H:H,MATCH('Known to services raw data'!B4851,'LA lookup'!G:G,0))</f>
        <v>35623</v>
      </c>
      <c r="K4851" s="31"/>
      <c r="L4851" s="31" t="str">
        <f t="shared" si="283"/>
        <v>N/A</v>
      </c>
      <c r="M4851" s="31" t="str">
        <f t="shared" si="284"/>
        <v>N/A</v>
      </c>
      <c r="N4851" s="31">
        <f t="shared" si="282"/>
        <v>0</v>
      </c>
    </row>
    <row r="4852" spans="1:14" x14ac:dyDescent="0.45">
      <c r="A4852" s="31" t="str">
        <f t="shared" si="281"/>
        <v>E06000038_CIN episodes where a child has self-harm identified as a factor at CIN assessment (excluding looked after children)_Number</v>
      </c>
      <c r="B4852" s="31" t="s">
        <v>557</v>
      </c>
      <c r="C4852" s="31" t="s">
        <v>726</v>
      </c>
      <c r="D4852" s="31" t="s">
        <v>474</v>
      </c>
      <c r="E4852" s="31" t="s">
        <v>475</v>
      </c>
      <c r="F4852" s="31" t="s">
        <v>28</v>
      </c>
      <c r="G4852" s="26" t="s">
        <v>58</v>
      </c>
      <c r="H4852" s="31" t="s">
        <v>743</v>
      </c>
      <c r="I4852" s="31">
        <v>113</v>
      </c>
      <c r="J4852" s="31">
        <f>INDEX('LA lookup'!H:H,MATCH('Known to services raw data'!B4852,'LA lookup'!G:G,0))</f>
        <v>37080</v>
      </c>
      <c r="K4852" s="31"/>
      <c r="L4852" s="31" t="str">
        <f t="shared" si="283"/>
        <v>3 per 1000 0-17 yr olds</v>
      </c>
      <c r="M4852" s="31">
        <f t="shared" si="284"/>
        <v>3.0474649406688243</v>
      </c>
      <c r="N4852" s="31">
        <f t="shared" si="282"/>
        <v>0</v>
      </c>
    </row>
    <row r="4853" spans="1:14" x14ac:dyDescent="0.45">
      <c r="A4853" s="31" t="str">
        <f t="shared" si="281"/>
        <v>E06000039_CIN episodes where a child has self-harm identified as a factor at CIN assessment (excluding looked after children)_Number</v>
      </c>
      <c r="B4853" s="31" t="s">
        <v>404</v>
      </c>
      <c r="C4853" s="31" t="s">
        <v>405</v>
      </c>
      <c r="D4853" s="31" t="s">
        <v>474</v>
      </c>
      <c r="E4853" s="31" t="s">
        <v>475</v>
      </c>
      <c r="F4853" s="31" t="s">
        <v>28</v>
      </c>
      <c r="G4853" s="26" t="s">
        <v>58</v>
      </c>
      <c r="H4853" s="31" t="s">
        <v>743</v>
      </c>
      <c r="I4853" s="31">
        <v>49</v>
      </c>
      <c r="J4853" s="31">
        <f>INDEX('LA lookup'!H:H,MATCH('Known to services raw data'!B4853,'LA lookup'!G:G,0))</f>
        <v>42699</v>
      </c>
      <c r="K4853" s="31"/>
      <c r="L4853" s="31" t="str">
        <f t="shared" si="283"/>
        <v>1.1 per 1000 0-17 yr olds</v>
      </c>
      <c r="M4853" s="31">
        <f t="shared" si="284"/>
        <v>1.1475678587320546</v>
      </c>
      <c r="N4853" s="31">
        <f t="shared" si="282"/>
        <v>0</v>
      </c>
    </row>
    <row r="4854" spans="1:14" x14ac:dyDescent="0.45">
      <c r="A4854" s="31" t="str">
        <f t="shared" si="281"/>
        <v>E06000041_CIN episodes where a child has self-harm identified as a factor at CIN assessment (excluding looked after children)_Number</v>
      </c>
      <c r="B4854" s="31" t="s">
        <v>466</v>
      </c>
      <c r="C4854" s="31" t="s">
        <v>467</v>
      </c>
      <c r="D4854" s="31" t="s">
        <v>474</v>
      </c>
      <c r="E4854" s="31" t="s">
        <v>475</v>
      </c>
      <c r="F4854" s="31" t="s">
        <v>28</v>
      </c>
      <c r="G4854" s="26" t="s">
        <v>58</v>
      </c>
      <c r="H4854" s="31" t="s">
        <v>743</v>
      </c>
      <c r="I4854" s="31">
        <v>54</v>
      </c>
      <c r="J4854" s="31">
        <f>INDEX('LA lookup'!H:H,MATCH('Known to services raw data'!B4854,'LA lookup'!G:G,0))</f>
        <v>39532</v>
      </c>
      <c r="K4854" s="31"/>
      <c r="L4854" s="31" t="str">
        <f t="shared" si="283"/>
        <v>1.4 per 1000 0-17 yr olds</v>
      </c>
      <c r="M4854" s="31">
        <f t="shared" si="284"/>
        <v>1.3659819892745118</v>
      </c>
      <c r="N4854" s="31">
        <f t="shared" si="282"/>
        <v>0</v>
      </c>
    </row>
    <row r="4855" spans="1:14" x14ac:dyDescent="0.45">
      <c r="A4855" s="31" t="str">
        <f t="shared" si="281"/>
        <v>E10000003_CIN episodes where a child has self-harm identified as a factor at CIN assessment (excluding looked after children)_Number</v>
      </c>
      <c r="B4855" s="31" t="s">
        <v>275</v>
      </c>
      <c r="C4855" s="31" t="s">
        <v>276</v>
      </c>
      <c r="D4855" s="31" t="s">
        <v>474</v>
      </c>
      <c r="E4855" s="31" t="s">
        <v>475</v>
      </c>
      <c r="F4855" s="31" t="s">
        <v>28</v>
      </c>
      <c r="G4855" s="26" t="s">
        <v>58</v>
      </c>
      <c r="H4855" s="31" t="s">
        <v>743</v>
      </c>
      <c r="I4855" s="31">
        <v>280</v>
      </c>
      <c r="J4855" s="31">
        <f>INDEX('LA lookup'!H:H,MATCH('Known to services raw data'!B4855,'LA lookup'!G:G,0))</f>
        <v>135719</v>
      </c>
      <c r="K4855" s="31"/>
      <c r="L4855" s="31" t="str">
        <f t="shared" si="283"/>
        <v>2.1 per 1000 0-17 yr olds</v>
      </c>
      <c r="M4855" s="31">
        <f t="shared" si="284"/>
        <v>2.0630862296362338</v>
      </c>
      <c r="N4855" s="31">
        <f t="shared" si="282"/>
        <v>0</v>
      </c>
    </row>
    <row r="4856" spans="1:14" x14ac:dyDescent="0.45">
      <c r="A4856" s="31" t="str">
        <f t="shared" si="281"/>
        <v>E06000031_CIN episodes where a child has self-harm identified as a factor at CIN assessment (excluding looked after children)_Number</v>
      </c>
      <c r="B4856" s="31" t="s">
        <v>379</v>
      </c>
      <c r="C4856" s="31" t="s">
        <v>380</v>
      </c>
      <c r="D4856" s="31" t="s">
        <v>474</v>
      </c>
      <c r="E4856" s="31" t="s">
        <v>475</v>
      </c>
      <c r="F4856" s="31" t="s">
        <v>28</v>
      </c>
      <c r="G4856" s="26" t="s">
        <v>58</v>
      </c>
      <c r="H4856" s="31" t="s">
        <v>743</v>
      </c>
      <c r="I4856" s="31">
        <v>183</v>
      </c>
      <c r="J4856" s="31">
        <f>INDEX('LA lookup'!H:H,MATCH('Known to services raw data'!B4856,'LA lookup'!G:G,0))</f>
        <v>51137</v>
      </c>
      <c r="K4856" s="31"/>
      <c r="L4856" s="31" t="str">
        <f t="shared" si="283"/>
        <v>3.6 per 1000 0-17 yr olds</v>
      </c>
      <c r="M4856" s="31">
        <f t="shared" si="284"/>
        <v>3.5786221327023489</v>
      </c>
      <c r="N4856" s="31">
        <f t="shared" si="282"/>
        <v>0</v>
      </c>
    </row>
    <row r="4857" spans="1:14" x14ac:dyDescent="0.45">
      <c r="A4857" s="31" t="str">
        <f t="shared" si="281"/>
        <v>E06000006_CIN episodes where a child has self-harm identified as a factor at CIN assessment (excluding looked after children)_Number</v>
      </c>
      <c r="B4857" s="31" t="s">
        <v>531</v>
      </c>
      <c r="C4857" s="31" t="s">
        <v>722</v>
      </c>
      <c r="D4857" s="31" t="s">
        <v>474</v>
      </c>
      <c r="E4857" s="31" t="s">
        <v>475</v>
      </c>
      <c r="F4857" s="31" t="s">
        <v>28</v>
      </c>
      <c r="G4857" s="26" t="s">
        <v>58</v>
      </c>
      <c r="H4857" s="31" t="s">
        <v>743</v>
      </c>
      <c r="I4857" s="31">
        <v>36</v>
      </c>
      <c r="J4857" s="31">
        <f>INDEX('LA lookup'!H:H,MATCH('Known to services raw data'!B4857,'LA lookup'!G:G,0))</f>
        <v>28617</v>
      </c>
      <c r="K4857" s="31"/>
      <c r="L4857" s="31" t="str">
        <f t="shared" si="283"/>
        <v>1.3 per 1000 0-17 yr olds</v>
      </c>
      <c r="M4857" s="31">
        <f t="shared" si="284"/>
        <v>1.2579935003669147</v>
      </c>
      <c r="N4857" s="31">
        <f t="shared" si="282"/>
        <v>0</v>
      </c>
    </row>
    <row r="4858" spans="1:14" x14ac:dyDescent="0.45">
      <c r="A4858" s="31" t="str">
        <f t="shared" si="281"/>
        <v>E06000007_CIN episodes where a child has self-harm identified as a factor at CIN assessment (excluding looked after children)_Number</v>
      </c>
      <c r="B4858" s="31" t="s">
        <v>452</v>
      </c>
      <c r="C4858" s="31" t="s">
        <v>453</v>
      </c>
      <c r="D4858" s="31" t="s">
        <v>474</v>
      </c>
      <c r="E4858" s="31" t="s">
        <v>475</v>
      </c>
      <c r="F4858" s="31" t="s">
        <v>28</v>
      </c>
      <c r="G4858" s="26" t="s">
        <v>58</v>
      </c>
      <c r="H4858" s="31" t="s">
        <v>743</v>
      </c>
      <c r="I4858" s="31">
        <v>69</v>
      </c>
      <c r="J4858" s="31">
        <f>INDEX('LA lookup'!H:H,MATCH('Known to services raw data'!B4858,'LA lookup'!G:G,0))</f>
        <v>44484</v>
      </c>
      <c r="K4858" s="31"/>
      <c r="L4858" s="31" t="str">
        <f t="shared" si="283"/>
        <v>1.6 per 1000 0-17 yr olds</v>
      </c>
      <c r="M4858" s="31">
        <f t="shared" si="284"/>
        <v>1.5511195036417589</v>
      </c>
      <c r="N4858" s="31">
        <f t="shared" si="282"/>
        <v>0</v>
      </c>
    </row>
    <row r="4859" spans="1:14" x14ac:dyDescent="0.45">
      <c r="A4859" s="31" t="str">
        <f t="shared" si="281"/>
        <v>E10000008_CIN episodes where a child has self-harm identified as a factor at CIN assessment (excluding looked after children)_Number</v>
      </c>
      <c r="B4859" s="31" t="s">
        <v>504</v>
      </c>
      <c r="C4859" s="31" t="s">
        <v>505</v>
      </c>
      <c r="D4859" s="31" t="s">
        <v>474</v>
      </c>
      <c r="E4859" s="31" t="s">
        <v>475</v>
      </c>
      <c r="F4859" s="31" t="s">
        <v>28</v>
      </c>
      <c r="G4859" s="26" t="s">
        <v>58</v>
      </c>
      <c r="H4859" s="31" t="s">
        <v>743</v>
      </c>
      <c r="I4859" s="31">
        <v>285</v>
      </c>
      <c r="J4859" s="31">
        <f>INDEX('LA lookup'!H:H,MATCH('Known to services raw data'!B4859,'LA lookup'!G:G,0))</f>
        <v>145878</v>
      </c>
      <c r="K4859" s="31"/>
      <c r="L4859" s="31" t="str">
        <f t="shared" si="283"/>
        <v>2 per 1000 0-17 yr olds</v>
      </c>
      <c r="M4859" s="31">
        <f t="shared" si="284"/>
        <v>1.9536873277670384</v>
      </c>
      <c r="N4859" s="31">
        <f t="shared" si="282"/>
        <v>0</v>
      </c>
    </row>
    <row r="4860" spans="1:14" x14ac:dyDescent="0.45">
      <c r="A4860" s="31" t="str">
        <f t="shared" si="281"/>
        <v>E06000026_CIN episodes where a child has self-harm identified as a factor at CIN assessment (excluding looked after children)_Number</v>
      </c>
      <c r="B4860" s="31" t="s">
        <v>381</v>
      </c>
      <c r="C4860" s="31" t="s">
        <v>382</v>
      </c>
      <c r="D4860" s="31" t="s">
        <v>474</v>
      </c>
      <c r="E4860" s="31" t="s">
        <v>475</v>
      </c>
      <c r="F4860" s="31" t="s">
        <v>28</v>
      </c>
      <c r="G4860" s="26" t="s">
        <v>58</v>
      </c>
      <c r="H4860" s="31" t="s">
        <v>743</v>
      </c>
      <c r="I4860" s="31">
        <v>135</v>
      </c>
      <c r="J4860" s="31">
        <f>INDEX('LA lookup'!H:H,MATCH('Known to services raw data'!B4860,'LA lookup'!G:G,0))</f>
        <v>52552</v>
      </c>
      <c r="K4860" s="31"/>
      <c r="L4860" s="31" t="str">
        <f t="shared" si="283"/>
        <v>2.6 per 1000 0-17 yr olds</v>
      </c>
      <c r="M4860" s="31">
        <f t="shared" si="284"/>
        <v>2.5688841528390927</v>
      </c>
      <c r="N4860" s="31">
        <f t="shared" si="282"/>
        <v>0</v>
      </c>
    </row>
    <row r="4861" spans="1:14" x14ac:dyDescent="0.45">
      <c r="A4861" s="31" t="str">
        <f t="shared" si="281"/>
        <v>E06000027_CIN episodes where a child has self-harm identified as a factor at CIN assessment (excluding looked after children)_Number</v>
      </c>
      <c r="B4861" s="31" t="s">
        <v>438</v>
      </c>
      <c r="C4861" s="31" t="s">
        <v>439</v>
      </c>
      <c r="D4861" s="31" t="s">
        <v>474</v>
      </c>
      <c r="E4861" s="31" t="s">
        <v>475</v>
      </c>
      <c r="F4861" s="31" t="s">
        <v>28</v>
      </c>
      <c r="G4861" s="26" t="s">
        <v>58</v>
      </c>
      <c r="H4861" s="31" t="s">
        <v>743</v>
      </c>
      <c r="I4861" s="31">
        <v>70</v>
      </c>
      <c r="J4861" s="31">
        <f>INDEX('LA lookup'!H:H,MATCH('Known to services raw data'!B4861,'LA lookup'!G:G,0))</f>
        <v>25423</v>
      </c>
      <c r="K4861" s="31"/>
      <c r="L4861" s="31" t="str">
        <f t="shared" si="283"/>
        <v>2.8 per 1000 0-17 yr olds</v>
      </c>
      <c r="M4861" s="31">
        <f t="shared" si="284"/>
        <v>2.7534122644849153</v>
      </c>
      <c r="N4861" s="31">
        <f t="shared" si="282"/>
        <v>0</v>
      </c>
    </row>
    <row r="4862" spans="1:14" x14ac:dyDescent="0.45">
      <c r="A4862" s="31" t="str">
        <f t="shared" si="281"/>
        <v>E10000012_CIN episodes where a child has self-harm identified as a factor at CIN assessment (excluding looked after children)_Number</v>
      </c>
      <c r="B4862" s="31" t="s">
        <v>303</v>
      </c>
      <c r="C4862" s="31" t="s">
        <v>304</v>
      </c>
      <c r="D4862" s="31" t="s">
        <v>474</v>
      </c>
      <c r="E4862" s="31" t="s">
        <v>475</v>
      </c>
      <c r="F4862" s="31" t="s">
        <v>28</v>
      </c>
      <c r="G4862" s="26" t="s">
        <v>58</v>
      </c>
      <c r="H4862" s="31" t="s">
        <v>743</v>
      </c>
      <c r="I4862" s="31">
        <v>185</v>
      </c>
      <c r="J4862" s="31">
        <f>INDEX('LA lookup'!H:H,MATCH('Known to services raw data'!B4862,'LA lookup'!G:G,0))</f>
        <v>311172</v>
      </c>
      <c r="K4862" s="31"/>
      <c r="L4862" s="31" t="str">
        <f t="shared" si="283"/>
        <v>0.6 per 1000 0-17 yr olds</v>
      </c>
      <c r="M4862" s="31">
        <f t="shared" si="284"/>
        <v>0.59452649981360783</v>
      </c>
      <c r="N4862" s="31">
        <f t="shared" si="282"/>
        <v>0</v>
      </c>
    </row>
    <row r="4863" spans="1:14" x14ac:dyDescent="0.45">
      <c r="A4863" s="31" t="str">
        <f t="shared" si="281"/>
        <v>E06000033_CIN episodes where a child has self-harm identified as a factor at CIN assessment (excluding looked after children)_Number</v>
      </c>
      <c r="B4863" s="31" t="s">
        <v>412</v>
      </c>
      <c r="C4863" s="31" t="s">
        <v>413</v>
      </c>
      <c r="D4863" s="31" t="s">
        <v>474</v>
      </c>
      <c r="E4863" s="31" t="s">
        <v>475</v>
      </c>
      <c r="F4863" s="31" t="s">
        <v>28</v>
      </c>
      <c r="G4863" s="26" t="s">
        <v>58</v>
      </c>
      <c r="H4863" s="31" t="s">
        <v>743</v>
      </c>
      <c r="I4863" s="31">
        <v>104</v>
      </c>
      <c r="J4863" s="31">
        <f>INDEX('LA lookup'!H:H,MATCH('Known to services raw data'!B4863,'LA lookup'!G:G,0))</f>
        <v>39540</v>
      </c>
      <c r="K4863" s="31"/>
      <c r="L4863" s="31" t="str">
        <f t="shared" si="283"/>
        <v>2.6 per 1000 0-17 yr olds</v>
      </c>
      <c r="M4863" s="31">
        <f t="shared" si="284"/>
        <v>2.6302478502781996</v>
      </c>
      <c r="N4863" s="31">
        <f t="shared" si="282"/>
        <v>0</v>
      </c>
    </row>
    <row r="4864" spans="1:14" x14ac:dyDescent="0.45">
      <c r="A4864" s="31" t="str">
        <f t="shared" si="281"/>
        <v>E06000034_CIN episodes where a child has self-harm identified as a factor at CIN assessment (excluding looked after children)_Number</v>
      </c>
      <c r="B4864" s="31" t="s">
        <v>493</v>
      </c>
      <c r="C4864" s="31" t="s">
        <v>731</v>
      </c>
      <c r="D4864" s="31" t="s">
        <v>474</v>
      </c>
      <c r="E4864" s="31" t="s">
        <v>475</v>
      </c>
      <c r="F4864" s="31" t="s">
        <v>28</v>
      </c>
      <c r="G4864" s="26" t="s">
        <v>58</v>
      </c>
      <c r="H4864" s="31" t="s">
        <v>743</v>
      </c>
      <c r="I4864" s="31">
        <v>142</v>
      </c>
      <c r="J4864" s="31">
        <f>INDEX('LA lookup'!H:H,MATCH('Known to services raw data'!B4864,'LA lookup'!G:G,0))</f>
        <v>43762</v>
      </c>
      <c r="K4864" s="31"/>
      <c r="L4864" s="31" t="str">
        <f t="shared" si="283"/>
        <v>3.2 per 1000 0-17 yr olds</v>
      </c>
      <c r="M4864" s="31">
        <f t="shared" si="284"/>
        <v>3.2448242767697999</v>
      </c>
      <c r="N4864" s="31">
        <f t="shared" si="282"/>
        <v>0</v>
      </c>
    </row>
    <row r="4865" spans="1:14" x14ac:dyDescent="0.45">
      <c r="A4865" s="31" t="str">
        <f t="shared" si="281"/>
        <v>E06000019_CIN episodes where a child has self-harm identified as a factor at CIN assessment (excluding looked after children)_Number</v>
      </c>
      <c r="B4865" s="31" t="s">
        <v>317</v>
      </c>
      <c r="C4865" s="31" t="s">
        <v>318</v>
      </c>
      <c r="D4865" s="31" t="s">
        <v>474</v>
      </c>
      <c r="E4865" s="31" t="s">
        <v>475</v>
      </c>
      <c r="F4865" s="31" t="s">
        <v>28</v>
      </c>
      <c r="G4865" s="26" t="s">
        <v>58</v>
      </c>
      <c r="H4865" s="31" t="s">
        <v>743</v>
      </c>
      <c r="I4865" s="31">
        <v>37</v>
      </c>
      <c r="J4865" s="31">
        <f>INDEX('LA lookup'!H:H,MATCH('Known to services raw data'!B4865,'LA lookup'!G:G,0))</f>
        <v>36103</v>
      </c>
      <c r="K4865" s="31"/>
      <c r="L4865" s="31" t="str">
        <f t="shared" si="283"/>
        <v>1 per 1000 0-17 yr olds</v>
      </c>
      <c r="M4865" s="31">
        <f t="shared" si="284"/>
        <v>1.024845580699665</v>
      </c>
      <c r="N4865" s="31">
        <f t="shared" si="282"/>
        <v>0</v>
      </c>
    </row>
    <row r="4866" spans="1:14" x14ac:dyDescent="0.45">
      <c r="A4866" s="31" t="str">
        <f t="shared" si="281"/>
        <v>E10000034_CIN episodes where a child has self-harm identified as a factor at CIN assessment (excluding looked after children)_Number</v>
      </c>
      <c r="B4866" s="31" t="s">
        <v>470</v>
      </c>
      <c r="C4866" s="31" t="s">
        <v>471</v>
      </c>
      <c r="D4866" s="31" t="s">
        <v>474</v>
      </c>
      <c r="E4866" s="31" t="s">
        <v>475</v>
      </c>
      <c r="F4866" s="31" t="s">
        <v>28</v>
      </c>
      <c r="G4866" s="26" t="s">
        <v>58</v>
      </c>
      <c r="H4866" s="31" t="s">
        <v>743</v>
      </c>
      <c r="I4866" s="31">
        <v>123</v>
      </c>
      <c r="J4866" s="31">
        <f>INDEX('LA lookup'!H:H,MATCH('Known to services raw data'!B4866,'LA lookup'!G:G,0))</f>
        <v>117783</v>
      </c>
      <c r="K4866" s="31"/>
      <c r="L4866" s="31" t="str">
        <f t="shared" si="283"/>
        <v>1 per 1000 0-17 yr olds</v>
      </c>
      <c r="M4866" s="31">
        <f t="shared" si="284"/>
        <v>1.0442933190698147</v>
      </c>
      <c r="N4866" s="31">
        <f t="shared" si="282"/>
        <v>0</v>
      </c>
    </row>
    <row r="4867" spans="1:14" x14ac:dyDescent="0.45">
      <c r="A4867" s="31" t="str">
        <f t="shared" si="281"/>
        <v>E10000016_CIN episodes where a child has self-harm identified as a factor at CIN assessment (excluding looked after children)_Number</v>
      </c>
      <c r="B4867" s="31" t="s">
        <v>327</v>
      </c>
      <c r="C4867" s="31" t="s">
        <v>328</v>
      </c>
      <c r="D4867" s="31" t="s">
        <v>474</v>
      </c>
      <c r="E4867" s="31" t="s">
        <v>475</v>
      </c>
      <c r="F4867" s="31" t="s">
        <v>28</v>
      </c>
      <c r="G4867" s="26" t="s">
        <v>58</v>
      </c>
      <c r="H4867" s="31" t="s">
        <v>743</v>
      </c>
      <c r="I4867" s="31">
        <v>725</v>
      </c>
      <c r="J4867" s="31">
        <f>INDEX('LA lookup'!H:H,MATCH('Known to services raw data'!B4867,'LA lookup'!G:G,0))</f>
        <v>340140</v>
      </c>
      <c r="K4867" s="31"/>
      <c r="L4867" s="31" t="str">
        <f t="shared" si="283"/>
        <v>2.1 per 1000 0-17 yr olds</v>
      </c>
      <c r="M4867" s="31">
        <f t="shared" si="284"/>
        <v>2.1314752748868115</v>
      </c>
      <c r="N4867" s="31">
        <f t="shared" si="282"/>
        <v>0</v>
      </c>
    </row>
    <row r="4868" spans="1:14" x14ac:dyDescent="0.45">
      <c r="A4868" s="31" t="str">
        <f t="shared" si="281"/>
        <v>E06000035_CIN episodes where a child has self-harm identified as a factor at CIN assessment (excluding looked after children)_Number</v>
      </c>
      <c r="B4868" s="31" t="s">
        <v>351</v>
      </c>
      <c r="C4868" s="31" t="s">
        <v>352</v>
      </c>
      <c r="D4868" s="31" t="s">
        <v>474</v>
      </c>
      <c r="E4868" s="31" t="s">
        <v>475</v>
      </c>
      <c r="F4868" s="31" t="s">
        <v>28</v>
      </c>
      <c r="G4868" s="26" t="s">
        <v>58</v>
      </c>
      <c r="H4868" s="31" t="s">
        <v>743</v>
      </c>
      <c r="I4868" s="31">
        <v>117</v>
      </c>
      <c r="J4868" s="31">
        <f>INDEX('LA lookup'!H:H,MATCH('Known to services raw data'!B4868,'LA lookup'!G:G,0))</f>
        <v>64391</v>
      </c>
      <c r="K4868" s="31"/>
      <c r="L4868" s="31" t="str">
        <f t="shared" si="283"/>
        <v>1.8 per 1000 0-17 yr olds</v>
      </c>
      <c r="M4868" s="31">
        <f t="shared" si="284"/>
        <v>1.817024118277399</v>
      </c>
      <c r="N4868" s="31">
        <f t="shared" si="282"/>
        <v>0</v>
      </c>
    </row>
    <row r="4869" spans="1:14" x14ac:dyDescent="0.45">
      <c r="A4869" s="31" t="str">
        <f t="shared" si="281"/>
        <v>E10000017_CIN episodes where a child has self-harm identified as a factor at CIN assessment (excluding looked after children)_Number</v>
      </c>
      <c r="B4869" s="31" t="s">
        <v>337</v>
      </c>
      <c r="C4869" s="31" t="s">
        <v>338</v>
      </c>
      <c r="D4869" s="31" t="s">
        <v>474</v>
      </c>
      <c r="E4869" s="31" t="s">
        <v>475</v>
      </c>
      <c r="F4869" s="31" t="s">
        <v>28</v>
      </c>
      <c r="G4869" s="26" t="s">
        <v>58</v>
      </c>
      <c r="H4869" s="31" t="s">
        <v>743</v>
      </c>
      <c r="I4869" s="31">
        <v>703</v>
      </c>
      <c r="J4869" s="31">
        <f>INDEX('LA lookup'!H:H,MATCH('Known to services raw data'!B4869,'LA lookup'!G:G,0))</f>
        <v>249727</v>
      </c>
      <c r="K4869" s="31"/>
      <c r="L4869" s="31" t="str">
        <f t="shared" si="283"/>
        <v>2.8 per 1000 0-17 yr olds</v>
      </c>
      <c r="M4869" s="31">
        <f t="shared" si="284"/>
        <v>2.8150740608744749</v>
      </c>
      <c r="N4869" s="31">
        <f t="shared" si="282"/>
        <v>0</v>
      </c>
    </row>
    <row r="4870" spans="1:14" x14ac:dyDescent="0.45">
      <c r="A4870" s="31" t="str">
        <f t="shared" si="281"/>
        <v>E06000008_CIN episodes where a child has self-harm identified as a factor at CIN assessment (excluding looked after children)_Number</v>
      </c>
      <c r="B4870" s="31" t="s">
        <v>247</v>
      </c>
      <c r="C4870" s="31" t="s">
        <v>248</v>
      </c>
      <c r="D4870" s="31" t="s">
        <v>474</v>
      </c>
      <c r="E4870" s="31" t="s">
        <v>475</v>
      </c>
      <c r="F4870" s="31" t="s">
        <v>28</v>
      </c>
      <c r="G4870" s="26" t="s">
        <v>58</v>
      </c>
      <c r="H4870" s="31" t="s">
        <v>743</v>
      </c>
      <c r="I4870" s="31">
        <v>89</v>
      </c>
      <c r="J4870" s="31">
        <f>INDEX('LA lookup'!H:H,MATCH('Known to services raw data'!B4870,'LA lookup'!G:G,0))</f>
        <v>38481</v>
      </c>
      <c r="K4870" s="31"/>
      <c r="L4870" s="31" t="str">
        <f t="shared" si="283"/>
        <v>2.3 per 1000 0-17 yr olds</v>
      </c>
      <c r="M4870" s="31">
        <f t="shared" si="284"/>
        <v>2.312829708167667</v>
      </c>
      <c r="N4870" s="31">
        <f t="shared" si="282"/>
        <v>0</v>
      </c>
    </row>
    <row r="4871" spans="1:14" x14ac:dyDescent="0.45">
      <c r="A4871" s="31" t="str">
        <f t="shared" si="281"/>
        <v>E06000009_CIN episodes where a child has self-harm identified as a factor at CIN assessment (excluding looked after children)_Number</v>
      </c>
      <c r="B4871" s="31" t="s">
        <v>249</v>
      </c>
      <c r="C4871" s="31" t="s">
        <v>250</v>
      </c>
      <c r="D4871" s="31" t="s">
        <v>474</v>
      </c>
      <c r="E4871" s="31" t="s">
        <v>475</v>
      </c>
      <c r="F4871" s="31" t="s">
        <v>28</v>
      </c>
      <c r="G4871" s="26" t="s">
        <v>58</v>
      </c>
      <c r="H4871" s="31" t="s">
        <v>743</v>
      </c>
      <c r="I4871" s="31">
        <v>73</v>
      </c>
      <c r="J4871" s="31">
        <f>INDEX('LA lookup'!H:H,MATCH('Known to services raw data'!B4871,'LA lookup'!G:G,0))</f>
        <v>28904</v>
      </c>
      <c r="K4871" s="31"/>
      <c r="L4871" s="31" t="str">
        <f t="shared" si="283"/>
        <v>2.5 per 1000 0-17 yr olds</v>
      </c>
      <c r="M4871" s="31">
        <f t="shared" si="284"/>
        <v>2.5256019928037641</v>
      </c>
      <c r="N4871" s="31">
        <f t="shared" si="282"/>
        <v>0</v>
      </c>
    </row>
    <row r="4872" spans="1:14" x14ac:dyDescent="0.45">
      <c r="A4872" s="31" t="str">
        <f t="shared" si="281"/>
        <v>E10000024_CIN episodes where a child has self-harm identified as a factor at CIN assessment (excluding looked after children)_Number</v>
      </c>
      <c r="B4872" s="31" t="s">
        <v>572</v>
      </c>
      <c r="C4872" s="31" t="s">
        <v>573</v>
      </c>
      <c r="D4872" s="31" t="s">
        <v>474</v>
      </c>
      <c r="E4872" s="31" t="s">
        <v>475</v>
      </c>
      <c r="F4872" s="31" t="s">
        <v>28</v>
      </c>
      <c r="G4872" s="26" t="s">
        <v>58</v>
      </c>
      <c r="H4872" s="31" t="s">
        <v>743</v>
      </c>
      <c r="I4872" s="31">
        <v>367</v>
      </c>
      <c r="J4872" s="31">
        <f>INDEX('LA lookup'!H:H,MATCH('Known to services raw data'!B4872,'LA lookup'!G:G,0))</f>
        <v>166542</v>
      </c>
      <c r="K4872" s="31"/>
      <c r="L4872" s="31" t="str">
        <f t="shared" si="283"/>
        <v>2.2 per 1000 0-17 yr olds</v>
      </c>
      <c r="M4872" s="31">
        <f t="shared" si="284"/>
        <v>2.2036483289500546</v>
      </c>
      <c r="N4872" s="31">
        <f t="shared" si="282"/>
        <v>0</v>
      </c>
    </row>
    <row r="4873" spans="1:14" x14ac:dyDescent="0.45">
      <c r="A4873" s="31" t="str">
        <f t="shared" ref="A4873:A4936" si="285">CONCATENATE(B4873,"_",G4873,"_",H4873)</f>
        <v>E06000018_CIN episodes where a child has self-harm identified as a factor at CIN assessment (excluding looked after children)_Number</v>
      </c>
      <c r="B4873" s="31" t="s">
        <v>373</v>
      </c>
      <c r="C4873" s="31" t="s">
        <v>374</v>
      </c>
      <c r="D4873" s="31" t="s">
        <v>474</v>
      </c>
      <c r="E4873" s="31" t="s">
        <v>475</v>
      </c>
      <c r="F4873" s="31" t="s">
        <v>28</v>
      </c>
      <c r="G4873" s="26" t="s">
        <v>58</v>
      </c>
      <c r="H4873" s="31" t="s">
        <v>743</v>
      </c>
      <c r="I4873" s="31">
        <v>326</v>
      </c>
      <c r="J4873" s="31">
        <f>INDEX('LA lookup'!H:H,MATCH('Known to services raw data'!B4873,'LA lookup'!G:G,0))</f>
        <v>68651</v>
      </c>
      <c r="K4873" s="31"/>
      <c r="L4873" s="31" t="str">
        <f t="shared" si="283"/>
        <v>4.7 per 1000 0-17 yr olds</v>
      </c>
      <c r="M4873" s="31">
        <f t="shared" si="284"/>
        <v>4.7486562468135931</v>
      </c>
      <c r="N4873" s="31">
        <f t="shared" si="282"/>
        <v>0</v>
      </c>
    </row>
    <row r="4874" spans="1:14" x14ac:dyDescent="0.45">
      <c r="A4874" s="31" t="str">
        <f t="shared" si="285"/>
        <v>E06000051_CIN episodes where a child has self-harm identified as a factor at CIN assessment (excluding looked after children)_Number</v>
      </c>
      <c r="B4874" s="31" t="s">
        <v>403</v>
      </c>
      <c r="C4874" s="31" t="s">
        <v>166</v>
      </c>
      <c r="D4874" s="31" t="s">
        <v>474</v>
      </c>
      <c r="E4874" s="31" t="s">
        <v>475</v>
      </c>
      <c r="F4874" s="31" t="s">
        <v>28</v>
      </c>
      <c r="G4874" s="26" t="s">
        <v>58</v>
      </c>
      <c r="H4874" s="31" t="s">
        <v>743</v>
      </c>
      <c r="I4874" s="31">
        <v>117</v>
      </c>
      <c r="J4874" s="31">
        <f>INDEX('LA lookup'!H:H,MATCH('Known to services raw data'!B4874,'LA lookup'!G:G,0))</f>
        <v>59839</v>
      </c>
      <c r="K4874" s="31"/>
      <c r="L4874" s="31" t="str">
        <f t="shared" si="283"/>
        <v>2 per 1000 0-17 yr olds</v>
      </c>
      <c r="M4874" s="31">
        <f t="shared" si="284"/>
        <v>1.955246578318488</v>
      </c>
      <c r="N4874" s="31">
        <f t="shared" ref="N4874:N4937" si="286">IF(OR(C4874="City of London",C4874="Isles of Scilly"),1,0)</f>
        <v>0</v>
      </c>
    </row>
    <row r="4875" spans="1:14" x14ac:dyDescent="0.45">
      <c r="A4875" s="31" t="str">
        <f t="shared" si="285"/>
        <v>E06000020_CIN episodes where a child has self-harm identified as a factor at CIN assessment (excluding looked after children)_Number</v>
      </c>
      <c r="B4875" s="31" t="s">
        <v>570</v>
      </c>
      <c r="C4875" s="31" t="s">
        <v>730</v>
      </c>
      <c r="D4875" s="31" t="s">
        <v>474</v>
      </c>
      <c r="E4875" s="31" t="s">
        <v>475</v>
      </c>
      <c r="F4875" s="31" t="s">
        <v>28</v>
      </c>
      <c r="G4875" s="26" t="s">
        <v>58</v>
      </c>
      <c r="H4875" s="31" t="s">
        <v>743</v>
      </c>
      <c r="I4875" s="31">
        <v>63</v>
      </c>
      <c r="J4875" s="31">
        <f>INDEX('LA lookup'!H:H,MATCH('Known to services raw data'!B4875,'LA lookup'!G:G,0))</f>
        <v>40620</v>
      </c>
      <c r="K4875" s="31"/>
      <c r="L4875" s="31" t="str">
        <f t="shared" si="283"/>
        <v>1.6 per 1000 0-17 yr olds</v>
      </c>
      <c r="M4875" s="31">
        <f t="shared" si="284"/>
        <v>1.5509601181683899</v>
      </c>
      <c r="N4875" s="31">
        <f t="shared" si="286"/>
        <v>0</v>
      </c>
    </row>
    <row r="4876" spans="1:14" x14ac:dyDescent="0.45">
      <c r="A4876" s="31" t="str">
        <f t="shared" si="285"/>
        <v>E06000049_CIN episodes where a child has self-harm identified as a factor at CIN assessment (excluding looked after children)_Number</v>
      </c>
      <c r="B4876" s="31" t="s">
        <v>541</v>
      </c>
      <c r="C4876" s="31" t="s">
        <v>718</v>
      </c>
      <c r="D4876" s="31" t="s">
        <v>474</v>
      </c>
      <c r="E4876" s="31" t="s">
        <v>475</v>
      </c>
      <c r="F4876" s="31" t="s">
        <v>28</v>
      </c>
      <c r="G4876" s="26" t="s">
        <v>58</v>
      </c>
      <c r="H4876" s="31" t="s">
        <v>743</v>
      </c>
      <c r="I4876" s="31">
        <v>139</v>
      </c>
      <c r="J4876" s="31">
        <f>INDEX('LA lookup'!H:H,MATCH('Known to services raw data'!B4876,'LA lookup'!G:G,0))</f>
        <v>76523</v>
      </c>
      <c r="K4876" s="31"/>
      <c r="L4876" s="31" t="str">
        <f t="shared" si="283"/>
        <v>1.8 per 1000 0-17 yr olds</v>
      </c>
      <c r="M4876" s="31">
        <f t="shared" si="284"/>
        <v>1.8164473426290135</v>
      </c>
      <c r="N4876" s="31">
        <f t="shared" si="286"/>
        <v>0</v>
      </c>
    </row>
    <row r="4877" spans="1:14" x14ac:dyDescent="0.45">
      <c r="A4877" s="31" t="str">
        <f t="shared" si="285"/>
        <v>E06000050_CIN episodes where a child has self-harm identified as a factor at CIN assessment (excluding looked after children)_Number</v>
      </c>
      <c r="B4877" s="31" t="s">
        <v>281</v>
      </c>
      <c r="C4877" s="31" t="s">
        <v>282</v>
      </c>
      <c r="D4877" s="31" t="s">
        <v>474</v>
      </c>
      <c r="E4877" s="31" t="s">
        <v>475</v>
      </c>
      <c r="F4877" s="31" t="s">
        <v>28</v>
      </c>
      <c r="G4877" s="26" t="s">
        <v>58</v>
      </c>
      <c r="H4877" s="31" t="s">
        <v>743</v>
      </c>
      <c r="I4877" s="31">
        <v>135</v>
      </c>
      <c r="J4877" s="31">
        <f>INDEX('LA lookup'!H:H,MATCH('Known to services raw data'!B4877,'LA lookup'!G:G,0))</f>
        <v>68054</v>
      </c>
      <c r="K4877" s="31"/>
      <c r="L4877" s="31" t="str">
        <f t="shared" si="283"/>
        <v>2 per 1000 0-17 yr olds</v>
      </c>
      <c r="M4877" s="31">
        <f t="shared" si="284"/>
        <v>1.9837188115320188</v>
      </c>
      <c r="N4877" s="31">
        <f t="shared" si="286"/>
        <v>0</v>
      </c>
    </row>
    <row r="4878" spans="1:14" x14ac:dyDescent="0.45">
      <c r="A4878" s="31" t="str">
        <f t="shared" si="285"/>
        <v>E06000052_CIN episodes where a child has self-harm identified as a factor at CIN assessment (excluding looked after children)_Number</v>
      </c>
      <c r="B4878" s="31" t="s">
        <v>482</v>
      </c>
      <c r="C4878" s="31" t="s">
        <v>720</v>
      </c>
      <c r="D4878" s="31" t="s">
        <v>474</v>
      </c>
      <c r="E4878" s="31" t="s">
        <v>475</v>
      </c>
      <c r="F4878" s="31" t="s">
        <v>28</v>
      </c>
      <c r="G4878" s="26" t="s">
        <v>58</v>
      </c>
      <c r="H4878" s="31" t="s">
        <v>743</v>
      </c>
      <c r="I4878" s="31">
        <v>79</v>
      </c>
      <c r="J4878" s="31">
        <f>INDEX('LA lookup'!H:H,MATCH('Known to services raw data'!B4878,'LA lookup'!G:G,0))</f>
        <v>107810</v>
      </c>
      <c r="K4878" s="31"/>
      <c r="L4878" s="31" t="str">
        <f t="shared" si="283"/>
        <v>0.7 per 1000 0-17 yr olds</v>
      </c>
      <c r="M4878" s="31">
        <f t="shared" si="284"/>
        <v>0.732770614970782</v>
      </c>
      <c r="N4878" s="31">
        <f t="shared" si="286"/>
        <v>0</v>
      </c>
    </row>
    <row r="4879" spans="1:14" x14ac:dyDescent="0.45">
      <c r="A4879" s="31" t="str">
        <f t="shared" si="285"/>
        <v>E10000006_CIN episodes where a child has self-harm identified as a factor at CIN assessment (excluding looked after children)_Number</v>
      </c>
      <c r="B4879" s="31" t="s">
        <v>285</v>
      </c>
      <c r="C4879" s="31" t="s">
        <v>286</v>
      </c>
      <c r="D4879" s="31" t="s">
        <v>474</v>
      </c>
      <c r="E4879" s="31" t="s">
        <v>475</v>
      </c>
      <c r="F4879" s="31" t="s">
        <v>28</v>
      </c>
      <c r="G4879" s="26" t="s">
        <v>58</v>
      </c>
      <c r="H4879" s="31" t="s">
        <v>743</v>
      </c>
      <c r="I4879" s="31">
        <v>204</v>
      </c>
      <c r="J4879" s="31">
        <f>INDEX('LA lookup'!H:H,MATCH('Known to services raw data'!B4879,'LA lookup'!G:G,0))</f>
        <v>92500</v>
      </c>
      <c r="K4879" s="31"/>
      <c r="L4879" s="31" t="str">
        <f t="shared" si="283"/>
        <v>2.2 per 1000 0-17 yr olds</v>
      </c>
      <c r="M4879" s="31">
        <f t="shared" si="284"/>
        <v>2.2054054054054055</v>
      </c>
      <c r="N4879" s="31">
        <f t="shared" si="286"/>
        <v>0</v>
      </c>
    </row>
    <row r="4880" spans="1:14" x14ac:dyDescent="0.45">
      <c r="A4880" s="31" t="str">
        <f t="shared" si="285"/>
        <v>E10000013_CIN episodes where a child has self-harm identified as a factor at CIN assessment (excluding looked after children)_Number</v>
      </c>
      <c r="B4880" s="31" t="s">
        <v>307</v>
      </c>
      <c r="C4880" s="31" t="s">
        <v>308</v>
      </c>
      <c r="D4880" s="31" t="s">
        <v>474</v>
      </c>
      <c r="E4880" s="31" t="s">
        <v>475</v>
      </c>
      <c r="F4880" s="31" t="s">
        <v>28</v>
      </c>
      <c r="G4880" s="26" t="s">
        <v>58</v>
      </c>
      <c r="H4880" s="31" t="s">
        <v>743</v>
      </c>
      <c r="I4880" s="31">
        <v>371</v>
      </c>
      <c r="J4880" s="31">
        <f>INDEX('LA lookup'!H:H,MATCH('Known to services raw data'!B4880,'LA lookup'!G:G,0))</f>
        <v>128136</v>
      </c>
      <c r="K4880" s="31"/>
      <c r="L4880" s="31" t="str">
        <f t="shared" si="283"/>
        <v>2.9 per 1000 0-17 yr olds</v>
      </c>
      <c r="M4880" s="31">
        <f t="shared" si="284"/>
        <v>2.8953611787475806</v>
      </c>
      <c r="N4880" s="31">
        <f t="shared" si="286"/>
        <v>0</v>
      </c>
    </row>
    <row r="4881" spans="1:14" x14ac:dyDescent="0.45">
      <c r="A4881" s="31" t="str">
        <f t="shared" si="285"/>
        <v>E10000015_CIN episodes where a child has self-harm identified as a factor at CIN assessment (excluding looked after children)_Number</v>
      </c>
      <c r="B4881" s="31" t="s">
        <v>319</v>
      </c>
      <c r="C4881" s="31" t="s">
        <v>320</v>
      </c>
      <c r="D4881" s="31" t="s">
        <v>474</v>
      </c>
      <c r="E4881" s="31" t="s">
        <v>475</v>
      </c>
      <c r="F4881" s="31" t="s">
        <v>28</v>
      </c>
      <c r="G4881" s="26" t="s">
        <v>58</v>
      </c>
      <c r="H4881" s="31" t="s">
        <v>743</v>
      </c>
      <c r="I4881" s="31">
        <v>325</v>
      </c>
      <c r="J4881" s="31">
        <f>INDEX('LA lookup'!H:H,MATCH('Known to services raw data'!B4881,'LA lookup'!G:G,0))</f>
        <v>271005</v>
      </c>
      <c r="K4881" s="31"/>
      <c r="L4881" s="31" t="str">
        <f t="shared" si="283"/>
        <v>1.2 per 1000 0-17 yr olds</v>
      </c>
      <c r="M4881" s="31">
        <f t="shared" si="284"/>
        <v>1.1992398664231287</v>
      </c>
      <c r="N4881" s="31">
        <f t="shared" si="286"/>
        <v>0</v>
      </c>
    </row>
    <row r="4882" spans="1:14" x14ac:dyDescent="0.45">
      <c r="A4882" s="31" t="str">
        <f t="shared" si="285"/>
        <v>E06000046_CIN episodes where a child has self-harm identified as a factor at CIN assessment (excluding looked after children)_Number</v>
      </c>
      <c r="B4882" s="31" t="s">
        <v>325</v>
      </c>
      <c r="C4882" s="31" t="s">
        <v>326</v>
      </c>
      <c r="D4882" s="31" t="s">
        <v>474</v>
      </c>
      <c r="E4882" s="31" t="s">
        <v>475</v>
      </c>
      <c r="F4882" s="31" t="s">
        <v>28</v>
      </c>
      <c r="G4882" s="26" t="s">
        <v>58</v>
      </c>
      <c r="H4882" s="31" t="s">
        <v>743</v>
      </c>
      <c r="I4882" s="31">
        <v>23</v>
      </c>
      <c r="J4882" s="31">
        <f>INDEX('LA lookup'!H:H,MATCH('Known to services raw data'!B4882,'LA lookup'!G:G,0))</f>
        <v>24869</v>
      </c>
      <c r="K4882" s="31"/>
      <c r="L4882" s="31" t="str">
        <f t="shared" si="283"/>
        <v>0.9 per 1000 0-17 yr olds</v>
      </c>
      <c r="M4882" s="31">
        <f t="shared" si="284"/>
        <v>0.92484619405685797</v>
      </c>
      <c r="N4882" s="31">
        <f t="shared" si="286"/>
        <v>0</v>
      </c>
    </row>
    <row r="4883" spans="1:14" x14ac:dyDescent="0.45">
      <c r="A4883" s="31" t="str">
        <f t="shared" si="285"/>
        <v>E10000019_CIN episodes where a child has self-harm identified as a factor at CIN assessment (excluding looked after children)_Number</v>
      </c>
      <c r="B4883" s="31" t="s">
        <v>345</v>
      </c>
      <c r="C4883" s="31" t="s">
        <v>346</v>
      </c>
      <c r="D4883" s="31" t="s">
        <v>474</v>
      </c>
      <c r="E4883" s="31" t="s">
        <v>475</v>
      </c>
      <c r="F4883" s="31" t="s">
        <v>28</v>
      </c>
      <c r="G4883" s="26" t="s">
        <v>58</v>
      </c>
      <c r="H4883" s="31" t="s">
        <v>743</v>
      </c>
      <c r="I4883" s="31">
        <v>89</v>
      </c>
      <c r="J4883" s="31">
        <f>INDEX('LA lookup'!H:H,MATCH('Known to services raw data'!B4883,'LA lookup'!G:G,0))</f>
        <v>145641</v>
      </c>
      <c r="K4883" s="31"/>
      <c r="L4883" s="31" t="str">
        <f t="shared" si="283"/>
        <v>0.6 per 1000 0-17 yr olds</v>
      </c>
      <c r="M4883" s="31">
        <f t="shared" si="284"/>
        <v>0.61109165688233391</v>
      </c>
      <c r="N4883" s="31">
        <f t="shared" si="286"/>
        <v>0</v>
      </c>
    </row>
    <row r="4884" spans="1:14" x14ac:dyDescent="0.45">
      <c r="A4884" s="31" t="str">
        <f t="shared" si="285"/>
        <v>E10000020_CIN episodes where a child has self-harm identified as a factor at CIN assessment (excluding looked after children)_Number</v>
      </c>
      <c r="B4884" s="31" t="s">
        <v>361</v>
      </c>
      <c r="C4884" s="31" t="s">
        <v>362</v>
      </c>
      <c r="D4884" s="31" t="s">
        <v>474</v>
      </c>
      <c r="E4884" s="31" t="s">
        <v>475</v>
      </c>
      <c r="F4884" s="31" t="s">
        <v>28</v>
      </c>
      <c r="G4884" s="26" t="s">
        <v>58</v>
      </c>
      <c r="H4884" s="31" t="s">
        <v>743</v>
      </c>
      <c r="I4884" s="31">
        <v>306</v>
      </c>
      <c r="J4884" s="31">
        <f>INDEX('LA lookup'!H:H,MATCH('Known to services raw data'!B4884,'LA lookup'!G:G,0))</f>
        <v>170810</v>
      </c>
      <c r="K4884" s="31"/>
      <c r="L4884" s="31" t="str">
        <f t="shared" si="283"/>
        <v>1.8 per 1000 0-17 yr olds</v>
      </c>
      <c r="M4884" s="31">
        <f t="shared" si="284"/>
        <v>1.7914641999882912</v>
      </c>
      <c r="N4884" s="31">
        <f t="shared" si="286"/>
        <v>0</v>
      </c>
    </row>
    <row r="4885" spans="1:14" x14ac:dyDescent="0.45">
      <c r="A4885" s="31" t="str">
        <f t="shared" si="285"/>
        <v>E10000021_CIN episodes where a child has self-harm identified as a factor at CIN assessment (excluding looked after children)_Number</v>
      </c>
      <c r="B4885" s="31" t="s">
        <v>371</v>
      </c>
      <c r="C4885" s="31" t="s">
        <v>372</v>
      </c>
      <c r="D4885" s="31" t="s">
        <v>474</v>
      </c>
      <c r="E4885" s="31" t="s">
        <v>475</v>
      </c>
      <c r="F4885" s="31" t="s">
        <v>28</v>
      </c>
      <c r="G4885" s="26" t="s">
        <v>58</v>
      </c>
      <c r="H4885" s="31" t="s">
        <v>743</v>
      </c>
      <c r="I4885" s="31">
        <v>360</v>
      </c>
      <c r="J4885" s="31">
        <f>INDEX('LA lookup'!H:H,MATCH('Known to services raw data'!B4885,'LA lookup'!G:G,0))</f>
        <v>170235</v>
      </c>
      <c r="K4885" s="31"/>
      <c r="L4885" s="31" t="str">
        <f t="shared" si="283"/>
        <v>2.1 per 1000 0-17 yr olds</v>
      </c>
      <c r="M4885" s="31">
        <f t="shared" si="284"/>
        <v>2.1147237642083003</v>
      </c>
      <c r="N4885" s="31">
        <f t="shared" si="286"/>
        <v>0</v>
      </c>
    </row>
    <row r="4886" spans="1:14" x14ac:dyDescent="0.45">
      <c r="A4886" s="31" t="str">
        <f t="shared" si="285"/>
        <v>E06000048_CIN episodes where a child has self-harm identified as a factor at CIN assessment (excluding looked after children)_Number</v>
      </c>
      <c r="B4886" s="31" t="s">
        <v>484</v>
      </c>
      <c r="C4886" s="31" t="s">
        <v>705</v>
      </c>
      <c r="D4886" s="31" t="s">
        <v>474</v>
      </c>
      <c r="E4886" s="31" t="s">
        <v>475</v>
      </c>
      <c r="F4886" s="31" t="s">
        <v>28</v>
      </c>
      <c r="G4886" s="26" t="s">
        <v>58</v>
      </c>
      <c r="H4886" s="31" t="s">
        <v>743</v>
      </c>
      <c r="I4886" s="31">
        <v>178</v>
      </c>
      <c r="J4886" s="31">
        <f>INDEX('LA lookup'!H:H,MATCH('Known to services raw data'!B4886,'LA lookup'!G:G,0))</f>
        <v>59011</v>
      </c>
      <c r="K4886" s="31"/>
      <c r="L4886" s="31" t="str">
        <f t="shared" si="283"/>
        <v>3 per 1000 0-17 yr olds</v>
      </c>
      <c r="M4886" s="31">
        <f t="shared" si="284"/>
        <v>3.0163867753469691</v>
      </c>
      <c r="N4886" s="31">
        <f t="shared" si="286"/>
        <v>0</v>
      </c>
    </row>
    <row r="4887" spans="1:14" x14ac:dyDescent="0.45">
      <c r="A4887" s="31" t="str">
        <f t="shared" si="285"/>
        <v>E10000025_CIN episodes where a child has self-harm identified as a factor at CIN assessment (excluding looked after children)_Number</v>
      </c>
      <c r="B4887" s="31" t="s">
        <v>377</v>
      </c>
      <c r="C4887" s="31" t="s">
        <v>378</v>
      </c>
      <c r="D4887" s="31" t="s">
        <v>474</v>
      </c>
      <c r="E4887" s="31" t="s">
        <v>475</v>
      </c>
      <c r="F4887" s="31" t="s">
        <v>28</v>
      </c>
      <c r="G4887" s="26" t="s">
        <v>58</v>
      </c>
      <c r="H4887" s="31" t="s">
        <v>743</v>
      </c>
      <c r="I4887" s="31">
        <v>225</v>
      </c>
      <c r="J4887" s="31">
        <f>INDEX('LA lookup'!H:H,MATCH('Known to services raw data'!B4887,'LA lookup'!G:G,0))</f>
        <v>144788</v>
      </c>
      <c r="K4887" s="31"/>
      <c r="L4887" s="31" t="str">
        <f t="shared" si="283"/>
        <v>1.6 per 1000 0-17 yr olds</v>
      </c>
      <c r="M4887" s="31">
        <f t="shared" si="284"/>
        <v>1.5539961875293533</v>
      </c>
      <c r="N4887" s="31">
        <f t="shared" si="286"/>
        <v>0</v>
      </c>
    </row>
    <row r="4888" spans="1:14" x14ac:dyDescent="0.45">
      <c r="A4888" s="31" t="str">
        <f t="shared" si="285"/>
        <v>E10000027_CIN episodes where a child has self-harm identified as a factor at CIN assessment (excluding looked after children)_Number</v>
      </c>
      <c r="B4888" s="31" t="s">
        <v>406</v>
      </c>
      <c r="C4888" s="31" t="s">
        <v>407</v>
      </c>
      <c r="D4888" s="31" t="s">
        <v>474</v>
      </c>
      <c r="E4888" s="31" t="s">
        <v>475</v>
      </c>
      <c r="F4888" s="31" t="s">
        <v>28</v>
      </c>
      <c r="G4888" s="26" t="s">
        <v>58</v>
      </c>
      <c r="H4888" s="31" t="s">
        <v>743</v>
      </c>
      <c r="I4888" s="31">
        <v>189</v>
      </c>
      <c r="J4888" s="31">
        <f>INDEX('LA lookup'!H:H,MATCH('Known to services raw data'!B4888,'LA lookup'!G:G,0))</f>
        <v>110700</v>
      </c>
      <c r="K4888" s="31"/>
      <c r="L4888" s="31" t="str">
        <f t="shared" si="283"/>
        <v>1.7 per 1000 0-17 yr olds</v>
      </c>
      <c r="M4888" s="31">
        <f t="shared" si="284"/>
        <v>1.7073170731707317</v>
      </c>
      <c r="N4888" s="31">
        <f t="shared" si="286"/>
        <v>0</v>
      </c>
    </row>
    <row r="4889" spans="1:14" x14ac:dyDescent="0.45">
      <c r="A4889" s="31" t="str">
        <f t="shared" si="285"/>
        <v>E10000029_CIN episodes where a child has self-harm identified as a factor at CIN assessment (excluding looked after children)_Number</v>
      </c>
      <c r="B4889" s="31" t="s">
        <v>426</v>
      </c>
      <c r="C4889" s="31" t="s">
        <v>427</v>
      </c>
      <c r="D4889" s="31" t="s">
        <v>474</v>
      </c>
      <c r="E4889" s="31" t="s">
        <v>475</v>
      </c>
      <c r="F4889" s="31" t="s">
        <v>28</v>
      </c>
      <c r="G4889" s="26" t="s">
        <v>58</v>
      </c>
      <c r="H4889" s="31" t="s">
        <v>743</v>
      </c>
      <c r="I4889" s="31">
        <v>270</v>
      </c>
      <c r="J4889" s="31">
        <f>INDEX('LA lookup'!H:H,MATCH('Known to services raw data'!B4889,'LA lookup'!G:G,0))</f>
        <v>152752</v>
      </c>
      <c r="K4889" s="31"/>
      <c r="L4889" s="31" t="str">
        <f t="shared" si="283"/>
        <v>1.8 per 1000 0-17 yr olds</v>
      </c>
      <c r="M4889" s="31">
        <f t="shared" si="284"/>
        <v>1.7675709647009532</v>
      </c>
      <c r="N4889" s="31">
        <f t="shared" si="286"/>
        <v>0</v>
      </c>
    </row>
    <row r="4890" spans="1:14" x14ac:dyDescent="0.45">
      <c r="A4890" s="31" t="str">
        <f t="shared" si="285"/>
        <v>E10000030_CIN episodes where a child has self-harm identified as a factor at CIN assessment (excluding looked after children)_Number</v>
      </c>
      <c r="B4890" s="31" t="s">
        <v>430</v>
      </c>
      <c r="C4890" s="31" t="s">
        <v>431</v>
      </c>
      <c r="D4890" s="31" t="s">
        <v>474</v>
      </c>
      <c r="E4890" s="31" t="s">
        <v>475</v>
      </c>
      <c r="F4890" s="31" t="s">
        <v>28</v>
      </c>
      <c r="G4890" s="26" t="s">
        <v>58</v>
      </c>
      <c r="H4890" s="31" t="s">
        <v>743</v>
      </c>
      <c r="I4890" s="31">
        <v>534</v>
      </c>
      <c r="J4890" s="31">
        <f>INDEX('LA lookup'!H:H,MATCH('Known to services raw data'!B4890,'LA lookup'!G:G,0))</f>
        <v>261905</v>
      </c>
      <c r="K4890" s="31"/>
      <c r="L4890" s="31" t="str">
        <f t="shared" si="283"/>
        <v>2 per 1000 0-17 yr olds</v>
      </c>
      <c r="M4890" s="31">
        <f t="shared" si="284"/>
        <v>2.0389072373570571</v>
      </c>
      <c r="N4890" s="31">
        <f t="shared" si="286"/>
        <v>0</v>
      </c>
    </row>
    <row r="4891" spans="1:14" x14ac:dyDescent="0.45">
      <c r="A4891" s="31" t="str">
        <f t="shared" si="285"/>
        <v>E10000031_CIN episodes where a child has self-harm identified as a factor at CIN assessment (excluding looked after children)_Number</v>
      </c>
      <c r="B4891" s="31" t="s">
        <v>454</v>
      </c>
      <c r="C4891" s="31" t="s">
        <v>455</v>
      </c>
      <c r="D4891" s="31" t="s">
        <v>474</v>
      </c>
      <c r="E4891" s="31" t="s">
        <v>475</v>
      </c>
      <c r="F4891" s="31" t="s">
        <v>28</v>
      </c>
      <c r="G4891" s="26" t="s">
        <v>58</v>
      </c>
      <c r="H4891" s="31" t="s">
        <v>743</v>
      </c>
      <c r="I4891" s="31">
        <v>168</v>
      </c>
      <c r="J4891" s="31">
        <f>INDEX('LA lookup'!H:H,MATCH('Known to services raw data'!B4891,'LA lookup'!G:G,0))</f>
        <v>115928</v>
      </c>
      <c r="K4891" s="31"/>
      <c r="L4891" s="31" t="str">
        <f t="shared" si="283"/>
        <v>1.4 per 1000 0-17 yr olds</v>
      </c>
      <c r="M4891" s="31">
        <f t="shared" si="284"/>
        <v>1.4491753502173763</v>
      </c>
      <c r="N4891" s="31">
        <f t="shared" si="286"/>
        <v>0</v>
      </c>
    </row>
    <row r="4892" spans="1:14" x14ac:dyDescent="0.45">
      <c r="A4892" s="31" t="str">
        <f t="shared" si="285"/>
        <v>E10000032_CIN episodes where a child has self-harm identified as a factor at CIN assessment (excluding looked after children)_Number</v>
      </c>
      <c r="B4892" s="31" t="s">
        <v>458</v>
      </c>
      <c r="C4892" s="31" t="s">
        <v>459</v>
      </c>
      <c r="D4892" s="31" t="s">
        <v>474</v>
      </c>
      <c r="E4892" s="31" t="s">
        <v>475</v>
      </c>
      <c r="F4892" s="31" t="s">
        <v>28</v>
      </c>
      <c r="G4892" s="26" t="s">
        <v>58</v>
      </c>
      <c r="H4892" s="31" t="s">
        <v>743</v>
      </c>
      <c r="I4892" s="31">
        <v>391</v>
      </c>
      <c r="J4892" s="31">
        <f>INDEX('LA lookup'!H:H,MATCH('Known to services raw data'!B4892,'LA lookup'!G:G,0))</f>
        <v>174672</v>
      </c>
      <c r="K4892" s="31"/>
      <c r="L4892" s="31" t="str">
        <f t="shared" si="283"/>
        <v>2.2 per 1000 0-17 yr olds</v>
      </c>
      <c r="M4892" s="31">
        <f t="shared" si="284"/>
        <v>2.2384812677475501</v>
      </c>
      <c r="N4892" s="31">
        <f t="shared" si="286"/>
        <v>0</v>
      </c>
    </row>
    <row r="4893" spans="1:14" x14ac:dyDescent="0.45">
      <c r="A4893" s="31" t="str">
        <f t="shared" si="285"/>
        <v>NA_CIN episodes where a child has self-harm identified as a factor at CIN assessment (excluding looked after children)_Number</v>
      </c>
      <c r="B4893" s="31" t="s">
        <v>13</v>
      </c>
      <c r="C4893" s="31" t="s">
        <v>737</v>
      </c>
      <c r="D4893" s="31" t="s">
        <v>474</v>
      </c>
      <c r="E4893" s="31" t="s">
        <v>475</v>
      </c>
      <c r="F4893" s="31" t="s">
        <v>28</v>
      </c>
      <c r="G4893" s="26" t="s">
        <v>58</v>
      </c>
      <c r="H4893" s="31" t="s">
        <v>743</v>
      </c>
      <c r="I4893" s="31">
        <v>20350</v>
      </c>
      <c r="J4893" s="31">
        <f>INDEX('LA lookup'!H:H,MATCH('Known to services raw data'!B4893,'LA lookup'!G:G,0))</f>
        <v>11954618</v>
      </c>
      <c r="K4893" s="31"/>
      <c r="L4893" s="31" t="str">
        <f t="shared" si="283"/>
        <v>1.7 per 1000 0-17 yr olds</v>
      </c>
      <c r="M4893" s="31">
        <f t="shared" si="284"/>
        <v>1.7022710386898185</v>
      </c>
      <c r="N4893" s="31">
        <f t="shared" si="286"/>
        <v>0</v>
      </c>
    </row>
    <row r="4894" spans="1:14" x14ac:dyDescent="0.45">
      <c r="A4894" s="31" t="str">
        <f t="shared" si="285"/>
        <v>E09000001_CIN episodes where a child has young carer identified as a factor at CIN assessment (excluding looked after children)_Number</v>
      </c>
      <c r="B4894" s="31" t="s">
        <v>582</v>
      </c>
      <c r="C4894" s="31" t="s">
        <v>583</v>
      </c>
      <c r="D4894" s="31" t="s">
        <v>474</v>
      </c>
      <c r="E4894" s="31" t="s">
        <v>475</v>
      </c>
      <c r="F4894" s="31" t="s">
        <v>79</v>
      </c>
      <c r="G4894" s="31" t="s">
        <v>81</v>
      </c>
      <c r="H4894" s="31" t="s">
        <v>743</v>
      </c>
      <c r="I4894" s="31">
        <v>0</v>
      </c>
      <c r="J4894" s="31">
        <f>INDEX('LA lookup'!H:H,MATCH('Known to services raw data'!B4894,'LA lookup'!G:G,0))</f>
        <v>1453</v>
      </c>
      <c r="K4894" s="31"/>
      <c r="L4894" s="31" t="str">
        <f t="shared" si="283"/>
        <v>0 per 1000 0-17 yr olds</v>
      </c>
      <c r="M4894" s="31">
        <f t="shared" si="284"/>
        <v>0</v>
      </c>
      <c r="N4894" s="31">
        <f t="shared" si="286"/>
        <v>1</v>
      </c>
    </row>
    <row r="4895" spans="1:14" x14ac:dyDescent="0.45">
      <c r="A4895" s="31" t="str">
        <f t="shared" si="285"/>
        <v>E09000007_CIN episodes where a child has young carer identified as a factor at CIN assessment (excluding looked after children)_Number</v>
      </c>
      <c r="B4895" s="31" t="s">
        <v>277</v>
      </c>
      <c r="C4895" s="31" t="s">
        <v>278</v>
      </c>
      <c r="D4895" s="31" t="s">
        <v>474</v>
      </c>
      <c r="E4895" s="31" t="s">
        <v>475</v>
      </c>
      <c r="F4895" s="31" t="s">
        <v>79</v>
      </c>
      <c r="G4895" s="31" t="s">
        <v>81</v>
      </c>
      <c r="H4895" s="31" t="s">
        <v>743</v>
      </c>
      <c r="I4895" s="31">
        <v>28</v>
      </c>
      <c r="J4895" s="31">
        <f>INDEX('LA lookup'!H:H,MATCH('Known to services raw data'!B4895,'LA lookup'!G:G,0))</f>
        <v>50983</v>
      </c>
      <c r="K4895" s="31"/>
      <c r="L4895" s="31" t="str">
        <f t="shared" si="283"/>
        <v>0.5 per 1000 0-17 yr olds</v>
      </c>
      <c r="M4895" s="31">
        <f t="shared" si="284"/>
        <v>0.5492026754016045</v>
      </c>
      <c r="N4895" s="31">
        <f t="shared" si="286"/>
        <v>0</v>
      </c>
    </row>
    <row r="4896" spans="1:14" x14ac:dyDescent="0.45">
      <c r="A4896" s="31" t="str">
        <f t="shared" si="285"/>
        <v>E09000011_CIN episodes where a child has young carer identified as a factor at CIN assessment (excluding looked after children)_Number</v>
      </c>
      <c r="B4896" s="31" t="s">
        <v>518</v>
      </c>
      <c r="C4896" s="31" t="s">
        <v>519</v>
      </c>
      <c r="D4896" s="31" t="s">
        <v>474</v>
      </c>
      <c r="E4896" s="31" t="s">
        <v>475</v>
      </c>
      <c r="F4896" s="31" t="s">
        <v>79</v>
      </c>
      <c r="G4896" s="31" t="s">
        <v>81</v>
      </c>
      <c r="H4896" s="31" t="s">
        <v>743</v>
      </c>
      <c r="I4896" s="31">
        <v>45</v>
      </c>
      <c r="J4896" s="31">
        <f>INDEX('LA lookup'!H:H,MATCH('Known to services raw data'!B4896,'LA lookup'!G:G,0))</f>
        <v>68917</v>
      </c>
      <c r="K4896" s="31"/>
      <c r="L4896" s="31" t="str">
        <f t="shared" si="283"/>
        <v>0.7 per 1000 0-17 yr olds</v>
      </c>
      <c r="M4896" s="31">
        <f t="shared" si="284"/>
        <v>0.65295935690758444</v>
      </c>
      <c r="N4896" s="31">
        <f t="shared" si="286"/>
        <v>0</v>
      </c>
    </row>
    <row r="4897" spans="1:14" x14ac:dyDescent="0.45">
      <c r="A4897" s="31" t="str">
        <f t="shared" si="285"/>
        <v>E09000012_CIN episodes where a child has young carer identified as a factor at CIN assessment (excluding looked after children)_Number</v>
      </c>
      <c r="B4897" s="31" t="s">
        <v>498</v>
      </c>
      <c r="C4897" s="31" t="s">
        <v>499</v>
      </c>
      <c r="D4897" s="31" t="s">
        <v>474</v>
      </c>
      <c r="E4897" s="31" t="s">
        <v>475</v>
      </c>
      <c r="F4897" s="31" t="s">
        <v>79</v>
      </c>
      <c r="G4897" s="31" t="s">
        <v>81</v>
      </c>
      <c r="H4897" s="31" t="s">
        <v>743</v>
      </c>
      <c r="I4897" s="31">
        <v>56</v>
      </c>
      <c r="J4897" s="31">
        <f>INDEX('LA lookup'!H:H,MATCH('Known to services raw data'!B4897,'LA lookup'!G:G,0))</f>
        <v>63655</v>
      </c>
      <c r="K4897" s="31"/>
      <c r="L4897" s="31" t="str">
        <f t="shared" si="283"/>
        <v>0.9 per 1000 0-17 yr olds</v>
      </c>
      <c r="M4897" s="31">
        <f t="shared" si="284"/>
        <v>0.87974236116565863</v>
      </c>
      <c r="N4897" s="31">
        <f t="shared" si="286"/>
        <v>0</v>
      </c>
    </row>
    <row r="4898" spans="1:14" x14ac:dyDescent="0.45">
      <c r="A4898" s="31" t="str">
        <f t="shared" si="285"/>
        <v>E09000013_CIN episodes where a child has young carer identified as a factor at CIN assessment (excluding looked after children)_Number</v>
      </c>
      <c r="B4898" s="31" t="s">
        <v>491</v>
      </c>
      <c r="C4898" s="31" t="s">
        <v>723</v>
      </c>
      <c r="D4898" s="31" t="s">
        <v>474</v>
      </c>
      <c r="E4898" s="31" t="s">
        <v>475</v>
      </c>
      <c r="F4898" s="31" t="s">
        <v>79</v>
      </c>
      <c r="G4898" s="31" t="s">
        <v>81</v>
      </c>
      <c r="H4898" s="31" t="s">
        <v>743</v>
      </c>
      <c r="I4898" s="31">
        <v>6</v>
      </c>
      <c r="J4898" s="31">
        <f>INDEX('LA lookup'!H:H,MATCH('Known to services raw data'!B4898,'LA lookup'!G:G,0))</f>
        <v>36898</v>
      </c>
      <c r="K4898" s="31"/>
      <c r="L4898" s="31" t="str">
        <f t="shared" si="283"/>
        <v>0.2 per 1000 0-17 yr olds</v>
      </c>
      <c r="M4898" s="31">
        <f t="shared" si="284"/>
        <v>0.1626104395902217</v>
      </c>
      <c r="N4898" s="31">
        <f t="shared" si="286"/>
        <v>0</v>
      </c>
    </row>
    <row r="4899" spans="1:14" x14ac:dyDescent="0.45">
      <c r="A4899" s="31" t="str">
        <f t="shared" si="285"/>
        <v>E09000019_CIN episodes where a child has young carer identified as a factor at CIN assessment (excluding looked after children)_Number</v>
      </c>
      <c r="B4899" s="31" t="s">
        <v>500</v>
      </c>
      <c r="C4899" s="31" t="s">
        <v>501</v>
      </c>
      <c r="D4899" s="31" t="s">
        <v>474</v>
      </c>
      <c r="E4899" s="31" t="s">
        <v>475</v>
      </c>
      <c r="F4899" s="31" t="s">
        <v>79</v>
      </c>
      <c r="G4899" s="31" t="s">
        <v>81</v>
      </c>
      <c r="H4899" s="31" t="s">
        <v>743</v>
      </c>
      <c r="I4899" s="31">
        <v>114</v>
      </c>
      <c r="J4899" s="31">
        <f>INDEX('LA lookup'!H:H,MATCH('Known to services raw data'!B4899,'LA lookup'!G:G,0))</f>
        <v>42098</v>
      </c>
      <c r="K4899" s="31"/>
      <c r="L4899" s="31" t="str">
        <f t="shared" si="283"/>
        <v>2.7 per 1000 0-17 yr olds</v>
      </c>
      <c r="M4899" s="31">
        <f t="shared" si="284"/>
        <v>2.7079671243289467</v>
      </c>
      <c r="N4899" s="31">
        <f t="shared" si="286"/>
        <v>0</v>
      </c>
    </row>
    <row r="4900" spans="1:14" x14ac:dyDescent="0.45">
      <c r="A4900" s="31" t="str">
        <f t="shared" si="285"/>
        <v>E09000020_CIN episodes where a child has young carer identified as a factor at CIN assessment (excluding looked after children)_Number</v>
      </c>
      <c r="B4900" s="31" t="s">
        <v>479</v>
      </c>
      <c r="C4900" s="31" t="s">
        <v>674</v>
      </c>
      <c r="D4900" s="31" t="s">
        <v>474</v>
      </c>
      <c r="E4900" s="31" t="s">
        <v>475</v>
      </c>
      <c r="F4900" s="31" t="s">
        <v>79</v>
      </c>
      <c r="G4900" s="31" t="s">
        <v>81</v>
      </c>
      <c r="H4900" s="31" t="s">
        <v>743</v>
      </c>
      <c r="I4900" s="31">
        <v>30</v>
      </c>
      <c r="J4900" s="31">
        <f>INDEX('LA lookup'!H:H,MATCH('Known to services raw data'!B4900,'LA lookup'!G:G,0))</f>
        <v>28678</v>
      </c>
      <c r="K4900" s="31"/>
      <c r="L4900" s="31" t="str">
        <f t="shared" si="283"/>
        <v>1 per 1000 0-17 yr olds</v>
      </c>
      <c r="M4900" s="31">
        <f t="shared" si="284"/>
        <v>1.046098054257619</v>
      </c>
      <c r="N4900" s="31">
        <f t="shared" si="286"/>
        <v>0</v>
      </c>
    </row>
    <row r="4901" spans="1:14" x14ac:dyDescent="0.45">
      <c r="A4901" s="31" t="str">
        <f t="shared" si="285"/>
        <v>E09000022_CIN episodes where a child has young carer identified as a factor at CIN assessment (excluding looked after children)_Number</v>
      </c>
      <c r="B4901" s="31" t="s">
        <v>335</v>
      </c>
      <c r="C4901" s="31" t="s">
        <v>336</v>
      </c>
      <c r="D4901" s="31" t="s">
        <v>474</v>
      </c>
      <c r="E4901" s="31" t="s">
        <v>475</v>
      </c>
      <c r="F4901" s="31" t="s">
        <v>79</v>
      </c>
      <c r="G4901" s="31" t="s">
        <v>81</v>
      </c>
      <c r="H4901" s="31" t="s">
        <v>743</v>
      </c>
      <c r="I4901" s="31">
        <v>77</v>
      </c>
      <c r="J4901" s="31">
        <f>INDEX('LA lookup'!H:H,MATCH('Known to services raw data'!B4901,'LA lookup'!G:G,0))</f>
        <v>62629</v>
      </c>
      <c r="K4901" s="31"/>
      <c r="L4901" s="31" t="str">
        <f t="shared" si="283"/>
        <v>1.2 per 1000 0-17 yr olds</v>
      </c>
      <c r="M4901" s="31">
        <f t="shared" si="284"/>
        <v>1.2294623896278083</v>
      </c>
      <c r="N4901" s="31">
        <f t="shared" si="286"/>
        <v>0</v>
      </c>
    </row>
    <row r="4902" spans="1:14" x14ac:dyDescent="0.45">
      <c r="A4902" s="31" t="str">
        <f t="shared" si="285"/>
        <v>E09000023_CIN episodes where a child has young carer identified as a factor at CIN assessment (excluding looked after children)_Number</v>
      </c>
      <c r="B4902" s="31" t="s">
        <v>343</v>
      </c>
      <c r="C4902" s="31" t="s">
        <v>344</v>
      </c>
      <c r="D4902" s="31" t="s">
        <v>474</v>
      </c>
      <c r="E4902" s="31" t="s">
        <v>475</v>
      </c>
      <c r="F4902" s="31" t="s">
        <v>79</v>
      </c>
      <c r="G4902" s="31" t="s">
        <v>81</v>
      </c>
      <c r="H4902" s="31" t="s">
        <v>743</v>
      </c>
      <c r="I4902" s="31">
        <v>202</v>
      </c>
      <c r="J4902" s="31">
        <f>INDEX('LA lookup'!H:H,MATCH('Known to services raw data'!B4902,'LA lookup'!G:G,0))</f>
        <v>68458</v>
      </c>
      <c r="K4902" s="31"/>
      <c r="L4902" s="31" t="str">
        <f t="shared" si="283"/>
        <v>3 per 1000 0-17 yr olds</v>
      </c>
      <c r="M4902" s="31">
        <f t="shared" si="284"/>
        <v>2.950714306582138</v>
      </c>
      <c r="N4902" s="31">
        <f t="shared" si="286"/>
        <v>0</v>
      </c>
    </row>
    <row r="4903" spans="1:14" x14ac:dyDescent="0.45">
      <c r="A4903" s="31" t="str">
        <f t="shared" si="285"/>
        <v>E09000028_CIN episodes where a child has young carer identified as a factor at CIN assessment (excluding looked after children)_Number</v>
      </c>
      <c r="B4903" s="31" t="s">
        <v>414</v>
      </c>
      <c r="C4903" s="31" t="s">
        <v>415</v>
      </c>
      <c r="D4903" s="31" t="s">
        <v>474</v>
      </c>
      <c r="E4903" s="31" t="s">
        <v>475</v>
      </c>
      <c r="F4903" s="31" t="s">
        <v>79</v>
      </c>
      <c r="G4903" s="31" t="s">
        <v>81</v>
      </c>
      <c r="H4903" s="31" t="s">
        <v>743</v>
      </c>
      <c r="I4903" s="31">
        <v>96</v>
      </c>
      <c r="J4903" s="31">
        <f>INDEX('LA lookup'!H:H,MATCH('Known to services raw data'!B4903,'LA lookup'!G:G,0))</f>
        <v>65121</v>
      </c>
      <c r="K4903" s="31"/>
      <c r="L4903" s="31" t="str">
        <f t="shared" si="283"/>
        <v>1.5 per 1000 0-17 yr olds</v>
      </c>
      <c r="M4903" s="31">
        <f t="shared" si="284"/>
        <v>1.4741788363200812</v>
      </c>
      <c r="N4903" s="31">
        <f t="shared" si="286"/>
        <v>0</v>
      </c>
    </row>
    <row r="4904" spans="1:14" x14ac:dyDescent="0.45">
      <c r="A4904" s="31" t="str">
        <f t="shared" si="285"/>
        <v>E09000030_CIN episodes where a child has young carer identified as a factor at CIN assessment (excluding looked after children)_Number</v>
      </c>
      <c r="B4904" s="31" t="s">
        <v>440</v>
      </c>
      <c r="C4904" s="31" t="s">
        <v>441</v>
      </c>
      <c r="D4904" s="31" t="s">
        <v>474</v>
      </c>
      <c r="E4904" s="31" t="s">
        <v>475</v>
      </c>
      <c r="F4904" s="31" t="s">
        <v>79</v>
      </c>
      <c r="G4904" s="31" t="s">
        <v>81</v>
      </c>
      <c r="H4904" s="31" t="s">
        <v>743</v>
      </c>
      <c r="I4904" s="31">
        <v>81</v>
      </c>
      <c r="J4904" s="31">
        <f>INDEX('LA lookup'!H:H,MATCH('Known to services raw data'!B4904,'LA lookup'!G:G,0))</f>
        <v>70973</v>
      </c>
      <c r="K4904" s="31"/>
      <c r="L4904" s="31" t="str">
        <f t="shared" si="283"/>
        <v>1.1 per 1000 0-17 yr olds</v>
      </c>
      <c r="M4904" s="31">
        <f t="shared" si="284"/>
        <v>1.1412790779592239</v>
      </c>
      <c r="N4904" s="31">
        <f t="shared" si="286"/>
        <v>0</v>
      </c>
    </row>
    <row r="4905" spans="1:14" x14ac:dyDescent="0.45">
      <c r="A4905" s="31" t="str">
        <f t="shared" si="285"/>
        <v>E09000032_CIN episodes where a child has young carer identified as a factor at CIN assessment (excluding looked after children)_Number</v>
      </c>
      <c r="B4905" s="31" t="s">
        <v>450</v>
      </c>
      <c r="C4905" s="31" t="s">
        <v>451</v>
      </c>
      <c r="D4905" s="31" t="s">
        <v>474</v>
      </c>
      <c r="E4905" s="31" t="s">
        <v>475</v>
      </c>
      <c r="F4905" s="31" t="s">
        <v>79</v>
      </c>
      <c r="G4905" s="31" t="s">
        <v>81</v>
      </c>
      <c r="H4905" s="31" t="s">
        <v>743</v>
      </c>
      <c r="I4905" s="31">
        <v>31</v>
      </c>
      <c r="J4905" s="31">
        <f>INDEX('LA lookup'!H:H,MATCH('Known to services raw data'!B4905,'LA lookup'!G:G,0))</f>
        <v>63840</v>
      </c>
      <c r="K4905" s="31"/>
      <c r="L4905" s="31" t="str">
        <f t="shared" si="283"/>
        <v>0.5 per 1000 0-17 yr olds</v>
      </c>
      <c r="M4905" s="31">
        <f t="shared" si="284"/>
        <v>0.48558897243107768</v>
      </c>
      <c r="N4905" s="31">
        <f t="shared" si="286"/>
        <v>0</v>
      </c>
    </row>
    <row r="4906" spans="1:14" x14ac:dyDescent="0.45">
      <c r="A4906" s="31" t="str">
        <f t="shared" si="285"/>
        <v>E09000033_CIN episodes where a child has young carer identified as a factor at CIN assessment (excluding looked after children)_Number</v>
      </c>
      <c r="B4906" s="31" t="s">
        <v>506</v>
      </c>
      <c r="C4906" s="31" t="s">
        <v>507</v>
      </c>
      <c r="D4906" s="31" t="s">
        <v>474</v>
      </c>
      <c r="E4906" s="31" t="s">
        <v>475</v>
      </c>
      <c r="F4906" s="31" t="s">
        <v>79</v>
      </c>
      <c r="G4906" s="31" t="s">
        <v>81</v>
      </c>
      <c r="H4906" s="31" t="s">
        <v>743</v>
      </c>
      <c r="I4906" s="31">
        <v>20</v>
      </c>
      <c r="J4906" s="31">
        <f>INDEX('LA lookup'!H:H,MATCH('Known to services raw data'!B4906,'LA lookup'!G:G,0))</f>
        <v>47445</v>
      </c>
      <c r="K4906" s="31"/>
      <c r="L4906" s="31" t="str">
        <f t="shared" si="283"/>
        <v>0.4 per 1000 0-17 yr olds</v>
      </c>
      <c r="M4906" s="31">
        <f t="shared" si="284"/>
        <v>0.42154073137316894</v>
      </c>
      <c r="N4906" s="31">
        <f t="shared" si="286"/>
        <v>0</v>
      </c>
    </row>
    <row r="4907" spans="1:14" x14ac:dyDescent="0.45">
      <c r="A4907" s="31" t="str">
        <f t="shared" si="285"/>
        <v>E09000002_CIN episodes where a child has young carer identified as a factor at CIN assessment (excluding looked after children)_Number</v>
      </c>
      <c r="B4907" s="31" t="s">
        <v>227</v>
      </c>
      <c r="C4907" s="31" t="s">
        <v>228</v>
      </c>
      <c r="D4907" s="31" t="s">
        <v>474</v>
      </c>
      <c r="E4907" s="31" t="s">
        <v>475</v>
      </c>
      <c r="F4907" s="31" t="s">
        <v>79</v>
      </c>
      <c r="G4907" s="31" t="s">
        <v>81</v>
      </c>
      <c r="H4907" s="31" t="s">
        <v>743</v>
      </c>
      <c r="I4907" s="31">
        <v>146</v>
      </c>
      <c r="J4907" s="31">
        <f>INDEX('LA lookup'!H:H,MATCH('Known to services raw data'!B4907,'LA lookup'!G:G,0))</f>
        <v>63401</v>
      </c>
      <c r="K4907" s="31"/>
      <c r="L4907" s="31" t="str">
        <f t="shared" si="283"/>
        <v>2.3 per 1000 0-17 yr olds</v>
      </c>
      <c r="M4907" s="31">
        <f t="shared" si="284"/>
        <v>2.3028027949085978</v>
      </c>
      <c r="N4907" s="31">
        <f t="shared" si="286"/>
        <v>0</v>
      </c>
    </row>
    <row r="4908" spans="1:14" x14ac:dyDescent="0.45">
      <c r="A4908" s="31" t="str">
        <f t="shared" si="285"/>
        <v>E09000003_CIN episodes where a child has young carer identified as a factor at CIN assessment (excluding looked after children)_Number</v>
      </c>
      <c r="B4908" s="31" t="s">
        <v>233</v>
      </c>
      <c r="C4908" s="31" t="s">
        <v>234</v>
      </c>
      <c r="D4908" s="31" t="s">
        <v>474</v>
      </c>
      <c r="E4908" s="31" t="s">
        <v>475</v>
      </c>
      <c r="F4908" s="31" t="s">
        <v>79</v>
      </c>
      <c r="G4908" s="31" t="s">
        <v>81</v>
      </c>
      <c r="H4908" s="31" t="s">
        <v>743</v>
      </c>
      <c r="I4908" s="31">
        <v>132</v>
      </c>
      <c r="J4908" s="31">
        <f>INDEX('LA lookup'!H:H,MATCH('Known to services raw data'!B4908,'LA lookup'!G:G,0))</f>
        <v>92701</v>
      </c>
      <c r="K4908" s="31"/>
      <c r="L4908" s="31" t="str">
        <f t="shared" si="283"/>
        <v>1.4 per 1000 0-17 yr olds</v>
      </c>
      <c r="M4908" s="31">
        <f t="shared" si="284"/>
        <v>1.4239328594082048</v>
      </c>
      <c r="N4908" s="31">
        <f t="shared" si="286"/>
        <v>0</v>
      </c>
    </row>
    <row r="4909" spans="1:14" x14ac:dyDescent="0.45">
      <c r="A4909" s="31" t="str">
        <f t="shared" si="285"/>
        <v>E09000004_CIN episodes where a child has young carer identified as a factor at CIN assessment (excluding looked after children)_Number</v>
      </c>
      <c r="B4909" s="31" t="s">
        <v>242</v>
      </c>
      <c r="C4909" s="31" t="s">
        <v>243</v>
      </c>
      <c r="D4909" s="31" t="s">
        <v>474</v>
      </c>
      <c r="E4909" s="31" t="s">
        <v>475</v>
      </c>
      <c r="F4909" s="31" t="s">
        <v>79</v>
      </c>
      <c r="G4909" s="31" t="s">
        <v>81</v>
      </c>
      <c r="H4909" s="31" t="s">
        <v>743</v>
      </c>
      <c r="I4909" s="31">
        <v>70</v>
      </c>
      <c r="J4909" s="31">
        <f>INDEX('LA lookup'!H:H,MATCH('Known to services raw data'!B4909,'LA lookup'!G:G,0))</f>
        <v>56853</v>
      </c>
      <c r="K4909" s="31"/>
      <c r="L4909" s="31" t="str">
        <f t="shared" si="283"/>
        <v>1.2 per 1000 0-17 yr olds</v>
      </c>
      <c r="M4909" s="31">
        <f t="shared" si="284"/>
        <v>1.2312454927620353</v>
      </c>
      <c r="N4909" s="31">
        <f t="shared" si="286"/>
        <v>0</v>
      </c>
    </row>
    <row r="4910" spans="1:14" x14ac:dyDescent="0.45">
      <c r="A4910" s="31" t="str">
        <f t="shared" si="285"/>
        <v>E09000005_CIN episodes where a child has young carer identified as a factor at CIN assessment (excluding looked after children)_Number</v>
      </c>
      <c r="B4910" s="31" t="s">
        <v>261</v>
      </c>
      <c r="C4910" s="31" t="s">
        <v>262</v>
      </c>
      <c r="D4910" s="31" t="s">
        <v>474</v>
      </c>
      <c r="E4910" s="31" t="s">
        <v>475</v>
      </c>
      <c r="F4910" s="31" t="s">
        <v>79</v>
      </c>
      <c r="G4910" s="31" t="s">
        <v>81</v>
      </c>
      <c r="H4910" s="31" t="s">
        <v>743</v>
      </c>
      <c r="I4910" s="31">
        <v>29</v>
      </c>
      <c r="J4910" s="31">
        <f>INDEX('LA lookup'!H:H,MATCH('Known to services raw data'!B4910,'LA lookup'!G:G,0))</f>
        <v>77893</v>
      </c>
      <c r="K4910" s="31"/>
      <c r="L4910" s="31" t="str">
        <f t="shared" si="283"/>
        <v>0.4 per 1000 0-17 yr olds</v>
      </c>
      <c r="M4910" s="31">
        <f t="shared" si="284"/>
        <v>0.37230559870591712</v>
      </c>
      <c r="N4910" s="31">
        <f t="shared" si="286"/>
        <v>0</v>
      </c>
    </row>
    <row r="4911" spans="1:14" x14ac:dyDescent="0.45">
      <c r="A4911" s="31" t="str">
        <f t="shared" si="285"/>
        <v>E09000006_CIN episodes where a child has young carer identified as a factor at CIN assessment (excluding looked after children)_Number</v>
      </c>
      <c r="B4911" s="31" t="s">
        <v>267</v>
      </c>
      <c r="C4911" s="31" t="s">
        <v>268</v>
      </c>
      <c r="D4911" s="31" t="s">
        <v>474</v>
      </c>
      <c r="E4911" s="31" t="s">
        <v>475</v>
      </c>
      <c r="F4911" s="31" t="s">
        <v>79</v>
      </c>
      <c r="G4911" s="31" t="s">
        <v>81</v>
      </c>
      <c r="H4911" s="31" t="s">
        <v>743</v>
      </c>
      <c r="I4911" s="31">
        <v>150</v>
      </c>
      <c r="J4911" s="31">
        <f>INDEX('LA lookup'!H:H,MATCH('Known to services raw data'!B4911,'LA lookup'!G:G,0))</f>
        <v>75055</v>
      </c>
      <c r="K4911" s="31"/>
      <c r="L4911" s="31" t="str">
        <f t="shared" si="283"/>
        <v>2 per 1000 0-17 yr olds</v>
      </c>
      <c r="M4911" s="31">
        <f t="shared" si="284"/>
        <v>1.9985344081007261</v>
      </c>
      <c r="N4911" s="31">
        <f t="shared" si="286"/>
        <v>0</v>
      </c>
    </row>
    <row r="4912" spans="1:14" x14ac:dyDescent="0.45">
      <c r="A4912" s="31" t="str">
        <f t="shared" si="285"/>
        <v>E09000008_CIN episodes where a child has young carer identified as a factor at CIN assessment (excluding looked after children)_Number</v>
      </c>
      <c r="B4912" s="31" t="s">
        <v>486</v>
      </c>
      <c r="C4912" s="31" t="s">
        <v>487</v>
      </c>
      <c r="D4912" s="31" t="s">
        <v>474</v>
      </c>
      <c r="E4912" s="31" t="s">
        <v>475</v>
      </c>
      <c r="F4912" s="31" t="s">
        <v>79</v>
      </c>
      <c r="G4912" s="31" t="s">
        <v>81</v>
      </c>
      <c r="H4912" s="31" t="s">
        <v>743</v>
      </c>
      <c r="I4912" s="31">
        <v>175</v>
      </c>
      <c r="J4912" s="31">
        <f>INDEX('LA lookup'!H:H,MATCH('Known to services raw data'!B4912,'LA lookup'!G:G,0))</f>
        <v>94702</v>
      </c>
      <c r="K4912" s="31"/>
      <c r="L4912" s="31" t="str">
        <f t="shared" ref="L4912:L4975" si="287">IF(LOWER(H4912)="percentage",CONCATENATE(I4912,"%"),IF(LOWER(H4912)="proportion",CONCATENATE(ROUND(I4912,1)," per 1000 households"),IF(J4912="NA",K4912,IF(OR(ISERROR(I4912),ISBLANK(I4912),NOT(ISNUMBER(I4912))),"N/A",CONCATENATE(ROUND(I4912/J4912*1000,1)," per 1000 0-17 yr olds")))))</f>
        <v>1.8 per 1000 0-17 yr olds</v>
      </c>
      <c r="M4912" s="31">
        <f t="shared" ref="M4912:M4975" si="288">IF(LOWER(H4912)="percentage",I4912,IF(LOWER(H4912)="proportion",I4912,IF(J4912="NA",K4912,IF(OR(ISERROR(I4912),ISBLANK(I4912),NOT(ISNUMBER(I4912))),"N/A",I4912/J4912*1000))))</f>
        <v>1.8479018394542881</v>
      </c>
      <c r="N4912" s="31">
        <f t="shared" si="286"/>
        <v>0</v>
      </c>
    </row>
    <row r="4913" spans="1:14" x14ac:dyDescent="0.45">
      <c r="A4913" s="31" t="str">
        <f t="shared" si="285"/>
        <v>E09000009_CIN episodes where a child has young carer identified as a factor at CIN assessment (excluding looked after children)_Number</v>
      </c>
      <c r="B4913" s="31" t="s">
        <v>509</v>
      </c>
      <c r="C4913" s="31" t="s">
        <v>510</v>
      </c>
      <c r="D4913" s="31" t="s">
        <v>474</v>
      </c>
      <c r="E4913" s="31" t="s">
        <v>475</v>
      </c>
      <c r="F4913" s="31" t="s">
        <v>79</v>
      </c>
      <c r="G4913" s="31" t="s">
        <v>81</v>
      </c>
      <c r="H4913" s="31" t="s">
        <v>743</v>
      </c>
      <c r="I4913" s="31">
        <v>21</v>
      </c>
      <c r="J4913" s="31">
        <f>INDEX('LA lookup'!H:H,MATCH('Known to services raw data'!B4913,'LA lookup'!G:G,0))</f>
        <v>81732</v>
      </c>
      <c r="K4913" s="31"/>
      <c r="L4913" s="31" t="str">
        <f t="shared" si="287"/>
        <v>0.3 per 1000 0-17 yr olds</v>
      </c>
      <c r="M4913" s="31">
        <f t="shared" si="288"/>
        <v>0.25693730729701952</v>
      </c>
      <c r="N4913" s="31">
        <f t="shared" si="286"/>
        <v>0</v>
      </c>
    </row>
    <row r="4914" spans="1:14" x14ac:dyDescent="0.45">
      <c r="A4914" s="31" t="str">
        <f t="shared" si="285"/>
        <v>E09000010_CIN episodes where a child has young carer identified as a factor at CIN assessment (excluding looked after children)_Number</v>
      </c>
      <c r="B4914" s="31" t="s">
        <v>301</v>
      </c>
      <c r="C4914" s="31" t="s">
        <v>302</v>
      </c>
      <c r="D4914" s="31" t="s">
        <v>474</v>
      </c>
      <c r="E4914" s="31" t="s">
        <v>475</v>
      </c>
      <c r="F4914" s="31" t="s">
        <v>79</v>
      </c>
      <c r="G4914" s="31" t="s">
        <v>81</v>
      </c>
      <c r="H4914" s="31" t="s">
        <v>743</v>
      </c>
      <c r="I4914" s="31">
        <v>165</v>
      </c>
      <c r="J4914" s="31">
        <f>INDEX('LA lookup'!H:H,MATCH('Known to services raw data'!B4914,'LA lookup'!G:G,0))</f>
        <v>84497</v>
      </c>
      <c r="K4914" s="31"/>
      <c r="L4914" s="31" t="str">
        <f t="shared" si="287"/>
        <v>2 per 1000 0-17 yr olds</v>
      </c>
      <c r="M4914" s="31">
        <f t="shared" si="288"/>
        <v>1.9527320496585678</v>
      </c>
      <c r="N4914" s="31">
        <f t="shared" si="286"/>
        <v>0</v>
      </c>
    </row>
    <row r="4915" spans="1:14" x14ac:dyDescent="0.45">
      <c r="A4915" s="31" t="str">
        <f t="shared" si="285"/>
        <v>E09000014_CIN episodes where a child has young carer identified as a factor at CIN assessment (excluding looked after children)_Number</v>
      </c>
      <c r="B4915" s="31" t="s">
        <v>311</v>
      </c>
      <c r="C4915" s="31" t="s">
        <v>312</v>
      </c>
      <c r="D4915" s="31" t="s">
        <v>474</v>
      </c>
      <c r="E4915" s="31" t="s">
        <v>475</v>
      </c>
      <c r="F4915" s="31" t="s">
        <v>79</v>
      </c>
      <c r="G4915" s="31" t="s">
        <v>81</v>
      </c>
      <c r="H4915" s="31" t="s">
        <v>743</v>
      </c>
      <c r="I4915" s="31">
        <v>12</v>
      </c>
      <c r="J4915" s="31">
        <f>INDEX('LA lookup'!H:H,MATCH('Known to services raw data'!B4915,'LA lookup'!G:G,0))</f>
        <v>60398</v>
      </c>
      <c r="K4915" s="31"/>
      <c r="L4915" s="31" t="str">
        <f t="shared" si="287"/>
        <v>0.2 per 1000 0-17 yr olds</v>
      </c>
      <c r="M4915" s="31">
        <f t="shared" si="288"/>
        <v>0.19868207556541609</v>
      </c>
      <c r="N4915" s="31">
        <f t="shared" si="286"/>
        <v>0</v>
      </c>
    </row>
    <row r="4916" spans="1:14" x14ac:dyDescent="0.45">
      <c r="A4916" s="31" t="str">
        <f t="shared" si="285"/>
        <v>E09000015_CIN episodes where a child has young carer identified as a factor at CIN assessment (excluding looked after children)_Number</v>
      </c>
      <c r="B4916" s="31" t="s">
        <v>496</v>
      </c>
      <c r="C4916" s="31" t="s">
        <v>497</v>
      </c>
      <c r="D4916" s="31" t="s">
        <v>474</v>
      </c>
      <c r="E4916" s="31" t="s">
        <v>475</v>
      </c>
      <c r="F4916" s="31" t="s">
        <v>79</v>
      </c>
      <c r="G4916" s="31" t="s">
        <v>81</v>
      </c>
      <c r="H4916" s="31" t="s">
        <v>743</v>
      </c>
      <c r="I4916" s="31">
        <v>22</v>
      </c>
      <c r="J4916" s="31">
        <f>INDEX('LA lookup'!H:H,MATCH('Known to services raw data'!B4916,'LA lookup'!G:G,0))</f>
        <v>58373</v>
      </c>
      <c r="K4916" s="31"/>
      <c r="L4916" s="31" t="str">
        <f t="shared" si="287"/>
        <v>0.4 per 1000 0-17 yr olds</v>
      </c>
      <c r="M4916" s="31">
        <f t="shared" si="288"/>
        <v>0.37688657427235195</v>
      </c>
      <c r="N4916" s="31">
        <f t="shared" si="286"/>
        <v>0</v>
      </c>
    </row>
    <row r="4917" spans="1:14" x14ac:dyDescent="0.45">
      <c r="A4917" s="31" t="str">
        <f t="shared" si="285"/>
        <v>E09000016_CIN episodes where a child has young carer identified as a factor at CIN assessment (excluding looked after children)_Number</v>
      </c>
      <c r="B4917" s="31" t="s">
        <v>315</v>
      </c>
      <c r="C4917" s="31" t="s">
        <v>316</v>
      </c>
      <c r="D4917" s="31" t="s">
        <v>474</v>
      </c>
      <c r="E4917" s="31" t="s">
        <v>475</v>
      </c>
      <c r="F4917" s="31" t="s">
        <v>79</v>
      </c>
      <c r="G4917" s="31" t="s">
        <v>81</v>
      </c>
      <c r="H4917" s="31" t="s">
        <v>743</v>
      </c>
      <c r="I4917" s="31">
        <v>9</v>
      </c>
      <c r="J4917" s="31">
        <f>INDEX('LA lookup'!H:H,MATCH('Known to services raw data'!B4917,'LA lookup'!G:G,0))</f>
        <v>57541</v>
      </c>
      <c r="K4917" s="31"/>
      <c r="L4917" s="31" t="str">
        <f t="shared" si="287"/>
        <v>0.2 per 1000 0-17 yr olds</v>
      </c>
      <c r="M4917" s="31">
        <f t="shared" si="288"/>
        <v>0.15641021184894249</v>
      </c>
      <c r="N4917" s="31">
        <f t="shared" si="286"/>
        <v>0</v>
      </c>
    </row>
    <row r="4918" spans="1:14" x14ac:dyDescent="0.45">
      <c r="A4918" s="31" t="str">
        <f t="shared" si="285"/>
        <v>E09000017_CIN episodes where a child has young carer identified as a factor at CIN assessment (excluding looked after children)_Number</v>
      </c>
      <c r="B4918" s="31" t="s">
        <v>321</v>
      </c>
      <c r="C4918" s="31" t="s">
        <v>322</v>
      </c>
      <c r="D4918" s="31" t="s">
        <v>474</v>
      </c>
      <c r="E4918" s="31" t="s">
        <v>475</v>
      </c>
      <c r="F4918" s="31" t="s">
        <v>79</v>
      </c>
      <c r="G4918" s="31" t="s">
        <v>81</v>
      </c>
      <c r="H4918" s="31" t="s">
        <v>743</v>
      </c>
      <c r="I4918" s="31">
        <v>114</v>
      </c>
      <c r="J4918" s="31">
        <f>INDEX('LA lookup'!H:H,MATCH('Known to services raw data'!B4918,'LA lookup'!G:G,0))</f>
        <v>73377</v>
      </c>
      <c r="K4918" s="31"/>
      <c r="L4918" s="31" t="str">
        <f t="shared" si="287"/>
        <v>1.6 per 1000 0-17 yr olds</v>
      </c>
      <c r="M4918" s="31">
        <f t="shared" si="288"/>
        <v>1.5536203442495604</v>
      </c>
      <c r="N4918" s="31">
        <f t="shared" si="286"/>
        <v>0</v>
      </c>
    </row>
    <row r="4919" spans="1:14" x14ac:dyDescent="0.45">
      <c r="A4919" s="31" t="str">
        <f t="shared" si="285"/>
        <v>E09000018_CIN episodes where a child has young carer identified as a factor at CIN assessment (excluding looked after children)_Number</v>
      </c>
      <c r="B4919" s="31" t="s">
        <v>323</v>
      </c>
      <c r="C4919" s="31" t="s">
        <v>324</v>
      </c>
      <c r="D4919" s="31" t="s">
        <v>474</v>
      </c>
      <c r="E4919" s="31" t="s">
        <v>475</v>
      </c>
      <c r="F4919" s="31" t="s">
        <v>79</v>
      </c>
      <c r="G4919" s="31" t="s">
        <v>81</v>
      </c>
      <c r="H4919" s="31" t="s">
        <v>743</v>
      </c>
      <c r="I4919" s="31">
        <v>120</v>
      </c>
      <c r="J4919" s="31">
        <f>INDEX('LA lookup'!H:H,MATCH('Known to services raw data'!B4919,'LA lookup'!G:G,0))</f>
        <v>64898</v>
      </c>
      <c r="K4919" s="31"/>
      <c r="L4919" s="31" t="str">
        <f t="shared" si="287"/>
        <v>1.8 per 1000 0-17 yr olds</v>
      </c>
      <c r="M4919" s="31">
        <f t="shared" si="288"/>
        <v>1.8490554408456348</v>
      </c>
      <c r="N4919" s="31">
        <f t="shared" si="286"/>
        <v>0</v>
      </c>
    </row>
    <row r="4920" spans="1:14" x14ac:dyDescent="0.45">
      <c r="A4920" s="31" t="str">
        <f t="shared" si="285"/>
        <v>E09000021_CIN episodes where a child has young carer identified as a factor at CIN assessment (excluding looked after children)_Number</v>
      </c>
      <c r="B4920" s="31" t="s">
        <v>520</v>
      </c>
      <c r="C4920" s="31" t="s">
        <v>521</v>
      </c>
      <c r="D4920" s="31" t="s">
        <v>474</v>
      </c>
      <c r="E4920" s="31" t="s">
        <v>475</v>
      </c>
      <c r="F4920" s="31" t="s">
        <v>79</v>
      </c>
      <c r="G4920" s="31" t="s">
        <v>81</v>
      </c>
      <c r="H4920" s="31" t="s">
        <v>743</v>
      </c>
      <c r="I4920" s="31">
        <v>89</v>
      </c>
      <c r="J4920" s="31">
        <f>INDEX('LA lookup'!H:H,MATCH('Known to services raw data'!B4920,'LA lookup'!G:G,0))</f>
        <v>38977</v>
      </c>
      <c r="K4920" s="31"/>
      <c r="L4920" s="31" t="str">
        <f t="shared" si="287"/>
        <v>2.3 per 1000 0-17 yr olds</v>
      </c>
      <c r="M4920" s="31">
        <f t="shared" si="288"/>
        <v>2.2833979013264232</v>
      </c>
      <c r="N4920" s="31">
        <f t="shared" si="286"/>
        <v>0</v>
      </c>
    </row>
    <row r="4921" spans="1:14" x14ac:dyDescent="0.45">
      <c r="A4921" s="31" t="str">
        <f t="shared" si="285"/>
        <v>E09000024_CIN episodes where a child has young carer identified as a factor at CIN assessment (excluding looked after children)_Number</v>
      </c>
      <c r="B4921" s="31" t="s">
        <v>353</v>
      </c>
      <c r="C4921" s="31" t="s">
        <v>354</v>
      </c>
      <c r="D4921" s="31" t="s">
        <v>474</v>
      </c>
      <c r="E4921" s="31" t="s">
        <v>475</v>
      </c>
      <c r="F4921" s="31" t="s">
        <v>79</v>
      </c>
      <c r="G4921" s="31" t="s">
        <v>81</v>
      </c>
      <c r="H4921" s="31" t="s">
        <v>743</v>
      </c>
      <c r="I4921" s="31">
        <v>69</v>
      </c>
      <c r="J4921" s="31">
        <f>INDEX('LA lookup'!H:H,MATCH('Known to services raw data'!B4921,'LA lookup'!G:G,0))</f>
        <v>47266</v>
      </c>
      <c r="K4921" s="31"/>
      <c r="L4921" s="31" t="str">
        <f t="shared" si="287"/>
        <v>1.5 per 1000 0-17 yr olds</v>
      </c>
      <c r="M4921" s="31">
        <f t="shared" si="288"/>
        <v>1.4598231286760039</v>
      </c>
      <c r="N4921" s="31">
        <f t="shared" si="286"/>
        <v>0</v>
      </c>
    </row>
    <row r="4922" spans="1:14" x14ac:dyDescent="0.45">
      <c r="A4922" s="31" t="str">
        <f t="shared" si="285"/>
        <v>E09000025_CIN episodes where a child has young carer identified as a factor at CIN assessment (excluding looked after children)_Number</v>
      </c>
      <c r="B4922" s="31" t="s">
        <v>359</v>
      </c>
      <c r="C4922" s="31" t="s">
        <v>360</v>
      </c>
      <c r="D4922" s="31" t="s">
        <v>474</v>
      </c>
      <c r="E4922" s="31" t="s">
        <v>475</v>
      </c>
      <c r="F4922" s="31" t="s">
        <v>79</v>
      </c>
      <c r="G4922" s="31" t="s">
        <v>81</v>
      </c>
      <c r="H4922" s="31" t="s">
        <v>743</v>
      </c>
      <c r="I4922" s="31">
        <v>70</v>
      </c>
      <c r="J4922" s="31">
        <f>INDEX('LA lookup'!H:H,MATCH('Known to services raw data'!B4922,'LA lookup'!G:G,0))</f>
        <v>86567</v>
      </c>
      <c r="K4922" s="31"/>
      <c r="L4922" s="31" t="str">
        <f t="shared" si="287"/>
        <v>0.8 per 1000 0-17 yr olds</v>
      </c>
      <c r="M4922" s="31">
        <f t="shared" si="288"/>
        <v>0.80862222324904409</v>
      </c>
      <c r="N4922" s="31">
        <f t="shared" si="286"/>
        <v>0</v>
      </c>
    </row>
    <row r="4923" spans="1:14" x14ac:dyDescent="0.45">
      <c r="A4923" s="31" t="str">
        <f t="shared" si="285"/>
        <v>E09000026_CIN episodes where a child has young carer identified as a factor at CIN assessment (excluding looked after children)_Number</v>
      </c>
      <c r="B4923" s="31" t="s">
        <v>385</v>
      </c>
      <c r="C4923" s="31" t="s">
        <v>386</v>
      </c>
      <c r="D4923" s="31" t="s">
        <v>474</v>
      </c>
      <c r="E4923" s="31" t="s">
        <v>475</v>
      </c>
      <c r="F4923" s="31" t="s">
        <v>79</v>
      </c>
      <c r="G4923" s="31" t="s">
        <v>81</v>
      </c>
      <c r="H4923" s="31" t="s">
        <v>743</v>
      </c>
      <c r="I4923" s="31">
        <v>76</v>
      </c>
      <c r="J4923" s="31">
        <f>INDEX('LA lookup'!H:H,MATCH('Known to services raw data'!B4923,'LA lookup'!G:G,0))</f>
        <v>76159</v>
      </c>
      <c r="K4923" s="31"/>
      <c r="L4923" s="31" t="str">
        <f t="shared" si="287"/>
        <v>1 per 1000 0-17 yr olds</v>
      </c>
      <c r="M4923" s="31">
        <f t="shared" si="288"/>
        <v>0.99791226250344678</v>
      </c>
      <c r="N4923" s="31">
        <f t="shared" si="286"/>
        <v>0</v>
      </c>
    </row>
    <row r="4924" spans="1:14" x14ac:dyDescent="0.45">
      <c r="A4924" s="31" t="str">
        <f t="shared" si="285"/>
        <v>E09000027_CIN episodes where a child has young carer identified as a factor at CIN assessment (excluding looked after children)_Number</v>
      </c>
      <c r="B4924" s="31" t="s">
        <v>389</v>
      </c>
      <c r="C4924" s="31" t="s">
        <v>390</v>
      </c>
      <c r="D4924" s="31" t="s">
        <v>474</v>
      </c>
      <c r="E4924" s="31" t="s">
        <v>475</v>
      </c>
      <c r="F4924" s="31" t="s">
        <v>79</v>
      </c>
      <c r="G4924" s="31" t="s">
        <v>81</v>
      </c>
      <c r="H4924" s="31" t="s">
        <v>743</v>
      </c>
      <c r="I4924" s="31">
        <v>103</v>
      </c>
      <c r="J4924" s="31">
        <f>INDEX('LA lookup'!H:H,MATCH('Known to services raw data'!B4924,'LA lookup'!G:G,0))</f>
        <v>45525</v>
      </c>
      <c r="K4924" s="31"/>
      <c r="L4924" s="31" t="str">
        <f t="shared" si="287"/>
        <v>2.3 per 1000 0-17 yr olds</v>
      </c>
      <c r="M4924" s="31">
        <f t="shared" si="288"/>
        <v>2.2624931356397586</v>
      </c>
      <c r="N4924" s="31">
        <f t="shared" si="286"/>
        <v>0</v>
      </c>
    </row>
    <row r="4925" spans="1:14" x14ac:dyDescent="0.45">
      <c r="A4925" s="31" t="str">
        <f t="shared" si="285"/>
        <v>E09000029_CIN episodes where a child has young carer identified as a factor at CIN assessment (excluding looked after children)_Number</v>
      </c>
      <c r="B4925" s="31" t="s">
        <v>432</v>
      </c>
      <c r="C4925" s="31" t="s">
        <v>433</v>
      </c>
      <c r="D4925" s="31" t="s">
        <v>474</v>
      </c>
      <c r="E4925" s="31" t="s">
        <v>475</v>
      </c>
      <c r="F4925" s="31" t="s">
        <v>79</v>
      </c>
      <c r="G4925" s="31" t="s">
        <v>81</v>
      </c>
      <c r="H4925" s="31" t="s">
        <v>743</v>
      </c>
      <c r="I4925" s="31">
        <v>45</v>
      </c>
      <c r="J4925" s="31">
        <f>INDEX('LA lookup'!H:H,MATCH('Known to services raw data'!B4925,'LA lookup'!G:G,0))</f>
        <v>47941</v>
      </c>
      <c r="K4925" s="31"/>
      <c r="L4925" s="31" t="str">
        <f t="shared" si="287"/>
        <v>0.9 per 1000 0-17 yr olds</v>
      </c>
      <c r="M4925" s="31">
        <f t="shared" si="288"/>
        <v>0.93865376191568795</v>
      </c>
      <c r="N4925" s="31">
        <f t="shared" si="286"/>
        <v>0</v>
      </c>
    </row>
    <row r="4926" spans="1:14" x14ac:dyDescent="0.45">
      <c r="A4926" s="31" t="str">
        <f t="shared" si="285"/>
        <v>E09000031_CIN episodes where a child has young carer identified as a factor at CIN assessment (excluding looked after children)_Number</v>
      </c>
      <c r="B4926" s="31" t="s">
        <v>448</v>
      </c>
      <c r="C4926" s="31" t="s">
        <v>449</v>
      </c>
      <c r="D4926" s="31" t="s">
        <v>474</v>
      </c>
      <c r="E4926" s="31" t="s">
        <v>475</v>
      </c>
      <c r="F4926" s="31" t="s">
        <v>79</v>
      </c>
      <c r="G4926" s="31" t="s">
        <v>81</v>
      </c>
      <c r="H4926" s="31" t="s">
        <v>743</v>
      </c>
      <c r="I4926" s="31">
        <v>26</v>
      </c>
      <c r="J4926" s="31">
        <f>INDEX('LA lookup'!H:H,MATCH('Known to services raw data'!B4926,'LA lookup'!G:G,0))</f>
        <v>67017</v>
      </c>
      <c r="K4926" s="31"/>
      <c r="L4926" s="31" t="str">
        <f t="shared" si="287"/>
        <v>0.4 per 1000 0-17 yr olds</v>
      </c>
      <c r="M4926" s="31">
        <f t="shared" si="288"/>
        <v>0.38796126355999222</v>
      </c>
      <c r="N4926" s="31">
        <f t="shared" si="286"/>
        <v>0</v>
      </c>
    </row>
    <row r="4927" spans="1:14" x14ac:dyDescent="0.45">
      <c r="A4927" s="31" t="str">
        <f t="shared" si="285"/>
        <v>E08000025_CIN episodes where a child has young carer identified as a factor at CIN assessment (excluding looked after children)_Number</v>
      </c>
      <c r="B4927" s="31" t="s">
        <v>245</v>
      </c>
      <c r="C4927" s="31" t="s">
        <v>246</v>
      </c>
      <c r="D4927" s="31" t="s">
        <v>474</v>
      </c>
      <c r="E4927" s="31" t="s">
        <v>475</v>
      </c>
      <c r="F4927" s="31" t="s">
        <v>79</v>
      </c>
      <c r="G4927" s="31" t="s">
        <v>81</v>
      </c>
      <c r="H4927" s="31" t="s">
        <v>743</v>
      </c>
      <c r="I4927" s="31">
        <v>394</v>
      </c>
      <c r="J4927" s="31">
        <f>INDEX('LA lookup'!H:H,MATCH('Known to services raw data'!B4927,'LA lookup'!G:G,0))</f>
        <v>288388</v>
      </c>
      <c r="K4927" s="31"/>
      <c r="L4927" s="31" t="str">
        <f t="shared" si="287"/>
        <v>1.4 per 1000 0-17 yr olds</v>
      </c>
      <c r="M4927" s="31">
        <f t="shared" si="288"/>
        <v>1.3662149604005716</v>
      </c>
      <c r="N4927" s="31">
        <f t="shared" si="286"/>
        <v>0</v>
      </c>
    </row>
    <row r="4928" spans="1:14" x14ac:dyDescent="0.45">
      <c r="A4928" s="31" t="str">
        <f t="shared" si="285"/>
        <v>E08000026_CIN episodes where a child has young carer identified as a factor at CIN assessment (excluding looked after children)_Number</v>
      </c>
      <c r="B4928" s="31" t="s">
        <v>283</v>
      </c>
      <c r="C4928" s="31" t="s">
        <v>284</v>
      </c>
      <c r="D4928" s="31" t="s">
        <v>474</v>
      </c>
      <c r="E4928" s="31" t="s">
        <v>475</v>
      </c>
      <c r="F4928" s="31" t="s">
        <v>79</v>
      </c>
      <c r="G4928" s="31" t="s">
        <v>81</v>
      </c>
      <c r="H4928" s="31" t="s">
        <v>743</v>
      </c>
      <c r="I4928" s="31">
        <v>89</v>
      </c>
      <c r="J4928" s="31">
        <f>INDEX('LA lookup'!H:H,MATCH('Known to services raw data'!B4928,'LA lookup'!G:G,0))</f>
        <v>78994</v>
      </c>
      <c r="K4928" s="31"/>
      <c r="L4928" s="31" t="str">
        <f t="shared" si="287"/>
        <v>1.1 per 1000 0-17 yr olds</v>
      </c>
      <c r="M4928" s="31">
        <f t="shared" si="288"/>
        <v>1.1266678481910017</v>
      </c>
      <c r="N4928" s="31">
        <f t="shared" si="286"/>
        <v>0</v>
      </c>
    </row>
    <row r="4929" spans="1:14" x14ac:dyDescent="0.45">
      <c r="A4929" s="31" t="str">
        <f t="shared" si="285"/>
        <v>E08000027_CIN episodes where a child has young carer identified as a factor at CIN assessment (excluding looked after children)_Number</v>
      </c>
      <c r="B4929" s="31" t="s">
        <v>297</v>
      </c>
      <c r="C4929" s="31" t="s">
        <v>298</v>
      </c>
      <c r="D4929" s="31" t="s">
        <v>474</v>
      </c>
      <c r="E4929" s="31" t="s">
        <v>475</v>
      </c>
      <c r="F4929" s="31" t="s">
        <v>79</v>
      </c>
      <c r="G4929" s="31" t="s">
        <v>81</v>
      </c>
      <c r="H4929" s="31" t="s">
        <v>743</v>
      </c>
      <c r="I4929" s="31">
        <v>5</v>
      </c>
      <c r="J4929" s="31">
        <f>INDEX('LA lookup'!H:H,MATCH('Known to services raw data'!B4929,'LA lookup'!G:G,0))</f>
        <v>69265</v>
      </c>
      <c r="K4929" s="31"/>
      <c r="L4929" s="31" t="str">
        <f t="shared" si="287"/>
        <v>0.1 per 1000 0-17 yr olds</v>
      </c>
      <c r="M4929" s="31">
        <f t="shared" si="288"/>
        <v>7.218652999350321E-2</v>
      </c>
      <c r="N4929" s="31">
        <f t="shared" si="286"/>
        <v>0</v>
      </c>
    </row>
    <row r="4930" spans="1:14" x14ac:dyDescent="0.45">
      <c r="A4930" s="31" t="str">
        <f t="shared" si="285"/>
        <v>E08000028_CIN episodes where a child has young carer identified as a factor at CIN assessment (excluding looked after children)_Number</v>
      </c>
      <c r="B4930" s="31" t="s">
        <v>397</v>
      </c>
      <c r="C4930" s="31" t="s">
        <v>398</v>
      </c>
      <c r="D4930" s="31" t="s">
        <v>474</v>
      </c>
      <c r="E4930" s="31" t="s">
        <v>475</v>
      </c>
      <c r="F4930" s="31" t="s">
        <v>79</v>
      </c>
      <c r="G4930" s="31" t="s">
        <v>81</v>
      </c>
      <c r="H4930" s="31" t="s">
        <v>743</v>
      </c>
      <c r="I4930" s="31">
        <v>97</v>
      </c>
      <c r="J4930" s="31">
        <f>INDEX('LA lookup'!H:H,MATCH('Known to services raw data'!B4930,'LA lookup'!G:G,0))</f>
        <v>81920</v>
      </c>
      <c r="K4930" s="31"/>
      <c r="L4930" s="31" t="str">
        <f t="shared" si="287"/>
        <v>1.2 per 1000 0-17 yr olds</v>
      </c>
      <c r="M4930" s="31">
        <f t="shared" si="288"/>
        <v>1.18408203125</v>
      </c>
      <c r="N4930" s="31">
        <f t="shared" si="286"/>
        <v>0</v>
      </c>
    </row>
    <row r="4931" spans="1:14" x14ac:dyDescent="0.45">
      <c r="A4931" s="31" t="str">
        <f t="shared" si="285"/>
        <v>E08000029_CIN episodes where a child has young carer identified as a factor at CIN assessment (excluding looked after children)_Number</v>
      </c>
      <c r="B4931" s="31" t="s">
        <v>516</v>
      </c>
      <c r="C4931" s="31" t="s">
        <v>517</v>
      </c>
      <c r="D4931" s="31" t="s">
        <v>474</v>
      </c>
      <c r="E4931" s="31" t="s">
        <v>475</v>
      </c>
      <c r="F4931" s="31" t="s">
        <v>79</v>
      </c>
      <c r="G4931" s="31" t="s">
        <v>81</v>
      </c>
      <c r="H4931" s="31" t="s">
        <v>743</v>
      </c>
      <c r="I4931" s="31">
        <v>80</v>
      </c>
      <c r="J4931" s="31">
        <f>INDEX('LA lookup'!H:H,MATCH('Known to services raw data'!B4931,'LA lookup'!G:G,0))</f>
        <v>46946</v>
      </c>
      <c r="K4931" s="31"/>
      <c r="L4931" s="31" t="str">
        <f t="shared" si="287"/>
        <v>1.7 per 1000 0-17 yr olds</v>
      </c>
      <c r="M4931" s="31">
        <f t="shared" si="288"/>
        <v>1.7040855450943637</v>
      </c>
      <c r="N4931" s="31">
        <f t="shared" si="286"/>
        <v>0</v>
      </c>
    </row>
    <row r="4932" spans="1:14" x14ac:dyDescent="0.45">
      <c r="A4932" s="31" t="str">
        <f t="shared" si="285"/>
        <v>E08000030_CIN episodes where a child has young carer identified as a factor at CIN assessment (excluding looked after children)_Number</v>
      </c>
      <c r="B4932" s="31" t="s">
        <v>446</v>
      </c>
      <c r="C4932" s="31" t="s">
        <v>447</v>
      </c>
      <c r="D4932" s="31" t="s">
        <v>474</v>
      </c>
      <c r="E4932" s="31" t="s">
        <v>475</v>
      </c>
      <c r="F4932" s="31" t="s">
        <v>79</v>
      </c>
      <c r="G4932" s="31" t="s">
        <v>81</v>
      </c>
      <c r="H4932" s="31" t="s">
        <v>743</v>
      </c>
      <c r="I4932" s="31">
        <v>51</v>
      </c>
      <c r="J4932" s="31">
        <f>INDEX('LA lookup'!H:H,MATCH('Known to services raw data'!B4932,'LA lookup'!G:G,0))</f>
        <v>68157</v>
      </c>
      <c r="K4932" s="31"/>
      <c r="L4932" s="31" t="str">
        <f t="shared" si="287"/>
        <v>0.7 per 1000 0-17 yr olds</v>
      </c>
      <c r="M4932" s="31">
        <f t="shared" si="288"/>
        <v>0.74827237114309608</v>
      </c>
      <c r="N4932" s="31">
        <f t="shared" si="286"/>
        <v>0</v>
      </c>
    </row>
    <row r="4933" spans="1:14" x14ac:dyDescent="0.45">
      <c r="A4933" s="31" t="str">
        <f t="shared" si="285"/>
        <v>E08000031_CIN episodes where a child has young carer identified as a factor at CIN assessment (excluding looked after children)_Number</v>
      </c>
      <c r="B4933" s="31" t="s">
        <v>468</v>
      </c>
      <c r="C4933" s="31" t="s">
        <v>469</v>
      </c>
      <c r="D4933" s="31" t="s">
        <v>474</v>
      </c>
      <c r="E4933" s="31" t="s">
        <v>475</v>
      </c>
      <c r="F4933" s="31" t="s">
        <v>79</v>
      </c>
      <c r="G4933" s="31" t="s">
        <v>81</v>
      </c>
      <c r="H4933" s="31" t="s">
        <v>743</v>
      </c>
      <c r="I4933" s="31">
        <v>7</v>
      </c>
      <c r="J4933" s="31">
        <f>INDEX('LA lookup'!H:H,MATCH('Known to services raw data'!B4933,'LA lookup'!G:G,0))</f>
        <v>61244</v>
      </c>
      <c r="K4933" s="31"/>
      <c r="L4933" s="31" t="str">
        <f t="shared" si="287"/>
        <v>0.1 per 1000 0-17 yr olds</v>
      </c>
      <c r="M4933" s="31">
        <f t="shared" si="288"/>
        <v>0.1142969107177846</v>
      </c>
      <c r="N4933" s="31">
        <f t="shared" si="286"/>
        <v>0</v>
      </c>
    </row>
    <row r="4934" spans="1:14" x14ac:dyDescent="0.45">
      <c r="A4934" s="31" t="str">
        <f t="shared" si="285"/>
        <v>E08000011_CIN episodes where a child has young carer identified as a factor at CIN assessment (excluding looked after children)_Number</v>
      </c>
      <c r="B4934" s="31" t="s">
        <v>333</v>
      </c>
      <c r="C4934" s="31" t="s">
        <v>334</v>
      </c>
      <c r="D4934" s="31" t="s">
        <v>474</v>
      </c>
      <c r="E4934" s="31" t="s">
        <v>475</v>
      </c>
      <c r="F4934" s="31" t="s">
        <v>79</v>
      </c>
      <c r="G4934" s="31" t="s">
        <v>81</v>
      </c>
      <c r="H4934" s="31" t="s">
        <v>743</v>
      </c>
      <c r="I4934" s="31">
        <v>59</v>
      </c>
      <c r="J4934" s="31">
        <f>INDEX('LA lookup'!H:H,MATCH('Known to services raw data'!B4934,'LA lookup'!G:G,0))</f>
        <v>33477</v>
      </c>
      <c r="K4934" s="31"/>
      <c r="L4934" s="31" t="str">
        <f t="shared" si="287"/>
        <v>1.8 per 1000 0-17 yr olds</v>
      </c>
      <c r="M4934" s="31">
        <f t="shared" si="288"/>
        <v>1.7624040385936612</v>
      </c>
      <c r="N4934" s="31">
        <f t="shared" si="286"/>
        <v>0</v>
      </c>
    </row>
    <row r="4935" spans="1:14" x14ac:dyDescent="0.45">
      <c r="A4935" s="31" t="str">
        <f t="shared" si="285"/>
        <v>E08000012_CIN episodes where a child has young carer identified as a factor at CIN assessment (excluding looked after children)_Number</v>
      </c>
      <c r="B4935" s="31" t="s">
        <v>347</v>
      </c>
      <c r="C4935" s="31" t="s">
        <v>348</v>
      </c>
      <c r="D4935" s="31" t="s">
        <v>474</v>
      </c>
      <c r="E4935" s="31" t="s">
        <v>475</v>
      </c>
      <c r="F4935" s="31" t="s">
        <v>79</v>
      </c>
      <c r="G4935" s="31" t="s">
        <v>81</v>
      </c>
      <c r="H4935" s="31" t="s">
        <v>743</v>
      </c>
      <c r="I4935" s="31">
        <v>66</v>
      </c>
      <c r="J4935" s="31">
        <f>INDEX('LA lookup'!H:H,MATCH('Known to services raw data'!B4935,'LA lookup'!G:G,0))</f>
        <v>94902</v>
      </c>
      <c r="K4935" s="31"/>
      <c r="L4935" s="31" t="str">
        <f t="shared" si="287"/>
        <v>0.7 per 1000 0-17 yr olds</v>
      </c>
      <c r="M4935" s="31">
        <f t="shared" si="288"/>
        <v>0.69545425807675287</v>
      </c>
      <c r="N4935" s="31">
        <f t="shared" si="286"/>
        <v>0</v>
      </c>
    </row>
    <row r="4936" spans="1:14" x14ac:dyDescent="0.45">
      <c r="A4936" s="31" t="str">
        <f t="shared" si="285"/>
        <v>E08000013_CIN episodes where a child has young carer identified as a factor at CIN assessment (excluding looked after children)_Number</v>
      </c>
      <c r="B4936" s="31" t="s">
        <v>416</v>
      </c>
      <c r="C4936" s="31" t="s">
        <v>417</v>
      </c>
      <c r="D4936" s="31" t="s">
        <v>474</v>
      </c>
      <c r="E4936" s="31" t="s">
        <v>475</v>
      </c>
      <c r="F4936" s="31" t="s">
        <v>79</v>
      </c>
      <c r="G4936" s="31" t="s">
        <v>81</v>
      </c>
      <c r="H4936" s="31" t="s">
        <v>743</v>
      </c>
      <c r="I4936" s="31">
        <v>91</v>
      </c>
      <c r="J4936" s="31">
        <f>INDEX('LA lookup'!H:H,MATCH('Known to services raw data'!B4936,'LA lookup'!G:G,0))</f>
        <v>36785</v>
      </c>
      <c r="K4936" s="31"/>
      <c r="L4936" s="31" t="str">
        <f t="shared" si="287"/>
        <v>2.5 per 1000 0-17 yr olds</v>
      </c>
      <c r="M4936" s="31">
        <f t="shared" si="288"/>
        <v>2.4738344433872506</v>
      </c>
      <c r="N4936" s="31">
        <f t="shared" si="286"/>
        <v>0</v>
      </c>
    </row>
    <row r="4937" spans="1:14" x14ac:dyDescent="0.45">
      <c r="A4937" s="31" t="str">
        <f t="shared" ref="A4937:A5000" si="289">CONCATENATE(B4937,"_",G4937,"_",H4937)</f>
        <v>E08000014_CIN episodes where a child has young carer identified as a factor at CIN assessment (excluding looked after children)_Number</v>
      </c>
      <c r="B4937" s="31" t="s">
        <v>399</v>
      </c>
      <c r="C4937" s="31" t="s">
        <v>400</v>
      </c>
      <c r="D4937" s="31" t="s">
        <v>474</v>
      </c>
      <c r="E4937" s="31" t="s">
        <v>475</v>
      </c>
      <c r="F4937" s="31" t="s">
        <v>79</v>
      </c>
      <c r="G4937" s="31" t="s">
        <v>81</v>
      </c>
      <c r="H4937" s="31" t="s">
        <v>743</v>
      </c>
      <c r="I4937" s="31">
        <v>65</v>
      </c>
      <c r="J4937" s="31">
        <f>INDEX('LA lookup'!H:H,MATCH('Known to services raw data'!B4937,'LA lookup'!G:G,0))</f>
        <v>53833</v>
      </c>
      <c r="K4937" s="31"/>
      <c r="L4937" s="31" t="str">
        <f t="shared" si="287"/>
        <v>1.2 per 1000 0-17 yr olds</v>
      </c>
      <c r="M4937" s="31">
        <f t="shared" si="288"/>
        <v>1.2074378169524269</v>
      </c>
      <c r="N4937" s="31">
        <f t="shared" si="286"/>
        <v>0</v>
      </c>
    </row>
    <row r="4938" spans="1:14" x14ac:dyDescent="0.45">
      <c r="A4938" s="31" t="str">
        <f t="shared" si="289"/>
        <v>E08000015_CIN episodes where a child has young carer identified as a factor at CIN assessment (excluding looked after children)_Number</v>
      </c>
      <c r="B4938" s="31" t="s">
        <v>464</v>
      </c>
      <c r="C4938" s="31" t="s">
        <v>465</v>
      </c>
      <c r="D4938" s="31" t="s">
        <v>474</v>
      </c>
      <c r="E4938" s="31" t="s">
        <v>475</v>
      </c>
      <c r="F4938" s="31" t="s">
        <v>79</v>
      </c>
      <c r="G4938" s="31" t="s">
        <v>81</v>
      </c>
      <c r="H4938" s="31" t="s">
        <v>743</v>
      </c>
      <c r="I4938" s="31">
        <v>130</v>
      </c>
      <c r="J4938" s="31">
        <f>INDEX('LA lookup'!H:H,MATCH('Known to services raw data'!B4938,'LA lookup'!G:G,0))</f>
        <v>67576</v>
      </c>
      <c r="K4938" s="31"/>
      <c r="L4938" s="31" t="str">
        <f t="shared" si="287"/>
        <v>1.9 per 1000 0-17 yr olds</v>
      </c>
      <c r="M4938" s="31">
        <f t="shared" si="288"/>
        <v>1.9237599147626376</v>
      </c>
      <c r="N4938" s="31">
        <f t="shared" ref="N4938:N5001" si="290">IF(OR(C4938="City of London",C4938="Isles of Scilly"),1,0)</f>
        <v>0</v>
      </c>
    </row>
    <row r="4939" spans="1:14" x14ac:dyDescent="0.45">
      <c r="A4939" s="31" t="str">
        <f t="shared" si="289"/>
        <v>E08000001_CIN episodes where a child has young carer identified as a factor at CIN assessment (excluding looked after children)_Number</v>
      </c>
      <c r="B4939" s="31" t="s">
        <v>252</v>
      </c>
      <c r="C4939" s="31" t="s">
        <v>253</v>
      </c>
      <c r="D4939" s="31" t="s">
        <v>474</v>
      </c>
      <c r="E4939" s="31" t="s">
        <v>475</v>
      </c>
      <c r="F4939" s="31" t="s">
        <v>79</v>
      </c>
      <c r="G4939" s="31" t="s">
        <v>81</v>
      </c>
      <c r="H4939" s="31" t="s">
        <v>743</v>
      </c>
      <c r="I4939" s="31">
        <v>47</v>
      </c>
      <c r="J4939" s="31">
        <f>INDEX('LA lookup'!H:H,MATCH('Known to services raw data'!B4939,'LA lookup'!G:G,0))</f>
        <v>67670</v>
      </c>
      <c r="K4939" s="31"/>
      <c r="L4939" s="31" t="str">
        <f t="shared" si="287"/>
        <v>0.7 per 1000 0-17 yr olds</v>
      </c>
      <c r="M4939" s="31">
        <f t="shared" si="288"/>
        <v>0.6945470666469632</v>
      </c>
      <c r="N4939" s="31">
        <f t="shared" si="290"/>
        <v>0</v>
      </c>
    </row>
    <row r="4940" spans="1:14" x14ac:dyDescent="0.45">
      <c r="A4940" s="31" t="str">
        <f t="shared" si="289"/>
        <v>E08000002_CIN episodes where a child has young carer identified as a factor at CIN assessment (excluding looked after children)_Number</v>
      </c>
      <c r="B4940" s="31" t="s">
        <v>271</v>
      </c>
      <c r="C4940" s="31" t="s">
        <v>272</v>
      </c>
      <c r="D4940" s="31" t="s">
        <v>474</v>
      </c>
      <c r="E4940" s="31" t="s">
        <v>475</v>
      </c>
      <c r="F4940" s="31" t="s">
        <v>79</v>
      </c>
      <c r="G4940" s="31" t="s">
        <v>81</v>
      </c>
      <c r="H4940" s="31" t="s">
        <v>743</v>
      </c>
      <c r="I4940" s="31">
        <v>132</v>
      </c>
      <c r="J4940" s="31">
        <f>INDEX('LA lookup'!H:H,MATCH('Known to services raw data'!B4940,'LA lookup'!G:G,0))</f>
        <v>43142</v>
      </c>
      <c r="K4940" s="31"/>
      <c r="L4940" s="31" t="str">
        <f t="shared" si="287"/>
        <v>3.1 per 1000 0-17 yr olds</v>
      </c>
      <c r="M4940" s="31">
        <f t="shared" si="288"/>
        <v>3.0596634370219276</v>
      </c>
      <c r="N4940" s="31">
        <f t="shared" si="290"/>
        <v>0</v>
      </c>
    </row>
    <row r="4941" spans="1:14" x14ac:dyDescent="0.45">
      <c r="A4941" s="31" t="str">
        <f t="shared" si="289"/>
        <v>E08000003_CIN episodes where a child has young carer identified as a factor at CIN assessment (excluding looked after children)_Number</v>
      </c>
      <c r="B4941" s="31" t="s">
        <v>349</v>
      </c>
      <c r="C4941" s="31" t="s">
        <v>350</v>
      </c>
      <c r="D4941" s="31" t="s">
        <v>474</v>
      </c>
      <c r="E4941" s="31" t="s">
        <v>475</v>
      </c>
      <c r="F4941" s="31" t="s">
        <v>79</v>
      </c>
      <c r="G4941" s="31" t="s">
        <v>81</v>
      </c>
      <c r="H4941" s="31" t="s">
        <v>743</v>
      </c>
      <c r="I4941" s="31">
        <v>47</v>
      </c>
      <c r="J4941" s="31">
        <f>INDEX('LA lookup'!H:H,MATCH('Known to services raw data'!B4941,'LA lookup'!G:G,0))</f>
        <v>121962</v>
      </c>
      <c r="K4941" s="31"/>
      <c r="L4941" s="31" t="str">
        <f t="shared" si="287"/>
        <v>0.4 per 1000 0-17 yr olds</v>
      </c>
      <c r="M4941" s="31">
        <f t="shared" si="288"/>
        <v>0.38536593365146521</v>
      </c>
      <c r="N4941" s="31">
        <f t="shared" si="290"/>
        <v>0</v>
      </c>
    </row>
    <row r="4942" spans="1:14" x14ac:dyDescent="0.45">
      <c r="A4942" s="31" t="str">
        <f t="shared" si="289"/>
        <v>E08000004_CIN episodes where a child has young carer identified as a factor at CIN assessment (excluding looked after children)_Number</v>
      </c>
      <c r="B4942" s="31" t="s">
        <v>375</v>
      </c>
      <c r="C4942" s="31" t="s">
        <v>376</v>
      </c>
      <c r="D4942" s="31" t="s">
        <v>474</v>
      </c>
      <c r="E4942" s="31" t="s">
        <v>475</v>
      </c>
      <c r="F4942" s="31" t="s">
        <v>79</v>
      </c>
      <c r="G4942" s="31" t="s">
        <v>81</v>
      </c>
      <c r="H4942" s="31" t="s">
        <v>743</v>
      </c>
      <c r="I4942" s="31">
        <v>40</v>
      </c>
      <c r="J4942" s="31">
        <f>INDEX('LA lookup'!H:H,MATCH('Known to services raw data'!B4942,'LA lookup'!G:G,0))</f>
        <v>59416</v>
      </c>
      <c r="K4942" s="31"/>
      <c r="L4942" s="31" t="str">
        <f t="shared" si="287"/>
        <v>0.7 per 1000 0-17 yr olds</v>
      </c>
      <c r="M4942" s="31">
        <f t="shared" si="288"/>
        <v>0.67321933485929719</v>
      </c>
      <c r="N4942" s="31">
        <f t="shared" si="290"/>
        <v>0</v>
      </c>
    </row>
    <row r="4943" spans="1:14" x14ac:dyDescent="0.45">
      <c r="A4943" s="31" t="str">
        <f t="shared" si="289"/>
        <v>E08000005_CIN episodes where a child has young carer identified as a factor at CIN assessment (excluding looked after children)_Number</v>
      </c>
      <c r="B4943" s="31" t="s">
        <v>391</v>
      </c>
      <c r="C4943" s="31" t="s">
        <v>392</v>
      </c>
      <c r="D4943" s="31" t="s">
        <v>474</v>
      </c>
      <c r="E4943" s="31" t="s">
        <v>475</v>
      </c>
      <c r="F4943" s="31" t="s">
        <v>79</v>
      </c>
      <c r="G4943" s="31" t="s">
        <v>81</v>
      </c>
      <c r="H4943" s="31" t="s">
        <v>743</v>
      </c>
      <c r="I4943" s="31">
        <v>52</v>
      </c>
      <c r="J4943" s="31">
        <f>INDEX('LA lookup'!H:H,MATCH('Known to services raw data'!B4943,'LA lookup'!G:G,0))</f>
        <v>52689</v>
      </c>
      <c r="K4943" s="31"/>
      <c r="L4943" s="31" t="str">
        <f t="shared" si="287"/>
        <v>1 per 1000 0-17 yr olds</v>
      </c>
      <c r="M4943" s="31">
        <f t="shared" si="288"/>
        <v>0.98692326671601283</v>
      </c>
      <c r="N4943" s="31">
        <f t="shared" si="290"/>
        <v>0</v>
      </c>
    </row>
    <row r="4944" spans="1:14" x14ac:dyDescent="0.45">
      <c r="A4944" s="31" t="str">
        <f t="shared" si="289"/>
        <v>E08000006_CIN episodes where a child has young carer identified as a factor at CIN assessment (excluding looked after children)_Number</v>
      </c>
      <c r="B4944" s="31" t="s">
        <v>395</v>
      </c>
      <c r="C4944" s="31" t="s">
        <v>396</v>
      </c>
      <c r="D4944" s="31" t="s">
        <v>474</v>
      </c>
      <c r="E4944" s="31" t="s">
        <v>475</v>
      </c>
      <c r="F4944" s="31" t="s">
        <v>79</v>
      </c>
      <c r="G4944" s="31" t="s">
        <v>81</v>
      </c>
      <c r="H4944" s="31" t="s">
        <v>743</v>
      </c>
      <c r="I4944" s="31">
        <v>85</v>
      </c>
      <c r="J4944" s="31">
        <f>INDEX('LA lookup'!H:H,MATCH('Known to services raw data'!B4944,'LA lookup'!G:G,0))</f>
        <v>56566</v>
      </c>
      <c r="K4944" s="31"/>
      <c r="L4944" s="31" t="str">
        <f t="shared" si="287"/>
        <v>1.5 per 1000 0-17 yr olds</v>
      </c>
      <c r="M4944" s="31">
        <f t="shared" si="288"/>
        <v>1.5026694480783509</v>
      </c>
      <c r="N4944" s="31">
        <f t="shared" si="290"/>
        <v>0</v>
      </c>
    </row>
    <row r="4945" spans="1:14" x14ac:dyDescent="0.45">
      <c r="A4945" s="31" t="str">
        <f t="shared" si="289"/>
        <v>E08000007_CIN episodes where a child has young carer identified as a factor at CIN assessment (excluding looked after children)_Number</v>
      </c>
      <c r="B4945" s="31" t="s">
        <v>420</v>
      </c>
      <c r="C4945" s="31" t="s">
        <v>421</v>
      </c>
      <c r="D4945" s="31" t="s">
        <v>474</v>
      </c>
      <c r="E4945" s="31" t="s">
        <v>475</v>
      </c>
      <c r="F4945" s="31" t="s">
        <v>79</v>
      </c>
      <c r="G4945" s="31" t="s">
        <v>81</v>
      </c>
      <c r="H4945" s="31" t="s">
        <v>743</v>
      </c>
      <c r="I4945" s="31">
        <v>40</v>
      </c>
      <c r="J4945" s="31">
        <f>INDEX('LA lookup'!H:H,MATCH('Known to services raw data'!B4945,'LA lookup'!G:G,0))</f>
        <v>63141</v>
      </c>
      <c r="K4945" s="31"/>
      <c r="L4945" s="31" t="str">
        <f t="shared" si="287"/>
        <v>0.6 per 1000 0-17 yr olds</v>
      </c>
      <c r="M4945" s="31">
        <f t="shared" si="288"/>
        <v>0.63350279533108445</v>
      </c>
      <c r="N4945" s="31">
        <f t="shared" si="290"/>
        <v>0</v>
      </c>
    </row>
    <row r="4946" spans="1:14" x14ac:dyDescent="0.45">
      <c r="A4946" s="31" t="str">
        <f t="shared" si="289"/>
        <v>E08000008_CIN episodes where a child has young carer identified as a factor at CIN assessment (excluding looked after children)_Number</v>
      </c>
      <c r="B4946" s="31" t="s">
        <v>436</v>
      </c>
      <c r="C4946" s="31" t="s">
        <v>437</v>
      </c>
      <c r="D4946" s="31" t="s">
        <v>474</v>
      </c>
      <c r="E4946" s="31" t="s">
        <v>475</v>
      </c>
      <c r="F4946" s="31" t="s">
        <v>79</v>
      </c>
      <c r="G4946" s="31" t="s">
        <v>81</v>
      </c>
      <c r="H4946" s="31" t="s">
        <v>743</v>
      </c>
      <c r="I4946" s="31">
        <v>106</v>
      </c>
      <c r="J4946" s="31">
        <f>INDEX('LA lookup'!H:H,MATCH('Known to services raw data'!B4946,'LA lookup'!G:G,0))</f>
        <v>50223</v>
      </c>
      <c r="K4946" s="31"/>
      <c r="L4946" s="31" t="str">
        <f t="shared" si="287"/>
        <v>2.1 per 1000 0-17 yr olds</v>
      </c>
      <c r="M4946" s="31">
        <f t="shared" si="288"/>
        <v>2.1105867829480518</v>
      </c>
      <c r="N4946" s="31">
        <f t="shared" si="290"/>
        <v>0</v>
      </c>
    </row>
    <row r="4947" spans="1:14" x14ac:dyDescent="0.45">
      <c r="A4947" s="31" t="str">
        <f t="shared" si="289"/>
        <v>E08000009_CIN episodes where a child has young carer identified as a factor at CIN assessment (excluding looked after children)_Number</v>
      </c>
      <c r="B4947" s="31" t="s">
        <v>442</v>
      </c>
      <c r="C4947" s="31" t="s">
        <v>443</v>
      </c>
      <c r="D4947" s="31" t="s">
        <v>474</v>
      </c>
      <c r="E4947" s="31" t="s">
        <v>475</v>
      </c>
      <c r="F4947" s="31" t="s">
        <v>79</v>
      </c>
      <c r="G4947" s="31" t="s">
        <v>81</v>
      </c>
      <c r="H4947" s="31" t="s">
        <v>743</v>
      </c>
      <c r="I4947" s="31">
        <v>59</v>
      </c>
      <c r="J4947" s="31">
        <f>INDEX('LA lookup'!H:H,MATCH('Known to services raw data'!B4947,'LA lookup'!G:G,0))</f>
        <v>56087</v>
      </c>
      <c r="K4947" s="31"/>
      <c r="L4947" s="31" t="str">
        <f t="shared" si="287"/>
        <v>1.1 per 1000 0-17 yr olds</v>
      </c>
      <c r="M4947" s="31">
        <f t="shared" si="288"/>
        <v>1.0519371690409542</v>
      </c>
      <c r="N4947" s="31">
        <f t="shared" si="290"/>
        <v>0</v>
      </c>
    </row>
    <row r="4948" spans="1:14" x14ac:dyDescent="0.45">
      <c r="A4948" s="31" t="str">
        <f t="shared" si="289"/>
        <v>E08000010_CIN episodes where a child has young carer identified as a factor at CIN assessment (excluding looked after children)_Number</v>
      </c>
      <c r="B4948" s="31" t="s">
        <v>460</v>
      </c>
      <c r="C4948" s="31" t="s">
        <v>461</v>
      </c>
      <c r="D4948" s="31" t="s">
        <v>474</v>
      </c>
      <c r="E4948" s="31" t="s">
        <v>475</v>
      </c>
      <c r="F4948" s="31" t="s">
        <v>79</v>
      </c>
      <c r="G4948" s="31" t="s">
        <v>81</v>
      </c>
      <c r="H4948" s="31" t="s">
        <v>743</v>
      </c>
      <c r="I4948" s="31">
        <v>131</v>
      </c>
      <c r="J4948" s="31">
        <f>INDEX('LA lookup'!H:H,MATCH('Known to services raw data'!B4948,'LA lookup'!G:G,0))</f>
        <v>68388</v>
      </c>
      <c r="K4948" s="31"/>
      <c r="L4948" s="31" t="str">
        <f t="shared" si="287"/>
        <v>1.9 per 1000 0-17 yr olds</v>
      </c>
      <c r="M4948" s="31">
        <f t="shared" si="288"/>
        <v>1.9155407381411944</v>
      </c>
      <c r="N4948" s="31">
        <f t="shared" si="290"/>
        <v>0</v>
      </c>
    </row>
    <row r="4949" spans="1:14" x14ac:dyDescent="0.45">
      <c r="A4949" s="31" t="str">
        <f t="shared" si="289"/>
        <v>E08000016_CIN episodes where a child has young carer identified as a factor at CIN assessment (excluding looked after children)_Number</v>
      </c>
      <c r="B4949" s="31" t="s">
        <v>236</v>
      </c>
      <c r="C4949" s="31" t="s">
        <v>237</v>
      </c>
      <c r="D4949" s="31" t="s">
        <v>474</v>
      </c>
      <c r="E4949" s="31" t="s">
        <v>475</v>
      </c>
      <c r="F4949" s="31" t="s">
        <v>79</v>
      </c>
      <c r="G4949" s="31" t="s">
        <v>81</v>
      </c>
      <c r="H4949" s="31" t="s">
        <v>743</v>
      </c>
      <c r="I4949" s="31">
        <v>12</v>
      </c>
      <c r="J4949" s="31">
        <f>INDEX('LA lookup'!H:H,MATCH('Known to services raw data'!B4949,'LA lookup'!G:G,0))</f>
        <v>50727</v>
      </c>
      <c r="K4949" s="31"/>
      <c r="L4949" s="31" t="str">
        <f t="shared" si="287"/>
        <v>0.2 per 1000 0-17 yr olds</v>
      </c>
      <c r="M4949" s="31">
        <f t="shared" si="288"/>
        <v>0.23656041161511621</v>
      </c>
      <c r="N4949" s="31">
        <f t="shared" si="290"/>
        <v>0</v>
      </c>
    </row>
    <row r="4950" spans="1:14" x14ac:dyDescent="0.45">
      <c r="A4950" s="31" t="str">
        <f t="shared" si="289"/>
        <v>E08000017_CIN episodes where a child has young carer identified as a factor at CIN assessment (excluding looked after children)_Number</v>
      </c>
      <c r="B4950" s="31" t="s">
        <v>293</v>
      </c>
      <c r="C4950" s="31" t="s">
        <v>294</v>
      </c>
      <c r="D4950" s="31" t="s">
        <v>474</v>
      </c>
      <c r="E4950" s="31" t="s">
        <v>475</v>
      </c>
      <c r="F4950" s="31" t="s">
        <v>79</v>
      </c>
      <c r="G4950" s="31" t="s">
        <v>81</v>
      </c>
      <c r="H4950" s="31" t="s">
        <v>743</v>
      </c>
      <c r="I4950" s="31">
        <v>78</v>
      </c>
      <c r="J4950" s="31">
        <f>INDEX('LA lookup'!H:H,MATCH('Known to services raw data'!B4950,'LA lookup'!G:G,0))</f>
        <v>66448</v>
      </c>
      <c r="K4950" s="31"/>
      <c r="L4950" s="31" t="str">
        <f t="shared" si="287"/>
        <v>1.2 per 1000 0-17 yr olds</v>
      </c>
      <c r="M4950" s="31">
        <f t="shared" si="288"/>
        <v>1.173850228750301</v>
      </c>
      <c r="N4950" s="31">
        <f t="shared" si="290"/>
        <v>0</v>
      </c>
    </row>
    <row r="4951" spans="1:14" x14ac:dyDescent="0.45">
      <c r="A4951" s="31" t="str">
        <f t="shared" si="289"/>
        <v>E08000018_CIN episodes where a child has young carer identified as a factor at CIN assessment (excluding looked after children)_Number</v>
      </c>
      <c r="B4951" s="31" t="s">
        <v>393</v>
      </c>
      <c r="C4951" s="31" t="s">
        <v>394</v>
      </c>
      <c r="D4951" s="31" t="s">
        <v>474</v>
      </c>
      <c r="E4951" s="31" t="s">
        <v>475</v>
      </c>
      <c r="F4951" s="31" t="s">
        <v>79</v>
      </c>
      <c r="G4951" s="31" t="s">
        <v>81</v>
      </c>
      <c r="H4951" s="31" t="s">
        <v>743</v>
      </c>
      <c r="I4951" s="31">
        <v>51</v>
      </c>
      <c r="J4951" s="31">
        <f>INDEX('LA lookup'!H:H,MATCH('Known to services raw data'!B4951,'LA lookup'!G:G,0))</f>
        <v>57196</v>
      </c>
      <c r="K4951" s="31"/>
      <c r="L4951" s="31" t="str">
        <f t="shared" si="287"/>
        <v>0.9 per 1000 0-17 yr olds</v>
      </c>
      <c r="M4951" s="31">
        <f t="shared" si="288"/>
        <v>0.89167074620602838</v>
      </c>
      <c r="N4951" s="31">
        <f t="shared" si="290"/>
        <v>0</v>
      </c>
    </row>
    <row r="4952" spans="1:14" x14ac:dyDescent="0.45">
      <c r="A4952" s="31" t="str">
        <f t="shared" si="289"/>
        <v>E08000019_CIN episodes where a child has young carer identified as a factor at CIN assessment (excluding looked after children)_Number</v>
      </c>
      <c r="B4952" s="31" t="s">
        <v>401</v>
      </c>
      <c r="C4952" s="31" t="s">
        <v>402</v>
      </c>
      <c r="D4952" s="31" t="s">
        <v>474</v>
      </c>
      <c r="E4952" s="31" t="s">
        <v>475</v>
      </c>
      <c r="F4952" s="31" t="s">
        <v>79</v>
      </c>
      <c r="G4952" s="31" t="s">
        <v>81</v>
      </c>
      <c r="H4952" s="31" t="s">
        <v>743</v>
      </c>
      <c r="I4952" s="31">
        <v>81</v>
      </c>
      <c r="J4952" s="31">
        <f>INDEX('LA lookup'!H:H,MATCH('Known to services raw data'!B4952,'LA lookup'!G:G,0))</f>
        <v>117497</v>
      </c>
      <c r="K4952" s="31"/>
      <c r="L4952" s="31" t="str">
        <f t="shared" si="287"/>
        <v>0.7 per 1000 0-17 yr olds</v>
      </c>
      <c r="M4952" s="31">
        <f t="shared" si="288"/>
        <v>0.68937930330136088</v>
      </c>
      <c r="N4952" s="31">
        <f t="shared" si="290"/>
        <v>0</v>
      </c>
    </row>
    <row r="4953" spans="1:14" x14ac:dyDescent="0.45">
      <c r="A4953" s="31" t="str">
        <f t="shared" si="289"/>
        <v>E08000032_CIN episodes where a child has young carer identified as a factor at CIN assessment (excluding looked after children)_Number</v>
      </c>
      <c r="B4953" s="31" t="s">
        <v>259</v>
      </c>
      <c r="C4953" s="31" t="s">
        <v>260</v>
      </c>
      <c r="D4953" s="31" t="s">
        <v>474</v>
      </c>
      <c r="E4953" s="31" t="s">
        <v>475</v>
      </c>
      <c r="F4953" s="31" t="s">
        <v>79</v>
      </c>
      <c r="G4953" s="31" t="s">
        <v>81</v>
      </c>
      <c r="H4953" s="31" t="s">
        <v>743</v>
      </c>
      <c r="I4953" s="31">
        <v>115</v>
      </c>
      <c r="J4953" s="31">
        <f>INDEX('LA lookup'!H:H,MATCH('Known to services raw data'!B4953,'LA lookup'!G:G,0))</f>
        <v>142005</v>
      </c>
      <c r="K4953" s="31"/>
      <c r="L4953" s="31" t="str">
        <f t="shared" si="287"/>
        <v>0.8 per 1000 0-17 yr olds</v>
      </c>
      <c r="M4953" s="31">
        <f t="shared" si="288"/>
        <v>0.8098306397662054</v>
      </c>
      <c r="N4953" s="31">
        <f t="shared" si="290"/>
        <v>0</v>
      </c>
    </row>
    <row r="4954" spans="1:14" x14ac:dyDescent="0.45">
      <c r="A4954" s="31" t="str">
        <f t="shared" si="289"/>
        <v>E08000033_CIN episodes where a child has young carer identified as a factor at CIN assessment (excluding looked after children)_Number</v>
      </c>
      <c r="B4954" s="31" t="s">
        <v>273</v>
      </c>
      <c r="C4954" s="31" t="s">
        <v>274</v>
      </c>
      <c r="D4954" s="31" t="s">
        <v>474</v>
      </c>
      <c r="E4954" s="31" t="s">
        <v>475</v>
      </c>
      <c r="F4954" s="31" t="s">
        <v>79</v>
      </c>
      <c r="G4954" s="31" t="s">
        <v>81</v>
      </c>
      <c r="H4954" s="31" t="s">
        <v>743</v>
      </c>
      <c r="I4954" s="31">
        <v>79</v>
      </c>
      <c r="J4954" s="31">
        <f>INDEX('LA lookup'!H:H,MATCH('Known to services raw data'!B4954,'LA lookup'!G:G,0))</f>
        <v>46021</v>
      </c>
      <c r="K4954" s="31"/>
      <c r="L4954" s="31" t="str">
        <f t="shared" si="287"/>
        <v>1.7 per 1000 0-17 yr olds</v>
      </c>
      <c r="M4954" s="31">
        <f t="shared" si="288"/>
        <v>1.716607635644597</v>
      </c>
      <c r="N4954" s="31">
        <f t="shared" si="290"/>
        <v>0</v>
      </c>
    </row>
    <row r="4955" spans="1:14" x14ac:dyDescent="0.45">
      <c r="A4955" s="31" t="str">
        <f t="shared" si="289"/>
        <v>E08000034_CIN episodes where a child has young carer identified as a factor at CIN assessment (excluding looked after children)_Number</v>
      </c>
      <c r="B4955" s="31" t="s">
        <v>331</v>
      </c>
      <c r="C4955" s="31" t="s">
        <v>332</v>
      </c>
      <c r="D4955" s="31" t="s">
        <v>474</v>
      </c>
      <c r="E4955" s="31" t="s">
        <v>475</v>
      </c>
      <c r="F4955" s="31" t="s">
        <v>79</v>
      </c>
      <c r="G4955" s="31" t="s">
        <v>81</v>
      </c>
      <c r="H4955" s="31" t="s">
        <v>743</v>
      </c>
      <c r="I4955" s="31">
        <v>85</v>
      </c>
      <c r="J4955" s="31">
        <f>INDEX('LA lookup'!H:H,MATCH('Known to services raw data'!B4955,'LA lookup'!G:G,0))</f>
        <v>100174</v>
      </c>
      <c r="K4955" s="31"/>
      <c r="L4955" s="31" t="str">
        <f t="shared" si="287"/>
        <v>0.8 per 1000 0-17 yr olds</v>
      </c>
      <c r="M4955" s="31">
        <f t="shared" si="288"/>
        <v>0.84852356898995751</v>
      </c>
      <c r="N4955" s="31">
        <f t="shared" si="290"/>
        <v>0</v>
      </c>
    </row>
    <row r="4956" spans="1:14" x14ac:dyDescent="0.45">
      <c r="A4956" s="31" t="str">
        <f t="shared" si="289"/>
        <v>E08000035_CIN episodes where a child has young carer identified as a factor at CIN assessment (excluding looked after children)_Number</v>
      </c>
      <c r="B4956" s="31" t="s">
        <v>339</v>
      </c>
      <c r="C4956" s="31" t="s">
        <v>340</v>
      </c>
      <c r="D4956" s="31" t="s">
        <v>474</v>
      </c>
      <c r="E4956" s="31" t="s">
        <v>475</v>
      </c>
      <c r="F4956" s="31" t="s">
        <v>79</v>
      </c>
      <c r="G4956" s="31" t="s">
        <v>81</v>
      </c>
      <c r="H4956" s="31" t="s">
        <v>743</v>
      </c>
      <c r="I4956" s="31">
        <v>80</v>
      </c>
      <c r="J4956" s="31">
        <f>INDEX('LA lookup'!H:H,MATCH('Known to services raw data'!B4956,'LA lookup'!G:G,0))</f>
        <v>168176</v>
      </c>
      <c r="K4956" s="31"/>
      <c r="L4956" s="31" t="str">
        <f t="shared" si="287"/>
        <v>0.5 per 1000 0-17 yr olds</v>
      </c>
      <c r="M4956" s="31">
        <f t="shared" si="288"/>
        <v>0.4756921320521359</v>
      </c>
      <c r="N4956" s="31">
        <f t="shared" si="290"/>
        <v>0</v>
      </c>
    </row>
    <row r="4957" spans="1:14" x14ac:dyDescent="0.45">
      <c r="A4957" s="31" t="str">
        <f t="shared" si="289"/>
        <v>E08000036_CIN episodes where a child has young carer identified as a factor at CIN assessment (excluding looked after children)_Number</v>
      </c>
      <c r="B4957" s="31" t="s">
        <v>444</v>
      </c>
      <c r="C4957" s="31" t="s">
        <v>445</v>
      </c>
      <c r="D4957" s="31" t="s">
        <v>474</v>
      </c>
      <c r="E4957" s="31" t="s">
        <v>475</v>
      </c>
      <c r="F4957" s="31" t="s">
        <v>79</v>
      </c>
      <c r="G4957" s="31" t="s">
        <v>81</v>
      </c>
      <c r="H4957" s="31" t="s">
        <v>743</v>
      </c>
      <c r="I4957" s="31">
        <v>16</v>
      </c>
      <c r="J4957" s="31">
        <f>INDEX('LA lookup'!H:H,MATCH('Known to services raw data'!B4957,'LA lookup'!G:G,0))</f>
        <v>72893</v>
      </c>
      <c r="K4957" s="31"/>
      <c r="L4957" s="31" t="str">
        <f t="shared" si="287"/>
        <v>0.2 per 1000 0-17 yr olds</v>
      </c>
      <c r="M4957" s="31">
        <f t="shared" si="288"/>
        <v>0.21949981479703126</v>
      </c>
      <c r="N4957" s="31">
        <f t="shared" si="290"/>
        <v>0</v>
      </c>
    </row>
    <row r="4958" spans="1:14" x14ac:dyDescent="0.45">
      <c r="A4958" s="31" t="str">
        <f t="shared" si="289"/>
        <v>E08000020_CIN episodes where a child has young carer identified as a factor at CIN assessment (excluding looked after children)_Number</v>
      </c>
      <c r="B4958" s="31" t="s">
        <v>305</v>
      </c>
      <c r="C4958" s="31" t="s">
        <v>306</v>
      </c>
      <c r="D4958" s="31" t="s">
        <v>474</v>
      </c>
      <c r="E4958" s="31" t="s">
        <v>475</v>
      </c>
      <c r="F4958" s="31" t="s">
        <v>79</v>
      </c>
      <c r="G4958" s="31" t="s">
        <v>81</v>
      </c>
      <c r="H4958" s="31" t="s">
        <v>743</v>
      </c>
      <c r="I4958" s="31">
        <v>99</v>
      </c>
      <c r="J4958" s="31">
        <f>INDEX('LA lookup'!H:H,MATCH('Known to services raw data'!B4958,'LA lookup'!G:G,0))</f>
        <v>39605</v>
      </c>
      <c r="K4958" s="31"/>
      <c r="L4958" s="31" t="str">
        <f t="shared" si="287"/>
        <v>2.5 per 1000 0-17 yr olds</v>
      </c>
      <c r="M4958" s="31">
        <f t="shared" si="288"/>
        <v>2.4996843832849387</v>
      </c>
      <c r="N4958" s="31">
        <f t="shared" si="290"/>
        <v>0</v>
      </c>
    </row>
    <row r="4959" spans="1:14" x14ac:dyDescent="0.45">
      <c r="A4959" s="31" t="str">
        <f t="shared" si="289"/>
        <v>E08000021_CIN episodes where a child has young carer identified as a factor at CIN assessment (excluding looked after children)_Number</v>
      </c>
      <c r="B4959" s="31" t="s">
        <v>357</v>
      </c>
      <c r="C4959" s="31" t="s">
        <v>358</v>
      </c>
      <c r="D4959" s="31" t="s">
        <v>474</v>
      </c>
      <c r="E4959" s="31" t="s">
        <v>475</v>
      </c>
      <c r="F4959" s="31" t="s">
        <v>79</v>
      </c>
      <c r="G4959" s="31" t="s">
        <v>81</v>
      </c>
      <c r="H4959" s="31" t="s">
        <v>743</v>
      </c>
      <c r="I4959" s="31">
        <v>45</v>
      </c>
      <c r="J4959" s="31">
        <f>INDEX('LA lookup'!H:H,MATCH('Known to services raw data'!B4959,'LA lookup'!G:G,0))</f>
        <v>58056</v>
      </c>
      <c r="K4959" s="31"/>
      <c r="L4959" s="31" t="str">
        <f t="shared" si="287"/>
        <v>0.8 per 1000 0-17 yr olds</v>
      </c>
      <c r="M4959" s="31">
        <f t="shared" si="288"/>
        <v>0.77511368334022324</v>
      </c>
      <c r="N4959" s="31">
        <f t="shared" si="290"/>
        <v>0</v>
      </c>
    </row>
    <row r="4960" spans="1:14" x14ac:dyDescent="0.45">
      <c r="A4960" s="31" t="str">
        <f t="shared" si="289"/>
        <v>E08000022_CIN episodes where a child has young carer identified as a factor at CIN assessment (excluding looked after children)_Number</v>
      </c>
      <c r="B4960" s="31" t="s">
        <v>524</v>
      </c>
      <c r="C4960" s="31" t="s">
        <v>525</v>
      </c>
      <c r="D4960" s="31" t="s">
        <v>474</v>
      </c>
      <c r="E4960" s="31" t="s">
        <v>475</v>
      </c>
      <c r="F4960" s="31" t="s">
        <v>79</v>
      </c>
      <c r="G4960" s="31" t="s">
        <v>81</v>
      </c>
      <c r="H4960" s="31" t="s">
        <v>743</v>
      </c>
      <c r="I4960" s="31">
        <v>76</v>
      </c>
      <c r="J4960" s="31">
        <f>INDEX('LA lookup'!H:H,MATCH('Known to services raw data'!B4960,'LA lookup'!G:G,0))</f>
        <v>41360</v>
      </c>
      <c r="K4960" s="31"/>
      <c r="L4960" s="31" t="str">
        <f t="shared" si="287"/>
        <v>1.8 per 1000 0-17 yr olds</v>
      </c>
      <c r="M4960" s="31">
        <f t="shared" si="288"/>
        <v>1.8375241779497098</v>
      </c>
      <c r="N4960" s="31">
        <f t="shared" si="290"/>
        <v>0</v>
      </c>
    </row>
    <row r="4961" spans="1:14" x14ac:dyDescent="0.45">
      <c r="A4961" s="31" t="str">
        <f t="shared" si="289"/>
        <v>E08000023_CIN episodes where a child has young carer identified as a factor at CIN assessment (excluding looked after children)_Number</v>
      </c>
      <c r="B4961" s="31" t="s">
        <v>410</v>
      </c>
      <c r="C4961" s="31" t="s">
        <v>411</v>
      </c>
      <c r="D4961" s="31" t="s">
        <v>474</v>
      </c>
      <c r="E4961" s="31" t="s">
        <v>475</v>
      </c>
      <c r="F4961" s="31" t="s">
        <v>79</v>
      </c>
      <c r="G4961" s="31" t="s">
        <v>81</v>
      </c>
      <c r="H4961" s="31" t="s">
        <v>743</v>
      </c>
      <c r="I4961" s="31">
        <v>71</v>
      </c>
      <c r="J4961" s="31">
        <f>INDEX('LA lookup'!H:H,MATCH('Known to services raw data'!B4961,'LA lookup'!G:G,0))</f>
        <v>29920</v>
      </c>
      <c r="K4961" s="31"/>
      <c r="L4961" s="31" t="str">
        <f t="shared" si="287"/>
        <v>2.4 per 1000 0-17 yr olds</v>
      </c>
      <c r="M4961" s="31">
        <f t="shared" si="288"/>
        <v>2.3729946524064172</v>
      </c>
      <c r="N4961" s="31">
        <f t="shared" si="290"/>
        <v>0</v>
      </c>
    </row>
    <row r="4962" spans="1:14" x14ac:dyDescent="0.45">
      <c r="A4962" s="31" t="str">
        <f t="shared" si="289"/>
        <v>E08000024_CIN episodes where a child has young carer identified as a factor at CIN assessment (excluding looked after children)_Number</v>
      </c>
      <c r="B4962" s="31" t="s">
        <v>428</v>
      </c>
      <c r="C4962" s="31" t="s">
        <v>429</v>
      </c>
      <c r="D4962" s="31" t="s">
        <v>474</v>
      </c>
      <c r="E4962" s="31" t="s">
        <v>475</v>
      </c>
      <c r="F4962" s="31" t="s">
        <v>79</v>
      </c>
      <c r="G4962" s="31" t="s">
        <v>81</v>
      </c>
      <c r="H4962" s="31" t="s">
        <v>743</v>
      </c>
      <c r="I4962" s="31">
        <v>131</v>
      </c>
      <c r="J4962" s="31">
        <f>INDEX('LA lookup'!H:H,MATCH('Known to services raw data'!B4962,'LA lookup'!G:G,0))</f>
        <v>54563</v>
      </c>
      <c r="K4962" s="31"/>
      <c r="L4962" s="31" t="str">
        <f t="shared" si="287"/>
        <v>2.4 per 1000 0-17 yr olds</v>
      </c>
      <c r="M4962" s="31">
        <f t="shared" si="288"/>
        <v>2.4008943789747632</v>
      </c>
      <c r="N4962" s="31">
        <f t="shared" si="290"/>
        <v>0</v>
      </c>
    </row>
    <row r="4963" spans="1:14" x14ac:dyDescent="0.45">
      <c r="A4963" s="31" t="str">
        <f t="shared" si="289"/>
        <v>E06000053_CIN episodes where a child has young carer identified as a factor at CIN assessment (excluding looked after children)_Number</v>
      </c>
      <c r="B4963" s="31" t="s">
        <v>550</v>
      </c>
      <c r="C4963" s="31" t="s">
        <v>551</v>
      </c>
      <c r="D4963" s="31" t="s">
        <v>474</v>
      </c>
      <c r="E4963" s="31" t="s">
        <v>475</v>
      </c>
      <c r="F4963" s="31" t="s">
        <v>79</v>
      </c>
      <c r="G4963" s="31" t="s">
        <v>81</v>
      </c>
      <c r="H4963" s="31" t="s">
        <v>743</v>
      </c>
      <c r="I4963" s="31">
        <v>0</v>
      </c>
      <c r="J4963" s="31">
        <f>INDEX('LA lookup'!H:H,MATCH('Known to services raw data'!B4963,'LA lookup'!G:G,0))</f>
        <v>368</v>
      </c>
      <c r="K4963" s="31"/>
      <c r="L4963" s="31" t="str">
        <f t="shared" si="287"/>
        <v>0 per 1000 0-17 yr olds</v>
      </c>
      <c r="M4963" s="31">
        <f t="shared" si="288"/>
        <v>0</v>
      </c>
      <c r="N4963" s="31">
        <f t="shared" si="290"/>
        <v>1</v>
      </c>
    </row>
    <row r="4964" spans="1:14" x14ac:dyDescent="0.45">
      <c r="A4964" s="31" t="str">
        <f t="shared" si="289"/>
        <v>E06000022_CIN episodes where a child has young carer identified as a factor at CIN assessment (excluding looked after children)_Number</v>
      </c>
      <c r="B4964" s="31" t="s">
        <v>238</v>
      </c>
      <c r="C4964" s="31" t="s">
        <v>239</v>
      </c>
      <c r="D4964" s="31" t="s">
        <v>474</v>
      </c>
      <c r="E4964" s="31" t="s">
        <v>475</v>
      </c>
      <c r="F4964" s="31" t="s">
        <v>79</v>
      </c>
      <c r="G4964" s="31" t="s">
        <v>81</v>
      </c>
      <c r="H4964" s="31" t="s">
        <v>743</v>
      </c>
      <c r="I4964" s="31">
        <v>45</v>
      </c>
      <c r="J4964" s="31">
        <f>INDEX('LA lookup'!H:H,MATCH('Known to services raw data'!B4964,'LA lookup'!G:G,0))</f>
        <v>35946</v>
      </c>
      <c r="K4964" s="31"/>
      <c r="L4964" s="31" t="str">
        <f t="shared" si="287"/>
        <v>1.3 per 1000 0-17 yr olds</v>
      </c>
      <c r="M4964" s="31">
        <f t="shared" si="288"/>
        <v>1.2518778167250877</v>
      </c>
      <c r="N4964" s="31">
        <f t="shared" si="290"/>
        <v>0</v>
      </c>
    </row>
    <row r="4965" spans="1:14" x14ac:dyDescent="0.45">
      <c r="A4965" s="31" t="str">
        <f t="shared" si="289"/>
        <v>E06000023_CIN episodes where a child has young carer identified as a factor at CIN assessment (excluding looked after children)_Number</v>
      </c>
      <c r="B4965" s="31" t="s">
        <v>265</v>
      </c>
      <c r="C4965" s="31" t="s">
        <v>266</v>
      </c>
      <c r="D4965" s="31" t="s">
        <v>474</v>
      </c>
      <c r="E4965" s="31" t="s">
        <v>475</v>
      </c>
      <c r="F4965" s="31" t="s">
        <v>79</v>
      </c>
      <c r="G4965" s="31" t="s">
        <v>81</v>
      </c>
      <c r="H4965" s="31" t="s">
        <v>743</v>
      </c>
      <c r="I4965" s="31">
        <v>221</v>
      </c>
      <c r="J4965" s="31">
        <f>INDEX('LA lookup'!H:H,MATCH('Known to services raw data'!B4965,'LA lookup'!G:G,0))</f>
        <v>94016</v>
      </c>
      <c r="K4965" s="31"/>
      <c r="L4965" s="31" t="str">
        <f t="shared" si="287"/>
        <v>2.4 per 1000 0-17 yr olds</v>
      </c>
      <c r="M4965" s="31">
        <f t="shared" si="288"/>
        <v>2.3506637168141595</v>
      </c>
      <c r="N4965" s="31">
        <f t="shared" si="290"/>
        <v>0</v>
      </c>
    </row>
    <row r="4966" spans="1:14" x14ac:dyDescent="0.45">
      <c r="A4966" s="31" t="str">
        <f t="shared" si="289"/>
        <v>E06000024_CIN episodes where a child has young carer identified as a factor at CIN assessment (excluding looked after children)_Number</v>
      </c>
      <c r="B4966" s="31" t="s">
        <v>367</v>
      </c>
      <c r="C4966" s="31" t="s">
        <v>368</v>
      </c>
      <c r="D4966" s="31" t="s">
        <v>474</v>
      </c>
      <c r="E4966" s="31" t="s">
        <v>475</v>
      </c>
      <c r="F4966" s="31" t="s">
        <v>79</v>
      </c>
      <c r="G4966" s="31" t="s">
        <v>81</v>
      </c>
      <c r="H4966" s="31" t="s">
        <v>743</v>
      </c>
      <c r="I4966" s="31">
        <v>58</v>
      </c>
      <c r="J4966" s="31">
        <f>INDEX('LA lookup'!H:H,MATCH('Known to services raw data'!B4966,'LA lookup'!G:G,0))</f>
        <v>43435</v>
      </c>
      <c r="K4966" s="31"/>
      <c r="L4966" s="31" t="str">
        <f t="shared" si="287"/>
        <v>1.3 per 1000 0-17 yr olds</v>
      </c>
      <c r="M4966" s="31">
        <f t="shared" si="288"/>
        <v>1.3353286520087486</v>
      </c>
      <c r="N4966" s="31">
        <f t="shared" si="290"/>
        <v>0</v>
      </c>
    </row>
    <row r="4967" spans="1:14" x14ac:dyDescent="0.45">
      <c r="A4967" s="31" t="str">
        <f t="shared" si="289"/>
        <v>E06000025_CIN episodes where a child has young carer identified as a factor at CIN assessment (excluding looked after children)_Number</v>
      </c>
      <c r="B4967" s="31" t="s">
        <v>408</v>
      </c>
      <c r="C4967" s="31" t="s">
        <v>409</v>
      </c>
      <c r="D4967" s="31" t="s">
        <v>474</v>
      </c>
      <c r="E4967" s="31" t="s">
        <v>475</v>
      </c>
      <c r="F4967" s="31" t="s">
        <v>79</v>
      </c>
      <c r="G4967" s="31" t="s">
        <v>81</v>
      </c>
      <c r="H4967" s="31" t="s">
        <v>743</v>
      </c>
      <c r="I4967" s="31">
        <v>53</v>
      </c>
      <c r="J4967" s="31">
        <f>INDEX('LA lookup'!H:H,MATCH('Known to services raw data'!B4967,'LA lookup'!G:G,0))</f>
        <v>58867</v>
      </c>
      <c r="K4967" s="31"/>
      <c r="L4967" s="31" t="str">
        <f t="shared" si="287"/>
        <v>0.9 per 1000 0-17 yr olds</v>
      </c>
      <c r="M4967" s="31">
        <f t="shared" si="288"/>
        <v>0.9003346526916608</v>
      </c>
      <c r="N4967" s="31">
        <f t="shared" si="290"/>
        <v>0</v>
      </c>
    </row>
    <row r="4968" spans="1:14" x14ac:dyDescent="0.45">
      <c r="A4968" s="31" t="str">
        <f t="shared" si="289"/>
        <v>E06000001_CIN episodes where a child has young carer identified as a factor at CIN assessment (excluding looked after children)_Number</v>
      </c>
      <c r="B4968" s="31" t="s">
        <v>313</v>
      </c>
      <c r="C4968" s="31" t="s">
        <v>314</v>
      </c>
      <c r="D4968" s="31" t="s">
        <v>474</v>
      </c>
      <c r="E4968" s="31" t="s">
        <v>475</v>
      </c>
      <c r="F4968" s="31" t="s">
        <v>79</v>
      </c>
      <c r="G4968" s="31" t="s">
        <v>81</v>
      </c>
      <c r="H4968" s="31" t="s">
        <v>743</v>
      </c>
      <c r="I4968" s="31">
        <v>44</v>
      </c>
      <c r="J4968" s="31">
        <f>INDEX('LA lookup'!H:H,MATCH('Known to services raw data'!B4968,'LA lookup'!G:G,0))</f>
        <v>20006</v>
      </c>
      <c r="K4968" s="31"/>
      <c r="L4968" s="31" t="str">
        <f t="shared" si="287"/>
        <v>2.2 per 1000 0-17 yr olds</v>
      </c>
      <c r="M4968" s="31">
        <f t="shared" si="288"/>
        <v>2.1993401979406175</v>
      </c>
      <c r="N4968" s="31">
        <f t="shared" si="290"/>
        <v>0</v>
      </c>
    </row>
    <row r="4969" spans="1:14" x14ac:dyDescent="0.45">
      <c r="A4969" s="31" t="str">
        <f t="shared" si="289"/>
        <v>E06000002_CIN episodes where a child has young carer identified as a factor at CIN assessment (excluding looked after children)_Number</v>
      </c>
      <c r="B4969" s="31" t="s">
        <v>511</v>
      </c>
      <c r="C4969" s="31" t="s">
        <v>725</v>
      </c>
      <c r="D4969" s="31" t="s">
        <v>474</v>
      </c>
      <c r="E4969" s="31" t="s">
        <v>475</v>
      </c>
      <c r="F4969" s="31" t="s">
        <v>79</v>
      </c>
      <c r="G4969" s="31" t="s">
        <v>81</v>
      </c>
      <c r="H4969" s="31" t="s">
        <v>743</v>
      </c>
      <c r="I4969" s="31">
        <v>59</v>
      </c>
      <c r="J4969" s="31">
        <f>INDEX('LA lookup'!H:H,MATCH('Known to services raw data'!B4969,'LA lookup'!G:G,0))</f>
        <v>32513</v>
      </c>
      <c r="K4969" s="31"/>
      <c r="L4969" s="31" t="str">
        <f t="shared" si="287"/>
        <v>1.8 per 1000 0-17 yr olds</v>
      </c>
      <c r="M4969" s="31">
        <f t="shared" si="288"/>
        <v>1.8146587518838619</v>
      </c>
      <c r="N4969" s="31">
        <f t="shared" si="290"/>
        <v>0</v>
      </c>
    </row>
    <row r="4970" spans="1:14" x14ac:dyDescent="0.45">
      <c r="A4970" s="31" t="str">
        <f t="shared" si="289"/>
        <v>E06000003_CIN episodes where a child has young carer identified as a factor at CIN assessment (excluding looked after children)_Number</v>
      </c>
      <c r="B4970" s="31" t="s">
        <v>387</v>
      </c>
      <c r="C4970" s="31" t="s">
        <v>388</v>
      </c>
      <c r="D4970" s="31" t="s">
        <v>474</v>
      </c>
      <c r="E4970" s="31" t="s">
        <v>475</v>
      </c>
      <c r="F4970" s="31" t="s">
        <v>79</v>
      </c>
      <c r="G4970" s="31" t="s">
        <v>81</v>
      </c>
      <c r="H4970" s="31" t="s">
        <v>743</v>
      </c>
      <c r="I4970" s="31">
        <v>55</v>
      </c>
      <c r="J4970" s="31">
        <f>INDEX('LA lookup'!H:H,MATCH('Known to services raw data'!B4970,'LA lookup'!G:G,0))</f>
        <v>27626</v>
      </c>
      <c r="K4970" s="31"/>
      <c r="L4970" s="31" t="str">
        <f t="shared" si="287"/>
        <v>2 per 1000 0-17 yr olds</v>
      </c>
      <c r="M4970" s="31">
        <f t="shared" si="288"/>
        <v>1.9908781582567148</v>
      </c>
      <c r="N4970" s="31">
        <f t="shared" si="290"/>
        <v>0</v>
      </c>
    </row>
    <row r="4971" spans="1:14" x14ac:dyDescent="0.45">
      <c r="A4971" s="31" t="str">
        <f t="shared" si="289"/>
        <v>E06000004_CIN episodes where a child has young carer identified as a factor at CIN assessment (excluding looked after children)_Number</v>
      </c>
      <c r="B4971" s="31" t="s">
        <v>422</v>
      </c>
      <c r="C4971" s="31" t="s">
        <v>423</v>
      </c>
      <c r="D4971" s="31" t="s">
        <v>474</v>
      </c>
      <c r="E4971" s="31" t="s">
        <v>475</v>
      </c>
      <c r="F4971" s="31" t="s">
        <v>79</v>
      </c>
      <c r="G4971" s="31" t="s">
        <v>81</v>
      </c>
      <c r="H4971" s="31" t="s">
        <v>743</v>
      </c>
      <c r="I4971" s="31">
        <v>65</v>
      </c>
      <c r="J4971" s="31">
        <f>INDEX('LA lookup'!H:H,MATCH('Known to services raw data'!B4971,'LA lookup'!G:G,0))</f>
        <v>43521</v>
      </c>
      <c r="K4971" s="31"/>
      <c r="L4971" s="31" t="str">
        <f t="shared" si="287"/>
        <v>1.5 per 1000 0-17 yr olds</v>
      </c>
      <c r="M4971" s="31">
        <f t="shared" si="288"/>
        <v>1.4935318581834056</v>
      </c>
      <c r="N4971" s="31">
        <f t="shared" si="290"/>
        <v>0</v>
      </c>
    </row>
    <row r="4972" spans="1:14" x14ac:dyDescent="0.45">
      <c r="A4972" s="31" t="str">
        <f t="shared" si="289"/>
        <v>E06000010_CIN episodes where a child has young carer identified as a factor at CIN assessment (excluding looked after children)_Number</v>
      </c>
      <c r="B4972" s="31" t="s">
        <v>329</v>
      </c>
      <c r="C4972" s="31" t="s">
        <v>330</v>
      </c>
      <c r="D4972" s="31" t="s">
        <v>474</v>
      </c>
      <c r="E4972" s="31" t="s">
        <v>475</v>
      </c>
      <c r="F4972" s="31" t="s">
        <v>79</v>
      </c>
      <c r="G4972" s="31" t="s">
        <v>81</v>
      </c>
      <c r="H4972" s="31" t="s">
        <v>743</v>
      </c>
      <c r="I4972" s="31">
        <v>86</v>
      </c>
      <c r="J4972" s="31">
        <f>INDEX('LA lookup'!H:H,MATCH('Known to services raw data'!B4972,'LA lookup'!G:G,0))</f>
        <v>57023</v>
      </c>
      <c r="K4972" s="31"/>
      <c r="L4972" s="31" t="str">
        <f t="shared" si="287"/>
        <v>1.5 per 1000 0-17 yr olds</v>
      </c>
      <c r="M4972" s="31">
        <f t="shared" si="288"/>
        <v>1.5081633726741841</v>
      </c>
      <c r="N4972" s="31">
        <f t="shared" si="290"/>
        <v>0</v>
      </c>
    </row>
    <row r="4973" spans="1:14" x14ac:dyDescent="0.45">
      <c r="A4973" s="31" t="str">
        <f t="shared" si="289"/>
        <v>E06000011_CIN episodes where a child has young carer identified as a factor at CIN assessment (excluding looked after children)_Number</v>
      </c>
      <c r="B4973" s="31" t="s">
        <v>514</v>
      </c>
      <c r="C4973" s="31" t="s">
        <v>594</v>
      </c>
      <c r="D4973" s="31" t="s">
        <v>474</v>
      </c>
      <c r="E4973" s="31" t="s">
        <v>475</v>
      </c>
      <c r="F4973" s="31" t="s">
        <v>79</v>
      </c>
      <c r="G4973" s="31" t="s">
        <v>81</v>
      </c>
      <c r="H4973" s="31" t="s">
        <v>743</v>
      </c>
      <c r="I4973" s="31" t="s">
        <v>1280</v>
      </c>
      <c r="J4973" s="31">
        <f>INDEX('LA lookup'!H:H,MATCH('Known to services raw data'!B4973,'LA lookup'!G:G,0))</f>
        <v>62942</v>
      </c>
      <c r="K4973" s="31"/>
      <c r="L4973" s="31" t="str">
        <f t="shared" si="287"/>
        <v>N/A</v>
      </c>
      <c r="M4973" s="31" t="str">
        <f t="shared" si="288"/>
        <v>N/A</v>
      </c>
      <c r="N4973" s="31">
        <f t="shared" si="290"/>
        <v>0</v>
      </c>
    </row>
    <row r="4974" spans="1:14" x14ac:dyDescent="0.45">
      <c r="A4974" s="31" t="str">
        <f t="shared" si="289"/>
        <v>E06000012_CIN episodes where a child has young carer identified as a factor at CIN assessment (excluding looked after children)_Number</v>
      </c>
      <c r="B4974" s="31" t="s">
        <v>363</v>
      </c>
      <c r="C4974" s="31" t="s">
        <v>364</v>
      </c>
      <c r="D4974" s="31" t="s">
        <v>474</v>
      </c>
      <c r="E4974" s="31" t="s">
        <v>475</v>
      </c>
      <c r="F4974" s="31" t="s">
        <v>79</v>
      </c>
      <c r="G4974" s="31" t="s">
        <v>81</v>
      </c>
      <c r="H4974" s="31" t="s">
        <v>743</v>
      </c>
      <c r="I4974" s="31">
        <v>7</v>
      </c>
      <c r="J4974" s="31">
        <f>INDEX('LA lookup'!H:H,MATCH('Known to services raw data'!B4974,'LA lookup'!G:G,0))</f>
        <v>34503</v>
      </c>
      <c r="K4974" s="31"/>
      <c r="L4974" s="31" t="str">
        <f t="shared" si="287"/>
        <v>0.2 per 1000 0-17 yr olds</v>
      </c>
      <c r="M4974" s="31">
        <f t="shared" si="288"/>
        <v>0.2028809089064719</v>
      </c>
      <c r="N4974" s="31">
        <f t="shared" si="290"/>
        <v>0</v>
      </c>
    </row>
    <row r="4975" spans="1:14" x14ac:dyDescent="0.45">
      <c r="A4975" s="31" t="str">
        <f t="shared" si="289"/>
        <v>E06000013_CIN episodes where a child has young carer identified as a factor at CIN assessment (excluding looked after children)_Number</v>
      </c>
      <c r="B4975" s="31" t="s">
        <v>365</v>
      </c>
      <c r="C4975" s="31" t="s">
        <v>366</v>
      </c>
      <c r="D4975" s="31" t="s">
        <v>474</v>
      </c>
      <c r="E4975" s="31" t="s">
        <v>475</v>
      </c>
      <c r="F4975" s="31" t="s">
        <v>79</v>
      </c>
      <c r="G4975" s="31" t="s">
        <v>81</v>
      </c>
      <c r="H4975" s="31" t="s">
        <v>743</v>
      </c>
      <c r="I4975" s="31">
        <v>54</v>
      </c>
      <c r="J4975" s="31">
        <f>INDEX('LA lookup'!H:H,MATCH('Known to services raw data'!B4975,'LA lookup'!G:G,0))</f>
        <v>35714</v>
      </c>
      <c r="K4975" s="31"/>
      <c r="L4975" s="31" t="str">
        <f t="shared" si="287"/>
        <v>1.5 per 1000 0-17 yr olds</v>
      </c>
      <c r="M4975" s="31">
        <f t="shared" si="288"/>
        <v>1.5120120960967689</v>
      </c>
      <c r="N4975" s="31">
        <f t="shared" si="290"/>
        <v>0</v>
      </c>
    </row>
    <row r="4976" spans="1:14" x14ac:dyDescent="0.45">
      <c r="A4976" s="31" t="str">
        <f t="shared" si="289"/>
        <v>E10000023_CIN episodes where a child has young carer identified as a factor at CIN assessment (excluding looked after children)_Number</v>
      </c>
      <c r="B4976" s="31" t="s">
        <v>369</v>
      </c>
      <c r="C4976" s="31" t="s">
        <v>370</v>
      </c>
      <c r="D4976" s="31" t="s">
        <v>474</v>
      </c>
      <c r="E4976" s="31" t="s">
        <v>475</v>
      </c>
      <c r="F4976" s="31" t="s">
        <v>79</v>
      </c>
      <c r="G4976" s="31" t="s">
        <v>81</v>
      </c>
      <c r="H4976" s="31" t="s">
        <v>743</v>
      </c>
      <c r="I4976" s="31">
        <v>118</v>
      </c>
      <c r="J4976" s="31">
        <f>INDEX('LA lookup'!H:H,MATCH('Known to services raw data'!B4976,'LA lookup'!G:G,0))</f>
        <v>117499</v>
      </c>
      <c r="K4976" s="31"/>
      <c r="L4976" s="31" t="str">
        <f t="shared" ref="L4976:L5039" si="291">IF(LOWER(H4976)="percentage",CONCATENATE(I4976,"%"),IF(LOWER(H4976)="proportion",CONCATENATE(ROUND(I4976,1)," per 1000 households"),IF(J4976="NA",K4976,IF(OR(ISERROR(I4976),ISBLANK(I4976),NOT(ISNUMBER(I4976))),"N/A",CONCATENATE(ROUND(I4976/J4976*1000,1)," per 1000 0-17 yr olds")))))</f>
        <v>1 per 1000 0-17 yr olds</v>
      </c>
      <c r="M4976" s="31">
        <f t="shared" ref="M4976:M5039" si="292">IF(LOWER(H4976)="percentage",I4976,IF(LOWER(H4976)="proportion",I4976,IF(J4976="NA",K4976,IF(OR(ISERROR(I4976),ISBLANK(I4976),NOT(ISNUMBER(I4976))),"N/A",I4976/J4976*1000))))</f>
        <v>1.0042638660754559</v>
      </c>
      <c r="N4976" s="31">
        <f t="shared" si="290"/>
        <v>0</v>
      </c>
    </row>
    <row r="4977" spans="1:14" x14ac:dyDescent="0.45">
      <c r="A4977" s="31" t="str">
        <f t="shared" si="289"/>
        <v>E06000014_CIN episodes where a child has young carer identified as a factor at CIN assessment (excluding looked after children)_Number</v>
      </c>
      <c r="B4977" s="31" t="s">
        <v>472</v>
      </c>
      <c r="C4977" s="31" t="s">
        <v>473</v>
      </c>
      <c r="D4977" s="31" t="s">
        <v>474</v>
      </c>
      <c r="E4977" s="31" t="s">
        <v>475</v>
      </c>
      <c r="F4977" s="31" t="s">
        <v>79</v>
      </c>
      <c r="G4977" s="31" t="s">
        <v>81</v>
      </c>
      <c r="H4977" s="31" t="s">
        <v>743</v>
      </c>
      <c r="I4977" s="31">
        <v>13</v>
      </c>
      <c r="J4977" s="31">
        <f>INDEX('LA lookup'!H:H,MATCH('Known to services raw data'!B4977,'LA lookup'!G:G,0))</f>
        <v>36572</v>
      </c>
      <c r="K4977" s="31"/>
      <c r="L4977" s="31" t="str">
        <f t="shared" si="291"/>
        <v>0.4 per 1000 0-17 yr olds</v>
      </c>
      <c r="M4977" s="31">
        <f t="shared" si="292"/>
        <v>0.35546319588756425</v>
      </c>
      <c r="N4977" s="31">
        <f t="shared" si="290"/>
        <v>0</v>
      </c>
    </row>
    <row r="4978" spans="1:14" x14ac:dyDescent="0.45">
      <c r="A4978" s="31" t="str">
        <f t="shared" si="289"/>
        <v>E06000032_CIN episodes where a child has young carer identified as a factor at CIN assessment (excluding looked after children)_Number</v>
      </c>
      <c r="B4978" s="31" t="s">
        <v>564</v>
      </c>
      <c r="C4978" s="31" t="s">
        <v>724</v>
      </c>
      <c r="D4978" s="31" t="s">
        <v>474</v>
      </c>
      <c r="E4978" s="31" t="s">
        <v>475</v>
      </c>
      <c r="F4978" s="31" t="s">
        <v>79</v>
      </c>
      <c r="G4978" s="31" t="s">
        <v>81</v>
      </c>
      <c r="H4978" s="31" t="s">
        <v>743</v>
      </c>
      <c r="I4978" s="31">
        <v>0</v>
      </c>
      <c r="J4978" s="31">
        <f>INDEX('LA lookup'!H:H,MATCH('Known to services raw data'!B4978,'LA lookup'!G:G,0))</f>
        <v>57375</v>
      </c>
      <c r="K4978" s="31"/>
      <c r="L4978" s="31" t="str">
        <f t="shared" si="291"/>
        <v>0 per 1000 0-17 yr olds</v>
      </c>
      <c r="M4978" s="31">
        <f t="shared" si="292"/>
        <v>0</v>
      </c>
      <c r="N4978" s="31">
        <f t="shared" si="290"/>
        <v>0</v>
      </c>
    </row>
    <row r="4979" spans="1:14" x14ac:dyDescent="0.45">
      <c r="A4979" s="31" t="str">
        <f t="shared" si="289"/>
        <v>E06000055_CIN episodes where a child has young carer identified as a factor at CIN assessment (excluding looked after children)_Number</v>
      </c>
      <c r="B4979" s="31" t="s">
        <v>240</v>
      </c>
      <c r="C4979" s="31" t="s">
        <v>241</v>
      </c>
      <c r="D4979" s="31" t="s">
        <v>474</v>
      </c>
      <c r="E4979" s="31" t="s">
        <v>475</v>
      </c>
      <c r="F4979" s="31" t="s">
        <v>79</v>
      </c>
      <c r="G4979" s="31" t="s">
        <v>81</v>
      </c>
      <c r="H4979" s="31" t="s">
        <v>743</v>
      </c>
      <c r="I4979" s="31">
        <v>87</v>
      </c>
      <c r="J4979" s="31">
        <f>INDEX('LA lookup'!H:H,MATCH('Known to services raw data'!B4979,'LA lookup'!G:G,0))</f>
        <v>40088</v>
      </c>
      <c r="K4979" s="31"/>
      <c r="L4979" s="31" t="str">
        <f t="shared" si="291"/>
        <v>2.2 per 1000 0-17 yr olds</v>
      </c>
      <c r="M4979" s="31">
        <f t="shared" si="292"/>
        <v>2.1702255038914391</v>
      </c>
      <c r="N4979" s="31">
        <f t="shared" si="290"/>
        <v>0</v>
      </c>
    </row>
    <row r="4980" spans="1:14" x14ac:dyDescent="0.45">
      <c r="A4980" s="31" t="str">
        <f t="shared" si="289"/>
        <v>E06000056_CIN episodes where a child has young carer identified as a factor at CIN assessment (excluding looked after children)_Number</v>
      </c>
      <c r="B4980" s="31" t="s">
        <v>279</v>
      </c>
      <c r="C4980" s="31" t="s">
        <v>280</v>
      </c>
      <c r="D4980" s="31" t="s">
        <v>474</v>
      </c>
      <c r="E4980" s="31" t="s">
        <v>475</v>
      </c>
      <c r="F4980" s="31" t="s">
        <v>79</v>
      </c>
      <c r="G4980" s="31" t="s">
        <v>81</v>
      </c>
      <c r="H4980" s="31" t="s">
        <v>743</v>
      </c>
      <c r="I4980" s="31">
        <v>58</v>
      </c>
      <c r="J4980" s="31">
        <f>INDEX('LA lookup'!H:H,MATCH('Known to services raw data'!B4980,'LA lookup'!G:G,0))</f>
        <v>62515</v>
      </c>
      <c r="K4980" s="31"/>
      <c r="L4980" s="31" t="str">
        <f t="shared" si="291"/>
        <v>0.9 per 1000 0-17 yr olds</v>
      </c>
      <c r="M4980" s="31">
        <f t="shared" si="292"/>
        <v>0.92777733343997437</v>
      </c>
      <c r="N4980" s="31">
        <f t="shared" si="290"/>
        <v>0</v>
      </c>
    </row>
    <row r="4981" spans="1:14" x14ac:dyDescent="0.45">
      <c r="A4981" s="31" t="str">
        <f t="shared" si="289"/>
        <v>E10000002_CIN episodes where a child has young carer identified as a factor at CIN assessment (excluding looked after children)_Number</v>
      </c>
      <c r="B4981" s="31" t="s">
        <v>269</v>
      </c>
      <c r="C4981" s="31" t="s">
        <v>270</v>
      </c>
      <c r="D4981" s="31" t="s">
        <v>474</v>
      </c>
      <c r="E4981" s="31" t="s">
        <v>475</v>
      </c>
      <c r="F4981" s="31" t="s">
        <v>79</v>
      </c>
      <c r="G4981" s="31" t="s">
        <v>81</v>
      </c>
      <c r="H4981" s="31" t="s">
        <v>743</v>
      </c>
      <c r="I4981" s="31">
        <v>228</v>
      </c>
      <c r="J4981" s="31">
        <f>INDEX('LA lookup'!H:H,MATCH('Known to services raw data'!B4981,'LA lookup'!G:G,0))</f>
        <v>124321</v>
      </c>
      <c r="K4981" s="31"/>
      <c r="L4981" s="31" t="str">
        <f t="shared" si="291"/>
        <v>1.8 per 1000 0-17 yr olds</v>
      </c>
      <c r="M4981" s="31">
        <f t="shared" si="292"/>
        <v>1.8339620820295848</v>
      </c>
      <c r="N4981" s="31">
        <f t="shared" si="290"/>
        <v>0</v>
      </c>
    </row>
    <row r="4982" spans="1:14" x14ac:dyDescent="0.45">
      <c r="A4982" s="31" t="str">
        <f t="shared" si="289"/>
        <v>E06000042_CIN episodes where a child has young carer identified as a factor at CIN assessment (excluding looked after children)_Number</v>
      </c>
      <c r="B4982" s="31" t="s">
        <v>355</v>
      </c>
      <c r="C4982" s="31" t="s">
        <v>356</v>
      </c>
      <c r="D4982" s="31" t="s">
        <v>474</v>
      </c>
      <c r="E4982" s="31" t="s">
        <v>475</v>
      </c>
      <c r="F4982" s="31" t="s">
        <v>79</v>
      </c>
      <c r="G4982" s="31" t="s">
        <v>81</v>
      </c>
      <c r="H4982" s="31" t="s">
        <v>743</v>
      </c>
      <c r="I4982" s="31">
        <v>177</v>
      </c>
      <c r="J4982" s="31">
        <f>INDEX('LA lookup'!H:H,MATCH('Known to services raw data'!B4982,'LA lookup'!G:G,0))</f>
        <v>68278</v>
      </c>
      <c r="K4982" s="31"/>
      <c r="L4982" s="31" t="str">
        <f t="shared" si="291"/>
        <v>2.6 per 1000 0-17 yr olds</v>
      </c>
      <c r="M4982" s="31">
        <f t="shared" si="292"/>
        <v>2.5923430680453441</v>
      </c>
      <c r="N4982" s="31">
        <f t="shared" si="290"/>
        <v>0</v>
      </c>
    </row>
    <row r="4983" spans="1:14" x14ac:dyDescent="0.45">
      <c r="A4983" s="31" t="str">
        <f t="shared" si="289"/>
        <v>E10000007_CIN episodes where a child has young carer identified as a factor at CIN assessment (excluding looked after children)_Number</v>
      </c>
      <c r="B4983" s="31" t="s">
        <v>291</v>
      </c>
      <c r="C4983" s="31" t="s">
        <v>292</v>
      </c>
      <c r="D4983" s="31" t="s">
        <v>474</v>
      </c>
      <c r="E4983" s="31" t="s">
        <v>475</v>
      </c>
      <c r="F4983" s="31" t="s">
        <v>79</v>
      </c>
      <c r="G4983" s="31" t="s">
        <v>81</v>
      </c>
      <c r="H4983" s="31" t="s">
        <v>743</v>
      </c>
      <c r="I4983" s="31">
        <v>135</v>
      </c>
      <c r="J4983" s="31">
        <f>INDEX('LA lookup'!H:H,MATCH('Known to services raw data'!B4983,'LA lookup'!G:G,0))</f>
        <v>153272</v>
      </c>
      <c r="K4983" s="31"/>
      <c r="L4983" s="31" t="str">
        <f t="shared" si="291"/>
        <v>0.9 per 1000 0-17 yr olds</v>
      </c>
      <c r="M4983" s="31">
        <f t="shared" si="292"/>
        <v>0.8807870974476748</v>
      </c>
      <c r="N4983" s="31">
        <f t="shared" si="290"/>
        <v>0</v>
      </c>
    </row>
    <row r="4984" spans="1:14" x14ac:dyDescent="0.45">
      <c r="A4984" s="31" t="str">
        <f t="shared" si="289"/>
        <v>E06000015_CIN episodes where a child has young carer identified as a factor at CIN assessment (excluding looked after children)_Number</v>
      </c>
      <c r="B4984" s="31" t="s">
        <v>289</v>
      </c>
      <c r="C4984" s="31" t="s">
        <v>290</v>
      </c>
      <c r="D4984" s="31" t="s">
        <v>474</v>
      </c>
      <c r="E4984" s="31" t="s">
        <v>475</v>
      </c>
      <c r="F4984" s="31" t="s">
        <v>79</v>
      </c>
      <c r="G4984" s="31" t="s">
        <v>81</v>
      </c>
      <c r="H4984" s="31" t="s">
        <v>743</v>
      </c>
      <c r="I4984" s="31">
        <v>91</v>
      </c>
      <c r="J4984" s="31">
        <f>INDEX('LA lookup'!H:H,MATCH('Known to services raw data'!B4984,'LA lookup'!G:G,0))</f>
        <v>59899</v>
      </c>
      <c r="K4984" s="31"/>
      <c r="L4984" s="31" t="str">
        <f t="shared" si="291"/>
        <v>1.5 per 1000 0-17 yr olds</v>
      </c>
      <c r="M4984" s="31">
        <f t="shared" si="292"/>
        <v>1.5192240271123056</v>
      </c>
      <c r="N4984" s="31">
        <f t="shared" si="290"/>
        <v>0</v>
      </c>
    </row>
    <row r="4985" spans="1:14" x14ac:dyDescent="0.45">
      <c r="A4985" s="31" t="str">
        <f t="shared" si="289"/>
        <v>E10000009_CIN episodes where a child has young carer identified as a factor at CIN assessment (excluding looked after children)_Number</v>
      </c>
      <c r="B4985" s="31" t="s">
        <v>295</v>
      </c>
      <c r="C4985" s="31" t="s">
        <v>296</v>
      </c>
      <c r="D4985" s="31" t="s">
        <v>474</v>
      </c>
      <c r="E4985" s="31" t="s">
        <v>475</v>
      </c>
      <c r="F4985" s="31" t="s">
        <v>79</v>
      </c>
      <c r="G4985" s="31" t="s">
        <v>81</v>
      </c>
      <c r="H4985" s="31" t="s">
        <v>743</v>
      </c>
      <c r="I4985" s="31">
        <v>43</v>
      </c>
      <c r="J4985" s="31">
        <f>INDEX('LA lookup'!H:H,MATCH('Known to services raw data'!B4985,'LA lookup'!G:G,0))</f>
        <v>76699</v>
      </c>
      <c r="K4985" s="31"/>
      <c r="L4985" s="31" t="str">
        <f t="shared" si="291"/>
        <v>0.6 per 1000 0-17 yr olds</v>
      </c>
      <c r="M4985" s="31">
        <f t="shared" si="292"/>
        <v>0.56063312429105983</v>
      </c>
      <c r="N4985" s="31">
        <f t="shared" si="290"/>
        <v>0</v>
      </c>
    </row>
    <row r="4986" spans="1:14" x14ac:dyDescent="0.45">
      <c r="A4986" s="31" t="str">
        <f t="shared" si="289"/>
        <v>E06000029_CIN episodes where a child has young carer identified as a factor at CIN assessment (excluding looked after children)_Number</v>
      </c>
      <c r="B4986" s="31" t="s">
        <v>543</v>
      </c>
      <c r="C4986" s="31" t="s">
        <v>717</v>
      </c>
      <c r="D4986" s="31" t="s">
        <v>474</v>
      </c>
      <c r="E4986" s="31" t="s">
        <v>475</v>
      </c>
      <c r="F4986" s="31" t="s">
        <v>79</v>
      </c>
      <c r="G4986" s="31" t="s">
        <v>81</v>
      </c>
      <c r="H4986" s="31" t="s">
        <v>743</v>
      </c>
      <c r="I4986" s="31" t="s">
        <v>1280</v>
      </c>
      <c r="J4986" s="31">
        <f>INDEX('LA lookup'!H:H,MATCH('Known to services raw data'!B4986,'LA lookup'!G:G,0))</f>
        <v>30188</v>
      </c>
      <c r="K4986" s="31"/>
      <c r="L4986" s="31" t="str">
        <f t="shared" si="291"/>
        <v>N/A</v>
      </c>
      <c r="M4986" s="31" t="str">
        <f t="shared" si="292"/>
        <v>N/A</v>
      </c>
      <c r="N4986" s="31">
        <f t="shared" si="290"/>
        <v>0</v>
      </c>
    </row>
    <row r="4987" spans="1:14" x14ac:dyDescent="0.45">
      <c r="A4987" s="31" t="str">
        <f t="shared" si="289"/>
        <v>E06000028_CIN episodes where a child has young carer identified as a factor at CIN assessment (excluding looked after children)_Number</v>
      </c>
      <c r="B4987" s="31" t="s">
        <v>254</v>
      </c>
      <c r="C4987" s="31" t="s">
        <v>255</v>
      </c>
      <c r="D4987" s="31" t="s">
        <v>474</v>
      </c>
      <c r="E4987" s="31" t="s">
        <v>475</v>
      </c>
      <c r="F4987" s="31" t="s">
        <v>79</v>
      </c>
      <c r="G4987" s="31" t="s">
        <v>81</v>
      </c>
      <c r="H4987" s="31" t="s">
        <v>743</v>
      </c>
      <c r="I4987" s="31">
        <v>27</v>
      </c>
      <c r="J4987" s="31">
        <f>INDEX('LA lookup'!H:H,MATCH('Known to services raw data'!B4987,'LA lookup'!G:G,0))</f>
        <v>36373</v>
      </c>
      <c r="K4987" s="31"/>
      <c r="L4987" s="31" t="str">
        <f t="shared" si="291"/>
        <v>0.7 per 1000 0-17 yr olds</v>
      </c>
      <c r="M4987" s="31">
        <f t="shared" si="292"/>
        <v>0.74230885546971659</v>
      </c>
      <c r="N4987" s="31">
        <f t="shared" si="290"/>
        <v>0</v>
      </c>
    </row>
    <row r="4988" spans="1:14" x14ac:dyDescent="0.45">
      <c r="A4988" s="31" t="str">
        <f t="shared" si="289"/>
        <v>E06000047_CIN episodes where a child has young carer identified as a factor at CIN assessment (excluding looked after children)_Number</v>
      </c>
      <c r="B4988" s="31" t="s">
        <v>528</v>
      </c>
      <c r="C4988" s="31" t="s">
        <v>721</v>
      </c>
      <c r="D4988" s="31" t="s">
        <v>474</v>
      </c>
      <c r="E4988" s="31" t="s">
        <v>475</v>
      </c>
      <c r="F4988" s="31" t="s">
        <v>79</v>
      </c>
      <c r="G4988" s="31" t="s">
        <v>81</v>
      </c>
      <c r="H4988" s="31" t="s">
        <v>743</v>
      </c>
      <c r="I4988" s="31">
        <v>63</v>
      </c>
      <c r="J4988" s="31">
        <f>INDEX('LA lookup'!H:H,MATCH('Known to services raw data'!B4988,'LA lookup'!G:G,0))</f>
        <v>101040</v>
      </c>
      <c r="K4988" s="31"/>
      <c r="L4988" s="31" t="str">
        <f t="shared" si="291"/>
        <v>0.6 per 1000 0-17 yr olds</v>
      </c>
      <c r="M4988" s="31">
        <f t="shared" si="292"/>
        <v>0.62351543942992871</v>
      </c>
      <c r="N4988" s="31">
        <f t="shared" si="290"/>
        <v>0</v>
      </c>
    </row>
    <row r="4989" spans="1:14" x14ac:dyDescent="0.45">
      <c r="A4989" s="31" t="str">
        <f t="shared" si="289"/>
        <v>E06000005_CIN episodes where a child has young carer identified as a factor at CIN assessment (excluding looked after children)_Number</v>
      </c>
      <c r="B4989" s="31" t="s">
        <v>287</v>
      </c>
      <c r="C4989" s="31" t="s">
        <v>288</v>
      </c>
      <c r="D4989" s="31" t="s">
        <v>474</v>
      </c>
      <c r="E4989" s="31" t="s">
        <v>475</v>
      </c>
      <c r="F4989" s="31" t="s">
        <v>79</v>
      </c>
      <c r="G4989" s="31" t="s">
        <v>81</v>
      </c>
      <c r="H4989" s="31" t="s">
        <v>743</v>
      </c>
      <c r="I4989" s="31">
        <v>42</v>
      </c>
      <c r="J4989" s="31">
        <f>INDEX('LA lookup'!H:H,MATCH('Known to services raw data'!B4989,'LA lookup'!G:G,0))</f>
        <v>22454</v>
      </c>
      <c r="K4989" s="31"/>
      <c r="L4989" s="31" t="str">
        <f t="shared" si="291"/>
        <v>1.9 per 1000 0-17 yr olds</v>
      </c>
      <c r="M4989" s="31">
        <f t="shared" si="292"/>
        <v>1.8704907811525786</v>
      </c>
      <c r="N4989" s="31">
        <f t="shared" si="290"/>
        <v>0</v>
      </c>
    </row>
    <row r="4990" spans="1:14" x14ac:dyDescent="0.45">
      <c r="A4990" s="31" t="str">
        <f t="shared" si="289"/>
        <v>E10000011_CIN episodes where a child has young carer identified as a factor at CIN assessment (excluding looked after children)_Number</v>
      </c>
      <c r="B4990" s="31" t="s">
        <v>299</v>
      </c>
      <c r="C4990" s="31" t="s">
        <v>300</v>
      </c>
      <c r="D4990" s="31" t="s">
        <v>474</v>
      </c>
      <c r="E4990" s="31" t="s">
        <v>475</v>
      </c>
      <c r="F4990" s="31" t="s">
        <v>79</v>
      </c>
      <c r="G4990" s="31" t="s">
        <v>81</v>
      </c>
      <c r="H4990" s="31" t="s">
        <v>743</v>
      </c>
      <c r="I4990" s="31">
        <v>274</v>
      </c>
      <c r="J4990" s="31">
        <f>INDEX('LA lookup'!H:H,MATCH('Known to services raw data'!B4990,'LA lookup'!G:G,0))</f>
        <v>106378</v>
      </c>
      <c r="K4990" s="31"/>
      <c r="L4990" s="31" t="str">
        <f t="shared" si="291"/>
        <v>2.6 per 1000 0-17 yr olds</v>
      </c>
      <c r="M4990" s="31">
        <f t="shared" si="292"/>
        <v>2.5757205437214461</v>
      </c>
      <c r="N4990" s="31">
        <f t="shared" si="290"/>
        <v>0</v>
      </c>
    </row>
    <row r="4991" spans="1:14" x14ac:dyDescent="0.45">
      <c r="A4991" s="31" t="str">
        <f t="shared" si="289"/>
        <v>E06000043_CIN episodes where a child has young carer identified as a factor at CIN assessment (excluding looked after children)_Number</v>
      </c>
      <c r="B4991" s="31" t="s">
        <v>263</v>
      </c>
      <c r="C4991" s="31" t="s">
        <v>264</v>
      </c>
      <c r="D4991" s="31" t="s">
        <v>474</v>
      </c>
      <c r="E4991" s="31" t="s">
        <v>475</v>
      </c>
      <c r="F4991" s="31" t="s">
        <v>79</v>
      </c>
      <c r="G4991" s="31" t="s">
        <v>81</v>
      </c>
      <c r="H4991" s="31" t="s">
        <v>743</v>
      </c>
      <c r="I4991" s="31">
        <v>139</v>
      </c>
      <c r="J4991" s="31">
        <f>INDEX('LA lookup'!H:H,MATCH('Known to services raw data'!B4991,'LA lookup'!G:G,0))</f>
        <v>51005</v>
      </c>
      <c r="K4991" s="31"/>
      <c r="L4991" s="31" t="str">
        <f t="shared" si="291"/>
        <v>2.7 per 1000 0-17 yr olds</v>
      </c>
      <c r="M4991" s="31">
        <f t="shared" si="292"/>
        <v>2.7252230173512397</v>
      </c>
      <c r="N4991" s="31">
        <f t="shared" si="290"/>
        <v>0</v>
      </c>
    </row>
    <row r="4992" spans="1:14" x14ac:dyDescent="0.45">
      <c r="A4992" s="31" t="str">
        <f t="shared" si="289"/>
        <v>E10000014_CIN episodes where a child has young carer identified as a factor at CIN assessment (excluding looked after children)_Number</v>
      </c>
      <c r="B4992" s="31" t="s">
        <v>309</v>
      </c>
      <c r="C4992" s="31" t="s">
        <v>310</v>
      </c>
      <c r="D4992" s="31" t="s">
        <v>474</v>
      </c>
      <c r="E4992" s="31" t="s">
        <v>475</v>
      </c>
      <c r="F4992" s="31" t="s">
        <v>79</v>
      </c>
      <c r="G4992" s="31" t="s">
        <v>81</v>
      </c>
      <c r="H4992" s="31" t="s">
        <v>743</v>
      </c>
      <c r="I4992" s="31">
        <v>96</v>
      </c>
      <c r="J4992" s="31">
        <f>INDEX('LA lookup'!H:H,MATCH('Known to services raw data'!B4992,'LA lookup'!G:G,0))</f>
        <v>284002</v>
      </c>
      <c r="K4992" s="31"/>
      <c r="L4992" s="31" t="str">
        <f t="shared" si="291"/>
        <v>0.3 per 1000 0-17 yr olds</v>
      </c>
      <c r="M4992" s="31">
        <f t="shared" si="292"/>
        <v>0.33802578855078486</v>
      </c>
      <c r="N4992" s="31">
        <f t="shared" si="290"/>
        <v>0</v>
      </c>
    </row>
    <row r="4993" spans="1:14" x14ac:dyDescent="0.45">
      <c r="A4993" s="31" t="str">
        <f t="shared" si="289"/>
        <v>E06000044_CIN episodes where a child has young carer identified as a factor at CIN assessment (excluding looked after children)_Number</v>
      </c>
      <c r="B4993" s="31" t="s">
        <v>383</v>
      </c>
      <c r="C4993" s="31" t="s">
        <v>384</v>
      </c>
      <c r="D4993" s="31" t="s">
        <v>474</v>
      </c>
      <c r="E4993" s="31" t="s">
        <v>475</v>
      </c>
      <c r="F4993" s="31" t="s">
        <v>79</v>
      </c>
      <c r="G4993" s="31" t="s">
        <v>81</v>
      </c>
      <c r="H4993" s="31" t="s">
        <v>743</v>
      </c>
      <c r="I4993" s="31">
        <v>9</v>
      </c>
      <c r="J4993" s="31">
        <f>INDEX('LA lookup'!H:H,MATCH('Known to services raw data'!B4993,'LA lookup'!G:G,0))</f>
        <v>44046</v>
      </c>
      <c r="K4993" s="31"/>
      <c r="L4993" s="31" t="str">
        <f t="shared" si="291"/>
        <v>0.2 per 1000 0-17 yr olds</v>
      </c>
      <c r="M4993" s="31">
        <f t="shared" si="292"/>
        <v>0.20433183489987741</v>
      </c>
      <c r="N4993" s="31">
        <f t="shared" si="290"/>
        <v>0</v>
      </c>
    </row>
    <row r="4994" spans="1:14" x14ac:dyDescent="0.45">
      <c r="A4994" s="31" t="str">
        <f t="shared" si="289"/>
        <v>E06000045_CIN episodes where a child has young carer identified as a factor at CIN assessment (excluding looked after children)_Number</v>
      </c>
      <c r="B4994" s="31" t="s">
        <v>577</v>
      </c>
      <c r="C4994" s="31" t="s">
        <v>729</v>
      </c>
      <c r="D4994" s="31" t="s">
        <v>474</v>
      </c>
      <c r="E4994" s="31" t="s">
        <v>475</v>
      </c>
      <c r="F4994" s="31" t="s">
        <v>79</v>
      </c>
      <c r="G4994" s="31" t="s">
        <v>81</v>
      </c>
      <c r="H4994" s="31" t="s">
        <v>743</v>
      </c>
      <c r="I4994" s="31">
        <v>130</v>
      </c>
      <c r="J4994" s="31">
        <f>INDEX('LA lookup'!H:H,MATCH('Known to services raw data'!B4994,'LA lookup'!G:G,0))</f>
        <v>50832</v>
      </c>
      <c r="K4994" s="31"/>
      <c r="L4994" s="31" t="str">
        <f t="shared" si="291"/>
        <v>2.6 per 1000 0-17 yr olds</v>
      </c>
      <c r="M4994" s="31">
        <f t="shared" si="292"/>
        <v>2.5574441296820902</v>
      </c>
      <c r="N4994" s="31">
        <f t="shared" si="290"/>
        <v>0</v>
      </c>
    </row>
    <row r="4995" spans="1:14" x14ac:dyDescent="0.45">
      <c r="A4995" s="31" t="str">
        <f t="shared" si="289"/>
        <v>E10000018_CIN episodes where a child has young carer identified as a factor at CIN assessment (excluding looked after children)_Number</v>
      </c>
      <c r="B4995" s="31" t="s">
        <v>552</v>
      </c>
      <c r="C4995" s="31" t="s">
        <v>553</v>
      </c>
      <c r="D4995" s="31" t="s">
        <v>474</v>
      </c>
      <c r="E4995" s="31" t="s">
        <v>475</v>
      </c>
      <c r="F4995" s="31" t="s">
        <v>79</v>
      </c>
      <c r="G4995" s="31" t="s">
        <v>81</v>
      </c>
      <c r="H4995" s="31" t="s">
        <v>743</v>
      </c>
      <c r="I4995" s="31">
        <v>38</v>
      </c>
      <c r="J4995" s="31">
        <f>INDEX('LA lookup'!H:H,MATCH('Known to services raw data'!B4995,'LA lookup'!G:G,0))</f>
        <v>140307</v>
      </c>
      <c r="K4995" s="31"/>
      <c r="L4995" s="31" t="str">
        <f t="shared" si="291"/>
        <v>0.3 per 1000 0-17 yr olds</v>
      </c>
      <c r="M4995" s="31">
        <f t="shared" si="292"/>
        <v>0.27083466968861136</v>
      </c>
      <c r="N4995" s="31">
        <f t="shared" si="290"/>
        <v>0</v>
      </c>
    </row>
    <row r="4996" spans="1:14" x14ac:dyDescent="0.45">
      <c r="A4996" s="31" t="str">
        <f t="shared" si="289"/>
        <v>E06000016_CIN episodes where a child has young carer identified as a factor at CIN assessment (excluding looked after children)_Number</v>
      </c>
      <c r="B4996" s="31" t="s">
        <v>341</v>
      </c>
      <c r="C4996" s="31" t="s">
        <v>342</v>
      </c>
      <c r="D4996" s="31" t="s">
        <v>474</v>
      </c>
      <c r="E4996" s="31" t="s">
        <v>475</v>
      </c>
      <c r="F4996" s="31" t="s">
        <v>79</v>
      </c>
      <c r="G4996" s="31" t="s">
        <v>81</v>
      </c>
      <c r="H4996" s="31" t="s">
        <v>743</v>
      </c>
      <c r="I4996" s="31">
        <v>90</v>
      </c>
      <c r="J4996" s="31">
        <f>INDEX('LA lookup'!H:H,MATCH('Known to services raw data'!B4996,'LA lookup'!G:G,0))</f>
        <v>83994</v>
      </c>
      <c r="K4996" s="31"/>
      <c r="L4996" s="31" t="str">
        <f t="shared" si="291"/>
        <v>1.1 per 1000 0-17 yr olds</v>
      </c>
      <c r="M4996" s="31">
        <f t="shared" si="292"/>
        <v>1.0715051075076791</v>
      </c>
      <c r="N4996" s="31">
        <f t="shared" si="290"/>
        <v>0</v>
      </c>
    </row>
    <row r="4997" spans="1:14" x14ac:dyDescent="0.45">
      <c r="A4997" s="31" t="str">
        <f t="shared" si="289"/>
        <v>E06000017_CIN episodes where a child has young carer identified as a factor at CIN assessment (excluding looked after children)_Number</v>
      </c>
      <c r="B4997" s="31" t="s">
        <v>548</v>
      </c>
      <c r="C4997" s="31" t="s">
        <v>728</v>
      </c>
      <c r="D4997" s="31" t="s">
        <v>474</v>
      </c>
      <c r="E4997" s="31" t="s">
        <v>475</v>
      </c>
      <c r="F4997" s="31" t="s">
        <v>79</v>
      </c>
      <c r="G4997" s="31" t="s">
        <v>81</v>
      </c>
      <c r="H4997" s="31" t="s">
        <v>743</v>
      </c>
      <c r="I4997" s="31">
        <v>28</v>
      </c>
      <c r="J4997" s="31">
        <f>INDEX('LA lookup'!H:H,MATCH('Known to services raw data'!B4997,'LA lookup'!G:G,0))</f>
        <v>7807</v>
      </c>
      <c r="K4997" s="31"/>
      <c r="L4997" s="31" t="str">
        <f t="shared" si="291"/>
        <v>3.6 per 1000 0-17 yr olds</v>
      </c>
      <c r="M4997" s="31">
        <f t="shared" si="292"/>
        <v>3.5865249135391317</v>
      </c>
      <c r="N4997" s="31">
        <f t="shared" si="290"/>
        <v>0</v>
      </c>
    </row>
    <row r="4998" spans="1:14" x14ac:dyDescent="0.45">
      <c r="A4998" s="31" t="str">
        <f t="shared" si="289"/>
        <v>E10000028_CIN episodes where a child has young carer identified as a factor at CIN assessment (excluding looked after children)_Number</v>
      </c>
      <c r="B4998" s="31" t="s">
        <v>418</v>
      </c>
      <c r="C4998" s="31" t="s">
        <v>419</v>
      </c>
      <c r="D4998" s="31" t="s">
        <v>474</v>
      </c>
      <c r="E4998" s="31" t="s">
        <v>475</v>
      </c>
      <c r="F4998" s="31" t="s">
        <v>79</v>
      </c>
      <c r="G4998" s="31" t="s">
        <v>81</v>
      </c>
      <c r="H4998" s="31" t="s">
        <v>743</v>
      </c>
      <c r="I4998" s="31">
        <v>112</v>
      </c>
      <c r="J4998" s="31">
        <f>INDEX('LA lookup'!H:H,MATCH('Known to services raw data'!B4998,'LA lookup'!G:G,0))</f>
        <v>169603</v>
      </c>
      <c r="K4998" s="31"/>
      <c r="L4998" s="31" t="str">
        <f t="shared" si="291"/>
        <v>0.7 per 1000 0-17 yr olds</v>
      </c>
      <c r="M4998" s="31">
        <f t="shared" si="292"/>
        <v>0.66036567749391217</v>
      </c>
      <c r="N4998" s="31">
        <f t="shared" si="290"/>
        <v>0</v>
      </c>
    </row>
    <row r="4999" spans="1:14" x14ac:dyDescent="0.45">
      <c r="A4999" s="31" t="str">
        <f t="shared" si="289"/>
        <v>E06000021_CIN episodes where a child has young carer identified as a factor at CIN assessment (excluding looked after children)_Number</v>
      </c>
      <c r="B4999" s="31" t="s">
        <v>424</v>
      </c>
      <c r="C4999" s="31" t="s">
        <v>425</v>
      </c>
      <c r="D4999" s="31" t="s">
        <v>474</v>
      </c>
      <c r="E4999" s="31" t="s">
        <v>475</v>
      </c>
      <c r="F4999" s="31" t="s">
        <v>79</v>
      </c>
      <c r="G4999" s="31" t="s">
        <v>81</v>
      </c>
      <c r="H4999" s="31" t="s">
        <v>743</v>
      </c>
      <c r="I4999" s="31">
        <v>201</v>
      </c>
      <c r="J4999" s="31">
        <f>INDEX('LA lookup'!H:H,MATCH('Known to services raw data'!B4999,'LA lookup'!G:G,0))</f>
        <v>57549</v>
      </c>
      <c r="K4999" s="31"/>
      <c r="L4999" s="31" t="str">
        <f t="shared" si="291"/>
        <v>3.5 per 1000 0-17 yr olds</v>
      </c>
      <c r="M4999" s="31">
        <f t="shared" si="292"/>
        <v>3.4926758067038524</v>
      </c>
      <c r="N4999" s="31">
        <f t="shared" si="290"/>
        <v>0</v>
      </c>
    </row>
    <row r="5000" spans="1:14" x14ac:dyDescent="0.45">
      <c r="A5000" s="31" t="str">
        <f t="shared" si="289"/>
        <v>E06000054_CIN episodes where a child has young carer identified as a factor at CIN assessment (excluding looked after children)_Number</v>
      </c>
      <c r="B5000" s="31" t="s">
        <v>462</v>
      </c>
      <c r="C5000" s="31" t="s">
        <v>463</v>
      </c>
      <c r="D5000" s="31" t="s">
        <v>474</v>
      </c>
      <c r="E5000" s="31" t="s">
        <v>475</v>
      </c>
      <c r="F5000" s="31" t="s">
        <v>79</v>
      </c>
      <c r="G5000" s="31" t="s">
        <v>81</v>
      </c>
      <c r="H5000" s="31" t="s">
        <v>743</v>
      </c>
      <c r="I5000" s="31">
        <v>236</v>
      </c>
      <c r="J5000" s="31">
        <f>INDEX('LA lookup'!H:H,MATCH('Known to services raw data'!B5000,'LA lookup'!G:G,0))</f>
        <v>105692</v>
      </c>
      <c r="K5000" s="31"/>
      <c r="L5000" s="31" t="str">
        <f t="shared" si="291"/>
        <v>2.2 per 1000 0-17 yr olds</v>
      </c>
      <c r="M5000" s="31">
        <f t="shared" si="292"/>
        <v>2.2329031525564851</v>
      </c>
      <c r="N5000" s="31">
        <f t="shared" si="290"/>
        <v>0</v>
      </c>
    </row>
    <row r="5001" spans="1:14" x14ac:dyDescent="0.45">
      <c r="A5001" s="31" t="str">
        <f t="shared" ref="A5001:A5046" si="293">CONCATENATE(B5001,"_",G5001,"_",H5001)</f>
        <v>E06000030_CIN episodes where a child has young carer identified as a factor at CIN assessment (excluding looked after children)_Number</v>
      </c>
      <c r="B5001" s="31" t="s">
        <v>434</v>
      </c>
      <c r="C5001" s="31" t="s">
        <v>435</v>
      </c>
      <c r="D5001" s="31" t="s">
        <v>474</v>
      </c>
      <c r="E5001" s="31" t="s">
        <v>475</v>
      </c>
      <c r="F5001" s="31" t="s">
        <v>79</v>
      </c>
      <c r="G5001" s="31" t="s">
        <v>81</v>
      </c>
      <c r="H5001" s="31" t="s">
        <v>743</v>
      </c>
      <c r="I5001" s="31">
        <v>120</v>
      </c>
      <c r="J5001" s="31">
        <f>INDEX('LA lookup'!H:H,MATCH('Known to services raw data'!B5001,'LA lookup'!G:G,0))</f>
        <v>50239</v>
      </c>
      <c r="K5001" s="31"/>
      <c r="L5001" s="31" t="str">
        <f t="shared" si="291"/>
        <v>2.4 per 1000 0-17 yr olds</v>
      </c>
      <c r="M5001" s="31">
        <f t="shared" si="292"/>
        <v>2.3885825752901129</v>
      </c>
      <c r="N5001" s="31">
        <f t="shared" si="290"/>
        <v>0</v>
      </c>
    </row>
    <row r="5002" spans="1:14" x14ac:dyDescent="0.45">
      <c r="A5002" s="31" t="str">
        <f t="shared" si="293"/>
        <v>E06000036_CIN episodes where a child has young carer identified as a factor at CIN assessment (excluding looked after children)_Number</v>
      </c>
      <c r="B5002" s="31" t="s">
        <v>257</v>
      </c>
      <c r="C5002" s="31" t="s">
        <v>258</v>
      </c>
      <c r="D5002" s="31" t="s">
        <v>474</v>
      </c>
      <c r="E5002" s="31" t="s">
        <v>475</v>
      </c>
      <c r="F5002" s="31" t="s">
        <v>79</v>
      </c>
      <c r="G5002" s="31" t="s">
        <v>81</v>
      </c>
      <c r="H5002" s="31" t="s">
        <v>743</v>
      </c>
      <c r="I5002" s="31">
        <v>23</v>
      </c>
      <c r="J5002" s="31">
        <f>INDEX('LA lookup'!H:H,MATCH('Known to services raw data'!B5002,'LA lookup'!G:G,0))</f>
        <v>28336</v>
      </c>
      <c r="K5002" s="31"/>
      <c r="L5002" s="31" t="str">
        <f t="shared" si="291"/>
        <v>0.8 per 1000 0-17 yr olds</v>
      </c>
      <c r="M5002" s="31">
        <f t="shared" si="292"/>
        <v>0.81168831168831179</v>
      </c>
      <c r="N5002" s="31">
        <f t="shared" ref="N5002:N5046" si="294">IF(OR(C5002="City of London",C5002="Isles of Scilly"),1,0)</f>
        <v>0</v>
      </c>
    </row>
    <row r="5003" spans="1:14" x14ac:dyDescent="0.45">
      <c r="A5003" s="31" t="str">
        <f t="shared" si="293"/>
        <v>E06000040_CIN episodes where a child has young carer identified as a factor at CIN assessment (excluding looked after children)_Number</v>
      </c>
      <c r="B5003" s="31" t="s">
        <v>555</v>
      </c>
      <c r="C5003" s="31" t="s">
        <v>727</v>
      </c>
      <c r="D5003" s="31" t="s">
        <v>474</v>
      </c>
      <c r="E5003" s="31" t="s">
        <v>475</v>
      </c>
      <c r="F5003" s="31" t="s">
        <v>79</v>
      </c>
      <c r="G5003" s="31" t="s">
        <v>81</v>
      </c>
      <c r="H5003" s="31" t="s">
        <v>743</v>
      </c>
      <c r="I5003" s="31">
        <v>0</v>
      </c>
      <c r="J5003" s="31">
        <f>INDEX('LA lookup'!H:H,MATCH('Known to services raw data'!B5003,'LA lookup'!G:G,0))</f>
        <v>34604</v>
      </c>
      <c r="K5003" s="31"/>
      <c r="L5003" s="31" t="str">
        <f t="shared" si="291"/>
        <v>0 per 1000 0-17 yr olds</v>
      </c>
      <c r="M5003" s="31">
        <f t="shared" si="292"/>
        <v>0</v>
      </c>
      <c r="N5003" s="31">
        <f t="shared" si="294"/>
        <v>0</v>
      </c>
    </row>
    <row r="5004" spans="1:14" x14ac:dyDescent="0.45">
      <c r="A5004" s="31" t="str">
        <f t="shared" si="293"/>
        <v>E06000037_CIN episodes where a child has young carer identified as a factor at CIN assessment (excluding looked after children)_Number</v>
      </c>
      <c r="B5004" s="31" t="s">
        <v>456</v>
      </c>
      <c r="C5004" s="31" t="s">
        <v>457</v>
      </c>
      <c r="D5004" s="31" t="s">
        <v>474</v>
      </c>
      <c r="E5004" s="31" t="s">
        <v>475</v>
      </c>
      <c r="F5004" s="31" t="s">
        <v>79</v>
      </c>
      <c r="G5004" s="31" t="s">
        <v>81</v>
      </c>
      <c r="H5004" s="31" t="s">
        <v>743</v>
      </c>
      <c r="I5004" s="31">
        <v>15</v>
      </c>
      <c r="J5004" s="31">
        <f>INDEX('LA lookup'!H:H,MATCH('Known to services raw data'!B5004,'LA lookup'!G:G,0))</f>
        <v>35623</v>
      </c>
      <c r="K5004" s="31"/>
      <c r="L5004" s="31" t="str">
        <f t="shared" si="291"/>
        <v>0.4 per 1000 0-17 yr olds</v>
      </c>
      <c r="M5004" s="31">
        <f t="shared" si="292"/>
        <v>0.42107627094854444</v>
      </c>
      <c r="N5004" s="31">
        <f t="shared" si="294"/>
        <v>0</v>
      </c>
    </row>
    <row r="5005" spans="1:14" x14ac:dyDescent="0.45">
      <c r="A5005" s="31" t="str">
        <f t="shared" si="293"/>
        <v>E06000038_CIN episodes where a child has young carer identified as a factor at CIN assessment (excluding looked after children)_Number</v>
      </c>
      <c r="B5005" s="31" t="s">
        <v>557</v>
      </c>
      <c r="C5005" s="31" t="s">
        <v>726</v>
      </c>
      <c r="D5005" s="31" t="s">
        <v>474</v>
      </c>
      <c r="E5005" s="31" t="s">
        <v>475</v>
      </c>
      <c r="F5005" s="31" t="s">
        <v>79</v>
      </c>
      <c r="G5005" s="31" t="s">
        <v>81</v>
      </c>
      <c r="H5005" s="31" t="s">
        <v>743</v>
      </c>
      <c r="I5005" s="31">
        <v>97</v>
      </c>
      <c r="J5005" s="31">
        <f>INDEX('LA lookup'!H:H,MATCH('Known to services raw data'!B5005,'LA lookup'!G:G,0))</f>
        <v>37080</v>
      </c>
      <c r="K5005" s="31"/>
      <c r="L5005" s="31" t="str">
        <f t="shared" si="291"/>
        <v>2.6 per 1000 0-17 yr olds</v>
      </c>
      <c r="M5005" s="31">
        <f t="shared" si="292"/>
        <v>2.6159654800431498</v>
      </c>
      <c r="N5005" s="31">
        <f t="shared" si="294"/>
        <v>0</v>
      </c>
    </row>
    <row r="5006" spans="1:14" x14ac:dyDescent="0.45">
      <c r="A5006" s="31" t="str">
        <f t="shared" si="293"/>
        <v>E06000039_CIN episodes where a child has young carer identified as a factor at CIN assessment (excluding looked after children)_Number</v>
      </c>
      <c r="B5006" s="31" t="s">
        <v>404</v>
      </c>
      <c r="C5006" s="31" t="s">
        <v>405</v>
      </c>
      <c r="D5006" s="31" t="s">
        <v>474</v>
      </c>
      <c r="E5006" s="31" t="s">
        <v>475</v>
      </c>
      <c r="F5006" s="31" t="s">
        <v>79</v>
      </c>
      <c r="G5006" s="31" t="s">
        <v>81</v>
      </c>
      <c r="H5006" s="31" t="s">
        <v>743</v>
      </c>
      <c r="I5006" s="31">
        <v>9</v>
      </c>
      <c r="J5006" s="31">
        <f>INDEX('LA lookup'!H:H,MATCH('Known to services raw data'!B5006,'LA lookup'!G:G,0))</f>
        <v>42699</v>
      </c>
      <c r="K5006" s="31"/>
      <c r="L5006" s="31" t="str">
        <f t="shared" si="291"/>
        <v>0.2 per 1000 0-17 yr olds</v>
      </c>
      <c r="M5006" s="31">
        <f t="shared" si="292"/>
        <v>0.21077776997119371</v>
      </c>
      <c r="N5006" s="31">
        <f t="shared" si="294"/>
        <v>0</v>
      </c>
    </row>
    <row r="5007" spans="1:14" x14ac:dyDescent="0.45">
      <c r="A5007" s="31" t="str">
        <f t="shared" si="293"/>
        <v>E06000041_CIN episodes where a child has young carer identified as a factor at CIN assessment (excluding looked after children)_Number</v>
      </c>
      <c r="B5007" s="31" t="s">
        <v>466</v>
      </c>
      <c r="C5007" s="31" t="s">
        <v>467</v>
      </c>
      <c r="D5007" s="31" t="s">
        <v>474</v>
      </c>
      <c r="E5007" s="31" t="s">
        <v>475</v>
      </c>
      <c r="F5007" s="31" t="s">
        <v>79</v>
      </c>
      <c r="G5007" s="31" t="s">
        <v>81</v>
      </c>
      <c r="H5007" s="31" t="s">
        <v>743</v>
      </c>
      <c r="I5007" s="31">
        <v>21</v>
      </c>
      <c r="J5007" s="31">
        <f>INDEX('LA lookup'!H:H,MATCH('Known to services raw data'!B5007,'LA lookup'!G:G,0))</f>
        <v>39532</v>
      </c>
      <c r="K5007" s="31"/>
      <c r="L5007" s="31" t="str">
        <f t="shared" si="291"/>
        <v>0.5 per 1000 0-17 yr olds</v>
      </c>
      <c r="M5007" s="31">
        <f t="shared" si="292"/>
        <v>0.53121521805119898</v>
      </c>
      <c r="N5007" s="31">
        <f t="shared" si="294"/>
        <v>0</v>
      </c>
    </row>
    <row r="5008" spans="1:14" x14ac:dyDescent="0.45">
      <c r="A5008" s="31" t="str">
        <f t="shared" si="293"/>
        <v>E10000003_CIN episodes where a child has young carer identified as a factor at CIN assessment (excluding looked after children)_Number</v>
      </c>
      <c r="B5008" s="31" t="s">
        <v>275</v>
      </c>
      <c r="C5008" s="31" t="s">
        <v>276</v>
      </c>
      <c r="D5008" s="31" t="s">
        <v>474</v>
      </c>
      <c r="E5008" s="31" t="s">
        <v>475</v>
      </c>
      <c r="F5008" s="31" t="s">
        <v>79</v>
      </c>
      <c r="G5008" s="31" t="s">
        <v>81</v>
      </c>
      <c r="H5008" s="31" t="s">
        <v>743</v>
      </c>
      <c r="I5008" s="31">
        <v>360</v>
      </c>
      <c r="J5008" s="31">
        <f>INDEX('LA lookup'!H:H,MATCH('Known to services raw data'!B5008,'LA lookup'!G:G,0))</f>
        <v>135719</v>
      </c>
      <c r="K5008" s="31"/>
      <c r="L5008" s="31" t="str">
        <f t="shared" si="291"/>
        <v>2.7 per 1000 0-17 yr olds</v>
      </c>
      <c r="M5008" s="31">
        <f t="shared" si="292"/>
        <v>2.6525394381037288</v>
      </c>
      <c r="N5008" s="31">
        <f t="shared" si="294"/>
        <v>0</v>
      </c>
    </row>
    <row r="5009" spans="1:14" x14ac:dyDescent="0.45">
      <c r="A5009" s="31" t="str">
        <f t="shared" si="293"/>
        <v>E06000031_CIN episodes where a child has young carer identified as a factor at CIN assessment (excluding looked after children)_Number</v>
      </c>
      <c r="B5009" s="31" t="s">
        <v>379</v>
      </c>
      <c r="C5009" s="31" t="s">
        <v>380</v>
      </c>
      <c r="D5009" s="31" t="s">
        <v>474</v>
      </c>
      <c r="E5009" s="31" t="s">
        <v>475</v>
      </c>
      <c r="F5009" s="31" t="s">
        <v>79</v>
      </c>
      <c r="G5009" s="31" t="s">
        <v>81</v>
      </c>
      <c r="H5009" s="31" t="s">
        <v>743</v>
      </c>
      <c r="I5009" s="31">
        <v>109</v>
      </c>
      <c r="J5009" s="31">
        <f>INDEX('LA lookup'!H:H,MATCH('Known to services raw data'!B5009,'LA lookup'!G:G,0))</f>
        <v>51137</v>
      </c>
      <c r="K5009" s="31"/>
      <c r="L5009" s="31" t="str">
        <f t="shared" si="291"/>
        <v>2.1 per 1000 0-17 yr olds</v>
      </c>
      <c r="M5009" s="31">
        <f t="shared" si="292"/>
        <v>2.1315290298609617</v>
      </c>
      <c r="N5009" s="31">
        <f t="shared" si="294"/>
        <v>0</v>
      </c>
    </row>
    <row r="5010" spans="1:14" x14ac:dyDescent="0.45">
      <c r="A5010" s="31" t="str">
        <f t="shared" si="293"/>
        <v>E06000006_CIN episodes where a child has young carer identified as a factor at CIN assessment (excluding looked after children)_Number</v>
      </c>
      <c r="B5010" s="31" t="s">
        <v>531</v>
      </c>
      <c r="C5010" s="31" t="s">
        <v>722</v>
      </c>
      <c r="D5010" s="31" t="s">
        <v>474</v>
      </c>
      <c r="E5010" s="31" t="s">
        <v>475</v>
      </c>
      <c r="F5010" s="31" t="s">
        <v>79</v>
      </c>
      <c r="G5010" s="31" t="s">
        <v>81</v>
      </c>
      <c r="H5010" s="31" t="s">
        <v>743</v>
      </c>
      <c r="I5010" s="31">
        <v>55</v>
      </c>
      <c r="J5010" s="31">
        <f>INDEX('LA lookup'!H:H,MATCH('Known to services raw data'!B5010,'LA lookup'!G:G,0))</f>
        <v>28617</v>
      </c>
      <c r="K5010" s="31"/>
      <c r="L5010" s="31" t="str">
        <f t="shared" si="291"/>
        <v>1.9 per 1000 0-17 yr olds</v>
      </c>
      <c r="M5010" s="31">
        <f t="shared" si="292"/>
        <v>1.9219345144494531</v>
      </c>
      <c r="N5010" s="31">
        <f t="shared" si="294"/>
        <v>0</v>
      </c>
    </row>
    <row r="5011" spans="1:14" x14ac:dyDescent="0.45">
      <c r="A5011" s="31" t="str">
        <f t="shared" si="293"/>
        <v>E06000007_CIN episodes where a child has young carer identified as a factor at CIN assessment (excluding looked after children)_Number</v>
      </c>
      <c r="B5011" s="31" t="s">
        <v>452</v>
      </c>
      <c r="C5011" s="31" t="s">
        <v>453</v>
      </c>
      <c r="D5011" s="31" t="s">
        <v>474</v>
      </c>
      <c r="E5011" s="31" t="s">
        <v>475</v>
      </c>
      <c r="F5011" s="31" t="s">
        <v>79</v>
      </c>
      <c r="G5011" s="31" t="s">
        <v>81</v>
      </c>
      <c r="H5011" s="31" t="s">
        <v>743</v>
      </c>
      <c r="I5011" s="31">
        <v>40</v>
      </c>
      <c r="J5011" s="31">
        <f>INDEX('LA lookup'!H:H,MATCH('Known to services raw data'!B5011,'LA lookup'!G:G,0))</f>
        <v>44484</v>
      </c>
      <c r="K5011" s="31"/>
      <c r="L5011" s="31" t="str">
        <f t="shared" si="291"/>
        <v>0.9 per 1000 0-17 yr olds</v>
      </c>
      <c r="M5011" s="31">
        <f t="shared" si="292"/>
        <v>0.89919971225609208</v>
      </c>
      <c r="N5011" s="31">
        <f t="shared" si="294"/>
        <v>0</v>
      </c>
    </row>
    <row r="5012" spans="1:14" x14ac:dyDescent="0.45">
      <c r="A5012" s="31" t="str">
        <f t="shared" si="293"/>
        <v>E10000008_CIN episodes where a child has young carer identified as a factor at CIN assessment (excluding looked after children)_Number</v>
      </c>
      <c r="B5012" s="31" t="s">
        <v>504</v>
      </c>
      <c r="C5012" s="31" t="s">
        <v>505</v>
      </c>
      <c r="D5012" s="31" t="s">
        <v>474</v>
      </c>
      <c r="E5012" s="31" t="s">
        <v>475</v>
      </c>
      <c r="F5012" s="31" t="s">
        <v>79</v>
      </c>
      <c r="G5012" s="31" t="s">
        <v>81</v>
      </c>
      <c r="H5012" s="31" t="s">
        <v>743</v>
      </c>
      <c r="I5012" s="31">
        <v>376</v>
      </c>
      <c r="J5012" s="31">
        <f>INDEX('LA lookup'!H:H,MATCH('Known to services raw data'!B5012,'LA lookup'!G:G,0))</f>
        <v>145878</v>
      </c>
      <c r="K5012" s="31"/>
      <c r="L5012" s="31" t="str">
        <f t="shared" si="291"/>
        <v>2.6 per 1000 0-17 yr olds</v>
      </c>
      <c r="M5012" s="31">
        <f t="shared" si="292"/>
        <v>2.5774962640014261</v>
      </c>
      <c r="N5012" s="31">
        <f t="shared" si="294"/>
        <v>0</v>
      </c>
    </row>
    <row r="5013" spans="1:14" x14ac:dyDescent="0.45">
      <c r="A5013" s="31" t="str">
        <f t="shared" si="293"/>
        <v>E06000026_CIN episodes where a child has young carer identified as a factor at CIN assessment (excluding looked after children)_Number</v>
      </c>
      <c r="B5013" s="31" t="s">
        <v>381</v>
      </c>
      <c r="C5013" s="31" t="s">
        <v>382</v>
      </c>
      <c r="D5013" s="31" t="s">
        <v>474</v>
      </c>
      <c r="E5013" s="31" t="s">
        <v>475</v>
      </c>
      <c r="F5013" s="31" t="s">
        <v>79</v>
      </c>
      <c r="G5013" s="31" t="s">
        <v>81</v>
      </c>
      <c r="H5013" s="31" t="s">
        <v>743</v>
      </c>
      <c r="I5013" s="31">
        <v>99</v>
      </c>
      <c r="J5013" s="31">
        <f>INDEX('LA lookup'!H:H,MATCH('Known to services raw data'!B5013,'LA lookup'!G:G,0))</f>
        <v>52552</v>
      </c>
      <c r="K5013" s="31"/>
      <c r="L5013" s="31" t="str">
        <f t="shared" si="291"/>
        <v>1.9 per 1000 0-17 yr olds</v>
      </c>
      <c r="M5013" s="31">
        <f t="shared" si="292"/>
        <v>1.883848378748668</v>
      </c>
      <c r="N5013" s="31">
        <f t="shared" si="294"/>
        <v>0</v>
      </c>
    </row>
    <row r="5014" spans="1:14" x14ac:dyDescent="0.45">
      <c r="A5014" s="31" t="str">
        <f t="shared" si="293"/>
        <v>E06000027_CIN episodes where a child has young carer identified as a factor at CIN assessment (excluding looked after children)_Number</v>
      </c>
      <c r="B5014" s="31" t="s">
        <v>438</v>
      </c>
      <c r="C5014" s="31" t="s">
        <v>439</v>
      </c>
      <c r="D5014" s="31" t="s">
        <v>474</v>
      </c>
      <c r="E5014" s="31" t="s">
        <v>475</v>
      </c>
      <c r="F5014" s="31" t="s">
        <v>79</v>
      </c>
      <c r="G5014" s="31" t="s">
        <v>81</v>
      </c>
      <c r="H5014" s="31" t="s">
        <v>743</v>
      </c>
      <c r="I5014" s="31">
        <v>84</v>
      </c>
      <c r="J5014" s="31">
        <f>INDEX('LA lookup'!H:H,MATCH('Known to services raw data'!B5014,'LA lookup'!G:G,0))</f>
        <v>25423</v>
      </c>
      <c r="K5014" s="31"/>
      <c r="L5014" s="31" t="str">
        <f t="shared" si="291"/>
        <v>3.3 per 1000 0-17 yr olds</v>
      </c>
      <c r="M5014" s="31">
        <f t="shared" si="292"/>
        <v>3.3040947173818984</v>
      </c>
      <c r="N5014" s="31">
        <f t="shared" si="294"/>
        <v>0</v>
      </c>
    </row>
    <row r="5015" spans="1:14" x14ac:dyDescent="0.45">
      <c r="A5015" s="31" t="str">
        <f t="shared" si="293"/>
        <v>E10000012_CIN episodes where a child has young carer identified as a factor at CIN assessment (excluding looked after children)_Number</v>
      </c>
      <c r="B5015" s="31" t="s">
        <v>303</v>
      </c>
      <c r="C5015" s="31" t="s">
        <v>304</v>
      </c>
      <c r="D5015" s="31" t="s">
        <v>474</v>
      </c>
      <c r="E5015" s="31" t="s">
        <v>475</v>
      </c>
      <c r="F5015" s="31" t="s">
        <v>79</v>
      </c>
      <c r="G5015" s="31" t="s">
        <v>81</v>
      </c>
      <c r="H5015" s="31" t="s">
        <v>743</v>
      </c>
      <c r="I5015" s="31">
        <v>118</v>
      </c>
      <c r="J5015" s="31">
        <f>INDEX('LA lookup'!H:H,MATCH('Known to services raw data'!B5015,'LA lookup'!G:G,0))</f>
        <v>311172</v>
      </c>
      <c r="K5015" s="31"/>
      <c r="L5015" s="31" t="str">
        <f t="shared" si="291"/>
        <v>0.4 per 1000 0-17 yr olds</v>
      </c>
      <c r="M5015" s="31">
        <f t="shared" si="292"/>
        <v>0.37921149717840935</v>
      </c>
      <c r="N5015" s="31">
        <f t="shared" si="294"/>
        <v>0</v>
      </c>
    </row>
    <row r="5016" spans="1:14" x14ac:dyDescent="0.45">
      <c r="A5016" s="31" t="str">
        <f t="shared" si="293"/>
        <v>E06000033_CIN episodes where a child has young carer identified as a factor at CIN assessment (excluding looked after children)_Number</v>
      </c>
      <c r="B5016" s="31" t="s">
        <v>412</v>
      </c>
      <c r="C5016" s="31" t="s">
        <v>413</v>
      </c>
      <c r="D5016" s="31" t="s">
        <v>474</v>
      </c>
      <c r="E5016" s="31" t="s">
        <v>475</v>
      </c>
      <c r="F5016" s="31" t="s">
        <v>79</v>
      </c>
      <c r="G5016" s="31" t="s">
        <v>81</v>
      </c>
      <c r="H5016" s="31" t="s">
        <v>743</v>
      </c>
      <c r="I5016" s="31">
        <v>103</v>
      </c>
      <c r="J5016" s="31">
        <f>INDEX('LA lookup'!H:H,MATCH('Known to services raw data'!B5016,'LA lookup'!G:G,0))</f>
        <v>39540</v>
      </c>
      <c r="K5016" s="31"/>
      <c r="L5016" s="31" t="str">
        <f t="shared" si="291"/>
        <v>2.6 per 1000 0-17 yr olds</v>
      </c>
      <c r="M5016" s="31">
        <f t="shared" si="292"/>
        <v>2.6049570055639855</v>
      </c>
      <c r="N5016" s="31">
        <f t="shared" si="294"/>
        <v>0</v>
      </c>
    </row>
    <row r="5017" spans="1:14" x14ac:dyDescent="0.45">
      <c r="A5017" s="31" t="str">
        <f t="shared" si="293"/>
        <v>E06000034_CIN episodes where a child has young carer identified as a factor at CIN assessment (excluding looked after children)_Number</v>
      </c>
      <c r="B5017" s="31" t="s">
        <v>493</v>
      </c>
      <c r="C5017" s="31" t="s">
        <v>731</v>
      </c>
      <c r="D5017" s="31" t="s">
        <v>474</v>
      </c>
      <c r="E5017" s="31" t="s">
        <v>475</v>
      </c>
      <c r="F5017" s="31" t="s">
        <v>79</v>
      </c>
      <c r="G5017" s="31" t="s">
        <v>81</v>
      </c>
      <c r="H5017" s="31" t="s">
        <v>743</v>
      </c>
      <c r="I5017" s="31">
        <v>179</v>
      </c>
      <c r="J5017" s="31">
        <f>INDEX('LA lookup'!H:H,MATCH('Known to services raw data'!B5017,'LA lookup'!G:G,0))</f>
        <v>43762</v>
      </c>
      <c r="K5017" s="31"/>
      <c r="L5017" s="31" t="str">
        <f t="shared" si="291"/>
        <v>4.1 per 1000 0-17 yr olds</v>
      </c>
      <c r="M5017" s="31">
        <f t="shared" si="292"/>
        <v>4.0903066587450301</v>
      </c>
      <c r="N5017" s="31">
        <f t="shared" si="294"/>
        <v>0</v>
      </c>
    </row>
    <row r="5018" spans="1:14" x14ac:dyDescent="0.45">
      <c r="A5018" s="31" t="str">
        <f t="shared" si="293"/>
        <v>E06000019_CIN episodes where a child has young carer identified as a factor at CIN assessment (excluding looked after children)_Number</v>
      </c>
      <c r="B5018" s="31" t="s">
        <v>317</v>
      </c>
      <c r="C5018" s="31" t="s">
        <v>318</v>
      </c>
      <c r="D5018" s="31" t="s">
        <v>474</v>
      </c>
      <c r="E5018" s="31" t="s">
        <v>475</v>
      </c>
      <c r="F5018" s="31" t="s">
        <v>79</v>
      </c>
      <c r="G5018" s="31" t="s">
        <v>81</v>
      </c>
      <c r="H5018" s="31" t="s">
        <v>743</v>
      </c>
      <c r="I5018" s="31">
        <v>16</v>
      </c>
      <c r="J5018" s="31">
        <f>INDEX('LA lookup'!H:H,MATCH('Known to services raw data'!B5018,'LA lookup'!G:G,0))</f>
        <v>36103</v>
      </c>
      <c r="K5018" s="31"/>
      <c r="L5018" s="31" t="str">
        <f t="shared" si="291"/>
        <v>0.4 per 1000 0-17 yr olds</v>
      </c>
      <c r="M5018" s="31">
        <f t="shared" si="292"/>
        <v>0.44317646732958477</v>
      </c>
      <c r="N5018" s="31">
        <f t="shared" si="294"/>
        <v>0</v>
      </c>
    </row>
    <row r="5019" spans="1:14" x14ac:dyDescent="0.45">
      <c r="A5019" s="31" t="str">
        <f t="shared" si="293"/>
        <v>E10000034_CIN episodes where a child has young carer identified as a factor at CIN assessment (excluding looked after children)_Number</v>
      </c>
      <c r="B5019" s="31" t="s">
        <v>470</v>
      </c>
      <c r="C5019" s="31" t="s">
        <v>471</v>
      </c>
      <c r="D5019" s="31" t="s">
        <v>474</v>
      </c>
      <c r="E5019" s="31" t="s">
        <v>475</v>
      </c>
      <c r="F5019" s="31" t="s">
        <v>79</v>
      </c>
      <c r="G5019" s="31" t="s">
        <v>81</v>
      </c>
      <c r="H5019" s="31" t="s">
        <v>743</v>
      </c>
      <c r="I5019" s="31">
        <v>49</v>
      </c>
      <c r="J5019" s="31">
        <f>INDEX('LA lookup'!H:H,MATCH('Known to services raw data'!B5019,'LA lookup'!G:G,0))</f>
        <v>117783</v>
      </c>
      <c r="K5019" s="31"/>
      <c r="L5019" s="31" t="str">
        <f t="shared" si="291"/>
        <v>0.4 per 1000 0-17 yr olds</v>
      </c>
      <c r="M5019" s="31">
        <f t="shared" si="292"/>
        <v>0.41601928971073926</v>
      </c>
      <c r="N5019" s="31">
        <f t="shared" si="294"/>
        <v>0</v>
      </c>
    </row>
    <row r="5020" spans="1:14" x14ac:dyDescent="0.45">
      <c r="A5020" s="31" t="str">
        <f t="shared" si="293"/>
        <v>E10000016_CIN episodes where a child has young carer identified as a factor at CIN assessment (excluding looked after children)_Number</v>
      </c>
      <c r="B5020" s="31" t="s">
        <v>327</v>
      </c>
      <c r="C5020" s="31" t="s">
        <v>328</v>
      </c>
      <c r="D5020" s="31" t="s">
        <v>474</v>
      </c>
      <c r="E5020" s="31" t="s">
        <v>475</v>
      </c>
      <c r="F5020" s="31" t="s">
        <v>79</v>
      </c>
      <c r="G5020" s="31" t="s">
        <v>81</v>
      </c>
      <c r="H5020" s="31" t="s">
        <v>743</v>
      </c>
      <c r="I5020" s="31">
        <v>714</v>
      </c>
      <c r="J5020" s="31">
        <f>INDEX('LA lookup'!H:H,MATCH('Known to services raw data'!B5020,'LA lookup'!G:G,0))</f>
        <v>340140</v>
      </c>
      <c r="K5020" s="31"/>
      <c r="L5020" s="31" t="str">
        <f t="shared" si="291"/>
        <v>2.1 per 1000 0-17 yr olds</v>
      </c>
      <c r="M5020" s="31">
        <f t="shared" si="292"/>
        <v>2.0991356500264597</v>
      </c>
      <c r="N5020" s="31">
        <f t="shared" si="294"/>
        <v>0</v>
      </c>
    </row>
    <row r="5021" spans="1:14" x14ac:dyDescent="0.45">
      <c r="A5021" s="31" t="str">
        <f t="shared" si="293"/>
        <v>E06000035_CIN episodes where a child has young carer identified as a factor at CIN assessment (excluding looked after children)_Number</v>
      </c>
      <c r="B5021" s="31" t="s">
        <v>351</v>
      </c>
      <c r="C5021" s="31" t="s">
        <v>352</v>
      </c>
      <c r="D5021" s="31" t="s">
        <v>474</v>
      </c>
      <c r="E5021" s="31" t="s">
        <v>475</v>
      </c>
      <c r="F5021" s="31" t="s">
        <v>79</v>
      </c>
      <c r="G5021" s="31" t="s">
        <v>81</v>
      </c>
      <c r="H5021" s="31" t="s">
        <v>743</v>
      </c>
      <c r="I5021" s="31">
        <v>64</v>
      </c>
      <c r="J5021" s="31">
        <f>INDEX('LA lookup'!H:H,MATCH('Known to services raw data'!B5021,'LA lookup'!G:G,0))</f>
        <v>64391</v>
      </c>
      <c r="K5021" s="31"/>
      <c r="L5021" s="31" t="str">
        <f t="shared" si="291"/>
        <v>1 per 1000 0-17 yr olds</v>
      </c>
      <c r="M5021" s="31">
        <f t="shared" si="292"/>
        <v>0.99392772281840636</v>
      </c>
      <c r="N5021" s="31">
        <f t="shared" si="294"/>
        <v>0</v>
      </c>
    </row>
    <row r="5022" spans="1:14" x14ac:dyDescent="0.45">
      <c r="A5022" s="31" t="str">
        <f t="shared" si="293"/>
        <v>E10000017_CIN episodes where a child has young carer identified as a factor at CIN assessment (excluding looked after children)_Number</v>
      </c>
      <c r="B5022" s="31" t="s">
        <v>337</v>
      </c>
      <c r="C5022" s="31" t="s">
        <v>338</v>
      </c>
      <c r="D5022" s="31" t="s">
        <v>474</v>
      </c>
      <c r="E5022" s="31" t="s">
        <v>475</v>
      </c>
      <c r="F5022" s="31" t="s">
        <v>79</v>
      </c>
      <c r="G5022" s="31" t="s">
        <v>81</v>
      </c>
      <c r="H5022" s="31" t="s">
        <v>743</v>
      </c>
      <c r="I5022" s="31">
        <v>452</v>
      </c>
      <c r="J5022" s="31">
        <f>INDEX('LA lookup'!H:H,MATCH('Known to services raw data'!B5022,'LA lookup'!G:G,0))</f>
        <v>249727</v>
      </c>
      <c r="K5022" s="31"/>
      <c r="L5022" s="31" t="str">
        <f t="shared" si="291"/>
        <v>1.8 per 1000 0-17 yr olds</v>
      </c>
      <c r="M5022" s="31">
        <f t="shared" si="292"/>
        <v>1.8099764943318104</v>
      </c>
      <c r="N5022" s="31">
        <f t="shared" si="294"/>
        <v>0</v>
      </c>
    </row>
    <row r="5023" spans="1:14" x14ac:dyDescent="0.45">
      <c r="A5023" s="31" t="str">
        <f t="shared" si="293"/>
        <v>E06000008_CIN episodes where a child has young carer identified as a factor at CIN assessment (excluding looked after children)_Number</v>
      </c>
      <c r="B5023" s="31" t="s">
        <v>247</v>
      </c>
      <c r="C5023" s="31" t="s">
        <v>248</v>
      </c>
      <c r="D5023" s="31" t="s">
        <v>474</v>
      </c>
      <c r="E5023" s="31" t="s">
        <v>475</v>
      </c>
      <c r="F5023" s="31" t="s">
        <v>79</v>
      </c>
      <c r="G5023" s="31" t="s">
        <v>81</v>
      </c>
      <c r="H5023" s="31" t="s">
        <v>743</v>
      </c>
      <c r="I5023" s="31">
        <v>56</v>
      </c>
      <c r="J5023" s="31">
        <f>INDEX('LA lookup'!H:H,MATCH('Known to services raw data'!B5023,'LA lookup'!G:G,0))</f>
        <v>38481</v>
      </c>
      <c r="K5023" s="31"/>
      <c r="L5023" s="31" t="str">
        <f t="shared" si="291"/>
        <v>1.5 per 1000 0-17 yr olds</v>
      </c>
      <c r="M5023" s="31">
        <f t="shared" si="292"/>
        <v>1.4552636365998806</v>
      </c>
      <c r="N5023" s="31">
        <f t="shared" si="294"/>
        <v>0</v>
      </c>
    </row>
    <row r="5024" spans="1:14" x14ac:dyDescent="0.45">
      <c r="A5024" s="31" t="str">
        <f t="shared" si="293"/>
        <v>E06000009_CIN episodes where a child has young carer identified as a factor at CIN assessment (excluding looked after children)_Number</v>
      </c>
      <c r="B5024" s="31" t="s">
        <v>249</v>
      </c>
      <c r="C5024" s="31" t="s">
        <v>250</v>
      </c>
      <c r="D5024" s="31" t="s">
        <v>474</v>
      </c>
      <c r="E5024" s="31" t="s">
        <v>475</v>
      </c>
      <c r="F5024" s="31" t="s">
        <v>79</v>
      </c>
      <c r="G5024" s="31" t="s">
        <v>81</v>
      </c>
      <c r="H5024" s="31" t="s">
        <v>743</v>
      </c>
      <c r="I5024" s="31">
        <v>77</v>
      </c>
      <c r="J5024" s="31">
        <f>INDEX('LA lookup'!H:H,MATCH('Known to services raw data'!B5024,'LA lookup'!G:G,0))</f>
        <v>28904</v>
      </c>
      <c r="K5024" s="31"/>
      <c r="L5024" s="31" t="str">
        <f t="shared" si="291"/>
        <v>2.7 per 1000 0-17 yr olds</v>
      </c>
      <c r="M5024" s="31">
        <f t="shared" si="292"/>
        <v>2.6639911430943815</v>
      </c>
      <c r="N5024" s="31">
        <f t="shared" si="294"/>
        <v>0</v>
      </c>
    </row>
    <row r="5025" spans="1:14" x14ac:dyDescent="0.45">
      <c r="A5025" s="31" t="str">
        <f t="shared" si="293"/>
        <v>E10000024_CIN episodes where a child has young carer identified as a factor at CIN assessment (excluding looked after children)_Number</v>
      </c>
      <c r="B5025" s="31" t="s">
        <v>572</v>
      </c>
      <c r="C5025" s="31" t="s">
        <v>573</v>
      </c>
      <c r="D5025" s="31" t="s">
        <v>474</v>
      </c>
      <c r="E5025" s="31" t="s">
        <v>475</v>
      </c>
      <c r="F5025" s="31" t="s">
        <v>79</v>
      </c>
      <c r="G5025" s="31" t="s">
        <v>81</v>
      </c>
      <c r="H5025" s="31" t="s">
        <v>743</v>
      </c>
      <c r="I5025" s="31">
        <v>0</v>
      </c>
      <c r="J5025" s="31">
        <f>INDEX('LA lookup'!H:H,MATCH('Known to services raw data'!B5025,'LA lookup'!G:G,0))</f>
        <v>166542</v>
      </c>
      <c r="K5025" s="31"/>
      <c r="L5025" s="31" t="str">
        <f t="shared" si="291"/>
        <v>0 per 1000 0-17 yr olds</v>
      </c>
      <c r="M5025" s="31">
        <f t="shared" si="292"/>
        <v>0</v>
      </c>
      <c r="N5025" s="31">
        <f t="shared" si="294"/>
        <v>0</v>
      </c>
    </row>
    <row r="5026" spans="1:14" x14ac:dyDescent="0.45">
      <c r="A5026" s="31" t="str">
        <f t="shared" si="293"/>
        <v>E06000018_CIN episodes where a child has young carer identified as a factor at CIN assessment (excluding looked after children)_Number</v>
      </c>
      <c r="B5026" s="31" t="s">
        <v>373</v>
      </c>
      <c r="C5026" s="31" t="s">
        <v>374</v>
      </c>
      <c r="D5026" s="31" t="s">
        <v>474</v>
      </c>
      <c r="E5026" s="31" t="s">
        <v>475</v>
      </c>
      <c r="F5026" s="31" t="s">
        <v>79</v>
      </c>
      <c r="G5026" s="31" t="s">
        <v>81</v>
      </c>
      <c r="H5026" s="31" t="s">
        <v>743</v>
      </c>
      <c r="I5026" s="31">
        <v>97</v>
      </c>
      <c r="J5026" s="31">
        <f>INDEX('LA lookup'!H:H,MATCH('Known to services raw data'!B5026,'LA lookup'!G:G,0))</f>
        <v>68651</v>
      </c>
      <c r="K5026" s="31"/>
      <c r="L5026" s="31" t="str">
        <f t="shared" si="291"/>
        <v>1.4 per 1000 0-17 yr olds</v>
      </c>
      <c r="M5026" s="31">
        <f t="shared" si="292"/>
        <v>1.4129437298801182</v>
      </c>
      <c r="N5026" s="31">
        <f t="shared" si="294"/>
        <v>0</v>
      </c>
    </row>
    <row r="5027" spans="1:14" x14ac:dyDescent="0.45">
      <c r="A5027" s="31" t="str">
        <f t="shared" si="293"/>
        <v>E06000051_CIN episodes where a child has young carer identified as a factor at CIN assessment (excluding looked after children)_Number</v>
      </c>
      <c r="B5027" s="31" t="s">
        <v>403</v>
      </c>
      <c r="C5027" s="31" t="s">
        <v>166</v>
      </c>
      <c r="D5027" s="31" t="s">
        <v>474</v>
      </c>
      <c r="E5027" s="31" t="s">
        <v>475</v>
      </c>
      <c r="F5027" s="31" t="s">
        <v>79</v>
      </c>
      <c r="G5027" s="31" t="s">
        <v>81</v>
      </c>
      <c r="H5027" s="31" t="s">
        <v>743</v>
      </c>
      <c r="I5027" s="31">
        <v>63</v>
      </c>
      <c r="J5027" s="31">
        <f>INDEX('LA lookup'!H:H,MATCH('Known to services raw data'!B5027,'LA lookup'!G:G,0))</f>
        <v>59839</v>
      </c>
      <c r="K5027" s="31"/>
      <c r="L5027" s="31" t="str">
        <f t="shared" si="291"/>
        <v>1.1 per 1000 0-17 yr olds</v>
      </c>
      <c r="M5027" s="31">
        <f t="shared" si="292"/>
        <v>1.0528250806330319</v>
      </c>
      <c r="N5027" s="31">
        <f t="shared" si="294"/>
        <v>0</v>
      </c>
    </row>
    <row r="5028" spans="1:14" x14ac:dyDescent="0.45">
      <c r="A5028" s="31" t="str">
        <f t="shared" si="293"/>
        <v>E06000020_CIN episodes where a child has young carer identified as a factor at CIN assessment (excluding looked after children)_Number</v>
      </c>
      <c r="B5028" s="31" t="s">
        <v>570</v>
      </c>
      <c r="C5028" s="31" t="s">
        <v>730</v>
      </c>
      <c r="D5028" s="31" t="s">
        <v>474</v>
      </c>
      <c r="E5028" s="31" t="s">
        <v>475</v>
      </c>
      <c r="F5028" s="31" t="s">
        <v>79</v>
      </c>
      <c r="G5028" s="31" t="s">
        <v>81</v>
      </c>
      <c r="H5028" s="31" t="s">
        <v>743</v>
      </c>
      <c r="I5028" s="31">
        <v>27</v>
      </c>
      <c r="J5028" s="31">
        <f>INDEX('LA lookup'!H:H,MATCH('Known to services raw data'!B5028,'LA lookup'!G:G,0))</f>
        <v>40620</v>
      </c>
      <c r="K5028" s="31"/>
      <c r="L5028" s="31" t="str">
        <f t="shared" si="291"/>
        <v>0.7 per 1000 0-17 yr olds</v>
      </c>
      <c r="M5028" s="31">
        <f t="shared" si="292"/>
        <v>0.66469719350073853</v>
      </c>
      <c r="N5028" s="31">
        <f t="shared" si="294"/>
        <v>0</v>
      </c>
    </row>
    <row r="5029" spans="1:14" x14ac:dyDescent="0.45">
      <c r="A5029" s="31" t="str">
        <f t="shared" si="293"/>
        <v>E06000049_CIN episodes where a child has young carer identified as a factor at CIN assessment (excluding looked after children)_Number</v>
      </c>
      <c r="B5029" s="31" t="s">
        <v>541</v>
      </c>
      <c r="C5029" s="31" t="s">
        <v>718</v>
      </c>
      <c r="D5029" s="31" t="s">
        <v>474</v>
      </c>
      <c r="E5029" s="31" t="s">
        <v>475</v>
      </c>
      <c r="F5029" s="31" t="s">
        <v>79</v>
      </c>
      <c r="G5029" s="31" t="s">
        <v>81</v>
      </c>
      <c r="H5029" s="31" t="s">
        <v>743</v>
      </c>
      <c r="I5029" s="31">
        <v>112</v>
      </c>
      <c r="J5029" s="31">
        <f>INDEX('LA lookup'!H:H,MATCH('Known to services raw data'!B5029,'LA lookup'!G:G,0))</f>
        <v>76523</v>
      </c>
      <c r="K5029" s="31"/>
      <c r="L5029" s="31" t="str">
        <f t="shared" si="291"/>
        <v>1.5 per 1000 0-17 yr olds</v>
      </c>
      <c r="M5029" s="31">
        <f t="shared" si="292"/>
        <v>1.4636122472981981</v>
      </c>
      <c r="N5029" s="31">
        <f t="shared" si="294"/>
        <v>0</v>
      </c>
    </row>
    <row r="5030" spans="1:14" x14ac:dyDescent="0.45">
      <c r="A5030" s="31" t="str">
        <f t="shared" si="293"/>
        <v>E06000050_CIN episodes where a child has young carer identified as a factor at CIN assessment (excluding looked after children)_Number</v>
      </c>
      <c r="B5030" s="31" t="s">
        <v>281</v>
      </c>
      <c r="C5030" s="31" t="s">
        <v>282</v>
      </c>
      <c r="D5030" s="31" t="s">
        <v>474</v>
      </c>
      <c r="E5030" s="31" t="s">
        <v>475</v>
      </c>
      <c r="F5030" s="31" t="s">
        <v>79</v>
      </c>
      <c r="G5030" s="31" t="s">
        <v>81</v>
      </c>
      <c r="H5030" s="31" t="s">
        <v>743</v>
      </c>
      <c r="I5030" s="31">
        <v>138</v>
      </c>
      <c r="J5030" s="31">
        <f>INDEX('LA lookup'!H:H,MATCH('Known to services raw data'!B5030,'LA lookup'!G:G,0))</f>
        <v>68054</v>
      </c>
      <c r="K5030" s="31"/>
      <c r="L5030" s="31" t="str">
        <f t="shared" si="291"/>
        <v>2 per 1000 0-17 yr olds</v>
      </c>
      <c r="M5030" s="31">
        <f t="shared" si="292"/>
        <v>2.0278014517882856</v>
      </c>
      <c r="N5030" s="31">
        <f t="shared" si="294"/>
        <v>0</v>
      </c>
    </row>
    <row r="5031" spans="1:14" x14ac:dyDescent="0.45">
      <c r="A5031" s="31" t="str">
        <f t="shared" si="293"/>
        <v>E06000052_CIN episodes where a child has young carer identified as a factor at CIN assessment (excluding looked after children)_Number</v>
      </c>
      <c r="B5031" s="31" t="s">
        <v>482</v>
      </c>
      <c r="C5031" s="31" t="s">
        <v>720</v>
      </c>
      <c r="D5031" s="31" t="s">
        <v>474</v>
      </c>
      <c r="E5031" s="31" t="s">
        <v>475</v>
      </c>
      <c r="F5031" s="31" t="s">
        <v>79</v>
      </c>
      <c r="G5031" s="31" t="s">
        <v>81</v>
      </c>
      <c r="H5031" s="31" t="s">
        <v>743</v>
      </c>
      <c r="I5031" s="31">
        <v>89</v>
      </c>
      <c r="J5031" s="31">
        <f>INDEX('LA lookup'!H:H,MATCH('Known to services raw data'!B5031,'LA lookup'!G:G,0))</f>
        <v>107810</v>
      </c>
      <c r="K5031" s="31"/>
      <c r="L5031" s="31" t="str">
        <f t="shared" si="291"/>
        <v>0.8 per 1000 0-17 yr olds</v>
      </c>
      <c r="M5031" s="31">
        <f t="shared" si="292"/>
        <v>0.82552638901771636</v>
      </c>
      <c r="N5031" s="31">
        <f t="shared" si="294"/>
        <v>0</v>
      </c>
    </row>
    <row r="5032" spans="1:14" x14ac:dyDescent="0.45">
      <c r="A5032" s="31" t="str">
        <f t="shared" si="293"/>
        <v>E10000006_CIN episodes where a child has young carer identified as a factor at CIN assessment (excluding looked after children)_Number</v>
      </c>
      <c r="B5032" s="31" t="s">
        <v>285</v>
      </c>
      <c r="C5032" s="31" t="s">
        <v>286</v>
      </c>
      <c r="D5032" s="31" t="s">
        <v>474</v>
      </c>
      <c r="E5032" s="31" t="s">
        <v>475</v>
      </c>
      <c r="F5032" s="31" t="s">
        <v>79</v>
      </c>
      <c r="G5032" s="31" t="s">
        <v>81</v>
      </c>
      <c r="H5032" s="31" t="s">
        <v>743</v>
      </c>
      <c r="I5032" s="31">
        <v>248</v>
      </c>
      <c r="J5032" s="31">
        <f>INDEX('LA lookup'!H:H,MATCH('Known to services raw data'!B5032,'LA lookup'!G:G,0))</f>
        <v>92500</v>
      </c>
      <c r="K5032" s="31"/>
      <c r="L5032" s="31" t="str">
        <f t="shared" si="291"/>
        <v>2.7 per 1000 0-17 yr olds</v>
      </c>
      <c r="M5032" s="31">
        <f t="shared" si="292"/>
        <v>2.6810810810810812</v>
      </c>
      <c r="N5032" s="31">
        <f t="shared" si="294"/>
        <v>0</v>
      </c>
    </row>
    <row r="5033" spans="1:14" x14ac:dyDescent="0.45">
      <c r="A5033" s="31" t="str">
        <f t="shared" si="293"/>
        <v>E10000013_CIN episodes where a child has young carer identified as a factor at CIN assessment (excluding looked after children)_Number</v>
      </c>
      <c r="B5033" s="31" t="s">
        <v>307</v>
      </c>
      <c r="C5033" s="31" t="s">
        <v>308</v>
      </c>
      <c r="D5033" s="31" t="s">
        <v>474</v>
      </c>
      <c r="E5033" s="31" t="s">
        <v>475</v>
      </c>
      <c r="F5033" s="31" t="s">
        <v>79</v>
      </c>
      <c r="G5033" s="31" t="s">
        <v>81</v>
      </c>
      <c r="H5033" s="31" t="s">
        <v>743</v>
      </c>
      <c r="I5033" s="31">
        <v>388</v>
      </c>
      <c r="J5033" s="31">
        <f>INDEX('LA lookup'!H:H,MATCH('Known to services raw data'!B5033,'LA lookup'!G:G,0))</f>
        <v>128136</v>
      </c>
      <c r="K5033" s="31"/>
      <c r="L5033" s="31" t="str">
        <f t="shared" si="291"/>
        <v>3 per 1000 0-17 yr olds</v>
      </c>
      <c r="M5033" s="31">
        <f t="shared" si="292"/>
        <v>3.028032715240057</v>
      </c>
      <c r="N5033" s="31">
        <f t="shared" si="294"/>
        <v>0</v>
      </c>
    </row>
    <row r="5034" spans="1:14" x14ac:dyDescent="0.45">
      <c r="A5034" s="31" t="str">
        <f t="shared" si="293"/>
        <v>E10000015_CIN episodes where a child has young carer identified as a factor at CIN assessment (excluding looked after children)_Number</v>
      </c>
      <c r="B5034" s="31" t="s">
        <v>319</v>
      </c>
      <c r="C5034" s="31" t="s">
        <v>320</v>
      </c>
      <c r="D5034" s="31" t="s">
        <v>474</v>
      </c>
      <c r="E5034" s="31" t="s">
        <v>475</v>
      </c>
      <c r="F5034" s="31" t="s">
        <v>79</v>
      </c>
      <c r="G5034" s="31" t="s">
        <v>81</v>
      </c>
      <c r="H5034" s="31" t="s">
        <v>743</v>
      </c>
      <c r="I5034" s="31">
        <v>83</v>
      </c>
      <c r="J5034" s="31">
        <f>INDEX('LA lookup'!H:H,MATCH('Known to services raw data'!B5034,'LA lookup'!G:G,0))</f>
        <v>271005</v>
      </c>
      <c r="K5034" s="31"/>
      <c r="L5034" s="31" t="str">
        <f t="shared" si="291"/>
        <v>0.3 per 1000 0-17 yr olds</v>
      </c>
      <c r="M5034" s="31">
        <f t="shared" si="292"/>
        <v>0.30626741204036828</v>
      </c>
      <c r="N5034" s="31">
        <f t="shared" si="294"/>
        <v>0</v>
      </c>
    </row>
    <row r="5035" spans="1:14" x14ac:dyDescent="0.45">
      <c r="A5035" s="31" t="str">
        <f t="shared" si="293"/>
        <v>E06000046_CIN episodes where a child has young carer identified as a factor at CIN assessment (excluding looked after children)_Number</v>
      </c>
      <c r="B5035" s="31" t="s">
        <v>325</v>
      </c>
      <c r="C5035" s="31" t="s">
        <v>326</v>
      </c>
      <c r="D5035" s="31" t="s">
        <v>474</v>
      </c>
      <c r="E5035" s="31" t="s">
        <v>475</v>
      </c>
      <c r="F5035" s="31" t="s">
        <v>79</v>
      </c>
      <c r="G5035" s="31" t="s">
        <v>81</v>
      </c>
      <c r="H5035" s="31" t="s">
        <v>743</v>
      </c>
      <c r="I5035" s="31">
        <v>15</v>
      </c>
      <c r="J5035" s="31">
        <f>INDEX('LA lookup'!H:H,MATCH('Known to services raw data'!B5035,'LA lookup'!G:G,0))</f>
        <v>24869</v>
      </c>
      <c r="K5035" s="31"/>
      <c r="L5035" s="31" t="str">
        <f t="shared" si="291"/>
        <v>0.6 per 1000 0-17 yr olds</v>
      </c>
      <c r="M5035" s="31">
        <f t="shared" si="292"/>
        <v>0.60316056134142915</v>
      </c>
      <c r="N5035" s="31">
        <f t="shared" si="294"/>
        <v>0</v>
      </c>
    </row>
    <row r="5036" spans="1:14" x14ac:dyDescent="0.45">
      <c r="A5036" s="31" t="str">
        <f t="shared" si="293"/>
        <v>E10000019_CIN episodes where a child has young carer identified as a factor at CIN assessment (excluding looked after children)_Number</v>
      </c>
      <c r="B5036" s="31" t="s">
        <v>345</v>
      </c>
      <c r="C5036" s="31" t="s">
        <v>346</v>
      </c>
      <c r="D5036" s="31" t="s">
        <v>474</v>
      </c>
      <c r="E5036" s="31" t="s">
        <v>475</v>
      </c>
      <c r="F5036" s="31" t="s">
        <v>79</v>
      </c>
      <c r="G5036" s="31" t="s">
        <v>81</v>
      </c>
      <c r="H5036" s="31" t="s">
        <v>743</v>
      </c>
      <c r="I5036" s="31">
        <v>92</v>
      </c>
      <c r="J5036" s="31">
        <f>INDEX('LA lookup'!H:H,MATCH('Known to services raw data'!B5036,'LA lookup'!G:G,0))</f>
        <v>145641</v>
      </c>
      <c r="K5036" s="31"/>
      <c r="L5036" s="31" t="str">
        <f t="shared" si="291"/>
        <v>0.6 per 1000 0-17 yr olds</v>
      </c>
      <c r="M5036" s="31">
        <f t="shared" si="292"/>
        <v>0.631690252058143</v>
      </c>
      <c r="N5036" s="31">
        <f t="shared" si="294"/>
        <v>0</v>
      </c>
    </row>
    <row r="5037" spans="1:14" x14ac:dyDescent="0.45">
      <c r="A5037" s="31" t="str">
        <f t="shared" si="293"/>
        <v>E10000020_CIN episodes where a child has young carer identified as a factor at CIN assessment (excluding looked after children)_Number</v>
      </c>
      <c r="B5037" s="31" t="s">
        <v>361</v>
      </c>
      <c r="C5037" s="31" t="s">
        <v>362</v>
      </c>
      <c r="D5037" s="31" t="s">
        <v>474</v>
      </c>
      <c r="E5037" s="31" t="s">
        <v>475</v>
      </c>
      <c r="F5037" s="31" t="s">
        <v>79</v>
      </c>
      <c r="G5037" s="31" t="s">
        <v>81</v>
      </c>
      <c r="H5037" s="31" t="s">
        <v>743</v>
      </c>
      <c r="I5037" s="31">
        <v>273</v>
      </c>
      <c r="J5037" s="31">
        <f>INDEX('LA lookup'!H:H,MATCH('Known to services raw data'!B5037,'LA lookup'!G:G,0))</f>
        <v>170810</v>
      </c>
      <c r="K5037" s="31"/>
      <c r="L5037" s="31" t="str">
        <f t="shared" si="291"/>
        <v>1.6 per 1000 0-17 yr olds</v>
      </c>
      <c r="M5037" s="31">
        <f t="shared" si="292"/>
        <v>1.5982670803817107</v>
      </c>
      <c r="N5037" s="31">
        <f t="shared" si="294"/>
        <v>0</v>
      </c>
    </row>
    <row r="5038" spans="1:14" x14ac:dyDescent="0.45">
      <c r="A5038" s="31" t="str">
        <f t="shared" si="293"/>
        <v>E10000021_CIN episodes where a child has young carer identified as a factor at CIN assessment (excluding looked after children)_Number</v>
      </c>
      <c r="B5038" s="31" t="s">
        <v>371</v>
      </c>
      <c r="C5038" s="31" t="s">
        <v>372</v>
      </c>
      <c r="D5038" s="31" t="s">
        <v>474</v>
      </c>
      <c r="E5038" s="31" t="s">
        <v>475</v>
      </c>
      <c r="F5038" s="31" t="s">
        <v>79</v>
      </c>
      <c r="G5038" s="31" t="s">
        <v>81</v>
      </c>
      <c r="H5038" s="31" t="s">
        <v>743</v>
      </c>
      <c r="I5038" s="31">
        <v>233</v>
      </c>
      <c r="J5038" s="31">
        <f>INDEX('LA lookup'!H:H,MATCH('Known to services raw data'!B5038,'LA lookup'!G:G,0))</f>
        <v>170235</v>
      </c>
      <c r="K5038" s="31"/>
      <c r="L5038" s="31" t="str">
        <f t="shared" si="291"/>
        <v>1.4 per 1000 0-17 yr olds</v>
      </c>
      <c r="M5038" s="31">
        <f t="shared" si="292"/>
        <v>1.3686962140570387</v>
      </c>
      <c r="N5038" s="31">
        <f t="shared" si="294"/>
        <v>0</v>
      </c>
    </row>
    <row r="5039" spans="1:14" x14ac:dyDescent="0.45">
      <c r="A5039" s="31" t="str">
        <f t="shared" si="293"/>
        <v>E06000048_CIN episodes where a child has young carer identified as a factor at CIN assessment (excluding looked after children)_Number</v>
      </c>
      <c r="B5039" s="31" t="s">
        <v>484</v>
      </c>
      <c r="C5039" s="31" t="s">
        <v>705</v>
      </c>
      <c r="D5039" s="31" t="s">
        <v>474</v>
      </c>
      <c r="E5039" s="31" t="s">
        <v>475</v>
      </c>
      <c r="F5039" s="31" t="s">
        <v>79</v>
      </c>
      <c r="G5039" s="31" t="s">
        <v>81</v>
      </c>
      <c r="H5039" s="31" t="s">
        <v>743</v>
      </c>
      <c r="I5039" s="31">
        <v>126</v>
      </c>
      <c r="J5039" s="31">
        <f>INDEX('LA lookup'!H:H,MATCH('Known to services raw data'!B5039,'LA lookup'!G:G,0))</f>
        <v>59011</v>
      </c>
      <c r="K5039" s="31"/>
      <c r="L5039" s="31" t="str">
        <f t="shared" si="291"/>
        <v>2.1 per 1000 0-17 yr olds</v>
      </c>
      <c r="M5039" s="31">
        <f t="shared" si="292"/>
        <v>2.1351951331107757</v>
      </c>
      <c r="N5039" s="31">
        <f t="shared" si="294"/>
        <v>0</v>
      </c>
    </row>
    <row r="5040" spans="1:14" x14ac:dyDescent="0.45">
      <c r="A5040" s="31" t="str">
        <f t="shared" si="293"/>
        <v>E10000025_CIN episodes where a child has young carer identified as a factor at CIN assessment (excluding looked after children)_Number</v>
      </c>
      <c r="B5040" s="31" t="s">
        <v>377</v>
      </c>
      <c r="C5040" s="31" t="s">
        <v>378</v>
      </c>
      <c r="D5040" s="31" t="s">
        <v>474</v>
      </c>
      <c r="E5040" s="31" t="s">
        <v>475</v>
      </c>
      <c r="F5040" s="31" t="s">
        <v>79</v>
      </c>
      <c r="G5040" s="31" t="s">
        <v>81</v>
      </c>
      <c r="H5040" s="31" t="s">
        <v>743</v>
      </c>
      <c r="I5040" s="31">
        <v>244</v>
      </c>
      <c r="J5040" s="31">
        <f>INDEX('LA lookup'!H:H,MATCH('Known to services raw data'!B5040,'LA lookup'!G:G,0))</f>
        <v>144788</v>
      </c>
      <c r="K5040" s="31"/>
      <c r="L5040" s="31" t="str">
        <f t="shared" ref="L5040:L5046" si="295">IF(LOWER(H5040)="percentage",CONCATENATE(I5040,"%"),IF(LOWER(H5040)="proportion",CONCATENATE(ROUND(I5040,1)," per 1000 households"),IF(J5040="NA",K5040,IF(OR(ISERROR(I5040),ISBLANK(I5040),NOT(ISNUMBER(I5040))),"N/A",CONCATENATE(ROUND(I5040/J5040*1000,1)," per 1000 0-17 yr olds")))))</f>
        <v>1.7 per 1000 0-17 yr olds</v>
      </c>
      <c r="M5040" s="31">
        <f t="shared" ref="M5040:M5046" si="296">IF(LOWER(H5040)="percentage",I5040,IF(LOWER(H5040)="proportion",I5040,IF(J5040="NA",K5040,IF(OR(ISERROR(I5040),ISBLANK(I5040),NOT(ISNUMBER(I5040))),"N/A",I5040/J5040*1000))))</f>
        <v>1.6852225322540544</v>
      </c>
      <c r="N5040" s="31">
        <f t="shared" si="294"/>
        <v>0</v>
      </c>
    </row>
    <row r="5041" spans="1:14" x14ac:dyDescent="0.45">
      <c r="A5041" s="31" t="str">
        <f t="shared" si="293"/>
        <v>E10000027_CIN episodes where a child has young carer identified as a factor at CIN assessment (excluding looked after children)_Number</v>
      </c>
      <c r="B5041" s="31" t="s">
        <v>406</v>
      </c>
      <c r="C5041" s="31" t="s">
        <v>407</v>
      </c>
      <c r="D5041" s="31" t="s">
        <v>474</v>
      </c>
      <c r="E5041" s="31" t="s">
        <v>475</v>
      </c>
      <c r="F5041" s="31" t="s">
        <v>79</v>
      </c>
      <c r="G5041" s="31" t="s">
        <v>81</v>
      </c>
      <c r="H5041" s="31" t="s">
        <v>743</v>
      </c>
      <c r="I5041" s="31">
        <v>95</v>
      </c>
      <c r="J5041" s="31">
        <f>INDEX('LA lookup'!H:H,MATCH('Known to services raw data'!B5041,'LA lookup'!G:G,0))</f>
        <v>110700</v>
      </c>
      <c r="K5041" s="31"/>
      <c r="L5041" s="31" t="str">
        <f t="shared" si="295"/>
        <v>0.9 per 1000 0-17 yr olds</v>
      </c>
      <c r="M5041" s="31">
        <f t="shared" si="296"/>
        <v>0.85817524841915094</v>
      </c>
      <c r="N5041" s="31">
        <f t="shared" si="294"/>
        <v>0</v>
      </c>
    </row>
    <row r="5042" spans="1:14" x14ac:dyDescent="0.45">
      <c r="A5042" s="31" t="str">
        <f t="shared" si="293"/>
        <v>E10000029_CIN episodes where a child has young carer identified as a factor at CIN assessment (excluding looked after children)_Number</v>
      </c>
      <c r="B5042" s="31" t="s">
        <v>426</v>
      </c>
      <c r="C5042" s="31" t="s">
        <v>427</v>
      </c>
      <c r="D5042" s="31" t="s">
        <v>474</v>
      </c>
      <c r="E5042" s="31" t="s">
        <v>475</v>
      </c>
      <c r="F5042" s="31" t="s">
        <v>79</v>
      </c>
      <c r="G5042" s="31" t="s">
        <v>81</v>
      </c>
      <c r="H5042" s="31" t="s">
        <v>743</v>
      </c>
      <c r="I5042" s="31">
        <v>323</v>
      </c>
      <c r="J5042" s="31">
        <f>INDEX('LA lookup'!H:H,MATCH('Known to services raw data'!B5042,'LA lookup'!G:G,0))</f>
        <v>152752</v>
      </c>
      <c r="K5042" s="31"/>
      <c r="L5042" s="31" t="str">
        <f t="shared" si="295"/>
        <v>2.1 per 1000 0-17 yr olds</v>
      </c>
      <c r="M5042" s="31">
        <f t="shared" si="296"/>
        <v>2.1145385985126217</v>
      </c>
      <c r="N5042" s="31">
        <f t="shared" si="294"/>
        <v>0</v>
      </c>
    </row>
    <row r="5043" spans="1:14" x14ac:dyDescent="0.45">
      <c r="A5043" s="31" t="str">
        <f t="shared" si="293"/>
        <v>E10000030_CIN episodes where a child has young carer identified as a factor at CIN assessment (excluding looked after children)_Number</v>
      </c>
      <c r="B5043" s="31" t="s">
        <v>430</v>
      </c>
      <c r="C5043" s="31" t="s">
        <v>431</v>
      </c>
      <c r="D5043" s="31" t="s">
        <v>474</v>
      </c>
      <c r="E5043" s="31" t="s">
        <v>475</v>
      </c>
      <c r="F5043" s="31" t="s">
        <v>79</v>
      </c>
      <c r="G5043" s="31" t="s">
        <v>81</v>
      </c>
      <c r="H5043" s="31" t="s">
        <v>743</v>
      </c>
      <c r="I5043" s="31">
        <v>560</v>
      </c>
      <c r="J5043" s="31">
        <f>INDEX('LA lookup'!H:H,MATCH('Known to services raw data'!B5043,'LA lookup'!G:G,0))</f>
        <v>261905</v>
      </c>
      <c r="K5043" s="31"/>
      <c r="L5043" s="31" t="str">
        <f t="shared" si="295"/>
        <v>2.1 per 1000 0-17 yr olds</v>
      </c>
      <c r="M5043" s="31">
        <f t="shared" si="296"/>
        <v>2.1381798743819322</v>
      </c>
      <c r="N5043" s="31">
        <f t="shared" si="294"/>
        <v>0</v>
      </c>
    </row>
    <row r="5044" spans="1:14" x14ac:dyDescent="0.45">
      <c r="A5044" s="31" t="str">
        <f t="shared" si="293"/>
        <v>E10000031_CIN episodes where a child has young carer identified as a factor at CIN assessment (excluding looked after children)_Number</v>
      </c>
      <c r="B5044" s="31" t="s">
        <v>454</v>
      </c>
      <c r="C5044" s="31" t="s">
        <v>455</v>
      </c>
      <c r="D5044" s="31" t="s">
        <v>474</v>
      </c>
      <c r="E5044" s="31" t="s">
        <v>475</v>
      </c>
      <c r="F5044" s="31" t="s">
        <v>79</v>
      </c>
      <c r="G5044" s="31" t="s">
        <v>81</v>
      </c>
      <c r="H5044" s="31" t="s">
        <v>743</v>
      </c>
      <c r="I5044" s="31">
        <v>75</v>
      </c>
      <c r="J5044" s="31">
        <f>INDEX('LA lookup'!H:H,MATCH('Known to services raw data'!B5044,'LA lookup'!G:G,0))</f>
        <v>115928</v>
      </c>
      <c r="K5044" s="31"/>
      <c r="L5044" s="31" t="str">
        <f t="shared" si="295"/>
        <v>0.6 per 1000 0-17 yr olds</v>
      </c>
      <c r="M5044" s="31">
        <f t="shared" si="296"/>
        <v>0.646953281347043</v>
      </c>
      <c r="N5044" s="31">
        <f t="shared" si="294"/>
        <v>0</v>
      </c>
    </row>
    <row r="5045" spans="1:14" x14ac:dyDescent="0.45">
      <c r="A5045" s="31" t="str">
        <f t="shared" si="293"/>
        <v>E10000032_CIN episodes where a child has young carer identified as a factor at CIN assessment (excluding looked after children)_Number</v>
      </c>
      <c r="B5045" s="31" t="s">
        <v>458</v>
      </c>
      <c r="C5045" s="31" t="s">
        <v>459</v>
      </c>
      <c r="D5045" s="31" t="s">
        <v>474</v>
      </c>
      <c r="E5045" s="31" t="s">
        <v>475</v>
      </c>
      <c r="F5045" s="31" t="s">
        <v>79</v>
      </c>
      <c r="G5045" s="31" t="s">
        <v>81</v>
      </c>
      <c r="H5045" s="31" t="s">
        <v>743</v>
      </c>
      <c r="I5045" s="31">
        <v>252</v>
      </c>
      <c r="J5045" s="31">
        <f>INDEX('LA lookup'!H:H,MATCH('Known to services raw data'!B5045,'LA lookup'!G:G,0))</f>
        <v>174672</v>
      </c>
      <c r="K5045" s="31"/>
      <c r="L5045" s="31" t="str">
        <f t="shared" si="295"/>
        <v>1.4 per 1000 0-17 yr olds</v>
      </c>
      <c r="M5045" s="31">
        <f t="shared" si="296"/>
        <v>1.4427040395713109</v>
      </c>
      <c r="N5045" s="31">
        <f t="shared" si="294"/>
        <v>0</v>
      </c>
    </row>
    <row r="5046" spans="1:14" x14ac:dyDescent="0.45">
      <c r="A5046" s="31" t="str">
        <f t="shared" si="293"/>
        <v>NA_CIN episodes where a child has young carer identified as a factor at CIN assessment (excluding looked after children)_Number</v>
      </c>
      <c r="B5046" s="31" t="s">
        <v>13</v>
      </c>
      <c r="C5046" s="31" t="s">
        <v>737</v>
      </c>
      <c r="D5046" s="31" t="s">
        <v>474</v>
      </c>
      <c r="E5046" s="31" t="s">
        <v>475</v>
      </c>
      <c r="F5046" s="31" t="s">
        <v>79</v>
      </c>
      <c r="G5046" s="31" t="s">
        <v>81</v>
      </c>
      <c r="H5046" s="31" t="s">
        <v>743</v>
      </c>
      <c r="I5046" s="31">
        <v>15274</v>
      </c>
      <c r="J5046" s="31">
        <f>INDEX('LA lookup'!H:H,MATCH('Known to services raw data'!B5046,'LA lookup'!G:G,0))</f>
        <v>11954618</v>
      </c>
      <c r="K5046" s="31"/>
      <c r="L5046" s="31" t="str">
        <f t="shared" si="295"/>
        <v>1.3 per 1000 0-17 yr olds</v>
      </c>
      <c r="M5046" s="31">
        <f t="shared" si="296"/>
        <v>1.2776652503660093</v>
      </c>
      <c r="N5046" s="31">
        <f t="shared" si="294"/>
        <v>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24"/>
  <sheetViews>
    <sheetView workbookViewId="0">
      <selection activeCell="B13" sqref="B13"/>
    </sheetView>
  </sheetViews>
  <sheetFormatPr defaultRowHeight="14.25" x14ac:dyDescent="0.45"/>
  <cols>
    <col min="1" max="1" width="102.73046875" customWidth="1"/>
    <col min="2" max="2" width="22" bestFit="1" customWidth="1"/>
    <col min="3" max="3" width="22.86328125" customWidth="1"/>
  </cols>
  <sheetData>
    <row r="1" spans="1:3" x14ac:dyDescent="0.45">
      <c r="A1" s="56" t="s">
        <v>221</v>
      </c>
      <c r="B1" s="31" t="s">
        <v>1841</v>
      </c>
      <c r="C1" s="31"/>
    </row>
    <row r="2" spans="1:3" x14ac:dyDescent="0.45">
      <c r="A2" s="56" t="s">
        <v>2162</v>
      </c>
      <c r="B2" s="31" t="s">
        <v>2163</v>
      </c>
      <c r="C2" s="31"/>
    </row>
    <row r="4" spans="1:3" x14ac:dyDescent="0.45">
      <c r="A4" s="56" t="s">
        <v>1842</v>
      </c>
      <c r="B4" s="31" t="s">
        <v>2164</v>
      </c>
      <c r="C4" s="31" t="s">
        <v>2165</v>
      </c>
    </row>
    <row r="5" spans="1:3" x14ac:dyDescent="0.45">
      <c r="A5" s="25" t="s">
        <v>35</v>
      </c>
      <c r="B5" s="24">
        <v>8.4</v>
      </c>
      <c r="C5" s="24">
        <v>1.6</v>
      </c>
    </row>
    <row r="6" spans="1:3" x14ac:dyDescent="0.45">
      <c r="A6" s="25" t="s">
        <v>42</v>
      </c>
      <c r="B6" s="24">
        <v>89.2</v>
      </c>
      <c r="C6" s="24">
        <v>6</v>
      </c>
    </row>
    <row r="7" spans="1:3" x14ac:dyDescent="0.45">
      <c r="A7" s="25" t="s">
        <v>37</v>
      </c>
      <c r="B7" s="24">
        <v>326.9607843</v>
      </c>
      <c r="C7" s="24">
        <v>57.058437290000001</v>
      </c>
    </row>
    <row r="8" spans="1:3" x14ac:dyDescent="0.45">
      <c r="A8" s="25" t="s">
        <v>36</v>
      </c>
      <c r="B8" s="24">
        <v>0.32700000000000001</v>
      </c>
      <c r="C8" s="24">
        <v>5.6000000000000001E-2</v>
      </c>
    </row>
    <row r="9" spans="1:3" x14ac:dyDescent="0.45">
      <c r="A9" s="25" t="s">
        <v>48</v>
      </c>
      <c r="B9" s="24">
        <v>1.0457355519330729</v>
      </c>
      <c r="C9" s="24">
        <v>2.1077036568658447E-2</v>
      </c>
    </row>
    <row r="10" spans="1:3" x14ac:dyDescent="0.45">
      <c r="A10" s="25" t="s">
        <v>31</v>
      </c>
      <c r="B10" s="24">
        <v>57.877623361421598</v>
      </c>
      <c r="C10" s="24">
        <v>29.446694515908497</v>
      </c>
    </row>
    <row r="11" spans="1:3" x14ac:dyDescent="0.45">
      <c r="A11" s="25" t="s">
        <v>27</v>
      </c>
      <c r="B11" s="24">
        <v>103.99557519299201</v>
      </c>
      <c r="C11" s="24">
        <v>48.941429557002692</v>
      </c>
    </row>
    <row r="12" spans="1:3" x14ac:dyDescent="0.45">
      <c r="A12" s="25" t="s">
        <v>29</v>
      </c>
      <c r="B12" s="24">
        <v>189.632074693519</v>
      </c>
      <c r="C12" s="24">
        <v>96.947272948890898</v>
      </c>
    </row>
    <row r="13" spans="1:3" x14ac:dyDescent="0.45">
      <c r="A13" s="25" t="s">
        <v>25</v>
      </c>
      <c r="B13" s="24">
        <v>14.795892374446002</v>
      </c>
      <c r="C13" s="24">
        <v>8.2141430719360908</v>
      </c>
    </row>
    <row r="14" spans="1:3" x14ac:dyDescent="0.45">
      <c r="A14" s="25" t="s">
        <v>23</v>
      </c>
      <c r="B14" s="24">
        <v>243.40231182293701</v>
      </c>
      <c r="C14" s="24">
        <v>138.63309342875598</v>
      </c>
    </row>
    <row r="15" spans="1:3" x14ac:dyDescent="0.45">
      <c r="A15" s="25" t="s">
        <v>46</v>
      </c>
      <c r="B15" s="24">
        <v>73.574561403508781</v>
      </c>
      <c r="C15" s="24">
        <v>37.040900142113976</v>
      </c>
    </row>
    <row r="16" spans="1:3" x14ac:dyDescent="0.45">
      <c r="A16" s="25" t="s">
        <v>43</v>
      </c>
      <c r="B16" s="24">
        <v>26.261712789785086</v>
      </c>
      <c r="C16" s="24">
        <v>1.2331689108118917</v>
      </c>
    </row>
    <row r="17" spans="1:3" x14ac:dyDescent="0.45">
      <c r="A17" s="25" t="s">
        <v>40</v>
      </c>
      <c r="B17" s="24">
        <v>25.2</v>
      </c>
      <c r="C17" s="24">
        <v>1.2</v>
      </c>
    </row>
    <row r="18" spans="1:3" x14ac:dyDescent="0.45">
      <c r="A18" s="25" t="s">
        <v>33</v>
      </c>
      <c r="B18" s="24">
        <v>33.299999999999997</v>
      </c>
      <c r="C18" s="24">
        <v>4.9000000000000004</v>
      </c>
    </row>
    <row r="19" spans="1:3" x14ac:dyDescent="0.45">
      <c r="A19" s="25" t="s">
        <v>50</v>
      </c>
      <c r="B19" s="24">
        <v>12.909205958370483</v>
      </c>
      <c r="C19" s="24">
        <v>0</v>
      </c>
    </row>
    <row r="20" spans="1:3" x14ac:dyDescent="0.45">
      <c r="A20" s="25" t="s">
        <v>52</v>
      </c>
      <c r="B20" s="24">
        <v>74.547003047534389</v>
      </c>
      <c r="C20" s="24">
        <v>0.37920447028597237</v>
      </c>
    </row>
    <row r="21" spans="1:3" x14ac:dyDescent="0.45">
      <c r="A21" s="25" t="s">
        <v>1846</v>
      </c>
      <c r="B21" s="24">
        <v>326.9607843</v>
      </c>
      <c r="C21" s="24">
        <v>0</v>
      </c>
    </row>
    <row r="22" spans="1:3" x14ac:dyDescent="0.45">
      <c r="A22" s="25"/>
      <c r="B22" s="31"/>
      <c r="C22" s="31"/>
    </row>
    <row r="23" spans="1:3" x14ac:dyDescent="0.45">
      <c r="A23" s="25"/>
      <c r="B23" s="31"/>
      <c r="C23" s="31"/>
    </row>
    <row r="24" spans="1:3" x14ac:dyDescent="0.45">
      <c r="A24" s="25"/>
      <c r="B24" s="31"/>
      <c r="C24" s="3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2598"/>
  <sheetViews>
    <sheetView workbookViewId="0">
      <selection activeCell="C1" sqref="C1"/>
    </sheetView>
  </sheetViews>
  <sheetFormatPr defaultRowHeight="14.25" x14ac:dyDescent="0.45"/>
  <cols>
    <col min="1" max="1" width="68.59765625" customWidth="1"/>
    <col min="6" max="6" width="25.86328125" customWidth="1"/>
    <col min="7" max="7" width="62.73046875" customWidth="1"/>
    <col min="12" max="12" width="11.59765625" bestFit="1" customWidth="1"/>
  </cols>
  <sheetData>
    <row r="1" spans="1:13" ht="42.75" x14ac:dyDescent="0.45">
      <c r="A1" s="2" t="s">
        <v>219</v>
      </c>
      <c r="B1" s="2" t="s">
        <v>220</v>
      </c>
      <c r="C1" s="2" t="s">
        <v>221</v>
      </c>
      <c r="D1" s="2" t="s">
        <v>222</v>
      </c>
      <c r="E1" s="2" t="s">
        <v>223</v>
      </c>
      <c r="F1" s="2" t="s">
        <v>15</v>
      </c>
      <c r="G1" s="2" t="s">
        <v>224</v>
      </c>
      <c r="H1" s="2" t="s">
        <v>225</v>
      </c>
      <c r="I1" s="2" t="s">
        <v>226</v>
      </c>
      <c r="J1" s="2" t="s">
        <v>738</v>
      </c>
      <c r="K1" s="2" t="s">
        <v>739</v>
      </c>
      <c r="L1" s="31" t="s">
        <v>740</v>
      </c>
      <c r="M1" s="31" t="s">
        <v>2162</v>
      </c>
    </row>
    <row r="2" spans="1:13" x14ac:dyDescent="0.45">
      <c r="A2" s="31" t="str">
        <f t="shared" ref="A2" si="0">CONCATENATE(B2,"_",G2,"_",H2)</f>
        <v>E09000002_Modelled prevalence of children in households with any of so called 'toxic trio'_Number</v>
      </c>
      <c r="B2" s="31" t="s">
        <v>227</v>
      </c>
      <c r="C2" s="31" t="s">
        <v>228</v>
      </c>
      <c r="D2" s="31" t="s">
        <v>229</v>
      </c>
      <c r="E2" s="31">
        <v>2018</v>
      </c>
      <c r="F2" s="31" t="s">
        <v>22</v>
      </c>
      <c r="G2" s="31" t="s">
        <v>23</v>
      </c>
      <c r="H2" s="31" t="s">
        <v>743</v>
      </c>
      <c r="I2" s="31">
        <v>13081.464200150029</v>
      </c>
      <c r="J2" s="31">
        <f>INDEX('LA lookup'!H:H,MATCH(B2,'LA lookup'!G:G,0))</f>
        <v>63401</v>
      </c>
      <c r="K2" s="31">
        <v>206.32898850412499</v>
      </c>
      <c r="L2" s="31" t="str">
        <f t="shared" ref="L2:L65" si="1">IF(LOWER(H2)="percentage",CONCATENATE(I2,"%"),IF(J2="NA",K2,IF(OR(ISERROR(I2),ISBLANK(I2),NOT(ISNUMBER(I2)),H2="score"),"N/A",CONCATENATE(ROUND(I2/J2*1000,1)," per 1000 0-17 yr olds"))))</f>
        <v>206.3 per 1000 0-17 yr olds</v>
      </c>
      <c r="M2" s="31">
        <f t="shared" ref="M2:M65" si="2">IF(LOWER(H2)="percentage",I2,IF(J2="NA",K2,IF(OR(ISERROR(I2),ISBLANK(I2),NOT(ISNUMBER(I2))),"N/A",I2/J2*1000)))</f>
        <v>206.32898850412499</v>
      </c>
    </row>
    <row r="3" spans="1:13" x14ac:dyDescent="0.45">
      <c r="A3" s="31" t="str">
        <f t="shared" ref="A3:A66" si="3">CONCATENATE(B3,"_",G3,"_",H3)</f>
        <v>E09000003_Modelled prevalence of children in households with any of so called 'toxic trio'_Number</v>
      </c>
      <c r="B3" s="31" t="s">
        <v>233</v>
      </c>
      <c r="C3" s="31" t="s">
        <v>234</v>
      </c>
      <c r="D3" s="31" t="s">
        <v>229</v>
      </c>
      <c r="E3" s="31">
        <v>2018</v>
      </c>
      <c r="F3" s="31" t="s">
        <v>22</v>
      </c>
      <c r="G3" s="31" t="s">
        <v>23</v>
      </c>
      <c r="H3" s="31" t="s">
        <v>743</v>
      </c>
      <c r="I3" s="31">
        <v>16341.697938533938</v>
      </c>
      <c r="J3" s="31">
        <f>INDEX('LA lookup'!H:H,MATCH(B3,'LA lookup'!G:G,0))</f>
        <v>92701</v>
      </c>
      <c r="K3" s="31">
        <v>176.28394449395302</v>
      </c>
      <c r="L3" s="31" t="str">
        <f t="shared" si="1"/>
        <v>176.3 per 1000 0-17 yr olds</v>
      </c>
      <c r="M3" s="31">
        <f t="shared" si="2"/>
        <v>176.28394449395302</v>
      </c>
    </row>
    <row r="4" spans="1:13" x14ac:dyDescent="0.45">
      <c r="A4" s="31" t="str">
        <f t="shared" si="3"/>
        <v>E08000016_Modelled prevalence of children in households with any of so called 'toxic trio'_Number</v>
      </c>
      <c r="B4" s="31" t="s">
        <v>236</v>
      </c>
      <c r="C4" s="31" t="s">
        <v>237</v>
      </c>
      <c r="D4" s="31" t="s">
        <v>229</v>
      </c>
      <c r="E4" s="31">
        <v>2018</v>
      </c>
      <c r="F4" s="31" t="s">
        <v>22</v>
      </c>
      <c r="G4" s="31" t="s">
        <v>23</v>
      </c>
      <c r="H4" s="31" t="s">
        <v>743</v>
      </c>
      <c r="I4" s="31">
        <v>9045.3463154905185</v>
      </c>
      <c r="J4" s="31">
        <f>INDEX('LA lookup'!H:H,MATCH(B4,'LA lookup'!G:G,0))</f>
        <v>50727</v>
      </c>
      <c r="K4" s="31">
        <v>178.31423729947599</v>
      </c>
      <c r="L4" s="31" t="str">
        <f t="shared" si="1"/>
        <v>178.3 per 1000 0-17 yr olds</v>
      </c>
      <c r="M4" s="31">
        <f t="shared" si="2"/>
        <v>178.31423729947599</v>
      </c>
    </row>
    <row r="5" spans="1:13" x14ac:dyDescent="0.45">
      <c r="A5" s="31" t="str">
        <f t="shared" si="3"/>
        <v>E06000022_Modelled prevalence of children in households with any of so called 'toxic trio'_Number</v>
      </c>
      <c r="B5" s="31" t="s">
        <v>238</v>
      </c>
      <c r="C5" s="31" t="s">
        <v>239</v>
      </c>
      <c r="D5" s="31" t="s">
        <v>229</v>
      </c>
      <c r="E5" s="31">
        <v>2018</v>
      </c>
      <c r="F5" s="31" t="s">
        <v>22</v>
      </c>
      <c r="G5" s="31" t="s">
        <v>23</v>
      </c>
      <c r="H5" s="31" t="s">
        <v>743</v>
      </c>
      <c r="I5" s="31">
        <v>6166.0738266642838</v>
      </c>
      <c r="J5" s="31">
        <f>INDEX('LA lookup'!H:H,MATCH(B5,'LA lookup'!G:G,0))</f>
        <v>35946</v>
      </c>
      <c r="K5" s="31">
        <v>171.53713421978202</v>
      </c>
      <c r="L5" s="31" t="str">
        <f t="shared" si="1"/>
        <v>171.5 per 1000 0-17 yr olds</v>
      </c>
      <c r="M5" s="31">
        <f t="shared" si="2"/>
        <v>171.53713421978202</v>
      </c>
    </row>
    <row r="6" spans="1:13" x14ac:dyDescent="0.45">
      <c r="A6" s="31" t="str">
        <f t="shared" si="3"/>
        <v>E06000055_Modelled prevalence of children in households with any of so called 'toxic trio'_Number</v>
      </c>
      <c r="B6" s="31" t="s">
        <v>240</v>
      </c>
      <c r="C6" s="31" t="s">
        <v>241</v>
      </c>
      <c r="D6" s="31" t="s">
        <v>229</v>
      </c>
      <c r="E6" s="31">
        <v>2018</v>
      </c>
      <c r="F6" s="31" t="s">
        <v>22</v>
      </c>
      <c r="G6" s="31" t="s">
        <v>23</v>
      </c>
      <c r="H6" s="31" t="s">
        <v>743</v>
      </c>
      <c r="I6" s="31">
        <v>6763.5882728115403</v>
      </c>
      <c r="J6" s="31">
        <f>INDEX('LA lookup'!H:H,MATCH(B6,'LA lookup'!G:G,0))</f>
        <v>40088</v>
      </c>
      <c r="K6" s="31">
        <v>168.71852606295002</v>
      </c>
      <c r="L6" s="31" t="str">
        <f t="shared" si="1"/>
        <v>168.7 per 1000 0-17 yr olds</v>
      </c>
      <c r="M6" s="31">
        <f t="shared" si="2"/>
        <v>168.71852606295002</v>
      </c>
    </row>
    <row r="7" spans="1:13" x14ac:dyDescent="0.45">
      <c r="A7" s="31" t="str">
        <f t="shared" si="3"/>
        <v>E09000004_Modelled prevalence of children in households with any of so called 'toxic trio'_Number</v>
      </c>
      <c r="B7" s="31" t="s">
        <v>242</v>
      </c>
      <c r="C7" s="31" t="s">
        <v>243</v>
      </c>
      <c r="D7" s="31" t="s">
        <v>229</v>
      </c>
      <c r="E7" s="31">
        <v>2018</v>
      </c>
      <c r="F7" s="31" t="s">
        <v>22</v>
      </c>
      <c r="G7" s="31" t="s">
        <v>23</v>
      </c>
      <c r="H7" s="31" t="s">
        <v>743</v>
      </c>
      <c r="I7" s="31">
        <v>10026.304127780832</v>
      </c>
      <c r="J7" s="31">
        <f>INDEX('LA lookup'!H:H,MATCH(B7,'LA lookup'!G:G,0))</f>
        <v>56853</v>
      </c>
      <c r="K7" s="31">
        <v>176.35488237702199</v>
      </c>
      <c r="L7" s="31" t="str">
        <f t="shared" si="1"/>
        <v>176.4 per 1000 0-17 yr olds</v>
      </c>
      <c r="M7" s="31">
        <f t="shared" si="2"/>
        <v>176.35488237702199</v>
      </c>
    </row>
    <row r="8" spans="1:13" x14ac:dyDescent="0.45">
      <c r="A8" s="31" t="str">
        <f t="shared" si="3"/>
        <v>E08000025_Modelled prevalence of children in households with any of so called 'toxic trio'_Number</v>
      </c>
      <c r="B8" s="31" t="s">
        <v>245</v>
      </c>
      <c r="C8" s="31" t="s">
        <v>246</v>
      </c>
      <c r="D8" s="31" t="s">
        <v>229</v>
      </c>
      <c r="E8" s="31">
        <v>2018</v>
      </c>
      <c r="F8" s="31" t="s">
        <v>22</v>
      </c>
      <c r="G8" s="31" t="s">
        <v>23</v>
      </c>
      <c r="H8" s="31" t="s">
        <v>743</v>
      </c>
      <c r="I8" s="31">
        <v>56155.95293619865</v>
      </c>
      <c r="J8" s="31">
        <f>INDEX('LA lookup'!H:H,MATCH(B8,'LA lookup'!G:G,0))</f>
        <v>288388</v>
      </c>
      <c r="K8" s="31">
        <v>194.72361171823601</v>
      </c>
      <c r="L8" s="31" t="str">
        <f t="shared" si="1"/>
        <v>194.7 per 1000 0-17 yr olds</v>
      </c>
      <c r="M8" s="31">
        <f t="shared" si="2"/>
        <v>194.72361171823601</v>
      </c>
    </row>
    <row r="9" spans="1:13" x14ac:dyDescent="0.45">
      <c r="A9" s="31" t="str">
        <f t="shared" si="3"/>
        <v>E06000008_Modelled prevalence of children in households with any of so called 'toxic trio'_Number</v>
      </c>
      <c r="B9" s="31" t="s">
        <v>247</v>
      </c>
      <c r="C9" s="31" t="s">
        <v>248</v>
      </c>
      <c r="D9" s="31" t="s">
        <v>229</v>
      </c>
      <c r="E9" s="31">
        <v>2018</v>
      </c>
      <c r="F9" s="31" t="s">
        <v>22</v>
      </c>
      <c r="G9" s="31" t="s">
        <v>23</v>
      </c>
      <c r="H9" s="31" t="s">
        <v>743</v>
      </c>
      <c r="I9" s="31">
        <v>7326.5426704148704</v>
      </c>
      <c r="J9" s="31">
        <f>INDEX('LA lookup'!H:H,MATCH(B9,'LA lookup'!G:G,0))</f>
        <v>38481</v>
      </c>
      <c r="K9" s="31">
        <v>190.393770183074</v>
      </c>
      <c r="L9" s="31" t="str">
        <f t="shared" si="1"/>
        <v>190.4 per 1000 0-17 yr olds</v>
      </c>
      <c r="M9" s="31">
        <f t="shared" si="2"/>
        <v>190.393770183074</v>
      </c>
    </row>
    <row r="10" spans="1:13" x14ac:dyDescent="0.45">
      <c r="A10" s="31" t="str">
        <f t="shared" si="3"/>
        <v>E06000009_Modelled prevalence of children in households with any of so called 'toxic trio'_Number</v>
      </c>
      <c r="B10" s="31" t="s">
        <v>249</v>
      </c>
      <c r="C10" s="31" t="s">
        <v>250</v>
      </c>
      <c r="D10" s="31" t="s">
        <v>229</v>
      </c>
      <c r="E10" s="31">
        <v>2018</v>
      </c>
      <c r="F10" s="31" t="s">
        <v>22</v>
      </c>
      <c r="G10" s="31" t="s">
        <v>23</v>
      </c>
      <c r="H10" s="31" t="s">
        <v>743</v>
      </c>
      <c r="I10" s="31">
        <v>6430.6096313539192</v>
      </c>
      <c r="J10" s="31">
        <f>INDEX('LA lookup'!H:H,MATCH(B10,'LA lookup'!G:G,0))</f>
        <v>28904</v>
      </c>
      <c r="K10" s="31">
        <v>222.48165068343204</v>
      </c>
      <c r="L10" s="31" t="str">
        <f t="shared" si="1"/>
        <v>222.5 per 1000 0-17 yr olds</v>
      </c>
      <c r="M10" s="31">
        <f t="shared" si="2"/>
        <v>222.48165068343204</v>
      </c>
    </row>
    <row r="11" spans="1:13" x14ac:dyDescent="0.45">
      <c r="A11" s="31" t="str">
        <f t="shared" si="3"/>
        <v>E08000001_Modelled prevalence of children in households with any of so called 'toxic trio'_Number</v>
      </c>
      <c r="B11" s="31" t="s">
        <v>252</v>
      </c>
      <c r="C11" s="31" t="s">
        <v>253</v>
      </c>
      <c r="D11" s="31" t="s">
        <v>229</v>
      </c>
      <c r="E11" s="31">
        <v>2018</v>
      </c>
      <c r="F11" s="31" t="s">
        <v>22</v>
      </c>
      <c r="G11" s="31" t="s">
        <v>23</v>
      </c>
      <c r="H11" s="31" t="s">
        <v>743</v>
      </c>
      <c r="I11" s="31">
        <v>13045.806574809742</v>
      </c>
      <c r="J11" s="31">
        <f>INDEX('LA lookup'!H:H,MATCH(B11,'LA lookup'!G:G,0))</f>
        <v>67670</v>
      </c>
      <c r="K11" s="31">
        <v>192.78567422505898</v>
      </c>
      <c r="L11" s="31" t="str">
        <f t="shared" si="1"/>
        <v>192.8 per 1000 0-17 yr olds</v>
      </c>
      <c r="M11" s="31">
        <f t="shared" si="2"/>
        <v>192.78567422505898</v>
      </c>
    </row>
    <row r="12" spans="1:13" x14ac:dyDescent="0.45">
      <c r="A12" s="31" t="str">
        <f t="shared" si="3"/>
        <v>E06000028_Modelled prevalence of children in households with any of so called 'toxic trio'_Number</v>
      </c>
      <c r="B12" s="31" t="s">
        <v>254</v>
      </c>
      <c r="C12" s="31" t="s">
        <v>255</v>
      </c>
      <c r="D12" s="31" t="s">
        <v>229</v>
      </c>
      <c r="E12" s="31">
        <v>2018</v>
      </c>
      <c r="F12" s="31" t="s">
        <v>22</v>
      </c>
      <c r="G12" s="31" t="s">
        <v>23</v>
      </c>
      <c r="H12" s="31" t="s">
        <v>743</v>
      </c>
      <c r="I12" s="31">
        <v>6541.6439742604616</v>
      </c>
      <c r="J12" s="31">
        <f>INDEX('LA lookup'!H:H,MATCH(B12,'LA lookup'!G:G,0))</f>
        <v>36373</v>
      </c>
      <c r="K12" s="31">
        <v>179.84889820087596</v>
      </c>
      <c r="L12" s="31" t="str">
        <f t="shared" si="1"/>
        <v>179.8 per 1000 0-17 yr olds</v>
      </c>
      <c r="M12" s="31">
        <f t="shared" si="2"/>
        <v>179.84889820087596</v>
      </c>
    </row>
    <row r="13" spans="1:13" x14ac:dyDescent="0.45">
      <c r="A13" s="31" t="str">
        <f t="shared" si="3"/>
        <v>E06000036_Modelled prevalence of children in households with any of so called 'toxic trio'_Number</v>
      </c>
      <c r="B13" s="31" t="s">
        <v>257</v>
      </c>
      <c r="C13" s="31" t="s">
        <v>258</v>
      </c>
      <c r="D13" s="31" t="s">
        <v>229</v>
      </c>
      <c r="E13" s="31">
        <v>2018</v>
      </c>
      <c r="F13" s="31" t="s">
        <v>22</v>
      </c>
      <c r="G13" s="31" t="s">
        <v>23</v>
      </c>
      <c r="H13" s="31" t="s">
        <v>743</v>
      </c>
      <c r="I13" s="31">
        <v>4505.114030116144</v>
      </c>
      <c r="J13" s="31">
        <f>INDEX('LA lookup'!H:H,MATCH(B13,'LA lookup'!G:G,0))</f>
        <v>28336</v>
      </c>
      <c r="K13" s="31">
        <v>158.98906091601299</v>
      </c>
      <c r="L13" s="31" t="str">
        <f t="shared" si="1"/>
        <v>159 per 1000 0-17 yr olds</v>
      </c>
      <c r="M13" s="31">
        <f t="shared" si="2"/>
        <v>158.98906091601299</v>
      </c>
    </row>
    <row r="14" spans="1:13" x14ac:dyDescent="0.45">
      <c r="A14" s="31" t="str">
        <f t="shared" si="3"/>
        <v>E08000032_Modelled prevalence of children in households with any of so called 'toxic trio'_Number</v>
      </c>
      <c r="B14" s="31" t="s">
        <v>259</v>
      </c>
      <c r="C14" s="31" t="s">
        <v>260</v>
      </c>
      <c r="D14" s="31" t="s">
        <v>229</v>
      </c>
      <c r="E14" s="31">
        <v>2018</v>
      </c>
      <c r="F14" s="31" t="s">
        <v>22</v>
      </c>
      <c r="G14" s="31" t="s">
        <v>23</v>
      </c>
      <c r="H14" s="31" t="s">
        <v>743</v>
      </c>
      <c r="I14" s="31">
        <v>26181.587954458169</v>
      </c>
      <c r="J14" s="31">
        <f>INDEX('LA lookup'!H:H,MATCH(B14,'LA lookup'!G:G,0))</f>
        <v>142005</v>
      </c>
      <c r="K14" s="31">
        <v>184.37088802829595</v>
      </c>
      <c r="L14" s="31" t="str">
        <f t="shared" si="1"/>
        <v>184.4 per 1000 0-17 yr olds</v>
      </c>
      <c r="M14" s="31">
        <f t="shared" si="2"/>
        <v>184.37088802829595</v>
      </c>
    </row>
    <row r="15" spans="1:13" x14ac:dyDescent="0.45">
      <c r="A15" s="31" t="str">
        <f t="shared" si="3"/>
        <v>E09000005_Modelled prevalence of children in households with any of so called 'toxic trio'_Number</v>
      </c>
      <c r="B15" s="31" t="s">
        <v>261</v>
      </c>
      <c r="C15" s="31" t="s">
        <v>262</v>
      </c>
      <c r="D15" s="31" t="s">
        <v>229</v>
      </c>
      <c r="E15" s="31">
        <v>2018</v>
      </c>
      <c r="F15" s="31" t="s">
        <v>22</v>
      </c>
      <c r="G15" s="31" t="s">
        <v>23</v>
      </c>
      <c r="H15" s="31" t="s">
        <v>743</v>
      </c>
      <c r="I15" s="31">
        <v>16336.336054477706</v>
      </c>
      <c r="J15" s="31">
        <f>INDEX('LA lookup'!H:H,MATCH(B15,'LA lookup'!G:G,0))</f>
        <v>77893</v>
      </c>
      <c r="K15" s="31">
        <v>209.72790949735798</v>
      </c>
      <c r="L15" s="31" t="str">
        <f t="shared" si="1"/>
        <v>209.7 per 1000 0-17 yr olds</v>
      </c>
      <c r="M15" s="31">
        <f t="shared" si="2"/>
        <v>209.72790949735798</v>
      </c>
    </row>
    <row r="16" spans="1:13" x14ac:dyDescent="0.45">
      <c r="A16" s="31" t="str">
        <f t="shared" si="3"/>
        <v>E06000043_Modelled prevalence of children in households with any of so called 'toxic trio'_Number</v>
      </c>
      <c r="B16" s="31" t="s">
        <v>263</v>
      </c>
      <c r="C16" s="31" t="s">
        <v>264</v>
      </c>
      <c r="D16" s="31" t="s">
        <v>229</v>
      </c>
      <c r="E16" s="31">
        <v>2018</v>
      </c>
      <c r="F16" s="31" t="s">
        <v>22</v>
      </c>
      <c r="G16" s="31" t="s">
        <v>23</v>
      </c>
      <c r="H16" s="31" t="s">
        <v>743</v>
      </c>
      <c r="I16" s="31">
        <v>9768.2211908251356</v>
      </c>
      <c r="J16" s="31">
        <f>INDEX('LA lookup'!H:H,MATCH(B16,'LA lookup'!G:G,0))</f>
        <v>51005</v>
      </c>
      <c r="K16" s="31">
        <v>191.51497286197696</v>
      </c>
      <c r="L16" s="31" t="str">
        <f t="shared" si="1"/>
        <v>191.5 per 1000 0-17 yr olds</v>
      </c>
      <c r="M16" s="31">
        <f t="shared" si="2"/>
        <v>191.51497286197696</v>
      </c>
    </row>
    <row r="17" spans="1:13" x14ac:dyDescent="0.45">
      <c r="A17" s="31" t="str">
        <f t="shared" si="3"/>
        <v>E06000023_Modelled prevalence of children in households with any of so called 'toxic trio'_Number</v>
      </c>
      <c r="B17" s="31" t="s">
        <v>265</v>
      </c>
      <c r="C17" s="31" t="s">
        <v>266</v>
      </c>
      <c r="D17" s="31" t="s">
        <v>229</v>
      </c>
      <c r="E17" s="31">
        <v>2018</v>
      </c>
      <c r="F17" s="31" t="s">
        <v>22</v>
      </c>
      <c r="G17" s="31" t="s">
        <v>23</v>
      </c>
      <c r="H17" s="31" t="s">
        <v>743</v>
      </c>
      <c r="I17" s="31">
        <v>18700.848382861142</v>
      </c>
      <c r="J17" s="31">
        <f>INDEX('LA lookup'!H:H,MATCH(B17,'LA lookup'!G:G,0))</f>
        <v>94016</v>
      </c>
      <c r="K17" s="31">
        <v>198.91133831327798</v>
      </c>
      <c r="L17" s="31" t="str">
        <f t="shared" si="1"/>
        <v>198.9 per 1000 0-17 yr olds</v>
      </c>
      <c r="M17" s="31">
        <f t="shared" si="2"/>
        <v>198.91133831327798</v>
      </c>
    </row>
    <row r="18" spans="1:13" x14ac:dyDescent="0.45">
      <c r="A18" s="31" t="str">
        <f t="shared" si="3"/>
        <v>E09000006_Modelled prevalence of children in households with any of so called 'toxic trio'_Number</v>
      </c>
      <c r="B18" s="31" t="s">
        <v>267</v>
      </c>
      <c r="C18" s="31" t="s">
        <v>268</v>
      </c>
      <c r="D18" s="31" t="s">
        <v>229</v>
      </c>
      <c r="E18" s="31">
        <v>2018</v>
      </c>
      <c r="F18" s="31" t="s">
        <v>22</v>
      </c>
      <c r="G18" s="31" t="s">
        <v>23</v>
      </c>
      <c r="H18" s="31" t="s">
        <v>743</v>
      </c>
      <c r="I18" s="31">
        <v>12620.502658903177</v>
      </c>
      <c r="J18" s="31">
        <f>INDEX('LA lookup'!H:H,MATCH(B18,'LA lookup'!G:G,0))</f>
        <v>75055</v>
      </c>
      <c r="K18" s="31">
        <v>168.150058742298</v>
      </c>
      <c r="L18" s="31" t="str">
        <f t="shared" si="1"/>
        <v>168.2 per 1000 0-17 yr olds</v>
      </c>
      <c r="M18" s="31">
        <f t="shared" si="2"/>
        <v>168.150058742298</v>
      </c>
    </row>
    <row r="19" spans="1:13" x14ac:dyDescent="0.45">
      <c r="A19" s="31" t="str">
        <f t="shared" si="3"/>
        <v>E10000002_Modelled prevalence of children in households with any of so called 'toxic trio'_Number</v>
      </c>
      <c r="B19" s="31" t="s">
        <v>269</v>
      </c>
      <c r="C19" s="31" t="s">
        <v>270</v>
      </c>
      <c r="D19" s="31" t="s">
        <v>229</v>
      </c>
      <c r="E19" s="31">
        <v>2018</v>
      </c>
      <c r="F19" s="31" t="s">
        <v>22</v>
      </c>
      <c r="G19" s="31" t="s">
        <v>23</v>
      </c>
      <c r="H19" s="31" t="s">
        <v>743</v>
      </c>
      <c r="I19" s="31">
        <v>18209.863545018434</v>
      </c>
      <c r="J19" s="31">
        <f>INDEX('LA lookup'!H:H,MATCH(B19,'LA lookup'!G:G,0))</f>
        <v>124321</v>
      </c>
      <c r="K19" s="31">
        <v>146.47455816007297</v>
      </c>
      <c r="L19" s="31" t="str">
        <f t="shared" si="1"/>
        <v>146.5 per 1000 0-17 yr olds</v>
      </c>
      <c r="M19" s="31">
        <f t="shared" si="2"/>
        <v>146.47455816007297</v>
      </c>
    </row>
    <row r="20" spans="1:13" x14ac:dyDescent="0.45">
      <c r="A20" s="31" t="str">
        <f t="shared" si="3"/>
        <v>E08000002_Modelled prevalence of children in households with any of so called 'toxic trio'_Number</v>
      </c>
      <c r="B20" s="31" t="s">
        <v>271</v>
      </c>
      <c r="C20" s="31" t="s">
        <v>272</v>
      </c>
      <c r="D20" s="31" t="s">
        <v>229</v>
      </c>
      <c r="E20" s="31">
        <v>2018</v>
      </c>
      <c r="F20" s="31" t="s">
        <v>22</v>
      </c>
      <c r="G20" s="31" t="s">
        <v>23</v>
      </c>
      <c r="H20" s="31" t="s">
        <v>743</v>
      </c>
      <c r="I20" s="31">
        <v>7940.3113678870559</v>
      </c>
      <c r="J20" s="31">
        <f>INDEX('LA lookup'!H:H,MATCH(B20,'LA lookup'!G:G,0))</f>
        <v>43142</v>
      </c>
      <c r="K20" s="31">
        <v>184.05060887040599</v>
      </c>
      <c r="L20" s="31" t="str">
        <f t="shared" si="1"/>
        <v>184.1 per 1000 0-17 yr olds</v>
      </c>
      <c r="M20" s="31">
        <f t="shared" si="2"/>
        <v>184.05060887040599</v>
      </c>
    </row>
    <row r="21" spans="1:13" x14ac:dyDescent="0.45">
      <c r="A21" s="31" t="str">
        <f t="shared" si="3"/>
        <v>E08000033_Modelled prevalence of children in households with any of so called 'toxic trio'_Number</v>
      </c>
      <c r="B21" s="31" t="s">
        <v>273</v>
      </c>
      <c r="C21" s="31" t="s">
        <v>274</v>
      </c>
      <c r="D21" s="31" t="s">
        <v>229</v>
      </c>
      <c r="E21" s="31">
        <v>2018</v>
      </c>
      <c r="F21" s="31" t="s">
        <v>22</v>
      </c>
      <c r="G21" s="31" t="s">
        <v>23</v>
      </c>
      <c r="H21" s="31" t="s">
        <v>743</v>
      </c>
      <c r="I21" s="31">
        <v>8336.1958516711456</v>
      </c>
      <c r="J21" s="31">
        <f>INDEX('LA lookup'!H:H,MATCH(B21,'LA lookup'!G:G,0))</f>
        <v>46021</v>
      </c>
      <c r="K21" s="31">
        <v>181.138955078576</v>
      </c>
      <c r="L21" s="31" t="str">
        <f t="shared" si="1"/>
        <v>181.1 per 1000 0-17 yr olds</v>
      </c>
      <c r="M21" s="31">
        <f t="shared" si="2"/>
        <v>181.138955078576</v>
      </c>
    </row>
    <row r="22" spans="1:13" x14ac:dyDescent="0.45">
      <c r="A22" s="31" t="str">
        <f t="shared" si="3"/>
        <v>E10000003_Modelled prevalence of children in households with any of so called 'toxic trio'_Number</v>
      </c>
      <c r="B22" s="31" t="s">
        <v>275</v>
      </c>
      <c r="C22" s="31" t="s">
        <v>276</v>
      </c>
      <c r="D22" s="31" t="s">
        <v>229</v>
      </c>
      <c r="E22" s="31">
        <v>2018</v>
      </c>
      <c r="F22" s="31" t="s">
        <v>22</v>
      </c>
      <c r="G22" s="31" t="s">
        <v>23</v>
      </c>
      <c r="H22" s="31" t="s">
        <v>743</v>
      </c>
      <c r="I22" s="31">
        <v>22244.052713831235</v>
      </c>
      <c r="J22" s="31">
        <f>INDEX('LA lookup'!H:H,MATCH(B22,'LA lookup'!G:G,0))</f>
        <v>135719</v>
      </c>
      <c r="K22" s="31">
        <v>163.89785301859899</v>
      </c>
      <c r="L22" s="31" t="str">
        <f t="shared" si="1"/>
        <v>163.9 per 1000 0-17 yr olds</v>
      </c>
      <c r="M22" s="31">
        <f t="shared" si="2"/>
        <v>163.89785301859899</v>
      </c>
    </row>
    <row r="23" spans="1:13" x14ac:dyDescent="0.45">
      <c r="A23" s="31" t="str">
        <f t="shared" si="3"/>
        <v>E09000007_Modelled prevalence of children in households with any of so called 'toxic trio'_Number</v>
      </c>
      <c r="B23" s="31" t="s">
        <v>277</v>
      </c>
      <c r="C23" s="31" t="s">
        <v>278</v>
      </c>
      <c r="D23" s="31" t="s">
        <v>229</v>
      </c>
      <c r="E23" s="31">
        <v>2018</v>
      </c>
      <c r="F23" s="31" t="s">
        <v>22</v>
      </c>
      <c r="G23" s="31" t="s">
        <v>23</v>
      </c>
      <c r="H23" s="31" t="s">
        <v>743</v>
      </c>
      <c r="I23" s="31">
        <v>10925.7501970046</v>
      </c>
      <c r="J23" s="31">
        <f>INDEX('LA lookup'!H:H,MATCH(B23,'LA lookup'!G:G,0))</f>
        <v>50983</v>
      </c>
      <c r="K23" s="31">
        <v>214.30182996301903</v>
      </c>
      <c r="L23" s="31" t="str">
        <f t="shared" si="1"/>
        <v>214.3 per 1000 0-17 yr olds</v>
      </c>
      <c r="M23" s="31">
        <f t="shared" si="2"/>
        <v>214.30182996301903</v>
      </c>
    </row>
    <row r="24" spans="1:13" x14ac:dyDescent="0.45">
      <c r="A24" s="31" t="str">
        <f t="shared" si="3"/>
        <v>E06000056_Modelled prevalence of children in households with any of so called 'toxic trio'_Number</v>
      </c>
      <c r="B24" s="31" t="s">
        <v>279</v>
      </c>
      <c r="C24" s="31" t="s">
        <v>280</v>
      </c>
      <c r="D24" s="31" t="s">
        <v>229</v>
      </c>
      <c r="E24" s="31">
        <v>2018</v>
      </c>
      <c r="F24" s="31" t="s">
        <v>22</v>
      </c>
      <c r="G24" s="31" t="s">
        <v>23</v>
      </c>
      <c r="H24" s="31" t="s">
        <v>743</v>
      </c>
      <c r="I24" s="31">
        <v>10016.420427470148</v>
      </c>
      <c r="J24" s="31">
        <f>INDEX('LA lookup'!H:H,MATCH(B24,'LA lookup'!G:G,0))</f>
        <v>62515</v>
      </c>
      <c r="K24" s="31">
        <v>160.22427301399901</v>
      </c>
      <c r="L24" s="31" t="str">
        <f t="shared" si="1"/>
        <v>160.2 per 1000 0-17 yr olds</v>
      </c>
      <c r="M24" s="31">
        <f t="shared" si="2"/>
        <v>160.22427301399901</v>
      </c>
    </row>
    <row r="25" spans="1:13" x14ac:dyDescent="0.45">
      <c r="A25" s="31" t="str">
        <f t="shared" si="3"/>
        <v>E06000049_Modelled prevalence of children in households with any of so called 'toxic trio'_Number</v>
      </c>
      <c r="B25" s="31" t="s">
        <v>541</v>
      </c>
      <c r="C25" s="31" t="s">
        <v>718</v>
      </c>
      <c r="D25" s="31" t="s">
        <v>229</v>
      </c>
      <c r="E25" s="31">
        <v>2018</v>
      </c>
      <c r="F25" s="31" t="s">
        <v>22</v>
      </c>
      <c r="G25" s="31" t="s">
        <v>23</v>
      </c>
      <c r="H25" s="31" t="s">
        <v>743</v>
      </c>
      <c r="I25" s="31">
        <v>12392.180122859247</v>
      </c>
      <c r="J25" s="31">
        <f>INDEX('LA lookup'!H:H,MATCH(B25,'LA lookup'!G:G,0))</f>
        <v>76523</v>
      </c>
      <c r="K25" s="31">
        <v>161.94059462984001</v>
      </c>
      <c r="L25" s="31" t="str">
        <f t="shared" si="1"/>
        <v>161.9 per 1000 0-17 yr olds</v>
      </c>
      <c r="M25" s="31">
        <f t="shared" si="2"/>
        <v>161.94059462984001</v>
      </c>
    </row>
    <row r="26" spans="1:13" x14ac:dyDescent="0.45">
      <c r="A26" s="31" t="str">
        <f t="shared" si="3"/>
        <v>E06000050_Modelled prevalence of children in households with any of so called 'toxic trio'_Number</v>
      </c>
      <c r="B26" s="31" t="s">
        <v>281</v>
      </c>
      <c r="C26" s="31" t="s">
        <v>735</v>
      </c>
      <c r="D26" s="31" t="s">
        <v>229</v>
      </c>
      <c r="E26" s="31">
        <v>2018</v>
      </c>
      <c r="F26" s="31" t="s">
        <v>22</v>
      </c>
      <c r="G26" s="31" t="s">
        <v>23</v>
      </c>
      <c r="H26" s="31" t="s">
        <v>743</v>
      </c>
      <c r="I26" s="31">
        <v>11691.825514869255</v>
      </c>
      <c r="J26" s="31">
        <f>INDEX('LA lookup'!H:H,MATCH(B26,'LA lookup'!G:G,0))</f>
        <v>68054</v>
      </c>
      <c r="K26" s="31">
        <v>171.802179370342</v>
      </c>
      <c r="L26" s="31" t="str">
        <f t="shared" si="1"/>
        <v>171.8 per 1000 0-17 yr olds</v>
      </c>
      <c r="M26" s="31">
        <f t="shared" si="2"/>
        <v>171.802179370342</v>
      </c>
    </row>
    <row r="27" spans="1:13" x14ac:dyDescent="0.45">
      <c r="A27" s="31" t="str">
        <f t="shared" si="3"/>
        <v>E09000001_Modelled prevalence of children in households with any of so called 'toxic trio'_Number</v>
      </c>
      <c r="B27" s="31" t="s">
        <v>582</v>
      </c>
      <c r="C27" s="31" t="s">
        <v>583</v>
      </c>
      <c r="D27" s="31" t="s">
        <v>229</v>
      </c>
      <c r="E27" s="31">
        <v>2018</v>
      </c>
      <c r="F27" s="31" t="s">
        <v>22</v>
      </c>
      <c r="G27" s="31" t="s">
        <v>23</v>
      </c>
      <c r="H27" s="31" t="s">
        <v>743</v>
      </c>
      <c r="I27" s="31">
        <v>273.65346733072988</v>
      </c>
      <c r="J27" s="31">
        <f>INDEX('LA lookup'!H:H,MATCH(B27,'LA lookup'!G:G,0))</f>
        <v>1453</v>
      </c>
      <c r="K27" s="31">
        <v>188.33686671075696</v>
      </c>
      <c r="L27" s="31" t="str">
        <f t="shared" si="1"/>
        <v>188.3 per 1000 0-17 yr olds</v>
      </c>
      <c r="M27" s="31">
        <f t="shared" si="2"/>
        <v>188.33686671075696</v>
      </c>
    </row>
    <row r="28" spans="1:13" x14ac:dyDescent="0.45">
      <c r="A28" s="31" t="str">
        <f t="shared" si="3"/>
        <v>E06000052_Modelled prevalence of children in households with any of so called 'toxic trio'_Number</v>
      </c>
      <c r="B28" s="31" t="s">
        <v>482</v>
      </c>
      <c r="C28" s="31" t="s">
        <v>720</v>
      </c>
      <c r="D28" s="31" t="s">
        <v>229</v>
      </c>
      <c r="E28" s="31">
        <v>2018</v>
      </c>
      <c r="F28" s="31" t="s">
        <v>22</v>
      </c>
      <c r="G28" s="31" t="s">
        <v>23</v>
      </c>
      <c r="H28" s="31" t="s">
        <v>743</v>
      </c>
      <c r="I28" s="31">
        <v>17616.787490899453</v>
      </c>
      <c r="J28" s="31">
        <f>INDEX('LA lookup'!H:H,MATCH(B28,'LA lookup'!G:G,0))</f>
        <v>107810</v>
      </c>
      <c r="K28" s="31">
        <v>163.40587599387305</v>
      </c>
      <c r="L28" s="31" t="str">
        <f t="shared" si="1"/>
        <v>163.4 per 1000 0-17 yr olds</v>
      </c>
      <c r="M28" s="31">
        <f t="shared" si="2"/>
        <v>163.40587599387305</v>
      </c>
    </row>
    <row r="29" spans="1:13" x14ac:dyDescent="0.45">
      <c r="A29" s="31" t="str">
        <f t="shared" si="3"/>
        <v>E08000026_Modelled prevalence of children in households with any of so called 'toxic trio'_Number</v>
      </c>
      <c r="B29" s="31" t="s">
        <v>283</v>
      </c>
      <c r="C29" s="31" t="s">
        <v>284</v>
      </c>
      <c r="D29" s="31" t="s">
        <v>229</v>
      </c>
      <c r="E29" s="31">
        <v>2018</v>
      </c>
      <c r="F29" s="31" t="s">
        <v>22</v>
      </c>
      <c r="G29" s="31" t="s">
        <v>23</v>
      </c>
      <c r="H29" s="31" t="s">
        <v>743</v>
      </c>
      <c r="I29" s="31">
        <v>15108.725498868087</v>
      </c>
      <c r="J29" s="31">
        <f>INDEX('LA lookup'!H:H,MATCH(B29,'LA lookup'!G:G,0))</f>
        <v>78994</v>
      </c>
      <c r="K29" s="31">
        <v>191.264216255261</v>
      </c>
      <c r="L29" s="31" t="str">
        <f t="shared" si="1"/>
        <v>191.3 per 1000 0-17 yr olds</v>
      </c>
      <c r="M29" s="31">
        <f t="shared" si="2"/>
        <v>191.264216255261</v>
      </c>
    </row>
    <row r="30" spans="1:13" x14ac:dyDescent="0.45">
      <c r="A30" s="31" t="str">
        <f t="shared" si="3"/>
        <v>E09000008_Modelled prevalence of children in households with any of so called 'toxic trio'_Number</v>
      </c>
      <c r="B30" s="31" t="s">
        <v>486</v>
      </c>
      <c r="C30" s="31" t="s">
        <v>487</v>
      </c>
      <c r="D30" s="31" t="s">
        <v>229</v>
      </c>
      <c r="E30" s="31">
        <v>2018</v>
      </c>
      <c r="F30" s="31" t="s">
        <v>22</v>
      </c>
      <c r="G30" s="31" t="s">
        <v>23</v>
      </c>
      <c r="H30" s="31" t="s">
        <v>743</v>
      </c>
      <c r="I30" s="31">
        <v>18389.027487400432</v>
      </c>
      <c r="J30" s="31">
        <f>INDEX('LA lookup'!H:H,MATCH(B30,'LA lookup'!G:G,0))</f>
        <v>94702</v>
      </c>
      <c r="K30" s="31">
        <v>194.17781554138699</v>
      </c>
      <c r="L30" s="31" t="str">
        <f t="shared" si="1"/>
        <v>194.2 per 1000 0-17 yr olds</v>
      </c>
      <c r="M30" s="31">
        <f t="shared" si="2"/>
        <v>194.17781554138699</v>
      </c>
    </row>
    <row r="31" spans="1:13" x14ac:dyDescent="0.45">
      <c r="A31" s="31" t="str">
        <f t="shared" si="3"/>
        <v>E10000006_Modelled prevalence of children in households with any of so called 'toxic trio'_Number</v>
      </c>
      <c r="B31" s="31" t="s">
        <v>285</v>
      </c>
      <c r="C31" s="31" t="s">
        <v>286</v>
      </c>
      <c r="D31" s="31" t="s">
        <v>229</v>
      </c>
      <c r="E31" s="31">
        <v>2018</v>
      </c>
      <c r="F31" s="31" t="s">
        <v>22</v>
      </c>
      <c r="G31" s="31" t="s">
        <v>23</v>
      </c>
      <c r="H31" s="31" t="s">
        <v>743</v>
      </c>
      <c r="I31" s="31">
        <v>15407.109071571083</v>
      </c>
      <c r="J31" s="31">
        <f>INDEX('LA lookup'!H:H,MATCH(B31,'LA lookup'!G:G,0))</f>
        <v>92500</v>
      </c>
      <c r="K31" s="31">
        <v>166.56334131428198</v>
      </c>
      <c r="L31" s="31" t="str">
        <f t="shared" si="1"/>
        <v>166.6 per 1000 0-17 yr olds</v>
      </c>
      <c r="M31" s="31">
        <f t="shared" si="2"/>
        <v>166.56334131428198</v>
      </c>
    </row>
    <row r="32" spans="1:13" x14ac:dyDescent="0.45">
      <c r="A32" s="31" t="str">
        <f t="shared" si="3"/>
        <v>E06000005_Modelled prevalence of children in households with any of so called 'toxic trio'_Number</v>
      </c>
      <c r="B32" s="31" t="s">
        <v>287</v>
      </c>
      <c r="C32" s="31" t="s">
        <v>288</v>
      </c>
      <c r="D32" s="31" t="s">
        <v>229</v>
      </c>
      <c r="E32" s="31">
        <v>2018</v>
      </c>
      <c r="F32" s="31" t="s">
        <v>22</v>
      </c>
      <c r="G32" s="31" t="s">
        <v>23</v>
      </c>
      <c r="H32" s="31" t="s">
        <v>743</v>
      </c>
      <c r="I32" s="31">
        <v>4024.1430065223108</v>
      </c>
      <c r="J32" s="31">
        <f>INDEX('LA lookup'!H:H,MATCH(B32,'LA lookup'!G:G,0))</f>
        <v>22454</v>
      </c>
      <c r="K32" s="31">
        <v>179.217199898562</v>
      </c>
      <c r="L32" s="31" t="str">
        <f t="shared" si="1"/>
        <v>179.2 per 1000 0-17 yr olds</v>
      </c>
      <c r="M32" s="31">
        <f t="shared" si="2"/>
        <v>179.217199898562</v>
      </c>
    </row>
    <row r="33" spans="1:13" x14ac:dyDescent="0.45">
      <c r="A33" s="31" t="str">
        <f t="shared" si="3"/>
        <v>E06000015_Modelled prevalence of children in households with any of so called 'toxic trio'_Number</v>
      </c>
      <c r="B33" s="31" t="s">
        <v>289</v>
      </c>
      <c r="C33" s="31" t="s">
        <v>290</v>
      </c>
      <c r="D33" s="31" t="s">
        <v>229</v>
      </c>
      <c r="E33" s="31">
        <v>2018</v>
      </c>
      <c r="F33" s="31" t="s">
        <v>22</v>
      </c>
      <c r="G33" s="31" t="s">
        <v>23</v>
      </c>
      <c r="H33" s="31" t="s">
        <v>743</v>
      </c>
      <c r="I33" s="31">
        <v>11011.321070079872</v>
      </c>
      <c r="J33" s="31">
        <f>INDEX('LA lookup'!H:H,MATCH(B33,'LA lookup'!G:G,0))</f>
        <v>59899</v>
      </c>
      <c r="K33" s="31">
        <v>183.83146747157502</v>
      </c>
      <c r="L33" s="31" t="str">
        <f t="shared" si="1"/>
        <v>183.8 per 1000 0-17 yr olds</v>
      </c>
      <c r="M33" s="31">
        <f t="shared" si="2"/>
        <v>183.83146747157502</v>
      </c>
    </row>
    <row r="34" spans="1:13" x14ac:dyDescent="0.45">
      <c r="A34" s="31" t="str">
        <f t="shared" si="3"/>
        <v>E10000007_Modelled prevalence of children in households with any of so called 'toxic trio'_Number</v>
      </c>
      <c r="B34" s="31" t="s">
        <v>291</v>
      </c>
      <c r="C34" s="31" t="s">
        <v>292</v>
      </c>
      <c r="D34" s="31" t="s">
        <v>229</v>
      </c>
      <c r="E34" s="31">
        <v>2018</v>
      </c>
      <c r="F34" s="31" t="s">
        <v>22</v>
      </c>
      <c r="G34" s="31" t="s">
        <v>23</v>
      </c>
      <c r="H34" s="31" t="s">
        <v>743</v>
      </c>
      <c r="I34" s="31">
        <v>24321.862664907574</v>
      </c>
      <c r="J34" s="31">
        <f>INDEX('LA lookup'!H:H,MATCH(B34,'LA lookup'!G:G,0))</f>
        <v>153272</v>
      </c>
      <c r="K34" s="31">
        <v>158.684317193666</v>
      </c>
      <c r="L34" s="31" t="str">
        <f t="shared" si="1"/>
        <v>158.7 per 1000 0-17 yr olds</v>
      </c>
      <c r="M34" s="31">
        <f t="shared" si="2"/>
        <v>158.684317193666</v>
      </c>
    </row>
    <row r="35" spans="1:13" x14ac:dyDescent="0.45">
      <c r="A35" s="31" t="str">
        <f t="shared" si="3"/>
        <v>E10000008_Modelled prevalence of children in households with any of so called 'toxic trio'_Number</v>
      </c>
      <c r="B35" s="31" t="s">
        <v>504</v>
      </c>
      <c r="C35" s="31" t="s">
        <v>505</v>
      </c>
      <c r="D35" s="31" t="s">
        <v>229</v>
      </c>
      <c r="E35" s="31">
        <v>2018</v>
      </c>
      <c r="F35" s="31" t="s">
        <v>22</v>
      </c>
      <c r="G35" s="31" t="s">
        <v>23</v>
      </c>
      <c r="H35" s="31" t="s">
        <v>743</v>
      </c>
      <c r="I35" s="31">
        <v>23680.674728655744</v>
      </c>
      <c r="J35" s="31">
        <f>INDEX('LA lookup'!H:H,MATCH(B35,'LA lookup'!G:G,0))</f>
        <v>145878</v>
      </c>
      <c r="K35" s="31">
        <v>162.33204958016796</v>
      </c>
      <c r="L35" s="31" t="str">
        <f t="shared" si="1"/>
        <v>162.3 per 1000 0-17 yr olds</v>
      </c>
      <c r="M35" s="31">
        <f t="shared" si="2"/>
        <v>162.33204958016796</v>
      </c>
    </row>
    <row r="36" spans="1:13" x14ac:dyDescent="0.45">
      <c r="A36" s="31" t="str">
        <f t="shared" si="3"/>
        <v>E08000017_Modelled prevalence of children in households with any of so called 'toxic trio'_Number</v>
      </c>
      <c r="B36" s="31" t="s">
        <v>293</v>
      </c>
      <c r="C36" s="31" t="s">
        <v>294</v>
      </c>
      <c r="D36" s="31" t="s">
        <v>229</v>
      </c>
      <c r="E36" s="31">
        <v>2018</v>
      </c>
      <c r="F36" s="31" t="s">
        <v>22</v>
      </c>
      <c r="G36" s="31" t="s">
        <v>23</v>
      </c>
      <c r="H36" s="31" t="s">
        <v>743</v>
      </c>
      <c r="I36" s="31">
        <v>11900.301625303773</v>
      </c>
      <c r="J36" s="31">
        <f>INDEX('LA lookup'!H:H,MATCH(B36,'LA lookup'!G:G,0))</f>
        <v>66448</v>
      </c>
      <c r="K36" s="31">
        <v>179.09194596231299</v>
      </c>
      <c r="L36" s="31" t="str">
        <f t="shared" si="1"/>
        <v>179.1 per 1000 0-17 yr olds</v>
      </c>
      <c r="M36" s="31">
        <f t="shared" si="2"/>
        <v>179.09194596231299</v>
      </c>
    </row>
    <row r="37" spans="1:13" x14ac:dyDescent="0.45">
      <c r="A37" s="31" t="str">
        <f t="shared" si="3"/>
        <v>E10000009_Modelled prevalence of children in households with any of so called 'toxic trio'_Number</v>
      </c>
      <c r="B37" s="31" t="s">
        <v>295</v>
      </c>
      <c r="C37" s="31" t="s">
        <v>296</v>
      </c>
      <c r="D37" s="31" t="s">
        <v>229</v>
      </c>
      <c r="E37" s="31">
        <v>2018</v>
      </c>
      <c r="F37" s="31" t="s">
        <v>22</v>
      </c>
      <c r="G37" s="31" t="s">
        <v>23</v>
      </c>
      <c r="H37" s="31" t="s">
        <v>743</v>
      </c>
      <c r="I37" s="31">
        <v>11906.793061949667</v>
      </c>
      <c r="J37" s="31">
        <f>INDEX('LA lookup'!H:H,MATCH(B37,'LA lookup'!G:G,0))</f>
        <v>76699</v>
      </c>
      <c r="K37" s="31">
        <v>155.24052545599901</v>
      </c>
      <c r="L37" s="31" t="str">
        <f t="shared" si="1"/>
        <v>155.2 per 1000 0-17 yr olds</v>
      </c>
      <c r="M37" s="31">
        <f t="shared" si="2"/>
        <v>155.24052545599901</v>
      </c>
    </row>
    <row r="38" spans="1:13" x14ac:dyDescent="0.45">
      <c r="A38" s="31" t="str">
        <f t="shared" si="3"/>
        <v>E08000027_Modelled prevalence of children in households with any of so called 'toxic trio'_Number</v>
      </c>
      <c r="B38" s="31" t="s">
        <v>297</v>
      </c>
      <c r="C38" s="31" t="s">
        <v>298</v>
      </c>
      <c r="D38" s="31" t="s">
        <v>229</v>
      </c>
      <c r="E38" s="31">
        <v>2018</v>
      </c>
      <c r="F38" s="31" t="s">
        <v>22</v>
      </c>
      <c r="G38" s="31" t="s">
        <v>23</v>
      </c>
      <c r="H38" s="31" t="s">
        <v>743</v>
      </c>
      <c r="I38" s="31">
        <v>11502.0931192801</v>
      </c>
      <c r="J38" s="31">
        <f>INDEX('LA lookup'!H:H,MATCH(B38,'LA lookup'!G:G,0))</f>
        <v>69265</v>
      </c>
      <c r="K38" s="31">
        <v>166.05923798859598</v>
      </c>
      <c r="L38" s="31" t="str">
        <f t="shared" si="1"/>
        <v>166.1 per 1000 0-17 yr olds</v>
      </c>
      <c r="M38" s="31">
        <f t="shared" si="2"/>
        <v>166.05923798859598</v>
      </c>
    </row>
    <row r="39" spans="1:13" x14ac:dyDescent="0.45">
      <c r="A39" s="31" t="str">
        <f t="shared" si="3"/>
        <v>E06000047_Modelled prevalence of children in households with any of so called 'toxic trio'_Number</v>
      </c>
      <c r="B39" s="31" t="s">
        <v>528</v>
      </c>
      <c r="C39" s="31" t="s">
        <v>721</v>
      </c>
      <c r="D39" s="31" t="s">
        <v>229</v>
      </c>
      <c r="E39" s="31">
        <v>2018</v>
      </c>
      <c r="F39" s="31" t="s">
        <v>22</v>
      </c>
      <c r="G39" s="31" t="s">
        <v>23</v>
      </c>
      <c r="H39" s="31" t="s">
        <v>743</v>
      </c>
      <c r="I39" s="31">
        <v>18358.512310543916</v>
      </c>
      <c r="J39" s="31">
        <f>INDEX('LA lookup'!H:H,MATCH(B39,'LA lookup'!G:G,0))</f>
        <v>101040</v>
      </c>
      <c r="K39" s="31">
        <v>181.69549000934202</v>
      </c>
      <c r="L39" s="31" t="str">
        <f t="shared" si="1"/>
        <v>181.7 per 1000 0-17 yr olds</v>
      </c>
      <c r="M39" s="31">
        <f t="shared" si="2"/>
        <v>181.69549000934202</v>
      </c>
    </row>
    <row r="40" spans="1:13" x14ac:dyDescent="0.45">
      <c r="A40" s="31" t="str">
        <f t="shared" si="3"/>
        <v>E09000009_Modelled prevalence of children in households with any of so called 'toxic trio'_Number</v>
      </c>
      <c r="B40" s="31" t="s">
        <v>509</v>
      </c>
      <c r="C40" s="31" t="s">
        <v>510</v>
      </c>
      <c r="D40" s="31" t="s">
        <v>229</v>
      </c>
      <c r="E40" s="31">
        <v>2018</v>
      </c>
      <c r="F40" s="31" t="s">
        <v>22</v>
      </c>
      <c r="G40" s="31" t="s">
        <v>23</v>
      </c>
      <c r="H40" s="31" t="s">
        <v>743</v>
      </c>
      <c r="I40" s="31">
        <v>15734.218540639362</v>
      </c>
      <c r="J40" s="31">
        <f>INDEX('LA lookup'!H:H,MATCH(B40,'LA lookup'!G:G,0))</f>
        <v>81732</v>
      </c>
      <c r="K40" s="31">
        <v>192.50989258355798</v>
      </c>
      <c r="L40" s="31" t="str">
        <f t="shared" si="1"/>
        <v>192.5 per 1000 0-17 yr olds</v>
      </c>
      <c r="M40" s="31">
        <f t="shared" si="2"/>
        <v>192.50989258355798</v>
      </c>
    </row>
    <row r="41" spans="1:13" x14ac:dyDescent="0.45">
      <c r="A41" s="31" t="str">
        <f t="shared" si="3"/>
        <v>E06000011_Modelled prevalence of children in households with any of so called 'toxic trio'_Number</v>
      </c>
      <c r="B41" s="31" t="s">
        <v>514</v>
      </c>
      <c r="C41" s="31" t="s">
        <v>594</v>
      </c>
      <c r="D41" s="31" t="s">
        <v>229</v>
      </c>
      <c r="E41" s="31">
        <v>2018</v>
      </c>
      <c r="F41" s="31" t="s">
        <v>22</v>
      </c>
      <c r="G41" s="31" t="s">
        <v>23</v>
      </c>
      <c r="H41" s="31" t="s">
        <v>743</v>
      </c>
      <c r="I41" s="31">
        <v>9862.5048734706797</v>
      </c>
      <c r="J41" s="31">
        <f>INDEX('LA lookup'!H:H,MATCH(B41,'LA lookup'!G:G,0))</f>
        <v>62942</v>
      </c>
      <c r="K41" s="31">
        <v>156.691952487539</v>
      </c>
      <c r="L41" s="31" t="str">
        <f t="shared" si="1"/>
        <v>156.7 per 1000 0-17 yr olds</v>
      </c>
      <c r="M41" s="31">
        <f t="shared" si="2"/>
        <v>156.691952487539</v>
      </c>
    </row>
    <row r="42" spans="1:13" x14ac:dyDescent="0.45">
      <c r="A42" s="31" t="str">
        <f t="shared" si="3"/>
        <v>E10000011_Modelled prevalence of children in households with any of so called 'toxic trio'_Number</v>
      </c>
      <c r="B42" s="31" t="s">
        <v>299</v>
      </c>
      <c r="C42" s="31" t="s">
        <v>300</v>
      </c>
      <c r="D42" s="31" t="s">
        <v>229</v>
      </c>
      <c r="E42" s="31">
        <v>2018</v>
      </c>
      <c r="F42" s="31" t="s">
        <v>22</v>
      </c>
      <c r="G42" s="31" t="s">
        <v>23</v>
      </c>
      <c r="H42" s="31" t="s">
        <v>743</v>
      </c>
      <c r="I42" s="31">
        <v>17074.882085041132</v>
      </c>
      <c r="J42" s="31">
        <f>INDEX('LA lookup'!H:H,MATCH(B42,'LA lookup'!G:G,0))</f>
        <v>106378</v>
      </c>
      <c r="K42" s="31">
        <v>160.51140353307201</v>
      </c>
      <c r="L42" s="31" t="str">
        <f t="shared" si="1"/>
        <v>160.5 per 1000 0-17 yr olds</v>
      </c>
      <c r="M42" s="31">
        <f t="shared" si="2"/>
        <v>160.51140353307201</v>
      </c>
    </row>
    <row r="43" spans="1:13" x14ac:dyDescent="0.45">
      <c r="A43" s="31" t="str">
        <f t="shared" si="3"/>
        <v>E09000010_Modelled prevalence of children in households with any of so called 'toxic trio'_Number</v>
      </c>
      <c r="B43" s="31" t="s">
        <v>301</v>
      </c>
      <c r="C43" s="31" t="s">
        <v>302</v>
      </c>
      <c r="D43" s="31" t="s">
        <v>229</v>
      </c>
      <c r="E43" s="31">
        <v>2018</v>
      </c>
      <c r="F43" s="31" t="s">
        <v>22</v>
      </c>
      <c r="G43" s="31" t="s">
        <v>23</v>
      </c>
      <c r="H43" s="31" t="s">
        <v>743</v>
      </c>
      <c r="I43" s="31">
        <v>16417.446632253705</v>
      </c>
      <c r="J43" s="31">
        <f>INDEX('LA lookup'!H:H,MATCH(B43,'LA lookup'!G:G,0))</f>
        <v>84497</v>
      </c>
      <c r="K43" s="31">
        <v>194.29620734764197</v>
      </c>
      <c r="L43" s="31" t="str">
        <f t="shared" si="1"/>
        <v>194.3 per 1000 0-17 yr olds</v>
      </c>
      <c r="M43" s="31">
        <f t="shared" si="2"/>
        <v>194.29620734764197</v>
      </c>
    </row>
    <row r="44" spans="1:13" x14ac:dyDescent="0.45">
      <c r="A44" s="31" t="str">
        <f t="shared" si="3"/>
        <v>E10000012_Modelled prevalence of children in households with any of so called 'toxic trio'_Number</v>
      </c>
      <c r="B44" s="31" t="s">
        <v>303</v>
      </c>
      <c r="C44" s="31" t="s">
        <v>304</v>
      </c>
      <c r="D44" s="31" t="s">
        <v>229</v>
      </c>
      <c r="E44" s="31">
        <v>2018</v>
      </c>
      <c r="F44" s="31" t="s">
        <v>22</v>
      </c>
      <c r="G44" s="31" t="s">
        <v>23</v>
      </c>
      <c r="H44" s="31" t="s">
        <v>743</v>
      </c>
      <c r="I44" s="31">
        <v>51562.280530398741</v>
      </c>
      <c r="J44" s="31">
        <f>INDEX('LA lookup'!H:H,MATCH(B44,'LA lookup'!G:G,0))</f>
        <v>311172</v>
      </c>
      <c r="K44" s="31">
        <v>165.70347116835299</v>
      </c>
      <c r="L44" s="31" t="str">
        <f t="shared" si="1"/>
        <v>165.7 per 1000 0-17 yr olds</v>
      </c>
      <c r="M44" s="31">
        <f t="shared" si="2"/>
        <v>165.70347116835299</v>
      </c>
    </row>
    <row r="45" spans="1:13" x14ac:dyDescent="0.45">
      <c r="A45" s="31" t="str">
        <f t="shared" si="3"/>
        <v>E08000020_Modelled prevalence of children in households with any of so called 'toxic trio'_Number</v>
      </c>
      <c r="B45" s="31" t="s">
        <v>305</v>
      </c>
      <c r="C45" s="31" t="s">
        <v>306</v>
      </c>
      <c r="D45" s="31" t="s">
        <v>229</v>
      </c>
      <c r="E45" s="31">
        <v>2018</v>
      </c>
      <c r="F45" s="31" t="s">
        <v>22</v>
      </c>
      <c r="G45" s="31" t="s">
        <v>23</v>
      </c>
      <c r="H45" s="31" t="s">
        <v>743</v>
      </c>
      <c r="I45" s="31">
        <v>7609.2292028995198</v>
      </c>
      <c r="J45" s="31">
        <f>INDEX('LA lookup'!H:H,MATCH(B45,'LA lookup'!G:G,0))</f>
        <v>39605</v>
      </c>
      <c r="K45" s="31">
        <v>192.12799401337003</v>
      </c>
      <c r="L45" s="31" t="str">
        <f t="shared" si="1"/>
        <v>192.1 per 1000 0-17 yr olds</v>
      </c>
      <c r="M45" s="31">
        <f t="shared" si="2"/>
        <v>192.12799401337003</v>
      </c>
    </row>
    <row r="46" spans="1:13" x14ac:dyDescent="0.45">
      <c r="A46" s="31" t="str">
        <f t="shared" si="3"/>
        <v>E10000013_Modelled prevalence of children in households with any of so called 'toxic trio'_Number</v>
      </c>
      <c r="B46" s="31" t="s">
        <v>307</v>
      </c>
      <c r="C46" s="31" t="s">
        <v>308</v>
      </c>
      <c r="D46" s="31" t="s">
        <v>229</v>
      </c>
      <c r="E46" s="31">
        <v>2018</v>
      </c>
      <c r="F46" s="31" t="s">
        <v>22</v>
      </c>
      <c r="G46" s="31" t="s">
        <v>23</v>
      </c>
      <c r="H46" s="31" t="s">
        <v>743</v>
      </c>
      <c r="I46" s="31">
        <v>20172.522250585167</v>
      </c>
      <c r="J46" s="31">
        <f>INDEX('LA lookup'!H:H,MATCH(B46,'LA lookup'!G:G,0))</f>
        <v>128136</v>
      </c>
      <c r="K46" s="31">
        <v>157.43056011257701</v>
      </c>
      <c r="L46" s="31" t="str">
        <f t="shared" si="1"/>
        <v>157.4 per 1000 0-17 yr olds</v>
      </c>
      <c r="M46" s="31">
        <f t="shared" si="2"/>
        <v>157.43056011257701</v>
      </c>
    </row>
    <row r="47" spans="1:13" x14ac:dyDescent="0.45">
      <c r="A47" s="31" t="str">
        <f t="shared" si="3"/>
        <v>E09000011_Modelled prevalence of children in households with any of so called 'toxic trio'_Number</v>
      </c>
      <c r="B47" s="31" t="s">
        <v>518</v>
      </c>
      <c r="C47" s="31" t="s">
        <v>519</v>
      </c>
      <c r="D47" s="31" t="s">
        <v>229</v>
      </c>
      <c r="E47" s="31">
        <v>2018</v>
      </c>
      <c r="F47" s="31" t="s">
        <v>22</v>
      </c>
      <c r="G47" s="31" t="s">
        <v>23</v>
      </c>
      <c r="H47" s="31" t="s">
        <v>743</v>
      </c>
      <c r="I47" s="31">
        <v>14256.27062319512</v>
      </c>
      <c r="J47" s="31">
        <f>INDEX('LA lookup'!H:H,MATCH(B47,'LA lookup'!G:G,0))</f>
        <v>68917</v>
      </c>
      <c r="K47" s="31">
        <v>206.86145106715497</v>
      </c>
      <c r="L47" s="31" t="str">
        <f t="shared" si="1"/>
        <v>206.9 per 1000 0-17 yr olds</v>
      </c>
      <c r="M47" s="31">
        <f t="shared" si="2"/>
        <v>206.86145106715497</v>
      </c>
    </row>
    <row r="48" spans="1:13" x14ac:dyDescent="0.45">
      <c r="A48" s="31" t="str">
        <f t="shared" si="3"/>
        <v>E09000012_Modelled prevalence of children in households with any of so called 'toxic trio'_Number</v>
      </c>
      <c r="B48" s="31" t="s">
        <v>498</v>
      </c>
      <c r="C48" s="31" t="s">
        <v>499</v>
      </c>
      <c r="D48" s="31" t="s">
        <v>229</v>
      </c>
      <c r="E48" s="31">
        <v>2018</v>
      </c>
      <c r="F48" s="31" t="s">
        <v>22</v>
      </c>
      <c r="G48" s="31" t="s">
        <v>23</v>
      </c>
      <c r="H48" s="31" t="s">
        <v>743</v>
      </c>
      <c r="I48" s="31">
        <v>15493.774159089055</v>
      </c>
      <c r="J48" s="31">
        <f>INDEX('LA lookup'!H:H,MATCH(B48,'LA lookup'!G:G,0))</f>
        <v>63655</v>
      </c>
      <c r="K48" s="31">
        <v>243.40231182293701</v>
      </c>
      <c r="L48" s="31" t="str">
        <f t="shared" si="1"/>
        <v>243.4 per 1000 0-17 yr olds</v>
      </c>
      <c r="M48" s="31">
        <f t="shared" si="2"/>
        <v>243.40231182293701</v>
      </c>
    </row>
    <row r="49" spans="1:13" x14ac:dyDescent="0.45">
      <c r="A49" s="31" t="str">
        <f t="shared" si="3"/>
        <v>E06000006_Modelled prevalence of children in households with any of so called 'toxic trio'_Number</v>
      </c>
      <c r="B49" s="31" t="s">
        <v>531</v>
      </c>
      <c r="C49" s="31" t="s">
        <v>722</v>
      </c>
      <c r="D49" s="31" t="s">
        <v>229</v>
      </c>
      <c r="E49" s="31">
        <v>2018</v>
      </c>
      <c r="F49" s="31" t="s">
        <v>22</v>
      </c>
      <c r="G49" s="31" t="s">
        <v>23</v>
      </c>
      <c r="H49" s="31" t="s">
        <v>743</v>
      </c>
      <c r="I49" s="31">
        <v>5736.9560499763866</v>
      </c>
      <c r="J49" s="31">
        <f>INDEX('LA lookup'!H:H,MATCH(B49,'LA lookup'!G:G,0))</f>
        <v>28617</v>
      </c>
      <c r="K49" s="31">
        <v>200.473706187804</v>
      </c>
      <c r="L49" s="31" t="str">
        <f t="shared" si="1"/>
        <v>200.5 per 1000 0-17 yr olds</v>
      </c>
      <c r="M49" s="31">
        <f t="shared" si="2"/>
        <v>200.473706187804</v>
      </c>
    </row>
    <row r="50" spans="1:13" x14ac:dyDescent="0.45">
      <c r="A50" s="31" t="str">
        <f t="shared" si="3"/>
        <v>E09000013_Modelled prevalence of children in households with any of so called 'toxic trio'_Number</v>
      </c>
      <c r="B50" s="31" t="s">
        <v>491</v>
      </c>
      <c r="C50" s="31" t="s">
        <v>723</v>
      </c>
      <c r="D50" s="31" t="s">
        <v>229</v>
      </c>
      <c r="E50" s="31">
        <v>2018</v>
      </c>
      <c r="F50" s="31" t="s">
        <v>22</v>
      </c>
      <c r="G50" s="31" t="s">
        <v>23</v>
      </c>
      <c r="H50" s="31" t="s">
        <v>743</v>
      </c>
      <c r="I50" s="31">
        <v>7941.3108682333605</v>
      </c>
      <c r="J50" s="31">
        <f>INDEX('LA lookup'!H:H,MATCH(B50,'LA lookup'!G:G,0))</f>
        <v>36898</v>
      </c>
      <c r="K50" s="31">
        <v>215.22334186767196</v>
      </c>
      <c r="L50" s="31" t="str">
        <f t="shared" si="1"/>
        <v>215.2 per 1000 0-17 yr olds</v>
      </c>
      <c r="M50" s="31">
        <f t="shared" si="2"/>
        <v>215.22334186767196</v>
      </c>
    </row>
    <row r="51" spans="1:13" x14ac:dyDescent="0.45">
      <c r="A51" s="31" t="str">
        <f t="shared" si="3"/>
        <v>E10000014_Modelled prevalence of children in households with any of so called 'toxic trio'_Number</v>
      </c>
      <c r="B51" s="31" t="s">
        <v>309</v>
      </c>
      <c r="C51" s="31" t="s">
        <v>310</v>
      </c>
      <c r="D51" s="31" t="s">
        <v>229</v>
      </c>
      <c r="E51" s="31">
        <v>2018</v>
      </c>
      <c r="F51" s="31" t="s">
        <v>22</v>
      </c>
      <c r="G51" s="31" t="s">
        <v>23</v>
      </c>
      <c r="H51" s="31" t="s">
        <v>743</v>
      </c>
      <c r="I51" s="31">
        <v>44047.226261623509</v>
      </c>
      <c r="J51" s="31">
        <f>INDEX('LA lookup'!H:H,MATCH(B51,'LA lookup'!G:G,0))</f>
        <v>284002</v>
      </c>
      <c r="K51" s="31">
        <v>155.09477490166799</v>
      </c>
      <c r="L51" s="31" t="str">
        <f t="shared" si="1"/>
        <v>155.1 per 1000 0-17 yr olds</v>
      </c>
      <c r="M51" s="31">
        <f t="shared" si="2"/>
        <v>155.09477490166799</v>
      </c>
    </row>
    <row r="52" spans="1:13" x14ac:dyDescent="0.45">
      <c r="A52" s="31" t="str">
        <f t="shared" si="3"/>
        <v>E09000014_Modelled prevalence of children in households with any of so called 'toxic trio'_Number</v>
      </c>
      <c r="B52" s="31" t="s">
        <v>311</v>
      </c>
      <c r="C52" s="31" t="s">
        <v>312</v>
      </c>
      <c r="D52" s="31" t="s">
        <v>229</v>
      </c>
      <c r="E52" s="31">
        <v>2018</v>
      </c>
      <c r="F52" s="31" t="s">
        <v>22</v>
      </c>
      <c r="G52" s="31" t="s">
        <v>23</v>
      </c>
      <c r="H52" s="31" t="s">
        <v>743</v>
      </c>
      <c r="I52" s="31">
        <v>13076.99473138249</v>
      </c>
      <c r="J52" s="31">
        <f>INDEX('LA lookup'!H:H,MATCH(B52,'LA lookup'!G:G,0))</f>
        <v>60398</v>
      </c>
      <c r="K52" s="31">
        <v>216.51370461575698</v>
      </c>
      <c r="L52" s="31" t="str">
        <f t="shared" si="1"/>
        <v>216.5 per 1000 0-17 yr olds</v>
      </c>
      <c r="M52" s="31">
        <f t="shared" si="2"/>
        <v>216.51370461575698</v>
      </c>
    </row>
    <row r="53" spans="1:13" x14ac:dyDescent="0.45">
      <c r="A53" s="31" t="str">
        <f t="shared" si="3"/>
        <v>E09000015_Modelled prevalence of children in households with any of so called 'toxic trio'_Number</v>
      </c>
      <c r="B53" s="31" t="s">
        <v>496</v>
      </c>
      <c r="C53" s="31" t="s">
        <v>497</v>
      </c>
      <c r="D53" s="31" t="s">
        <v>229</v>
      </c>
      <c r="E53" s="31">
        <v>2018</v>
      </c>
      <c r="F53" s="31" t="s">
        <v>22</v>
      </c>
      <c r="G53" s="31" t="s">
        <v>23</v>
      </c>
      <c r="H53" s="31" t="s">
        <v>743</v>
      </c>
      <c r="I53" s="31">
        <v>9917.5532880225419</v>
      </c>
      <c r="J53" s="31">
        <f>INDEX('LA lookup'!H:H,MATCH(B53,'LA lookup'!G:G,0))</f>
        <v>58373</v>
      </c>
      <c r="K53" s="31">
        <v>169.899667449378</v>
      </c>
      <c r="L53" s="31" t="str">
        <f t="shared" si="1"/>
        <v>169.9 per 1000 0-17 yr olds</v>
      </c>
      <c r="M53" s="31">
        <f t="shared" si="2"/>
        <v>169.899667449378</v>
      </c>
    </row>
    <row r="54" spans="1:13" x14ac:dyDescent="0.45">
      <c r="A54" s="31" t="str">
        <f t="shared" si="3"/>
        <v>E06000001_Modelled prevalence of children in households with any of so called 'toxic trio'_Number</v>
      </c>
      <c r="B54" s="31" t="s">
        <v>313</v>
      </c>
      <c r="C54" s="31" t="s">
        <v>314</v>
      </c>
      <c r="D54" s="31" t="s">
        <v>229</v>
      </c>
      <c r="E54" s="31">
        <v>2018</v>
      </c>
      <c r="F54" s="31" t="s">
        <v>22</v>
      </c>
      <c r="G54" s="31" t="s">
        <v>23</v>
      </c>
      <c r="H54" s="31" t="s">
        <v>743</v>
      </c>
      <c r="I54" s="31">
        <v>3979.4322323193469</v>
      </c>
      <c r="J54" s="31">
        <f>INDEX('LA lookup'!H:H,MATCH(B54,'LA lookup'!G:G,0))</f>
        <v>20006</v>
      </c>
      <c r="K54" s="31">
        <v>198.91193803455698</v>
      </c>
      <c r="L54" s="31" t="str">
        <f t="shared" si="1"/>
        <v>198.9 per 1000 0-17 yr olds</v>
      </c>
      <c r="M54" s="31">
        <f t="shared" si="2"/>
        <v>198.91193803455698</v>
      </c>
    </row>
    <row r="55" spans="1:13" x14ac:dyDescent="0.45">
      <c r="A55" s="31" t="str">
        <f t="shared" si="3"/>
        <v>E09000016_Modelled prevalence of children in households with any of so called 'toxic trio'_Number</v>
      </c>
      <c r="B55" s="31" t="s">
        <v>315</v>
      </c>
      <c r="C55" s="31" t="s">
        <v>316</v>
      </c>
      <c r="D55" s="31" t="s">
        <v>229</v>
      </c>
      <c r="E55" s="31">
        <v>2018</v>
      </c>
      <c r="F55" s="31" t="s">
        <v>22</v>
      </c>
      <c r="G55" s="31" t="s">
        <v>23</v>
      </c>
      <c r="H55" s="31" t="s">
        <v>743</v>
      </c>
      <c r="I55" s="31">
        <v>10108.948729809679</v>
      </c>
      <c r="J55" s="31">
        <f>INDEX('LA lookup'!H:H,MATCH(B55,'LA lookup'!G:G,0))</f>
        <v>57541</v>
      </c>
      <c r="K55" s="31">
        <v>175.68253471107002</v>
      </c>
      <c r="L55" s="31" t="str">
        <f t="shared" si="1"/>
        <v>175.7 per 1000 0-17 yr olds</v>
      </c>
      <c r="M55" s="31">
        <f t="shared" si="2"/>
        <v>175.68253471107002</v>
      </c>
    </row>
    <row r="56" spans="1:13" x14ac:dyDescent="0.45">
      <c r="A56" s="31" t="str">
        <f t="shared" si="3"/>
        <v>E06000019_Modelled prevalence of children in households with any of so called 'toxic trio'_Number</v>
      </c>
      <c r="B56" s="31" t="s">
        <v>317</v>
      </c>
      <c r="C56" s="31" t="s">
        <v>318</v>
      </c>
      <c r="D56" s="31" t="s">
        <v>229</v>
      </c>
      <c r="E56" s="31">
        <v>2018</v>
      </c>
      <c r="F56" s="31" t="s">
        <v>22</v>
      </c>
      <c r="G56" s="31" t="s">
        <v>23</v>
      </c>
      <c r="H56" s="31" t="s">
        <v>743</v>
      </c>
      <c r="I56" s="31">
        <v>5503.3493364202568</v>
      </c>
      <c r="J56" s="31">
        <f>INDEX('LA lookup'!H:H,MATCH(B56,'LA lookup'!G:G,0))</f>
        <v>36103</v>
      </c>
      <c r="K56" s="31">
        <v>152.43468233720901</v>
      </c>
      <c r="L56" s="31" t="str">
        <f t="shared" si="1"/>
        <v>152.4 per 1000 0-17 yr olds</v>
      </c>
      <c r="M56" s="31">
        <f t="shared" si="2"/>
        <v>152.43468233720901</v>
      </c>
    </row>
    <row r="57" spans="1:13" x14ac:dyDescent="0.45">
      <c r="A57" s="31" t="str">
        <f t="shared" si="3"/>
        <v>E10000015_Modelled prevalence of children in households with any of so called 'toxic trio'_Number</v>
      </c>
      <c r="B57" s="31" t="s">
        <v>319</v>
      </c>
      <c r="C57" s="31" t="s">
        <v>320</v>
      </c>
      <c r="D57" s="31" t="s">
        <v>229</v>
      </c>
      <c r="E57" s="31">
        <v>2018</v>
      </c>
      <c r="F57" s="31" t="s">
        <v>22</v>
      </c>
      <c r="G57" s="31" t="s">
        <v>23</v>
      </c>
      <c r="H57" s="31" t="s">
        <v>743</v>
      </c>
      <c r="I57" s="31">
        <v>45468.976116769089</v>
      </c>
      <c r="J57" s="31">
        <f>INDEX('LA lookup'!H:H,MATCH(B57,'LA lookup'!G:G,0))</f>
        <v>271005</v>
      </c>
      <c r="K57" s="31">
        <v>167.77910413744797</v>
      </c>
      <c r="L57" s="31" t="str">
        <f t="shared" si="1"/>
        <v>167.8 per 1000 0-17 yr olds</v>
      </c>
      <c r="M57" s="31">
        <f t="shared" si="2"/>
        <v>167.77910413744797</v>
      </c>
    </row>
    <row r="58" spans="1:13" x14ac:dyDescent="0.45">
      <c r="A58" s="31" t="str">
        <f t="shared" si="3"/>
        <v>E09000017_Modelled prevalence of children in households with any of so called 'toxic trio'_Number</v>
      </c>
      <c r="B58" s="31" t="s">
        <v>321</v>
      </c>
      <c r="C58" s="31" t="s">
        <v>322</v>
      </c>
      <c r="D58" s="31" t="s">
        <v>229</v>
      </c>
      <c r="E58" s="31">
        <v>2018</v>
      </c>
      <c r="F58" s="31" t="s">
        <v>22</v>
      </c>
      <c r="G58" s="31" t="s">
        <v>23</v>
      </c>
      <c r="H58" s="31" t="s">
        <v>743</v>
      </c>
      <c r="I58" s="31">
        <v>13427.052544230024</v>
      </c>
      <c r="J58" s="31">
        <f>INDEX('LA lookup'!H:H,MATCH(B58,'LA lookup'!G:G,0))</f>
        <v>73377</v>
      </c>
      <c r="K58" s="31">
        <v>182.98721049143498</v>
      </c>
      <c r="L58" s="31" t="str">
        <f t="shared" si="1"/>
        <v>183 per 1000 0-17 yr olds</v>
      </c>
      <c r="M58" s="31">
        <f t="shared" si="2"/>
        <v>182.98721049143498</v>
      </c>
    </row>
    <row r="59" spans="1:13" x14ac:dyDescent="0.45">
      <c r="A59" s="31" t="str">
        <f t="shared" si="3"/>
        <v>E09000018_Modelled prevalence of children in households with any of so called 'toxic trio'_Number</v>
      </c>
      <c r="B59" s="31" t="s">
        <v>323</v>
      </c>
      <c r="C59" s="31" t="s">
        <v>324</v>
      </c>
      <c r="D59" s="31" t="s">
        <v>229</v>
      </c>
      <c r="E59" s="31">
        <v>2018</v>
      </c>
      <c r="F59" s="31" t="s">
        <v>22</v>
      </c>
      <c r="G59" s="31" t="s">
        <v>23</v>
      </c>
      <c r="H59" s="31" t="s">
        <v>743</v>
      </c>
      <c r="I59" s="31">
        <v>12086.990702203813</v>
      </c>
      <c r="J59" s="31">
        <f>INDEX('LA lookup'!H:H,MATCH(B59,'LA lookup'!G:G,0))</f>
        <v>64898</v>
      </c>
      <c r="K59" s="31">
        <v>186.245966011338</v>
      </c>
      <c r="L59" s="31" t="str">
        <f t="shared" si="1"/>
        <v>186.2 per 1000 0-17 yr olds</v>
      </c>
      <c r="M59" s="31">
        <f t="shared" si="2"/>
        <v>186.245966011338</v>
      </c>
    </row>
    <row r="60" spans="1:13" x14ac:dyDescent="0.45">
      <c r="A60" s="31" t="str">
        <f t="shared" si="3"/>
        <v>E06000046_Modelled prevalence of children in households with any of so called 'toxic trio'_Number</v>
      </c>
      <c r="B60" s="31" t="s">
        <v>325</v>
      </c>
      <c r="C60" s="31" t="s">
        <v>326</v>
      </c>
      <c r="D60" s="31" t="s">
        <v>229</v>
      </c>
      <c r="E60" s="31">
        <v>2018</v>
      </c>
      <c r="F60" s="31" t="s">
        <v>22</v>
      </c>
      <c r="G60" s="31" t="s">
        <v>23</v>
      </c>
      <c r="H60" s="31" t="s">
        <v>743</v>
      </c>
      <c r="I60" s="31">
        <v>4097.963117558148</v>
      </c>
      <c r="J60" s="31">
        <f>INDEX('LA lookup'!H:H,MATCH(B60,'LA lookup'!G:G,0))</f>
        <v>24869</v>
      </c>
      <c r="K60" s="31">
        <v>164.781982289523</v>
      </c>
      <c r="L60" s="31" t="str">
        <f t="shared" si="1"/>
        <v>164.8 per 1000 0-17 yr olds</v>
      </c>
      <c r="M60" s="31">
        <f t="shared" si="2"/>
        <v>164.781982289523</v>
      </c>
    </row>
    <row r="61" spans="1:13" x14ac:dyDescent="0.45">
      <c r="A61" s="31" t="str">
        <f t="shared" si="3"/>
        <v>E09000019_Modelled prevalence of children in households with any of so called 'toxic trio'_Number</v>
      </c>
      <c r="B61" s="31" t="s">
        <v>500</v>
      </c>
      <c r="C61" s="31" t="s">
        <v>501</v>
      </c>
      <c r="D61" s="31" t="s">
        <v>229</v>
      </c>
      <c r="E61" s="31">
        <v>2018</v>
      </c>
      <c r="F61" s="31" t="s">
        <v>22</v>
      </c>
      <c r="G61" s="31" t="s">
        <v>23</v>
      </c>
      <c r="H61" s="31" t="s">
        <v>743</v>
      </c>
      <c r="I61" s="31">
        <v>10081.921783937043</v>
      </c>
      <c r="J61" s="31">
        <f>INDEX('LA lookup'!H:H,MATCH(B61,'LA lookup'!G:G,0))</f>
        <v>42098</v>
      </c>
      <c r="K61" s="31">
        <v>239.48695386804701</v>
      </c>
      <c r="L61" s="31" t="str">
        <f t="shared" si="1"/>
        <v>239.5 per 1000 0-17 yr olds</v>
      </c>
      <c r="M61" s="31">
        <f t="shared" si="2"/>
        <v>239.48695386804701</v>
      </c>
    </row>
    <row r="62" spans="1:13" x14ac:dyDescent="0.45">
      <c r="A62" s="31" t="str">
        <f t="shared" si="3"/>
        <v>E09000020_Modelled prevalence of children in households with any of so called 'toxic trio'_Number</v>
      </c>
      <c r="B62" s="31" t="s">
        <v>479</v>
      </c>
      <c r="C62" s="31" t="s">
        <v>674</v>
      </c>
      <c r="D62" s="31" t="s">
        <v>229</v>
      </c>
      <c r="E62" s="31">
        <v>2018</v>
      </c>
      <c r="F62" s="31" t="s">
        <v>22</v>
      </c>
      <c r="G62" s="31" t="s">
        <v>23</v>
      </c>
      <c r="H62" s="31" t="s">
        <v>743</v>
      </c>
      <c r="I62" s="31">
        <v>5567.8419820355075</v>
      </c>
      <c r="J62" s="31">
        <f>INDEX('LA lookup'!H:H,MATCH(B62,'LA lookup'!G:G,0))</f>
        <v>28678</v>
      </c>
      <c r="K62" s="31">
        <v>194.15028879404099</v>
      </c>
      <c r="L62" s="31" t="str">
        <f t="shared" si="1"/>
        <v>194.2 per 1000 0-17 yr olds</v>
      </c>
      <c r="M62" s="31">
        <f t="shared" si="2"/>
        <v>194.15028879404099</v>
      </c>
    </row>
    <row r="63" spans="1:13" x14ac:dyDescent="0.45">
      <c r="A63" s="31" t="str">
        <f t="shared" si="3"/>
        <v>E10000016_Modelled prevalence of children in households with any of so called 'toxic trio'_Number</v>
      </c>
      <c r="B63" s="31" t="s">
        <v>327</v>
      </c>
      <c r="C63" s="31" t="s">
        <v>328</v>
      </c>
      <c r="D63" s="31" t="s">
        <v>229</v>
      </c>
      <c r="E63" s="31">
        <v>2018</v>
      </c>
      <c r="F63" s="31" t="s">
        <v>22</v>
      </c>
      <c r="G63" s="31" t="s">
        <v>23</v>
      </c>
      <c r="H63" s="31" t="s">
        <v>743</v>
      </c>
      <c r="I63" s="31">
        <v>55631.636623867162</v>
      </c>
      <c r="J63" s="31">
        <f>INDEX('LA lookup'!H:H,MATCH(B63,'LA lookup'!G:G,0))</f>
        <v>340140</v>
      </c>
      <c r="K63" s="31">
        <v>163.55511443484201</v>
      </c>
      <c r="L63" s="31" t="str">
        <f t="shared" si="1"/>
        <v>163.6 per 1000 0-17 yr olds</v>
      </c>
      <c r="M63" s="31">
        <f t="shared" si="2"/>
        <v>163.55511443484201</v>
      </c>
    </row>
    <row r="64" spans="1:13" x14ac:dyDescent="0.45">
      <c r="A64" s="31" t="str">
        <f t="shared" si="3"/>
        <v>E06000010_Modelled prevalence of children in households with any of so called 'toxic trio'_Number</v>
      </c>
      <c r="B64" s="31" t="s">
        <v>329</v>
      </c>
      <c r="C64" s="31" t="s">
        <v>593</v>
      </c>
      <c r="D64" s="31" t="s">
        <v>229</v>
      </c>
      <c r="E64" s="31">
        <v>2018</v>
      </c>
      <c r="F64" s="31" t="s">
        <v>22</v>
      </c>
      <c r="G64" s="31" t="s">
        <v>23</v>
      </c>
      <c r="H64" s="31" t="s">
        <v>743</v>
      </c>
      <c r="I64" s="31">
        <v>11982.042478867874</v>
      </c>
      <c r="J64" s="31">
        <f>INDEX('LA lookup'!H:H,MATCH(B64,'LA lookup'!G:G,0))</f>
        <v>57023</v>
      </c>
      <c r="K64" s="31">
        <v>210.12648367970596</v>
      </c>
      <c r="L64" s="31" t="str">
        <f t="shared" si="1"/>
        <v>210.1 per 1000 0-17 yr olds</v>
      </c>
      <c r="M64" s="31">
        <f t="shared" si="2"/>
        <v>210.12648367970596</v>
      </c>
    </row>
    <row r="65" spans="1:13" x14ac:dyDescent="0.45">
      <c r="A65" s="31" t="str">
        <f t="shared" si="3"/>
        <v>E09000021_Modelled prevalence of children in households with any of so called 'toxic trio'_Number</v>
      </c>
      <c r="B65" s="31" t="s">
        <v>520</v>
      </c>
      <c r="C65" s="31" t="s">
        <v>521</v>
      </c>
      <c r="D65" s="31" t="s">
        <v>229</v>
      </c>
      <c r="E65" s="31">
        <v>2018</v>
      </c>
      <c r="F65" s="31" t="s">
        <v>22</v>
      </c>
      <c r="G65" s="31" t="s">
        <v>23</v>
      </c>
      <c r="H65" s="31" t="s">
        <v>743</v>
      </c>
      <c r="I65" s="31">
        <v>6683.6315577629348</v>
      </c>
      <c r="J65" s="31">
        <f>INDEX('LA lookup'!H:H,MATCH(B65,'LA lookup'!G:G,0))</f>
        <v>38977</v>
      </c>
      <c r="K65" s="31">
        <v>171.476295193651</v>
      </c>
      <c r="L65" s="31" t="str">
        <f t="shared" si="1"/>
        <v>171.5 per 1000 0-17 yr olds</v>
      </c>
      <c r="M65" s="31">
        <f t="shared" si="2"/>
        <v>171.476295193651</v>
      </c>
    </row>
    <row r="66" spans="1:13" x14ac:dyDescent="0.45">
      <c r="A66" s="31" t="str">
        <f t="shared" si="3"/>
        <v>E08000034_Modelled prevalence of children in households with any of so called 'toxic trio'_Number</v>
      </c>
      <c r="B66" s="31" t="s">
        <v>331</v>
      </c>
      <c r="C66" s="31" t="s">
        <v>332</v>
      </c>
      <c r="D66" s="31" t="s">
        <v>229</v>
      </c>
      <c r="E66" s="31">
        <v>2018</v>
      </c>
      <c r="F66" s="31" t="s">
        <v>22</v>
      </c>
      <c r="G66" s="31" t="s">
        <v>23</v>
      </c>
      <c r="H66" s="31" t="s">
        <v>743</v>
      </c>
      <c r="I66" s="31">
        <v>18182.388559918636</v>
      </c>
      <c r="J66" s="31">
        <f>INDEX('LA lookup'!H:H,MATCH(B66,'LA lookup'!G:G,0))</f>
        <v>100174</v>
      </c>
      <c r="K66" s="31">
        <v>181.50806157205099</v>
      </c>
      <c r="L66" s="31" t="str">
        <f t="shared" ref="L66:L129" si="4">IF(LOWER(H66)="percentage",CONCATENATE(I66,"%"),IF(J66="NA",K66,IF(OR(ISERROR(I66),ISBLANK(I66),NOT(ISNUMBER(I66)),H66="score"),"N/A",CONCATENATE(ROUND(I66/J66*1000,1)," per 1000 0-17 yr olds"))))</f>
        <v>181.5 per 1000 0-17 yr olds</v>
      </c>
      <c r="M66" s="31">
        <f t="shared" ref="M66:M129" si="5">IF(LOWER(H66)="percentage",I66,IF(J66="NA",K66,IF(OR(ISERROR(I66),ISBLANK(I66),NOT(ISNUMBER(I66))),"N/A",I66/J66*1000)))</f>
        <v>181.50806157205099</v>
      </c>
    </row>
    <row r="67" spans="1:13" x14ac:dyDescent="0.45">
      <c r="A67" s="31" t="str">
        <f t="shared" ref="A67:A130" si="6">CONCATENATE(B67,"_",G67,"_",H67)</f>
        <v>E08000011_Modelled prevalence of children in households with any of so called 'toxic trio'_Number</v>
      </c>
      <c r="B67" s="31" t="s">
        <v>333</v>
      </c>
      <c r="C67" s="31" t="s">
        <v>334</v>
      </c>
      <c r="D67" s="31" t="s">
        <v>229</v>
      </c>
      <c r="E67" s="31">
        <v>2018</v>
      </c>
      <c r="F67" s="31" t="s">
        <v>22</v>
      </c>
      <c r="G67" s="31" t="s">
        <v>23</v>
      </c>
      <c r="H67" s="31" t="s">
        <v>743</v>
      </c>
      <c r="I67" s="31">
        <v>7364.7709715672027</v>
      </c>
      <c r="J67" s="31">
        <f>INDEX('LA lookup'!H:H,MATCH(B67,'LA lookup'!G:G,0))</f>
        <v>33477</v>
      </c>
      <c r="K67" s="31">
        <v>219.99495090860003</v>
      </c>
      <c r="L67" s="31" t="str">
        <f t="shared" si="4"/>
        <v>220 per 1000 0-17 yr olds</v>
      </c>
      <c r="M67" s="31">
        <f t="shared" si="5"/>
        <v>219.99495090860003</v>
      </c>
    </row>
    <row r="68" spans="1:13" x14ac:dyDescent="0.45">
      <c r="A68" s="31" t="str">
        <f t="shared" si="6"/>
        <v>E09000022_Modelled prevalence of children in households with any of so called 'toxic trio'_Number</v>
      </c>
      <c r="B68" s="31" t="s">
        <v>335</v>
      </c>
      <c r="C68" s="31" t="s">
        <v>336</v>
      </c>
      <c r="D68" s="31" t="s">
        <v>229</v>
      </c>
      <c r="E68" s="31">
        <v>2018</v>
      </c>
      <c r="F68" s="31" t="s">
        <v>22</v>
      </c>
      <c r="G68" s="31" t="s">
        <v>23</v>
      </c>
      <c r="H68" s="31" t="s">
        <v>743</v>
      </c>
      <c r="I68" s="31">
        <v>14626.639903866895</v>
      </c>
      <c r="J68" s="31">
        <f>INDEX('LA lookup'!H:H,MATCH(B68,'LA lookup'!G:G,0))</f>
        <v>62629</v>
      </c>
      <c r="K68" s="31">
        <v>233.54420322641101</v>
      </c>
      <c r="L68" s="31" t="str">
        <f t="shared" si="4"/>
        <v>233.5 per 1000 0-17 yr olds</v>
      </c>
      <c r="M68" s="31">
        <f t="shared" si="5"/>
        <v>233.54420322641101</v>
      </c>
    </row>
    <row r="69" spans="1:13" x14ac:dyDescent="0.45">
      <c r="A69" s="31" t="str">
        <f t="shared" si="6"/>
        <v>E10000017_Modelled prevalence of children in households with any of so called 'toxic trio'_Number</v>
      </c>
      <c r="B69" s="31" t="s">
        <v>337</v>
      </c>
      <c r="C69" s="31" t="s">
        <v>338</v>
      </c>
      <c r="D69" s="31" t="s">
        <v>229</v>
      </c>
      <c r="E69" s="31">
        <v>2018</v>
      </c>
      <c r="F69" s="31" t="s">
        <v>22</v>
      </c>
      <c r="G69" s="31" t="s">
        <v>23</v>
      </c>
      <c r="H69" s="31" t="s">
        <v>743</v>
      </c>
      <c r="I69" s="31">
        <v>45382.429496833523</v>
      </c>
      <c r="J69" s="31">
        <f>INDEX('LA lookup'!H:H,MATCH(B69,'LA lookup'!G:G,0))</f>
        <v>249727</v>
      </c>
      <c r="K69" s="31">
        <v>181.72816514367099</v>
      </c>
      <c r="L69" s="31" t="str">
        <f t="shared" si="4"/>
        <v>181.7 per 1000 0-17 yr olds</v>
      </c>
      <c r="M69" s="31">
        <f t="shared" si="5"/>
        <v>181.72816514367099</v>
      </c>
    </row>
    <row r="70" spans="1:13" x14ac:dyDescent="0.45">
      <c r="A70" s="31" t="str">
        <f t="shared" si="6"/>
        <v>E08000035_Modelled prevalence of children in households with any of so called 'toxic trio'_Number</v>
      </c>
      <c r="B70" s="31" t="s">
        <v>339</v>
      </c>
      <c r="C70" s="31" t="s">
        <v>340</v>
      </c>
      <c r="D70" s="31" t="s">
        <v>229</v>
      </c>
      <c r="E70" s="31">
        <v>2018</v>
      </c>
      <c r="F70" s="31" t="s">
        <v>22</v>
      </c>
      <c r="G70" s="31" t="s">
        <v>23</v>
      </c>
      <c r="H70" s="31" t="s">
        <v>743</v>
      </c>
      <c r="I70" s="31">
        <v>33580.42406306904</v>
      </c>
      <c r="J70" s="31">
        <f>INDEX('LA lookup'!H:H,MATCH(B70,'LA lookup'!G:G,0))</f>
        <v>168176</v>
      </c>
      <c r="K70" s="31">
        <v>199.67429397220198</v>
      </c>
      <c r="L70" s="31" t="str">
        <f t="shared" si="4"/>
        <v>199.7 per 1000 0-17 yr olds</v>
      </c>
      <c r="M70" s="31">
        <f t="shared" si="5"/>
        <v>199.67429397220198</v>
      </c>
    </row>
    <row r="71" spans="1:13" x14ac:dyDescent="0.45">
      <c r="A71" s="31" t="str">
        <f t="shared" si="6"/>
        <v>E06000016_Modelled prevalence of children in households with any of so called 'toxic trio'_Number</v>
      </c>
      <c r="B71" s="31" t="s">
        <v>341</v>
      </c>
      <c r="C71" s="31" t="s">
        <v>342</v>
      </c>
      <c r="D71" s="31" t="s">
        <v>229</v>
      </c>
      <c r="E71" s="31">
        <v>2018</v>
      </c>
      <c r="F71" s="31" t="s">
        <v>22</v>
      </c>
      <c r="G71" s="31" t="s">
        <v>23</v>
      </c>
      <c r="H71" s="31" t="s">
        <v>743</v>
      </c>
      <c r="I71" s="31">
        <v>16235.013305564828</v>
      </c>
      <c r="J71" s="31">
        <f>INDEX('LA lookup'!H:H,MATCH(B71,'LA lookup'!G:G,0))</f>
        <v>83994</v>
      </c>
      <c r="K71" s="31">
        <v>193.28777419297603</v>
      </c>
      <c r="L71" s="31" t="str">
        <f t="shared" si="4"/>
        <v>193.3 per 1000 0-17 yr olds</v>
      </c>
      <c r="M71" s="31">
        <f t="shared" si="5"/>
        <v>193.28777419297603</v>
      </c>
    </row>
    <row r="72" spans="1:13" x14ac:dyDescent="0.45">
      <c r="A72" s="31" t="str">
        <f t="shared" si="6"/>
        <v>E10000018_Modelled prevalence of children in households with any of so called 'toxic trio'_Number</v>
      </c>
      <c r="B72" s="31" t="s">
        <v>552</v>
      </c>
      <c r="C72" s="31" t="s">
        <v>553</v>
      </c>
      <c r="D72" s="31" t="s">
        <v>229</v>
      </c>
      <c r="E72" s="31">
        <v>2018</v>
      </c>
      <c r="F72" s="31" t="s">
        <v>22</v>
      </c>
      <c r="G72" s="31" t="s">
        <v>23</v>
      </c>
      <c r="H72" s="31" t="s">
        <v>743</v>
      </c>
      <c r="I72" s="31">
        <v>21785.850153440115</v>
      </c>
      <c r="J72" s="31">
        <f>INDEX('LA lookup'!H:H,MATCH(B72,'LA lookup'!G:G,0))</f>
        <v>140307</v>
      </c>
      <c r="K72" s="31">
        <v>155.27272447875097</v>
      </c>
      <c r="L72" s="31" t="str">
        <f t="shared" si="4"/>
        <v>155.3 per 1000 0-17 yr olds</v>
      </c>
      <c r="M72" s="31">
        <f t="shared" si="5"/>
        <v>155.27272447875097</v>
      </c>
    </row>
    <row r="73" spans="1:13" x14ac:dyDescent="0.45">
      <c r="A73" s="31" t="str">
        <f t="shared" si="6"/>
        <v>E09000023_Modelled prevalence of children in households with any of so called 'toxic trio'_Number</v>
      </c>
      <c r="B73" s="31" t="s">
        <v>343</v>
      </c>
      <c r="C73" s="31" t="s">
        <v>344</v>
      </c>
      <c r="D73" s="31" t="s">
        <v>229</v>
      </c>
      <c r="E73" s="31">
        <v>2018</v>
      </c>
      <c r="F73" s="31" t="s">
        <v>22</v>
      </c>
      <c r="G73" s="31" t="s">
        <v>23</v>
      </c>
      <c r="H73" s="31" t="s">
        <v>743</v>
      </c>
      <c r="I73" s="31">
        <v>14697.28676334123</v>
      </c>
      <c r="J73" s="31">
        <f>INDEX('LA lookup'!H:H,MATCH(B73,'LA lookup'!G:G,0))</f>
        <v>68458</v>
      </c>
      <c r="K73" s="31">
        <v>214.69056594322402</v>
      </c>
      <c r="L73" s="31" t="str">
        <f t="shared" si="4"/>
        <v>214.7 per 1000 0-17 yr olds</v>
      </c>
      <c r="M73" s="31">
        <f t="shared" si="5"/>
        <v>214.69056594322402</v>
      </c>
    </row>
    <row r="74" spans="1:13" x14ac:dyDescent="0.45">
      <c r="A74" s="31" t="str">
        <f t="shared" si="6"/>
        <v>E10000019_Modelled prevalence of children in households with any of so called 'toxic trio'_Number</v>
      </c>
      <c r="B74" s="31" t="s">
        <v>345</v>
      </c>
      <c r="C74" s="31" t="s">
        <v>346</v>
      </c>
      <c r="D74" s="31" t="s">
        <v>229</v>
      </c>
      <c r="E74" s="31">
        <v>2018</v>
      </c>
      <c r="F74" s="31" t="s">
        <v>22</v>
      </c>
      <c r="G74" s="31" t="s">
        <v>23</v>
      </c>
      <c r="H74" s="31" t="s">
        <v>743</v>
      </c>
      <c r="I74" s="31">
        <v>23499.303562215951</v>
      </c>
      <c r="J74" s="31">
        <f>INDEX('LA lookup'!H:H,MATCH(B74,'LA lookup'!G:G,0))</f>
        <v>145641</v>
      </c>
      <c r="K74" s="31">
        <v>161.35088033051099</v>
      </c>
      <c r="L74" s="31" t="str">
        <f t="shared" si="4"/>
        <v>161.4 per 1000 0-17 yr olds</v>
      </c>
      <c r="M74" s="31">
        <f t="shared" si="5"/>
        <v>161.35088033051099</v>
      </c>
    </row>
    <row r="75" spans="1:13" x14ac:dyDescent="0.45">
      <c r="A75" s="31" t="str">
        <f t="shared" si="6"/>
        <v>E08000012_Modelled prevalence of children in households with any of so called 'toxic trio'_Number</v>
      </c>
      <c r="B75" s="31" t="s">
        <v>347</v>
      </c>
      <c r="C75" s="31" t="s">
        <v>348</v>
      </c>
      <c r="D75" s="31" t="s">
        <v>229</v>
      </c>
      <c r="E75" s="31">
        <v>2018</v>
      </c>
      <c r="F75" s="31" t="s">
        <v>22</v>
      </c>
      <c r="G75" s="31" t="s">
        <v>23</v>
      </c>
      <c r="H75" s="31" t="s">
        <v>743</v>
      </c>
      <c r="I75" s="31">
        <v>21863.34349060923</v>
      </c>
      <c r="J75" s="31">
        <f>INDEX('LA lookup'!H:H,MATCH(B75,'LA lookup'!G:G,0))</f>
        <v>94902</v>
      </c>
      <c r="K75" s="31">
        <v>230.37811100513403</v>
      </c>
      <c r="L75" s="31" t="str">
        <f t="shared" si="4"/>
        <v>230.4 per 1000 0-17 yr olds</v>
      </c>
      <c r="M75" s="31">
        <f t="shared" si="5"/>
        <v>230.37811100513403</v>
      </c>
    </row>
    <row r="76" spans="1:13" x14ac:dyDescent="0.45">
      <c r="A76" s="31" t="str">
        <f t="shared" si="6"/>
        <v>E06000032_Modelled prevalence of children in households with any of so called 'toxic trio'_Number</v>
      </c>
      <c r="B76" s="31" t="s">
        <v>564</v>
      </c>
      <c r="C76" s="31" t="s">
        <v>724</v>
      </c>
      <c r="D76" s="31" t="s">
        <v>229</v>
      </c>
      <c r="E76" s="31">
        <v>2018</v>
      </c>
      <c r="F76" s="31" t="s">
        <v>22</v>
      </c>
      <c r="G76" s="31" t="s">
        <v>23</v>
      </c>
      <c r="H76" s="31" t="s">
        <v>743</v>
      </c>
      <c r="I76" s="31">
        <v>10613.204546772942</v>
      </c>
      <c r="J76" s="31">
        <f>INDEX('LA lookup'!H:H,MATCH(B76,'LA lookup'!G:G,0))</f>
        <v>57375</v>
      </c>
      <c r="K76" s="31">
        <v>184.97959994375498</v>
      </c>
      <c r="L76" s="31" t="str">
        <f t="shared" si="4"/>
        <v>185 per 1000 0-17 yr olds</v>
      </c>
      <c r="M76" s="31">
        <f t="shared" si="5"/>
        <v>184.97959994375498</v>
      </c>
    </row>
    <row r="77" spans="1:13" x14ac:dyDescent="0.45">
      <c r="A77" s="31" t="str">
        <f t="shared" si="6"/>
        <v>E08000003_Modelled prevalence of children in households with any of so called 'toxic trio'_Number</v>
      </c>
      <c r="B77" s="31" t="s">
        <v>349</v>
      </c>
      <c r="C77" s="31" t="s">
        <v>350</v>
      </c>
      <c r="D77" s="31" t="s">
        <v>229</v>
      </c>
      <c r="E77" s="31">
        <v>2018</v>
      </c>
      <c r="F77" s="31" t="s">
        <v>22</v>
      </c>
      <c r="G77" s="31" t="s">
        <v>23</v>
      </c>
      <c r="H77" s="31" t="s">
        <v>743</v>
      </c>
      <c r="I77" s="31">
        <v>28964.486184009937</v>
      </c>
      <c r="J77" s="31">
        <f>INDEX('LA lookup'!H:H,MATCH(B77,'LA lookup'!G:G,0))</f>
        <v>121962</v>
      </c>
      <c r="K77" s="31">
        <v>237.48779278799904</v>
      </c>
      <c r="L77" s="31" t="str">
        <f t="shared" si="4"/>
        <v>237.5 per 1000 0-17 yr olds</v>
      </c>
      <c r="M77" s="31">
        <f t="shared" si="5"/>
        <v>237.48779278799904</v>
      </c>
    </row>
    <row r="78" spans="1:13" x14ac:dyDescent="0.45">
      <c r="A78" s="31" t="str">
        <f t="shared" si="6"/>
        <v>E06000035_Modelled prevalence of children in households with any of so called 'toxic trio'_Number</v>
      </c>
      <c r="B78" s="31" t="s">
        <v>351</v>
      </c>
      <c r="C78" s="31" t="s">
        <v>352</v>
      </c>
      <c r="D78" s="31" t="s">
        <v>229</v>
      </c>
      <c r="E78" s="31">
        <v>2018</v>
      </c>
      <c r="F78" s="31" t="s">
        <v>22</v>
      </c>
      <c r="G78" s="31" t="s">
        <v>23</v>
      </c>
      <c r="H78" s="31" t="s">
        <v>743</v>
      </c>
      <c r="I78" s="31">
        <v>10996.427636183655</v>
      </c>
      <c r="J78" s="31">
        <f>INDEX('LA lookup'!H:H,MATCH(B78,'LA lookup'!G:G,0))</f>
        <v>64391</v>
      </c>
      <c r="K78" s="31">
        <v>170.77584811827205</v>
      </c>
      <c r="L78" s="31" t="str">
        <f t="shared" si="4"/>
        <v>170.8 per 1000 0-17 yr olds</v>
      </c>
      <c r="M78" s="31">
        <f t="shared" si="5"/>
        <v>170.77584811827205</v>
      </c>
    </row>
    <row r="79" spans="1:13" x14ac:dyDescent="0.45">
      <c r="A79" s="31" t="str">
        <f t="shared" si="6"/>
        <v>E09000024_Modelled prevalence of children in households with any of so called 'toxic trio'_Number</v>
      </c>
      <c r="B79" s="31" t="s">
        <v>353</v>
      </c>
      <c r="C79" s="31" t="s">
        <v>354</v>
      </c>
      <c r="D79" s="31" t="s">
        <v>229</v>
      </c>
      <c r="E79" s="31">
        <v>2018</v>
      </c>
      <c r="F79" s="31" t="s">
        <v>22</v>
      </c>
      <c r="G79" s="31" t="s">
        <v>23</v>
      </c>
      <c r="H79" s="31" t="s">
        <v>743</v>
      </c>
      <c r="I79" s="31">
        <v>8108.088467892675</v>
      </c>
      <c r="J79" s="31">
        <f>INDEX('LA lookup'!H:H,MATCH(B79,'LA lookup'!G:G,0))</f>
        <v>47266</v>
      </c>
      <c r="K79" s="31">
        <v>171.541667750448</v>
      </c>
      <c r="L79" s="31" t="str">
        <f t="shared" si="4"/>
        <v>171.5 per 1000 0-17 yr olds</v>
      </c>
      <c r="M79" s="31">
        <f t="shared" si="5"/>
        <v>171.541667750448</v>
      </c>
    </row>
    <row r="80" spans="1:13" x14ac:dyDescent="0.45">
      <c r="A80" s="31" t="str">
        <f t="shared" si="6"/>
        <v>E06000002_Modelled prevalence of children in households with any of so called 'toxic trio'_Number</v>
      </c>
      <c r="B80" s="31" t="s">
        <v>511</v>
      </c>
      <c r="C80" s="31" t="s">
        <v>725</v>
      </c>
      <c r="D80" s="31" t="s">
        <v>229</v>
      </c>
      <c r="E80" s="31">
        <v>2018</v>
      </c>
      <c r="F80" s="31" t="s">
        <v>22</v>
      </c>
      <c r="G80" s="31" t="s">
        <v>23</v>
      </c>
      <c r="H80" s="31" t="s">
        <v>743</v>
      </c>
      <c r="I80" s="31">
        <v>6894.6629391382894</v>
      </c>
      <c r="J80" s="31">
        <f>INDEX('LA lookup'!H:H,MATCH(B80,'LA lookup'!G:G,0))</f>
        <v>32513</v>
      </c>
      <c r="K80" s="31">
        <v>212.05865158977301</v>
      </c>
      <c r="L80" s="31" t="str">
        <f t="shared" si="4"/>
        <v>212.1 per 1000 0-17 yr olds</v>
      </c>
      <c r="M80" s="31">
        <f t="shared" si="5"/>
        <v>212.05865158977301</v>
      </c>
    </row>
    <row r="81" spans="1:13" x14ac:dyDescent="0.45">
      <c r="A81" s="31" t="str">
        <f t="shared" si="6"/>
        <v>E06000042_Modelled prevalence of children in households with any of so called 'toxic trio'_Number</v>
      </c>
      <c r="B81" s="31" t="s">
        <v>355</v>
      </c>
      <c r="C81" s="31" t="s">
        <v>356</v>
      </c>
      <c r="D81" s="31" t="s">
        <v>229</v>
      </c>
      <c r="E81" s="31">
        <v>2018</v>
      </c>
      <c r="F81" s="31" t="s">
        <v>22</v>
      </c>
      <c r="G81" s="31" t="s">
        <v>23</v>
      </c>
      <c r="H81" s="31" t="s">
        <v>743</v>
      </c>
      <c r="I81" s="31">
        <v>11686.10082543174</v>
      </c>
      <c r="J81" s="31">
        <f>INDEX('LA lookup'!H:H,MATCH(B81,'LA lookup'!G:G,0))</f>
        <v>68278</v>
      </c>
      <c r="K81" s="31">
        <v>171.154703205011</v>
      </c>
      <c r="L81" s="31" t="str">
        <f t="shared" si="4"/>
        <v>171.2 per 1000 0-17 yr olds</v>
      </c>
      <c r="M81" s="31">
        <f t="shared" si="5"/>
        <v>171.154703205011</v>
      </c>
    </row>
    <row r="82" spans="1:13" x14ac:dyDescent="0.45">
      <c r="A82" s="31" t="str">
        <f t="shared" si="6"/>
        <v>E08000021_Modelled prevalence of children in households with any of so called 'toxic trio'_Number</v>
      </c>
      <c r="B82" s="31" t="s">
        <v>357</v>
      </c>
      <c r="C82" s="31" t="s">
        <v>358</v>
      </c>
      <c r="D82" s="31" t="s">
        <v>229</v>
      </c>
      <c r="E82" s="31">
        <v>2018</v>
      </c>
      <c r="F82" s="31" t="s">
        <v>22</v>
      </c>
      <c r="G82" s="31" t="s">
        <v>23</v>
      </c>
      <c r="H82" s="31" t="s">
        <v>743</v>
      </c>
      <c r="I82" s="31">
        <v>12622.67450630255</v>
      </c>
      <c r="J82" s="31">
        <f>INDEX('LA lookup'!H:H,MATCH(B82,'LA lookup'!G:G,0))</f>
        <v>58056</v>
      </c>
      <c r="K82" s="31">
        <v>217.42239400410895</v>
      </c>
      <c r="L82" s="31" t="str">
        <f t="shared" si="4"/>
        <v>217.4 per 1000 0-17 yr olds</v>
      </c>
      <c r="M82" s="31">
        <f t="shared" si="5"/>
        <v>217.42239400410895</v>
      </c>
    </row>
    <row r="83" spans="1:13" x14ac:dyDescent="0.45">
      <c r="A83" s="31" t="str">
        <f t="shared" si="6"/>
        <v>E09000025_Modelled prevalence of children in households with any of so called 'toxic trio'_Number</v>
      </c>
      <c r="B83" s="31" t="s">
        <v>359</v>
      </c>
      <c r="C83" s="31" t="s">
        <v>360</v>
      </c>
      <c r="D83" s="31" t="s">
        <v>229</v>
      </c>
      <c r="E83" s="31">
        <v>2018</v>
      </c>
      <c r="F83" s="31" t="s">
        <v>22</v>
      </c>
      <c r="G83" s="31" t="s">
        <v>23</v>
      </c>
      <c r="H83" s="31" t="s">
        <v>743</v>
      </c>
      <c r="I83" s="31">
        <v>18664.181444454334</v>
      </c>
      <c r="J83" s="31">
        <f>INDEX('LA lookup'!H:H,MATCH(B83,'LA lookup'!G:G,0))</f>
        <v>86567</v>
      </c>
      <c r="K83" s="31">
        <v>215.603884210546</v>
      </c>
      <c r="L83" s="31" t="str">
        <f t="shared" si="4"/>
        <v>215.6 per 1000 0-17 yr olds</v>
      </c>
      <c r="M83" s="31">
        <f t="shared" si="5"/>
        <v>215.603884210546</v>
      </c>
    </row>
    <row r="84" spans="1:13" x14ac:dyDescent="0.45">
      <c r="A84" s="31" t="str">
        <f t="shared" si="6"/>
        <v>E10000020_Modelled prevalence of children in households with any of so called 'toxic trio'_Number</v>
      </c>
      <c r="B84" s="31" t="s">
        <v>361</v>
      </c>
      <c r="C84" s="31" t="s">
        <v>362</v>
      </c>
      <c r="D84" s="31" t="s">
        <v>229</v>
      </c>
      <c r="E84" s="31">
        <v>2018</v>
      </c>
      <c r="F84" s="31" t="s">
        <v>22</v>
      </c>
      <c r="G84" s="31" t="s">
        <v>23</v>
      </c>
      <c r="H84" s="31" t="s">
        <v>743</v>
      </c>
      <c r="I84" s="31">
        <v>29563.762099550622</v>
      </c>
      <c r="J84" s="31">
        <f>INDEX('LA lookup'!H:H,MATCH(B84,'LA lookup'!G:G,0))</f>
        <v>170810</v>
      </c>
      <c r="K84" s="31">
        <v>173.07980855658698</v>
      </c>
      <c r="L84" s="31" t="str">
        <f t="shared" si="4"/>
        <v>173.1 per 1000 0-17 yr olds</v>
      </c>
      <c r="M84" s="31">
        <f t="shared" si="5"/>
        <v>173.07980855658698</v>
      </c>
    </row>
    <row r="85" spans="1:13" x14ac:dyDescent="0.45">
      <c r="A85" s="31" t="str">
        <f t="shared" si="6"/>
        <v>E06000012_Modelled prevalence of children in households with any of so called 'toxic trio'_Number</v>
      </c>
      <c r="B85" s="31" t="s">
        <v>363</v>
      </c>
      <c r="C85" s="31" t="s">
        <v>364</v>
      </c>
      <c r="D85" s="31" t="s">
        <v>229</v>
      </c>
      <c r="E85" s="31">
        <v>2018</v>
      </c>
      <c r="F85" s="31" t="s">
        <v>22</v>
      </c>
      <c r="G85" s="31" t="s">
        <v>23</v>
      </c>
      <c r="H85" s="31" t="s">
        <v>743</v>
      </c>
      <c r="I85" s="31">
        <v>6346.7886403041011</v>
      </c>
      <c r="J85" s="31">
        <f>INDEX('LA lookup'!H:H,MATCH(B85,'LA lookup'!G:G,0))</f>
        <v>34503</v>
      </c>
      <c r="K85" s="31">
        <v>183.94889256888101</v>
      </c>
      <c r="L85" s="31" t="str">
        <f t="shared" si="4"/>
        <v>183.9 per 1000 0-17 yr olds</v>
      </c>
      <c r="M85" s="31">
        <f t="shared" si="5"/>
        <v>183.94889256888101</v>
      </c>
    </row>
    <row r="86" spans="1:13" x14ac:dyDescent="0.45">
      <c r="A86" s="31" t="str">
        <f t="shared" si="6"/>
        <v>E06000013_Modelled prevalence of children in households with any of so called 'toxic trio'_Number</v>
      </c>
      <c r="B86" s="31" t="s">
        <v>365</v>
      </c>
      <c r="C86" s="31" t="s">
        <v>366</v>
      </c>
      <c r="D86" s="31" t="s">
        <v>229</v>
      </c>
      <c r="E86" s="31">
        <v>2018</v>
      </c>
      <c r="F86" s="31" t="s">
        <v>22</v>
      </c>
      <c r="G86" s="31" t="s">
        <v>23</v>
      </c>
      <c r="H86" s="31" t="s">
        <v>743</v>
      </c>
      <c r="I86" s="31">
        <v>5773.8521418369073</v>
      </c>
      <c r="J86" s="31">
        <f>INDEX('LA lookup'!H:H,MATCH(B86,'LA lookup'!G:G,0))</f>
        <v>35714</v>
      </c>
      <c r="K86" s="31">
        <v>161.66915332466002</v>
      </c>
      <c r="L86" s="31" t="str">
        <f t="shared" si="4"/>
        <v>161.7 per 1000 0-17 yr olds</v>
      </c>
      <c r="M86" s="31">
        <f t="shared" si="5"/>
        <v>161.66915332466002</v>
      </c>
    </row>
    <row r="87" spans="1:13" x14ac:dyDescent="0.45">
      <c r="A87" s="31" t="str">
        <f t="shared" si="6"/>
        <v>E06000024_Modelled prevalence of children in households with any of so called 'toxic trio'_Number</v>
      </c>
      <c r="B87" s="31" t="s">
        <v>367</v>
      </c>
      <c r="C87" s="31" t="s">
        <v>368</v>
      </c>
      <c r="D87" s="31" t="s">
        <v>229</v>
      </c>
      <c r="E87" s="31">
        <v>2018</v>
      </c>
      <c r="F87" s="31" t="s">
        <v>22</v>
      </c>
      <c r="G87" s="31" t="s">
        <v>23</v>
      </c>
      <c r="H87" s="31" t="s">
        <v>743</v>
      </c>
      <c r="I87" s="31">
        <v>6864.6805024441428</v>
      </c>
      <c r="J87" s="31">
        <f>INDEX('LA lookup'!H:H,MATCH(B87,'LA lookup'!G:G,0))</f>
        <v>43435</v>
      </c>
      <c r="K87" s="31">
        <v>158.04490623792202</v>
      </c>
      <c r="L87" s="31" t="str">
        <f t="shared" si="4"/>
        <v>158 per 1000 0-17 yr olds</v>
      </c>
      <c r="M87" s="31">
        <f t="shared" si="5"/>
        <v>158.04490623792202</v>
      </c>
    </row>
    <row r="88" spans="1:13" x14ac:dyDescent="0.45">
      <c r="A88" s="31" t="str">
        <f t="shared" si="6"/>
        <v>E08000022_Modelled prevalence of children in households with any of so called 'toxic trio'_Number</v>
      </c>
      <c r="B88" s="31" t="s">
        <v>524</v>
      </c>
      <c r="C88" s="31" t="s">
        <v>525</v>
      </c>
      <c r="D88" s="31" t="s">
        <v>229</v>
      </c>
      <c r="E88" s="31">
        <v>2018</v>
      </c>
      <c r="F88" s="31" t="s">
        <v>22</v>
      </c>
      <c r="G88" s="31" t="s">
        <v>23</v>
      </c>
      <c r="H88" s="31" t="s">
        <v>743</v>
      </c>
      <c r="I88" s="31">
        <v>7619.2190281082612</v>
      </c>
      <c r="J88" s="31">
        <f>INDEX('LA lookup'!H:H,MATCH(B88,'LA lookup'!G:G,0))</f>
        <v>41360</v>
      </c>
      <c r="K88" s="31">
        <v>184.21709449004501</v>
      </c>
      <c r="L88" s="31" t="str">
        <f t="shared" si="4"/>
        <v>184.2 per 1000 0-17 yr olds</v>
      </c>
      <c r="M88" s="31">
        <f t="shared" si="5"/>
        <v>184.21709449004501</v>
      </c>
    </row>
    <row r="89" spans="1:13" x14ac:dyDescent="0.45">
      <c r="A89" s="31" t="str">
        <f t="shared" si="6"/>
        <v>E10000023_Modelled prevalence of children in households with any of so called 'toxic trio'_Number</v>
      </c>
      <c r="B89" s="31" t="s">
        <v>369</v>
      </c>
      <c r="C89" s="31" t="s">
        <v>370</v>
      </c>
      <c r="D89" s="31" t="s">
        <v>229</v>
      </c>
      <c r="E89" s="31">
        <v>2018</v>
      </c>
      <c r="F89" s="31" t="s">
        <v>22</v>
      </c>
      <c r="G89" s="31" t="s">
        <v>23</v>
      </c>
      <c r="H89" s="31" t="s">
        <v>743</v>
      </c>
      <c r="I89" s="31">
        <v>18713.66365058774</v>
      </c>
      <c r="J89" s="31">
        <f>INDEX('LA lookup'!H:H,MATCH(B89,'LA lookup'!G:G,0))</f>
        <v>117499</v>
      </c>
      <c r="K89" s="31">
        <v>159.26657801843197</v>
      </c>
      <c r="L89" s="31" t="str">
        <f t="shared" si="4"/>
        <v>159.3 per 1000 0-17 yr olds</v>
      </c>
      <c r="M89" s="31">
        <f t="shared" si="5"/>
        <v>159.26657801843197</v>
      </c>
    </row>
    <row r="90" spans="1:13" x14ac:dyDescent="0.45">
      <c r="A90" s="31" t="str">
        <f t="shared" si="6"/>
        <v>E10000021_Modelled prevalence of children in households with any of so called 'toxic trio'_Number</v>
      </c>
      <c r="B90" s="31" t="s">
        <v>371</v>
      </c>
      <c r="C90" s="31" t="s">
        <v>372</v>
      </c>
      <c r="D90" s="31" t="s">
        <v>229</v>
      </c>
      <c r="E90" s="31">
        <v>2018</v>
      </c>
      <c r="F90" s="31" t="s">
        <v>22</v>
      </c>
      <c r="G90" s="31" t="s">
        <v>23</v>
      </c>
      <c r="H90" s="31" t="s">
        <v>743</v>
      </c>
      <c r="I90" s="31">
        <v>27513.410950848021</v>
      </c>
      <c r="J90" s="31">
        <f>INDEX('LA lookup'!H:H,MATCH(B90,'LA lookup'!G:G,0))</f>
        <v>170235</v>
      </c>
      <c r="K90" s="31">
        <v>161.62017770052</v>
      </c>
      <c r="L90" s="31" t="str">
        <f t="shared" si="4"/>
        <v>161.6 per 1000 0-17 yr olds</v>
      </c>
      <c r="M90" s="31">
        <f t="shared" si="5"/>
        <v>161.62017770052</v>
      </c>
    </row>
    <row r="91" spans="1:13" x14ac:dyDescent="0.45">
      <c r="A91" s="31" t="str">
        <f t="shared" si="6"/>
        <v>E06000048_Modelled prevalence of children in households with any of so called 'toxic trio'_Number</v>
      </c>
      <c r="B91" s="31" t="s">
        <v>484</v>
      </c>
      <c r="C91" s="31" t="s">
        <v>705</v>
      </c>
      <c r="D91" s="31" t="s">
        <v>229</v>
      </c>
      <c r="E91" s="31">
        <v>2018</v>
      </c>
      <c r="F91" s="31" t="s">
        <v>22</v>
      </c>
      <c r="G91" s="31" t="s">
        <v>23</v>
      </c>
      <c r="H91" s="31" t="s">
        <v>743</v>
      </c>
      <c r="I91" s="31">
        <v>10105.672608544632</v>
      </c>
      <c r="J91" s="31">
        <f>INDEX('LA lookup'!H:H,MATCH(B91,'LA lookup'!G:G,0))</f>
        <v>59011</v>
      </c>
      <c r="K91" s="31">
        <v>171.25065849663</v>
      </c>
      <c r="L91" s="31" t="str">
        <f t="shared" si="4"/>
        <v>171.3 per 1000 0-17 yr olds</v>
      </c>
      <c r="M91" s="31">
        <f t="shared" si="5"/>
        <v>171.25065849663</v>
      </c>
    </row>
    <row r="92" spans="1:13" x14ac:dyDescent="0.45">
      <c r="A92" s="31" t="str">
        <f t="shared" si="6"/>
        <v>E06000018_Modelled prevalence of children in households with any of so called 'toxic trio'_Number</v>
      </c>
      <c r="B92" s="31" t="s">
        <v>373</v>
      </c>
      <c r="C92" s="31" t="s">
        <v>374</v>
      </c>
      <c r="D92" s="31" t="s">
        <v>229</v>
      </c>
      <c r="E92" s="31">
        <v>2018</v>
      </c>
      <c r="F92" s="31" t="s">
        <v>22</v>
      </c>
      <c r="G92" s="31" t="s">
        <v>23</v>
      </c>
      <c r="H92" s="31" t="s">
        <v>743</v>
      </c>
      <c r="I92" s="31">
        <v>14627.659477473751</v>
      </c>
      <c r="J92" s="31">
        <f>INDEX('LA lookup'!H:H,MATCH(B92,'LA lookup'!G:G,0))</f>
        <v>68651</v>
      </c>
      <c r="K92" s="31">
        <v>213.072780840392</v>
      </c>
      <c r="L92" s="31" t="str">
        <f t="shared" si="4"/>
        <v>213.1 per 1000 0-17 yr olds</v>
      </c>
      <c r="M92" s="31">
        <f t="shared" si="5"/>
        <v>213.072780840392</v>
      </c>
    </row>
    <row r="93" spans="1:13" x14ac:dyDescent="0.45">
      <c r="A93" s="31" t="str">
        <f t="shared" si="6"/>
        <v>E10000024_Modelled prevalence of children in households with any of so called 'toxic trio'_Number</v>
      </c>
      <c r="B93" s="31" t="s">
        <v>572</v>
      </c>
      <c r="C93" s="31" t="s">
        <v>573</v>
      </c>
      <c r="D93" s="31" t="s">
        <v>229</v>
      </c>
      <c r="E93" s="31">
        <v>2018</v>
      </c>
      <c r="F93" s="31" t="s">
        <v>22</v>
      </c>
      <c r="G93" s="31" t="s">
        <v>23</v>
      </c>
      <c r="H93" s="31" t="s">
        <v>743</v>
      </c>
      <c r="I93" s="31">
        <v>26928.246623622348</v>
      </c>
      <c r="J93" s="31">
        <f>INDEX('LA lookup'!H:H,MATCH(B93,'LA lookup'!G:G,0))</f>
        <v>166542</v>
      </c>
      <c r="K93" s="31">
        <v>161.69042417902</v>
      </c>
      <c r="L93" s="31" t="str">
        <f t="shared" si="4"/>
        <v>161.7 per 1000 0-17 yr olds</v>
      </c>
      <c r="M93" s="31">
        <f t="shared" si="5"/>
        <v>161.69042417902</v>
      </c>
    </row>
    <row r="94" spans="1:13" x14ac:dyDescent="0.45">
      <c r="A94" s="31" t="str">
        <f t="shared" si="6"/>
        <v>E08000004_Modelled prevalence of children in households with any of so called 'toxic trio'_Number</v>
      </c>
      <c r="B94" s="31" t="s">
        <v>375</v>
      </c>
      <c r="C94" s="31" t="s">
        <v>376</v>
      </c>
      <c r="D94" s="31" t="s">
        <v>229</v>
      </c>
      <c r="E94" s="31">
        <v>2018</v>
      </c>
      <c r="F94" s="31" t="s">
        <v>22</v>
      </c>
      <c r="G94" s="31" t="s">
        <v>23</v>
      </c>
      <c r="H94" s="31" t="s">
        <v>743</v>
      </c>
      <c r="I94" s="31">
        <v>11501.71862411017</v>
      </c>
      <c r="J94" s="31">
        <f>INDEX('LA lookup'!H:H,MATCH(B94,'LA lookup'!G:G,0))</f>
        <v>59416</v>
      </c>
      <c r="K94" s="31">
        <v>193.57948404655599</v>
      </c>
      <c r="L94" s="31" t="str">
        <f t="shared" si="4"/>
        <v>193.6 per 1000 0-17 yr olds</v>
      </c>
      <c r="M94" s="31">
        <f t="shared" si="5"/>
        <v>193.57948404655599</v>
      </c>
    </row>
    <row r="95" spans="1:13" x14ac:dyDescent="0.45">
      <c r="A95" s="31" t="str">
        <f t="shared" si="6"/>
        <v>E10000025_Modelled prevalence of children in households with any of so called 'toxic trio'_Number</v>
      </c>
      <c r="B95" s="31" t="s">
        <v>377</v>
      </c>
      <c r="C95" s="31" t="s">
        <v>378</v>
      </c>
      <c r="D95" s="31" t="s">
        <v>229</v>
      </c>
      <c r="E95" s="31">
        <v>2018</v>
      </c>
      <c r="F95" s="31" t="s">
        <v>22</v>
      </c>
      <c r="G95" s="31" t="s">
        <v>23</v>
      </c>
      <c r="H95" s="31" t="s">
        <v>743</v>
      </c>
      <c r="I95" s="31">
        <v>23335.889315521577</v>
      </c>
      <c r="J95" s="31">
        <f>INDEX('LA lookup'!H:H,MATCH(B95,'LA lookup'!G:G,0))</f>
        <v>144788</v>
      </c>
      <c r="K95" s="31">
        <v>161.17281346189998</v>
      </c>
      <c r="L95" s="31" t="str">
        <f t="shared" si="4"/>
        <v>161.2 per 1000 0-17 yr olds</v>
      </c>
      <c r="M95" s="31">
        <f t="shared" si="5"/>
        <v>161.17281346189998</v>
      </c>
    </row>
    <row r="96" spans="1:13" x14ac:dyDescent="0.45">
      <c r="A96" s="31" t="str">
        <f t="shared" si="6"/>
        <v>E06000031_Modelled prevalence of children in households with any of so called 'toxic trio'_Number</v>
      </c>
      <c r="B96" s="31" t="s">
        <v>379</v>
      </c>
      <c r="C96" s="31" t="s">
        <v>380</v>
      </c>
      <c r="D96" s="31" t="s">
        <v>229</v>
      </c>
      <c r="E96" s="31">
        <v>2018</v>
      </c>
      <c r="F96" s="31" t="s">
        <v>22</v>
      </c>
      <c r="G96" s="31" t="s">
        <v>23</v>
      </c>
      <c r="H96" s="31" t="s">
        <v>743</v>
      </c>
      <c r="I96" s="31">
        <v>8931.2295324499064</v>
      </c>
      <c r="J96" s="31">
        <f>INDEX('LA lookup'!H:H,MATCH(B96,'LA lookup'!G:G,0))</f>
        <v>51137</v>
      </c>
      <c r="K96" s="31">
        <v>174.65298184191303</v>
      </c>
      <c r="L96" s="31" t="str">
        <f t="shared" si="4"/>
        <v>174.7 per 1000 0-17 yr olds</v>
      </c>
      <c r="M96" s="31">
        <f t="shared" si="5"/>
        <v>174.65298184191303</v>
      </c>
    </row>
    <row r="97" spans="1:13" x14ac:dyDescent="0.45">
      <c r="A97" s="31" t="str">
        <f t="shared" si="6"/>
        <v>E06000026_Modelled prevalence of children in households with any of so called 'toxic trio'_Number</v>
      </c>
      <c r="B97" s="31" t="s">
        <v>381</v>
      </c>
      <c r="C97" s="31" t="s">
        <v>382</v>
      </c>
      <c r="D97" s="31" t="s">
        <v>229</v>
      </c>
      <c r="E97" s="31">
        <v>2018</v>
      </c>
      <c r="F97" s="31" t="s">
        <v>22</v>
      </c>
      <c r="G97" s="31" t="s">
        <v>23</v>
      </c>
      <c r="H97" s="31" t="s">
        <v>743</v>
      </c>
      <c r="I97" s="31">
        <v>9803.8388626718097</v>
      </c>
      <c r="J97" s="31">
        <f>INDEX('LA lookup'!H:H,MATCH(B97,'LA lookup'!G:G,0))</f>
        <v>52552</v>
      </c>
      <c r="K97" s="31">
        <v>186.55500956522701</v>
      </c>
      <c r="L97" s="31" t="str">
        <f t="shared" si="4"/>
        <v>186.6 per 1000 0-17 yr olds</v>
      </c>
      <c r="M97" s="31">
        <f t="shared" si="5"/>
        <v>186.55500956522701</v>
      </c>
    </row>
    <row r="98" spans="1:13" x14ac:dyDescent="0.45">
      <c r="A98" s="31" t="str">
        <f t="shared" si="6"/>
        <v>E06000029_Modelled prevalence of children in households with any of so called 'toxic trio'_Number</v>
      </c>
      <c r="B98" s="31" t="s">
        <v>543</v>
      </c>
      <c r="C98" s="31" t="s">
        <v>717</v>
      </c>
      <c r="D98" s="31" t="s">
        <v>229</v>
      </c>
      <c r="E98" s="31">
        <v>2018</v>
      </c>
      <c r="F98" s="31" t="s">
        <v>22</v>
      </c>
      <c r="G98" s="31" t="s">
        <v>23</v>
      </c>
      <c r="H98" s="31" t="s">
        <v>743</v>
      </c>
      <c r="I98" s="31">
        <v>4881.026309801121</v>
      </c>
      <c r="J98" s="31">
        <f>INDEX('LA lookup'!H:H,MATCH(B98,'LA lookup'!G:G,0))</f>
        <v>30188</v>
      </c>
      <c r="K98" s="31">
        <v>161.68763448393801</v>
      </c>
      <c r="L98" s="31" t="str">
        <f t="shared" si="4"/>
        <v>161.7 per 1000 0-17 yr olds</v>
      </c>
      <c r="M98" s="31">
        <f t="shared" si="5"/>
        <v>161.68763448393801</v>
      </c>
    </row>
    <row r="99" spans="1:13" x14ac:dyDescent="0.45">
      <c r="A99" s="31" t="str">
        <f t="shared" si="6"/>
        <v>E06000044_Modelled prevalence of children in households with any of so called 'toxic trio'_Number</v>
      </c>
      <c r="B99" s="31" t="s">
        <v>383</v>
      </c>
      <c r="C99" s="31" t="s">
        <v>384</v>
      </c>
      <c r="D99" s="31" t="s">
        <v>229</v>
      </c>
      <c r="E99" s="31">
        <v>2018</v>
      </c>
      <c r="F99" s="31" t="s">
        <v>22</v>
      </c>
      <c r="G99" s="31" t="s">
        <v>23</v>
      </c>
      <c r="H99" s="31" t="s">
        <v>743</v>
      </c>
      <c r="I99" s="31">
        <v>8499.3045071463603</v>
      </c>
      <c r="J99" s="31">
        <f>INDEX('LA lookup'!H:H,MATCH(B99,'LA lookup'!G:G,0))</f>
        <v>44046</v>
      </c>
      <c r="K99" s="31">
        <v>192.964276146446</v>
      </c>
      <c r="L99" s="31" t="str">
        <f t="shared" si="4"/>
        <v>193 per 1000 0-17 yr olds</v>
      </c>
      <c r="M99" s="31">
        <f t="shared" si="5"/>
        <v>192.964276146446</v>
      </c>
    </row>
    <row r="100" spans="1:13" x14ac:dyDescent="0.45">
      <c r="A100" s="31" t="str">
        <f t="shared" si="6"/>
        <v>E06000038_Modelled prevalence of children in households with any of so called 'toxic trio'_Number</v>
      </c>
      <c r="B100" s="31" t="s">
        <v>557</v>
      </c>
      <c r="C100" s="31" t="s">
        <v>726</v>
      </c>
      <c r="D100" s="31" t="s">
        <v>229</v>
      </c>
      <c r="E100" s="31">
        <v>2018</v>
      </c>
      <c r="F100" s="31" t="s">
        <v>22</v>
      </c>
      <c r="G100" s="31" t="s">
        <v>23</v>
      </c>
      <c r="H100" s="31" t="s">
        <v>743</v>
      </c>
      <c r="I100" s="31">
        <v>6660.5693485676693</v>
      </c>
      <c r="J100" s="31">
        <f>INDEX('LA lookup'!H:H,MATCH(B100,'LA lookup'!G:G,0))</f>
        <v>37080</v>
      </c>
      <c r="K100" s="31">
        <v>179.62700508542798</v>
      </c>
      <c r="L100" s="31" t="str">
        <f t="shared" si="4"/>
        <v>179.6 per 1000 0-17 yr olds</v>
      </c>
      <c r="M100" s="31">
        <f t="shared" si="5"/>
        <v>179.62700508542798</v>
      </c>
    </row>
    <row r="101" spans="1:13" x14ac:dyDescent="0.45">
      <c r="A101" s="31" t="str">
        <f t="shared" si="6"/>
        <v>E09000026_Modelled prevalence of children in households with any of so called 'toxic trio'_Number</v>
      </c>
      <c r="B101" s="31" t="s">
        <v>385</v>
      </c>
      <c r="C101" s="31" t="s">
        <v>386</v>
      </c>
      <c r="D101" s="31" t="s">
        <v>229</v>
      </c>
      <c r="E101" s="31">
        <v>2018</v>
      </c>
      <c r="F101" s="31" t="s">
        <v>22</v>
      </c>
      <c r="G101" s="31" t="s">
        <v>23</v>
      </c>
      <c r="H101" s="31" t="s">
        <v>743</v>
      </c>
      <c r="I101" s="31">
        <v>13437.401058122197</v>
      </c>
      <c r="J101" s="31">
        <f>INDEX('LA lookup'!H:H,MATCH(B101,'LA lookup'!G:G,0))</f>
        <v>76159</v>
      </c>
      <c r="K101" s="31">
        <v>176.43878015890698</v>
      </c>
      <c r="L101" s="31" t="str">
        <f t="shared" si="4"/>
        <v>176.4 per 1000 0-17 yr olds</v>
      </c>
      <c r="M101" s="31">
        <f t="shared" si="5"/>
        <v>176.43878015890698</v>
      </c>
    </row>
    <row r="102" spans="1:13" x14ac:dyDescent="0.45">
      <c r="A102" s="31" t="str">
        <f t="shared" si="6"/>
        <v>E06000003_Modelled prevalence of children in households with any of so called 'toxic trio'_Number</v>
      </c>
      <c r="B102" s="31" t="s">
        <v>387</v>
      </c>
      <c r="C102" s="31" t="s">
        <v>388</v>
      </c>
      <c r="D102" s="31" t="s">
        <v>229</v>
      </c>
      <c r="E102" s="31">
        <v>2018</v>
      </c>
      <c r="F102" s="31" t="s">
        <v>22</v>
      </c>
      <c r="G102" s="31" t="s">
        <v>23</v>
      </c>
      <c r="H102" s="31" t="s">
        <v>743</v>
      </c>
      <c r="I102" s="31">
        <v>5236.4423729980563</v>
      </c>
      <c r="J102" s="31">
        <f>INDEX('LA lookup'!H:H,MATCH(B102,'LA lookup'!G:G,0))</f>
        <v>27626</v>
      </c>
      <c r="K102" s="31">
        <v>189.54761358857803</v>
      </c>
      <c r="L102" s="31" t="str">
        <f t="shared" si="4"/>
        <v>189.5 per 1000 0-17 yr olds</v>
      </c>
      <c r="M102" s="31">
        <f t="shared" si="5"/>
        <v>189.54761358857803</v>
      </c>
    </row>
    <row r="103" spans="1:13" x14ac:dyDescent="0.45">
      <c r="A103" s="31" t="str">
        <f t="shared" si="6"/>
        <v>E09000027_Modelled prevalence of children in households with any of so called 'toxic trio'_Number</v>
      </c>
      <c r="B103" s="31" t="s">
        <v>389</v>
      </c>
      <c r="C103" s="31" t="s">
        <v>390</v>
      </c>
      <c r="D103" s="31" t="s">
        <v>229</v>
      </c>
      <c r="E103" s="31">
        <v>2018</v>
      </c>
      <c r="F103" s="31" t="s">
        <v>22</v>
      </c>
      <c r="G103" s="31" t="s">
        <v>23</v>
      </c>
      <c r="H103" s="31" t="s">
        <v>743</v>
      </c>
      <c r="I103" s="31">
        <v>7443.2360857672093</v>
      </c>
      <c r="J103" s="31">
        <f>INDEX('LA lookup'!H:H,MATCH(B103,'LA lookup'!G:G,0))</f>
        <v>45525</v>
      </c>
      <c r="K103" s="31">
        <v>163.497772339752</v>
      </c>
      <c r="L103" s="31" t="str">
        <f t="shared" si="4"/>
        <v>163.5 per 1000 0-17 yr olds</v>
      </c>
      <c r="M103" s="31">
        <f t="shared" si="5"/>
        <v>163.497772339752</v>
      </c>
    </row>
    <row r="104" spans="1:13" x14ac:dyDescent="0.45">
      <c r="A104" s="31" t="str">
        <f t="shared" si="6"/>
        <v>E08000005_Modelled prevalence of children in households with any of so called 'toxic trio'_Number</v>
      </c>
      <c r="B104" s="31" t="s">
        <v>391</v>
      </c>
      <c r="C104" s="31" t="s">
        <v>392</v>
      </c>
      <c r="D104" s="31" t="s">
        <v>229</v>
      </c>
      <c r="E104" s="31">
        <v>2018</v>
      </c>
      <c r="F104" s="31" t="s">
        <v>22</v>
      </c>
      <c r="G104" s="31" t="s">
        <v>23</v>
      </c>
      <c r="H104" s="31" t="s">
        <v>743</v>
      </c>
      <c r="I104" s="31">
        <v>10515.034322558144</v>
      </c>
      <c r="J104" s="31">
        <f>INDEX('LA lookup'!H:H,MATCH(B104,'LA lookup'!G:G,0))</f>
        <v>52689</v>
      </c>
      <c r="K104" s="31">
        <v>199.56792352404003</v>
      </c>
      <c r="L104" s="31" t="str">
        <f t="shared" si="4"/>
        <v>199.6 per 1000 0-17 yr olds</v>
      </c>
      <c r="M104" s="31">
        <f t="shared" si="5"/>
        <v>199.56792352404003</v>
      </c>
    </row>
    <row r="105" spans="1:13" x14ac:dyDescent="0.45">
      <c r="A105" s="31" t="str">
        <f t="shared" si="6"/>
        <v>E08000018_Modelled prevalence of children in households with any of so called 'toxic trio'_Number</v>
      </c>
      <c r="B105" s="31" t="s">
        <v>393</v>
      </c>
      <c r="C105" s="31" t="s">
        <v>394</v>
      </c>
      <c r="D105" s="31" t="s">
        <v>229</v>
      </c>
      <c r="E105" s="31">
        <v>2018</v>
      </c>
      <c r="F105" s="31" t="s">
        <v>22</v>
      </c>
      <c r="G105" s="31" t="s">
        <v>23</v>
      </c>
      <c r="H105" s="31" t="s">
        <v>743</v>
      </c>
      <c r="I105" s="31">
        <v>10235.961235393188</v>
      </c>
      <c r="J105" s="31">
        <f>INDEX('LA lookup'!H:H,MATCH(B105,'LA lookup'!G:G,0))</f>
        <v>57196</v>
      </c>
      <c r="K105" s="31">
        <v>178.96288613527497</v>
      </c>
      <c r="L105" s="31" t="str">
        <f t="shared" si="4"/>
        <v>179 per 1000 0-17 yr olds</v>
      </c>
      <c r="M105" s="31">
        <f t="shared" si="5"/>
        <v>178.96288613527497</v>
      </c>
    </row>
    <row r="106" spans="1:13" x14ac:dyDescent="0.45">
      <c r="A106" s="31" t="str">
        <f t="shared" si="6"/>
        <v>E06000017_Modelled prevalence of children in households with any of so called 'toxic trio'_Number</v>
      </c>
      <c r="B106" s="31" t="s">
        <v>548</v>
      </c>
      <c r="C106" s="31" t="s">
        <v>728</v>
      </c>
      <c r="D106" s="31" t="s">
        <v>229</v>
      </c>
      <c r="E106" s="31">
        <v>2018</v>
      </c>
      <c r="F106" s="31" t="s">
        <v>22</v>
      </c>
      <c r="G106" s="31" t="s">
        <v>23</v>
      </c>
      <c r="H106" s="31" t="s">
        <v>743</v>
      </c>
      <c r="I106" s="31">
        <v>1164.8293988086668</v>
      </c>
      <c r="J106" s="31">
        <f>INDEX('LA lookup'!H:H,MATCH(B106,'LA lookup'!G:G,0))</f>
        <v>7807</v>
      </c>
      <c r="K106" s="31">
        <v>149.203202101789</v>
      </c>
      <c r="L106" s="31" t="str">
        <f t="shared" si="4"/>
        <v>149.2 per 1000 0-17 yr olds</v>
      </c>
      <c r="M106" s="31">
        <f t="shared" si="5"/>
        <v>149.203202101789</v>
      </c>
    </row>
    <row r="107" spans="1:13" x14ac:dyDescent="0.45">
      <c r="A107" s="31" t="str">
        <f t="shared" si="6"/>
        <v>E08000006_Modelled prevalence of children in households with any of so called 'toxic trio'_Number</v>
      </c>
      <c r="B107" s="31" t="s">
        <v>395</v>
      </c>
      <c r="C107" s="31" t="s">
        <v>396</v>
      </c>
      <c r="D107" s="31" t="s">
        <v>229</v>
      </c>
      <c r="E107" s="31">
        <v>2018</v>
      </c>
      <c r="F107" s="31" t="s">
        <v>22</v>
      </c>
      <c r="G107" s="31" t="s">
        <v>23</v>
      </c>
      <c r="H107" s="31" t="s">
        <v>743</v>
      </c>
      <c r="I107" s="31">
        <v>12153.779429832637</v>
      </c>
      <c r="J107" s="31">
        <f>INDEX('LA lookup'!H:H,MATCH(B107,'LA lookup'!G:G,0))</f>
        <v>56566</v>
      </c>
      <c r="K107" s="31">
        <v>214.86015326932497</v>
      </c>
      <c r="L107" s="31" t="str">
        <f t="shared" si="4"/>
        <v>214.9 per 1000 0-17 yr olds</v>
      </c>
      <c r="M107" s="31">
        <f t="shared" si="5"/>
        <v>214.86015326932497</v>
      </c>
    </row>
    <row r="108" spans="1:13" x14ac:dyDescent="0.45">
      <c r="A108" s="31" t="str">
        <f t="shared" si="6"/>
        <v>E08000028_Modelled prevalence of children in households with any of so called 'toxic trio'_Number</v>
      </c>
      <c r="B108" s="31" t="s">
        <v>397</v>
      </c>
      <c r="C108" s="31" t="s">
        <v>398</v>
      </c>
      <c r="D108" s="31" t="s">
        <v>229</v>
      </c>
      <c r="E108" s="31">
        <v>2018</v>
      </c>
      <c r="F108" s="31" t="s">
        <v>22</v>
      </c>
      <c r="G108" s="31" t="s">
        <v>23</v>
      </c>
      <c r="H108" s="31" t="s">
        <v>743</v>
      </c>
      <c r="I108" s="31">
        <v>15141.644708237885</v>
      </c>
      <c r="J108" s="31">
        <f>INDEX('LA lookup'!H:H,MATCH(B108,'LA lookup'!G:G,0))</f>
        <v>81920</v>
      </c>
      <c r="K108" s="31">
        <v>184.834530129857</v>
      </c>
      <c r="L108" s="31" t="str">
        <f t="shared" si="4"/>
        <v>184.8 per 1000 0-17 yr olds</v>
      </c>
      <c r="M108" s="31">
        <f t="shared" si="5"/>
        <v>184.834530129857</v>
      </c>
    </row>
    <row r="109" spans="1:13" x14ac:dyDescent="0.45">
      <c r="A109" s="31" t="str">
        <f t="shared" si="6"/>
        <v>E08000014_Modelled prevalence of children in households with any of so called 'toxic trio'_Number</v>
      </c>
      <c r="B109" s="31" t="s">
        <v>399</v>
      </c>
      <c r="C109" s="31" t="s">
        <v>400</v>
      </c>
      <c r="D109" s="31" t="s">
        <v>229</v>
      </c>
      <c r="E109" s="31">
        <v>2018</v>
      </c>
      <c r="F109" s="31" t="s">
        <v>22</v>
      </c>
      <c r="G109" s="31" t="s">
        <v>23</v>
      </c>
      <c r="H109" s="31" t="s">
        <v>743</v>
      </c>
      <c r="I109" s="31">
        <v>10580.217717656617</v>
      </c>
      <c r="J109" s="31">
        <f>INDEX('LA lookup'!H:H,MATCH(B109,'LA lookup'!G:G,0))</f>
        <v>53833</v>
      </c>
      <c r="K109" s="31">
        <v>196.53776898290297</v>
      </c>
      <c r="L109" s="31" t="str">
        <f t="shared" si="4"/>
        <v>196.5 per 1000 0-17 yr olds</v>
      </c>
      <c r="M109" s="31">
        <f t="shared" si="5"/>
        <v>196.53776898290297</v>
      </c>
    </row>
    <row r="110" spans="1:13" x14ac:dyDescent="0.45">
      <c r="A110" s="31" t="str">
        <f t="shared" si="6"/>
        <v>E08000019_Modelled prevalence of children in households with any of so called 'toxic trio'_Number</v>
      </c>
      <c r="B110" s="31" t="s">
        <v>401</v>
      </c>
      <c r="C110" s="31" t="s">
        <v>402</v>
      </c>
      <c r="D110" s="31" t="s">
        <v>229</v>
      </c>
      <c r="E110" s="31">
        <v>2018</v>
      </c>
      <c r="F110" s="31" t="s">
        <v>22</v>
      </c>
      <c r="G110" s="31" t="s">
        <v>23</v>
      </c>
      <c r="H110" s="31" t="s">
        <v>743</v>
      </c>
      <c r="I110" s="31">
        <v>22630.315259134317</v>
      </c>
      <c r="J110" s="31">
        <f>INDEX('LA lookup'!H:H,MATCH(B110,'LA lookup'!G:G,0))</f>
        <v>117497</v>
      </c>
      <c r="K110" s="31">
        <v>192.60334526953298</v>
      </c>
      <c r="L110" s="31" t="str">
        <f t="shared" si="4"/>
        <v>192.6 per 1000 0-17 yr olds</v>
      </c>
      <c r="M110" s="31">
        <f t="shared" si="5"/>
        <v>192.60334526953298</v>
      </c>
    </row>
    <row r="111" spans="1:13" x14ac:dyDescent="0.45">
      <c r="A111" s="31" t="str">
        <f t="shared" si="6"/>
        <v>E06000051_Modelled prevalence of children in households with any of so called 'toxic trio'_Number</v>
      </c>
      <c r="B111" s="31" t="s">
        <v>403</v>
      </c>
      <c r="C111" s="31" t="s">
        <v>166</v>
      </c>
      <c r="D111" s="31" t="s">
        <v>229</v>
      </c>
      <c r="E111" s="31">
        <v>2018</v>
      </c>
      <c r="F111" s="31" t="s">
        <v>22</v>
      </c>
      <c r="G111" s="31" t="s">
        <v>23</v>
      </c>
      <c r="H111" s="31" t="s">
        <v>743</v>
      </c>
      <c r="I111" s="31">
        <v>9037.6802946488624</v>
      </c>
      <c r="J111" s="31">
        <f>INDEX('LA lookup'!H:H,MATCH(B111,'LA lookup'!G:G,0))</f>
        <v>59839</v>
      </c>
      <c r="K111" s="31">
        <v>151.03327753887703</v>
      </c>
      <c r="L111" s="31" t="str">
        <f t="shared" si="4"/>
        <v>151 per 1000 0-17 yr olds</v>
      </c>
      <c r="M111" s="31">
        <f t="shared" si="5"/>
        <v>151.03327753887703</v>
      </c>
    </row>
    <row r="112" spans="1:13" x14ac:dyDescent="0.45">
      <c r="A112" s="31" t="str">
        <f t="shared" si="6"/>
        <v>E06000039_Modelled prevalence of children in households with any of so called 'toxic trio'_Number</v>
      </c>
      <c r="B112" s="31" t="s">
        <v>404</v>
      </c>
      <c r="C112" s="31" t="s">
        <v>405</v>
      </c>
      <c r="D112" s="31" t="s">
        <v>229</v>
      </c>
      <c r="E112" s="31">
        <v>2018</v>
      </c>
      <c r="F112" s="31" t="s">
        <v>22</v>
      </c>
      <c r="G112" s="31" t="s">
        <v>23</v>
      </c>
      <c r="H112" s="31" t="s">
        <v>743</v>
      </c>
      <c r="I112" s="31">
        <v>7608.0810293877357</v>
      </c>
      <c r="J112" s="31">
        <f>INDEX('LA lookup'!H:H,MATCH(B112,'LA lookup'!G:G,0))</f>
        <v>42699</v>
      </c>
      <c r="K112" s="31">
        <v>178.17937257049897</v>
      </c>
      <c r="L112" s="31" t="str">
        <f t="shared" si="4"/>
        <v>178.2 per 1000 0-17 yr olds</v>
      </c>
      <c r="M112" s="31">
        <f t="shared" si="5"/>
        <v>178.17937257049897</v>
      </c>
    </row>
    <row r="113" spans="1:13" x14ac:dyDescent="0.45">
      <c r="A113" s="31" t="str">
        <f t="shared" si="6"/>
        <v>E08000029_Modelled prevalence of children in households with any of so called 'toxic trio'_Number</v>
      </c>
      <c r="B113" s="31" t="s">
        <v>516</v>
      </c>
      <c r="C113" s="31" t="s">
        <v>517</v>
      </c>
      <c r="D113" s="31" t="s">
        <v>229</v>
      </c>
      <c r="E113" s="31">
        <v>2018</v>
      </c>
      <c r="F113" s="31" t="s">
        <v>22</v>
      </c>
      <c r="G113" s="31" t="s">
        <v>23</v>
      </c>
      <c r="H113" s="31" t="s">
        <v>743</v>
      </c>
      <c r="I113" s="31">
        <v>7594.0968185908487</v>
      </c>
      <c r="J113" s="31">
        <f>INDEX('LA lookup'!H:H,MATCH(B113,'LA lookup'!G:G,0))</f>
        <v>46946</v>
      </c>
      <c r="K113" s="31">
        <v>161.762382707597</v>
      </c>
      <c r="L113" s="31" t="str">
        <f t="shared" si="4"/>
        <v>161.8 per 1000 0-17 yr olds</v>
      </c>
      <c r="M113" s="31">
        <f t="shared" si="5"/>
        <v>161.762382707597</v>
      </c>
    </row>
    <row r="114" spans="1:13" x14ac:dyDescent="0.45">
      <c r="A114" s="31" t="str">
        <f t="shared" si="6"/>
        <v>E10000027_Modelled prevalence of children in households with any of so called 'toxic trio'_Number</v>
      </c>
      <c r="B114" s="31" t="s">
        <v>406</v>
      </c>
      <c r="C114" s="31" t="s">
        <v>407</v>
      </c>
      <c r="D114" s="31" t="s">
        <v>229</v>
      </c>
      <c r="E114" s="31">
        <v>2018</v>
      </c>
      <c r="F114" s="31" t="s">
        <v>22</v>
      </c>
      <c r="G114" s="31" t="s">
        <v>23</v>
      </c>
      <c r="H114" s="31" t="s">
        <v>743</v>
      </c>
      <c r="I114" s="31">
        <v>17761.007160304711</v>
      </c>
      <c r="J114" s="31">
        <f>INDEX('LA lookup'!H:H,MATCH(B114,'LA lookup'!G:G,0))</f>
        <v>110700</v>
      </c>
      <c r="K114" s="31">
        <v>160.44270244177696</v>
      </c>
      <c r="L114" s="31" t="str">
        <f t="shared" si="4"/>
        <v>160.4 per 1000 0-17 yr olds</v>
      </c>
      <c r="M114" s="31">
        <f t="shared" si="5"/>
        <v>160.44270244177696</v>
      </c>
    </row>
    <row r="115" spans="1:13" x14ac:dyDescent="0.45">
      <c r="A115" s="31" t="str">
        <f t="shared" si="6"/>
        <v>E06000025_Modelled prevalence of children in households with any of so called 'toxic trio'_Number</v>
      </c>
      <c r="B115" s="31" t="s">
        <v>408</v>
      </c>
      <c r="C115" s="31" t="s">
        <v>409</v>
      </c>
      <c r="D115" s="31" t="s">
        <v>229</v>
      </c>
      <c r="E115" s="31">
        <v>2018</v>
      </c>
      <c r="F115" s="31" t="s">
        <v>22</v>
      </c>
      <c r="G115" s="31" t="s">
        <v>23</v>
      </c>
      <c r="H115" s="31" t="s">
        <v>743</v>
      </c>
      <c r="I115" s="31">
        <v>9021.0066574185184</v>
      </c>
      <c r="J115" s="31">
        <f>INDEX('LA lookup'!H:H,MATCH(B115,'LA lookup'!G:G,0))</f>
        <v>58867</v>
      </c>
      <c r="K115" s="31">
        <v>153.24386595917099</v>
      </c>
      <c r="L115" s="31" t="str">
        <f t="shared" si="4"/>
        <v>153.2 per 1000 0-17 yr olds</v>
      </c>
      <c r="M115" s="31">
        <f t="shared" si="5"/>
        <v>153.24386595917099</v>
      </c>
    </row>
    <row r="116" spans="1:13" x14ac:dyDescent="0.45">
      <c r="A116" s="31" t="str">
        <f t="shared" si="6"/>
        <v>E08000023_Modelled prevalence of children in households with any of so called 'toxic trio'_Number</v>
      </c>
      <c r="B116" s="31" t="s">
        <v>410</v>
      </c>
      <c r="C116" s="31" t="s">
        <v>411</v>
      </c>
      <c r="D116" s="31" t="s">
        <v>229</v>
      </c>
      <c r="E116" s="31">
        <v>2018</v>
      </c>
      <c r="F116" s="31" t="s">
        <v>22</v>
      </c>
      <c r="G116" s="31" t="s">
        <v>23</v>
      </c>
      <c r="H116" s="31" t="s">
        <v>743</v>
      </c>
      <c r="I116" s="31">
        <v>6036.9807190913052</v>
      </c>
      <c r="J116" s="31">
        <f>INDEX('LA lookup'!H:H,MATCH(B116,'LA lookup'!G:G,0))</f>
        <v>29920</v>
      </c>
      <c r="K116" s="31">
        <v>201.77074595893399</v>
      </c>
      <c r="L116" s="31" t="str">
        <f t="shared" si="4"/>
        <v>201.8 per 1000 0-17 yr olds</v>
      </c>
      <c r="M116" s="31">
        <f t="shared" si="5"/>
        <v>201.77074595893399</v>
      </c>
    </row>
    <row r="117" spans="1:13" x14ac:dyDescent="0.45">
      <c r="A117" s="31" t="str">
        <f t="shared" si="6"/>
        <v>E06000045_Modelled prevalence of children in households with any of so called 'toxic trio'_Number</v>
      </c>
      <c r="B117" s="31" t="s">
        <v>577</v>
      </c>
      <c r="C117" s="31" t="s">
        <v>729</v>
      </c>
      <c r="D117" s="31" t="s">
        <v>229</v>
      </c>
      <c r="E117" s="31">
        <v>2018</v>
      </c>
      <c r="F117" s="31" t="s">
        <v>22</v>
      </c>
      <c r="G117" s="31" t="s">
        <v>23</v>
      </c>
      <c r="H117" s="31" t="s">
        <v>743</v>
      </c>
      <c r="I117" s="31">
        <v>9877.869644272716</v>
      </c>
      <c r="J117" s="31">
        <f>INDEX('LA lookup'!H:H,MATCH(B117,'LA lookup'!G:G,0))</f>
        <v>50832</v>
      </c>
      <c r="K117" s="31">
        <v>194.32384411930903</v>
      </c>
      <c r="L117" s="31" t="str">
        <f t="shared" si="4"/>
        <v>194.3 per 1000 0-17 yr olds</v>
      </c>
      <c r="M117" s="31">
        <f t="shared" si="5"/>
        <v>194.32384411930903</v>
      </c>
    </row>
    <row r="118" spans="1:13" x14ac:dyDescent="0.45">
      <c r="A118" s="31" t="str">
        <f t="shared" si="6"/>
        <v>E06000033_Modelled prevalence of children in households with any of so called 'toxic trio'_Number</v>
      </c>
      <c r="B118" s="31" t="s">
        <v>412</v>
      </c>
      <c r="C118" s="31" t="s">
        <v>413</v>
      </c>
      <c r="D118" s="31" t="s">
        <v>229</v>
      </c>
      <c r="E118" s="31">
        <v>2018</v>
      </c>
      <c r="F118" s="31" t="s">
        <v>22</v>
      </c>
      <c r="G118" s="31" t="s">
        <v>23</v>
      </c>
      <c r="H118" s="31" t="s">
        <v>743</v>
      </c>
      <c r="I118" s="31">
        <v>6993.2243874012283</v>
      </c>
      <c r="J118" s="31">
        <f>INDEX('LA lookup'!H:H,MATCH(B118,'LA lookup'!G:G,0))</f>
        <v>39540</v>
      </c>
      <c r="K118" s="31">
        <v>176.86455203341498</v>
      </c>
      <c r="L118" s="31" t="str">
        <f t="shared" si="4"/>
        <v>176.9 per 1000 0-17 yr olds</v>
      </c>
      <c r="M118" s="31">
        <f t="shared" si="5"/>
        <v>176.86455203341498</v>
      </c>
    </row>
    <row r="119" spans="1:13" x14ac:dyDescent="0.45">
      <c r="A119" s="31" t="str">
        <f t="shared" si="6"/>
        <v>E09000028_Modelled prevalence of children in households with any of so called 'toxic trio'_Number</v>
      </c>
      <c r="B119" s="31" t="s">
        <v>414</v>
      </c>
      <c r="C119" s="31" t="s">
        <v>415</v>
      </c>
      <c r="D119" s="31" t="s">
        <v>229</v>
      </c>
      <c r="E119" s="31">
        <v>2018</v>
      </c>
      <c r="F119" s="31" t="s">
        <v>22</v>
      </c>
      <c r="G119" s="31" t="s">
        <v>23</v>
      </c>
      <c r="H119" s="31" t="s">
        <v>743</v>
      </c>
      <c r="I119" s="31">
        <v>14942.696023445258</v>
      </c>
      <c r="J119" s="31">
        <f>INDEX('LA lookup'!H:H,MATCH(B119,'LA lookup'!G:G,0))</f>
        <v>65121</v>
      </c>
      <c r="K119" s="31">
        <v>229.460481617992</v>
      </c>
      <c r="L119" s="31" t="str">
        <f t="shared" si="4"/>
        <v>229.5 per 1000 0-17 yr olds</v>
      </c>
      <c r="M119" s="31">
        <f t="shared" si="5"/>
        <v>229.460481617992</v>
      </c>
    </row>
    <row r="120" spans="1:13" x14ac:dyDescent="0.45">
      <c r="A120" s="31" t="str">
        <f t="shared" si="6"/>
        <v>E08000013_Modelled prevalence of children in households with any of so called 'toxic trio'_Number</v>
      </c>
      <c r="B120" s="31" t="s">
        <v>416</v>
      </c>
      <c r="C120" s="31" t="s">
        <v>537</v>
      </c>
      <c r="D120" s="31" t="s">
        <v>229</v>
      </c>
      <c r="E120" s="31">
        <v>2018</v>
      </c>
      <c r="F120" s="31" t="s">
        <v>22</v>
      </c>
      <c r="G120" s="31" t="s">
        <v>23</v>
      </c>
      <c r="H120" s="31" t="s">
        <v>743</v>
      </c>
      <c r="I120" s="31">
        <v>7128.3664074765638</v>
      </c>
      <c r="J120" s="31">
        <f>INDEX('LA lookup'!H:H,MATCH(B120,'LA lookup'!G:G,0))</f>
        <v>36785</v>
      </c>
      <c r="K120" s="31">
        <v>193.78459718571602</v>
      </c>
      <c r="L120" s="31" t="str">
        <f t="shared" si="4"/>
        <v>193.8 per 1000 0-17 yr olds</v>
      </c>
      <c r="M120" s="31">
        <f t="shared" si="5"/>
        <v>193.78459718571602</v>
      </c>
    </row>
    <row r="121" spans="1:13" x14ac:dyDescent="0.45">
      <c r="A121" s="31" t="str">
        <f t="shared" si="6"/>
        <v>E10000028_Modelled prevalence of children in households with any of so called 'toxic trio'_Number</v>
      </c>
      <c r="B121" s="31" t="s">
        <v>418</v>
      </c>
      <c r="C121" s="31" t="s">
        <v>419</v>
      </c>
      <c r="D121" s="31" t="s">
        <v>229</v>
      </c>
      <c r="E121" s="31">
        <v>2018</v>
      </c>
      <c r="F121" s="31" t="s">
        <v>22</v>
      </c>
      <c r="G121" s="31" t="s">
        <v>23</v>
      </c>
      <c r="H121" s="31" t="s">
        <v>743</v>
      </c>
      <c r="I121" s="31">
        <v>26261.641169958115</v>
      </c>
      <c r="J121" s="31">
        <f>INDEX('LA lookup'!H:H,MATCH(B121,'LA lookup'!G:G,0))</f>
        <v>169603</v>
      </c>
      <c r="K121" s="31">
        <v>154.84184342233399</v>
      </c>
      <c r="L121" s="31" t="str">
        <f t="shared" si="4"/>
        <v>154.8 per 1000 0-17 yr olds</v>
      </c>
      <c r="M121" s="31">
        <f t="shared" si="5"/>
        <v>154.84184342233399</v>
      </c>
    </row>
    <row r="122" spans="1:13" x14ac:dyDescent="0.45">
      <c r="A122" s="31" t="str">
        <f t="shared" si="6"/>
        <v>E08000007_Modelled prevalence of children in households with any of so called 'toxic trio'_Number</v>
      </c>
      <c r="B122" s="31" t="s">
        <v>420</v>
      </c>
      <c r="C122" s="31" t="s">
        <v>421</v>
      </c>
      <c r="D122" s="31" t="s">
        <v>229</v>
      </c>
      <c r="E122" s="31">
        <v>2018</v>
      </c>
      <c r="F122" s="31" t="s">
        <v>22</v>
      </c>
      <c r="G122" s="31" t="s">
        <v>23</v>
      </c>
      <c r="H122" s="31" t="s">
        <v>743</v>
      </c>
      <c r="I122" s="31">
        <v>11384.953573577997</v>
      </c>
      <c r="J122" s="31">
        <f>INDEX('LA lookup'!H:H,MATCH(B122,'LA lookup'!G:G,0))</f>
        <v>63141</v>
      </c>
      <c r="K122" s="31">
        <v>180.30999783940698</v>
      </c>
      <c r="L122" s="31" t="str">
        <f t="shared" si="4"/>
        <v>180.3 per 1000 0-17 yr olds</v>
      </c>
      <c r="M122" s="31">
        <f t="shared" si="5"/>
        <v>180.30999783940698</v>
      </c>
    </row>
    <row r="123" spans="1:13" x14ac:dyDescent="0.45">
      <c r="A123" s="31" t="str">
        <f t="shared" si="6"/>
        <v>E06000004_Modelled prevalence of children in households with any of so called 'toxic trio'_Number</v>
      </c>
      <c r="B123" s="31" t="s">
        <v>422</v>
      </c>
      <c r="C123" s="31" t="s">
        <v>423</v>
      </c>
      <c r="D123" s="31" t="s">
        <v>229</v>
      </c>
      <c r="E123" s="31">
        <v>2018</v>
      </c>
      <c r="F123" s="31" t="s">
        <v>22</v>
      </c>
      <c r="G123" s="31" t="s">
        <v>23</v>
      </c>
      <c r="H123" s="31" t="s">
        <v>743</v>
      </c>
      <c r="I123" s="31">
        <v>8040.736954369434</v>
      </c>
      <c r="J123" s="31">
        <f>INDEX('LA lookup'!H:H,MATCH(B123,'LA lookup'!G:G,0))</f>
        <v>43521</v>
      </c>
      <c r="K123" s="31">
        <v>184.75533545574399</v>
      </c>
      <c r="L123" s="31" t="str">
        <f t="shared" si="4"/>
        <v>184.8 per 1000 0-17 yr olds</v>
      </c>
      <c r="M123" s="31">
        <f t="shared" si="5"/>
        <v>184.75533545574399</v>
      </c>
    </row>
    <row r="124" spans="1:13" x14ac:dyDescent="0.45">
      <c r="A124" s="31" t="str">
        <f t="shared" si="6"/>
        <v>E06000021_Modelled prevalence of children in households with any of so called 'toxic trio'_Number</v>
      </c>
      <c r="B124" s="31" t="s">
        <v>424</v>
      </c>
      <c r="C124" s="31" t="s">
        <v>425</v>
      </c>
      <c r="D124" s="31" t="s">
        <v>229</v>
      </c>
      <c r="E124" s="31">
        <v>2018</v>
      </c>
      <c r="F124" s="31" t="s">
        <v>22</v>
      </c>
      <c r="G124" s="31" t="s">
        <v>23</v>
      </c>
      <c r="H124" s="31" t="s">
        <v>743</v>
      </c>
      <c r="I124" s="31">
        <v>10494.906995787067</v>
      </c>
      <c r="J124" s="31">
        <f>INDEX('LA lookup'!H:H,MATCH(B124,'LA lookup'!G:G,0))</f>
        <v>57549</v>
      </c>
      <c r="K124" s="31">
        <v>182.36471521289798</v>
      </c>
      <c r="L124" s="31" t="str">
        <f t="shared" si="4"/>
        <v>182.4 per 1000 0-17 yr olds</v>
      </c>
      <c r="M124" s="31">
        <f t="shared" si="5"/>
        <v>182.36471521289798</v>
      </c>
    </row>
    <row r="125" spans="1:13" x14ac:dyDescent="0.45">
      <c r="A125" s="31" t="str">
        <f t="shared" si="6"/>
        <v>E10000029_Modelled prevalence of children in households with any of so called 'toxic trio'_Number</v>
      </c>
      <c r="B125" s="31" t="s">
        <v>426</v>
      </c>
      <c r="C125" s="31" t="s">
        <v>427</v>
      </c>
      <c r="D125" s="31" t="s">
        <v>229</v>
      </c>
      <c r="E125" s="31">
        <v>2018</v>
      </c>
      <c r="F125" s="31" t="s">
        <v>22</v>
      </c>
      <c r="G125" s="31" t="s">
        <v>23</v>
      </c>
      <c r="H125" s="31" t="s">
        <v>743</v>
      </c>
      <c r="I125" s="31">
        <v>25590.907900254024</v>
      </c>
      <c r="J125" s="31">
        <f>INDEX('LA lookup'!H:H,MATCH(B125,'LA lookup'!G:G,0))</f>
        <v>152752</v>
      </c>
      <c r="K125" s="31">
        <v>167.53239172157501</v>
      </c>
      <c r="L125" s="31" t="str">
        <f t="shared" si="4"/>
        <v>167.5 per 1000 0-17 yr olds</v>
      </c>
      <c r="M125" s="31">
        <f t="shared" si="5"/>
        <v>167.53239172157501</v>
      </c>
    </row>
    <row r="126" spans="1:13" x14ac:dyDescent="0.45">
      <c r="A126" s="31" t="str">
        <f t="shared" si="6"/>
        <v>E08000024_Modelled prevalence of children in households with any of so called 'toxic trio'_Number</v>
      </c>
      <c r="B126" s="31" t="s">
        <v>428</v>
      </c>
      <c r="C126" s="31" t="s">
        <v>429</v>
      </c>
      <c r="D126" s="31" t="s">
        <v>229</v>
      </c>
      <c r="E126" s="31">
        <v>2018</v>
      </c>
      <c r="F126" s="31" t="s">
        <v>22</v>
      </c>
      <c r="G126" s="31" t="s">
        <v>23</v>
      </c>
      <c r="H126" s="31" t="s">
        <v>743</v>
      </c>
      <c r="I126" s="31">
        <v>10863.522221389601</v>
      </c>
      <c r="J126" s="31">
        <f>INDEX('LA lookup'!H:H,MATCH(B126,'LA lookup'!G:G,0))</f>
        <v>54563</v>
      </c>
      <c r="K126" s="31">
        <v>199.100530054975</v>
      </c>
      <c r="L126" s="31" t="str">
        <f t="shared" si="4"/>
        <v>199.1 per 1000 0-17 yr olds</v>
      </c>
      <c r="M126" s="31">
        <f t="shared" si="5"/>
        <v>199.100530054975</v>
      </c>
    </row>
    <row r="127" spans="1:13" x14ac:dyDescent="0.45">
      <c r="A127" s="31" t="str">
        <f t="shared" si="6"/>
        <v>E10000030_Modelled prevalence of children in households with any of so called 'toxic trio'_Number</v>
      </c>
      <c r="B127" s="31" t="s">
        <v>430</v>
      </c>
      <c r="C127" s="31" t="s">
        <v>431</v>
      </c>
      <c r="D127" s="31" t="s">
        <v>229</v>
      </c>
      <c r="E127" s="31">
        <v>2018</v>
      </c>
      <c r="F127" s="31" t="s">
        <v>22</v>
      </c>
      <c r="G127" s="31" t="s">
        <v>23</v>
      </c>
      <c r="H127" s="31" t="s">
        <v>743</v>
      </c>
      <c r="I127" s="31">
        <v>38360.266876006041</v>
      </c>
      <c r="J127" s="31">
        <f>INDEX('LA lookup'!H:H,MATCH(B127,'LA lookup'!G:G,0))</f>
        <v>261905</v>
      </c>
      <c r="K127" s="31">
        <v>146.46634037535</v>
      </c>
      <c r="L127" s="31" t="str">
        <f t="shared" si="4"/>
        <v>146.5 per 1000 0-17 yr olds</v>
      </c>
      <c r="M127" s="31">
        <f t="shared" si="5"/>
        <v>146.46634037535</v>
      </c>
    </row>
    <row r="128" spans="1:13" x14ac:dyDescent="0.45">
      <c r="A128" s="31" t="str">
        <f t="shared" si="6"/>
        <v>E09000029_Modelled prevalence of children in households with any of so called 'toxic trio'_Number</v>
      </c>
      <c r="B128" s="31" t="s">
        <v>432</v>
      </c>
      <c r="C128" s="31" t="s">
        <v>433</v>
      </c>
      <c r="D128" s="31" t="s">
        <v>229</v>
      </c>
      <c r="E128" s="31">
        <v>2018</v>
      </c>
      <c r="F128" s="31" t="s">
        <v>22</v>
      </c>
      <c r="G128" s="31" t="s">
        <v>23</v>
      </c>
      <c r="H128" s="31" t="s">
        <v>743</v>
      </c>
      <c r="I128" s="31">
        <v>8273.4935754260623</v>
      </c>
      <c r="J128" s="31">
        <f>INDEX('LA lookup'!H:H,MATCH(B128,'LA lookup'!G:G,0))</f>
        <v>47941</v>
      </c>
      <c r="K128" s="31">
        <v>172.57657486130998</v>
      </c>
      <c r="L128" s="31" t="str">
        <f t="shared" si="4"/>
        <v>172.6 per 1000 0-17 yr olds</v>
      </c>
      <c r="M128" s="31">
        <f t="shared" si="5"/>
        <v>172.57657486130998</v>
      </c>
    </row>
    <row r="129" spans="1:13" x14ac:dyDescent="0.45">
      <c r="A129" s="31" t="str">
        <f t="shared" si="6"/>
        <v>E06000030_Modelled prevalence of children in households with any of so called 'toxic trio'_Number</v>
      </c>
      <c r="B129" s="31" t="s">
        <v>434</v>
      </c>
      <c r="C129" s="31" t="s">
        <v>435</v>
      </c>
      <c r="D129" s="31" t="s">
        <v>229</v>
      </c>
      <c r="E129" s="31">
        <v>2018</v>
      </c>
      <c r="F129" s="31" t="s">
        <v>22</v>
      </c>
      <c r="G129" s="31" t="s">
        <v>23</v>
      </c>
      <c r="H129" s="31" t="s">
        <v>743</v>
      </c>
      <c r="I129" s="31">
        <v>8222.8382885464216</v>
      </c>
      <c r="J129" s="31">
        <f>INDEX('LA lookup'!H:H,MATCH(B129,'LA lookup'!G:G,0))</f>
        <v>50239</v>
      </c>
      <c r="K129" s="31">
        <v>163.674402128753</v>
      </c>
      <c r="L129" s="31" t="str">
        <f t="shared" si="4"/>
        <v>163.7 per 1000 0-17 yr olds</v>
      </c>
      <c r="M129" s="31">
        <f t="shared" si="5"/>
        <v>163.674402128753</v>
      </c>
    </row>
    <row r="130" spans="1:13" x14ac:dyDescent="0.45">
      <c r="A130" s="31" t="str">
        <f t="shared" si="6"/>
        <v>E08000008_Modelled prevalence of children in households with any of so called 'toxic trio'_Number</v>
      </c>
      <c r="B130" s="31" t="s">
        <v>436</v>
      </c>
      <c r="C130" s="31" t="s">
        <v>437</v>
      </c>
      <c r="D130" s="31" t="s">
        <v>229</v>
      </c>
      <c r="E130" s="31">
        <v>2018</v>
      </c>
      <c r="F130" s="31" t="s">
        <v>22</v>
      </c>
      <c r="G130" s="31" t="s">
        <v>23</v>
      </c>
      <c r="H130" s="31" t="s">
        <v>743</v>
      </c>
      <c r="I130" s="31">
        <v>9829.2490809209939</v>
      </c>
      <c r="J130" s="31">
        <f>INDEX('LA lookup'!H:H,MATCH(B130,'LA lookup'!G:G,0))</f>
        <v>50223</v>
      </c>
      <c r="K130" s="31">
        <v>195.71210562732202</v>
      </c>
      <c r="L130" s="31" t="str">
        <f t="shared" ref="L130:L193" si="7">IF(LOWER(H130)="percentage",CONCATENATE(I130,"%"),IF(J130="NA",K130,IF(OR(ISERROR(I130),ISBLANK(I130),NOT(ISNUMBER(I130)),H130="score"),"N/A",CONCATENATE(ROUND(I130/J130*1000,1)," per 1000 0-17 yr olds"))))</f>
        <v>195.7 per 1000 0-17 yr olds</v>
      </c>
      <c r="M130" s="31">
        <f t="shared" ref="M130:M193" si="8">IF(LOWER(H130)="percentage",I130,IF(J130="NA",K130,IF(OR(ISERROR(I130),ISBLANK(I130),NOT(ISNUMBER(I130))),"N/A",I130/J130*1000)))</f>
        <v>195.71210562732202</v>
      </c>
    </row>
    <row r="131" spans="1:13" x14ac:dyDescent="0.45">
      <c r="A131" s="31" t="str">
        <f t="shared" ref="A131:A194" si="9">CONCATENATE(B131,"_",G131,"_",H131)</f>
        <v>E06000020_Modelled prevalence of children in households with any of so called 'toxic trio'_Number</v>
      </c>
      <c r="B131" s="31" t="s">
        <v>570</v>
      </c>
      <c r="C131" s="31" t="s">
        <v>730</v>
      </c>
      <c r="D131" s="31" t="s">
        <v>229</v>
      </c>
      <c r="E131" s="31">
        <v>2018</v>
      </c>
      <c r="F131" s="31" t="s">
        <v>22</v>
      </c>
      <c r="G131" s="31" t="s">
        <v>23</v>
      </c>
      <c r="H131" s="31" t="s">
        <v>743</v>
      </c>
      <c r="I131" s="31">
        <v>6964.967031732609</v>
      </c>
      <c r="J131" s="31">
        <f>INDEX('LA lookup'!H:H,MATCH(B131,'LA lookup'!G:G,0))</f>
        <v>40620</v>
      </c>
      <c r="K131" s="31">
        <v>171.46644588214201</v>
      </c>
      <c r="L131" s="31" t="str">
        <f t="shared" si="7"/>
        <v>171.5 per 1000 0-17 yr olds</v>
      </c>
      <c r="M131" s="31">
        <f t="shared" si="8"/>
        <v>171.46644588214201</v>
      </c>
    </row>
    <row r="132" spans="1:13" x14ac:dyDescent="0.45">
      <c r="A132" s="31" t="str">
        <f t="shared" si="9"/>
        <v>E06000034_Modelled prevalence of children in households with any of so called 'toxic trio'_Number</v>
      </c>
      <c r="B132" s="31" t="s">
        <v>493</v>
      </c>
      <c r="C132" s="31" t="s">
        <v>731</v>
      </c>
      <c r="D132" s="31" t="s">
        <v>229</v>
      </c>
      <c r="E132" s="31">
        <v>2018</v>
      </c>
      <c r="F132" s="31" t="s">
        <v>22</v>
      </c>
      <c r="G132" s="31" t="s">
        <v>23</v>
      </c>
      <c r="H132" s="31" t="s">
        <v>743</v>
      </c>
      <c r="I132" s="31">
        <v>7572.4820927292621</v>
      </c>
      <c r="J132" s="31">
        <f>INDEX('LA lookup'!H:H,MATCH(B132,'LA lookup'!G:G,0))</f>
        <v>43762</v>
      </c>
      <c r="K132" s="31">
        <v>173.03784316825698</v>
      </c>
      <c r="L132" s="31" t="str">
        <f t="shared" si="7"/>
        <v>173 per 1000 0-17 yr olds</v>
      </c>
      <c r="M132" s="31">
        <f t="shared" si="8"/>
        <v>173.03784316825698</v>
      </c>
    </row>
    <row r="133" spans="1:13" x14ac:dyDescent="0.45">
      <c r="A133" s="31" t="str">
        <f t="shared" si="9"/>
        <v>E06000027_Modelled prevalence of children in households with any of so called 'toxic trio'_Number</v>
      </c>
      <c r="B133" s="31" t="s">
        <v>438</v>
      </c>
      <c r="C133" s="31" t="s">
        <v>439</v>
      </c>
      <c r="D133" s="31" t="s">
        <v>229</v>
      </c>
      <c r="E133" s="31">
        <v>2018</v>
      </c>
      <c r="F133" s="31" t="s">
        <v>22</v>
      </c>
      <c r="G133" s="31" t="s">
        <v>23</v>
      </c>
      <c r="H133" s="31" t="s">
        <v>743</v>
      </c>
      <c r="I133" s="31">
        <v>4597.8541795875326</v>
      </c>
      <c r="J133" s="31">
        <f>INDEX('LA lookup'!H:H,MATCH(B133,'LA lookup'!G:G,0))</f>
        <v>25423</v>
      </c>
      <c r="K133" s="31">
        <v>180.85411554842202</v>
      </c>
      <c r="L133" s="31" t="str">
        <f t="shared" si="7"/>
        <v>180.9 per 1000 0-17 yr olds</v>
      </c>
      <c r="M133" s="31">
        <f t="shared" si="8"/>
        <v>180.85411554842202</v>
      </c>
    </row>
    <row r="134" spans="1:13" x14ac:dyDescent="0.45">
      <c r="A134" s="31" t="str">
        <f t="shared" si="9"/>
        <v>E09000030_Modelled prevalence of children in households with any of so called 'toxic trio'_Number</v>
      </c>
      <c r="B134" s="31" t="s">
        <v>440</v>
      </c>
      <c r="C134" s="31" t="s">
        <v>441</v>
      </c>
      <c r="D134" s="31" t="s">
        <v>229</v>
      </c>
      <c r="E134" s="31">
        <v>2018</v>
      </c>
      <c r="F134" s="31" t="s">
        <v>22</v>
      </c>
      <c r="G134" s="31" t="s">
        <v>23</v>
      </c>
      <c r="H134" s="31" t="s">
        <v>743</v>
      </c>
      <c r="I134" s="31">
        <v>16558.320156618705</v>
      </c>
      <c r="J134" s="31">
        <f>INDEX('LA lookup'!H:H,MATCH(B134,'LA lookup'!G:G,0))</f>
        <v>70973</v>
      </c>
      <c r="K134" s="31">
        <v>233.30449828270901</v>
      </c>
      <c r="L134" s="31" t="str">
        <f t="shared" si="7"/>
        <v>233.3 per 1000 0-17 yr olds</v>
      </c>
      <c r="M134" s="31">
        <f t="shared" si="8"/>
        <v>233.30449828270901</v>
      </c>
    </row>
    <row r="135" spans="1:13" x14ac:dyDescent="0.45">
      <c r="A135" s="31" t="str">
        <f t="shared" si="9"/>
        <v>E08000009_Modelled prevalence of children in households with any of so called 'toxic trio'_Number</v>
      </c>
      <c r="B135" s="31" t="s">
        <v>442</v>
      </c>
      <c r="C135" s="31" t="s">
        <v>443</v>
      </c>
      <c r="D135" s="31" t="s">
        <v>229</v>
      </c>
      <c r="E135" s="31">
        <v>2018</v>
      </c>
      <c r="F135" s="31" t="s">
        <v>22</v>
      </c>
      <c r="G135" s="31" t="s">
        <v>23</v>
      </c>
      <c r="H135" s="31" t="s">
        <v>743</v>
      </c>
      <c r="I135" s="31">
        <v>10105.853046871765</v>
      </c>
      <c r="J135" s="31">
        <f>INDEX('LA lookup'!H:H,MATCH(B135,'LA lookup'!G:G,0))</f>
        <v>56087</v>
      </c>
      <c r="K135" s="31">
        <v>180.18173635373196</v>
      </c>
      <c r="L135" s="31" t="str">
        <f t="shared" si="7"/>
        <v>180.2 per 1000 0-17 yr olds</v>
      </c>
      <c r="M135" s="31">
        <f t="shared" si="8"/>
        <v>180.18173635373196</v>
      </c>
    </row>
    <row r="136" spans="1:13" x14ac:dyDescent="0.45">
      <c r="A136" s="31" t="str">
        <f t="shared" si="9"/>
        <v>E08000036_Modelled prevalence of children in households with any of so called 'toxic trio'_Number</v>
      </c>
      <c r="B136" s="31" t="s">
        <v>444</v>
      </c>
      <c r="C136" s="31" t="s">
        <v>445</v>
      </c>
      <c r="D136" s="31" t="s">
        <v>229</v>
      </c>
      <c r="E136" s="31">
        <v>2018</v>
      </c>
      <c r="F136" s="31" t="s">
        <v>22</v>
      </c>
      <c r="G136" s="31" t="s">
        <v>23</v>
      </c>
      <c r="H136" s="31" t="s">
        <v>743</v>
      </c>
      <c r="I136" s="31">
        <v>13560.963194108002</v>
      </c>
      <c r="J136" s="31">
        <f>INDEX('LA lookup'!H:H,MATCH(B136,'LA lookup'!G:G,0))</f>
        <v>72893</v>
      </c>
      <c r="K136" s="31">
        <v>186.039306848504</v>
      </c>
      <c r="L136" s="31" t="str">
        <f t="shared" si="7"/>
        <v>186 per 1000 0-17 yr olds</v>
      </c>
      <c r="M136" s="31">
        <f t="shared" si="8"/>
        <v>186.039306848504</v>
      </c>
    </row>
    <row r="137" spans="1:13" x14ac:dyDescent="0.45">
      <c r="A137" s="31" t="str">
        <f t="shared" si="9"/>
        <v>E08000030_Modelled prevalence of children in households with any of so called 'toxic trio'_Number</v>
      </c>
      <c r="B137" s="31" t="s">
        <v>446</v>
      </c>
      <c r="C137" s="31" t="s">
        <v>447</v>
      </c>
      <c r="D137" s="31" t="s">
        <v>229</v>
      </c>
      <c r="E137" s="31">
        <v>2018</v>
      </c>
      <c r="F137" s="31" t="s">
        <v>22</v>
      </c>
      <c r="G137" s="31" t="s">
        <v>23</v>
      </c>
      <c r="H137" s="31" t="s">
        <v>743</v>
      </c>
      <c r="I137" s="31">
        <v>12162.416573137745</v>
      </c>
      <c r="J137" s="31">
        <f>INDEX('LA lookup'!H:H,MATCH(B137,'LA lookup'!G:G,0))</f>
        <v>68157</v>
      </c>
      <c r="K137" s="31">
        <v>178.44706447082098</v>
      </c>
      <c r="L137" s="31" t="str">
        <f t="shared" si="7"/>
        <v>178.4 per 1000 0-17 yr olds</v>
      </c>
      <c r="M137" s="31">
        <f t="shared" si="8"/>
        <v>178.44706447082098</v>
      </c>
    </row>
    <row r="138" spans="1:13" x14ac:dyDescent="0.45">
      <c r="A138" s="31" t="str">
        <f t="shared" si="9"/>
        <v>E09000031_Modelled prevalence of children in households with any of so called 'toxic trio'_Number</v>
      </c>
      <c r="B138" s="31" t="s">
        <v>448</v>
      </c>
      <c r="C138" s="31" t="s">
        <v>449</v>
      </c>
      <c r="D138" s="31" t="s">
        <v>229</v>
      </c>
      <c r="E138" s="31">
        <v>2018</v>
      </c>
      <c r="F138" s="31" t="s">
        <v>22</v>
      </c>
      <c r="G138" s="31" t="s">
        <v>23</v>
      </c>
      <c r="H138" s="31" t="s">
        <v>743</v>
      </c>
      <c r="I138" s="31">
        <v>13268.607101269692</v>
      </c>
      <c r="J138" s="31">
        <f>INDEX('LA lookup'!H:H,MATCH(B138,'LA lookup'!G:G,0))</f>
        <v>67017</v>
      </c>
      <c r="K138" s="31">
        <v>197.98867602652598</v>
      </c>
      <c r="L138" s="31" t="str">
        <f t="shared" si="7"/>
        <v>198 per 1000 0-17 yr olds</v>
      </c>
      <c r="M138" s="31">
        <f t="shared" si="8"/>
        <v>197.98867602652598</v>
      </c>
    </row>
    <row r="139" spans="1:13" x14ac:dyDescent="0.45">
      <c r="A139" s="31" t="str">
        <f t="shared" si="9"/>
        <v>E09000032_Modelled prevalence of children in households with any of so called 'toxic trio'_Number</v>
      </c>
      <c r="B139" s="31" t="s">
        <v>450</v>
      </c>
      <c r="C139" s="31" t="s">
        <v>451</v>
      </c>
      <c r="D139" s="31" t="s">
        <v>229</v>
      </c>
      <c r="E139" s="31">
        <v>2018</v>
      </c>
      <c r="F139" s="31" t="s">
        <v>22</v>
      </c>
      <c r="G139" s="31" t="s">
        <v>23</v>
      </c>
      <c r="H139" s="31" t="s">
        <v>743</v>
      </c>
      <c r="I139" s="31">
        <v>12958.116465739678</v>
      </c>
      <c r="J139" s="31">
        <f>INDEX('LA lookup'!H:H,MATCH(B139,'LA lookup'!G:G,0))</f>
        <v>63840</v>
      </c>
      <c r="K139" s="31">
        <v>202.978014814218</v>
      </c>
      <c r="L139" s="31" t="str">
        <f t="shared" si="7"/>
        <v>203 per 1000 0-17 yr olds</v>
      </c>
      <c r="M139" s="31">
        <f t="shared" si="8"/>
        <v>202.978014814218</v>
      </c>
    </row>
    <row r="140" spans="1:13" x14ac:dyDescent="0.45">
      <c r="A140" s="31" t="str">
        <f t="shared" si="9"/>
        <v>E06000007_Modelled prevalence of children in households with any of so called 'toxic trio'_Number</v>
      </c>
      <c r="B140" s="31" t="s">
        <v>452</v>
      </c>
      <c r="C140" s="31" t="s">
        <v>453</v>
      </c>
      <c r="D140" s="31" t="s">
        <v>229</v>
      </c>
      <c r="E140" s="31">
        <v>2018</v>
      </c>
      <c r="F140" s="31" t="s">
        <v>22</v>
      </c>
      <c r="G140" s="31" t="s">
        <v>23</v>
      </c>
      <c r="H140" s="31" t="s">
        <v>743</v>
      </c>
      <c r="I140" s="31">
        <v>7809.4303835767996</v>
      </c>
      <c r="J140" s="31">
        <f>INDEX('LA lookup'!H:H,MATCH(B140,'LA lookup'!G:G,0))</f>
        <v>44484</v>
      </c>
      <c r="K140" s="31">
        <v>175.55593884490602</v>
      </c>
      <c r="L140" s="31" t="str">
        <f t="shared" si="7"/>
        <v>175.6 per 1000 0-17 yr olds</v>
      </c>
      <c r="M140" s="31">
        <f t="shared" si="8"/>
        <v>175.55593884490602</v>
      </c>
    </row>
    <row r="141" spans="1:13" x14ac:dyDescent="0.45">
      <c r="A141" s="31" t="str">
        <f t="shared" si="9"/>
        <v>E10000031_Modelled prevalence of children in households with any of so called 'toxic trio'_Number</v>
      </c>
      <c r="B141" s="31" t="s">
        <v>454</v>
      </c>
      <c r="C141" s="31" t="s">
        <v>455</v>
      </c>
      <c r="D141" s="31" t="s">
        <v>229</v>
      </c>
      <c r="E141" s="31">
        <v>2018</v>
      </c>
      <c r="F141" s="31" t="s">
        <v>22</v>
      </c>
      <c r="G141" s="31" t="s">
        <v>23</v>
      </c>
      <c r="H141" s="31" t="s">
        <v>743</v>
      </c>
      <c r="I141" s="31">
        <v>17799.839759031442</v>
      </c>
      <c r="J141" s="31">
        <f>INDEX('LA lookup'!H:H,MATCH(B141,'LA lookup'!G:G,0))</f>
        <v>115928</v>
      </c>
      <c r="K141" s="31">
        <v>153.542196527426</v>
      </c>
      <c r="L141" s="31" t="str">
        <f t="shared" si="7"/>
        <v>153.5 per 1000 0-17 yr olds</v>
      </c>
      <c r="M141" s="31">
        <f t="shared" si="8"/>
        <v>153.542196527426</v>
      </c>
    </row>
    <row r="142" spans="1:13" x14ac:dyDescent="0.45">
      <c r="A142" s="31" t="str">
        <f t="shared" si="9"/>
        <v>E06000037_Modelled prevalence of children in households with any of so called 'toxic trio'_Number</v>
      </c>
      <c r="B142" s="31" t="s">
        <v>456</v>
      </c>
      <c r="C142" s="31" t="s">
        <v>457</v>
      </c>
      <c r="D142" s="31" t="s">
        <v>229</v>
      </c>
      <c r="E142" s="31">
        <v>2018</v>
      </c>
      <c r="F142" s="31" t="s">
        <v>22</v>
      </c>
      <c r="G142" s="31" t="s">
        <v>23</v>
      </c>
      <c r="H142" s="31" t="s">
        <v>743</v>
      </c>
      <c r="I142" s="31">
        <v>5312.7645025085521</v>
      </c>
      <c r="J142" s="31">
        <f>INDEX('LA lookup'!H:H,MATCH(B142,'LA lookup'!G:G,0))</f>
        <v>35623</v>
      </c>
      <c r="K142" s="31">
        <v>149.13860434294003</v>
      </c>
      <c r="L142" s="31" t="str">
        <f t="shared" si="7"/>
        <v>149.1 per 1000 0-17 yr olds</v>
      </c>
      <c r="M142" s="31">
        <f t="shared" si="8"/>
        <v>149.13860434294003</v>
      </c>
    </row>
    <row r="143" spans="1:13" x14ac:dyDescent="0.45">
      <c r="A143" s="31" t="str">
        <f t="shared" si="9"/>
        <v>E10000032_Modelled prevalence of children in households with any of so called 'toxic trio'_Number</v>
      </c>
      <c r="B143" s="31" t="s">
        <v>458</v>
      </c>
      <c r="C143" s="31" t="s">
        <v>459</v>
      </c>
      <c r="D143" s="31" t="s">
        <v>229</v>
      </c>
      <c r="E143" s="31">
        <v>2018</v>
      </c>
      <c r="F143" s="31" t="s">
        <v>22</v>
      </c>
      <c r="G143" s="31" t="s">
        <v>23</v>
      </c>
      <c r="H143" s="31" t="s">
        <v>743</v>
      </c>
      <c r="I143" s="31">
        <v>26702.20384493954</v>
      </c>
      <c r="J143" s="31">
        <f>INDEX('LA lookup'!H:H,MATCH(B143,'LA lookup'!G:G,0))</f>
        <v>174672</v>
      </c>
      <c r="K143" s="31">
        <v>152.87054504980503</v>
      </c>
      <c r="L143" s="31" t="str">
        <f t="shared" si="7"/>
        <v>152.9 per 1000 0-17 yr olds</v>
      </c>
      <c r="M143" s="31">
        <f t="shared" si="8"/>
        <v>152.87054504980503</v>
      </c>
    </row>
    <row r="144" spans="1:13" x14ac:dyDescent="0.45">
      <c r="A144" s="31" t="str">
        <f t="shared" si="9"/>
        <v>E09000033_Modelled prevalence of children in households with any of so called 'toxic trio'_Number</v>
      </c>
      <c r="B144" s="31" t="s">
        <v>506</v>
      </c>
      <c r="C144" s="31" t="s">
        <v>507</v>
      </c>
      <c r="D144" s="31" t="s">
        <v>229</v>
      </c>
      <c r="E144" s="31">
        <v>2018</v>
      </c>
      <c r="F144" s="31" t="s">
        <v>22</v>
      </c>
      <c r="G144" s="31" t="s">
        <v>23</v>
      </c>
      <c r="H144" s="31" t="s">
        <v>743</v>
      </c>
      <c r="I144" s="31">
        <v>9537.1020221780418</v>
      </c>
      <c r="J144" s="31">
        <f>INDEX('LA lookup'!H:H,MATCH(B144,'LA lookup'!G:G,0))</f>
        <v>47445</v>
      </c>
      <c r="K144" s="31">
        <v>201.01384808047302</v>
      </c>
      <c r="L144" s="31" t="str">
        <f t="shared" si="7"/>
        <v>201 per 1000 0-17 yr olds</v>
      </c>
      <c r="M144" s="31">
        <f t="shared" si="8"/>
        <v>201.01384808047302</v>
      </c>
    </row>
    <row r="145" spans="1:13" x14ac:dyDescent="0.45">
      <c r="A145" s="31" t="str">
        <f t="shared" si="9"/>
        <v>E08000010_Modelled prevalence of children in households with any of so called 'toxic trio'_Number</v>
      </c>
      <c r="B145" s="31" t="s">
        <v>460</v>
      </c>
      <c r="C145" s="31" t="s">
        <v>461</v>
      </c>
      <c r="D145" s="31" t="s">
        <v>229</v>
      </c>
      <c r="E145" s="31">
        <v>2018</v>
      </c>
      <c r="F145" s="31" t="s">
        <v>22</v>
      </c>
      <c r="G145" s="31" t="s">
        <v>23</v>
      </c>
      <c r="H145" s="31" t="s">
        <v>743</v>
      </c>
      <c r="I145" s="31">
        <v>12703.273362220167</v>
      </c>
      <c r="J145" s="31">
        <f>INDEX('LA lookup'!H:H,MATCH(B145,'LA lookup'!G:G,0))</f>
        <v>68388</v>
      </c>
      <c r="K145" s="31">
        <v>185.75295903111902</v>
      </c>
      <c r="L145" s="31" t="str">
        <f t="shared" si="7"/>
        <v>185.8 per 1000 0-17 yr olds</v>
      </c>
      <c r="M145" s="31">
        <f t="shared" si="8"/>
        <v>185.75295903111902</v>
      </c>
    </row>
    <row r="146" spans="1:13" x14ac:dyDescent="0.45">
      <c r="A146" s="31" t="str">
        <f t="shared" si="9"/>
        <v>E06000054_Modelled prevalence of children in households with any of so called 'toxic trio'_Number</v>
      </c>
      <c r="B146" s="31" t="s">
        <v>462</v>
      </c>
      <c r="C146" s="31" t="s">
        <v>463</v>
      </c>
      <c r="D146" s="31" t="s">
        <v>229</v>
      </c>
      <c r="E146" s="31">
        <v>2018</v>
      </c>
      <c r="F146" s="31" t="s">
        <v>22</v>
      </c>
      <c r="G146" s="31" t="s">
        <v>23</v>
      </c>
      <c r="H146" s="31" t="s">
        <v>743</v>
      </c>
      <c r="I146" s="31">
        <v>16469.007660850104</v>
      </c>
      <c r="J146" s="31">
        <f>INDEX('LA lookup'!H:H,MATCH(B146,'LA lookup'!G:G,0))</f>
        <v>105692</v>
      </c>
      <c r="K146" s="31">
        <v>155.820759005886</v>
      </c>
      <c r="L146" s="31" t="str">
        <f t="shared" si="7"/>
        <v>155.8 per 1000 0-17 yr olds</v>
      </c>
      <c r="M146" s="31">
        <f t="shared" si="8"/>
        <v>155.820759005886</v>
      </c>
    </row>
    <row r="147" spans="1:13" x14ac:dyDescent="0.45">
      <c r="A147" s="31" t="str">
        <f t="shared" si="9"/>
        <v>E06000040_Modelled prevalence of children in households with any of so called 'toxic trio'_Number</v>
      </c>
      <c r="B147" s="31" t="s">
        <v>555</v>
      </c>
      <c r="C147" s="31" t="s">
        <v>727</v>
      </c>
      <c r="D147" s="31" t="s">
        <v>229</v>
      </c>
      <c r="E147" s="31">
        <v>2018</v>
      </c>
      <c r="F147" s="31" t="s">
        <v>22</v>
      </c>
      <c r="G147" s="31" t="s">
        <v>23</v>
      </c>
      <c r="H147" s="31" t="s">
        <v>743</v>
      </c>
      <c r="I147" s="31">
        <v>5235.9231733645647</v>
      </c>
      <c r="J147" s="31">
        <f>INDEX('LA lookup'!H:H,MATCH(B147,'LA lookup'!G:G,0))</f>
        <v>34604</v>
      </c>
      <c r="K147" s="31">
        <v>151.30976688719699</v>
      </c>
      <c r="L147" s="31" t="str">
        <f t="shared" si="7"/>
        <v>151.3 per 1000 0-17 yr olds</v>
      </c>
      <c r="M147" s="31">
        <f t="shared" si="8"/>
        <v>151.30976688719699</v>
      </c>
    </row>
    <row r="148" spans="1:13" x14ac:dyDescent="0.45">
      <c r="A148" s="31" t="str">
        <f t="shared" si="9"/>
        <v>E08000015_Modelled prevalence of children in households with any of so called 'toxic trio'_Number</v>
      </c>
      <c r="B148" s="31" t="s">
        <v>464</v>
      </c>
      <c r="C148" s="31" t="s">
        <v>465</v>
      </c>
      <c r="D148" s="31" t="s">
        <v>229</v>
      </c>
      <c r="E148" s="31">
        <v>2018</v>
      </c>
      <c r="F148" s="31" t="s">
        <v>22</v>
      </c>
      <c r="G148" s="31" t="s">
        <v>23</v>
      </c>
      <c r="H148" s="31" t="s">
        <v>743</v>
      </c>
      <c r="I148" s="31">
        <v>13600.636787486712</v>
      </c>
      <c r="J148" s="31">
        <f>INDEX('LA lookup'!H:H,MATCH(B148,'LA lookup'!G:G,0))</f>
        <v>67576</v>
      </c>
      <c r="K148" s="31">
        <v>201.26430666933101</v>
      </c>
      <c r="L148" s="31" t="str">
        <f t="shared" si="7"/>
        <v>201.3 per 1000 0-17 yr olds</v>
      </c>
      <c r="M148" s="31">
        <f t="shared" si="8"/>
        <v>201.26430666933101</v>
      </c>
    </row>
    <row r="149" spans="1:13" x14ac:dyDescent="0.45">
      <c r="A149" s="31" t="str">
        <f t="shared" si="9"/>
        <v>E06000041_Modelled prevalence of children in households with any of so called 'toxic trio'_Number</v>
      </c>
      <c r="B149" s="31" t="s">
        <v>466</v>
      </c>
      <c r="C149" s="31" t="s">
        <v>467</v>
      </c>
      <c r="D149" s="31" t="s">
        <v>229</v>
      </c>
      <c r="E149" s="31">
        <v>2018</v>
      </c>
      <c r="F149" s="31" t="s">
        <v>22</v>
      </c>
      <c r="G149" s="31" t="s">
        <v>23</v>
      </c>
      <c r="H149" s="31" t="s">
        <v>743</v>
      </c>
      <c r="I149" s="31">
        <v>5480.443449425582</v>
      </c>
      <c r="J149" s="31">
        <f>INDEX('LA lookup'!H:H,MATCH(B149,'LA lookup'!G:G,0))</f>
        <v>39532</v>
      </c>
      <c r="K149" s="31">
        <v>138.63309342875598</v>
      </c>
      <c r="L149" s="31" t="str">
        <f t="shared" si="7"/>
        <v>138.6 per 1000 0-17 yr olds</v>
      </c>
      <c r="M149" s="31">
        <f t="shared" si="8"/>
        <v>138.63309342875598</v>
      </c>
    </row>
    <row r="150" spans="1:13" x14ac:dyDescent="0.45">
      <c r="A150" s="31" t="str">
        <f t="shared" si="9"/>
        <v>E08000031_Modelled prevalence of children in households with any of so called 'toxic trio'_Number</v>
      </c>
      <c r="B150" s="31" t="s">
        <v>468</v>
      </c>
      <c r="C150" s="31" t="s">
        <v>469</v>
      </c>
      <c r="D150" s="31" t="s">
        <v>229</v>
      </c>
      <c r="E150" s="31">
        <v>2018</v>
      </c>
      <c r="F150" s="31" t="s">
        <v>22</v>
      </c>
      <c r="G150" s="31" t="s">
        <v>23</v>
      </c>
      <c r="H150" s="31" t="s">
        <v>743</v>
      </c>
      <c r="I150" s="31">
        <v>11428.257729975139</v>
      </c>
      <c r="J150" s="31">
        <f>INDEX('LA lookup'!H:H,MATCH(B150,'LA lookup'!G:G,0))</f>
        <v>61244</v>
      </c>
      <c r="K150" s="31">
        <v>186.60207906040003</v>
      </c>
      <c r="L150" s="31" t="str">
        <f t="shared" si="7"/>
        <v>186.6 per 1000 0-17 yr olds</v>
      </c>
      <c r="M150" s="31">
        <f t="shared" si="8"/>
        <v>186.60207906040003</v>
      </c>
    </row>
    <row r="151" spans="1:13" x14ac:dyDescent="0.45">
      <c r="A151" s="31" t="str">
        <f t="shared" si="9"/>
        <v>E10000034_Modelled prevalence of children in households with any of so called 'toxic trio'_Number</v>
      </c>
      <c r="B151" s="31" t="s">
        <v>470</v>
      </c>
      <c r="C151" s="31" t="s">
        <v>471</v>
      </c>
      <c r="D151" s="31" t="s">
        <v>229</v>
      </c>
      <c r="E151" s="31">
        <v>2018</v>
      </c>
      <c r="F151" s="31" t="s">
        <v>22</v>
      </c>
      <c r="G151" s="31" t="s">
        <v>23</v>
      </c>
      <c r="H151" s="31" t="s">
        <v>743</v>
      </c>
      <c r="I151" s="31">
        <v>18311.509751964986</v>
      </c>
      <c r="J151" s="31">
        <f>INDEX('LA lookup'!H:H,MATCH(B151,'LA lookup'!G:G,0))</f>
        <v>117783</v>
      </c>
      <c r="K151" s="31">
        <v>155.46818939885202</v>
      </c>
      <c r="L151" s="31" t="str">
        <f t="shared" si="7"/>
        <v>155.5 per 1000 0-17 yr olds</v>
      </c>
      <c r="M151" s="31">
        <f t="shared" si="8"/>
        <v>155.46818939885202</v>
      </c>
    </row>
    <row r="152" spans="1:13" x14ac:dyDescent="0.45">
      <c r="A152" s="31" t="str">
        <f t="shared" si="9"/>
        <v>E06000014_Modelled prevalence of children in households with any of so called 'toxic trio'_Number</v>
      </c>
      <c r="B152" s="31" t="s">
        <v>472</v>
      </c>
      <c r="C152" s="31" t="s">
        <v>473</v>
      </c>
      <c r="D152" s="31" t="s">
        <v>229</v>
      </c>
      <c r="E152" s="31">
        <v>2018</v>
      </c>
      <c r="F152" s="31" t="s">
        <v>22</v>
      </c>
      <c r="G152" s="31" t="s">
        <v>23</v>
      </c>
      <c r="H152" s="31" t="s">
        <v>743</v>
      </c>
      <c r="I152" s="31">
        <v>6890.0289557756705</v>
      </c>
      <c r="J152" s="31">
        <f>INDEX('LA lookup'!H:H,MATCH(B152,'LA lookup'!G:G,0))</f>
        <v>36572</v>
      </c>
      <c r="K152" s="31">
        <v>188.39628556752899</v>
      </c>
      <c r="L152" s="31" t="str">
        <f t="shared" si="7"/>
        <v>188.4 per 1000 0-17 yr olds</v>
      </c>
      <c r="M152" s="31">
        <f t="shared" si="8"/>
        <v>188.39628556752899</v>
      </c>
    </row>
    <row r="153" spans="1:13" x14ac:dyDescent="0.45">
      <c r="A153" s="31" t="str">
        <f t="shared" si="9"/>
        <v>NA_Modelled prevalence of children in households with any of so called 'toxic trio'_Number</v>
      </c>
      <c r="B153" s="31" t="s">
        <v>13</v>
      </c>
      <c r="C153" s="31" t="s">
        <v>737</v>
      </c>
      <c r="D153" s="31" t="s">
        <v>229</v>
      </c>
      <c r="E153" s="31">
        <v>2018</v>
      </c>
      <c r="F153" s="31" t="s">
        <v>22</v>
      </c>
      <c r="G153" s="31" t="s">
        <v>23</v>
      </c>
      <c r="H153" s="31" t="s">
        <v>743</v>
      </c>
      <c r="I153" s="31">
        <v>2176962.0502201463</v>
      </c>
      <c r="J153" s="31">
        <f>INDEX('LA lookup'!H:H,MATCH(B153,'LA lookup'!G:G,0))</f>
        <v>11954618</v>
      </c>
      <c r="K153" s="31">
        <v>182.1021842956543</v>
      </c>
      <c r="L153" s="31" t="str">
        <f t="shared" si="7"/>
        <v>182.1 per 1000 0-17 yr olds</v>
      </c>
      <c r="M153" s="31">
        <f t="shared" si="8"/>
        <v>182.1021842956543</v>
      </c>
    </row>
    <row r="154" spans="1:13" x14ac:dyDescent="0.45">
      <c r="A154" s="31" t="str">
        <f t="shared" si="9"/>
        <v>E09000002_Modelled prevalence of children in households with all 3 of so called 'toxic trio'_Number</v>
      </c>
      <c r="B154" s="31" t="s">
        <v>227</v>
      </c>
      <c r="C154" s="31" t="s">
        <v>228</v>
      </c>
      <c r="D154" s="31" t="s">
        <v>229</v>
      </c>
      <c r="E154" s="31">
        <v>2018</v>
      </c>
      <c r="F154" s="31" t="s">
        <v>22</v>
      </c>
      <c r="G154" s="31" t="s">
        <v>25</v>
      </c>
      <c r="H154" s="31" t="s">
        <v>743</v>
      </c>
      <c r="I154" s="31">
        <v>856.61101389509338</v>
      </c>
      <c r="J154" s="31">
        <f>INDEX('LA lookup'!H:H,MATCH(B154,'LA lookup'!G:G,0))</f>
        <v>63401</v>
      </c>
      <c r="K154" s="31">
        <v>13.511001622925402</v>
      </c>
      <c r="L154" s="31" t="str">
        <f t="shared" si="7"/>
        <v>13.5 per 1000 0-17 yr olds</v>
      </c>
      <c r="M154" s="31">
        <f t="shared" si="8"/>
        <v>13.511001622925402</v>
      </c>
    </row>
    <row r="155" spans="1:13" x14ac:dyDescent="0.45">
      <c r="A155" s="31" t="str">
        <f t="shared" si="9"/>
        <v>E09000003_Modelled prevalence of children in households with all 3 of so called 'toxic trio'_Number</v>
      </c>
      <c r="B155" s="31" t="s">
        <v>233</v>
      </c>
      <c r="C155" s="31" t="s">
        <v>234</v>
      </c>
      <c r="D155" s="31" t="s">
        <v>229</v>
      </c>
      <c r="E155" s="31">
        <v>2018</v>
      </c>
      <c r="F155" s="31" t="s">
        <v>22</v>
      </c>
      <c r="G155" s="31" t="s">
        <v>25</v>
      </c>
      <c r="H155" s="31" t="s">
        <v>743</v>
      </c>
      <c r="I155" s="31">
        <v>951.08003796748756</v>
      </c>
      <c r="J155" s="31">
        <f>INDEX('LA lookup'!H:H,MATCH(B155,'LA lookup'!G:G,0))</f>
        <v>92701</v>
      </c>
      <c r="K155" s="31">
        <v>10.2596524090084</v>
      </c>
      <c r="L155" s="31" t="str">
        <f t="shared" si="7"/>
        <v>10.3 per 1000 0-17 yr olds</v>
      </c>
      <c r="M155" s="31">
        <f t="shared" si="8"/>
        <v>10.2596524090084</v>
      </c>
    </row>
    <row r="156" spans="1:13" x14ac:dyDescent="0.45">
      <c r="A156" s="31" t="str">
        <f t="shared" si="9"/>
        <v>E08000016_Modelled prevalence of children in households with all 3 of so called 'toxic trio'_Number</v>
      </c>
      <c r="B156" s="31" t="s">
        <v>236</v>
      </c>
      <c r="C156" s="31" t="s">
        <v>237</v>
      </c>
      <c r="D156" s="31" t="s">
        <v>229</v>
      </c>
      <c r="E156" s="31">
        <v>2018</v>
      </c>
      <c r="F156" s="31" t="s">
        <v>22</v>
      </c>
      <c r="G156" s="31" t="s">
        <v>25</v>
      </c>
      <c r="H156" s="31" t="s">
        <v>743</v>
      </c>
      <c r="I156" s="31">
        <v>531.71691389508237</v>
      </c>
      <c r="J156" s="31">
        <f>INDEX('LA lookup'!H:H,MATCH(B156,'LA lookup'!G:G,0))</f>
        <v>50727</v>
      </c>
      <c r="K156" s="31">
        <v>10.481931001144998</v>
      </c>
      <c r="L156" s="31" t="str">
        <f t="shared" si="7"/>
        <v>10.5 per 1000 0-17 yr olds</v>
      </c>
      <c r="M156" s="31">
        <f t="shared" si="8"/>
        <v>10.481931001144998</v>
      </c>
    </row>
    <row r="157" spans="1:13" x14ac:dyDescent="0.45">
      <c r="A157" s="31" t="str">
        <f t="shared" si="9"/>
        <v>E06000022_Modelled prevalence of children in households with all 3 of so called 'toxic trio'_Number</v>
      </c>
      <c r="B157" s="31" t="s">
        <v>238</v>
      </c>
      <c r="C157" s="31" t="s">
        <v>239</v>
      </c>
      <c r="D157" s="31" t="s">
        <v>229</v>
      </c>
      <c r="E157" s="31">
        <v>2018</v>
      </c>
      <c r="F157" s="31" t="s">
        <v>22</v>
      </c>
      <c r="G157" s="31" t="s">
        <v>25</v>
      </c>
      <c r="H157" s="31" t="s">
        <v>743</v>
      </c>
      <c r="I157" s="31">
        <v>363.42429880877205</v>
      </c>
      <c r="J157" s="31">
        <f>INDEX('LA lookup'!H:H,MATCH(B157,'LA lookup'!G:G,0))</f>
        <v>35946</v>
      </c>
      <c r="K157" s="31">
        <v>10.110284838612699</v>
      </c>
      <c r="L157" s="31" t="str">
        <f t="shared" si="7"/>
        <v>10.1 per 1000 0-17 yr olds</v>
      </c>
      <c r="M157" s="31">
        <f t="shared" si="8"/>
        <v>10.110284838612699</v>
      </c>
    </row>
    <row r="158" spans="1:13" x14ac:dyDescent="0.45">
      <c r="A158" s="31" t="str">
        <f t="shared" si="9"/>
        <v>E06000055_Modelled prevalence of children in households with all 3 of so called 'toxic trio'_Number</v>
      </c>
      <c r="B158" s="31" t="s">
        <v>240</v>
      </c>
      <c r="C158" s="31" t="s">
        <v>241</v>
      </c>
      <c r="D158" s="31" t="s">
        <v>229</v>
      </c>
      <c r="E158" s="31">
        <v>2018</v>
      </c>
      <c r="F158" s="31" t="s">
        <v>22</v>
      </c>
      <c r="G158" s="31" t="s">
        <v>25</v>
      </c>
      <c r="H158" s="31" t="s">
        <v>743</v>
      </c>
      <c r="I158" s="31">
        <v>400.66585211583094</v>
      </c>
      <c r="J158" s="31">
        <f>INDEX('LA lookup'!H:H,MATCH(B158,'LA lookup'!G:G,0))</f>
        <v>40088</v>
      </c>
      <c r="K158" s="31">
        <v>9.9946580551743889</v>
      </c>
      <c r="L158" s="31" t="str">
        <f t="shared" si="7"/>
        <v>10 per 1000 0-17 yr olds</v>
      </c>
      <c r="M158" s="31">
        <f t="shared" si="8"/>
        <v>9.9946580551743889</v>
      </c>
    </row>
    <row r="159" spans="1:13" x14ac:dyDescent="0.45">
      <c r="A159" s="31" t="str">
        <f t="shared" si="9"/>
        <v>E09000004_Modelled prevalence of children in households with all 3 of so called 'toxic trio'_Number</v>
      </c>
      <c r="B159" s="31" t="s">
        <v>242</v>
      </c>
      <c r="C159" s="31" t="s">
        <v>243</v>
      </c>
      <c r="D159" s="31" t="s">
        <v>229</v>
      </c>
      <c r="E159" s="31">
        <v>2018</v>
      </c>
      <c r="F159" s="31" t="s">
        <v>22</v>
      </c>
      <c r="G159" s="31" t="s">
        <v>25</v>
      </c>
      <c r="H159" s="31" t="s">
        <v>743</v>
      </c>
      <c r="I159" s="31">
        <v>587.22209060277635</v>
      </c>
      <c r="J159" s="31">
        <f>INDEX('LA lookup'!H:H,MATCH(B159,'LA lookup'!G:G,0))</f>
        <v>56853</v>
      </c>
      <c r="K159" s="31">
        <v>10.3287793186424</v>
      </c>
      <c r="L159" s="31" t="str">
        <f t="shared" si="7"/>
        <v>10.3 per 1000 0-17 yr olds</v>
      </c>
      <c r="M159" s="31">
        <f t="shared" si="8"/>
        <v>10.3287793186424</v>
      </c>
    </row>
    <row r="160" spans="1:13" x14ac:dyDescent="0.45">
      <c r="A160" s="31" t="str">
        <f t="shared" si="9"/>
        <v>E08000025_Modelled prevalence of children in households with all 3 of so called 'toxic trio'_Number</v>
      </c>
      <c r="B160" s="31" t="s">
        <v>245</v>
      </c>
      <c r="C160" s="31" t="s">
        <v>246</v>
      </c>
      <c r="D160" s="31" t="s">
        <v>229</v>
      </c>
      <c r="E160" s="31">
        <v>2018</v>
      </c>
      <c r="F160" s="31" t="s">
        <v>22</v>
      </c>
      <c r="G160" s="31" t="s">
        <v>25</v>
      </c>
      <c r="H160" s="31" t="s">
        <v>743</v>
      </c>
      <c r="I160" s="31">
        <v>3853.4712920308057</v>
      </c>
      <c r="J160" s="31">
        <f>INDEX('LA lookup'!H:H,MATCH(B160,'LA lookup'!G:G,0))</f>
        <v>288388</v>
      </c>
      <c r="K160" s="31">
        <v>13.362106925499001</v>
      </c>
      <c r="L160" s="31" t="str">
        <f t="shared" si="7"/>
        <v>13.4 per 1000 0-17 yr olds</v>
      </c>
      <c r="M160" s="31">
        <f t="shared" si="8"/>
        <v>13.362106925499001</v>
      </c>
    </row>
    <row r="161" spans="1:13" x14ac:dyDescent="0.45">
      <c r="A161" s="31" t="str">
        <f t="shared" si="9"/>
        <v>E06000008_Modelled prevalence of children in households with all 3 of so called 'toxic trio'_Number</v>
      </c>
      <c r="B161" s="31" t="s">
        <v>247</v>
      </c>
      <c r="C161" s="31" t="s">
        <v>248</v>
      </c>
      <c r="D161" s="31" t="s">
        <v>229</v>
      </c>
      <c r="E161" s="31">
        <v>2018</v>
      </c>
      <c r="F161" s="31" t="s">
        <v>22</v>
      </c>
      <c r="G161" s="31" t="s">
        <v>25</v>
      </c>
      <c r="H161" s="31" t="s">
        <v>743</v>
      </c>
      <c r="I161" s="31">
        <v>497.53482416171317</v>
      </c>
      <c r="J161" s="31">
        <f>INDEX('LA lookup'!H:H,MATCH(B161,'LA lookup'!G:G,0))</f>
        <v>38481</v>
      </c>
      <c r="K161" s="31">
        <v>12.9293631704403</v>
      </c>
      <c r="L161" s="31" t="str">
        <f t="shared" si="7"/>
        <v>12.9 per 1000 0-17 yr olds</v>
      </c>
      <c r="M161" s="31">
        <f t="shared" si="8"/>
        <v>12.9293631704403</v>
      </c>
    </row>
    <row r="162" spans="1:13" x14ac:dyDescent="0.45">
      <c r="A162" s="31" t="str">
        <f t="shared" si="9"/>
        <v>E06000009_Modelled prevalence of children in households with all 3 of so called 'toxic trio'_Number</v>
      </c>
      <c r="B162" s="31" t="s">
        <v>249</v>
      </c>
      <c r="C162" s="31" t="s">
        <v>250</v>
      </c>
      <c r="D162" s="31" t="s">
        <v>229</v>
      </c>
      <c r="E162" s="31">
        <v>2018</v>
      </c>
      <c r="F162" s="31" t="s">
        <v>22</v>
      </c>
      <c r="G162" s="31" t="s">
        <v>25</v>
      </c>
      <c r="H162" s="31" t="s">
        <v>743</v>
      </c>
      <c r="I162" s="31">
        <v>339.72925907586853</v>
      </c>
      <c r="J162" s="31">
        <f>INDEX('LA lookup'!H:H,MATCH(B162,'LA lookup'!G:G,0))</f>
        <v>28904</v>
      </c>
      <c r="K162" s="31">
        <v>11.753710873092601</v>
      </c>
      <c r="L162" s="31" t="str">
        <f t="shared" si="7"/>
        <v>11.8 per 1000 0-17 yr olds</v>
      </c>
      <c r="M162" s="31">
        <f t="shared" si="8"/>
        <v>11.753710873092601</v>
      </c>
    </row>
    <row r="163" spans="1:13" x14ac:dyDescent="0.45">
      <c r="A163" s="31" t="str">
        <f t="shared" si="9"/>
        <v>E08000001_Modelled prevalence of children in households with all 3 of so called 'toxic trio'_Number</v>
      </c>
      <c r="B163" s="31" t="s">
        <v>252</v>
      </c>
      <c r="C163" s="31" t="s">
        <v>253</v>
      </c>
      <c r="D163" s="31" t="s">
        <v>229</v>
      </c>
      <c r="E163" s="31">
        <v>2018</v>
      </c>
      <c r="F163" s="31" t="s">
        <v>22</v>
      </c>
      <c r="G163" s="31" t="s">
        <v>25</v>
      </c>
      <c r="H163" s="31" t="s">
        <v>743</v>
      </c>
      <c r="I163" s="31">
        <v>774.97911835825914</v>
      </c>
      <c r="J163" s="31">
        <f>INDEX('LA lookup'!H:H,MATCH(B163,'LA lookup'!G:G,0))</f>
        <v>67670</v>
      </c>
      <c r="K163" s="31">
        <v>11.452329220603799</v>
      </c>
      <c r="L163" s="31" t="str">
        <f t="shared" si="7"/>
        <v>11.5 per 1000 0-17 yr olds</v>
      </c>
      <c r="M163" s="31">
        <f t="shared" si="8"/>
        <v>11.452329220603799</v>
      </c>
    </row>
    <row r="164" spans="1:13" x14ac:dyDescent="0.45">
      <c r="A164" s="31" t="str">
        <f t="shared" si="9"/>
        <v>E06000028_Modelled prevalence of children in households with all 3 of so called 'toxic trio'_Number</v>
      </c>
      <c r="B164" s="31" t="s">
        <v>254</v>
      </c>
      <c r="C164" s="31" t="s">
        <v>255</v>
      </c>
      <c r="D164" s="31" t="s">
        <v>229</v>
      </c>
      <c r="E164" s="31">
        <v>2018</v>
      </c>
      <c r="F164" s="31" t="s">
        <v>22</v>
      </c>
      <c r="G164" s="31" t="s">
        <v>25</v>
      </c>
      <c r="H164" s="31" t="s">
        <v>743</v>
      </c>
      <c r="I164" s="31">
        <v>366.29729450152479</v>
      </c>
      <c r="J164" s="31">
        <f>INDEX('LA lookup'!H:H,MATCH(B164,'LA lookup'!G:G,0))</f>
        <v>36373</v>
      </c>
      <c r="K164" s="31">
        <v>10.070582423817799</v>
      </c>
      <c r="L164" s="31" t="str">
        <f t="shared" si="7"/>
        <v>10.1 per 1000 0-17 yr olds</v>
      </c>
      <c r="M164" s="31">
        <f t="shared" si="8"/>
        <v>10.070582423817799</v>
      </c>
    </row>
    <row r="165" spans="1:13" x14ac:dyDescent="0.45">
      <c r="A165" s="31" t="str">
        <f t="shared" si="9"/>
        <v>E06000036_Modelled prevalence of children in households with all 3 of so called 'toxic trio'_Number</v>
      </c>
      <c r="B165" s="31" t="s">
        <v>257</v>
      </c>
      <c r="C165" s="31" t="s">
        <v>258</v>
      </c>
      <c r="D165" s="31" t="s">
        <v>229</v>
      </c>
      <c r="E165" s="31">
        <v>2018</v>
      </c>
      <c r="F165" s="31" t="s">
        <v>22</v>
      </c>
      <c r="G165" s="31" t="s">
        <v>25</v>
      </c>
      <c r="H165" s="31" t="s">
        <v>743</v>
      </c>
      <c r="I165" s="31">
        <v>269.75486863143971</v>
      </c>
      <c r="J165" s="31">
        <f>INDEX('LA lookup'!H:H,MATCH(B165,'LA lookup'!G:G,0))</f>
        <v>28336</v>
      </c>
      <c r="K165" s="31">
        <v>9.5198640821372003</v>
      </c>
      <c r="L165" s="31" t="str">
        <f t="shared" si="7"/>
        <v>9.5 per 1000 0-17 yr olds</v>
      </c>
      <c r="M165" s="31">
        <f t="shared" si="8"/>
        <v>9.5198640821372003</v>
      </c>
    </row>
    <row r="166" spans="1:13" x14ac:dyDescent="0.45">
      <c r="A166" s="31" t="str">
        <f t="shared" si="9"/>
        <v>E08000032_Modelled prevalence of children in households with all 3 of so called 'toxic trio'_Number</v>
      </c>
      <c r="B166" s="31" t="s">
        <v>259</v>
      </c>
      <c r="C166" s="31" t="s">
        <v>260</v>
      </c>
      <c r="D166" s="31" t="s">
        <v>229</v>
      </c>
      <c r="E166" s="31">
        <v>2018</v>
      </c>
      <c r="F166" s="31" t="s">
        <v>22</v>
      </c>
      <c r="G166" s="31" t="s">
        <v>25</v>
      </c>
      <c r="H166" s="31" t="s">
        <v>743</v>
      </c>
      <c r="I166" s="31">
        <v>1706.8788782884067</v>
      </c>
      <c r="J166" s="31">
        <f>INDEX('LA lookup'!H:H,MATCH(B166,'LA lookup'!G:G,0))</f>
        <v>142005</v>
      </c>
      <c r="K166" s="31">
        <v>12.019850556588901</v>
      </c>
      <c r="L166" s="31" t="str">
        <f t="shared" si="7"/>
        <v>12 per 1000 0-17 yr olds</v>
      </c>
      <c r="M166" s="31">
        <f t="shared" si="8"/>
        <v>12.019850556588901</v>
      </c>
    </row>
    <row r="167" spans="1:13" x14ac:dyDescent="0.45">
      <c r="A167" s="31" t="str">
        <f t="shared" si="9"/>
        <v>E09000005_Modelled prevalence of children in households with all 3 of so called 'toxic trio'_Number</v>
      </c>
      <c r="B167" s="31" t="s">
        <v>261</v>
      </c>
      <c r="C167" s="31" t="s">
        <v>262</v>
      </c>
      <c r="D167" s="31" t="s">
        <v>229</v>
      </c>
      <c r="E167" s="31">
        <v>2018</v>
      </c>
      <c r="F167" s="31" t="s">
        <v>22</v>
      </c>
      <c r="G167" s="31" t="s">
        <v>25</v>
      </c>
      <c r="H167" s="31" t="s">
        <v>743</v>
      </c>
      <c r="I167" s="31">
        <v>856.97217091204914</v>
      </c>
      <c r="J167" s="31">
        <f>INDEX('LA lookup'!H:H,MATCH(B167,'LA lookup'!G:G,0))</f>
        <v>77893</v>
      </c>
      <c r="K167" s="31">
        <v>11.001915074679999</v>
      </c>
      <c r="L167" s="31" t="str">
        <f t="shared" si="7"/>
        <v>11 per 1000 0-17 yr olds</v>
      </c>
      <c r="M167" s="31">
        <f t="shared" si="8"/>
        <v>11.001915074679999</v>
      </c>
    </row>
    <row r="168" spans="1:13" x14ac:dyDescent="0.45">
      <c r="A168" s="31" t="str">
        <f t="shared" si="9"/>
        <v>E06000043_Modelled prevalence of children in households with all 3 of so called 'toxic trio'_Number</v>
      </c>
      <c r="B168" s="31" t="s">
        <v>263</v>
      </c>
      <c r="C168" s="31" t="s">
        <v>264</v>
      </c>
      <c r="D168" s="31" t="s">
        <v>229</v>
      </c>
      <c r="E168" s="31">
        <v>2018</v>
      </c>
      <c r="F168" s="31" t="s">
        <v>22</v>
      </c>
      <c r="G168" s="31" t="s">
        <v>25</v>
      </c>
      <c r="H168" s="31" t="s">
        <v>743</v>
      </c>
      <c r="I168" s="31">
        <v>536.72203273055482</v>
      </c>
      <c r="J168" s="31">
        <f>INDEX('LA lookup'!H:H,MATCH(B168,'LA lookup'!G:G,0))</f>
        <v>51005</v>
      </c>
      <c r="K168" s="31">
        <v>10.5229297663083</v>
      </c>
      <c r="L168" s="31" t="str">
        <f t="shared" si="7"/>
        <v>10.5 per 1000 0-17 yr olds</v>
      </c>
      <c r="M168" s="31">
        <f t="shared" si="8"/>
        <v>10.5229297663083</v>
      </c>
    </row>
    <row r="169" spans="1:13" x14ac:dyDescent="0.45">
      <c r="A169" s="31" t="str">
        <f t="shared" si="9"/>
        <v>E06000023_Modelled prevalence of children in households with all 3 of so called 'toxic trio'_Number</v>
      </c>
      <c r="B169" s="31" t="s">
        <v>265</v>
      </c>
      <c r="C169" s="31" t="s">
        <v>266</v>
      </c>
      <c r="D169" s="31" t="s">
        <v>229</v>
      </c>
      <c r="E169" s="31">
        <v>2018</v>
      </c>
      <c r="F169" s="31" t="s">
        <v>22</v>
      </c>
      <c r="G169" s="31" t="s">
        <v>25</v>
      </c>
      <c r="H169" s="31" t="s">
        <v>743</v>
      </c>
      <c r="I169" s="31">
        <v>1085.8056405099421</v>
      </c>
      <c r="J169" s="31">
        <f>INDEX('LA lookup'!H:H,MATCH(B169,'LA lookup'!G:G,0))</f>
        <v>94016</v>
      </c>
      <c r="K169" s="31">
        <v>11.549158021080903</v>
      </c>
      <c r="L169" s="31" t="str">
        <f t="shared" si="7"/>
        <v>11.5 per 1000 0-17 yr olds</v>
      </c>
      <c r="M169" s="31">
        <f t="shared" si="8"/>
        <v>11.549158021080903</v>
      </c>
    </row>
    <row r="170" spans="1:13" x14ac:dyDescent="0.45">
      <c r="A170" s="31" t="str">
        <f t="shared" si="9"/>
        <v>E09000006_Modelled prevalence of children in households with all 3 of so called 'toxic trio'_Number</v>
      </c>
      <c r="B170" s="31" t="s">
        <v>267</v>
      </c>
      <c r="C170" s="31" t="s">
        <v>268</v>
      </c>
      <c r="D170" s="31" t="s">
        <v>229</v>
      </c>
      <c r="E170" s="31">
        <v>2018</v>
      </c>
      <c r="F170" s="31" t="s">
        <v>22</v>
      </c>
      <c r="G170" s="31" t="s">
        <v>25</v>
      </c>
      <c r="H170" s="31" t="s">
        <v>743</v>
      </c>
      <c r="I170" s="31">
        <v>710.70376104004083</v>
      </c>
      <c r="J170" s="31">
        <f>INDEX('LA lookup'!H:H,MATCH(B170,'LA lookup'!G:G,0))</f>
        <v>75055</v>
      </c>
      <c r="K170" s="31">
        <v>9.4691061360341191</v>
      </c>
      <c r="L170" s="31" t="str">
        <f t="shared" si="7"/>
        <v>9.5 per 1000 0-17 yr olds</v>
      </c>
      <c r="M170" s="31">
        <f t="shared" si="8"/>
        <v>9.4691061360341191</v>
      </c>
    </row>
    <row r="171" spans="1:13" x14ac:dyDescent="0.45">
      <c r="A171" s="31" t="str">
        <f t="shared" si="9"/>
        <v>E10000002_Modelled prevalence of children in households with all 3 of so called 'toxic trio'_Number</v>
      </c>
      <c r="B171" s="31" t="s">
        <v>269</v>
      </c>
      <c r="C171" s="31" t="s">
        <v>270</v>
      </c>
      <c r="D171" s="31" t="s">
        <v>229</v>
      </c>
      <c r="E171" s="31">
        <v>2018</v>
      </c>
      <c r="F171" s="31" t="s">
        <v>22</v>
      </c>
      <c r="G171" s="31" t="s">
        <v>25</v>
      </c>
      <c r="H171" s="31" t="s">
        <v>743</v>
      </c>
      <c r="I171" s="31">
        <v>1114.2541886467379</v>
      </c>
      <c r="J171" s="31">
        <f>INDEX('LA lookup'!H:H,MATCH(B171,'LA lookup'!G:G,0))</f>
        <v>124321</v>
      </c>
      <c r="K171" s="31">
        <v>8.9627189987752516</v>
      </c>
      <c r="L171" s="31" t="str">
        <f t="shared" si="7"/>
        <v>9 per 1000 0-17 yr olds</v>
      </c>
      <c r="M171" s="31">
        <f t="shared" si="8"/>
        <v>8.9627189987752516</v>
      </c>
    </row>
    <row r="172" spans="1:13" x14ac:dyDescent="0.45">
      <c r="A172" s="31" t="str">
        <f t="shared" si="9"/>
        <v>E08000002_Modelled prevalence of children in households with all 3 of so called 'toxic trio'_Number</v>
      </c>
      <c r="B172" s="31" t="s">
        <v>271</v>
      </c>
      <c r="C172" s="31" t="s">
        <v>272</v>
      </c>
      <c r="D172" s="31" t="s">
        <v>229</v>
      </c>
      <c r="E172" s="31">
        <v>2018</v>
      </c>
      <c r="F172" s="31" t="s">
        <v>22</v>
      </c>
      <c r="G172" s="31" t="s">
        <v>25</v>
      </c>
      <c r="H172" s="31" t="s">
        <v>743</v>
      </c>
      <c r="I172" s="31">
        <v>453.02547748789834</v>
      </c>
      <c r="J172" s="31">
        <f>INDEX('LA lookup'!H:H,MATCH(B172,'LA lookup'!G:G,0))</f>
        <v>43142</v>
      </c>
      <c r="K172" s="31">
        <v>10.500799162947901</v>
      </c>
      <c r="L172" s="31" t="str">
        <f t="shared" si="7"/>
        <v>10.5 per 1000 0-17 yr olds</v>
      </c>
      <c r="M172" s="31">
        <f t="shared" si="8"/>
        <v>10.500799162947901</v>
      </c>
    </row>
    <row r="173" spans="1:13" x14ac:dyDescent="0.45">
      <c r="A173" s="31" t="str">
        <f t="shared" si="9"/>
        <v>E08000033_Modelled prevalence of children in households with all 3 of so called 'toxic trio'_Number</v>
      </c>
      <c r="B173" s="31" t="s">
        <v>273</v>
      </c>
      <c r="C173" s="31" t="s">
        <v>274</v>
      </c>
      <c r="D173" s="31" t="s">
        <v>229</v>
      </c>
      <c r="E173" s="31">
        <v>2018</v>
      </c>
      <c r="F173" s="31" t="s">
        <v>22</v>
      </c>
      <c r="G173" s="31" t="s">
        <v>25</v>
      </c>
      <c r="H173" s="31" t="s">
        <v>743</v>
      </c>
      <c r="I173" s="31">
        <v>467.30555753229089</v>
      </c>
      <c r="J173" s="31">
        <f>INDEX('LA lookup'!H:H,MATCH(B173,'LA lookup'!G:G,0))</f>
        <v>46021</v>
      </c>
      <c r="K173" s="31">
        <v>10.1541808637859</v>
      </c>
      <c r="L173" s="31" t="str">
        <f t="shared" si="7"/>
        <v>10.2 per 1000 0-17 yr olds</v>
      </c>
      <c r="M173" s="31">
        <f t="shared" si="8"/>
        <v>10.1541808637859</v>
      </c>
    </row>
    <row r="174" spans="1:13" x14ac:dyDescent="0.45">
      <c r="A174" s="31" t="str">
        <f t="shared" si="9"/>
        <v>E10000003_Modelled prevalence of children in households with all 3 of so called 'toxic trio'_Number</v>
      </c>
      <c r="B174" s="31" t="s">
        <v>275</v>
      </c>
      <c r="C174" s="31" t="s">
        <v>276</v>
      </c>
      <c r="D174" s="31" t="s">
        <v>229</v>
      </c>
      <c r="E174" s="31">
        <v>2018</v>
      </c>
      <c r="F174" s="31" t="s">
        <v>22</v>
      </c>
      <c r="G174" s="31" t="s">
        <v>25</v>
      </c>
      <c r="H174" s="31" t="s">
        <v>743</v>
      </c>
      <c r="I174" s="31">
        <v>1319.4222122067533</v>
      </c>
      <c r="J174" s="31">
        <f>INDEX('LA lookup'!H:H,MATCH(B174,'LA lookup'!G:G,0))</f>
        <v>135719</v>
      </c>
      <c r="K174" s="31">
        <v>9.7217207038568905</v>
      </c>
      <c r="L174" s="31" t="str">
        <f t="shared" si="7"/>
        <v>9.7 per 1000 0-17 yr olds</v>
      </c>
      <c r="M174" s="31">
        <f t="shared" si="8"/>
        <v>9.7217207038568905</v>
      </c>
    </row>
    <row r="175" spans="1:13" x14ac:dyDescent="0.45">
      <c r="A175" s="31" t="str">
        <f t="shared" si="9"/>
        <v>E09000007_Modelled prevalence of children in households with all 3 of so called 'toxic trio'_Number</v>
      </c>
      <c r="B175" s="31" t="s">
        <v>277</v>
      </c>
      <c r="C175" s="31" t="s">
        <v>278</v>
      </c>
      <c r="D175" s="31" t="s">
        <v>229</v>
      </c>
      <c r="E175" s="31">
        <v>2018</v>
      </c>
      <c r="F175" s="31" t="s">
        <v>22</v>
      </c>
      <c r="G175" s="31" t="s">
        <v>25</v>
      </c>
      <c r="H175" s="31" t="s">
        <v>743</v>
      </c>
      <c r="I175" s="31">
        <v>587.94909183761968</v>
      </c>
      <c r="J175" s="31">
        <f>INDEX('LA lookup'!H:H,MATCH(B175,'LA lookup'!G:G,0))</f>
        <v>50983</v>
      </c>
      <c r="K175" s="31">
        <v>11.532257651327297</v>
      </c>
      <c r="L175" s="31" t="str">
        <f t="shared" si="7"/>
        <v>11.5 per 1000 0-17 yr olds</v>
      </c>
      <c r="M175" s="31">
        <f t="shared" si="8"/>
        <v>11.532257651327297</v>
      </c>
    </row>
    <row r="176" spans="1:13" x14ac:dyDescent="0.45">
      <c r="A176" s="31" t="str">
        <f t="shared" si="9"/>
        <v>E06000056_Modelled prevalence of children in households with all 3 of so called 'toxic trio'_Number</v>
      </c>
      <c r="B176" s="31" t="s">
        <v>279</v>
      </c>
      <c r="C176" s="31" t="s">
        <v>280</v>
      </c>
      <c r="D176" s="31" t="s">
        <v>229</v>
      </c>
      <c r="E176" s="31">
        <v>2018</v>
      </c>
      <c r="F176" s="31" t="s">
        <v>22</v>
      </c>
      <c r="G176" s="31" t="s">
        <v>25</v>
      </c>
      <c r="H176" s="31" t="s">
        <v>743</v>
      </c>
      <c r="I176" s="31">
        <v>580.15291328301259</v>
      </c>
      <c r="J176" s="31">
        <f>INDEX('LA lookup'!H:H,MATCH(B176,'LA lookup'!G:G,0))</f>
        <v>62515</v>
      </c>
      <c r="K176" s="31">
        <v>9.2802193598818299</v>
      </c>
      <c r="L176" s="31" t="str">
        <f t="shared" si="7"/>
        <v>9.3 per 1000 0-17 yr olds</v>
      </c>
      <c r="M176" s="31">
        <f t="shared" si="8"/>
        <v>9.2802193598818299</v>
      </c>
    </row>
    <row r="177" spans="1:13" x14ac:dyDescent="0.45">
      <c r="A177" s="31" t="str">
        <f t="shared" si="9"/>
        <v>E06000049_Modelled prevalence of children in households with all 3 of so called 'toxic trio'_Number</v>
      </c>
      <c r="B177" s="31" t="s">
        <v>541</v>
      </c>
      <c r="C177" s="31" t="s">
        <v>718</v>
      </c>
      <c r="D177" s="31" t="s">
        <v>229</v>
      </c>
      <c r="E177" s="31">
        <v>2018</v>
      </c>
      <c r="F177" s="31" t="s">
        <v>22</v>
      </c>
      <c r="G177" s="31" t="s">
        <v>25</v>
      </c>
      <c r="H177" s="31" t="s">
        <v>743</v>
      </c>
      <c r="I177" s="31">
        <v>662.59229188112954</v>
      </c>
      <c r="J177" s="31">
        <f>INDEX('LA lookup'!H:H,MATCH(B177,'LA lookup'!G:G,0))</f>
        <v>76523</v>
      </c>
      <c r="K177" s="31">
        <v>8.6587338693089606</v>
      </c>
      <c r="L177" s="31" t="str">
        <f t="shared" si="7"/>
        <v>8.7 per 1000 0-17 yr olds</v>
      </c>
      <c r="M177" s="31">
        <f t="shared" si="8"/>
        <v>8.6587338693089606</v>
      </c>
    </row>
    <row r="178" spans="1:13" x14ac:dyDescent="0.45">
      <c r="A178" s="31" t="str">
        <f t="shared" si="9"/>
        <v>E06000050_Modelled prevalence of children in households with all 3 of so called 'toxic trio'_Number</v>
      </c>
      <c r="B178" s="31" t="s">
        <v>281</v>
      </c>
      <c r="C178" s="31" t="s">
        <v>735</v>
      </c>
      <c r="D178" s="31" t="s">
        <v>229</v>
      </c>
      <c r="E178" s="31">
        <v>2018</v>
      </c>
      <c r="F178" s="31" t="s">
        <v>22</v>
      </c>
      <c r="G178" s="31" t="s">
        <v>25</v>
      </c>
      <c r="H178" s="31" t="s">
        <v>743</v>
      </c>
      <c r="I178" s="31">
        <v>641.50024263431942</v>
      </c>
      <c r="J178" s="31">
        <f>INDEX('LA lookup'!H:H,MATCH(B178,'LA lookup'!G:G,0))</f>
        <v>68054</v>
      </c>
      <c r="K178" s="31">
        <v>9.4263414734522488</v>
      </c>
      <c r="L178" s="31" t="str">
        <f t="shared" si="7"/>
        <v>9.4 per 1000 0-17 yr olds</v>
      </c>
      <c r="M178" s="31">
        <f t="shared" si="8"/>
        <v>9.4263414734522488</v>
      </c>
    </row>
    <row r="179" spans="1:13" x14ac:dyDescent="0.45">
      <c r="A179" s="31" t="str">
        <f t="shared" si="9"/>
        <v>E09000001_Modelled prevalence of children in households with all 3 of so called 'toxic trio'_Number</v>
      </c>
      <c r="B179" s="31" t="s">
        <v>582</v>
      </c>
      <c r="C179" s="31" t="s">
        <v>583</v>
      </c>
      <c r="D179" s="31" t="s">
        <v>229</v>
      </c>
      <c r="E179" s="31">
        <v>2018</v>
      </c>
      <c r="F179" s="31" t="s">
        <v>22</v>
      </c>
      <c r="G179" s="31" t="s">
        <v>25</v>
      </c>
      <c r="H179" s="31" t="s">
        <v>743</v>
      </c>
      <c r="I179" s="31">
        <v>9.022391122294362</v>
      </c>
      <c r="J179" s="31">
        <f>INDEX('LA lookup'!H:H,MATCH(B179,'LA lookup'!G:G,0))</f>
        <v>1453</v>
      </c>
      <c r="K179" s="31">
        <v>6.2094914812762303</v>
      </c>
      <c r="L179" s="31" t="str">
        <f t="shared" si="7"/>
        <v>6.2 per 1000 0-17 yr olds</v>
      </c>
      <c r="M179" s="31">
        <f t="shared" si="8"/>
        <v>6.2094914812762303</v>
      </c>
    </row>
    <row r="180" spans="1:13" x14ac:dyDescent="0.45">
      <c r="A180" s="31" t="str">
        <f t="shared" si="9"/>
        <v>E06000052_Modelled prevalence of children in households with all 3 of so called 'toxic trio'_Number</v>
      </c>
      <c r="B180" s="31" t="s">
        <v>482</v>
      </c>
      <c r="C180" s="31" t="s">
        <v>720</v>
      </c>
      <c r="D180" s="31" t="s">
        <v>229</v>
      </c>
      <c r="E180" s="31">
        <v>2018</v>
      </c>
      <c r="F180" s="31" t="s">
        <v>22</v>
      </c>
      <c r="G180" s="31" t="s">
        <v>25</v>
      </c>
      <c r="H180" s="31" t="s">
        <v>743</v>
      </c>
      <c r="I180" s="31">
        <v>948.34739904713922</v>
      </c>
      <c r="J180" s="31">
        <f>INDEX('LA lookup'!H:H,MATCH(B180,'LA lookup'!G:G,0))</f>
        <v>107810</v>
      </c>
      <c r="K180" s="31">
        <v>8.7964697064014405</v>
      </c>
      <c r="L180" s="31" t="str">
        <f t="shared" si="7"/>
        <v>8.8 per 1000 0-17 yr olds</v>
      </c>
      <c r="M180" s="31">
        <f t="shared" si="8"/>
        <v>8.7964697064014405</v>
      </c>
    </row>
    <row r="181" spans="1:13" x14ac:dyDescent="0.45">
      <c r="A181" s="31" t="str">
        <f t="shared" si="9"/>
        <v>E08000026_Modelled prevalence of children in households with all 3 of so called 'toxic trio'_Number</v>
      </c>
      <c r="B181" s="31" t="s">
        <v>283</v>
      </c>
      <c r="C181" s="31" t="s">
        <v>284</v>
      </c>
      <c r="D181" s="31" t="s">
        <v>229</v>
      </c>
      <c r="E181" s="31">
        <v>2018</v>
      </c>
      <c r="F181" s="31" t="s">
        <v>22</v>
      </c>
      <c r="G181" s="31" t="s">
        <v>25</v>
      </c>
      <c r="H181" s="31" t="s">
        <v>743</v>
      </c>
      <c r="I181" s="31">
        <v>1013.1509615732165</v>
      </c>
      <c r="J181" s="31">
        <f>INDEX('LA lookup'!H:H,MATCH(B181,'LA lookup'!G:G,0))</f>
        <v>78994</v>
      </c>
      <c r="K181" s="31">
        <v>12.825669817621799</v>
      </c>
      <c r="L181" s="31" t="str">
        <f t="shared" si="7"/>
        <v>12.8 per 1000 0-17 yr olds</v>
      </c>
      <c r="M181" s="31">
        <f t="shared" si="8"/>
        <v>12.825669817621799</v>
      </c>
    </row>
    <row r="182" spans="1:13" x14ac:dyDescent="0.45">
      <c r="A182" s="31" t="str">
        <f t="shared" si="9"/>
        <v>E09000008_Modelled prevalence of children in households with all 3 of so called 'toxic trio'_Number</v>
      </c>
      <c r="B182" s="31" t="s">
        <v>486</v>
      </c>
      <c r="C182" s="31" t="s">
        <v>487</v>
      </c>
      <c r="D182" s="31" t="s">
        <v>229</v>
      </c>
      <c r="E182" s="31">
        <v>2018</v>
      </c>
      <c r="F182" s="31" t="s">
        <v>22</v>
      </c>
      <c r="G182" s="31" t="s">
        <v>25</v>
      </c>
      <c r="H182" s="31" t="s">
        <v>743</v>
      </c>
      <c r="I182" s="31">
        <v>1058.1549668215805</v>
      </c>
      <c r="J182" s="31">
        <f>INDEX('LA lookup'!H:H,MATCH(B182,'LA lookup'!G:G,0))</f>
        <v>94702</v>
      </c>
      <c r="K182" s="31">
        <v>11.173522912098798</v>
      </c>
      <c r="L182" s="31" t="str">
        <f t="shared" si="7"/>
        <v>11.2 per 1000 0-17 yr olds</v>
      </c>
      <c r="M182" s="31">
        <f t="shared" si="8"/>
        <v>11.173522912098798</v>
      </c>
    </row>
    <row r="183" spans="1:13" x14ac:dyDescent="0.45">
      <c r="A183" s="31" t="str">
        <f t="shared" si="9"/>
        <v>E10000006_Modelled prevalence of children in households with all 3 of so called 'toxic trio'_Number</v>
      </c>
      <c r="B183" s="31" t="s">
        <v>285</v>
      </c>
      <c r="C183" s="31" t="s">
        <v>286</v>
      </c>
      <c r="D183" s="31" t="s">
        <v>229</v>
      </c>
      <c r="E183" s="31">
        <v>2018</v>
      </c>
      <c r="F183" s="31" t="s">
        <v>22</v>
      </c>
      <c r="G183" s="31" t="s">
        <v>25</v>
      </c>
      <c r="H183" s="31" t="s">
        <v>743</v>
      </c>
      <c r="I183" s="31">
        <v>825.12766455188557</v>
      </c>
      <c r="J183" s="31">
        <f>INDEX('LA lookup'!H:H,MATCH(B183,'LA lookup'!G:G,0))</f>
        <v>92500</v>
      </c>
      <c r="K183" s="31">
        <v>8.9202990762365992</v>
      </c>
      <c r="L183" s="31" t="str">
        <f t="shared" si="7"/>
        <v>8.9 per 1000 0-17 yr olds</v>
      </c>
      <c r="M183" s="31">
        <f t="shared" si="8"/>
        <v>8.9202990762365992</v>
      </c>
    </row>
    <row r="184" spans="1:13" x14ac:dyDescent="0.45">
      <c r="A184" s="31" t="str">
        <f t="shared" si="9"/>
        <v>E06000005_Modelled prevalence of children in households with all 3 of so called 'toxic trio'_Number</v>
      </c>
      <c r="B184" s="31" t="s">
        <v>287</v>
      </c>
      <c r="C184" s="31" t="s">
        <v>288</v>
      </c>
      <c r="D184" s="31" t="s">
        <v>229</v>
      </c>
      <c r="E184" s="31">
        <v>2018</v>
      </c>
      <c r="F184" s="31" t="s">
        <v>22</v>
      </c>
      <c r="G184" s="31" t="s">
        <v>25</v>
      </c>
      <c r="H184" s="31" t="s">
        <v>743</v>
      </c>
      <c r="I184" s="31">
        <v>227.97528186668973</v>
      </c>
      <c r="J184" s="31">
        <f>INDEX('LA lookup'!H:H,MATCH(B184,'LA lookup'!G:G,0))</f>
        <v>22454</v>
      </c>
      <c r="K184" s="31">
        <v>10.152991977673899</v>
      </c>
      <c r="L184" s="31" t="str">
        <f t="shared" si="7"/>
        <v>10.2 per 1000 0-17 yr olds</v>
      </c>
      <c r="M184" s="31">
        <f t="shared" si="8"/>
        <v>10.152991977673899</v>
      </c>
    </row>
    <row r="185" spans="1:13" x14ac:dyDescent="0.45">
      <c r="A185" s="31" t="str">
        <f t="shared" si="9"/>
        <v>E06000015_Modelled prevalence of children in households with all 3 of so called 'toxic trio'_Number</v>
      </c>
      <c r="B185" s="31" t="s">
        <v>289</v>
      </c>
      <c r="C185" s="31" t="s">
        <v>290</v>
      </c>
      <c r="D185" s="31" t="s">
        <v>229</v>
      </c>
      <c r="E185" s="31">
        <v>2018</v>
      </c>
      <c r="F185" s="31" t="s">
        <v>22</v>
      </c>
      <c r="G185" s="31" t="s">
        <v>25</v>
      </c>
      <c r="H185" s="31" t="s">
        <v>743</v>
      </c>
      <c r="I185" s="31">
        <v>698.03058929071631</v>
      </c>
      <c r="J185" s="31">
        <f>INDEX('LA lookup'!H:H,MATCH(B185,'LA lookup'!G:G,0))</f>
        <v>59899</v>
      </c>
      <c r="K185" s="31">
        <v>11.653459812195802</v>
      </c>
      <c r="L185" s="31" t="str">
        <f t="shared" si="7"/>
        <v>11.7 per 1000 0-17 yr olds</v>
      </c>
      <c r="M185" s="31">
        <f t="shared" si="8"/>
        <v>11.653459812195802</v>
      </c>
    </row>
    <row r="186" spans="1:13" x14ac:dyDescent="0.45">
      <c r="A186" s="31" t="str">
        <f t="shared" si="9"/>
        <v>E10000007_Modelled prevalence of children in households with all 3 of so called 'toxic trio'_Number</v>
      </c>
      <c r="B186" s="31" t="s">
        <v>291</v>
      </c>
      <c r="C186" s="31" t="s">
        <v>292</v>
      </c>
      <c r="D186" s="31" t="s">
        <v>229</v>
      </c>
      <c r="E186" s="31">
        <v>2018</v>
      </c>
      <c r="F186" s="31" t="s">
        <v>22</v>
      </c>
      <c r="G186" s="31" t="s">
        <v>25</v>
      </c>
      <c r="H186" s="31" t="s">
        <v>743</v>
      </c>
      <c r="I186" s="31">
        <v>1421.7718835469982</v>
      </c>
      <c r="J186" s="31">
        <f>INDEX('LA lookup'!H:H,MATCH(B186,'LA lookup'!G:G,0))</f>
        <v>153272</v>
      </c>
      <c r="K186" s="31">
        <v>9.2761357817931405</v>
      </c>
      <c r="L186" s="31" t="str">
        <f t="shared" si="7"/>
        <v>9.3 per 1000 0-17 yr olds</v>
      </c>
      <c r="M186" s="31">
        <f t="shared" si="8"/>
        <v>9.2761357817931405</v>
      </c>
    </row>
    <row r="187" spans="1:13" x14ac:dyDescent="0.45">
      <c r="A187" s="31" t="str">
        <f t="shared" si="9"/>
        <v>E10000008_Modelled prevalence of children in households with all 3 of so called 'toxic trio'_Number</v>
      </c>
      <c r="B187" s="31" t="s">
        <v>504</v>
      </c>
      <c r="C187" s="31" t="s">
        <v>505</v>
      </c>
      <c r="D187" s="31" t="s">
        <v>229</v>
      </c>
      <c r="E187" s="31">
        <v>2018</v>
      </c>
      <c r="F187" s="31" t="s">
        <v>22</v>
      </c>
      <c r="G187" s="31" t="s">
        <v>25</v>
      </c>
      <c r="H187" s="31" t="s">
        <v>743</v>
      </c>
      <c r="I187" s="31">
        <v>1261.4725052520737</v>
      </c>
      <c r="J187" s="31">
        <f>INDEX('LA lookup'!H:H,MATCH(B187,'LA lookup'!G:G,0))</f>
        <v>145878</v>
      </c>
      <c r="K187" s="31">
        <v>8.6474485889035613</v>
      </c>
      <c r="L187" s="31" t="str">
        <f t="shared" si="7"/>
        <v>8.6 per 1000 0-17 yr olds</v>
      </c>
      <c r="M187" s="31">
        <f t="shared" si="8"/>
        <v>8.6474485889035613</v>
      </c>
    </row>
    <row r="188" spans="1:13" x14ac:dyDescent="0.45">
      <c r="A188" s="31" t="str">
        <f t="shared" si="9"/>
        <v>E08000017_Modelled prevalence of children in households with all 3 of so called 'toxic trio'_Number</v>
      </c>
      <c r="B188" s="31" t="s">
        <v>293</v>
      </c>
      <c r="C188" s="31" t="s">
        <v>294</v>
      </c>
      <c r="D188" s="31" t="s">
        <v>229</v>
      </c>
      <c r="E188" s="31">
        <v>2018</v>
      </c>
      <c r="F188" s="31" t="s">
        <v>22</v>
      </c>
      <c r="G188" s="31" t="s">
        <v>25</v>
      </c>
      <c r="H188" s="31" t="s">
        <v>743</v>
      </c>
      <c r="I188" s="31">
        <v>727.1227258342991</v>
      </c>
      <c r="J188" s="31">
        <f>INDEX('LA lookup'!H:H,MATCH(B188,'LA lookup'!G:G,0))</f>
        <v>66448</v>
      </c>
      <c r="K188" s="31">
        <v>10.942733051924799</v>
      </c>
      <c r="L188" s="31" t="str">
        <f t="shared" si="7"/>
        <v>10.9 per 1000 0-17 yr olds</v>
      </c>
      <c r="M188" s="31">
        <f t="shared" si="8"/>
        <v>10.942733051924799</v>
      </c>
    </row>
    <row r="189" spans="1:13" x14ac:dyDescent="0.45">
      <c r="A189" s="31" t="str">
        <f t="shared" si="9"/>
        <v>E10000009_Modelled prevalence of children in households with all 3 of so called 'toxic trio'_Number</v>
      </c>
      <c r="B189" s="31" t="s">
        <v>295</v>
      </c>
      <c r="C189" s="31" t="s">
        <v>296</v>
      </c>
      <c r="D189" s="31" t="s">
        <v>229</v>
      </c>
      <c r="E189" s="31">
        <v>2018</v>
      </c>
      <c r="F189" s="31" t="s">
        <v>22</v>
      </c>
      <c r="G189" s="31" t="s">
        <v>25</v>
      </c>
      <c r="H189" s="31" t="s">
        <v>743</v>
      </c>
      <c r="I189" s="31">
        <v>630.01655947442623</v>
      </c>
      <c r="J189" s="31">
        <f>INDEX('LA lookup'!H:H,MATCH(B189,'LA lookup'!G:G,0))</f>
        <v>76699</v>
      </c>
      <c r="K189" s="31">
        <v>8.2141430719360908</v>
      </c>
      <c r="L189" s="31" t="str">
        <f t="shared" si="7"/>
        <v>8.2 per 1000 0-17 yr olds</v>
      </c>
      <c r="M189" s="31">
        <f t="shared" si="8"/>
        <v>8.2141430719360908</v>
      </c>
    </row>
    <row r="190" spans="1:13" x14ac:dyDescent="0.45">
      <c r="A190" s="31" t="str">
        <f t="shared" si="9"/>
        <v>E08000027_Modelled prevalence of children in households with all 3 of so called 'toxic trio'_Number</v>
      </c>
      <c r="B190" s="31" t="s">
        <v>297</v>
      </c>
      <c r="C190" s="31" t="s">
        <v>298</v>
      </c>
      <c r="D190" s="31" t="s">
        <v>229</v>
      </c>
      <c r="E190" s="31">
        <v>2018</v>
      </c>
      <c r="F190" s="31" t="s">
        <v>22</v>
      </c>
      <c r="G190" s="31" t="s">
        <v>25</v>
      </c>
      <c r="H190" s="31" t="s">
        <v>743</v>
      </c>
      <c r="I190" s="31">
        <v>706.72489295928813</v>
      </c>
      <c r="J190" s="31">
        <f>INDEX('LA lookup'!H:H,MATCH(B190,'LA lookup'!G:G,0))</f>
        <v>69265</v>
      </c>
      <c r="K190" s="31">
        <v>10.2032035365522</v>
      </c>
      <c r="L190" s="31" t="str">
        <f t="shared" si="7"/>
        <v>10.2 per 1000 0-17 yr olds</v>
      </c>
      <c r="M190" s="31">
        <f t="shared" si="8"/>
        <v>10.2032035365522</v>
      </c>
    </row>
    <row r="191" spans="1:13" x14ac:dyDescent="0.45">
      <c r="A191" s="31" t="str">
        <f t="shared" si="9"/>
        <v>E06000047_Modelled prevalence of children in households with all 3 of so called 'toxic trio'_Number</v>
      </c>
      <c r="B191" s="31" t="s">
        <v>528</v>
      </c>
      <c r="C191" s="31" t="s">
        <v>721</v>
      </c>
      <c r="D191" s="31" t="s">
        <v>229</v>
      </c>
      <c r="E191" s="31">
        <v>2018</v>
      </c>
      <c r="F191" s="31" t="s">
        <v>22</v>
      </c>
      <c r="G191" s="31" t="s">
        <v>25</v>
      </c>
      <c r="H191" s="31" t="s">
        <v>743</v>
      </c>
      <c r="I191" s="31">
        <v>1059.6687113847663</v>
      </c>
      <c r="J191" s="31">
        <f>INDEX('LA lookup'!H:H,MATCH(B191,'LA lookup'!G:G,0))</f>
        <v>101040</v>
      </c>
      <c r="K191" s="31">
        <v>10.487615908400301</v>
      </c>
      <c r="L191" s="31" t="str">
        <f t="shared" si="7"/>
        <v>10.5 per 1000 0-17 yr olds</v>
      </c>
      <c r="M191" s="31">
        <f t="shared" si="8"/>
        <v>10.487615908400301</v>
      </c>
    </row>
    <row r="192" spans="1:13" x14ac:dyDescent="0.45">
      <c r="A192" s="31" t="str">
        <f t="shared" si="9"/>
        <v>E09000009_Modelled prevalence of children in households with all 3 of so called 'toxic trio'_Number</v>
      </c>
      <c r="B192" s="31" t="s">
        <v>509</v>
      </c>
      <c r="C192" s="31" t="s">
        <v>510</v>
      </c>
      <c r="D192" s="31" t="s">
        <v>229</v>
      </c>
      <c r="E192" s="31">
        <v>2018</v>
      </c>
      <c r="F192" s="31" t="s">
        <v>22</v>
      </c>
      <c r="G192" s="31" t="s">
        <v>25</v>
      </c>
      <c r="H192" s="31" t="s">
        <v>743</v>
      </c>
      <c r="I192" s="31">
        <v>851.84777070727489</v>
      </c>
      <c r="J192" s="31">
        <f>INDEX('LA lookup'!H:H,MATCH(B192,'LA lookup'!G:G,0))</f>
        <v>81732</v>
      </c>
      <c r="K192" s="31">
        <v>10.4224510682141</v>
      </c>
      <c r="L192" s="31" t="str">
        <f t="shared" si="7"/>
        <v>10.4 per 1000 0-17 yr olds</v>
      </c>
      <c r="M192" s="31">
        <f t="shared" si="8"/>
        <v>10.4224510682141</v>
      </c>
    </row>
    <row r="193" spans="1:13" x14ac:dyDescent="0.45">
      <c r="A193" s="31" t="str">
        <f t="shared" si="9"/>
        <v>E06000011_Modelled prevalence of children in households with all 3 of so called 'toxic trio'_Number</v>
      </c>
      <c r="B193" s="31" t="s">
        <v>514</v>
      </c>
      <c r="C193" s="31" t="s">
        <v>594</v>
      </c>
      <c r="D193" s="31" t="s">
        <v>229</v>
      </c>
      <c r="E193" s="31">
        <v>2018</v>
      </c>
      <c r="F193" s="31" t="s">
        <v>22</v>
      </c>
      <c r="G193" s="31" t="s">
        <v>25</v>
      </c>
      <c r="H193" s="31" t="s">
        <v>743</v>
      </c>
      <c r="I193" s="31">
        <v>535.83384153625616</v>
      </c>
      <c r="J193" s="31">
        <f>INDEX('LA lookup'!H:H,MATCH(B193,'LA lookup'!G:G,0))</f>
        <v>62942</v>
      </c>
      <c r="K193" s="31">
        <v>8.5131365628079205</v>
      </c>
      <c r="L193" s="31" t="str">
        <f t="shared" si="7"/>
        <v>8.5 per 1000 0-17 yr olds</v>
      </c>
      <c r="M193" s="31">
        <f t="shared" si="8"/>
        <v>8.5131365628079205</v>
      </c>
    </row>
    <row r="194" spans="1:13" x14ac:dyDescent="0.45">
      <c r="A194" s="31" t="str">
        <f t="shared" si="9"/>
        <v>E10000011_Modelled prevalence of children in households with all 3 of so called 'toxic trio'_Number</v>
      </c>
      <c r="B194" s="31" t="s">
        <v>299</v>
      </c>
      <c r="C194" s="31" t="s">
        <v>300</v>
      </c>
      <c r="D194" s="31" t="s">
        <v>229</v>
      </c>
      <c r="E194" s="31">
        <v>2018</v>
      </c>
      <c r="F194" s="31" t="s">
        <v>22</v>
      </c>
      <c r="G194" s="31" t="s">
        <v>25</v>
      </c>
      <c r="H194" s="31" t="s">
        <v>743</v>
      </c>
      <c r="I194" s="31">
        <v>916.23183198789934</v>
      </c>
      <c r="J194" s="31">
        <f>INDEX('LA lookup'!H:H,MATCH(B194,'LA lookup'!G:G,0))</f>
        <v>106378</v>
      </c>
      <c r="K194" s="31">
        <v>8.6129823082582799</v>
      </c>
      <c r="L194" s="31" t="str">
        <f t="shared" ref="L194:L257" si="10">IF(LOWER(H194)="percentage",CONCATENATE(I194,"%"),IF(J194="NA",K194,IF(OR(ISERROR(I194),ISBLANK(I194),NOT(ISNUMBER(I194)),H194="score"),"N/A",CONCATENATE(ROUND(I194/J194*1000,1)," per 1000 0-17 yr olds"))))</f>
        <v>8.6 per 1000 0-17 yr olds</v>
      </c>
      <c r="M194" s="31">
        <f t="shared" ref="M194:M257" si="11">IF(LOWER(H194)="percentage",I194,IF(J194="NA",K194,IF(OR(ISERROR(I194),ISBLANK(I194),NOT(ISNUMBER(I194))),"N/A",I194/J194*1000)))</f>
        <v>8.6129823082582799</v>
      </c>
    </row>
    <row r="195" spans="1:13" x14ac:dyDescent="0.45">
      <c r="A195" s="31" t="str">
        <f t="shared" ref="A195:A258" si="12">CONCATENATE(B195,"_",G195,"_",H195)</f>
        <v>E09000010_Modelled prevalence of children in households with all 3 of so called 'toxic trio'_Number</v>
      </c>
      <c r="B195" s="31" t="s">
        <v>301</v>
      </c>
      <c r="C195" s="31" t="s">
        <v>302</v>
      </c>
      <c r="D195" s="31" t="s">
        <v>229</v>
      </c>
      <c r="E195" s="31">
        <v>2018</v>
      </c>
      <c r="F195" s="31" t="s">
        <v>22</v>
      </c>
      <c r="G195" s="31" t="s">
        <v>25</v>
      </c>
      <c r="H195" s="31" t="s">
        <v>743</v>
      </c>
      <c r="I195" s="31">
        <v>957.85422900216929</v>
      </c>
      <c r="J195" s="31">
        <f>INDEX('LA lookup'!H:H,MATCH(B195,'LA lookup'!G:G,0))</f>
        <v>84497</v>
      </c>
      <c r="K195" s="31">
        <v>11.3359554659002</v>
      </c>
      <c r="L195" s="31" t="str">
        <f t="shared" si="10"/>
        <v>11.3 per 1000 0-17 yr olds</v>
      </c>
      <c r="M195" s="31">
        <f t="shared" si="11"/>
        <v>11.3359554659002</v>
      </c>
    </row>
    <row r="196" spans="1:13" x14ac:dyDescent="0.45">
      <c r="A196" s="31" t="str">
        <f t="shared" si="12"/>
        <v>E10000012_Modelled prevalence of children in households with all 3 of so called 'toxic trio'_Number</v>
      </c>
      <c r="B196" s="31" t="s">
        <v>303</v>
      </c>
      <c r="C196" s="31" t="s">
        <v>304</v>
      </c>
      <c r="D196" s="31" t="s">
        <v>229</v>
      </c>
      <c r="E196" s="31">
        <v>2018</v>
      </c>
      <c r="F196" s="31" t="s">
        <v>22</v>
      </c>
      <c r="G196" s="31" t="s">
        <v>25</v>
      </c>
      <c r="H196" s="31" t="s">
        <v>743</v>
      </c>
      <c r="I196" s="31">
        <v>2999.6753040228086</v>
      </c>
      <c r="J196" s="31">
        <f>INDEX('LA lookup'!H:H,MATCH(B196,'LA lookup'!G:G,0))</f>
        <v>311172</v>
      </c>
      <c r="K196" s="31">
        <v>9.6399268058270309</v>
      </c>
      <c r="L196" s="31" t="str">
        <f t="shared" si="10"/>
        <v>9.6 per 1000 0-17 yr olds</v>
      </c>
      <c r="M196" s="31">
        <f t="shared" si="11"/>
        <v>9.6399268058270309</v>
      </c>
    </row>
    <row r="197" spans="1:13" x14ac:dyDescent="0.45">
      <c r="A197" s="31" t="str">
        <f t="shared" si="12"/>
        <v>E08000020_Modelled prevalence of children in households with all 3 of so called 'toxic trio'_Number</v>
      </c>
      <c r="B197" s="31" t="s">
        <v>305</v>
      </c>
      <c r="C197" s="31" t="s">
        <v>306</v>
      </c>
      <c r="D197" s="31" t="s">
        <v>229</v>
      </c>
      <c r="E197" s="31">
        <v>2018</v>
      </c>
      <c r="F197" s="31" t="s">
        <v>22</v>
      </c>
      <c r="G197" s="31" t="s">
        <v>25</v>
      </c>
      <c r="H197" s="31" t="s">
        <v>743</v>
      </c>
      <c r="I197" s="31">
        <v>428.89326202432045</v>
      </c>
      <c r="J197" s="31">
        <f>INDEX('LA lookup'!H:H,MATCH(B197,'LA lookup'!G:G,0))</f>
        <v>39605</v>
      </c>
      <c r="K197" s="31">
        <v>10.8292705977609</v>
      </c>
      <c r="L197" s="31" t="str">
        <f t="shared" si="10"/>
        <v>10.8 per 1000 0-17 yr olds</v>
      </c>
      <c r="M197" s="31">
        <f t="shared" si="11"/>
        <v>10.8292705977609</v>
      </c>
    </row>
    <row r="198" spans="1:13" x14ac:dyDescent="0.45">
      <c r="A198" s="31" t="str">
        <f t="shared" si="12"/>
        <v>E10000013_Modelled prevalence of children in households with all 3 of so called 'toxic trio'_Number</v>
      </c>
      <c r="B198" s="31" t="s">
        <v>307</v>
      </c>
      <c r="C198" s="31" t="s">
        <v>308</v>
      </c>
      <c r="D198" s="31" t="s">
        <v>229</v>
      </c>
      <c r="E198" s="31">
        <v>2018</v>
      </c>
      <c r="F198" s="31" t="s">
        <v>22</v>
      </c>
      <c r="G198" s="31" t="s">
        <v>25</v>
      </c>
      <c r="H198" s="31" t="s">
        <v>743</v>
      </c>
      <c r="I198" s="31">
        <v>1147.3195287085284</v>
      </c>
      <c r="J198" s="31">
        <f>INDEX('LA lookup'!H:H,MATCH(B198,'LA lookup'!G:G,0))</f>
        <v>128136</v>
      </c>
      <c r="K198" s="31">
        <v>8.9539202777402789</v>
      </c>
      <c r="L198" s="31" t="str">
        <f t="shared" si="10"/>
        <v>9 per 1000 0-17 yr olds</v>
      </c>
      <c r="M198" s="31">
        <f t="shared" si="11"/>
        <v>8.9539202777402789</v>
      </c>
    </row>
    <row r="199" spans="1:13" x14ac:dyDescent="0.45">
      <c r="A199" s="31" t="str">
        <f t="shared" si="12"/>
        <v>E09000011_Modelled prevalence of children in households with all 3 of so called 'toxic trio'_Number</v>
      </c>
      <c r="B199" s="31" t="s">
        <v>518</v>
      </c>
      <c r="C199" s="31" t="s">
        <v>519</v>
      </c>
      <c r="D199" s="31" t="s">
        <v>229</v>
      </c>
      <c r="E199" s="31">
        <v>2018</v>
      </c>
      <c r="F199" s="31" t="s">
        <v>22</v>
      </c>
      <c r="G199" s="31" t="s">
        <v>25</v>
      </c>
      <c r="H199" s="31" t="s">
        <v>743</v>
      </c>
      <c r="I199" s="31">
        <v>839.04332353215386</v>
      </c>
      <c r="J199" s="31">
        <f>INDEX('LA lookup'!H:H,MATCH(B199,'LA lookup'!G:G,0))</f>
        <v>68917</v>
      </c>
      <c r="K199" s="31">
        <v>12.174693087803501</v>
      </c>
      <c r="L199" s="31" t="str">
        <f t="shared" si="10"/>
        <v>12.2 per 1000 0-17 yr olds</v>
      </c>
      <c r="M199" s="31">
        <f t="shared" si="11"/>
        <v>12.174693087803501</v>
      </c>
    </row>
    <row r="200" spans="1:13" x14ac:dyDescent="0.45">
      <c r="A200" s="31" t="str">
        <f t="shared" si="12"/>
        <v>E09000012_Modelled prevalence of children in households with all 3 of so called 'toxic trio'_Number</v>
      </c>
      <c r="B200" s="31" t="s">
        <v>498</v>
      </c>
      <c r="C200" s="31" t="s">
        <v>499</v>
      </c>
      <c r="D200" s="31" t="s">
        <v>229</v>
      </c>
      <c r="E200" s="31">
        <v>2018</v>
      </c>
      <c r="F200" s="31" t="s">
        <v>22</v>
      </c>
      <c r="G200" s="31" t="s">
        <v>25</v>
      </c>
      <c r="H200" s="31" t="s">
        <v>743</v>
      </c>
      <c r="I200" s="31">
        <v>836.80805385217218</v>
      </c>
      <c r="J200" s="31">
        <f>INDEX('LA lookup'!H:H,MATCH(B200,'LA lookup'!G:G,0))</f>
        <v>63655</v>
      </c>
      <c r="K200" s="31">
        <v>13.145990948899099</v>
      </c>
      <c r="L200" s="31" t="str">
        <f t="shared" si="10"/>
        <v>13.1 per 1000 0-17 yr olds</v>
      </c>
      <c r="M200" s="31">
        <f t="shared" si="11"/>
        <v>13.145990948899099</v>
      </c>
    </row>
    <row r="201" spans="1:13" x14ac:dyDescent="0.45">
      <c r="A201" s="31" t="str">
        <f t="shared" si="12"/>
        <v>E06000006_Modelled prevalence of children in households with all 3 of so called 'toxic trio'_Number</v>
      </c>
      <c r="B201" s="31" t="s">
        <v>531</v>
      </c>
      <c r="C201" s="31" t="s">
        <v>722</v>
      </c>
      <c r="D201" s="31" t="s">
        <v>229</v>
      </c>
      <c r="E201" s="31">
        <v>2018</v>
      </c>
      <c r="F201" s="31" t="s">
        <v>22</v>
      </c>
      <c r="G201" s="31" t="s">
        <v>25</v>
      </c>
      <c r="H201" s="31" t="s">
        <v>743</v>
      </c>
      <c r="I201" s="31">
        <v>315.27080127936944</v>
      </c>
      <c r="J201" s="31">
        <f>INDEX('LA lookup'!H:H,MATCH(B201,'LA lookup'!G:G,0))</f>
        <v>28617</v>
      </c>
      <c r="K201" s="31">
        <v>11.016906079580998</v>
      </c>
      <c r="L201" s="31" t="str">
        <f t="shared" si="10"/>
        <v>11 per 1000 0-17 yr olds</v>
      </c>
      <c r="M201" s="31">
        <f t="shared" si="11"/>
        <v>11.016906079580998</v>
      </c>
    </row>
    <row r="202" spans="1:13" x14ac:dyDescent="0.45">
      <c r="A202" s="31" t="str">
        <f t="shared" si="12"/>
        <v>E09000013_Modelled prevalence of children in households with all 3 of so called 'toxic trio'_Number</v>
      </c>
      <c r="B202" s="31" t="s">
        <v>491</v>
      </c>
      <c r="C202" s="31" t="s">
        <v>723</v>
      </c>
      <c r="D202" s="31" t="s">
        <v>229</v>
      </c>
      <c r="E202" s="31">
        <v>2018</v>
      </c>
      <c r="F202" s="31" t="s">
        <v>22</v>
      </c>
      <c r="G202" s="31" t="s">
        <v>25</v>
      </c>
      <c r="H202" s="31" t="s">
        <v>743</v>
      </c>
      <c r="I202" s="31">
        <v>430.71672239811522</v>
      </c>
      <c r="J202" s="31">
        <f>INDEX('LA lookup'!H:H,MATCH(B202,'LA lookup'!G:G,0))</f>
        <v>36898</v>
      </c>
      <c r="K202" s="31">
        <v>11.6731725946695</v>
      </c>
      <c r="L202" s="31" t="str">
        <f t="shared" si="10"/>
        <v>11.7 per 1000 0-17 yr olds</v>
      </c>
      <c r="M202" s="31">
        <f t="shared" si="11"/>
        <v>11.6731725946695</v>
      </c>
    </row>
    <row r="203" spans="1:13" x14ac:dyDescent="0.45">
      <c r="A203" s="31" t="str">
        <f t="shared" si="12"/>
        <v>E10000014_Modelled prevalence of children in households with all 3 of so called 'toxic trio'_Number</v>
      </c>
      <c r="B203" s="31" t="s">
        <v>309</v>
      </c>
      <c r="C203" s="31" t="s">
        <v>310</v>
      </c>
      <c r="D203" s="31" t="s">
        <v>229</v>
      </c>
      <c r="E203" s="31">
        <v>2018</v>
      </c>
      <c r="F203" s="31" t="s">
        <v>22</v>
      </c>
      <c r="G203" s="31" t="s">
        <v>25</v>
      </c>
      <c r="H203" s="31" t="s">
        <v>743</v>
      </c>
      <c r="I203" s="31">
        <v>2554.9426816552987</v>
      </c>
      <c r="J203" s="31">
        <f>INDEX('LA lookup'!H:H,MATCH(B203,'LA lookup'!G:G,0))</f>
        <v>284002</v>
      </c>
      <c r="K203" s="31">
        <v>8.9962136944644708</v>
      </c>
      <c r="L203" s="31" t="str">
        <f t="shared" si="10"/>
        <v>9 per 1000 0-17 yr olds</v>
      </c>
      <c r="M203" s="31">
        <f t="shared" si="11"/>
        <v>8.9962136944644708</v>
      </c>
    </row>
    <row r="204" spans="1:13" x14ac:dyDescent="0.45">
      <c r="A204" s="31" t="str">
        <f t="shared" si="12"/>
        <v>E09000014_Modelled prevalence of children in households with all 3 of so called 'toxic trio'_Number</v>
      </c>
      <c r="B204" s="31" t="s">
        <v>311</v>
      </c>
      <c r="C204" s="31" t="s">
        <v>312</v>
      </c>
      <c r="D204" s="31" t="s">
        <v>229</v>
      </c>
      <c r="E204" s="31">
        <v>2018</v>
      </c>
      <c r="F204" s="31" t="s">
        <v>22</v>
      </c>
      <c r="G204" s="31" t="s">
        <v>25</v>
      </c>
      <c r="H204" s="31" t="s">
        <v>743</v>
      </c>
      <c r="I204" s="31">
        <v>727.9938200178018</v>
      </c>
      <c r="J204" s="31">
        <f>INDEX('LA lookup'!H:H,MATCH(B204,'LA lookup'!G:G,0))</f>
        <v>60398</v>
      </c>
      <c r="K204" s="31">
        <v>12.0532769299944</v>
      </c>
      <c r="L204" s="31" t="str">
        <f t="shared" si="10"/>
        <v>12.1 per 1000 0-17 yr olds</v>
      </c>
      <c r="M204" s="31">
        <f t="shared" si="11"/>
        <v>12.0532769299944</v>
      </c>
    </row>
    <row r="205" spans="1:13" x14ac:dyDescent="0.45">
      <c r="A205" s="31" t="str">
        <f t="shared" si="12"/>
        <v>E09000015_Modelled prevalence of children in households with all 3 of so called 'toxic trio'_Number</v>
      </c>
      <c r="B205" s="31" t="s">
        <v>496</v>
      </c>
      <c r="C205" s="31" t="s">
        <v>497</v>
      </c>
      <c r="D205" s="31" t="s">
        <v>229</v>
      </c>
      <c r="E205" s="31">
        <v>2018</v>
      </c>
      <c r="F205" s="31" t="s">
        <v>22</v>
      </c>
      <c r="G205" s="31" t="s">
        <v>25</v>
      </c>
      <c r="H205" s="31" t="s">
        <v>743</v>
      </c>
      <c r="I205" s="31">
        <v>551.36098402263224</v>
      </c>
      <c r="J205" s="31">
        <f>INDEX('LA lookup'!H:H,MATCH(B205,'LA lookup'!G:G,0))</f>
        <v>58373</v>
      </c>
      <c r="K205" s="31">
        <v>9.4454796570783124</v>
      </c>
      <c r="L205" s="31" t="str">
        <f t="shared" si="10"/>
        <v>9.4 per 1000 0-17 yr olds</v>
      </c>
      <c r="M205" s="31">
        <f t="shared" si="11"/>
        <v>9.4454796570783124</v>
      </c>
    </row>
    <row r="206" spans="1:13" x14ac:dyDescent="0.45">
      <c r="A206" s="31" t="str">
        <f t="shared" si="12"/>
        <v>E06000001_Modelled prevalence of children in households with all 3 of so called 'toxic trio'_Number</v>
      </c>
      <c r="B206" s="31" t="s">
        <v>313</v>
      </c>
      <c r="C206" s="31" t="s">
        <v>314</v>
      </c>
      <c r="D206" s="31" t="s">
        <v>229</v>
      </c>
      <c r="E206" s="31">
        <v>2018</v>
      </c>
      <c r="F206" s="31" t="s">
        <v>22</v>
      </c>
      <c r="G206" s="31" t="s">
        <v>25</v>
      </c>
      <c r="H206" s="31" t="s">
        <v>743</v>
      </c>
      <c r="I206" s="31">
        <v>230.18010709902907</v>
      </c>
      <c r="J206" s="31">
        <f>INDEX('LA lookup'!H:H,MATCH(B206,'LA lookup'!G:G,0))</f>
        <v>20006</v>
      </c>
      <c r="K206" s="31">
        <v>11.505553688844801</v>
      </c>
      <c r="L206" s="31" t="str">
        <f t="shared" si="10"/>
        <v>11.5 per 1000 0-17 yr olds</v>
      </c>
      <c r="M206" s="31">
        <f t="shared" si="11"/>
        <v>11.505553688844801</v>
      </c>
    </row>
    <row r="207" spans="1:13" x14ac:dyDescent="0.45">
      <c r="A207" s="31" t="str">
        <f t="shared" si="12"/>
        <v>E09000016_Modelled prevalence of children in households with all 3 of so called 'toxic trio'_Number</v>
      </c>
      <c r="B207" s="31" t="s">
        <v>315</v>
      </c>
      <c r="C207" s="31" t="s">
        <v>316</v>
      </c>
      <c r="D207" s="31" t="s">
        <v>229</v>
      </c>
      <c r="E207" s="31">
        <v>2018</v>
      </c>
      <c r="F207" s="31" t="s">
        <v>22</v>
      </c>
      <c r="G207" s="31" t="s">
        <v>25</v>
      </c>
      <c r="H207" s="31" t="s">
        <v>743</v>
      </c>
      <c r="I207" s="31">
        <v>587.30384519515803</v>
      </c>
      <c r="J207" s="31">
        <f>INDEX('LA lookup'!H:H,MATCH(B207,'LA lookup'!G:G,0))</f>
        <v>57541</v>
      </c>
      <c r="K207" s="31">
        <v>10.206702094074799</v>
      </c>
      <c r="L207" s="31" t="str">
        <f t="shared" si="10"/>
        <v>10.2 per 1000 0-17 yr olds</v>
      </c>
      <c r="M207" s="31">
        <f t="shared" si="11"/>
        <v>10.206702094074799</v>
      </c>
    </row>
    <row r="208" spans="1:13" x14ac:dyDescent="0.45">
      <c r="A208" s="31" t="str">
        <f t="shared" si="12"/>
        <v>E06000019_Modelled prevalence of children in households with all 3 of so called 'toxic trio'_Number</v>
      </c>
      <c r="B208" s="31" t="s">
        <v>317</v>
      </c>
      <c r="C208" s="31" t="s">
        <v>318</v>
      </c>
      <c r="D208" s="31" t="s">
        <v>229</v>
      </c>
      <c r="E208" s="31">
        <v>2018</v>
      </c>
      <c r="F208" s="31" t="s">
        <v>22</v>
      </c>
      <c r="G208" s="31" t="s">
        <v>25</v>
      </c>
      <c r="H208" s="31" t="s">
        <v>743</v>
      </c>
      <c r="I208" s="31">
        <v>311.25748389563444</v>
      </c>
      <c r="J208" s="31">
        <f>INDEX('LA lookup'!H:H,MATCH(B208,'LA lookup'!G:G,0))</f>
        <v>36103</v>
      </c>
      <c r="K208" s="31">
        <v>8.6213745089226492</v>
      </c>
      <c r="L208" s="31" t="str">
        <f t="shared" si="10"/>
        <v>8.6 per 1000 0-17 yr olds</v>
      </c>
      <c r="M208" s="31">
        <f t="shared" si="11"/>
        <v>8.6213745089226492</v>
      </c>
    </row>
    <row r="209" spans="1:13" x14ac:dyDescent="0.45">
      <c r="A209" s="31" t="str">
        <f t="shared" si="12"/>
        <v>E10000015_Modelled prevalence of children in households with all 3 of so called 'toxic trio'_Number</v>
      </c>
      <c r="B209" s="31" t="s">
        <v>319</v>
      </c>
      <c r="C209" s="31" t="s">
        <v>320</v>
      </c>
      <c r="D209" s="31" t="s">
        <v>229</v>
      </c>
      <c r="E209" s="31">
        <v>2018</v>
      </c>
      <c r="F209" s="31" t="s">
        <v>22</v>
      </c>
      <c r="G209" s="31" t="s">
        <v>25</v>
      </c>
      <c r="H209" s="31" t="s">
        <v>743</v>
      </c>
      <c r="I209" s="31">
        <v>2642.1406628854083</v>
      </c>
      <c r="J209" s="31">
        <f>INDEX('LA lookup'!H:H,MATCH(B209,'LA lookup'!G:G,0))</f>
        <v>271005</v>
      </c>
      <c r="K209" s="31">
        <v>9.7494166634763513</v>
      </c>
      <c r="L209" s="31" t="str">
        <f t="shared" si="10"/>
        <v>9.7 per 1000 0-17 yr olds</v>
      </c>
      <c r="M209" s="31">
        <f t="shared" si="11"/>
        <v>9.7494166634763513</v>
      </c>
    </row>
    <row r="210" spans="1:13" x14ac:dyDescent="0.45">
      <c r="A210" s="31" t="str">
        <f t="shared" si="12"/>
        <v>E09000017_Modelled prevalence of children in households with all 3 of so called 'toxic trio'_Number</v>
      </c>
      <c r="B210" s="31" t="s">
        <v>321</v>
      </c>
      <c r="C210" s="31" t="s">
        <v>322</v>
      </c>
      <c r="D210" s="31" t="s">
        <v>229</v>
      </c>
      <c r="E210" s="31">
        <v>2018</v>
      </c>
      <c r="F210" s="31" t="s">
        <v>22</v>
      </c>
      <c r="G210" s="31" t="s">
        <v>25</v>
      </c>
      <c r="H210" s="31" t="s">
        <v>743</v>
      </c>
      <c r="I210" s="31">
        <v>820.36076817011519</v>
      </c>
      <c r="J210" s="31">
        <f>INDEX('LA lookup'!H:H,MATCH(B210,'LA lookup'!G:G,0))</f>
        <v>73377</v>
      </c>
      <c r="K210" s="31">
        <v>11.1800805180113</v>
      </c>
      <c r="L210" s="31" t="str">
        <f t="shared" si="10"/>
        <v>11.2 per 1000 0-17 yr olds</v>
      </c>
      <c r="M210" s="31">
        <f t="shared" si="11"/>
        <v>11.1800805180113</v>
      </c>
    </row>
    <row r="211" spans="1:13" x14ac:dyDescent="0.45">
      <c r="A211" s="31" t="str">
        <f t="shared" si="12"/>
        <v>E09000018_Modelled prevalence of children in households with all 3 of so called 'toxic trio'_Number</v>
      </c>
      <c r="B211" s="31" t="s">
        <v>323</v>
      </c>
      <c r="C211" s="31" t="s">
        <v>324</v>
      </c>
      <c r="D211" s="31" t="s">
        <v>229</v>
      </c>
      <c r="E211" s="31">
        <v>2018</v>
      </c>
      <c r="F211" s="31" t="s">
        <v>22</v>
      </c>
      <c r="G211" s="31" t="s">
        <v>25</v>
      </c>
      <c r="H211" s="31" t="s">
        <v>743</v>
      </c>
      <c r="I211" s="31">
        <v>730.63421867351167</v>
      </c>
      <c r="J211" s="31">
        <f>INDEX('LA lookup'!H:H,MATCH(B211,'LA lookup'!G:G,0))</f>
        <v>64898</v>
      </c>
      <c r="K211" s="31">
        <v>11.258193144218799</v>
      </c>
      <c r="L211" s="31" t="str">
        <f t="shared" si="10"/>
        <v>11.3 per 1000 0-17 yr olds</v>
      </c>
      <c r="M211" s="31">
        <f t="shared" si="11"/>
        <v>11.258193144218799</v>
      </c>
    </row>
    <row r="212" spans="1:13" x14ac:dyDescent="0.45">
      <c r="A212" s="31" t="str">
        <f t="shared" si="12"/>
        <v>E06000046_Modelled prevalence of children in households with all 3 of so called 'toxic trio'_Number</v>
      </c>
      <c r="B212" s="31" t="s">
        <v>325</v>
      </c>
      <c r="C212" s="31" t="s">
        <v>326</v>
      </c>
      <c r="D212" s="31" t="s">
        <v>229</v>
      </c>
      <c r="E212" s="31">
        <v>2018</v>
      </c>
      <c r="F212" s="31" t="s">
        <v>22</v>
      </c>
      <c r="G212" s="31" t="s">
        <v>25</v>
      </c>
      <c r="H212" s="31" t="s">
        <v>743</v>
      </c>
      <c r="I212" s="31">
        <v>218.11045347097246</v>
      </c>
      <c r="J212" s="31">
        <f>INDEX('LA lookup'!H:H,MATCH(B212,'LA lookup'!G:G,0))</f>
        <v>24869</v>
      </c>
      <c r="K212" s="31">
        <v>8.7703749033323604</v>
      </c>
      <c r="L212" s="31" t="str">
        <f t="shared" si="10"/>
        <v>8.8 per 1000 0-17 yr olds</v>
      </c>
      <c r="M212" s="31">
        <f t="shared" si="11"/>
        <v>8.7703749033323604</v>
      </c>
    </row>
    <row r="213" spans="1:13" x14ac:dyDescent="0.45">
      <c r="A213" s="31" t="str">
        <f t="shared" si="12"/>
        <v>E09000019_Modelled prevalence of children in households with all 3 of so called 'toxic trio'_Number</v>
      </c>
      <c r="B213" s="31" t="s">
        <v>500</v>
      </c>
      <c r="C213" s="31" t="s">
        <v>501</v>
      </c>
      <c r="D213" s="31" t="s">
        <v>229</v>
      </c>
      <c r="E213" s="31">
        <v>2018</v>
      </c>
      <c r="F213" s="31" t="s">
        <v>22</v>
      </c>
      <c r="G213" s="31" t="s">
        <v>25</v>
      </c>
      <c r="H213" s="31" t="s">
        <v>743</v>
      </c>
      <c r="I213" s="31">
        <v>538.74328849146525</v>
      </c>
      <c r="J213" s="31">
        <f>INDEX('LA lookup'!H:H,MATCH(B213,'LA lookup'!G:G,0))</f>
        <v>42098</v>
      </c>
      <c r="K213" s="31">
        <v>12.797360646383801</v>
      </c>
      <c r="L213" s="31" t="str">
        <f t="shared" si="10"/>
        <v>12.8 per 1000 0-17 yr olds</v>
      </c>
      <c r="M213" s="31">
        <f t="shared" si="11"/>
        <v>12.797360646383801</v>
      </c>
    </row>
    <row r="214" spans="1:13" x14ac:dyDescent="0.45">
      <c r="A214" s="31" t="str">
        <f t="shared" si="12"/>
        <v>E09000020_Modelled prevalence of children in households with all 3 of so called 'toxic trio'_Number</v>
      </c>
      <c r="B214" s="31" t="s">
        <v>479</v>
      </c>
      <c r="C214" s="31" t="s">
        <v>674</v>
      </c>
      <c r="D214" s="31" t="s">
        <v>229</v>
      </c>
      <c r="E214" s="31">
        <v>2018</v>
      </c>
      <c r="F214" s="31" t="s">
        <v>22</v>
      </c>
      <c r="G214" s="31" t="s">
        <v>25</v>
      </c>
      <c r="H214" s="31" t="s">
        <v>743</v>
      </c>
      <c r="I214" s="31">
        <v>277.86546223995504</v>
      </c>
      <c r="J214" s="31">
        <f>INDEX('LA lookup'!H:H,MATCH(B214,'LA lookup'!G:G,0))</f>
        <v>28678</v>
      </c>
      <c r="K214" s="31">
        <v>9.689150646487029</v>
      </c>
      <c r="L214" s="31" t="str">
        <f t="shared" si="10"/>
        <v>9.7 per 1000 0-17 yr olds</v>
      </c>
      <c r="M214" s="31">
        <f t="shared" si="11"/>
        <v>9.689150646487029</v>
      </c>
    </row>
    <row r="215" spans="1:13" x14ac:dyDescent="0.45">
      <c r="A215" s="31" t="str">
        <f t="shared" si="12"/>
        <v>E10000016_Modelled prevalence of children in households with all 3 of so called 'toxic trio'_Number</v>
      </c>
      <c r="B215" s="31" t="s">
        <v>327</v>
      </c>
      <c r="C215" s="31" t="s">
        <v>328</v>
      </c>
      <c r="D215" s="31" t="s">
        <v>229</v>
      </c>
      <c r="E215" s="31">
        <v>2018</v>
      </c>
      <c r="F215" s="31" t="s">
        <v>22</v>
      </c>
      <c r="G215" s="31" t="s">
        <v>25</v>
      </c>
      <c r="H215" s="31" t="s">
        <v>743</v>
      </c>
      <c r="I215" s="31">
        <v>3361.102763324116</v>
      </c>
      <c r="J215" s="31">
        <f>INDEX('LA lookup'!H:H,MATCH(B215,'LA lookup'!G:G,0))</f>
        <v>340140</v>
      </c>
      <c r="K215" s="31">
        <v>9.8815274984539201</v>
      </c>
      <c r="L215" s="31" t="str">
        <f t="shared" si="10"/>
        <v>9.9 per 1000 0-17 yr olds</v>
      </c>
      <c r="M215" s="31">
        <f t="shared" si="11"/>
        <v>9.8815274984539201</v>
      </c>
    </row>
    <row r="216" spans="1:13" x14ac:dyDescent="0.45">
      <c r="A216" s="31" t="str">
        <f t="shared" si="12"/>
        <v>E06000010_Modelled prevalence of children in households with all 3 of so called 'toxic trio'_Number</v>
      </c>
      <c r="B216" s="31" t="s">
        <v>329</v>
      </c>
      <c r="C216" s="31" t="s">
        <v>593</v>
      </c>
      <c r="D216" s="31" t="s">
        <v>229</v>
      </c>
      <c r="E216" s="31">
        <v>2018</v>
      </c>
      <c r="F216" s="31" t="s">
        <v>22</v>
      </c>
      <c r="G216" s="31" t="s">
        <v>25</v>
      </c>
      <c r="H216" s="31" t="s">
        <v>743</v>
      </c>
      <c r="I216" s="31">
        <v>740.62864676988238</v>
      </c>
      <c r="J216" s="31">
        <f>INDEX('LA lookup'!H:H,MATCH(B216,'LA lookup'!G:G,0))</f>
        <v>57023</v>
      </c>
      <c r="K216" s="31">
        <v>12.9882441605998</v>
      </c>
      <c r="L216" s="31" t="str">
        <f t="shared" si="10"/>
        <v>13 per 1000 0-17 yr olds</v>
      </c>
      <c r="M216" s="31">
        <f t="shared" si="11"/>
        <v>12.9882441605998</v>
      </c>
    </row>
    <row r="217" spans="1:13" x14ac:dyDescent="0.45">
      <c r="A217" s="31" t="str">
        <f t="shared" si="12"/>
        <v>E09000021_Modelled prevalence of children in households with all 3 of so called 'toxic trio'_Number</v>
      </c>
      <c r="B217" s="31" t="s">
        <v>520</v>
      </c>
      <c r="C217" s="31" t="s">
        <v>521</v>
      </c>
      <c r="D217" s="31" t="s">
        <v>229</v>
      </c>
      <c r="E217" s="31">
        <v>2018</v>
      </c>
      <c r="F217" s="31" t="s">
        <v>22</v>
      </c>
      <c r="G217" s="31" t="s">
        <v>25</v>
      </c>
      <c r="H217" s="31" t="s">
        <v>743</v>
      </c>
      <c r="I217" s="31">
        <v>386.18224579066134</v>
      </c>
      <c r="J217" s="31">
        <f>INDEX('LA lookup'!H:H,MATCH(B217,'LA lookup'!G:G,0))</f>
        <v>38977</v>
      </c>
      <c r="K217" s="31">
        <v>9.9079520176170917</v>
      </c>
      <c r="L217" s="31" t="str">
        <f t="shared" si="10"/>
        <v>9.9 per 1000 0-17 yr olds</v>
      </c>
      <c r="M217" s="31">
        <f t="shared" si="11"/>
        <v>9.9079520176170917</v>
      </c>
    </row>
    <row r="218" spans="1:13" x14ac:dyDescent="0.45">
      <c r="A218" s="31" t="str">
        <f t="shared" si="12"/>
        <v>E08000034_Modelled prevalence of children in households with all 3 of so called 'toxic trio'_Number</v>
      </c>
      <c r="B218" s="31" t="s">
        <v>331</v>
      </c>
      <c r="C218" s="31" t="s">
        <v>332</v>
      </c>
      <c r="D218" s="31" t="s">
        <v>229</v>
      </c>
      <c r="E218" s="31">
        <v>2018</v>
      </c>
      <c r="F218" s="31" t="s">
        <v>22</v>
      </c>
      <c r="G218" s="31" t="s">
        <v>25</v>
      </c>
      <c r="H218" s="31" t="s">
        <v>743</v>
      </c>
      <c r="I218" s="31">
        <v>1106.9845609714255</v>
      </c>
      <c r="J218" s="31">
        <f>INDEX('LA lookup'!H:H,MATCH(B218,'LA lookup'!G:G,0))</f>
        <v>100174</v>
      </c>
      <c r="K218" s="31">
        <v>11.050617535203003</v>
      </c>
      <c r="L218" s="31" t="str">
        <f t="shared" si="10"/>
        <v>11.1 per 1000 0-17 yr olds</v>
      </c>
      <c r="M218" s="31">
        <f t="shared" si="11"/>
        <v>11.050617535203003</v>
      </c>
    </row>
    <row r="219" spans="1:13" x14ac:dyDescent="0.45">
      <c r="A219" s="31" t="str">
        <f t="shared" si="12"/>
        <v>E08000011_Modelled prevalence of children in households with all 3 of so called 'toxic trio'_Number</v>
      </c>
      <c r="B219" s="31" t="s">
        <v>333</v>
      </c>
      <c r="C219" s="31" t="s">
        <v>334</v>
      </c>
      <c r="D219" s="31" t="s">
        <v>229</v>
      </c>
      <c r="E219" s="31">
        <v>2018</v>
      </c>
      <c r="F219" s="31" t="s">
        <v>22</v>
      </c>
      <c r="G219" s="31" t="s">
        <v>25</v>
      </c>
      <c r="H219" s="31" t="s">
        <v>743</v>
      </c>
      <c r="I219" s="31">
        <v>397.33472436597674</v>
      </c>
      <c r="J219" s="31">
        <f>INDEX('LA lookup'!H:H,MATCH(B219,'LA lookup'!G:G,0))</f>
        <v>33477</v>
      </c>
      <c r="K219" s="31">
        <v>11.868886828747401</v>
      </c>
      <c r="L219" s="31" t="str">
        <f t="shared" si="10"/>
        <v>11.9 per 1000 0-17 yr olds</v>
      </c>
      <c r="M219" s="31">
        <f t="shared" si="11"/>
        <v>11.868886828747401</v>
      </c>
    </row>
    <row r="220" spans="1:13" x14ac:dyDescent="0.45">
      <c r="A220" s="31" t="str">
        <f t="shared" si="12"/>
        <v>E09000022_Modelled prevalence of children in households with all 3 of so called 'toxic trio'_Number</v>
      </c>
      <c r="B220" s="31" t="s">
        <v>335</v>
      </c>
      <c r="C220" s="31" t="s">
        <v>336</v>
      </c>
      <c r="D220" s="31" t="s">
        <v>229</v>
      </c>
      <c r="E220" s="31">
        <v>2018</v>
      </c>
      <c r="F220" s="31" t="s">
        <v>22</v>
      </c>
      <c r="G220" s="31" t="s">
        <v>25</v>
      </c>
      <c r="H220" s="31" t="s">
        <v>743</v>
      </c>
      <c r="I220" s="31">
        <v>750.57234175089809</v>
      </c>
      <c r="J220" s="31">
        <f>INDEX('LA lookup'!H:H,MATCH(B220,'LA lookup'!G:G,0))</f>
        <v>62629</v>
      </c>
      <c r="K220" s="31">
        <v>11.984421621787</v>
      </c>
      <c r="L220" s="31" t="str">
        <f t="shared" si="10"/>
        <v>12 per 1000 0-17 yr olds</v>
      </c>
      <c r="M220" s="31">
        <f t="shared" si="11"/>
        <v>11.984421621787</v>
      </c>
    </row>
    <row r="221" spans="1:13" x14ac:dyDescent="0.45">
      <c r="A221" s="31" t="str">
        <f t="shared" si="12"/>
        <v>E10000017_Modelled prevalence of children in households with all 3 of so called 'toxic trio'_Number</v>
      </c>
      <c r="B221" s="31" t="s">
        <v>337</v>
      </c>
      <c r="C221" s="31" t="s">
        <v>338</v>
      </c>
      <c r="D221" s="31" t="s">
        <v>229</v>
      </c>
      <c r="E221" s="31">
        <v>2018</v>
      </c>
      <c r="F221" s="31" t="s">
        <v>22</v>
      </c>
      <c r="G221" s="31" t="s">
        <v>25</v>
      </c>
      <c r="H221" s="31" t="s">
        <v>743</v>
      </c>
      <c r="I221" s="31">
        <v>2559.8461728353568</v>
      </c>
      <c r="J221" s="31">
        <f>INDEX('LA lookup'!H:H,MATCH(B221,'LA lookup'!G:G,0))</f>
        <v>249727</v>
      </c>
      <c r="K221" s="31">
        <v>10.250578322870002</v>
      </c>
      <c r="L221" s="31" t="str">
        <f t="shared" si="10"/>
        <v>10.3 per 1000 0-17 yr olds</v>
      </c>
      <c r="M221" s="31">
        <f t="shared" si="11"/>
        <v>10.250578322870002</v>
      </c>
    </row>
    <row r="222" spans="1:13" x14ac:dyDescent="0.45">
      <c r="A222" s="31" t="str">
        <f t="shared" si="12"/>
        <v>E08000035_Modelled prevalence of children in households with all 3 of so called 'toxic trio'_Number</v>
      </c>
      <c r="B222" s="31" t="s">
        <v>339</v>
      </c>
      <c r="C222" s="31" t="s">
        <v>340</v>
      </c>
      <c r="D222" s="31" t="s">
        <v>229</v>
      </c>
      <c r="E222" s="31">
        <v>2018</v>
      </c>
      <c r="F222" s="31" t="s">
        <v>22</v>
      </c>
      <c r="G222" s="31" t="s">
        <v>25</v>
      </c>
      <c r="H222" s="31" t="s">
        <v>743</v>
      </c>
      <c r="I222" s="31">
        <v>1994.4658164163723</v>
      </c>
      <c r="J222" s="31">
        <f>INDEX('LA lookup'!H:H,MATCH(B222,'LA lookup'!G:G,0))</f>
        <v>168176</v>
      </c>
      <c r="K222" s="31">
        <v>11.859396206452599</v>
      </c>
      <c r="L222" s="31" t="str">
        <f t="shared" si="10"/>
        <v>11.9 per 1000 0-17 yr olds</v>
      </c>
      <c r="M222" s="31">
        <f t="shared" si="11"/>
        <v>11.859396206452599</v>
      </c>
    </row>
    <row r="223" spans="1:13" x14ac:dyDescent="0.45">
      <c r="A223" s="31" t="str">
        <f t="shared" si="12"/>
        <v>E06000016_Modelled prevalence of children in households with all 3 of so called 'toxic trio'_Number</v>
      </c>
      <c r="B223" s="31" t="s">
        <v>341</v>
      </c>
      <c r="C223" s="31" t="s">
        <v>342</v>
      </c>
      <c r="D223" s="31" t="s">
        <v>229</v>
      </c>
      <c r="E223" s="31">
        <v>2018</v>
      </c>
      <c r="F223" s="31" t="s">
        <v>22</v>
      </c>
      <c r="G223" s="31" t="s">
        <v>25</v>
      </c>
      <c r="H223" s="31" t="s">
        <v>743</v>
      </c>
      <c r="I223" s="31">
        <v>1155.5971161016739</v>
      </c>
      <c r="J223" s="31">
        <f>INDEX('LA lookup'!H:H,MATCH(B223,'LA lookup'!G:G,0))</f>
        <v>83994</v>
      </c>
      <c r="K223" s="31">
        <v>13.7580912458232</v>
      </c>
      <c r="L223" s="31" t="str">
        <f t="shared" si="10"/>
        <v>13.8 per 1000 0-17 yr olds</v>
      </c>
      <c r="M223" s="31">
        <f t="shared" si="11"/>
        <v>13.7580912458232</v>
      </c>
    </row>
    <row r="224" spans="1:13" x14ac:dyDescent="0.45">
      <c r="A224" s="31" t="str">
        <f t="shared" si="12"/>
        <v>E10000018_Modelled prevalence of children in households with all 3 of so called 'toxic trio'_Number</v>
      </c>
      <c r="B224" s="31" t="s">
        <v>552</v>
      </c>
      <c r="C224" s="31" t="s">
        <v>553</v>
      </c>
      <c r="D224" s="31" t="s">
        <v>229</v>
      </c>
      <c r="E224" s="31">
        <v>2018</v>
      </c>
      <c r="F224" s="31" t="s">
        <v>22</v>
      </c>
      <c r="G224" s="31" t="s">
        <v>25</v>
      </c>
      <c r="H224" s="31" t="s">
        <v>743</v>
      </c>
      <c r="I224" s="31">
        <v>1330.8681763463712</v>
      </c>
      <c r="J224" s="31">
        <f>INDEX('LA lookup'!H:H,MATCH(B224,'LA lookup'!G:G,0))</f>
        <v>140307</v>
      </c>
      <c r="K224" s="31">
        <v>9.4854011299961609</v>
      </c>
      <c r="L224" s="31" t="str">
        <f t="shared" si="10"/>
        <v>9.5 per 1000 0-17 yr olds</v>
      </c>
      <c r="M224" s="31">
        <f t="shared" si="11"/>
        <v>9.4854011299961609</v>
      </c>
    </row>
    <row r="225" spans="1:13" x14ac:dyDescent="0.45">
      <c r="A225" s="31" t="str">
        <f t="shared" si="12"/>
        <v>E09000023_Modelled prevalence of children in households with all 3 of so called 'toxic trio'_Number</v>
      </c>
      <c r="B225" s="31" t="s">
        <v>343</v>
      </c>
      <c r="C225" s="31" t="s">
        <v>344</v>
      </c>
      <c r="D225" s="31" t="s">
        <v>229</v>
      </c>
      <c r="E225" s="31">
        <v>2018</v>
      </c>
      <c r="F225" s="31" t="s">
        <v>22</v>
      </c>
      <c r="G225" s="31" t="s">
        <v>25</v>
      </c>
      <c r="H225" s="31" t="s">
        <v>743</v>
      </c>
      <c r="I225" s="31">
        <v>815.21731891365289</v>
      </c>
      <c r="J225" s="31">
        <f>INDEX('LA lookup'!H:H,MATCH(B225,'LA lookup'!G:G,0))</f>
        <v>68458</v>
      </c>
      <c r="K225" s="31">
        <v>11.908284187584401</v>
      </c>
      <c r="L225" s="31" t="str">
        <f t="shared" si="10"/>
        <v>11.9 per 1000 0-17 yr olds</v>
      </c>
      <c r="M225" s="31">
        <f t="shared" si="11"/>
        <v>11.908284187584401</v>
      </c>
    </row>
    <row r="226" spans="1:13" x14ac:dyDescent="0.45">
      <c r="A226" s="31" t="str">
        <f t="shared" si="12"/>
        <v>E10000019_Modelled prevalence of children in households with all 3 of so called 'toxic trio'_Number</v>
      </c>
      <c r="B226" s="31" t="s">
        <v>345</v>
      </c>
      <c r="C226" s="31" t="s">
        <v>346</v>
      </c>
      <c r="D226" s="31" t="s">
        <v>229</v>
      </c>
      <c r="E226" s="31">
        <v>2018</v>
      </c>
      <c r="F226" s="31" t="s">
        <v>22</v>
      </c>
      <c r="G226" s="31" t="s">
        <v>25</v>
      </c>
      <c r="H226" s="31" t="s">
        <v>743</v>
      </c>
      <c r="I226" s="31">
        <v>1359.0249433744705</v>
      </c>
      <c r="J226" s="31">
        <f>INDEX('LA lookup'!H:H,MATCH(B226,'LA lookup'!G:G,0))</f>
        <v>145641</v>
      </c>
      <c r="K226" s="31">
        <v>9.3313348807991598</v>
      </c>
      <c r="L226" s="31" t="str">
        <f t="shared" si="10"/>
        <v>9.3 per 1000 0-17 yr olds</v>
      </c>
      <c r="M226" s="31">
        <f t="shared" si="11"/>
        <v>9.3313348807991598</v>
      </c>
    </row>
    <row r="227" spans="1:13" x14ac:dyDescent="0.45">
      <c r="A227" s="31" t="str">
        <f t="shared" si="12"/>
        <v>E08000012_Modelled prevalence of children in households with all 3 of so called 'toxic trio'_Number</v>
      </c>
      <c r="B227" s="31" t="s">
        <v>347</v>
      </c>
      <c r="C227" s="31" t="s">
        <v>348</v>
      </c>
      <c r="D227" s="31" t="s">
        <v>229</v>
      </c>
      <c r="E227" s="31">
        <v>2018</v>
      </c>
      <c r="F227" s="31" t="s">
        <v>22</v>
      </c>
      <c r="G227" s="31" t="s">
        <v>25</v>
      </c>
      <c r="H227" s="31" t="s">
        <v>743</v>
      </c>
      <c r="I227" s="31">
        <v>1261.6064743689201</v>
      </c>
      <c r="J227" s="31">
        <f>INDEX('LA lookup'!H:H,MATCH(B227,'LA lookup'!G:G,0))</f>
        <v>94902</v>
      </c>
      <c r="K227" s="31">
        <v>13.293781736622201</v>
      </c>
      <c r="L227" s="31" t="str">
        <f t="shared" si="10"/>
        <v>13.3 per 1000 0-17 yr olds</v>
      </c>
      <c r="M227" s="31">
        <f t="shared" si="11"/>
        <v>13.293781736622201</v>
      </c>
    </row>
    <row r="228" spans="1:13" x14ac:dyDescent="0.45">
      <c r="A228" s="31" t="str">
        <f t="shared" si="12"/>
        <v>E06000032_Modelled prevalence of children in households with all 3 of so called 'toxic trio'_Number</v>
      </c>
      <c r="B228" s="31" t="s">
        <v>564</v>
      </c>
      <c r="C228" s="31" t="s">
        <v>724</v>
      </c>
      <c r="D228" s="31" t="s">
        <v>229</v>
      </c>
      <c r="E228" s="31">
        <v>2018</v>
      </c>
      <c r="F228" s="31" t="s">
        <v>22</v>
      </c>
      <c r="G228" s="31" t="s">
        <v>25</v>
      </c>
      <c r="H228" s="31" t="s">
        <v>743</v>
      </c>
      <c r="I228" s="31">
        <v>685.47798962496711</v>
      </c>
      <c r="J228" s="31">
        <f>INDEX('LA lookup'!H:H,MATCH(B228,'LA lookup'!G:G,0))</f>
        <v>57375</v>
      </c>
      <c r="K228" s="31">
        <v>11.947328795206399</v>
      </c>
      <c r="L228" s="31" t="str">
        <f t="shared" si="10"/>
        <v>11.9 per 1000 0-17 yr olds</v>
      </c>
      <c r="M228" s="31">
        <f t="shared" si="11"/>
        <v>11.947328795206399</v>
      </c>
    </row>
    <row r="229" spans="1:13" x14ac:dyDescent="0.45">
      <c r="A229" s="31" t="str">
        <f t="shared" si="12"/>
        <v>E08000003_Modelled prevalence of children in households with all 3 of so called 'toxic trio'_Number</v>
      </c>
      <c r="B229" s="31" t="s">
        <v>349</v>
      </c>
      <c r="C229" s="31" t="s">
        <v>350</v>
      </c>
      <c r="D229" s="31" t="s">
        <v>229</v>
      </c>
      <c r="E229" s="31">
        <v>2018</v>
      </c>
      <c r="F229" s="31" t="s">
        <v>22</v>
      </c>
      <c r="G229" s="31" t="s">
        <v>25</v>
      </c>
      <c r="H229" s="31" t="s">
        <v>743</v>
      </c>
      <c r="I229" s="31">
        <v>1804.5366257721832</v>
      </c>
      <c r="J229" s="31">
        <f>INDEX('LA lookup'!H:H,MATCH(B229,'LA lookup'!G:G,0))</f>
        <v>121962</v>
      </c>
      <c r="K229" s="31">
        <v>14.795892374446002</v>
      </c>
      <c r="L229" s="31" t="str">
        <f t="shared" si="10"/>
        <v>14.8 per 1000 0-17 yr olds</v>
      </c>
      <c r="M229" s="31">
        <f t="shared" si="11"/>
        <v>14.795892374446002</v>
      </c>
    </row>
    <row r="230" spans="1:13" x14ac:dyDescent="0.45">
      <c r="A230" s="31" t="str">
        <f t="shared" si="12"/>
        <v>E06000035_Modelled prevalence of children in households with all 3 of so called 'toxic trio'_Number</v>
      </c>
      <c r="B230" s="31" t="s">
        <v>351</v>
      </c>
      <c r="C230" s="31" t="s">
        <v>352</v>
      </c>
      <c r="D230" s="31" t="s">
        <v>229</v>
      </c>
      <c r="E230" s="31">
        <v>2018</v>
      </c>
      <c r="F230" s="31" t="s">
        <v>22</v>
      </c>
      <c r="G230" s="31" t="s">
        <v>25</v>
      </c>
      <c r="H230" s="31" t="s">
        <v>743</v>
      </c>
      <c r="I230" s="31">
        <v>681.90681261455825</v>
      </c>
      <c r="J230" s="31">
        <f>INDEX('LA lookup'!H:H,MATCH(B230,'LA lookup'!G:G,0))</f>
        <v>64391</v>
      </c>
      <c r="K230" s="31">
        <v>10.590095084942899</v>
      </c>
      <c r="L230" s="31" t="str">
        <f t="shared" si="10"/>
        <v>10.6 per 1000 0-17 yr olds</v>
      </c>
      <c r="M230" s="31">
        <f t="shared" si="11"/>
        <v>10.590095084942899</v>
      </c>
    </row>
    <row r="231" spans="1:13" x14ac:dyDescent="0.45">
      <c r="A231" s="31" t="str">
        <f t="shared" si="12"/>
        <v>E09000024_Modelled prevalence of children in households with all 3 of so called 'toxic trio'_Number</v>
      </c>
      <c r="B231" s="31" t="s">
        <v>353</v>
      </c>
      <c r="C231" s="31" t="s">
        <v>354</v>
      </c>
      <c r="D231" s="31" t="s">
        <v>229</v>
      </c>
      <c r="E231" s="31">
        <v>2018</v>
      </c>
      <c r="F231" s="31" t="s">
        <v>22</v>
      </c>
      <c r="G231" s="31" t="s">
        <v>25</v>
      </c>
      <c r="H231" s="31" t="s">
        <v>743</v>
      </c>
      <c r="I231" s="31">
        <v>466.47780543496378</v>
      </c>
      <c r="J231" s="31">
        <f>INDEX('LA lookup'!H:H,MATCH(B231,'LA lookup'!G:G,0))</f>
        <v>47266</v>
      </c>
      <c r="K231" s="31">
        <v>9.869204194028768</v>
      </c>
      <c r="L231" s="31" t="str">
        <f t="shared" si="10"/>
        <v>9.9 per 1000 0-17 yr olds</v>
      </c>
      <c r="M231" s="31">
        <f t="shared" si="11"/>
        <v>9.869204194028768</v>
      </c>
    </row>
    <row r="232" spans="1:13" x14ac:dyDescent="0.45">
      <c r="A232" s="31" t="str">
        <f t="shared" si="12"/>
        <v>E06000002_Modelled prevalence of children in households with all 3 of so called 'toxic trio'_Number</v>
      </c>
      <c r="B232" s="31" t="s">
        <v>511</v>
      </c>
      <c r="C232" s="31" t="s">
        <v>725</v>
      </c>
      <c r="D232" s="31" t="s">
        <v>229</v>
      </c>
      <c r="E232" s="31">
        <v>2018</v>
      </c>
      <c r="F232" s="31" t="s">
        <v>22</v>
      </c>
      <c r="G232" s="31" t="s">
        <v>25</v>
      </c>
      <c r="H232" s="31" t="s">
        <v>743</v>
      </c>
      <c r="I232" s="31">
        <v>437.33873368536922</v>
      </c>
      <c r="J232" s="31">
        <f>INDEX('LA lookup'!H:H,MATCH(B232,'LA lookup'!G:G,0))</f>
        <v>32513</v>
      </c>
      <c r="K232" s="31">
        <v>13.4511959427112</v>
      </c>
      <c r="L232" s="31" t="str">
        <f t="shared" si="10"/>
        <v>13.5 per 1000 0-17 yr olds</v>
      </c>
      <c r="M232" s="31">
        <f t="shared" si="11"/>
        <v>13.4511959427112</v>
      </c>
    </row>
    <row r="233" spans="1:13" x14ac:dyDescent="0.45">
      <c r="A233" s="31" t="str">
        <f t="shared" si="12"/>
        <v>E06000042_Modelled prevalence of children in households with all 3 of so called 'toxic trio'_Number</v>
      </c>
      <c r="B233" s="31" t="s">
        <v>355</v>
      </c>
      <c r="C233" s="31" t="s">
        <v>356</v>
      </c>
      <c r="D233" s="31" t="s">
        <v>229</v>
      </c>
      <c r="E233" s="31">
        <v>2018</v>
      </c>
      <c r="F233" s="31" t="s">
        <v>22</v>
      </c>
      <c r="G233" s="31" t="s">
        <v>25</v>
      </c>
      <c r="H233" s="31" t="s">
        <v>743</v>
      </c>
      <c r="I233" s="31">
        <v>707.50165526054991</v>
      </c>
      <c r="J233" s="31">
        <f>INDEX('LA lookup'!H:H,MATCH(B233,'LA lookup'!G:G,0))</f>
        <v>68278</v>
      </c>
      <c r="K233" s="31">
        <v>10.3620735121203</v>
      </c>
      <c r="L233" s="31" t="str">
        <f t="shared" si="10"/>
        <v>10.4 per 1000 0-17 yr olds</v>
      </c>
      <c r="M233" s="31">
        <f t="shared" si="11"/>
        <v>10.3620735121203</v>
      </c>
    </row>
    <row r="234" spans="1:13" x14ac:dyDescent="0.45">
      <c r="A234" s="31" t="str">
        <f t="shared" si="12"/>
        <v>E08000021_Modelled prevalence of children in households with all 3 of so called 'toxic trio'_Number</v>
      </c>
      <c r="B234" s="31" t="s">
        <v>357</v>
      </c>
      <c r="C234" s="31" t="s">
        <v>358</v>
      </c>
      <c r="D234" s="31" t="s">
        <v>229</v>
      </c>
      <c r="E234" s="31">
        <v>2018</v>
      </c>
      <c r="F234" s="31" t="s">
        <v>22</v>
      </c>
      <c r="G234" s="31" t="s">
        <v>25</v>
      </c>
      <c r="H234" s="31" t="s">
        <v>743</v>
      </c>
      <c r="I234" s="31">
        <v>735.35926649096484</v>
      </c>
      <c r="J234" s="31">
        <f>INDEX('LA lookup'!H:H,MATCH(B234,'LA lookup'!G:G,0))</f>
        <v>58056</v>
      </c>
      <c r="K234" s="31">
        <v>12.6663784361817</v>
      </c>
      <c r="L234" s="31" t="str">
        <f t="shared" si="10"/>
        <v>12.7 per 1000 0-17 yr olds</v>
      </c>
      <c r="M234" s="31">
        <f t="shared" si="11"/>
        <v>12.6663784361817</v>
      </c>
    </row>
    <row r="235" spans="1:13" x14ac:dyDescent="0.45">
      <c r="A235" s="31" t="str">
        <f t="shared" si="12"/>
        <v>E09000025_Modelled prevalence of children in households with all 3 of so called 'toxic trio'_Number</v>
      </c>
      <c r="B235" s="31" t="s">
        <v>359</v>
      </c>
      <c r="C235" s="31" t="s">
        <v>360</v>
      </c>
      <c r="D235" s="31" t="s">
        <v>229</v>
      </c>
      <c r="E235" s="31">
        <v>2018</v>
      </c>
      <c r="F235" s="31" t="s">
        <v>22</v>
      </c>
      <c r="G235" s="31" t="s">
        <v>25</v>
      </c>
      <c r="H235" s="31" t="s">
        <v>743</v>
      </c>
      <c r="I235" s="31">
        <v>1112.9750039607397</v>
      </c>
      <c r="J235" s="31">
        <f>INDEX('LA lookup'!H:H,MATCH(B235,'LA lookup'!G:G,0))</f>
        <v>86567</v>
      </c>
      <c r="K235" s="31">
        <v>12.8568046017621</v>
      </c>
      <c r="L235" s="31" t="str">
        <f t="shared" si="10"/>
        <v>12.9 per 1000 0-17 yr olds</v>
      </c>
      <c r="M235" s="31">
        <f t="shared" si="11"/>
        <v>12.8568046017621</v>
      </c>
    </row>
    <row r="236" spans="1:13" x14ac:dyDescent="0.45">
      <c r="A236" s="31" t="str">
        <f t="shared" si="12"/>
        <v>E10000020_Modelled prevalence of children in households with all 3 of so called 'toxic trio'_Number</v>
      </c>
      <c r="B236" s="31" t="s">
        <v>361</v>
      </c>
      <c r="C236" s="31" t="s">
        <v>362</v>
      </c>
      <c r="D236" s="31" t="s">
        <v>229</v>
      </c>
      <c r="E236" s="31">
        <v>2018</v>
      </c>
      <c r="F236" s="31" t="s">
        <v>22</v>
      </c>
      <c r="G236" s="31" t="s">
        <v>25</v>
      </c>
      <c r="H236" s="31" t="s">
        <v>743</v>
      </c>
      <c r="I236" s="31">
        <v>1659.0053637437302</v>
      </c>
      <c r="J236" s="31">
        <f>INDEX('LA lookup'!H:H,MATCH(B236,'LA lookup'!G:G,0))</f>
        <v>170810</v>
      </c>
      <c r="K236" s="31">
        <v>9.7125775056713906</v>
      </c>
      <c r="L236" s="31" t="str">
        <f t="shared" si="10"/>
        <v>9.7 per 1000 0-17 yr olds</v>
      </c>
      <c r="M236" s="31">
        <f t="shared" si="11"/>
        <v>9.7125775056713906</v>
      </c>
    </row>
    <row r="237" spans="1:13" x14ac:dyDescent="0.45">
      <c r="A237" s="31" t="str">
        <f t="shared" si="12"/>
        <v>E06000012_Modelled prevalence of children in households with all 3 of so called 'toxic trio'_Number</v>
      </c>
      <c r="B237" s="31" t="s">
        <v>363</v>
      </c>
      <c r="C237" s="31" t="s">
        <v>364</v>
      </c>
      <c r="D237" s="31" t="s">
        <v>229</v>
      </c>
      <c r="E237" s="31">
        <v>2018</v>
      </c>
      <c r="F237" s="31" t="s">
        <v>22</v>
      </c>
      <c r="G237" s="31" t="s">
        <v>25</v>
      </c>
      <c r="H237" s="31" t="s">
        <v>743</v>
      </c>
      <c r="I237" s="31">
        <v>368.48590831704468</v>
      </c>
      <c r="J237" s="31">
        <f>INDEX('LA lookup'!H:H,MATCH(B237,'LA lookup'!G:G,0))</f>
        <v>34503</v>
      </c>
      <c r="K237" s="31">
        <v>10.679822285512699</v>
      </c>
      <c r="L237" s="31" t="str">
        <f t="shared" si="10"/>
        <v>10.7 per 1000 0-17 yr olds</v>
      </c>
      <c r="M237" s="31">
        <f t="shared" si="11"/>
        <v>10.679822285512699</v>
      </c>
    </row>
    <row r="238" spans="1:13" x14ac:dyDescent="0.45">
      <c r="A238" s="31" t="str">
        <f t="shared" si="12"/>
        <v>E06000013_Modelled prevalence of children in households with all 3 of so called 'toxic trio'_Number</v>
      </c>
      <c r="B238" s="31" t="s">
        <v>365</v>
      </c>
      <c r="C238" s="31" t="s">
        <v>366</v>
      </c>
      <c r="D238" s="31" t="s">
        <v>229</v>
      </c>
      <c r="E238" s="31">
        <v>2018</v>
      </c>
      <c r="F238" s="31" t="s">
        <v>22</v>
      </c>
      <c r="G238" s="31" t="s">
        <v>25</v>
      </c>
      <c r="H238" s="31" t="s">
        <v>743</v>
      </c>
      <c r="I238" s="31">
        <v>350.58572253230597</v>
      </c>
      <c r="J238" s="31">
        <f>INDEX('LA lookup'!H:H,MATCH(B238,'LA lookup'!G:G,0))</f>
        <v>35714</v>
      </c>
      <c r="K238" s="31">
        <v>9.8164787627346684</v>
      </c>
      <c r="L238" s="31" t="str">
        <f t="shared" si="10"/>
        <v>9.8 per 1000 0-17 yr olds</v>
      </c>
      <c r="M238" s="31">
        <f t="shared" si="11"/>
        <v>9.8164787627346684</v>
      </c>
    </row>
    <row r="239" spans="1:13" x14ac:dyDescent="0.45">
      <c r="A239" s="31" t="str">
        <f t="shared" si="12"/>
        <v>E06000024_Modelled prevalence of children in households with all 3 of so called 'toxic trio'_Number</v>
      </c>
      <c r="B239" s="31" t="s">
        <v>367</v>
      </c>
      <c r="C239" s="31" t="s">
        <v>368</v>
      </c>
      <c r="D239" s="31" t="s">
        <v>229</v>
      </c>
      <c r="E239" s="31">
        <v>2018</v>
      </c>
      <c r="F239" s="31" t="s">
        <v>22</v>
      </c>
      <c r="G239" s="31" t="s">
        <v>25</v>
      </c>
      <c r="H239" s="31" t="s">
        <v>743</v>
      </c>
      <c r="I239" s="31">
        <v>361.10586453079685</v>
      </c>
      <c r="J239" s="31">
        <f>INDEX('LA lookup'!H:H,MATCH(B239,'LA lookup'!G:G,0))</f>
        <v>43435</v>
      </c>
      <c r="K239" s="31">
        <v>8.31370702269591</v>
      </c>
      <c r="L239" s="31" t="str">
        <f t="shared" si="10"/>
        <v>8.3 per 1000 0-17 yr olds</v>
      </c>
      <c r="M239" s="31">
        <f t="shared" si="11"/>
        <v>8.31370702269591</v>
      </c>
    </row>
    <row r="240" spans="1:13" x14ac:dyDescent="0.45">
      <c r="A240" s="31" t="str">
        <f t="shared" si="12"/>
        <v>E08000022_Modelled prevalence of children in households with all 3 of so called 'toxic trio'_Number</v>
      </c>
      <c r="B240" s="31" t="s">
        <v>524</v>
      </c>
      <c r="C240" s="31" t="s">
        <v>525</v>
      </c>
      <c r="D240" s="31" t="s">
        <v>229</v>
      </c>
      <c r="E240" s="31">
        <v>2018</v>
      </c>
      <c r="F240" s="31" t="s">
        <v>22</v>
      </c>
      <c r="G240" s="31" t="s">
        <v>25</v>
      </c>
      <c r="H240" s="31" t="s">
        <v>743</v>
      </c>
      <c r="I240" s="31">
        <v>405.06707853698293</v>
      </c>
      <c r="J240" s="31">
        <f>INDEX('LA lookup'!H:H,MATCH(B240,'LA lookup'!G:G,0))</f>
        <v>41360</v>
      </c>
      <c r="K240" s="31">
        <v>9.7936914539889486</v>
      </c>
      <c r="L240" s="31" t="str">
        <f t="shared" si="10"/>
        <v>9.8 per 1000 0-17 yr olds</v>
      </c>
      <c r="M240" s="31">
        <f t="shared" si="11"/>
        <v>9.7936914539889486</v>
      </c>
    </row>
    <row r="241" spans="1:13" x14ac:dyDescent="0.45">
      <c r="A241" s="31" t="str">
        <f t="shared" si="12"/>
        <v>E10000023_Modelled prevalence of children in households with all 3 of so called 'toxic trio'_Number</v>
      </c>
      <c r="B241" s="31" t="s">
        <v>369</v>
      </c>
      <c r="C241" s="31" t="s">
        <v>370</v>
      </c>
      <c r="D241" s="31" t="s">
        <v>229</v>
      </c>
      <c r="E241" s="31">
        <v>2018</v>
      </c>
      <c r="F241" s="31" t="s">
        <v>22</v>
      </c>
      <c r="G241" s="31" t="s">
        <v>25</v>
      </c>
      <c r="H241" s="31" t="s">
        <v>743</v>
      </c>
      <c r="I241" s="31">
        <v>1013.7805870215215</v>
      </c>
      <c r="J241" s="31">
        <f>INDEX('LA lookup'!H:H,MATCH(B241,'LA lookup'!G:G,0))</f>
        <v>117499</v>
      </c>
      <c r="K241" s="31">
        <v>8.6279933192752409</v>
      </c>
      <c r="L241" s="31" t="str">
        <f t="shared" si="10"/>
        <v>8.6 per 1000 0-17 yr olds</v>
      </c>
      <c r="M241" s="31">
        <f t="shared" si="11"/>
        <v>8.6279933192752409</v>
      </c>
    </row>
    <row r="242" spans="1:13" x14ac:dyDescent="0.45">
      <c r="A242" s="31" t="str">
        <f t="shared" si="12"/>
        <v>E10000021_Modelled prevalence of children in households with all 3 of so called 'toxic trio'_Number</v>
      </c>
      <c r="B242" s="31" t="s">
        <v>371</v>
      </c>
      <c r="C242" s="31" t="s">
        <v>372</v>
      </c>
      <c r="D242" s="31" t="s">
        <v>229</v>
      </c>
      <c r="E242" s="31">
        <v>2018</v>
      </c>
      <c r="F242" s="31" t="s">
        <v>22</v>
      </c>
      <c r="G242" s="31" t="s">
        <v>25</v>
      </c>
      <c r="H242" s="31" t="s">
        <v>743</v>
      </c>
      <c r="I242" s="31">
        <v>1667.407852787697</v>
      </c>
      <c r="J242" s="31">
        <f>INDEX('LA lookup'!H:H,MATCH(B242,'LA lookup'!G:G,0))</f>
        <v>170235</v>
      </c>
      <c r="K242" s="31">
        <v>9.794741696993551</v>
      </c>
      <c r="L242" s="31" t="str">
        <f t="shared" si="10"/>
        <v>9.8 per 1000 0-17 yr olds</v>
      </c>
      <c r="M242" s="31">
        <f t="shared" si="11"/>
        <v>9.794741696993551</v>
      </c>
    </row>
    <row r="243" spans="1:13" x14ac:dyDescent="0.45">
      <c r="A243" s="31" t="str">
        <f t="shared" si="12"/>
        <v>E06000048_Modelled prevalence of children in households with all 3 of so called 'toxic trio'_Number</v>
      </c>
      <c r="B243" s="31" t="s">
        <v>484</v>
      </c>
      <c r="C243" s="31" t="s">
        <v>705</v>
      </c>
      <c r="D243" s="31" t="s">
        <v>229</v>
      </c>
      <c r="E243" s="31">
        <v>2018</v>
      </c>
      <c r="F243" s="31" t="s">
        <v>22</v>
      </c>
      <c r="G243" s="31" t="s">
        <v>25</v>
      </c>
      <c r="H243" s="31" t="s">
        <v>743</v>
      </c>
      <c r="I243" s="31">
        <v>529.52713839125204</v>
      </c>
      <c r="J243" s="31">
        <f>INDEX('LA lookup'!H:H,MATCH(B243,'LA lookup'!G:G,0))</f>
        <v>59011</v>
      </c>
      <c r="K243" s="31">
        <v>8.9733632439926794</v>
      </c>
      <c r="L243" s="31" t="str">
        <f t="shared" si="10"/>
        <v>9 per 1000 0-17 yr olds</v>
      </c>
      <c r="M243" s="31">
        <f t="shared" si="11"/>
        <v>8.9733632439926794</v>
      </c>
    </row>
    <row r="244" spans="1:13" x14ac:dyDescent="0.45">
      <c r="A244" s="31" t="str">
        <f t="shared" si="12"/>
        <v>E06000018_Modelled prevalence of children in households with all 3 of so called 'toxic trio'_Number</v>
      </c>
      <c r="B244" s="31" t="s">
        <v>373</v>
      </c>
      <c r="C244" s="31" t="s">
        <v>374</v>
      </c>
      <c r="D244" s="31" t="s">
        <v>229</v>
      </c>
      <c r="E244" s="31">
        <v>2018</v>
      </c>
      <c r="F244" s="31" t="s">
        <v>22</v>
      </c>
      <c r="G244" s="31" t="s">
        <v>25</v>
      </c>
      <c r="H244" s="31" t="s">
        <v>743</v>
      </c>
      <c r="I244" s="31">
        <v>989.6205872651559</v>
      </c>
      <c r="J244" s="31">
        <f>INDEX('LA lookup'!H:H,MATCH(B244,'LA lookup'!G:G,0))</f>
        <v>68651</v>
      </c>
      <c r="K244" s="31">
        <v>14.4152392137792</v>
      </c>
      <c r="L244" s="31" t="str">
        <f t="shared" si="10"/>
        <v>14.4 per 1000 0-17 yr olds</v>
      </c>
      <c r="M244" s="31">
        <f t="shared" si="11"/>
        <v>14.4152392137792</v>
      </c>
    </row>
    <row r="245" spans="1:13" x14ac:dyDescent="0.45">
      <c r="A245" s="31" t="str">
        <f t="shared" si="12"/>
        <v>E10000024_Modelled prevalence of children in households with all 3 of so called 'toxic trio'_Number</v>
      </c>
      <c r="B245" s="31" t="s">
        <v>572</v>
      </c>
      <c r="C245" s="31" t="s">
        <v>573</v>
      </c>
      <c r="D245" s="31" t="s">
        <v>229</v>
      </c>
      <c r="E245" s="31">
        <v>2018</v>
      </c>
      <c r="F245" s="31" t="s">
        <v>22</v>
      </c>
      <c r="G245" s="31" t="s">
        <v>25</v>
      </c>
      <c r="H245" s="31" t="s">
        <v>743</v>
      </c>
      <c r="I245" s="31">
        <v>1590.6443213361845</v>
      </c>
      <c r="J245" s="31">
        <f>INDEX('LA lookup'!H:H,MATCH(B245,'LA lookup'!G:G,0))</f>
        <v>166542</v>
      </c>
      <c r="K245" s="31">
        <v>9.5510100835596088</v>
      </c>
      <c r="L245" s="31" t="str">
        <f t="shared" si="10"/>
        <v>9.6 per 1000 0-17 yr olds</v>
      </c>
      <c r="M245" s="31">
        <f t="shared" si="11"/>
        <v>9.5510100835596088</v>
      </c>
    </row>
    <row r="246" spans="1:13" x14ac:dyDescent="0.45">
      <c r="A246" s="31" t="str">
        <f t="shared" si="12"/>
        <v>E08000004_Modelled prevalence of children in households with all 3 of so called 'toxic trio'_Number</v>
      </c>
      <c r="B246" s="31" t="s">
        <v>375</v>
      </c>
      <c r="C246" s="31" t="s">
        <v>376</v>
      </c>
      <c r="D246" s="31" t="s">
        <v>229</v>
      </c>
      <c r="E246" s="31">
        <v>2018</v>
      </c>
      <c r="F246" s="31" t="s">
        <v>22</v>
      </c>
      <c r="G246" s="31" t="s">
        <v>25</v>
      </c>
      <c r="H246" s="31" t="s">
        <v>743</v>
      </c>
      <c r="I246" s="31">
        <v>719.03758698164336</v>
      </c>
      <c r="J246" s="31">
        <f>INDEX('LA lookup'!H:H,MATCH(B246,'LA lookup'!G:G,0))</f>
        <v>59416</v>
      </c>
      <c r="K246" s="31">
        <v>12.101750151165399</v>
      </c>
      <c r="L246" s="31" t="str">
        <f t="shared" si="10"/>
        <v>12.1 per 1000 0-17 yr olds</v>
      </c>
      <c r="M246" s="31">
        <f t="shared" si="11"/>
        <v>12.101750151165399</v>
      </c>
    </row>
    <row r="247" spans="1:13" x14ac:dyDescent="0.45">
      <c r="A247" s="31" t="str">
        <f t="shared" si="12"/>
        <v>E10000025_Modelled prevalence of children in households with all 3 of so called 'toxic trio'_Number</v>
      </c>
      <c r="B247" s="31" t="s">
        <v>377</v>
      </c>
      <c r="C247" s="31" t="s">
        <v>378</v>
      </c>
      <c r="D247" s="31" t="s">
        <v>229</v>
      </c>
      <c r="E247" s="31">
        <v>2018</v>
      </c>
      <c r="F247" s="31" t="s">
        <v>22</v>
      </c>
      <c r="G247" s="31" t="s">
        <v>25</v>
      </c>
      <c r="H247" s="31" t="s">
        <v>743</v>
      </c>
      <c r="I247" s="31">
        <v>1397.5381339722815</v>
      </c>
      <c r="J247" s="31">
        <f>INDEX('LA lookup'!H:H,MATCH(B247,'LA lookup'!G:G,0))</f>
        <v>144788</v>
      </c>
      <c r="K247" s="31">
        <v>9.6523063649769423</v>
      </c>
      <c r="L247" s="31" t="str">
        <f t="shared" si="10"/>
        <v>9.7 per 1000 0-17 yr olds</v>
      </c>
      <c r="M247" s="31">
        <f t="shared" si="11"/>
        <v>9.6523063649769423</v>
      </c>
    </row>
    <row r="248" spans="1:13" x14ac:dyDescent="0.45">
      <c r="A248" s="31" t="str">
        <f t="shared" si="12"/>
        <v>E06000031_Modelled prevalence of children in households with all 3 of so called 'toxic trio'_Number</v>
      </c>
      <c r="B248" s="31" t="s">
        <v>379</v>
      </c>
      <c r="C248" s="31" t="s">
        <v>380</v>
      </c>
      <c r="D248" s="31" t="s">
        <v>229</v>
      </c>
      <c r="E248" s="31">
        <v>2018</v>
      </c>
      <c r="F248" s="31" t="s">
        <v>22</v>
      </c>
      <c r="G248" s="31" t="s">
        <v>25</v>
      </c>
      <c r="H248" s="31" t="s">
        <v>743</v>
      </c>
      <c r="I248" s="31">
        <v>594.22935709049216</v>
      </c>
      <c r="J248" s="31">
        <f>INDEX('LA lookup'!H:H,MATCH(B248,'LA lookup'!G:G,0))</f>
        <v>51137</v>
      </c>
      <c r="K248" s="31">
        <v>11.620340596642199</v>
      </c>
      <c r="L248" s="31" t="str">
        <f t="shared" si="10"/>
        <v>11.6 per 1000 0-17 yr olds</v>
      </c>
      <c r="M248" s="31">
        <f t="shared" si="11"/>
        <v>11.620340596642199</v>
      </c>
    </row>
    <row r="249" spans="1:13" x14ac:dyDescent="0.45">
      <c r="A249" s="31" t="str">
        <f t="shared" si="12"/>
        <v>E06000026_Modelled prevalence of children in households with all 3 of so called 'toxic trio'_Number</v>
      </c>
      <c r="B249" s="31" t="s">
        <v>381</v>
      </c>
      <c r="C249" s="31" t="s">
        <v>382</v>
      </c>
      <c r="D249" s="31" t="s">
        <v>229</v>
      </c>
      <c r="E249" s="31">
        <v>2018</v>
      </c>
      <c r="F249" s="31" t="s">
        <v>22</v>
      </c>
      <c r="G249" s="31" t="s">
        <v>25</v>
      </c>
      <c r="H249" s="31" t="s">
        <v>743</v>
      </c>
      <c r="I249" s="31">
        <v>572.83871233822663</v>
      </c>
      <c r="J249" s="31">
        <f>INDEX('LA lookup'!H:H,MATCH(B249,'LA lookup'!G:G,0))</f>
        <v>52552</v>
      </c>
      <c r="K249" s="31">
        <v>10.9004169648772</v>
      </c>
      <c r="L249" s="31" t="str">
        <f t="shared" si="10"/>
        <v>10.9 per 1000 0-17 yr olds</v>
      </c>
      <c r="M249" s="31">
        <f t="shared" si="11"/>
        <v>10.9004169648772</v>
      </c>
    </row>
    <row r="250" spans="1:13" x14ac:dyDescent="0.45">
      <c r="A250" s="31" t="str">
        <f t="shared" si="12"/>
        <v>E06000029_Modelled prevalence of children in households with all 3 of so called 'toxic trio'_Number</v>
      </c>
      <c r="B250" s="31" t="s">
        <v>543</v>
      </c>
      <c r="C250" s="31" t="s">
        <v>717</v>
      </c>
      <c r="D250" s="31" t="s">
        <v>229</v>
      </c>
      <c r="E250" s="31">
        <v>2018</v>
      </c>
      <c r="F250" s="31" t="s">
        <v>22</v>
      </c>
      <c r="G250" s="31" t="s">
        <v>25</v>
      </c>
      <c r="H250" s="31" t="s">
        <v>743</v>
      </c>
      <c r="I250" s="31">
        <v>269.73137973643924</v>
      </c>
      <c r="J250" s="31">
        <f>INDEX('LA lookup'!H:H,MATCH(B250,'LA lookup'!G:G,0))</f>
        <v>30188</v>
      </c>
      <c r="K250" s="31">
        <v>8.9350529924618805</v>
      </c>
      <c r="L250" s="31" t="str">
        <f t="shared" si="10"/>
        <v>8.9 per 1000 0-17 yr olds</v>
      </c>
      <c r="M250" s="31">
        <f t="shared" si="11"/>
        <v>8.9350529924618805</v>
      </c>
    </row>
    <row r="251" spans="1:13" x14ac:dyDescent="0.45">
      <c r="A251" s="31" t="str">
        <f t="shared" si="12"/>
        <v>E06000044_Modelled prevalence of children in households with all 3 of so called 'toxic trio'_Number</v>
      </c>
      <c r="B251" s="31" t="s">
        <v>383</v>
      </c>
      <c r="C251" s="31" t="s">
        <v>384</v>
      </c>
      <c r="D251" s="31" t="s">
        <v>229</v>
      </c>
      <c r="E251" s="31">
        <v>2018</v>
      </c>
      <c r="F251" s="31" t="s">
        <v>22</v>
      </c>
      <c r="G251" s="31" t="s">
        <v>25</v>
      </c>
      <c r="H251" s="31" t="s">
        <v>743</v>
      </c>
      <c r="I251" s="31">
        <v>533.55165146578645</v>
      </c>
      <c r="J251" s="31">
        <f>INDEX('LA lookup'!H:H,MATCH(B251,'LA lookup'!G:G,0))</f>
        <v>44046</v>
      </c>
      <c r="K251" s="31">
        <v>12.113509773096</v>
      </c>
      <c r="L251" s="31" t="str">
        <f t="shared" si="10"/>
        <v>12.1 per 1000 0-17 yr olds</v>
      </c>
      <c r="M251" s="31">
        <f t="shared" si="11"/>
        <v>12.113509773096</v>
      </c>
    </row>
    <row r="252" spans="1:13" x14ac:dyDescent="0.45">
      <c r="A252" s="31" t="str">
        <f t="shared" si="12"/>
        <v>E06000038_Modelled prevalence of children in households with all 3 of so called 'toxic trio'_Number</v>
      </c>
      <c r="B252" s="31" t="s">
        <v>557</v>
      </c>
      <c r="C252" s="31" t="s">
        <v>726</v>
      </c>
      <c r="D252" s="31" t="s">
        <v>229</v>
      </c>
      <c r="E252" s="31">
        <v>2018</v>
      </c>
      <c r="F252" s="31" t="s">
        <v>22</v>
      </c>
      <c r="G252" s="31" t="s">
        <v>25</v>
      </c>
      <c r="H252" s="31" t="s">
        <v>743</v>
      </c>
      <c r="I252" s="31">
        <v>414.68190089729666</v>
      </c>
      <c r="J252" s="31">
        <f>INDEX('LA lookup'!H:H,MATCH(B252,'LA lookup'!G:G,0))</f>
        <v>37080</v>
      </c>
      <c r="K252" s="31">
        <v>11.183438535525799</v>
      </c>
      <c r="L252" s="31" t="str">
        <f t="shared" si="10"/>
        <v>11.2 per 1000 0-17 yr olds</v>
      </c>
      <c r="M252" s="31">
        <f t="shared" si="11"/>
        <v>11.183438535525799</v>
      </c>
    </row>
    <row r="253" spans="1:13" x14ac:dyDescent="0.45">
      <c r="A253" s="31" t="str">
        <f t="shared" si="12"/>
        <v>E09000026_Modelled prevalence of children in households with all 3 of so called 'toxic trio'_Number</v>
      </c>
      <c r="B253" s="31" t="s">
        <v>385</v>
      </c>
      <c r="C253" s="31" t="s">
        <v>386</v>
      </c>
      <c r="D253" s="31" t="s">
        <v>229</v>
      </c>
      <c r="E253" s="31">
        <v>2018</v>
      </c>
      <c r="F253" s="31" t="s">
        <v>22</v>
      </c>
      <c r="G253" s="31" t="s">
        <v>25</v>
      </c>
      <c r="H253" s="31" t="s">
        <v>743</v>
      </c>
      <c r="I253" s="31">
        <v>822.39124601236881</v>
      </c>
      <c r="J253" s="31">
        <f>INDEX('LA lookup'!H:H,MATCH(B253,'LA lookup'!G:G,0))</f>
        <v>76159</v>
      </c>
      <c r="K253" s="31">
        <v>10.798346170674101</v>
      </c>
      <c r="L253" s="31" t="str">
        <f t="shared" si="10"/>
        <v>10.8 per 1000 0-17 yr olds</v>
      </c>
      <c r="M253" s="31">
        <f t="shared" si="11"/>
        <v>10.798346170674101</v>
      </c>
    </row>
    <row r="254" spans="1:13" x14ac:dyDescent="0.45">
      <c r="A254" s="31" t="str">
        <f t="shared" si="12"/>
        <v>E06000003_Modelled prevalence of children in households with all 3 of so called 'toxic trio'_Number</v>
      </c>
      <c r="B254" s="31" t="s">
        <v>387</v>
      </c>
      <c r="C254" s="31" t="s">
        <v>388</v>
      </c>
      <c r="D254" s="31" t="s">
        <v>229</v>
      </c>
      <c r="E254" s="31">
        <v>2018</v>
      </c>
      <c r="F254" s="31" t="s">
        <v>22</v>
      </c>
      <c r="G254" s="31" t="s">
        <v>25</v>
      </c>
      <c r="H254" s="31" t="s">
        <v>743</v>
      </c>
      <c r="I254" s="31">
        <v>286.53375068561155</v>
      </c>
      <c r="J254" s="31">
        <f>INDEX('LA lookup'!H:H,MATCH(B254,'LA lookup'!G:G,0))</f>
        <v>27626</v>
      </c>
      <c r="K254" s="31">
        <v>10.371887015333799</v>
      </c>
      <c r="L254" s="31" t="str">
        <f t="shared" si="10"/>
        <v>10.4 per 1000 0-17 yr olds</v>
      </c>
      <c r="M254" s="31">
        <f t="shared" si="11"/>
        <v>10.371887015333799</v>
      </c>
    </row>
    <row r="255" spans="1:13" x14ac:dyDescent="0.45">
      <c r="A255" s="31" t="str">
        <f t="shared" si="12"/>
        <v>E09000027_Modelled prevalence of children in households with all 3 of so called 'toxic trio'_Number</v>
      </c>
      <c r="B255" s="31" t="s">
        <v>389</v>
      </c>
      <c r="C255" s="31" t="s">
        <v>390</v>
      </c>
      <c r="D255" s="31" t="s">
        <v>229</v>
      </c>
      <c r="E255" s="31">
        <v>2018</v>
      </c>
      <c r="F255" s="31" t="s">
        <v>22</v>
      </c>
      <c r="G255" s="31" t="s">
        <v>25</v>
      </c>
      <c r="H255" s="31" t="s">
        <v>743</v>
      </c>
      <c r="I255" s="31">
        <v>404.59629944404776</v>
      </c>
      <c r="J255" s="31">
        <f>INDEX('LA lookup'!H:H,MATCH(B255,'LA lookup'!G:G,0))</f>
        <v>45525</v>
      </c>
      <c r="K255" s="31">
        <v>8.8873432058000592</v>
      </c>
      <c r="L255" s="31" t="str">
        <f t="shared" si="10"/>
        <v>8.9 per 1000 0-17 yr olds</v>
      </c>
      <c r="M255" s="31">
        <f t="shared" si="11"/>
        <v>8.8873432058000592</v>
      </c>
    </row>
    <row r="256" spans="1:13" x14ac:dyDescent="0.45">
      <c r="A256" s="31" t="str">
        <f t="shared" si="12"/>
        <v>E08000005_Modelled prevalence of children in households with all 3 of so called 'toxic trio'_Number</v>
      </c>
      <c r="B256" s="31" t="s">
        <v>391</v>
      </c>
      <c r="C256" s="31" t="s">
        <v>392</v>
      </c>
      <c r="D256" s="31" t="s">
        <v>229</v>
      </c>
      <c r="E256" s="31">
        <v>2018</v>
      </c>
      <c r="F256" s="31" t="s">
        <v>22</v>
      </c>
      <c r="G256" s="31" t="s">
        <v>25</v>
      </c>
      <c r="H256" s="31" t="s">
        <v>743</v>
      </c>
      <c r="I256" s="31">
        <v>638.00061716006417</v>
      </c>
      <c r="J256" s="31">
        <f>INDEX('LA lookup'!H:H,MATCH(B256,'LA lookup'!G:G,0))</f>
        <v>52689</v>
      </c>
      <c r="K256" s="31">
        <v>12.108801024123899</v>
      </c>
      <c r="L256" s="31" t="str">
        <f t="shared" si="10"/>
        <v>12.1 per 1000 0-17 yr olds</v>
      </c>
      <c r="M256" s="31">
        <f t="shared" si="11"/>
        <v>12.108801024123899</v>
      </c>
    </row>
    <row r="257" spans="1:13" x14ac:dyDescent="0.45">
      <c r="A257" s="31" t="str">
        <f t="shared" si="12"/>
        <v>E08000018_Modelled prevalence of children in households with all 3 of so called 'toxic trio'_Number</v>
      </c>
      <c r="B257" s="31" t="s">
        <v>393</v>
      </c>
      <c r="C257" s="31" t="s">
        <v>394</v>
      </c>
      <c r="D257" s="31" t="s">
        <v>229</v>
      </c>
      <c r="E257" s="31">
        <v>2018</v>
      </c>
      <c r="F257" s="31" t="s">
        <v>22</v>
      </c>
      <c r="G257" s="31" t="s">
        <v>25</v>
      </c>
      <c r="H257" s="31" t="s">
        <v>743</v>
      </c>
      <c r="I257" s="31">
        <v>605.51385972898458</v>
      </c>
      <c r="J257" s="31">
        <f>INDEX('LA lookup'!H:H,MATCH(B257,'LA lookup'!G:G,0))</f>
        <v>57196</v>
      </c>
      <c r="K257" s="31">
        <v>10.586646963581099</v>
      </c>
      <c r="L257" s="31" t="str">
        <f t="shared" si="10"/>
        <v>10.6 per 1000 0-17 yr olds</v>
      </c>
      <c r="M257" s="31">
        <f t="shared" si="11"/>
        <v>10.586646963581099</v>
      </c>
    </row>
    <row r="258" spans="1:13" x14ac:dyDescent="0.45">
      <c r="A258" s="31" t="str">
        <f t="shared" si="12"/>
        <v>E06000017_Modelled prevalence of children in households with all 3 of so called 'toxic trio'_Number</v>
      </c>
      <c r="B258" s="31" t="s">
        <v>548</v>
      </c>
      <c r="C258" s="31" t="s">
        <v>728</v>
      </c>
      <c r="D258" s="31" t="s">
        <v>229</v>
      </c>
      <c r="E258" s="31">
        <v>2018</v>
      </c>
      <c r="F258" s="31" t="s">
        <v>22</v>
      </c>
      <c r="G258" s="31" t="s">
        <v>25</v>
      </c>
      <c r="H258" s="31" t="s">
        <v>743</v>
      </c>
      <c r="I258" s="31">
        <v>66.07636186989798</v>
      </c>
      <c r="J258" s="31">
        <f>INDEX('LA lookup'!H:H,MATCH(B258,'LA lookup'!G:G,0))</f>
        <v>7807</v>
      </c>
      <c r="K258" s="31">
        <v>8.4637327872291515</v>
      </c>
      <c r="L258" s="31" t="str">
        <f t="shared" ref="L258:L321" si="13">IF(LOWER(H258)="percentage",CONCATENATE(I258,"%"),IF(J258="NA",K258,IF(OR(ISERROR(I258),ISBLANK(I258),NOT(ISNUMBER(I258)),H258="score"),"N/A",CONCATENATE(ROUND(I258/J258*1000,1)," per 1000 0-17 yr olds"))))</f>
        <v>8.5 per 1000 0-17 yr olds</v>
      </c>
      <c r="M258" s="31">
        <f t="shared" ref="M258:M321" si="14">IF(LOWER(H258)="percentage",I258,IF(J258="NA",K258,IF(OR(ISERROR(I258),ISBLANK(I258),NOT(ISNUMBER(I258))),"N/A",I258/J258*1000)))</f>
        <v>8.4637327872291515</v>
      </c>
    </row>
    <row r="259" spans="1:13" x14ac:dyDescent="0.45">
      <c r="A259" s="31" t="str">
        <f t="shared" ref="A259:A322" si="15">CONCATENATE(B259,"_",G259,"_",H259)</f>
        <v>E08000006_Modelled prevalence of children in households with all 3 of so called 'toxic trio'_Number</v>
      </c>
      <c r="B259" s="31" t="s">
        <v>395</v>
      </c>
      <c r="C259" s="31" t="s">
        <v>396</v>
      </c>
      <c r="D259" s="31" t="s">
        <v>229</v>
      </c>
      <c r="E259" s="31">
        <v>2018</v>
      </c>
      <c r="F259" s="31" t="s">
        <v>22</v>
      </c>
      <c r="G259" s="31" t="s">
        <v>25</v>
      </c>
      <c r="H259" s="31" t="s">
        <v>743</v>
      </c>
      <c r="I259" s="31">
        <v>710.41324434835155</v>
      </c>
      <c r="J259" s="31">
        <f>INDEX('LA lookup'!H:H,MATCH(B259,'LA lookup'!G:G,0))</f>
        <v>56566</v>
      </c>
      <c r="K259" s="31">
        <v>12.559015032852802</v>
      </c>
      <c r="L259" s="31" t="str">
        <f t="shared" si="13"/>
        <v>12.6 per 1000 0-17 yr olds</v>
      </c>
      <c r="M259" s="31">
        <f t="shared" si="14"/>
        <v>12.559015032852802</v>
      </c>
    </row>
    <row r="260" spans="1:13" x14ac:dyDescent="0.45">
      <c r="A260" s="31" t="str">
        <f t="shared" si="15"/>
        <v>E08000028_Modelled prevalence of children in households with all 3 of so called 'toxic trio'_Number</v>
      </c>
      <c r="B260" s="31" t="s">
        <v>397</v>
      </c>
      <c r="C260" s="31" t="s">
        <v>398</v>
      </c>
      <c r="D260" s="31" t="s">
        <v>229</v>
      </c>
      <c r="E260" s="31">
        <v>2018</v>
      </c>
      <c r="F260" s="31" t="s">
        <v>22</v>
      </c>
      <c r="G260" s="31" t="s">
        <v>25</v>
      </c>
      <c r="H260" s="31" t="s">
        <v>743</v>
      </c>
      <c r="I260" s="31">
        <v>1001.2354246710395</v>
      </c>
      <c r="J260" s="31">
        <f>INDEX('LA lookup'!H:H,MATCH(B260,'LA lookup'!G:G,0))</f>
        <v>81920</v>
      </c>
      <c r="K260" s="31">
        <v>12.2221121175664</v>
      </c>
      <c r="L260" s="31" t="str">
        <f t="shared" si="13"/>
        <v>12.2 per 1000 0-17 yr olds</v>
      </c>
      <c r="M260" s="31">
        <f t="shared" si="14"/>
        <v>12.2221121175664</v>
      </c>
    </row>
    <row r="261" spans="1:13" x14ac:dyDescent="0.45">
      <c r="A261" s="31" t="str">
        <f t="shared" si="15"/>
        <v>E08000014_Modelled prevalence of children in households with all 3 of so called 'toxic trio'_Number</v>
      </c>
      <c r="B261" s="31" t="s">
        <v>399</v>
      </c>
      <c r="C261" s="31" t="s">
        <v>400</v>
      </c>
      <c r="D261" s="31" t="s">
        <v>229</v>
      </c>
      <c r="E261" s="31">
        <v>2018</v>
      </c>
      <c r="F261" s="31" t="s">
        <v>22</v>
      </c>
      <c r="G261" s="31" t="s">
        <v>25</v>
      </c>
      <c r="H261" s="31" t="s">
        <v>743</v>
      </c>
      <c r="I261" s="31">
        <v>550.46954619274197</v>
      </c>
      <c r="J261" s="31">
        <f>INDEX('LA lookup'!H:H,MATCH(B261,'LA lookup'!G:G,0))</f>
        <v>53833</v>
      </c>
      <c r="K261" s="31">
        <v>10.2255038023655</v>
      </c>
      <c r="L261" s="31" t="str">
        <f t="shared" si="13"/>
        <v>10.2 per 1000 0-17 yr olds</v>
      </c>
      <c r="M261" s="31">
        <f t="shared" si="14"/>
        <v>10.2255038023655</v>
      </c>
    </row>
    <row r="262" spans="1:13" x14ac:dyDescent="0.45">
      <c r="A262" s="31" t="str">
        <f t="shared" si="15"/>
        <v>E08000019_Modelled prevalence of children in households with all 3 of so called 'toxic trio'_Number</v>
      </c>
      <c r="B262" s="31" t="s">
        <v>401</v>
      </c>
      <c r="C262" s="31" t="s">
        <v>402</v>
      </c>
      <c r="D262" s="31" t="s">
        <v>229</v>
      </c>
      <c r="E262" s="31">
        <v>2018</v>
      </c>
      <c r="F262" s="31" t="s">
        <v>22</v>
      </c>
      <c r="G262" s="31" t="s">
        <v>25</v>
      </c>
      <c r="H262" s="31" t="s">
        <v>743</v>
      </c>
      <c r="I262" s="31">
        <v>1398.2560919712623</v>
      </c>
      <c r="J262" s="31">
        <f>INDEX('LA lookup'!H:H,MATCH(B262,'LA lookup'!G:G,0))</f>
        <v>117497</v>
      </c>
      <c r="K262" s="31">
        <v>11.900355685432499</v>
      </c>
      <c r="L262" s="31" t="str">
        <f t="shared" si="13"/>
        <v>11.9 per 1000 0-17 yr olds</v>
      </c>
      <c r="M262" s="31">
        <f t="shared" si="14"/>
        <v>11.900355685432499</v>
      </c>
    </row>
    <row r="263" spans="1:13" x14ac:dyDescent="0.45">
      <c r="A263" s="31" t="str">
        <f t="shared" si="15"/>
        <v>E06000051_Modelled prevalence of children in households with all 3 of so called 'toxic trio'_Number</v>
      </c>
      <c r="B263" s="31" t="s">
        <v>403</v>
      </c>
      <c r="C263" s="31" t="s">
        <v>166</v>
      </c>
      <c r="D263" s="31" t="s">
        <v>229</v>
      </c>
      <c r="E263" s="31">
        <v>2018</v>
      </c>
      <c r="F263" s="31" t="s">
        <v>22</v>
      </c>
      <c r="G263" s="31" t="s">
        <v>25</v>
      </c>
      <c r="H263" s="31" t="s">
        <v>743</v>
      </c>
      <c r="I263" s="31">
        <v>517.1305098058408</v>
      </c>
      <c r="J263" s="31">
        <f>INDEX('LA lookup'!H:H,MATCH(B263,'LA lookup'!G:G,0))</f>
        <v>59839</v>
      </c>
      <c r="K263" s="31">
        <v>8.642031280700559</v>
      </c>
      <c r="L263" s="31" t="str">
        <f t="shared" si="13"/>
        <v>8.6 per 1000 0-17 yr olds</v>
      </c>
      <c r="M263" s="31">
        <f t="shared" si="14"/>
        <v>8.642031280700559</v>
      </c>
    </row>
    <row r="264" spans="1:13" x14ac:dyDescent="0.45">
      <c r="A264" s="31" t="str">
        <f t="shared" si="15"/>
        <v>E06000039_Modelled prevalence of children in households with all 3 of so called 'toxic trio'_Number</v>
      </c>
      <c r="B264" s="31" t="s">
        <v>404</v>
      </c>
      <c r="C264" s="31" t="s">
        <v>405</v>
      </c>
      <c r="D264" s="31" t="s">
        <v>229</v>
      </c>
      <c r="E264" s="31">
        <v>2018</v>
      </c>
      <c r="F264" s="31" t="s">
        <v>22</v>
      </c>
      <c r="G264" s="31" t="s">
        <v>25</v>
      </c>
      <c r="H264" s="31" t="s">
        <v>743</v>
      </c>
      <c r="I264" s="31">
        <v>478.11778803742732</v>
      </c>
      <c r="J264" s="31">
        <f>INDEX('LA lookup'!H:H,MATCH(B264,'LA lookup'!G:G,0))</f>
        <v>42699</v>
      </c>
      <c r="K264" s="31">
        <v>11.197400127343199</v>
      </c>
      <c r="L264" s="31" t="str">
        <f t="shared" si="13"/>
        <v>11.2 per 1000 0-17 yr olds</v>
      </c>
      <c r="M264" s="31">
        <f t="shared" si="14"/>
        <v>11.197400127343199</v>
      </c>
    </row>
    <row r="265" spans="1:13" x14ac:dyDescent="0.45">
      <c r="A265" s="31" t="str">
        <f t="shared" si="15"/>
        <v>E08000029_Modelled prevalence of children in households with all 3 of so called 'toxic trio'_Number</v>
      </c>
      <c r="B265" s="31" t="s">
        <v>516</v>
      </c>
      <c r="C265" s="31" t="s">
        <v>517</v>
      </c>
      <c r="D265" s="31" t="s">
        <v>229</v>
      </c>
      <c r="E265" s="31">
        <v>2018</v>
      </c>
      <c r="F265" s="31" t="s">
        <v>22</v>
      </c>
      <c r="G265" s="31" t="s">
        <v>25</v>
      </c>
      <c r="H265" s="31" t="s">
        <v>743</v>
      </c>
      <c r="I265" s="31">
        <v>439.06062693819314</v>
      </c>
      <c r="J265" s="31">
        <f>INDEX('LA lookup'!H:H,MATCH(B265,'LA lookup'!G:G,0))</f>
        <v>46946</v>
      </c>
      <c r="K265" s="31">
        <v>9.3524608473180493</v>
      </c>
      <c r="L265" s="31" t="str">
        <f t="shared" si="13"/>
        <v>9.4 per 1000 0-17 yr olds</v>
      </c>
      <c r="M265" s="31">
        <f t="shared" si="14"/>
        <v>9.3524608473180493</v>
      </c>
    </row>
    <row r="266" spans="1:13" x14ac:dyDescent="0.45">
      <c r="A266" s="31" t="str">
        <f t="shared" si="15"/>
        <v>E10000027_Modelled prevalence of children in households with all 3 of so called 'toxic trio'_Number</v>
      </c>
      <c r="B266" s="31" t="s">
        <v>406</v>
      </c>
      <c r="C266" s="31" t="s">
        <v>407</v>
      </c>
      <c r="D266" s="31" t="s">
        <v>229</v>
      </c>
      <c r="E266" s="31">
        <v>2018</v>
      </c>
      <c r="F266" s="31" t="s">
        <v>22</v>
      </c>
      <c r="G266" s="31" t="s">
        <v>25</v>
      </c>
      <c r="H266" s="31" t="s">
        <v>743</v>
      </c>
      <c r="I266" s="31">
        <v>979.97744725216194</v>
      </c>
      <c r="J266" s="31">
        <f>INDEX('LA lookup'!H:H,MATCH(B266,'LA lookup'!G:G,0))</f>
        <v>110700</v>
      </c>
      <c r="K266" s="31">
        <v>8.8525514656925193</v>
      </c>
      <c r="L266" s="31" t="str">
        <f t="shared" si="13"/>
        <v>8.9 per 1000 0-17 yr olds</v>
      </c>
      <c r="M266" s="31">
        <f t="shared" si="14"/>
        <v>8.8525514656925193</v>
      </c>
    </row>
    <row r="267" spans="1:13" x14ac:dyDescent="0.45">
      <c r="A267" s="31" t="str">
        <f t="shared" si="15"/>
        <v>E06000025_Modelled prevalence of children in households with all 3 of so called 'toxic trio'_Number</v>
      </c>
      <c r="B267" s="31" t="s">
        <v>408</v>
      </c>
      <c r="C267" s="31" t="s">
        <v>409</v>
      </c>
      <c r="D267" s="31" t="s">
        <v>229</v>
      </c>
      <c r="E267" s="31">
        <v>2018</v>
      </c>
      <c r="F267" s="31" t="s">
        <v>22</v>
      </c>
      <c r="G267" s="31" t="s">
        <v>25</v>
      </c>
      <c r="H267" s="31" t="s">
        <v>743</v>
      </c>
      <c r="I267" s="31">
        <v>538.2984457364505</v>
      </c>
      <c r="J267" s="31">
        <f>INDEX('LA lookup'!H:H,MATCH(B267,'LA lookup'!G:G,0))</f>
        <v>58867</v>
      </c>
      <c r="K267" s="31">
        <v>9.1443159280488313</v>
      </c>
      <c r="L267" s="31" t="str">
        <f t="shared" si="13"/>
        <v>9.1 per 1000 0-17 yr olds</v>
      </c>
      <c r="M267" s="31">
        <f t="shared" si="14"/>
        <v>9.1443159280488313</v>
      </c>
    </row>
    <row r="268" spans="1:13" x14ac:dyDescent="0.45">
      <c r="A268" s="31" t="str">
        <f t="shared" si="15"/>
        <v>E08000023_Modelled prevalence of children in households with all 3 of so called 'toxic trio'_Number</v>
      </c>
      <c r="B268" s="31" t="s">
        <v>410</v>
      </c>
      <c r="C268" s="31" t="s">
        <v>411</v>
      </c>
      <c r="D268" s="31" t="s">
        <v>229</v>
      </c>
      <c r="E268" s="31">
        <v>2018</v>
      </c>
      <c r="F268" s="31" t="s">
        <v>22</v>
      </c>
      <c r="G268" s="31" t="s">
        <v>25</v>
      </c>
      <c r="H268" s="31" t="s">
        <v>743</v>
      </c>
      <c r="I268" s="31">
        <v>318.83426220861128</v>
      </c>
      <c r="J268" s="31">
        <f>INDEX('LA lookup'!H:H,MATCH(B268,'LA lookup'!G:G,0))</f>
        <v>29920</v>
      </c>
      <c r="K268" s="31">
        <v>10.656225341196901</v>
      </c>
      <c r="L268" s="31" t="str">
        <f t="shared" si="13"/>
        <v>10.7 per 1000 0-17 yr olds</v>
      </c>
      <c r="M268" s="31">
        <f t="shared" si="14"/>
        <v>10.656225341196901</v>
      </c>
    </row>
    <row r="269" spans="1:13" x14ac:dyDescent="0.45">
      <c r="A269" s="31" t="str">
        <f t="shared" si="15"/>
        <v>E06000045_Modelled prevalence of children in households with all 3 of so called 'toxic trio'_Number</v>
      </c>
      <c r="B269" s="31" t="s">
        <v>577</v>
      </c>
      <c r="C269" s="31" t="s">
        <v>729</v>
      </c>
      <c r="D269" s="31" t="s">
        <v>229</v>
      </c>
      <c r="E269" s="31">
        <v>2018</v>
      </c>
      <c r="F269" s="31" t="s">
        <v>22</v>
      </c>
      <c r="G269" s="31" t="s">
        <v>25</v>
      </c>
      <c r="H269" s="31" t="s">
        <v>743</v>
      </c>
      <c r="I269" s="31">
        <v>637.09244868284179</v>
      </c>
      <c r="J269" s="31">
        <f>INDEX('LA lookup'!H:H,MATCH(B269,'LA lookup'!G:G,0))</f>
        <v>50832</v>
      </c>
      <c r="K269" s="31">
        <v>12.533294945759399</v>
      </c>
      <c r="L269" s="31" t="str">
        <f t="shared" si="13"/>
        <v>12.5 per 1000 0-17 yr olds</v>
      </c>
      <c r="M269" s="31">
        <f t="shared" si="14"/>
        <v>12.533294945759399</v>
      </c>
    </row>
    <row r="270" spans="1:13" x14ac:dyDescent="0.45">
      <c r="A270" s="31" t="str">
        <f t="shared" si="15"/>
        <v>E06000033_Modelled prevalence of children in households with all 3 of so called 'toxic trio'_Number</v>
      </c>
      <c r="B270" s="31" t="s">
        <v>412</v>
      </c>
      <c r="C270" s="31" t="s">
        <v>413</v>
      </c>
      <c r="D270" s="31" t="s">
        <v>229</v>
      </c>
      <c r="E270" s="31">
        <v>2018</v>
      </c>
      <c r="F270" s="31" t="s">
        <v>22</v>
      </c>
      <c r="G270" s="31" t="s">
        <v>25</v>
      </c>
      <c r="H270" s="31" t="s">
        <v>743</v>
      </c>
      <c r="I270" s="31">
        <v>391.45623287595072</v>
      </c>
      <c r="J270" s="31">
        <f>INDEX('LA lookup'!H:H,MATCH(B270,'LA lookup'!G:G,0))</f>
        <v>39540</v>
      </c>
      <c r="K270" s="31">
        <v>9.900258798076651</v>
      </c>
      <c r="L270" s="31" t="str">
        <f t="shared" si="13"/>
        <v>9.9 per 1000 0-17 yr olds</v>
      </c>
      <c r="M270" s="31">
        <f t="shared" si="14"/>
        <v>9.900258798076651</v>
      </c>
    </row>
    <row r="271" spans="1:13" x14ac:dyDescent="0.45">
      <c r="A271" s="31" t="str">
        <f t="shared" si="15"/>
        <v>E09000028_Modelled prevalence of children in households with all 3 of so called 'toxic trio'_Number</v>
      </c>
      <c r="B271" s="31" t="s">
        <v>414</v>
      </c>
      <c r="C271" s="31" t="s">
        <v>415</v>
      </c>
      <c r="D271" s="31" t="s">
        <v>229</v>
      </c>
      <c r="E271" s="31">
        <v>2018</v>
      </c>
      <c r="F271" s="31" t="s">
        <v>22</v>
      </c>
      <c r="G271" s="31" t="s">
        <v>25</v>
      </c>
      <c r="H271" s="31" t="s">
        <v>743</v>
      </c>
      <c r="I271" s="31">
        <v>839.6044334889491</v>
      </c>
      <c r="J271" s="31">
        <f>INDEX('LA lookup'!H:H,MATCH(B271,'LA lookup'!G:G,0))</f>
        <v>65121</v>
      </c>
      <c r="K271" s="31">
        <v>12.89299048677</v>
      </c>
      <c r="L271" s="31" t="str">
        <f t="shared" si="13"/>
        <v>12.9 per 1000 0-17 yr olds</v>
      </c>
      <c r="M271" s="31">
        <f t="shared" si="14"/>
        <v>12.89299048677</v>
      </c>
    </row>
    <row r="272" spans="1:13" x14ac:dyDescent="0.45">
      <c r="A272" s="31" t="str">
        <f t="shared" si="15"/>
        <v>E08000013_Modelled prevalence of children in households with all 3 of so called 'toxic trio'_Number</v>
      </c>
      <c r="B272" s="31" t="s">
        <v>416</v>
      </c>
      <c r="C272" s="31" t="s">
        <v>537</v>
      </c>
      <c r="D272" s="31" t="s">
        <v>229</v>
      </c>
      <c r="E272" s="31">
        <v>2018</v>
      </c>
      <c r="F272" s="31" t="s">
        <v>22</v>
      </c>
      <c r="G272" s="31" t="s">
        <v>25</v>
      </c>
      <c r="H272" s="31" t="s">
        <v>743</v>
      </c>
      <c r="I272" s="31">
        <v>394.9303953482945</v>
      </c>
      <c r="J272" s="31">
        <f>INDEX('LA lookup'!H:H,MATCH(B272,'LA lookup'!G:G,0))</f>
        <v>36785</v>
      </c>
      <c r="K272" s="31">
        <v>10.7361803819028</v>
      </c>
      <c r="L272" s="31" t="str">
        <f t="shared" si="13"/>
        <v>10.7 per 1000 0-17 yr olds</v>
      </c>
      <c r="M272" s="31">
        <f t="shared" si="14"/>
        <v>10.7361803819028</v>
      </c>
    </row>
    <row r="273" spans="1:13" x14ac:dyDescent="0.45">
      <c r="A273" s="31" t="str">
        <f t="shared" si="15"/>
        <v>E10000028_Modelled prevalence of children in households with all 3 of so called 'toxic trio'_Number</v>
      </c>
      <c r="B273" s="31" t="s">
        <v>418</v>
      </c>
      <c r="C273" s="31" t="s">
        <v>419</v>
      </c>
      <c r="D273" s="31" t="s">
        <v>229</v>
      </c>
      <c r="E273" s="31">
        <v>2018</v>
      </c>
      <c r="F273" s="31" t="s">
        <v>22</v>
      </c>
      <c r="G273" s="31" t="s">
        <v>25</v>
      </c>
      <c r="H273" s="31" t="s">
        <v>743</v>
      </c>
      <c r="I273" s="31">
        <v>1569.6773916538657</v>
      </c>
      <c r="J273" s="31">
        <f>INDEX('LA lookup'!H:H,MATCH(B273,'LA lookup'!G:G,0))</f>
        <v>169603</v>
      </c>
      <c r="K273" s="31">
        <v>9.2550095909498395</v>
      </c>
      <c r="L273" s="31" t="str">
        <f t="shared" si="13"/>
        <v>9.3 per 1000 0-17 yr olds</v>
      </c>
      <c r="M273" s="31">
        <f t="shared" si="14"/>
        <v>9.2550095909498395</v>
      </c>
    </row>
    <row r="274" spans="1:13" x14ac:dyDescent="0.45">
      <c r="A274" s="31" t="str">
        <f t="shared" si="15"/>
        <v>E08000007_Modelled prevalence of children in households with all 3 of so called 'toxic trio'_Number</v>
      </c>
      <c r="B274" s="31" t="s">
        <v>420</v>
      </c>
      <c r="C274" s="31" t="s">
        <v>421</v>
      </c>
      <c r="D274" s="31" t="s">
        <v>229</v>
      </c>
      <c r="E274" s="31">
        <v>2018</v>
      </c>
      <c r="F274" s="31" t="s">
        <v>22</v>
      </c>
      <c r="G274" s="31" t="s">
        <v>25</v>
      </c>
      <c r="H274" s="31" t="s">
        <v>743</v>
      </c>
      <c r="I274" s="31">
        <v>610.17704760381343</v>
      </c>
      <c r="J274" s="31">
        <f>INDEX('LA lookup'!H:H,MATCH(B274,'LA lookup'!G:G,0))</f>
        <v>63141</v>
      </c>
      <c r="K274" s="31">
        <v>9.6637216325970989</v>
      </c>
      <c r="L274" s="31" t="str">
        <f t="shared" si="13"/>
        <v>9.7 per 1000 0-17 yr olds</v>
      </c>
      <c r="M274" s="31">
        <f t="shared" si="14"/>
        <v>9.6637216325970989</v>
      </c>
    </row>
    <row r="275" spans="1:13" x14ac:dyDescent="0.45">
      <c r="A275" s="31" t="str">
        <f t="shared" si="15"/>
        <v>E06000004_Modelled prevalence of children in households with all 3 of so called 'toxic trio'_Number</v>
      </c>
      <c r="B275" s="31" t="s">
        <v>422</v>
      </c>
      <c r="C275" s="31" t="s">
        <v>423</v>
      </c>
      <c r="D275" s="31" t="s">
        <v>229</v>
      </c>
      <c r="E275" s="31">
        <v>2018</v>
      </c>
      <c r="F275" s="31" t="s">
        <v>22</v>
      </c>
      <c r="G275" s="31" t="s">
        <v>25</v>
      </c>
      <c r="H275" s="31" t="s">
        <v>743</v>
      </c>
      <c r="I275" s="31">
        <v>467.8260348973821</v>
      </c>
      <c r="J275" s="31">
        <f>INDEX('LA lookup'!H:H,MATCH(B275,'LA lookup'!G:G,0))</f>
        <v>43521</v>
      </c>
      <c r="K275" s="31">
        <v>10.749432110874798</v>
      </c>
      <c r="L275" s="31" t="str">
        <f t="shared" si="13"/>
        <v>10.7 per 1000 0-17 yr olds</v>
      </c>
      <c r="M275" s="31">
        <f t="shared" si="14"/>
        <v>10.749432110874798</v>
      </c>
    </row>
    <row r="276" spans="1:13" x14ac:dyDescent="0.45">
      <c r="A276" s="31" t="str">
        <f t="shared" si="15"/>
        <v>E06000021_Modelled prevalence of children in households with all 3 of so called 'toxic trio'_Number</v>
      </c>
      <c r="B276" s="31" t="s">
        <v>424</v>
      </c>
      <c r="C276" s="31" t="s">
        <v>425</v>
      </c>
      <c r="D276" s="31" t="s">
        <v>229</v>
      </c>
      <c r="E276" s="31">
        <v>2018</v>
      </c>
      <c r="F276" s="31" t="s">
        <v>22</v>
      </c>
      <c r="G276" s="31" t="s">
        <v>25</v>
      </c>
      <c r="H276" s="31" t="s">
        <v>743</v>
      </c>
      <c r="I276" s="31">
        <v>669.17060067459886</v>
      </c>
      <c r="J276" s="31">
        <f>INDEX('LA lookup'!H:H,MATCH(B276,'LA lookup'!G:G,0))</f>
        <v>57549</v>
      </c>
      <c r="K276" s="31">
        <v>11.627840634495803</v>
      </c>
      <c r="L276" s="31" t="str">
        <f t="shared" si="13"/>
        <v>11.6 per 1000 0-17 yr olds</v>
      </c>
      <c r="M276" s="31">
        <f t="shared" si="14"/>
        <v>11.627840634495803</v>
      </c>
    </row>
    <row r="277" spans="1:13" x14ac:dyDescent="0.45">
      <c r="A277" s="31" t="str">
        <f t="shared" si="15"/>
        <v>E10000029_Modelled prevalence of children in households with all 3 of so called 'toxic trio'_Number</v>
      </c>
      <c r="B277" s="31" t="s">
        <v>426</v>
      </c>
      <c r="C277" s="31" t="s">
        <v>427</v>
      </c>
      <c r="D277" s="31" t="s">
        <v>229</v>
      </c>
      <c r="E277" s="31">
        <v>2018</v>
      </c>
      <c r="F277" s="31" t="s">
        <v>22</v>
      </c>
      <c r="G277" s="31" t="s">
        <v>25</v>
      </c>
      <c r="H277" s="31" t="s">
        <v>743</v>
      </c>
      <c r="I277" s="31">
        <v>1426.5529334266269</v>
      </c>
      <c r="J277" s="31">
        <f>INDEX('LA lookup'!H:H,MATCH(B277,'LA lookup'!G:G,0))</f>
        <v>152752</v>
      </c>
      <c r="K277" s="31">
        <v>9.3390131286439892</v>
      </c>
      <c r="L277" s="31" t="str">
        <f t="shared" si="13"/>
        <v>9.3 per 1000 0-17 yr olds</v>
      </c>
      <c r="M277" s="31">
        <f t="shared" si="14"/>
        <v>9.3390131286439892</v>
      </c>
    </row>
    <row r="278" spans="1:13" x14ac:dyDescent="0.45">
      <c r="A278" s="31" t="str">
        <f t="shared" si="15"/>
        <v>E08000024_Modelled prevalence of children in households with all 3 of so called 'toxic trio'_Number</v>
      </c>
      <c r="B278" s="31" t="s">
        <v>428</v>
      </c>
      <c r="C278" s="31" t="s">
        <v>429</v>
      </c>
      <c r="D278" s="31" t="s">
        <v>229</v>
      </c>
      <c r="E278" s="31">
        <v>2018</v>
      </c>
      <c r="F278" s="31" t="s">
        <v>22</v>
      </c>
      <c r="G278" s="31" t="s">
        <v>25</v>
      </c>
      <c r="H278" s="31" t="s">
        <v>743</v>
      </c>
      <c r="I278" s="31">
        <v>620.50713875008842</v>
      </c>
      <c r="J278" s="31">
        <f>INDEX('LA lookup'!H:H,MATCH(B278,'LA lookup'!G:G,0))</f>
        <v>54563</v>
      </c>
      <c r="K278" s="31">
        <v>11.3723061186168</v>
      </c>
      <c r="L278" s="31" t="str">
        <f t="shared" si="13"/>
        <v>11.4 per 1000 0-17 yr olds</v>
      </c>
      <c r="M278" s="31">
        <f t="shared" si="14"/>
        <v>11.3723061186168</v>
      </c>
    </row>
    <row r="279" spans="1:13" x14ac:dyDescent="0.45">
      <c r="A279" s="31" t="str">
        <f t="shared" si="15"/>
        <v>E10000030_Modelled prevalence of children in households with all 3 of so called 'toxic trio'_Number</v>
      </c>
      <c r="B279" s="31" t="s">
        <v>430</v>
      </c>
      <c r="C279" s="31" t="s">
        <v>431</v>
      </c>
      <c r="D279" s="31" t="s">
        <v>229</v>
      </c>
      <c r="E279" s="31">
        <v>2018</v>
      </c>
      <c r="F279" s="31" t="s">
        <v>22</v>
      </c>
      <c r="G279" s="31" t="s">
        <v>25</v>
      </c>
      <c r="H279" s="31" t="s">
        <v>743</v>
      </c>
      <c r="I279" s="31">
        <v>2354.7554115944836</v>
      </c>
      <c r="J279" s="31">
        <f>INDEX('LA lookup'!H:H,MATCH(B279,'LA lookup'!G:G,0))</f>
        <v>261905</v>
      </c>
      <c r="K279" s="31">
        <v>8.9908761252915514</v>
      </c>
      <c r="L279" s="31" t="str">
        <f t="shared" si="13"/>
        <v>9 per 1000 0-17 yr olds</v>
      </c>
      <c r="M279" s="31">
        <f t="shared" si="14"/>
        <v>8.9908761252915514</v>
      </c>
    </row>
    <row r="280" spans="1:13" x14ac:dyDescent="0.45">
      <c r="A280" s="31" t="str">
        <f t="shared" si="15"/>
        <v>E09000029_Modelled prevalence of children in households with all 3 of so called 'toxic trio'_Number</v>
      </c>
      <c r="B280" s="31" t="s">
        <v>432</v>
      </c>
      <c r="C280" s="31" t="s">
        <v>433</v>
      </c>
      <c r="D280" s="31" t="s">
        <v>229</v>
      </c>
      <c r="E280" s="31">
        <v>2018</v>
      </c>
      <c r="F280" s="31" t="s">
        <v>22</v>
      </c>
      <c r="G280" s="31" t="s">
        <v>25</v>
      </c>
      <c r="H280" s="31" t="s">
        <v>743</v>
      </c>
      <c r="I280" s="31">
        <v>484.05264867550801</v>
      </c>
      <c r="J280" s="31">
        <f>INDEX('LA lookup'!H:H,MATCH(B280,'LA lookup'!G:G,0))</f>
        <v>47941</v>
      </c>
      <c r="K280" s="31">
        <v>10.0968408809893</v>
      </c>
      <c r="L280" s="31" t="str">
        <f t="shared" si="13"/>
        <v>10.1 per 1000 0-17 yr olds</v>
      </c>
      <c r="M280" s="31">
        <f t="shared" si="14"/>
        <v>10.0968408809893</v>
      </c>
    </row>
    <row r="281" spans="1:13" x14ac:dyDescent="0.45">
      <c r="A281" s="31" t="str">
        <f t="shared" si="15"/>
        <v>E06000030_Modelled prevalence of children in households with all 3 of so called 'toxic trio'_Number</v>
      </c>
      <c r="B281" s="31" t="s">
        <v>434</v>
      </c>
      <c r="C281" s="31" t="s">
        <v>435</v>
      </c>
      <c r="D281" s="31" t="s">
        <v>229</v>
      </c>
      <c r="E281" s="31">
        <v>2018</v>
      </c>
      <c r="F281" s="31" t="s">
        <v>22</v>
      </c>
      <c r="G281" s="31" t="s">
        <v>25</v>
      </c>
      <c r="H281" s="31" t="s">
        <v>743</v>
      </c>
      <c r="I281" s="31">
        <v>498.34590423618994</v>
      </c>
      <c r="J281" s="31">
        <f>INDEX('LA lookup'!H:H,MATCH(B281,'LA lookup'!G:G,0))</f>
        <v>50239</v>
      </c>
      <c r="K281" s="31">
        <v>9.9195028610479898</v>
      </c>
      <c r="L281" s="31" t="str">
        <f t="shared" si="13"/>
        <v>9.9 per 1000 0-17 yr olds</v>
      </c>
      <c r="M281" s="31">
        <f t="shared" si="14"/>
        <v>9.9195028610479898</v>
      </c>
    </row>
    <row r="282" spans="1:13" x14ac:dyDescent="0.45">
      <c r="A282" s="31" t="str">
        <f t="shared" si="15"/>
        <v>E08000008_Modelled prevalence of children in households with all 3 of so called 'toxic trio'_Number</v>
      </c>
      <c r="B282" s="31" t="s">
        <v>436</v>
      </c>
      <c r="C282" s="31" t="s">
        <v>437</v>
      </c>
      <c r="D282" s="31" t="s">
        <v>229</v>
      </c>
      <c r="E282" s="31">
        <v>2018</v>
      </c>
      <c r="F282" s="31" t="s">
        <v>22</v>
      </c>
      <c r="G282" s="31" t="s">
        <v>25</v>
      </c>
      <c r="H282" s="31" t="s">
        <v>743</v>
      </c>
      <c r="I282" s="31">
        <v>568.67417978860431</v>
      </c>
      <c r="J282" s="31">
        <f>INDEX('LA lookup'!H:H,MATCH(B282,'LA lookup'!G:G,0))</f>
        <v>50223</v>
      </c>
      <c r="K282" s="31">
        <v>11.322983091185399</v>
      </c>
      <c r="L282" s="31" t="str">
        <f t="shared" si="13"/>
        <v>11.3 per 1000 0-17 yr olds</v>
      </c>
      <c r="M282" s="31">
        <f t="shared" si="14"/>
        <v>11.322983091185399</v>
      </c>
    </row>
    <row r="283" spans="1:13" x14ac:dyDescent="0.45">
      <c r="A283" s="31" t="str">
        <f t="shared" si="15"/>
        <v>E06000020_Modelled prevalence of children in households with all 3 of so called 'toxic trio'_Number</v>
      </c>
      <c r="B283" s="31" t="s">
        <v>570</v>
      </c>
      <c r="C283" s="31" t="s">
        <v>730</v>
      </c>
      <c r="D283" s="31" t="s">
        <v>229</v>
      </c>
      <c r="E283" s="31">
        <v>2018</v>
      </c>
      <c r="F283" s="31" t="s">
        <v>22</v>
      </c>
      <c r="G283" s="31" t="s">
        <v>25</v>
      </c>
      <c r="H283" s="31" t="s">
        <v>743</v>
      </c>
      <c r="I283" s="31">
        <v>437.2017072602514</v>
      </c>
      <c r="J283" s="31">
        <f>INDEX('LA lookup'!H:H,MATCH(B283,'LA lookup'!G:G,0))</f>
        <v>40620</v>
      </c>
      <c r="K283" s="31">
        <v>10.763212881837799</v>
      </c>
      <c r="L283" s="31" t="str">
        <f t="shared" si="13"/>
        <v>10.8 per 1000 0-17 yr olds</v>
      </c>
      <c r="M283" s="31">
        <f t="shared" si="14"/>
        <v>10.763212881837799</v>
      </c>
    </row>
    <row r="284" spans="1:13" x14ac:dyDescent="0.45">
      <c r="A284" s="31" t="str">
        <f t="shared" si="15"/>
        <v>E06000034_Modelled prevalence of children in households with all 3 of so called 'toxic trio'_Number</v>
      </c>
      <c r="B284" s="31" t="s">
        <v>493</v>
      </c>
      <c r="C284" s="31" t="s">
        <v>731</v>
      </c>
      <c r="D284" s="31" t="s">
        <v>229</v>
      </c>
      <c r="E284" s="31">
        <v>2018</v>
      </c>
      <c r="F284" s="31" t="s">
        <v>22</v>
      </c>
      <c r="G284" s="31" t="s">
        <v>25</v>
      </c>
      <c r="H284" s="31" t="s">
        <v>743</v>
      </c>
      <c r="I284" s="31">
        <v>486.11185826334128</v>
      </c>
      <c r="J284" s="31">
        <f>INDEX('LA lookup'!H:H,MATCH(B284,'LA lookup'!G:G,0))</f>
        <v>43762</v>
      </c>
      <c r="K284" s="31">
        <v>11.108081400834999</v>
      </c>
      <c r="L284" s="31" t="str">
        <f t="shared" si="13"/>
        <v>11.1 per 1000 0-17 yr olds</v>
      </c>
      <c r="M284" s="31">
        <f t="shared" si="14"/>
        <v>11.108081400834999</v>
      </c>
    </row>
    <row r="285" spans="1:13" x14ac:dyDescent="0.45">
      <c r="A285" s="31" t="str">
        <f t="shared" si="15"/>
        <v>E06000027_Modelled prevalence of children in households with all 3 of so called 'toxic trio'_Number</v>
      </c>
      <c r="B285" s="31" t="s">
        <v>438</v>
      </c>
      <c r="C285" s="31" t="s">
        <v>439</v>
      </c>
      <c r="D285" s="31" t="s">
        <v>229</v>
      </c>
      <c r="E285" s="31">
        <v>2018</v>
      </c>
      <c r="F285" s="31" t="s">
        <v>22</v>
      </c>
      <c r="G285" s="31" t="s">
        <v>25</v>
      </c>
      <c r="H285" s="31" t="s">
        <v>743</v>
      </c>
      <c r="I285" s="31">
        <v>213.67399424401157</v>
      </c>
      <c r="J285" s="31">
        <f>INDEX('LA lookup'!H:H,MATCH(B285,'LA lookup'!G:G,0))</f>
        <v>25423</v>
      </c>
      <c r="K285" s="31">
        <v>8.4047513764705801</v>
      </c>
      <c r="L285" s="31" t="str">
        <f t="shared" si="13"/>
        <v>8.4 per 1000 0-17 yr olds</v>
      </c>
      <c r="M285" s="31">
        <f t="shared" si="14"/>
        <v>8.4047513764705801</v>
      </c>
    </row>
    <row r="286" spans="1:13" x14ac:dyDescent="0.45">
      <c r="A286" s="31" t="str">
        <f t="shared" si="15"/>
        <v>E09000030_Modelled prevalence of children in households with all 3 of so called 'toxic trio'_Number</v>
      </c>
      <c r="B286" s="31" t="s">
        <v>440</v>
      </c>
      <c r="C286" s="31" t="s">
        <v>441</v>
      </c>
      <c r="D286" s="31" t="s">
        <v>229</v>
      </c>
      <c r="E286" s="31">
        <v>2018</v>
      </c>
      <c r="F286" s="31" t="s">
        <v>22</v>
      </c>
      <c r="G286" s="31" t="s">
        <v>25</v>
      </c>
      <c r="H286" s="31" t="s">
        <v>743</v>
      </c>
      <c r="I286" s="31">
        <v>962.86465923498054</v>
      </c>
      <c r="J286" s="31">
        <f>INDEX('LA lookup'!H:H,MATCH(B286,'LA lookup'!G:G,0))</f>
        <v>70973</v>
      </c>
      <c r="K286" s="31">
        <v>13.566633215941</v>
      </c>
      <c r="L286" s="31" t="str">
        <f t="shared" si="13"/>
        <v>13.6 per 1000 0-17 yr olds</v>
      </c>
      <c r="M286" s="31">
        <f t="shared" si="14"/>
        <v>13.566633215941</v>
      </c>
    </row>
    <row r="287" spans="1:13" x14ac:dyDescent="0.45">
      <c r="A287" s="31" t="str">
        <f t="shared" si="15"/>
        <v>E08000009_Modelled prevalence of children in households with all 3 of so called 'toxic trio'_Number</v>
      </c>
      <c r="B287" s="31" t="s">
        <v>442</v>
      </c>
      <c r="C287" s="31" t="s">
        <v>443</v>
      </c>
      <c r="D287" s="31" t="s">
        <v>229</v>
      </c>
      <c r="E287" s="31">
        <v>2018</v>
      </c>
      <c r="F287" s="31" t="s">
        <v>22</v>
      </c>
      <c r="G287" s="31" t="s">
        <v>25</v>
      </c>
      <c r="H287" s="31" t="s">
        <v>743</v>
      </c>
      <c r="I287" s="31">
        <v>559.28940036013807</v>
      </c>
      <c r="J287" s="31">
        <f>INDEX('LA lookup'!H:H,MATCH(B287,'LA lookup'!G:G,0))</f>
        <v>56087</v>
      </c>
      <c r="K287" s="31">
        <v>9.9718187879568898</v>
      </c>
      <c r="L287" s="31" t="str">
        <f t="shared" si="13"/>
        <v>10 per 1000 0-17 yr olds</v>
      </c>
      <c r="M287" s="31">
        <f t="shared" si="14"/>
        <v>9.9718187879568898</v>
      </c>
    </row>
    <row r="288" spans="1:13" x14ac:dyDescent="0.45">
      <c r="A288" s="31" t="str">
        <f t="shared" si="15"/>
        <v>E08000036_Modelled prevalence of children in households with all 3 of so called 'toxic trio'_Number</v>
      </c>
      <c r="B288" s="31" t="s">
        <v>444</v>
      </c>
      <c r="C288" s="31" t="s">
        <v>445</v>
      </c>
      <c r="D288" s="31" t="s">
        <v>229</v>
      </c>
      <c r="E288" s="31">
        <v>2018</v>
      </c>
      <c r="F288" s="31" t="s">
        <v>22</v>
      </c>
      <c r="G288" s="31" t="s">
        <v>25</v>
      </c>
      <c r="H288" s="31" t="s">
        <v>743</v>
      </c>
      <c r="I288" s="31">
        <v>763.61356391362835</v>
      </c>
      <c r="J288" s="31">
        <f>INDEX('LA lookup'!H:H,MATCH(B288,'LA lookup'!G:G,0))</f>
        <v>72893</v>
      </c>
      <c r="K288" s="31">
        <v>10.475814740971401</v>
      </c>
      <c r="L288" s="31" t="str">
        <f t="shared" si="13"/>
        <v>10.5 per 1000 0-17 yr olds</v>
      </c>
      <c r="M288" s="31">
        <f t="shared" si="14"/>
        <v>10.475814740971401</v>
      </c>
    </row>
    <row r="289" spans="1:13" x14ac:dyDescent="0.45">
      <c r="A289" s="31" t="str">
        <f t="shared" si="15"/>
        <v>E08000030_Modelled prevalence of children in households with all 3 of so called 'toxic trio'_Number</v>
      </c>
      <c r="B289" s="31" t="s">
        <v>446</v>
      </c>
      <c r="C289" s="31" t="s">
        <v>447</v>
      </c>
      <c r="D289" s="31" t="s">
        <v>229</v>
      </c>
      <c r="E289" s="31">
        <v>2018</v>
      </c>
      <c r="F289" s="31" t="s">
        <v>22</v>
      </c>
      <c r="G289" s="31" t="s">
        <v>25</v>
      </c>
      <c r="H289" s="31" t="s">
        <v>743</v>
      </c>
      <c r="I289" s="31">
        <v>773.98295616970756</v>
      </c>
      <c r="J289" s="31">
        <f>INDEX('LA lookup'!H:H,MATCH(B289,'LA lookup'!G:G,0))</f>
        <v>68157</v>
      </c>
      <c r="K289" s="31">
        <v>11.355883565440196</v>
      </c>
      <c r="L289" s="31" t="str">
        <f t="shared" si="13"/>
        <v>11.4 per 1000 0-17 yr olds</v>
      </c>
      <c r="M289" s="31">
        <f t="shared" si="14"/>
        <v>11.355883565440196</v>
      </c>
    </row>
    <row r="290" spans="1:13" x14ac:dyDescent="0.45">
      <c r="A290" s="31" t="str">
        <f t="shared" si="15"/>
        <v>E09000031_Modelled prevalence of children in households with all 3 of so called 'toxic trio'_Number</v>
      </c>
      <c r="B290" s="31" t="s">
        <v>448</v>
      </c>
      <c r="C290" s="31" t="s">
        <v>449</v>
      </c>
      <c r="D290" s="31" t="s">
        <v>229</v>
      </c>
      <c r="E290" s="31">
        <v>2018</v>
      </c>
      <c r="F290" s="31" t="s">
        <v>22</v>
      </c>
      <c r="G290" s="31" t="s">
        <v>25</v>
      </c>
      <c r="H290" s="31" t="s">
        <v>743</v>
      </c>
      <c r="I290" s="31">
        <v>775.22850688849121</v>
      </c>
      <c r="J290" s="31">
        <f>INDEX('LA lookup'!H:H,MATCH(B290,'LA lookup'!G:G,0))</f>
        <v>67017</v>
      </c>
      <c r="K290" s="31">
        <v>11.567639656930201</v>
      </c>
      <c r="L290" s="31" t="str">
        <f t="shared" si="13"/>
        <v>11.6 per 1000 0-17 yr olds</v>
      </c>
      <c r="M290" s="31">
        <f t="shared" si="14"/>
        <v>11.567639656930201</v>
      </c>
    </row>
    <row r="291" spans="1:13" x14ac:dyDescent="0.45">
      <c r="A291" s="31" t="str">
        <f t="shared" si="15"/>
        <v>E09000032_Modelled prevalence of children in households with all 3 of so called 'toxic trio'_Number</v>
      </c>
      <c r="B291" s="31" t="s">
        <v>450</v>
      </c>
      <c r="C291" s="31" t="s">
        <v>451</v>
      </c>
      <c r="D291" s="31" t="s">
        <v>229</v>
      </c>
      <c r="E291" s="31">
        <v>2018</v>
      </c>
      <c r="F291" s="31" t="s">
        <v>22</v>
      </c>
      <c r="G291" s="31" t="s">
        <v>25</v>
      </c>
      <c r="H291" s="31" t="s">
        <v>743</v>
      </c>
      <c r="I291" s="31">
        <v>671.89093142306081</v>
      </c>
      <c r="J291" s="31">
        <f>INDEX('LA lookup'!H:H,MATCH(B291,'LA lookup'!G:G,0))</f>
        <v>63840</v>
      </c>
      <c r="K291" s="31">
        <v>10.5246073217898</v>
      </c>
      <c r="L291" s="31" t="str">
        <f t="shared" si="13"/>
        <v>10.5 per 1000 0-17 yr olds</v>
      </c>
      <c r="M291" s="31">
        <f t="shared" si="14"/>
        <v>10.5246073217898</v>
      </c>
    </row>
    <row r="292" spans="1:13" x14ac:dyDescent="0.45">
      <c r="A292" s="31" t="str">
        <f t="shared" si="15"/>
        <v>E06000007_Modelled prevalence of children in households with all 3 of so called 'toxic trio'_Number</v>
      </c>
      <c r="B292" s="31" t="s">
        <v>452</v>
      </c>
      <c r="C292" s="31" t="s">
        <v>453</v>
      </c>
      <c r="D292" s="31" t="s">
        <v>229</v>
      </c>
      <c r="E292" s="31">
        <v>2018</v>
      </c>
      <c r="F292" s="31" t="s">
        <v>22</v>
      </c>
      <c r="G292" s="31" t="s">
        <v>25</v>
      </c>
      <c r="H292" s="31" t="s">
        <v>743</v>
      </c>
      <c r="I292" s="31">
        <v>438.51956332149382</v>
      </c>
      <c r="J292" s="31">
        <f>INDEX('LA lookup'!H:H,MATCH(B292,'LA lookup'!G:G,0))</f>
        <v>44484</v>
      </c>
      <c r="K292" s="31">
        <v>9.8579166289338591</v>
      </c>
      <c r="L292" s="31" t="str">
        <f t="shared" si="13"/>
        <v>9.9 per 1000 0-17 yr olds</v>
      </c>
      <c r="M292" s="31">
        <f t="shared" si="14"/>
        <v>9.8579166289338591</v>
      </c>
    </row>
    <row r="293" spans="1:13" x14ac:dyDescent="0.45">
      <c r="A293" s="31" t="str">
        <f t="shared" si="15"/>
        <v>E10000031_Modelled prevalence of children in households with all 3 of so called 'toxic trio'_Number</v>
      </c>
      <c r="B293" s="31" t="s">
        <v>454</v>
      </c>
      <c r="C293" s="31" t="s">
        <v>455</v>
      </c>
      <c r="D293" s="31" t="s">
        <v>229</v>
      </c>
      <c r="E293" s="31">
        <v>2018</v>
      </c>
      <c r="F293" s="31" t="s">
        <v>22</v>
      </c>
      <c r="G293" s="31" t="s">
        <v>25</v>
      </c>
      <c r="H293" s="31" t="s">
        <v>743</v>
      </c>
      <c r="I293" s="31">
        <v>1053.5281033878227</v>
      </c>
      <c r="J293" s="31">
        <f>INDEX('LA lookup'!H:H,MATCH(B293,'LA lookup'!G:G,0))</f>
        <v>115928</v>
      </c>
      <c r="K293" s="31">
        <v>9.087779513041049</v>
      </c>
      <c r="L293" s="31" t="str">
        <f t="shared" si="13"/>
        <v>9.1 per 1000 0-17 yr olds</v>
      </c>
      <c r="M293" s="31">
        <f t="shared" si="14"/>
        <v>9.087779513041049</v>
      </c>
    </row>
    <row r="294" spans="1:13" x14ac:dyDescent="0.45">
      <c r="A294" s="31" t="str">
        <f t="shared" si="15"/>
        <v>E06000037_Modelled prevalence of children in households with all 3 of so called 'toxic trio'_Number</v>
      </c>
      <c r="B294" s="31" t="s">
        <v>456</v>
      </c>
      <c r="C294" s="31" t="s">
        <v>457</v>
      </c>
      <c r="D294" s="31" t="s">
        <v>229</v>
      </c>
      <c r="E294" s="31">
        <v>2018</v>
      </c>
      <c r="F294" s="31" t="s">
        <v>22</v>
      </c>
      <c r="G294" s="31" t="s">
        <v>25</v>
      </c>
      <c r="H294" s="31" t="s">
        <v>743</v>
      </c>
      <c r="I294" s="31">
        <v>316.64622044080738</v>
      </c>
      <c r="J294" s="31">
        <f>INDEX('LA lookup'!H:H,MATCH(B294,'LA lookup'!G:G,0))</f>
        <v>35623</v>
      </c>
      <c r="K294" s="31">
        <v>8.88881398087773</v>
      </c>
      <c r="L294" s="31" t="str">
        <f t="shared" si="13"/>
        <v>8.9 per 1000 0-17 yr olds</v>
      </c>
      <c r="M294" s="31">
        <f t="shared" si="14"/>
        <v>8.88881398087773</v>
      </c>
    </row>
    <row r="295" spans="1:13" x14ac:dyDescent="0.45">
      <c r="A295" s="31" t="str">
        <f t="shared" si="15"/>
        <v>E10000032_Modelled prevalence of children in households with all 3 of so called 'toxic trio'_Number</v>
      </c>
      <c r="B295" s="31" t="s">
        <v>458</v>
      </c>
      <c r="C295" s="31" t="s">
        <v>459</v>
      </c>
      <c r="D295" s="31" t="s">
        <v>229</v>
      </c>
      <c r="E295" s="31">
        <v>2018</v>
      </c>
      <c r="F295" s="31" t="s">
        <v>22</v>
      </c>
      <c r="G295" s="31" t="s">
        <v>25</v>
      </c>
      <c r="H295" s="31" t="s">
        <v>743</v>
      </c>
      <c r="I295" s="31">
        <v>1511.2713102996827</v>
      </c>
      <c r="J295" s="31">
        <f>INDEX('LA lookup'!H:H,MATCH(B295,'LA lookup'!G:G,0))</f>
        <v>174672</v>
      </c>
      <c r="K295" s="31">
        <v>8.6520524772126191</v>
      </c>
      <c r="L295" s="31" t="str">
        <f t="shared" si="13"/>
        <v>8.7 per 1000 0-17 yr olds</v>
      </c>
      <c r="M295" s="31">
        <f t="shared" si="14"/>
        <v>8.6520524772126191</v>
      </c>
    </row>
    <row r="296" spans="1:13" x14ac:dyDescent="0.45">
      <c r="A296" s="31" t="str">
        <f t="shared" si="15"/>
        <v>E09000033_Modelled prevalence of children in households with all 3 of so called 'toxic trio'_Number</v>
      </c>
      <c r="B296" s="31" t="s">
        <v>506</v>
      </c>
      <c r="C296" s="31" t="s">
        <v>507</v>
      </c>
      <c r="D296" s="31" t="s">
        <v>229</v>
      </c>
      <c r="E296" s="31">
        <v>2018</v>
      </c>
      <c r="F296" s="31" t="s">
        <v>22</v>
      </c>
      <c r="G296" s="31" t="s">
        <v>25</v>
      </c>
      <c r="H296" s="31" t="s">
        <v>743</v>
      </c>
      <c r="I296" s="31">
        <v>491.74360142529281</v>
      </c>
      <c r="J296" s="31">
        <f>INDEX('LA lookup'!H:H,MATCH(B296,'LA lookup'!G:G,0))</f>
        <v>47445</v>
      </c>
      <c r="K296" s="31">
        <v>10.364497869644699</v>
      </c>
      <c r="L296" s="31" t="str">
        <f t="shared" si="13"/>
        <v>10.4 per 1000 0-17 yr olds</v>
      </c>
      <c r="M296" s="31">
        <f t="shared" si="14"/>
        <v>10.364497869644699</v>
      </c>
    </row>
    <row r="297" spans="1:13" x14ac:dyDescent="0.45">
      <c r="A297" s="31" t="str">
        <f t="shared" si="15"/>
        <v>E08000010_Modelled prevalence of children in households with all 3 of so called 'toxic trio'_Number</v>
      </c>
      <c r="B297" s="31" t="s">
        <v>460</v>
      </c>
      <c r="C297" s="31" t="s">
        <v>461</v>
      </c>
      <c r="D297" s="31" t="s">
        <v>229</v>
      </c>
      <c r="E297" s="31">
        <v>2018</v>
      </c>
      <c r="F297" s="31" t="s">
        <v>22</v>
      </c>
      <c r="G297" s="31" t="s">
        <v>25</v>
      </c>
      <c r="H297" s="31" t="s">
        <v>743</v>
      </c>
      <c r="I297" s="31">
        <v>709.7970280409661</v>
      </c>
      <c r="J297" s="31">
        <f>INDEX('LA lookup'!H:H,MATCH(B297,'LA lookup'!G:G,0))</f>
        <v>68388</v>
      </c>
      <c r="K297" s="31">
        <v>10.378970404763498</v>
      </c>
      <c r="L297" s="31" t="str">
        <f t="shared" si="13"/>
        <v>10.4 per 1000 0-17 yr olds</v>
      </c>
      <c r="M297" s="31">
        <f t="shared" si="14"/>
        <v>10.378970404763498</v>
      </c>
    </row>
    <row r="298" spans="1:13" x14ac:dyDescent="0.45">
      <c r="A298" s="31" t="str">
        <f t="shared" si="15"/>
        <v>E06000054_Modelled prevalence of children in households with all 3 of so called 'toxic trio'_Number</v>
      </c>
      <c r="B298" s="31" t="s">
        <v>462</v>
      </c>
      <c r="C298" s="31" t="s">
        <v>463</v>
      </c>
      <c r="D298" s="31" t="s">
        <v>229</v>
      </c>
      <c r="E298" s="31">
        <v>2018</v>
      </c>
      <c r="F298" s="31" t="s">
        <v>22</v>
      </c>
      <c r="G298" s="31" t="s">
        <v>25</v>
      </c>
      <c r="H298" s="31" t="s">
        <v>743</v>
      </c>
      <c r="I298" s="31">
        <v>926.89127769055051</v>
      </c>
      <c r="J298" s="31">
        <f>INDEX('LA lookup'!H:H,MATCH(B298,'LA lookup'!G:G,0))</f>
        <v>105692</v>
      </c>
      <c r="K298" s="31">
        <v>8.7697392204760103</v>
      </c>
      <c r="L298" s="31" t="str">
        <f t="shared" si="13"/>
        <v>8.8 per 1000 0-17 yr olds</v>
      </c>
      <c r="M298" s="31">
        <f t="shared" si="14"/>
        <v>8.7697392204760103</v>
      </c>
    </row>
    <row r="299" spans="1:13" x14ac:dyDescent="0.45">
      <c r="A299" s="31" t="str">
        <f t="shared" si="15"/>
        <v>E06000040_Modelled prevalence of children in households with all 3 of so called 'toxic trio'_Number</v>
      </c>
      <c r="B299" s="31" t="s">
        <v>555</v>
      </c>
      <c r="C299" s="31" t="s">
        <v>727</v>
      </c>
      <c r="D299" s="31" t="s">
        <v>229</v>
      </c>
      <c r="E299" s="31">
        <v>2018</v>
      </c>
      <c r="F299" s="31" t="s">
        <v>22</v>
      </c>
      <c r="G299" s="31" t="s">
        <v>25</v>
      </c>
      <c r="H299" s="31" t="s">
        <v>743</v>
      </c>
      <c r="I299" s="31">
        <v>301.32664751960738</v>
      </c>
      <c r="J299" s="31">
        <f>INDEX('LA lookup'!H:H,MATCH(B299,'LA lookup'!G:G,0))</f>
        <v>34604</v>
      </c>
      <c r="K299" s="31">
        <v>8.7078559565254707</v>
      </c>
      <c r="L299" s="31" t="str">
        <f t="shared" si="13"/>
        <v>8.7 per 1000 0-17 yr olds</v>
      </c>
      <c r="M299" s="31">
        <f t="shared" si="14"/>
        <v>8.7078559565254707</v>
      </c>
    </row>
    <row r="300" spans="1:13" x14ac:dyDescent="0.45">
      <c r="A300" s="31" t="str">
        <f t="shared" si="15"/>
        <v>E08000015_Modelled prevalence of children in households with all 3 of so called 'toxic trio'_Number</v>
      </c>
      <c r="B300" s="31" t="s">
        <v>464</v>
      </c>
      <c r="C300" s="31" t="s">
        <v>465</v>
      </c>
      <c r="D300" s="31" t="s">
        <v>229</v>
      </c>
      <c r="E300" s="31">
        <v>2018</v>
      </c>
      <c r="F300" s="31" t="s">
        <v>22</v>
      </c>
      <c r="G300" s="31" t="s">
        <v>25</v>
      </c>
      <c r="H300" s="31" t="s">
        <v>743</v>
      </c>
      <c r="I300" s="31">
        <v>712.76038678220857</v>
      </c>
      <c r="J300" s="31">
        <f>INDEX('LA lookup'!H:H,MATCH(B300,'LA lookup'!G:G,0))</f>
        <v>67576</v>
      </c>
      <c r="K300" s="31">
        <v>10.547537391710202</v>
      </c>
      <c r="L300" s="31" t="str">
        <f t="shared" si="13"/>
        <v>10.5 per 1000 0-17 yr olds</v>
      </c>
      <c r="M300" s="31">
        <f t="shared" si="14"/>
        <v>10.547537391710202</v>
      </c>
    </row>
    <row r="301" spans="1:13" x14ac:dyDescent="0.45">
      <c r="A301" s="31" t="str">
        <f t="shared" si="15"/>
        <v>E06000041_Modelled prevalence of children in households with all 3 of so called 'toxic trio'_Number</v>
      </c>
      <c r="B301" s="31" t="s">
        <v>466</v>
      </c>
      <c r="C301" s="31" t="s">
        <v>467</v>
      </c>
      <c r="D301" s="31" t="s">
        <v>229</v>
      </c>
      <c r="E301" s="31">
        <v>2018</v>
      </c>
      <c r="F301" s="31" t="s">
        <v>22</v>
      </c>
      <c r="G301" s="31" t="s">
        <v>25</v>
      </c>
      <c r="H301" s="31" t="s">
        <v>743</v>
      </c>
      <c r="I301" s="31">
        <v>336.3367746165726</v>
      </c>
      <c r="J301" s="31">
        <f>INDEX('LA lookup'!H:H,MATCH(B301,'LA lookup'!G:G,0))</f>
        <v>39532</v>
      </c>
      <c r="K301" s="31">
        <v>8.5079625269799806</v>
      </c>
      <c r="L301" s="31" t="str">
        <f t="shared" si="13"/>
        <v>8.5 per 1000 0-17 yr olds</v>
      </c>
      <c r="M301" s="31">
        <f t="shared" si="14"/>
        <v>8.5079625269799806</v>
      </c>
    </row>
    <row r="302" spans="1:13" x14ac:dyDescent="0.45">
      <c r="A302" s="31" t="str">
        <f t="shared" si="15"/>
        <v>E08000031_Modelled prevalence of children in households with all 3 of so called 'toxic trio'_Number</v>
      </c>
      <c r="B302" s="31" t="s">
        <v>468</v>
      </c>
      <c r="C302" s="31" t="s">
        <v>469</v>
      </c>
      <c r="D302" s="31" t="s">
        <v>229</v>
      </c>
      <c r="E302" s="31">
        <v>2018</v>
      </c>
      <c r="F302" s="31" t="s">
        <v>22</v>
      </c>
      <c r="G302" s="31" t="s">
        <v>25</v>
      </c>
      <c r="H302" s="31" t="s">
        <v>743</v>
      </c>
      <c r="I302" s="31">
        <v>725.70179480351158</v>
      </c>
      <c r="J302" s="31">
        <f>INDEX('LA lookup'!H:H,MATCH(B302,'LA lookup'!G:G,0))</f>
        <v>61244</v>
      </c>
      <c r="K302" s="31">
        <v>11.849353321199001</v>
      </c>
      <c r="L302" s="31" t="str">
        <f t="shared" si="13"/>
        <v>11.8 per 1000 0-17 yr olds</v>
      </c>
      <c r="M302" s="31">
        <f t="shared" si="14"/>
        <v>11.849353321199001</v>
      </c>
    </row>
    <row r="303" spans="1:13" x14ac:dyDescent="0.45">
      <c r="A303" s="31" t="str">
        <f t="shared" si="15"/>
        <v>E10000034_Modelled prevalence of children in households with all 3 of so called 'toxic trio'_Number</v>
      </c>
      <c r="B303" s="31" t="s">
        <v>470</v>
      </c>
      <c r="C303" s="31" t="s">
        <v>471</v>
      </c>
      <c r="D303" s="31" t="s">
        <v>229</v>
      </c>
      <c r="E303" s="31">
        <v>2018</v>
      </c>
      <c r="F303" s="31" t="s">
        <v>22</v>
      </c>
      <c r="G303" s="31" t="s">
        <v>25</v>
      </c>
      <c r="H303" s="31" t="s">
        <v>743</v>
      </c>
      <c r="I303" s="31">
        <v>1057.3186025791381</v>
      </c>
      <c r="J303" s="31">
        <f>INDEX('LA lookup'!H:H,MATCH(B303,'LA lookup'!G:G,0))</f>
        <v>117783</v>
      </c>
      <c r="K303" s="31">
        <v>8.9768353886311107</v>
      </c>
      <c r="L303" s="31" t="str">
        <f t="shared" si="13"/>
        <v>9 per 1000 0-17 yr olds</v>
      </c>
      <c r="M303" s="31">
        <f t="shared" si="14"/>
        <v>8.9768353886311107</v>
      </c>
    </row>
    <row r="304" spans="1:13" x14ac:dyDescent="0.45">
      <c r="A304" s="31" t="str">
        <f t="shared" si="15"/>
        <v>E06000014_Modelled prevalence of children in households with all 3 of so called 'toxic trio'_Number</v>
      </c>
      <c r="B304" s="31" t="s">
        <v>472</v>
      </c>
      <c r="C304" s="31" t="s">
        <v>473</v>
      </c>
      <c r="D304" s="31" t="s">
        <v>229</v>
      </c>
      <c r="E304" s="31">
        <v>2018</v>
      </c>
      <c r="F304" s="31" t="s">
        <v>22</v>
      </c>
      <c r="G304" s="31" t="s">
        <v>25</v>
      </c>
      <c r="H304" s="31" t="s">
        <v>743</v>
      </c>
      <c r="I304" s="31">
        <v>377.78972803079972</v>
      </c>
      <c r="J304" s="31">
        <f>INDEX('LA lookup'!H:H,MATCH(B304,'LA lookup'!G:G,0))</f>
        <v>36572</v>
      </c>
      <c r="K304" s="31">
        <v>10.3300264691786</v>
      </c>
      <c r="L304" s="31" t="str">
        <f t="shared" si="13"/>
        <v>10.3 per 1000 0-17 yr olds</v>
      </c>
      <c r="M304" s="31">
        <f t="shared" si="14"/>
        <v>10.3300264691786</v>
      </c>
    </row>
    <row r="305" spans="1:13" x14ac:dyDescent="0.45">
      <c r="A305" s="31" t="str">
        <f t="shared" si="15"/>
        <v>NA_Modelled prevalence of children in households with all 3 of so called 'toxic trio'_Number</v>
      </c>
      <c r="B305" s="31" t="s">
        <v>13</v>
      </c>
      <c r="C305" s="31" t="s">
        <v>737</v>
      </c>
      <c r="D305" s="31" t="s">
        <v>229</v>
      </c>
      <c r="E305" s="31">
        <v>2018</v>
      </c>
      <c r="F305" s="31" t="s">
        <v>22</v>
      </c>
      <c r="G305" s="31" t="s">
        <v>25</v>
      </c>
      <c r="H305" s="31" t="s">
        <v>743</v>
      </c>
      <c r="I305" s="31">
        <v>104497.27184993148</v>
      </c>
      <c r="J305" s="31">
        <f>INDEX('LA lookup'!H:H,MATCH(B305,'LA lookup'!G:G,0))</f>
        <v>11954618</v>
      </c>
      <c r="K305" s="31">
        <v>8.7411636114120483</v>
      </c>
      <c r="L305" s="31" t="str">
        <f t="shared" si="13"/>
        <v>8.7 per 1000 0-17 yr olds</v>
      </c>
      <c r="M305" s="31">
        <f t="shared" si="14"/>
        <v>8.7411636114120483</v>
      </c>
    </row>
    <row r="306" spans="1:13" x14ac:dyDescent="0.45">
      <c r="A306" s="31" t="str">
        <f t="shared" si="15"/>
        <v>E09000002_Modelled prevalence of children in households where parent suffering domestic abuse_Number</v>
      </c>
      <c r="B306" s="31" t="s">
        <v>227</v>
      </c>
      <c r="C306" s="31" t="s">
        <v>228</v>
      </c>
      <c r="D306" s="31" t="s">
        <v>229</v>
      </c>
      <c r="E306" s="31">
        <v>2018</v>
      </c>
      <c r="F306" s="31" t="s">
        <v>26</v>
      </c>
      <c r="G306" s="31" t="s">
        <v>27</v>
      </c>
      <c r="H306" s="31" t="s">
        <v>743</v>
      </c>
      <c r="I306" s="31">
        <v>4445.4120586002127</v>
      </c>
      <c r="J306" s="31">
        <f>INDEX('LA lookup'!H:H,MATCH(B306,'LA lookup'!G:G,0))</f>
        <v>63401</v>
      </c>
      <c r="K306" s="31">
        <v>70.115803514143508</v>
      </c>
      <c r="L306" s="31" t="str">
        <f t="shared" si="13"/>
        <v>70.1 per 1000 0-17 yr olds</v>
      </c>
      <c r="M306" s="31">
        <f t="shared" si="14"/>
        <v>70.115803514143508</v>
      </c>
    </row>
    <row r="307" spans="1:13" x14ac:dyDescent="0.45">
      <c r="A307" s="31" t="str">
        <f t="shared" si="15"/>
        <v>E09000003_Modelled prevalence of children in households where parent suffering domestic abuse_Number</v>
      </c>
      <c r="B307" s="31" t="s">
        <v>233</v>
      </c>
      <c r="C307" s="31" t="s">
        <v>234</v>
      </c>
      <c r="D307" s="31" t="s">
        <v>229</v>
      </c>
      <c r="E307" s="31">
        <v>2018</v>
      </c>
      <c r="F307" s="31" t="s">
        <v>26</v>
      </c>
      <c r="G307" s="31" t="s">
        <v>27</v>
      </c>
      <c r="H307" s="31" t="s">
        <v>743</v>
      </c>
      <c r="I307" s="31">
        <v>6057.8153102823007</v>
      </c>
      <c r="J307" s="31">
        <f>INDEX('LA lookup'!H:H,MATCH(B307,'LA lookup'!G:G,0))</f>
        <v>92701</v>
      </c>
      <c r="K307" s="31">
        <v>65.3478960343718</v>
      </c>
      <c r="L307" s="31" t="str">
        <f t="shared" si="13"/>
        <v>65.3 per 1000 0-17 yr olds</v>
      </c>
      <c r="M307" s="31">
        <f t="shared" si="14"/>
        <v>65.3478960343718</v>
      </c>
    </row>
    <row r="308" spans="1:13" x14ac:dyDescent="0.45">
      <c r="A308" s="31" t="str">
        <f t="shared" si="15"/>
        <v>E08000016_Modelled prevalence of children in households where parent suffering domestic abuse_Number</v>
      </c>
      <c r="B308" s="31" t="s">
        <v>236</v>
      </c>
      <c r="C308" s="31" t="s">
        <v>237</v>
      </c>
      <c r="D308" s="31" t="s">
        <v>229</v>
      </c>
      <c r="E308" s="31">
        <v>2018</v>
      </c>
      <c r="F308" s="31" t="s">
        <v>26</v>
      </c>
      <c r="G308" s="31" t="s">
        <v>27</v>
      </c>
      <c r="H308" s="31" t="s">
        <v>743</v>
      </c>
      <c r="I308" s="31">
        <v>3178.3901884168736</v>
      </c>
      <c r="J308" s="31">
        <f>INDEX('LA lookup'!H:H,MATCH(B308,'LA lookup'!G:G,0))</f>
        <v>50727</v>
      </c>
      <c r="K308" s="31">
        <v>62.65677427044519</v>
      </c>
      <c r="L308" s="31" t="str">
        <f t="shared" si="13"/>
        <v>62.7 per 1000 0-17 yr olds</v>
      </c>
      <c r="M308" s="31">
        <f t="shared" si="14"/>
        <v>62.65677427044519</v>
      </c>
    </row>
    <row r="309" spans="1:13" x14ac:dyDescent="0.45">
      <c r="A309" s="31" t="str">
        <f t="shared" si="15"/>
        <v>E06000022_Modelled prevalence of children in households where parent suffering domestic abuse_Number</v>
      </c>
      <c r="B309" s="31" t="s">
        <v>238</v>
      </c>
      <c r="C309" s="31" t="s">
        <v>239</v>
      </c>
      <c r="D309" s="31" t="s">
        <v>229</v>
      </c>
      <c r="E309" s="31">
        <v>2018</v>
      </c>
      <c r="F309" s="31" t="s">
        <v>26</v>
      </c>
      <c r="G309" s="31" t="s">
        <v>27</v>
      </c>
      <c r="H309" s="31" t="s">
        <v>743</v>
      </c>
      <c r="I309" s="31">
        <v>2375.1281489188682</v>
      </c>
      <c r="J309" s="31">
        <f>INDEX('LA lookup'!H:H,MATCH(B309,'LA lookup'!G:G,0))</f>
        <v>35946</v>
      </c>
      <c r="K309" s="31">
        <v>66.074894255796693</v>
      </c>
      <c r="L309" s="31" t="str">
        <f t="shared" si="13"/>
        <v>66.1 per 1000 0-17 yr olds</v>
      </c>
      <c r="M309" s="31">
        <f t="shared" si="14"/>
        <v>66.074894255796693</v>
      </c>
    </row>
    <row r="310" spans="1:13" x14ac:dyDescent="0.45">
      <c r="A310" s="31" t="str">
        <f t="shared" si="15"/>
        <v>E06000055_Modelled prevalence of children in households where parent suffering domestic abuse_Number</v>
      </c>
      <c r="B310" s="31" t="s">
        <v>240</v>
      </c>
      <c r="C310" s="31" t="s">
        <v>241</v>
      </c>
      <c r="D310" s="31" t="s">
        <v>229</v>
      </c>
      <c r="E310" s="31">
        <v>2018</v>
      </c>
      <c r="F310" s="31" t="s">
        <v>26</v>
      </c>
      <c r="G310" s="31" t="s">
        <v>27</v>
      </c>
      <c r="H310" s="31" t="s">
        <v>743</v>
      </c>
      <c r="I310" s="31">
        <v>2444.0078624136331</v>
      </c>
      <c r="J310" s="31">
        <f>INDEX('LA lookup'!H:H,MATCH(B310,'LA lookup'!G:G,0))</f>
        <v>40088</v>
      </c>
      <c r="K310" s="31">
        <v>60.966071203692707</v>
      </c>
      <c r="L310" s="31" t="str">
        <f t="shared" si="13"/>
        <v>61 per 1000 0-17 yr olds</v>
      </c>
      <c r="M310" s="31">
        <f t="shared" si="14"/>
        <v>60.966071203692707</v>
      </c>
    </row>
    <row r="311" spans="1:13" x14ac:dyDescent="0.45">
      <c r="A311" s="31" t="str">
        <f t="shared" si="15"/>
        <v>E09000004_Modelled prevalence of children in households where parent suffering domestic abuse_Number</v>
      </c>
      <c r="B311" s="31" t="s">
        <v>242</v>
      </c>
      <c r="C311" s="31" t="s">
        <v>243</v>
      </c>
      <c r="D311" s="31" t="s">
        <v>229</v>
      </c>
      <c r="E311" s="31">
        <v>2018</v>
      </c>
      <c r="F311" s="31" t="s">
        <v>26</v>
      </c>
      <c r="G311" s="31" t="s">
        <v>27</v>
      </c>
      <c r="H311" s="31" t="s">
        <v>743</v>
      </c>
      <c r="I311" s="31">
        <v>3539.3708021427469</v>
      </c>
      <c r="J311" s="31">
        <f>INDEX('LA lookup'!H:H,MATCH(B311,'LA lookup'!G:G,0))</f>
        <v>56853</v>
      </c>
      <c r="K311" s="31">
        <v>62.254776390740098</v>
      </c>
      <c r="L311" s="31" t="str">
        <f t="shared" si="13"/>
        <v>62.3 per 1000 0-17 yr olds</v>
      </c>
      <c r="M311" s="31">
        <f t="shared" si="14"/>
        <v>62.254776390740098</v>
      </c>
    </row>
    <row r="312" spans="1:13" x14ac:dyDescent="0.45">
      <c r="A312" s="31" t="str">
        <f t="shared" si="15"/>
        <v>E08000025_Modelled prevalence of children in households where parent suffering domestic abuse_Number</v>
      </c>
      <c r="B312" s="31" t="s">
        <v>245</v>
      </c>
      <c r="C312" s="31" t="s">
        <v>246</v>
      </c>
      <c r="D312" s="31" t="s">
        <v>229</v>
      </c>
      <c r="E312" s="31">
        <v>2018</v>
      </c>
      <c r="F312" s="31" t="s">
        <v>26</v>
      </c>
      <c r="G312" s="31" t="s">
        <v>27</v>
      </c>
      <c r="H312" s="31" t="s">
        <v>743</v>
      </c>
      <c r="I312" s="31">
        <v>19898.457002184648</v>
      </c>
      <c r="J312" s="31">
        <f>INDEX('LA lookup'!H:H,MATCH(B312,'LA lookup'!G:G,0))</f>
        <v>288388</v>
      </c>
      <c r="K312" s="31">
        <v>68.998907729117192</v>
      </c>
      <c r="L312" s="31" t="str">
        <f t="shared" si="13"/>
        <v>69 per 1000 0-17 yr olds</v>
      </c>
      <c r="M312" s="31">
        <f t="shared" si="14"/>
        <v>68.998907729117192</v>
      </c>
    </row>
    <row r="313" spans="1:13" x14ac:dyDescent="0.45">
      <c r="A313" s="31" t="str">
        <f t="shared" si="15"/>
        <v>E06000008_Modelled prevalence of children in households where parent suffering domestic abuse_Number</v>
      </c>
      <c r="B313" s="31" t="s">
        <v>247</v>
      </c>
      <c r="C313" s="31" t="s">
        <v>248</v>
      </c>
      <c r="D313" s="31" t="s">
        <v>229</v>
      </c>
      <c r="E313" s="31">
        <v>2018</v>
      </c>
      <c r="F313" s="31" t="s">
        <v>26</v>
      </c>
      <c r="G313" s="31" t="s">
        <v>27</v>
      </c>
      <c r="H313" s="31" t="s">
        <v>743</v>
      </c>
      <c r="I313" s="31">
        <v>2438.2111409668532</v>
      </c>
      <c r="J313" s="31">
        <f>INDEX('LA lookup'!H:H,MATCH(B313,'LA lookup'!G:G,0))</f>
        <v>38481</v>
      </c>
      <c r="K313" s="31">
        <v>63.361428782174407</v>
      </c>
      <c r="L313" s="31" t="str">
        <f t="shared" si="13"/>
        <v>63.4 per 1000 0-17 yr olds</v>
      </c>
      <c r="M313" s="31">
        <f t="shared" si="14"/>
        <v>63.361428782174407</v>
      </c>
    </row>
    <row r="314" spans="1:13" x14ac:dyDescent="0.45">
      <c r="A314" s="31" t="str">
        <f t="shared" si="15"/>
        <v>E06000009_Modelled prevalence of children in households where parent suffering domestic abuse_Number</v>
      </c>
      <c r="B314" s="31" t="s">
        <v>249</v>
      </c>
      <c r="C314" s="31" t="s">
        <v>250</v>
      </c>
      <c r="D314" s="31" t="s">
        <v>229</v>
      </c>
      <c r="E314" s="31">
        <v>2018</v>
      </c>
      <c r="F314" s="31" t="s">
        <v>26</v>
      </c>
      <c r="G314" s="31" t="s">
        <v>27</v>
      </c>
      <c r="H314" s="31" t="s">
        <v>743</v>
      </c>
      <c r="I314" s="31">
        <v>2424.3072843665918</v>
      </c>
      <c r="J314" s="31">
        <f>INDEX('LA lookup'!H:H,MATCH(B314,'LA lookup'!G:G,0))</f>
        <v>28904</v>
      </c>
      <c r="K314" s="31">
        <v>83.874456281711588</v>
      </c>
      <c r="L314" s="31" t="str">
        <f t="shared" si="13"/>
        <v>83.9 per 1000 0-17 yr olds</v>
      </c>
      <c r="M314" s="31">
        <f t="shared" si="14"/>
        <v>83.874456281711588</v>
      </c>
    </row>
    <row r="315" spans="1:13" x14ac:dyDescent="0.45">
      <c r="A315" s="31" t="str">
        <f t="shared" si="15"/>
        <v>E08000001_Modelled prevalence of children in households where parent suffering domestic abuse_Number</v>
      </c>
      <c r="B315" s="31" t="s">
        <v>252</v>
      </c>
      <c r="C315" s="31" t="s">
        <v>253</v>
      </c>
      <c r="D315" s="31" t="s">
        <v>229</v>
      </c>
      <c r="E315" s="31">
        <v>2018</v>
      </c>
      <c r="F315" s="31" t="s">
        <v>26</v>
      </c>
      <c r="G315" s="31" t="s">
        <v>27</v>
      </c>
      <c r="H315" s="31" t="s">
        <v>743</v>
      </c>
      <c r="I315" s="31">
        <v>4520.6729953520335</v>
      </c>
      <c r="J315" s="31">
        <f>INDEX('LA lookup'!H:H,MATCH(B315,'LA lookup'!G:G,0))</f>
        <v>67670</v>
      </c>
      <c r="K315" s="31">
        <v>66.804684429614809</v>
      </c>
      <c r="L315" s="31" t="str">
        <f t="shared" si="13"/>
        <v>66.8 per 1000 0-17 yr olds</v>
      </c>
      <c r="M315" s="31">
        <f t="shared" si="14"/>
        <v>66.804684429614809</v>
      </c>
    </row>
    <row r="316" spans="1:13" x14ac:dyDescent="0.45">
      <c r="A316" s="31" t="str">
        <f t="shared" si="15"/>
        <v>E06000028_Modelled prevalence of children in households where parent suffering domestic abuse_Number</v>
      </c>
      <c r="B316" s="31" t="s">
        <v>254</v>
      </c>
      <c r="C316" s="31" t="s">
        <v>255</v>
      </c>
      <c r="D316" s="31" t="s">
        <v>229</v>
      </c>
      <c r="E316" s="31">
        <v>2018</v>
      </c>
      <c r="F316" s="31" t="s">
        <v>26</v>
      </c>
      <c r="G316" s="31" t="s">
        <v>27</v>
      </c>
      <c r="H316" s="31" t="s">
        <v>743</v>
      </c>
      <c r="I316" s="31">
        <v>2466.7725374112424</v>
      </c>
      <c r="J316" s="31">
        <f>INDEX('LA lookup'!H:H,MATCH(B316,'LA lookup'!G:G,0))</f>
        <v>36373</v>
      </c>
      <c r="K316" s="31">
        <v>67.818781442587692</v>
      </c>
      <c r="L316" s="31" t="str">
        <f t="shared" si="13"/>
        <v>67.8 per 1000 0-17 yr olds</v>
      </c>
      <c r="M316" s="31">
        <f t="shared" si="14"/>
        <v>67.818781442587692</v>
      </c>
    </row>
    <row r="317" spans="1:13" x14ac:dyDescent="0.45">
      <c r="A317" s="31" t="str">
        <f t="shared" si="15"/>
        <v>E06000036_Modelled prevalence of children in households where parent suffering domestic abuse_Number</v>
      </c>
      <c r="B317" s="31" t="s">
        <v>257</v>
      </c>
      <c r="C317" s="31" t="s">
        <v>258</v>
      </c>
      <c r="D317" s="31" t="s">
        <v>229</v>
      </c>
      <c r="E317" s="31">
        <v>2018</v>
      </c>
      <c r="F317" s="31" t="s">
        <v>26</v>
      </c>
      <c r="G317" s="31" t="s">
        <v>27</v>
      </c>
      <c r="H317" s="31" t="s">
        <v>743</v>
      </c>
      <c r="I317" s="31">
        <v>1588.2829594274031</v>
      </c>
      <c r="J317" s="31">
        <f>INDEX('LA lookup'!H:H,MATCH(B317,'LA lookup'!G:G,0))</f>
        <v>28336</v>
      </c>
      <c r="K317" s="31">
        <v>56.051770166128001</v>
      </c>
      <c r="L317" s="31" t="str">
        <f t="shared" si="13"/>
        <v>56.1 per 1000 0-17 yr olds</v>
      </c>
      <c r="M317" s="31">
        <f t="shared" si="14"/>
        <v>56.051770166128001</v>
      </c>
    </row>
    <row r="318" spans="1:13" x14ac:dyDescent="0.45">
      <c r="A318" s="31" t="str">
        <f t="shared" si="15"/>
        <v>E08000032_Modelled prevalence of children in households where parent suffering domestic abuse_Number</v>
      </c>
      <c r="B318" s="31" t="s">
        <v>259</v>
      </c>
      <c r="C318" s="31" t="s">
        <v>260</v>
      </c>
      <c r="D318" s="31" t="s">
        <v>229</v>
      </c>
      <c r="E318" s="31">
        <v>2018</v>
      </c>
      <c r="F318" s="31" t="s">
        <v>26</v>
      </c>
      <c r="G318" s="31" t="s">
        <v>27</v>
      </c>
      <c r="H318" s="31" t="s">
        <v>743</v>
      </c>
      <c r="I318" s="31">
        <v>9512.3824881232304</v>
      </c>
      <c r="J318" s="31">
        <f>INDEX('LA lookup'!H:H,MATCH(B318,'LA lookup'!G:G,0))</f>
        <v>142005</v>
      </c>
      <c r="K318" s="31">
        <v>66.986250400501604</v>
      </c>
      <c r="L318" s="31" t="str">
        <f t="shared" si="13"/>
        <v>67 per 1000 0-17 yr olds</v>
      </c>
      <c r="M318" s="31">
        <f t="shared" si="14"/>
        <v>66.986250400501604</v>
      </c>
    </row>
    <row r="319" spans="1:13" x14ac:dyDescent="0.45">
      <c r="A319" s="31" t="str">
        <f t="shared" si="15"/>
        <v>E09000005_Modelled prevalence of children in households where parent suffering domestic abuse_Number</v>
      </c>
      <c r="B319" s="31" t="s">
        <v>261</v>
      </c>
      <c r="C319" s="31" t="s">
        <v>262</v>
      </c>
      <c r="D319" s="31" t="s">
        <v>229</v>
      </c>
      <c r="E319" s="31">
        <v>2018</v>
      </c>
      <c r="F319" s="31" t="s">
        <v>26</v>
      </c>
      <c r="G319" s="31" t="s">
        <v>27</v>
      </c>
      <c r="H319" s="31" t="s">
        <v>743</v>
      </c>
      <c r="I319" s="31">
        <v>6144.5368353351951</v>
      </c>
      <c r="J319" s="31">
        <f>INDEX('LA lookup'!H:H,MATCH(B319,'LA lookup'!G:G,0))</f>
        <v>77893</v>
      </c>
      <c r="K319" s="31">
        <v>78.884326387932092</v>
      </c>
      <c r="L319" s="31" t="str">
        <f t="shared" si="13"/>
        <v>78.9 per 1000 0-17 yr olds</v>
      </c>
      <c r="M319" s="31">
        <f t="shared" si="14"/>
        <v>78.884326387932092</v>
      </c>
    </row>
    <row r="320" spans="1:13" x14ac:dyDescent="0.45">
      <c r="A320" s="31" t="str">
        <f t="shared" si="15"/>
        <v>E06000043_Modelled prevalence of children in households where parent suffering domestic abuse_Number</v>
      </c>
      <c r="B320" s="31" t="s">
        <v>263</v>
      </c>
      <c r="C320" s="31" t="s">
        <v>264</v>
      </c>
      <c r="D320" s="31" t="s">
        <v>229</v>
      </c>
      <c r="E320" s="31">
        <v>2018</v>
      </c>
      <c r="F320" s="31" t="s">
        <v>26</v>
      </c>
      <c r="G320" s="31" t="s">
        <v>27</v>
      </c>
      <c r="H320" s="31" t="s">
        <v>743</v>
      </c>
      <c r="I320" s="31">
        <v>3900.9863047552608</v>
      </c>
      <c r="J320" s="31">
        <f>INDEX('LA lookup'!H:H,MATCH(B320,'LA lookup'!G:G,0))</f>
        <v>51005</v>
      </c>
      <c r="K320" s="31">
        <v>76.482429266841692</v>
      </c>
      <c r="L320" s="31" t="str">
        <f t="shared" si="13"/>
        <v>76.5 per 1000 0-17 yr olds</v>
      </c>
      <c r="M320" s="31">
        <f t="shared" si="14"/>
        <v>76.482429266841692</v>
      </c>
    </row>
    <row r="321" spans="1:13" x14ac:dyDescent="0.45">
      <c r="A321" s="31" t="str">
        <f t="shared" si="15"/>
        <v>E06000023_Modelled prevalence of children in households where parent suffering domestic abuse_Number</v>
      </c>
      <c r="B321" s="31" t="s">
        <v>265</v>
      </c>
      <c r="C321" s="31" t="s">
        <v>266</v>
      </c>
      <c r="D321" s="31" t="s">
        <v>229</v>
      </c>
      <c r="E321" s="31">
        <v>2018</v>
      </c>
      <c r="F321" s="31" t="s">
        <v>26</v>
      </c>
      <c r="G321" s="31" t="s">
        <v>27</v>
      </c>
      <c r="H321" s="31" t="s">
        <v>743</v>
      </c>
      <c r="I321" s="31">
        <v>7284.7252850174582</v>
      </c>
      <c r="J321" s="31">
        <f>INDEX('LA lookup'!H:H,MATCH(B321,'LA lookup'!G:G,0))</f>
        <v>94016</v>
      </c>
      <c r="K321" s="31">
        <v>77.48388875316391</v>
      </c>
      <c r="L321" s="31" t="str">
        <f t="shared" si="13"/>
        <v>77.5 per 1000 0-17 yr olds</v>
      </c>
      <c r="M321" s="31">
        <f t="shared" si="14"/>
        <v>77.48388875316391</v>
      </c>
    </row>
    <row r="322" spans="1:13" x14ac:dyDescent="0.45">
      <c r="A322" s="31" t="str">
        <f t="shared" si="15"/>
        <v>E09000006_Modelled prevalence of children in households where parent suffering domestic abuse_Number</v>
      </c>
      <c r="B322" s="31" t="s">
        <v>267</v>
      </c>
      <c r="C322" s="31" t="s">
        <v>268</v>
      </c>
      <c r="D322" s="31" t="s">
        <v>229</v>
      </c>
      <c r="E322" s="31">
        <v>2018</v>
      </c>
      <c r="F322" s="31" t="s">
        <v>26</v>
      </c>
      <c r="G322" s="31" t="s">
        <v>27</v>
      </c>
      <c r="H322" s="31" t="s">
        <v>743</v>
      </c>
      <c r="I322" s="31">
        <v>4527.9655732068741</v>
      </c>
      <c r="J322" s="31">
        <f>INDEX('LA lookup'!H:H,MATCH(B322,'LA lookup'!G:G,0))</f>
        <v>75055</v>
      </c>
      <c r="K322" s="31">
        <v>60.328633311663104</v>
      </c>
      <c r="L322" s="31" t="str">
        <f t="shared" ref="L322:L385" si="16">IF(LOWER(H322)="percentage",CONCATENATE(I322,"%"),IF(J322="NA",K322,IF(OR(ISERROR(I322),ISBLANK(I322),NOT(ISNUMBER(I322)),H322="score"),"N/A",CONCATENATE(ROUND(I322/J322*1000,1)," per 1000 0-17 yr olds"))))</f>
        <v>60.3 per 1000 0-17 yr olds</v>
      </c>
      <c r="M322" s="31">
        <f t="shared" ref="M322:M385" si="17">IF(LOWER(H322)="percentage",I322,IF(J322="NA",K322,IF(OR(ISERROR(I322),ISBLANK(I322),NOT(ISNUMBER(I322))),"N/A",I322/J322*1000)))</f>
        <v>60.328633311663104</v>
      </c>
    </row>
    <row r="323" spans="1:13" x14ac:dyDescent="0.45">
      <c r="A323" s="31" t="str">
        <f t="shared" ref="A323:A386" si="18">CONCATENATE(B323,"_",G323,"_",H323)</f>
        <v>E10000002_Modelled prevalence of children in households where parent suffering domestic abuse_Number</v>
      </c>
      <c r="B323" s="31" t="s">
        <v>269</v>
      </c>
      <c r="C323" s="31" t="s">
        <v>270</v>
      </c>
      <c r="D323" s="31" t="s">
        <v>229</v>
      </c>
      <c r="E323" s="31">
        <v>2018</v>
      </c>
      <c r="F323" s="31" t="s">
        <v>26</v>
      </c>
      <c r="G323" s="31" t="s">
        <v>27</v>
      </c>
      <c r="H323" s="31" t="s">
        <v>743</v>
      </c>
      <c r="I323" s="31">
        <v>6749.9305019936237</v>
      </c>
      <c r="J323" s="31">
        <f>INDEX('LA lookup'!H:H,MATCH(B323,'LA lookup'!G:G,0))</f>
        <v>124321</v>
      </c>
      <c r="K323" s="31">
        <v>54.294371039435198</v>
      </c>
      <c r="L323" s="31" t="str">
        <f t="shared" si="16"/>
        <v>54.3 per 1000 0-17 yr olds</v>
      </c>
      <c r="M323" s="31">
        <f t="shared" si="17"/>
        <v>54.294371039435198</v>
      </c>
    </row>
    <row r="324" spans="1:13" x14ac:dyDescent="0.45">
      <c r="A324" s="31" t="str">
        <f t="shared" si="18"/>
        <v>E08000002_Modelled prevalence of children in households where parent suffering domestic abuse_Number</v>
      </c>
      <c r="B324" s="31" t="s">
        <v>271</v>
      </c>
      <c r="C324" s="31" t="s">
        <v>272</v>
      </c>
      <c r="D324" s="31" t="s">
        <v>229</v>
      </c>
      <c r="E324" s="31">
        <v>2018</v>
      </c>
      <c r="F324" s="31" t="s">
        <v>26</v>
      </c>
      <c r="G324" s="31" t="s">
        <v>27</v>
      </c>
      <c r="H324" s="31" t="s">
        <v>743</v>
      </c>
      <c r="I324" s="31">
        <v>2856.8332014920575</v>
      </c>
      <c r="J324" s="31">
        <f>INDEX('LA lookup'!H:H,MATCH(B324,'LA lookup'!G:G,0))</f>
        <v>43142</v>
      </c>
      <c r="K324" s="31">
        <v>66.219303729360192</v>
      </c>
      <c r="L324" s="31" t="str">
        <f t="shared" si="16"/>
        <v>66.2 per 1000 0-17 yr olds</v>
      </c>
      <c r="M324" s="31">
        <f t="shared" si="17"/>
        <v>66.219303729360192</v>
      </c>
    </row>
    <row r="325" spans="1:13" x14ac:dyDescent="0.45">
      <c r="A325" s="31" t="str">
        <f t="shared" si="18"/>
        <v>E08000033_Modelled prevalence of children in households where parent suffering domestic abuse_Number</v>
      </c>
      <c r="B325" s="31" t="s">
        <v>273</v>
      </c>
      <c r="C325" s="31" t="s">
        <v>274</v>
      </c>
      <c r="D325" s="31" t="s">
        <v>229</v>
      </c>
      <c r="E325" s="31">
        <v>2018</v>
      </c>
      <c r="F325" s="31" t="s">
        <v>26</v>
      </c>
      <c r="G325" s="31" t="s">
        <v>27</v>
      </c>
      <c r="H325" s="31" t="s">
        <v>743</v>
      </c>
      <c r="I325" s="31">
        <v>3053.4480956090465</v>
      </c>
      <c r="J325" s="31">
        <f>INDEX('LA lookup'!H:H,MATCH(B325,'LA lookup'!G:G,0))</f>
        <v>46021</v>
      </c>
      <c r="K325" s="31">
        <v>66.3490166578094</v>
      </c>
      <c r="L325" s="31" t="str">
        <f t="shared" si="16"/>
        <v>66.3 per 1000 0-17 yr olds</v>
      </c>
      <c r="M325" s="31">
        <f t="shared" si="17"/>
        <v>66.3490166578094</v>
      </c>
    </row>
    <row r="326" spans="1:13" x14ac:dyDescent="0.45">
      <c r="A326" s="31" t="str">
        <f t="shared" si="18"/>
        <v>E10000003_Modelled prevalence of children in households where parent suffering domestic abuse_Number</v>
      </c>
      <c r="B326" s="31" t="s">
        <v>275</v>
      </c>
      <c r="C326" s="31" t="s">
        <v>276</v>
      </c>
      <c r="D326" s="31" t="s">
        <v>229</v>
      </c>
      <c r="E326" s="31">
        <v>2018</v>
      </c>
      <c r="F326" s="31" t="s">
        <v>26</v>
      </c>
      <c r="G326" s="31" t="s">
        <v>27</v>
      </c>
      <c r="H326" s="31" t="s">
        <v>743</v>
      </c>
      <c r="I326" s="31">
        <v>8026.500824171666</v>
      </c>
      <c r="J326" s="31">
        <f>INDEX('LA lookup'!H:H,MATCH(B326,'LA lookup'!G:G,0))</f>
        <v>135719</v>
      </c>
      <c r="K326" s="31">
        <v>59.140583294687296</v>
      </c>
      <c r="L326" s="31" t="str">
        <f t="shared" si="16"/>
        <v>59.1 per 1000 0-17 yr olds</v>
      </c>
      <c r="M326" s="31">
        <f t="shared" si="17"/>
        <v>59.140583294687296</v>
      </c>
    </row>
    <row r="327" spans="1:13" x14ac:dyDescent="0.45">
      <c r="A327" s="31" t="str">
        <f t="shared" si="18"/>
        <v>E09000007_Modelled prevalence of children in households where parent suffering domestic abuse_Number</v>
      </c>
      <c r="B327" s="31" t="s">
        <v>277</v>
      </c>
      <c r="C327" s="31" t="s">
        <v>278</v>
      </c>
      <c r="D327" s="31" t="s">
        <v>229</v>
      </c>
      <c r="E327" s="31">
        <v>2018</v>
      </c>
      <c r="F327" s="31" t="s">
        <v>26</v>
      </c>
      <c r="G327" s="31" t="s">
        <v>27</v>
      </c>
      <c r="H327" s="31" t="s">
        <v>743</v>
      </c>
      <c r="I327" s="31">
        <v>4135.0001174616518</v>
      </c>
      <c r="J327" s="31">
        <f>INDEX('LA lookup'!H:H,MATCH(B327,'LA lookup'!G:G,0))</f>
        <v>50983</v>
      </c>
      <c r="K327" s="31">
        <v>81.105468831996006</v>
      </c>
      <c r="L327" s="31" t="str">
        <f t="shared" si="16"/>
        <v>81.1 per 1000 0-17 yr olds</v>
      </c>
      <c r="M327" s="31">
        <f t="shared" si="17"/>
        <v>81.105468831996006</v>
      </c>
    </row>
    <row r="328" spans="1:13" x14ac:dyDescent="0.45">
      <c r="A328" s="31" t="str">
        <f t="shared" si="18"/>
        <v>E06000056_Modelled prevalence of children in households where parent suffering domestic abuse_Number</v>
      </c>
      <c r="B328" s="31" t="s">
        <v>279</v>
      </c>
      <c r="C328" s="31" t="s">
        <v>280</v>
      </c>
      <c r="D328" s="31" t="s">
        <v>229</v>
      </c>
      <c r="E328" s="31">
        <v>2018</v>
      </c>
      <c r="F328" s="31" t="s">
        <v>26</v>
      </c>
      <c r="G328" s="31" t="s">
        <v>27</v>
      </c>
      <c r="H328" s="31" t="s">
        <v>743</v>
      </c>
      <c r="I328" s="31">
        <v>3520.4473503965455</v>
      </c>
      <c r="J328" s="31">
        <f>INDEX('LA lookup'!H:H,MATCH(B328,'LA lookup'!G:G,0))</f>
        <v>62515</v>
      </c>
      <c r="K328" s="31">
        <v>56.313642332185005</v>
      </c>
      <c r="L328" s="31" t="str">
        <f t="shared" si="16"/>
        <v>56.3 per 1000 0-17 yr olds</v>
      </c>
      <c r="M328" s="31">
        <f t="shared" si="17"/>
        <v>56.313642332185005</v>
      </c>
    </row>
    <row r="329" spans="1:13" x14ac:dyDescent="0.45">
      <c r="A329" s="31" t="str">
        <f t="shared" si="18"/>
        <v>E06000049_Modelled prevalence of children in households where parent suffering domestic abuse_Number</v>
      </c>
      <c r="B329" s="31" t="s">
        <v>541</v>
      </c>
      <c r="C329" s="31" t="s">
        <v>718</v>
      </c>
      <c r="D329" s="31" t="s">
        <v>229</v>
      </c>
      <c r="E329" s="31">
        <v>2018</v>
      </c>
      <c r="F329" s="31" t="s">
        <v>26</v>
      </c>
      <c r="G329" s="31" t="s">
        <v>27</v>
      </c>
      <c r="H329" s="31" t="s">
        <v>743</v>
      </c>
      <c r="I329" s="31">
        <v>4420.6819555543079</v>
      </c>
      <c r="J329" s="31">
        <f>INDEX('LA lookup'!H:H,MATCH(B329,'LA lookup'!G:G,0))</f>
        <v>76523</v>
      </c>
      <c r="K329" s="31">
        <v>57.769323674637796</v>
      </c>
      <c r="L329" s="31" t="str">
        <f t="shared" si="16"/>
        <v>57.8 per 1000 0-17 yr olds</v>
      </c>
      <c r="M329" s="31">
        <f t="shared" si="17"/>
        <v>57.769323674637796</v>
      </c>
    </row>
    <row r="330" spans="1:13" x14ac:dyDescent="0.45">
      <c r="A330" s="31" t="str">
        <f t="shared" si="18"/>
        <v>E06000050_Modelled prevalence of children in households where parent suffering domestic abuse_Number</v>
      </c>
      <c r="B330" s="31" t="s">
        <v>281</v>
      </c>
      <c r="C330" s="31" t="s">
        <v>735</v>
      </c>
      <c r="D330" s="31" t="s">
        <v>229</v>
      </c>
      <c r="E330" s="31">
        <v>2018</v>
      </c>
      <c r="F330" s="31" t="s">
        <v>26</v>
      </c>
      <c r="G330" s="31" t="s">
        <v>27</v>
      </c>
      <c r="H330" s="31" t="s">
        <v>743</v>
      </c>
      <c r="I330" s="31">
        <v>4204.0389241406092</v>
      </c>
      <c r="J330" s="31">
        <f>INDEX('LA lookup'!H:H,MATCH(B330,'LA lookup'!G:G,0))</f>
        <v>68054</v>
      </c>
      <c r="K330" s="31">
        <v>61.775045172078194</v>
      </c>
      <c r="L330" s="31" t="str">
        <f t="shared" si="16"/>
        <v>61.8 per 1000 0-17 yr olds</v>
      </c>
      <c r="M330" s="31">
        <f t="shared" si="17"/>
        <v>61.775045172078194</v>
      </c>
    </row>
    <row r="331" spans="1:13" x14ac:dyDescent="0.45">
      <c r="A331" s="31" t="str">
        <f t="shared" si="18"/>
        <v>E09000001_Modelled prevalence of children in households where parent suffering domestic abuse_Number</v>
      </c>
      <c r="B331" s="31" t="s">
        <v>582</v>
      </c>
      <c r="C331" s="31" t="s">
        <v>583</v>
      </c>
      <c r="D331" s="31" t="s">
        <v>229</v>
      </c>
      <c r="E331" s="31">
        <v>2018</v>
      </c>
      <c r="F331" s="31" t="s">
        <v>26</v>
      </c>
      <c r="G331" s="31" t="s">
        <v>27</v>
      </c>
      <c r="H331" s="31" t="s">
        <v>743</v>
      </c>
      <c r="I331" s="31">
        <v>96.414065099262388</v>
      </c>
      <c r="J331" s="31">
        <f>INDEX('LA lookup'!H:H,MATCH(B331,'LA lookup'!G:G,0))</f>
        <v>1453</v>
      </c>
      <c r="K331" s="31">
        <v>66.355172126126902</v>
      </c>
      <c r="L331" s="31" t="str">
        <f t="shared" si="16"/>
        <v>66.4 per 1000 0-17 yr olds</v>
      </c>
      <c r="M331" s="31">
        <f t="shared" si="17"/>
        <v>66.355172126126902</v>
      </c>
    </row>
    <row r="332" spans="1:13" x14ac:dyDescent="0.45">
      <c r="A332" s="31" t="str">
        <f t="shared" si="18"/>
        <v>E06000052_Modelled prevalence of children in households where parent suffering domestic abuse_Number</v>
      </c>
      <c r="B332" s="31" t="s">
        <v>482</v>
      </c>
      <c r="C332" s="31" t="s">
        <v>720</v>
      </c>
      <c r="D332" s="31" t="s">
        <v>229</v>
      </c>
      <c r="E332" s="31">
        <v>2018</v>
      </c>
      <c r="F332" s="31" t="s">
        <v>26</v>
      </c>
      <c r="G332" s="31" t="s">
        <v>27</v>
      </c>
      <c r="H332" s="31" t="s">
        <v>743</v>
      </c>
      <c r="I332" s="31">
        <v>6670.2192616069278</v>
      </c>
      <c r="J332" s="31">
        <f>INDEX('LA lookup'!H:H,MATCH(B332,'LA lookup'!G:G,0))</f>
        <v>107810</v>
      </c>
      <c r="K332" s="31">
        <v>61.870135067312198</v>
      </c>
      <c r="L332" s="31" t="str">
        <f t="shared" si="16"/>
        <v>61.9 per 1000 0-17 yr olds</v>
      </c>
      <c r="M332" s="31">
        <f t="shared" si="17"/>
        <v>61.870135067312198</v>
      </c>
    </row>
    <row r="333" spans="1:13" x14ac:dyDescent="0.45">
      <c r="A333" s="31" t="str">
        <f t="shared" si="18"/>
        <v>E08000026_Modelled prevalence of children in households where parent suffering domestic abuse_Number</v>
      </c>
      <c r="B333" s="31" t="s">
        <v>283</v>
      </c>
      <c r="C333" s="31" t="s">
        <v>284</v>
      </c>
      <c r="D333" s="31" t="s">
        <v>229</v>
      </c>
      <c r="E333" s="31">
        <v>2018</v>
      </c>
      <c r="F333" s="31" t="s">
        <v>26</v>
      </c>
      <c r="G333" s="31" t="s">
        <v>27</v>
      </c>
      <c r="H333" s="31" t="s">
        <v>743</v>
      </c>
      <c r="I333" s="31">
        <v>5693.8113676711791</v>
      </c>
      <c r="J333" s="31">
        <f>INDEX('LA lookup'!H:H,MATCH(B333,'LA lookup'!G:G,0))</f>
        <v>78994</v>
      </c>
      <c r="K333" s="31">
        <v>72.079035973253397</v>
      </c>
      <c r="L333" s="31" t="str">
        <f t="shared" si="16"/>
        <v>72.1 per 1000 0-17 yr olds</v>
      </c>
      <c r="M333" s="31">
        <f t="shared" si="17"/>
        <v>72.079035973253397</v>
      </c>
    </row>
    <row r="334" spans="1:13" x14ac:dyDescent="0.45">
      <c r="A334" s="31" t="str">
        <f t="shared" si="18"/>
        <v>E09000008_Modelled prevalence of children in households where parent suffering domestic abuse_Number</v>
      </c>
      <c r="B334" s="31" t="s">
        <v>486</v>
      </c>
      <c r="C334" s="31" t="s">
        <v>487</v>
      </c>
      <c r="D334" s="31" t="s">
        <v>229</v>
      </c>
      <c r="E334" s="31">
        <v>2018</v>
      </c>
      <c r="F334" s="31" t="s">
        <v>26</v>
      </c>
      <c r="G334" s="31" t="s">
        <v>27</v>
      </c>
      <c r="H334" s="31" t="s">
        <v>743</v>
      </c>
      <c r="I334" s="31">
        <v>6899.7933147272533</v>
      </c>
      <c r="J334" s="31">
        <f>INDEX('LA lookup'!H:H,MATCH(B334,'LA lookup'!G:G,0))</f>
        <v>94702</v>
      </c>
      <c r="K334" s="31">
        <v>72.857947189365106</v>
      </c>
      <c r="L334" s="31" t="str">
        <f t="shared" si="16"/>
        <v>72.9 per 1000 0-17 yr olds</v>
      </c>
      <c r="M334" s="31">
        <f t="shared" si="17"/>
        <v>72.857947189365106</v>
      </c>
    </row>
    <row r="335" spans="1:13" x14ac:dyDescent="0.45">
      <c r="A335" s="31" t="str">
        <f t="shared" si="18"/>
        <v>E10000006_Modelled prevalence of children in households where parent suffering domestic abuse_Number</v>
      </c>
      <c r="B335" s="31" t="s">
        <v>285</v>
      </c>
      <c r="C335" s="31" t="s">
        <v>286</v>
      </c>
      <c r="D335" s="31" t="s">
        <v>229</v>
      </c>
      <c r="E335" s="31">
        <v>2018</v>
      </c>
      <c r="F335" s="31" t="s">
        <v>26</v>
      </c>
      <c r="G335" s="31" t="s">
        <v>27</v>
      </c>
      <c r="H335" s="31" t="s">
        <v>743</v>
      </c>
      <c r="I335" s="31">
        <v>5524.7165606499047</v>
      </c>
      <c r="J335" s="31">
        <f>INDEX('LA lookup'!H:H,MATCH(B335,'LA lookup'!G:G,0))</f>
        <v>92500</v>
      </c>
      <c r="K335" s="31">
        <v>59.726665520539512</v>
      </c>
      <c r="L335" s="31" t="str">
        <f t="shared" si="16"/>
        <v>59.7 per 1000 0-17 yr olds</v>
      </c>
      <c r="M335" s="31">
        <f t="shared" si="17"/>
        <v>59.726665520539512</v>
      </c>
    </row>
    <row r="336" spans="1:13" x14ac:dyDescent="0.45">
      <c r="A336" s="31" t="str">
        <f t="shared" si="18"/>
        <v>E06000005_Modelled prevalence of children in households where parent suffering domestic abuse_Number</v>
      </c>
      <c r="B336" s="31" t="s">
        <v>287</v>
      </c>
      <c r="C336" s="31" t="s">
        <v>288</v>
      </c>
      <c r="D336" s="31" t="s">
        <v>229</v>
      </c>
      <c r="E336" s="31">
        <v>2018</v>
      </c>
      <c r="F336" s="31" t="s">
        <v>26</v>
      </c>
      <c r="G336" s="31" t="s">
        <v>27</v>
      </c>
      <c r="H336" s="31" t="s">
        <v>743</v>
      </c>
      <c r="I336" s="31">
        <v>1530.6682513046571</v>
      </c>
      <c r="J336" s="31">
        <f>INDEX('LA lookup'!H:H,MATCH(B336,'LA lookup'!G:G,0))</f>
        <v>22454</v>
      </c>
      <c r="K336" s="31">
        <v>68.169067930197613</v>
      </c>
      <c r="L336" s="31" t="str">
        <f t="shared" si="16"/>
        <v>68.2 per 1000 0-17 yr olds</v>
      </c>
      <c r="M336" s="31">
        <f t="shared" si="17"/>
        <v>68.169067930197613</v>
      </c>
    </row>
    <row r="337" spans="1:13" x14ac:dyDescent="0.45">
      <c r="A337" s="31" t="str">
        <f t="shared" si="18"/>
        <v>E06000015_Modelled prevalence of children in households where parent suffering domestic abuse_Number</v>
      </c>
      <c r="B337" s="31" t="s">
        <v>289</v>
      </c>
      <c r="C337" s="31" t="s">
        <v>290</v>
      </c>
      <c r="D337" s="31" t="s">
        <v>229</v>
      </c>
      <c r="E337" s="31">
        <v>2018</v>
      </c>
      <c r="F337" s="31" t="s">
        <v>26</v>
      </c>
      <c r="G337" s="31" t="s">
        <v>27</v>
      </c>
      <c r="H337" s="31" t="s">
        <v>743</v>
      </c>
      <c r="I337" s="31">
        <v>3967.2891515206361</v>
      </c>
      <c r="J337" s="31">
        <f>INDEX('LA lookup'!H:H,MATCH(B337,'LA lookup'!G:G,0))</f>
        <v>59899</v>
      </c>
      <c r="K337" s="31">
        <v>66.232978038375208</v>
      </c>
      <c r="L337" s="31" t="str">
        <f t="shared" si="16"/>
        <v>66.2 per 1000 0-17 yr olds</v>
      </c>
      <c r="M337" s="31">
        <f t="shared" si="17"/>
        <v>66.232978038375208</v>
      </c>
    </row>
    <row r="338" spans="1:13" x14ac:dyDescent="0.45">
      <c r="A338" s="31" t="str">
        <f t="shared" si="18"/>
        <v>E10000007_Modelled prevalence of children in households where parent suffering domestic abuse_Number</v>
      </c>
      <c r="B338" s="31" t="s">
        <v>291</v>
      </c>
      <c r="C338" s="31" t="s">
        <v>292</v>
      </c>
      <c r="D338" s="31" t="s">
        <v>229</v>
      </c>
      <c r="E338" s="31">
        <v>2018</v>
      </c>
      <c r="F338" s="31" t="s">
        <v>26</v>
      </c>
      <c r="G338" s="31" t="s">
        <v>27</v>
      </c>
      <c r="H338" s="31" t="s">
        <v>743</v>
      </c>
      <c r="I338" s="31">
        <v>8687.9617224454523</v>
      </c>
      <c r="J338" s="31">
        <f>INDEX('LA lookup'!H:H,MATCH(B338,'LA lookup'!G:G,0))</f>
        <v>153272</v>
      </c>
      <c r="K338" s="31">
        <v>56.683293246290596</v>
      </c>
      <c r="L338" s="31" t="str">
        <f t="shared" si="16"/>
        <v>56.7 per 1000 0-17 yr olds</v>
      </c>
      <c r="M338" s="31">
        <f t="shared" si="17"/>
        <v>56.683293246290596</v>
      </c>
    </row>
    <row r="339" spans="1:13" x14ac:dyDescent="0.45">
      <c r="A339" s="31" t="str">
        <f t="shared" si="18"/>
        <v>E10000008_Modelled prevalence of children in households where parent suffering domestic abuse_Number</v>
      </c>
      <c r="B339" s="31" t="s">
        <v>504</v>
      </c>
      <c r="C339" s="31" t="s">
        <v>505</v>
      </c>
      <c r="D339" s="31" t="s">
        <v>229</v>
      </c>
      <c r="E339" s="31">
        <v>2018</v>
      </c>
      <c r="F339" s="31" t="s">
        <v>26</v>
      </c>
      <c r="G339" s="31" t="s">
        <v>27</v>
      </c>
      <c r="H339" s="31" t="s">
        <v>743</v>
      </c>
      <c r="I339" s="31">
        <v>9061.5708330680318</v>
      </c>
      <c r="J339" s="31">
        <f>INDEX('LA lookup'!H:H,MATCH(B339,'LA lookup'!G:G,0))</f>
        <v>145878</v>
      </c>
      <c r="K339" s="31">
        <v>62.117460021854093</v>
      </c>
      <c r="L339" s="31" t="str">
        <f t="shared" si="16"/>
        <v>62.1 per 1000 0-17 yr olds</v>
      </c>
      <c r="M339" s="31">
        <f t="shared" si="17"/>
        <v>62.117460021854093</v>
      </c>
    </row>
    <row r="340" spans="1:13" x14ac:dyDescent="0.45">
      <c r="A340" s="31" t="str">
        <f t="shared" si="18"/>
        <v>E08000017_Modelled prevalence of children in households where parent suffering domestic abuse_Number</v>
      </c>
      <c r="B340" s="31" t="s">
        <v>293</v>
      </c>
      <c r="C340" s="31" t="s">
        <v>294</v>
      </c>
      <c r="D340" s="31" t="s">
        <v>229</v>
      </c>
      <c r="E340" s="31">
        <v>2018</v>
      </c>
      <c r="F340" s="31" t="s">
        <v>26</v>
      </c>
      <c r="G340" s="31" t="s">
        <v>27</v>
      </c>
      <c r="H340" s="31" t="s">
        <v>743</v>
      </c>
      <c r="I340" s="31">
        <v>4080.6693795445776</v>
      </c>
      <c r="J340" s="31">
        <f>INDEX('LA lookup'!H:H,MATCH(B340,'LA lookup'!G:G,0))</f>
        <v>66448</v>
      </c>
      <c r="K340" s="31">
        <v>61.4114703158045</v>
      </c>
      <c r="L340" s="31" t="str">
        <f t="shared" si="16"/>
        <v>61.4 per 1000 0-17 yr olds</v>
      </c>
      <c r="M340" s="31">
        <f t="shared" si="17"/>
        <v>61.4114703158045</v>
      </c>
    </row>
    <row r="341" spans="1:13" x14ac:dyDescent="0.45">
      <c r="A341" s="31" t="str">
        <f t="shared" si="18"/>
        <v>E10000009_Modelled prevalence of children in households where parent suffering domestic abuse_Number</v>
      </c>
      <c r="B341" s="31" t="s">
        <v>295</v>
      </c>
      <c r="C341" s="31" t="s">
        <v>296</v>
      </c>
      <c r="D341" s="31" t="s">
        <v>229</v>
      </c>
      <c r="E341" s="31">
        <v>2018</v>
      </c>
      <c r="F341" s="31" t="s">
        <v>26</v>
      </c>
      <c r="G341" s="31" t="s">
        <v>27</v>
      </c>
      <c r="H341" s="31" t="s">
        <v>743</v>
      </c>
      <c r="I341" s="31">
        <v>4351.5713354748723</v>
      </c>
      <c r="J341" s="31">
        <f>INDEX('LA lookup'!H:H,MATCH(B341,'LA lookup'!G:G,0))</f>
        <v>76699</v>
      </c>
      <c r="K341" s="31">
        <v>56.735698450760403</v>
      </c>
      <c r="L341" s="31" t="str">
        <f t="shared" si="16"/>
        <v>56.7 per 1000 0-17 yr olds</v>
      </c>
      <c r="M341" s="31">
        <f t="shared" si="17"/>
        <v>56.735698450760403</v>
      </c>
    </row>
    <row r="342" spans="1:13" x14ac:dyDescent="0.45">
      <c r="A342" s="31" t="str">
        <f t="shared" si="18"/>
        <v>E08000027_Modelled prevalence of children in households where parent suffering domestic abuse_Number</v>
      </c>
      <c r="B342" s="31" t="s">
        <v>297</v>
      </c>
      <c r="C342" s="31" t="s">
        <v>298</v>
      </c>
      <c r="D342" s="31" t="s">
        <v>229</v>
      </c>
      <c r="E342" s="31">
        <v>2018</v>
      </c>
      <c r="F342" s="31" t="s">
        <v>26</v>
      </c>
      <c r="G342" s="31" t="s">
        <v>27</v>
      </c>
      <c r="H342" s="31" t="s">
        <v>743</v>
      </c>
      <c r="I342" s="31">
        <v>3734.2357531815705</v>
      </c>
      <c r="J342" s="31">
        <f>INDEX('LA lookup'!H:H,MATCH(B342,'LA lookup'!G:G,0))</f>
        <v>69265</v>
      </c>
      <c r="K342" s="31">
        <v>53.912304239970695</v>
      </c>
      <c r="L342" s="31" t="str">
        <f t="shared" si="16"/>
        <v>53.9 per 1000 0-17 yr olds</v>
      </c>
      <c r="M342" s="31">
        <f t="shared" si="17"/>
        <v>53.912304239970695</v>
      </c>
    </row>
    <row r="343" spans="1:13" x14ac:dyDescent="0.45">
      <c r="A343" s="31" t="str">
        <f t="shared" si="18"/>
        <v>E06000047_Modelled prevalence of children in households where parent suffering domestic abuse_Number</v>
      </c>
      <c r="B343" s="31" t="s">
        <v>528</v>
      </c>
      <c r="C343" s="31" t="s">
        <v>721</v>
      </c>
      <c r="D343" s="31" t="s">
        <v>229</v>
      </c>
      <c r="E343" s="31">
        <v>2018</v>
      </c>
      <c r="F343" s="31" t="s">
        <v>26</v>
      </c>
      <c r="G343" s="31" t="s">
        <v>27</v>
      </c>
      <c r="H343" s="31" t="s">
        <v>743</v>
      </c>
      <c r="I343" s="31">
        <v>6744.0881402042451</v>
      </c>
      <c r="J343" s="31">
        <f>INDEX('LA lookup'!H:H,MATCH(B343,'LA lookup'!G:G,0))</f>
        <v>101040</v>
      </c>
      <c r="K343" s="31">
        <v>66.746715560216202</v>
      </c>
      <c r="L343" s="31" t="str">
        <f t="shared" si="16"/>
        <v>66.7 per 1000 0-17 yr olds</v>
      </c>
      <c r="M343" s="31">
        <f t="shared" si="17"/>
        <v>66.746715560216202</v>
      </c>
    </row>
    <row r="344" spans="1:13" x14ac:dyDescent="0.45">
      <c r="A344" s="31" t="str">
        <f t="shared" si="18"/>
        <v>E09000009_Modelled prevalence of children in households where parent suffering domestic abuse_Number</v>
      </c>
      <c r="B344" s="31" t="s">
        <v>509</v>
      </c>
      <c r="C344" s="31" t="s">
        <v>510</v>
      </c>
      <c r="D344" s="31" t="s">
        <v>229</v>
      </c>
      <c r="E344" s="31">
        <v>2018</v>
      </c>
      <c r="F344" s="31" t="s">
        <v>26</v>
      </c>
      <c r="G344" s="31" t="s">
        <v>27</v>
      </c>
      <c r="H344" s="31" t="s">
        <v>743</v>
      </c>
      <c r="I344" s="31">
        <v>5818.3332763791423</v>
      </c>
      <c r="J344" s="31">
        <f>INDEX('LA lookup'!H:H,MATCH(B344,'LA lookup'!G:G,0))</f>
        <v>81732</v>
      </c>
      <c r="K344" s="31">
        <v>71.187946904262006</v>
      </c>
      <c r="L344" s="31" t="str">
        <f t="shared" si="16"/>
        <v>71.2 per 1000 0-17 yr olds</v>
      </c>
      <c r="M344" s="31">
        <f t="shared" si="17"/>
        <v>71.187946904262006</v>
      </c>
    </row>
    <row r="345" spans="1:13" x14ac:dyDescent="0.45">
      <c r="A345" s="31" t="str">
        <f t="shared" si="18"/>
        <v>E06000011_Modelled prevalence of children in households where parent suffering domestic abuse_Number</v>
      </c>
      <c r="B345" s="31" t="s">
        <v>514</v>
      </c>
      <c r="C345" s="31" t="s">
        <v>594</v>
      </c>
      <c r="D345" s="31" t="s">
        <v>229</v>
      </c>
      <c r="E345" s="31">
        <v>2018</v>
      </c>
      <c r="F345" s="31" t="s">
        <v>26</v>
      </c>
      <c r="G345" s="31" t="s">
        <v>27</v>
      </c>
      <c r="H345" s="31" t="s">
        <v>743</v>
      </c>
      <c r="I345" s="31">
        <v>3588.4092138792457</v>
      </c>
      <c r="J345" s="31">
        <f>INDEX('LA lookup'!H:H,MATCH(B345,'LA lookup'!G:G,0))</f>
        <v>62942</v>
      </c>
      <c r="K345" s="31">
        <v>57.011363062489998</v>
      </c>
      <c r="L345" s="31" t="str">
        <f t="shared" si="16"/>
        <v>57 per 1000 0-17 yr olds</v>
      </c>
      <c r="M345" s="31">
        <f t="shared" si="17"/>
        <v>57.011363062489998</v>
      </c>
    </row>
    <row r="346" spans="1:13" x14ac:dyDescent="0.45">
      <c r="A346" s="31" t="str">
        <f t="shared" si="18"/>
        <v>E10000011_Modelled prevalence of children in households where parent suffering domestic abuse_Number</v>
      </c>
      <c r="B346" s="31" t="s">
        <v>299</v>
      </c>
      <c r="C346" s="31" t="s">
        <v>300</v>
      </c>
      <c r="D346" s="31" t="s">
        <v>229</v>
      </c>
      <c r="E346" s="31">
        <v>2018</v>
      </c>
      <c r="F346" s="31" t="s">
        <v>26</v>
      </c>
      <c r="G346" s="31" t="s">
        <v>27</v>
      </c>
      <c r="H346" s="31" t="s">
        <v>743</v>
      </c>
      <c r="I346" s="31">
        <v>6658.2262828400389</v>
      </c>
      <c r="J346" s="31">
        <f>INDEX('LA lookup'!H:H,MATCH(B346,'LA lookup'!G:G,0))</f>
        <v>106378</v>
      </c>
      <c r="K346" s="31">
        <v>62.590256282690397</v>
      </c>
      <c r="L346" s="31" t="str">
        <f t="shared" si="16"/>
        <v>62.6 per 1000 0-17 yr olds</v>
      </c>
      <c r="M346" s="31">
        <f t="shared" si="17"/>
        <v>62.590256282690397</v>
      </c>
    </row>
    <row r="347" spans="1:13" x14ac:dyDescent="0.45">
      <c r="A347" s="31" t="str">
        <f t="shared" si="18"/>
        <v>E09000010_Modelled prevalence of children in households where parent suffering domestic abuse_Number</v>
      </c>
      <c r="B347" s="31" t="s">
        <v>301</v>
      </c>
      <c r="C347" s="31" t="s">
        <v>302</v>
      </c>
      <c r="D347" s="31" t="s">
        <v>229</v>
      </c>
      <c r="E347" s="31">
        <v>2018</v>
      </c>
      <c r="F347" s="31" t="s">
        <v>26</v>
      </c>
      <c r="G347" s="31" t="s">
        <v>27</v>
      </c>
      <c r="H347" s="31" t="s">
        <v>743</v>
      </c>
      <c r="I347" s="31">
        <v>6132.089891649247</v>
      </c>
      <c r="J347" s="31">
        <f>INDEX('LA lookup'!H:H,MATCH(B347,'LA lookup'!G:G,0))</f>
        <v>84497</v>
      </c>
      <c r="K347" s="31">
        <v>72.571687653398897</v>
      </c>
      <c r="L347" s="31" t="str">
        <f t="shared" si="16"/>
        <v>72.6 per 1000 0-17 yr olds</v>
      </c>
      <c r="M347" s="31">
        <f t="shared" si="17"/>
        <v>72.571687653398897</v>
      </c>
    </row>
    <row r="348" spans="1:13" x14ac:dyDescent="0.45">
      <c r="A348" s="31" t="str">
        <f t="shared" si="18"/>
        <v>E10000012_Modelled prevalence of children in households where parent suffering domestic abuse_Number</v>
      </c>
      <c r="B348" s="31" t="s">
        <v>303</v>
      </c>
      <c r="C348" s="31" t="s">
        <v>304</v>
      </c>
      <c r="D348" s="31" t="s">
        <v>229</v>
      </c>
      <c r="E348" s="31">
        <v>2018</v>
      </c>
      <c r="F348" s="31" t="s">
        <v>26</v>
      </c>
      <c r="G348" s="31" t="s">
        <v>27</v>
      </c>
      <c r="H348" s="31" t="s">
        <v>743</v>
      </c>
      <c r="I348" s="31">
        <v>18295.309100745068</v>
      </c>
      <c r="J348" s="31">
        <f>INDEX('LA lookup'!H:H,MATCH(B348,'LA lookup'!G:G,0))</f>
        <v>311172</v>
      </c>
      <c r="K348" s="31">
        <v>58.794843690129795</v>
      </c>
      <c r="L348" s="31" t="str">
        <f t="shared" si="16"/>
        <v>58.8 per 1000 0-17 yr olds</v>
      </c>
      <c r="M348" s="31">
        <f t="shared" si="17"/>
        <v>58.794843690129795</v>
      </c>
    </row>
    <row r="349" spans="1:13" x14ac:dyDescent="0.45">
      <c r="A349" s="31" t="str">
        <f t="shared" si="18"/>
        <v>E08000020_Modelled prevalence of children in households where parent suffering domestic abuse_Number</v>
      </c>
      <c r="B349" s="31" t="s">
        <v>305</v>
      </c>
      <c r="C349" s="31" t="s">
        <v>306</v>
      </c>
      <c r="D349" s="31" t="s">
        <v>229</v>
      </c>
      <c r="E349" s="31">
        <v>2018</v>
      </c>
      <c r="F349" s="31" t="s">
        <v>26</v>
      </c>
      <c r="G349" s="31" t="s">
        <v>27</v>
      </c>
      <c r="H349" s="31" t="s">
        <v>743</v>
      </c>
      <c r="I349" s="31">
        <v>2699.9471206343842</v>
      </c>
      <c r="J349" s="31">
        <f>INDEX('LA lookup'!H:H,MATCH(B349,'LA lookup'!G:G,0))</f>
        <v>39605</v>
      </c>
      <c r="K349" s="31">
        <v>68.171875284291986</v>
      </c>
      <c r="L349" s="31" t="str">
        <f t="shared" si="16"/>
        <v>68.2 per 1000 0-17 yr olds</v>
      </c>
      <c r="M349" s="31">
        <f t="shared" si="17"/>
        <v>68.171875284291986</v>
      </c>
    </row>
    <row r="350" spans="1:13" x14ac:dyDescent="0.45">
      <c r="A350" s="31" t="str">
        <f t="shared" si="18"/>
        <v>E10000013_Modelled prevalence of children in households where parent suffering domestic abuse_Number</v>
      </c>
      <c r="B350" s="31" t="s">
        <v>307</v>
      </c>
      <c r="C350" s="31" t="s">
        <v>308</v>
      </c>
      <c r="D350" s="31" t="s">
        <v>229</v>
      </c>
      <c r="E350" s="31">
        <v>2018</v>
      </c>
      <c r="F350" s="31" t="s">
        <v>26</v>
      </c>
      <c r="G350" s="31" t="s">
        <v>27</v>
      </c>
      <c r="H350" s="31" t="s">
        <v>743</v>
      </c>
      <c r="I350" s="31">
        <v>7324.5527079004332</v>
      </c>
      <c r="J350" s="31">
        <f>INDEX('LA lookup'!H:H,MATCH(B350,'LA lookup'!G:G,0))</f>
        <v>128136</v>
      </c>
      <c r="K350" s="31">
        <v>57.162333051604804</v>
      </c>
      <c r="L350" s="31" t="str">
        <f t="shared" si="16"/>
        <v>57.2 per 1000 0-17 yr olds</v>
      </c>
      <c r="M350" s="31">
        <f t="shared" si="17"/>
        <v>57.162333051604804</v>
      </c>
    </row>
    <row r="351" spans="1:13" x14ac:dyDescent="0.45">
      <c r="A351" s="31" t="str">
        <f t="shared" si="18"/>
        <v>E09000011_Modelled prevalence of children in households where parent suffering domestic abuse_Number</v>
      </c>
      <c r="B351" s="31" t="s">
        <v>518</v>
      </c>
      <c r="C351" s="31" t="s">
        <v>519</v>
      </c>
      <c r="D351" s="31" t="s">
        <v>229</v>
      </c>
      <c r="E351" s="31">
        <v>2018</v>
      </c>
      <c r="F351" s="31" t="s">
        <v>26</v>
      </c>
      <c r="G351" s="31" t="s">
        <v>27</v>
      </c>
      <c r="H351" s="31" t="s">
        <v>743</v>
      </c>
      <c r="I351" s="31">
        <v>5160.2421250202287</v>
      </c>
      <c r="J351" s="31">
        <f>INDEX('LA lookup'!H:H,MATCH(B351,'LA lookup'!G:G,0))</f>
        <v>68917</v>
      </c>
      <c r="K351" s="31">
        <v>74.876186209791896</v>
      </c>
      <c r="L351" s="31" t="str">
        <f t="shared" si="16"/>
        <v>74.9 per 1000 0-17 yr olds</v>
      </c>
      <c r="M351" s="31">
        <f t="shared" si="17"/>
        <v>74.876186209791896</v>
      </c>
    </row>
    <row r="352" spans="1:13" x14ac:dyDescent="0.45">
      <c r="A352" s="31" t="str">
        <f t="shared" si="18"/>
        <v>E09000012_Modelled prevalence of children in households where parent suffering domestic abuse_Number</v>
      </c>
      <c r="B352" s="31" t="s">
        <v>498</v>
      </c>
      <c r="C352" s="31" t="s">
        <v>499</v>
      </c>
      <c r="D352" s="31" t="s">
        <v>229</v>
      </c>
      <c r="E352" s="31">
        <v>2018</v>
      </c>
      <c r="F352" s="31" t="s">
        <v>26</v>
      </c>
      <c r="G352" s="31" t="s">
        <v>27</v>
      </c>
      <c r="H352" s="31" t="s">
        <v>743</v>
      </c>
      <c r="I352" s="31">
        <v>6619.8383389099063</v>
      </c>
      <c r="J352" s="31">
        <f>INDEX('LA lookup'!H:H,MATCH(B352,'LA lookup'!G:G,0))</f>
        <v>63655</v>
      </c>
      <c r="K352" s="31">
        <v>103.99557519299201</v>
      </c>
      <c r="L352" s="31" t="str">
        <f t="shared" si="16"/>
        <v>104 per 1000 0-17 yr olds</v>
      </c>
      <c r="M352" s="31">
        <f t="shared" si="17"/>
        <v>103.99557519299201</v>
      </c>
    </row>
    <row r="353" spans="1:13" x14ac:dyDescent="0.45">
      <c r="A353" s="31" t="str">
        <f t="shared" si="18"/>
        <v>E06000006_Modelled prevalence of children in households where parent suffering domestic abuse_Number</v>
      </c>
      <c r="B353" s="31" t="s">
        <v>531</v>
      </c>
      <c r="C353" s="31" t="s">
        <v>722</v>
      </c>
      <c r="D353" s="31" t="s">
        <v>229</v>
      </c>
      <c r="E353" s="31">
        <v>2018</v>
      </c>
      <c r="F353" s="31" t="s">
        <v>26</v>
      </c>
      <c r="G353" s="31" t="s">
        <v>27</v>
      </c>
      <c r="H353" s="31" t="s">
        <v>743</v>
      </c>
      <c r="I353" s="31">
        <v>1942.4634936912832</v>
      </c>
      <c r="J353" s="31">
        <f>INDEX('LA lookup'!H:H,MATCH(B353,'LA lookup'!G:G,0))</f>
        <v>28617</v>
      </c>
      <c r="K353" s="31">
        <v>67.877956937879006</v>
      </c>
      <c r="L353" s="31" t="str">
        <f t="shared" si="16"/>
        <v>67.9 per 1000 0-17 yr olds</v>
      </c>
      <c r="M353" s="31">
        <f t="shared" si="17"/>
        <v>67.877956937879006</v>
      </c>
    </row>
    <row r="354" spans="1:13" x14ac:dyDescent="0.45">
      <c r="A354" s="31" t="str">
        <f t="shared" si="18"/>
        <v>E09000013_Modelled prevalence of children in households where parent suffering domestic abuse_Number</v>
      </c>
      <c r="B354" s="31" t="s">
        <v>491</v>
      </c>
      <c r="C354" s="31" t="s">
        <v>723</v>
      </c>
      <c r="D354" s="31" t="s">
        <v>229</v>
      </c>
      <c r="E354" s="31">
        <v>2018</v>
      </c>
      <c r="F354" s="31" t="s">
        <v>26</v>
      </c>
      <c r="G354" s="31" t="s">
        <v>27</v>
      </c>
      <c r="H354" s="31" t="s">
        <v>743</v>
      </c>
      <c r="I354" s="31">
        <v>2939.4166747762702</v>
      </c>
      <c r="J354" s="31">
        <f>INDEX('LA lookup'!H:H,MATCH(B354,'LA lookup'!G:G,0))</f>
        <v>36898</v>
      </c>
      <c r="K354" s="31">
        <v>79.663306270699493</v>
      </c>
      <c r="L354" s="31" t="str">
        <f t="shared" si="16"/>
        <v>79.7 per 1000 0-17 yr olds</v>
      </c>
      <c r="M354" s="31">
        <f t="shared" si="17"/>
        <v>79.663306270699493</v>
      </c>
    </row>
    <row r="355" spans="1:13" x14ac:dyDescent="0.45">
      <c r="A355" s="31" t="str">
        <f t="shared" si="18"/>
        <v>E10000014_Modelled prevalence of children in households where parent suffering domestic abuse_Number</v>
      </c>
      <c r="B355" s="31" t="s">
        <v>309</v>
      </c>
      <c r="C355" s="31" t="s">
        <v>310</v>
      </c>
      <c r="D355" s="31" t="s">
        <v>229</v>
      </c>
      <c r="E355" s="31">
        <v>2018</v>
      </c>
      <c r="F355" s="31" t="s">
        <v>26</v>
      </c>
      <c r="G355" s="31" t="s">
        <v>27</v>
      </c>
      <c r="H355" s="31" t="s">
        <v>743</v>
      </c>
      <c r="I355" s="31">
        <v>16293.970258576473</v>
      </c>
      <c r="J355" s="31">
        <f>INDEX('LA lookup'!H:H,MATCH(B355,'LA lookup'!G:G,0))</f>
        <v>284002</v>
      </c>
      <c r="K355" s="31">
        <v>57.372730679982794</v>
      </c>
      <c r="L355" s="31" t="str">
        <f t="shared" si="16"/>
        <v>57.4 per 1000 0-17 yr olds</v>
      </c>
      <c r="M355" s="31">
        <f t="shared" si="17"/>
        <v>57.372730679982794</v>
      </c>
    </row>
    <row r="356" spans="1:13" x14ac:dyDescent="0.45">
      <c r="A356" s="31" t="str">
        <f t="shared" si="18"/>
        <v>E09000014_Modelled prevalence of children in households where parent suffering domestic abuse_Number</v>
      </c>
      <c r="B356" s="31" t="s">
        <v>311</v>
      </c>
      <c r="C356" s="31" t="s">
        <v>312</v>
      </c>
      <c r="D356" s="31" t="s">
        <v>229</v>
      </c>
      <c r="E356" s="31">
        <v>2018</v>
      </c>
      <c r="F356" s="31" t="s">
        <v>26</v>
      </c>
      <c r="G356" s="31" t="s">
        <v>27</v>
      </c>
      <c r="H356" s="31" t="s">
        <v>743</v>
      </c>
      <c r="I356" s="31">
        <v>5166.8933549300727</v>
      </c>
      <c r="J356" s="31">
        <f>INDEX('LA lookup'!H:H,MATCH(B356,'LA lookup'!G:G,0))</f>
        <v>60398</v>
      </c>
      <c r="K356" s="31">
        <v>85.547424665221897</v>
      </c>
      <c r="L356" s="31" t="str">
        <f t="shared" si="16"/>
        <v>85.5 per 1000 0-17 yr olds</v>
      </c>
      <c r="M356" s="31">
        <f t="shared" si="17"/>
        <v>85.547424665221897</v>
      </c>
    </row>
    <row r="357" spans="1:13" x14ac:dyDescent="0.45">
      <c r="A357" s="31" t="str">
        <f t="shared" si="18"/>
        <v>E09000015_Modelled prevalence of children in households where parent suffering domestic abuse_Number</v>
      </c>
      <c r="B357" s="31" t="s">
        <v>496</v>
      </c>
      <c r="C357" s="31" t="s">
        <v>497</v>
      </c>
      <c r="D357" s="31" t="s">
        <v>229</v>
      </c>
      <c r="E357" s="31">
        <v>2018</v>
      </c>
      <c r="F357" s="31" t="s">
        <v>26</v>
      </c>
      <c r="G357" s="31" t="s">
        <v>27</v>
      </c>
      <c r="H357" s="31" t="s">
        <v>743</v>
      </c>
      <c r="I357" s="31">
        <v>3532.8503975676804</v>
      </c>
      <c r="J357" s="31">
        <f>INDEX('LA lookup'!H:H,MATCH(B357,'LA lookup'!G:G,0))</f>
        <v>58373</v>
      </c>
      <c r="K357" s="31">
        <v>60.521994716181801</v>
      </c>
      <c r="L357" s="31" t="str">
        <f t="shared" si="16"/>
        <v>60.5 per 1000 0-17 yr olds</v>
      </c>
      <c r="M357" s="31">
        <f t="shared" si="17"/>
        <v>60.521994716181801</v>
      </c>
    </row>
    <row r="358" spans="1:13" x14ac:dyDescent="0.45">
      <c r="A358" s="31" t="str">
        <f t="shared" si="18"/>
        <v>E06000001_Modelled prevalence of children in households where parent suffering domestic abuse_Number</v>
      </c>
      <c r="B358" s="31" t="s">
        <v>313</v>
      </c>
      <c r="C358" s="31" t="s">
        <v>314</v>
      </c>
      <c r="D358" s="31" t="s">
        <v>229</v>
      </c>
      <c r="E358" s="31">
        <v>2018</v>
      </c>
      <c r="F358" s="31" t="s">
        <v>26</v>
      </c>
      <c r="G358" s="31" t="s">
        <v>27</v>
      </c>
      <c r="H358" s="31" t="s">
        <v>743</v>
      </c>
      <c r="I358" s="31">
        <v>1395.3145260397027</v>
      </c>
      <c r="J358" s="31">
        <f>INDEX('LA lookup'!H:H,MATCH(B358,'LA lookup'!G:G,0))</f>
        <v>20006</v>
      </c>
      <c r="K358" s="31">
        <v>69.7448028611268</v>
      </c>
      <c r="L358" s="31" t="str">
        <f t="shared" si="16"/>
        <v>69.7 per 1000 0-17 yr olds</v>
      </c>
      <c r="M358" s="31">
        <f t="shared" si="17"/>
        <v>69.7448028611268</v>
      </c>
    </row>
    <row r="359" spans="1:13" x14ac:dyDescent="0.45">
      <c r="A359" s="31" t="str">
        <f t="shared" si="18"/>
        <v>E09000016_Modelled prevalence of children in households where parent suffering domestic abuse_Number</v>
      </c>
      <c r="B359" s="31" t="s">
        <v>315</v>
      </c>
      <c r="C359" s="31" t="s">
        <v>316</v>
      </c>
      <c r="D359" s="31" t="s">
        <v>229</v>
      </c>
      <c r="E359" s="31">
        <v>2018</v>
      </c>
      <c r="F359" s="31" t="s">
        <v>26</v>
      </c>
      <c r="G359" s="31" t="s">
        <v>27</v>
      </c>
      <c r="H359" s="31" t="s">
        <v>743</v>
      </c>
      <c r="I359" s="31">
        <v>3453.5031784348048</v>
      </c>
      <c r="J359" s="31">
        <f>INDEX('LA lookup'!H:H,MATCH(B359,'LA lookup'!G:G,0))</f>
        <v>57541</v>
      </c>
      <c r="K359" s="31">
        <v>60.018129306664896</v>
      </c>
      <c r="L359" s="31" t="str">
        <f t="shared" si="16"/>
        <v>60 per 1000 0-17 yr olds</v>
      </c>
      <c r="M359" s="31">
        <f t="shared" si="17"/>
        <v>60.018129306664896</v>
      </c>
    </row>
    <row r="360" spans="1:13" x14ac:dyDescent="0.45">
      <c r="A360" s="31" t="str">
        <f t="shared" si="18"/>
        <v>E06000019_Modelled prevalence of children in households where parent suffering domestic abuse_Number</v>
      </c>
      <c r="B360" s="31" t="s">
        <v>317</v>
      </c>
      <c r="C360" s="31" t="s">
        <v>318</v>
      </c>
      <c r="D360" s="31" t="s">
        <v>229</v>
      </c>
      <c r="E360" s="31">
        <v>2018</v>
      </c>
      <c r="F360" s="31" t="s">
        <v>26</v>
      </c>
      <c r="G360" s="31" t="s">
        <v>27</v>
      </c>
      <c r="H360" s="31" t="s">
        <v>743</v>
      </c>
      <c r="I360" s="31">
        <v>2020.5102570615043</v>
      </c>
      <c r="J360" s="31">
        <f>INDEX('LA lookup'!H:H,MATCH(B360,'LA lookup'!G:G,0))</f>
        <v>36103</v>
      </c>
      <c r="K360" s="31">
        <v>55.965162370481799</v>
      </c>
      <c r="L360" s="31" t="str">
        <f t="shared" si="16"/>
        <v>56 per 1000 0-17 yr olds</v>
      </c>
      <c r="M360" s="31">
        <f t="shared" si="17"/>
        <v>55.965162370481799</v>
      </c>
    </row>
    <row r="361" spans="1:13" x14ac:dyDescent="0.45">
      <c r="A361" s="31" t="str">
        <f t="shared" si="18"/>
        <v>E10000015_Modelled prevalence of children in households where parent suffering domestic abuse_Number</v>
      </c>
      <c r="B361" s="31" t="s">
        <v>319</v>
      </c>
      <c r="C361" s="31" t="s">
        <v>320</v>
      </c>
      <c r="D361" s="31" t="s">
        <v>229</v>
      </c>
      <c r="E361" s="31">
        <v>2018</v>
      </c>
      <c r="F361" s="31" t="s">
        <v>26</v>
      </c>
      <c r="G361" s="31" t="s">
        <v>27</v>
      </c>
      <c r="H361" s="31" t="s">
        <v>743</v>
      </c>
      <c r="I361" s="31">
        <v>16173.83770525412</v>
      </c>
      <c r="J361" s="31">
        <f>INDEX('LA lookup'!H:H,MATCH(B361,'LA lookup'!G:G,0))</f>
        <v>271005</v>
      </c>
      <c r="K361" s="31">
        <v>59.680956828302506</v>
      </c>
      <c r="L361" s="31" t="str">
        <f t="shared" si="16"/>
        <v>59.7 per 1000 0-17 yr olds</v>
      </c>
      <c r="M361" s="31">
        <f t="shared" si="17"/>
        <v>59.680956828302506</v>
      </c>
    </row>
    <row r="362" spans="1:13" x14ac:dyDescent="0.45">
      <c r="A362" s="31" t="str">
        <f t="shared" si="18"/>
        <v>E09000017_Modelled prevalence of children in households where parent suffering domestic abuse_Number</v>
      </c>
      <c r="B362" s="31" t="s">
        <v>321</v>
      </c>
      <c r="C362" s="31" t="s">
        <v>322</v>
      </c>
      <c r="D362" s="31" t="s">
        <v>229</v>
      </c>
      <c r="E362" s="31">
        <v>2018</v>
      </c>
      <c r="F362" s="31" t="s">
        <v>26</v>
      </c>
      <c r="G362" s="31" t="s">
        <v>27</v>
      </c>
      <c r="H362" s="31" t="s">
        <v>743</v>
      </c>
      <c r="I362" s="31">
        <v>4678.9787648516185</v>
      </c>
      <c r="J362" s="31">
        <f>INDEX('LA lookup'!H:H,MATCH(B362,'LA lookup'!G:G,0))</f>
        <v>73377</v>
      </c>
      <c r="K362" s="31">
        <v>63.766285959518903</v>
      </c>
      <c r="L362" s="31" t="str">
        <f t="shared" si="16"/>
        <v>63.8 per 1000 0-17 yr olds</v>
      </c>
      <c r="M362" s="31">
        <f t="shared" si="17"/>
        <v>63.766285959518903</v>
      </c>
    </row>
    <row r="363" spans="1:13" x14ac:dyDescent="0.45">
      <c r="A363" s="31" t="str">
        <f t="shared" si="18"/>
        <v>E09000018_Modelled prevalence of children in households where parent suffering domestic abuse_Number</v>
      </c>
      <c r="B363" s="31" t="s">
        <v>323</v>
      </c>
      <c r="C363" s="31" t="s">
        <v>324</v>
      </c>
      <c r="D363" s="31" t="s">
        <v>229</v>
      </c>
      <c r="E363" s="31">
        <v>2018</v>
      </c>
      <c r="F363" s="31" t="s">
        <v>26</v>
      </c>
      <c r="G363" s="31" t="s">
        <v>27</v>
      </c>
      <c r="H363" s="31" t="s">
        <v>743</v>
      </c>
      <c r="I363" s="31">
        <v>4027.0578412682876</v>
      </c>
      <c r="J363" s="31">
        <f>INDEX('LA lookup'!H:H,MATCH(B363,'LA lookup'!G:G,0))</f>
        <v>64898</v>
      </c>
      <c r="K363" s="31">
        <v>62.052110099976694</v>
      </c>
      <c r="L363" s="31" t="str">
        <f t="shared" si="16"/>
        <v>62.1 per 1000 0-17 yr olds</v>
      </c>
      <c r="M363" s="31">
        <f t="shared" si="17"/>
        <v>62.052110099976694</v>
      </c>
    </row>
    <row r="364" spans="1:13" x14ac:dyDescent="0.45">
      <c r="A364" s="31" t="str">
        <f t="shared" si="18"/>
        <v>E06000046_Modelled prevalence of children in households where parent suffering domestic abuse_Number</v>
      </c>
      <c r="B364" s="31" t="s">
        <v>325</v>
      </c>
      <c r="C364" s="31" t="s">
        <v>326</v>
      </c>
      <c r="D364" s="31" t="s">
        <v>229</v>
      </c>
      <c r="E364" s="31">
        <v>2018</v>
      </c>
      <c r="F364" s="31" t="s">
        <v>26</v>
      </c>
      <c r="G364" s="31" t="s">
        <v>27</v>
      </c>
      <c r="H364" s="31" t="s">
        <v>743</v>
      </c>
      <c r="I364" s="31">
        <v>1608.8671174358562</v>
      </c>
      <c r="J364" s="31">
        <f>INDEX('LA lookup'!H:H,MATCH(B364,'LA lookup'!G:G,0))</f>
        <v>24869</v>
      </c>
      <c r="K364" s="31">
        <v>64.693679578425204</v>
      </c>
      <c r="L364" s="31" t="str">
        <f t="shared" si="16"/>
        <v>64.7 per 1000 0-17 yr olds</v>
      </c>
      <c r="M364" s="31">
        <f t="shared" si="17"/>
        <v>64.693679578425204</v>
      </c>
    </row>
    <row r="365" spans="1:13" x14ac:dyDescent="0.45">
      <c r="A365" s="31" t="str">
        <f t="shared" si="18"/>
        <v>E09000019_Modelled prevalence of children in households where parent suffering domestic abuse_Number</v>
      </c>
      <c r="B365" s="31" t="s">
        <v>500</v>
      </c>
      <c r="C365" s="31" t="s">
        <v>501</v>
      </c>
      <c r="D365" s="31" t="s">
        <v>229</v>
      </c>
      <c r="E365" s="31">
        <v>2018</v>
      </c>
      <c r="F365" s="31" t="s">
        <v>26</v>
      </c>
      <c r="G365" s="31" t="s">
        <v>27</v>
      </c>
      <c r="H365" s="31" t="s">
        <v>743</v>
      </c>
      <c r="I365" s="31">
        <v>3919.0861998829441</v>
      </c>
      <c r="J365" s="31">
        <f>INDEX('LA lookup'!H:H,MATCH(B365,'LA lookup'!G:G,0))</f>
        <v>42098</v>
      </c>
      <c r="K365" s="31">
        <v>93.094356023634006</v>
      </c>
      <c r="L365" s="31" t="str">
        <f t="shared" si="16"/>
        <v>93.1 per 1000 0-17 yr olds</v>
      </c>
      <c r="M365" s="31">
        <f t="shared" si="17"/>
        <v>93.094356023634006</v>
      </c>
    </row>
    <row r="366" spans="1:13" x14ac:dyDescent="0.45">
      <c r="A366" s="31" t="str">
        <f t="shared" si="18"/>
        <v>E09000020_Modelled prevalence of children in households where parent suffering domestic abuse_Number</v>
      </c>
      <c r="B366" s="31" t="s">
        <v>479</v>
      </c>
      <c r="C366" s="31" t="s">
        <v>674</v>
      </c>
      <c r="D366" s="31" t="s">
        <v>229</v>
      </c>
      <c r="E366" s="31">
        <v>2018</v>
      </c>
      <c r="F366" s="31" t="s">
        <v>26</v>
      </c>
      <c r="G366" s="31" t="s">
        <v>27</v>
      </c>
      <c r="H366" s="31" t="s">
        <v>743</v>
      </c>
      <c r="I366" s="31">
        <v>2097.5743365295957</v>
      </c>
      <c r="J366" s="31">
        <f>INDEX('LA lookup'!H:H,MATCH(B366,'LA lookup'!G:G,0))</f>
        <v>28678</v>
      </c>
      <c r="K366" s="31">
        <v>73.142281070144207</v>
      </c>
      <c r="L366" s="31" t="str">
        <f t="shared" si="16"/>
        <v>73.1 per 1000 0-17 yr olds</v>
      </c>
      <c r="M366" s="31">
        <f t="shared" si="17"/>
        <v>73.142281070144207</v>
      </c>
    </row>
    <row r="367" spans="1:13" x14ac:dyDescent="0.45">
      <c r="A367" s="31" t="str">
        <f t="shared" si="18"/>
        <v>E10000016_Modelled prevalence of children in households where parent suffering domestic abuse_Number</v>
      </c>
      <c r="B367" s="31" t="s">
        <v>327</v>
      </c>
      <c r="C367" s="31" t="s">
        <v>328</v>
      </c>
      <c r="D367" s="31" t="s">
        <v>229</v>
      </c>
      <c r="E367" s="31">
        <v>2018</v>
      </c>
      <c r="F367" s="31" t="s">
        <v>26</v>
      </c>
      <c r="G367" s="31" t="s">
        <v>27</v>
      </c>
      <c r="H367" s="31" t="s">
        <v>743</v>
      </c>
      <c r="I367" s="31">
        <v>20615.185065050737</v>
      </c>
      <c r="J367" s="31">
        <f>INDEX('LA lookup'!H:H,MATCH(B367,'LA lookup'!G:G,0))</f>
        <v>340140</v>
      </c>
      <c r="K367" s="31">
        <v>60.607941039133109</v>
      </c>
      <c r="L367" s="31" t="str">
        <f t="shared" si="16"/>
        <v>60.6 per 1000 0-17 yr olds</v>
      </c>
      <c r="M367" s="31">
        <f t="shared" si="17"/>
        <v>60.607941039133109</v>
      </c>
    </row>
    <row r="368" spans="1:13" x14ac:dyDescent="0.45">
      <c r="A368" s="31" t="str">
        <f t="shared" si="18"/>
        <v>E06000010_Modelled prevalence of children in households where parent suffering domestic abuse_Number</v>
      </c>
      <c r="B368" s="31" t="s">
        <v>329</v>
      </c>
      <c r="C368" s="31" t="s">
        <v>593</v>
      </c>
      <c r="D368" s="31" t="s">
        <v>229</v>
      </c>
      <c r="E368" s="31">
        <v>2018</v>
      </c>
      <c r="F368" s="31" t="s">
        <v>26</v>
      </c>
      <c r="G368" s="31" t="s">
        <v>27</v>
      </c>
      <c r="H368" s="31" t="s">
        <v>743</v>
      </c>
      <c r="I368" s="31">
        <v>4280.9723297936589</v>
      </c>
      <c r="J368" s="31">
        <f>INDEX('LA lookup'!H:H,MATCH(B368,'LA lookup'!G:G,0))</f>
        <v>57023</v>
      </c>
      <c r="K368" s="31">
        <v>75.074484502633311</v>
      </c>
      <c r="L368" s="31" t="str">
        <f t="shared" si="16"/>
        <v>75.1 per 1000 0-17 yr olds</v>
      </c>
      <c r="M368" s="31">
        <f t="shared" si="17"/>
        <v>75.074484502633311</v>
      </c>
    </row>
    <row r="369" spans="1:13" x14ac:dyDescent="0.45">
      <c r="A369" s="31" t="str">
        <f t="shared" si="18"/>
        <v>E09000021_Modelled prevalence of children in households where parent suffering domestic abuse_Number</v>
      </c>
      <c r="B369" s="31" t="s">
        <v>520</v>
      </c>
      <c r="C369" s="31" t="s">
        <v>521</v>
      </c>
      <c r="D369" s="31" t="s">
        <v>229</v>
      </c>
      <c r="E369" s="31">
        <v>2018</v>
      </c>
      <c r="F369" s="31" t="s">
        <v>26</v>
      </c>
      <c r="G369" s="31" t="s">
        <v>27</v>
      </c>
      <c r="H369" s="31" t="s">
        <v>743</v>
      </c>
      <c r="I369" s="31">
        <v>2394.711454889145</v>
      </c>
      <c r="J369" s="31">
        <f>INDEX('LA lookup'!H:H,MATCH(B369,'LA lookup'!G:G,0))</f>
        <v>38977</v>
      </c>
      <c r="K369" s="31">
        <v>61.439091127822692</v>
      </c>
      <c r="L369" s="31" t="str">
        <f t="shared" si="16"/>
        <v>61.4 per 1000 0-17 yr olds</v>
      </c>
      <c r="M369" s="31">
        <f t="shared" si="17"/>
        <v>61.439091127822692</v>
      </c>
    </row>
    <row r="370" spans="1:13" x14ac:dyDescent="0.45">
      <c r="A370" s="31" t="str">
        <f t="shared" si="18"/>
        <v>E08000034_Modelled prevalence of children in households where parent suffering domestic abuse_Number</v>
      </c>
      <c r="B370" s="31" t="s">
        <v>331</v>
      </c>
      <c r="C370" s="31" t="s">
        <v>332</v>
      </c>
      <c r="D370" s="31" t="s">
        <v>229</v>
      </c>
      <c r="E370" s="31">
        <v>2018</v>
      </c>
      <c r="F370" s="31" t="s">
        <v>26</v>
      </c>
      <c r="G370" s="31" t="s">
        <v>27</v>
      </c>
      <c r="H370" s="31" t="s">
        <v>743</v>
      </c>
      <c r="I370" s="31">
        <v>6422.9721617558171</v>
      </c>
      <c r="J370" s="31">
        <f>INDEX('LA lookup'!H:H,MATCH(B370,'LA lookup'!G:G,0))</f>
        <v>100174</v>
      </c>
      <c r="K370" s="31">
        <v>64.118156026072811</v>
      </c>
      <c r="L370" s="31" t="str">
        <f t="shared" si="16"/>
        <v>64.1 per 1000 0-17 yr olds</v>
      </c>
      <c r="M370" s="31">
        <f t="shared" si="17"/>
        <v>64.118156026072811</v>
      </c>
    </row>
    <row r="371" spans="1:13" x14ac:dyDescent="0.45">
      <c r="A371" s="31" t="str">
        <f t="shared" si="18"/>
        <v>E08000011_Modelled prevalence of children in households where parent suffering domestic abuse_Number</v>
      </c>
      <c r="B371" s="31" t="s">
        <v>333</v>
      </c>
      <c r="C371" s="31" t="s">
        <v>334</v>
      </c>
      <c r="D371" s="31" t="s">
        <v>229</v>
      </c>
      <c r="E371" s="31">
        <v>2018</v>
      </c>
      <c r="F371" s="31" t="s">
        <v>26</v>
      </c>
      <c r="G371" s="31" t="s">
        <v>27</v>
      </c>
      <c r="H371" s="31" t="s">
        <v>743</v>
      </c>
      <c r="I371" s="31">
        <v>2502.801627242462</v>
      </c>
      <c r="J371" s="31">
        <f>INDEX('LA lookup'!H:H,MATCH(B371,'LA lookup'!G:G,0))</f>
        <v>33477</v>
      </c>
      <c r="K371" s="31">
        <v>74.7618253500153</v>
      </c>
      <c r="L371" s="31" t="str">
        <f t="shared" si="16"/>
        <v>74.8 per 1000 0-17 yr olds</v>
      </c>
      <c r="M371" s="31">
        <f t="shared" si="17"/>
        <v>74.7618253500153</v>
      </c>
    </row>
    <row r="372" spans="1:13" x14ac:dyDescent="0.45">
      <c r="A372" s="31" t="str">
        <f t="shared" si="18"/>
        <v>E09000022_Modelled prevalence of children in households where parent suffering domestic abuse_Number</v>
      </c>
      <c r="B372" s="31" t="s">
        <v>335</v>
      </c>
      <c r="C372" s="31" t="s">
        <v>336</v>
      </c>
      <c r="D372" s="31" t="s">
        <v>229</v>
      </c>
      <c r="E372" s="31">
        <v>2018</v>
      </c>
      <c r="F372" s="31" t="s">
        <v>26</v>
      </c>
      <c r="G372" s="31" t="s">
        <v>27</v>
      </c>
      <c r="H372" s="31" t="s">
        <v>743</v>
      </c>
      <c r="I372" s="31">
        <v>5775.7490494690664</v>
      </c>
      <c r="J372" s="31">
        <f>INDEX('LA lookup'!H:H,MATCH(B372,'LA lookup'!G:G,0))</f>
        <v>62629</v>
      </c>
      <c r="K372" s="31">
        <v>92.221639327932223</v>
      </c>
      <c r="L372" s="31" t="str">
        <f t="shared" si="16"/>
        <v>92.2 per 1000 0-17 yr olds</v>
      </c>
      <c r="M372" s="31">
        <f t="shared" si="17"/>
        <v>92.221639327932223</v>
      </c>
    </row>
    <row r="373" spans="1:13" x14ac:dyDescent="0.45">
      <c r="A373" s="31" t="str">
        <f t="shared" si="18"/>
        <v>E10000017_Modelled prevalence of children in households where parent suffering domestic abuse_Number</v>
      </c>
      <c r="B373" s="31" t="s">
        <v>337</v>
      </c>
      <c r="C373" s="31" t="s">
        <v>338</v>
      </c>
      <c r="D373" s="31" t="s">
        <v>229</v>
      </c>
      <c r="E373" s="31">
        <v>2018</v>
      </c>
      <c r="F373" s="31" t="s">
        <v>26</v>
      </c>
      <c r="G373" s="31" t="s">
        <v>27</v>
      </c>
      <c r="H373" s="31" t="s">
        <v>743</v>
      </c>
      <c r="I373" s="31">
        <v>16762.92901075257</v>
      </c>
      <c r="J373" s="31">
        <f>INDEX('LA lookup'!H:H,MATCH(B373,'LA lookup'!G:G,0))</f>
        <v>249727</v>
      </c>
      <c r="K373" s="31">
        <v>67.125016561094995</v>
      </c>
      <c r="L373" s="31" t="str">
        <f t="shared" si="16"/>
        <v>67.1 per 1000 0-17 yr olds</v>
      </c>
      <c r="M373" s="31">
        <f t="shared" si="17"/>
        <v>67.125016561094995</v>
      </c>
    </row>
    <row r="374" spans="1:13" x14ac:dyDescent="0.45">
      <c r="A374" s="31" t="str">
        <f t="shared" si="18"/>
        <v>E08000035_Modelled prevalence of children in households where parent suffering domestic abuse_Number</v>
      </c>
      <c r="B374" s="31" t="s">
        <v>339</v>
      </c>
      <c r="C374" s="31" t="s">
        <v>340</v>
      </c>
      <c r="D374" s="31" t="s">
        <v>229</v>
      </c>
      <c r="E374" s="31">
        <v>2018</v>
      </c>
      <c r="F374" s="31" t="s">
        <v>26</v>
      </c>
      <c r="G374" s="31" t="s">
        <v>27</v>
      </c>
      <c r="H374" s="31" t="s">
        <v>743</v>
      </c>
      <c r="I374" s="31">
        <v>12431.697035053014</v>
      </c>
      <c r="J374" s="31">
        <f>INDEX('LA lookup'!H:H,MATCH(B374,'LA lookup'!G:G,0))</f>
        <v>168176</v>
      </c>
      <c r="K374" s="31">
        <v>73.920755845382303</v>
      </c>
      <c r="L374" s="31" t="str">
        <f t="shared" si="16"/>
        <v>73.9 per 1000 0-17 yr olds</v>
      </c>
      <c r="M374" s="31">
        <f t="shared" si="17"/>
        <v>73.920755845382303</v>
      </c>
    </row>
    <row r="375" spans="1:13" x14ac:dyDescent="0.45">
      <c r="A375" s="31" t="str">
        <f t="shared" si="18"/>
        <v>E06000016_Modelled prevalence of children in households where parent suffering domestic abuse_Number</v>
      </c>
      <c r="B375" s="31" t="s">
        <v>341</v>
      </c>
      <c r="C375" s="31" t="s">
        <v>342</v>
      </c>
      <c r="D375" s="31" t="s">
        <v>229</v>
      </c>
      <c r="E375" s="31">
        <v>2018</v>
      </c>
      <c r="F375" s="31" t="s">
        <v>26</v>
      </c>
      <c r="G375" s="31" t="s">
        <v>27</v>
      </c>
      <c r="H375" s="31" t="s">
        <v>743</v>
      </c>
      <c r="I375" s="31">
        <v>5361.2636647015006</v>
      </c>
      <c r="J375" s="31">
        <f>INDEX('LA lookup'!H:H,MATCH(B375,'LA lookup'!G:G,0))</f>
        <v>83994</v>
      </c>
      <c r="K375" s="31">
        <v>63.829126660255504</v>
      </c>
      <c r="L375" s="31" t="str">
        <f t="shared" si="16"/>
        <v>63.8 per 1000 0-17 yr olds</v>
      </c>
      <c r="M375" s="31">
        <f t="shared" si="17"/>
        <v>63.829126660255504</v>
      </c>
    </row>
    <row r="376" spans="1:13" x14ac:dyDescent="0.45">
      <c r="A376" s="31" t="str">
        <f t="shared" si="18"/>
        <v>E10000018_Modelled prevalence of children in households where parent suffering domestic abuse_Number</v>
      </c>
      <c r="B376" s="31" t="s">
        <v>552</v>
      </c>
      <c r="C376" s="31" t="s">
        <v>553</v>
      </c>
      <c r="D376" s="31" t="s">
        <v>229</v>
      </c>
      <c r="E376" s="31">
        <v>2018</v>
      </c>
      <c r="F376" s="31" t="s">
        <v>26</v>
      </c>
      <c r="G376" s="31" t="s">
        <v>27</v>
      </c>
      <c r="H376" s="31" t="s">
        <v>743</v>
      </c>
      <c r="I376" s="31">
        <v>7888.3630076317459</v>
      </c>
      <c r="J376" s="31">
        <f>INDEX('LA lookup'!H:H,MATCH(B376,'LA lookup'!G:G,0))</f>
        <v>140307</v>
      </c>
      <c r="K376" s="31">
        <v>56.222162883047503</v>
      </c>
      <c r="L376" s="31" t="str">
        <f t="shared" si="16"/>
        <v>56.2 per 1000 0-17 yr olds</v>
      </c>
      <c r="M376" s="31">
        <f t="shared" si="17"/>
        <v>56.222162883047503</v>
      </c>
    </row>
    <row r="377" spans="1:13" x14ac:dyDescent="0.45">
      <c r="A377" s="31" t="str">
        <f t="shared" si="18"/>
        <v>E09000023_Modelled prevalence of children in households where parent suffering domestic abuse_Number</v>
      </c>
      <c r="B377" s="31" t="s">
        <v>343</v>
      </c>
      <c r="C377" s="31" t="s">
        <v>344</v>
      </c>
      <c r="D377" s="31" t="s">
        <v>229</v>
      </c>
      <c r="E377" s="31">
        <v>2018</v>
      </c>
      <c r="F377" s="31" t="s">
        <v>26</v>
      </c>
      <c r="G377" s="31" t="s">
        <v>27</v>
      </c>
      <c r="H377" s="31" t="s">
        <v>743</v>
      </c>
      <c r="I377" s="31">
        <v>5537.8134249122704</v>
      </c>
      <c r="J377" s="31">
        <f>INDEX('LA lookup'!H:H,MATCH(B377,'LA lookup'!G:G,0))</f>
        <v>68458</v>
      </c>
      <c r="K377" s="31">
        <v>80.893590594412203</v>
      </c>
      <c r="L377" s="31" t="str">
        <f t="shared" si="16"/>
        <v>80.9 per 1000 0-17 yr olds</v>
      </c>
      <c r="M377" s="31">
        <f t="shared" si="17"/>
        <v>80.893590594412203</v>
      </c>
    </row>
    <row r="378" spans="1:13" x14ac:dyDescent="0.45">
      <c r="A378" s="31" t="str">
        <f t="shared" si="18"/>
        <v>E10000019_Modelled prevalence of children in households where parent suffering domestic abuse_Number</v>
      </c>
      <c r="B378" s="31" t="s">
        <v>345</v>
      </c>
      <c r="C378" s="31" t="s">
        <v>346</v>
      </c>
      <c r="D378" s="31" t="s">
        <v>229</v>
      </c>
      <c r="E378" s="31">
        <v>2018</v>
      </c>
      <c r="F378" s="31" t="s">
        <v>26</v>
      </c>
      <c r="G378" s="31" t="s">
        <v>27</v>
      </c>
      <c r="H378" s="31" t="s">
        <v>743</v>
      </c>
      <c r="I378" s="31">
        <v>8678.3151073874178</v>
      </c>
      <c r="J378" s="31">
        <f>INDEX('LA lookup'!H:H,MATCH(B378,'LA lookup'!G:G,0))</f>
        <v>145641</v>
      </c>
      <c r="K378" s="31">
        <v>59.587033235060304</v>
      </c>
      <c r="L378" s="31" t="str">
        <f t="shared" si="16"/>
        <v>59.6 per 1000 0-17 yr olds</v>
      </c>
      <c r="M378" s="31">
        <f t="shared" si="17"/>
        <v>59.587033235060304</v>
      </c>
    </row>
    <row r="379" spans="1:13" x14ac:dyDescent="0.45">
      <c r="A379" s="31" t="str">
        <f t="shared" si="18"/>
        <v>E08000012_Modelled prevalence of children in households where parent suffering domestic abuse_Number</v>
      </c>
      <c r="B379" s="31" t="s">
        <v>347</v>
      </c>
      <c r="C379" s="31" t="s">
        <v>348</v>
      </c>
      <c r="D379" s="31" t="s">
        <v>229</v>
      </c>
      <c r="E379" s="31">
        <v>2018</v>
      </c>
      <c r="F379" s="31" t="s">
        <v>26</v>
      </c>
      <c r="G379" s="31" t="s">
        <v>27</v>
      </c>
      <c r="H379" s="31" t="s">
        <v>743</v>
      </c>
      <c r="I379" s="31">
        <v>7991.3661096576216</v>
      </c>
      <c r="J379" s="31">
        <f>INDEX('LA lookup'!H:H,MATCH(B379,'LA lookup'!G:G,0))</f>
        <v>94902</v>
      </c>
      <c r="K379" s="31">
        <v>84.206508921388604</v>
      </c>
      <c r="L379" s="31" t="str">
        <f t="shared" si="16"/>
        <v>84.2 per 1000 0-17 yr olds</v>
      </c>
      <c r="M379" s="31">
        <f t="shared" si="17"/>
        <v>84.206508921388604</v>
      </c>
    </row>
    <row r="380" spans="1:13" x14ac:dyDescent="0.45">
      <c r="A380" s="31" t="str">
        <f t="shared" si="18"/>
        <v>E06000032_Modelled prevalence of children in households where parent suffering domestic abuse_Number</v>
      </c>
      <c r="B380" s="31" t="s">
        <v>564</v>
      </c>
      <c r="C380" s="31" t="s">
        <v>724</v>
      </c>
      <c r="D380" s="31" t="s">
        <v>229</v>
      </c>
      <c r="E380" s="31">
        <v>2018</v>
      </c>
      <c r="F380" s="31" t="s">
        <v>26</v>
      </c>
      <c r="G380" s="31" t="s">
        <v>27</v>
      </c>
      <c r="H380" s="31" t="s">
        <v>743</v>
      </c>
      <c r="I380" s="31">
        <v>3822.8088131431573</v>
      </c>
      <c r="J380" s="31">
        <f>INDEX('LA lookup'!H:H,MATCH(B380,'LA lookup'!G:G,0))</f>
        <v>57375</v>
      </c>
      <c r="K380" s="31">
        <v>66.628476046068101</v>
      </c>
      <c r="L380" s="31" t="str">
        <f t="shared" si="16"/>
        <v>66.6 per 1000 0-17 yr olds</v>
      </c>
      <c r="M380" s="31">
        <f t="shared" si="17"/>
        <v>66.628476046068101</v>
      </c>
    </row>
    <row r="381" spans="1:13" x14ac:dyDescent="0.45">
      <c r="A381" s="31" t="str">
        <f t="shared" si="18"/>
        <v>E08000003_Modelled prevalence of children in households where parent suffering domestic abuse_Number</v>
      </c>
      <c r="B381" s="31" t="s">
        <v>349</v>
      </c>
      <c r="C381" s="31" t="s">
        <v>350</v>
      </c>
      <c r="D381" s="31" t="s">
        <v>229</v>
      </c>
      <c r="E381" s="31">
        <v>2018</v>
      </c>
      <c r="F381" s="31" t="s">
        <v>26</v>
      </c>
      <c r="G381" s="31" t="s">
        <v>27</v>
      </c>
      <c r="H381" s="31" t="s">
        <v>743</v>
      </c>
      <c r="I381" s="31">
        <v>10738.037566019069</v>
      </c>
      <c r="J381" s="31">
        <f>INDEX('LA lookup'!H:H,MATCH(B381,'LA lookup'!G:G,0))</f>
        <v>121962</v>
      </c>
      <c r="K381" s="31">
        <v>88.044124940711612</v>
      </c>
      <c r="L381" s="31" t="str">
        <f t="shared" si="16"/>
        <v>88 per 1000 0-17 yr olds</v>
      </c>
      <c r="M381" s="31">
        <f t="shared" si="17"/>
        <v>88.044124940711612</v>
      </c>
    </row>
    <row r="382" spans="1:13" x14ac:dyDescent="0.45">
      <c r="A382" s="31" t="str">
        <f t="shared" si="18"/>
        <v>E06000035_Modelled prevalence of children in households where parent suffering domestic abuse_Number</v>
      </c>
      <c r="B382" s="31" t="s">
        <v>351</v>
      </c>
      <c r="C382" s="31" t="s">
        <v>352</v>
      </c>
      <c r="D382" s="31" t="s">
        <v>229</v>
      </c>
      <c r="E382" s="31">
        <v>2018</v>
      </c>
      <c r="F382" s="31" t="s">
        <v>26</v>
      </c>
      <c r="G382" s="31" t="s">
        <v>27</v>
      </c>
      <c r="H382" s="31" t="s">
        <v>743</v>
      </c>
      <c r="I382" s="31">
        <v>4063.7949722738249</v>
      </c>
      <c r="J382" s="31">
        <f>INDEX('LA lookup'!H:H,MATCH(B382,'LA lookup'!G:G,0))</f>
        <v>64391</v>
      </c>
      <c r="K382" s="31">
        <v>63.111226293640797</v>
      </c>
      <c r="L382" s="31" t="str">
        <f t="shared" si="16"/>
        <v>63.1 per 1000 0-17 yr olds</v>
      </c>
      <c r="M382" s="31">
        <f t="shared" si="17"/>
        <v>63.111226293640797</v>
      </c>
    </row>
    <row r="383" spans="1:13" x14ac:dyDescent="0.45">
      <c r="A383" s="31" t="str">
        <f t="shared" si="18"/>
        <v>E09000024_Modelled prevalence of children in households where parent suffering domestic abuse_Number</v>
      </c>
      <c r="B383" s="31" t="s">
        <v>353</v>
      </c>
      <c r="C383" s="31" t="s">
        <v>354</v>
      </c>
      <c r="D383" s="31" t="s">
        <v>229</v>
      </c>
      <c r="E383" s="31">
        <v>2018</v>
      </c>
      <c r="F383" s="31" t="s">
        <v>26</v>
      </c>
      <c r="G383" s="31" t="s">
        <v>27</v>
      </c>
      <c r="H383" s="31" t="s">
        <v>743</v>
      </c>
      <c r="I383" s="31">
        <v>2871.6653884168063</v>
      </c>
      <c r="J383" s="31">
        <f>INDEX('LA lookup'!H:H,MATCH(B383,'LA lookup'!G:G,0))</f>
        <v>47266</v>
      </c>
      <c r="K383" s="31">
        <v>60.755413794626293</v>
      </c>
      <c r="L383" s="31" t="str">
        <f t="shared" si="16"/>
        <v>60.8 per 1000 0-17 yr olds</v>
      </c>
      <c r="M383" s="31">
        <f t="shared" si="17"/>
        <v>60.755413794626293</v>
      </c>
    </row>
    <row r="384" spans="1:13" x14ac:dyDescent="0.45">
      <c r="A384" s="31" t="str">
        <f t="shared" si="18"/>
        <v>E06000002_Modelled prevalence of children in households where parent suffering domestic abuse_Number</v>
      </c>
      <c r="B384" s="31" t="s">
        <v>511</v>
      </c>
      <c r="C384" s="31" t="s">
        <v>725</v>
      </c>
      <c r="D384" s="31" t="s">
        <v>229</v>
      </c>
      <c r="E384" s="31">
        <v>2018</v>
      </c>
      <c r="F384" s="31" t="s">
        <v>26</v>
      </c>
      <c r="G384" s="31" t="s">
        <v>27</v>
      </c>
      <c r="H384" s="31" t="s">
        <v>743</v>
      </c>
      <c r="I384" s="31">
        <v>2436.570594998956</v>
      </c>
      <c r="J384" s="31">
        <f>INDEX('LA lookup'!H:H,MATCH(B384,'LA lookup'!G:G,0))</f>
        <v>32513</v>
      </c>
      <c r="K384" s="31">
        <v>74.941426352503797</v>
      </c>
      <c r="L384" s="31" t="str">
        <f t="shared" si="16"/>
        <v>74.9 per 1000 0-17 yr olds</v>
      </c>
      <c r="M384" s="31">
        <f t="shared" si="17"/>
        <v>74.941426352503797</v>
      </c>
    </row>
    <row r="385" spans="1:13" x14ac:dyDescent="0.45">
      <c r="A385" s="31" t="str">
        <f t="shared" si="18"/>
        <v>E06000042_Modelled prevalence of children in households where parent suffering domestic abuse_Number</v>
      </c>
      <c r="B385" s="31" t="s">
        <v>355</v>
      </c>
      <c r="C385" s="31" t="s">
        <v>356</v>
      </c>
      <c r="D385" s="31" t="s">
        <v>229</v>
      </c>
      <c r="E385" s="31">
        <v>2018</v>
      </c>
      <c r="F385" s="31" t="s">
        <v>26</v>
      </c>
      <c r="G385" s="31" t="s">
        <v>27</v>
      </c>
      <c r="H385" s="31" t="s">
        <v>743</v>
      </c>
      <c r="I385" s="31">
        <v>4175.5711453633376</v>
      </c>
      <c r="J385" s="31">
        <f>INDEX('LA lookup'!H:H,MATCH(B385,'LA lookup'!G:G,0))</f>
        <v>68278</v>
      </c>
      <c r="K385" s="31">
        <v>61.155440191032802</v>
      </c>
      <c r="L385" s="31" t="str">
        <f t="shared" si="16"/>
        <v>61.2 per 1000 0-17 yr olds</v>
      </c>
      <c r="M385" s="31">
        <f t="shared" si="17"/>
        <v>61.155440191032802</v>
      </c>
    </row>
    <row r="386" spans="1:13" x14ac:dyDescent="0.45">
      <c r="A386" s="31" t="str">
        <f t="shared" si="18"/>
        <v>E08000021_Modelled prevalence of children in households where parent suffering domestic abuse_Number</v>
      </c>
      <c r="B386" s="31" t="s">
        <v>357</v>
      </c>
      <c r="C386" s="31" t="s">
        <v>358</v>
      </c>
      <c r="D386" s="31" t="s">
        <v>229</v>
      </c>
      <c r="E386" s="31">
        <v>2018</v>
      </c>
      <c r="F386" s="31" t="s">
        <v>26</v>
      </c>
      <c r="G386" s="31" t="s">
        <v>27</v>
      </c>
      <c r="H386" s="31" t="s">
        <v>743</v>
      </c>
      <c r="I386" s="31">
        <v>4556.4581581032317</v>
      </c>
      <c r="J386" s="31">
        <f>INDEX('LA lookup'!H:H,MATCH(B386,'LA lookup'!G:G,0))</f>
        <v>58056</v>
      </c>
      <c r="K386" s="31">
        <v>78.483845909177901</v>
      </c>
      <c r="L386" s="31" t="str">
        <f t="shared" ref="L386:L449" si="19">IF(LOWER(H386)="percentage",CONCATENATE(I386,"%"),IF(J386="NA",K386,IF(OR(ISERROR(I386),ISBLANK(I386),NOT(ISNUMBER(I386)),H386="score"),"N/A",CONCATENATE(ROUND(I386/J386*1000,1)," per 1000 0-17 yr olds"))))</f>
        <v>78.5 per 1000 0-17 yr olds</v>
      </c>
      <c r="M386" s="31">
        <f t="shared" ref="M386:M449" si="20">IF(LOWER(H386)="percentage",I386,IF(J386="NA",K386,IF(OR(ISERROR(I386),ISBLANK(I386),NOT(ISNUMBER(I386))),"N/A",I386/J386*1000)))</f>
        <v>78.483845909177901</v>
      </c>
    </row>
    <row r="387" spans="1:13" x14ac:dyDescent="0.45">
      <c r="A387" s="31" t="str">
        <f t="shared" ref="A387:A450" si="21">CONCATENATE(B387,"_",G387,"_",H387)</f>
        <v>E09000025_Modelled prevalence of children in households where parent suffering domestic abuse_Number</v>
      </c>
      <c r="B387" s="31" t="s">
        <v>359</v>
      </c>
      <c r="C387" s="31" t="s">
        <v>360</v>
      </c>
      <c r="D387" s="31" t="s">
        <v>229</v>
      </c>
      <c r="E387" s="31">
        <v>2018</v>
      </c>
      <c r="F387" s="31" t="s">
        <v>26</v>
      </c>
      <c r="G387" s="31" t="s">
        <v>27</v>
      </c>
      <c r="H387" s="31" t="s">
        <v>743</v>
      </c>
      <c r="I387" s="31">
        <v>6731.1677981534067</v>
      </c>
      <c r="J387" s="31">
        <f>INDEX('LA lookup'!H:H,MATCH(B387,'LA lookup'!G:G,0))</f>
        <v>86567</v>
      </c>
      <c r="K387" s="31">
        <v>77.756741000074015</v>
      </c>
      <c r="L387" s="31" t="str">
        <f t="shared" si="19"/>
        <v>77.8 per 1000 0-17 yr olds</v>
      </c>
      <c r="M387" s="31">
        <f t="shared" si="20"/>
        <v>77.756741000074015</v>
      </c>
    </row>
    <row r="388" spans="1:13" x14ac:dyDescent="0.45">
      <c r="A388" s="31" t="str">
        <f t="shared" si="21"/>
        <v>E10000020_Modelled prevalence of children in households where parent suffering domestic abuse_Number</v>
      </c>
      <c r="B388" s="31" t="s">
        <v>361</v>
      </c>
      <c r="C388" s="31" t="s">
        <v>362</v>
      </c>
      <c r="D388" s="31" t="s">
        <v>229</v>
      </c>
      <c r="E388" s="31">
        <v>2018</v>
      </c>
      <c r="F388" s="31" t="s">
        <v>26</v>
      </c>
      <c r="G388" s="31" t="s">
        <v>27</v>
      </c>
      <c r="H388" s="31" t="s">
        <v>743</v>
      </c>
      <c r="I388" s="31">
        <v>10820.708366289238</v>
      </c>
      <c r="J388" s="31">
        <f>INDEX('LA lookup'!H:H,MATCH(B388,'LA lookup'!G:G,0))</f>
        <v>170810</v>
      </c>
      <c r="K388" s="31">
        <v>63.349384499088096</v>
      </c>
      <c r="L388" s="31" t="str">
        <f t="shared" si="19"/>
        <v>63.3 per 1000 0-17 yr olds</v>
      </c>
      <c r="M388" s="31">
        <f t="shared" si="20"/>
        <v>63.349384499088096</v>
      </c>
    </row>
    <row r="389" spans="1:13" x14ac:dyDescent="0.45">
      <c r="A389" s="31" t="str">
        <f t="shared" si="21"/>
        <v>E06000012_Modelled prevalence of children in households where parent suffering domestic abuse_Number</v>
      </c>
      <c r="B389" s="31" t="s">
        <v>363</v>
      </c>
      <c r="C389" s="31" t="s">
        <v>364</v>
      </c>
      <c r="D389" s="31" t="s">
        <v>229</v>
      </c>
      <c r="E389" s="31">
        <v>2018</v>
      </c>
      <c r="F389" s="31" t="s">
        <v>26</v>
      </c>
      <c r="G389" s="31" t="s">
        <v>27</v>
      </c>
      <c r="H389" s="31" t="s">
        <v>743</v>
      </c>
      <c r="I389" s="31">
        <v>2311.8726130384939</v>
      </c>
      <c r="J389" s="31">
        <f>INDEX('LA lookup'!H:H,MATCH(B389,'LA lookup'!G:G,0))</f>
        <v>34503</v>
      </c>
      <c r="K389" s="31">
        <v>67.004973858461412</v>
      </c>
      <c r="L389" s="31" t="str">
        <f t="shared" si="19"/>
        <v>67 per 1000 0-17 yr olds</v>
      </c>
      <c r="M389" s="31">
        <f t="shared" si="20"/>
        <v>67.004973858461412</v>
      </c>
    </row>
    <row r="390" spans="1:13" x14ac:dyDescent="0.45">
      <c r="A390" s="31" t="str">
        <f t="shared" si="21"/>
        <v>E06000013_Modelled prevalence of children in households where parent suffering domestic abuse_Number</v>
      </c>
      <c r="B390" s="31" t="s">
        <v>365</v>
      </c>
      <c r="C390" s="31" t="s">
        <v>366</v>
      </c>
      <c r="D390" s="31" t="s">
        <v>229</v>
      </c>
      <c r="E390" s="31">
        <v>2018</v>
      </c>
      <c r="F390" s="31" t="s">
        <v>26</v>
      </c>
      <c r="G390" s="31" t="s">
        <v>27</v>
      </c>
      <c r="H390" s="31" t="s">
        <v>743</v>
      </c>
      <c r="I390" s="31">
        <v>2039.1651295145775</v>
      </c>
      <c r="J390" s="31">
        <f>INDEX('LA lookup'!H:H,MATCH(B390,'LA lookup'!G:G,0))</f>
        <v>35714</v>
      </c>
      <c r="K390" s="31">
        <v>57.097080403051393</v>
      </c>
      <c r="L390" s="31" t="str">
        <f t="shared" si="19"/>
        <v>57.1 per 1000 0-17 yr olds</v>
      </c>
      <c r="M390" s="31">
        <f t="shared" si="20"/>
        <v>57.097080403051393</v>
      </c>
    </row>
    <row r="391" spans="1:13" x14ac:dyDescent="0.45">
      <c r="A391" s="31" t="str">
        <f t="shared" si="21"/>
        <v>E06000024_Modelled prevalence of children in households where parent suffering domestic abuse_Number</v>
      </c>
      <c r="B391" s="31" t="s">
        <v>367</v>
      </c>
      <c r="C391" s="31" t="s">
        <v>368</v>
      </c>
      <c r="D391" s="31" t="s">
        <v>229</v>
      </c>
      <c r="E391" s="31">
        <v>2018</v>
      </c>
      <c r="F391" s="31" t="s">
        <v>26</v>
      </c>
      <c r="G391" s="31" t="s">
        <v>27</v>
      </c>
      <c r="H391" s="31" t="s">
        <v>743</v>
      </c>
      <c r="I391" s="31">
        <v>2570.3105222255235</v>
      </c>
      <c r="J391" s="31">
        <f>INDEX('LA lookup'!H:H,MATCH(B391,'LA lookup'!G:G,0))</f>
        <v>43435</v>
      </c>
      <c r="K391" s="31">
        <v>59.176022153229511</v>
      </c>
      <c r="L391" s="31" t="str">
        <f t="shared" si="19"/>
        <v>59.2 per 1000 0-17 yr olds</v>
      </c>
      <c r="M391" s="31">
        <f t="shared" si="20"/>
        <v>59.176022153229511</v>
      </c>
    </row>
    <row r="392" spans="1:13" x14ac:dyDescent="0.45">
      <c r="A392" s="31" t="str">
        <f t="shared" si="21"/>
        <v>E08000022_Modelled prevalence of children in households where parent suffering domestic abuse_Number</v>
      </c>
      <c r="B392" s="31" t="s">
        <v>524</v>
      </c>
      <c r="C392" s="31" t="s">
        <v>525</v>
      </c>
      <c r="D392" s="31" t="s">
        <v>229</v>
      </c>
      <c r="E392" s="31">
        <v>2018</v>
      </c>
      <c r="F392" s="31" t="s">
        <v>26</v>
      </c>
      <c r="G392" s="31" t="s">
        <v>27</v>
      </c>
      <c r="H392" s="31" t="s">
        <v>743</v>
      </c>
      <c r="I392" s="31">
        <v>2766.1758214629576</v>
      </c>
      <c r="J392" s="31">
        <f>INDEX('LA lookup'!H:H,MATCH(B392,'LA lookup'!G:G,0))</f>
        <v>41360</v>
      </c>
      <c r="K392" s="31">
        <v>66.880459899974795</v>
      </c>
      <c r="L392" s="31" t="str">
        <f t="shared" si="19"/>
        <v>66.9 per 1000 0-17 yr olds</v>
      </c>
      <c r="M392" s="31">
        <f t="shared" si="20"/>
        <v>66.880459899974795</v>
      </c>
    </row>
    <row r="393" spans="1:13" x14ac:dyDescent="0.45">
      <c r="A393" s="31" t="str">
        <f t="shared" si="21"/>
        <v>E10000023_Modelled prevalence of children in households where parent suffering domestic abuse_Number</v>
      </c>
      <c r="B393" s="31" t="s">
        <v>369</v>
      </c>
      <c r="C393" s="31" t="s">
        <v>370</v>
      </c>
      <c r="D393" s="31" t="s">
        <v>229</v>
      </c>
      <c r="E393" s="31">
        <v>2018</v>
      </c>
      <c r="F393" s="31" t="s">
        <v>26</v>
      </c>
      <c r="G393" s="31" t="s">
        <v>27</v>
      </c>
      <c r="H393" s="31" t="s">
        <v>743</v>
      </c>
      <c r="I393" s="31">
        <v>6920.6659410924422</v>
      </c>
      <c r="J393" s="31">
        <f>INDEX('LA lookup'!H:H,MATCH(B393,'LA lookup'!G:G,0))</f>
        <v>117499</v>
      </c>
      <c r="K393" s="31">
        <v>58.899785879815511</v>
      </c>
      <c r="L393" s="31" t="str">
        <f t="shared" si="19"/>
        <v>58.9 per 1000 0-17 yr olds</v>
      </c>
      <c r="M393" s="31">
        <f t="shared" si="20"/>
        <v>58.899785879815511</v>
      </c>
    </row>
    <row r="394" spans="1:13" x14ac:dyDescent="0.45">
      <c r="A394" s="31" t="str">
        <f t="shared" si="21"/>
        <v>E10000021_Modelled prevalence of children in households where parent suffering domestic abuse_Number</v>
      </c>
      <c r="B394" s="31" t="s">
        <v>371</v>
      </c>
      <c r="C394" s="31" t="s">
        <v>372</v>
      </c>
      <c r="D394" s="31" t="s">
        <v>229</v>
      </c>
      <c r="E394" s="31">
        <v>2018</v>
      </c>
      <c r="F394" s="31" t="s">
        <v>26</v>
      </c>
      <c r="G394" s="31" t="s">
        <v>27</v>
      </c>
      <c r="H394" s="31" t="s">
        <v>743</v>
      </c>
      <c r="I394" s="31">
        <v>10029.046548947606</v>
      </c>
      <c r="J394" s="31">
        <f>INDEX('LA lookup'!H:H,MATCH(B394,'LA lookup'!G:G,0))</f>
        <v>170235</v>
      </c>
      <c r="K394" s="31">
        <v>58.912952970585408</v>
      </c>
      <c r="L394" s="31" t="str">
        <f t="shared" si="19"/>
        <v>58.9 per 1000 0-17 yr olds</v>
      </c>
      <c r="M394" s="31">
        <f t="shared" si="20"/>
        <v>58.912952970585408</v>
      </c>
    </row>
    <row r="395" spans="1:13" x14ac:dyDescent="0.45">
      <c r="A395" s="31" t="str">
        <f t="shared" si="21"/>
        <v>E06000048_Modelled prevalence of children in households where parent suffering domestic abuse_Number</v>
      </c>
      <c r="B395" s="31" t="s">
        <v>484</v>
      </c>
      <c r="C395" s="31" t="s">
        <v>705</v>
      </c>
      <c r="D395" s="31" t="s">
        <v>229</v>
      </c>
      <c r="E395" s="31">
        <v>2018</v>
      </c>
      <c r="F395" s="31" t="s">
        <v>26</v>
      </c>
      <c r="G395" s="31" t="s">
        <v>27</v>
      </c>
      <c r="H395" s="31" t="s">
        <v>743</v>
      </c>
      <c r="I395" s="31">
        <v>3709.5136093809037</v>
      </c>
      <c r="J395" s="31">
        <f>INDEX('LA lookup'!H:H,MATCH(B395,'LA lookup'!G:G,0))</f>
        <v>59011</v>
      </c>
      <c r="K395" s="31">
        <v>62.861392102843595</v>
      </c>
      <c r="L395" s="31" t="str">
        <f t="shared" si="19"/>
        <v>62.9 per 1000 0-17 yr olds</v>
      </c>
      <c r="M395" s="31">
        <f t="shared" si="20"/>
        <v>62.861392102843595</v>
      </c>
    </row>
    <row r="396" spans="1:13" x14ac:dyDescent="0.45">
      <c r="A396" s="31" t="str">
        <f t="shared" si="21"/>
        <v>E06000018_Modelled prevalence of children in households where parent suffering domestic abuse_Number</v>
      </c>
      <c r="B396" s="31" t="s">
        <v>373</v>
      </c>
      <c r="C396" s="31" t="s">
        <v>374</v>
      </c>
      <c r="D396" s="31" t="s">
        <v>229</v>
      </c>
      <c r="E396" s="31">
        <v>2018</v>
      </c>
      <c r="F396" s="31" t="s">
        <v>26</v>
      </c>
      <c r="G396" s="31" t="s">
        <v>27</v>
      </c>
      <c r="H396" s="31" t="s">
        <v>743</v>
      </c>
      <c r="I396" s="31">
        <v>5381.1433017080672</v>
      </c>
      <c r="J396" s="31">
        <f>INDEX('LA lookup'!H:H,MATCH(B396,'LA lookup'!G:G,0))</f>
        <v>68651</v>
      </c>
      <c r="K396" s="31">
        <v>78.384048327163001</v>
      </c>
      <c r="L396" s="31" t="str">
        <f t="shared" si="19"/>
        <v>78.4 per 1000 0-17 yr olds</v>
      </c>
      <c r="M396" s="31">
        <f t="shared" si="20"/>
        <v>78.384048327163001</v>
      </c>
    </row>
    <row r="397" spans="1:13" x14ac:dyDescent="0.45">
      <c r="A397" s="31" t="str">
        <f t="shared" si="21"/>
        <v>E10000024_Modelled prevalence of children in households where parent suffering domestic abuse_Number</v>
      </c>
      <c r="B397" s="31" t="s">
        <v>572</v>
      </c>
      <c r="C397" s="31" t="s">
        <v>573</v>
      </c>
      <c r="D397" s="31" t="s">
        <v>229</v>
      </c>
      <c r="E397" s="31">
        <v>2018</v>
      </c>
      <c r="F397" s="31" t="s">
        <v>26</v>
      </c>
      <c r="G397" s="31" t="s">
        <v>27</v>
      </c>
      <c r="H397" s="31" t="s">
        <v>743</v>
      </c>
      <c r="I397" s="31">
        <v>9599.0706741934609</v>
      </c>
      <c r="J397" s="31">
        <f>INDEX('LA lookup'!H:H,MATCH(B397,'LA lookup'!G:G,0))</f>
        <v>166542</v>
      </c>
      <c r="K397" s="31">
        <v>57.637536922778999</v>
      </c>
      <c r="L397" s="31" t="str">
        <f t="shared" si="19"/>
        <v>57.6 per 1000 0-17 yr olds</v>
      </c>
      <c r="M397" s="31">
        <f t="shared" si="20"/>
        <v>57.637536922778999</v>
      </c>
    </row>
    <row r="398" spans="1:13" x14ac:dyDescent="0.45">
      <c r="A398" s="31" t="str">
        <f t="shared" si="21"/>
        <v>E08000004_Modelled prevalence of children in households where parent suffering domestic abuse_Number</v>
      </c>
      <c r="B398" s="31" t="s">
        <v>375</v>
      </c>
      <c r="C398" s="31" t="s">
        <v>376</v>
      </c>
      <c r="D398" s="31" t="s">
        <v>229</v>
      </c>
      <c r="E398" s="31">
        <v>2018</v>
      </c>
      <c r="F398" s="31" t="s">
        <v>26</v>
      </c>
      <c r="G398" s="31" t="s">
        <v>27</v>
      </c>
      <c r="H398" s="31" t="s">
        <v>743</v>
      </c>
      <c r="I398" s="31">
        <v>3973.3086553351645</v>
      </c>
      <c r="J398" s="31">
        <f>INDEX('LA lookup'!H:H,MATCH(B398,'LA lookup'!G:G,0))</f>
        <v>59416</v>
      </c>
      <c r="K398" s="31">
        <v>66.872705253385689</v>
      </c>
      <c r="L398" s="31" t="str">
        <f t="shared" si="19"/>
        <v>66.9 per 1000 0-17 yr olds</v>
      </c>
      <c r="M398" s="31">
        <f t="shared" si="20"/>
        <v>66.872705253385689</v>
      </c>
    </row>
    <row r="399" spans="1:13" x14ac:dyDescent="0.45">
      <c r="A399" s="31" t="str">
        <f t="shared" si="21"/>
        <v>E10000025_Modelled prevalence of children in households where parent suffering domestic abuse_Number</v>
      </c>
      <c r="B399" s="31" t="s">
        <v>377</v>
      </c>
      <c r="C399" s="31" t="s">
        <v>378</v>
      </c>
      <c r="D399" s="31" t="s">
        <v>229</v>
      </c>
      <c r="E399" s="31">
        <v>2018</v>
      </c>
      <c r="F399" s="31" t="s">
        <v>26</v>
      </c>
      <c r="G399" s="31" t="s">
        <v>27</v>
      </c>
      <c r="H399" s="31" t="s">
        <v>743</v>
      </c>
      <c r="I399" s="31">
        <v>8784.7248597052694</v>
      </c>
      <c r="J399" s="31">
        <f>INDEX('LA lookup'!H:H,MATCH(B399,'LA lookup'!G:G,0))</f>
        <v>144788</v>
      </c>
      <c r="K399" s="31">
        <v>60.673017513228096</v>
      </c>
      <c r="L399" s="31" t="str">
        <f t="shared" si="19"/>
        <v>60.7 per 1000 0-17 yr olds</v>
      </c>
      <c r="M399" s="31">
        <f t="shared" si="20"/>
        <v>60.673017513228096</v>
      </c>
    </row>
    <row r="400" spans="1:13" x14ac:dyDescent="0.45">
      <c r="A400" s="31" t="str">
        <f t="shared" si="21"/>
        <v>E06000031_Modelled prevalence of children in households where parent suffering domestic abuse_Number</v>
      </c>
      <c r="B400" s="31" t="s">
        <v>379</v>
      </c>
      <c r="C400" s="31" t="s">
        <v>380</v>
      </c>
      <c r="D400" s="31" t="s">
        <v>229</v>
      </c>
      <c r="E400" s="31">
        <v>2018</v>
      </c>
      <c r="F400" s="31" t="s">
        <v>26</v>
      </c>
      <c r="G400" s="31" t="s">
        <v>27</v>
      </c>
      <c r="H400" s="31" t="s">
        <v>743</v>
      </c>
      <c r="I400" s="31">
        <v>3083.5854730738333</v>
      </c>
      <c r="J400" s="31">
        <f>INDEX('LA lookup'!H:H,MATCH(B400,'LA lookup'!G:G,0))</f>
        <v>51137</v>
      </c>
      <c r="K400" s="31">
        <v>60.300476623068093</v>
      </c>
      <c r="L400" s="31" t="str">
        <f t="shared" si="19"/>
        <v>60.3 per 1000 0-17 yr olds</v>
      </c>
      <c r="M400" s="31">
        <f t="shared" si="20"/>
        <v>60.300476623068093</v>
      </c>
    </row>
    <row r="401" spans="1:13" x14ac:dyDescent="0.45">
      <c r="A401" s="31" t="str">
        <f t="shared" si="21"/>
        <v>E06000026_Modelled prevalence of children in households where parent suffering domestic abuse_Number</v>
      </c>
      <c r="B401" s="31" t="s">
        <v>381</v>
      </c>
      <c r="C401" s="31" t="s">
        <v>382</v>
      </c>
      <c r="D401" s="31" t="s">
        <v>229</v>
      </c>
      <c r="E401" s="31">
        <v>2018</v>
      </c>
      <c r="F401" s="31" t="s">
        <v>26</v>
      </c>
      <c r="G401" s="31" t="s">
        <v>27</v>
      </c>
      <c r="H401" s="31" t="s">
        <v>743</v>
      </c>
      <c r="I401" s="31">
        <v>3726.8060939070879</v>
      </c>
      <c r="J401" s="31">
        <f>INDEX('LA lookup'!H:H,MATCH(B401,'LA lookup'!G:G,0))</f>
        <v>52552</v>
      </c>
      <c r="K401" s="31">
        <v>70.916541595126503</v>
      </c>
      <c r="L401" s="31" t="str">
        <f t="shared" si="19"/>
        <v>70.9 per 1000 0-17 yr olds</v>
      </c>
      <c r="M401" s="31">
        <f t="shared" si="20"/>
        <v>70.916541595126503</v>
      </c>
    </row>
    <row r="402" spans="1:13" x14ac:dyDescent="0.45">
      <c r="A402" s="31" t="str">
        <f t="shared" si="21"/>
        <v>E06000029_Modelled prevalence of children in households where parent suffering domestic abuse_Number</v>
      </c>
      <c r="B402" s="31" t="s">
        <v>543</v>
      </c>
      <c r="C402" s="31" t="s">
        <v>717</v>
      </c>
      <c r="D402" s="31" t="s">
        <v>229</v>
      </c>
      <c r="E402" s="31">
        <v>2018</v>
      </c>
      <c r="F402" s="31" t="s">
        <v>26</v>
      </c>
      <c r="G402" s="31" t="s">
        <v>27</v>
      </c>
      <c r="H402" s="31" t="s">
        <v>743</v>
      </c>
      <c r="I402" s="31">
        <v>1764.7424858039451</v>
      </c>
      <c r="J402" s="31">
        <f>INDEX('LA lookup'!H:H,MATCH(B402,'LA lookup'!G:G,0))</f>
        <v>30188</v>
      </c>
      <c r="K402" s="31">
        <v>58.458410156484206</v>
      </c>
      <c r="L402" s="31" t="str">
        <f t="shared" si="19"/>
        <v>58.5 per 1000 0-17 yr olds</v>
      </c>
      <c r="M402" s="31">
        <f t="shared" si="20"/>
        <v>58.458410156484206</v>
      </c>
    </row>
    <row r="403" spans="1:13" x14ac:dyDescent="0.45">
      <c r="A403" s="31" t="str">
        <f t="shared" si="21"/>
        <v>E06000044_Modelled prevalence of children in households where parent suffering domestic abuse_Number</v>
      </c>
      <c r="B403" s="31" t="s">
        <v>383</v>
      </c>
      <c r="C403" s="31" t="s">
        <v>384</v>
      </c>
      <c r="D403" s="31" t="s">
        <v>229</v>
      </c>
      <c r="E403" s="31">
        <v>2018</v>
      </c>
      <c r="F403" s="31" t="s">
        <v>26</v>
      </c>
      <c r="G403" s="31" t="s">
        <v>27</v>
      </c>
      <c r="H403" s="31" t="s">
        <v>743</v>
      </c>
      <c r="I403" s="31">
        <v>3289.3788994734555</v>
      </c>
      <c r="J403" s="31">
        <f>INDEX('LA lookup'!H:H,MATCH(B403,'LA lookup'!G:G,0))</f>
        <v>44046</v>
      </c>
      <c r="K403" s="31">
        <v>74.68053624559451</v>
      </c>
      <c r="L403" s="31" t="str">
        <f t="shared" si="19"/>
        <v>74.7 per 1000 0-17 yr olds</v>
      </c>
      <c r="M403" s="31">
        <f t="shared" si="20"/>
        <v>74.68053624559451</v>
      </c>
    </row>
    <row r="404" spans="1:13" x14ac:dyDescent="0.45">
      <c r="A404" s="31" t="str">
        <f t="shared" si="21"/>
        <v>E06000038_Modelled prevalence of children in households where parent suffering domestic abuse_Number</v>
      </c>
      <c r="B404" s="31" t="s">
        <v>557</v>
      </c>
      <c r="C404" s="31" t="s">
        <v>726</v>
      </c>
      <c r="D404" s="31" t="s">
        <v>229</v>
      </c>
      <c r="E404" s="31">
        <v>2018</v>
      </c>
      <c r="F404" s="31" t="s">
        <v>26</v>
      </c>
      <c r="G404" s="31" t="s">
        <v>27</v>
      </c>
      <c r="H404" s="31" t="s">
        <v>743</v>
      </c>
      <c r="I404" s="31">
        <v>2527.9509094134019</v>
      </c>
      <c r="J404" s="31">
        <f>INDEX('LA lookup'!H:H,MATCH(B404,'LA lookup'!G:G,0))</f>
        <v>37080</v>
      </c>
      <c r="K404" s="31">
        <v>68.175590868754085</v>
      </c>
      <c r="L404" s="31" t="str">
        <f t="shared" si="19"/>
        <v>68.2 per 1000 0-17 yr olds</v>
      </c>
      <c r="M404" s="31">
        <f t="shared" si="20"/>
        <v>68.175590868754085</v>
      </c>
    </row>
    <row r="405" spans="1:13" x14ac:dyDescent="0.45">
      <c r="A405" s="31" t="str">
        <f t="shared" si="21"/>
        <v>E09000026_Modelled prevalence of children in households where parent suffering domestic abuse_Number</v>
      </c>
      <c r="B405" s="31" t="s">
        <v>385</v>
      </c>
      <c r="C405" s="31" t="s">
        <v>386</v>
      </c>
      <c r="D405" s="31" t="s">
        <v>229</v>
      </c>
      <c r="E405" s="31">
        <v>2018</v>
      </c>
      <c r="F405" s="31" t="s">
        <v>26</v>
      </c>
      <c r="G405" s="31" t="s">
        <v>27</v>
      </c>
      <c r="H405" s="31" t="s">
        <v>743</v>
      </c>
      <c r="I405" s="31">
        <v>4876.1554945993166</v>
      </c>
      <c r="J405" s="31">
        <f>INDEX('LA lookup'!H:H,MATCH(B405,'LA lookup'!G:G,0))</f>
        <v>76159</v>
      </c>
      <c r="K405" s="31">
        <v>64.025991604397589</v>
      </c>
      <c r="L405" s="31" t="str">
        <f t="shared" si="19"/>
        <v>64 per 1000 0-17 yr olds</v>
      </c>
      <c r="M405" s="31">
        <f t="shared" si="20"/>
        <v>64.025991604397589</v>
      </c>
    </row>
    <row r="406" spans="1:13" x14ac:dyDescent="0.45">
      <c r="A406" s="31" t="str">
        <f t="shared" si="21"/>
        <v>E06000003_Modelled prevalence of children in households where parent suffering domestic abuse_Number</v>
      </c>
      <c r="B406" s="31" t="s">
        <v>387</v>
      </c>
      <c r="C406" s="31" t="s">
        <v>388</v>
      </c>
      <c r="D406" s="31" t="s">
        <v>229</v>
      </c>
      <c r="E406" s="31">
        <v>2018</v>
      </c>
      <c r="F406" s="31" t="s">
        <v>26</v>
      </c>
      <c r="G406" s="31" t="s">
        <v>27</v>
      </c>
      <c r="H406" s="31" t="s">
        <v>743</v>
      </c>
      <c r="I406" s="31">
        <v>1895.9797805275005</v>
      </c>
      <c r="J406" s="31">
        <f>INDEX('LA lookup'!H:H,MATCH(B406,'LA lookup'!G:G,0))</f>
        <v>27626</v>
      </c>
      <c r="K406" s="31">
        <v>68.630267882701105</v>
      </c>
      <c r="L406" s="31" t="str">
        <f t="shared" si="19"/>
        <v>68.6 per 1000 0-17 yr olds</v>
      </c>
      <c r="M406" s="31">
        <f t="shared" si="20"/>
        <v>68.630267882701105</v>
      </c>
    </row>
    <row r="407" spans="1:13" x14ac:dyDescent="0.45">
      <c r="A407" s="31" t="str">
        <f t="shared" si="21"/>
        <v>E09000027_Modelled prevalence of children in households where parent suffering domestic abuse_Number</v>
      </c>
      <c r="B407" s="31" t="s">
        <v>389</v>
      </c>
      <c r="C407" s="31" t="s">
        <v>390</v>
      </c>
      <c r="D407" s="31" t="s">
        <v>229</v>
      </c>
      <c r="E407" s="31">
        <v>2018</v>
      </c>
      <c r="F407" s="31" t="s">
        <v>26</v>
      </c>
      <c r="G407" s="31" t="s">
        <v>27</v>
      </c>
      <c r="H407" s="31" t="s">
        <v>743</v>
      </c>
      <c r="I407" s="31">
        <v>2615.1465836544594</v>
      </c>
      <c r="J407" s="31">
        <f>INDEX('LA lookup'!H:H,MATCH(B407,'LA lookup'!G:G,0))</f>
        <v>45525</v>
      </c>
      <c r="K407" s="31">
        <v>57.444186351553199</v>
      </c>
      <c r="L407" s="31" t="str">
        <f t="shared" si="19"/>
        <v>57.4 per 1000 0-17 yr olds</v>
      </c>
      <c r="M407" s="31">
        <f t="shared" si="20"/>
        <v>57.444186351553199</v>
      </c>
    </row>
    <row r="408" spans="1:13" x14ac:dyDescent="0.45">
      <c r="A408" s="31" t="str">
        <f t="shared" si="21"/>
        <v>E08000005_Modelled prevalence of children in households where parent suffering domestic abuse_Number</v>
      </c>
      <c r="B408" s="31" t="s">
        <v>391</v>
      </c>
      <c r="C408" s="31" t="s">
        <v>392</v>
      </c>
      <c r="D408" s="31" t="s">
        <v>229</v>
      </c>
      <c r="E408" s="31">
        <v>2018</v>
      </c>
      <c r="F408" s="31" t="s">
        <v>26</v>
      </c>
      <c r="G408" s="31" t="s">
        <v>27</v>
      </c>
      <c r="H408" s="31" t="s">
        <v>743</v>
      </c>
      <c r="I408" s="31">
        <v>3612.6327160052406</v>
      </c>
      <c r="J408" s="31">
        <f>INDEX('LA lookup'!H:H,MATCH(B408,'LA lookup'!G:G,0))</f>
        <v>52689</v>
      </c>
      <c r="K408" s="31">
        <v>68.565216952404498</v>
      </c>
      <c r="L408" s="31" t="str">
        <f t="shared" si="19"/>
        <v>68.6 per 1000 0-17 yr olds</v>
      </c>
      <c r="M408" s="31">
        <f t="shared" si="20"/>
        <v>68.565216952404498</v>
      </c>
    </row>
    <row r="409" spans="1:13" x14ac:dyDescent="0.45">
      <c r="A409" s="31" t="str">
        <f t="shared" si="21"/>
        <v>E08000018_Modelled prevalence of children in households where parent suffering domestic abuse_Number</v>
      </c>
      <c r="B409" s="31" t="s">
        <v>393</v>
      </c>
      <c r="C409" s="31" t="s">
        <v>394</v>
      </c>
      <c r="D409" s="31" t="s">
        <v>229</v>
      </c>
      <c r="E409" s="31">
        <v>2018</v>
      </c>
      <c r="F409" s="31" t="s">
        <v>26</v>
      </c>
      <c r="G409" s="31" t="s">
        <v>27</v>
      </c>
      <c r="H409" s="31" t="s">
        <v>743</v>
      </c>
      <c r="I409" s="31">
        <v>3464.2094650000877</v>
      </c>
      <c r="J409" s="31">
        <f>INDEX('LA lookup'!H:H,MATCH(B409,'LA lookup'!G:G,0))</f>
        <v>57196</v>
      </c>
      <c r="K409" s="31">
        <v>60.567338013149303</v>
      </c>
      <c r="L409" s="31" t="str">
        <f t="shared" si="19"/>
        <v>60.6 per 1000 0-17 yr olds</v>
      </c>
      <c r="M409" s="31">
        <f t="shared" si="20"/>
        <v>60.567338013149303</v>
      </c>
    </row>
    <row r="410" spans="1:13" x14ac:dyDescent="0.45">
      <c r="A410" s="31" t="str">
        <f t="shared" si="21"/>
        <v>E06000017_Modelled prevalence of children in households where parent suffering domestic abuse_Number</v>
      </c>
      <c r="B410" s="31" t="s">
        <v>548</v>
      </c>
      <c r="C410" s="31" t="s">
        <v>728</v>
      </c>
      <c r="D410" s="31" t="s">
        <v>229</v>
      </c>
      <c r="E410" s="31">
        <v>2018</v>
      </c>
      <c r="F410" s="31" t="s">
        <v>26</v>
      </c>
      <c r="G410" s="31" t="s">
        <v>27</v>
      </c>
      <c r="H410" s="31" t="s">
        <v>743</v>
      </c>
      <c r="I410" s="31">
        <v>444.7102073182993</v>
      </c>
      <c r="J410" s="31">
        <f>INDEX('LA lookup'!H:H,MATCH(B410,'LA lookup'!G:G,0))</f>
        <v>7807</v>
      </c>
      <c r="K410" s="31">
        <v>56.963008494722594</v>
      </c>
      <c r="L410" s="31" t="str">
        <f t="shared" si="19"/>
        <v>57 per 1000 0-17 yr olds</v>
      </c>
      <c r="M410" s="31">
        <f t="shared" si="20"/>
        <v>56.963008494722594</v>
      </c>
    </row>
    <row r="411" spans="1:13" x14ac:dyDescent="0.45">
      <c r="A411" s="31" t="str">
        <f t="shared" si="21"/>
        <v>E08000006_Modelled prevalence of children in households where parent suffering domestic abuse_Number</v>
      </c>
      <c r="B411" s="31" t="s">
        <v>395</v>
      </c>
      <c r="C411" s="31" t="s">
        <v>396</v>
      </c>
      <c r="D411" s="31" t="s">
        <v>229</v>
      </c>
      <c r="E411" s="31">
        <v>2018</v>
      </c>
      <c r="F411" s="31" t="s">
        <v>26</v>
      </c>
      <c r="G411" s="31" t="s">
        <v>27</v>
      </c>
      <c r="H411" s="31" t="s">
        <v>743</v>
      </c>
      <c r="I411" s="31">
        <v>4416.809059988097</v>
      </c>
      <c r="J411" s="31">
        <f>INDEX('LA lookup'!H:H,MATCH(B411,'LA lookup'!G:G,0))</f>
        <v>56566</v>
      </c>
      <c r="K411" s="31">
        <v>78.082400381644391</v>
      </c>
      <c r="L411" s="31" t="str">
        <f t="shared" si="19"/>
        <v>78.1 per 1000 0-17 yr olds</v>
      </c>
      <c r="M411" s="31">
        <f t="shared" si="20"/>
        <v>78.082400381644391</v>
      </c>
    </row>
    <row r="412" spans="1:13" x14ac:dyDescent="0.45">
      <c r="A412" s="31" t="str">
        <f t="shared" si="21"/>
        <v>E08000028_Modelled prevalence of children in households where parent suffering domestic abuse_Number</v>
      </c>
      <c r="B412" s="31" t="s">
        <v>397</v>
      </c>
      <c r="C412" s="31" t="s">
        <v>398</v>
      </c>
      <c r="D412" s="31" t="s">
        <v>229</v>
      </c>
      <c r="E412" s="31">
        <v>2018</v>
      </c>
      <c r="F412" s="31" t="s">
        <v>26</v>
      </c>
      <c r="G412" s="31" t="s">
        <v>27</v>
      </c>
      <c r="H412" s="31" t="s">
        <v>743</v>
      </c>
      <c r="I412" s="31">
        <v>4610.8334302077174</v>
      </c>
      <c r="J412" s="31">
        <f>INDEX('LA lookup'!H:H,MATCH(B412,'LA lookup'!G:G,0))</f>
        <v>81920</v>
      </c>
      <c r="K412" s="31">
        <v>56.284587771090301</v>
      </c>
      <c r="L412" s="31" t="str">
        <f t="shared" si="19"/>
        <v>56.3 per 1000 0-17 yr olds</v>
      </c>
      <c r="M412" s="31">
        <f t="shared" si="20"/>
        <v>56.284587771090301</v>
      </c>
    </row>
    <row r="413" spans="1:13" x14ac:dyDescent="0.45">
      <c r="A413" s="31" t="str">
        <f t="shared" si="21"/>
        <v>E08000014_Modelled prevalence of children in households where parent suffering domestic abuse_Number</v>
      </c>
      <c r="B413" s="31" t="s">
        <v>399</v>
      </c>
      <c r="C413" s="31" t="s">
        <v>400</v>
      </c>
      <c r="D413" s="31" t="s">
        <v>229</v>
      </c>
      <c r="E413" s="31">
        <v>2018</v>
      </c>
      <c r="F413" s="31" t="s">
        <v>26</v>
      </c>
      <c r="G413" s="31" t="s">
        <v>27</v>
      </c>
      <c r="H413" s="31" t="s">
        <v>743</v>
      </c>
      <c r="I413" s="31">
        <v>3781.8066407787719</v>
      </c>
      <c r="J413" s="31">
        <f>INDEX('LA lookup'!H:H,MATCH(B413,'LA lookup'!G:G,0))</f>
        <v>53833</v>
      </c>
      <c r="K413" s="31">
        <v>70.250713145817102</v>
      </c>
      <c r="L413" s="31" t="str">
        <f t="shared" si="19"/>
        <v>70.3 per 1000 0-17 yr olds</v>
      </c>
      <c r="M413" s="31">
        <f t="shared" si="20"/>
        <v>70.250713145817102</v>
      </c>
    </row>
    <row r="414" spans="1:13" x14ac:dyDescent="0.45">
      <c r="A414" s="31" t="str">
        <f t="shared" si="21"/>
        <v>E08000019_Modelled prevalence of children in households where parent suffering domestic abuse_Number</v>
      </c>
      <c r="B414" s="31" t="s">
        <v>401</v>
      </c>
      <c r="C414" s="31" t="s">
        <v>402</v>
      </c>
      <c r="D414" s="31" t="s">
        <v>229</v>
      </c>
      <c r="E414" s="31">
        <v>2018</v>
      </c>
      <c r="F414" s="31" t="s">
        <v>26</v>
      </c>
      <c r="G414" s="31" t="s">
        <v>27</v>
      </c>
      <c r="H414" s="31" t="s">
        <v>743</v>
      </c>
      <c r="I414" s="31">
        <v>8327.9560206935548</v>
      </c>
      <c r="J414" s="31">
        <f>INDEX('LA lookup'!H:H,MATCH(B414,'LA lookup'!G:G,0))</f>
        <v>117497</v>
      </c>
      <c r="K414" s="31">
        <v>70.878031104569104</v>
      </c>
      <c r="L414" s="31" t="str">
        <f t="shared" si="19"/>
        <v>70.9 per 1000 0-17 yr olds</v>
      </c>
      <c r="M414" s="31">
        <f t="shared" si="20"/>
        <v>70.878031104569104</v>
      </c>
    </row>
    <row r="415" spans="1:13" x14ac:dyDescent="0.45">
      <c r="A415" s="31" t="str">
        <f t="shared" si="21"/>
        <v>E06000051_Modelled prevalence of children in households where parent suffering domestic abuse_Number</v>
      </c>
      <c r="B415" s="31" t="s">
        <v>403</v>
      </c>
      <c r="C415" s="31" t="s">
        <v>166</v>
      </c>
      <c r="D415" s="31" t="s">
        <v>229</v>
      </c>
      <c r="E415" s="31">
        <v>2018</v>
      </c>
      <c r="F415" s="31" t="s">
        <v>26</v>
      </c>
      <c r="G415" s="31" t="s">
        <v>27</v>
      </c>
      <c r="H415" s="31" t="s">
        <v>743</v>
      </c>
      <c r="I415" s="31">
        <v>3299.6131400362838</v>
      </c>
      <c r="J415" s="31">
        <f>INDEX('LA lookup'!H:H,MATCH(B415,'LA lookup'!G:G,0))</f>
        <v>59839</v>
      </c>
      <c r="K415" s="31">
        <v>55.141515400262094</v>
      </c>
      <c r="L415" s="31" t="str">
        <f t="shared" si="19"/>
        <v>55.1 per 1000 0-17 yr olds</v>
      </c>
      <c r="M415" s="31">
        <f t="shared" si="20"/>
        <v>55.141515400262094</v>
      </c>
    </row>
    <row r="416" spans="1:13" x14ac:dyDescent="0.45">
      <c r="A416" s="31" t="str">
        <f t="shared" si="21"/>
        <v>E06000039_Modelled prevalence of children in households where parent suffering domestic abuse_Number</v>
      </c>
      <c r="B416" s="31" t="s">
        <v>404</v>
      </c>
      <c r="C416" s="31" t="s">
        <v>405</v>
      </c>
      <c r="D416" s="31" t="s">
        <v>229</v>
      </c>
      <c r="E416" s="31">
        <v>2018</v>
      </c>
      <c r="F416" s="31" t="s">
        <v>26</v>
      </c>
      <c r="G416" s="31" t="s">
        <v>27</v>
      </c>
      <c r="H416" s="31" t="s">
        <v>743</v>
      </c>
      <c r="I416" s="31">
        <v>2681.9235292353319</v>
      </c>
      <c r="J416" s="31">
        <f>INDEX('LA lookup'!H:H,MATCH(B416,'LA lookup'!G:G,0))</f>
        <v>42699</v>
      </c>
      <c r="K416" s="31">
        <v>62.809984525055192</v>
      </c>
      <c r="L416" s="31" t="str">
        <f t="shared" si="19"/>
        <v>62.8 per 1000 0-17 yr olds</v>
      </c>
      <c r="M416" s="31">
        <f t="shared" si="20"/>
        <v>62.809984525055192</v>
      </c>
    </row>
    <row r="417" spans="1:13" x14ac:dyDescent="0.45">
      <c r="A417" s="31" t="str">
        <f t="shared" si="21"/>
        <v>E08000029_Modelled prevalence of children in households where parent suffering domestic abuse_Number</v>
      </c>
      <c r="B417" s="31" t="s">
        <v>516</v>
      </c>
      <c r="C417" s="31" t="s">
        <v>517</v>
      </c>
      <c r="D417" s="31" t="s">
        <v>229</v>
      </c>
      <c r="E417" s="31">
        <v>2018</v>
      </c>
      <c r="F417" s="31" t="s">
        <v>26</v>
      </c>
      <c r="G417" s="31" t="s">
        <v>27</v>
      </c>
      <c r="H417" s="31" t="s">
        <v>743</v>
      </c>
      <c r="I417" s="31">
        <v>2702.9954246532188</v>
      </c>
      <c r="J417" s="31">
        <f>INDEX('LA lookup'!H:H,MATCH(B417,'LA lookup'!G:G,0))</f>
        <v>46946</v>
      </c>
      <c r="K417" s="31">
        <v>57.576692895096897</v>
      </c>
      <c r="L417" s="31" t="str">
        <f t="shared" si="19"/>
        <v>57.6 per 1000 0-17 yr olds</v>
      </c>
      <c r="M417" s="31">
        <f t="shared" si="20"/>
        <v>57.576692895096897</v>
      </c>
    </row>
    <row r="418" spans="1:13" x14ac:dyDescent="0.45">
      <c r="A418" s="31" t="str">
        <f t="shared" si="21"/>
        <v>E10000027_Modelled prevalence of children in households where parent suffering domestic abuse_Number</v>
      </c>
      <c r="B418" s="31" t="s">
        <v>406</v>
      </c>
      <c r="C418" s="31" t="s">
        <v>407</v>
      </c>
      <c r="D418" s="31" t="s">
        <v>229</v>
      </c>
      <c r="E418" s="31">
        <v>2018</v>
      </c>
      <c r="F418" s="31" t="s">
        <v>26</v>
      </c>
      <c r="G418" s="31" t="s">
        <v>27</v>
      </c>
      <c r="H418" s="31" t="s">
        <v>743</v>
      </c>
      <c r="I418" s="31">
        <v>6525.8581091745555</v>
      </c>
      <c r="J418" s="31">
        <f>INDEX('LA lookup'!H:H,MATCH(B418,'LA lookup'!G:G,0))</f>
        <v>110700</v>
      </c>
      <c r="K418" s="31">
        <v>58.950841094621097</v>
      </c>
      <c r="L418" s="31" t="str">
        <f t="shared" si="19"/>
        <v>59 per 1000 0-17 yr olds</v>
      </c>
      <c r="M418" s="31">
        <f t="shared" si="20"/>
        <v>58.950841094621097</v>
      </c>
    </row>
    <row r="419" spans="1:13" x14ac:dyDescent="0.45">
      <c r="A419" s="31" t="str">
        <f t="shared" si="21"/>
        <v>E06000025_Modelled prevalence of children in households where parent suffering domestic abuse_Number</v>
      </c>
      <c r="B419" s="31" t="s">
        <v>408</v>
      </c>
      <c r="C419" s="31" t="s">
        <v>409</v>
      </c>
      <c r="D419" s="31" t="s">
        <v>229</v>
      </c>
      <c r="E419" s="31">
        <v>2018</v>
      </c>
      <c r="F419" s="31" t="s">
        <v>26</v>
      </c>
      <c r="G419" s="31" t="s">
        <v>27</v>
      </c>
      <c r="H419" s="31" t="s">
        <v>743</v>
      </c>
      <c r="I419" s="31">
        <v>3277.4717558306743</v>
      </c>
      <c r="J419" s="31">
        <f>INDEX('LA lookup'!H:H,MATCH(B419,'LA lookup'!G:G,0))</f>
        <v>58867</v>
      </c>
      <c r="K419" s="31">
        <v>55.6758753772177</v>
      </c>
      <c r="L419" s="31" t="str">
        <f t="shared" si="19"/>
        <v>55.7 per 1000 0-17 yr olds</v>
      </c>
      <c r="M419" s="31">
        <f t="shared" si="20"/>
        <v>55.6758753772177</v>
      </c>
    </row>
    <row r="420" spans="1:13" x14ac:dyDescent="0.45">
      <c r="A420" s="31" t="str">
        <f t="shared" si="21"/>
        <v>E08000023_Modelled prevalence of children in households where parent suffering domestic abuse_Number</v>
      </c>
      <c r="B420" s="31" t="s">
        <v>410</v>
      </c>
      <c r="C420" s="31" t="s">
        <v>411</v>
      </c>
      <c r="D420" s="31" t="s">
        <v>229</v>
      </c>
      <c r="E420" s="31">
        <v>2018</v>
      </c>
      <c r="F420" s="31" t="s">
        <v>26</v>
      </c>
      <c r="G420" s="31" t="s">
        <v>27</v>
      </c>
      <c r="H420" s="31" t="s">
        <v>743</v>
      </c>
      <c r="I420" s="31">
        <v>2215.1215416355885</v>
      </c>
      <c r="J420" s="31">
        <f>INDEX('LA lookup'!H:H,MATCH(B420,'LA lookup'!G:G,0))</f>
        <v>29920</v>
      </c>
      <c r="K420" s="31">
        <v>74.034810883542391</v>
      </c>
      <c r="L420" s="31" t="str">
        <f t="shared" si="19"/>
        <v>74 per 1000 0-17 yr olds</v>
      </c>
      <c r="M420" s="31">
        <f t="shared" si="20"/>
        <v>74.034810883542391</v>
      </c>
    </row>
    <row r="421" spans="1:13" x14ac:dyDescent="0.45">
      <c r="A421" s="31" t="str">
        <f t="shared" si="21"/>
        <v>E06000045_Modelled prevalence of children in households where parent suffering domestic abuse_Number</v>
      </c>
      <c r="B421" s="31" t="s">
        <v>577</v>
      </c>
      <c r="C421" s="31" t="s">
        <v>729</v>
      </c>
      <c r="D421" s="31" t="s">
        <v>229</v>
      </c>
      <c r="E421" s="31">
        <v>2018</v>
      </c>
      <c r="F421" s="31" t="s">
        <v>26</v>
      </c>
      <c r="G421" s="31" t="s">
        <v>27</v>
      </c>
      <c r="H421" s="31" t="s">
        <v>743</v>
      </c>
      <c r="I421" s="31">
        <v>3676.1776883860189</v>
      </c>
      <c r="J421" s="31">
        <f>INDEX('LA lookup'!H:H,MATCH(B421,'LA lookup'!G:G,0))</f>
        <v>50832</v>
      </c>
      <c r="K421" s="31">
        <v>72.320146529469994</v>
      </c>
      <c r="L421" s="31" t="str">
        <f t="shared" si="19"/>
        <v>72.3 per 1000 0-17 yr olds</v>
      </c>
      <c r="M421" s="31">
        <f t="shared" si="20"/>
        <v>72.320146529469994</v>
      </c>
    </row>
    <row r="422" spans="1:13" x14ac:dyDescent="0.45">
      <c r="A422" s="31" t="str">
        <f t="shared" si="21"/>
        <v>E06000033_Modelled prevalence of children in households where parent suffering domestic abuse_Number</v>
      </c>
      <c r="B422" s="31" t="s">
        <v>412</v>
      </c>
      <c r="C422" s="31" t="s">
        <v>413</v>
      </c>
      <c r="D422" s="31" t="s">
        <v>229</v>
      </c>
      <c r="E422" s="31">
        <v>2018</v>
      </c>
      <c r="F422" s="31" t="s">
        <v>26</v>
      </c>
      <c r="G422" s="31" t="s">
        <v>27</v>
      </c>
      <c r="H422" s="31" t="s">
        <v>743</v>
      </c>
      <c r="I422" s="31">
        <v>2560.5003847778971</v>
      </c>
      <c r="J422" s="31">
        <f>INDEX('LA lookup'!H:H,MATCH(B422,'LA lookup'!G:G,0))</f>
        <v>39540</v>
      </c>
      <c r="K422" s="31">
        <v>64.757217622101592</v>
      </c>
      <c r="L422" s="31" t="str">
        <f t="shared" si="19"/>
        <v>64.8 per 1000 0-17 yr olds</v>
      </c>
      <c r="M422" s="31">
        <f t="shared" si="20"/>
        <v>64.757217622101592</v>
      </c>
    </row>
    <row r="423" spans="1:13" x14ac:dyDescent="0.45">
      <c r="A423" s="31" t="str">
        <f t="shared" si="21"/>
        <v>E09000028_Modelled prevalence of children in households where parent suffering domestic abuse_Number</v>
      </c>
      <c r="B423" s="31" t="s">
        <v>414</v>
      </c>
      <c r="C423" s="31" t="s">
        <v>415</v>
      </c>
      <c r="D423" s="31" t="s">
        <v>229</v>
      </c>
      <c r="E423" s="31">
        <v>2018</v>
      </c>
      <c r="F423" s="31" t="s">
        <v>26</v>
      </c>
      <c r="G423" s="31" t="s">
        <v>27</v>
      </c>
      <c r="H423" s="31" t="s">
        <v>743</v>
      </c>
      <c r="I423" s="31">
        <v>5373.1221023170456</v>
      </c>
      <c r="J423" s="31">
        <f>INDEX('LA lookup'!H:H,MATCH(B423,'LA lookup'!G:G,0))</f>
        <v>65121</v>
      </c>
      <c r="K423" s="31">
        <v>82.509821752077599</v>
      </c>
      <c r="L423" s="31" t="str">
        <f t="shared" si="19"/>
        <v>82.5 per 1000 0-17 yr olds</v>
      </c>
      <c r="M423" s="31">
        <f t="shared" si="20"/>
        <v>82.509821752077599</v>
      </c>
    </row>
    <row r="424" spans="1:13" x14ac:dyDescent="0.45">
      <c r="A424" s="31" t="str">
        <f t="shared" si="21"/>
        <v>E08000013_Modelled prevalence of children in households where parent suffering domestic abuse_Number</v>
      </c>
      <c r="B424" s="31" t="s">
        <v>416</v>
      </c>
      <c r="C424" s="31" t="s">
        <v>537</v>
      </c>
      <c r="D424" s="31" t="s">
        <v>229</v>
      </c>
      <c r="E424" s="31">
        <v>2018</v>
      </c>
      <c r="F424" s="31" t="s">
        <v>26</v>
      </c>
      <c r="G424" s="31" t="s">
        <v>27</v>
      </c>
      <c r="H424" s="31" t="s">
        <v>743</v>
      </c>
      <c r="I424" s="31">
        <v>2408.9571269793332</v>
      </c>
      <c r="J424" s="31">
        <f>INDEX('LA lookup'!H:H,MATCH(B424,'LA lookup'!G:G,0))</f>
        <v>36785</v>
      </c>
      <c r="K424" s="31">
        <v>65.487484762249096</v>
      </c>
      <c r="L424" s="31" t="str">
        <f t="shared" si="19"/>
        <v>65.5 per 1000 0-17 yr olds</v>
      </c>
      <c r="M424" s="31">
        <f t="shared" si="20"/>
        <v>65.487484762249096</v>
      </c>
    </row>
    <row r="425" spans="1:13" x14ac:dyDescent="0.45">
      <c r="A425" s="31" t="str">
        <f t="shared" si="21"/>
        <v>E10000028_Modelled prevalence of children in households where parent suffering domestic abuse_Number</v>
      </c>
      <c r="B425" s="31" t="s">
        <v>418</v>
      </c>
      <c r="C425" s="31" t="s">
        <v>419</v>
      </c>
      <c r="D425" s="31" t="s">
        <v>229</v>
      </c>
      <c r="E425" s="31">
        <v>2018</v>
      </c>
      <c r="F425" s="31" t="s">
        <v>26</v>
      </c>
      <c r="G425" s="31" t="s">
        <v>27</v>
      </c>
      <c r="H425" s="31" t="s">
        <v>743</v>
      </c>
      <c r="I425" s="31">
        <v>9394.9743677668339</v>
      </c>
      <c r="J425" s="31">
        <f>INDEX('LA lookup'!H:H,MATCH(B425,'LA lookup'!G:G,0))</f>
        <v>169603</v>
      </c>
      <c r="K425" s="31">
        <v>55.393916191145408</v>
      </c>
      <c r="L425" s="31" t="str">
        <f t="shared" si="19"/>
        <v>55.4 per 1000 0-17 yr olds</v>
      </c>
      <c r="M425" s="31">
        <f t="shared" si="20"/>
        <v>55.393916191145408</v>
      </c>
    </row>
    <row r="426" spans="1:13" x14ac:dyDescent="0.45">
      <c r="A426" s="31" t="str">
        <f t="shared" si="21"/>
        <v>E08000007_Modelled prevalence of children in households where parent suffering domestic abuse_Number</v>
      </c>
      <c r="B426" s="31" t="s">
        <v>420</v>
      </c>
      <c r="C426" s="31" t="s">
        <v>421</v>
      </c>
      <c r="D426" s="31" t="s">
        <v>229</v>
      </c>
      <c r="E426" s="31">
        <v>2018</v>
      </c>
      <c r="F426" s="31" t="s">
        <v>26</v>
      </c>
      <c r="G426" s="31" t="s">
        <v>27</v>
      </c>
      <c r="H426" s="31" t="s">
        <v>743</v>
      </c>
      <c r="I426" s="31">
        <v>4019.4394771444349</v>
      </c>
      <c r="J426" s="31">
        <f>INDEX('LA lookup'!H:H,MATCH(B426,'LA lookup'!G:G,0))</f>
        <v>63141</v>
      </c>
      <c r="K426" s="31">
        <v>63.658153610877804</v>
      </c>
      <c r="L426" s="31" t="str">
        <f t="shared" si="19"/>
        <v>63.7 per 1000 0-17 yr olds</v>
      </c>
      <c r="M426" s="31">
        <f t="shared" si="20"/>
        <v>63.658153610877804</v>
      </c>
    </row>
    <row r="427" spans="1:13" x14ac:dyDescent="0.45">
      <c r="A427" s="31" t="str">
        <f t="shared" si="21"/>
        <v>E06000004_Modelled prevalence of children in households where parent suffering domestic abuse_Number</v>
      </c>
      <c r="B427" s="31" t="s">
        <v>422</v>
      </c>
      <c r="C427" s="31" t="s">
        <v>423</v>
      </c>
      <c r="D427" s="31" t="s">
        <v>229</v>
      </c>
      <c r="E427" s="31">
        <v>2018</v>
      </c>
      <c r="F427" s="31" t="s">
        <v>26</v>
      </c>
      <c r="G427" s="31" t="s">
        <v>27</v>
      </c>
      <c r="H427" s="31" t="s">
        <v>743</v>
      </c>
      <c r="I427" s="31">
        <v>2939.7113601997344</v>
      </c>
      <c r="J427" s="31">
        <f>INDEX('LA lookup'!H:H,MATCH(B427,'LA lookup'!G:G,0))</f>
        <v>43521</v>
      </c>
      <c r="K427" s="31">
        <v>67.546962620338107</v>
      </c>
      <c r="L427" s="31" t="str">
        <f t="shared" si="19"/>
        <v>67.5 per 1000 0-17 yr olds</v>
      </c>
      <c r="M427" s="31">
        <f t="shared" si="20"/>
        <v>67.546962620338107</v>
      </c>
    </row>
    <row r="428" spans="1:13" x14ac:dyDescent="0.45">
      <c r="A428" s="31" t="str">
        <f t="shared" si="21"/>
        <v>E06000021_Modelled prevalence of children in households where parent suffering domestic abuse_Number</v>
      </c>
      <c r="B428" s="31" t="s">
        <v>424</v>
      </c>
      <c r="C428" s="31" t="s">
        <v>425</v>
      </c>
      <c r="D428" s="31" t="s">
        <v>229</v>
      </c>
      <c r="E428" s="31">
        <v>2018</v>
      </c>
      <c r="F428" s="31" t="s">
        <v>26</v>
      </c>
      <c r="G428" s="31" t="s">
        <v>27</v>
      </c>
      <c r="H428" s="31" t="s">
        <v>743</v>
      </c>
      <c r="I428" s="31">
        <v>3674.3330784765317</v>
      </c>
      <c r="J428" s="31">
        <f>INDEX('LA lookup'!H:H,MATCH(B428,'LA lookup'!G:G,0))</f>
        <v>57549</v>
      </c>
      <c r="K428" s="31">
        <v>63.847036064510796</v>
      </c>
      <c r="L428" s="31" t="str">
        <f t="shared" si="19"/>
        <v>63.8 per 1000 0-17 yr olds</v>
      </c>
      <c r="M428" s="31">
        <f t="shared" si="20"/>
        <v>63.847036064510796</v>
      </c>
    </row>
    <row r="429" spans="1:13" x14ac:dyDescent="0.45">
      <c r="A429" s="31" t="str">
        <f t="shared" si="21"/>
        <v>E10000029_Modelled prevalence of children in households where parent suffering domestic abuse_Number</v>
      </c>
      <c r="B429" s="31" t="s">
        <v>426</v>
      </c>
      <c r="C429" s="31" t="s">
        <v>427</v>
      </c>
      <c r="D429" s="31" t="s">
        <v>229</v>
      </c>
      <c r="E429" s="31">
        <v>2018</v>
      </c>
      <c r="F429" s="31" t="s">
        <v>26</v>
      </c>
      <c r="G429" s="31" t="s">
        <v>27</v>
      </c>
      <c r="H429" s="31" t="s">
        <v>743</v>
      </c>
      <c r="I429" s="31">
        <v>9429.168586639873</v>
      </c>
      <c r="J429" s="31">
        <f>INDEX('LA lookup'!H:H,MATCH(B429,'LA lookup'!G:G,0))</f>
        <v>152752</v>
      </c>
      <c r="K429" s="31">
        <v>61.728609685240606</v>
      </c>
      <c r="L429" s="31" t="str">
        <f t="shared" si="19"/>
        <v>61.7 per 1000 0-17 yr olds</v>
      </c>
      <c r="M429" s="31">
        <f t="shared" si="20"/>
        <v>61.728609685240606</v>
      </c>
    </row>
    <row r="430" spans="1:13" x14ac:dyDescent="0.45">
      <c r="A430" s="31" t="str">
        <f t="shared" si="21"/>
        <v>E08000024_Modelled prevalence of children in households where parent suffering domestic abuse_Number</v>
      </c>
      <c r="B430" s="31" t="s">
        <v>428</v>
      </c>
      <c r="C430" s="31" t="s">
        <v>429</v>
      </c>
      <c r="D430" s="31" t="s">
        <v>229</v>
      </c>
      <c r="E430" s="31">
        <v>2018</v>
      </c>
      <c r="F430" s="31" t="s">
        <v>26</v>
      </c>
      <c r="G430" s="31" t="s">
        <v>27</v>
      </c>
      <c r="H430" s="31" t="s">
        <v>743</v>
      </c>
      <c r="I430" s="31">
        <v>3788.1555714077799</v>
      </c>
      <c r="J430" s="31">
        <f>INDEX('LA lookup'!H:H,MATCH(B430,'LA lookup'!G:G,0))</f>
        <v>54563</v>
      </c>
      <c r="K430" s="31">
        <v>69.427186397518099</v>
      </c>
      <c r="L430" s="31" t="str">
        <f t="shared" si="19"/>
        <v>69.4 per 1000 0-17 yr olds</v>
      </c>
      <c r="M430" s="31">
        <f t="shared" si="20"/>
        <v>69.427186397518099</v>
      </c>
    </row>
    <row r="431" spans="1:13" x14ac:dyDescent="0.45">
      <c r="A431" s="31" t="str">
        <f t="shared" si="21"/>
        <v>E10000030_Modelled prevalence of children in households where parent suffering domestic abuse_Number</v>
      </c>
      <c r="B431" s="31" t="s">
        <v>430</v>
      </c>
      <c r="C431" s="31" t="s">
        <v>431</v>
      </c>
      <c r="D431" s="31" t="s">
        <v>229</v>
      </c>
      <c r="E431" s="31">
        <v>2018</v>
      </c>
      <c r="F431" s="31" t="s">
        <v>26</v>
      </c>
      <c r="G431" s="31" t="s">
        <v>27</v>
      </c>
      <c r="H431" s="31" t="s">
        <v>743</v>
      </c>
      <c r="I431" s="31">
        <v>13675.797058453603</v>
      </c>
      <c r="J431" s="31">
        <f>INDEX('LA lookup'!H:H,MATCH(B431,'LA lookup'!G:G,0))</f>
        <v>261905</v>
      </c>
      <c r="K431" s="31">
        <v>52.216632208066301</v>
      </c>
      <c r="L431" s="31" t="str">
        <f t="shared" si="19"/>
        <v>52.2 per 1000 0-17 yr olds</v>
      </c>
      <c r="M431" s="31">
        <f t="shared" si="20"/>
        <v>52.216632208066301</v>
      </c>
    </row>
    <row r="432" spans="1:13" x14ac:dyDescent="0.45">
      <c r="A432" s="31" t="str">
        <f t="shared" si="21"/>
        <v>E09000029_Modelled prevalence of children in households where parent suffering domestic abuse_Number</v>
      </c>
      <c r="B432" s="31" t="s">
        <v>432</v>
      </c>
      <c r="C432" s="31" t="s">
        <v>433</v>
      </c>
      <c r="D432" s="31" t="s">
        <v>229</v>
      </c>
      <c r="E432" s="31">
        <v>2018</v>
      </c>
      <c r="F432" s="31" t="s">
        <v>26</v>
      </c>
      <c r="G432" s="31" t="s">
        <v>27</v>
      </c>
      <c r="H432" s="31" t="s">
        <v>743</v>
      </c>
      <c r="I432" s="31">
        <v>2865.5070369088444</v>
      </c>
      <c r="J432" s="31">
        <f>INDEX('LA lookup'!H:H,MATCH(B432,'LA lookup'!G:G,0))</f>
        <v>47941</v>
      </c>
      <c r="K432" s="31">
        <v>59.771532444230296</v>
      </c>
      <c r="L432" s="31" t="str">
        <f t="shared" si="19"/>
        <v>59.8 per 1000 0-17 yr olds</v>
      </c>
      <c r="M432" s="31">
        <f t="shared" si="20"/>
        <v>59.771532444230296</v>
      </c>
    </row>
    <row r="433" spans="1:13" x14ac:dyDescent="0.45">
      <c r="A433" s="31" t="str">
        <f t="shared" si="21"/>
        <v>E06000030_Modelled prevalence of children in households where parent suffering domestic abuse_Number</v>
      </c>
      <c r="B433" s="31" t="s">
        <v>434</v>
      </c>
      <c r="C433" s="31" t="s">
        <v>435</v>
      </c>
      <c r="D433" s="31" t="s">
        <v>229</v>
      </c>
      <c r="E433" s="31">
        <v>2018</v>
      </c>
      <c r="F433" s="31" t="s">
        <v>26</v>
      </c>
      <c r="G433" s="31" t="s">
        <v>27</v>
      </c>
      <c r="H433" s="31" t="s">
        <v>743</v>
      </c>
      <c r="I433" s="31">
        <v>2775.8112821197483</v>
      </c>
      <c r="J433" s="31">
        <f>INDEX('LA lookup'!H:H,MATCH(B433,'LA lookup'!G:G,0))</f>
        <v>50239</v>
      </c>
      <c r="K433" s="31">
        <v>55.252120506374496</v>
      </c>
      <c r="L433" s="31" t="str">
        <f t="shared" si="19"/>
        <v>55.3 per 1000 0-17 yr olds</v>
      </c>
      <c r="M433" s="31">
        <f t="shared" si="20"/>
        <v>55.252120506374496</v>
      </c>
    </row>
    <row r="434" spans="1:13" x14ac:dyDescent="0.45">
      <c r="A434" s="31" t="str">
        <f t="shared" si="21"/>
        <v>E08000008_Modelled prevalence of children in households where parent suffering domestic abuse_Number</v>
      </c>
      <c r="B434" s="31" t="s">
        <v>436</v>
      </c>
      <c r="C434" s="31" t="s">
        <v>437</v>
      </c>
      <c r="D434" s="31" t="s">
        <v>229</v>
      </c>
      <c r="E434" s="31">
        <v>2018</v>
      </c>
      <c r="F434" s="31" t="s">
        <v>26</v>
      </c>
      <c r="G434" s="31" t="s">
        <v>27</v>
      </c>
      <c r="H434" s="31" t="s">
        <v>743</v>
      </c>
      <c r="I434" s="31">
        <v>3411.9678618572439</v>
      </c>
      <c r="J434" s="31">
        <f>INDEX('LA lookup'!H:H,MATCH(B434,'LA lookup'!G:G,0))</f>
        <v>50223</v>
      </c>
      <c r="K434" s="31">
        <v>67.936361066787001</v>
      </c>
      <c r="L434" s="31" t="str">
        <f t="shared" si="19"/>
        <v>67.9 per 1000 0-17 yr olds</v>
      </c>
      <c r="M434" s="31">
        <f t="shared" si="20"/>
        <v>67.936361066787001</v>
      </c>
    </row>
    <row r="435" spans="1:13" x14ac:dyDescent="0.45">
      <c r="A435" s="31" t="str">
        <f t="shared" si="21"/>
        <v>E06000020_Modelled prevalence of children in households where parent suffering domestic abuse_Number</v>
      </c>
      <c r="B435" s="31" t="s">
        <v>570</v>
      </c>
      <c r="C435" s="31" t="s">
        <v>730</v>
      </c>
      <c r="D435" s="31" t="s">
        <v>229</v>
      </c>
      <c r="E435" s="31">
        <v>2018</v>
      </c>
      <c r="F435" s="31" t="s">
        <v>26</v>
      </c>
      <c r="G435" s="31" t="s">
        <v>27</v>
      </c>
      <c r="H435" s="31" t="s">
        <v>743</v>
      </c>
      <c r="I435" s="31">
        <v>2518.4273309601776</v>
      </c>
      <c r="J435" s="31">
        <f>INDEX('LA lookup'!H:H,MATCH(B435,'LA lookup'!G:G,0))</f>
        <v>40620</v>
      </c>
      <c r="K435" s="31">
        <v>61.999688108325394</v>
      </c>
      <c r="L435" s="31" t="str">
        <f t="shared" si="19"/>
        <v>62 per 1000 0-17 yr olds</v>
      </c>
      <c r="M435" s="31">
        <f t="shared" si="20"/>
        <v>61.999688108325394</v>
      </c>
    </row>
    <row r="436" spans="1:13" x14ac:dyDescent="0.45">
      <c r="A436" s="31" t="str">
        <f t="shared" si="21"/>
        <v>E06000034_Modelled prevalence of children in households where parent suffering domestic abuse_Number</v>
      </c>
      <c r="B436" s="31" t="s">
        <v>493</v>
      </c>
      <c r="C436" s="31" t="s">
        <v>731</v>
      </c>
      <c r="D436" s="31" t="s">
        <v>229</v>
      </c>
      <c r="E436" s="31">
        <v>2018</v>
      </c>
      <c r="F436" s="31" t="s">
        <v>26</v>
      </c>
      <c r="G436" s="31" t="s">
        <v>27</v>
      </c>
      <c r="H436" s="31" t="s">
        <v>743</v>
      </c>
      <c r="I436" s="31">
        <v>2479.594087427598</v>
      </c>
      <c r="J436" s="31">
        <f>INDEX('LA lookup'!H:H,MATCH(B436,'LA lookup'!G:G,0))</f>
        <v>43762</v>
      </c>
      <c r="K436" s="31">
        <v>56.6608950099995</v>
      </c>
      <c r="L436" s="31" t="str">
        <f t="shared" si="19"/>
        <v>56.7 per 1000 0-17 yr olds</v>
      </c>
      <c r="M436" s="31">
        <f t="shared" si="20"/>
        <v>56.6608950099995</v>
      </c>
    </row>
    <row r="437" spans="1:13" x14ac:dyDescent="0.45">
      <c r="A437" s="31" t="str">
        <f t="shared" si="21"/>
        <v>E06000027_Modelled prevalence of children in households where parent suffering domestic abuse_Number</v>
      </c>
      <c r="B437" s="31" t="s">
        <v>438</v>
      </c>
      <c r="C437" s="31" t="s">
        <v>439</v>
      </c>
      <c r="D437" s="31" t="s">
        <v>229</v>
      </c>
      <c r="E437" s="31">
        <v>2018</v>
      </c>
      <c r="F437" s="31" t="s">
        <v>26</v>
      </c>
      <c r="G437" s="31" t="s">
        <v>27</v>
      </c>
      <c r="H437" s="31" t="s">
        <v>743</v>
      </c>
      <c r="I437" s="31">
        <v>1847.2505018137986</v>
      </c>
      <c r="J437" s="31">
        <f>INDEX('LA lookup'!H:H,MATCH(B437,'LA lookup'!G:G,0))</f>
        <v>25423</v>
      </c>
      <c r="K437" s="31">
        <v>72.6606026752861</v>
      </c>
      <c r="L437" s="31" t="str">
        <f t="shared" si="19"/>
        <v>72.7 per 1000 0-17 yr olds</v>
      </c>
      <c r="M437" s="31">
        <f t="shared" si="20"/>
        <v>72.6606026752861</v>
      </c>
    </row>
    <row r="438" spans="1:13" x14ac:dyDescent="0.45">
      <c r="A438" s="31" t="str">
        <f t="shared" si="21"/>
        <v>E09000030_Modelled prevalence of children in households where parent suffering domestic abuse_Number</v>
      </c>
      <c r="B438" s="31" t="s">
        <v>440</v>
      </c>
      <c r="C438" s="31" t="s">
        <v>441</v>
      </c>
      <c r="D438" s="31" t="s">
        <v>229</v>
      </c>
      <c r="E438" s="31">
        <v>2018</v>
      </c>
      <c r="F438" s="31" t="s">
        <v>26</v>
      </c>
      <c r="G438" s="31" t="s">
        <v>27</v>
      </c>
      <c r="H438" s="31" t="s">
        <v>743</v>
      </c>
      <c r="I438" s="31">
        <v>6370.7888891979319</v>
      </c>
      <c r="J438" s="31">
        <f>INDEX('LA lookup'!H:H,MATCH(B438,'LA lookup'!G:G,0))</f>
        <v>70973</v>
      </c>
      <c r="K438" s="31">
        <v>89.763556411563997</v>
      </c>
      <c r="L438" s="31" t="str">
        <f t="shared" si="19"/>
        <v>89.8 per 1000 0-17 yr olds</v>
      </c>
      <c r="M438" s="31">
        <f t="shared" si="20"/>
        <v>89.763556411563997</v>
      </c>
    </row>
    <row r="439" spans="1:13" x14ac:dyDescent="0.45">
      <c r="A439" s="31" t="str">
        <f t="shared" si="21"/>
        <v>E08000009_Modelled prevalence of children in households where parent suffering domestic abuse_Number</v>
      </c>
      <c r="B439" s="31" t="s">
        <v>442</v>
      </c>
      <c r="C439" s="31" t="s">
        <v>443</v>
      </c>
      <c r="D439" s="31" t="s">
        <v>229</v>
      </c>
      <c r="E439" s="31">
        <v>2018</v>
      </c>
      <c r="F439" s="31" t="s">
        <v>26</v>
      </c>
      <c r="G439" s="31" t="s">
        <v>27</v>
      </c>
      <c r="H439" s="31" t="s">
        <v>743</v>
      </c>
      <c r="I439" s="31">
        <v>3500.7296770044841</v>
      </c>
      <c r="J439" s="31">
        <f>INDEX('LA lookup'!H:H,MATCH(B439,'LA lookup'!G:G,0))</f>
        <v>56087</v>
      </c>
      <c r="K439" s="31">
        <v>62.416062135690694</v>
      </c>
      <c r="L439" s="31" t="str">
        <f t="shared" si="19"/>
        <v>62.4 per 1000 0-17 yr olds</v>
      </c>
      <c r="M439" s="31">
        <f t="shared" si="20"/>
        <v>62.416062135690694</v>
      </c>
    </row>
    <row r="440" spans="1:13" x14ac:dyDescent="0.45">
      <c r="A440" s="31" t="str">
        <f t="shared" si="21"/>
        <v>E08000036_Modelled prevalence of children in households where parent suffering domestic abuse_Number</v>
      </c>
      <c r="B440" s="31" t="s">
        <v>444</v>
      </c>
      <c r="C440" s="31" t="s">
        <v>445</v>
      </c>
      <c r="D440" s="31" t="s">
        <v>229</v>
      </c>
      <c r="E440" s="31">
        <v>2018</v>
      </c>
      <c r="F440" s="31" t="s">
        <v>26</v>
      </c>
      <c r="G440" s="31" t="s">
        <v>27</v>
      </c>
      <c r="H440" s="31" t="s">
        <v>743</v>
      </c>
      <c r="I440" s="31">
        <v>4645.0727400069127</v>
      </c>
      <c r="J440" s="31">
        <f>INDEX('LA lookup'!H:H,MATCH(B440,'LA lookup'!G:G,0))</f>
        <v>72893</v>
      </c>
      <c r="K440" s="31">
        <v>63.72453788439099</v>
      </c>
      <c r="L440" s="31" t="str">
        <f t="shared" si="19"/>
        <v>63.7 per 1000 0-17 yr olds</v>
      </c>
      <c r="M440" s="31">
        <f t="shared" si="20"/>
        <v>63.72453788439099</v>
      </c>
    </row>
    <row r="441" spans="1:13" x14ac:dyDescent="0.45">
      <c r="A441" s="31" t="str">
        <f t="shared" si="21"/>
        <v>E08000030_Modelled prevalence of children in households where parent suffering domestic abuse_Number</v>
      </c>
      <c r="B441" s="31" t="s">
        <v>446</v>
      </c>
      <c r="C441" s="31" t="s">
        <v>447</v>
      </c>
      <c r="D441" s="31" t="s">
        <v>229</v>
      </c>
      <c r="E441" s="31">
        <v>2018</v>
      </c>
      <c r="F441" s="31" t="s">
        <v>26</v>
      </c>
      <c r="G441" s="31" t="s">
        <v>27</v>
      </c>
      <c r="H441" s="31" t="s">
        <v>743</v>
      </c>
      <c r="I441" s="31">
        <v>4198.9451383244896</v>
      </c>
      <c r="J441" s="31">
        <f>INDEX('LA lookup'!H:H,MATCH(B441,'LA lookup'!G:G,0))</f>
        <v>68157</v>
      </c>
      <c r="K441" s="31">
        <v>61.606953626545909</v>
      </c>
      <c r="L441" s="31" t="str">
        <f t="shared" si="19"/>
        <v>61.6 per 1000 0-17 yr olds</v>
      </c>
      <c r="M441" s="31">
        <f t="shared" si="20"/>
        <v>61.606953626545909</v>
      </c>
    </row>
    <row r="442" spans="1:13" x14ac:dyDescent="0.45">
      <c r="A442" s="31" t="str">
        <f t="shared" si="21"/>
        <v>E09000031_Modelled prevalence of children in households where parent suffering domestic abuse_Number</v>
      </c>
      <c r="B442" s="31" t="s">
        <v>448</v>
      </c>
      <c r="C442" s="31" t="s">
        <v>449</v>
      </c>
      <c r="D442" s="31" t="s">
        <v>229</v>
      </c>
      <c r="E442" s="31">
        <v>2018</v>
      </c>
      <c r="F442" s="31" t="s">
        <v>26</v>
      </c>
      <c r="G442" s="31" t="s">
        <v>27</v>
      </c>
      <c r="H442" s="31" t="s">
        <v>743</v>
      </c>
      <c r="I442" s="31">
        <v>4716.8045461829988</v>
      </c>
      <c r="J442" s="31">
        <f>INDEX('LA lookup'!H:H,MATCH(B442,'LA lookup'!G:G,0))</f>
        <v>67017</v>
      </c>
      <c r="K442" s="31">
        <v>70.382209680871995</v>
      </c>
      <c r="L442" s="31" t="str">
        <f t="shared" si="19"/>
        <v>70.4 per 1000 0-17 yr olds</v>
      </c>
      <c r="M442" s="31">
        <f t="shared" si="20"/>
        <v>70.382209680871995</v>
      </c>
    </row>
    <row r="443" spans="1:13" x14ac:dyDescent="0.45">
      <c r="A443" s="31" t="str">
        <f t="shared" si="21"/>
        <v>E09000032_Modelled prevalence of children in households where parent suffering domestic abuse_Number</v>
      </c>
      <c r="B443" s="31" t="s">
        <v>450</v>
      </c>
      <c r="C443" s="31" t="s">
        <v>451</v>
      </c>
      <c r="D443" s="31" t="s">
        <v>229</v>
      </c>
      <c r="E443" s="31">
        <v>2018</v>
      </c>
      <c r="F443" s="31" t="s">
        <v>26</v>
      </c>
      <c r="G443" s="31" t="s">
        <v>27</v>
      </c>
      <c r="H443" s="31" t="s">
        <v>743</v>
      </c>
      <c r="I443" s="31">
        <v>5074.0348086743579</v>
      </c>
      <c r="J443" s="31">
        <f>INDEX('LA lookup'!H:H,MATCH(B443,'LA lookup'!G:G,0))</f>
        <v>63840</v>
      </c>
      <c r="K443" s="31">
        <v>79.480495123345207</v>
      </c>
      <c r="L443" s="31" t="str">
        <f t="shared" si="19"/>
        <v>79.5 per 1000 0-17 yr olds</v>
      </c>
      <c r="M443" s="31">
        <f t="shared" si="20"/>
        <v>79.480495123345207</v>
      </c>
    </row>
    <row r="444" spans="1:13" x14ac:dyDescent="0.45">
      <c r="A444" s="31" t="str">
        <f t="shared" si="21"/>
        <v>E06000007_Modelled prevalence of children in households where parent suffering domestic abuse_Number</v>
      </c>
      <c r="B444" s="31" t="s">
        <v>452</v>
      </c>
      <c r="C444" s="31" t="s">
        <v>453</v>
      </c>
      <c r="D444" s="31" t="s">
        <v>229</v>
      </c>
      <c r="E444" s="31">
        <v>2018</v>
      </c>
      <c r="F444" s="31" t="s">
        <v>26</v>
      </c>
      <c r="G444" s="31" t="s">
        <v>27</v>
      </c>
      <c r="H444" s="31" t="s">
        <v>743</v>
      </c>
      <c r="I444" s="31">
        <v>2682.6288303561914</v>
      </c>
      <c r="J444" s="31">
        <f>INDEX('LA lookup'!H:H,MATCH(B444,'LA lookup'!G:G,0))</f>
        <v>44484</v>
      </c>
      <c r="K444" s="31">
        <v>60.305476808654603</v>
      </c>
      <c r="L444" s="31" t="str">
        <f t="shared" si="19"/>
        <v>60.3 per 1000 0-17 yr olds</v>
      </c>
      <c r="M444" s="31">
        <f t="shared" si="20"/>
        <v>60.305476808654603</v>
      </c>
    </row>
    <row r="445" spans="1:13" x14ac:dyDescent="0.45">
      <c r="A445" s="31" t="str">
        <f t="shared" si="21"/>
        <v>E10000031_Modelled prevalence of children in households where parent suffering domestic abuse_Number</v>
      </c>
      <c r="B445" s="31" t="s">
        <v>454</v>
      </c>
      <c r="C445" s="31" t="s">
        <v>455</v>
      </c>
      <c r="D445" s="31" t="s">
        <v>229</v>
      </c>
      <c r="E445" s="31">
        <v>2018</v>
      </c>
      <c r="F445" s="31" t="s">
        <v>26</v>
      </c>
      <c r="G445" s="31" t="s">
        <v>27</v>
      </c>
      <c r="H445" s="31" t="s">
        <v>743</v>
      </c>
      <c r="I445" s="31">
        <v>6468.450755599777</v>
      </c>
      <c r="J445" s="31">
        <f>INDEX('LA lookup'!H:H,MATCH(B445,'LA lookup'!G:G,0))</f>
        <v>115928</v>
      </c>
      <c r="K445" s="31">
        <v>55.797139220893804</v>
      </c>
      <c r="L445" s="31" t="str">
        <f t="shared" si="19"/>
        <v>55.8 per 1000 0-17 yr olds</v>
      </c>
      <c r="M445" s="31">
        <f t="shared" si="20"/>
        <v>55.797139220893804</v>
      </c>
    </row>
    <row r="446" spans="1:13" x14ac:dyDescent="0.45">
      <c r="A446" s="31" t="str">
        <f t="shared" si="21"/>
        <v>E06000037_Modelled prevalence of children in households where parent suffering domestic abuse_Number</v>
      </c>
      <c r="B446" s="31" t="s">
        <v>456</v>
      </c>
      <c r="C446" s="31" t="s">
        <v>457</v>
      </c>
      <c r="D446" s="31" t="s">
        <v>229</v>
      </c>
      <c r="E446" s="31">
        <v>2018</v>
      </c>
      <c r="F446" s="31" t="s">
        <v>26</v>
      </c>
      <c r="G446" s="31" t="s">
        <v>27</v>
      </c>
      <c r="H446" s="31" t="s">
        <v>743</v>
      </c>
      <c r="I446" s="31">
        <v>1922.2695161528397</v>
      </c>
      <c r="J446" s="31">
        <f>INDEX('LA lookup'!H:H,MATCH(B446,'LA lookup'!G:G,0))</f>
        <v>35623</v>
      </c>
      <c r="K446" s="31">
        <v>53.961471974646706</v>
      </c>
      <c r="L446" s="31" t="str">
        <f t="shared" si="19"/>
        <v>54 per 1000 0-17 yr olds</v>
      </c>
      <c r="M446" s="31">
        <f t="shared" si="20"/>
        <v>53.961471974646706</v>
      </c>
    </row>
    <row r="447" spans="1:13" x14ac:dyDescent="0.45">
      <c r="A447" s="31" t="str">
        <f t="shared" si="21"/>
        <v>E10000032_Modelled prevalence of children in households where parent suffering domestic abuse_Number</v>
      </c>
      <c r="B447" s="31" t="s">
        <v>458</v>
      </c>
      <c r="C447" s="31" t="s">
        <v>459</v>
      </c>
      <c r="D447" s="31" t="s">
        <v>229</v>
      </c>
      <c r="E447" s="31">
        <v>2018</v>
      </c>
      <c r="F447" s="31" t="s">
        <v>26</v>
      </c>
      <c r="G447" s="31" t="s">
        <v>27</v>
      </c>
      <c r="H447" s="31" t="s">
        <v>743</v>
      </c>
      <c r="I447" s="31">
        <v>9875.019204334887</v>
      </c>
      <c r="J447" s="31">
        <f>INDEX('LA lookup'!H:H,MATCH(B447,'LA lookup'!G:G,0))</f>
        <v>174672</v>
      </c>
      <c r="K447" s="31">
        <v>56.534643241818301</v>
      </c>
      <c r="L447" s="31" t="str">
        <f t="shared" si="19"/>
        <v>56.5 per 1000 0-17 yr olds</v>
      </c>
      <c r="M447" s="31">
        <f t="shared" si="20"/>
        <v>56.534643241818301</v>
      </c>
    </row>
    <row r="448" spans="1:13" x14ac:dyDescent="0.45">
      <c r="A448" s="31" t="str">
        <f t="shared" si="21"/>
        <v>E09000033_Modelled prevalence of children in households where parent suffering domestic abuse_Number</v>
      </c>
      <c r="B448" s="31" t="s">
        <v>506</v>
      </c>
      <c r="C448" s="31" t="s">
        <v>507</v>
      </c>
      <c r="D448" s="31" t="s">
        <v>229</v>
      </c>
      <c r="E448" s="31">
        <v>2018</v>
      </c>
      <c r="F448" s="31" t="s">
        <v>26</v>
      </c>
      <c r="G448" s="31" t="s">
        <v>27</v>
      </c>
      <c r="H448" s="31" t="s">
        <v>743</v>
      </c>
      <c r="I448" s="31">
        <v>3680.2556693527226</v>
      </c>
      <c r="J448" s="31">
        <f>INDEX('LA lookup'!H:H,MATCH(B448,'LA lookup'!G:G,0))</f>
        <v>47445</v>
      </c>
      <c r="K448" s="31">
        <v>77.568883324959899</v>
      </c>
      <c r="L448" s="31" t="str">
        <f t="shared" si="19"/>
        <v>77.6 per 1000 0-17 yr olds</v>
      </c>
      <c r="M448" s="31">
        <f t="shared" si="20"/>
        <v>77.568883324959899</v>
      </c>
    </row>
    <row r="449" spans="1:13" x14ac:dyDescent="0.45">
      <c r="A449" s="31" t="str">
        <f t="shared" si="21"/>
        <v>E08000010_Modelled prevalence of children in households where parent suffering domestic abuse_Number</v>
      </c>
      <c r="B449" s="31" t="s">
        <v>460</v>
      </c>
      <c r="C449" s="31" t="s">
        <v>461</v>
      </c>
      <c r="D449" s="31" t="s">
        <v>229</v>
      </c>
      <c r="E449" s="31">
        <v>2018</v>
      </c>
      <c r="F449" s="31" t="s">
        <v>26</v>
      </c>
      <c r="G449" s="31" t="s">
        <v>27</v>
      </c>
      <c r="H449" s="31" t="s">
        <v>743</v>
      </c>
      <c r="I449" s="31">
        <v>4408.2997477929684</v>
      </c>
      <c r="J449" s="31">
        <f>INDEX('LA lookup'!H:H,MATCH(B449,'LA lookup'!G:G,0))</f>
        <v>68388</v>
      </c>
      <c r="K449" s="31">
        <v>64.460135517824298</v>
      </c>
      <c r="L449" s="31" t="str">
        <f t="shared" si="19"/>
        <v>64.5 per 1000 0-17 yr olds</v>
      </c>
      <c r="M449" s="31">
        <f t="shared" si="20"/>
        <v>64.460135517824298</v>
      </c>
    </row>
    <row r="450" spans="1:13" x14ac:dyDescent="0.45">
      <c r="A450" s="31" t="str">
        <f t="shared" si="21"/>
        <v>E06000054_Modelled prevalence of children in households where parent suffering domestic abuse_Number</v>
      </c>
      <c r="B450" s="31" t="s">
        <v>462</v>
      </c>
      <c r="C450" s="31" t="s">
        <v>463</v>
      </c>
      <c r="D450" s="31" t="s">
        <v>229</v>
      </c>
      <c r="E450" s="31">
        <v>2018</v>
      </c>
      <c r="F450" s="31" t="s">
        <v>26</v>
      </c>
      <c r="G450" s="31" t="s">
        <v>27</v>
      </c>
      <c r="H450" s="31" t="s">
        <v>743</v>
      </c>
      <c r="I450" s="31">
        <v>6061.0476320214621</v>
      </c>
      <c r="J450" s="31">
        <f>INDEX('LA lookup'!H:H,MATCH(B450,'LA lookup'!G:G,0))</f>
        <v>105692</v>
      </c>
      <c r="K450" s="31">
        <v>57.346323581931102</v>
      </c>
      <c r="L450" s="31" t="str">
        <f t="shared" ref="L450:L513" si="22">IF(LOWER(H450)="percentage",CONCATENATE(I450,"%"),IF(J450="NA",K450,IF(OR(ISERROR(I450),ISBLANK(I450),NOT(ISNUMBER(I450)),H450="score"),"N/A",CONCATENATE(ROUND(I450/J450*1000,1)," per 1000 0-17 yr olds"))))</f>
        <v>57.3 per 1000 0-17 yr olds</v>
      </c>
      <c r="M450" s="31">
        <f t="shared" ref="M450:M513" si="23">IF(LOWER(H450)="percentage",I450,IF(J450="NA",K450,IF(OR(ISERROR(I450),ISBLANK(I450),NOT(ISNUMBER(I450))),"N/A",I450/J450*1000)))</f>
        <v>57.346323581931102</v>
      </c>
    </row>
    <row r="451" spans="1:13" x14ac:dyDescent="0.45">
      <c r="A451" s="31" t="str">
        <f t="shared" ref="A451:A514" si="24">CONCATENATE(B451,"_",G451,"_",H451)</f>
        <v>E06000040_Modelled prevalence of children in households where parent suffering domestic abuse_Number</v>
      </c>
      <c r="B451" s="31" t="s">
        <v>555</v>
      </c>
      <c r="C451" s="31" t="s">
        <v>727</v>
      </c>
      <c r="D451" s="31" t="s">
        <v>229</v>
      </c>
      <c r="E451" s="31">
        <v>2018</v>
      </c>
      <c r="F451" s="31" t="s">
        <v>26</v>
      </c>
      <c r="G451" s="31" t="s">
        <v>27</v>
      </c>
      <c r="H451" s="31" t="s">
        <v>743</v>
      </c>
      <c r="I451" s="31">
        <v>1891.8024526765657</v>
      </c>
      <c r="J451" s="31">
        <f>INDEX('LA lookup'!H:H,MATCH(B451,'LA lookup'!G:G,0))</f>
        <v>34604</v>
      </c>
      <c r="K451" s="31">
        <v>54.670051227504501</v>
      </c>
      <c r="L451" s="31" t="str">
        <f t="shared" si="22"/>
        <v>54.7 per 1000 0-17 yr olds</v>
      </c>
      <c r="M451" s="31">
        <f t="shared" si="23"/>
        <v>54.670051227504501</v>
      </c>
    </row>
    <row r="452" spans="1:13" x14ac:dyDescent="0.45">
      <c r="A452" s="31" t="str">
        <f t="shared" si="24"/>
        <v>E08000015_Modelled prevalence of children in households where parent suffering domestic abuse_Number</v>
      </c>
      <c r="B452" s="31" t="s">
        <v>464</v>
      </c>
      <c r="C452" s="31" t="s">
        <v>465</v>
      </c>
      <c r="D452" s="31" t="s">
        <v>229</v>
      </c>
      <c r="E452" s="31">
        <v>2018</v>
      </c>
      <c r="F452" s="31" t="s">
        <v>26</v>
      </c>
      <c r="G452" s="31" t="s">
        <v>27</v>
      </c>
      <c r="H452" s="31" t="s">
        <v>743</v>
      </c>
      <c r="I452" s="31">
        <v>4991.6894536560994</v>
      </c>
      <c r="J452" s="31">
        <f>INDEX('LA lookup'!H:H,MATCH(B452,'LA lookup'!G:G,0))</f>
        <v>67576</v>
      </c>
      <c r="K452" s="31">
        <v>73.867785214515493</v>
      </c>
      <c r="L452" s="31" t="str">
        <f t="shared" si="22"/>
        <v>73.9 per 1000 0-17 yr olds</v>
      </c>
      <c r="M452" s="31">
        <f t="shared" si="23"/>
        <v>73.867785214515493</v>
      </c>
    </row>
    <row r="453" spans="1:13" x14ac:dyDescent="0.45">
      <c r="A453" s="31" t="str">
        <f t="shared" si="24"/>
        <v>E06000041_Modelled prevalence of children in households where parent suffering domestic abuse_Number</v>
      </c>
      <c r="B453" s="31" t="s">
        <v>466</v>
      </c>
      <c r="C453" s="31" t="s">
        <v>467</v>
      </c>
      <c r="D453" s="31" t="s">
        <v>229</v>
      </c>
      <c r="E453" s="31">
        <v>2018</v>
      </c>
      <c r="F453" s="31" t="s">
        <v>26</v>
      </c>
      <c r="G453" s="31" t="s">
        <v>27</v>
      </c>
      <c r="H453" s="31" t="s">
        <v>743</v>
      </c>
      <c r="I453" s="31">
        <v>1934.7525932474307</v>
      </c>
      <c r="J453" s="31">
        <f>INDEX('LA lookup'!H:H,MATCH(B453,'LA lookup'!G:G,0))</f>
        <v>39532</v>
      </c>
      <c r="K453" s="31">
        <v>48.941429557002692</v>
      </c>
      <c r="L453" s="31" t="str">
        <f t="shared" si="22"/>
        <v>48.9 per 1000 0-17 yr olds</v>
      </c>
      <c r="M453" s="31">
        <f t="shared" si="23"/>
        <v>48.941429557002692</v>
      </c>
    </row>
    <row r="454" spans="1:13" x14ac:dyDescent="0.45">
      <c r="A454" s="31" t="str">
        <f t="shared" si="24"/>
        <v>E08000031_Modelled prevalence of children in households where parent suffering domestic abuse_Number</v>
      </c>
      <c r="B454" s="31" t="s">
        <v>468</v>
      </c>
      <c r="C454" s="31" t="s">
        <v>469</v>
      </c>
      <c r="D454" s="31" t="s">
        <v>229</v>
      </c>
      <c r="E454" s="31">
        <v>2018</v>
      </c>
      <c r="F454" s="31" t="s">
        <v>26</v>
      </c>
      <c r="G454" s="31" t="s">
        <v>27</v>
      </c>
      <c r="H454" s="31" t="s">
        <v>743</v>
      </c>
      <c r="I454" s="31">
        <v>3599.1087305166984</v>
      </c>
      <c r="J454" s="31">
        <f>INDEX('LA lookup'!H:H,MATCH(B454,'LA lookup'!G:G,0))</f>
        <v>61244</v>
      </c>
      <c r="K454" s="31">
        <v>58.766715605066594</v>
      </c>
      <c r="L454" s="31" t="str">
        <f t="shared" si="22"/>
        <v>58.8 per 1000 0-17 yr olds</v>
      </c>
      <c r="M454" s="31">
        <f t="shared" si="23"/>
        <v>58.766715605066594</v>
      </c>
    </row>
    <row r="455" spans="1:13" x14ac:dyDescent="0.45">
      <c r="A455" s="31" t="str">
        <f t="shared" si="24"/>
        <v>E10000034_Modelled prevalence of children in households where parent suffering domestic abuse_Number</v>
      </c>
      <c r="B455" s="31" t="s">
        <v>470</v>
      </c>
      <c r="C455" s="31" t="s">
        <v>471</v>
      </c>
      <c r="D455" s="31" t="s">
        <v>229</v>
      </c>
      <c r="E455" s="31">
        <v>2018</v>
      </c>
      <c r="F455" s="31" t="s">
        <v>26</v>
      </c>
      <c r="G455" s="31" t="s">
        <v>27</v>
      </c>
      <c r="H455" s="31" t="s">
        <v>743</v>
      </c>
      <c r="I455" s="31">
        <v>6710.5507402588837</v>
      </c>
      <c r="J455" s="31">
        <f>INDEX('LA lookup'!H:H,MATCH(B455,'LA lookup'!G:G,0))</f>
        <v>117783</v>
      </c>
      <c r="K455" s="31">
        <v>56.973848010824</v>
      </c>
      <c r="L455" s="31" t="str">
        <f t="shared" si="22"/>
        <v>57 per 1000 0-17 yr olds</v>
      </c>
      <c r="M455" s="31">
        <f t="shared" si="23"/>
        <v>56.973848010824</v>
      </c>
    </row>
    <row r="456" spans="1:13" x14ac:dyDescent="0.45">
      <c r="A456" s="31" t="str">
        <f t="shared" si="24"/>
        <v>E06000014_Modelled prevalence of children in households where parent suffering domestic abuse_Number</v>
      </c>
      <c r="B456" s="31" t="s">
        <v>472</v>
      </c>
      <c r="C456" s="31" t="s">
        <v>473</v>
      </c>
      <c r="D456" s="31" t="s">
        <v>229</v>
      </c>
      <c r="E456" s="31">
        <v>2018</v>
      </c>
      <c r="F456" s="31" t="s">
        <v>26</v>
      </c>
      <c r="G456" s="31" t="s">
        <v>27</v>
      </c>
      <c r="H456" s="31" t="s">
        <v>743</v>
      </c>
      <c r="I456" s="31">
        <v>2682.6218508365796</v>
      </c>
      <c r="J456" s="31">
        <f>INDEX('LA lookup'!H:H,MATCH(B456,'LA lookup'!G:G,0))</f>
        <v>36572</v>
      </c>
      <c r="K456" s="31">
        <v>73.351795112014102</v>
      </c>
      <c r="L456" s="31" t="str">
        <f t="shared" si="22"/>
        <v>73.4 per 1000 0-17 yr olds</v>
      </c>
      <c r="M456" s="31">
        <f t="shared" si="23"/>
        <v>73.351795112014102</v>
      </c>
    </row>
    <row r="457" spans="1:13" x14ac:dyDescent="0.45">
      <c r="A457" s="31" t="str">
        <f t="shared" si="24"/>
        <v>NA_Modelled prevalence of children in households where parent suffering domestic abuse_Number</v>
      </c>
      <c r="B457" s="31" t="s">
        <v>13</v>
      </c>
      <c r="C457" s="31" t="s">
        <v>737</v>
      </c>
      <c r="D457" s="31" t="s">
        <v>229</v>
      </c>
      <c r="E457" s="31">
        <v>2018</v>
      </c>
      <c r="F457" s="31" t="s">
        <v>26</v>
      </c>
      <c r="G457" s="31" t="s">
        <v>27</v>
      </c>
      <c r="H457" s="31" t="s">
        <v>743</v>
      </c>
      <c r="I457" s="31">
        <v>784160.28649675369</v>
      </c>
      <c r="J457" s="31">
        <f>INDEX('LA lookup'!H:H,MATCH(B457,'LA lookup'!G:G,0))</f>
        <v>11954618</v>
      </c>
      <c r="K457" s="31">
        <v>65.594758987426758</v>
      </c>
      <c r="L457" s="31" t="str">
        <f t="shared" si="22"/>
        <v>65.6 per 1000 0-17 yr olds</v>
      </c>
      <c r="M457" s="31">
        <f t="shared" si="23"/>
        <v>65.594758987426758</v>
      </c>
    </row>
    <row r="458" spans="1:13" x14ac:dyDescent="0.45">
      <c r="A458" s="31" t="str">
        <f t="shared" si="24"/>
        <v>E09000002_Modelled prevalence of children in households where parent suffering severe mental health problem_Number</v>
      </c>
      <c r="B458" s="31" t="s">
        <v>227</v>
      </c>
      <c r="C458" s="31" t="s">
        <v>228</v>
      </c>
      <c r="D458" s="31" t="s">
        <v>229</v>
      </c>
      <c r="E458" s="31">
        <v>2018</v>
      </c>
      <c r="F458" s="31" t="s">
        <v>28</v>
      </c>
      <c r="G458" s="31" t="s">
        <v>29</v>
      </c>
      <c r="H458" s="31" t="s">
        <v>743</v>
      </c>
      <c r="I458" s="31">
        <v>9951.011373647525</v>
      </c>
      <c r="J458" s="31">
        <f>INDEX('LA lookup'!H:H,MATCH(B458,'LA lookup'!G:G,0))</f>
        <v>63401</v>
      </c>
      <c r="K458" s="31">
        <v>156.95353974933403</v>
      </c>
      <c r="L458" s="31" t="str">
        <f t="shared" si="22"/>
        <v>157 per 1000 0-17 yr olds</v>
      </c>
      <c r="M458" s="31">
        <f t="shared" si="23"/>
        <v>156.95353974933403</v>
      </c>
    </row>
    <row r="459" spans="1:13" x14ac:dyDescent="0.45">
      <c r="A459" s="31" t="str">
        <f t="shared" si="24"/>
        <v>E09000003_Modelled prevalence of children in households where parent suffering severe mental health problem_Number</v>
      </c>
      <c r="B459" s="31" t="s">
        <v>233</v>
      </c>
      <c r="C459" s="31" t="s">
        <v>234</v>
      </c>
      <c r="D459" s="31" t="s">
        <v>229</v>
      </c>
      <c r="E459" s="31">
        <v>2018</v>
      </c>
      <c r="F459" s="31" t="s">
        <v>28</v>
      </c>
      <c r="G459" s="31" t="s">
        <v>29</v>
      </c>
      <c r="H459" s="31" t="s">
        <v>743</v>
      </c>
      <c r="I459" s="31">
        <v>11893.314110248464</v>
      </c>
      <c r="J459" s="31">
        <f>INDEX('LA lookup'!H:H,MATCH(B459,'LA lookup'!G:G,0))</f>
        <v>92701</v>
      </c>
      <c r="K459" s="31">
        <v>128.297581582167</v>
      </c>
      <c r="L459" s="31" t="str">
        <f t="shared" si="22"/>
        <v>128.3 per 1000 0-17 yr olds</v>
      </c>
      <c r="M459" s="31">
        <f t="shared" si="23"/>
        <v>128.297581582167</v>
      </c>
    </row>
    <row r="460" spans="1:13" x14ac:dyDescent="0.45">
      <c r="A460" s="31" t="str">
        <f t="shared" si="24"/>
        <v>E08000016_Modelled prevalence of children in households where parent suffering severe mental health problem_Number</v>
      </c>
      <c r="B460" s="31" t="s">
        <v>236</v>
      </c>
      <c r="C460" s="31" t="s">
        <v>237</v>
      </c>
      <c r="D460" s="31" t="s">
        <v>229</v>
      </c>
      <c r="E460" s="31">
        <v>2018</v>
      </c>
      <c r="F460" s="31" t="s">
        <v>28</v>
      </c>
      <c r="G460" s="31" t="s">
        <v>29</v>
      </c>
      <c r="H460" s="31" t="s">
        <v>743</v>
      </c>
      <c r="I460" s="31">
        <v>6731.3635669092291</v>
      </c>
      <c r="J460" s="31">
        <f>INDEX('LA lookup'!H:H,MATCH(B460,'LA lookup'!G:G,0))</f>
        <v>50727</v>
      </c>
      <c r="K460" s="31">
        <v>132.69784467658701</v>
      </c>
      <c r="L460" s="31" t="str">
        <f t="shared" si="22"/>
        <v>132.7 per 1000 0-17 yr olds</v>
      </c>
      <c r="M460" s="31">
        <f t="shared" si="23"/>
        <v>132.69784467658701</v>
      </c>
    </row>
    <row r="461" spans="1:13" x14ac:dyDescent="0.45">
      <c r="A461" s="31" t="str">
        <f t="shared" si="24"/>
        <v>E06000022_Modelled prevalence of children in households where parent suffering severe mental health problem_Number</v>
      </c>
      <c r="B461" s="31" t="s">
        <v>238</v>
      </c>
      <c r="C461" s="31" t="s">
        <v>239</v>
      </c>
      <c r="D461" s="31" t="s">
        <v>229</v>
      </c>
      <c r="E461" s="31">
        <v>2018</v>
      </c>
      <c r="F461" s="31" t="s">
        <v>28</v>
      </c>
      <c r="G461" s="31" t="s">
        <v>29</v>
      </c>
      <c r="H461" s="31" t="s">
        <v>743</v>
      </c>
      <c r="I461" s="31">
        <v>4498.109369783142</v>
      </c>
      <c r="J461" s="31">
        <f>INDEX('LA lookup'!H:H,MATCH(B461,'LA lookup'!G:G,0))</f>
        <v>35946</v>
      </c>
      <c r="K461" s="31">
        <v>125.135185271884</v>
      </c>
      <c r="L461" s="31" t="str">
        <f t="shared" si="22"/>
        <v>125.1 per 1000 0-17 yr olds</v>
      </c>
      <c r="M461" s="31">
        <f t="shared" si="23"/>
        <v>125.135185271884</v>
      </c>
    </row>
    <row r="462" spans="1:13" x14ac:dyDescent="0.45">
      <c r="A462" s="31" t="str">
        <f t="shared" si="24"/>
        <v>E06000055_Modelled prevalence of children in households where parent suffering severe mental health problem_Number</v>
      </c>
      <c r="B462" s="31" t="s">
        <v>240</v>
      </c>
      <c r="C462" s="31" t="s">
        <v>241</v>
      </c>
      <c r="D462" s="31" t="s">
        <v>229</v>
      </c>
      <c r="E462" s="31">
        <v>2018</v>
      </c>
      <c r="F462" s="31" t="s">
        <v>28</v>
      </c>
      <c r="G462" s="31" t="s">
        <v>29</v>
      </c>
      <c r="H462" s="31" t="s">
        <v>743</v>
      </c>
      <c r="I462" s="31">
        <v>4900.2432847766213</v>
      </c>
      <c r="J462" s="31">
        <f>INDEX('LA lookup'!H:H,MATCH(B462,'LA lookup'!G:G,0))</f>
        <v>40088</v>
      </c>
      <c r="K462" s="31">
        <v>122.23716036660899</v>
      </c>
      <c r="L462" s="31" t="str">
        <f t="shared" si="22"/>
        <v>122.2 per 1000 0-17 yr olds</v>
      </c>
      <c r="M462" s="31">
        <f t="shared" si="23"/>
        <v>122.23716036660899</v>
      </c>
    </row>
    <row r="463" spans="1:13" x14ac:dyDescent="0.45">
      <c r="A463" s="31" t="str">
        <f t="shared" si="24"/>
        <v>E09000004_Modelled prevalence of children in households where parent suffering severe mental health problem_Number</v>
      </c>
      <c r="B463" s="31" t="s">
        <v>242</v>
      </c>
      <c r="C463" s="31" t="s">
        <v>243</v>
      </c>
      <c r="D463" s="31" t="s">
        <v>229</v>
      </c>
      <c r="E463" s="31">
        <v>2018</v>
      </c>
      <c r="F463" s="31" t="s">
        <v>28</v>
      </c>
      <c r="G463" s="31" t="s">
        <v>29</v>
      </c>
      <c r="H463" s="31" t="s">
        <v>743</v>
      </c>
      <c r="I463" s="31">
        <v>7387.5346846466391</v>
      </c>
      <c r="J463" s="31">
        <f>INDEX('LA lookup'!H:H,MATCH(B463,'LA lookup'!G:G,0))</f>
        <v>56853</v>
      </c>
      <c r="K463" s="31">
        <v>129.940982615634</v>
      </c>
      <c r="L463" s="31" t="str">
        <f t="shared" si="22"/>
        <v>129.9 per 1000 0-17 yr olds</v>
      </c>
      <c r="M463" s="31">
        <f t="shared" si="23"/>
        <v>129.940982615634</v>
      </c>
    </row>
    <row r="464" spans="1:13" x14ac:dyDescent="0.45">
      <c r="A464" s="31" t="str">
        <f t="shared" si="24"/>
        <v>E08000025_Modelled prevalence of children in households where parent suffering severe mental health problem_Number</v>
      </c>
      <c r="B464" s="31" t="s">
        <v>245</v>
      </c>
      <c r="C464" s="31" t="s">
        <v>246</v>
      </c>
      <c r="D464" s="31" t="s">
        <v>229</v>
      </c>
      <c r="E464" s="31">
        <v>2018</v>
      </c>
      <c r="F464" s="31" t="s">
        <v>28</v>
      </c>
      <c r="G464" s="31" t="s">
        <v>29</v>
      </c>
      <c r="H464" s="31" t="s">
        <v>743</v>
      </c>
      <c r="I464" s="31">
        <v>41569.268981705558</v>
      </c>
      <c r="J464" s="31">
        <f>INDEX('LA lookup'!H:H,MATCH(B464,'LA lookup'!G:G,0))</f>
        <v>288388</v>
      </c>
      <c r="K464" s="31">
        <v>144.14354613127301</v>
      </c>
      <c r="L464" s="31" t="str">
        <f t="shared" si="22"/>
        <v>144.1 per 1000 0-17 yr olds</v>
      </c>
      <c r="M464" s="31">
        <f t="shared" si="23"/>
        <v>144.14354613127301</v>
      </c>
    </row>
    <row r="465" spans="1:13" x14ac:dyDescent="0.45">
      <c r="A465" s="31" t="str">
        <f t="shared" si="24"/>
        <v>E06000008_Modelled prevalence of children in households where parent suffering severe mental health problem_Number</v>
      </c>
      <c r="B465" s="31" t="s">
        <v>247</v>
      </c>
      <c r="C465" s="31" t="s">
        <v>248</v>
      </c>
      <c r="D465" s="31" t="s">
        <v>229</v>
      </c>
      <c r="E465" s="31">
        <v>2018</v>
      </c>
      <c r="F465" s="31" t="s">
        <v>28</v>
      </c>
      <c r="G465" s="31" t="s">
        <v>29</v>
      </c>
      <c r="H465" s="31" t="s">
        <v>743</v>
      </c>
      <c r="I465" s="31">
        <v>5527.832760367196</v>
      </c>
      <c r="J465" s="31">
        <f>INDEX('LA lookup'!H:H,MATCH(B465,'LA lookup'!G:G,0))</f>
        <v>38481</v>
      </c>
      <c r="K465" s="31">
        <v>143.65096438157002</v>
      </c>
      <c r="L465" s="31" t="str">
        <f t="shared" si="22"/>
        <v>143.7 per 1000 0-17 yr olds</v>
      </c>
      <c r="M465" s="31">
        <f t="shared" si="23"/>
        <v>143.65096438157002</v>
      </c>
    </row>
    <row r="466" spans="1:13" x14ac:dyDescent="0.45">
      <c r="A466" s="31" t="str">
        <f t="shared" si="24"/>
        <v>E06000009_Modelled prevalence of children in households where parent suffering severe mental health problem_Number</v>
      </c>
      <c r="B466" s="31" t="s">
        <v>249</v>
      </c>
      <c r="C466" s="31" t="s">
        <v>250</v>
      </c>
      <c r="D466" s="31" t="s">
        <v>229</v>
      </c>
      <c r="E466" s="31">
        <v>2018</v>
      </c>
      <c r="F466" s="31" t="s">
        <v>28</v>
      </c>
      <c r="G466" s="31" t="s">
        <v>29</v>
      </c>
      <c r="H466" s="31" t="s">
        <v>743</v>
      </c>
      <c r="I466" s="31">
        <v>4912.1879328169989</v>
      </c>
      <c r="J466" s="31">
        <f>INDEX('LA lookup'!H:H,MATCH(B466,'LA lookup'!G:G,0))</f>
        <v>28904</v>
      </c>
      <c r="K466" s="31">
        <v>169.94837852259198</v>
      </c>
      <c r="L466" s="31" t="str">
        <f t="shared" si="22"/>
        <v>169.9 per 1000 0-17 yr olds</v>
      </c>
      <c r="M466" s="31">
        <f t="shared" si="23"/>
        <v>169.94837852259198</v>
      </c>
    </row>
    <row r="467" spans="1:13" x14ac:dyDescent="0.45">
      <c r="A467" s="31" t="str">
        <f t="shared" si="24"/>
        <v>E08000001_Modelled prevalence of children in households where parent suffering severe mental health problem_Number</v>
      </c>
      <c r="B467" s="31" t="s">
        <v>252</v>
      </c>
      <c r="C467" s="31" t="s">
        <v>253</v>
      </c>
      <c r="D467" s="31" t="s">
        <v>229</v>
      </c>
      <c r="E467" s="31">
        <v>2018</v>
      </c>
      <c r="F467" s="31" t="s">
        <v>28</v>
      </c>
      <c r="G467" s="31" t="s">
        <v>29</v>
      </c>
      <c r="H467" s="31" t="s">
        <v>743</v>
      </c>
      <c r="I467" s="31">
        <v>10082.403647612487</v>
      </c>
      <c r="J467" s="31">
        <f>INDEX('LA lookup'!H:H,MATCH(B467,'LA lookup'!G:G,0))</f>
        <v>67670</v>
      </c>
      <c r="K467" s="31">
        <v>148.99369953616798</v>
      </c>
      <c r="L467" s="31" t="str">
        <f t="shared" si="22"/>
        <v>149 per 1000 0-17 yr olds</v>
      </c>
      <c r="M467" s="31">
        <f t="shared" si="23"/>
        <v>148.99369953616798</v>
      </c>
    </row>
    <row r="468" spans="1:13" x14ac:dyDescent="0.45">
      <c r="A468" s="31" t="str">
        <f t="shared" si="24"/>
        <v>E06000028_Modelled prevalence of children in households where parent suffering severe mental health problem_Number</v>
      </c>
      <c r="B468" s="31" t="s">
        <v>254</v>
      </c>
      <c r="C468" s="31" t="s">
        <v>255</v>
      </c>
      <c r="D468" s="31" t="s">
        <v>229</v>
      </c>
      <c r="E468" s="31">
        <v>2018</v>
      </c>
      <c r="F468" s="31" t="s">
        <v>28</v>
      </c>
      <c r="G468" s="31" t="s">
        <v>29</v>
      </c>
      <c r="H468" s="31" t="s">
        <v>743</v>
      </c>
      <c r="I468" s="31">
        <v>4827.0881504135587</v>
      </c>
      <c r="J468" s="31">
        <f>INDEX('LA lookup'!H:H,MATCH(B468,'LA lookup'!G:G,0))</f>
        <v>36373</v>
      </c>
      <c r="K468" s="31">
        <v>132.71075111796</v>
      </c>
      <c r="L468" s="31" t="str">
        <f t="shared" si="22"/>
        <v>132.7 per 1000 0-17 yr olds</v>
      </c>
      <c r="M468" s="31">
        <f t="shared" si="23"/>
        <v>132.71075111796</v>
      </c>
    </row>
    <row r="469" spans="1:13" x14ac:dyDescent="0.45">
      <c r="A469" s="31" t="str">
        <f t="shared" si="24"/>
        <v>E06000036_Modelled prevalence of children in households where parent suffering severe mental health problem_Number</v>
      </c>
      <c r="B469" s="31" t="s">
        <v>257</v>
      </c>
      <c r="C469" s="31" t="s">
        <v>258</v>
      </c>
      <c r="D469" s="31" t="s">
        <v>229</v>
      </c>
      <c r="E469" s="31">
        <v>2018</v>
      </c>
      <c r="F469" s="31" t="s">
        <v>28</v>
      </c>
      <c r="G469" s="31" t="s">
        <v>29</v>
      </c>
      <c r="H469" s="31" t="s">
        <v>743</v>
      </c>
      <c r="I469" s="31">
        <v>3209.6921803220966</v>
      </c>
      <c r="J469" s="31">
        <f>INDEX('LA lookup'!H:H,MATCH(B469,'LA lookup'!G:G,0))</f>
        <v>28336</v>
      </c>
      <c r="K469" s="31">
        <v>113.27259247325298</v>
      </c>
      <c r="L469" s="31" t="str">
        <f t="shared" si="22"/>
        <v>113.3 per 1000 0-17 yr olds</v>
      </c>
      <c r="M469" s="31">
        <f t="shared" si="23"/>
        <v>113.27259247325298</v>
      </c>
    </row>
    <row r="470" spans="1:13" x14ac:dyDescent="0.45">
      <c r="A470" s="31" t="str">
        <f t="shared" si="24"/>
        <v>E08000032_Modelled prevalence of children in households where parent suffering severe mental health problem_Number</v>
      </c>
      <c r="B470" s="31" t="s">
        <v>259</v>
      </c>
      <c r="C470" s="31" t="s">
        <v>260</v>
      </c>
      <c r="D470" s="31" t="s">
        <v>229</v>
      </c>
      <c r="E470" s="31">
        <v>2018</v>
      </c>
      <c r="F470" s="31" t="s">
        <v>28</v>
      </c>
      <c r="G470" s="31" t="s">
        <v>29</v>
      </c>
      <c r="H470" s="31" t="s">
        <v>743</v>
      </c>
      <c r="I470" s="31">
        <v>19536.792490521286</v>
      </c>
      <c r="J470" s="31">
        <f>INDEX('LA lookup'!H:H,MATCH(B470,'LA lookup'!G:G,0))</f>
        <v>142005</v>
      </c>
      <c r="K470" s="31">
        <v>137.57820140503</v>
      </c>
      <c r="L470" s="31" t="str">
        <f t="shared" si="22"/>
        <v>137.6 per 1000 0-17 yr olds</v>
      </c>
      <c r="M470" s="31">
        <f t="shared" si="23"/>
        <v>137.57820140503</v>
      </c>
    </row>
    <row r="471" spans="1:13" x14ac:dyDescent="0.45">
      <c r="A471" s="31" t="str">
        <f t="shared" si="24"/>
        <v>E09000005_Modelled prevalence of children in households where parent suffering severe mental health problem_Number</v>
      </c>
      <c r="B471" s="31" t="s">
        <v>261</v>
      </c>
      <c r="C471" s="31" t="s">
        <v>262</v>
      </c>
      <c r="D471" s="31" t="s">
        <v>229</v>
      </c>
      <c r="E471" s="31">
        <v>2018</v>
      </c>
      <c r="F471" s="31" t="s">
        <v>28</v>
      </c>
      <c r="G471" s="31" t="s">
        <v>29</v>
      </c>
      <c r="H471" s="31" t="s">
        <v>743</v>
      </c>
      <c r="I471" s="31">
        <v>11800.601070881896</v>
      </c>
      <c r="J471" s="31">
        <f>INDEX('LA lookup'!H:H,MATCH(B471,'LA lookup'!G:G,0))</f>
        <v>77893</v>
      </c>
      <c r="K471" s="31">
        <v>151.497580923599</v>
      </c>
      <c r="L471" s="31" t="str">
        <f t="shared" si="22"/>
        <v>151.5 per 1000 0-17 yr olds</v>
      </c>
      <c r="M471" s="31">
        <f t="shared" si="23"/>
        <v>151.497580923599</v>
      </c>
    </row>
    <row r="472" spans="1:13" x14ac:dyDescent="0.45">
      <c r="A472" s="31" t="str">
        <f t="shared" si="24"/>
        <v>E06000043_Modelled prevalence of children in households where parent suffering severe mental health problem_Number</v>
      </c>
      <c r="B472" s="31" t="s">
        <v>263</v>
      </c>
      <c r="C472" s="31" t="s">
        <v>264</v>
      </c>
      <c r="D472" s="31" t="s">
        <v>229</v>
      </c>
      <c r="E472" s="31">
        <v>2018</v>
      </c>
      <c r="F472" s="31" t="s">
        <v>28</v>
      </c>
      <c r="G472" s="31" t="s">
        <v>29</v>
      </c>
      <c r="H472" s="31" t="s">
        <v>743</v>
      </c>
      <c r="I472" s="31">
        <v>7281.4557465748021</v>
      </c>
      <c r="J472" s="31">
        <f>INDEX('LA lookup'!H:H,MATCH(B472,'LA lookup'!G:G,0))</f>
        <v>51005</v>
      </c>
      <c r="K472" s="31">
        <v>142.759646045972</v>
      </c>
      <c r="L472" s="31" t="str">
        <f t="shared" si="22"/>
        <v>142.8 per 1000 0-17 yr olds</v>
      </c>
      <c r="M472" s="31">
        <f t="shared" si="23"/>
        <v>142.759646045972</v>
      </c>
    </row>
    <row r="473" spans="1:13" x14ac:dyDescent="0.45">
      <c r="A473" s="31" t="str">
        <f t="shared" si="24"/>
        <v>E06000023_Modelled prevalence of children in households where parent suffering severe mental health problem_Number</v>
      </c>
      <c r="B473" s="31" t="s">
        <v>265</v>
      </c>
      <c r="C473" s="31" t="s">
        <v>266</v>
      </c>
      <c r="D473" s="31" t="s">
        <v>229</v>
      </c>
      <c r="E473" s="31">
        <v>2018</v>
      </c>
      <c r="F473" s="31" t="s">
        <v>28</v>
      </c>
      <c r="G473" s="31" t="s">
        <v>29</v>
      </c>
      <c r="H473" s="31" t="s">
        <v>743</v>
      </c>
      <c r="I473" s="31">
        <v>13852.717295982573</v>
      </c>
      <c r="J473" s="31">
        <f>INDEX('LA lookup'!H:H,MATCH(B473,'LA lookup'!G:G,0))</f>
        <v>94016</v>
      </c>
      <c r="K473" s="31">
        <v>147.34425306312301</v>
      </c>
      <c r="L473" s="31" t="str">
        <f t="shared" si="22"/>
        <v>147.3 per 1000 0-17 yr olds</v>
      </c>
      <c r="M473" s="31">
        <f t="shared" si="23"/>
        <v>147.34425306312301</v>
      </c>
    </row>
    <row r="474" spans="1:13" x14ac:dyDescent="0.45">
      <c r="A474" s="31" t="str">
        <f t="shared" si="24"/>
        <v>E09000006_Modelled prevalence of children in households where parent suffering severe mental health problem_Number</v>
      </c>
      <c r="B474" s="31" t="s">
        <v>267</v>
      </c>
      <c r="C474" s="31" t="s">
        <v>268</v>
      </c>
      <c r="D474" s="31" t="s">
        <v>229</v>
      </c>
      <c r="E474" s="31">
        <v>2018</v>
      </c>
      <c r="F474" s="31" t="s">
        <v>28</v>
      </c>
      <c r="G474" s="31" t="s">
        <v>29</v>
      </c>
      <c r="H474" s="31" t="s">
        <v>743</v>
      </c>
      <c r="I474" s="31">
        <v>9274.4070551974819</v>
      </c>
      <c r="J474" s="31">
        <f>INDEX('LA lookup'!H:H,MATCH(B474,'LA lookup'!G:G,0))</f>
        <v>75055</v>
      </c>
      <c r="K474" s="31">
        <v>123.56814409696199</v>
      </c>
      <c r="L474" s="31" t="str">
        <f t="shared" si="22"/>
        <v>123.6 per 1000 0-17 yr olds</v>
      </c>
      <c r="M474" s="31">
        <f t="shared" si="23"/>
        <v>123.56814409696199</v>
      </c>
    </row>
    <row r="475" spans="1:13" x14ac:dyDescent="0.45">
      <c r="A475" s="31" t="str">
        <f t="shared" si="24"/>
        <v>E10000002_Modelled prevalence of children in households where parent suffering severe mental health problem_Number</v>
      </c>
      <c r="B475" s="31" t="s">
        <v>269</v>
      </c>
      <c r="C475" s="31" t="s">
        <v>270</v>
      </c>
      <c r="D475" s="31" t="s">
        <v>229</v>
      </c>
      <c r="E475" s="31">
        <v>2018</v>
      </c>
      <c r="F475" s="31" t="s">
        <v>28</v>
      </c>
      <c r="G475" s="31" t="s">
        <v>29</v>
      </c>
      <c r="H475" s="31" t="s">
        <v>743</v>
      </c>
      <c r="I475" s="31">
        <v>12778.061232215592</v>
      </c>
      <c r="J475" s="31">
        <f>INDEX('LA lookup'!H:H,MATCH(B475,'LA lookup'!G:G,0))</f>
        <v>124321</v>
      </c>
      <c r="K475" s="31">
        <v>102.78280606024398</v>
      </c>
      <c r="L475" s="31" t="str">
        <f t="shared" si="22"/>
        <v>102.8 per 1000 0-17 yr olds</v>
      </c>
      <c r="M475" s="31">
        <f t="shared" si="23"/>
        <v>102.78280606024398</v>
      </c>
    </row>
    <row r="476" spans="1:13" x14ac:dyDescent="0.45">
      <c r="A476" s="31" t="str">
        <f t="shared" si="24"/>
        <v>E08000002_Modelled prevalence of children in households where parent suffering severe mental health problem_Number</v>
      </c>
      <c r="B476" s="31" t="s">
        <v>271</v>
      </c>
      <c r="C476" s="31" t="s">
        <v>272</v>
      </c>
      <c r="D476" s="31" t="s">
        <v>229</v>
      </c>
      <c r="E476" s="31">
        <v>2018</v>
      </c>
      <c r="F476" s="31" t="s">
        <v>28</v>
      </c>
      <c r="G476" s="31" t="s">
        <v>29</v>
      </c>
      <c r="H476" s="31" t="s">
        <v>743</v>
      </c>
      <c r="I476" s="31">
        <v>6121.3572362758014</v>
      </c>
      <c r="J476" s="31">
        <f>INDEX('LA lookup'!H:H,MATCH(B476,'LA lookup'!G:G,0))</f>
        <v>43142</v>
      </c>
      <c r="K476" s="31">
        <v>141.88858273320201</v>
      </c>
      <c r="L476" s="31" t="str">
        <f t="shared" si="22"/>
        <v>141.9 per 1000 0-17 yr olds</v>
      </c>
      <c r="M476" s="31">
        <f t="shared" si="23"/>
        <v>141.88858273320201</v>
      </c>
    </row>
    <row r="477" spans="1:13" x14ac:dyDescent="0.45">
      <c r="A477" s="31" t="str">
        <f t="shared" si="24"/>
        <v>E08000033_Modelled prevalence of children in households where parent suffering severe mental health problem_Number</v>
      </c>
      <c r="B477" s="31" t="s">
        <v>273</v>
      </c>
      <c r="C477" s="31" t="s">
        <v>274</v>
      </c>
      <c r="D477" s="31" t="s">
        <v>229</v>
      </c>
      <c r="E477" s="31">
        <v>2018</v>
      </c>
      <c r="F477" s="31" t="s">
        <v>28</v>
      </c>
      <c r="G477" s="31" t="s">
        <v>29</v>
      </c>
      <c r="H477" s="31" t="s">
        <v>743</v>
      </c>
      <c r="I477" s="31">
        <v>6363.7057739193433</v>
      </c>
      <c r="J477" s="31">
        <f>INDEX('LA lookup'!H:H,MATCH(B477,'LA lookup'!G:G,0))</f>
        <v>46021</v>
      </c>
      <c r="K477" s="31">
        <v>138.27830281652601</v>
      </c>
      <c r="L477" s="31" t="str">
        <f t="shared" si="22"/>
        <v>138.3 per 1000 0-17 yr olds</v>
      </c>
      <c r="M477" s="31">
        <f t="shared" si="23"/>
        <v>138.27830281652601</v>
      </c>
    </row>
    <row r="478" spans="1:13" x14ac:dyDescent="0.45">
      <c r="A478" s="31" t="str">
        <f t="shared" si="24"/>
        <v>E10000003_Modelled prevalence of children in households where parent suffering severe mental health problem_Number</v>
      </c>
      <c r="B478" s="31" t="s">
        <v>275</v>
      </c>
      <c r="C478" s="31" t="s">
        <v>276</v>
      </c>
      <c r="D478" s="31" t="s">
        <v>229</v>
      </c>
      <c r="E478" s="31">
        <v>2018</v>
      </c>
      <c r="F478" s="31" t="s">
        <v>28</v>
      </c>
      <c r="G478" s="31" t="s">
        <v>29</v>
      </c>
      <c r="H478" s="31" t="s">
        <v>743</v>
      </c>
      <c r="I478" s="31">
        <v>16005.282016520649</v>
      </c>
      <c r="J478" s="31">
        <f>INDEX('LA lookup'!H:H,MATCH(B478,'LA lookup'!G:G,0))</f>
        <v>135719</v>
      </c>
      <c r="K478" s="31">
        <v>117.929560463315</v>
      </c>
      <c r="L478" s="31" t="str">
        <f t="shared" si="22"/>
        <v>117.9 per 1000 0-17 yr olds</v>
      </c>
      <c r="M478" s="31">
        <f t="shared" si="23"/>
        <v>117.929560463315</v>
      </c>
    </row>
    <row r="479" spans="1:13" x14ac:dyDescent="0.45">
      <c r="A479" s="31" t="str">
        <f t="shared" si="24"/>
        <v>E09000007_Modelled prevalence of children in households where parent suffering severe mental health problem_Number</v>
      </c>
      <c r="B479" s="31" t="s">
        <v>277</v>
      </c>
      <c r="C479" s="31" t="s">
        <v>278</v>
      </c>
      <c r="D479" s="31" t="s">
        <v>229</v>
      </c>
      <c r="E479" s="31">
        <v>2018</v>
      </c>
      <c r="F479" s="31" t="s">
        <v>28</v>
      </c>
      <c r="G479" s="31" t="s">
        <v>29</v>
      </c>
      <c r="H479" s="31" t="s">
        <v>743</v>
      </c>
      <c r="I479" s="31">
        <v>8459.9043380499425</v>
      </c>
      <c r="J479" s="31">
        <f>INDEX('LA lookup'!H:H,MATCH(B479,'LA lookup'!G:G,0))</f>
        <v>50983</v>
      </c>
      <c r="K479" s="31">
        <v>165.93578914638098</v>
      </c>
      <c r="L479" s="31" t="str">
        <f t="shared" si="22"/>
        <v>165.9 per 1000 0-17 yr olds</v>
      </c>
      <c r="M479" s="31">
        <f t="shared" si="23"/>
        <v>165.93578914638098</v>
      </c>
    </row>
    <row r="480" spans="1:13" x14ac:dyDescent="0.45">
      <c r="A480" s="31" t="str">
        <f t="shared" si="24"/>
        <v>E06000056_Modelled prevalence of children in households where parent suffering severe mental health problem_Number</v>
      </c>
      <c r="B480" s="31" t="s">
        <v>279</v>
      </c>
      <c r="C480" s="31" t="s">
        <v>280</v>
      </c>
      <c r="D480" s="31" t="s">
        <v>229</v>
      </c>
      <c r="E480" s="31">
        <v>2018</v>
      </c>
      <c r="F480" s="31" t="s">
        <v>28</v>
      </c>
      <c r="G480" s="31" t="s">
        <v>29</v>
      </c>
      <c r="H480" s="31" t="s">
        <v>743</v>
      </c>
      <c r="I480" s="31">
        <v>7167.4694390443774</v>
      </c>
      <c r="J480" s="31">
        <f>INDEX('LA lookup'!H:H,MATCH(B480,'LA lookup'!G:G,0))</f>
        <v>62515</v>
      </c>
      <c r="K480" s="31">
        <v>114.65199454601898</v>
      </c>
      <c r="L480" s="31" t="str">
        <f t="shared" si="22"/>
        <v>114.7 per 1000 0-17 yr olds</v>
      </c>
      <c r="M480" s="31">
        <f t="shared" si="23"/>
        <v>114.65199454601898</v>
      </c>
    </row>
    <row r="481" spans="1:13" x14ac:dyDescent="0.45">
      <c r="A481" s="31" t="str">
        <f t="shared" si="24"/>
        <v>E06000049_Modelled prevalence of children in households where parent suffering severe mental health problem_Number</v>
      </c>
      <c r="B481" s="31" t="s">
        <v>541</v>
      </c>
      <c r="C481" s="31" t="s">
        <v>718</v>
      </c>
      <c r="D481" s="31" t="s">
        <v>229</v>
      </c>
      <c r="E481" s="31">
        <v>2018</v>
      </c>
      <c r="F481" s="31" t="s">
        <v>28</v>
      </c>
      <c r="G481" s="31" t="s">
        <v>29</v>
      </c>
      <c r="H481" s="31" t="s">
        <v>743</v>
      </c>
      <c r="I481" s="31">
        <v>9267.8331147162098</v>
      </c>
      <c r="J481" s="31">
        <f>INDEX('LA lookup'!H:H,MATCH(B481,'LA lookup'!G:G,0))</f>
        <v>76523</v>
      </c>
      <c r="K481" s="31">
        <v>121.11173261262901</v>
      </c>
      <c r="L481" s="31" t="str">
        <f t="shared" si="22"/>
        <v>121.1 per 1000 0-17 yr olds</v>
      </c>
      <c r="M481" s="31">
        <f t="shared" si="23"/>
        <v>121.11173261262901</v>
      </c>
    </row>
    <row r="482" spans="1:13" x14ac:dyDescent="0.45">
      <c r="A482" s="31" t="str">
        <f t="shared" si="24"/>
        <v>E06000050_Modelled prevalence of children in households where parent suffering severe mental health problem_Number</v>
      </c>
      <c r="B482" s="31" t="s">
        <v>281</v>
      </c>
      <c r="C482" s="31" t="s">
        <v>735</v>
      </c>
      <c r="D482" s="31" t="s">
        <v>229</v>
      </c>
      <c r="E482" s="31">
        <v>2018</v>
      </c>
      <c r="F482" s="31" t="s">
        <v>28</v>
      </c>
      <c r="G482" s="31" t="s">
        <v>29</v>
      </c>
      <c r="H482" s="31" t="s">
        <v>743</v>
      </c>
      <c r="I482" s="31">
        <v>8734.9190118728329</v>
      </c>
      <c r="J482" s="31">
        <f>INDEX('LA lookup'!H:H,MATCH(B482,'LA lookup'!G:G,0))</f>
        <v>68054</v>
      </c>
      <c r="K482" s="31">
        <v>128.35276415600603</v>
      </c>
      <c r="L482" s="31" t="str">
        <f t="shared" si="22"/>
        <v>128.4 per 1000 0-17 yr olds</v>
      </c>
      <c r="M482" s="31">
        <f t="shared" si="23"/>
        <v>128.35276415600603</v>
      </c>
    </row>
    <row r="483" spans="1:13" x14ac:dyDescent="0.45">
      <c r="A483" s="31" t="str">
        <f t="shared" si="24"/>
        <v>E09000001_Modelled prevalence of children in households where parent suffering severe mental health problem_Number</v>
      </c>
      <c r="B483" s="31" t="s">
        <v>582</v>
      </c>
      <c r="C483" s="31" t="s">
        <v>583</v>
      </c>
      <c r="D483" s="31" t="s">
        <v>229</v>
      </c>
      <c r="E483" s="31">
        <v>2018</v>
      </c>
      <c r="F483" s="31" t="s">
        <v>28</v>
      </c>
      <c r="G483" s="31" t="s">
        <v>29</v>
      </c>
      <c r="H483" s="31" t="s">
        <v>743</v>
      </c>
      <c r="I483" s="31">
        <v>205.75021331893353</v>
      </c>
      <c r="J483" s="31">
        <f>INDEX('LA lookup'!H:H,MATCH(B483,'LA lookup'!G:G,0))</f>
        <v>1453</v>
      </c>
      <c r="K483" s="31">
        <v>141.603725615233</v>
      </c>
      <c r="L483" s="31" t="str">
        <f t="shared" si="22"/>
        <v>141.6 per 1000 0-17 yr olds</v>
      </c>
      <c r="M483" s="31">
        <f t="shared" si="23"/>
        <v>141.603725615233</v>
      </c>
    </row>
    <row r="484" spans="1:13" x14ac:dyDescent="0.45">
      <c r="A484" s="31" t="str">
        <f t="shared" si="24"/>
        <v>E06000052_Modelled prevalence of children in households where parent suffering severe mental health problem_Number</v>
      </c>
      <c r="B484" s="31" t="s">
        <v>482</v>
      </c>
      <c r="C484" s="31" t="s">
        <v>720</v>
      </c>
      <c r="D484" s="31" t="s">
        <v>229</v>
      </c>
      <c r="E484" s="31">
        <v>2018</v>
      </c>
      <c r="F484" s="31" t="s">
        <v>28</v>
      </c>
      <c r="G484" s="31" t="s">
        <v>29</v>
      </c>
      <c r="H484" s="31" t="s">
        <v>743</v>
      </c>
      <c r="I484" s="31">
        <v>12758.205896813723</v>
      </c>
      <c r="J484" s="31">
        <f>INDEX('LA lookup'!H:H,MATCH(B484,'LA lookup'!G:G,0))</f>
        <v>107810</v>
      </c>
      <c r="K484" s="31">
        <v>118.33972634091199</v>
      </c>
      <c r="L484" s="31" t="str">
        <f t="shared" si="22"/>
        <v>118.3 per 1000 0-17 yr olds</v>
      </c>
      <c r="M484" s="31">
        <f t="shared" si="23"/>
        <v>118.33972634091199</v>
      </c>
    </row>
    <row r="485" spans="1:13" x14ac:dyDescent="0.45">
      <c r="A485" s="31" t="str">
        <f t="shared" si="24"/>
        <v>E08000026_Modelled prevalence of children in households where parent suffering severe mental health problem_Number</v>
      </c>
      <c r="B485" s="31" t="s">
        <v>283</v>
      </c>
      <c r="C485" s="31" t="s">
        <v>284</v>
      </c>
      <c r="D485" s="31" t="s">
        <v>229</v>
      </c>
      <c r="E485" s="31">
        <v>2018</v>
      </c>
      <c r="F485" s="31" t="s">
        <v>28</v>
      </c>
      <c r="G485" s="31" t="s">
        <v>29</v>
      </c>
      <c r="H485" s="31" t="s">
        <v>743</v>
      </c>
      <c r="I485" s="31">
        <v>10992.598469939399</v>
      </c>
      <c r="J485" s="31">
        <f>INDEX('LA lookup'!H:H,MATCH(B485,'LA lookup'!G:G,0))</f>
        <v>78994</v>
      </c>
      <c r="K485" s="31">
        <v>139.157384990498</v>
      </c>
      <c r="L485" s="31" t="str">
        <f t="shared" si="22"/>
        <v>139.2 per 1000 0-17 yr olds</v>
      </c>
      <c r="M485" s="31">
        <f t="shared" si="23"/>
        <v>139.157384990498</v>
      </c>
    </row>
    <row r="486" spans="1:13" x14ac:dyDescent="0.45">
      <c r="A486" s="31" t="str">
        <f t="shared" si="24"/>
        <v>E09000008_Modelled prevalence of children in households where parent suffering severe mental health problem_Number</v>
      </c>
      <c r="B486" s="31" t="s">
        <v>486</v>
      </c>
      <c r="C486" s="31" t="s">
        <v>487</v>
      </c>
      <c r="D486" s="31" t="s">
        <v>229</v>
      </c>
      <c r="E486" s="31">
        <v>2018</v>
      </c>
      <c r="F486" s="31" t="s">
        <v>28</v>
      </c>
      <c r="G486" s="31" t="s">
        <v>29</v>
      </c>
      <c r="H486" s="31" t="s">
        <v>743</v>
      </c>
      <c r="I486" s="31">
        <v>13861.347450016907</v>
      </c>
      <c r="J486" s="31">
        <f>INDEX('LA lookup'!H:H,MATCH(B486,'LA lookup'!G:G,0))</f>
        <v>94702</v>
      </c>
      <c r="K486" s="31">
        <v>146.36805400115</v>
      </c>
      <c r="L486" s="31" t="str">
        <f t="shared" si="22"/>
        <v>146.4 per 1000 0-17 yr olds</v>
      </c>
      <c r="M486" s="31">
        <f t="shared" si="23"/>
        <v>146.36805400115</v>
      </c>
    </row>
    <row r="487" spans="1:13" x14ac:dyDescent="0.45">
      <c r="A487" s="31" t="str">
        <f t="shared" si="24"/>
        <v>E10000006_Modelled prevalence of children in households where parent suffering severe mental health problem_Number</v>
      </c>
      <c r="B487" s="31" t="s">
        <v>285</v>
      </c>
      <c r="C487" s="31" t="s">
        <v>286</v>
      </c>
      <c r="D487" s="31" t="s">
        <v>229</v>
      </c>
      <c r="E487" s="31">
        <v>2018</v>
      </c>
      <c r="F487" s="31" t="s">
        <v>28</v>
      </c>
      <c r="G487" s="31" t="s">
        <v>29</v>
      </c>
      <c r="H487" s="31" t="s">
        <v>743</v>
      </c>
      <c r="I487" s="31">
        <v>11346.702026503965</v>
      </c>
      <c r="J487" s="31">
        <f>INDEX('LA lookup'!H:H,MATCH(B487,'LA lookup'!G:G,0))</f>
        <v>92500</v>
      </c>
      <c r="K487" s="31">
        <v>122.66704893517799</v>
      </c>
      <c r="L487" s="31" t="str">
        <f t="shared" si="22"/>
        <v>122.7 per 1000 0-17 yr olds</v>
      </c>
      <c r="M487" s="31">
        <f t="shared" si="23"/>
        <v>122.66704893517799</v>
      </c>
    </row>
    <row r="488" spans="1:13" x14ac:dyDescent="0.45">
      <c r="A488" s="31" t="str">
        <f t="shared" si="24"/>
        <v>E06000005_Modelled prevalence of children in households where parent suffering severe mental health problem_Number</v>
      </c>
      <c r="B488" s="31" t="s">
        <v>287</v>
      </c>
      <c r="C488" s="31" t="s">
        <v>288</v>
      </c>
      <c r="D488" s="31" t="s">
        <v>229</v>
      </c>
      <c r="E488" s="31">
        <v>2018</v>
      </c>
      <c r="F488" s="31" t="s">
        <v>28</v>
      </c>
      <c r="G488" s="31" t="s">
        <v>29</v>
      </c>
      <c r="H488" s="31" t="s">
        <v>743</v>
      </c>
      <c r="I488" s="31">
        <v>2980.2038616436075</v>
      </c>
      <c r="J488" s="31">
        <f>INDEX('LA lookup'!H:H,MATCH(B488,'LA lookup'!G:G,0))</f>
        <v>22454</v>
      </c>
      <c r="K488" s="31">
        <v>132.72485355142103</v>
      </c>
      <c r="L488" s="31" t="str">
        <f t="shared" si="22"/>
        <v>132.7 per 1000 0-17 yr olds</v>
      </c>
      <c r="M488" s="31">
        <f t="shared" si="23"/>
        <v>132.72485355142103</v>
      </c>
    </row>
    <row r="489" spans="1:13" x14ac:dyDescent="0.45">
      <c r="A489" s="31" t="str">
        <f t="shared" si="24"/>
        <v>E06000015_Modelled prevalence of children in households where parent suffering severe mental health problem_Number</v>
      </c>
      <c r="B489" s="31" t="s">
        <v>289</v>
      </c>
      <c r="C489" s="31" t="s">
        <v>290</v>
      </c>
      <c r="D489" s="31" t="s">
        <v>229</v>
      </c>
      <c r="E489" s="31">
        <v>2018</v>
      </c>
      <c r="F489" s="31" t="s">
        <v>28</v>
      </c>
      <c r="G489" s="31" t="s">
        <v>29</v>
      </c>
      <c r="H489" s="31" t="s">
        <v>743</v>
      </c>
      <c r="I489" s="31">
        <v>8114.6403079382326</v>
      </c>
      <c r="J489" s="31">
        <f>INDEX('LA lookup'!H:H,MATCH(B489,'LA lookup'!G:G,0))</f>
        <v>59899</v>
      </c>
      <c r="K489" s="31">
        <v>135.47204974938202</v>
      </c>
      <c r="L489" s="31" t="str">
        <f t="shared" si="22"/>
        <v>135.5 per 1000 0-17 yr olds</v>
      </c>
      <c r="M489" s="31">
        <f t="shared" si="23"/>
        <v>135.47204974938202</v>
      </c>
    </row>
    <row r="490" spans="1:13" x14ac:dyDescent="0.45">
      <c r="A490" s="31" t="str">
        <f t="shared" si="24"/>
        <v>E10000007_Modelled prevalence of children in households where parent suffering severe mental health problem_Number</v>
      </c>
      <c r="B490" s="31" t="s">
        <v>291</v>
      </c>
      <c r="C490" s="31" t="s">
        <v>292</v>
      </c>
      <c r="D490" s="31" t="s">
        <v>229</v>
      </c>
      <c r="E490" s="31">
        <v>2018</v>
      </c>
      <c r="F490" s="31" t="s">
        <v>28</v>
      </c>
      <c r="G490" s="31" t="s">
        <v>29</v>
      </c>
      <c r="H490" s="31" t="s">
        <v>743</v>
      </c>
      <c r="I490" s="31">
        <v>17389.643037082031</v>
      </c>
      <c r="J490" s="31">
        <f>INDEX('LA lookup'!H:H,MATCH(B490,'LA lookup'!G:G,0))</f>
        <v>153272</v>
      </c>
      <c r="K490" s="31">
        <v>113.45609789839</v>
      </c>
      <c r="L490" s="31" t="str">
        <f t="shared" si="22"/>
        <v>113.5 per 1000 0-17 yr olds</v>
      </c>
      <c r="M490" s="31">
        <f t="shared" si="23"/>
        <v>113.45609789839</v>
      </c>
    </row>
    <row r="491" spans="1:13" x14ac:dyDescent="0.45">
      <c r="A491" s="31" t="str">
        <f t="shared" si="24"/>
        <v>E10000008_Modelled prevalence of children in households where parent suffering severe mental health problem_Number</v>
      </c>
      <c r="B491" s="31" t="s">
        <v>504</v>
      </c>
      <c r="C491" s="31" t="s">
        <v>505</v>
      </c>
      <c r="D491" s="31" t="s">
        <v>229</v>
      </c>
      <c r="E491" s="31">
        <v>2018</v>
      </c>
      <c r="F491" s="31" t="s">
        <v>28</v>
      </c>
      <c r="G491" s="31" t="s">
        <v>29</v>
      </c>
      <c r="H491" s="31" t="s">
        <v>743</v>
      </c>
      <c r="I491" s="31">
        <v>17066.014345075157</v>
      </c>
      <c r="J491" s="31">
        <f>INDEX('LA lookup'!H:H,MATCH(B491,'LA lookup'!G:G,0))</f>
        <v>145878</v>
      </c>
      <c r="K491" s="31">
        <v>116.98826653145201</v>
      </c>
      <c r="L491" s="31" t="str">
        <f t="shared" si="22"/>
        <v>117 per 1000 0-17 yr olds</v>
      </c>
      <c r="M491" s="31">
        <f t="shared" si="23"/>
        <v>116.98826653145201</v>
      </c>
    </row>
    <row r="492" spans="1:13" x14ac:dyDescent="0.45">
      <c r="A492" s="31" t="str">
        <f t="shared" si="24"/>
        <v>E08000017_Modelled prevalence of children in households where parent suffering severe mental health problem_Number</v>
      </c>
      <c r="B492" s="31" t="s">
        <v>293</v>
      </c>
      <c r="C492" s="31" t="s">
        <v>294</v>
      </c>
      <c r="D492" s="31" t="s">
        <v>229</v>
      </c>
      <c r="E492" s="31">
        <v>2018</v>
      </c>
      <c r="F492" s="31" t="s">
        <v>28</v>
      </c>
      <c r="G492" s="31" t="s">
        <v>29</v>
      </c>
      <c r="H492" s="31" t="s">
        <v>743</v>
      </c>
      <c r="I492" s="31">
        <v>8741.7980188871916</v>
      </c>
      <c r="J492" s="31">
        <f>INDEX('LA lookup'!H:H,MATCH(B492,'LA lookup'!G:G,0))</f>
        <v>66448</v>
      </c>
      <c r="K492" s="31">
        <v>131.55848210461099</v>
      </c>
      <c r="L492" s="31" t="str">
        <f t="shared" si="22"/>
        <v>131.6 per 1000 0-17 yr olds</v>
      </c>
      <c r="M492" s="31">
        <f t="shared" si="23"/>
        <v>131.55848210461099</v>
      </c>
    </row>
    <row r="493" spans="1:13" x14ac:dyDescent="0.45">
      <c r="A493" s="31" t="str">
        <f t="shared" si="24"/>
        <v>E10000009_Modelled prevalence of children in households where parent suffering severe mental health problem_Number</v>
      </c>
      <c r="B493" s="31" t="s">
        <v>295</v>
      </c>
      <c r="C493" s="31" t="s">
        <v>296</v>
      </c>
      <c r="D493" s="31" t="s">
        <v>229</v>
      </c>
      <c r="E493" s="31">
        <v>2018</v>
      </c>
      <c r="F493" s="31" t="s">
        <v>28</v>
      </c>
      <c r="G493" s="31" t="s">
        <v>29</v>
      </c>
      <c r="H493" s="31" t="s">
        <v>743</v>
      </c>
      <c r="I493" s="31">
        <v>8537.242875739903</v>
      </c>
      <c r="J493" s="31">
        <f>INDEX('LA lookup'!H:H,MATCH(B493,'LA lookup'!G:G,0))</f>
        <v>76699</v>
      </c>
      <c r="K493" s="31">
        <v>111.308398750178</v>
      </c>
      <c r="L493" s="31" t="str">
        <f t="shared" si="22"/>
        <v>111.3 per 1000 0-17 yr olds</v>
      </c>
      <c r="M493" s="31">
        <f t="shared" si="23"/>
        <v>111.308398750178</v>
      </c>
    </row>
    <row r="494" spans="1:13" x14ac:dyDescent="0.45">
      <c r="A494" s="31" t="str">
        <f t="shared" si="24"/>
        <v>E08000027_Modelled prevalence of children in households where parent suffering severe mental health problem_Number</v>
      </c>
      <c r="B494" s="31" t="s">
        <v>297</v>
      </c>
      <c r="C494" s="31" t="s">
        <v>298</v>
      </c>
      <c r="D494" s="31" t="s">
        <v>229</v>
      </c>
      <c r="E494" s="31">
        <v>2018</v>
      </c>
      <c r="F494" s="31" t="s">
        <v>28</v>
      </c>
      <c r="G494" s="31" t="s">
        <v>29</v>
      </c>
      <c r="H494" s="31" t="s">
        <v>743</v>
      </c>
      <c r="I494" s="31">
        <v>8266.173260098436</v>
      </c>
      <c r="J494" s="31">
        <f>INDEX('LA lookup'!H:H,MATCH(B494,'LA lookup'!G:G,0))</f>
        <v>69265</v>
      </c>
      <c r="K494" s="31">
        <v>119.341272794318</v>
      </c>
      <c r="L494" s="31" t="str">
        <f t="shared" si="22"/>
        <v>119.3 per 1000 0-17 yr olds</v>
      </c>
      <c r="M494" s="31">
        <f t="shared" si="23"/>
        <v>119.341272794318</v>
      </c>
    </row>
    <row r="495" spans="1:13" x14ac:dyDescent="0.45">
      <c r="A495" s="31" t="str">
        <f t="shared" si="24"/>
        <v>E06000047_Modelled prevalence of children in households where parent suffering severe mental health problem_Number</v>
      </c>
      <c r="B495" s="31" t="s">
        <v>528</v>
      </c>
      <c r="C495" s="31" t="s">
        <v>721</v>
      </c>
      <c r="D495" s="31" t="s">
        <v>229</v>
      </c>
      <c r="E495" s="31">
        <v>2018</v>
      </c>
      <c r="F495" s="31" t="s">
        <v>28</v>
      </c>
      <c r="G495" s="31" t="s">
        <v>29</v>
      </c>
      <c r="H495" s="31" t="s">
        <v>743</v>
      </c>
      <c r="I495" s="31">
        <v>13646.705283839414</v>
      </c>
      <c r="J495" s="31">
        <f>INDEX('LA lookup'!H:H,MATCH(B495,'LA lookup'!G:G,0))</f>
        <v>101040</v>
      </c>
      <c r="K495" s="31">
        <v>135.06240383847401</v>
      </c>
      <c r="L495" s="31" t="str">
        <f t="shared" si="22"/>
        <v>135.1 per 1000 0-17 yr olds</v>
      </c>
      <c r="M495" s="31">
        <f t="shared" si="23"/>
        <v>135.06240383847401</v>
      </c>
    </row>
    <row r="496" spans="1:13" x14ac:dyDescent="0.45">
      <c r="A496" s="31" t="str">
        <f t="shared" si="24"/>
        <v>E09000009_Modelled prevalence of children in households where parent suffering severe mental health problem_Number</v>
      </c>
      <c r="B496" s="31" t="s">
        <v>509</v>
      </c>
      <c r="C496" s="31" t="s">
        <v>510</v>
      </c>
      <c r="D496" s="31" t="s">
        <v>229</v>
      </c>
      <c r="E496" s="31">
        <v>2018</v>
      </c>
      <c r="F496" s="31" t="s">
        <v>28</v>
      </c>
      <c r="G496" s="31" t="s">
        <v>29</v>
      </c>
      <c r="H496" s="31" t="s">
        <v>743</v>
      </c>
      <c r="I496" s="31">
        <v>11335.536543261805</v>
      </c>
      <c r="J496" s="31">
        <f>INDEX('LA lookup'!H:H,MATCH(B496,'LA lookup'!G:G,0))</f>
        <v>81732</v>
      </c>
      <c r="K496" s="31">
        <v>138.69153505679299</v>
      </c>
      <c r="L496" s="31" t="str">
        <f t="shared" si="22"/>
        <v>138.7 per 1000 0-17 yr olds</v>
      </c>
      <c r="M496" s="31">
        <f t="shared" si="23"/>
        <v>138.69153505679299</v>
      </c>
    </row>
    <row r="497" spans="1:13" x14ac:dyDescent="0.45">
      <c r="A497" s="31" t="str">
        <f t="shared" si="24"/>
        <v>E06000011_Modelled prevalence of children in households where parent suffering severe mental health problem_Number</v>
      </c>
      <c r="B497" s="31" t="s">
        <v>514</v>
      </c>
      <c r="C497" s="31" t="s">
        <v>594</v>
      </c>
      <c r="D497" s="31" t="s">
        <v>229</v>
      </c>
      <c r="E497" s="31">
        <v>2018</v>
      </c>
      <c r="F497" s="31" t="s">
        <v>28</v>
      </c>
      <c r="G497" s="31" t="s">
        <v>29</v>
      </c>
      <c r="H497" s="31" t="s">
        <v>743</v>
      </c>
      <c r="I497" s="31">
        <v>7155.0546914406832</v>
      </c>
      <c r="J497" s="31">
        <f>INDEX('LA lookup'!H:H,MATCH(B497,'LA lookup'!G:G,0))</f>
        <v>62942</v>
      </c>
      <c r="K497" s="31">
        <v>113.676951660905</v>
      </c>
      <c r="L497" s="31" t="str">
        <f t="shared" si="22"/>
        <v>113.7 per 1000 0-17 yr olds</v>
      </c>
      <c r="M497" s="31">
        <f t="shared" si="23"/>
        <v>113.676951660905</v>
      </c>
    </row>
    <row r="498" spans="1:13" x14ac:dyDescent="0.45">
      <c r="A498" s="31" t="str">
        <f t="shared" si="24"/>
        <v>E10000011_Modelled prevalence of children in households where parent suffering severe mental health problem_Number</v>
      </c>
      <c r="B498" s="31" t="s">
        <v>299</v>
      </c>
      <c r="C498" s="31" t="s">
        <v>300</v>
      </c>
      <c r="D498" s="31" t="s">
        <v>229</v>
      </c>
      <c r="E498" s="31">
        <v>2018</v>
      </c>
      <c r="F498" s="31" t="s">
        <v>28</v>
      </c>
      <c r="G498" s="31" t="s">
        <v>29</v>
      </c>
      <c r="H498" s="31" t="s">
        <v>743</v>
      </c>
      <c r="I498" s="31">
        <v>12386.290538171104</v>
      </c>
      <c r="J498" s="31">
        <f>INDEX('LA lookup'!H:H,MATCH(B498,'LA lookup'!G:G,0))</f>
        <v>106378</v>
      </c>
      <c r="K498" s="31">
        <v>116.43658029076599</v>
      </c>
      <c r="L498" s="31" t="str">
        <f t="shared" si="22"/>
        <v>116.4 per 1000 0-17 yr olds</v>
      </c>
      <c r="M498" s="31">
        <f t="shared" si="23"/>
        <v>116.43658029076599</v>
      </c>
    </row>
    <row r="499" spans="1:13" x14ac:dyDescent="0.45">
      <c r="A499" s="31" t="str">
        <f t="shared" si="24"/>
        <v>E09000010_Modelled prevalence of children in households where parent suffering severe mental health problem_Number</v>
      </c>
      <c r="B499" s="31" t="s">
        <v>301</v>
      </c>
      <c r="C499" s="31" t="s">
        <v>302</v>
      </c>
      <c r="D499" s="31" t="s">
        <v>229</v>
      </c>
      <c r="E499" s="31">
        <v>2018</v>
      </c>
      <c r="F499" s="31" t="s">
        <v>28</v>
      </c>
      <c r="G499" s="31" t="s">
        <v>29</v>
      </c>
      <c r="H499" s="31" t="s">
        <v>743</v>
      </c>
      <c r="I499" s="31">
        <v>12099.847768682674</v>
      </c>
      <c r="J499" s="31">
        <f>INDEX('LA lookup'!H:H,MATCH(B499,'LA lookup'!G:G,0))</f>
        <v>84497</v>
      </c>
      <c r="K499" s="31">
        <v>143.198548690281</v>
      </c>
      <c r="L499" s="31" t="str">
        <f t="shared" si="22"/>
        <v>143.2 per 1000 0-17 yr olds</v>
      </c>
      <c r="M499" s="31">
        <f t="shared" si="23"/>
        <v>143.198548690281</v>
      </c>
    </row>
    <row r="500" spans="1:13" x14ac:dyDescent="0.45">
      <c r="A500" s="31" t="str">
        <f t="shared" si="24"/>
        <v>E10000012_Modelled prevalence of children in households where parent suffering severe mental health problem_Number</v>
      </c>
      <c r="B500" s="31" t="s">
        <v>303</v>
      </c>
      <c r="C500" s="31" t="s">
        <v>304</v>
      </c>
      <c r="D500" s="31" t="s">
        <v>229</v>
      </c>
      <c r="E500" s="31">
        <v>2018</v>
      </c>
      <c r="F500" s="31" t="s">
        <v>28</v>
      </c>
      <c r="G500" s="31" t="s">
        <v>29</v>
      </c>
      <c r="H500" s="31" t="s">
        <v>743</v>
      </c>
      <c r="I500" s="31">
        <v>37157.431876128438</v>
      </c>
      <c r="J500" s="31">
        <f>INDEX('LA lookup'!H:H,MATCH(B500,'LA lookup'!G:G,0))</f>
        <v>311172</v>
      </c>
      <c r="K500" s="31">
        <v>119.41123197501202</v>
      </c>
      <c r="L500" s="31" t="str">
        <f t="shared" si="22"/>
        <v>119.4 per 1000 0-17 yr olds</v>
      </c>
      <c r="M500" s="31">
        <f t="shared" si="23"/>
        <v>119.41123197501202</v>
      </c>
    </row>
    <row r="501" spans="1:13" x14ac:dyDescent="0.45">
      <c r="A501" s="31" t="str">
        <f t="shared" si="24"/>
        <v>E08000020_Modelled prevalence of children in households where parent suffering severe mental health problem_Number</v>
      </c>
      <c r="B501" s="31" t="s">
        <v>305</v>
      </c>
      <c r="C501" s="31" t="s">
        <v>306</v>
      </c>
      <c r="D501" s="31" t="s">
        <v>229</v>
      </c>
      <c r="E501" s="31">
        <v>2018</v>
      </c>
      <c r="F501" s="31" t="s">
        <v>28</v>
      </c>
      <c r="G501" s="31" t="s">
        <v>29</v>
      </c>
      <c r="H501" s="31" t="s">
        <v>743</v>
      </c>
      <c r="I501" s="31">
        <v>5765.9148640096737</v>
      </c>
      <c r="J501" s="31">
        <f>INDEX('LA lookup'!H:H,MATCH(B501,'LA lookup'!G:G,0))</f>
        <v>39605</v>
      </c>
      <c r="K501" s="31">
        <v>145.585528696116</v>
      </c>
      <c r="L501" s="31" t="str">
        <f t="shared" si="22"/>
        <v>145.6 per 1000 0-17 yr olds</v>
      </c>
      <c r="M501" s="31">
        <f t="shared" si="23"/>
        <v>145.585528696116</v>
      </c>
    </row>
    <row r="502" spans="1:13" x14ac:dyDescent="0.45">
      <c r="A502" s="31" t="str">
        <f t="shared" si="24"/>
        <v>E10000013_Modelled prevalence of children in households where parent suffering severe mental health problem_Number</v>
      </c>
      <c r="B502" s="31" t="s">
        <v>307</v>
      </c>
      <c r="C502" s="31" t="s">
        <v>308</v>
      </c>
      <c r="D502" s="31" t="s">
        <v>229</v>
      </c>
      <c r="E502" s="31">
        <v>2018</v>
      </c>
      <c r="F502" s="31" t="s">
        <v>28</v>
      </c>
      <c r="G502" s="31" t="s">
        <v>29</v>
      </c>
      <c r="H502" s="31" t="s">
        <v>743</v>
      </c>
      <c r="I502" s="31">
        <v>14516.041679429047</v>
      </c>
      <c r="J502" s="31">
        <f>INDEX('LA lookup'!H:H,MATCH(B502,'LA lookup'!G:G,0))</f>
        <v>128136</v>
      </c>
      <c r="K502" s="31">
        <v>113.28620902345202</v>
      </c>
      <c r="L502" s="31" t="str">
        <f t="shared" si="22"/>
        <v>113.3 per 1000 0-17 yr olds</v>
      </c>
      <c r="M502" s="31">
        <f t="shared" si="23"/>
        <v>113.28620902345202</v>
      </c>
    </row>
    <row r="503" spans="1:13" x14ac:dyDescent="0.45">
      <c r="A503" s="31" t="str">
        <f t="shared" si="24"/>
        <v>E09000011_Modelled prevalence of children in households where parent suffering severe mental health problem_Number</v>
      </c>
      <c r="B503" s="31" t="s">
        <v>518</v>
      </c>
      <c r="C503" s="31" t="s">
        <v>519</v>
      </c>
      <c r="D503" s="31" t="s">
        <v>229</v>
      </c>
      <c r="E503" s="31">
        <v>2018</v>
      </c>
      <c r="F503" s="31" t="s">
        <v>28</v>
      </c>
      <c r="G503" s="31" t="s">
        <v>29</v>
      </c>
      <c r="H503" s="31" t="s">
        <v>743</v>
      </c>
      <c r="I503" s="31">
        <v>10837.600522837141</v>
      </c>
      <c r="J503" s="31">
        <f>INDEX('LA lookup'!H:H,MATCH(B503,'LA lookup'!G:G,0))</f>
        <v>68917</v>
      </c>
      <c r="K503" s="31">
        <v>157.25583706251203</v>
      </c>
      <c r="L503" s="31" t="str">
        <f t="shared" si="22"/>
        <v>157.3 per 1000 0-17 yr olds</v>
      </c>
      <c r="M503" s="31">
        <f t="shared" si="23"/>
        <v>157.25583706251203</v>
      </c>
    </row>
    <row r="504" spans="1:13" x14ac:dyDescent="0.45">
      <c r="A504" s="31" t="str">
        <f t="shared" si="24"/>
        <v>E09000012_Modelled prevalence of children in households where parent suffering severe mental health problem_Number</v>
      </c>
      <c r="B504" s="31" t="s">
        <v>498</v>
      </c>
      <c r="C504" s="31" t="s">
        <v>499</v>
      </c>
      <c r="D504" s="31" t="s">
        <v>229</v>
      </c>
      <c r="E504" s="31">
        <v>2018</v>
      </c>
      <c r="F504" s="31" t="s">
        <v>28</v>
      </c>
      <c r="G504" s="31" t="s">
        <v>29</v>
      </c>
      <c r="H504" s="31" t="s">
        <v>743</v>
      </c>
      <c r="I504" s="31">
        <v>11441.120252733028</v>
      </c>
      <c r="J504" s="31">
        <f>INDEX('LA lookup'!H:H,MATCH(B504,'LA lookup'!G:G,0))</f>
        <v>63655</v>
      </c>
      <c r="K504" s="31">
        <v>179.736395455707</v>
      </c>
      <c r="L504" s="31" t="str">
        <f t="shared" si="22"/>
        <v>179.7 per 1000 0-17 yr olds</v>
      </c>
      <c r="M504" s="31">
        <f t="shared" si="23"/>
        <v>179.736395455707</v>
      </c>
    </row>
    <row r="505" spans="1:13" x14ac:dyDescent="0.45">
      <c r="A505" s="31" t="str">
        <f t="shared" si="24"/>
        <v>E06000006_Modelled prevalence of children in households where parent suffering severe mental health problem_Number</v>
      </c>
      <c r="B505" s="31" t="s">
        <v>531</v>
      </c>
      <c r="C505" s="31" t="s">
        <v>722</v>
      </c>
      <c r="D505" s="31" t="s">
        <v>229</v>
      </c>
      <c r="E505" s="31">
        <v>2018</v>
      </c>
      <c r="F505" s="31" t="s">
        <v>28</v>
      </c>
      <c r="G505" s="31" t="s">
        <v>29</v>
      </c>
      <c r="H505" s="31" t="s">
        <v>743</v>
      </c>
      <c r="I505" s="31">
        <v>4480.9620595020788</v>
      </c>
      <c r="J505" s="31">
        <f>INDEX('LA lookup'!H:H,MATCH(B505,'LA lookup'!G:G,0))</f>
        <v>28617</v>
      </c>
      <c r="K505" s="31">
        <v>156.58392072900998</v>
      </c>
      <c r="L505" s="31" t="str">
        <f t="shared" si="22"/>
        <v>156.6 per 1000 0-17 yr olds</v>
      </c>
      <c r="M505" s="31">
        <f t="shared" si="23"/>
        <v>156.58392072900998</v>
      </c>
    </row>
    <row r="506" spans="1:13" x14ac:dyDescent="0.45">
      <c r="A506" s="31" t="str">
        <f t="shared" si="24"/>
        <v>E09000013_Modelled prevalence of children in households where parent suffering severe mental health problem_Number</v>
      </c>
      <c r="B506" s="31" t="s">
        <v>491</v>
      </c>
      <c r="C506" s="31" t="s">
        <v>723</v>
      </c>
      <c r="D506" s="31" t="s">
        <v>229</v>
      </c>
      <c r="E506" s="31">
        <v>2018</v>
      </c>
      <c r="F506" s="31" t="s">
        <v>28</v>
      </c>
      <c r="G506" s="31" t="s">
        <v>29</v>
      </c>
      <c r="H506" s="31" t="s">
        <v>743</v>
      </c>
      <c r="I506" s="31">
        <v>6100.032895100765</v>
      </c>
      <c r="J506" s="31">
        <f>INDEX('LA lookup'!H:H,MATCH(B506,'LA lookup'!G:G,0))</f>
        <v>36898</v>
      </c>
      <c r="K506" s="31">
        <v>165.32150509785799</v>
      </c>
      <c r="L506" s="31" t="str">
        <f t="shared" si="22"/>
        <v>165.3 per 1000 0-17 yr olds</v>
      </c>
      <c r="M506" s="31">
        <f t="shared" si="23"/>
        <v>165.32150509785799</v>
      </c>
    </row>
    <row r="507" spans="1:13" x14ac:dyDescent="0.45">
      <c r="A507" s="31" t="str">
        <f t="shared" si="24"/>
        <v>E10000014_Modelled prevalence of children in households where parent suffering severe mental health problem_Number</v>
      </c>
      <c r="B507" s="31" t="s">
        <v>309</v>
      </c>
      <c r="C507" s="31" t="s">
        <v>310</v>
      </c>
      <c r="D507" s="31" t="s">
        <v>229</v>
      </c>
      <c r="E507" s="31">
        <v>2018</v>
      </c>
      <c r="F507" s="31" t="s">
        <v>28</v>
      </c>
      <c r="G507" s="31" t="s">
        <v>29</v>
      </c>
      <c r="H507" s="31" t="s">
        <v>743</v>
      </c>
      <c r="I507" s="31">
        <v>31126.988331497829</v>
      </c>
      <c r="J507" s="31">
        <f>INDEX('LA lookup'!H:H,MATCH(B507,'LA lookup'!G:G,0))</f>
        <v>284002</v>
      </c>
      <c r="K507" s="31">
        <v>109.601299749642</v>
      </c>
      <c r="L507" s="31" t="str">
        <f t="shared" si="22"/>
        <v>109.6 per 1000 0-17 yr olds</v>
      </c>
      <c r="M507" s="31">
        <f t="shared" si="23"/>
        <v>109.601299749642</v>
      </c>
    </row>
    <row r="508" spans="1:13" x14ac:dyDescent="0.45">
      <c r="A508" s="31" t="str">
        <f t="shared" si="24"/>
        <v>E09000014_Modelled prevalence of children in households where parent suffering severe mental health problem_Number</v>
      </c>
      <c r="B508" s="31" t="s">
        <v>311</v>
      </c>
      <c r="C508" s="31" t="s">
        <v>312</v>
      </c>
      <c r="D508" s="31" t="s">
        <v>229</v>
      </c>
      <c r="E508" s="31">
        <v>2018</v>
      </c>
      <c r="F508" s="31" t="s">
        <v>28</v>
      </c>
      <c r="G508" s="31" t="s">
        <v>29</v>
      </c>
      <c r="H508" s="31" t="s">
        <v>743</v>
      </c>
      <c r="I508" s="31">
        <v>9661.5595516201993</v>
      </c>
      <c r="J508" s="31">
        <f>INDEX('LA lookup'!H:H,MATCH(B508,'LA lookup'!G:G,0))</f>
        <v>60398</v>
      </c>
      <c r="K508" s="31">
        <v>159.964892076231</v>
      </c>
      <c r="L508" s="31" t="str">
        <f t="shared" si="22"/>
        <v>160 per 1000 0-17 yr olds</v>
      </c>
      <c r="M508" s="31">
        <f t="shared" si="23"/>
        <v>159.964892076231</v>
      </c>
    </row>
    <row r="509" spans="1:13" x14ac:dyDescent="0.45">
      <c r="A509" s="31" t="str">
        <f t="shared" si="24"/>
        <v>E09000015_Modelled prevalence of children in households where parent suffering severe mental health problem_Number</v>
      </c>
      <c r="B509" s="31" t="s">
        <v>496</v>
      </c>
      <c r="C509" s="31" t="s">
        <v>497</v>
      </c>
      <c r="D509" s="31" t="s">
        <v>229</v>
      </c>
      <c r="E509" s="31">
        <v>2018</v>
      </c>
      <c r="F509" s="31" t="s">
        <v>28</v>
      </c>
      <c r="G509" s="31" t="s">
        <v>29</v>
      </c>
      <c r="H509" s="31" t="s">
        <v>743</v>
      </c>
      <c r="I509" s="31">
        <v>7154.9536863067469</v>
      </c>
      <c r="J509" s="31">
        <f>INDEX('LA lookup'!H:H,MATCH(B509,'LA lookup'!G:G,0))</f>
        <v>58373</v>
      </c>
      <c r="K509" s="31">
        <v>122.572999268613</v>
      </c>
      <c r="L509" s="31" t="str">
        <f t="shared" si="22"/>
        <v>122.6 per 1000 0-17 yr olds</v>
      </c>
      <c r="M509" s="31">
        <f t="shared" si="23"/>
        <v>122.572999268613</v>
      </c>
    </row>
    <row r="510" spans="1:13" x14ac:dyDescent="0.45">
      <c r="A510" s="31" t="str">
        <f t="shared" si="24"/>
        <v>E06000001_Modelled prevalence of children in households where parent suffering severe mental health problem_Number</v>
      </c>
      <c r="B510" s="31" t="s">
        <v>313</v>
      </c>
      <c r="C510" s="31" t="s">
        <v>314</v>
      </c>
      <c r="D510" s="31" t="s">
        <v>229</v>
      </c>
      <c r="E510" s="31">
        <v>2018</v>
      </c>
      <c r="F510" s="31" t="s">
        <v>28</v>
      </c>
      <c r="G510" s="31" t="s">
        <v>29</v>
      </c>
      <c r="H510" s="31" t="s">
        <v>743</v>
      </c>
      <c r="I510" s="31">
        <v>3092.6395807015647</v>
      </c>
      <c r="J510" s="31">
        <f>INDEX('LA lookup'!H:H,MATCH(B510,'LA lookup'!G:G,0))</f>
        <v>20006</v>
      </c>
      <c r="K510" s="31">
        <v>154.58560335407202</v>
      </c>
      <c r="L510" s="31" t="str">
        <f t="shared" si="22"/>
        <v>154.6 per 1000 0-17 yr olds</v>
      </c>
      <c r="M510" s="31">
        <f t="shared" si="23"/>
        <v>154.58560335407202</v>
      </c>
    </row>
    <row r="511" spans="1:13" x14ac:dyDescent="0.45">
      <c r="A511" s="31" t="str">
        <f t="shared" si="24"/>
        <v>E09000016_Modelled prevalence of children in households where parent suffering severe mental health problem_Number</v>
      </c>
      <c r="B511" s="31" t="s">
        <v>315</v>
      </c>
      <c r="C511" s="31" t="s">
        <v>316</v>
      </c>
      <c r="D511" s="31" t="s">
        <v>229</v>
      </c>
      <c r="E511" s="31">
        <v>2018</v>
      </c>
      <c r="F511" s="31" t="s">
        <v>28</v>
      </c>
      <c r="G511" s="31" t="s">
        <v>29</v>
      </c>
      <c r="H511" s="31" t="s">
        <v>743</v>
      </c>
      <c r="I511" s="31">
        <v>7378.4731798954444</v>
      </c>
      <c r="J511" s="31">
        <f>INDEX('LA lookup'!H:H,MATCH(B511,'LA lookup'!G:G,0))</f>
        <v>57541</v>
      </c>
      <c r="K511" s="31">
        <v>128.22983924324299</v>
      </c>
      <c r="L511" s="31" t="str">
        <f t="shared" si="22"/>
        <v>128.2 per 1000 0-17 yr olds</v>
      </c>
      <c r="M511" s="31">
        <f t="shared" si="23"/>
        <v>128.22983924324299</v>
      </c>
    </row>
    <row r="512" spans="1:13" x14ac:dyDescent="0.45">
      <c r="A512" s="31" t="str">
        <f t="shared" si="24"/>
        <v>E06000019_Modelled prevalence of children in households where parent suffering severe mental health problem_Number</v>
      </c>
      <c r="B512" s="31" t="s">
        <v>317</v>
      </c>
      <c r="C512" s="31" t="s">
        <v>318</v>
      </c>
      <c r="D512" s="31" t="s">
        <v>229</v>
      </c>
      <c r="E512" s="31">
        <v>2018</v>
      </c>
      <c r="F512" s="31" t="s">
        <v>28</v>
      </c>
      <c r="G512" s="31" t="s">
        <v>29</v>
      </c>
      <c r="H512" s="31" t="s">
        <v>743</v>
      </c>
      <c r="I512" s="31">
        <v>3825.7197581940313</v>
      </c>
      <c r="J512" s="31">
        <f>INDEX('LA lookup'!H:H,MATCH(B512,'LA lookup'!G:G,0))</f>
        <v>36103</v>
      </c>
      <c r="K512" s="31">
        <v>105.96681046433901</v>
      </c>
      <c r="L512" s="31" t="str">
        <f t="shared" si="22"/>
        <v>106 per 1000 0-17 yr olds</v>
      </c>
      <c r="M512" s="31">
        <f t="shared" si="23"/>
        <v>105.96681046433901</v>
      </c>
    </row>
    <row r="513" spans="1:13" x14ac:dyDescent="0.45">
      <c r="A513" s="31" t="str">
        <f t="shared" si="24"/>
        <v>E10000015_Modelled prevalence of children in households where parent suffering severe mental health problem_Number</v>
      </c>
      <c r="B513" s="31" t="s">
        <v>319</v>
      </c>
      <c r="C513" s="31" t="s">
        <v>320</v>
      </c>
      <c r="D513" s="31" t="s">
        <v>229</v>
      </c>
      <c r="E513" s="31">
        <v>2018</v>
      </c>
      <c r="F513" s="31" t="s">
        <v>28</v>
      </c>
      <c r="G513" s="31" t="s">
        <v>29</v>
      </c>
      <c r="H513" s="31" t="s">
        <v>743</v>
      </c>
      <c r="I513" s="31">
        <v>33219.002692624163</v>
      </c>
      <c r="J513" s="31">
        <f>INDEX('LA lookup'!H:H,MATCH(B513,'LA lookup'!G:G,0))</f>
        <v>271005</v>
      </c>
      <c r="K513" s="31">
        <v>122.577084159422</v>
      </c>
      <c r="L513" s="31" t="str">
        <f t="shared" si="22"/>
        <v>122.6 per 1000 0-17 yr olds</v>
      </c>
      <c r="M513" s="31">
        <f t="shared" si="23"/>
        <v>122.577084159422</v>
      </c>
    </row>
    <row r="514" spans="1:13" x14ac:dyDescent="0.45">
      <c r="A514" s="31" t="str">
        <f t="shared" si="24"/>
        <v>E09000017_Modelled prevalence of children in households where parent suffering severe mental health problem_Number</v>
      </c>
      <c r="B514" s="31" t="s">
        <v>321</v>
      </c>
      <c r="C514" s="31" t="s">
        <v>322</v>
      </c>
      <c r="D514" s="31" t="s">
        <v>229</v>
      </c>
      <c r="E514" s="31">
        <v>2018</v>
      </c>
      <c r="F514" s="31" t="s">
        <v>28</v>
      </c>
      <c r="G514" s="31" t="s">
        <v>29</v>
      </c>
      <c r="H514" s="31" t="s">
        <v>743</v>
      </c>
      <c r="I514" s="31">
        <v>9758.8538387660683</v>
      </c>
      <c r="J514" s="31">
        <f>INDEX('LA lookup'!H:H,MATCH(B514,'LA lookup'!G:G,0))</f>
        <v>73377</v>
      </c>
      <c r="K514" s="31">
        <v>132.996086495306</v>
      </c>
      <c r="L514" s="31" t="str">
        <f t="shared" ref="L514:L577" si="25">IF(LOWER(H514)="percentage",CONCATENATE(I514,"%"),IF(J514="NA",K514,IF(OR(ISERROR(I514),ISBLANK(I514),NOT(ISNUMBER(I514)),H514="score"),"N/A",CONCATENATE(ROUND(I514/J514*1000,1)," per 1000 0-17 yr olds"))))</f>
        <v>133 per 1000 0-17 yr olds</v>
      </c>
      <c r="M514" s="31">
        <f t="shared" ref="M514:M577" si="26">IF(LOWER(H514)="percentage",I514,IF(J514="NA",K514,IF(OR(ISERROR(I514),ISBLANK(I514),NOT(ISNUMBER(I514))),"N/A",I514/J514*1000)))</f>
        <v>132.996086495306</v>
      </c>
    </row>
    <row r="515" spans="1:13" x14ac:dyDescent="0.45">
      <c r="A515" s="31" t="str">
        <f t="shared" ref="A515:A578" si="27">CONCATENATE(B515,"_",G515,"_",H515)</f>
        <v>E09000018_Modelled prevalence of children in households where parent suffering severe mental health problem_Number</v>
      </c>
      <c r="B515" s="31" t="s">
        <v>323</v>
      </c>
      <c r="C515" s="31" t="s">
        <v>324</v>
      </c>
      <c r="D515" s="31" t="s">
        <v>229</v>
      </c>
      <c r="E515" s="31">
        <v>2018</v>
      </c>
      <c r="F515" s="31" t="s">
        <v>28</v>
      </c>
      <c r="G515" s="31" t="s">
        <v>29</v>
      </c>
      <c r="H515" s="31" t="s">
        <v>743</v>
      </c>
      <c r="I515" s="31">
        <v>8909.5414371368242</v>
      </c>
      <c r="J515" s="31">
        <f>INDEX('LA lookup'!H:H,MATCH(B515,'LA lookup'!G:G,0))</f>
        <v>64898</v>
      </c>
      <c r="K515" s="31">
        <v>137.28530058147899</v>
      </c>
      <c r="L515" s="31" t="str">
        <f t="shared" si="25"/>
        <v>137.3 per 1000 0-17 yr olds</v>
      </c>
      <c r="M515" s="31">
        <f t="shared" si="26"/>
        <v>137.28530058147899</v>
      </c>
    </row>
    <row r="516" spans="1:13" x14ac:dyDescent="0.45">
      <c r="A516" s="31" t="str">
        <f t="shared" si="27"/>
        <v>E06000046_Modelled prevalence of children in households where parent suffering severe mental health problem_Number</v>
      </c>
      <c r="B516" s="31" t="s">
        <v>325</v>
      </c>
      <c r="C516" s="31" t="s">
        <v>326</v>
      </c>
      <c r="D516" s="31" t="s">
        <v>229</v>
      </c>
      <c r="E516" s="31">
        <v>2018</v>
      </c>
      <c r="F516" s="31" t="s">
        <v>28</v>
      </c>
      <c r="G516" s="31" t="s">
        <v>29</v>
      </c>
      <c r="H516" s="31" t="s">
        <v>743</v>
      </c>
      <c r="I516" s="31">
        <v>2964.2240653767362</v>
      </c>
      <c r="J516" s="31">
        <f>INDEX('LA lookup'!H:H,MATCH(B516,'LA lookup'!G:G,0))</f>
        <v>24869</v>
      </c>
      <c r="K516" s="31">
        <v>119.19353674762702</v>
      </c>
      <c r="L516" s="31" t="str">
        <f t="shared" si="25"/>
        <v>119.2 per 1000 0-17 yr olds</v>
      </c>
      <c r="M516" s="31">
        <f t="shared" si="26"/>
        <v>119.19353674762702</v>
      </c>
    </row>
    <row r="517" spans="1:13" x14ac:dyDescent="0.45">
      <c r="A517" s="31" t="str">
        <f t="shared" si="27"/>
        <v>E09000019_Modelled prevalence of children in households where parent suffering severe mental health problem_Number</v>
      </c>
      <c r="B517" s="31" t="s">
        <v>500</v>
      </c>
      <c r="C517" s="31" t="s">
        <v>501</v>
      </c>
      <c r="D517" s="31" t="s">
        <v>229</v>
      </c>
      <c r="E517" s="31">
        <v>2018</v>
      </c>
      <c r="F517" s="31" t="s">
        <v>28</v>
      </c>
      <c r="G517" s="31" t="s">
        <v>29</v>
      </c>
      <c r="H517" s="31" t="s">
        <v>743</v>
      </c>
      <c r="I517" s="31">
        <v>7714.1272747877229</v>
      </c>
      <c r="J517" s="31">
        <f>INDEX('LA lookup'!H:H,MATCH(B517,'LA lookup'!G:G,0))</f>
        <v>42098</v>
      </c>
      <c r="K517" s="31">
        <v>183.242132043986</v>
      </c>
      <c r="L517" s="31" t="str">
        <f t="shared" si="25"/>
        <v>183.2 per 1000 0-17 yr olds</v>
      </c>
      <c r="M517" s="31">
        <f t="shared" si="26"/>
        <v>183.242132043986</v>
      </c>
    </row>
    <row r="518" spans="1:13" x14ac:dyDescent="0.45">
      <c r="A518" s="31" t="str">
        <f t="shared" si="27"/>
        <v>E09000020_Modelled prevalence of children in households where parent suffering severe mental health problem_Number</v>
      </c>
      <c r="B518" s="31" t="s">
        <v>479</v>
      </c>
      <c r="C518" s="31" t="s">
        <v>674</v>
      </c>
      <c r="D518" s="31" t="s">
        <v>229</v>
      </c>
      <c r="E518" s="31">
        <v>2018</v>
      </c>
      <c r="F518" s="31" t="s">
        <v>28</v>
      </c>
      <c r="G518" s="31" t="s">
        <v>29</v>
      </c>
      <c r="H518" s="31" t="s">
        <v>743</v>
      </c>
      <c r="I518" s="31">
        <v>4179.407179247678</v>
      </c>
      <c r="J518" s="31">
        <f>INDEX('LA lookup'!H:H,MATCH(B518,'LA lookup'!G:G,0))</f>
        <v>28678</v>
      </c>
      <c r="K518" s="31">
        <v>145.73565727204402</v>
      </c>
      <c r="L518" s="31" t="str">
        <f t="shared" si="25"/>
        <v>145.7 per 1000 0-17 yr olds</v>
      </c>
      <c r="M518" s="31">
        <f t="shared" si="26"/>
        <v>145.73565727204402</v>
      </c>
    </row>
    <row r="519" spans="1:13" x14ac:dyDescent="0.45">
      <c r="A519" s="31" t="str">
        <f t="shared" si="27"/>
        <v>E10000016_Modelled prevalence of children in households where parent suffering severe mental health problem_Number</v>
      </c>
      <c r="B519" s="31" t="s">
        <v>327</v>
      </c>
      <c r="C519" s="31" t="s">
        <v>328</v>
      </c>
      <c r="D519" s="31" t="s">
        <v>229</v>
      </c>
      <c r="E519" s="31">
        <v>2018</v>
      </c>
      <c r="F519" s="31" t="s">
        <v>28</v>
      </c>
      <c r="G519" s="31" t="s">
        <v>29</v>
      </c>
      <c r="H519" s="31" t="s">
        <v>743</v>
      </c>
      <c r="I519" s="31">
        <v>39550.113775990525</v>
      </c>
      <c r="J519" s="31">
        <f>INDEX('LA lookup'!H:H,MATCH(B519,'LA lookup'!G:G,0))</f>
        <v>340140</v>
      </c>
      <c r="K519" s="31">
        <v>116.27598569997802</v>
      </c>
      <c r="L519" s="31" t="str">
        <f t="shared" si="25"/>
        <v>116.3 per 1000 0-17 yr olds</v>
      </c>
      <c r="M519" s="31">
        <f t="shared" si="26"/>
        <v>116.27598569997802</v>
      </c>
    </row>
    <row r="520" spans="1:13" x14ac:dyDescent="0.45">
      <c r="A520" s="31" t="str">
        <f t="shared" si="27"/>
        <v>E06000010_Modelled prevalence of children in households where parent suffering severe mental health problem_Number</v>
      </c>
      <c r="B520" s="31" t="s">
        <v>329</v>
      </c>
      <c r="C520" s="31" t="s">
        <v>593</v>
      </c>
      <c r="D520" s="31" t="s">
        <v>229</v>
      </c>
      <c r="E520" s="31">
        <v>2018</v>
      </c>
      <c r="F520" s="31" t="s">
        <v>28</v>
      </c>
      <c r="G520" s="31" t="s">
        <v>29</v>
      </c>
      <c r="H520" s="31" t="s">
        <v>743</v>
      </c>
      <c r="I520" s="31">
        <v>9135.6790395215085</v>
      </c>
      <c r="J520" s="31">
        <f>INDEX('LA lookup'!H:H,MATCH(B520,'LA lookup'!G:G,0))</f>
        <v>57023</v>
      </c>
      <c r="K520" s="31">
        <v>160.21042455713498</v>
      </c>
      <c r="L520" s="31" t="str">
        <f t="shared" si="25"/>
        <v>160.2 per 1000 0-17 yr olds</v>
      </c>
      <c r="M520" s="31">
        <f t="shared" si="26"/>
        <v>160.21042455713498</v>
      </c>
    </row>
    <row r="521" spans="1:13" x14ac:dyDescent="0.45">
      <c r="A521" s="31" t="str">
        <f t="shared" si="27"/>
        <v>E09000021_Modelled prevalence of children in households where parent suffering severe mental health problem_Number</v>
      </c>
      <c r="B521" s="31" t="s">
        <v>520</v>
      </c>
      <c r="C521" s="31" t="s">
        <v>521</v>
      </c>
      <c r="D521" s="31" t="s">
        <v>229</v>
      </c>
      <c r="E521" s="31">
        <v>2018</v>
      </c>
      <c r="F521" s="31" t="s">
        <v>28</v>
      </c>
      <c r="G521" s="31" t="s">
        <v>29</v>
      </c>
      <c r="H521" s="31" t="s">
        <v>743</v>
      </c>
      <c r="I521" s="31">
        <v>4893.9412960585296</v>
      </c>
      <c r="J521" s="31">
        <f>INDEX('LA lookup'!H:H,MATCH(B521,'LA lookup'!G:G,0))</f>
        <v>38977</v>
      </c>
      <c r="K521" s="31">
        <v>125.55972229926698</v>
      </c>
      <c r="L521" s="31" t="str">
        <f t="shared" si="25"/>
        <v>125.6 per 1000 0-17 yr olds</v>
      </c>
      <c r="M521" s="31">
        <f t="shared" si="26"/>
        <v>125.55972229926698</v>
      </c>
    </row>
    <row r="522" spans="1:13" x14ac:dyDescent="0.45">
      <c r="A522" s="31" t="str">
        <f t="shared" si="27"/>
        <v>E08000034_Modelled prevalence of children in households where parent suffering severe mental health problem_Number</v>
      </c>
      <c r="B522" s="31" t="s">
        <v>331</v>
      </c>
      <c r="C522" s="31" t="s">
        <v>332</v>
      </c>
      <c r="D522" s="31" t="s">
        <v>229</v>
      </c>
      <c r="E522" s="31">
        <v>2018</v>
      </c>
      <c r="F522" s="31" t="s">
        <v>28</v>
      </c>
      <c r="G522" s="31" t="s">
        <v>29</v>
      </c>
      <c r="H522" s="31" t="s">
        <v>743</v>
      </c>
      <c r="I522" s="31">
        <v>13639.598197971789</v>
      </c>
      <c r="J522" s="31">
        <f>INDEX('LA lookup'!H:H,MATCH(B522,'LA lookup'!G:G,0))</f>
        <v>100174</v>
      </c>
      <c r="K522" s="31">
        <v>136.15906520625902</v>
      </c>
      <c r="L522" s="31" t="str">
        <f t="shared" si="25"/>
        <v>136.2 per 1000 0-17 yr olds</v>
      </c>
      <c r="M522" s="31">
        <f t="shared" si="26"/>
        <v>136.15906520625902</v>
      </c>
    </row>
    <row r="523" spans="1:13" x14ac:dyDescent="0.45">
      <c r="A523" s="31" t="str">
        <f t="shared" si="27"/>
        <v>E08000011_Modelled prevalence of children in households where parent suffering severe mental health problem_Number</v>
      </c>
      <c r="B523" s="31" t="s">
        <v>333</v>
      </c>
      <c r="C523" s="31" t="s">
        <v>334</v>
      </c>
      <c r="D523" s="31" t="s">
        <v>229</v>
      </c>
      <c r="E523" s="31">
        <v>2018</v>
      </c>
      <c r="F523" s="31" t="s">
        <v>28</v>
      </c>
      <c r="G523" s="31" t="s">
        <v>29</v>
      </c>
      <c r="H523" s="31" t="s">
        <v>743</v>
      </c>
      <c r="I523" s="31">
        <v>5868.1980906391027</v>
      </c>
      <c r="J523" s="31">
        <f>INDEX('LA lookup'!H:H,MATCH(B523,'LA lookup'!G:G,0))</f>
        <v>33477</v>
      </c>
      <c r="K523" s="31">
        <v>175.29044091881298</v>
      </c>
      <c r="L523" s="31" t="str">
        <f t="shared" si="25"/>
        <v>175.3 per 1000 0-17 yr olds</v>
      </c>
      <c r="M523" s="31">
        <f t="shared" si="26"/>
        <v>175.29044091881298</v>
      </c>
    </row>
    <row r="524" spans="1:13" x14ac:dyDescent="0.45">
      <c r="A524" s="31" t="str">
        <f t="shared" si="27"/>
        <v>E09000022_Modelled prevalence of children in households where parent suffering severe mental health problem_Number</v>
      </c>
      <c r="B524" s="31" t="s">
        <v>335</v>
      </c>
      <c r="C524" s="31" t="s">
        <v>336</v>
      </c>
      <c r="D524" s="31" t="s">
        <v>229</v>
      </c>
      <c r="E524" s="31">
        <v>2018</v>
      </c>
      <c r="F524" s="31" t="s">
        <v>28</v>
      </c>
      <c r="G524" s="31" t="s">
        <v>29</v>
      </c>
      <c r="H524" s="31" t="s">
        <v>743</v>
      </c>
      <c r="I524" s="31">
        <v>11098.828650508178</v>
      </c>
      <c r="J524" s="31">
        <f>INDEX('LA lookup'!H:H,MATCH(B524,'LA lookup'!G:G,0))</f>
        <v>62629</v>
      </c>
      <c r="K524" s="31">
        <v>177.21548564575801</v>
      </c>
      <c r="L524" s="31" t="str">
        <f t="shared" si="25"/>
        <v>177.2 per 1000 0-17 yr olds</v>
      </c>
      <c r="M524" s="31">
        <f t="shared" si="26"/>
        <v>177.21548564575801</v>
      </c>
    </row>
    <row r="525" spans="1:13" x14ac:dyDescent="0.45">
      <c r="A525" s="31" t="str">
        <f t="shared" si="27"/>
        <v>E10000017_Modelled prevalence of children in households where parent suffering severe mental health problem_Number</v>
      </c>
      <c r="B525" s="31" t="s">
        <v>337</v>
      </c>
      <c r="C525" s="31" t="s">
        <v>338</v>
      </c>
      <c r="D525" s="31" t="s">
        <v>229</v>
      </c>
      <c r="E525" s="31">
        <v>2018</v>
      </c>
      <c r="F525" s="31" t="s">
        <v>28</v>
      </c>
      <c r="G525" s="31" t="s">
        <v>29</v>
      </c>
      <c r="H525" s="31" t="s">
        <v>743</v>
      </c>
      <c r="I525" s="31">
        <v>34220.201190156353</v>
      </c>
      <c r="J525" s="31">
        <f>INDEX('LA lookup'!H:H,MATCH(B525,'LA lookup'!G:G,0))</f>
        <v>249727</v>
      </c>
      <c r="K525" s="31">
        <v>137.03044200329302</v>
      </c>
      <c r="L525" s="31" t="str">
        <f t="shared" si="25"/>
        <v>137 per 1000 0-17 yr olds</v>
      </c>
      <c r="M525" s="31">
        <f t="shared" si="26"/>
        <v>137.03044200329302</v>
      </c>
    </row>
    <row r="526" spans="1:13" x14ac:dyDescent="0.45">
      <c r="A526" s="31" t="str">
        <f t="shared" si="27"/>
        <v>E08000035_Modelled prevalence of children in households where parent suffering severe mental health problem_Number</v>
      </c>
      <c r="B526" s="31" t="s">
        <v>339</v>
      </c>
      <c r="C526" s="31" t="s">
        <v>340</v>
      </c>
      <c r="D526" s="31" t="s">
        <v>229</v>
      </c>
      <c r="E526" s="31">
        <v>2018</v>
      </c>
      <c r="F526" s="31" t="s">
        <v>28</v>
      </c>
      <c r="G526" s="31" t="s">
        <v>29</v>
      </c>
      <c r="H526" s="31" t="s">
        <v>743</v>
      </c>
      <c r="I526" s="31">
        <v>25274.161996430565</v>
      </c>
      <c r="J526" s="31">
        <f>INDEX('LA lookup'!H:H,MATCH(B526,'LA lookup'!G:G,0))</f>
        <v>168176</v>
      </c>
      <c r="K526" s="31">
        <v>150.284000073914</v>
      </c>
      <c r="L526" s="31" t="str">
        <f t="shared" si="25"/>
        <v>150.3 per 1000 0-17 yr olds</v>
      </c>
      <c r="M526" s="31">
        <f t="shared" si="26"/>
        <v>150.284000073914</v>
      </c>
    </row>
    <row r="527" spans="1:13" x14ac:dyDescent="0.45">
      <c r="A527" s="31" t="str">
        <f t="shared" si="27"/>
        <v>E06000016_Modelled prevalence of children in households where parent suffering severe mental health problem_Number</v>
      </c>
      <c r="B527" s="31" t="s">
        <v>341</v>
      </c>
      <c r="C527" s="31" t="s">
        <v>342</v>
      </c>
      <c r="D527" s="31" t="s">
        <v>229</v>
      </c>
      <c r="E527" s="31">
        <v>2018</v>
      </c>
      <c r="F527" s="31" t="s">
        <v>28</v>
      </c>
      <c r="G527" s="31" t="s">
        <v>29</v>
      </c>
      <c r="H527" s="31" t="s">
        <v>743</v>
      </c>
      <c r="I527" s="31">
        <v>12141.192900540529</v>
      </c>
      <c r="J527" s="31">
        <f>INDEX('LA lookup'!H:H,MATCH(B527,'LA lookup'!G:G,0))</f>
        <v>83994</v>
      </c>
      <c r="K527" s="31">
        <v>144.54833560183499</v>
      </c>
      <c r="L527" s="31" t="str">
        <f t="shared" si="25"/>
        <v>144.5 per 1000 0-17 yr olds</v>
      </c>
      <c r="M527" s="31">
        <f t="shared" si="26"/>
        <v>144.54833560183499</v>
      </c>
    </row>
    <row r="528" spans="1:13" x14ac:dyDescent="0.45">
      <c r="A528" s="31" t="str">
        <f t="shared" si="27"/>
        <v>E10000018_Modelled prevalence of children in households where parent suffering severe mental health problem_Number</v>
      </c>
      <c r="B528" s="31" t="s">
        <v>552</v>
      </c>
      <c r="C528" s="31" t="s">
        <v>553</v>
      </c>
      <c r="D528" s="31" t="s">
        <v>229</v>
      </c>
      <c r="E528" s="31">
        <v>2018</v>
      </c>
      <c r="F528" s="31" t="s">
        <v>28</v>
      </c>
      <c r="G528" s="31" t="s">
        <v>29</v>
      </c>
      <c r="H528" s="31" t="s">
        <v>743</v>
      </c>
      <c r="I528" s="31">
        <v>15427.18781937036</v>
      </c>
      <c r="J528" s="31">
        <f>INDEX('LA lookup'!H:H,MATCH(B528,'LA lookup'!G:G,0))</f>
        <v>140307</v>
      </c>
      <c r="K528" s="31">
        <v>109.95308729693001</v>
      </c>
      <c r="L528" s="31" t="str">
        <f t="shared" si="25"/>
        <v>110 per 1000 0-17 yr olds</v>
      </c>
      <c r="M528" s="31">
        <f t="shared" si="26"/>
        <v>109.95308729693001</v>
      </c>
    </row>
    <row r="529" spans="1:13" x14ac:dyDescent="0.45">
      <c r="A529" s="31" t="str">
        <f t="shared" si="27"/>
        <v>E09000023_Modelled prevalence of children in households where parent suffering severe mental health problem_Number</v>
      </c>
      <c r="B529" s="31" t="s">
        <v>343</v>
      </c>
      <c r="C529" s="31" t="s">
        <v>344</v>
      </c>
      <c r="D529" s="31" t="s">
        <v>229</v>
      </c>
      <c r="E529" s="31">
        <v>2018</v>
      </c>
      <c r="F529" s="31" t="s">
        <v>28</v>
      </c>
      <c r="G529" s="31" t="s">
        <v>29</v>
      </c>
      <c r="H529" s="31" t="s">
        <v>743</v>
      </c>
      <c r="I529" s="31">
        <v>11104.317882761532</v>
      </c>
      <c r="J529" s="31">
        <f>INDEX('LA lookup'!H:H,MATCH(B529,'LA lookup'!G:G,0))</f>
        <v>68458</v>
      </c>
      <c r="K529" s="31">
        <v>162.20628535396204</v>
      </c>
      <c r="L529" s="31" t="str">
        <f t="shared" si="25"/>
        <v>162.2 per 1000 0-17 yr olds</v>
      </c>
      <c r="M529" s="31">
        <f t="shared" si="26"/>
        <v>162.20628535396204</v>
      </c>
    </row>
    <row r="530" spans="1:13" x14ac:dyDescent="0.45">
      <c r="A530" s="31" t="str">
        <f t="shared" si="27"/>
        <v>E10000019_Modelled prevalence of children in households where parent suffering severe mental health problem_Number</v>
      </c>
      <c r="B530" s="31" t="s">
        <v>345</v>
      </c>
      <c r="C530" s="31" t="s">
        <v>346</v>
      </c>
      <c r="D530" s="31" t="s">
        <v>229</v>
      </c>
      <c r="E530" s="31">
        <v>2018</v>
      </c>
      <c r="F530" s="31" t="s">
        <v>28</v>
      </c>
      <c r="G530" s="31" t="s">
        <v>29</v>
      </c>
      <c r="H530" s="31" t="s">
        <v>743</v>
      </c>
      <c r="I530" s="31">
        <v>16727.42979165303</v>
      </c>
      <c r="J530" s="31">
        <f>INDEX('LA lookup'!H:H,MATCH(B530,'LA lookup'!G:G,0))</f>
        <v>145641</v>
      </c>
      <c r="K530" s="31">
        <v>114.853851536676</v>
      </c>
      <c r="L530" s="31" t="str">
        <f t="shared" si="25"/>
        <v>114.9 per 1000 0-17 yr olds</v>
      </c>
      <c r="M530" s="31">
        <f t="shared" si="26"/>
        <v>114.853851536676</v>
      </c>
    </row>
    <row r="531" spans="1:13" x14ac:dyDescent="0.45">
      <c r="A531" s="31" t="str">
        <f t="shared" si="27"/>
        <v>E08000012_Modelled prevalence of children in households where parent suffering severe mental health problem_Number</v>
      </c>
      <c r="B531" s="31" t="s">
        <v>347</v>
      </c>
      <c r="C531" s="31" t="s">
        <v>348</v>
      </c>
      <c r="D531" s="31" t="s">
        <v>229</v>
      </c>
      <c r="E531" s="31">
        <v>2018</v>
      </c>
      <c r="F531" s="31" t="s">
        <v>28</v>
      </c>
      <c r="G531" s="31" t="s">
        <v>29</v>
      </c>
      <c r="H531" s="31" t="s">
        <v>743</v>
      </c>
      <c r="I531" s="31">
        <v>17327.782340492893</v>
      </c>
      <c r="J531" s="31">
        <f>INDEX('LA lookup'!H:H,MATCH(B531,'LA lookup'!G:G,0))</f>
        <v>94902</v>
      </c>
      <c r="K531" s="31">
        <v>182.58606078368098</v>
      </c>
      <c r="L531" s="31" t="str">
        <f t="shared" si="25"/>
        <v>182.6 per 1000 0-17 yr olds</v>
      </c>
      <c r="M531" s="31">
        <f t="shared" si="26"/>
        <v>182.58606078368098</v>
      </c>
    </row>
    <row r="532" spans="1:13" x14ac:dyDescent="0.45">
      <c r="A532" s="31" t="str">
        <f t="shared" si="27"/>
        <v>E06000032_Modelled prevalence of children in households where parent suffering severe mental health problem_Number</v>
      </c>
      <c r="B532" s="31" t="s">
        <v>564</v>
      </c>
      <c r="C532" s="31" t="s">
        <v>724</v>
      </c>
      <c r="D532" s="31" t="s">
        <v>229</v>
      </c>
      <c r="E532" s="31">
        <v>2018</v>
      </c>
      <c r="F532" s="31" t="s">
        <v>28</v>
      </c>
      <c r="G532" s="31" t="s">
        <v>29</v>
      </c>
      <c r="H532" s="31" t="s">
        <v>743</v>
      </c>
      <c r="I532" s="31">
        <v>7719.4722633955444</v>
      </c>
      <c r="J532" s="31">
        <f>INDEX('LA lookup'!H:H,MATCH(B532,'LA lookup'!G:G,0))</f>
        <v>57375</v>
      </c>
      <c r="K532" s="31">
        <v>134.54417888271101</v>
      </c>
      <c r="L532" s="31" t="str">
        <f t="shared" si="25"/>
        <v>134.5 per 1000 0-17 yr olds</v>
      </c>
      <c r="M532" s="31">
        <f t="shared" si="26"/>
        <v>134.54417888271101</v>
      </c>
    </row>
    <row r="533" spans="1:13" x14ac:dyDescent="0.45">
      <c r="A533" s="31" t="str">
        <f t="shared" si="27"/>
        <v>E08000003_Modelled prevalence of children in households where parent suffering severe mental health problem_Number</v>
      </c>
      <c r="B533" s="31" t="s">
        <v>349</v>
      </c>
      <c r="C533" s="31" t="s">
        <v>350</v>
      </c>
      <c r="D533" s="31" t="s">
        <v>229</v>
      </c>
      <c r="E533" s="31">
        <v>2018</v>
      </c>
      <c r="F533" s="31" t="s">
        <v>28</v>
      </c>
      <c r="G533" s="31" t="s">
        <v>29</v>
      </c>
      <c r="H533" s="31" t="s">
        <v>743</v>
      </c>
      <c r="I533" s="31">
        <v>23127.907093770966</v>
      </c>
      <c r="J533" s="31">
        <f>INDEX('LA lookup'!H:H,MATCH(B533,'LA lookup'!G:G,0))</f>
        <v>121962</v>
      </c>
      <c r="K533" s="31">
        <v>189.632074693519</v>
      </c>
      <c r="L533" s="31" t="str">
        <f t="shared" si="25"/>
        <v>189.6 per 1000 0-17 yr olds</v>
      </c>
      <c r="M533" s="31">
        <f t="shared" si="26"/>
        <v>189.632074693519</v>
      </c>
    </row>
    <row r="534" spans="1:13" x14ac:dyDescent="0.45">
      <c r="A534" s="31" t="str">
        <f t="shared" si="27"/>
        <v>E06000035_Modelled prevalence of children in households where parent suffering severe mental health problem_Number</v>
      </c>
      <c r="B534" s="31" t="s">
        <v>351</v>
      </c>
      <c r="C534" s="31" t="s">
        <v>352</v>
      </c>
      <c r="D534" s="31" t="s">
        <v>229</v>
      </c>
      <c r="E534" s="31">
        <v>2018</v>
      </c>
      <c r="F534" s="31" t="s">
        <v>28</v>
      </c>
      <c r="G534" s="31" t="s">
        <v>29</v>
      </c>
      <c r="H534" s="31" t="s">
        <v>743</v>
      </c>
      <c r="I534" s="31">
        <v>7930.2533195041224</v>
      </c>
      <c r="J534" s="31">
        <f>INDEX('LA lookup'!H:H,MATCH(B534,'LA lookup'!G:G,0))</f>
        <v>64391</v>
      </c>
      <c r="K534" s="31">
        <v>123.157790987935</v>
      </c>
      <c r="L534" s="31" t="str">
        <f t="shared" si="25"/>
        <v>123.2 per 1000 0-17 yr olds</v>
      </c>
      <c r="M534" s="31">
        <f t="shared" si="26"/>
        <v>123.157790987935</v>
      </c>
    </row>
    <row r="535" spans="1:13" x14ac:dyDescent="0.45">
      <c r="A535" s="31" t="str">
        <f t="shared" si="27"/>
        <v>E09000024_Modelled prevalence of children in households where parent suffering severe mental health problem_Number</v>
      </c>
      <c r="B535" s="31" t="s">
        <v>353</v>
      </c>
      <c r="C535" s="31" t="s">
        <v>354</v>
      </c>
      <c r="D535" s="31" t="s">
        <v>229</v>
      </c>
      <c r="E535" s="31">
        <v>2018</v>
      </c>
      <c r="F535" s="31" t="s">
        <v>28</v>
      </c>
      <c r="G535" s="31" t="s">
        <v>29</v>
      </c>
      <c r="H535" s="31" t="s">
        <v>743</v>
      </c>
      <c r="I535" s="31">
        <v>6057.7681060357309</v>
      </c>
      <c r="J535" s="31">
        <f>INDEX('LA lookup'!H:H,MATCH(B535,'LA lookup'!G:G,0))</f>
        <v>47266</v>
      </c>
      <c r="K535" s="31">
        <v>128.16333317893898</v>
      </c>
      <c r="L535" s="31" t="str">
        <f t="shared" si="25"/>
        <v>128.2 per 1000 0-17 yr olds</v>
      </c>
      <c r="M535" s="31">
        <f t="shared" si="26"/>
        <v>128.16333317893898</v>
      </c>
    </row>
    <row r="536" spans="1:13" x14ac:dyDescent="0.45">
      <c r="A536" s="31" t="str">
        <f t="shared" si="27"/>
        <v>E06000002_Modelled prevalence of children in households where parent suffering severe mental health problem_Number</v>
      </c>
      <c r="B536" s="31" t="s">
        <v>511</v>
      </c>
      <c r="C536" s="31" t="s">
        <v>725</v>
      </c>
      <c r="D536" s="31" t="s">
        <v>229</v>
      </c>
      <c r="E536" s="31">
        <v>2018</v>
      </c>
      <c r="F536" s="31" t="s">
        <v>28</v>
      </c>
      <c r="G536" s="31" t="s">
        <v>29</v>
      </c>
      <c r="H536" s="31" t="s">
        <v>743</v>
      </c>
      <c r="I536" s="31">
        <v>5308.2597969510161</v>
      </c>
      <c r="J536" s="31">
        <f>INDEX('LA lookup'!H:H,MATCH(B536,'LA lookup'!G:G,0))</f>
        <v>32513</v>
      </c>
      <c r="K536" s="31">
        <v>163.26576436966803</v>
      </c>
      <c r="L536" s="31" t="str">
        <f t="shared" si="25"/>
        <v>163.3 per 1000 0-17 yr olds</v>
      </c>
      <c r="M536" s="31">
        <f t="shared" si="26"/>
        <v>163.26576436966803</v>
      </c>
    </row>
    <row r="537" spans="1:13" x14ac:dyDescent="0.45">
      <c r="A537" s="31" t="str">
        <f t="shared" si="27"/>
        <v>E06000042_Modelled prevalence of children in households where parent suffering severe mental health problem_Number</v>
      </c>
      <c r="B537" s="31" t="s">
        <v>355</v>
      </c>
      <c r="C537" s="31" t="s">
        <v>356</v>
      </c>
      <c r="D537" s="31" t="s">
        <v>229</v>
      </c>
      <c r="E537" s="31">
        <v>2018</v>
      </c>
      <c r="F537" s="31" t="s">
        <v>28</v>
      </c>
      <c r="G537" s="31" t="s">
        <v>29</v>
      </c>
      <c r="H537" s="31" t="s">
        <v>743</v>
      </c>
      <c r="I537" s="31">
        <v>8193.1786144576345</v>
      </c>
      <c r="J537" s="31">
        <f>INDEX('LA lookup'!H:H,MATCH(B537,'LA lookup'!G:G,0))</f>
        <v>68278</v>
      </c>
      <c r="K537" s="31">
        <v>119.99734342625202</v>
      </c>
      <c r="L537" s="31" t="str">
        <f t="shared" si="25"/>
        <v>120 per 1000 0-17 yr olds</v>
      </c>
      <c r="M537" s="31">
        <f t="shared" si="26"/>
        <v>119.99734342625202</v>
      </c>
    </row>
    <row r="538" spans="1:13" x14ac:dyDescent="0.45">
      <c r="A538" s="31" t="str">
        <f t="shared" si="27"/>
        <v>E08000021_Modelled prevalence of children in households where parent suffering severe mental health problem_Number</v>
      </c>
      <c r="B538" s="31" t="s">
        <v>357</v>
      </c>
      <c r="C538" s="31" t="s">
        <v>358</v>
      </c>
      <c r="D538" s="31" t="s">
        <v>229</v>
      </c>
      <c r="E538" s="31">
        <v>2018</v>
      </c>
      <c r="F538" s="31" t="s">
        <v>28</v>
      </c>
      <c r="G538" s="31" t="s">
        <v>29</v>
      </c>
      <c r="H538" s="31" t="s">
        <v>743</v>
      </c>
      <c r="I538" s="31">
        <v>9969.7008061478191</v>
      </c>
      <c r="J538" s="31">
        <f>INDEX('LA lookup'!H:H,MATCH(B538,'LA lookup'!G:G,0))</f>
        <v>58056</v>
      </c>
      <c r="K538" s="31">
        <v>171.72558919229397</v>
      </c>
      <c r="L538" s="31" t="str">
        <f t="shared" si="25"/>
        <v>171.7 per 1000 0-17 yr olds</v>
      </c>
      <c r="M538" s="31">
        <f t="shared" si="26"/>
        <v>171.72558919229397</v>
      </c>
    </row>
    <row r="539" spans="1:13" x14ac:dyDescent="0.45">
      <c r="A539" s="31" t="str">
        <f t="shared" si="27"/>
        <v>E09000025_Modelled prevalence of children in households where parent suffering severe mental health problem_Number</v>
      </c>
      <c r="B539" s="31" t="s">
        <v>359</v>
      </c>
      <c r="C539" s="31" t="s">
        <v>360</v>
      </c>
      <c r="D539" s="31" t="s">
        <v>229</v>
      </c>
      <c r="E539" s="31">
        <v>2018</v>
      </c>
      <c r="F539" s="31" t="s">
        <v>28</v>
      </c>
      <c r="G539" s="31" t="s">
        <v>29</v>
      </c>
      <c r="H539" s="31" t="s">
        <v>743</v>
      </c>
      <c r="I539" s="31">
        <v>13871.368982815375</v>
      </c>
      <c r="J539" s="31">
        <f>INDEX('LA lookup'!H:H,MATCH(B539,'LA lookup'!G:G,0))</f>
        <v>86567</v>
      </c>
      <c r="K539" s="31">
        <v>160.23853180559999</v>
      </c>
      <c r="L539" s="31" t="str">
        <f t="shared" si="25"/>
        <v>160.2 per 1000 0-17 yr olds</v>
      </c>
      <c r="M539" s="31">
        <f t="shared" si="26"/>
        <v>160.23853180559999</v>
      </c>
    </row>
    <row r="540" spans="1:13" x14ac:dyDescent="0.45">
      <c r="A540" s="31" t="str">
        <f t="shared" si="27"/>
        <v>E10000020_Modelled prevalence of children in households where parent suffering severe mental health problem_Number</v>
      </c>
      <c r="B540" s="31" t="s">
        <v>361</v>
      </c>
      <c r="C540" s="31" t="s">
        <v>362</v>
      </c>
      <c r="D540" s="31" t="s">
        <v>229</v>
      </c>
      <c r="E540" s="31">
        <v>2018</v>
      </c>
      <c r="F540" s="31" t="s">
        <v>28</v>
      </c>
      <c r="G540" s="31" t="s">
        <v>29</v>
      </c>
      <c r="H540" s="31" t="s">
        <v>743</v>
      </c>
      <c r="I540" s="31">
        <v>21657.325174562695</v>
      </c>
      <c r="J540" s="31">
        <f>INDEX('LA lookup'!H:H,MATCH(B540,'LA lookup'!G:G,0))</f>
        <v>170810</v>
      </c>
      <c r="K540" s="31">
        <v>126.79190430632103</v>
      </c>
      <c r="L540" s="31" t="str">
        <f t="shared" si="25"/>
        <v>126.8 per 1000 0-17 yr olds</v>
      </c>
      <c r="M540" s="31">
        <f t="shared" si="26"/>
        <v>126.79190430632103</v>
      </c>
    </row>
    <row r="541" spans="1:13" x14ac:dyDescent="0.45">
      <c r="A541" s="31" t="str">
        <f t="shared" si="27"/>
        <v>E06000012_Modelled prevalence of children in households where parent suffering severe mental health problem_Number</v>
      </c>
      <c r="B541" s="31" t="s">
        <v>363</v>
      </c>
      <c r="C541" s="31" t="s">
        <v>364</v>
      </c>
      <c r="D541" s="31" t="s">
        <v>229</v>
      </c>
      <c r="E541" s="31">
        <v>2018</v>
      </c>
      <c r="F541" s="31" t="s">
        <v>28</v>
      </c>
      <c r="G541" s="31" t="s">
        <v>29</v>
      </c>
      <c r="H541" s="31" t="s">
        <v>743</v>
      </c>
      <c r="I541" s="31">
        <v>4723.6340905324978</v>
      </c>
      <c r="J541" s="31">
        <f>INDEX('LA lookup'!H:H,MATCH(B541,'LA lookup'!G:G,0))</f>
        <v>34503</v>
      </c>
      <c r="K541" s="31">
        <v>136.90502537554698</v>
      </c>
      <c r="L541" s="31" t="str">
        <f t="shared" si="25"/>
        <v>136.9 per 1000 0-17 yr olds</v>
      </c>
      <c r="M541" s="31">
        <f t="shared" si="26"/>
        <v>136.90502537554698</v>
      </c>
    </row>
    <row r="542" spans="1:13" x14ac:dyDescent="0.45">
      <c r="A542" s="31" t="str">
        <f t="shared" si="27"/>
        <v>E06000013_Modelled prevalence of children in households where parent suffering severe mental health problem_Number</v>
      </c>
      <c r="B542" s="31" t="s">
        <v>365</v>
      </c>
      <c r="C542" s="31" t="s">
        <v>366</v>
      </c>
      <c r="D542" s="31" t="s">
        <v>229</v>
      </c>
      <c r="E542" s="31">
        <v>2018</v>
      </c>
      <c r="F542" s="31" t="s">
        <v>28</v>
      </c>
      <c r="G542" s="31" t="s">
        <v>29</v>
      </c>
      <c r="H542" s="31" t="s">
        <v>743</v>
      </c>
      <c r="I542" s="31">
        <v>4144.5782217531851</v>
      </c>
      <c r="J542" s="31">
        <f>INDEX('LA lookup'!H:H,MATCH(B542,'LA lookup'!G:G,0))</f>
        <v>35714</v>
      </c>
      <c r="K542" s="31">
        <v>116.04911860203799</v>
      </c>
      <c r="L542" s="31" t="str">
        <f t="shared" si="25"/>
        <v>116 per 1000 0-17 yr olds</v>
      </c>
      <c r="M542" s="31">
        <f t="shared" si="26"/>
        <v>116.04911860203799</v>
      </c>
    </row>
    <row r="543" spans="1:13" x14ac:dyDescent="0.45">
      <c r="A543" s="31" t="str">
        <f t="shared" si="27"/>
        <v>E06000024_Modelled prevalence of children in households where parent suffering severe mental health problem_Number</v>
      </c>
      <c r="B543" s="31" t="s">
        <v>367</v>
      </c>
      <c r="C543" s="31" t="s">
        <v>368</v>
      </c>
      <c r="D543" s="31" t="s">
        <v>229</v>
      </c>
      <c r="E543" s="31">
        <v>2018</v>
      </c>
      <c r="F543" s="31" t="s">
        <v>28</v>
      </c>
      <c r="G543" s="31" t="s">
        <v>29</v>
      </c>
      <c r="H543" s="31" t="s">
        <v>743</v>
      </c>
      <c r="I543" s="31">
        <v>5006.3556256116544</v>
      </c>
      <c r="J543" s="31">
        <f>INDEX('LA lookup'!H:H,MATCH(B543,'LA lookup'!G:G,0))</f>
        <v>43435</v>
      </c>
      <c r="K543" s="31">
        <v>115.26086394869701</v>
      </c>
      <c r="L543" s="31" t="str">
        <f t="shared" si="25"/>
        <v>115.3 per 1000 0-17 yr olds</v>
      </c>
      <c r="M543" s="31">
        <f t="shared" si="26"/>
        <v>115.26086394869701</v>
      </c>
    </row>
    <row r="544" spans="1:13" x14ac:dyDescent="0.45">
      <c r="A544" s="31" t="str">
        <f t="shared" si="27"/>
        <v>E08000022_Modelled prevalence of children in households where parent suffering severe mental health problem_Number</v>
      </c>
      <c r="B544" s="31" t="s">
        <v>524</v>
      </c>
      <c r="C544" s="31" t="s">
        <v>525</v>
      </c>
      <c r="D544" s="31" t="s">
        <v>229</v>
      </c>
      <c r="E544" s="31">
        <v>2018</v>
      </c>
      <c r="F544" s="31" t="s">
        <v>28</v>
      </c>
      <c r="G544" s="31" t="s">
        <v>29</v>
      </c>
      <c r="H544" s="31" t="s">
        <v>743</v>
      </c>
      <c r="I544" s="31">
        <v>5794.4259210129503</v>
      </c>
      <c r="J544" s="31">
        <f>INDEX('LA lookup'!H:H,MATCH(B544,'LA lookup'!G:G,0))</f>
        <v>41360</v>
      </c>
      <c r="K544" s="31">
        <v>140.09733851578702</v>
      </c>
      <c r="L544" s="31" t="str">
        <f t="shared" si="25"/>
        <v>140.1 per 1000 0-17 yr olds</v>
      </c>
      <c r="M544" s="31">
        <f t="shared" si="26"/>
        <v>140.09733851578702</v>
      </c>
    </row>
    <row r="545" spans="1:13" x14ac:dyDescent="0.45">
      <c r="A545" s="31" t="str">
        <f t="shared" si="27"/>
        <v>E10000023_Modelled prevalence of children in households where parent suffering severe mental health problem_Number</v>
      </c>
      <c r="B545" s="31" t="s">
        <v>369</v>
      </c>
      <c r="C545" s="31" t="s">
        <v>370</v>
      </c>
      <c r="D545" s="31" t="s">
        <v>229</v>
      </c>
      <c r="E545" s="31">
        <v>2018</v>
      </c>
      <c r="F545" s="31" t="s">
        <v>28</v>
      </c>
      <c r="G545" s="31" t="s">
        <v>29</v>
      </c>
      <c r="H545" s="31" t="s">
        <v>743</v>
      </c>
      <c r="I545" s="31">
        <v>13513.207244949506</v>
      </c>
      <c r="J545" s="31">
        <f>INDEX('LA lookup'!H:H,MATCH(B545,'LA lookup'!G:G,0))</f>
        <v>117499</v>
      </c>
      <c r="K545" s="31">
        <v>115.006997888914</v>
      </c>
      <c r="L545" s="31" t="str">
        <f t="shared" si="25"/>
        <v>115 per 1000 0-17 yr olds</v>
      </c>
      <c r="M545" s="31">
        <f t="shared" si="26"/>
        <v>115.006997888914</v>
      </c>
    </row>
    <row r="546" spans="1:13" x14ac:dyDescent="0.45">
      <c r="A546" s="31" t="str">
        <f t="shared" si="27"/>
        <v>E10000021_Modelled prevalence of children in households where parent suffering severe mental health problem_Number</v>
      </c>
      <c r="B546" s="31" t="s">
        <v>371</v>
      </c>
      <c r="C546" s="31" t="s">
        <v>372</v>
      </c>
      <c r="D546" s="31" t="s">
        <v>229</v>
      </c>
      <c r="E546" s="31">
        <v>2018</v>
      </c>
      <c r="F546" s="31" t="s">
        <v>28</v>
      </c>
      <c r="G546" s="31" t="s">
        <v>29</v>
      </c>
      <c r="H546" s="31" t="s">
        <v>743</v>
      </c>
      <c r="I546" s="31">
        <v>19567.087070615438</v>
      </c>
      <c r="J546" s="31">
        <f>INDEX('LA lookup'!H:H,MATCH(B546,'LA lookup'!G:G,0))</f>
        <v>170235</v>
      </c>
      <c r="K546" s="31">
        <v>114.94162229045402</v>
      </c>
      <c r="L546" s="31" t="str">
        <f t="shared" si="25"/>
        <v>114.9 per 1000 0-17 yr olds</v>
      </c>
      <c r="M546" s="31">
        <f t="shared" si="26"/>
        <v>114.94162229045402</v>
      </c>
    </row>
    <row r="547" spans="1:13" x14ac:dyDescent="0.45">
      <c r="A547" s="31" t="str">
        <f t="shared" si="27"/>
        <v>E06000048_Modelled prevalence of children in households where parent suffering severe mental health problem_Number</v>
      </c>
      <c r="B547" s="31" t="s">
        <v>484</v>
      </c>
      <c r="C547" s="31" t="s">
        <v>705</v>
      </c>
      <c r="D547" s="31" t="s">
        <v>229</v>
      </c>
      <c r="E547" s="31">
        <v>2018</v>
      </c>
      <c r="F547" s="31" t="s">
        <v>28</v>
      </c>
      <c r="G547" s="31" t="s">
        <v>29</v>
      </c>
      <c r="H547" s="31" t="s">
        <v>743</v>
      </c>
      <c r="I547" s="31">
        <v>7541.2350387200595</v>
      </c>
      <c r="J547" s="31">
        <f>INDEX('LA lookup'!H:H,MATCH(B547,'LA lookup'!G:G,0))</f>
        <v>59011</v>
      </c>
      <c r="K547" s="31">
        <v>127.79371708190099</v>
      </c>
      <c r="L547" s="31" t="str">
        <f t="shared" si="25"/>
        <v>127.8 per 1000 0-17 yr olds</v>
      </c>
      <c r="M547" s="31">
        <f t="shared" si="26"/>
        <v>127.79371708190099</v>
      </c>
    </row>
    <row r="548" spans="1:13" x14ac:dyDescent="0.45">
      <c r="A548" s="31" t="str">
        <f t="shared" si="27"/>
        <v>E06000018_Modelled prevalence of children in households where parent suffering severe mental health problem_Number</v>
      </c>
      <c r="B548" s="31" t="s">
        <v>373</v>
      </c>
      <c r="C548" s="31" t="s">
        <v>374</v>
      </c>
      <c r="D548" s="31" t="s">
        <v>229</v>
      </c>
      <c r="E548" s="31">
        <v>2018</v>
      </c>
      <c r="F548" s="31" t="s">
        <v>28</v>
      </c>
      <c r="G548" s="31" t="s">
        <v>29</v>
      </c>
      <c r="H548" s="31" t="s">
        <v>743</v>
      </c>
      <c r="I548" s="31">
        <v>11460.789408383383</v>
      </c>
      <c r="J548" s="31">
        <f>INDEX('LA lookup'!H:H,MATCH(B548,'LA lookup'!G:G,0))</f>
        <v>68651</v>
      </c>
      <c r="K548" s="31">
        <v>166.942789010843</v>
      </c>
      <c r="L548" s="31" t="str">
        <f t="shared" si="25"/>
        <v>166.9 per 1000 0-17 yr olds</v>
      </c>
      <c r="M548" s="31">
        <f t="shared" si="26"/>
        <v>166.942789010843</v>
      </c>
    </row>
    <row r="549" spans="1:13" x14ac:dyDescent="0.45">
      <c r="A549" s="31" t="str">
        <f t="shared" si="27"/>
        <v>E10000024_Modelled prevalence of children in households where parent suffering severe mental health problem_Number</v>
      </c>
      <c r="B549" s="31" t="s">
        <v>572</v>
      </c>
      <c r="C549" s="31" t="s">
        <v>573</v>
      </c>
      <c r="D549" s="31" t="s">
        <v>229</v>
      </c>
      <c r="E549" s="31">
        <v>2018</v>
      </c>
      <c r="F549" s="31" t="s">
        <v>28</v>
      </c>
      <c r="G549" s="31" t="s">
        <v>29</v>
      </c>
      <c r="H549" s="31" t="s">
        <v>743</v>
      </c>
      <c r="I549" s="31">
        <v>19359.925504004044</v>
      </c>
      <c r="J549" s="31">
        <f>INDEX('LA lookup'!H:H,MATCH(B549,'LA lookup'!G:G,0))</f>
        <v>166542</v>
      </c>
      <c r="K549" s="31">
        <v>116.24650541007101</v>
      </c>
      <c r="L549" s="31" t="str">
        <f t="shared" si="25"/>
        <v>116.2 per 1000 0-17 yr olds</v>
      </c>
      <c r="M549" s="31">
        <f t="shared" si="26"/>
        <v>116.24650541007101</v>
      </c>
    </row>
    <row r="550" spans="1:13" x14ac:dyDescent="0.45">
      <c r="A550" s="31" t="str">
        <f t="shared" si="27"/>
        <v>E08000004_Modelled prevalence of children in households where parent suffering severe mental health problem_Number</v>
      </c>
      <c r="B550" s="31" t="s">
        <v>375</v>
      </c>
      <c r="C550" s="31" t="s">
        <v>376</v>
      </c>
      <c r="D550" s="31" t="s">
        <v>229</v>
      </c>
      <c r="E550" s="31">
        <v>2018</v>
      </c>
      <c r="F550" s="31" t="s">
        <v>28</v>
      </c>
      <c r="G550" s="31" t="s">
        <v>29</v>
      </c>
      <c r="H550" s="31" t="s">
        <v>743</v>
      </c>
      <c r="I550" s="31">
        <v>8939.6803340116167</v>
      </c>
      <c r="J550" s="31">
        <f>INDEX('LA lookup'!H:H,MATCH(B550,'LA lookup'!G:G,0))</f>
        <v>59416</v>
      </c>
      <c r="K550" s="31">
        <v>150.45914120795101</v>
      </c>
      <c r="L550" s="31" t="str">
        <f t="shared" si="25"/>
        <v>150.5 per 1000 0-17 yr olds</v>
      </c>
      <c r="M550" s="31">
        <f t="shared" si="26"/>
        <v>150.45914120795101</v>
      </c>
    </row>
    <row r="551" spans="1:13" x14ac:dyDescent="0.45">
      <c r="A551" s="31" t="str">
        <f t="shared" si="27"/>
        <v>E10000025_Modelled prevalence of children in households where parent suffering severe mental health problem_Number</v>
      </c>
      <c r="B551" s="31" t="s">
        <v>377</v>
      </c>
      <c r="C551" s="31" t="s">
        <v>378</v>
      </c>
      <c r="D551" s="31" t="s">
        <v>229</v>
      </c>
      <c r="E551" s="31">
        <v>2018</v>
      </c>
      <c r="F551" s="31" t="s">
        <v>28</v>
      </c>
      <c r="G551" s="31" t="s">
        <v>29</v>
      </c>
      <c r="H551" s="31" t="s">
        <v>743</v>
      </c>
      <c r="I551" s="31">
        <v>16503.711582055737</v>
      </c>
      <c r="J551" s="31">
        <f>INDEX('LA lookup'!H:H,MATCH(B551,'LA lookup'!G:G,0))</f>
        <v>144788</v>
      </c>
      <c r="K551" s="31">
        <v>113.98535501599397</v>
      </c>
      <c r="L551" s="31" t="str">
        <f t="shared" si="25"/>
        <v>114 per 1000 0-17 yr olds</v>
      </c>
      <c r="M551" s="31">
        <f t="shared" si="26"/>
        <v>113.98535501599397</v>
      </c>
    </row>
    <row r="552" spans="1:13" x14ac:dyDescent="0.45">
      <c r="A552" s="31" t="str">
        <f t="shared" si="27"/>
        <v>E06000031_Modelled prevalence of children in households where parent suffering severe mental health problem_Number</v>
      </c>
      <c r="B552" s="31" t="s">
        <v>379</v>
      </c>
      <c r="C552" s="31" t="s">
        <v>380</v>
      </c>
      <c r="D552" s="31" t="s">
        <v>229</v>
      </c>
      <c r="E552" s="31">
        <v>2018</v>
      </c>
      <c r="F552" s="31" t="s">
        <v>28</v>
      </c>
      <c r="G552" s="31" t="s">
        <v>29</v>
      </c>
      <c r="H552" s="31" t="s">
        <v>743</v>
      </c>
      <c r="I552" s="31">
        <v>6475.4263841079155</v>
      </c>
      <c r="J552" s="31">
        <f>INDEX('LA lookup'!H:H,MATCH(B552,'LA lookup'!G:G,0))</f>
        <v>51137</v>
      </c>
      <c r="K552" s="31">
        <v>126.628984572969</v>
      </c>
      <c r="L552" s="31" t="str">
        <f t="shared" si="25"/>
        <v>126.6 per 1000 0-17 yr olds</v>
      </c>
      <c r="M552" s="31">
        <f t="shared" si="26"/>
        <v>126.628984572969</v>
      </c>
    </row>
    <row r="553" spans="1:13" x14ac:dyDescent="0.45">
      <c r="A553" s="31" t="str">
        <f t="shared" si="27"/>
        <v>E06000026_Modelled prevalence of children in households where parent suffering severe mental health problem_Number</v>
      </c>
      <c r="B553" s="31" t="s">
        <v>381</v>
      </c>
      <c r="C553" s="31" t="s">
        <v>382</v>
      </c>
      <c r="D553" s="31" t="s">
        <v>229</v>
      </c>
      <c r="E553" s="31">
        <v>2018</v>
      </c>
      <c r="F553" s="31" t="s">
        <v>28</v>
      </c>
      <c r="G553" s="31" t="s">
        <v>29</v>
      </c>
      <c r="H553" s="31" t="s">
        <v>743</v>
      </c>
      <c r="I553" s="31">
        <v>7296.233921249217</v>
      </c>
      <c r="J553" s="31">
        <f>INDEX('LA lookup'!H:H,MATCH(B553,'LA lookup'!G:G,0))</f>
        <v>52552</v>
      </c>
      <c r="K553" s="31">
        <v>138.83836811632702</v>
      </c>
      <c r="L553" s="31" t="str">
        <f t="shared" si="25"/>
        <v>138.8 per 1000 0-17 yr olds</v>
      </c>
      <c r="M553" s="31">
        <f t="shared" si="26"/>
        <v>138.83836811632702</v>
      </c>
    </row>
    <row r="554" spans="1:13" x14ac:dyDescent="0.45">
      <c r="A554" s="31" t="str">
        <f t="shared" si="27"/>
        <v>E06000029_Modelled prevalence of children in households where parent suffering severe mental health problem_Number</v>
      </c>
      <c r="B554" s="31" t="s">
        <v>543</v>
      </c>
      <c r="C554" s="31" t="s">
        <v>717</v>
      </c>
      <c r="D554" s="31" t="s">
        <v>229</v>
      </c>
      <c r="E554" s="31">
        <v>2018</v>
      </c>
      <c r="F554" s="31" t="s">
        <v>28</v>
      </c>
      <c r="G554" s="31" t="s">
        <v>29</v>
      </c>
      <c r="H554" s="31" t="s">
        <v>743</v>
      </c>
      <c r="I554" s="31">
        <v>3542.0201273143098</v>
      </c>
      <c r="J554" s="31">
        <f>INDEX('LA lookup'!H:H,MATCH(B554,'LA lookup'!G:G,0))</f>
        <v>30188</v>
      </c>
      <c r="K554" s="31">
        <v>117.33205668856201</v>
      </c>
      <c r="L554" s="31" t="str">
        <f t="shared" si="25"/>
        <v>117.3 per 1000 0-17 yr olds</v>
      </c>
      <c r="M554" s="31">
        <f t="shared" si="26"/>
        <v>117.33205668856201</v>
      </c>
    </row>
    <row r="555" spans="1:13" x14ac:dyDescent="0.45">
      <c r="A555" s="31" t="str">
        <f t="shared" si="27"/>
        <v>E06000044_Modelled prevalence of children in households where parent suffering severe mental health problem_Number</v>
      </c>
      <c r="B555" s="31" t="s">
        <v>383</v>
      </c>
      <c r="C555" s="31" t="s">
        <v>384</v>
      </c>
      <c r="D555" s="31" t="s">
        <v>229</v>
      </c>
      <c r="E555" s="31">
        <v>2018</v>
      </c>
      <c r="F555" s="31" t="s">
        <v>28</v>
      </c>
      <c r="G555" s="31" t="s">
        <v>29</v>
      </c>
      <c r="H555" s="31" t="s">
        <v>743</v>
      </c>
      <c r="I555" s="31">
        <v>6293.4445521643011</v>
      </c>
      <c r="J555" s="31">
        <f>INDEX('LA lookup'!H:H,MATCH(B555,'LA lookup'!G:G,0))</f>
        <v>44046</v>
      </c>
      <c r="K555" s="31">
        <v>142.88345257604098</v>
      </c>
      <c r="L555" s="31" t="str">
        <f t="shared" si="25"/>
        <v>142.9 per 1000 0-17 yr olds</v>
      </c>
      <c r="M555" s="31">
        <f t="shared" si="26"/>
        <v>142.88345257604098</v>
      </c>
    </row>
    <row r="556" spans="1:13" x14ac:dyDescent="0.45">
      <c r="A556" s="31" t="str">
        <f t="shared" si="27"/>
        <v>E06000038_Modelled prevalence of children in households where parent suffering severe mental health problem_Number</v>
      </c>
      <c r="B556" s="31" t="s">
        <v>557</v>
      </c>
      <c r="C556" s="31" t="s">
        <v>726</v>
      </c>
      <c r="D556" s="31" t="s">
        <v>229</v>
      </c>
      <c r="E556" s="31">
        <v>2018</v>
      </c>
      <c r="F556" s="31" t="s">
        <v>28</v>
      </c>
      <c r="G556" s="31" t="s">
        <v>29</v>
      </c>
      <c r="H556" s="31" t="s">
        <v>743</v>
      </c>
      <c r="I556" s="31">
        <v>4784.2777749883644</v>
      </c>
      <c r="J556" s="31">
        <f>INDEX('LA lookup'!H:H,MATCH(B556,'LA lookup'!G:G,0))</f>
        <v>37080</v>
      </c>
      <c r="K556" s="31">
        <v>129.02582996192999</v>
      </c>
      <c r="L556" s="31" t="str">
        <f t="shared" si="25"/>
        <v>129 per 1000 0-17 yr olds</v>
      </c>
      <c r="M556" s="31">
        <f t="shared" si="26"/>
        <v>129.02582996192999</v>
      </c>
    </row>
    <row r="557" spans="1:13" x14ac:dyDescent="0.45">
      <c r="A557" s="31" t="str">
        <f t="shared" si="27"/>
        <v>E09000026_Modelled prevalence of children in households where parent suffering severe mental health problem_Number</v>
      </c>
      <c r="B557" s="31" t="s">
        <v>385</v>
      </c>
      <c r="C557" s="31" t="s">
        <v>386</v>
      </c>
      <c r="D557" s="31" t="s">
        <v>229</v>
      </c>
      <c r="E557" s="31">
        <v>2018</v>
      </c>
      <c r="F557" s="31" t="s">
        <v>28</v>
      </c>
      <c r="G557" s="31" t="s">
        <v>29</v>
      </c>
      <c r="H557" s="31" t="s">
        <v>743</v>
      </c>
      <c r="I557" s="31">
        <v>9582.8689749765672</v>
      </c>
      <c r="J557" s="31">
        <f>INDEX('LA lookup'!H:H,MATCH(B557,'LA lookup'!G:G,0))</f>
        <v>76159</v>
      </c>
      <c r="K557" s="31">
        <v>125.82713763280198</v>
      </c>
      <c r="L557" s="31" t="str">
        <f t="shared" si="25"/>
        <v>125.8 per 1000 0-17 yr olds</v>
      </c>
      <c r="M557" s="31">
        <f t="shared" si="26"/>
        <v>125.82713763280198</v>
      </c>
    </row>
    <row r="558" spans="1:13" x14ac:dyDescent="0.45">
      <c r="A558" s="31" t="str">
        <f t="shared" si="27"/>
        <v>E06000003_Modelled prevalence of children in households where parent suffering severe mental health problem_Number</v>
      </c>
      <c r="B558" s="31" t="s">
        <v>387</v>
      </c>
      <c r="C558" s="31" t="s">
        <v>388</v>
      </c>
      <c r="D558" s="31" t="s">
        <v>229</v>
      </c>
      <c r="E558" s="31">
        <v>2018</v>
      </c>
      <c r="F558" s="31" t="s">
        <v>28</v>
      </c>
      <c r="G558" s="31" t="s">
        <v>29</v>
      </c>
      <c r="H558" s="31" t="s">
        <v>743</v>
      </c>
      <c r="I558" s="31">
        <v>4002.4091144999857</v>
      </c>
      <c r="J558" s="31">
        <f>INDEX('LA lookup'!H:H,MATCH(B558,'LA lookup'!G:G,0))</f>
        <v>27626</v>
      </c>
      <c r="K558" s="31">
        <v>144.87834339028399</v>
      </c>
      <c r="L558" s="31" t="str">
        <f t="shared" si="25"/>
        <v>144.9 per 1000 0-17 yr olds</v>
      </c>
      <c r="M558" s="31">
        <f t="shared" si="26"/>
        <v>144.87834339028399</v>
      </c>
    </row>
    <row r="559" spans="1:13" x14ac:dyDescent="0.45">
      <c r="A559" s="31" t="str">
        <f t="shared" si="27"/>
        <v>E09000027_Modelled prevalence of children in households where parent suffering severe mental health problem_Number</v>
      </c>
      <c r="B559" s="31" t="s">
        <v>389</v>
      </c>
      <c r="C559" s="31" t="s">
        <v>390</v>
      </c>
      <c r="D559" s="31" t="s">
        <v>229</v>
      </c>
      <c r="E559" s="31">
        <v>2018</v>
      </c>
      <c r="F559" s="31" t="s">
        <v>28</v>
      </c>
      <c r="G559" s="31" t="s">
        <v>29</v>
      </c>
      <c r="H559" s="31" t="s">
        <v>743</v>
      </c>
      <c r="I559" s="31">
        <v>5527.3644318689358</v>
      </c>
      <c r="J559" s="31">
        <f>INDEX('LA lookup'!H:H,MATCH(B559,'LA lookup'!G:G,0))</f>
        <v>45525</v>
      </c>
      <c r="K559" s="31">
        <v>121.41382607070699</v>
      </c>
      <c r="L559" s="31" t="str">
        <f t="shared" si="25"/>
        <v>121.4 per 1000 0-17 yr olds</v>
      </c>
      <c r="M559" s="31">
        <f t="shared" si="26"/>
        <v>121.41382607070699</v>
      </c>
    </row>
    <row r="560" spans="1:13" x14ac:dyDescent="0.45">
      <c r="A560" s="31" t="str">
        <f t="shared" si="27"/>
        <v>E08000005_Modelled prevalence of children in households where parent suffering severe mental health problem_Number</v>
      </c>
      <c r="B560" s="31" t="s">
        <v>391</v>
      </c>
      <c r="C560" s="31" t="s">
        <v>392</v>
      </c>
      <c r="D560" s="31" t="s">
        <v>229</v>
      </c>
      <c r="E560" s="31">
        <v>2018</v>
      </c>
      <c r="F560" s="31" t="s">
        <v>28</v>
      </c>
      <c r="G560" s="31" t="s">
        <v>29</v>
      </c>
      <c r="H560" s="31" t="s">
        <v>743</v>
      </c>
      <c r="I560" s="31">
        <v>8174.6922441602092</v>
      </c>
      <c r="J560" s="31">
        <f>INDEX('LA lookup'!H:H,MATCH(B560,'LA lookup'!G:G,0))</f>
        <v>52689</v>
      </c>
      <c r="K560" s="31">
        <v>155.14988411547398</v>
      </c>
      <c r="L560" s="31" t="str">
        <f t="shared" si="25"/>
        <v>155.1 per 1000 0-17 yr olds</v>
      </c>
      <c r="M560" s="31">
        <f t="shared" si="26"/>
        <v>155.14988411547398</v>
      </c>
    </row>
    <row r="561" spans="1:13" x14ac:dyDescent="0.45">
      <c r="A561" s="31" t="str">
        <f t="shared" si="27"/>
        <v>E08000018_Modelled prevalence of children in households where parent suffering severe mental health problem_Number</v>
      </c>
      <c r="B561" s="31" t="s">
        <v>393</v>
      </c>
      <c r="C561" s="31" t="s">
        <v>394</v>
      </c>
      <c r="D561" s="31" t="s">
        <v>229</v>
      </c>
      <c r="E561" s="31">
        <v>2018</v>
      </c>
      <c r="F561" s="31" t="s">
        <v>28</v>
      </c>
      <c r="G561" s="31" t="s">
        <v>29</v>
      </c>
      <c r="H561" s="31" t="s">
        <v>743</v>
      </c>
      <c r="I561" s="31">
        <v>7543.4266593887987</v>
      </c>
      <c r="J561" s="31">
        <f>INDEX('LA lookup'!H:H,MATCH(B561,'LA lookup'!G:G,0))</f>
        <v>57196</v>
      </c>
      <c r="K561" s="31">
        <v>131.88731133975801</v>
      </c>
      <c r="L561" s="31" t="str">
        <f t="shared" si="25"/>
        <v>131.9 per 1000 0-17 yr olds</v>
      </c>
      <c r="M561" s="31">
        <f t="shared" si="26"/>
        <v>131.88731133975801</v>
      </c>
    </row>
    <row r="562" spans="1:13" x14ac:dyDescent="0.45">
      <c r="A562" s="31" t="str">
        <f t="shared" si="27"/>
        <v>E06000017_Modelled prevalence of children in households where parent suffering severe mental health problem_Number</v>
      </c>
      <c r="B562" s="31" t="s">
        <v>548</v>
      </c>
      <c r="C562" s="31" t="s">
        <v>728</v>
      </c>
      <c r="D562" s="31" t="s">
        <v>229</v>
      </c>
      <c r="E562" s="31">
        <v>2018</v>
      </c>
      <c r="F562" s="31" t="s">
        <v>28</v>
      </c>
      <c r="G562" s="31" t="s">
        <v>29</v>
      </c>
      <c r="H562" s="31" t="s">
        <v>743</v>
      </c>
      <c r="I562" s="31">
        <v>805.2601189404354</v>
      </c>
      <c r="J562" s="31">
        <f>INDEX('LA lookup'!H:H,MATCH(B562,'LA lookup'!G:G,0))</f>
        <v>7807</v>
      </c>
      <c r="K562" s="31">
        <v>103.14590994497699</v>
      </c>
      <c r="L562" s="31" t="str">
        <f t="shared" si="25"/>
        <v>103.1 per 1000 0-17 yr olds</v>
      </c>
      <c r="M562" s="31">
        <f t="shared" si="26"/>
        <v>103.14590994497699</v>
      </c>
    </row>
    <row r="563" spans="1:13" x14ac:dyDescent="0.45">
      <c r="A563" s="31" t="str">
        <f t="shared" si="27"/>
        <v>E08000006_Modelled prevalence of children in households where parent suffering severe mental health problem_Number</v>
      </c>
      <c r="B563" s="31" t="s">
        <v>395</v>
      </c>
      <c r="C563" s="31" t="s">
        <v>396</v>
      </c>
      <c r="D563" s="31" t="s">
        <v>229</v>
      </c>
      <c r="E563" s="31">
        <v>2018</v>
      </c>
      <c r="F563" s="31" t="s">
        <v>28</v>
      </c>
      <c r="G563" s="31" t="s">
        <v>29</v>
      </c>
      <c r="H563" s="31" t="s">
        <v>743</v>
      </c>
      <c r="I563" s="31">
        <v>9357.8691224242957</v>
      </c>
      <c r="J563" s="31">
        <f>INDEX('LA lookup'!H:H,MATCH(B563,'LA lookup'!G:G,0))</f>
        <v>56566</v>
      </c>
      <c r="K563" s="31">
        <v>165.43275328685601</v>
      </c>
      <c r="L563" s="31" t="str">
        <f t="shared" si="25"/>
        <v>165.4 per 1000 0-17 yr olds</v>
      </c>
      <c r="M563" s="31">
        <f t="shared" si="26"/>
        <v>165.43275328685601</v>
      </c>
    </row>
    <row r="564" spans="1:13" x14ac:dyDescent="0.45">
      <c r="A564" s="31" t="str">
        <f t="shared" si="27"/>
        <v>E08000028_Modelled prevalence of children in households where parent suffering severe mental health problem_Number</v>
      </c>
      <c r="B564" s="31" t="s">
        <v>397</v>
      </c>
      <c r="C564" s="31" t="s">
        <v>398</v>
      </c>
      <c r="D564" s="31" t="s">
        <v>229</v>
      </c>
      <c r="E564" s="31">
        <v>2018</v>
      </c>
      <c r="F564" s="31" t="s">
        <v>28</v>
      </c>
      <c r="G564" s="31" t="s">
        <v>29</v>
      </c>
      <c r="H564" s="31" t="s">
        <v>743</v>
      </c>
      <c r="I564" s="31">
        <v>11023.600871188972</v>
      </c>
      <c r="J564" s="31">
        <f>INDEX('LA lookup'!H:H,MATCH(B564,'LA lookup'!G:G,0))</f>
        <v>81920</v>
      </c>
      <c r="K564" s="31">
        <v>134.565440322131</v>
      </c>
      <c r="L564" s="31" t="str">
        <f t="shared" si="25"/>
        <v>134.6 per 1000 0-17 yr olds</v>
      </c>
      <c r="M564" s="31">
        <f t="shared" si="26"/>
        <v>134.565440322131</v>
      </c>
    </row>
    <row r="565" spans="1:13" x14ac:dyDescent="0.45">
      <c r="A565" s="31" t="str">
        <f t="shared" si="27"/>
        <v>E08000014_Modelled prevalence of children in households where parent suffering severe mental health problem_Number</v>
      </c>
      <c r="B565" s="31" t="s">
        <v>399</v>
      </c>
      <c r="C565" s="31" t="s">
        <v>400</v>
      </c>
      <c r="D565" s="31" t="s">
        <v>229</v>
      </c>
      <c r="E565" s="31">
        <v>2018</v>
      </c>
      <c r="F565" s="31" t="s">
        <v>28</v>
      </c>
      <c r="G565" s="31" t="s">
        <v>29</v>
      </c>
      <c r="H565" s="31" t="s">
        <v>743</v>
      </c>
      <c r="I565" s="31">
        <v>8240.5465789910959</v>
      </c>
      <c r="J565" s="31">
        <f>INDEX('LA lookup'!H:H,MATCH(B565,'LA lookup'!G:G,0))</f>
        <v>53833</v>
      </c>
      <c r="K565" s="31">
        <v>153.07611648971996</v>
      </c>
      <c r="L565" s="31" t="str">
        <f t="shared" si="25"/>
        <v>153.1 per 1000 0-17 yr olds</v>
      </c>
      <c r="M565" s="31">
        <f t="shared" si="26"/>
        <v>153.07611648971996</v>
      </c>
    </row>
    <row r="566" spans="1:13" x14ac:dyDescent="0.45">
      <c r="A566" s="31" t="str">
        <f t="shared" si="27"/>
        <v>E08000019_Modelled prevalence of children in households where parent suffering severe mental health problem_Number</v>
      </c>
      <c r="B566" s="31" t="s">
        <v>401</v>
      </c>
      <c r="C566" s="31" t="s">
        <v>402</v>
      </c>
      <c r="D566" s="31" t="s">
        <v>229</v>
      </c>
      <c r="E566" s="31">
        <v>2018</v>
      </c>
      <c r="F566" s="31" t="s">
        <v>28</v>
      </c>
      <c r="G566" s="31" t="s">
        <v>29</v>
      </c>
      <c r="H566" s="31" t="s">
        <v>743</v>
      </c>
      <c r="I566" s="31">
        <v>17037.295235600501</v>
      </c>
      <c r="J566" s="31">
        <f>INDEX('LA lookup'!H:H,MATCH(B566,'LA lookup'!G:G,0))</f>
        <v>117497</v>
      </c>
      <c r="K566" s="31">
        <v>145.00195950194899</v>
      </c>
      <c r="L566" s="31" t="str">
        <f t="shared" si="25"/>
        <v>145 per 1000 0-17 yr olds</v>
      </c>
      <c r="M566" s="31">
        <f t="shared" si="26"/>
        <v>145.00195950194899</v>
      </c>
    </row>
    <row r="567" spans="1:13" x14ac:dyDescent="0.45">
      <c r="A567" s="31" t="str">
        <f t="shared" si="27"/>
        <v>E06000051_Modelled prevalence of children in households where parent suffering severe mental health problem_Number</v>
      </c>
      <c r="B567" s="31" t="s">
        <v>403</v>
      </c>
      <c r="C567" s="31" t="s">
        <v>166</v>
      </c>
      <c r="D567" s="31" t="s">
        <v>229</v>
      </c>
      <c r="E567" s="31">
        <v>2018</v>
      </c>
      <c r="F567" s="31" t="s">
        <v>28</v>
      </c>
      <c r="G567" s="31" t="s">
        <v>29</v>
      </c>
      <c r="H567" s="31" t="s">
        <v>743</v>
      </c>
      <c r="I567" s="31">
        <v>6314.1236946036688</v>
      </c>
      <c r="J567" s="31">
        <f>INDEX('LA lookup'!H:H,MATCH(B567,'LA lookup'!G:G,0))</f>
        <v>59839</v>
      </c>
      <c r="K567" s="31">
        <v>105.51853631584198</v>
      </c>
      <c r="L567" s="31" t="str">
        <f t="shared" si="25"/>
        <v>105.5 per 1000 0-17 yr olds</v>
      </c>
      <c r="M567" s="31">
        <f t="shared" si="26"/>
        <v>105.51853631584198</v>
      </c>
    </row>
    <row r="568" spans="1:13" x14ac:dyDescent="0.45">
      <c r="A568" s="31" t="str">
        <f t="shared" si="27"/>
        <v>E06000039_Modelled prevalence of children in households where parent suffering severe mental health problem_Number</v>
      </c>
      <c r="B568" s="31" t="s">
        <v>404</v>
      </c>
      <c r="C568" s="31" t="s">
        <v>405</v>
      </c>
      <c r="D568" s="31" t="s">
        <v>229</v>
      </c>
      <c r="E568" s="31">
        <v>2018</v>
      </c>
      <c r="F568" s="31" t="s">
        <v>28</v>
      </c>
      <c r="G568" s="31" t="s">
        <v>29</v>
      </c>
      <c r="H568" s="31" t="s">
        <v>743</v>
      </c>
      <c r="I568" s="31">
        <v>5378.4147876804764</v>
      </c>
      <c r="J568" s="31">
        <f>INDEX('LA lookup'!H:H,MATCH(B568,'LA lookup'!G:G,0))</f>
        <v>42699</v>
      </c>
      <c r="K568" s="31">
        <v>125.96114165859801</v>
      </c>
      <c r="L568" s="31" t="str">
        <f t="shared" si="25"/>
        <v>126 per 1000 0-17 yr olds</v>
      </c>
      <c r="M568" s="31">
        <f t="shared" si="26"/>
        <v>125.96114165859801</v>
      </c>
    </row>
    <row r="569" spans="1:13" x14ac:dyDescent="0.45">
      <c r="A569" s="31" t="str">
        <f t="shared" si="27"/>
        <v>E08000029_Modelled prevalence of children in households where parent suffering severe mental health problem_Number</v>
      </c>
      <c r="B569" s="31" t="s">
        <v>516</v>
      </c>
      <c r="C569" s="31" t="s">
        <v>517</v>
      </c>
      <c r="D569" s="31" t="s">
        <v>229</v>
      </c>
      <c r="E569" s="31">
        <v>2018</v>
      </c>
      <c r="F569" s="31" t="s">
        <v>28</v>
      </c>
      <c r="G569" s="31" t="s">
        <v>29</v>
      </c>
      <c r="H569" s="31" t="s">
        <v>743</v>
      </c>
      <c r="I569" s="31">
        <v>5489.1027724853029</v>
      </c>
      <c r="J569" s="31">
        <f>INDEX('LA lookup'!H:H,MATCH(B569,'LA lookup'!G:G,0))</f>
        <v>46946</v>
      </c>
      <c r="K569" s="31">
        <v>116.92375862662001</v>
      </c>
      <c r="L569" s="31" t="str">
        <f t="shared" si="25"/>
        <v>116.9 per 1000 0-17 yr olds</v>
      </c>
      <c r="M569" s="31">
        <f t="shared" si="26"/>
        <v>116.92375862662001</v>
      </c>
    </row>
    <row r="570" spans="1:13" x14ac:dyDescent="0.45">
      <c r="A570" s="31" t="str">
        <f t="shared" si="27"/>
        <v>E10000027_Modelled prevalence of children in households where parent suffering severe mental health problem_Number</v>
      </c>
      <c r="B570" s="31" t="s">
        <v>406</v>
      </c>
      <c r="C570" s="31" t="s">
        <v>407</v>
      </c>
      <c r="D570" s="31" t="s">
        <v>229</v>
      </c>
      <c r="E570" s="31">
        <v>2018</v>
      </c>
      <c r="F570" s="31" t="s">
        <v>28</v>
      </c>
      <c r="G570" s="31" t="s">
        <v>29</v>
      </c>
      <c r="H570" s="31" t="s">
        <v>743</v>
      </c>
      <c r="I570" s="31">
        <v>12820.782510689925</v>
      </c>
      <c r="J570" s="31">
        <f>INDEX('LA lookup'!H:H,MATCH(B570,'LA lookup'!G:G,0))</f>
        <v>110700</v>
      </c>
      <c r="K570" s="31">
        <v>115.81556016883401</v>
      </c>
      <c r="L570" s="31" t="str">
        <f t="shared" si="25"/>
        <v>115.8 per 1000 0-17 yr olds</v>
      </c>
      <c r="M570" s="31">
        <f t="shared" si="26"/>
        <v>115.81556016883401</v>
      </c>
    </row>
    <row r="571" spans="1:13" x14ac:dyDescent="0.45">
      <c r="A571" s="31" t="str">
        <f t="shared" si="27"/>
        <v>E06000025_Modelled prevalence of children in households where parent suffering severe mental health problem_Number</v>
      </c>
      <c r="B571" s="31" t="s">
        <v>408</v>
      </c>
      <c r="C571" s="31" t="s">
        <v>409</v>
      </c>
      <c r="D571" s="31" t="s">
        <v>229</v>
      </c>
      <c r="E571" s="31">
        <v>2018</v>
      </c>
      <c r="F571" s="31" t="s">
        <v>28</v>
      </c>
      <c r="G571" s="31" t="s">
        <v>29</v>
      </c>
      <c r="H571" s="31" t="s">
        <v>743</v>
      </c>
      <c r="I571" s="31">
        <v>6336.3083645731122</v>
      </c>
      <c r="J571" s="31">
        <f>INDEX('LA lookup'!H:H,MATCH(B571,'LA lookup'!G:G,0))</f>
        <v>58867</v>
      </c>
      <c r="K571" s="31">
        <v>107.63769793896601</v>
      </c>
      <c r="L571" s="31" t="str">
        <f t="shared" si="25"/>
        <v>107.6 per 1000 0-17 yr olds</v>
      </c>
      <c r="M571" s="31">
        <f t="shared" si="26"/>
        <v>107.63769793896601</v>
      </c>
    </row>
    <row r="572" spans="1:13" x14ac:dyDescent="0.45">
      <c r="A572" s="31" t="str">
        <f t="shared" si="27"/>
        <v>E08000023_Modelled prevalence of children in households where parent suffering severe mental health problem_Number</v>
      </c>
      <c r="B572" s="31" t="s">
        <v>410</v>
      </c>
      <c r="C572" s="31" t="s">
        <v>411</v>
      </c>
      <c r="D572" s="31" t="s">
        <v>229</v>
      </c>
      <c r="E572" s="31">
        <v>2018</v>
      </c>
      <c r="F572" s="31" t="s">
        <v>28</v>
      </c>
      <c r="G572" s="31" t="s">
        <v>29</v>
      </c>
      <c r="H572" s="31" t="s">
        <v>743</v>
      </c>
      <c r="I572" s="31">
        <v>4642.5653223556865</v>
      </c>
      <c r="J572" s="31">
        <f>INDEX('LA lookup'!H:H,MATCH(B572,'LA lookup'!G:G,0))</f>
        <v>29920</v>
      </c>
      <c r="K572" s="31">
        <v>155.165953287289</v>
      </c>
      <c r="L572" s="31" t="str">
        <f t="shared" si="25"/>
        <v>155.2 per 1000 0-17 yr olds</v>
      </c>
      <c r="M572" s="31">
        <f t="shared" si="26"/>
        <v>155.165953287289</v>
      </c>
    </row>
    <row r="573" spans="1:13" x14ac:dyDescent="0.45">
      <c r="A573" s="31" t="str">
        <f t="shared" si="27"/>
        <v>E06000045_Modelled prevalence of children in households where parent suffering severe mental health problem_Number</v>
      </c>
      <c r="B573" s="31" t="s">
        <v>577</v>
      </c>
      <c r="C573" s="31" t="s">
        <v>729</v>
      </c>
      <c r="D573" s="31" t="s">
        <v>229</v>
      </c>
      <c r="E573" s="31">
        <v>2018</v>
      </c>
      <c r="F573" s="31" t="s">
        <v>28</v>
      </c>
      <c r="G573" s="31" t="s">
        <v>29</v>
      </c>
      <c r="H573" s="31" t="s">
        <v>743</v>
      </c>
      <c r="I573" s="31">
        <v>7297.8724553366437</v>
      </c>
      <c r="J573" s="31">
        <f>INDEX('LA lookup'!H:H,MATCH(B573,'LA lookup'!G:G,0))</f>
        <v>50832</v>
      </c>
      <c r="K573" s="31">
        <v>143.56846976976399</v>
      </c>
      <c r="L573" s="31" t="str">
        <f t="shared" si="25"/>
        <v>143.6 per 1000 0-17 yr olds</v>
      </c>
      <c r="M573" s="31">
        <f t="shared" si="26"/>
        <v>143.56846976976399</v>
      </c>
    </row>
    <row r="574" spans="1:13" x14ac:dyDescent="0.45">
      <c r="A574" s="31" t="str">
        <f t="shared" si="27"/>
        <v>E06000033_Modelled prevalence of children in households where parent suffering severe mental health problem_Number</v>
      </c>
      <c r="B574" s="31" t="s">
        <v>412</v>
      </c>
      <c r="C574" s="31" t="s">
        <v>413</v>
      </c>
      <c r="D574" s="31" t="s">
        <v>229</v>
      </c>
      <c r="E574" s="31">
        <v>2018</v>
      </c>
      <c r="F574" s="31" t="s">
        <v>28</v>
      </c>
      <c r="G574" s="31" t="s">
        <v>29</v>
      </c>
      <c r="H574" s="31" t="s">
        <v>743</v>
      </c>
      <c r="I574" s="31">
        <v>5251.5532555378541</v>
      </c>
      <c r="J574" s="31">
        <f>INDEX('LA lookup'!H:H,MATCH(B574,'LA lookup'!G:G,0))</f>
        <v>39540</v>
      </c>
      <c r="K574" s="31">
        <v>132.81621789423002</v>
      </c>
      <c r="L574" s="31" t="str">
        <f t="shared" si="25"/>
        <v>132.8 per 1000 0-17 yr olds</v>
      </c>
      <c r="M574" s="31">
        <f t="shared" si="26"/>
        <v>132.81621789423002</v>
      </c>
    </row>
    <row r="575" spans="1:13" x14ac:dyDescent="0.45">
      <c r="A575" s="31" t="str">
        <f t="shared" si="27"/>
        <v>E09000028_Modelled prevalence of children in households where parent suffering severe mental health problem_Number</v>
      </c>
      <c r="B575" s="31" t="s">
        <v>414</v>
      </c>
      <c r="C575" s="31" t="s">
        <v>415</v>
      </c>
      <c r="D575" s="31" t="s">
        <v>229</v>
      </c>
      <c r="E575" s="31">
        <v>2018</v>
      </c>
      <c r="F575" s="31" t="s">
        <v>28</v>
      </c>
      <c r="G575" s="31" t="s">
        <v>29</v>
      </c>
      <c r="H575" s="31" t="s">
        <v>743</v>
      </c>
      <c r="I575" s="31">
        <v>11566.485445529222</v>
      </c>
      <c r="J575" s="31">
        <f>INDEX('LA lookup'!H:H,MATCH(B575,'LA lookup'!G:G,0))</f>
        <v>65121</v>
      </c>
      <c r="K575" s="31">
        <v>177.61529223336899</v>
      </c>
      <c r="L575" s="31" t="str">
        <f t="shared" si="25"/>
        <v>177.6 per 1000 0-17 yr olds</v>
      </c>
      <c r="M575" s="31">
        <f t="shared" si="26"/>
        <v>177.61529223336899</v>
      </c>
    </row>
    <row r="576" spans="1:13" x14ac:dyDescent="0.45">
      <c r="A576" s="31" t="str">
        <f t="shared" si="27"/>
        <v>E08000013_Modelled prevalence of children in households where parent suffering severe mental health problem_Number</v>
      </c>
      <c r="B576" s="31" t="s">
        <v>416</v>
      </c>
      <c r="C576" s="31" t="s">
        <v>537</v>
      </c>
      <c r="D576" s="31" t="s">
        <v>229</v>
      </c>
      <c r="E576" s="31">
        <v>2018</v>
      </c>
      <c r="F576" s="31" t="s">
        <v>28</v>
      </c>
      <c r="G576" s="31" t="s">
        <v>29</v>
      </c>
      <c r="H576" s="31" t="s">
        <v>743</v>
      </c>
      <c r="I576" s="31">
        <v>5495.6336693344392</v>
      </c>
      <c r="J576" s="31">
        <f>INDEX('LA lookup'!H:H,MATCH(B576,'LA lookup'!G:G,0))</f>
        <v>36785</v>
      </c>
      <c r="K576" s="31">
        <v>149.39876768613399</v>
      </c>
      <c r="L576" s="31" t="str">
        <f t="shared" si="25"/>
        <v>149.4 per 1000 0-17 yr olds</v>
      </c>
      <c r="M576" s="31">
        <f t="shared" si="26"/>
        <v>149.39876768613399</v>
      </c>
    </row>
    <row r="577" spans="1:13" x14ac:dyDescent="0.45">
      <c r="A577" s="31" t="str">
        <f t="shared" si="27"/>
        <v>E10000028_Modelled prevalence of children in households where parent suffering severe mental health problem_Number</v>
      </c>
      <c r="B577" s="31" t="s">
        <v>418</v>
      </c>
      <c r="C577" s="31" t="s">
        <v>419</v>
      </c>
      <c r="D577" s="31" t="s">
        <v>229</v>
      </c>
      <c r="E577" s="31">
        <v>2018</v>
      </c>
      <c r="F577" s="31" t="s">
        <v>28</v>
      </c>
      <c r="G577" s="31" t="s">
        <v>29</v>
      </c>
      <c r="H577" s="31" t="s">
        <v>743</v>
      </c>
      <c r="I577" s="31">
        <v>18464.782284910307</v>
      </c>
      <c r="J577" s="31">
        <f>INDEX('LA lookup'!H:H,MATCH(B577,'LA lookup'!G:G,0))</f>
        <v>169603</v>
      </c>
      <c r="K577" s="31">
        <v>108.87061127993201</v>
      </c>
      <c r="L577" s="31" t="str">
        <f t="shared" si="25"/>
        <v>108.9 per 1000 0-17 yr olds</v>
      </c>
      <c r="M577" s="31">
        <f t="shared" si="26"/>
        <v>108.87061127993201</v>
      </c>
    </row>
    <row r="578" spans="1:13" x14ac:dyDescent="0.45">
      <c r="A578" s="31" t="str">
        <f t="shared" si="27"/>
        <v>E08000007_Modelled prevalence of children in households where parent suffering severe mental health problem_Number</v>
      </c>
      <c r="B578" s="31" t="s">
        <v>420</v>
      </c>
      <c r="C578" s="31" t="s">
        <v>421</v>
      </c>
      <c r="D578" s="31" t="s">
        <v>229</v>
      </c>
      <c r="E578" s="31">
        <v>2018</v>
      </c>
      <c r="F578" s="31" t="s">
        <v>28</v>
      </c>
      <c r="G578" s="31" t="s">
        <v>29</v>
      </c>
      <c r="H578" s="31" t="s">
        <v>743</v>
      </c>
      <c r="I578" s="31">
        <v>8688.7900451322203</v>
      </c>
      <c r="J578" s="31">
        <f>INDEX('LA lookup'!H:H,MATCH(B578,'LA lookup'!G:G,0))</f>
        <v>63141</v>
      </c>
      <c r="K578" s="31">
        <v>137.60931954090401</v>
      </c>
      <c r="L578" s="31" t="str">
        <f t="shared" ref="L578:L641" si="28">IF(LOWER(H578)="percentage",CONCATENATE(I578,"%"),IF(J578="NA",K578,IF(OR(ISERROR(I578),ISBLANK(I578),NOT(ISNUMBER(I578)),H578="score"),"N/A",CONCATENATE(ROUND(I578/J578*1000,1)," per 1000 0-17 yr olds"))))</f>
        <v>137.6 per 1000 0-17 yr olds</v>
      </c>
      <c r="M578" s="31">
        <f t="shared" ref="M578:M641" si="29">IF(LOWER(H578)="percentage",I578,IF(J578="NA",K578,IF(OR(ISERROR(I578),ISBLANK(I578),NOT(ISNUMBER(I578))),"N/A",I578/J578*1000)))</f>
        <v>137.60931954090401</v>
      </c>
    </row>
    <row r="579" spans="1:13" x14ac:dyDescent="0.45">
      <c r="A579" s="31" t="str">
        <f t="shared" ref="A579:A642" si="30">CONCATENATE(B579,"_",G579,"_",H579)</f>
        <v>E06000004_Modelled prevalence of children in households where parent suffering severe mental health problem_Number</v>
      </c>
      <c r="B579" s="31" t="s">
        <v>422</v>
      </c>
      <c r="C579" s="31" t="s">
        <v>423</v>
      </c>
      <c r="D579" s="31" t="s">
        <v>229</v>
      </c>
      <c r="E579" s="31">
        <v>2018</v>
      </c>
      <c r="F579" s="31" t="s">
        <v>28</v>
      </c>
      <c r="G579" s="31" t="s">
        <v>29</v>
      </c>
      <c r="H579" s="31" t="s">
        <v>743</v>
      </c>
      <c r="I579" s="31">
        <v>6083.1849451373191</v>
      </c>
      <c r="J579" s="31">
        <f>INDEX('LA lookup'!H:H,MATCH(B579,'LA lookup'!G:G,0))</f>
        <v>43521</v>
      </c>
      <c r="K579" s="31">
        <v>139.77585407360399</v>
      </c>
      <c r="L579" s="31" t="str">
        <f t="shared" si="28"/>
        <v>139.8 per 1000 0-17 yr olds</v>
      </c>
      <c r="M579" s="31">
        <f t="shared" si="29"/>
        <v>139.77585407360399</v>
      </c>
    </row>
    <row r="580" spans="1:13" x14ac:dyDescent="0.45">
      <c r="A580" s="31" t="str">
        <f t="shared" si="30"/>
        <v>E06000021_Modelled prevalence of children in households where parent suffering severe mental health problem_Number</v>
      </c>
      <c r="B580" s="31" t="s">
        <v>424</v>
      </c>
      <c r="C580" s="31" t="s">
        <v>425</v>
      </c>
      <c r="D580" s="31" t="s">
        <v>229</v>
      </c>
      <c r="E580" s="31">
        <v>2018</v>
      </c>
      <c r="F580" s="31" t="s">
        <v>28</v>
      </c>
      <c r="G580" s="31" t="s">
        <v>29</v>
      </c>
      <c r="H580" s="31" t="s">
        <v>743</v>
      </c>
      <c r="I580" s="31">
        <v>7676.5577933595077</v>
      </c>
      <c r="J580" s="31">
        <f>INDEX('LA lookup'!H:H,MATCH(B580,'LA lookup'!G:G,0))</f>
        <v>57549</v>
      </c>
      <c r="K580" s="31">
        <v>133.391680018063</v>
      </c>
      <c r="L580" s="31" t="str">
        <f t="shared" si="28"/>
        <v>133.4 per 1000 0-17 yr olds</v>
      </c>
      <c r="M580" s="31">
        <f t="shared" si="29"/>
        <v>133.391680018063</v>
      </c>
    </row>
    <row r="581" spans="1:13" x14ac:dyDescent="0.45">
      <c r="A581" s="31" t="str">
        <f t="shared" si="30"/>
        <v>E10000029_Modelled prevalence of children in households where parent suffering severe mental health problem_Number</v>
      </c>
      <c r="B581" s="31" t="s">
        <v>426</v>
      </c>
      <c r="C581" s="31" t="s">
        <v>427</v>
      </c>
      <c r="D581" s="31" t="s">
        <v>229</v>
      </c>
      <c r="E581" s="31">
        <v>2018</v>
      </c>
      <c r="F581" s="31" t="s">
        <v>28</v>
      </c>
      <c r="G581" s="31" t="s">
        <v>29</v>
      </c>
      <c r="H581" s="31" t="s">
        <v>743</v>
      </c>
      <c r="I581" s="31">
        <v>18526.462004674693</v>
      </c>
      <c r="J581" s="31">
        <f>INDEX('LA lookup'!H:H,MATCH(B581,'LA lookup'!G:G,0))</f>
        <v>152752</v>
      </c>
      <c r="K581" s="31">
        <v>121.28457895592001</v>
      </c>
      <c r="L581" s="31" t="str">
        <f t="shared" si="28"/>
        <v>121.3 per 1000 0-17 yr olds</v>
      </c>
      <c r="M581" s="31">
        <f t="shared" si="29"/>
        <v>121.28457895592001</v>
      </c>
    </row>
    <row r="582" spans="1:13" x14ac:dyDescent="0.45">
      <c r="A582" s="31" t="str">
        <f t="shared" si="30"/>
        <v>E08000024_Modelled prevalence of children in households where parent suffering severe mental health problem_Number</v>
      </c>
      <c r="B582" s="31" t="s">
        <v>428</v>
      </c>
      <c r="C582" s="31" t="s">
        <v>429</v>
      </c>
      <c r="D582" s="31" t="s">
        <v>229</v>
      </c>
      <c r="E582" s="31">
        <v>2018</v>
      </c>
      <c r="F582" s="31" t="s">
        <v>28</v>
      </c>
      <c r="G582" s="31" t="s">
        <v>29</v>
      </c>
      <c r="H582" s="31" t="s">
        <v>743</v>
      </c>
      <c r="I582" s="31">
        <v>8270.6382473338981</v>
      </c>
      <c r="J582" s="31">
        <f>INDEX('LA lookup'!H:H,MATCH(B582,'LA lookup'!G:G,0))</f>
        <v>54563</v>
      </c>
      <c r="K582" s="31">
        <v>151.57960975998199</v>
      </c>
      <c r="L582" s="31" t="str">
        <f t="shared" si="28"/>
        <v>151.6 per 1000 0-17 yr olds</v>
      </c>
      <c r="M582" s="31">
        <f t="shared" si="29"/>
        <v>151.57960975998199</v>
      </c>
    </row>
    <row r="583" spans="1:13" x14ac:dyDescent="0.45">
      <c r="A583" s="31" t="str">
        <f t="shared" si="30"/>
        <v>E10000030_Modelled prevalence of children in households where parent suffering severe mental health problem_Number</v>
      </c>
      <c r="B583" s="31" t="s">
        <v>430</v>
      </c>
      <c r="C583" s="31" t="s">
        <v>431</v>
      </c>
      <c r="D583" s="31" t="s">
        <v>229</v>
      </c>
      <c r="E583" s="31">
        <v>2018</v>
      </c>
      <c r="F583" s="31" t="s">
        <v>28</v>
      </c>
      <c r="G583" s="31" t="s">
        <v>29</v>
      </c>
      <c r="H583" s="31" t="s">
        <v>743</v>
      </c>
      <c r="I583" s="31">
        <v>26896.296080851578</v>
      </c>
      <c r="J583" s="31">
        <f>INDEX('LA lookup'!H:H,MATCH(B583,'LA lookup'!G:G,0))</f>
        <v>261905</v>
      </c>
      <c r="K583" s="31">
        <v>102.69485531338302</v>
      </c>
      <c r="L583" s="31" t="str">
        <f t="shared" si="28"/>
        <v>102.7 per 1000 0-17 yr olds</v>
      </c>
      <c r="M583" s="31">
        <f t="shared" si="29"/>
        <v>102.69485531338302</v>
      </c>
    </row>
    <row r="584" spans="1:13" x14ac:dyDescent="0.45">
      <c r="A584" s="31" t="str">
        <f t="shared" si="30"/>
        <v>E09000029_Modelled prevalence of children in households where parent suffering severe mental health problem_Number</v>
      </c>
      <c r="B584" s="31" t="s">
        <v>432</v>
      </c>
      <c r="C584" s="31" t="s">
        <v>433</v>
      </c>
      <c r="D584" s="31" t="s">
        <v>229</v>
      </c>
      <c r="E584" s="31">
        <v>2018</v>
      </c>
      <c r="F584" s="31" t="s">
        <v>28</v>
      </c>
      <c r="G584" s="31" t="s">
        <v>29</v>
      </c>
      <c r="H584" s="31" t="s">
        <v>743</v>
      </c>
      <c r="I584" s="31">
        <v>6095.0744813779193</v>
      </c>
      <c r="J584" s="31">
        <f>INDEX('LA lookup'!H:H,MATCH(B584,'LA lookup'!G:G,0))</f>
        <v>47941</v>
      </c>
      <c r="K584" s="31">
        <v>127.13699091337099</v>
      </c>
      <c r="L584" s="31" t="str">
        <f t="shared" si="28"/>
        <v>127.1 per 1000 0-17 yr olds</v>
      </c>
      <c r="M584" s="31">
        <f t="shared" si="29"/>
        <v>127.13699091337099</v>
      </c>
    </row>
    <row r="585" spans="1:13" x14ac:dyDescent="0.45">
      <c r="A585" s="31" t="str">
        <f t="shared" si="30"/>
        <v>E06000030_Modelled prevalence of children in households where parent suffering severe mental health problem_Number</v>
      </c>
      <c r="B585" s="31" t="s">
        <v>434</v>
      </c>
      <c r="C585" s="31" t="s">
        <v>435</v>
      </c>
      <c r="D585" s="31" t="s">
        <v>229</v>
      </c>
      <c r="E585" s="31">
        <v>2018</v>
      </c>
      <c r="F585" s="31" t="s">
        <v>28</v>
      </c>
      <c r="G585" s="31" t="s">
        <v>29</v>
      </c>
      <c r="H585" s="31" t="s">
        <v>743</v>
      </c>
      <c r="I585" s="31">
        <v>5923.1701769106521</v>
      </c>
      <c r="J585" s="31">
        <f>INDEX('LA lookup'!H:H,MATCH(B585,'LA lookup'!G:G,0))</f>
        <v>50239</v>
      </c>
      <c r="K585" s="31">
        <v>117.899842292057</v>
      </c>
      <c r="L585" s="31" t="str">
        <f t="shared" si="28"/>
        <v>117.9 per 1000 0-17 yr olds</v>
      </c>
      <c r="M585" s="31">
        <f t="shared" si="29"/>
        <v>117.899842292057</v>
      </c>
    </row>
    <row r="586" spans="1:13" x14ac:dyDescent="0.45">
      <c r="A586" s="31" t="str">
        <f t="shared" si="30"/>
        <v>E08000008_Modelled prevalence of children in households where parent suffering severe mental health problem_Number</v>
      </c>
      <c r="B586" s="31" t="s">
        <v>436</v>
      </c>
      <c r="C586" s="31" t="s">
        <v>437</v>
      </c>
      <c r="D586" s="31" t="s">
        <v>229</v>
      </c>
      <c r="E586" s="31">
        <v>2018</v>
      </c>
      <c r="F586" s="31" t="s">
        <v>28</v>
      </c>
      <c r="G586" s="31" t="s">
        <v>29</v>
      </c>
      <c r="H586" s="31" t="s">
        <v>743</v>
      </c>
      <c r="I586" s="31">
        <v>7611.9154853602349</v>
      </c>
      <c r="J586" s="31">
        <f>INDEX('LA lookup'!H:H,MATCH(B586,'LA lookup'!G:G,0))</f>
        <v>50223</v>
      </c>
      <c r="K586" s="31">
        <v>151.56234166338601</v>
      </c>
      <c r="L586" s="31" t="str">
        <f t="shared" si="28"/>
        <v>151.6 per 1000 0-17 yr olds</v>
      </c>
      <c r="M586" s="31">
        <f t="shared" si="29"/>
        <v>151.56234166338601</v>
      </c>
    </row>
    <row r="587" spans="1:13" x14ac:dyDescent="0.45">
      <c r="A587" s="31" t="str">
        <f t="shared" si="30"/>
        <v>E06000020_Modelled prevalence of children in households where parent suffering severe mental health problem_Number</v>
      </c>
      <c r="B587" s="31" t="s">
        <v>570</v>
      </c>
      <c r="C587" s="31" t="s">
        <v>730</v>
      </c>
      <c r="D587" s="31" t="s">
        <v>229</v>
      </c>
      <c r="E587" s="31">
        <v>2018</v>
      </c>
      <c r="F587" s="31" t="s">
        <v>28</v>
      </c>
      <c r="G587" s="31" t="s">
        <v>29</v>
      </c>
      <c r="H587" s="31" t="s">
        <v>743</v>
      </c>
      <c r="I587" s="31">
        <v>5061.1882766020417</v>
      </c>
      <c r="J587" s="31">
        <f>INDEX('LA lookup'!H:H,MATCH(B587,'LA lookup'!G:G,0))</f>
        <v>40620</v>
      </c>
      <c r="K587" s="31">
        <v>124.59843123097099</v>
      </c>
      <c r="L587" s="31" t="str">
        <f t="shared" si="28"/>
        <v>124.6 per 1000 0-17 yr olds</v>
      </c>
      <c r="M587" s="31">
        <f t="shared" si="29"/>
        <v>124.59843123097099</v>
      </c>
    </row>
    <row r="588" spans="1:13" x14ac:dyDescent="0.45">
      <c r="A588" s="31" t="str">
        <f t="shared" si="30"/>
        <v>E06000034_Modelled prevalence of children in households where parent suffering severe mental health problem_Number</v>
      </c>
      <c r="B588" s="31" t="s">
        <v>493</v>
      </c>
      <c r="C588" s="31" t="s">
        <v>731</v>
      </c>
      <c r="D588" s="31" t="s">
        <v>229</v>
      </c>
      <c r="E588" s="31">
        <v>2018</v>
      </c>
      <c r="F588" s="31" t="s">
        <v>28</v>
      </c>
      <c r="G588" s="31" t="s">
        <v>29</v>
      </c>
      <c r="H588" s="31" t="s">
        <v>743</v>
      </c>
      <c r="I588" s="31">
        <v>5553.3624362491</v>
      </c>
      <c r="J588" s="31">
        <f>INDEX('LA lookup'!H:H,MATCH(B588,'LA lookup'!G:G,0))</f>
        <v>43762</v>
      </c>
      <c r="K588" s="31">
        <v>126.89919190734197</v>
      </c>
      <c r="L588" s="31" t="str">
        <f t="shared" si="28"/>
        <v>126.9 per 1000 0-17 yr olds</v>
      </c>
      <c r="M588" s="31">
        <f t="shared" si="29"/>
        <v>126.89919190734197</v>
      </c>
    </row>
    <row r="589" spans="1:13" x14ac:dyDescent="0.45">
      <c r="A589" s="31" t="str">
        <f t="shared" si="30"/>
        <v>E06000027_Modelled prevalence of children in households where parent suffering severe mental health problem_Number</v>
      </c>
      <c r="B589" s="31" t="s">
        <v>438</v>
      </c>
      <c r="C589" s="31" t="s">
        <v>439</v>
      </c>
      <c r="D589" s="31" t="s">
        <v>229</v>
      </c>
      <c r="E589" s="31">
        <v>2018</v>
      </c>
      <c r="F589" s="31" t="s">
        <v>28</v>
      </c>
      <c r="G589" s="31" t="s">
        <v>29</v>
      </c>
      <c r="H589" s="31" t="s">
        <v>743</v>
      </c>
      <c r="I589" s="31">
        <v>3450.1067571226235</v>
      </c>
      <c r="J589" s="31">
        <f>INDEX('LA lookup'!H:H,MATCH(B589,'LA lookup'!G:G,0))</f>
        <v>25423</v>
      </c>
      <c r="K589" s="31">
        <v>135.708089412053</v>
      </c>
      <c r="L589" s="31" t="str">
        <f t="shared" si="28"/>
        <v>135.7 per 1000 0-17 yr olds</v>
      </c>
      <c r="M589" s="31">
        <f t="shared" si="29"/>
        <v>135.708089412053</v>
      </c>
    </row>
    <row r="590" spans="1:13" x14ac:dyDescent="0.45">
      <c r="A590" s="31" t="str">
        <f t="shared" si="30"/>
        <v>E09000030_Modelled prevalence of children in households where parent suffering severe mental health problem_Number</v>
      </c>
      <c r="B590" s="31" t="s">
        <v>440</v>
      </c>
      <c r="C590" s="31" t="s">
        <v>441</v>
      </c>
      <c r="D590" s="31" t="s">
        <v>229</v>
      </c>
      <c r="E590" s="31">
        <v>2018</v>
      </c>
      <c r="F590" s="31" t="s">
        <v>28</v>
      </c>
      <c r="G590" s="31" t="s">
        <v>29</v>
      </c>
      <c r="H590" s="31" t="s">
        <v>743</v>
      </c>
      <c r="I590" s="31">
        <v>12439.003648325062</v>
      </c>
      <c r="J590" s="31">
        <f>INDEX('LA lookup'!H:H,MATCH(B590,'LA lookup'!G:G,0))</f>
        <v>70973</v>
      </c>
      <c r="K590" s="31">
        <v>175.263884129529</v>
      </c>
      <c r="L590" s="31" t="str">
        <f t="shared" si="28"/>
        <v>175.3 per 1000 0-17 yr olds</v>
      </c>
      <c r="M590" s="31">
        <f t="shared" si="29"/>
        <v>175.263884129529</v>
      </c>
    </row>
    <row r="591" spans="1:13" x14ac:dyDescent="0.45">
      <c r="A591" s="31" t="str">
        <f t="shared" si="30"/>
        <v>E08000009_Modelled prevalence of children in households where parent suffering severe mental health problem_Number</v>
      </c>
      <c r="B591" s="31" t="s">
        <v>442</v>
      </c>
      <c r="C591" s="31" t="s">
        <v>443</v>
      </c>
      <c r="D591" s="31" t="s">
        <v>229</v>
      </c>
      <c r="E591" s="31">
        <v>2018</v>
      </c>
      <c r="F591" s="31" t="s">
        <v>28</v>
      </c>
      <c r="G591" s="31" t="s">
        <v>29</v>
      </c>
      <c r="H591" s="31" t="s">
        <v>743</v>
      </c>
      <c r="I591" s="31">
        <v>7819.2315334884115</v>
      </c>
      <c r="J591" s="31">
        <f>INDEX('LA lookup'!H:H,MATCH(B591,'LA lookup'!G:G,0))</f>
        <v>56087</v>
      </c>
      <c r="K591" s="31">
        <v>139.41254717650099</v>
      </c>
      <c r="L591" s="31" t="str">
        <f t="shared" si="28"/>
        <v>139.4 per 1000 0-17 yr olds</v>
      </c>
      <c r="M591" s="31">
        <f t="shared" si="29"/>
        <v>139.41254717650099</v>
      </c>
    </row>
    <row r="592" spans="1:13" x14ac:dyDescent="0.45">
      <c r="A592" s="31" t="str">
        <f t="shared" si="30"/>
        <v>E08000036_Modelled prevalence of children in households where parent suffering severe mental health problem_Number</v>
      </c>
      <c r="B592" s="31" t="s">
        <v>444</v>
      </c>
      <c r="C592" s="31" t="s">
        <v>445</v>
      </c>
      <c r="D592" s="31" t="s">
        <v>229</v>
      </c>
      <c r="E592" s="31">
        <v>2018</v>
      </c>
      <c r="F592" s="31" t="s">
        <v>28</v>
      </c>
      <c r="G592" s="31" t="s">
        <v>29</v>
      </c>
      <c r="H592" s="31" t="s">
        <v>743</v>
      </c>
      <c r="I592" s="31">
        <v>10241.292372020296</v>
      </c>
      <c r="J592" s="31">
        <f>INDEX('LA lookup'!H:H,MATCH(B592,'LA lookup'!G:G,0))</f>
        <v>72893</v>
      </c>
      <c r="K592" s="31">
        <v>140.49761118379399</v>
      </c>
      <c r="L592" s="31" t="str">
        <f t="shared" si="28"/>
        <v>140.5 per 1000 0-17 yr olds</v>
      </c>
      <c r="M592" s="31">
        <f t="shared" si="29"/>
        <v>140.49761118379399</v>
      </c>
    </row>
    <row r="593" spans="1:13" x14ac:dyDescent="0.45">
      <c r="A593" s="31" t="str">
        <f t="shared" si="30"/>
        <v>E08000030_Modelled prevalence of children in households where parent suffering severe mental health problem_Number</v>
      </c>
      <c r="B593" s="31" t="s">
        <v>446</v>
      </c>
      <c r="C593" s="31" t="s">
        <v>447</v>
      </c>
      <c r="D593" s="31" t="s">
        <v>229</v>
      </c>
      <c r="E593" s="31">
        <v>2018</v>
      </c>
      <c r="F593" s="31" t="s">
        <v>28</v>
      </c>
      <c r="G593" s="31" t="s">
        <v>29</v>
      </c>
      <c r="H593" s="31" t="s">
        <v>743</v>
      </c>
      <c r="I593" s="31">
        <v>8979.6917299249053</v>
      </c>
      <c r="J593" s="31">
        <f>INDEX('LA lookup'!H:H,MATCH(B593,'LA lookup'!G:G,0))</f>
        <v>68157</v>
      </c>
      <c r="K593" s="31">
        <v>131.75010240950903</v>
      </c>
      <c r="L593" s="31" t="str">
        <f t="shared" si="28"/>
        <v>131.8 per 1000 0-17 yr olds</v>
      </c>
      <c r="M593" s="31">
        <f t="shared" si="29"/>
        <v>131.75010240950903</v>
      </c>
    </row>
    <row r="594" spans="1:13" x14ac:dyDescent="0.45">
      <c r="A594" s="31" t="str">
        <f t="shared" si="30"/>
        <v>E09000031_Modelled prevalence of children in households where parent suffering severe mental health problem_Number</v>
      </c>
      <c r="B594" s="31" t="s">
        <v>448</v>
      </c>
      <c r="C594" s="31" t="s">
        <v>449</v>
      </c>
      <c r="D594" s="31" t="s">
        <v>229</v>
      </c>
      <c r="E594" s="31">
        <v>2018</v>
      </c>
      <c r="F594" s="31" t="s">
        <v>28</v>
      </c>
      <c r="G594" s="31" t="s">
        <v>29</v>
      </c>
      <c r="H594" s="31" t="s">
        <v>743</v>
      </c>
      <c r="I594" s="31">
        <v>9805.78758225413</v>
      </c>
      <c r="J594" s="31">
        <f>INDEX('LA lookup'!H:H,MATCH(B594,'LA lookup'!G:G,0))</f>
        <v>67017</v>
      </c>
      <c r="K594" s="31">
        <v>146.31791310046899</v>
      </c>
      <c r="L594" s="31" t="str">
        <f t="shared" si="28"/>
        <v>146.3 per 1000 0-17 yr olds</v>
      </c>
      <c r="M594" s="31">
        <f t="shared" si="29"/>
        <v>146.31791310046899</v>
      </c>
    </row>
    <row r="595" spans="1:13" x14ac:dyDescent="0.45">
      <c r="A595" s="31" t="str">
        <f t="shared" si="30"/>
        <v>E09000032_Modelled prevalence of children in households where parent suffering severe mental health problem_Number</v>
      </c>
      <c r="B595" s="31" t="s">
        <v>450</v>
      </c>
      <c r="C595" s="31" t="s">
        <v>451</v>
      </c>
      <c r="D595" s="31" t="s">
        <v>229</v>
      </c>
      <c r="E595" s="31">
        <v>2018</v>
      </c>
      <c r="F595" s="31" t="s">
        <v>28</v>
      </c>
      <c r="G595" s="31" t="s">
        <v>29</v>
      </c>
      <c r="H595" s="31" t="s">
        <v>743</v>
      </c>
      <c r="I595" s="31">
        <v>9701.1708050231355</v>
      </c>
      <c r="J595" s="31">
        <f>INDEX('LA lookup'!H:H,MATCH(B595,'LA lookup'!G:G,0))</f>
        <v>63840</v>
      </c>
      <c r="K595" s="31">
        <v>151.960695567405</v>
      </c>
      <c r="L595" s="31" t="str">
        <f t="shared" si="28"/>
        <v>152 per 1000 0-17 yr olds</v>
      </c>
      <c r="M595" s="31">
        <f t="shared" si="29"/>
        <v>151.960695567405</v>
      </c>
    </row>
    <row r="596" spans="1:13" x14ac:dyDescent="0.45">
      <c r="A596" s="31" t="str">
        <f t="shared" si="30"/>
        <v>E06000007_Modelled prevalence of children in households where parent suffering severe mental health problem_Number</v>
      </c>
      <c r="B596" s="31" t="s">
        <v>452</v>
      </c>
      <c r="C596" s="31" t="s">
        <v>453</v>
      </c>
      <c r="D596" s="31" t="s">
        <v>229</v>
      </c>
      <c r="E596" s="31">
        <v>2018</v>
      </c>
      <c r="F596" s="31" t="s">
        <v>28</v>
      </c>
      <c r="G596" s="31" t="s">
        <v>29</v>
      </c>
      <c r="H596" s="31" t="s">
        <v>743</v>
      </c>
      <c r="I596" s="31">
        <v>5951.7941551816602</v>
      </c>
      <c r="J596" s="31">
        <f>INDEX('LA lookup'!H:H,MATCH(B596,'LA lookup'!G:G,0))</f>
        <v>44484</v>
      </c>
      <c r="K596" s="31">
        <v>133.79628979367098</v>
      </c>
      <c r="L596" s="31" t="str">
        <f t="shared" si="28"/>
        <v>133.8 per 1000 0-17 yr olds</v>
      </c>
      <c r="M596" s="31">
        <f t="shared" si="29"/>
        <v>133.79628979367098</v>
      </c>
    </row>
    <row r="597" spans="1:13" x14ac:dyDescent="0.45">
      <c r="A597" s="31" t="str">
        <f t="shared" si="30"/>
        <v>E10000031_Modelled prevalence of children in households where parent suffering severe mental health problem_Number</v>
      </c>
      <c r="B597" s="31" t="s">
        <v>454</v>
      </c>
      <c r="C597" s="31" t="s">
        <v>455</v>
      </c>
      <c r="D597" s="31" t="s">
        <v>229</v>
      </c>
      <c r="E597" s="31">
        <v>2018</v>
      </c>
      <c r="F597" s="31" t="s">
        <v>28</v>
      </c>
      <c r="G597" s="31" t="s">
        <v>29</v>
      </c>
      <c r="H597" s="31" t="s">
        <v>743</v>
      </c>
      <c r="I597" s="31">
        <v>12470.326916271388</v>
      </c>
      <c r="J597" s="31">
        <f>INDEX('LA lookup'!H:H,MATCH(B597,'LA lookup'!G:G,0))</f>
        <v>115928</v>
      </c>
      <c r="K597" s="31">
        <v>107.56958557269502</v>
      </c>
      <c r="L597" s="31" t="str">
        <f t="shared" si="28"/>
        <v>107.6 per 1000 0-17 yr olds</v>
      </c>
      <c r="M597" s="31">
        <f t="shared" si="29"/>
        <v>107.56958557269502</v>
      </c>
    </row>
    <row r="598" spans="1:13" x14ac:dyDescent="0.45">
      <c r="A598" s="31" t="str">
        <f t="shared" si="30"/>
        <v>E06000037_Modelled prevalence of children in households where parent suffering severe mental health problem_Number</v>
      </c>
      <c r="B598" s="31" t="s">
        <v>456</v>
      </c>
      <c r="C598" s="31" t="s">
        <v>457</v>
      </c>
      <c r="D598" s="31" t="s">
        <v>229</v>
      </c>
      <c r="E598" s="31">
        <v>2018</v>
      </c>
      <c r="F598" s="31" t="s">
        <v>28</v>
      </c>
      <c r="G598" s="31" t="s">
        <v>29</v>
      </c>
      <c r="H598" s="31" t="s">
        <v>743</v>
      </c>
      <c r="I598" s="31">
        <v>3700.8256749760617</v>
      </c>
      <c r="J598" s="31">
        <f>INDEX('LA lookup'!H:H,MATCH(B598,'LA lookup'!G:G,0))</f>
        <v>35623</v>
      </c>
      <c r="K598" s="31">
        <v>103.88865830997001</v>
      </c>
      <c r="L598" s="31" t="str">
        <f t="shared" si="28"/>
        <v>103.9 per 1000 0-17 yr olds</v>
      </c>
      <c r="M598" s="31">
        <f t="shared" si="29"/>
        <v>103.88865830997001</v>
      </c>
    </row>
    <row r="599" spans="1:13" x14ac:dyDescent="0.45">
      <c r="A599" s="31" t="str">
        <f t="shared" si="30"/>
        <v>E10000032_Modelled prevalence of children in households where parent suffering severe mental health problem_Number</v>
      </c>
      <c r="B599" s="31" t="s">
        <v>458</v>
      </c>
      <c r="C599" s="31" t="s">
        <v>459</v>
      </c>
      <c r="D599" s="31" t="s">
        <v>229</v>
      </c>
      <c r="E599" s="31">
        <v>2018</v>
      </c>
      <c r="F599" s="31" t="s">
        <v>28</v>
      </c>
      <c r="G599" s="31" t="s">
        <v>29</v>
      </c>
      <c r="H599" s="31" t="s">
        <v>743</v>
      </c>
      <c r="I599" s="31">
        <v>18931.540560009278</v>
      </c>
      <c r="J599" s="31">
        <f>INDEX('LA lookup'!H:H,MATCH(B599,'LA lookup'!G:G,0))</f>
        <v>174672</v>
      </c>
      <c r="K599" s="31">
        <v>108.38337317949802</v>
      </c>
      <c r="L599" s="31" t="str">
        <f t="shared" si="28"/>
        <v>108.4 per 1000 0-17 yr olds</v>
      </c>
      <c r="M599" s="31">
        <f t="shared" si="29"/>
        <v>108.38337317949802</v>
      </c>
    </row>
    <row r="600" spans="1:13" x14ac:dyDescent="0.45">
      <c r="A600" s="31" t="str">
        <f t="shared" si="30"/>
        <v>E09000033_Modelled prevalence of children in households where parent suffering severe mental health problem_Number</v>
      </c>
      <c r="B600" s="31" t="s">
        <v>506</v>
      </c>
      <c r="C600" s="31" t="s">
        <v>507</v>
      </c>
      <c r="D600" s="31" t="s">
        <v>229</v>
      </c>
      <c r="E600" s="31">
        <v>2018</v>
      </c>
      <c r="F600" s="31" t="s">
        <v>28</v>
      </c>
      <c r="G600" s="31" t="s">
        <v>29</v>
      </c>
      <c r="H600" s="31" t="s">
        <v>743</v>
      </c>
      <c r="I600" s="31">
        <v>7326.8664058673867</v>
      </c>
      <c r="J600" s="31">
        <f>INDEX('LA lookup'!H:H,MATCH(B600,'LA lookup'!G:G,0))</f>
        <v>47445</v>
      </c>
      <c r="K600" s="31">
        <v>154.42863117014198</v>
      </c>
      <c r="L600" s="31" t="str">
        <f t="shared" si="28"/>
        <v>154.4 per 1000 0-17 yr olds</v>
      </c>
      <c r="M600" s="31">
        <f t="shared" si="29"/>
        <v>154.42863117014198</v>
      </c>
    </row>
    <row r="601" spans="1:13" x14ac:dyDescent="0.45">
      <c r="A601" s="31" t="str">
        <f t="shared" si="30"/>
        <v>E08000010_Modelled prevalence of children in households where parent suffering severe mental health problem_Number</v>
      </c>
      <c r="B601" s="31" t="s">
        <v>460</v>
      </c>
      <c r="C601" s="31" t="s">
        <v>461</v>
      </c>
      <c r="D601" s="31" t="s">
        <v>229</v>
      </c>
      <c r="E601" s="31">
        <v>2018</v>
      </c>
      <c r="F601" s="31" t="s">
        <v>28</v>
      </c>
      <c r="G601" s="31" t="s">
        <v>29</v>
      </c>
      <c r="H601" s="31" t="s">
        <v>743</v>
      </c>
      <c r="I601" s="31">
        <v>9788.2181094429579</v>
      </c>
      <c r="J601" s="31">
        <f>INDEX('LA lookup'!H:H,MATCH(B601,'LA lookup'!G:G,0))</f>
        <v>68388</v>
      </c>
      <c r="K601" s="31">
        <v>143.127714064499</v>
      </c>
      <c r="L601" s="31" t="str">
        <f t="shared" si="28"/>
        <v>143.1 per 1000 0-17 yr olds</v>
      </c>
      <c r="M601" s="31">
        <f t="shared" si="29"/>
        <v>143.127714064499</v>
      </c>
    </row>
    <row r="602" spans="1:13" x14ac:dyDescent="0.45">
      <c r="A602" s="31" t="str">
        <f t="shared" si="30"/>
        <v>E06000054_Modelled prevalence of children in households where parent suffering severe mental health problem_Number</v>
      </c>
      <c r="B602" s="31" t="s">
        <v>462</v>
      </c>
      <c r="C602" s="31" t="s">
        <v>463</v>
      </c>
      <c r="D602" s="31" t="s">
        <v>229</v>
      </c>
      <c r="E602" s="31">
        <v>2018</v>
      </c>
      <c r="F602" s="31" t="s">
        <v>28</v>
      </c>
      <c r="G602" s="31" t="s">
        <v>29</v>
      </c>
      <c r="H602" s="31" t="s">
        <v>743</v>
      </c>
      <c r="I602" s="31">
        <v>11788.034300108377</v>
      </c>
      <c r="J602" s="31">
        <f>INDEX('LA lookup'!H:H,MATCH(B602,'LA lookup'!G:G,0))</f>
        <v>105692</v>
      </c>
      <c r="K602" s="31">
        <v>111.53194470828801</v>
      </c>
      <c r="L602" s="31" t="str">
        <f t="shared" si="28"/>
        <v>111.5 per 1000 0-17 yr olds</v>
      </c>
      <c r="M602" s="31">
        <f t="shared" si="29"/>
        <v>111.53194470828801</v>
      </c>
    </row>
    <row r="603" spans="1:13" x14ac:dyDescent="0.45">
      <c r="A603" s="31" t="str">
        <f t="shared" si="30"/>
        <v>E06000040_Modelled prevalence of children in households where parent suffering severe mental health problem_Number</v>
      </c>
      <c r="B603" s="31" t="s">
        <v>555</v>
      </c>
      <c r="C603" s="31" t="s">
        <v>727</v>
      </c>
      <c r="D603" s="31" t="s">
        <v>229</v>
      </c>
      <c r="E603" s="31">
        <v>2018</v>
      </c>
      <c r="F603" s="31" t="s">
        <v>28</v>
      </c>
      <c r="G603" s="31" t="s">
        <v>29</v>
      </c>
      <c r="H603" s="31" t="s">
        <v>743</v>
      </c>
      <c r="I603" s="31">
        <v>3740.4906600536056</v>
      </c>
      <c r="J603" s="31">
        <f>INDEX('LA lookup'!H:H,MATCH(B603,'LA lookup'!G:G,0))</f>
        <v>34604</v>
      </c>
      <c r="K603" s="31">
        <v>108.09417003969499</v>
      </c>
      <c r="L603" s="31" t="str">
        <f t="shared" si="28"/>
        <v>108.1 per 1000 0-17 yr olds</v>
      </c>
      <c r="M603" s="31">
        <f t="shared" si="29"/>
        <v>108.09417003969499</v>
      </c>
    </row>
    <row r="604" spans="1:13" x14ac:dyDescent="0.45">
      <c r="A604" s="31" t="str">
        <f t="shared" si="30"/>
        <v>E08000015_Modelled prevalence of children in households where parent suffering severe mental health problem_Number</v>
      </c>
      <c r="B604" s="31" t="s">
        <v>464</v>
      </c>
      <c r="C604" s="31" t="s">
        <v>465</v>
      </c>
      <c r="D604" s="31" t="s">
        <v>229</v>
      </c>
      <c r="E604" s="31">
        <v>2018</v>
      </c>
      <c r="F604" s="31" t="s">
        <v>28</v>
      </c>
      <c r="G604" s="31" t="s">
        <v>29</v>
      </c>
      <c r="H604" s="31" t="s">
        <v>743</v>
      </c>
      <c r="I604" s="31">
        <v>10597.896216722474</v>
      </c>
      <c r="J604" s="31">
        <f>INDEX('LA lookup'!H:H,MATCH(B604,'LA lookup'!G:G,0))</f>
        <v>67576</v>
      </c>
      <c r="K604" s="31">
        <v>156.82929171188698</v>
      </c>
      <c r="L604" s="31" t="str">
        <f t="shared" si="28"/>
        <v>156.8 per 1000 0-17 yr olds</v>
      </c>
      <c r="M604" s="31">
        <f t="shared" si="29"/>
        <v>156.82929171188698</v>
      </c>
    </row>
    <row r="605" spans="1:13" x14ac:dyDescent="0.45">
      <c r="A605" s="31" t="str">
        <f t="shared" si="30"/>
        <v>E06000041_Modelled prevalence of children in households where parent suffering severe mental health problem_Number</v>
      </c>
      <c r="B605" s="31" t="s">
        <v>466</v>
      </c>
      <c r="C605" s="31" t="s">
        <v>467</v>
      </c>
      <c r="D605" s="31" t="s">
        <v>229</v>
      </c>
      <c r="E605" s="31">
        <v>2018</v>
      </c>
      <c r="F605" s="31" t="s">
        <v>28</v>
      </c>
      <c r="G605" s="31" t="s">
        <v>29</v>
      </c>
      <c r="H605" s="31" t="s">
        <v>743</v>
      </c>
      <c r="I605" s="31">
        <v>3832.5195942155551</v>
      </c>
      <c r="J605" s="31">
        <f>INDEX('LA lookup'!H:H,MATCH(B605,'LA lookup'!G:G,0))</f>
        <v>39532</v>
      </c>
      <c r="K605" s="31">
        <v>96.947272948890898</v>
      </c>
      <c r="L605" s="31" t="str">
        <f t="shared" si="28"/>
        <v>96.9 per 1000 0-17 yr olds</v>
      </c>
      <c r="M605" s="31">
        <f t="shared" si="29"/>
        <v>96.947272948890898</v>
      </c>
    </row>
    <row r="606" spans="1:13" x14ac:dyDescent="0.45">
      <c r="A606" s="31" t="str">
        <f t="shared" si="30"/>
        <v>E08000031_Modelled prevalence of children in households where parent suffering severe mental health problem_Number</v>
      </c>
      <c r="B606" s="31" t="s">
        <v>468</v>
      </c>
      <c r="C606" s="31" t="s">
        <v>469</v>
      </c>
      <c r="D606" s="31" t="s">
        <v>229</v>
      </c>
      <c r="E606" s="31">
        <v>2018</v>
      </c>
      <c r="F606" s="31" t="s">
        <v>28</v>
      </c>
      <c r="G606" s="31" t="s">
        <v>29</v>
      </c>
      <c r="H606" s="31" t="s">
        <v>743</v>
      </c>
      <c r="I606" s="31">
        <v>8454.2068681514102</v>
      </c>
      <c r="J606" s="31">
        <f>INDEX('LA lookup'!H:H,MATCH(B606,'LA lookup'!G:G,0))</f>
        <v>61244</v>
      </c>
      <c r="K606" s="31">
        <v>138.04138965696902</v>
      </c>
      <c r="L606" s="31" t="str">
        <f t="shared" si="28"/>
        <v>138 per 1000 0-17 yr olds</v>
      </c>
      <c r="M606" s="31">
        <f t="shared" si="29"/>
        <v>138.04138965696902</v>
      </c>
    </row>
    <row r="607" spans="1:13" x14ac:dyDescent="0.45">
      <c r="A607" s="31" t="str">
        <f t="shared" si="30"/>
        <v>E10000034_Modelled prevalence of children in households where parent suffering severe mental health problem_Number</v>
      </c>
      <c r="B607" s="31" t="s">
        <v>470</v>
      </c>
      <c r="C607" s="31" t="s">
        <v>471</v>
      </c>
      <c r="D607" s="31" t="s">
        <v>229</v>
      </c>
      <c r="E607" s="31">
        <v>2018</v>
      </c>
      <c r="F607" s="31" t="s">
        <v>28</v>
      </c>
      <c r="G607" s="31" t="s">
        <v>29</v>
      </c>
      <c r="H607" s="31" t="s">
        <v>743</v>
      </c>
      <c r="I607" s="31">
        <v>12898.935274914646</v>
      </c>
      <c r="J607" s="31">
        <f>INDEX('LA lookup'!H:H,MATCH(B607,'LA lookup'!G:G,0))</f>
        <v>117783</v>
      </c>
      <c r="K607" s="31">
        <v>109.51440594070999</v>
      </c>
      <c r="L607" s="31" t="str">
        <f t="shared" si="28"/>
        <v>109.5 per 1000 0-17 yr olds</v>
      </c>
      <c r="M607" s="31">
        <f t="shared" si="29"/>
        <v>109.51440594070999</v>
      </c>
    </row>
    <row r="608" spans="1:13" x14ac:dyDescent="0.45">
      <c r="A608" s="31" t="str">
        <f t="shared" si="30"/>
        <v>E06000014_Modelled prevalence of children in households where parent suffering severe mental health problem_Number</v>
      </c>
      <c r="B608" s="31" t="s">
        <v>472</v>
      </c>
      <c r="C608" s="31" t="s">
        <v>473</v>
      </c>
      <c r="D608" s="31" t="s">
        <v>229</v>
      </c>
      <c r="E608" s="31">
        <v>2018</v>
      </c>
      <c r="F608" s="31" t="s">
        <v>28</v>
      </c>
      <c r="G608" s="31" t="s">
        <v>29</v>
      </c>
      <c r="H608" s="31" t="s">
        <v>743</v>
      </c>
      <c r="I608" s="31">
        <v>5226.1880414986945</v>
      </c>
      <c r="J608" s="31">
        <f>INDEX('LA lookup'!H:H,MATCH(B608,'LA lookup'!G:G,0))</f>
        <v>36572</v>
      </c>
      <c r="K608" s="31">
        <v>142.90134642619202</v>
      </c>
      <c r="L608" s="31" t="str">
        <f t="shared" si="28"/>
        <v>142.9 per 1000 0-17 yr olds</v>
      </c>
      <c r="M608" s="31">
        <f t="shared" si="29"/>
        <v>142.90134642619202</v>
      </c>
    </row>
    <row r="609" spans="1:13" x14ac:dyDescent="0.45">
      <c r="A609" s="31" t="str">
        <f t="shared" si="30"/>
        <v>NA_Modelled prevalence of children in households where parent suffering severe mental health problem_Number</v>
      </c>
      <c r="B609" s="31" t="s">
        <v>13</v>
      </c>
      <c r="C609" s="31" t="s">
        <v>737</v>
      </c>
      <c r="D609" s="31" t="s">
        <v>229</v>
      </c>
      <c r="E609" s="31">
        <v>2018</v>
      </c>
      <c r="F609" s="31" t="s">
        <v>28</v>
      </c>
      <c r="G609" s="31" t="s">
        <v>29</v>
      </c>
      <c r="H609" s="31" t="s">
        <v>743</v>
      </c>
      <c r="I609" s="31">
        <v>1608071.1006648636</v>
      </c>
      <c r="J609" s="31">
        <f>INDEX('LA lookup'!H:H,MATCH(B609,'LA lookup'!G:G,0))</f>
        <v>11954618</v>
      </c>
      <c r="K609" s="31">
        <v>134.5146369934082</v>
      </c>
      <c r="L609" s="31" t="str">
        <f t="shared" si="28"/>
        <v>134.5 per 1000 0-17 yr olds</v>
      </c>
      <c r="M609" s="31">
        <f t="shared" si="29"/>
        <v>134.5146369934082</v>
      </c>
    </row>
    <row r="610" spans="1:13" x14ac:dyDescent="0.45">
      <c r="A610" s="31" t="str">
        <f t="shared" si="30"/>
        <v>E09000002_Modelled prevalence of children in households where parent suffering alcohol/drug dependency_Number</v>
      </c>
      <c r="B610" s="31" t="s">
        <v>227</v>
      </c>
      <c r="C610" s="31" t="s">
        <v>228</v>
      </c>
      <c r="D610" s="31" t="s">
        <v>229</v>
      </c>
      <c r="E610" s="31">
        <v>2018</v>
      </c>
      <c r="F610" s="31" t="s">
        <v>30</v>
      </c>
      <c r="G610" s="31" t="s">
        <v>31</v>
      </c>
      <c r="H610" s="31" t="s">
        <v>743</v>
      </c>
      <c r="I610" s="31">
        <v>2848.5524049870319</v>
      </c>
      <c r="J610" s="31">
        <f>INDEX('LA lookup'!H:H,MATCH(B610,'LA lookup'!G:G,0))</f>
        <v>63401</v>
      </c>
      <c r="K610" s="31">
        <v>44.929139997587292</v>
      </c>
      <c r="L610" s="31" t="str">
        <f t="shared" si="28"/>
        <v>44.9 per 1000 0-17 yr olds</v>
      </c>
      <c r="M610" s="31">
        <f t="shared" si="29"/>
        <v>44.929139997587292</v>
      </c>
    </row>
    <row r="611" spans="1:13" x14ac:dyDescent="0.45">
      <c r="A611" s="31" t="str">
        <f t="shared" si="30"/>
        <v>E09000003_Modelled prevalence of children in households where parent suffering alcohol/drug dependency_Number</v>
      </c>
      <c r="B611" s="31" t="s">
        <v>233</v>
      </c>
      <c r="C611" s="31" t="s">
        <v>234</v>
      </c>
      <c r="D611" s="31" t="s">
        <v>229</v>
      </c>
      <c r="E611" s="31">
        <v>2018</v>
      </c>
      <c r="F611" s="31" t="s">
        <v>30</v>
      </c>
      <c r="G611" s="31" t="s">
        <v>31</v>
      </c>
      <c r="H611" s="31" t="s">
        <v>743</v>
      </c>
      <c r="I611" s="31">
        <v>3140.6296527444588</v>
      </c>
      <c r="J611" s="31">
        <f>INDEX('LA lookup'!H:H,MATCH(B611,'LA lookup'!G:G,0))</f>
        <v>92701</v>
      </c>
      <c r="K611" s="31">
        <v>33.879134558898599</v>
      </c>
      <c r="L611" s="31" t="str">
        <f t="shared" si="28"/>
        <v>33.9 per 1000 0-17 yr olds</v>
      </c>
      <c r="M611" s="31">
        <f t="shared" si="29"/>
        <v>33.879134558898599</v>
      </c>
    </row>
    <row r="612" spans="1:13" x14ac:dyDescent="0.45">
      <c r="A612" s="31" t="str">
        <f t="shared" si="30"/>
        <v>E08000016_Modelled prevalence of children in households where parent suffering alcohol/drug dependency_Number</v>
      </c>
      <c r="B612" s="31" t="s">
        <v>236</v>
      </c>
      <c r="C612" s="31" t="s">
        <v>237</v>
      </c>
      <c r="D612" s="31" t="s">
        <v>229</v>
      </c>
      <c r="E612" s="31">
        <v>2018</v>
      </c>
      <c r="F612" s="31" t="s">
        <v>30</v>
      </c>
      <c r="G612" s="31" t="s">
        <v>31</v>
      </c>
      <c r="H612" s="31" t="s">
        <v>743</v>
      </c>
      <c r="I612" s="31">
        <v>1939.4141340735368</v>
      </c>
      <c r="J612" s="31">
        <f>INDEX('LA lookup'!H:H,MATCH(B612,'LA lookup'!G:G,0))</f>
        <v>50727</v>
      </c>
      <c r="K612" s="31">
        <v>38.232383820717502</v>
      </c>
      <c r="L612" s="31" t="str">
        <f t="shared" si="28"/>
        <v>38.2 per 1000 0-17 yr olds</v>
      </c>
      <c r="M612" s="31">
        <f t="shared" si="29"/>
        <v>38.232383820717502</v>
      </c>
    </row>
    <row r="613" spans="1:13" x14ac:dyDescent="0.45">
      <c r="A613" s="31" t="str">
        <f t="shared" si="30"/>
        <v>E06000022_Modelled prevalence of children in households where parent suffering alcohol/drug dependency_Number</v>
      </c>
      <c r="B613" s="31" t="s">
        <v>238</v>
      </c>
      <c r="C613" s="31" t="s">
        <v>239</v>
      </c>
      <c r="D613" s="31" t="s">
        <v>229</v>
      </c>
      <c r="E613" s="31">
        <v>2018</v>
      </c>
      <c r="F613" s="31" t="s">
        <v>30</v>
      </c>
      <c r="G613" s="31" t="s">
        <v>31</v>
      </c>
      <c r="H613" s="31" t="s">
        <v>743</v>
      </c>
      <c r="I613" s="31">
        <v>1688.2060283934632</v>
      </c>
      <c r="J613" s="31">
        <f>INDEX('LA lookup'!H:H,MATCH(B613,'LA lookup'!G:G,0))</f>
        <v>35946</v>
      </c>
      <c r="K613" s="31">
        <v>46.965059489051995</v>
      </c>
      <c r="L613" s="31" t="str">
        <f t="shared" si="28"/>
        <v>47 per 1000 0-17 yr olds</v>
      </c>
      <c r="M613" s="31">
        <f t="shared" si="29"/>
        <v>46.965059489051995</v>
      </c>
    </row>
    <row r="614" spans="1:13" x14ac:dyDescent="0.45">
      <c r="A614" s="31" t="str">
        <f t="shared" si="30"/>
        <v>E06000055_Modelled prevalence of children in households where parent suffering alcohol/drug dependency_Number</v>
      </c>
      <c r="B614" s="31" t="s">
        <v>240</v>
      </c>
      <c r="C614" s="31" t="s">
        <v>241</v>
      </c>
      <c r="D614" s="31" t="s">
        <v>229</v>
      </c>
      <c r="E614" s="31">
        <v>2018</v>
      </c>
      <c r="F614" s="31" t="s">
        <v>30</v>
      </c>
      <c r="G614" s="31" t="s">
        <v>31</v>
      </c>
      <c r="H614" s="31" t="s">
        <v>743</v>
      </c>
      <c r="I614" s="31">
        <v>1587.7660077928706</v>
      </c>
      <c r="J614" s="31">
        <f>INDEX('LA lookup'!H:H,MATCH(B614,'LA lookup'!G:G,0))</f>
        <v>40088</v>
      </c>
      <c r="K614" s="31">
        <v>39.607014762344605</v>
      </c>
      <c r="L614" s="31" t="str">
        <f t="shared" si="28"/>
        <v>39.6 per 1000 0-17 yr olds</v>
      </c>
      <c r="M614" s="31">
        <f t="shared" si="29"/>
        <v>39.607014762344605</v>
      </c>
    </row>
    <row r="615" spans="1:13" x14ac:dyDescent="0.45">
      <c r="A615" s="31" t="str">
        <f t="shared" si="30"/>
        <v>E09000004_Modelled prevalence of children in households where parent suffering alcohol/drug dependency_Number</v>
      </c>
      <c r="B615" s="31" t="s">
        <v>242</v>
      </c>
      <c r="C615" s="31" t="s">
        <v>243</v>
      </c>
      <c r="D615" s="31" t="s">
        <v>229</v>
      </c>
      <c r="E615" s="31">
        <v>2018</v>
      </c>
      <c r="F615" s="31" t="s">
        <v>30</v>
      </c>
      <c r="G615" s="31" t="s">
        <v>31</v>
      </c>
      <c r="H615" s="31" t="s">
        <v>743</v>
      </c>
      <c r="I615" s="31">
        <v>2124.8131406342495</v>
      </c>
      <c r="J615" s="31">
        <f>INDEX('LA lookup'!H:H,MATCH(B615,'LA lookup'!G:G,0))</f>
        <v>56853</v>
      </c>
      <c r="K615" s="31">
        <v>37.373808605249501</v>
      </c>
      <c r="L615" s="31" t="str">
        <f t="shared" si="28"/>
        <v>37.4 per 1000 0-17 yr olds</v>
      </c>
      <c r="M615" s="31">
        <f t="shared" si="29"/>
        <v>37.373808605249501</v>
      </c>
    </row>
    <row r="616" spans="1:13" x14ac:dyDescent="0.45">
      <c r="A616" s="31" t="str">
        <f t="shared" si="30"/>
        <v>E08000025_Modelled prevalence of children in households where parent suffering alcohol/drug dependency_Number</v>
      </c>
      <c r="B616" s="31" t="s">
        <v>245</v>
      </c>
      <c r="C616" s="31" t="s">
        <v>246</v>
      </c>
      <c r="D616" s="31" t="s">
        <v>229</v>
      </c>
      <c r="E616" s="31">
        <v>2018</v>
      </c>
      <c r="F616" s="31" t="s">
        <v>30</v>
      </c>
      <c r="G616" s="31" t="s">
        <v>31</v>
      </c>
      <c r="H616" s="31" t="s">
        <v>743</v>
      </c>
      <c r="I616" s="31">
        <v>13685.083406440359</v>
      </c>
      <c r="J616" s="31">
        <f>INDEX('LA lookup'!H:H,MATCH(B616,'LA lookup'!G:G,0))</f>
        <v>288388</v>
      </c>
      <c r="K616" s="31">
        <v>47.453720010681302</v>
      </c>
      <c r="L616" s="31" t="str">
        <f t="shared" si="28"/>
        <v>47.5 per 1000 0-17 yr olds</v>
      </c>
      <c r="M616" s="31">
        <f t="shared" si="29"/>
        <v>47.453720010681302</v>
      </c>
    </row>
    <row r="617" spans="1:13" x14ac:dyDescent="0.45">
      <c r="A617" s="31" t="str">
        <f t="shared" si="30"/>
        <v>E06000008_Modelled prevalence of children in households where parent suffering alcohol/drug dependency_Number</v>
      </c>
      <c r="B617" s="31" t="s">
        <v>247</v>
      </c>
      <c r="C617" s="31" t="s">
        <v>248</v>
      </c>
      <c r="D617" s="31" t="s">
        <v>229</v>
      </c>
      <c r="E617" s="31">
        <v>2018</v>
      </c>
      <c r="F617" s="31" t="s">
        <v>30</v>
      </c>
      <c r="G617" s="31" t="s">
        <v>31</v>
      </c>
      <c r="H617" s="31" t="s">
        <v>743</v>
      </c>
      <c r="I617" s="31">
        <v>1717.0294719082021</v>
      </c>
      <c r="J617" s="31">
        <f>INDEX('LA lookup'!H:H,MATCH(B617,'LA lookup'!G:G,0))</f>
        <v>38481</v>
      </c>
      <c r="K617" s="31">
        <v>44.620188454255405</v>
      </c>
      <c r="L617" s="31" t="str">
        <f t="shared" si="28"/>
        <v>44.6 per 1000 0-17 yr olds</v>
      </c>
      <c r="M617" s="31">
        <f t="shared" si="29"/>
        <v>44.620188454255405</v>
      </c>
    </row>
    <row r="618" spans="1:13" x14ac:dyDescent="0.45">
      <c r="A618" s="31" t="str">
        <f t="shared" si="30"/>
        <v>E06000009_Modelled prevalence of children in households where parent suffering alcohol/drug dependency_Number</v>
      </c>
      <c r="B618" s="31" t="s">
        <v>249</v>
      </c>
      <c r="C618" s="31" t="s">
        <v>250</v>
      </c>
      <c r="D618" s="31" t="s">
        <v>229</v>
      </c>
      <c r="E618" s="31">
        <v>2018</v>
      </c>
      <c r="F618" s="31" t="s">
        <v>30</v>
      </c>
      <c r="G618" s="31" t="s">
        <v>31</v>
      </c>
      <c r="H618" s="31" t="s">
        <v>743</v>
      </c>
      <c r="I618" s="31">
        <v>1672.8948256385299</v>
      </c>
      <c r="J618" s="31">
        <f>INDEX('LA lookup'!H:H,MATCH(B618,'LA lookup'!G:G,0))</f>
        <v>28904</v>
      </c>
      <c r="K618" s="31">
        <v>57.877623361421598</v>
      </c>
      <c r="L618" s="31" t="str">
        <f t="shared" si="28"/>
        <v>57.9 per 1000 0-17 yr olds</v>
      </c>
      <c r="M618" s="31">
        <f t="shared" si="29"/>
        <v>57.877623361421598</v>
      </c>
    </row>
    <row r="619" spans="1:13" x14ac:dyDescent="0.45">
      <c r="A619" s="31" t="str">
        <f t="shared" si="30"/>
        <v>E08000001_Modelled prevalence of children in households where parent suffering alcohol/drug dependency_Number</v>
      </c>
      <c r="B619" s="31" t="s">
        <v>252</v>
      </c>
      <c r="C619" s="31" t="s">
        <v>253</v>
      </c>
      <c r="D619" s="31" t="s">
        <v>229</v>
      </c>
      <c r="E619" s="31">
        <v>2018</v>
      </c>
      <c r="F619" s="31" t="s">
        <v>30</v>
      </c>
      <c r="G619" s="31" t="s">
        <v>31</v>
      </c>
      <c r="H619" s="31" t="s">
        <v>743</v>
      </c>
      <c r="I619" s="31">
        <v>2847.0824412882862</v>
      </c>
      <c r="J619" s="31">
        <f>INDEX('LA lookup'!H:H,MATCH(B619,'LA lookup'!G:G,0))</f>
        <v>67670</v>
      </c>
      <c r="K619" s="31">
        <v>42.073037406358594</v>
      </c>
      <c r="L619" s="31" t="str">
        <f t="shared" si="28"/>
        <v>42.1 per 1000 0-17 yr olds</v>
      </c>
      <c r="M619" s="31">
        <f t="shared" si="29"/>
        <v>42.073037406358594</v>
      </c>
    </row>
    <row r="620" spans="1:13" x14ac:dyDescent="0.45">
      <c r="A620" s="31" t="str">
        <f t="shared" si="30"/>
        <v>E06000028_Modelled prevalence of children in households where parent suffering alcohol/drug dependency_Number</v>
      </c>
      <c r="B620" s="31" t="s">
        <v>254</v>
      </c>
      <c r="C620" s="31" t="s">
        <v>255</v>
      </c>
      <c r="D620" s="31" t="s">
        <v>229</v>
      </c>
      <c r="E620" s="31">
        <v>2018</v>
      </c>
      <c r="F620" s="31" t="s">
        <v>30</v>
      </c>
      <c r="G620" s="31" t="s">
        <v>31</v>
      </c>
      <c r="H620" s="31" t="s">
        <v>743</v>
      </c>
      <c r="I620" s="31">
        <v>1367.5215685722887</v>
      </c>
      <c r="J620" s="31">
        <f>INDEX('LA lookup'!H:H,MATCH(B620,'LA lookup'!G:G,0))</f>
        <v>36373</v>
      </c>
      <c r="K620" s="31">
        <v>37.5971618665573</v>
      </c>
      <c r="L620" s="31" t="str">
        <f t="shared" si="28"/>
        <v>37.6 per 1000 0-17 yr olds</v>
      </c>
      <c r="M620" s="31">
        <f t="shared" si="29"/>
        <v>37.5971618665573</v>
      </c>
    </row>
    <row r="621" spans="1:13" x14ac:dyDescent="0.45">
      <c r="A621" s="31" t="str">
        <f t="shared" si="30"/>
        <v>E06000036_Modelled prevalence of children in households where parent suffering alcohol/drug dependency_Number</v>
      </c>
      <c r="B621" s="31" t="s">
        <v>257</v>
      </c>
      <c r="C621" s="31" t="s">
        <v>258</v>
      </c>
      <c r="D621" s="31" t="s">
        <v>229</v>
      </c>
      <c r="E621" s="31">
        <v>2018</v>
      </c>
      <c r="F621" s="31" t="s">
        <v>30</v>
      </c>
      <c r="G621" s="31" t="s">
        <v>31</v>
      </c>
      <c r="H621" s="31" t="s">
        <v>743</v>
      </c>
      <c r="I621" s="31">
        <v>1053.6369166872357</v>
      </c>
      <c r="J621" s="31">
        <f>INDEX('LA lookup'!H:H,MATCH(B621,'LA lookup'!G:G,0))</f>
        <v>28336</v>
      </c>
      <c r="K621" s="31">
        <v>37.183685653840897</v>
      </c>
      <c r="L621" s="31" t="str">
        <f t="shared" si="28"/>
        <v>37.2 per 1000 0-17 yr olds</v>
      </c>
      <c r="M621" s="31">
        <f t="shared" si="29"/>
        <v>37.183685653840897</v>
      </c>
    </row>
    <row r="622" spans="1:13" x14ac:dyDescent="0.45">
      <c r="A622" s="31" t="str">
        <f t="shared" si="30"/>
        <v>E08000032_Modelled prevalence of children in households where parent suffering alcohol/drug dependency_Number</v>
      </c>
      <c r="B622" s="31" t="s">
        <v>259</v>
      </c>
      <c r="C622" s="31" t="s">
        <v>260</v>
      </c>
      <c r="D622" s="31" t="s">
        <v>229</v>
      </c>
      <c r="E622" s="31">
        <v>2018</v>
      </c>
      <c r="F622" s="31" t="s">
        <v>30</v>
      </c>
      <c r="G622" s="31" t="s">
        <v>31</v>
      </c>
      <c r="H622" s="31" t="s">
        <v>743</v>
      </c>
      <c r="I622" s="31">
        <v>5837.432094182429</v>
      </c>
      <c r="J622" s="31">
        <f>INDEX('LA lookup'!H:H,MATCH(B622,'LA lookup'!G:G,0))</f>
        <v>142005</v>
      </c>
      <c r="K622" s="31">
        <v>41.107229281943795</v>
      </c>
      <c r="L622" s="31" t="str">
        <f t="shared" si="28"/>
        <v>41.1 per 1000 0-17 yr olds</v>
      </c>
      <c r="M622" s="31">
        <f t="shared" si="29"/>
        <v>41.107229281943795</v>
      </c>
    </row>
    <row r="623" spans="1:13" x14ac:dyDescent="0.45">
      <c r="A623" s="31" t="str">
        <f t="shared" si="30"/>
        <v>E09000005_Modelled prevalence of children in households where parent suffering alcohol/drug dependency_Number</v>
      </c>
      <c r="B623" s="31" t="s">
        <v>261</v>
      </c>
      <c r="C623" s="31" t="s">
        <v>262</v>
      </c>
      <c r="D623" s="31" t="s">
        <v>229</v>
      </c>
      <c r="E623" s="31">
        <v>2018</v>
      </c>
      <c r="F623" s="31" t="s">
        <v>30</v>
      </c>
      <c r="G623" s="31" t="s">
        <v>31</v>
      </c>
      <c r="H623" s="31" t="s">
        <v>743</v>
      </c>
      <c r="I623" s="31">
        <v>3094.7280661672767</v>
      </c>
      <c r="J623" s="31">
        <f>INDEX('LA lookup'!H:H,MATCH(B623,'LA lookup'!G:G,0))</f>
        <v>77893</v>
      </c>
      <c r="K623" s="31">
        <v>39.730502948496998</v>
      </c>
      <c r="L623" s="31" t="str">
        <f t="shared" si="28"/>
        <v>39.7 per 1000 0-17 yr olds</v>
      </c>
      <c r="M623" s="31">
        <f t="shared" si="29"/>
        <v>39.730502948496998</v>
      </c>
    </row>
    <row r="624" spans="1:13" x14ac:dyDescent="0.45">
      <c r="A624" s="31" t="str">
        <f t="shared" si="30"/>
        <v>E06000043_Modelled prevalence of children in households where parent suffering alcohol/drug dependency_Number</v>
      </c>
      <c r="B624" s="31" t="s">
        <v>263</v>
      </c>
      <c r="C624" s="31" t="s">
        <v>264</v>
      </c>
      <c r="D624" s="31" t="s">
        <v>229</v>
      </c>
      <c r="E624" s="31">
        <v>2018</v>
      </c>
      <c r="F624" s="31" t="s">
        <v>30</v>
      </c>
      <c r="G624" s="31" t="s">
        <v>31</v>
      </c>
      <c r="H624" s="31" t="s">
        <v>743</v>
      </c>
      <c r="I624" s="31">
        <v>2185.7625805769289</v>
      </c>
      <c r="J624" s="31">
        <f>INDEX('LA lookup'!H:H,MATCH(B624,'LA lookup'!G:G,0))</f>
        <v>51005</v>
      </c>
      <c r="K624" s="31">
        <v>42.853888453620797</v>
      </c>
      <c r="L624" s="31" t="str">
        <f t="shared" si="28"/>
        <v>42.9 per 1000 0-17 yr olds</v>
      </c>
      <c r="M624" s="31">
        <f t="shared" si="29"/>
        <v>42.853888453620797</v>
      </c>
    </row>
    <row r="625" spans="1:13" x14ac:dyDescent="0.45">
      <c r="A625" s="31" t="str">
        <f t="shared" si="30"/>
        <v>E06000023_Modelled prevalence of children in households where parent suffering alcohol/drug dependency_Number</v>
      </c>
      <c r="B625" s="31" t="s">
        <v>265</v>
      </c>
      <c r="C625" s="31" t="s">
        <v>266</v>
      </c>
      <c r="D625" s="31" t="s">
        <v>229</v>
      </c>
      <c r="E625" s="31">
        <v>2018</v>
      </c>
      <c r="F625" s="31" t="s">
        <v>30</v>
      </c>
      <c r="G625" s="31" t="s">
        <v>31</v>
      </c>
      <c r="H625" s="31" t="s">
        <v>743</v>
      </c>
      <c r="I625" s="31">
        <v>4596.3215159879992</v>
      </c>
      <c r="J625" s="31">
        <f>INDEX('LA lookup'!H:H,MATCH(B625,'LA lookup'!G:G,0))</f>
        <v>94016</v>
      </c>
      <c r="K625" s="31">
        <v>48.888715920566703</v>
      </c>
      <c r="L625" s="31" t="str">
        <f t="shared" si="28"/>
        <v>48.9 per 1000 0-17 yr olds</v>
      </c>
      <c r="M625" s="31">
        <f t="shared" si="29"/>
        <v>48.888715920566703</v>
      </c>
    </row>
    <row r="626" spans="1:13" x14ac:dyDescent="0.45">
      <c r="A626" s="31" t="str">
        <f t="shared" si="30"/>
        <v>E09000006_Modelled prevalence of children in households where parent suffering alcohol/drug dependency_Number</v>
      </c>
      <c r="B626" s="31" t="s">
        <v>267</v>
      </c>
      <c r="C626" s="31" t="s">
        <v>268</v>
      </c>
      <c r="D626" s="31" t="s">
        <v>229</v>
      </c>
      <c r="E626" s="31">
        <v>2018</v>
      </c>
      <c r="F626" s="31" t="s">
        <v>30</v>
      </c>
      <c r="G626" s="31" t="s">
        <v>31</v>
      </c>
      <c r="H626" s="31" t="s">
        <v>743</v>
      </c>
      <c r="I626" s="31">
        <v>2434.4663047397607</v>
      </c>
      <c r="J626" s="31">
        <f>INDEX('LA lookup'!H:H,MATCH(B626,'LA lookup'!G:G,0))</f>
        <v>75055</v>
      </c>
      <c r="K626" s="31">
        <v>32.435764502561597</v>
      </c>
      <c r="L626" s="31" t="str">
        <f t="shared" si="28"/>
        <v>32.4 per 1000 0-17 yr olds</v>
      </c>
      <c r="M626" s="31">
        <f t="shared" si="29"/>
        <v>32.435764502561597</v>
      </c>
    </row>
    <row r="627" spans="1:13" x14ac:dyDescent="0.45">
      <c r="A627" s="31" t="str">
        <f t="shared" si="30"/>
        <v>E10000002_Modelled prevalence of children in households where parent suffering alcohol/drug dependency_Number</v>
      </c>
      <c r="B627" s="31" t="s">
        <v>269</v>
      </c>
      <c r="C627" s="31" t="s">
        <v>270</v>
      </c>
      <c r="D627" s="31" t="s">
        <v>229</v>
      </c>
      <c r="E627" s="31">
        <v>2018</v>
      </c>
      <c r="F627" s="31" t="s">
        <v>30</v>
      </c>
      <c r="G627" s="31" t="s">
        <v>31</v>
      </c>
      <c r="H627" s="31" t="s">
        <v>743</v>
      </c>
      <c r="I627" s="31">
        <v>4440.237382444353</v>
      </c>
      <c r="J627" s="31">
        <f>INDEX('LA lookup'!H:H,MATCH(B627,'LA lookup'!G:G,0))</f>
        <v>124321</v>
      </c>
      <c r="K627" s="31">
        <v>35.715907871110694</v>
      </c>
      <c r="L627" s="31" t="str">
        <f t="shared" si="28"/>
        <v>35.7 per 1000 0-17 yr olds</v>
      </c>
      <c r="M627" s="31">
        <f t="shared" si="29"/>
        <v>35.715907871110694</v>
      </c>
    </row>
    <row r="628" spans="1:13" x14ac:dyDescent="0.45">
      <c r="A628" s="31" t="str">
        <f t="shared" si="30"/>
        <v>E08000002_Modelled prevalence of children in households where parent suffering alcohol/drug dependency_Number</v>
      </c>
      <c r="B628" s="31" t="s">
        <v>271</v>
      </c>
      <c r="C628" s="31" t="s">
        <v>272</v>
      </c>
      <c r="D628" s="31" t="s">
        <v>229</v>
      </c>
      <c r="E628" s="31">
        <v>2018</v>
      </c>
      <c r="F628" s="31" t="s">
        <v>30</v>
      </c>
      <c r="G628" s="31" t="s">
        <v>31</v>
      </c>
      <c r="H628" s="31" t="s">
        <v>743</v>
      </c>
      <c r="I628" s="31">
        <v>1580.6086704759114</v>
      </c>
      <c r="J628" s="31">
        <f>INDEX('LA lookup'!H:H,MATCH(B628,'LA lookup'!G:G,0))</f>
        <v>43142</v>
      </c>
      <c r="K628" s="31">
        <v>36.637352706780199</v>
      </c>
      <c r="L628" s="31" t="str">
        <f t="shared" si="28"/>
        <v>36.6 per 1000 0-17 yr olds</v>
      </c>
      <c r="M628" s="31">
        <f t="shared" si="29"/>
        <v>36.637352706780199</v>
      </c>
    </row>
    <row r="629" spans="1:13" x14ac:dyDescent="0.45">
      <c r="A629" s="31" t="str">
        <f t="shared" si="30"/>
        <v>E08000033_Modelled prevalence of children in households where parent suffering alcohol/drug dependency_Number</v>
      </c>
      <c r="B629" s="31" t="s">
        <v>273</v>
      </c>
      <c r="C629" s="31" t="s">
        <v>274</v>
      </c>
      <c r="D629" s="31" t="s">
        <v>229</v>
      </c>
      <c r="E629" s="31">
        <v>2018</v>
      </c>
      <c r="F629" s="31" t="s">
        <v>30</v>
      </c>
      <c r="G629" s="31" t="s">
        <v>31</v>
      </c>
      <c r="H629" s="31" t="s">
        <v>743</v>
      </c>
      <c r="I629" s="31">
        <v>1703.1869988183241</v>
      </c>
      <c r="J629" s="31">
        <f>INDEX('LA lookup'!H:H,MATCH(B629,'LA lookup'!G:G,0))</f>
        <v>46021</v>
      </c>
      <c r="K629" s="31">
        <v>37.008908950660008</v>
      </c>
      <c r="L629" s="31" t="str">
        <f t="shared" si="28"/>
        <v>37 per 1000 0-17 yr olds</v>
      </c>
      <c r="M629" s="31">
        <f t="shared" si="29"/>
        <v>37.008908950660008</v>
      </c>
    </row>
    <row r="630" spans="1:13" x14ac:dyDescent="0.45">
      <c r="A630" s="31" t="str">
        <f t="shared" si="30"/>
        <v>E10000003_Modelled prevalence of children in households where parent suffering alcohol/drug dependency_Number</v>
      </c>
      <c r="B630" s="31" t="s">
        <v>275</v>
      </c>
      <c r="C630" s="31" t="s">
        <v>276</v>
      </c>
      <c r="D630" s="31" t="s">
        <v>229</v>
      </c>
      <c r="E630" s="31">
        <v>2018</v>
      </c>
      <c r="F630" s="31" t="s">
        <v>30</v>
      </c>
      <c r="G630" s="31" t="s">
        <v>31</v>
      </c>
      <c r="H630" s="31" t="s">
        <v>743</v>
      </c>
      <c r="I630" s="31">
        <v>5496.9206509382484</v>
      </c>
      <c r="J630" s="31">
        <f>INDEX('LA lookup'!H:H,MATCH(B630,'LA lookup'!G:G,0))</f>
        <v>135719</v>
      </c>
      <c r="K630" s="31">
        <v>40.50221892983479</v>
      </c>
      <c r="L630" s="31" t="str">
        <f t="shared" si="28"/>
        <v>40.5 per 1000 0-17 yr olds</v>
      </c>
      <c r="M630" s="31">
        <f t="shared" si="29"/>
        <v>40.50221892983479</v>
      </c>
    </row>
    <row r="631" spans="1:13" x14ac:dyDescent="0.45">
      <c r="A631" s="31" t="str">
        <f t="shared" si="30"/>
        <v>E09000007_Modelled prevalence of children in households where parent suffering alcohol/drug dependency_Number</v>
      </c>
      <c r="B631" s="31" t="s">
        <v>277</v>
      </c>
      <c r="C631" s="31" t="s">
        <v>278</v>
      </c>
      <c r="D631" s="31" t="s">
        <v>229</v>
      </c>
      <c r="E631" s="31">
        <v>2018</v>
      </c>
      <c r="F631" s="31" t="s">
        <v>30</v>
      </c>
      <c r="G631" s="31" t="s">
        <v>31</v>
      </c>
      <c r="H631" s="31" t="s">
        <v>743</v>
      </c>
      <c r="I631" s="31">
        <v>2109.6266311144018</v>
      </c>
      <c r="J631" s="31">
        <f>INDEX('LA lookup'!H:H,MATCH(B631,'LA lookup'!G:G,0))</f>
        <v>50983</v>
      </c>
      <c r="K631" s="31">
        <v>41.379021068089401</v>
      </c>
      <c r="L631" s="31" t="str">
        <f t="shared" si="28"/>
        <v>41.4 per 1000 0-17 yr olds</v>
      </c>
      <c r="M631" s="31">
        <f t="shared" si="29"/>
        <v>41.379021068089401</v>
      </c>
    </row>
    <row r="632" spans="1:13" x14ac:dyDescent="0.45">
      <c r="A632" s="31" t="str">
        <f t="shared" si="30"/>
        <v>E06000056_Modelled prevalence of children in households where parent suffering alcohol/drug dependency_Number</v>
      </c>
      <c r="B632" s="31" t="s">
        <v>279</v>
      </c>
      <c r="C632" s="31" t="s">
        <v>280</v>
      </c>
      <c r="D632" s="31" t="s">
        <v>229</v>
      </c>
      <c r="E632" s="31">
        <v>2018</v>
      </c>
      <c r="F632" s="31" t="s">
        <v>30</v>
      </c>
      <c r="G632" s="31" t="s">
        <v>31</v>
      </c>
      <c r="H632" s="31" t="s">
        <v>743</v>
      </c>
      <c r="I632" s="31">
        <v>2233.7822808037249</v>
      </c>
      <c r="J632" s="31">
        <f>INDEX('LA lookup'!H:H,MATCH(B632,'LA lookup'!G:G,0))</f>
        <v>62515</v>
      </c>
      <c r="K632" s="31">
        <v>35.731940827061102</v>
      </c>
      <c r="L632" s="31" t="str">
        <f t="shared" si="28"/>
        <v>35.7 per 1000 0-17 yr olds</v>
      </c>
      <c r="M632" s="31">
        <f t="shared" si="29"/>
        <v>35.731940827061102</v>
      </c>
    </row>
    <row r="633" spans="1:13" x14ac:dyDescent="0.45">
      <c r="A633" s="31" t="str">
        <f t="shared" si="30"/>
        <v>E06000049_Modelled prevalence of children in households where parent suffering alcohol/drug dependency_Number</v>
      </c>
      <c r="B633" s="31" t="s">
        <v>541</v>
      </c>
      <c r="C633" s="31" t="s">
        <v>718</v>
      </c>
      <c r="D633" s="31" t="s">
        <v>229</v>
      </c>
      <c r="E633" s="31">
        <v>2018</v>
      </c>
      <c r="F633" s="31" t="s">
        <v>30</v>
      </c>
      <c r="G633" s="31" t="s">
        <v>31</v>
      </c>
      <c r="H633" s="31" t="s">
        <v>743</v>
      </c>
      <c r="I633" s="31">
        <v>2418.3922367814735</v>
      </c>
      <c r="J633" s="31">
        <f>INDEX('LA lookup'!H:H,MATCH(B633,'LA lookup'!G:G,0))</f>
        <v>76523</v>
      </c>
      <c r="K633" s="31">
        <v>31.6034687189665</v>
      </c>
      <c r="L633" s="31" t="str">
        <f t="shared" si="28"/>
        <v>31.6 per 1000 0-17 yr olds</v>
      </c>
      <c r="M633" s="31">
        <f t="shared" si="29"/>
        <v>31.6034687189665</v>
      </c>
    </row>
    <row r="634" spans="1:13" x14ac:dyDescent="0.45">
      <c r="A634" s="31" t="str">
        <f t="shared" si="30"/>
        <v>E06000050_Modelled prevalence of children in households where parent suffering alcohol/drug dependency_Number</v>
      </c>
      <c r="B634" s="31" t="s">
        <v>281</v>
      </c>
      <c r="C634" s="31" t="s">
        <v>735</v>
      </c>
      <c r="D634" s="31" t="s">
        <v>229</v>
      </c>
      <c r="E634" s="31">
        <v>2018</v>
      </c>
      <c r="F634" s="31" t="s">
        <v>30</v>
      </c>
      <c r="G634" s="31" t="s">
        <v>31</v>
      </c>
      <c r="H634" s="31" t="s">
        <v>743</v>
      </c>
      <c r="I634" s="31">
        <v>2484.7507229349262</v>
      </c>
      <c r="J634" s="31">
        <f>INDEX('LA lookup'!H:H,MATCH(B634,'LA lookup'!G:G,0))</f>
        <v>68054</v>
      </c>
      <c r="K634" s="31">
        <v>36.511457415213307</v>
      </c>
      <c r="L634" s="31" t="str">
        <f t="shared" si="28"/>
        <v>36.5 per 1000 0-17 yr olds</v>
      </c>
      <c r="M634" s="31">
        <f t="shared" si="29"/>
        <v>36.511457415213307</v>
      </c>
    </row>
    <row r="635" spans="1:13" x14ac:dyDescent="0.45">
      <c r="A635" s="31" t="str">
        <f t="shared" si="30"/>
        <v>E09000001_Modelled prevalence of children in households where parent suffering alcohol/drug dependency_Number</v>
      </c>
      <c r="B635" s="31" t="s">
        <v>582</v>
      </c>
      <c r="C635" s="31" t="s">
        <v>583</v>
      </c>
      <c r="D635" s="31" t="s">
        <v>229</v>
      </c>
      <c r="E635" s="31">
        <v>2018</v>
      </c>
      <c r="F635" s="31" t="s">
        <v>30</v>
      </c>
      <c r="G635" s="31" t="s">
        <v>31</v>
      </c>
      <c r="H635" s="31" t="s">
        <v>743</v>
      </c>
      <c r="I635" s="31">
        <v>61.133480711199645</v>
      </c>
      <c r="J635" s="31">
        <f>INDEX('LA lookup'!H:H,MATCH(B635,'LA lookup'!G:G,0))</f>
        <v>1453</v>
      </c>
      <c r="K635" s="31">
        <v>42.073971583757498</v>
      </c>
      <c r="L635" s="31" t="str">
        <f t="shared" si="28"/>
        <v>42.1 per 1000 0-17 yr olds</v>
      </c>
      <c r="M635" s="31">
        <f t="shared" si="29"/>
        <v>42.073971583757498</v>
      </c>
    </row>
    <row r="636" spans="1:13" x14ac:dyDescent="0.45">
      <c r="A636" s="31" t="str">
        <f t="shared" si="30"/>
        <v>E06000052_Modelled prevalence of children in households where parent suffering alcohol/drug dependency_Number</v>
      </c>
      <c r="B636" s="31" t="s">
        <v>482</v>
      </c>
      <c r="C636" s="31" t="s">
        <v>720</v>
      </c>
      <c r="D636" s="31" t="s">
        <v>229</v>
      </c>
      <c r="E636" s="31">
        <v>2018</v>
      </c>
      <c r="F636" s="31" t="s">
        <v>30</v>
      </c>
      <c r="G636" s="31" t="s">
        <v>31</v>
      </c>
      <c r="H636" s="31" t="s">
        <v>743</v>
      </c>
      <c r="I636" s="31">
        <v>4006.1973289441089</v>
      </c>
      <c r="J636" s="31">
        <f>INDEX('LA lookup'!H:H,MATCH(B636,'LA lookup'!G:G,0))</f>
        <v>107810</v>
      </c>
      <c r="K636" s="31">
        <v>37.159793423097199</v>
      </c>
      <c r="L636" s="31" t="str">
        <f t="shared" si="28"/>
        <v>37.2 per 1000 0-17 yr olds</v>
      </c>
      <c r="M636" s="31">
        <f t="shared" si="29"/>
        <v>37.159793423097199</v>
      </c>
    </row>
    <row r="637" spans="1:13" x14ac:dyDescent="0.45">
      <c r="A637" s="31" t="str">
        <f t="shared" si="30"/>
        <v>E08000026_Modelled prevalence of children in households where parent suffering alcohol/drug dependency_Number</v>
      </c>
      <c r="B637" s="31" t="s">
        <v>283</v>
      </c>
      <c r="C637" s="31" t="s">
        <v>284</v>
      </c>
      <c r="D637" s="31" t="s">
        <v>229</v>
      </c>
      <c r="E637" s="31">
        <v>2018</v>
      </c>
      <c r="F637" s="31" t="s">
        <v>30</v>
      </c>
      <c r="G637" s="31" t="s">
        <v>31</v>
      </c>
      <c r="H637" s="31" t="s">
        <v>743</v>
      </c>
      <c r="I637" s="31">
        <v>3849.7241488995314</v>
      </c>
      <c r="J637" s="31">
        <f>INDEX('LA lookup'!H:H,MATCH(B637,'LA lookup'!G:G,0))</f>
        <v>78994</v>
      </c>
      <c r="K637" s="31">
        <v>48.734386774938997</v>
      </c>
      <c r="L637" s="31" t="str">
        <f t="shared" si="28"/>
        <v>48.7 per 1000 0-17 yr olds</v>
      </c>
      <c r="M637" s="31">
        <f t="shared" si="29"/>
        <v>48.734386774938997</v>
      </c>
    </row>
    <row r="638" spans="1:13" x14ac:dyDescent="0.45">
      <c r="A638" s="31" t="str">
        <f t="shared" si="30"/>
        <v>E09000008_Modelled prevalence of children in households where parent suffering alcohol/drug dependency_Number</v>
      </c>
      <c r="B638" s="31" t="s">
        <v>486</v>
      </c>
      <c r="C638" s="31" t="s">
        <v>487</v>
      </c>
      <c r="D638" s="31" t="s">
        <v>229</v>
      </c>
      <c r="E638" s="31">
        <v>2018</v>
      </c>
      <c r="F638" s="31" t="s">
        <v>30</v>
      </c>
      <c r="G638" s="31" t="s">
        <v>31</v>
      </c>
      <c r="H638" s="31" t="s">
        <v>743</v>
      </c>
      <c r="I638" s="31">
        <v>3611.1160223995234</v>
      </c>
      <c r="J638" s="31">
        <f>INDEX('LA lookup'!H:H,MATCH(B638,'LA lookup'!G:G,0))</f>
        <v>94702</v>
      </c>
      <c r="K638" s="31">
        <v>38.131359658713897</v>
      </c>
      <c r="L638" s="31" t="str">
        <f t="shared" si="28"/>
        <v>38.1 per 1000 0-17 yr olds</v>
      </c>
      <c r="M638" s="31">
        <f t="shared" si="29"/>
        <v>38.131359658713897</v>
      </c>
    </row>
    <row r="639" spans="1:13" x14ac:dyDescent="0.45">
      <c r="A639" s="31" t="str">
        <f t="shared" si="30"/>
        <v>E10000006_Modelled prevalence of children in households where parent suffering alcohol/drug dependency_Number</v>
      </c>
      <c r="B639" s="31" t="s">
        <v>285</v>
      </c>
      <c r="C639" s="31" t="s">
        <v>286</v>
      </c>
      <c r="D639" s="31" t="s">
        <v>229</v>
      </c>
      <c r="E639" s="31">
        <v>2018</v>
      </c>
      <c r="F639" s="31" t="s">
        <v>30</v>
      </c>
      <c r="G639" s="31" t="s">
        <v>31</v>
      </c>
      <c r="H639" s="31" t="s">
        <v>743</v>
      </c>
      <c r="I639" s="31">
        <v>3303.0003783699635</v>
      </c>
      <c r="J639" s="31">
        <f>INDEX('LA lookup'!H:H,MATCH(B639,'LA lookup'!G:G,0))</f>
        <v>92500</v>
      </c>
      <c r="K639" s="31">
        <v>35.7081121985942</v>
      </c>
      <c r="L639" s="31" t="str">
        <f t="shared" si="28"/>
        <v>35.7 per 1000 0-17 yr olds</v>
      </c>
      <c r="M639" s="31">
        <f t="shared" si="29"/>
        <v>35.7081121985942</v>
      </c>
    </row>
    <row r="640" spans="1:13" x14ac:dyDescent="0.45">
      <c r="A640" s="31" t="str">
        <f t="shared" si="30"/>
        <v>E06000005_Modelled prevalence of children in households where parent suffering alcohol/drug dependency_Number</v>
      </c>
      <c r="B640" s="31" t="s">
        <v>287</v>
      </c>
      <c r="C640" s="31" t="s">
        <v>288</v>
      </c>
      <c r="D640" s="31" t="s">
        <v>229</v>
      </c>
      <c r="E640" s="31">
        <v>2018</v>
      </c>
      <c r="F640" s="31" t="s">
        <v>30</v>
      </c>
      <c r="G640" s="31" t="s">
        <v>31</v>
      </c>
      <c r="H640" s="31" t="s">
        <v>743</v>
      </c>
      <c r="I640" s="31">
        <v>857.88243341380894</v>
      </c>
      <c r="J640" s="31">
        <f>INDEX('LA lookup'!H:H,MATCH(B640,'LA lookup'!G:G,0))</f>
        <v>22454</v>
      </c>
      <c r="K640" s="31">
        <v>38.206218643173102</v>
      </c>
      <c r="L640" s="31" t="str">
        <f t="shared" si="28"/>
        <v>38.2 per 1000 0-17 yr olds</v>
      </c>
      <c r="M640" s="31">
        <f t="shared" si="29"/>
        <v>38.206218643173102</v>
      </c>
    </row>
    <row r="641" spans="1:13" x14ac:dyDescent="0.45">
      <c r="A641" s="31" t="str">
        <f t="shared" si="30"/>
        <v>E06000015_Modelled prevalence of children in households where parent suffering alcohol/drug dependency_Number</v>
      </c>
      <c r="B641" s="31" t="s">
        <v>289</v>
      </c>
      <c r="C641" s="31" t="s">
        <v>290</v>
      </c>
      <c r="D641" s="31" t="s">
        <v>229</v>
      </c>
      <c r="E641" s="31">
        <v>2018</v>
      </c>
      <c r="F641" s="31" t="s">
        <v>30</v>
      </c>
      <c r="G641" s="31" t="s">
        <v>31</v>
      </c>
      <c r="H641" s="31" t="s">
        <v>743</v>
      </c>
      <c r="I641" s="31">
        <v>2719.2532746852021</v>
      </c>
      <c r="J641" s="31">
        <f>INDEX('LA lookup'!H:H,MATCH(B641,'LA lookup'!G:G,0))</f>
        <v>59899</v>
      </c>
      <c r="K641" s="31">
        <v>45.397306711050298</v>
      </c>
      <c r="L641" s="31" t="str">
        <f t="shared" si="28"/>
        <v>45.4 per 1000 0-17 yr olds</v>
      </c>
      <c r="M641" s="31">
        <f t="shared" si="29"/>
        <v>45.397306711050298</v>
      </c>
    </row>
    <row r="642" spans="1:13" x14ac:dyDescent="0.45">
      <c r="A642" s="31" t="str">
        <f t="shared" si="30"/>
        <v>E10000007_Modelled prevalence of children in households where parent suffering alcohol/drug dependency_Number</v>
      </c>
      <c r="B642" s="31" t="s">
        <v>291</v>
      </c>
      <c r="C642" s="31" t="s">
        <v>292</v>
      </c>
      <c r="D642" s="31" t="s">
        <v>229</v>
      </c>
      <c r="E642" s="31">
        <v>2018</v>
      </c>
      <c r="F642" s="31" t="s">
        <v>30</v>
      </c>
      <c r="G642" s="31" t="s">
        <v>31</v>
      </c>
      <c r="H642" s="31" t="s">
        <v>743</v>
      </c>
      <c r="I642" s="31">
        <v>5638.9539632892938</v>
      </c>
      <c r="J642" s="31">
        <f>INDEX('LA lookup'!H:H,MATCH(B642,'LA lookup'!G:G,0))</f>
        <v>153272</v>
      </c>
      <c r="K642" s="31">
        <v>36.7905029182714</v>
      </c>
      <c r="L642" s="31" t="str">
        <f t="shared" ref="L642:L705" si="31">IF(LOWER(H642)="percentage",CONCATENATE(I642,"%"),IF(J642="NA",K642,IF(OR(ISERROR(I642),ISBLANK(I642),NOT(ISNUMBER(I642)),H642="score"),"N/A",CONCATENATE(ROUND(I642/J642*1000,1)," per 1000 0-17 yr olds"))))</f>
        <v>36.8 per 1000 0-17 yr olds</v>
      </c>
      <c r="M642" s="31">
        <f t="shared" ref="M642:M705" si="32">IF(LOWER(H642)="percentage",I642,IF(J642="NA",K642,IF(OR(ISERROR(I642),ISBLANK(I642),NOT(ISNUMBER(I642))),"N/A",I642/J642*1000)))</f>
        <v>36.7905029182714</v>
      </c>
    </row>
    <row r="643" spans="1:13" x14ac:dyDescent="0.45">
      <c r="A643" s="31" t="str">
        <f t="shared" ref="A643:A706" si="33">CONCATENATE(B643,"_",G643,"_",H643)</f>
        <v>E10000008_Modelled prevalence of children in households where parent suffering alcohol/drug dependency_Number</v>
      </c>
      <c r="B643" s="31" t="s">
        <v>504</v>
      </c>
      <c r="C643" s="31" t="s">
        <v>505</v>
      </c>
      <c r="D643" s="31" t="s">
        <v>229</v>
      </c>
      <c r="E643" s="31">
        <v>2018</v>
      </c>
      <c r="F643" s="31" t="s">
        <v>30</v>
      </c>
      <c r="G643" s="31" t="s">
        <v>31</v>
      </c>
      <c r="H643" s="31" t="s">
        <v>743</v>
      </c>
      <c r="I643" s="31">
        <v>5564.0522965401096</v>
      </c>
      <c r="J643" s="31">
        <f>INDEX('LA lookup'!H:H,MATCH(B643,'LA lookup'!G:G,0))</f>
        <v>145878</v>
      </c>
      <c r="K643" s="31">
        <v>38.141819167661396</v>
      </c>
      <c r="L643" s="31" t="str">
        <f t="shared" si="31"/>
        <v>38.1 per 1000 0-17 yr olds</v>
      </c>
      <c r="M643" s="31">
        <f t="shared" si="32"/>
        <v>38.141819167661396</v>
      </c>
    </row>
    <row r="644" spans="1:13" x14ac:dyDescent="0.45">
      <c r="A644" s="31" t="str">
        <f t="shared" si="33"/>
        <v>E08000017_Modelled prevalence of children in households where parent suffering alcohol/drug dependency_Number</v>
      </c>
      <c r="B644" s="31" t="s">
        <v>293</v>
      </c>
      <c r="C644" s="31" t="s">
        <v>294</v>
      </c>
      <c r="D644" s="31" t="s">
        <v>229</v>
      </c>
      <c r="E644" s="31">
        <v>2018</v>
      </c>
      <c r="F644" s="31" t="s">
        <v>30</v>
      </c>
      <c r="G644" s="31" t="s">
        <v>31</v>
      </c>
      <c r="H644" s="31" t="s">
        <v>743</v>
      </c>
      <c r="I644" s="31">
        <v>2758.2105245179687</v>
      </c>
      <c r="J644" s="31">
        <f>INDEX('LA lookup'!H:H,MATCH(B644,'LA lookup'!G:G,0))</f>
        <v>66448</v>
      </c>
      <c r="K644" s="31">
        <v>41.509308399319295</v>
      </c>
      <c r="L644" s="31" t="str">
        <f t="shared" si="31"/>
        <v>41.5 per 1000 0-17 yr olds</v>
      </c>
      <c r="M644" s="31">
        <f t="shared" si="32"/>
        <v>41.509308399319295</v>
      </c>
    </row>
    <row r="645" spans="1:13" x14ac:dyDescent="0.45">
      <c r="A645" s="31" t="str">
        <f t="shared" si="33"/>
        <v>E10000009_Modelled prevalence of children in households where parent suffering alcohol/drug dependency_Number</v>
      </c>
      <c r="B645" s="31" t="s">
        <v>295</v>
      </c>
      <c r="C645" s="31" t="s">
        <v>296</v>
      </c>
      <c r="D645" s="31" t="s">
        <v>229</v>
      </c>
      <c r="E645" s="31">
        <v>2018</v>
      </c>
      <c r="F645" s="31" t="s">
        <v>30</v>
      </c>
      <c r="G645" s="31" t="s">
        <v>31</v>
      </c>
      <c r="H645" s="31" t="s">
        <v>743</v>
      </c>
      <c r="I645" s="31">
        <v>2797.6592117912346</v>
      </c>
      <c r="J645" s="31">
        <f>INDEX('LA lookup'!H:H,MATCH(B645,'LA lookup'!G:G,0))</f>
        <v>76699</v>
      </c>
      <c r="K645" s="31">
        <v>36.475823828097298</v>
      </c>
      <c r="L645" s="31" t="str">
        <f t="shared" si="31"/>
        <v>36.5 per 1000 0-17 yr olds</v>
      </c>
      <c r="M645" s="31">
        <f t="shared" si="32"/>
        <v>36.475823828097298</v>
      </c>
    </row>
    <row r="646" spans="1:13" x14ac:dyDescent="0.45">
      <c r="A646" s="31" t="str">
        <f t="shared" si="33"/>
        <v>E08000027_Modelled prevalence of children in households where parent suffering alcohol/drug dependency_Number</v>
      </c>
      <c r="B646" s="31" t="s">
        <v>297</v>
      </c>
      <c r="C646" s="31" t="s">
        <v>298</v>
      </c>
      <c r="D646" s="31" t="s">
        <v>229</v>
      </c>
      <c r="E646" s="31">
        <v>2018</v>
      </c>
      <c r="F646" s="31" t="s">
        <v>30</v>
      </c>
      <c r="G646" s="31" t="s">
        <v>31</v>
      </c>
      <c r="H646" s="31" t="s">
        <v>743</v>
      </c>
      <c r="I646" s="31">
        <v>2767.566358302578</v>
      </c>
      <c r="J646" s="31">
        <f>INDEX('LA lookup'!H:H,MATCH(B646,'LA lookup'!G:G,0))</f>
        <v>69265</v>
      </c>
      <c r="K646" s="31">
        <v>39.956202386523898</v>
      </c>
      <c r="L646" s="31" t="str">
        <f t="shared" si="31"/>
        <v>40 per 1000 0-17 yr olds</v>
      </c>
      <c r="M646" s="31">
        <f t="shared" si="32"/>
        <v>39.956202386523898</v>
      </c>
    </row>
    <row r="647" spans="1:13" x14ac:dyDescent="0.45">
      <c r="A647" s="31" t="str">
        <f t="shared" si="33"/>
        <v>E06000047_Modelled prevalence of children in households where parent suffering alcohol/drug dependency_Number</v>
      </c>
      <c r="B647" s="31" t="s">
        <v>528</v>
      </c>
      <c r="C647" s="31" t="s">
        <v>721</v>
      </c>
      <c r="D647" s="31" t="s">
        <v>229</v>
      </c>
      <c r="E647" s="31">
        <v>2018</v>
      </c>
      <c r="F647" s="31" t="s">
        <v>30</v>
      </c>
      <c r="G647" s="31" t="s">
        <v>31</v>
      </c>
      <c r="H647" s="31" t="s">
        <v>743</v>
      </c>
      <c r="I647" s="31">
        <v>4077.6262155862846</v>
      </c>
      <c r="J647" s="31">
        <f>INDEX('LA lookup'!H:H,MATCH(B647,'LA lookup'!G:G,0))</f>
        <v>101040</v>
      </c>
      <c r="K647" s="31">
        <v>40.356553994321899</v>
      </c>
      <c r="L647" s="31" t="str">
        <f t="shared" si="31"/>
        <v>40.4 per 1000 0-17 yr olds</v>
      </c>
      <c r="M647" s="31">
        <f t="shared" si="32"/>
        <v>40.356553994321899</v>
      </c>
    </row>
    <row r="648" spans="1:13" x14ac:dyDescent="0.45">
      <c r="A648" s="31" t="str">
        <f t="shared" si="33"/>
        <v>E09000009_Modelled prevalence of children in households where parent suffering alcohol/drug dependency_Number</v>
      </c>
      <c r="B648" s="31" t="s">
        <v>509</v>
      </c>
      <c r="C648" s="31" t="s">
        <v>510</v>
      </c>
      <c r="D648" s="31" t="s">
        <v>229</v>
      </c>
      <c r="E648" s="31">
        <v>2018</v>
      </c>
      <c r="F648" s="31" t="s">
        <v>30</v>
      </c>
      <c r="G648" s="31" t="s">
        <v>31</v>
      </c>
      <c r="H648" s="31" t="s">
        <v>743</v>
      </c>
      <c r="I648" s="31">
        <v>3008.081709805886</v>
      </c>
      <c r="J648" s="31">
        <f>INDEX('LA lookup'!H:H,MATCH(B648,'LA lookup'!G:G,0))</f>
        <v>81732</v>
      </c>
      <c r="K648" s="31">
        <v>36.804210221282801</v>
      </c>
      <c r="L648" s="31" t="str">
        <f t="shared" si="31"/>
        <v>36.8 per 1000 0-17 yr olds</v>
      </c>
      <c r="M648" s="31">
        <f t="shared" si="32"/>
        <v>36.804210221282801</v>
      </c>
    </row>
    <row r="649" spans="1:13" x14ac:dyDescent="0.45">
      <c r="A649" s="31" t="str">
        <f t="shared" si="33"/>
        <v>E06000011_Modelled prevalence of children in households where parent suffering alcohol/drug dependency_Number</v>
      </c>
      <c r="B649" s="31" t="s">
        <v>514</v>
      </c>
      <c r="C649" s="31" t="s">
        <v>594</v>
      </c>
      <c r="D649" s="31" t="s">
        <v>229</v>
      </c>
      <c r="E649" s="31">
        <v>2018</v>
      </c>
      <c r="F649" s="31" t="s">
        <v>30</v>
      </c>
      <c r="G649" s="31" t="s">
        <v>31</v>
      </c>
      <c r="H649" s="31" t="s">
        <v>743</v>
      </c>
      <c r="I649" s="31">
        <v>2046.9368373826408</v>
      </c>
      <c r="J649" s="31">
        <f>INDEX('LA lookup'!H:H,MATCH(B649,'LA lookup'!G:G,0))</f>
        <v>62942</v>
      </c>
      <c r="K649" s="31">
        <v>32.521000879899596</v>
      </c>
      <c r="L649" s="31" t="str">
        <f t="shared" si="31"/>
        <v>32.5 per 1000 0-17 yr olds</v>
      </c>
      <c r="M649" s="31">
        <f t="shared" si="32"/>
        <v>32.521000879899596</v>
      </c>
    </row>
    <row r="650" spans="1:13" x14ac:dyDescent="0.45">
      <c r="A650" s="31" t="str">
        <f t="shared" si="33"/>
        <v>E10000011_Modelled prevalence of children in households where parent suffering alcohol/drug dependency_Number</v>
      </c>
      <c r="B650" s="31" t="s">
        <v>299</v>
      </c>
      <c r="C650" s="31" t="s">
        <v>300</v>
      </c>
      <c r="D650" s="31" t="s">
        <v>229</v>
      </c>
      <c r="E650" s="31">
        <v>2018</v>
      </c>
      <c r="F650" s="31" t="s">
        <v>30</v>
      </c>
      <c r="G650" s="31" t="s">
        <v>31</v>
      </c>
      <c r="H650" s="31" t="s">
        <v>743</v>
      </c>
      <c r="I650" s="31">
        <v>3715.0703501573043</v>
      </c>
      <c r="J650" s="31">
        <f>INDEX('LA lookup'!H:H,MATCH(B650,'LA lookup'!G:G,0))</f>
        <v>106378</v>
      </c>
      <c r="K650" s="31">
        <v>34.923295701717507</v>
      </c>
      <c r="L650" s="31" t="str">
        <f t="shared" si="31"/>
        <v>34.9 per 1000 0-17 yr olds</v>
      </c>
      <c r="M650" s="31">
        <f t="shared" si="32"/>
        <v>34.923295701717507</v>
      </c>
    </row>
    <row r="651" spans="1:13" x14ac:dyDescent="0.45">
      <c r="A651" s="31" t="str">
        <f t="shared" si="33"/>
        <v>E09000010_Modelled prevalence of children in households where parent suffering alcohol/drug dependency_Number</v>
      </c>
      <c r="B651" s="31" t="s">
        <v>301</v>
      </c>
      <c r="C651" s="31" t="s">
        <v>302</v>
      </c>
      <c r="D651" s="31" t="s">
        <v>229</v>
      </c>
      <c r="E651" s="31">
        <v>2018</v>
      </c>
      <c r="F651" s="31" t="s">
        <v>30</v>
      </c>
      <c r="G651" s="31" t="s">
        <v>31</v>
      </c>
      <c r="H651" s="31" t="s">
        <v>743</v>
      </c>
      <c r="I651" s="31">
        <v>3075.253706721689</v>
      </c>
      <c r="J651" s="31">
        <f>INDEX('LA lookup'!H:H,MATCH(B651,'LA lookup'!G:G,0))</f>
        <v>84497</v>
      </c>
      <c r="K651" s="31">
        <v>36.3948271148288</v>
      </c>
      <c r="L651" s="31" t="str">
        <f t="shared" si="31"/>
        <v>36.4 per 1000 0-17 yr olds</v>
      </c>
      <c r="M651" s="31">
        <f t="shared" si="32"/>
        <v>36.3948271148288</v>
      </c>
    </row>
    <row r="652" spans="1:13" x14ac:dyDescent="0.45">
      <c r="A652" s="31" t="str">
        <f t="shared" si="33"/>
        <v>E10000012_Modelled prevalence of children in households where parent suffering alcohol/drug dependency_Number</v>
      </c>
      <c r="B652" s="31" t="s">
        <v>303</v>
      </c>
      <c r="C652" s="31" t="s">
        <v>304</v>
      </c>
      <c r="D652" s="31" t="s">
        <v>229</v>
      </c>
      <c r="E652" s="31">
        <v>2018</v>
      </c>
      <c r="F652" s="31" t="s">
        <v>30</v>
      </c>
      <c r="G652" s="31" t="s">
        <v>31</v>
      </c>
      <c r="H652" s="31" t="s">
        <v>743</v>
      </c>
      <c r="I652" s="31">
        <v>11847.237275988697</v>
      </c>
      <c r="J652" s="31">
        <f>INDEX('LA lookup'!H:H,MATCH(B652,'LA lookup'!G:G,0))</f>
        <v>311172</v>
      </c>
      <c r="K652" s="31">
        <v>38.072954108945204</v>
      </c>
      <c r="L652" s="31" t="str">
        <f t="shared" si="31"/>
        <v>38.1 per 1000 0-17 yr olds</v>
      </c>
      <c r="M652" s="31">
        <f t="shared" si="32"/>
        <v>38.072954108945204</v>
      </c>
    </row>
    <row r="653" spans="1:13" x14ac:dyDescent="0.45">
      <c r="A653" s="31" t="str">
        <f t="shared" si="33"/>
        <v>E08000020_Modelled prevalence of children in households where parent suffering alcohol/drug dependency_Number</v>
      </c>
      <c r="B653" s="31" t="s">
        <v>305</v>
      </c>
      <c r="C653" s="31" t="s">
        <v>306</v>
      </c>
      <c r="D653" s="31" t="s">
        <v>229</v>
      </c>
      <c r="E653" s="31">
        <v>2018</v>
      </c>
      <c r="F653" s="31" t="s">
        <v>30</v>
      </c>
      <c r="G653" s="31" t="s">
        <v>31</v>
      </c>
      <c r="H653" s="31" t="s">
        <v>743</v>
      </c>
      <c r="I653" s="31">
        <v>1639.5893103032338</v>
      </c>
      <c r="J653" s="31">
        <f>INDEX('LA lookup'!H:H,MATCH(B653,'LA lookup'!G:G,0))</f>
        <v>39605</v>
      </c>
      <c r="K653" s="31">
        <v>41.398543373393103</v>
      </c>
      <c r="L653" s="31" t="str">
        <f t="shared" si="31"/>
        <v>41.4 per 1000 0-17 yr olds</v>
      </c>
      <c r="M653" s="31">
        <f t="shared" si="32"/>
        <v>41.398543373393103</v>
      </c>
    </row>
    <row r="654" spans="1:13" x14ac:dyDescent="0.45">
      <c r="A654" s="31" t="str">
        <f t="shared" si="33"/>
        <v>E10000013_Modelled prevalence of children in households where parent suffering alcohol/drug dependency_Number</v>
      </c>
      <c r="B654" s="31" t="s">
        <v>307</v>
      </c>
      <c r="C654" s="31" t="s">
        <v>308</v>
      </c>
      <c r="D654" s="31" t="s">
        <v>229</v>
      </c>
      <c r="E654" s="31">
        <v>2018</v>
      </c>
      <c r="F654" s="31" t="s">
        <v>30</v>
      </c>
      <c r="G654" s="31" t="s">
        <v>31</v>
      </c>
      <c r="H654" s="31" t="s">
        <v>743</v>
      </c>
      <c r="I654" s="31">
        <v>4738.7784992900988</v>
      </c>
      <c r="J654" s="31">
        <f>INDEX('LA lookup'!H:H,MATCH(B654,'LA lookup'!G:G,0))</f>
        <v>128136</v>
      </c>
      <c r="K654" s="31">
        <v>36.982413211666504</v>
      </c>
      <c r="L654" s="31" t="str">
        <f t="shared" si="31"/>
        <v>37 per 1000 0-17 yr olds</v>
      </c>
      <c r="M654" s="31">
        <f t="shared" si="32"/>
        <v>36.982413211666504</v>
      </c>
    </row>
    <row r="655" spans="1:13" x14ac:dyDescent="0.45">
      <c r="A655" s="31" t="str">
        <f t="shared" si="33"/>
        <v>E09000011_Modelled prevalence of children in households where parent suffering alcohol/drug dependency_Number</v>
      </c>
      <c r="B655" s="31" t="s">
        <v>518</v>
      </c>
      <c r="C655" s="31" t="s">
        <v>519</v>
      </c>
      <c r="D655" s="31" t="s">
        <v>229</v>
      </c>
      <c r="E655" s="31">
        <v>2018</v>
      </c>
      <c r="F655" s="31" t="s">
        <v>30</v>
      </c>
      <c r="G655" s="31" t="s">
        <v>31</v>
      </c>
      <c r="H655" s="31" t="s">
        <v>743</v>
      </c>
      <c r="I655" s="31">
        <v>3025.2844294733604</v>
      </c>
      <c r="J655" s="31">
        <f>INDEX('LA lookup'!H:H,MATCH(B655,'LA lookup'!G:G,0))</f>
        <v>68917</v>
      </c>
      <c r="K655" s="31">
        <v>43.8975061229212</v>
      </c>
      <c r="L655" s="31" t="str">
        <f t="shared" si="31"/>
        <v>43.9 per 1000 0-17 yr olds</v>
      </c>
      <c r="M655" s="31">
        <f t="shared" si="32"/>
        <v>43.8975061229212</v>
      </c>
    </row>
    <row r="656" spans="1:13" x14ac:dyDescent="0.45">
      <c r="A656" s="31" t="str">
        <f t="shared" si="33"/>
        <v>E09000012_Modelled prevalence of children in households where parent suffering alcohol/drug dependency_Number</v>
      </c>
      <c r="B656" s="31" t="s">
        <v>498</v>
      </c>
      <c r="C656" s="31" t="s">
        <v>499</v>
      </c>
      <c r="D656" s="31" t="s">
        <v>229</v>
      </c>
      <c r="E656" s="31">
        <v>2018</v>
      </c>
      <c r="F656" s="31" t="s">
        <v>30</v>
      </c>
      <c r="G656" s="31" t="s">
        <v>31</v>
      </c>
      <c r="H656" s="31" t="s">
        <v>743</v>
      </c>
      <c r="I656" s="31">
        <v>2664.4848517677442</v>
      </c>
      <c r="J656" s="31">
        <f>INDEX('LA lookup'!H:H,MATCH(B656,'LA lookup'!G:G,0))</f>
        <v>63655</v>
      </c>
      <c r="K656" s="31">
        <v>41.85821776400509</v>
      </c>
      <c r="L656" s="31" t="str">
        <f t="shared" si="31"/>
        <v>41.9 per 1000 0-17 yr olds</v>
      </c>
      <c r="M656" s="31">
        <f t="shared" si="32"/>
        <v>41.85821776400509</v>
      </c>
    </row>
    <row r="657" spans="1:13" x14ac:dyDescent="0.45">
      <c r="A657" s="31" t="str">
        <f t="shared" si="33"/>
        <v>E06000006_Modelled prevalence of children in households where parent suffering alcohol/drug dependency_Number</v>
      </c>
      <c r="B657" s="31" t="s">
        <v>531</v>
      </c>
      <c r="C657" s="31" t="s">
        <v>722</v>
      </c>
      <c r="D657" s="31" t="s">
        <v>229</v>
      </c>
      <c r="E657" s="31">
        <v>2018</v>
      </c>
      <c r="F657" s="31" t="s">
        <v>30</v>
      </c>
      <c r="G657" s="31" t="s">
        <v>31</v>
      </c>
      <c r="H657" s="31" t="s">
        <v>743</v>
      </c>
      <c r="I657" s="31">
        <v>1181.9877055699401</v>
      </c>
      <c r="J657" s="31">
        <f>INDEX('LA lookup'!H:H,MATCH(B657,'LA lookup'!G:G,0))</f>
        <v>28617</v>
      </c>
      <c r="K657" s="31">
        <v>41.303690308905196</v>
      </c>
      <c r="L657" s="31" t="str">
        <f t="shared" si="31"/>
        <v>41.3 per 1000 0-17 yr olds</v>
      </c>
      <c r="M657" s="31">
        <f t="shared" si="32"/>
        <v>41.303690308905196</v>
      </c>
    </row>
    <row r="658" spans="1:13" x14ac:dyDescent="0.45">
      <c r="A658" s="31" t="str">
        <f t="shared" si="33"/>
        <v>E09000013_Modelled prevalence of children in households where parent suffering alcohol/drug dependency_Number</v>
      </c>
      <c r="B658" s="31" t="s">
        <v>491</v>
      </c>
      <c r="C658" s="31" t="s">
        <v>723</v>
      </c>
      <c r="D658" s="31" t="s">
        <v>229</v>
      </c>
      <c r="E658" s="31">
        <v>2018</v>
      </c>
      <c r="F658" s="31" t="s">
        <v>30</v>
      </c>
      <c r="G658" s="31" t="s">
        <v>31</v>
      </c>
      <c r="H658" s="31" t="s">
        <v>743</v>
      </c>
      <c r="I658" s="31">
        <v>1570.1923446965384</v>
      </c>
      <c r="J658" s="31">
        <f>INDEX('LA lookup'!H:H,MATCH(B658,'LA lookup'!G:G,0))</f>
        <v>36898</v>
      </c>
      <c r="K658" s="31">
        <v>42.554944568717502</v>
      </c>
      <c r="L658" s="31" t="str">
        <f t="shared" si="31"/>
        <v>42.6 per 1000 0-17 yr olds</v>
      </c>
      <c r="M658" s="31">
        <f t="shared" si="32"/>
        <v>42.554944568717502</v>
      </c>
    </row>
    <row r="659" spans="1:13" x14ac:dyDescent="0.45">
      <c r="A659" s="31" t="str">
        <f t="shared" si="33"/>
        <v>E10000014_Modelled prevalence of children in households where parent suffering alcohol/drug dependency_Number</v>
      </c>
      <c r="B659" s="31" t="s">
        <v>309</v>
      </c>
      <c r="C659" s="31" t="s">
        <v>310</v>
      </c>
      <c r="D659" s="31" t="s">
        <v>229</v>
      </c>
      <c r="E659" s="31">
        <v>2018</v>
      </c>
      <c r="F659" s="31" t="s">
        <v>30</v>
      </c>
      <c r="G659" s="31" t="s">
        <v>31</v>
      </c>
      <c r="H659" s="31" t="s">
        <v>743</v>
      </c>
      <c r="I659" s="31">
        <v>10793.76368682953</v>
      </c>
      <c r="J659" s="31">
        <f>INDEX('LA lookup'!H:H,MATCH(B659,'LA lookup'!G:G,0))</f>
        <v>284002</v>
      </c>
      <c r="K659" s="31">
        <v>38.005942517410197</v>
      </c>
      <c r="L659" s="31" t="str">
        <f t="shared" si="31"/>
        <v>38 per 1000 0-17 yr olds</v>
      </c>
      <c r="M659" s="31">
        <f t="shared" si="32"/>
        <v>38.005942517410197</v>
      </c>
    </row>
    <row r="660" spans="1:13" x14ac:dyDescent="0.45">
      <c r="A660" s="31" t="str">
        <f t="shared" si="33"/>
        <v>E09000014_Modelled prevalence of children in households where parent suffering alcohol/drug dependency_Number</v>
      </c>
      <c r="B660" s="31" t="s">
        <v>311</v>
      </c>
      <c r="C660" s="31" t="s">
        <v>312</v>
      </c>
      <c r="D660" s="31" t="s">
        <v>229</v>
      </c>
      <c r="E660" s="31">
        <v>2018</v>
      </c>
      <c r="F660" s="31" t="s">
        <v>30</v>
      </c>
      <c r="G660" s="31" t="s">
        <v>31</v>
      </c>
      <c r="H660" s="31" t="s">
        <v>743</v>
      </c>
      <c r="I660" s="31">
        <v>2455.4460222552907</v>
      </c>
      <c r="J660" s="31">
        <f>INDEX('LA lookup'!H:H,MATCH(B660,'LA lookup'!G:G,0))</f>
        <v>60398</v>
      </c>
      <c r="K660" s="31">
        <v>40.654426011710498</v>
      </c>
      <c r="L660" s="31" t="str">
        <f t="shared" si="31"/>
        <v>40.7 per 1000 0-17 yr olds</v>
      </c>
      <c r="M660" s="31">
        <f t="shared" si="32"/>
        <v>40.654426011710498</v>
      </c>
    </row>
    <row r="661" spans="1:13" x14ac:dyDescent="0.45">
      <c r="A661" s="31" t="str">
        <f t="shared" si="33"/>
        <v>E09000015_Modelled prevalence of children in households where parent suffering alcohol/drug dependency_Number</v>
      </c>
      <c r="B661" s="31" t="s">
        <v>496</v>
      </c>
      <c r="C661" s="31" t="s">
        <v>497</v>
      </c>
      <c r="D661" s="31" t="s">
        <v>229</v>
      </c>
      <c r="E661" s="31">
        <v>2018</v>
      </c>
      <c r="F661" s="31" t="s">
        <v>30</v>
      </c>
      <c r="G661" s="31" t="s">
        <v>31</v>
      </c>
      <c r="H661" s="31" t="s">
        <v>743</v>
      </c>
      <c r="I661" s="31">
        <v>1942.1416454183809</v>
      </c>
      <c r="J661" s="31">
        <f>INDEX('LA lookup'!H:H,MATCH(B661,'LA lookup'!G:G,0))</f>
        <v>58373</v>
      </c>
      <c r="K661" s="31">
        <v>33.271232340609195</v>
      </c>
      <c r="L661" s="31" t="str">
        <f t="shared" si="31"/>
        <v>33.3 per 1000 0-17 yr olds</v>
      </c>
      <c r="M661" s="31">
        <f t="shared" si="32"/>
        <v>33.271232340609195</v>
      </c>
    </row>
    <row r="662" spans="1:13" x14ac:dyDescent="0.45">
      <c r="A662" s="31" t="str">
        <f t="shared" si="33"/>
        <v>E06000001_Modelled prevalence of children in households where parent suffering alcohol/drug dependency_Number</v>
      </c>
      <c r="B662" s="31" t="s">
        <v>313</v>
      </c>
      <c r="C662" s="31" t="s">
        <v>314</v>
      </c>
      <c r="D662" s="31" t="s">
        <v>229</v>
      </c>
      <c r="E662" s="31">
        <v>2018</v>
      </c>
      <c r="F662" s="31" t="s">
        <v>30</v>
      </c>
      <c r="G662" s="31" t="s">
        <v>31</v>
      </c>
      <c r="H662" s="31" t="s">
        <v>743</v>
      </c>
      <c r="I662" s="31">
        <v>798.19999350491503</v>
      </c>
      <c r="J662" s="31">
        <f>INDEX('LA lookup'!H:H,MATCH(B662,'LA lookup'!G:G,0))</f>
        <v>20006</v>
      </c>
      <c r="K662" s="31">
        <v>39.898030266165904</v>
      </c>
      <c r="L662" s="31" t="str">
        <f t="shared" si="31"/>
        <v>39.9 per 1000 0-17 yr olds</v>
      </c>
      <c r="M662" s="31">
        <f t="shared" si="32"/>
        <v>39.898030266165904</v>
      </c>
    </row>
    <row r="663" spans="1:13" x14ac:dyDescent="0.45">
      <c r="A663" s="31" t="str">
        <f t="shared" si="33"/>
        <v>E09000016_Modelled prevalence of children in households where parent suffering alcohol/drug dependency_Number</v>
      </c>
      <c r="B663" s="31" t="s">
        <v>315</v>
      </c>
      <c r="C663" s="31" t="s">
        <v>316</v>
      </c>
      <c r="D663" s="31" t="s">
        <v>229</v>
      </c>
      <c r="E663" s="31">
        <v>2018</v>
      </c>
      <c r="F663" s="31" t="s">
        <v>30</v>
      </c>
      <c r="G663" s="31" t="s">
        <v>31</v>
      </c>
      <c r="H663" s="31" t="s">
        <v>743</v>
      </c>
      <c r="I663" s="31">
        <v>2196.5211938749235</v>
      </c>
      <c r="J663" s="31">
        <f>INDEX('LA lookup'!H:H,MATCH(B663,'LA lookup'!G:G,0))</f>
        <v>57541</v>
      </c>
      <c r="K663" s="31">
        <v>38.173149473852099</v>
      </c>
      <c r="L663" s="31" t="str">
        <f t="shared" si="31"/>
        <v>38.2 per 1000 0-17 yr olds</v>
      </c>
      <c r="M663" s="31">
        <f t="shared" si="32"/>
        <v>38.173149473852099</v>
      </c>
    </row>
    <row r="664" spans="1:13" x14ac:dyDescent="0.45">
      <c r="A664" s="31" t="str">
        <f t="shared" si="33"/>
        <v>E06000019_Modelled prevalence of children in households where parent suffering alcohol/drug dependency_Number</v>
      </c>
      <c r="B664" s="31" t="s">
        <v>317</v>
      </c>
      <c r="C664" s="31" t="s">
        <v>318</v>
      </c>
      <c r="D664" s="31" t="s">
        <v>229</v>
      </c>
      <c r="E664" s="31">
        <v>2018</v>
      </c>
      <c r="F664" s="31" t="s">
        <v>30</v>
      </c>
      <c r="G664" s="31" t="s">
        <v>31</v>
      </c>
      <c r="H664" s="31" t="s">
        <v>743</v>
      </c>
      <c r="I664" s="31">
        <v>1292.3614932591006</v>
      </c>
      <c r="J664" s="31">
        <f>INDEX('LA lookup'!H:H,MATCH(B664,'LA lookup'!G:G,0))</f>
        <v>36103</v>
      </c>
      <c r="K664" s="31">
        <v>35.796512568459697</v>
      </c>
      <c r="L664" s="31" t="str">
        <f t="shared" si="31"/>
        <v>35.8 per 1000 0-17 yr olds</v>
      </c>
      <c r="M664" s="31">
        <f t="shared" si="32"/>
        <v>35.796512568459697</v>
      </c>
    </row>
    <row r="665" spans="1:13" x14ac:dyDescent="0.45">
      <c r="A665" s="31" t="str">
        <f t="shared" si="33"/>
        <v>E10000015_Modelled prevalence of children in households where parent suffering alcohol/drug dependency_Number</v>
      </c>
      <c r="B665" s="31" t="s">
        <v>319</v>
      </c>
      <c r="C665" s="31" t="s">
        <v>320</v>
      </c>
      <c r="D665" s="31" t="s">
        <v>229</v>
      </c>
      <c r="E665" s="31">
        <v>2018</v>
      </c>
      <c r="F665" s="31" t="s">
        <v>30</v>
      </c>
      <c r="G665" s="31" t="s">
        <v>31</v>
      </c>
      <c r="H665" s="31" t="s">
        <v>743</v>
      </c>
      <c r="I665" s="31">
        <v>10230.991103319351</v>
      </c>
      <c r="J665" s="31">
        <f>INDEX('LA lookup'!H:H,MATCH(B665,'LA lookup'!G:G,0))</f>
        <v>271005</v>
      </c>
      <c r="K665" s="31">
        <v>37.752038166525899</v>
      </c>
      <c r="L665" s="31" t="str">
        <f t="shared" si="31"/>
        <v>37.8 per 1000 0-17 yr olds</v>
      </c>
      <c r="M665" s="31">
        <f t="shared" si="32"/>
        <v>37.752038166525899</v>
      </c>
    </row>
    <row r="666" spans="1:13" x14ac:dyDescent="0.45">
      <c r="A666" s="31" t="str">
        <f t="shared" si="33"/>
        <v>E09000017_Modelled prevalence of children in households where parent suffering alcohol/drug dependency_Number</v>
      </c>
      <c r="B666" s="31" t="s">
        <v>321</v>
      </c>
      <c r="C666" s="31" t="s">
        <v>322</v>
      </c>
      <c r="D666" s="31" t="s">
        <v>229</v>
      </c>
      <c r="E666" s="31">
        <v>2018</v>
      </c>
      <c r="F666" s="31" t="s">
        <v>30</v>
      </c>
      <c r="G666" s="31" t="s">
        <v>31</v>
      </c>
      <c r="H666" s="31" t="s">
        <v>743</v>
      </c>
      <c r="I666" s="31">
        <v>2961.3013023876561</v>
      </c>
      <c r="J666" s="31">
        <f>INDEX('LA lookup'!H:H,MATCH(B666,'LA lookup'!G:G,0))</f>
        <v>73377</v>
      </c>
      <c r="K666" s="31">
        <v>40.357350428440192</v>
      </c>
      <c r="L666" s="31" t="str">
        <f t="shared" si="31"/>
        <v>40.4 per 1000 0-17 yr olds</v>
      </c>
      <c r="M666" s="31">
        <f t="shared" si="32"/>
        <v>40.357350428440192</v>
      </c>
    </row>
    <row r="667" spans="1:13" x14ac:dyDescent="0.45">
      <c r="A667" s="31" t="str">
        <f t="shared" si="33"/>
        <v>E09000018_Modelled prevalence of children in households where parent suffering alcohol/drug dependency_Number</v>
      </c>
      <c r="B667" s="31" t="s">
        <v>323</v>
      </c>
      <c r="C667" s="31" t="s">
        <v>324</v>
      </c>
      <c r="D667" s="31" t="s">
        <v>229</v>
      </c>
      <c r="E667" s="31">
        <v>2018</v>
      </c>
      <c r="F667" s="31" t="s">
        <v>30</v>
      </c>
      <c r="G667" s="31" t="s">
        <v>31</v>
      </c>
      <c r="H667" s="31" t="s">
        <v>743</v>
      </c>
      <c r="I667" s="31">
        <v>2569.5313092681154</v>
      </c>
      <c r="J667" s="31">
        <f>INDEX('LA lookup'!H:H,MATCH(B667,'LA lookup'!G:G,0))</f>
        <v>64898</v>
      </c>
      <c r="K667" s="31">
        <v>39.593382065211799</v>
      </c>
      <c r="L667" s="31" t="str">
        <f t="shared" si="31"/>
        <v>39.6 per 1000 0-17 yr olds</v>
      </c>
      <c r="M667" s="31">
        <f t="shared" si="32"/>
        <v>39.593382065211799</v>
      </c>
    </row>
    <row r="668" spans="1:13" x14ac:dyDescent="0.45">
      <c r="A668" s="31" t="str">
        <f t="shared" si="33"/>
        <v>E06000046_Modelled prevalence of children in households where parent suffering alcohol/drug dependency_Number</v>
      </c>
      <c r="B668" s="31" t="s">
        <v>325</v>
      </c>
      <c r="C668" s="31" t="s">
        <v>326</v>
      </c>
      <c r="D668" s="31" t="s">
        <v>229</v>
      </c>
      <c r="E668" s="31">
        <v>2018</v>
      </c>
      <c r="F668" s="31" t="s">
        <v>30</v>
      </c>
      <c r="G668" s="31" t="s">
        <v>31</v>
      </c>
      <c r="H668" s="31" t="s">
        <v>743</v>
      </c>
      <c r="I668" s="31">
        <v>874.80747105494072</v>
      </c>
      <c r="J668" s="31">
        <f>INDEX('LA lookup'!H:H,MATCH(B668,'LA lookup'!G:G,0))</f>
        <v>24869</v>
      </c>
      <c r="K668" s="31">
        <v>35.176624353811604</v>
      </c>
      <c r="L668" s="31" t="str">
        <f t="shared" si="31"/>
        <v>35.2 per 1000 0-17 yr olds</v>
      </c>
      <c r="M668" s="31">
        <f t="shared" si="32"/>
        <v>35.176624353811604</v>
      </c>
    </row>
    <row r="669" spans="1:13" x14ac:dyDescent="0.45">
      <c r="A669" s="31" t="str">
        <f t="shared" si="33"/>
        <v>E09000019_Modelled prevalence of children in households where parent suffering alcohol/drug dependency_Number</v>
      </c>
      <c r="B669" s="31" t="s">
        <v>500</v>
      </c>
      <c r="C669" s="31" t="s">
        <v>501</v>
      </c>
      <c r="D669" s="31" t="s">
        <v>229</v>
      </c>
      <c r="E669" s="31">
        <v>2018</v>
      </c>
      <c r="F669" s="31" t="s">
        <v>30</v>
      </c>
      <c r="G669" s="31" t="s">
        <v>31</v>
      </c>
      <c r="H669" s="31" t="s">
        <v>743</v>
      </c>
      <c r="I669" s="31">
        <v>2158.9542502248796</v>
      </c>
      <c r="J669" s="31">
        <f>INDEX('LA lookup'!H:H,MATCH(B669,'LA lookup'!G:G,0))</f>
        <v>42098</v>
      </c>
      <c r="K669" s="31">
        <v>51.284009934554597</v>
      </c>
      <c r="L669" s="31" t="str">
        <f t="shared" si="31"/>
        <v>51.3 per 1000 0-17 yr olds</v>
      </c>
      <c r="M669" s="31">
        <f t="shared" si="32"/>
        <v>51.284009934554597</v>
      </c>
    </row>
    <row r="670" spans="1:13" x14ac:dyDescent="0.45">
      <c r="A670" s="31" t="str">
        <f t="shared" si="33"/>
        <v>E09000020_Modelled prevalence of children in households where parent suffering alcohol/drug dependency_Number</v>
      </c>
      <c r="B670" s="31" t="s">
        <v>479</v>
      </c>
      <c r="C670" s="31" t="s">
        <v>674</v>
      </c>
      <c r="D670" s="31" t="s">
        <v>229</v>
      </c>
      <c r="E670" s="31">
        <v>2018</v>
      </c>
      <c r="F670" s="31" t="s">
        <v>30</v>
      </c>
      <c r="G670" s="31" t="s">
        <v>31</v>
      </c>
      <c r="H670" s="31" t="s">
        <v>743</v>
      </c>
      <c r="I670" s="31">
        <v>1008.5671868944668</v>
      </c>
      <c r="J670" s="31">
        <f>INDEX('LA lookup'!H:H,MATCH(B670,'LA lookup'!G:G,0))</f>
        <v>28678</v>
      </c>
      <c r="K670" s="31">
        <v>35.168672393279408</v>
      </c>
      <c r="L670" s="31" t="str">
        <f t="shared" si="31"/>
        <v>35.2 per 1000 0-17 yr olds</v>
      </c>
      <c r="M670" s="31">
        <f t="shared" si="32"/>
        <v>35.168672393279408</v>
      </c>
    </row>
    <row r="671" spans="1:13" x14ac:dyDescent="0.45">
      <c r="A671" s="31" t="str">
        <f t="shared" si="33"/>
        <v>E10000016_Modelled prevalence of children in households where parent suffering alcohol/drug dependency_Number</v>
      </c>
      <c r="B671" s="31" t="s">
        <v>327</v>
      </c>
      <c r="C671" s="31" t="s">
        <v>328</v>
      </c>
      <c r="D671" s="31" t="s">
        <v>229</v>
      </c>
      <c r="E671" s="31">
        <v>2018</v>
      </c>
      <c r="F671" s="31" t="s">
        <v>30</v>
      </c>
      <c r="G671" s="31" t="s">
        <v>31</v>
      </c>
      <c r="H671" s="31" t="s">
        <v>743</v>
      </c>
      <c r="I671" s="31">
        <v>13425.658163433434</v>
      </c>
      <c r="J671" s="31">
        <f>INDEX('LA lookup'!H:H,MATCH(B671,'LA lookup'!G:G,0))</f>
        <v>340140</v>
      </c>
      <c r="K671" s="31">
        <v>39.470977137159501</v>
      </c>
      <c r="L671" s="31" t="str">
        <f t="shared" si="31"/>
        <v>39.5 per 1000 0-17 yr olds</v>
      </c>
      <c r="M671" s="31">
        <f t="shared" si="32"/>
        <v>39.470977137159501</v>
      </c>
    </row>
    <row r="672" spans="1:13" x14ac:dyDescent="0.45">
      <c r="A672" s="31" t="str">
        <f t="shared" si="33"/>
        <v>E06000010_Modelled prevalence of children in households where parent suffering alcohol/drug dependency_Number</v>
      </c>
      <c r="B672" s="31" t="s">
        <v>329</v>
      </c>
      <c r="C672" s="31" t="s">
        <v>593</v>
      </c>
      <c r="D672" s="31" t="s">
        <v>229</v>
      </c>
      <c r="E672" s="31">
        <v>2018</v>
      </c>
      <c r="F672" s="31" t="s">
        <v>30</v>
      </c>
      <c r="G672" s="31" t="s">
        <v>31</v>
      </c>
      <c r="H672" s="31" t="s">
        <v>743</v>
      </c>
      <c r="I672" s="31">
        <v>2852.1279417730152</v>
      </c>
      <c r="J672" s="31">
        <f>INDEX('LA lookup'!H:H,MATCH(B672,'LA lookup'!G:G,0))</f>
        <v>57023</v>
      </c>
      <c r="K672" s="31">
        <v>50.0171499530543</v>
      </c>
      <c r="L672" s="31" t="str">
        <f t="shared" si="31"/>
        <v>50 per 1000 0-17 yr olds</v>
      </c>
      <c r="M672" s="31">
        <f t="shared" si="32"/>
        <v>50.0171499530543</v>
      </c>
    </row>
    <row r="673" spans="1:13" x14ac:dyDescent="0.45">
      <c r="A673" s="31" t="str">
        <f t="shared" si="33"/>
        <v>E09000021_Modelled prevalence of children in households where parent suffering alcohol/drug dependency_Number</v>
      </c>
      <c r="B673" s="31" t="s">
        <v>520</v>
      </c>
      <c r="C673" s="31" t="s">
        <v>521</v>
      </c>
      <c r="D673" s="31" t="s">
        <v>229</v>
      </c>
      <c r="E673" s="31">
        <v>2018</v>
      </c>
      <c r="F673" s="31" t="s">
        <v>30</v>
      </c>
      <c r="G673" s="31" t="s">
        <v>31</v>
      </c>
      <c r="H673" s="31" t="s">
        <v>743</v>
      </c>
      <c r="I673" s="31">
        <v>1371.138818338113</v>
      </c>
      <c r="J673" s="31">
        <f>INDEX('LA lookup'!H:H,MATCH(B673,'LA lookup'!G:G,0))</f>
        <v>38977</v>
      </c>
      <c r="K673" s="31">
        <v>35.178151687870098</v>
      </c>
      <c r="L673" s="31" t="str">
        <f t="shared" si="31"/>
        <v>35.2 per 1000 0-17 yr olds</v>
      </c>
      <c r="M673" s="31">
        <f t="shared" si="32"/>
        <v>35.178151687870098</v>
      </c>
    </row>
    <row r="674" spans="1:13" x14ac:dyDescent="0.45">
      <c r="A674" s="31" t="str">
        <f t="shared" si="33"/>
        <v>E08000034_Modelled prevalence of children in households where parent suffering alcohol/drug dependency_Number</v>
      </c>
      <c r="B674" s="31" t="s">
        <v>331</v>
      </c>
      <c r="C674" s="31" t="s">
        <v>332</v>
      </c>
      <c r="D674" s="31" t="s">
        <v>229</v>
      </c>
      <c r="E674" s="31">
        <v>2018</v>
      </c>
      <c r="F674" s="31" t="s">
        <v>30</v>
      </c>
      <c r="G674" s="31" t="s">
        <v>31</v>
      </c>
      <c r="H674" s="31" t="s">
        <v>743</v>
      </c>
      <c r="I674" s="31">
        <v>4080.8734208957267</v>
      </c>
      <c r="J674" s="31">
        <f>INDEX('LA lookup'!H:H,MATCH(B674,'LA lookup'!G:G,0))</f>
        <v>100174</v>
      </c>
      <c r="K674" s="31">
        <v>40.737850349349394</v>
      </c>
      <c r="L674" s="31" t="str">
        <f t="shared" si="31"/>
        <v>40.7 per 1000 0-17 yr olds</v>
      </c>
      <c r="M674" s="31">
        <f t="shared" si="32"/>
        <v>40.737850349349394</v>
      </c>
    </row>
    <row r="675" spans="1:13" x14ac:dyDescent="0.45">
      <c r="A675" s="31" t="str">
        <f t="shared" si="33"/>
        <v>E08000011_Modelled prevalence of children in households where parent suffering alcohol/drug dependency_Number</v>
      </c>
      <c r="B675" s="31" t="s">
        <v>333</v>
      </c>
      <c r="C675" s="31" t="s">
        <v>334</v>
      </c>
      <c r="D675" s="31" t="s">
        <v>229</v>
      </c>
      <c r="E675" s="31">
        <v>2018</v>
      </c>
      <c r="F675" s="31" t="s">
        <v>30</v>
      </c>
      <c r="G675" s="31" t="s">
        <v>31</v>
      </c>
      <c r="H675" s="31" t="s">
        <v>743</v>
      </c>
      <c r="I675" s="31">
        <v>1400.7530994030813</v>
      </c>
      <c r="J675" s="31">
        <f>INDEX('LA lookup'!H:H,MATCH(B675,'LA lookup'!G:G,0))</f>
        <v>33477</v>
      </c>
      <c r="K675" s="31">
        <v>41.842252872213201</v>
      </c>
      <c r="L675" s="31" t="str">
        <f t="shared" si="31"/>
        <v>41.8 per 1000 0-17 yr olds</v>
      </c>
      <c r="M675" s="31">
        <f t="shared" si="32"/>
        <v>41.842252872213201</v>
      </c>
    </row>
    <row r="676" spans="1:13" x14ac:dyDescent="0.45">
      <c r="A676" s="31" t="str">
        <f t="shared" si="33"/>
        <v>E09000022_Modelled prevalence of children in households where parent suffering alcohol/drug dependency_Number</v>
      </c>
      <c r="B676" s="31" t="s">
        <v>335</v>
      </c>
      <c r="C676" s="31" t="s">
        <v>336</v>
      </c>
      <c r="D676" s="31" t="s">
        <v>229</v>
      </c>
      <c r="E676" s="31">
        <v>2018</v>
      </c>
      <c r="F676" s="31" t="s">
        <v>30</v>
      </c>
      <c r="G676" s="31" t="s">
        <v>31</v>
      </c>
      <c r="H676" s="31" t="s">
        <v>743</v>
      </c>
      <c r="I676" s="31">
        <v>2622.2028364266221</v>
      </c>
      <c r="J676" s="31">
        <f>INDEX('LA lookup'!H:H,MATCH(B676,'LA lookup'!G:G,0))</f>
        <v>62629</v>
      </c>
      <c r="K676" s="31">
        <v>41.868828121583007</v>
      </c>
      <c r="L676" s="31" t="str">
        <f t="shared" si="31"/>
        <v>41.9 per 1000 0-17 yr olds</v>
      </c>
      <c r="M676" s="31">
        <f t="shared" si="32"/>
        <v>41.868828121583007</v>
      </c>
    </row>
    <row r="677" spans="1:13" x14ac:dyDescent="0.45">
      <c r="A677" s="31" t="str">
        <f t="shared" si="33"/>
        <v>E10000017_Modelled prevalence of children in households where parent suffering alcohol/drug dependency_Number</v>
      </c>
      <c r="B677" s="31" t="s">
        <v>337</v>
      </c>
      <c r="C677" s="31" t="s">
        <v>338</v>
      </c>
      <c r="D677" s="31" t="s">
        <v>229</v>
      </c>
      <c r="E677" s="31">
        <v>2018</v>
      </c>
      <c r="F677" s="31" t="s">
        <v>30</v>
      </c>
      <c r="G677" s="31" t="s">
        <v>31</v>
      </c>
      <c r="H677" s="31" t="s">
        <v>743</v>
      </c>
      <c r="I677" s="31">
        <v>10063.614002940662</v>
      </c>
      <c r="J677" s="31">
        <f>INDEX('LA lookup'!H:H,MATCH(B677,'LA lookup'!G:G,0))</f>
        <v>249727</v>
      </c>
      <c r="K677" s="31">
        <v>40.298461932192602</v>
      </c>
      <c r="L677" s="31" t="str">
        <f t="shared" si="31"/>
        <v>40.3 per 1000 0-17 yr olds</v>
      </c>
      <c r="M677" s="31">
        <f t="shared" si="32"/>
        <v>40.298461932192602</v>
      </c>
    </row>
    <row r="678" spans="1:13" x14ac:dyDescent="0.45">
      <c r="A678" s="31" t="str">
        <f t="shared" si="33"/>
        <v>E08000035_Modelled prevalence of children in households where parent suffering alcohol/drug dependency_Number</v>
      </c>
      <c r="B678" s="31" t="s">
        <v>339</v>
      </c>
      <c r="C678" s="31" t="s">
        <v>340</v>
      </c>
      <c r="D678" s="31" t="s">
        <v>229</v>
      </c>
      <c r="E678" s="31">
        <v>2018</v>
      </c>
      <c r="F678" s="31" t="s">
        <v>30</v>
      </c>
      <c r="G678" s="31" t="s">
        <v>31</v>
      </c>
      <c r="H678" s="31" t="s">
        <v>743</v>
      </c>
      <c r="I678" s="31">
        <v>8476.8401111227886</v>
      </c>
      <c r="J678" s="31">
        <f>INDEX('LA lookup'!H:H,MATCH(B678,'LA lookup'!G:G,0))</f>
        <v>168176</v>
      </c>
      <c r="K678" s="31">
        <v>50.404576819063294</v>
      </c>
      <c r="L678" s="31" t="str">
        <f t="shared" si="31"/>
        <v>50.4 per 1000 0-17 yr olds</v>
      </c>
      <c r="M678" s="31">
        <f t="shared" si="32"/>
        <v>50.404576819063294</v>
      </c>
    </row>
    <row r="679" spans="1:13" x14ac:dyDescent="0.45">
      <c r="A679" s="31" t="str">
        <f t="shared" si="33"/>
        <v>E06000016_Modelled prevalence of children in households where parent suffering alcohol/drug dependency_Number</v>
      </c>
      <c r="B679" s="31" t="s">
        <v>341</v>
      </c>
      <c r="C679" s="31" t="s">
        <v>342</v>
      </c>
      <c r="D679" s="31" t="s">
        <v>229</v>
      </c>
      <c r="E679" s="31">
        <v>2018</v>
      </c>
      <c r="F679" s="31" t="s">
        <v>30</v>
      </c>
      <c r="G679" s="31" t="s">
        <v>31</v>
      </c>
      <c r="H679" s="31" t="s">
        <v>743</v>
      </c>
      <c r="I679" s="31">
        <v>4063.1329662895255</v>
      </c>
      <c r="J679" s="31">
        <f>INDEX('LA lookup'!H:H,MATCH(B679,'LA lookup'!G:G,0))</f>
        <v>83994</v>
      </c>
      <c r="K679" s="31">
        <v>48.374085842911704</v>
      </c>
      <c r="L679" s="31" t="str">
        <f t="shared" si="31"/>
        <v>48.4 per 1000 0-17 yr olds</v>
      </c>
      <c r="M679" s="31">
        <f t="shared" si="32"/>
        <v>48.374085842911704</v>
      </c>
    </row>
    <row r="680" spans="1:13" x14ac:dyDescent="0.45">
      <c r="A680" s="31" t="str">
        <f t="shared" si="33"/>
        <v>E10000018_Modelled prevalence of children in households where parent suffering alcohol/drug dependency_Number</v>
      </c>
      <c r="B680" s="31" t="s">
        <v>552</v>
      </c>
      <c r="C680" s="31" t="s">
        <v>553</v>
      </c>
      <c r="D680" s="31" t="s">
        <v>229</v>
      </c>
      <c r="E680" s="31">
        <v>2018</v>
      </c>
      <c r="F680" s="31" t="s">
        <v>30</v>
      </c>
      <c r="G680" s="31" t="s">
        <v>31</v>
      </c>
      <c r="H680" s="31" t="s">
        <v>743</v>
      </c>
      <c r="I680" s="31">
        <v>5149.5675411826724</v>
      </c>
      <c r="J680" s="31">
        <f>INDEX('LA lookup'!H:H,MATCH(B680,'LA lookup'!G:G,0))</f>
        <v>140307</v>
      </c>
      <c r="K680" s="31">
        <v>36.702142738300104</v>
      </c>
      <c r="L680" s="31" t="str">
        <f t="shared" si="31"/>
        <v>36.7 per 1000 0-17 yr olds</v>
      </c>
      <c r="M680" s="31">
        <f t="shared" si="32"/>
        <v>36.702142738300104</v>
      </c>
    </row>
    <row r="681" spans="1:13" x14ac:dyDescent="0.45">
      <c r="A681" s="31" t="str">
        <f t="shared" si="33"/>
        <v>E09000023_Modelled prevalence of children in households where parent suffering alcohol/drug dependency_Number</v>
      </c>
      <c r="B681" s="31" t="s">
        <v>343</v>
      </c>
      <c r="C681" s="31" t="s">
        <v>344</v>
      </c>
      <c r="D681" s="31" t="s">
        <v>229</v>
      </c>
      <c r="E681" s="31">
        <v>2018</v>
      </c>
      <c r="F681" s="31" t="s">
        <v>30</v>
      </c>
      <c r="G681" s="31" t="s">
        <v>31</v>
      </c>
      <c r="H681" s="31" t="s">
        <v>743</v>
      </c>
      <c r="I681" s="31">
        <v>2961.2214054581623</v>
      </c>
      <c r="J681" s="31">
        <f>INDEX('LA lookup'!H:H,MATCH(B681,'LA lookup'!G:G,0))</f>
        <v>68458</v>
      </c>
      <c r="K681" s="31">
        <v>43.256031515062702</v>
      </c>
      <c r="L681" s="31" t="str">
        <f t="shared" si="31"/>
        <v>43.3 per 1000 0-17 yr olds</v>
      </c>
      <c r="M681" s="31">
        <f t="shared" si="32"/>
        <v>43.256031515062702</v>
      </c>
    </row>
    <row r="682" spans="1:13" x14ac:dyDescent="0.45">
      <c r="A682" s="31" t="str">
        <f t="shared" si="33"/>
        <v>E10000019_Modelled prevalence of children in households where parent suffering alcohol/drug dependency_Number</v>
      </c>
      <c r="B682" s="31" t="s">
        <v>345</v>
      </c>
      <c r="C682" s="31" t="s">
        <v>346</v>
      </c>
      <c r="D682" s="31" t="s">
        <v>229</v>
      </c>
      <c r="E682" s="31">
        <v>2018</v>
      </c>
      <c r="F682" s="31" t="s">
        <v>30</v>
      </c>
      <c r="G682" s="31" t="s">
        <v>31</v>
      </c>
      <c r="H682" s="31" t="s">
        <v>743</v>
      </c>
      <c r="I682" s="31">
        <v>5470.1746473931262</v>
      </c>
      <c r="J682" s="31">
        <f>INDEX('LA lookup'!H:H,MATCH(B682,'LA lookup'!G:G,0))</f>
        <v>145641</v>
      </c>
      <c r="K682" s="31">
        <v>37.5593043675416</v>
      </c>
      <c r="L682" s="31" t="str">
        <f t="shared" si="31"/>
        <v>37.6 per 1000 0-17 yr olds</v>
      </c>
      <c r="M682" s="31">
        <f t="shared" si="32"/>
        <v>37.5593043675416</v>
      </c>
    </row>
    <row r="683" spans="1:13" x14ac:dyDescent="0.45">
      <c r="A683" s="31" t="str">
        <f t="shared" si="33"/>
        <v>E08000012_Modelled prevalence of children in households where parent suffering alcohol/drug dependency_Number</v>
      </c>
      <c r="B683" s="31" t="s">
        <v>347</v>
      </c>
      <c r="C683" s="31" t="s">
        <v>348</v>
      </c>
      <c r="D683" s="31" t="s">
        <v>229</v>
      </c>
      <c r="E683" s="31">
        <v>2018</v>
      </c>
      <c r="F683" s="31" t="s">
        <v>30</v>
      </c>
      <c r="G683" s="31" t="s">
        <v>31</v>
      </c>
      <c r="H683" s="31" t="s">
        <v>743</v>
      </c>
      <c r="I683" s="31">
        <v>4626.0259481363555</v>
      </c>
      <c r="J683" s="31">
        <f>INDEX('LA lookup'!H:H,MATCH(B683,'LA lookup'!G:G,0))</f>
        <v>94902</v>
      </c>
      <c r="K683" s="31">
        <v>48.745294600075404</v>
      </c>
      <c r="L683" s="31" t="str">
        <f t="shared" si="31"/>
        <v>48.7 per 1000 0-17 yr olds</v>
      </c>
      <c r="M683" s="31">
        <f t="shared" si="32"/>
        <v>48.745294600075404</v>
      </c>
    </row>
    <row r="684" spans="1:13" x14ac:dyDescent="0.45">
      <c r="A684" s="31" t="str">
        <f t="shared" si="33"/>
        <v>E06000032_Modelled prevalence of children in households where parent suffering alcohol/drug dependency_Number</v>
      </c>
      <c r="B684" s="31" t="s">
        <v>564</v>
      </c>
      <c r="C684" s="31" t="s">
        <v>724</v>
      </c>
      <c r="D684" s="31" t="s">
        <v>229</v>
      </c>
      <c r="E684" s="31">
        <v>2018</v>
      </c>
      <c r="F684" s="31" t="s">
        <v>30</v>
      </c>
      <c r="G684" s="31" t="s">
        <v>31</v>
      </c>
      <c r="H684" s="31" t="s">
        <v>743</v>
      </c>
      <c r="I684" s="31">
        <v>2327.6072923495444</v>
      </c>
      <c r="J684" s="31">
        <f>INDEX('LA lookup'!H:H,MATCH(B684,'LA lookup'!G:G,0))</f>
        <v>57375</v>
      </c>
      <c r="K684" s="31">
        <v>40.568318820907095</v>
      </c>
      <c r="L684" s="31" t="str">
        <f t="shared" si="31"/>
        <v>40.6 per 1000 0-17 yr olds</v>
      </c>
      <c r="M684" s="31">
        <f t="shared" si="32"/>
        <v>40.568318820907095</v>
      </c>
    </row>
    <row r="685" spans="1:13" x14ac:dyDescent="0.45">
      <c r="A685" s="31" t="str">
        <f t="shared" si="33"/>
        <v>E08000003_Modelled prevalence of children in households where parent suffering alcohol/drug dependency_Number</v>
      </c>
      <c r="B685" s="31" t="s">
        <v>349</v>
      </c>
      <c r="C685" s="31" t="s">
        <v>350</v>
      </c>
      <c r="D685" s="31" t="s">
        <v>229</v>
      </c>
      <c r="E685" s="31">
        <v>2018</v>
      </c>
      <c r="F685" s="31" t="s">
        <v>30</v>
      </c>
      <c r="G685" s="31" t="s">
        <v>31</v>
      </c>
      <c r="H685" s="31" t="s">
        <v>743</v>
      </c>
      <c r="I685" s="31">
        <v>6575.6345472720859</v>
      </c>
      <c r="J685" s="31">
        <f>INDEX('LA lookup'!H:H,MATCH(B685,'LA lookup'!G:G,0))</f>
        <v>121962</v>
      </c>
      <c r="K685" s="31">
        <v>53.915437162985896</v>
      </c>
      <c r="L685" s="31" t="str">
        <f t="shared" si="31"/>
        <v>53.9 per 1000 0-17 yr olds</v>
      </c>
      <c r="M685" s="31">
        <f t="shared" si="32"/>
        <v>53.915437162985896</v>
      </c>
    </row>
    <row r="686" spans="1:13" x14ac:dyDescent="0.45">
      <c r="A686" s="31" t="str">
        <f t="shared" si="33"/>
        <v>E06000035_Modelled prevalence of children in households where parent suffering alcohol/drug dependency_Number</v>
      </c>
      <c r="B686" s="31" t="s">
        <v>351</v>
      </c>
      <c r="C686" s="31" t="s">
        <v>352</v>
      </c>
      <c r="D686" s="31" t="s">
        <v>229</v>
      </c>
      <c r="E686" s="31">
        <v>2018</v>
      </c>
      <c r="F686" s="31" t="s">
        <v>30</v>
      </c>
      <c r="G686" s="31" t="s">
        <v>31</v>
      </c>
      <c r="H686" s="31" t="s">
        <v>743</v>
      </c>
      <c r="I686" s="31">
        <v>2476.6653019158575</v>
      </c>
      <c r="J686" s="31">
        <f>INDEX('LA lookup'!H:H,MATCH(B686,'LA lookup'!G:G,0))</f>
        <v>64391</v>
      </c>
      <c r="K686" s="31">
        <v>38.462910995571704</v>
      </c>
      <c r="L686" s="31" t="str">
        <f t="shared" si="31"/>
        <v>38.5 per 1000 0-17 yr olds</v>
      </c>
      <c r="M686" s="31">
        <f t="shared" si="32"/>
        <v>38.462910995571704</v>
      </c>
    </row>
    <row r="687" spans="1:13" x14ac:dyDescent="0.45">
      <c r="A687" s="31" t="str">
        <f t="shared" si="33"/>
        <v>E09000024_Modelled prevalence of children in households where parent suffering alcohol/drug dependency_Number</v>
      </c>
      <c r="B687" s="31" t="s">
        <v>353</v>
      </c>
      <c r="C687" s="31" t="s">
        <v>354</v>
      </c>
      <c r="D687" s="31" t="s">
        <v>229</v>
      </c>
      <c r="E687" s="31">
        <v>2018</v>
      </c>
      <c r="F687" s="31" t="s">
        <v>30</v>
      </c>
      <c r="G687" s="31" t="s">
        <v>31</v>
      </c>
      <c r="H687" s="31" t="s">
        <v>743</v>
      </c>
      <c r="I687" s="31">
        <v>1528.2125259207307</v>
      </c>
      <c r="J687" s="31">
        <f>INDEX('LA lookup'!H:H,MATCH(B687,'LA lookup'!G:G,0))</f>
        <v>47266</v>
      </c>
      <c r="K687" s="31">
        <v>32.332173780745791</v>
      </c>
      <c r="L687" s="31" t="str">
        <f t="shared" si="31"/>
        <v>32.3 per 1000 0-17 yr olds</v>
      </c>
      <c r="M687" s="31">
        <f t="shared" si="32"/>
        <v>32.332173780745791</v>
      </c>
    </row>
    <row r="688" spans="1:13" x14ac:dyDescent="0.45">
      <c r="A688" s="31" t="str">
        <f t="shared" si="33"/>
        <v>E06000002_Modelled prevalence of children in households where parent suffering alcohol/drug dependency_Number</v>
      </c>
      <c r="B688" s="31" t="s">
        <v>511</v>
      </c>
      <c r="C688" s="31" t="s">
        <v>725</v>
      </c>
      <c r="D688" s="31" t="s">
        <v>229</v>
      </c>
      <c r="E688" s="31">
        <v>2018</v>
      </c>
      <c r="F688" s="31" t="s">
        <v>30</v>
      </c>
      <c r="G688" s="31" t="s">
        <v>31</v>
      </c>
      <c r="H688" s="31" t="s">
        <v>743</v>
      </c>
      <c r="I688" s="31">
        <v>1592.3257971555352</v>
      </c>
      <c r="J688" s="31">
        <f>INDEX('LA lookup'!H:H,MATCH(B688,'LA lookup'!G:G,0))</f>
        <v>32513</v>
      </c>
      <c r="K688" s="31">
        <v>48.975049892520993</v>
      </c>
      <c r="L688" s="31" t="str">
        <f t="shared" si="31"/>
        <v>49 per 1000 0-17 yr olds</v>
      </c>
      <c r="M688" s="31">
        <f t="shared" si="32"/>
        <v>48.975049892520993</v>
      </c>
    </row>
    <row r="689" spans="1:13" x14ac:dyDescent="0.45">
      <c r="A689" s="31" t="str">
        <f t="shared" si="33"/>
        <v>E06000042_Modelled prevalence of children in households where parent suffering alcohol/drug dependency_Number</v>
      </c>
      <c r="B689" s="31" t="s">
        <v>355</v>
      </c>
      <c r="C689" s="31" t="s">
        <v>356</v>
      </c>
      <c r="D689" s="31" t="s">
        <v>229</v>
      </c>
      <c r="E689" s="31">
        <v>2018</v>
      </c>
      <c r="F689" s="31" t="s">
        <v>30</v>
      </c>
      <c r="G689" s="31" t="s">
        <v>31</v>
      </c>
      <c r="H689" s="31" t="s">
        <v>743</v>
      </c>
      <c r="I689" s="31">
        <v>2260.7026204803724</v>
      </c>
      <c r="J689" s="31">
        <f>INDEX('LA lookup'!H:H,MATCH(B689,'LA lookup'!G:G,0))</f>
        <v>68278</v>
      </c>
      <c r="K689" s="31">
        <v>33.110264220984391</v>
      </c>
      <c r="L689" s="31" t="str">
        <f t="shared" si="31"/>
        <v>33.1 per 1000 0-17 yr olds</v>
      </c>
      <c r="M689" s="31">
        <f t="shared" si="32"/>
        <v>33.110264220984391</v>
      </c>
    </row>
    <row r="690" spans="1:13" x14ac:dyDescent="0.45">
      <c r="A690" s="31" t="str">
        <f t="shared" si="33"/>
        <v>E08000021_Modelled prevalence of children in households where parent suffering alcohol/drug dependency_Number</v>
      </c>
      <c r="B690" s="31" t="s">
        <v>357</v>
      </c>
      <c r="C690" s="31" t="s">
        <v>358</v>
      </c>
      <c r="D690" s="31" t="s">
        <v>229</v>
      </c>
      <c r="E690" s="31">
        <v>2018</v>
      </c>
      <c r="F690" s="31" t="s">
        <v>30</v>
      </c>
      <c r="G690" s="31" t="s">
        <v>31</v>
      </c>
      <c r="H690" s="31" t="s">
        <v>743</v>
      </c>
      <c r="I690" s="31">
        <v>3238.3300276174773</v>
      </c>
      <c r="J690" s="31">
        <f>INDEX('LA lookup'!H:H,MATCH(B690,'LA lookup'!G:G,0))</f>
        <v>58056</v>
      </c>
      <c r="K690" s="31">
        <v>55.779420346173993</v>
      </c>
      <c r="L690" s="31" t="str">
        <f t="shared" si="31"/>
        <v>55.8 per 1000 0-17 yr olds</v>
      </c>
      <c r="M690" s="31">
        <f t="shared" si="32"/>
        <v>55.779420346173993</v>
      </c>
    </row>
    <row r="691" spans="1:13" x14ac:dyDescent="0.45">
      <c r="A691" s="31" t="str">
        <f t="shared" si="33"/>
        <v>E09000025_Modelled prevalence of children in households where parent suffering alcohol/drug dependency_Number</v>
      </c>
      <c r="B691" s="31" t="s">
        <v>359</v>
      </c>
      <c r="C691" s="31" t="s">
        <v>360</v>
      </c>
      <c r="D691" s="31" t="s">
        <v>229</v>
      </c>
      <c r="E691" s="31">
        <v>2018</v>
      </c>
      <c r="F691" s="31" t="s">
        <v>30</v>
      </c>
      <c r="G691" s="31" t="s">
        <v>31</v>
      </c>
      <c r="H691" s="31" t="s">
        <v>743</v>
      </c>
      <c r="I691" s="31">
        <v>3663.7630164035504</v>
      </c>
      <c r="J691" s="31">
        <f>INDEX('LA lookup'!H:H,MATCH(B691,'LA lookup'!G:G,0))</f>
        <v>86567</v>
      </c>
      <c r="K691" s="31">
        <v>42.322859939740901</v>
      </c>
      <c r="L691" s="31" t="str">
        <f t="shared" si="31"/>
        <v>42.3 per 1000 0-17 yr olds</v>
      </c>
      <c r="M691" s="31">
        <f t="shared" si="32"/>
        <v>42.322859939740901</v>
      </c>
    </row>
    <row r="692" spans="1:13" x14ac:dyDescent="0.45">
      <c r="A692" s="31" t="str">
        <f t="shared" si="33"/>
        <v>E10000020_Modelled prevalence of children in households where parent suffering alcohol/drug dependency_Number</v>
      </c>
      <c r="B692" s="31" t="s">
        <v>361</v>
      </c>
      <c r="C692" s="31" t="s">
        <v>362</v>
      </c>
      <c r="D692" s="31" t="s">
        <v>229</v>
      </c>
      <c r="E692" s="31">
        <v>2018</v>
      </c>
      <c r="F692" s="31" t="s">
        <v>30</v>
      </c>
      <c r="G692" s="31" t="s">
        <v>31</v>
      </c>
      <c r="H692" s="31" t="s">
        <v>743</v>
      </c>
      <c r="I692" s="31">
        <v>6887.7745917729972</v>
      </c>
      <c r="J692" s="31">
        <f>INDEX('LA lookup'!H:H,MATCH(B692,'LA lookup'!G:G,0))</f>
        <v>170810</v>
      </c>
      <c r="K692" s="31">
        <v>40.324188231210094</v>
      </c>
      <c r="L692" s="31" t="str">
        <f t="shared" si="31"/>
        <v>40.3 per 1000 0-17 yr olds</v>
      </c>
      <c r="M692" s="31">
        <f t="shared" si="32"/>
        <v>40.324188231210094</v>
      </c>
    </row>
    <row r="693" spans="1:13" x14ac:dyDescent="0.45">
      <c r="A693" s="31" t="str">
        <f t="shared" si="33"/>
        <v>E06000012_Modelled prevalence of children in households where parent suffering alcohol/drug dependency_Number</v>
      </c>
      <c r="B693" s="31" t="s">
        <v>363</v>
      </c>
      <c r="C693" s="31" t="s">
        <v>364</v>
      </c>
      <c r="D693" s="31" t="s">
        <v>229</v>
      </c>
      <c r="E693" s="31">
        <v>2018</v>
      </c>
      <c r="F693" s="31" t="s">
        <v>30</v>
      </c>
      <c r="G693" s="31" t="s">
        <v>31</v>
      </c>
      <c r="H693" s="31" t="s">
        <v>743</v>
      </c>
      <c r="I693" s="31">
        <v>1342.7174801405754</v>
      </c>
      <c r="J693" s="31">
        <f>INDEX('LA lookup'!H:H,MATCH(B693,'LA lookup'!G:G,0))</f>
        <v>34503</v>
      </c>
      <c r="K693" s="31">
        <v>38.915963253646794</v>
      </c>
      <c r="L693" s="31" t="str">
        <f t="shared" si="31"/>
        <v>38.9 per 1000 0-17 yr olds</v>
      </c>
      <c r="M693" s="31">
        <f t="shared" si="32"/>
        <v>38.915963253646794</v>
      </c>
    </row>
    <row r="694" spans="1:13" x14ac:dyDescent="0.45">
      <c r="A694" s="31" t="str">
        <f t="shared" si="33"/>
        <v>E06000013_Modelled prevalence of children in households where parent suffering alcohol/drug dependency_Number</v>
      </c>
      <c r="B694" s="31" t="s">
        <v>365</v>
      </c>
      <c r="C694" s="31" t="s">
        <v>366</v>
      </c>
      <c r="D694" s="31" t="s">
        <v>229</v>
      </c>
      <c r="E694" s="31">
        <v>2018</v>
      </c>
      <c r="F694" s="31" t="s">
        <v>30</v>
      </c>
      <c r="G694" s="31" t="s">
        <v>31</v>
      </c>
      <c r="H694" s="31" t="s">
        <v>743</v>
      </c>
      <c r="I694" s="31">
        <v>1335.5293916511564</v>
      </c>
      <c r="J694" s="31">
        <f>INDEX('LA lookup'!H:H,MATCH(B694,'LA lookup'!G:G,0))</f>
        <v>35714</v>
      </c>
      <c r="K694" s="31">
        <v>37.395122127209397</v>
      </c>
      <c r="L694" s="31" t="str">
        <f t="shared" si="31"/>
        <v>37.4 per 1000 0-17 yr olds</v>
      </c>
      <c r="M694" s="31">
        <f t="shared" si="32"/>
        <v>37.395122127209397</v>
      </c>
    </row>
    <row r="695" spans="1:13" x14ac:dyDescent="0.45">
      <c r="A695" s="31" t="str">
        <f t="shared" si="33"/>
        <v>E06000024_Modelled prevalence of children in households where parent suffering alcohol/drug dependency_Number</v>
      </c>
      <c r="B695" s="31" t="s">
        <v>367</v>
      </c>
      <c r="C695" s="31" t="s">
        <v>368</v>
      </c>
      <c r="D695" s="31" t="s">
        <v>229</v>
      </c>
      <c r="E695" s="31">
        <v>2018</v>
      </c>
      <c r="F695" s="31" t="s">
        <v>30</v>
      </c>
      <c r="G695" s="31" t="s">
        <v>31</v>
      </c>
      <c r="H695" s="31" t="s">
        <v>743</v>
      </c>
      <c r="I695" s="31">
        <v>1351.7272884029819</v>
      </c>
      <c r="J695" s="31">
        <f>INDEX('LA lookup'!H:H,MATCH(B695,'LA lookup'!G:G,0))</f>
        <v>43435</v>
      </c>
      <c r="K695" s="31">
        <v>31.120692722527497</v>
      </c>
      <c r="L695" s="31" t="str">
        <f t="shared" si="31"/>
        <v>31.1 per 1000 0-17 yr olds</v>
      </c>
      <c r="M695" s="31">
        <f t="shared" si="32"/>
        <v>31.120692722527497</v>
      </c>
    </row>
    <row r="696" spans="1:13" x14ac:dyDescent="0.45">
      <c r="A696" s="31" t="str">
        <f t="shared" si="33"/>
        <v>E08000022_Modelled prevalence of children in households where parent suffering alcohol/drug dependency_Number</v>
      </c>
      <c r="B696" s="31" t="s">
        <v>524</v>
      </c>
      <c r="C696" s="31" t="s">
        <v>525</v>
      </c>
      <c r="D696" s="31" t="s">
        <v>229</v>
      </c>
      <c r="E696" s="31">
        <v>2018</v>
      </c>
      <c r="F696" s="31" t="s">
        <v>30</v>
      </c>
      <c r="G696" s="31" t="s">
        <v>31</v>
      </c>
      <c r="H696" s="31" t="s">
        <v>743</v>
      </c>
      <c r="I696" s="31">
        <v>1439.7219427646801</v>
      </c>
      <c r="J696" s="31">
        <f>INDEX('LA lookup'!H:H,MATCH(B696,'LA lookup'!G:G,0))</f>
        <v>41360</v>
      </c>
      <c r="K696" s="31">
        <v>34.809524728352997</v>
      </c>
      <c r="L696" s="31" t="str">
        <f t="shared" si="31"/>
        <v>34.8 per 1000 0-17 yr olds</v>
      </c>
      <c r="M696" s="31">
        <f t="shared" si="32"/>
        <v>34.809524728352997</v>
      </c>
    </row>
    <row r="697" spans="1:13" x14ac:dyDescent="0.45">
      <c r="A697" s="31" t="str">
        <f t="shared" si="33"/>
        <v>E10000023_Modelled prevalence of children in households where parent suffering alcohol/drug dependency_Number</v>
      </c>
      <c r="B697" s="31" t="s">
        <v>369</v>
      </c>
      <c r="C697" s="31" t="s">
        <v>370</v>
      </c>
      <c r="D697" s="31" t="s">
        <v>229</v>
      </c>
      <c r="E697" s="31">
        <v>2018</v>
      </c>
      <c r="F697" s="31" t="s">
        <v>30</v>
      </c>
      <c r="G697" s="31" t="s">
        <v>31</v>
      </c>
      <c r="H697" s="31" t="s">
        <v>743</v>
      </c>
      <c r="I697" s="31">
        <v>4173.6890097283494</v>
      </c>
      <c r="J697" s="31">
        <f>INDEX('LA lookup'!H:H,MATCH(B697,'LA lookup'!G:G,0))</f>
        <v>117499</v>
      </c>
      <c r="K697" s="31">
        <v>35.521059836495198</v>
      </c>
      <c r="L697" s="31" t="str">
        <f t="shared" si="31"/>
        <v>35.5 per 1000 0-17 yr olds</v>
      </c>
      <c r="M697" s="31">
        <f t="shared" si="32"/>
        <v>35.521059836495198</v>
      </c>
    </row>
    <row r="698" spans="1:13" x14ac:dyDescent="0.45">
      <c r="A698" s="31" t="str">
        <f t="shared" si="33"/>
        <v>E10000021_Modelled prevalence of children in households where parent suffering alcohol/drug dependency_Number</v>
      </c>
      <c r="B698" s="31" t="s">
        <v>371</v>
      </c>
      <c r="C698" s="31" t="s">
        <v>372</v>
      </c>
      <c r="D698" s="31" t="s">
        <v>229</v>
      </c>
      <c r="E698" s="31">
        <v>2018</v>
      </c>
      <c r="F698" s="31" t="s">
        <v>30</v>
      </c>
      <c r="G698" s="31" t="s">
        <v>31</v>
      </c>
      <c r="H698" s="31" t="s">
        <v>743</v>
      </c>
      <c r="I698" s="31">
        <v>6432.4776366029619</v>
      </c>
      <c r="J698" s="31">
        <f>INDEX('LA lookup'!H:H,MATCH(B698,'LA lookup'!G:G,0))</f>
        <v>170235</v>
      </c>
      <c r="K698" s="31">
        <v>37.785870335729797</v>
      </c>
      <c r="L698" s="31" t="str">
        <f t="shared" si="31"/>
        <v>37.8 per 1000 0-17 yr olds</v>
      </c>
      <c r="M698" s="31">
        <f t="shared" si="32"/>
        <v>37.785870335729797</v>
      </c>
    </row>
    <row r="699" spans="1:13" x14ac:dyDescent="0.45">
      <c r="A699" s="31" t="str">
        <f t="shared" si="33"/>
        <v>E06000048_Modelled prevalence of children in households where parent suffering alcohol/drug dependency_Number</v>
      </c>
      <c r="B699" s="31" t="s">
        <v>484</v>
      </c>
      <c r="C699" s="31" t="s">
        <v>705</v>
      </c>
      <c r="D699" s="31" t="s">
        <v>229</v>
      </c>
      <c r="E699" s="31">
        <v>2018</v>
      </c>
      <c r="F699" s="31" t="s">
        <v>30</v>
      </c>
      <c r="G699" s="31" t="s">
        <v>31</v>
      </c>
      <c r="H699" s="31" t="s">
        <v>743</v>
      </c>
      <c r="I699" s="31">
        <v>2087.5106856148791</v>
      </c>
      <c r="J699" s="31">
        <f>INDEX('LA lookup'!H:H,MATCH(B699,'LA lookup'!G:G,0))</f>
        <v>59011</v>
      </c>
      <c r="K699" s="31">
        <v>35.374941716203402</v>
      </c>
      <c r="L699" s="31" t="str">
        <f t="shared" si="31"/>
        <v>35.4 per 1000 0-17 yr olds</v>
      </c>
      <c r="M699" s="31">
        <f t="shared" si="32"/>
        <v>35.374941716203402</v>
      </c>
    </row>
    <row r="700" spans="1:13" x14ac:dyDescent="0.45">
      <c r="A700" s="31" t="str">
        <f t="shared" si="33"/>
        <v>E06000018_Modelled prevalence of children in households where parent suffering alcohol/drug dependency_Number</v>
      </c>
      <c r="B700" s="31" t="s">
        <v>373</v>
      </c>
      <c r="C700" s="31" t="s">
        <v>374</v>
      </c>
      <c r="D700" s="31" t="s">
        <v>229</v>
      </c>
      <c r="E700" s="31">
        <v>2018</v>
      </c>
      <c r="F700" s="31" t="s">
        <v>30</v>
      </c>
      <c r="G700" s="31" t="s">
        <v>31</v>
      </c>
      <c r="H700" s="31" t="s">
        <v>743</v>
      </c>
      <c r="I700" s="31">
        <v>3706.4106290234158</v>
      </c>
      <c r="J700" s="31">
        <f>INDEX('LA lookup'!H:H,MATCH(B700,'LA lookup'!G:G,0))</f>
        <v>68651</v>
      </c>
      <c r="K700" s="31">
        <v>53.989171738553203</v>
      </c>
      <c r="L700" s="31" t="str">
        <f t="shared" si="31"/>
        <v>54 per 1000 0-17 yr olds</v>
      </c>
      <c r="M700" s="31">
        <f t="shared" si="32"/>
        <v>53.989171738553203</v>
      </c>
    </row>
    <row r="701" spans="1:13" x14ac:dyDescent="0.45">
      <c r="A701" s="31" t="str">
        <f t="shared" si="33"/>
        <v>E10000024_Modelled prevalence of children in households where parent suffering alcohol/drug dependency_Number</v>
      </c>
      <c r="B701" s="31" t="s">
        <v>572</v>
      </c>
      <c r="C701" s="31" t="s">
        <v>573</v>
      </c>
      <c r="D701" s="31" t="s">
        <v>229</v>
      </c>
      <c r="E701" s="31">
        <v>2018</v>
      </c>
      <c r="F701" s="31" t="s">
        <v>30</v>
      </c>
      <c r="G701" s="31" t="s">
        <v>31</v>
      </c>
      <c r="H701" s="31" t="s">
        <v>743</v>
      </c>
      <c r="I701" s="31">
        <v>5986.0223758333841</v>
      </c>
      <c r="J701" s="31">
        <f>INDEX('LA lookup'!H:H,MATCH(B701,'LA lookup'!G:G,0))</f>
        <v>166542</v>
      </c>
      <c r="K701" s="31">
        <v>35.943019633686305</v>
      </c>
      <c r="L701" s="31" t="str">
        <f t="shared" si="31"/>
        <v>35.9 per 1000 0-17 yr olds</v>
      </c>
      <c r="M701" s="31">
        <f t="shared" si="32"/>
        <v>35.943019633686305</v>
      </c>
    </row>
    <row r="702" spans="1:13" x14ac:dyDescent="0.45">
      <c r="A702" s="31" t="str">
        <f t="shared" si="33"/>
        <v>E08000004_Modelled prevalence of children in households where parent suffering alcohol/drug dependency_Number</v>
      </c>
      <c r="B702" s="31" t="s">
        <v>375</v>
      </c>
      <c r="C702" s="31" t="s">
        <v>376</v>
      </c>
      <c r="D702" s="31" t="s">
        <v>229</v>
      </c>
      <c r="E702" s="31">
        <v>2018</v>
      </c>
      <c r="F702" s="31" t="s">
        <v>30</v>
      </c>
      <c r="G702" s="31" t="s">
        <v>31</v>
      </c>
      <c r="H702" s="31" t="s">
        <v>743</v>
      </c>
      <c r="I702" s="31">
        <v>2478.4902650336012</v>
      </c>
      <c r="J702" s="31">
        <f>INDEX('LA lookup'!H:H,MATCH(B702,'LA lookup'!G:G,0))</f>
        <v>59416</v>
      </c>
      <c r="K702" s="31">
        <v>41.714189192029103</v>
      </c>
      <c r="L702" s="31" t="str">
        <f t="shared" si="31"/>
        <v>41.7 per 1000 0-17 yr olds</v>
      </c>
      <c r="M702" s="31">
        <f t="shared" si="32"/>
        <v>41.714189192029103</v>
      </c>
    </row>
    <row r="703" spans="1:13" x14ac:dyDescent="0.45">
      <c r="A703" s="31" t="str">
        <f t="shared" si="33"/>
        <v>E10000025_Modelled prevalence of children in households where parent suffering alcohol/drug dependency_Number</v>
      </c>
      <c r="B703" s="31" t="s">
        <v>377</v>
      </c>
      <c r="C703" s="31" t="s">
        <v>378</v>
      </c>
      <c r="D703" s="31" t="s">
        <v>229</v>
      </c>
      <c r="E703" s="31">
        <v>2018</v>
      </c>
      <c r="F703" s="31" t="s">
        <v>30</v>
      </c>
      <c r="G703" s="31" t="s">
        <v>31</v>
      </c>
      <c r="H703" s="31" t="s">
        <v>743</v>
      </c>
      <c r="I703" s="31">
        <v>6160.7761110343899</v>
      </c>
      <c r="J703" s="31">
        <f>INDEX('LA lookup'!H:H,MATCH(B703,'LA lookup'!G:G,0))</f>
        <v>144788</v>
      </c>
      <c r="K703" s="31">
        <v>42.550322616752702</v>
      </c>
      <c r="L703" s="31" t="str">
        <f t="shared" si="31"/>
        <v>42.6 per 1000 0-17 yr olds</v>
      </c>
      <c r="M703" s="31">
        <f t="shared" si="32"/>
        <v>42.550322616752702</v>
      </c>
    </row>
    <row r="704" spans="1:13" x14ac:dyDescent="0.45">
      <c r="A704" s="31" t="str">
        <f t="shared" si="33"/>
        <v>E06000031_Modelled prevalence of children in households where parent suffering alcohol/drug dependency_Number</v>
      </c>
      <c r="B704" s="31" t="s">
        <v>379</v>
      </c>
      <c r="C704" s="31" t="s">
        <v>380</v>
      </c>
      <c r="D704" s="31" t="s">
        <v>229</v>
      </c>
      <c r="E704" s="31">
        <v>2018</v>
      </c>
      <c r="F704" s="31" t="s">
        <v>30</v>
      </c>
      <c r="G704" s="31" t="s">
        <v>31</v>
      </c>
      <c r="H704" s="31" t="s">
        <v>743</v>
      </c>
      <c r="I704" s="31">
        <v>2045.7248957514144</v>
      </c>
      <c r="J704" s="31">
        <f>INDEX('LA lookup'!H:H,MATCH(B704,'LA lookup'!G:G,0))</f>
        <v>51137</v>
      </c>
      <c r="K704" s="31">
        <v>40.004789012875499</v>
      </c>
      <c r="L704" s="31" t="str">
        <f t="shared" si="31"/>
        <v>40 per 1000 0-17 yr olds</v>
      </c>
      <c r="M704" s="31">
        <f t="shared" si="32"/>
        <v>40.004789012875499</v>
      </c>
    </row>
    <row r="705" spans="1:13" x14ac:dyDescent="0.45">
      <c r="A705" s="31" t="str">
        <f t="shared" si="33"/>
        <v>E06000026_Modelled prevalence of children in households where parent suffering alcohol/drug dependency_Number</v>
      </c>
      <c r="B705" s="31" t="s">
        <v>381</v>
      </c>
      <c r="C705" s="31" t="s">
        <v>382</v>
      </c>
      <c r="D705" s="31" t="s">
        <v>229</v>
      </c>
      <c r="E705" s="31">
        <v>2018</v>
      </c>
      <c r="F705" s="31" t="s">
        <v>30</v>
      </c>
      <c r="G705" s="31" t="s">
        <v>31</v>
      </c>
      <c r="H705" s="31" t="s">
        <v>743</v>
      </c>
      <c r="I705" s="31">
        <v>2388.8940598652566</v>
      </c>
      <c r="J705" s="31">
        <f>INDEX('LA lookup'!H:H,MATCH(B705,'LA lookup'!G:G,0))</f>
        <v>52552</v>
      </c>
      <c r="K705" s="31">
        <v>45.457719208883709</v>
      </c>
      <c r="L705" s="31" t="str">
        <f t="shared" si="31"/>
        <v>45.5 per 1000 0-17 yr olds</v>
      </c>
      <c r="M705" s="31">
        <f t="shared" si="32"/>
        <v>45.457719208883709</v>
      </c>
    </row>
    <row r="706" spans="1:13" x14ac:dyDescent="0.45">
      <c r="A706" s="31" t="str">
        <f t="shared" si="33"/>
        <v>E06000029_Modelled prevalence of children in households where parent suffering alcohol/drug dependency_Number</v>
      </c>
      <c r="B706" s="31" t="s">
        <v>543</v>
      </c>
      <c r="C706" s="31" t="s">
        <v>717</v>
      </c>
      <c r="D706" s="31" t="s">
        <v>229</v>
      </c>
      <c r="E706" s="31">
        <v>2018</v>
      </c>
      <c r="F706" s="31" t="s">
        <v>30</v>
      </c>
      <c r="G706" s="31" t="s">
        <v>31</v>
      </c>
      <c r="H706" s="31" t="s">
        <v>743</v>
      </c>
      <c r="I706" s="31">
        <v>1019.0309063839799</v>
      </c>
      <c r="J706" s="31">
        <f>INDEX('LA lookup'!H:H,MATCH(B706,'LA lookup'!G:G,0))</f>
        <v>30188</v>
      </c>
      <c r="K706" s="31">
        <v>33.756158287530802</v>
      </c>
      <c r="L706" s="31" t="str">
        <f t="shared" ref="L706:L774" si="34">IF(LOWER(H706)="percentage",CONCATENATE(I706,"%"),IF(J706="NA",K706,IF(OR(ISERROR(I706),ISBLANK(I706),NOT(ISNUMBER(I706)),H706="score"),"N/A",CONCATENATE(ROUND(I706/J706*1000,1)," per 1000 0-17 yr olds"))))</f>
        <v>33.8 per 1000 0-17 yr olds</v>
      </c>
      <c r="M706" s="31">
        <f t="shared" ref="M706:M774" si="35">IF(LOWER(H706)="percentage",I706,IF(J706="NA",K706,IF(OR(ISERROR(I706),ISBLANK(I706),NOT(ISNUMBER(I706))),"N/A",I706/J706*1000)))</f>
        <v>33.756158287530802</v>
      </c>
    </row>
    <row r="707" spans="1:13" x14ac:dyDescent="0.45">
      <c r="A707" s="31" t="str">
        <f t="shared" ref="A707:A775" si="36">CONCATENATE(B707,"_",G707,"_",H707)</f>
        <v>E06000044_Modelled prevalence of children in households where parent suffering alcohol/drug dependency_Number</v>
      </c>
      <c r="B707" s="31" t="s">
        <v>383</v>
      </c>
      <c r="C707" s="31" t="s">
        <v>384</v>
      </c>
      <c r="D707" s="31" t="s">
        <v>229</v>
      </c>
      <c r="E707" s="31">
        <v>2018</v>
      </c>
      <c r="F707" s="31" t="s">
        <v>30</v>
      </c>
      <c r="G707" s="31" t="s">
        <v>31</v>
      </c>
      <c r="H707" s="31" t="s">
        <v>743</v>
      </c>
      <c r="I707" s="31">
        <v>2049.7027363829079</v>
      </c>
      <c r="J707" s="31">
        <f>INDEX('LA lookup'!H:H,MATCH(B707,'LA lookup'!G:G,0))</f>
        <v>44046</v>
      </c>
      <c r="K707" s="31">
        <v>46.535502347157696</v>
      </c>
      <c r="L707" s="31" t="str">
        <f t="shared" si="34"/>
        <v>46.5 per 1000 0-17 yr olds</v>
      </c>
      <c r="M707" s="31">
        <f t="shared" si="35"/>
        <v>46.535502347157696</v>
      </c>
    </row>
    <row r="708" spans="1:13" x14ac:dyDescent="0.45">
      <c r="A708" s="31" t="str">
        <f t="shared" si="36"/>
        <v>E06000038_Modelled prevalence of children in households where parent suffering alcohol/drug dependency_Number</v>
      </c>
      <c r="B708" s="31" t="s">
        <v>557</v>
      </c>
      <c r="C708" s="31" t="s">
        <v>726</v>
      </c>
      <c r="D708" s="31" t="s">
        <v>229</v>
      </c>
      <c r="E708" s="31">
        <v>2018</v>
      </c>
      <c r="F708" s="31" t="s">
        <v>30</v>
      </c>
      <c r="G708" s="31" t="s">
        <v>31</v>
      </c>
      <c r="H708" s="31" t="s">
        <v>743</v>
      </c>
      <c r="I708" s="31">
        <v>1508.3703435963002</v>
      </c>
      <c r="J708" s="31">
        <f>INDEX('LA lookup'!H:H,MATCH(B708,'LA lookup'!G:G,0))</f>
        <v>37080</v>
      </c>
      <c r="K708" s="31">
        <v>40.678811855347902</v>
      </c>
      <c r="L708" s="31" t="str">
        <f t="shared" si="34"/>
        <v>40.7 per 1000 0-17 yr olds</v>
      </c>
      <c r="M708" s="31">
        <f t="shared" si="35"/>
        <v>40.678811855347902</v>
      </c>
    </row>
    <row r="709" spans="1:13" x14ac:dyDescent="0.45">
      <c r="A709" s="31" t="str">
        <f t="shared" si="36"/>
        <v>E09000026_Modelled prevalence of children in households where parent suffering alcohol/drug dependency_Number</v>
      </c>
      <c r="B709" s="31" t="s">
        <v>385</v>
      </c>
      <c r="C709" s="31" t="s">
        <v>386</v>
      </c>
      <c r="D709" s="31" t="s">
        <v>229</v>
      </c>
      <c r="E709" s="31">
        <v>2018</v>
      </c>
      <c r="F709" s="31" t="s">
        <v>30</v>
      </c>
      <c r="G709" s="31" t="s">
        <v>31</v>
      </c>
      <c r="H709" s="31" t="s">
        <v>743</v>
      </c>
      <c r="I709" s="31">
        <v>2658.4833642746439</v>
      </c>
      <c r="J709" s="31">
        <f>INDEX('LA lookup'!H:H,MATCH(B709,'LA lookup'!G:G,0))</f>
        <v>76159</v>
      </c>
      <c r="K709" s="31">
        <v>34.907015116724793</v>
      </c>
      <c r="L709" s="31" t="str">
        <f t="shared" si="34"/>
        <v>34.9 per 1000 0-17 yr olds</v>
      </c>
      <c r="M709" s="31">
        <f t="shared" si="35"/>
        <v>34.907015116724793</v>
      </c>
    </row>
    <row r="710" spans="1:13" x14ac:dyDescent="0.45">
      <c r="A710" s="31" t="str">
        <f t="shared" si="36"/>
        <v>E06000003_Modelled prevalence of children in households where parent suffering alcohol/drug dependency_Number</v>
      </c>
      <c r="B710" s="31" t="s">
        <v>387</v>
      </c>
      <c r="C710" s="31" t="s">
        <v>388</v>
      </c>
      <c r="D710" s="31" t="s">
        <v>229</v>
      </c>
      <c r="E710" s="31">
        <v>2018</v>
      </c>
      <c r="F710" s="31" t="s">
        <v>30</v>
      </c>
      <c r="G710" s="31" t="s">
        <v>31</v>
      </c>
      <c r="H710" s="31" t="s">
        <v>743</v>
      </c>
      <c r="I710" s="31">
        <v>1012.2240686961968</v>
      </c>
      <c r="J710" s="31">
        <f>INDEX('LA lookup'!H:H,MATCH(B710,'LA lookup'!G:G,0))</f>
        <v>27626</v>
      </c>
      <c r="K710" s="31">
        <v>36.640268902345504</v>
      </c>
      <c r="L710" s="31" t="str">
        <f t="shared" si="34"/>
        <v>36.6 per 1000 0-17 yr olds</v>
      </c>
      <c r="M710" s="31">
        <f t="shared" si="35"/>
        <v>36.640268902345504</v>
      </c>
    </row>
    <row r="711" spans="1:13" x14ac:dyDescent="0.45">
      <c r="A711" s="31" t="str">
        <f t="shared" si="36"/>
        <v>E09000027_Modelled prevalence of children in households where parent suffering alcohol/drug dependency_Number</v>
      </c>
      <c r="B711" s="31" t="s">
        <v>389</v>
      </c>
      <c r="C711" s="31" t="s">
        <v>390</v>
      </c>
      <c r="D711" s="31" t="s">
        <v>229</v>
      </c>
      <c r="E711" s="31">
        <v>2018</v>
      </c>
      <c r="F711" s="31" t="s">
        <v>30</v>
      </c>
      <c r="G711" s="31" t="s">
        <v>31</v>
      </c>
      <c r="H711" s="31" t="s">
        <v>743</v>
      </c>
      <c r="I711" s="31">
        <v>1424.2298205913776</v>
      </c>
      <c r="J711" s="31">
        <f>INDEX('LA lookup'!H:H,MATCH(B711,'LA lookup'!G:G,0))</f>
        <v>45525</v>
      </c>
      <c r="K711" s="31">
        <v>31.284564977295496</v>
      </c>
      <c r="L711" s="31" t="str">
        <f t="shared" si="34"/>
        <v>31.3 per 1000 0-17 yr olds</v>
      </c>
      <c r="M711" s="31">
        <f t="shared" si="35"/>
        <v>31.284564977295496</v>
      </c>
    </row>
    <row r="712" spans="1:13" x14ac:dyDescent="0.45">
      <c r="A712" s="31" t="str">
        <f t="shared" si="36"/>
        <v>E08000005_Modelled prevalence of children in households where parent suffering alcohol/drug dependency_Number</v>
      </c>
      <c r="B712" s="31" t="s">
        <v>391</v>
      </c>
      <c r="C712" s="31" t="s">
        <v>392</v>
      </c>
      <c r="D712" s="31" t="s">
        <v>229</v>
      </c>
      <c r="E712" s="31">
        <v>2018</v>
      </c>
      <c r="F712" s="31" t="s">
        <v>30</v>
      </c>
      <c r="G712" s="31" t="s">
        <v>31</v>
      </c>
      <c r="H712" s="31" t="s">
        <v>743</v>
      </c>
      <c r="I712" s="31">
        <v>2350.1366727153522</v>
      </c>
      <c r="J712" s="31">
        <f>INDEX('LA lookup'!H:H,MATCH(B712,'LA lookup'!G:G,0))</f>
        <v>52689</v>
      </c>
      <c r="K712" s="31">
        <v>44.603933889718014</v>
      </c>
      <c r="L712" s="31" t="str">
        <f t="shared" si="34"/>
        <v>44.6 per 1000 0-17 yr olds</v>
      </c>
      <c r="M712" s="31">
        <f t="shared" si="35"/>
        <v>44.603933889718014</v>
      </c>
    </row>
    <row r="713" spans="1:13" x14ac:dyDescent="0.45">
      <c r="A713" s="31" t="str">
        <f t="shared" si="36"/>
        <v>E08000018_Modelled prevalence of children in households where parent suffering alcohol/drug dependency_Number</v>
      </c>
      <c r="B713" s="31" t="s">
        <v>393</v>
      </c>
      <c r="C713" s="31" t="s">
        <v>394</v>
      </c>
      <c r="D713" s="31" t="s">
        <v>229</v>
      </c>
      <c r="E713" s="31">
        <v>2018</v>
      </c>
      <c r="F713" s="31" t="s">
        <v>30</v>
      </c>
      <c r="G713" s="31" t="s">
        <v>31</v>
      </c>
      <c r="H713" s="31" t="s">
        <v>743</v>
      </c>
      <c r="I713" s="31">
        <v>2441.3313405550198</v>
      </c>
      <c r="J713" s="31">
        <f>INDEX('LA lookup'!H:H,MATCH(B713,'LA lookup'!G:G,0))</f>
        <v>57196</v>
      </c>
      <c r="K713" s="31">
        <v>42.683602709193295</v>
      </c>
      <c r="L713" s="31" t="str">
        <f t="shared" si="34"/>
        <v>42.7 per 1000 0-17 yr olds</v>
      </c>
      <c r="M713" s="31">
        <f t="shared" si="35"/>
        <v>42.683602709193295</v>
      </c>
    </row>
    <row r="714" spans="1:13" x14ac:dyDescent="0.45">
      <c r="A714" s="31" t="str">
        <f t="shared" si="36"/>
        <v>E06000017_Modelled prevalence of children in households where parent suffering alcohol/drug dependency_Number</v>
      </c>
      <c r="B714" s="31" t="s">
        <v>548</v>
      </c>
      <c r="C714" s="31" t="s">
        <v>728</v>
      </c>
      <c r="D714" s="31" t="s">
        <v>229</v>
      </c>
      <c r="E714" s="31">
        <v>2018</v>
      </c>
      <c r="F714" s="31" t="s">
        <v>30</v>
      </c>
      <c r="G714" s="31" t="s">
        <v>31</v>
      </c>
      <c r="H714" s="31" t="s">
        <v>743</v>
      </c>
      <c r="I714" s="31">
        <v>286.91891052764748</v>
      </c>
      <c r="J714" s="31">
        <f>INDEX('LA lookup'!H:H,MATCH(B714,'LA lookup'!G:G,0))</f>
        <v>7807</v>
      </c>
      <c r="K714" s="31">
        <v>36.751493599032599</v>
      </c>
      <c r="L714" s="31" t="str">
        <f t="shared" si="34"/>
        <v>36.8 per 1000 0-17 yr olds</v>
      </c>
      <c r="M714" s="31">
        <f t="shared" si="35"/>
        <v>36.751493599032599</v>
      </c>
    </row>
    <row r="715" spans="1:13" x14ac:dyDescent="0.45">
      <c r="A715" s="31" t="str">
        <f t="shared" si="36"/>
        <v>E08000006_Modelled prevalence of children in households where parent suffering alcohol/drug dependency_Number</v>
      </c>
      <c r="B715" s="31" t="s">
        <v>395</v>
      </c>
      <c r="C715" s="31" t="s">
        <v>396</v>
      </c>
      <c r="D715" s="31" t="s">
        <v>229</v>
      </c>
      <c r="E715" s="31">
        <v>2018</v>
      </c>
      <c r="F715" s="31" t="s">
        <v>30</v>
      </c>
      <c r="G715" s="31" t="s">
        <v>31</v>
      </c>
      <c r="H715" s="31" t="s">
        <v>743</v>
      </c>
      <c r="I715" s="31">
        <v>2725.6532714416076</v>
      </c>
      <c r="J715" s="31">
        <f>INDEX('LA lookup'!H:H,MATCH(B715,'LA lookup'!G:G,0))</f>
        <v>56566</v>
      </c>
      <c r="K715" s="31">
        <v>48.185363494707204</v>
      </c>
      <c r="L715" s="31" t="str">
        <f t="shared" si="34"/>
        <v>48.2 per 1000 0-17 yr olds</v>
      </c>
      <c r="M715" s="31">
        <f t="shared" si="35"/>
        <v>48.185363494707204</v>
      </c>
    </row>
    <row r="716" spans="1:13" x14ac:dyDescent="0.45">
      <c r="A716" s="31" t="str">
        <f t="shared" si="36"/>
        <v>E08000028_Modelled prevalence of children in households where parent suffering alcohol/drug dependency_Number</v>
      </c>
      <c r="B716" s="31" t="s">
        <v>397</v>
      </c>
      <c r="C716" s="31" t="s">
        <v>398</v>
      </c>
      <c r="D716" s="31" t="s">
        <v>229</v>
      </c>
      <c r="E716" s="31">
        <v>2018</v>
      </c>
      <c r="F716" s="31" t="s">
        <v>30</v>
      </c>
      <c r="G716" s="31" t="s">
        <v>31</v>
      </c>
      <c r="H716" s="31" t="s">
        <v>743</v>
      </c>
      <c r="I716" s="31">
        <v>3918.2138723131643</v>
      </c>
      <c r="J716" s="31">
        <f>INDEX('LA lookup'!H:H,MATCH(B716,'LA lookup'!G:G,0))</f>
        <v>81920</v>
      </c>
      <c r="K716" s="31">
        <v>47.829759183510305</v>
      </c>
      <c r="L716" s="31" t="str">
        <f t="shared" si="34"/>
        <v>47.8 per 1000 0-17 yr olds</v>
      </c>
      <c r="M716" s="31">
        <f t="shared" si="35"/>
        <v>47.829759183510305</v>
      </c>
    </row>
    <row r="717" spans="1:13" x14ac:dyDescent="0.45">
      <c r="A717" s="31" t="str">
        <f t="shared" si="36"/>
        <v>E08000014_Modelled prevalence of children in households where parent suffering alcohol/drug dependency_Number</v>
      </c>
      <c r="B717" s="31" t="s">
        <v>399</v>
      </c>
      <c r="C717" s="31" t="s">
        <v>400</v>
      </c>
      <c r="D717" s="31" t="s">
        <v>229</v>
      </c>
      <c r="E717" s="31">
        <v>2018</v>
      </c>
      <c r="F717" s="31" t="s">
        <v>30</v>
      </c>
      <c r="G717" s="31" t="s">
        <v>31</v>
      </c>
      <c r="H717" s="31" t="s">
        <v>743</v>
      </c>
      <c r="I717" s="31">
        <v>2071.3605821479696</v>
      </c>
      <c r="J717" s="31">
        <f>INDEX('LA lookup'!H:H,MATCH(B717,'LA lookup'!G:G,0))</f>
        <v>53833</v>
      </c>
      <c r="K717" s="31">
        <v>38.477524606616193</v>
      </c>
      <c r="L717" s="31" t="str">
        <f t="shared" si="34"/>
        <v>38.5 per 1000 0-17 yr olds</v>
      </c>
      <c r="M717" s="31">
        <f t="shared" si="35"/>
        <v>38.477524606616193</v>
      </c>
    </row>
    <row r="718" spans="1:13" x14ac:dyDescent="0.45">
      <c r="A718" s="31" t="str">
        <f t="shared" si="36"/>
        <v>E08000019_Modelled prevalence of children in households where parent suffering alcohol/drug dependency_Number</v>
      </c>
      <c r="B718" s="31" t="s">
        <v>401</v>
      </c>
      <c r="C718" s="31" t="s">
        <v>402</v>
      </c>
      <c r="D718" s="31" t="s">
        <v>229</v>
      </c>
      <c r="E718" s="31">
        <v>2018</v>
      </c>
      <c r="F718" s="31" t="s">
        <v>30</v>
      </c>
      <c r="G718" s="31" t="s">
        <v>31</v>
      </c>
      <c r="H718" s="31" t="s">
        <v>743</v>
      </c>
      <c r="I718" s="31">
        <v>6046.3878388487919</v>
      </c>
      <c r="J718" s="31">
        <f>INDEX('LA lookup'!H:H,MATCH(B718,'LA lookup'!G:G,0))</f>
        <v>117497</v>
      </c>
      <c r="K718" s="31">
        <v>51.459933775745696</v>
      </c>
      <c r="L718" s="31" t="str">
        <f t="shared" si="34"/>
        <v>51.5 per 1000 0-17 yr olds</v>
      </c>
      <c r="M718" s="31">
        <f t="shared" si="35"/>
        <v>51.459933775745696</v>
      </c>
    </row>
    <row r="719" spans="1:13" x14ac:dyDescent="0.45">
      <c r="A719" s="31" t="str">
        <f t="shared" si="36"/>
        <v>E06000051_Modelled prevalence of children in households where parent suffering alcohol/drug dependency_Number</v>
      </c>
      <c r="B719" s="31" t="s">
        <v>403</v>
      </c>
      <c r="C719" s="31" t="s">
        <v>166</v>
      </c>
      <c r="D719" s="31" t="s">
        <v>229</v>
      </c>
      <c r="E719" s="31">
        <v>2018</v>
      </c>
      <c r="F719" s="31" t="s">
        <v>30</v>
      </c>
      <c r="G719" s="31" t="s">
        <v>31</v>
      </c>
      <c r="H719" s="31" t="s">
        <v>743</v>
      </c>
      <c r="I719" s="31">
        <v>2233.6843198342631</v>
      </c>
      <c r="J719" s="31">
        <f>INDEX('LA lookup'!H:H,MATCH(B719,'LA lookup'!G:G,0))</f>
        <v>59839</v>
      </c>
      <c r="K719" s="31">
        <v>37.328236097432494</v>
      </c>
      <c r="L719" s="31" t="str">
        <f t="shared" si="34"/>
        <v>37.3 per 1000 0-17 yr olds</v>
      </c>
      <c r="M719" s="31">
        <f t="shared" si="35"/>
        <v>37.328236097432494</v>
      </c>
    </row>
    <row r="720" spans="1:13" x14ac:dyDescent="0.45">
      <c r="A720" s="31" t="str">
        <f t="shared" si="36"/>
        <v>E06000039_Modelled prevalence of children in households where parent suffering alcohol/drug dependency_Number</v>
      </c>
      <c r="B720" s="31" t="s">
        <v>404</v>
      </c>
      <c r="C720" s="31" t="s">
        <v>405</v>
      </c>
      <c r="D720" s="31" t="s">
        <v>229</v>
      </c>
      <c r="E720" s="31">
        <v>2018</v>
      </c>
      <c r="F720" s="31" t="s">
        <v>30</v>
      </c>
      <c r="G720" s="31" t="s">
        <v>31</v>
      </c>
      <c r="H720" s="31" t="s">
        <v>743</v>
      </c>
      <c r="I720" s="31">
        <v>1686.2875125882606</v>
      </c>
      <c r="J720" s="31">
        <f>INDEX('LA lookup'!H:H,MATCH(B720,'LA lookup'!G:G,0))</f>
        <v>42699</v>
      </c>
      <c r="K720" s="31">
        <v>39.492435714847204</v>
      </c>
      <c r="L720" s="31" t="str">
        <f t="shared" si="34"/>
        <v>39.5 per 1000 0-17 yr olds</v>
      </c>
      <c r="M720" s="31">
        <f t="shared" si="35"/>
        <v>39.492435714847204</v>
      </c>
    </row>
    <row r="721" spans="1:13" x14ac:dyDescent="0.45">
      <c r="A721" s="31" t="str">
        <f t="shared" si="36"/>
        <v>E08000029_Modelled prevalence of children in households where parent suffering alcohol/drug dependency_Number</v>
      </c>
      <c r="B721" s="31" t="s">
        <v>516</v>
      </c>
      <c r="C721" s="31" t="s">
        <v>517</v>
      </c>
      <c r="D721" s="31" t="s">
        <v>229</v>
      </c>
      <c r="E721" s="31">
        <v>2018</v>
      </c>
      <c r="F721" s="31" t="s">
        <v>30</v>
      </c>
      <c r="G721" s="31" t="s">
        <v>31</v>
      </c>
      <c r="H721" s="31" t="s">
        <v>743</v>
      </c>
      <c r="I721" s="31">
        <v>1706.1664597174854</v>
      </c>
      <c r="J721" s="31">
        <f>INDEX('LA lookup'!H:H,MATCH(B721,'LA lookup'!G:G,0))</f>
        <v>46946</v>
      </c>
      <c r="K721" s="31">
        <v>36.343170019117395</v>
      </c>
      <c r="L721" s="31" t="str">
        <f t="shared" si="34"/>
        <v>36.3 per 1000 0-17 yr olds</v>
      </c>
      <c r="M721" s="31">
        <f t="shared" si="35"/>
        <v>36.343170019117395</v>
      </c>
    </row>
    <row r="722" spans="1:13" x14ac:dyDescent="0.45">
      <c r="A722" s="31" t="str">
        <f t="shared" si="36"/>
        <v>E10000027_Modelled prevalence of children in households where parent suffering alcohol/drug dependency_Number</v>
      </c>
      <c r="B722" s="31" t="s">
        <v>406</v>
      </c>
      <c r="C722" s="31" t="s">
        <v>407</v>
      </c>
      <c r="D722" s="31" t="s">
        <v>229</v>
      </c>
      <c r="E722" s="31">
        <v>2018</v>
      </c>
      <c r="F722" s="31" t="s">
        <v>30</v>
      </c>
      <c r="G722" s="31" t="s">
        <v>31</v>
      </c>
      <c r="H722" s="31" t="s">
        <v>743</v>
      </c>
      <c r="I722" s="31">
        <v>4368.8385815961219</v>
      </c>
      <c r="J722" s="31">
        <f>INDEX('LA lookup'!H:H,MATCH(B722,'LA lookup'!G:G,0))</f>
        <v>110700</v>
      </c>
      <c r="K722" s="31">
        <v>39.465569842783395</v>
      </c>
      <c r="L722" s="31" t="str">
        <f t="shared" si="34"/>
        <v>39.5 per 1000 0-17 yr olds</v>
      </c>
      <c r="M722" s="31">
        <f t="shared" si="35"/>
        <v>39.465569842783395</v>
      </c>
    </row>
    <row r="723" spans="1:13" x14ac:dyDescent="0.45">
      <c r="A723" s="31" t="str">
        <f t="shared" si="36"/>
        <v>E06000025_Modelled prevalence of children in households where parent suffering alcohol/drug dependency_Number</v>
      </c>
      <c r="B723" s="31" t="s">
        <v>408</v>
      </c>
      <c r="C723" s="31" t="s">
        <v>409</v>
      </c>
      <c r="D723" s="31" t="s">
        <v>229</v>
      </c>
      <c r="E723" s="31">
        <v>2018</v>
      </c>
      <c r="F723" s="31" t="s">
        <v>30</v>
      </c>
      <c r="G723" s="31" t="s">
        <v>31</v>
      </c>
      <c r="H723" s="31" t="s">
        <v>743</v>
      </c>
      <c r="I723" s="31">
        <v>2089.7046983155242</v>
      </c>
      <c r="J723" s="31">
        <f>INDEX('LA lookup'!H:H,MATCH(B723,'LA lookup'!G:G,0))</f>
        <v>58867</v>
      </c>
      <c r="K723" s="31">
        <v>35.498746297849799</v>
      </c>
      <c r="L723" s="31" t="str">
        <f t="shared" si="34"/>
        <v>35.5 per 1000 0-17 yr olds</v>
      </c>
      <c r="M723" s="31">
        <f t="shared" si="35"/>
        <v>35.498746297849799</v>
      </c>
    </row>
    <row r="724" spans="1:13" x14ac:dyDescent="0.45">
      <c r="A724" s="31" t="str">
        <f t="shared" si="36"/>
        <v>E08000023_Modelled prevalence of children in households where parent suffering alcohol/drug dependency_Number</v>
      </c>
      <c r="B724" s="31" t="s">
        <v>410</v>
      </c>
      <c r="C724" s="31" t="s">
        <v>411</v>
      </c>
      <c r="D724" s="31" t="s">
        <v>229</v>
      </c>
      <c r="E724" s="31">
        <v>2018</v>
      </c>
      <c r="F724" s="31" t="s">
        <v>30</v>
      </c>
      <c r="G724" s="31" t="s">
        <v>31</v>
      </c>
      <c r="H724" s="31" t="s">
        <v>743</v>
      </c>
      <c r="I724" s="31">
        <v>1212.7343453065487</v>
      </c>
      <c r="J724" s="31">
        <f>INDEX('LA lookup'!H:H,MATCH(B724,'LA lookup'!G:G,0))</f>
        <v>29920</v>
      </c>
      <c r="K724" s="31">
        <v>40.5325650169301</v>
      </c>
      <c r="L724" s="31" t="str">
        <f t="shared" si="34"/>
        <v>40.5 per 1000 0-17 yr olds</v>
      </c>
      <c r="M724" s="31">
        <f t="shared" si="35"/>
        <v>40.5325650169301</v>
      </c>
    </row>
    <row r="725" spans="1:13" x14ac:dyDescent="0.45">
      <c r="A725" s="31" t="str">
        <f t="shared" si="36"/>
        <v>E06000045_Modelled prevalence of children in households where parent suffering alcohol/drug dependency_Number</v>
      </c>
      <c r="B725" s="31" t="s">
        <v>577</v>
      </c>
      <c r="C725" s="31" t="s">
        <v>729</v>
      </c>
      <c r="D725" s="31" t="s">
        <v>229</v>
      </c>
      <c r="E725" s="31">
        <v>2018</v>
      </c>
      <c r="F725" s="31" t="s">
        <v>30</v>
      </c>
      <c r="G725" s="31" t="s">
        <v>31</v>
      </c>
      <c r="H725" s="31" t="s">
        <v>743</v>
      </c>
      <c r="I725" s="31">
        <v>2784.8226210547687</v>
      </c>
      <c r="J725" s="31">
        <f>INDEX('LA lookup'!H:H,MATCH(B725,'LA lookup'!G:G,0))</f>
        <v>50832</v>
      </c>
      <c r="K725" s="31">
        <v>54.784832803249309</v>
      </c>
      <c r="L725" s="31" t="str">
        <f t="shared" si="34"/>
        <v>54.8 per 1000 0-17 yr olds</v>
      </c>
      <c r="M725" s="31">
        <f t="shared" si="35"/>
        <v>54.784832803249309</v>
      </c>
    </row>
    <row r="726" spans="1:13" x14ac:dyDescent="0.45">
      <c r="A726" s="31" t="str">
        <f t="shared" si="36"/>
        <v>E06000033_Modelled prevalence of children in households where parent suffering alcohol/drug dependency_Number</v>
      </c>
      <c r="B726" s="31" t="s">
        <v>412</v>
      </c>
      <c r="C726" s="31" t="s">
        <v>413</v>
      </c>
      <c r="D726" s="31" t="s">
        <v>229</v>
      </c>
      <c r="E726" s="31">
        <v>2018</v>
      </c>
      <c r="F726" s="31" t="s">
        <v>30</v>
      </c>
      <c r="G726" s="31" t="s">
        <v>31</v>
      </c>
      <c r="H726" s="31" t="s">
        <v>743</v>
      </c>
      <c r="I726" s="31">
        <v>1394.1452501521617</v>
      </c>
      <c r="J726" s="31">
        <f>INDEX('LA lookup'!H:H,MATCH(B726,'LA lookup'!G:G,0))</f>
        <v>39540</v>
      </c>
      <c r="K726" s="31">
        <v>35.259111030656591</v>
      </c>
      <c r="L726" s="31" t="str">
        <f t="shared" si="34"/>
        <v>35.3 per 1000 0-17 yr olds</v>
      </c>
      <c r="M726" s="31">
        <f t="shared" si="35"/>
        <v>35.259111030656591</v>
      </c>
    </row>
    <row r="727" spans="1:13" x14ac:dyDescent="0.45">
      <c r="A727" s="31" t="str">
        <f t="shared" si="36"/>
        <v>E09000028_Modelled prevalence of children in households where parent suffering alcohol/drug dependency_Number</v>
      </c>
      <c r="B727" s="31" t="s">
        <v>414</v>
      </c>
      <c r="C727" s="31" t="s">
        <v>415</v>
      </c>
      <c r="D727" s="31" t="s">
        <v>229</v>
      </c>
      <c r="E727" s="31">
        <v>2018</v>
      </c>
      <c r="F727" s="31" t="s">
        <v>30</v>
      </c>
      <c r="G727" s="31" t="s">
        <v>31</v>
      </c>
      <c r="H727" s="31" t="s">
        <v>743</v>
      </c>
      <c r="I727" s="31">
        <v>3169.5940587325317</v>
      </c>
      <c r="J727" s="31">
        <f>INDEX('LA lookup'!H:H,MATCH(B727,'LA lookup'!G:G,0))</f>
        <v>65121</v>
      </c>
      <c r="K727" s="31">
        <v>48.672380011555894</v>
      </c>
      <c r="L727" s="31" t="str">
        <f t="shared" si="34"/>
        <v>48.7 per 1000 0-17 yr olds</v>
      </c>
      <c r="M727" s="31">
        <f t="shared" si="35"/>
        <v>48.672380011555894</v>
      </c>
    </row>
    <row r="728" spans="1:13" x14ac:dyDescent="0.45">
      <c r="A728" s="31" t="str">
        <f t="shared" si="36"/>
        <v>E08000013_Modelled prevalence of children in households where parent suffering alcohol/drug dependency_Number</v>
      </c>
      <c r="B728" s="31" t="s">
        <v>416</v>
      </c>
      <c r="C728" s="31" t="s">
        <v>537</v>
      </c>
      <c r="D728" s="31" t="s">
        <v>229</v>
      </c>
      <c r="E728" s="31">
        <v>2018</v>
      </c>
      <c r="F728" s="31" t="s">
        <v>30</v>
      </c>
      <c r="G728" s="31" t="s">
        <v>31</v>
      </c>
      <c r="H728" s="31" t="s">
        <v>743</v>
      </c>
      <c r="I728" s="31">
        <v>1400.3344487993477</v>
      </c>
      <c r="J728" s="31">
        <f>INDEX('LA lookup'!H:H,MATCH(B728,'LA lookup'!G:G,0))</f>
        <v>36785</v>
      </c>
      <c r="K728" s="31">
        <v>38.068083425291498</v>
      </c>
      <c r="L728" s="31" t="str">
        <f t="shared" si="34"/>
        <v>38.1 per 1000 0-17 yr olds</v>
      </c>
      <c r="M728" s="31">
        <f t="shared" si="35"/>
        <v>38.068083425291498</v>
      </c>
    </row>
    <row r="729" spans="1:13" x14ac:dyDescent="0.45">
      <c r="A729" s="31" t="str">
        <f t="shared" si="36"/>
        <v>E10000028_Modelled prevalence of children in households where parent suffering alcohol/drug dependency_Number</v>
      </c>
      <c r="B729" s="31" t="s">
        <v>418</v>
      </c>
      <c r="C729" s="31" t="s">
        <v>419</v>
      </c>
      <c r="D729" s="31" t="s">
        <v>229</v>
      </c>
      <c r="E729" s="31">
        <v>2018</v>
      </c>
      <c r="F729" s="31" t="s">
        <v>30</v>
      </c>
      <c r="G729" s="31" t="s">
        <v>31</v>
      </c>
      <c r="H729" s="31" t="s">
        <v>743</v>
      </c>
      <c r="I729" s="31">
        <v>6509.3354449685094</v>
      </c>
      <c r="J729" s="31">
        <f>INDEX('LA lookup'!H:H,MATCH(B729,'LA lookup'!G:G,0))</f>
        <v>169603</v>
      </c>
      <c r="K729" s="31">
        <v>38.379836706712204</v>
      </c>
      <c r="L729" s="31" t="str">
        <f t="shared" si="34"/>
        <v>38.4 per 1000 0-17 yr olds</v>
      </c>
      <c r="M729" s="31">
        <f t="shared" si="35"/>
        <v>38.379836706712204</v>
      </c>
    </row>
    <row r="730" spans="1:13" x14ac:dyDescent="0.45">
      <c r="A730" s="31" t="str">
        <f t="shared" si="36"/>
        <v>E08000007_Modelled prevalence of children in households where parent suffering alcohol/drug dependency_Number</v>
      </c>
      <c r="B730" s="31" t="s">
        <v>420</v>
      </c>
      <c r="C730" s="31" t="s">
        <v>421</v>
      </c>
      <c r="D730" s="31" t="s">
        <v>229</v>
      </c>
      <c r="E730" s="31">
        <v>2018</v>
      </c>
      <c r="F730" s="31" t="s">
        <v>30</v>
      </c>
      <c r="G730" s="31" t="s">
        <v>31</v>
      </c>
      <c r="H730" s="31" t="s">
        <v>743</v>
      </c>
      <c r="I730" s="31">
        <v>2238.1758018438782</v>
      </c>
      <c r="J730" s="31">
        <f>INDEX('LA lookup'!H:H,MATCH(B730,'LA lookup'!G:G,0))</f>
        <v>63141</v>
      </c>
      <c r="K730" s="31">
        <v>35.4472656727622</v>
      </c>
      <c r="L730" s="31" t="str">
        <f t="shared" si="34"/>
        <v>35.4 per 1000 0-17 yr olds</v>
      </c>
      <c r="M730" s="31">
        <f t="shared" si="35"/>
        <v>35.4472656727622</v>
      </c>
    </row>
    <row r="731" spans="1:13" x14ac:dyDescent="0.45">
      <c r="A731" s="31" t="str">
        <f t="shared" si="36"/>
        <v>E06000004_Modelled prevalence of children in households where parent suffering alcohol/drug dependency_Number</v>
      </c>
      <c r="B731" s="31" t="s">
        <v>422</v>
      </c>
      <c r="C731" s="31" t="s">
        <v>423</v>
      </c>
      <c r="D731" s="31" t="s">
        <v>229</v>
      </c>
      <c r="E731" s="31">
        <v>2018</v>
      </c>
      <c r="F731" s="31" t="s">
        <v>30</v>
      </c>
      <c r="G731" s="31" t="s">
        <v>31</v>
      </c>
      <c r="H731" s="31" t="s">
        <v>743</v>
      </c>
      <c r="I731" s="31">
        <v>1623.3584710379969</v>
      </c>
      <c r="J731" s="31">
        <f>INDEX('LA lookup'!H:H,MATCH(B731,'LA lookup'!G:G,0))</f>
        <v>43521</v>
      </c>
      <c r="K731" s="31">
        <v>37.300578365340797</v>
      </c>
      <c r="L731" s="31" t="str">
        <f t="shared" si="34"/>
        <v>37.3 per 1000 0-17 yr olds</v>
      </c>
      <c r="M731" s="31">
        <f t="shared" si="35"/>
        <v>37.300578365340797</v>
      </c>
    </row>
    <row r="732" spans="1:13" x14ac:dyDescent="0.45">
      <c r="A732" s="31" t="str">
        <f t="shared" si="36"/>
        <v>E06000021_Modelled prevalence of children in households where parent suffering alcohol/drug dependency_Number</v>
      </c>
      <c r="B732" s="31" t="s">
        <v>424</v>
      </c>
      <c r="C732" s="31" t="s">
        <v>425</v>
      </c>
      <c r="D732" s="31" t="s">
        <v>229</v>
      </c>
      <c r="E732" s="31">
        <v>2018</v>
      </c>
      <c r="F732" s="31" t="s">
        <v>30</v>
      </c>
      <c r="G732" s="31" t="s">
        <v>31</v>
      </c>
      <c r="H732" s="31" t="s">
        <v>743</v>
      </c>
      <c r="I732" s="31">
        <v>2549.7474935062924</v>
      </c>
      <c r="J732" s="31">
        <f>INDEX('LA lookup'!H:H,MATCH(B732,'LA lookup'!G:G,0))</f>
        <v>57549</v>
      </c>
      <c r="K732" s="31">
        <v>44.305678526234907</v>
      </c>
      <c r="L732" s="31" t="str">
        <f t="shared" si="34"/>
        <v>44.3 per 1000 0-17 yr olds</v>
      </c>
      <c r="M732" s="31">
        <f t="shared" si="35"/>
        <v>44.305678526234907</v>
      </c>
    </row>
    <row r="733" spans="1:13" x14ac:dyDescent="0.45">
      <c r="A733" s="31" t="str">
        <f t="shared" si="36"/>
        <v>E10000029_Modelled prevalence of children in households where parent suffering alcohol/drug dependency_Number</v>
      </c>
      <c r="B733" s="31" t="s">
        <v>426</v>
      </c>
      <c r="C733" s="31" t="s">
        <v>427</v>
      </c>
      <c r="D733" s="31" t="s">
        <v>229</v>
      </c>
      <c r="E733" s="31">
        <v>2018</v>
      </c>
      <c r="F733" s="31" t="s">
        <v>30</v>
      </c>
      <c r="G733" s="31" t="s">
        <v>31</v>
      </c>
      <c r="H733" s="31" t="s">
        <v>743</v>
      </c>
      <c r="I733" s="31">
        <v>5952.7231243072019</v>
      </c>
      <c r="J733" s="31">
        <f>INDEX('LA lookup'!H:H,MATCH(B733,'LA lookup'!G:G,0))</f>
        <v>152752</v>
      </c>
      <c r="K733" s="31">
        <v>38.969853908997607</v>
      </c>
      <c r="L733" s="31" t="str">
        <f t="shared" si="34"/>
        <v>39 per 1000 0-17 yr olds</v>
      </c>
      <c r="M733" s="31">
        <f t="shared" si="35"/>
        <v>38.969853908997607</v>
      </c>
    </row>
    <row r="734" spans="1:13" x14ac:dyDescent="0.45">
      <c r="A734" s="31" t="str">
        <f t="shared" si="36"/>
        <v>E08000024_Modelled prevalence of children in households where parent suffering alcohol/drug dependency_Number</v>
      </c>
      <c r="B734" s="31" t="s">
        <v>428</v>
      </c>
      <c r="C734" s="31" t="s">
        <v>429</v>
      </c>
      <c r="D734" s="31" t="s">
        <v>229</v>
      </c>
      <c r="E734" s="31">
        <v>2018</v>
      </c>
      <c r="F734" s="31" t="s">
        <v>30</v>
      </c>
      <c r="G734" s="31" t="s">
        <v>31</v>
      </c>
      <c r="H734" s="31" t="s">
        <v>743</v>
      </c>
      <c r="I734" s="31">
        <v>2457.7656338924357</v>
      </c>
      <c r="J734" s="31">
        <f>INDEX('LA lookup'!H:H,MATCH(B734,'LA lookup'!G:G,0))</f>
        <v>54563</v>
      </c>
      <c r="K734" s="31">
        <v>45.044547291982404</v>
      </c>
      <c r="L734" s="31" t="str">
        <f t="shared" si="34"/>
        <v>45 per 1000 0-17 yr olds</v>
      </c>
      <c r="M734" s="31">
        <f t="shared" si="35"/>
        <v>45.044547291982404</v>
      </c>
    </row>
    <row r="735" spans="1:13" x14ac:dyDescent="0.45">
      <c r="A735" s="31" t="str">
        <f t="shared" si="36"/>
        <v>E10000030_Modelled prevalence of children in households where parent suffering alcohol/drug dependency_Number</v>
      </c>
      <c r="B735" s="31" t="s">
        <v>430</v>
      </c>
      <c r="C735" s="31" t="s">
        <v>431</v>
      </c>
      <c r="D735" s="31" t="s">
        <v>229</v>
      </c>
      <c r="E735" s="31">
        <v>2018</v>
      </c>
      <c r="F735" s="31" t="s">
        <v>30</v>
      </c>
      <c r="G735" s="31" t="s">
        <v>31</v>
      </c>
      <c r="H735" s="31" t="s">
        <v>743</v>
      </c>
      <c r="I735" s="31">
        <v>8871.7650757182764</v>
      </c>
      <c r="J735" s="31">
        <f>INDEX('LA lookup'!H:H,MATCH(B735,'LA lookup'!G:G,0))</f>
        <v>261905</v>
      </c>
      <c r="K735" s="31">
        <v>33.873981312759497</v>
      </c>
      <c r="L735" s="31" t="str">
        <f t="shared" si="34"/>
        <v>33.9 per 1000 0-17 yr olds</v>
      </c>
      <c r="M735" s="31">
        <f t="shared" si="35"/>
        <v>33.873981312759497</v>
      </c>
    </row>
    <row r="736" spans="1:13" x14ac:dyDescent="0.45">
      <c r="A736" s="31" t="str">
        <f t="shared" si="36"/>
        <v>E09000029_Modelled prevalence of children in households where parent suffering alcohol/drug dependency_Number</v>
      </c>
      <c r="B736" s="31" t="s">
        <v>432</v>
      </c>
      <c r="C736" s="31" t="s">
        <v>433</v>
      </c>
      <c r="D736" s="31" t="s">
        <v>229</v>
      </c>
      <c r="E736" s="31">
        <v>2018</v>
      </c>
      <c r="F736" s="31" t="s">
        <v>30</v>
      </c>
      <c r="G736" s="31" t="s">
        <v>31</v>
      </c>
      <c r="H736" s="31" t="s">
        <v>743</v>
      </c>
      <c r="I736" s="31">
        <v>1760.4330571480696</v>
      </c>
      <c r="J736" s="31">
        <f>INDEX('LA lookup'!H:H,MATCH(B736,'LA lookup'!G:G,0))</f>
        <v>47941</v>
      </c>
      <c r="K736" s="31">
        <v>36.7208247042838</v>
      </c>
      <c r="L736" s="31" t="str">
        <f t="shared" si="34"/>
        <v>36.7 per 1000 0-17 yr olds</v>
      </c>
      <c r="M736" s="31">
        <f t="shared" si="35"/>
        <v>36.7208247042838</v>
      </c>
    </row>
    <row r="737" spans="1:13" x14ac:dyDescent="0.45">
      <c r="A737" s="31" t="str">
        <f t="shared" si="36"/>
        <v>E06000030_Modelled prevalence of children in households where parent suffering alcohol/drug dependency_Number</v>
      </c>
      <c r="B737" s="31" t="s">
        <v>434</v>
      </c>
      <c r="C737" s="31" t="s">
        <v>435</v>
      </c>
      <c r="D737" s="31" t="s">
        <v>229</v>
      </c>
      <c r="E737" s="31">
        <v>2018</v>
      </c>
      <c r="F737" s="31" t="s">
        <v>30</v>
      </c>
      <c r="G737" s="31" t="s">
        <v>31</v>
      </c>
      <c r="H737" s="31" t="s">
        <v>743</v>
      </c>
      <c r="I737" s="31">
        <v>1870.9695357369167</v>
      </c>
      <c r="J737" s="31">
        <f>INDEX('LA lookup'!H:H,MATCH(B737,'LA lookup'!G:G,0))</f>
        <v>50239</v>
      </c>
      <c r="K737" s="31">
        <v>37.241376932998598</v>
      </c>
      <c r="L737" s="31" t="str">
        <f t="shared" si="34"/>
        <v>37.2 per 1000 0-17 yr olds</v>
      </c>
      <c r="M737" s="31">
        <f t="shared" si="35"/>
        <v>37.241376932998598</v>
      </c>
    </row>
    <row r="738" spans="1:13" x14ac:dyDescent="0.45">
      <c r="A738" s="31" t="str">
        <f t="shared" si="36"/>
        <v>E08000008_Modelled prevalence of children in households where parent suffering alcohol/drug dependency_Number</v>
      </c>
      <c r="B738" s="31" t="s">
        <v>436</v>
      </c>
      <c r="C738" s="31" t="s">
        <v>437</v>
      </c>
      <c r="D738" s="31" t="s">
        <v>229</v>
      </c>
      <c r="E738" s="31">
        <v>2018</v>
      </c>
      <c r="F738" s="31" t="s">
        <v>30</v>
      </c>
      <c r="G738" s="31" t="s">
        <v>31</v>
      </c>
      <c r="H738" s="31" t="s">
        <v>743</v>
      </c>
      <c r="I738" s="31">
        <v>2032.182660624615</v>
      </c>
      <c r="J738" s="31">
        <f>INDEX('LA lookup'!H:H,MATCH(B738,'LA lookup'!G:G,0))</f>
        <v>50223</v>
      </c>
      <c r="K738" s="31">
        <v>40.463187396702999</v>
      </c>
      <c r="L738" s="31" t="str">
        <f t="shared" si="34"/>
        <v>40.5 per 1000 0-17 yr olds</v>
      </c>
      <c r="M738" s="31">
        <f t="shared" si="35"/>
        <v>40.463187396702999</v>
      </c>
    </row>
    <row r="739" spans="1:13" x14ac:dyDescent="0.45">
      <c r="A739" s="31" t="str">
        <f t="shared" si="36"/>
        <v>E06000020_Modelled prevalence of children in households where parent suffering alcohol/drug dependency_Number</v>
      </c>
      <c r="B739" s="31" t="s">
        <v>570</v>
      </c>
      <c r="C739" s="31" t="s">
        <v>730</v>
      </c>
      <c r="D739" s="31" t="s">
        <v>229</v>
      </c>
      <c r="E739" s="31">
        <v>2018</v>
      </c>
      <c r="F739" s="31" t="s">
        <v>30</v>
      </c>
      <c r="G739" s="31" t="s">
        <v>31</v>
      </c>
      <c r="H739" s="31" t="s">
        <v>743</v>
      </c>
      <c r="I739" s="31">
        <v>1621.6968909393231</v>
      </c>
      <c r="J739" s="31">
        <f>INDEX('LA lookup'!H:H,MATCH(B739,'LA lookup'!G:G,0))</f>
        <v>40620</v>
      </c>
      <c r="K739" s="31">
        <v>39.9236063746756</v>
      </c>
      <c r="L739" s="31" t="str">
        <f t="shared" si="34"/>
        <v>39.9 per 1000 0-17 yr olds</v>
      </c>
      <c r="M739" s="31">
        <f t="shared" si="35"/>
        <v>39.9236063746756</v>
      </c>
    </row>
    <row r="740" spans="1:13" x14ac:dyDescent="0.45">
      <c r="A740" s="31" t="str">
        <f t="shared" si="36"/>
        <v>E06000034_Modelled prevalence of children in households where parent suffering alcohol/drug dependency_Number</v>
      </c>
      <c r="B740" s="31" t="s">
        <v>493</v>
      </c>
      <c r="C740" s="31" t="s">
        <v>731</v>
      </c>
      <c r="D740" s="31" t="s">
        <v>229</v>
      </c>
      <c r="E740" s="31">
        <v>2018</v>
      </c>
      <c r="F740" s="31" t="s">
        <v>30</v>
      </c>
      <c r="G740" s="31" t="s">
        <v>31</v>
      </c>
      <c r="H740" s="31" t="s">
        <v>743</v>
      </c>
      <c r="I740" s="31">
        <v>1637.9111051937771</v>
      </c>
      <c r="J740" s="31">
        <f>INDEX('LA lookup'!H:H,MATCH(B740,'LA lookup'!G:G,0))</f>
        <v>43762</v>
      </c>
      <c r="K740" s="31">
        <v>37.42770223467339</v>
      </c>
      <c r="L740" s="31" t="str">
        <f t="shared" si="34"/>
        <v>37.4 per 1000 0-17 yr olds</v>
      </c>
      <c r="M740" s="31">
        <f t="shared" si="35"/>
        <v>37.42770223467339</v>
      </c>
    </row>
    <row r="741" spans="1:13" x14ac:dyDescent="0.45">
      <c r="A741" s="31" t="str">
        <f t="shared" si="36"/>
        <v>E06000027_Modelled prevalence of children in households where parent suffering alcohol/drug dependency_Number</v>
      </c>
      <c r="B741" s="31" t="s">
        <v>438</v>
      </c>
      <c r="C741" s="31" t="s">
        <v>439</v>
      </c>
      <c r="D741" s="31" t="s">
        <v>229</v>
      </c>
      <c r="E741" s="31">
        <v>2018</v>
      </c>
      <c r="F741" s="31" t="s">
        <v>30</v>
      </c>
      <c r="G741" s="31" t="s">
        <v>31</v>
      </c>
      <c r="H741" s="31" t="s">
        <v>743</v>
      </c>
      <c r="I741" s="31">
        <v>863.44490818161637</v>
      </c>
      <c r="J741" s="31">
        <f>INDEX('LA lookup'!H:H,MATCH(B741,'LA lookup'!G:G,0))</f>
        <v>25423</v>
      </c>
      <c r="K741" s="31">
        <v>33.963139998490206</v>
      </c>
      <c r="L741" s="31" t="str">
        <f t="shared" si="34"/>
        <v>34 per 1000 0-17 yr olds</v>
      </c>
      <c r="M741" s="31">
        <f t="shared" si="35"/>
        <v>33.963139998490206</v>
      </c>
    </row>
    <row r="742" spans="1:13" x14ac:dyDescent="0.45">
      <c r="A742" s="31" t="str">
        <f t="shared" si="36"/>
        <v>E09000030_Modelled prevalence of children in households where parent suffering alcohol/drug dependency_Number</v>
      </c>
      <c r="B742" s="31" t="s">
        <v>440</v>
      </c>
      <c r="C742" s="31" t="s">
        <v>441</v>
      </c>
      <c r="D742" s="31" t="s">
        <v>229</v>
      </c>
      <c r="E742" s="31">
        <v>2018</v>
      </c>
      <c r="F742" s="31" t="s">
        <v>30</v>
      </c>
      <c r="G742" s="31" t="s">
        <v>31</v>
      </c>
      <c r="H742" s="31" t="s">
        <v>743</v>
      </c>
      <c r="I742" s="31">
        <v>3442.6991267418762</v>
      </c>
      <c r="J742" s="31">
        <f>INDEX('LA lookup'!H:H,MATCH(B742,'LA lookup'!G:G,0))</f>
        <v>70973</v>
      </c>
      <c r="K742" s="31">
        <v>48.507166482209797</v>
      </c>
      <c r="L742" s="31" t="str">
        <f t="shared" si="34"/>
        <v>48.5 per 1000 0-17 yr olds</v>
      </c>
      <c r="M742" s="31">
        <f t="shared" si="35"/>
        <v>48.507166482209797</v>
      </c>
    </row>
    <row r="743" spans="1:13" x14ac:dyDescent="0.45">
      <c r="A743" s="31" t="str">
        <f t="shared" si="36"/>
        <v>E08000009_Modelled prevalence of children in households where parent suffering alcohol/drug dependency_Number</v>
      </c>
      <c r="B743" s="31" t="s">
        <v>442</v>
      </c>
      <c r="C743" s="31" t="s">
        <v>443</v>
      </c>
      <c r="D743" s="31" t="s">
        <v>229</v>
      </c>
      <c r="E743" s="31">
        <v>2018</v>
      </c>
      <c r="F743" s="31" t="s">
        <v>30</v>
      </c>
      <c r="G743" s="31" t="s">
        <v>31</v>
      </c>
      <c r="H743" s="31" t="s">
        <v>743</v>
      </c>
      <c r="I743" s="31">
        <v>1995.3804087183491</v>
      </c>
      <c r="J743" s="31">
        <f>INDEX('LA lookup'!H:H,MATCH(B743,'LA lookup'!G:G,0))</f>
        <v>56087</v>
      </c>
      <c r="K743" s="31">
        <v>35.576522344185804</v>
      </c>
      <c r="L743" s="31" t="str">
        <f t="shared" si="34"/>
        <v>35.6 per 1000 0-17 yr olds</v>
      </c>
      <c r="M743" s="31">
        <f t="shared" si="35"/>
        <v>35.576522344185804</v>
      </c>
    </row>
    <row r="744" spans="1:13" x14ac:dyDescent="0.45">
      <c r="A744" s="31" t="str">
        <f t="shared" si="36"/>
        <v>E08000036_Modelled prevalence of children in households where parent suffering alcohol/drug dependency_Number</v>
      </c>
      <c r="B744" s="31" t="s">
        <v>444</v>
      </c>
      <c r="C744" s="31" t="s">
        <v>445</v>
      </c>
      <c r="D744" s="31" t="s">
        <v>229</v>
      </c>
      <c r="E744" s="31">
        <v>2018</v>
      </c>
      <c r="F744" s="31" t="s">
        <v>30</v>
      </c>
      <c r="G744" s="31" t="s">
        <v>31</v>
      </c>
      <c r="H744" s="31" t="s">
        <v>743</v>
      </c>
      <c r="I744" s="31">
        <v>2912.8453756511917</v>
      </c>
      <c r="J744" s="31">
        <f>INDEX('LA lookup'!H:H,MATCH(B744,'LA lookup'!G:G,0))</f>
        <v>72893</v>
      </c>
      <c r="K744" s="31">
        <v>39.960563780489096</v>
      </c>
      <c r="L744" s="31" t="str">
        <f t="shared" si="34"/>
        <v>40 per 1000 0-17 yr olds</v>
      </c>
      <c r="M744" s="31">
        <f t="shared" si="35"/>
        <v>39.960563780489096</v>
      </c>
    </row>
    <row r="745" spans="1:13" x14ac:dyDescent="0.45">
      <c r="A745" s="31" t="str">
        <f t="shared" si="36"/>
        <v>E08000030_Modelled prevalence of children in households where parent suffering alcohol/drug dependency_Number</v>
      </c>
      <c r="B745" s="31" t="s">
        <v>446</v>
      </c>
      <c r="C745" s="31" t="s">
        <v>447</v>
      </c>
      <c r="D745" s="31" t="s">
        <v>229</v>
      </c>
      <c r="E745" s="31">
        <v>2018</v>
      </c>
      <c r="F745" s="31" t="s">
        <v>30</v>
      </c>
      <c r="G745" s="31" t="s">
        <v>31</v>
      </c>
      <c r="H745" s="31" t="s">
        <v>743</v>
      </c>
      <c r="I745" s="31">
        <v>3010.9571895529607</v>
      </c>
      <c r="J745" s="31">
        <f>INDEX('LA lookup'!H:H,MATCH(B745,'LA lookup'!G:G,0))</f>
        <v>68157</v>
      </c>
      <c r="K745" s="31">
        <v>44.176785796806797</v>
      </c>
      <c r="L745" s="31" t="str">
        <f t="shared" si="34"/>
        <v>44.2 per 1000 0-17 yr olds</v>
      </c>
      <c r="M745" s="31">
        <f t="shared" si="35"/>
        <v>44.176785796806797</v>
      </c>
    </row>
    <row r="746" spans="1:13" x14ac:dyDescent="0.45">
      <c r="A746" s="31" t="str">
        <f t="shared" si="36"/>
        <v>E09000031_Modelled prevalence of children in households where parent suffering alcohol/drug dependency_Number</v>
      </c>
      <c r="B746" s="31" t="s">
        <v>448</v>
      </c>
      <c r="C746" s="31" t="s">
        <v>449</v>
      </c>
      <c r="D746" s="31" t="s">
        <v>229</v>
      </c>
      <c r="E746" s="31">
        <v>2018</v>
      </c>
      <c r="F746" s="31" t="s">
        <v>30</v>
      </c>
      <c r="G746" s="31" t="s">
        <v>31</v>
      </c>
      <c r="H746" s="31" t="s">
        <v>743</v>
      </c>
      <c r="I746" s="31">
        <v>2751.7716723997401</v>
      </c>
      <c r="J746" s="31">
        <f>INDEX('LA lookup'!H:H,MATCH(B746,'LA lookup'!G:G,0))</f>
        <v>67017</v>
      </c>
      <c r="K746" s="31">
        <v>41.060800578953696</v>
      </c>
      <c r="L746" s="31" t="str">
        <f t="shared" si="34"/>
        <v>41.1 per 1000 0-17 yr olds</v>
      </c>
      <c r="M746" s="31">
        <f t="shared" si="35"/>
        <v>41.060800578953696</v>
      </c>
    </row>
    <row r="747" spans="1:13" x14ac:dyDescent="0.45">
      <c r="A747" s="31" t="str">
        <f t="shared" si="36"/>
        <v>E09000032_Modelled prevalence of children in households where parent suffering alcohol/drug dependency_Number</v>
      </c>
      <c r="B747" s="31" t="s">
        <v>450</v>
      </c>
      <c r="C747" s="31" t="s">
        <v>451</v>
      </c>
      <c r="D747" s="31" t="s">
        <v>229</v>
      </c>
      <c r="E747" s="31">
        <v>2018</v>
      </c>
      <c r="F747" s="31" t="s">
        <v>30</v>
      </c>
      <c r="G747" s="31" t="s">
        <v>31</v>
      </c>
      <c r="H747" s="31" t="s">
        <v>743</v>
      </c>
      <c r="I747" s="31">
        <v>2293.5613192071432</v>
      </c>
      <c r="J747" s="31">
        <f>INDEX('LA lookup'!H:H,MATCH(B747,'LA lookup'!G:G,0))</f>
        <v>63840</v>
      </c>
      <c r="K747" s="31">
        <v>35.926712393595601</v>
      </c>
      <c r="L747" s="31" t="str">
        <f t="shared" si="34"/>
        <v>35.9 per 1000 0-17 yr olds</v>
      </c>
      <c r="M747" s="31">
        <f t="shared" si="35"/>
        <v>35.926712393595601</v>
      </c>
    </row>
    <row r="748" spans="1:13" x14ac:dyDescent="0.45">
      <c r="A748" s="31" t="str">
        <f t="shared" si="36"/>
        <v>E06000007_Modelled prevalence of children in households where parent suffering alcohol/drug dependency_Number</v>
      </c>
      <c r="B748" s="31" t="s">
        <v>452</v>
      </c>
      <c r="C748" s="31" t="s">
        <v>453</v>
      </c>
      <c r="D748" s="31" t="s">
        <v>229</v>
      </c>
      <c r="E748" s="31">
        <v>2018</v>
      </c>
      <c r="F748" s="31" t="s">
        <v>30</v>
      </c>
      <c r="G748" s="31" t="s">
        <v>31</v>
      </c>
      <c r="H748" s="31" t="s">
        <v>743</v>
      </c>
      <c r="I748" s="31">
        <v>1545.6803410002688</v>
      </c>
      <c r="J748" s="31">
        <f>INDEX('LA lookup'!H:H,MATCH(B748,'LA lookup'!G:G,0))</f>
        <v>44484</v>
      </c>
      <c r="K748" s="31">
        <v>34.746882946683492</v>
      </c>
      <c r="L748" s="31" t="str">
        <f t="shared" si="34"/>
        <v>34.7 per 1000 0-17 yr olds</v>
      </c>
      <c r="M748" s="31">
        <f t="shared" si="35"/>
        <v>34.746882946683492</v>
      </c>
    </row>
    <row r="749" spans="1:13" x14ac:dyDescent="0.45">
      <c r="A749" s="31" t="str">
        <f t="shared" si="36"/>
        <v>E10000031_Modelled prevalence of children in households where parent suffering alcohol/drug dependency_Number</v>
      </c>
      <c r="B749" s="31" t="s">
        <v>454</v>
      </c>
      <c r="C749" s="31" t="s">
        <v>455</v>
      </c>
      <c r="D749" s="31" t="s">
        <v>229</v>
      </c>
      <c r="E749" s="31">
        <v>2018</v>
      </c>
      <c r="F749" s="31" t="s">
        <v>30</v>
      </c>
      <c r="G749" s="31" t="s">
        <v>31</v>
      </c>
      <c r="H749" s="31" t="s">
        <v>743</v>
      </c>
      <c r="I749" s="31">
        <v>4175.9905369956487</v>
      </c>
      <c r="J749" s="31">
        <f>INDEX('LA lookup'!H:H,MATCH(B749,'LA lookup'!G:G,0))</f>
        <v>115928</v>
      </c>
      <c r="K749" s="31">
        <v>36.022277077113799</v>
      </c>
      <c r="L749" s="31" t="str">
        <f t="shared" si="34"/>
        <v>36 per 1000 0-17 yr olds</v>
      </c>
      <c r="M749" s="31">
        <f t="shared" si="35"/>
        <v>36.022277077113799</v>
      </c>
    </row>
    <row r="750" spans="1:13" x14ac:dyDescent="0.45">
      <c r="A750" s="31" t="str">
        <f t="shared" si="36"/>
        <v>E06000037_Modelled prevalence of children in households where parent suffering alcohol/drug dependency_Number</v>
      </c>
      <c r="B750" s="31" t="s">
        <v>456</v>
      </c>
      <c r="C750" s="31" t="s">
        <v>457</v>
      </c>
      <c r="D750" s="31" t="s">
        <v>229</v>
      </c>
      <c r="E750" s="31">
        <v>2018</v>
      </c>
      <c r="F750" s="31" t="s">
        <v>30</v>
      </c>
      <c r="G750" s="31" t="s">
        <v>31</v>
      </c>
      <c r="H750" s="31" t="s">
        <v>743</v>
      </c>
      <c r="I750" s="31">
        <v>1332.1680729668378</v>
      </c>
      <c r="J750" s="31">
        <f>INDEX('LA lookup'!H:H,MATCH(B750,'LA lookup'!G:G,0))</f>
        <v>35623</v>
      </c>
      <c r="K750" s="31">
        <v>37.396290962772305</v>
      </c>
      <c r="L750" s="31" t="str">
        <f t="shared" si="34"/>
        <v>37.4 per 1000 0-17 yr olds</v>
      </c>
      <c r="M750" s="31">
        <f t="shared" si="35"/>
        <v>37.396290962772305</v>
      </c>
    </row>
    <row r="751" spans="1:13" x14ac:dyDescent="0.45">
      <c r="A751" s="31" t="str">
        <f t="shared" si="36"/>
        <v>E10000032_Modelled prevalence of children in households where parent suffering alcohol/drug dependency_Number</v>
      </c>
      <c r="B751" s="31" t="s">
        <v>458</v>
      </c>
      <c r="C751" s="31" t="s">
        <v>459</v>
      </c>
      <c r="D751" s="31" t="s">
        <v>229</v>
      </c>
      <c r="E751" s="31">
        <v>2018</v>
      </c>
      <c r="F751" s="31" t="s">
        <v>30</v>
      </c>
      <c r="G751" s="31" t="s">
        <v>31</v>
      </c>
      <c r="H751" s="31" t="s">
        <v>743</v>
      </c>
      <c r="I751" s="31">
        <v>6035.168896798813</v>
      </c>
      <c r="J751" s="31">
        <f>INDEX('LA lookup'!H:H,MATCH(B751,'LA lookup'!G:G,0))</f>
        <v>174672</v>
      </c>
      <c r="K751" s="31">
        <v>34.551438678201507</v>
      </c>
      <c r="L751" s="31" t="str">
        <f t="shared" si="34"/>
        <v>34.6 per 1000 0-17 yr olds</v>
      </c>
      <c r="M751" s="31">
        <f t="shared" si="35"/>
        <v>34.551438678201507</v>
      </c>
    </row>
    <row r="752" spans="1:13" x14ac:dyDescent="0.45">
      <c r="A752" s="31" t="str">
        <f t="shared" si="36"/>
        <v>E09000033_Modelled prevalence of children in households where parent suffering alcohol/drug dependency_Number</v>
      </c>
      <c r="B752" s="31" t="s">
        <v>506</v>
      </c>
      <c r="C752" s="31" t="s">
        <v>507</v>
      </c>
      <c r="D752" s="31" t="s">
        <v>229</v>
      </c>
      <c r="E752" s="31">
        <v>2018</v>
      </c>
      <c r="F752" s="31" t="s">
        <v>30</v>
      </c>
      <c r="G752" s="31" t="s">
        <v>31</v>
      </c>
      <c r="H752" s="31" t="s">
        <v>743</v>
      </c>
      <c r="I752" s="31">
        <v>1864.1440247368964</v>
      </c>
      <c r="J752" s="31">
        <f>INDEX('LA lookup'!H:H,MATCH(B752,'LA lookup'!G:G,0))</f>
        <v>47445</v>
      </c>
      <c r="K752" s="31">
        <v>39.290631778625702</v>
      </c>
      <c r="L752" s="31" t="str">
        <f t="shared" si="34"/>
        <v>39.3 per 1000 0-17 yr olds</v>
      </c>
      <c r="M752" s="31">
        <f t="shared" si="35"/>
        <v>39.290631778625702</v>
      </c>
    </row>
    <row r="753" spans="1:13" x14ac:dyDescent="0.45">
      <c r="A753" s="31" t="str">
        <f t="shared" si="36"/>
        <v>E08000010_Modelled prevalence of children in households where parent suffering alcohol/drug dependency_Number</v>
      </c>
      <c r="B753" s="31" t="s">
        <v>460</v>
      </c>
      <c r="C753" s="31" t="s">
        <v>461</v>
      </c>
      <c r="D753" s="31" t="s">
        <v>229</v>
      </c>
      <c r="E753" s="31">
        <v>2018</v>
      </c>
      <c r="F753" s="31" t="s">
        <v>30</v>
      </c>
      <c r="G753" s="31" t="s">
        <v>31</v>
      </c>
      <c r="H753" s="31" t="s">
        <v>743</v>
      </c>
      <c r="I753" s="31">
        <v>2528.3199659945044</v>
      </c>
      <c r="J753" s="31">
        <f>INDEX('LA lookup'!H:H,MATCH(B753,'LA lookup'!G:G,0))</f>
        <v>68388</v>
      </c>
      <c r="K753" s="31">
        <v>36.970228197849096</v>
      </c>
      <c r="L753" s="31" t="str">
        <f t="shared" si="34"/>
        <v>37 per 1000 0-17 yr olds</v>
      </c>
      <c r="M753" s="31">
        <f t="shared" si="35"/>
        <v>36.970228197849096</v>
      </c>
    </row>
    <row r="754" spans="1:13" x14ac:dyDescent="0.45">
      <c r="A754" s="31" t="str">
        <f t="shared" si="36"/>
        <v>E06000054_Modelled prevalence of children in households where parent suffering alcohol/drug dependency_Number</v>
      </c>
      <c r="B754" s="31" t="s">
        <v>462</v>
      </c>
      <c r="C754" s="31" t="s">
        <v>463</v>
      </c>
      <c r="D754" s="31" t="s">
        <v>229</v>
      </c>
      <c r="E754" s="31">
        <v>2018</v>
      </c>
      <c r="F754" s="31" t="s">
        <v>30</v>
      </c>
      <c r="G754" s="31" t="s">
        <v>31</v>
      </c>
      <c r="H754" s="31" t="s">
        <v>743</v>
      </c>
      <c r="I754" s="31">
        <v>3956.2880344171163</v>
      </c>
      <c r="J754" s="31">
        <f>INDEX('LA lookup'!H:H,MATCH(B754,'LA lookup'!G:G,0))</f>
        <v>105692</v>
      </c>
      <c r="K754" s="31">
        <v>37.432237391828302</v>
      </c>
      <c r="L754" s="31" t="str">
        <f t="shared" si="34"/>
        <v>37.4 per 1000 0-17 yr olds</v>
      </c>
      <c r="M754" s="31">
        <f t="shared" si="35"/>
        <v>37.432237391828302</v>
      </c>
    </row>
    <row r="755" spans="1:13" x14ac:dyDescent="0.45">
      <c r="A755" s="31" t="str">
        <f t="shared" si="36"/>
        <v>E06000040_Modelled prevalence of children in households where parent suffering alcohol/drug dependency_Number</v>
      </c>
      <c r="B755" s="31" t="s">
        <v>555</v>
      </c>
      <c r="C755" s="31" t="s">
        <v>727</v>
      </c>
      <c r="D755" s="31" t="s">
        <v>229</v>
      </c>
      <c r="E755" s="31">
        <v>2018</v>
      </c>
      <c r="F755" s="31" t="s">
        <v>30</v>
      </c>
      <c r="G755" s="31" t="s">
        <v>31</v>
      </c>
      <c r="H755" s="31" t="s">
        <v>743</v>
      </c>
      <c r="I755" s="31">
        <v>1185.2844457164938</v>
      </c>
      <c r="J755" s="31">
        <f>INDEX('LA lookup'!H:H,MATCH(B755,'LA lookup'!G:G,0))</f>
        <v>34604</v>
      </c>
      <c r="K755" s="31">
        <v>34.252816024635699</v>
      </c>
      <c r="L755" s="31" t="str">
        <f t="shared" si="34"/>
        <v>34.3 per 1000 0-17 yr olds</v>
      </c>
      <c r="M755" s="31">
        <f t="shared" si="35"/>
        <v>34.252816024635699</v>
      </c>
    </row>
    <row r="756" spans="1:13" x14ac:dyDescent="0.45">
      <c r="A756" s="31" t="str">
        <f t="shared" si="36"/>
        <v>E08000015_Modelled prevalence of children in households where parent suffering alcohol/drug dependency_Number</v>
      </c>
      <c r="B756" s="31" t="s">
        <v>464</v>
      </c>
      <c r="C756" s="31" t="s">
        <v>465</v>
      </c>
      <c r="D756" s="31" t="s">
        <v>229</v>
      </c>
      <c r="E756" s="31">
        <v>2018</v>
      </c>
      <c r="F756" s="31" t="s">
        <v>30</v>
      </c>
      <c r="G756" s="31" t="s">
        <v>31</v>
      </c>
      <c r="H756" s="31" t="s">
        <v>743</v>
      </c>
      <c r="I756" s="31">
        <v>2688.2308947069587</v>
      </c>
      <c r="J756" s="31">
        <f>INDEX('LA lookup'!H:H,MATCH(B756,'LA lookup'!G:G,0))</f>
        <v>67576</v>
      </c>
      <c r="K756" s="31">
        <v>39.780852591259602</v>
      </c>
      <c r="L756" s="31" t="str">
        <f t="shared" si="34"/>
        <v>39.8 per 1000 0-17 yr olds</v>
      </c>
      <c r="M756" s="31">
        <f t="shared" si="35"/>
        <v>39.780852591259602</v>
      </c>
    </row>
    <row r="757" spans="1:13" s="31" customFormat="1" x14ac:dyDescent="0.45">
      <c r="A757" s="31" t="str">
        <f t="shared" si="36"/>
        <v>E06000041_Modelled prevalence of children in households where parent suffering alcohol/drug dependency_Number</v>
      </c>
      <c r="B757" s="31" t="s">
        <v>466</v>
      </c>
      <c r="C757" s="31" t="s">
        <v>467</v>
      </c>
      <c r="D757" s="31" t="s">
        <v>229</v>
      </c>
      <c r="E757" s="31">
        <v>2018</v>
      </c>
      <c r="F757" s="31" t="s">
        <v>30</v>
      </c>
      <c r="G757" s="31" t="s">
        <v>31</v>
      </c>
      <c r="H757" s="31" t="s">
        <v>743</v>
      </c>
      <c r="I757" s="31">
        <v>1164.0867276028946</v>
      </c>
      <c r="J757" s="31">
        <f>INDEX('LA lookup'!H:H,MATCH(B757,'LA lookup'!G:G,0))</f>
        <v>39532</v>
      </c>
      <c r="K757" s="31">
        <v>29.446694515908497</v>
      </c>
      <c r="L757" s="31" t="str">
        <f t="shared" ref="L757:L761" si="37">IF(LOWER(H757)="percentage",CONCATENATE(I757,"%"),IF(J757="NA",K757,IF(OR(ISERROR(I757),ISBLANK(I757),NOT(ISNUMBER(I757)),H757="score"),"N/A",CONCATENATE(ROUND(I757/J757*1000,1)," per 1000 0-17 yr olds"))))</f>
        <v>29.4 per 1000 0-17 yr olds</v>
      </c>
      <c r="M757" s="31">
        <f t="shared" ref="M757:M761" si="38">IF(LOWER(H757)="percentage",I757,IF(J757="NA",K757,IF(OR(ISERROR(I757),ISBLANK(I757),NOT(ISNUMBER(I757))),"N/A",I757/J757*1000)))</f>
        <v>29.446694515908497</v>
      </c>
    </row>
    <row r="758" spans="1:13" s="31" customFormat="1" x14ac:dyDescent="0.45">
      <c r="A758" s="31" t="str">
        <f t="shared" si="36"/>
        <v>E08000031_Modelled prevalence of children in households where parent suffering alcohol/drug dependency_Number</v>
      </c>
      <c r="B758" s="31" t="s">
        <v>468</v>
      </c>
      <c r="C758" s="31" t="s">
        <v>469</v>
      </c>
      <c r="D758" s="31" t="s">
        <v>229</v>
      </c>
      <c r="E758" s="31">
        <v>2018</v>
      </c>
      <c r="F758" s="31" t="s">
        <v>30</v>
      </c>
      <c r="G758" s="31" t="s">
        <v>31</v>
      </c>
      <c r="H758" s="31" t="s">
        <v>743</v>
      </c>
      <c r="I758" s="31">
        <v>2745.2609408432404</v>
      </c>
      <c r="J758" s="31">
        <f>INDEX('LA lookup'!H:H,MATCH(B758,'LA lookup'!G:G,0))</f>
        <v>61244</v>
      </c>
      <c r="K758" s="31">
        <v>44.824977807511601</v>
      </c>
      <c r="L758" s="31" t="str">
        <f t="shared" si="37"/>
        <v>44.8 per 1000 0-17 yr olds</v>
      </c>
      <c r="M758" s="31">
        <f t="shared" si="38"/>
        <v>44.824977807511601</v>
      </c>
    </row>
    <row r="759" spans="1:13" s="31" customFormat="1" x14ac:dyDescent="0.45">
      <c r="A759" s="31" t="str">
        <f t="shared" si="36"/>
        <v>E10000034_Modelled prevalence of children in households where parent suffering alcohol/drug dependency_Number</v>
      </c>
      <c r="B759" s="31" t="s">
        <v>470</v>
      </c>
      <c r="C759" s="31" t="s">
        <v>471</v>
      </c>
      <c r="D759" s="31" t="s">
        <v>229</v>
      </c>
      <c r="E759" s="31">
        <v>2018</v>
      </c>
      <c r="F759" s="31" t="s">
        <v>30</v>
      </c>
      <c r="G759" s="31" t="s">
        <v>31</v>
      </c>
      <c r="H759" s="31" t="s">
        <v>743</v>
      </c>
      <c r="I759" s="31">
        <v>4339.262456310933</v>
      </c>
      <c r="J759" s="31">
        <f>INDEX('LA lookup'!H:H,MATCH(B759,'LA lookup'!G:G,0))</f>
        <v>117783</v>
      </c>
      <c r="K759" s="31">
        <v>36.841160917203105</v>
      </c>
      <c r="L759" s="31" t="str">
        <f t="shared" si="37"/>
        <v>36.8 per 1000 0-17 yr olds</v>
      </c>
      <c r="M759" s="31">
        <f t="shared" si="38"/>
        <v>36.841160917203105</v>
      </c>
    </row>
    <row r="760" spans="1:13" s="31" customFormat="1" x14ac:dyDescent="0.45">
      <c r="A760" s="31" t="str">
        <f t="shared" si="36"/>
        <v>E06000014_Modelled prevalence of children in households where parent suffering alcohol/drug dependency_Number</v>
      </c>
      <c r="B760" s="31" t="s">
        <v>472</v>
      </c>
      <c r="C760" s="31" t="s">
        <v>473</v>
      </c>
      <c r="D760" s="31" t="s">
        <v>229</v>
      </c>
      <c r="E760" s="31">
        <v>2018</v>
      </c>
      <c r="F760" s="31" t="s">
        <v>30</v>
      </c>
      <c r="G760" s="31" t="s">
        <v>31</v>
      </c>
      <c r="H760" s="31" t="s">
        <v>743</v>
      </c>
      <c r="I760" s="31">
        <v>1672.2009642866024</v>
      </c>
      <c r="J760" s="31">
        <f>INDEX('LA lookup'!H:H,MATCH(B760,'LA lookup'!G:G,0))</f>
        <v>36572</v>
      </c>
      <c r="K760" s="31">
        <v>45.7235306870448</v>
      </c>
      <c r="L760" s="31" t="str">
        <f t="shared" si="37"/>
        <v>45.7 per 1000 0-17 yr olds</v>
      </c>
      <c r="M760" s="31">
        <f t="shared" si="38"/>
        <v>45.7235306870448</v>
      </c>
    </row>
    <row r="761" spans="1:13" s="31" customFormat="1" x14ac:dyDescent="0.45">
      <c r="A761" s="31" t="str">
        <f t="shared" si="36"/>
        <v>NA_Modelled prevalence of children in households where parent suffering alcohol/drug dependency_Number</v>
      </c>
      <c r="B761" s="31" t="s">
        <v>13</v>
      </c>
      <c r="C761" s="31" t="s">
        <v>737</v>
      </c>
      <c r="D761" s="31" t="s">
        <v>229</v>
      </c>
      <c r="E761" s="31">
        <v>2018</v>
      </c>
      <c r="F761" s="31" t="s">
        <v>30</v>
      </c>
      <c r="G761" s="31" t="s">
        <v>31</v>
      </c>
      <c r="H761" s="31" t="s">
        <v>743</v>
      </c>
      <c r="I761" s="31">
        <v>475278.62448117731</v>
      </c>
      <c r="J761" s="31">
        <f>INDEX('LA lookup'!H:H,MATCH(B761,'LA lookup'!G:G,0))</f>
        <v>11954618</v>
      </c>
      <c r="K761" s="31">
        <v>39.756906032562256</v>
      </c>
      <c r="L761" s="31" t="str">
        <f t="shared" si="37"/>
        <v>39.8 per 1000 0-17 yr olds</v>
      </c>
      <c r="M761" s="31">
        <f t="shared" si="38"/>
        <v>39.756906032562256</v>
      </c>
    </row>
    <row r="762" spans="1:13" x14ac:dyDescent="0.45">
      <c r="A762" s="31" t="str">
        <f t="shared" si="36"/>
        <v>E08000020_Children eligible for free school meals_percentage</v>
      </c>
      <c r="B762" s="31" t="s">
        <v>305</v>
      </c>
      <c r="C762" s="31" t="s">
        <v>306</v>
      </c>
      <c r="D762" s="31" t="s">
        <v>229</v>
      </c>
      <c r="E762" s="31">
        <v>2019</v>
      </c>
      <c r="F762" s="31" t="s">
        <v>32</v>
      </c>
      <c r="G762" s="31" t="s">
        <v>33</v>
      </c>
      <c r="H762" s="31" t="s">
        <v>2166</v>
      </c>
      <c r="I762" s="31">
        <v>19</v>
      </c>
      <c r="J762" s="31">
        <f>INDEX('LA lookup'!H:H,MATCH(B762,'LA lookup'!G:G,0))</f>
        <v>39605</v>
      </c>
      <c r="K762" s="31"/>
      <c r="L762" s="31" t="str">
        <f t="shared" si="34"/>
        <v>19%</v>
      </c>
      <c r="M762" s="31">
        <f t="shared" si="35"/>
        <v>19</v>
      </c>
    </row>
    <row r="763" spans="1:13" x14ac:dyDescent="0.45">
      <c r="A763" s="31" t="str">
        <f t="shared" si="36"/>
        <v>E08000021_Children eligible for free school meals_percentage</v>
      </c>
      <c r="B763" s="31" t="s">
        <v>357</v>
      </c>
      <c r="C763" s="31" t="s">
        <v>358</v>
      </c>
      <c r="D763" s="31" t="s">
        <v>229</v>
      </c>
      <c r="E763" s="31">
        <v>2019</v>
      </c>
      <c r="F763" s="31" t="s">
        <v>32</v>
      </c>
      <c r="G763" s="31" t="s">
        <v>33</v>
      </c>
      <c r="H763" s="31" t="s">
        <v>2166</v>
      </c>
      <c r="I763" s="31">
        <v>28.2</v>
      </c>
      <c r="J763" s="31">
        <f>INDEX('LA lookup'!H:H,MATCH(B763,'LA lookup'!G:G,0))</f>
        <v>58056</v>
      </c>
      <c r="K763" s="31"/>
      <c r="L763" s="31" t="str">
        <f t="shared" si="34"/>
        <v>28.2%</v>
      </c>
      <c r="M763" s="31">
        <f t="shared" si="35"/>
        <v>28.2</v>
      </c>
    </row>
    <row r="764" spans="1:13" x14ac:dyDescent="0.45">
      <c r="A764" s="31" t="str">
        <f t="shared" si="36"/>
        <v>E08000022_Children eligible for free school meals_percentage</v>
      </c>
      <c r="B764" s="31" t="s">
        <v>524</v>
      </c>
      <c r="C764" s="31" t="s">
        <v>525</v>
      </c>
      <c r="D764" s="31" t="s">
        <v>229</v>
      </c>
      <c r="E764" s="31">
        <v>2019</v>
      </c>
      <c r="F764" s="31" t="s">
        <v>32</v>
      </c>
      <c r="G764" s="31" t="s">
        <v>33</v>
      </c>
      <c r="H764" s="31" t="s">
        <v>2166</v>
      </c>
      <c r="I764" s="31">
        <v>16.399999999999999</v>
      </c>
      <c r="J764" s="31">
        <f>INDEX('LA lookup'!H:H,MATCH(B764,'LA lookup'!G:G,0))</f>
        <v>41360</v>
      </c>
      <c r="K764" s="31"/>
      <c r="L764" s="31" t="str">
        <f t="shared" si="34"/>
        <v>16.4%</v>
      </c>
      <c r="M764" s="31">
        <f t="shared" si="35"/>
        <v>16.399999999999999</v>
      </c>
    </row>
    <row r="765" spans="1:13" x14ac:dyDescent="0.45">
      <c r="A765" s="31" t="str">
        <f t="shared" si="36"/>
        <v>E08000023_Children eligible for free school meals_percentage</v>
      </c>
      <c r="B765" s="31" t="s">
        <v>410</v>
      </c>
      <c r="C765" s="31" t="s">
        <v>411</v>
      </c>
      <c r="D765" s="31" t="s">
        <v>229</v>
      </c>
      <c r="E765" s="31">
        <v>2019</v>
      </c>
      <c r="F765" s="31" t="s">
        <v>32</v>
      </c>
      <c r="G765" s="31" t="s">
        <v>33</v>
      </c>
      <c r="H765" s="31" t="s">
        <v>2166</v>
      </c>
      <c r="I765" s="31">
        <v>24.2</v>
      </c>
      <c r="J765" s="31">
        <f>INDEX('LA lookup'!H:H,MATCH(B765,'LA lookup'!G:G,0))</f>
        <v>29920</v>
      </c>
      <c r="K765" s="31"/>
      <c r="L765" s="31" t="str">
        <f t="shared" si="34"/>
        <v>24.2%</v>
      </c>
      <c r="M765" s="31">
        <f t="shared" si="35"/>
        <v>24.2</v>
      </c>
    </row>
    <row r="766" spans="1:13" x14ac:dyDescent="0.45">
      <c r="A766" s="31" t="str">
        <f t="shared" si="36"/>
        <v>E08000024_Children eligible for free school meals_percentage</v>
      </c>
      <c r="B766" s="31" t="s">
        <v>428</v>
      </c>
      <c r="C766" s="31" t="s">
        <v>429</v>
      </c>
      <c r="D766" s="31" t="s">
        <v>229</v>
      </c>
      <c r="E766" s="31">
        <v>2019</v>
      </c>
      <c r="F766" s="31" t="s">
        <v>32</v>
      </c>
      <c r="G766" s="31" t="s">
        <v>33</v>
      </c>
      <c r="H766" s="31" t="s">
        <v>2166</v>
      </c>
      <c r="I766" s="31">
        <v>23.7</v>
      </c>
      <c r="J766" s="31">
        <f>INDEX('LA lookup'!H:H,MATCH(B766,'LA lookup'!G:G,0))</f>
        <v>54563</v>
      </c>
      <c r="K766" s="31"/>
      <c r="L766" s="31" t="str">
        <f t="shared" si="34"/>
        <v>23.7%</v>
      </c>
      <c r="M766" s="31">
        <f t="shared" si="35"/>
        <v>23.7</v>
      </c>
    </row>
    <row r="767" spans="1:13" x14ac:dyDescent="0.45">
      <c r="A767" s="31" t="str">
        <f t="shared" si="36"/>
        <v>E06000001_Children eligible for free school meals_percentage</v>
      </c>
      <c r="B767" s="31" t="s">
        <v>313</v>
      </c>
      <c r="C767" s="31" t="s">
        <v>314</v>
      </c>
      <c r="D767" s="31" t="s">
        <v>229</v>
      </c>
      <c r="E767" s="31">
        <v>2019</v>
      </c>
      <c r="F767" s="31" t="s">
        <v>32</v>
      </c>
      <c r="G767" s="31" t="s">
        <v>33</v>
      </c>
      <c r="H767" s="31" t="s">
        <v>2166</v>
      </c>
      <c r="I767" s="31">
        <v>31.2</v>
      </c>
      <c r="J767" s="31">
        <f>INDEX('LA lookup'!H:H,MATCH(B767,'LA lookup'!G:G,0))</f>
        <v>20006</v>
      </c>
      <c r="K767" s="31"/>
      <c r="L767" s="31" t="str">
        <f t="shared" si="34"/>
        <v>31.2%</v>
      </c>
      <c r="M767" s="31">
        <f t="shared" si="35"/>
        <v>31.2</v>
      </c>
    </row>
    <row r="768" spans="1:13" x14ac:dyDescent="0.45">
      <c r="A768" s="31" t="str">
        <f t="shared" si="36"/>
        <v>E06000002_Children eligible for free school meals_percentage</v>
      </c>
      <c r="B768" s="31" t="s">
        <v>511</v>
      </c>
      <c r="C768" s="31" t="s">
        <v>725</v>
      </c>
      <c r="D768" s="31" t="s">
        <v>229</v>
      </c>
      <c r="E768" s="31">
        <v>2019</v>
      </c>
      <c r="F768" s="31" t="s">
        <v>32</v>
      </c>
      <c r="G768" s="31" t="s">
        <v>33</v>
      </c>
      <c r="H768" s="31" t="s">
        <v>2166</v>
      </c>
      <c r="I768" s="31">
        <v>29.7</v>
      </c>
      <c r="J768" s="31">
        <f>INDEX('LA lookup'!H:H,MATCH(B768,'LA lookup'!G:G,0))</f>
        <v>32513</v>
      </c>
      <c r="K768" s="31"/>
      <c r="L768" s="31" t="str">
        <f t="shared" si="34"/>
        <v>29.7%</v>
      </c>
      <c r="M768" s="31">
        <f t="shared" si="35"/>
        <v>29.7</v>
      </c>
    </row>
    <row r="769" spans="1:13" x14ac:dyDescent="0.45">
      <c r="A769" s="31" t="str">
        <f t="shared" si="36"/>
        <v>E06000003_Children eligible for free school meals_percentage</v>
      </c>
      <c r="B769" s="31" t="s">
        <v>387</v>
      </c>
      <c r="C769" s="31" t="s">
        <v>388</v>
      </c>
      <c r="D769" s="31" t="s">
        <v>229</v>
      </c>
      <c r="E769" s="31">
        <v>2019</v>
      </c>
      <c r="F769" s="31" t="s">
        <v>32</v>
      </c>
      <c r="G769" s="31" t="s">
        <v>33</v>
      </c>
      <c r="H769" s="31" t="s">
        <v>2166</v>
      </c>
      <c r="I769" s="31">
        <v>21.9</v>
      </c>
      <c r="J769" s="31">
        <f>INDEX('LA lookup'!H:H,MATCH(B769,'LA lookup'!G:G,0))</f>
        <v>27626</v>
      </c>
      <c r="K769" s="31"/>
      <c r="L769" s="31" t="str">
        <f t="shared" si="34"/>
        <v>21.9%</v>
      </c>
      <c r="M769" s="31">
        <f t="shared" si="35"/>
        <v>21.9</v>
      </c>
    </row>
    <row r="770" spans="1:13" x14ac:dyDescent="0.45">
      <c r="A770" s="31" t="str">
        <f t="shared" si="36"/>
        <v>E06000004_Children eligible for free school meals_percentage</v>
      </c>
      <c r="B770" s="31" t="s">
        <v>422</v>
      </c>
      <c r="C770" s="31" t="s">
        <v>423</v>
      </c>
      <c r="D770" s="31" t="s">
        <v>229</v>
      </c>
      <c r="E770" s="31">
        <v>2019</v>
      </c>
      <c r="F770" s="31" t="s">
        <v>32</v>
      </c>
      <c r="G770" s="31" t="s">
        <v>33</v>
      </c>
      <c r="H770" s="31" t="s">
        <v>2166</v>
      </c>
      <c r="I770" s="31">
        <v>18.2</v>
      </c>
      <c r="J770" s="31">
        <f>INDEX('LA lookup'!H:H,MATCH(B770,'LA lookup'!G:G,0))</f>
        <v>43521</v>
      </c>
      <c r="K770" s="31"/>
      <c r="L770" s="31" t="str">
        <f t="shared" si="34"/>
        <v>18.2%</v>
      </c>
      <c r="M770" s="31">
        <f t="shared" si="35"/>
        <v>18.2</v>
      </c>
    </row>
    <row r="771" spans="1:13" x14ac:dyDescent="0.45">
      <c r="A771" s="31" t="str">
        <f t="shared" si="36"/>
        <v>E06000047_Children eligible for free school meals_percentage</v>
      </c>
      <c r="B771" s="31" t="s">
        <v>528</v>
      </c>
      <c r="C771" s="31" t="s">
        <v>721</v>
      </c>
      <c r="D771" s="31" t="s">
        <v>229</v>
      </c>
      <c r="E771" s="31">
        <v>2019</v>
      </c>
      <c r="F771" s="31" t="s">
        <v>32</v>
      </c>
      <c r="G771" s="31" t="s">
        <v>33</v>
      </c>
      <c r="H771" s="31" t="s">
        <v>2166</v>
      </c>
      <c r="I771" s="31">
        <v>21.8</v>
      </c>
      <c r="J771" s="31">
        <f>INDEX('LA lookup'!H:H,MATCH(B771,'LA lookup'!G:G,0))</f>
        <v>101040</v>
      </c>
      <c r="K771" s="31"/>
      <c r="L771" s="31" t="str">
        <f t="shared" si="34"/>
        <v>21.8%</v>
      </c>
      <c r="M771" s="31">
        <f t="shared" si="35"/>
        <v>21.8</v>
      </c>
    </row>
    <row r="772" spans="1:13" x14ac:dyDescent="0.45">
      <c r="A772" s="31" t="str">
        <f t="shared" si="36"/>
        <v>E06000005_Children eligible for free school meals_percentage</v>
      </c>
      <c r="B772" s="31" t="s">
        <v>287</v>
      </c>
      <c r="C772" s="31" t="s">
        <v>288</v>
      </c>
      <c r="D772" s="31" t="s">
        <v>229</v>
      </c>
      <c r="E772" s="31">
        <v>2019</v>
      </c>
      <c r="F772" s="31" t="s">
        <v>32</v>
      </c>
      <c r="G772" s="31" t="s">
        <v>33</v>
      </c>
      <c r="H772" s="31" t="s">
        <v>2166</v>
      </c>
      <c r="I772" s="31">
        <v>20.399999999999999</v>
      </c>
      <c r="J772" s="31">
        <f>INDEX('LA lookup'!H:H,MATCH(B772,'LA lookup'!G:G,0))</f>
        <v>22454</v>
      </c>
      <c r="K772" s="31"/>
      <c r="L772" s="31" t="str">
        <f t="shared" si="34"/>
        <v>20.4%</v>
      </c>
      <c r="M772" s="31">
        <f t="shared" si="35"/>
        <v>20.399999999999999</v>
      </c>
    </row>
    <row r="773" spans="1:13" x14ac:dyDescent="0.45">
      <c r="A773" s="31" t="str">
        <f t="shared" si="36"/>
        <v>E06000048_Children eligible for free school meals_percentage</v>
      </c>
      <c r="B773" s="31" t="s">
        <v>484</v>
      </c>
      <c r="C773" s="31" t="s">
        <v>705</v>
      </c>
      <c r="D773" s="31" t="s">
        <v>229</v>
      </c>
      <c r="E773" s="31">
        <v>2019</v>
      </c>
      <c r="F773" s="31" t="s">
        <v>32</v>
      </c>
      <c r="G773" s="31" t="s">
        <v>33</v>
      </c>
      <c r="H773" s="31" t="s">
        <v>2166</v>
      </c>
      <c r="I773" s="31">
        <v>15.2</v>
      </c>
      <c r="J773" s="31">
        <f>INDEX('LA lookup'!H:H,MATCH(B773,'LA lookup'!G:G,0))</f>
        <v>59011</v>
      </c>
      <c r="K773" s="31"/>
      <c r="L773" s="31" t="str">
        <f t="shared" si="34"/>
        <v>15.2%</v>
      </c>
      <c r="M773" s="31">
        <f t="shared" si="35"/>
        <v>15.2</v>
      </c>
    </row>
    <row r="774" spans="1:13" x14ac:dyDescent="0.45">
      <c r="A774" s="31" t="str">
        <f t="shared" si="36"/>
        <v>E08000011_Children eligible for free school meals_percentage</v>
      </c>
      <c r="B774" s="31" t="s">
        <v>333</v>
      </c>
      <c r="C774" s="31" t="s">
        <v>334</v>
      </c>
      <c r="D774" s="31" t="s">
        <v>229</v>
      </c>
      <c r="E774" s="31">
        <v>2019</v>
      </c>
      <c r="F774" s="31" t="s">
        <v>32</v>
      </c>
      <c r="G774" s="31" t="s">
        <v>33</v>
      </c>
      <c r="H774" s="31" t="s">
        <v>2166</v>
      </c>
      <c r="I774" s="31">
        <v>33.299999999999997</v>
      </c>
      <c r="J774" s="31">
        <f>INDEX('LA lookup'!H:H,MATCH(B774,'LA lookup'!G:G,0))</f>
        <v>33477</v>
      </c>
      <c r="K774" s="31"/>
      <c r="L774" s="31" t="str">
        <f t="shared" si="34"/>
        <v>33.3%</v>
      </c>
      <c r="M774" s="31">
        <f t="shared" si="35"/>
        <v>33.299999999999997</v>
      </c>
    </row>
    <row r="775" spans="1:13" x14ac:dyDescent="0.45">
      <c r="A775" s="31" t="str">
        <f t="shared" si="36"/>
        <v>E08000012_Children eligible for free school meals_percentage</v>
      </c>
      <c r="B775" s="31" t="s">
        <v>347</v>
      </c>
      <c r="C775" s="31" t="s">
        <v>348</v>
      </c>
      <c r="D775" s="31" t="s">
        <v>229</v>
      </c>
      <c r="E775" s="31">
        <v>2019</v>
      </c>
      <c r="F775" s="31" t="s">
        <v>32</v>
      </c>
      <c r="G775" s="31" t="s">
        <v>33</v>
      </c>
      <c r="H775" s="31" t="s">
        <v>2166</v>
      </c>
      <c r="I775" s="31">
        <v>26.9</v>
      </c>
      <c r="J775" s="31">
        <f>INDEX('LA lookup'!H:H,MATCH(B775,'LA lookup'!G:G,0))</f>
        <v>94902</v>
      </c>
      <c r="K775" s="31"/>
      <c r="L775" s="31" t="str">
        <f t="shared" ref="L775:L838" si="39">IF(LOWER(H775)="percentage",CONCATENATE(I775,"%"),IF(J775="NA",K775,IF(OR(ISERROR(I775),ISBLANK(I775),NOT(ISNUMBER(I775)),H775="score"),"N/A",CONCATENATE(ROUND(I775/J775*1000,1)," per 1000 0-17 yr olds"))))</f>
        <v>26.9%</v>
      </c>
      <c r="M775" s="31">
        <f t="shared" ref="M775:M838" si="40">IF(LOWER(H775)="percentage",I775,IF(J775="NA",K775,IF(OR(ISERROR(I775),ISBLANK(I775),NOT(ISNUMBER(I775))),"N/A",I775/J775*1000)))</f>
        <v>26.9</v>
      </c>
    </row>
    <row r="776" spans="1:13" x14ac:dyDescent="0.45">
      <c r="A776" s="31" t="str">
        <f t="shared" ref="A776:A839" si="41">CONCATENATE(B776,"_",G776,"_",H776)</f>
        <v>E08000013_Children eligible for free school meals_percentage</v>
      </c>
      <c r="B776" s="31" t="s">
        <v>416</v>
      </c>
      <c r="C776" s="31" t="s">
        <v>417</v>
      </c>
      <c r="D776" s="31" t="s">
        <v>229</v>
      </c>
      <c r="E776" s="31">
        <v>2019</v>
      </c>
      <c r="F776" s="31" t="s">
        <v>32</v>
      </c>
      <c r="G776" s="31" t="s">
        <v>33</v>
      </c>
      <c r="H776" s="31" t="s">
        <v>2166</v>
      </c>
      <c r="I776" s="31">
        <v>17.8</v>
      </c>
      <c r="J776" s="31">
        <f>INDEX('LA lookup'!H:H,MATCH(B776,'LA lookup'!G:G,0))</f>
        <v>36785</v>
      </c>
      <c r="K776" s="31"/>
      <c r="L776" s="31" t="str">
        <f t="shared" si="39"/>
        <v>17.8%</v>
      </c>
      <c r="M776" s="31">
        <f t="shared" si="40"/>
        <v>17.8</v>
      </c>
    </row>
    <row r="777" spans="1:13" x14ac:dyDescent="0.45">
      <c r="A777" s="31" t="str">
        <f t="shared" si="41"/>
        <v>E08000014_Children eligible for free school meals_percentage</v>
      </c>
      <c r="B777" s="31" t="s">
        <v>399</v>
      </c>
      <c r="C777" s="31" t="s">
        <v>400</v>
      </c>
      <c r="D777" s="31" t="s">
        <v>229</v>
      </c>
      <c r="E777" s="31">
        <v>2019</v>
      </c>
      <c r="F777" s="31" t="s">
        <v>32</v>
      </c>
      <c r="G777" s="31" t="s">
        <v>33</v>
      </c>
      <c r="H777" s="31" t="s">
        <v>2166</v>
      </c>
      <c r="I777" s="31">
        <v>16.7</v>
      </c>
      <c r="J777" s="31">
        <f>INDEX('LA lookup'!H:H,MATCH(B777,'LA lookup'!G:G,0))</f>
        <v>53833</v>
      </c>
      <c r="K777" s="31"/>
      <c r="L777" s="31" t="str">
        <f t="shared" si="39"/>
        <v>16.7%</v>
      </c>
      <c r="M777" s="31">
        <f t="shared" si="40"/>
        <v>16.7</v>
      </c>
    </row>
    <row r="778" spans="1:13" x14ac:dyDescent="0.45">
      <c r="A778" s="31" t="str">
        <f t="shared" si="41"/>
        <v>E08000015_Children eligible for free school meals_percentage</v>
      </c>
      <c r="B778" s="31" t="s">
        <v>464</v>
      </c>
      <c r="C778" s="31" t="s">
        <v>465</v>
      </c>
      <c r="D778" s="31" t="s">
        <v>229</v>
      </c>
      <c r="E778" s="31">
        <v>2019</v>
      </c>
      <c r="F778" s="31" t="s">
        <v>32</v>
      </c>
      <c r="G778" s="31" t="s">
        <v>33</v>
      </c>
      <c r="H778" s="31" t="s">
        <v>2166</v>
      </c>
      <c r="I778" s="31">
        <v>20.3</v>
      </c>
      <c r="J778" s="31">
        <f>INDEX('LA lookup'!H:H,MATCH(B778,'LA lookup'!G:G,0))</f>
        <v>67576</v>
      </c>
      <c r="K778" s="31"/>
      <c r="L778" s="31" t="str">
        <f t="shared" si="39"/>
        <v>20.3%</v>
      </c>
      <c r="M778" s="31">
        <f t="shared" si="40"/>
        <v>20.3</v>
      </c>
    </row>
    <row r="779" spans="1:13" x14ac:dyDescent="0.45">
      <c r="A779" s="31" t="str">
        <f t="shared" si="41"/>
        <v>E08000001_Children eligible for free school meals_percentage</v>
      </c>
      <c r="B779" s="31" t="s">
        <v>252</v>
      </c>
      <c r="C779" s="31" t="s">
        <v>253</v>
      </c>
      <c r="D779" s="31" t="s">
        <v>229</v>
      </c>
      <c r="E779" s="31">
        <v>2019</v>
      </c>
      <c r="F779" s="31" t="s">
        <v>32</v>
      </c>
      <c r="G779" s="31" t="s">
        <v>33</v>
      </c>
      <c r="H779" s="31" t="s">
        <v>2166</v>
      </c>
      <c r="I779" s="31">
        <v>18.100000000000001</v>
      </c>
      <c r="J779" s="31">
        <f>INDEX('LA lookup'!H:H,MATCH(B779,'LA lookup'!G:G,0))</f>
        <v>67670</v>
      </c>
      <c r="K779" s="31"/>
      <c r="L779" s="31" t="str">
        <f t="shared" si="39"/>
        <v>18.1%</v>
      </c>
      <c r="M779" s="31">
        <f t="shared" si="40"/>
        <v>18.100000000000001</v>
      </c>
    </row>
    <row r="780" spans="1:13" x14ac:dyDescent="0.45">
      <c r="A780" s="31" t="str">
        <f t="shared" si="41"/>
        <v>E08000002_Children eligible for free school meals_percentage</v>
      </c>
      <c r="B780" s="31" t="s">
        <v>271</v>
      </c>
      <c r="C780" s="31" t="s">
        <v>272</v>
      </c>
      <c r="D780" s="31" t="s">
        <v>229</v>
      </c>
      <c r="E780" s="31">
        <v>2019</v>
      </c>
      <c r="F780" s="31" t="s">
        <v>32</v>
      </c>
      <c r="G780" s="31" t="s">
        <v>33</v>
      </c>
      <c r="H780" s="31" t="s">
        <v>2166</v>
      </c>
      <c r="I780" s="31">
        <v>15.5</v>
      </c>
      <c r="J780" s="31">
        <f>INDEX('LA lookup'!H:H,MATCH(B780,'LA lookup'!G:G,0))</f>
        <v>43142</v>
      </c>
      <c r="K780" s="31"/>
      <c r="L780" s="31" t="str">
        <f t="shared" si="39"/>
        <v>15.5%</v>
      </c>
      <c r="M780" s="31">
        <f t="shared" si="40"/>
        <v>15.5</v>
      </c>
    </row>
    <row r="781" spans="1:13" x14ac:dyDescent="0.45">
      <c r="A781" s="31" t="str">
        <f t="shared" si="41"/>
        <v>E08000003_Children eligible for free school meals_percentage</v>
      </c>
      <c r="B781" s="31" t="s">
        <v>349</v>
      </c>
      <c r="C781" s="31" t="s">
        <v>350</v>
      </c>
      <c r="D781" s="31" t="s">
        <v>229</v>
      </c>
      <c r="E781" s="31">
        <v>2019</v>
      </c>
      <c r="F781" s="31" t="s">
        <v>32</v>
      </c>
      <c r="G781" s="31" t="s">
        <v>33</v>
      </c>
      <c r="H781" s="31" t="s">
        <v>2166</v>
      </c>
      <c r="I781" s="31">
        <v>26.8</v>
      </c>
      <c r="J781" s="31">
        <f>INDEX('LA lookup'!H:H,MATCH(B781,'LA lookup'!G:G,0))</f>
        <v>121962</v>
      </c>
      <c r="K781" s="31"/>
      <c r="L781" s="31" t="str">
        <f t="shared" si="39"/>
        <v>26.8%</v>
      </c>
      <c r="M781" s="31">
        <f t="shared" si="40"/>
        <v>26.8</v>
      </c>
    </row>
    <row r="782" spans="1:13" x14ac:dyDescent="0.45">
      <c r="A782" s="31" t="str">
        <f t="shared" si="41"/>
        <v>E08000004_Children eligible for free school meals_percentage</v>
      </c>
      <c r="B782" s="31" t="s">
        <v>375</v>
      </c>
      <c r="C782" s="31" t="s">
        <v>376</v>
      </c>
      <c r="D782" s="31" t="s">
        <v>229</v>
      </c>
      <c r="E782" s="31">
        <v>2019</v>
      </c>
      <c r="F782" s="31" t="s">
        <v>32</v>
      </c>
      <c r="G782" s="31" t="s">
        <v>33</v>
      </c>
      <c r="H782" s="31" t="s">
        <v>2166</v>
      </c>
      <c r="I782" s="31">
        <v>19.899999999999999</v>
      </c>
      <c r="J782" s="31">
        <f>INDEX('LA lookup'!H:H,MATCH(B782,'LA lookup'!G:G,0))</f>
        <v>59416</v>
      </c>
      <c r="K782" s="31"/>
      <c r="L782" s="31" t="str">
        <f t="shared" si="39"/>
        <v>19.9%</v>
      </c>
      <c r="M782" s="31">
        <f t="shared" si="40"/>
        <v>19.899999999999999</v>
      </c>
    </row>
    <row r="783" spans="1:13" x14ac:dyDescent="0.45">
      <c r="A783" s="31" t="str">
        <f t="shared" si="41"/>
        <v>E08000005_Children eligible for free school meals_percentage</v>
      </c>
      <c r="B783" s="31" t="s">
        <v>391</v>
      </c>
      <c r="C783" s="31" t="s">
        <v>392</v>
      </c>
      <c r="D783" s="31" t="s">
        <v>229</v>
      </c>
      <c r="E783" s="31">
        <v>2019</v>
      </c>
      <c r="F783" s="31" t="s">
        <v>32</v>
      </c>
      <c r="G783" s="31" t="s">
        <v>33</v>
      </c>
      <c r="H783" s="31" t="s">
        <v>2166</v>
      </c>
      <c r="I783" s="31">
        <v>21.1</v>
      </c>
      <c r="J783" s="31">
        <f>INDEX('LA lookup'!H:H,MATCH(B783,'LA lookup'!G:G,0))</f>
        <v>52689</v>
      </c>
      <c r="K783" s="31"/>
      <c r="L783" s="31" t="str">
        <f t="shared" si="39"/>
        <v>21.1%</v>
      </c>
      <c r="M783" s="31">
        <f t="shared" si="40"/>
        <v>21.1</v>
      </c>
    </row>
    <row r="784" spans="1:13" x14ac:dyDescent="0.45">
      <c r="A784" s="31" t="str">
        <f t="shared" si="41"/>
        <v>E08000006_Children eligible for free school meals_percentage</v>
      </c>
      <c r="B784" s="31" t="s">
        <v>395</v>
      </c>
      <c r="C784" s="31" t="s">
        <v>396</v>
      </c>
      <c r="D784" s="31" t="s">
        <v>229</v>
      </c>
      <c r="E784" s="31">
        <v>2019</v>
      </c>
      <c r="F784" s="31" t="s">
        <v>32</v>
      </c>
      <c r="G784" s="31" t="s">
        <v>33</v>
      </c>
      <c r="H784" s="31" t="s">
        <v>2166</v>
      </c>
      <c r="I784" s="31">
        <v>21.6</v>
      </c>
      <c r="J784" s="31">
        <f>INDEX('LA lookup'!H:H,MATCH(B784,'LA lookup'!G:G,0))</f>
        <v>56566</v>
      </c>
      <c r="K784" s="31"/>
      <c r="L784" s="31" t="str">
        <f t="shared" si="39"/>
        <v>21.6%</v>
      </c>
      <c r="M784" s="31">
        <f t="shared" si="40"/>
        <v>21.6</v>
      </c>
    </row>
    <row r="785" spans="1:13" x14ac:dyDescent="0.45">
      <c r="A785" s="31" t="str">
        <f t="shared" si="41"/>
        <v>E08000007_Children eligible for free school meals_percentage</v>
      </c>
      <c r="B785" s="31" t="s">
        <v>420</v>
      </c>
      <c r="C785" s="31" t="s">
        <v>421</v>
      </c>
      <c r="D785" s="31" t="s">
        <v>229</v>
      </c>
      <c r="E785" s="31">
        <v>2019</v>
      </c>
      <c r="F785" s="31" t="s">
        <v>32</v>
      </c>
      <c r="G785" s="31" t="s">
        <v>33</v>
      </c>
      <c r="H785" s="31" t="s">
        <v>2166</v>
      </c>
      <c r="I785" s="31">
        <v>12</v>
      </c>
      <c r="J785" s="31">
        <f>INDEX('LA lookup'!H:H,MATCH(B785,'LA lookup'!G:G,0))</f>
        <v>63141</v>
      </c>
      <c r="K785" s="31"/>
      <c r="L785" s="31" t="str">
        <f t="shared" si="39"/>
        <v>12%</v>
      </c>
      <c r="M785" s="31">
        <f t="shared" si="40"/>
        <v>12</v>
      </c>
    </row>
    <row r="786" spans="1:13" x14ac:dyDescent="0.45">
      <c r="A786" s="31" t="str">
        <f t="shared" si="41"/>
        <v>E08000008_Children eligible for free school meals_percentage</v>
      </c>
      <c r="B786" s="31" t="s">
        <v>436</v>
      </c>
      <c r="C786" s="31" t="s">
        <v>437</v>
      </c>
      <c r="D786" s="31" t="s">
        <v>229</v>
      </c>
      <c r="E786" s="31">
        <v>2019</v>
      </c>
      <c r="F786" s="31" t="s">
        <v>32</v>
      </c>
      <c r="G786" s="31" t="s">
        <v>33</v>
      </c>
      <c r="H786" s="31" t="s">
        <v>2166</v>
      </c>
      <c r="I786" s="31">
        <v>20</v>
      </c>
      <c r="J786" s="31">
        <f>INDEX('LA lookup'!H:H,MATCH(B786,'LA lookup'!G:G,0))</f>
        <v>50223</v>
      </c>
      <c r="K786" s="31"/>
      <c r="L786" s="31" t="str">
        <f t="shared" si="39"/>
        <v>20%</v>
      </c>
      <c r="M786" s="31">
        <f t="shared" si="40"/>
        <v>20</v>
      </c>
    </row>
    <row r="787" spans="1:13" x14ac:dyDescent="0.45">
      <c r="A787" s="31" t="str">
        <f t="shared" si="41"/>
        <v>E08000009_Children eligible for free school meals_percentage</v>
      </c>
      <c r="B787" s="31" t="s">
        <v>442</v>
      </c>
      <c r="C787" s="31" t="s">
        <v>443</v>
      </c>
      <c r="D787" s="31" t="s">
        <v>229</v>
      </c>
      <c r="E787" s="31">
        <v>2019</v>
      </c>
      <c r="F787" s="31" t="s">
        <v>32</v>
      </c>
      <c r="G787" s="31" t="s">
        <v>33</v>
      </c>
      <c r="H787" s="31" t="s">
        <v>2166</v>
      </c>
      <c r="I787" s="31">
        <v>9.3000000000000007</v>
      </c>
      <c r="J787" s="31">
        <f>INDEX('LA lookup'!H:H,MATCH(B787,'LA lookup'!G:G,0))</f>
        <v>56087</v>
      </c>
      <c r="K787" s="31"/>
      <c r="L787" s="31" t="str">
        <f t="shared" si="39"/>
        <v>9.3%</v>
      </c>
      <c r="M787" s="31">
        <f t="shared" si="40"/>
        <v>9.3000000000000007</v>
      </c>
    </row>
    <row r="788" spans="1:13" x14ac:dyDescent="0.45">
      <c r="A788" s="31" t="str">
        <f t="shared" si="41"/>
        <v>E08000010_Children eligible for free school meals_percentage</v>
      </c>
      <c r="B788" s="31" t="s">
        <v>460</v>
      </c>
      <c r="C788" s="31" t="s">
        <v>461</v>
      </c>
      <c r="D788" s="31" t="s">
        <v>229</v>
      </c>
      <c r="E788" s="31">
        <v>2019</v>
      </c>
      <c r="F788" s="31" t="s">
        <v>32</v>
      </c>
      <c r="G788" s="31" t="s">
        <v>33</v>
      </c>
      <c r="H788" s="31" t="s">
        <v>2166</v>
      </c>
      <c r="I788" s="31">
        <v>17.100000000000001</v>
      </c>
      <c r="J788" s="31">
        <f>INDEX('LA lookup'!H:H,MATCH(B788,'LA lookup'!G:G,0))</f>
        <v>68388</v>
      </c>
      <c r="K788" s="31"/>
      <c r="L788" s="31" t="str">
        <f t="shared" si="39"/>
        <v>17.1%</v>
      </c>
      <c r="M788" s="31">
        <f t="shared" si="40"/>
        <v>17.100000000000001</v>
      </c>
    </row>
    <row r="789" spans="1:13" x14ac:dyDescent="0.45">
      <c r="A789" s="31" t="str">
        <f t="shared" si="41"/>
        <v>E06000006_Children eligible for free school meals_percentage</v>
      </c>
      <c r="B789" s="31" t="s">
        <v>531</v>
      </c>
      <c r="C789" s="31" t="s">
        <v>722</v>
      </c>
      <c r="D789" s="31" t="s">
        <v>229</v>
      </c>
      <c r="E789" s="31">
        <v>2019</v>
      </c>
      <c r="F789" s="31" t="s">
        <v>32</v>
      </c>
      <c r="G789" s="31" t="s">
        <v>33</v>
      </c>
      <c r="H789" s="31" t="s">
        <v>2166</v>
      </c>
      <c r="I789" s="31">
        <v>28.2</v>
      </c>
      <c r="J789" s="31">
        <f>INDEX('LA lookup'!H:H,MATCH(B789,'LA lookup'!G:G,0))</f>
        <v>28617</v>
      </c>
      <c r="K789" s="31"/>
      <c r="L789" s="31" t="str">
        <f t="shared" si="39"/>
        <v>28.2%</v>
      </c>
      <c r="M789" s="31">
        <f t="shared" si="40"/>
        <v>28.2</v>
      </c>
    </row>
    <row r="790" spans="1:13" x14ac:dyDescent="0.45">
      <c r="A790" s="31" t="str">
        <f t="shared" si="41"/>
        <v>E06000007_Children eligible for free school meals_percentage</v>
      </c>
      <c r="B790" s="31" t="s">
        <v>452</v>
      </c>
      <c r="C790" s="31" t="s">
        <v>453</v>
      </c>
      <c r="D790" s="31" t="s">
        <v>229</v>
      </c>
      <c r="E790" s="31">
        <v>2019</v>
      </c>
      <c r="F790" s="31" t="s">
        <v>32</v>
      </c>
      <c r="G790" s="31" t="s">
        <v>33</v>
      </c>
      <c r="H790" s="31" t="s">
        <v>2166</v>
      </c>
      <c r="I790" s="31">
        <v>13.7</v>
      </c>
      <c r="J790" s="31">
        <f>INDEX('LA lookup'!H:H,MATCH(B790,'LA lookup'!G:G,0))</f>
        <v>44484</v>
      </c>
      <c r="K790" s="31"/>
      <c r="L790" s="31" t="str">
        <f t="shared" si="39"/>
        <v>13.7%</v>
      </c>
      <c r="M790" s="31">
        <f t="shared" si="40"/>
        <v>13.7</v>
      </c>
    </row>
    <row r="791" spans="1:13" x14ac:dyDescent="0.45">
      <c r="A791" s="31" t="str">
        <f t="shared" si="41"/>
        <v>E10000017_Children eligible for free school meals_percentage</v>
      </c>
      <c r="B791" s="31" t="s">
        <v>337</v>
      </c>
      <c r="C791" s="31" t="s">
        <v>338</v>
      </c>
      <c r="D791" s="31" t="s">
        <v>229</v>
      </c>
      <c r="E791" s="31">
        <v>2019</v>
      </c>
      <c r="F791" s="31" t="s">
        <v>32</v>
      </c>
      <c r="G791" s="31" t="s">
        <v>33</v>
      </c>
      <c r="H791" s="31" t="s">
        <v>2166</v>
      </c>
      <c r="I791" s="31">
        <v>15.3</v>
      </c>
      <c r="J791" s="31">
        <f>INDEX('LA lookup'!H:H,MATCH(B791,'LA lookup'!G:G,0))</f>
        <v>249727</v>
      </c>
      <c r="K791" s="31"/>
      <c r="L791" s="31" t="str">
        <f t="shared" si="39"/>
        <v>15.3%</v>
      </c>
      <c r="M791" s="31">
        <f t="shared" si="40"/>
        <v>15.3</v>
      </c>
    </row>
    <row r="792" spans="1:13" x14ac:dyDescent="0.45">
      <c r="A792" s="31" t="str">
        <f t="shared" si="41"/>
        <v>E06000008_Children eligible for free school meals_percentage</v>
      </c>
      <c r="B792" s="31" t="s">
        <v>247</v>
      </c>
      <c r="C792" s="31" t="s">
        <v>248</v>
      </c>
      <c r="D792" s="31" t="s">
        <v>229</v>
      </c>
      <c r="E792" s="31">
        <v>2019</v>
      </c>
      <c r="F792" s="31" t="s">
        <v>32</v>
      </c>
      <c r="G792" s="31" t="s">
        <v>33</v>
      </c>
      <c r="H792" s="31" t="s">
        <v>2166</v>
      </c>
      <c r="I792" s="31">
        <v>16.7</v>
      </c>
      <c r="J792" s="31">
        <f>INDEX('LA lookup'!H:H,MATCH(B792,'LA lookup'!G:G,0))</f>
        <v>38481</v>
      </c>
      <c r="K792" s="31"/>
      <c r="L792" s="31" t="str">
        <f t="shared" si="39"/>
        <v>16.7%</v>
      </c>
      <c r="M792" s="31">
        <f t="shared" si="40"/>
        <v>16.7</v>
      </c>
    </row>
    <row r="793" spans="1:13" x14ac:dyDescent="0.45">
      <c r="A793" s="31" t="str">
        <f t="shared" si="41"/>
        <v>E06000009_Children eligible for free school meals_percentage</v>
      </c>
      <c r="B793" s="31" t="s">
        <v>249</v>
      </c>
      <c r="C793" s="31" t="s">
        <v>250</v>
      </c>
      <c r="D793" s="31" t="s">
        <v>229</v>
      </c>
      <c r="E793" s="31">
        <v>2019</v>
      </c>
      <c r="F793" s="31" t="s">
        <v>32</v>
      </c>
      <c r="G793" s="31" t="s">
        <v>33</v>
      </c>
      <c r="H793" s="31" t="s">
        <v>2166</v>
      </c>
      <c r="I793" s="31">
        <v>28.8</v>
      </c>
      <c r="J793" s="31">
        <f>INDEX('LA lookup'!H:H,MATCH(B793,'LA lookup'!G:G,0))</f>
        <v>28904</v>
      </c>
      <c r="K793" s="31"/>
      <c r="L793" s="31" t="str">
        <f t="shared" si="39"/>
        <v>28.8%</v>
      </c>
      <c r="M793" s="31">
        <f t="shared" si="40"/>
        <v>28.8</v>
      </c>
    </row>
    <row r="794" spans="1:13" x14ac:dyDescent="0.45">
      <c r="A794" s="31" t="str">
        <f t="shared" si="41"/>
        <v>E06000049_Children eligible for free school meals_percentage</v>
      </c>
      <c r="B794" s="31" t="s">
        <v>541</v>
      </c>
      <c r="C794" s="31" t="s">
        <v>718</v>
      </c>
      <c r="D794" s="31" t="s">
        <v>229</v>
      </c>
      <c r="E794" s="31">
        <v>2019</v>
      </c>
      <c r="F794" s="31" t="s">
        <v>32</v>
      </c>
      <c r="G794" s="31" t="s">
        <v>33</v>
      </c>
      <c r="H794" s="31" t="s">
        <v>2166</v>
      </c>
      <c r="I794" s="31">
        <v>9.8000000000000007</v>
      </c>
      <c r="J794" s="31">
        <f>INDEX('LA lookup'!H:H,MATCH(B794,'LA lookup'!G:G,0))</f>
        <v>76523</v>
      </c>
      <c r="K794" s="31"/>
      <c r="L794" s="31" t="str">
        <f t="shared" si="39"/>
        <v>9.8%</v>
      </c>
      <c r="M794" s="31">
        <f t="shared" si="40"/>
        <v>9.8000000000000007</v>
      </c>
    </row>
    <row r="795" spans="1:13" x14ac:dyDescent="0.45">
      <c r="A795" s="31" t="str">
        <f t="shared" si="41"/>
        <v>E06000050_Children eligible for free school meals_percentage</v>
      </c>
      <c r="B795" s="31" t="s">
        <v>281</v>
      </c>
      <c r="C795" s="31" t="s">
        <v>282</v>
      </c>
      <c r="D795" s="31" t="s">
        <v>229</v>
      </c>
      <c r="E795" s="31">
        <v>2019</v>
      </c>
      <c r="F795" s="31" t="s">
        <v>32</v>
      </c>
      <c r="G795" s="31" t="s">
        <v>33</v>
      </c>
      <c r="H795" s="31" t="s">
        <v>2166</v>
      </c>
      <c r="I795" s="31">
        <v>13</v>
      </c>
      <c r="J795" s="31">
        <f>INDEX('LA lookup'!H:H,MATCH(B795,'LA lookup'!G:G,0))</f>
        <v>68054</v>
      </c>
      <c r="K795" s="31"/>
      <c r="L795" s="31" t="str">
        <f t="shared" si="39"/>
        <v>13%</v>
      </c>
      <c r="M795" s="31">
        <f t="shared" si="40"/>
        <v>13</v>
      </c>
    </row>
    <row r="796" spans="1:13" x14ac:dyDescent="0.45">
      <c r="A796" s="31" t="str">
        <f t="shared" si="41"/>
        <v>E10000006_Children eligible for free school meals_percentage</v>
      </c>
      <c r="B796" s="31" t="s">
        <v>285</v>
      </c>
      <c r="C796" s="31" t="s">
        <v>286</v>
      </c>
      <c r="D796" s="31" t="s">
        <v>229</v>
      </c>
      <c r="E796" s="31">
        <v>2019</v>
      </c>
      <c r="F796" s="31" t="s">
        <v>32</v>
      </c>
      <c r="G796" s="31" t="s">
        <v>33</v>
      </c>
      <c r="H796" s="31" t="s">
        <v>2166</v>
      </c>
      <c r="I796" s="31">
        <v>11.6</v>
      </c>
      <c r="J796" s="31">
        <f>INDEX('LA lookup'!H:H,MATCH(B796,'LA lookup'!G:G,0))</f>
        <v>92500</v>
      </c>
      <c r="K796" s="31"/>
      <c r="L796" s="31" t="str">
        <f t="shared" si="39"/>
        <v>11.6%</v>
      </c>
      <c r="M796" s="31">
        <f t="shared" si="40"/>
        <v>11.6</v>
      </c>
    </row>
    <row r="797" spans="1:13" x14ac:dyDescent="0.45">
      <c r="A797" s="31" t="str">
        <f t="shared" si="41"/>
        <v>E08000016_Children eligible for free school meals_percentage</v>
      </c>
      <c r="B797" s="31" t="s">
        <v>236</v>
      </c>
      <c r="C797" s="31" t="s">
        <v>237</v>
      </c>
      <c r="D797" s="31" t="s">
        <v>229</v>
      </c>
      <c r="E797" s="31">
        <v>2019</v>
      </c>
      <c r="F797" s="31" t="s">
        <v>32</v>
      </c>
      <c r="G797" s="31" t="s">
        <v>33</v>
      </c>
      <c r="H797" s="31" t="s">
        <v>2166</v>
      </c>
      <c r="I797" s="31">
        <v>20.8</v>
      </c>
      <c r="J797" s="31">
        <f>INDEX('LA lookup'!H:H,MATCH(B797,'LA lookup'!G:G,0))</f>
        <v>50727</v>
      </c>
      <c r="K797" s="31"/>
      <c r="L797" s="31" t="str">
        <f t="shared" si="39"/>
        <v>20.8%</v>
      </c>
      <c r="M797" s="31">
        <f t="shared" si="40"/>
        <v>20.8</v>
      </c>
    </row>
    <row r="798" spans="1:13" x14ac:dyDescent="0.45">
      <c r="A798" s="31" t="str">
        <f t="shared" si="41"/>
        <v>E08000017_Children eligible for free school meals_percentage</v>
      </c>
      <c r="B798" s="31" t="s">
        <v>293</v>
      </c>
      <c r="C798" s="31" t="s">
        <v>294</v>
      </c>
      <c r="D798" s="31" t="s">
        <v>229</v>
      </c>
      <c r="E798" s="31">
        <v>2019</v>
      </c>
      <c r="F798" s="31" t="s">
        <v>32</v>
      </c>
      <c r="G798" s="31" t="s">
        <v>33</v>
      </c>
      <c r="H798" s="31" t="s">
        <v>2166</v>
      </c>
      <c r="I798" s="31">
        <v>18.7</v>
      </c>
      <c r="J798" s="31">
        <f>INDEX('LA lookup'!H:H,MATCH(B798,'LA lookup'!G:G,0))</f>
        <v>66448</v>
      </c>
      <c r="K798" s="31"/>
      <c r="L798" s="31" t="str">
        <f t="shared" si="39"/>
        <v>18.7%</v>
      </c>
      <c r="M798" s="31">
        <f t="shared" si="40"/>
        <v>18.7</v>
      </c>
    </row>
    <row r="799" spans="1:13" x14ac:dyDescent="0.45">
      <c r="A799" s="31" t="str">
        <f t="shared" si="41"/>
        <v>E08000018_Children eligible for free school meals_percentage</v>
      </c>
      <c r="B799" s="31" t="s">
        <v>393</v>
      </c>
      <c r="C799" s="31" t="s">
        <v>394</v>
      </c>
      <c r="D799" s="31" t="s">
        <v>229</v>
      </c>
      <c r="E799" s="31">
        <v>2019</v>
      </c>
      <c r="F799" s="31" t="s">
        <v>32</v>
      </c>
      <c r="G799" s="31" t="s">
        <v>33</v>
      </c>
      <c r="H799" s="31" t="s">
        <v>2166</v>
      </c>
      <c r="I799" s="31">
        <v>17.899999999999999</v>
      </c>
      <c r="J799" s="31">
        <f>INDEX('LA lookup'!H:H,MATCH(B799,'LA lookup'!G:G,0))</f>
        <v>57196</v>
      </c>
      <c r="K799" s="31"/>
      <c r="L799" s="31" t="str">
        <f t="shared" si="39"/>
        <v>17.9%</v>
      </c>
      <c r="M799" s="31">
        <f t="shared" si="40"/>
        <v>17.899999999999999</v>
      </c>
    </row>
    <row r="800" spans="1:13" x14ac:dyDescent="0.45">
      <c r="A800" s="31" t="str">
        <f t="shared" si="41"/>
        <v>E08000019_Children eligible for free school meals_percentage</v>
      </c>
      <c r="B800" s="31" t="s">
        <v>401</v>
      </c>
      <c r="C800" s="31" t="s">
        <v>402</v>
      </c>
      <c r="D800" s="31" t="s">
        <v>229</v>
      </c>
      <c r="E800" s="31">
        <v>2019</v>
      </c>
      <c r="F800" s="31" t="s">
        <v>32</v>
      </c>
      <c r="G800" s="31" t="s">
        <v>33</v>
      </c>
      <c r="H800" s="31" t="s">
        <v>2166</v>
      </c>
      <c r="I800" s="31">
        <v>22.6</v>
      </c>
      <c r="J800" s="31">
        <f>INDEX('LA lookup'!H:H,MATCH(B800,'LA lookup'!G:G,0))</f>
        <v>117497</v>
      </c>
      <c r="K800" s="31"/>
      <c r="L800" s="31" t="str">
        <f t="shared" si="39"/>
        <v>22.6%</v>
      </c>
      <c r="M800" s="31">
        <f t="shared" si="40"/>
        <v>22.6</v>
      </c>
    </row>
    <row r="801" spans="1:13" x14ac:dyDescent="0.45">
      <c r="A801" s="31" t="str">
        <f t="shared" si="41"/>
        <v>E08000032_Children eligible for free school meals_percentage</v>
      </c>
      <c r="B801" s="31" t="s">
        <v>259</v>
      </c>
      <c r="C801" s="31" t="s">
        <v>260</v>
      </c>
      <c r="D801" s="31" t="s">
        <v>229</v>
      </c>
      <c r="E801" s="31">
        <v>2019</v>
      </c>
      <c r="F801" s="31" t="s">
        <v>32</v>
      </c>
      <c r="G801" s="31" t="s">
        <v>33</v>
      </c>
      <c r="H801" s="31" t="s">
        <v>2166</v>
      </c>
      <c r="I801" s="31">
        <v>19.100000000000001</v>
      </c>
      <c r="J801" s="31">
        <f>INDEX('LA lookup'!H:H,MATCH(B801,'LA lookup'!G:G,0))</f>
        <v>142005</v>
      </c>
      <c r="K801" s="31"/>
      <c r="L801" s="31" t="str">
        <f t="shared" si="39"/>
        <v>19.1%</v>
      </c>
      <c r="M801" s="31">
        <f t="shared" si="40"/>
        <v>19.100000000000001</v>
      </c>
    </row>
    <row r="802" spans="1:13" x14ac:dyDescent="0.45">
      <c r="A802" s="31" t="str">
        <f t="shared" si="41"/>
        <v>E08000033_Children eligible for free school meals_percentage</v>
      </c>
      <c r="B802" s="31" t="s">
        <v>273</v>
      </c>
      <c r="C802" s="31" t="s">
        <v>274</v>
      </c>
      <c r="D802" s="31" t="s">
        <v>229</v>
      </c>
      <c r="E802" s="31">
        <v>2019</v>
      </c>
      <c r="F802" s="31" t="s">
        <v>32</v>
      </c>
      <c r="G802" s="31" t="s">
        <v>33</v>
      </c>
      <c r="H802" s="31" t="s">
        <v>2166</v>
      </c>
      <c r="I802" s="31">
        <v>17</v>
      </c>
      <c r="J802" s="31">
        <f>INDEX('LA lookup'!H:H,MATCH(B802,'LA lookup'!G:G,0))</f>
        <v>46021</v>
      </c>
      <c r="K802" s="31"/>
      <c r="L802" s="31" t="str">
        <f t="shared" si="39"/>
        <v>17%</v>
      </c>
      <c r="M802" s="31">
        <f t="shared" si="40"/>
        <v>17</v>
      </c>
    </row>
    <row r="803" spans="1:13" x14ac:dyDescent="0.45">
      <c r="A803" s="31" t="str">
        <f t="shared" si="41"/>
        <v>E08000034_Children eligible for free school meals_percentage</v>
      </c>
      <c r="B803" s="31" t="s">
        <v>331</v>
      </c>
      <c r="C803" s="31" t="s">
        <v>332</v>
      </c>
      <c r="D803" s="31" t="s">
        <v>229</v>
      </c>
      <c r="E803" s="31">
        <v>2019</v>
      </c>
      <c r="F803" s="31" t="s">
        <v>32</v>
      </c>
      <c r="G803" s="31" t="s">
        <v>33</v>
      </c>
      <c r="H803" s="31" t="s">
        <v>2166</v>
      </c>
      <c r="I803" s="31">
        <v>20.3</v>
      </c>
      <c r="J803" s="31">
        <f>INDEX('LA lookup'!H:H,MATCH(B803,'LA lookup'!G:G,0))</f>
        <v>100174</v>
      </c>
      <c r="K803" s="31"/>
      <c r="L803" s="31" t="str">
        <f t="shared" si="39"/>
        <v>20.3%</v>
      </c>
      <c r="M803" s="31">
        <f t="shared" si="40"/>
        <v>20.3</v>
      </c>
    </row>
    <row r="804" spans="1:13" x14ac:dyDescent="0.45">
      <c r="A804" s="31" t="str">
        <f t="shared" si="41"/>
        <v>E08000035_Children eligible for free school meals_percentage</v>
      </c>
      <c r="B804" s="31" t="s">
        <v>339</v>
      </c>
      <c r="C804" s="31" t="s">
        <v>340</v>
      </c>
      <c r="D804" s="31" t="s">
        <v>229</v>
      </c>
      <c r="E804" s="31">
        <v>2019</v>
      </c>
      <c r="F804" s="31" t="s">
        <v>32</v>
      </c>
      <c r="G804" s="31" t="s">
        <v>33</v>
      </c>
      <c r="H804" s="31" t="s">
        <v>2166</v>
      </c>
      <c r="I804" s="31">
        <v>18.600000000000001</v>
      </c>
      <c r="J804" s="31">
        <f>INDEX('LA lookup'!H:H,MATCH(B804,'LA lookup'!G:G,0))</f>
        <v>168176</v>
      </c>
      <c r="K804" s="31"/>
      <c r="L804" s="31" t="str">
        <f t="shared" si="39"/>
        <v>18.6%</v>
      </c>
      <c r="M804" s="31">
        <f t="shared" si="40"/>
        <v>18.600000000000001</v>
      </c>
    </row>
    <row r="805" spans="1:13" x14ac:dyDescent="0.45">
      <c r="A805" s="31" t="str">
        <f t="shared" si="41"/>
        <v>E08000036_Children eligible for free school meals_percentage</v>
      </c>
      <c r="B805" s="31" t="s">
        <v>444</v>
      </c>
      <c r="C805" s="31" t="s">
        <v>445</v>
      </c>
      <c r="D805" s="31" t="s">
        <v>229</v>
      </c>
      <c r="E805" s="31">
        <v>2019</v>
      </c>
      <c r="F805" s="31" t="s">
        <v>32</v>
      </c>
      <c r="G805" s="31" t="s">
        <v>33</v>
      </c>
      <c r="H805" s="31" t="s">
        <v>2166</v>
      </c>
      <c r="I805" s="31">
        <v>15.4</v>
      </c>
      <c r="J805" s="31">
        <f>INDEX('LA lookup'!H:H,MATCH(B805,'LA lookup'!G:G,0))</f>
        <v>72893</v>
      </c>
      <c r="K805" s="31"/>
      <c r="L805" s="31" t="str">
        <f t="shared" si="39"/>
        <v>15.4%</v>
      </c>
      <c r="M805" s="31">
        <f t="shared" si="40"/>
        <v>15.4</v>
      </c>
    </row>
    <row r="806" spans="1:13" x14ac:dyDescent="0.45">
      <c r="A806" s="31" t="str">
        <f t="shared" si="41"/>
        <v>E06000010_Children eligible for free school meals_percentage</v>
      </c>
      <c r="B806" s="31" t="s">
        <v>329</v>
      </c>
      <c r="C806" s="31" t="s">
        <v>1852</v>
      </c>
      <c r="D806" s="31" t="s">
        <v>229</v>
      </c>
      <c r="E806" s="31">
        <v>2019</v>
      </c>
      <c r="F806" s="31" t="s">
        <v>32</v>
      </c>
      <c r="G806" s="31" t="s">
        <v>33</v>
      </c>
      <c r="H806" s="31" t="s">
        <v>2166</v>
      </c>
      <c r="I806" s="31">
        <v>23.8</v>
      </c>
      <c r="J806" s="31">
        <f>INDEX('LA lookup'!H:H,MATCH(B806,'LA lookup'!G:G,0))</f>
        <v>57023</v>
      </c>
      <c r="K806" s="31"/>
      <c r="L806" s="31" t="str">
        <f t="shared" si="39"/>
        <v>23.8%</v>
      </c>
      <c r="M806" s="31">
        <f t="shared" si="40"/>
        <v>23.8</v>
      </c>
    </row>
    <row r="807" spans="1:13" x14ac:dyDescent="0.45">
      <c r="A807" s="31" t="str">
        <f t="shared" si="41"/>
        <v>E06000011_Children eligible for free school meals_percentage</v>
      </c>
      <c r="B807" s="31" t="s">
        <v>514</v>
      </c>
      <c r="C807" s="31" t="s">
        <v>594</v>
      </c>
      <c r="D807" s="31" t="s">
        <v>229</v>
      </c>
      <c r="E807" s="31">
        <v>2019</v>
      </c>
      <c r="F807" s="31" t="s">
        <v>32</v>
      </c>
      <c r="G807" s="31" t="s">
        <v>33</v>
      </c>
      <c r="H807" s="31" t="s">
        <v>2166</v>
      </c>
      <c r="I807" s="31">
        <v>13.6</v>
      </c>
      <c r="J807" s="31">
        <f>INDEX('LA lookup'!H:H,MATCH(B807,'LA lookup'!G:G,0))</f>
        <v>62942</v>
      </c>
      <c r="K807" s="31"/>
      <c r="L807" s="31" t="str">
        <f t="shared" si="39"/>
        <v>13.6%</v>
      </c>
      <c r="M807" s="31">
        <f t="shared" si="40"/>
        <v>13.6</v>
      </c>
    </row>
    <row r="808" spans="1:13" x14ac:dyDescent="0.45">
      <c r="A808" s="31" t="str">
        <f t="shared" si="41"/>
        <v>E06000012_Children eligible for free school meals_percentage</v>
      </c>
      <c r="B808" s="31" t="s">
        <v>363</v>
      </c>
      <c r="C808" s="31" t="s">
        <v>364</v>
      </c>
      <c r="D808" s="31" t="s">
        <v>229</v>
      </c>
      <c r="E808" s="31">
        <v>2019</v>
      </c>
      <c r="F808" s="31" t="s">
        <v>32</v>
      </c>
      <c r="G808" s="31" t="s">
        <v>33</v>
      </c>
      <c r="H808" s="31" t="s">
        <v>2166</v>
      </c>
      <c r="I808" s="31">
        <v>19.7</v>
      </c>
      <c r="J808" s="31">
        <f>INDEX('LA lookup'!H:H,MATCH(B808,'LA lookup'!G:G,0))</f>
        <v>34503</v>
      </c>
      <c r="K808" s="31"/>
      <c r="L808" s="31" t="str">
        <f t="shared" si="39"/>
        <v>19.7%</v>
      </c>
      <c r="M808" s="31">
        <f t="shared" si="40"/>
        <v>19.7</v>
      </c>
    </row>
    <row r="809" spans="1:13" x14ac:dyDescent="0.45">
      <c r="A809" s="31" t="str">
        <f t="shared" si="41"/>
        <v>E06000013_Children eligible for free school meals_percentage</v>
      </c>
      <c r="B809" s="31" t="s">
        <v>365</v>
      </c>
      <c r="C809" s="31" t="s">
        <v>366</v>
      </c>
      <c r="D809" s="31" t="s">
        <v>229</v>
      </c>
      <c r="E809" s="31">
        <v>2019</v>
      </c>
      <c r="F809" s="31" t="s">
        <v>32</v>
      </c>
      <c r="G809" s="31" t="s">
        <v>33</v>
      </c>
      <c r="H809" s="31" t="s">
        <v>2166</v>
      </c>
      <c r="I809" s="31">
        <v>16.7</v>
      </c>
      <c r="J809" s="31">
        <f>INDEX('LA lookup'!H:H,MATCH(B809,'LA lookup'!G:G,0))</f>
        <v>35714</v>
      </c>
      <c r="K809" s="31"/>
      <c r="L809" s="31" t="str">
        <f t="shared" si="39"/>
        <v>16.7%</v>
      </c>
      <c r="M809" s="31">
        <f t="shared" si="40"/>
        <v>16.7</v>
      </c>
    </row>
    <row r="810" spans="1:13" x14ac:dyDescent="0.45">
      <c r="A810" s="31" t="str">
        <f t="shared" si="41"/>
        <v>E10000023_Children eligible for free school meals_percentage</v>
      </c>
      <c r="B810" s="31" t="s">
        <v>369</v>
      </c>
      <c r="C810" s="31" t="s">
        <v>370</v>
      </c>
      <c r="D810" s="31" t="s">
        <v>229</v>
      </c>
      <c r="E810" s="31">
        <v>2019</v>
      </c>
      <c r="F810" s="31" t="s">
        <v>32</v>
      </c>
      <c r="G810" s="31" t="s">
        <v>33</v>
      </c>
      <c r="H810" s="31" t="s">
        <v>2166</v>
      </c>
      <c r="I810" s="31">
        <v>9.6999999999999993</v>
      </c>
      <c r="J810" s="31">
        <f>INDEX('LA lookup'!H:H,MATCH(B810,'LA lookup'!G:G,0))</f>
        <v>117499</v>
      </c>
      <c r="K810" s="31"/>
      <c r="L810" s="31" t="str">
        <f t="shared" si="39"/>
        <v>9.7%</v>
      </c>
      <c r="M810" s="31">
        <f t="shared" si="40"/>
        <v>9.6999999999999993</v>
      </c>
    </row>
    <row r="811" spans="1:13" x14ac:dyDescent="0.45">
      <c r="A811" s="31" t="str">
        <f t="shared" si="41"/>
        <v>E06000014_Children eligible for free school meals_percentage</v>
      </c>
      <c r="B811" s="31" t="s">
        <v>472</v>
      </c>
      <c r="C811" s="31" t="s">
        <v>473</v>
      </c>
      <c r="D811" s="31" t="s">
        <v>229</v>
      </c>
      <c r="E811" s="31">
        <v>2019</v>
      </c>
      <c r="F811" s="31" t="s">
        <v>32</v>
      </c>
      <c r="G811" s="31" t="s">
        <v>33</v>
      </c>
      <c r="H811" s="31" t="s">
        <v>2166</v>
      </c>
      <c r="I811" s="31">
        <v>8.8000000000000007</v>
      </c>
      <c r="J811" s="31">
        <f>INDEX('LA lookup'!H:H,MATCH(B811,'LA lookup'!G:G,0))</f>
        <v>36572</v>
      </c>
      <c r="K811" s="31"/>
      <c r="L811" s="31" t="str">
        <f t="shared" si="39"/>
        <v>8.8%</v>
      </c>
      <c r="M811" s="31">
        <f t="shared" si="40"/>
        <v>8.8000000000000007</v>
      </c>
    </row>
    <row r="812" spans="1:13" x14ac:dyDescent="0.45">
      <c r="A812" s="31" t="str">
        <f t="shared" si="41"/>
        <v>E10000007_Children eligible for free school meals_percentage</v>
      </c>
      <c r="B812" s="31" t="s">
        <v>291</v>
      </c>
      <c r="C812" s="31" t="s">
        <v>292</v>
      </c>
      <c r="D812" s="31" t="s">
        <v>229</v>
      </c>
      <c r="E812" s="31">
        <v>2019</v>
      </c>
      <c r="F812" s="31" t="s">
        <v>32</v>
      </c>
      <c r="G812" s="31" t="s">
        <v>33</v>
      </c>
      <c r="H812" s="31" t="s">
        <v>2166</v>
      </c>
      <c r="I812" s="31">
        <v>15.8</v>
      </c>
      <c r="J812" s="31">
        <f>INDEX('LA lookup'!H:H,MATCH(B812,'LA lookup'!G:G,0))</f>
        <v>153272</v>
      </c>
      <c r="K812" s="31"/>
      <c r="L812" s="31" t="str">
        <f t="shared" si="39"/>
        <v>15.8%</v>
      </c>
      <c r="M812" s="31">
        <f t="shared" si="40"/>
        <v>15.8</v>
      </c>
    </row>
    <row r="813" spans="1:13" x14ac:dyDescent="0.45">
      <c r="A813" s="31" t="str">
        <f t="shared" si="41"/>
        <v>E06000015_Children eligible for free school meals_percentage</v>
      </c>
      <c r="B813" s="31" t="s">
        <v>289</v>
      </c>
      <c r="C813" s="31" t="s">
        <v>290</v>
      </c>
      <c r="D813" s="31" t="s">
        <v>229</v>
      </c>
      <c r="E813" s="31">
        <v>2019</v>
      </c>
      <c r="F813" s="31" t="s">
        <v>32</v>
      </c>
      <c r="G813" s="31" t="s">
        <v>33</v>
      </c>
      <c r="H813" s="31" t="s">
        <v>2166</v>
      </c>
      <c r="I813" s="31">
        <v>19.2</v>
      </c>
      <c r="J813" s="31">
        <f>INDEX('LA lookup'!H:H,MATCH(B813,'LA lookup'!G:G,0))</f>
        <v>59899</v>
      </c>
      <c r="K813" s="31"/>
      <c r="L813" s="31" t="str">
        <f t="shared" si="39"/>
        <v>19.2%</v>
      </c>
      <c r="M813" s="31">
        <f t="shared" si="40"/>
        <v>19.2</v>
      </c>
    </row>
    <row r="814" spans="1:13" x14ac:dyDescent="0.45">
      <c r="A814" s="31" t="str">
        <f t="shared" si="41"/>
        <v>E10000018_Children eligible for free school meals_percentage</v>
      </c>
      <c r="B814" s="31" t="s">
        <v>552</v>
      </c>
      <c r="C814" s="31" t="s">
        <v>553</v>
      </c>
      <c r="D814" s="31" t="s">
        <v>229</v>
      </c>
      <c r="E814" s="31">
        <v>2019</v>
      </c>
      <c r="F814" s="31" t="s">
        <v>32</v>
      </c>
      <c r="G814" s="31" t="s">
        <v>33</v>
      </c>
      <c r="H814" s="31" t="s">
        <v>2166</v>
      </c>
      <c r="I814" s="31">
        <v>8.8000000000000007</v>
      </c>
      <c r="J814" s="31">
        <f>INDEX('LA lookup'!H:H,MATCH(B814,'LA lookup'!G:G,0))</f>
        <v>140307</v>
      </c>
      <c r="K814" s="31"/>
      <c r="L814" s="31" t="str">
        <f t="shared" si="39"/>
        <v>8.8%</v>
      </c>
      <c r="M814" s="31">
        <f t="shared" si="40"/>
        <v>8.8000000000000007</v>
      </c>
    </row>
    <row r="815" spans="1:13" x14ac:dyDescent="0.45">
      <c r="A815" s="31" t="str">
        <f t="shared" si="41"/>
        <v>E06000016_Children eligible for free school meals_percentage</v>
      </c>
      <c r="B815" s="31" t="s">
        <v>341</v>
      </c>
      <c r="C815" s="31" t="s">
        <v>342</v>
      </c>
      <c r="D815" s="31" t="s">
        <v>229</v>
      </c>
      <c r="E815" s="31">
        <v>2019</v>
      </c>
      <c r="F815" s="31" t="s">
        <v>32</v>
      </c>
      <c r="G815" s="31" t="s">
        <v>33</v>
      </c>
      <c r="H815" s="31" t="s">
        <v>2166</v>
      </c>
      <c r="I815" s="31">
        <v>17.399999999999999</v>
      </c>
      <c r="J815" s="31">
        <f>INDEX('LA lookup'!H:H,MATCH(B815,'LA lookup'!G:G,0))</f>
        <v>83994</v>
      </c>
      <c r="K815" s="31"/>
      <c r="L815" s="31" t="str">
        <f t="shared" si="39"/>
        <v>17.4%</v>
      </c>
      <c r="M815" s="31">
        <f t="shared" si="40"/>
        <v>17.399999999999999</v>
      </c>
    </row>
    <row r="816" spans="1:13" x14ac:dyDescent="0.45">
      <c r="A816" s="31" t="str">
        <f t="shared" si="41"/>
        <v>E06000017_Children eligible for free school meals_percentage</v>
      </c>
      <c r="B816" s="31" t="s">
        <v>548</v>
      </c>
      <c r="C816" s="31" t="s">
        <v>728</v>
      </c>
      <c r="D816" s="31" t="s">
        <v>229</v>
      </c>
      <c r="E816" s="31">
        <v>2019</v>
      </c>
      <c r="F816" s="31" t="s">
        <v>32</v>
      </c>
      <c r="G816" s="31" t="s">
        <v>33</v>
      </c>
      <c r="H816" s="31" t="s">
        <v>2166</v>
      </c>
      <c r="I816" s="31">
        <v>4.9000000000000004</v>
      </c>
      <c r="J816" s="31">
        <f>INDEX('LA lookup'!H:H,MATCH(B816,'LA lookup'!G:G,0))</f>
        <v>7807</v>
      </c>
      <c r="K816" s="31"/>
      <c r="L816" s="31" t="str">
        <f t="shared" si="39"/>
        <v>4.9%</v>
      </c>
      <c r="M816" s="31">
        <f t="shared" si="40"/>
        <v>4.9000000000000004</v>
      </c>
    </row>
    <row r="817" spans="1:13" x14ac:dyDescent="0.45">
      <c r="A817" s="31" t="str">
        <f t="shared" si="41"/>
        <v>E10000024_Children eligible for free school meals_percentage</v>
      </c>
      <c r="B817" s="31" t="s">
        <v>572</v>
      </c>
      <c r="C817" s="31" t="s">
        <v>573</v>
      </c>
      <c r="D817" s="31" t="s">
        <v>229</v>
      </c>
      <c r="E817" s="31">
        <v>2019</v>
      </c>
      <c r="F817" s="31" t="s">
        <v>32</v>
      </c>
      <c r="G817" s="31" t="s">
        <v>33</v>
      </c>
      <c r="H817" s="31" t="s">
        <v>2166</v>
      </c>
      <c r="I817" s="31">
        <v>13.6</v>
      </c>
      <c r="J817" s="31">
        <f>INDEX('LA lookup'!H:H,MATCH(B817,'LA lookup'!G:G,0))</f>
        <v>166542</v>
      </c>
      <c r="K817" s="31"/>
      <c r="L817" s="31" t="str">
        <f t="shared" si="39"/>
        <v>13.6%</v>
      </c>
      <c r="M817" s="31">
        <f t="shared" si="40"/>
        <v>13.6</v>
      </c>
    </row>
    <row r="818" spans="1:13" x14ac:dyDescent="0.45">
      <c r="A818" s="31" t="str">
        <f t="shared" si="41"/>
        <v>E06000018_Children eligible for free school meals_percentage</v>
      </c>
      <c r="B818" s="31" t="s">
        <v>373</v>
      </c>
      <c r="C818" s="31" t="s">
        <v>374</v>
      </c>
      <c r="D818" s="31" t="s">
        <v>229</v>
      </c>
      <c r="E818" s="31">
        <v>2019</v>
      </c>
      <c r="F818" s="31" t="s">
        <v>32</v>
      </c>
      <c r="G818" s="31" t="s">
        <v>33</v>
      </c>
      <c r="H818" s="31" t="s">
        <v>2166</v>
      </c>
      <c r="I818" s="31">
        <v>25.8</v>
      </c>
      <c r="J818" s="31">
        <f>INDEX('LA lookup'!H:H,MATCH(B818,'LA lookup'!G:G,0))</f>
        <v>68651</v>
      </c>
      <c r="K818" s="31"/>
      <c r="L818" s="31" t="str">
        <f t="shared" si="39"/>
        <v>25.8%</v>
      </c>
      <c r="M818" s="31">
        <f t="shared" si="40"/>
        <v>25.8</v>
      </c>
    </row>
    <row r="819" spans="1:13" x14ac:dyDescent="0.45">
      <c r="A819" s="31" t="str">
        <f t="shared" si="41"/>
        <v>E10000019_Children eligible for free school meals_percentage</v>
      </c>
      <c r="B819" s="31" t="s">
        <v>345</v>
      </c>
      <c r="C819" s="31" t="s">
        <v>346</v>
      </c>
      <c r="D819" s="31" t="s">
        <v>229</v>
      </c>
      <c r="E819" s="31">
        <v>2019</v>
      </c>
      <c r="F819" s="31" t="s">
        <v>32</v>
      </c>
      <c r="G819" s="31" t="s">
        <v>33</v>
      </c>
      <c r="H819" s="31" t="s">
        <v>2166</v>
      </c>
      <c r="I819" s="31">
        <v>14.4</v>
      </c>
      <c r="J819" s="31">
        <f>INDEX('LA lookup'!H:H,MATCH(B819,'LA lookup'!G:G,0))</f>
        <v>145641</v>
      </c>
      <c r="K819" s="31"/>
      <c r="L819" s="31" t="str">
        <f t="shared" si="39"/>
        <v>14.4%</v>
      </c>
      <c r="M819" s="31">
        <f t="shared" si="40"/>
        <v>14.4</v>
      </c>
    </row>
    <row r="820" spans="1:13" x14ac:dyDescent="0.45">
      <c r="A820" s="31" t="str">
        <f t="shared" si="41"/>
        <v>E10000021_Children eligible for free school meals_percentage</v>
      </c>
      <c r="B820" s="31" t="s">
        <v>371</v>
      </c>
      <c r="C820" s="31" t="s">
        <v>372</v>
      </c>
      <c r="D820" s="31" t="s">
        <v>229</v>
      </c>
      <c r="E820" s="31">
        <v>2019</v>
      </c>
      <c r="F820" s="31" t="s">
        <v>32</v>
      </c>
      <c r="G820" s="31" t="s">
        <v>33</v>
      </c>
      <c r="H820" s="31" t="s">
        <v>2166</v>
      </c>
      <c r="I820" s="31">
        <v>10.4</v>
      </c>
      <c r="J820" s="31">
        <f>INDEX('LA lookup'!H:H,MATCH(B820,'LA lookup'!G:G,0))</f>
        <v>170235</v>
      </c>
      <c r="K820" s="31"/>
      <c r="L820" s="31" t="str">
        <f t="shared" si="39"/>
        <v>10.4%</v>
      </c>
      <c r="M820" s="31">
        <f t="shared" si="40"/>
        <v>10.4</v>
      </c>
    </row>
    <row r="821" spans="1:13" x14ac:dyDescent="0.45">
      <c r="A821" s="31" t="str">
        <f t="shared" si="41"/>
        <v>E08000025_Children eligible for free school meals_percentage</v>
      </c>
      <c r="B821" s="31" t="s">
        <v>245</v>
      </c>
      <c r="C821" s="31" t="s">
        <v>246</v>
      </c>
      <c r="D821" s="31" t="s">
        <v>229</v>
      </c>
      <c r="E821" s="31">
        <v>2019</v>
      </c>
      <c r="F821" s="31" t="s">
        <v>32</v>
      </c>
      <c r="G821" s="31" t="s">
        <v>33</v>
      </c>
      <c r="H821" s="31" t="s">
        <v>2166</v>
      </c>
      <c r="I821" s="31">
        <v>27.1</v>
      </c>
      <c r="J821" s="31">
        <f>INDEX('LA lookup'!H:H,MATCH(B821,'LA lookup'!G:G,0))</f>
        <v>288388</v>
      </c>
      <c r="K821" s="31"/>
      <c r="L821" s="31" t="str">
        <f t="shared" si="39"/>
        <v>27.1%</v>
      </c>
      <c r="M821" s="31">
        <f t="shared" si="40"/>
        <v>27.1</v>
      </c>
    </row>
    <row r="822" spans="1:13" x14ac:dyDescent="0.45">
      <c r="A822" s="31" t="str">
        <f t="shared" si="41"/>
        <v>E08000026_Children eligible for free school meals_percentage</v>
      </c>
      <c r="B822" s="31" t="s">
        <v>283</v>
      </c>
      <c r="C822" s="31" t="s">
        <v>284</v>
      </c>
      <c r="D822" s="31" t="s">
        <v>229</v>
      </c>
      <c r="E822" s="31">
        <v>2019</v>
      </c>
      <c r="F822" s="31" t="s">
        <v>32</v>
      </c>
      <c r="G822" s="31" t="s">
        <v>33</v>
      </c>
      <c r="H822" s="31" t="s">
        <v>2166</v>
      </c>
      <c r="I822" s="31">
        <v>17.7</v>
      </c>
      <c r="J822" s="31">
        <f>INDEX('LA lookup'!H:H,MATCH(B822,'LA lookup'!G:G,0))</f>
        <v>78994</v>
      </c>
      <c r="K822" s="31"/>
      <c r="L822" s="31" t="str">
        <f t="shared" si="39"/>
        <v>17.7%</v>
      </c>
      <c r="M822" s="31">
        <f t="shared" si="40"/>
        <v>17.7</v>
      </c>
    </row>
    <row r="823" spans="1:13" x14ac:dyDescent="0.45">
      <c r="A823" s="31" t="str">
        <f t="shared" si="41"/>
        <v>E08000027_Children eligible for free school meals_percentage</v>
      </c>
      <c r="B823" s="31" t="s">
        <v>297</v>
      </c>
      <c r="C823" s="31" t="s">
        <v>298</v>
      </c>
      <c r="D823" s="31" t="s">
        <v>229</v>
      </c>
      <c r="E823" s="31">
        <v>2019</v>
      </c>
      <c r="F823" s="31" t="s">
        <v>32</v>
      </c>
      <c r="G823" s="31" t="s">
        <v>33</v>
      </c>
      <c r="H823" s="31" t="s">
        <v>2166</v>
      </c>
      <c r="I823" s="31">
        <v>17.3</v>
      </c>
      <c r="J823" s="31">
        <f>INDEX('LA lookup'!H:H,MATCH(B823,'LA lookup'!G:G,0))</f>
        <v>69265</v>
      </c>
      <c r="K823" s="31"/>
      <c r="L823" s="31" t="str">
        <f t="shared" si="39"/>
        <v>17.3%</v>
      </c>
      <c r="M823" s="31">
        <f t="shared" si="40"/>
        <v>17.3</v>
      </c>
    </row>
    <row r="824" spans="1:13" x14ac:dyDescent="0.45">
      <c r="A824" s="31" t="str">
        <f t="shared" si="41"/>
        <v>E08000028_Children eligible for free school meals_percentage</v>
      </c>
      <c r="B824" s="31" t="s">
        <v>397</v>
      </c>
      <c r="C824" s="31" t="s">
        <v>398</v>
      </c>
      <c r="D824" s="31" t="s">
        <v>229</v>
      </c>
      <c r="E824" s="31">
        <v>2019</v>
      </c>
      <c r="F824" s="31" t="s">
        <v>32</v>
      </c>
      <c r="G824" s="31" t="s">
        <v>33</v>
      </c>
      <c r="H824" s="31" t="s">
        <v>2166</v>
      </c>
      <c r="I824" s="31">
        <v>22.2</v>
      </c>
      <c r="J824" s="31">
        <f>INDEX('LA lookup'!H:H,MATCH(B824,'LA lookup'!G:G,0))</f>
        <v>81920</v>
      </c>
      <c r="K824" s="31"/>
      <c r="L824" s="31" t="str">
        <f t="shared" si="39"/>
        <v>22.2%</v>
      </c>
      <c r="M824" s="31">
        <f t="shared" si="40"/>
        <v>22.2</v>
      </c>
    </row>
    <row r="825" spans="1:13" x14ac:dyDescent="0.45">
      <c r="A825" s="31" t="str">
        <f t="shared" si="41"/>
        <v>E08000029_Children eligible for free school meals_percentage</v>
      </c>
      <c r="B825" s="31" t="s">
        <v>516</v>
      </c>
      <c r="C825" s="31" t="s">
        <v>517</v>
      </c>
      <c r="D825" s="31" t="s">
        <v>229</v>
      </c>
      <c r="E825" s="31">
        <v>2019</v>
      </c>
      <c r="F825" s="31" t="s">
        <v>32</v>
      </c>
      <c r="G825" s="31" t="s">
        <v>33</v>
      </c>
      <c r="H825" s="31" t="s">
        <v>2166</v>
      </c>
      <c r="I825" s="31">
        <v>15.3</v>
      </c>
      <c r="J825" s="31">
        <f>INDEX('LA lookup'!H:H,MATCH(B825,'LA lookup'!G:G,0))</f>
        <v>46946</v>
      </c>
      <c r="K825" s="31"/>
      <c r="L825" s="31" t="str">
        <f t="shared" si="39"/>
        <v>15.3%</v>
      </c>
      <c r="M825" s="31">
        <f t="shared" si="40"/>
        <v>15.3</v>
      </c>
    </row>
    <row r="826" spans="1:13" x14ac:dyDescent="0.45">
      <c r="A826" s="31" t="str">
        <f t="shared" si="41"/>
        <v>E08000030_Children eligible for free school meals_percentage</v>
      </c>
      <c r="B826" s="31" t="s">
        <v>446</v>
      </c>
      <c r="C826" s="31" t="s">
        <v>447</v>
      </c>
      <c r="D826" s="31" t="s">
        <v>229</v>
      </c>
      <c r="E826" s="31">
        <v>2019</v>
      </c>
      <c r="F826" s="31" t="s">
        <v>32</v>
      </c>
      <c r="G826" s="31" t="s">
        <v>33</v>
      </c>
      <c r="H826" s="31" t="s">
        <v>2166</v>
      </c>
      <c r="I826" s="31">
        <v>23.8</v>
      </c>
      <c r="J826" s="31">
        <f>INDEX('LA lookup'!H:H,MATCH(B826,'LA lookup'!G:G,0))</f>
        <v>68157</v>
      </c>
      <c r="K826" s="31"/>
      <c r="L826" s="31" t="str">
        <f t="shared" si="39"/>
        <v>23.8%</v>
      </c>
      <c r="M826" s="31">
        <f t="shared" si="40"/>
        <v>23.8</v>
      </c>
    </row>
    <row r="827" spans="1:13" x14ac:dyDescent="0.45">
      <c r="A827" s="31" t="str">
        <f t="shared" si="41"/>
        <v>E08000031_Children eligible for free school meals_percentage</v>
      </c>
      <c r="B827" s="31" t="s">
        <v>468</v>
      </c>
      <c r="C827" s="31" t="s">
        <v>469</v>
      </c>
      <c r="D827" s="31" t="s">
        <v>229</v>
      </c>
      <c r="E827" s="31">
        <v>2019</v>
      </c>
      <c r="F827" s="31" t="s">
        <v>32</v>
      </c>
      <c r="G827" s="31" t="s">
        <v>33</v>
      </c>
      <c r="H827" s="31" t="s">
        <v>2166</v>
      </c>
      <c r="I827" s="31">
        <v>25.7</v>
      </c>
      <c r="J827" s="31">
        <f>INDEX('LA lookup'!H:H,MATCH(B827,'LA lookup'!G:G,0))</f>
        <v>61244</v>
      </c>
      <c r="K827" s="31"/>
      <c r="L827" s="31" t="str">
        <f t="shared" si="39"/>
        <v>25.7%</v>
      </c>
      <c r="M827" s="31">
        <f t="shared" si="40"/>
        <v>25.7</v>
      </c>
    </row>
    <row r="828" spans="1:13" x14ac:dyDescent="0.45">
      <c r="A828" s="31" t="str">
        <f t="shared" si="41"/>
        <v>E10000028_Children eligible for free school meals_percentage</v>
      </c>
      <c r="B828" s="31" t="s">
        <v>418</v>
      </c>
      <c r="C828" s="31" t="s">
        <v>419</v>
      </c>
      <c r="D828" s="31" t="s">
        <v>229</v>
      </c>
      <c r="E828" s="31">
        <v>2019</v>
      </c>
      <c r="F828" s="31" t="s">
        <v>32</v>
      </c>
      <c r="G828" s="31" t="s">
        <v>33</v>
      </c>
      <c r="H828" s="31" t="s">
        <v>2166</v>
      </c>
      <c r="I828" s="31">
        <v>10.8</v>
      </c>
      <c r="J828" s="31">
        <f>INDEX('LA lookup'!H:H,MATCH(B828,'LA lookup'!G:G,0))</f>
        <v>169603</v>
      </c>
      <c r="K828" s="31"/>
      <c r="L828" s="31" t="str">
        <f t="shared" si="39"/>
        <v>10.8%</v>
      </c>
      <c r="M828" s="31">
        <f t="shared" si="40"/>
        <v>10.8</v>
      </c>
    </row>
    <row r="829" spans="1:13" x14ac:dyDescent="0.45">
      <c r="A829" s="31" t="str">
        <f t="shared" si="41"/>
        <v>E06000021_Children eligible for free school meals_percentage</v>
      </c>
      <c r="B829" s="31" t="s">
        <v>424</v>
      </c>
      <c r="C829" s="31" t="s">
        <v>425</v>
      </c>
      <c r="D829" s="31" t="s">
        <v>229</v>
      </c>
      <c r="E829" s="31">
        <v>2019</v>
      </c>
      <c r="F829" s="31" t="s">
        <v>32</v>
      </c>
      <c r="G829" s="31" t="s">
        <v>33</v>
      </c>
      <c r="H829" s="31" t="s">
        <v>2166</v>
      </c>
      <c r="I829" s="31">
        <v>23.9</v>
      </c>
      <c r="J829" s="31">
        <f>INDEX('LA lookup'!H:H,MATCH(B829,'LA lookup'!G:G,0))</f>
        <v>57549</v>
      </c>
      <c r="K829" s="31"/>
      <c r="L829" s="31" t="str">
        <f t="shared" si="39"/>
        <v>23.9%</v>
      </c>
      <c r="M829" s="31">
        <f t="shared" si="40"/>
        <v>23.9</v>
      </c>
    </row>
    <row r="830" spans="1:13" x14ac:dyDescent="0.45">
      <c r="A830" s="31" t="str">
        <f t="shared" si="41"/>
        <v>E06000019_Children eligible for free school meals_percentage</v>
      </c>
      <c r="B830" s="31" t="s">
        <v>317</v>
      </c>
      <c r="C830" s="31" t="s">
        <v>318</v>
      </c>
      <c r="D830" s="31" t="s">
        <v>229</v>
      </c>
      <c r="E830" s="31">
        <v>2019</v>
      </c>
      <c r="F830" s="31" t="s">
        <v>32</v>
      </c>
      <c r="G830" s="31" t="s">
        <v>33</v>
      </c>
      <c r="H830" s="31" t="s">
        <v>2166</v>
      </c>
      <c r="I830" s="31">
        <v>9.6</v>
      </c>
      <c r="J830" s="31">
        <f>INDEX('LA lookup'!H:H,MATCH(B830,'LA lookup'!G:G,0))</f>
        <v>36103</v>
      </c>
      <c r="K830" s="31"/>
      <c r="L830" s="31" t="str">
        <f t="shared" si="39"/>
        <v>9.6%</v>
      </c>
      <c r="M830" s="31">
        <f t="shared" si="40"/>
        <v>9.6</v>
      </c>
    </row>
    <row r="831" spans="1:13" x14ac:dyDescent="0.45">
      <c r="A831" s="31" t="str">
        <f t="shared" si="41"/>
        <v>E10000034_Children eligible for free school meals_percentage</v>
      </c>
      <c r="B831" s="31" t="s">
        <v>470</v>
      </c>
      <c r="C831" s="31" t="s">
        <v>471</v>
      </c>
      <c r="D831" s="31" t="s">
        <v>229</v>
      </c>
      <c r="E831" s="31">
        <v>2019</v>
      </c>
      <c r="F831" s="31" t="s">
        <v>32</v>
      </c>
      <c r="G831" s="31" t="s">
        <v>33</v>
      </c>
      <c r="H831" s="31" t="s">
        <v>2166</v>
      </c>
      <c r="I831" s="31">
        <v>11.3</v>
      </c>
      <c r="J831" s="31">
        <f>INDEX('LA lookup'!H:H,MATCH(B831,'LA lookup'!G:G,0))</f>
        <v>117783</v>
      </c>
      <c r="K831" s="31"/>
      <c r="L831" s="31" t="str">
        <f t="shared" si="39"/>
        <v>11.3%</v>
      </c>
      <c r="M831" s="31">
        <f t="shared" si="40"/>
        <v>11.3</v>
      </c>
    </row>
    <row r="832" spans="1:13" x14ac:dyDescent="0.45">
      <c r="A832" s="31" t="str">
        <f t="shared" si="41"/>
        <v>E06000051_Children eligible for free school meals_percentage</v>
      </c>
      <c r="B832" s="31" t="s">
        <v>403</v>
      </c>
      <c r="C832" s="31" t="s">
        <v>166</v>
      </c>
      <c r="D832" s="31" t="s">
        <v>229</v>
      </c>
      <c r="E832" s="31">
        <v>2019</v>
      </c>
      <c r="F832" s="31" t="s">
        <v>32</v>
      </c>
      <c r="G832" s="31" t="s">
        <v>33</v>
      </c>
      <c r="H832" s="31" t="s">
        <v>2166</v>
      </c>
      <c r="I832" s="31">
        <v>9.5</v>
      </c>
      <c r="J832" s="31">
        <f>INDEX('LA lookup'!H:H,MATCH(B832,'LA lookup'!G:G,0))</f>
        <v>59839</v>
      </c>
      <c r="K832" s="31"/>
      <c r="L832" s="31" t="str">
        <f t="shared" si="39"/>
        <v>9.5%</v>
      </c>
      <c r="M832" s="31">
        <f t="shared" si="40"/>
        <v>9.5</v>
      </c>
    </row>
    <row r="833" spans="1:13" x14ac:dyDescent="0.45">
      <c r="A833" s="31" t="str">
        <f t="shared" si="41"/>
        <v>E06000020_Children eligible for free school meals_percentage</v>
      </c>
      <c r="B833" s="31" t="s">
        <v>570</v>
      </c>
      <c r="C833" s="31" t="s">
        <v>730</v>
      </c>
      <c r="D833" s="31" t="s">
        <v>229</v>
      </c>
      <c r="E833" s="31">
        <v>2019</v>
      </c>
      <c r="F833" s="31" t="s">
        <v>32</v>
      </c>
      <c r="G833" s="31" t="s">
        <v>33</v>
      </c>
      <c r="H833" s="31" t="s">
        <v>2166</v>
      </c>
      <c r="I833" s="31">
        <v>17.8</v>
      </c>
      <c r="J833" s="31">
        <f>INDEX('LA lookup'!H:H,MATCH(B833,'LA lookup'!G:G,0))</f>
        <v>40620</v>
      </c>
      <c r="K833" s="31"/>
      <c r="L833" s="31" t="str">
        <f t="shared" si="39"/>
        <v>17.8%</v>
      </c>
      <c r="M833" s="31">
        <f t="shared" si="40"/>
        <v>17.8</v>
      </c>
    </row>
    <row r="834" spans="1:13" x14ac:dyDescent="0.45">
      <c r="A834" s="31" t="str">
        <f t="shared" si="41"/>
        <v>E10000031_Children eligible for free school meals_percentage</v>
      </c>
      <c r="B834" s="31" t="s">
        <v>454</v>
      </c>
      <c r="C834" s="31" t="s">
        <v>455</v>
      </c>
      <c r="D834" s="31" t="s">
        <v>229</v>
      </c>
      <c r="E834" s="31">
        <v>2019</v>
      </c>
      <c r="F834" s="31" t="s">
        <v>32</v>
      </c>
      <c r="G834" s="31" t="s">
        <v>33</v>
      </c>
      <c r="H834" s="31" t="s">
        <v>2166</v>
      </c>
      <c r="I834" s="31">
        <v>11.1</v>
      </c>
      <c r="J834" s="31">
        <f>INDEX('LA lookup'!H:H,MATCH(B834,'LA lookup'!G:G,0))</f>
        <v>115928</v>
      </c>
      <c r="K834" s="31"/>
      <c r="L834" s="31" t="str">
        <f t="shared" si="39"/>
        <v>11.1%</v>
      </c>
      <c r="M834" s="31">
        <f t="shared" si="40"/>
        <v>11.1</v>
      </c>
    </row>
    <row r="835" spans="1:13" x14ac:dyDescent="0.45">
      <c r="A835" s="31" t="str">
        <f t="shared" si="41"/>
        <v>E06000032_Children eligible for free school meals_percentage</v>
      </c>
      <c r="B835" s="31" t="s">
        <v>564</v>
      </c>
      <c r="C835" s="31" t="s">
        <v>724</v>
      </c>
      <c r="D835" s="31" t="s">
        <v>229</v>
      </c>
      <c r="E835" s="31">
        <v>2019</v>
      </c>
      <c r="F835" s="31" t="s">
        <v>32</v>
      </c>
      <c r="G835" s="31" t="s">
        <v>33</v>
      </c>
      <c r="H835" s="31" t="s">
        <v>2166</v>
      </c>
      <c r="I835" s="31">
        <v>16.3</v>
      </c>
      <c r="J835" s="31">
        <f>INDEX('LA lookup'!H:H,MATCH(B835,'LA lookup'!G:G,0))</f>
        <v>57375</v>
      </c>
      <c r="K835" s="31"/>
      <c r="L835" s="31" t="str">
        <f t="shared" si="39"/>
        <v>16.3%</v>
      </c>
      <c r="M835" s="31">
        <f t="shared" si="40"/>
        <v>16.3</v>
      </c>
    </row>
    <row r="836" spans="1:13" x14ac:dyDescent="0.45">
      <c r="A836" s="31" t="str">
        <f t="shared" si="41"/>
        <v>E06000055_Children eligible for free school meals_percentage</v>
      </c>
      <c r="B836" s="31" t="s">
        <v>240</v>
      </c>
      <c r="C836" s="31" t="s">
        <v>1853</v>
      </c>
      <c r="D836" s="31" t="s">
        <v>229</v>
      </c>
      <c r="E836" s="31">
        <v>2019</v>
      </c>
      <c r="F836" s="31" t="s">
        <v>32</v>
      </c>
      <c r="G836" s="31" t="s">
        <v>33</v>
      </c>
      <c r="H836" s="31" t="s">
        <v>2166</v>
      </c>
      <c r="I836" s="31">
        <v>12.1</v>
      </c>
      <c r="J836" s="31">
        <f>INDEX('LA lookup'!H:H,MATCH(B836,'LA lookup'!G:G,0))</f>
        <v>40088</v>
      </c>
      <c r="K836" s="31"/>
      <c r="L836" s="31" t="str">
        <f t="shared" si="39"/>
        <v>12.1%</v>
      </c>
      <c r="M836" s="31">
        <f t="shared" si="40"/>
        <v>12.1</v>
      </c>
    </row>
    <row r="837" spans="1:13" x14ac:dyDescent="0.45">
      <c r="A837" s="31" t="str">
        <f t="shared" si="41"/>
        <v>E06000056_Children eligible for free school meals_percentage</v>
      </c>
      <c r="B837" s="31" t="s">
        <v>279</v>
      </c>
      <c r="C837" s="31" t="s">
        <v>280</v>
      </c>
      <c r="D837" s="31" t="s">
        <v>229</v>
      </c>
      <c r="E837" s="31">
        <v>2019</v>
      </c>
      <c r="F837" s="31" t="s">
        <v>32</v>
      </c>
      <c r="G837" s="31" t="s">
        <v>33</v>
      </c>
      <c r="H837" s="31" t="s">
        <v>2166</v>
      </c>
      <c r="I837" s="31">
        <v>8.6999999999999993</v>
      </c>
      <c r="J837" s="31">
        <f>INDEX('LA lookup'!H:H,MATCH(B837,'LA lookup'!G:G,0))</f>
        <v>62515</v>
      </c>
      <c r="K837" s="31"/>
      <c r="L837" s="31" t="str">
        <f t="shared" si="39"/>
        <v>8.7%</v>
      </c>
      <c r="M837" s="31">
        <f t="shared" si="40"/>
        <v>8.6999999999999993</v>
      </c>
    </row>
    <row r="838" spans="1:13" x14ac:dyDescent="0.45">
      <c r="A838" s="31" t="str">
        <f t="shared" si="41"/>
        <v>E10000003_Children eligible for free school meals_percentage</v>
      </c>
      <c r="B838" s="31" t="s">
        <v>275</v>
      </c>
      <c r="C838" s="31" t="s">
        <v>276</v>
      </c>
      <c r="D838" s="31" t="s">
        <v>229</v>
      </c>
      <c r="E838" s="31">
        <v>2019</v>
      </c>
      <c r="F838" s="31" t="s">
        <v>32</v>
      </c>
      <c r="G838" s="31" t="s">
        <v>33</v>
      </c>
      <c r="H838" s="31" t="s">
        <v>2166</v>
      </c>
      <c r="I838" s="31">
        <v>11.3</v>
      </c>
      <c r="J838" s="31">
        <f>INDEX('LA lookup'!H:H,MATCH(B838,'LA lookup'!G:G,0))</f>
        <v>135719</v>
      </c>
      <c r="K838" s="31"/>
      <c r="L838" s="31" t="str">
        <f t="shared" si="39"/>
        <v>11.3%</v>
      </c>
      <c r="M838" s="31">
        <f t="shared" si="40"/>
        <v>11.3</v>
      </c>
    </row>
    <row r="839" spans="1:13" x14ac:dyDescent="0.45">
      <c r="A839" s="31" t="str">
        <f t="shared" si="41"/>
        <v>E06000031_Children eligible for free school meals_percentage</v>
      </c>
      <c r="B839" s="31" t="s">
        <v>379</v>
      </c>
      <c r="C839" s="31" t="s">
        <v>380</v>
      </c>
      <c r="D839" s="31" t="s">
        <v>229</v>
      </c>
      <c r="E839" s="31">
        <v>2019</v>
      </c>
      <c r="F839" s="31" t="s">
        <v>32</v>
      </c>
      <c r="G839" s="31" t="s">
        <v>33</v>
      </c>
      <c r="H839" s="31" t="s">
        <v>2166</v>
      </c>
      <c r="I839" s="31">
        <v>17.3</v>
      </c>
      <c r="J839" s="31">
        <f>INDEX('LA lookup'!H:H,MATCH(B839,'LA lookup'!G:G,0))</f>
        <v>51137</v>
      </c>
      <c r="K839" s="31"/>
      <c r="L839" s="31" t="str">
        <f t="shared" ref="L839:L902" si="42">IF(LOWER(H839)="percentage",CONCATENATE(I839,"%"),IF(J839="NA",K839,IF(OR(ISERROR(I839),ISBLANK(I839),NOT(ISNUMBER(I839)),H839="score"),"N/A",CONCATENATE(ROUND(I839/J839*1000,1)," per 1000 0-17 yr olds"))))</f>
        <v>17.3%</v>
      </c>
      <c r="M839" s="31">
        <f t="shared" ref="M839:M902" si="43">IF(LOWER(H839)="percentage",I839,IF(J839="NA",K839,IF(OR(ISERROR(I839),ISBLANK(I839),NOT(ISNUMBER(I839))),"N/A",I839/J839*1000)))</f>
        <v>17.3</v>
      </c>
    </row>
    <row r="840" spans="1:13" x14ac:dyDescent="0.45">
      <c r="A840" s="31" t="str">
        <f t="shared" ref="A840:A903" si="44">CONCATENATE(B840,"_",G840,"_",H840)</f>
        <v>E10000012_Children eligible for free school meals_percentage</v>
      </c>
      <c r="B840" s="31" t="s">
        <v>303</v>
      </c>
      <c r="C840" s="31" t="s">
        <v>304</v>
      </c>
      <c r="D840" s="31" t="s">
        <v>229</v>
      </c>
      <c r="E840" s="31">
        <v>2019</v>
      </c>
      <c r="F840" s="31" t="s">
        <v>32</v>
      </c>
      <c r="G840" s="31" t="s">
        <v>33</v>
      </c>
      <c r="H840" s="31" t="s">
        <v>2166</v>
      </c>
      <c r="I840" s="31">
        <v>11.4</v>
      </c>
      <c r="J840" s="31">
        <f>INDEX('LA lookup'!H:H,MATCH(B840,'LA lookup'!G:G,0))</f>
        <v>311172</v>
      </c>
      <c r="K840" s="31"/>
      <c r="L840" s="31" t="str">
        <f t="shared" si="42"/>
        <v>11.4%</v>
      </c>
      <c r="M840" s="31">
        <f t="shared" si="43"/>
        <v>11.4</v>
      </c>
    </row>
    <row r="841" spans="1:13" x14ac:dyDescent="0.45">
      <c r="A841" s="31" t="str">
        <f t="shared" si="44"/>
        <v>E06000033_Children eligible for free school meals_percentage</v>
      </c>
      <c r="B841" s="31" t="s">
        <v>412</v>
      </c>
      <c r="C841" s="31" t="s">
        <v>413</v>
      </c>
      <c r="D841" s="31" t="s">
        <v>229</v>
      </c>
      <c r="E841" s="31">
        <v>2019</v>
      </c>
      <c r="F841" s="31" t="s">
        <v>32</v>
      </c>
      <c r="G841" s="31" t="s">
        <v>33</v>
      </c>
      <c r="H841" s="31" t="s">
        <v>2166</v>
      </c>
      <c r="I841" s="31">
        <v>14.3</v>
      </c>
      <c r="J841" s="31">
        <f>INDEX('LA lookup'!H:H,MATCH(B841,'LA lookup'!G:G,0))</f>
        <v>39540</v>
      </c>
      <c r="K841" s="31"/>
      <c r="L841" s="31" t="str">
        <f t="shared" si="42"/>
        <v>14.3%</v>
      </c>
      <c r="M841" s="31">
        <f t="shared" si="43"/>
        <v>14.3</v>
      </c>
    </row>
    <row r="842" spans="1:13" x14ac:dyDescent="0.45">
      <c r="A842" s="31" t="str">
        <f t="shared" si="44"/>
        <v>E06000034_Children eligible for free school meals_percentage</v>
      </c>
      <c r="B842" s="31" t="s">
        <v>493</v>
      </c>
      <c r="C842" s="31" t="s">
        <v>731</v>
      </c>
      <c r="D842" s="31" t="s">
        <v>229</v>
      </c>
      <c r="E842" s="31">
        <v>2019</v>
      </c>
      <c r="F842" s="31" t="s">
        <v>32</v>
      </c>
      <c r="G842" s="31" t="s">
        <v>33</v>
      </c>
      <c r="H842" s="31" t="s">
        <v>2166</v>
      </c>
      <c r="I842" s="31">
        <v>13.9</v>
      </c>
      <c r="J842" s="31">
        <f>INDEX('LA lookup'!H:H,MATCH(B842,'LA lookup'!G:G,0))</f>
        <v>43762</v>
      </c>
      <c r="K842" s="31"/>
      <c r="L842" s="31" t="str">
        <f t="shared" si="42"/>
        <v>13.9%</v>
      </c>
      <c r="M842" s="31">
        <f t="shared" si="43"/>
        <v>13.9</v>
      </c>
    </row>
    <row r="843" spans="1:13" x14ac:dyDescent="0.45">
      <c r="A843" s="31" t="str">
        <f t="shared" si="44"/>
        <v>E10000015_Children eligible for free school meals_percentage</v>
      </c>
      <c r="B843" s="31" t="s">
        <v>319</v>
      </c>
      <c r="C843" s="31" t="s">
        <v>320</v>
      </c>
      <c r="D843" s="31" t="s">
        <v>229</v>
      </c>
      <c r="E843" s="31">
        <v>2019</v>
      </c>
      <c r="F843" s="31" t="s">
        <v>32</v>
      </c>
      <c r="G843" s="31" t="s">
        <v>33</v>
      </c>
      <c r="H843" s="31" t="s">
        <v>2166</v>
      </c>
      <c r="I843" s="31">
        <v>8.5</v>
      </c>
      <c r="J843" s="31">
        <f>INDEX('LA lookup'!H:H,MATCH(B843,'LA lookup'!G:G,0))</f>
        <v>271005</v>
      </c>
      <c r="K843" s="31"/>
      <c r="L843" s="31" t="str">
        <f t="shared" si="42"/>
        <v>8.5%</v>
      </c>
      <c r="M843" s="31">
        <f t="shared" si="43"/>
        <v>8.5</v>
      </c>
    </row>
    <row r="844" spans="1:13" x14ac:dyDescent="0.45">
      <c r="A844" s="31" t="str">
        <f t="shared" si="44"/>
        <v>E10000020_Children eligible for free school meals_percentage</v>
      </c>
      <c r="B844" s="31" t="s">
        <v>361</v>
      </c>
      <c r="C844" s="31" t="s">
        <v>362</v>
      </c>
      <c r="D844" s="31" t="s">
        <v>229</v>
      </c>
      <c r="E844" s="31">
        <v>2019</v>
      </c>
      <c r="F844" s="31" t="s">
        <v>32</v>
      </c>
      <c r="G844" s="31" t="s">
        <v>33</v>
      </c>
      <c r="H844" s="31" t="s">
        <v>2166</v>
      </c>
      <c r="I844" s="31">
        <v>14.4</v>
      </c>
      <c r="J844" s="31">
        <f>INDEX('LA lookup'!H:H,MATCH(B844,'LA lookup'!G:G,0))</f>
        <v>170810</v>
      </c>
      <c r="K844" s="31"/>
      <c r="L844" s="31" t="str">
        <f t="shared" si="42"/>
        <v>14.4%</v>
      </c>
      <c r="M844" s="31">
        <f t="shared" si="43"/>
        <v>14.4</v>
      </c>
    </row>
    <row r="845" spans="1:13" x14ac:dyDescent="0.45">
      <c r="A845" s="31" t="str">
        <f t="shared" si="44"/>
        <v>E10000029_Children eligible for free school meals_percentage</v>
      </c>
      <c r="B845" s="31" t="s">
        <v>426</v>
      </c>
      <c r="C845" s="31" t="s">
        <v>427</v>
      </c>
      <c r="D845" s="31" t="s">
        <v>229</v>
      </c>
      <c r="E845" s="31">
        <v>2019</v>
      </c>
      <c r="F845" s="31" t="s">
        <v>32</v>
      </c>
      <c r="G845" s="31" t="s">
        <v>33</v>
      </c>
      <c r="H845" s="31" t="s">
        <v>2166</v>
      </c>
      <c r="I845" s="31">
        <v>12.5</v>
      </c>
      <c r="J845" s="31">
        <f>INDEX('LA lookup'!H:H,MATCH(B845,'LA lookup'!G:G,0))</f>
        <v>152752</v>
      </c>
      <c r="K845" s="31"/>
      <c r="L845" s="31" t="str">
        <f t="shared" si="42"/>
        <v>12.5%</v>
      </c>
      <c r="M845" s="31">
        <f t="shared" si="43"/>
        <v>12.5</v>
      </c>
    </row>
    <row r="846" spans="1:13" x14ac:dyDescent="0.45">
      <c r="A846" s="31" t="str">
        <f t="shared" si="44"/>
        <v>E09000001_Children eligible for free school meals_percentage</v>
      </c>
      <c r="B846" s="31" t="s">
        <v>582</v>
      </c>
      <c r="C846" s="31" t="s">
        <v>583</v>
      </c>
      <c r="D846" s="31" t="s">
        <v>229</v>
      </c>
      <c r="E846" s="31">
        <v>2019</v>
      </c>
      <c r="F846" s="31" t="s">
        <v>32</v>
      </c>
      <c r="G846" s="31" t="s">
        <v>33</v>
      </c>
      <c r="H846" s="31" t="s">
        <v>2166</v>
      </c>
      <c r="I846" s="31">
        <v>1.6</v>
      </c>
      <c r="J846" s="31">
        <f>INDEX('LA lookup'!H:H,MATCH(B846,'LA lookup'!G:G,0))</f>
        <v>1453</v>
      </c>
      <c r="K846" s="31"/>
      <c r="L846" s="31" t="str">
        <f t="shared" si="42"/>
        <v>1.6%</v>
      </c>
      <c r="M846" s="31">
        <f t="shared" si="43"/>
        <v>1.6</v>
      </c>
    </row>
    <row r="847" spans="1:13" x14ac:dyDescent="0.45">
      <c r="A847" s="31" t="str">
        <f t="shared" si="44"/>
        <v>E09000007_Children eligible for free school meals_percentage</v>
      </c>
      <c r="B847" s="31" t="s">
        <v>277</v>
      </c>
      <c r="C847" s="31" t="s">
        <v>278</v>
      </c>
      <c r="D847" s="31" t="s">
        <v>229</v>
      </c>
      <c r="E847" s="31">
        <v>2019</v>
      </c>
      <c r="F847" s="31" t="s">
        <v>32</v>
      </c>
      <c r="G847" s="31" t="s">
        <v>33</v>
      </c>
      <c r="H847" s="31" t="s">
        <v>2166</v>
      </c>
      <c r="I847" s="31">
        <v>20.2</v>
      </c>
      <c r="J847" s="31">
        <f>INDEX('LA lookup'!H:H,MATCH(B847,'LA lookup'!G:G,0))</f>
        <v>50983</v>
      </c>
      <c r="K847" s="31"/>
      <c r="L847" s="31" t="str">
        <f t="shared" si="42"/>
        <v>20.2%</v>
      </c>
      <c r="M847" s="31">
        <f t="shared" si="43"/>
        <v>20.2</v>
      </c>
    </row>
    <row r="848" spans="1:13" x14ac:dyDescent="0.45">
      <c r="A848" s="31" t="str">
        <f t="shared" si="44"/>
        <v>E09000011_Children eligible for free school meals_percentage</v>
      </c>
      <c r="B848" s="31" t="s">
        <v>518</v>
      </c>
      <c r="C848" s="31" t="s">
        <v>519</v>
      </c>
      <c r="D848" s="31" t="s">
        <v>229</v>
      </c>
      <c r="E848" s="31">
        <v>2019</v>
      </c>
      <c r="F848" s="31" t="s">
        <v>32</v>
      </c>
      <c r="G848" s="31" t="s">
        <v>33</v>
      </c>
      <c r="H848" s="31" t="s">
        <v>2166</v>
      </c>
      <c r="I848" s="31">
        <v>17</v>
      </c>
      <c r="J848" s="31">
        <f>INDEX('LA lookup'!H:H,MATCH(B848,'LA lookup'!G:G,0))</f>
        <v>68917</v>
      </c>
      <c r="K848" s="31"/>
      <c r="L848" s="31" t="str">
        <f t="shared" si="42"/>
        <v>17%</v>
      </c>
      <c r="M848" s="31">
        <f t="shared" si="43"/>
        <v>17</v>
      </c>
    </row>
    <row r="849" spans="1:13" x14ac:dyDescent="0.45">
      <c r="A849" s="31" t="str">
        <f t="shared" si="44"/>
        <v>E09000012_Children eligible for free school meals_percentage</v>
      </c>
      <c r="B849" s="31" t="s">
        <v>498</v>
      </c>
      <c r="C849" s="31" t="s">
        <v>499</v>
      </c>
      <c r="D849" s="31" t="s">
        <v>229</v>
      </c>
      <c r="E849" s="31">
        <v>2019</v>
      </c>
      <c r="F849" s="31" t="s">
        <v>32</v>
      </c>
      <c r="G849" s="31" t="s">
        <v>33</v>
      </c>
      <c r="H849" s="31" t="s">
        <v>2166</v>
      </c>
      <c r="I849" s="31">
        <v>23.8</v>
      </c>
      <c r="J849" s="31">
        <f>INDEX('LA lookup'!H:H,MATCH(B849,'LA lookup'!G:G,0))</f>
        <v>63655</v>
      </c>
      <c r="K849" s="31"/>
      <c r="L849" s="31" t="str">
        <f t="shared" si="42"/>
        <v>23.8%</v>
      </c>
      <c r="M849" s="31">
        <f t="shared" si="43"/>
        <v>23.8</v>
      </c>
    </row>
    <row r="850" spans="1:13" x14ac:dyDescent="0.45">
      <c r="A850" s="31" t="str">
        <f t="shared" si="44"/>
        <v>E09000013_Children eligible for free school meals_percentage</v>
      </c>
      <c r="B850" s="31" t="s">
        <v>491</v>
      </c>
      <c r="C850" s="31" t="s">
        <v>723</v>
      </c>
      <c r="D850" s="31" t="s">
        <v>229</v>
      </c>
      <c r="E850" s="31">
        <v>2019</v>
      </c>
      <c r="F850" s="31" t="s">
        <v>32</v>
      </c>
      <c r="G850" s="31" t="s">
        <v>33</v>
      </c>
      <c r="H850" s="31" t="s">
        <v>2166</v>
      </c>
      <c r="I850" s="31">
        <v>17</v>
      </c>
      <c r="J850" s="31">
        <f>INDEX('LA lookup'!H:H,MATCH(B850,'LA lookup'!G:G,0))</f>
        <v>36898</v>
      </c>
      <c r="K850" s="31"/>
      <c r="L850" s="31" t="str">
        <f t="shared" si="42"/>
        <v>17%</v>
      </c>
      <c r="M850" s="31">
        <f t="shared" si="43"/>
        <v>17</v>
      </c>
    </row>
    <row r="851" spans="1:13" x14ac:dyDescent="0.45">
      <c r="A851" s="31" t="str">
        <f t="shared" si="44"/>
        <v>E09000019_Children eligible for free school meals_percentage</v>
      </c>
      <c r="B851" s="31" t="s">
        <v>500</v>
      </c>
      <c r="C851" s="31" t="s">
        <v>501</v>
      </c>
      <c r="D851" s="31" t="s">
        <v>229</v>
      </c>
      <c r="E851" s="31">
        <v>2019</v>
      </c>
      <c r="F851" s="31" t="s">
        <v>32</v>
      </c>
      <c r="G851" s="31" t="s">
        <v>33</v>
      </c>
      <c r="H851" s="31" t="s">
        <v>2166</v>
      </c>
      <c r="I851" s="31">
        <v>29.4</v>
      </c>
      <c r="J851" s="31">
        <f>INDEX('LA lookup'!H:H,MATCH(B851,'LA lookup'!G:G,0))</f>
        <v>42098</v>
      </c>
      <c r="K851" s="31"/>
      <c r="L851" s="31" t="str">
        <f t="shared" si="42"/>
        <v>29.4%</v>
      </c>
      <c r="M851" s="31">
        <f t="shared" si="43"/>
        <v>29.4</v>
      </c>
    </row>
    <row r="852" spans="1:13" x14ac:dyDescent="0.45">
      <c r="A852" s="31" t="str">
        <f t="shared" si="44"/>
        <v>E09000020_Children eligible for free school meals_percentage</v>
      </c>
      <c r="B852" s="31" t="s">
        <v>479</v>
      </c>
      <c r="C852" s="31" t="s">
        <v>674</v>
      </c>
      <c r="D852" s="31" t="s">
        <v>229</v>
      </c>
      <c r="E852" s="31">
        <v>2019</v>
      </c>
      <c r="F852" s="31" t="s">
        <v>32</v>
      </c>
      <c r="G852" s="31" t="s">
        <v>33</v>
      </c>
      <c r="H852" s="31" t="s">
        <v>2166</v>
      </c>
      <c r="I852" s="31">
        <v>12.3</v>
      </c>
      <c r="J852" s="31">
        <f>INDEX('LA lookup'!H:H,MATCH(B852,'LA lookup'!G:G,0))</f>
        <v>28678</v>
      </c>
      <c r="K852" s="31"/>
      <c r="L852" s="31" t="str">
        <f t="shared" si="42"/>
        <v>12.3%</v>
      </c>
      <c r="M852" s="31">
        <f t="shared" si="43"/>
        <v>12.3</v>
      </c>
    </row>
    <row r="853" spans="1:13" x14ac:dyDescent="0.45">
      <c r="A853" s="31" t="str">
        <f t="shared" si="44"/>
        <v>E09000022_Children eligible for free school meals_percentage</v>
      </c>
      <c r="B853" s="31" t="s">
        <v>335</v>
      </c>
      <c r="C853" s="31" t="s">
        <v>336</v>
      </c>
      <c r="D853" s="31" t="s">
        <v>229</v>
      </c>
      <c r="E853" s="31">
        <v>2019</v>
      </c>
      <c r="F853" s="31" t="s">
        <v>32</v>
      </c>
      <c r="G853" s="31" t="s">
        <v>33</v>
      </c>
      <c r="H853" s="31" t="s">
        <v>2166</v>
      </c>
      <c r="I853" s="31">
        <v>24.7</v>
      </c>
      <c r="J853" s="31">
        <f>INDEX('LA lookup'!H:H,MATCH(B853,'LA lookup'!G:G,0))</f>
        <v>62629</v>
      </c>
      <c r="K853" s="31"/>
      <c r="L853" s="31" t="str">
        <f t="shared" si="42"/>
        <v>24.7%</v>
      </c>
      <c r="M853" s="31">
        <f t="shared" si="43"/>
        <v>24.7</v>
      </c>
    </row>
    <row r="854" spans="1:13" x14ac:dyDescent="0.45">
      <c r="A854" s="31" t="str">
        <f t="shared" si="44"/>
        <v>E09000023_Children eligible for free school meals_percentage</v>
      </c>
      <c r="B854" s="31" t="s">
        <v>343</v>
      </c>
      <c r="C854" s="31" t="s">
        <v>344</v>
      </c>
      <c r="D854" s="31" t="s">
        <v>229</v>
      </c>
      <c r="E854" s="31">
        <v>2019</v>
      </c>
      <c r="F854" s="31" t="s">
        <v>32</v>
      </c>
      <c r="G854" s="31" t="s">
        <v>33</v>
      </c>
      <c r="H854" s="31" t="s">
        <v>2166</v>
      </c>
      <c r="I854" s="31">
        <v>17.399999999999999</v>
      </c>
      <c r="J854" s="31">
        <f>INDEX('LA lookup'!H:H,MATCH(B854,'LA lookup'!G:G,0))</f>
        <v>68458</v>
      </c>
      <c r="K854" s="31"/>
      <c r="L854" s="31" t="str">
        <f t="shared" si="42"/>
        <v>17.4%</v>
      </c>
      <c r="M854" s="31">
        <f t="shared" si="43"/>
        <v>17.399999999999999</v>
      </c>
    </row>
    <row r="855" spans="1:13" x14ac:dyDescent="0.45">
      <c r="A855" s="31" t="str">
        <f t="shared" si="44"/>
        <v>E09000028_Children eligible for free school meals_percentage</v>
      </c>
      <c r="B855" s="31" t="s">
        <v>414</v>
      </c>
      <c r="C855" s="31" t="s">
        <v>415</v>
      </c>
      <c r="D855" s="31" t="s">
        <v>229</v>
      </c>
      <c r="E855" s="31">
        <v>2019</v>
      </c>
      <c r="F855" s="31" t="s">
        <v>32</v>
      </c>
      <c r="G855" s="31" t="s">
        <v>33</v>
      </c>
      <c r="H855" s="31" t="s">
        <v>2166</v>
      </c>
      <c r="I855" s="31">
        <v>22.5</v>
      </c>
      <c r="J855" s="31">
        <f>INDEX('LA lookup'!H:H,MATCH(B855,'LA lookup'!G:G,0))</f>
        <v>65121</v>
      </c>
      <c r="K855" s="31"/>
      <c r="L855" s="31" t="str">
        <f t="shared" si="42"/>
        <v>22.5%</v>
      </c>
      <c r="M855" s="31">
        <f t="shared" si="43"/>
        <v>22.5</v>
      </c>
    </row>
    <row r="856" spans="1:13" x14ac:dyDescent="0.45">
      <c r="A856" s="31" t="str">
        <f t="shared" si="44"/>
        <v>E09000030_Children eligible for free school meals_percentage</v>
      </c>
      <c r="B856" s="31" t="s">
        <v>440</v>
      </c>
      <c r="C856" s="31" t="s">
        <v>441</v>
      </c>
      <c r="D856" s="31" t="s">
        <v>229</v>
      </c>
      <c r="E856" s="31">
        <v>2019</v>
      </c>
      <c r="F856" s="31" t="s">
        <v>32</v>
      </c>
      <c r="G856" s="31" t="s">
        <v>33</v>
      </c>
      <c r="H856" s="31" t="s">
        <v>2166</v>
      </c>
      <c r="I856" s="31">
        <v>32.6</v>
      </c>
      <c r="J856" s="31">
        <f>INDEX('LA lookup'!H:H,MATCH(B856,'LA lookup'!G:G,0))</f>
        <v>70973</v>
      </c>
      <c r="K856" s="31"/>
      <c r="L856" s="31" t="str">
        <f t="shared" si="42"/>
        <v>32.6%</v>
      </c>
      <c r="M856" s="31">
        <f t="shared" si="43"/>
        <v>32.6</v>
      </c>
    </row>
    <row r="857" spans="1:13" x14ac:dyDescent="0.45">
      <c r="A857" s="31" t="str">
        <f t="shared" si="44"/>
        <v>E09000032_Children eligible for free school meals_percentage</v>
      </c>
      <c r="B857" s="31" t="s">
        <v>450</v>
      </c>
      <c r="C857" s="31" t="s">
        <v>451</v>
      </c>
      <c r="D857" s="31" t="s">
        <v>229</v>
      </c>
      <c r="E857" s="31">
        <v>2019</v>
      </c>
      <c r="F857" s="31" t="s">
        <v>32</v>
      </c>
      <c r="G857" s="31" t="s">
        <v>33</v>
      </c>
      <c r="H857" s="31" t="s">
        <v>2166</v>
      </c>
      <c r="I857" s="31">
        <v>13.7</v>
      </c>
      <c r="J857" s="31">
        <f>INDEX('LA lookup'!H:H,MATCH(B857,'LA lookup'!G:G,0))</f>
        <v>63840</v>
      </c>
      <c r="K857" s="31"/>
      <c r="L857" s="31" t="str">
        <f t="shared" si="42"/>
        <v>13.7%</v>
      </c>
      <c r="M857" s="31">
        <f t="shared" si="43"/>
        <v>13.7</v>
      </c>
    </row>
    <row r="858" spans="1:13" x14ac:dyDescent="0.45">
      <c r="A858" s="31" t="str">
        <f t="shared" si="44"/>
        <v>E09000033_Children eligible for free school meals_percentage</v>
      </c>
      <c r="B858" s="31" t="s">
        <v>506</v>
      </c>
      <c r="C858" s="31" t="s">
        <v>507</v>
      </c>
      <c r="D858" s="31" t="s">
        <v>229</v>
      </c>
      <c r="E858" s="31">
        <v>2019</v>
      </c>
      <c r="F858" s="31" t="s">
        <v>32</v>
      </c>
      <c r="G858" s="31" t="s">
        <v>33</v>
      </c>
      <c r="H858" s="31" t="s">
        <v>2166</v>
      </c>
      <c r="I858" s="31">
        <v>17.7</v>
      </c>
      <c r="J858" s="31">
        <f>INDEX('LA lookup'!H:H,MATCH(B858,'LA lookup'!G:G,0))</f>
        <v>47445</v>
      </c>
      <c r="K858" s="31"/>
      <c r="L858" s="31" t="str">
        <f t="shared" si="42"/>
        <v>17.7%</v>
      </c>
      <c r="M858" s="31">
        <f t="shared" si="43"/>
        <v>17.7</v>
      </c>
    </row>
    <row r="859" spans="1:13" x14ac:dyDescent="0.45">
      <c r="A859" s="31" t="str">
        <f t="shared" si="44"/>
        <v>E09000002_Children eligible for free school meals_percentage</v>
      </c>
      <c r="B859" s="31" t="s">
        <v>227</v>
      </c>
      <c r="C859" s="31" t="s">
        <v>228</v>
      </c>
      <c r="D859" s="31" t="s">
        <v>229</v>
      </c>
      <c r="E859" s="31">
        <v>2019</v>
      </c>
      <c r="F859" s="31" t="s">
        <v>32</v>
      </c>
      <c r="G859" s="31" t="s">
        <v>33</v>
      </c>
      <c r="H859" s="31" t="s">
        <v>2166</v>
      </c>
      <c r="I859" s="31">
        <v>17.399999999999999</v>
      </c>
      <c r="J859" s="31">
        <f>INDEX('LA lookup'!H:H,MATCH(B859,'LA lookup'!G:G,0))</f>
        <v>63401</v>
      </c>
      <c r="K859" s="31"/>
      <c r="L859" s="31" t="str">
        <f t="shared" si="42"/>
        <v>17.4%</v>
      </c>
      <c r="M859" s="31">
        <f t="shared" si="43"/>
        <v>17.399999999999999</v>
      </c>
    </row>
    <row r="860" spans="1:13" x14ac:dyDescent="0.45">
      <c r="A860" s="31" t="str">
        <f t="shared" si="44"/>
        <v>E09000003_Children eligible for free school meals_percentage</v>
      </c>
      <c r="B860" s="31" t="s">
        <v>233</v>
      </c>
      <c r="C860" s="31" t="s">
        <v>234</v>
      </c>
      <c r="D860" s="31" t="s">
        <v>229</v>
      </c>
      <c r="E860" s="31">
        <v>2019</v>
      </c>
      <c r="F860" s="31" t="s">
        <v>32</v>
      </c>
      <c r="G860" s="31" t="s">
        <v>33</v>
      </c>
      <c r="H860" s="31" t="s">
        <v>2166</v>
      </c>
      <c r="I860" s="31">
        <v>11.9</v>
      </c>
      <c r="J860" s="31">
        <f>INDEX('LA lookup'!H:H,MATCH(B860,'LA lookup'!G:G,0))</f>
        <v>92701</v>
      </c>
      <c r="K860" s="31"/>
      <c r="L860" s="31" t="str">
        <f t="shared" si="42"/>
        <v>11.9%</v>
      </c>
      <c r="M860" s="31">
        <f t="shared" si="43"/>
        <v>11.9</v>
      </c>
    </row>
    <row r="861" spans="1:13" x14ac:dyDescent="0.45">
      <c r="A861" s="31" t="str">
        <f t="shared" si="44"/>
        <v>E09000004_Children eligible for free school meals_percentage</v>
      </c>
      <c r="B861" s="31" t="s">
        <v>242</v>
      </c>
      <c r="C861" s="31" t="s">
        <v>243</v>
      </c>
      <c r="D861" s="31" t="s">
        <v>229</v>
      </c>
      <c r="E861" s="31">
        <v>2019</v>
      </c>
      <c r="F861" s="31" t="s">
        <v>32</v>
      </c>
      <c r="G861" s="31" t="s">
        <v>33</v>
      </c>
      <c r="H861" s="31" t="s">
        <v>2166</v>
      </c>
      <c r="I861" s="31">
        <v>12.9</v>
      </c>
      <c r="J861" s="31">
        <f>INDEX('LA lookup'!H:H,MATCH(B861,'LA lookup'!G:G,0))</f>
        <v>56853</v>
      </c>
      <c r="K861" s="31"/>
      <c r="L861" s="31" t="str">
        <f t="shared" si="42"/>
        <v>12.9%</v>
      </c>
      <c r="M861" s="31">
        <f t="shared" si="43"/>
        <v>12.9</v>
      </c>
    </row>
    <row r="862" spans="1:13" x14ac:dyDescent="0.45">
      <c r="A862" s="31" t="str">
        <f t="shared" si="44"/>
        <v>E09000005_Children eligible for free school meals_percentage</v>
      </c>
      <c r="B862" s="31" t="s">
        <v>261</v>
      </c>
      <c r="C862" s="31" t="s">
        <v>262</v>
      </c>
      <c r="D862" s="31" t="s">
        <v>229</v>
      </c>
      <c r="E862" s="31">
        <v>2019</v>
      </c>
      <c r="F862" s="31" t="s">
        <v>32</v>
      </c>
      <c r="G862" s="31" t="s">
        <v>33</v>
      </c>
      <c r="H862" s="31" t="s">
        <v>2166</v>
      </c>
      <c r="I862" s="31">
        <v>12.1</v>
      </c>
      <c r="J862" s="31">
        <f>INDEX('LA lookup'!H:H,MATCH(B862,'LA lookup'!G:G,0))</f>
        <v>77893</v>
      </c>
      <c r="K862" s="31"/>
      <c r="L862" s="31" t="str">
        <f t="shared" si="42"/>
        <v>12.1%</v>
      </c>
      <c r="M862" s="31">
        <f t="shared" si="43"/>
        <v>12.1</v>
      </c>
    </row>
    <row r="863" spans="1:13" x14ac:dyDescent="0.45">
      <c r="A863" s="31" t="str">
        <f t="shared" si="44"/>
        <v>E09000006_Children eligible for free school meals_percentage</v>
      </c>
      <c r="B863" s="31" t="s">
        <v>267</v>
      </c>
      <c r="C863" s="31" t="s">
        <v>268</v>
      </c>
      <c r="D863" s="31" t="s">
        <v>229</v>
      </c>
      <c r="E863" s="31">
        <v>2019</v>
      </c>
      <c r="F863" s="31" t="s">
        <v>32</v>
      </c>
      <c r="G863" s="31" t="s">
        <v>33</v>
      </c>
      <c r="H863" s="31" t="s">
        <v>2166</v>
      </c>
      <c r="I863" s="31">
        <v>9.9</v>
      </c>
      <c r="J863" s="31">
        <f>INDEX('LA lookup'!H:H,MATCH(B863,'LA lookup'!G:G,0))</f>
        <v>75055</v>
      </c>
      <c r="K863" s="31"/>
      <c r="L863" s="31" t="str">
        <f t="shared" si="42"/>
        <v>9.9%</v>
      </c>
      <c r="M863" s="31">
        <f t="shared" si="43"/>
        <v>9.9</v>
      </c>
    </row>
    <row r="864" spans="1:13" x14ac:dyDescent="0.45">
      <c r="A864" s="31" t="str">
        <f t="shared" si="44"/>
        <v>E09000008_Children eligible for free school meals_percentage</v>
      </c>
      <c r="B864" s="31" t="s">
        <v>486</v>
      </c>
      <c r="C864" s="31" t="s">
        <v>487</v>
      </c>
      <c r="D864" s="31" t="s">
        <v>229</v>
      </c>
      <c r="E864" s="31">
        <v>2019</v>
      </c>
      <c r="F864" s="31" t="s">
        <v>32</v>
      </c>
      <c r="G864" s="31" t="s">
        <v>33</v>
      </c>
      <c r="H864" s="31" t="s">
        <v>2166</v>
      </c>
      <c r="I864" s="31">
        <v>20.7</v>
      </c>
      <c r="J864" s="31">
        <f>INDEX('LA lookup'!H:H,MATCH(B864,'LA lookup'!G:G,0))</f>
        <v>94702</v>
      </c>
      <c r="K864" s="31"/>
      <c r="L864" s="31" t="str">
        <f t="shared" si="42"/>
        <v>20.7%</v>
      </c>
      <c r="M864" s="31">
        <f t="shared" si="43"/>
        <v>20.7</v>
      </c>
    </row>
    <row r="865" spans="1:13" x14ac:dyDescent="0.45">
      <c r="A865" s="31" t="str">
        <f t="shared" si="44"/>
        <v>E09000009_Children eligible for free school meals_percentage</v>
      </c>
      <c r="B865" s="31" t="s">
        <v>509</v>
      </c>
      <c r="C865" s="31" t="s">
        <v>510</v>
      </c>
      <c r="D865" s="31" t="s">
        <v>229</v>
      </c>
      <c r="E865" s="31">
        <v>2019</v>
      </c>
      <c r="F865" s="31" t="s">
        <v>32</v>
      </c>
      <c r="G865" s="31" t="s">
        <v>33</v>
      </c>
      <c r="H865" s="31" t="s">
        <v>2166</v>
      </c>
      <c r="I865" s="31">
        <v>14.5</v>
      </c>
      <c r="J865" s="31">
        <f>INDEX('LA lookup'!H:H,MATCH(B865,'LA lookup'!G:G,0))</f>
        <v>81732</v>
      </c>
      <c r="K865" s="31"/>
      <c r="L865" s="31" t="str">
        <f t="shared" si="42"/>
        <v>14.5%</v>
      </c>
      <c r="M865" s="31">
        <f t="shared" si="43"/>
        <v>14.5</v>
      </c>
    </row>
    <row r="866" spans="1:13" x14ac:dyDescent="0.45">
      <c r="A866" s="31" t="str">
        <f t="shared" si="44"/>
        <v>E09000010_Children eligible for free school meals_percentage</v>
      </c>
      <c r="B866" s="31" t="s">
        <v>301</v>
      </c>
      <c r="C866" s="31" t="s">
        <v>302</v>
      </c>
      <c r="D866" s="31" t="s">
        <v>229</v>
      </c>
      <c r="E866" s="31">
        <v>2019</v>
      </c>
      <c r="F866" s="31" t="s">
        <v>32</v>
      </c>
      <c r="G866" s="31" t="s">
        <v>33</v>
      </c>
      <c r="H866" s="31" t="s">
        <v>2166</v>
      </c>
      <c r="I866" s="31">
        <v>16.899999999999999</v>
      </c>
      <c r="J866" s="31">
        <f>INDEX('LA lookup'!H:H,MATCH(B866,'LA lookup'!G:G,0))</f>
        <v>84497</v>
      </c>
      <c r="K866" s="31"/>
      <c r="L866" s="31" t="str">
        <f t="shared" si="42"/>
        <v>16.9%</v>
      </c>
      <c r="M866" s="31">
        <f t="shared" si="43"/>
        <v>16.899999999999999</v>
      </c>
    </row>
    <row r="867" spans="1:13" x14ac:dyDescent="0.45">
      <c r="A867" s="31" t="str">
        <f t="shared" si="44"/>
        <v>E09000014_Children eligible for free school meals_percentage</v>
      </c>
      <c r="B867" s="31" t="s">
        <v>311</v>
      </c>
      <c r="C867" s="31" t="s">
        <v>312</v>
      </c>
      <c r="D867" s="31" t="s">
        <v>229</v>
      </c>
      <c r="E867" s="31">
        <v>2019</v>
      </c>
      <c r="F867" s="31" t="s">
        <v>32</v>
      </c>
      <c r="G867" s="31" t="s">
        <v>33</v>
      </c>
      <c r="H867" s="31" t="s">
        <v>2166</v>
      </c>
      <c r="I867" s="31">
        <v>17.600000000000001</v>
      </c>
      <c r="J867" s="31">
        <f>INDEX('LA lookup'!H:H,MATCH(B867,'LA lookup'!G:G,0))</f>
        <v>60398</v>
      </c>
      <c r="K867" s="31"/>
      <c r="L867" s="31" t="str">
        <f t="shared" si="42"/>
        <v>17.6%</v>
      </c>
      <c r="M867" s="31">
        <f t="shared" si="43"/>
        <v>17.600000000000001</v>
      </c>
    </row>
    <row r="868" spans="1:13" x14ac:dyDescent="0.45">
      <c r="A868" s="31" t="str">
        <f t="shared" si="44"/>
        <v>E09000015_Children eligible for free school meals_percentage</v>
      </c>
      <c r="B868" s="31" t="s">
        <v>496</v>
      </c>
      <c r="C868" s="31" t="s">
        <v>497</v>
      </c>
      <c r="D868" s="31" t="s">
        <v>229</v>
      </c>
      <c r="E868" s="31">
        <v>2019</v>
      </c>
      <c r="F868" s="31" t="s">
        <v>32</v>
      </c>
      <c r="G868" s="31" t="s">
        <v>33</v>
      </c>
      <c r="H868" s="31" t="s">
        <v>2166</v>
      </c>
      <c r="I868" s="31">
        <v>9.3000000000000007</v>
      </c>
      <c r="J868" s="31">
        <f>INDEX('LA lookup'!H:H,MATCH(B868,'LA lookup'!G:G,0))</f>
        <v>58373</v>
      </c>
      <c r="K868" s="31"/>
      <c r="L868" s="31" t="str">
        <f t="shared" si="42"/>
        <v>9.3%</v>
      </c>
      <c r="M868" s="31">
        <f t="shared" si="43"/>
        <v>9.3000000000000007</v>
      </c>
    </row>
    <row r="869" spans="1:13" x14ac:dyDescent="0.45">
      <c r="A869" s="31" t="str">
        <f t="shared" si="44"/>
        <v>E09000016_Children eligible for free school meals_percentage</v>
      </c>
      <c r="B869" s="31" t="s">
        <v>315</v>
      </c>
      <c r="C869" s="31" t="s">
        <v>316</v>
      </c>
      <c r="D869" s="31" t="s">
        <v>229</v>
      </c>
      <c r="E869" s="31">
        <v>2019</v>
      </c>
      <c r="F869" s="31" t="s">
        <v>32</v>
      </c>
      <c r="G869" s="31" t="s">
        <v>33</v>
      </c>
      <c r="H869" s="31" t="s">
        <v>2166</v>
      </c>
      <c r="I869" s="31">
        <v>12.7</v>
      </c>
      <c r="J869" s="31">
        <f>INDEX('LA lookup'!H:H,MATCH(B869,'LA lookup'!G:G,0))</f>
        <v>57541</v>
      </c>
      <c r="K869" s="31"/>
      <c r="L869" s="31" t="str">
        <f t="shared" si="42"/>
        <v>12.7%</v>
      </c>
      <c r="M869" s="31">
        <f t="shared" si="43"/>
        <v>12.7</v>
      </c>
    </row>
    <row r="870" spans="1:13" x14ac:dyDescent="0.45">
      <c r="A870" s="31" t="str">
        <f t="shared" si="44"/>
        <v>E09000017_Children eligible for free school meals_percentage</v>
      </c>
      <c r="B870" s="31" t="s">
        <v>321</v>
      </c>
      <c r="C870" s="31" t="s">
        <v>322</v>
      </c>
      <c r="D870" s="31" t="s">
        <v>229</v>
      </c>
      <c r="E870" s="31">
        <v>2019</v>
      </c>
      <c r="F870" s="31" t="s">
        <v>32</v>
      </c>
      <c r="G870" s="31" t="s">
        <v>33</v>
      </c>
      <c r="H870" s="31" t="s">
        <v>2166</v>
      </c>
      <c r="I870" s="31">
        <v>13.1</v>
      </c>
      <c r="J870" s="31">
        <f>INDEX('LA lookup'!H:H,MATCH(B870,'LA lookup'!G:G,0))</f>
        <v>73377</v>
      </c>
      <c r="K870" s="31"/>
      <c r="L870" s="31" t="str">
        <f t="shared" si="42"/>
        <v>13.1%</v>
      </c>
      <c r="M870" s="31">
        <f t="shared" si="43"/>
        <v>13.1</v>
      </c>
    </row>
    <row r="871" spans="1:13" x14ac:dyDescent="0.45">
      <c r="A871" s="31" t="str">
        <f t="shared" si="44"/>
        <v>E09000018_Children eligible for free school meals_percentage</v>
      </c>
      <c r="B871" s="31" t="s">
        <v>323</v>
      </c>
      <c r="C871" s="31" t="s">
        <v>324</v>
      </c>
      <c r="D871" s="31" t="s">
        <v>229</v>
      </c>
      <c r="E871" s="31">
        <v>2019</v>
      </c>
      <c r="F871" s="31" t="s">
        <v>32</v>
      </c>
      <c r="G871" s="31" t="s">
        <v>33</v>
      </c>
      <c r="H871" s="31" t="s">
        <v>2166</v>
      </c>
      <c r="I871" s="31">
        <v>16.2</v>
      </c>
      <c r="J871" s="31">
        <f>INDEX('LA lookup'!H:H,MATCH(B871,'LA lookup'!G:G,0))</f>
        <v>64898</v>
      </c>
      <c r="K871" s="31"/>
      <c r="L871" s="31" t="str">
        <f t="shared" si="42"/>
        <v>16.2%</v>
      </c>
      <c r="M871" s="31">
        <f t="shared" si="43"/>
        <v>16.2</v>
      </c>
    </row>
    <row r="872" spans="1:13" x14ac:dyDescent="0.45">
      <c r="A872" s="31" t="str">
        <f t="shared" si="44"/>
        <v>E09000021_Children eligible for free school meals_percentage</v>
      </c>
      <c r="B872" s="31" t="s">
        <v>520</v>
      </c>
      <c r="C872" s="31" t="s">
        <v>521</v>
      </c>
      <c r="D872" s="31" t="s">
        <v>229</v>
      </c>
      <c r="E872" s="31">
        <v>2019</v>
      </c>
      <c r="F872" s="31" t="s">
        <v>32</v>
      </c>
      <c r="G872" s="31" t="s">
        <v>33</v>
      </c>
      <c r="H872" s="31" t="s">
        <v>2166</v>
      </c>
      <c r="I872" s="31">
        <v>8.1</v>
      </c>
      <c r="J872" s="31">
        <f>INDEX('LA lookup'!H:H,MATCH(B872,'LA lookup'!G:G,0))</f>
        <v>38977</v>
      </c>
      <c r="K872" s="31"/>
      <c r="L872" s="31" t="str">
        <f t="shared" si="42"/>
        <v>8.1%</v>
      </c>
      <c r="M872" s="31">
        <f t="shared" si="43"/>
        <v>8.1</v>
      </c>
    </row>
    <row r="873" spans="1:13" x14ac:dyDescent="0.45">
      <c r="A873" s="31" t="str">
        <f t="shared" si="44"/>
        <v>E09000024_Children eligible for free school meals_percentage</v>
      </c>
      <c r="B873" s="31" t="s">
        <v>353</v>
      </c>
      <c r="C873" s="31" t="s">
        <v>354</v>
      </c>
      <c r="D873" s="31" t="s">
        <v>229</v>
      </c>
      <c r="E873" s="31">
        <v>2019</v>
      </c>
      <c r="F873" s="31" t="s">
        <v>32</v>
      </c>
      <c r="G873" s="31" t="s">
        <v>33</v>
      </c>
      <c r="H873" s="31" t="s">
        <v>2166</v>
      </c>
      <c r="I873" s="31">
        <v>14.1</v>
      </c>
      <c r="J873" s="31">
        <f>INDEX('LA lookup'!H:H,MATCH(B873,'LA lookup'!G:G,0))</f>
        <v>47266</v>
      </c>
      <c r="K873" s="31"/>
      <c r="L873" s="31" t="str">
        <f t="shared" si="42"/>
        <v>14.1%</v>
      </c>
      <c r="M873" s="31">
        <f t="shared" si="43"/>
        <v>14.1</v>
      </c>
    </row>
    <row r="874" spans="1:13" x14ac:dyDescent="0.45">
      <c r="A874" s="31" t="str">
        <f t="shared" si="44"/>
        <v>E09000025_Children eligible for free school meals_percentage</v>
      </c>
      <c r="B874" s="31" t="s">
        <v>359</v>
      </c>
      <c r="C874" s="31" t="s">
        <v>360</v>
      </c>
      <c r="D874" s="31" t="s">
        <v>229</v>
      </c>
      <c r="E874" s="31">
        <v>2019</v>
      </c>
      <c r="F874" s="31" t="s">
        <v>32</v>
      </c>
      <c r="G874" s="31" t="s">
        <v>33</v>
      </c>
      <c r="H874" s="31" t="s">
        <v>2166</v>
      </c>
      <c r="I874" s="31">
        <v>18.399999999999999</v>
      </c>
      <c r="J874" s="31">
        <f>INDEX('LA lookup'!H:H,MATCH(B874,'LA lookup'!G:G,0))</f>
        <v>86567</v>
      </c>
      <c r="K874" s="31"/>
      <c r="L874" s="31" t="str">
        <f t="shared" si="42"/>
        <v>18.4%</v>
      </c>
      <c r="M874" s="31">
        <f t="shared" si="43"/>
        <v>18.399999999999999</v>
      </c>
    </row>
    <row r="875" spans="1:13" x14ac:dyDescent="0.45">
      <c r="A875" s="31" t="str">
        <f t="shared" si="44"/>
        <v>E09000026_Children eligible for free school meals_percentage</v>
      </c>
      <c r="B875" s="31" t="s">
        <v>385</v>
      </c>
      <c r="C875" s="31" t="s">
        <v>386</v>
      </c>
      <c r="D875" s="31" t="s">
        <v>229</v>
      </c>
      <c r="E875" s="31">
        <v>2019</v>
      </c>
      <c r="F875" s="31" t="s">
        <v>32</v>
      </c>
      <c r="G875" s="31" t="s">
        <v>33</v>
      </c>
      <c r="H875" s="31" t="s">
        <v>2166</v>
      </c>
      <c r="I875" s="31">
        <v>12.2</v>
      </c>
      <c r="J875" s="31">
        <f>INDEX('LA lookup'!H:H,MATCH(B875,'LA lookup'!G:G,0))</f>
        <v>76159</v>
      </c>
      <c r="K875" s="31"/>
      <c r="L875" s="31" t="str">
        <f t="shared" si="42"/>
        <v>12.2%</v>
      </c>
      <c r="M875" s="31">
        <f t="shared" si="43"/>
        <v>12.2</v>
      </c>
    </row>
    <row r="876" spans="1:13" x14ac:dyDescent="0.45">
      <c r="A876" s="31" t="str">
        <f t="shared" si="44"/>
        <v>E09000027_Children eligible for free school meals_percentage</v>
      </c>
      <c r="B876" s="31" t="s">
        <v>389</v>
      </c>
      <c r="C876" s="31" t="s">
        <v>390</v>
      </c>
      <c r="D876" s="31" t="s">
        <v>229</v>
      </c>
      <c r="E876" s="31">
        <v>2019</v>
      </c>
      <c r="F876" s="31" t="s">
        <v>32</v>
      </c>
      <c r="G876" s="31" t="s">
        <v>33</v>
      </c>
      <c r="H876" s="31" t="s">
        <v>2166</v>
      </c>
      <c r="I876" s="31">
        <v>6.8</v>
      </c>
      <c r="J876" s="31">
        <f>INDEX('LA lookup'!H:H,MATCH(B876,'LA lookup'!G:G,0))</f>
        <v>45525</v>
      </c>
      <c r="K876" s="31"/>
      <c r="L876" s="31" t="str">
        <f t="shared" si="42"/>
        <v>6.8%</v>
      </c>
      <c r="M876" s="31">
        <f t="shared" si="43"/>
        <v>6.8</v>
      </c>
    </row>
    <row r="877" spans="1:13" x14ac:dyDescent="0.45">
      <c r="A877" s="31" t="str">
        <f t="shared" si="44"/>
        <v>E09000029_Children eligible for free school meals_percentage</v>
      </c>
      <c r="B877" s="31" t="s">
        <v>432</v>
      </c>
      <c r="C877" s="31" t="s">
        <v>433</v>
      </c>
      <c r="D877" s="31" t="s">
        <v>229</v>
      </c>
      <c r="E877" s="31">
        <v>2019</v>
      </c>
      <c r="F877" s="31" t="s">
        <v>32</v>
      </c>
      <c r="G877" s="31" t="s">
        <v>33</v>
      </c>
      <c r="H877" s="31" t="s">
        <v>2166</v>
      </c>
      <c r="I877" s="31">
        <v>12.3</v>
      </c>
      <c r="J877" s="31">
        <f>INDEX('LA lookup'!H:H,MATCH(B877,'LA lookup'!G:G,0))</f>
        <v>47941</v>
      </c>
      <c r="K877" s="31"/>
      <c r="L877" s="31" t="str">
        <f t="shared" si="42"/>
        <v>12.3%</v>
      </c>
      <c r="M877" s="31">
        <f t="shared" si="43"/>
        <v>12.3</v>
      </c>
    </row>
    <row r="878" spans="1:13" x14ac:dyDescent="0.45">
      <c r="A878" s="31" t="str">
        <f t="shared" si="44"/>
        <v>E09000031_Children eligible for free school meals_percentage</v>
      </c>
      <c r="B878" s="31" t="s">
        <v>448</v>
      </c>
      <c r="C878" s="31" t="s">
        <v>449</v>
      </c>
      <c r="D878" s="31" t="s">
        <v>229</v>
      </c>
      <c r="E878" s="31">
        <v>2019</v>
      </c>
      <c r="F878" s="31" t="s">
        <v>32</v>
      </c>
      <c r="G878" s="31" t="s">
        <v>33</v>
      </c>
      <c r="H878" s="31" t="s">
        <v>2166</v>
      </c>
      <c r="I878" s="31">
        <v>16</v>
      </c>
      <c r="J878" s="31">
        <f>INDEX('LA lookup'!H:H,MATCH(B878,'LA lookup'!G:G,0))</f>
        <v>67017</v>
      </c>
      <c r="K878" s="31"/>
      <c r="L878" s="31" t="str">
        <f t="shared" si="42"/>
        <v>16%</v>
      </c>
      <c r="M878" s="31">
        <f t="shared" si="43"/>
        <v>16</v>
      </c>
    </row>
    <row r="879" spans="1:13" x14ac:dyDescent="0.45">
      <c r="A879" s="31" t="str">
        <f t="shared" si="44"/>
        <v>E10000002_Children eligible for free school meals_percentage</v>
      </c>
      <c r="B879" s="31" t="s">
        <v>269</v>
      </c>
      <c r="C879" s="31" t="s">
        <v>270</v>
      </c>
      <c r="D879" s="31" t="s">
        <v>229</v>
      </c>
      <c r="E879" s="31">
        <v>2019</v>
      </c>
      <c r="F879" s="31" t="s">
        <v>32</v>
      </c>
      <c r="G879" s="31" t="s">
        <v>33</v>
      </c>
      <c r="H879" s="31" t="s">
        <v>2166</v>
      </c>
      <c r="I879" s="31">
        <v>7.2</v>
      </c>
      <c r="J879" s="31">
        <f>INDEX('LA lookup'!H:H,MATCH(B879,'LA lookup'!G:G,0))</f>
        <v>124321</v>
      </c>
      <c r="K879" s="31"/>
      <c r="L879" s="31" t="str">
        <f t="shared" si="42"/>
        <v>7.2%</v>
      </c>
      <c r="M879" s="31">
        <f t="shared" si="43"/>
        <v>7.2</v>
      </c>
    </row>
    <row r="880" spans="1:13" x14ac:dyDescent="0.45">
      <c r="A880" s="31" t="str">
        <f t="shared" si="44"/>
        <v>E06000042_Children eligible for free school meals_percentage</v>
      </c>
      <c r="B880" s="31" t="s">
        <v>355</v>
      </c>
      <c r="C880" s="31" t="s">
        <v>356</v>
      </c>
      <c r="D880" s="31" t="s">
        <v>229</v>
      </c>
      <c r="E880" s="31">
        <v>2019</v>
      </c>
      <c r="F880" s="31" t="s">
        <v>32</v>
      </c>
      <c r="G880" s="31" t="s">
        <v>33</v>
      </c>
      <c r="H880" s="31" t="s">
        <v>2166</v>
      </c>
      <c r="I880" s="31">
        <v>13</v>
      </c>
      <c r="J880" s="31">
        <f>INDEX('LA lookup'!H:H,MATCH(B880,'LA lookup'!G:G,0))</f>
        <v>68278</v>
      </c>
      <c r="K880" s="31"/>
      <c r="L880" s="31" t="str">
        <f t="shared" si="42"/>
        <v>13%</v>
      </c>
      <c r="M880" s="31">
        <f t="shared" si="43"/>
        <v>13</v>
      </c>
    </row>
    <row r="881" spans="1:13" x14ac:dyDescent="0.45">
      <c r="A881" s="31" t="str">
        <f t="shared" si="44"/>
        <v>E10000011_Children eligible for free school meals_percentage</v>
      </c>
      <c r="B881" s="31" t="s">
        <v>299</v>
      </c>
      <c r="C881" s="31" t="s">
        <v>300</v>
      </c>
      <c r="D881" s="31" t="s">
        <v>229</v>
      </c>
      <c r="E881" s="31">
        <v>2019</v>
      </c>
      <c r="F881" s="31" t="s">
        <v>32</v>
      </c>
      <c r="G881" s="31" t="s">
        <v>33</v>
      </c>
      <c r="H881" s="31" t="s">
        <v>2166</v>
      </c>
      <c r="I881" s="31">
        <v>13.9</v>
      </c>
      <c r="J881" s="31">
        <f>INDEX('LA lookup'!H:H,MATCH(B881,'LA lookup'!G:G,0))</f>
        <v>106378</v>
      </c>
      <c r="K881" s="31"/>
      <c r="L881" s="31" t="str">
        <f t="shared" si="42"/>
        <v>13.9%</v>
      </c>
      <c r="M881" s="31">
        <f t="shared" si="43"/>
        <v>13.9</v>
      </c>
    </row>
    <row r="882" spans="1:13" x14ac:dyDescent="0.45">
      <c r="A882" s="31" t="str">
        <f t="shared" si="44"/>
        <v>E06000043_Children eligible for free school meals_percentage</v>
      </c>
      <c r="B882" s="31" t="s">
        <v>263</v>
      </c>
      <c r="C882" s="31" t="s">
        <v>264</v>
      </c>
      <c r="D882" s="31" t="s">
        <v>229</v>
      </c>
      <c r="E882" s="31">
        <v>2019</v>
      </c>
      <c r="F882" s="31" t="s">
        <v>32</v>
      </c>
      <c r="G882" s="31" t="s">
        <v>33</v>
      </c>
      <c r="H882" s="31" t="s">
        <v>2166</v>
      </c>
      <c r="I882" s="31">
        <v>14</v>
      </c>
      <c r="J882" s="31">
        <f>INDEX('LA lookup'!H:H,MATCH(B882,'LA lookup'!G:G,0))</f>
        <v>51005</v>
      </c>
      <c r="K882" s="31"/>
      <c r="L882" s="31" t="str">
        <f t="shared" si="42"/>
        <v>14%</v>
      </c>
      <c r="M882" s="31">
        <f t="shared" si="43"/>
        <v>14</v>
      </c>
    </row>
    <row r="883" spans="1:13" x14ac:dyDescent="0.45">
      <c r="A883" s="31" t="str">
        <f t="shared" si="44"/>
        <v>E10000014_Children eligible for free school meals_percentage</v>
      </c>
      <c r="B883" s="31" t="s">
        <v>309</v>
      </c>
      <c r="C883" s="31" t="s">
        <v>310</v>
      </c>
      <c r="D883" s="31" t="s">
        <v>229</v>
      </c>
      <c r="E883" s="31">
        <v>2019</v>
      </c>
      <c r="F883" s="31" t="s">
        <v>32</v>
      </c>
      <c r="G883" s="31" t="s">
        <v>33</v>
      </c>
      <c r="H883" s="31" t="s">
        <v>2166</v>
      </c>
      <c r="I883" s="31">
        <v>9.8000000000000007</v>
      </c>
      <c r="J883" s="31">
        <f>INDEX('LA lookup'!H:H,MATCH(B883,'LA lookup'!G:G,0))</f>
        <v>284002</v>
      </c>
      <c r="K883" s="31"/>
      <c r="L883" s="31" t="str">
        <f t="shared" si="42"/>
        <v>9.8%</v>
      </c>
      <c r="M883" s="31">
        <f t="shared" si="43"/>
        <v>9.8000000000000007</v>
      </c>
    </row>
    <row r="884" spans="1:13" x14ac:dyDescent="0.45">
      <c r="A884" s="31" t="str">
        <f t="shared" si="44"/>
        <v>E06000044_Children eligible for free school meals_percentage</v>
      </c>
      <c r="B884" s="31" t="s">
        <v>383</v>
      </c>
      <c r="C884" s="31" t="s">
        <v>384</v>
      </c>
      <c r="D884" s="31" t="s">
        <v>229</v>
      </c>
      <c r="E884" s="31">
        <v>2019</v>
      </c>
      <c r="F884" s="31" t="s">
        <v>32</v>
      </c>
      <c r="G884" s="31" t="s">
        <v>33</v>
      </c>
      <c r="H884" s="31" t="s">
        <v>2166</v>
      </c>
      <c r="I884" s="31">
        <v>19.8</v>
      </c>
      <c r="J884" s="31">
        <f>INDEX('LA lookup'!H:H,MATCH(B884,'LA lookup'!G:G,0))</f>
        <v>44046</v>
      </c>
      <c r="K884" s="31"/>
      <c r="L884" s="31" t="str">
        <f t="shared" si="42"/>
        <v>19.8%</v>
      </c>
      <c r="M884" s="31">
        <f t="shared" si="43"/>
        <v>19.8</v>
      </c>
    </row>
    <row r="885" spans="1:13" x14ac:dyDescent="0.45">
      <c r="A885" s="31" t="str">
        <f t="shared" si="44"/>
        <v>E06000045_Children eligible for free school meals_percentage</v>
      </c>
      <c r="B885" s="31" t="s">
        <v>577</v>
      </c>
      <c r="C885" s="31" t="s">
        <v>729</v>
      </c>
      <c r="D885" s="31" t="s">
        <v>229</v>
      </c>
      <c r="E885" s="31">
        <v>2019</v>
      </c>
      <c r="F885" s="31" t="s">
        <v>32</v>
      </c>
      <c r="G885" s="31" t="s">
        <v>33</v>
      </c>
      <c r="H885" s="31" t="s">
        <v>2166</v>
      </c>
      <c r="I885" s="31">
        <v>21.1</v>
      </c>
      <c r="J885" s="31">
        <f>INDEX('LA lookup'!H:H,MATCH(B885,'LA lookup'!G:G,0))</f>
        <v>50832</v>
      </c>
      <c r="K885" s="31"/>
      <c r="L885" s="31" t="str">
        <f t="shared" si="42"/>
        <v>21.1%</v>
      </c>
      <c r="M885" s="31">
        <f t="shared" si="43"/>
        <v>21.1</v>
      </c>
    </row>
    <row r="886" spans="1:13" x14ac:dyDescent="0.45">
      <c r="A886" s="31" t="str">
        <f t="shared" si="44"/>
        <v>E06000036_Children eligible for free school meals_percentage</v>
      </c>
      <c r="B886" s="31" t="s">
        <v>257</v>
      </c>
      <c r="C886" s="31" t="s">
        <v>258</v>
      </c>
      <c r="D886" s="31" t="s">
        <v>229</v>
      </c>
      <c r="E886" s="31">
        <v>2019</v>
      </c>
      <c r="F886" s="31" t="s">
        <v>32</v>
      </c>
      <c r="G886" s="31" t="s">
        <v>33</v>
      </c>
      <c r="H886" s="31" t="s">
        <v>2166</v>
      </c>
      <c r="I886" s="31">
        <v>7.5</v>
      </c>
      <c r="J886" s="31">
        <f>INDEX('LA lookup'!H:H,MATCH(B886,'LA lookup'!G:G,0))</f>
        <v>28336</v>
      </c>
      <c r="K886" s="31"/>
      <c r="L886" s="31" t="str">
        <f t="shared" si="42"/>
        <v>7.5%</v>
      </c>
      <c r="M886" s="31">
        <f t="shared" si="43"/>
        <v>7.5</v>
      </c>
    </row>
    <row r="887" spans="1:13" x14ac:dyDescent="0.45">
      <c r="A887" s="31" t="str">
        <f t="shared" si="44"/>
        <v>E06000040_Children eligible for free school meals_percentage</v>
      </c>
      <c r="B887" s="31" t="s">
        <v>555</v>
      </c>
      <c r="C887" s="31" t="s">
        <v>727</v>
      </c>
      <c r="D887" s="31" t="s">
        <v>229</v>
      </c>
      <c r="E887" s="31">
        <v>2019</v>
      </c>
      <c r="F887" s="31" t="s">
        <v>32</v>
      </c>
      <c r="G887" s="31" t="s">
        <v>33</v>
      </c>
      <c r="H887" s="31" t="s">
        <v>2166</v>
      </c>
      <c r="I887" s="31">
        <v>6.3</v>
      </c>
      <c r="J887" s="31">
        <f>INDEX('LA lookup'!H:H,MATCH(B887,'LA lookup'!G:G,0))</f>
        <v>34604</v>
      </c>
      <c r="K887" s="31"/>
      <c r="L887" s="31" t="str">
        <f t="shared" si="42"/>
        <v>6.3%</v>
      </c>
      <c r="M887" s="31">
        <f t="shared" si="43"/>
        <v>6.3</v>
      </c>
    </row>
    <row r="888" spans="1:13" x14ac:dyDescent="0.45">
      <c r="A888" s="31" t="str">
        <f t="shared" si="44"/>
        <v>E06000037_Children eligible for free school meals_percentage</v>
      </c>
      <c r="B888" s="31" t="s">
        <v>456</v>
      </c>
      <c r="C888" s="31" t="s">
        <v>457</v>
      </c>
      <c r="D888" s="31" t="s">
        <v>229</v>
      </c>
      <c r="E888" s="31">
        <v>2019</v>
      </c>
      <c r="F888" s="31" t="s">
        <v>32</v>
      </c>
      <c r="G888" s="31" t="s">
        <v>33</v>
      </c>
      <c r="H888" s="31" t="s">
        <v>2166</v>
      </c>
      <c r="I888" s="31">
        <v>7.3</v>
      </c>
      <c r="J888" s="31">
        <f>INDEX('LA lookup'!H:H,MATCH(B888,'LA lookup'!G:G,0))</f>
        <v>35623</v>
      </c>
      <c r="K888" s="31"/>
      <c r="L888" s="31" t="str">
        <f t="shared" si="42"/>
        <v>7.3%</v>
      </c>
      <c r="M888" s="31">
        <f t="shared" si="43"/>
        <v>7.3</v>
      </c>
    </row>
    <row r="889" spans="1:13" x14ac:dyDescent="0.45">
      <c r="A889" s="31" t="str">
        <f t="shared" si="44"/>
        <v>E06000038_Children eligible for free school meals_percentage</v>
      </c>
      <c r="B889" s="31" t="s">
        <v>557</v>
      </c>
      <c r="C889" s="31" t="s">
        <v>726</v>
      </c>
      <c r="D889" s="31" t="s">
        <v>229</v>
      </c>
      <c r="E889" s="31">
        <v>2019</v>
      </c>
      <c r="F889" s="31" t="s">
        <v>32</v>
      </c>
      <c r="G889" s="31" t="s">
        <v>33</v>
      </c>
      <c r="H889" s="31" t="s">
        <v>2166</v>
      </c>
      <c r="I889" s="31">
        <v>13.2</v>
      </c>
      <c r="J889" s="31">
        <f>INDEX('LA lookup'!H:H,MATCH(B889,'LA lookup'!G:G,0))</f>
        <v>37080</v>
      </c>
      <c r="K889" s="31"/>
      <c r="L889" s="31" t="str">
        <f t="shared" si="42"/>
        <v>13.2%</v>
      </c>
      <c r="M889" s="31">
        <f t="shared" si="43"/>
        <v>13.2</v>
      </c>
    </row>
    <row r="890" spans="1:13" x14ac:dyDescent="0.45">
      <c r="A890" s="31" t="str">
        <f t="shared" si="44"/>
        <v>E06000039_Children eligible for free school meals_percentage</v>
      </c>
      <c r="B890" s="31" t="s">
        <v>404</v>
      </c>
      <c r="C890" s="31" t="s">
        <v>405</v>
      </c>
      <c r="D890" s="31" t="s">
        <v>229</v>
      </c>
      <c r="E890" s="31">
        <v>2019</v>
      </c>
      <c r="F890" s="31" t="s">
        <v>32</v>
      </c>
      <c r="G890" s="31" t="s">
        <v>33</v>
      </c>
      <c r="H890" s="31" t="s">
        <v>2166</v>
      </c>
      <c r="I890" s="31">
        <v>11.4</v>
      </c>
      <c r="J890" s="31">
        <f>INDEX('LA lookup'!H:H,MATCH(B890,'LA lookup'!G:G,0))</f>
        <v>42699</v>
      </c>
      <c r="K890" s="31"/>
      <c r="L890" s="31" t="str">
        <f t="shared" si="42"/>
        <v>11.4%</v>
      </c>
      <c r="M890" s="31">
        <f t="shared" si="43"/>
        <v>11.4</v>
      </c>
    </row>
    <row r="891" spans="1:13" x14ac:dyDescent="0.45">
      <c r="A891" s="31" t="str">
        <f t="shared" si="44"/>
        <v>E06000041_Children eligible for free school meals_percentage</v>
      </c>
      <c r="B891" s="31" t="s">
        <v>466</v>
      </c>
      <c r="C891" s="31" t="s">
        <v>467</v>
      </c>
      <c r="D891" s="31" t="s">
        <v>229</v>
      </c>
      <c r="E891" s="31">
        <v>2019</v>
      </c>
      <c r="F891" s="31" t="s">
        <v>32</v>
      </c>
      <c r="G891" s="31" t="s">
        <v>33</v>
      </c>
      <c r="H891" s="31" t="s">
        <v>2166</v>
      </c>
      <c r="I891" s="31">
        <v>5.8</v>
      </c>
      <c r="J891" s="31">
        <f>INDEX('LA lookup'!H:H,MATCH(B891,'LA lookup'!G:G,0))</f>
        <v>39532</v>
      </c>
      <c r="K891" s="31"/>
      <c r="L891" s="31" t="str">
        <f t="shared" si="42"/>
        <v>5.8%</v>
      </c>
      <c r="M891" s="31">
        <f t="shared" si="43"/>
        <v>5.8</v>
      </c>
    </row>
    <row r="892" spans="1:13" x14ac:dyDescent="0.45">
      <c r="A892" s="31" t="str">
        <f t="shared" si="44"/>
        <v>E10000016_Children eligible for free school meals_percentage</v>
      </c>
      <c r="B892" s="31" t="s">
        <v>327</v>
      </c>
      <c r="C892" s="31" t="s">
        <v>328</v>
      </c>
      <c r="D892" s="31" t="s">
        <v>229</v>
      </c>
      <c r="E892" s="31">
        <v>2019</v>
      </c>
      <c r="F892" s="31" t="s">
        <v>32</v>
      </c>
      <c r="G892" s="31" t="s">
        <v>33</v>
      </c>
      <c r="H892" s="31" t="s">
        <v>2166</v>
      </c>
      <c r="I892" s="31">
        <v>13</v>
      </c>
      <c r="J892" s="31">
        <f>INDEX('LA lookup'!H:H,MATCH(B892,'LA lookup'!G:G,0))</f>
        <v>340140</v>
      </c>
      <c r="K892" s="31"/>
      <c r="L892" s="31" t="str">
        <f t="shared" si="42"/>
        <v>13%</v>
      </c>
      <c r="M892" s="31">
        <f t="shared" si="43"/>
        <v>13</v>
      </c>
    </row>
    <row r="893" spans="1:13" x14ac:dyDescent="0.45">
      <c r="A893" s="31" t="str">
        <f t="shared" si="44"/>
        <v>E06000035_Children eligible for free school meals_percentage</v>
      </c>
      <c r="B893" s="31" t="s">
        <v>351</v>
      </c>
      <c r="C893" s="31" t="s">
        <v>352</v>
      </c>
      <c r="D893" s="31" t="s">
        <v>229</v>
      </c>
      <c r="E893" s="31">
        <v>2019</v>
      </c>
      <c r="F893" s="31" t="s">
        <v>32</v>
      </c>
      <c r="G893" s="31" t="s">
        <v>33</v>
      </c>
      <c r="H893" s="31" t="s">
        <v>2166</v>
      </c>
      <c r="I893" s="31">
        <v>14.1</v>
      </c>
      <c r="J893" s="31">
        <f>INDEX('LA lookup'!H:H,MATCH(B893,'LA lookup'!G:G,0))</f>
        <v>64391</v>
      </c>
      <c r="K893" s="31"/>
      <c r="L893" s="31" t="str">
        <f t="shared" si="42"/>
        <v>14.1%</v>
      </c>
      <c r="M893" s="31">
        <f t="shared" si="43"/>
        <v>14.1</v>
      </c>
    </row>
    <row r="894" spans="1:13" x14ac:dyDescent="0.45">
      <c r="A894" s="31" t="str">
        <f t="shared" si="44"/>
        <v>E06000046_Children eligible for free school meals_percentage</v>
      </c>
      <c r="B894" s="31" t="s">
        <v>325</v>
      </c>
      <c r="C894" s="31" t="s">
        <v>326</v>
      </c>
      <c r="D894" s="31" t="s">
        <v>229</v>
      </c>
      <c r="E894" s="31">
        <v>2019</v>
      </c>
      <c r="F894" s="31" t="s">
        <v>32</v>
      </c>
      <c r="G894" s="31" t="s">
        <v>33</v>
      </c>
      <c r="H894" s="31" t="s">
        <v>2166</v>
      </c>
      <c r="I894" s="31">
        <v>15.4</v>
      </c>
      <c r="J894" s="31">
        <f>INDEX('LA lookup'!H:H,MATCH(B894,'LA lookup'!G:G,0))</f>
        <v>24869</v>
      </c>
      <c r="K894" s="31"/>
      <c r="L894" s="31" t="str">
        <f t="shared" si="42"/>
        <v>15.4%</v>
      </c>
      <c r="M894" s="31">
        <f t="shared" si="43"/>
        <v>15.4</v>
      </c>
    </row>
    <row r="895" spans="1:13" x14ac:dyDescent="0.45">
      <c r="A895" s="31" t="str">
        <f t="shared" si="44"/>
        <v>E10000025_Children eligible for free school meals_percentage</v>
      </c>
      <c r="B895" s="31" t="s">
        <v>377</v>
      </c>
      <c r="C895" s="31" t="s">
        <v>378</v>
      </c>
      <c r="D895" s="31" t="s">
        <v>229</v>
      </c>
      <c r="E895" s="31">
        <v>2019</v>
      </c>
      <c r="F895" s="31" t="s">
        <v>32</v>
      </c>
      <c r="G895" s="31" t="s">
        <v>33</v>
      </c>
      <c r="H895" s="31" t="s">
        <v>2166</v>
      </c>
      <c r="I895" s="31">
        <v>8.4</v>
      </c>
      <c r="J895" s="31">
        <f>INDEX('LA lookup'!H:H,MATCH(B895,'LA lookup'!G:G,0))</f>
        <v>144788</v>
      </c>
      <c r="K895" s="31"/>
      <c r="L895" s="31" t="str">
        <f t="shared" si="42"/>
        <v>8.4%</v>
      </c>
      <c r="M895" s="31">
        <f t="shared" si="43"/>
        <v>8.4</v>
      </c>
    </row>
    <row r="896" spans="1:13" x14ac:dyDescent="0.45">
      <c r="A896" s="31" t="str">
        <f t="shared" si="44"/>
        <v>E10000030_Children eligible for free school meals_percentage</v>
      </c>
      <c r="B896" s="31" t="s">
        <v>430</v>
      </c>
      <c r="C896" s="31" t="s">
        <v>431</v>
      </c>
      <c r="D896" s="31" t="s">
        <v>229</v>
      </c>
      <c r="E896" s="31">
        <v>2019</v>
      </c>
      <c r="F896" s="31" t="s">
        <v>32</v>
      </c>
      <c r="G896" s="31" t="s">
        <v>33</v>
      </c>
      <c r="H896" s="31" t="s">
        <v>2166</v>
      </c>
      <c r="I896" s="31">
        <v>7.1</v>
      </c>
      <c r="J896" s="31">
        <f>INDEX('LA lookup'!H:H,MATCH(B896,'LA lookup'!G:G,0))</f>
        <v>261905</v>
      </c>
      <c r="K896" s="31"/>
      <c r="L896" s="31" t="str">
        <f t="shared" si="42"/>
        <v>7.1%</v>
      </c>
      <c r="M896" s="31">
        <f t="shared" si="43"/>
        <v>7.1</v>
      </c>
    </row>
    <row r="897" spans="1:13" x14ac:dyDescent="0.45">
      <c r="A897" s="31" t="str">
        <f t="shared" si="44"/>
        <v>E10000032_Children eligible for free school meals_percentage</v>
      </c>
      <c r="B897" s="31" t="s">
        <v>458</v>
      </c>
      <c r="C897" s="31" t="s">
        <v>459</v>
      </c>
      <c r="D897" s="31" t="s">
        <v>229</v>
      </c>
      <c r="E897" s="31">
        <v>2019</v>
      </c>
      <c r="F897" s="31" t="s">
        <v>32</v>
      </c>
      <c r="G897" s="31" t="s">
        <v>33</v>
      </c>
      <c r="H897" s="31" t="s">
        <v>2166</v>
      </c>
      <c r="I897" s="31">
        <v>8.1</v>
      </c>
      <c r="J897" s="31">
        <f>INDEX('LA lookup'!H:H,MATCH(B897,'LA lookup'!G:G,0))</f>
        <v>174672</v>
      </c>
      <c r="K897" s="31"/>
      <c r="L897" s="31" t="str">
        <f t="shared" si="42"/>
        <v>8.1%</v>
      </c>
      <c r="M897" s="31">
        <f t="shared" si="43"/>
        <v>8.1</v>
      </c>
    </row>
    <row r="898" spans="1:13" x14ac:dyDescent="0.45">
      <c r="A898" s="31" t="str">
        <f t="shared" si="44"/>
        <v>E06000053_Children eligible for free school meals_percentage</v>
      </c>
      <c r="B898" s="31" t="s">
        <v>550</v>
      </c>
      <c r="C898" s="31" t="s">
        <v>736</v>
      </c>
      <c r="D898" s="31" t="s">
        <v>229</v>
      </c>
      <c r="E898" s="31">
        <v>2019</v>
      </c>
      <c r="F898" s="31" t="s">
        <v>32</v>
      </c>
      <c r="G898" s="31" t="s">
        <v>33</v>
      </c>
      <c r="H898" s="31" t="s">
        <v>2166</v>
      </c>
      <c r="I898" s="31">
        <v>1.1000000000000001</v>
      </c>
      <c r="J898" s="31">
        <f>INDEX('LA lookup'!H:H,MATCH(B898,'LA lookup'!G:G,0))</f>
        <v>368</v>
      </c>
      <c r="K898" s="31"/>
      <c r="L898" s="31" t="str">
        <f t="shared" si="42"/>
        <v>1.1%</v>
      </c>
      <c r="M898" s="31">
        <f t="shared" si="43"/>
        <v>1.1000000000000001</v>
      </c>
    </row>
    <row r="899" spans="1:13" x14ac:dyDescent="0.45">
      <c r="A899" s="31" t="str">
        <f t="shared" si="44"/>
        <v>E06000022_Children eligible for free school meals_percentage</v>
      </c>
      <c r="B899" s="31" t="s">
        <v>238</v>
      </c>
      <c r="C899" s="31" t="s">
        <v>239</v>
      </c>
      <c r="D899" s="31" t="s">
        <v>229</v>
      </c>
      <c r="E899" s="31">
        <v>2019</v>
      </c>
      <c r="F899" s="31" t="s">
        <v>32</v>
      </c>
      <c r="G899" s="31" t="s">
        <v>33</v>
      </c>
      <c r="H899" s="31" t="s">
        <v>2166</v>
      </c>
      <c r="I899" s="31">
        <v>10.8</v>
      </c>
      <c r="J899" s="31">
        <f>INDEX('LA lookup'!H:H,MATCH(B899,'LA lookup'!G:G,0))</f>
        <v>35946</v>
      </c>
      <c r="K899" s="31"/>
      <c r="L899" s="31" t="str">
        <f t="shared" si="42"/>
        <v>10.8%</v>
      </c>
      <c r="M899" s="31">
        <f t="shared" si="43"/>
        <v>10.8</v>
      </c>
    </row>
    <row r="900" spans="1:13" x14ac:dyDescent="0.45">
      <c r="A900" s="31" t="str">
        <f t="shared" si="44"/>
        <v>E06000023_Children eligible for free school meals_percentage</v>
      </c>
      <c r="B900" s="31" t="s">
        <v>265</v>
      </c>
      <c r="C900" s="31" t="s">
        <v>1851</v>
      </c>
      <c r="D900" s="31" t="s">
        <v>229</v>
      </c>
      <c r="E900" s="31">
        <v>2019</v>
      </c>
      <c r="F900" s="31" t="s">
        <v>32</v>
      </c>
      <c r="G900" s="31" t="s">
        <v>33</v>
      </c>
      <c r="H900" s="31" t="s">
        <v>2166</v>
      </c>
      <c r="I900" s="31">
        <v>18.7</v>
      </c>
      <c r="J900" s="31">
        <f>INDEX('LA lookup'!H:H,MATCH(B900,'LA lookup'!G:G,0))</f>
        <v>94016</v>
      </c>
      <c r="K900" s="31"/>
      <c r="L900" s="31" t="str">
        <f t="shared" si="42"/>
        <v>18.7%</v>
      </c>
      <c r="M900" s="31">
        <f t="shared" si="43"/>
        <v>18.7</v>
      </c>
    </row>
    <row r="901" spans="1:13" x14ac:dyDescent="0.45">
      <c r="A901" s="31" t="str">
        <f t="shared" si="44"/>
        <v>E06000024_Children eligible for free school meals_percentage</v>
      </c>
      <c r="B901" s="31" t="s">
        <v>367</v>
      </c>
      <c r="C901" s="31" t="s">
        <v>368</v>
      </c>
      <c r="D901" s="31" t="s">
        <v>229</v>
      </c>
      <c r="E901" s="31">
        <v>2019</v>
      </c>
      <c r="F901" s="31" t="s">
        <v>32</v>
      </c>
      <c r="G901" s="31" t="s">
        <v>33</v>
      </c>
      <c r="H901" s="31" t="s">
        <v>2166</v>
      </c>
      <c r="I901" s="31">
        <v>10</v>
      </c>
      <c r="J901" s="31">
        <f>INDEX('LA lookup'!H:H,MATCH(B901,'LA lookup'!G:G,0))</f>
        <v>43435</v>
      </c>
      <c r="K901" s="31"/>
      <c r="L901" s="31" t="str">
        <f t="shared" si="42"/>
        <v>10%</v>
      </c>
      <c r="M901" s="31">
        <f t="shared" si="43"/>
        <v>10</v>
      </c>
    </row>
    <row r="902" spans="1:13" x14ac:dyDescent="0.45">
      <c r="A902" s="31" t="str">
        <f t="shared" si="44"/>
        <v>E06000025_Children eligible for free school meals_percentage</v>
      </c>
      <c r="B902" s="31" t="s">
        <v>408</v>
      </c>
      <c r="C902" s="31" t="s">
        <v>409</v>
      </c>
      <c r="D902" s="31" t="s">
        <v>229</v>
      </c>
      <c r="E902" s="31">
        <v>2019</v>
      </c>
      <c r="F902" s="31" t="s">
        <v>32</v>
      </c>
      <c r="G902" s="31" t="s">
        <v>33</v>
      </c>
      <c r="H902" s="31" t="s">
        <v>2166</v>
      </c>
      <c r="I902" s="31">
        <v>9.4</v>
      </c>
      <c r="J902" s="31">
        <f>INDEX('LA lookup'!H:H,MATCH(B902,'LA lookup'!G:G,0))</f>
        <v>58867</v>
      </c>
      <c r="K902" s="31"/>
      <c r="L902" s="31" t="str">
        <f t="shared" si="42"/>
        <v>9.4%</v>
      </c>
      <c r="M902" s="31">
        <f t="shared" si="43"/>
        <v>9.4</v>
      </c>
    </row>
    <row r="903" spans="1:13" x14ac:dyDescent="0.45">
      <c r="A903" s="31" t="str">
        <f t="shared" si="44"/>
        <v>E10000009_Children eligible for free school meals_percentage</v>
      </c>
      <c r="B903" s="31" t="s">
        <v>295</v>
      </c>
      <c r="C903" s="31" t="s">
        <v>296</v>
      </c>
      <c r="D903" s="31" t="s">
        <v>229</v>
      </c>
      <c r="E903" s="31">
        <v>2019</v>
      </c>
      <c r="F903" s="31" t="s">
        <v>32</v>
      </c>
      <c r="G903" s="31" t="s">
        <v>33</v>
      </c>
      <c r="H903" s="31" t="s">
        <v>2166</v>
      </c>
      <c r="I903" s="31">
        <v>13.6</v>
      </c>
      <c r="J903" s="31">
        <f>INDEX('LA lookup'!H:H,MATCH(B903,'LA lookup'!G:G,0))</f>
        <v>76699</v>
      </c>
      <c r="K903" s="31"/>
      <c r="L903" s="31" t="str">
        <f t="shared" ref="L903:L966" si="45">IF(LOWER(H903)="percentage",CONCATENATE(I903,"%"),IF(J903="NA",K903,IF(OR(ISERROR(I903),ISBLANK(I903),NOT(ISNUMBER(I903)),H903="score"),"N/A",CONCATENATE(ROUND(I903/J903*1000,1)," per 1000 0-17 yr olds"))))</f>
        <v>13.6%</v>
      </c>
      <c r="M903" s="31">
        <f t="shared" ref="M903:M966" si="46">IF(LOWER(H903)="percentage",I903,IF(J903="NA",K903,IF(OR(ISERROR(I903),ISBLANK(I903),NOT(ISNUMBER(I903))),"N/A",I903/J903*1000)))</f>
        <v>13.6</v>
      </c>
    </row>
    <row r="904" spans="1:13" x14ac:dyDescent="0.45">
      <c r="A904" s="31" t="str">
        <f t="shared" ref="A904:A967" si="47">CONCATENATE(B904,"_",G904,"_",H904)</f>
        <v>E06000029_Children eligible for free school meals_percentage</v>
      </c>
      <c r="B904" s="31" t="s">
        <v>543</v>
      </c>
      <c r="C904" s="31" t="s">
        <v>717</v>
      </c>
      <c r="D904" s="31" t="s">
        <v>229</v>
      </c>
      <c r="E904" s="31">
        <v>2019</v>
      </c>
      <c r="F904" s="31" t="s">
        <v>32</v>
      </c>
      <c r="G904" s="31" t="s">
        <v>33</v>
      </c>
      <c r="H904" s="31" t="s">
        <v>2166</v>
      </c>
      <c r="I904" s="31">
        <v>12</v>
      </c>
      <c r="J904" s="31">
        <f>INDEX('LA lookup'!H:H,MATCH(B904,'LA lookup'!G:G,0))</f>
        <v>30188</v>
      </c>
      <c r="K904" s="31"/>
      <c r="L904" s="31" t="str">
        <f t="shared" si="45"/>
        <v>12%</v>
      </c>
      <c r="M904" s="31">
        <f t="shared" si="46"/>
        <v>12</v>
      </c>
    </row>
    <row r="905" spans="1:13" x14ac:dyDescent="0.45">
      <c r="A905" s="31" t="str">
        <f t="shared" si="47"/>
        <v>E06000028_Children eligible for free school meals_percentage</v>
      </c>
      <c r="B905" s="31" t="s">
        <v>254</v>
      </c>
      <c r="C905" s="31" t="s">
        <v>255</v>
      </c>
      <c r="D905" s="31" t="s">
        <v>229</v>
      </c>
      <c r="E905" s="31">
        <v>2019</v>
      </c>
      <c r="F905" s="31" t="s">
        <v>32</v>
      </c>
      <c r="G905" s="31" t="s">
        <v>33</v>
      </c>
      <c r="H905" s="31" t="s">
        <v>2166</v>
      </c>
      <c r="I905" s="31">
        <v>12.5</v>
      </c>
      <c r="J905" s="31">
        <f>INDEX('LA lookup'!H:H,MATCH(B905,'LA lookup'!G:G,0))</f>
        <v>36373</v>
      </c>
      <c r="K905" s="31"/>
      <c r="L905" s="31" t="str">
        <f t="shared" si="45"/>
        <v>12.5%</v>
      </c>
      <c r="M905" s="31">
        <f t="shared" si="46"/>
        <v>12.5</v>
      </c>
    </row>
    <row r="906" spans="1:13" x14ac:dyDescent="0.45">
      <c r="A906" s="31" t="str">
        <f t="shared" si="47"/>
        <v>E06000054_Children eligible for free school meals_percentage</v>
      </c>
      <c r="B906" s="31" t="s">
        <v>462</v>
      </c>
      <c r="C906" s="31" t="s">
        <v>463</v>
      </c>
      <c r="D906" s="31" t="s">
        <v>229</v>
      </c>
      <c r="E906" s="31">
        <v>2019</v>
      </c>
      <c r="F906" s="31" t="s">
        <v>32</v>
      </c>
      <c r="G906" s="31" t="s">
        <v>33</v>
      </c>
      <c r="H906" s="31" t="s">
        <v>2166</v>
      </c>
      <c r="I906" s="31">
        <v>9.1</v>
      </c>
      <c r="J906" s="31">
        <f>INDEX('LA lookup'!H:H,MATCH(B906,'LA lookup'!G:G,0))</f>
        <v>105692</v>
      </c>
      <c r="K906" s="31"/>
      <c r="L906" s="31" t="str">
        <f t="shared" si="45"/>
        <v>9.1%</v>
      </c>
      <c r="M906" s="31">
        <f t="shared" si="46"/>
        <v>9.1</v>
      </c>
    </row>
    <row r="907" spans="1:13" x14ac:dyDescent="0.45">
      <c r="A907" s="31" t="str">
        <f t="shared" si="47"/>
        <v>E06000030_Children eligible for free school meals_percentage</v>
      </c>
      <c r="B907" s="31" t="s">
        <v>434</v>
      </c>
      <c r="C907" s="31" t="s">
        <v>435</v>
      </c>
      <c r="D907" s="31" t="s">
        <v>229</v>
      </c>
      <c r="E907" s="31">
        <v>2019</v>
      </c>
      <c r="F907" s="31" t="s">
        <v>32</v>
      </c>
      <c r="G907" s="31" t="s">
        <v>33</v>
      </c>
      <c r="H907" s="31" t="s">
        <v>2166</v>
      </c>
      <c r="I907" s="31">
        <v>14.3</v>
      </c>
      <c r="J907" s="31">
        <f>INDEX('LA lookup'!H:H,MATCH(B907,'LA lookup'!G:G,0))</f>
        <v>50239</v>
      </c>
      <c r="K907" s="31"/>
      <c r="L907" s="31" t="str">
        <f t="shared" si="45"/>
        <v>14.3%</v>
      </c>
      <c r="M907" s="31">
        <f t="shared" si="46"/>
        <v>14.3</v>
      </c>
    </row>
    <row r="908" spans="1:13" x14ac:dyDescent="0.45">
      <c r="A908" s="31" t="str">
        <f t="shared" si="47"/>
        <v>E10000008_Children eligible for free school meals_percentage</v>
      </c>
      <c r="B908" s="31" t="s">
        <v>504</v>
      </c>
      <c r="C908" s="31" t="s">
        <v>505</v>
      </c>
      <c r="D908" s="31" t="s">
        <v>229</v>
      </c>
      <c r="E908" s="31">
        <v>2019</v>
      </c>
      <c r="F908" s="31" t="s">
        <v>32</v>
      </c>
      <c r="G908" s="31" t="s">
        <v>33</v>
      </c>
      <c r="H908" s="31" t="s">
        <v>2166</v>
      </c>
      <c r="I908" s="31">
        <v>10.6</v>
      </c>
      <c r="J908" s="31">
        <f>INDEX('LA lookup'!H:H,MATCH(B908,'LA lookup'!G:G,0))</f>
        <v>145878</v>
      </c>
      <c r="K908" s="31"/>
      <c r="L908" s="31" t="str">
        <f t="shared" si="45"/>
        <v>10.6%</v>
      </c>
      <c r="M908" s="31">
        <f t="shared" si="46"/>
        <v>10.6</v>
      </c>
    </row>
    <row r="909" spans="1:13" x14ac:dyDescent="0.45">
      <c r="A909" s="31" t="str">
        <f t="shared" si="47"/>
        <v>E06000026_Children eligible for free school meals_percentage</v>
      </c>
      <c r="B909" s="31" t="s">
        <v>381</v>
      </c>
      <c r="C909" s="31" t="s">
        <v>382</v>
      </c>
      <c r="D909" s="31" t="s">
        <v>229</v>
      </c>
      <c r="E909" s="31">
        <v>2019</v>
      </c>
      <c r="F909" s="31" t="s">
        <v>32</v>
      </c>
      <c r="G909" s="31" t="s">
        <v>33</v>
      </c>
      <c r="H909" s="31" t="s">
        <v>2166</v>
      </c>
      <c r="I909" s="31">
        <v>17.5</v>
      </c>
      <c r="J909" s="31">
        <f>INDEX('LA lookup'!H:H,MATCH(B909,'LA lookup'!G:G,0))</f>
        <v>52552</v>
      </c>
      <c r="K909" s="31"/>
      <c r="L909" s="31" t="str">
        <f t="shared" si="45"/>
        <v>17.5%</v>
      </c>
      <c r="M909" s="31">
        <f t="shared" si="46"/>
        <v>17.5</v>
      </c>
    </row>
    <row r="910" spans="1:13" x14ac:dyDescent="0.45">
      <c r="A910" s="31" t="str">
        <f t="shared" si="47"/>
        <v>E06000027_Children eligible for free school meals_percentage</v>
      </c>
      <c r="B910" s="31" t="s">
        <v>438</v>
      </c>
      <c r="C910" s="31" t="s">
        <v>439</v>
      </c>
      <c r="D910" s="31" t="s">
        <v>229</v>
      </c>
      <c r="E910" s="31">
        <v>2019</v>
      </c>
      <c r="F910" s="31" t="s">
        <v>32</v>
      </c>
      <c r="G910" s="31" t="s">
        <v>33</v>
      </c>
      <c r="H910" s="31" t="s">
        <v>2166</v>
      </c>
      <c r="I910" s="31">
        <v>18.8</v>
      </c>
      <c r="J910" s="31">
        <f>INDEX('LA lookup'!H:H,MATCH(B910,'LA lookup'!G:G,0))</f>
        <v>25423</v>
      </c>
      <c r="K910" s="31"/>
      <c r="L910" s="31" t="str">
        <f t="shared" si="45"/>
        <v>18.8%</v>
      </c>
      <c r="M910" s="31">
        <f t="shared" si="46"/>
        <v>18.8</v>
      </c>
    </row>
    <row r="911" spans="1:13" x14ac:dyDescent="0.45">
      <c r="A911" s="31" t="str">
        <f t="shared" si="47"/>
        <v>E06000052_Children eligible for free school meals_percentage</v>
      </c>
      <c r="B911" s="31" t="s">
        <v>482</v>
      </c>
      <c r="C911" s="31" t="s">
        <v>720</v>
      </c>
      <c r="D911" s="31" t="s">
        <v>229</v>
      </c>
      <c r="E911" s="31">
        <v>2019</v>
      </c>
      <c r="F911" s="31" t="s">
        <v>32</v>
      </c>
      <c r="G911" s="31" t="s">
        <v>33</v>
      </c>
      <c r="H911" s="31" t="s">
        <v>2166</v>
      </c>
      <c r="I911" s="31">
        <v>13.3</v>
      </c>
      <c r="J911" s="31">
        <f>INDEX('LA lookup'!H:H,MATCH(B911,'LA lookup'!G:G,0))</f>
        <v>107810</v>
      </c>
      <c r="K911" s="31"/>
      <c r="L911" s="31" t="str">
        <f t="shared" si="45"/>
        <v>13.3%</v>
      </c>
      <c r="M911" s="31">
        <f t="shared" si="46"/>
        <v>13.3</v>
      </c>
    </row>
    <row r="912" spans="1:13" x14ac:dyDescent="0.45">
      <c r="A912" s="31" t="str">
        <f t="shared" si="47"/>
        <v>E10000013_Children eligible for free school meals_percentage</v>
      </c>
      <c r="B912" s="31" t="s">
        <v>307</v>
      </c>
      <c r="C912" s="31" t="s">
        <v>308</v>
      </c>
      <c r="D912" s="31" t="s">
        <v>229</v>
      </c>
      <c r="E912" s="31">
        <v>2019</v>
      </c>
      <c r="F912" s="31" t="s">
        <v>32</v>
      </c>
      <c r="G912" s="31" t="s">
        <v>33</v>
      </c>
      <c r="H912" s="31" t="s">
        <v>2166</v>
      </c>
      <c r="I912" s="31">
        <v>10.7</v>
      </c>
      <c r="J912" s="31">
        <f>INDEX('LA lookup'!H:H,MATCH(B912,'LA lookup'!G:G,0))</f>
        <v>128136</v>
      </c>
      <c r="K912" s="31"/>
      <c r="L912" s="31" t="str">
        <f t="shared" si="45"/>
        <v>10.7%</v>
      </c>
      <c r="M912" s="31">
        <f t="shared" si="46"/>
        <v>10.7</v>
      </c>
    </row>
    <row r="913" spans="1:13" x14ac:dyDescent="0.45">
      <c r="A913" s="31" t="str">
        <f t="shared" si="47"/>
        <v>E10000027_Children eligible for free school meals_percentage</v>
      </c>
      <c r="B913" s="31" t="s">
        <v>406</v>
      </c>
      <c r="C913" s="31" t="s">
        <v>407</v>
      </c>
      <c r="D913" s="31" t="s">
        <v>229</v>
      </c>
      <c r="E913" s="31">
        <v>2019</v>
      </c>
      <c r="F913" s="31" t="s">
        <v>32</v>
      </c>
      <c r="G913" s="31" t="s">
        <v>33</v>
      </c>
      <c r="H913" s="31" t="s">
        <v>2166</v>
      </c>
      <c r="I913" s="31">
        <v>12.7</v>
      </c>
      <c r="J913" s="31">
        <f>INDEX('LA lookup'!H:H,MATCH(B913,'LA lookup'!G:G,0))</f>
        <v>110700</v>
      </c>
      <c r="K913" s="31"/>
      <c r="L913" s="31" t="str">
        <f t="shared" si="45"/>
        <v>12.7%</v>
      </c>
      <c r="M913" s="31">
        <f t="shared" si="46"/>
        <v>12.7</v>
      </c>
    </row>
    <row r="914" spans="1:13" x14ac:dyDescent="0.45">
      <c r="A914" s="31" t="str">
        <f t="shared" si="47"/>
        <v>E09000001_Estimated local unemployment rate (%)_percentage</v>
      </c>
      <c r="B914" s="31" t="s">
        <v>582</v>
      </c>
      <c r="C914" s="31" t="s">
        <v>583</v>
      </c>
      <c r="D914" s="31" t="s">
        <v>229</v>
      </c>
      <c r="E914" s="15">
        <v>43709</v>
      </c>
      <c r="F914" s="31" t="s">
        <v>32</v>
      </c>
      <c r="G914" s="31" t="s">
        <v>35</v>
      </c>
      <c r="H914" s="31" t="s">
        <v>2166</v>
      </c>
      <c r="I914" s="31" t="s">
        <v>1280</v>
      </c>
      <c r="J914" s="31">
        <f>INDEX('LA lookup'!H:H,MATCH(B914,'LA lookup'!G:G,0))</f>
        <v>1453</v>
      </c>
      <c r="K914" s="31"/>
      <c r="L914" s="31" t="s">
        <v>70</v>
      </c>
      <c r="M914" s="31" t="str">
        <f t="shared" si="46"/>
        <v>*</v>
      </c>
    </row>
    <row r="915" spans="1:13" x14ac:dyDescent="0.45">
      <c r="A915" s="31" t="str">
        <f t="shared" si="47"/>
        <v>E09000007_Estimated local unemployment rate (%)_percentage</v>
      </c>
      <c r="B915" s="31" t="s">
        <v>277</v>
      </c>
      <c r="C915" s="31" t="s">
        <v>278</v>
      </c>
      <c r="D915" s="31" t="s">
        <v>229</v>
      </c>
      <c r="E915" s="15">
        <v>43709</v>
      </c>
      <c r="F915" s="31" t="s">
        <v>32</v>
      </c>
      <c r="G915" s="31" t="s">
        <v>35</v>
      </c>
      <c r="H915" s="31" t="s">
        <v>2166</v>
      </c>
      <c r="I915" s="31">
        <v>4.2</v>
      </c>
      <c r="J915" s="31">
        <f>INDEX('LA lookup'!H:H,MATCH(B915,'LA lookup'!G:G,0))</f>
        <v>50983</v>
      </c>
      <c r="K915" s="31"/>
      <c r="L915" s="31" t="str">
        <f t="shared" si="45"/>
        <v>4.2%</v>
      </c>
      <c r="M915" s="31">
        <f t="shared" si="46"/>
        <v>4.2</v>
      </c>
    </row>
    <row r="916" spans="1:13" x14ac:dyDescent="0.45">
      <c r="A916" s="31" t="str">
        <f t="shared" si="47"/>
        <v>E09000011_Estimated local unemployment rate (%)_percentage</v>
      </c>
      <c r="B916" s="31" t="s">
        <v>518</v>
      </c>
      <c r="C916" s="31" t="s">
        <v>519</v>
      </c>
      <c r="D916" s="31" t="s">
        <v>229</v>
      </c>
      <c r="E916" s="15">
        <v>43709</v>
      </c>
      <c r="F916" s="31" t="s">
        <v>32</v>
      </c>
      <c r="G916" s="31" t="s">
        <v>35</v>
      </c>
      <c r="H916" s="31" t="s">
        <v>2166</v>
      </c>
      <c r="I916" s="31">
        <v>4.8</v>
      </c>
      <c r="J916" s="31">
        <f>INDEX('LA lookup'!H:H,MATCH(B916,'LA lookup'!G:G,0))</f>
        <v>68917</v>
      </c>
      <c r="K916" s="31"/>
      <c r="L916" s="31" t="str">
        <f t="shared" si="45"/>
        <v>4.8%</v>
      </c>
      <c r="M916" s="31">
        <f t="shared" si="46"/>
        <v>4.8</v>
      </c>
    </row>
    <row r="917" spans="1:13" x14ac:dyDescent="0.45">
      <c r="A917" s="31" t="str">
        <f t="shared" si="47"/>
        <v>E09000012_Estimated local unemployment rate (%)_percentage</v>
      </c>
      <c r="B917" s="31" t="s">
        <v>498</v>
      </c>
      <c r="C917" s="31" t="s">
        <v>499</v>
      </c>
      <c r="D917" s="31" t="s">
        <v>229</v>
      </c>
      <c r="E917" s="15">
        <v>43709</v>
      </c>
      <c r="F917" s="31" t="s">
        <v>32</v>
      </c>
      <c r="G917" s="31" t="s">
        <v>35</v>
      </c>
      <c r="H917" s="31" t="s">
        <v>2166</v>
      </c>
      <c r="I917" s="31">
        <v>4.5</v>
      </c>
      <c r="J917" s="31">
        <f>INDEX('LA lookup'!H:H,MATCH(B917,'LA lookup'!G:G,0))</f>
        <v>63655</v>
      </c>
      <c r="K917" s="31"/>
      <c r="L917" s="31" t="str">
        <f t="shared" si="45"/>
        <v>4.5%</v>
      </c>
      <c r="M917" s="31">
        <f t="shared" si="46"/>
        <v>4.5</v>
      </c>
    </row>
    <row r="918" spans="1:13" x14ac:dyDescent="0.45">
      <c r="A918" s="31" t="str">
        <f t="shared" si="47"/>
        <v>E09000013_Estimated local unemployment rate (%)_percentage</v>
      </c>
      <c r="B918" s="31" t="s">
        <v>491</v>
      </c>
      <c r="C918" s="31" t="s">
        <v>723</v>
      </c>
      <c r="D918" s="31" t="s">
        <v>229</v>
      </c>
      <c r="E918" s="15">
        <v>43709</v>
      </c>
      <c r="F918" s="31" t="s">
        <v>32</v>
      </c>
      <c r="G918" s="31" t="s">
        <v>35</v>
      </c>
      <c r="H918" s="31" t="s">
        <v>2166</v>
      </c>
      <c r="I918" s="31">
        <v>5.3</v>
      </c>
      <c r="J918" s="31">
        <f>INDEX('LA lookup'!H:H,MATCH(B918,'LA lookup'!G:G,0))</f>
        <v>36898</v>
      </c>
      <c r="K918" s="31"/>
      <c r="L918" s="31" t="str">
        <f t="shared" si="45"/>
        <v>5.3%</v>
      </c>
      <c r="M918" s="31">
        <f t="shared" si="46"/>
        <v>5.3</v>
      </c>
    </row>
    <row r="919" spans="1:13" x14ac:dyDescent="0.45">
      <c r="A919" s="31" t="str">
        <f t="shared" si="47"/>
        <v>E09000019_Estimated local unemployment rate (%)_percentage</v>
      </c>
      <c r="B919" s="31" t="s">
        <v>500</v>
      </c>
      <c r="C919" s="31" t="s">
        <v>501</v>
      </c>
      <c r="D919" s="31" t="s">
        <v>229</v>
      </c>
      <c r="E919" s="15">
        <v>43709</v>
      </c>
      <c r="F919" s="31" t="s">
        <v>32</v>
      </c>
      <c r="G919" s="31" t="s">
        <v>35</v>
      </c>
      <c r="H919" s="31" t="s">
        <v>2166</v>
      </c>
      <c r="I919" s="31">
        <v>4.5</v>
      </c>
      <c r="J919" s="31">
        <f>INDEX('LA lookup'!H:H,MATCH(B919,'LA lookup'!G:G,0))</f>
        <v>42098</v>
      </c>
      <c r="K919" s="31"/>
      <c r="L919" s="31" t="str">
        <f t="shared" si="45"/>
        <v>4.5%</v>
      </c>
      <c r="M919" s="31">
        <f t="shared" si="46"/>
        <v>4.5</v>
      </c>
    </row>
    <row r="920" spans="1:13" x14ac:dyDescent="0.45">
      <c r="A920" s="31" t="str">
        <f t="shared" si="47"/>
        <v>E09000020_Estimated local unemployment rate (%)_percentage</v>
      </c>
      <c r="B920" s="31" t="s">
        <v>479</v>
      </c>
      <c r="C920" s="31" t="s">
        <v>674</v>
      </c>
      <c r="D920" s="31" t="s">
        <v>229</v>
      </c>
      <c r="E920" s="15">
        <v>43709</v>
      </c>
      <c r="F920" s="31" t="s">
        <v>32</v>
      </c>
      <c r="G920" s="31" t="s">
        <v>35</v>
      </c>
      <c r="H920" s="31" t="s">
        <v>2166</v>
      </c>
      <c r="I920" s="31">
        <v>4.9000000000000004</v>
      </c>
      <c r="J920" s="31">
        <f>INDEX('LA lookup'!H:H,MATCH(B920,'LA lookup'!G:G,0))</f>
        <v>28678</v>
      </c>
      <c r="K920" s="31"/>
      <c r="L920" s="31" t="str">
        <f t="shared" si="45"/>
        <v>4.9%</v>
      </c>
      <c r="M920" s="31">
        <f t="shared" si="46"/>
        <v>4.9000000000000004</v>
      </c>
    </row>
    <row r="921" spans="1:13" x14ac:dyDescent="0.45">
      <c r="A921" s="31" t="str">
        <f t="shared" si="47"/>
        <v>E09000022_Estimated local unemployment rate (%)_percentage</v>
      </c>
      <c r="B921" s="31" t="s">
        <v>335</v>
      </c>
      <c r="C921" s="31" t="s">
        <v>336</v>
      </c>
      <c r="D921" s="31" t="s">
        <v>229</v>
      </c>
      <c r="E921" s="15">
        <v>43709</v>
      </c>
      <c r="F921" s="31" t="s">
        <v>32</v>
      </c>
      <c r="G921" s="31" t="s">
        <v>35</v>
      </c>
      <c r="H921" s="31" t="s">
        <v>2166</v>
      </c>
      <c r="I921" s="31">
        <v>5.3</v>
      </c>
      <c r="J921" s="31">
        <f>INDEX('LA lookup'!H:H,MATCH(B921,'LA lookup'!G:G,0))</f>
        <v>62629</v>
      </c>
      <c r="K921" s="31"/>
      <c r="L921" s="31" t="str">
        <f t="shared" si="45"/>
        <v>5.3%</v>
      </c>
      <c r="M921" s="31">
        <f t="shared" si="46"/>
        <v>5.3</v>
      </c>
    </row>
    <row r="922" spans="1:13" x14ac:dyDescent="0.45">
      <c r="A922" s="31" t="str">
        <f t="shared" si="47"/>
        <v>E09000023_Estimated local unemployment rate (%)_percentage</v>
      </c>
      <c r="B922" s="31" t="s">
        <v>343</v>
      </c>
      <c r="C922" s="31" t="s">
        <v>344</v>
      </c>
      <c r="D922" s="31" t="s">
        <v>229</v>
      </c>
      <c r="E922" s="15">
        <v>43709</v>
      </c>
      <c r="F922" s="31" t="s">
        <v>32</v>
      </c>
      <c r="G922" s="31" t="s">
        <v>35</v>
      </c>
      <c r="H922" s="31" t="s">
        <v>2166</v>
      </c>
      <c r="I922" s="31">
        <v>4.4000000000000004</v>
      </c>
      <c r="J922" s="31">
        <f>INDEX('LA lookup'!H:H,MATCH(B922,'LA lookup'!G:G,0))</f>
        <v>68458</v>
      </c>
      <c r="K922" s="31"/>
      <c r="L922" s="31" t="str">
        <f t="shared" si="45"/>
        <v>4.4%</v>
      </c>
      <c r="M922" s="31">
        <f t="shared" si="46"/>
        <v>4.4000000000000004</v>
      </c>
    </row>
    <row r="923" spans="1:13" x14ac:dyDescent="0.45">
      <c r="A923" s="31" t="str">
        <f t="shared" si="47"/>
        <v>E09000028_Estimated local unemployment rate (%)_percentage</v>
      </c>
      <c r="B923" s="31" t="s">
        <v>414</v>
      </c>
      <c r="C923" s="31" t="s">
        <v>415</v>
      </c>
      <c r="D923" s="31" t="s">
        <v>229</v>
      </c>
      <c r="E923" s="15">
        <v>43709</v>
      </c>
      <c r="F923" s="31" t="s">
        <v>32</v>
      </c>
      <c r="G923" s="31" t="s">
        <v>35</v>
      </c>
      <c r="H923" s="31" t="s">
        <v>2166</v>
      </c>
      <c r="I923" s="31">
        <v>4.7</v>
      </c>
      <c r="J923" s="31">
        <f>INDEX('LA lookup'!H:H,MATCH(B923,'LA lookup'!G:G,0))</f>
        <v>65121</v>
      </c>
      <c r="K923" s="31"/>
      <c r="L923" s="31" t="str">
        <f t="shared" si="45"/>
        <v>4.7%</v>
      </c>
      <c r="M923" s="31">
        <f t="shared" si="46"/>
        <v>4.7</v>
      </c>
    </row>
    <row r="924" spans="1:13" x14ac:dyDescent="0.45">
      <c r="A924" s="31" t="str">
        <f t="shared" si="47"/>
        <v>E09000030_Estimated local unemployment rate (%)_percentage</v>
      </c>
      <c r="B924" s="31" t="s">
        <v>440</v>
      </c>
      <c r="C924" s="31" t="s">
        <v>441</v>
      </c>
      <c r="D924" s="31" t="s">
        <v>229</v>
      </c>
      <c r="E924" s="15">
        <v>43709</v>
      </c>
      <c r="F924" s="31" t="s">
        <v>32</v>
      </c>
      <c r="G924" s="31" t="s">
        <v>35</v>
      </c>
      <c r="H924" s="31" t="s">
        <v>2166</v>
      </c>
      <c r="I924" s="31">
        <v>5.0999999999999996</v>
      </c>
      <c r="J924" s="31">
        <f>INDEX('LA lookup'!H:H,MATCH(B924,'LA lookup'!G:G,0))</f>
        <v>70973</v>
      </c>
      <c r="K924" s="31"/>
      <c r="L924" s="31" t="str">
        <f t="shared" si="45"/>
        <v>5.1%</v>
      </c>
      <c r="M924" s="31">
        <f t="shared" si="46"/>
        <v>5.0999999999999996</v>
      </c>
    </row>
    <row r="925" spans="1:13" x14ac:dyDescent="0.45">
      <c r="A925" s="31" t="str">
        <f t="shared" si="47"/>
        <v>E09000032_Estimated local unemployment rate (%)_percentage</v>
      </c>
      <c r="B925" s="31" t="s">
        <v>450</v>
      </c>
      <c r="C925" s="31" t="s">
        <v>451</v>
      </c>
      <c r="D925" s="31" t="s">
        <v>229</v>
      </c>
      <c r="E925" s="15">
        <v>43709</v>
      </c>
      <c r="F925" s="31" t="s">
        <v>32</v>
      </c>
      <c r="G925" s="31" t="s">
        <v>35</v>
      </c>
      <c r="H925" s="31" t="s">
        <v>2166</v>
      </c>
      <c r="I925" s="31">
        <v>3.3</v>
      </c>
      <c r="J925" s="31">
        <f>INDEX('LA lookup'!H:H,MATCH(B925,'LA lookup'!G:G,0))</f>
        <v>63840</v>
      </c>
      <c r="K925" s="31"/>
      <c r="L925" s="31" t="str">
        <f t="shared" si="45"/>
        <v>3.3%</v>
      </c>
      <c r="M925" s="31">
        <f t="shared" si="46"/>
        <v>3.3</v>
      </c>
    </row>
    <row r="926" spans="1:13" x14ac:dyDescent="0.45">
      <c r="A926" s="31" t="str">
        <f t="shared" si="47"/>
        <v>E09000033_Estimated local unemployment rate (%)_percentage</v>
      </c>
      <c r="B926" s="31" t="s">
        <v>506</v>
      </c>
      <c r="C926" s="31" t="s">
        <v>507</v>
      </c>
      <c r="D926" s="31" t="s">
        <v>229</v>
      </c>
      <c r="E926" s="15">
        <v>43709</v>
      </c>
      <c r="F926" s="31" t="s">
        <v>32</v>
      </c>
      <c r="G926" s="31" t="s">
        <v>35</v>
      </c>
      <c r="H926" s="31" t="s">
        <v>2166</v>
      </c>
      <c r="I926" s="31">
        <v>3.8</v>
      </c>
      <c r="J926" s="31">
        <f>INDEX('LA lookup'!H:H,MATCH(B926,'LA lookup'!G:G,0))</f>
        <v>47445</v>
      </c>
      <c r="K926" s="31"/>
      <c r="L926" s="31" t="str">
        <f t="shared" si="45"/>
        <v>3.8%</v>
      </c>
      <c r="M926" s="31">
        <f t="shared" si="46"/>
        <v>3.8</v>
      </c>
    </row>
    <row r="927" spans="1:13" x14ac:dyDescent="0.45">
      <c r="A927" s="31" t="str">
        <f t="shared" si="47"/>
        <v>E09000002_Estimated local unemployment rate (%)_percentage</v>
      </c>
      <c r="B927" s="31" t="s">
        <v>227</v>
      </c>
      <c r="C927" s="31" t="s">
        <v>228</v>
      </c>
      <c r="D927" s="31" t="s">
        <v>229</v>
      </c>
      <c r="E927" s="15">
        <v>43709</v>
      </c>
      <c r="F927" s="31" t="s">
        <v>32</v>
      </c>
      <c r="G927" s="31" t="s">
        <v>35</v>
      </c>
      <c r="H927" s="31" t="s">
        <v>2166</v>
      </c>
      <c r="I927" s="31">
        <v>6</v>
      </c>
      <c r="J927" s="31">
        <f>INDEX('LA lookup'!H:H,MATCH(B927,'LA lookup'!G:G,0))</f>
        <v>63401</v>
      </c>
      <c r="K927" s="31"/>
      <c r="L927" s="31" t="str">
        <f t="shared" si="45"/>
        <v>6%</v>
      </c>
      <c r="M927" s="31">
        <f t="shared" si="46"/>
        <v>6</v>
      </c>
    </row>
    <row r="928" spans="1:13" x14ac:dyDescent="0.45">
      <c r="A928" s="31" t="str">
        <f t="shared" si="47"/>
        <v>E09000003_Estimated local unemployment rate (%)_percentage</v>
      </c>
      <c r="B928" s="31" t="s">
        <v>233</v>
      </c>
      <c r="C928" s="31" t="s">
        <v>234</v>
      </c>
      <c r="D928" s="31" t="s">
        <v>229</v>
      </c>
      <c r="E928" s="15">
        <v>43709</v>
      </c>
      <c r="F928" s="31" t="s">
        <v>32</v>
      </c>
      <c r="G928" s="31" t="s">
        <v>35</v>
      </c>
      <c r="H928" s="31" t="s">
        <v>2166</v>
      </c>
      <c r="I928" s="31">
        <v>5.0999999999999996</v>
      </c>
      <c r="J928" s="31">
        <f>INDEX('LA lookup'!H:H,MATCH(B928,'LA lookup'!G:G,0))</f>
        <v>92701</v>
      </c>
      <c r="K928" s="31"/>
      <c r="L928" s="31" t="str">
        <f t="shared" si="45"/>
        <v>5.1%</v>
      </c>
      <c r="M928" s="31">
        <f t="shared" si="46"/>
        <v>5.0999999999999996</v>
      </c>
    </row>
    <row r="929" spans="1:13" x14ac:dyDescent="0.45">
      <c r="A929" s="31" t="str">
        <f t="shared" si="47"/>
        <v>E09000004_Estimated local unemployment rate (%)_percentage</v>
      </c>
      <c r="B929" s="31" t="s">
        <v>242</v>
      </c>
      <c r="C929" s="31" t="s">
        <v>243</v>
      </c>
      <c r="D929" s="31" t="s">
        <v>229</v>
      </c>
      <c r="E929" s="15">
        <v>43709</v>
      </c>
      <c r="F929" s="31" t="s">
        <v>32</v>
      </c>
      <c r="G929" s="31" t="s">
        <v>35</v>
      </c>
      <c r="H929" s="31" t="s">
        <v>2166</v>
      </c>
      <c r="I929" s="31">
        <v>4.2</v>
      </c>
      <c r="J929" s="31">
        <f>INDEX('LA lookup'!H:H,MATCH(B929,'LA lookup'!G:G,0))</f>
        <v>56853</v>
      </c>
      <c r="K929" s="31"/>
      <c r="L929" s="31" t="str">
        <f t="shared" si="45"/>
        <v>4.2%</v>
      </c>
      <c r="M929" s="31">
        <f t="shared" si="46"/>
        <v>4.2</v>
      </c>
    </row>
    <row r="930" spans="1:13" x14ac:dyDescent="0.45">
      <c r="A930" s="31" t="str">
        <f t="shared" si="47"/>
        <v>E09000005_Estimated local unemployment rate (%)_percentage</v>
      </c>
      <c r="B930" s="31" t="s">
        <v>261</v>
      </c>
      <c r="C930" s="31" t="s">
        <v>262</v>
      </c>
      <c r="D930" s="31" t="s">
        <v>229</v>
      </c>
      <c r="E930" s="15">
        <v>43709</v>
      </c>
      <c r="F930" s="31" t="s">
        <v>32</v>
      </c>
      <c r="G930" s="31" t="s">
        <v>35</v>
      </c>
      <c r="H930" s="31" t="s">
        <v>2166</v>
      </c>
      <c r="I930" s="31">
        <v>4</v>
      </c>
      <c r="J930" s="31">
        <f>INDEX('LA lookup'!H:H,MATCH(B930,'LA lookup'!G:G,0))</f>
        <v>77893</v>
      </c>
      <c r="K930" s="31"/>
      <c r="L930" s="31" t="str">
        <f t="shared" si="45"/>
        <v>4%</v>
      </c>
      <c r="M930" s="31">
        <f t="shared" si="46"/>
        <v>4</v>
      </c>
    </row>
    <row r="931" spans="1:13" x14ac:dyDescent="0.45">
      <c r="A931" s="31" t="str">
        <f t="shared" si="47"/>
        <v>E09000006_Estimated local unemployment rate (%)_percentage</v>
      </c>
      <c r="B931" s="31" t="s">
        <v>267</v>
      </c>
      <c r="C931" s="31" t="s">
        <v>268</v>
      </c>
      <c r="D931" s="31" t="s">
        <v>229</v>
      </c>
      <c r="E931" s="15">
        <v>43709</v>
      </c>
      <c r="F931" s="31" t="s">
        <v>32</v>
      </c>
      <c r="G931" s="31" t="s">
        <v>35</v>
      </c>
      <c r="H931" s="31" t="s">
        <v>2166</v>
      </c>
      <c r="I931" s="31">
        <v>3.4</v>
      </c>
      <c r="J931" s="31">
        <f>INDEX('LA lookup'!H:H,MATCH(B931,'LA lookup'!G:G,0))</f>
        <v>75055</v>
      </c>
      <c r="K931" s="31"/>
      <c r="L931" s="31" t="str">
        <f t="shared" si="45"/>
        <v>3.4%</v>
      </c>
      <c r="M931" s="31">
        <f t="shared" si="46"/>
        <v>3.4</v>
      </c>
    </row>
    <row r="932" spans="1:13" x14ac:dyDescent="0.45">
      <c r="A932" s="31" t="str">
        <f t="shared" si="47"/>
        <v>E09000008_Estimated local unemployment rate (%)_percentage</v>
      </c>
      <c r="B932" s="31" t="s">
        <v>486</v>
      </c>
      <c r="C932" s="31" t="s">
        <v>487</v>
      </c>
      <c r="D932" s="31" t="s">
        <v>229</v>
      </c>
      <c r="E932" s="15">
        <v>43709</v>
      </c>
      <c r="F932" s="31" t="s">
        <v>32</v>
      </c>
      <c r="G932" s="31" t="s">
        <v>35</v>
      </c>
      <c r="H932" s="31" t="s">
        <v>2166</v>
      </c>
      <c r="I932" s="31">
        <v>5.6</v>
      </c>
      <c r="J932" s="31">
        <f>INDEX('LA lookup'!H:H,MATCH(B932,'LA lookup'!G:G,0))</f>
        <v>94702</v>
      </c>
      <c r="K932" s="31"/>
      <c r="L932" s="31" t="str">
        <f t="shared" si="45"/>
        <v>5.6%</v>
      </c>
      <c r="M932" s="31">
        <f t="shared" si="46"/>
        <v>5.6</v>
      </c>
    </row>
    <row r="933" spans="1:13" x14ac:dyDescent="0.45">
      <c r="A933" s="31" t="str">
        <f t="shared" si="47"/>
        <v>E09000009_Estimated local unemployment rate (%)_percentage</v>
      </c>
      <c r="B933" s="31" t="s">
        <v>509</v>
      </c>
      <c r="C933" s="31" t="s">
        <v>510</v>
      </c>
      <c r="D933" s="31" t="s">
        <v>229</v>
      </c>
      <c r="E933" s="15">
        <v>43709</v>
      </c>
      <c r="F933" s="31" t="s">
        <v>32</v>
      </c>
      <c r="G933" s="31" t="s">
        <v>35</v>
      </c>
      <c r="H933" s="31" t="s">
        <v>2166</v>
      </c>
      <c r="I933" s="31">
        <v>5.6</v>
      </c>
      <c r="J933" s="31">
        <f>INDEX('LA lookup'!H:H,MATCH(B933,'LA lookup'!G:G,0))</f>
        <v>81732</v>
      </c>
      <c r="K933" s="31"/>
      <c r="L933" s="31" t="str">
        <f t="shared" si="45"/>
        <v>5.6%</v>
      </c>
      <c r="M933" s="31">
        <f t="shared" si="46"/>
        <v>5.6</v>
      </c>
    </row>
    <row r="934" spans="1:13" x14ac:dyDescent="0.45">
      <c r="A934" s="31" t="str">
        <f t="shared" si="47"/>
        <v>E09000010_Estimated local unemployment rate (%)_percentage</v>
      </c>
      <c r="B934" s="31" t="s">
        <v>301</v>
      </c>
      <c r="C934" s="31" t="s">
        <v>302</v>
      </c>
      <c r="D934" s="31" t="s">
        <v>229</v>
      </c>
      <c r="E934" s="15">
        <v>43709</v>
      </c>
      <c r="F934" s="31" t="s">
        <v>32</v>
      </c>
      <c r="G934" s="31" t="s">
        <v>35</v>
      </c>
      <c r="H934" s="31" t="s">
        <v>2166</v>
      </c>
      <c r="I934" s="31">
        <v>5.9</v>
      </c>
      <c r="J934" s="31">
        <f>INDEX('LA lookup'!H:H,MATCH(B934,'LA lookup'!G:G,0))</f>
        <v>84497</v>
      </c>
      <c r="K934" s="31"/>
      <c r="L934" s="31" t="str">
        <f t="shared" si="45"/>
        <v>5.9%</v>
      </c>
      <c r="M934" s="31">
        <f t="shared" si="46"/>
        <v>5.9</v>
      </c>
    </row>
    <row r="935" spans="1:13" x14ac:dyDescent="0.45">
      <c r="A935" s="31" t="str">
        <f t="shared" si="47"/>
        <v>E09000014_Estimated local unemployment rate (%)_percentage</v>
      </c>
      <c r="B935" s="31" t="s">
        <v>311</v>
      </c>
      <c r="C935" s="31" t="s">
        <v>312</v>
      </c>
      <c r="D935" s="31" t="s">
        <v>229</v>
      </c>
      <c r="E935" s="15">
        <v>43709</v>
      </c>
      <c r="F935" s="31" t="s">
        <v>32</v>
      </c>
      <c r="G935" s="31" t="s">
        <v>35</v>
      </c>
      <c r="H935" s="31" t="s">
        <v>2166</v>
      </c>
      <c r="I935" s="31">
        <v>4</v>
      </c>
      <c r="J935" s="31">
        <f>INDEX('LA lookup'!H:H,MATCH(B935,'LA lookup'!G:G,0))</f>
        <v>60398</v>
      </c>
      <c r="K935" s="31"/>
      <c r="L935" s="31" t="str">
        <f t="shared" si="45"/>
        <v>4%</v>
      </c>
      <c r="M935" s="31">
        <f t="shared" si="46"/>
        <v>4</v>
      </c>
    </row>
    <row r="936" spans="1:13" x14ac:dyDescent="0.45">
      <c r="A936" s="31" t="str">
        <f t="shared" si="47"/>
        <v>E09000015_Estimated local unemployment rate (%)_percentage</v>
      </c>
      <c r="B936" s="31" t="s">
        <v>496</v>
      </c>
      <c r="C936" s="31" t="s">
        <v>497</v>
      </c>
      <c r="D936" s="31" t="s">
        <v>229</v>
      </c>
      <c r="E936" s="15">
        <v>43709</v>
      </c>
      <c r="F936" s="31" t="s">
        <v>32</v>
      </c>
      <c r="G936" s="31" t="s">
        <v>35</v>
      </c>
      <c r="H936" s="31" t="s">
        <v>2166</v>
      </c>
      <c r="I936" s="31">
        <v>4.5</v>
      </c>
      <c r="J936" s="31">
        <f>INDEX('LA lookup'!H:H,MATCH(B936,'LA lookup'!G:G,0))</f>
        <v>58373</v>
      </c>
      <c r="K936" s="31"/>
      <c r="L936" s="31" t="str">
        <f t="shared" si="45"/>
        <v>4.5%</v>
      </c>
      <c r="M936" s="31">
        <f t="shared" si="46"/>
        <v>4.5</v>
      </c>
    </row>
    <row r="937" spans="1:13" x14ac:dyDescent="0.45">
      <c r="A937" s="31" t="str">
        <f t="shared" si="47"/>
        <v>E09000016_Estimated local unemployment rate (%)_percentage</v>
      </c>
      <c r="B937" s="31" t="s">
        <v>315</v>
      </c>
      <c r="C937" s="31" t="s">
        <v>316</v>
      </c>
      <c r="D937" s="31" t="s">
        <v>229</v>
      </c>
      <c r="E937" s="15">
        <v>43709</v>
      </c>
      <c r="F937" s="31" t="s">
        <v>32</v>
      </c>
      <c r="G937" s="31" t="s">
        <v>35</v>
      </c>
      <c r="H937" s="31" t="s">
        <v>2166</v>
      </c>
      <c r="I937" s="31">
        <v>5</v>
      </c>
      <c r="J937" s="31">
        <f>INDEX('LA lookup'!H:H,MATCH(B937,'LA lookup'!G:G,0))</f>
        <v>57541</v>
      </c>
      <c r="K937" s="31"/>
      <c r="L937" s="31" t="str">
        <f t="shared" si="45"/>
        <v>5%</v>
      </c>
      <c r="M937" s="31">
        <f t="shared" si="46"/>
        <v>5</v>
      </c>
    </row>
    <row r="938" spans="1:13" x14ac:dyDescent="0.45">
      <c r="A938" s="31" t="str">
        <f t="shared" si="47"/>
        <v>E09000017_Estimated local unemployment rate (%)_percentage</v>
      </c>
      <c r="B938" s="31" t="s">
        <v>321</v>
      </c>
      <c r="C938" s="31" t="s">
        <v>322</v>
      </c>
      <c r="D938" s="31" t="s">
        <v>229</v>
      </c>
      <c r="E938" s="15">
        <v>43709</v>
      </c>
      <c r="F938" s="31" t="s">
        <v>32</v>
      </c>
      <c r="G938" s="31" t="s">
        <v>35</v>
      </c>
      <c r="H938" s="31" t="s">
        <v>2166</v>
      </c>
      <c r="I938" s="31">
        <v>4.4000000000000004</v>
      </c>
      <c r="J938" s="31">
        <f>INDEX('LA lookup'!H:H,MATCH(B938,'LA lookup'!G:G,0))</f>
        <v>73377</v>
      </c>
      <c r="K938" s="31"/>
      <c r="L938" s="31" t="str">
        <f t="shared" si="45"/>
        <v>4.4%</v>
      </c>
      <c r="M938" s="31">
        <f t="shared" si="46"/>
        <v>4.4000000000000004</v>
      </c>
    </row>
    <row r="939" spans="1:13" x14ac:dyDescent="0.45">
      <c r="A939" s="31" t="str">
        <f t="shared" si="47"/>
        <v>E09000018_Estimated local unemployment rate (%)_percentage</v>
      </c>
      <c r="B939" s="31" t="s">
        <v>323</v>
      </c>
      <c r="C939" s="31" t="s">
        <v>324</v>
      </c>
      <c r="D939" s="31" t="s">
        <v>229</v>
      </c>
      <c r="E939" s="15">
        <v>43709</v>
      </c>
      <c r="F939" s="31" t="s">
        <v>32</v>
      </c>
      <c r="G939" s="31" t="s">
        <v>35</v>
      </c>
      <c r="H939" s="31" t="s">
        <v>2166</v>
      </c>
      <c r="I939" s="31">
        <v>5.3</v>
      </c>
      <c r="J939" s="31">
        <f>INDEX('LA lookup'!H:H,MATCH(B939,'LA lookup'!G:G,0))</f>
        <v>64898</v>
      </c>
      <c r="K939" s="31"/>
      <c r="L939" s="31" t="str">
        <f t="shared" si="45"/>
        <v>5.3%</v>
      </c>
      <c r="M939" s="31">
        <f t="shared" si="46"/>
        <v>5.3</v>
      </c>
    </row>
    <row r="940" spans="1:13" x14ac:dyDescent="0.45">
      <c r="A940" s="31" t="str">
        <f t="shared" si="47"/>
        <v>E09000021_Estimated local unemployment rate (%)_percentage</v>
      </c>
      <c r="B940" s="31" t="s">
        <v>520</v>
      </c>
      <c r="C940" s="31" t="s">
        <v>521</v>
      </c>
      <c r="D940" s="31" t="s">
        <v>229</v>
      </c>
      <c r="E940" s="15">
        <v>43709</v>
      </c>
      <c r="F940" s="31" t="s">
        <v>32</v>
      </c>
      <c r="G940" s="31" t="s">
        <v>35</v>
      </c>
      <c r="H940" s="31" t="s">
        <v>2166</v>
      </c>
      <c r="I940" s="31">
        <v>3.4</v>
      </c>
      <c r="J940" s="31">
        <f>INDEX('LA lookup'!H:H,MATCH(B940,'LA lookup'!G:G,0))</f>
        <v>38977</v>
      </c>
      <c r="K940" s="31"/>
      <c r="L940" s="31" t="str">
        <f t="shared" si="45"/>
        <v>3.4%</v>
      </c>
      <c r="M940" s="31">
        <f t="shared" si="46"/>
        <v>3.4</v>
      </c>
    </row>
    <row r="941" spans="1:13" x14ac:dyDescent="0.45">
      <c r="A941" s="31" t="str">
        <f t="shared" si="47"/>
        <v>E09000024_Estimated local unemployment rate (%)_percentage</v>
      </c>
      <c r="B941" s="31" t="s">
        <v>353</v>
      </c>
      <c r="C941" s="31" t="s">
        <v>354</v>
      </c>
      <c r="D941" s="31" t="s">
        <v>229</v>
      </c>
      <c r="E941" s="15">
        <v>43709</v>
      </c>
      <c r="F941" s="31" t="s">
        <v>32</v>
      </c>
      <c r="G941" s="31" t="s">
        <v>35</v>
      </c>
      <c r="H941" s="31" t="s">
        <v>2166</v>
      </c>
      <c r="I941" s="31">
        <v>4.5</v>
      </c>
      <c r="J941" s="31">
        <f>INDEX('LA lookup'!H:H,MATCH(B941,'LA lookup'!G:G,0))</f>
        <v>47266</v>
      </c>
      <c r="K941" s="31"/>
      <c r="L941" s="31" t="str">
        <f t="shared" si="45"/>
        <v>4.5%</v>
      </c>
      <c r="M941" s="31">
        <f t="shared" si="46"/>
        <v>4.5</v>
      </c>
    </row>
    <row r="942" spans="1:13" x14ac:dyDescent="0.45">
      <c r="A942" s="31" t="str">
        <f t="shared" si="47"/>
        <v>E09000025_Estimated local unemployment rate (%)_percentage</v>
      </c>
      <c r="B942" s="31" t="s">
        <v>359</v>
      </c>
      <c r="C942" s="31" t="s">
        <v>360</v>
      </c>
      <c r="D942" s="31" t="s">
        <v>229</v>
      </c>
      <c r="E942" s="15">
        <v>43709</v>
      </c>
      <c r="F942" s="31" t="s">
        <v>32</v>
      </c>
      <c r="G942" s="31" t="s">
        <v>35</v>
      </c>
      <c r="H942" s="31" t="s">
        <v>2166</v>
      </c>
      <c r="I942" s="31">
        <v>4.8</v>
      </c>
      <c r="J942" s="31">
        <f>INDEX('LA lookup'!H:H,MATCH(B942,'LA lookup'!G:G,0))</f>
        <v>86567</v>
      </c>
      <c r="K942" s="31"/>
      <c r="L942" s="31" t="str">
        <f t="shared" si="45"/>
        <v>4.8%</v>
      </c>
      <c r="M942" s="31">
        <f t="shared" si="46"/>
        <v>4.8</v>
      </c>
    </row>
    <row r="943" spans="1:13" x14ac:dyDescent="0.45">
      <c r="A943" s="31" t="str">
        <f t="shared" si="47"/>
        <v>E09000026_Estimated local unemployment rate (%)_percentage</v>
      </c>
      <c r="B943" s="31" t="s">
        <v>385</v>
      </c>
      <c r="C943" s="31" t="s">
        <v>386</v>
      </c>
      <c r="D943" s="31" t="s">
        <v>229</v>
      </c>
      <c r="E943" s="15">
        <v>43709</v>
      </c>
      <c r="F943" s="31" t="s">
        <v>32</v>
      </c>
      <c r="G943" s="31" t="s">
        <v>35</v>
      </c>
      <c r="H943" s="31" t="s">
        <v>2166</v>
      </c>
      <c r="I943" s="31">
        <v>4.7</v>
      </c>
      <c r="J943" s="31">
        <f>INDEX('LA lookup'!H:H,MATCH(B943,'LA lookup'!G:G,0))</f>
        <v>76159</v>
      </c>
      <c r="K943" s="31"/>
      <c r="L943" s="31" t="str">
        <f t="shared" si="45"/>
        <v>4.7%</v>
      </c>
      <c r="M943" s="31">
        <f t="shared" si="46"/>
        <v>4.7</v>
      </c>
    </row>
    <row r="944" spans="1:13" x14ac:dyDescent="0.45">
      <c r="A944" s="31" t="str">
        <f t="shared" si="47"/>
        <v>E09000027_Estimated local unemployment rate (%)_percentage</v>
      </c>
      <c r="B944" s="31" t="s">
        <v>389</v>
      </c>
      <c r="C944" s="31" t="s">
        <v>390</v>
      </c>
      <c r="D944" s="31" t="s">
        <v>229</v>
      </c>
      <c r="E944" s="15">
        <v>43709</v>
      </c>
      <c r="F944" s="31" t="s">
        <v>32</v>
      </c>
      <c r="G944" s="31" t="s">
        <v>35</v>
      </c>
      <c r="H944" s="31" t="s">
        <v>2166</v>
      </c>
      <c r="I944" s="31">
        <v>3.2</v>
      </c>
      <c r="J944" s="31">
        <f>INDEX('LA lookup'!H:H,MATCH(B944,'LA lookup'!G:G,0))</f>
        <v>45525</v>
      </c>
      <c r="K944" s="31"/>
      <c r="L944" s="31" t="str">
        <f t="shared" si="45"/>
        <v>3.2%</v>
      </c>
      <c r="M944" s="31">
        <f t="shared" si="46"/>
        <v>3.2</v>
      </c>
    </row>
    <row r="945" spans="1:13" x14ac:dyDescent="0.45">
      <c r="A945" s="31" t="str">
        <f t="shared" si="47"/>
        <v>E09000029_Estimated local unemployment rate (%)_percentage</v>
      </c>
      <c r="B945" s="31" t="s">
        <v>432</v>
      </c>
      <c r="C945" s="31" t="s">
        <v>433</v>
      </c>
      <c r="D945" s="31" t="s">
        <v>229</v>
      </c>
      <c r="E945" s="15">
        <v>43709</v>
      </c>
      <c r="F945" s="31" t="s">
        <v>32</v>
      </c>
      <c r="G945" s="31" t="s">
        <v>35</v>
      </c>
      <c r="H945" s="31" t="s">
        <v>2166</v>
      </c>
      <c r="I945" s="31">
        <v>4.7</v>
      </c>
      <c r="J945" s="31">
        <f>INDEX('LA lookup'!H:H,MATCH(B945,'LA lookup'!G:G,0))</f>
        <v>47941</v>
      </c>
      <c r="K945" s="31"/>
      <c r="L945" s="31" t="str">
        <f t="shared" si="45"/>
        <v>4.7%</v>
      </c>
      <c r="M945" s="31">
        <f t="shared" si="46"/>
        <v>4.7</v>
      </c>
    </row>
    <row r="946" spans="1:13" x14ac:dyDescent="0.45">
      <c r="A946" s="31" t="str">
        <f t="shared" si="47"/>
        <v>E09000031_Estimated local unemployment rate (%)_percentage</v>
      </c>
      <c r="B946" s="31" t="s">
        <v>448</v>
      </c>
      <c r="C946" s="31" t="s">
        <v>449</v>
      </c>
      <c r="D946" s="31" t="s">
        <v>229</v>
      </c>
      <c r="E946" s="15">
        <v>43709</v>
      </c>
      <c r="F946" s="31" t="s">
        <v>32</v>
      </c>
      <c r="G946" s="31" t="s">
        <v>35</v>
      </c>
      <c r="H946" s="31" t="s">
        <v>2166</v>
      </c>
      <c r="I946" s="31">
        <v>5</v>
      </c>
      <c r="J946" s="31">
        <f>INDEX('LA lookup'!H:H,MATCH(B946,'LA lookup'!G:G,0))</f>
        <v>67017</v>
      </c>
      <c r="K946" s="31"/>
      <c r="L946" s="31" t="str">
        <f t="shared" si="45"/>
        <v>5%</v>
      </c>
      <c r="M946" s="31">
        <f t="shared" si="46"/>
        <v>5</v>
      </c>
    </row>
    <row r="947" spans="1:13" x14ac:dyDescent="0.45">
      <c r="A947" s="31" t="str">
        <f t="shared" si="47"/>
        <v>E08000025_Estimated local unemployment rate (%)_percentage</v>
      </c>
      <c r="B947" s="31" t="s">
        <v>245</v>
      </c>
      <c r="C947" s="31" t="s">
        <v>246</v>
      </c>
      <c r="D947" s="31" t="s">
        <v>229</v>
      </c>
      <c r="E947" s="15">
        <v>43709</v>
      </c>
      <c r="F947" s="31" t="s">
        <v>32</v>
      </c>
      <c r="G947" s="31" t="s">
        <v>35</v>
      </c>
      <c r="H947" s="31" t="s">
        <v>2166</v>
      </c>
      <c r="I947" s="31">
        <v>7.8</v>
      </c>
      <c r="J947" s="31">
        <f>INDEX('LA lookup'!H:H,MATCH(B947,'LA lookup'!G:G,0))</f>
        <v>288388</v>
      </c>
      <c r="K947" s="31"/>
      <c r="L947" s="31" t="str">
        <f t="shared" si="45"/>
        <v>7.8%</v>
      </c>
      <c r="M947" s="31">
        <f t="shared" si="46"/>
        <v>7.8</v>
      </c>
    </row>
    <row r="948" spans="1:13" x14ac:dyDescent="0.45">
      <c r="A948" s="31" t="str">
        <f t="shared" si="47"/>
        <v>E08000026_Estimated local unemployment rate (%)_percentage</v>
      </c>
      <c r="B948" s="31" t="s">
        <v>283</v>
      </c>
      <c r="C948" s="31" t="s">
        <v>284</v>
      </c>
      <c r="D948" s="31" t="s">
        <v>229</v>
      </c>
      <c r="E948" s="15">
        <v>43709</v>
      </c>
      <c r="F948" s="31" t="s">
        <v>32</v>
      </c>
      <c r="G948" s="31" t="s">
        <v>35</v>
      </c>
      <c r="H948" s="31" t="s">
        <v>2166</v>
      </c>
      <c r="I948" s="31">
        <v>4.5</v>
      </c>
      <c r="J948" s="31">
        <f>INDEX('LA lookup'!H:H,MATCH(B948,'LA lookup'!G:G,0))</f>
        <v>78994</v>
      </c>
      <c r="K948" s="31"/>
      <c r="L948" s="31" t="str">
        <f t="shared" si="45"/>
        <v>4.5%</v>
      </c>
      <c r="M948" s="31">
        <f t="shared" si="46"/>
        <v>4.5</v>
      </c>
    </row>
    <row r="949" spans="1:13" x14ac:dyDescent="0.45">
      <c r="A949" s="31" t="str">
        <f t="shared" si="47"/>
        <v>E08000027_Estimated local unemployment rate (%)_percentage</v>
      </c>
      <c r="B949" s="31" t="s">
        <v>297</v>
      </c>
      <c r="C949" s="31" t="s">
        <v>298</v>
      </c>
      <c r="D949" s="31" t="s">
        <v>229</v>
      </c>
      <c r="E949" s="15">
        <v>43709</v>
      </c>
      <c r="F949" s="31" t="s">
        <v>32</v>
      </c>
      <c r="G949" s="31" t="s">
        <v>35</v>
      </c>
      <c r="H949" s="31" t="s">
        <v>2166</v>
      </c>
      <c r="I949" s="31">
        <v>4.7</v>
      </c>
      <c r="J949" s="31">
        <f>INDEX('LA lookup'!H:H,MATCH(B949,'LA lookup'!G:G,0))</f>
        <v>69265</v>
      </c>
      <c r="K949" s="31"/>
      <c r="L949" s="31" t="str">
        <f t="shared" si="45"/>
        <v>4.7%</v>
      </c>
      <c r="M949" s="31">
        <f t="shared" si="46"/>
        <v>4.7</v>
      </c>
    </row>
    <row r="950" spans="1:13" x14ac:dyDescent="0.45">
      <c r="A950" s="31" t="str">
        <f t="shared" si="47"/>
        <v>E08000028_Estimated local unemployment rate (%)_percentage</v>
      </c>
      <c r="B950" s="31" t="s">
        <v>397</v>
      </c>
      <c r="C950" s="31" t="s">
        <v>398</v>
      </c>
      <c r="D950" s="31" t="s">
        <v>229</v>
      </c>
      <c r="E950" s="15">
        <v>43709</v>
      </c>
      <c r="F950" s="31" t="s">
        <v>32</v>
      </c>
      <c r="G950" s="31" t="s">
        <v>35</v>
      </c>
      <c r="H950" s="31" t="s">
        <v>2166</v>
      </c>
      <c r="I950" s="31">
        <v>5.0999999999999996</v>
      </c>
      <c r="J950" s="31">
        <f>INDEX('LA lookup'!H:H,MATCH(B950,'LA lookup'!G:G,0))</f>
        <v>81920</v>
      </c>
      <c r="K950" s="31"/>
      <c r="L950" s="31" t="str">
        <f t="shared" si="45"/>
        <v>5.1%</v>
      </c>
      <c r="M950" s="31">
        <f t="shared" si="46"/>
        <v>5.0999999999999996</v>
      </c>
    </row>
    <row r="951" spans="1:13" x14ac:dyDescent="0.45">
      <c r="A951" s="31" t="str">
        <f t="shared" si="47"/>
        <v>E08000029_Estimated local unemployment rate (%)_percentage</v>
      </c>
      <c r="B951" s="31" t="s">
        <v>516</v>
      </c>
      <c r="C951" s="31" t="s">
        <v>517</v>
      </c>
      <c r="D951" s="31" t="s">
        <v>229</v>
      </c>
      <c r="E951" s="15">
        <v>43709</v>
      </c>
      <c r="F951" s="31" t="s">
        <v>32</v>
      </c>
      <c r="G951" s="31" t="s">
        <v>35</v>
      </c>
      <c r="H951" s="31" t="s">
        <v>2166</v>
      </c>
      <c r="I951" s="31">
        <v>3.7</v>
      </c>
      <c r="J951" s="31">
        <f>INDEX('LA lookup'!H:H,MATCH(B951,'LA lookup'!G:G,0))</f>
        <v>46946</v>
      </c>
      <c r="K951" s="31"/>
      <c r="L951" s="31" t="str">
        <f t="shared" si="45"/>
        <v>3.7%</v>
      </c>
      <c r="M951" s="31">
        <f t="shared" si="46"/>
        <v>3.7</v>
      </c>
    </row>
    <row r="952" spans="1:13" x14ac:dyDescent="0.45">
      <c r="A952" s="31" t="str">
        <f t="shared" si="47"/>
        <v>E08000030_Estimated local unemployment rate (%)_percentage</v>
      </c>
      <c r="B952" s="31" t="s">
        <v>446</v>
      </c>
      <c r="C952" s="31" t="s">
        <v>447</v>
      </c>
      <c r="D952" s="31" t="s">
        <v>229</v>
      </c>
      <c r="E952" s="15">
        <v>43709</v>
      </c>
      <c r="F952" s="31" t="s">
        <v>32</v>
      </c>
      <c r="G952" s="31" t="s">
        <v>35</v>
      </c>
      <c r="H952" s="31" t="s">
        <v>2166</v>
      </c>
      <c r="I952" s="31">
        <v>5.4</v>
      </c>
      <c r="J952" s="31">
        <f>INDEX('LA lookup'!H:H,MATCH(B952,'LA lookup'!G:G,0))</f>
        <v>68157</v>
      </c>
      <c r="K952" s="31"/>
      <c r="L952" s="31" t="str">
        <f t="shared" si="45"/>
        <v>5.4%</v>
      </c>
      <c r="M952" s="31">
        <f t="shared" si="46"/>
        <v>5.4</v>
      </c>
    </row>
    <row r="953" spans="1:13" x14ac:dyDescent="0.45">
      <c r="A953" s="31" t="str">
        <f t="shared" si="47"/>
        <v>E08000031_Estimated local unemployment rate (%)_percentage</v>
      </c>
      <c r="B953" s="31" t="s">
        <v>468</v>
      </c>
      <c r="C953" s="31" t="s">
        <v>469</v>
      </c>
      <c r="D953" s="31" t="s">
        <v>229</v>
      </c>
      <c r="E953" s="15">
        <v>43709</v>
      </c>
      <c r="F953" s="31" t="s">
        <v>32</v>
      </c>
      <c r="G953" s="31" t="s">
        <v>35</v>
      </c>
      <c r="H953" s="31" t="s">
        <v>2166</v>
      </c>
      <c r="I953" s="31">
        <v>6.5</v>
      </c>
      <c r="J953" s="31">
        <f>INDEX('LA lookup'!H:H,MATCH(B953,'LA lookup'!G:G,0))</f>
        <v>61244</v>
      </c>
      <c r="K953" s="31"/>
      <c r="L953" s="31" t="str">
        <f t="shared" si="45"/>
        <v>6.5%</v>
      </c>
      <c r="M953" s="31">
        <f t="shared" si="46"/>
        <v>6.5</v>
      </c>
    </row>
    <row r="954" spans="1:13" x14ac:dyDescent="0.45">
      <c r="A954" s="31" t="str">
        <f t="shared" si="47"/>
        <v>E08000011_Estimated local unemployment rate (%)_percentage</v>
      </c>
      <c r="B954" s="31" t="s">
        <v>333</v>
      </c>
      <c r="C954" s="31" t="s">
        <v>334</v>
      </c>
      <c r="D954" s="31" t="s">
        <v>229</v>
      </c>
      <c r="E954" s="15">
        <v>43709</v>
      </c>
      <c r="F954" s="31" t="s">
        <v>32</v>
      </c>
      <c r="G954" s="31" t="s">
        <v>35</v>
      </c>
      <c r="H954" s="31" t="s">
        <v>2166</v>
      </c>
      <c r="I954" s="31">
        <v>3.8</v>
      </c>
      <c r="J954" s="31">
        <f>INDEX('LA lookup'!H:H,MATCH(B954,'LA lookup'!G:G,0))</f>
        <v>33477</v>
      </c>
      <c r="K954" s="31"/>
      <c r="L954" s="31" t="str">
        <f t="shared" si="45"/>
        <v>3.8%</v>
      </c>
      <c r="M954" s="31">
        <f t="shared" si="46"/>
        <v>3.8</v>
      </c>
    </row>
    <row r="955" spans="1:13" x14ac:dyDescent="0.45">
      <c r="A955" s="31" t="str">
        <f t="shared" si="47"/>
        <v>E08000012_Estimated local unemployment rate (%)_percentage</v>
      </c>
      <c r="B955" s="31" t="s">
        <v>347</v>
      </c>
      <c r="C955" s="31" t="s">
        <v>348</v>
      </c>
      <c r="D955" s="31" t="s">
        <v>229</v>
      </c>
      <c r="E955" s="15">
        <v>43709</v>
      </c>
      <c r="F955" s="31" t="s">
        <v>32</v>
      </c>
      <c r="G955" s="31" t="s">
        <v>35</v>
      </c>
      <c r="H955" s="31" t="s">
        <v>2166</v>
      </c>
      <c r="I955" s="31">
        <v>4.2</v>
      </c>
      <c r="J955" s="31">
        <f>INDEX('LA lookup'!H:H,MATCH(B955,'LA lookup'!G:G,0))</f>
        <v>94902</v>
      </c>
      <c r="K955" s="31"/>
      <c r="L955" s="31" t="str">
        <f t="shared" si="45"/>
        <v>4.2%</v>
      </c>
      <c r="M955" s="31">
        <f t="shared" si="46"/>
        <v>4.2</v>
      </c>
    </row>
    <row r="956" spans="1:13" x14ac:dyDescent="0.45">
      <c r="A956" s="31" t="str">
        <f t="shared" si="47"/>
        <v>E08000013_Estimated local unemployment rate (%)_percentage</v>
      </c>
      <c r="B956" s="31" t="s">
        <v>416</v>
      </c>
      <c r="C956" s="31" t="s">
        <v>417</v>
      </c>
      <c r="D956" s="31" t="s">
        <v>229</v>
      </c>
      <c r="E956" s="15">
        <v>43709</v>
      </c>
      <c r="F956" s="31" t="s">
        <v>32</v>
      </c>
      <c r="G956" s="31" t="s">
        <v>35</v>
      </c>
      <c r="H956" s="31" t="s">
        <v>2166</v>
      </c>
      <c r="I956" s="31">
        <v>3.8</v>
      </c>
      <c r="J956" s="31">
        <f>INDEX('LA lookup'!H:H,MATCH(B956,'LA lookup'!G:G,0))</f>
        <v>36785</v>
      </c>
      <c r="K956" s="31"/>
      <c r="L956" s="31" t="str">
        <f t="shared" si="45"/>
        <v>3.8%</v>
      </c>
      <c r="M956" s="31">
        <f t="shared" si="46"/>
        <v>3.8</v>
      </c>
    </row>
    <row r="957" spans="1:13" x14ac:dyDescent="0.45">
      <c r="A957" s="31" t="str">
        <f t="shared" si="47"/>
        <v>E08000014_Estimated local unemployment rate (%)_percentage</v>
      </c>
      <c r="B957" s="31" t="s">
        <v>399</v>
      </c>
      <c r="C957" s="31" t="s">
        <v>400</v>
      </c>
      <c r="D957" s="31" t="s">
        <v>229</v>
      </c>
      <c r="E957" s="15">
        <v>43709</v>
      </c>
      <c r="F957" s="31" t="s">
        <v>32</v>
      </c>
      <c r="G957" s="31" t="s">
        <v>35</v>
      </c>
      <c r="H957" s="31" t="s">
        <v>2166</v>
      </c>
      <c r="I957" s="31">
        <v>3</v>
      </c>
      <c r="J957" s="31">
        <f>INDEX('LA lookup'!H:H,MATCH(B957,'LA lookup'!G:G,0))</f>
        <v>53833</v>
      </c>
      <c r="K957" s="31"/>
      <c r="L957" s="31" t="str">
        <f t="shared" si="45"/>
        <v>3%</v>
      </c>
      <c r="M957" s="31">
        <f t="shared" si="46"/>
        <v>3</v>
      </c>
    </row>
    <row r="958" spans="1:13" x14ac:dyDescent="0.45">
      <c r="A958" s="31" t="str">
        <f t="shared" si="47"/>
        <v>E08000015_Estimated local unemployment rate (%)_percentage</v>
      </c>
      <c r="B958" s="31" t="s">
        <v>464</v>
      </c>
      <c r="C958" s="31" t="s">
        <v>465</v>
      </c>
      <c r="D958" s="31" t="s">
        <v>229</v>
      </c>
      <c r="E958" s="15">
        <v>43709</v>
      </c>
      <c r="F958" s="31" t="s">
        <v>32</v>
      </c>
      <c r="G958" s="31" t="s">
        <v>35</v>
      </c>
      <c r="H958" s="31" t="s">
        <v>2166</v>
      </c>
      <c r="I958" s="31">
        <v>3.7</v>
      </c>
      <c r="J958" s="31">
        <f>INDEX('LA lookup'!H:H,MATCH(B958,'LA lookup'!G:G,0))</f>
        <v>67576</v>
      </c>
      <c r="K958" s="31"/>
      <c r="L958" s="31" t="str">
        <f t="shared" si="45"/>
        <v>3.7%</v>
      </c>
      <c r="M958" s="31">
        <f t="shared" si="46"/>
        <v>3.7</v>
      </c>
    </row>
    <row r="959" spans="1:13" x14ac:dyDescent="0.45">
      <c r="A959" s="31" t="str">
        <f t="shared" si="47"/>
        <v>E08000001_Estimated local unemployment rate (%)_percentage</v>
      </c>
      <c r="B959" s="31" t="s">
        <v>252</v>
      </c>
      <c r="C959" s="31" t="s">
        <v>253</v>
      </c>
      <c r="D959" s="31" t="s">
        <v>229</v>
      </c>
      <c r="E959" s="15">
        <v>43709</v>
      </c>
      <c r="F959" s="31" t="s">
        <v>32</v>
      </c>
      <c r="G959" s="31" t="s">
        <v>35</v>
      </c>
      <c r="H959" s="31" t="s">
        <v>2166</v>
      </c>
      <c r="I959" s="31">
        <v>4.9000000000000004</v>
      </c>
      <c r="J959" s="31">
        <f>INDEX('LA lookup'!H:H,MATCH(B959,'LA lookup'!G:G,0))</f>
        <v>67670</v>
      </c>
      <c r="K959" s="31"/>
      <c r="L959" s="31" t="str">
        <f t="shared" si="45"/>
        <v>4.9%</v>
      </c>
      <c r="M959" s="31">
        <f t="shared" si="46"/>
        <v>4.9000000000000004</v>
      </c>
    </row>
    <row r="960" spans="1:13" x14ac:dyDescent="0.45">
      <c r="A960" s="31" t="str">
        <f t="shared" si="47"/>
        <v>E08000002_Estimated local unemployment rate (%)_percentage</v>
      </c>
      <c r="B960" s="31" t="s">
        <v>271</v>
      </c>
      <c r="C960" s="31" t="s">
        <v>272</v>
      </c>
      <c r="D960" s="31" t="s">
        <v>229</v>
      </c>
      <c r="E960" s="15">
        <v>43709</v>
      </c>
      <c r="F960" s="31" t="s">
        <v>32</v>
      </c>
      <c r="G960" s="31" t="s">
        <v>35</v>
      </c>
      <c r="H960" s="31" t="s">
        <v>2166</v>
      </c>
      <c r="I960" s="31">
        <v>4.5</v>
      </c>
      <c r="J960" s="31">
        <f>INDEX('LA lookup'!H:H,MATCH(B960,'LA lookup'!G:G,0))</f>
        <v>43142</v>
      </c>
      <c r="K960" s="31"/>
      <c r="L960" s="31" t="str">
        <f t="shared" si="45"/>
        <v>4.5%</v>
      </c>
      <c r="M960" s="31">
        <f t="shared" si="46"/>
        <v>4.5</v>
      </c>
    </row>
    <row r="961" spans="1:13" x14ac:dyDescent="0.45">
      <c r="A961" s="31" t="str">
        <f t="shared" si="47"/>
        <v>E08000003_Estimated local unemployment rate (%)_percentage</v>
      </c>
      <c r="B961" s="31" t="s">
        <v>349</v>
      </c>
      <c r="C961" s="31" t="s">
        <v>350</v>
      </c>
      <c r="D961" s="31" t="s">
        <v>229</v>
      </c>
      <c r="E961" s="15">
        <v>43709</v>
      </c>
      <c r="F961" s="31" t="s">
        <v>32</v>
      </c>
      <c r="G961" s="31" t="s">
        <v>35</v>
      </c>
      <c r="H961" s="31" t="s">
        <v>2166</v>
      </c>
      <c r="I961" s="31">
        <v>5.5</v>
      </c>
      <c r="J961" s="31">
        <f>INDEX('LA lookup'!H:H,MATCH(B961,'LA lookup'!G:G,0))</f>
        <v>121962</v>
      </c>
      <c r="K961" s="31"/>
      <c r="L961" s="31" t="str">
        <f t="shared" si="45"/>
        <v>5.5%</v>
      </c>
      <c r="M961" s="31">
        <f t="shared" si="46"/>
        <v>5.5</v>
      </c>
    </row>
    <row r="962" spans="1:13" x14ac:dyDescent="0.45">
      <c r="A962" s="31" t="str">
        <f t="shared" si="47"/>
        <v>E08000004_Estimated local unemployment rate (%)_percentage</v>
      </c>
      <c r="B962" s="31" t="s">
        <v>375</v>
      </c>
      <c r="C962" s="31" t="s">
        <v>376</v>
      </c>
      <c r="D962" s="31" t="s">
        <v>229</v>
      </c>
      <c r="E962" s="15">
        <v>43709</v>
      </c>
      <c r="F962" s="31" t="s">
        <v>32</v>
      </c>
      <c r="G962" s="31" t="s">
        <v>35</v>
      </c>
      <c r="H962" s="31" t="s">
        <v>2166</v>
      </c>
      <c r="I962" s="31">
        <v>4.8</v>
      </c>
      <c r="J962" s="31">
        <f>INDEX('LA lookup'!H:H,MATCH(B962,'LA lookup'!G:G,0))</f>
        <v>59416</v>
      </c>
      <c r="K962" s="31"/>
      <c r="L962" s="31" t="str">
        <f t="shared" si="45"/>
        <v>4.8%</v>
      </c>
      <c r="M962" s="31">
        <f t="shared" si="46"/>
        <v>4.8</v>
      </c>
    </row>
    <row r="963" spans="1:13" x14ac:dyDescent="0.45">
      <c r="A963" s="31" t="str">
        <f t="shared" si="47"/>
        <v>E08000005_Estimated local unemployment rate (%)_percentage</v>
      </c>
      <c r="B963" s="31" t="s">
        <v>391</v>
      </c>
      <c r="C963" s="31" t="s">
        <v>392</v>
      </c>
      <c r="D963" s="31" t="s">
        <v>229</v>
      </c>
      <c r="E963" s="15">
        <v>43709</v>
      </c>
      <c r="F963" s="31" t="s">
        <v>32</v>
      </c>
      <c r="G963" s="31" t="s">
        <v>35</v>
      </c>
      <c r="H963" s="31" t="s">
        <v>2166</v>
      </c>
      <c r="I963" s="31">
        <v>5.7</v>
      </c>
      <c r="J963" s="31">
        <f>INDEX('LA lookup'!H:H,MATCH(B963,'LA lookup'!G:G,0))</f>
        <v>52689</v>
      </c>
      <c r="K963" s="31"/>
      <c r="L963" s="31" t="str">
        <f t="shared" si="45"/>
        <v>5.7%</v>
      </c>
      <c r="M963" s="31">
        <f t="shared" si="46"/>
        <v>5.7</v>
      </c>
    </row>
    <row r="964" spans="1:13" x14ac:dyDescent="0.45">
      <c r="A964" s="31" t="str">
        <f t="shared" si="47"/>
        <v>E08000006_Estimated local unemployment rate (%)_percentage</v>
      </c>
      <c r="B964" s="31" t="s">
        <v>395</v>
      </c>
      <c r="C964" s="31" t="s">
        <v>396</v>
      </c>
      <c r="D964" s="31" t="s">
        <v>229</v>
      </c>
      <c r="E964" s="15">
        <v>43709</v>
      </c>
      <c r="F964" s="31" t="s">
        <v>32</v>
      </c>
      <c r="G964" s="31" t="s">
        <v>35</v>
      </c>
      <c r="H964" s="31" t="s">
        <v>2166</v>
      </c>
      <c r="I964" s="31">
        <v>4.2</v>
      </c>
      <c r="J964" s="31">
        <f>INDEX('LA lookup'!H:H,MATCH(B964,'LA lookup'!G:G,0))</f>
        <v>56566</v>
      </c>
      <c r="K964" s="31"/>
      <c r="L964" s="31" t="str">
        <f t="shared" si="45"/>
        <v>4.2%</v>
      </c>
      <c r="M964" s="31">
        <f t="shared" si="46"/>
        <v>4.2</v>
      </c>
    </row>
    <row r="965" spans="1:13" x14ac:dyDescent="0.45">
      <c r="A965" s="31" t="str">
        <f t="shared" si="47"/>
        <v>E08000007_Estimated local unemployment rate (%)_percentage</v>
      </c>
      <c r="B965" s="31" t="s">
        <v>420</v>
      </c>
      <c r="C965" s="31" t="s">
        <v>421</v>
      </c>
      <c r="D965" s="31" t="s">
        <v>229</v>
      </c>
      <c r="E965" s="15">
        <v>43709</v>
      </c>
      <c r="F965" s="31" t="s">
        <v>32</v>
      </c>
      <c r="G965" s="31" t="s">
        <v>35</v>
      </c>
      <c r="H965" s="31" t="s">
        <v>2166</v>
      </c>
      <c r="I965" s="31">
        <v>3.4</v>
      </c>
      <c r="J965" s="31">
        <f>INDEX('LA lookup'!H:H,MATCH(B965,'LA lookup'!G:G,0))</f>
        <v>63141</v>
      </c>
      <c r="K965" s="31"/>
      <c r="L965" s="31" t="str">
        <f t="shared" si="45"/>
        <v>3.4%</v>
      </c>
      <c r="M965" s="31">
        <f t="shared" si="46"/>
        <v>3.4</v>
      </c>
    </row>
    <row r="966" spans="1:13" x14ac:dyDescent="0.45">
      <c r="A966" s="31" t="str">
        <f t="shared" si="47"/>
        <v>E08000008_Estimated local unemployment rate (%)_percentage</v>
      </c>
      <c r="B966" s="31" t="s">
        <v>436</v>
      </c>
      <c r="C966" s="31" t="s">
        <v>437</v>
      </c>
      <c r="D966" s="31" t="s">
        <v>229</v>
      </c>
      <c r="E966" s="15">
        <v>43709</v>
      </c>
      <c r="F966" s="31" t="s">
        <v>32</v>
      </c>
      <c r="G966" s="31" t="s">
        <v>35</v>
      </c>
      <c r="H966" s="31" t="s">
        <v>2166</v>
      </c>
      <c r="I966" s="31">
        <v>4.2</v>
      </c>
      <c r="J966" s="31">
        <f>INDEX('LA lookup'!H:H,MATCH(B966,'LA lookup'!G:G,0))</f>
        <v>50223</v>
      </c>
      <c r="K966" s="31"/>
      <c r="L966" s="31" t="str">
        <f t="shared" si="45"/>
        <v>4.2%</v>
      </c>
      <c r="M966" s="31">
        <f t="shared" si="46"/>
        <v>4.2</v>
      </c>
    </row>
    <row r="967" spans="1:13" x14ac:dyDescent="0.45">
      <c r="A967" s="31" t="str">
        <f t="shared" si="47"/>
        <v>E08000009_Estimated local unemployment rate (%)_percentage</v>
      </c>
      <c r="B967" s="31" t="s">
        <v>442</v>
      </c>
      <c r="C967" s="31" t="s">
        <v>443</v>
      </c>
      <c r="D967" s="31" t="s">
        <v>229</v>
      </c>
      <c r="E967" s="15">
        <v>43709</v>
      </c>
      <c r="F967" s="31" t="s">
        <v>32</v>
      </c>
      <c r="G967" s="31" t="s">
        <v>35</v>
      </c>
      <c r="H967" s="31" t="s">
        <v>2166</v>
      </c>
      <c r="I967" s="31">
        <v>3.5</v>
      </c>
      <c r="J967" s="31">
        <f>INDEX('LA lookup'!H:H,MATCH(B967,'LA lookup'!G:G,0))</f>
        <v>56087</v>
      </c>
      <c r="K967" s="31"/>
      <c r="L967" s="31" t="str">
        <f t="shared" ref="L967:L1030" si="48">IF(LOWER(H967)="percentage",CONCATENATE(I967,"%"),IF(J967="NA",K967,IF(OR(ISERROR(I967),ISBLANK(I967),NOT(ISNUMBER(I967)),H967="score"),"N/A",CONCATENATE(ROUND(I967/J967*1000,1)," per 1000 0-17 yr olds"))))</f>
        <v>3.5%</v>
      </c>
      <c r="M967" s="31">
        <f t="shared" ref="M967:M1030" si="49">IF(LOWER(H967)="percentage",I967,IF(J967="NA",K967,IF(OR(ISERROR(I967),ISBLANK(I967),NOT(ISNUMBER(I967))),"N/A",I967/J967*1000)))</f>
        <v>3.5</v>
      </c>
    </row>
    <row r="968" spans="1:13" x14ac:dyDescent="0.45">
      <c r="A968" s="31" t="str">
        <f t="shared" ref="A968:A1031" si="50">CONCATENATE(B968,"_",G968,"_",H968)</f>
        <v>E08000010_Estimated local unemployment rate (%)_percentage</v>
      </c>
      <c r="B968" s="31" t="s">
        <v>460</v>
      </c>
      <c r="C968" s="31" t="s">
        <v>461</v>
      </c>
      <c r="D968" s="31" t="s">
        <v>229</v>
      </c>
      <c r="E968" s="15">
        <v>43709</v>
      </c>
      <c r="F968" s="31" t="s">
        <v>32</v>
      </c>
      <c r="G968" s="31" t="s">
        <v>35</v>
      </c>
      <c r="H968" s="31" t="s">
        <v>2166</v>
      </c>
      <c r="I968" s="31">
        <v>3.4</v>
      </c>
      <c r="J968" s="31">
        <f>INDEX('LA lookup'!H:H,MATCH(B968,'LA lookup'!G:G,0))</f>
        <v>68388</v>
      </c>
      <c r="K968" s="31"/>
      <c r="L968" s="31" t="str">
        <f t="shared" si="48"/>
        <v>3.4%</v>
      </c>
      <c r="M968" s="31">
        <f t="shared" si="49"/>
        <v>3.4</v>
      </c>
    </row>
    <row r="969" spans="1:13" x14ac:dyDescent="0.45">
      <c r="A969" s="31" t="str">
        <f t="shared" si="50"/>
        <v>E08000016_Estimated local unemployment rate (%)_percentage</v>
      </c>
      <c r="B969" s="31" t="s">
        <v>236</v>
      </c>
      <c r="C969" s="31" t="s">
        <v>237</v>
      </c>
      <c r="D969" s="31" t="s">
        <v>229</v>
      </c>
      <c r="E969" s="15">
        <v>43709</v>
      </c>
      <c r="F969" s="31" t="s">
        <v>32</v>
      </c>
      <c r="G969" s="31" t="s">
        <v>35</v>
      </c>
      <c r="H969" s="31" t="s">
        <v>2166</v>
      </c>
      <c r="I969" s="31">
        <v>4.2</v>
      </c>
      <c r="J969" s="31">
        <f>INDEX('LA lookup'!H:H,MATCH(B969,'LA lookup'!G:G,0))</f>
        <v>50727</v>
      </c>
      <c r="K969" s="31"/>
      <c r="L969" s="31" t="str">
        <f t="shared" si="48"/>
        <v>4.2%</v>
      </c>
      <c r="M969" s="31">
        <f t="shared" si="49"/>
        <v>4.2</v>
      </c>
    </row>
    <row r="970" spans="1:13" x14ac:dyDescent="0.45">
      <c r="A970" s="31" t="str">
        <f t="shared" si="50"/>
        <v>E08000017_Estimated local unemployment rate (%)_percentage</v>
      </c>
      <c r="B970" s="31" t="s">
        <v>293</v>
      </c>
      <c r="C970" s="31" t="s">
        <v>294</v>
      </c>
      <c r="D970" s="31" t="s">
        <v>229</v>
      </c>
      <c r="E970" s="15">
        <v>43709</v>
      </c>
      <c r="F970" s="31" t="s">
        <v>32</v>
      </c>
      <c r="G970" s="31" t="s">
        <v>35</v>
      </c>
      <c r="H970" s="31" t="s">
        <v>2166</v>
      </c>
      <c r="I970" s="31">
        <v>5.6</v>
      </c>
      <c r="J970" s="31">
        <f>INDEX('LA lookup'!H:H,MATCH(B970,'LA lookup'!G:G,0))</f>
        <v>66448</v>
      </c>
      <c r="K970" s="31"/>
      <c r="L970" s="31" t="str">
        <f t="shared" si="48"/>
        <v>5.6%</v>
      </c>
      <c r="M970" s="31">
        <f t="shared" si="49"/>
        <v>5.6</v>
      </c>
    </row>
    <row r="971" spans="1:13" x14ac:dyDescent="0.45">
      <c r="A971" s="31" t="str">
        <f t="shared" si="50"/>
        <v>E08000018_Estimated local unemployment rate (%)_percentage</v>
      </c>
      <c r="B971" s="31" t="s">
        <v>393</v>
      </c>
      <c r="C971" s="31" t="s">
        <v>394</v>
      </c>
      <c r="D971" s="31" t="s">
        <v>229</v>
      </c>
      <c r="E971" s="15">
        <v>43709</v>
      </c>
      <c r="F971" s="31" t="s">
        <v>32</v>
      </c>
      <c r="G971" s="31" t="s">
        <v>35</v>
      </c>
      <c r="H971" s="31" t="s">
        <v>2166</v>
      </c>
      <c r="I971" s="31">
        <v>5</v>
      </c>
      <c r="J971" s="31">
        <f>INDEX('LA lookup'!H:H,MATCH(B971,'LA lookup'!G:G,0))</f>
        <v>57196</v>
      </c>
      <c r="K971" s="31"/>
      <c r="L971" s="31" t="str">
        <f t="shared" si="48"/>
        <v>5%</v>
      </c>
      <c r="M971" s="31">
        <f t="shared" si="49"/>
        <v>5</v>
      </c>
    </row>
    <row r="972" spans="1:13" x14ac:dyDescent="0.45">
      <c r="A972" s="31" t="str">
        <f t="shared" si="50"/>
        <v>E08000019_Estimated local unemployment rate (%)_percentage</v>
      </c>
      <c r="B972" s="31" t="s">
        <v>401</v>
      </c>
      <c r="C972" s="31" t="s">
        <v>402</v>
      </c>
      <c r="D972" s="31" t="s">
        <v>229</v>
      </c>
      <c r="E972" s="15">
        <v>43709</v>
      </c>
      <c r="F972" s="31" t="s">
        <v>32</v>
      </c>
      <c r="G972" s="31" t="s">
        <v>35</v>
      </c>
      <c r="H972" s="31" t="s">
        <v>2166</v>
      </c>
      <c r="I972" s="31">
        <v>4.2</v>
      </c>
      <c r="J972" s="31">
        <f>INDEX('LA lookup'!H:H,MATCH(B972,'LA lookup'!G:G,0))</f>
        <v>117497</v>
      </c>
      <c r="K972" s="31"/>
      <c r="L972" s="31" t="str">
        <f t="shared" si="48"/>
        <v>4.2%</v>
      </c>
      <c r="M972" s="31">
        <f t="shared" si="49"/>
        <v>4.2</v>
      </c>
    </row>
    <row r="973" spans="1:13" x14ac:dyDescent="0.45">
      <c r="A973" s="31" t="str">
        <f t="shared" si="50"/>
        <v>E08000032_Estimated local unemployment rate (%)_percentage</v>
      </c>
      <c r="B973" s="31" t="s">
        <v>259</v>
      </c>
      <c r="C973" s="31" t="s">
        <v>260</v>
      </c>
      <c r="D973" s="31" t="s">
        <v>229</v>
      </c>
      <c r="E973" s="15">
        <v>43709</v>
      </c>
      <c r="F973" s="31" t="s">
        <v>32</v>
      </c>
      <c r="G973" s="31" t="s">
        <v>35</v>
      </c>
      <c r="H973" s="31" t="s">
        <v>2166</v>
      </c>
      <c r="I973" s="31">
        <v>5.9</v>
      </c>
      <c r="J973" s="31">
        <f>INDEX('LA lookup'!H:H,MATCH(B973,'LA lookup'!G:G,0))</f>
        <v>142005</v>
      </c>
      <c r="K973" s="31"/>
      <c r="L973" s="31" t="str">
        <f t="shared" si="48"/>
        <v>5.9%</v>
      </c>
      <c r="M973" s="31">
        <f t="shared" si="49"/>
        <v>5.9</v>
      </c>
    </row>
    <row r="974" spans="1:13" x14ac:dyDescent="0.45">
      <c r="A974" s="31" t="str">
        <f t="shared" si="50"/>
        <v>E08000033_Estimated local unemployment rate (%)_percentage</v>
      </c>
      <c r="B974" s="31" t="s">
        <v>273</v>
      </c>
      <c r="C974" s="31" t="s">
        <v>274</v>
      </c>
      <c r="D974" s="31" t="s">
        <v>229</v>
      </c>
      <c r="E974" s="15">
        <v>43709</v>
      </c>
      <c r="F974" s="31" t="s">
        <v>32</v>
      </c>
      <c r="G974" s="31" t="s">
        <v>35</v>
      </c>
      <c r="H974" s="31" t="s">
        <v>2166</v>
      </c>
      <c r="I974" s="31">
        <v>3.9</v>
      </c>
      <c r="J974" s="31">
        <f>INDEX('LA lookup'!H:H,MATCH(B974,'LA lookup'!G:G,0))</f>
        <v>46021</v>
      </c>
      <c r="K974" s="31"/>
      <c r="L974" s="31" t="str">
        <f t="shared" si="48"/>
        <v>3.9%</v>
      </c>
      <c r="M974" s="31">
        <f t="shared" si="49"/>
        <v>3.9</v>
      </c>
    </row>
    <row r="975" spans="1:13" x14ac:dyDescent="0.45">
      <c r="A975" s="31" t="str">
        <f t="shared" si="50"/>
        <v>E08000034_Estimated local unemployment rate (%)_percentage</v>
      </c>
      <c r="B975" s="31" t="s">
        <v>331</v>
      </c>
      <c r="C975" s="31" t="s">
        <v>332</v>
      </c>
      <c r="D975" s="31" t="s">
        <v>229</v>
      </c>
      <c r="E975" s="15">
        <v>43709</v>
      </c>
      <c r="F975" s="31" t="s">
        <v>32</v>
      </c>
      <c r="G975" s="31" t="s">
        <v>35</v>
      </c>
      <c r="H975" s="31" t="s">
        <v>2166</v>
      </c>
      <c r="I975" s="31">
        <v>4.0999999999999996</v>
      </c>
      <c r="J975" s="31">
        <f>INDEX('LA lookup'!H:H,MATCH(B975,'LA lookup'!G:G,0))</f>
        <v>100174</v>
      </c>
      <c r="K975" s="31"/>
      <c r="L975" s="31" t="str">
        <f t="shared" si="48"/>
        <v>4.1%</v>
      </c>
      <c r="M975" s="31">
        <f t="shared" si="49"/>
        <v>4.0999999999999996</v>
      </c>
    </row>
    <row r="976" spans="1:13" x14ac:dyDescent="0.45">
      <c r="A976" s="31" t="str">
        <f t="shared" si="50"/>
        <v>E08000035_Estimated local unemployment rate (%)_percentage</v>
      </c>
      <c r="B976" s="31" t="s">
        <v>339</v>
      </c>
      <c r="C976" s="31" t="s">
        <v>340</v>
      </c>
      <c r="D976" s="31" t="s">
        <v>229</v>
      </c>
      <c r="E976" s="15">
        <v>43709</v>
      </c>
      <c r="F976" s="31" t="s">
        <v>32</v>
      </c>
      <c r="G976" s="31" t="s">
        <v>35</v>
      </c>
      <c r="H976" s="31" t="s">
        <v>2166</v>
      </c>
      <c r="I976" s="31">
        <v>4.0999999999999996</v>
      </c>
      <c r="J976" s="31">
        <f>INDEX('LA lookup'!H:H,MATCH(B976,'LA lookup'!G:G,0))</f>
        <v>168176</v>
      </c>
      <c r="K976" s="31"/>
      <c r="L976" s="31" t="str">
        <f t="shared" si="48"/>
        <v>4.1%</v>
      </c>
      <c r="M976" s="31">
        <f t="shared" si="49"/>
        <v>4.0999999999999996</v>
      </c>
    </row>
    <row r="977" spans="1:13" x14ac:dyDescent="0.45">
      <c r="A977" s="31" t="str">
        <f t="shared" si="50"/>
        <v>E08000036_Estimated local unemployment rate (%)_percentage</v>
      </c>
      <c r="B977" s="31" t="s">
        <v>444</v>
      </c>
      <c r="C977" s="31" t="s">
        <v>445</v>
      </c>
      <c r="D977" s="31" t="s">
        <v>229</v>
      </c>
      <c r="E977" s="15">
        <v>43709</v>
      </c>
      <c r="F977" s="31" t="s">
        <v>32</v>
      </c>
      <c r="G977" s="31" t="s">
        <v>35</v>
      </c>
      <c r="H977" s="31" t="s">
        <v>2166</v>
      </c>
      <c r="I977" s="31">
        <v>4.3</v>
      </c>
      <c r="J977" s="31">
        <f>INDEX('LA lookup'!H:H,MATCH(B977,'LA lookup'!G:G,0))</f>
        <v>72893</v>
      </c>
      <c r="K977" s="31"/>
      <c r="L977" s="31" t="str">
        <f t="shared" si="48"/>
        <v>4.3%</v>
      </c>
      <c r="M977" s="31">
        <f t="shared" si="49"/>
        <v>4.3</v>
      </c>
    </row>
    <row r="978" spans="1:13" x14ac:dyDescent="0.45">
      <c r="A978" s="31" t="str">
        <f t="shared" si="50"/>
        <v>E08000020_Estimated local unemployment rate (%)_percentage</v>
      </c>
      <c r="B978" s="31" t="s">
        <v>305</v>
      </c>
      <c r="C978" s="31" t="s">
        <v>306</v>
      </c>
      <c r="D978" s="31" t="s">
        <v>229</v>
      </c>
      <c r="E978" s="15">
        <v>43709</v>
      </c>
      <c r="F978" s="31" t="s">
        <v>32</v>
      </c>
      <c r="G978" s="31" t="s">
        <v>35</v>
      </c>
      <c r="H978" s="31" t="s">
        <v>2166</v>
      </c>
      <c r="I978" s="31">
        <v>5.2049862199999994</v>
      </c>
      <c r="J978" s="31">
        <f>INDEX('LA lookup'!H:H,MATCH(B978,'LA lookup'!G:G,0))</f>
        <v>39605</v>
      </c>
      <c r="K978" s="31"/>
      <c r="L978" s="31" t="str">
        <f t="shared" si="48"/>
        <v>5.20498622%</v>
      </c>
      <c r="M978" s="31">
        <f t="shared" si="49"/>
        <v>5.2049862199999994</v>
      </c>
    </row>
    <row r="979" spans="1:13" x14ac:dyDescent="0.45">
      <c r="A979" s="31" t="str">
        <f t="shared" si="50"/>
        <v>E08000021_Estimated local unemployment rate (%)_percentage</v>
      </c>
      <c r="B979" s="31" t="s">
        <v>357</v>
      </c>
      <c r="C979" s="31" t="s">
        <v>358</v>
      </c>
      <c r="D979" s="31" t="s">
        <v>229</v>
      </c>
      <c r="E979" s="15">
        <v>43709</v>
      </c>
      <c r="F979" s="31" t="s">
        <v>32</v>
      </c>
      <c r="G979" s="31" t="s">
        <v>35</v>
      </c>
      <c r="H979" s="31" t="s">
        <v>2166</v>
      </c>
      <c r="I979" s="31">
        <v>5.4</v>
      </c>
      <c r="J979" s="31">
        <f>INDEX('LA lookup'!H:H,MATCH(B979,'LA lookup'!G:G,0))</f>
        <v>58056</v>
      </c>
      <c r="K979" s="31"/>
      <c r="L979" s="31" t="str">
        <f t="shared" si="48"/>
        <v>5.4%</v>
      </c>
      <c r="M979" s="31">
        <f t="shared" si="49"/>
        <v>5.4</v>
      </c>
    </row>
    <row r="980" spans="1:13" x14ac:dyDescent="0.45">
      <c r="A980" s="31" t="str">
        <f t="shared" si="50"/>
        <v>E08000022_Estimated local unemployment rate (%)_percentage</v>
      </c>
      <c r="B980" s="31" t="s">
        <v>524</v>
      </c>
      <c r="C980" s="31" t="s">
        <v>525</v>
      </c>
      <c r="D980" s="31" t="s">
        <v>229</v>
      </c>
      <c r="E980" s="15">
        <v>43709</v>
      </c>
      <c r="F980" s="31" t="s">
        <v>32</v>
      </c>
      <c r="G980" s="31" t="s">
        <v>35</v>
      </c>
      <c r="H980" s="31" t="s">
        <v>2166</v>
      </c>
      <c r="I980" s="31">
        <v>4.3</v>
      </c>
      <c r="J980" s="31">
        <f>INDEX('LA lookup'!H:H,MATCH(B980,'LA lookup'!G:G,0))</f>
        <v>41360</v>
      </c>
      <c r="K980" s="31"/>
      <c r="L980" s="31" t="str">
        <f t="shared" si="48"/>
        <v>4.3%</v>
      </c>
      <c r="M980" s="31">
        <f t="shared" si="49"/>
        <v>4.3</v>
      </c>
    </row>
    <row r="981" spans="1:13" x14ac:dyDescent="0.45">
      <c r="A981" s="31" t="str">
        <f t="shared" si="50"/>
        <v>E08000023_Estimated local unemployment rate (%)_percentage</v>
      </c>
      <c r="B981" s="31" t="s">
        <v>410</v>
      </c>
      <c r="C981" s="31" t="s">
        <v>411</v>
      </c>
      <c r="D981" s="31" t="s">
        <v>229</v>
      </c>
      <c r="E981" s="15">
        <v>43709</v>
      </c>
      <c r="F981" s="31" t="s">
        <v>32</v>
      </c>
      <c r="G981" s="31" t="s">
        <v>35</v>
      </c>
      <c r="H981" s="31" t="s">
        <v>2166</v>
      </c>
      <c r="I981" s="31">
        <v>7</v>
      </c>
      <c r="J981" s="31">
        <f>INDEX('LA lookup'!H:H,MATCH(B981,'LA lookup'!G:G,0))</f>
        <v>29920</v>
      </c>
      <c r="K981" s="31"/>
      <c r="L981" s="31" t="str">
        <f t="shared" si="48"/>
        <v>7%</v>
      </c>
      <c r="M981" s="31">
        <f t="shared" si="49"/>
        <v>7</v>
      </c>
    </row>
    <row r="982" spans="1:13" x14ac:dyDescent="0.45">
      <c r="A982" s="31" t="str">
        <f t="shared" si="50"/>
        <v>E08000024_Estimated local unemployment rate (%)_percentage</v>
      </c>
      <c r="B982" s="31" t="s">
        <v>428</v>
      </c>
      <c r="C982" s="31" t="s">
        <v>429</v>
      </c>
      <c r="D982" s="31" t="s">
        <v>229</v>
      </c>
      <c r="E982" s="15">
        <v>43709</v>
      </c>
      <c r="F982" s="31" t="s">
        <v>32</v>
      </c>
      <c r="G982" s="31" t="s">
        <v>35</v>
      </c>
      <c r="H982" s="31" t="s">
        <v>2166</v>
      </c>
      <c r="I982" s="31">
        <v>7</v>
      </c>
      <c r="J982" s="31">
        <f>INDEX('LA lookup'!H:H,MATCH(B982,'LA lookup'!G:G,0))</f>
        <v>54563</v>
      </c>
      <c r="K982" s="31"/>
      <c r="L982" s="31" t="str">
        <f t="shared" si="48"/>
        <v>7%</v>
      </c>
      <c r="M982" s="31">
        <f t="shared" si="49"/>
        <v>7</v>
      </c>
    </row>
    <row r="983" spans="1:13" x14ac:dyDescent="0.45">
      <c r="A983" s="31" t="str">
        <f t="shared" si="50"/>
        <v>E06000053_Estimated local unemployment rate (%)_percentage</v>
      </c>
      <c r="B983" s="31" t="s">
        <v>550</v>
      </c>
      <c r="C983" s="31" t="s">
        <v>736</v>
      </c>
      <c r="D983" s="31" t="s">
        <v>229</v>
      </c>
      <c r="E983" s="15">
        <v>43709</v>
      </c>
      <c r="F983" s="31" t="s">
        <v>32</v>
      </c>
      <c r="G983" s="31" t="s">
        <v>35</v>
      </c>
      <c r="H983" s="31" t="s">
        <v>2166</v>
      </c>
      <c r="I983" s="31" t="s">
        <v>13</v>
      </c>
      <c r="J983" s="31">
        <f>INDEX('LA lookup'!H:H,MATCH(B983,'LA lookup'!G:G,0))</f>
        <v>368</v>
      </c>
      <c r="K983" s="31"/>
      <c r="L983" s="31" t="str">
        <f t="shared" si="48"/>
        <v>NA%</v>
      </c>
      <c r="M983" s="31" t="str">
        <f t="shared" si="49"/>
        <v>NA</v>
      </c>
    </row>
    <row r="984" spans="1:13" x14ac:dyDescent="0.45">
      <c r="A984" s="31" t="str">
        <f t="shared" si="50"/>
        <v>E06000022_Estimated local unemployment rate (%)_percentage</v>
      </c>
      <c r="B984" s="31" t="s">
        <v>238</v>
      </c>
      <c r="C984" s="31" t="s">
        <v>239</v>
      </c>
      <c r="D984" s="31" t="s">
        <v>229</v>
      </c>
      <c r="E984" s="15">
        <v>43709</v>
      </c>
      <c r="F984" s="31" t="s">
        <v>32</v>
      </c>
      <c r="G984" s="31" t="s">
        <v>35</v>
      </c>
      <c r="H984" s="31" t="s">
        <v>2166</v>
      </c>
      <c r="I984" s="31">
        <v>3.3</v>
      </c>
      <c r="J984" s="31">
        <f>INDEX('LA lookup'!H:H,MATCH(B984,'LA lookup'!G:G,0))</f>
        <v>35946</v>
      </c>
      <c r="K984" s="31"/>
      <c r="L984" s="31" t="str">
        <f t="shared" si="48"/>
        <v>3.3%</v>
      </c>
      <c r="M984" s="31">
        <f t="shared" si="49"/>
        <v>3.3</v>
      </c>
    </row>
    <row r="985" spans="1:13" x14ac:dyDescent="0.45">
      <c r="A985" s="31" t="str">
        <f t="shared" si="50"/>
        <v>E06000023_Estimated local unemployment rate (%)_percentage</v>
      </c>
      <c r="B985" s="31" t="s">
        <v>265</v>
      </c>
      <c r="C985" s="31" t="s">
        <v>1851</v>
      </c>
      <c r="D985" s="31" t="s">
        <v>229</v>
      </c>
      <c r="E985" s="15">
        <v>43709</v>
      </c>
      <c r="F985" s="31" t="s">
        <v>32</v>
      </c>
      <c r="G985" s="31" t="s">
        <v>35</v>
      </c>
      <c r="H985" s="31" t="s">
        <v>2166</v>
      </c>
      <c r="I985" s="31">
        <v>4.2</v>
      </c>
      <c r="J985" s="31">
        <f>INDEX('LA lookup'!H:H,MATCH(B985,'LA lookup'!G:G,0))</f>
        <v>94016</v>
      </c>
      <c r="K985" s="31"/>
      <c r="L985" s="31" t="str">
        <f t="shared" si="48"/>
        <v>4.2%</v>
      </c>
      <c r="M985" s="31">
        <f t="shared" si="49"/>
        <v>4.2</v>
      </c>
    </row>
    <row r="986" spans="1:13" x14ac:dyDescent="0.45">
      <c r="A986" s="31" t="str">
        <f t="shared" si="50"/>
        <v>E06000024_Estimated local unemployment rate (%)_percentage</v>
      </c>
      <c r="B986" s="31" t="s">
        <v>367</v>
      </c>
      <c r="C986" s="31" t="s">
        <v>368</v>
      </c>
      <c r="D986" s="31" t="s">
        <v>229</v>
      </c>
      <c r="E986" s="15">
        <v>43709</v>
      </c>
      <c r="F986" s="31" t="s">
        <v>32</v>
      </c>
      <c r="G986" s="31" t="s">
        <v>35</v>
      </c>
      <c r="H986" s="31" t="s">
        <v>2166</v>
      </c>
      <c r="I986" s="31">
        <v>3.3</v>
      </c>
      <c r="J986" s="31">
        <f>INDEX('LA lookup'!H:H,MATCH(B986,'LA lookup'!G:G,0))</f>
        <v>43435</v>
      </c>
      <c r="K986" s="31"/>
      <c r="L986" s="31" t="str">
        <f t="shared" si="48"/>
        <v>3.3%</v>
      </c>
      <c r="M986" s="31">
        <f t="shared" si="49"/>
        <v>3.3</v>
      </c>
    </row>
    <row r="987" spans="1:13" x14ac:dyDescent="0.45">
      <c r="A987" s="31" t="str">
        <f t="shared" si="50"/>
        <v>E06000025_Estimated local unemployment rate (%)_percentage</v>
      </c>
      <c r="B987" s="31" t="s">
        <v>408</v>
      </c>
      <c r="C987" s="31" t="s">
        <v>409</v>
      </c>
      <c r="D987" s="31" t="s">
        <v>229</v>
      </c>
      <c r="E987" s="15">
        <v>43709</v>
      </c>
      <c r="F987" s="31" t="s">
        <v>32</v>
      </c>
      <c r="G987" s="31" t="s">
        <v>35</v>
      </c>
      <c r="H987" s="31" t="s">
        <v>2166</v>
      </c>
      <c r="I987" s="31">
        <v>3</v>
      </c>
      <c r="J987" s="31">
        <f>INDEX('LA lookup'!H:H,MATCH(B987,'LA lookup'!G:G,0))</f>
        <v>58867</v>
      </c>
      <c r="K987" s="31"/>
      <c r="L987" s="31" t="str">
        <f t="shared" si="48"/>
        <v>3%</v>
      </c>
      <c r="M987" s="31">
        <f t="shared" si="49"/>
        <v>3</v>
      </c>
    </row>
    <row r="988" spans="1:13" x14ac:dyDescent="0.45">
      <c r="A988" s="31" t="str">
        <f t="shared" si="50"/>
        <v>E06000001_Estimated local unemployment rate (%)_percentage</v>
      </c>
      <c r="B988" s="31" t="s">
        <v>313</v>
      </c>
      <c r="C988" s="31" t="s">
        <v>314</v>
      </c>
      <c r="D988" s="31" t="s">
        <v>229</v>
      </c>
      <c r="E988" s="15">
        <v>43709</v>
      </c>
      <c r="F988" s="31" t="s">
        <v>32</v>
      </c>
      <c r="G988" s="31" t="s">
        <v>35</v>
      </c>
      <c r="H988" s="31" t="s">
        <v>2166</v>
      </c>
      <c r="I988" s="31">
        <v>8.4</v>
      </c>
      <c r="J988" s="31">
        <f>INDEX('LA lookup'!H:H,MATCH(B988,'LA lookup'!G:G,0))</f>
        <v>20006</v>
      </c>
      <c r="K988" s="31"/>
      <c r="L988" s="31" t="str">
        <f t="shared" si="48"/>
        <v>8.4%</v>
      </c>
      <c r="M988" s="31">
        <f t="shared" si="49"/>
        <v>8.4</v>
      </c>
    </row>
    <row r="989" spans="1:13" x14ac:dyDescent="0.45">
      <c r="A989" s="31" t="str">
        <f t="shared" si="50"/>
        <v>E06000002_Estimated local unemployment rate (%)_percentage</v>
      </c>
      <c r="B989" s="31" t="s">
        <v>511</v>
      </c>
      <c r="C989" s="31" t="s">
        <v>725</v>
      </c>
      <c r="D989" s="31" t="s">
        <v>229</v>
      </c>
      <c r="E989" s="15">
        <v>43709</v>
      </c>
      <c r="F989" s="31" t="s">
        <v>32</v>
      </c>
      <c r="G989" s="31" t="s">
        <v>35</v>
      </c>
      <c r="H989" s="31" t="s">
        <v>2166</v>
      </c>
      <c r="I989" s="31">
        <v>7.1</v>
      </c>
      <c r="J989" s="31">
        <f>INDEX('LA lookup'!H:H,MATCH(B989,'LA lookup'!G:G,0))</f>
        <v>32513</v>
      </c>
      <c r="K989" s="31"/>
      <c r="L989" s="31" t="str">
        <f t="shared" si="48"/>
        <v>7.1%</v>
      </c>
      <c r="M989" s="31">
        <f t="shared" si="49"/>
        <v>7.1</v>
      </c>
    </row>
    <row r="990" spans="1:13" x14ac:dyDescent="0.45">
      <c r="A990" s="31" t="str">
        <f t="shared" si="50"/>
        <v>E06000003_Estimated local unemployment rate (%)_percentage</v>
      </c>
      <c r="B990" s="31" t="s">
        <v>387</v>
      </c>
      <c r="C990" s="31" t="s">
        <v>388</v>
      </c>
      <c r="D990" s="31" t="s">
        <v>229</v>
      </c>
      <c r="E990" s="15">
        <v>43709</v>
      </c>
      <c r="F990" s="31" t="s">
        <v>32</v>
      </c>
      <c r="G990" s="31" t="s">
        <v>35</v>
      </c>
      <c r="H990" s="31" t="s">
        <v>2166</v>
      </c>
      <c r="I990" s="31">
        <v>5.6</v>
      </c>
      <c r="J990" s="31">
        <f>INDEX('LA lookup'!H:H,MATCH(B990,'LA lookup'!G:G,0))</f>
        <v>27626</v>
      </c>
      <c r="K990" s="31"/>
      <c r="L990" s="31" t="str">
        <f t="shared" si="48"/>
        <v>5.6%</v>
      </c>
      <c r="M990" s="31">
        <f t="shared" si="49"/>
        <v>5.6</v>
      </c>
    </row>
    <row r="991" spans="1:13" x14ac:dyDescent="0.45">
      <c r="A991" s="31" t="str">
        <f t="shared" si="50"/>
        <v>E06000004_Estimated local unemployment rate (%)_percentage</v>
      </c>
      <c r="B991" s="31" t="s">
        <v>422</v>
      </c>
      <c r="C991" s="31" t="s">
        <v>423</v>
      </c>
      <c r="D991" s="31" t="s">
        <v>229</v>
      </c>
      <c r="E991" s="15">
        <v>43709</v>
      </c>
      <c r="F991" s="31" t="s">
        <v>32</v>
      </c>
      <c r="G991" s="31" t="s">
        <v>35</v>
      </c>
      <c r="H991" s="31" t="s">
        <v>2166</v>
      </c>
      <c r="I991" s="31">
        <v>6.2</v>
      </c>
      <c r="J991" s="31">
        <f>INDEX('LA lookup'!H:H,MATCH(B991,'LA lookup'!G:G,0))</f>
        <v>43521</v>
      </c>
      <c r="K991" s="31"/>
      <c r="L991" s="31" t="str">
        <f t="shared" si="48"/>
        <v>6.2%</v>
      </c>
      <c r="M991" s="31">
        <f t="shared" si="49"/>
        <v>6.2</v>
      </c>
    </row>
    <row r="992" spans="1:13" x14ac:dyDescent="0.45">
      <c r="A992" s="31" t="str">
        <f t="shared" si="50"/>
        <v>E06000010_Estimated local unemployment rate (%)_percentage</v>
      </c>
      <c r="B992" s="31" t="s">
        <v>329</v>
      </c>
      <c r="C992" s="31" t="s">
        <v>1852</v>
      </c>
      <c r="D992" s="31" t="s">
        <v>229</v>
      </c>
      <c r="E992" s="15">
        <v>43709</v>
      </c>
      <c r="F992" s="31" t="s">
        <v>32</v>
      </c>
      <c r="G992" s="31" t="s">
        <v>35</v>
      </c>
      <c r="H992" s="31" t="s">
        <v>2166</v>
      </c>
      <c r="I992" s="31">
        <v>6.6</v>
      </c>
      <c r="J992" s="31">
        <f>INDEX('LA lookup'!H:H,MATCH(B992,'LA lookup'!G:G,0))</f>
        <v>57023</v>
      </c>
      <c r="K992" s="31"/>
      <c r="L992" s="31" t="str">
        <f t="shared" si="48"/>
        <v>6.6%</v>
      </c>
      <c r="M992" s="31">
        <f t="shared" si="49"/>
        <v>6.6</v>
      </c>
    </row>
    <row r="993" spans="1:13" x14ac:dyDescent="0.45">
      <c r="A993" s="31" t="str">
        <f t="shared" si="50"/>
        <v>E06000011_Estimated local unemployment rate (%)_percentage</v>
      </c>
      <c r="B993" s="31" t="s">
        <v>514</v>
      </c>
      <c r="C993" s="31" t="s">
        <v>594</v>
      </c>
      <c r="D993" s="31" t="s">
        <v>229</v>
      </c>
      <c r="E993" s="15">
        <v>43709</v>
      </c>
      <c r="F993" s="31" t="s">
        <v>32</v>
      </c>
      <c r="G993" s="31" t="s">
        <v>35</v>
      </c>
      <c r="H993" s="31" t="s">
        <v>2166</v>
      </c>
      <c r="I993" s="31">
        <v>3.3</v>
      </c>
      <c r="J993" s="31">
        <f>INDEX('LA lookup'!H:H,MATCH(B993,'LA lookup'!G:G,0))</f>
        <v>62942</v>
      </c>
      <c r="K993" s="31"/>
      <c r="L993" s="31" t="str">
        <f t="shared" si="48"/>
        <v>3.3%</v>
      </c>
      <c r="M993" s="31">
        <f t="shared" si="49"/>
        <v>3.3</v>
      </c>
    </row>
    <row r="994" spans="1:13" x14ac:dyDescent="0.45">
      <c r="A994" s="31" t="str">
        <f t="shared" si="50"/>
        <v>E06000012_Estimated local unemployment rate (%)_percentage</v>
      </c>
      <c r="B994" s="31" t="s">
        <v>363</v>
      </c>
      <c r="C994" s="31" t="s">
        <v>364</v>
      </c>
      <c r="D994" s="31" t="s">
        <v>229</v>
      </c>
      <c r="E994" s="15">
        <v>43709</v>
      </c>
      <c r="F994" s="31" t="s">
        <v>32</v>
      </c>
      <c r="G994" s="31" t="s">
        <v>35</v>
      </c>
      <c r="H994" s="31" t="s">
        <v>2166</v>
      </c>
      <c r="I994" s="31">
        <v>5.6</v>
      </c>
      <c r="J994" s="31">
        <f>INDEX('LA lookup'!H:H,MATCH(B994,'LA lookup'!G:G,0))</f>
        <v>34503</v>
      </c>
      <c r="K994" s="31"/>
      <c r="L994" s="31" t="str">
        <f t="shared" si="48"/>
        <v>5.6%</v>
      </c>
      <c r="M994" s="31">
        <f t="shared" si="49"/>
        <v>5.6</v>
      </c>
    </row>
    <row r="995" spans="1:13" x14ac:dyDescent="0.45">
      <c r="A995" s="31" t="str">
        <f t="shared" si="50"/>
        <v>E06000013_Estimated local unemployment rate (%)_percentage</v>
      </c>
      <c r="B995" s="31" t="s">
        <v>365</v>
      </c>
      <c r="C995" s="31" t="s">
        <v>366</v>
      </c>
      <c r="D995" s="31" t="s">
        <v>229</v>
      </c>
      <c r="E995" s="15">
        <v>43709</v>
      </c>
      <c r="F995" s="31" t="s">
        <v>32</v>
      </c>
      <c r="G995" s="31" t="s">
        <v>35</v>
      </c>
      <c r="H995" s="31" t="s">
        <v>2166</v>
      </c>
      <c r="I995" s="31">
        <v>4.5999999999999996</v>
      </c>
      <c r="J995" s="31">
        <f>INDEX('LA lookup'!H:H,MATCH(B995,'LA lookup'!G:G,0))</f>
        <v>35714</v>
      </c>
      <c r="K995" s="31"/>
      <c r="L995" s="31" t="str">
        <f t="shared" si="48"/>
        <v>4.6%</v>
      </c>
      <c r="M995" s="31">
        <f t="shared" si="49"/>
        <v>4.5999999999999996</v>
      </c>
    </row>
    <row r="996" spans="1:13" x14ac:dyDescent="0.45">
      <c r="A996" s="31" t="str">
        <f t="shared" si="50"/>
        <v>E10000023_Estimated local unemployment rate (%)_percentage</v>
      </c>
      <c r="B996" s="31" t="s">
        <v>369</v>
      </c>
      <c r="C996" s="31" t="s">
        <v>370</v>
      </c>
      <c r="D996" s="31" t="s">
        <v>229</v>
      </c>
      <c r="E996" s="15">
        <v>43709</v>
      </c>
      <c r="F996" s="31" t="s">
        <v>32</v>
      </c>
      <c r="G996" s="31" t="s">
        <v>35</v>
      </c>
      <c r="H996" s="31" t="s">
        <v>2166</v>
      </c>
      <c r="I996" s="31">
        <v>2.1</v>
      </c>
      <c r="J996" s="31">
        <f>INDEX('LA lookup'!H:H,MATCH(B996,'LA lookup'!G:G,0))</f>
        <v>117499</v>
      </c>
      <c r="K996" s="31"/>
      <c r="L996" s="31" t="str">
        <f t="shared" si="48"/>
        <v>2.1%</v>
      </c>
      <c r="M996" s="31">
        <f t="shared" si="49"/>
        <v>2.1</v>
      </c>
    </row>
    <row r="997" spans="1:13" x14ac:dyDescent="0.45">
      <c r="A997" s="31" t="str">
        <f t="shared" si="50"/>
        <v>E06000014_Estimated local unemployment rate (%)_percentage</v>
      </c>
      <c r="B997" s="31" t="s">
        <v>472</v>
      </c>
      <c r="C997" s="31" t="s">
        <v>473</v>
      </c>
      <c r="D997" s="31" t="s">
        <v>229</v>
      </c>
      <c r="E997" s="15">
        <v>43709</v>
      </c>
      <c r="F997" s="31" t="s">
        <v>32</v>
      </c>
      <c r="G997" s="31" t="s">
        <v>35</v>
      </c>
      <c r="H997" s="31" t="s">
        <v>2166</v>
      </c>
      <c r="I997" s="31">
        <v>2.9</v>
      </c>
      <c r="J997" s="31">
        <f>INDEX('LA lookup'!H:H,MATCH(B997,'LA lookup'!G:G,0))</f>
        <v>36572</v>
      </c>
      <c r="K997" s="31"/>
      <c r="L997" s="31" t="str">
        <f t="shared" si="48"/>
        <v>2.9%</v>
      </c>
      <c r="M997" s="31">
        <f t="shared" si="49"/>
        <v>2.9</v>
      </c>
    </row>
    <row r="998" spans="1:13" x14ac:dyDescent="0.45">
      <c r="A998" s="31" t="str">
        <f t="shared" si="50"/>
        <v>E06000032_Estimated local unemployment rate (%)_percentage</v>
      </c>
      <c r="B998" s="31" t="s">
        <v>564</v>
      </c>
      <c r="C998" s="31" t="s">
        <v>724</v>
      </c>
      <c r="D998" s="31" t="s">
        <v>229</v>
      </c>
      <c r="E998" s="15">
        <v>43709</v>
      </c>
      <c r="F998" s="31" t="s">
        <v>32</v>
      </c>
      <c r="G998" s="31" t="s">
        <v>35</v>
      </c>
      <c r="H998" s="31" t="s">
        <v>2166</v>
      </c>
      <c r="I998" s="31">
        <v>4.2</v>
      </c>
      <c r="J998" s="31">
        <f>INDEX('LA lookup'!H:H,MATCH(B998,'LA lookup'!G:G,0))</f>
        <v>57375</v>
      </c>
      <c r="K998" s="31"/>
      <c r="L998" s="31" t="str">
        <f t="shared" si="48"/>
        <v>4.2%</v>
      </c>
      <c r="M998" s="31">
        <f t="shared" si="49"/>
        <v>4.2</v>
      </c>
    </row>
    <row r="999" spans="1:13" x14ac:dyDescent="0.45">
      <c r="A999" s="31" t="str">
        <f t="shared" si="50"/>
        <v>E06000055_Estimated local unemployment rate (%)_percentage</v>
      </c>
      <c r="B999" s="31" t="s">
        <v>240</v>
      </c>
      <c r="C999" s="31" t="s">
        <v>1853</v>
      </c>
      <c r="D999" s="31" t="s">
        <v>229</v>
      </c>
      <c r="E999" s="15">
        <v>43709</v>
      </c>
      <c r="F999" s="31" t="s">
        <v>32</v>
      </c>
      <c r="G999" s="31" t="s">
        <v>35</v>
      </c>
      <c r="H999" s="31" t="s">
        <v>2166</v>
      </c>
      <c r="I999" s="31">
        <v>3.7</v>
      </c>
      <c r="J999" s="31">
        <f>INDEX('LA lookup'!H:H,MATCH(B999,'LA lookup'!G:G,0))</f>
        <v>40088</v>
      </c>
      <c r="K999" s="31"/>
      <c r="L999" s="31" t="str">
        <f t="shared" si="48"/>
        <v>3.7%</v>
      </c>
      <c r="M999" s="31">
        <f t="shared" si="49"/>
        <v>3.7</v>
      </c>
    </row>
    <row r="1000" spans="1:13" x14ac:dyDescent="0.45">
      <c r="A1000" s="31" t="str">
        <f t="shared" si="50"/>
        <v>E06000056_Estimated local unemployment rate (%)_percentage</v>
      </c>
      <c r="B1000" s="31" t="s">
        <v>279</v>
      </c>
      <c r="C1000" s="31" t="s">
        <v>280</v>
      </c>
      <c r="D1000" s="31" t="s">
        <v>229</v>
      </c>
      <c r="E1000" s="15">
        <v>43709</v>
      </c>
      <c r="F1000" s="31" t="s">
        <v>32</v>
      </c>
      <c r="G1000" s="31" t="s">
        <v>35</v>
      </c>
      <c r="H1000" s="31" t="s">
        <v>2166</v>
      </c>
      <c r="I1000" s="31">
        <v>2.1</v>
      </c>
      <c r="J1000" s="31">
        <f>INDEX('LA lookup'!H:H,MATCH(B1000,'LA lookup'!G:G,0))</f>
        <v>62515</v>
      </c>
      <c r="K1000" s="31"/>
      <c r="L1000" s="31" t="str">
        <f t="shared" si="48"/>
        <v>2.1%</v>
      </c>
      <c r="M1000" s="31">
        <f t="shared" si="49"/>
        <v>2.1</v>
      </c>
    </row>
    <row r="1001" spans="1:13" x14ac:dyDescent="0.45">
      <c r="A1001" s="31" t="str">
        <f t="shared" si="50"/>
        <v>E10000002_Estimated local unemployment rate (%)_percentage</v>
      </c>
      <c r="B1001" s="31" t="s">
        <v>269</v>
      </c>
      <c r="C1001" s="31" t="s">
        <v>270</v>
      </c>
      <c r="D1001" s="31" t="s">
        <v>229</v>
      </c>
      <c r="E1001" s="15">
        <v>43709</v>
      </c>
      <c r="F1001" s="31" t="s">
        <v>32</v>
      </c>
      <c r="G1001" s="31" t="s">
        <v>35</v>
      </c>
      <c r="H1001" s="31" t="s">
        <v>2166</v>
      </c>
      <c r="I1001" s="31">
        <v>3</v>
      </c>
      <c r="J1001" s="31">
        <f>INDEX('LA lookup'!H:H,MATCH(B1001,'LA lookup'!G:G,0))</f>
        <v>124321</v>
      </c>
      <c r="K1001" s="31"/>
      <c r="L1001" s="31" t="str">
        <f t="shared" si="48"/>
        <v>3%</v>
      </c>
      <c r="M1001" s="31">
        <f t="shared" si="49"/>
        <v>3</v>
      </c>
    </row>
    <row r="1002" spans="1:13" x14ac:dyDescent="0.45">
      <c r="A1002" s="31" t="str">
        <f t="shared" si="50"/>
        <v>E06000042_Estimated local unemployment rate (%)_percentage</v>
      </c>
      <c r="B1002" s="31" t="s">
        <v>355</v>
      </c>
      <c r="C1002" s="31" t="s">
        <v>356</v>
      </c>
      <c r="D1002" s="31" t="s">
        <v>229</v>
      </c>
      <c r="E1002" s="15">
        <v>43709</v>
      </c>
      <c r="F1002" s="31" t="s">
        <v>32</v>
      </c>
      <c r="G1002" s="31" t="s">
        <v>35</v>
      </c>
      <c r="H1002" s="31" t="s">
        <v>2166</v>
      </c>
      <c r="I1002" s="31">
        <v>3.7</v>
      </c>
      <c r="J1002" s="31">
        <f>INDEX('LA lookup'!H:H,MATCH(B1002,'LA lookup'!G:G,0))</f>
        <v>68278</v>
      </c>
      <c r="K1002" s="31"/>
      <c r="L1002" s="31" t="str">
        <f t="shared" si="48"/>
        <v>3.7%</v>
      </c>
      <c r="M1002" s="31">
        <f t="shared" si="49"/>
        <v>3.7</v>
      </c>
    </row>
    <row r="1003" spans="1:13" x14ac:dyDescent="0.45">
      <c r="A1003" s="31" t="str">
        <f t="shared" si="50"/>
        <v>E10000007_Estimated local unemployment rate (%)_percentage</v>
      </c>
      <c r="B1003" s="31" t="s">
        <v>291</v>
      </c>
      <c r="C1003" s="31" t="s">
        <v>292</v>
      </c>
      <c r="D1003" s="31" t="s">
        <v>229</v>
      </c>
      <c r="E1003" s="15">
        <v>43709</v>
      </c>
      <c r="F1003" s="31" t="s">
        <v>32</v>
      </c>
      <c r="G1003" s="31" t="s">
        <v>35</v>
      </c>
      <c r="H1003" s="31" t="s">
        <v>2166</v>
      </c>
      <c r="I1003" s="31">
        <v>3.3</v>
      </c>
      <c r="J1003" s="31">
        <f>INDEX('LA lookup'!H:H,MATCH(B1003,'LA lookup'!G:G,0))</f>
        <v>153272</v>
      </c>
      <c r="K1003" s="31"/>
      <c r="L1003" s="31" t="str">
        <f t="shared" si="48"/>
        <v>3.3%</v>
      </c>
      <c r="M1003" s="31">
        <f t="shared" si="49"/>
        <v>3.3</v>
      </c>
    </row>
    <row r="1004" spans="1:13" x14ac:dyDescent="0.45">
      <c r="A1004" s="31" t="str">
        <f t="shared" si="50"/>
        <v>E06000015_Estimated local unemployment rate (%)_percentage</v>
      </c>
      <c r="B1004" s="31" t="s">
        <v>289</v>
      </c>
      <c r="C1004" s="31" t="s">
        <v>290</v>
      </c>
      <c r="D1004" s="31" t="s">
        <v>229</v>
      </c>
      <c r="E1004" s="15">
        <v>43709</v>
      </c>
      <c r="F1004" s="31" t="s">
        <v>32</v>
      </c>
      <c r="G1004" s="31" t="s">
        <v>35</v>
      </c>
      <c r="H1004" s="31" t="s">
        <v>2166</v>
      </c>
      <c r="I1004" s="31">
        <v>4.7</v>
      </c>
      <c r="J1004" s="31">
        <f>INDEX('LA lookup'!H:H,MATCH(B1004,'LA lookup'!G:G,0))</f>
        <v>59899</v>
      </c>
      <c r="K1004" s="31"/>
      <c r="L1004" s="31" t="str">
        <f t="shared" si="48"/>
        <v>4.7%</v>
      </c>
      <c r="M1004" s="31">
        <f t="shared" si="49"/>
        <v>4.7</v>
      </c>
    </row>
    <row r="1005" spans="1:13" x14ac:dyDescent="0.45">
      <c r="A1005" s="31" t="str">
        <f t="shared" si="50"/>
        <v>E10000009_Estimated local unemployment rate (%)_percentage</v>
      </c>
      <c r="B1005" s="31" t="s">
        <v>295</v>
      </c>
      <c r="C1005" s="31" t="s">
        <v>296</v>
      </c>
      <c r="D1005" s="31" t="s">
        <v>229</v>
      </c>
      <c r="E1005" s="15">
        <v>43709</v>
      </c>
      <c r="F1005" s="31" t="s">
        <v>32</v>
      </c>
      <c r="G1005" s="31" t="s">
        <v>35</v>
      </c>
      <c r="H1005" s="31" t="s">
        <v>2166</v>
      </c>
      <c r="I1005" s="31">
        <v>2.2000000000000002</v>
      </c>
      <c r="J1005" s="31">
        <f>INDEX('LA lookup'!H:H,MATCH(B1005,'LA lookup'!G:G,0))</f>
        <v>76699</v>
      </c>
      <c r="K1005" s="31"/>
      <c r="L1005" s="31" t="str">
        <f t="shared" si="48"/>
        <v>2.2%</v>
      </c>
      <c r="M1005" s="31">
        <f t="shared" si="49"/>
        <v>2.2000000000000002</v>
      </c>
    </row>
    <row r="1006" spans="1:13" x14ac:dyDescent="0.45">
      <c r="A1006" s="31" t="str">
        <f t="shared" si="50"/>
        <v>E06000029_Estimated local unemployment rate (%)_percentage</v>
      </c>
      <c r="B1006" s="31" t="s">
        <v>543</v>
      </c>
      <c r="C1006" s="31" t="s">
        <v>717</v>
      </c>
      <c r="D1006" s="31" t="s">
        <v>229</v>
      </c>
      <c r="E1006" s="15">
        <v>43709</v>
      </c>
      <c r="F1006" s="31" t="s">
        <v>32</v>
      </c>
      <c r="G1006" s="31" t="s">
        <v>35</v>
      </c>
      <c r="H1006" s="31" t="s">
        <v>2166</v>
      </c>
      <c r="I1006" s="31">
        <v>2.6</v>
      </c>
      <c r="J1006" s="31">
        <f>INDEX('LA lookup'!H:H,MATCH(B1006,'LA lookup'!G:G,0))</f>
        <v>30188</v>
      </c>
      <c r="K1006" s="31"/>
      <c r="L1006" s="31" t="str">
        <f t="shared" si="48"/>
        <v>2.6%</v>
      </c>
      <c r="M1006" s="31">
        <f t="shared" si="49"/>
        <v>2.6</v>
      </c>
    </row>
    <row r="1007" spans="1:13" x14ac:dyDescent="0.45">
      <c r="A1007" s="31" t="str">
        <f t="shared" si="50"/>
        <v>E06000028_Estimated local unemployment rate (%)_percentage</v>
      </c>
      <c r="B1007" s="31" t="s">
        <v>254</v>
      </c>
      <c r="C1007" s="31" t="s">
        <v>255</v>
      </c>
      <c r="D1007" s="31" t="s">
        <v>229</v>
      </c>
      <c r="E1007" s="15">
        <v>43709</v>
      </c>
      <c r="F1007" s="31" t="s">
        <v>32</v>
      </c>
      <c r="G1007" s="31" t="s">
        <v>35</v>
      </c>
      <c r="H1007" s="31" t="s">
        <v>2166</v>
      </c>
      <c r="I1007" s="31">
        <v>2.6</v>
      </c>
      <c r="J1007" s="31">
        <f>INDEX('LA lookup'!H:H,MATCH(B1007,'LA lookup'!G:G,0))</f>
        <v>36373</v>
      </c>
      <c r="K1007" s="31"/>
      <c r="L1007" s="31" t="str">
        <f t="shared" si="48"/>
        <v>2.6%</v>
      </c>
      <c r="M1007" s="31">
        <f t="shared" si="49"/>
        <v>2.6</v>
      </c>
    </row>
    <row r="1008" spans="1:13" x14ac:dyDescent="0.45">
      <c r="A1008" s="31" t="str">
        <f t="shared" si="50"/>
        <v>E06000047_Estimated local unemployment rate (%)_percentage</v>
      </c>
      <c r="B1008" s="31" t="s">
        <v>528</v>
      </c>
      <c r="C1008" s="31" t="s">
        <v>721</v>
      </c>
      <c r="D1008" s="31" t="s">
        <v>229</v>
      </c>
      <c r="E1008" s="15">
        <v>43709</v>
      </c>
      <c r="F1008" s="31" t="s">
        <v>32</v>
      </c>
      <c r="G1008" s="31" t="s">
        <v>35</v>
      </c>
      <c r="H1008" s="31" t="s">
        <v>2166</v>
      </c>
      <c r="I1008" s="31">
        <v>5.4</v>
      </c>
      <c r="J1008" s="31">
        <f>INDEX('LA lookup'!H:H,MATCH(B1008,'LA lookup'!G:G,0))</f>
        <v>101040</v>
      </c>
      <c r="K1008" s="31"/>
      <c r="L1008" s="31" t="str">
        <f t="shared" si="48"/>
        <v>5.4%</v>
      </c>
      <c r="M1008" s="31">
        <f t="shared" si="49"/>
        <v>5.4</v>
      </c>
    </row>
    <row r="1009" spans="1:13" x14ac:dyDescent="0.45">
      <c r="A1009" s="31" t="str">
        <f t="shared" si="50"/>
        <v>E06000005_Estimated local unemployment rate (%)_percentage</v>
      </c>
      <c r="B1009" s="31" t="s">
        <v>287</v>
      </c>
      <c r="C1009" s="31" t="s">
        <v>288</v>
      </c>
      <c r="D1009" s="31" t="s">
        <v>229</v>
      </c>
      <c r="E1009" s="15">
        <v>43709</v>
      </c>
      <c r="F1009" s="31" t="s">
        <v>32</v>
      </c>
      <c r="G1009" s="31" t="s">
        <v>35</v>
      </c>
      <c r="H1009" s="31" t="s">
        <v>2166</v>
      </c>
      <c r="I1009" s="31">
        <v>6</v>
      </c>
      <c r="J1009" s="31">
        <f>INDEX('LA lookup'!H:H,MATCH(B1009,'LA lookup'!G:G,0))</f>
        <v>22454</v>
      </c>
      <c r="K1009" s="31"/>
      <c r="L1009" s="31" t="str">
        <f t="shared" si="48"/>
        <v>6%</v>
      </c>
      <c r="M1009" s="31">
        <f t="shared" si="49"/>
        <v>6</v>
      </c>
    </row>
    <row r="1010" spans="1:13" x14ac:dyDescent="0.45">
      <c r="A1010" s="31" t="str">
        <f t="shared" si="50"/>
        <v>E10000011_Estimated local unemployment rate (%)_percentage</v>
      </c>
      <c r="B1010" s="31" t="s">
        <v>299</v>
      </c>
      <c r="C1010" s="31" t="s">
        <v>300</v>
      </c>
      <c r="D1010" s="31" t="s">
        <v>229</v>
      </c>
      <c r="E1010" s="15">
        <v>43709</v>
      </c>
      <c r="F1010" s="31" t="s">
        <v>32</v>
      </c>
      <c r="G1010" s="31" t="s">
        <v>35</v>
      </c>
      <c r="H1010" s="31" t="s">
        <v>2166</v>
      </c>
      <c r="I1010" s="31">
        <v>3.1</v>
      </c>
      <c r="J1010" s="31">
        <f>INDEX('LA lookup'!H:H,MATCH(B1010,'LA lookup'!G:G,0))</f>
        <v>106378</v>
      </c>
      <c r="K1010" s="31"/>
      <c r="L1010" s="31" t="str">
        <f t="shared" si="48"/>
        <v>3.1%</v>
      </c>
      <c r="M1010" s="31">
        <f t="shared" si="49"/>
        <v>3.1</v>
      </c>
    </row>
    <row r="1011" spans="1:13" x14ac:dyDescent="0.45">
      <c r="A1011" s="31" t="str">
        <f t="shared" si="50"/>
        <v>E06000043_Estimated local unemployment rate (%)_percentage</v>
      </c>
      <c r="B1011" s="31" t="s">
        <v>263</v>
      </c>
      <c r="C1011" s="31" t="s">
        <v>264</v>
      </c>
      <c r="D1011" s="31" t="s">
        <v>229</v>
      </c>
      <c r="E1011" s="15">
        <v>43709</v>
      </c>
      <c r="F1011" s="31" t="s">
        <v>32</v>
      </c>
      <c r="G1011" s="31" t="s">
        <v>35</v>
      </c>
      <c r="H1011" s="31" t="s">
        <v>2166</v>
      </c>
      <c r="I1011" s="31">
        <v>4.2</v>
      </c>
      <c r="J1011" s="31">
        <f>INDEX('LA lookup'!H:H,MATCH(B1011,'LA lookup'!G:G,0))</f>
        <v>51005</v>
      </c>
      <c r="K1011" s="31"/>
      <c r="L1011" s="31" t="str">
        <f t="shared" si="48"/>
        <v>4.2%</v>
      </c>
      <c r="M1011" s="31">
        <f t="shared" si="49"/>
        <v>4.2</v>
      </c>
    </row>
    <row r="1012" spans="1:13" x14ac:dyDescent="0.45">
      <c r="A1012" s="31" t="str">
        <f t="shared" si="50"/>
        <v>E10000014_Estimated local unemployment rate (%)_percentage</v>
      </c>
      <c r="B1012" s="31" t="s">
        <v>309</v>
      </c>
      <c r="C1012" s="31" t="s">
        <v>310</v>
      </c>
      <c r="D1012" s="31" t="s">
        <v>229</v>
      </c>
      <c r="E1012" s="15">
        <v>43709</v>
      </c>
      <c r="F1012" s="31" t="s">
        <v>32</v>
      </c>
      <c r="G1012" s="31" t="s">
        <v>35</v>
      </c>
      <c r="H1012" s="31" t="s">
        <v>2166</v>
      </c>
      <c r="I1012" s="31">
        <v>2.7</v>
      </c>
      <c r="J1012" s="31">
        <f>INDEX('LA lookup'!H:H,MATCH(B1012,'LA lookup'!G:G,0))</f>
        <v>284002</v>
      </c>
      <c r="K1012" s="31"/>
      <c r="L1012" s="31" t="str">
        <f t="shared" si="48"/>
        <v>2.7%</v>
      </c>
      <c r="M1012" s="31">
        <f t="shared" si="49"/>
        <v>2.7</v>
      </c>
    </row>
    <row r="1013" spans="1:13" x14ac:dyDescent="0.45">
      <c r="A1013" s="31" t="str">
        <f t="shared" si="50"/>
        <v>E06000044_Estimated local unemployment rate (%)_percentage</v>
      </c>
      <c r="B1013" s="31" t="s">
        <v>383</v>
      </c>
      <c r="C1013" s="31" t="s">
        <v>384</v>
      </c>
      <c r="D1013" s="31" t="s">
        <v>229</v>
      </c>
      <c r="E1013" s="15">
        <v>43709</v>
      </c>
      <c r="F1013" s="31" t="s">
        <v>32</v>
      </c>
      <c r="G1013" s="31" t="s">
        <v>35</v>
      </c>
      <c r="H1013" s="31" t="s">
        <v>2166</v>
      </c>
      <c r="I1013" s="31">
        <v>3.8</v>
      </c>
      <c r="J1013" s="31">
        <f>INDEX('LA lookup'!H:H,MATCH(B1013,'LA lookup'!G:G,0))</f>
        <v>44046</v>
      </c>
      <c r="K1013" s="31"/>
      <c r="L1013" s="31" t="str">
        <f t="shared" si="48"/>
        <v>3.8%</v>
      </c>
      <c r="M1013" s="31">
        <f t="shared" si="49"/>
        <v>3.8</v>
      </c>
    </row>
    <row r="1014" spans="1:13" x14ac:dyDescent="0.45">
      <c r="A1014" s="31" t="str">
        <f t="shared" si="50"/>
        <v>E06000045_Estimated local unemployment rate (%)_percentage</v>
      </c>
      <c r="B1014" s="31" t="s">
        <v>577</v>
      </c>
      <c r="C1014" s="31" t="s">
        <v>729</v>
      </c>
      <c r="D1014" s="31" t="s">
        <v>229</v>
      </c>
      <c r="E1014" s="15">
        <v>43709</v>
      </c>
      <c r="F1014" s="31" t="s">
        <v>32</v>
      </c>
      <c r="G1014" s="31" t="s">
        <v>35</v>
      </c>
      <c r="H1014" s="31" t="s">
        <v>2166</v>
      </c>
      <c r="I1014" s="31">
        <v>4.3</v>
      </c>
      <c r="J1014" s="31">
        <f>INDEX('LA lookup'!H:H,MATCH(B1014,'LA lookup'!G:G,0))</f>
        <v>50832</v>
      </c>
      <c r="K1014" s="31"/>
      <c r="L1014" s="31" t="str">
        <f t="shared" si="48"/>
        <v>4.3%</v>
      </c>
      <c r="M1014" s="31">
        <f t="shared" si="49"/>
        <v>4.3</v>
      </c>
    </row>
    <row r="1015" spans="1:13" x14ac:dyDescent="0.45">
      <c r="A1015" s="31" t="str">
        <f t="shared" si="50"/>
        <v>E10000018_Estimated local unemployment rate (%)_percentage</v>
      </c>
      <c r="B1015" s="31" t="s">
        <v>552</v>
      </c>
      <c r="C1015" s="31" t="s">
        <v>553</v>
      </c>
      <c r="D1015" s="31" t="s">
        <v>229</v>
      </c>
      <c r="E1015" s="15">
        <v>43709</v>
      </c>
      <c r="F1015" s="31" t="s">
        <v>32</v>
      </c>
      <c r="G1015" s="31" t="s">
        <v>35</v>
      </c>
      <c r="H1015" s="31" t="s">
        <v>2166</v>
      </c>
      <c r="I1015" s="31">
        <v>4.7</v>
      </c>
      <c r="J1015" s="31">
        <f>INDEX('LA lookup'!H:H,MATCH(B1015,'LA lookup'!G:G,0))</f>
        <v>140307</v>
      </c>
      <c r="K1015" s="31"/>
      <c r="L1015" s="31" t="str">
        <f t="shared" si="48"/>
        <v>4.7%</v>
      </c>
      <c r="M1015" s="31">
        <f t="shared" si="49"/>
        <v>4.7</v>
      </c>
    </row>
    <row r="1016" spans="1:13" x14ac:dyDescent="0.45">
      <c r="A1016" s="31" t="str">
        <f t="shared" si="50"/>
        <v>E06000016_Estimated local unemployment rate (%)_percentage</v>
      </c>
      <c r="B1016" s="31" t="s">
        <v>341</v>
      </c>
      <c r="C1016" s="31" t="s">
        <v>342</v>
      </c>
      <c r="D1016" s="31" t="s">
        <v>229</v>
      </c>
      <c r="E1016" s="15">
        <v>43709</v>
      </c>
      <c r="F1016" s="31" t="s">
        <v>32</v>
      </c>
      <c r="G1016" s="31" t="s">
        <v>35</v>
      </c>
      <c r="H1016" s="31" t="s">
        <v>2166</v>
      </c>
      <c r="I1016" s="31">
        <v>5.4</v>
      </c>
      <c r="J1016" s="31">
        <f>INDEX('LA lookup'!H:H,MATCH(B1016,'LA lookup'!G:G,0))</f>
        <v>83994</v>
      </c>
      <c r="K1016" s="31"/>
      <c r="L1016" s="31" t="str">
        <f t="shared" si="48"/>
        <v>5.4%</v>
      </c>
      <c r="M1016" s="31">
        <f t="shared" si="49"/>
        <v>5.4</v>
      </c>
    </row>
    <row r="1017" spans="1:13" x14ac:dyDescent="0.45">
      <c r="A1017" s="31" t="str">
        <f t="shared" si="50"/>
        <v>E06000017_Estimated local unemployment rate (%)_percentage</v>
      </c>
      <c r="B1017" s="31" t="s">
        <v>548</v>
      </c>
      <c r="C1017" s="31" t="s">
        <v>728</v>
      </c>
      <c r="D1017" s="31" t="s">
        <v>229</v>
      </c>
      <c r="E1017" s="15">
        <v>43709</v>
      </c>
      <c r="F1017" s="31" t="s">
        <v>32</v>
      </c>
      <c r="G1017" s="31" t="s">
        <v>35</v>
      </c>
      <c r="H1017" s="31" t="s">
        <v>2166</v>
      </c>
      <c r="I1017" s="31">
        <v>3</v>
      </c>
      <c r="J1017" s="31">
        <f>INDEX('LA lookup'!H:H,MATCH(B1017,'LA lookup'!G:G,0))</f>
        <v>7807</v>
      </c>
      <c r="K1017" s="31"/>
      <c r="L1017" s="31" t="str">
        <f t="shared" si="48"/>
        <v>3%</v>
      </c>
      <c r="M1017" s="31">
        <f t="shared" si="49"/>
        <v>3</v>
      </c>
    </row>
    <row r="1018" spans="1:13" x14ac:dyDescent="0.45">
      <c r="A1018" s="31" t="str">
        <f t="shared" si="50"/>
        <v>E10000028_Estimated local unemployment rate (%)_percentage</v>
      </c>
      <c r="B1018" s="31" t="s">
        <v>418</v>
      </c>
      <c r="C1018" s="31" t="s">
        <v>419</v>
      </c>
      <c r="D1018" s="31" t="s">
        <v>229</v>
      </c>
      <c r="E1018" s="15">
        <v>43709</v>
      </c>
      <c r="F1018" s="31" t="s">
        <v>32</v>
      </c>
      <c r="G1018" s="31" t="s">
        <v>35</v>
      </c>
      <c r="H1018" s="31" t="s">
        <v>2166</v>
      </c>
      <c r="I1018" s="31">
        <v>3.3</v>
      </c>
      <c r="J1018" s="31">
        <f>INDEX('LA lookup'!H:H,MATCH(B1018,'LA lookup'!G:G,0))</f>
        <v>169603</v>
      </c>
      <c r="K1018" s="31"/>
      <c r="L1018" s="31" t="str">
        <f t="shared" si="48"/>
        <v>3.3%</v>
      </c>
      <c r="M1018" s="31">
        <f t="shared" si="49"/>
        <v>3.3</v>
      </c>
    </row>
    <row r="1019" spans="1:13" x14ac:dyDescent="0.45">
      <c r="A1019" s="31" t="str">
        <f t="shared" si="50"/>
        <v>E06000021_Estimated local unemployment rate (%)_percentage</v>
      </c>
      <c r="B1019" s="31" t="s">
        <v>424</v>
      </c>
      <c r="C1019" s="31" t="s">
        <v>425</v>
      </c>
      <c r="D1019" s="31" t="s">
        <v>229</v>
      </c>
      <c r="E1019" s="15">
        <v>43709</v>
      </c>
      <c r="F1019" s="31" t="s">
        <v>32</v>
      </c>
      <c r="G1019" s="31" t="s">
        <v>35</v>
      </c>
      <c r="H1019" s="31" t="s">
        <v>2166</v>
      </c>
      <c r="I1019" s="31">
        <v>4.9000000000000004</v>
      </c>
      <c r="J1019" s="31">
        <f>INDEX('LA lookup'!H:H,MATCH(B1019,'LA lookup'!G:G,0))</f>
        <v>57549</v>
      </c>
      <c r="K1019" s="31"/>
      <c r="L1019" s="31" t="str">
        <f t="shared" si="48"/>
        <v>4.9%</v>
      </c>
      <c r="M1019" s="31">
        <f t="shared" si="49"/>
        <v>4.9000000000000004</v>
      </c>
    </row>
    <row r="1020" spans="1:13" x14ac:dyDescent="0.45">
      <c r="A1020" s="31" t="str">
        <f t="shared" si="50"/>
        <v>E06000054_Estimated local unemployment rate (%)_percentage</v>
      </c>
      <c r="B1020" s="31" t="s">
        <v>462</v>
      </c>
      <c r="C1020" s="31" t="s">
        <v>463</v>
      </c>
      <c r="D1020" s="31" t="s">
        <v>229</v>
      </c>
      <c r="E1020" s="15">
        <v>43709</v>
      </c>
      <c r="F1020" s="31" t="s">
        <v>32</v>
      </c>
      <c r="G1020" s="31" t="s">
        <v>35</v>
      </c>
      <c r="H1020" s="31" t="s">
        <v>2166</v>
      </c>
      <c r="I1020" s="31">
        <v>2.9</v>
      </c>
      <c r="J1020" s="31">
        <f>INDEX('LA lookup'!H:H,MATCH(B1020,'LA lookup'!G:G,0))</f>
        <v>105692</v>
      </c>
      <c r="K1020" s="31"/>
      <c r="L1020" s="31" t="str">
        <f t="shared" si="48"/>
        <v>2.9%</v>
      </c>
      <c r="M1020" s="31">
        <f t="shared" si="49"/>
        <v>2.9</v>
      </c>
    </row>
    <row r="1021" spans="1:13" x14ac:dyDescent="0.45">
      <c r="A1021" s="31" t="str">
        <f t="shared" si="50"/>
        <v>E06000030_Estimated local unemployment rate (%)_percentage</v>
      </c>
      <c r="B1021" s="31" t="s">
        <v>434</v>
      </c>
      <c r="C1021" s="31" t="s">
        <v>435</v>
      </c>
      <c r="D1021" s="31" t="s">
        <v>229</v>
      </c>
      <c r="E1021" s="15">
        <v>43709</v>
      </c>
      <c r="F1021" s="31" t="s">
        <v>32</v>
      </c>
      <c r="G1021" s="31" t="s">
        <v>35</v>
      </c>
      <c r="H1021" s="31" t="s">
        <v>2166</v>
      </c>
      <c r="I1021" s="31">
        <v>3.7</v>
      </c>
      <c r="J1021" s="31">
        <f>INDEX('LA lookup'!H:H,MATCH(B1021,'LA lookup'!G:G,0))</f>
        <v>50239</v>
      </c>
      <c r="K1021" s="31"/>
      <c r="L1021" s="31" t="str">
        <f t="shared" si="48"/>
        <v>3.7%</v>
      </c>
      <c r="M1021" s="31">
        <f t="shared" si="49"/>
        <v>3.7</v>
      </c>
    </row>
    <row r="1022" spans="1:13" x14ac:dyDescent="0.45">
      <c r="A1022" s="31" t="str">
        <f t="shared" si="50"/>
        <v>E06000036_Estimated local unemployment rate (%)_percentage</v>
      </c>
      <c r="B1022" s="31" t="s">
        <v>257</v>
      </c>
      <c r="C1022" s="31" t="s">
        <v>258</v>
      </c>
      <c r="D1022" s="31" t="s">
        <v>229</v>
      </c>
      <c r="E1022" s="15">
        <v>43709</v>
      </c>
      <c r="F1022" s="31" t="s">
        <v>32</v>
      </c>
      <c r="G1022" s="31" t="s">
        <v>35</v>
      </c>
      <c r="H1022" s="31" t="s">
        <v>2166</v>
      </c>
      <c r="I1022" s="31">
        <v>2.5</v>
      </c>
      <c r="J1022" s="31">
        <f>INDEX('LA lookup'!H:H,MATCH(B1022,'LA lookup'!G:G,0))</f>
        <v>28336</v>
      </c>
      <c r="K1022" s="31"/>
      <c r="L1022" s="31" t="str">
        <f t="shared" si="48"/>
        <v>2.5%</v>
      </c>
      <c r="M1022" s="31">
        <f t="shared" si="49"/>
        <v>2.5</v>
      </c>
    </row>
    <row r="1023" spans="1:13" x14ac:dyDescent="0.45">
      <c r="A1023" s="31" t="str">
        <f t="shared" si="50"/>
        <v>E06000040_Estimated local unemployment rate (%)_percentage</v>
      </c>
      <c r="B1023" s="31" t="s">
        <v>555</v>
      </c>
      <c r="C1023" s="31" t="s">
        <v>727</v>
      </c>
      <c r="D1023" s="31" t="s">
        <v>229</v>
      </c>
      <c r="E1023" s="15">
        <v>43709</v>
      </c>
      <c r="F1023" s="31" t="s">
        <v>32</v>
      </c>
      <c r="G1023" s="31" t="s">
        <v>35</v>
      </c>
      <c r="H1023" s="31" t="s">
        <v>2166</v>
      </c>
      <c r="I1023" s="31">
        <v>2.6</v>
      </c>
      <c r="J1023" s="31">
        <f>INDEX('LA lookup'!H:H,MATCH(B1023,'LA lookup'!G:G,0))</f>
        <v>34604</v>
      </c>
      <c r="K1023" s="31"/>
      <c r="L1023" s="31" t="str">
        <f t="shared" si="48"/>
        <v>2.6%</v>
      </c>
      <c r="M1023" s="31">
        <f t="shared" si="49"/>
        <v>2.6</v>
      </c>
    </row>
    <row r="1024" spans="1:13" x14ac:dyDescent="0.45">
      <c r="A1024" s="31" t="str">
        <f t="shared" si="50"/>
        <v>E06000037_Estimated local unemployment rate (%)_percentage</v>
      </c>
      <c r="B1024" s="31" t="s">
        <v>456</v>
      </c>
      <c r="C1024" s="31" t="s">
        <v>457</v>
      </c>
      <c r="D1024" s="31" t="s">
        <v>229</v>
      </c>
      <c r="E1024" s="15">
        <v>43709</v>
      </c>
      <c r="F1024" s="31" t="s">
        <v>32</v>
      </c>
      <c r="G1024" s="31" t="s">
        <v>35</v>
      </c>
      <c r="H1024" s="31" t="s">
        <v>2166</v>
      </c>
      <c r="I1024" s="31">
        <v>2.5</v>
      </c>
      <c r="J1024" s="31">
        <f>INDEX('LA lookup'!H:H,MATCH(B1024,'LA lookup'!G:G,0))</f>
        <v>35623</v>
      </c>
      <c r="K1024" s="31"/>
      <c r="L1024" s="31" t="str">
        <f t="shared" si="48"/>
        <v>2.5%</v>
      </c>
      <c r="M1024" s="31">
        <f t="shared" si="49"/>
        <v>2.5</v>
      </c>
    </row>
    <row r="1025" spans="1:13" x14ac:dyDescent="0.45">
      <c r="A1025" s="31" t="str">
        <f t="shared" si="50"/>
        <v>E06000038_Estimated local unemployment rate (%)_percentage</v>
      </c>
      <c r="B1025" s="31" t="s">
        <v>557</v>
      </c>
      <c r="C1025" s="31" t="s">
        <v>726</v>
      </c>
      <c r="D1025" s="31" t="s">
        <v>229</v>
      </c>
      <c r="E1025" s="15">
        <v>43709</v>
      </c>
      <c r="F1025" s="31" t="s">
        <v>32</v>
      </c>
      <c r="G1025" s="31" t="s">
        <v>35</v>
      </c>
      <c r="H1025" s="31" t="s">
        <v>2166</v>
      </c>
      <c r="I1025" s="31">
        <v>3.8</v>
      </c>
      <c r="J1025" s="31">
        <f>INDEX('LA lookup'!H:H,MATCH(B1025,'LA lookup'!G:G,0))</f>
        <v>37080</v>
      </c>
      <c r="K1025" s="31"/>
      <c r="L1025" s="31" t="str">
        <f t="shared" si="48"/>
        <v>3.8%</v>
      </c>
      <c r="M1025" s="31">
        <f t="shared" si="49"/>
        <v>3.8</v>
      </c>
    </row>
    <row r="1026" spans="1:13" x14ac:dyDescent="0.45">
      <c r="A1026" s="31" t="str">
        <f t="shared" si="50"/>
        <v>E06000039_Estimated local unemployment rate (%)_percentage</v>
      </c>
      <c r="B1026" s="31" t="s">
        <v>404</v>
      </c>
      <c r="C1026" s="31" t="s">
        <v>405</v>
      </c>
      <c r="D1026" s="31" t="s">
        <v>229</v>
      </c>
      <c r="E1026" s="15">
        <v>43709</v>
      </c>
      <c r="F1026" s="31" t="s">
        <v>32</v>
      </c>
      <c r="G1026" s="31" t="s">
        <v>35</v>
      </c>
      <c r="H1026" s="31" t="s">
        <v>2166</v>
      </c>
      <c r="I1026" s="31">
        <v>4.5</v>
      </c>
      <c r="J1026" s="31">
        <f>INDEX('LA lookup'!H:H,MATCH(B1026,'LA lookup'!G:G,0))</f>
        <v>42699</v>
      </c>
      <c r="K1026" s="31"/>
      <c r="L1026" s="31" t="str">
        <f t="shared" si="48"/>
        <v>4.5%</v>
      </c>
      <c r="M1026" s="31">
        <f t="shared" si="49"/>
        <v>4.5</v>
      </c>
    </row>
    <row r="1027" spans="1:13" x14ac:dyDescent="0.45">
      <c r="A1027" s="31" t="str">
        <f t="shared" si="50"/>
        <v>E06000041_Estimated local unemployment rate (%)_percentage</v>
      </c>
      <c r="B1027" s="31" t="s">
        <v>466</v>
      </c>
      <c r="C1027" s="31" t="s">
        <v>467</v>
      </c>
      <c r="D1027" s="31" t="s">
        <v>229</v>
      </c>
      <c r="E1027" s="15">
        <v>43709</v>
      </c>
      <c r="F1027" s="31" t="s">
        <v>32</v>
      </c>
      <c r="G1027" s="31" t="s">
        <v>35</v>
      </c>
      <c r="H1027" s="31" t="s">
        <v>2166</v>
      </c>
      <c r="I1027" s="31">
        <v>2.4</v>
      </c>
      <c r="J1027" s="31">
        <f>INDEX('LA lookup'!H:H,MATCH(B1027,'LA lookup'!G:G,0))</f>
        <v>39532</v>
      </c>
      <c r="K1027" s="31"/>
      <c r="L1027" s="31" t="str">
        <f t="shared" si="48"/>
        <v>2.4%</v>
      </c>
      <c r="M1027" s="31">
        <f t="shared" si="49"/>
        <v>2.4</v>
      </c>
    </row>
    <row r="1028" spans="1:13" x14ac:dyDescent="0.45">
      <c r="A1028" s="31" t="str">
        <f t="shared" si="50"/>
        <v>E10000003_Estimated local unemployment rate (%)_percentage</v>
      </c>
      <c r="B1028" s="31" t="s">
        <v>275</v>
      </c>
      <c r="C1028" s="31" t="s">
        <v>276</v>
      </c>
      <c r="D1028" s="31" t="s">
        <v>229</v>
      </c>
      <c r="E1028" s="15">
        <v>43709</v>
      </c>
      <c r="F1028" s="31" t="s">
        <v>32</v>
      </c>
      <c r="G1028" s="31" t="s">
        <v>35</v>
      </c>
      <c r="H1028" s="31" t="s">
        <v>2166</v>
      </c>
      <c r="I1028" s="31">
        <v>2.6</v>
      </c>
      <c r="J1028" s="31">
        <f>INDEX('LA lookup'!H:H,MATCH(B1028,'LA lookup'!G:G,0))</f>
        <v>135719</v>
      </c>
      <c r="K1028" s="31"/>
      <c r="L1028" s="31" t="str">
        <f t="shared" si="48"/>
        <v>2.6%</v>
      </c>
      <c r="M1028" s="31">
        <f t="shared" si="49"/>
        <v>2.6</v>
      </c>
    </row>
    <row r="1029" spans="1:13" x14ac:dyDescent="0.45">
      <c r="A1029" s="31" t="str">
        <f t="shared" si="50"/>
        <v>E06000031_Estimated local unemployment rate (%)_percentage</v>
      </c>
      <c r="B1029" s="31" t="s">
        <v>379</v>
      </c>
      <c r="C1029" s="31" t="s">
        <v>380</v>
      </c>
      <c r="D1029" s="31" t="s">
        <v>229</v>
      </c>
      <c r="E1029" s="15">
        <v>43709</v>
      </c>
      <c r="F1029" s="31" t="s">
        <v>32</v>
      </c>
      <c r="G1029" s="31" t="s">
        <v>35</v>
      </c>
      <c r="H1029" s="31" t="s">
        <v>2166</v>
      </c>
      <c r="I1029" s="31">
        <v>4.9000000000000004</v>
      </c>
      <c r="J1029" s="31">
        <f>INDEX('LA lookup'!H:H,MATCH(B1029,'LA lookup'!G:G,0))</f>
        <v>51137</v>
      </c>
      <c r="K1029" s="31"/>
      <c r="L1029" s="31" t="str">
        <f t="shared" si="48"/>
        <v>4.9%</v>
      </c>
      <c r="M1029" s="31">
        <f t="shared" si="49"/>
        <v>4.9000000000000004</v>
      </c>
    </row>
    <row r="1030" spans="1:13" x14ac:dyDescent="0.45">
      <c r="A1030" s="31" t="str">
        <f t="shared" si="50"/>
        <v>E06000006_Estimated local unemployment rate (%)_percentage</v>
      </c>
      <c r="B1030" s="31" t="s">
        <v>531</v>
      </c>
      <c r="C1030" s="31" t="s">
        <v>722</v>
      </c>
      <c r="D1030" s="31" t="s">
        <v>229</v>
      </c>
      <c r="E1030" s="15">
        <v>43709</v>
      </c>
      <c r="F1030" s="31" t="s">
        <v>32</v>
      </c>
      <c r="G1030" s="31" t="s">
        <v>35</v>
      </c>
      <c r="H1030" s="31" t="s">
        <v>2166</v>
      </c>
      <c r="I1030" s="31">
        <v>3.7</v>
      </c>
      <c r="J1030" s="31">
        <f>INDEX('LA lookup'!H:H,MATCH(B1030,'LA lookup'!G:G,0))</f>
        <v>28617</v>
      </c>
      <c r="K1030" s="31"/>
      <c r="L1030" s="31" t="str">
        <f t="shared" si="48"/>
        <v>3.7%</v>
      </c>
      <c r="M1030" s="31">
        <f t="shared" si="49"/>
        <v>3.7</v>
      </c>
    </row>
    <row r="1031" spans="1:13" x14ac:dyDescent="0.45">
      <c r="A1031" s="31" t="str">
        <f t="shared" si="50"/>
        <v>E06000007_Estimated local unemployment rate (%)_percentage</v>
      </c>
      <c r="B1031" s="31" t="s">
        <v>452</v>
      </c>
      <c r="C1031" s="31" t="s">
        <v>453</v>
      </c>
      <c r="D1031" s="31" t="s">
        <v>229</v>
      </c>
      <c r="E1031" s="15">
        <v>43709</v>
      </c>
      <c r="F1031" s="31" t="s">
        <v>32</v>
      </c>
      <c r="G1031" s="31" t="s">
        <v>35</v>
      </c>
      <c r="H1031" s="31" t="s">
        <v>2166</v>
      </c>
      <c r="I1031" s="31">
        <v>3.4</v>
      </c>
      <c r="J1031" s="31">
        <f>INDEX('LA lookup'!H:H,MATCH(B1031,'LA lookup'!G:G,0))</f>
        <v>44484</v>
      </c>
      <c r="K1031" s="31"/>
      <c r="L1031" s="31" t="str">
        <f t="shared" ref="L1031:L1094" si="51">IF(LOWER(H1031)="percentage",CONCATENATE(I1031,"%"),IF(J1031="NA",K1031,IF(OR(ISERROR(I1031),ISBLANK(I1031),NOT(ISNUMBER(I1031)),H1031="score"),"N/A",CONCATENATE(ROUND(I1031/J1031*1000,1)," per 1000 0-17 yr olds"))))</f>
        <v>3.4%</v>
      </c>
      <c r="M1031" s="31">
        <f t="shared" ref="M1031:M1094" si="52">IF(LOWER(H1031)="percentage",I1031,IF(J1031="NA",K1031,IF(OR(ISERROR(I1031),ISBLANK(I1031),NOT(ISNUMBER(I1031))),"N/A",I1031/J1031*1000)))</f>
        <v>3.4</v>
      </c>
    </row>
    <row r="1032" spans="1:13" x14ac:dyDescent="0.45">
      <c r="A1032" s="31" t="str">
        <f t="shared" ref="A1032:A1095" si="53">CONCATENATE(B1032,"_",G1032,"_",H1032)</f>
        <v>E10000008_Estimated local unemployment rate (%)_percentage</v>
      </c>
      <c r="B1032" s="31" t="s">
        <v>504</v>
      </c>
      <c r="C1032" s="31" t="s">
        <v>505</v>
      </c>
      <c r="D1032" s="31" t="s">
        <v>229</v>
      </c>
      <c r="E1032" s="15">
        <v>43709</v>
      </c>
      <c r="F1032" s="31" t="s">
        <v>32</v>
      </c>
      <c r="G1032" s="31" t="s">
        <v>35</v>
      </c>
      <c r="H1032" s="31" t="s">
        <v>2166</v>
      </c>
      <c r="I1032" s="31">
        <v>3.2</v>
      </c>
      <c r="J1032" s="31">
        <f>INDEX('LA lookup'!H:H,MATCH(B1032,'LA lookup'!G:G,0))</f>
        <v>145878</v>
      </c>
      <c r="K1032" s="31"/>
      <c r="L1032" s="31" t="str">
        <f t="shared" si="51"/>
        <v>3.2%</v>
      </c>
      <c r="M1032" s="31">
        <f t="shared" si="52"/>
        <v>3.2</v>
      </c>
    </row>
    <row r="1033" spans="1:13" x14ac:dyDescent="0.45">
      <c r="A1033" s="31" t="str">
        <f t="shared" si="53"/>
        <v>E06000026_Estimated local unemployment rate (%)_percentage</v>
      </c>
      <c r="B1033" s="31" t="s">
        <v>381</v>
      </c>
      <c r="C1033" s="31" t="s">
        <v>382</v>
      </c>
      <c r="D1033" s="31" t="s">
        <v>229</v>
      </c>
      <c r="E1033" s="15">
        <v>43709</v>
      </c>
      <c r="F1033" s="31" t="s">
        <v>32</v>
      </c>
      <c r="G1033" s="31" t="s">
        <v>35</v>
      </c>
      <c r="H1033" s="31" t="s">
        <v>2166</v>
      </c>
      <c r="I1033" s="31">
        <v>4.5999999999999996</v>
      </c>
      <c r="J1033" s="31">
        <f>INDEX('LA lookup'!H:H,MATCH(B1033,'LA lookup'!G:G,0))</f>
        <v>52552</v>
      </c>
      <c r="K1033" s="31"/>
      <c r="L1033" s="31" t="str">
        <f t="shared" si="51"/>
        <v>4.6%</v>
      </c>
      <c r="M1033" s="31">
        <f t="shared" si="52"/>
        <v>4.5999999999999996</v>
      </c>
    </row>
    <row r="1034" spans="1:13" x14ac:dyDescent="0.45">
      <c r="A1034" s="31" t="str">
        <f t="shared" si="53"/>
        <v>E06000027_Estimated local unemployment rate (%)_percentage</v>
      </c>
      <c r="B1034" s="31" t="s">
        <v>438</v>
      </c>
      <c r="C1034" s="31" t="s">
        <v>439</v>
      </c>
      <c r="D1034" s="31" t="s">
        <v>229</v>
      </c>
      <c r="E1034" s="15">
        <v>43709</v>
      </c>
      <c r="F1034" s="31" t="s">
        <v>32</v>
      </c>
      <c r="G1034" s="31" t="s">
        <v>35</v>
      </c>
      <c r="H1034" s="31" t="s">
        <v>2166</v>
      </c>
      <c r="I1034" s="31">
        <v>4.3</v>
      </c>
      <c r="J1034" s="31">
        <f>INDEX('LA lookup'!H:H,MATCH(B1034,'LA lookup'!G:G,0))</f>
        <v>25423</v>
      </c>
      <c r="K1034" s="31"/>
      <c r="L1034" s="31" t="str">
        <f t="shared" si="51"/>
        <v>4.3%</v>
      </c>
      <c r="M1034" s="31">
        <f t="shared" si="52"/>
        <v>4.3</v>
      </c>
    </row>
    <row r="1035" spans="1:13" x14ac:dyDescent="0.45">
      <c r="A1035" s="31" t="str">
        <f t="shared" si="53"/>
        <v>E10000012_Estimated local unemployment rate (%)_percentage</v>
      </c>
      <c r="B1035" s="31" t="s">
        <v>303</v>
      </c>
      <c r="C1035" s="31" t="s">
        <v>304</v>
      </c>
      <c r="D1035" s="31" t="s">
        <v>229</v>
      </c>
      <c r="E1035" s="15">
        <v>43709</v>
      </c>
      <c r="F1035" s="31" t="s">
        <v>32</v>
      </c>
      <c r="G1035" s="31" t="s">
        <v>35</v>
      </c>
      <c r="H1035" s="31" t="s">
        <v>2166</v>
      </c>
      <c r="I1035" s="31">
        <v>2.2999999999999998</v>
      </c>
      <c r="J1035" s="31">
        <f>INDEX('LA lookup'!H:H,MATCH(B1035,'LA lookup'!G:G,0))</f>
        <v>311172</v>
      </c>
      <c r="K1035" s="31"/>
      <c r="L1035" s="31" t="str">
        <f t="shared" si="51"/>
        <v>2.3%</v>
      </c>
      <c r="M1035" s="31">
        <f t="shared" si="52"/>
        <v>2.2999999999999998</v>
      </c>
    </row>
    <row r="1036" spans="1:13" x14ac:dyDescent="0.45">
      <c r="A1036" s="31" t="str">
        <f t="shared" si="53"/>
        <v>E06000033_Estimated local unemployment rate (%)_percentage</v>
      </c>
      <c r="B1036" s="31" t="s">
        <v>412</v>
      </c>
      <c r="C1036" s="31" t="s">
        <v>413</v>
      </c>
      <c r="D1036" s="31" t="s">
        <v>229</v>
      </c>
      <c r="E1036" s="15">
        <v>43709</v>
      </c>
      <c r="F1036" s="31" t="s">
        <v>32</v>
      </c>
      <c r="G1036" s="31" t="s">
        <v>35</v>
      </c>
      <c r="H1036" s="31" t="s">
        <v>2166</v>
      </c>
      <c r="I1036" s="31">
        <v>3.6</v>
      </c>
      <c r="J1036" s="31">
        <f>INDEX('LA lookup'!H:H,MATCH(B1036,'LA lookup'!G:G,0))</f>
        <v>39540</v>
      </c>
      <c r="K1036" s="31"/>
      <c r="L1036" s="31" t="str">
        <f t="shared" si="51"/>
        <v>3.6%</v>
      </c>
      <c r="M1036" s="31">
        <f t="shared" si="52"/>
        <v>3.6</v>
      </c>
    </row>
    <row r="1037" spans="1:13" x14ac:dyDescent="0.45">
      <c r="A1037" s="31" t="str">
        <f t="shared" si="53"/>
        <v>E06000034_Estimated local unemployment rate (%)_percentage</v>
      </c>
      <c r="B1037" s="31" t="s">
        <v>493</v>
      </c>
      <c r="C1037" s="31" t="s">
        <v>731</v>
      </c>
      <c r="D1037" s="31" t="s">
        <v>229</v>
      </c>
      <c r="E1037" s="15">
        <v>43709</v>
      </c>
      <c r="F1037" s="31" t="s">
        <v>32</v>
      </c>
      <c r="G1037" s="31" t="s">
        <v>35</v>
      </c>
      <c r="H1037" s="31" t="s">
        <v>2166</v>
      </c>
      <c r="I1037" s="31">
        <v>4.0999999999999996</v>
      </c>
      <c r="J1037" s="31">
        <f>INDEX('LA lookup'!H:H,MATCH(B1037,'LA lookup'!G:G,0))</f>
        <v>43762</v>
      </c>
      <c r="K1037" s="31"/>
      <c r="L1037" s="31" t="str">
        <f t="shared" si="51"/>
        <v>4.1%</v>
      </c>
      <c r="M1037" s="31">
        <f t="shared" si="52"/>
        <v>4.0999999999999996</v>
      </c>
    </row>
    <row r="1038" spans="1:13" x14ac:dyDescent="0.45">
      <c r="A1038" s="31" t="str">
        <f t="shared" si="53"/>
        <v>E06000019_Estimated local unemployment rate (%)_percentage</v>
      </c>
      <c r="B1038" s="31" t="s">
        <v>317</v>
      </c>
      <c r="C1038" s="31" t="s">
        <v>318</v>
      </c>
      <c r="D1038" s="31" t="s">
        <v>229</v>
      </c>
      <c r="E1038" s="15">
        <v>43709</v>
      </c>
      <c r="F1038" s="31" t="s">
        <v>32</v>
      </c>
      <c r="G1038" s="31" t="s">
        <v>35</v>
      </c>
      <c r="H1038" s="31" t="s">
        <v>2166</v>
      </c>
      <c r="I1038" s="31">
        <v>2.2000000000000002</v>
      </c>
      <c r="J1038" s="31">
        <f>INDEX('LA lookup'!H:H,MATCH(B1038,'LA lookup'!G:G,0))</f>
        <v>36103</v>
      </c>
      <c r="K1038" s="31"/>
      <c r="L1038" s="31" t="str">
        <f t="shared" si="51"/>
        <v>2.2%</v>
      </c>
      <c r="M1038" s="31">
        <f t="shared" si="52"/>
        <v>2.2000000000000002</v>
      </c>
    </row>
    <row r="1039" spans="1:13" x14ac:dyDescent="0.45">
      <c r="A1039" s="31" t="str">
        <f t="shared" si="53"/>
        <v>E10000034_Estimated local unemployment rate (%)_percentage</v>
      </c>
      <c r="B1039" s="31" t="s">
        <v>470</v>
      </c>
      <c r="C1039" s="31" t="s">
        <v>471</v>
      </c>
      <c r="D1039" s="31" t="s">
        <v>229</v>
      </c>
      <c r="E1039" s="15">
        <v>43709</v>
      </c>
      <c r="F1039" s="31" t="s">
        <v>32</v>
      </c>
      <c r="G1039" s="31" t="s">
        <v>35</v>
      </c>
      <c r="H1039" s="31" t="s">
        <v>2166</v>
      </c>
      <c r="I1039" s="31">
        <v>2.2000000000000002</v>
      </c>
      <c r="J1039" s="31">
        <f>INDEX('LA lookup'!H:H,MATCH(B1039,'LA lookup'!G:G,0))</f>
        <v>117783</v>
      </c>
      <c r="K1039" s="31"/>
      <c r="L1039" s="31" t="str">
        <f t="shared" si="51"/>
        <v>2.2%</v>
      </c>
      <c r="M1039" s="31">
        <f t="shared" si="52"/>
        <v>2.2000000000000002</v>
      </c>
    </row>
    <row r="1040" spans="1:13" x14ac:dyDescent="0.45">
      <c r="A1040" s="31" t="str">
        <f t="shared" si="53"/>
        <v>E10000016_Estimated local unemployment rate (%)_percentage</v>
      </c>
      <c r="B1040" s="31" t="s">
        <v>327</v>
      </c>
      <c r="C1040" s="31" t="s">
        <v>328</v>
      </c>
      <c r="D1040" s="31" t="s">
        <v>229</v>
      </c>
      <c r="E1040" s="15">
        <v>43709</v>
      </c>
      <c r="F1040" s="31" t="s">
        <v>32</v>
      </c>
      <c r="G1040" s="31" t="s">
        <v>35</v>
      </c>
      <c r="H1040" s="31" t="s">
        <v>2166</v>
      </c>
      <c r="I1040" s="31">
        <v>4.0999999999999996</v>
      </c>
      <c r="J1040" s="31">
        <f>INDEX('LA lookup'!H:H,MATCH(B1040,'LA lookup'!G:G,0))</f>
        <v>340140</v>
      </c>
      <c r="K1040" s="31"/>
      <c r="L1040" s="31" t="str">
        <f t="shared" si="51"/>
        <v>4.1%</v>
      </c>
      <c r="M1040" s="31">
        <f t="shared" si="52"/>
        <v>4.0999999999999996</v>
      </c>
    </row>
    <row r="1041" spans="1:13" x14ac:dyDescent="0.45">
      <c r="A1041" s="31" t="str">
        <f t="shared" si="53"/>
        <v>E06000035_Estimated local unemployment rate (%)_percentage</v>
      </c>
      <c r="B1041" s="31" t="s">
        <v>351</v>
      </c>
      <c r="C1041" s="31" t="s">
        <v>352</v>
      </c>
      <c r="D1041" s="31" t="s">
        <v>229</v>
      </c>
      <c r="E1041" s="15">
        <v>43709</v>
      </c>
      <c r="F1041" s="31" t="s">
        <v>32</v>
      </c>
      <c r="G1041" s="31" t="s">
        <v>35</v>
      </c>
      <c r="H1041" s="31" t="s">
        <v>2166</v>
      </c>
      <c r="I1041" s="31">
        <v>4.0999999999999996</v>
      </c>
      <c r="J1041" s="31">
        <f>INDEX('LA lookup'!H:H,MATCH(B1041,'LA lookup'!G:G,0))</f>
        <v>64391</v>
      </c>
      <c r="K1041" s="31"/>
      <c r="L1041" s="31" t="str">
        <f t="shared" si="51"/>
        <v>4.1%</v>
      </c>
      <c r="M1041" s="31">
        <f t="shared" si="52"/>
        <v>4.0999999999999996</v>
      </c>
    </row>
    <row r="1042" spans="1:13" x14ac:dyDescent="0.45">
      <c r="A1042" s="31" t="str">
        <f t="shared" si="53"/>
        <v>E10000017_Estimated local unemployment rate (%)_percentage</v>
      </c>
      <c r="B1042" s="31" t="s">
        <v>337</v>
      </c>
      <c r="C1042" s="31" t="s">
        <v>338</v>
      </c>
      <c r="D1042" s="31" t="s">
        <v>229</v>
      </c>
      <c r="E1042" s="15">
        <v>43709</v>
      </c>
      <c r="F1042" s="31" t="s">
        <v>32</v>
      </c>
      <c r="G1042" s="31" t="s">
        <v>35</v>
      </c>
      <c r="H1042" s="31" t="s">
        <v>2166</v>
      </c>
      <c r="I1042" s="31">
        <v>3.1</v>
      </c>
      <c r="J1042" s="31">
        <f>INDEX('LA lookup'!H:H,MATCH(B1042,'LA lookup'!G:G,0))</f>
        <v>249727</v>
      </c>
      <c r="K1042" s="31"/>
      <c r="L1042" s="31" t="str">
        <f t="shared" si="51"/>
        <v>3.1%</v>
      </c>
      <c r="M1042" s="31">
        <f t="shared" si="52"/>
        <v>3.1</v>
      </c>
    </row>
    <row r="1043" spans="1:13" x14ac:dyDescent="0.45">
      <c r="A1043" s="31" t="str">
        <f t="shared" si="53"/>
        <v>E06000008_Estimated local unemployment rate (%)_percentage</v>
      </c>
      <c r="B1043" s="31" t="s">
        <v>247</v>
      </c>
      <c r="C1043" s="31" t="s">
        <v>248</v>
      </c>
      <c r="D1043" s="31" t="s">
        <v>229</v>
      </c>
      <c r="E1043" s="15">
        <v>43709</v>
      </c>
      <c r="F1043" s="31" t="s">
        <v>32</v>
      </c>
      <c r="G1043" s="31" t="s">
        <v>35</v>
      </c>
      <c r="H1043" s="31" t="s">
        <v>2166</v>
      </c>
      <c r="I1043" s="31">
        <v>4.8</v>
      </c>
      <c r="J1043" s="31">
        <f>INDEX('LA lookup'!H:H,MATCH(B1043,'LA lookup'!G:G,0))</f>
        <v>38481</v>
      </c>
      <c r="K1043" s="31"/>
      <c r="L1043" s="31" t="str">
        <f t="shared" si="51"/>
        <v>4.8%</v>
      </c>
      <c r="M1043" s="31">
        <f t="shared" si="52"/>
        <v>4.8</v>
      </c>
    </row>
    <row r="1044" spans="1:13" x14ac:dyDescent="0.45">
      <c r="A1044" s="31" t="str">
        <f t="shared" si="53"/>
        <v>E06000009_Estimated local unemployment rate (%)_percentage</v>
      </c>
      <c r="B1044" s="31" t="s">
        <v>249</v>
      </c>
      <c r="C1044" s="31" t="s">
        <v>250</v>
      </c>
      <c r="D1044" s="31" t="s">
        <v>229</v>
      </c>
      <c r="E1044" s="15">
        <v>43709</v>
      </c>
      <c r="F1044" s="31" t="s">
        <v>32</v>
      </c>
      <c r="G1044" s="31" t="s">
        <v>35</v>
      </c>
      <c r="H1044" s="31" t="s">
        <v>2166</v>
      </c>
      <c r="I1044" s="31">
        <v>5.6</v>
      </c>
      <c r="J1044" s="31">
        <f>INDEX('LA lookup'!H:H,MATCH(B1044,'LA lookup'!G:G,0))</f>
        <v>28904</v>
      </c>
      <c r="K1044" s="31"/>
      <c r="L1044" s="31" t="str">
        <f t="shared" si="51"/>
        <v>5.6%</v>
      </c>
      <c r="M1044" s="31">
        <f t="shared" si="52"/>
        <v>5.6</v>
      </c>
    </row>
    <row r="1045" spans="1:13" x14ac:dyDescent="0.45">
      <c r="A1045" s="31" t="str">
        <f t="shared" si="53"/>
        <v>E10000024_Estimated local unemployment rate (%)_percentage</v>
      </c>
      <c r="B1045" s="31" t="s">
        <v>572</v>
      </c>
      <c r="C1045" s="31" t="s">
        <v>573</v>
      </c>
      <c r="D1045" s="31" t="s">
        <v>229</v>
      </c>
      <c r="E1045" s="15">
        <v>43709</v>
      </c>
      <c r="F1045" s="31" t="s">
        <v>32</v>
      </c>
      <c r="G1045" s="31" t="s">
        <v>35</v>
      </c>
      <c r="H1045" s="31" t="s">
        <v>2166</v>
      </c>
      <c r="I1045" s="31">
        <v>4.3</v>
      </c>
      <c r="J1045" s="31">
        <f>INDEX('LA lookup'!H:H,MATCH(B1045,'LA lookup'!G:G,0))</f>
        <v>166542</v>
      </c>
      <c r="K1045" s="31"/>
      <c r="L1045" s="31" t="str">
        <f t="shared" si="51"/>
        <v>4.3%</v>
      </c>
      <c r="M1045" s="31">
        <f t="shared" si="52"/>
        <v>4.3</v>
      </c>
    </row>
    <row r="1046" spans="1:13" x14ac:dyDescent="0.45">
      <c r="A1046" s="31" t="str">
        <f t="shared" si="53"/>
        <v>E06000018_Estimated local unemployment rate (%)_percentage</v>
      </c>
      <c r="B1046" s="31" t="s">
        <v>373</v>
      </c>
      <c r="C1046" s="31" t="s">
        <v>374</v>
      </c>
      <c r="D1046" s="31" t="s">
        <v>229</v>
      </c>
      <c r="E1046" s="15">
        <v>43709</v>
      </c>
      <c r="F1046" s="31" t="s">
        <v>32</v>
      </c>
      <c r="G1046" s="31" t="s">
        <v>35</v>
      </c>
      <c r="H1046" s="31" t="s">
        <v>2166</v>
      </c>
      <c r="I1046" s="31">
        <v>6.9</v>
      </c>
      <c r="J1046" s="31">
        <f>INDEX('LA lookup'!H:H,MATCH(B1046,'LA lookup'!G:G,0))</f>
        <v>68651</v>
      </c>
      <c r="K1046" s="31"/>
      <c r="L1046" s="31" t="str">
        <f t="shared" si="51"/>
        <v>6.9%</v>
      </c>
      <c r="M1046" s="31">
        <f t="shared" si="52"/>
        <v>6.9</v>
      </c>
    </row>
    <row r="1047" spans="1:13" x14ac:dyDescent="0.45">
      <c r="A1047" s="31" t="str">
        <f t="shared" si="53"/>
        <v>E06000051_Estimated local unemployment rate (%)_percentage</v>
      </c>
      <c r="B1047" s="31" t="s">
        <v>403</v>
      </c>
      <c r="C1047" s="31" t="s">
        <v>166</v>
      </c>
      <c r="D1047" s="31" t="s">
        <v>229</v>
      </c>
      <c r="E1047" s="15">
        <v>43709</v>
      </c>
      <c r="F1047" s="31" t="s">
        <v>32</v>
      </c>
      <c r="G1047" s="31" t="s">
        <v>35</v>
      </c>
      <c r="H1047" s="31" t="s">
        <v>2166</v>
      </c>
      <c r="I1047" s="31">
        <v>2.9</v>
      </c>
      <c r="J1047" s="31">
        <f>INDEX('LA lookup'!H:H,MATCH(B1047,'LA lookup'!G:G,0))</f>
        <v>59839</v>
      </c>
      <c r="K1047" s="31"/>
      <c r="L1047" s="31" t="str">
        <f t="shared" si="51"/>
        <v>2.9%</v>
      </c>
      <c r="M1047" s="31">
        <f t="shared" si="52"/>
        <v>2.9</v>
      </c>
    </row>
    <row r="1048" spans="1:13" x14ac:dyDescent="0.45">
      <c r="A1048" s="31" t="str">
        <f t="shared" si="53"/>
        <v>E06000020_Estimated local unemployment rate (%)_percentage</v>
      </c>
      <c r="B1048" s="31" t="s">
        <v>570</v>
      </c>
      <c r="C1048" s="31" t="s">
        <v>730</v>
      </c>
      <c r="D1048" s="31" t="s">
        <v>229</v>
      </c>
      <c r="E1048" s="15">
        <v>43709</v>
      </c>
      <c r="F1048" s="31" t="s">
        <v>32</v>
      </c>
      <c r="G1048" s="31" t="s">
        <v>35</v>
      </c>
      <c r="H1048" s="31" t="s">
        <v>2166</v>
      </c>
      <c r="I1048" s="31">
        <v>3.6</v>
      </c>
      <c r="J1048" s="31">
        <f>INDEX('LA lookup'!H:H,MATCH(B1048,'LA lookup'!G:G,0))</f>
        <v>40620</v>
      </c>
      <c r="K1048" s="31"/>
      <c r="L1048" s="31" t="str">
        <f t="shared" si="51"/>
        <v>3.6%</v>
      </c>
      <c r="M1048" s="31">
        <f t="shared" si="52"/>
        <v>3.6</v>
      </c>
    </row>
    <row r="1049" spans="1:13" x14ac:dyDescent="0.45">
      <c r="A1049" s="31" t="str">
        <f t="shared" si="53"/>
        <v>E06000049_Estimated local unemployment rate (%)_percentage</v>
      </c>
      <c r="B1049" s="31" t="s">
        <v>541</v>
      </c>
      <c r="C1049" s="31" t="s">
        <v>718</v>
      </c>
      <c r="D1049" s="31" t="s">
        <v>229</v>
      </c>
      <c r="E1049" s="15">
        <v>43709</v>
      </c>
      <c r="F1049" s="31" t="s">
        <v>32</v>
      </c>
      <c r="G1049" s="31" t="s">
        <v>35</v>
      </c>
      <c r="H1049" s="31" t="s">
        <v>2166</v>
      </c>
      <c r="I1049" s="31">
        <v>2.9</v>
      </c>
      <c r="J1049" s="31">
        <f>INDEX('LA lookup'!H:H,MATCH(B1049,'LA lookup'!G:G,0))</f>
        <v>76523</v>
      </c>
      <c r="K1049" s="31"/>
      <c r="L1049" s="31" t="str">
        <f t="shared" si="51"/>
        <v>2.9%</v>
      </c>
      <c r="M1049" s="31">
        <f t="shared" si="52"/>
        <v>2.9</v>
      </c>
    </row>
    <row r="1050" spans="1:13" x14ac:dyDescent="0.45">
      <c r="A1050" s="31" t="str">
        <f t="shared" si="53"/>
        <v>E06000050_Estimated local unemployment rate (%)_percentage</v>
      </c>
      <c r="B1050" s="31" t="s">
        <v>281</v>
      </c>
      <c r="C1050" s="31" t="s">
        <v>282</v>
      </c>
      <c r="D1050" s="31" t="s">
        <v>229</v>
      </c>
      <c r="E1050" s="15">
        <v>43709</v>
      </c>
      <c r="F1050" s="31" t="s">
        <v>32</v>
      </c>
      <c r="G1050" s="31" t="s">
        <v>35</v>
      </c>
      <c r="H1050" s="31" t="s">
        <v>2166</v>
      </c>
      <c r="I1050" s="31">
        <v>3.2</v>
      </c>
      <c r="J1050" s="31">
        <f>INDEX('LA lookup'!H:H,MATCH(B1050,'LA lookup'!G:G,0))</f>
        <v>68054</v>
      </c>
      <c r="K1050" s="31"/>
      <c r="L1050" s="31" t="str">
        <f t="shared" si="51"/>
        <v>3.2%</v>
      </c>
      <c r="M1050" s="31">
        <f t="shared" si="52"/>
        <v>3.2</v>
      </c>
    </row>
    <row r="1051" spans="1:13" x14ac:dyDescent="0.45">
      <c r="A1051" s="31" t="str">
        <f t="shared" si="53"/>
        <v>E06000052_Estimated local unemployment rate (%)_percentage</v>
      </c>
      <c r="B1051" s="31" t="s">
        <v>482</v>
      </c>
      <c r="C1051" s="31" t="s">
        <v>720</v>
      </c>
      <c r="D1051" s="31" t="s">
        <v>229</v>
      </c>
      <c r="E1051" s="15">
        <v>43709</v>
      </c>
      <c r="F1051" s="31" t="s">
        <v>32</v>
      </c>
      <c r="G1051" s="31" t="s">
        <v>35</v>
      </c>
      <c r="H1051" s="31" t="s">
        <v>2166</v>
      </c>
      <c r="I1051" s="31">
        <v>3.3</v>
      </c>
      <c r="J1051" s="31">
        <f>INDEX('LA lookup'!H:H,MATCH(B1051,'LA lookup'!G:G,0))</f>
        <v>107810</v>
      </c>
      <c r="K1051" s="31"/>
      <c r="L1051" s="31" t="str">
        <f t="shared" si="51"/>
        <v>3.3%</v>
      </c>
      <c r="M1051" s="31">
        <f t="shared" si="52"/>
        <v>3.3</v>
      </c>
    </row>
    <row r="1052" spans="1:13" x14ac:dyDescent="0.45">
      <c r="A1052" s="31" t="str">
        <f t="shared" si="53"/>
        <v>E10000006_Estimated local unemployment rate (%)_percentage</v>
      </c>
      <c r="B1052" s="31" t="s">
        <v>285</v>
      </c>
      <c r="C1052" s="31" t="s">
        <v>286</v>
      </c>
      <c r="D1052" s="31" t="s">
        <v>229</v>
      </c>
      <c r="E1052" s="15">
        <v>43709</v>
      </c>
      <c r="F1052" s="31" t="s">
        <v>32</v>
      </c>
      <c r="G1052" s="31" t="s">
        <v>35</v>
      </c>
      <c r="H1052" s="31" t="s">
        <v>2166</v>
      </c>
      <c r="I1052" s="31">
        <v>2.1</v>
      </c>
      <c r="J1052" s="31">
        <f>INDEX('LA lookup'!H:H,MATCH(B1052,'LA lookup'!G:G,0))</f>
        <v>92500</v>
      </c>
      <c r="K1052" s="31"/>
      <c r="L1052" s="31" t="str">
        <f t="shared" si="51"/>
        <v>2.1%</v>
      </c>
      <c r="M1052" s="31">
        <f t="shared" si="52"/>
        <v>2.1</v>
      </c>
    </row>
    <row r="1053" spans="1:13" x14ac:dyDescent="0.45">
      <c r="A1053" s="31" t="str">
        <f t="shared" si="53"/>
        <v>E10000013_Estimated local unemployment rate (%)_percentage</v>
      </c>
      <c r="B1053" s="31" t="s">
        <v>307</v>
      </c>
      <c r="C1053" s="31" t="s">
        <v>308</v>
      </c>
      <c r="D1053" s="31" t="s">
        <v>229</v>
      </c>
      <c r="E1053" s="15">
        <v>43709</v>
      </c>
      <c r="F1053" s="31" t="s">
        <v>32</v>
      </c>
      <c r="G1053" s="31" t="s">
        <v>35</v>
      </c>
      <c r="H1053" s="31" t="s">
        <v>2166</v>
      </c>
      <c r="I1053" s="31">
        <v>3.1</v>
      </c>
      <c r="J1053" s="31">
        <f>INDEX('LA lookup'!H:H,MATCH(B1053,'LA lookup'!G:G,0))</f>
        <v>128136</v>
      </c>
      <c r="K1053" s="31"/>
      <c r="L1053" s="31" t="str">
        <f t="shared" si="51"/>
        <v>3.1%</v>
      </c>
      <c r="M1053" s="31">
        <f t="shared" si="52"/>
        <v>3.1</v>
      </c>
    </row>
    <row r="1054" spans="1:13" x14ac:dyDescent="0.45">
      <c r="A1054" s="31" t="str">
        <f t="shared" si="53"/>
        <v>E10000015_Estimated local unemployment rate (%)_percentage</v>
      </c>
      <c r="B1054" s="31" t="s">
        <v>319</v>
      </c>
      <c r="C1054" s="31" t="s">
        <v>320</v>
      </c>
      <c r="D1054" s="31" t="s">
        <v>229</v>
      </c>
      <c r="E1054" s="15">
        <v>43709</v>
      </c>
      <c r="F1054" s="31" t="s">
        <v>32</v>
      </c>
      <c r="G1054" s="31" t="s">
        <v>35</v>
      </c>
      <c r="H1054" s="31" t="s">
        <v>2166</v>
      </c>
      <c r="I1054" s="31">
        <v>3.4</v>
      </c>
      <c r="J1054" s="31">
        <f>INDEX('LA lookup'!H:H,MATCH(B1054,'LA lookup'!G:G,0))</f>
        <v>271005</v>
      </c>
      <c r="K1054" s="31"/>
      <c r="L1054" s="31" t="str">
        <f t="shared" si="51"/>
        <v>3.4%</v>
      </c>
      <c r="M1054" s="31">
        <f t="shared" si="52"/>
        <v>3.4</v>
      </c>
    </row>
    <row r="1055" spans="1:13" x14ac:dyDescent="0.45">
      <c r="A1055" s="31" t="str">
        <f t="shared" si="53"/>
        <v>E06000046_Estimated local unemployment rate (%)_percentage</v>
      </c>
      <c r="B1055" s="31" t="s">
        <v>325</v>
      </c>
      <c r="C1055" s="31" t="s">
        <v>326</v>
      </c>
      <c r="D1055" s="31" t="s">
        <v>229</v>
      </c>
      <c r="E1055" s="15">
        <v>43709</v>
      </c>
      <c r="F1055" s="31" t="s">
        <v>32</v>
      </c>
      <c r="G1055" s="31" t="s">
        <v>35</v>
      </c>
      <c r="H1055" s="31" t="s">
        <v>2166</v>
      </c>
      <c r="I1055" s="31">
        <v>4.0999999999999996</v>
      </c>
      <c r="J1055" s="31">
        <f>INDEX('LA lookup'!H:H,MATCH(B1055,'LA lookup'!G:G,0))</f>
        <v>24869</v>
      </c>
      <c r="K1055" s="31"/>
      <c r="L1055" s="31" t="str">
        <f t="shared" si="51"/>
        <v>4.1%</v>
      </c>
      <c r="M1055" s="31">
        <f t="shared" si="52"/>
        <v>4.0999999999999996</v>
      </c>
    </row>
    <row r="1056" spans="1:13" x14ac:dyDescent="0.45">
      <c r="A1056" s="31" t="str">
        <f t="shared" si="53"/>
        <v>E10000019_Estimated local unemployment rate (%)_percentage</v>
      </c>
      <c r="B1056" s="31" t="s">
        <v>345</v>
      </c>
      <c r="C1056" s="31" t="s">
        <v>346</v>
      </c>
      <c r="D1056" s="31" t="s">
        <v>229</v>
      </c>
      <c r="E1056" s="15">
        <v>43709</v>
      </c>
      <c r="F1056" s="31" t="s">
        <v>32</v>
      </c>
      <c r="G1056" s="31" t="s">
        <v>35</v>
      </c>
      <c r="H1056" s="31" t="s">
        <v>2166</v>
      </c>
      <c r="I1056" s="31">
        <v>3.7</v>
      </c>
      <c r="J1056" s="31">
        <f>INDEX('LA lookup'!H:H,MATCH(B1056,'LA lookup'!G:G,0))</f>
        <v>145641</v>
      </c>
      <c r="K1056" s="31"/>
      <c r="L1056" s="31" t="str">
        <f t="shared" si="51"/>
        <v>3.7%</v>
      </c>
      <c r="M1056" s="31">
        <f t="shared" si="52"/>
        <v>3.7</v>
      </c>
    </row>
    <row r="1057" spans="1:13" x14ac:dyDescent="0.45">
      <c r="A1057" s="31" t="str">
        <f t="shared" si="53"/>
        <v>E10000020_Estimated local unemployment rate (%)_percentage</v>
      </c>
      <c r="B1057" s="31" t="s">
        <v>361</v>
      </c>
      <c r="C1057" s="31" t="s">
        <v>362</v>
      </c>
      <c r="D1057" s="31" t="s">
        <v>229</v>
      </c>
      <c r="E1057" s="15">
        <v>43709</v>
      </c>
      <c r="F1057" s="31" t="s">
        <v>32</v>
      </c>
      <c r="G1057" s="31" t="s">
        <v>35</v>
      </c>
      <c r="H1057" s="31" t="s">
        <v>2166</v>
      </c>
      <c r="I1057" s="31">
        <v>3.4</v>
      </c>
      <c r="J1057" s="31">
        <f>INDEX('LA lookup'!H:H,MATCH(B1057,'LA lookup'!G:G,0))</f>
        <v>170810</v>
      </c>
      <c r="K1057" s="31"/>
      <c r="L1057" s="31" t="str">
        <f t="shared" si="51"/>
        <v>3.4%</v>
      </c>
      <c r="M1057" s="31">
        <f t="shared" si="52"/>
        <v>3.4</v>
      </c>
    </row>
    <row r="1058" spans="1:13" x14ac:dyDescent="0.45">
      <c r="A1058" s="31" t="str">
        <f t="shared" si="53"/>
        <v>E10000021_Estimated local unemployment rate (%)_percentage</v>
      </c>
      <c r="B1058" s="31" t="s">
        <v>371</v>
      </c>
      <c r="C1058" s="31" t="s">
        <v>372</v>
      </c>
      <c r="D1058" s="31" t="s">
        <v>229</v>
      </c>
      <c r="E1058" s="15">
        <v>43709</v>
      </c>
      <c r="F1058" s="31" t="s">
        <v>32</v>
      </c>
      <c r="G1058" s="31" t="s">
        <v>35</v>
      </c>
      <c r="H1058" s="31" t="s">
        <v>2166</v>
      </c>
      <c r="I1058" s="31">
        <v>3</v>
      </c>
      <c r="J1058" s="31">
        <f>INDEX('LA lookup'!H:H,MATCH(B1058,'LA lookup'!G:G,0))</f>
        <v>170235</v>
      </c>
      <c r="K1058" s="31"/>
      <c r="L1058" s="31" t="str">
        <f t="shared" si="51"/>
        <v>3%</v>
      </c>
      <c r="M1058" s="31">
        <f t="shared" si="52"/>
        <v>3</v>
      </c>
    </row>
    <row r="1059" spans="1:13" x14ac:dyDescent="0.45">
      <c r="A1059" s="31" t="str">
        <f t="shared" si="53"/>
        <v>E06000048_Estimated local unemployment rate (%)_percentage</v>
      </c>
      <c r="B1059" s="31" t="s">
        <v>484</v>
      </c>
      <c r="C1059" s="31" t="s">
        <v>705</v>
      </c>
      <c r="D1059" s="31" t="s">
        <v>229</v>
      </c>
      <c r="E1059" s="15">
        <v>43709</v>
      </c>
      <c r="F1059" s="31" t="s">
        <v>32</v>
      </c>
      <c r="G1059" s="31" t="s">
        <v>35</v>
      </c>
      <c r="H1059" s="31" t="s">
        <v>2166</v>
      </c>
      <c r="I1059" s="31">
        <v>4.8</v>
      </c>
      <c r="J1059" s="31">
        <f>INDEX('LA lookup'!H:H,MATCH(B1059,'LA lookup'!G:G,0))</f>
        <v>59011</v>
      </c>
      <c r="K1059" s="31"/>
      <c r="L1059" s="31" t="str">
        <f t="shared" si="51"/>
        <v>4.8%</v>
      </c>
      <c r="M1059" s="31">
        <f t="shared" si="52"/>
        <v>4.8</v>
      </c>
    </row>
    <row r="1060" spans="1:13" x14ac:dyDescent="0.45">
      <c r="A1060" s="31" t="str">
        <f t="shared" si="53"/>
        <v>E10000025_Estimated local unemployment rate (%)_percentage</v>
      </c>
      <c r="B1060" s="31" t="s">
        <v>377</v>
      </c>
      <c r="C1060" s="31" t="s">
        <v>378</v>
      </c>
      <c r="D1060" s="31" t="s">
        <v>229</v>
      </c>
      <c r="E1060" s="15">
        <v>43709</v>
      </c>
      <c r="F1060" s="31" t="s">
        <v>32</v>
      </c>
      <c r="G1060" s="31" t="s">
        <v>35</v>
      </c>
      <c r="H1060" s="31" t="s">
        <v>2166</v>
      </c>
      <c r="I1060" s="31">
        <v>1.6</v>
      </c>
      <c r="J1060" s="31">
        <f>INDEX('LA lookup'!H:H,MATCH(B1060,'LA lookup'!G:G,0))</f>
        <v>144788</v>
      </c>
      <c r="K1060" s="31"/>
      <c r="L1060" s="31" t="str">
        <f t="shared" si="51"/>
        <v>1.6%</v>
      </c>
      <c r="M1060" s="31">
        <f t="shared" si="52"/>
        <v>1.6</v>
      </c>
    </row>
    <row r="1061" spans="1:13" x14ac:dyDescent="0.45">
      <c r="A1061" s="31" t="str">
        <f t="shared" si="53"/>
        <v>E10000027_Estimated local unemployment rate (%)_percentage</v>
      </c>
      <c r="B1061" s="31" t="s">
        <v>406</v>
      </c>
      <c r="C1061" s="31" t="s">
        <v>407</v>
      </c>
      <c r="D1061" s="31" t="s">
        <v>229</v>
      </c>
      <c r="E1061" s="15">
        <v>43709</v>
      </c>
      <c r="F1061" s="31" t="s">
        <v>32</v>
      </c>
      <c r="G1061" s="31" t="s">
        <v>35</v>
      </c>
      <c r="H1061" s="31" t="s">
        <v>2166</v>
      </c>
      <c r="I1061" s="31">
        <v>2.4</v>
      </c>
      <c r="J1061" s="31">
        <f>INDEX('LA lookup'!H:H,MATCH(B1061,'LA lookup'!G:G,0))</f>
        <v>110700</v>
      </c>
      <c r="K1061" s="31"/>
      <c r="L1061" s="31" t="str">
        <f t="shared" si="51"/>
        <v>2.4%</v>
      </c>
      <c r="M1061" s="31">
        <f t="shared" si="52"/>
        <v>2.4</v>
      </c>
    </row>
    <row r="1062" spans="1:13" x14ac:dyDescent="0.45">
      <c r="A1062" s="31" t="str">
        <f t="shared" si="53"/>
        <v>E10000029_Estimated local unemployment rate (%)_percentage</v>
      </c>
      <c r="B1062" s="31" t="s">
        <v>426</v>
      </c>
      <c r="C1062" s="31" t="s">
        <v>427</v>
      </c>
      <c r="D1062" s="31" t="s">
        <v>229</v>
      </c>
      <c r="E1062" s="15">
        <v>43709</v>
      </c>
      <c r="F1062" s="31" t="s">
        <v>32</v>
      </c>
      <c r="G1062" s="31" t="s">
        <v>35</v>
      </c>
      <c r="H1062" s="31" t="s">
        <v>2166</v>
      </c>
      <c r="I1062" s="31">
        <v>2.2999999999999998</v>
      </c>
      <c r="J1062" s="31">
        <f>INDEX('LA lookup'!H:H,MATCH(B1062,'LA lookup'!G:G,0))</f>
        <v>152752</v>
      </c>
      <c r="K1062" s="31"/>
      <c r="L1062" s="31" t="str">
        <f t="shared" si="51"/>
        <v>2.3%</v>
      </c>
      <c r="M1062" s="31">
        <f t="shared" si="52"/>
        <v>2.2999999999999998</v>
      </c>
    </row>
    <row r="1063" spans="1:13" x14ac:dyDescent="0.45">
      <c r="A1063" s="31" t="str">
        <f t="shared" si="53"/>
        <v>E10000030_Estimated local unemployment rate (%)_percentage</v>
      </c>
      <c r="B1063" s="31" t="s">
        <v>430</v>
      </c>
      <c r="C1063" s="31" t="s">
        <v>431</v>
      </c>
      <c r="D1063" s="31" t="s">
        <v>229</v>
      </c>
      <c r="E1063" s="15">
        <v>43709</v>
      </c>
      <c r="F1063" s="31" t="s">
        <v>32</v>
      </c>
      <c r="G1063" s="31" t="s">
        <v>35</v>
      </c>
      <c r="H1063" s="31" t="s">
        <v>2166</v>
      </c>
      <c r="I1063" s="31">
        <v>2.2999999999999998</v>
      </c>
      <c r="J1063" s="31">
        <f>INDEX('LA lookup'!H:H,MATCH(B1063,'LA lookup'!G:G,0))</f>
        <v>261905</v>
      </c>
      <c r="K1063" s="31"/>
      <c r="L1063" s="31" t="str">
        <f t="shared" si="51"/>
        <v>2.3%</v>
      </c>
      <c r="M1063" s="31">
        <f t="shared" si="52"/>
        <v>2.2999999999999998</v>
      </c>
    </row>
    <row r="1064" spans="1:13" x14ac:dyDescent="0.45">
      <c r="A1064" s="31" t="str">
        <f t="shared" si="53"/>
        <v>E10000031_Estimated local unemployment rate (%)_percentage</v>
      </c>
      <c r="B1064" s="31" t="s">
        <v>454</v>
      </c>
      <c r="C1064" s="31" t="s">
        <v>455</v>
      </c>
      <c r="D1064" s="31" t="s">
        <v>229</v>
      </c>
      <c r="E1064" s="15">
        <v>43709</v>
      </c>
      <c r="F1064" s="31" t="s">
        <v>32</v>
      </c>
      <c r="G1064" s="31" t="s">
        <v>35</v>
      </c>
      <c r="H1064" s="31" t="s">
        <v>2166</v>
      </c>
      <c r="I1064" s="31">
        <v>2.7</v>
      </c>
      <c r="J1064" s="31">
        <f>INDEX('LA lookup'!H:H,MATCH(B1064,'LA lookup'!G:G,0))</f>
        <v>115928</v>
      </c>
      <c r="K1064" s="31"/>
      <c r="L1064" s="31" t="str">
        <f t="shared" si="51"/>
        <v>2.7%</v>
      </c>
      <c r="M1064" s="31">
        <f t="shared" si="52"/>
        <v>2.7</v>
      </c>
    </row>
    <row r="1065" spans="1:13" x14ac:dyDescent="0.45">
      <c r="A1065" s="31" t="str">
        <f t="shared" si="53"/>
        <v>E10000032_Estimated local unemployment rate (%)_percentage</v>
      </c>
      <c r="B1065" s="31" t="s">
        <v>458</v>
      </c>
      <c r="C1065" s="31" t="s">
        <v>459</v>
      </c>
      <c r="D1065" s="31" t="s">
        <v>229</v>
      </c>
      <c r="E1065" s="15">
        <v>43709</v>
      </c>
      <c r="F1065" s="31" t="s">
        <v>32</v>
      </c>
      <c r="G1065" s="31" t="s">
        <v>35</v>
      </c>
      <c r="H1065" s="31" t="s">
        <v>2166</v>
      </c>
      <c r="I1065" s="31">
        <v>3</v>
      </c>
      <c r="J1065" s="31">
        <f>INDEX('LA lookup'!H:H,MATCH(B1065,'LA lookup'!G:G,0))</f>
        <v>174672</v>
      </c>
      <c r="K1065" s="31"/>
      <c r="L1065" s="31" t="str">
        <f t="shared" si="51"/>
        <v>3%</v>
      </c>
      <c r="M1065" s="31">
        <f t="shared" si="52"/>
        <v>3</v>
      </c>
    </row>
    <row r="1066" spans="1:13" x14ac:dyDescent="0.45">
      <c r="A1066" s="31" t="str">
        <f t="shared" si="53"/>
        <v>E09000001_Number of live births_number</v>
      </c>
      <c r="B1066" s="31" t="s">
        <v>582</v>
      </c>
      <c r="C1066" s="31" t="s">
        <v>583</v>
      </c>
      <c r="D1066" s="31" t="s">
        <v>2167</v>
      </c>
      <c r="E1066" s="31">
        <v>2018</v>
      </c>
      <c r="F1066" s="31" t="s">
        <v>45</v>
      </c>
      <c r="G1066" s="31" t="s">
        <v>46</v>
      </c>
      <c r="H1066" s="31" t="s">
        <v>1848</v>
      </c>
      <c r="I1066" s="31">
        <v>51</v>
      </c>
      <c r="J1066" s="31">
        <f>INDEX('LA lookup'!H:H,MATCH(B1066,'LA lookup'!G:G,0))</f>
        <v>1453</v>
      </c>
      <c r="K1066" s="31"/>
      <c r="L1066" s="31" t="str">
        <f t="shared" si="51"/>
        <v>35.1 per 1000 0-17 yr olds</v>
      </c>
      <c r="M1066" s="31">
        <f t="shared" si="52"/>
        <v>35.099793530626293</v>
      </c>
    </row>
    <row r="1067" spans="1:13" x14ac:dyDescent="0.45">
      <c r="A1067" s="31" t="str">
        <f t="shared" si="53"/>
        <v>E09000007_Number of live births_number</v>
      </c>
      <c r="B1067" s="31" t="s">
        <v>277</v>
      </c>
      <c r="C1067" s="31" t="s">
        <v>278</v>
      </c>
      <c r="D1067" s="31" t="s">
        <v>2167</v>
      </c>
      <c r="E1067" s="31">
        <v>2018</v>
      </c>
      <c r="F1067" s="31" t="s">
        <v>45</v>
      </c>
      <c r="G1067" s="31" t="s">
        <v>46</v>
      </c>
      <c r="H1067" s="31" t="s">
        <v>1848</v>
      </c>
      <c r="I1067" s="31">
        <v>2519</v>
      </c>
      <c r="J1067" s="31">
        <f>INDEX('LA lookup'!H:H,MATCH(B1067,'LA lookup'!G:G,0))</f>
        <v>50983</v>
      </c>
      <c r="K1067" s="31"/>
      <c r="L1067" s="31" t="str">
        <f t="shared" si="51"/>
        <v>49.4 per 1000 0-17 yr olds</v>
      </c>
      <c r="M1067" s="31">
        <f t="shared" si="52"/>
        <v>49.40862640488006</v>
      </c>
    </row>
    <row r="1068" spans="1:13" x14ac:dyDescent="0.45">
      <c r="A1068" s="31" t="str">
        <f t="shared" si="53"/>
        <v>E09000011_Number of live births_number</v>
      </c>
      <c r="B1068" s="31" t="s">
        <v>518</v>
      </c>
      <c r="C1068" s="31" t="s">
        <v>519</v>
      </c>
      <c r="D1068" s="31" t="s">
        <v>2167</v>
      </c>
      <c r="E1068" s="31">
        <v>2018</v>
      </c>
      <c r="F1068" s="31" t="s">
        <v>45</v>
      </c>
      <c r="G1068" s="31" t="s">
        <v>46</v>
      </c>
      <c r="H1068" s="31" t="s">
        <v>1848</v>
      </c>
      <c r="I1068" s="31">
        <v>4228</v>
      </c>
      <c r="J1068" s="31">
        <f>INDEX('LA lookup'!H:H,MATCH(B1068,'LA lookup'!G:G,0))</f>
        <v>68917</v>
      </c>
      <c r="K1068" s="31"/>
      <c r="L1068" s="31" t="str">
        <f t="shared" si="51"/>
        <v>61.3 per 1000 0-17 yr olds</v>
      </c>
      <c r="M1068" s="31">
        <f t="shared" si="52"/>
        <v>61.349159133450385</v>
      </c>
    </row>
    <row r="1069" spans="1:13" x14ac:dyDescent="0.45">
      <c r="A1069" s="31" t="str">
        <f t="shared" si="53"/>
        <v>E09000012_Number of live births_number</v>
      </c>
      <c r="B1069" s="31" t="s">
        <v>498</v>
      </c>
      <c r="C1069" s="31" t="s">
        <v>499</v>
      </c>
      <c r="D1069" s="31" t="s">
        <v>2167</v>
      </c>
      <c r="E1069" s="31">
        <v>2018</v>
      </c>
      <c r="F1069" s="31" t="s">
        <v>45</v>
      </c>
      <c r="G1069" s="31" t="s">
        <v>46</v>
      </c>
      <c r="H1069" s="31" t="s">
        <v>1848</v>
      </c>
      <c r="I1069" s="31">
        <v>4384</v>
      </c>
      <c r="J1069" s="31">
        <f>INDEX('LA lookup'!H:H,MATCH(B1069,'LA lookup'!G:G,0))</f>
        <v>63655</v>
      </c>
      <c r="K1069" s="31"/>
      <c r="L1069" s="31" t="str">
        <f t="shared" si="51"/>
        <v>68.9 per 1000 0-17 yr olds</v>
      </c>
      <c r="M1069" s="31">
        <f t="shared" si="52"/>
        <v>68.871259131254419</v>
      </c>
    </row>
    <row r="1070" spans="1:13" x14ac:dyDescent="0.45">
      <c r="A1070" s="31" t="str">
        <f t="shared" si="53"/>
        <v>E09000013_Number of live births_number</v>
      </c>
      <c r="B1070" s="31" t="s">
        <v>491</v>
      </c>
      <c r="C1070" s="31" t="s">
        <v>723</v>
      </c>
      <c r="D1070" s="31" t="s">
        <v>2167</v>
      </c>
      <c r="E1070" s="31">
        <v>2018</v>
      </c>
      <c r="F1070" s="31" t="s">
        <v>45</v>
      </c>
      <c r="G1070" s="31" t="s">
        <v>46</v>
      </c>
      <c r="H1070" s="31" t="s">
        <v>1848</v>
      </c>
      <c r="I1070" s="31">
        <v>2314</v>
      </c>
      <c r="J1070" s="31">
        <f>INDEX('LA lookup'!H:H,MATCH(B1070,'LA lookup'!G:G,0))</f>
        <v>36898</v>
      </c>
      <c r="K1070" s="31"/>
      <c r="L1070" s="31" t="str">
        <f t="shared" si="51"/>
        <v>62.7 per 1000 0-17 yr olds</v>
      </c>
      <c r="M1070" s="31">
        <f t="shared" si="52"/>
        <v>62.713426201962172</v>
      </c>
    </row>
    <row r="1071" spans="1:13" x14ac:dyDescent="0.45">
      <c r="A1071" s="31" t="str">
        <f t="shared" si="53"/>
        <v>E09000019_Number of live births_number</v>
      </c>
      <c r="B1071" s="31" t="s">
        <v>500</v>
      </c>
      <c r="C1071" s="31" t="s">
        <v>501</v>
      </c>
      <c r="D1071" s="31" t="s">
        <v>2167</v>
      </c>
      <c r="E1071" s="31">
        <v>2018</v>
      </c>
      <c r="F1071" s="31" t="s">
        <v>45</v>
      </c>
      <c r="G1071" s="31" t="s">
        <v>46</v>
      </c>
      <c r="H1071" s="31" t="s">
        <v>1848</v>
      </c>
      <c r="I1071" s="31">
        <v>2793</v>
      </c>
      <c r="J1071" s="31">
        <f>INDEX('LA lookup'!H:H,MATCH(B1071,'LA lookup'!G:G,0))</f>
        <v>42098</v>
      </c>
      <c r="K1071" s="31"/>
      <c r="L1071" s="31" t="str">
        <f t="shared" si="51"/>
        <v>66.3 per 1000 0-17 yr olds</v>
      </c>
      <c r="M1071" s="31">
        <f t="shared" si="52"/>
        <v>66.34519454605919</v>
      </c>
    </row>
    <row r="1072" spans="1:13" x14ac:dyDescent="0.45">
      <c r="A1072" s="31" t="str">
        <f t="shared" si="53"/>
        <v>E09000020_Number of live births_number</v>
      </c>
      <c r="B1072" s="31" t="s">
        <v>479</v>
      </c>
      <c r="C1072" s="31" t="s">
        <v>674</v>
      </c>
      <c r="D1072" s="31" t="s">
        <v>2167</v>
      </c>
      <c r="E1072" s="31">
        <v>2018</v>
      </c>
      <c r="F1072" s="31" t="s">
        <v>45</v>
      </c>
      <c r="G1072" s="31" t="s">
        <v>46</v>
      </c>
      <c r="H1072" s="31" t="s">
        <v>1848</v>
      </c>
      <c r="I1072" s="31">
        <v>1637</v>
      </c>
      <c r="J1072" s="31">
        <f>INDEX('LA lookup'!H:H,MATCH(B1072,'LA lookup'!G:G,0))</f>
        <v>28678</v>
      </c>
      <c r="K1072" s="31"/>
      <c r="L1072" s="31" t="str">
        <f t="shared" si="51"/>
        <v>57.1 per 1000 0-17 yr olds</v>
      </c>
      <c r="M1072" s="31">
        <f t="shared" si="52"/>
        <v>57.082083827324084</v>
      </c>
    </row>
    <row r="1073" spans="1:13" x14ac:dyDescent="0.45">
      <c r="A1073" s="31" t="str">
        <f t="shared" si="53"/>
        <v>E09000022_Number of live births_number</v>
      </c>
      <c r="B1073" s="31" t="s">
        <v>335</v>
      </c>
      <c r="C1073" s="31" t="s">
        <v>336</v>
      </c>
      <c r="D1073" s="31" t="s">
        <v>2167</v>
      </c>
      <c r="E1073" s="31">
        <v>2018</v>
      </c>
      <c r="F1073" s="31" t="s">
        <v>45</v>
      </c>
      <c r="G1073" s="31" t="s">
        <v>46</v>
      </c>
      <c r="H1073" s="31" t="s">
        <v>1848</v>
      </c>
      <c r="I1073" s="31">
        <v>3917</v>
      </c>
      <c r="J1073" s="31">
        <f>INDEX('LA lookup'!H:H,MATCH(B1073,'LA lookup'!G:G,0))</f>
        <v>62629</v>
      </c>
      <c r="K1073" s="31"/>
      <c r="L1073" s="31" t="str">
        <f t="shared" si="51"/>
        <v>62.5 per 1000 0-17 yr olds</v>
      </c>
      <c r="M1073" s="31">
        <f t="shared" si="52"/>
        <v>62.542911430806811</v>
      </c>
    </row>
    <row r="1074" spans="1:13" x14ac:dyDescent="0.45">
      <c r="A1074" s="31" t="str">
        <f t="shared" si="53"/>
        <v>E09000023_Number of live births_number</v>
      </c>
      <c r="B1074" s="31" t="s">
        <v>343</v>
      </c>
      <c r="C1074" s="31" t="s">
        <v>344</v>
      </c>
      <c r="D1074" s="31" t="s">
        <v>2167</v>
      </c>
      <c r="E1074" s="31">
        <v>2018</v>
      </c>
      <c r="F1074" s="31" t="s">
        <v>45</v>
      </c>
      <c r="G1074" s="31" t="s">
        <v>46</v>
      </c>
      <c r="H1074" s="31" t="s">
        <v>1848</v>
      </c>
      <c r="I1074" s="31">
        <v>4504</v>
      </c>
      <c r="J1074" s="31">
        <f>INDEX('LA lookup'!H:H,MATCH(B1074,'LA lookup'!G:G,0))</f>
        <v>68458</v>
      </c>
      <c r="K1074" s="31"/>
      <c r="L1074" s="31" t="str">
        <f t="shared" si="51"/>
        <v>65.8 per 1000 0-17 yr olds</v>
      </c>
      <c r="M1074" s="31">
        <f t="shared" si="52"/>
        <v>65.792164538841334</v>
      </c>
    </row>
    <row r="1075" spans="1:13" x14ac:dyDescent="0.45">
      <c r="A1075" s="31" t="str">
        <f t="shared" si="53"/>
        <v>E09000028_Number of live births_number</v>
      </c>
      <c r="B1075" s="31" t="s">
        <v>414</v>
      </c>
      <c r="C1075" s="31" t="s">
        <v>415</v>
      </c>
      <c r="D1075" s="31" t="s">
        <v>2167</v>
      </c>
      <c r="E1075" s="31">
        <v>2018</v>
      </c>
      <c r="F1075" s="31" t="s">
        <v>45</v>
      </c>
      <c r="G1075" s="31" t="s">
        <v>46</v>
      </c>
      <c r="H1075" s="31" t="s">
        <v>1848</v>
      </c>
      <c r="I1075" s="31">
        <v>4181</v>
      </c>
      <c r="J1075" s="31">
        <f>INDEX('LA lookup'!H:H,MATCH(B1075,'LA lookup'!G:G,0))</f>
        <v>65121</v>
      </c>
      <c r="K1075" s="31"/>
      <c r="L1075" s="31" t="str">
        <f t="shared" si="51"/>
        <v>64.2 per 1000 0-17 yr olds</v>
      </c>
      <c r="M1075" s="31">
        <f t="shared" si="52"/>
        <v>64.203559527648522</v>
      </c>
    </row>
    <row r="1076" spans="1:13" x14ac:dyDescent="0.45">
      <c r="A1076" s="31" t="str">
        <f t="shared" si="53"/>
        <v>E09000030_Number of live births_number</v>
      </c>
      <c r="B1076" s="31" t="s">
        <v>440</v>
      </c>
      <c r="C1076" s="31" t="s">
        <v>441</v>
      </c>
      <c r="D1076" s="31" t="s">
        <v>2167</v>
      </c>
      <c r="E1076" s="31">
        <v>2018</v>
      </c>
      <c r="F1076" s="31" t="s">
        <v>45</v>
      </c>
      <c r="G1076" s="31" t="s">
        <v>46</v>
      </c>
      <c r="H1076" s="31" t="s">
        <v>1848</v>
      </c>
      <c r="I1076" s="31">
        <v>4381</v>
      </c>
      <c r="J1076" s="31">
        <f>INDEX('LA lookup'!H:H,MATCH(B1076,'LA lookup'!G:G,0))</f>
        <v>70973</v>
      </c>
      <c r="K1076" s="31"/>
      <c r="L1076" s="31" t="str">
        <f t="shared" si="51"/>
        <v>61.7 per 1000 0-17 yr olds</v>
      </c>
      <c r="M1076" s="31">
        <f t="shared" si="52"/>
        <v>61.727699265918027</v>
      </c>
    </row>
    <row r="1077" spans="1:13" x14ac:dyDescent="0.45">
      <c r="A1077" s="31" t="str">
        <f t="shared" si="53"/>
        <v>E09000032_Number of live births_number</v>
      </c>
      <c r="B1077" s="31" t="s">
        <v>450</v>
      </c>
      <c r="C1077" s="31" t="s">
        <v>451</v>
      </c>
      <c r="D1077" s="31" t="s">
        <v>2167</v>
      </c>
      <c r="E1077" s="31">
        <v>2018</v>
      </c>
      <c r="F1077" s="31" t="s">
        <v>45</v>
      </c>
      <c r="G1077" s="31" t="s">
        <v>46</v>
      </c>
      <c r="H1077" s="31" t="s">
        <v>1848</v>
      </c>
      <c r="I1077" s="31">
        <v>4697</v>
      </c>
      <c r="J1077" s="31">
        <f>INDEX('LA lookup'!H:H,MATCH(B1077,'LA lookup'!G:G,0))</f>
        <v>63840</v>
      </c>
      <c r="K1077" s="31"/>
      <c r="L1077" s="31" t="str">
        <f t="shared" si="51"/>
        <v>73.6 per 1000 0-17 yr olds</v>
      </c>
      <c r="M1077" s="31">
        <f t="shared" si="52"/>
        <v>73.574561403508781</v>
      </c>
    </row>
    <row r="1078" spans="1:13" x14ac:dyDescent="0.45">
      <c r="A1078" s="31" t="str">
        <f t="shared" si="53"/>
        <v>E09000033_Number of live births_number</v>
      </c>
      <c r="B1078" s="31" t="s">
        <v>506</v>
      </c>
      <c r="C1078" s="31" t="s">
        <v>507</v>
      </c>
      <c r="D1078" s="31" t="s">
        <v>2167</v>
      </c>
      <c r="E1078" s="31">
        <v>2018</v>
      </c>
      <c r="F1078" s="31" t="s">
        <v>45</v>
      </c>
      <c r="G1078" s="31" t="s">
        <v>46</v>
      </c>
      <c r="H1078" s="31" t="s">
        <v>1848</v>
      </c>
      <c r="I1078" s="31">
        <v>2510</v>
      </c>
      <c r="J1078" s="31">
        <f>INDEX('LA lookup'!H:H,MATCH(B1078,'LA lookup'!G:G,0))</f>
        <v>47445</v>
      </c>
      <c r="K1078" s="31"/>
      <c r="L1078" s="31" t="str">
        <f t="shared" si="51"/>
        <v>52.9 per 1000 0-17 yr olds</v>
      </c>
      <c r="M1078" s="31">
        <f t="shared" si="52"/>
        <v>52.903361787332699</v>
      </c>
    </row>
    <row r="1079" spans="1:13" x14ac:dyDescent="0.45">
      <c r="A1079" s="31" t="str">
        <f t="shared" si="53"/>
        <v>E09000002_Number of live births_number</v>
      </c>
      <c r="B1079" s="31" t="s">
        <v>227</v>
      </c>
      <c r="C1079" s="31" t="s">
        <v>228</v>
      </c>
      <c r="D1079" s="31" t="s">
        <v>2167</v>
      </c>
      <c r="E1079" s="31">
        <v>2018</v>
      </c>
      <c r="F1079" s="31" t="s">
        <v>45</v>
      </c>
      <c r="G1079" s="31" t="s">
        <v>46</v>
      </c>
      <c r="H1079" s="31" t="s">
        <v>1848</v>
      </c>
      <c r="I1079" s="31">
        <v>3700</v>
      </c>
      <c r="J1079" s="31">
        <f>INDEX('LA lookup'!H:H,MATCH(B1079,'LA lookup'!G:G,0))</f>
        <v>63401</v>
      </c>
      <c r="K1079" s="31"/>
      <c r="L1079" s="31" t="str">
        <f t="shared" si="51"/>
        <v>58.4 per 1000 0-17 yr olds</v>
      </c>
      <c r="M1079" s="31">
        <f t="shared" si="52"/>
        <v>58.358700966861726</v>
      </c>
    </row>
    <row r="1080" spans="1:13" x14ac:dyDescent="0.45">
      <c r="A1080" s="31" t="str">
        <f t="shared" si="53"/>
        <v>E09000003_Number of live births_number</v>
      </c>
      <c r="B1080" s="31" t="s">
        <v>233</v>
      </c>
      <c r="C1080" s="31" t="s">
        <v>234</v>
      </c>
      <c r="D1080" s="31" t="s">
        <v>2167</v>
      </c>
      <c r="E1080" s="31">
        <v>2018</v>
      </c>
      <c r="F1080" s="31" t="s">
        <v>45</v>
      </c>
      <c r="G1080" s="31" t="s">
        <v>46</v>
      </c>
      <c r="H1080" s="31" t="s">
        <v>1848</v>
      </c>
      <c r="I1080" s="31">
        <v>5111</v>
      </c>
      <c r="J1080" s="31">
        <f>INDEX('LA lookup'!H:H,MATCH(B1080,'LA lookup'!G:G,0))</f>
        <v>92701</v>
      </c>
      <c r="K1080" s="31"/>
      <c r="L1080" s="31" t="str">
        <f t="shared" si="51"/>
        <v>55.1 per 1000 0-17 yr olds</v>
      </c>
      <c r="M1080" s="31">
        <f t="shared" si="52"/>
        <v>55.134248821479808</v>
      </c>
    </row>
    <row r="1081" spans="1:13" x14ac:dyDescent="0.45">
      <c r="A1081" s="31" t="str">
        <f t="shared" si="53"/>
        <v>E09000004_Number of live births_number</v>
      </c>
      <c r="B1081" s="31" t="s">
        <v>242</v>
      </c>
      <c r="C1081" s="31" t="s">
        <v>243</v>
      </c>
      <c r="D1081" s="31" t="s">
        <v>2167</v>
      </c>
      <c r="E1081" s="31">
        <v>2018</v>
      </c>
      <c r="F1081" s="31" t="s">
        <v>45</v>
      </c>
      <c r="G1081" s="31" t="s">
        <v>46</v>
      </c>
      <c r="H1081" s="31" t="s">
        <v>1848</v>
      </c>
      <c r="I1081" s="31">
        <v>3030</v>
      </c>
      <c r="J1081" s="31">
        <f>INDEX('LA lookup'!H:H,MATCH(B1081,'LA lookup'!G:G,0))</f>
        <v>56853</v>
      </c>
      <c r="K1081" s="31"/>
      <c r="L1081" s="31" t="str">
        <f t="shared" si="51"/>
        <v>53.3 per 1000 0-17 yr olds</v>
      </c>
      <c r="M1081" s="31">
        <f t="shared" si="52"/>
        <v>53.295340615270966</v>
      </c>
    </row>
    <row r="1082" spans="1:13" x14ac:dyDescent="0.45">
      <c r="A1082" s="31" t="str">
        <f t="shared" si="53"/>
        <v>E09000005_Number of live births_number</v>
      </c>
      <c r="B1082" s="31" t="s">
        <v>261</v>
      </c>
      <c r="C1082" s="31" t="s">
        <v>262</v>
      </c>
      <c r="D1082" s="31" t="s">
        <v>2167</v>
      </c>
      <c r="E1082" s="31">
        <v>2018</v>
      </c>
      <c r="F1082" s="31" t="s">
        <v>45</v>
      </c>
      <c r="G1082" s="31" t="s">
        <v>46</v>
      </c>
      <c r="H1082" s="31" t="s">
        <v>1848</v>
      </c>
      <c r="I1082" s="31">
        <v>4705</v>
      </c>
      <c r="J1082" s="31">
        <f>INDEX('LA lookup'!H:H,MATCH(B1082,'LA lookup'!G:G,0))</f>
        <v>77893</v>
      </c>
      <c r="K1082" s="31"/>
      <c r="L1082" s="31" t="str">
        <f t="shared" si="51"/>
        <v>60.4 per 1000 0-17 yr olds</v>
      </c>
      <c r="M1082" s="31">
        <f t="shared" si="52"/>
        <v>60.403373859011722</v>
      </c>
    </row>
    <row r="1083" spans="1:13" x14ac:dyDescent="0.45">
      <c r="A1083" s="31" t="str">
        <f t="shared" si="53"/>
        <v>E09000006_Number of live births_number</v>
      </c>
      <c r="B1083" s="31" t="s">
        <v>267</v>
      </c>
      <c r="C1083" s="31" t="s">
        <v>268</v>
      </c>
      <c r="D1083" s="31" t="s">
        <v>2167</v>
      </c>
      <c r="E1083" s="31">
        <v>2018</v>
      </c>
      <c r="F1083" s="31" t="s">
        <v>45</v>
      </c>
      <c r="G1083" s="31" t="s">
        <v>46</v>
      </c>
      <c r="H1083" s="31" t="s">
        <v>1848</v>
      </c>
      <c r="I1083" s="31">
        <v>4005</v>
      </c>
      <c r="J1083" s="31">
        <f>INDEX('LA lookup'!H:H,MATCH(B1083,'LA lookup'!G:G,0))</f>
        <v>75055</v>
      </c>
      <c r="K1083" s="31"/>
      <c r="L1083" s="31" t="str">
        <f t="shared" si="51"/>
        <v>53.4 per 1000 0-17 yr olds</v>
      </c>
      <c r="M1083" s="31">
        <f t="shared" si="52"/>
        <v>53.360868696289387</v>
      </c>
    </row>
    <row r="1084" spans="1:13" x14ac:dyDescent="0.45">
      <c r="A1084" s="31" t="str">
        <f t="shared" si="53"/>
        <v>E09000008_Number of live births_number</v>
      </c>
      <c r="B1084" s="31" t="s">
        <v>486</v>
      </c>
      <c r="C1084" s="31" t="s">
        <v>487</v>
      </c>
      <c r="D1084" s="31" t="s">
        <v>2167</v>
      </c>
      <c r="E1084" s="31">
        <v>2018</v>
      </c>
      <c r="F1084" s="31" t="s">
        <v>45</v>
      </c>
      <c r="G1084" s="31" t="s">
        <v>46</v>
      </c>
      <c r="H1084" s="31" t="s">
        <v>1848</v>
      </c>
      <c r="I1084" s="31">
        <v>5425</v>
      </c>
      <c r="J1084" s="31">
        <f>INDEX('LA lookup'!H:H,MATCH(B1084,'LA lookup'!G:G,0))</f>
        <v>94702</v>
      </c>
      <c r="K1084" s="31"/>
      <c r="L1084" s="31" t="str">
        <f t="shared" si="51"/>
        <v>57.3 per 1000 0-17 yr olds</v>
      </c>
      <c r="M1084" s="31">
        <f t="shared" si="52"/>
        <v>57.284957023082939</v>
      </c>
    </row>
    <row r="1085" spans="1:13" x14ac:dyDescent="0.45">
      <c r="A1085" s="31" t="str">
        <f t="shared" si="53"/>
        <v>E09000009_Number of live births_number</v>
      </c>
      <c r="B1085" s="31" t="s">
        <v>509</v>
      </c>
      <c r="C1085" s="31" t="s">
        <v>510</v>
      </c>
      <c r="D1085" s="31" t="s">
        <v>2167</v>
      </c>
      <c r="E1085" s="31">
        <v>2018</v>
      </c>
      <c r="F1085" s="31" t="s">
        <v>45</v>
      </c>
      <c r="G1085" s="31" t="s">
        <v>46</v>
      </c>
      <c r="H1085" s="31" t="s">
        <v>1848</v>
      </c>
      <c r="I1085" s="31">
        <v>4732</v>
      </c>
      <c r="J1085" s="31">
        <f>INDEX('LA lookup'!H:H,MATCH(B1085,'LA lookup'!G:G,0))</f>
        <v>81732</v>
      </c>
      <c r="K1085" s="31"/>
      <c r="L1085" s="31" t="str">
        <f t="shared" si="51"/>
        <v>57.9 per 1000 0-17 yr olds</v>
      </c>
      <c r="M1085" s="31">
        <f t="shared" si="52"/>
        <v>57.896539910928396</v>
      </c>
    </row>
    <row r="1086" spans="1:13" x14ac:dyDescent="0.45">
      <c r="A1086" s="31" t="str">
        <f t="shared" si="53"/>
        <v>E09000010_Number of live births_number</v>
      </c>
      <c r="B1086" s="31" t="s">
        <v>301</v>
      </c>
      <c r="C1086" s="31" t="s">
        <v>302</v>
      </c>
      <c r="D1086" s="31" t="s">
        <v>2167</v>
      </c>
      <c r="E1086" s="31">
        <v>2018</v>
      </c>
      <c r="F1086" s="31" t="s">
        <v>45</v>
      </c>
      <c r="G1086" s="31" t="s">
        <v>46</v>
      </c>
      <c r="H1086" s="31" t="s">
        <v>1848</v>
      </c>
      <c r="I1086" s="31">
        <v>4672</v>
      </c>
      <c r="J1086" s="31">
        <f>INDEX('LA lookup'!H:H,MATCH(B1086,'LA lookup'!G:G,0))</f>
        <v>84497</v>
      </c>
      <c r="K1086" s="31"/>
      <c r="L1086" s="31" t="str">
        <f t="shared" si="51"/>
        <v>55.3 per 1000 0-17 yr olds</v>
      </c>
      <c r="M1086" s="31">
        <f t="shared" si="52"/>
        <v>55.29190385457472</v>
      </c>
    </row>
    <row r="1087" spans="1:13" x14ac:dyDescent="0.45">
      <c r="A1087" s="31" t="str">
        <f t="shared" si="53"/>
        <v>E09000014_Number of live births_number</v>
      </c>
      <c r="B1087" s="31" t="s">
        <v>311</v>
      </c>
      <c r="C1087" s="31" t="s">
        <v>312</v>
      </c>
      <c r="D1087" s="31" t="s">
        <v>2167</v>
      </c>
      <c r="E1087" s="31">
        <v>2018</v>
      </c>
      <c r="F1087" s="31" t="s">
        <v>45</v>
      </c>
      <c r="G1087" s="31" t="s">
        <v>46</v>
      </c>
      <c r="H1087" s="31" t="s">
        <v>1848</v>
      </c>
      <c r="I1087" s="31">
        <v>3756</v>
      </c>
      <c r="J1087" s="31">
        <f>INDEX('LA lookup'!H:H,MATCH(B1087,'LA lookup'!G:G,0))</f>
        <v>60398</v>
      </c>
      <c r="K1087" s="31"/>
      <c r="L1087" s="31" t="str">
        <f t="shared" si="51"/>
        <v>62.2 per 1000 0-17 yr olds</v>
      </c>
      <c r="M1087" s="31">
        <f t="shared" si="52"/>
        <v>62.187489651975227</v>
      </c>
    </row>
    <row r="1088" spans="1:13" x14ac:dyDescent="0.45">
      <c r="A1088" s="31" t="str">
        <f t="shared" si="53"/>
        <v>E09000015_Number of live births_number</v>
      </c>
      <c r="B1088" s="31" t="s">
        <v>496</v>
      </c>
      <c r="C1088" s="31" t="s">
        <v>497</v>
      </c>
      <c r="D1088" s="31" t="s">
        <v>2167</v>
      </c>
      <c r="E1088" s="31">
        <v>2018</v>
      </c>
      <c r="F1088" s="31" t="s">
        <v>45</v>
      </c>
      <c r="G1088" s="31" t="s">
        <v>46</v>
      </c>
      <c r="H1088" s="31" t="s">
        <v>1848</v>
      </c>
      <c r="I1088" s="31">
        <v>3582</v>
      </c>
      <c r="J1088" s="31">
        <f>INDEX('LA lookup'!H:H,MATCH(B1088,'LA lookup'!G:G,0))</f>
        <v>58373</v>
      </c>
      <c r="K1088" s="31"/>
      <c r="L1088" s="31" t="str">
        <f t="shared" si="51"/>
        <v>61.4 per 1000 0-17 yr olds</v>
      </c>
      <c r="M1088" s="31">
        <f t="shared" si="52"/>
        <v>61.363986774707485</v>
      </c>
    </row>
    <row r="1089" spans="1:13" x14ac:dyDescent="0.45">
      <c r="A1089" s="31" t="str">
        <f t="shared" si="53"/>
        <v>E09000016_Number of live births_number</v>
      </c>
      <c r="B1089" s="31" t="s">
        <v>315</v>
      </c>
      <c r="C1089" s="31" t="s">
        <v>316</v>
      </c>
      <c r="D1089" s="31" t="s">
        <v>2167</v>
      </c>
      <c r="E1089" s="31">
        <v>2018</v>
      </c>
      <c r="F1089" s="31" t="s">
        <v>45</v>
      </c>
      <c r="G1089" s="31" t="s">
        <v>46</v>
      </c>
      <c r="H1089" s="31" t="s">
        <v>1848</v>
      </c>
      <c r="I1089" s="31">
        <v>3307</v>
      </c>
      <c r="J1089" s="31">
        <f>INDEX('LA lookup'!H:H,MATCH(B1089,'LA lookup'!G:G,0))</f>
        <v>57541</v>
      </c>
      <c r="K1089" s="31"/>
      <c r="L1089" s="31" t="str">
        <f t="shared" si="51"/>
        <v>57.5 per 1000 0-17 yr olds</v>
      </c>
      <c r="M1089" s="31">
        <f t="shared" si="52"/>
        <v>57.472063398272539</v>
      </c>
    </row>
    <row r="1090" spans="1:13" x14ac:dyDescent="0.45">
      <c r="A1090" s="31" t="str">
        <f t="shared" si="53"/>
        <v>E09000017_Number of live births_number</v>
      </c>
      <c r="B1090" s="31" t="s">
        <v>321</v>
      </c>
      <c r="C1090" s="31" t="s">
        <v>322</v>
      </c>
      <c r="D1090" s="31" t="s">
        <v>2167</v>
      </c>
      <c r="E1090" s="31">
        <v>2018</v>
      </c>
      <c r="F1090" s="31" t="s">
        <v>45</v>
      </c>
      <c r="G1090" s="31" t="s">
        <v>46</v>
      </c>
      <c r="H1090" s="31" t="s">
        <v>1848</v>
      </c>
      <c r="I1090" s="31">
        <v>4075</v>
      </c>
      <c r="J1090" s="31">
        <f>INDEX('LA lookup'!H:H,MATCH(B1090,'LA lookup'!G:G,0))</f>
        <v>73377</v>
      </c>
      <c r="K1090" s="31"/>
      <c r="L1090" s="31" t="str">
        <f t="shared" si="51"/>
        <v>55.5 per 1000 0-17 yr olds</v>
      </c>
      <c r="M1090" s="31">
        <f t="shared" si="52"/>
        <v>55.535113182604903</v>
      </c>
    </row>
    <row r="1091" spans="1:13" x14ac:dyDescent="0.45">
      <c r="A1091" s="31" t="str">
        <f t="shared" si="53"/>
        <v>E09000018_Number of live births_number</v>
      </c>
      <c r="B1091" s="31" t="s">
        <v>323</v>
      </c>
      <c r="C1091" s="31" t="s">
        <v>324</v>
      </c>
      <c r="D1091" s="31" t="s">
        <v>2167</v>
      </c>
      <c r="E1091" s="31">
        <v>2018</v>
      </c>
      <c r="F1091" s="31" t="s">
        <v>45</v>
      </c>
      <c r="G1091" s="31" t="s">
        <v>46</v>
      </c>
      <c r="H1091" s="31" t="s">
        <v>1848</v>
      </c>
      <c r="I1091" s="31">
        <v>3947</v>
      </c>
      <c r="J1091" s="31">
        <f>INDEX('LA lookup'!H:H,MATCH(B1091,'LA lookup'!G:G,0))</f>
        <v>64898</v>
      </c>
      <c r="K1091" s="31"/>
      <c r="L1091" s="31" t="str">
        <f t="shared" si="51"/>
        <v>60.8 per 1000 0-17 yr olds</v>
      </c>
      <c r="M1091" s="31">
        <f t="shared" si="52"/>
        <v>60.818515208481003</v>
      </c>
    </row>
    <row r="1092" spans="1:13" x14ac:dyDescent="0.45">
      <c r="A1092" s="31" t="str">
        <f t="shared" si="53"/>
        <v>E09000021_Number of live births_number</v>
      </c>
      <c r="B1092" s="31" t="s">
        <v>520</v>
      </c>
      <c r="C1092" s="31" t="s">
        <v>521</v>
      </c>
      <c r="D1092" s="31" t="s">
        <v>2167</v>
      </c>
      <c r="E1092" s="31">
        <v>2018</v>
      </c>
      <c r="F1092" s="31" t="s">
        <v>45</v>
      </c>
      <c r="G1092" s="31" t="s">
        <v>46</v>
      </c>
      <c r="H1092" s="31" t="s">
        <v>1848</v>
      </c>
      <c r="I1092" s="31">
        <v>2025</v>
      </c>
      <c r="J1092" s="31">
        <f>INDEX('LA lookup'!H:H,MATCH(B1092,'LA lookup'!G:G,0))</f>
        <v>38977</v>
      </c>
      <c r="K1092" s="31"/>
      <c r="L1092" s="31" t="str">
        <f t="shared" si="51"/>
        <v>52 per 1000 0-17 yr olds</v>
      </c>
      <c r="M1092" s="31">
        <f t="shared" si="52"/>
        <v>51.953716294224805</v>
      </c>
    </row>
    <row r="1093" spans="1:13" x14ac:dyDescent="0.45">
      <c r="A1093" s="31" t="str">
        <f t="shared" si="53"/>
        <v>E09000024_Number of live births_number</v>
      </c>
      <c r="B1093" s="31" t="s">
        <v>353</v>
      </c>
      <c r="C1093" s="31" t="s">
        <v>354</v>
      </c>
      <c r="D1093" s="31" t="s">
        <v>2167</v>
      </c>
      <c r="E1093" s="31">
        <v>2018</v>
      </c>
      <c r="F1093" s="31" t="s">
        <v>45</v>
      </c>
      <c r="G1093" s="31" t="s">
        <v>46</v>
      </c>
      <c r="H1093" s="31" t="s">
        <v>1848</v>
      </c>
      <c r="I1093" s="31">
        <v>3018</v>
      </c>
      <c r="J1093" s="31">
        <f>INDEX('LA lookup'!H:H,MATCH(B1093,'LA lookup'!G:G,0))</f>
        <v>47266</v>
      </c>
      <c r="K1093" s="31"/>
      <c r="L1093" s="31" t="str">
        <f t="shared" si="51"/>
        <v>63.9 per 1000 0-17 yr olds</v>
      </c>
      <c r="M1093" s="31">
        <f t="shared" si="52"/>
        <v>63.851394236872167</v>
      </c>
    </row>
    <row r="1094" spans="1:13" x14ac:dyDescent="0.45">
      <c r="A1094" s="31" t="str">
        <f t="shared" si="53"/>
        <v>E09000025_Number of live births_number</v>
      </c>
      <c r="B1094" s="31" t="s">
        <v>359</v>
      </c>
      <c r="C1094" s="31" t="s">
        <v>360</v>
      </c>
      <c r="D1094" s="31" t="s">
        <v>2167</v>
      </c>
      <c r="E1094" s="31">
        <v>2018</v>
      </c>
      <c r="F1094" s="31" t="s">
        <v>45</v>
      </c>
      <c r="G1094" s="31" t="s">
        <v>46</v>
      </c>
      <c r="H1094" s="31" t="s">
        <v>1848</v>
      </c>
      <c r="I1094" s="31">
        <v>5678</v>
      </c>
      <c r="J1094" s="31">
        <f>INDEX('LA lookup'!H:H,MATCH(B1094,'LA lookup'!G:G,0))</f>
        <v>86567</v>
      </c>
      <c r="K1094" s="31"/>
      <c r="L1094" s="31" t="str">
        <f t="shared" si="51"/>
        <v>65.6 per 1000 0-17 yr olds</v>
      </c>
      <c r="M1094" s="31">
        <f t="shared" si="52"/>
        <v>65.590814051543887</v>
      </c>
    </row>
    <row r="1095" spans="1:13" x14ac:dyDescent="0.45">
      <c r="A1095" s="31" t="str">
        <f t="shared" si="53"/>
        <v>E09000026_Number of live births_number</v>
      </c>
      <c r="B1095" s="31" t="s">
        <v>385</v>
      </c>
      <c r="C1095" s="31" t="s">
        <v>386</v>
      </c>
      <c r="D1095" s="31" t="s">
        <v>2167</v>
      </c>
      <c r="E1095" s="31">
        <v>2018</v>
      </c>
      <c r="F1095" s="31" t="s">
        <v>45</v>
      </c>
      <c r="G1095" s="31" t="s">
        <v>46</v>
      </c>
      <c r="H1095" s="31" t="s">
        <v>1848</v>
      </c>
      <c r="I1095" s="31">
        <v>4539</v>
      </c>
      <c r="J1095" s="31">
        <f>INDEX('LA lookup'!H:H,MATCH(B1095,'LA lookup'!G:G,0))</f>
        <v>76159</v>
      </c>
      <c r="K1095" s="31"/>
      <c r="L1095" s="31" t="str">
        <f t="shared" ref="L1095:L1158" si="54">IF(LOWER(H1095)="percentage",CONCATENATE(I1095,"%"),IF(J1095="NA",K1095,IF(OR(ISERROR(I1095),ISBLANK(I1095),NOT(ISNUMBER(I1095)),H1095="score"),"N/A",CONCATENATE(ROUND(I1095/J1095*1000,1)," per 1000 0-17 yr olds"))))</f>
        <v>59.6 per 1000 0-17 yr olds</v>
      </c>
      <c r="M1095" s="31">
        <f t="shared" ref="M1095:M1158" si="55">IF(LOWER(H1095)="percentage",I1095,IF(J1095="NA",K1095,IF(OR(ISERROR(I1095),ISBLANK(I1095),NOT(ISNUMBER(I1095))),"N/A",I1095/J1095*1000)))</f>
        <v>59.598996835567689</v>
      </c>
    </row>
    <row r="1096" spans="1:13" x14ac:dyDescent="0.45">
      <c r="A1096" s="31" t="str">
        <f t="shared" ref="A1096:A1159" si="56">CONCATENATE(B1096,"_",G1096,"_",H1096)</f>
        <v>E09000027_Number of live births_number</v>
      </c>
      <c r="B1096" s="31" t="s">
        <v>389</v>
      </c>
      <c r="C1096" s="31" t="s">
        <v>390</v>
      </c>
      <c r="D1096" s="31" t="s">
        <v>2167</v>
      </c>
      <c r="E1096" s="31">
        <v>2018</v>
      </c>
      <c r="F1096" s="31" t="s">
        <v>45</v>
      </c>
      <c r="G1096" s="31" t="s">
        <v>46</v>
      </c>
      <c r="H1096" s="31" t="s">
        <v>1848</v>
      </c>
      <c r="I1096" s="31">
        <v>2310</v>
      </c>
      <c r="J1096" s="31">
        <f>INDEX('LA lookup'!H:H,MATCH(B1096,'LA lookup'!G:G,0))</f>
        <v>45525</v>
      </c>
      <c r="K1096" s="31"/>
      <c r="L1096" s="31" t="str">
        <f t="shared" si="54"/>
        <v>50.7 per 1000 0-17 yr olds</v>
      </c>
      <c r="M1096" s="31">
        <f t="shared" si="55"/>
        <v>50.741350906095548</v>
      </c>
    </row>
    <row r="1097" spans="1:13" x14ac:dyDescent="0.45">
      <c r="A1097" s="31" t="str">
        <f t="shared" si="56"/>
        <v>E09000029_Number of live births_number</v>
      </c>
      <c r="B1097" s="31" t="s">
        <v>432</v>
      </c>
      <c r="C1097" s="31" t="s">
        <v>433</v>
      </c>
      <c r="D1097" s="31" t="s">
        <v>2167</v>
      </c>
      <c r="E1097" s="31">
        <v>2018</v>
      </c>
      <c r="F1097" s="31" t="s">
        <v>45</v>
      </c>
      <c r="G1097" s="31" t="s">
        <v>46</v>
      </c>
      <c r="H1097" s="31" t="s">
        <v>1848</v>
      </c>
      <c r="I1097" s="31">
        <v>2472</v>
      </c>
      <c r="J1097" s="31">
        <f>INDEX('LA lookup'!H:H,MATCH(B1097,'LA lookup'!G:G,0))</f>
        <v>47941</v>
      </c>
      <c r="K1097" s="31"/>
      <c r="L1097" s="31" t="str">
        <f t="shared" si="54"/>
        <v>51.6 per 1000 0-17 yr olds</v>
      </c>
      <c r="M1097" s="31">
        <f t="shared" si="55"/>
        <v>51.563379987901797</v>
      </c>
    </row>
    <row r="1098" spans="1:13" x14ac:dyDescent="0.45">
      <c r="A1098" s="31" t="str">
        <f t="shared" si="56"/>
        <v>E09000031_Number of live births_number</v>
      </c>
      <c r="B1098" s="31" t="s">
        <v>448</v>
      </c>
      <c r="C1098" s="31" t="s">
        <v>449</v>
      </c>
      <c r="D1098" s="31" t="s">
        <v>2167</v>
      </c>
      <c r="E1098" s="31">
        <v>2018</v>
      </c>
      <c r="F1098" s="31" t="s">
        <v>45</v>
      </c>
      <c r="G1098" s="31" t="s">
        <v>46</v>
      </c>
      <c r="H1098" s="31" t="s">
        <v>1848</v>
      </c>
      <c r="I1098" s="31">
        <v>4468</v>
      </c>
      <c r="J1098" s="31">
        <f>INDEX('LA lookup'!H:H,MATCH(B1098,'LA lookup'!G:G,0))</f>
        <v>67017</v>
      </c>
      <c r="K1098" s="31"/>
      <c r="L1098" s="31" t="str">
        <f t="shared" si="54"/>
        <v>66.7 per 1000 0-17 yr olds</v>
      </c>
      <c r="M1098" s="31">
        <f t="shared" si="55"/>
        <v>66.669650984078658</v>
      </c>
    </row>
    <row r="1099" spans="1:13" x14ac:dyDescent="0.45">
      <c r="A1099" s="31" t="str">
        <f t="shared" si="56"/>
        <v>E08000025_Number of live births_number</v>
      </c>
      <c r="B1099" s="31" t="s">
        <v>245</v>
      </c>
      <c r="C1099" s="31" t="s">
        <v>246</v>
      </c>
      <c r="D1099" s="31" t="s">
        <v>2167</v>
      </c>
      <c r="E1099" s="31">
        <v>2018</v>
      </c>
      <c r="F1099" s="31" t="s">
        <v>45</v>
      </c>
      <c r="G1099" s="31" t="s">
        <v>46</v>
      </c>
      <c r="H1099" s="31" t="s">
        <v>1848</v>
      </c>
      <c r="I1099" s="31">
        <v>15916</v>
      </c>
      <c r="J1099" s="31">
        <f>INDEX('LA lookup'!H:H,MATCH(B1099,'LA lookup'!G:G,0))</f>
        <v>288388</v>
      </c>
      <c r="K1099" s="31"/>
      <c r="L1099" s="31" t="str">
        <f t="shared" si="54"/>
        <v>55.2 per 1000 0-17 yr olds</v>
      </c>
      <c r="M1099" s="31">
        <f t="shared" si="55"/>
        <v>55.189536319125622</v>
      </c>
    </row>
    <row r="1100" spans="1:13" x14ac:dyDescent="0.45">
      <c r="A1100" s="31" t="str">
        <f t="shared" si="56"/>
        <v>E08000026_Number of live births_number</v>
      </c>
      <c r="B1100" s="31" t="s">
        <v>283</v>
      </c>
      <c r="C1100" s="31" t="s">
        <v>284</v>
      </c>
      <c r="D1100" s="31" t="s">
        <v>2167</v>
      </c>
      <c r="E1100" s="31">
        <v>2018</v>
      </c>
      <c r="F1100" s="31" t="s">
        <v>45</v>
      </c>
      <c r="G1100" s="31" t="s">
        <v>46</v>
      </c>
      <c r="H1100" s="31" t="s">
        <v>1848</v>
      </c>
      <c r="I1100" s="31">
        <v>4300</v>
      </c>
      <c r="J1100" s="31">
        <f>INDEX('LA lookup'!H:H,MATCH(B1100,'LA lookup'!G:G,0))</f>
        <v>78994</v>
      </c>
      <c r="K1100" s="31"/>
      <c r="L1100" s="31" t="str">
        <f t="shared" si="54"/>
        <v>54.4 per 1000 0-17 yr olds</v>
      </c>
      <c r="M1100" s="31">
        <f t="shared" si="55"/>
        <v>54.434514013722563</v>
      </c>
    </row>
    <row r="1101" spans="1:13" x14ac:dyDescent="0.45">
      <c r="A1101" s="31" t="str">
        <f t="shared" si="56"/>
        <v>E08000027_Number of live births_number</v>
      </c>
      <c r="B1101" s="31" t="s">
        <v>297</v>
      </c>
      <c r="C1101" s="31" t="s">
        <v>298</v>
      </c>
      <c r="D1101" s="31" t="s">
        <v>2167</v>
      </c>
      <c r="E1101" s="31">
        <v>2018</v>
      </c>
      <c r="F1101" s="31" t="s">
        <v>45</v>
      </c>
      <c r="G1101" s="31" t="s">
        <v>46</v>
      </c>
      <c r="H1101" s="31" t="s">
        <v>1848</v>
      </c>
      <c r="I1101" s="31">
        <v>3569</v>
      </c>
      <c r="J1101" s="31">
        <f>INDEX('LA lookup'!H:H,MATCH(B1101,'LA lookup'!G:G,0))</f>
        <v>69265</v>
      </c>
      <c r="K1101" s="31"/>
      <c r="L1101" s="31" t="str">
        <f t="shared" si="54"/>
        <v>51.5 per 1000 0-17 yr olds</v>
      </c>
      <c r="M1101" s="31">
        <f t="shared" si="55"/>
        <v>51.526745109362594</v>
      </c>
    </row>
    <row r="1102" spans="1:13" x14ac:dyDescent="0.45">
      <c r="A1102" s="31" t="str">
        <f t="shared" si="56"/>
        <v>E08000028_Number of live births_number</v>
      </c>
      <c r="B1102" s="31" t="s">
        <v>397</v>
      </c>
      <c r="C1102" s="31" t="s">
        <v>398</v>
      </c>
      <c r="D1102" s="31" t="s">
        <v>2167</v>
      </c>
      <c r="E1102" s="31">
        <v>2018</v>
      </c>
      <c r="F1102" s="31" t="s">
        <v>45</v>
      </c>
      <c r="G1102" s="31" t="s">
        <v>46</v>
      </c>
      <c r="H1102" s="31" t="s">
        <v>1848</v>
      </c>
      <c r="I1102" s="31">
        <v>4535</v>
      </c>
      <c r="J1102" s="31">
        <f>INDEX('LA lookup'!H:H,MATCH(B1102,'LA lookup'!G:G,0))</f>
        <v>81920</v>
      </c>
      <c r="K1102" s="31"/>
      <c r="L1102" s="31" t="str">
        <f t="shared" si="54"/>
        <v>55.4 per 1000 0-17 yr olds</v>
      </c>
      <c r="M1102" s="31">
        <f t="shared" si="55"/>
        <v>55.35888671875</v>
      </c>
    </row>
    <row r="1103" spans="1:13" x14ac:dyDescent="0.45">
      <c r="A1103" s="31" t="str">
        <f t="shared" si="56"/>
        <v>E08000029_Number of live births_number</v>
      </c>
      <c r="B1103" s="31" t="s">
        <v>516</v>
      </c>
      <c r="C1103" s="31" t="s">
        <v>517</v>
      </c>
      <c r="D1103" s="31" t="s">
        <v>2167</v>
      </c>
      <c r="E1103" s="31">
        <v>2018</v>
      </c>
      <c r="F1103" s="31" t="s">
        <v>45</v>
      </c>
      <c r="G1103" s="31" t="s">
        <v>46</v>
      </c>
      <c r="H1103" s="31" t="s">
        <v>1848</v>
      </c>
      <c r="I1103" s="31">
        <v>2189</v>
      </c>
      <c r="J1103" s="31">
        <f>INDEX('LA lookup'!H:H,MATCH(B1103,'LA lookup'!G:G,0))</f>
        <v>46946</v>
      </c>
      <c r="K1103" s="31"/>
      <c r="L1103" s="31" t="str">
        <f t="shared" si="54"/>
        <v>46.6 per 1000 0-17 yr olds</v>
      </c>
      <c r="M1103" s="31">
        <f t="shared" si="55"/>
        <v>46.628040727644532</v>
      </c>
    </row>
    <row r="1104" spans="1:13" x14ac:dyDescent="0.45">
      <c r="A1104" s="31" t="str">
        <f t="shared" si="56"/>
        <v>E08000030_Number of live births_number</v>
      </c>
      <c r="B1104" s="31" t="s">
        <v>446</v>
      </c>
      <c r="C1104" s="31" t="s">
        <v>447</v>
      </c>
      <c r="D1104" s="31" t="s">
        <v>2167</v>
      </c>
      <c r="E1104" s="31">
        <v>2018</v>
      </c>
      <c r="F1104" s="31" t="s">
        <v>45</v>
      </c>
      <c r="G1104" s="31" t="s">
        <v>46</v>
      </c>
      <c r="H1104" s="31" t="s">
        <v>1848</v>
      </c>
      <c r="I1104" s="31">
        <v>3715</v>
      </c>
      <c r="J1104" s="31">
        <f>INDEX('LA lookup'!H:H,MATCH(B1104,'LA lookup'!G:G,0))</f>
        <v>68157</v>
      </c>
      <c r="K1104" s="31"/>
      <c r="L1104" s="31" t="str">
        <f t="shared" si="54"/>
        <v>54.5 per 1000 0-17 yr olds</v>
      </c>
      <c r="M1104" s="31">
        <f t="shared" si="55"/>
        <v>54.506507035227493</v>
      </c>
    </row>
    <row r="1105" spans="1:13" x14ac:dyDescent="0.45">
      <c r="A1105" s="31" t="str">
        <f t="shared" si="56"/>
        <v>E08000031_Number of live births_number</v>
      </c>
      <c r="B1105" s="31" t="s">
        <v>468</v>
      </c>
      <c r="C1105" s="31" t="s">
        <v>469</v>
      </c>
      <c r="D1105" s="31" t="s">
        <v>2167</v>
      </c>
      <c r="E1105" s="31">
        <v>2018</v>
      </c>
      <c r="F1105" s="31" t="s">
        <v>45</v>
      </c>
      <c r="G1105" s="31" t="s">
        <v>46</v>
      </c>
      <c r="H1105" s="31" t="s">
        <v>1848</v>
      </c>
      <c r="I1105" s="31">
        <v>3326</v>
      </c>
      <c r="J1105" s="31">
        <f>INDEX('LA lookup'!H:H,MATCH(B1105,'LA lookup'!G:G,0))</f>
        <v>61244</v>
      </c>
      <c r="K1105" s="31"/>
      <c r="L1105" s="31" t="str">
        <f t="shared" si="54"/>
        <v>54.3 per 1000 0-17 yr olds</v>
      </c>
      <c r="M1105" s="31">
        <f t="shared" si="55"/>
        <v>54.307360721050223</v>
      </c>
    </row>
    <row r="1106" spans="1:13" x14ac:dyDescent="0.45">
      <c r="A1106" s="31" t="str">
        <f t="shared" si="56"/>
        <v>E08000011_Number of live births_number</v>
      </c>
      <c r="B1106" s="31" t="s">
        <v>333</v>
      </c>
      <c r="C1106" s="31" t="s">
        <v>334</v>
      </c>
      <c r="D1106" s="31" t="s">
        <v>2167</v>
      </c>
      <c r="E1106" s="31">
        <v>2018</v>
      </c>
      <c r="F1106" s="31" t="s">
        <v>45</v>
      </c>
      <c r="G1106" s="31" t="s">
        <v>46</v>
      </c>
      <c r="H1106" s="31" t="s">
        <v>1848</v>
      </c>
      <c r="I1106" s="31">
        <v>2009</v>
      </c>
      <c r="J1106" s="31">
        <f>INDEX('LA lookup'!H:H,MATCH(B1106,'LA lookup'!G:G,0))</f>
        <v>33477</v>
      </c>
      <c r="K1106" s="31"/>
      <c r="L1106" s="31" t="str">
        <f t="shared" si="54"/>
        <v>60 per 1000 0-17 yr olds</v>
      </c>
      <c r="M1106" s="31">
        <f t="shared" si="55"/>
        <v>60.011351076858737</v>
      </c>
    </row>
    <row r="1107" spans="1:13" x14ac:dyDescent="0.45">
      <c r="A1107" s="31" t="str">
        <f t="shared" si="56"/>
        <v>E08000012_Number of live births_number</v>
      </c>
      <c r="B1107" s="31" t="s">
        <v>347</v>
      </c>
      <c r="C1107" s="31" t="s">
        <v>348</v>
      </c>
      <c r="D1107" s="31" t="s">
        <v>2167</v>
      </c>
      <c r="E1107" s="31">
        <v>2018</v>
      </c>
      <c r="F1107" s="31" t="s">
        <v>45</v>
      </c>
      <c r="G1107" s="31" t="s">
        <v>46</v>
      </c>
      <c r="H1107" s="31" t="s">
        <v>1848</v>
      </c>
      <c r="I1107" s="31">
        <v>5863</v>
      </c>
      <c r="J1107" s="31">
        <f>INDEX('LA lookup'!H:H,MATCH(B1107,'LA lookup'!G:G,0))</f>
        <v>94902</v>
      </c>
      <c r="K1107" s="31"/>
      <c r="L1107" s="31" t="str">
        <f t="shared" si="54"/>
        <v>61.8 per 1000 0-17 yr olds</v>
      </c>
      <c r="M1107" s="31">
        <f t="shared" si="55"/>
        <v>61.779519925818214</v>
      </c>
    </row>
    <row r="1108" spans="1:13" x14ac:dyDescent="0.45">
      <c r="A1108" s="31" t="str">
        <f t="shared" si="56"/>
        <v>E08000013_Number of live births_number</v>
      </c>
      <c r="B1108" s="31" t="s">
        <v>416</v>
      </c>
      <c r="C1108" s="31" t="s">
        <v>417</v>
      </c>
      <c r="D1108" s="31" t="s">
        <v>2167</v>
      </c>
      <c r="E1108" s="31">
        <v>2018</v>
      </c>
      <c r="F1108" s="31" t="s">
        <v>45</v>
      </c>
      <c r="G1108" s="31" t="s">
        <v>46</v>
      </c>
      <c r="H1108" s="31" t="s">
        <v>1848</v>
      </c>
      <c r="I1108" s="31">
        <v>1949</v>
      </c>
      <c r="J1108" s="31">
        <f>INDEX('LA lookup'!H:H,MATCH(B1108,'LA lookup'!G:G,0))</f>
        <v>36785</v>
      </c>
      <c r="K1108" s="31"/>
      <c r="L1108" s="31" t="str">
        <f t="shared" si="54"/>
        <v>53 per 1000 0-17 yr olds</v>
      </c>
      <c r="M1108" s="31">
        <f t="shared" si="55"/>
        <v>52.983553078700552</v>
      </c>
    </row>
    <row r="1109" spans="1:13" x14ac:dyDescent="0.45">
      <c r="A1109" s="31" t="str">
        <f t="shared" si="56"/>
        <v>E08000014_Number of live births_number</v>
      </c>
      <c r="B1109" s="31" t="s">
        <v>399</v>
      </c>
      <c r="C1109" s="31" t="s">
        <v>400</v>
      </c>
      <c r="D1109" s="31" t="s">
        <v>2167</v>
      </c>
      <c r="E1109" s="31">
        <v>2018</v>
      </c>
      <c r="F1109" s="31" t="s">
        <v>45</v>
      </c>
      <c r="G1109" s="31" t="s">
        <v>46</v>
      </c>
      <c r="H1109" s="31" t="s">
        <v>1848</v>
      </c>
      <c r="I1109" s="31">
        <v>2569</v>
      </c>
      <c r="J1109" s="31">
        <f>INDEX('LA lookup'!H:H,MATCH(B1109,'LA lookup'!G:G,0))</f>
        <v>53833</v>
      </c>
      <c r="K1109" s="31"/>
      <c r="L1109" s="31" t="str">
        <f t="shared" si="54"/>
        <v>47.7 per 1000 0-17 yr olds</v>
      </c>
      <c r="M1109" s="31">
        <f t="shared" si="55"/>
        <v>47.721657719242849</v>
      </c>
    </row>
    <row r="1110" spans="1:13" x14ac:dyDescent="0.45">
      <c r="A1110" s="31" t="str">
        <f t="shared" si="56"/>
        <v>E08000015_Number of live births_number</v>
      </c>
      <c r="B1110" s="31" t="s">
        <v>464</v>
      </c>
      <c r="C1110" s="31" t="s">
        <v>465</v>
      </c>
      <c r="D1110" s="31" t="s">
        <v>2167</v>
      </c>
      <c r="E1110" s="31">
        <v>2018</v>
      </c>
      <c r="F1110" s="31" t="s">
        <v>45</v>
      </c>
      <c r="G1110" s="31" t="s">
        <v>46</v>
      </c>
      <c r="H1110" s="31" t="s">
        <v>1848</v>
      </c>
      <c r="I1110" s="31">
        <v>3242</v>
      </c>
      <c r="J1110" s="31">
        <f>INDEX('LA lookup'!H:H,MATCH(B1110,'LA lookup'!G:G,0))</f>
        <v>67576</v>
      </c>
      <c r="K1110" s="31"/>
      <c r="L1110" s="31" t="str">
        <f t="shared" si="54"/>
        <v>48 per 1000 0-17 yr olds</v>
      </c>
      <c r="M1110" s="31">
        <f t="shared" si="55"/>
        <v>47.975612643542085</v>
      </c>
    </row>
    <row r="1111" spans="1:13" x14ac:dyDescent="0.45">
      <c r="A1111" s="31" t="str">
        <f t="shared" si="56"/>
        <v>E08000001_Number of live births_number</v>
      </c>
      <c r="B1111" s="31" t="s">
        <v>252</v>
      </c>
      <c r="C1111" s="31" t="s">
        <v>253</v>
      </c>
      <c r="D1111" s="31" t="s">
        <v>2167</v>
      </c>
      <c r="E1111" s="31">
        <v>2018</v>
      </c>
      <c r="F1111" s="31" t="s">
        <v>45</v>
      </c>
      <c r="G1111" s="31" t="s">
        <v>46</v>
      </c>
      <c r="H1111" s="31" t="s">
        <v>1848</v>
      </c>
      <c r="I1111" s="31">
        <v>3607</v>
      </c>
      <c r="J1111" s="31">
        <f>INDEX('LA lookup'!H:H,MATCH(B1111,'LA lookup'!G:G,0))</f>
        <v>67670</v>
      </c>
      <c r="K1111" s="31"/>
      <c r="L1111" s="31" t="str">
        <f t="shared" si="54"/>
        <v>53.3 per 1000 0-17 yr olds</v>
      </c>
      <c r="M1111" s="31">
        <f t="shared" si="55"/>
        <v>53.302792965863752</v>
      </c>
    </row>
    <row r="1112" spans="1:13" x14ac:dyDescent="0.45">
      <c r="A1112" s="31" t="str">
        <f t="shared" si="56"/>
        <v>E08000002_Number of live births_number</v>
      </c>
      <c r="B1112" s="31" t="s">
        <v>271</v>
      </c>
      <c r="C1112" s="31" t="s">
        <v>272</v>
      </c>
      <c r="D1112" s="31" t="s">
        <v>2167</v>
      </c>
      <c r="E1112" s="31">
        <v>2018</v>
      </c>
      <c r="F1112" s="31" t="s">
        <v>45</v>
      </c>
      <c r="G1112" s="31" t="s">
        <v>46</v>
      </c>
      <c r="H1112" s="31" t="s">
        <v>1848</v>
      </c>
      <c r="I1112" s="31">
        <v>2219</v>
      </c>
      <c r="J1112" s="31">
        <f>INDEX('LA lookup'!H:H,MATCH(B1112,'LA lookup'!G:G,0))</f>
        <v>43142</v>
      </c>
      <c r="K1112" s="31"/>
      <c r="L1112" s="31" t="str">
        <f t="shared" si="54"/>
        <v>51.4 per 1000 0-17 yr olds</v>
      </c>
      <c r="M1112" s="31">
        <f t="shared" si="55"/>
        <v>51.43479671781558</v>
      </c>
    </row>
    <row r="1113" spans="1:13" x14ac:dyDescent="0.45">
      <c r="A1113" s="31" t="str">
        <f t="shared" si="56"/>
        <v>E08000003_Number of live births_number</v>
      </c>
      <c r="B1113" s="31" t="s">
        <v>349</v>
      </c>
      <c r="C1113" s="31" t="s">
        <v>350</v>
      </c>
      <c r="D1113" s="31" t="s">
        <v>2167</v>
      </c>
      <c r="E1113" s="31">
        <v>2018</v>
      </c>
      <c r="F1113" s="31" t="s">
        <v>45</v>
      </c>
      <c r="G1113" s="31" t="s">
        <v>46</v>
      </c>
      <c r="H1113" s="31" t="s">
        <v>1848</v>
      </c>
      <c r="I1113" s="31">
        <v>7237</v>
      </c>
      <c r="J1113" s="31">
        <f>INDEX('LA lookup'!H:H,MATCH(B1113,'LA lookup'!G:G,0))</f>
        <v>121962</v>
      </c>
      <c r="K1113" s="31"/>
      <c r="L1113" s="31" t="str">
        <f t="shared" si="54"/>
        <v>59.3 per 1000 0-17 yr olds</v>
      </c>
      <c r="M1113" s="31">
        <f t="shared" si="55"/>
        <v>59.338154507141567</v>
      </c>
    </row>
    <row r="1114" spans="1:13" x14ac:dyDescent="0.45">
      <c r="A1114" s="31" t="str">
        <f t="shared" si="56"/>
        <v>E08000004_Number of live births_number</v>
      </c>
      <c r="B1114" s="31" t="s">
        <v>375</v>
      </c>
      <c r="C1114" s="31" t="s">
        <v>376</v>
      </c>
      <c r="D1114" s="31" t="s">
        <v>2167</v>
      </c>
      <c r="E1114" s="31">
        <v>2018</v>
      </c>
      <c r="F1114" s="31" t="s">
        <v>45</v>
      </c>
      <c r="G1114" s="31" t="s">
        <v>46</v>
      </c>
      <c r="H1114" s="31" t="s">
        <v>1848</v>
      </c>
      <c r="I1114" s="31">
        <v>3187</v>
      </c>
      <c r="J1114" s="31">
        <f>INDEX('LA lookup'!H:H,MATCH(B1114,'LA lookup'!G:G,0))</f>
        <v>59416</v>
      </c>
      <c r="K1114" s="31"/>
      <c r="L1114" s="31" t="str">
        <f t="shared" si="54"/>
        <v>53.6 per 1000 0-17 yr olds</v>
      </c>
      <c r="M1114" s="31">
        <f t="shared" si="55"/>
        <v>53.638750504914498</v>
      </c>
    </row>
    <row r="1115" spans="1:13" x14ac:dyDescent="0.45">
      <c r="A1115" s="31" t="str">
        <f t="shared" si="56"/>
        <v>E08000005_Number of live births_number</v>
      </c>
      <c r="B1115" s="31" t="s">
        <v>391</v>
      </c>
      <c r="C1115" s="31" t="s">
        <v>392</v>
      </c>
      <c r="D1115" s="31" t="s">
        <v>2167</v>
      </c>
      <c r="E1115" s="31">
        <v>2018</v>
      </c>
      <c r="F1115" s="31" t="s">
        <v>45</v>
      </c>
      <c r="G1115" s="31" t="s">
        <v>46</v>
      </c>
      <c r="H1115" s="31" t="s">
        <v>1848</v>
      </c>
      <c r="I1115" s="31">
        <v>2832</v>
      </c>
      <c r="J1115" s="31">
        <f>INDEX('LA lookup'!H:H,MATCH(B1115,'LA lookup'!G:G,0))</f>
        <v>52689</v>
      </c>
      <c r="K1115" s="31"/>
      <c r="L1115" s="31" t="str">
        <f t="shared" si="54"/>
        <v>53.7 per 1000 0-17 yr olds</v>
      </c>
      <c r="M1115" s="31">
        <f t="shared" si="55"/>
        <v>53.749359448841318</v>
      </c>
    </row>
    <row r="1116" spans="1:13" x14ac:dyDescent="0.45">
      <c r="A1116" s="31" t="str">
        <f t="shared" si="56"/>
        <v>E08000006_Number of live births_number</v>
      </c>
      <c r="B1116" s="31" t="s">
        <v>395</v>
      </c>
      <c r="C1116" s="31" t="s">
        <v>396</v>
      </c>
      <c r="D1116" s="31" t="s">
        <v>2167</v>
      </c>
      <c r="E1116" s="31">
        <v>2018</v>
      </c>
      <c r="F1116" s="31" t="s">
        <v>45</v>
      </c>
      <c r="G1116" s="31" t="s">
        <v>46</v>
      </c>
      <c r="H1116" s="31" t="s">
        <v>1848</v>
      </c>
      <c r="I1116" s="31">
        <v>3553</v>
      </c>
      <c r="J1116" s="31">
        <f>INDEX('LA lookup'!H:H,MATCH(B1116,'LA lookup'!G:G,0))</f>
        <v>56566</v>
      </c>
      <c r="K1116" s="31"/>
      <c r="L1116" s="31" t="str">
        <f t="shared" si="54"/>
        <v>62.8 per 1000 0-17 yr olds</v>
      </c>
      <c r="M1116" s="31">
        <f t="shared" si="55"/>
        <v>62.811582929675062</v>
      </c>
    </row>
    <row r="1117" spans="1:13" x14ac:dyDescent="0.45">
      <c r="A1117" s="31" t="str">
        <f t="shared" si="56"/>
        <v>E08000007_Number of live births_number</v>
      </c>
      <c r="B1117" s="31" t="s">
        <v>420</v>
      </c>
      <c r="C1117" s="31" t="s">
        <v>421</v>
      </c>
      <c r="D1117" s="31" t="s">
        <v>2167</v>
      </c>
      <c r="E1117" s="31">
        <v>2018</v>
      </c>
      <c r="F1117" s="31" t="s">
        <v>45</v>
      </c>
      <c r="G1117" s="31" t="s">
        <v>46</v>
      </c>
      <c r="H1117" s="31" t="s">
        <v>1848</v>
      </c>
      <c r="I1117" s="31">
        <v>3302</v>
      </c>
      <c r="J1117" s="31">
        <f>INDEX('LA lookup'!H:H,MATCH(B1117,'LA lookup'!G:G,0))</f>
        <v>63141</v>
      </c>
      <c r="K1117" s="31"/>
      <c r="L1117" s="31" t="str">
        <f t="shared" si="54"/>
        <v>52.3 per 1000 0-17 yr olds</v>
      </c>
      <c r="M1117" s="31">
        <f t="shared" si="55"/>
        <v>52.29565575458102</v>
      </c>
    </row>
    <row r="1118" spans="1:13" x14ac:dyDescent="0.45">
      <c r="A1118" s="31" t="str">
        <f t="shared" si="56"/>
        <v>E08000008_Number of live births_number</v>
      </c>
      <c r="B1118" s="31" t="s">
        <v>436</v>
      </c>
      <c r="C1118" s="31" t="s">
        <v>437</v>
      </c>
      <c r="D1118" s="31" t="s">
        <v>2167</v>
      </c>
      <c r="E1118" s="31">
        <v>2018</v>
      </c>
      <c r="F1118" s="31" t="s">
        <v>45</v>
      </c>
      <c r="G1118" s="31" t="s">
        <v>46</v>
      </c>
      <c r="H1118" s="31" t="s">
        <v>1848</v>
      </c>
      <c r="I1118" s="31">
        <v>2784</v>
      </c>
      <c r="J1118" s="31">
        <f>INDEX('LA lookup'!H:H,MATCH(B1118,'LA lookup'!G:G,0))</f>
        <v>50223</v>
      </c>
      <c r="K1118" s="31"/>
      <c r="L1118" s="31" t="str">
        <f t="shared" si="54"/>
        <v>55.4 per 1000 0-17 yr olds</v>
      </c>
      <c r="M1118" s="31">
        <f t="shared" si="55"/>
        <v>55.432769846484682</v>
      </c>
    </row>
    <row r="1119" spans="1:13" x14ac:dyDescent="0.45">
      <c r="A1119" s="31" t="str">
        <f t="shared" si="56"/>
        <v>E08000009_Number of live births_number</v>
      </c>
      <c r="B1119" s="31" t="s">
        <v>442</v>
      </c>
      <c r="C1119" s="31" t="s">
        <v>443</v>
      </c>
      <c r="D1119" s="31" t="s">
        <v>2167</v>
      </c>
      <c r="E1119" s="31">
        <v>2018</v>
      </c>
      <c r="F1119" s="31" t="s">
        <v>45</v>
      </c>
      <c r="G1119" s="31" t="s">
        <v>46</v>
      </c>
      <c r="H1119" s="31" t="s">
        <v>1848</v>
      </c>
      <c r="I1119" s="31">
        <v>2641</v>
      </c>
      <c r="J1119" s="31">
        <f>INDEX('LA lookup'!H:H,MATCH(B1119,'LA lookup'!G:G,0))</f>
        <v>56087</v>
      </c>
      <c r="K1119" s="31"/>
      <c r="L1119" s="31" t="str">
        <f t="shared" si="54"/>
        <v>47.1 per 1000 0-17 yr olds</v>
      </c>
      <c r="M1119" s="31">
        <f t="shared" si="55"/>
        <v>47.087560397240004</v>
      </c>
    </row>
    <row r="1120" spans="1:13" x14ac:dyDescent="0.45">
      <c r="A1120" s="31" t="str">
        <f t="shared" si="56"/>
        <v>E08000010_Number of live births_number</v>
      </c>
      <c r="B1120" s="31" t="s">
        <v>460</v>
      </c>
      <c r="C1120" s="31" t="s">
        <v>461</v>
      </c>
      <c r="D1120" s="31" t="s">
        <v>2167</v>
      </c>
      <c r="E1120" s="31">
        <v>2018</v>
      </c>
      <c r="F1120" s="31" t="s">
        <v>45</v>
      </c>
      <c r="G1120" s="31" t="s">
        <v>46</v>
      </c>
      <c r="H1120" s="31" t="s">
        <v>1848</v>
      </c>
      <c r="I1120" s="31">
        <v>3414</v>
      </c>
      <c r="J1120" s="31">
        <f>INDEX('LA lookup'!H:H,MATCH(B1120,'LA lookup'!G:G,0))</f>
        <v>68388</v>
      </c>
      <c r="K1120" s="31"/>
      <c r="L1120" s="31" t="str">
        <f t="shared" si="54"/>
        <v>49.9 per 1000 0-17 yr olds</v>
      </c>
      <c r="M1120" s="31">
        <f t="shared" si="55"/>
        <v>49.921038778733113</v>
      </c>
    </row>
    <row r="1121" spans="1:13" x14ac:dyDescent="0.45">
      <c r="A1121" s="31" t="str">
        <f t="shared" si="56"/>
        <v>E08000016_Number of live births_number</v>
      </c>
      <c r="B1121" s="31" t="s">
        <v>236</v>
      </c>
      <c r="C1121" s="31" t="s">
        <v>237</v>
      </c>
      <c r="D1121" s="31" t="s">
        <v>2167</v>
      </c>
      <c r="E1121" s="31">
        <v>2018</v>
      </c>
      <c r="F1121" s="31" t="s">
        <v>45</v>
      </c>
      <c r="G1121" s="31" t="s">
        <v>46</v>
      </c>
      <c r="H1121" s="31" t="s">
        <v>1848</v>
      </c>
      <c r="I1121" s="31">
        <v>2630</v>
      </c>
      <c r="J1121" s="31">
        <f>INDEX('LA lookup'!H:H,MATCH(B1121,'LA lookup'!G:G,0))</f>
        <v>50727</v>
      </c>
      <c r="K1121" s="31"/>
      <c r="L1121" s="31" t="str">
        <f t="shared" si="54"/>
        <v>51.8 per 1000 0-17 yr olds</v>
      </c>
      <c r="M1121" s="31">
        <f t="shared" si="55"/>
        <v>51.846156878979635</v>
      </c>
    </row>
    <row r="1122" spans="1:13" x14ac:dyDescent="0.45">
      <c r="A1122" s="31" t="str">
        <f t="shared" si="56"/>
        <v>E08000017_Number of live births_number</v>
      </c>
      <c r="B1122" s="31" t="s">
        <v>293</v>
      </c>
      <c r="C1122" s="31" t="s">
        <v>294</v>
      </c>
      <c r="D1122" s="31" t="s">
        <v>2167</v>
      </c>
      <c r="E1122" s="31">
        <v>2018</v>
      </c>
      <c r="F1122" s="31" t="s">
        <v>45</v>
      </c>
      <c r="G1122" s="31" t="s">
        <v>46</v>
      </c>
      <c r="H1122" s="31" t="s">
        <v>1848</v>
      </c>
      <c r="I1122" s="31">
        <v>3402</v>
      </c>
      <c r="J1122" s="31">
        <f>INDEX('LA lookup'!H:H,MATCH(B1122,'LA lookup'!G:G,0))</f>
        <v>66448</v>
      </c>
      <c r="K1122" s="31"/>
      <c r="L1122" s="31" t="str">
        <f t="shared" si="54"/>
        <v>51.2 per 1000 0-17 yr olds</v>
      </c>
      <c r="M1122" s="31">
        <f t="shared" si="55"/>
        <v>51.197929207801593</v>
      </c>
    </row>
    <row r="1123" spans="1:13" x14ac:dyDescent="0.45">
      <c r="A1123" s="31" t="str">
        <f t="shared" si="56"/>
        <v>E08000018_Number of live births_number</v>
      </c>
      <c r="B1123" s="31" t="s">
        <v>393</v>
      </c>
      <c r="C1123" s="31" t="s">
        <v>394</v>
      </c>
      <c r="D1123" s="31" t="s">
        <v>2167</v>
      </c>
      <c r="E1123" s="31">
        <v>2018</v>
      </c>
      <c r="F1123" s="31" t="s">
        <v>45</v>
      </c>
      <c r="G1123" s="31" t="s">
        <v>46</v>
      </c>
      <c r="H1123" s="31" t="s">
        <v>1848</v>
      </c>
      <c r="I1123" s="31">
        <v>2940</v>
      </c>
      <c r="J1123" s="31">
        <f>INDEX('LA lookup'!H:H,MATCH(B1123,'LA lookup'!G:G,0))</f>
        <v>57196</v>
      </c>
      <c r="K1123" s="31"/>
      <c r="L1123" s="31" t="str">
        <f t="shared" si="54"/>
        <v>51.4 per 1000 0-17 yr olds</v>
      </c>
      <c r="M1123" s="31">
        <f t="shared" si="55"/>
        <v>51.40219595775929</v>
      </c>
    </row>
    <row r="1124" spans="1:13" x14ac:dyDescent="0.45">
      <c r="A1124" s="31" t="str">
        <f t="shared" si="56"/>
        <v>E08000019_Number of live births_number</v>
      </c>
      <c r="B1124" s="31" t="s">
        <v>401</v>
      </c>
      <c r="C1124" s="31" t="s">
        <v>402</v>
      </c>
      <c r="D1124" s="31" t="s">
        <v>2167</v>
      </c>
      <c r="E1124" s="31">
        <v>2018</v>
      </c>
      <c r="F1124" s="31" t="s">
        <v>45</v>
      </c>
      <c r="G1124" s="31" t="s">
        <v>46</v>
      </c>
      <c r="H1124" s="31" t="s">
        <v>1848</v>
      </c>
      <c r="I1124" s="31">
        <v>6080</v>
      </c>
      <c r="J1124" s="31">
        <f>INDEX('LA lookup'!H:H,MATCH(B1124,'LA lookup'!G:G,0))</f>
        <v>117497</v>
      </c>
      <c r="K1124" s="31"/>
      <c r="L1124" s="31" t="str">
        <f t="shared" si="54"/>
        <v>51.7 per 1000 0-17 yr olds</v>
      </c>
      <c r="M1124" s="31">
        <f t="shared" si="55"/>
        <v>51.746002025583628</v>
      </c>
    </row>
    <row r="1125" spans="1:13" x14ac:dyDescent="0.45">
      <c r="A1125" s="31" t="str">
        <f t="shared" si="56"/>
        <v>E08000032_Number of live births_number</v>
      </c>
      <c r="B1125" s="31" t="s">
        <v>259</v>
      </c>
      <c r="C1125" s="31" t="s">
        <v>260</v>
      </c>
      <c r="D1125" s="31" t="s">
        <v>2167</v>
      </c>
      <c r="E1125" s="31">
        <v>2018</v>
      </c>
      <c r="F1125" s="31" t="s">
        <v>45</v>
      </c>
      <c r="G1125" s="31" t="s">
        <v>46</v>
      </c>
      <c r="H1125" s="31" t="s">
        <v>1848</v>
      </c>
      <c r="I1125" s="31">
        <v>7244</v>
      </c>
      <c r="J1125" s="31">
        <f>INDEX('LA lookup'!H:H,MATCH(B1125,'LA lookup'!G:G,0))</f>
        <v>142005</v>
      </c>
      <c r="K1125" s="31"/>
      <c r="L1125" s="31" t="str">
        <f t="shared" si="54"/>
        <v>51 per 1000 0-17 yr olds</v>
      </c>
      <c r="M1125" s="31">
        <f t="shared" si="55"/>
        <v>51.012288299707755</v>
      </c>
    </row>
    <row r="1126" spans="1:13" x14ac:dyDescent="0.45">
      <c r="A1126" s="31" t="str">
        <f t="shared" si="56"/>
        <v>E08000033_Number of live births_number</v>
      </c>
      <c r="B1126" s="31" t="s">
        <v>273</v>
      </c>
      <c r="C1126" s="31" t="s">
        <v>274</v>
      </c>
      <c r="D1126" s="31" t="s">
        <v>2167</v>
      </c>
      <c r="E1126" s="31">
        <v>2018</v>
      </c>
      <c r="F1126" s="31" t="s">
        <v>45</v>
      </c>
      <c r="G1126" s="31" t="s">
        <v>46</v>
      </c>
      <c r="H1126" s="31" t="s">
        <v>1848</v>
      </c>
      <c r="I1126" s="31">
        <v>2294</v>
      </c>
      <c r="J1126" s="31">
        <f>INDEX('LA lookup'!H:H,MATCH(B1126,'LA lookup'!G:G,0))</f>
        <v>46021</v>
      </c>
      <c r="K1126" s="31"/>
      <c r="L1126" s="31" t="str">
        <f t="shared" si="54"/>
        <v>49.8 per 1000 0-17 yr olds</v>
      </c>
      <c r="M1126" s="31">
        <f t="shared" si="55"/>
        <v>49.846809065426655</v>
      </c>
    </row>
    <row r="1127" spans="1:13" x14ac:dyDescent="0.45">
      <c r="A1127" s="31" t="str">
        <f t="shared" si="56"/>
        <v>E08000034_Number of live births_number</v>
      </c>
      <c r="B1127" s="31" t="s">
        <v>331</v>
      </c>
      <c r="C1127" s="31" t="s">
        <v>332</v>
      </c>
      <c r="D1127" s="31" t="s">
        <v>2167</v>
      </c>
      <c r="E1127" s="31">
        <v>2018</v>
      </c>
      <c r="F1127" s="31" t="s">
        <v>45</v>
      </c>
      <c r="G1127" s="31" t="s">
        <v>46</v>
      </c>
      <c r="H1127" s="31" t="s">
        <v>1848</v>
      </c>
      <c r="I1127" s="31">
        <v>4971</v>
      </c>
      <c r="J1127" s="31">
        <f>INDEX('LA lookup'!H:H,MATCH(B1127,'LA lookup'!G:G,0))</f>
        <v>100174</v>
      </c>
      <c r="K1127" s="31"/>
      <c r="L1127" s="31" t="str">
        <f t="shared" si="54"/>
        <v>49.6 per 1000 0-17 yr olds</v>
      </c>
      <c r="M1127" s="31">
        <f t="shared" si="55"/>
        <v>49.623654840577395</v>
      </c>
    </row>
    <row r="1128" spans="1:13" x14ac:dyDescent="0.45">
      <c r="A1128" s="31" t="str">
        <f t="shared" si="56"/>
        <v>E08000035_Number of live births_number</v>
      </c>
      <c r="B1128" s="31" t="s">
        <v>339</v>
      </c>
      <c r="C1128" s="31" t="s">
        <v>340</v>
      </c>
      <c r="D1128" s="31" t="s">
        <v>2167</v>
      </c>
      <c r="E1128" s="31">
        <v>2018</v>
      </c>
      <c r="F1128" s="31" t="s">
        <v>45</v>
      </c>
      <c r="G1128" s="31" t="s">
        <v>46</v>
      </c>
      <c r="H1128" s="31" t="s">
        <v>1848</v>
      </c>
      <c r="I1128" s="31">
        <v>9907</v>
      </c>
      <c r="J1128" s="31">
        <f>INDEX('LA lookup'!H:H,MATCH(B1128,'LA lookup'!G:G,0))</f>
        <v>168176</v>
      </c>
      <c r="K1128" s="31"/>
      <c r="L1128" s="31" t="str">
        <f t="shared" si="54"/>
        <v>58.9 per 1000 0-17 yr olds</v>
      </c>
      <c r="M1128" s="31">
        <f t="shared" si="55"/>
        <v>58.908524403006375</v>
      </c>
    </row>
    <row r="1129" spans="1:13" x14ac:dyDescent="0.45">
      <c r="A1129" s="31" t="str">
        <f t="shared" si="56"/>
        <v>E08000036_Number of live births_number</v>
      </c>
      <c r="B1129" s="31" t="s">
        <v>444</v>
      </c>
      <c r="C1129" s="31" t="s">
        <v>445</v>
      </c>
      <c r="D1129" s="31" t="s">
        <v>2167</v>
      </c>
      <c r="E1129" s="31">
        <v>2018</v>
      </c>
      <c r="F1129" s="31" t="s">
        <v>45</v>
      </c>
      <c r="G1129" s="31" t="s">
        <v>46</v>
      </c>
      <c r="H1129" s="31" t="s">
        <v>1848</v>
      </c>
      <c r="I1129" s="31">
        <v>3983</v>
      </c>
      <c r="J1129" s="31">
        <f>INDEX('LA lookup'!H:H,MATCH(B1129,'LA lookup'!G:G,0))</f>
        <v>72893</v>
      </c>
      <c r="K1129" s="31"/>
      <c r="L1129" s="31" t="str">
        <f t="shared" si="54"/>
        <v>54.6 per 1000 0-17 yr olds</v>
      </c>
      <c r="M1129" s="31">
        <f t="shared" si="55"/>
        <v>54.64173514603597</v>
      </c>
    </row>
    <row r="1130" spans="1:13" x14ac:dyDescent="0.45">
      <c r="A1130" s="31" t="str">
        <f t="shared" si="56"/>
        <v>E08000020_Number of live births_number</v>
      </c>
      <c r="B1130" s="31" t="s">
        <v>305</v>
      </c>
      <c r="C1130" s="31" t="s">
        <v>306</v>
      </c>
      <c r="D1130" s="31" t="s">
        <v>2167</v>
      </c>
      <c r="E1130" s="31">
        <v>2018</v>
      </c>
      <c r="F1130" s="31" t="s">
        <v>45</v>
      </c>
      <c r="G1130" s="31" t="s">
        <v>46</v>
      </c>
      <c r="H1130" s="31" t="s">
        <v>1848</v>
      </c>
      <c r="I1130" s="31">
        <v>2003</v>
      </c>
      <c r="J1130" s="31">
        <f>INDEX('LA lookup'!H:H,MATCH(B1130,'LA lookup'!G:G,0))</f>
        <v>39605</v>
      </c>
      <c r="K1130" s="31"/>
      <c r="L1130" s="31" t="str">
        <f t="shared" si="54"/>
        <v>50.6 per 1000 0-17 yr olds</v>
      </c>
      <c r="M1130" s="31">
        <f t="shared" si="55"/>
        <v>50.574422421411441</v>
      </c>
    </row>
    <row r="1131" spans="1:13" x14ac:dyDescent="0.45">
      <c r="A1131" s="31" t="str">
        <f t="shared" si="56"/>
        <v>E08000021_Number of live births_number</v>
      </c>
      <c r="B1131" s="31" t="s">
        <v>357</v>
      </c>
      <c r="C1131" s="31" t="s">
        <v>358</v>
      </c>
      <c r="D1131" s="31" t="s">
        <v>2167</v>
      </c>
      <c r="E1131" s="31">
        <v>2018</v>
      </c>
      <c r="F1131" s="31" t="s">
        <v>45</v>
      </c>
      <c r="G1131" s="31" t="s">
        <v>46</v>
      </c>
      <c r="H1131" s="31" t="s">
        <v>1848</v>
      </c>
      <c r="I1131" s="31">
        <v>3205</v>
      </c>
      <c r="J1131" s="31">
        <f>INDEX('LA lookup'!H:H,MATCH(B1131,'LA lookup'!G:G,0))</f>
        <v>58056</v>
      </c>
      <c r="K1131" s="31"/>
      <c r="L1131" s="31" t="str">
        <f t="shared" si="54"/>
        <v>55.2 per 1000 0-17 yr olds</v>
      </c>
      <c r="M1131" s="31">
        <f t="shared" si="55"/>
        <v>55.205319002342563</v>
      </c>
    </row>
    <row r="1132" spans="1:13" x14ac:dyDescent="0.45">
      <c r="A1132" s="31" t="str">
        <f t="shared" si="56"/>
        <v>E08000022_Number of live births_number</v>
      </c>
      <c r="B1132" s="31" t="s">
        <v>524</v>
      </c>
      <c r="C1132" s="31" t="s">
        <v>525</v>
      </c>
      <c r="D1132" s="31" t="s">
        <v>2167</v>
      </c>
      <c r="E1132" s="31">
        <v>2018</v>
      </c>
      <c r="F1132" s="31" t="s">
        <v>45</v>
      </c>
      <c r="G1132" s="31" t="s">
        <v>46</v>
      </c>
      <c r="H1132" s="31" t="s">
        <v>1848</v>
      </c>
      <c r="I1132" s="31">
        <v>2194</v>
      </c>
      <c r="J1132" s="31">
        <f>INDEX('LA lookup'!H:H,MATCH(B1132,'LA lookup'!G:G,0))</f>
        <v>41360</v>
      </c>
      <c r="K1132" s="31"/>
      <c r="L1132" s="31" t="str">
        <f t="shared" si="54"/>
        <v>53 per 1000 0-17 yr olds</v>
      </c>
      <c r="M1132" s="31">
        <f t="shared" si="55"/>
        <v>53.046421663442942</v>
      </c>
    </row>
    <row r="1133" spans="1:13" x14ac:dyDescent="0.45">
      <c r="A1133" s="31" t="str">
        <f t="shared" si="56"/>
        <v>E08000023_Number of live births_number</v>
      </c>
      <c r="B1133" s="31" t="s">
        <v>410</v>
      </c>
      <c r="C1133" s="31" t="s">
        <v>411</v>
      </c>
      <c r="D1133" s="31" t="s">
        <v>2167</v>
      </c>
      <c r="E1133" s="31">
        <v>2018</v>
      </c>
      <c r="F1133" s="31" t="s">
        <v>45</v>
      </c>
      <c r="G1133" s="31" t="s">
        <v>46</v>
      </c>
      <c r="H1133" s="31" t="s">
        <v>1848</v>
      </c>
      <c r="I1133" s="31">
        <v>1528</v>
      </c>
      <c r="J1133" s="31">
        <f>INDEX('LA lookup'!H:H,MATCH(B1133,'LA lookup'!G:G,0))</f>
        <v>29920</v>
      </c>
      <c r="K1133" s="31"/>
      <c r="L1133" s="31" t="str">
        <f t="shared" si="54"/>
        <v>51.1 per 1000 0-17 yr olds</v>
      </c>
      <c r="M1133" s="31">
        <f t="shared" si="55"/>
        <v>51.069518716577541</v>
      </c>
    </row>
    <row r="1134" spans="1:13" x14ac:dyDescent="0.45">
      <c r="A1134" s="31" t="str">
        <f t="shared" si="56"/>
        <v>E08000024_Number of live births_number</v>
      </c>
      <c r="B1134" s="31" t="s">
        <v>428</v>
      </c>
      <c r="C1134" s="31" t="s">
        <v>429</v>
      </c>
      <c r="D1134" s="31" t="s">
        <v>2167</v>
      </c>
      <c r="E1134" s="31">
        <v>2018</v>
      </c>
      <c r="F1134" s="31" t="s">
        <v>45</v>
      </c>
      <c r="G1134" s="31" t="s">
        <v>46</v>
      </c>
      <c r="H1134" s="31" t="s">
        <v>1848</v>
      </c>
      <c r="I1134" s="31">
        <v>2758</v>
      </c>
      <c r="J1134" s="31">
        <f>INDEX('LA lookup'!H:H,MATCH(B1134,'LA lookup'!G:G,0))</f>
        <v>54563</v>
      </c>
      <c r="K1134" s="31"/>
      <c r="L1134" s="31" t="str">
        <f t="shared" si="54"/>
        <v>50.5 per 1000 0-17 yr olds</v>
      </c>
      <c r="M1134" s="31">
        <f t="shared" si="55"/>
        <v>50.547074024522111</v>
      </c>
    </row>
    <row r="1135" spans="1:13" x14ac:dyDescent="0.45">
      <c r="A1135" s="31" t="str">
        <f t="shared" si="56"/>
        <v>E06000053_Number of live births_number</v>
      </c>
      <c r="B1135" s="31" t="s">
        <v>550</v>
      </c>
      <c r="C1135" s="31" t="s">
        <v>736</v>
      </c>
      <c r="D1135" s="31" t="s">
        <v>2167</v>
      </c>
      <c r="E1135" s="31">
        <v>2018</v>
      </c>
      <c r="F1135" s="31" t="s">
        <v>45</v>
      </c>
      <c r="G1135" s="31" t="s">
        <v>46</v>
      </c>
      <c r="H1135" s="31" t="s">
        <v>1848</v>
      </c>
      <c r="I1135" s="31">
        <v>21</v>
      </c>
      <c r="J1135" s="31">
        <f>INDEX('LA lookup'!H:H,MATCH(B1135,'LA lookup'!G:G,0))</f>
        <v>368</v>
      </c>
      <c r="K1135" s="31"/>
      <c r="L1135" s="31" t="str">
        <f t="shared" si="54"/>
        <v>57.1 per 1000 0-17 yr olds</v>
      </c>
      <c r="M1135" s="31">
        <f t="shared" si="55"/>
        <v>57.065217391304344</v>
      </c>
    </row>
    <row r="1136" spans="1:13" x14ac:dyDescent="0.45">
      <c r="A1136" s="31" t="str">
        <f t="shared" si="56"/>
        <v>E06000022_Number of live births_number</v>
      </c>
      <c r="B1136" s="31" t="s">
        <v>238</v>
      </c>
      <c r="C1136" s="31" t="s">
        <v>239</v>
      </c>
      <c r="D1136" s="31" t="s">
        <v>2167</v>
      </c>
      <c r="E1136" s="31">
        <v>2018</v>
      </c>
      <c r="F1136" s="31" t="s">
        <v>45</v>
      </c>
      <c r="G1136" s="31" t="s">
        <v>46</v>
      </c>
      <c r="H1136" s="31" t="s">
        <v>1848</v>
      </c>
      <c r="I1136" s="31">
        <v>1678</v>
      </c>
      <c r="J1136" s="31">
        <f>INDEX('LA lookup'!H:H,MATCH(B1136,'LA lookup'!G:G,0))</f>
        <v>35946</v>
      </c>
      <c r="K1136" s="31"/>
      <c r="L1136" s="31" t="str">
        <f t="shared" si="54"/>
        <v>46.7 per 1000 0-17 yr olds</v>
      </c>
      <c r="M1136" s="31">
        <f t="shared" si="55"/>
        <v>46.681132810326595</v>
      </c>
    </row>
    <row r="1137" spans="1:13" x14ac:dyDescent="0.45">
      <c r="A1137" s="31" t="str">
        <f t="shared" si="56"/>
        <v>E06000023_Number of live births_number</v>
      </c>
      <c r="B1137" s="31" t="s">
        <v>265</v>
      </c>
      <c r="C1137" s="31" t="s">
        <v>1851</v>
      </c>
      <c r="D1137" s="31" t="s">
        <v>2167</v>
      </c>
      <c r="E1137" s="31">
        <v>2018</v>
      </c>
      <c r="F1137" s="31" t="s">
        <v>45</v>
      </c>
      <c r="G1137" s="31" t="s">
        <v>46</v>
      </c>
      <c r="H1137" s="31" t="s">
        <v>1848</v>
      </c>
      <c r="I1137" s="31">
        <v>5820</v>
      </c>
      <c r="J1137" s="31">
        <f>INDEX('LA lookup'!H:H,MATCH(B1137,'LA lookup'!G:G,0))</f>
        <v>94016</v>
      </c>
      <c r="K1137" s="31"/>
      <c r="L1137" s="31" t="str">
        <f t="shared" si="54"/>
        <v>61.9 per 1000 0-17 yr olds</v>
      </c>
      <c r="M1137" s="31">
        <f t="shared" si="55"/>
        <v>61.904356705241668</v>
      </c>
    </row>
    <row r="1138" spans="1:13" x14ac:dyDescent="0.45">
      <c r="A1138" s="31" t="str">
        <f t="shared" si="56"/>
        <v>E06000024_Number of live births_number</v>
      </c>
      <c r="B1138" s="31" t="s">
        <v>367</v>
      </c>
      <c r="C1138" s="31" t="s">
        <v>368</v>
      </c>
      <c r="D1138" s="31" t="s">
        <v>2167</v>
      </c>
      <c r="E1138" s="31">
        <v>2018</v>
      </c>
      <c r="F1138" s="31" t="s">
        <v>45</v>
      </c>
      <c r="G1138" s="31" t="s">
        <v>46</v>
      </c>
      <c r="H1138" s="31" t="s">
        <v>1848</v>
      </c>
      <c r="I1138" s="31">
        <v>2073</v>
      </c>
      <c r="J1138" s="31">
        <f>INDEX('LA lookup'!H:H,MATCH(B1138,'LA lookup'!G:G,0))</f>
        <v>43435</v>
      </c>
      <c r="K1138" s="31"/>
      <c r="L1138" s="31" t="str">
        <f t="shared" si="54"/>
        <v>47.7 per 1000 0-17 yr olds</v>
      </c>
      <c r="M1138" s="31">
        <f t="shared" si="55"/>
        <v>47.726487855416138</v>
      </c>
    </row>
    <row r="1139" spans="1:13" x14ac:dyDescent="0.45">
      <c r="A1139" s="31" t="str">
        <f t="shared" si="56"/>
        <v>E06000025_Number of live births_number</v>
      </c>
      <c r="B1139" s="31" t="s">
        <v>408</v>
      </c>
      <c r="C1139" s="31" t="s">
        <v>409</v>
      </c>
      <c r="D1139" s="31" t="s">
        <v>2167</v>
      </c>
      <c r="E1139" s="31">
        <v>2018</v>
      </c>
      <c r="F1139" s="31" t="s">
        <v>45</v>
      </c>
      <c r="G1139" s="31" t="s">
        <v>46</v>
      </c>
      <c r="H1139" s="31" t="s">
        <v>1848</v>
      </c>
      <c r="I1139" s="31">
        <v>3196</v>
      </c>
      <c r="J1139" s="31">
        <f>INDEX('LA lookup'!H:H,MATCH(B1139,'LA lookup'!G:G,0))</f>
        <v>58867</v>
      </c>
      <c r="K1139" s="31"/>
      <c r="L1139" s="31" t="str">
        <f t="shared" si="54"/>
        <v>54.3 per 1000 0-17 yr olds</v>
      </c>
      <c r="M1139" s="31">
        <f t="shared" si="55"/>
        <v>54.291878301934865</v>
      </c>
    </row>
    <row r="1140" spans="1:13" x14ac:dyDescent="0.45">
      <c r="A1140" s="31" t="str">
        <f t="shared" si="56"/>
        <v>E06000001_Number of live births_number</v>
      </c>
      <c r="B1140" s="31" t="s">
        <v>313</v>
      </c>
      <c r="C1140" s="31" t="s">
        <v>314</v>
      </c>
      <c r="D1140" s="31" t="s">
        <v>2167</v>
      </c>
      <c r="E1140" s="31">
        <v>2018</v>
      </c>
      <c r="F1140" s="31" t="s">
        <v>45</v>
      </c>
      <c r="G1140" s="31" t="s">
        <v>46</v>
      </c>
      <c r="H1140" s="31" t="s">
        <v>1848</v>
      </c>
      <c r="I1140" s="31">
        <v>1032</v>
      </c>
      <c r="J1140" s="31">
        <f>INDEX('LA lookup'!H:H,MATCH(B1140,'LA lookup'!G:G,0))</f>
        <v>20006</v>
      </c>
      <c r="K1140" s="31"/>
      <c r="L1140" s="31" t="str">
        <f t="shared" si="54"/>
        <v>51.6 per 1000 0-17 yr olds</v>
      </c>
      <c r="M1140" s="31">
        <f t="shared" si="55"/>
        <v>51.584524642607214</v>
      </c>
    </row>
    <row r="1141" spans="1:13" x14ac:dyDescent="0.45">
      <c r="A1141" s="31" t="str">
        <f t="shared" si="56"/>
        <v>E06000002_Number of live births_number</v>
      </c>
      <c r="B1141" s="31" t="s">
        <v>511</v>
      </c>
      <c r="C1141" s="31" t="s">
        <v>725</v>
      </c>
      <c r="D1141" s="31" t="s">
        <v>2167</v>
      </c>
      <c r="E1141" s="31">
        <v>2018</v>
      </c>
      <c r="F1141" s="31" t="s">
        <v>45</v>
      </c>
      <c r="G1141" s="31" t="s">
        <v>46</v>
      </c>
      <c r="H1141" s="31" t="s">
        <v>1848</v>
      </c>
      <c r="I1141" s="31">
        <v>1868</v>
      </c>
      <c r="J1141" s="31">
        <f>INDEX('LA lookup'!H:H,MATCH(B1141,'LA lookup'!G:G,0))</f>
        <v>32513</v>
      </c>
      <c r="K1141" s="31"/>
      <c r="L1141" s="31" t="str">
        <f t="shared" si="54"/>
        <v>57.5 per 1000 0-17 yr olds</v>
      </c>
      <c r="M1141" s="31">
        <f t="shared" si="55"/>
        <v>57.453941500322948</v>
      </c>
    </row>
    <row r="1142" spans="1:13" x14ac:dyDescent="0.45">
      <c r="A1142" s="31" t="str">
        <f t="shared" si="56"/>
        <v>E06000003_Number of live births_number</v>
      </c>
      <c r="B1142" s="31" t="s">
        <v>387</v>
      </c>
      <c r="C1142" s="31" t="s">
        <v>388</v>
      </c>
      <c r="D1142" s="31" t="s">
        <v>2167</v>
      </c>
      <c r="E1142" s="31">
        <v>2018</v>
      </c>
      <c r="F1142" s="31" t="s">
        <v>45</v>
      </c>
      <c r="G1142" s="31" t="s">
        <v>46</v>
      </c>
      <c r="H1142" s="31" t="s">
        <v>1848</v>
      </c>
      <c r="I1142" s="31">
        <v>1366</v>
      </c>
      <c r="J1142" s="31">
        <f>INDEX('LA lookup'!H:H,MATCH(B1142,'LA lookup'!G:G,0))</f>
        <v>27626</v>
      </c>
      <c r="K1142" s="31"/>
      <c r="L1142" s="31" t="str">
        <f t="shared" si="54"/>
        <v>49.4 per 1000 0-17 yr olds</v>
      </c>
      <c r="M1142" s="31">
        <f t="shared" si="55"/>
        <v>49.446173894157674</v>
      </c>
    </row>
    <row r="1143" spans="1:13" x14ac:dyDescent="0.45">
      <c r="A1143" s="31" t="str">
        <f t="shared" si="56"/>
        <v>E06000004_Number of live births_number</v>
      </c>
      <c r="B1143" s="31" t="s">
        <v>422</v>
      </c>
      <c r="C1143" s="31" t="s">
        <v>423</v>
      </c>
      <c r="D1143" s="31" t="s">
        <v>2167</v>
      </c>
      <c r="E1143" s="31">
        <v>2018</v>
      </c>
      <c r="F1143" s="31" t="s">
        <v>45</v>
      </c>
      <c r="G1143" s="31" t="s">
        <v>46</v>
      </c>
      <c r="H1143" s="31" t="s">
        <v>1848</v>
      </c>
      <c r="I1143" s="31">
        <v>2112</v>
      </c>
      <c r="J1143" s="31">
        <f>INDEX('LA lookup'!H:H,MATCH(B1143,'LA lookup'!G:G,0))</f>
        <v>43521</v>
      </c>
      <c r="K1143" s="31"/>
      <c r="L1143" s="31" t="str">
        <f t="shared" si="54"/>
        <v>48.5 per 1000 0-17 yr olds</v>
      </c>
      <c r="M1143" s="31">
        <f t="shared" si="55"/>
        <v>48.528296684359276</v>
      </c>
    </row>
    <row r="1144" spans="1:13" x14ac:dyDescent="0.45">
      <c r="A1144" s="31" t="str">
        <f t="shared" si="56"/>
        <v>E06000010_Number of live births_number</v>
      </c>
      <c r="B1144" s="31" t="s">
        <v>329</v>
      </c>
      <c r="C1144" s="31" t="s">
        <v>1852</v>
      </c>
      <c r="D1144" s="31" t="s">
        <v>2167</v>
      </c>
      <c r="E1144" s="31">
        <v>2018</v>
      </c>
      <c r="F1144" s="31" t="s">
        <v>45</v>
      </c>
      <c r="G1144" s="31" t="s">
        <v>46</v>
      </c>
      <c r="H1144" s="31" t="s">
        <v>1848</v>
      </c>
      <c r="I1144" s="31">
        <v>3300</v>
      </c>
      <c r="J1144" s="31">
        <f>INDEX('LA lookup'!H:H,MATCH(B1144,'LA lookup'!G:G,0))</f>
        <v>57023</v>
      </c>
      <c r="K1144" s="31"/>
      <c r="L1144" s="31" t="str">
        <f t="shared" si="54"/>
        <v>57.9 per 1000 0-17 yr olds</v>
      </c>
      <c r="M1144" s="31">
        <f t="shared" si="55"/>
        <v>57.871385230521014</v>
      </c>
    </row>
    <row r="1145" spans="1:13" x14ac:dyDescent="0.45">
      <c r="A1145" s="31" t="str">
        <f t="shared" si="56"/>
        <v>E06000011_Number of live births_number</v>
      </c>
      <c r="B1145" s="31" t="s">
        <v>514</v>
      </c>
      <c r="C1145" s="31" t="s">
        <v>594</v>
      </c>
      <c r="D1145" s="31" t="s">
        <v>2167</v>
      </c>
      <c r="E1145" s="31">
        <v>2018</v>
      </c>
      <c r="F1145" s="31" t="s">
        <v>45</v>
      </c>
      <c r="G1145" s="31" t="s">
        <v>46</v>
      </c>
      <c r="H1145" s="31" t="s">
        <v>1848</v>
      </c>
      <c r="I1145" s="31">
        <v>2730</v>
      </c>
      <c r="J1145" s="31">
        <f>INDEX('LA lookup'!H:H,MATCH(B1145,'LA lookup'!G:G,0))</f>
        <v>62942</v>
      </c>
      <c r="K1145" s="31"/>
      <c r="L1145" s="31" t="str">
        <f t="shared" si="54"/>
        <v>43.4 per 1000 0-17 yr olds</v>
      </c>
      <c r="M1145" s="31">
        <f t="shared" si="55"/>
        <v>43.373264275046871</v>
      </c>
    </row>
    <row r="1146" spans="1:13" x14ac:dyDescent="0.45">
      <c r="A1146" s="31" t="str">
        <f t="shared" si="56"/>
        <v>E06000012_Number of live births_number</v>
      </c>
      <c r="B1146" s="31" t="s">
        <v>363</v>
      </c>
      <c r="C1146" s="31" t="s">
        <v>364</v>
      </c>
      <c r="D1146" s="31" t="s">
        <v>2167</v>
      </c>
      <c r="E1146" s="31">
        <v>2018</v>
      </c>
      <c r="F1146" s="31" t="s">
        <v>45</v>
      </c>
      <c r="G1146" s="31" t="s">
        <v>46</v>
      </c>
      <c r="H1146" s="31" t="s">
        <v>1848</v>
      </c>
      <c r="I1146" s="31">
        <v>1705</v>
      </c>
      <c r="J1146" s="31">
        <f>INDEX('LA lookup'!H:H,MATCH(B1146,'LA lookup'!G:G,0))</f>
        <v>34503</v>
      </c>
      <c r="K1146" s="31"/>
      <c r="L1146" s="31" t="str">
        <f t="shared" si="54"/>
        <v>49.4 per 1000 0-17 yr olds</v>
      </c>
      <c r="M1146" s="31">
        <f t="shared" si="55"/>
        <v>49.41599281221923</v>
      </c>
    </row>
    <row r="1147" spans="1:13" x14ac:dyDescent="0.45">
      <c r="A1147" s="31" t="str">
        <f t="shared" si="56"/>
        <v>E06000013_Number of live births_number</v>
      </c>
      <c r="B1147" s="31" t="s">
        <v>365</v>
      </c>
      <c r="C1147" s="31" t="s">
        <v>366</v>
      </c>
      <c r="D1147" s="31" t="s">
        <v>2167</v>
      </c>
      <c r="E1147" s="31">
        <v>2018</v>
      </c>
      <c r="F1147" s="31" t="s">
        <v>45</v>
      </c>
      <c r="G1147" s="31" t="s">
        <v>46</v>
      </c>
      <c r="H1147" s="31" t="s">
        <v>1848</v>
      </c>
      <c r="I1147" s="31">
        <v>1673</v>
      </c>
      <c r="J1147" s="31">
        <f>INDEX('LA lookup'!H:H,MATCH(B1147,'LA lookup'!G:G,0))</f>
        <v>35714</v>
      </c>
      <c r="K1147" s="31"/>
      <c r="L1147" s="31" t="str">
        <f t="shared" si="54"/>
        <v>46.8 per 1000 0-17 yr olds</v>
      </c>
      <c r="M1147" s="31">
        <f t="shared" si="55"/>
        <v>46.844374754998036</v>
      </c>
    </row>
    <row r="1148" spans="1:13" x14ac:dyDescent="0.45">
      <c r="A1148" s="31" t="str">
        <f t="shared" si="56"/>
        <v>E10000023_Number of live births_number</v>
      </c>
      <c r="B1148" s="31" t="s">
        <v>369</v>
      </c>
      <c r="C1148" s="31" t="s">
        <v>370</v>
      </c>
      <c r="D1148" s="31" t="s">
        <v>2167</v>
      </c>
      <c r="E1148" s="31">
        <v>2018</v>
      </c>
      <c r="F1148" s="31" t="s">
        <v>45</v>
      </c>
      <c r="G1148" s="31" t="s">
        <v>46</v>
      </c>
      <c r="H1148" s="31" t="s">
        <v>1848</v>
      </c>
      <c r="I1148" s="31">
        <v>5312</v>
      </c>
      <c r="J1148" s="31">
        <f>INDEX('LA lookup'!H:H,MATCH(B1148,'LA lookup'!G:G,0))</f>
        <v>117499</v>
      </c>
      <c r="K1148" s="31"/>
      <c r="L1148" s="31" t="str">
        <f t="shared" si="54"/>
        <v>45.2 per 1000 0-17 yr olds</v>
      </c>
      <c r="M1148" s="31">
        <f t="shared" si="55"/>
        <v>45.208895394854423</v>
      </c>
    </row>
    <row r="1149" spans="1:13" x14ac:dyDescent="0.45">
      <c r="A1149" s="31" t="str">
        <f t="shared" si="56"/>
        <v>E06000014_Number of live births_number</v>
      </c>
      <c r="B1149" s="31" t="s">
        <v>472</v>
      </c>
      <c r="C1149" s="31" t="s">
        <v>473</v>
      </c>
      <c r="D1149" s="31" t="s">
        <v>2167</v>
      </c>
      <c r="E1149" s="31">
        <v>2018</v>
      </c>
      <c r="F1149" s="31" t="s">
        <v>45</v>
      </c>
      <c r="G1149" s="31" t="s">
        <v>46</v>
      </c>
      <c r="H1149" s="31" t="s">
        <v>1848</v>
      </c>
      <c r="I1149" s="31">
        <v>1813</v>
      </c>
      <c r="J1149" s="31">
        <f>INDEX('LA lookup'!H:H,MATCH(B1149,'LA lookup'!G:G,0))</f>
        <v>36572</v>
      </c>
      <c r="K1149" s="31"/>
      <c r="L1149" s="31" t="str">
        <f t="shared" si="54"/>
        <v>49.6 per 1000 0-17 yr olds</v>
      </c>
      <c r="M1149" s="31">
        <f t="shared" si="55"/>
        <v>49.573444164934919</v>
      </c>
    </row>
    <row r="1150" spans="1:13" x14ac:dyDescent="0.45">
      <c r="A1150" s="31" t="str">
        <f t="shared" si="56"/>
        <v>E06000032_Number of live births_number</v>
      </c>
      <c r="B1150" s="31" t="s">
        <v>564</v>
      </c>
      <c r="C1150" s="31" t="s">
        <v>724</v>
      </c>
      <c r="D1150" s="31" t="s">
        <v>2167</v>
      </c>
      <c r="E1150" s="31">
        <v>2018</v>
      </c>
      <c r="F1150" s="31" t="s">
        <v>45</v>
      </c>
      <c r="G1150" s="31" t="s">
        <v>46</v>
      </c>
      <c r="H1150" s="31" t="s">
        <v>1848</v>
      </c>
      <c r="I1150" s="31">
        <v>3239</v>
      </c>
      <c r="J1150" s="31">
        <f>INDEX('LA lookup'!H:H,MATCH(B1150,'LA lookup'!G:G,0))</f>
        <v>57375</v>
      </c>
      <c r="K1150" s="31"/>
      <c r="L1150" s="31" t="str">
        <f t="shared" si="54"/>
        <v>56.5 per 1000 0-17 yr olds</v>
      </c>
      <c r="M1150" s="31">
        <f t="shared" si="55"/>
        <v>56.453159041394336</v>
      </c>
    </row>
    <row r="1151" spans="1:13" x14ac:dyDescent="0.45">
      <c r="A1151" s="31" t="str">
        <f t="shared" si="56"/>
        <v>E06000055_Number of live births_number</v>
      </c>
      <c r="B1151" s="31" t="s">
        <v>240</v>
      </c>
      <c r="C1151" s="31" t="s">
        <v>1853</v>
      </c>
      <c r="D1151" s="31" t="s">
        <v>2167</v>
      </c>
      <c r="E1151" s="31">
        <v>2018</v>
      </c>
      <c r="F1151" s="31" t="s">
        <v>45</v>
      </c>
      <c r="G1151" s="31" t="s">
        <v>46</v>
      </c>
      <c r="H1151" s="31" t="s">
        <v>1848</v>
      </c>
      <c r="I1151" s="31">
        <v>2164</v>
      </c>
      <c r="J1151" s="31">
        <f>INDEX('LA lookup'!H:H,MATCH(B1151,'LA lookup'!G:G,0))</f>
        <v>40088</v>
      </c>
      <c r="K1151" s="31"/>
      <c r="L1151" s="31" t="str">
        <f t="shared" si="54"/>
        <v>54 per 1000 0-17 yr olds</v>
      </c>
      <c r="M1151" s="31">
        <f t="shared" si="55"/>
        <v>53.981241269207743</v>
      </c>
    </row>
    <row r="1152" spans="1:13" x14ac:dyDescent="0.45">
      <c r="A1152" s="31" t="str">
        <f t="shared" si="56"/>
        <v>E06000056_Number of live births_number</v>
      </c>
      <c r="B1152" s="31" t="s">
        <v>279</v>
      </c>
      <c r="C1152" s="31" t="s">
        <v>280</v>
      </c>
      <c r="D1152" s="31" t="s">
        <v>2167</v>
      </c>
      <c r="E1152" s="31">
        <v>2018</v>
      </c>
      <c r="F1152" s="31" t="s">
        <v>45</v>
      </c>
      <c r="G1152" s="31" t="s">
        <v>46</v>
      </c>
      <c r="H1152" s="31" t="s">
        <v>1848</v>
      </c>
      <c r="I1152" s="31">
        <v>3363</v>
      </c>
      <c r="J1152" s="31">
        <f>INDEX('LA lookup'!H:H,MATCH(B1152,'LA lookup'!G:G,0))</f>
        <v>62515</v>
      </c>
      <c r="K1152" s="31"/>
      <c r="L1152" s="31" t="str">
        <f t="shared" si="54"/>
        <v>53.8 per 1000 0-17 yr olds</v>
      </c>
      <c r="M1152" s="31">
        <f t="shared" si="55"/>
        <v>53.795089178597138</v>
      </c>
    </row>
    <row r="1153" spans="1:13" x14ac:dyDescent="0.45">
      <c r="A1153" s="31" t="str">
        <f t="shared" si="56"/>
        <v>E10000002_Number of live births_number</v>
      </c>
      <c r="B1153" s="31" t="s">
        <v>269</v>
      </c>
      <c r="C1153" s="31" t="s">
        <v>270</v>
      </c>
      <c r="D1153" s="31" t="s">
        <v>2167</v>
      </c>
      <c r="E1153" s="31">
        <v>2018</v>
      </c>
      <c r="F1153" s="31" t="s">
        <v>45</v>
      </c>
      <c r="G1153" s="31" t="s">
        <v>46</v>
      </c>
      <c r="H1153" s="31" t="s">
        <v>1848</v>
      </c>
      <c r="I1153" s="31">
        <v>5859</v>
      </c>
      <c r="J1153" s="31">
        <f>INDEX('LA lookup'!H:H,MATCH(B1153,'LA lookup'!G:G,0))</f>
        <v>124321</v>
      </c>
      <c r="K1153" s="31"/>
      <c r="L1153" s="31" t="str">
        <f t="shared" si="54"/>
        <v>47.1 per 1000 0-17 yr olds</v>
      </c>
      <c r="M1153" s="31">
        <f t="shared" si="55"/>
        <v>47.127999292154982</v>
      </c>
    </row>
    <row r="1154" spans="1:13" x14ac:dyDescent="0.45">
      <c r="A1154" s="31" t="str">
        <f t="shared" si="56"/>
        <v>E06000042_Number of live births_number</v>
      </c>
      <c r="B1154" s="31" t="s">
        <v>355</v>
      </c>
      <c r="C1154" s="31" t="s">
        <v>356</v>
      </c>
      <c r="D1154" s="31" t="s">
        <v>2167</v>
      </c>
      <c r="E1154" s="31">
        <v>2018</v>
      </c>
      <c r="F1154" s="31" t="s">
        <v>45</v>
      </c>
      <c r="G1154" s="31" t="s">
        <v>46</v>
      </c>
      <c r="H1154" s="31" t="s">
        <v>1848</v>
      </c>
      <c r="I1154" s="31">
        <v>3451</v>
      </c>
      <c r="J1154" s="31">
        <f>INDEX('LA lookup'!H:H,MATCH(B1154,'LA lookup'!G:G,0))</f>
        <v>68278</v>
      </c>
      <c r="K1154" s="31"/>
      <c r="L1154" s="31" t="str">
        <f t="shared" si="54"/>
        <v>50.5 per 1000 0-17 yr olds</v>
      </c>
      <c r="M1154" s="31">
        <f t="shared" si="55"/>
        <v>50.543366823867132</v>
      </c>
    </row>
    <row r="1155" spans="1:13" x14ac:dyDescent="0.45">
      <c r="A1155" s="31" t="str">
        <f t="shared" si="56"/>
        <v>E10000007_Number of live births_number</v>
      </c>
      <c r="B1155" s="31" t="s">
        <v>291</v>
      </c>
      <c r="C1155" s="31" t="s">
        <v>292</v>
      </c>
      <c r="D1155" s="31" t="s">
        <v>2167</v>
      </c>
      <c r="E1155" s="31">
        <v>2018</v>
      </c>
      <c r="F1155" s="31" t="s">
        <v>45</v>
      </c>
      <c r="G1155" s="31" t="s">
        <v>46</v>
      </c>
      <c r="H1155" s="31" t="s">
        <v>1848</v>
      </c>
      <c r="I1155" s="31">
        <v>7416</v>
      </c>
      <c r="J1155" s="31">
        <f>INDEX('LA lookup'!H:H,MATCH(B1155,'LA lookup'!G:G,0))</f>
        <v>153272</v>
      </c>
      <c r="K1155" s="31"/>
      <c r="L1155" s="31" t="str">
        <f t="shared" si="54"/>
        <v>48.4 per 1000 0-17 yr olds</v>
      </c>
      <c r="M1155" s="31">
        <f t="shared" si="55"/>
        <v>48.384571219792264</v>
      </c>
    </row>
    <row r="1156" spans="1:13" x14ac:dyDescent="0.45">
      <c r="A1156" s="31" t="str">
        <f t="shared" si="56"/>
        <v>E06000015_Number of live births_number</v>
      </c>
      <c r="B1156" s="31" t="s">
        <v>289</v>
      </c>
      <c r="C1156" s="31" t="s">
        <v>290</v>
      </c>
      <c r="D1156" s="31" t="s">
        <v>2167</v>
      </c>
      <c r="E1156" s="31">
        <v>2018</v>
      </c>
      <c r="F1156" s="31" t="s">
        <v>45</v>
      </c>
      <c r="G1156" s="31" t="s">
        <v>46</v>
      </c>
      <c r="H1156" s="31" t="s">
        <v>1848</v>
      </c>
      <c r="I1156" s="31">
        <v>3174</v>
      </c>
      <c r="J1156" s="31">
        <f>INDEX('LA lookup'!H:H,MATCH(B1156,'LA lookup'!G:G,0))</f>
        <v>59899</v>
      </c>
      <c r="K1156" s="31"/>
      <c r="L1156" s="31" t="str">
        <f t="shared" si="54"/>
        <v>53 per 1000 0-17 yr olds</v>
      </c>
      <c r="M1156" s="31">
        <f t="shared" si="55"/>
        <v>52.989198484114929</v>
      </c>
    </row>
    <row r="1157" spans="1:13" x14ac:dyDescent="0.45">
      <c r="A1157" s="31" t="str">
        <f t="shared" si="56"/>
        <v>E10000009_Number of live births_number</v>
      </c>
      <c r="B1157" s="31" t="s">
        <v>295</v>
      </c>
      <c r="C1157" s="31" t="s">
        <v>296</v>
      </c>
      <c r="D1157" s="31" t="s">
        <v>2167</v>
      </c>
      <c r="E1157" s="31">
        <v>2018</v>
      </c>
      <c r="F1157" s="31" t="s">
        <v>45</v>
      </c>
      <c r="G1157" s="31" t="s">
        <v>46</v>
      </c>
      <c r="H1157" s="31" t="s">
        <v>1848</v>
      </c>
      <c r="I1157" s="31">
        <v>2841</v>
      </c>
      <c r="J1157" s="31">
        <f>INDEX('LA lookup'!H:H,MATCH(B1157,'LA lookup'!G:G,0))</f>
        <v>76699</v>
      </c>
      <c r="K1157" s="31"/>
      <c r="L1157" s="31" t="str">
        <f t="shared" si="54"/>
        <v>37 per 1000 0-17 yr olds</v>
      </c>
      <c r="M1157" s="31">
        <f t="shared" si="55"/>
        <v>37.040900142113976</v>
      </c>
    </row>
    <row r="1158" spans="1:13" x14ac:dyDescent="0.45">
      <c r="A1158" s="31" t="str">
        <f t="shared" si="56"/>
        <v>E06000029_Number of live births_number</v>
      </c>
      <c r="B1158" s="31" t="s">
        <v>543</v>
      </c>
      <c r="C1158" s="31" t="s">
        <v>717</v>
      </c>
      <c r="D1158" s="31" t="s">
        <v>2167</v>
      </c>
      <c r="E1158" s="31">
        <v>2018</v>
      </c>
      <c r="F1158" s="31" t="s">
        <v>45</v>
      </c>
      <c r="G1158" s="31" t="s">
        <v>46</v>
      </c>
      <c r="H1158" s="31" t="s">
        <v>1848</v>
      </c>
      <c r="I1158" s="45">
        <v>1842.3190172642762</v>
      </c>
      <c r="J1158" s="31">
        <f>INDEX('LA lookup'!H:H,MATCH(B1158,'LA lookup'!G:G,0))</f>
        <v>30188</v>
      </c>
      <c r="K1158" s="31"/>
      <c r="L1158" s="31" t="str">
        <f t="shared" si="54"/>
        <v>61 per 1000 0-17 yr olds</v>
      </c>
      <c r="M1158" s="31">
        <f t="shared" si="55"/>
        <v>61.02819058116723</v>
      </c>
    </row>
    <row r="1159" spans="1:13" x14ac:dyDescent="0.45">
      <c r="A1159" s="31" t="str">
        <f t="shared" si="56"/>
        <v>E06000028_Number of live births_number</v>
      </c>
      <c r="B1159" s="31" t="s">
        <v>254</v>
      </c>
      <c r="C1159" s="31" t="s">
        <v>255</v>
      </c>
      <c r="D1159" s="31" t="s">
        <v>2167</v>
      </c>
      <c r="E1159" s="31">
        <v>2018</v>
      </c>
      <c r="F1159" s="31" t="s">
        <v>45</v>
      </c>
      <c r="G1159" s="31" t="s">
        <v>46</v>
      </c>
      <c r="H1159" s="31" t="s">
        <v>1848</v>
      </c>
      <c r="I1159" s="45">
        <v>1529.0442496679948</v>
      </c>
      <c r="J1159" s="31">
        <f>INDEX('LA lookup'!H:H,MATCH(B1159,'LA lookup'!G:G,0))</f>
        <v>36373</v>
      </c>
      <c r="K1159" s="31"/>
      <c r="L1159" s="31" t="str">
        <f t="shared" ref="L1159:L1222" si="57">IF(LOWER(H1159)="percentage",CONCATENATE(I1159,"%"),IF(J1159="NA",K1159,IF(OR(ISERROR(I1159),ISBLANK(I1159),NOT(ISNUMBER(I1159)),H1159="score"),"N/A",CONCATENATE(ROUND(I1159/J1159*1000,1)," per 1000 0-17 yr olds"))))</f>
        <v>42 per 1000 0-17 yr olds</v>
      </c>
      <c r="M1159" s="31">
        <f t="shared" ref="M1159:M1222" si="58">IF(LOWER(H1159)="percentage",I1159,IF(J1159="NA",K1159,IF(OR(ISERROR(I1159),ISBLANK(I1159),NOT(ISNUMBER(I1159))),"N/A",I1159/J1159*1000)))</f>
        <v>42.037892108651882</v>
      </c>
    </row>
    <row r="1160" spans="1:13" x14ac:dyDescent="0.45">
      <c r="A1160" s="31" t="str">
        <f t="shared" ref="A1160:A1223" si="59">CONCATENATE(B1160,"_",G1160,"_",H1160)</f>
        <v>E06000047_Number of live births_number</v>
      </c>
      <c r="B1160" s="31" t="s">
        <v>528</v>
      </c>
      <c r="C1160" s="31" t="s">
        <v>721</v>
      </c>
      <c r="D1160" s="31" t="s">
        <v>2167</v>
      </c>
      <c r="E1160" s="31">
        <v>2018</v>
      </c>
      <c r="F1160" s="31" t="s">
        <v>45</v>
      </c>
      <c r="G1160" s="31" t="s">
        <v>46</v>
      </c>
      <c r="H1160" s="31" t="s">
        <v>1848</v>
      </c>
      <c r="I1160" s="31">
        <v>4868</v>
      </c>
      <c r="J1160" s="31">
        <f>INDEX('LA lookup'!H:H,MATCH(B1160,'LA lookup'!G:G,0))</f>
        <v>101040</v>
      </c>
      <c r="K1160" s="31"/>
      <c r="L1160" s="31" t="str">
        <f t="shared" si="57"/>
        <v>48.2 per 1000 0-17 yr olds</v>
      </c>
      <c r="M1160" s="31">
        <f t="shared" si="58"/>
        <v>48.178939034045925</v>
      </c>
    </row>
    <row r="1161" spans="1:13" x14ac:dyDescent="0.45">
      <c r="A1161" s="31" t="str">
        <f t="shared" si="59"/>
        <v>E06000005_Number of live births_number</v>
      </c>
      <c r="B1161" s="31" t="s">
        <v>287</v>
      </c>
      <c r="C1161" s="31" t="s">
        <v>288</v>
      </c>
      <c r="D1161" s="31" t="s">
        <v>2167</v>
      </c>
      <c r="E1161" s="31">
        <v>2018</v>
      </c>
      <c r="F1161" s="31" t="s">
        <v>45</v>
      </c>
      <c r="G1161" s="31" t="s">
        <v>46</v>
      </c>
      <c r="H1161" s="31" t="s">
        <v>1848</v>
      </c>
      <c r="I1161" s="31">
        <v>1112</v>
      </c>
      <c r="J1161" s="31">
        <f>INDEX('LA lookup'!H:H,MATCH(B1161,'LA lookup'!G:G,0))</f>
        <v>22454</v>
      </c>
      <c r="K1161" s="31"/>
      <c r="L1161" s="31" t="str">
        <f t="shared" si="57"/>
        <v>49.5 per 1000 0-17 yr olds</v>
      </c>
      <c r="M1161" s="31">
        <f t="shared" si="58"/>
        <v>49.523470205753981</v>
      </c>
    </row>
    <row r="1162" spans="1:13" x14ac:dyDescent="0.45">
      <c r="A1162" s="31" t="str">
        <f t="shared" si="59"/>
        <v>E10000011_Number of live births_number</v>
      </c>
      <c r="B1162" s="31" t="s">
        <v>299</v>
      </c>
      <c r="C1162" s="31" t="s">
        <v>300</v>
      </c>
      <c r="D1162" s="31" t="s">
        <v>2167</v>
      </c>
      <c r="E1162" s="31">
        <v>2018</v>
      </c>
      <c r="F1162" s="31" t="s">
        <v>45</v>
      </c>
      <c r="G1162" s="31" t="s">
        <v>46</v>
      </c>
      <c r="H1162" s="31" t="s">
        <v>1848</v>
      </c>
      <c r="I1162" s="31">
        <v>4941</v>
      </c>
      <c r="J1162" s="31">
        <f>INDEX('LA lookup'!H:H,MATCH(B1162,'LA lookup'!G:G,0))</f>
        <v>106378</v>
      </c>
      <c r="K1162" s="31"/>
      <c r="L1162" s="31" t="str">
        <f t="shared" si="57"/>
        <v>46.4 per 1000 0-17 yr olds</v>
      </c>
      <c r="M1162" s="31">
        <f t="shared" si="58"/>
        <v>46.44757374645134</v>
      </c>
    </row>
    <row r="1163" spans="1:13" x14ac:dyDescent="0.45">
      <c r="A1163" s="31" t="str">
        <f t="shared" si="59"/>
        <v>E06000043_Number of live births_number</v>
      </c>
      <c r="B1163" s="31" t="s">
        <v>263</v>
      </c>
      <c r="C1163" s="31" t="s">
        <v>264</v>
      </c>
      <c r="D1163" s="31" t="s">
        <v>2167</v>
      </c>
      <c r="E1163" s="31">
        <v>2018</v>
      </c>
      <c r="F1163" s="31" t="s">
        <v>45</v>
      </c>
      <c r="G1163" s="31" t="s">
        <v>46</v>
      </c>
      <c r="H1163" s="31" t="s">
        <v>1848</v>
      </c>
      <c r="I1163" s="31">
        <v>2521</v>
      </c>
      <c r="J1163" s="31">
        <f>INDEX('LA lookup'!H:H,MATCH(B1163,'LA lookup'!G:G,0))</f>
        <v>51005</v>
      </c>
      <c r="K1163" s="31"/>
      <c r="L1163" s="31" t="str">
        <f t="shared" si="57"/>
        <v>49.4 per 1000 0-17 yr olds</v>
      </c>
      <c r="M1163" s="31">
        <f t="shared" si="58"/>
        <v>49.426526811096949</v>
      </c>
    </row>
    <row r="1164" spans="1:13" x14ac:dyDescent="0.45">
      <c r="A1164" s="31" t="str">
        <f t="shared" si="59"/>
        <v>E10000014_Number of live births_number</v>
      </c>
      <c r="B1164" s="31" t="s">
        <v>309</v>
      </c>
      <c r="C1164" s="31" t="s">
        <v>310</v>
      </c>
      <c r="D1164" s="31" t="s">
        <v>2167</v>
      </c>
      <c r="E1164" s="31">
        <v>2018</v>
      </c>
      <c r="F1164" s="31" t="s">
        <v>45</v>
      </c>
      <c r="G1164" s="31" t="s">
        <v>46</v>
      </c>
      <c r="H1164" s="31" t="s">
        <v>1848</v>
      </c>
      <c r="I1164" s="31">
        <v>13401</v>
      </c>
      <c r="J1164" s="31">
        <f>INDEX('LA lookup'!H:H,MATCH(B1164,'LA lookup'!G:G,0))</f>
        <v>284002</v>
      </c>
      <c r="K1164" s="31"/>
      <c r="L1164" s="31" t="str">
        <f t="shared" si="57"/>
        <v>47.2 per 1000 0-17 yr olds</v>
      </c>
      <c r="M1164" s="31">
        <f t="shared" si="58"/>
        <v>47.186287420511128</v>
      </c>
    </row>
    <row r="1165" spans="1:13" x14ac:dyDescent="0.45">
      <c r="A1165" s="31" t="str">
        <f t="shared" si="59"/>
        <v>E06000044_Number of live births_number</v>
      </c>
      <c r="B1165" s="31" t="s">
        <v>383</v>
      </c>
      <c r="C1165" s="31" t="s">
        <v>384</v>
      </c>
      <c r="D1165" s="31" t="s">
        <v>2167</v>
      </c>
      <c r="E1165" s="31">
        <v>2018</v>
      </c>
      <c r="F1165" s="31" t="s">
        <v>45</v>
      </c>
      <c r="G1165" s="31" t="s">
        <v>46</v>
      </c>
      <c r="H1165" s="31" t="s">
        <v>1848</v>
      </c>
      <c r="I1165" s="31">
        <v>2375</v>
      </c>
      <c r="J1165" s="31">
        <f>INDEX('LA lookup'!H:H,MATCH(B1165,'LA lookup'!G:G,0))</f>
        <v>44046</v>
      </c>
      <c r="K1165" s="31"/>
      <c r="L1165" s="31" t="str">
        <f t="shared" si="57"/>
        <v>53.9 per 1000 0-17 yr olds</v>
      </c>
      <c r="M1165" s="31">
        <f t="shared" si="58"/>
        <v>53.920900876356534</v>
      </c>
    </row>
    <row r="1166" spans="1:13" x14ac:dyDescent="0.45">
      <c r="A1166" s="31" t="str">
        <f t="shared" si="59"/>
        <v>E06000045_Number of live births_number</v>
      </c>
      <c r="B1166" s="31" t="s">
        <v>577</v>
      </c>
      <c r="C1166" s="31" t="s">
        <v>729</v>
      </c>
      <c r="D1166" s="31" t="s">
        <v>2167</v>
      </c>
      <c r="E1166" s="31">
        <v>2018</v>
      </c>
      <c r="F1166" s="31" t="s">
        <v>45</v>
      </c>
      <c r="G1166" s="31" t="s">
        <v>46</v>
      </c>
      <c r="H1166" s="31" t="s">
        <v>1848</v>
      </c>
      <c r="I1166" s="31">
        <v>3017</v>
      </c>
      <c r="J1166" s="31">
        <f>INDEX('LA lookup'!H:H,MATCH(B1166,'LA lookup'!G:G,0))</f>
        <v>50832</v>
      </c>
      <c r="K1166" s="31"/>
      <c r="L1166" s="31" t="str">
        <f t="shared" si="57"/>
        <v>59.4 per 1000 0-17 yr olds</v>
      </c>
      <c r="M1166" s="31">
        <f t="shared" si="58"/>
        <v>59.352376455775889</v>
      </c>
    </row>
    <row r="1167" spans="1:13" x14ac:dyDescent="0.45">
      <c r="A1167" s="31" t="str">
        <f t="shared" si="59"/>
        <v>E10000018_Number of live births_number</v>
      </c>
      <c r="B1167" s="31" t="s">
        <v>552</v>
      </c>
      <c r="C1167" s="31" t="s">
        <v>553</v>
      </c>
      <c r="D1167" s="31" t="s">
        <v>2167</v>
      </c>
      <c r="E1167" s="31">
        <v>2018</v>
      </c>
      <c r="F1167" s="31" t="s">
        <v>45</v>
      </c>
      <c r="G1167" s="31" t="s">
        <v>46</v>
      </c>
      <c r="H1167" s="31" t="s">
        <v>1848</v>
      </c>
      <c r="I1167" s="31">
        <v>6875</v>
      </c>
      <c r="J1167" s="31">
        <f>INDEX('LA lookup'!H:H,MATCH(B1167,'LA lookup'!G:G,0))</f>
        <v>140307</v>
      </c>
      <c r="K1167" s="31"/>
      <c r="L1167" s="31" t="str">
        <f t="shared" si="57"/>
        <v>49 per 1000 0-17 yr olds</v>
      </c>
      <c r="M1167" s="31">
        <f t="shared" si="58"/>
        <v>48.999693529189564</v>
      </c>
    </row>
    <row r="1168" spans="1:13" x14ac:dyDescent="0.45">
      <c r="A1168" s="31" t="str">
        <f t="shared" si="59"/>
        <v>E06000016_Number of live births_number</v>
      </c>
      <c r="B1168" s="31" t="s">
        <v>341</v>
      </c>
      <c r="C1168" s="31" t="s">
        <v>342</v>
      </c>
      <c r="D1168" s="31" t="s">
        <v>2167</v>
      </c>
      <c r="E1168" s="31">
        <v>2018</v>
      </c>
      <c r="F1168" s="31" t="s">
        <v>45</v>
      </c>
      <c r="G1168" s="31" t="s">
        <v>46</v>
      </c>
      <c r="H1168" s="31" t="s">
        <v>1848</v>
      </c>
      <c r="I1168" s="31">
        <v>4611</v>
      </c>
      <c r="J1168" s="31">
        <f>INDEX('LA lookup'!H:H,MATCH(B1168,'LA lookup'!G:G,0))</f>
        <v>83994</v>
      </c>
      <c r="K1168" s="31"/>
      <c r="L1168" s="31" t="str">
        <f t="shared" si="57"/>
        <v>54.9 per 1000 0-17 yr olds</v>
      </c>
      <c r="M1168" s="31">
        <f t="shared" si="58"/>
        <v>54.896778341310089</v>
      </c>
    </row>
    <row r="1169" spans="1:13" x14ac:dyDescent="0.45">
      <c r="A1169" s="31" t="str">
        <f t="shared" si="59"/>
        <v>E06000017_Number of live births_number</v>
      </c>
      <c r="B1169" s="31" t="s">
        <v>548</v>
      </c>
      <c r="C1169" s="31" t="s">
        <v>728</v>
      </c>
      <c r="D1169" s="31" t="s">
        <v>2167</v>
      </c>
      <c r="E1169" s="31">
        <v>2018</v>
      </c>
      <c r="F1169" s="31" t="s">
        <v>45</v>
      </c>
      <c r="G1169" s="31" t="s">
        <v>46</v>
      </c>
      <c r="H1169" s="31" t="s">
        <v>1848</v>
      </c>
      <c r="I1169" s="31">
        <v>326</v>
      </c>
      <c r="J1169" s="31">
        <f>INDEX('LA lookup'!H:H,MATCH(B1169,'LA lookup'!G:G,0))</f>
        <v>7807</v>
      </c>
      <c r="K1169" s="31"/>
      <c r="L1169" s="31" t="str">
        <f t="shared" si="57"/>
        <v>41.8 per 1000 0-17 yr olds</v>
      </c>
      <c r="M1169" s="31">
        <f t="shared" si="58"/>
        <v>41.757397207634178</v>
      </c>
    </row>
    <row r="1170" spans="1:13" x14ac:dyDescent="0.45">
      <c r="A1170" s="31" t="str">
        <f t="shared" si="59"/>
        <v>E10000028_Number of live births_number</v>
      </c>
      <c r="B1170" s="31" t="s">
        <v>418</v>
      </c>
      <c r="C1170" s="31" t="s">
        <v>419</v>
      </c>
      <c r="D1170" s="31" t="s">
        <v>2167</v>
      </c>
      <c r="E1170" s="31">
        <v>2018</v>
      </c>
      <c r="F1170" s="31" t="s">
        <v>45</v>
      </c>
      <c r="G1170" s="31" t="s">
        <v>46</v>
      </c>
      <c r="H1170" s="31" t="s">
        <v>1848</v>
      </c>
      <c r="I1170" s="31">
        <v>8299</v>
      </c>
      <c r="J1170" s="31">
        <f>INDEX('LA lookup'!H:H,MATCH(B1170,'LA lookup'!G:G,0))</f>
        <v>169603</v>
      </c>
      <c r="K1170" s="31"/>
      <c r="L1170" s="31" t="str">
        <f t="shared" si="57"/>
        <v>48.9 per 1000 0-17 yr olds</v>
      </c>
      <c r="M1170" s="31">
        <f t="shared" si="58"/>
        <v>48.931917477874798</v>
      </c>
    </row>
    <row r="1171" spans="1:13" x14ac:dyDescent="0.45">
      <c r="A1171" s="31" t="str">
        <f t="shared" si="59"/>
        <v>E06000021_Number of live births_number</v>
      </c>
      <c r="B1171" s="31" t="s">
        <v>424</v>
      </c>
      <c r="C1171" s="31" t="s">
        <v>425</v>
      </c>
      <c r="D1171" s="31" t="s">
        <v>2167</v>
      </c>
      <c r="E1171" s="31">
        <v>2018</v>
      </c>
      <c r="F1171" s="31" t="s">
        <v>45</v>
      </c>
      <c r="G1171" s="31" t="s">
        <v>46</v>
      </c>
      <c r="H1171" s="31" t="s">
        <v>1848</v>
      </c>
      <c r="I1171" s="31">
        <v>3314</v>
      </c>
      <c r="J1171" s="31">
        <f>INDEX('LA lookup'!H:H,MATCH(B1171,'LA lookup'!G:G,0))</f>
        <v>57549</v>
      </c>
      <c r="K1171" s="31"/>
      <c r="L1171" s="31" t="str">
        <f t="shared" si="57"/>
        <v>57.6 per 1000 0-17 yr olds</v>
      </c>
      <c r="M1171" s="31">
        <f t="shared" si="58"/>
        <v>57.585709569236649</v>
      </c>
    </row>
    <row r="1172" spans="1:13" x14ac:dyDescent="0.45">
      <c r="A1172" s="31" t="str">
        <f t="shared" si="59"/>
        <v>E06000054_Number of live births_number</v>
      </c>
      <c r="B1172" s="31" t="s">
        <v>462</v>
      </c>
      <c r="C1172" s="31" t="s">
        <v>463</v>
      </c>
      <c r="D1172" s="31" t="s">
        <v>2167</v>
      </c>
      <c r="E1172" s="31">
        <v>2018</v>
      </c>
      <c r="F1172" s="31" t="s">
        <v>45</v>
      </c>
      <c r="G1172" s="31" t="s">
        <v>46</v>
      </c>
      <c r="H1172" s="31" t="s">
        <v>1848</v>
      </c>
      <c r="I1172" s="31">
        <v>4814</v>
      </c>
      <c r="J1172" s="31">
        <f>INDEX('LA lookup'!H:H,MATCH(B1172,'LA lookup'!G:G,0))</f>
        <v>105692</v>
      </c>
      <c r="K1172" s="31"/>
      <c r="L1172" s="31" t="str">
        <f t="shared" si="57"/>
        <v>45.5 per 1000 0-17 yr olds</v>
      </c>
      <c r="M1172" s="31">
        <f t="shared" si="58"/>
        <v>45.547439730537789</v>
      </c>
    </row>
    <row r="1173" spans="1:13" x14ac:dyDescent="0.45">
      <c r="A1173" s="31" t="str">
        <f t="shared" si="59"/>
        <v>E06000030_Number of live births_number</v>
      </c>
      <c r="B1173" s="31" t="s">
        <v>434</v>
      </c>
      <c r="C1173" s="31" t="s">
        <v>435</v>
      </c>
      <c r="D1173" s="31" t="s">
        <v>2167</v>
      </c>
      <c r="E1173" s="31">
        <v>2018</v>
      </c>
      <c r="F1173" s="31" t="s">
        <v>45</v>
      </c>
      <c r="G1173" s="31" t="s">
        <v>46</v>
      </c>
      <c r="H1173" s="31" t="s">
        <v>1848</v>
      </c>
      <c r="I1173" s="31">
        <v>2591</v>
      </c>
      <c r="J1173" s="31">
        <f>INDEX('LA lookup'!H:H,MATCH(B1173,'LA lookup'!G:G,0))</f>
        <v>50239</v>
      </c>
      <c r="K1173" s="31"/>
      <c r="L1173" s="31" t="str">
        <f t="shared" si="57"/>
        <v>51.6 per 1000 0-17 yr olds</v>
      </c>
      <c r="M1173" s="31">
        <f t="shared" si="58"/>
        <v>51.573478771472367</v>
      </c>
    </row>
    <row r="1174" spans="1:13" x14ac:dyDescent="0.45">
      <c r="A1174" s="31" t="str">
        <f t="shared" si="59"/>
        <v>E06000036_Number of live births_number</v>
      </c>
      <c r="B1174" s="31" t="s">
        <v>257</v>
      </c>
      <c r="C1174" s="31" t="s">
        <v>258</v>
      </c>
      <c r="D1174" s="31" t="s">
        <v>2167</v>
      </c>
      <c r="E1174" s="31">
        <v>2018</v>
      </c>
      <c r="F1174" s="31" t="s">
        <v>45</v>
      </c>
      <c r="G1174" s="31" t="s">
        <v>46</v>
      </c>
      <c r="H1174" s="31" t="s">
        <v>1848</v>
      </c>
      <c r="I1174" s="31">
        <v>1406</v>
      </c>
      <c r="J1174" s="31">
        <f>INDEX('LA lookup'!H:H,MATCH(B1174,'LA lookup'!G:G,0))</f>
        <v>28336</v>
      </c>
      <c r="K1174" s="31"/>
      <c r="L1174" s="31" t="str">
        <f t="shared" si="57"/>
        <v>49.6 per 1000 0-17 yr olds</v>
      </c>
      <c r="M1174" s="31">
        <f t="shared" si="58"/>
        <v>49.618859401468093</v>
      </c>
    </row>
    <row r="1175" spans="1:13" x14ac:dyDescent="0.45">
      <c r="A1175" s="31" t="str">
        <f t="shared" si="59"/>
        <v>E06000040_Number of live births_number</v>
      </c>
      <c r="B1175" s="31" t="s">
        <v>555</v>
      </c>
      <c r="C1175" s="31" t="s">
        <v>727</v>
      </c>
      <c r="D1175" s="31" t="s">
        <v>2167</v>
      </c>
      <c r="E1175" s="31">
        <v>2018</v>
      </c>
      <c r="F1175" s="31" t="s">
        <v>45</v>
      </c>
      <c r="G1175" s="31" t="s">
        <v>46</v>
      </c>
      <c r="H1175" s="31" t="s">
        <v>1848</v>
      </c>
      <c r="I1175" s="31">
        <v>1574</v>
      </c>
      <c r="J1175" s="31">
        <f>INDEX('LA lookup'!H:H,MATCH(B1175,'LA lookup'!G:G,0))</f>
        <v>34604</v>
      </c>
      <c r="K1175" s="31"/>
      <c r="L1175" s="31" t="str">
        <f t="shared" si="57"/>
        <v>45.5 per 1000 0-17 yr olds</v>
      </c>
      <c r="M1175" s="31">
        <f t="shared" si="58"/>
        <v>45.486070974453817</v>
      </c>
    </row>
    <row r="1176" spans="1:13" x14ac:dyDescent="0.45">
      <c r="A1176" s="31" t="str">
        <f t="shared" si="59"/>
        <v>E06000037_Number of live births_number</v>
      </c>
      <c r="B1176" s="31" t="s">
        <v>456</v>
      </c>
      <c r="C1176" s="31" t="s">
        <v>457</v>
      </c>
      <c r="D1176" s="31" t="s">
        <v>2167</v>
      </c>
      <c r="E1176" s="31">
        <v>2018</v>
      </c>
      <c r="F1176" s="31" t="s">
        <v>45</v>
      </c>
      <c r="G1176" s="31" t="s">
        <v>46</v>
      </c>
      <c r="H1176" s="31" t="s">
        <v>1848</v>
      </c>
      <c r="I1176" s="31">
        <v>1586</v>
      </c>
      <c r="J1176" s="31">
        <f>INDEX('LA lookup'!H:H,MATCH(B1176,'LA lookup'!G:G,0))</f>
        <v>35623</v>
      </c>
      <c r="K1176" s="31"/>
      <c r="L1176" s="31" t="str">
        <f t="shared" si="57"/>
        <v>44.5 per 1000 0-17 yr olds</v>
      </c>
      <c r="M1176" s="31">
        <f t="shared" si="58"/>
        <v>44.521797714959433</v>
      </c>
    </row>
    <row r="1177" spans="1:13" x14ac:dyDescent="0.45">
      <c r="A1177" s="31" t="str">
        <f t="shared" si="59"/>
        <v>E06000038_Number of live births_number</v>
      </c>
      <c r="B1177" s="31" t="s">
        <v>557</v>
      </c>
      <c r="C1177" s="31" t="s">
        <v>726</v>
      </c>
      <c r="D1177" s="31" t="s">
        <v>2167</v>
      </c>
      <c r="E1177" s="31">
        <v>2018</v>
      </c>
      <c r="F1177" s="31" t="s">
        <v>45</v>
      </c>
      <c r="G1177" s="31" t="s">
        <v>46</v>
      </c>
      <c r="H1177" s="31" t="s">
        <v>1848</v>
      </c>
      <c r="I1177" s="31">
        <v>2179</v>
      </c>
      <c r="J1177" s="31">
        <f>INDEX('LA lookup'!H:H,MATCH(B1177,'LA lookup'!G:G,0))</f>
        <v>37080</v>
      </c>
      <c r="K1177" s="31"/>
      <c r="L1177" s="31" t="str">
        <f t="shared" si="57"/>
        <v>58.8 per 1000 0-17 yr olds</v>
      </c>
      <c r="M1177" s="31">
        <f t="shared" si="58"/>
        <v>58.764832793959009</v>
      </c>
    </row>
    <row r="1178" spans="1:13" x14ac:dyDescent="0.45">
      <c r="A1178" s="31" t="str">
        <f t="shared" si="59"/>
        <v>E06000039_Number of live births_number</v>
      </c>
      <c r="B1178" s="31" t="s">
        <v>404</v>
      </c>
      <c r="C1178" s="31" t="s">
        <v>405</v>
      </c>
      <c r="D1178" s="31" t="s">
        <v>2167</v>
      </c>
      <c r="E1178" s="31">
        <v>2018</v>
      </c>
      <c r="F1178" s="31" t="s">
        <v>45</v>
      </c>
      <c r="G1178" s="31" t="s">
        <v>46</v>
      </c>
      <c r="H1178" s="31" t="s">
        <v>1848</v>
      </c>
      <c r="I1178" s="31">
        <v>2449</v>
      </c>
      <c r="J1178" s="31">
        <f>INDEX('LA lookup'!H:H,MATCH(B1178,'LA lookup'!G:G,0))</f>
        <v>42699</v>
      </c>
      <c r="K1178" s="31"/>
      <c r="L1178" s="31" t="str">
        <f t="shared" si="57"/>
        <v>57.4 per 1000 0-17 yr olds</v>
      </c>
      <c r="M1178" s="31">
        <f t="shared" si="58"/>
        <v>57.354973184383709</v>
      </c>
    </row>
    <row r="1179" spans="1:13" x14ac:dyDescent="0.45">
      <c r="A1179" s="31" t="str">
        <f t="shared" si="59"/>
        <v>E06000041_Number of live births_number</v>
      </c>
      <c r="B1179" s="31" t="s">
        <v>466</v>
      </c>
      <c r="C1179" s="31" t="s">
        <v>467</v>
      </c>
      <c r="D1179" s="31" t="s">
        <v>2167</v>
      </c>
      <c r="E1179" s="31">
        <v>2018</v>
      </c>
      <c r="F1179" s="31" t="s">
        <v>45</v>
      </c>
      <c r="G1179" s="31" t="s">
        <v>46</v>
      </c>
      <c r="H1179" s="31" t="s">
        <v>1848</v>
      </c>
      <c r="I1179" s="31">
        <v>1718</v>
      </c>
      <c r="J1179" s="31">
        <f>INDEX('LA lookup'!H:H,MATCH(B1179,'LA lookup'!G:G,0))</f>
        <v>39532</v>
      </c>
      <c r="K1179" s="31"/>
      <c r="L1179" s="31" t="str">
        <f t="shared" si="57"/>
        <v>43.5 per 1000 0-17 yr olds</v>
      </c>
      <c r="M1179" s="31">
        <f t="shared" si="58"/>
        <v>43.458464029140949</v>
      </c>
    </row>
    <row r="1180" spans="1:13" x14ac:dyDescent="0.45">
      <c r="A1180" s="31" t="str">
        <f t="shared" si="59"/>
        <v>E10000003_Number of live births_number</v>
      </c>
      <c r="B1180" s="31" t="s">
        <v>275</v>
      </c>
      <c r="C1180" s="31" t="s">
        <v>276</v>
      </c>
      <c r="D1180" s="31" t="s">
        <v>2167</v>
      </c>
      <c r="E1180" s="31">
        <v>2018</v>
      </c>
      <c r="F1180" s="31" t="s">
        <v>45</v>
      </c>
      <c r="G1180" s="31" t="s">
        <v>46</v>
      </c>
      <c r="H1180" s="31" t="s">
        <v>1848</v>
      </c>
      <c r="I1180" s="31">
        <v>6817</v>
      </c>
      <c r="J1180" s="31">
        <f>INDEX('LA lookup'!H:H,MATCH(B1180,'LA lookup'!G:G,0))</f>
        <v>135719</v>
      </c>
      <c r="K1180" s="31"/>
      <c r="L1180" s="31" t="str">
        <f t="shared" si="57"/>
        <v>50.2 per 1000 0-17 yr olds</v>
      </c>
      <c r="M1180" s="31">
        <f t="shared" si="58"/>
        <v>50.228781526536444</v>
      </c>
    </row>
    <row r="1181" spans="1:13" x14ac:dyDescent="0.45">
      <c r="A1181" s="31" t="str">
        <f t="shared" si="59"/>
        <v>E06000031_Number of live births_number</v>
      </c>
      <c r="B1181" s="31" t="s">
        <v>379</v>
      </c>
      <c r="C1181" s="31" t="s">
        <v>380</v>
      </c>
      <c r="D1181" s="31" t="s">
        <v>2167</v>
      </c>
      <c r="E1181" s="31">
        <v>2018</v>
      </c>
      <c r="F1181" s="31" t="s">
        <v>45</v>
      </c>
      <c r="G1181" s="31" t="s">
        <v>46</v>
      </c>
      <c r="H1181" s="31" t="s">
        <v>1848</v>
      </c>
      <c r="I1181" s="31">
        <v>2851</v>
      </c>
      <c r="J1181" s="31">
        <f>INDEX('LA lookup'!H:H,MATCH(B1181,'LA lookup'!G:G,0))</f>
        <v>51137</v>
      </c>
      <c r="K1181" s="31"/>
      <c r="L1181" s="31" t="str">
        <f t="shared" si="57"/>
        <v>55.8 per 1000 0-17 yr olds</v>
      </c>
      <c r="M1181" s="31">
        <f t="shared" si="58"/>
        <v>55.752195083794511</v>
      </c>
    </row>
    <row r="1182" spans="1:13" x14ac:dyDescent="0.45">
      <c r="A1182" s="31" t="str">
        <f t="shared" si="59"/>
        <v>E06000006_Number of live births_number</v>
      </c>
      <c r="B1182" s="31" t="s">
        <v>531</v>
      </c>
      <c r="C1182" s="31" t="s">
        <v>722</v>
      </c>
      <c r="D1182" s="31" t="s">
        <v>2167</v>
      </c>
      <c r="E1182" s="31">
        <v>2018</v>
      </c>
      <c r="F1182" s="31" t="s">
        <v>45</v>
      </c>
      <c r="G1182" s="31" t="s">
        <v>46</v>
      </c>
      <c r="H1182" s="31" t="s">
        <v>1848</v>
      </c>
      <c r="I1182" s="31">
        <v>1422</v>
      </c>
      <c r="J1182" s="31">
        <f>INDEX('LA lookup'!H:H,MATCH(B1182,'LA lookup'!G:G,0))</f>
        <v>28617</v>
      </c>
      <c r="K1182" s="31"/>
      <c r="L1182" s="31" t="str">
        <f t="shared" si="57"/>
        <v>49.7 per 1000 0-17 yr olds</v>
      </c>
      <c r="M1182" s="31">
        <f t="shared" si="58"/>
        <v>49.690743264493129</v>
      </c>
    </row>
    <row r="1183" spans="1:13" x14ac:dyDescent="0.45">
      <c r="A1183" s="31" t="str">
        <f t="shared" si="59"/>
        <v>E06000007_Number of live births_number</v>
      </c>
      <c r="B1183" s="31" t="s">
        <v>452</v>
      </c>
      <c r="C1183" s="31" t="s">
        <v>453</v>
      </c>
      <c r="D1183" s="31" t="s">
        <v>2167</v>
      </c>
      <c r="E1183" s="31">
        <v>2018</v>
      </c>
      <c r="F1183" s="31" t="s">
        <v>45</v>
      </c>
      <c r="G1183" s="31" t="s">
        <v>46</v>
      </c>
      <c r="H1183" s="31" t="s">
        <v>1848</v>
      </c>
      <c r="I1183" s="31">
        <v>2174</v>
      </c>
      <c r="J1183" s="31">
        <f>INDEX('LA lookup'!H:H,MATCH(B1183,'LA lookup'!G:G,0))</f>
        <v>44484</v>
      </c>
      <c r="K1183" s="31"/>
      <c r="L1183" s="31" t="str">
        <f t="shared" si="57"/>
        <v>48.9 per 1000 0-17 yr olds</v>
      </c>
      <c r="M1183" s="31">
        <f t="shared" si="58"/>
        <v>48.871504361118603</v>
      </c>
    </row>
    <row r="1184" spans="1:13" x14ac:dyDescent="0.45">
      <c r="A1184" s="31" t="str">
        <f t="shared" si="59"/>
        <v>E10000008_Number of live births_number</v>
      </c>
      <c r="B1184" s="31" t="s">
        <v>504</v>
      </c>
      <c r="C1184" s="31" t="s">
        <v>505</v>
      </c>
      <c r="D1184" s="31" t="s">
        <v>2167</v>
      </c>
      <c r="E1184" s="31">
        <v>2018</v>
      </c>
      <c r="F1184" s="31" t="s">
        <v>45</v>
      </c>
      <c r="G1184" s="31" t="s">
        <v>46</v>
      </c>
      <c r="H1184" s="31" t="s">
        <v>1848</v>
      </c>
      <c r="I1184" s="31">
        <v>6712</v>
      </c>
      <c r="J1184" s="31">
        <f>INDEX('LA lookup'!H:H,MATCH(B1184,'LA lookup'!G:G,0))</f>
        <v>145878</v>
      </c>
      <c r="K1184" s="31"/>
      <c r="L1184" s="31" t="str">
        <f t="shared" si="57"/>
        <v>46 per 1000 0-17 yr olds</v>
      </c>
      <c r="M1184" s="31">
        <f t="shared" si="58"/>
        <v>46.011050329727581</v>
      </c>
    </row>
    <row r="1185" spans="1:13" x14ac:dyDescent="0.45">
      <c r="A1185" s="31" t="str">
        <f t="shared" si="59"/>
        <v>E06000026_Number of live births_number</v>
      </c>
      <c r="B1185" s="31" t="s">
        <v>381</v>
      </c>
      <c r="C1185" s="31" t="s">
        <v>382</v>
      </c>
      <c r="D1185" s="31" t="s">
        <v>2167</v>
      </c>
      <c r="E1185" s="31">
        <v>2018</v>
      </c>
      <c r="F1185" s="31" t="s">
        <v>45</v>
      </c>
      <c r="G1185" s="31" t="s">
        <v>46</v>
      </c>
      <c r="H1185" s="31" t="s">
        <v>1848</v>
      </c>
      <c r="I1185" s="31">
        <v>2754</v>
      </c>
      <c r="J1185" s="31">
        <f>INDEX('LA lookup'!H:H,MATCH(B1185,'LA lookup'!G:G,0))</f>
        <v>52552</v>
      </c>
      <c r="K1185" s="31"/>
      <c r="L1185" s="31" t="str">
        <f t="shared" si="57"/>
        <v>52.4 per 1000 0-17 yr olds</v>
      </c>
      <c r="M1185" s="31">
        <f t="shared" si="58"/>
        <v>52.405236717917489</v>
      </c>
    </row>
    <row r="1186" spans="1:13" x14ac:dyDescent="0.45">
      <c r="A1186" s="31" t="str">
        <f t="shared" si="59"/>
        <v>E06000027_Number of live births_number</v>
      </c>
      <c r="B1186" s="31" t="s">
        <v>438</v>
      </c>
      <c r="C1186" s="31" t="s">
        <v>439</v>
      </c>
      <c r="D1186" s="31" t="s">
        <v>2167</v>
      </c>
      <c r="E1186" s="31">
        <v>2018</v>
      </c>
      <c r="F1186" s="31" t="s">
        <v>45</v>
      </c>
      <c r="G1186" s="31" t="s">
        <v>46</v>
      </c>
      <c r="H1186" s="31" t="s">
        <v>1848</v>
      </c>
      <c r="I1186" s="31">
        <v>1220</v>
      </c>
      <c r="J1186" s="31">
        <f>INDEX('LA lookup'!H:H,MATCH(B1186,'LA lookup'!G:G,0))</f>
        <v>25423</v>
      </c>
      <c r="K1186" s="31"/>
      <c r="L1186" s="31" t="str">
        <f t="shared" si="57"/>
        <v>48 per 1000 0-17 yr olds</v>
      </c>
      <c r="M1186" s="31">
        <f t="shared" si="58"/>
        <v>47.988042323879952</v>
      </c>
    </row>
    <row r="1187" spans="1:13" x14ac:dyDescent="0.45">
      <c r="A1187" s="31" t="str">
        <f t="shared" si="59"/>
        <v>E10000012_Number of live births_number</v>
      </c>
      <c r="B1187" s="31" t="s">
        <v>303</v>
      </c>
      <c r="C1187" s="31" t="s">
        <v>304</v>
      </c>
      <c r="D1187" s="31" t="s">
        <v>2167</v>
      </c>
      <c r="E1187" s="31">
        <v>2018</v>
      </c>
      <c r="F1187" s="31" t="s">
        <v>45</v>
      </c>
      <c r="G1187" s="31" t="s">
        <v>46</v>
      </c>
      <c r="H1187" s="31" t="s">
        <v>1848</v>
      </c>
      <c r="I1187" s="31">
        <v>16171</v>
      </c>
      <c r="J1187" s="31">
        <f>INDEX('LA lookup'!H:H,MATCH(B1187,'LA lookup'!G:G,0))</f>
        <v>311172</v>
      </c>
      <c r="K1187" s="31"/>
      <c r="L1187" s="31" t="str">
        <f t="shared" si="57"/>
        <v>52 per 1000 0-17 yr olds</v>
      </c>
      <c r="M1187" s="31">
        <f t="shared" si="58"/>
        <v>51.968043397220832</v>
      </c>
    </row>
    <row r="1188" spans="1:13" x14ac:dyDescent="0.45">
      <c r="A1188" s="31" t="str">
        <f t="shared" si="59"/>
        <v>E06000033_Number of live births_number</v>
      </c>
      <c r="B1188" s="31" t="s">
        <v>412</v>
      </c>
      <c r="C1188" s="31" t="s">
        <v>413</v>
      </c>
      <c r="D1188" s="31" t="s">
        <v>2167</v>
      </c>
      <c r="E1188" s="31">
        <v>2018</v>
      </c>
      <c r="F1188" s="31" t="s">
        <v>45</v>
      </c>
      <c r="G1188" s="31" t="s">
        <v>46</v>
      </c>
      <c r="H1188" s="31" t="s">
        <v>1848</v>
      </c>
      <c r="I1188" s="31">
        <v>2059</v>
      </c>
      <c r="J1188" s="31">
        <f>INDEX('LA lookup'!H:H,MATCH(B1188,'LA lookup'!G:G,0))</f>
        <v>39540</v>
      </c>
      <c r="K1188" s="31"/>
      <c r="L1188" s="31" t="str">
        <f t="shared" si="57"/>
        <v>52.1 per 1000 0-17 yr olds</v>
      </c>
      <c r="M1188" s="31">
        <f t="shared" si="58"/>
        <v>52.073849266565503</v>
      </c>
    </row>
    <row r="1189" spans="1:13" x14ac:dyDescent="0.45">
      <c r="A1189" s="31" t="str">
        <f t="shared" si="59"/>
        <v>E06000034_Number of live births_number</v>
      </c>
      <c r="B1189" s="31" t="s">
        <v>493</v>
      </c>
      <c r="C1189" s="31" t="s">
        <v>731</v>
      </c>
      <c r="D1189" s="31" t="s">
        <v>2167</v>
      </c>
      <c r="E1189" s="31">
        <v>2018</v>
      </c>
      <c r="F1189" s="31" t="s">
        <v>45</v>
      </c>
      <c r="G1189" s="31" t="s">
        <v>46</v>
      </c>
      <c r="H1189" s="31" t="s">
        <v>1848</v>
      </c>
      <c r="I1189" s="31">
        <v>2417</v>
      </c>
      <c r="J1189" s="31">
        <f>INDEX('LA lookup'!H:H,MATCH(B1189,'LA lookup'!G:G,0))</f>
        <v>43762</v>
      </c>
      <c r="K1189" s="31"/>
      <c r="L1189" s="31" t="str">
        <f t="shared" si="57"/>
        <v>55.2 per 1000 0-17 yr olds</v>
      </c>
      <c r="M1189" s="31">
        <f t="shared" si="58"/>
        <v>55.230565330652162</v>
      </c>
    </row>
    <row r="1190" spans="1:13" x14ac:dyDescent="0.45">
      <c r="A1190" s="31" t="str">
        <f t="shared" si="59"/>
        <v>E06000019_Number of live births_number</v>
      </c>
      <c r="B1190" s="31" t="s">
        <v>317</v>
      </c>
      <c r="C1190" s="31" t="s">
        <v>318</v>
      </c>
      <c r="D1190" s="31" t="s">
        <v>2167</v>
      </c>
      <c r="E1190" s="31">
        <v>2018</v>
      </c>
      <c r="F1190" s="31" t="s">
        <v>45</v>
      </c>
      <c r="G1190" s="31" t="s">
        <v>46</v>
      </c>
      <c r="H1190" s="31" t="s">
        <v>1848</v>
      </c>
      <c r="I1190" s="31">
        <v>1683</v>
      </c>
      <c r="J1190" s="31">
        <f>INDEX('LA lookup'!H:H,MATCH(B1190,'LA lookup'!G:G,0))</f>
        <v>36103</v>
      </c>
      <c r="K1190" s="31"/>
      <c r="L1190" s="31" t="str">
        <f t="shared" si="57"/>
        <v>46.6 per 1000 0-17 yr olds</v>
      </c>
      <c r="M1190" s="31">
        <f t="shared" si="58"/>
        <v>46.616624657230702</v>
      </c>
    </row>
    <row r="1191" spans="1:13" x14ac:dyDescent="0.45">
      <c r="A1191" s="31" t="str">
        <f t="shared" si="59"/>
        <v>E10000034_Number of live births_number</v>
      </c>
      <c r="B1191" s="31" t="s">
        <v>470</v>
      </c>
      <c r="C1191" s="31" t="s">
        <v>471</v>
      </c>
      <c r="D1191" s="31" t="s">
        <v>2167</v>
      </c>
      <c r="E1191" s="31">
        <v>2018</v>
      </c>
      <c r="F1191" s="31" t="s">
        <v>45</v>
      </c>
      <c r="G1191" s="31" t="s">
        <v>46</v>
      </c>
      <c r="H1191" s="31" t="s">
        <v>1848</v>
      </c>
      <c r="I1191" s="31">
        <v>5705</v>
      </c>
      <c r="J1191" s="31">
        <f>INDEX('LA lookup'!H:H,MATCH(B1191,'LA lookup'!G:G,0))</f>
        <v>117783</v>
      </c>
      <c r="K1191" s="31"/>
      <c r="L1191" s="31" t="str">
        <f t="shared" si="57"/>
        <v>48.4 per 1000 0-17 yr olds</v>
      </c>
      <c r="M1191" s="31">
        <f t="shared" si="58"/>
        <v>48.436531587750352</v>
      </c>
    </row>
    <row r="1192" spans="1:13" x14ac:dyDescent="0.45">
      <c r="A1192" s="31" t="str">
        <f t="shared" si="59"/>
        <v>E10000016_Number of live births_number</v>
      </c>
      <c r="B1192" s="31" t="s">
        <v>327</v>
      </c>
      <c r="C1192" s="31" t="s">
        <v>328</v>
      </c>
      <c r="D1192" s="31" t="s">
        <v>2167</v>
      </c>
      <c r="E1192" s="31">
        <v>2018</v>
      </c>
      <c r="F1192" s="31" t="s">
        <v>45</v>
      </c>
      <c r="G1192" s="31" t="s">
        <v>46</v>
      </c>
      <c r="H1192" s="31" t="s">
        <v>1848</v>
      </c>
      <c r="I1192" s="31">
        <v>17062</v>
      </c>
      <c r="J1192" s="31">
        <f>INDEX('LA lookup'!H:H,MATCH(B1192,'LA lookup'!G:G,0))</f>
        <v>340140</v>
      </c>
      <c r="K1192" s="31"/>
      <c r="L1192" s="31" t="str">
        <f t="shared" si="57"/>
        <v>50.2 per 1000 0-17 yr olds</v>
      </c>
      <c r="M1192" s="31">
        <f t="shared" si="58"/>
        <v>50.161698124301758</v>
      </c>
    </row>
    <row r="1193" spans="1:13" x14ac:dyDescent="0.45">
      <c r="A1193" s="31" t="str">
        <f t="shared" si="59"/>
        <v>E06000035_Number of live births_number</v>
      </c>
      <c r="B1193" s="31" t="s">
        <v>351</v>
      </c>
      <c r="C1193" s="31" t="s">
        <v>352</v>
      </c>
      <c r="D1193" s="31" t="s">
        <v>2167</v>
      </c>
      <c r="E1193" s="31">
        <v>2018</v>
      </c>
      <c r="F1193" s="31" t="s">
        <v>45</v>
      </c>
      <c r="G1193" s="31" t="s">
        <v>46</v>
      </c>
      <c r="H1193" s="31" t="s">
        <v>1848</v>
      </c>
      <c r="I1193" s="31">
        <v>3475</v>
      </c>
      <c r="J1193" s="31">
        <f>INDEX('LA lookup'!H:H,MATCH(B1193,'LA lookup'!G:G,0))</f>
        <v>64391</v>
      </c>
      <c r="K1193" s="31"/>
      <c r="L1193" s="31" t="str">
        <f t="shared" si="57"/>
        <v>54 per 1000 0-17 yr olds</v>
      </c>
      <c r="M1193" s="31">
        <f t="shared" si="58"/>
        <v>53.967169324905655</v>
      </c>
    </row>
    <row r="1194" spans="1:13" x14ac:dyDescent="0.45">
      <c r="A1194" s="31" t="str">
        <f t="shared" si="59"/>
        <v>E10000017_Number of live births_number</v>
      </c>
      <c r="B1194" s="31" t="s">
        <v>337</v>
      </c>
      <c r="C1194" s="31" t="s">
        <v>338</v>
      </c>
      <c r="D1194" s="31" t="s">
        <v>2167</v>
      </c>
      <c r="E1194" s="31">
        <v>2018</v>
      </c>
      <c r="F1194" s="31" t="s">
        <v>45</v>
      </c>
      <c r="G1194" s="31" t="s">
        <v>46</v>
      </c>
      <c r="H1194" s="31" t="s">
        <v>1848</v>
      </c>
      <c r="I1194" s="31">
        <v>12238</v>
      </c>
      <c r="J1194" s="31">
        <f>INDEX('LA lookup'!H:H,MATCH(B1194,'LA lookup'!G:G,0))</f>
        <v>249727</v>
      </c>
      <c r="K1194" s="31"/>
      <c r="L1194" s="31" t="str">
        <f t="shared" si="57"/>
        <v>49 per 1000 0-17 yr olds</v>
      </c>
      <c r="M1194" s="31">
        <f t="shared" si="58"/>
        <v>49.005514021311271</v>
      </c>
    </row>
    <row r="1195" spans="1:13" x14ac:dyDescent="0.45">
      <c r="A1195" s="31" t="str">
        <f t="shared" si="59"/>
        <v>E06000008_Number of live births_number</v>
      </c>
      <c r="B1195" s="31" t="s">
        <v>247</v>
      </c>
      <c r="C1195" s="31" t="s">
        <v>248</v>
      </c>
      <c r="D1195" s="31" t="s">
        <v>2167</v>
      </c>
      <c r="E1195" s="31">
        <v>2018</v>
      </c>
      <c r="F1195" s="31" t="s">
        <v>45</v>
      </c>
      <c r="G1195" s="31" t="s">
        <v>46</v>
      </c>
      <c r="H1195" s="31" t="s">
        <v>1848</v>
      </c>
      <c r="I1195" s="31">
        <v>2033</v>
      </c>
      <c r="J1195" s="31">
        <f>INDEX('LA lookup'!H:H,MATCH(B1195,'LA lookup'!G:G,0))</f>
        <v>38481</v>
      </c>
      <c r="K1195" s="31"/>
      <c r="L1195" s="31" t="str">
        <f t="shared" si="57"/>
        <v>52.8 per 1000 0-17 yr olds</v>
      </c>
      <c r="M1195" s="31">
        <f t="shared" si="58"/>
        <v>52.831267378706372</v>
      </c>
    </row>
    <row r="1196" spans="1:13" x14ac:dyDescent="0.45">
      <c r="A1196" s="31" t="str">
        <f t="shared" si="59"/>
        <v>E06000009_Number of live births_number</v>
      </c>
      <c r="B1196" s="31" t="s">
        <v>249</v>
      </c>
      <c r="C1196" s="31" t="s">
        <v>250</v>
      </c>
      <c r="D1196" s="31" t="s">
        <v>2167</v>
      </c>
      <c r="E1196" s="31">
        <v>2018</v>
      </c>
      <c r="F1196" s="31" t="s">
        <v>45</v>
      </c>
      <c r="G1196" s="31" t="s">
        <v>46</v>
      </c>
      <c r="H1196" s="31" t="s">
        <v>1848</v>
      </c>
      <c r="I1196" s="31">
        <v>1617</v>
      </c>
      <c r="J1196" s="31">
        <f>INDEX('LA lookup'!H:H,MATCH(B1196,'LA lookup'!G:G,0))</f>
        <v>28904</v>
      </c>
      <c r="K1196" s="31"/>
      <c r="L1196" s="31" t="str">
        <f t="shared" si="57"/>
        <v>55.9 per 1000 0-17 yr olds</v>
      </c>
      <c r="M1196" s="31">
        <f t="shared" si="58"/>
        <v>55.943814004982009</v>
      </c>
    </row>
    <row r="1197" spans="1:13" x14ac:dyDescent="0.45">
      <c r="A1197" s="31" t="str">
        <f t="shared" si="59"/>
        <v>E10000024_Number of live births_number</v>
      </c>
      <c r="B1197" s="31" t="s">
        <v>572</v>
      </c>
      <c r="C1197" s="31" t="s">
        <v>573</v>
      </c>
      <c r="D1197" s="31" t="s">
        <v>2167</v>
      </c>
      <c r="E1197" s="31">
        <v>2018</v>
      </c>
      <c r="F1197" s="31" t="s">
        <v>45</v>
      </c>
      <c r="G1197" s="31" t="s">
        <v>46</v>
      </c>
      <c r="H1197" s="31" t="s">
        <v>1848</v>
      </c>
      <c r="I1197" s="31">
        <v>8061</v>
      </c>
      <c r="J1197" s="31">
        <f>INDEX('LA lookup'!H:H,MATCH(B1197,'LA lookup'!G:G,0))</f>
        <v>166542</v>
      </c>
      <c r="K1197" s="31"/>
      <c r="L1197" s="31" t="str">
        <f t="shared" si="57"/>
        <v>48.4 per 1000 0-17 yr olds</v>
      </c>
      <c r="M1197" s="31">
        <f t="shared" si="58"/>
        <v>48.402204849227218</v>
      </c>
    </row>
    <row r="1198" spans="1:13" x14ac:dyDescent="0.45">
      <c r="A1198" s="31" t="str">
        <f t="shared" si="59"/>
        <v>E06000018_Number of live births_number</v>
      </c>
      <c r="B1198" s="31" t="s">
        <v>373</v>
      </c>
      <c r="C1198" s="31" t="s">
        <v>374</v>
      </c>
      <c r="D1198" s="31" t="s">
        <v>2167</v>
      </c>
      <c r="E1198" s="31">
        <v>2018</v>
      </c>
      <c r="F1198" s="31" t="s">
        <v>45</v>
      </c>
      <c r="G1198" s="31" t="s">
        <v>46</v>
      </c>
      <c r="H1198" s="31" t="s">
        <v>1848</v>
      </c>
      <c r="I1198" s="31">
        <v>3846</v>
      </c>
      <c r="J1198" s="31">
        <f>INDEX('LA lookup'!H:H,MATCH(B1198,'LA lookup'!G:G,0))</f>
        <v>68651</v>
      </c>
      <c r="K1198" s="31"/>
      <c r="L1198" s="31" t="str">
        <f t="shared" si="57"/>
        <v>56 per 1000 0-17 yr olds</v>
      </c>
      <c r="M1198" s="31">
        <f t="shared" si="58"/>
        <v>56.022490568236442</v>
      </c>
    </row>
    <row r="1199" spans="1:13" x14ac:dyDescent="0.45">
      <c r="A1199" s="31" t="str">
        <f t="shared" si="59"/>
        <v>E06000051_Number of live births_number</v>
      </c>
      <c r="B1199" s="31" t="s">
        <v>403</v>
      </c>
      <c r="C1199" s="31" t="s">
        <v>166</v>
      </c>
      <c r="D1199" s="31" t="s">
        <v>2167</v>
      </c>
      <c r="E1199" s="31">
        <v>2018</v>
      </c>
      <c r="F1199" s="31" t="s">
        <v>45</v>
      </c>
      <c r="G1199" s="31" t="s">
        <v>46</v>
      </c>
      <c r="H1199" s="31" t="s">
        <v>1848</v>
      </c>
      <c r="I1199" s="31">
        <v>2713</v>
      </c>
      <c r="J1199" s="31">
        <f>INDEX('LA lookup'!H:H,MATCH(B1199,'LA lookup'!G:G,0))</f>
        <v>59839</v>
      </c>
      <c r="K1199" s="31"/>
      <c r="L1199" s="31" t="str">
        <f t="shared" si="57"/>
        <v>45.3 per 1000 0-17 yr olds</v>
      </c>
      <c r="M1199" s="31">
        <f t="shared" si="58"/>
        <v>45.338324504085968</v>
      </c>
    </row>
    <row r="1200" spans="1:13" x14ac:dyDescent="0.45">
      <c r="A1200" s="31" t="str">
        <f t="shared" si="59"/>
        <v>E06000020_Number of live births_number</v>
      </c>
      <c r="B1200" s="31" t="s">
        <v>570</v>
      </c>
      <c r="C1200" s="31" t="s">
        <v>730</v>
      </c>
      <c r="D1200" s="31" t="s">
        <v>2167</v>
      </c>
      <c r="E1200" s="31">
        <v>2018</v>
      </c>
      <c r="F1200" s="31" t="s">
        <v>45</v>
      </c>
      <c r="G1200" s="31" t="s">
        <v>46</v>
      </c>
      <c r="H1200" s="31" t="s">
        <v>1848</v>
      </c>
      <c r="I1200" s="31">
        <v>2054</v>
      </c>
      <c r="J1200" s="31">
        <f>INDEX('LA lookup'!H:H,MATCH(B1200,'LA lookup'!G:G,0))</f>
        <v>40620</v>
      </c>
      <c r="K1200" s="31"/>
      <c r="L1200" s="31" t="str">
        <f t="shared" si="57"/>
        <v>50.6 per 1000 0-17 yr olds</v>
      </c>
      <c r="M1200" s="31">
        <f t="shared" si="58"/>
        <v>50.56622353520433</v>
      </c>
    </row>
    <row r="1201" spans="1:13" x14ac:dyDescent="0.45">
      <c r="A1201" s="31" t="str">
        <f t="shared" si="59"/>
        <v>E06000049_Number of live births_number</v>
      </c>
      <c r="B1201" s="31" t="s">
        <v>541</v>
      </c>
      <c r="C1201" s="31" t="s">
        <v>718</v>
      </c>
      <c r="D1201" s="31" t="s">
        <v>2167</v>
      </c>
      <c r="E1201" s="31">
        <v>2018</v>
      </c>
      <c r="F1201" s="31" t="s">
        <v>45</v>
      </c>
      <c r="G1201" s="31" t="s">
        <v>46</v>
      </c>
      <c r="H1201" s="31" t="s">
        <v>1848</v>
      </c>
      <c r="I1201" s="31">
        <v>3642</v>
      </c>
      <c r="J1201" s="31">
        <f>INDEX('LA lookup'!H:H,MATCH(B1201,'LA lookup'!G:G,0))</f>
        <v>76523</v>
      </c>
      <c r="K1201" s="31"/>
      <c r="L1201" s="31" t="str">
        <f t="shared" si="57"/>
        <v>47.6 per 1000 0-17 yr olds</v>
      </c>
      <c r="M1201" s="31">
        <f t="shared" si="58"/>
        <v>47.593533970178903</v>
      </c>
    </row>
    <row r="1202" spans="1:13" x14ac:dyDescent="0.45">
      <c r="A1202" s="31" t="str">
        <f t="shared" si="59"/>
        <v>E06000050_Number of live births_number</v>
      </c>
      <c r="B1202" s="31" t="s">
        <v>281</v>
      </c>
      <c r="C1202" s="31" t="s">
        <v>282</v>
      </c>
      <c r="D1202" s="31" t="s">
        <v>2167</v>
      </c>
      <c r="E1202" s="31">
        <v>2018</v>
      </c>
      <c r="F1202" s="31" t="s">
        <v>45</v>
      </c>
      <c r="G1202" s="31" t="s">
        <v>46</v>
      </c>
      <c r="H1202" s="31" t="s">
        <v>1848</v>
      </c>
      <c r="I1202" s="31">
        <v>3314</v>
      </c>
      <c r="J1202" s="31">
        <f>INDEX('LA lookup'!H:H,MATCH(B1202,'LA lookup'!G:G,0))</f>
        <v>68054</v>
      </c>
      <c r="K1202" s="31"/>
      <c r="L1202" s="31" t="str">
        <f t="shared" si="57"/>
        <v>48.7 per 1000 0-17 yr olds</v>
      </c>
      <c r="M1202" s="31">
        <f t="shared" si="58"/>
        <v>48.696623269756373</v>
      </c>
    </row>
    <row r="1203" spans="1:13" x14ac:dyDescent="0.45">
      <c r="A1203" s="31" t="str">
        <f t="shared" si="59"/>
        <v>E06000052_Number of live births_number</v>
      </c>
      <c r="B1203" s="31" t="s">
        <v>482</v>
      </c>
      <c r="C1203" s="31" t="s">
        <v>720</v>
      </c>
      <c r="D1203" s="31" t="s">
        <v>2167</v>
      </c>
      <c r="E1203" s="31">
        <v>2018</v>
      </c>
      <c r="F1203" s="31" t="s">
        <v>45</v>
      </c>
      <c r="G1203" s="31" t="s">
        <v>46</v>
      </c>
      <c r="H1203" s="31" t="s">
        <v>1848</v>
      </c>
      <c r="I1203" s="31">
        <v>4979</v>
      </c>
      <c r="J1203" s="31">
        <f>INDEX('LA lookup'!H:H,MATCH(B1203,'LA lookup'!G:G,0))</f>
        <v>107810</v>
      </c>
      <c r="K1203" s="31"/>
      <c r="L1203" s="31" t="str">
        <f t="shared" si="57"/>
        <v>46.2 per 1000 0-17 yr olds</v>
      </c>
      <c r="M1203" s="31">
        <f t="shared" si="58"/>
        <v>46.183099897968646</v>
      </c>
    </row>
    <row r="1204" spans="1:13" x14ac:dyDescent="0.45">
      <c r="A1204" s="31" t="str">
        <f t="shared" si="59"/>
        <v>E10000006_Number of live births_number</v>
      </c>
      <c r="B1204" s="31" t="s">
        <v>285</v>
      </c>
      <c r="C1204" s="31" t="s">
        <v>286</v>
      </c>
      <c r="D1204" s="31" t="s">
        <v>2167</v>
      </c>
      <c r="E1204" s="31">
        <v>2018</v>
      </c>
      <c r="F1204" s="31" t="s">
        <v>45</v>
      </c>
      <c r="G1204" s="31" t="s">
        <v>46</v>
      </c>
      <c r="H1204" s="31" t="s">
        <v>1848</v>
      </c>
      <c r="I1204" s="31">
        <v>4347</v>
      </c>
      <c r="J1204" s="31">
        <f>INDEX('LA lookup'!H:H,MATCH(B1204,'LA lookup'!G:G,0))</f>
        <v>92500</v>
      </c>
      <c r="K1204" s="31"/>
      <c r="L1204" s="31" t="str">
        <f t="shared" si="57"/>
        <v>47 per 1000 0-17 yr olds</v>
      </c>
      <c r="M1204" s="31">
        <f t="shared" si="58"/>
        <v>46.994594594594595</v>
      </c>
    </row>
    <row r="1205" spans="1:13" x14ac:dyDescent="0.45">
      <c r="A1205" s="31" t="str">
        <f t="shared" si="59"/>
        <v>E10000013_Number of live births_number</v>
      </c>
      <c r="B1205" s="31" t="s">
        <v>307</v>
      </c>
      <c r="C1205" s="31" t="s">
        <v>308</v>
      </c>
      <c r="D1205" s="31" t="s">
        <v>2167</v>
      </c>
      <c r="E1205" s="31">
        <v>2018</v>
      </c>
      <c r="F1205" s="31" t="s">
        <v>45</v>
      </c>
      <c r="G1205" s="31" t="s">
        <v>46</v>
      </c>
      <c r="H1205" s="31" t="s">
        <v>1848</v>
      </c>
      <c r="I1205" s="31">
        <v>6449</v>
      </c>
      <c r="J1205" s="31">
        <f>INDEX('LA lookup'!H:H,MATCH(B1205,'LA lookup'!G:G,0))</f>
        <v>128136</v>
      </c>
      <c r="K1205" s="31"/>
      <c r="L1205" s="31" t="str">
        <f t="shared" si="57"/>
        <v>50.3 per 1000 0-17 yr olds</v>
      </c>
      <c r="M1205" s="31">
        <f t="shared" si="58"/>
        <v>50.329337578822496</v>
      </c>
    </row>
    <row r="1206" spans="1:13" x14ac:dyDescent="0.45">
      <c r="A1206" s="31" t="str">
        <f t="shared" si="59"/>
        <v>E10000015_Number of live births_number</v>
      </c>
      <c r="B1206" s="31" t="s">
        <v>319</v>
      </c>
      <c r="C1206" s="31" t="s">
        <v>320</v>
      </c>
      <c r="D1206" s="31" t="s">
        <v>2167</v>
      </c>
      <c r="E1206" s="31">
        <v>2018</v>
      </c>
      <c r="F1206" s="31" t="s">
        <v>45</v>
      </c>
      <c r="G1206" s="31" t="s">
        <v>46</v>
      </c>
      <c r="H1206" s="31" t="s">
        <v>1848</v>
      </c>
      <c r="I1206" s="31">
        <v>13967</v>
      </c>
      <c r="J1206" s="31">
        <f>INDEX('LA lookup'!H:H,MATCH(B1206,'LA lookup'!G:G,0))</f>
        <v>271005</v>
      </c>
      <c r="K1206" s="31"/>
      <c r="L1206" s="31" t="str">
        <f t="shared" si="57"/>
        <v>51.5 per 1000 0-17 yr olds</v>
      </c>
      <c r="M1206" s="31">
        <f t="shared" si="58"/>
        <v>51.537794505636427</v>
      </c>
    </row>
    <row r="1207" spans="1:13" x14ac:dyDescent="0.45">
      <c r="A1207" s="31" t="str">
        <f t="shared" si="59"/>
        <v>E06000046_Number of live births_number</v>
      </c>
      <c r="B1207" s="31" t="s">
        <v>325</v>
      </c>
      <c r="C1207" s="31" t="s">
        <v>326</v>
      </c>
      <c r="D1207" s="31" t="s">
        <v>2167</v>
      </c>
      <c r="E1207" s="31">
        <v>2018</v>
      </c>
      <c r="F1207" s="31" t="s">
        <v>45</v>
      </c>
      <c r="G1207" s="31" t="s">
        <v>46</v>
      </c>
      <c r="H1207" s="31" t="s">
        <v>1848</v>
      </c>
      <c r="I1207" s="31">
        <v>1080</v>
      </c>
      <c r="J1207" s="31">
        <f>INDEX('LA lookup'!H:H,MATCH(B1207,'LA lookup'!G:G,0))</f>
        <v>24869</v>
      </c>
      <c r="K1207" s="31"/>
      <c r="L1207" s="31" t="str">
        <f t="shared" si="57"/>
        <v>43.4 per 1000 0-17 yr olds</v>
      </c>
      <c r="M1207" s="31">
        <f t="shared" si="58"/>
        <v>43.427560416582899</v>
      </c>
    </row>
    <row r="1208" spans="1:13" x14ac:dyDescent="0.45">
      <c r="A1208" s="31" t="str">
        <f t="shared" si="59"/>
        <v>E10000019_Number of live births_number</v>
      </c>
      <c r="B1208" s="31" t="s">
        <v>345</v>
      </c>
      <c r="C1208" s="31" t="s">
        <v>346</v>
      </c>
      <c r="D1208" s="31" t="s">
        <v>2167</v>
      </c>
      <c r="E1208" s="31">
        <v>2018</v>
      </c>
      <c r="F1208" s="31" t="s">
        <v>45</v>
      </c>
      <c r="G1208" s="31" t="s">
        <v>46</v>
      </c>
      <c r="H1208" s="31" t="s">
        <v>1848</v>
      </c>
      <c r="I1208" s="31">
        <v>7017</v>
      </c>
      <c r="J1208" s="31">
        <f>INDEX('LA lookup'!H:H,MATCH(B1208,'LA lookup'!G:G,0))</f>
        <v>145641</v>
      </c>
      <c r="K1208" s="31"/>
      <c r="L1208" s="31" t="str">
        <f t="shared" si="57"/>
        <v>48.2 per 1000 0-17 yr olds</v>
      </c>
      <c r="M1208" s="31">
        <f t="shared" si="58"/>
        <v>48.180114116217275</v>
      </c>
    </row>
    <row r="1209" spans="1:13" x14ac:dyDescent="0.45">
      <c r="A1209" s="31" t="str">
        <f t="shared" si="59"/>
        <v>E10000020_Number of live births_number</v>
      </c>
      <c r="B1209" s="31" t="s">
        <v>361</v>
      </c>
      <c r="C1209" s="31" t="s">
        <v>362</v>
      </c>
      <c r="D1209" s="31" t="s">
        <v>2167</v>
      </c>
      <c r="E1209" s="31">
        <v>2018</v>
      </c>
      <c r="F1209" s="31" t="s">
        <v>45</v>
      </c>
      <c r="G1209" s="31" t="s">
        <v>46</v>
      </c>
      <c r="H1209" s="31" t="s">
        <v>1848</v>
      </c>
      <c r="I1209" s="31">
        <v>8436</v>
      </c>
      <c r="J1209" s="31">
        <f>INDEX('LA lookup'!H:H,MATCH(B1209,'LA lookup'!G:G,0))</f>
        <v>170810</v>
      </c>
      <c r="K1209" s="31"/>
      <c r="L1209" s="31" t="str">
        <f t="shared" si="57"/>
        <v>49.4 per 1000 0-17 yr olds</v>
      </c>
      <c r="M1209" s="31">
        <f t="shared" si="58"/>
        <v>49.388209121245829</v>
      </c>
    </row>
    <row r="1210" spans="1:13" x14ac:dyDescent="0.45">
      <c r="A1210" s="31" t="str">
        <f t="shared" si="59"/>
        <v>E10000021_Number of live births_number</v>
      </c>
      <c r="B1210" s="31" t="s">
        <v>371</v>
      </c>
      <c r="C1210" s="31" t="s">
        <v>372</v>
      </c>
      <c r="D1210" s="31" t="s">
        <v>2167</v>
      </c>
      <c r="E1210" s="31">
        <v>2018</v>
      </c>
      <c r="F1210" s="31" t="s">
        <v>45</v>
      </c>
      <c r="G1210" s="31" t="s">
        <v>46</v>
      </c>
      <c r="H1210" s="31" t="s">
        <v>1848</v>
      </c>
      <c r="I1210" s="31">
        <v>8692</v>
      </c>
      <c r="J1210" s="31">
        <f>INDEX('LA lookup'!H:H,MATCH(B1210,'LA lookup'!G:G,0))</f>
        <v>170235</v>
      </c>
      <c r="K1210" s="31"/>
      <c r="L1210" s="31" t="str">
        <f t="shared" si="57"/>
        <v>51.1 per 1000 0-17 yr olds</v>
      </c>
      <c r="M1210" s="31">
        <f t="shared" si="58"/>
        <v>51.058830440273738</v>
      </c>
    </row>
    <row r="1211" spans="1:13" x14ac:dyDescent="0.45">
      <c r="A1211" s="31" t="str">
        <f t="shared" si="59"/>
        <v>E06000048_Number of live births_number</v>
      </c>
      <c r="B1211" s="31" t="s">
        <v>484</v>
      </c>
      <c r="C1211" s="31" t="s">
        <v>705</v>
      </c>
      <c r="D1211" s="31" t="s">
        <v>2167</v>
      </c>
      <c r="E1211" s="31">
        <v>2018</v>
      </c>
      <c r="F1211" s="31" t="s">
        <v>45</v>
      </c>
      <c r="G1211" s="31" t="s">
        <v>46</v>
      </c>
      <c r="H1211" s="31" t="s">
        <v>1848</v>
      </c>
      <c r="I1211" s="31">
        <v>2638</v>
      </c>
      <c r="J1211" s="31">
        <f>INDEX('LA lookup'!H:H,MATCH(B1211,'LA lookup'!G:G,0))</f>
        <v>59011</v>
      </c>
      <c r="K1211" s="31"/>
      <c r="L1211" s="31" t="str">
        <f t="shared" si="57"/>
        <v>44.7 per 1000 0-17 yr olds</v>
      </c>
      <c r="M1211" s="31">
        <f t="shared" si="58"/>
        <v>44.703529850366877</v>
      </c>
    </row>
    <row r="1212" spans="1:13" x14ac:dyDescent="0.45">
      <c r="A1212" s="31" t="str">
        <f t="shared" si="59"/>
        <v>E10000025_Number of live births_number</v>
      </c>
      <c r="B1212" s="31" t="s">
        <v>377</v>
      </c>
      <c r="C1212" s="31" t="s">
        <v>378</v>
      </c>
      <c r="D1212" s="31" t="s">
        <v>2167</v>
      </c>
      <c r="E1212" s="31">
        <v>2018</v>
      </c>
      <c r="F1212" s="31" t="s">
        <v>45</v>
      </c>
      <c r="G1212" s="31" t="s">
        <v>46</v>
      </c>
      <c r="H1212" s="31" t="s">
        <v>1848</v>
      </c>
      <c r="I1212" s="31">
        <v>7365</v>
      </c>
      <c r="J1212" s="31">
        <f>INDEX('LA lookup'!H:H,MATCH(B1212,'LA lookup'!G:G,0))</f>
        <v>144788</v>
      </c>
      <c r="K1212" s="31"/>
      <c r="L1212" s="31" t="str">
        <f t="shared" si="57"/>
        <v>50.9 per 1000 0-17 yr olds</v>
      </c>
      <c r="M1212" s="31">
        <f t="shared" si="58"/>
        <v>50.867475205127491</v>
      </c>
    </row>
    <row r="1213" spans="1:13" x14ac:dyDescent="0.45">
      <c r="A1213" s="31" t="str">
        <f t="shared" si="59"/>
        <v>E10000027_Number of live births_number</v>
      </c>
      <c r="B1213" s="31" t="s">
        <v>406</v>
      </c>
      <c r="C1213" s="31" t="s">
        <v>407</v>
      </c>
      <c r="D1213" s="31" t="s">
        <v>2167</v>
      </c>
      <c r="E1213" s="31">
        <v>2018</v>
      </c>
      <c r="F1213" s="31" t="s">
        <v>45</v>
      </c>
      <c r="G1213" s="31" t="s">
        <v>46</v>
      </c>
      <c r="H1213" s="31" t="s">
        <v>1848</v>
      </c>
      <c r="I1213" s="31">
        <v>5224</v>
      </c>
      <c r="J1213" s="31">
        <f>INDEX('LA lookup'!H:H,MATCH(B1213,'LA lookup'!G:G,0))</f>
        <v>110700</v>
      </c>
      <c r="K1213" s="31"/>
      <c r="L1213" s="31" t="str">
        <f t="shared" si="57"/>
        <v>47.2 per 1000 0-17 yr olds</v>
      </c>
      <c r="M1213" s="31">
        <f t="shared" si="58"/>
        <v>47.190605239385732</v>
      </c>
    </row>
    <row r="1214" spans="1:13" x14ac:dyDescent="0.45">
      <c r="A1214" s="31" t="str">
        <f t="shared" si="59"/>
        <v>E10000029_Number of live births_number</v>
      </c>
      <c r="B1214" s="31" t="s">
        <v>426</v>
      </c>
      <c r="C1214" s="31" t="s">
        <v>427</v>
      </c>
      <c r="D1214" s="31" t="s">
        <v>2167</v>
      </c>
      <c r="E1214" s="31">
        <v>2018</v>
      </c>
      <c r="F1214" s="31" t="s">
        <v>45</v>
      </c>
      <c r="G1214" s="31" t="s">
        <v>46</v>
      </c>
      <c r="H1214" s="31" t="s">
        <v>1848</v>
      </c>
      <c r="I1214" s="31">
        <v>7397</v>
      </c>
      <c r="J1214" s="31">
        <f>INDEX('LA lookup'!H:H,MATCH(B1214,'LA lookup'!G:G,0))</f>
        <v>152752</v>
      </c>
      <c r="K1214" s="31"/>
      <c r="L1214" s="31" t="str">
        <f t="shared" si="57"/>
        <v>48.4 per 1000 0-17 yr olds</v>
      </c>
      <c r="M1214" s="31">
        <f t="shared" si="58"/>
        <v>48.424897873677594</v>
      </c>
    </row>
    <row r="1215" spans="1:13" x14ac:dyDescent="0.45">
      <c r="A1215" s="31" t="str">
        <f t="shared" si="59"/>
        <v>E10000030_Number of live births_number</v>
      </c>
      <c r="B1215" s="31" t="s">
        <v>430</v>
      </c>
      <c r="C1215" s="31" t="s">
        <v>431</v>
      </c>
      <c r="D1215" s="31" t="s">
        <v>2167</v>
      </c>
      <c r="E1215" s="31">
        <v>2018</v>
      </c>
      <c r="F1215" s="31" t="s">
        <v>45</v>
      </c>
      <c r="G1215" s="31" t="s">
        <v>46</v>
      </c>
      <c r="H1215" s="31" t="s">
        <v>1848</v>
      </c>
      <c r="I1215" s="31">
        <v>12749</v>
      </c>
      <c r="J1215" s="31">
        <f>INDEX('LA lookup'!H:H,MATCH(B1215,'LA lookup'!G:G,0))</f>
        <v>261905</v>
      </c>
      <c r="K1215" s="31"/>
      <c r="L1215" s="31" t="str">
        <f t="shared" si="57"/>
        <v>48.7 per 1000 0-17 yr olds</v>
      </c>
      <c r="M1215" s="31">
        <f t="shared" si="58"/>
        <v>48.677955747312957</v>
      </c>
    </row>
    <row r="1216" spans="1:13" x14ac:dyDescent="0.45">
      <c r="A1216" s="31" t="str">
        <f t="shared" si="59"/>
        <v>E10000031_Number of live births_number</v>
      </c>
      <c r="B1216" s="31" t="s">
        <v>454</v>
      </c>
      <c r="C1216" s="31" t="s">
        <v>455</v>
      </c>
      <c r="D1216" s="31" t="s">
        <v>2167</v>
      </c>
      <c r="E1216" s="31">
        <v>2018</v>
      </c>
      <c r="F1216" s="31" t="s">
        <v>45</v>
      </c>
      <c r="G1216" s="31" t="s">
        <v>46</v>
      </c>
      <c r="H1216" s="31" t="s">
        <v>1848</v>
      </c>
      <c r="I1216" s="31">
        <v>5964</v>
      </c>
      <c r="J1216" s="31">
        <f>INDEX('LA lookup'!H:H,MATCH(B1216,'LA lookup'!G:G,0))</f>
        <v>115928</v>
      </c>
      <c r="K1216" s="31"/>
      <c r="L1216" s="31" t="str">
        <f t="shared" si="57"/>
        <v>51.4 per 1000 0-17 yr olds</v>
      </c>
      <c r="M1216" s="31">
        <f t="shared" si="58"/>
        <v>51.445724932716857</v>
      </c>
    </row>
    <row r="1217" spans="1:13" x14ac:dyDescent="0.45">
      <c r="A1217" s="31" t="str">
        <f t="shared" si="59"/>
        <v>E10000032_Number of live births_number</v>
      </c>
      <c r="B1217" s="31" t="s">
        <v>458</v>
      </c>
      <c r="C1217" s="31" t="s">
        <v>459</v>
      </c>
      <c r="D1217" s="31" t="s">
        <v>2167</v>
      </c>
      <c r="E1217" s="31">
        <v>2018</v>
      </c>
      <c r="F1217" s="31" t="s">
        <v>45</v>
      </c>
      <c r="G1217" s="31" t="s">
        <v>46</v>
      </c>
      <c r="H1217" s="31" t="s">
        <v>1848</v>
      </c>
      <c r="I1217" s="31">
        <v>8540</v>
      </c>
      <c r="J1217" s="31">
        <f>INDEX('LA lookup'!H:H,MATCH(B1217,'LA lookup'!G:G,0))</f>
        <v>174672</v>
      </c>
      <c r="K1217" s="31"/>
      <c r="L1217" s="31" t="str">
        <f t="shared" si="57"/>
        <v>48.9 per 1000 0-17 yr olds</v>
      </c>
      <c r="M1217" s="31">
        <f t="shared" si="58"/>
        <v>48.891636896583307</v>
      </c>
    </row>
    <row r="1218" spans="1:13" x14ac:dyDescent="0.45">
      <c r="A1218" s="31" t="str">
        <f t="shared" si="59"/>
        <v>E06000005_Live births to mothers under 18_number</v>
      </c>
      <c r="B1218" s="31" t="s">
        <v>287</v>
      </c>
      <c r="C1218" s="31" t="s">
        <v>288</v>
      </c>
      <c r="D1218" s="31" t="s">
        <v>2167</v>
      </c>
      <c r="E1218" s="31">
        <v>2018</v>
      </c>
      <c r="F1218" s="31" t="s">
        <v>45</v>
      </c>
      <c r="G1218" s="31" t="s">
        <v>48</v>
      </c>
      <c r="H1218" s="31" t="s">
        <v>1848</v>
      </c>
      <c r="I1218" s="31">
        <v>15</v>
      </c>
      <c r="J1218" s="31">
        <f>INDEX('LA lookup'!H:H,MATCH(B1218,'LA lookup'!G:G,0))</f>
        <v>22454</v>
      </c>
      <c r="K1218" s="31"/>
      <c r="L1218" s="31" t="str">
        <f t="shared" si="57"/>
        <v>0.7 per 1000 0-17 yr olds</v>
      </c>
      <c r="M1218" s="31">
        <f t="shared" si="58"/>
        <v>0.66803242184020672</v>
      </c>
    </row>
    <row r="1219" spans="1:13" x14ac:dyDescent="0.45">
      <c r="A1219" s="31" t="str">
        <f t="shared" si="59"/>
        <v>E06000047_Live births to mothers under 18_number</v>
      </c>
      <c r="B1219" s="31" t="s">
        <v>528</v>
      </c>
      <c r="C1219" s="31" t="s">
        <v>624</v>
      </c>
      <c r="D1219" s="31" t="s">
        <v>2167</v>
      </c>
      <c r="E1219" s="31">
        <v>2018</v>
      </c>
      <c r="F1219" s="31" t="s">
        <v>45</v>
      </c>
      <c r="G1219" s="31" t="s">
        <v>48</v>
      </c>
      <c r="H1219" s="31" t="s">
        <v>1848</v>
      </c>
      <c r="I1219" s="31">
        <v>63</v>
      </c>
      <c r="J1219" s="31">
        <f>INDEX('LA lookup'!H:H,MATCH(B1219,'LA lookup'!G:G,0))</f>
        <v>101040</v>
      </c>
      <c r="K1219" s="31"/>
      <c r="L1219" s="31" t="str">
        <f t="shared" si="57"/>
        <v>0.6 per 1000 0-17 yr olds</v>
      </c>
      <c r="M1219" s="31">
        <f t="shared" si="58"/>
        <v>0.62351543942992871</v>
      </c>
    </row>
    <row r="1220" spans="1:13" x14ac:dyDescent="0.45">
      <c r="A1220" s="31" t="str">
        <f t="shared" si="59"/>
        <v>E06000001_Live births to mothers under 18_number</v>
      </c>
      <c r="B1220" s="31" t="s">
        <v>313</v>
      </c>
      <c r="C1220" s="31" t="s">
        <v>314</v>
      </c>
      <c r="D1220" s="31" t="s">
        <v>2167</v>
      </c>
      <c r="E1220" s="31">
        <v>2018</v>
      </c>
      <c r="F1220" s="31" t="s">
        <v>45</v>
      </c>
      <c r="G1220" s="31" t="s">
        <v>48</v>
      </c>
      <c r="H1220" s="31" t="s">
        <v>1848</v>
      </c>
      <c r="I1220" s="31">
        <v>14</v>
      </c>
      <c r="J1220" s="31">
        <f>INDEX('LA lookup'!H:H,MATCH(B1220,'LA lookup'!G:G,0))</f>
        <v>20006</v>
      </c>
      <c r="K1220" s="31"/>
      <c r="L1220" s="31" t="str">
        <f t="shared" si="57"/>
        <v>0.7 per 1000 0-17 yr olds</v>
      </c>
      <c r="M1220" s="31">
        <f t="shared" si="58"/>
        <v>0.69979006298110558</v>
      </c>
    </row>
    <row r="1221" spans="1:13" x14ac:dyDescent="0.45">
      <c r="A1221" s="31" t="str">
        <f t="shared" si="59"/>
        <v>E06000002_Live births to mothers under 18_number</v>
      </c>
      <c r="B1221" s="31" t="s">
        <v>511</v>
      </c>
      <c r="C1221" s="31" t="s">
        <v>725</v>
      </c>
      <c r="D1221" s="31" t="s">
        <v>2167</v>
      </c>
      <c r="E1221" s="31">
        <v>2018</v>
      </c>
      <c r="F1221" s="31" t="s">
        <v>45</v>
      </c>
      <c r="G1221" s="31" t="s">
        <v>48</v>
      </c>
      <c r="H1221" s="31" t="s">
        <v>1848</v>
      </c>
      <c r="I1221" s="31">
        <v>34</v>
      </c>
      <c r="J1221" s="31">
        <f>INDEX('LA lookup'!H:H,MATCH(B1221,'LA lookup'!G:G,0))</f>
        <v>32513</v>
      </c>
      <c r="K1221" s="31"/>
      <c r="L1221" s="31" t="str">
        <f t="shared" si="57"/>
        <v>1 per 1000 0-17 yr olds</v>
      </c>
      <c r="M1221" s="31">
        <f t="shared" si="58"/>
        <v>1.0457355519330729</v>
      </c>
    </row>
    <row r="1222" spans="1:13" x14ac:dyDescent="0.45">
      <c r="A1222" s="31" t="str">
        <f t="shared" si="59"/>
        <v>E06000048_Live births to mothers under 18_number</v>
      </c>
      <c r="B1222" s="31" t="s">
        <v>484</v>
      </c>
      <c r="C1222" s="31" t="s">
        <v>705</v>
      </c>
      <c r="D1222" s="31" t="s">
        <v>2167</v>
      </c>
      <c r="E1222" s="31">
        <v>2018</v>
      </c>
      <c r="F1222" s="31" t="s">
        <v>45</v>
      </c>
      <c r="G1222" s="31" t="s">
        <v>48</v>
      </c>
      <c r="H1222" s="31" t="s">
        <v>1848</v>
      </c>
      <c r="I1222" s="31">
        <v>26</v>
      </c>
      <c r="J1222" s="31">
        <f>INDEX('LA lookup'!H:H,MATCH(B1222,'LA lookup'!G:G,0))</f>
        <v>59011</v>
      </c>
      <c r="K1222" s="31"/>
      <c r="L1222" s="31" t="str">
        <f t="shared" si="57"/>
        <v>0.4 per 1000 0-17 yr olds</v>
      </c>
      <c r="M1222" s="31">
        <f t="shared" si="58"/>
        <v>0.44059582111809664</v>
      </c>
    </row>
    <row r="1223" spans="1:13" x14ac:dyDescent="0.45">
      <c r="A1223" s="31" t="str">
        <f t="shared" si="59"/>
        <v>E06000003_Live births to mothers under 18_number</v>
      </c>
      <c r="B1223" s="31" t="s">
        <v>387</v>
      </c>
      <c r="C1223" s="31" t="s">
        <v>388</v>
      </c>
      <c r="D1223" s="31" t="s">
        <v>2167</v>
      </c>
      <c r="E1223" s="31">
        <v>2018</v>
      </c>
      <c r="F1223" s="31" t="s">
        <v>45</v>
      </c>
      <c r="G1223" s="31" t="s">
        <v>48</v>
      </c>
      <c r="H1223" s="31" t="s">
        <v>1848</v>
      </c>
      <c r="I1223" s="31">
        <v>27</v>
      </c>
      <c r="J1223" s="31">
        <f>INDEX('LA lookup'!H:H,MATCH(B1223,'LA lookup'!G:G,0))</f>
        <v>27626</v>
      </c>
      <c r="K1223" s="31"/>
      <c r="L1223" s="31" t="str">
        <f t="shared" ref="L1223:L1286" si="60">IF(LOWER(H1223)="percentage",CONCATENATE(I1223,"%"),IF(J1223="NA",K1223,IF(OR(ISERROR(I1223),ISBLANK(I1223),NOT(ISNUMBER(I1223)),H1223="score"),"N/A",CONCATENATE(ROUND(I1223/J1223*1000,1)," per 1000 0-17 yr olds"))))</f>
        <v>1 per 1000 0-17 yr olds</v>
      </c>
      <c r="M1223" s="31">
        <f t="shared" ref="M1223:M1286" si="61">IF(LOWER(H1223)="percentage",I1223,IF(J1223="NA",K1223,IF(OR(ISERROR(I1223),ISBLANK(I1223),NOT(ISNUMBER(I1223))),"N/A",I1223/J1223*1000)))</f>
        <v>0.977340186780569</v>
      </c>
    </row>
    <row r="1224" spans="1:13" x14ac:dyDescent="0.45">
      <c r="A1224" s="31" t="str">
        <f t="shared" ref="A1224:A1287" si="62">CONCATENATE(B1224,"_",G1224,"_",H1224)</f>
        <v>E06000004_Live births to mothers under 18_number</v>
      </c>
      <c r="B1224" s="31" t="s">
        <v>422</v>
      </c>
      <c r="C1224" s="31" t="s">
        <v>423</v>
      </c>
      <c r="D1224" s="31" t="s">
        <v>2167</v>
      </c>
      <c r="E1224" s="31">
        <v>2018</v>
      </c>
      <c r="F1224" s="31" t="s">
        <v>45</v>
      </c>
      <c r="G1224" s="31" t="s">
        <v>48</v>
      </c>
      <c r="H1224" s="31" t="s">
        <v>1848</v>
      </c>
      <c r="I1224" s="31">
        <v>24</v>
      </c>
      <c r="J1224" s="31">
        <f>INDEX('LA lookup'!H:H,MATCH(B1224,'LA lookup'!G:G,0))</f>
        <v>43521</v>
      </c>
      <c r="K1224" s="31"/>
      <c r="L1224" s="31" t="str">
        <f t="shared" si="60"/>
        <v>0.6 per 1000 0-17 yr olds</v>
      </c>
      <c r="M1224" s="31">
        <f t="shared" si="61"/>
        <v>0.55145791686771894</v>
      </c>
    </row>
    <row r="1225" spans="1:13" x14ac:dyDescent="0.45">
      <c r="A1225" s="31" t="str">
        <f t="shared" si="62"/>
        <v>E08000020_Live births to mothers under 18_number</v>
      </c>
      <c r="B1225" s="31" t="s">
        <v>305</v>
      </c>
      <c r="C1225" s="31" t="s">
        <v>306</v>
      </c>
      <c r="D1225" s="31" t="s">
        <v>2167</v>
      </c>
      <c r="E1225" s="31">
        <v>2018</v>
      </c>
      <c r="F1225" s="31" t="s">
        <v>45</v>
      </c>
      <c r="G1225" s="31" t="s">
        <v>48</v>
      </c>
      <c r="H1225" s="31" t="s">
        <v>1848</v>
      </c>
      <c r="I1225" s="31">
        <v>21</v>
      </c>
      <c r="J1225" s="31">
        <f>INDEX('LA lookup'!H:H,MATCH(B1225,'LA lookup'!G:G,0))</f>
        <v>39605</v>
      </c>
      <c r="K1225" s="31"/>
      <c r="L1225" s="31" t="str">
        <f t="shared" si="60"/>
        <v>0.5 per 1000 0-17 yr olds</v>
      </c>
      <c r="M1225" s="31">
        <f t="shared" si="61"/>
        <v>0.53023608130286581</v>
      </c>
    </row>
    <row r="1226" spans="1:13" x14ac:dyDescent="0.45">
      <c r="A1226" s="31" t="str">
        <f t="shared" si="62"/>
        <v>E08000021_Live births to mothers under 18_number</v>
      </c>
      <c r="B1226" s="31" t="s">
        <v>357</v>
      </c>
      <c r="C1226" s="31" t="s">
        <v>358</v>
      </c>
      <c r="D1226" s="31" t="s">
        <v>2167</v>
      </c>
      <c r="E1226" s="31">
        <v>2018</v>
      </c>
      <c r="F1226" s="31" t="s">
        <v>45</v>
      </c>
      <c r="G1226" s="31" t="s">
        <v>48</v>
      </c>
      <c r="H1226" s="31" t="s">
        <v>1848</v>
      </c>
      <c r="I1226" s="31">
        <v>31</v>
      </c>
      <c r="J1226" s="31">
        <f>INDEX('LA lookup'!H:H,MATCH(B1226,'LA lookup'!G:G,0))</f>
        <v>58056</v>
      </c>
      <c r="K1226" s="31"/>
      <c r="L1226" s="31" t="str">
        <f t="shared" si="60"/>
        <v>0.5 per 1000 0-17 yr olds</v>
      </c>
      <c r="M1226" s="31">
        <f t="shared" si="61"/>
        <v>0.53396720407882048</v>
      </c>
    </row>
    <row r="1227" spans="1:13" x14ac:dyDescent="0.45">
      <c r="A1227" s="31" t="str">
        <f t="shared" si="62"/>
        <v>E08000022_Live births to mothers under 18_number</v>
      </c>
      <c r="B1227" s="31" t="s">
        <v>524</v>
      </c>
      <c r="C1227" s="31" t="s">
        <v>525</v>
      </c>
      <c r="D1227" s="31" t="s">
        <v>2167</v>
      </c>
      <c r="E1227" s="31">
        <v>2018</v>
      </c>
      <c r="F1227" s="31" t="s">
        <v>45</v>
      </c>
      <c r="G1227" s="31" t="s">
        <v>48</v>
      </c>
      <c r="H1227" s="31" t="s">
        <v>1848</v>
      </c>
      <c r="I1227" s="31">
        <v>16</v>
      </c>
      <c r="J1227" s="31">
        <f>INDEX('LA lookup'!H:H,MATCH(B1227,'LA lookup'!G:G,0))</f>
        <v>41360</v>
      </c>
      <c r="K1227" s="31"/>
      <c r="L1227" s="31" t="str">
        <f t="shared" si="60"/>
        <v>0.4 per 1000 0-17 yr olds</v>
      </c>
      <c r="M1227" s="31">
        <f t="shared" si="61"/>
        <v>0.38684719535783363</v>
      </c>
    </row>
    <row r="1228" spans="1:13" x14ac:dyDescent="0.45">
      <c r="A1228" s="31" t="str">
        <f t="shared" si="62"/>
        <v>E08000023_Live births to mothers under 18_number</v>
      </c>
      <c r="B1228" s="31" t="s">
        <v>410</v>
      </c>
      <c r="C1228" s="31" t="s">
        <v>411</v>
      </c>
      <c r="D1228" s="31" t="s">
        <v>2167</v>
      </c>
      <c r="E1228" s="31">
        <v>2018</v>
      </c>
      <c r="F1228" s="31" t="s">
        <v>45</v>
      </c>
      <c r="G1228" s="31" t="s">
        <v>48</v>
      </c>
      <c r="H1228" s="31" t="s">
        <v>1848</v>
      </c>
      <c r="I1228" s="31">
        <v>11</v>
      </c>
      <c r="J1228" s="31">
        <f>INDEX('LA lookup'!H:H,MATCH(B1228,'LA lookup'!G:G,0))</f>
        <v>29920</v>
      </c>
      <c r="K1228" s="31"/>
      <c r="L1228" s="31" t="str">
        <f t="shared" si="60"/>
        <v>0.4 per 1000 0-17 yr olds</v>
      </c>
      <c r="M1228" s="31">
        <f t="shared" si="61"/>
        <v>0.36764705882352938</v>
      </c>
    </row>
    <row r="1229" spans="1:13" x14ac:dyDescent="0.45">
      <c r="A1229" s="31" t="str">
        <f t="shared" si="62"/>
        <v>E08000024_Live births to mothers under 18_number</v>
      </c>
      <c r="B1229" s="31" t="s">
        <v>428</v>
      </c>
      <c r="C1229" s="31" t="s">
        <v>429</v>
      </c>
      <c r="D1229" s="31" t="s">
        <v>2167</v>
      </c>
      <c r="E1229" s="31">
        <v>2018</v>
      </c>
      <c r="F1229" s="31" t="s">
        <v>45</v>
      </c>
      <c r="G1229" s="31" t="s">
        <v>48</v>
      </c>
      <c r="H1229" s="31" t="s">
        <v>1848</v>
      </c>
      <c r="I1229" s="31">
        <v>37</v>
      </c>
      <c r="J1229" s="31">
        <f>INDEX('LA lookup'!H:H,MATCH(B1229,'LA lookup'!G:G,0))</f>
        <v>54563</v>
      </c>
      <c r="K1229" s="31"/>
      <c r="L1229" s="31" t="str">
        <f t="shared" si="60"/>
        <v>0.7 per 1000 0-17 yr olds</v>
      </c>
      <c r="M1229" s="31">
        <f t="shared" si="61"/>
        <v>0.67811520627531474</v>
      </c>
    </row>
    <row r="1230" spans="1:13" x14ac:dyDescent="0.45">
      <c r="A1230" s="31" t="str">
        <f t="shared" si="62"/>
        <v>E06000008_Live births to mothers under 18_number</v>
      </c>
      <c r="B1230" s="31" t="s">
        <v>247</v>
      </c>
      <c r="C1230" s="31" t="s">
        <v>248</v>
      </c>
      <c r="D1230" s="31" t="s">
        <v>2167</v>
      </c>
      <c r="E1230" s="31">
        <v>2018</v>
      </c>
      <c r="F1230" s="31" t="s">
        <v>45</v>
      </c>
      <c r="G1230" s="31" t="s">
        <v>48</v>
      </c>
      <c r="H1230" s="31" t="s">
        <v>1848</v>
      </c>
      <c r="I1230" s="31">
        <v>26</v>
      </c>
      <c r="J1230" s="31">
        <f>INDEX('LA lookup'!H:H,MATCH(B1230,'LA lookup'!G:G,0))</f>
        <v>38481</v>
      </c>
      <c r="K1230" s="31"/>
      <c r="L1230" s="31" t="str">
        <f t="shared" si="60"/>
        <v>0.7 per 1000 0-17 yr olds</v>
      </c>
      <c r="M1230" s="31">
        <f t="shared" si="61"/>
        <v>0.67565811699280165</v>
      </c>
    </row>
    <row r="1231" spans="1:13" x14ac:dyDescent="0.45">
      <c r="A1231" s="31" t="str">
        <f t="shared" si="62"/>
        <v>E06000009_Live births to mothers under 18_number</v>
      </c>
      <c r="B1231" s="31" t="s">
        <v>249</v>
      </c>
      <c r="C1231" s="31" t="s">
        <v>250</v>
      </c>
      <c r="D1231" s="31" t="s">
        <v>2167</v>
      </c>
      <c r="E1231" s="31">
        <v>2018</v>
      </c>
      <c r="F1231" s="31" t="s">
        <v>45</v>
      </c>
      <c r="G1231" s="31" t="s">
        <v>48</v>
      </c>
      <c r="H1231" s="31" t="s">
        <v>1848</v>
      </c>
      <c r="I1231" s="31">
        <v>24</v>
      </c>
      <c r="J1231" s="31">
        <f>INDEX('LA lookup'!H:H,MATCH(B1231,'LA lookup'!G:G,0))</f>
        <v>28904</v>
      </c>
      <c r="K1231" s="31"/>
      <c r="L1231" s="31" t="str">
        <f t="shared" si="60"/>
        <v>0.8 per 1000 0-17 yr olds</v>
      </c>
      <c r="M1231" s="31">
        <f t="shared" si="61"/>
        <v>0.83033490174370328</v>
      </c>
    </row>
    <row r="1232" spans="1:13" x14ac:dyDescent="0.45">
      <c r="A1232" s="31" t="str">
        <f t="shared" si="62"/>
        <v>E06000049_Live births to mothers under 18_number</v>
      </c>
      <c r="B1232" s="31" t="s">
        <v>541</v>
      </c>
      <c r="C1232" s="31" t="s">
        <v>718</v>
      </c>
      <c r="D1232" s="31" t="s">
        <v>2167</v>
      </c>
      <c r="E1232" s="31">
        <v>2018</v>
      </c>
      <c r="F1232" s="31" t="s">
        <v>45</v>
      </c>
      <c r="G1232" s="31" t="s">
        <v>48</v>
      </c>
      <c r="H1232" s="31" t="s">
        <v>1848</v>
      </c>
      <c r="I1232" s="31">
        <v>22</v>
      </c>
      <c r="J1232" s="31">
        <f>INDEX('LA lookup'!H:H,MATCH(B1232,'LA lookup'!G:G,0))</f>
        <v>76523</v>
      </c>
      <c r="K1232" s="31"/>
      <c r="L1232" s="31" t="str">
        <f t="shared" si="60"/>
        <v>0.3 per 1000 0-17 yr olds</v>
      </c>
      <c r="M1232" s="31">
        <f t="shared" si="61"/>
        <v>0.28749526286214605</v>
      </c>
    </row>
    <row r="1233" spans="1:13" x14ac:dyDescent="0.45">
      <c r="A1233" s="31" t="str">
        <f t="shared" si="62"/>
        <v>E06000050_Live births to mothers under 18_number</v>
      </c>
      <c r="B1233" s="31" t="s">
        <v>281</v>
      </c>
      <c r="C1233" s="31" t="s">
        <v>282</v>
      </c>
      <c r="D1233" s="31" t="s">
        <v>2167</v>
      </c>
      <c r="E1233" s="31">
        <v>2018</v>
      </c>
      <c r="F1233" s="31" t="s">
        <v>45</v>
      </c>
      <c r="G1233" s="31" t="s">
        <v>48</v>
      </c>
      <c r="H1233" s="31" t="s">
        <v>1848</v>
      </c>
      <c r="I1233" s="31">
        <v>23</v>
      </c>
      <c r="J1233" s="31">
        <f>INDEX('LA lookup'!H:H,MATCH(B1233,'LA lookup'!G:G,0))</f>
        <v>68054</v>
      </c>
      <c r="K1233" s="31"/>
      <c r="L1233" s="31" t="str">
        <f t="shared" si="60"/>
        <v>0.3 per 1000 0-17 yr olds</v>
      </c>
      <c r="M1233" s="31">
        <f t="shared" si="61"/>
        <v>0.33796690863138096</v>
      </c>
    </row>
    <row r="1234" spans="1:13" x14ac:dyDescent="0.45">
      <c r="A1234" s="31" t="str">
        <f t="shared" si="62"/>
        <v>E06000006_Live births to mothers under 18_number</v>
      </c>
      <c r="B1234" s="31" t="s">
        <v>531</v>
      </c>
      <c r="C1234" s="31" t="s">
        <v>722</v>
      </c>
      <c r="D1234" s="31" t="s">
        <v>2167</v>
      </c>
      <c r="E1234" s="31">
        <v>2018</v>
      </c>
      <c r="F1234" s="31" t="s">
        <v>45</v>
      </c>
      <c r="G1234" s="31" t="s">
        <v>48</v>
      </c>
      <c r="H1234" s="31" t="s">
        <v>1848</v>
      </c>
      <c r="I1234" s="31">
        <v>28</v>
      </c>
      <c r="J1234" s="31">
        <f>INDEX('LA lookup'!H:H,MATCH(B1234,'LA lookup'!G:G,0))</f>
        <v>28617</v>
      </c>
      <c r="K1234" s="31"/>
      <c r="L1234" s="31" t="str">
        <f t="shared" si="60"/>
        <v>1 per 1000 0-17 yr olds</v>
      </c>
      <c r="M1234" s="31">
        <f t="shared" si="61"/>
        <v>0.97843938917426698</v>
      </c>
    </row>
    <row r="1235" spans="1:13" x14ac:dyDescent="0.45">
      <c r="A1235" s="31" t="str">
        <f t="shared" si="62"/>
        <v>E06000007_Live births to mothers under 18_number</v>
      </c>
      <c r="B1235" s="31" t="s">
        <v>452</v>
      </c>
      <c r="C1235" s="31" t="s">
        <v>453</v>
      </c>
      <c r="D1235" s="31" t="s">
        <v>2167</v>
      </c>
      <c r="E1235" s="31">
        <v>2018</v>
      </c>
      <c r="F1235" s="31" t="s">
        <v>45</v>
      </c>
      <c r="G1235" s="31" t="s">
        <v>48</v>
      </c>
      <c r="H1235" s="31" t="s">
        <v>1848</v>
      </c>
      <c r="I1235" s="31">
        <v>18</v>
      </c>
      <c r="J1235" s="31">
        <f>INDEX('LA lookup'!H:H,MATCH(B1235,'LA lookup'!G:G,0))</f>
        <v>44484</v>
      </c>
      <c r="K1235" s="31"/>
      <c r="L1235" s="31" t="str">
        <f t="shared" si="60"/>
        <v>0.4 per 1000 0-17 yr olds</v>
      </c>
      <c r="M1235" s="31">
        <f t="shared" si="61"/>
        <v>0.40463987051524142</v>
      </c>
    </row>
    <row r="1236" spans="1:13" x14ac:dyDescent="0.45">
      <c r="A1236" s="31" t="str">
        <f t="shared" si="62"/>
        <v>E10000006_Live births to mothers under 18_number</v>
      </c>
      <c r="B1236" s="31" t="s">
        <v>285</v>
      </c>
      <c r="C1236" s="31" t="s">
        <v>286</v>
      </c>
      <c r="D1236" s="31" t="s">
        <v>2167</v>
      </c>
      <c r="E1236" s="31">
        <v>2018</v>
      </c>
      <c r="F1236" s="31" t="s">
        <v>45</v>
      </c>
      <c r="G1236" s="31" t="s">
        <v>48</v>
      </c>
      <c r="H1236" s="31" t="s">
        <v>1848</v>
      </c>
      <c r="I1236" s="31">
        <v>37</v>
      </c>
      <c r="J1236" s="31">
        <f>INDEX('LA lookup'!H:H,MATCH(B1236,'LA lookup'!G:G,0))</f>
        <v>92500</v>
      </c>
      <c r="K1236" s="31"/>
      <c r="L1236" s="31" t="str">
        <f t="shared" si="60"/>
        <v>0.4 per 1000 0-17 yr olds</v>
      </c>
      <c r="M1236" s="31">
        <f t="shared" si="61"/>
        <v>0.4</v>
      </c>
    </row>
    <row r="1237" spans="1:13" x14ac:dyDescent="0.45">
      <c r="A1237" s="31" t="str">
        <f t="shared" si="62"/>
        <v>E08000001_Live births to mothers under 18_number</v>
      </c>
      <c r="B1237" s="31" t="s">
        <v>252</v>
      </c>
      <c r="C1237" s="31" t="s">
        <v>253</v>
      </c>
      <c r="D1237" s="31" t="s">
        <v>2167</v>
      </c>
      <c r="E1237" s="31">
        <v>2018</v>
      </c>
      <c r="F1237" s="31" t="s">
        <v>45</v>
      </c>
      <c r="G1237" s="31" t="s">
        <v>48</v>
      </c>
      <c r="H1237" s="31" t="s">
        <v>1848</v>
      </c>
      <c r="I1237" s="31">
        <v>31</v>
      </c>
      <c r="J1237" s="31">
        <f>INDEX('LA lookup'!H:H,MATCH(B1237,'LA lookup'!G:G,0))</f>
        <v>67670</v>
      </c>
      <c r="K1237" s="31"/>
      <c r="L1237" s="31" t="str">
        <f t="shared" si="60"/>
        <v>0.5 per 1000 0-17 yr olds</v>
      </c>
      <c r="M1237" s="31">
        <f t="shared" si="61"/>
        <v>0.45810551204374172</v>
      </c>
    </row>
    <row r="1238" spans="1:13" x14ac:dyDescent="0.45">
      <c r="A1238" s="31" t="str">
        <f t="shared" si="62"/>
        <v>E08000002_Live births to mothers under 18_number</v>
      </c>
      <c r="B1238" s="31" t="s">
        <v>271</v>
      </c>
      <c r="C1238" s="31" t="s">
        <v>272</v>
      </c>
      <c r="D1238" s="31" t="s">
        <v>2167</v>
      </c>
      <c r="E1238" s="31">
        <v>2018</v>
      </c>
      <c r="F1238" s="31" t="s">
        <v>45</v>
      </c>
      <c r="G1238" s="31" t="s">
        <v>48</v>
      </c>
      <c r="H1238" s="31" t="s">
        <v>1848</v>
      </c>
      <c r="I1238" s="31">
        <v>12</v>
      </c>
      <c r="J1238" s="31">
        <f>INDEX('LA lookup'!H:H,MATCH(B1238,'LA lookup'!G:G,0))</f>
        <v>43142</v>
      </c>
      <c r="K1238" s="31"/>
      <c r="L1238" s="31" t="str">
        <f t="shared" si="60"/>
        <v>0.3 per 1000 0-17 yr olds</v>
      </c>
      <c r="M1238" s="31">
        <f t="shared" si="61"/>
        <v>0.27815122154744792</v>
      </c>
    </row>
    <row r="1239" spans="1:13" x14ac:dyDescent="0.45">
      <c r="A1239" s="31" t="str">
        <f t="shared" si="62"/>
        <v>E08000003_Live births to mothers under 18_number</v>
      </c>
      <c r="B1239" s="31" t="s">
        <v>349</v>
      </c>
      <c r="C1239" s="31" t="s">
        <v>350</v>
      </c>
      <c r="D1239" s="31" t="s">
        <v>2167</v>
      </c>
      <c r="E1239" s="31">
        <v>2018</v>
      </c>
      <c r="F1239" s="31" t="s">
        <v>45</v>
      </c>
      <c r="G1239" s="31" t="s">
        <v>48</v>
      </c>
      <c r="H1239" s="31" t="s">
        <v>1848</v>
      </c>
      <c r="I1239" s="31">
        <v>42</v>
      </c>
      <c r="J1239" s="31">
        <f>INDEX('LA lookup'!H:H,MATCH(B1239,'LA lookup'!G:G,0))</f>
        <v>121962</v>
      </c>
      <c r="K1239" s="31"/>
      <c r="L1239" s="31" t="str">
        <f t="shared" si="60"/>
        <v>0.3 per 1000 0-17 yr olds</v>
      </c>
      <c r="M1239" s="31">
        <f t="shared" si="61"/>
        <v>0.34436955773109656</v>
      </c>
    </row>
    <row r="1240" spans="1:13" x14ac:dyDescent="0.45">
      <c r="A1240" s="31" t="str">
        <f t="shared" si="62"/>
        <v>E08000004_Live births to mothers under 18_number</v>
      </c>
      <c r="B1240" s="31" t="s">
        <v>375</v>
      </c>
      <c r="C1240" s="31" t="s">
        <v>376</v>
      </c>
      <c r="D1240" s="31" t="s">
        <v>2167</v>
      </c>
      <c r="E1240" s="31">
        <v>2018</v>
      </c>
      <c r="F1240" s="31" t="s">
        <v>45</v>
      </c>
      <c r="G1240" s="31" t="s">
        <v>48</v>
      </c>
      <c r="H1240" s="31" t="s">
        <v>1848</v>
      </c>
      <c r="I1240" s="31">
        <v>33</v>
      </c>
      <c r="J1240" s="31">
        <f>INDEX('LA lookup'!H:H,MATCH(B1240,'LA lookup'!G:G,0))</f>
        <v>59416</v>
      </c>
      <c r="K1240" s="31"/>
      <c r="L1240" s="31" t="str">
        <f t="shared" si="60"/>
        <v>0.6 per 1000 0-17 yr olds</v>
      </c>
      <c r="M1240" s="31">
        <f t="shared" si="61"/>
        <v>0.55540595125892023</v>
      </c>
    </row>
    <row r="1241" spans="1:13" x14ac:dyDescent="0.45">
      <c r="A1241" s="31" t="str">
        <f t="shared" si="62"/>
        <v>E08000005_Live births to mothers under 18_number</v>
      </c>
      <c r="B1241" s="31" t="s">
        <v>391</v>
      </c>
      <c r="C1241" s="31" t="s">
        <v>392</v>
      </c>
      <c r="D1241" s="31" t="s">
        <v>2167</v>
      </c>
      <c r="E1241" s="31">
        <v>2018</v>
      </c>
      <c r="F1241" s="31" t="s">
        <v>45</v>
      </c>
      <c r="G1241" s="31" t="s">
        <v>48</v>
      </c>
      <c r="H1241" s="31" t="s">
        <v>1848</v>
      </c>
      <c r="I1241" s="31">
        <v>21</v>
      </c>
      <c r="J1241" s="31">
        <f>INDEX('LA lookup'!H:H,MATCH(B1241,'LA lookup'!G:G,0))</f>
        <v>52689</v>
      </c>
      <c r="K1241" s="31"/>
      <c r="L1241" s="31" t="str">
        <f t="shared" si="60"/>
        <v>0.4 per 1000 0-17 yr olds</v>
      </c>
      <c r="M1241" s="31">
        <f t="shared" si="61"/>
        <v>0.39856516540454368</v>
      </c>
    </row>
    <row r="1242" spans="1:13" x14ac:dyDescent="0.45">
      <c r="A1242" s="31" t="str">
        <f t="shared" si="62"/>
        <v>E08000006_Live births to mothers under 18_number</v>
      </c>
      <c r="B1242" s="31" t="s">
        <v>395</v>
      </c>
      <c r="C1242" s="31" t="s">
        <v>396</v>
      </c>
      <c r="D1242" s="31" t="s">
        <v>2167</v>
      </c>
      <c r="E1242" s="31">
        <v>2018</v>
      </c>
      <c r="F1242" s="31" t="s">
        <v>45</v>
      </c>
      <c r="G1242" s="31" t="s">
        <v>48</v>
      </c>
      <c r="H1242" s="31" t="s">
        <v>1848</v>
      </c>
      <c r="I1242" s="31">
        <v>33</v>
      </c>
      <c r="J1242" s="31">
        <f>INDEX('LA lookup'!H:H,MATCH(B1242,'LA lookup'!G:G,0))</f>
        <v>56566</v>
      </c>
      <c r="K1242" s="31"/>
      <c r="L1242" s="31" t="str">
        <f t="shared" si="60"/>
        <v>0.6 per 1000 0-17 yr olds</v>
      </c>
      <c r="M1242" s="31">
        <f t="shared" si="61"/>
        <v>0.58338931513630099</v>
      </c>
    </row>
    <row r="1243" spans="1:13" x14ac:dyDescent="0.45">
      <c r="A1243" s="31" t="str">
        <f t="shared" si="62"/>
        <v>E08000007_Live births to mothers under 18_number</v>
      </c>
      <c r="B1243" s="31" t="s">
        <v>420</v>
      </c>
      <c r="C1243" s="31" t="s">
        <v>421</v>
      </c>
      <c r="D1243" s="31" t="s">
        <v>2167</v>
      </c>
      <c r="E1243" s="31">
        <v>2018</v>
      </c>
      <c r="F1243" s="31" t="s">
        <v>45</v>
      </c>
      <c r="G1243" s="31" t="s">
        <v>48</v>
      </c>
      <c r="H1243" s="31" t="s">
        <v>1848</v>
      </c>
      <c r="I1243" s="31">
        <v>19</v>
      </c>
      <c r="J1243" s="31">
        <f>INDEX('LA lookup'!H:H,MATCH(B1243,'LA lookup'!G:G,0))</f>
        <v>63141</v>
      </c>
      <c r="K1243" s="31"/>
      <c r="L1243" s="31" t="str">
        <f t="shared" si="60"/>
        <v>0.3 per 1000 0-17 yr olds</v>
      </c>
      <c r="M1243" s="31">
        <f t="shared" si="61"/>
        <v>0.30091382778226505</v>
      </c>
    </row>
    <row r="1244" spans="1:13" x14ac:dyDescent="0.45">
      <c r="A1244" s="31" t="str">
        <f t="shared" si="62"/>
        <v>E08000008_Live births to mothers under 18_number</v>
      </c>
      <c r="B1244" s="31" t="s">
        <v>436</v>
      </c>
      <c r="C1244" s="31" t="s">
        <v>437</v>
      </c>
      <c r="D1244" s="31" t="s">
        <v>2167</v>
      </c>
      <c r="E1244" s="31">
        <v>2018</v>
      </c>
      <c r="F1244" s="31" t="s">
        <v>45</v>
      </c>
      <c r="G1244" s="31" t="s">
        <v>48</v>
      </c>
      <c r="H1244" s="31" t="s">
        <v>1848</v>
      </c>
      <c r="I1244" s="31">
        <v>19</v>
      </c>
      <c r="J1244" s="31">
        <f>INDEX('LA lookup'!H:H,MATCH(B1244,'LA lookup'!G:G,0))</f>
        <v>50223</v>
      </c>
      <c r="K1244" s="31"/>
      <c r="L1244" s="31" t="str">
        <f t="shared" si="60"/>
        <v>0.4 per 1000 0-17 yr olds</v>
      </c>
      <c r="M1244" s="31">
        <f t="shared" si="61"/>
        <v>0.37831272524540549</v>
      </c>
    </row>
    <row r="1245" spans="1:13" x14ac:dyDescent="0.45">
      <c r="A1245" s="31" t="str">
        <f t="shared" si="62"/>
        <v>E08000009_Live births to mothers under 18_number</v>
      </c>
      <c r="B1245" s="31" t="s">
        <v>442</v>
      </c>
      <c r="C1245" s="31" t="s">
        <v>443</v>
      </c>
      <c r="D1245" s="31" t="s">
        <v>2167</v>
      </c>
      <c r="E1245" s="31">
        <v>2018</v>
      </c>
      <c r="F1245" s="31" t="s">
        <v>45</v>
      </c>
      <c r="G1245" s="31" t="s">
        <v>48</v>
      </c>
      <c r="H1245" s="31" t="s">
        <v>1848</v>
      </c>
      <c r="I1245" s="31">
        <v>5</v>
      </c>
      <c r="J1245" s="31">
        <f>INDEX('LA lookup'!H:H,MATCH(B1245,'LA lookup'!G:G,0))</f>
        <v>56087</v>
      </c>
      <c r="K1245" s="31"/>
      <c r="L1245" s="31" t="str">
        <f t="shared" si="60"/>
        <v>0.1 per 1000 0-17 yr olds</v>
      </c>
      <c r="M1245" s="31">
        <f t="shared" si="61"/>
        <v>8.9147217715335111E-2</v>
      </c>
    </row>
    <row r="1246" spans="1:13" x14ac:dyDescent="0.45">
      <c r="A1246" s="31" t="str">
        <f t="shared" si="62"/>
        <v>E08000010_Live births to mothers under 18_number</v>
      </c>
      <c r="B1246" s="31" t="s">
        <v>460</v>
      </c>
      <c r="C1246" s="31" t="s">
        <v>461</v>
      </c>
      <c r="D1246" s="31" t="s">
        <v>2167</v>
      </c>
      <c r="E1246" s="31">
        <v>2018</v>
      </c>
      <c r="F1246" s="31" t="s">
        <v>45</v>
      </c>
      <c r="G1246" s="31" t="s">
        <v>48</v>
      </c>
      <c r="H1246" s="31" t="s">
        <v>1848</v>
      </c>
      <c r="I1246" s="31">
        <v>32</v>
      </c>
      <c r="J1246" s="31">
        <f>INDEX('LA lookup'!H:H,MATCH(B1246,'LA lookup'!G:G,0))</f>
        <v>68388</v>
      </c>
      <c r="K1246" s="31"/>
      <c r="L1246" s="31" t="str">
        <f t="shared" si="60"/>
        <v>0.5 per 1000 0-17 yr olds</v>
      </c>
      <c r="M1246" s="31">
        <f t="shared" si="61"/>
        <v>0.4679183482482307</v>
      </c>
    </row>
    <row r="1247" spans="1:13" x14ac:dyDescent="0.45">
      <c r="A1247" s="31" t="str">
        <f t="shared" si="62"/>
        <v>E10000017_Live births to mothers under 18_number</v>
      </c>
      <c r="B1247" s="31" t="s">
        <v>337</v>
      </c>
      <c r="C1247" s="31" t="s">
        <v>338</v>
      </c>
      <c r="D1247" s="31" t="s">
        <v>2167</v>
      </c>
      <c r="E1247" s="31">
        <v>2018</v>
      </c>
      <c r="F1247" s="31" t="s">
        <v>45</v>
      </c>
      <c r="G1247" s="31" t="s">
        <v>48</v>
      </c>
      <c r="H1247" s="31" t="s">
        <v>1848</v>
      </c>
      <c r="I1247" s="31">
        <v>119</v>
      </c>
      <c r="J1247" s="31">
        <f>INDEX('LA lookup'!H:H,MATCH(B1247,'LA lookup'!G:G,0))</f>
        <v>249727</v>
      </c>
      <c r="K1247" s="31"/>
      <c r="L1247" s="31" t="str">
        <f t="shared" si="60"/>
        <v>0.5 per 1000 0-17 yr olds</v>
      </c>
      <c r="M1247" s="31">
        <f t="shared" si="61"/>
        <v>0.47652036023337485</v>
      </c>
    </row>
    <row r="1248" spans="1:13" x14ac:dyDescent="0.45">
      <c r="A1248" s="31" t="str">
        <f t="shared" si="62"/>
        <v>E08000011_Live births to mothers under 18_number</v>
      </c>
      <c r="B1248" s="31" t="s">
        <v>333</v>
      </c>
      <c r="C1248" s="31" t="s">
        <v>334</v>
      </c>
      <c r="D1248" s="31" t="s">
        <v>2167</v>
      </c>
      <c r="E1248" s="31">
        <v>2018</v>
      </c>
      <c r="F1248" s="31" t="s">
        <v>45</v>
      </c>
      <c r="G1248" s="31" t="s">
        <v>48</v>
      </c>
      <c r="H1248" s="31" t="s">
        <v>1848</v>
      </c>
      <c r="I1248" s="31">
        <v>20</v>
      </c>
      <c r="J1248" s="31">
        <f>INDEX('LA lookup'!H:H,MATCH(B1248,'LA lookup'!G:G,0))</f>
        <v>33477</v>
      </c>
      <c r="K1248" s="31"/>
      <c r="L1248" s="31" t="str">
        <f t="shared" si="60"/>
        <v>0.6 per 1000 0-17 yr olds</v>
      </c>
      <c r="M1248" s="31">
        <f t="shared" si="61"/>
        <v>0.59742509782835973</v>
      </c>
    </row>
    <row r="1249" spans="1:13" x14ac:dyDescent="0.45">
      <c r="A1249" s="31" t="str">
        <f t="shared" si="62"/>
        <v>E08000012_Live births to mothers under 18_number</v>
      </c>
      <c r="B1249" s="31" t="s">
        <v>347</v>
      </c>
      <c r="C1249" s="31" t="s">
        <v>348</v>
      </c>
      <c r="D1249" s="31" t="s">
        <v>2167</v>
      </c>
      <c r="E1249" s="31">
        <v>2018</v>
      </c>
      <c r="F1249" s="31" t="s">
        <v>45</v>
      </c>
      <c r="G1249" s="31" t="s">
        <v>48</v>
      </c>
      <c r="H1249" s="31" t="s">
        <v>1848</v>
      </c>
      <c r="I1249" s="31">
        <v>35</v>
      </c>
      <c r="J1249" s="31">
        <f>INDEX('LA lookup'!H:H,MATCH(B1249,'LA lookup'!G:G,0))</f>
        <v>94902</v>
      </c>
      <c r="K1249" s="31"/>
      <c r="L1249" s="31" t="str">
        <f t="shared" si="60"/>
        <v>0.4 per 1000 0-17 yr olds</v>
      </c>
      <c r="M1249" s="31">
        <f t="shared" si="61"/>
        <v>0.36880150049524774</v>
      </c>
    </row>
    <row r="1250" spans="1:13" x14ac:dyDescent="0.45">
      <c r="A1250" s="31" t="str">
        <f t="shared" si="62"/>
        <v>E08000014_Live births to mothers under 18_number</v>
      </c>
      <c r="B1250" s="31" t="s">
        <v>399</v>
      </c>
      <c r="C1250" s="31" t="s">
        <v>400</v>
      </c>
      <c r="D1250" s="31" t="s">
        <v>2167</v>
      </c>
      <c r="E1250" s="31">
        <v>2018</v>
      </c>
      <c r="F1250" s="31" t="s">
        <v>45</v>
      </c>
      <c r="G1250" s="31" t="s">
        <v>48</v>
      </c>
      <c r="H1250" s="31" t="s">
        <v>1848</v>
      </c>
      <c r="I1250" s="31">
        <v>13</v>
      </c>
      <c r="J1250" s="31">
        <f>INDEX('LA lookup'!H:H,MATCH(B1250,'LA lookup'!G:G,0))</f>
        <v>53833</v>
      </c>
      <c r="K1250" s="31"/>
      <c r="L1250" s="31" t="str">
        <f t="shared" si="60"/>
        <v>0.2 per 1000 0-17 yr olds</v>
      </c>
      <c r="M1250" s="31">
        <f t="shared" si="61"/>
        <v>0.24148756339048538</v>
      </c>
    </row>
    <row r="1251" spans="1:13" x14ac:dyDescent="0.45">
      <c r="A1251" s="31" t="str">
        <f t="shared" si="62"/>
        <v>E08000013_Live births to mothers under 18_number</v>
      </c>
      <c r="B1251" s="31" t="s">
        <v>416</v>
      </c>
      <c r="C1251" s="31" t="s">
        <v>417</v>
      </c>
      <c r="D1251" s="31" t="s">
        <v>2167</v>
      </c>
      <c r="E1251" s="31">
        <v>2018</v>
      </c>
      <c r="F1251" s="31" t="s">
        <v>45</v>
      </c>
      <c r="G1251" s="31" t="s">
        <v>48</v>
      </c>
      <c r="H1251" s="31" t="s">
        <v>1848</v>
      </c>
      <c r="I1251" s="31">
        <v>24</v>
      </c>
      <c r="J1251" s="31">
        <f>INDEX('LA lookup'!H:H,MATCH(B1251,'LA lookup'!G:G,0))</f>
        <v>36785</v>
      </c>
      <c r="K1251" s="31"/>
      <c r="L1251" s="31" t="str">
        <f t="shared" si="60"/>
        <v>0.7 per 1000 0-17 yr olds</v>
      </c>
      <c r="M1251" s="31">
        <f t="shared" si="61"/>
        <v>0.65243985320103304</v>
      </c>
    </row>
    <row r="1252" spans="1:13" x14ac:dyDescent="0.45">
      <c r="A1252" s="31" t="str">
        <f t="shared" si="62"/>
        <v>E08000015_Live births to mothers under 18_number</v>
      </c>
      <c r="B1252" s="31" t="s">
        <v>464</v>
      </c>
      <c r="C1252" s="31" t="s">
        <v>465</v>
      </c>
      <c r="D1252" s="31" t="s">
        <v>2167</v>
      </c>
      <c r="E1252" s="31">
        <v>2018</v>
      </c>
      <c r="F1252" s="31" t="s">
        <v>45</v>
      </c>
      <c r="G1252" s="31" t="s">
        <v>48</v>
      </c>
      <c r="H1252" s="31" t="s">
        <v>1848</v>
      </c>
      <c r="I1252" s="31">
        <v>32</v>
      </c>
      <c r="J1252" s="31">
        <f>INDEX('LA lookup'!H:H,MATCH(B1252,'LA lookup'!G:G,0))</f>
        <v>67576</v>
      </c>
      <c r="K1252" s="31"/>
      <c r="L1252" s="31" t="str">
        <f t="shared" si="60"/>
        <v>0.5 per 1000 0-17 yr olds</v>
      </c>
      <c r="M1252" s="31">
        <f t="shared" si="61"/>
        <v>0.47354090209541849</v>
      </c>
    </row>
    <row r="1253" spans="1:13" x14ac:dyDescent="0.45">
      <c r="A1253" s="31" t="str">
        <f t="shared" si="62"/>
        <v>E06000011_Live births to mothers under 18_number</v>
      </c>
      <c r="B1253" s="31" t="s">
        <v>514</v>
      </c>
      <c r="C1253" s="31" t="s">
        <v>594</v>
      </c>
      <c r="D1253" s="31" t="s">
        <v>2167</v>
      </c>
      <c r="E1253" s="31">
        <v>2018</v>
      </c>
      <c r="F1253" s="31" t="s">
        <v>45</v>
      </c>
      <c r="G1253" s="31" t="s">
        <v>48</v>
      </c>
      <c r="H1253" s="31" t="s">
        <v>1848</v>
      </c>
      <c r="I1253" s="31">
        <v>20</v>
      </c>
      <c r="J1253" s="31">
        <f>INDEX('LA lookup'!H:H,MATCH(B1253,'LA lookup'!G:G,0))</f>
        <v>62942</v>
      </c>
      <c r="K1253" s="31"/>
      <c r="L1253" s="31" t="str">
        <f t="shared" si="60"/>
        <v>0.3 per 1000 0-17 yr olds</v>
      </c>
      <c r="M1253" s="31">
        <f t="shared" si="61"/>
        <v>0.31775285183184521</v>
      </c>
    </row>
    <row r="1254" spans="1:13" x14ac:dyDescent="0.45">
      <c r="A1254" s="31" t="str">
        <f t="shared" si="62"/>
        <v>E06000010_Live births to mothers under 18_number</v>
      </c>
      <c r="B1254" s="31" t="s">
        <v>329</v>
      </c>
      <c r="C1254" s="31" t="s">
        <v>593</v>
      </c>
      <c r="D1254" s="31" t="s">
        <v>2167</v>
      </c>
      <c r="E1254" s="31">
        <v>2018</v>
      </c>
      <c r="F1254" s="31" t="s">
        <v>45</v>
      </c>
      <c r="G1254" s="31" t="s">
        <v>48</v>
      </c>
      <c r="H1254" s="31" t="s">
        <v>1848</v>
      </c>
      <c r="I1254" s="31">
        <v>44</v>
      </c>
      <c r="J1254" s="31">
        <f>INDEX('LA lookup'!H:H,MATCH(B1254,'LA lookup'!G:G,0))</f>
        <v>57023</v>
      </c>
      <c r="K1254" s="31"/>
      <c r="L1254" s="31" t="str">
        <f t="shared" si="60"/>
        <v>0.8 per 1000 0-17 yr olds</v>
      </c>
      <c r="M1254" s="31">
        <f t="shared" si="61"/>
        <v>0.77161846974028026</v>
      </c>
    </row>
    <row r="1255" spans="1:13" x14ac:dyDescent="0.45">
      <c r="A1255" s="31" t="str">
        <f t="shared" si="62"/>
        <v>E06000012_Live births to mothers under 18_number</v>
      </c>
      <c r="B1255" s="31" t="s">
        <v>363</v>
      </c>
      <c r="C1255" s="31" t="s">
        <v>364</v>
      </c>
      <c r="D1255" s="31" t="s">
        <v>2167</v>
      </c>
      <c r="E1255" s="31">
        <v>2018</v>
      </c>
      <c r="F1255" s="31" t="s">
        <v>45</v>
      </c>
      <c r="G1255" s="31" t="s">
        <v>48</v>
      </c>
      <c r="H1255" s="31" t="s">
        <v>1848</v>
      </c>
      <c r="I1255" s="31">
        <v>26</v>
      </c>
      <c r="J1255" s="31">
        <f>INDEX('LA lookup'!H:H,MATCH(B1255,'LA lookup'!G:G,0))</f>
        <v>34503</v>
      </c>
      <c r="K1255" s="31"/>
      <c r="L1255" s="31" t="str">
        <f t="shared" si="60"/>
        <v>0.8 per 1000 0-17 yr olds</v>
      </c>
      <c r="M1255" s="31">
        <f t="shared" si="61"/>
        <v>0.75355766165260996</v>
      </c>
    </row>
    <row r="1256" spans="1:13" x14ac:dyDescent="0.45">
      <c r="A1256" s="31" t="str">
        <f t="shared" si="62"/>
        <v>E06000013_Live births to mothers under 18_number</v>
      </c>
      <c r="B1256" s="31" t="s">
        <v>365</v>
      </c>
      <c r="C1256" s="31" t="s">
        <v>366</v>
      </c>
      <c r="D1256" s="31" t="s">
        <v>2167</v>
      </c>
      <c r="E1256" s="31">
        <v>2018</v>
      </c>
      <c r="F1256" s="31" t="s">
        <v>45</v>
      </c>
      <c r="G1256" s="31" t="s">
        <v>48</v>
      </c>
      <c r="H1256" s="31" t="s">
        <v>1848</v>
      </c>
      <c r="I1256" s="31">
        <v>26</v>
      </c>
      <c r="J1256" s="31">
        <f>INDEX('LA lookup'!H:H,MATCH(B1256,'LA lookup'!G:G,0))</f>
        <v>35714</v>
      </c>
      <c r="K1256" s="31"/>
      <c r="L1256" s="31" t="str">
        <f t="shared" si="60"/>
        <v>0.7 per 1000 0-17 yr olds</v>
      </c>
      <c r="M1256" s="31">
        <f t="shared" si="61"/>
        <v>0.72800582404659231</v>
      </c>
    </row>
    <row r="1257" spans="1:13" x14ac:dyDescent="0.45">
      <c r="A1257" s="31" t="str">
        <f t="shared" si="62"/>
        <v>E06000014_Live births to mothers under 18_number</v>
      </c>
      <c r="B1257" s="31" t="s">
        <v>472</v>
      </c>
      <c r="C1257" s="31" t="s">
        <v>473</v>
      </c>
      <c r="D1257" s="31" t="s">
        <v>2167</v>
      </c>
      <c r="E1257" s="31">
        <v>2018</v>
      </c>
      <c r="F1257" s="31" t="s">
        <v>45</v>
      </c>
      <c r="G1257" s="31" t="s">
        <v>48</v>
      </c>
      <c r="H1257" s="31" t="s">
        <v>1848</v>
      </c>
      <c r="I1257" s="31">
        <v>14</v>
      </c>
      <c r="J1257" s="31">
        <f>INDEX('LA lookup'!H:H,MATCH(B1257,'LA lookup'!G:G,0))</f>
        <v>36572</v>
      </c>
      <c r="K1257" s="31"/>
      <c r="L1257" s="31" t="str">
        <f t="shared" si="60"/>
        <v>0.4 per 1000 0-17 yr olds</v>
      </c>
      <c r="M1257" s="31">
        <f t="shared" si="61"/>
        <v>0.38280651864814608</v>
      </c>
    </row>
    <row r="1258" spans="1:13" x14ac:dyDescent="0.45">
      <c r="A1258" s="31" t="str">
        <f t="shared" si="62"/>
        <v>E10000023_Live births to mothers under 18_number</v>
      </c>
      <c r="B1258" s="31" t="s">
        <v>369</v>
      </c>
      <c r="C1258" s="31" t="s">
        <v>370</v>
      </c>
      <c r="D1258" s="31" t="s">
        <v>2167</v>
      </c>
      <c r="E1258" s="31">
        <v>2018</v>
      </c>
      <c r="F1258" s="31" t="s">
        <v>45</v>
      </c>
      <c r="G1258" s="31" t="s">
        <v>48</v>
      </c>
      <c r="H1258" s="31" t="s">
        <v>1848</v>
      </c>
      <c r="I1258" s="31">
        <v>27</v>
      </c>
      <c r="J1258" s="31">
        <f>INDEX('LA lookup'!H:H,MATCH(B1258,'LA lookup'!G:G,0))</f>
        <v>117499</v>
      </c>
      <c r="K1258" s="31"/>
      <c r="L1258" s="31" t="str">
        <f t="shared" si="60"/>
        <v>0.2 per 1000 0-17 yr olds</v>
      </c>
      <c r="M1258" s="31">
        <f t="shared" si="61"/>
        <v>0.22978918969523143</v>
      </c>
    </row>
    <row r="1259" spans="1:13" x14ac:dyDescent="0.45">
      <c r="A1259" s="31" t="str">
        <f t="shared" si="62"/>
        <v>E08000016_Live births to mothers under 18_number</v>
      </c>
      <c r="B1259" s="31" t="s">
        <v>236</v>
      </c>
      <c r="C1259" s="31" t="s">
        <v>237</v>
      </c>
      <c r="D1259" s="31" t="s">
        <v>2167</v>
      </c>
      <c r="E1259" s="31">
        <v>2018</v>
      </c>
      <c r="F1259" s="31" t="s">
        <v>45</v>
      </c>
      <c r="G1259" s="31" t="s">
        <v>48</v>
      </c>
      <c r="H1259" s="31" t="s">
        <v>1848</v>
      </c>
      <c r="I1259" s="31">
        <v>35</v>
      </c>
      <c r="J1259" s="31">
        <f>INDEX('LA lookup'!H:H,MATCH(B1259,'LA lookup'!G:G,0))</f>
        <v>50727</v>
      </c>
      <c r="K1259" s="31"/>
      <c r="L1259" s="31" t="str">
        <f t="shared" si="60"/>
        <v>0.7 per 1000 0-17 yr olds</v>
      </c>
      <c r="M1259" s="31">
        <f t="shared" si="61"/>
        <v>0.68996786721075554</v>
      </c>
    </row>
    <row r="1260" spans="1:13" x14ac:dyDescent="0.45">
      <c r="A1260" s="31" t="str">
        <f t="shared" si="62"/>
        <v>E08000017_Live births to mothers under 18_number</v>
      </c>
      <c r="B1260" s="31" t="s">
        <v>293</v>
      </c>
      <c r="C1260" s="31" t="s">
        <v>294</v>
      </c>
      <c r="D1260" s="31" t="s">
        <v>2167</v>
      </c>
      <c r="E1260" s="31">
        <v>2018</v>
      </c>
      <c r="F1260" s="31" t="s">
        <v>45</v>
      </c>
      <c r="G1260" s="31" t="s">
        <v>48</v>
      </c>
      <c r="H1260" s="31" t="s">
        <v>1848</v>
      </c>
      <c r="I1260" s="31">
        <v>30</v>
      </c>
      <c r="J1260" s="31">
        <f>INDEX('LA lookup'!H:H,MATCH(B1260,'LA lookup'!G:G,0))</f>
        <v>66448</v>
      </c>
      <c r="K1260" s="31"/>
      <c r="L1260" s="31" t="str">
        <f t="shared" si="60"/>
        <v>0.5 per 1000 0-17 yr olds</v>
      </c>
      <c r="M1260" s="31">
        <f t="shared" si="61"/>
        <v>0.45148085721165421</v>
      </c>
    </row>
    <row r="1261" spans="1:13" x14ac:dyDescent="0.45">
      <c r="A1261" s="31" t="str">
        <f t="shared" si="62"/>
        <v>E08000018_Live births to mothers under 18_number</v>
      </c>
      <c r="B1261" s="31" t="s">
        <v>393</v>
      </c>
      <c r="C1261" s="31" t="s">
        <v>394</v>
      </c>
      <c r="D1261" s="31" t="s">
        <v>2167</v>
      </c>
      <c r="E1261" s="31">
        <v>2018</v>
      </c>
      <c r="F1261" s="31" t="s">
        <v>45</v>
      </c>
      <c r="G1261" s="31" t="s">
        <v>48</v>
      </c>
      <c r="H1261" s="31" t="s">
        <v>1848</v>
      </c>
      <c r="I1261" s="31">
        <v>30</v>
      </c>
      <c r="J1261" s="31">
        <f>INDEX('LA lookup'!H:H,MATCH(B1261,'LA lookup'!G:G,0))</f>
        <v>57196</v>
      </c>
      <c r="K1261" s="31"/>
      <c r="L1261" s="31" t="str">
        <f t="shared" si="60"/>
        <v>0.5 per 1000 0-17 yr olds</v>
      </c>
      <c r="M1261" s="31">
        <f t="shared" si="61"/>
        <v>0.52451220365060491</v>
      </c>
    </row>
    <row r="1262" spans="1:13" x14ac:dyDescent="0.45">
      <c r="A1262" s="31" t="str">
        <f t="shared" si="62"/>
        <v>E08000019_Live births to mothers under 18_number</v>
      </c>
      <c r="B1262" s="31" t="s">
        <v>401</v>
      </c>
      <c r="C1262" s="31" t="s">
        <v>402</v>
      </c>
      <c r="D1262" s="31" t="s">
        <v>2167</v>
      </c>
      <c r="E1262" s="31">
        <v>2018</v>
      </c>
      <c r="F1262" s="31" t="s">
        <v>45</v>
      </c>
      <c r="G1262" s="31" t="s">
        <v>48</v>
      </c>
      <c r="H1262" s="31" t="s">
        <v>1848</v>
      </c>
      <c r="I1262" s="31">
        <v>60</v>
      </c>
      <c r="J1262" s="31">
        <f>INDEX('LA lookup'!H:H,MATCH(B1262,'LA lookup'!G:G,0))</f>
        <v>117497</v>
      </c>
      <c r="K1262" s="31"/>
      <c r="L1262" s="31" t="str">
        <f t="shared" si="60"/>
        <v>0.5 per 1000 0-17 yr olds</v>
      </c>
      <c r="M1262" s="31">
        <f t="shared" si="61"/>
        <v>0.51065133577878585</v>
      </c>
    </row>
    <row r="1263" spans="1:13" x14ac:dyDescent="0.45">
      <c r="A1263" s="31" t="str">
        <f t="shared" si="62"/>
        <v>E08000032_Live births to mothers under 18_number</v>
      </c>
      <c r="B1263" s="31" t="s">
        <v>259</v>
      </c>
      <c r="C1263" s="31" t="s">
        <v>260</v>
      </c>
      <c r="D1263" s="31" t="s">
        <v>2167</v>
      </c>
      <c r="E1263" s="31">
        <v>2018</v>
      </c>
      <c r="F1263" s="31" t="s">
        <v>45</v>
      </c>
      <c r="G1263" s="31" t="s">
        <v>48</v>
      </c>
      <c r="H1263" s="31" t="s">
        <v>1848</v>
      </c>
      <c r="I1263" s="31">
        <v>71</v>
      </c>
      <c r="J1263" s="31">
        <f>INDEX('LA lookup'!H:H,MATCH(B1263,'LA lookup'!G:G,0))</f>
        <v>142005</v>
      </c>
      <c r="K1263" s="31"/>
      <c r="L1263" s="31" t="str">
        <f t="shared" si="60"/>
        <v>0.5 per 1000 0-17 yr olds</v>
      </c>
      <c r="M1263" s="31">
        <f t="shared" si="61"/>
        <v>0.49998239498609204</v>
      </c>
    </row>
    <row r="1264" spans="1:13" x14ac:dyDescent="0.45">
      <c r="A1264" s="31" t="str">
        <f t="shared" si="62"/>
        <v>E08000033_Live births to mothers under 18_number</v>
      </c>
      <c r="B1264" s="31" t="s">
        <v>273</v>
      </c>
      <c r="C1264" s="31" t="s">
        <v>274</v>
      </c>
      <c r="D1264" s="31" t="s">
        <v>2167</v>
      </c>
      <c r="E1264" s="31">
        <v>2018</v>
      </c>
      <c r="F1264" s="31" t="s">
        <v>45</v>
      </c>
      <c r="G1264" s="31" t="s">
        <v>48</v>
      </c>
      <c r="H1264" s="31" t="s">
        <v>1848</v>
      </c>
      <c r="I1264" s="31">
        <v>9</v>
      </c>
      <c r="J1264" s="31">
        <f>INDEX('LA lookup'!H:H,MATCH(B1264,'LA lookup'!G:G,0))</f>
        <v>46021</v>
      </c>
      <c r="K1264" s="31"/>
      <c r="L1264" s="31" t="str">
        <f t="shared" si="60"/>
        <v>0.2 per 1000 0-17 yr olds</v>
      </c>
      <c r="M1264" s="31">
        <f t="shared" si="61"/>
        <v>0.19556289520001741</v>
      </c>
    </row>
    <row r="1265" spans="1:13" x14ac:dyDescent="0.45">
      <c r="A1265" s="31" t="str">
        <f t="shared" si="62"/>
        <v>E08000034_Live births to mothers under 18_number</v>
      </c>
      <c r="B1265" s="31" t="s">
        <v>331</v>
      </c>
      <c r="C1265" s="31" t="s">
        <v>332</v>
      </c>
      <c r="D1265" s="31" t="s">
        <v>2167</v>
      </c>
      <c r="E1265" s="31">
        <v>2018</v>
      </c>
      <c r="F1265" s="31" t="s">
        <v>45</v>
      </c>
      <c r="G1265" s="31" t="s">
        <v>48</v>
      </c>
      <c r="H1265" s="31" t="s">
        <v>1848</v>
      </c>
      <c r="I1265" s="31">
        <v>28</v>
      </c>
      <c r="J1265" s="31">
        <f>INDEX('LA lookup'!H:H,MATCH(B1265,'LA lookup'!G:G,0))</f>
        <v>100174</v>
      </c>
      <c r="K1265" s="31"/>
      <c r="L1265" s="31" t="str">
        <f t="shared" si="60"/>
        <v>0.3 per 1000 0-17 yr olds</v>
      </c>
      <c r="M1265" s="31">
        <f t="shared" si="61"/>
        <v>0.27951364625551539</v>
      </c>
    </row>
    <row r="1266" spans="1:13" x14ac:dyDescent="0.45">
      <c r="A1266" s="31" t="str">
        <f t="shared" si="62"/>
        <v>E08000035_Live births to mothers under 18_number</v>
      </c>
      <c r="B1266" s="31" t="s">
        <v>339</v>
      </c>
      <c r="C1266" s="31" t="s">
        <v>340</v>
      </c>
      <c r="D1266" s="31" t="s">
        <v>2167</v>
      </c>
      <c r="E1266" s="31">
        <v>2018</v>
      </c>
      <c r="F1266" s="31" t="s">
        <v>45</v>
      </c>
      <c r="G1266" s="31" t="s">
        <v>48</v>
      </c>
      <c r="H1266" s="31" t="s">
        <v>1848</v>
      </c>
      <c r="I1266" s="31">
        <v>105</v>
      </c>
      <c r="J1266" s="31">
        <f>INDEX('LA lookup'!H:H,MATCH(B1266,'LA lookup'!G:G,0))</f>
        <v>168176</v>
      </c>
      <c r="K1266" s="31"/>
      <c r="L1266" s="31" t="str">
        <f t="shared" si="60"/>
        <v>0.6 per 1000 0-17 yr olds</v>
      </c>
      <c r="M1266" s="31">
        <f t="shared" si="61"/>
        <v>0.62434592331842831</v>
      </c>
    </row>
    <row r="1267" spans="1:13" x14ac:dyDescent="0.45">
      <c r="A1267" s="31" t="str">
        <f t="shared" si="62"/>
        <v>E08000036_Live births to mothers under 18_number</v>
      </c>
      <c r="B1267" s="31" t="s">
        <v>444</v>
      </c>
      <c r="C1267" s="31" t="s">
        <v>445</v>
      </c>
      <c r="D1267" s="31" t="s">
        <v>2167</v>
      </c>
      <c r="E1267" s="31">
        <v>2018</v>
      </c>
      <c r="F1267" s="31" t="s">
        <v>45</v>
      </c>
      <c r="G1267" s="31" t="s">
        <v>48</v>
      </c>
      <c r="H1267" s="31" t="s">
        <v>1848</v>
      </c>
      <c r="I1267" s="31">
        <v>37</v>
      </c>
      <c r="J1267" s="31">
        <f>INDEX('LA lookup'!H:H,MATCH(B1267,'LA lookup'!G:G,0))</f>
        <v>72893</v>
      </c>
      <c r="K1267" s="31"/>
      <c r="L1267" s="31" t="str">
        <f t="shared" si="60"/>
        <v>0.5 per 1000 0-17 yr olds</v>
      </c>
      <c r="M1267" s="31">
        <f t="shared" si="61"/>
        <v>0.50759332171813476</v>
      </c>
    </row>
    <row r="1268" spans="1:13" x14ac:dyDescent="0.45">
      <c r="A1268" s="31" t="str">
        <f t="shared" si="62"/>
        <v>E06000015_Live births to mothers under 18_number</v>
      </c>
      <c r="B1268" s="31" t="s">
        <v>289</v>
      </c>
      <c r="C1268" s="31" t="s">
        <v>290</v>
      </c>
      <c r="D1268" s="31" t="s">
        <v>2167</v>
      </c>
      <c r="E1268" s="31">
        <v>2018</v>
      </c>
      <c r="F1268" s="31" t="s">
        <v>45</v>
      </c>
      <c r="G1268" s="31" t="s">
        <v>48</v>
      </c>
      <c r="H1268" s="31" t="s">
        <v>1848</v>
      </c>
      <c r="I1268" s="31">
        <v>33</v>
      </c>
      <c r="J1268" s="31">
        <f>INDEX('LA lookup'!H:H,MATCH(B1268,'LA lookup'!G:G,0))</f>
        <v>59899</v>
      </c>
      <c r="K1268" s="31"/>
      <c r="L1268" s="31" t="str">
        <f t="shared" si="60"/>
        <v>0.6 per 1000 0-17 yr olds</v>
      </c>
      <c r="M1268" s="31">
        <f t="shared" si="61"/>
        <v>0.55092739444731964</v>
      </c>
    </row>
    <row r="1269" spans="1:13" x14ac:dyDescent="0.45">
      <c r="A1269" s="31" t="str">
        <f t="shared" si="62"/>
        <v>E06000016_Live births to mothers under 18_number</v>
      </c>
      <c r="B1269" s="31" t="s">
        <v>341</v>
      </c>
      <c r="C1269" s="31" t="s">
        <v>342</v>
      </c>
      <c r="D1269" s="31" t="s">
        <v>2167</v>
      </c>
      <c r="E1269" s="31">
        <v>2018</v>
      </c>
      <c r="F1269" s="31" t="s">
        <v>45</v>
      </c>
      <c r="G1269" s="31" t="s">
        <v>48</v>
      </c>
      <c r="H1269" s="31" t="s">
        <v>1848</v>
      </c>
      <c r="I1269" s="31">
        <v>45</v>
      </c>
      <c r="J1269" s="31">
        <f>INDEX('LA lookup'!H:H,MATCH(B1269,'LA lookup'!G:G,0))</f>
        <v>83994</v>
      </c>
      <c r="K1269" s="31"/>
      <c r="L1269" s="31" t="str">
        <f t="shared" si="60"/>
        <v>0.5 per 1000 0-17 yr olds</v>
      </c>
      <c r="M1269" s="31">
        <f t="shared" si="61"/>
        <v>0.53575255375383957</v>
      </c>
    </row>
    <row r="1270" spans="1:13" x14ac:dyDescent="0.45">
      <c r="A1270" s="31" t="str">
        <f t="shared" si="62"/>
        <v>E06000018_Live births to mothers under 18_number</v>
      </c>
      <c r="B1270" s="31" t="s">
        <v>373</v>
      </c>
      <c r="C1270" s="31" t="s">
        <v>374</v>
      </c>
      <c r="D1270" s="31" t="s">
        <v>2167</v>
      </c>
      <c r="E1270" s="31">
        <v>2018</v>
      </c>
      <c r="F1270" s="31" t="s">
        <v>45</v>
      </c>
      <c r="G1270" s="31" t="s">
        <v>48</v>
      </c>
      <c r="H1270" s="31" t="s">
        <v>1848</v>
      </c>
      <c r="I1270" s="31">
        <v>51</v>
      </c>
      <c r="J1270" s="31">
        <f>INDEX('LA lookup'!H:H,MATCH(B1270,'LA lookup'!G:G,0))</f>
        <v>68651</v>
      </c>
      <c r="K1270" s="31"/>
      <c r="L1270" s="31" t="str">
        <f t="shared" si="60"/>
        <v>0.7 per 1000 0-17 yr olds</v>
      </c>
      <c r="M1270" s="31">
        <f t="shared" si="61"/>
        <v>0.74288794045243334</v>
      </c>
    </row>
    <row r="1271" spans="1:13" x14ac:dyDescent="0.45">
      <c r="A1271" s="31" t="str">
        <f t="shared" si="62"/>
        <v>E06000017_Live births to mothers under 18_number</v>
      </c>
      <c r="B1271" s="31" t="s">
        <v>548</v>
      </c>
      <c r="C1271" s="31" t="s">
        <v>728</v>
      </c>
      <c r="D1271" s="31" t="s">
        <v>2167</v>
      </c>
      <c r="E1271" s="31">
        <v>2018</v>
      </c>
      <c r="F1271" s="31" t="s">
        <v>45</v>
      </c>
      <c r="G1271" s="31" t="s">
        <v>48</v>
      </c>
      <c r="H1271" s="31" t="s">
        <v>1848</v>
      </c>
      <c r="I1271" s="31">
        <v>1</v>
      </c>
      <c r="J1271" s="31">
        <f>INDEX('LA lookup'!H:H,MATCH(B1271,'LA lookup'!G:G,0))</f>
        <v>7807</v>
      </c>
      <c r="K1271" s="31"/>
      <c r="L1271" s="31" t="str">
        <f t="shared" si="60"/>
        <v>0.1 per 1000 0-17 yr olds</v>
      </c>
      <c r="M1271" s="31">
        <f t="shared" si="61"/>
        <v>0.1280901754835404</v>
      </c>
    </row>
    <row r="1272" spans="1:13" x14ac:dyDescent="0.45">
      <c r="A1272" s="31" t="str">
        <f t="shared" si="62"/>
        <v>E10000007_Live births to mothers under 18_number</v>
      </c>
      <c r="B1272" s="31" t="s">
        <v>291</v>
      </c>
      <c r="C1272" s="31" t="s">
        <v>292</v>
      </c>
      <c r="D1272" s="31" t="s">
        <v>2167</v>
      </c>
      <c r="E1272" s="31">
        <v>2018</v>
      </c>
      <c r="F1272" s="31" t="s">
        <v>45</v>
      </c>
      <c r="G1272" s="31" t="s">
        <v>48</v>
      </c>
      <c r="H1272" s="31" t="s">
        <v>1848</v>
      </c>
      <c r="I1272" s="31">
        <v>50</v>
      </c>
      <c r="J1272" s="31">
        <f>INDEX('LA lookup'!H:H,MATCH(B1272,'LA lookup'!G:G,0))</f>
        <v>153272</v>
      </c>
      <c r="K1272" s="31"/>
      <c r="L1272" s="31" t="str">
        <f t="shared" si="60"/>
        <v>0.3 per 1000 0-17 yr olds</v>
      </c>
      <c r="M1272" s="31">
        <f t="shared" si="61"/>
        <v>0.32621744349913878</v>
      </c>
    </row>
    <row r="1273" spans="1:13" x14ac:dyDescent="0.45">
      <c r="A1273" s="31" t="str">
        <f t="shared" si="62"/>
        <v>E10000018_Live births to mothers under 18_number</v>
      </c>
      <c r="B1273" s="31" t="s">
        <v>552</v>
      </c>
      <c r="C1273" s="31" t="s">
        <v>553</v>
      </c>
      <c r="D1273" s="31" t="s">
        <v>2167</v>
      </c>
      <c r="E1273" s="31">
        <v>2018</v>
      </c>
      <c r="F1273" s="31" t="s">
        <v>45</v>
      </c>
      <c r="G1273" s="31" t="s">
        <v>48</v>
      </c>
      <c r="H1273" s="31" t="s">
        <v>1848</v>
      </c>
      <c r="I1273" s="31">
        <v>25</v>
      </c>
      <c r="J1273" s="31">
        <f>INDEX('LA lookup'!H:H,MATCH(B1273,'LA lookup'!G:G,0))</f>
        <v>140307</v>
      </c>
      <c r="K1273" s="31"/>
      <c r="L1273" s="31" t="str">
        <f t="shared" si="60"/>
        <v>0.2 per 1000 0-17 yr olds</v>
      </c>
      <c r="M1273" s="31">
        <f t="shared" si="61"/>
        <v>0.1781807037425075</v>
      </c>
    </row>
    <row r="1274" spans="1:13" x14ac:dyDescent="0.45">
      <c r="A1274" s="31" t="str">
        <f t="shared" si="62"/>
        <v>E10000019_Live births to mothers under 18_number</v>
      </c>
      <c r="B1274" s="31" t="s">
        <v>345</v>
      </c>
      <c r="C1274" s="31" t="s">
        <v>346</v>
      </c>
      <c r="D1274" s="31" t="s">
        <v>2167</v>
      </c>
      <c r="E1274" s="31">
        <v>2018</v>
      </c>
      <c r="F1274" s="31" t="s">
        <v>45</v>
      </c>
      <c r="G1274" s="31" t="s">
        <v>48</v>
      </c>
      <c r="H1274" s="31" t="s">
        <v>1848</v>
      </c>
      <c r="I1274" s="31">
        <v>63</v>
      </c>
      <c r="J1274" s="31">
        <f>INDEX('LA lookup'!H:H,MATCH(B1274,'LA lookup'!G:G,0))</f>
        <v>145641</v>
      </c>
      <c r="K1274" s="31"/>
      <c r="L1274" s="31" t="str">
        <f t="shared" si="60"/>
        <v>0.4 per 1000 0-17 yr olds</v>
      </c>
      <c r="M1274" s="31">
        <f t="shared" si="61"/>
        <v>0.43257049869198921</v>
      </c>
    </row>
    <row r="1275" spans="1:13" x14ac:dyDescent="0.45">
      <c r="A1275" s="31" t="str">
        <f t="shared" si="62"/>
        <v>E10000021_Live births to mothers under 18_number</v>
      </c>
      <c r="B1275" s="31" t="s">
        <v>371</v>
      </c>
      <c r="C1275" s="31" t="s">
        <v>372</v>
      </c>
      <c r="D1275" s="31" t="s">
        <v>2167</v>
      </c>
      <c r="E1275" s="31">
        <v>2018</v>
      </c>
      <c r="F1275" s="31" t="s">
        <v>45</v>
      </c>
      <c r="G1275" s="31" t="s">
        <v>48</v>
      </c>
      <c r="H1275" s="31" t="s">
        <v>1848</v>
      </c>
      <c r="I1275" s="31">
        <v>48</v>
      </c>
      <c r="J1275" s="31">
        <f>INDEX('LA lookup'!H:H,MATCH(B1275,'LA lookup'!G:G,0))</f>
        <v>170235</v>
      </c>
      <c r="K1275" s="31"/>
      <c r="L1275" s="31" t="str">
        <f t="shared" si="60"/>
        <v>0.3 per 1000 0-17 yr olds</v>
      </c>
      <c r="M1275" s="31">
        <f t="shared" si="61"/>
        <v>0.2819631685611067</v>
      </c>
    </row>
    <row r="1276" spans="1:13" x14ac:dyDescent="0.45">
      <c r="A1276" s="31" t="str">
        <f t="shared" si="62"/>
        <v>E10000024_Live births to mothers under 18_number</v>
      </c>
      <c r="B1276" s="31" t="s">
        <v>572</v>
      </c>
      <c r="C1276" s="31" t="s">
        <v>573</v>
      </c>
      <c r="D1276" s="31" t="s">
        <v>2167</v>
      </c>
      <c r="E1276" s="31">
        <v>2018</v>
      </c>
      <c r="F1276" s="31" t="s">
        <v>45</v>
      </c>
      <c r="G1276" s="31" t="s">
        <v>48</v>
      </c>
      <c r="H1276" s="31" t="s">
        <v>1848</v>
      </c>
      <c r="I1276" s="31">
        <v>54</v>
      </c>
      <c r="J1276" s="31">
        <f>INDEX('LA lookup'!H:H,MATCH(B1276,'LA lookup'!G:G,0))</f>
        <v>166542</v>
      </c>
      <c r="K1276" s="31"/>
      <c r="L1276" s="31" t="str">
        <f t="shared" si="60"/>
        <v>0.3 per 1000 0-17 yr olds</v>
      </c>
      <c r="M1276" s="31">
        <f t="shared" si="61"/>
        <v>0.32424253341499443</v>
      </c>
    </row>
    <row r="1277" spans="1:13" x14ac:dyDescent="0.45">
      <c r="A1277" s="31" t="str">
        <f t="shared" si="62"/>
        <v>E06000019_Live births to mothers under 18_number</v>
      </c>
      <c r="B1277" s="31" t="s">
        <v>317</v>
      </c>
      <c r="C1277" s="31" t="s">
        <v>2168</v>
      </c>
      <c r="D1277" s="31" t="s">
        <v>2167</v>
      </c>
      <c r="E1277" s="31">
        <v>2018</v>
      </c>
      <c r="F1277" s="31" t="s">
        <v>45</v>
      </c>
      <c r="G1277" s="31" t="s">
        <v>48</v>
      </c>
      <c r="H1277" s="31" t="s">
        <v>1848</v>
      </c>
      <c r="I1277" s="31">
        <v>11</v>
      </c>
      <c r="J1277" s="31">
        <f>INDEX('LA lookup'!H:H,MATCH(B1277,'LA lookup'!G:G,0))</f>
        <v>36103</v>
      </c>
      <c r="K1277" s="31"/>
      <c r="L1277" s="31" t="str">
        <f t="shared" si="60"/>
        <v>0.3 per 1000 0-17 yr olds</v>
      </c>
      <c r="M1277" s="31">
        <f t="shared" si="61"/>
        <v>0.30468382128908955</v>
      </c>
    </row>
    <row r="1278" spans="1:13" x14ac:dyDescent="0.45">
      <c r="A1278" s="31" t="str">
        <f t="shared" si="62"/>
        <v>E06000051_Live births to mothers under 18_number</v>
      </c>
      <c r="B1278" s="31" t="s">
        <v>403</v>
      </c>
      <c r="C1278" s="31" t="s">
        <v>166</v>
      </c>
      <c r="D1278" s="31" t="s">
        <v>2167</v>
      </c>
      <c r="E1278" s="31">
        <v>2018</v>
      </c>
      <c r="F1278" s="31" t="s">
        <v>45</v>
      </c>
      <c r="G1278" s="31" t="s">
        <v>48</v>
      </c>
      <c r="H1278" s="31" t="s">
        <v>1848</v>
      </c>
      <c r="I1278" s="31">
        <v>14</v>
      </c>
      <c r="J1278" s="31">
        <f>INDEX('LA lookup'!H:H,MATCH(B1278,'LA lookup'!G:G,0))</f>
        <v>59839</v>
      </c>
      <c r="K1278" s="31"/>
      <c r="L1278" s="31" t="str">
        <f t="shared" si="60"/>
        <v>0.2 per 1000 0-17 yr olds</v>
      </c>
      <c r="M1278" s="31">
        <f t="shared" si="61"/>
        <v>0.23396112902956265</v>
      </c>
    </row>
    <row r="1279" spans="1:13" x14ac:dyDescent="0.45">
      <c r="A1279" s="31" t="str">
        <f t="shared" si="62"/>
        <v>E06000021_Live births to mothers under 18_number</v>
      </c>
      <c r="B1279" s="31" t="s">
        <v>424</v>
      </c>
      <c r="C1279" s="31" t="s">
        <v>425</v>
      </c>
      <c r="D1279" s="31" t="s">
        <v>2167</v>
      </c>
      <c r="E1279" s="31">
        <v>2018</v>
      </c>
      <c r="F1279" s="31" t="s">
        <v>45</v>
      </c>
      <c r="G1279" s="31" t="s">
        <v>48</v>
      </c>
      <c r="H1279" s="31" t="s">
        <v>1848</v>
      </c>
      <c r="I1279" s="31">
        <v>37</v>
      </c>
      <c r="J1279" s="31">
        <f>INDEX('LA lookup'!H:H,MATCH(B1279,'LA lookup'!G:G,0))</f>
        <v>57549</v>
      </c>
      <c r="K1279" s="31"/>
      <c r="L1279" s="31" t="str">
        <f t="shared" si="60"/>
        <v>0.6 per 1000 0-17 yr olds</v>
      </c>
      <c r="M1279" s="31">
        <f t="shared" si="61"/>
        <v>0.64293037237832107</v>
      </c>
    </row>
    <row r="1280" spans="1:13" x14ac:dyDescent="0.45">
      <c r="A1280" s="31" t="str">
        <f t="shared" si="62"/>
        <v>E06000020_Live births to mothers under 18_number</v>
      </c>
      <c r="B1280" s="31" t="s">
        <v>570</v>
      </c>
      <c r="C1280" s="31" t="s">
        <v>730</v>
      </c>
      <c r="D1280" s="31" t="s">
        <v>2167</v>
      </c>
      <c r="E1280" s="31">
        <v>2018</v>
      </c>
      <c r="F1280" s="31" t="s">
        <v>45</v>
      </c>
      <c r="G1280" s="31" t="s">
        <v>48</v>
      </c>
      <c r="H1280" s="31" t="s">
        <v>1848</v>
      </c>
      <c r="I1280" s="31">
        <v>23</v>
      </c>
      <c r="J1280" s="31">
        <f>INDEX('LA lookup'!H:H,MATCH(B1280,'LA lookup'!G:G,0))</f>
        <v>40620</v>
      </c>
      <c r="K1280" s="31"/>
      <c r="L1280" s="31" t="str">
        <f t="shared" si="60"/>
        <v>0.6 per 1000 0-17 yr olds</v>
      </c>
      <c r="M1280" s="31">
        <f t="shared" si="61"/>
        <v>0.56622353520433277</v>
      </c>
    </row>
    <row r="1281" spans="1:13" x14ac:dyDescent="0.45">
      <c r="A1281" s="31" t="str">
        <f t="shared" si="62"/>
        <v>E10000028_Live births to mothers under 18_number</v>
      </c>
      <c r="B1281" s="31" t="s">
        <v>418</v>
      </c>
      <c r="C1281" s="31" t="s">
        <v>419</v>
      </c>
      <c r="D1281" s="31" t="s">
        <v>2167</v>
      </c>
      <c r="E1281" s="31">
        <v>2018</v>
      </c>
      <c r="F1281" s="31" t="s">
        <v>45</v>
      </c>
      <c r="G1281" s="31" t="s">
        <v>48</v>
      </c>
      <c r="H1281" s="31" t="s">
        <v>1848</v>
      </c>
      <c r="I1281" s="31">
        <v>57</v>
      </c>
      <c r="J1281" s="31">
        <f>INDEX('LA lookup'!H:H,MATCH(B1281,'LA lookup'!G:G,0))</f>
        <v>169603</v>
      </c>
      <c r="K1281" s="31"/>
      <c r="L1281" s="31" t="str">
        <f t="shared" si="60"/>
        <v>0.3 per 1000 0-17 yr olds</v>
      </c>
      <c r="M1281" s="31">
        <f t="shared" si="61"/>
        <v>0.33607896086743749</v>
      </c>
    </row>
    <row r="1282" spans="1:13" x14ac:dyDescent="0.45">
      <c r="A1282" s="31" t="str">
        <f t="shared" si="62"/>
        <v>E10000031_Live births to mothers under 18_number</v>
      </c>
      <c r="B1282" s="31" t="s">
        <v>454</v>
      </c>
      <c r="C1282" s="31" t="s">
        <v>455</v>
      </c>
      <c r="D1282" s="31" t="s">
        <v>2167</v>
      </c>
      <c r="E1282" s="31">
        <v>2018</v>
      </c>
      <c r="F1282" s="31" t="s">
        <v>45</v>
      </c>
      <c r="G1282" s="31" t="s">
        <v>48</v>
      </c>
      <c r="H1282" s="31" t="s">
        <v>1848</v>
      </c>
      <c r="I1282" s="31">
        <v>35</v>
      </c>
      <c r="J1282" s="31">
        <f>INDEX('LA lookup'!H:H,MATCH(B1282,'LA lookup'!G:G,0))</f>
        <v>115928</v>
      </c>
      <c r="K1282" s="31"/>
      <c r="L1282" s="31" t="str">
        <f t="shared" si="60"/>
        <v>0.3 per 1000 0-17 yr olds</v>
      </c>
      <c r="M1282" s="31">
        <f t="shared" si="61"/>
        <v>0.30191153129528669</v>
      </c>
    </row>
    <row r="1283" spans="1:13" x14ac:dyDescent="0.45">
      <c r="A1283" s="31" t="str">
        <f t="shared" si="62"/>
        <v>E08000025_Live births to mothers under 18_number</v>
      </c>
      <c r="B1283" s="31" t="s">
        <v>245</v>
      </c>
      <c r="C1283" s="31" t="s">
        <v>246</v>
      </c>
      <c r="D1283" s="31" t="s">
        <v>2167</v>
      </c>
      <c r="E1283" s="31">
        <v>2018</v>
      </c>
      <c r="F1283" s="31" t="s">
        <v>45</v>
      </c>
      <c r="G1283" s="31" t="s">
        <v>48</v>
      </c>
      <c r="H1283" s="31" t="s">
        <v>1848</v>
      </c>
      <c r="I1283" s="31">
        <v>122</v>
      </c>
      <c r="J1283" s="31">
        <f>INDEX('LA lookup'!H:H,MATCH(B1283,'LA lookup'!G:G,0))</f>
        <v>288388</v>
      </c>
      <c r="K1283" s="31"/>
      <c r="L1283" s="31" t="str">
        <f t="shared" si="60"/>
        <v>0.4 per 1000 0-17 yr olds</v>
      </c>
      <c r="M1283" s="31">
        <f t="shared" si="61"/>
        <v>0.42304118063164903</v>
      </c>
    </row>
    <row r="1284" spans="1:13" x14ac:dyDescent="0.45">
      <c r="A1284" s="31" t="str">
        <f t="shared" si="62"/>
        <v>E08000026_Live births to mothers under 18_number</v>
      </c>
      <c r="B1284" s="31" t="s">
        <v>283</v>
      </c>
      <c r="C1284" s="31" t="s">
        <v>284</v>
      </c>
      <c r="D1284" s="31" t="s">
        <v>2167</v>
      </c>
      <c r="E1284" s="31">
        <v>2018</v>
      </c>
      <c r="F1284" s="31" t="s">
        <v>45</v>
      </c>
      <c r="G1284" s="31" t="s">
        <v>48</v>
      </c>
      <c r="H1284" s="31" t="s">
        <v>1848</v>
      </c>
      <c r="I1284" s="31">
        <v>45</v>
      </c>
      <c r="J1284" s="31">
        <f>INDEX('LA lookup'!H:H,MATCH(B1284,'LA lookup'!G:G,0))</f>
        <v>78994</v>
      </c>
      <c r="K1284" s="31"/>
      <c r="L1284" s="31" t="str">
        <f t="shared" si="60"/>
        <v>0.6 per 1000 0-17 yr olds</v>
      </c>
      <c r="M1284" s="31">
        <f t="shared" si="61"/>
        <v>0.56966351874825938</v>
      </c>
    </row>
    <row r="1285" spans="1:13" x14ac:dyDescent="0.45">
      <c r="A1285" s="31" t="str">
        <f t="shared" si="62"/>
        <v>E08000027_Live births to mothers under 18_number</v>
      </c>
      <c r="B1285" s="31" t="s">
        <v>297</v>
      </c>
      <c r="C1285" s="31" t="s">
        <v>298</v>
      </c>
      <c r="D1285" s="31" t="s">
        <v>2167</v>
      </c>
      <c r="E1285" s="31">
        <v>2018</v>
      </c>
      <c r="F1285" s="31" t="s">
        <v>45</v>
      </c>
      <c r="G1285" s="31" t="s">
        <v>48</v>
      </c>
      <c r="H1285" s="31" t="s">
        <v>1848</v>
      </c>
      <c r="I1285" s="31">
        <v>22</v>
      </c>
      <c r="J1285" s="31">
        <f>INDEX('LA lookup'!H:H,MATCH(B1285,'LA lookup'!G:G,0))</f>
        <v>69265</v>
      </c>
      <c r="K1285" s="31"/>
      <c r="L1285" s="31" t="str">
        <f t="shared" si="60"/>
        <v>0.3 per 1000 0-17 yr olds</v>
      </c>
      <c r="M1285" s="31">
        <f t="shared" si="61"/>
        <v>0.31762073197141416</v>
      </c>
    </row>
    <row r="1286" spans="1:13" x14ac:dyDescent="0.45">
      <c r="A1286" s="31" t="str">
        <f t="shared" si="62"/>
        <v>E08000028_Live births to mothers under 18_number</v>
      </c>
      <c r="B1286" s="31" t="s">
        <v>397</v>
      </c>
      <c r="C1286" s="31" t="s">
        <v>398</v>
      </c>
      <c r="D1286" s="31" t="s">
        <v>2167</v>
      </c>
      <c r="E1286" s="31">
        <v>2018</v>
      </c>
      <c r="F1286" s="31" t="s">
        <v>45</v>
      </c>
      <c r="G1286" s="31" t="s">
        <v>48</v>
      </c>
      <c r="H1286" s="31" t="s">
        <v>1848</v>
      </c>
      <c r="I1286" s="31">
        <v>43</v>
      </c>
      <c r="J1286" s="31">
        <f>INDEX('LA lookup'!H:H,MATCH(B1286,'LA lookup'!G:G,0))</f>
        <v>81920</v>
      </c>
      <c r="K1286" s="31"/>
      <c r="L1286" s="31" t="str">
        <f t="shared" si="60"/>
        <v>0.5 per 1000 0-17 yr olds</v>
      </c>
      <c r="M1286" s="31">
        <f t="shared" si="61"/>
        <v>0.52490234375</v>
      </c>
    </row>
    <row r="1287" spans="1:13" x14ac:dyDescent="0.45">
      <c r="A1287" s="31" t="str">
        <f t="shared" si="62"/>
        <v>E08000029_Live births to mothers under 18_number</v>
      </c>
      <c r="B1287" s="31" t="s">
        <v>516</v>
      </c>
      <c r="C1287" s="31" t="s">
        <v>517</v>
      </c>
      <c r="D1287" s="31" t="s">
        <v>2167</v>
      </c>
      <c r="E1287" s="31">
        <v>2018</v>
      </c>
      <c r="F1287" s="31" t="s">
        <v>45</v>
      </c>
      <c r="G1287" s="31" t="s">
        <v>48</v>
      </c>
      <c r="H1287" s="31" t="s">
        <v>1848</v>
      </c>
      <c r="I1287" s="31">
        <v>11</v>
      </c>
      <c r="J1287" s="31">
        <f>INDEX('LA lookup'!H:H,MATCH(B1287,'LA lookup'!G:G,0))</f>
        <v>46946</v>
      </c>
      <c r="K1287" s="31"/>
      <c r="L1287" s="31" t="str">
        <f t="shared" ref="L1287:L1350" si="63">IF(LOWER(H1287)="percentage",CONCATENATE(I1287,"%"),IF(J1287="NA",K1287,IF(OR(ISERROR(I1287),ISBLANK(I1287),NOT(ISNUMBER(I1287)),H1287="score"),"N/A",CONCATENATE(ROUND(I1287/J1287*1000,1)," per 1000 0-17 yr olds"))))</f>
        <v>0.2 per 1000 0-17 yr olds</v>
      </c>
      <c r="M1287" s="31">
        <f t="shared" ref="M1287:M1350" si="64">IF(LOWER(H1287)="percentage",I1287,IF(J1287="NA",K1287,IF(OR(ISERROR(I1287),ISBLANK(I1287),NOT(ISNUMBER(I1287))),"N/A",I1287/J1287*1000)))</f>
        <v>0.234311762450475</v>
      </c>
    </row>
    <row r="1288" spans="1:13" x14ac:dyDescent="0.45">
      <c r="A1288" s="31" t="str">
        <f t="shared" ref="A1288:A1351" si="65">CONCATENATE(B1288,"_",G1288,"_",H1288)</f>
        <v>E08000030_Live births to mothers under 18_number</v>
      </c>
      <c r="B1288" s="31" t="s">
        <v>446</v>
      </c>
      <c r="C1288" s="31" t="s">
        <v>447</v>
      </c>
      <c r="D1288" s="31" t="s">
        <v>2167</v>
      </c>
      <c r="E1288" s="31">
        <v>2018</v>
      </c>
      <c r="F1288" s="31" t="s">
        <v>45</v>
      </c>
      <c r="G1288" s="31" t="s">
        <v>48</v>
      </c>
      <c r="H1288" s="31" t="s">
        <v>1848</v>
      </c>
      <c r="I1288" s="31">
        <v>43</v>
      </c>
      <c r="J1288" s="31">
        <f>INDEX('LA lookup'!H:H,MATCH(B1288,'LA lookup'!G:G,0))</f>
        <v>68157</v>
      </c>
      <c r="K1288" s="31"/>
      <c r="L1288" s="31" t="str">
        <f t="shared" si="63"/>
        <v>0.6 per 1000 0-17 yr olds</v>
      </c>
      <c r="M1288" s="31">
        <f t="shared" si="64"/>
        <v>0.63089631292457116</v>
      </c>
    </row>
    <row r="1289" spans="1:13" x14ac:dyDescent="0.45">
      <c r="A1289" s="31" t="str">
        <f t="shared" si="65"/>
        <v>E08000031_Live births to mothers under 18_number</v>
      </c>
      <c r="B1289" s="31" t="s">
        <v>468</v>
      </c>
      <c r="C1289" s="31" t="s">
        <v>469</v>
      </c>
      <c r="D1289" s="31" t="s">
        <v>2167</v>
      </c>
      <c r="E1289" s="31">
        <v>2018</v>
      </c>
      <c r="F1289" s="31" t="s">
        <v>45</v>
      </c>
      <c r="G1289" s="31" t="s">
        <v>48</v>
      </c>
      <c r="H1289" s="31" t="s">
        <v>1848</v>
      </c>
      <c r="I1289" s="31">
        <v>46</v>
      </c>
      <c r="J1289" s="31">
        <f>INDEX('LA lookup'!H:H,MATCH(B1289,'LA lookup'!G:G,0))</f>
        <v>61244</v>
      </c>
      <c r="K1289" s="31"/>
      <c r="L1289" s="31" t="str">
        <f t="shared" si="63"/>
        <v>0.8 per 1000 0-17 yr olds</v>
      </c>
      <c r="M1289" s="31">
        <f t="shared" si="64"/>
        <v>0.75109398471687017</v>
      </c>
    </row>
    <row r="1290" spans="1:13" x14ac:dyDescent="0.45">
      <c r="A1290" s="31" t="str">
        <f t="shared" si="65"/>
        <v>E10000034_Live births to mothers under 18_number</v>
      </c>
      <c r="B1290" s="31" t="s">
        <v>470</v>
      </c>
      <c r="C1290" s="31" t="s">
        <v>471</v>
      </c>
      <c r="D1290" s="31" t="s">
        <v>2167</v>
      </c>
      <c r="E1290" s="31">
        <v>2018</v>
      </c>
      <c r="F1290" s="31" t="s">
        <v>45</v>
      </c>
      <c r="G1290" s="31" t="s">
        <v>48</v>
      </c>
      <c r="H1290" s="31" t="s">
        <v>1848</v>
      </c>
      <c r="I1290" s="31">
        <v>27</v>
      </c>
      <c r="J1290" s="31">
        <f>INDEX('LA lookup'!H:H,MATCH(B1290,'LA lookup'!G:G,0))</f>
        <v>117783</v>
      </c>
      <c r="K1290" s="31"/>
      <c r="L1290" s="31" t="str">
        <f t="shared" si="63"/>
        <v>0.2 per 1000 0-17 yr olds</v>
      </c>
      <c r="M1290" s="31">
        <f t="shared" si="64"/>
        <v>0.22923511882020325</v>
      </c>
    </row>
    <row r="1291" spans="1:13" x14ac:dyDescent="0.45">
      <c r="A1291" s="31" t="str">
        <f t="shared" si="65"/>
        <v>E06000055_Live births to mothers under 18_number</v>
      </c>
      <c r="B1291" s="31" t="s">
        <v>240</v>
      </c>
      <c r="C1291" s="31" t="s">
        <v>1853</v>
      </c>
      <c r="D1291" s="31" t="s">
        <v>2167</v>
      </c>
      <c r="E1291" s="31">
        <v>2018</v>
      </c>
      <c r="F1291" s="31" t="s">
        <v>45</v>
      </c>
      <c r="G1291" s="31" t="s">
        <v>48</v>
      </c>
      <c r="H1291" s="31" t="s">
        <v>1848</v>
      </c>
      <c r="I1291" s="31">
        <v>12</v>
      </c>
      <c r="J1291" s="31">
        <f>INDEX('LA lookup'!H:H,MATCH(B1291,'LA lookup'!G:G,0))</f>
        <v>40088</v>
      </c>
      <c r="K1291" s="31"/>
      <c r="L1291" s="31" t="str">
        <f t="shared" si="63"/>
        <v>0.3 per 1000 0-17 yr olds</v>
      </c>
      <c r="M1291" s="31">
        <f t="shared" si="64"/>
        <v>0.29934144881261227</v>
      </c>
    </row>
    <row r="1292" spans="1:13" x14ac:dyDescent="0.45">
      <c r="A1292" s="31" t="str">
        <f t="shared" si="65"/>
        <v>E06000056_Live births to mothers under 18_number</v>
      </c>
      <c r="B1292" s="31" t="s">
        <v>279</v>
      </c>
      <c r="C1292" s="31" t="s">
        <v>280</v>
      </c>
      <c r="D1292" s="31" t="s">
        <v>2167</v>
      </c>
      <c r="E1292" s="31">
        <v>2018</v>
      </c>
      <c r="F1292" s="31" t="s">
        <v>45</v>
      </c>
      <c r="G1292" s="31" t="s">
        <v>48</v>
      </c>
      <c r="H1292" s="31" t="s">
        <v>1848</v>
      </c>
      <c r="I1292" s="31">
        <v>20</v>
      </c>
      <c r="J1292" s="31">
        <f>INDEX('LA lookup'!H:H,MATCH(B1292,'LA lookup'!G:G,0))</f>
        <v>62515</v>
      </c>
      <c r="K1292" s="31"/>
      <c r="L1292" s="31" t="str">
        <f t="shared" si="63"/>
        <v>0.3 per 1000 0-17 yr olds</v>
      </c>
      <c r="M1292" s="31">
        <f t="shared" si="64"/>
        <v>0.31992321842757737</v>
      </c>
    </row>
    <row r="1293" spans="1:13" x14ac:dyDescent="0.45">
      <c r="A1293" s="31" t="str">
        <f t="shared" si="65"/>
        <v>E06000032_Live births to mothers under 18_number</v>
      </c>
      <c r="B1293" s="31" t="s">
        <v>564</v>
      </c>
      <c r="C1293" s="31" t="s">
        <v>724</v>
      </c>
      <c r="D1293" s="31" t="s">
        <v>2167</v>
      </c>
      <c r="E1293" s="31">
        <v>2018</v>
      </c>
      <c r="F1293" s="31" t="s">
        <v>45</v>
      </c>
      <c r="G1293" s="31" t="s">
        <v>48</v>
      </c>
      <c r="H1293" s="31" t="s">
        <v>1848</v>
      </c>
      <c r="I1293" s="31">
        <v>17</v>
      </c>
      <c r="J1293" s="31">
        <f>INDEX('LA lookup'!H:H,MATCH(B1293,'LA lookup'!G:G,0))</f>
        <v>57375</v>
      </c>
      <c r="K1293" s="31"/>
      <c r="L1293" s="31" t="str">
        <f t="shared" si="63"/>
        <v>0.3 per 1000 0-17 yr olds</v>
      </c>
      <c r="M1293" s="31">
        <f t="shared" si="64"/>
        <v>0.29629629629629628</v>
      </c>
    </row>
    <row r="1294" spans="1:13" x14ac:dyDescent="0.45">
      <c r="A1294" s="31" t="str">
        <f t="shared" si="65"/>
        <v>E06000031_Live births to mothers under 18_number</v>
      </c>
      <c r="B1294" s="31" t="s">
        <v>379</v>
      </c>
      <c r="C1294" s="31" t="s">
        <v>380</v>
      </c>
      <c r="D1294" s="31" t="s">
        <v>2167</v>
      </c>
      <c r="E1294" s="31">
        <v>2018</v>
      </c>
      <c r="F1294" s="31" t="s">
        <v>45</v>
      </c>
      <c r="G1294" s="31" t="s">
        <v>48</v>
      </c>
      <c r="H1294" s="31" t="s">
        <v>1848</v>
      </c>
      <c r="I1294" s="31">
        <v>19</v>
      </c>
      <c r="J1294" s="31">
        <f>INDEX('LA lookup'!H:H,MATCH(B1294,'LA lookup'!G:G,0))</f>
        <v>51137</v>
      </c>
      <c r="K1294" s="31"/>
      <c r="L1294" s="31" t="str">
        <f t="shared" si="63"/>
        <v>0.4 per 1000 0-17 yr olds</v>
      </c>
      <c r="M1294" s="31">
        <f t="shared" si="64"/>
        <v>0.37155093181062632</v>
      </c>
    </row>
    <row r="1295" spans="1:13" x14ac:dyDescent="0.45">
      <c r="A1295" s="31" t="str">
        <f t="shared" si="65"/>
        <v>E06000033_Live births to mothers under 18_number</v>
      </c>
      <c r="B1295" s="31" t="s">
        <v>412</v>
      </c>
      <c r="C1295" s="31" t="s">
        <v>413</v>
      </c>
      <c r="D1295" s="31" t="s">
        <v>2167</v>
      </c>
      <c r="E1295" s="31">
        <v>2018</v>
      </c>
      <c r="F1295" s="31" t="s">
        <v>45</v>
      </c>
      <c r="G1295" s="31" t="s">
        <v>48</v>
      </c>
      <c r="H1295" s="31" t="s">
        <v>1848</v>
      </c>
      <c r="I1295" s="31">
        <v>22</v>
      </c>
      <c r="J1295" s="31">
        <f>INDEX('LA lookup'!H:H,MATCH(B1295,'LA lookup'!G:G,0))</f>
        <v>39540</v>
      </c>
      <c r="K1295" s="31"/>
      <c r="L1295" s="31" t="str">
        <f t="shared" si="63"/>
        <v>0.6 per 1000 0-17 yr olds</v>
      </c>
      <c r="M1295" s="31">
        <f t="shared" si="64"/>
        <v>0.5563985837126959</v>
      </c>
    </row>
    <row r="1296" spans="1:13" x14ac:dyDescent="0.45">
      <c r="A1296" s="31" t="str">
        <f t="shared" si="65"/>
        <v>E06000034_Live births to mothers under 18_number</v>
      </c>
      <c r="B1296" s="31" t="s">
        <v>493</v>
      </c>
      <c r="C1296" s="31" t="s">
        <v>731</v>
      </c>
      <c r="D1296" s="31" t="s">
        <v>2167</v>
      </c>
      <c r="E1296" s="31">
        <v>2018</v>
      </c>
      <c r="F1296" s="31" t="s">
        <v>45</v>
      </c>
      <c r="G1296" s="31" t="s">
        <v>48</v>
      </c>
      <c r="H1296" s="31" t="s">
        <v>1848</v>
      </c>
      <c r="I1296" s="31">
        <v>9</v>
      </c>
      <c r="J1296" s="31">
        <f>INDEX('LA lookup'!H:H,MATCH(B1296,'LA lookup'!G:G,0))</f>
        <v>43762</v>
      </c>
      <c r="K1296" s="31"/>
      <c r="L1296" s="31" t="str">
        <f t="shared" si="63"/>
        <v>0.2 per 1000 0-17 yr olds</v>
      </c>
      <c r="M1296" s="31">
        <f t="shared" si="64"/>
        <v>0.20565787669667748</v>
      </c>
    </row>
    <row r="1297" spans="1:13" x14ac:dyDescent="0.45">
      <c r="A1297" s="31" t="str">
        <f t="shared" si="65"/>
        <v>E10000003_Live births to mothers under 18_number</v>
      </c>
      <c r="B1297" s="31" t="s">
        <v>275</v>
      </c>
      <c r="C1297" s="31" t="s">
        <v>276</v>
      </c>
      <c r="D1297" s="31" t="s">
        <v>2167</v>
      </c>
      <c r="E1297" s="31">
        <v>2018</v>
      </c>
      <c r="F1297" s="31" t="s">
        <v>45</v>
      </c>
      <c r="G1297" s="31" t="s">
        <v>48</v>
      </c>
      <c r="H1297" s="31" t="s">
        <v>1848</v>
      </c>
      <c r="I1297" s="31">
        <v>33</v>
      </c>
      <c r="J1297" s="31">
        <f>INDEX('LA lookup'!H:H,MATCH(B1297,'LA lookup'!G:G,0))</f>
        <v>135719</v>
      </c>
      <c r="K1297" s="31"/>
      <c r="L1297" s="31" t="str">
        <f t="shared" si="63"/>
        <v>0.2 per 1000 0-17 yr olds</v>
      </c>
      <c r="M1297" s="31">
        <f t="shared" si="64"/>
        <v>0.24314944849284184</v>
      </c>
    </row>
    <row r="1298" spans="1:13" x14ac:dyDescent="0.45">
      <c r="A1298" s="31" t="str">
        <f t="shared" si="65"/>
        <v>E10000012_Live births to mothers under 18_number</v>
      </c>
      <c r="B1298" s="31" t="s">
        <v>303</v>
      </c>
      <c r="C1298" s="31" t="s">
        <v>304</v>
      </c>
      <c r="D1298" s="31" t="s">
        <v>2167</v>
      </c>
      <c r="E1298" s="31">
        <v>2018</v>
      </c>
      <c r="F1298" s="31" t="s">
        <v>45</v>
      </c>
      <c r="G1298" s="31" t="s">
        <v>48</v>
      </c>
      <c r="H1298" s="31" t="s">
        <v>1848</v>
      </c>
      <c r="I1298" s="31">
        <v>86</v>
      </c>
      <c r="J1298" s="31">
        <f>INDEX('LA lookup'!H:H,MATCH(B1298,'LA lookup'!G:G,0))</f>
        <v>311172</v>
      </c>
      <c r="K1298" s="31"/>
      <c r="L1298" s="31" t="str">
        <f t="shared" si="63"/>
        <v>0.3 per 1000 0-17 yr olds</v>
      </c>
      <c r="M1298" s="31">
        <f t="shared" si="64"/>
        <v>0.27637448099443396</v>
      </c>
    </row>
    <row r="1299" spans="1:13" x14ac:dyDescent="0.45">
      <c r="A1299" s="31" t="str">
        <f t="shared" si="65"/>
        <v>E10000015_Live births to mothers under 18_number</v>
      </c>
      <c r="B1299" s="31" t="s">
        <v>319</v>
      </c>
      <c r="C1299" s="31" t="s">
        <v>320</v>
      </c>
      <c r="D1299" s="31" t="s">
        <v>2167</v>
      </c>
      <c r="E1299" s="31">
        <v>2018</v>
      </c>
      <c r="F1299" s="31" t="s">
        <v>45</v>
      </c>
      <c r="G1299" s="31" t="s">
        <v>48</v>
      </c>
      <c r="H1299" s="31" t="s">
        <v>1848</v>
      </c>
      <c r="I1299" s="31">
        <v>25</v>
      </c>
      <c r="J1299" s="31">
        <f>INDEX('LA lookup'!H:H,MATCH(B1299,'LA lookup'!G:G,0))</f>
        <v>271005</v>
      </c>
      <c r="K1299" s="31"/>
      <c r="L1299" s="31" t="str">
        <f t="shared" si="63"/>
        <v>0.1 per 1000 0-17 yr olds</v>
      </c>
      <c r="M1299" s="31">
        <f t="shared" si="64"/>
        <v>9.224922049408682E-2</v>
      </c>
    </row>
    <row r="1300" spans="1:13" x14ac:dyDescent="0.45">
      <c r="A1300" s="31" t="str">
        <f t="shared" si="65"/>
        <v>E10000020_Live births to mothers under 18_number</v>
      </c>
      <c r="B1300" s="31" t="s">
        <v>361</v>
      </c>
      <c r="C1300" s="31" t="s">
        <v>362</v>
      </c>
      <c r="D1300" s="31" t="s">
        <v>2167</v>
      </c>
      <c r="E1300" s="31">
        <v>2018</v>
      </c>
      <c r="F1300" s="31" t="s">
        <v>45</v>
      </c>
      <c r="G1300" s="31" t="s">
        <v>48</v>
      </c>
      <c r="H1300" s="31" t="s">
        <v>1848</v>
      </c>
      <c r="I1300" s="31">
        <v>74</v>
      </c>
      <c r="J1300" s="31">
        <f>INDEX('LA lookup'!H:H,MATCH(B1300,'LA lookup'!G:G,0))</f>
        <v>170810</v>
      </c>
      <c r="K1300" s="31"/>
      <c r="L1300" s="31" t="str">
        <f t="shared" si="63"/>
        <v>0.4 per 1000 0-17 yr olds</v>
      </c>
      <c r="M1300" s="31">
        <f t="shared" si="64"/>
        <v>0.43322990457233185</v>
      </c>
    </row>
    <row r="1301" spans="1:13" x14ac:dyDescent="0.45">
      <c r="A1301" s="31" t="str">
        <f t="shared" si="65"/>
        <v>E10000029_Live births to mothers under 18_number</v>
      </c>
      <c r="B1301" s="31" t="s">
        <v>426</v>
      </c>
      <c r="C1301" s="31" t="s">
        <v>427</v>
      </c>
      <c r="D1301" s="31" t="s">
        <v>2167</v>
      </c>
      <c r="E1301" s="31">
        <v>2018</v>
      </c>
      <c r="F1301" s="31" t="s">
        <v>45</v>
      </c>
      <c r="G1301" s="31" t="s">
        <v>48</v>
      </c>
      <c r="H1301" s="31" t="s">
        <v>1848</v>
      </c>
      <c r="I1301" s="31">
        <v>45</v>
      </c>
      <c r="J1301" s="31">
        <f>INDEX('LA lookup'!H:H,MATCH(B1301,'LA lookup'!G:G,0))</f>
        <v>152752</v>
      </c>
      <c r="K1301" s="31"/>
      <c r="L1301" s="31" t="str">
        <f t="shared" si="63"/>
        <v>0.3 per 1000 0-17 yr olds</v>
      </c>
      <c r="M1301" s="31">
        <f t="shared" si="64"/>
        <v>0.29459516078349218</v>
      </c>
    </row>
    <row r="1302" spans="1:13" x14ac:dyDescent="0.45">
      <c r="A1302" s="31" t="str">
        <f t="shared" si="65"/>
        <v>E09000007_Live births to mothers under 18_number</v>
      </c>
      <c r="B1302" s="31" t="s">
        <v>277</v>
      </c>
      <c r="C1302" s="31" t="s">
        <v>278</v>
      </c>
      <c r="D1302" s="31" t="s">
        <v>2167</v>
      </c>
      <c r="E1302" s="31">
        <v>2018</v>
      </c>
      <c r="F1302" s="31" t="s">
        <v>45</v>
      </c>
      <c r="G1302" s="31" t="s">
        <v>48</v>
      </c>
      <c r="H1302" s="31" t="s">
        <v>1848</v>
      </c>
      <c r="I1302" s="31">
        <v>7</v>
      </c>
      <c r="J1302" s="31">
        <f>INDEX('LA lookup'!H:H,MATCH(B1302,'LA lookup'!G:G,0))</f>
        <v>50983</v>
      </c>
      <c r="K1302" s="31"/>
      <c r="L1302" s="31" t="str">
        <f t="shared" si="63"/>
        <v>0.1 per 1000 0-17 yr olds</v>
      </c>
      <c r="M1302" s="31">
        <f t="shared" si="64"/>
        <v>0.13730066885040113</v>
      </c>
    </row>
    <row r="1303" spans="1:13" x14ac:dyDescent="0.45">
      <c r="A1303" s="31" t="str">
        <f t="shared" si="65"/>
        <v>E09000001_Live births to mothers under 18_number</v>
      </c>
      <c r="B1303" s="31" t="s">
        <v>582</v>
      </c>
      <c r="C1303" s="31" t="s">
        <v>583</v>
      </c>
      <c r="D1303" s="31" t="s">
        <v>2167</v>
      </c>
      <c r="E1303" s="31">
        <v>2018</v>
      </c>
      <c r="F1303" s="31" t="s">
        <v>45</v>
      </c>
      <c r="G1303" s="31" t="s">
        <v>48</v>
      </c>
      <c r="H1303" s="31" t="s">
        <v>1848</v>
      </c>
      <c r="I1303" s="31">
        <v>0</v>
      </c>
      <c r="J1303" s="31">
        <f>INDEX('LA lookup'!H:H,MATCH(B1303,'LA lookup'!G:G,0))</f>
        <v>1453</v>
      </c>
      <c r="K1303" s="31"/>
      <c r="L1303" s="31" t="str">
        <f t="shared" si="63"/>
        <v>0 per 1000 0-17 yr olds</v>
      </c>
      <c r="M1303" s="31">
        <f t="shared" si="64"/>
        <v>0</v>
      </c>
    </row>
    <row r="1304" spans="1:13" x14ac:dyDescent="0.45">
      <c r="A1304" s="31" t="str">
        <f t="shared" si="65"/>
        <v>E09000012_Live births to mothers under 18_number</v>
      </c>
      <c r="B1304" s="31" t="s">
        <v>498</v>
      </c>
      <c r="C1304" s="31" t="s">
        <v>499</v>
      </c>
      <c r="D1304" s="31" t="s">
        <v>2167</v>
      </c>
      <c r="E1304" s="31">
        <v>2018</v>
      </c>
      <c r="F1304" s="31" t="s">
        <v>45</v>
      </c>
      <c r="G1304" s="31" t="s">
        <v>48</v>
      </c>
      <c r="H1304" s="31" t="s">
        <v>1848</v>
      </c>
      <c r="I1304" s="31">
        <v>10</v>
      </c>
      <c r="J1304" s="31">
        <f>INDEX('LA lookup'!H:H,MATCH(B1304,'LA lookup'!G:G,0))</f>
        <v>63655</v>
      </c>
      <c r="K1304" s="31"/>
      <c r="L1304" s="31" t="str">
        <f t="shared" si="63"/>
        <v>0.2 per 1000 0-17 yr olds</v>
      </c>
      <c r="M1304" s="31">
        <f t="shared" si="64"/>
        <v>0.15709685020815334</v>
      </c>
    </row>
    <row r="1305" spans="1:13" x14ac:dyDescent="0.45">
      <c r="A1305" s="31" t="str">
        <f t="shared" si="65"/>
        <v>E09000013_Live births to mothers under 18_number</v>
      </c>
      <c r="B1305" s="31" t="s">
        <v>491</v>
      </c>
      <c r="C1305" s="31" t="s">
        <v>723</v>
      </c>
      <c r="D1305" s="31" t="s">
        <v>2167</v>
      </c>
      <c r="E1305" s="31">
        <v>2018</v>
      </c>
      <c r="F1305" s="31" t="s">
        <v>45</v>
      </c>
      <c r="G1305" s="31" t="s">
        <v>48</v>
      </c>
      <c r="H1305" s="31" t="s">
        <v>1848</v>
      </c>
      <c r="I1305" s="31">
        <v>5</v>
      </c>
      <c r="J1305" s="31">
        <f>INDEX('LA lookup'!H:H,MATCH(B1305,'LA lookup'!G:G,0))</f>
        <v>36898</v>
      </c>
      <c r="K1305" s="31"/>
      <c r="L1305" s="31" t="str">
        <f t="shared" si="63"/>
        <v>0.1 per 1000 0-17 yr olds</v>
      </c>
      <c r="M1305" s="31">
        <f t="shared" si="64"/>
        <v>0.13550869965851808</v>
      </c>
    </row>
    <row r="1306" spans="1:13" x14ac:dyDescent="0.45">
      <c r="A1306" s="31" t="str">
        <f t="shared" si="65"/>
        <v>E09000014_Live births to mothers under 18_number</v>
      </c>
      <c r="B1306" s="31" t="s">
        <v>311</v>
      </c>
      <c r="C1306" s="31" t="s">
        <v>312</v>
      </c>
      <c r="D1306" s="31" t="s">
        <v>2167</v>
      </c>
      <c r="E1306" s="31">
        <v>2018</v>
      </c>
      <c r="F1306" s="31" t="s">
        <v>45</v>
      </c>
      <c r="G1306" s="31" t="s">
        <v>48</v>
      </c>
      <c r="H1306" s="31" t="s">
        <v>1848</v>
      </c>
      <c r="I1306" s="31">
        <v>15</v>
      </c>
      <c r="J1306" s="31">
        <f>INDEX('LA lookup'!H:H,MATCH(B1306,'LA lookup'!G:G,0))</f>
        <v>60398</v>
      </c>
      <c r="K1306" s="31"/>
      <c r="L1306" s="31" t="str">
        <f t="shared" si="63"/>
        <v>0.2 per 1000 0-17 yr olds</v>
      </c>
      <c r="M1306" s="31">
        <f t="shared" si="64"/>
        <v>0.24835259445677008</v>
      </c>
    </row>
    <row r="1307" spans="1:13" x14ac:dyDescent="0.45">
      <c r="A1307" s="31" t="str">
        <f t="shared" si="65"/>
        <v>E09000019_Live births to mothers under 18_number</v>
      </c>
      <c r="B1307" s="31" t="s">
        <v>500</v>
      </c>
      <c r="C1307" s="31" t="s">
        <v>501</v>
      </c>
      <c r="D1307" s="31" t="s">
        <v>2167</v>
      </c>
      <c r="E1307" s="31">
        <v>2018</v>
      </c>
      <c r="F1307" s="31" t="s">
        <v>45</v>
      </c>
      <c r="G1307" s="31" t="s">
        <v>48</v>
      </c>
      <c r="H1307" s="31" t="s">
        <v>1848</v>
      </c>
      <c r="I1307" s="31">
        <v>6</v>
      </c>
      <c r="J1307" s="31">
        <f>INDEX('LA lookup'!H:H,MATCH(B1307,'LA lookup'!G:G,0))</f>
        <v>42098</v>
      </c>
      <c r="K1307" s="31"/>
      <c r="L1307" s="31" t="str">
        <f t="shared" si="63"/>
        <v>0.1 per 1000 0-17 yr olds</v>
      </c>
      <c r="M1307" s="31">
        <f t="shared" si="64"/>
        <v>0.1425245854909972</v>
      </c>
    </row>
    <row r="1308" spans="1:13" x14ac:dyDescent="0.45">
      <c r="A1308" s="31" t="str">
        <f t="shared" si="65"/>
        <v>E09000020_Live births to mothers under 18_number</v>
      </c>
      <c r="B1308" s="31" t="s">
        <v>479</v>
      </c>
      <c r="C1308" s="31" t="s">
        <v>674</v>
      </c>
      <c r="D1308" s="31" t="s">
        <v>2167</v>
      </c>
      <c r="E1308" s="31">
        <v>2018</v>
      </c>
      <c r="F1308" s="31" t="s">
        <v>45</v>
      </c>
      <c r="G1308" s="31" t="s">
        <v>48</v>
      </c>
      <c r="H1308" s="31" t="s">
        <v>1848</v>
      </c>
      <c r="I1308" s="31">
        <v>2</v>
      </c>
      <c r="J1308" s="31">
        <f>INDEX('LA lookup'!H:H,MATCH(B1308,'LA lookup'!G:G,0))</f>
        <v>28678</v>
      </c>
      <c r="K1308" s="31"/>
      <c r="L1308" s="31" t="str">
        <f t="shared" si="63"/>
        <v>0.1 per 1000 0-17 yr olds</v>
      </c>
      <c r="M1308" s="31">
        <f t="shared" si="64"/>
        <v>6.9739870283841265E-2</v>
      </c>
    </row>
    <row r="1309" spans="1:13" x14ac:dyDescent="0.45">
      <c r="A1309" s="31" t="str">
        <f t="shared" si="65"/>
        <v>E09000022_Live births to mothers under 18_number</v>
      </c>
      <c r="B1309" s="31" t="s">
        <v>335</v>
      </c>
      <c r="C1309" s="31" t="s">
        <v>336</v>
      </c>
      <c r="D1309" s="31" t="s">
        <v>2167</v>
      </c>
      <c r="E1309" s="31">
        <v>2018</v>
      </c>
      <c r="F1309" s="31" t="s">
        <v>45</v>
      </c>
      <c r="G1309" s="31" t="s">
        <v>48</v>
      </c>
      <c r="H1309" s="31" t="s">
        <v>1848</v>
      </c>
      <c r="I1309" s="31">
        <v>13</v>
      </c>
      <c r="J1309" s="31">
        <f>INDEX('LA lookup'!H:H,MATCH(B1309,'LA lookup'!G:G,0))</f>
        <v>62629</v>
      </c>
      <c r="K1309" s="31"/>
      <c r="L1309" s="31" t="str">
        <f t="shared" si="63"/>
        <v>0.2 per 1000 0-17 yr olds</v>
      </c>
      <c r="M1309" s="31">
        <f t="shared" si="64"/>
        <v>0.20757157227482476</v>
      </c>
    </row>
    <row r="1310" spans="1:13" x14ac:dyDescent="0.45">
      <c r="A1310" s="31" t="str">
        <f t="shared" si="65"/>
        <v>E09000023_Live births to mothers under 18_number</v>
      </c>
      <c r="B1310" s="31" t="s">
        <v>343</v>
      </c>
      <c r="C1310" s="31" t="s">
        <v>344</v>
      </c>
      <c r="D1310" s="31" t="s">
        <v>2167</v>
      </c>
      <c r="E1310" s="31">
        <v>2018</v>
      </c>
      <c r="F1310" s="31" t="s">
        <v>45</v>
      </c>
      <c r="G1310" s="31" t="s">
        <v>48</v>
      </c>
      <c r="H1310" s="31" t="s">
        <v>1848</v>
      </c>
      <c r="I1310" s="31">
        <v>19</v>
      </c>
      <c r="J1310" s="31">
        <f>INDEX('LA lookup'!H:H,MATCH(B1310,'LA lookup'!G:G,0))</f>
        <v>68458</v>
      </c>
      <c r="K1310" s="31"/>
      <c r="L1310" s="31" t="str">
        <f t="shared" si="63"/>
        <v>0.3 per 1000 0-17 yr olds</v>
      </c>
      <c r="M1310" s="31">
        <f t="shared" si="64"/>
        <v>0.27754243477752782</v>
      </c>
    </row>
    <row r="1311" spans="1:13" x14ac:dyDescent="0.45">
      <c r="A1311" s="31" t="str">
        <f t="shared" si="65"/>
        <v>E09000025_Live births to mothers under 18_number</v>
      </c>
      <c r="B1311" s="31" t="s">
        <v>359</v>
      </c>
      <c r="C1311" s="31" t="s">
        <v>360</v>
      </c>
      <c r="D1311" s="31" t="s">
        <v>2167</v>
      </c>
      <c r="E1311" s="31">
        <v>2018</v>
      </c>
      <c r="F1311" s="31" t="s">
        <v>45</v>
      </c>
      <c r="G1311" s="31" t="s">
        <v>48</v>
      </c>
      <c r="H1311" s="31" t="s">
        <v>1848</v>
      </c>
      <c r="I1311" s="31">
        <v>17</v>
      </c>
      <c r="J1311" s="31">
        <f>INDEX('LA lookup'!H:H,MATCH(B1311,'LA lookup'!G:G,0))</f>
        <v>86567</v>
      </c>
      <c r="K1311" s="31"/>
      <c r="L1311" s="31" t="str">
        <f t="shared" si="63"/>
        <v>0.2 per 1000 0-17 yr olds</v>
      </c>
      <c r="M1311" s="31">
        <f t="shared" si="64"/>
        <v>0.19637968278905357</v>
      </c>
    </row>
    <row r="1312" spans="1:13" x14ac:dyDescent="0.45">
      <c r="A1312" s="31" t="str">
        <f t="shared" si="65"/>
        <v>E09000028_Live births to mothers under 18_number</v>
      </c>
      <c r="B1312" s="31" t="s">
        <v>414</v>
      </c>
      <c r="C1312" s="31" t="s">
        <v>415</v>
      </c>
      <c r="D1312" s="31" t="s">
        <v>2167</v>
      </c>
      <c r="E1312" s="31">
        <v>2018</v>
      </c>
      <c r="F1312" s="31" t="s">
        <v>45</v>
      </c>
      <c r="G1312" s="31" t="s">
        <v>48</v>
      </c>
      <c r="H1312" s="31" t="s">
        <v>1848</v>
      </c>
      <c r="I1312" s="31">
        <v>13</v>
      </c>
      <c r="J1312" s="31">
        <f>INDEX('LA lookup'!H:H,MATCH(B1312,'LA lookup'!G:G,0))</f>
        <v>65121</v>
      </c>
      <c r="K1312" s="31"/>
      <c r="L1312" s="31" t="str">
        <f t="shared" si="63"/>
        <v>0.2 per 1000 0-17 yr olds</v>
      </c>
      <c r="M1312" s="31">
        <f t="shared" si="64"/>
        <v>0.19962838408501099</v>
      </c>
    </row>
    <row r="1313" spans="1:13" x14ac:dyDescent="0.45">
      <c r="A1313" s="31" t="str">
        <f t="shared" si="65"/>
        <v>E09000030_Live births to mothers under 18_number</v>
      </c>
      <c r="B1313" s="31" t="s">
        <v>440</v>
      </c>
      <c r="C1313" s="31" t="s">
        <v>441</v>
      </c>
      <c r="D1313" s="31" t="s">
        <v>2167</v>
      </c>
      <c r="E1313" s="31">
        <v>2018</v>
      </c>
      <c r="F1313" s="31" t="s">
        <v>45</v>
      </c>
      <c r="G1313" s="31" t="s">
        <v>48</v>
      </c>
      <c r="H1313" s="31" t="s">
        <v>1848</v>
      </c>
      <c r="I1313" s="31">
        <v>8</v>
      </c>
      <c r="J1313" s="31">
        <f>INDEX('LA lookup'!H:H,MATCH(B1313,'LA lookup'!G:G,0))</f>
        <v>70973</v>
      </c>
      <c r="K1313" s="31"/>
      <c r="L1313" s="31" t="str">
        <f t="shared" si="63"/>
        <v>0.1 per 1000 0-17 yr olds</v>
      </c>
      <c r="M1313" s="31">
        <f t="shared" si="64"/>
        <v>0.11271892127992335</v>
      </c>
    </row>
    <row r="1314" spans="1:13" x14ac:dyDescent="0.45">
      <c r="A1314" s="31" t="str">
        <f t="shared" si="65"/>
        <v>E09000032_Live births to mothers under 18_number</v>
      </c>
      <c r="B1314" s="31" t="s">
        <v>450</v>
      </c>
      <c r="C1314" s="31" t="s">
        <v>451</v>
      </c>
      <c r="D1314" s="31" t="s">
        <v>2167</v>
      </c>
      <c r="E1314" s="31">
        <v>2018</v>
      </c>
      <c r="F1314" s="31" t="s">
        <v>45</v>
      </c>
      <c r="G1314" s="31" t="s">
        <v>48</v>
      </c>
      <c r="H1314" s="31" t="s">
        <v>1848</v>
      </c>
      <c r="I1314" s="31">
        <v>7</v>
      </c>
      <c r="J1314" s="31">
        <f>INDEX('LA lookup'!H:H,MATCH(B1314,'LA lookup'!G:G,0))</f>
        <v>63840</v>
      </c>
      <c r="K1314" s="31"/>
      <c r="L1314" s="31" t="str">
        <f t="shared" si="63"/>
        <v>0.1 per 1000 0-17 yr olds</v>
      </c>
      <c r="M1314" s="31">
        <f t="shared" si="64"/>
        <v>0.10964912280701755</v>
      </c>
    </row>
    <row r="1315" spans="1:13" x14ac:dyDescent="0.45">
      <c r="A1315" s="31" t="str">
        <f t="shared" si="65"/>
        <v>E09000033_Live births to mothers under 18_number</v>
      </c>
      <c r="B1315" s="31" t="s">
        <v>506</v>
      </c>
      <c r="C1315" s="31" t="s">
        <v>507</v>
      </c>
      <c r="D1315" s="31" t="s">
        <v>2167</v>
      </c>
      <c r="E1315" s="31">
        <v>2018</v>
      </c>
      <c r="F1315" s="31" t="s">
        <v>45</v>
      </c>
      <c r="G1315" s="31" t="s">
        <v>48</v>
      </c>
      <c r="H1315" s="31" t="s">
        <v>1848</v>
      </c>
      <c r="I1315" s="31">
        <v>1</v>
      </c>
      <c r="J1315" s="31">
        <f>INDEX('LA lookup'!H:H,MATCH(B1315,'LA lookup'!G:G,0))</f>
        <v>47445</v>
      </c>
      <c r="K1315" s="31"/>
      <c r="L1315" s="31" t="str">
        <f t="shared" si="63"/>
        <v>0 per 1000 0-17 yr olds</v>
      </c>
      <c r="M1315" s="31">
        <f t="shared" si="64"/>
        <v>2.1077036568658447E-2</v>
      </c>
    </row>
    <row r="1316" spans="1:13" x14ac:dyDescent="0.45">
      <c r="A1316" s="31" t="str">
        <f t="shared" si="65"/>
        <v>E09000002_Live births to mothers under 18_number</v>
      </c>
      <c r="B1316" s="31" t="s">
        <v>227</v>
      </c>
      <c r="C1316" s="31" t="s">
        <v>228</v>
      </c>
      <c r="D1316" s="31" t="s">
        <v>2167</v>
      </c>
      <c r="E1316" s="31">
        <v>2018</v>
      </c>
      <c r="F1316" s="31" t="s">
        <v>45</v>
      </c>
      <c r="G1316" s="31" t="s">
        <v>48</v>
      </c>
      <c r="H1316" s="31" t="s">
        <v>1848</v>
      </c>
      <c r="I1316" s="31">
        <v>22</v>
      </c>
      <c r="J1316" s="31">
        <f>INDEX('LA lookup'!H:H,MATCH(B1316,'LA lookup'!G:G,0))</f>
        <v>63401</v>
      </c>
      <c r="K1316" s="31"/>
      <c r="L1316" s="31" t="str">
        <f t="shared" si="63"/>
        <v>0.3 per 1000 0-17 yr olds</v>
      </c>
      <c r="M1316" s="31">
        <f t="shared" si="64"/>
        <v>0.3469976814245832</v>
      </c>
    </row>
    <row r="1317" spans="1:13" x14ac:dyDescent="0.45">
      <c r="A1317" s="31" t="str">
        <f t="shared" si="65"/>
        <v>E09000003_Live births to mothers under 18_number</v>
      </c>
      <c r="B1317" s="31" t="s">
        <v>233</v>
      </c>
      <c r="C1317" s="31" t="s">
        <v>234</v>
      </c>
      <c r="D1317" s="31" t="s">
        <v>2167</v>
      </c>
      <c r="E1317" s="31">
        <v>2018</v>
      </c>
      <c r="F1317" s="31" t="s">
        <v>45</v>
      </c>
      <c r="G1317" s="31" t="s">
        <v>48</v>
      </c>
      <c r="H1317" s="31" t="s">
        <v>1848</v>
      </c>
      <c r="I1317" s="31">
        <v>5</v>
      </c>
      <c r="J1317" s="31">
        <f>INDEX('LA lookup'!H:H,MATCH(B1317,'LA lookup'!G:G,0))</f>
        <v>92701</v>
      </c>
      <c r="K1317" s="31"/>
      <c r="L1317" s="31" t="str">
        <f t="shared" si="63"/>
        <v>0.1 per 1000 0-17 yr olds</v>
      </c>
      <c r="M1317" s="31">
        <f t="shared" si="64"/>
        <v>5.3936850735159275E-2</v>
      </c>
    </row>
    <row r="1318" spans="1:13" x14ac:dyDescent="0.45">
      <c r="A1318" s="31" t="str">
        <f t="shared" si="65"/>
        <v>E09000004_Live births to mothers under 18_number</v>
      </c>
      <c r="B1318" s="31" t="s">
        <v>242</v>
      </c>
      <c r="C1318" s="31" t="s">
        <v>243</v>
      </c>
      <c r="D1318" s="31" t="s">
        <v>2167</v>
      </c>
      <c r="E1318" s="31">
        <v>2018</v>
      </c>
      <c r="F1318" s="31" t="s">
        <v>45</v>
      </c>
      <c r="G1318" s="31" t="s">
        <v>48</v>
      </c>
      <c r="H1318" s="31" t="s">
        <v>1848</v>
      </c>
      <c r="I1318" s="31">
        <v>17</v>
      </c>
      <c r="J1318" s="31">
        <f>INDEX('LA lookup'!H:H,MATCH(B1318,'LA lookup'!G:G,0))</f>
        <v>56853</v>
      </c>
      <c r="K1318" s="31"/>
      <c r="L1318" s="31" t="str">
        <f t="shared" si="63"/>
        <v>0.3 per 1000 0-17 yr olds</v>
      </c>
      <c r="M1318" s="31">
        <f t="shared" si="64"/>
        <v>0.29901676252792292</v>
      </c>
    </row>
    <row r="1319" spans="1:13" x14ac:dyDescent="0.45">
      <c r="A1319" s="31" t="str">
        <f t="shared" si="65"/>
        <v>E09000005_Live births to mothers under 18_number</v>
      </c>
      <c r="B1319" s="31" t="s">
        <v>261</v>
      </c>
      <c r="C1319" s="31" t="s">
        <v>262</v>
      </c>
      <c r="D1319" s="31" t="s">
        <v>2167</v>
      </c>
      <c r="E1319" s="31">
        <v>2018</v>
      </c>
      <c r="F1319" s="31" t="s">
        <v>45</v>
      </c>
      <c r="G1319" s="31" t="s">
        <v>48</v>
      </c>
      <c r="H1319" s="31" t="s">
        <v>1848</v>
      </c>
      <c r="I1319" s="31">
        <v>12</v>
      </c>
      <c r="J1319" s="31">
        <f>INDEX('LA lookup'!H:H,MATCH(B1319,'LA lookup'!G:G,0))</f>
        <v>77893</v>
      </c>
      <c r="K1319" s="31"/>
      <c r="L1319" s="31" t="str">
        <f t="shared" si="63"/>
        <v>0.2 per 1000 0-17 yr olds</v>
      </c>
      <c r="M1319" s="31">
        <f t="shared" si="64"/>
        <v>0.15405748911968983</v>
      </c>
    </row>
    <row r="1320" spans="1:13" x14ac:dyDescent="0.45">
      <c r="A1320" s="31" t="str">
        <f t="shared" si="65"/>
        <v>E09000006_Live births to mothers under 18_number</v>
      </c>
      <c r="B1320" s="31" t="s">
        <v>267</v>
      </c>
      <c r="C1320" s="31" t="s">
        <v>268</v>
      </c>
      <c r="D1320" s="31" t="s">
        <v>2167</v>
      </c>
      <c r="E1320" s="31">
        <v>2018</v>
      </c>
      <c r="F1320" s="31" t="s">
        <v>45</v>
      </c>
      <c r="G1320" s="31" t="s">
        <v>48</v>
      </c>
      <c r="H1320" s="31" t="s">
        <v>1848</v>
      </c>
      <c r="I1320" s="31">
        <v>12</v>
      </c>
      <c r="J1320" s="31">
        <f>INDEX('LA lookup'!H:H,MATCH(B1320,'LA lookup'!G:G,0))</f>
        <v>75055</v>
      </c>
      <c r="K1320" s="31"/>
      <c r="L1320" s="31" t="str">
        <f t="shared" si="63"/>
        <v>0.2 per 1000 0-17 yr olds</v>
      </c>
      <c r="M1320" s="31">
        <f t="shared" si="64"/>
        <v>0.15988275264805807</v>
      </c>
    </row>
    <row r="1321" spans="1:13" x14ac:dyDescent="0.45">
      <c r="A1321" s="31" t="str">
        <f t="shared" si="65"/>
        <v>E09000008_Live births to mothers under 18_number</v>
      </c>
      <c r="B1321" s="31" t="s">
        <v>486</v>
      </c>
      <c r="C1321" s="31" t="s">
        <v>487</v>
      </c>
      <c r="D1321" s="31" t="s">
        <v>2167</v>
      </c>
      <c r="E1321" s="31">
        <v>2018</v>
      </c>
      <c r="F1321" s="31" t="s">
        <v>45</v>
      </c>
      <c r="G1321" s="31" t="s">
        <v>48</v>
      </c>
      <c r="H1321" s="31" t="s">
        <v>1848</v>
      </c>
      <c r="I1321" s="31">
        <v>30</v>
      </c>
      <c r="J1321" s="31">
        <f>INDEX('LA lookup'!H:H,MATCH(B1321,'LA lookup'!G:G,0))</f>
        <v>94702</v>
      </c>
      <c r="K1321" s="31"/>
      <c r="L1321" s="31" t="str">
        <f t="shared" si="63"/>
        <v>0.3 per 1000 0-17 yr olds</v>
      </c>
      <c r="M1321" s="31">
        <f t="shared" si="64"/>
        <v>0.31678317247787796</v>
      </c>
    </row>
    <row r="1322" spans="1:13" x14ac:dyDescent="0.45">
      <c r="A1322" s="31" t="str">
        <f t="shared" si="65"/>
        <v>E09000009_Live births to mothers under 18_number</v>
      </c>
      <c r="B1322" s="31" t="s">
        <v>509</v>
      </c>
      <c r="C1322" s="31" t="s">
        <v>510</v>
      </c>
      <c r="D1322" s="31" t="s">
        <v>2167</v>
      </c>
      <c r="E1322" s="31">
        <v>2018</v>
      </c>
      <c r="F1322" s="31" t="s">
        <v>45</v>
      </c>
      <c r="G1322" s="31" t="s">
        <v>48</v>
      </c>
      <c r="H1322" s="31" t="s">
        <v>1848</v>
      </c>
      <c r="I1322" s="31">
        <v>13</v>
      </c>
      <c r="J1322" s="31">
        <f>INDEX('LA lookup'!H:H,MATCH(B1322,'LA lookup'!G:G,0))</f>
        <v>81732</v>
      </c>
      <c r="K1322" s="31"/>
      <c r="L1322" s="31" t="str">
        <f t="shared" si="63"/>
        <v>0.2 per 1000 0-17 yr olds</v>
      </c>
      <c r="M1322" s="31">
        <f t="shared" si="64"/>
        <v>0.1590564283267264</v>
      </c>
    </row>
    <row r="1323" spans="1:13" x14ac:dyDescent="0.45">
      <c r="A1323" s="31" t="str">
        <f t="shared" si="65"/>
        <v>E09000010_Live births to mothers under 18_number</v>
      </c>
      <c r="B1323" s="31" t="s">
        <v>301</v>
      </c>
      <c r="C1323" s="31" t="s">
        <v>302</v>
      </c>
      <c r="D1323" s="31" t="s">
        <v>2167</v>
      </c>
      <c r="E1323" s="31">
        <v>2018</v>
      </c>
      <c r="F1323" s="31" t="s">
        <v>45</v>
      </c>
      <c r="G1323" s="31" t="s">
        <v>48</v>
      </c>
      <c r="H1323" s="31" t="s">
        <v>1848</v>
      </c>
      <c r="I1323" s="31">
        <v>36</v>
      </c>
      <c r="J1323" s="31">
        <f>INDEX('LA lookup'!H:H,MATCH(B1323,'LA lookup'!G:G,0))</f>
        <v>84497</v>
      </c>
      <c r="K1323" s="31"/>
      <c r="L1323" s="31" t="str">
        <f t="shared" si="63"/>
        <v>0.4 per 1000 0-17 yr olds</v>
      </c>
      <c r="M1323" s="31">
        <f t="shared" si="64"/>
        <v>0.42605062901641477</v>
      </c>
    </row>
    <row r="1324" spans="1:13" x14ac:dyDescent="0.45">
      <c r="A1324" s="31" t="str">
        <f t="shared" si="65"/>
        <v>E09000011_Live births to mothers under 18_number</v>
      </c>
      <c r="B1324" s="31" t="s">
        <v>518</v>
      </c>
      <c r="C1324" s="31" t="s">
        <v>519</v>
      </c>
      <c r="D1324" s="31" t="s">
        <v>2167</v>
      </c>
      <c r="E1324" s="31">
        <v>2018</v>
      </c>
      <c r="F1324" s="31" t="s">
        <v>45</v>
      </c>
      <c r="G1324" s="31" t="s">
        <v>48</v>
      </c>
      <c r="H1324" s="31" t="s">
        <v>1848</v>
      </c>
      <c r="I1324" s="31">
        <v>18</v>
      </c>
      <c r="J1324" s="31">
        <f>INDEX('LA lookup'!H:H,MATCH(B1324,'LA lookup'!G:G,0))</f>
        <v>68917</v>
      </c>
      <c r="K1324" s="31"/>
      <c r="L1324" s="31" t="str">
        <f t="shared" si="63"/>
        <v>0.3 per 1000 0-17 yr olds</v>
      </c>
      <c r="M1324" s="31">
        <f t="shared" si="64"/>
        <v>0.2611837427630338</v>
      </c>
    </row>
    <row r="1325" spans="1:13" x14ac:dyDescent="0.45">
      <c r="A1325" s="31" t="str">
        <f t="shared" si="65"/>
        <v>E09000015_Live births to mothers under 18_number</v>
      </c>
      <c r="B1325" s="31" t="s">
        <v>496</v>
      </c>
      <c r="C1325" s="31" t="s">
        <v>497</v>
      </c>
      <c r="D1325" s="31" t="s">
        <v>2167</v>
      </c>
      <c r="E1325" s="31">
        <v>2018</v>
      </c>
      <c r="F1325" s="31" t="s">
        <v>45</v>
      </c>
      <c r="G1325" s="31" t="s">
        <v>48</v>
      </c>
      <c r="H1325" s="31" t="s">
        <v>1848</v>
      </c>
      <c r="I1325" s="31">
        <v>10</v>
      </c>
      <c r="J1325" s="31">
        <f>INDEX('LA lookup'!H:H,MATCH(B1325,'LA lookup'!G:G,0))</f>
        <v>58373</v>
      </c>
      <c r="K1325" s="31"/>
      <c r="L1325" s="31" t="str">
        <f t="shared" si="63"/>
        <v>0.2 per 1000 0-17 yr olds</v>
      </c>
      <c r="M1325" s="31">
        <f t="shared" si="64"/>
        <v>0.17131207921470543</v>
      </c>
    </row>
    <row r="1326" spans="1:13" x14ac:dyDescent="0.45">
      <c r="A1326" s="31" t="str">
        <f t="shared" si="65"/>
        <v>E09000016_Live births to mothers under 18_number</v>
      </c>
      <c r="B1326" s="31" t="s">
        <v>315</v>
      </c>
      <c r="C1326" s="31" t="s">
        <v>316</v>
      </c>
      <c r="D1326" s="31" t="s">
        <v>2167</v>
      </c>
      <c r="E1326" s="31">
        <v>2018</v>
      </c>
      <c r="F1326" s="31" t="s">
        <v>45</v>
      </c>
      <c r="G1326" s="31" t="s">
        <v>48</v>
      </c>
      <c r="H1326" s="31" t="s">
        <v>1848</v>
      </c>
      <c r="I1326" s="31">
        <v>10</v>
      </c>
      <c r="J1326" s="31">
        <f>INDEX('LA lookup'!H:H,MATCH(B1326,'LA lookup'!G:G,0))</f>
        <v>57541</v>
      </c>
      <c r="K1326" s="31"/>
      <c r="L1326" s="31" t="str">
        <f t="shared" si="63"/>
        <v>0.2 per 1000 0-17 yr olds</v>
      </c>
      <c r="M1326" s="31">
        <f t="shared" si="64"/>
        <v>0.17378912427660279</v>
      </c>
    </row>
    <row r="1327" spans="1:13" x14ac:dyDescent="0.45">
      <c r="A1327" s="31" t="str">
        <f t="shared" si="65"/>
        <v>E09000017_Live births to mothers under 18_number</v>
      </c>
      <c r="B1327" s="31" t="s">
        <v>321</v>
      </c>
      <c r="C1327" s="31" t="s">
        <v>322</v>
      </c>
      <c r="D1327" s="31" t="s">
        <v>2167</v>
      </c>
      <c r="E1327" s="31">
        <v>2018</v>
      </c>
      <c r="F1327" s="31" t="s">
        <v>45</v>
      </c>
      <c r="G1327" s="31" t="s">
        <v>48</v>
      </c>
      <c r="H1327" s="31" t="s">
        <v>1848</v>
      </c>
      <c r="I1327" s="31">
        <v>12</v>
      </c>
      <c r="J1327" s="31">
        <f>INDEX('LA lookup'!H:H,MATCH(B1327,'LA lookup'!G:G,0))</f>
        <v>73377</v>
      </c>
      <c r="K1327" s="31"/>
      <c r="L1327" s="31" t="str">
        <f t="shared" si="63"/>
        <v>0.2 per 1000 0-17 yr olds</v>
      </c>
      <c r="M1327" s="31">
        <f t="shared" si="64"/>
        <v>0.1635389836052169</v>
      </c>
    </row>
    <row r="1328" spans="1:13" x14ac:dyDescent="0.45">
      <c r="A1328" s="31" t="str">
        <f t="shared" si="65"/>
        <v>E09000018_Live births to mothers under 18_number</v>
      </c>
      <c r="B1328" s="31" t="s">
        <v>323</v>
      </c>
      <c r="C1328" s="31" t="s">
        <v>324</v>
      </c>
      <c r="D1328" s="31" t="s">
        <v>2167</v>
      </c>
      <c r="E1328" s="31">
        <v>2018</v>
      </c>
      <c r="F1328" s="31" t="s">
        <v>45</v>
      </c>
      <c r="G1328" s="31" t="s">
        <v>48</v>
      </c>
      <c r="H1328" s="31" t="s">
        <v>1848</v>
      </c>
      <c r="I1328" s="31">
        <v>11</v>
      </c>
      <c r="J1328" s="31">
        <f>INDEX('LA lookup'!H:H,MATCH(B1328,'LA lookup'!G:G,0))</f>
        <v>64898</v>
      </c>
      <c r="K1328" s="31"/>
      <c r="L1328" s="31" t="str">
        <f t="shared" si="63"/>
        <v>0.2 per 1000 0-17 yr olds</v>
      </c>
      <c r="M1328" s="31">
        <f t="shared" si="64"/>
        <v>0.16949674874418319</v>
      </c>
    </row>
    <row r="1329" spans="1:13" x14ac:dyDescent="0.45">
      <c r="A1329" s="31" t="str">
        <f t="shared" si="65"/>
        <v>E09000021_Live births to mothers under 18_number</v>
      </c>
      <c r="B1329" s="31" t="s">
        <v>520</v>
      </c>
      <c r="C1329" s="31" t="s">
        <v>521</v>
      </c>
      <c r="D1329" s="31" t="s">
        <v>2167</v>
      </c>
      <c r="E1329" s="31">
        <v>2018</v>
      </c>
      <c r="F1329" s="31" t="s">
        <v>45</v>
      </c>
      <c r="G1329" s="31" t="s">
        <v>48</v>
      </c>
      <c r="H1329" s="31" t="s">
        <v>1848</v>
      </c>
      <c r="I1329" s="31">
        <v>3</v>
      </c>
      <c r="J1329" s="31">
        <f>INDEX('LA lookup'!H:H,MATCH(B1329,'LA lookup'!G:G,0))</f>
        <v>38977</v>
      </c>
      <c r="K1329" s="31"/>
      <c r="L1329" s="31" t="str">
        <f t="shared" si="63"/>
        <v>0.1 per 1000 0-17 yr olds</v>
      </c>
      <c r="M1329" s="31">
        <f t="shared" si="64"/>
        <v>7.6968468584036734E-2</v>
      </c>
    </row>
    <row r="1330" spans="1:13" x14ac:dyDescent="0.45">
      <c r="A1330" s="31" t="str">
        <f t="shared" si="65"/>
        <v>E09000024_Live births to mothers under 18_number</v>
      </c>
      <c r="B1330" s="31" t="s">
        <v>353</v>
      </c>
      <c r="C1330" s="31" t="s">
        <v>354</v>
      </c>
      <c r="D1330" s="31" t="s">
        <v>2167</v>
      </c>
      <c r="E1330" s="31">
        <v>2018</v>
      </c>
      <c r="F1330" s="31" t="s">
        <v>45</v>
      </c>
      <c r="G1330" s="31" t="s">
        <v>48</v>
      </c>
      <c r="H1330" s="31" t="s">
        <v>1848</v>
      </c>
      <c r="I1330" s="31">
        <v>6</v>
      </c>
      <c r="J1330" s="31">
        <f>INDEX('LA lookup'!H:H,MATCH(B1330,'LA lookup'!G:G,0))</f>
        <v>47266</v>
      </c>
      <c r="K1330" s="31"/>
      <c r="L1330" s="31" t="str">
        <f t="shared" si="63"/>
        <v>0.1 per 1000 0-17 yr olds</v>
      </c>
      <c r="M1330" s="31">
        <f t="shared" si="64"/>
        <v>0.12694114162400033</v>
      </c>
    </row>
    <row r="1331" spans="1:13" x14ac:dyDescent="0.45">
      <c r="A1331" s="31" t="str">
        <f t="shared" si="65"/>
        <v>E09000026_Live births to mothers under 18_number</v>
      </c>
      <c r="B1331" s="31" t="s">
        <v>385</v>
      </c>
      <c r="C1331" s="31" t="s">
        <v>386</v>
      </c>
      <c r="D1331" s="31" t="s">
        <v>2167</v>
      </c>
      <c r="E1331" s="31">
        <v>2018</v>
      </c>
      <c r="F1331" s="31" t="s">
        <v>45</v>
      </c>
      <c r="G1331" s="31" t="s">
        <v>48</v>
      </c>
      <c r="H1331" s="31" t="s">
        <v>1848</v>
      </c>
      <c r="I1331" s="31">
        <v>11</v>
      </c>
      <c r="J1331" s="31">
        <f>INDEX('LA lookup'!H:H,MATCH(B1331,'LA lookup'!G:G,0))</f>
        <v>76159</v>
      </c>
      <c r="K1331" s="31"/>
      <c r="L1331" s="31" t="str">
        <f t="shared" si="63"/>
        <v>0.1 per 1000 0-17 yr olds</v>
      </c>
      <c r="M1331" s="31">
        <f t="shared" si="64"/>
        <v>0.1444346695728673</v>
      </c>
    </row>
    <row r="1332" spans="1:13" x14ac:dyDescent="0.45">
      <c r="A1332" s="31" t="str">
        <f t="shared" si="65"/>
        <v>E09000027_Live births to mothers under 18_number</v>
      </c>
      <c r="B1332" s="31" t="s">
        <v>389</v>
      </c>
      <c r="C1332" s="31" t="s">
        <v>390</v>
      </c>
      <c r="D1332" s="31" t="s">
        <v>2167</v>
      </c>
      <c r="E1332" s="31">
        <v>2018</v>
      </c>
      <c r="F1332" s="31" t="s">
        <v>45</v>
      </c>
      <c r="G1332" s="31" t="s">
        <v>48</v>
      </c>
      <c r="H1332" s="31" t="s">
        <v>1848</v>
      </c>
      <c r="I1332" s="31">
        <v>6</v>
      </c>
      <c r="J1332" s="31">
        <f>INDEX('LA lookup'!H:H,MATCH(B1332,'LA lookup'!G:G,0))</f>
        <v>45525</v>
      </c>
      <c r="K1332" s="31"/>
      <c r="L1332" s="31" t="str">
        <f t="shared" si="63"/>
        <v>0.1 per 1000 0-17 yr olds</v>
      </c>
      <c r="M1332" s="31">
        <f t="shared" si="64"/>
        <v>0.13179571663920922</v>
      </c>
    </row>
    <row r="1333" spans="1:13" x14ac:dyDescent="0.45">
      <c r="A1333" s="31" t="str">
        <f t="shared" si="65"/>
        <v>E09000029_Live births to mothers under 18_number</v>
      </c>
      <c r="B1333" s="31" t="s">
        <v>432</v>
      </c>
      <c r="C1333" s="31" t="s">
        <v>433</v>
      </c>
      <c r="D1333" s="31" t="s">
        <v>2167</v>
      </c>
      <c r="E1333" s="31">
        <v>2018</v>
      </c>
      <c r="F1333" s="31" t="s">
        <v>45</v>
      </c>
      <c r="G1333" s="31" t="s">
        <v>48</v>
      </c>
      <c r="H1333" s="31" t="s">
        <v>1848</v>
      </c>
      <c r="I1333" s="31">
        <v>12</v>
      </c>
      <c r="J1333" s="31">
        <f>INDEX('LA lookup'!H:H,MATCH(B1333,'LA lookup'!G:G,0))</f>
        <v>47941</v>
      </c>
      <c r="K1333" s="31"/>
      <c r="L1333" s="31" t="str">
        <f t="shared" si="63"/>
        <v>0.3 per 1000 0-17 yr olds</v>
      </c>
      <c r="M1333" s="31">
        <f t="shared" si="64"/>
        <v>0.25030766984418351</v>
      </c>
    </row>
    <row r="1334" spans="1:13" x14ac:dyDescent="0.45">
      <c r="A1334" s="31" t="str">
        <f t="shared" si="65"/>
        <v>E09000031_Live births to mothers under 18_number</v>
      </c>
      <c r="B1334" s="31" t="s">
        <v>448</v>
      </c>
      <c r="C1334" s="31" t="s">
        <v>449</v>
      </c>
      <c r="D1334" s="31" t="s">
        <v>2167</v>
      </c>
      <c r="E1334" s="31">
        <v>2018</v>
      </c>
      <c r="F1334" s="31" t="s">
        <v>45</v>
      </c>
      <c r="G1334" s="31" t="s">
        <v>48</v>
      </c>
      <c r="H1334" s="31" t="s">
        <v>1848</v>
      </c>
      <c r="I1334" s="31">
        <v>13</v>
      </c>
      <c r="J1334" s="31">
        <f>INDEX('LA lookup'!H:H,MATCH(B1334,'LA lookup'!G:G,0))</f>
        <v>67017</v>
      </c>
      <c r="K1334" s="31"/>
      <c r="L1334" s="31" t="str">
        <f t="shared" si="63"/>
        <v>0.2 per 1000 0-17 yr olds</v>
      </c>
      <c r="M1334" s="31">
        <f t="shared" si="64"/>
        <v>0.19398063177999611</v>
      </c>
    </row>
    <row r="1335" spans="1:13" x14ac:dyDescent="0.45">
      <c r="A1335" s="31" t="str">
        <f t="shared" si="65"/>
        <v>E06000036_Live births to mothers under 18_number</v>
      </c>
      <c r="B1335" s="31" t="s">
        <v>257</v>
      </c>
      <c r="C1335" s="31" t="s">
        <v>258</v>
      </c>
      <c r="D1335" s="31" t="s">
        <v>2167</v>
      </c>
      <c r="E1335" s="31">
        <v>2018</v>
      </c>
      <c r="F1335" s="31" t="s">
        <v>45</v>
      </c>
      <c r="G1335" s="31" t="s">
        <v>48</v>
      </c>
      <c r="H1335" s="31" t="s">
        <v>1848</v>
      </c>
      <c r="I1335" s="31">
        <v>2</v>
      </c>
      <c r="J1335" s="31">
        <f>INDEX('LA lookup'!H:H,MATCH(B1335,'LA lookup'!G:G,0))</f>
        <v>28336</v>
      </c>
      <c r="K1335" s="31"/>
      <c r="L1335" s="31" t="str">
        <f t="shared" si="63"/>
        <v>0.1 per 1000 0-17 yr olds</v>
      </c>
      <c r="M1335" s="31">
        <f t="shared" si="64"/>
        <v>7.0581592320722752E-2</v>
      </c>
    </row>
    <row r="1336" spans="1:13" x14ac:dyDescent="0.45">
      <c r="A1336" s="31" t="str">
        <f t="shared" si="65"/>
        <v>E06000043_Live births to mothers under 18_number</v>
      </c>
      <c r="B1336" s="31" t="s">
        <v>263</v>
      </c>
      <c r="C1336" s="31" t="s">
        <v>264</v>
      </c>
      <c r="D1336" s="31" t="s">
        <v>2167</v>
      </c>
      <c r="E1336" s="31">
        <v>2018</v>
      </c>
      <c r="F1336" s="31" t="s">
        <v>45</v>
      </c>
      <c r="G1336" s="31" t="s">
        <v>48</v>
      </c>
      <c r="H1336" s="31" t="s">
        <v>1848</v>
      </c>
      <c r="I1336" s="31">
        <v>13</v>
      </c>
      <c r="J1336" s="31">
        <f>INDEX('LA lookup'!H:H,MATCH(B1336,'LA lookup'!G:G,0))</f>
        <v>51005</v>
      </c>
      <c r="K1336" s="31"/>
      <c r="L1336" s="31" t="str">
        <f t="shared" si="63"/>
        <v>0.3 per 1000 0-17 yr olds</v>
      </c>
      <c r="M1336" s="31">
        <f t="shared" si="64"/>
        <v>0.25487697284579941</v>
      </c>
    </row>
    <row r="1337" spans="1:13" x14ac:dyDescent="0.45">
      <c r="A1337" s="31" t="str">
        <f t="shared" si="65"/>
        <v>E06000046_Live births to mothers under 18_number</v>
      </c>
      <c r="B1337" s="31" t="s">
        <v>325</v>
      </c>
      <c r="C1337" s="31" t="s">
        <v>326</v>
      </c>
      <c r="D1337" s="31" t="s">
        <v>2167</v>
      </c>
      <c r="E1337" s="31">
        <v>2018</v>
      </c>
      <c r="F1337" s="31" t="s">
        <v>45</v>
      </c>
      <c r="G1337" s="31" t="s">
        <v>48</v>
      </c>
      <c r="H1337" s="31" t="s">
        <v>1848</v>
      </c>
      <c r="I1337" s="31">
        <v>13</v>
      </c>
      <c r="J1337" s="31">
        <f>INDEX('LA lookup'!H:H,MATCH(B1337,'LA lookup'!G:G,0))</f>
        <v>24869</v>
      </c>
      <c r="K1337" s="31"/>
      <c r="L1337" s="31" t="str">
        <f t="shared" si="63"/>
        <v>0.5 per 1000 0-17 yr olds</v>
      </c>
      <c r="M1337" s="31">
        <f t="shared" si="64"/>
        <v>0.5227391531625718</v>
      </c>
    </row>
    <row r="1338" spans="1:13" x14ac:dyDescent="0.45">
      <c r="A1338" s="31" t="str">
        <f t="shared" si="65"/>
        <v>E06000035_Live births to mothers under 18_number</v>
      </c>
      <c r="B1338" s="31" t="s">
        <v>351</v>
      </c>
      <c r="C1338" s="31" t="s">
        <v>352</v>
      </c>
      <c r="D1338" s="31" t="s">
        <v>2167</v>
      </c>
      <c r="E1338" s="31">
        <v>2018</v>
      </c>
      <c r="F1338" s="31" t="s">
        <v>45</v>
      </c>
      <c r="G1338" s="31" t="s">
        <v>48</v>
      </c>
      <c r="H1338" s="31" t="s">
        <v>1848</v>
      </c>
      <c r="I1338" s="31">
        <v>21</v>
      </c>
      <c r="J1338" s="31">
        <f>INDEX('LA lookup'!H:H,MATCH(B1338,'LA lookup'!G:G,0))</f>
        <v>64391</v>
      </c>
      <c r="K1338" s="31"/>
      <c r="L1338" s="31" t="str">
        <f t="shared" si="63"/>
        <v>0.3 per 1000 0-17 yr olds</v>
      </c>
      <c r="M1338" s="31">
        <f t="shared" si="64"/>
        <v>0.32613253404978954</v>
      </c>
    </row>
    <row r="1339" spans="1:13" x14ac:dyDescent="0.45">
      <c r="A1339" s="31" t="str">
        <f t="shared" si="65"/>
        <v>E06000042_Live births to mothers under 18_number</v>
      </c>
      <c r="B1339" s="31" t="s">
        <v>355</v>
      </c>
      <c r="C1339" s="31" t="s">
        <v>356</v>
      </c>
      <c r="D1339" s="31" t="s">
        <v>2167</v>
      </c>
      <c r="E1339" s="31">
        <v>2018</v>
      </c>
      <c r="F1339" s="31" t="s">
        <v>45</v>
      </c>
      <c r="G1339" s="31" t="s">
        <v>48</v>
      </c>
      <c r="H1339" s="31" t="s">
        <v>1848</v>
      </c>
      <c r="I1339" s="31">
        <v>15</v>
      </c>
      <c r="J1339" s="31">
        <f>INDEX('LA lookup'!H:H,MATCH(B1339,'LA lookup'!G:G,0))</f>
        <v>68278</v>
      </c>
      <c r="K1339" s="31"/>
      <c r="L1339" s="31" t="str">
        <f t="shared" si="63"/>
        <v>0.2 per 1000 0-17 yr olds</v>
      </c>
      <c r="M1339" s="31">
        <f t="shared" si="64"/>
        <v>0.2196900905123173</v>
      </c>
    </row>
    <row r="1340" spans="1:13" x14ac:dyDescent="0.45">
      <c r="A1340" s="31" t="str">
        <f t="shared" si="65"/>
        <v>E06000044_Live births to mothers under 18_number</v>
      </c>
      <c r="B1340" s="31" t="s">
        <v>383</v>
      </c>
      <c r="C1340" s="31" t="s">
        <v>384</v>
      </c>
      <c r="D1340" s="31" t="s">
        <v>2167</v>
      </c>
      <c r="E1340" s="31">
        <v>2018</v>
      </c>
      <c r="F1340" s="31" t="s">
        <v>45</v>
      </c>
      <c r="G1340" s="31" t="s">
        <v>48</v>
      </c>
      <c r="H1340" s="31" t="s">
        <v>1848</v>
      </c>
      <c r="I1340" s="31">
        <v>14</v>
      </c>
      <c r="J1340" s="31">
        <f>INDEX('LA lookup'!H:H,MATCH(B1340,'LA lookup'!G:G,0))</f>
        <v>44046</v>
      </c>
      <c r="K1340" s="31"/>
      <c r="L1340" s="31" t="str">
        <f t="shared" si="63"/>
        <v>0.3 per 1000 0-17 yr olds</v>
      </c>
      <c r="M1340" s="31">
        <f t="shared" si="64"/>
        <v>0.31784952095536484</v>
      </c>
    </row>
    <row r="1341" spans="1:13" x14ac:dyDescent="0.45">
      <c r="A1341" s="31" t="str">
        <f t="shared" si="65"/>
        <v>E06000038_Live births to mothers under 18_number</v>
      </c>
      <c r="B1341" s="31" t="s">
        <v>557</v>
      </c>
      <c r="C1341" s="31" t="s">
        <v>726</v>
      </c>
      <c r="D1341" s="31" t="s">
        <v>2167</v>
      </c>
      <c r="E1341" s="31">
        <v>2018</v>
      </c>
      <c r="F1341" s="31" t="s">
        <v>45</v>
      </c>
      <c r="G1341" s="31" t="s">
        <v>48</v>
      </c>
      <c r="H1341" s="31" t="s">
        <v>1848</v>
      </c>
      <c r="I1341" s="31">
        <v>5</v>
      </c>
      <c r="J1341" s="31">
        <f>INDEX('LA lookup'!H:H,MATCH(B1341,'LA lookup'!G:G,0))</f>
        <v>37080</v>
      </c>
      <c r="K1341" s="31"/>
      <c r="L1341" s="31" t="str">
        <f t="shared" si="63"/>
        <v>0.1 per 1000 0-17 yr olds</v>
      </c>
      <c r="M1341" s="31">
        <f t="shared" si="64"/>
        <v>0.13484358144552319</v>
      </c>
    </row>
    <row r="1342" spans="1:13" x14ac:dyDescent="0.45">
      <c r="A1342" s="31" t="str">
        <f t="shared" si="65"/>
        <v>E06000039_Live births to mothers under 18_number</v>
      </c>
      <c r="B1342" s="31" t="s">
        <v>404</v>
      </c>
      <c r="C1342" s="31" t="s">
        <v>405</v>
      </c>
      <c r="D1342" s="31" t="s">
        <v>2167</v>
      </c>
      <c r="E1342" s="31">
        <v>2018</v>
      </c>
      <c r="F1342" s="31" t="s">
        <v>45</v>
      </c>
      <c r="G1342" s="31" t="s">
        <v>48</v>
      </c>
      <c r="H1342" s="31" t="s">
        <v>1848</v>
      </c>
      <c r="I1342" s="31">
        <v>5</v>
      </c>
      <c r="J1342" s="31">
        <f>INDEX('LA lookup'!H:H,MATCH(B1342,'LA lookup'!G:G,0))</f>
        <v>42699</v>
      </c>
      <c r="K1342" s="31"/>
      <c r="L1342" s="31" t="str">
        <f t="shared" si="63"/>
        <v>0.1 per 1000 0-17 yr olds</v>
      </c>
      <c r="M1342" s="31">
        <f t="shared" si="64"/>
        <v>0.11709876109510761</v>
      </c>
    </row>
    <row r="1343" spans="1:13" x14ac:dyDescent="0.45">
      <c r="A1343" s="31" t="str">
        <f t="shared" si="65"/>
        <v>E06000045_Live births to mothers under 18_number</v>
      </c>
      <c r="B1343" s="31" t="s">
        <v>577</v>
      </c>
      <c r="C1343" s="31" t="s">
        <v>729</v>
      </c>
      <c r="D1343" s="31" t="s">
        <v>2167</v>
      </c>
      <c r="E1343" s="31">
        <v>2018</v>
      </c>
      <c r="F1343" s="31" t="s">
        <v>45</v>
      </c>
      <c r="G1343" s="31" t="s">
        <v>48</v>
      </c>
      <c r="H1343" s="31" t="s">
        <v>1848</v>
      </c>
      <c r="I1343" s="31">
        <v>21</v>
      </c>
      <c r="J1343" s="31">
        <f>INDEX('LA lookup'!H:H,MATCH(B1343,'LA lookup'!G:G,0))</f>
        <v>50832</v>
      </c>
      <c r="K1343" s="31"/>
      <c r="L1343" s="31" t="str">
        <f t="shared" si="63"/>
        <v>0.4 per 1000 0-17 yr olds</v>
      </c>
      <c r="M1343" s="31">
        <f t="shared" si="64"/>
        <v>0.41312559017941453</v>
      </c>
    </row>
    <row r="1344" spans="1:13" x14ac:dyDescent="0.45">
      <c r="A1344" s="31" t="str">
        <f t="shared" si="65"/>
        <v>E06000037_Live births to mothers under 18_number</v>
      </c>
      <c r="B1344" s="31" t="s">
        <v>456</v>
      </c>
      <c r="C1344" s="31" t="s">
        <v>457</v>
      </c>
      <c r="D1344" s="31" t="s">
        <v>2167</v>
      </c>
      <c r="E1344" s="31">
        <v>2018</v>
      </c>
      <c r="F1344" s="31" t="s">
        <v>45</v>
      </c>
      <c r="G1344" s="31" t="s">
        <v>48</v>
      </c>
      <c r="H1344" s="31" t="s">
        <v>1848</v>
      </c>
      <c r="I1344" s="31">
        <v>2</v>
      </c>
      <c r="J1344" s="31">
        <f>INDEX('LA lookup'!H:H,MATCH(B1344,'LA lookup'!G:G,0))</f>
        <v>35623</v>
      </c>
      <c r="K1344" s="31"/>
      <c r="L1344" s="31" t="str">
        <f t="shared" si="63"/>
        <v>0.1 per 1000 0-17 yr olds</v>
      </c>
      <c r="M1344" s="31">
        <f t="shared" si="64"/>
        <v>5.6143502793139261E-2</v>
      </c>
    </row>
    <row r="1345" spans="1:13" x14ac:dyDescent="0.45">
      <c r="A1345" s="31" t="str">
        <f t="shared" si="65"/>
        <v>E06000040_Live births to mothers under 18_number</v>
      </c>
      <c r="B1345" s="31" t="s">
        <v>555</v>
      </c>
      <c r="C1345" s="31" t="s">
        <v>727</v>
      </c>
      <c r="D1345" s="31" t="s">
        <v>2167</v>
      </c>
      <c r="E1345" s="31">
        <v>2018</v>
      </c>
      <c r="F1345" s="31" t="s">
        <v>45</v>
      </c>
      <c r="G1345" s="31" t="s">
        <v>48</v>
      </c>
      <c r="H1345" s="31" t="s">
        <v>1848</v>
      </c>
      <c r="I1345" s="31">
        <v>1</v>
      </c>
      <c r="J1345" s="31">
        <f>INDEX('LA lookup'!H:H,MATCH(B1345,'LA lookup'!G:G,0))</f>
        <v>34604</v>
      </c>
      <c r="K1345" s="31"/>
      <c r="L1345" s="31" t="str">
        <f t="shared" si="63"/>
        <v>0 per 1000 0-17 yr olds</v>
      </c>
      <c r="M1345" s="31">
        <f t="shared" si="64"/>
        <v>2.8898393249335338E-2</v>
      </c>
    </row>
    <row r="1346" spans="1:13" x14ac:dyDescent="0.45">
      <c r="A1346" s="31" t="str">
        <f t="shared" si="65"/>
        <v>E06000041_Live births to mothers under 18_number</v>
      </c>
      <c r="B1346" s="31" t="s">
        <v>466</v>
      </c>
      <c r="C1346" s="31" t="s">
        <v>467</v>
      </c>
      <c r="D1346" s="31" t="s">
        <v>2167</v>
      </c>
      <c r="E1346" s="31">
        <v>2018</v>
      </c>
      <c r="F1346" s="31" t="s">
        <v>45</v>
      </c>
      <c r="G1346" s="31" t="s">
        <v>48</v>
      </c>
      <c r="H1346" s="31" t="s">
        <v>1848</v>
      </c>
      <c r="I1346" s="31">
        <v>2</v>
      </c>
      <c r="J1346" s="31">
        <f>INDEX('LA lookup'!H:H,MATCH(B1346,'LA lookup'!G:G,0))</f>
        <v>39532</v>
      </c>
      <c r="K1346" s="31"/>
      <c r="L1346" s="31" t="str">
        <f t="shared" si="63"/>
        <v>0.1 per 1000 0-17 yr olds</v>
      </c>
      <c r="M1346" s="31">
        <f t="shared" si="64"/>
        <v>5.0591925528685626E-2</v>
      </c>
    </row>
    <row r="1347" spans="1:13" x14ac:dyDescent="0.45">
      <c r="A1347" s="31" t="str">
        <f t="shared" si="65"/>
        <v>E10000002_Live births to mothers under 18_number</v>
      </c>
      <c r="B1347" s="31" t="s">
        <v>269</v>
      </c>
      <c r="C1347" s="31" t="s">
        <v>270</v>
      </c>
      <c r="D1347" s="31" t="s">
        <v>2167</v>
      </c>
      <c r="E1347" s="31">
        <v>2018</v>
      </c>
      <c r="F1347" s="31" t="s">
        <v>45</v>
      </c>
      <c r="G1347" s="31" t="s">
        <v>48</v>
      </c>
      <c r="H1347" s="31" t="s">
        <v>1848</v>
      </c>
      <c r="I1347" s="31">
        <v>21</v>
      </c>
      <c r="J1347" s="31">
        <f>INDEX('LA lookup'!H:H,MATCH(B1347,'LA lookup'!G:G,0))</f>
        <v>124321</v>
      </c>
      <c r="K1347" s="31"/>
      <c r="L1347" s="31" t="str">
        <f t="shared" si="63"/>
        <v>0.2 per 1000 0-17 yr olds</v>
      </c>
      <c r="M1347" s="31">
        <f t="shared" si="64"/>
        <v>0.16891756018693543</v>
      </c>
    </row>
    <row r="1348" spans="1:13" x14ac:dyDescent="0.45">
      <c r="A1348" s="31" t="str">
        <f t="shared" si="65"/>
        <v>E10000011_Live births to mothers under 18_number</v>
      </c>
      <c r="B1348" s="31" t="s">
        <v>299</v>
      </c>
      <c r="C1348" s="31" t="s">
        <v>300</v>
      </c>
      <c r="D1348" s="31" t="s">
        <v>2167</v>
      </c>
      <c r="E1348" s="31">
        <v>2018</v>
      </c>
      <c r="F1348" s="31" t="s">
        <v>45</v>
      </c>
      <c r="G1348" s="31" t="s">
        <v>48</v>
      </c>
      <c r="H1348" s="31" t="s">
        <v>1848</v>
      </c>
      <c r="I1348" s="31">
        <v>37</v>
      </c>
      <c r="J1348" s="31">
        <f>INDEX('LA lookup'!H:H,MATCH(B1348,'LA lookup'!G:G,0))</f>
        <v>106378</v>
      </c>
      <c r="K1348" s="31"/>
      <c r="L1348" s="31" t="str">
        <f t="shared" si="63"/>
        <v>0.3 per 1000 0-17 yr olds</v>
      </c>
      <c r="M1348" s="31">
        <f t="shared" si="64"/>
        <v>0.34781627780180113</v>
      </c>
    </row>
    <row r="1349" spans="1:13" x14ac:dyDescent="0.45">
      <c r="A1349" s="31" t="str">
        <f t="shared" si="65"/>
        <v>E10000014_Live births to mothers under 18_number</v>
      </c>
      <c r="B1349" s="31" t="s">
        <v>309</v>
      </c>
      <c r="C1349" s="31" t="s">
        <v>310</v>
      </c>
      <c r="D1349" s="31" t="s">
        <v>2167</v>
      </c>
      <c r="E1349" s="31">
        <v>2018</v>
      </c>
      <c r="F1349" s="31" t="s">
        <v>45</v>
      </c>
      <c r="G1349" s="31" t="s">
        <v>48</v>
      </c>
      <c r="H1349" s="31" t="s">
        <v>1848</v>
      </c>
      <c r="I1349" s="31">
        <v>59</v>
      </c>
      <c r="J1349" s="31">
        <f>INDEX('LA lookup'!H:H,MATCH(B1349,'LA lookup'!G:G,0))</f>
        <v>284002</v>
      </c>
      <c r="K1349" s="31"/>
      <c r="L1349" s="31" t="str">
        <f t="shared" si="63"/>
        <v>0.2 per 1000 0-17 yr olds</v>
      </c>
      <c r="M1349" s="31">
        <f t="shared" si="64"/>
        <v>0.20774501588016986</v>
      </c>
    </row>
    <row r="1350" spans="1:13" x14ac:dyDescent="0.45">
      <c r="A1350" s="31" t="str">
        <f t="shared" si="65"/>
        <v>E10000016_Live births to mothers under 18_number</v>
      </c>
      <c r="B1350" s="31" t="s">
        <v>327</v>
      </c>
      <c r="C1350" s="31" t="s">
        <v>328</v>
      </c>
      <c r="D1350" s="31" t="s">
        <v>2167</v>
      </c>
      <c r="E1350" s="31">
        <v>2018</v>
      </c>
      <c r="F1350" s="31" t="s">
        <v>45</v>
      </c>
      <c r="G1350" s="31" t="s">
        <v>48</v>
      </c>
      <c r="H1350" s="31" t="s">
        <v>1848</v>
      </c>
      <c r="I1350" s="31">
        <v>117</v>
      </c>
      <c r="J1350" s="31">
        <f>INDEX('LA lookup'!H:H,MATCH(B1350,'LA lookup'!G:G,0))</f>
        <v>340140</v>
      </c>
      <c r="K1350" s="31"/>
      <c r="L1350" s="31" t="str">
        <f t="shared" si="63"/>
        <v>0.3 per 1000 0-17 yr olds</v>
      </c>
      <c r="M1350" s="31">
        <f t="shared" si="64"/>
        <v>0.34397600987828542</v>
      </c>
    </row>
    <row r="1351" spans="1:13" x14ac:dyDescent="0.45">
      <c r="A1351" s="31" t="str">
        <f t="shared" si="65"/>
        <v>E10000025_Live births to mothers under 18_number</v>
      </c>
      <c r="B1351" s="31" t="s">
        <v>377</v>
      </c>
      <c r="C1351" s="31" t="s">
        <v>378</v>
      </c>
      <c r="D1351" s="31" t="s">
        <v>2167</v>
      </c>
      <c r="E1351" s="31">
        <v>2018</v>
      </c>
      <c r="F1351" s="31" t="s">
        <v>45</v>
      </c>
      <c r="G1351" s="31" t="s">
        <v>48</v>
      </c>
      <c r="H1351" s="31" t="s">
        <v>1848</v>
      </c>
      <c r="I1351" s="31">
        <v>23</v>
      </c>
      <c r="J1351" s="31">
        <f>INDEX('LA lookup'!H:H,MATCH(B1351,'LA lookup'!G:G,0))</f>
        <v>144788</v>
      </c>
      <c r="K1351" s="31"/>
      <c r="L1351" s="31" t="str">
        <f t="shared" ref="L1351:L1415" si="66">IF(LOWER(H1351)="percentage",CONCATENATE(I1351,"%"),IF(J1351="NA",K1351,IF(OR(ISERROR(I1351),ISBLANK(I1351),NOT(ISNUMBER(I1351)),H1351="score"),"N/A",CONCATENATE(ROUND(I1351/J1351*1000,1)," per 1000 0-17 yr olds"))))</f>
        <v>0.2 per 1000 0-17 yr olds</v>
      </c>
      <c r="M1351" s="31">
        <f t="shared" ref="M1351:M1415" si="67">IF(LOWER(H1351)="percentage",I1351,IF(J1351="NA",K1351,IF(OR(ISERROR(I1351),ISBLANK(I1351),NOT(ISNUMBER(I1351))),"N/A",I1351/J1351*1000)))</f>
        <v>0.15885294361411167</v>
      </c>
    </row>
    <row r="1352" spans="1:13" x14ac:dyDescent="0.45">
      <c r="A1352" s="31" t="str">
        <f t="shared" ref="A1352:A1416" si="68">CONCATENATE(B1352,"_",G1352,"_",H1352)</f>
        <v>E10000030_Live births to mothers under 18_number</v>
      </c>
      <c r="B1352" s="31" t="s">
        <v>430</v>
      </c>
      <c r="C1352" s="31" t="s">
        <v>431</v>
      </c>
      <c r="D1352" s="31" t="s">
        <v>2167</v>
      </c>
      <c r="E1352" s="31">
        <v>2018</v>
      </c>
      <c r="F1352" s="31" t="s">
        <v>45</v>
      </c>
      <c r="G1352" s="31" t="s">
        <v>48</v>
      </c>
      <c r="H1352" s="31" t="s">
        <v>1848</v>
      </c>
      <c r="I1352" s="31">
        <v>44</v>
      </c>
      <c r="J1352" s="31">
        <f>INDEX('LA lookup'!H:H,MATCH(B1352,'LA lookup'!G:G,0))</f>
        <v>261905</v>
      </c>
      <c r="K1352" s="31"/>
      <c r="L1352" s="31" t="str">
        <f t="shared" si="66"/>
        <v>0.2 per 1000 0-17 yr olds</v>
      </c>
      <c r="M1352" s="31">
        <f t="shared" si="67"/>
        <v>0.16799984727286613</v>
      </c>
    </row>
    <row r="1353" spans="1:13" x14ac:dyDescent="0.45">
      <c r="A1353" s="31" t="str">
        <f t="shared" si="68"/>
        <v>E10000032_Live births to mothers under 18_number</v>
      </c>
      <c r="B1353" s="31" t="s">
        <v>458</v>
      </c>
      <c r="C1353" s="31" t="s">
        <v>459</v>
      </c>
      <c r="D1353" s="31" t="s">
        <v>2167</v>
      </c>
      <c r="E1353" s="31">
        <v>2018</v>
      </c>
      <c r="F1353" s="31" t="s">
        <v>45</v>
      </c>
      <c r="G1353" s="31" t="s">
        <v>48</v>
      </c>
      <c r="H1353" s="31" t="s">
        <v>1848</v>
      </c>
      <c r="I1353" s="31">
        <v>41</v>
      </c>
      <c r="J1353" s="31">
        <f>INDEX('LA lookup'!H:H,MATCH(B1353,'LA lookup'!G:G,0))</f>
        <v>174672</v>
      </c>
      <c r="K1353" s="31"/>
      <c r="L1353" s="31" t="str">
        <f t="shared" si="66"/>
        <v>0.2 per 1000 0-17 yr olds</v>
      </c>
      <c r="M1353" s="31">
        <f t="shared" si="67"/>
        <v>0.23472565723184025</v>
      </c>
    </row>
    <row r="1354" spans="1:13" x14ac:dyDescent="0.45">
      <c r="A1354" s="31" t="str">
        <f t="shared" si="68"/>
        <v>E06000022_Live births to mothers under 18_number</v>
      </c>
      <c r="B1354" s="31" t="s">
        <v>238</v>
      </c>
      <c r="C1354" s="31" t="s">
        <v>239</v>
      </c>
      <c r="D1354" s="31" t="s">
        <v>2167</v>
      </c>
      <c r="E1354" s="31">
        <v>2018</v>
      </c>
      <c r="F1354" s="31" t="s">
        <v>45</v>
      </c>
      <c r="G1354" s="31" t="s">
        <v>48</v>
      </c>
      <c r="H1354" s="31" t="s">
        <v>1848</v>
      </c>
      <c r="I1354" s="31">
        <v>7</v>
      </c>
      <c r="J1354" s="31">
        <f>INDEX('LA lookup'!H:H,MATCH(B1354,'LA lookup'!G:G,0))</f>
        <v>35946</v>
      </c>
      <c r="K1354" s="31"/>
      <c r="L1354" s="31" t="str">
        <f t="shared" si="66"/>
        <v>0.2 per 1000 0-17 yr olds</v>
      </c>
      <c r="M1354" s="31">
        <f t="shared" si="67"/>
        <v>0.19473654926834696</v>
      </c>
    </row>
    <row r="1355" spans="1:13" s="31" customFormat="1" x14ac:dyDescent="0.45">
      <c r="A1355" s="31" t="str">
        <f>CONCATENATE(B1355,"_",G1355,"_",H1355)</f>
        <v>E06000028_Live births to mothers under 18_number</v>
      </c>
      <c r="B1355" s="31" t="s">
        <v>254</v>
      </c>
      <c r="C1355" s="31" t="s">
        <v>255</v>
      </c>
      <c r="D1355" s="31" t="s">
        <v>2167</v>
      </c>
      <c r="E1355" s="31">
        <v>2018</v>
      </c>
      <c r="F1355" s="31" t="s">
        <v>45</v>
      </c>
      <c r="G1355" s="31" t="s">
        <v>48</v>
      </c>
      <c r="H1355" s="31" t="s">
        <v>1848</v>
      </c>
      <c r="I1355" s="31">
        <v>15.074167190446261</v>
      </c>
      <c r="J1355" s="31">
        <f>INDEX('LA lookup'!H:H,MATCH(B1355,'LA lookup'!G:G,0))</f>
        <v>36373</v>
      </c>
      <c r="L1355" s="31" t="str">
        <f>IF(LOWER(H1355)="percentage",CONCATENATE(I1355,"%"),IF(J1355="NA",K1355,IF(OR(ISERROR(I1355),ISBLANK(I1355),NOT(ISNUMBER(I1355)),H1355="score"),"N/A",CONCATENATE(ROUND(I1355/J1355*1000,1)," per 1000 0-17 yr olds"))))</f>
        <v>0.4 per 1000 0-17 yr olds</v>
      </c>
      <c r="M1355" s="31">
        <f>IF(LOWER(H1355)="percentage",I1355,IF(J1355="NA",K1355,IF(OR(ISERROR(I1355),ISBLANK(I1355),NOT(ISNUMBER(I1355))),"N/A",I1355/J1355*1000)))</f>
        <v>0.41443288127034505</v>
      </c>
    </row>
    <row r="1356" spans="1:13" s="31" customFormat="1" x14ac:dyDescent="0.45">
      <c r="A1356" s="31" t="str">
        <f>CONCATENATE(B1356,"_",G1356,"_",H1356)</f>
        <v>E06000029_Live births to mothers under 18_number</v>
      </c>
      <c r="B1356" s="31" t="s">
        <v>543</v>
      </c>
      <c r="C1356" s="31" t="s">
        <v>717</v>
      </c>
      <c r="D1356" s="31" t="s">
        <v>2167</v>
      </c>
      <c r="E1356" s="31">
        <v>2018</v>
      </c>
      <c r="F1356" s="31" t="s">
        <v>45</v>
      </c>
      <c r="G1356" s="31" t="s">
        <v>48</v>
      </c>
      <c r="H1356" s="31" t="s">
        <v>1848</v>
      </c>
      <c r="I1356" s="31">
        <v>5.9008116443808492</v>
      </c>
      <c r="J1356" s="31">
        <f>INDEX('LA lookup'!H:H,MATCH(B1356,'LA lookup'!G:G,0))</f>
        <v>30188</v>
      </c>
      <c r="L1356" s="31" t="str">
        <f>IF(LOWER(H1356)="percentage",CONCATENATE(I1356,"%"),IF(J1356="NA",K1356,IF(OR(ISERROR(I1356),ISBLANK(I1356),NOT(ISNUMBER(I1356)),H1356="score"),"N/A",CONCATENATE(ROUND(I1356/J1356*1000,1)," per 1000 0-17 yr olds"))))</f>
        <v>0.2 per 1000 0-17 yr olds</v>
      </c>
      <c r="M1356" s="31">
        <f>IF(LOWER(H1356)="percentage",I1356,IF(J1356="NA",K1356,IF(OR(ISERROR(I1356),ISBLANK(I1356),NOT(ISNUMBER(I1356))),"N/A",I1356/J1356*1000)))</f>
        <v>0.1954687837677504</v>
      </c>
    </row>
    <row r="1357" spans="1:13" x14ac:dyDescent="0.45">
      <c r="A1357" s="31" t="str">
        <f t="shared" si="68"/>
        <v>E06000023_Live births to mothers under 18_number</v>
      </c>
      <c r="B1357" s="31" t="s">
        <v>265</v>
      </c>
      <c r="C1357" s="31" t="s">
        <v>266</v>
      </c>
      <c r="D1357" s="31" t="s">
        <v>2167</v>
      </c>
      <c r="E1357" s="31">
        <v>2018</v>
      </c>
      <c r="F1357" s="31" t="s">
        <v>45</v>
      </c>
      <c r="G1357" s="31" t="s">
        <v>48</v>
      </c>
      <c r="H1357" s="31" t="s">
        <v>1848</v>
      </c>
      <c r="I1357" s="31">
        <v>23</v>
      </c>
      <c r="J1357" s="31">
        <f>INDEX('LA lookup'!H:H,MATCH(B1357,'LA lookup'!G:G,0))</f>
        <v>94016</v>
      </c>
      <c r="K1357" s="31"/>
      <c r="L1357" s="31" t="str">
        <f t="shared" si="66"/>
        <v>0.2 per 1000 0-17 yr olds</v>
      </c>
      <c r="M1357" s="31">
        <f t="shared" si="67"/>
        <v>0.24463921034717495</v>
      </c>
    </row>
    <row r="1358" spans="1:13" x14ac:dyDescent="0.45">
      <c r="A1358" s="31" t="str">
        <f t="shared" si="68"/>
        <v>E06000052_Live births to mothers under 18_number</v>
      </c>
      <c r="B1358" s="31" t="s">
        <v>482</v>
      </c>
      <c r="C1358" s="31" t="s">
        <v>720</v>
      </c>
      <c r="D1358" s="31" t="s">
        <v>2167</v>
      </c>
      <c r="E1358" s="31">
        <v>2018</v>
      </c>
      <c r="F1358" s="31" t="s">
        <v>45</v>
      </c>
      <c r="G1358" s="31" t="s">
        <v>48</v>
      </c>
      <c r="H1358" s="31" t="s">
        <v>1848</v>
      </c>
      <c r="I1358" s="31">
        <v>39</v>
      </c>
      <c r="J1358" s="31">
        <f>INDEX('LA lookup'!H:H,MATCH(B1358,'LA lookup'!G:G,0))</f>
        <v>107810</v>
      </c>
      <c r="K1358" s="31"/>
      <c r="L1358" s="31" t="str">
        <f t="shared" si="66"/>
        <v>0.4 per 1000 0-17 yr olds</v>
      </c>
      <c r="M1358" s="31">
        <f t="shared" si="67"/>
        <v>0.36174751878304423</v>
      </c>
    </row>
    <row r="1359" spans="1:13" x14ac:dyDescent="0.45">
      <c r="A1359" s="31" t="str">
        <f t="shared" si="68"/>
        <v>E06000053_Live births to mothers under 18_number</v>
      </c>
      <c r="B1359" s="31" t="s">
        <v>550</v>
      </c>
      <c r="C1359" s="31" t="s">
        <v>551</v>
      </c>
      <c r="D1359" s="31" t="s">
        <v>2167</v>
      </c>
      <c r="E1359" s="31">
        <v>2018</v>
      </c>
      <c r="F1359" s="31" t="s">
        <v>45</v>
      </c>
      <c r="G1359" s="31" t="s">
        <v>48</v>
      </c>
      <c r="H1359" s="31" t="s">
        <v>1848</v>
      </c>
      <c r="I1359" s="31">
        <v>0</v>
      </c>
      <c r="J1359" s="31">
        <f>INDEX('LA lookup'!H:H,MATCH(B1359,'LA lookup'!G:G,0))</f>
        <v>368</v>
      </c>
      <c r="K1359" s="31"/>
      <c r="L1359" s="31" t="str">
        <f t="shared" si="66"/>
        <v>0 per 1000 0-17 yr olds</v>
      </c>
      <c r="M1359" s="31">
        <f t="shared" si="67"/>
        <v>0</v>
      </c>
    </row>
    <row r="1360" spans="1:13" x14ac:dyDescent="0.45">
      <c r="A1360" s="31" t="str">
        <f t="shared" si="68"/>
        <v>E06000024_Live births to mothers under 18_number</v>
      </c>
      <c r="B1360" s="31" t="s">
        <v>367</v>
      </c>
      <c r="C1360" s="31" t="s">
        <v>368</v>
      </c>
      <c r="D1360" s="31" t="s">
        <v>2167</v>
      </c>
      <c r="E1360" s="31">
        <v>2018</v>
      </c>
      <c r="F1360" s="31" t="s">
        <v>45</v>
      </c>
      <c r="G1360" s="31" t="s">
        <v>48</v>
      </c>
      <c r="H1360" s="31" t="s">
        <v>1848</v>
      </c>
      <c r="I1360" s="31">
        <v>13</v>
      </c>
      <c r="J1360" s="31">
        <f>INDEX('LA lookup'!H:H,MATCH(B1360,'LA lookup'!G:G,0))</f>
        <v>43435</v>
      </c>
      <c r="K1360" s="31"/>
      <c r="L1360" s="31" t="str">
        <f t="shared" si="66"/>
        <v>0.3 per 1000 0-17 yr olds</v>
      </c>
      <c r="M1360" s="31">
        <f t="shared" si="67"/>
        <v>0.29929780131230577</v>
      </c>
    </row>
    <row r="1361" spans="1:13" x14ac:dyDescent="0.45">
      <c r="A1361" s="31" t="str">
        <f t="shared" si="68"/>
        <v>E06000026_Live births to mothers under 18_number</v>
      </c>
      <c r="B1361" s="31" t="s">
        <v>381</v>
      </c>
      <c r="C1361" s="31" t="s">
        <v>382</v>
      </c>
      <c r="D1361" s="31" t="s">
        <v>2167</v>
      </c>
      <c r="E1361" s="31">
        <v>2018</v>
      </c>
      <c r="F1361" s="31" t="s">
        <v>45</v>
      </c>
      <c r="G1361" s="31" t="s">
        <v>48</v>
      </c>
      <c r="H1361" s="31" t="s">
        <v>1848</v>
      </c>
      <c r="I1361" s="31">
        <v>18</v>
      </c>
      <c r="J1361" s="31">
        <f>INDEX('LA lookup'!H:H,MATCH(B1361,'LA lookup'!G:G,0))</f>
        <v>52552</v>
      </c>
      <c r="K1361" s="31"/>
      <c r="L1361" s="31" t="str">
        <f t="shared" si="66"/>
        <v>0.3 per 1000 0-17 yr olds</v>
      </c>
      <c r="M1361" s="31">
        <f t="shared" si="67"/>
        <v>0.34251788704521235</v>
      </c>
    </row>
    <row r="1362" spans="1:13" x14ac:dyDescent="0.45">
      <c r="A1362" s="31" t="str">
        <f t="shared" si="68"/>
        <v>E06000025_Live births to mothers under 18_number</v>
      </c>
      <c r="B1362" s="31" t="s">
        <v>408</v>
      </c>
      <c r="C1362" s="31" t="s">
        <v>409</v>
      </c>
      <c r="D1362" s="31" t="s">
        <v>2167</v>
      </c>
      <c r="E1362" s="31">
        <v>2018</v>
      </c>
      <c r="F1362" s="31" t="s">
        <v>45</v>
      </c>
      <c r="G1362" s="31" t="s">
        <v>48</v>
      </c>
      <c r="H1362" s="31" t="s">
        <v>1848</v>
      </c>
      <c r="I1362" s="31">
        <v>8</v>
      </c>
      <c r="J1362" s="31">
        <f>INDEX('LA lookup'!H:H,MATCH(B1362,'LA lookup'!G:G,0))</f>
        <v>58867</v>
      </c>
      <c r="K1362" s="31"/>
      <c r="L1362" s="31" t="str">
        <f t="shared" si="66"/>
        <v>0.1 per 1000 0-17 yr olds</v>
      </c>
      <c r="M1362" s="31">
        <f t="shared" si="67"/>
        <v>0.13589957021760921</v>
      </c>
    </row>
    <row r="1363" spans="1:13" x14ac:dyDescent="0.45">
      <c r="A1363" s="31" t="str">
        <f t="shared" si="68"/>
        <v>E06000030_Live births to mothers under 18_number</v>
      </c>
      <c r="B1363" s="31" t="s">
        <v>434</v>
      </c>
      <c r="C1363" s="31" t="s">
        <v>435</v>
      </c>
      <c r="D1363" s="31" t="s">
        <v>2167</v>
      </c>
      <c r="E1363" s="31">
        <v>2018</v>
      </c>
      <c r="F1363" s="31" t="s">
        <v>45</v>
      </c>
      <c r="G1363" s="31" t="s">
        <v>48</v>
      </c>
      <c r="H1363" s="31" t="s">
        <v>1848</v>
      </c>
      <c r="I1363" s="31">
        <v>12</v>
      </c>
      <c r="J1363" s="31">
        <f>INDEX('LA lookup'!H:H,MATCH(B1363,'LA lookup'!G:G,0))</f>
        <v>50239</v>
      </c>
      <c r="K1363" s="31"/>
      <c r="L1363" s="31" t="str">
        <f t="shared" si="66"/>
        <v>0.2 per 1000 0-17 yr olds</v>
      </c>
      <c r="M1363" s="31">
        <f t="shared" si="67"/>
        <v>0.23885825752901133</v>
      </c>
    </row>
    <row r="1364" spans="1:13" x14ac:dyDescent="0.45">
      <c r="A1364" s="31" t="str">
        <f t="shared" si="68"/>
        <v>E06000027_Live births to mothers under 18_number</v>
      </c>
      <c r="B1364" s="31" t="s">
        <v>438</v>
      </c>
      <c r="C1364" s="31" t="s">
        <v>439</v>
      </c>
      <c r="D1364" s="31" t="s">
        <v>2167</v>
      </c>
      <c r="E1364" s="31">
        <v>2018</v>
      </c>
      <c r="F1364" s="31" t="s">
        <v>45</v>
      </c>
      <c r="G1364" s="31" t="s">
        <v>48</v>
      </c>
      <c r="H1364" s="31" t="s">
        <v>1848</v>
      </c>
      <c r="I1364" s="31">
        <v>13</v>
      </c>
      <c r="J1364" s="31">
        <f>INDEX('LA lookup'!H:H,MATCH(B1364,'LA lookup'!G:G,0))</f>
        <v>25423</v>
      </c>
      <c r="K1364" s="31"/>
      <c r="L1364" s="31" t="str">
        <f t="shared" si="66"/>
        <v>0.5 per 1000 0-17 yr olds</v>
      </c>
      <c r="M1364" s="31">
        <f t="shared" si="67"/>
        <v>0.51134799197576997</v>
      </c>
    </row>
    <row r="1365" spans="1:13" x14ac:dyDescent="0.45">
      <c r="A1365" s="31" t="str">
        <f t="shared" si="68"/>
        <v>E06000054_Live births to mothers under 18_number</v>
      </c>
      <c r="B1365" s="31" t="s">
        <v>462</v>
      </c>
      <c r="C1365" s="31" t="s">
        <v>463</v>
      </c>
      <c r="D1365" s="31" t="s">
        <v>2167</v>
      </c>
      <c r="E1365" s="31">
        <v>2018</v>
      </c>
      <c r="F1365" s="31" t="s">
        <v>45</v>
      </c>
      <c r="G1365" s="31" t="s">
        <v>48</v>
      </c>
      <c r="H1365" s="31" t="s">
        <v>1848</v>
      </c>
      <c r="I1365" s="31">
        <v>17</v>
      </c>
      <c r="J1365" s="31">
        <f>INDEX('LA lookup'!H:H,MATCH(B1365,'LA lookup'!G:G,0))</f>
        <v>105692</v>
      </c>
      <c r="K1365" s="31"/>
      <c r="L1365" s="31" t="str">
        <f t="shared" si="66"/>
        <v>0.2 per 1000 0-17 yr olds</v>
      </c>
      <c r="M1365" s="31">
        <f t="shared" si="67"/>
        <v>0.16084471861635696</v>
      </c>
    </row>
    <row r="1366" spans="1:13" x14ac:dyDescent="0.45">
      <c r="A1366" s="31" t="str">
        <f t="shared" si="68"/>
        <v>E10000008_Live births to mothers under 18_number</v>
      </c>
      <c r="B1366" s="31" t="s">
        <v>504</v>
      </c>
      <c r="C1366" s="31" t="s">
        <v>505</v>
      </c>
      <c r="D1366" s="31" t="s">
        <v>2167</v>
      </c>
      <c r="E1366" s="31">
        <v>2018</v>
      </c>
      <c r="F1366" s="31" t="s">
        <v>45</v>
      </c>
      <c r="G1366" s="31" t="s">
        <v>48</v>
      </c>
      <c r="H1366" s="31" t="s">
        <v>1848</v>
      </c>
      <c r="I1366" s="31">
        <v>45</v>
      </c>
      <c r="J1366" s="31">
        <f>INDEX('LA lookup'!H:H,MATCH(B1366,'LA lookup'!G:G,0))</f>
        <v>145878</v>
      </c>
      <c r="K1366" s="31"/>
      <c r="L1366" s="31" t="str">
        <f t="shared" si="66"/>
        <v>0.3 per 1000 0-17 yr olds</v>
      </c>
      <c r="M1366" s="31">
        <f t="shared" si="67"/>
        <v>0.30847694648953233</v>
      </c>
    </row>
    <row r="1367" spans="1:13" x14ac:dyDescent="0.45">
      <c r="A1367" s="31" t="str">
        <f t="shared" si="68"/>
        <v>E10000009_Live births to mothers under 18_number</v>
      </c>
      <c r="B1367" s="31" t="s">
        <v>295</v>
      </c>
      <c r="C1367" s="31" t="s">
        <v>296</v>
      </c>
      <c r="D1367" s="31" t="s">
        <v>2167</v>
      </c>
      <c r="E1367" s="31">
        <v>2018</v>
      </c>
      <c r="F1367" s="31" t="s">
        <v>45</v>
      </c>
      <c r="G1367" s="31" t="s">
        <v>48</v>
      </c>
      <c r="H1367" s="31" t="s">
        <v>1848</v>
      </c>
      <c r="I1367" s="31">
        <v>10</v>
      </c>
      <c r="J1367" s="31">
        <f>INDEX('LA lookup'!H:H,MATCH(B1367,'LA lookup'!G:G,0))</f>
        <v>76699</v>
      </c>
      <c r="K1367" s="31"/>
      <c r="L1367" s="31" t="str">
        <f t="shared" si="66"/>
        <v>0.1 per 1000 0-17 yr olds</v>
      </c>
      <c r="M1367" s="31">
        <f t="shared" si="67"/>
        <v>0.13037979634675811</v>
      </c>
    </row>
    <row r="1368" spans="1:13" x14ac:dyDescent="0.45">
      <c r="A1368" s="31" t="str">
        <f t="shared" si="68"/>
        <v>E10000013_Live births to mothers under 18_number</v>
      </c>
      <c r="B1368" s="31" t="s">
        <v>307</v>
      </c>
      <c r="C1368" s="31" t="s">
        <v>308</v>
      </c>
      <c r="D1368" s="31" t="s">
        <v>2167</v>
      </c>
      <c r="E1368" s="31">
        <v>2018</v>
      </c>
      <c r="F1368" s="31" t="s">
        <v>45</v>
      </c>
      <c r="G1368" s="31" t="s">
        <v>48</v>
      </c>
      <c r="H1368" s="31" t="s">
        <v>1848</v>
      </c>
      <c r="I1368" s="31">
        <v>33</v>
      </c>
      <c r="J1368" s="31">
        <f>INDEX('LA lookup'!H:H,MATCH(B1368,'LA lookup'!G:G,0))</f>
        <v>128136</v>
      </c>
      <c r="K1368" s="31"/>
      <c r="L1368" s="31" t="str">
        <f t="shared" si="66"/>
        <v>0.3 per 1000 0-17 yr olds</v>
      </c>
      <c r="M1368" s="31">
        <f t="shared" si="67"/>
        <v>0.25753886495598427</v>
      </c>
    </row>
    <row r="1369" spans="1:13" x14ac:dyDescent="0.45">
      <c r="A1369" s="31" t="str">
        <f t="shared" si="68"/>
        <v>E10000027_Live births to mothers under 18_number</v>
      </c>
      <c r="B1369" s="31" t="s">
        <v>406</v>
      </c>
      <c r="C1369" s="31" t="s">
        <v>407</v>
      </c>
      <c r="D1369" s="31" t="s">
        <v>2167</v>
      </c>
      <c r="E1369" s="31">
        <v>2018</v>
      </c>
      <c r="F1369" s="31" t="s">
        <v>45</v>
      </c>
      <c r="G1369" s="31" t="s">
        <v>48</v>
      </c>
      <c r="H1369" s="31" t="s">
        <v>1848</v>
      </c>
      <c r="I1369" s="31">
        <v>30</v>
      </c>
      <c r="J1369" s="31">
        <f>INDEX('LA lookup'!H:H,MATCH(B1369,'LA lookup'!G:G,0))</f>
        <v>110700</v>
      </c>
      <c r="K1369" s="31"/>
      <c r="L1369" s="31" t="str">
        <f t="shared" si="66"/>
        <v>0.3 per 1000 0-17 yr olds</v>
      </c>
      <c r="M1369" s="31">
        <f t="shared" si="67"/>
        <v>0.27100271002710025</v>
      </c>
    </row>
    <row r="1370" spans="1:13" x14ac:dyDescent="0.45">
      <c r="A1370" s="31" t="str">
        <f t="shared" si="68"/>
        <v>E09000001_Rate of overcrowded households (occupancy rating for bedrooms of less than -1)_percentage</v>
      </c>
      <c r="B1370" s="31" t="s">
        <v>582</v>
      </c>
      <c r="C1370" s="31" t="s">
        <v>583</v>
      </c>
      <c r="D1370" s="31" t="s">
        <v>229</v>
      </c>
      <c r="E1370" s="31">
        <v>2011</v>
      </c>
      <c r="F1370" s="31" t="s">
        <v>39</v>
      </c>
      <c r="G1370" s="31" t="s">
        <v>40</v>
      </c>
      <c r="H1370" s="31" t="s">
        <v>2166</v>
      </c>
      <c r="I1370" s="31">
        <v>5.9</v>
      </c>
      <c r="J1370" s="31">
        <f>INDEX('LA lookup'!H:H,MATCH(B1370,'LA lookup'!G:G,0))</f>
        <v>1453</v>
      </c>
      <c r="K1370" s="31"/>
      <c r="L1370" s="31" t="str">
        <f t="shared" si="66"/>
        <v>5.9%</v>
      </c>
      <c r="M1370" s="31">
        <f t="shared" si="67"/>
        <v>5.9</v>
      </c>
    </row>
    <row r="1371" spans="1:13" x14ac:dyDescent="0.45">
      <c r="A1371" s="31" t="str">
        <f t="shared" si="68"/>
        <v>E09000007_Rate of overcrowded households (occupancy rating for bedrooms of less than -1)_percentage</v>
      </c>
      <c r="B1371" s="31" t="s">
        <v>277</v>
      </c>
      <c r="C1371" s="31" t="s">
        <v>278</v>
      </c>
      <c r="D1371" s="31" t="s">
        <v>229</v>
      </c>
      <c r="E1371" s="31">
        <v>2011</v>
      </c>
      <c r="F1371" s="31" t="s">
        <v>39</v>
      </c>
      <c r="G1371" s="31" t="s">
        <v>40</v>
      </c>
      <c r="H1371" s="31" t="s">
        <v>2166</v>
      </c>
      <c r="I1371" s="31">
        <v>11.7</v>
      </c>
      <c r="J1371" s="31">
        <f>INDEX('LA lookup'!H:H,MATCH(B1371,'LA lookup'!G:G,0))</f>
        <v>50983</v>
      </c>
      <c r="K1371" s="31"/>
      <c r="L1371" s="31" t="str">
        <f t="shared" si="66"/>
        <v>11.7%</v>
      </c>
      <c r="M1371" s="31">
        <f t="shared" si="67"/>
        <v>11.7</v>
      </c>
    </row>
    <row r="1372" spans="1:13" x14ac:dyDescent="0.45">
      <c r="A1372" s="31" t="str">
        <f t="shared" si="68"/>
        <v>E09000011_Rate of overcrowded households (occupancy rating for bedrooms of less than -1)_percentage</v>
      </c>
      <c r="B1372" s="31" t="s">
        <v>518</v>
      </c>
      <c r="C1372" s="31" t="s">
        <v>519</v>
      </c>
      <c r="D1372" s="31" t="s">
        <v>229</v>
      </c>
      <c r="E1372" s="31">
        <v>2011</v>
      </c>
      <c r="F1372" s="31" t="s">
        <v>39</v>
      </c>
      <c r="G1372" s="31" t="s">
        <v>40</v>
      </c>
      <c r="H1372" s="31" t="s">
        <v>2166</v>
      </c>
      <c r="I1372" s="31">
        <v>10.9</v>
      </c>
      <c r="J1372" s="31">
        <f>INDEX('LA lookup'!H:H,MATCH(B1372,'LA lookup'!G:G,0))</f>
        <v>68917</v>
      </c>
      <c r="K1372" s="31"/>
      <c r="L1372" s="31" t="str">
        <f t="shared" si="66"/>
        <v>10.9%</v>
      </c>
      <c r="M1372" s="31">
        <f t="shared" si="67"/>
        <v>10.9</v>
      </c>
    </row>
    <row r="1373" spans="1:13" x14ac:dyDescent="0.45">
      <c r="A1373" s="31" t="str">
        <f t="shared" si="68"/>
        <v>E09000012_Rate of overcrowded households (occupancy rating for bedrooms of less than -1)_percentage</v>
      </c>
      <c r="B1373" s="31" t="s">
        <v>498</v>
      </c>
      <c r="C1373" s="31" t="s">
        <v>499</v>
      </c>
      <c r="D1373" s="31" t="s">
        <v>229</v>
      </c>
      <c r="E1373" s="31">
        <v>2011</v>
      </c>
      <c r="F1373" s="31" t="s">
        <v>39</v>
      </c>
      <c r="G1373" s="31" t="s">
        <v>40</v>
      </c>
      <c r="H1373" s="31" t="s">
        <v>2166</v>
      </c>
      <c r="I1373" s="31">
        <v>15.2</v>
      </c>
      <c r="J1373" s="31">
        <f>INDEX('LA lookup'!H:H,MATCH(B1373,'LA lookup'!G:G,0))</f>
        <v>63655</v>
      </c>
      <c r="K1373" s="31"/>
      <c r="L1373" s="31" t="str">
        <f t="shared" si="66"/>
        <v>15.2%</v>
      </c>
      <c r="M1373" s="31">
        <f t="shared" si="67"/>
        <v>15.2</v>
      </c>
    </row>
    <row r="1374" spans="1:13" x14ac:dyDescent="0.45">
      <c r="A1374" s="31" t="str">
        <f t="shared" si="68"/>
        <v>E09000013_Rate of overcrowded households (occupancy rating for bedrooms of less than -1)_percentage</v>
      </c>
      <c r="B1374" s="31" t="s">
        <v>491</v>
      </c>
      <c r="C1374" s="31" t="s">
        <v>723</v>
      </c>
      <c r="D1374" s="31" t="s">
        <v>229</v>
      </c>
      <c r="E1374" s="31">
        <v>2011</v>
      </c>
      <c r="F1374" s="31" t="s">
        <v>39</v>
      </c>
      <c r="G1374" s="31" t="s">
        <v>40</v>
      </c>
      <c r="H1374" s="31" t="s">
        <v>2166</v>
      </c>
      <c r="I1374" s="31">
        <v>12.2</v>
      </c>
      <c r="J1374" s="31">
        <f>INDEX('LA lookup'!H:H,MATCH(B1374,'LA lookup'!G:G,0))</f>
        <v>36898</v>
      </c>
      <c r="K1374" s="31"/>
      <c r="L1374" s="31" t="str">
        <f t="shared" si="66"/>
        <v>12.2%</v>
      </c>
      <c r="M1374" s="31">
        <f t="shared" si="67"/>
        <v>12.2</v>
      </c>
    </row>
    <row r="1375" spans="1:13" x14ac:dyDescent="0.45">
      <c r="A1375" s="31" t="str">
        <f t="shared" si="68"/>
        <v>E09000019_Rate of overcrowded households (occupancy rating for bedrooms of less than -1)_percentage</v>
      </c>
      <c r="B1375" s="31" t="s">
        <v>500</v>
      </c>
      <c r="C1375" s="31" t="s">
        <v>501</v>
      </c>
      <c r="D1375" s="31" t="s">
        <v>229</v>
      </c>
      <c r="E1375" s="31">
        <v>2011</v>
      </c>
      <c r="F1375" s="31" t="s">
        <v>39</v>
      </c>
      <c r="G1375" s="31" t="s">
        <v>40</v>
      </c>
      <c r="H1375" s="31" t="s">
        <v>2166</v>
      </c>
      <c r="I1375" s="31">
        <v>10.7</v>
      </c>
      <c r="J1375" s="31">
        <f>INDEX('LA lookup'!H:H,MATCH(B1375,'LA lookup'!G:G,0))</f>
        <v>42098</v>
      </c>
      <c r="K1375" s="31"/>
      <c r="L1375" s="31" t="str">
        <f t="shared" si="66"/>
        <v>10.7%</v>
      </c>
      <c r="M1375" s="31">
        <f t="shared" si="67"/>
        <v>10.7</v>
      </c>
    </row>
    <row r="1376" spans="1:13" x14ac:dyDescent="0.45">
      <c r="A1376" s="31" t="str">
        <f t="shared" si="68"/>
        <v>E09000020_Rate of overcrowded households (occupancy rating for bedrooms of less than -1)_percentage</v>
      </c>
      <c r="B1376" s="31" t="s">
        <v>479</v>
      </c>
      <c r="C1376" s="31" t="s">
        <v>674</v>
      </c>
      <c r="D1376" s="31" t="s">
        <v>229</v>
      </c>
      <c r="E1376" s="31">
        <v>2011</v>
      </c>
      <c r="F1376" s="31" t="s">
        <v>39</v>
      </c>
      <c r="G1376" s="31" t="s">
        <v>40</v>
      </c>
      <c r="H1376" s="31" t="s">
        <v>2166</v>
      </c>
      <c r="I1376" s="31">
        <v>8.3000000000000007</v>
      </c>
      <c r="J1376" s="31">
        <f>INDEX('LA lookup'!H:H,MATCH(B1376,'LA lookup'!G:G,0))</f>
        <v>28678</v>
      </c>
      <c r="K1376" s="31"/>
      <c r="L1376" s="31" t="str">
        <f t="shared" si="66"/>
        <v>8.3%</v>
      </c>
      <c r="M1376" s="31">
        <f t="shared" si="67"/>
        <v>8.3000000000000007</v>
      </c>
    </row>
    <row r="1377" spans="1:13" x14ac:dyDescent="0.45">
      <c r="A1377" s="31" t="str">
        <f t="shared" si="68"/>
        <v>E09000022_Rate of overcrowded households (occupancy rating for bedrooms of less than -1)_percentage</v>
      </c>
      <c r="B1377" s="31" t="s">
        <v>335</v>
      </c>
      <c r="C1377" s="31" t="s">
        <v>336</v>
      </c>
      <c r="D1377" s="31" t="s">
        <v>229</v>
      </c>
      <c r="E1377" s="31">
        <v>2011</v>
      </c>
      <c r="F1377" s="31" t="s">
        <v>39</v>
      </c>
      <c r="G1377" s="31" t="s">
        <v>40</v>
      </c>
      <c r="H1377" s="31" t="s">
        <v>2166</v>
      </c>
      <c r="I1377" s="31">
        <v>13.2</v>
      </c>
      <c r="J1377" s="31">
        <f>INDEX('LA lookup'!H:H,MATCH(B1377,'LA lookup'!G:G,0))</f>
        <v>62629</v>
      </c>
      <c r="K1377" s="31"/>
      <c r="L1377" s="31" t="str">
        <f t="shared" si="66"/>
        <v>13.2%</v>
      </c>
      <c r="M1377" s="31">
        <f t="shared" si="67"/>
        <v>13.2</v>
      </c>
    </row>
    <row r="1378" spans="1:13" x14ac:dyDescent="0.45">
      <c r="A1378" s="31" t="str">
        <f t="shared" si="68"/>
        <v>E09000023_Rate of overcrowded households (occupancy rating for bedrooms of less than -1)_percentage</v>
      </c>
      <c r="B1378" s="31" t="s">
        <v>343</v>
      </c>
      <c r="C1378" s="31" t="s">
        <v>344</v>
      </c>
      <c r="D1378" s="31" t="s">
        <v>229</v>
      </c>
      <c r="E1378" s="31">
        <v>2011</v>
      </c>
      <c r="F1378" s="31" t="s">
        <v>39</v>
      </c>
      <c r="G1378" s="31" t="s">
        <v>40</v>
      </c>
      <c r="H1378" s="31" t="s">
        <v>2166</v>
      </c>
      <c r="I1378" s="31">
        <v>12.1</v>
      </c>
      <c r="J1378" s="31">
        <f>INDEX('LA lookup'!H:H,MATCH(B1378,'LA lookup'!G:G,0))</f>
        <v>68458</v>
      </c>
      <c r="K1378" s="31"/>
      <c r="L1378" s="31" t="str">
        <f t="shared" si="66"/>
        <v>12.1%</v>
      </c>
      <c r="M1378" s="31">
        <f t="shared" si="67"/>
        <v>12.1</v>
      </c>
    </row>
    <row r="1379" spans="1:13" x14ac:dyDescent="0.45">
      <c r="A1379" s="31" t="str">
        <f t="shared" si="68"/>
        <v>E09000028_Rate of overcrowded households (occupancy rating for bedrooms of less than -1)_percentage</v>
      </c>
      <c r="B1379" s="31" t="s">
        <v>414</v>
      </c>
      <c r="C1379" s="31" t="s">
        <v>415</v>
      </c>
      <c r="D1379" s="31" t="s">
        <v>229</v>
      </c>
      <c r="E1379" s="31">
        <v>2011</v>
      </c>
      <c r="F1379" s="31" t="s">
        <v>39</v>
      </c>
      <c r="G1379" s="31" t="s">
        <v>40</v>
      </c>
      <c r="H1379" s="31" t="s">
        <v>2166</v>
      </c>
      <c r="I1379" s="31">
        <v>15.3</v>
      </c>
      <c r="J1379" s="31">
        <f>INDEX('LA lookup'!H:H,MATCH(B1379,'LA lookup'!G:G,0))</f>
        <v>65121</v>
      </c>
      <c r="K1379" s="31"/>
      <c r="L1379" s="31" t="str">
        <f t="shared" si="66"/>
        <v>15.3%</v>
      </c>
      <c r="M1379" s="31">
        <f t="shared" si="67"/>
        <v>15.3</v>
      </c>
    </row>
    <row r="1380" spans="1:13" x14ac:dyDescent="0.45">
      <c r="A1380" s="31" t="str">
        <f t="shared" si="68"/>
        <v>E09000030_Rate of overcrowded households (occupancy rating for bedrooms of less than -1)_percentage</v>
      </c>
      <c r="B1380" s="31" t="s">
        <v>440</v>
      </c>
      <c r="C1380" s="31" t="s">
        <v>441</v>
      </c>
      <c r="D1380" s="31" t="s">
        <v>229</v>
      </c>
      <c r="E1380" s="31">
        <v>2011</v>
      </c>
      <c r="F1380" s="31" t="s">
        <v>39</v>
      </c>
      <c r="G1380" s="31" t="s">
        <v>40</v>
      </c>
      <c r="H1380" s="31" t="s">
        <v>2166</v>
      </c>
      <c r="I1380" s="31">
        <v>16.399999999999999</v>
      </c>
      <c r="J1380" s="31">
        <f>INDEX('LA lookup'!H:H,MATCH(B1380,'LA lookup'!G:G,0))</f>
        <v>70973</v>
      </c>
      <c r="K1380" s="31"/>
      <c r="L1380" s="31" t="str">
        <f t="shared" si="66"/>
        <v>16.4%</v>
      </c>
      <c r="M1380" s="31">
        <f t="shared" si="67"/>
        <v>16.399999999999999</v>
      </c>
    </row>
    <row r="1381" spans="1:13" x14ac:dyDescent="0.45">
      <c r="A1381" s="31" t="str">
        <f t="shared" si="68"/>
        <v>E09000032_Rate of overcrowded households (occupancy rating for bedrooms of less than -1)_percentage</v>
      </c>
      <c r="B1381" s="31" t="s">
        <v>450</v>
      </c>
      <c r="C1381" s="31" t="s">
        <v>451</v>
      </c>
      <c r="D1381" s="31" t="s">
        <v>229</v>
      </c>
      <c r="E1381" s="31">
        <v>2011</v>
      </c>
      <c r="F1381" s="31" t="s">
        <v>39</v>
      </c>
      <c r="G1381" s="31" t="s">
        <v>40</v>
      </c>
      <c r="H1381" s="31" t="s">
        <v>2166</v>
      </c>
      <c r="I1381" s="31">
        <v>8.8000000000000007</v>
      </c>
      <c r="J1381" s="31">
        <f>INDEX('LA lookup'!H:H,MATCH(B1381,'LA lookup'!G:G,0))</f>
        <v>63840</v>
      </c>
      <c r="K1381" s="31"/>
      <c r="L1381" s="31" t="str">
        <f t="shared" si="66"/>
        <v>8.8%</v>
      </c>
      <c r="M1381" s="31">
        <f t="shared" si="67"/>
        <v>8.8000000000000007</v>
      </c>
    </row>
    <row r="1382" spans="1:13" x14ac:dyDescent="0.45">
      <c r="A1382" s="31" t="str">
        <f t="shared" si="68"/>
        <v>E09000033_Rate of overcrowded households (occupancy rating for bedrooms of less than -1)_percentage</v>
      </c>
      <c r="B1382" s="31" t="s">
        <v>506</v>
      </c>
      <c r="C1382" s="31" t="s">
        <v>507</v>
      </c>
      <c r="D1382" s="31" t="s">
        <v>229</v>
      </c>
      <c r="E1382" s="31">
        <v>2011</v>
      </c>
      <c r="F1382" s="31" t="s">
        <v>39</v>
      </c>
      <c r="G1382" s="31" t="s">
        <v>40</v>
      </c>
      <c r="H1382" s="31" t="s">
        <v>2166</v>
      </c>
      <c r="I1382" s="31">
        <v>10.9</v>
      </c>
      <c r="J1382" s="31">
        <f>INDEX('LA lookup'!H:H,MATCH(B1382,'LA lookup'!G:G,0))</f>
        <v>47445</v>
      </c>
      <c r="K1382" s="31"/>
      <c r="L1382" s="31" t="str">
        <f t="shared" si="66"/>
        <v>10.9%</v>
      </c>
      <c r="M1382" s="31">
        <f t="shared" si="67"/>
        <v>10.9</v>
      </c>
    </row>
    <row r="1383" spans="1:13" x14ac:dyDescent="0.45">
      <c r="A1383" s="31" t="str">
        <f t="shared" si="68"/>
        <v>E09000002_Rate of overcrowded households (occupancy rating for bedrooms of less than -1)_percentage</v>
      </c>
      <c r="B1383" s="31" t="s">
        <v>227</v>
      </c>
      <c r="C1383" s="31" t="s">
        <v>228</v>
      </c>
      <c r="D1383" s="31" t="s">
        <v>229</v>
      </c>
      <c r="E1383" s="31">
        <v>2011</v>
      </c>
      <c r="F1383" s="31" t="s">
        <v>39</v>
      </c>
      <c r="G1383" s="31" t="s">
        <v>40</v>
      </c>
      <c r="H1383" s="31" t="s">
        <v>2166</v>
      </c>
      <c r="I1383" s="31">
        <v>13.5</v>
      </c>
      <c r="J1383" s="31">
        <f>INDEX('LA lookup'!H:H,MATCH(B1383,'LA lookup'!G:G,0))</f>
        <v>63401</v>
      </c>
      <c r="K1383" s="31"/>
      <c r="L1383" s="31" t="str">
        <f t="shared" si="66"/>
        <v>13.5%</v>
      </c>
      <c r="M1383" s="31">
        <f t="shared" si="67"/>
        <v>13.5</v>
      </c>
    </row>
    <row r="1384" spans="1:13" x14ac:dyDescent="0.45">
      <c r="A1384" s="31" t="str">
        <f t="shared" si="68"/>
        <v>E09000003_Rate of overcrowded households (occupancy rating for bedrooms of less than -1)_percentage</v>
      </c>
      <c r="B1384" s="31" t="s">
        <v>233</v>
      </c>
      <c r="C1384" s="31" t="s">
        <v>234</v>
      </c>
      <c r="D1384" s="31" t="s">
        <v>229</v>
      </c>
      <c r="E1384" s="31">
        <v>2011</v>
      </c>
      <c r="F1384" s="31" t="s">
        <v>39</v>
      </c>
      <c r="G1384" s="31" t="s">
        <v>40</v>
      </c>
      <c r="H1384" s="31" t="s">
        <v>2166</v>
      </c>
      <c r="I1384" s="31">
        <v>10</v>
      </c>
      <c r="J1384" s="31">
        <f>INDEX('LA lookup'!H:H,MATCH(B1384,'LA lookup'!G:G,0))</f>
        <v>92701</v>
      </c>
      <c r="K1384" s="31"/>
      <c r="L1384" s="31" t="str">
        <f t="shared" si="66"/>
        <v>10%</v>
      </c>
      <c r="M1384" s="31">
        <f t="shared" si="67"/>
        <v>10</v>
      </c>
    </row>
    <row r="1385" spans="1:13" x14ac:dyDescent="0.45">
      <c r="A1385" s="31" t="str">
        <f t="shared" si="68"/>
        <v>E09000004_Rate of overcrowded households (occupancy rating for bedrooms of less than -1)_percentage</v>
      </c>
      <c r="B1385" s="31" t="s">
        <v>242</v>
      </c>
      <c r="C1385" s="31" t="s">
        <v>243</v>
      </c>
      <c r="D1385" s="31" t="s">
        <v>229</v>
      </c>
      <c r="E1385" s="31">
        <v>2011</v>
      </c>
      <c r="F1385" s="31" t="s">
        <v>39</v>
      </c>
      <c r="G1385" s="31" t="s">
        <v>40</v>
      </c>
      <c r="H1385" s="31" t="s">
        <v>2166</v>
      </c>
      <c r="I1385" s="31">
        <v>4.7</v>
      </c>
      <c r="J1385" s="31">
        <f>INDEX('LA lookup'!H:H,MATCH(B1385,'LA lookup'!G:G,0))</f>
        <v>56853</v>
      </c>
      <c r="K1385" s="31"/>
      <c r="L1385" s="31" t="str">
        <f t="shared" si="66"/>
        <v>4.7%</v>
      </c>
      <c r="M1385" s="31">
        <f t="shared" si="67"/>
        <v>4.7</v>
      </c>
    </row>
    <row r="1386" spans="1:13" x14ac:dyDescent="0.45">
      <c r="A1386" s="31" t="str">
        <f t="shared" si="68"/>
        <v>E09000005_Rate of overcrowded households (occupancy rating for bedrooms of less than -1)_percentage</v>
      </c>
      <c r="B1386" s="31" t="s">
        <v>261</v>
      </c>
      <c r="C1386" s="31" t="s">
        <v>262</v>
      </c>
      <c r="D1386" s="31" t="s">
        <v>229</v>
      </c>
      <c r="E1386" s="31">
        <v>2011</v>
      </c>
      <c r="F1386" s="31" t="s">
        <v>39</v>
      </c>
      <c r="G1386" s="31" t="s">
        <v>40</v>
      </c>
      <c r="H1386" s="31" t="s">
        <v>2166</v>
      </c>
      <c r="I1386" s="31">
        <v>17.7</v>
      </c>
      <c r="J1386" s="31">
        <f>INDEX('LA lookup'!H:H,MATCH(B1386,'LA lookup'!G:G,0))</f>
        <v>77893</v>
      </c>
      <c r="K1386" s="31"/>
      <c r="L1386" s="31" t="str">
        <f t="shared" si="66"/>
        <v>17.7%</v>
      </c>
      <c r="M1386" s="31">
        <f t="shared" si="67"/>
        <v>17.7</v>
      </c>
    </row>
    <row r="1387" spans="1:13" x14ac:dyDescent="0.45">
      <c r="A1387" s="31" t="str">
        <f t="shared" si="68"/>
        <v>E09000006_Rate of overcrowded households (occupancy rating for bedrooms of less than -1)_percentage</v>
      </c>
      <c r="B1387" s="31" t="s">
        <v>267</v>
      </c>
      <c r="C1387" s="31" t="s">
        <v>268</v>
      </c>
      <c r="D1387" s="31" t="s">
        <v>229</v>
      </c>
      <c r="E1387" s="31">
        <v>2011</v>
      </c>
      <c r="F1387" s="31" t="s">
        <v>39</v>
      </c>
      <c r="G1387" s="31" t="s">
        <v>40</v>
      </c>
      <c r="H1387" s="31" t="s">
        <v>2166</v>
      </c>
      <c r="I1387" s="31">
        <v>4</v>
      </c>
      <c r="J1387" s="31">
        <f>INDEX('LA lookup'!H:H,MATCH(B1387,'LA lookup'!G:G,0))</f>
        <v>75055</v>
      </c>
      <c r="K1387" s="31"/>
      <c r="L1387" s="31" t="str">
        <f t="shared" si="66"/>
        <v>4%</v>
      </c>
      <c r="M1387" s="31">
        <f t="shared" si="67"/>
        <v>4</v>
      </c>
    </row>
    <row r="1388" spans="1:13" x14ac:dyDescent="0.45">
      <c r="A1388" s="31" t="str">
        <f t="shared" si="68"/>
        <v>E09000008_Rate of overcrowded households (occupancy rating for bedrooms of less than -1)_percentage</v>
      </c>
      <c r="B1388" s="31" t="s">
        <v>486</v>
      </c>
      <c r="C1388" s="31" t="s">
        <v>487</v>
      </c>
      <c r="D1388" s="31" t="s">
        <v>229</v>
      </c>
      <c r="E1388" s="31">
        <v>2011</v>
      </c>
      <c r="F1388" s="31" t="s">
        <v>39</v>
      </c>
      <c r="G1388" s="31" t="s">
        <v>40</v>
      </c>
      <c r="H1388" s="31" t="s">
        <v>2166</v>
      </c>
      <c r="I1388" s="31">
        <v>9.6</v>
      </c>
      <c r="J1388" s="31">
        <f>INDEX('LA lookup'!H:H,MATCH(B1388,'LA lookup'!G:G,0))</f>
        <v>94702</v>
      </c>
      <c r="K1388" s="31"/>
      <c r="L1388" s="31" t="str">
        <f t="shared" si="66"/>
        <v>9.6%</v>
      </c>
      <c r="M1388" s="31">
        <f t="shared" si="67"/>
        <v>9.6</v>
      </c>
    </row>
    <row r="1389" spans="1:13" x14ac:dyDescent="0.45">
      <c r="A1389" s="31" t="str">
        <f t="shared" si="68"/>
        <v>E09000009_Rate of overcrowded households (occupancy rating for bedrooms of less than -1)_percentage</v>
      </c>
      <c r="B1389" s="31" t="s">
        <v>509</v>
      </c>
      <c r="C1389" s="31" t="s">
        <v>510</v>
      </c>
      <c r="D1389" s="31" t="s">
        <v>229</v>
      </c>
      <c r="E1389" s="31">
        <v>2011</v>
      </c>
      <c r="F1389" s="31" t="s">
        <v>39</v>
      </c>
      <c r="G1389" s="31" t="s">
        <v>40</v>
      </c>
      <c r="H1389" s="31" t="s">
        <v>2166</v>
      </c>
      <c r="I1389" s="31">
        <v>13.9</v>
      </c>
      <c r="J1389" s="31">
        <f>INDEX('LA lookup'!H:H,MATCH(B1389,'LA lookup'!G:G,0))</f>
        <v>81732</v>
      </c>
      <c r="K1389" s="31"/>
      <c r="L1389" s="31" t="str">
        <f t="shared" si="66"/>
        <v>13.9%</v>
      </c>
      <c r="M1389" s="31">
        <f t="shared" si="67"/>
        <v>13.9</v>
      </c>
    </row>
    <row r="1390" spans="1:13" x14ac:dyDescent="0.45">
      <c r="A1390" s="31" t="str">
        <f t="shared" si="68"/>
        <v>E09000010_Rate of overcrowded households (occupancy rating for bedrooms of less than -1)_percentage</v>
      </c>
      <c r="B1390" s="31" t="s">
        <v>301</v>
      </c>
      <c r="C1390" s="31" t="s">
        <v>302</v>
      </c>
      <c r="D1390" s="31" t="s">
        <v>229</v>
      </c>
      <c r="E1390" s="31">
        <v>2011</v>
      </c>
      <c r="F1390" s="31" t="s">
        <v>39</v>
      </c>
      <c r="G1390" s="31" t="s">
        <v>40</v>
      </c>
      <c r="H1390" s="31" t="s">
        <v>2166</v>
      </c>
      <c r="I1390" s="31">
        <v>11.2</v>
      </c>
      <c r="J1390" s="31">
        <f>INDEX('LA lookup'!H:H,MATCH(B1390,'LA lookup'!G:G,0))</f>
        <v>84497</v>
      </c>
      <c r="K1390" s="31"/>
      <c r="L1390" s="31" t="str">
        <f t="shared" si="66"/>
        <v>11.2%</v>
      </c>
      <c r="M1390" s="31">
        <f t="shared" si="67"/>
        <v>11.2</v>
      </c>
    </row>
    <row r="1391" spans="1:13" x14ac:dyDescent="0.45">
      <c r="A1391" s="31" t="str">
        <f t="shared" si="68"/>
        <v>E09000014_Rate of overcrowded households (occupancy rating for bedrooms of less than -1)_percentage</v>
      </c>
      <c r="B1391" s="31" t="s">
        <v>311</v>
      </c>
      <c r="C1391" s="31" t="s">
        <v>312</v>
      </c>
      <c r="D1391" s="31" t="s">
        <v>229</v>
      </c>
      <c r="E1391" s="31">
        <v>2011</v>
      </c>
      <c r="F1391" s="31" t="s">
        <v>39</v>
      </c>
      <c r="G1391" s="31" t="s">
        <v>40</v>
      </c>
      <c r="H1391" s="31" t="s">
        <v>2166</v>
      </c>
      <c r="I1391" s="31">
        <v>15.9</v>
      </c>
      <c r="J1391" s="31">
        <f>INDEX('LA lookup'!H:H,MATCH(B1391,'LA lookup'!G:G,0))</f>
        <v>60398</v>
      </c>
      <c r="K1391" s="31"/>
      <c r="L1391" s="31" t="str">
        <f t="shared" si="66"/>
        <v>15.9%</v>
      </c>
      <c r="M1391" s="31">
        <f t="shared" si="67"/>
        <v>15.9</v>
      </c>
    </row>
    <row r="1392" spans="1:13" x14ac:dyDescent="0.45">
      <c r="A1392" s="31" t="str">
        <f t="shared" si="68"/>
        <v>E09000015_Rate of overcrowded households (occupancy rating for bedrooms of less than -1)_percentage</v>
      </c>
      <c r="B1392" s="31" t="s">
        <v>496</v>
      </c>
      <c r="C1392" s="31" t="s">
        <v>497</v>
      </c>
      <c r="D1392" s="31" t="s">
        <v>229</v>
      </c>
      <c r="E1392" s="31">
        <v>2011</v>
      </c>
      <c r="F1392" s="31" t="s">
        <v>39</v>
      </c>
      <c r="G1392" s="31" t="s">
        <v>40</v>
      </c>
      <c r="H1392" s="31" t="s">
        <v>2166</v>
      </c>
      <c r="I1392" s="31">
        <v>10.4</v>
      </c>
      <c r="J1392" s="31">
        <f>INDEX('LA lookup'!H:H,MATCH(B1392,'LA lookup'!G:G,0))</f>
        <v>58373</v>
      </c>
      <c r="K1392" s="31"/>
      <c r="L1392" s="31" t="str">
        <f t="shared" si="66"/>
        <v>10.4%</v>
      </c>
      <c r="M1392" s="31">
        <f t="shared" si="67"/>
        <v>10.4</v>
      </c>
    </row>
    <row r="1393" spans="1:13" x14ac:dyDescent="0.45">
      <c r="A1393" s="31" t="str">
        <f t="shared" si="68"/>
        <v>E09000016_Rate of overcrowded households (occupancy rating for bedrooms of less than -1)_percentage</v>
      </c>
      <c r="B1393" s="31" t="s">
        <v>315</v>
      </c>
      <c r="C1393" s="31" t="s">
        <v>316</v>
      </c>
      <c r="D1393" s="31" t="s">
        <v>229</v>
      </c>
      <c r="E1393" s="31">
        <v>2011</v>
      </c>
      <c r="F1393" s="31" t="s">
        <v>39</v>
      </c>
      <c r="G1393" s="31" t="s">
        <v>40</v>
      </c>
      <c r="H1393" s="31" t="s">
        <v>2166</v>
      </c>
      <c r="I1393" s="31">
        <v>4</v>
      </c>
      <c r="J1393" s="31">
        <f>INDEX('LA lookup'!H:H,MATCH(B1393,'LA lookup'!G:G,0))</f>
        <v>57541</v>
      </c>
      <c r="K1393" s="31"/>
      <c r="L1393" s="31" t="str">
        <f t="shared" si="66"/>
        <v>4%</v>
      </c>
      <c r="M1393" s="31">
        <f t="shared" si="67"/>
        <v>4</v>
      </c>
    </row>
    <row r="1394" spans="1:13" x14ac:dyDescent="0.45">
      <c r="A1394" s="31" t="str">
        <f t="shared" si="68"/>
        <v>E09000017_Rate of overcrowded households (occupancy rating for bedrooms of less than -1)_percentage</v>
      </c>
      <c r="B1394" s="31" t="s">
        <v>321</v>
      </c>
      <c r="C1394" s="31" t="s">
        <v>322</v>
      </c>
      <c r="D1394" s="31" t="s">
        <v>229</v>
      </c>
      <c r="E1394" s="31">
        <v>2011</v>
      </c>
      <c r="F1394" s="31" t="s">
        <v>39</v>
      </c>
      <c r="G1394" s="31" t="s">
        <v>40</v>
      </c>
      <c r="H1394" s="31" t="s">
        <v>2166</v>
      </c>
      <c r="I1394" s="31">
        <v>9.6999999999999993</v>
      </c>
      <c r="J1394" s="31">
        <f>INDEX('LA lookup'!H:H,MATCH(B1394,'LA lookup'!G:G,0))</f>
        <v>73377</v>
      </c>
      <c r="K1394" s="31"/>
      <c r="L1394" s="31" t="str">
        <f t="shared" si="66"/>
        <v>9.7%</v>
      </c>
      <c r="M1394" s="31">
        <f t="shared" si="67"/>
        <v>9.6999999999999993</v>
      </c>
    </row>
    <row r="1395" spans="1:13" x14ac:dyDescent="0.45">
      <c r="A1395" s="31" t="str">
        <f t="shared" si="68"/>
        <v>E09000018_Rate of overcrowded households (occupancy rating for bedrooms of less than -1)_percentage</v>
      </c>
      <c r="B1395" s="31" t="s">
        <v>323</v>
      </c>
      <c r="C1395" s="31" t="s">
        <v>324</v>
      </c>
      <c r="D1395" s="31" t="s">
        <v>229</v>
      </c>
      <c r="E1395" s="31">
        <v>2011</v>
      </c>
      <c r="F1395" s="31" t="s">
        <v>39</v>
      </c>
      <c r="G1395" s="31" t="s">
        <v>40</v>
      </c>
      <c r="H1395" s="31" t="s">
        <v>2166</v>
      </c>
      <c r="I1395" s="31">
        <v>12.6</v>
      </c>
      <c r="J1395" s="31">
        <f>INDEX('LA lookup'!H:H,MATCH(B1395,'LA lookup'!G:G,0))</f>
        <v>64898</v>
      </c>
      <c r="K1395" s="31"/>
      <c r="L1395" s="31" t="str">
        <f t="shared" si="66"/>
        <v>12.6%</v>
      </c>
      <c r="M1395" s="31">
        <f t="shared" si="67"/>
        <v>12.6</v>
      </c>
    </row>
    <row r="1396" spans="1:13" x14ac:dyDescent="0.45">
      <c r="A1396" s="31" t="str">
        <f t="shared" si="68"/>
        <v>E09000021_Rate of overcrowded households (occupancy rating for bedrooms of less than -1)_percentage</v>
      </c>
      <c r="B1396" s="31" t="s">
        <v>520</v>
      </c>
      <c r="C1396" s="31" t="s">
        <v>521</v>
      </c>
      <c r="D1396" s="31" t="s">
        <v>229</v>
      </c>
      <c r="E1396" s="31">
        <v>2011</v>
      </c>
      <c r="F1396" s="31" t="s">
        <v>39</v>
      </c>
      <c r="G1396" s="31" t="s">
        <v>40</v>
      </c>
      <c r="H1396" s="31" t="s">
        <v>2166</v>
      </c>
      <c r="I1396" s="31">
        <v>5.8</v>
      </c>
      <c r="J1396" s="31">
        <f>INDEX('LA lookup'!H:H,MATCH(B1396,'LA lookup'!G:G,0))</f>
        <v>38977</v>
      </c>
      <c r="K1396" s="31"/>
      <c r="L1396" s="31" t="str">
        <f t="shared" si="66"/>
        <v>5.8%</v>
      </c>
      <c r="M1396" s="31">
        <f t="shared" si="67"/>
        <v>5.8</v>
      </c>
    </row>
    <row r="1397" spans="1:13" x14ac:dyDescent="0.45">
      <c r="A1397" s="31" t="str">
        <f t="shared" si="68"/>
        <v>E09000024_Rate of overcrowded households (occupancy rating for bedrooms of less than -1)_percentage</v>
      </c>
      <c r="B1397" s="31" t="s">
        <v>353</v>
      </c>
      <c r="C1397" s="31" t="s">
        <v>354</v>
      </c>
      <c r="D1397" s="31" t="s">
        <v>229</v>
      </c>
      <c r="E1397" s="31">
        <v>2011</v>
      </c>
      <c r="F1397" s="31" t="s">
        <v>39</v>
      </c>
      <c r="G1397" s="31" t="s">
        <v>40</v>
      </c>
      <c r="H1397" s="31" t="s">
        <v>2166</v>
      </c>
      <c r="I1397" s="31">
        <v>9.1999999999999993</v>
      </c>
      <c r="J1397" s="31">
        <f>INDEX('LA lookup'!H:H,MATCH(B1397,'LA lookup'!G:G,0))</f>
        <v>47266</v>
      </c>
      <c r="K1397" s="31"/>
      <c r="L1397" s="31" t="str">
        <f t="shared" si="66"/>
        <v>9.2%</v>
      </c>
      <c r="M1397" s="31">
        <f t="shared" si="67"/>
        <v>9.1999999999999993</v>
      </c>
    </row>
    <row r="1398" spans="1:13" x14ac:dyDescent="0.45">
      <c r="A1398" s="31" t="str">
        <f t="shared" si="68"/>
        <v>E09000025_Rate of overcrowded households (occupancy rating for bedrooms of less than -1)_percentage</v>
      </c>
      <c r="B1398" s="31" t="s">
        <v>359</v>
      </c>
      <c r="C1398" s="31" t="s">
        <v>360</v>
      </c>
      <c r="D1398" s="31" t="s">
        <v>229</v>
      </c>
      <c r="E1398" s="31">
        <v>2011</v>
      </c>
      <c r="F1398" s="31" t="s">
        <v>39</v>
      </c>
      <c r="G1398" s="31" t="s">
        <v>40</v>
      </c>
      <c r="H1398" s="31" t="s">
        <v>2166</v>
      </c>
      <c r="I1398" s="31">
        <v>25.2</v>
      </c>
      <c r="J1398" s="31">
        <f>INDEX('LA lookup'!H:H,MATCH(B1398,'LA lookup'!G:G,0))</f>
        <v>86567</v>
      </c>
      <c r="K1398" s="31"/>
      <c r="L1398" s="31" t="str">
        <f t="shared" si="66"/>
        <v>25.2%</v>
      </c>
      <c r="M1398" s="31">
        <f t="shared" si="67"/>
        <v>25.2</v>
      </c>
    </row>
    <row r="1399" spans="1:13" x14ac:dyDescent="0.45">
      <c r="A1399" s="31" t="str">
        <f t="shared" si="68"/>
        <v>E09000026_Rate of overcrowded households (occupancy rating for bedrooms of less than -1)_percentage</v>
      </c>
      <c r="B1399" s="31" t="s">
        <v>385</v>
      </c>
      <c r="C1399" s="31" t="s">
        <v>386</v>
      </c>
      <c r="D1399" s="31" t="s">
        <v>229</v>
      </c>
      <c r="E1399" s="31">
        <v>2011</v>
      </c>
      <c r="F1399" s="31" t="s">
        <v>39</v>
      </c>
      <c r="G1399" s="31" t="s">
        <v>40</v>
      </c>
      <c r="H1399" s="31" t="s">
        <v>2166</v>
      </c>
      <c r="I1399" s="31">
        <v>10.8</v>
      </c>
      <c r="J1399" s="31">
        <f>INDEX('LA lookup'!H:H,MATCH(B1399,'LA lookup'!G:G,0))</f>
        <v>76159</v>
      </c>
      <c r="K1399" s="31"/>
      <c r="L1399" s="31" t="str">
        <f t="shared" si="66"/>
        <v>10.8%</v>
      </c>
      <c r="M1399" s="31">
        <f t="shared" si="67"/>
        <v>10.8</v>
      </c>
    </row>
    <row r="1400" spans="1:13" x14ac:dyDescent="0.45">
      <c r="A1400" s="31" t="str">
        <f t="shared" si="68"/>
        <v>E09000027_Rate of overcrowded households (occupancy rating for bedrooms of less than -1)_percentage</v>
      </c>
      <c r="B1400" s="31" t="s">
        <v>389</v>
      </c>
      <c r="C1400" s="31" t="s">
        <v>390</v>
      </c>
      <c r="D1400" s="31" t="s">
        <v>229</v>
      </c>
      <c r="E1400" s="31">
        <v>2011</v>
      </c>
      <c r="F1400" s="31" t="s">
        <v>39</v>
      </c>
      <c r="G1400" s="31" t="s">
        <v>40</v>
      </c>
      <c r="H1400" s="31" t="s">
        <v>2166</v>
      </c>
      <c r="I1400" s="31">
        <v>3.8</v>
      </c>
      <c r="J1400" s="31">
        <f>INDEX('LA lookup'!H:H,MATCH(B1400,'LA lookup'!G:G,0))</f>
        <v>45525</v>
      </c>
      <c r="K1400" s="31"/>
      <c r="L1400" s="31" t="str">
        <f t="shared" si="66"/>
        <v>3.8%</v>
      </c>
      <c r="M1400" s="31">
        <f t="shared" si="67"/>
        <v>3.8</v>
      </c>
    </row>
    <row r="1401" spans="1:13" x14ac:dyDescent="0.45">
      <c r="A1401" s="31" t="str">
        <f t="shared" si="68"/>
        <v>E09000029_Rate of overcrowded households (occupancy rating for bedrooms of less than -1)_percentage</v>
      </c>
      <c r="B1401" s="31" t="s">
        <v>432</v>
      </c>
      <c r="C1401" s="31" t="s">
        <v>433</v>
      </c>
      <c r="D1401" s="31" t="s">
        <v>229</v>
      </c>
      <c r="E1401" s="31">
        <v>2011</v>
      </c>
      <c r="F1401" s="31" t="s">
        <v>39</v>
      </c>
      <c r="G1401" s="31" t="s">
        <v>40</v>
      </c>
      <c r="H1401" s="31" t="s">
        <v>2166</v>
      </c>
      <c r="I1401" s="31">
        <v>5.3</v>
      </c>
      <c r="J1401" s="31">
        <f>INDEX('LA lookup'!H:H,MATCH(B1401,'LA lookup'!G:G,0))</f>
        <v>47941</v>
      </c>
      <c r="K1401" s="31"/>
      <c r="L1401" s="31" t="str">
        <f t="shared" si="66"/>
        <v>5.3%</v>
      </c>
      <c r="M1401" s="31">
        <f t="shared" si="67"/>
        <v>5.3</v>
      </c>
    </row>
    <row r="1402" spans="1:13" x14ac:dyDescent="0.45">
      <c r="A1402" s="31" t="str">
        <f t="shared" si="68"/>
        <v>E09000031_Rate of overcrowded households (occupancy rating for bedrooms of less than -1)_percentage</v>
      </c>
      <c r="B1402" s="31" t="s">
        <v>448</v>
      </c>
      <c r="C1402" s="31" t="s">
        <v>449</v>
      </c>
      <c r="D1402" s="31" t="s">
        <v>229</v>
      </c>
      <c r="E1402" s="31">
        <v>2011</v>
      </c>
      <c r="F1402" s="31" t="s">
        <v>39</v>
      </c>
      <c r="G1402" s="31" t="s">
        <v>40</v>
      </c>
      <c r="H1402" s="31" t="s">
        <v>2166</v>
      </c>
      <c r="I1402" s="31">
        <v>15.4</v>
      </c>
      <c r="J1402" s="31">
        <f>INDEX('LA lookup'!H:H,MATCH(B1402,'LA lookup'!G:G,0))</f>
        <v>67017</v>
      </c>
      <c r="K1402" s="31"/>
      <c r="L1402" s="31" t="str">
        <f t="shared" si="66"/>
        <v>15.4%</v>
      </c>
      <c r="M1402" s="31">
        <f t="shared" si="67"/>
        <v>15.4</v>
      </c>
    </row>
    <row r="1403" spans="1:13" x14ac:dyDescent="0.45">
      <c r="A1403" s="31" t="str">
        <f t="shared" si="68"/>
        <v>E08000025_Rate of overcrowded households (occupancy rating for bedrooms of less than -1)_percentage</v>
      </c>
      <c r="B1403" s="31" t="s">
        <v>245</v>
      </c>
      <c r="C1403" s="31" t="s">
        <v>246</v>
      </c>
      <c r="D1403" s="31" t="s">
        <v>229</v>
      </c>
      <c r="E1403" s="31">
        <v>2011</v>
      </c>
      <c r="F1403" s="31" t="s">
        <v>39</v>
      </c>
      <c r="G1403" s="31" t="s">
        <v>40</v>
      </c>
      <c r="H1403" s="31" t="s">
        <v>2166</v>
      </c>
      <c r="I1403" s="31">
        <v>8.9</v>
      </c>
      <c r="J1403" s="31">
        <f>INDEX('LA lookup'!H:H,MATCH(B1403,'LA lookup'!G:G,0))</f>
        <v>288388</v>
      </c>
      <c r="K1403" s="31"/>
      <c r="L1403" s="31" t="str">
        <f t="shared" si="66"/>
        <v>8.9%</v>
      </c>
      <c r="M1403" s="31">
        <f t="shared" si="67"/>
        <v>8.9</v>
      </c>
    </row>
    <row r="1404" spans="1:13" x14ac:dyDescent="0.45">
      <c r="A1404" s="31" t="str">
        <f t="shared" si="68"/>
        <v>E08000026_Rate of overcrowded households (occupancy rating for bedrooms of less than -1)_percentage</v>
      </c>
      <c r="B1404" s="31" t="s">
        <v>283</v>
      </c>
      <c r="C1404" s="31" t="s">
        <v>284</v>
      </c>
      <c r="D1404" s="31" t="s">
        <v>229</v>
      </c>
      <c r="E1404" s="31">
        <v>2011</v>
      </c>
      <c r="F1404" s="31" t="s">
        <v>39</v>
      </c>
      <c r="G1404" s="31" t="s">
        <v>40</v>
      </c>
      <c r="H1404" s="31" t="s">
        <v>2166</v>
      </c>
      <c r="I1404" s="31">
        <v>5.4</v>
      </c>
      <c r="J1404" s="31">
        <f>INDEX('LA lookup'!H:H,MATCH(B1404,'LA lookup'!G:G,0))</f>
        <v>78994</v>
      </c>
      <c r="K1404" s="31"/>
      <c r="L1404" s="31" t="str">
        <f t="shared" si="66"/>
        <v>5.4%</v>
      </c>
      <c r="M1404" s="31">
        <f t="shared" si="67"/>
        <v>5.4</v>
      </c>
    </row>
    <row r="1405" spans="1:13" x14ac:dyDescent="0.45">
      <c r="A1405" s="31" t="str">
        <f t="shared" si="68"/>
        <v>E08000027_Rate of overcrowded households (occupancy rating for bedrooms of less than -1)_percentage</v>
      </c>
      <c r="B1405" s="31" t="s">
        <v>297</v>
      </c>
      <c r="C1405" s="31" t="s">
        <v>298</v>
      </c>
      <c r="D1405" s="31" t="s">
        <v>229</v>
      </c>
      <c r="E1405" s="31">
        <v>2011</v>
      </c>
      <c r="F1405" s="31" t="s">
        <v>39</v>
      </c>
      <c r="G1405" s="31" t="s">
        <v>40</v>
      </c>
      <c r="H1405" s="31" t="s">
        <v>2166</v>
      </c>
      <c r="I1405" s="31">
        <v>3.6</v>
      </c>
      <c r="J1405" s="31">
        <f>INDEX('LA lookup'!H:H,MATCH(B1405,'LA lookup'!G:G,0))</f>
        <v>69265</v>
      </c>
      <c r="K1405" s="31"/>
      <c r="L1405" s="31" t="str">
        <f t="shared" si="66"/>
        <v>3.6%</v>
      </c>
      <c r="M1405" s="31">
        <f t="shared" si="67"/>
        <v>3.6</v>
      </c>
    </row>
    <row r="1406" spans="1:13" x14ac:dyDescent="0.45">
      <c r="A1406" s="31" t="str">
        <f t="shared" si="68"/>
        <v>E08000028_Rate of overcrowded households (occupancy rating for bedrooms of less than -1)_percentage</v>
      </c>
      <c r="B1406" s="31" t="s">
        <v>397</v>
      </c>
      <c r="C1406" s="31" t="s">
        <v>398</v>
      </c>
      <c r="D1406" s="31" t="s">
        <v>229</v>
      </c>
      <c r="E1406" s="31">
        <v>2011</v>
      </c>
      <c r="F1406" s="31" t="s">
        <v>39</v>
      </c>
      <c r="G1406" s="31" t="s">
        <v>40</v>
      </c>
      <c r="H1406" s="31" t="s">
        <v>2166</v>
      </c>
      <c r="I1406" s="31">
        <v>6.7</v>
      </c>
      <c r="J1406" s="31">
        <f>INDEX('LA lookup'!H:H,MATCH(B1406,'LA lookup'!G:G,0))</f>
        <v>81920</v>
      </c>
      <c r="K1406" s="31"/>
      <c r="L1406" s="31" t="str">
        <f t="shared" si="66"/>
        <v>6.7%</v>
      </c>
      <c r="M1406" s="31">
        <f t="shared" si="67"/>
        <v>6.7</v>
      </c>
    </row>
    <row r="1407" spans="1:13" x14ac:dyDescent="0.45">
      <c r="A1407" s="31" t="str">
        <f t="shared" si="68"/>
        <v>E08000029_Rate of overcrowded households (occupancy rating for bedrooms of less than -1)_percentage</v>
      </c>
      <c r="B1407" s="31" t="s">
        <v>516</v>
      </c>
      <c r="C1407" s="31" t="s">
        <v>517</v>
      </c>
      <c r="D1407" s="31" t="s">
        <v>229</v>
      </c>
      <c r="E1407" s="31">
        <v>2011</v>
      </c>
      <c r="F1407" s="31" t="s">
        <v>39</v>
      </c>
      <c r="G1407" s="31" t="s">
        <v>40</v>
      </c>
      <c r="H1407" s="31" t="s">
        <v>2166</v>
      </c>
      <c r="I1407" s="31">
        <v>2.6</v>
      </c>
      <c r="J1407" s="31">
        <f>INDEX('LA lookup'!H:H,MATCH(B1407,'LA lookup'!G:G,0))</f>
        <v>46946</v>
      </c>
      <c r="K1407" s="31"/>
      <c r="L1407" s="31" t="str">
        <f t="shared" si="66"/>
        <v>2.6%</v>
      </c>
      <c r="M1407" s="31">
        <f t="shared" si="67"/>
        <v>2.6</v>
      </c>
    </row>
    <row r="1408" spans="1:13" x14ac:dyDescent="0.45">
      <c r="A1408" s="31" t="str">
        <f t="shared" si="68"/>
        <v>E08000030_Rate of overcrowded households (occupancy rating for bedrooms of less than -1)_percentage</v>
      </c>
      <c r="B1408" s="31" t="s">
        <v>446</v>
      </c>
      <c r="C1408" s="31" t="s">
        <v>447</v>
      </c>
      <c r="D1408" s="31" t="s">
        <v>229</v>
      </c>
      <c r="E1408" s="31">
        <v>2011</v>
      </c>
      <c r="F1408" s="31" t="s">
        <v>39</v>
      </c>
      <c r="G1408" s="31" t="s">
        <v>40</v>
      </c>
      <c r="H1408" s="31" t="s">
        <v>2166</v>
      </c>
      <c r="I1408" s="31">
        <v>5.0999999999999996</v>
      </c>
      <c r="J1408" s="31">
        <f>INDEX('LA lookup'!H:H,MATCH(B1408,'LA lookup'!G:G,0))</f>
        <v>68157</v>
      </c>
      <c r="K1408" s="31"/>
      <c r="L1408" s="31" t="str">
        <f t="shared" si="66"/>
        <v>5.1%</v>
      </c>
      <c r="M1408" s="31">
        <f t="shared" si="67"/>
        <v>5.0999999999999996</v>
      </c>
    </row>
    <row r="1409" spans="1:13" x14ac:dyDescent="0.45">
      <c r="A1409" s="31" t="str">
        <f t="shared" si="68"/>
        <v>E08000031_Rate of overcrowded households (occupancy rating for bedrooms of less than -1)_percentage</v>
      </c>
      <c r="B1409" s="31" t="s">
        <v>468</v>
      </c>
      <c r="C1409" s="31" t="s">
        <v>469</v>
      </c>
      <c r="D1409" s="31" t="s">
        <v>229</v>
      </c>
      <c r="E1409" s="31">
        <v>2011</v>
      </c>
      <c r="F1409" s="31" t="s">
        <v>39</v>
      </c>
      <c r="G1409" s="31" t="s">
        <v>40</v>
      </c>
      <c r="H1409" s="31" t="s">
        <v>2166</v>
      </c>
      <c r="I1409" s="31">
        <v>5.9</v>
      </c>
      <c r="J1409" s="31">
        <f>INDEX('LA lookup'!H:H,MATCH(B1409,'LA lookup'!G:G,0))</f>
        <v>61244</v>
      </c>
      <c r="K1409" s="31"/>
      <c r="L1409" s="31" t="str">
        <f t="shared" si="66"/>
        <v>5.9%</v>
      </c>
      <c r="M1409" s="31">
        <f t="shared" si="67"/>
        <v>5.9</v>
      </c>
    </row>
    <row r="1410" spans="1:13" x14ac:dyDescent="0.45">
      <c r="A1410" s="31" t="str">
        <f t="shared" si="68"/>
        <v>E08000011_Rate of overcrowded households (occupancy rating for bedrooms of less than -1)_percentage</v>
      </c>
      <c r="B1410" s="31" t="s">
        <v>333</v>
      </c>
      <c r="C1410" s="31" t="s">
        <v>334</v>
      </c>
      <c r="D1410" s="31" t="s">
        <v>229</v>
      </c>
      <c r="E1410" s="31">
        <v>2011</v>
      </c>
      <c r="F1410" s="31" t="s">
        <v>39</v>
      </c>
      <c r="G1410" s="31" t="s">
        <v>40</v>
      </c>
      <c r="H1410" s="31" t="s">
        <v>2166</v>
      </c>
      <c r="I1410" s="31">
        <v>4.0999999999999996</v>
      </c>
      <c r="J1410" s="31">
        <f>INDEX('LA lookup'!H:H,MATCH(B1410,'LA lookup'!G:G,0))</f>
        <v>33477</v>
      </c>
      <c r="K1410" s="31"/>
      <c r="L1410" s="31" t="str">
        <f t="shared" si="66"/>
        <v>4.1%</v>
      </c>
      <c r="M1410" s="31">
        <f t="shared" si="67"/>
        <v>4.0999999999999996</v>
      </c>
    </row>
    <row r="1411" spans="1:13" x14ac:dyDescent="0.45">
      <c r="A1411" s="31" t="str">
        <f t="shared" si="68"/>
        <v>E08000012_Rate of overcrowded households (occupancy rating for bedrooms of less than -1)_percentage</v>
      </c>
      <c r="B1411" s="31" t="s">
        <v>347</v>
      </c>
      <c r="C1411" s="31" t="s">
        <v>348</v>
      </c>
      <c r="D1411" s="31" t="s">
        <v>229</v>
      </c>
      <c r="E1411" s="31">
        <v>2011</v>
      </c>
      <c r="F1411" s="31" t="s">
        <v>39</v>
      </c>
      <c r="G1411" s="31" t="s">
        <v>40</v>
      </c>
      <c r="H1411" s="31" t="s">
        <v>2166</v>
      </c>
      <c r="I1411" s="31">
        <v>4.3</v>
      </c>
      <c r="J1411" s="31">
        <f>INDEX('LA lookup'!H:H,MATCH(B1411,'LA lookup'!G:G,0))</f>
        <v>94902</v>
      </c>
      <c r="K1411" s="31"/>
      <c r="L1411" s="31" t="str">
        <f t="shared" si="66"/>
        <v>4.3%</v>
      </c>
      <c r="M1411" s="31">
        <f t="shared" si="67"/>
        <v>4.3</v>
      </c>
    </row>
    <row r="1412" spans="1:13" x14ac:dyDescent="0.45">
      <c r="A1412" s="31" t="str">
        <f t="shared" si="68"/>
        <v>E08000013_Rate of overcrowded households (occupancy rating for bedrooms of less than -1)_percentage</v>
      </c>
      <c r="B1412" s="31" t="s">
        <v>416</v>
      </c>
      <c r="C1412" s="31" t="s">
        <v>417</v>
      </c>
      <c r="D1412" s="31" t="s">
        <v>229</v>
      </c>
      <c r="E1412" s="31">
        <v>2011</v>
      </c>
      <c r="F1412" s="31" t="s">
        <v>39</v>
      </c>
      <c r="G1412" s="31" t="s">
        <v>40</v>
      </c>
      <c r="H1412" s="31" t="s">
        <v>2166</v>
      </c>
      <c r="I1412" s="31">
        <v>2.8</v>
      </c>
      <c r="J1412" s="31">
        <f>INDEX('LA lookup'!H:H,MATCH(B1412,'LA lookup'!G:G,0))</f>
        <v>36785</v>
      </c>
      <c r="K1412" s="31"/>
      <c r="L1412" s="31" t="str">
        <f t="shared" si="66"/>
        <v>2.8%</v>
      </c>
      <c r="M1412" s="31">
        <f t="shared" si="67"/>
        <v>2.8</v>
      </c>
    </row>
    <row r="1413" spans="1:13" x14ac:dyDescent="0.45">
      <c r="A1413" s="31" t="str">
        <f t="shared" si="68"/>
        <v>E08000014_Rate of overcrowded households (occupancy rating for bedrooms of less than -1)_percentage</v>
      </c>
      <c r="B1413" s="31" t="s">
        <v>399</v>
      </c>
      <c r="C1413" s="31" t="s">
        <v>400</v>
      </c>
      <c r="D1413" s="31" t="s">
        <v>229</v>
      </c>
      <c r="E1413" s="31">
        <v>2011</v>
      </c>
      <c r="F1413" s="31" t="s">
        <v>39</v>
      </c>
      <c r="G1413" s="31" t="s">
        <v>40</v>
      </c>
      <c r="H1413" s="31" t="s">
        <v>2166</v>
      </c>
      <c r="I1413" s="31">
        <v>2.9</v>
      </c>
      <c r="J1413" s="31">
        <f>INDEX('LA lookup'!H:H,MATCH(B1413,'LA lookup'!G:G,0))</f>
        <v>53833</v>
      </c>
      <c r="K1413" s="31"/>
      <c r="L1413" s="31" t="str">
        <f t="shared" si="66"/>
        <v>2.9%</v>
      </c>
      <c r="M1413" s="31">
        <f t="shared" si="67"/>
        <v>2.9</v>
      </c>
    </row>
    <row r="1414" spans="1:13" x14ac:dyDescent="0.45">
      <c r="A1414" s="31" t="str">
        <f t="shared" si="68"/>
        <v>E08000015_Rate of overcrowded households (occupancy rating for bedrooms of less than -1)_percentage</v>
      </c>
      <c r="B1414" s="31" t="s">
        <v>464</v>
      </c>
      <c r="C1414" s="31" t="s">
        <v>465</v>
      </c>
      <c r="D1414" s="31" t="s">
        <v>229</v>
      </c>
      <c r="E1414" s="31">
        <v>2011</v>
      </c>
      <c r="F1414" s="31" t="s">
        <v>39</v>
      </c>
      <c r="G1414" s="31" t="s">
        <v>40</v>
      </c>
      <c r="H1414" s="31" t="s">
        <v>2166</v>
      </c>
      <c r="I1414" s="31">
        <v>2.2000000000000002</v>
      </c>
      <c r="J1414" s="31">
        <f>INDEX('LA lookup'!H:H,MATCH(B1414,'LA lookup'!G:G,0))</f>
        <v>67576</v>
      </c>
      <c r="K1414" s="31"/>
      <c r="L1414" s="31" t="str">
        <f t="shared" si="66"/>
        <v>2.2%</v>
      </c>
      <c r="M1414" s="31">
        <f t="shared" si="67"/>
        <v>2.2000000000000002</v>
      </c>
    </row>
    <row r="1415" spans="1:13" x14ac:dyDescent="0.45">
      <c r="A1415" s="31" t="str">
        <f t="shared" si="68"/>
        <v>E08000001_Rate of overcrowded households (occupancy rating for bedrooms of less than -1)_percentage</v>
      </c>
      <c r="B1415" s="31" t="s">
        <v>252</v>
      </c>
      <c r="C1415" s="31" t="s">
        <v>253</v>
      </c>
      <c r="D1415" s="31" t="s">
        <v>229</v>
      </c>
      <c r="E1415" s="31">
        <v>2011</v>
      </c>
      <c r="F1415" s="31" t="s">
        <v>39</v>
      </c>
      <c r="G1415" s="31" t="s">
        <v>40</v>
      </c>
      <c r="H1415" s="31" t="s">
        <v>2166</v>
      </c>
      <c r="I1415" s="31">
        <v>4.5999999999999996</v>
      </c>
      <c r="J1415" s="31">
        <f>INDEX('LA lookup'!H:H,MATCH(B1415,'LA lookup'!G:G,0))</f>
        <v>67670</v>
      </c>
      <c r="K1415" s="31"/>
      <c r="L1415" s="31" t="str">
        <f t="shared" si="66"/>
        <v>4.6%</v>
      </c>
      <c r="M1415" s="31">
        <f t="shared" si="67"/>
        <v>4.5999999999999996</v>
      </c>
    </row>
    <row r="1416" spans="1:13" x14ac:dyDescent="0.45">
      <c r="A1416" s="31" t="str">
        <f t="shared" si="68"/>
        <v>E08000002_Rate of overcrowded households (occupancy rating for bedrooms of less than -1)_percentage</v>
      </c>
      <c r="B1416" s="31" t="s">
        <v>271</v>
      </c>
      <c r="C1416" s="31" t="s">
        <v>272</v>
      </c>
      <c r="D1416" s="31" t="s">
        <v>229</v>
      </c>
      <c r="E1416" s="31">
        <v>2011</v>
      </c>
      <c r="F1416" s="31" t="s">
        <v>39</v>
      </c>
      <c r="G1416" s="31" t="s">
        <v>40</v>
      </c>
      <c r="H1416" s="31" t="s">
        <v>2166</v>
      </c>
      <c r="I1416" s="31">
        <v>3.5</v>
      </c>
      <c r="J1416" s="31">
        <f>INDEX('LA lookup'!H:H,MATCH(B1416,'LA lookup'!G:G,0))</f>
        <v>43142</v>
      </c>
      <c r="K1416" s="31"/>
      <c r="L1416" s="31" t="str">
        <f t="shared" ref="L1416:L1479" si="69">IF(LOWER(H1416)="percentage",CONCATENATE(I1416,"%"),IF(J1416="NA",K1416,IF(OR(ISERROR(I1416),ISBLANK(I1416),NOT(ISNUMBER(I1416)),H1416="score"),"N/A",CONCATENATE(ROUND(I1416/J1416*1000,1)," per 1000 0-17 yr olds"))))</f>
        <v>3.5%</v>
      </c>
      <c r="M1416" s="31">
        <f t="shared" ref="M1416:M1479" si="70">IF(LOWER(H1416)="percentage",I1416,IF(J1416="NA",K1416,IF(OR(ISERROR(I1416),ISBLANK(I1416),NOT(ISNUMBER(I1416))),"N/A",I1416/J1416*1000)))</f>
        <v>3.5</v>
      </c>
    </row>
    <row r="1417" spans="1:13" x14ac:dyDescent="0.45">
      <c r="A1417" s="31" t="str">
        <f t="shared" ref="A1417:A1480" si="71">CONCATENATE(B1417,"_",G1417,"_",H1417)</f>
        <v>E08000003_Rate of overcrowded households (occupancy rating for bedrooms of less than -1)_percentage</v>
      </c>
      <c r="B1417" s="31" t="s">
        <v>349</v>
      </c>
      <c r="C1417" s="31" t="s">
        <v>350</v>
      </c>
      <c r="D1417" s="31" t="s">
        <v>229</v>
      </c>
      <c r="E1417" s="31">
        <v>2011</v>
      </c>
      <c r="F1417" s="31" t="s">
        <v>39</v>
      </c>
      <c r="G1417" s="31" t="s">
        <v>40</v>
      </c>
      <c r="H1417" s="31" t="s">
        <v>2166</v>
      </c>
      <c r="I1417" s="31">
        <v>7.8</v>
      </c>
      <c r="J1417" s="31">
        <f>INDEX('LA lookup'!H:H,MATCH(B1417,'LA lookup'!G:G,0))</f>
        <v>121962</v>
      </c>
      <c r="K1417" s="31"/>
      <c r="L1417" s="31" t="str">
        <f t="shared" si="69"/>
        <v>7.8%</v>
      </c>
      <c r="M1417" s="31">
        <f t="shared" si="70"/>
        <v>7.8</v>
      </c>
    </row>
    <row r="1418" spans="1:13" x14ac:dyDescent="0.45">
      <c r="A1418" s="31" t="str">
        <f t="shared" si="71"/>
        <v>E08000004_Rate of overcrowded households (occupancy rating for bedrooms of less than -1)_percentage</v>
      </c>
      <c r="B1418" s="31" t="s">
        <v>375</v>
      </c>
      <c r="C1418" s="31" t="s">
        <v>376</v>
      </c>
      <c r="D1418" s="31" t="s">
        <v>229</v>
      </c>
      <c r="E1418" s="31">
        <v>2011</v>
      </c>
      <c r="F1418" s="31" t="s">
        <v>39</v>
      </c>
      <c r="G1418" s="31" t="s">
        <v>40</v>
      </c>
      <c r="H1418" s="31" t="s">
        <v>2166</v>
      </c>
      <c r="I1418" s="31">
        <v>6.6</v>
      </c>
      <c r="J1418" s="31">
        <f>INDEX('LA lookup'!H:H,MATCH(B1418,'LA lookup'!G:G,0))</f>
        <v>59416</v>
      </c>
      <c r="K1418" s="31"/>
      <c r="L1418" s="31" t="str">
        <f t="shared" si="69"/>
        <v>6.6%</v>
      </c>
      <c r="M1418" s="31">
        <f t="shared" si="70"/>
        <v>6.6</v>
      </c>
    </row>
    <row r="1419" spans="1:13" x14ac:dyDescent="0.45">
      <c r="A1419" s="31" t="str">
        <f t="shared" si="71"/>
        <v>E08000005_Rate of overcrowded households (occupancy rating for bedrooms of less than -1)_percentage</v>
      </c>
      <c r="B1419" s="31" t="s">
        <v>391</v>
      </c>
      <c r="C1419" s="31" t="s">
        <v>392</v>
      </c>
      <c r="D1419" s="31" t="s">
        <v>229</v>
      </c>
      <c r="E1419" s="31">
        <v>2011</v>
      </c>
      <c r="F1419" s="31" t="s">
        <v>39</v>
      </c>
      <c r="G1419" s="31" t="s">
        <v>40</v>
      </c>
      <c r="H1419" s="31" t="s">
        <v>2166</v>
      </c>
      <c r="I1419" s="31">
        <v>5.4</v>
      </c>
      <c r="J1419" s="31">
        <f>INDEX('LA lookup'!H:H,MATCH(B1419,'LA lookup'!G:G,0))</f>
        <v>52689</v>
      </c>
      <c r="K1419" s="31"/>
      <c r="L1419" s="31" t="str">
        <f t="shared" si="69"/>
        <v>5.4%</v>
      </c>
      <c r="M1419" s="31">
        <f t="shared" si="70"/>
        <v>5.4</v>
      </c>
    </row>
    <row r="1420" spans="1:13" x14ac:dyDescent="0.45">
      <c r="A1420" s="31" t="str">
        <f t="shared" si="71"/>
        <v>E08000006_Rate of overcrowded households (occupancy rating for bedrooms of less than -1)_percentage</v>
      </c>
      <c r="B1420" s="31" t="s">
        <v>395</v>
      </c>
      <c r="C1420" s="31" t="s">
        <v>396</v>
      </c>
      <c r="D1420" s="31" t="s">
        <v>229</v>
      </c>
      <c r="E1420" s="31">
        <v>2011</v>
      </c>
      <c r="F1420" s="31" t="s">
        <v>39</v>
      </c>
      <c r="G1420" s="31" t="s">
        <v>40</v>
      </c>
      <c r="H1420" s="31" t="s">
        <v>2166</v>
      </c>
      <c r="I1420" s="31">
        <v>4.2</v>
      </c>
      <c r="J1420" s="31">
        <f>INDEX('LA lookup'!H:H,MATCH(B1420,'LA lookup'!G:G,0))</f>
        <v>56566</v>
      </c>
      <c r="K1420" s="31"/>
      <c r="L1420" s="31" t="str">
        <f t="shared" si="69"/>
        <v>4.2%</v>
      </c>
      <c r="M1420" s="31">
        <f t="shared" si="70"/>
        <v>4.2</v>
      </c>
    </row>
    <row r="1421" spans="1:13" x14ac:dyDescent="0.45">
      <c r="A1421" s="31" t="str">
        <f t="shared" si="71"/>
        <v>E08000007_Rate of overcrowded households (occupancy rating for bedrooms of less than -1)_percentage</v>
      </c>
      <c r="B1421" s="31" t="s">
        <v>420</v>
      </c>
      <c r="C1421" s="31" t="s">
        <v>421</v>
      </c>
      <c r="D1421" s="31" t="s">
        <v>229</v>
      </c>
      <c r="E1421" s="31">
        <v>2011</v>
      </c>
      <c r="F1421" s="31" t="s">
        <v>39</v>
      </c>
      <c r="G1421" s="31" t="s">
        <v>40</v>
      </c>
      <c r="H1421" s="31" t="s">
        <v>2166</v>
      </c>
      <c r="I1421" s="31">
        <v>2.9</v>
      </c>
      <c r="J1421" s="31">
        <f>INDEX('LA lookup'!H:H,MATCH(B1421,'LA lookup'!G:G,0))</f>
        <v>63141</v>
      </c>
      <c r="K1421" s="31"/>
      <c r="L1421" s="31" t="str">
        <f t="shared" si="69"/>
        <v>2.9%</v>
      </c>
      <c r="M1421" s="31">
        <f t="shared" si="70"/>
        <v>2.9</v>
      </c>
    </row>
    <row r="1422" spans="1:13" x14ac:dyDescent="0.45">
      <c r="A1422" s="31" t="str">
        <f t="shared" si="71"/>
        <v>E08000008_Rate of overcrowded households (occupancy rating for bedrooms of less than -1)_percentage</v>
      </c>
      <c r="B1422" s="31" t="s">
        <v>436</v>
      </c>
      <c r="C1422" s="31" t="s">
        <v>437</v>
      </c>
      <c r="D1422" s="31" t="s">
        <v>229</v>
      </c>
      <c r="E1422" s="31">
        <v>2011</v>
      </c>
      <c r="F1422" s="31" t="s">
        <v>39</v>
      </c>
      <c r="G1422" s="31" t="s">
        <v>40</v>
      </c>
      <c r="H1422" s="31" t="s">
        <v>2166</v>
      </c>
      <c r="I1422" s="31">
        <v>3.9</v>
      </c>
      <c r="J1422" s="31">
        <f>INDEX('LA lookup'!H:H,MATCH(B1422,'LA lookup'!G:G,0))</f>
        <v>50223</v>
      </c>
      <c r="K1422" s="31"/>
      <c r="L1422" s="31" t="str">
        <f t="shared" si="69"/>
        <v>3.9%</v>
      </c>
      <c r="M1422" s="31">
        <f t="shared" si="70"/>
        <v>3.9</v>
      </c>
    </row>
    <row r="1423" spans="1:13" x14ac:dyDescent="0.45">
      <c r="A1423" s="31" t="str">
        <f t="shared" si="71"/>
        <v>E08000009_Rate of overcrowded households (occupancy rating for bedrooms of less than -1)_percentage</v>
      </c>
      <c r="B1423" s="31" t="s">
        <v>442</v>
      </c>
      <c r="C1423" s="31" t="s">
        <v>443</v>
      </c>
      <c r="D1423" s="31" t="s">
        <v>229</v>
      </c>
      <c r="E1423" s="31">
        <v>2011</v>
      </c>
      <c r="F1423" s="31" t="s">
        <v>39</v>
      </c>
      <c r="G1423" s="31" t="s">
        <v>40</v>
      </c>
      <c r="H1423" s="31" t="s">
        <v>2166</v>
      </c>
      <c r="I1423" s="31">
        <v>3.2</v>
      </c>
      <c r="J1423" s="31">
        <f>INDEX('LA lookup'!H:H,MATCH(B1423,'LA lookup'!G:G,0))</f>
        <v>56087</v>
      </c>
      <c r="K1423" s="31"/>
      <c r="L1423" s="31" t="str">
        <f t="shared" si="69"/>
        <v>3.2%</v>
      </c>
      <c r="M1423" s="31">
        <f t="shared" si="70"/>
        <v>3.2</v>
      </c>
    </row>
    <row r="1424" spans="1:13" x14ac:dyDescent="0.45">
      <c r="A1424" s="31" t="str">
        <f t="shared" si="71"/>
        <v>E08000010_Rate of overcrowded households (occupancy rating for bedrooms of less than -1)_percentage</v>
      </c>
      <c r="B1424" s="31" t="s">
        <v>460</v>
      </c>
      <c r="C1424" s="31" t="s">
        <v>461</v>
      </c>
      <c r="D1424" s="31" t="s">
        <v>229</v>
      </c>
      <c r="E1424" s="31">
        <v>2011</v>
      </c>
      <c r="F1424" s="31" t="s">
        <v>39</v>
      </c>
      <c r="G1424" s="31" t="s">
        <v>40</v>
      </c>
      <c r="H1424" s="31" t="s">
        <v>2166</v>
      </c>
      <c r="I1424" s="31">
        <v>2.7</v>
      </c>
      <c r="J1424" s="31">
        <f>INDEX('LA lookup'!H:H,MATCH(B1424,'LA lookup'!G:G,0))</f>
        <v>68388</v>
      </c>
      <c r="K1424" s="31"/>
      <c r="L1424" s="31" t="str">
        <f t="shared" si="69"/>
        <v>2.7%</v>
      </c>
      <c r="M1424" s="31">
        <f t="shared" si="70"/>
        <v>2.7</v>
      </c>
    </row>
    <row r="1425" spans="1:13" x14ac:dyDescent="0.45">
      <c r="A1425" s="31" t="str">
        <f t="shared" si="71"/>
        <v>E08000016_Rate of overcrowded households (occupancy rating for bedrooms of less than -1)_percentage</v>
      </c>
      <c r="B1425" s="31" t="s">
        <v>236</v>
      </c>
      <c r="C1425" s="31" t="s">
        <v>237</v>
      </c>
      <c r="D1425" s="31" t="s">
        <v>229</v>
      </c>
      <c r="E1425" s="31">
        <v>2011</v>
      </c>
      <c r="F1425" s="31" t="s">
        <v>39</v>
      </c>
      <c r="G1425" s="31" t="s">
        <v>40</v>
      </c>
      <c r="H1425" s="31" t="s">
        <v>2166</v>
      </c>
      <c r="I1425" s="31">
        <v>2.4</v>
      </c>
      <c r="J1425" s="31">
        <f>INDEX('LA lookup'!H:H,MATCH(B1425,'LA lookup'!G:G,0))</f>
        <v>50727</v>
      </c>
      <c r="K1425" s="31"/>
      <c r="L1425" s="31" t="str">
        <f t="shared" si="69"/>
        <v>2.4%</v>
      </c>
      <c r="M1425" s="31">
        <f t="shared" si="70"/>
        <v>2.4</v>
      </c>
    </row>
    <row r="1426" spans="1:13" x14ac:dyDescent="0.45">
      <c r="A1426" s="31" t="str">
        <f t="shared" si="71"/>
        <v>E08000017_Rate of overcrowded households (occupancy rating for bedrooms of less than -1)_percentage</v>
      </c>
      <c r="B1426" s="31" t="s">
        <v>293</v>
      </c>
      <c r="C1426" s="31" t="s">
        <v>294</v>
      </c>
      <c r="D1426" s="31" t="s">
        <v>229</v>
      </c>
      <c r="E1426" s="31">
        <v>2011</v>
      </c>
      <c r="F1426" s="31" t="s">
        <v>39</v>
      </c>
      <c r="G1426" s="31" t="s">
        <v>40</v>
      </c>
      <c r="H1426" s="31" t="s">
        <v>2166</v>
      </c>
      <c r="I1426" s="31">
        <v>3.2</v>
      </c>
      <c r="J1426" s="31">
        <f>INDEX('LA lookup'!H:H,MATCH(B1426,'LA lookup'!G:G,0))</f>
        <v>66448</v>
      </c>
      <c r="K1426" s="31"/>
      <c r="L1426" s="31" t="str">
        <f t="shared" si="69"/>
        <v>3.2%</v>
      </c>
      <c r="M1426" s="31">
        <f t="shared" si="70"/>
        <v>3.2</v>
      </c>
    </row>
    <row r="1427" spans="1:13" x14ac:dyDescent="0.45">
      <c r="A1427" s="31" t="str">
        <f t="shared" si="71"/>
        <v>E08000018_Rate of overcrowded households (occupancy rating for bedrooms of less than -1)_percentage</v>
      </c>
      <c r="B1427" s="31" t="s">
        <v>393</v>
      </c>
      <c r="C1427" s="31" t="s">
        <v>394</v>
      </c>
      <c r="D1427" s="31" t="s">
        <v>229</v>
      </c>
      <c r="E1427" s="31">
        <v>2011</v>
      </c>
      <c r="F1427" s="31" t="s">
        <v>39</v>
      </c>
      <c r="G1427" s="31" t="s">
        <v>40</v>
      </c>
      <c r="H1427" s="31" t="s">
        <v>2166</v>
      </c>
      <c r="I1427" s="31">
        <v>3.1</v>
      </c>
      <c r="J1427" s="31">
        <f>INDEX('LA lookup'!H:H,MATCH(B1427,'LA lookup'!G:G,0))</f>
        <v>57196</v>
      </c>
      <c r="K1427" s="31"/>
      <c r="L1427" s="31" t="str">
        <f t="shared" si="69"/>
        <v>3.1%</v>
      </c>
      <c r="M1427" s="31">
        <f t="shared" si="70"/>
        <v>3.1</v>
      </c>
    </row>
    <row r="1428" spans="1:13" x14ac:dyDescent="0.45">
      <c r="A1428" s="31" t="str">
        <f t="shared" si="71"/>
        <v>E08000019_Rate of overcrowded households (occupancy rating for bedrooms of less than -1)_percentage</v>
      </c>
      <c r="B1428" s="31" t="s">
        <v>401</v>
      </c>
      <c r="C1428" s="31" t="s">
        <v>402</v>
      </c>
      <c r="D1428" s="31" t="s">
        <v>229</v>
      </c>
      <c r="E1428" s="31">
        <v>2011</v>
      </c>
      <c r="F1428" s="31" t="s">
        <v>39</v>
      </c>
      <c r="G1428" s="31" t="s">
        <v>40</v>
      </c>
      <c r="H1428" s="31" t="s">
        <v>2166</v>
      </c>
      <c r="I1428" s="31">
        <v>4.7</v>
      </c>
      <c r="J1428" s="31">
        <f>INDEX('LA lookup'!H:H,MATCH(B1428,'LA lookup'!G:G,0))</f>
        <v>117497</v>
      </c>
      <c r="K1428" s="31"/>
      <c r="L1428" s="31" t="str">
        <f t="shared" si="69"/>
        <v>4.7%</v>
      </c>
      <c r="M1428" s="31">
        <f t="shared" si="70"/>
        <v>4.7</v>
      </c>
    </row>
    <row r="1429" spans="1:13" x14ac:dyDescent="0.45">
      <c r="A1429" s="31" t="str">
        <f t="shared" si="71"/>
        <v>E08000032_Rate of overcrowded households (occupancy rating for bedrooms of less than -1)_percentage</v>
      </c>
      <c r="B1429" s="31" t="s">
        <v>259</v>
      </c>
      <c r="C1429" s="31" t="s">
        <v>260</v>
      </c>
      <c r="D1429" s="31" t="s">
        <v>229</v>
      </c>
      <c r="E1429" s="31">
        <v>2011</v>
      </c>
      <c r="F1429" s="31" t="s">
        <v>39</v>
      </c>
      <c r="G1429" s="31" t="s">
        <v>40</v>
      </c>
      <c r="H1429" s="31" t="s">
        <v>2166</v>
      </c>
      <c r="I1429" s="31">
        <v>6.2</v>
      </c>
      <c r="J1429" s="31">
        <f>INDEX('LA lookup'!H:H,MATCH(B1429,'LA lookup'!G:G,0))</f>
        <v>142005</v>
      </c>
      <c r="K1429" s="31"/>
      <c r="L1429" s="31" t="str">
        <f t="shared" si="69"/>
        <v>6.2%</v>
      </c>
      <c r="M1429" s="31">
        <f t="shared" si="70"/>
        <v>6.2</v>
      </c>
    </row>
    <row r="1430" spans="1:13" x14ac:dyDescent="0.45">
      <c r="A1430" s="31" t="str">
        <f t="shared" si="71"/>
        <v>E08000033_Rate of overcrowded households (occupancy rating for bedrooms of less than -1)_percentage</v>
      </c>
      <c r="B1430" s="31" t="s">
        <v>273</v>
      </c>
      <c r="C1430" s="31" t="s">
        <v>274</v>
      </c>
      <c r="D1430" s="31" t="s">
        <v>229</v>
      </c>
      <c r="E1430" s="31">
        <v>2011</v>
      </c>
      <c r="F1430" s="31" t="s">
        <v>39</v>
      </c>
      <c r="G1430" s="31" t="s">
        <v>40</v>
      </c>
      <c r="H1430" s="31" t="s">
        <v>2166</v>
      </c>
      <c r="I1430" s="31">
        <v>3.3</v>
      </c>
      <c r="J1430" s="31">
        <f>INDEX('LA lookup'!H:H,MATCH(B1430,'LA lookup'!G:G,0))</f>
        <v>46021</v>
      </c>
      <c r="K1430" s="31"/>
      <c r="L1430" s="31" t="str">
        <f t="shared" si="69"/>
        <v>3.3%</v>
      </c>
      <c r="M1430" s="31">
        <f t="shared" si="70"/>
        <v>3.3</v>
      </c>
    </row>
    <row r="1431" spans="1:13" x14ac:dyDescent="0.45">
      <c r="A1431" s="31" t="str">
        <f t="shared" si="71"/>
        <v>E08000034_Rate of overcrowded households (occupancy rating for bedrooms of less than -1)_percentage</v>
      </c>
      <c r="B1431" s="31" t="s">
        <v>331</v>
      </c>
      <c r="C1431" s="31" t="s">
        <v>332</v>
      </c>
      <c r="D1431" s="31" t="s">
        <v>229</v>
      </c>
      <c r="E1431" s="31">
        <v>2011</v>
      </c>
      <c r="F1431" s="31" t="s">
        <v>39</v>
      </c>
      <c r="G1431" s="31" t="s">
        <v>40</v>
      </c>
      <c r="H1431" s="31" t="s">
        <v>2166</v>
      </c>
      <c r="I1431" s="31">
        <v>4.8</v>
      </c>
      <c r="J1431" s="31">
        <f>INDEX('LA lookup'!H:H,MATCH(B1431,'LA lookup'!G:G,0))</f>
        <v>100174</v>
      </c>
      <c r="K1431" s="31"/>
      <c r="L1431" s="31" t="str">
        <f t="shared" si="69"/>
        <v>4.8%</v>
      </c>
      <c r="M1431" s="31">
        <f t="shared" si="70"/>
        <v>4.8</v>
      </c>
    </row>
    <row r="1432" spans="1:13" x14ac:dyDescent="0.45">
      <c r="A1432" s="31" t="str">
        <f t="shared" si="71"/>
        <v>E08000035_Rate of overcrowded households (occupancy rating for bedrooms of less than -1)_percentage</v>
      </c>
      <c r="B1432" s="31" t="s">
        <v>339</v>
      </c>
      <c r="C1432" s="31" t="s">
        <v>340</v>
      </c>
      <c r="D1432" s="31" t="s">
        <v>229</v>
      </c>
      <c r="E1432" s="31">
        <v>2011</v>
      </c>
      <c r="F1432" s="31" t="s">
        <v>39</v>
      </c>
      <c r="G1432" s="31" t="s">
        <v>40</v>
      </c>
      <c r="H1432" s="31" t="s">
        <v>2166</v>
      </c>
      <c r="I1432" s="31">
        <v>3.7</v>
      </c>
      <c r="J1432" s="31">
        <f>INDEX('LA lookup'!H:H,MATCH(B1432,'LA lookup'!G:G,0))</f>
        <v>168176</v>
      </c>
      <c r="K1432" s="31"/>
      <c r="L1432" s="31" t="str">
        <f t="shared" si="69"/>
        <v>3.7%</v>
      </c>
      <c r="M1432" s="31">
        <f t="shared" si="70"/>
        <v>3.7</v>
      </c>
    </row>
    <row r="1433" spans="1:13" x14ac:dyDescent="0.45">
      <c r="A1433" s="31" t="str">
        <f t="shared" si="71"/>
        <v>E08000036_Rate of overcrowded households (occupancy rating for bedrooms of less than -1)_percentage</v>
      </c>
      <c r="B1433" s="31" t="s">
        <v>444</v>
      </c>
      <c r="C1433" s="31" t="s">
        <v>445</v>
      </c>
      <c r="D1433" s="31" t="s">
        <v>229</v>
      </c>
      <c r="E1433" s="31">
        <v>2011</v>
      </c>
      <c r="F1433" s="31" t="s">
        <v>39</v>
      </c>
      <c r="G1433" s="31" t="s">
        <v>40</v>
      </c>
      <c r="H1433" s="31" t="s">
        <v>2166</v>
      </c>
      <c r="I1433" s="31">
        <v>2.7</v>
      </c>
      <c r="J1433" s="31">
        <f>INDEX('LA lookup'!H:H,MATCH(B1433,'LA lookup'!G:G,0))</f>
        <v>72893</v>
      </c>
      <c r="K1433" s="31"/>
      <c r="L1433" s="31" t="str">
        <f t="shared" si="69"/>
        <v>2.7%</v>
      </c>
      <c r="M1433" s="31">
        <f t="shared" si="70"/>
        <v>2.7</v>
      </c>
    </row>
    <row r="1434" spans="1:13" x14ac:dyDescent="0.45">
      <c r="A1434" s="31" t="str">
        <f t="shared" si="71"/>
        <v>E08000020_Rate of overcrowded households (occupancy rating for bedrooms of less than -1)_percentage</v>
      </c>
      <c r="B1434" s="31" t="s">
        <v>305</v>
      </c>
      <c r="C1434" s="31" t="s">
        <v>306</v>
      </c>
      <c r="D1434" s="31" t="s">
        <v>229</v>
      </c>
      <c r="E1434" s="31">
        <v>2011</v>
      </c>
      <c r="F1434" s="31" t="s">
        <v>39</v>
      </c>
      <c r="G1434" s="31" t="s">
        <v>40</v>
      </c>
      <c r="H1434" s="31" t="s">
        <v>2166</v>
      </c>
      <c r="I1434" s="31">
        <v>3.5</v>
      </c>
      <c r="J1434" s="31">
        <f>INDEX('LA lookup'!H:H,MATCH(B1434,'LA lookup'!G:G,0))</f>
        <v>39605</v>
      </c>
      <c r="K1434" s="31"/>
      <c r="L1434" s="31" t="str">
        <f t="shared" si="69"/>
        <v>3.5%</v>
      </c>
      <c r="M1434" s="31">
        <f t="shared" si="70"/>
        <v>3.5</v>
      </c>
    </row>
    <row r="1435" spans="1:13" x14ac:dyDescent="0.45">
      <c r="A1435" s="31" t="str">
        <f t="shared" si="71"/>
        <v>E08000021_Rate of overcrowded households (occupancy rating for bedrooms of less than -1)_percentage</v>
      </c>
      <c r="B1435" s="31" t="s">
        <v>357</v>
      </c>
      <c r="C1435" s="31" t="s">
        <v>358</v>
      </c>
      <c r="D1435" s="31" t="s">
        <v>229</v>
      </c>
      <c r="E1435" s="31">
        <v>2011</v>
      </c>
      <c r="F1435" s="31" t="s">
        <v>39</v>
      </c>
      <c r="G1435" s="31" t="s">
        <v>40</v>
      </c>
      <c r="H1435" s="31" t="s">
        <v>2166</v>
      </c>
      <c r="I1435" s="31">
        <v>4.4000000000000004</v>
      </c>
      <c r="J1435" s="31">
        <f>INDEX('LA lookup'!H:H,MATCH(B1435,'LA lookup'!G:G,0))</f>
        <v>58056</v>
      </c>
      <c r="K1435" s="31"/>
      <c r="L1435" s="31" t="str">
        <f t="shared" si="69"/>
        <v>4.4%</v>
      </c>
      <c r="M1435" s="31">
        <f t="shared" si="70"/>
        <v>4.4000000000000004</v>
      </c>
    </row>
    <row r="1436" spans="1:13" x14ac:dyDescent="0.45">
      <c r="A1436" s="31" t="str">
        <f t="shared" si="71"/>
        <v>E08000022_Rate of overcrowded households (occupancy rating for bedrooms of less than -1)_percentage</v>
      </c>
      <c r="B1436" s="31" t="s">
        <v>524</v>
      </c>
      <c r="C1436" s="31" t="s">
        <v>525</v>
      </c>
      <c r="D1436" s="31" t="s">
        <v>229</v>
      </c>
      <c r="E1436" s="31">
        <v>2011</v>
      </c>
      <c r="F1436" s="31" t="s">
        <v>39</v>
      </c>
      <c r="G1436" s="31" t="s">
        <v>40</v>
      </c>
      <c r="H1436" s="31" t="s">
        <v>2166</v>
      </c>
      <c r="I1436" s="31">
        <v>2.2000000000000002</v>
      </c>
      <c r="J1436" s="31">
        <f>INDEX('LA lookup'!H:H,MATCH(B1436,'LA lookup'!G:G,0))</f>
        <v>41360</v>
      </c>
      <c r="K1436" s="31"/>
      <c r="L1436" s="31" t="str">
        <f t="shared" si="69"/>
        <v>2.2%</v>
      </c>
      <c r="M1436" s="31">
        <f t="shared" si="70"/>
        <v>2.2000000000000002</v>
      </c>
    </row>
    <row r="1437" spans="1:13" x14ac:dyDescent="0.45">
      <c r="A1437" s="31" t="str">
        <f t="shared" si="71"/>
        <v>E08000023_Rate of overcrowded households (occupancy rating for bedrooms of less than -1)_percentage</v>
      </c>
      <c r="B1437" s="31" t="s">
        <v>410</v>
      </c>
      <c r="C1437" s="31" t="s">
        <v>411</v>
      </c>
      <c r="D1437" s="31" t="s">
        <v>229</v>
      </c>
      <c r="E1437" s="31">
        <v>2011</v>
      </c>
      <c r="F1437" s="31" t="s">
        <v>39</v>
      </c>
      <c r="G1437" s="31" t="s">
        <v>40</v>
      </c>
      <c r="H1437" s="31" t="s">
        <v>2166</v>
      </c>
      <c r="I1437" s="31">
        <v>3.4</v>
      </c>
      <c r="J1437" s="31">
        <f>INDEX('LA lookup'!H:H,MATCH(B1437,'LA lookup'!G:G,0))</f>
        <v>29920</v>
      </c>
      <c r="K1437" s="31"/>
      <c r="L1437" s="31" t="str">
        <f t="shared" si="69"/>
        <v>3.4%</v>
      </c>
      <c r="M1437" s="31">
        <f t="shared" si="70"/>
        <v>3.4</v>
      </c>
    </row>
    <row r="1438" spans="1:13" x14ac:dyDescent="0.45">
      <c r="A1438" s="31" t="str">
        <f t="shared" si="71"/>
        <v>E08000024_Rate of overcrowded households (occupancy rating for bedrooms of less than -1)_percentage</v>
      </c>
      <c r="B1438" s="31" t="s">
        <v>428</v>
      </c>
      <c r="C1438" s="31" t="s">
        <v>429</v>
      </c>
      <c r="D1438" s="31" t="s">
        <v>229</v>
      </c>
      <c r="E1438" s="31">
        <v>2011</v>
      </c>
      <c r="F1438" s="31" t="s">
        <v>39</v>
      </c>
      <c r="G1438" s="31" t="s">
        <v>40</v>
      </c>
      <c r="H1438" s="31" t="s">
        <v>2166</v>
      </c>
      <c r="I1438" s="31">
        <v>3.4</v>
      </c>
      <c r="J1438" s="31">
        <f>INDEX('LA lookup'!H:H,MATCH(B1438,'LA lookup'!G:G,0))</f>
        <v>54563</v>
      </c>
      <c r="K1438" s="31"/>
      <c r="L1438" s="31" t="str">
        <f t="shared" si="69"/>
        <v>3.4%</v>
      </c>
      <c r="M1438" s="31">
        <f t="shared" si="70"/>
        <v>3.4</v>
      </c>
    </row>
    <row r="1439" spans="1:13" x14ac:dyDescent="0.45">
      <c r="A1439" s="31" t="str">
        <f t="shared" si="71"/>
        <v>E06000053_Rate of overcrowded households (occupancy rating for bedrooms of less than -1)_percentage</v>
      </c>
      <c r="B1439" s="31" t="s">
        <v>550</v>
      </c>
      <c r="C1439" s="31" t="s">
        <v>736</v>
      </c>
      <c r="D1439" s="31" t="s">
        <v>229</v>
      </c>
      <c r="E1439" s="31">
        <v>2011</v>
      </c>
      <c r="F1439" s="31" t="s">
        <v>39</v>
      </c>
      <c r="G1439" s="31" t="s">
        <v>40</v>
      </c>
      <c r="H1439" s="31" t="s">
        <v>2166</v>
      </c>
      <c r="I1439" s="31">
        <v>1.9</v>
      </c>
      <c r="J1439" s="31">
        <f>INDEX('LA lookup'!H:H,MATCH(B1439,'LA lookup'!G:G,0))</f>
        <v>368</v>
      </c>
      <c r="K1439" s="31"/>
      <c r="L1439" s="31" t="str">
        <f t="shared" si="69"/>
        <v>1.9%</v>
      </c>
      <c r="M1439" s="31">
        <f t="shared" si="70"/>
        <v>1.9</v>
      </c>
    </row>
    <row r="1440" spans="1:13" x14ac:dyDescent="0.45">
      <c r="A1440" s="31" t="str">
        <f t="shared" si="71"/>
        <v>E06000022_Rate of overcrowded households (occupancy rating for bedrooms of less than -1)_percentage</v>
      </c>
      <c r="B1440" s="31" t="s">
        <v>238</v>
      </c>
      <c r="C1440" s="31" t="s">
        <v>239</v>
      </c>
      <c r="D1440" s="31" t="s">
        <v>229</v>
      </c>
      <c r="E1440" s="31">
        <v>2011</v>
      </c>
      <c r="F1440" s="31" t="s">
        <v>39</v>
      </c>
      <c r="G1440" s="31" t="s">
        <v>40</v>
      </c>
      <c r="H1440" s="31" t="s">
        <v>2166</v>
      </c>
      <c r="I1440" s="31">
        <v>2.9</v>
      </c>
      <c r="J1440" s="31">
        <f>INDEX('LA lookup'!H:H,MATCH(B1440,'LA lookup'!G:G,0))</f>
        <v>35946</v>
      </c>
      <c r="K1440" s="31"/>
      <c r="L1440" s="31" t="str">
        <f t="shared" si="69"/>
        <v>2.9%</v>
      </c>
      <c r="M1440" s="31">
        <f t="shared" si="70"/>
        <v>2.9</v>
      </c>
    </row>
    <row r="1441" spans="1:13" x14ac:dyDescent="0.45">
      <c r="A1441" s="31" t="str">
        <f t="shared" si="71"/>
        <v>E06000023_Rate of overcrowded households (occupancy rating for bedrooms of less than -1)_percentage</v>
      </c>
      <c r="B1441" s="31" t="s">
        <v>265</v>
      </c>
      <c r="C1441" s="31" t="s">
        <v>1851</v>
      </c>
      <c r="D1441" s="31" t="s">
        <v>229</v>
      </c>
      <c r="E1441" s="31">
        <v>2011</v>
      </c>
      <c r="F1441" s="31" t="s">
        <v>39</v>
      </c>
      <c r="G1441" s="31" t="s">
        <v>40</v>
      </c>
      <c r="H1441" s="31" t="s">
        <v>2166</v>
      </c>
      <c r="I1441" s="31">
        <v>5.2</v>
      </c>
      <c r="J1441" s="31">
        <f>INDEX('LA lookup'!H:H,MATCH(B1441,'LA lookup'!G:G,0))</f>
        <v>94016</v>
      </c>
      <c r="K1441" s="31"/>
      <c r="L1441" s="31" t="str">
        <f t="shared" si="69"/>
        <v>5.2%</v>
      </c>
      <c r="M1441" s="31">
        <f t="shared" si="70"/>
        <v>5.2</v>
      </c>
    </row>
    <row r="1442" spans="1:13" x14ac:dyDescent="0.45">
      <c r="A1442" s="31" t="str">
        <f t="shared" si="71"/>
        <v>E06000024_Rate of overcrowded households (occupancy rating for bedrooms of less than -1)_percentage</v>
      </c>
      <c r="B1442" s="31" t="s">
        <v>367</v>
      </c>
      <c r="C1442" s="31" t="s">
        <v>368</v>
      </c>
      <c r="D1442" s="31" t="s">
        <v>229</v>
      </c>
      <c r="E1442" s="31">
        <v>2011</v>
      </c>
      <c r="F1442" s="31" t="s">
        <v>39</v>
      </c>
      <c r="G1442" s="31" t="s">
        <v>40</v>
      </c>
      <c r="H1442" s="31" t="s">
        <v>2166</v>
      </c>
      <c r="I1442" s="31">
        <v>1.7</v>
      </c>
      <c r="J1442" s="31">
        <f>INDEX('LA lookup'!H:H,MATCH(B1442,'LA lookup'!G:G,0))</f>
        <v>43435</v>
      </c>
      <c r="K1442" s="31"/>
      <c r="L1442" s="31" t="str">
        <f t="shared" si="69"/>
        <v>1.7%</v>
      </c>
      <c r="M1442" s="31">
        <f t="shared" si="70"/>
        <v>1.7</v>
      </c>
    </row>
    <row r="1443" spans="1:13" x14ac:dyDescent="0.45">
      <c r="A1443" s="31" t="str">
        <f t="shared" si="71"/>
        <v>E06000025_Rate of overcrowded households (occupancy rating for bedrooms of less than -1)_percentage</v>
      </c>
      <c r="B1443" s="31" t="s">
        <v>408</v>
      </c>
      <c r="C1443" s="31" t="s">
        <v>409</v>
      </c>
      <c r="D1443" s="31" t="s">
        <v>229</v>
      </c>
      <c r="E1443" s="31">
        <v>2011</v>
      </c>
      <c r="F1443" s="31" t="s">
        <v>39</v>
      </c>
      <c r="G1443" s="31" t="s">
        <v>40</v>
      </c>
      <c r="H1443" s="31" t="s">
        <v>2166</v>
      </c>
      <c r="I1443" s="31">
        <v>2.4</v>
      </c>
      <c r="J1443" s="31">
        <f>INDEX('LA lookup'!H:H,MATCH(B1443,'LA lookup'!G:G,0))</f>
        <v>58867</v>
      </c>
      <c r="K1443" s="31"/>
      <c r="L1443" s="31" t="str">
        <f t="shared" si="69"/>
        <v>2.4%</v>
      </c>
      <c r="M1443" s="31">
        <f t="shared" si="70"/>
        <v>2.4</v>
      </c>
    </row>
    <row r="1444" spans="1:13" x14ac:dyDescent="0.45">
      <c r="A1444" s="31" t="str">
        <f t="shared" si="71"/>
        <v>E06000001_Rate of overcrowded households (occupancy rating for bedrooms of less than -1)_percentage</v>
      </c>
      <c r="B1444" s="31" t="s">
        <v>313</v>
      </c>
      <c r="C1444" s="31" t="s">
        <v>314</v>
      </c>
      <c r="D1444" s="31" t="s">
        <v>229</v>
      </c>
      <c r="E1444" s="31">
        <v>2011</v>
      </c>
      <c r="F1444" s="31" t="s">
        <v>39</v>
      </c>
      <c r="G1444" s="31" t="s">
        <v>40</v>
      </c>
      <c r="H1444" s="31" t="s">
        <v>2166</v>
      </c>
      <c r="I1444" s="31">
        <v>2.7</v>
      </c>
      <c r="J1444" s="31">
        <f>INDEX('LA lookup'!H:H,MATCH(B1444,'LA lookup'!G:G,0))</f>
        <v>20006</v>
      </c>
      <c r="K1444" s="31"/>
      <c r="L1444" s="31" t="str">
        <f t="shared" si="69"/>
        <v>2.7%</v>
      </c>
      <c r="M1444" s="31">
        <f t="shared" si="70"/>
        <v>2.7</v>
      </c>
    </row>
    <row r="1445" spans="1:13" x14ac:dyDescent="0.45">
      <c r="A1445" s="31" t="str">
        <f t="shared" si="71"/>
        <v>E06000002_Rate of overcrowded households (occupancy rating for bedrooms of less than -1)_percentage</v>
      </c>
      <c r="B1445" s="31" t="s">
        <v>511</v>
      </c>
      <c r="C1445" s="31" t="s">
        <v>725</v>
      </c>
      <c r="D1445" s="31" t="s">
        <v>229</v>
      </c>
      <c r="E1445" s="31">
        <v>2011</v>
      </c>
      <c r="F1445" s="31" t="s">
        <v>39</v>
      </c>
      <c r="G1445" s="31" t="s">
        <v>40</v>
      </c>
      <c r="H1445" s="31" t="s">
        <v>2166</v>
      </c>
      <c r="I1445" s="31">
        <v>4.5</v>
      </c>
      <c r="J1445" s="31">
        <f>INDEX('LA lookup'!H:H,MATCH(B1445,'LA lookup'!G:G,0))</f>
        <v>32513</v>
      </c>
      <c r="K1445" s="31"/>
      <c r="L1445" s="31" t="str">
        <f t="shared" si="69"/>
        <v>4.5%</v>
      </c>
      <c r="M1445" s="31">
        <f t="shared" si="70"/>
        <v>4.5</v>
      </c>
    </row>
    <row r="1446" spans="1:13" x14ac:dyDescent="0.45">
      <c r="A1446" s="31" t="str">
        <f t="shared" si="71"/>
        <v>E06000003_Rate of overcrowded households (occupancy rating for bedrooms of less than -1)_percentage</v>
      </c>
      <c r="B1446" s="31" t="s">
        <v>387</v>
      </c>
      <c r="C1446" s="31" t="s">
        <v>388</v>
      </c>
      <c r="D1446" s="31" t="s">
        <v>229</v>
      </c>
      <c r="E1446" s="31">
        <v>2011</v>
      </c>
      <c r="F1446" s="31" t="s">
        <v>39</v>
      </c>
      <c r="G1446" s="31" t="s">
        <v>40</v>
      </c>
      <c r="H1446" s="31" t="s">
        <v>2166</v>
      </c>
      <c r="I1446" s="31">
        <v>2.2999999999999998</v>
      </c>
      <c r="J1446" s="31">
        <f>INDEX('LA lookup'!H:H,MATCH(B1446,'LA lookup'!G:G,0))</f>
        <v>27626</v>
      </c>
      <c r="K1446" s="31"/>
      <c r="L1446" s="31" t="str">
        <f t="shared" si="69"/>
        <v>2.3%</v>
      </c>
      <c r="M1446" s="31">
        <f t="shared" si="70"/>
        <v>2.2999999999999998</v>
      </c>
    </row>
    <row r="1447" spans="1:13" x14ac:dyDescent="0.45">
      <c r="A1447" s="31" t="str">
        <f t="shared" si="71"/>
        <v>E06000004_Rate of overcrowded households (occupancy rating for bedrooms of less than -1)_percentage</v>
      </c>
      <c r="B1447" s="31" t="s">
        <v>422</v>
      </c>
      <c r="C1447" s="31" t="s">
        <v>423</v>
      </c>
      <c r="D1447" s="31" t="s">
        <v>229</v>
      </c>
      <c r="E1447" s="31">
        <v>2011</v>
      </c>
      <c r="F1447" s="31" t="s">
        <v>39</v>
      </c>
      <c r="G1447" s="31" t="s">
        <v>40</v>
      </c>
      <c r="H1447" s="31" t="s">
        <v>2166</v>
      </c>
      <c r="I1447" s="31">
        <v>3</v>
      </c>
      <c r="J1447" s="31">
        <f>INDEX('LA lookup'!H:H,MATCH(B1447,'LA lookup'!G:G,0))</f>
        <v>43521</v>
      </c>
      <c r="K1447" s="31"/>
      <c r="L1447" s="31" t="str">
        <f t="shared" si="69"/>
        <v>3%</v>
      </c>
      <c r="M1447" s="31">
        <f t="shared" si="70"/>
        <v>3</v>
      </c>
    </row>
    <row r="1448" spans="1:13" x14ac:dyDescent="0.45">
      <c r="A1448" s="31" t="str">
        <f t="shared" si="71"/>
        <v>E06000010_Rate of overcrowded households (occupancy rating for bedrooms of less than -1)_percentage</v>
      </c>
      <c r="B1448" s="31" t="s">
        <v>329</v>
      </c>
      <c r="C1448" s="31" t="s">
        <v>1852</v>
      </c>
      <c r="D1448" s="31" t="s">
        <v>229</v>
      </c>
      <c r="E1448" s="31">
        <v>2011</v>
      </c>
      <c r="F1448" s="31" t="s">
        <v>39</v>
      </c>
      <c r="G1448" s="31" t="s">
        <v>40</v>
      </c>
      <c r="H1448" s="31" t="s">
        <v>2166</v>
      </c>
      <c r="I1448" s="31">
        <v>4.3</v>
      </c>
      <c r="J1448" s="31">
        <f>INDEX('LA lookup'!H:H,MATCH(B1448,'LA lookup'!G:G,0))</f>
        <v>57023</v>
      </c>
      <c r="K1448" s="31"/>
      <c r="L1448" s="31" t="str">
        <f t="shared" si="69"/>
        <v>4.3%</v>
      </c>
      <c r="M1448" s="31">
        <f t="shared" si="70"/>
        <v>4.3</v>
      </c>
    </row>
    <row r="1449" spans="1:13" x14ac:dyDescent="0.45">
      <c r="A1449" s="31" t="str">
        <f t="shared" si="71"/>
        <v>E06000011_Rate of overcrowded households (occupancy rating for bedrooms of less than -1)_percentage</v>
      </c>
      <c r="B1449" s="31" t="s">
        <v>514</v>
      </c>
      <c r="C1449" s="31" t="s">
        <v>594</v>
      </c>
      <c r="D1449" s="31" t="s">
        <v>229</v>
      </c>
      <c r="E1449" s="31">
        <v>2011</v>
      </c>
      <c r="F1449" s="31" t="s">
        <v>39</v>
      </c>
      <c r="G1449" s="31" t="s">
        <v>40</v>
      </c>
      <c r="H1449" s="31" t="s">
        <v>2166</v>
      </c>
      <c r="I1449" s="31">
        <v>1.9</v>
      </c>
      <c r="J1449" s="31">
        <f>INDEX('LA lookup'!H:H,MATCH(B1449,'LA lookup'!G:G,0))</f>
        <v>62942</v>
      </c>
      <c r="K1449" s="31"/>
      <c r="L1449" s="31" t="str">
        <f t="shared" si="69"/>
        <v>1.9%</v>
      </c>
      <c r="M1449" s="31">
        <f t="shared" si="70"/>
        <v>1.9</v>
      </c>
    </row>
    <row r="1450" spans="1:13" x14ac:dyDescent="0.45">
      <c r="A1450" s="31" t="str">
        <f t="shared" si="71"/>
        <v>E06000012_Rate of overcrowded households (occupancy rating for bedrooms of less than -1)_percentage</v>
      </c>
      <c r="B1450" s="31" t="s">
        <v>363</v>
      </c>
      <c r="C1450" s="31" t="s">
        <v>364</v>
      </c>
      <c r="D1450" s="31" t="s">
        <v>229</v>
      </c>
      <c r="E1450" s="31">
        <v>2011</v>
      </c>
      <c r="F1450" s="31" t="s">
        <v>39</v>
      </c>
      <c r="G1450" s="31" t="s">
        <v>40</v>
      </c>
      <c r="H1450" s="31" t="s">
        <v>2166</v>
      </c>
      <c r="I1450" s="31">
        <v>2.5</v>
      </c>
      <c r="J1450" s="31">
        <f>INDEX('LA lookup'!H:H,MATCH(B1450,'LA lookup'!G:G,0))</f>
        <v>34503</v>
      </c>
      <c r="K1450" s="31"/>
      <c r="L1450" s="31" t="str">
        <f t="shared" si="69"/>
        <v>2.5%</v>
      </c>
      <c r="M1450" s="31">
        <f t="shared" si="70"/>
        <v>2.5</v>
      </c>
    </row>
    <row r="1451" spans="1:13" x14ac:dyDescent="0.45">
      <c r="A1451" s="31" t="str">
        <f t="shared" si="71"/>
        <v>E06000013_Rate of overcrowded households (occupancy rating for bedrooms of less than -1)_percentage</v>
      </c>
      <c r="B1451" s="31" t="s">
        <v>365</v>
      </c>
      <c r="C1451" s="31" t="s">
        <v>366</v>
      </c>
      <c r="D1451" s="31" t="s">
        <v>229</v>
      </c>
      <c r="E1451" s="31">
        <v>2011</v>
      </c>
      <c r="F1451" s="31" t="s">
        <v>39</v>
      </c>
      <c r="G1451" s="31" t="s">
        <v>40</v>
      </c>
      <c r="H1451" s="31" t="s">
        <v>2166</v>
      </c>
      <c r="I1451" s="31">
        <v>2.8</v>
      </c>
      <c r="J1451" s="31">
        <f>INDEX('LA lookup'!H:H,MATCH(B1451,'LA lookup'!G:G,0))</f>
        <v>35714</v>
      </c>
      <c r="K1451" s="31"/>
      <c r="L1451" s="31" t="str">
        <f t="shared" si="69"/>
        <v>2.8%</v>
      </c>
      <c r="M1451" s="31">
        <f t="shared" si="70"/>
        <v>2.8</v>
      </c>
    </row>
    <row r="1452" spans="1:13" x14ac:dyDescent="0.45">
      <c r="A1452" s="31" t="str">
        <f t="shared" si="71"/>
        <v>E10000023_Rate of overcrowded households (occupancy rating for bedrooms of less than -1)_percentage</v>
      </c>
      <c r="B1452" s="31" t="s">
        <v>369</v>
      </c>
      <c r="C1452" s="31" t="s">
        <v>370</v>
      </c>
      <c r="D1452" s="31" t="s">
        <v>229</v>
      </c>
      <c r="E1452" s="31">
        <v>2011</v>
      </c>
      <c r="F1452" s="31" t="s">
        <v>39</v>
      </c>
      <c r="G1452" s="31" t="s">
        <v>40</v>
      </c>
      <c r="H1452" s="31" t="s">
        <v>2166</v>
      </c>
      <c r="I1452" s="31">
        <v>2</v>
      </c>
      <c r="J1452" s="31">
        <f>INDEX('LA lookup'!H:H,MATCH(B1452,'LA lookup'!G:G,0))</f>
        <v>117499</v>
      </c>
      <c r="K1452" s="31"/>
      <c r="L1452" s="31" t="str">
        <f t="shared" si="69"/>
        <v>2%</v>
      </c>
      <c r="M1452" s="31">
        <f t="shared" si="70"/>
        <v>2</v>
      </c>
    </row>
    <row r="1453" spans="1:13" x14ac:dyDescent="0.45">
      <c r="A1453" s="31" t="str">
        <f t="shared" si="71"/>
        <v>E06000014_Rate of overcrowded households (occupancy rating for bedrooms of less than -1)_percentage</v>
      </c>
      <c r="B1453" s="31" t="s">
        <v>472</v>
      </c>
      <c r="C1453" s="31" t="s">
        <v>473</v>
      </c>
      <c r="D1453" s="31" t="s">
        <v>229</v>
      </c>
      <c r="E1453" s="31">
        <v>2011</v>
      </c>
      <c r="F1453" s="31" t="s">
        <v>39</v>
      </c>
      <c r="G1453" s="31" t="s">
        <v>40</v>
      </c>
      <c r="H1453" s="31" t="s">
        <v>2166</v>
      </c>
      <c r="I1453" s="31">
        <v>3.5</v>
      </c>
      <c r="J1453" s="31">
        <f>INDEX('LA lookup'!H:H,MATCH(B1453,'LA lookup'!G:G,0))</f>
        <v>36572</v>
      </c>
      <c r="K1453" s="31"/>
      <c r="L1453" s="31" t="str">
        <f t="shared" si="69"/>
        <v>3.5%</v>
      </c>
      <c r="M1453" s="31">
        <f t="shared" si="70"/>
        <v>3.5</v>
      </c>
    </row>
    <row r="1454" spans="1:13" x14ac:dyDescent="0.45">
      <c r="A1454" s="31" t="str">
        <f t="shared" si="71"/>
        <v>E06000032_Rate of overcrowded households (occupancy rating for bedrooms of less than -1)_percentage</v>
      </c>
      <c r="B1454" s="31" t="s">
        <v>564</v>
      </c>
      <c r="C1454" s="31" t="s">
        <v>724</v>
      </c>
      <c r="D1454" s="31" t="s">
        <v>229</v>
      </c>
      <c r="E1454" s="31">
        <v>2011</v>
      </c>
      <c r="F1454" s="31" t="s">
        <v>39</v>
      </c>
      <c r="G1454" s="31" t="s">
        <v>40</v>
      </c>
      <c r="H1454" s="31" t="s">
        <v>2166</v>
      </c>
      <c r="I1454" s="31">
        <v>10.9</v>
      </c>
      <c r="J1454" s="31">
        <f>INDEX('LA lookup'!H:H,MATCH(B1454,'LA lookup'!G:G,0))</f>
        <v>57375</v>
      </c>
      <c r="K1454" s="31"/>
      <c r="L1454" s="31" t="str">
        <f t="shared" si="69"/>
        <v>10.9%</v>
      </c>
      <c r="M1454" s="31">
        <f t="shared" si="70"/>
        <v>10.9</v>
      </c>
    </row>
    <row r="1455" spans="1:13" x14ac:dyDescent="0.45">
      <c r="A1455" s="31" t="str">
        <f t="shared" si="71"/>
        <v>E06000055_Rate of overcrowded households (occupancy rating for bedrooms of less than -1)_percentage</v>
      </c>
      <c r="B1455" s="31" t="s">
        <v>240</v>
      </c>
      <c r="C1455" s="31" t="s">
        <v>1853</v>
      </c>
      <c r="D1455" s="31" t="s">
        <v>229</v>
      </c>
      <c r="E1455" s="31">
        <v>2011</v>
      </c>
      <c r="F1455" s="31" t="s">
        <v>39</v>
      </c>
      <c r="G1455" s="31" t="s">
        <v>40</v>
      </c>
      <c r="H1455" s="31" t="s">
        <v>2166</v>
      </c>
      <c r="I1455" s="31">
        <v>4.0999999999999996</v>
      </c>
      <c r="J1455" s="31">
        <f>INDEX('LA lookup'!H:H,MATCH(B1455,'LA lookup'!G:G,0))</f>
        <v>40088</v>
      </c>
      <c r="K1455" s="31"/>
      <c r="L1455" s="31" t="str">
        <f t="shared" si="69"/>
        <v>4.1%</v>
      </c>
      <c r="M1455" s="31">
        <f t="shared" si="70"/>
        <v>4.0999999999999996</v>
      </c>
    </row>
    <row r="1456" spans="1:13" x14ac:dyDescent="0.45">
      <c r="A1456" s="31" t="str">
        <f t="shared" si="71"/>
        <v>E06000056_Rate of overcrowded households (occupancy rating for bedrooms of less than -1)_percentage</v>
      </c>
      <c r="B1456" s="31" t="s">
        <v>279</v>
      </c>
      <c r="C1456" s="31" t="s">
        <v>280</v>
      </c>
      <c r="D1456" s="31" t="s">
        <v>229</v>
      </c>
      <c r="E1456" s="31">
        <v>2011</v>
      </c>
      <c r="F1456" s="31" t="s">
        <v>39</v>
      </c>
      <c r="G1456" s="31" t="s">
        <v>40</v>
      </c>
      <c r="H1456" s="31" t="s">
        <v>2166</v>
      </c>
      <c r="I1456" s="31">
        <v>2.6</v>
      </c>
      <c r="J1456" s="31">
        <f>INDEX('LA lookup'!H:H,MATCH(B1456,'LA lookup'!G:G,0))</f>
        <v>62515</v>
      </c>
      <c r="K1456" s="31"/>
      <c r="L1456" s="31" t="str">
        <f t="shared" si="69"/>
        <v>2.6%</v>
      </c>
      <c r="M1456" s="31">
        <f t="shared" si="70"/>
        <v>2.6</v>
      </c>
    </row>
    <row r="1457" spans="1:13" x14ac:dyDescent="0.45">
      <c r="A1457" s="31" t="str">
        <f t="shared" si="71"/>
        <v>E10000002_Rate of overcrowded households (occupancy rating for bedrooms of less than -1)_percentage</v>
      </c>
      <c r="B1457" s="31" t="s">
        <v>269</v>
      </c>
      <c r="C1457" s="31" t="s">
        <v>270</v>
      </c>
      <c r="D1457" s="31" t="s">
        <v>229</v>
      </c>
      <c r="E1457" s="31">
        <v>2011</v>
      </c>
      <c r="F1457" s="31" t="s">
        <v>39</v>
      </c>
      <c r="G1457" s="31" t="s">
        <v>40</v>
      </c>
      <c r="H1457" s="31" t="s">
        <v>2166</v>
      </c>
      <c r="I1457" s="31">
        <v>3.6</v>
      </c>
      <c r="J1457" s="31">
        <f>INDEX('LA lookup'!H:H,MATCH(B1457,'LA lookup'!G:G,0))</f>
        <v>124321</v>
      </c>
      <c r="K1457" s="31"/>
      <c r="L1457" s="31" t="str">
        <f t="shared" si="69"/>
        <v>3.6%</v>
      </c>
      <c r="M1457" s="31">
        <f t="shared" si="70"/>
        <v>3.6</v>
      </c>
    </row>
    <row r="1458" spans="1:13" x14ac:dyDescent="0.45">
      <c r="A1458" s="31" t="str">
        <f t="shared" si="71"/>
        <v>E06000042_Rate of overcrowded households (occupancy rating for bedrooms of less than -1)_percentage</v>
      </c>
      <c r="B1458" s="31" t="s">
        <v>355</v>
      </c>
      <c r="C1458" s="31" t="s">
        <v>356</v>
      </c>
      <c r="D1458" s="31" t="s">
        <v>229</v>
      </c>
      <c r="E1458" s="31">
        <v>2011</v>
      </c>
      <c r="F1458" s="31" t="s">
        <v>39</v>
      </c>
      <c r="G1458" s="31" t="s">
        <v>40</v>
      </c>
      <c r="H1458" s="31" t="s">
        <v>2166</v>
      </c>
      <c r="I1458" s="31">
        <v>5</v>
      </c>
      <c r="J1458" s="31">
        <f>INDEX('LA lookup'!H:H,MATCH(B1458,'LA lookup'!G:G,0))</f>
        <v>68278</v>
      </c>
      <c r="K1458" s="31"/>
      <c r="L1458" s="31" t="str">
        <f t="shared" si="69"/>
        <v>5%</v>
      </c>
      <c r="M1458" s="31">
        <f t="shared" si="70"/>
        <v>5</v>
      </c>
    </row>
    <row r="1459" spans="1:13" x14ac:dyDescent="0.45">
      <c r="A1459" s="31" t="str">
        <f t="shared" si="71"/>
        <v>E10000007_Rate of overcrowded households (occupancy rating for bedrooms of less than -1)_percentage</v>
      </c>
      <c r="B1459" s="31" t="s">
        <v>291</v>
      </c>
      <c r="C1459" s="31" t="s">
        <v>292</v>
      </c>
      <c r="D1459" s="31" t="s">
        <v>229</v>
      </c>
      <c r="E1459" s="31">
        <v>2011</v>
      </c>
      <c r="F1459" s="31" t="s">
        <v>39</v>
      </c>
      <c r="G1459" s="31" t="s">
        <v>40</v>
      </c>
      <c r="H1459" s="31" t="s">
        <v>2166</v>
      </c>
      <c r="I1459" s="31">
        <v>2.1</v>
      </c>
      <c r="J1459" s="31">
        <f>INDEX('LA lookup'!H:H,MATCH(B1459,'LA lookup'!G:G,0))</f>
        <v>153272</v>
      </c>
      <c r="K1459" s="31"/>
      <c r="L1459" s="31" t="str">
        <f t="shared" si="69"/>
        <v>2.1%</v>
      </c>
      <c r="M1459" s="31">
        <f t="shared" si="70"/>
        <v>2.1</v>
      </c>
    </row>
    <row r="1460" spans="1:13" x14ac:dyDescent="0.45">
      <c r="A1460" s="31" t="str">
        <f t="shared" si="71"/>
        <v>E06000015_Rate of overcrowded households (occupancy rating for bedrooms of less than -1)_percentage</v>
      </c>
      <c r="B1460" s="31" t="s">
        <v>289</v>
      </c>
      <c r="C1460" s="31" t="s">
        <v>290</v>
      </c>
      <c r="D1460" s="31" t="s">
        <v>229</v>
      </c>
      <c r="E1460" s="31">
        <v>2011</v>
      </c>
      <c r="F1460" s="31" t="s">
        <v>39</v>
      </c>
      <c r="G1460" s="31" t="s">
        <v>40</v>
      </c>
      <c r="H1460" s="31" t="s">
        <v>2166</v>
      </c>
      <c r="I1460" s="31">
        <v>5</v>
      </c>
      <c r="J1460" s="31">
        <f>INDEX('LA lookup'!H:H,MATCH(B1460,'LA lookup'!G:G,0))</f>
        <v>59899</v>
      </c>
      <c r="K1460" s="31"/>
      <c r="L1460" s="31" t="str">
        <f t="shared" si="69"/>
        <v>5%</v>
      </c>
      <c r="M1460" s="31">
        <f t="shared" si="70"/>
        <v>5</v>
      </c>
    </row>
    <row r="1461" spans="1:13" x14ac:dyDescent="0.45">
      <c r="A1461" s="31" t="str">
        <f t="shared" si="71"/>
        <v>E10000009_Rate of overcrowded households (occupancy rating for bedrooms of less than -1)_percentage</v>
      </c>
      <c r="B1461" s="31" t="s">
        <v>295</v>
      </c>
      <c r="C1461" s="31" t="s">
        <v>296</v>
      </c>
      <c r="D1461" s="31" t="s">
        <v>229</v>
      </c>
      <c r="E1461" s="31">
        <v>2011</v>
      </c>
      <c r="F1461" s="31" t="s">
        <v>39</v>
      </c>
      <c r="G1461" s="31" t="s">
        <v>40</v>
      </c>
      <c r="H1461" s="31" t="s">
        <v>2166</v>
      </c>
      <c r="I1461" s="31">
        <v>2.2000000000000002</v>
      </c>
      <c r="J1461" s="31">
        <f>INDEX('LA lookup'!H:H,MATCH(B1461,'LA lookup'!G:G,0))</f>
        <v>76699</v>
      </c>
      <c r="K1461" s="31"/>
      <c r="L1461" s="31" t="str">
        <f t="shared" si="69"/>
        <v>2.2%</v>
      </c>
      <c r="M1461" s="31">
        <f t="shared" si="70"/>
        <v>2.2000000000000002</v>
      </c>
    </row>
    <row r="1462" spans="1:13" x14ac:dyDescent="0.45">
      <c r="A1462" s="31" t="str">
        <f t="shared" si="71"/>
        <v>E06000029_Rate of overcrowded households (occupancy rating for bedrooms of less than -1)_percentage</v>
      </c>
      <c r="B1462" s="31" t="s">
        <v>543</v>
      </c>
      <c r="C1462" s="31" t="s">
        <v>717</v>
      </c>
      <c r="D1462" s="31" t="s">
        <v>229</v>
      </c>
      <c r="E1462" s="31">
        <v>2011</v>
      </c>
      <c r="F1462" s="31" t="s">
        <v>39</v>
      </c>
      <c r="G1462" s="31" t="s">
        <v>40</v>
      </c>
      <c r="H1462" s="31" t="s">
        <v>2166</v>
      </c>
      <c r="I1462" s="31">
        <v>2.9</v>
      </c>
      <c r="J1462" s="31">
        <f>INDEX('LA lookup'!H:H,MATCH(B1462,'LA lookup'!G:G,0))</f>
        <v>30188</v>
      </c>
      <c r="K1462" s="31"/>
      <c r="L1462" s="31" t="str">
        <f t="shared" si="69"/>
        <v>2.9%</v>
      </c>
      <c r="M1462" s="31">
        <f t="shared" si="70"/>
        <v>2.9</v>
      </c>
    </row>
    <row r="1463" spans="1:13" x14ac:dyDescent="0.45">
      <c r="A1463" s="31" t="str">
        <f t="shared" si="71"/>
        <v>E06000028_Rate of overcrowded households (occupancy rating for bedrooms of less than -1)_percentage</v>
      </c>
      <c r="B1463" s="31" t="s">
        <v>254</v>
      </c>
      <c r="C1463" s="31" t="s">
        <v>255</v>
      </c>
      <c r="D1463" s="31" t="s">
        <v>229</v>
      </c>
      <c r="E1463" s="31">
        <v>2011</v>
      </c>
      <c r="F1463" s="31" t="s">
        <v>39</v>
      </c>
      <c r="G1463" s="31" t="s">
        <v>40</v>
      </c>
      <c r="H1463" s="31" t="s">
        <v>2166</v>
      </c>
      <c r="I1463" s="31">
        <v>4.5999999999999996</v>
      </c>
      <c r="J1463" s="31">
        <f>INDEX('LA lookup'!H:H,MATCH(B1463,'LA lookup'!G:G,0))</f>
        <v>36373</v>
      </c>
      <c r="K1463" s="31"/>
      <c r="L1463" s="31" t="str">
        <f t="shared" si="69"/>
        <v>4.6%</v>
      </c>
      <c r="M1463" s="31">
        <f t="shared" si="70"/>
        <v>4.5999999999999996</v>
      </c>
    </row>
    <row r="1464" spans="1:13" x14ac:dyDescent="0.45">
      <c r="A1464" s="31" t="str">
        <f t="shared" si="71"/>
        <v>E06000047_Rate of overcrowded households (occupancy rating for bedrooms of less than -1)_percentage</v>
      </c>
      <c r="B1464" s="31" t="s">
        <v>528</v>
      </c>
      <c r="C1464" s="31" t="s">
        <v>721</v>
      </c>
      <c r="D1464" s="31" t="s">
        <v>229</v>
      </c>
      <c r="E1464" s="31">
        <v>2011</v>
      </c>
      <c r="F1464" s="31" t="s">
        <v>39</v>
      </c>
      <c r="G1464" s="31" t="s">
        <v>40</v>
      </c>
      <c r="H1464" s="31" t="s">
        <v>2166</v>
      </c>
      <c r="I1464" s="31">
        <v>2.2999999999999998</v>
      </c>
      <c r="J1464" s="31">
        <f>INDEX('LA lookup'!H:H,MATCH(B1464,'LA lookup'!G:G,0))</f>
        <v>101040</v>
      </c>
      <c r="K1464" s="31"/>
      <c r="L1464" s="31" t="str">
        <f t="shared" si="69"/>
        <v>2.3%</v>
      </c>
      <c r="M1464" s="31">
        <f t="shared" si="70"/>
        <v>2.2999999999999998</v>
      </c>
    </row>
    <row r="1465" spans="1:13" x14ac:dyDescent="0.45">
      <c r="A1465" s="31" t="str">
        <f t="shared" si="71"/>
        <v>E06000005_Rate of overcrowded households (occupancy rating for bedrooms of less than -1)_percentage</v>
      </c>
      <c r="B1465" s="31" t="s">
        <v>287</v>
      </c>
      <c r="C1465" s="31" t="s">
        <v>288</v>
      </c>
      <c r="D1465" s="31" t="s">
        <v>229</v>
      </c>
      <c r="E1465" s="31">
        <v>2011</v>
      </c>
      <c r="F1465" s="31" t="s">
        <v>39</v>
      </c>
      <c r="G1465" s="31" t="s">
        <v>40</v>
      </c>
      <c r="H1465" s="31" t="s">
        <v>2166</v>
      </c>
      <c r="I1465" s="31">
        <v>2.7</v>
      </c>
      <c r="J1465" s="31">
        <f>INDEX('LA lookup'!H:H,MATCH(B1465,'LA lookup'!G:G,0))</f>
        <v>22454</v>
      </c>
      <c r="K1465" s="31"/>
      <c r="L1465" s="31" t="str">
        <f t="shared" si="69"/>
        <v>2.7%</v>
      </c>
      <c r="M1465" s="31">
        <f t="shared" si="70"/>
        <v>2.7</v>
      </c>
    </row>
    <row r="1466" spans="1:13" x14ac:dyDescent="0.45">
      <c r="A1466" s="31" t="str">
        <f t="shared" si="71"/>
        <v>E10000011_Rate of overcrowded households (occupancy rating for bedrooms of less than -1)_percentage</v>
      </c>
      <c r="B1466" s="31" t="s">
        <v>299</v>
      </c>
      <c r="C1466" s="31" t="s">
        <v>300</v>
      </c>
      <c r="D1466" s="31" t="s">
        <v>229</v>
      </c>
      <c r="E1466" s="31">
        <v>2011</v>
      </c>
      <c r="F1466" s="31" t="s">
        <v>39</v>
      </c>
      <c r="G1466" s="31" t="s">
        <v>40</v>
      </c>
      <c r="H1466" s="31" t="s">
        <v>2166</v>
      </c>
      <c r="I1466" s="31">
        <v>2.9</v>
      </c>
      <c r="J1466" s="31">
        <f>INDEX('LA lookup'!H:H,MATCH(B1466,'LA lookup'!G:G,0))</f>
        <v>106378</v>
      </c>
      <c r="K1466" s="31"/>
      <c r="L1466" s="31" t="str">
        <f t="shared" si="69"/>
        <v>2.9%</v>
      </c>
      <c r="M1466" s="31">
        <f t="shared" si="70"/>
        <v>2.9</v>
      </c>
    </row>
    <row r="1467" spans="1:13" x14ac:dyDescent="0.45">
      <c r="A1467" s="31" t="str">
        <f t="shared" si="71"/>
        <v>E06000043_Rate of overcrowded households (occupancy rating for bedrooms of less than -1)_percentage</v>
      </c>
      <c r="B1467" s="31" t="s">
        <v>263</v>
      </c>
      <c r="C1467" s="31" t="s">
        <v>264</v>
      </c>
      <c r="D1467" s="31" t="s">
        <v>229</v>
      </c>
      <c r="E1467" s="31">
        <v>2011</v>
      </c>
      <c r="F1467" s="31" t="s">
        <v>39</v>
      </c>
      <c r="G1467" s="31" t="s">
        <v>40</v>
      </c>
      <c r="H1467" s="31" t="s">
        <v>2166</v>
      </c>
      <c r="I1467" s="31">
        <v>6.2</v>
      </c>
      <c r="J1467" s="31">
        <f>INDEX('LA lookup'!H:H,MATCH(B1467,'LA lookup'!G:G,0))</f>
        <v>51005</v>
      </c>
      <c r="K1467" s="31"/>
      <c r="L1467" s="31" t="str">
        <f t="shared" si="69"/>
        <v>6.2%</v>
      </c>
      <c r="M1467" s="31">
        <f t="shared" si="70"/>
        <v>6.2</v>
      </c>
    </row>
    <row r="1468" spans="1:13" x14ac:dyDescent="0.45">
      <c r="A1468" s="31" t="str">
        <f t="shared" si="71"/>
        <v>E10000014_Rate of overcrowded households (occupancy rating for bedrooms of less than -1)_percentage</v>
      </c>
      <c r="B1468" s="31" t="s">
        <v>309</v>
      </c>
      <c r="C1468" s="31" t="s">
        <v>310</v>
      </c>
      <c r="D1468" s="31" t="s">
        <v>229</v>
      </c>
      <c r="E1468" s="31">
        <v>2011</v>
      </c>
      <c r="F1468" s="31" t="s">
        <v>39</v>
      </c>
      <c r="G1468" s="31" t="s">
        <v>40</v>
      </c>
      <c r="H1468" s="31" t="s">
        <v>2166</v>
      </c>
      <c r="I1468" s="31">
        <v>2.7</v>
      </c>
      <c r="J1468" s="31">
        <f>INDEX('LA lookup'!H:H,MATCH(B1468,'LA lookup'!G:G,0))</f>
        <v>284002</v>
      </c>
      <c r="K1468" s="31"/>
      <c r="L1468" s="31" t="str">
        <f t="shared" si="69"/>
        <v>2.7%</v>
      </c>
      <c r="M1468" s="31">
        <f t="shared" si="70"/>
        <v>2.7</v>
      </c>
    </row>
    <row r="1469" spans="1:13" x14ac:dyDescent="0.45">
      <c r="A1469" s="31" t="str">
        <f t="shared" si="71"/>
        <v>E06000044_Rate of overcrowded households (occupancy rating for bedrooms of less than -1)_percentage</v>
      </c>
      <c r="B1469" s="31" t="s">
        <v>383</v>
      </c>
      <c r="C1469" s="31" t="s">
        <v>384</v>
      </c>
      <c r="D1469" s="31" t="s">
        <v>229</v>
      </c>
      <c r="E1469" s="31">
        <v>2011</v>
      </c>
      <c r="F1469" s="31" t="s">
        <v>39</v>
      </c>
      <c r="G1469" s="31" t="s">
        <v>40</v>
      </c>
      <c r="H1469" s="31" t="s">
        <v>2166</v>
      </c>
      <c r="I1469" s="31">
        <v>5</v>
      </c>
      <c r="J1469" s="31">
        <f>INDEX('LA lookup'!H:H,MATCH(B1469,'LA lookup'!G:G,0))</f>
        <v>44046</v>
      </c>
      <c r="K1469" s="31"/>
      <c r="L1469" s="31" t="str">
        <f t="shared" si="69"/>
        <v>5%</v>
      </c>
      <c r="M1469" s="31">
        <f t="shared" si="70"/>
        <v>5</v>
      </c>
    </row>
    <row r="1470" spans="1:13" x14ac:dyDescent="0.45">
      <c r="A1470" s="31" t="str">
        <f t="shared" si="71"/>
        <v>E06000045_Rate of overcrowded households (occupancy rating for bedrooms of less than -1)_percentage</v>
      </c>
      <c r="B1470" s="31" t="s">
        <v>577</v>
      </c>
      <c r="C1470" s="31" t="s">
        <v>729</v>
      </c>
      <c r="D1470" s="31" t="s">
        <v>229</v>
      </c>
      <c r="E1470" s="31">
        <v>2011</v>
      </c>
      <c r="F1470" s="31" t="s">
        <v>39</v>
      </c>
      <c r="G1470" s="31" t="s">
        <v>40</v>
      </c>
      <c r="H1470" s="31" t="s">
        <v>2166</v>
      </c>
      <c r="I1470" s="31">
        <v>5.8</v>
      </c>
      <c r="J1470" s="31">
        <f>INDEX('LA lookup'!H:H,MATCH(B1470,'LA lookup'!G:G,0))</f>
        <v>50832</v>
      </c>
      <c r="K1470" s="31"/>
      <c r="L1470" s="31" t="str">
        <f t="shared" si="69"/>
        <v>5.8%</v>
      </c>
      <c r="M1470" s="31">
        <f t="shared" si="70"/>
        <v>5.8</v>
      </c>
    </row>
    <row r="1471" spans="1:13" x14ac:dyDescent="0.45">
      <c r="A1471" s="31" t="str">
        <f t="shared" si="71"/>
        <v>E10000018_Rate of overcrowded households (occupancy rating for bedrooms of less than -1)_percentage</v>
      </c>
      <c r="B1471" s="31" t="s">
        <v>552</v>
      </c>
      <c r="C1471" s="31" t="s">
        <v>553</v>
      </c>
      <c r="D1471" s="31" t="s">
        <v>229</v>
      </c>
      <c r="E1471" s="31">
        <v>2011</v>
      </c>
      <c r="F1471" s="31" t="s">
        <v>39</v>
      </c>
      <c r="G1471" s="31" t="s">
        <v>40</v>
      </c>
      <c r="H1471" s="31" t="s">
        <v>2166</v>
      </c>
      <c r="I1471" s="31">
        <v>2</v>
      </c>
      <c r="J1471" s="31">
        <f>INDEX('LA lookup'!H:H,MATCH(B1471,'LA lookup'!G:G,0))</f>
        <v>140307</v>
      </c>
      <c r="K1471" s="31"/>
      <c r="L1471" s="31" t="str">
        <f t="shared" si="69"/>
        <v>2%</v>
      </c>
      <c r="M1471" s="31">
        <f t="shared" si="70"/>
        <v>2</v>
      </c>
    </row>
    <row r="1472" spans="1:13" x14ac:dyDescent="0.45">
      <c r="A1472" s="31" t="str">
        <f t="shared" si="71"/>
        <v>E06000016_Rate of overcrowded households (occupancy rating for bedrooms of less than -1)_percentage</v>
      </c>
      <c r="B1472" s="31" t="s">
        <v>341</v>
      </c>
      <c r="C1472" s="31" t="s">
        <v>342</v>
      </c>
      <c r="D1472" s="31" t="s">
        <v>229</v>
      </c>
      <c r="E1472" s="31">
        <v>2011</v>
      </c>
      <c r="F1472" s="31" t="s">
        <v>39</v>
      </c>
      <c r="G1472" s="31" t="s">
        <v>40</v>
      </c>
      <c r="H1472" s="31" t="s">
        <v>2166</v>
      </c>
      <c r="I1472" s="31">
        <v>9.8000000000000007</v>
      </c>
      <c r="J1472" s="31">
        <f>INDEX('LA lookup'!H:H,MATCH(B1472,'LA lookup'!G:G,0))</f>
        <v>83994</v>
      </c>
      <c r="K1472" s="31"/>
      <c r="L1472" s="31" t="str">
        <f t="shared" si="69"/>
        <v>9.8%</v>
      </c>
      <c r="M1472" s="31">
        <f t="shared" si="70"/>
        <v>9.8000000000000007</v>
      </c>
    </row>
    <row r="1473" spans="1:13" x14ac:dyDescent="0.45">
      <c r="A1473" s="31" t="str">
        <f t="shared" si="71"/>
        <v>E06000017_Rate of overcrowded households (occupancy rating for bedrooms of less than -1)_percentage</v>
      </c>
      <c r="B1473" s="31" t="s">
        <v>548</v>
      </c>
      <c r="C1473" s="31" t="s">
        <v>728</v>
      </c>
      <c r="D1473" s="31" t="s">
        <v>229</v>
      </c>
      <c r="E1473" s="31">
        <v>2011</v>
      </c>
      <c r="F1473" s="31" t="s">
        <v>39</v>
      </c>
      <c r="G1473" s="31" t="s">
        <v>40</v>
      </c>
      <c r="H1473" s="31" t="s">
        <v>2166</v>
      </c>
      <c r="I1473" s="31">
        <v>1.2</v>
      </c>
      <c r="J1473" s="31">
        <f>INDEX('LA lookup'!H:H,MATCH(B1473,'LA lookup'!G:G,0))</f>
        <v>7807</v>
      </c>
      <c r="K1473" s="31"/>
      <c r="L1473" s="31" t="str">
        <f t="shared" si="69"/>
        <v>1.2%</v>
      </c>
      <c r="M1473" s="31">
        <f t="shared" si="70"/>
        <v>1.2</v>
      </c>
    </row>
    <row r="1474" spans="1:13" x14ac:dyDescent="0.45">
      <c r="A1474" s="31" t="str">
        <f t="shared" si="71"/>
        <v>E10000028_Rate of overcrowded households (occupancy rating for bedrooms of less than -1)_percentage</v>
      </c>
      <c r="B1474" s="31" t="s">
        <v>418</v>
      </c>
      <c r="C1474" s="31" t="s">
        <v>419</v>
      </c>
      <c r="D1474" s="31" t="s">
        <v>229</v>
      </c>
      <c r="E1474" s="31">
        <v>2011</v>
      </c>
      <c r="F1474" s="31" t="s">
        <v>39</v>
      </c>
      <c r="G1474" s="31" t="s">
        <v>40</v>
      </c>
      <c r="H1474" s="31" t="s">
        <v>2166</v>
      </c>
      <c r="I1474" s="31">
        <v>2.5</v>
      </c>
      <c r="J1474" s="31">
        <f>INDEX('LA lookup'!H:H,MATCH(B1474,'LA lookup'!G:G,0))</f>
        <v>169603</v>
      </c>
      <c r="K1474" s="31"/>
      <c r="L1474" s="31" t="str">
        <f t="shared" si="69"/>
        <v>2.5%</v>
      </c>
      <c r="M1474" s="31">
        <f t="shared" si="70"/>
        <v>2.5</v>
      </c>
    </row>
    <row r="1475" spans="1:13" x14ac:dyDescent="0.45">
      <c r="A1475" s="31" t="str">
        <f t="shared" si="71"/>
        <v>E06000021_Rate of overcrowded households (occupancy rating for bedrooms of less than -1)_percentage</v>
      </c>
      <c r="B1475" s="31" t="s">
        <v>424</v>
      </c>
      <c r="C1475" s="31" t="s">
        <v>425</v>
      </c>
      <c r="D1475" s="31" t="s">
        <v>229</v>
      </c>
      <c r="E1475" s="31">
        <v>2011</v>
      </c>
      <c r="F1475" s="31" t="s">
        <v>39</v>
      </c>
      <c r="G1475" s="31" t="s">
        <v>40</v>
      </c>
      <c r="H1475" s="31" t="s">
        <v>2166</v>
      </c>
      <c r="I1475" s="31">
        <v>4.4000000000000004</v>
      </c>
      <c r="J1475" s="31">
        <f>INDEX('LA lookup'!H:H,MATCH(B1475,'LA lookup'!G:G,0))</f>
        <v>57549</v>
      </c>
      <c r="K1475" s="31"/>
      <c r="L1475" s="31" t="str">
        <f t="shared" si="69"/>
        <v>4.4%</v>
      </c>
      <c r="M1475" s="31">
        <f t="shared" si="70"/>
        <v>4.4000000000000004</v>
      </c>
    </row>
    <row r="1476" spans="1:13" x14ac:dyDescent="0.45">
      <c r="A1476" s="31" t="str">
        <f t="shared" si="71"/>
        <v>E06000054_Rate of overcrowded households (occupancy rating for bedrooms of less than -1)_percentage</v>
      </c>
      <c r="B1476" s="31" t="s">
        <v>462</v>
      </c>
      <c r="C1476" s="31" t="s">
        <v>463</v>
      </c>
      <c r="D1476" s="31" t="s">
        <v>229</v>
      </c>
      <c r="E1476" s="31">
        <v>2011</v>
      </c>
      <c r="F1476" s="31" t="s">
        <v>39</v>
      </c>
      <c r="G1476" s="31" t="s">
        <v>40</v>
      </c>
      <c r="H1476" s="31" t="s">
        <v>2166</v>
      </c>
      <c r="I1476" s="31">
        <v>2.2999999999999998</v>
      </c>
      <c r="J1476" s="31">
        <f>INDEX('LA lookup'!H:H,MATCH(B1476,'LA lookup'!G:G,0))</f>
        <v>105692</v>
      </c>
      <c r="K1476" s="31"/>
      <c r="L1476" s="31" t="str">
        <f t="shared" si="69"/>
        <v>2.3%</v>
      </c>
      <c r="M1476" s="31">
        <f t="shared" si="70"/>
        <v>2.2999999999999998</v>
      </c>
    </row>
    <row r="1477" spans="1:13" x14ac:dyDescent="0.45">
      <c r="A1477" s="31" t="str">
        <f t="shared" si="71"/>
        <v>E06000030_Rate of overcrowded households (occupancy rating for bedrooms of less than -1)_percentage</v>
      </c>
      <c r="B1477" s="31" t="s">
        <v>434</v>
      </c>
      <c r="C1477" s="31" t="s">
        <v>435</v>
      </c>
      <c r="D1477" s="31" t="s">
        <v>229</v>
      </c>
      <c r="E1477" s="31">
        <v>2011</v>
      </c>
      <c r="F1477" s="31" t="s">
        <v>39</v>
      </c>
      <c r="G1477" s="31" t="s">
        <v>40</v>
      </c>
      <c r="H1477" s="31" t="s">
        <v>2166</v>
      </c>
      <c r="I1477" s="31">
        <v>3.3</v>
      </c>
      <c r="J1477" s="31">
        <f>INDEX('LA lookup'!H:H,MATCH(B1477,'LA lookup'!G:G,0))</f>
        <v>50239</v>
      </c>
      <c r="K1477" s="31"/>
      <c r="L1477" s="31" t="str">
        <f t="shared" si="69"/>
        <v>3.3%</v>
      </c>
      <c r="M1477" s="31">
        <f t="shared" si="70"/>
        <v>3.3</v>
      </c>
    </row>
    <row r="1478" spans="1:13" x14ac:dyDescent="0.45">
      <c r="A1478" s="31" t="str">
        <f t="shared" si="71"/>
        <v>E06000036_Rate of overcrowded households (occupancy rating for bedrooms of less than -1)_percentage</v>
      </c>
      <c r="B1478" s="31" t="s">
        <v>257</v>
      </c>
      <c r="C1478" s="31" t="s">
        <v>258</v>
      </c>
      <c r="D1478" s="31" t="s">
        <v>229</v>
      </c>
      <c r="E1478" s="31">
        <v>2011</v>
      </c>
      <c r="F1478" s="31" t="s">
        <v>39</v>
      </c>
      <c r="G1478" s="31" t="s">
        <v>40</v>
      </c>
      <c r="H1478" s="31" t="s">
        <v>2166</v>
      </c>
      <c r="I1478" s="31">
        <v>2.9</v>
      </c>
      <c r="J1478" s="31">
        <f>INDEX('LA lookup'!H:H,MATCH(B1478,'LA lookup'!G:G,0))</f>
        <v>28336</v>
      </c>
      <c r="K1478" s="31"/>
      <c r="L1478" s="31" t="str">
        <f t="shared" si="69"/>
        <v>2.9%</v>
      </c>
      <c r="M1478" s="31">
        <f t="shared" si="70"/>
        <v>2.9</v>
      </c>
    </row>
    <row r="1479" spans="1:13" x14ac:dyDescent="0.45">
      <c r="A1479" s="31" t="str">
        <f t="shared" si="71"/>
        <v>E06000040_Rate of overcrowded households (occupancy rating for bedrooms of less than -1)_percentage</v>
      </c>
      <c r="B1479" s="31" t="s">
        <v>555</v>
      </c>
      <c r="C1479" s="31" t="s">
        <v>727</v>
      </c>
      <c r="D1479" s="31" t="s">
        <v>229</v>
      </c>
      <c r="E1479" s="31">
        <v>2011</v>
      </c>
      <c r="F1479" s="31" t="s">
        <v>39</v>
      </c>
      <c r="G1479" s="31" t="s">
        <v>40</v>
      </c>
      <c r="H1479" s="31" t="s">
        <v>2166</v>
      </c>
      <c r="I1479" s="31">
        <v>3.6</v>
      </c>
      <c r="J1479" s="31">
        <f>INDEX('LA lookup'!H:H,MATCH(B1479,'LA lookup'!G:G,0))</f>
        <v>34604</v>
      </c>
      <c r="K1479" s="31"/>
      <c r="L1479" s="31" t="str">
        <f t="shared" si="69"/>
        <v>3.6%</v>
      </c>
      <c r="M1479" s="31">
        <f t="shared" si="70"/>
        <v>3.6</v>
      </c>
    </row>
    <row r="1480" spans="1:13" x14ac:dyDescent="0.45">
      <c r="A1480" s="31" t="str">
        <f t="shared" si="71"/>
        <v>E06000037_Rate of overcrowded households (occupancy rating for bedrooms of less than -1)_percentage</v>
      </c>
      <c r="B1480" s="31" t="s">
        <v>456</v>
      </c>
      <c r="C1480" s="31" t="s">
        <v>457</v>
      </c>
      <c r="D1480" s="31" t="s">
        <v>229</v>
      </c>
      <c r="E1480" s="31">
        <v>2011</v>
      </c>
      <c r="F1480" s="31" t="s">
        <v>39</v>
      </c>
      <c r="G1480" s="31" t="s">
        <v>40</v>
      </c>
      <c r="H1480" s="31" t="s">
        <v>2166</v>
      </c>
      <c r="I1480" s="31">
        <v>2.2999999999999998</v>
      </c>
      <c r="J1480" s="31">
        <f>INDEX('LA lookup'!H:H,MATCH(B1480,'LA lookup'!G:G,0))</f>
        <v>35623</v>
      </c>
      <c r="K1480" s="31"/>
      <c r="L1480" s="31" t="str">
        <f t="shared" ref="L1480:L1543" si="72">IF(LOWER(H1480)="percentage",CONCATENATE(I1480,"%"),IF(J1480="NA",K1480,IF(OR(ISERROR(I1480),ISBLANK(I1480),NOT(ISNUMBER(I1480)),H1480="score"),"N/A",CONCATENATE(ROUND(I1480/J1480*1000,1)," per 1000 0-17 yr olds"))))</f>
        <v>2.3%</v>
      </c>
      <c r="M1480" s="31">
        <f t="shared" ref="M1480:M1543" si="73">IF(LOWER(H1480)="percentage",I1480,IF(J1480="NA",K1480,IF(OR(ISERROR(I1480),ISBLANK(I1480),NOT(ISNUMBER(I1480))),"N/A",I1480/J1480*1000)))</f>
        <v>2.2999999999999998</v>
      </c>
    </row>
    <row r="1481" spans="1:13" x14ac:dyDescent="0.45">
      <c r="A1481" s="31" t="str">
        <f t="shared" ref="A1481:A1544" si="74">CONCATENATE(B1481,"_",G1481,"_",H1481)</f>
        <v>E06000038_Rate of overcrowded households (occupancy rating for bedrooms of less than -1)_percentage</v>
      </c>
      <c r="B1481" s="31" t="s">
        <v>557</v>
      </c>
      <c r="C1481" s="31" t="s">
        <v>726</v>
      </c>
      <c r="D1481" s="31" t="s">
        <v>229</v>
      </c>
      <c r="E1481" s="31">
        <v>2011</v>
      </c>
      <c r="F1481" s="31" t="s">
        <v>39</v>
      </c>
      <c r="G1481" s="31" t="s">
        <v>40</v>
      </c>
      <c r="H1481" s="31" t="s">
        <v>2166</v>
      </c>
      <c r="I1481" s="31">
        <v>6</v>
      </c>
      <c r="J1481" s="31">
        <f>INDEX('LA lookup'!H:H,MATCH(B1481,'LA lookup'!G:G,0))</f>
        <v>37080</v>
      </c>
      <c r="K1481" s="31"/>
      <c r="L1481" s="31" t="str">
        <f t="shared" si="72"/>
        <v>6%</v>
      </c>
      <c r="M1481" s="31">
        <f t="shared" si="73"/>
        <v>6</v>
      </c>
    </row>
    <row r="1482" spans="1:13" x14ac:dyDescent="0.45">
      <c r="A1482" s="31" t="str">
        <f t="shared" si="74"/>
        <v>E06000039_Rate of overcrowded households (occupancy rating for bedrooms of less than -1)_percentage</v>
      </c>
      <c r="B1482" s="31" t="s">
        <v>404</v>
      </c>
      <c r="C1482" s="31" t="s">
        <v>405</v>
      </c>
      <c r="D1482" s="31" t="s">
        <v>229</v>
      </c>
      <c r="E1482" s="31">
        <v>2011</v>
      </c>
      <c r="F1482" s="31" t="s">
        <v>39</v>
      </c>
      <c r="G1482" s="31" t="s">
        <v>40</v>
      </c>
      <c r="H1482" s="31" t="s">
        <v>2166</v>
      </c>
      <c r="I1482" s="31">
        <v>12.7</v>
      </c>
      <c r="J1482" s="31">
        <f>INDEX('LA lookup'!H:H,MATCH(B1482,'LA lookup'!G:G,0))</f>
        <v>42699</v>
      </c>
      <c r="K1482" s="31"/>
      <c r="L1482" s="31" t="str">
        <f t="shared" si="72"/>
        <v>12.7%</v>
      </c>
      <c r="M1482" s="31">
        <f t="shared" si="73"/>
        <v>12.7</v>
      </c>
    </row>
    <row r="1483" spans="1:13" x14ac:dyDescent="0.45">
      <c r="A1483" s="31" t="str">
        <f t="shared" si="74"/>
        <v>E06000041_Rate of overcrowded households (occupancy rating for bedrooms of less than -1)_percentage</v>
      </c>
      <c r="B1483" s="31" t="s">
        <v>466</v>
      </c>
      <c r="C1483" s="31" t="s">
        <v>467</v>
      </c>
      <c r="D1483" s="31" t="s">
        <v>229</v>
      </c>
      <c r="E1483" s="31">
        <v>2011</v>
      </c>
      <c r="F1483" s="31" t="s">
        <v>39</v>
      </c>
      <c r="G1483" s="31" t="s">
        <v>40</v>
      </c>
      <c r="H1483" s="31" t="s">
        <v>2166</v>
      </c>
      <c r="I1483" s="31">
        <v>1.9</v>
      </c>
      <c r="J1483" s="31">
        <f>INDEX('LA lookup'!H:H,MATCH(B1483,'LA lookup'!G:G,0))</f>
        <v>39532</v>
      </c>
      <c r="K1483" s="31"/>
      <c r="L1483" s="31" t="str">
        <f t="shared" si="72"/>
        <v>1.9%</v>
      </c>
      <c r="M1483" s="31">
        <f t="shared" si="73"/>
        <v>1.9</v>
      </c>
    </row>
    <row r="1484" spans="1:13" x14ac:dyDescent="0.45">
      <c r="A1484" s="31" t="str">
        <f t="shared" si="74"/>
        <v>E10000003_Rate of overcrowded households (occupancy rating for bedrooms of less than -1)_percentage</v>
      </c>
      <c r="B1484" s="31" t="s">
        <v>275</v>
      </c>
      <c r="C1484" s="31" t="s">
        <v>276</v>
      </c>
      <c r="D1484" s="31" t="s">
        <v>229</v>
      </c>
      <c r="E1484" s="31">
        <v>2011</v>
      </c>
      <c r="F1484" s="31" t="s">
        <v>39</v>
      </c>
      <c r="G1484" s="31" t="s">
        <v>40</v>
      </c>
      <c r="H1484" s="31" t="s">
        <v>2166</v>
      </c>
      <c r="I1484" s="31">
        <v>3</v>
      </c>
      <c r="J1484" s="31">
        <f>INDEX('LA lookup'!H:H,MATCH(B1484,'LA lookup'!G:G,0))</f>
        <v>135719</v>
      </c>
      <c r="K1484" s="31"/>
      <c r="L1484" s="31" t="str">
        <f t="shared" si="72"/>
        <v>3%</v>
      </c>
      <c r="M1484" s="31">
        <f t="shared" si="73"/>
        <v>3</v>
      </c>
    </row>
    <row r="1485" spans="1:13" x14ac:dyDescent="0.45">
      <c r="A1485" s="31" t="str">
        <f t="shared" si="74"/>
        <v>E06000031_Rate of overcrowded households (occupancy rating for bedrooms of less than -1)_percentage</v>
      </c>
      <c r="B1485" s="31" t="s">
        <v>379</v>
      </c>
      <c r="C1485" s="31" t="s">
        <v>380</v>
      </c>
      <c r="D1485" s="31" t="s">
        <v>229</v>
      </c>
      <c r="E1485" s="31">
        <v>2011</v>
      </c>
      <c r="F1485" s="31" t="s">
        <v>39</v>
      </c>
      <c r="G1485" s="31" t="s">
        <v>40</v>
      </c>
      <c r="H1485" s="31" t="s">
        <v>2166</v>
      </c>
      <c r="I1485" s="31">
        <v>5.0999999999999996</v>
      </c>
      <c r="J1485" s="31">
        <f>INDEX('LA lookup'!H:H,MATCH(B1485,'LA lookup'!G:G,0))</f>
        <v>51137</v>
      </c>
      <c r="K1485" s="31"/>
      <c r="L1485" s="31" t="str">
        <f t="shared" si="72"/>
        <v>5.1%</v>
      </c>
      <c r="M1485" s="31">
        <f t="shared" si="73"/>
        <v>5.0999999999999996</v>
      </c>
    </row>
    <row r="1486" spans="1:13" x14ac:dyDescent="0.45">
      <c r="A1486" s="31" t="str">
        <f t="shared" si="74"/>
        <v>E06000006_Rate of overcrowded households (occupancy rating for bedrooms of less than -1)_percentage</v>
      </c>
      <c r="B1486" s="31" t="s">
        <v>531</v>
      </c>
      <c r="C1486" s="31" t="s">
        <v>722</v>
      </c>
      <c r="D1486" s="31" t="s">
        <v>229</v>
      </c>
      <c r="E1486" s="31">
        <v>2011</v>
      </c>
      <c r="F1486" s="31" t="s">
        <v>39</v>
      </c>
      <c r="G1486" s="31" t="s">
        <v>40</v>
      </c>
      <c r="H1486" s="31" t="s">
        <v>2166</v>
      </c>
      <c r="I1486" s="31">
        <v>2.9</v>
      </c>
      <c r="J1486" s="31">
        <f>INDEX('LA lookup'!H:H,MATCH(B1486,'LA lookup'!G:G,0))</f>
        <v>28617</v>
      </c>
      <c r="K1486" s="31"/>
      <c r="L1486" s="31" t="str">
        <f t="shared" si="72"/>
        <v>2.9%</v>
      </c>
      <c r="M1486" s="31">
        <f t="shared" si="73"/>
        <v>2.9</v>
      </c>
    </row>
    <row r="1487" spans="1:13" x14ac:dyDescent="0.45">
      <c r="A1487" s="31" t="str">
        <f t="shared" si="74"/>
        <v>E06000007_Rate of overcrowded households (occupancy rating for bedrooms of less than -1)_percentage</v>
      </c>
      <c r="B1487" s="31" t="s">
        <v>452</v>
      </c>
      <c r="C1487" s="31" t="s">
        <v>453</v>
      </c>
      <c r="D1487" s="31" t="s">
        <v>229</v>
      </c>
      <c r="E1487" s="31">
        <v>2011</v>
      </c>
      <c r="F1487" s="31" t="s">
        <v>39</v>
      </c>
      <c r="G1487" s="31" t="s">
        <v>40</v>
      </c>
      <c r="H1487" s="31" t="s">
        <v>2166</v>
      </c>
      <c r="I1487" s="31">
        <v>2.4</v>
      </c>
      <c r="J1487" s="31">
        <f>INDEX('LA lookup'!H:H,MATCH(B1487,'LA lookup'!G:G,0))</f>
        <v>44484</v>
      </c>
      <c r="K1487" s="31"/>
      <c r="L1487" s="31" t="str">
        <f t="shared" si="72"/>
        <v>2.4%</v>
      </c>
      <c r="M1487" s="31">
        <f t="shared" si="73"/>
        <v>2.4</v>
      </c>
    </row>
    <row r="1488" spans="1:13" x14ac:dyDescent="0.45">
      <c r="A1488" s="31" t="str">
        <f t="shared" si="74"/>
        <v>E10000008_Rate of overcrowded households (occupancy rating for bedrooms of less than -1)_percentage</v>
      </c>
      <c r="B1488" s="31" t="s">
        <v>504</v>
      </c>
      <c r="C1488" s="31" t="s">
        <v>505</v>
      </c>
      <c r="D1488" s="31" t="s">
        <v>229</v>
      </c>
      <c r="E1488" s="31">
        <v>2011</v>
      </c>
      <c r="F1488" s="31" t="s">
        <v>39</v>
      </c>
      <c r="G1488" s="31" t="s">
        <v>40</v>
      </c>
      <c r="H1488" s="31" t="s">
        <v>2166</v>
      </c>
      <c r="I1488" s="31">
        <v>2</v>
      </c>
      <c r="J1488" s="31">
        <f>INDEX('LA lookup'!H:H,MATCH(B1488,'LA lookup'!G:G,0))</f>
        <v>145878</v>
      </c>
      <c r="K1488" s="31"/>
      <c r="L1488" s="31" t="str">
        <f t="shared" si="72"/>
        <v>2%</v>
      </c>
      <c r="M1488" s="31">
        <f t="shared" si="73"/>
        <v>2</v>
      </c>
    </row>
    <row r="1489" spans="1:13" x14ac:dyDescent="0.45">
      <c r="A1489" s="31" t="str">
        <f t="shared" si="74"/>
        <v>E06000026_Rate of overcrowded households (occupancy rating for bedrooms of less than -1)_percentage</v>
      </c>
      <c r="B1489" s="31" t="s">
        <v>381</v>
      </c>
      <c r="C1489" s="31" t="s">
        <v>382</v>
      </c>
      <c r="D1489" s="31" t="s">
        <v>229</v>
      </c>
      <c r="E1489" s="31">
        <v>2011</v>
      </c>
      <c r="F1489" s="31" t="s">
        <v>39</v>
      </c>
      <c r="G1489" s="31" t="s">
        <v>40</v>
      </c>
      <c r="H1489" s="31" t="s">
        <v>2166</v>
      </c>
      <c r="I1489" s="31">
        <v>3.9</v>
      </c>
      <c r="J1489" s="31">
        <f>INDEX('LA lookup'!H:H,MATCH(B1489,'LA lookup'!G:G,0))</f>
        <v>52552</v>
      </c>
      <c r="K1489" s="31"/>
      <c r="L1489" s="31" t="str">
        <f t="shared" si="72"/>
        <v>3.9%</v>
      </c>
      <c r="M1489" s="31">
        <f t="shared" si="73"/>
        <v>3.9</v>
      </c>
    </row>
    <row r="1490" spans="1:13" x14ac:dyDescent="0.45">
      <c r="A1490" s="31" t="str">
        <f t="shared" si="74"/>
        <v>E06000027_Rate of overcrowded households (occupancy rating for bedrooms of less than -1)_percentage</v>
      </c>
      <c r="B1490" s="31" t="s">
        <v>438</v>
      </c>
      <c r="C1490" s="31" t="s">
        <v>439</v>
      </c>
      <c r="D1490" s="31" t="s">
        <v>229</v>
      </c>
      <c r="E1490" s="31">
        <v>2011</v>
      </c>
      <c r="F1490" s="31" t="s">
        <v>39</v>
      </c>
      <c r="G1490" s="31" t="s">
        <v>40</v>
      </c>
      <c r="H1490" s="31" t="s">
        <v>2166</v>
      </c>
      <c r="I1490" s="31">
        <v>2.6</v>
      </c>
      <c r="J1490" s="31">
        <f>INDEX('LA lookup'!H:H,MATCH(B1490,'LA lookup'!G:G,0))</f>
        <v>25423</v>
      </c>
      <c r="K1490" s="31"/>
      <c r="L1490" s="31" t="str">
        <f t="shared" si="72"/>
        <v>2.6%</v>
      </c>
      <c r="M1490" s="31">
        <f t="shared" si="73"/>
        <v>2.6</v>
      </c>
    </row>
    <row r="1491" spans="1:13" x14ac:dyDescent="0.45">
      <c r="A1491" s="31" t="str">
        <f t="shared" si="74"/>
        <v>E10000012_Rate of overcrowded households (occupancy rating for bedrooms of less than -1)_percentage</v>
      </c>
      <c r="B1491" s="31" t="s">
        <v>303</v>
      </c>
      <c r="C1491" s="31" t="s">
        <v>304</v>
      </c>
      <c r="D1491" s="31" t="s">
        <v>229</v>
      </c>
      <c r="E1491" s="31">
        <v>2011</v>
      </c>
      <c r="F1491" s="31" t="s">
        <v>39</v>
      </c>
      <c r="G1491" s="31" t="s">
        <v>40</v>
      </c>
      <c r="H1491" s="31" t="s">
        <v>2166</v>
      </c>
      <c r="I1491" s="31">
        <v>3</v>
      </c>
      <c r="J1491" s="31">
        <f>INDEX('LA lookup'!H:H,MATCH(B1491,'LA lookup'!G:G,0))</f>
        <v>311172</v>
      </c>
      <c r="K1491" s="31"/>
      <c r="L1491" s="31" t="str">
        <f t="shared" si="72"/>
        <v>3%</v>
      </c>
      <c r="M1491" s="31">
        <f t="shared" si="73"/>
        <v>3</v>
      </c>
    </row>
    <row r="1492" spans="1:13" x14ac:dyDescent="0.45">
      <c r="A1492" s="31" t="str">
        <f t="shared" si="74"/>
        <v>E06000033_Rate of overcrowded households (occupancy rating for bedrooms of less than -1)_percentage</v>
      </c>
      <c r="B1492" s="31" t="s">
        <v>412</v>
      </c>
      <c r="C1492" s="31" t="s">
        <v>413</v>
      </c>
      <c r="D1492" s="31" t="s">
        <v>229</v>
      </c>
      <c r="E1492" s="31">
        <v>2011</v>
      </c>
      <c r="F1492" s="31" t="s">
        <v>39</v>
      </c>
      <c r="G1492" s="31" t="s">
        <v>40</v>
      </c>
      <c r="H1492" s="31" t="s">
        <v>2166</v>
      </c>
      <c r="I1492" s="31">
        <v>4.7</v>
      </c>
      <c r="J1492" s="31">
        <f>INDEX('LA lookup'!H:H,MATCH(B1492,'LA lookup'!G:G,0))</f>
        <v>39540</v>
      </c>
      <c r="K1492" s="31"/>
      <c r="L1492" s="31" t="str">
        <f t="shared" si="72"/>
        <v>4.7%</v>
      </c>
      <c r="M1492" s="31">
        <f t="shared" si="73"/>
        <v>4.7</v>
      </c>
    </row>
    <row r="1493" spans="1:13" x14ac:dyDescent="0.45">
      <c r="A1493" s="31" t="str">
        <f t="shared" si="74"/>
        <v>E06000034_Rate of overcrowded households (occupancy rating for bedrooms of less than -1)_percentage</v>
      </c>
      <c r="B1493" s="31" t="s">
        <v>493</v>
      </c>
      <c r="C1493" s="31" t="s">
        <v>731</v>
      </c>
      <c r="D1493" s="31" t="s">
        <v>229</v>
      </c>
      <c r="E1493" s="31">
        <v>2011</v>
      </c>
      <c r="F1493" s="31" t="s">
        <v>39</v>
      </c>
      <c r="G1493" s="31" t="s">
        <v>40</v>
      </c>
      <c r="H1493" s="31" t="s">
        <v>2166</v>
      </c>
      <c r="I1493" s="31">
        <v>5.4</v>
      </c>
      <c r="J1493" s="31">
        <f>INDEX('LA lookup'!H:H,MATCH(B1493,'LA lookup'!G:G,0))</f>
        <v>43762</v>
      </c>
      <c r="K1493" s="31"/>
      <c r="L1493" s="31" t="str">
        <f t="shared" si="72"/>
        <v>5.4%</v>
      </c>
      <c r="M1493" s="31">
        <f t="shared" si="73"/>
        <v>5.4</v>
      </c>
    </row>
    <row r="1494" spans="1:13" x14ac:dyDescent="0.45">
      <c r="A1494" s="31" t="str">
        <f t="shared" si="74"/>
        <v>E06000019_Rate of overcrowded households (occupancy rating for bedrooms of less than -1)_percentage</v>
      </c>
      <c r="B1494" s="31" t="s">
        <v>317</v>
      </c>
      <c r="C1494" s="31" t="s">
        <v>318</v>
      </c>
      <c r="D1494" s="31" t="s">
        <v>229</v>
      </c>
      <c r="E1494" s="31">
        <v>2011</v>
      </c>
      <c r="F1494" s="31" t="s">
        <v>39</v>
      </c>
      <c r="G1494" s="31" t="s">
        <v>40</v>
      </c>
      <c r="H1494" s="31" t="s">
        <v>2166</v>
      </c>
      <c r="I1494" s="31">
        <v>2.9</v>
      </c>
      <c r="J1494" s="31">
        <f>INDEX('LA lookup'!H:H,MATCH(B1494,'LA lookup'!G:G,0))</f>
        <v>36103</v>
      </c>
      <c r="K1494" s="31"/>
      <c r="L1494" s="31" t="str">
        <f t="shared" si="72"/>
        <v>2.9%</v>
      </c>
      <c r="M1494" s="31">
        <f t="shared" si="73"/>
        <v>2.9</v>
      </c>
    </row>
    <row r="1495" spans="1:13" x14ac:dyDescent="0.45">
      <c r="A1495" s="31" t="str">
        <f t="shared" si="74"/>
        <v>E10000034_Rate of overcrowded households (occupancy rating for bedrooms of less than -1)_percentage</v>
      </c>
      <c r="B1495" s="31" t="s">
        <v>470</v>
      </c>
      <c r="C1495" s="31" t="s">
        <v>471</v>
      </c>
      <c r="D1495" s="31" t="s">
        <v>229</v>
      </c>
      <c r="E1495" s="31">
        <v>2011</v>
      </c>
      <c r="F1495" s="31" t="s">
        <v>39</v>
      </c>
      <c r="G1495" s="31" t="s">
        <v>40</v>
      </c>
      <c r="H1495" s="31" t="s">
        <v>2166</v>
      </c>
      <c r="I1495" s="31">
        <v>2.5</v>
      </c>
      <c r="J1495" s="31">
        <f>INDEX('LA lookup'!H:H,MATCH(B1495,'LA lookup'!G:G,0))</f>
        <v>117783</v>
      </c>
      <c r="K1495" s="31"/>
      <c r="L1495" s="31" t="str">
        <f t="shared" si="72"/>
        <v>2.5%</v>
      </c>
      <c r="M1495" s="31">
        <f t="shared" si="73"/>
        <v>2.5</v>
      </c>
    </row>
    <row r="1496" spans="1:13" x14ac:dyDescent="0.45">
      <c r="A1496" s="31" t="str">
        <f t="shared" si="74"/>
        <v>E10000016_Rate of overcrowded households (occupancy rating for bedrooms of less than -1)_percentage</v>
      </c>
      <c r="B1496" s="31" t="s">
        <v>327</v>
      </c>
      <c r="C1496" s="31" t="s">
        <v>328</v>
      </c>
      <c r="D1496" s="31" t="s">
        <v>229</v>
      </c>
      <c r="E1496" s="31">
        <v>2011</v>
      </c>
      <c r="F1496" s="31" t="s">
        <v>39</v>
      </c>
      <c r="G1496" s="31" t="s">
        <v>40</v>
      </c>
      <c r="H1496" s="31" t="s">
        <v>2166</v>
      </c>
      <c r="I1496" s="31">
        <v>3.5</v>
      </c>
      <c r="J1496" s="31">
        <f>INDEX('LA lookup'!H:H,MATCH(B1496,'LA lookup'!G:G,0))</f>
        <v>340140</v>
      </c>
      <c r="K1496" s="31"/>
      <c r="L1496" s="31" t="str">
        <f t="shared" si="72"/>
        <v>3.5%</v>
      </c>
      <c r="M1496" s="31">
        <f t="shared" si="73"/>
        <v>3.5</v>
      </c>
    </row>
    <row r="1497" spans="1:13" x14ac:dyDescent="0.45">
      <c r="A1497" s="31" t="str">
        <f t="shared" si="74"/>
        <v>E06000035_Rate of overcrowded households (occupancy rating for bedrooms of less than -1)_percentage</v>
      </c>
      <c r="B1497" s="31" t="s">
        <v>351</v>
      </c>
      <c r="C1497" s="31" t="s">
        <v>352</v>
      </c>
      <c r="D1497" s="31" t="s">
        <v>229</v>
      </c>
      <c r="E1497" s="31">
        <v>2011</v>
      </c>
      <c r="F1497" s="31" t="s">
        <v>39</v>
      </c>
      <c r="G1497" s="31" t="s">
        <v>40</v>
      </c>
      <c r="H1497" s="31" t="s">
        <v>2166</v>
      </c>
      <c r="I1497" s="31">
        <v>3.9</v>
      </c>
      <c r="J1497" s="31">
        <f>INDEX('LA lookup'!H:H,MATCH(B1497,'LA lookup'!G:G,0))</f>
        <v>64391</v>
      </c>
      <c r="K1497" s="31"/>
      <c r="L1497" s="31" t="str">
        <f t="shared" si="72"/>
        <v>3.9%</v>
      </c>
      <c r="M1497" s="31">
        <f t="shared" si="73"/>
        <v>3.9</v>
      </c>
    </row>
    <row r="1498" spans="1:13" x14ac:dyDescent="0.45">
      <c r="A1498" s="31" t="str">
        <f t="shared" si="74"/>
        <v>E10000017_Rate of overcrowded households (occupancy rating for bedrooms of less than -1)_percentage</v>
      </c>
      <c r="B1498" s="31" t="s">
        <v>337</v>
      </c>
      <c r="C1498" s="31" t="s">
        <v>338</v>
      </c>
      <c r="D1498" s="31" t="s">
        <v>229</v>
      </c>
      <c r="E1498" s="31">
        <v>2011</v>
      </c>
      <c r="F1498" s="31" t="s">
        <v>39</v>
      </c>
      <c r="G1498" s="31" t="s">
        <v>40</v>
      </c>
      <c r="H1498" s="31" t="s">
        <v>2166</v>
      </c>
      <c r="I1498" s="31">
        <v>3</v>
      </c>
      <c r="J1498" s="31">
        <f>INDEX('LA lookup'!H:H,MATCH(B1498,'LA lookup'!G:G,0))</f>
        <v>249727</v>
      </c>
      <c r="K1498" s="31"/>
      <c r="L1498" s="31" t="str">
        <f t="shared" si="72"/>
        <v>3%</v>
      </c>
      <c r="M1498" s="31">
        <f t="shared" si="73"/>
        <v>3</v>
      </c>
    </row>
    <row r="1499" spans="1:13" x14ac:dyDescent="0.45">
      <c r="A1499" s="31" t="str">
        <f t="shared" si="74"/>
        <v>E06000008_Rate of overcrowded households (occupancy rating for bedrooms of less than -1)_percentage</v>
      </c>
      <c r="B1499" s="31" t="s">
        <v>247</v>
      </c>
      <c r="C1499" s="31" t="s">
        <v>248</v>
      </c>
      <c r="D1499" s="31" t="s">
        <v>229</v>
      </c>
      <c r="E1499" s="31">
        <v>2011</v>
      </c>
      <c r="F1499" s="31" t="s">
        <v>39</v>
      </c>
      <c r="G1499" s="31" t="s">
        <v>40</v>
      </c>
      <c r="H1499" s="31" t="s">
        <v>2166</v>
      </c>
      <c r="I1499" s="31">
        <v>6.2</v>
      </c>
      <c r="J1499" s="31">
        <f>INDEX('LA lookup'!H:H,MATCH(B1499,'LA lookup'!G:G,0))</f>
        <v>38481</v>
      </c>
      <c r="K1499" s="31"/>
      <c r="L1499" s="31" t="str">
        <f t="shared" si="72"/>
        <v>6.2%</v>
      </c>
      <c r="M1499" s="31">
        <f t="shared" si="73"/>
        <v>6.2</v>
      </c>
    </row>
    <row r="1500" spans="1:13" x14ac:dyDescent="0.45">
      <c r="A1500" s="31" t="str">
        <f t="shared" si="74"/>
        <v>E06000009_Rate of overcrowded households (occupancy rating for bedrooms of less than -1)_percentage</v>
      </c>
      <c r="B1500" s="31" t="s">
        <v>249</v>
      </c>
      <c r="C1500" s="31" t="s">
        <v>250</v>
      </c>
      <c r="D1500" s="31" t="s">
        <v>229</v>
      </c>
      <c r="E1500" s="31">
        <v>2011</v>
      </c>
      <c r="F1500" s="31" t="s">
        <v>39</v>
      </c>
      <c r="G1500" s="31" t="s">
        <v>40</v>
      </c>
      <c r="H1500" s="31" t="s">
        <v>2166</v>
      </c>
      <c r="I1500" s="31">
        <v>2.9</v>
      </c>
      <c r="J1500" s="31">
        <f>INDEX('LA lookup'!H:H,MATCH(B1500,'LA lookup'!G:G,0))</f>
        <v>28904</v>
      </c>
      <c r="K1500" s="31"/>
      <c r="L1500" s="31" t="str">
        <f t="shared" si="72"/>
        <v>2.9%</v>
      </c>
      <c r="M1500" s="31">
        <f t="shared" si="73"/>
        <v>2.9</v>
      </c>
    </row>
    <row r="1501" spans="1:13" x14ac:dyDescent="0.45">
      <c r="A1501" s="31" t="str">
        <f t="shared" si="74"/>
        <v>E10000024_Rate of overcrowded households (occupancy rating for bedrooms of less than -1)_percentage</v>
      </c>
      <c r="B1501" s="31" t="s">
        <v>572</v>
      </c>
      <c r="C1501" s="31" t="s">
        <v>573</v>
      </c>
      <c r="D1501" s="31" t="s">
        <v>229</v>
      </c>
      <c r="E1501" s="31">
        <v>2011</v>
      </c>
      <c r="F1501" s="31" t="s">
        <v>39</v>
      </c>
      <c r="G1501" s="31" t="s">
        <v>40</v>
      </c>
      <c r="H1501" s="31" t="s">
        <v>2166</v>
      </c>
      <c r="I1501" s="31">
        <v>2.2000000000000002</v>
      </c>
      <c r="J1501" s="31">
        <f>INDEX('LA lookup'!H:H,MATCH(B1501,'LA lookup'!G:G,0))</f>
        <v>166542</v>
      </c>
      <c r="K1501" s="31"/>
      <c r="L1501" s="31" t="str">
        <f t="shared" si="72"/>
        <v>2.2%</v>
      </c>
      <c r="M1501" s="31">
        <f t="shared" si="73"/>
        <v>2.2000000000000002</v>
      </c>
    </row>
    <row r="1502" spans="1:13" x14ac:dyDescent="0.45">
      <c r="A1502" s="31" t="str">
        <f t="shared" si="74"/>
        <v>E06000018_Rate of overcrowded households (occupancy rating for bedrooms of less than -1)_percentage</v>
      </c>
      <c r="B1502" s="31" t="s">
        <v>373</v>
      </c>
      <c r="C1502" s="31" t="s">
        <v>374</v>
      </c>
      <c r="D1502" s="31" t="s">
        <v>229</v>
      </c>
      <c r="E1502" s="31">
        <v>2011</v>
      </c>
      <c r="F1502" s="31" t="s">
        <v>39</v>
      </c>
      <c r="G1502" s="31" t="s">
        <v>40</v>
      </c>
      <c r="H1502" s="31" t="s">
        <v>2166</v>
      </c>
      <c r="I1502" s="31">
        <v>6</v>
      </c>
      <c r="J1502" s="31">
        <f>INDEX('LA lookup'!H:H,MATCH(B1502,'LA lookup'!G:G,0))</f>
        <v>68651</v>
      </c>
      <c r="K1502" s="31"/>
      <c r="L1502" s="31" t="str">
        <f t="shared" si="72"/>
        <v>6%</v>
      </c>
      <c r="M1502" s="31">
        <f t="shared" si="73"/>
        <v>6</v>
      </c>
    </row>
    <row r="1503" spans="1:13" x14ac:dyDescent="0.45">
      <c r="A1503" s="31" t="str">
        <f t="shared" si="74"/>
        <v>E06000051_Rate of overcrowded households (occupancy rating for bedrooms of less than -1)_percentage</v>
      </c>
      <c r="B1503" s="31" t="s">
        <v>403</v>
      </c>
      <c r="C1503" s="31" t="s">
        <v>166</v>
      </c>
      <c r="D1503" s="31" t="s">
        <v>229</v>
      </c>
      <c r="E1503" s="31">
        <v>2011</v>
      </c>
      <c r="F1503" s="31" t="s">
        <v>39</v>
      </c>
      <c r="G1503" s="31" t="s">
        <v>40</v>
      </c>
      <c r="H1503" s="31" t="s">
        <v>2166</v>
      </c>
      <c r="I1503" s="31">
        <v>2.2999999999999998</v>
      </c>
      <c r="J1503" s="31">
        <f>INDEX('LA lookup'!H:H,MATCH(B1503,'LA lookup'!G:G,0))</f>
        <v>59839</v>
      </c>
      <c r="K1503" s="31"/>
      <c r="L1503" s="31" t="str">
        <f t="shared" si="72"/>
        <v>2.3%</v>
      </c>
      <c r="M1503" s="31">
        <f t="shared" si="73"/>
        <v>2.2999999999999998</v>
      </c>
    </row>
    <row r="1504" spans="1:13" x14ac:dyDescent="0.45">
      <c r="A1504" s="31" t="str">
        <f t="shared" si="74"/>
        <v>E06000020_Rate of overcrowded households (occupancy rating for bedrooms of less than -1)_percentage</v>
      </c>
      <c r="B1504" s="31" t="s">
        <v>570</v>
      </c>
      <c r="C1504" s="31" t="s">
        <v>730</v>
      </c>
      <c r="D1504" s="31" t="s">
        <v>229</v>
      </c>
      <c r="E1504" s="31">
        <v>2011</v>
      </c>
      <c r="F1504" s="31" t="s">
        <v>39</v>
      </c>
      <c r="G1504" s="31" t="s">
        <v>40</v>
      </c>
      <c r="H1504" s="31" t="s">
        <v>2166</v>
      </c>
      <c r="I1504" s="31">
        <v>3.4</v>
      </c>
      <c r="J1504" s="31">
        <f>INDEX('LA lookup'!H:H,MATCH(B1504,'LA lookup'!G:G,0))</f>
        <v>40620</v>
      </c>
      <c r="K1504" s="31"/>
      <c r="L1504" s="31" t="str">
        <f t="shared" si="72"/>
        <v>3.4%</v>
      </c>
      <c r="M1504" s="31">
        <f t="shared" si="73"/>
        <v>3.4</v>
      </c>
    </row>
    <row r="1505" spans="1:13" x14ac:dyDescent="0.45">
      <c r="A1505" s="31" t="str">
        <f t="shared" si="74"/>
        <v>E06000049_Rate of overcrowded households (occupancy rating for bedrooms of less than -1)_percentage</v>
      </c>
      <c r="B1505" s="31" t="s">
        <v>541</v>
      </c>
      <c r="C1505" s="31" t="s">
        <v>718</v>
      </c>
      <c r="D1505" s="31" t="s">
        <v>229</v>
      </c>
      <c r="E1505" s="31">
        <v>2011</v>
      </c>
      <c r="F1505" s="31" t="s">
        <v>39</v>
      </c>
      <c r="G1505" s="31" t="s">
        <v>40</v>
      </c>
      <c r="H1505" s="31" t="s">
        <v>2166</v>
      </c>
      <c r="I1505" s="31">
        <v>2</v>
      </c>
      <c r="J1505" s="31">
        <f>INDEX('LA lookup'!H:H,MATCH(B1505,'LA lookup'!G:G,0))</f>
        <v>76523</v>
      </c>
      <c r="K1505" s="31"/>
      <c r="L1505" s="31" t="str">
        <f t="shared" si="72"/>
        <v>2%</v>
      </c>
      <c r="M1505" s="31">
        <f t="shared" si="73"/>
        <v>2</v>
      </c>
    </row>
    <row r="1506" spans="1:13" x14ac:dyDescent="0.45">
      <c r="A1506" s="31" t="str">
        <f t="shared" si="74"/>
        <v>E06000050_Rate of overcrowded households (occupancy rating for bedrooms of less than -1)_percentage</v>
      </c>
      <c r="B1506" s="31" t="s">
        <v>281</v>
      </c>
      <c r="C1506" s="31" t="s">
        <v>282</v>
      </c>
      <c r="D1506" s="31" t="s">
        <v>229</v>
      </c>
      <c r="E1506" s="31">
        <v>2011</v>
      </c>
      <c r="F1506" s="31" t="s">
        <v>39</v>
      </c>
      <c r="G1506" s="31" t="s">
        <v>40</v>
      </c>
      <c r="H1506" s="31" t="s">
        <v>2166</v>
      </c>
      <c r="I1506" s="31">
        <v>2.2999999999999998</v>
      </c>
      <c r="J1506" s="31">
        <f>INDEX('LA lookup'!H:H,MATCH(B1506,'LA lookup'!G:G,0))</f>
        <v>68054</v>
      </c>
      <c r="K1506" s="31"/>
      <c r="L1506" s="31" t="str">
        <f t="shared" si="72"/>
        <v>2.3%</v>
      </c>
      <c r="M1506" s="31">
        <f t="shared" si="73"/>
        <v>2.2999999999999998</v>
      </c>
    </row>
    <row r="1507" spans="1:13" x14ac:dyDescent="0.45">
      <c r="A1507" s="31" t="str">
        <f t="shared" si="74"/>
        <v>E06000052_Rate of overcrowded households (occupancy rating for bedrooms of less than -1)_percentage</v>
      </c>
      <c r="B1507" s="31" t="s">
        <v>482</v>
      </c>
      <c r="C1507" s="31" t="s">
        <v>720</v>
      </c>
      <c r="D1507" s="31" t="s">
        <v>229</v>
      </c>
      <c r="E1507" s="31">
        <v>2011</v>
      </c>
      <c r="F1507" s="31" t="s">
        <v>39</v>
      </c>
      <c r="G1507" s="31" t="s">
        <v>40</v>
      </c>
      <c r="H1507" s="31" t="s">
        <v>2166</v>
      </c>
      <c r="I1507" s="31">
        <v>2.5</v>
      </c>
      <c r="J1507" s="31">
        <f>INDEX('LA lookup'!H:H,MATCH(B1507,'LA lookup'!G:G,0))</f>
        <v>107810</v>
      </c>
      <c r="K1507" s="31"/>
      <c r="L1507" s="31" t="str">
        <f t="shared" si="72"/>
        <v>2.5%</v>
      </c>
      <c r="M1507" s="31">
        <f t="shared" si="73"/>
        <v>2.5</v>
      </c>
    </row>
    <row r="1508" spans="1:13" x14ac:dyDescent="0.45">
      <c r="A1508" s="31" t="str">
        <f t="shared" si="74"/>
        <v>E10000006_Rate of overcrowded households (occupancy rating for bedrooms of less than -1)_percentage</v>
      </c>
      <c r="B1508" s="31" t="s">
        <v>285</v>
      </c>
      <c r="C1508" s="31" t="s">
        <v>286</v>
      </c>
      <c r="D1508" s="31" t="s">
        <v>229</v>
      </c>
      <c r="E1508" s="31">
        <v>2011</v>
      </c>
      <c r="F1508" s="31" t="s">
        <v>39</v>
      </c>
      <c r="G1508" s="31" t="s">
        <v>40</v>
      </c>
      <c r="H1508" s="31" t="s">
        <v>2166</v>
      </c>
      <c r="I1508" s="31">
        <v>1.8</v>
      </c>
      <c r="J1508" s="31">
        <f>INDEX('LA lookup'!H:H,MATCH(B1508,'LA lookup'!G:G,0))</f>
        <v>92500</v>
      </c>
      <c r="K1508" s="31"/>
      <c r="L1508" s="31" t="str">
        <f t="shared" si="72"/>
        <v>1.8%</v>
      </c>
      <c r="M1508" s="31">
        <f t="shared" si="73"/>
        <v>1.8</v>
      </c>
    </row>
    <row r="1509" spans="1:13" x14ac:dyDescent="0.45">
      <c r="A1509" s="31" t="str">
        <f t="shared" si="74"/>
        <v>E10000013_Rate of overcrowded households (occupancy rating for bedrooms of less than -1)_percentage</v>
      </c>
      <c r="B1509" s="31" t="s">
        <v>307</v>
      </c>
      <c r="C1509" s="31" t="s">
        <v>308</v>
      </c>
      <c r="D1509" s="31" t="s">
        <v>229</v>
      </c>
      <c r="E1509" s="31">
        <v>2011</v>
      </c>
      <c r="F1509" s="31" t="s">
        <v>39</v>
      </c>
      <c r="G1509" s="31" t="s">
        <v>40</v>
      </c>
      <c r="H1509" s="31" t="s">
        <v>2166</v>
      </c>
      <c r="I1509" s="31">
        <v>2.6</v>
      </c>
      <c r="J1509" s="31">
        <f>INDEX('LA lookup'!H:H,MATCH(B1509,'LA lookup'!G:G,0))</f>
        <v>128136</v>
      </c>
      <c r="K1509" s="31"/>
      <c r="L1509" s="31" t="str">
        <f t="shared" si="72"/>
        <v>2.6%</v>
      </c>
      <c r="M1509" s="31">
        <f t="shared" si="73"/>
        <v>2.6</v>
      </c>
    </row>
    <row r="1510" spans="1:13" x14ac:dyDescent="0.45">
      <c r="A1510" s="31" t="str">
        <f t="shared" si="74"/>
        <v>E10000015_Rate of overcrowded households (occupancy rating for bedrooms of less than -1)_percentage</v>
      </c>
      <c r="B1510" s="31" t="s">
        <v>319</v>
      </c>
      <c r="C1510" s="31" t="s">
        <v>320</v>
      </c>
      <c r="D1510" s="31" t="s">
        <v>229</v>
      </c>
      <c r="E1510" s="31">
        <v>2011</v>
      </c>
      <c r="F1510" s="31" t="s">
        <v>39</v>
      </c>
      <c r="G1510" s="31" t="s">
        <v>40</v>
      </c>
      <c r="H1510" s="31" t="s">
        <v>2166</v>
      </c>
      <c r="I1510" s="31">
        <v>3.9</v>
      </c>
      <c r="J1510" s="31">
        <f>INDEX('LA lookup'!H:H,MATCH(B1510,'LA lookup'!G:G,0))</f>
        <v>271005</v>
      </c>
      <c r="K1510" s="31"/>
      <c r="L1510" s="31" t="str">
        <f t="shared" si="72"/>
        <v>3.9%</v>
      </c>
      <c r="M1510" s="31">
        <f t="shared" si="73"/>
        <v>3.9</v>
      </c>
    </row>
    <row r="1511" spans="1:13" x14ac:dyDescent="0.45">
      <c r="A1511" s="31" t="str">
        <f t="shared" si="74"/>
        <v>E06000046_Rate of overcrowded households (occupancy rating for bedrooms of less than -1)_percentage</v>
      </c>
      <c r="B1511" s="31" t="s">
        <v>325</v>
      </c>
      <c r="C1511" s="31" t="s">
        <v>326</v>
      </c>
      <c r="D1511" s="31" t="s">
        <v>229</v>
      </c>
      <c r="E1511" s="31">
        <v>2011</v>
      </c>
      <c r="F1511" s="31" t="s">
        <v>39</v>
      </c>
      <c r="G1511" s="31" t="s">
        <v>40</v>
      </c>
      <c r="H1511" s="31" t="s">
        <v>2166</v>
      </c>
      <c r="I1511" s="31">
        <v>2.5</v>
      </c>
      <c r="J1511" s="31">
        <f>INDEX('LA lookup'!H:H,MATCH(B1511,'LA lookup'!G:G,0))</f>
        <v>24869</v>
      </c>
      <c r="K1511" s="31"/>
      <c r="L1511" s="31" t="str">
        <f t="shared" si="72"/>
        <v>2.5%</v>
      </c>
      <c r="M1511" s="31">
        <f t="shared" si="73"/>
        <v>2.5</v>
      </c>
    </row>
    <row r="1512" spans="1:13" x14ac:dyDescent="0.45">
      <c r="A1512" s="31" t="str">
        <f t="shared" si="74"/>
        <v>E10000019_Rate of overcrowded households (occupancy rating for bedrooms of less than -1)_percentage</v>
      </c>
      <c r="B1512" s="31" t="s">
        <v>345</v>
      </c>
      <c r="C1512" s="31" t="s">
        <v>346</v>
      </c>
      <c r="D1512" s="31" t="s">
        <v>229</v>
      </c>
      <c r="E1512" s="31">
        <v>2011</v>
      </c>
      <c r="F1512" s="31" t="s">
        <v>39</v>
      </c>
      <c r="G1512" s="31" t="s">
        <v>40</v>
      </c>
      <c r="H1512" s="31" t="s">
        <v>2166</v>
      </c>
      <c r="I1512" s="31">
        <v>2.2000000000000002</v>
      </c>
      <c r="J1512" s="31">
        <f>INDEX('LA lookup'!H:H,MATCH(B1512,'LA lookup'!G:G,0))</f>
        <v>145641</v>
      </c>
      <c r="K1512" s="31"/>
      <c r="L1512" s="31" t="str">
        <f t="shared" si="72"/>
        <v>2.2%</v>
      </c>
      <c r="M1512" s="31">
        <f t="shared" si="73"/>
        <v>2.2000000000000002</v>
      </c>
    </row>
    <row r="1513" spans="1:13" x14ac:dyDescent="0.45">
      <c r="A1513" s="31" t="str">
        <f t="shared" si="74"/>
        <v>E10000020_Rate of overcrowded households (occupancy rating for bedrooms of less than -1)_percentage</v>
      </c>
      <c r="B1513" s="31" t="s">
        <v>361</v>
      </c>
      <c r="C1513" s="31" t="s">
        <v>362</v>
      </c>
      <c r="D1513" s="31" t="s">
        <v>229</v>
      </c>
      <c r="E1513" s="31">
        <v>2011</v>
      </c>
      <c r="F1513" s="31" t="s">
        <v>39</v>
      </c>
      <c r="G1513" s="31" t="s">
        <v>40</v>
      </c>
      <c r="H1513" s="31" t="s">
        <v>2166</v>
      </c>
      <c r="I1513" s="31">
        <v>2.2999999999999998</v>
      </c>
      <c r="J1513" s="31">
        <f>INDEX('LA lookup'!H:H,MATCH(B1513,'LA lookup'!G:G,0))</f>
        <v>170810</v>
      </c>
      <c r="K1513" s="31"/>
      <c r="L1513" s="31" t="str">
        <f t="shared" si="72"/>
        <v>2.3%</v>
      </c>
      <c r="M1513" s="31">
        <f t="shared" si="73"/>
        <v>2.2999999999999998</v>
      </c>
    </row>
    <row r="1514" spans="1:13" x14ac:dyDescent="0.45">
      <c r="A1514" s="31" t="str">
        <f t="shared" si="74"/>
        <v>E10000021_Rate of overcrowded households (occupancy rating for bedrooms of less than -1)_percentage</v>
      </c>
      <c r="B1514" s="31" t="s">
        <v>371</v>
      </c>
      <c r="C1514" s="31" t="s">
        <v>372</v>
      </c>
      <c r="D1514" s="31" t="s">
        <v>229</v>
      </c>
      <c r="E1514" s="31">
        <v>2011</v>
      </c>
      <c r="F1514" s="31" t="s">
        <v>39</v>
      </c>
      <c r="G1514" s="31" t="s">
        <v>40</v>
      </c>
      <c r="H1514" s="31" t="s">
        <v>2166</v>
      </c>
      <c r="I1514" s="31">
        <v>2.7</v>
      </c>
      <c r="J1514" s="31">
        <f>INDEX('LA lookup'!H:H,MATCH(B1514,'LA lookup'!G:G,0))</f>
        <v>170235</v>
      </c>
      <c r="K1514" s="31"/>
      <c r="L1514" s="31" t="str">
        <f t="shared" si="72"/>
        <v>2.7%</v>
      </c>
      <c r="M1514" s="31">
        <f t="shared" si="73"/>
        <v>2.7</v>
      </c>
    </row>
    <row r="1515" spans="1:13" x14ac:dyDescent="0.45">
      <c r="A1515" s="31" t="str">
        <f t="shared" si="74"/>
        <v>E06000048_Rate of overcrowded households (occupancy rating for bedrooms of less than -1)_percentage</v>
      </c>
      <c r="B1515" s="31" t="s">
        <v>484</v>
      </c>
      <c r="C1515" s="31" t="s">
        <v>705</v>
      </c>
      <c r="D1515" s="31" t="s">
        <v>229</v>
      </c>
      <c r="E1515" s="31">
        <v>2011</v>
      </c>
      <c r="F1515" s="31" t="s">
        <v>39</v>
      </c>
      <c r="G1515" s="31" t="s">
        <v>40</v>
      </c>
      <c r="H1515" s="31" t="s">
        <v>2166</v>
      </c>
      <c r="I1515" s="31">
        <v>2</v>
      </c>
      <c r="J1515" s="31">
        <f>INDEX('LA lookup'!H:H,MATCH(B1515,'LA lookup'!G:G,0))</f>
        <v>59011</v>
      </c>
      <c r="K1515" s="31"/>
      <c r="L1515" s="31" t="str">
        <f t="shared" si="72"/>
        <v>2%</v>
      </c>
      <c r="M1515" s="31">
        <f t="shared" si="73"/>
        <v>2</v>
      </c>
    </row>
    <row r="1516" spans="1:13" x14ac:dyDescent="0.45">
      <c r="A1516" s="31" t="str">
        <f t="shared" si="74"/>
        <v>E10000025_Rate of overcrowded households (occupancy rating for bedrooms of less than -1)_percentage</v>
      </c>
      <c r="B1516" s="31" t="s">
        <v>377</v>
      </c>
      <c r="C1516" s="31" t="s">
        <v>378</v>
      </c>
      <c r="D1516" s="31" t="s">
        <v>229</v>
      </c>
      <c r="E1516" s="31">
        <v>2011</v>
      </c>
      <c r="F1516" s="31" t="s">
        <v>39</v>
      </c>
      <c r="G1516" s="31" t="s">
        <v>40</v>
      </c>
      <c r="H1516" s="31" t="s">
        <v>2166</v>
      </c>
      <c r="I1516" s="31">
        <v>3.2</v>
      </c>
      <c r="J1516" s="31">
        <f>INDEX('LA lookup'!H:H,MATCH(B1516,'LA lookup'!G:G,0))</f>
        <v>144788</v>
      </c>
      <c r="K1516" s="31"/>
      <c r="L1516" s="31" t="str">
        <f t="shared" si="72"/>
        <v>3.2%</v>
      </c>
      <c r="M1516" s="31">
        <f t="shared" si="73"/>
        <v>3.2</v>
      </c>
    </row>
    <row r="1517" spans="1:13" x14ac:dyDescent="0.45">
      <c r="A1517" s="31" t="str">
        <f t="shared" si="74"/>
        <v>E10000027_Rate of overcrowded households (occupancy rating for bedrooms of less than -1)_percentage</v>
      </c>
      <c r="B1517" s="31" t="s">
        <v>406</v>
      </c>
      <c r="C1517" s="31" t="s">
        <v>407</v>
      </c>
      <c r="D1517" s="31" t="s">
        <v>229</v>
      </c>
      <c r="E1517" s="31">
        <v>2011</v>
      </c>
      <c r="F1517" s="31" t="s">
        <v>39</v>
      </c>
      <c r="G1517" s="31" t="s">
        <v>40</v>
      </c>
      <c r="H1517" s="31" t="s">
        <v>2166</v>
      </c>
      <c r="I1517" s="31">
        <v>2.2999999999999998</v>
      </c>
      <c r="J1517" s="31">
        <f>INDEX('LA lookup'!H:H,MATCH(B1517,'LA lookup'!G:G,0))</f>
        <v>110700</v>
      </c>
      <c r="K1517" s="31"/>
      <c r="L1517" s="31" t="str">
        <f t="shared" si="72"/>
        <v>2.3%</v>
      </c>
      <c r="M1517" s="31">
        <f t="shared" si="73"/>
        <v>2.2999999999999998</v>
      </c>
    </row>
    <row r="1518" spans="1:13" x14ac:dyDescent="0.45">
      <c r="A1518" s="31" t="str">
        <f t="shared" si="74"/>
        <v>E10000029_Rate of overcrowded households (occupancy rating for bedrooms of less than -1)_percentage</v>
      </c>
      <c r="B1518" s="31" t="s">
        <v>426</v>
      </c>
      <c r="C1518" s="31" t="s">
        <v>427</v>
      </c>
      <c r="D1518" s="31" t="s">
        <v>229</v>
      </c>
      <c r="E1518" s="31">
        <v>2011</v>
      </c>
      <c r="F1518" s="31" t="s">
        <v>39</v>
      </c>
      <c r="G1518" s="31" t="s">
        <v>40</v>
      </c>
      <c r="H1518" s="31" t="s">
        <v>2166</v>
      </c>
      <c r="I1518" s="31">
        <v>2.4</v>
      </c>
      <c r="J1518" s="31">
        <f>INDEX('LA lookup'!H:H,MATCH(B1518,'LA lookup'!G:G,0))</f>
        <v>152752</v>
      </c>
      <c r="K1518" s="31"/>
      <c r="L1518" s="31" t="str">
        <f t="shared" si="72"/>
        <v>2.4%</v>
      </c>
      <c r="M1518" s="31">
        <f t="shared" si="73"/>
        <v>2.4</v>
      </c>
    </row>
    <row r="1519" spans="1:13" x14ac:dyDescent="0.45">
      <c r="A1519" s="31" t="str">
        <f t="shared" si="74"/>
        <v>E10000030_Rate of overcrowded households (occupancy rating for bedrooms of less than -1)_percentage</v>
      </c>
      <c r="B1519" s="31" t="s">
        <v>430</v>
      </c>
      <c r="C1519" s="31" t="s">
        <v>431</v>
      </c>
      <c r="D1519" s="31" t="s">
        <v>229</v>
      </c>
      <c r="E1519" s="31">
        <v>2011</v>
      </c>
      <c r="F1519" s="31" t="s">
        <v>39</v>
      </c>
      <c r="G1519" s="31" t="s">
        <v>40</v>
      </c>
      <c r="H1519" s="31" t="s">
        <v>2166</v>
      </c>
      <c r="I1519" s="31">
        <v>3.3</v>
      </c>
      <c r="J1519" s="31">
        <f>INDEX('LA lookup'!H:H,MATCH(B1519,'LA lookup'!G:G,0))</f>
        <v>261905</v>
      </c>
      <c r="K1519" s="31"/>
      <c r="L1519" s="31" t="str">
        <f t="shared" si="72"/>
        <v>3.3%</v>
      </c>
      <c r="M1519" s="31">
        <f t="shared" si="73"/>
        <v>3.3</v>
      </c>
    </row>
    <row r="1520" spans="1:13" x14ac:dyDescent="0.45">
      <c r="A1520" s="31" t="str">
        <f t="shared" si="74"/>
        <v>E10000031_Rate of overcrowded households (occupancy rating for bedrooms of less than -1)_percentage</v>
      </c>
      <c r="B1520" s="31" t="s">
        <v>454</v>
      </c>
      <c r="C1520" s="31" t="s">
        <v>455</v>
      </c>
      <c r="D1520" s="31" t="s">
        <v>229</v>
      </c>
      <c r="E1520" s="31">
        <v>2011</v>
      </c>
      <c r="F1520" s="31" t="s">
        <v>39</v>
      </c>
      <c r="G1520" s="31" t="s">
        <v>40</v>
      </c>
      <c r="H1520" s="31" t="s">
        <v>2166</v>
      </c>
      <c r="I1520" s="31">
        <v>2.4</v>
      </c>
      <c r="J1520" s="31">
        <f>INDEX('LA lookup'!H:H,MATCH(B1520,'LA lookup'!G:G,0))</f>
        <v>115928</v>
      </c>
      <c r="K1520" s="31"/>
      <c r="L1520" s="31" t="str">
        <f t="shared" si="72"/>
        <v>2.4%</v>
      </c>
      <c r="M1520" s="31">
        <f t="shared" si="73"/>
        <v>2.4</v>
      </c>
    </row>
    <row r="1521" spans="1:13" x14ac:dyDescent="0.45">
      <c r="A1521" s="31" t="str">
        <f t="shared" si="74"/>
        <v>E10000032_Rate of overcrowded households (occupancy rating for bedrooms of less than -1)_percentage</v>
      </c>
      <c r="B1521" s="31" t="s">
        <v>458</v>
      </c>
      <c r="C1521" s="31" t="s">
        <v>459</v>
      </c>
      <c r="D1521" s="31" t="s">
        <v>229</v>
      </c>
      <c r="E1521" s="31">
        <v>2011</v>
      </c>
      <c r="F1521" s="31" t="s">
        <v>39</v>
      </c>
      <c r="G1521" s="31" t="s">
        <v>40</v>
      </c>
      <c r="H1521" s="31" t="s">
        <v>2166</v>
      </c>
      <c r="I1521" s="31">
        <v>3</v>
      </c>
      <c r="J1521" s="31">
        <f>INDEX('LA lookup'!H:H,MATCH(B1521,'LA lookup'!G:G,0))</f>
        <v>174672</v>
      </c>
      <c r="K1521" s="31"/>
      <c r="L1521" s="31" t="str">
        <f t="shared" si="72"/>
        <v>3%</v>
      </c>
      <c r="M1521" s="31">
        <f t="shared" si="73"/>
        <v>3</v>
      </c>
    </row>
    <row r="1522" spans="1:13" x14ac:dyDescent="0.45">
      <c r="A1522" s="31" t="str">
        <f t="shared" si="74"/>
        <v>E09000001_Flats/maisonettes as a proportion of housing_percentage</v>
      </c>
      <c r="B1522" s="31" t="s">
        <v>582</v>
      </c>
      <c r="C1522" s="31" t="s">
        <v>583</v>
      </c>
      <c r="D1522" s="31" t="s">
        <v>229</v>
      </c>
      <c r="E1522" s="31">
        <v>2011</v>
      </c>
      <c r="F1522" s="31" t="s">
        <v>39</v>
      </c>
      <c r="G1522" s="31" t="s">
        <v>42</v>
      </c>
      <c r="H1522" s="31" t="s">
        <v>2166</v>
      </c>
      <c r="I1522" s="31">
        <v>97.999999999999986</v>
      </c>
      <c r="J1522" s="31">
        <f>INDEX('LA lookup'!H:H,MATCH(B1522,'LA lookup'!G:G,0))</f>
        <v>1453</v>
      </c>
      <c r="K1522" s="31"/>
      <c r="L1522" s="31" t="str">
        <f t="shared" si="72"/>
        <v>98%</v>
      </c>
      <c r="M1522" s="31">
        <f t="shared" si="73"/>
        <v>97.999999999999986</v>
      </c>
    </row>
    <row r="1523" spans="1:13" x14ac:dyDescent="0.45">
      <c r="A1523" s="31" t="str">
        <f t="shared" si="74"/>
        <v>E09000007_Flats/maisonettes as a proportion of housing_percentage</v>
      </c>
      <c r="B1523" s="31" t="s">
        <v>277</v>
      </c>
      <c r="C1523" s="31" t="s">
        <v>278</v>
      </c>
      <c r="D1523" s="31" t="s">
        <v>229</v>
      </c>
      <c r="E1523" s="31">
        <v>2011</v>
      </c>
      <c r="F1523" s="31" t="s">
        <v>39</v>
      </c>
      <c r="G1523" s="31" t="s">
        <v>42</v>
      </c>
      <c r="H1523" s="31" t="s">
        <v>2166</v>
      </c>
      <c r="I1523" s="31">
        <v>85.199999999999989</v>
      </c>
      <c r="J1523" s="31">
        <f>INDEX('LA lookup'!H:H,MATCH(B1523,'LA lookup'!G:G,0))</f>
        <v>50983</v>
      </c>
      <c r="K1523" s="31"/>
      <c r="L1523" s="31" t="str">
        <f t="shared" si="72"/>
        <v>85.2%</v>
      </c>
      <c r="M1523" s="31">
        <f t="shared" si="73"/>
        <v>85.199999999999989</v>
      </c>
    </row>
    <row r="1524" spans="1:13" x14ac:dyDescent="0.45">
      <c r="A1524" s="31" t="str">
        <f t="shared" si="74"/>
        <v>E09000011_Flats/maisonettes as a proportion of housing_percentage</v>
      </c>
      <c r="B1524" s="31" t="s">
        <v>518</v>
      </c>
      <c r="C1524" s="31" t="s">
        <v>519</v>
      </c>
      <c r="D1524" s="31" t="s">
        <v>229</v>
      </c>
      <c r="E1524" s="31">
        <v>2011</v>
      </c>
      <c r="F1524" s="31" t="s">
        <v>39</v>
      </c>
      <c r="G1524" s="31" t="s">
        <v>42</v>
      </c>
      <c r="H1524" s="31" t="s">
        <v>2166</v>
      </c>
      <c r="I1524" s="31">
        <v>46.4</v>
      </c>
      <c r="J1524" s="31">
        <f>INDEX('LA lookup'!H:H,MATCH(B1524,'LA lookup'!G:G,0))</f>
        <v>68917</v>
      </c>
      <c r="K1524" s="31"/>
      <c r="L1524" s="31" t="str">
        <f t="shared" si="72"/>
        <v>46.4%</v>
      </c>
      <c r="M1524" s="31">
        <f t="shared" si="73"/>
        <v>46.4</v>
      </c>
    </row>
    <row r="1525" spans="1:13" x14ac:dyDescent="0.45">
      <c r="A1525" s="31" t="str">
        <f t="shared" si="74"/>
        <v>E09000012_Flats/maisonettes as a proportion of housing_percentage</v>
      </c>
      <c r="B1525" s="31" t="s">
        <v>498</v>
      </c>
      <c r="C1525" s="31" t="s">
        <v>499</v>
      </c>
      <c r="D1525" s="31" t="s">
        <v>229</v>
      </c>
      <c r="E1525" s="31">
        <v>2011</v>
      </c>
      <c r="F1525" s="31" t="s">
        <v>39</v>
      </c>
      <c r="G1525" s="31" t="s">
        <v>42</v>
      </c>
      <c r="H1525" s="31" t="s">
        <v>2166</v>
      </c>
      <c r="I1525" s="31">
        <v>78.599999999999994</v>
      </c>
      <c r="J1525" s="31">
        <f>INDEX('LA lookup'!H:H,MATCH(B1525,'LA lookup'!G:G,0))</f>
        <v>63655</v>
      </c>
      <c r="K1525" s="31"/>
      <c r="L1525" s="31" t="str">
        <f t="shared" si="72"/>
        <v>78.6%</v>
      </c>
      <c r="M1525" s="31">
        <f t="shared" si="73"/>
        <v>78.599999999999994</v>
      </c>
    </row>
    <row r="1526" spans="1:13" x14ac:dyDescent="0.45">
      <c r="A1526" s="31" t="str">
        <f t="shared" si="74"/>
        <v>E09000013_Flats/maisonettes as a proportion of housing_percentage</v>
      </c>
      <c r="B1526" s="31" t="s">
        <v>491</v>
      </c>
      <c r="C1526" s="31" t="s">
        <v>723</v>
      </c>
      <c r="D1526" s="31" t="s">
        <v>229</v>
      </c>
      <c r="E1526" s="31">
        <v>2011</v>
      </c>
      <c r="F1526" s="31" t="s">
        <v>39</v>
      </c>
      <c r="G1526" s="31" t="s">
        <v>42</v>
      </c>
      <c r="H1526" s="31" t="s">
        <v>2166</v>
      </c>
      <c r="I1526" s="31">
        <v>73</v>
      </c>
      <c r="J1526" s="31">
        <f>INDEX('LA lookup'!H:H,MATCH(B1526,'LA lookup'!G:G,0))</f>
        <v>36898</v>
      </c>
      <c r="K1526" s="31"/>
      <c r="L1526" s="31" t="str">
        <f t="shared" si="72"/>
        <v>73%</v>
      </c>
      <c r="M1526" s="31">
        <f t="shared" si="73"/>
        <v>73</v>
      </c>
    </row>
    <row r="1527" spans="1:13" x14ac:dyDescent="0.45">
      <c r="A1527" s="31" t="str">
        <f t="shared" si="74"/>
        <v>E09000019_Flats/maisonettes as a proportion of housing_percentage</v>
      </c>
      <c r="B1527" s="31" t="s">
        <v>500</v>
      </c>
      <c r="C1527" s="31" t="s">
        <v>501</v>
      </c>
      <c r="D1527" s="31" t="s">
        <v>229</v>
      </c>
      <c r="E1527" s="31">
        <v>2011</v>
      </c>
      <c r="F1527" s="31" t="s">
        <v>39</v>
      </c>
      <c r="G1527" s="31" t="s">
        <v>42</v>
      </c>
      <c r="H1527" s="31" t="s">
        <v>2166</v>
      </c>
      <c r="I1527" s="31">
        <v>82.3</v>
      </c>
      <c r="J1527" s="31">
        <f>INDEX('LA lookup'!H:H,MATCH(B1527,'LA lookup'!G:G,0))</f>
        <v>42098</v>
      </c>
      <c r="K1527" s="31"/>
      <c r="L1527" s="31" t="str">
        <f t="shared" si="72"/>
        <v>82.3%</v>
      </c>
      <c r="M1527" s="31">
        <f t="shared" si="73"/>
        <v>82.3</v>
      </c>
    </row>
    <row r="1528" spans="1:13" x14ac:dyDescent="0.45">
      <c r="A1528" s="31" t="str">
        <f t="shared" si="74"/>
        <v>E09000020_Flats/maisonettes as a proportion of housing_percentage</v>
      </c>
      <c r="B1528" s="31" t="s">
        <v>479</v>
      </c>
      <c r="C1528" s="31" t="s">
        <v>674</v>
      </c>
      <c r="D1528" s="31" t="s">
        <v>229</v>
      </c>
      <c r="E1528" s="31">
        <v>2011</v>
      </c>
      <c r="F1528" s="31" t="s">
        <v>39</v>
      </c>
      <c r="G1528" s="31" t="s">
        <v>42</v>
      </c>
      <c r="H1528" s="31" t="s">
        <v>2166</v>
      </c>
      <c r="I1528" s="31">
        <v>83</v>
      </c>
      <c r="J1528" s="31">
        <f>INDEX('LA lookup'!H:H,MATCH(B1528,'LA lookup'!G:G,0))</f>
        <v>28678</v>
      </c>
      <c r="K1528" s="31"/>
      <c r="L1528" s="31" t="str">
        <f t="shared" si="72"/>
        <v>83%</v>
      </c>
      <c r="M1528" s="31">
        <f t="shared" si="73"/>
        <v>83</v>
      </c>
    </row>
    <row r="1529" spans="1:13" x14ac:dyDescent="0.45">
      <c r="A1529" s="31" t="str">
        <f t="shared" si="74"/>
        <v>E09000022_Flats/maisonettes as a proportion of housing_percentage</v>
      </c>
      <c r="B1529" s="31" t="s">
        <v>335</v>
      </c>
      <c r="C1529" s="31" t="s">
        <v>336</v>
      </c>
      <c r="D1529" s="31" t="s">
        <v>229</v>
      </c>
      <c r="E1529" s="31">
        <v>2011</v>
      </c>
      <c r="F1529" s="31" t="s">
        <v>39</v>
      </c>
      <c r="G1529" s="31" t="s">
        <v>42</v>
      </c>
      <c r="H1529" s="31" t="s">
        <v>2166</v>
      </c>
      <c r="I1529" s="31">
        <v>73.2</v>
      </c>
      <c r="J1529" s="31">
        <f>INDEX('LA lookup'!H:H,MATCH(B1529,'LA lookup'!G:G,0))</f>
        <v>62629</v>
      </c>
      <c r="K1529" s="31"/>
      <c r="L1529" s="31" t="str">
        <f t="shared" si="72"/>
        <v>73.2%</v>
      </c>
      <c r="M1529" s="31">
        <f t="shared" si="73"/>
        <v>73.2</v>
      </c>
    </row>
    <row r="1530" spans="1:13" x14ac:dyDescent="0.45">
      <c r="A1530" s="31" t="str">
        <f t="shared" si="74"/>
        <v>E09000023_Flats/maisonettes as a proportion of housing_percentage</v>
      </c>
      <c r="B1530" s="31" t="s">
        <v>343</v>
      </c>
      <c r="C1530" s="31" t="s">
        <v>344</v>
      </c>
      <c r="D1530" s="31" t="s">
        <v>229</v>
      </c>
      <c r="E1530" s="31">
        <v>2011</v>
      </c>
      <c r="F1530" s="31" t="s">
        <v>39</v>
      </c>
      <c r="G1530" s="31" t="s">
        <v>42</v>
      </c>
      <c r="H1530" s="31" t="s">
        <v>2166</v>
      </c>
      <c r="I1530" s="31">
        <v>55.4</v>
      </c>
      <c r="J1530" s="31">
        <f>INDEX('LA lookup'!H:H,MATCH(B1530,'LA lookup'!G:G,0))</f>
        <v>68458</v>
      </c>
      <c r="K1530" s="31"/>
      <c r="L1530" s="31" t="str">
        <f t="shared" si="72"/>
        <v>55.4%</v>
      </c>
      <c r="M1530" s="31">
        <f t="shared" si="73"/>
        <v>55.4</v>
      </c>
    </row>
    <row r="1531" spans="1:13" x14ac:dyDescent="0.45">
      <c r="A1531" s="31" t="str">
        <f t="shared" si="74"/>
        <v>E09000028_Flats/maisonettes as a proportion of housing_percentage</v>
      </c>
      <c r="B1531" s="31" t="s">
        <v>414</v>
      </c>
      <c r="C1531" s="31" t="s">
        <v>415</v>
      </c>
      <c r="D1531" s="31" t="s">
        <v>229</v>
      </c>
      <c r="E1531" s="31">
        <v>2011</v>
      </c>
      <c r="F1531" s="31" t="s">
        <v>39</v>
      </c>
      <c r="G1531" s="31" t="s">
        <v>42</v>
      </c>
      <c r="H1531" s="31" t="s">
        <v>2166</v>
      </c>
      <c r="I1531" s="31">
        <v>75.5</v>
      </c>
      <c r="J1531" s="31">
        <f>INDEX('LA lookup'!H:H,MATCH(B1531,'LA lookup'!G:G,0))</f>
        <v>65121</v>
      </c>
      <c r="K1531" s="31"/>
      <c r="L1531" s="31" t="str">
        <f t="shared" si="72"/>
        <v>75.5%</v>
      </c>
      <c r="M1531" s="31">
        <f t="shared" si="73"/>
        <v>75.5</v>
      </c>
    </row>
    <row r="1532" spans="1:13" x14ac:dyDescent="0.45">
      <c r="A1532" s="31" t="str">
        <f t="shared" si="74"/>
        <v>E09000030_Flats/maisonettes as a proportion of housing_percentage</v>
      </c>
      <c r="B1532" s="31" t="s">
        <v>440</v>
      </c>
      <c r="C1532" s="31" t="s">
        <v>441</v>
      </c>
      <c r="D1532" s="31" t="s">
        <v>229</v>
      </c>
      <c r="E1532" s="31">
        <v>2011</v>
      </c>
      <c r="F1532" s="31" t="s">
        <v>39</v>
      </c>
      <c r="G1532" s="31" t="s">
        <v>42</v>
      </c>
      <c r="H1532" s="31" t="s">
        <v>2166</v>
      </c>
      <c r="I1532" s="31">
        <v>85.899999999999991</v>
      </c>
      <c r="J1532" s="31">
        <f>INDEX('LA lookup'!H:H,MATCH(B1532,'LA lookup'!G:G,0))</f>
        <v>70973</v>
      </c>
      <c r="K1532" s="31"/>
      <c r="L1532" s="31" t="str">
        <f t="shared" si="72"/>
        <v>85.9%</v>
      </c>
      <c r="M1532" s="31">
        <f t="shared" si="73"/>
        <v>85.899999999999991</v>
      </c>
    </row>
    <row r="1533" spans="1:13" x14ac:dyDescent="0.45">
      <c r="A1533" s="31" t="str">
        <f t="shared" si="74"/>
        <v>E09000032_Flats/maisonettes as a proportion of housing_percentage</v>
      </c>
      <c r="B1533" s="31" t="s">
        <v>450</v>
      </c>
      <c r="C1533" s="31" t="s">
        <v>451</v>
      </c>
      <c r="D1533" s="31" t="s">
        <v>229</v>
      </c>
      <c r="E1533" s="31">
        <v>2011</v>
      </c>
      <c r="F1533" s="31" t="s">
        <v>39</v>
      </c>
      <c r="G1533" s="31" t="s">
        <v>42</v>
      </c>
      <c r="H1533" s="31" t="s">
        <v>2166</v>
      </c>
      <c r="I1533" s="31">
        <v>65.899999999999991</v>
      </c>
      <c r="J1533" s="31">
        <f>INDEX('LA lookup'!H:H,MATCH(B1533,'LA lookup'!G:G,0))</f>
        <v>63840</v>
      </c>
      <c r="K1533" s="31"/>
      <c r="L1533" s="31" t="str">
        <f t="shared" si="72"/>
        <v>65.9%</v>
      </c>
      <c r="M1533" s="31">
        <f t="shared" si="73"/>
        <v>65.899999999999991</v>
      </c>
    </row>
    <row r="1534" spans="1:13" x14ac:dyDescent="0.45">
      <c r="A1534" s="31" t="str">
        <f t="shared" si="74"/>
        <v>E09000033_Flats/maisonettes as a proportion of housing_percentage</v>
      </c>
      <c r="B1534" s="31" t="s">
        <v>506</v>
      </c>
      <c r="C1534" s="31" t="s">
        <v>507</v>
      </c>
      <c r="D1534" s="31" t="s">
        <v>229</v>
      </c>
      <c r="E1534" s="31">
        <v>2011</v>
      </c>
      <c r="F1534" s="31" t="s">
        <v>39</v>
      </c>
      <c r="G1534" s="31" t="s">
        <v>42</v>
      </c>
      <c r="H1534" s="31" t="s">
        <v>2166</v>
      </c>
      <c r="I1534" s="31">
        <v>89.2</v>
      </c>
      <c r="J1534" s="31">
        <f>INDEX('LA lookup'!H:H,MATCH(B1534,'LA lookup'!G:G,0))</f>
        <v>47445</v>
      </c>
      <c r="K1534" s="31"/>
      <c r="L1534" s="31" t="str">
        <f t="shared" si="72"/>
        <v>89.2%</v>
      </c>
      <c r="M1534" s="31">
        <f t="shared" si="73"/>
        <v>89.2</v>
      </c>
    </row>
    <row r="1535" spans="1:13" x14ac:dyDescent="0.45">
      <c r="A1535" s="31" t="str">
        <f t="shared" si="74"/>
        <v>E09000002_Flats/maisonettes as a proportion of housing_percentage</v>
      </c>
      <c r="B1535" s="31" t="s">
        <v>227</v>
      </c>
      <c r="C1535" s="31" t="s">
        <v>228</v>
      </c>
      <c r="D1535" s="31" t="s">
        <v>229</v>
      </c>
      <c r="E1535" s="31">
        <v>2011</v>
      </c>
      <c r="F1535" s="31" t="s">
        <v>39</v>
      </c>
      <c r="G1535" s="31" t="s">
        <v>42</v>
      </c>
      <c r="H1535" s="31" t="s">
        <v>2166</v>
      </c>
      <c r="I1535" s="31">
        <v>30.2</v>
      </c>
      <c r="J1535" s="31">
        <f>INDEX('LA lookup'!H:H,MATCH(B1535,'LA lookup'!G:G,0))</f>
        <v>63401</v>
      </c>
      <c r="K1535" s="31"/>
      <c r="L1535" s="31" t="str">
        <f t="shared" si="72"/>
        <v>30.2%</v>
      </c>
      <c r="M1535" s="31">
        <f t="shared" si="73"/>
        <v>30.2</v>
      </c>
    </row>
    <row r="1536" spans="1:13" x14ac:dyDescent="0.45">
      <c r="A1536" s="31" t="str">
        <f t="shared" si="74"/>
        <v>E09000003_Flats/maisonettes as a proportion of housing_percentage</v>
      </c>
      <c r="B1536" s="31" t="s">
        <v>233</v>
      </c>
      <c r="C1536" s="31" t="s">
        <v>234</v>
      </c>
      <c r="D1536" s="31" t="s">
        <v>229</v>
      </c>
      <c r="E1536" s="31">
        <v>2011</v>
      </c>
      <c r="F1536" s="31" t="s">
        <v>39</v>
      </c>
      <c r="G1536" s="31" t="s">
        <v>42</v>
      </c>
      <c r="H1536" s="31" t="s">
        <v>2166</v>
      </c>
      <c r="I1536" s="31">
        <v>42.9</v>
      </c>
      <c r="J1536" s="31">
        <f>INDEX('LA lookup'!H:H,MATCH(B1536,'LA lookup'!G:G,0))</f>
        <v>92701</v>
      </c>
      <c r="K1536" s="31"/>
      <c r="L1536" s="31" t="str">
        <f t="shared" si="72"/>
        <v>42.9%</v>
      </c>
      <c r="M1536" s="31">
        <f t="shared" si="73"/>
        <v>42.9</v>
      </c>
    </row>
    <row r="1537" spans="1:13" x14ac:dyDescent="0.45">
      <c r="A1537" s="31" t="str">
        <f t="shared" si="74"/>
        <v>E09000004_Flats/maisonettes as a proportion of housing_percentage</v>
      </c>
      <c r="B1537" s="31" t="s">
        <v>242</v>
      </c>
      <c r="C1537" s="31" t="s">
        <v>243</v>
      </c>
      <c r="D1537" s="31" t="s">
        <v>229</v>
      </c>
      <c r="E1537" s="31">
        <v>2011</v>
      </c>
      <c r="F1537" s="31" t="s">
        <v>39</v>
      </c>
      <c r="G1537" s="31" t="s">
        <v>42</v>
      </c>
      <c r="H1537" s="31" t="s">
        <v>2166</v>
      </c>
      <c r="I1537" s="31">
        <v>23.8</v>
      </c>
      <c r="J1537" s="31">
        <f>INDEX('LA lookup'!H:H,MATCH(B1537,'LA lookup'!G:G,0))</f>
        <v>56853</v>
      </c>
      <c r="K1537" s="31"/>
      <c r="L1537" s="31" t="str">
        <f t="shared" si="72"/>
        <v>23.8%</v>
      </c>
      <c r="M1537" s="31">
        <f t="shared" si="73"/>
        <v>23.8</v>
      </c>
    </row>
    <row r="1538" spans="1:13" x14ac:dyDescent="0.45">
      <c r="A1538" s="31" t="str">
        <f t="shared" si="74"/>
        <v>E09000005_Flats/maisonettes as a proportion of housing_percentage</v>
      </c>
      <c r="B1538" s="31" t="s">
        <v>261</v>
      </c>
      <c r="C1538" s="31" t="s">
        <v>262</v>
      </c>
      <c r="D1538" s="31" t="s">
        <v>229</v>
      </c>
      <c r="E1538" s="31">
        <v>2011</v>
      </c>
      <c r="F1538" s="31" t="s">
        <v>39</v>
      </c>
      <c r="G1538" s="31" t="s">
        <v>42</v>
      </c>
      <c r="H1538" s="31" t="s">
        <v>2166</v>
      </c>
      <c r="I1538" s="31">
        <v>52.699999999999996</v>
      </c>
      <c r="J1538" s="31">
        <f>INDEX('LA lookup'!H:H,MATCH(B1538,'LA lookup'!G:G,0))</f>
        <v>77893</v>
      </c>
      <c r="K1538" s="31"/>
      <c r="L1538" s="31" t="str">
        <f t="shared" si="72"/>
        <v>52.7%</v>
      </c>
      <c r="M1538" s="31">
        <f t="shared" si="73"/>
        <v>52.699999999999996</v>
      </c>
    </row>
    <row r="1539" spans="1:13" x14ac:dyDescent="0.45">
      <c r="A1539" s="31" t="str">
        <f t="shared" si="74"/>
        <v>E09000006_Flats/maisonettes as a proportion of housing_percentage</v>
      </c>
      <c r="B1539" s="31" t="s">
        <v>267</v>
      </c>
      <c r="C1539" s="31" t="s">
        <v>268</v>
      </c>
      <c r="D1539" s="31" t="s">
        <v>229</v>
      </c>
      <c r="E1539" s="31">
        <v>2011</v>
      </c>
      <c r="F1539" s="31" t="s">
        <v>39</v>
      </c>
      <c r="G1539" s="31" t="s">
        <v>42</v>
      </c>
      <c r="H1539" s="31" t="s">
        <v>2166</v>
      </c>
      <c r="I1539" s="31">
        <v>30.000000000000004</v>
      </c>
      <c r="J1539" s="31">
        <f>INDEX('LA lookup'!H:H,MATCH(B1539,'LA lookup'!G:G,0))</f>
        <v>75055</v>
      </c>
      <c r="K1539" s="31"/>
      <c r="L1539" s="31" t="str">
        <f t="shared" si="72"/>
        <v>30%</v>
      </c>
      <c r="M1539" s="31">
        <f t="shared" si="73"/>
        <v>30.000000000000004</v>
      </c>
    </row>
    <row r="1540" spans="1:13" x14ac:dyDescent="0.45">
      <c r="A1540" s="31" t="str">
        <f t="shared" si="74"/>
        <v>E09000008_Flats/maisonettes as a proportion of housing_percentage</v>
      </c>
      <c r="B1540" s="31" t="s">
        <v>486</v>
      </c>
      <c r="C1540" s="31" t="s">
        <v>487</v>
      </c>
      <c r="D1540" s="31" t="s">
        <v>229</v>
      </c>
      <c r="E1540" s="31">
        <v>2011</v>
      </c>
      <c r="F1540" s="31" t="s">
        <v>39</v>
      </c>
      <c r="G1540" s="31" t="s">
        <v>42</v>
      </c>
      <c r="H1540" s="31" t="s">
        <v>2166</v>
      </c>
      <c r="I1540" s="31">
        <v>36.300000000000004</v>
      </c>
      <c r="J1540" s="31">
        <f>INDEX('LA lookup'!H:H,MATCH(B1540,'LA lookup'!G:G,0))</f>
        <v>94702</v>
      </c>
      <c r="K1540" s="31"/>
      <c r="L1540" s="31" t="str">
        <f t="shared" si="72"/>
        <v>36.3%</v>
      </c>
      <c r="M1540" s="31">
        <f t="shared" si="73"/>
        <v>36.300000000000004</v>
      </c>
    </row>
    <row r="1541" spans="1:13" x14ac:dyDescent="0.45">
      <c r="A1541" s="31" t="str">
        <f t="shared" si="74"/>
        <v>E09000009_Flats/maisonettes as a proportion of housing_percentage</v>
      </c>
      <c r="B1541" s="31" t="s">
        <v>509</v>
      </c>
      <c r="C1541" s="31" t="s">
        <v>510</v>
      </c>
      <c r="D1541" s="31" t="s">
        <v>229</v>
      </c>
      <c r="E1541" s="31">
        <v>2011</v>
      </c>
      <c r="F1541" s="31" t="s">
        <v>39</v>
      </c>
      <c r="G1541" s="31" t="s">
        <v>42</v>
      </c>
      <c r="H1541" s="31" t="s">
        <v>2166</v>
      </c>
      <c r="I1541" s="31">
        <v>45.5</v>
      </c>
      <c r="J1541" s="31">
        <f>INDEX('LA lookup'!H:H,MATCH(B1541,'LA lookup'!G:G,0))</f>
        <v>81732</v>
      </c>
      <c r="K1541" s="31"/>
      <c r="L1541" s="31" t="str">
        <f t="shared" si="72"/>
        <v>45.5%</v>
      </c>
      <c r="M1541" s="31">
        <f t="shared" si="73"/>
        <v>45.5</v>
      </c>
    </row>
    <row r="1542" spans="1:13" x14ac:dyDescent="0.45">
      <c r="A1542" s="31" t="str">
        <f t="shared" si="74"/>
        <v>E09000010_Flats/maisonettes as a proportion of housing_percentage</v>
      </c>
      <c r="B1542" s="31" t="s">
        <v>301</v>
      </c>
      <c r="C1542" s="31" t="s">
        <v>302</v>
      </c>
      <c r="D1542" s="31" t="s">
        <v>229</v>
      </c>
      <c r="E1542" s="31">
        <v>2011</v>
      </c>
      <c r="F1542" s="31" t="s">
        <v>39</v>
      </c>
      <c r="G1542" s="31" t="s">
        <v>42</v>
      </c>
      <c r="H1542" s="31" t="s">
        <v>2166</v>
      </c>
      <c r="I1542" s="31">
        <v>38.4</v>
      </c>
      <c r="J1542" s="31">
        <f>INDEX('LA lookup'!H:H,MATCH(B1542,'LA lookup'!G:G,0))</f>
        <v>84497</v>
      </c>
      <c r="K1542" s="31"/>
      <c r="L1542" s="31" t="str">
        <f t="shared" si="72"/>
        <v>38.4%</v>
      </c>
      <c r="M1542" s="31">
        <f t="shared" si="73"/>
        <v>38.4</v>
      </c>
    </row>
    <row r="1543" spans="1:13" x14ac:dyDescent="0.45">
      <c r="A1543" s="31" t="str">
        <f t="shared" si="74"/>
        <v>E09000014_Flats/maisonettes as a proportion of housing_percentage</v>
      </c>
      <c r="B1543" s="31" t="s">
        <v>311</v>
      </c>
      <c r="C1543" s="31" t="s">
        <v>312</v>
      </c>
      <c r="D1543" s="31" t="s">
        <v>229</v>
      </c>
      <c r="E1543" s="31">
        <v>2011</v>
      </c>
      <c r="F1543" s="31" t="s">
        <v>39</v>
      </c>
      <c r="G1543" s="31" t="s">
        <v>42</v>
      </c>
      <c r="H1543" s="31" t="s">
        <v>2166</v>
      </c>
      <c r="I1543" s="31">
        <v>59</v>
      </c>
      <c r="J1543" s="31">
        <f>INDEX('LA lookup'!H:H,MATCH(B1543,'LA lookup'!G:G,0))</f>
        <v>60398</v>
      </c>
      <c r="K1543" s="31"/>
      <c r="L1543" s="31" t="str">
        <f t="shared" si="72"/>
        <v>59%</v>
      </c>
      <c r="M1543" s="31">
        <f t="shared" si="73"/>
        <v>59</v>
      </c>
    </row>
    <row r="1544" spans="1:13" x14ac:dyDescent="0.45">
      <c r="A1544" s="31" t="str">
        <f t="shared" si="74"/>
        <v>E09000015_Flats/maisonettes as a proportion of housing_percentage</v>
      </c>
      <c r="B1544" s="31" t="s">
        <v>496</v>
      </c>
      <c r="C1544" s="31" t="s">
        <v>497</v>
      </c>
      <c r="D1544" s="31" t="s">
        <v>229</v>
      </c>
      <c r="E1544" s="31">
        <v>2011</v>
      </c>
      <c r="F1544" s="31" t="s">
        <v>39</v>
      </c>
      <c r="G1544" s="31" t="s">
        <v>42</v>
      </c>
      <c r="H1544" s="31" t="s">
        <v>2166</v>
      </c>
      <c r="I1544" s="31">
        <v>30.7</v>
      </c>
      <c r="J1544" s="31">
        <f>INDEX('LA lookup'!H:H,MATCH(B1544,'LA lookup'!G:G,0))</f>
        <v>58373</v>
      </c>
      <c r="K1544" s="31"/>
      <c r="L1544" s="31" t="str">
        <f t="shared" ref="L1544:L1607" si="75">IF(LOWER(H1544)="percentage",CONCATENATE(I1544,"%"),IF(J1544="NA",K1544,IF(OR(ISERROR(I1544),ISBLANK(I1544),NOT(ISNUMBER(I1544)),H1544="score"),"N/A",CONCATENATE(ROUND(I1544/J1544*1000,1)," per 1000 0-17 yr olds"))))</f>
        <v>30.7%</v>
      </c>
      <c r="M1544" s="31">
        <f t="shared" ref="M1544:M1607" si="76">IF(LOWER(H1544)="percentage",I1544,IF(J1544="NA",K1544,IF(OR(ISERROR(I1544),ISBLANK(I1544),NOT(ISNUMBER(I1544))),"N/A",I1544/J1544*1000)))</f>
        <v>30.7</v>
      </c>
    </row>
    <row r="1545" spans="1:13" x14ac:dyDescent="0.45">
      <c r="A1545" s="31" t="str">
        <f t="shared" ref="A1545:A1608" si="77">CONCATENATE(B1545,"_",G1545,"_",H1545)</f>
        <v>E09000016_Flats/maisonettes as a proportion of housing_percentage</v>
      </c>
      <c r="B1545" s="31" t="s">
        <v>315</v>
      </c>
      <c r="C1545" s="31" t="s">
        <v>316</v>
      </c>
      <c r="D1545" s="31" t="s">
        <v>229</v>
      </c>
      <c r="E1545" s="31">
        <v>2011</v>
      </c>
      <c r="F1545" s="31" t="s">
        <v>39</v>
      </c>
      <c r="G1545" s="31" t="s">
        <v>42</v>
      </c>
      <c r="H1545" s="31" t="s">
        <v>2166</v>
      </c>
      <c r="I1545" s="31">
        <v>21.8</v>
      </c>
      <c r="J1545" s="31">
        <f>INDEX('LA lookup'!H:H,MATCH(B1545,'LA lookup'!G:G,0))</f>
        <v>57541</v>
      </c>
      <c r="K1545" s="31"/>
      <c r="L1545" s="31" t="str">
        <f t="shared" si="75"/>
        <v>21.8%</v>
      </c>
      <c r="M1545" s="31">
        <f t="shared" si="76"/>
        <v>21.8</v>
      </c>
    </row>
    <row r="1546" spans="1:13" x14ac:dyDescent="0.45">
      <c r="A1546" s="31" t="str">
        <f t="shared" si="77"/>
        <v>E09000017_Flats/maisonettes as a proportion of housing_percentage</v>
      </c>
      <c r="B1546" s="31" t="s">
        <v>321</v>
      </c>
      <c r="C1546" s="31" t="s">
        <v>322</v>
      </c>
      <c r="D1546" s="31" t="s">
        <v>229</v>
      </c>
      <c r="E1546" s="31">
        <v>2011</v>
      </c>
      <c r="F1546" s="31" t="s">
        <v>39</v>
      </c>
      <c r="G1546" s="31" t="s">
        <v>42</v>
      </c>
      <c r="H1546" s="31" t="s">
        <v>2166</v>
      </c>
      <c r="I1546" s="31">
        <v>26.8</v>
      </c>
      <c r="J1546" s="31">
        <f>INDEX('LA lookup'!H:H,MATCH(B1546,'LA lookup'!G:G,0))</f>
        <v>73377</v>
      </c>
      <c r="K1546" s="31"/>
      <c r="L1546" s="31" t="str">
        <f t="shared" si="75"/>
        <v>26.8%</v>
      </c>
      <c r="M1546" s="31">
        <f t="shared" si="76"/>
        <v>26.8</v>
      </c>
    </row>
    <row r="1547" spans="1:13" x14ac:dyDescent="0.45">
      <c r="A1547" s="31" t="str">
        <f t="shared" si="77"/>
        <v>E09000018_Flats/maisonettes as a proportion of housing_percentage</v>
      </c>
      <c r="B1547" s="31" t="s">
        <v>323</v>
      </c>
      <c r="C1547" s="31" t="s">
        <v>324</v>
      </c>
      <c r="D1547" s="31" t="s">
        <v>229</v>
      </c>
      <c r="E1547" s="31">
        <v>2011</v>
      </c>
      <c r="F1547" s="31" t="s">
        <v>39</v>
      </c>
      <c r="G1547" s="31" t="s">
        <v>42</v>
      </c>
      <c r="H1547" s="31" t="s">
        <v>2166</v>
      </c>
      <c r="I1547" s="31">
        <v>42.9</v>
      </c>
      <c r="J1547" s="31">
        <f>INDEX('LA lookup'!H:H,MATCH(B1547,'LA lookup'!G:G,0))</f>
        <v>64898</v>
      </c>
      <c r="K1547" s="31"/>
      <c r="L1547" s="31" t="str">
        <f t="shared" si="75"/>
        <v>42.9%</v>
      </c>
      <c r="M1547" s="31">
        <f t="shared" si="76"/>
        <v>42.9</v>
      </c>
    </row>
    <row r="1548" spans="1:13" x14ac:dyDescent="0.45">
      <c r="A1548" s="31" t="str">
        <f t="shared" si="77"/>
        <v>E09000021_Flats/maisonettes as a proportion of housing_percentage</v>
      </c>
      <c r="B1548" s="31" t="s">
        <v>520</v>
      </c>
      <c r="C1548" s="31" t="s">
        <v>521</v>
      </c>
      <c r="D1548" s="31" t="s">
        <v>229</v>
      </c>
      <c r="E1548" s="31">
        <v>2011</v>
      </c>
      <c r="F1548" s="31" t="s">
        <v>39</v>
      </c>
      <c r="G1548" s="31" t="s">
        <v>42</v>
      </c>
      <c r="H1548" s="31" t="s">
        <v>2166</v>
      </c>
      <c r="I1548" s="31">
        <v>38</v>
      </c>
      <c r="J1548" s="31">
        <f>INDEX('LA lookup'!H:H,MATCH(B1548,'LA lookup'!G:G,0))</f>
        <v>38977</v>
      </c>
      <c r="K1548" s="31"/>
      <c r="L1548" s="31" t="str">
        <f t="shared" si="75"/>
        <v>38%</v>
      </c>
      <c r="M1548" s="31">
        <f t="shared" si="76"/>
        <v>38</v>
      </c>
    </row>
    <row r="1549" spans="1:13" x14ac:dyDescent="0.45">
      <c r="A1549" s="31" t="str">
        <f t="shared" si="77"/>
        <v>E09000024_Flats/maisonettes as a proportion of housing_percentage</v>
      </c>
      <c r="B1549" s="31" t="s">
        <v>353</v>
      </c>
      <c r="C1549" s="31" t="s">
        <v>354</v>
      </c>
      <c r="D1549" s="31" t="s">
        <v>229</v>
      </c>
      <c r="E1549" s="31">
        <v>2011</v>
      </c>
      <c r="F1549" s="31" t="s">
        <v>39</v>
      </c>
      <c r="G1549" s="31" t="s">
        <v>42</v>
      </c>
      <c r="H1549" s="31" t="s">
        <v>2166</v>
      </c>
      <c r="I1549" s="31">
        <v>37.6</v>
      </c>
      <c r="J1549" s="31">
        <f>INDEX('LA lookup'!H:H,MATCH(B1549,'LA lookup'!G:G,0))</f>
        <v>47266</v>
      </c>
      <c r="K1549" s="31"/>
      <c r="L1549" s="31" t="str">
        <f t="shared" si="75"/>
        <v>37.6%</v>
      </c>
      <c r="M1549" s="31">
        <f t="shared" si="76"/>
        <v>37.6</v>
      </c>
    </row>
    <row r="1550" spans="1:13" x14ac:dyDescent="0.45">
      <c r="A1550" s="31" t="str">
        <f t="shared" si="77"/>
        <v>E09000025_Flats/maisonettes as a proportion of housing_percentage</v>
      </c>
      <c r="B1550" s="31" t="s">
        <v>359</v>
      </c>
      <c r="C1550" s="31" t="s">
        <v>360</v>
      </c>
      <c r="D1550" s="31" t="s">
        <v>229</v>
      </c>
      <c r="E1550" s="31">
        <v>2011</v>
      </c>
      <c r="F1550" s="31" t="s">
        <v>39</v>
      </c>
      <c r="G1550" s="31" t="s">
        <v>42</v>
      </c>
      <c r="H1550" s="31" t="s">
        <v>2166</v>
      </c>
      <c r="I1550" s="31">
        <v>46.7</v>
      </c>
      <c r="J1550" s="31">
        <f>INDEX('LA lookup'!H:H,MATCH(B1550,'LA lookup'!G:G,0))</f>
        <v>86567</v>
      </c>
      <c r="K1550" s="31"/>
      <c r="L1550" s="31" t="str">
        <f t="shared" si="75"/>
        <v>46.7%</v>
      </c>
      <c r="M1550" s="31">
        <f t="shared" si="76"/>
        <v>46.7</v>
      </c>
    </row>
    <row r="1551" spans="1:13" x14ac:dyDescent="0.45">
      <c r="A1551" s="31" t="str">
        <f t="shared" si="77"/>
        <v>E09000026_Flats/maisonettes as a proportion of housing_percentage</v>
      </c>
      <c r="B1551" s="31" t="s">
        <v>385</v>
      </c>
      <c r="C1551" s="31" t="s">
        <v>386</v>
      </c>
      <c r="D1551" s="31" t="s">
        <v>229</v>
      </c>
      <c r="E1551" s="31">
        <v>2011</v>
      </c>
      <c r="F1551" s="31" t="s">
        <v>39</v>
      </c>
      <c r="G1551" s="31" t="s">
        <v>42</v>
      </c>
      <c r="H1551" s="31" t="s">
        <v>2166</v>
      </c>
      <c r="I1551" s="31">
        <v>32</v>
      </c>
      <c r="J1551" s="31">
        <f>INDEX('LA lookup'!H:H,MATCH(B1551,'LA lookup'!G:G,0))</f>
        <v>76159</v>
      </c>
      <c r="K1551" s="31"/>
      <c r="L1551" s="31" t="str">
        <f t="shared" si="75"/>
        <v>32%</v>
      </c>
      <c r="M1551" s="31">
        <f t="shared" si="76"/>
        <v>32</v>
      </c>
    </row>
    <row r="1552" spans="1:13" x14ac:dyDescent="0.45">
      <c r="A1552" s="31" t="str">
        <f t="shared" si="77"/>
        <v>E09000027_Flats/maisonettes as a proportion of housing_percentage</v>
      </c>
      <c r="B1552" s="31" t="s">
        <v>389</v>
      </c>
      <c r="C1552" s="31" t="s">
        <v>390</v>
      </c>
      <c r="D1552" s="31" t="s">
        <v>229</v>
      </c>
      <c r="E1552" s="31">
        <v>2011</v>
      </c>
      <c r="F1552" s="31" t="s">
        <v>39</v>
      </c>
      <c r="G1552" s="31" t="s">
        <v>42</v>
      </c>
      <c r="H1552" s="31" t="s">
        <v>2166</v>
      </c>
      <c r="I1552" s="31">
        <v>40.499999999999993</v>
      </c>
      <c r="J1552" s="31">
        <f>INDEX('LA lookup'!H:H,MATCH(B1552,'LA lookup'!G:G,0))</f>
        <v>45525</v>
      </c>
      <c r="K1552" s="31"/>
      <c r="L1552" s="31" t="str">
        <f t="shared" si="75"/>
        <v>40.5%</v>
      </c>
      <c r="M1552" s="31">
        <f t="shared" si="76"/>
        <v>40.499999999999993</v>
      </c>
    </row>
    <row r="1553" spans="1:13" x14ac:dyDescent="0.45">
      <c r="A1553" s="31" t="str">
        <f t="shared" si="77"/>
        <v>E09000029_Flats/maisonettes as a proportion of housing_percentage</v>
      </c>
      <c r="B1553" s="31" t="s">
        <v>432</v>
      </c>
      <c r="C1553" s="31" t="s">
        <v>433</v>
      </c>
      <c r="D1553" s="31" t="s">
        <v>229</v>
      </c>
      <c r="E1553" s="31">
        <v>2011</v>
      </c>
      <c r="F1553" s="31" t="s">
        <v>39</v>
      </c>
      <c r="G1553" s="31" t="s">
        <v>42</v>
      </c>
      <c r="H1553" s="31" t="s">
        <v>2166</v>
      </c>
      <c r="I1553" s="31">
        <v>35.4</v>
      </c>
      <c r="J1553" s="31">
        <f>INDEX('LA lookup'!H:H,MATCH(B1553,'LA lookup'!G:G,0))</f>
        <v>47941</v>
      </c>
      <c r="K1553" s="31"/>
      <c r="L1553" s="31" t="str">
        <f t="shared" si="75"/>
        <v>35.4%</v>
      </c>
      <c r="M1553" s="31">
        <f t="shared" si="76"/>
        <v>35.4</v>
      </c>
    </row>
    <row r="1554" spans="1:13" x14ac:dyDescent="0.45">
      <c r="A1554" s="31" t="str">
        <f t="shared" si="77"/>
        <v>E09000031_Flats/maisonettes as a proportion of housing_percentage</v>
      </c>
      <c r="B1554" s="31" t="s">
        <v>448</v>
      </c>
      <c r="C1554" s="31" t="s">
        <v>449</v>
      </c>
      <c r="D1554" s="31" t="s">
        <v>229</v>
      </c>
      <c r="E1554" s="31">
        <v>2011</v>
      </c>
      <c r="F1554" s="31" t="s">
        <v>39</v>
      </c>
      <c r="G1554" s="31" t="s">
        <v>42</v>
      </c>
      <c r="H1554" s="31" t="s">
        <v>2166</v>
      </c>
      <c r="I1554" s="31">
        <v>41.199999999999996</v>
      </c>
      <c r="J1554" s="31">
        <f>INDEX('LA lookup'!H:H,MATCH(B1554,'LA lookup'!G:G,0))</f>
        <v>67017</v>
      </c>
      <c r="K1554" s="31"/>
      <c r="L1554" s="31" t="str">
        <f t="shared" si="75"/>
        <v>41.2%</v>
      </c>
      <c r="M1554" s="31">
        <f t="shared" si="76"/>
        <v>41.199999999999996</v>
      </c>
    </row>
    <row r="1555" spans="1:13" x14ac:dyDescent="0.45">
      <c r="A1555" s="31" t="str">
        <f t="shared" si="77"/>
        <v>E08000025_Flats/maisonettes as a proportion of housing_percentage</v>
      </c>
      <c r="B1555" s="31" t="s">
        <v>245</v>
      </c>
      <c r="C1555" s="31" t="s">
        <v>246</v>
      </c>
      <c r="D1555" s="31" t="s">
        <v>229</v>
      </c>
      <c r="E1555" s="31">
        <v>2011</v>
      </c>
      <c r="F1555" s="31" t="s">
        <v>39</v>
      </c>
      <c r="G1555" s="31" t="s">
        <v>42</v>
      </c>
      <c r="H1555" s="31" t="s">
        <v>2166</v>
      </c>
      <c r="I1555" s="31">
        <v>25</v>
      </c>
      <c r="J1555" s="31">
        <f>INDEX('LA lookup'!H:H,MATCH(B1555,'LA lookup'!G:G,0))</f>
        <v>288388</v>
      </c>
      <c r="K1555" s="31"/>
      <c r="L1555" s="31" t="str">
        <f t="shared" si="75"/>
        <v>25%</v>
      </c>
      <c r="M1555" s="31">
        <f t="shared" si="76"/>
        <v>25</v>
      </c>
    </row>
    <row r="1556" spans="1:13" x14ac:dyDescent="0.45">
      <c r="A1556" s="31" t="str">
        <f t="shared" si="77"/>
        <v>E08000026_Flats/maisonettes as a proportion of housing_percentage</v>
      </c>
      <c r="B1556" s="31" t="s">
        <v>283</v>
      </c>
      <c r="C1556" s="31" t="s">
        <v>284</v>
      </c>
      <c r="D1556" s="31" t="s">
        <v>229</v>
      </c>
      <c r="E1556" s="31">
        <v>2011</v>
      </c>
      <c r="F1556" s="31" t="s">
        <v>39</v>
      </c>
      <c r="G1556" s="31" t="s">
        <v>42</v>
      </c>
      <c r="H1556" s="31" t="s">
        <v>2166</v>
      </c>
      <c r="I1556" s="31">
        <v>19</v>
      </c>
      <c r="J1556" s="31">
        <f>INDEX('LA lookup'!H:H,MATCH(B1556,'LA lookup'!G:G,0))</f>
        <v>78994</v>
      </c>
      <c r="K1556" s="31"/>
      <c r="L1556" s="31" t="str">
        <f t="shared" si="75"/>
        <v>19%</v>
      </c>
      <c r="M1556" s="31">
        <f t="shared" si="76"/>
        <v>19</v>
      </c>
    </row>
    <row r="1557" spans="1:13" x14ac:dyDescent="0.45">
      <c r="A1557" s="31" t="str">
        <f t="shared" si="77"/>
        <v>E08000027_Flats/maisonettes as a proportion of housing_percentage</v>
      </c>
      <c r="B1557" s="31" t="s">
        <v>297</v>
      </c>
      <c r="C1557" s="31" t="s">
        <v>298</v>
      </c>
      <c r="D1557" s="31" t="s">
        <v>229</v>
      </c>
      <c r="E1557" s="31">
        <v>2011</v>
      </c>
      <c r="F1557" s="31" t="s">
        <v>39</v>
      </c>
      <c r="G1557" s="31" t="s">
        <v>42</v>
      </c>
      <c r="H1557" s="31" t="s">
        <v>2166</v>
      </c>
      <c r="I1557" s="31">
        <v>13.799999999999999</v>
      </c>
      <c r="J1557" s="31">
        <f>INDEX('LA lookup'!H:H,MATCH(B1557,'LA lookup'!G:G,0))</f>
        <v>69265</v>
      </c>
      <c r="K1557" s="31"/>
      <c r="L1557" s="31" t="str">
        <f t="shared" si="75"/>
        <v>13.8%</v>
      </c>
      <c r="M1557" s="31">
        <f t="shared" si="76"/>
        <v>13.799999999999999</v>
      </c>
    </row>
    <row r="1558" spans="1:13" x14ac:dyDescent="0.45">
      <c r="A1558" s="31" t="str">
        <f t="shared" si="77"/>
        <v>E08000028_Flats/maisonettes as a proportion of housing_percentage</v>
      </c>
      <c r="B1558" s="31" t="s">
        <v>397</v>
      </c>
      <c r="C1558" s="31" t="s">
        <v>398</v>
      </c>
      <c r="D1558" s="31" t="s">
        <v>229</v>
      </c>
      <c r="E1558" s="31">
        <v>2011</v>
      </c>
      <c r="F1558" s="31" t="s">
        <v>39</v>
      </c>
      <c r="G1558" s="31" t="s">
        <v>42</v>
      </c>
      <c r="H1558" s="31" t="s">
        <v>2166</v>
      </c>
      <c r="I1558" s="31">
        <v>19.100000000000001</v>
      </c>
      <c r="J1558" s="31">
        <f>INDEX('LA lookup'!H:H,MATCH(B1558,'LA lookup'!G:G,0))</f>
        <v>81920</v>
      </c>
      <c r="K1558" s="31"/>
      <c r="L1558" s="31" t="str">
        <f t="shared" si="75"/>
        <v>19.1%</v>
      </c>
      <c r="M1558" s="31">
        <f t="shared" si="76"/>
        <v>19.100000000000001</v>
      </c>
    </row>
    <row r="1559" spans="1:13" x14ac:dyDescent="0.45">
      <c r="A1559" s="31" t="str">
        <f t="shared" si="77"/>
        <v>E08000029_Flats/maisonettes as a proportion of housing_percentage</v>
      </c>
      <c r="B1559" s="31" t="s">
        <v>516</v>
      </c>
      <c r="C1559" s="31" t="s">
        <v>517</v>
      </c>
      <c r="D1559" s="31" t="s">
        <v>229</v>
      </c>
      <c r="E1559" s="31">
        <v>2011</v>
      </c>
      <c r="F1559" s="31" t="s">
        <v>39</v>
      </c>
      <c r="G1559" s="31" t="s">
        <v>42</v>
      </c>
      <c r="H1559" s="31" t="s">
        <v>2166</v>
      </c>
      <c r="I1559" s="31">
        <v>18.2</v>
      </c>
      <c r="J1559" s="31">
        <f>INDEX('LA lookup'!H:H,MATCH(B1559,'LA lookup'!G:G,0))</f>
        <v>46946</v>
      </c>
      <c r="K1559" s="31"/>
      <c r="L1559" s="31" t="str">
        <f t="shared" si="75"/>
        <v>18.2%</v>
      </c>
      <c r="M1559" s="31">
        <f t="shared" si="76"/>
        <v>18.2</v>
      </c>
    </row>
    <row r="1560" spans="1:13" x14ac:dyDescent="0.45">
      <c r="A1560" s="31" t="str">
        <f t="shared" si="77"/>
        <v>E08000030_Flats/maisonettes as a proportion of housing_percentage</v>
      </c>
      <c r="B1560" s="31" t="s">
        <v>446</v>
      </c>
      <c r="C1560" s="31" t="s">
        <v>447</v>
      </c>
      <c r="D1560" s="31" t="s">
        <v>229</v>
      </c>
      <c r="E1560" s="31">
        <v>2011</v>
      </c>
      <c r="F1560" s="31" t="s">
        <v>39</v>
      </c>
      <c r="G1560" s="31" t="s">
        <v>42</v>
      </c>
      <c r="H1560" s="31" t="s">
        <v>2166</v>
      </c>
      <c r="I1560" s="31">
        <v>17.3</v>
      </c>
      <c r="J1560" s="31">
        <f>INDEX('LA lookup'!H:H,MATCH(B1560,'LA lookup'!G:G,0))</f>
        <v>68157</v>
      </c>
      <c r="K1560" s="31"/>
      <c r="L1560" s="31" t="str">
        <f t="shared" si="75"/>
        <v>17.3%</v>
      </c>
      <c r="M1560" s="31">
        <f t="shared" si="76"/>
        <v>17.3</v>
      </c>
    </row>
    <row r="1561" spans="1:13" x14ac:dyDescent="0.45">
      <c r="A1561" s="31" t="str">
        <f t="shared" si="77"/>
        <v>E08000031_Flats/maisonettes as a proportion of housing_percentage</v>
      </c>
      <c r="B1561" s="31" t="s">
        <v>468</v>
      </c>
      <c r="C1561" s="31" t="s">
        <v>469</v>
      </c>
      <c r="D1561" s="31" t="s">
        <v>229</v>
      </c>
      <c r="E1561" s="31">
        <v>2011</v>
      </c>
      <c r="F1561" s="31" t="s">
        <v>39</v>
      </c>
      <c r="G1561" s="31" t="s">
        <v>42</v>
      </c>
      <c r="H1561" s="31" t="s">
        <v>2166</v>
      </c>
      <c r="I1561" s="31">
        <v>21.8</v>
      </c>
      <c r="J1561" s="31">
        <f>INDEX('LA lookup'!H:H,MATCH(B1561,'LA lookup'!G:G,0))</f>
        <v>61244</v>
      </c>
      <c r="K1561" s="31"/>
      <c r="L1561" s="31" t="str">
        <f t="shared" si="75"/>
        <v>21.8%</v>
      </c>
      <c r="M1561" s="31">
        <f t="shared" si="76"/>
        <v>21.8</v>
      </c>
    </row>
    <row r="1562" spans="1:13" x14ac:dyDescent="0.45">
      <c r="A1562" s="31" t="str">
        <f t="shared" si="77"/>
        <v>E08000011_Flats/maisonettes as a proportion of housing_percentage</v>
      </c>
      <c r="B1562" s="31" t="s">
        <v>333</v>
      </c>
      <c r="C1562" s="31" t="s">
        <v>334</v>
      </c>
      <c r="D1562" s="31" t="s">
        <v>229</v>
      </c>
      <c r="E1562" s="31">
        <v>2011</v>
      </c>
      <c r="F1562" s="31" t="s">
        <v>39</v>
      </c>
      <c r="G1562" s="31" t="s">
        <v>42</v>
      </c>
      <c r="H1562" s="31" t="s">
        <v>2166</v>
      </c>
      <c r="I1562" s="31">
        <v>10.6</v>
      </c>
      <c r="J1562" s="31">
        <f>INDEX('LA lookup'!H:H,MATCH(B1562,'LA lookup'!G:G,0))</f>
        <v>33477</v>
      </c>
      <c r="K1562" s="31"/>
      <c r="L1562" s="31" t="str">
        <f t="shared" si="75"/>
        <v>10.6%</v>
      </c>
      <c r="M1562" s="31">
        <f t="shared" si="76"/>
        <v>10.6</v>
      </c>
    </row>
    <row r="1563" spans="1:13" x14ac:dyDescent="0.45">
      <c r="A1563" s="31" t="str">
        <f t="shared" si="77"/>
        <v>E08000012_Flats/maisonettes as a proportion of housing_percentage</v>
      </c>
      <c r="B1563" s="31" t="s">
        <v>347</v>
      </c>
      <c r="C1563" s="31" t="s">
        <v>348</v>
      </c>
      <c r="D1563" s="31" t="s">
        <v>229</v>
      </c>
      <c r="E1563" s="31">
        <v>2011</v>
      </c>
      <c r="F1563" s="31" t="s">
        <v>39</v>
      </c>
      <c r="G1563" s="31" t="s">
        <v>42</v>
      </c>
      <c r="H1563" s="31" t="s">
        <v>2166</v>
      </c>
      <c r="I1563" s="31">
        <v>24.9</v>
      </c>
      <c r="J1563" s="31">
        <f>INDEX('LA lookup'!H:H,MATCH(B1563,'LA lookup'!G:G,0))</f>
        <v>94902</v>
      </c>
      <c r="K1563" s="31"/>
      <c r="L1563" s="31" t="str">
        <f t="shared" si="75"/>
        <v>24.9%</v>
      </c>
      <c r="M1563" s="31">
        <f t="shared" si="76"/>
        <v>24.9</v>
      </c>
    </row>
    <row r="1564" spans="1:13" x14ac:dyDescent="0.45">
      <c r="A1564" s="31" t="str">
        <f t="shared" si="77"/>
        <v>E08000013_Flats/maisonettes as a proportion of housing_percentage</v>
      </c>
      <c r="B1564" s="31" t="s">
        <v>416</v>
      </c>
      <c r="C1564" s="31" t="s">
        <v>417</v>
      </c>
      <c r="D1564" s="31" t="s">
        <v>229</v>
      </c>
      <c r="E1564" s="31">
        <v>2011</v>
      </c>
      <c r="F1564" s="31" t="s">
        <v>39</v>
      </c>
      <c r="G1564" s="31" t="s">
        <v>42</v>
      </c>
      <c r="H1564" s="31" t="s">
        <v>2166</v>
      </c>
      <c r="I1564" s="31">
        <v>9</v>
      </c>
      <c r="J1564" s="31">
        <f>INDEX('LA lookup'!H:H,MATCH(B1564,'LA lookup'!G:G,0))</f>
        <v>36785</v>
      </c>
      <c r="K1564" s="31"/>
      <c r="L1564" s="31" t="str">
        <f t="shared" si="75"/>
        <v>9%</v>
      </c>
      <c r="M1564" s="31">
        <f t="shared" si="76"/>
        <v>9</v>
      </c>
    </row>
    <row r="1565" spans="1:13" x14ac:dyDescent="0.45">
      <c r="A1565" s="31" t="str">
        <f t="shared" si="77"/>
        <v>E08000014_Flats/maisonettes as a proportion of housing_percentage</v>
      </c>
      <c r="B1565" s="31" t="s">
        <v>399</v>
      </c>
      <c r="C1565" s="31" t="s">
        <v>400</v>
      </c>
      <c r="D1565" s="31" t="s">
        <v>229</v>
      </c>
      <c r="E1565" s="31">
        <v>2011</v>
      </c>
      <c r="F1565" s="31" t="s">
        <v>39</v>
      </c>
      <c r="G1565" s="31" t="s">
        <v>42</v>
      </c>
      <c r="H1565" s="31" t="s">
        <v>2166</v>
      </c>
      <c r="I1565" s="31">
        <v>20.3</v>
      </c>
      <c r="J1565" s="31">
        <f>INDEX('LA lookup'!H:H,MATCH(B1565,'LA lookup'!G:G,0))</f>
        <v>53833</v>
      </c>
      <c r="K1565" s="31"/>
      <c r="L1565" s="31" t="str">
        <f t="shared" si="75"/>
        <v>20.3%</v>
      </c>
      <c r="M1565" s="31">
        <f t="shared" si="76"/>
        <v>20.3</v>
      </c>
    </row>
    <row r="1566" spans="1:13" x14ac:dyDescent="0.45">
      <c r="A1566" s="31" t="str">
        <f t="shared" si="77"/>
        <v>E08000015_Flats/maisonettes as a proportion of housing_percentage</v>
      </c>
      <c r="B1566" s="31" t="s">
        <v>464</v>
      </c>
      <c r="C1566" s="31" t="s">
        <v>465</v>
      </c>
      <c r="D1566" s="31" t="s">
        <v>229</v>
      </c>
      <c r="E1566" s="31">
        <v>2011</v>
      </c>
      <c r="F1566" s="31" t="s">
        <v>39</v>
      </c>
      <c r="G1566" s="31" t="s">
        <v>42</v>
      </c>
      <c r="H1566" s="31" t="s">
        <v>2166</v>
      </c>
      <c r="I1566" s="31">
        <v>17.5</v>
      </c>
      <c r="J1566" s="31">
        <f>INDEX('LA lookup'!H:H,MATCH(B1566,'LA lookup'!G:G,0))</f>
        <v>67576</v>
      </c>
      <c r="K1566" s="31"/>
      <c r="L1566" s="31" t="str">
        <f t="shared" si="75"/>
        <v>17.5%</v>
      </c>
      <c r="M1566" s="31">
        <f t="shared" si="76"/>
        <v>17.5</v>
      </c>
    </row>
    <row r="1567" spans="1:13" x14ac:dyDescent="0.45">
      <c r="A1567" s="31" t="str">
        <f t="shared" si="77"/>
        <v>E08000001_Flats/maisonettes as a proportion of housing_percentage</v>
      </c>
      <c r="B1567" s="31" t="s">
        <v>252</v>
      </c>
      <c r="C1567" s="31" t="s">
        <v>253</v>
      </c>
      <c r="D1567" s="31" t="s">
        <v>229</v>
      </c>
      <c r="E1567" s="31">
        <v>2011</v>
      </c>
      <c r="F1567" s="31" t="s">
        <v>39</v>
      </c>
      <c r="G1567" s="31" t="s">
        <v>42</v>
      </c>
      <c r="H1567" s="31" t="s">
        <v>2166</v>
      </c>
      <c r="I1567" s="31">
        <v>14.2</v>
      </c>
      <c r="J1567" s="31">
        <f>INDEX('LA lookup'!H:H,MATCH(B1567,'LA lookup'!G:G,0))</f>
        <v>67670</v>
      </c>
      <c r="K1567" s="31"/>
      <c r="L1567" s="31" t="str">
        <f t="shared" si="75"/>
        <v>14.2%</v>
      </c>
      <c r="M1567" s="31">
        <f t="shared" si="76"/>
        <v>14.2</v>
      </c>
    </row>
    <row r="1568" spans="1:13" x14ac:dyDescent="0.45">
      <c r="A1568" s="31" t="str">
        <f t="shared" si="77"/>
        <v>E08000002_Flats/maisonettes as a proportion of housing_percentage</v>
      </c>
      <c r="B1568" s="31" t="s">
        <v>271</v>
      </c>
      <c r="C1568" s="31" t="s">
        <v>272</v>
      </c>
      <c r="D1568" s="31" t="s">
        <v>229</v>
      </c>
      <c r="E1568" s="31">
        <v>2011</v>
      </c>
      <c r="F1568" s="31" t="s">
        <v>39</v>
      </c>
      <c r="G1568" s="31" t="s">
        <v>42</v>
      </c>
      <c r="H1568" s="31" t="s">
        <v>2166</v>
      </c>
      <c r="I1568" s="31">
        <v>14.1</v>
      </c>
      <c r="J1568" s="31">
        <f>INDEX('LA lookup'!H:H,MATCH(B1568,'LA lookup'!G:G,0))</f>
        <v>43142</v>
      </c>
      <c r="K1568" s="31"/>
      <c r="L1568" s="31" t="str">
        <f t="shared" si="75"/>
        <v>14.1%</v>
      </c>
      <c r="M1568" s="31">
        <f t="shared" si="76"/>
        <v>14.1</v>
      </c>
    </row>
    <row r="1569" spans="1:13" x14ac:dyDescent="0.45">
      <c r="A1569" s="31" t="str">
        <f t="shared" si="77"/>
        <v>E08000003_Flats/maisonettes as a proportion of housing_percentage</v>
      </c>
      <c r="B1569" s="31" t="s">
        <v>349</v>
      </c>
      <c r="C1569" s="31" t="s">
        <v>350</v>
      </c>
      <c r="D1569" s="31" t="s">
        <v>229</v>
      </c>
      <c r="E1569" s="31">
        <v>2011</v>
      </c>
      <c r="F1569" s="31" t="s">
        <v>39</v>
      </c>
      <c r="G1569" s="31" t="s">
        <v>42</v>
      </c>
      <c r="H1569" s="31" t="s">
        <v>2166</v>
      </c>
      <c r="I1569" s="31">
        <v>34.5</v>
      </c>
      <c r="J1569" s="31">
        <f>INDEX('LA lookup'!H:H,MATCH(B1569,'LA lookup'!G:G,0))</f>
        <v>121962</v>
      </c>
      <c r="K1569" s="31"/>
      <c r="L1569" s="31" t="str">
        <f t="shared" si="75"/>
        <v>34.5%</v>
      </c>
      <c r="M1569" s="31">
        <f t="shared" si="76"/>
        <v>34.5</v>
      </c>
    </row>
    <row r="1570" spans="1:13" x14ac:dyDescent="0.45">
      <c r="A1570" s="31" t="str">
        <f t="shared" si="77"/>
        <v>E08000004_Flats/maisonettes as a proportion of housing_percentage</v>
      </c>
      <c r="B1570" s="31" t="s">
        <v>375</v>
      </c>
      <c r="C1570" s="31" t="s">
        <v>376</v>
      </c>
      <c r="D1570" s="31" t="s">
        <v>229</v>
      </c>
      <c r="E1570" s="31">
        <v>2011</v>
      </c>
      <c r="F1570" s="31" t="s">
        <v>39</v>
      </c>
      <c r="G1570" s="31" t="s">
        <v>42</v>
      </c>
      <c r="H1570" s="31" t="s">
        <v>2166</v>
      </c>
      <c r="I1570" s="31">
        <v>12.599999999999998</v>
      </c>
      <c r="J1570" s="31">
        <f>INDEX('LA lookup'!H:H,MATCH(B1570,'LA lookup'!G:G,0))</f>
        <v>59416</v>
      </c>
      <c r="K1570" s="31"/>
      <c r="L1570" s="31" t="str">
        <f t="shared" si="75"/>
        <v>12.6%</v>
      </c>
      <c r="M1570" s="31">
        <f t="shared" si="76"/>
        <v>12.599999999999998</v>
      </c>
    </row>
    <row r="1571" spans="1:13" x14ac:dyDescent="0.45">
      <c r="A1571" s="31" t="str">
        <f t="shared" si="77"/>
        <v>E08000005_Flats/maisonettes as a proportion of housing_percentage</v>
      </c>
      <c r="B1571" s="31" t="s">
        <v>391</v>
      </c>
      <c r="C1571" s="31" t="s">
        <v>392</v>
      </c>
      <c r="D1571" s="31" t="s">
        <v>229</v>
      </c>
      <c r="E1571" s="31">
        <v>2011</v>
      </c>
      <c r="F1571" s="31" t="s">
        <v>39</v>
      </c>
      <c r="G1571" s="31" t="s">
        <v>42</v>
      </c>
      <c r="H1571" s="31" t="s">
        <v>2166</v>
      </c>
      <c r="I1571" s="31">
        <v>14.5</v>
      </c>
      <c r="J1571" s="31">
        <f>INDEX('LA lookup'!H:H,MATCH(B1571,'LA lookup'!G:G,0))</f>
        <v>52689</v>
      </c>
      <c r="K1571" s="31"/>
      <c r="L1571" s="31" t="str">
        <f t="shared" si="75"/>
        <v>14.5%</v>
      </c>
      <c r="M1571" s="31">
        <f t="shared" si="76"/>
        <v>14.5</v>
      </c>
    </row>
    <row r="1572" spans="1:13" x14ac:dyDescent="0.45">
      <c r="A1572" s="31" t="str">
        <f t="shared" si="77"/>
        <v>E08000006_Flats/maisonettes as a proportion of housing_percentage</v>
      </c>
      <c r="B1572" s="31" t="s">
        <v>395</v>
      </c>
      <c r="C1572" s="31" t="s">
        <v>396</v>
      </c>
      <c r="D1572" s="31" t="s">
        <v>229</v>
      </c>
      <c r="E1572" s="31">
        <v>2011</v>
      </c>
      <c r="F1572" s="31" t="s">
        <v>39</v>
      </c>
      <c r="G1572" s="31" t="s">
        <v>42</v>
      </c>
      <c r="H1572" s="31" t="s">
        <v>2166</v>
      </c>
      <c r="I1572" s="31">
        <v>28.799999999999997</v>
      </c>
      <c r="J1572" s="31">
        <f>INDEX('LA lookup'!H:H,MATCH(B1572,'LA lookup'!G:G,0))</f>
        <v>56566</v>
      </c>
      <c r="K1572" s="31"/>
      <c r="L1572" s="31" t="str">
        <f t="shared" si="75"/>
        <v>28.8%</v>
      </c>
      <c r="M1572" s="31">
        <f t="shared" si="76"/>
        <v>28.799999999999997</v>
      </c>
    </row>
    <row r="1573" spans="1:13" x14ac:dyDescent="0.45">
      <c r="A1573" s="31" t="str">
        <f t="shared" si="77"/>
        <v>E08000007_Flats/maisonettes as a proportion of housing_percentage</v>
      </c>
      <c r="B1573" s="31" t="s">
        <v>420</v>
      </c>
      <c r="C1573" s="31" t="s">
        <v>421</v>
      </c>
      <c r="D1573" s="31" t="s">
        <v>229</v>
      </c>
      <c r="E1573" s="31">
        <v>2011</v>
      </c>
      <c r="F1573" s="31" t="s">
        <v>39</v>
      </c>
      <c r="G1573" s="31" t="s">
        <v>42</v>
      </c>
      <c r="H1573" s="31" t="s">
        <v>2166</v>
      </c>
      <c r="I1573" s="31">
        <v>16</v>
      </c>
      <c r="J1573" s="31">
        <f>INDEX('LA lookup'!H:H,MATCH(B1573,'LA lookup'!G:G,0))</f>
        <v>63141</v>
      </c>
      <c r="K1573" s="31"/>
      <c r="L1573" s="31" t="str">
        <f t="shared" si="75"/>
        <v>16%</v>
      </c>
      <c r="M1573" s="31">
        <f t="shared" si="76"/>
        <v>16</v>
      </c>
    </row>
    <row r="1574" spans="1:13" x14ac:dyDescent="0.45">
      <c r="A1574" s="31" t="str">
        <f t="shared" si="77"/>
        <v>E08000008_Flats/maisonettes as a proportion of housing_percentage</v>
      </c>
      <c r="B1574" s="31" t="s">
        <v>436</v>
      </c>
      <c r="C1574" s="31" t="s">
        <v>437</v>
      </c>
      <c r="D1574" s="31" t="s">
        <v>229</v>
      </c>
      <c r="E1574" s="31">
        <v>2011</v>
      </c>
      <c r="F1574" s="31" t="s">
        <v>39</v>
      </c>
      <c r="G1574" s="31" t="s">
        <v>42</v>
      </c>
      <c r="H1574" s="31" t="s">
        <v>2166</v>
      </c>
      <c r="I1574" s="31">
        <v>15.5</v>
      </c>
      <c r="J1574" s="31">
        <f>INDEX('LA lookup'!H:H,MATCH(B1574,'LA lookup'!G:G,0))</f>
        <v>50223</v>
      </c>
      <c r="K1574" s="31"/>
      <c r="L1574" s="31" t="str">
        <f t="shared" si="75"/>
        <v>15.5%</v>
      </c>
      <c r="M1574" s="31">
        <f t="shared" si="76"/>
        <v>15.5</v>
      </c>
    </row>
    <row r="1575" spans="1:13" x14ac:dyDescent="0.45">
      <c r="A1575" s="31" t="str">
        <f t="shared" si="77"/>
        <v>E08000009_Flats/maisonettes as a proportion of housing_percentage</v>
      </c>
      <c r="B1575" s="31" t="s">
        <v>442</v>
      </c>
      <c r="C1575" s="31" t="s">
        <v>443</v>
      </c>
      <c r="D1575" s="31" t="s">
        <v>229</v>
      </c>
      <c r="E1575" s="31">
        <v>2011</v>
      </c>
      <c r="F1575" s="31" t="s">
        <v>39</v>
      </c>
      <c r="G1575" s="31" t="s">
        <v>42</v>
      </c>
      <c r="H1575" s="31" t="s">
        <v>2166</v>
      </c>
      <c r="I1575" s="31">
        <v>19.499999999999996</v>
      </c>
      <c r="J1575" s="31">
        <f>INDEX('LA lookup'!H:H,MATCH(B1575,'LA lookup'!G:G,0))</f>
        <v>56087</v>
      </c>
      <c r="K1575" s="31"/>
      <c r="L1575" s="31" t="str">
        <f t="shared" si="75"/>
        <v>19.5%</v>
      </c>
      <c r="M1575" s="31">
        <f t="shared" si="76"/>
        <v>19.499999999999996</v>
      </c>
    </row>
    <row r="1576" spans="1:13" x14ac:dyDescent="0.45">
      <c r="A1576" s="31" t="str">
        <f t="shared" si="77"/>
        <v>E08000010_Flats/maisonettes as a proportion of housing_percentage</v>
      </c>
      <c r="B1576" s="31" t="s">
        <v>460</v>
      </c>
      <c r="C1576" s="31" t="s">
        <v>461</v>
      </c>
      <c r="D1576" s="31" t="s">
        <v>229</v>
      </c>
      <c r="E1576" s="31">
        <v>2011</v>
      </c>
      <c r="F1576" s="31" t="s">
        <v>39</v>
      </c>
      <c r="G1576" s="31" t="s">
        <v>42</v>
      </c>
      <c r="H1576" s="31" t="s">
        <v>2166</v>
      </c>
      <c r="I1576" s="31">
        <v>9.7999999999999989</v>
      </c>
      <c r="J1576" s="31">
        <f>INDEX('LA lookup'!H:H,MATCH(B1576,'LA lookup'!G:G,0))</f>
        <v>68388</v>
      </c>
      <c r="K1576" s="31"/>
      <c r="L1576" s="31" t="str">
        <f t="shared" si="75"/>
        <v>9.8%</v>
      </c>
      <c r="M1576" s="31">
        <f t="shared" si="76"/>
        <v>9.7999999999999989</v>
      </c>
    </row>
    <row r="1577" spans="1:13" x14ac:dyDescent="0.45">
      <c r="A1577" s="31" t="str">
        <f t="shared" si="77"/>
        <v>E08000016_Flats/maisonettes as a proportion of housing_percentage</v>
      </c>
      <c r="B1577" s="31" t="s">
        <v>236</v>
      </c>
      <c r="C1577" s="31" t="s">
        <v>237</v>
      </c>
      <c r="D1577" s="31" t="s">
        <v>229</v>
      </c>
      <c r="E1577" s="31">
        <v>2011</v>
      </c>
      <c r="F1577" s="31" t="s">
        <v>39</v>
      </c>
      <c r="G1577" s="31" t="s">
        <v>42</v>
      </c>
      <c r="H1577" s="31" t="s">
        <v>2166</v>
      </c>
      <c r="I1577" s="31">
        <v>8</v>
      </c>
      <c r="J1577" s="31">
        <f>INDEX('LA lookup'!H:H,MATCH(B1577,'LA lookup'!G:G,0))</f>
        <v>50727</v>
      </c>
      <c r="K1577" s="31"/>
      <c r="L1577" s="31" t="str">
        <f t="shared" si="75"/>
        <v>8%</v>
      </c>
      <c r="M1577" s="31">
        <f t="shared" si="76"/>
        <v>8</v>
      </c>
    </row>
    <row r="1578" spans="1:13" x14ac:dyDescent="0.45">
      <c r="A1578" s="31" t="str">
        <f t="shared" si="77"/>
        <v>E08000017_Flats/maisonettes as a proportion of housing_percentage</v>
      </c>
      <c r="B1578" s="31" t="s">
        <v>293</v>
      </c>
      <c r="C1578" s="31" t="s">
        <v>294</v>
      </c>
      <c r="D1578" s="31" t="s">
        <v>229</v>
      </c>
      <c r="E1578" s="31">
        <v>2011</v>
      </c>
      <c r="F1578" s="31" t="s">
        <v>39</v>
      </c>
      <c r="G1578" s="31" t="s">
        <v>42</v>
      </c>
      <c r="H1578" s="31" t="s">
        <v>2166</v>
      </c>
      <c r="I1578" s="31">
        <v>8.1000000000000014</v>
      </c>
      <c r="J1578" s="31">
        <f>INDEX('LA lookup'!H:H,MATCH(B1578,'LA lookup'!G:G,0))</f>
        <v>66448</v>
      </c>
      <c r="K1578" s="31"/>
      <c r="L1578" s="31" t="str">
        <f t="shared" si="75"/>
        <v>8.1%</v>
      </c>
      <c r="M1578" s="31">
        <f t="shared" si="76"/>
        <v>8.1000000000000014</v>
      </c>
    </row>
    <row r="1579" spans="1:13" x14ac:dyDescent="0.45">
      <c r="A1579" s="31" t="str">
        <f t="shared" si="77"/>
        <v>E08000018_Flats/maisonettes as a proportion of housing_percentage</v>
      </c>
      <c r="B1579" s="31" t="s">
        <v>393</v>
      </c>
      <c r="C1579" s="31" t="s">
        <v>394</v>
      </c>
      <c r="D1579" s="31" t="s">
        <v>229</v>
      </c>
      <c r="E1579" s="31">
        <v>2011</v>
      </c>
      <c r="F1579" s="31" t="s">
        <v>39</v>
      </c>
      <c r="G1579" s="31" t="s">
        <v>42</v>
      </c>
      <c r="H1579" s="31" t="s">
        <v>2166</v>
      </c>
      <c r="I1579" s="31">
        <v>10.599999999999998</v>
      </c>
      <c r="J1579" s="31">
        <f>INDEX('LA lookup'!H:H,MATCH(B1579,'LA lookup'!G:G,0))</f>
        <v>57196</v>
      </c>
      <c r="K1579" s="31"/>
      <c r="L1579" s="31" t="str">
        <f t="shared" si="75"/>
        <v>10.6%</v>
      </c>
      <c r="M1579" s="31">
        <f t="shared" si="76"/>
        <v>10.599999999999998</v>
      </c>
    </row>
    <row r="1580" spans="1:13" x14ac:dyDescent="0.45">
      <c r="A1580" s="31" t="str">
        <f t="shared" si="77"/>
        <v>E08000019_Flats/maisonettes as a proportion of housing_percentage</v>
      </c>
      <c r="B1580" s="31" t="s">
        <v>401</v>
      </c>
      <c r="C1580" s="31" t="s">
        <v>402</v>
      </c>
      <c r="D1580" s="31" t="s">
        <v>229</v>
      </c>
      <c r="E1580" s="31">
        <v>2011</v>
      </c>
      <c r="F1580" s="31" t="s">
        <v>39</v>
      </c>
      <c r="G1580" s="31" t="s">
        <v>42</v>
      </c>
      <c r="H1580" s="31" t="s">
        <v>2166</v>
      </c>
      <c r="I1580" s="31">
        <v>22</v>
      </c>
      <c r="J1580" s="31">
        <f>INDEX('LA lookup'!H:H,MATCH(B1580,'LA lookup'!G:G,0))</f>
        <v>117497</v>
      </c>
      <c r="K1580" s="31"/>
      <c r="L1580" s="31" t="str">
        <f t="shared" si="75"/>
        <v>22%</v>
      </c>
      <c r="M1580" s="31">
        <f t="shared" si="76"/>
        <v>22</v>
      </c>
    </row>
    <row r="1581" spans="1:13" x14ac:dyDescent="0.45">
      <c r="A1581" s="31" t="str">
        <f t="shared" si="77"/>
        <v>E08000032_Flats/maisonettes as a proportion of housing_percentage</v>
      </c>
      <c r="B1581" s="31" t="s">
        <v>259</v>
      </c>
      <c r="C1581" s="31" t="s">
        <v>260</v>
      </c>
      <c r="D1581" s="31" t="s">
        <v>229</v>
      </c>
      <c r="E1581" s="31">
        <v>2011</v>
      </c>
      <c r="F1581" s="31" t="s">
        <v>39</v>
      </c>
      <c r="G1581" s="31" t="s">
        <v>42</v>
      </c>
      <c r="H1581" s="31" t="s">
        <v>2166</v>
      </c>
      <c r="I1581" s="31">
        <v>15.799999999999999</v>
      </c>
      <c r="J1581" s="31">
        <f>INDEX('LA lookup'!H:H,MATCH(B1581,'LA lookup'!G:G,0))</f>
        <v>142005</v>
      </c>
      <c r="K1581" s="31"/>
      <c r="L1581" s="31" t="str">
        <f t="shared" si="75"/>
        <v>15.8%</v>
      </c>
      <c r="M1581" s="31">
        <f t="shared" si="76"/>
        <v>15.799999999999999</v>
      </c>
    </row>
    <row r="1582" spans="1:13" x14ac:dyDescent="0.45">
      <c r="A1582" s="31" t="str">
        <f t="shared" si="77"/>
        <v>E08000033_Flats/maisonettes as a proportion of housing_percentage</v>
      </c>
      <c r="B1582" s="31" t="s">
        <v>273</v>
      </c>
      <c r="C1582" s="31" t="s">
        <v>274</v>
      </c>
      <c r="D1582" s="31" t="s">
        <v>229</v>
      </c>
      <c r="E1582" s="31">
        <v>2011</v>
      </c>
      <c r="F1582" s="31" t="s">
        <v>39</v>
      </c>
      <c r="G1582" s="31" t="s">
        <v>42</v>
      </c>
      <c r="H1582" s="31" t="s">
        <v>2166</v>
      </c>
      <c r="I1582" s="31">
        <v>15.400000000000002</v>
      </c>
      <c r="J1582" s="31">
        <f>INDEX('LA lookup'!H:H,MATCH(B1582,'LA lookup'!G:G,0))</f>
        <v>46021</v>
      </c>
      <c r="K1582" s="31"/>
      <c r="L1582" s="31" t="str">
        <f t="shared" si="75"/>
        <v>15.4%</v>
      </c>
      <c r="M1582" s="31">
        <f t="shared" si="76"/>
        <v>15.400000000000002</v>
      </c>
    </row>
    <row r="1583" spans="1:13" x14ac:dyDescent="0.45">
      <c r="A1583" s="31" t="str">
        <f t="shared" si="77"/>
        <v>E08000034_Flats/maisonettes as a proportion of housing_percentage</v>
      </c>
      <c r="B1583" s="31" t="s">
        <v>331</v>
      </c>
      <c r="C1583" s="31" t="s">
        <v>332</v>
      </c>
      <c r="D1583" s="31" t="s">
        <v>229</v>
      </c>
      <c r="E1583" s="31">
        <v>2011</v>
      </c>
      <c r="F1583" s="31" t="s">
        <v>39</v>
      </c>
      <c r="G1583" s="31" t="s">
        <v>42</v>
      </c>
      <c r="H1583" s="31" t="s">
        <v>2166</v>
      </c>
      <c r="I1583" s="31">
        <v>13</v>
      </c>
      <c r="J1583" s="31">
        <f>INDEX('LA lookup'!H:H,MATCH(B1583,'LA lookup'!G:G,0))</f>
        <v>100174</v>
      </c>
      <c r="K1583" s="31"/>
      <c r="L1583" s="31" t="str">
        <f t="shared" si="75"/>
        <v>13%</v>
      </c>
      <c r="M1583" s="31">
        <f t="shared" si="76"/>
        <v>13</v>
      </c>
    </row>
    <row r="1584" spans="1:13" x14ac:dyDescent="0.45">
      <c r="A1584" s="31" t="str">
        <f t="shared" si="77"/>
        <v>E08000035_Flats/maisonettes as a proportion of housing_percentage</v>
      </c>
      <c r="B1584" s="31" t="s">
        <v>339</v>
      </c>
      <c r="C1584" s="31" t="s">
        <v>340</v>
      </c>
      <c r="D1584" s="31" t="s">
        <v>229</v>
      </c>
      <c r="E1584" s="31">
        <v>2011</v>
      </c>
      <c r="F1584" s="31" t="s">
        <v>39</v>
      </c>
      <c r="G1584" s="31" t="s">
        <v>42</v>
      </c>
      <c r="H1584" s="31" t="s">
        <v>2166</v>
      </c>
      <c r="I1584" s="31">
        <v>21.8</v>
      </c>
      <c r="J1584" s="31">
        <f>INDEX('LA lookup'!H:H,MATCH(B1584,'LA lookup'!G:G,0))</f>
        <v>168176</v>
      </c>
      <c r="K1584" s="31"/>
      <c r="L1584" s="31" t="str">
        <f t="shared" si="75"/>
        <v>21.8%</v>
      </c>
      <c r="M1584" s="31">
        <f t="shared" si="76"/>
        <v>21.8</v>
      </c>
    </row>
    <row r="1585" spans="1:13" x14ac:dyDescent="0.45">
      <c r="A1585" s="31" t="str">
        <f t="shared" si="77"/>
        <v>E08000036_Flats/maisonettes as a proportion of housing_percentage</v>
      </c>
      <c r="B1585" s="31" t="s">
        <v>444</v>
      </c>
      <c r="C1585" s="31" t="s">
        <v>445</v>
      </c>
      <c r="D1585" s="31" t="s">
        <v>229</v>
      </c>
      <c r="E1585" s="31">
        <v>2011</v>
      </c>
      <c r="F1585" s="31" t="s">
        <v>39</v>
      </c>
      <c r="G1585" s="31" t="s">
        <v>42</v>
      </c>
      <c r="H1585" s="31" t="s">
        <v>2166</v>
      </c>
      <c r="I1585" s="31">
        <v>11.999999999999998</v>
      </c>
      <c r="J1585" s="31">
        <f>INDEX('LA lookup'!H:H,MATCH(B1585,'LA lookup'!G:G,0))</f>
        <v>72893</v>
      </c>
      <c r="K1585" s="31"/>
      <c r="L1585" s="31" t="str">
        <f t="shared" si="75"/>
        <v>12%</v>
      </c>
      <c r="M1585" s="31">
        <f t="shared" si="76"/>
        <v>11.999999999999998</v>
      </c>
    </row>
    <row r="1586" spans="1:13" x14ac:dyDescent="0.45">
      <c r="A1586" s="31" t="str">
        <f t="shared" si="77"/>
        <v>E08000020_Flats/maisonettes as a proportion of housing_percentage</v>
      </c>
      <c r="B1586" s="31" t="s">
        <v>305</v>
      </c>
      <c r="C1586" s="31" t="s">
        <v>306</v>
      </c>
      <c r="D1586" s="31" t="s">
        <v>229</v>
      </c>
      <c r="E1586" s="31">
        <v>2011</v>
      </c>
      <c r="F1586" s="31" t="s">
        <v>39</v>
      </c>
      <c r="G1586" s="31" t="s">
        <v>42</v>
      </c>
      <c r="H1586" s="31" t="s">
        <v>2166</v>
      </c>
      <c r="I1586" s="31">
        <v>20.8</v>
      </c>
      <c r="J1586" s="31">
        <f>INDEX('LA lookup'!H:H,MATCH(B1586,'LA lookup'!G:G,0))</f>
        <v>39605</v>
      </c>
      <c r="K1586" s="31"/>
      <c r="L1586" s="31" t="str">
        <f t="shared" si="75"/>
        <v>20.8%</v>
      </c>
      <c r="M1586" s="31">
        <f t="shared" si="76"/>
        <v>20.8</v>
      </c>
    </row>
    <row r="1587" spans="1:13" x14ac:dyDescent="0.45">
      <c r="A1587" s="31" t="str">
        <f t="shared" si="77"/>
        <v>E08000021_Flats/maisonettes as a proportion of housing_percentage</v>
      </c>
      <c r="B1587" s="31" t="s">
        <v>357</v>
      </c>
      <c r="C1587" s="31" t="s">
        <v>358</v>
      </c>
      <c r="D1587" s="31" t="s">
        <v>229</v>
      </c>
      <c r="E1587" s="31">
        <v>2011</v>
      </c>
      <c r="F1587" s="31" t="s">
        <v>39</v>
      </c>
      <c r="G1587" s="31" t="s">
        <v>42</v>
      </c>
      <c r="H1587" s="31" t="s">
        <v>2166</v>
      </c>
      <c r="I1587" s="31">
        <v>32.200000000000003</v>
      </c>
      <c r="J1587" s="31">
        <f>INDEX('LA lookup'!H:H,MATCH(B1587,'LA lookup'!G:G,0))</f>
        <v>58056</v>
      </c>
      <c r="K1587" s="31"/>
      <c r="L1587" s="31" t="str">
        <f t="shared" si="75"/>
        <v>32.2%</v>
      </c>
      <c r="M1587" s="31">
        <f t="shared" si="76"/>
        <v>32.200000000000003</v>
      </c>
    </row>
    <row r="1588" spans="1:13" x14ac:dyDescent="0.45">
      <c r="A1588" s="31" t="str">
        <f t="shared" si="77"/>
        <v>E08000022_Flats/maisonettes as a proportion of housing_percentage</v>
      </c>
      <c r="B1588" s="31" t="s">
        <v>524</v>
      </c>
      <c r="C1588" s="31" t="s">
        <v>525</v>
      </c>
      <c r="D1588" s="31" t="s">
        <v>229</v>
      </c>
      <c r="E1588" s="31">
        <v>2011</v>
      </c>
      <c r="F1588" s="31" t="s">
        <v>39</v>
      </c>
      <c r="G1588" s="31" t="s">
        <v>42</v>
      </c>
      <c r="H1588" s="31" t="s">
        <v>2166</v>
      </c>
      <c r="I1588" s="31">
        <v>23.1</v>
      </c>
      <c r="J1588" s="31">
        <f>INDEX('LA lookup'!H:H,MATCH(B1588,'LA lookup'!G:G,0))</f>
        <v>41360</v>
      </c>
      <c r="K1588" s="31"/>
      <c r="L1588" s="31" t="str">
        <f t="shared" si="75"/>
        <v>23.1%</v>
      </c>
      <c r="M1588" s="31">
        <f t="shared" si="76"/>
        <v>23.1</v>
      </c>
    </row>
    <row r="1589" spans="1:13" x14ac:dyDescent="0.45">
      <c r="A1589" s="31" t="str">
        <f t="shared" si="77"/>
        <v>E08000023_Flats/maisonettes as a proportion of housing_percentage</v>
      </c>
      <c r="B1589" s="31" t="s">
        <v>410</v>
      </c>
      <c r="C1589" s="31" t="s">
        <v>411</v>
      </c>
      <c r="D1589" s="31" t="s">
        <v>229</v>
      </c>
      <c r="E1589" s="31">
        <v>2011</v>
      </c>
      <c r="F1589" s="31" t="s">
        <v>39</v>
      </c>
      <c r="G1589" s="31" t="s">
        <v>42</v>
      </c>
      <c r="H1589" s="31" t="s">
        <v>2166</v>
      </c>
      <c r="I1589" s="31">
        <v>20.999999999999996</v>
      </c>
      <c r="J1589" s="31">
        <f>INDEX('LA lookup'!H:H,MATCH(B1589,'LA lookup'!G:G,0))</f>
        <v>29920</v>
      </c>
      <c r="K1589" s="31"/>
      <c r="L1589" s="31" t="str">
        <f t="shared" si="75"/>
        <v>21%</v>
      </c>
      <c r="M1589" s="31">
        <f t="shared" si="76"/>
        <v>20.999999999999996</v>
      </c>
    </row>
    <row r="1590" spans="1:13" x14ac:dyDescent="0.45">
      <c r="A1590" s="31" t="str">
        <f t="shared" si="77"/>
        <v>E08000024_Flats/maisonettes as a proportion of housing_percentage</v>
      </c>
      <c r="B1590" s="31" t="s">
        <v>428</v>
      </c>
      <c r="C1590" s="31" t="s">
        <v>429</v>
      </c>
      <c r="D1590" s="31" t="s">
        <v>229</v>
      </c>
      <c r="E1590" s="31">
        <v>2011</v>
      </c>
      <c r="F1590" s="31" t="s">
        <v>39</v>
      </c>
      <c r="G1590" s="31" t="s">
        <v>42</v>
      </c>
      <c r="H1590" s="31" t="s">
        <v>2166</v>
      </c>
      <c r="I1590" s="31">
        <v>13.900000000000002</v>
      </c>
      <c r="J1590" s="31">
        <f>INDEX('LA lookup'!H:H,MATCH(B1590,'LA lookup'!G:G,0))</f>
        <v>54563</v>
      </c>
      <c r="K1590" s="31"/>
      <c r="L1590" s="31" t="str">
        <f t="shared" si="75"/>
        <v>13.9%</v>
      </c>
      <c r="M1590" s="31">
        <f t="shared" si="76"/>
        <v>13.900000000000002</v>
      </c>
    </row>
    <row r="1591" spans="1:13" x14ac:dyDescent="0.45">
      <c r="A1591" s="31" t="str">
        <f t="shared" si="77"/>
        <v>E06000053_Flats/maisonettes as a proportion of housing_percentage</v>
      </c>
      <c r="B1591" s="31" t="s">
        <v>550</v>
      </c>
      <c r="C1591" s="31" t="s">
        <v>736</v>
      </c>
      <c r="D1591" s="31" t="s">
        <v>229</v>
      </c>
      <c r="E1591" s="31">
        <v>2011</v>
      </c>
      <c r="F1591" s="31" t="s">
        <v>39</v>
      </c>
      <c r="G1591" s="31" t="s">
        <v>42</v>
      </c>
      <c r="H1591" s="31" t="s">
        <v>2166</v>
      </c>
      <c r="I1591" s="31">
        <v>29</v>
      </c>
      <c r="J1591" s="31">
        <f>INDEX('LA lookup'!H:H,MATCH(B1591,'LA lookup'!G:G,0))</f>
        <v>368</v>
      </c>
      <c r="K1591" s="31"/>
      <c r="L1591" s="31" t="str">
        <f t="shared" si="75"/>
        <v>29%</v>
      </c>
      <c r="M1591" s="31">
        <f t="shared" si="76"/>
        <v>29</v>
      </c>
    </row>
    <row r="1592" spans="1:13" x14ac:dyDescent="0.45">
      <c r="A1592" s="31" t="str">
        <f t="shared" si="77"/>
        <v>E06000022_Flats/maisonettes as a proportion of housing_percentage</v>
      </c>
      <c r="B1592" s="31" t="s">
        <v>238</v>
      </c>
      <c r="C1592" s="31" t="s">
        <v>239</v>
      </c>
      <c r="D1592" s="31" t="s">
        <v>229</v>
      </c>
      <c r="E1592" s="31">
        <v>2011</v>
      </c>
      <c r="F1592" s="31" t="s">
        <v>39</v>
      </c>
      <c r="G1592" s="31" t="s">
        <v>42</v>
      </c>
      <c r="H1592" s="31" t="s">
        <v>2166</v>
      </c>
      <c r="I1592" s="31">
        <v>22</v>
      </c>
      <c r="J1592" s="31">
        <f>INDEX('LA lookup'!H:H,MATCH(B1592,'LA lookup'!G:G,0))</f>
        <v>35946</v>
      </c>
      <c r="K1592" s="31"/>
      <c r="L1592" s="31" t="str">
        <f t="shared" si="75"/>
        <v>22%</v>
      </c>
      <c r="M1592" s="31">
        <f t="shared" si="76"/>
        <v>22</v>
      </c>
    </row>
    <row r="1593" spans="1:13" x14ac:dyDescent="0.45">
      <c r="A1593" s="31" t="str">
        <f t="shared" si="77"/>
        <v>E06000023_Flats/maisonettes as a proportion of housing_percentage</v>
      </c>
      <c r="B1593" s="31" t="s">
        <v>265</v>
      </c>
      <c r="C1593" s="31" t="s">
        <v>1851</v>
      </c>
      <c r="D1593" s="31" t="s">
        <v>229</v>
      </c>
      <c r="E1593" s="31">
        <v>2011</v>
      </c>
      <c r="F1593" s="31" t="s">
        <v>39</v>
      </c>
      <c r="G1593" s="31" t="s">
        <v>42</v>
      </c>
      <c r="H1593" s="31" t="s">
        <v>2166</v>
      </c>
      <c r="I1593" s="31">
        <v>34.400000000000006</v>
      </c>
      <c r="J1593" s="31">
        <f>INDEX('LA lookup'!H:H,MATCH(B1593,'LA lookup'!G:G,0))</f>
        <v>94016</v>
      </c>
      <c r="K1593" s="31"/>
      <c r="L1593" s="31" t="str">
        <f t="shared" si="75"/>
        <v>34.4%</v>
      </c>
      <c r="M1593" s="31">
        <f t="shared" si="76"/>
        <v>34.400000000000006</v>
      </c>
    </row>
    <row r="1594" spans="1:13" x14ac:dyDescent="0.45">
      <c r="A1594" s="31" t="str">
        <f t="shared" si="77"/>
        <v>E06000024_Flats/maisonettes as a proportion of housing_percentage</v>
      </c>
      <c r="B1594" s="31" t="s">
        <v>367</v>
      </c>
      <c r="C1594" s="31" t="s">
        <v>368</v>
      </c>
      <c r="D1594" s="31" t="s">
        <v>229</v>
      </c>
      <c r="E1594" s="31">
        <v>2011</v>
      </c>
      <c r="F1594" s="31" t="s">
        <v>39</v>
      </c>
      <c r="G1594" s="31" t="s">
        <v>42</v>
      </c>
      <c r="H1594" s="31" t="s">
        <v>2166</v>
      </c>
      <c r="I1594" s="31">
        <v>20.2</v>
      </c>
      <c r="J1594" s="31">
        <f>INDEX('LA lookup'!H:H,MATCH(B1594,'LA lookup'!G:G,0))</f>
        <v>43435</v>
      </c>
      <c r="K1594" s="31"/>
      <c r="L1594" s="31" t="str">
        <f t="shared" si="75"/>
        <v>20.2%</v>
      </c>
      <c r="M1594" s="31">
        <f t="shared" si="76"/>
        <v>20.2</v>
      </c>
    </row>
    <row r="1595" spans="1:13" x14ac:dyDescent="0.45">
      <c r="A1595" s="31" t="str">
        <f t="shared" si="77"/>
        <v>E06000025_Flats/maisonettes as a proportion of housing_percentage</v>
      </c>
      <c r="B1595" s="31" t="s">
        <v>408</v>
      </c>
      <c r="C1595" s="31" t="s">
        <v>409</v>
      </c>
      <c r="D1595" s="31" t="s">
        <v>229</v>
      </c>
      <c r="E1595" s="31">
        <v>2011</v>
      </c>
      <c r="F1595" s="31" t="s">
        <v>39</v>
      </c>
      <c r="G1595" s="31" t="s">
        <v>42</v>
      </c>
      <c r="H1595" s="31" t="s">
        <v>2166</v>
      </c>
      <c r="I1595" s="31">
        <v>11.4</v>
      </c>
      <c r="J1595" s="31">
        <f>INDEX('LA lookup'!H:H,MATCH(B1595,'LA lookup'!G:G,0))</f>
        <v>58867</v>
      </c>
      <c r="K1595" s="31"/>
      <c r="L1595" s="31" t="str">
        <f t="shared" si="75"/>
        <v>11.4%</v>
      </c>
      <c r="M1595" s="31">
        <f t="shared" si="76"/>
        <v>11.4</v>
      </c>
    </row>
    <row r="1596" spans="1:13" x14ac:dyDescent="0.45">
      <c r="A1596" s="31" t="str">
        <f t="shared" si="77"/>
        <v>E06000001_Flats/maisonettes as a proportion of housing_percentage</v>
      </c>
      <c r="B1596" s="31" t="s">
        <v>313</v>
      </c>
      <c r="C1596" s="31" t="s">
        <v>314</v>
      </c>
      <c r="D1596" s="31" t="s">
        <v>229</v>
      </c>
      <c r="E1596" s="31">
        <v>2011</v>
      </c>
      <c r="F1596" s="31" t="s">
        <v>39</v>
      </c>
      <c r="G1596" s="31" t="s">
        <v>42</v>
      </c>
      <c r="H1596" s="31" t="s">
        <v>2166</v>
      </c>
      <c r="I1596" s="31">
        <v>13.200000000000001</v>
      </c>
      <c r="J1596" s="31">
        <f>INDEX('LA lookup'!H:H,MATCH(B1596,'LA lookup'!G:G,0))</f>
        <v>20006</v>
      </c>
      <c r="K1596" s="31"/>
      <c r="L1596" s="31" t="str">
        <f t="shared" si="75"/>
        <v>13.2%</v>
      </c>
      <c r="M1596" s="31">
        <f t="shared" si="76"/>
        <v>13.200000000000001</v>
      </c>
    </row>
    <row r="1597" spans="1:13" x14ac:dyDescent="0.45">
      <c r="A1597" s="31" t="str">
        <f t="shared" si="77"/>
        <v>E06000002_Flats/maisonettes as a proportion of housing_percentage</v>
      </c>
      <c r="B1597" s="31" t="s">
        <v>511</v>
      </c>
      <c r="C1597" s="31" t="s">
        <v>725</v>
      </c>
      <c r="D1597" s="31" t="s">
        <v>229</v>
      </c>
      <c r="E1597" s="31">
        <v>2011</v>
      </c>
      <c r="F1597" s="31" t="s">
        <v>39</v>
      </c>
      <c r="G1597" s="31" t="s">
        <v>42</v>
      </c>
      <c r="H1597" s="31" t="s">
        <v>2166</v>
      </c>
      <c r="I1597" s="31">
        <v>13.600000000000001</v>
      </c>
      <c r="J1597" s="31">
        <f>INDEX('LA lookup'!H:H,MATCH(B1597,'LA lookup'!G:G,0))</f>
        <v>32513</v>
      </c>
      <c r="K1597" s="31"/>
      <c r="L1597" s="31" t="str">
        <f t="shared" si="75"/>
        <v>13.6%</v>
      </c>
      <c r="M1597" s="31">
        <f t="shared" si="76"/>
        <v>13.600000000000001</v>
      </c>
    </row>
    <row r="1598" spans="1:13" x14ac:dyDescent="0.45">
      <c r="A1598" s="31" t="str">
        <f t="shared" si="77"/>
        <v>E06000003_Flats/maisonettes as a proportion of housing_percentage</v>
      </c>
      <c r="B1598" s="31" t="s">
        <v>387</v>
      </c>
      <c r="C1598" s="31" t="s">
        <v>388</v>
      </c>
      <c r="D1598" s="31" t="s">
        <v>229</v>
      </c>
      <c r="E1598" s="31">
        <v>2011</v>
      </c>
      <c r="F1598" s="31" t="s">
        <v>39</v>
      </c>
      <c r="G1598" s="31" t="s">
        <v>42</v>
      </c>
      <c r="H1598" s="31" t="s">
        <v>2166</v>
      </c>
      <c r="I1598" s="31">
        <v>10</v>
      </c>
      <c r="J1598" s="31">
        <f>INDEX('LA lookup'!H:H,MATCH(B1598,'LA lookup'!G:G,0))</f>
        <v>27626</v>
      </c>
      <c r="K1598" s="31"/>
      <c r="L1598" s="31" t="str">
        <f t="shared" si="75"/>
        <v>10%</v>
      </c>
      <c r="M1598" s="31">
        <f t="shared" si="76"/>
        <v>10</v>
      </c>
    </row>
    <row r="1599" spans="1:13" x14ac:dyDescent="0.45">
      <c r="A1599" s="31" t="str">
        <f t="shared" si="77"/>
        <v>E06000004_Flats/maisonettes as a proportion of housing_percentage</v>
      </c>
      <c r="B1599" s="31" t="s">
        <v>422</v>
      </c>
      <c r="C1599" s="31" t="s">
        <v>423</v>
      </c>
      <c r="D1599" s="31" t="s">
        <v>229</v>
      </c>
      <c r="E1599" s="31">
        <v>2011</v>
      </c>
      <c r="F1599" s="31" t="s">
        <v>39</v>
      </c>
      <c r="G1599" s="31" t="s">
        <v>42</v>
      </c>
      <c r="H1599" s="31" t="s">
        <v>2166</v>
      </c>
      <c r="I1599" s="31">
        <v>11.1</v>
      </c>
      <c r="J1599" s="31">
        <f>INDEX('LA lookup'!H:H,MATCH(B1599,'LA lookup'!G:G,0))</f>
        <v>43521</v>
      </c>
      <c r="K1599" s="31"/>
      <c r="L1599" s="31" t="str">
        <f t="shared" si="75"/>
        <v>11.1%</v>
      </c>
      <c r="M1599" s="31">
        <f t="shared" si="76"/>
        <v>11.1</v>
      </c>
    </row>
    <row r="1600" spans="1:13" x14ac:dyDescent="0.45">
      <c r="A1600" s="31" t="str">
        <f t="shared" si="77"/>
        <v>E06000010_Flats/maisonettes as a proportion of housing_percentage</v>
      </c>
      <c r="B1600" s="31" t="s">
        <v>329</v>
      </c>
      <c r="C1600" s="31" t="s">
        <v>1852</v>
      </c>
      <c r="D1600" s="31" t="s">
        <v>229</v>
      </c>
      <c r="E1600" s="31">
        <v>2011</v>
      </c>
      <c r="F1600" s="31" t="s">
        <v>39</v>
      </c>
      <c r="G1600" s="31" t="s">
        <v>42</v>
      </c>
      <c r="H1600" s="31" t="s">
        <v>2166</v>
      </c>
      <c r="I1600" s="31">
        <v>16.8</v>
      </c>
      <c r="J1600" s="31">
        <f>INDEX('LA lookup'!H:H,MATCH(B1600,'LA lookup'!G:G,0))</f>
        <v>57023</v>
      </c>
      <c r="K1600" s="31"/>
      <c r="L1600" s="31" t="str">
        <f t="shared" si="75"/>
        <v>16.8%</v>
      </c>
      <c r="M1600" s="31">
        <f t="shared" si="76"/>
        <v>16.8</v>
      </c>
    </row>
    <row r="1601" spans="1:13" x14ac:dyDescent="0.45">
      <c r="A1601" s="31" t="str">
        <f t="shared" si="77"/>
        <v>E06000011_Flats/maisonettes as a proportion of housing_percentage</v>
      </c>
      <c r="B1601" s="31" t="s">
        <v>514</v>
      </c>
      <c r="C1601" s="31" t="s">
        <v>594</v>
      </c>
      <c r="D1601" s="31" t="s">
        <v>229</v>
      </c>
      <c r="E1601" s="31">
        <v>2011</v>
      </c>
      <c r="F1601" s="31" t="s">
        <v>39</v>
      </c>
      <c r="G1601" s="31" t="s">
        <v>42</v>
      </c>
      <c r="H1601" s="31" t="s">
        <v>2166</v>
      </c>
      <c r="I1601" s="31">
        <v>9.5</v>
      </c>
      <c r="J1601" s="31">
        <f>INDEX('LA lookup'!H:H,MATCH(B1601,'LA lookup'!G:G,0))</f>
        <v>62942</v>
      </c>
      <c r="K1601" s="31"/>
      <c r="L1601" s="31" t="str">
        <f t="shared" si="75"/>
        <v>9.5%</v>
      </c>
      <c r="M1601" s="31">
        <f t="shared" si="76"/>
        <v>9.5</v>
      </c>
    </row>
    <row r="1602" spans="1:13" x14ac:dyDescent="0.45">
      <c r="A1602" s="31" t="str">
        <f t="shared" si="77"/>
        <v>E06000012_Flats/maisonettes as a proportion of housing_percentage</v>
      </c>
      <c r="B1602" s="31" t="s">
        <v>363</v>
      </c>
      <c r="C1602" s="31" t="s">
        <v>364</v>
      </c>
      <c r="D1602" s="31" t="s">
        <v>229</v>
      </c>
      <c r="E1602" s="31">
        <v>2011</v>
      </c>
      <c r="F1602" s="31" t="s">
        <v>39</v>
      </c>
      <c r="G1602" s="31" t="s">
        <v>42</v>
      </c>
      <c r="H1602" s="31" t="s">
        <v>2166</v>
      </c>
      <c r="I1602" s="31">
        <v>13.299999999999999</v>
      </c>
      <c r="J1602" s="31">
        <f>INDEX('LA lookup'!H:H,MATCH(B1602,'LA lookup'!G:G,0))</f>
        <v>34503</v>
      </c>
      <c r="K1602" s="31"/>
      <c r="L1602" s="31" t="str">
        <f t="shared" si="75"/>
        <v>13.3%</v>
      </c>
      <c r="M1602" s="31">
        <f t="shared" si="76"/>
        <v>13.299999999999999</v>
      </c>
    </row>
    <row r="1603" spans="1:13" x14ac:dyDescent="0.45">
      <c r="A1603" s="31" t="str">
        <f t="shared" si="77"/>
        <v>E06000013_Flats/maisonettes as a proportion of housing_percentage</v>
      </c>
      <c r="B1603" s="31" t="s">
        <v>365</v>
      </c>
      <c r="C1603" s="31" t="s">
        <v>366</v>
      </c>
      <c r="D1603" s="31" t="s">
        <v>229</v>
      </c>
      <c r="E1603" s="31">
        <v>2011</v>
      </c>
      <c r="F1603" s="31" t="s">
        <v>39</v>
      </c>
      <c r="G1603" s="31" t="s">
        <v>42</v>
      </c>
      <c r="H1603" s="31" t="s">
        <v>2166</v>
      </c>
      <c r="I1603" s="31">
        <v>9.6</v>
      </c>
      <c r="J1603" s="31">
        <f>INDEX('LA lookup'!H:H,MATCH(B1603,'LA lookup'!G:G,0))</f>
        <v>35714</v>
      </c>
      <c r="K1603" s="31"/>
      <c r="L1603" s="31" t="str">
        <f t="shared" si="75"/>
        <v>9.6%</v>
      </c>
      <c r="M1603" s="31">
        <f t="shared" si="76"/>
        <v>9.6</v>
      </c>
    </row>
    <row r="1604" spans="1:13" x14ac:dyDescent="0.45">
      <c r="A1604" s="31" t="str">
        <f t="shared" si="77"/>
        <v>E10000023_Flats/maisonettes as a proportion of housing_percentage</v>
      </c>
      <c r="B1604" s="31" t="s">
        <v>369</v>
      </c>
      <c r="C1604" s="31" t="s">
        <v>370</v>
      </c>
      <c r="D1604" s="31" t="s">
        <v>229</v>
      </c>
      <c r="E1604" s="31">
        <v>2011</v>
      </c>
      <c r="F1604" s="31" t="s">
        <v>39</v>
      </c>
      <c r="G1604" s="31" t="s">
        <v>42</v>
      </c>
      <c r="H1604" s="31" t="s">
        <v>2166</v>
      </c>
      <c r="I1604" s="31">
        <v>13.9</v>
      </c>
      <c r="J1604" s="31">
        <f>INDEX('LA lookup'!H:H,MATCH(B1604,'LA lookup'!G:G,0))</f>
        <v>117499</v>
      </c>
      <c r="K1604" s="31"/>
      <c r="L1604" s="31" t="str">
        <f t="shared" si="75"/>
        <v>13.9%</v>
      </c>
      <c r="M1604" s="31">
        <f t="shared" si="76"/>
        <v>13.9</v>
      </c>
    </row>
    <row r="1605" spans="1:13" x14ac:dyDescent="0.45">
      <c r="A1605" s="31" t="str">
        <f t="shared" si="77"/>
        <v>E06000014_Flats/maisonettes as a proportion of housing_percentage</v>
      </c>
      <c r="B1605" s="31" t="s">
        <v>472</v>
      </c>
      <c r="C1605" s="31" t="s">
        <v>473</v>
      </c>
      <c r="D1605" s="31" t="s">
        <v>229</v>
      </c>
      <c r="E1605" s="31">
        <v>2011</v>
      </c>
      <c r="F1605" s="31" t="s">
        <v>39</v>
      </c>
      <c r="G1605" s="31" t="s">
        <v>42</v>
      </c>
      <c r="H1605" s="31" t="s">
        <v>2166</v>
      </c>
      <c r="I1605" s="31">
        <v>18</v>
      </c>
      <c r="J1605" s="31">
        <f>INDEX('LA lookup'!H:H,MATCH(B1605,'LA lookup'!G:G,0))</f>
        <v>36572</v>
      </c>
      <c r="K1605" s="31"/>
      <c r="L1605" s="31" t="str">
        <f t="shared" si="75"/>
        <v>18%</v>
      </c>
      <c r="M1605" s="31">
        <f t="shared" si="76"/>
        <v>18</v>
      </c>
    </row>
    <row r="1606" spans="1:13" x14ac:dyDescent="0.45">
      <c r="A1606" s="31" t="str">
        <f t="shared" si="77"/>
        <v>E06000032_Flats/maisonettes as a proportion of housing_percentage</v>
      </c>
      <c r="B1606" s="31" t="s">
        <v>564</v>
      </c>
      <c r="C1606" s="31" t="s">
        <v>724</v>
      </c>
      <c r="D1606" s="31" t="s">
        <v>229</v>
      </c>
      <c r="E1606" s="31">
        <v>2011</v>
      </c>
      <c r="F1606" s="31" t="s">
        <v>39</v>
      </c>
      <c r="G1606" s="31" t="s">
        <v>42</v>
      </c>
      <c r="H1606" s="31" t="s">
        <v>2166</v>
      </c>
      <c r="I1606" s="31">
        <v>21.9</v>
      </c>
      <c r="J1606" s="31">
        <f>INDEX('LA lookup'!H:H,MATCH(B1606,'LA lookup'!G:G,0))</f>
        <v>57375</v>
      </c>
      <c r="K1606" s="31"/>
      <c r="L1606" s="31" t="str">
        <f t="shared" si="75"/>
        <v>21.9%</v>
      </c>
      <c r="M1606" s="31">
        <f t="shared" si="76"/>
        <v>21.9</v>
      </c>
    </row>
    <row r="1607" spans="1:13" x14ac:dyDescent="0.45">
      <c r="A1607" s="31" t="str">
        <f t="shared" si="77"/>
        <v>E06000055_Flats/maisonettes as a proportion of housing_percentage</v>
      </c>
      <c r="B1607" s="31" t="s">
        <v>240</v>
      </c>
      <c r="C1607" s="31" t="s">
        <v>1853</v>
      </c>
      <c r="D1607" s="31" t="s">
        <v>229</v>
      </c>
      <c r="E1607" s="31">
        <v>2011</v>
      </c>
      <c r="F1607" s="31" t="s">
        <v>39</v>
      </c>
      <c r="G1607" s="31" t="s">
        <v>42</v>
      </c>
      <c r="H1607" s="31" t="s">
        <v>2166</v>
      </c>
      <c r="I1607" s="31">
        <v>17.600000000000001</v>
      </c>
      <c r="J1607" s="31">
        <f>INDEX('LA lookup'!H:H,MATCH(B1607,'LA lookup'!G:G,0))</f>
        <v>40088</v>
      </c>
      <c r="K1607" s="31"/>
      <c r="L1607" s="31" t="str">
        <f t="shared" si="75"/>
        <v>17.6%</v>
      </c>
      <c r="M1607" s="31">
        <f t="shared" si="76"/>
        <v>17.600000000000001</v>
      </c>
    </row>
    <row r="1608" spans="1:13" x14ac:dyDescent="0.45">
      <c r="A1608" s="31" t="str">
        <f t="shared" si="77"/>
        <v>E06000056_Flats/maisonettes as a proportion of housing_percentage</v>
      </c>
      <c r="B1608" s="31" t="s">
        <v>279</v>
      </c>
      <c r="C1608" s="31" t="s">
        <v>280</v>
      </c>
      <c r="D1608" s="31" t="s">
        <v>229</v>
      </c>
      <c r="E1608" s="31">
        <v>2011</v>
      </c>
      <c r="F1608" s="31" t="s">
        <v>39</v>
      </c>
      <c r="G1608" s="31" t="s">
        <v>42</v>
      </c>
      <c r="H1608" s="31" t="s">
        <v>2166</v>
      </c>
      <c r="I1608" s="31">
        <v>11.700000000000001</v>
      </c>
      <c r="J1608" s="31">
        <f>INDEX('LA lookup'!H:H,MATCH(B1608,'LA lookup'!G:G,0))</f>
        <v>62515</v>
      </c>
      <c r="K1608" s="31"/>
      <c r="L1608" s="31" t="str">
        <f t="shared" ref="L1608:L1671" si="78">IF(LOWER(H1608)="percentage",CONCATENATE(I1608,"%"),IF(J1608="NA",K1608,IF(OR(ISERROR(I1608),ISBLANK(I1608),NOT(ISNUMBER(I1608)),H1608="score"),"N/A",CONCATENATE(ROUND(I1608/J1608*1000,1)," per 1000 0-17 yr olds"))))</f>
        <v>11.7%</v>
      </c>
      <c r="M1608" s="31">
        <f t="shared" ref="M1608:M1671" si="79">IF(LOWER(H1608)="percentage",I1608,IF(J1608="NA",K1608,IF(OR(ISERROR(I1608),ISBLANK(I1608),NOT(ISNUMBER(I1608))),"N/A",I1608/J1608*1000)))</f>
        <v>11.700000000000001</v>
      </c>
    </row>
    <row r="1609" spans="1:13" x14ac:dyDescent="0.45">
      <c r="A1609" s="31" t="str">
        <f t="shared" ref="A1609:A1672" si="80">CONCATENATE(B1609,"_",G1609,"_",H1609)</f>
        <v>E10000002_Flats/maisonettes as a proportion of housing_percentage</v>
      </c>
      <c r="B1609" s="31" t="s">
        <v>269</v>
      </c>
      <c r="C1609" s="31" t="s">
        <v>270</v>
      </c>
      <c r="D1609" s="31" t="s">
        <v>229</v>
      </c>
      <c r="E1609" s="31">
        <v>2011</v>
      </c>
      <c r="F1609" s="31" t="s">
        <v>39</v>
      </c>
      <c r="G1609" s="31" t="s">
        <v>42</v>
      </c>
      <c r="H1609" s="31" t="s">
        <v>2166</v>
      </c>
      <c r="I1609" s="31">
        <v>16</v>
      </c>
      <c r="J1609" s="31">
        <f>INDEX('LA lookup'!H:H,MATCH(B1609,'LA lookup'!G:G,0))</f>
        <v>124321</v>
      </c>
      <c r="K1609" s="31"/>
      <c r="L1609" s="31" t="str">
        <f t="shared" si="78"/>
        <v>16%</v>
      </c>
      <c r="M1609" s="31">
        <f t="shared" si="79"/>
        <v>16</v>
      </c>
    </row>
    <row r="1610" spans="1:13" x14ac:dyDescent="0.45">
      <c r="A1610" s="31" t="str">
        <f t="shared" si="80"/>
        <v>E06000042_Flats/maisonettes as a proportion of housing_percentage</v>
      </c>
      <c r="B1610" s="31" t="s">
        <v>355</v>
      </c>
      <c r="C1610" s="31" t="s">
        <v>356</v>
      </c>
      <c r="D1610" s="31" t="s">
        <v>229</v>
      </c>
      <c r="E1610" s="31">
        <v>2011</v>
      </c>
      <c r="F1610" s="31" t="s">
        <v>39</v>
      </c>
      <c r="G1610" s="31" t="s">
        <v>42</v>
      </c>
      <c r="H1610" s="31" t="s">
        <v>2166</v>
      </c>
      <c r="I1610" s="31">
        <v>16.100000000000001</v>
      </c>
      <c r="J1610" s="31">
        <f>INDEX('LA lookup'!H:H,MATCH(B1610,'LA lookup'!G:G,0))</f>
        <v>68278</v>
      </c>
      <c r="K1610" s="31"/>
      <c r="L1610" s="31" t="str">
        <f t="shared" si="78"/>
        <v>16.1%</v>
      </c>
      <c r="M1610" s="31">
        <f t="shared" si="79"/>
        <v>16.100000000000001</v>
      </c>
    </row>
    <row r="1611" spans="1:13" x14ac:dyDescent="0.45">
      <c r="A1611" s="31" t="str">
        <f t="shared" si="80"/>
        <v>E10000007_Flats/maisonettes as a proportion of housing_percentage</v>
      </c>
      <c r="B1611" s="31" t="s">
        <v>291</v>
      </c>
      <c r="C1611" s="31" t="s">
        <v>292</v>
      </c>
      <c r="D1611" s="31" t="s">
        <v>229</v>
      </c>
      <c r="E1611" s="31">
        <v>2011</v>
      </c>
      <c r="F1611" s="31" t="s">
        <v>39</v>
      </c>
      <c r="G1611" s="31" t="s">
        <v>42</v>
      </c>
      <c r="H1611" s="31" t="s">
        <v>2166</v>
      </c>
      <c r="I1611" s="31">
        <v>8.6</v>
      </c>
      <c r="J1611" s="31">
        <f>INDEX('LA lookup'!H:H,MATCH(B1611,'LA lookup'!G:G,0))</f>
        <v>153272</v>
      </c>
      <c r="K1611" s="31"/>
      <c r="L1611" s="31" t="str">
        <f t="shared" si="78"/>
        <v>8.6%</v>
      </c>
      <c r="M1611" s="31">
        <f t="shared" si="79"/>
        <v>8.6</v>
      </c>
    </row>
    <row r="1612" spans="1:13" x14ac:dyDescent="0.45">
      <c r="A1612" s="31" t="str">
        <f t="shared" si="80"/>
        <v>E06000015_Flats/maisonettes as a proportion of housing_percentage</v>
      </c>
      <c r="B1612" s="31" t="s">
        <v>289</v>
      </c>
      <c r="C1612" s="31" t="s">
        <v>290</v>
      </c>
      <c r="D1612" s="31" t="s">
        <v>229</v>
      </c>
      <c r="E1612" s="31">
        <v>2011</v>
      </c>
      <c r="F1612" s="31" t="s">
        <v>39</v>
      </c>
      <c r="G1612" s="31" t="s">
        <v>42</v>
      </c>
      <c r="H1612" s="31" t="s">
        <v>2166</v>
      </c>
      <c r="I1612" s="31">
        <v>14.700000000000001</v>
      </c>
      <c r="J1612" s="31">
        <f>INDEX('LA lookup'!H:H,MATCH(B1612,'LA lookup'!G:G,0))</f>
        <v>59899</v>
      </c>
      <c r="K1612" s="31"/>
      <c r="L1612" s="31" t="str">
        <f t="shared" si="78"/>
        <v>14.7%</v>
      </c>
      <c r="M1612" s="31">
        <f t="shared" si="79"/>
        <v>14.700000000000001</v>
      </c>
    </row>
    <row r="1613" spans="1:13" x14ac:dyDescent="0.45">
      <c r="A1613" s="31" t="str">
        <f t="shared" si="80"/>
        <v>E10000009_Flats/maisonettes as a proportion of housing_percentage</v>
      </c>
      <c r="B1613" s="31" t="s">
        <v>295</v>
      </c>
      <c r="C1613" s="31" t="s">
        <v>296</v>
      </c>
      <c r="D1613" s="31" t="s">
        <v>229</v>
      </c>
      <c r="E1613" s="31">
        <v>2011</v>
      </c>
      <c r="F1613" s="31" t="s">
        <v>39</v>
      </c>
      <c r="G1613" s="31" t="s">
        <v>42</v>
      </c>
      <c r="H1613" s="31" t="s">
        <v>2166</v>
      </c>
      <c r="I1613" s="31">
        <v>16.400000000000002</v>
      </c>
      <c r="J1613" s="31">
        <f>INDEX('LA lookup'!H:H,MATCH(B1613,'LA lookup'!G:G,0))</f>
        <v>76699</v>
      </c>
      <c r="K1613" s="31"/>
      <c r="L1613" s="31" t="str">
        <f t="shared" si="78"/>
        <v>16.4%</v>
      </c>
      <c r="M1613" s="31">
        <f t="shared" si="79"/>
        <v>16.400000000000002</v>
      </c>
    </row>
    <row r="1614" spans="1:13" x14ac:dyDescent="0.45">
      <c r="A1614" s="31" t="str">
        <f t="shared" si="80"/>
        <v>E06000029_Flats/maisonettes as a proportion of housing_percentage</v>
      </c>
      <c r="B1614" s="31" t="s">
        <v>543</v>
      </c>
      <c r="C1614" s="31" t="s">
        <v>717</v>
      </c>
      <c r="D1614" s="31" t="s">
        <v>229</v>
      </c>
      <c r="E1614" s="31">
        <v>2011</v>
      </c>
      <c r="F1614" s="31" t="s">
        <v>39</v>
      </c>
      <c r="G1614" s="31" t="s">
        <v>42</v>
      </c>
      <c r="H1614" s="31" t="s">
        <v>2166</v>
      </c>
      <c r="I1614" s="31">
        <v>28.000000000000004</v>
      </c>
      <c r="J1614" s="31">
        <f>INDEX('LA lookup'!H:H,MATCH(B1614,'LA lookup'!G:G,0))</f>
        <v>30188</v>
      </c>
      <c r="K1614" s="31"/>
      <c r="L1614" s="31" t="str">
        <f t="shared" si="78"/>
        <v>28%</v>
      </c>
      <c r="M1614" s="31">
        <f t="shared" si="79"/>
        <v>28.000000000000004</v>
      </c>
    </row>
    <row r="1615" spans="1:13" x14ac:dyDescent="0.45">
      <c r="A1615" s="31" t="str">
        <f t="shared" si="80"/>
        <v>E06000028_Flats/maisonettes as a proportion of housing_percentage</v>
      </c>
      <c r="B1615" s="31" t="s">
        <v>254</v>
      </c>
      <c r="C1615" s="31" t="s">
        <v>255</v>
      </c>
      <c r="D1615" s="31" t="s">
        <v>229</v>
      </c>
      <c r="E1615" s="31">
        <v>2011</v>
      </c>
      <c r="F1615" s="31" t="s">
        <v>39</v>
      </c>
      <c r="G1615" s="31" t="s">
        <v>42</v>
      </c>
      <c r="H1615" s="31" t="s">
        <v>2166</v>
      </c>
      <c r="I1615" s="31">
        <v>49.1</v>
      </c>
      <c r="J1615" s="31">
        <f>INDEX('LA lookup'!H:H,MATCH(B1615,'LA lookup'!G:G,0))</f>
        <v>36373</v>
      </c>
      <c r="K1615" s="31"/>
      <c r="L1615" s="31" t="str">
        <f t="shared" si="78"/>
        <v>49.1%</v>
      </c>
      <c r="M1615" s="31">
        <f t="shared" si="79"/>
        <v>49.1</v>
      </c>
    </row>
    <row r="1616" spans="1:13" x14ac:dyDescent="0.45">
      <c r="A1616" s="31" t="str">
        <f t="shared" si="80"/>
        <v>E06000047_Flats/maisonettes as a proportion of housing_percentage</v>
      </c>
      <c r="B1616" s="31" t="s">
        <v>528</v>
      </c>
      <c r="C1616" s="31" t="s">
        <v>721</v>
      </c>
      <c r="D1616" s="31" t="s">
        <v>229</v>
      </c>
      <c r="E1616" s="31">
        <v>2011</v>
      </c>
      <c r="F1616" s="31" t="s">
        <v>39</v>
      </c>
      <c r="G1616" s="31" t="s">
        <v>42</v>
      </c>
      <c r="H1616" s="31" t="s">
        <v>2166</v>
      </c>
      <c r="I1616" s="31">
        <v>6</v>
      </c>
      <c r="J1616" s="31">
        <f>INDEX('LA lookup'!H:H,MATCH(B1616,'LA lookup'!G:G,0))</f>
        <v>101040</v>
      </c>
      <c r="K1616" s="31"/>
      <c r="L1616" s="31" t="str">
        <f t="shared" si="78"/>
        <v>6%</v>
      </c>
      <c r="M1616" s="31">
        <f t="shared" si="79"/>
        <v>6</v>
      </c>
    </row>
    <row r="1617" spans="1:13" x14ac:dyDescent="0.45">
      <c r="A1617" s="31" t="str">
        <f t="shared" si="80"/>
        <v>E06000005_Flats/maisonettes as a proportion of housing_percentage</v>
      </c>
      <c r="B1617" s="31" t="s">
        <v>287</v>
      </c>
      <c r="C1617" s="31" t="s">
        <v>288</v>
      </c>
      <c r="D1617" s="31" t="s">
        <v>229</v>
      </c>
      <c r="E1617" s="31">
        <v>2011</v>
      </c>
      <c r="F1617" s="31" t="s">
        <v>39</v>
      </c>
      <c r="G1617" s="31" t="s">
        <v>42</v>
      </c>
      <c r="H1617" s="31" t="s">
        <v>2166</v>
      </c>
      <c r="I1617" s="31">
        <v>14.100000000000001</v>
      </c>
      <c r="J1617" s="31">
        <f>INDEX('LA lookup'!H:H,MATCH(B1617,'LA lookup'!G:G,0))</f>
        <v>22454</v>
      </c>
      <c r="K1617" s="31"/>
      <c r="L1617" s="31" t="str">
        <f t="shared" si="78"/>
        <v>14.1%</v>
      </c>
      <c r="M1617" s="31">
        <f t="shared" si="79"/>
        <v>14.100000000000001</v>
      </c>
    </row>
    <row r="1618" spans="1:13" x14ac:dyDescent="0.45">
      <c r="A1618" s="31" t="str">
        <f t="shared" si="80"/>
        <v>E10000011_Flats/maisonettes as a proportion of housing_percentage</v>
      </c>
      <c r="B1618" s="31" t="s">
        <v>299</v>
      </c>
      <c r="C1618" s="31" t="s">
        <v>300</v>
      </c>
      <c r="D1618" s="31" t="s">
        <v>229</v>
      </c>
      <c r="E1618" s="31">
        <v>2011</v>
      </c>
      <c r="F1618" s="31" t="s">
        <v>39</v>
      </c>
      <c r="G1618" s="31" t="s">
        <v>42</v>
      </c>
      <c r="H1618" s="31" t="s">
        <v>2166</v>
      </c>
      <c r="I1618" s="31">
        <v>25</v>
      </c>
      <c r="J1618" s="31">
        <f>INDEX('LA lookup'!H:H,MATCH(B1618,'LA lookup'!G:G,0))</f>
        <v>106378</v>
      </c>
      <c r="K1618" s="31"/>
      <c r="L1618" s="31" t="str">
        <f t="shared" si="78"/>
        <v>25%</v>
      </c>
      <c r="M1618" s="31">
        <f t="shared" si="79"/>
        <v>25</v>
      </c>
    </row>
    <row r="1619" spans="1:13" x14ac:dyDescent="0.45">
      <c r="A1619" s="31" t="str">
        <f t="shared" si="80"/>
        <v>E06000043_Flats/maisonettes as a proportion of housing_percentage</v>
      </c>
      <c r="B1619" s="31" t="s">
        <v>263</v>
      </c>
      <c r="C1619" s="31" t="s">
        <v>264</v>
      </c>
      <c r="D1619" s="31" t="s">
        <v>229</v>
      </c>
      <c r="E1619" s="31">
        <v>2011</v>
      </c>
      <c r="F1619" s="31" t="s">
        <v>39</v>
      </c>
      <c r="G1619" s="31" t="s">
        <v>42</v>
      </c>
      <c r="H1619" s="31" t="s">
        <v>2166</v>
      </c>
      <c r="I1619" s="31">
        <v>50.2</v>
      </c>
      <c r="J1619" s="31">
        <f>INDEX('LA lookup'!H:H,MATCH(B1619,'LA lookup'!G:G,0))</f>
        <v>51005</v>
      </c>
      <c r="K1619" s="31"/>
      <c r="L1619" s="31" t="str">
        <f t="shared" si="78"/>
        <v>50.2%</v>
      </c>
      <c r="M1619" s="31">
        <f t="shared" si="79"/>
        <v>50.2</v>
      </c>
    </row>
    <row r="1620" spans="1:13" x14ac:dyDescent="0.45">
      <c r="A1620" s="31" t="str">
        <f t="shared" si="80"/>
        <v>E10000014_Flats/maisonettes as a proportion of housing_percentage</v>
      </c>
      <c r="B1620" s="31" t="s">
        <v>309</v>
      </c>
      <c r="C1620" s="31" t="s">
        <v>310</v>
      </c>
      <c r="D1620" s="31" t="s">
        <v>229</v>
      </c>
      <c r="E1620" s="31">
        <v>2011</v>
      </c>
      <c r="F1620" s="31" t="s">
        <v>39</v>
      </c>
      <c r="G1620" s="31" t="s">
        <v>42</v>
      </c>
      <c r="H1620" s="31" t="s">
        <v>2166</v>
      </c>
      <c r="I1620" s="31">
        <v>16</v>
      </c>
      <c r="J1620" s="31">
        <f>INDEX('LA lookup'!H:H,MATCH(B1620,'LA lookup'!G:G,0))</f>
        <v>284002</v>
      </c>
      <c r="K1620" s="31"/>
      <c r="L1620" s="31" t="str">
        <f t="shared" si="78"/>
        <v>16%</v>
      </c>
      <c r="M1620" s="31">
        <f t="shared" si="79"/>
        <v>16</v>
      </c>
    </row>
    <row r="1621" spans="1:13" x14ac:dyDescent="0.45">
      <c r="A1621" s="31" t="str">
        <f t="shared" si="80"/>
        <v>E06000044_Flats/maisonettes as a proportion of housing_percentage</v>
      </c>
      <c r="B1621" s="31" t="s">
        <v>383</v>
      </c>
      <c r="C1621" s="31" t="s">
        <v>384</v>
      </c>
      <c r="D1621" s="31" t="s">
        <v>229</v>
      </c>
      <c r="E1621" s="31">
        <v>2011</v>
      </c>
      <c r="F1621" s="31" t="s">
        <v>39</v>
      </c>
      <c r="G1621" s="31" t="s">
        <v>42</v>
      </c>
      <c r="H1621" s="31" t="s">
        <v>2166</v>
      </c>
      <c r="I1621" s="31">
        <v>35.4</v>
      </c>
      <c r="J1621" s="31">
        <f>INDEX('LA lookup'!H:H,MATCH(B1621,'LA lookup'!G:G,0))</f>
        <v>44046</v>
      </c>
      <c r="K1621" s="31"/>
      <c r="L1621" s="31" t="str">
        <f t="shared" si="78"/>
        <v>35.4%</v>
      </c>
      <c r="M1621" s="31">
        <f t="shared" si="79"/>
        <v>35.4</v>
      </c>
    </row>
    <row r="1622" spans="1:13" x14ac:dyDescent="0.45">
      <c r="A1622" s="31" t="str">
        <f t="shared" si="80"/>
        <v>E06000045_Flats/maisonettes as a proportion of housing_percentage</v>
      </c>
      <c r="B1622" s="31" t="s">
        <v>577</v>
      </c>
      <c r="C1622" s="31" t="s">
        <v>729</v>
      </c>
      <c r="D1622" s="31" t="s">
        <v>229</v>
      </c>
      <c r="E1622" s="31">
        <v>2011</v>
      </c>
      <c r="F1622" s="31" t="s">
        <v>39</v>
      </c>
      <c r="G1622" s="31" t="s">
        <v>42</v>
      </c>
      <c r="H1622" s="31" t="s">
        <v>2166</v>
      </c>
      <c r="I1622" s="31">
        <v>39.900000000000006</v>
      </c>
      <c r="J1622" s="31">
        <f>INDEX('LA lookup'!H:H,MATCH(B1622,'LA lookup'!G:G,0))</f>
        <v>50832</v>
      </c>
      <c r="K1622" s="31"/>
      <c r="L1622" s="31" t="str">
        <f t="shared" si="78"/>
        <v>39.9%</v>
      </c>
      <c r="M1622" s="31">
        <f t="shared" si="79"/>
        <v>39.900000000000006</v>
      </c>
    </row>
    <row r="1623" spans="1:13" x14ac:dyDescent="0.45">
      <c r="A1623" s="31" t="str">
        <f t="shared" si="80"/>
        <v>E10000018_Flats/maisonettes as a proportion of housing_percentage</v>
      </c>
      <c r="B1623" s="31" t="s">
        <v>552</v>
      </c>
      <c r="C1623" s="31" t="s">
        <v>553</v>
      </c>
      <c r="D1623" s="31" t="s">
        <v>229</v>
      </c>
      <c r="E1623" s="31">
        <v>2011</v>
      </c>
      <c r="F1623" s="31" t="s">
        <v>39</v>
      </c>
      <c r="G1623" s="31" t="s">
        <v>42</v>
      </c>
      <c r="H1623" s="31" t="s">
        <v>2166</v>
      </c>
      <c r="I1623" s="31">
        <v>8.7000000000000011</v>
      </c>
      <c r="J1623" s="31">
        <f>INDEX('LA lookup'!H:H,MATCH(B1623,'LA lookup'!G:G,0))</f>
        <v>140307</v>
      </c>
      <c r="K1623" s="31"/>
      <c r="L1623" s="31" t="str">
        <f t="shared" si="78"/>
        <v>8.7%</v>
      </c>
      <c r="M1623" s="31">
        <f t="shared" si="79"/>
        <v>8.7000000000000011</v>
      </c>
    </row>
    <row r="1624" spans="1:13" x14ac:dyDescent="0.45">
      <c r="A1624" s="31" t="str">
        <f t="shared" si="80"/>
        <v>E06000016_Flats/maisonettes as a proportion of housing_percentage</v>
      </c>
      <c r="B1624" s="31" t="s">
        <v>341</v>
      </c>
      <c r="C1624" s="31" t="s">
        <v>342</v>
      </c>
      <c r="D1624" s="31" t="s">
        <v>229</v>
      </c>
      <c r="E1624" s="31">
        <v>2011</v>
      </c>
      <c r="F1624" s="31" t="s">
        <v>39</v>
      </c>
      <c r="G1624" s="31" t="s">
        <v>42</v>
      </c>
      <c r="H1624" s="31" t="s">
        <v>2166</v>
      </c>
      <c r="I1624" s="31">
        <v>22.5</v>
      </c>
      <c r="J1624" s="31">
        <f>INDEX('LA lookup'!H:H,MATCH(B1624,'LA lookup'!G:G,0))</f>
        <v>83994</v>
      </c>
      <c r="K1624" s="31"/>
      <c r="L1624" s="31" t="str">
        <f t="shared" si="78"/>
        <v>22.5%</v>
      </c>
      <c r="M1624" s="31">
        <f t="shared" si="79"/>
        <v>22.5</v>
      </c>
    </row>
    <row r="1625" spans="1:13" x14ac:dyDescent="0.45">
      <c r="A1625" s="31" t="str">
        <f t="shared" si="80"/>
        <v>E06000017_Flats/maisonettes as a proportion of housing_percentage</v>
      </c>
      <c r="B1625" s="31" t="s">
        <v>548</v>
      </c>
      <c r="C1625" s="31" t="s">
        <v>728</v>
      </c>
      <c r="D1625" s="31" t="s">
        <v>229</v>
      </c>
      <c r="E1625" s="31">
        <v>2011</v>
      </c>
      <c r="F1625" s="31" t="s">
        <v>39</v>
      </c>
      <c r="G1625" s="31" t="s">
        <v>42</v>
      </c>
      <c r="H1625" s="31" t="s">
        <v>2166</v>
      </c>
      <c r="I1625" s="31">
        <v>7.6</v>
      </c>
      <c r="J1625" s="31">
        <f>INDEX('LA lookup'!H:H,MATCH(B1625,'LA lookup'!G:G,0))</f>
        <v>7807</v>
      </c>
      <c r="K1625" s="31"/>
      <c r="L1625" s="31" t="str">
        <f t="shared" si="78"/>
        <v>7.6%</v>
      </c>
      <c r="M1625" s="31">
        <f t="shared" si="79"/>
        <v>7.6</v>
      </c>
    </row>
    <row r="1626" spans="1:13" x14ac:dyDescent="0.45">
      <c r="A1626" s="31" t="str">
        <f t="shared" si="80"/>
        <v>E10000028_Flats/maisonettes as a proportion of housing_percentage</v>
      </c>
      <c r="B1626" s="31" t="s">
        <v>418</v>
      </c>
      <c r="C1626" s="31" t="s">
        <v>419</v>
      </c>
      <c r="D1626" s="31" t="s">
        <v>229</v>
      </c>
      <c r="E1626" s="31">
        <v>2011</v>
      </c>
      <c r="F1626" s="31" t="s">
        <v>39</v>
      </c>
      <c r="G1626" s="31" t="s">
        <v>42</v>
      </c>
      <c r="H1626" s="31" t="s">
        <v>2166</v>
      </c>
      <c r="I1626" s="31">
        <v>11.1</v>
      </c>
      <c r="J1626" s="31">
        <f>INDEX('LA lookup'!H:H,MATCH(B1626,'LA lookup'!G:G,0))</f>
        <v>169603</v>
      </c>
      <c r="K1626" s="31"/>
      <c r="L1626" s="31" t="str">
        <f t="shared" si="78"/>
        <v>11.1%</v>
      </c>
      <c r="M1626" s="31">
        <f t="shared" si="79"/>
        <v>11.1</v>
      </c>
    </row>
    <row r="1627" spans="1:13" x14ac:dyDescent="0.45">
      <c r="A1627" s="31" t="str">
        <f t="shared" si="80"/>
        <v>E06000021_Flats/maisonettes as a proportion of housing_percentage</v>
      </c>
      <c r="B1627" s="31" t="s">
        <v>424</v>
      </c>
      <c r="C1627" s="31" t="s">
        <v>425</v>
      </c>
      <c r="D1627" s="31" t="s">
        <v>229</v>
      </c>
      <c r="E1627" s="31">
        <v>2011</v>
      </c>
      <c r="F1627" s="31" t="s">
        <v>39</v>
      </c>
      <c r="G1627" s="31" t="s">
        <v>42</v>
      </c>
      <c r="H1627" s="31" t="s">
        <v>2166</v>
      </c>
      <c r="I1627" s="31">
        <v>11.6</v>
      </c>
      <c r="J1627" s="31">
        <f>INDEX('LA lookup'!H:H,MATCH(B1627,'LA lookup'!G:G,0))</f>
        <v>57549</v>
      </c>
      <c r="K1627" s="31"/>
      <c r="L1627" s="31" t="str">
        <f t="shared" si="78"/>
        <v>11.6%</v>
      </c>
      <c r="M1627" s="31">
        <f t="shared" si="79"/>
        <v>11.6</v>
      </c>
    </row>
    <row r="1628" spans="1:13" x14ac:dyDescent="0.45">
      <c r="A1628" s="31" t="str">
        <f t="shared" si="80"/>
        <v>E06000054_Flats/maisonettes as a proportion of housing_percentage</v>
      </c>
      <c r="B1628" s="31" t="s">
        <v>462</v>
      </c>
      <c r="C1628" s="31" t="s">
        <v>463</v>
      </c>
      <c r="D1628" s="31" t="s">
        <v>229</v>
      </c>
      <c r="E1628" s="31">
        <v>2011</v>
      </c>
      <c r="F1628" s="31" t="s">
        <v>39</v>
      </c>
      <c r="G1628" s="31" t="s">
        <v>42</v>
      </c>
      <c r="H1628" s="31" t="s">
        <v>2166</v>
      </c>
      <c r="I1628" s="31">
        <v>11.4</v>
      </c>
      <c r="J1628" s="31">
        <f>INDEX('LA lookup'!H:H,MATCH(B1628,'LA lookup'!G:G,0))</f>
        <v>105692</v>
      </c>
      <c r="K1628" s="31"/>
      <c r="L1628" s="31" t="str">
        <f t="shared" si="78"/>
        <v>11.4%</v>
      </c>
      <c r="M1628" s="31">
        <f t="shared" si="79"/>
        <v>11.4</v>
      </c>
    </row>
    <row r="1629" spans="1:13" x14ac:dyDescent="0.45">
      <c r="A1629" s="31" t="str">
        <f t="shared" si="80"/>
        <v>E06000030_Flats/maisonettes as a proportion of housing_percentage</v>
      </c>
      <c r="B1629" s="31" t="s">
        <v>434</v>
      </c>
      <c r="C1629" s="31" t="s">
        <v>435</v>
      </c>
      <c r="D1629" s="31" t="s">
        <v>229</v>
      </c>
      <c r="E1629" s="31">
        <v>2011</v>
      </c>
      <c r="F1629" s="31" t="s">
        <v>39</v>
      </c>
      <c r="G1629" s="31" t="s">
        <v>42</v>
      </c>
      <c r="H1629" s="31" t="s">
        <v>2166</v>
      </c>
      <c r="I1629" s="31">
        <v>17.600000000000001</v>
      </c>
      <c r="J1629" s="31">
        <f>INDEX('LA lookup'!H:H,MATCH(B1629,'LA lookup'!G:G,0))</f>
        <v>50239</v>
      </c>
      <c r="K1629" s="31"/>
      <c r="L1629" s="31" t="str">
        <f t="shared" si="78"/>
        <v>17.6%</v>
      </c>
      <c r="M1629" s="31">
        <f t="shared" si="79"/>
        <v>17.600000000000001</v>
      </c>
    </row>
    <row r="1630" spans="1:13" x14ac:dyDescent="0.45">
      <c r="A1630" s="31" t="str">
        <f t="shared" si="80"/>
        <v>E06000036_Flats/maisonettes as a proportion of housing_percentage</v>
      </c>
      <c r="B1630" s="31" t="s">
        <v>257</v>
      </c>
      <c r="C1630" s="31" t="s">
        <v>258</v>
      </c>
      <c r="D1630" s="31" t="s">
        <v>229</v>
      </c>
      <c r="E1630" s="31">
        <v>2011</v>
      </c>
      <c r="F1630" s="31" t="s">
        <v>39</v>
      </c>
      <c r="G1630" s="31" t="s">
        <v>42</v>
      </c>
      <c r="H1630" s="31" t="s">
        <v>2166</v>
      </c>
      <c r="I1630" s="31">
        <v>18.700000000000003</v>
      </c>
      <c r="J1630" s="31">
        <f>INDEX('LA lookup'!H:H,MATCH(B1630,'LA lookup'!G:G,0))</f>
        <v>28336</v>
      </c>
      <c r="K1630" s="31"/>
      <c r="L1630" s="31" t="str">
        <f t="shared" si="78"/>
        <v>18.7%</v>
      </c>
      <c r="M1630" s="31">
        <f t="shared" si="79"/>
        <v>18.700000000000003</v>
      </c>
    </row>
    <row r="1631" spans="1:13" x14ac:dyDescent="0.45">
      <c r="A1631" s="31" t="str">
        <f t="shared" si="80"/>
        <v>E06000040_Flats/maisonettes as a proportion of housing_percentage</v>
      </c>
      <c r="B1631" s="31" t="s">
        <v>555</v>
      </c>
      <c r="C1631" s="31" t="s">
        <v>727</v>
      </c>
      <c r="D1631" s="31" t="s">
        <v>229</v>
      </c>
      <c r="E1631" s="31">
        <v>2011</v>
      </c>
      <c r="F1631" s="31" t="s">
        <v>39</v>
      </c>
      <c r="G1631" s="31" t="s">
        <v>42</v>
      </c>
      <c r="H1631" s="31" t="s">
        <v>2166</v>
      </c>
      <c r="I1631" s="31">
        <v>23.599999999999998</v>
      </c>
      <c r="J1631" s="31">
        <f>INDEX('LA lookup'!H:H,MATCH(B1631,'LA lookup'!G:G,0))</f>
        <v>34604</v>
      </c>
      <c r="K1631" s="31"/>
      <c r="L1631" s="31" t="str">
        <f t="shared" si="78"/>
        <v>23.6%</v>
      </c>
      <c r="M1631" s="31">
        <f t="shared" si="79"/>
        <v>23.599999999999998</v>
      </c>
    </row>
    <row r="1632" spans="1:13" x14ac:dyDescent="0.45">
      <c r="A1632" s="31" t="str">
        <f t="shared" si="80"/>
        <v>E06000037_Flats/maisonettes as a proportion of housing_percentage</v>
      </c>
      <c r="B1632" s="31" t="s">
        <v>456</v>
      </c>
      <c r="C1632" s="31" t="s">
        <v>457</v>
      </c>
      <c r="D1632" s="31" t="s">
        <v>229</v>
      </c>
      <c r="E1632" s="31">
        <v>2011</v>
      </c>
      <c r="F1632" s="31" t="s">
        <v>39</v>
      </c>
      <c r="G1632" s="31" t="s">
        <v>42</v>
      </c>
      <c r="H1632" s="31" t="s">
        <v>2166</v>
      </c>
      <c r="I1632" s="31">
        <v>14.5</v>
      </c>
      <c r="J1632" s="31">
        <f>INDEX('LA lookup'!H:H,MATCH(B1632,'LA lookup'!G:G,0))</f>
        <v>35623</v>
      </c>
      <c r="K1632" s="31"/>
      <c r="L1632" s="31" t="str">
        <f t="shared" si="78"/>
        <v>14.5%</v>
      </c>
      <c r="M1632" s="31">
        <f t="shared" si="79"/>
        <v>14.5</v>
      </c>
    </row>
    <row r="1633" spans="1:13" x14ac:dyDescent="0.45">
      <c r="A1633" s="31" t="str">
        <f t="shared" si="80"/>
        <v>E06000038_Flats/maisonettes as a proportion of housing_percentage</v>
      </c>
      <c r="B1633" s="31" t="s">
        <v>557</v>
      </c>
      <c r="C1633" s="31" t="s">
        <v>726</v>
      </c>
      <c r="D1633" s="31" t="s">
        <v>229</v>
      </c>
      <c r="E1633" s="31">
        <v>2011</v>
      </c>
      <c r="F1633" s="31" t="s">
        <v>39</v>
      </c>
      <c r="G1633" s="31" t="s">
        <v>42</v>
      </c>
      <c r="H1633" s="31" t="s">
        <v>2166</v>
      </c>
      <c r="I1633" s="31">
        <v>32</v>
      </c>
      <c r="J1633" s="31">
        <f>INDEX('LA lookup'!H:H,MATCH(B1633,'LA lookup'!G:G,0))</f>
        <v>37080</v>
      </c>
      <c r="K1633" s="31"/>
      <c r="L1633" s="31" t="str">
        <f t="shared" si="78"/>
        <v>32%</v>
      </c>
      <c r="M1633" s="31">
        <f t="shared" si="79"/>
        <v>32</v>
      </c>
    </row>
    <row r="1634" spans="1:13" x14ac:dyDescent="0.45">
      <c r="A1634" s="31" t="str">
        <f t="shared" si="80"/>
        <v>E06000039_Flats/maisonettes as a proportion of housing_percentage</v>
      </c>
      <c r="B1634" s="31" t="s">
        <v>404</v>
      </c>
      <c r="C1634" s="31" t="s">
        <v>405</v>
      </c>
      <c r="D1634" s="31" t="s">
        <v>229</v>
      </c>
      <c r="E1634" s="31">
        <v>2011</v>
      </c>
      <c r="F1634" s="31" t="s">
        <v>39</v>
      </c>
      <c r="G1634" s="31" t="s">
        <v>42</v>
      </c>
      <c r="H1634" s="31" t="s">
        <v>2166</v>
      </c>
      <c r="I1634" s="31">
        <v>33.9</v>
      </c>
      <c r="J1634" s="31">
        <f>INDEX('LA lookup'!H:H,MATCH(B1634,'LA lookup'!G:G,0))</f>
        <v>42699</v>
      </c>
      <c r="K1634" s="31"/>
      <c r="L1634" s="31" t="str">
        <f t="shared" si="78"/>
        <v>33.9%</v>
      </c>
      <c r="M1634" s="31">
        <f t="shared" si="79"/>
        <v>33.9</v>
      </c>
    </row>
    <row r="1635" spans="1:13" x14ac:dyDescent="0.45">
      <c r="A1635" s="31" t="str">
        <f t="shared" si="80"/>
        <v>E06000041_Flats/maisonettes as a proportion of housing_percentage</v>
      </c>
      <c r="B1635" s="31" t="s">
        <v>466</v>
      </c>
      <c r="C1635" s="31" t="s">
        <v>467</v>
      </c>
      <c r="D1635" s="31" t="s">
        <v>229</v>
      </c>
      <c r="E1635" s="31">
        <v>2011</v>
      </c>
      <c r="F1635" s="31" t="s">
        <v>39</v>
      </c>
      <c r="G1635" s="31" t="s">
        <v>42</v>
      </c>
      <c r="H1635" s="31" t="s">
        <v>2166</v>
      </c>
      <c r="I1635" s="31">
        <v>10.899999999999999</v>
      </c>
      <c r="J1635" s="31">
        <f>INDEX('LA lookup'!H:H,MATCH(B1635,'LA lookup'!G:G,0))</f>
        <v>39532</v>
      </c>
      <c r="K1635" s="31"/>
      <c r="L1635" s="31" t="str">
        <f t="shared" si="78"/>
        <v>10.9%</v>
      </c>
      <c r="M1635" s="31">
        <f t="shared" si="79"/>
        <v>10.899999999999999</v>
      </c>
    </row>
    <row r="1636" spans="1:13" x14ac:dyDescent="0.45">
      <c r="A1636" s="31" t="str">
        <f t="shared" si="80"/>
        <v>E10000003_Flats/maisonettes as a proportion of housing_percentage</v>
      </c>
      <c r="B1636" s="31" t="s">
        <v>275</v>
      </c>
      <c r="C1636" s="31" t="s">
        <v>276</v>
      </c>
      <c r="D1636" s="31" t="s">
        <v>229</v>
      </c>
      <c r="E1636" s="31">
        <v>2011</v>
      </c>
      <c r="F1636" s="31" t="s">
        <v>39</v>
      </c>
      <c r="G1636" s="31" t="s">
        <v>42</v>
      </c>
      <c r="H1636" s="31" t="s">
        <v>2166</v>
      </c>
      <c r="I1636" s="31">
        <v>12.999999999999998</v>
      </c>
      <c r="J1636" s="31">
        <f>INDEX('LA lookup'!H:H,MATCH(B1636,'LA lookup'!G:G,0))</f>
        <v>135719</v>
      </c>
      <c r="K1636" s="31"/>
      <c r="L1636" s="31" t="str">
        <f t="shared" si="78"/>
        <v>13%</v>
      </c>
      <c r="M1636" s="31">
        <f t="shared" si="79"/>
        <v>12.999999999999998</v>
      </c>
    </row>
    <row r="1637" spans="1:13" x14ac:dyDescent="0.45">
      <c r="A1637" s="31" t="str">
        <f t="shared" si="80"/>
        <v>E06000031_Flats/maisonettes as a proportion of housing_percentage</v>
      </c>
      <c r="B1637" s="31" t="s">
        <v>379</v>
      </c>
      <c r="C1637" s="31" t="s">
        <v>380</v>
      </c>
      <c r="D1637" s="31" t="s">
        <v>229</v>
      </c>
      <c r="E1637" s="31">
        <v>2011</v>
      </c>
      <c r="F1637" s="31" t="s">
        <v>39</v>
      </c>
      <c r="G1637" s="31" t="s">
        <v>42</v>
      </c>
      <c r="H1637" s="31" t="s">
        <v>2166</v>
      </c>
      <c r="I1637" s="31">
        <v>15.9</v>
      </c>
      <c r="J1637" s="31">
        <f>INDEX('LA lookup'!H:H,MATCH(B1637,'LA lookup'!G:G,0))</f>
        <v>51137</v>
      </c>
      <c r="K1637" s="31"/>
      <c r="L1637" s="31" t="str">
        <f t="shared" si="78"/>
        <v>15.9%</v>
      </c>
      <c r="M1637" s="31">
        <f t="shared" si="79"/>
        <v>15.9</v>
      </c>
    </row>
    <row r="1638" spans="1:13" x14ac:dyDescent="0.45">
      <c r="A1638" s="31" t="str">
        <f t="shared" si="80"/>
        <v>E06000006_Flats/maisonettes as a proportion of housing_percentage</v>
      </c>
      <c r="B1638" s="31" t="s">
        <v>531</v>
      </c>
      <c r="C1638" s="31" t="s">
        <v>722</v>
      </c>
      <c r="D1638" s="31" t="s">
        <v>229</v>
      </c>
      <c r="E1638" s="31">
        <v>2011</v>
      </c>
      <c r="F1638" s="31" t="s">
        <v>39</v>
      </c>
      <c r="G1638" s="31" t="s">
        <v>42</v>
      </c>
      <c r="H1638" s="31" t="s">
        <v>2166</v>
      </c>
      <c r="I1638" s="31">
        <v>10.8</v>
      </c>
      <c r="J1638" s="31">
        <f>INDEX('LA lookup'!H:H,MATCH(B1638,'LA lookup'!G:G,0))</f>
        <v>28617</v>
      </c>
      <c r="K1638" s="31"/>
      <c r="L1638" s="31" t="str">
        <f t="shared" si="78"/>
        <v>10.8%</v>
      </c>
      <c r="M1638" s="31">
        <f t="shared" si="79"/>
        <v>10.8</v>
      </c>
    </row>
    <row r="1639" spans="1:13" x14ac:dyDescent="0.45">
      <c r="A1639" s="31" t="str">
        <f t="shared" si="80"/>
        <v>E06000007_Flats/maisonettes as a proportion of housing_percentage</v>
      </c>
      <c r="B1639" s="31" t="s">
        <v>452</v>
      </c>
      <c r="C1639" s="31" t="s">
        <v>453</v>
      </c>
      <c r="D1639" s="31" t="s">
        <v>229</v>
      </c>
      <c r="E1639" s="31">
        <v>2011</v>
      </c>
      <c r="F1639" s="31" t="s">
        <v>39</v>
      </c>
      <c r="G1639" s="31" t="s">
        <v>42</v>
      </c>
      <c r="H1639" s="31" t="s">
        <v>2166</v>
      </c>
      <c r="I1639" s="31">
        <v>11.2</v>
      </c>
      <c r="J1639" s="31">
        <f>INDEX('LA lookup'!H:H,MATCH(B1639,'LA lookup'!G:G,0))</f>
        <v>44484</v>
      </c>
      <c r="K1639" s="31"/>
      <c r="L1639" s="31" t="str">
        <f t="shared" si="78"/>
        <v>11.2%</v>
      </c>
      <c r="M1639" s="31">
        <f t="shared" si="79"/>
        <v>11.2</v>
      </c>
    </row>
    <row r="1640" spans="1:13" x14ac:dyDescent="0.45">
      <c r="A1640" s="31" t="str">
        <f t="shared" si="80"/>
        <v>E10000008_Flats/maisonettes as a proportion of housing_percentage</v>
      </c>
      <c r="B1640" s="31" t="s">
        <v>504</v>
      </c>
      <c r="C1640" s="31" t="s">
        <v>505</v>
      </c>
      <c r="D1640" s="31" t="s">
        <v>229</v>
      </c>
      <c r="E1640" s="31">
        <v>2011</v>
      </c>
      <c r="F1640" s="31" t="s">
        <v>39</v>
      </c>
      <c r="G1640" s="31" t="s">
        <v>42</v>
      </c>
      <c r="H1640" s="31" t="s">
        <v>2166</v>
      </c>
      <c r="I1640" s="31">
        <v>15.700000000000001</v>
      </c>
      <c r="J1640" s="31">
        <f>INDEX('LA lookup'!H:H,MATCH(B1640,'LA lookup'!G:G,0))</f>
        <v>145878</v>
      </c>
      <c r="K1640" s="31"/>
      <c r="L1640" s="31" t="str">
        <f t="shared" si="78"/>
        <v>15.7%</v>
      </c>
      <c r="M1640" s="31">
        <f t="shared" si="79"/>
        <v>15.700000000000001</v>
      </c>
    </row>
    <row r="1641" spans="1:13" x14ac:dyDescent="0.45">
      <c r="A1641" s="31" t="str">
        <f t="shared" si="80"/>
        <v>E06000026_Flats/maisonettes as a proportion of housing_percentage</v>
      </c>
      <c r="B1641" s="31" t="s">
        <v>381</v>
      </c>
      <c r="C1641" s="31" t="s">
        <v>382</v>
      </c>
      <c r="D1641" s="31" t="s">
        <v>229</v>
      </c>
      <c r="E1641" s="31">
        <v>2011</v>
      </c>
      <c r="F1641" s="31" t="s">
        <v>39</v>
      </c>
      <c r="G1641" s="31" t="s">
        <v>42</v>
      </c>
      <c r="H1641" s="31" t="s">
        <v>2166</v>
      </c>
      <c r="I1641" s="31">
        <v>26.2</v>
      </c>
      <c r="J1641" s="31">
        <f>INDEX('LA lookup'!H:H,MATCH(B1641,'LA lookup'!G:G,0))</f>
        <v>52552</v>
      </c>
      <c r="K1641" s="31"/>
      <c r="L1641" s="31" t="str">
        <f t="shared" si="78"/>
        <v>26.2%</v>
      </c>
      <c r="M1641" s="31">
        <f t="shared" si="79"/>
        <v>26.2</v>
      </c>
    </row>
    <row r="1642" spans="1:13" x14ac:dyDescent="0.45">
      <c r="A1642" s="31" t="str">
        <f t="shared" si="80"/>
        <v>E06000027_Flats/maisonettes as a proportion of housing_percentage</v>
      </c>
      <c r="B1642" s="31" t="s">
        <v>438</v>
      </c>
      <c r="C1642" s="31" t="s">
        <v>439</v>
      </c>
      <c r="D1642" s="31" t="s">
        <v>229</v>
      </c>
      <c r="E1642" s="31">
        <v>2011</v>
      </c>
      <c r="F1642" s="31" t="s">
        <v>39</v>
      </c>
      <c r="G1642" s="31" t="s">
        <v>42</v>
      </c>
      <c r="H1642" s="31" t="s">
        <v>2166</v>
      </c>
      <c r="I1642" s="31">
        <v>30.9</v>
      </c>
      <c r="J1642" s="31">
        <f>INDEX('LA lookup'!H:H,MATCH(B1642,'LA lookup'!G:G,0))</f>
        <v>25423</v>
      </c>
      <c r="K1642" s="31"/>
      <c r="L1642" s="31" t="str">
        <f t="shared" si="78"/>
        <v>30.9%</v>
      </c>
      <c r="M1642" s="31">
        <f t="shared" si="79"/>
        <v>30.9</v>
      </c>
    </row>
    <row r="1643" spans="1:13" x14ac:dyDescent="0.45">
      <c r="A1643" s="31" t="str">
        <f t="shared" si="80"/>
        <v>E10000012_Flats/maisonettes as a proportion of housing_percentage</v>
      </c>
      <c r="B1643" s="31" t="s">
        <v>303</v>
      </c>
      <c r="C1643" s="31" t="s">
        <v>304</v>
      </c>
      <c r="D1643" s="31" t="s">
        <v>229</v>
      </c>
      <c r="E1643" s="31">
        <v>2011</v>
      </c>
      <c r="F1643" s="31" t="s">
        <v>39</v>
      </c>
      <c r="G1643" s="31" t="s">
        <v>42</v>
      </c>
      <c r="H1643" s="31" t="s">
        <v>2166</v>
      </c>
      <c r="I1643" s="31">
        <v>16.400000000000002</v>
      </c>
      <c r="J1643" s="31">
        <f>INDEX('LA lookup'!H:H,MATCH(B1643,'LA lookup'!G:G,0))</f>
        <v>311172</v>
      </c>
      <c r="K1643" s="31"/>
      <c r="L1643" s="31" t="str">
        <f t="shared" si="78"/>
        <v>16.4%</v>
      </c>
      <c r="M1643" s="31">
        <f t="shared" si="79"/>
        <v>16.400000000000002</v>
      </c>
    </row>
    <row r="1644" spans="1:13" x14ac:dyDescent="0.45">
      <c r="A1644" s="31" t="str">
        <f t="shared" si="80"/>
        <v>E06000033_Flats/maisonettes as a proportion of housing_percentage</v>
      </c>
      <c r="B1644" s="31" t="s">
        <v>412</v>
      </c>
      <c r="C1644" s="31" t="s">
        <v>413</v>
      </c>
      <c r="D1644" s="31" t="s">
        <v>229</v>
      </c>
      <c r="E1644" s="31">
        <v>2011</v>
      </c>
      <c r="F1644" s="31" t="s">
        <v>39</v>
      </c>
      <c r="G1644" s="31" t="s">
        <v>42</v>
      </c>
      <c r="H1644" s="31" t="s">
        <v>2166</v>
      </c>
      <c r="I1644" s="31">
        <v>34.900000000000006</v>
      </c>
      <c r="J1644" s="31">
        <f>INDEX('LA lookup'!H:H,MATCH(B1644,'LA lookup'!G:G,0))</f>
        <v>39540</v>
      </c>
      <c r="K1644" s="31"/>
      <c r="L1644" s="31" t="str">
        <f t="shared" si="78"/>
        <v>34.9%</v>
      </c>
      <c r="M1644" s="31">
        <f t="shared" si="79"/>
        <v>34.900000000000006</v>
      </c>
    </row>
    <row r="1645" spans="1:13" x14ac:dyDescent="0.45">
      <c r="A1645" s="31" t="str">
        <f t="shared" si="80"/>
        <v>E06000034_Flats/maisonettes as a proportion of housing_percentage</v>
      </c>
      <c r="B1645" s="31" t="s">
        <v>493</v>
      </c>
      <c r="C1645" s="31" t="s">
        <v>731</v>
      </c>
      <c r="D1645" s="31" t="s">
        <v>229</v>
      </c>
      <c r="E1645" s="31">
        <v>2011</v>
      </c>
      <c r="F1645" s="31" t="s">
        <v>39</v>
      </c>
      <c r="G1645" s="31" t="s">
        <v>42</v>
      </c>
      <c r="H1645" s="31" t="s">
        <v>2166</v>
      </c>
      <c r="I1645" s="31">
        <v>22.699999999999996</v>
      </c>
      <c r="J1645" s="31">
        <f>INDEX('LA lookup'!H:H,MATCH(B1645,'LA lookup'!G:G,0))</f>
        <v>43762</v>
      </c>
      <c r="K1645" s="31"/>
      <c r="L1645" s="31" t="str">
        <f t="shared" si="78"/>
        <v>22.7%</v>
      </c>
      <c r="M1645" s="31">
        <f t="shared" si="79"/>
        <v>22.699999999999996</v>
      </c>
    </row>
    <row r="1646" spans="1:13" x14ac:dyDescent="0.45">
      <c r="A1646" s="31" t="str">
        <f t="shared" si="80"/>
        <v>E06000019_Flats/maisonettes as a proportion of housing_percentage</v>
      </c>
      <c r="B1646" s="31" t="s">
        <v>317</v>
      </c>
      <c r="C1646" s="31" t="s">
        <v>318</v>
      </c>
      <c r="D1646" s="31" t="s">
        <v>229</v>
      </c>
      <c r="E1646" s="31">
        <v>2011</v>
      </c>
      <c r="F1646" s="31" t="s">
        <v>39</v>
      </c>
      <c r="G1646" s="31" t="s">
        <v>42</v>
      </c>
      <c r="H1646" s="31" t="s">
        <v>2166</v>
      </c>
      <c r="I1646" s="31">
        <v>12.1</v>
      </c>
      <c r="J1646" s="31">
        <f>INDEX('LA lookup'!H:H,MATCH(B1646,'LA lookup'!G:G,0))</f>
        <v>36103</v>
      </c>
      <c r="K1646" s="31"/>
      <c r="L1646" s="31" t="str">
        <f t="shared" si="78"/>
        <v>12.1%</v>
      </c>
      <c r="M1646" s="31">
        <f t="shared" si="79"/>
        <v>12.1</v>
      </c>
    </row>
    <row r="1647" spans="1:13" x14ac:dyDescent="0.45">
      <c r="A1647" s="31" t="str">
        <f t="shared" si="80"/>
        <v>E10000034_Flats/maisonettes as a proportion of housing_percentage</v>
      </c>
      <c r="B1647" s="31" t="s">
        <v>470</v>
      </c>
      <c r="C1647" s="31" t="s">
        <v>471</v>
      </c>
      <c r="D1647" s="31" t="s">
        <v>229</v>
      </c>
      <c r="E1647" s="31">
        <v>2011</v>
      </c>
      <c r="F1647" s="31" t="s">
        <v>39</v>
      </c>
      <c r="G1647" s="31" t="s">
        <v>42</v>
      </c>
      <c r="H1647" s="31" t="s">
        <v>2166</v>
      </c>
      <c r="I1647" s="31">
        <v>13.9</v>
      </c>
      <c r="J1647" s="31">
        <f>INDEX('LA lookup'!H:H,MATCH(B1647,'LA lookup'!G:G,0))</f>
        <v>117783</v>
      </c>
      <c r="K1647" s="31"/>
      <c r="L1647" s="31" t="str">
        <f t="shared" si="78"/>
        <v>13.9%</v>
      </c>
      <c r="M1647" s="31">
        <f t="shared" si="79"/>
        <v>13.9</v>
      </c>
    </row>
    <row r="1648" spans="1:13" x14ac:dyDescent="0.45">
      <c r="A1648" s="31" t="str">
        <f t="shared" si="80"/>
        <v>E10000016_Flats/maisonettes as a proportion of housing_percentage</v>
      </c>
      <c r="B1648" s="31" t="s">
        <v>327</v>
      </c>
      <c r="C1648" s="31" t="s">
        <v>328</v>
      </c>
      <c r="D1648" s="31" t="s">
        <v>229</v>
      </c>
      <c r="E1648" s="31">
        <v>2011</v>
      </c>
      <c r="F1648" s="31" t="s">
        <v>39</v>
      </c>
      <c r="G1648" s="31" t="s">
        <v>42</v>
      </c>
      <c r="H1648" s="31" t="s">
        <v>2166</v>
      </c>
      <c r="I1648" s="31">
        <v>18.600000000000001</v>
      </c>
      <c r="J1648" s="31">
        <f>INDEX('LA lookup'!H:H,MATCH(B1648,'LA lookup'!G:G,0))</f>
        <v>340140</v>
      </c>
      <c r="K1648" s="31"/>
      <c r="L1648" s="31" t="str">
        <f t="shared" si="78"/>
        <v>18.6%</v>
      </c>
      <c r="M1648" s="31">
        <f t="shared" si="79"/>
        <v>18.600000000000001</v>
      </c>
    </row>
    <row r="1649" spans="1:13" x14ac:dyDescent="0.45">
      <c r="A1649" s="31" t="str">
        <f t="shared" si="80"/>
        <v>E06000035_Flats/maisonettes as a proportion of housing_percentage</v>
      </c>
      <c r="B1649" s="31" t="s">
        <v>351</v>
      </c>
      <c r="C1649" s="31" t="s">
        <v>352</v>
      </c>
      <c r="D1649" s="31" t="s">
        <v>229</v>
      </c>
      <c r="E1649" s="31">
        <v>2011</v>
      </c>
      <c r="F1649" s="31" t="s">
        <v>39</v>
      </c>
      <c r="G1649" s="31" t="s">
        <v>42</v>
      </c>
      <c r="H1649" s="31" t="s">
        <v>2166</v>
      </c>
      <c r="I1649" s="31">
        <v>15.3</v>
      </c>
      <c r="J1649" s="31">
        <f>INDEX('LA lookup'!H:H,MATCH(B1649,'LA lookup'!G:G,0))</f>
        <v>64391</v>
      </c>
      <c r="K1649" s="31"/>
      <c r="L1649" s="31" t="str">
        <f t="shared" si="78"/>
        <v>15.3%</v>
      </c>
      <c r="M1649" s="31">
        <f t="shared" si="79"/>
        <v>15.3</v>
      </c>
    </row>
    <row r="1650" spans="1:13" x14ac:dyDescent="0.45">
      <c r="A1650" s="31" t="str">
        <f t="shared" si="80"/>
        <v>E10000017_Flats/maisonettes as a proportion of housing_percentage</v>
      </c>
      <c r="B1650" s="31" t="s">
        <v>337</v>
      </c>
      <c r="C1650" s="31" t="s">
        <v>338</v>
      </c>
      <c r="D1650" s="31" t="s">
        <v>229</v>
      </c>
      <c r="E1650" s="31">
        <v>2011</v>
      </c>
      <c r="F1650" s="31" t="s">
        <v>39</v>
      </c>
      <c r="G1650" s="31" t="s">
        <v>42</v>
      </c>
      <c r="H1650" s="31" t="s">
        <v>2166</v>
      </c>
      <c r="I1650" s="31">
        <v>12.6</v>
      </c>
      <c r="J1650" s="31">
        <f>INDEX('LA lookup'!H:H,MATCH(B1650,'LA lookup'!G:G,0))</f>
        <v>249727</v>
      </c>
      <c r="K1650" s="31"/>
      <c r="L1650" s="31" t="str">
        <f t="shared" si="78"/>
        <v>12.6%</v>
      </c>
      <c r="M1650" s="31">
        <f t="shared" si="79"/>
        <v>12.6</v>
      </c>
    </row>
    <row r="1651" spans="1:13" x14ac:dyDescent="0.45">
      <c r="A1651" s="31" t="str">
        <f t="shared" si="80"/>
        <v>E06000008_Flats/maisonettes as a proportion of housing_percentage</v>
      </c>
      <c r="B1651" s="31" t="s">
        <v>247</v>
      </c>
      <c r="C1651" s="31" t="s">
        <v>248</v>
      </c>
      <c r="D1651" s="31" t="s">
        <v>229</v>
      </c>
      <c r="E1651" s="31">
        <v>2011</v>
      </c>
      <c r="F1651" s="31" t="s">
        <v>39</v>
      </c>
      <c r="G1651" s="31" t="s">
        <v>42</v>
      </c>
      <c r="H1651" s="31" t="s">
        <v>2166</v>
      </c>
      <c r="I1651" s="31">
        <v>12.100000000000001</v>
      </c>
      <c r="J1651" s="31">
        <f>INDEX('LA lookup'!H:H,MATCH(B1651,'LA lookup'!G:G,0))</f>
        <v>38481</v>
      </c>
      <c r="K1651" s="31"/>
      <c r="L1651" s="31" t="str">
        <f t="shared" si="78"/>
        <v>12.1%</v>
      </c>
      <c r="M1651" s="31">
        <f t="shared" si="79"/>
        <v>12.100000000000001</v>
      </c>
    </row>
    <row r="1652" spans="1:13" x14ac:dyDescent="0.45">
      <c r="A1652" s="31" t="str">
        <f t="shared" si="80"/>
        <v>E06000009_Flats/maisonettes as a proportion of housing_percentage</v>
      </c>
      <c r="B1652" s="31" t="s">
        <v>249</v>
      </c>
      <c r="C1652" s="31" t="s">
        <v>250</v>
      </c>
      <c r="D1652" s="31" t="s">
        <v>229</v>
      </c>
      <c r="E1652" s="31">
        <v>2011</v>
      </c>
      <c r="F1652" s="31" t="s">
        <v>39</v>
      </c>
      <c r="G1652" s="31" t="s">
        <v>42</v>
      </c>
      <c r="H1652" s="31" t="s">
        <v>2166</v>
      </c>
      <c r="I1652" s="31">
        <v>24.9</v>
      </c>
      <c r="J1652" s="31">
        <f>INDEX('LA lookup'!H:H,MATCH(B1652,'LA lookup'!G:G,0))</f>
        <v>28904</v>
      </c>
      <c r="K1652" s="31"/>
      <c r="L1652" s="31" t="str">
        <f t="shared" si="78"/>
        <v>24.9%</v>
      </c>
      <c r="M1652" s="31">
        <f t="shared" si="79"/>
        <v>24.9</v>
      </c>
    </row>
    <row r="1653" spans="1:13" x14ac:dyDescent="0.45">
      <c r="A1653" s="31" t="str">
        <f t="shared" si="80"/>
        <v>E10000024_Flats/maisonettes as a proportion of housing_percentage</v>
      </c>
      <c r="B1653" s="31" t="s">
        <v>572</v>
      </c>
      <c r="C1653" s="31" t="s">
        <v>573</v>
      </c>
      <c r="D1653" s="31" t="s">
        <v>229</v>
      </c>
      <c r="E1653" s="31">
        <v>2011</v>
      </c>
      <c r="F1653" s="31" t="s">
        <v>39</v>
      </c>
      <c r="G1653" s="31" t="s">
        <v>42</v>
      </c>
      <c r="H1653" s="31" t="s">
        <v>2166</v>
      </c>
      <c r="I1653" s="31">
        <v>9.6</v>
      </c>
      <c r="J1653" s="31">
        <f>INDEX('LA lookup'!H:H,MATCH(B1653,'LA lookup'!G:G,0))</f>
        <v>166542</v>
      </c>
      <c r="K1653" s="31"/>
      <c r="L1653" s="31" t="str">
        <f t="shared" si="78"/>
        <v>9.6%</v>
      </c>
      <c r="M1653" s="31">
        <f t="shared" si="79"/>
        <v>9.6</v>
      </c>
    </row>
    <row r="1654" spans="1:13" x14ac:dyDescent="0.45">
      <c r="A1654" s="31" t="str">
        <f t="shared" si="80"/>
        <v>E06000018_Flats/maisonettes as a proportion of housing_percentage</v>
      </c>
      <c r="B1654" s="31" t="s">
        <v>373</v>
      </c>
      <c r="C1654" s="31" t="s">
        <v>374</v>
      </c>
      <c r="D1654" s="31" t="s">
        <v>229</v>
      </c>
      <c r="E1654" s="31">
        <v>2011</v>
      </c>
      <c r="F1654" s="31" t="s">
        <v>39</v>
      </c>
      <c r="G1654" s="31" t="s">
        <v>42</v>
      </c>
      <c r="H1654" s="31" t="s">
        <v>2166</v>
      </c>
      <c r="I1654" s="31">
        <v>25.4</v>
      </c>
      <c r="J1654" s="31">
        <f>INDEX('LA lookup'!H:H,MATCH(B1654,'LA lookup'!G:G,0))</f>
        <v>68651</v>
      </c>
      <c r="K1654" s="31"/>
      <c r="L1654" s="31" t="str">
        <f t="shared" si="78"/>
        <v>25.4%</v>
      </c>
      <c r="M1654" s="31">
        <f t="shared" si="79"/>
        <v>25.4</v>
      </c>
    </row>
    <row r="1655" spans="1:13" x14ac:dyDescent="0.45">
      <c r="A1655" s="31" t="str">
        <f t="shared" si="80"/>
        <v>E06000051_Flats/maisonettes as a proportion of housing_percentage</v>
      </c>
      <c r="B1655" s="31" t="s">
        <v>403</v>
      </c>
      <c r="C1655" s="31" t="s">
        <v>166</v>
      </c>
      <c r="D1655" s="31" t="s">
        <v>229</v>
      </c>
      <c r="E1655" s="31">
        <v>2011</v>
      </c>
      <c r="F1655" s="31" t="s">
        <v>39</v>
      </c>
      <c r="G1655" s="31" t="s">
        <v>42</v>
      </c>
      <c r="H1655" s="31" t="s">
        <v>2166</v>
      </c>
      <c r="I1655" s="31">
        <v>9.5</v>
      </c>
      <c r="J1655" s="31">
        <f>INDEX('LA lookup'!H:H,MATCH(B1655,'LA lookup'!G:G,0))</f>
        <v>59839</v>
      </c>
      <c r="K1655" s="31"/>
      <c r="L1655" s="31" t="str">
        <f t="shared" si="78"/>
        <v>9.5%</v>
      </c>
      <c r="M1655" s="31">
        <f t="shared" si="79"/>
        <v>9.5</v>
      </c>
    </row>
    <row r="1656" spans="1:13" x14ac:dyDescent="0.45">
      <c r="A1656" s="31" t="str">
        <f t="shared" si="80"/>
        <v>E06000020_Flats/maisonettes as a proportion of housing_percentage</v>
      </c>
      <c r="B1656" s="31" t="s">
        <v>570</v>
      </c>
      <c r="C1656" s="31" t="s">
        <v>730</v>
      </c>
      <c r="D1656" s="31" t="s">
        <v>229</v>
      </c>
      <c r="E1656" s="31">
        <v>2011</v>
      </c>
      <c r="F1656" s="31" t="s">
        <v>39</v>
      </c>
      <c r="G1656" s="31" t="s">
        <v>42</v>
      </c>
      <c r="H1656" s="31" t="s">
        <v>2166</v>
      </c>
      <c r="I1656" s="31">
        <v>10.1</v>
      </c>
      <c r="J1656" s="31">
        <f>INDEX('LA lookup'!H:H,MATCH(B1656,'LA lookup'!G:G,0))</f>
        <v>40620</v>
      </c>
      <c r="K1656" s="31"/>
      <c r="L1656" s="31" t="str">
        <f t="shared" si="78"/>
        <v>10.1%</v>
      </c>
      <c r="M1656" s="31">
        <f t="shared" si="79"/>
        <v>10.1</v>
      </c>
    </row>
    <row r="1657" spans="1:13" x14ac:dyDescent="0.45">
      <c r="A1657" s="31" t="str">
        <f t="shared" si="80"/>
        <v>E06000049_Flats/maisonettes as a proportion of housing_percentage</v>
      </c>
      <c r="B1657" s="31" t="s">
        <v>541</v>
      </c>
      <c r="C1657" s="31" t="s">
        <v>718</v>
      </c>
      <c r="D1657" s="31" t="s">
        <v>229</v>
      </c>
      <c r="E1657" s="31">
        <v>2011</v>
      </c>
      <c r="F1657" s="31" t="s">
        <v>39</v>
      </c>
      <c r="G1657" s="31" t="s">
        <v>42</v>
      </c>
      <c r="H1657" s="31" t="s">
        <v>2166</v>
      </c>
      <c r="I1657" s="31">
        <v>10.900000000000002</v>
      </c>
      <c r="J1657" s="31">
        <f>INDEX('LA lookup'!H:H,MATCH(B1657,'LA lookup'!G:G,0))</f>
        <v>76523</v>
      </c>
      <c r="K1657" s="31"/>
      <c r="L1657" s="31" t="str">
        <f t="shared" si="78"/>
        <v>10.9%</v>
      </c>
      <c r="M1657" s="31">
        <f t="shared" si="79"/>
        <v>10.900000000000002</v>
      </c>
    </row>
    <row r="1658" spans="1:13" x14ac:dyDescent="0.45">
      <c r="A1658" s="31" t="str">
        <f t="shared" si="80"/>
        <v>E06000050_Flats/maisonettes as a proportion of housing_percentage</v>
      </c>
      <c r="B1658" s="31" t="s">
        <v>281</v>
      </c>
      <c r="C1658" s="31" t="s">
        <v>282</v>
      </c>
      <c r="D1658" s="31" t="s">
        <v>229</v>
      </c>
      <c r="E1658" s="31">
        <v>2011</v>
      </c>
      <c r="F1658" s="31" t="s">
        <v>39</v>
      </c>
      <c r="G1658" s="31" t="s">
        <v>42</v>
      </c>
      <c r="H1658" s="31" t="s">
        <v>2166</v>
      </c>
      <c r="I1658" s="31">
        <v>12.200000000000001</v>
      </c>
      <c r="J1658" s="31">
        <f>INDEX('LA lookup'!H:H,MATCH(B1658,'LA lookup'!G:G,0))</f>
        <v>68054</v>
      </c>
      <c r="K1658" s="31"/>
      <c r="L1658" s="31" t="str">
        <f t="shared" si="78"/>
        <v>12.2%</v>
      </c>
      <c r="M1658" s="31">
        <f t="shared" si="79"/>
        <v>12.200000000000001</v>
      </c>
    </row>
    <row r="1659" spans="1:13" x14ac:dyDescent="0.45">
      <c r="A1659" s="31" t="str">
        <f t="shared" si="80"/>
        <v>E06000052_Flats/maisonettes as a proportion of housing_percentage</v>
      </c>
      <c r="B1659" s="31" t="s">
        <v>482</v>
      </c>
      <c r="C1659" s="31" t="s">
        <v>720</v>
      </c>
      <c r="D1659" s="31" t="s">
        <v>229</v>
      </c>
      <c r="E1659" s="31">
        <v>2011</v>
      </c>
      <c r="F1659" s="31" t="s">
        <v>39</v>
      </c>
      <c r="G1659" s="31" t="s">
        <v>42</v>
      </c>
      <c r="H1659" s="31" t="s">
        <v>2166</v>
      </c>
      <c r="I1659" s="31">
        <v>13.399999999999999</v>
      </c>
      <c r="J1659" s="31">
        <f>INDEX('LA lookup'!H:H,MATCH(B1659,'LA lookup'!G:G,0))</f>
        <v>107810</v>
      </c>
      <c r="K1659" s="31"/>
      <c r="L1659" s="31" t="str">
        <f t="shared" si="78"/>
        <v>13.4%</v>
      </c>
      <c r="M1659" s="31">
        <f t="shared" si="79"/>
        <v>13.399999999999999</v>
      </c>
    </row>
    <row r="1660" spans="1:13" x14ac:dyDescent="0.45">
      <c r="A1660" s="31" t="str">
        <f t="shared" si="80"/>
        <v>E10000006_Flats/maisonettes as a proportion of housing_percentage</v>
      </c>
      <c r="B1660" s="31" t="s">
        <v>285</v>
      </c>
      <c r="C1660" s="31" t="s">
        <v>286</v>
      </c>
      <c r="D1660" s="31" t="s">
        <v>229</v>
      </c>
      <c r="E1660" s="31">
        <v>2011</v>
      </c>
      <c r="F1660" s="31" t="s">
        <v>39</v>
      </c>
      <c r="G1660" s="31" t="s">
        <v>42</v>
      </c>
      <c r="H1660" s="31" t="s">
        <v>2166</v>
      </c>
      <c r="I1660" s="31">
        <v>11.4</v>
      </c>
      <c r="J1660" s="31">
        <f>INDEX('LA lookup'!H:H,MATCH(B1660,'LA lookup'!G:G,0))</f>
        <v>92500</v>
      </c>
      <c r="K1660" s="31"/>
      <c r="L1660" s="31" t="str">
        <f t="shared" si="78"/>
        <v>11.4%</v>
      </c>
      <c r="M1660" s="31">
        <f t="shared" si="79"/>
        <v>11.4</v>
      </c>
    </row>
    <row r="1661" spans="1:13" x14ac:dyDescent="0.45">
      <c r="A1661" s="31" t="str">
        <f t="shared" si="80"/>
        <v>E10000013_Flats/maisonettes as a proportion of housing_percentage</v>
      </c>
      <c r="B1661" s="31" t="s">
        <v>307</v>
      </c>
      <c r="C1661" s="31" t="s">
        <v>308</v>
      </c>
      <c r="D1661" s="31" t="s">
        <v>229</v>
      </c>
      <c r="E1661" s="31">
        <v>2011</v>
      </c>
      <c r="F1661" s="31" t="s">
        <v>39</v>
      </c>
      <c r="G1661" s="31" t="s">
        <v>42</v>
      </c>
      <c r="H1661" s="31" t="s">
        <v>2166</v>
      </c>
      <c r="I1661" s="31">
        <v>15.100000000000001</v>
      </c>
      <c r="J1661" s="31">
        <f>INDEX('LA lookup'!H:H,MATCH(B1661,'LA lookup'!G:G,0))</f>
        <v>128136</v>
      </c>
      <c r="K1661" s="31"/>
      <c r="L1661" s="31" t="str">
        <f t="shared" si="78"/>
        <v>15.1%</v>
      </c>
      <c r="M1661" s="31">
        <f t="shared" si="79"/>
        <v>15.100000000000001</v>
      </c>
    </row>
    <row r="1662" spans="1:13" x14ac:dyDescent="0.45">
      <c r="A1662" s="31" t="str">
        <f t="shared" si="80"/>
        <v>E10000015_Flats/maisonettes as a proportion of housing_percentage</v>
      </c>
      <c r="B1662" s="31" t="s">
        <v>319</v>
      </c>
      <c r="C1662" s="31" t="s">
        <v>320</v>
      </c>
      <c r="D1662" s="31" t="s">
        <v>229</v>
      </c>
      <c r="E1662" s="31">
        <v>2011</v>
      </c>
      <c r="F1662" s="31" t="s">
        <v>39</v>
      </c>
      <c r="G1662" s="31" t="s">
        <v>42</v>
      </c>
      <c r="H1662" s="31" t="s">
        <v>2166</v>
      </c>
      <c r="I1662" s="31">
        <v>22.400000000000002</v>
      </c>
      <c r="J1662" s="31">
        <f>INDEX('LA lookup'!H:H,MATCH(B1662,'LA lookup'!G:G,0))</f>
        <v>271005</v>
      </c>
      <c r="K1662" s="31"/>
      <c r="L1662" s="31" t="str">
        <f t="shared" si="78"/>
        <v>22.4%</v>
      </c>
      <c r="M1662" s="31">
        <f t="shared" si="79"/>
        <v>22.400000000000002</v>
      </c>
    </row>
    <row r="1663" spans="1:13" x14ac:dyDescent="0.45">
      <c r="A1663" s="31" t="str">
        <f t="shared" si="80"/>
        <v>E06000046_Flats/maisonettes as a proportion of housing_percentage</v>
      </c>
      <c r="B1663" s="31" t="s">
        <v>325</v>
      </c>
      <c r="C1663" s="31" t="s">
        <v>326</v>
      </c>
      <c r="D1663" s="31" t="s">
        <v>229</v>
      </c>
      <c r="E1663" s="31">
        <v>2011</v>
      </c>
      <c r="F1663" s="31" t="s">
        <v>39</v>
      </c>
      <c r="G1663" s="31" t="s">
        <v>42</v>
      </c>
      <c r="H1663" s="31" t="s">
        <v>2166</v>
      </c>
      <c r="I1663" s="31">
        <v>21.300000000000004</v>
      </c>
      <c r="J1663" s="31">
        <f>INDEX('LA lookup'!H:H,MATCH(B1663,'LA lookup'!G:G,0))</f>
        <v>24869</v>
      </c>
      <c r="K1663" s="31"/>
      <c r="L1663" s="31" t="str">
        <f t="shared" si="78"/>
        <v>21.3%</v>
      </c>
      <c r="M1663" s="31">
        <f t="shared" si="79"/>
        <v>21.300000000000004</v>
      </c>
    </row>
    <row r="1664" spans="1:13" x14ac:dyDescent="0.45">
      <c r="A1664" s="31" t="str">
        <f t="shared" si="80"/>
        <v>E10000019_Flats/maisonettes as a proportion of housing_percentage</v>
      </c>
      <c r="B1664" s="31" t="s">
        <v>345</v>
      </c>
      <c r="C1664" s="31" t="s">
        <v>346</v>
      </c>
      <c r="D1664" s="31" t="s">
        <v>229</v>
      </c>
      <c r="E1664" s="31">
        <v>2011</v>
      </c>
      <c r="F1664" s="31" t="s">
        <v>39</v>
      </c>
      <c r="G1664" s="31" t="s">
        <v>42</v>
      </c>
      <c r="H1664" s="31" t="s">
        <v>2166</v>
      </c>
      <c r="I1664" s="31">
        <v>9.1</v>
      </c>
      <c r="J1664" s="31">
        <f>INDEX('LA lookup'!H:H,MATCH(B1664,'LA lookup'!G:G,0))</f>
        <v>145641</v>
      </c>
      <c r="K1664" s="31"/>
      <c r="L1664" s="31" t="str">
        <f t="shared" si="78"/>
        <v>9.1%</v>
      </c>
      <c r="M1664" s="31">
        <f t="shared" si="79"/>
        <v>9.1</v>
      </c>
    </row>
    <row r="1665" spans="1:13" x14ac:dyDescent="0.45">
      <c r="A1665" s="31" t="str">
        <f t="shared" si="80"/>
        <v>E10000020_Flats/maisonettes as a proportion of housing_percentage</v>
      </c>
      <c r="B1665" s="31" t="s">
        <v>361</v>
      </c>
      <c r="C1665" s="31" t="s">
        <v>362</v>
      </c>
      <c r="D1665" s="31" t="s">
        <v>229</v>
      </c>
      <c r="E1665" s="31">
        <v>2011</v>
      </c>
      <c r="F1665" s="31" t="s">
        <v>39</v>
      </c>
      <c r="G1665" s="31" t="s">
        <v>42</v>
      </c>
      <c r="H1665" s="31" t="s">
        <v>2166</v>
      </c>
      <c r="I1665" s="31">
        <v>12.400000000000002</v>
      </c>
      <c r="J1665" s="31">
        <f>INDEX('LA lookup'!H:H,MATCH(B1665,'LA lookup'!G:G,0))</f>
        <v>170810</v>
      </c>
      <c r="K1665" s="31"/>
      <c r="L1665" s="31" t="str">
        <f t="shared" si="78"/>
        <v>12.4%</v>
      </c>
      <c r="M1665" s="31">
        <f t="shared" si="79"/>
        <v>12.400000000000002</v>
      </c>
    </row>
    <row r="1666" spans="1:13" x14ac:dyDescent="0.45">
      <c r="A1666" s="31" t="str">
        <f t="shared" si="80"/>
        <v>E10000021_Flats/maisonettes as a proportion of housing_percentage</v>
      </c>
      <c r="B1666" s="31" t="s">
        <v>371</v>
      </c>
      <c r="C1666" s="31" t="s">
        <v>372</v>
      </c>
      <c r="D1666" s="31" t="s">
        <v>229</v>
      </c>
      <c r="E1666" s="31">
        <v>2011</v>
      </c>
      <c r="F1666" s="31" t="s">
        <v>39</v>
      </c>
      <c r="G1666" s="31" t="s">
        <v>42</v>
      </c>
      <c r="H1666" s="31" t="s">
        <v>2166</v>
      </c>
      <c r="I1666" s="31">
        <v>12.2</v>
      </c>
      <c r="J1666" s="31">
        <f>INDEX('LA lookup'!H:H,MATCH(B1666,'LA lookup'!G:G,0))</f>
        <v>170235</v>
      </c>
      <c r="K1666" s="31"/>
      <c r="L1666" s="31" t="str">
        <f t="shared" si="78"/>
        <v>12.2%</v>
      </c>
      <c r="M1666" s="31">
        <f t="shared" si="79"/>
        <v>12.2</v>
      </c>
    </row>
    <row r="1667" spans="1:13" x14ac:dyDescent="0.45">
      <c r="A1667" s="31" t="str">
        <f t="shared" si="80"/>
        <v>E06000048_Flats/maisonettes as a proportion of housing_percentage</v>
      </c>
      <c r="B1667" s="31" t="s">
        <v>484</v>
      </c>
      <c r="C1667" s="31" t="s">
        <v>705</v>
      </c>
      <c r="D1667" s="31" t="s">
        <v>229</v>
      </c>
      <c r="E1667" s="31">
        <v>2011</v>
      </c>
      <c r="F1667" s="31" t="s">
        <v>39</v>
      </c>
      <c r="G1667" s="31" t="s">
        <v>42</v>
      </c>
      <c r="H1667" s="31" t="s">
        <v>2166</v>
      </c>
      <c r="I1667" s="31">
        <v>11.1</v>
      </c>
      <c r="J1667" s="31">
        <f>INDEX('LA lookup'!H:H,MATCH(B1667,'LA lookup'!G:G,0))</f>
        <v>59011</v>
      </c>
      <c r="K1667" s="31"/>
      <c r="L1667" s="31" t="str">
        <f t="shared" si="78"/>
        <v>11.1%</v>
      </c>
      <c r="M1667" s="31">
        <f t="shared" si="79"/>
        <v>11.1</v>
      </c>
    </row>
    <row r="1668" spans="1:13" x14ac:dyDescent="0.45">
      <c r="A1668" s="31" t="str">
        <f t="shared" si="80"/>
        <v>E10000025_Flats/maisonettes as a proportion of housing_percentage</v>
      </c>
      <c r="B1668" s="31" t="s">
        <v>377</v>
      </c>
      <c r="C1668" s="31" t="s">
        <v>378</v>
      </c>
      <c r="D1668" s="31" t="s">
        <v>229</v>
      </c>
      <c r="E1668" s="31">
        <v>2011</v>
      </c>
      <c r="F1668" s="31" t="s">
        <v>39</v>
      </c>
      <c r="G1668" s="31" t="s">
        <v>42</v>
      </c>
      <c r="H1668" s="31" t="s">
        <v>2166</v>
      </c>
      <c r="I1668" s="31">
        <v>16</v>
      </c>
      <c r="J1668" s="31">
        <f>INDEX('LA lookup'!H:H,MATCH(B1668,'LA lookup'!G:G,0))</f>
        <v>144788</v>
      </c>
      <c r="K1668" s="31"/>
      <c r="L1668" s="31" t="str">
        <f t="shared" si="78"/>
        <v>16%</v>
      </c>
      <c r="M1668" s="31">
        <f t="shared" si="79"/>
        <v>16</v>
      </c>
    </row>
    <row r="1669" spans="1:13" x14ac:dyDescent="0.45">
      <c r="A1669" s="31" t="str">
        <f t="shared" si="80"/>
        <v>E10000027_Flats/maisonettes as a proportion of housing_percentage</v>
      </c>
      <c r="B1669" s="31" t="s">
        <v>406</v>
      </c>
      <c r="C1669" s="31" t="s">
        <v>407</v>
      </c>
      <c r="D1669" s="31" t="s">
        <v>229</v>
      </c>
      <c r="E1669" s="31">
        <v>2011</v>
      </c>
      <c r="F1669" s="31" t="s">
        <v>39</v>
      </c>
      <c r="G1669" s="31" t="s">
        <v>42</v>
      </c>
      <c r="H1669" s="31" t="s">
        <v>2166</v>
      </c>
      <c r="I1669" s="31">
        <v>12.999999999999998</v>
      </c>
      <c r="J1669" s="31">
        <f>INDEX('LA lookup'!H:H,MATCH(B1669,'LA lookup'!G:G,0))</f>
        <v>110700</v>
      </c>
      <c r="K1669" s="31"/>
      <c r="L1669" s="31" t="str">
        <f t="shared" si="78"/>
        <v>13%</v>
      </c>
      <c r="M1669" s="31">
        <f t="shared" si="79"/>
        <v>12.999999999999998</v>
      </c>
    </row>
    <row r="1670" spans="1:13" x14ac:dyDescent="0.45">
      <c r="A1670" s="31" t="str">
        <f t="shared" si="80"/>
        <v>E10000029_Flats/maisonettes as a proportion of housing_percentage</v>
      </c>
      <c r="B1670" s="31" t="s">
        <v>426</v>
      </c>
      <c r="C1670" s="31" t="s">
        <v>427</v>
      </c>
      <c r="D1670" s="31" t="s">
        <v>229</v>
      </c>
      <c r="E1670" s="31">
        <v>2011</v>
      </c>
      <c r="F1670" s="31" t="s">
        <v>39</v>
      </c>
      <c r="G1670" s="31" t="s">
        <v>42</v>
      </c>
      <c r="H1670" s="31" t="s">
        <v>2166</v>
      </c>
      <c r="I1670" s="31">
        <v>12.200000000000001</v>
      </c>
      <c r="J1670" s="31">
        <f>INDEX('LA lookup'!H:H,MATCH(B1670,'LA lookup'!G:G,0))</f>
        <v>152752</v>
      </c>
      <c r="K1670" s="31"/>
      <c r="L1670" s="31" t="str">
        <f t="shared" si="78"/>
        <v>12.2%</v>
      </c>
      <c r="M1670" s="31">
        <f t="shared" si="79"/>
        <v>12.200000000000001</v>
      </c>
    </row>
    <row r="1671" spans="1:13" x14ac:dyDescent="0.45">
      <c r="A1671" s="31" t="str">
        <f t="shared" si="80"/>
        <v>E10000030_Flats/maisonettes as a proportion of housing_percentage</v>
      </c>
      <c r="B1671" s="31" t="s">
        <v>430</v>
      </c>
      <c r="C1671" s="31" t="s">
        <v>431</v>
      </c>
      <c r="D1671" s="31" t="s">
        <v>229</v>
      </c>
      <c r="E1671" s="31">
        <v>2011</v>
      </c>
      <c r="F1671" s="31" t="s">
        <v>39</v>
      </c>
      <c r="G1671" s="31" t="s">
        <v>42</v>
      </c>
      <c r="H1671" s="31" t="s">
        <v>2166</v>
      </c>
      <c r="I1671" s="31">
        <v>21.5</v>
      </c>
      <c r="J1671" s="31">
        <f>INDEX('LA lookup'!H:H,MATCH(B1671,'LA lookup'!G:G,0))</f>
        <v>261905</v>
      </c>
      <c r="K1671" s="31"/>
      <c r="L1671" s="31" t="str">
        <f t="shared" si="78"/>
        <v>21.5%</v>
      </c>
      <c r="M1671" s="31">
        <f t="shared" si="79"/>
        <v>21.5</v>
      </c>
    </row>
    <row r="1672" spans="1:13" x14ac:dyDescent="0.45">
      <c r="A1672" s="31" t="str">
        <f t="shared" si="80"/>
        <v>E10000031_Flats/maisonettes as a proportion of housing_percentage</v>
      </c>
      <c r="B1672" s="31" t="s">
        <v>454</v>
      </c>
      <c r="C1672" s="31" t="s">
        <v>455</v>
      </c>
      <c r="D1672" s="31" t="s">
        <v>229</v>
      </c>
      <c r="E1672" s="31">
        <v>2011</v>
      </c>
      <c r="F1672" s="31" t="s">
        <v>39</v>
      </c>
      <c r="G1672" s="31" t="s">
        <v>42</v>
      </c>
      <c r="H1672" s="31" t="s">
        <v>2166</v>
      </c>
      <c r="I1672" s="31">
        <v>14.7</v>
      </c>
      <c r="J1672" s="31">
        <f>INDEX('LA lookup'!H:H,MATCH(B1672,'LA lookup'!G:G,0))</f>
        <v>115928</v>
      </c>
      <c r="K1672" s="31"/>
      <c r="L1672" s="31" t="str">
        <f t="shared" ref="L1672:L1737" si="81">IF(LOWER(H1672)="percentage",CONCATENATE(I1672,"%"),IF(J1672="NA",K1672,IF(OR(ISERROR(I1672),ISBLANK(I1672),NOT(ISNUMBER(I1672)),H1672="score"),"N/A",CONCATENATE(ROUND(I1672/J1672*1000,1)," per 1000 0-17 yr olds"))))</f>
        <v>14.7%</v>
      </c>
      <c r="M1672" s="31">
        <f t="shared" ref="M1672:M1673" si="82">IF(LOWER(H1672)="percentage",I1672,IF(J1672="NA",K1672,IF(OR(ISERROR(I1672),ISBLANK(I1672),NOT(ISNUMBER(I1672))),"N/A",I1672/J1672*1000)))</f>
        <v>14.7</v>
      </c>
    </row>
    <row r="1673" spans="1:13" x14ac:dyDescent="0.45">
      <c r="A1673" s="31" t="str">
        <f t="shared" ref="A1673:A1738" si="83">CONCATENATE(B1673,"_",G1673,"_",H1673)</f>
        <v>E10000032_Flats/maisonettes as a proportion of housing_percentage</v>
      </c>
      <c r="B1673" s="31" t="s">
        <v>458</v>
      </c>
      <c r="C1673" s="31" t="s">
        <v>459</v>
      </c>
      <c r="D1673" s="31" t="s">
        <v>229</v>
      </c>
      <c r="E1673" s="31">
        <v>2011</v>
      </c>
      <c r="F1673" s="31" t="s">
        <v>39</v>
      </c>
      <c r="G1673" s="31" t="s">
        <v>42</v>
      </c>
      <c r="H1673" s="31" t="s">
        <v>2166</v>
      </c>
      <c r="I1673" s="31">
        <v>21.900000000000002</v>
      </c>
      <c r="J1673" s="31">
        <f>INDEX('LA lookup'!H:H,MATCH(B1673,'LA lookup'!G:G,0))</f>
        <v>174672</v>
      </c>
      <c r="K1673" s="31"/>
      <c r="L1673" s="31" t="str">
        <f t="shared" si="81"/>
        <v>21.9%</v>
      </c>
      <c r="M1673" s="31">
        <f t="shared" si="82"/>
        <v>21.900000000000002</v>
      </c>
    </row>
    <row r="1674" spans="1:13" x14ac:dyDescent="0.45">
      <c r="A1674" s="31" t="str">
        <f t="shared" si="83"/>
        <v>E06000001_Income deprivation affecting children indicator (IDACI) - average score_score</v>
      </c>
      <c r="B1674" s="16" t="s">
        <v>313</v>
      </c>
      <c r="C1674" s="16" t="s">
        <v>314</v>
      </c>
      <c r="D1674" s="17" t="s">
        <v>229</v>
      </c>
      <c r="E1674" s="31">
        <v>2019</v>
      </c>
      <c r="F1674" s="31" t="s">
        <v>32</v>
      </c>
      <c r="G1674" s="31" t="s">
        <v>36</v>
      </c>
      <c r="H1674" s="17" t="s">
        <v>2169</v>
      </c>
      <c r="I1674" s="18">
        <v>0.28299999999999997</v>
      </c>
      <c r="J1674" s="31">
        <f>INDEX('LA lookup'!H:H,MATCH(B1674,'LA lookup'!G:G,0))</f>
        <v>20006</v>
      </c>
      <c r="K1674" s="31"/>
      <c r="L1674" s="31" t="str">
        <f t="shared" si="81"/>
        <v>N/A</v>
      </c>
      <c r="M1674" s="68">
        <f>I1674</f>
        <v>0.28299999999999997</v>
      </c>
    </row>
    <row r="1675" spans="1:13" s="31" customFormat="1" x14ac:dyDescent="0.45">
      <c r="A1675" s="31" t="str">
        <f>CONCATENATE(B1675,"_",G1675,"_",H1675)</f>
        <v>E06000029_Income deprivation affecting children indicator (IDACI) - average score_score</v>
      </c>
      <c r="B1675" s="31" t="s">
        <v>543</v>
      </c>
      <c r="C1675" s="31" t="s">
        <v>717</v>
      </c>
      <c r="D1675" s="17" t="s">
        <v>229</v>
      </c>
      <c r="E1675" s="31">
        <v>2019</v>
      </c>
      <c r="F1675" s="31" t="s">
        <v>32</v>
      </c>
      <c r="G1675" s="31" t="s">
        <v>36</v>
      </c>
      <c r="H1675" s="17" t="s">
        <v>2169</v>
      </c>
      <c r="I1675" s="18">
        <v>0.14699999999999999</v>
      </c>
      <c r="J1675" s="31">
        <f>INDEX('LA lookup'!H:H,MATCH(B1675,'LA lookup'!G:G,0))</f>
        <v>30188</v>
      </c>
      <c r="L1675" s="31" t="str">
        <f>IF(LOWER(H1675)="percentage",CONCATENATE(I1675,"%"),IF(J1675="NA",K1675,IF(OR(ISERROR(I1675),ISBLANK(I1675),NOT(ISNUMBER(I1675)),H1675="score"),"N/A",CONCATENATE(ROUND(I1675/J1675*1000,1)," per 1000 0-17 yr olds"))))</f>
        <v>N/A</v>
      </c>
      <c r="M1675" s="68">
        <f>I1675</f>
        <v>0.14699999999999999</v>
      </c>
    </row>
    <row r="1676" spans="1:13" s="31" customFormat="1" x14ac:dyDescent="0.45">
      <c r="A1676" s="31" t="str">
        <f>CONCATENATE(B1676,"_",G1676,"_",H1676)</f>
        <v>E06000028_Income deprivation affecting children indicator (IDACI) - average score_score</v>
      </c>
      <c r="B1676" s="31" t="s">
        <v>254</v>
      </c>
      <c r="C1676" s="31" t="s">
        <v>255</v>
      </c>
      <c r="D1676" s="17" t="s">
        <v>229</v>
      </c>
      <c r="E1676" s="31">
        <v>2019</v>
      </c>
      <c r="F1676" s="31" t="s">
        <v>32</v>
      </c>
      <c r="G1676" s="31" t="s">
        <v>36</v>
      </c>
      <c r="H1676" s="17" t="s">
        <v>2169</v>
      </c>
      <c r="I1676" s="18">
        <v>0.14699999999999999</v>
      </c>
      <c r="J1676" s="31">
        <f>INDEX('LA lookup'!H:H,MATCH(B1676,'LA lookup'!G:G,0))</f>
        <v>36373</v>
      </c>
      <c r="L1676" s="31" t="str">
        <f>IF(LOWER(H1676)="percentage",CONCATENATE(I1676,"%"),IF(J1676="NA",K1676,IF(OR(ISERROR(I1676),ISBLANK(I1676),NOT(ISNUMBER(I1676)),H1676="score"),"N/A",CONCATENATE(ROUND(I1676/J1676*1000,1)," per 1000 0-17 yr olds"))))</f>
        <v>N/A</v>
      </c>
      <c r="M1676" s="68">
        <f>I1676</f>
        <v>0.14699999999999999</v>
      </c>
    </row>
    <row r="1677" spans="1:13" x14ac:dyDescent="0.45">
      <c r="A1677" s="31" t="str">
        <f t="shared" si="83"/>
        <v>E06000002_Income deprivation affecting children indicator (IDACI) - average score_score</v>
      </c>
      <c r="B1677" s="16" t="s">
        <v>511</v>
      </c>
      <c r="C1677" s="16" t="s">
        <v>725</v>
      </c>
      <c r="D1677" s="17" t="s">
        <v>229</v>
      </c>
      <c r="E1677" s="31">
        <v>2019</v>
      </c>
      <c r="F1677" s="31" t="s">
        <v>32</v>
      </c>
      <c r="G1677" s="31" t="s">
        <v>36</v>
      </c>
      <c r="H1677" s="17" t="s">
        <v>2169</v>
      </c>
      <c r="I1677" s="18">
        <v>0.32700000000000001</v>
      </c>
      <c r="J1677" s="31">
        <f>INDEX('LA lookup'!H:H,MATCH(B1677,'LA lookup'!G:G,0))</f>
        <v>32513</v>
      </c>
      <c r="K1677" s="31"/>
      <c r="L1677" s="31" t="str">
        <f t="shared" si="81"/>
        <v>N/A</v>
      </c>
      <c r="M1677" s="68">
        <f t="shared" ref="M1677:M1740" si="84">I1677</f>
        <v>0.32700000000000001</v>
      </c>
    </row>
    <row r="1678" spans="1:13" x14ac:dyDescent="0.45">
      <c r="A1678" s="31" t="str">
        <f t="shared" si="83"/>
        <v>E06000003_Income deprivation affecting children indicator (IDACI) - average score_score</v>
      </c>
      <c r="B1678" s="16" t="s">
        <v>387</v>
      </c>
      <c r="C1678" s="16" t="s">
        <v>388</v>
      </c>
      <c r="D1678" s="17" t="s">
        <v>229</v>
      </c>
      <c r="E1678" s="31">
        <v>2019</v>
      </c>
      <c r="F1678" s="31" t="s">
        <v>32</v>
      </c>
      <c r="G1678" s="31" t="s">
        <v>36</v>
      </c>
      <c r="H1678" s="17" t="s">
        <v>2169</v>
      </c>
      <c r="I1678" s="18">
        <v>0.25600000000000001</v>
      </c>
      <c r="J1678" s="31">
        <f>INDEX('LA lookup'!H:H,MATCH(B1678,'LA lookup'!G:G,0))</f>
        <v>27626</v>
      </c>
      <c r="K1678" s="31"/>
      <c r="L1678" s="31" t="str">
        <f t="shared" si="81"/>
        <v>N/A</v>
      </c>
      <c r="M1678" s="68">
        <f t="shared" si="84"/>
        <v>0.25600000000000001</v>
      </c>
    </row>
    <row r="1679" spans="1:13" x14ac:dyDescent="0.45">
      <c r="A1679" s="31" t="str">
        <f t="shared" si="83"/>
        <v>E06000004_Income deprivation affecting children indicator (IDACI) - average score_score</v>
      </c>
      <c r="B1679" s="16" t="s">
        <v>422</v>
      </c>
      <c r="C1679" s="16" t="s">
        <v>423</v>
      </c>
      <c r="D1679" s="17" t="s">
        <v>229</v>
      </c>
      <c r="E1679" s="31">
        <v>2019</v>
      </c>
      <c r="F1679" s="31" t="s">
        <v>32</v>
      </c>
      <c r="G1679" s="31" t="s">
        <v>36</v>
      </c>
      <c r="H1679" s="17" t="s">
        <v>2169</v>
      </c>
      <c r="I1679" s="18">
        <v>0.20899999999999999</v>
      </c>
      <c r="J1679" s="31">
        <f>INDEX('LA lookup'!H:H,MATCH(B1679,'LA lookup'!G:G,0))</f>
        <v>43521</v>
      </c>
      <c r="K1679" s="31"/>
      <c r="L1679" s="31" t="str">
        <f t="shared" si="81"/>
        <v>N/A</v>
      </c>
      <c r="M1679" s="68">
        <f t="shared" si="84"/>
        <v>0.20899999999999999</v>
      </c>
    </row>
    <row r="1680" spans="1:13" x14ac:dyDescent="0.45">
      <c r="A1680" s="31" t="str">
        <f t="shared" si="83"/>
        <v>E06000005_Income deprivation affecting children indicator (IDACI) - average score_score</v>
      </c>
      <c r="B1680" s="16" t="s">
        <v>287</v>
      </c>
      <c r="C1680" s="16" t="s">
        <v>288</v>
      </c>
      <c r="D1680" s="17" t="s">
        <v>229</v>
      </c>
      <c r="E1680" s="31">
        <v>2019</v>
      </c>
      <c r="F1680" s="31" t="s">
        <v>32</v>
      </c>
      <c r="G1680" s="31" t="s">
        <v>36</v>
      </c>
      <c r="H1680" s="17" t="s">
        <v>2169</v>
      </c>
      <c r="I1680" s="18">
        <v>0.20300000000000001</v>
      </c>
      <c r="J1680" s="31">
        <f>INDEX('LA lookup'!H:H,MATCH(B1680,'LA lookup'!G:G,0))</f>
        <v>22454</v>
      </c>
      <c r="K1680" s="31"/>
      <c r="L1680" s="31" t="str">
        <f t="shared" si="81"/>
        <v>N/A</v>
      </c>
      <c r="M1680" s="68">
        <f t="shared" si="84"/>
        <v>0.20300000000000001</v>
      </c>
    </row>
    <row r="1681" spans="1:13" x14ac:dyDescent="0.45">
      <c r="A1681" s="31" t="str">
        <f t="shared" si="83"/>
        <v>E06000006_Income deprivation affecting children indicator (IDACI) - average score_score</v>
      </c>
      <c r="B1681" s="16" t="s">
        <v>531</v>
      </c>
      <c r="C1681" s="16" t="s">
        <v>722</v>
      </c>
      <c r="D1681" s="17" t="s">
        <v>229</v>
      </c>
      <c r="E1681" s="31">
        <v>2019</v>
      </c>
      <c r="F1681" s="31" t="s">
        <v>32</v>
      </c>
      <c r="G1681" s="31" t="s">
        <v>36</v>
      </c>
      <c r="H1681" s="17" t="s">
        <v>2169</v>
      </c>
      <c r="I1681" s="18">
        <v>0.23899999999999999</v>
      </c>
      <c r="J1681" s="31">
        <f>INDEX('LA lookup'!H:H,MATCH(B1681,'LA lookup'!G:G,0))</f>
        <v>28617</v>
      </c>
      <c r="K1681" s="31"/>
      <c r="L1681" s="31" t="str">
        <f t="shared" si="81"/>
        <v>N/A</v>
      </c>
      <c r="M1681" s="68">
        <f t="shared" si="84"/>
        <v>0.23899999999999999</v>
      </c>
    </row>
    <row r="1682" spans="1:13" x14ac:dyDescent="0.45">
      <c r="A1682" s="31" t="str">
        <f t="shared" si="83"/>
        <v>E06000007_Income deprivation affecting children indicator (IDACI) - average score_score</v>
      </c>
      <c r="B1682" s="16" t="s">
        <v>452</v>
      </c>
      <c r="C1682" s="16" t="s">
        <v>453</v>
      </c>
      <c r="D1682" s="17" t="s">
        <v>229</v>
      </c>
      <c r="E1682" s="31">
        <v>2019</v>
      </c>
      <c r="F1682" s="31" t="s">
        <v>32</v>
      </c>
      <c r="G1682" s="31" t="s">
        <v>36</v>
      </c>
      <c r="H1682" s="17" t="s">
        <v>2169</v>
      </c>
      <c r="I1682" s="18">
        <v>0.13200000000000001</v>
      </c>
      <c r="J1682" s="31">
        <f>INDEX('LA lookup'!H:H,MATCH(B1682,'LA lookup'!G:G,0))</f>
        <v>44484</v>
      </c>
      <c r="K1682" s="31"/>
      <c r="L1682" s="31" t="str">
        <f t="shared" si="81"/>
        <v>N/A</v>
      </c>
      <c r="M1682" s="68">
        <f t="shared" si="84"/>
        <v>0.13200000000000001</v>
      </c>
    </row>
    <row r="1683" spans="1:13" x14ac:dyDescent="0.45">
      <c r="A1683" s="31" t="str">
        <f t="shared" si="83"/>
        <v>E06000008_Income deprivation affecting children indicator (IDACI) - average score_score</v>
      </c>
      <c r="B1683" s="16" t="s">
        <v>247</v>
      </c>
      <c r="C1683" s="16" t="s">
        <v>248</v>
      </c>
      <c r="D1683" s="17" t="s">
        <v>229</v>
      </c>
      <c r="E1683" s="31">
        <v>2019</v>
      </c>
      <c r="F1683" s="31" t="s">
        <v>32</v>
      </c>
      <c r="G1683" s="31" t="s">
        <v>36</v>
      </c>
      <c r="H1683" s="17" t="s">
        <v>2169</v>
      </c>
      <c r="I1683" s="18">
        <v>0.22800000000000001</v>
      </c>
      <c r="J1683" s="31">
        <f>INDEX('LA lookup'!H:H,MATCH(B1683,'LA lookup'!G:G,0))</f>
        <v>38481</v>
      </c>
      <c r="K1683" s="31"/>
      <c r="L1683" s="31" t="str">
        <f t="shared" si="81"/>
        <v>N/A</v>
      </c>
      <c r="M1683" s="68">
        <f t="shared" si="84"/>
        <v>0.22800000000000001</v>
      </c>
    </row>
    <row r="1684" spans="1:13" x14ac:dyDescent="0.45">
      <c r="A1684" s="31" t="str">
        <f t="shared" si="83"/>
        <v>E06000009_Income deprivation affecting children indicator (IDACI) - average score_score</v>
      </c>
      <c r="B1684" s="16" t="s">
        <v>249</v>
      </c>
      <c r="C1684" s="16" t="s">
        <v>250</v>
      </c>
      <c r="D1684" s="17" t="s">
        <v>229</v>
      </c>
      <c r="E1684" s="31">
        <v>2019</v>
      </c>
      <c r="F1684" s="31" t="s">
        <v>32</v>
      </c>
      <c r="G1684" s="31" t="s">
        <v>36</v>
      </c>
      <c r="H1684" s="17" t="s">
        <v>2169</v>
      </c>
      <c r="I1684" s="18">
        <v>0.307</v>
      </c>
      <c r="J1684" s="31">
        <f>INDEX('LA lookup'!H:H,MATCH(B1684,'LA lookup'!G:G,0))</f>
        <v>28904</v>
      </c>
      <c r="K1684" s="31"/>
      <c r="L1684" s="31" t="str">
        <f t="shared" si="81"/>
        <v>N/A</v>
      </c>
      <c r="M1684" s="68">
        <f t="shared" si="84"/>
        <v>0.307</v>
      </c>
    </row>
    <row r="1685" spans="1:13" x14ac:dyDescent="0.45">
      <c r="A1685" s="31" t="str">
        <f t="shared" si="83"/>
        <v>E06000010_Income deprivation affecting children indicator (IDACI) - average score_score</v>
      </c>
      <c r="B1685" s="16" t="s">
        <v>329</v>
      </c>
      <c r="C1685" s="16" t="s">
        <v>593</v>
      </c>
      <c r="D1685" s="17" t="s">
        <v>229</v>
      </c>
      <c r="E1685" s="31">
        <v>2019</v>
      </c>
      <c r="F1685" s="31" t="s">
        <v>32</v>
      </c>
      <c r="G1685" s="31" t="s">
        <v>36</v>
      </c>
      <c r="H1685" s="17" t="s">
        <v>2169</v>
      </c>
      <c r="I1685" s="18">
        <v>0.29799999999999999</v>
      </c>
      <c r="J1685" s="31">
        <f>INDEX('LA lookup'!H:H,MATCH(B1685,'LA lookup'!G:G,0))</f>
        <v>57023</v>
      </c>
      <c r="K1685" s="31"/>
      <c r="L1685" s="31" t="str">
        <f t="shared" si="81"/>
        <v>N/A</v>
      </c>
      <c r="M1685" s="68">
        <f t="shared" si="84"/>
        <v>0.29799999999999999</v>
      </c>
    </row>
    <row r="1686" spans="1:13" x14ac:dyDescent="0.45">
      <c r="A1686" s="31" t="str">
        <f t="shared" si="83"/>
        <v>E06000011_Income deprivation affecting children indicator (IDACI) - average score_score</v>
      </c>
      <c r="B1686" s="16" t="s">
        <v>514</v>
      </c>
      <c r="C1686" s="16" t="s">
        <v>594</v>
      </c>
      <c r="D1686" s="17" t="s">
        <v>229</v>
      </c>
      <c r="E1686" s="31">
        <v>2019</v>
      </c>
      <c r="F1686" s="31" t="s">
        <v>32</v>
      </c>
      <c r="G1686" s="31" t="s">
        <v>36</v>
      </c>
      <c r="H1686" s="17" t="s">
        <v>2169</v>
      </c>
      <c r="I1686" s="18">
        <v>0.11799999999999999</v>
      </c>
      <c r="J1686" s="31">
        <f>INDEX('LA lookup'!H:H,MATCH(B1686,'LA lookup'!G:G,0))</f>
        <v>62942</v>
      </c>
      <c r="K1686" s="31"/>
      <c r="L1686" s="31" t="str">
        <f t="shared" si="81"/>
        <v>N/A</v>
      </c>
      <c r="M1686" s="68">
        <f t="shared" si="84"/>
        <v>0.11799999999999999</v>
      </c>
    </row>
    <row r="1687" spans="1:13" x14ac:dyDescent="0.45">
      <c r="A1687" s="31" t="str">
        <f t="shared" si="83"/>
        <v>E06000012_Income deprivation affecting children indicator (IDACI) - average score_score</v>
      </c>
      <c r="B1687" s="16" t="s">
        <v>363</v>
      </c>
      <c r="C1687" s="16" t="s">
        <v>364</v>
      </c>
      <c r="D1687" s="17" t="s">
        <v>229</v>
      </c>
      <c r="E1687" s="31">
        <v>2019</v>
      </c>
      <c r="F1687" s="31" t="s">
        <v>32</v>
      </c>
      <c r="G1687" s="31" t="s">
        <v>36</v>
      </c>
      <c r="H1687" s="17" t="s">
        <v>2169</v>
      </c>
      <c r="I1687" s="18">
        <v>0.27400000000000002</v>
      </c>
      <c r="J1687" s="31">
        <f>INDEX('LA lookup'!H:H,MATCH(B1687,'LA lookup'!G:G,0))</f>
        <v>34503</v>
      </c>
      <c r="K1687" s="31"/>
      <c r="L1687" s="31" t="str">
        <f t="shared" si="81"/>
        <v>N/A</v>
      </c>
      <c r="M1687" s="68">
        <f t="shared" si="84"/>
        <v>0.27400000000000002</v>
      </c>
    </row>
    <row r="1688" spans="1:13" x14ac:dyDescent="0.45">
      <c r="A1688" s="31" t="str">
        <f t="shared" si="83"/>
        <v>E06000013_Income deprivation affecting children indicator (IDACI) - average score_score</v>
      </c>
      <c r="B1688" s="16" t="s">
        <v>365</v>
      </c>
      <c r="C1688" s="16" t="s">
        <v>366</v>
      </c>
      <c r="D1688" s="17" t="s">
        <v>229</v>
      </c>
      <c r="E1688" s="31">
        <v>2019</v>
      </c>
      <c r="F1688" s="31" t="s">
        <v>32</v>
      </c>
      <c r="G1688" s="31" t="s">
        <v>36</v>
      </c>
      <c r="H1688" s="17" t="s">
        <v>2169</v>
      </c>
      <c r="I1688" s="18">
        <v>0.183</v>
      </c>
      <c r="J1688" s="31">
        <f>INDEX('LA lookup'!H:H,MATCH(B1688,'LA lookup'!G:G,0))</f>
        <v>35714</v>
      </c>
      <c r="K1688" s="31"/>
      <c r="L1688" s="31" t="str">
        <f t="shared" si="81"/>
        <v>N/A</v>
      </c>
      <c r="M1688" s="68">
        <f t="shared" si="84"/>
        <v>0.183</v>
      </c>
    </row>
    <row r="1689" spans="1:13" x14ac:dyDescent="0.45">
      <c r="A1689" s="31" t="str">
        <f t="shared" si="83"/>
        <v>E06000014_Income deprivation affecting children indicator (IDACI) - average score_score</v>
      </c>
      <c r="B1689" s="16" t="s">
        <v>472</v>
      </c>
      <c r="C1689" s="16" t="s">
        <v>473</v>
      </c>
      <c r="D1689" s="17" t="s">
        <v>229</v>
      </c>
      <c r="E1689" s="31">
        <v>2019</v>
      </c>
      <c r="F1689" s="31" t="s">
        <v>32</v>
      </c>
      <c r="G1689" s="31" t="s">
        <v>36</v>
      </c>
      <c r="H1689" s="17" t="s">
        <v>2169</v>
      </c>
      <c r="I1689" s="18">
        <v>0.1</v>
      </c>
      <c r="J1689" s="31">
        <f>INDEX('LA lookup'!H:H,MATCH(B1689,'LA lookup'!G:G,0))</f>
        <v>36572</v>
      </c>
      <c r="K1689" s="31"/>
      <c r="L1689" s="31" t="str">
        <f t="shared" si="81"/>
        <v>N/A</v>
      </c>
      <c r="M1689" s="68">
        <f t="shared" si="84"/>
        <v>0.1</v>
      </c>
    </row>
    <row r="1690" spans="1:13" x14ac:dyDescent="0.45">
      <c r="A1690" s="31" t="str">
        <f t="shared" si="83"/>
        <v>E06000015_Income deprivation affecting children indicator (IDACI) - average score_score</v>
      </c>
      <c r="B1690" s="16" t="s">
        <v>289</v>
      </c>
      <c r="C1690" s="16" t="s">
        <v>290</v>
      </c>
      <c r="D1690" s="17" t="s">
        <v>229</v>
      </c>
      <c r="E1690" s="31">
        <v>2019</v>
      </c>
      <c r="F1690" s="31" t="s">
        <v>32</v>
      </c>
      <c r="G1690" s="31" t="s">
        <v>36</v>
      </c>
      <c r="H1690" s="17" t="s">
        <v>2169</v>
      </c>
      <c r="I1690" s="18">
        <v>0.21099999999999999</v>
      </c>
      <c r="J1690" s="31">
        <f>INDEX('LA lookup'!H:H,MATCH(B1690,'LA lookup'!G:G,0))</f>
        <v>59899</v>
      </c>
      <c r="K1690" s="31"/>
      <c r="L1690" s="31" t="str">
        <f t="shared" si="81"/>
        <v>N/A</v>
      </c>
      <c r="M1690" s="68">
        <f t="shared" si="84"/>
        <v>0.21099999999999999</v>
      </c>
    </row>
    <row r="1691" spans="1:13" x14ac:dyDescent="0.45">
      <c r="A1691" s="31" t="str">
        <f t="shared" si="83"/>
        <v>E06000016_Income deprivation affecting children indicator (IDACI) - average score_score</v>
      </c>
      <c r="B1691" s="16" t="s">
        <v>341</v>
      </c>
      <c r="C1691" s="16" t="s">
        <v>342</v>
      </c>
      <c r="D1691" s="17" t="s">
        <v>229</v>
      </c>
      <c r="E1691" s="31">
        <v>2019</v>
      </c>
      <c r="F1691" s="31" t="s">
        <v>32</v>
      </c>
      <c r="G1691" s="31" t="s">
        <v>36</v>
      </c>
      <c r="H1691" s="17" t="s">
        <v>2169</v>
      </c>
      <c r="I1691" s="18">
        <v>0.24199999999999999</v>
      </c>
      <c r="J1691" s="31">
        <f>INDEX('LA lookup'!H:H,MATCH(B1691,'LA lookup'!G:G,0))</f>
        <v>83994</v>
      </c>
      <c r="K1691" s="31"/>
      <c r="L1691" s="31" t="str">
        <f t="shared" si="81"/>
        <v>N/A</v>
      </c>
      <c r="M1691" s="68">
        <f t="shared" si="84"/>
        <v>0.24199999999999999</v>
      </c>
    </row>
    <row r="1692" spans="1:13" x14ac:dyDescent="0.45">
      <c r="A1692" s="31" t="str">
        <f t="shared" si="83"/>
        <v>E06000017_Income deprivation affecting children indicator (IDACI) - average score_score</v>
      </c>
      <c r="B1692" s="16" t="s">
        <v>548</v>
      </c>
      <c r="C1692" s="16" t="s">
        <v>728</v>
      </c>
      <c r="D1692" s="17" t="s">
        <v>229</v>
      </c>
      <c r="E1692" s="31">
        <v>2019</v>
      </c>
      <c r="F1692" s="31" t="s">
        <v>32</v>
      </c>
      <c r="G1692" s="31" t="s">
        <v>36</v>
      </c>
      <c r="H1692" s="17" t="s">
        <v>2169</v>
      </c>
      <c r="I1692" s="18">
        <v>7.1999999999999995E-2</v>
      </c>
      <c r="J1692" s="31">
        <f>INDEX('LA lookup'!H:H,MATCH(B1692,'LA lookup'!G:G,0))</f>
        <v>7807</v>
      </c>
      <c r="K1692" s="31"/>
      <c r="L1692" s="31" t="str">
        <f t="shared" si="81"/>
        <v>N/A</v>
      </c>
      <c r="M1692" s="68">
        <f t="shared" si="84"/>
        <v>7.1999999999999995E-2</v>
      </c>
    </row>
    <row r="1693" spans="1:13" x14ac:dyDescent="0.45">
      <c r="A1693" s="31" t="str">
        <f t="shared" si="83"/>
        <v>E06000018_Income deprivation affecting children indicator (IDACI) - average score_score</v>
      </c>
      <c r="B1693" s="16" t="s">
        <v>373</v>
      </c>
      <c r="C1693" s="16" t="s">
        <v>374</v>
      </c>
      <c r="D1693" s="17" t="s">
        <v>229</v>
      </c>
      <c r="E1693" s="31">
        <v>2019</v>
      </c>
      <c r="F1693" s="31" t="s">
        <v>32</v>
      </c>
      <c r="G1693" s="31" t="s">
        <v>36</v>
      </c>
      <c r="H1693" s="17" t="s">
        <v>2169</v>
      </c>
      <c r="I1693" s="18">
        <v>0.29799999999999999</v>
      </c>
      <c r="J1693" s="31">
        <f>INDEX('LA lookup'!H:H,MATCH(B1693,'LA lookup'!G:G,0))</f>
        <v>68651</v>
      </c>
      <c r="K1693" s="31"/>
      <c r="L1693" s="31" t="str">
        <f t="shared" si="81"/>
        <v>N/A</v>
      </c>
      <c r="M1693" s="68">
        <f t="shared" si="84"/>
        <v>0.29799999999999999</v>
      </c>
    </row>
    <row r="1694" spans="1:13" x14ac:dyDescent="0.45">
      <c r="A1694" s="31" t="str">
        <f t="shared" si="83"/>
        <v>E06000019_Income deprivation affecting children indicator (IDACI) - average score_score</v>
      </c>
      <c r="B1694" s="16" t="s">
        <v>317</v>
      </c>
      <c r="C1694" s="16" t="s">
        <v>2168</v>
      </c>
      <c r="D1694" s="17" t="s">
        <v>229</v>
      </c>
      <c r="E1694" s="31">
        <v>2019</v>
      </c>
      <c r="F1694" s="31" t="s">
        <v>32</v>
      </c>
      <c r="G1694" s="31" t="s">
        <v>36</v>
      </c>
      <c r="H1694" s="17" t="s">
        <v>2169</v>
      </c>
      <c r="I1694" s="18">
        <v>0.124</v>
      </c>
      <c r="J1694" s="31">
        <f>INDEX('LA lookup'!H:H,MATCH(B1694,'LA lookup'!G:G,0))</f>
        <v>36103</v>
      </c>
      <c r="K1694" s="31"/>
      <c r="L1694" s="31" t="str">
        <f t="shared" si="81"/>
        <v>N/A</v>
      </c>
      <c r="M1694" s="68">
        <f t="shared" si="84"/>
        <v>0.124</v>
      </c>
    </row>
    <row r="1695" spans="1:13" x14ac:dyDescent="0.45">
      <c r="A1695" s="31" t="str">
        <f t="shared" si="83"/>
        <v>E06000020_Income deprivation affecting children indicator (IDACI) - average score_score</v>
      </c>
      <c r="B1695" s="31" t="s">
        <v>570</v>
      </c>
      <c r="C1695" s="16" t="s">
        <v>730</v>
      </c>
      <c r="D1695" s="17" t="s">
        <v>229</v>
      </c>
      <c r="E1695" s="31">
        <v>2019</v>
      </c>
      <c r="F1695" s="31" t="s">
        <v>32</v>
      </c>
      <c r="G1695" s="31" t="s">
        <v>36</v>
      </c>
      <c r="H1695" s="17" t="s">
        <v>2169</v>
      </c>
      <c r="I1695" s="18">
        <v>0.21299999999999999</v>
      </c>
      <c r="J1695" s="31">
        <f>INDEX('LA lookup'!H:H,MATCH(B1695,'LA lookup'!G:G,0))</f>
        <v>40620</v>
      </c>
      <c r="K1695" s="31"/>
      <c r="L1695" s="31" t="str">
        <f t="shared" si="81"/>
        <v>N/A</v>
      </c>
      <c r="M1695" s="68">
        <f t="shared" si="84"/>
        <v>0.21299999999999999</v>
      </c>
    </row>
    <row r="1696" spans="1:13" x14ac:dyDescent="0.45">
      <c r="A1696" s="31" t="str">
        <f t="shared" si="83"/>
        <v>E06000021_Income deprivation affecting children indicator (IDACI) - average score_score</v>
      </c>
      <c r="B1696" s="16" t="s">
        <v>424</v>
      </c>
      <c r="C1696" s="16" t="s">
        <v>425</v>
      </c>
      <c r="D1696" s="17" t="s">
        <v>229</v>
      </c>
      <c r="E1696" s="31">
        <v>2019</v>
      </c>
      <c r="F1696" s="31" t="s">
        <v>32</v>
      </c>
      <c r="G1696" s="31" t="s">
        <v>36</v>
      </c>
      <c r="H1696" s="17" t="s">
        <v>2169</v>
      </c>
      <c r="I1696" s="18">
        <v>0.25700000000000001</v>
      </c>
      <c r="J1696" s="31">
        <f>INDEX('LA lookup'!H:H,MATCH(B1696,'LA lookup'!G:G,0))</f>
        <v>57549</v>
      </c>
      <c r="K1696" s="31"/>
      <c r="L1696" s="31" t="str">
        <f t="shared" si="81"/>
        <v>N/A</v>
      </c>
      <c r="M1696" s="68">
        <f t="shared" si="84"/>
        <v>0.25700000000000001</v>
      </c>
    </row>
    <row r="1697" spans="1:13" x14ac:dyDescent="0.45">
      <c r="A1697" s="31" t="str">
        <f t="shared" si="83"/>
        <v>E06000022_Income deprivation affecting children indicator (IDACI) - average score_score</v>
      </c>
      <c r="B1697" s="16" t="s">
        <v>238</v>
      </c>
      <c r="C1697" s="16" t="s">
        <v>239</v>
      </c>
      <c r="D1697" s="17" t="s">
        <v>229</v>
      </c>
      <c r="E1697" s="31">
        <v>2019</v>
      </c>
      <c r="F1697" s="31" t="s">
        <v>32</v>
      </c>
      <c r="G1697" s="31" t="s">
        <v>36</v>
      </c>
      <c r="H1697" s="17" t="s">
        <v>2169</v>
      </c>
      <c r="I1697" s="18">
        <v>0.104</v>
      </c>
      <c r="J1697" s="31">
        <f>INDEX('LA lookup'!H:H,MATCH(B1697,'LA lookup'!G:G,0))</f>
        <v>35946</v>
      </c>
      <c r="K1697" s="31"/>
      <c r="L1697" s="31" t="str">
        <f t="shared" si="81"/>
        <v>N/A</v>
      </c>
      <c r="M1697" s="68">
        <f t="shared" si="84"/>
        <v>0.104</v>
      </c>
    </row>
    <row r="1698" spans="1:13" x14ac:dyDescent="0.45">
      <c r="A1698" s="31" t="str">
        <f t="shared" si="83"/>
        <v>E06000023_Income deprivation affecting children indicator (IDACI) - average score_score</v>
      </c>
      <c r="B1698" s="16" t="s">
        <v>265</v>
      </c>
      <c r="C1698" s="16" t="s">
        <v>266</v>
      </c>
      <c r="D1698" s="17" t="s">
        <v>229</v>
      </c>
      <c r="E1698" s="31">
        <v>2019</v>
      </c>
      <c r="F1698" s="31" t="s">
        <v>32</v>
      </c>
      <c r="G1698" s="31" t="s">
        <v>36</v>
      </c>
      <c r="H1698" s="17" t="s">
        <v>2169</v>
      </c>
      <c r="I1698" s="18">
        <v>0.20599999999999999</v>
      </c>
      <c r="J1698" s="31">
        <f>INDEX('LA lookup'!H:H,MATCH(B1698,'LA lookup'!G:G,0))</f>
        <v>94016</v>
      </c>
      <c r="K1698" s="31"/>
      <c r="L1698" s="31" t="str">
        <f t="shared" si="81"/>
        <v>N/A</v>
      </c>
      <c r="M1698" s="68">
        <f t="shared" si="84"/>
        <v>0.20599999999999999</v>
      </c>
    </row>
    <row r="1699" spans="1:13" x14ac:dyDescent="0.45">
      <c r="A1699" s="31" t="str">
        <f t="shared" si="83"/>
        <v>E06000024_Income deprivation affecting children indicator (IDACI) - average score_score</v>
      </c>
      <c r="B1699" s="16" t="s">
        <v>367</v>
      </c>
      <c r="C1699" s="16" t="s">
        <v>368</v>
      </c>
      <c r="D1699" s="17" t="s">
        <v>229</v>
      </c>
      <c r="E1699" s="31">
        <v>2019</v>
      </c>
      <c r="F1699" s="31" t="s">
        <v>32</v>
      </c>
      <c r="G1699" s="31" t="s">
        <v>36</v>
      </c>
      <c r="H1699" s="17" t="s">
        <v>2169</v>
      </c>
      <c r="I1699" s="18">
        <v>0.124</v>
      </c>
      <c r="J1699" s="31">
        <f>INDEX('LA lookup'!H:H,MATCH(B1699,'LA lookup'!G:G,0))</f>
        <v>43435</v>
      </c>
      <c r="K1699" s="31"/>
      <c r="L1699" s="31" t="str">
        <f t="shared" si="81"/>
        <v>N/A</v>
      </c>
      <c r="M1699" s="68">
        <f t="shared" si="84"/>
        <v>0.124</v>
      </c>
    </row>
    <row r="1700" spans="1:13" x14ac:dyDescent="0.45">
      <c r="A1700" s="31" t="str">
        <f t="shared" si="83"/>
        <v>E06000025_Income deprivation affecting children indicator (IDACI) - average score_score</v>
      </c>
      <c r="B1700" s="16" t="s">
        <v>408</v>
      </c>
      <c r="C1700" s="16" t="s">
        <v>409</v>
      </c>
      <c r="D1700" s="17" t="s">
        <v>229</v>
      </c>
      <c r="E1700" s="31">
        <v>2019</v>
      </c>
      <c r="F1700" s="31" t="s">
        <v>32</v>
      </c>
      <c r="G1700" s="31" t="s">
        <v>36</v>
      </c>
      <c r="H1700" s="17" t="s">
        <v>2169</v>
      </c>
      <c r="I1700" s="18">
        <v>0.104</v>
      </c>
      <c r="J1700" s="31">
        <f>INDEX('LA lookup'!H:H,MATCH(B1700,'LA lookup'!G:G,0))</f>
        <v>58867</v>
      </c>
      <c r="K1700" s="31"/>
      <c r="L1700" s="31" t="str">
        <f t="shared" si="81"/>
        <v>N/A</v>
      </c>
      <c r="M1700" s="68">
        <f t="shared" si="84"/>
        <v>0.104</v>
      </c>
    </row>
    <row r="1701" spans="1:13" x14ac:dyDescent="0.45">
      <c r="A1701" s="31" t="str">
        <f t="shared" si="83"/>
        <v>E06000026_Income deprivation affecting children indicator (IDACI) - average score_score</v>
      </c>
      <c r="B1701" s="16" t="s">
        <v>381</v>
      </c>
      <c r="C1701" s="16" t="s">
        <v>382</v>
      </c>
      <c r="D1701" s="17" t="s">
        <v>229</v>
      </c>
      <c r="E1701" s="31">
        <v>2019</v>
      </c>
      <c r="F1701" s="31" t="s">
        <v>32</v>
      </c>
      <c r="G1701" s="31" t="s">
        <v>36</v>
      </c>
      <c r="H1701" s="17" t="s">
        <v>2169</v>
      </c>
      <c r="I1701" s="18">
        <v>0.20300000000000001</v>
      </c>
      <c r="J1701" s="31">
        <f>INDEX('LA lookup'!H:H,MATCH(B1701,'LA lookup'!G:G,0))</f>
        <v>52552</v>
      </c>
      <c r="K1701" s="31"/>
      <c r="L1701" s="31" t="str">
        <f t="shared" si="81"/>
        <v>N/A</v>
      </c>
      <c r="M1701" s="68">
        <f t="shared" si="84"/>
        <v>0.20300000000000001</v>
      </c>
    </row>
    <row r="1702" spans="1:13" x14ac:dyDescent="0.45">
      <c r="A1702" s="31" t="str">
        <f t="shared" si="83"/>
        <v>E06000027_Income deprivation affecting children indicator (IDACI) - average score_score</v>
      </c>
      <c r="B1702" s="16" t="s">
        <v>438</v>
      </c>
      <c r="C1702" s="16" t="s">
        <v>439</v>
      </c>
      <c r="D1702" s="17" t="s">
        <v>229</v>
      </c>
      <c r="E1702" s="31">
        <v>2019</v>
      </c>
      <c r="F1702" s="31" t="s">
        <v>32</v>
      </c>
      <c r="G1702" s="31" t="s">
        <v>36</v>
      </c>
      <c r="H1702" s="17" t="s">
        <v>2169</v>
      </c>
      <c r="I1702" s="18">
        <v>0.219</v>
      </c>
      <c r="J1702" s="31">
        <f>INDEX('LA lookup'!H:H,MATCH(B1702,'LA lookup'!G:G,0))</f>
        <v>25423</v>
      </c>
      <c r="K1702" s="31"/>
      <c r="L1702" s="31" t="str">
        <f t="shared" si="81"/>
        <v>N/A</v>
      </c>
      <c r="M1702" s="68">
        <f t="shared" si="84"/>
        <v>0.219</v>
      </c>
    </row>
    <row r="1703" spans="1:13" x14ac:dyDescent="0.45">
      <c r="A1703" s="31" t="str">
        <f t="shared" si="83"/>
        <v>E06000030_Income deprivation affecting children indicator (IDACI) - average score_score</v>
      </c>
      <c r="B1703" s="16" t="s">
        <v>434</v>
      </c>
      <c r="C1703" s="16" t="s">
        <v>435</v>
      </c>
      <c r="D1703" s="17" t="s">
        <v>229</v>
      </c>
      <c r="E1703" s="31">
        <v>2019</v>
      </c>
      <c r="F1703" s="31" t="s">
        <v>32</v>
      </c>
      <c r="G1703" s="31" t="s">
        <v>36</v>
      </c>
      <c r="H1703" s="17" t="s">
        <v>2169</v>
      </c>
      <c r="I1703" s="18">
        <v>0.14899999999999999</v>
      </c>
      <c r="J1703" s="31">
        <f>INDEX('LA lookup'!H:H,MATCH(B1703,'LA lookup'!G:G,0))</f>
        <v>50239</v>
      </c>
      <c r="K1703" s="31"/>
      <c r="L1703" s="31" t="str">
        <f t="shared" si="81"/>
        <v>N/A</v>
      </c>
      <c r="M1703" s="68">
        <f t="shared" si="84"/>
        <v>0.14899999999999999</v>
      </c>
    </row>
    <row r="1704" spans="1:13" x14ac:dyDescent="0.45">
      <c r="A1704" s="31" t="str">
        <f t="shared" si="83"/>
        <v>E06000031_Income deprivation affecting children indicator (IDACI) - average score_score</v>
      </c>
      <c r="B1704" s="16" t="s">
        <v>379</v>
      </c>
      <c r="C1704" s="16" t="s">
        <v>380</v>
      </c>
      <c r="D1704" s="17" t="s">
        <v>229</v>
      </c>
      <c r="E1704" s="31">
        <v>2019</v>
      </c>
      <c r="F1704" s="31" t="s">
        <v>32</v>
      </c>
      <c r="G1704" s="31" t="s">
        <v>36</v>
      </c>
      <c r="H1704" s="17" t="s">
        <v>2169</v>
      </c>
      <c r="I1704" s="18">
        <v>0.20799999999999999</v>
      </c>
      <c r="J1704" s="31">
        <f>INDEX('LA lookup'!H:H,MATCH(B1704,'LA lookup'!G:G,0))</f>
        <v>51137</v>
      </c>
      <c r="K1704" s="31"/>
      <c r="L1704" s="31" t="str">
        <f t="shared" si="81"/>
        <v>N/A</v>
      </c>
      <c r="M1704" s="68">
        <f t="shared" si="84"/>
        <v>0.20799999999999999</v>
      </c>
    </row>
    <row r="1705" spans="1:13" x14ac:dyDescent="0.45">
      <c r="A1705" s="31" t="str">
        <f t="shared" si="83"/>
        <v>E06000032_Income deprivation affecting children indicator (IDACI) - average score_score</v>
      </c>
      <c r="B1705" s="16" t="s">
        <v>564</v>
      </c>
      <c r="C1705" s="16" t="s">
        <v>724</v>
      </c>
      <c r="D1705" s="17" t="s">
        <v>229</v>
      </c>
      <c r="E1705" s="31">
        <v>2019</v>
      </c>
      <c r="F1705" s="31" t="s">
        <v>32</v>
      </c>
      <c r="G1705" s="31" t="s">
        <v>36</v>
      </c>
      <c r="H1705" s="17" t="s">
        <v>2169</v>
      </c>
      <c r="I1705" s="18">
        <v>0.19600000000000001</v>
      </c>
      <c r="J1705" s="31">
        <f>INDEX('LA lookup'!H:H,MATCH(B1705,'LA lookup'!G:G,0))</f>
        <v>57375</v>
      </c>
      <c r="K1705" s="31"/>
      <c r="L1705" s="31" t="str">
        <f t="shared" si="81"/>
        <v>N/A</v>
      </c>
      <c r="M1705" s="68">
        <f t="shared" si="84"/>
        <v>0.19600000000000001</v>
      </c>
    </row>
    <row r="1706" spans="1:13" x14ac:dyDescent="0.45">
      <c r="A1706" s="31" t="str">
        <f t="shared" si="83"/>
        <v>E06000033_Income deprivation affecting children indicator (IDACI) - average score_score</v>
      </c>
      <c r="B1706" s="16" t="s">
        <v>412</v>
      </c>
      <c r="C1706" s="16" t="s">
        <v>413</v>
      </c>
      <c r="D1706" s="17" t="s">
        <v>229</v>
      </c>
      <c r="E1706" s="31">
        <v>2019</v>
      </c>
      <c r="F1706" s="31" t="s">
        <v>32</v>
      </c>
      <c r="G1706" s="31" t="s">
        <v>36</v>
      </c>
      <c r="H1706" s="17" t="s">
        <v>2169</v>
      </c>
      <c r="I1706" s="18">
        <v>0.192</v>
      </c>
      <c r="J1706" s="31">
        <f>INDEX('LA lookup'!H:H,MATCH(B1706,'LA lookup'!G:G,0))</f>
        <v>39540</v>
      </c>
      <c r="K1706" s="31"/>
      <c r="L1706" s="31" t="str">
        <f t="shared" si="81"/>
        <v>N/A</v>
      </c>
      <c r="M1706" s="68">
        <f t="shared" si="84"/>
        <v>0.192</v>
      </c>
    </row>
    <row r="1707" spans="1:13" x14ac:dyDescent="0.45">
      <c r="A1707" s="31" t="str">
        <f t="shared" si="83"/>
        <v>E06000034_Income deprivation affecting children indicator (IDACI) - average score_score</v>
      </c>
      <c r="B1707" s="16" t="s">
        <v>493</v>
      </c>
      <c r="C1707" s="16" t="s">
        <v>731</v>
      </c>
      <c r="D1707" s="17" t="s">
        <v>229</v>
      </c>
      <c r="E1707" s="31">
        <v>2019</v>
      </c>
      <c r="F1707" s="31" t="s">
        <v>32</v>
      </c>
      <c r="G1707" s="31" t="s">
        <v>36</v>
      </c>
      <c r="H1707" s="17" t="s">
        <v>2169</v>
      </c>
      <c r="I1707" s="18">
        <v>0.186</v>
      </c>
      <c r="J1707" s="31">
        <f>INDEX('LA lookup'!H:H,MATCH(B1707,'LA lookup'!G:G,0))</f>
        <v>43762</v>
      </c>
      <c r="K1707" s="31"/>
      <c r="L1707" s="31" t="str">
        <f t="shared" si="81"/>
        <v>N/A</v>
      </c>
      <c r="M1707" s="68">
        <f t="shared" si="84"/>
        <v>0.186</v>
      </c>
    </row>
    <row r="1708" spans="1:13" x14ac:dyDescent="0.45">
      <c r="A1708" s="31" t="str">
        <f t="shared" si="83"/>
        <v>E06000035_Income deprivation affecting children indicator (IDACI) - average score_score</v>
      </c>
      <c r="B1708" s="16" t="s">
        <v>351</v>
      </c>
      <c r="C1708" s="16" t="s">
        <v>352</v>
      </c>
      <c r="D1708" s="17" t="s">
        <v>229</v>
      </c>
      <c r="E1708" s="31">
        <v>2019</v>
      </c>
      <c r="F1708" s="31" t="s">
        <v>32</v>
      </c>
      <c r="G1708" s="31" t="s">
        <v>36</v>
      </c>
      <c r="H1708" s="17" t="s">
        <v>2169</v>
      </c>
      <c r="I1708" s="18">
        <v>0.189</v>
      </c>
      <c r="J1708" s="31">
        <f>INDEX('LA lookup'!H:H,MATCH(B1708,'LA lookup'!G:G,0))</f>
        <v>64391</v>
      </c>
      <c r="K1708" s="31"/>
      <c r="L1708" s="31" t="str">
        <f t="shared" si="81"/>
        <v>N/A</v>
      </c>
      <c r="M1708" s="68">
        <f t="shared" si="84"/>
        <v>0.189</v>
      </c>
    </row>
    <row r="1709" spans="1:13" x14ac:dyDescent="0.45">
      <c r="A1709" s="31" t="str">
        <f t="shared" si="83"/>
        <v>E06000036_Income deprivation affecting children indicator (IDACI) - average score_score</v>
      </c>
      <c r="B1709" s="16" t="s">
        <v>257</v>
      </c>
      <c r="C1709" s="16" t="s">
        <v>258</v>
      </c>
      <c r="D1709" s="17" t="s">
        <v>229</v>
      </c>
      <c r="E1709" s="31">
        <v>2019</v>
      </c>
      <c r="F1709" s="31" t="s">
        <v>32</v>
      </c>
      <c r="G1709" s="31" t="s">
        <v>36</v>
      </c>
      <c r="H1709" s="17" t="s">
        <v>2169</v>
      </c>
      <c r="I1709" s="18">
        <v>8.8999999999999996E-2</v>
      </c>
      <c r="J1709" s="31">
        <f>INDEX('LA lookup'!H:H,MATCH(B1709,'LA lookup'!G:G,0))</f>
        <v>28336</v>
      </c>
      <c r="K1709" s="31"/>
      <c r="L1709" s="31" t="str">
        <f t="shared" si="81"/>
        <v>N/A</v>
      </c>
      <c r="M1709" s="68">
        <f t="shared" si="84"/>
        <v>8.8999999999999996E-2</v>
      </c>
    </row>
    <row r="1710" spans="1:13" x14ac:dyDescent="0.45">
      <c r="A1710" s="31" t="str">
        <f t="shared" si="83"/>
        <v>E06000037_Income deprivation affecting children indicator (IDACI) - average score_score</v>
      </c>
      <c r="B1710" s="16" t="s">
        <v>456</v>
      </c>
      <c r="C1710" s="16" t="s">
        <v>457</v>
      </c>
      <c r="D1710" s="17" t="s">
        <v>229</v>
      </c>
      <c r="E1710" s="31">
        <v>2019</v>
      </c>
      <c r="F1710" s="31" t="s">
        <v>32</v>
      </c>
      <c r="G1710" s="31" t="s">
        <v>36</v>
      </c>
      <c r="H1710" s="17" t="s">
        <v>2169</v>
      </c>
      <c r="I1710" s="18">
        <v>8.6999999999999994E-2</v>
      </c>
      <c r="J1710" s="31">
        <f>INDEX('LA lookup'!H:H,MATCH(B1710,'LA lookup'!G:G,0))</f>
        <v>35623</v>
      </c>
      <c r="K1710" s="31"/>
      <c r="L1710" s="31" t="str">
        <f t="shared" si="81"/>
        <v>N/A</v>
      </c>
      <c r="M1710" s="68">
        <f t="shared" si="84"/>
        <v>8.6999999999999994E-2</v>
      </c>
    </row>
    <row r="1711" spans="1:13" x14ac:dyDescent="0.45">
      <c r="A1711" s="31" t="str">
        <f t="shared" si="83"/>
        <v>E06000038_Income deprivation affecting children indicator (IDACI) - average score_score</v>
      </c>
      <c r="B1711" s="16" t="s">
        <v>557</v>
      </c>
      <c r="C1711" s="16" t="s">
        <v>726</v>
      </c>
      <c r="D1711" s="17" t="s">
        <v>229</v>
      </c>
      <c r="E1711" s="31">
        <v>2019</v>
      </c>
      <c r="F1711" s="31" t="s">
        <v>32</v>
      </c>
      <c r="G1711" s="31" t="s">
        <v>36</v>
      </c>
      <c r="H1711" s="17" t="s">
        <v>2169</v>
      </c>
      <c r="I1711" s="18">
        <v>0.16</v>
      </c>
      <c r="J1711" s="31">
        <f>INDEX('LA lookup'!H:H,MATCH(B1711,'LA lookup'!G:G,0))</f>
        <v>37080</v>
      </c>
      <c r="K1711" s="31"/>
      <c r="L1711" s="31" t="str">
        <f t="shared" si="81"/>
        <v>N/A</v>
      </c>
      <c r="M1711" s="68">
        <f t="shared" si="84"/>
        <v>0.16</v>
      </c>
    </row>
    <row r="1712" spans="1:13" x14ac:dyDescent="0.45">
      <c r="A1712" s="31" t="str">
        <f t="shared" si="83"/>
        <v>E06000039_Income deprivation affecting children indicator (IDACI) - average score_score</v>
      </c>
      <c r="B1712" s="16" t="s">
        <v>404</v>
      </c>
      <c r="C1712" s="16" t="s">
        <v>405</v>
      </c>
      <c r="D1712" s="17" t="s">
        <v>229</v>
      </c>
      <c r="E1712" s="31">
        <v>2019</v>
      </c>
      <c r="F1712" s="31" t="s">
        <v>32</v>
      </c>
      <c r="G1712" s="31" t="s">
        <v>36</v>
      </c>
      <c r="H1712" s="17" t="s">
        <v>2169</v>
      </c>
      <c r="I1712" s="18">
        <v>0.14699999999999999</v>
      </c>
      <c r="J1712" s="31">
        <f>INDEX('LA lookup'!H:H,MATCH(B1712,'LA lookup'!G:G,0))</f>
        <v>42699</v>
      </c>
      <c r="K1712" s="31"/>
      <c r="L1712" s="31" t="str">
        <f t="shared" si="81"/>
        <v>N/A</v>
      </c>
      <c r="M1712" s="68">
        <f t="shared" si="84"/>
        <v>0.14699999999999999</v>
      </c>
    </row>
    <row r="1713" spans="1:13" x14ac:dyDescent="0.45">
      <c r="A1713" s="31" t="str">
        <f t="shared" si="83"/>
        <v>E06000040_Income deprivation affecting children indicator (IDACI) - average score_score</v>
      </c>
      <c r="B1713" s="16" t="s">
        <v>555</v>
      </c>
      <c r="C1713" s="16" t="s">
        <v>727</v>
      </c>
      <c r="D1713" s="17" t="s">
        <v>229</v>
      </c>
      <c r="E1713" s="31">
        <v>2019</v>
      </c>
      <c r="F1713" s="31" t="s">
        <v>32</v>
      </c>
      <c r="G1713" s="31" t="s">
        <v>36</v>
      </c>
      <c r="H1713" s="17" t="s">
        <v>2169</v>
      </c>
      <c r="I1713" s="18">
        <v>6.7000000000000004E-2</v>
      </c>
      <c r="J1713" s="31">
        <f>INDEX('LA lookup'!H:H,MATCH(B1713,'LA lookup'!G:G,0))</f>
        <v>34604</v>
      </c>
      <c r="K1713" s="31"/>
      <c r="L1713" s="31" t="str">
        <f t="shared" si="81"/>
        <v>N/A</v>
      </c>
      <c r="M1713" s="68">
        <f t="shared" si="84"/>
        <v>6.7000000000000004E-2</v>
      </c>
    </row>
    <row r="1714" spans="1:13" x14ac:dyDescent="0.45">
      <c r="A1714" s="31" t="str">
        <f t="shared" si="83"/>
        <v>E06000041_Income deprivation affecting children indicator (IDACI) - average score_score</v>
      </c>
      <c r="B1714" s="16" t="s">
        <v>466</v>
      </c>
      <c r="C1714" s="16" t="s">
        <v>467</v>
      </c>
      <c r="D1714" s="17" t="s">
        <v>229</v>
      </c>
      <c r="E1714" s="31">
        <v>2019</v>
      </c>
      <c r="F1714" s="31" t="s">
        <v>32</v>
      </c>
      <c r="G1714" s="31" t="s">
        <v>36</v>
      </c>
      <c r="H1714" s="17" t="s">
        <v>2169</v>
      </c>
      <c r="I1714" s="18">
        <v>5.6000000000000001E-2</v>
      </c>
      <c r="J1714" s="31">
        <f>INDEX('LA lookup'!H:H,MATCH(B1714,'LA lookup'!G:G,0))</f>
        <v>39532</v>
      </c>
      <c r="K1714" s="31"/>
      <c r="L1714" s="31" t="str">
        <f t="shared" si="81"/>
        <v>N/A</v>
      </c>
      <c r="M1714" s="68">
        <f t="shared" si="84"/>
        <v>5.6000000000000001E-2</v>
      </c>
    </row>
    <row r="1715" spans="1:13" x14ac:dyDescent="0.45">
      <c r="A1715" s="31" t="str">
        <f t="shared" si="83"/>
        <v>E06000042_Income deprivation affecting children indicator (IDACI) - average score_score</v>
      </c>
      <c r="B1715" s="16" t="s">
        <v>355</v>
      </c>
      <c r="C1715" s="16" t="s">
        <v>356</v>
      </c>
      <c r="D1715" s="17" t="s">
        <v>229</v>
      </c>
      <c r="E1715" s="31">
        <v>2019</v>
      </c>
      <c r="F1715" s="31" t="s">
        <v>32</v>
      </c>
      <c r="G1715" s="31" t="s">
        <v>36</v>
      </c>
      <c r="H1715" s="17" t="s">
        <v>2169</v>
      </c>
      <c r="I1715" s="18">
        <v>0.15</v>
      </c>
      <c r="J1715" s="31">
        <f>INDEX('LA lookup'!H:H,MATCH(B1715,'LA lookup'!G:G,0))</f>
        <v>68278</v>
      </c>
      <c r="K1715" s="31"/>
      <c r="L1715" s="31" t="str">
        <f t="shared" si="81"/>
        <v>N/A</v>
      </c>
      <c r="M1715" s="68">
        <f t="shared" si="84"/>
        <v>0.15</v>
      </c>
    </row>
    <row r="1716" spans="1:13" x14ac:dyDescent="0.45">
      <c r="A1716" s="31" t="str">
        <f t="shared" si="83"/>
        <v>E06000043_Income deprivation affecting children indicator (IDACI) - average score_score</v>
      </c>
      <c r="B1716" s="16" t="s">
        <v>263</v>
      </c>
      <c r="C1716" s="16" t="s">
        <v>264</v>
      </c>
      <c r="D1716" s="17" t="s">
        <v>229</v>
      </c>
      <c r="E1716" s="31">
        <v>2019</v>
      </c>
      <c r="F1716" s="31" t="s">
        <v>32</v>
      </c>
      <c r="G1716" s="31" t="s">
        <v>36</v>
      </c>
      <c r="H1716" s="17" t="s">
        <v>2169</v>
      </c>
      <c r="I1716" s="18">
        <v>0.153</v>
      </c>
      <c r="J1716" s="31">
        <f>INDEX('LA lookup'!H:H,MATCH(B1716,'LA lookup'!G:G,0))</f>
        <v>51005</v>
      </c>
      <c r="K1716" s="31"/>
      <c r="L1716" s="31" t="str">
        <f t="shared" si="81"/>
        <v>N/A</v>
      </c>
      <c r="M1716" s="68">
        <f t="shared" si="84"/>
        <v>0.153</v>
      </c>
    </row>
    <row r="1717" spans="1:13" x14ac:dyDescent="0.45">
      <c r="A1717" s="31" t="str">
        <f t="shared" si="83"/>
        <v>E06000044_Income deprivation affecting children indicator (IDACI) - average score_score</v>
      </c>
      <c r="B1717" s="16" t="s">
        <v>383</v>
      </c>
      <c r="C1717" s="16" t="s">
        <v>384</v>
      </c>
      <c r="D1717" s="17" t="s">
        <v>229</v>
      </c>
      <c r="E1717" s="31">
        <v>2019</v>
      </c>
      <c r="F1717" s="31" t="s">
        <v>32</v>
      </c>
      <c r="G1717" s="31" t="s">
        <v>36</v>
      </c>
      <c r="H1717" s="17" t="s">
        <v>2169</v>
      </c>
      <c r="I1717" s="18">
        <v>0.20200000000000001</v>
      </c>
      <c r="J1717" s="31">
        <f>INDEX('LA lookup'!H:H,MATCH(B1717,'LA lookup'!G:G,0))</f>
        <v>44046</v>
      </c>
      <c r="K1717" s="31"/>
      <c r="L1717" s="31" t="str">
        <f t="shared" si="81"/>
        <v>N/A</v>
      </c>
      <c r="M1717" s="68">
        <f t="shared" si="84"/>
        <v>0.20200000000000001</v>
      </c>
    </row>
    <row r="1718" spans="1:13" x14ac:dyDescent="0.45">
      <c r="A1718" s="31" t="str">
        <f t="shared" si="83"/>
        <v>E06000045_Income deprivation affecting children indicator (IDACI) - average score_score</v>
      </c>
      <c r="B1718" s="16" t="s">
        <v>577</v>
      </c>
      <c r="C1718" s="16" t="s">
        <v>729</v>
      </c>
      <c r="D1718" s="17" t="s">
        <v>229</v>
      </c>
      <c r="E1718" s="31">
        <v>2019</v>
      </c>
      <c r="F1718" s="31" t="s">
        <v>32</v>
      </c>
      <c r="G1718" s="31" t="s">
        <v>36</v>
      </c>
      <c r="H1718" s="17" t="s">
        <v>2169</v>
      </c>
      <c r="I1718" s="18">
        <v>0.20499999999999999</v>
      </c>
      <c r="J1718" s="31">
        <f>INDEX('LA lookup'!H:H,MATCH(B1718,'LA lookup'!G:G,0))</f>
        <v>50832</v>
      </c>
      <c r="K1718" s="31"/>
      <c r="L1718" s="31" t="str">
        <f t="shared" si="81"/>
        <v>N/A</v>
      </c>
      <c r="M1718" s="68">
        <f t="shared" si="84"/>
        <v>0.20499999999999999</v>
      </c>
    </row>
    <row r="1719" spans="1:13" x14ac:dyDescent="0.45">
      <c r="A1719" s="31" t="str">
        <f t="shared" si="83"/>
        <v>E06000046_Income deprivation affecting children indicator (IDACI) - average score_score</v>
      </c>
      <c r="B1719" s="16" t="s">
        <v>325</v>
      </c>
      <c r="C1719" s="16" t="s">
        <v>326</v>
      </c>
      <c r="D1719" s="17" t="s">
        <v>229</v>
      </c>
      <c r="E1719" s="31">
        <v>2019</v>
      </c>
      <c r="F1719" s="31" t="s">
        <v>32</v>
      </c>
      <c r="G1719" s="31" t="s">
        <v>36</v>
      </c>
      <c r="H1719" s="17" t="s">
        <v>2169</v>
      </c>
      <c r="I1719" s="18">
        <v>0.18</v>
      </c>
      <c r="J1719" s="31">
        <f>INDEX('LA lookup'!H:H,MATCH(B1719,'LA lookup'!G:G,0))</f>
        <v>24869</v>
      </c>
      <c r="K1719" s="31"/>
      <c r="L1719" s="31" t="str">
        <f t="shared" si="81"/>
        <v>N/A</v>
      </c>
      <c r="M1719" s="68">
        <f t="shared" si="84"/>
        <v>0.18</v>
      </c>
    </row>
    <row r="1720" spans="1:13" x14ac:dyDescent="0.45">
      <c r="A1720" s="31" t="str">
        <f t="shared" si="83"/>
        <v>E06000047_Income deprivation affecting children indicator (IDACI) - average score_score</v>
      </c>
      <c r="B1720" s="16" t="s">
        <v>528</v>
      </c>
      <c r="C1720" s="16" t="s">
        <v>624</v>
      </c>
      <c r="D1720" s="17" t="s">
        <v>229</v>
      </c>
      <c r="E1720" s="31">
        <v>2019</v>
      </c>
      <c r="F1720" s="31" t="s">
        <v>32</v>
      </c>
      <c r="G1720" s="31" t="s">
        <v>36</v>
      </c>
      <c r="H1720" s="17" t="s">
        <v>2169</v>
      </c>
      <c r="I1720" s="18">
        <v>0.222</v>
      </c>
      <c r="J1720" s="31">
        <f>INDEX('LA lookup'!H:H,MATCH(B1720,'LA lookup'!G:G,0))</f>
        <v>101040</v>
      </c>
      <c r="K1720" s="31"/>
      <c r="L1720" s="31" t="str">
        <f t="shared" si="81"/>
        <v>N/A</v>
      </c>
      <c r="M1720" s="68">
        <f t="shared" si="84"/>
        <v>0.222</v>
      </c>
    </row>
    <row r="1721" spans="1:13" x14ac:dyDescent="0.45">
      <c r="A1721" s="31" t="str">
        <f t="shared" si="83"/>
        <v>E06000049_Income deprivation affecting children indicator (IDACI) - average score_score</v>
      </c>
      <c r="B1721" s="16" t="s">
        <v>541</v>
      </c>
      <c r="C1721" s="16" t="s">
        <v>718</v>
      </c>
      <c r="D1721" s="17" t="s">
        <v>229</v>
      </c>
      <c r="E1721" s="31">
        <v>2019</v>
      </c>
      <c r="F1721" s="31" t="s">
        <v>32</v>
      </c>
      <c r="G1721" s="31" t="s">
        <v>36</v>
      </c>
      <c r="H1721" s="17" t="s">
        <v>2169</v>
      </c>
      <c r="I1721" s="18">
        <v>0.107</v>
      </c>
      <c r="J1721" s="31">
        <f>INDEX('LA lookup'!H:H,MATCH(B1721,'LA lookup'!G:G,0))</f>
        <v>76523</v>
      </c>
      <c r="K1721" s="31"/>
      <c r="L1721" s="31" t="str">
        <f t="shared" si="81"/>
        <v>N/A</v>
      </c>
      <c r="M1721" s="68">
        <f t="shared" si="84"/>
        <v>0.107</v>
      </c>
    </row>
    <row r="1722" spans="1:13" x14ac:dyDescent="0.45">
      <c r="A1722" s="31" t="str">
        <f t="shared" si="83"/>
        <v>E06000050_Income deprivation affecting children indicator (IDACI) - average score_score</v>
      </c>
      <c r="B1722" s="16" t="s">
        <v>281</v>
      </c>
      <c r="C1722" s="16" t="s">
        <v>282</v>
      </c>
      <c r="D1722" s="17" t="s">
        <v>229</v>
      </c>
      <c r="E1722" s="31">
        <v>2019</v>
      </c>
      <c r="F1722" s="31" t="s">
        <v>32</v>
      </c>
      <c r="G1722" s="31" t="s">
        <v>36</v>
      </c>
      <c r="H1722" s="17" t="s">
        <v>2169</v>
      </c>
      <c r="I1722" s="18">
        <v>0.14499999999999999</v>
      </c>
      <c r="J1722" s="31">
        <f>INDEX('LA lookup'!H:H,MATCH(B1722,'LA lookup'!G:G,0))</f>
        <v>68054</v>
      </c>
      <c r="K1722" s="31"/>
      <c r="L1722" s="31" t="str">
        <f t="shared" si="81"/>
        <v>N/A</v>
      </c>
      <c r="M1722" s="68">
        <f t="shared" si="84"/>
        <v>0.14499999999999999</v>
      </c>
    </row>
    <row r="1723" spans="1:13" x14ac:dyDescent="0.45">
      <c r="A1723" s="31" t="str">
        <f t="shared" si="83"/>
        <v>E06000051_Income deprivation affecting children indicator (IDACI) - average score_score</v>
      </c>
      <c r="B1723" s="16" t="s">
        <v>403</v>
      </c>
      <c r="C1723" s="16" t="s">
        <v>166</v>
      </c>
      <c r="D1723" s="17" t="s">
        <v>229</v>
      </c>
      <c r="E1723" s="31">
        <v>2019</v>
      </c>
      <c r="F1723" s="31" t="s">
        <v>32</v>
      </c>
      <c r="G1723" s="31" t="s">
        <v>36</v>
      </c>
      <c r="H1723" s="17" t="s">
        <v>2169</v>
      </c>
      <c r="I1723" s="18">
        <v>0.12</v>
      </c>
      <c r="J1723" s="31">
        <f>INDEX('LA lookup'!H:H,MATCH(B1723,'LA lookup'!G:G,0))</f>
        <v>59839</v>
      </c>
      <c r="K1723" s="31"/>
      <c r="L1723" s="31" t="str">
        <f t="shared" si="81"/>
        <v>N/A</v>
      </c>
      <c r="M1723" s="68">
        <f t="shared" si="84"/>
        <v>0.12</v>
      </c>
    </row>
    <row r="1724" spans="1:13" x14ac:dyDescent="0.45">
      <c r="A1724" s="31" t="str">
        <f t="shared" si="83"/>
        <v>E06000052_Income deprivation affecting children indicator (IDACI) - average score_score</v>
      </c>
      <c r="B1724" s="16" t="s">
        <v>482</v>
      </c>
      <c r="C1724" s="16" t="s">
        <v>720</v>
      </c>
      <c r="D1724" s="17" t="s">
        <v>229</v>
      </c>
      <c r="E1724" s="31">
        <v>2019</v>
      </c>
      <c r="F1724" s="31" t="s">
        <v>32</v>
      </c>
      <c r="G1724" s="31" t="s">
        <v>36</v>
      </c>
      <c r="H1724" s="17" t="s">
        <v>2169</v>
      </c>
      <c r="I1724" s="18">
        <v>0.16400000000000001</v>
      </c>
      <c r="J1724" s="31">
        <f>INDEX('LA lookup'!H:H,MATCH(B1724,'LA lookup'!G:G,0))</f>
        <v>107810</v>
      </c>
      <c r="K1724" s="31"/>
      <c r="L1724" s="31" t="str">
        <f t="shared" si="81"/>
        <v>N/A</v>
      </c>
      <c r="M1724" s="68">
        <f t="shared" si="84"/>
        <v>0.16400000000000001</v>
      </c>
    </row>
    <row r="1725" spans="1:13" x14ac:dyDescent="0.45">
      <c r="A1725" s="31" t="str">
        <f t="shared" si="83"/>
        <v>E06000053_Income deprivation affecting children indicator (IDACI) - average score_score</v>
      </c>
      <c r="B1725" s="16" t="s">
        <v>550</v>
      </c>
      <c r="C1725" s="16" t="s">
        <v>551</v>
      </c>
      <c r="D1725" s="17" t="s">
        <v>229</v>
      </c>
      <c r="E1725" s="31">
        <v>2019</v>
      </c>
      <c r="F1725" s="31" t="s">
        <v>32</v>
      </c>
      <c r="G1725" s="31" t="s">
        <v>36</v>
      </c>
      <c r="H1725" s="17" t="s">
        <v>2169</v>
      </c>
      <c r="I1725" s="18">
        <v>3.2000000000000001E-2</v>
      </c>
      <c r="J1725" s="31">
        <f>INDEX('LA lookup'!H:H,MATCH(B1725,'LA lookup'!G:G,0))</f>
        <v>368</v>
      </c>
      <c r="K1725" s="31"/>
      <c r="L1725" s="31" t="str">
        <f t="shared" si="81"/>
        <v>N/A</v>
      </c>
      <c r="M1725" s="68">
        <f t="shared" si="84"/>
        <v>3.2000000000000001E-2</v>
      </c>
    </row>
    <row r="1726" spans="1:13" x14ac:dyDescent="0.45">
      <c r="A1726" s="31" t="str">
        <f t="shared" si="83"/>
        <v>E06000054_Income deprivation affecting children indicator (IDACI) - average score_score</v>
      </c>
      <c r="B1726" s="16" t="s">
        <v>462</v>
      </c>
      <c r="C1726" s="16" t="s">
        <v>463</v>
      </c>
      <c r="D1726" s="17" t="s">
        <v>229</v>
      </c>
      <c r="E1726" s="31">
        <v>2019</v>
      </c>
      <c r="F1726" s="31" t="s">
        <v>32</v>
      </c>
      <c r="G1726" s="31" t="s">
        <v>36</v>
      </c>
      <c r="H1726" s="17" t="s">
        <v>2169</v>
      </c>
      <c r="I1726" s="18">
        <v>0.10199999999999999</v>
      </c>
      <c r="J1726" s="31">
        <f>INDEX('LA lookup'!H:H,MATCH(B1726,'LA lookup'!G:G,0))</f>
        <v>105692</v>
      </c>
      <c r="K1726" s="31"/>
      <c r="L1726" s="31" t="str">
        <f t="shared" si="81"/>
        <v>N/A</v>
      </c>
      <c r="M1726" s="68">
        <f t="shared" si="84"/>
        <v>0.10199999999999999</v>
      </c>
    </row>
    <row r="1727" spans="1:13" x14ac:dyDescent="0.45">
      <c r="A1727" s="31" t="str">
        <f t="shared" si="83"/>
        <v>E06000055_Income deprivation affecting children indicator (IDACI) - average score_score</v>
      </c>
      <c r="B1727" s="16" t="s">
        <v>240</v>
      </c>
      <c r="C1727" s="16" t="s">
        <v>1853</v>
      </c>
      <c r="D1727" s="17" t="s">
        <v>229</v>
      </c>
      <c r="E1727" s="31">
        <v>2019</v>
      </c>
      <c r="F1727" s="31" t="s">
        <v>32</v>
      </c>
      <c r="G1727" s="31" t="s">
        <v>36</v>
      </c>
      <c r="H1727" s="17" t="s">
        <v>2169</v>
      </c>
      <c r="I1727" s="18">
        <v>0.151</v>
      </c>
      <c r="J1727" s="31">
        <f>INDEX('LA lookup'!H:H,MATCH(B1727,'LA lookup'!G:G,0))</f>
        <v>40088</v>
      </c>
      <c r="K1727" s="31"/>
      <c r="L1727" s="31" t="str">
        <f t="shared" si="81"/>
        <v>N/A</v>
      </c>
      <c r="M1727" s="68">
        <f t="shared" si="84"/>
        <v>0.151</v>
      </c>
    </row>
    <row r="1728" spans="1:13" x14ac:dyDescent="0.45">
      <c r="A1728" s="31" t="str">
        <f t="shared" si="83"/>
        <v>E06000056_Income deprivation affecting children indicator (IDACI) - average score_score</v>
      </c>
      <c r="B1728" s="16" t="s">
        <v>279</v>
      </c>
      <c r="C1728" s="16" t="s">
        <v>280</v>
      </c>
      <c r="D1728" s="17" t="s">
        <v>229</v>
      </c>
      <c r="E1728" s="31">
        <v>2019</v>
      </c>
      <c r="F1728" s="31" t="s">
        <v>32</v>
      </c>
      <c r="G1728" s="31" t="s">
        <v>36</v>
      </c>
      <c r="H1728" s="17" t="s">
        <v>2169</v>
      </c>
      <c r="I1728" s="18">
        <v>0.114</v>
      </c>
      <c r="J1728" s="31">
        <f>INDEX('LA lookup'!H:H,MATCH(B1728,'LA lookup'!G:G,0))</f>
        <v>62515</v>
      </c>
      <c r="K1728" s="31"/>
      <c r="L1728" s="31" t="str">
        <f t="shared" si="81"/>
        <v>N/A</v>
      </c>
      <c r="M1728" s="68">
        <f t="shared" si="84"/>
        <v>0.114</v>
      </c>
    </row>
    <row r="1729" spans="1:13" x14ac:dyDescent="0.45">
      <c r="A1729" s="31" t="str">
        <f t="shared" si="83"/>
        <v>E06000048_Income deprivation affecting children indicator (IDACI) - average score_score</v>
      </c>
      <c r="B1729" s="16" t="s">
        <v>484</v>
      </c>
      <c r="C1729" s="16" t="s">
        <v>705</v>
      </c>
      <c r="D1729" s="17" t="s">
        <v>229</v>
      </c>
      <c r="E1729" s="31">
        <v>2019</v>
      </c>
      <c r="F1729" s="31" t="s">
        <v>32</v>
      </c>
      <c r="G1729" s="31" t="s">
        <v>36</v>
      </c>
      <c r="H1729" s="17" t="s">
        <v>2169</v>
      </c>
      <c r="I1729" s="18">
        <v>0.17399999999999999</v>
      </c>
      <c r="J1729" s="31">
        <f>INDEX('LA lookup'!H:H,MATCH(B1729,'LA lookup'!G:G,0))</f>
        <v>59011</v>
      </c>
      <c r="K1729" s="31"/>
      <c r="L1729" s="31" t="str">
        <f t="shared" si="81"/>
        <v>N/A</v>
      </c>
      <c r="M1729" s="68">
        <f t="shared" si="84"/>
        <v>0.17399999999999999</v>
      </c>
    </row>
    <row r="1730" spans="1:13" x14ac:dyDescent="0.45">
      <c r="A1730" s="31" t="str">
        <f t="shared" si="83"/>
        <v>E06000058_Income deprivation affecting children indicator (IDACI) - average score_score</v>
      </c>
      <c r="B1730" s="16" t="s">
        <v>1912</v>
      </c>
      <c r="C1730" s="16" t="s">
        <v>2170</v>
      </c>
      <c r="D1730" s="17" t="s">
        <v>229</v>
      </c>
      <c r="E1730" s="31">
        <v>2019</v>
      </c>
      <c r="F1730" s="31" t="s">
        <v>32</v>
      </c>
      <c r="G1730" s="31" t="s">
        <v>36</v>
      </c>
      <c r="H1730" s="17" t="s">
        <v>2169</v>
      </c>
      <c r="I1730" s="18">
        <v>0.14699999999999999</v>
      </c>
      <c r="J1730" s="31" t="e">
        <f>INDEX('LA lookup'!H:H,MATCH(B1730,'LA lookup'!G:G,0))</f>
        <v>#N/A</v>
      </c>
      <c r="K1730" s="31"/>
      <c r="L1730" s="31" t="e">
        <f t="shared" si="81"/>
        <v>#N/A</v>
      </c>
      <c r="M1730" s="68">
        <f t="shared" si="84"/>
        <v>0.14699999999999999</v>
      </c>
    </row>
    <row r="1731" spans="1:13" x14ac:dyDescent="0.45">
      <c r="A1731" s="31" t="str">
        <f t="shared" si="83"/>
        <v>E10000009_Income deprivation affecting children indicator (IDACI) - average score_score</v>
      </c>
      <c r="B1731" s="16" t="s">
        <v>295</v>
      </c>
      <c r="C1731" s="16" t="s">
        <v>296</v>
      </c>
      <c r="D1731" s="17" t="s">
        <v>229</v>
      </c>
      <c r="E1731" s="31">
        <v>2019</v>
      </c>
      <c r="F1731" s="31" t="s">
        <v>32</v>
      </c>
      <c r="G1731" s="31" t="s">
        <v>36</v>
      </c>
      <c r="H1731" s="17" t="s">
        <v>2169</v>
      </c>
      <c r="I1731" s="18">
        <v>0.121</v>
      </c>
      <c r="J1731" s="31">
        <f>INDEX('LA lookup'!H:H,MATCH(B1731,'LA lookup'!G:G,0))</f>
        <v>76699</v>
      </c>
      <c r="K1731" s="31"/>
      <c r="L1731" s="31" t="str">
        <f t="shared" si="81"/>
        <v>N/A</v>
      </c>
      <c r="M1731" s="68">
        <f t="shared" si="84"/>
        <v>0.121</v>
      </c>
    </row>
    <row r="1732" spans="1:13" x14ac:dyDescent="0.45">
      <c r="A1732" s="31" t="str">
        <f t="shared" si="83"/>
        <v>E08000001_Income deprivation affecting children indicator (IDACI) - average score_score</v>
      </c>
      <c r="B1732" s="16" t="s">
        <v>252</v>
      </c>
      <c r="C1732" s="16" t="s">
        <v>253</v>
      </c>
      <c r="D1732" s="17" t="s">
        <v>229</v>
      </c>
      <c r="E1732" s="31">
        <v>2019</v>
      </c>
      <c r="F1732" s="31" t="s">
        <v>32</v>
      </c>
      <c r="G1732" s="31" t="s">
        <v>36</v>
      </c>
      <c r="H1732" s="17" t="s">
        <v>2169</v>
      </c>
      <c r="I1732" s="18">
        <v>0.219</v>
      </c>
      <c r="J1732" s="31">
        <f>INDEX('LA lookup'!H:H,MATCH(B1732,'LA lookup'!G:G,0))</f>
        <v>67670</v>
      </c>
      <c r="K1732" s="31"/>
      <c r="L1732" s="31" t="str">
        <f t="shared" si="81"/>
        <v>N/A</v>
      </c>
      <c r="M1732" s="68">
        <f t="shared" si="84"/>
        <v>0.219</v>
      </c>
    </row>
    <row r="1733" spans="1:13" x14ac:dyDescent="0.45">
      <c r="A1733" s="31" t="str">
        <f t="shared" si="83"/>
        <v>E08000002_Income deprivation affecting children indicator (IDACI) - average score_score</v>
      </c>
      <c r="B1733" s="16" t="s">
        <v>271</v>
      </c>
      <c r="C1733" s="16" t="s">
        <v>272</v>
      </c>
      <c r="D1733" s="17" t="s">
        <v>229</v>
      </c>
      <c r="E1733" s="31">
        <v>2019</v>
      </c>
      <c r="F1733" s="31" t="s">
        <v>32</v>
      </c>
      <c r="G1733" s="31" t="s">
        <v>36</v>
      </c>
      <c r="H1733" s="17" t="s">
        <v>2169</v>
      </c>
      <c r="I1733" s="18">
        <v>0.16900000000000001</v>
      </c>
      <c r="J1733" s="31">
        <f>INDEX('LA lookup'!H:H,MATCH(B1733,'LA lookup'!G:G,0))</f>
        <v>43142</v>
      </c>
      <c r="K1733" s="31"/>
      <c r="L1733" s="31" t="str">
        <f t="shared" si="81"/>
        <v>N/A</v>
      </c>
      <c r="M1733" s="68">
        <f t="shared" si="84"/>
        <v>0.16900000000000001</v>
      </c>
    </row>
    <row r="1734" spans="1:13" x14ac:dyDescent="0.45">
      <c r="A1734" s="31" t="str">
        <f t="shared" si="83"/>
        <v>E08000003_Income deprivation affecting children indicator (IDACI) - average score_score</v>
      </c>
      <c r="B1734" s="16" t="s">
        <v>349</v>
      </c>
      <c r="C1734" s="16" t="s">
        <v>350</v>
      </c>
      <c r="D1734" s="17" t="s">
        <v>229</v>
      </c>
      <c r="E1734" s="31">
        <v>2019</v>
      </c>
      <c r="F1734" s="31" t="s">
        <v>32</v>
      </c>
      <c r="G1734" s="31" t="s">
        <v>36</v>
      </c>
      <c r="H1734" s="17" t="s">
        <v>2169</v>
      </c>
      <c r="I1734" s="18">
        <v>0.29699999999999999</v>
      </c>
      <c r="J1734" s="31">
        <f>INDEX('LA lookup'!H:H,MATCH(B1734,'LA lookup'!G:G,0))</f>
        <v>121962</v>
      </c>
      <c r="K1734" s="31"/>
      <c r="L1734" s="31" t="str">
        <f t="shared" si="81"/>
        <v>N/A</v>
      </c>
      <c r="M1734" s="68">
        <f t="shared" si="84"/>
        <v>0.29699999999999999</v>
      </c>
    </row>
    <row r="1735" spans="1:13" x14ac:dyDescent="0.45">
      <c r="A1735" s="31" t="str">
        <f t="shared" si="83"/>
        <v>E08000004_Income deprivation affecting children indicator (IDACI) - average score_score</v>
      </c>
      <c r="B1735" s="16" t="s">
        <v>375</v>
      </c>
      <c r="C1735" s="16" t="s">
        <v>376</v>
      </c>
      <c r="D1735" s="17" t="s">
        <v>229</v>
      </c>
      <c r="E1735" s="31">
        <v>2019</v>
      </c>
      <c r="F1735" s="31" t="s">
        <v>32</v>
      </c>
      <c r="G1735" s="31" t="s">
        <v>36</v>
      </c>
      <c r="H1735" s="17" t="s">
        <v>2169</v>
      </c>
      <c r="I1735" s="18">
        <v>0.23300000000000001</v>
      </c>
      <c r="J1735" s="31">
        <f>INDEX('LA lookup'!H:H,MATCH(B1735,'LA lookup'!G:G,0))</f>
        <v>59416</v>
      </c>
      <c r="K1735" s="31"/>
      <c r="L1735" s="31" t="str">
        <f t="shared" si="81"/>
        <v>N/A</v>
      </c>
      <c r="M1735" s="68">
        <f t="shared" si="84"/>
        <v>0.23300000000000001</v>
      </c>
    </row>
    <row r="1736" spans="1:13" x14ac:dyDescent="0.45">
      <c r="A1736" s="31" t="str">
        <f t="shared" si="83"/>
        <v>E08000005_Income deprivation affecting children indicator (IDACI) - average score_score</v>
      </c>
      <c r="B1736" s="16" t="s">
        <v>391</v>
      </c>
      <c r="C1736" s="16" t="s">
        <v>392</v>
      </c>
      <c r="D1736" s="17" t="s">
        <v>229</v>
      </c>
      <c r="E1736" s="31">
        <v>2019</v>
      </c>
      <c r="F1736" s="31" t="s">
        <v>32</v>
      </c>
      <c r="G1736" s="31" t="s">
        <v>36</v>
      </c>
      <c r="H1736" s="17" t="s">
        <v>2169</v>
      </c>
      <c r="I1736" s="18">
        <v>0.23499999999999999</v>
      </c>
      <c r="J1736" s="31">
        <f>INDEX('LA lookup'!H:H,MATCH(B1736,'LA lookup'!G:G,0))</f>
        <v>52689</v>
      </c>
      <c r="K1736" s="31"/>
      <c r="L1736" s="31" t="str">
        <f t="shared" si="81"/>
        <v>N/A</v>
      </c>
      <c r="M1736" s="68">
        <f t="shared" si="84"/>
        <v>0.23499999999999999</v>
      </c>
    </row>
    <row r="1737" spans="1:13" x14ac:dyDescent="0.45">
      <c r="A1737" s="31" t="str">
        <f t="shared" si="83"/>
        <v>E08000006_Income deprivation affecting children indicator (IDACI) - average score_score</v>
      </c>
      <c r="B1737" s="16" t="s">
        <v>395</v>
      </c>
      <c r="C1737" s="16" t="s">
        <v>396</v>
      </c>
      <c r="D1737" s="17" t="s">
        <v>229</v>
      </c>
      <c r="E1737" s="31">
        <v>2019</v>
      </c>
      <c r="F1737" s="31" t="s">
        <v>32</v>
      </c>
      <c r="G1737" s="31" t="s">
        <v>36</v>
      </c>
      <c r="H1737" s="17" t="s">
        <v>2169</v>
      </c>
      <c r="I1737" s="18">
        <v>0.24099999999999999</v>
      </c>
      <c r="J1737" s="31">
        <f>INDEX('LA lookup'!H:H,MATCH(B1737,'LA lookup'!G:G,0))</f>
        <v>56566</v>
      </c>
      <c r="K1737" s="31"/>
      <c r="L1737" s="31" t="str">
        <f t="shared" si="81"/>
        <v>N/A</v>
      </c>
      <c r="M1737" s="68">
        <f t="shared" si="84"/>
        <v>0.24099999999999999</v>
      </c>
    </row>
    <row r="1738" spans="1:13" x14ac:dyDescent="0.45">
      <c r="A1738" s="31" t="str">
        <f t="shared" si="83"/>
        <v>E08000007_Income deprivation affecting children indicator (IDACI) - average score_score</v>
      </c>
      <c r="B1738" s="16" t="s">
        <v>420</v>
      </c>
      <c r="C1738" s="16" t="s">
        <v>421</v>
      </c>
      <c r="D1738" s="17" t="s">
        <v>229</v>
      </c>
      <c r="E1738" s="31">
        <v>2019</v>
      </c>
      <c r="F1738" s="31" t="s">
        <v>32</v>
      </c>
      <c r="G1738" s="31" t="s">
        <v>36</v>
      </c>
      <c r="H1738" s="17" t="s">
        <v>2169</v>
      </c>
      <c r="I1738" s="18">
        <v>0.14599999999999999</v>
      </c>
      <c r="J1738" s="31">
        <f>INDEX('LA lookup'!H:H,MATCH(B1738,'LA lookup'!G:G,0))</f>
        <v>63141</v>
      </c>
      <c r="K1738" s="31"/>
      <c r="L1738" s="31" t="str">
        <f t="shared" ref="L1738:L1801" si="85">IF(LOWER(H1738)="percentage",CONCATENATE(I1738,"%"),IF(J1738="NA",K1738,IF(OR(ISERROR(I1738),ISBLANK(I1738),NOT(ISNUMBER(I1738)),H1738="score"),"N/A",CONCATENATE(ROUND(I1738/J1738*1000,1)," per 1000 0-17 yr olds"))))</f>
        <v>N/A</v>
      </c>
      <c r="M1738" s="68">
        <f t="shared" si="84"/>
        <v>0.14599999999999999</v>
      </c>
    </row>
    <row r="1739" spans="1:13" x14ac:dyDescent="0.45">
      <c r="A1739" s="31" t="str">
        <f t="shared" ref="A1739:A1802" si="86">CONCATENATE(B1739,"_",G1739,"_",H1739)</f>
        <v>E08000008_Income deprivation affecting children indicator (IDACI) - average score_score</v>
      </c>
      <c r="B1739" s="16" t="s">
        <v>436</v>
      </c>
      <c r="C1739" s="16" t="s">
        <v>437</v>
      </c>
      <c r="D1739" s="17" t="s">
        <v>229</v>
      </c>
      <c r="E1739" s="31">
        <v>2019</v>
      </c>
      <c r="F1739" s="31" t="s">
        <v>32</v>
      </c>
      <c r="G1739" s="31" t="s">
        <v>36</v>
      </c>
      <c r="H1739" s="17" t="s">
        <v>2169</v>
      </c>
      <c r="I1739" s="18">
        <v>0.223</v>
      </c>
      <c r="J1739" s="31">
        <f>INDEX('LA lookup'!H:H,MATCH(B1739,'LA lookup'!G:G,0))</f>
        <v>50223</v>
      </c>
      <c r="K1739" s="31"/>
      <c r="L1739" s="31" t="str">
        <f t="shared" si="85"/>
        <v>N/A</v>
      </c>
      <c r="M1739" s="68">
        <f t="shared" si="84"/>
        <v>0.223</v>
      </c>
    </row>
    <row r="1740" spans="1:13" x14ac:dyDescent="0.45">
      <c r="A1740" s="31" t="str">
        <f t="shared" si="86"/>
        <v>E08000009_Income deprivation affecting children indicator (IDACI) - average score_score</v>
      </c>
      <c r="B1740" s="16" t="s">
        <v>442</v>
      </c>
      <c r="C1740" s="16" t="s">
        <v>443</v>
      </c>
      <c r="D1740" s="17" t="s">
        <v>229</v>
      </c>
      <c r="E1740" s="31">
        <v>2019</v>
      </c>
      <c r="F1740" s="31" t="s">
        <v>32</v>
      </c>
      <c r="G1740" s="31" t="s">
        <v>36</v>
      </c>
      <c r="H1740" s="17" t="s">
        <v>2169</v>
      </c>
      <c r="I1740" s="18">
        <v>0.11700000000000001</v>
      </c>
      <c r="J1740" s="31">
        <f>INDEX('LA lookup'!H:H,MATCH(B1740,'LA lookup'!G:G,0))</f>
        <v>56087</v>
      </c>
      <c r="K1740" s="31"/>
      <c r="L1740" s="31" t="str">
        <f t="shared" si="85"/>
        <v>N/A</v>
      </c>
      <c r="M1740" s="68">
        <f t="shared" si="84"/>
        <v>0.11700000000000001</v>
      </c>
    </row>
    <row r="1741" spans="1:13" x14ac:dyDescent="0.45">
      <c r="A1741" s="31" t="str">
        <f t="shared" si="86"/>
        <v>E08000010_Income deprivation affecting children indicator (IDACI) - average score_score</v>
      </c>
      <c r="B1741" s="16" t="s">
        <v>460</v>
      </c>
      <c r="C1741" s="16" t="s">
        <v>461</v>
      </c>
      <c r="D1741" s="17" t="s">
        <v>229</v>
      </c>
      <c r="E1741" s="31">
        <v>2019</v>
      </c>
      <c r="F1741" s="31" t="s">
        <v>32</v>
      </c>
      <c r="G1741" s="31" t="s">
        <v>36</v>
      </c>
      <c r="H1741" s="17" t="s">
        <v>2169</v>
      </c>
      <c r="I1741" s="18">
        <v>0.17399999999999999</v>
      </c>
      <c r="J1741" s="31">
        <f>INDEX('LA lookup'!H:H,MATCH(B1741,'LA lookup'!G:G,0))</f>
        <v>68388</v>
      </c>
      <c r="K1741" s="31"/>
      <c r="L1741" s="31" t="str">
        <f t="shared" si="85"/>
        <v>N/A</v>
      </c>
      <c r="M1741" s="68">
        <f t="shared" ref="M1741:M1804" si="87">I1741</f>
        <v>0.17399999999999999</v>
      </c>
    </row>
    <row r="1742" spans="1:13" x14ac:dyDescent="0.45">
      <c r="A1742" s="31" t="str">
        <f t="shared" si="86"/>
        <v>E08000011_Income deprivation affecting children indicator (IDACI) - average score_score</v>
      </c>
      <c r="B1742" s="16" t="s">
        <v>333</v>
      </c>
      <c r="C1742" s="16" t="s">
        <v>334</v>
      </c>
      <c r="D1742" s="17" t="s">
        <v>229</v>
      </c>
      <c r="E1742" s="31">
        <v>2019</v>
      </c>
      <c r="F1742" s="31" t="s">
        <v>32</v>
      </c>
      <c r="G1742" s="31" t="s">
        <v>36</v>
      </c>
      <c r="H1742" s="17" t="s">
        <v>2169</v>
      </c>
      <c r="I1742" s="18">
        <v>0.30299999999999999</v>
      </c>
      <c r="J1742" s="31">
        <f>INDEX('LA lookup'!H:H,MATCH(B1742,'LA lookup'!G:G,0))</f>
        <v>33477</v>
      </c>
      <c r="K1742" s="31"/>
      <c r="L1742" s="31" t="str">
        <f t="shared" si="85"/>
        <v>N/A</v>
      </c>
      <c r="M1742" s="68">
        <f t="shared" si="87"/>
        <v>0.30299999999999999</v>
      </c>
    </row>
    <row r="1743" spans="1:13" x14ac:dyDescent="0.45">
      <c r="A1743" s="31" t="str">
        <f t="shared" si="86"/>
        <v>E08000012_Income deprivation affecting children indicator (IDACI) - average score_score</v>
      </c>
      <c r="B1743" s="16" t="s">
        <v>347</v>
      </c>
      <c r="C1743" s="16" t="s">
        <v>348</v>
      </c>
      <c r="D1743" s="17" t="s">
        <v>229</v>
      </c>
      <c r="E1743" s="31">
        <v>2019</v>
      </c>
      <c r="F1743" s="31" t="s">
        <v>32</v>
      </c>
      <c r="G1743" s="31" t="s">
        <v>36</v>
      </c>
      <c r="H1743" s="17" t="s">
        <v>2169</v>
      </c>
      <c r="I1743" s="18">
        <v>0.29899999999999999</v>
      </c>
      <c r="J1743" s="31">
        <f>INDEX('LA lookup'!H:H,MATCH(B1743,'LA lookup'!G:G,0))</f>
        <v>94902</v>
      </c>
      <c r="K1743" s="31"/>
      <c r="L1743" s="31" t="str">
        <f t="shared" si="85"/>
        <v>N/A</v>
      </c>
      <c r="M1743" s="68">
        <f t="shared" si="87"/>
        <v>0.29899999999999999</v>
      </c>
    </row>
    <row r="1744" spans="1:13" x14ac:dyDescent="0.45">
      <c r="A1744" s="31" t="str">
        <f t="shared" si="86"/>
        <v>E08000013_Income deprivation affecting children indicator (IDACI) - average score_score</v>
      </c>
      <c r="B1744" s="16" t="s">
        <v>416</v>
      </c>
      <c r="C1744" s="16" t="s">
        <v>417</v>
      </c>
      <c r="D1744" s="17" t="s">
        <v>229</v>
      </c>
      <c r="E1744" s="31">
        <v>2019</v>
      </c>
      <c r="F1744" s="31" t="s">
        <v>32</v>
      </c>
      <c r="G1744" s="31" t="s">
        <v>36</v>
      </c>
      <c r="H1744" s="17" t="s">
        <v>2169</v>
      </c>
      <c r="I1744" s="18">
        <v>0.23699999999999999</v>
      </c>
      <c r="J1744" s="31">
        <f>INDEX('LA lookup'!H:H,MATCH(B1744,'LA lookup'!G:G,0))</f>
        <v>36785</v>
      </c>
      <c r="K1744" s="31"/>
      <c r="L1744" s="31" t="str">
        <f t="shared" si="85"/>
        <v>N/A</v>
      </c>
      <c r="M1744" s="68">
        <f t="shared" si="87"/>
        <v>0.23699999999999999</v>
      </c>
    </row>
    <row r="1745" spans="1:13" x14ac:dyDescent="0.45">
      <c r="A1745" s="31" t="str">
        <f t="shared" si="86"/>
        <v>E08000014_Income deprivation affecting children indicator (IDACI) - average score_score</v>
      </c>
      <c r="B1745" s="16" t="s">
        <v>399</v>
      </c>
      <c r="C1745" s="16" t="s">
        <v>400</v>
      </c>
      <c r="D1745" s="17" t="s">
        <v>229</v>
      </c>
      <c r="E1745" s="31">
        <v>2019</v>
      </c>
      <c r="F1745" s="31" t="s">
        <v>32</v>
      </c>
      <c r="G1745" s="31" t="s">
        <v>36</v>
      </c>
      <c r="H1745" s="17" t="s">
        <v>2169</v>
      </c>
      <c r="I1745" s="18">
        <v>0.188</v>
      </c>
      <c r="J1745" s="31">
        <f>INDEX('LA lookup'!H:H,MATCH(B1745,'LA lookup'!G:G,0))</f>
        <v>53833</v>
      </c>
      <c r="K1745" s="31"/>
      <c r="L1745" s="31" t="str">
        <f t="shared" si="85"/>
        <v>N/A</v>
      </c>
      <c r="M1745" s="68">
        <f t="shared" si="87"/>
        <v>0.188</v>
      </c>
    </row>
    <row r="1746" spans="1:13" x14ac:dyDescent="0.45">
      <c r="A1746" s="31" t="str">
        <f t="shared" si="86"/>
        <v>E08000015_Income deprivation affecting children indicator (IDACI) - average score_score</v>
      </c>
      <c r="B1746" s="16" t="s">
        <v>464</v>
      </c>
      <c r="C1746" s="16" t="s">
        <v>465</v>
      </c>
      <c r="D1746" s="17" t="s">
        <v>229</v>
      </c>
      <c r="E1746" s="31">
        <v>2019</v>
      </c>
      <c r="F1746" s="31" t="s">
        <v>32</v>
      </c>
      <c r="G1746" s="31" t="s">
        <v>36</v>
      </c>
      <c r="H1746" s="17" t="s">
        <v>2169</v>
      </c>
      <c r="I1746" s="18">
        <v>0.218</v>
      </c>
      <c r="J1746" s="31">
        <f>INDEX('LA lookup'!H:H,MATCH(B1746,'LA lookup'!G:G,0))</f>
        <v>67576</v>
      </c>
      <c r="K1746" s="31"/>
      <c r="L1746" s="31" t="str">
        <f t="shared" si="85"/>
        <v>N/A</v>
      </c>
      <c r="M1746" s="68">
        <f t="shared" si="87"/>
        <v>0.218</v>
      </c>
    </row>
    <row r="1747" spans="1:13" x14ac:dyDescent="0.45">
      <c r="A1747" s="31" t="str">
        <f t="shared" si="86"/>
        <v>E08000016_Income deprivation affecting children indicator (IDACI) - average score_score</v>
      </c>
      <c r="B1747" s="16" t="s">
        <v>236</v>
      </c>
      <c r="C1747" s="16" t="s">
        <v>237</v>
      </c>
      <c r="D1747" s="17" t="s">
        <v>229</v>
      </c>
      <c r="E1747" s="31">
        <v>2019</v>
      </c>
      <c r="F1747" s="31" t="s">
        <v>32</v>
      </c>
      <c r="G1747" s="31" t="s">
        <v>36</v>
      </c>
      <c r="H1747" s="17" t="s">
        <v>2169</v>
      </c>
      <c r="I1747" s="18">
        <v>0.22500000000000001</v>
      </c>
      <c r="J1747" s="31">
        <f>INDEX('LA lookup'!H:H,MATCH(B1747,'LA lookup'!G:G,0))</f>
        <v>50727</v>
      </c>
      <c r="K1747" s="31"/>
      <c r="L1747" s="31" t="str">
        <f t="shared" si="85"/>
        <v>N/A</v>
      </c>
      <c r="M1747" s="68">
        <f t="shared" si="87"/>
        <v>0.22500000000000001</v>
      </c>
    </row>
    <row r="1748" spans="1:13" x14ac:dyDescent="0.45">
      <c r="A1748" s="31" t="str">
        <f t="shared" si="86"/>
        <v>E08000017_Income deprivation affecting children indicator (IDACI) - average score_score</v>
      </c>
      <c r="B1748" s="16" t="s">
        <v>293</v>
      </c>
      <c r="C1748" s="16" t="s">
        <v>294</v>
      </c>
      <c r="D1748" s="17" t="s">
        <v>229</v>
      </c>
      <c r="E1748" s="31">
        <v>2019</v>
      </c>
      <c r="F1748" s="31" t="s">
        <v>32</v>
      </c>
      <c r="G1748" s="31" t="s">
        <v>36</v>
      </c>
      <c r="H1748" s="17" t="s">
        <v>2169</v>
      </c>
      <c r="I1748" s="18">
        <v>0.22700000000000001</v>
      </c>
      <c r="J1748" s="31">
        <f>INDEX('LA lookup'!H:H,MATCH(B1748,'LA lookup'!G:G,0))</f>
        <v>66448</v>
      </c>
      <c r="K1748" s="31"/>
      <c r="L1748" s="31" t="str">
        <f t="shared" si="85"/>
        <v>N/A</v>
      </c>
      <c r="M1748" s="68">
        <f t="shared" si="87"/>
        <v>0.22700000000000001</v>
      </c>
    </row>
    <row r="1749" spans="1:13" x14ac:dyDescent="0.45">
      <c r="A1749" s="31" t="str">
        <f t="shared" si="86"/>
        <v>E08000018_Income deprivation affecting children indicator (IDACI) - average score_score</v>
      </c>
      <c r="B1749" s="16" t="s">
        <v>393</v>
      </c>
      <c r="C1749" s="16" t="s">
        <v>394</v>
      </c>
      <c r="D1749" s="17" t="s">
        <v>229</v>
      </c>
      <c r="E1749" s="31">
        <v>2019</v>
      </c>
      <c r="F1749" s="31" t="s">
        <v>32</v>
      </c>
      <c r="G1749" s="31" t="s">
        <v>36</v>
      </c>
      <c r="H1749" s="17" t="s">
        <v>2169</v>
      </c>
      <c r="I1749" s="18">
        <v>0.221</v>
      </c>
      <c r="J1749" s="31">
        <f>INDEX('LA lookup'!H:H,MATCH(B1749,'LA lookup'!G:G,0))</f>
        <v>57196</v>
      </c>
      <c r="K1749" s="31"/>
      <c r="L1749" s="31" t="str">
        <f t="shared" si="85"/>
        <v>N/A</v>
      </c>
      <c r="M1749" s="68">
        <f t="shared" si="87"/>
        <v>0.221</v>
      </c>
    </row>
    <row r="1750" spans="1:13" x14ac:dyDescent="0.45">
      <c r="A1750" s="31" t="str">
        <f t="shared" si="86"/>
        <v>E08000019_Income deprivation affecting children indicator (IDACI) - average score_score</v>
      </c>
      <c r="B1750" s="16" t="s">
        <v>401</v>
      </c>
      <c r="C1750" s="16" t="s">
        <v>402</v>
      </c>
      <c r="D1750" s="17" t="s">
        <v>229</v>
      </c>
      <c r="E1750" s="31">
        <v>2019</v>
      </c>
      <c r="F1750" s="31" t="s">
        <v>32</v>
      </c>
      <c r="G1750" s="31" t="s">
        <v>36</v>
      </c>
      <c r="H1750" s="17" t="s">
        <v>2169</v>
      </c>
      <c r="I1750" s="18">
        <v>0.219</v>
      </c>
      <c r="J1750" s="31">
        <f>INDEX('LA lookup'!H:H,MATCH(B1750,'LA lookup'!G:G,0))</f>
        <v>117497</v>
      </c>
      <c r="K1750" s="31"/>
      <c r="L1750" s="31" t="str">
        <f t="shared" si="85"/>
        <v>N/A</v>
      </c>
      <c r="M1750" s="68">
        <f t="shared" si="87"/>
        <v>0.219</v>
      </c>
    </row>
    <row r="1751" spans="1:13" x14ac:dyDescent="0.45">
      <c r="A1751" s="31" t="str">
        <f t="shared" si="86"/>
        <v>E08000021_Income deprivation affecting children indicator (IDACI) - average score_score</v>
      </c>
      <c r="B1751" s="16" t="s">
        <v>357</v>
      </c>
      <c r="C1751" s="16" t="s">
        <v>358</v>
      </c>
      <c r="D1751" s="17" t="s">
        <v>229</v>
      </c>
      <c r="E1751" s="31">
        <v>2019</v>
      </c>
      <c r="F1751" s="31" t="s">
        <v>32</v>
      </c>
      <c r="G1751" s="31" t="s">
        <v>36</v>
      </c>
      <c r="H1751" s="17" t="s">
        <v>2169</v>
      </c>
      <c r="I1751" s="18">
        <v>0.247</v>
      </c>
      <c r="J1751" s="31">
        <f>INDEX('LA lookup'!H:H,MATCH(B1751,'LA lookup'!G:G,0))</f>
        <v>58056</v>
      </c>
      <c r="K1751" s="31"/>
      <c r="L1751" s="31" t="str">
        <f t="shared" si="85"/>
        <v>N/A</v>
      </c>
      <c r="M1751" s="68">
        <f t="shared" si="87"/>
        <v>0.247</v>
      </c>
    </row>
    <row r="1752" spans="1:13" x14ac:dyDescent="0.45">
      <c r="A1752" s="31" t="str">
        <f t="shared" si="86"/>
        <v>E08000022_Income deprivation affecting children indicator (IDACI) - average score_score</v>
      </c>
      <c r="B1752" s="16" t="s">
        <v>524</v>
      </c>
      <c r="C1752" s="16" t="s">
        <v>525</v>
      </c>
      <c r="D1752" s="17" t="s">
        <v>229</v>
      </c>
      <c r="E1752" s="31">
        <v>2019</v>
      </c>
      <c r="F1752" s="31" t="s">
        <v>32</v>
      </c>
      <c r="G1752" s="31" t="s">
        <v>36</v>
      </c>
      <c r="H1752" s="17" t="s">
        <v>2169</v>
      </c>
      <c r="I1752" s="18">
        <v>0.17899999999999999</v>
      </c>
      <c r="J1752" s="31">
        <f>INDEX('LA lookup'!H:H,MATCH(B1752,'LA lookup'!G:G,0))</f>
        <v>41360</v>
      </c>
      <c r="K1752" s="31"/>
      <c r="L1752" s="31" t="str">
        <f t="shared" si="85"/>
        <v>N/A</v>
      </c>
      <c r="M1752" s="68">
        <f t="shared" si="87"/>
        <v>0.17899999999999999</v>
      </c>
    </row>
    <row r="1753" spans="1:13" x14ac:dyDescent="0.45">
      <c r="A1753" s="31" t="str">
        <f t="shared" si="86"/>
        <v>E08000023_Income deprivation affecting children indicator (IDACI) - average score_score</v>
      </c>
      <c r="B1753" s="16" t="s">
        <v>410</v>
      </c>
      <c r="C1753" s="16" t="s">
        <v>411</v>
      </c>
      <c r="D1753" s="17" t="s">
        <v>229</v>
      </c>
      <c r="E1753" s="31">
        <v>2019</v>
      </c>
      <c r="F1753" s="31" t="s">
        <v>32</v>
      </c>
      <c r="G1753" s="31" t="s">
        <v>36</v>
      </c>
      <c r="H1753" s="17" t="s">
        <v>2169</v>
      </c>
      <c r="I1753" s="18">
        <v>0.26700000000000002</v>
      </c>
      <c r="J1753" s="31">
        <f>INDEX('LA lookup'!H:H,MATCH(B1753,'LA lookup'!G:G,0))</f>
        <v>29920</v>
      </c>
      <c r="K1753" s="31"/>
      <c r="L1753" s="31" t="str">
        <f t="shared" si="85"/>
        <v>N/A</v>
      </c>
      <c r="M1753" s="68">
        <f t="shared" si="87"/>
        <v>0.26700000000000002</v>
      </c>
    </row>
    <row r="1754" spans="1:13" x14ac:dyDescent="0.45">
      <c r="A1754" s="31" t="str">
        <f t="shared" si="86"/>
        <v>E08000024_Income deprivation affecting children indicator (IDACI) - average score_score</v>
      </c>
      <c r="B1754" s="16" t="s">
        <v>428</v>
      </c>
      <c r="C1754" s="16" t="s">
        <v>429</v>
      </c>
      <c r="D1754" s="17" t="s">
        <v>229</v>
      </c>
      <c r="E1754" s="31">
        <v>2019</v>
      </c>
      <c r="F1754" s="31" t="s">
        <v>32</v>
      </c>
      <c r="G1754" s="31" t="s">
        <v>36</v>
      </c>
      <c r="H1754" s="17" t="s">
        <v>2169</v>
      </c>
      <c r="I1754" s="18">
        <v>0.24299999999999999</v>
      </c>
      <c r="J1754" s="31">
        <f>INDEX('LA lookup'!H:H,MATCH(B1754,'LA lookup'!G:G,0))</f>
        <v>54563</v>
      </c>
      <c r="K1754" s="31"/>
      <c r="L1754" s="31" t="str">
        <f t="shared" si="85"/>
        <v>N/A</v>
      </c>
      <c r="M1754" s="68">
        <f t="shared" si="87"/>
        <v>0.24299999999999999</v>
      </c>
    </row>
    <row r="1755" spans="1:13" x14ac:dyDescent="0.45">
      <c r="A1755" s="31" t="str">
        <f t="shared" si="86"/>
        <v>E08000025_Income deprivation affecting children indicator (IDACI) - average score_score</v>
      </c>
      <c r="B1755" s="16" t="s">
        <v>245</v>
      </c>
      <c r="C1755" s="16" t="s">
        <v>246</v>
      </c>
      <c r="D1755" s="17" t="s">
        <v>229</v>
      </c>
      <c r="E1755" s="31">
        <v>2019</v>
      </c>
      <c r="F1755" s="31" t="s">
        <v>32</v>
      </c>
      <c r="G1755" s="31" t="s">
        <v>36</v>
      </c>
      <c r="H1755" s="17" t="s">
        <v>2169</v>
      </c>
      <c r="I1755" s="18">
        <v>0.27600000000000002</v>
      </c>
      <c r="J1755" s="31">
        <f>INDEX('LA lookup'!H:H,MATCH(B1755,'LA lookup'!G:G,0))</f>
        <v>288388</v>
      </c>
      <c r="K1755" s="31"/>
      <c r="L1755" s="31" t="str">
        <f t="shared" si="85"/>
        <v>N/A</v>
      </c>
      <c r="M1755" s="68">
        <f t="shared" si="87"/>
        <v>0.27600000000000002</v>
      </c>
    </row>
    <row r="1756" spans="1:13" x14ac:dyDescent="0.45">
      <c r="A1756" s="31" t="str">
        <f t="shared" si="86"/>
        <v>E08000026_Income deprivation affecting children indicator (IDACI) - average score_score</v>
      </c>
      <c r="B1756" s="16" t="s">
        <v>283</v>
      </c>
      <c r="C1756" s="16" t="s">
        <v>284</v>
      </c>
      <c r="D1756" s="17" t="s">
        <v>229</v>
      </c>
      <c r="E1756" s="31">
        <v>2019</v>
      </c>
      <c r="F1756" s="31" t="s">
        <v>32</v>
      </c>
      <c r="G1756" s="31" t="s">
        <v>36</v>
      </c>
      <c r="H1756" s="17" t="s">
        <v>2169</v>
      </c>
      <c r="I1756" s="18">
        <v>0.218</v>
      </c>
      <c r="J1756" s="31">
        <f>INDEX('LA lookup'!H:H,MATCH(B1756,'LA lookup'!G:G,0))</f>
        <v>78994</v>
      </c>
      <c r="K1756" s="31"/>
      <c r="L1756" s="31" t="str">
        <f t="shared" si="85"/>
        <v>N/A</v>
      </c>
      <c r="M1756" s="68">
        <f t="shared" si="87"/>
        <v>0.218</v>
      </c>
    </row>
    <row r="1757" spans="1:13" x14ac:dyDescent="0.45">
      <c r="A1757" s="31" t="str">
        <f t="shared" si="86"/>
        <v>E08000027_Income deprivation affecting children indicator (IDACI) - average score_score</v>
      </c>
      <c r="B1757" s="16" t="s">
        <v>297</v>
      </c>
      <c r="C1757" s="16" t="s">
        <v>298</v>
      </c>
      <c r="D1757" s="17" t="s">
        <v>229</v>
      </c>
      <c r="E1757" s="31">
        <v>2019</v>
      </c>
      <c r="F1757" s="31" t="s">
        <v>32</v>
      </c>
      <c r="G1757" s="31" t="s">
        <v>36</v>
      </c>
      <c r="H1757" s="17" t="s">
        <v>2169</v>
      </c>
      <c r="I1757" s="18">
        <v>0.20599999999999999</v>
      </c>
      <c r="J1757" s="31">
        <f>INDEX('LA lookup'!H:H,MATCH(B1757,'LA lookup'!G:G,0))</f>
        <v>69265</v>
      </c>
      <c r="K1757" s="31"/>
      <c r="L1757" s="31" t="str">
        <f t="shared" si="85"/>
        <v>N/A</v>
      </c>
      <c r="M1757" s="68">
        <f t="shared" si="87"/>
        <v>0.20599999999999999</v>
      </c>
    </row>
    <row r="1758" spans="1:13" x14ac:dyDescent="0.45">
      <c r="A1758" s="31" t="str">
        <f t="shared" si="86"/>
        <v>E08000028_Income deprivation affecting children indicator (IDACI) - average score_score</v>
      </c>
      <c r="B1758" s="16" t="s">
        <v>397</v>
      </c>
      <c r="C1758" s="16" t="s">
        <v>398</v>
      </c>
      <c r="D1758" s="17" t="s">
        <v>229</v>
      </c>
      <c r="E1758" s="31">
        <v>2019</v>
      </c>
      <c r="F1758" s="31" t="s">
        <v>32</v>
      </c>
      <c r="G1758" s="31" t="s">
        <v>36</v>
      </c>
      <c r="H1758" s="17" t="s">
        <v>2169</v>
      </c>
      <c r="I1758" s="18">
        <v>0.26300000000000001</v>
      </c>
      <c r="J1758" s="31">
        <f>INDEX('LA lookup'!H:H,MATCH(B1758,'LA lookup'!G:G,0))</f>
        <v>81920</v>
      </c>
      <c r="K1758" s="31"/>
      <c r="L1758" s="31" t="str">
        <f t="shared" si="85"/>
        <v>N/A</v>
      </c>
      <c r="M1758" s="68">
        <f t="shared" si="87"/>
        <v>0.26300000000000001</v>
      </c>
    </row>
    <row r="1759" spans="1:13" x14ac:dyDescent="0.45">
      <c r="A1759" s="31" t="str">
        <f t="shared" si="86"/>
        <v>E08000029_Income deprivation affecting children indicator (IDACI) - average score_score</v>
      </c>
      <c r="B1759" s="16" t="s">
        <v>516</v>
      </c>
      <c r="C1759" s="16" t="s">
        <v>517</v>
      </c>
      <c r="D1759" s="17" t="s">
        <v>229</v>
      </c>
      <c r="E1759" s="31">
        <v>2019</v>
      </c>
      <c r="F1759" s="31" t="s">
        <v>32</v>
      </c>
      <c r="G1759" s="31" t="s">
        <v>36</v>
      </c>
      <c r="H1759" s="17" t="s">
        <v>2169</v>
      </c>
      <c r="I1759" s="18">
        <v>0.14799999999999999</v>
      </c>
      <c r="J1759" s="31">
        <f>INDEX('LA lookup'!H:H,MATCH(B1759,'LA lookup'!G:G,0))</f>
        <v>46946</v>
      </c>
      <c r="K1759" s="31"/>
      <c r="L1759" s="31" t="str">
        <f t="shared" si="85"/>
        <v>N/A</v>
      </c>
      <c r="M1759" s="68">
        <f t="shared" si="87"/>
        <v>0.14799999999999999</v>
      </c>
    </row>
    <row r="1760" spans="1:13" x14ac:dyDescent="0.45">
      <c r="A1760" s="31" t="str">
        <f t="shared" si="86"/>
        <v>E08000030_Income deprivation affecting children indicator (IDACI) - average score_score</v>
      </c>
      <c r="B1760" s="16" t="s">
        <v>446</v>
      </c>
      <c r="C1760" s="16" t="s">
        <v>447</v>
      </c>
      <c r="D1760" s="17" t="s">
        <v>229</v>
      </c>
      <c r="E1760" s="31">
        <v>2019</v>
      </c>
      <c r="F1760" s="31" t="s">
        <v>32</v>
      </c>
      <c r="G1760" s="31" t="s">
        <v>36</v>
      </c>
      <c r="H1760" s="17" t="s">
        <v>2169</v>
      </c>
      <c r="I1760" s="18">
        <v>0.26100000000000001</v>
      </c>
      <c r="J1760" s="31">
        <f>INDEX('LA lookup'!H:H,MATCH(B1760,'LA lookup'!G:G,0))</f>
        <v>68157</v>
      </c>
      <c r="K1760" s="31"/>
      <c r="L1760" s="31" t="str">
        <f t="shared" si="85"/>
        <v>N/A</v>
      </c>
      <c r="M1760" s="68">
        <f t="shared" si="87"/>
        <v>0.26100000000000001</v>
      </c>
    </row>
    <row r="1761" spans="1:13" x14ac:dyDescent="0.45">
      <c r="A1761" s="31" t="str">
        <f t="shared" si="86"/>
        <v>E08000031_Income deprivation affecting children indicator (IDACI) - average score_score</v>
      </c>
      <c r="B1761" s="16" t="s">
        <v>468</v>
      </c>
      <c r="C1761" s="16" t="s">
        <v>469</v>
      </c>
      <c r="D1761" s="17" t="s">
        <v>229</v>
      </c>
      <c r="E1761" s="31">
        <v>2019</v>
      </c>
      <c r="F1761" s="31" t="s">
        <v>32</v>
      </c>
      <c r="G1761" s="31" t="s">
        <v>36</v>
      </c>
      <c r="H1761" s="17" t="s">
        <v>2169</v>
      </c>
      <c r="I1761" s="18">
        <v>0.27100000000000002</v>
      </c>
      <c r="J1761" s="31">
        <f>INDEX('LA lookup'!H:H,MATCH(B1761,'LA lookup'!G:G,0))</f>
        <v>61244</v>
      </c>
      <c r="K1761" s="31"/>
      <c r="L1761" s="31" t="str">
        <f t="shared" si="85"/>
        <v>N/A</v>
      </c>
      <c r="M1761" s="68">
        <f t="shared" si="87"/>
        <v>0.27100000000000002</v>
      </c>
    </row>
    <row r="1762" spans="1:13" x14ac:dyDescent="0.45">
      <c r="A1762" s="31" t="str">
        <f t="shared" si="86"/>
        <v>E08000032_Income deprivation affecting children indicator (IDACI) - average score_score</v>
      </c>
      <c r="B1762" s="16" t="s">
        <v>259</v>
      </c>
      <c r="C1762" s="16" t="s">
        <v>260</v>
      </c>
      <c r="D1762" s="17" t="s">
        <v>229</v>
      </c>
      <c r="E1762" s="31">
        <v>2019</v>
      </c>
      <c r="F1762" s="31" t="s">
        <v>32</v>
      </c>
      <c r="G1762" s="31" t="s">
        <v>36</v>
      </c>
      <c r="H1762" s="17" t="s">
        <v>2169</v>
      </c>
      <c r="I1762" s="18">
        <v>0.22500000000000001</v>
      </c>
      <c r="J1762" s="31">
        <f>INDEX('LA lookup'!H:H,MATCH(B1762,'LA lookup'!G:G,0))</f>
        <v>142005</v>
      </c>
      <c r="K1762" s="31"/>
      <c r="L1762" s="31" t="str">
        <f t="shared" si="85"/>
        <v>N/A</v>
      </c>
      <c r="M1762" s="68">
        <f t="shared" si="87"/>
        <v>0.22500000000000001</v>
      </c>
    </row>
    <row r="1763" spans="1:13" x14ac:dyDescent="0.45">
      <c r="A1763" s="31" t="str">
        <f t="shared" si="86"/>
        <v>E08000033_Income deprivation affecting children indicator (IDACI) - average score_score</v>
      </c>
      <c r="B1763" s="16" t="s">
        <v>273</v>
      </c>
      <c r="C1763" s="16" t="s">
        <v>274</v>
      </c>
      <c r="D1763" s="17" t="s">
        <v>229</v>
      </c>
      <c r="E1763" s="31">
        <v>2019</v>
      </c>
      <c r="F1763" s="31" t="s">
        <v>32</v>
      </c>
      <c r="G1763" s="31" t="s">
        <v>36</v>
      </c>
      <c r="H1763" s="17" t="s">
        <v>2169</v>
      </c>
      <c r="I1763" s="18">
        <v>0.19600000000000001</v>
      </c>
      <c r="J1763" s="31">
        <f>INDEX('LA lookup'!H:H,MATCH(B1763,'LA lookup'!G:G,0))</f>
        <v>46021</v>
      </c>
      <c r="K1763" s="31"/>
      <c r="L1763" s="31" t="str">
        <f t="shared" si="85"/>
        <v>N/A</v>
      </c>
      <c r="M1763" s="68">
        <f t="shared" si="87"/>
        <v>0.19600000000000001</v>
      </c>
    </row>
    <row r="1764" spans="1:13" x14ac:dyDescent="0.45">
      <c r="A1764" s="31" t="str">
        <f t="shared" si="86"/>
        <v>E08000034_Income deprivation affecting children indicator (IDACI) - average score_score</v>
      </c>
      <c r="B1764" s="16" t="s">
        <v>331</v>
      </c>
      <c r="C1764" s="16" t="s">
        <v>332</v>
      </c>
      <c r="D1764" s="17" t="s">
        <v>229</v>
      </c>
      <c r="E1764" s="31">
        <v>2019</v>
      </c>
      <c r="F1764" s="31" t="s">
        <v>32</v>
      </c>
      <c r="G1764" s="31" t="s">
        <v>36</v>
      </c>
      <c r="H1764" s="17" t="s">
        <v>2169</v>
      </c>
      <c r="I1764" s="18">
        <v>0.17699999999999999</v>
      </c>
      <c r="J1764" s="31">
        <f>INDEX('LA lookup'!H:H,MATCH(B1764,'LA lookup'!G:G,0))</f>
        <v>100174</v>
      </c>
      <c r="K1764" s="31"/>
      <c r="L1764" s="31" t="str">
        <f t="shared" si="85"/>
        <v>N/A</v>
      </c>
      <c r="M1764" s="68">
        <f t="shared" si="87"/>
        <v>0.17699999999999999</v>
      </c>
    </row>
    <row r="1765" spans="1:13" x14ac:dyDescent="0.45">
      <c r="A1765" s="31" t="str">
        <f t="shared" si="86"/>
        <v>E08000035_Income deprivation affecting children indicator (IDACI) - average score_score</v>
      </c>
      <c r="B1765" s="16" t="s">
        <v>339</v>
      </c>
      <c r="C1765" s="16" t="s">
        <v>340</v>
      </c>
      <c r="D1765" s="17" t="s">
        <v>229</v>
      </c>
      <c r="E1765" s="31">
        <v>2019</v>
      </c>
      <c r="F1765" s="31" t="s">
        <v>32</v>
      </c>
      <c r="G1765" s="31" t="s">
        <v>36</v>
      </c>
      <c r="H1765" s="17" t="s">
        <v>2169</v>
      </c>
      <c r="I1765" s="18">
        <v>0.20300000000000001</v>
      </c>
      <c r="J1765" s="31">
        <f>INDEX('LA lookup'!H:H,MATCH(B1765,'LA lookup'!G:G,0))</f>
        <v>168176</v>
      </c>
      <c r="K1765" s="31"/>
      <c r="L1765" s="31" t="str">
        <f t="shared" si="85"/>
        <v>N/A</v>
      </c>
      <c r="M1765" s="68">
        <f t="shared" si="87"/>
        <v>0.20300000000000001</v>
      </c>
    </row>
    <row r="1766" spans="1:13" x14ac:dyDescent="0.45">
      <c r="A1766" s="31" t="str">
        <f t="shared" si="86"/>
        <v>E08000036_Income deprivation affecting children indicator (IDACI) - average score_score</v>
      </c>
      <c r="B1766" s="16" t="s">
        <v>444</v>
      </c>
      <c r="C1766" s="16" t="s">
        <v>445</v>
      </c>
      <c r="D1766" s="17" t="s">
        <v>229</v>
      </c>
      <c r="E1766" s="31">
        <v>2019</v>
      </c>
      <c r="F1766" s="31" t="s">
        <v>32</v>
      </c>
      <c r="G1766" s="31" t="s">
        <v>36</v>
      </c>
      <c r="H1766" s="17" t="s">
        <v>2169</v>
      </c>
      <c r="I1766" s="18">
        <v>0.19700000000000001</v>
      </c>
      <c r="J1766" s="31">
        <f>INDEX('LA lookup'!H:H,MATCH(B1766,'LA lookup'!G:G,0))</f>
        <v>72893</v>
      </c>
      <c r="K1766" s="31"/>
      <c r="L1766" s="31" t="str">
        <f t="shared" si="85"/>
        <v>N/A</v>
      </c>
      <c r="M1766" s="68">
        <f t="shared" si="87"/>
        <v>0.19700000000000001</v>
      </c>
    </row>
    <row r="1767" spans="1:13" x14ac:dyDescent="0.45">
      <c r="A1767" s="31" t="str">
        <f t="shared" si="86"/>
        <v>E08000020_Income deprivation affecting children indicator (IDACI) - average score_score</v>
      </c>
      <c r="B1767" s="16" t="s">
        <v>305</v>
      </c>
      <c r="C1767" s="16" t="s">
        <v>306</v>
      </c>
      <c r="D1767" s="17" t="s">
        <v>229</v>
      </c>
      <c r="E1767" s="31">
        <v>2019</v>
      </c>
      <c r="F1767" s="31" t="s">
        <v>32</v>
      </c>
      <c r="G1767" s="31" t="s">
        <v>36</v>
      </c>
      <c r="H1767" s="17" t="s">
        <v>2169</v>
      </c>
      <c r="I1767" s="18">
        <v>0.20399999999999999</v>
      </c>
      <c r="J1767" s="31">
        <f>INDEX('LA lookup'!H:H,MATCH(B1767,'LA lookup'!G:G,0))</f>
        <v>39605</v>
      </c>
      <c r="K1767" s="31"/>
      <c r="L1767" s="31" t="str">
        <f t="shared" si="85"/>
        <v>N/A</v>
      </c>
      <c r="M1767" s="68">
        <f t="shared" si="87"/>
        <v>0.20399999999999999</v>
      </c>
    </row>
    <row r="1768" spans="1:13" x14ac:dyDescent="0.45">
      <c r="A1768" s="31" t="str">
        <f t="shared" si="86"/>
        <v>E09000001_Income deprivation affecting children indicator (IDACI) - average score_score</v>
      </c>
      <c r="B1768" s="16" t="s">
        <v>582</v>
      </c>
      <c r="C1768" s="16" t="s">
        <v>583</v>
      </c>
      <c r="D1768" s="17" t="s">
        <v>229</v>
      </c>
      <c r="E1768" s="31">
        <v>2019</v>
      </c>
      <c r="F1768" s="31" t="s">
        <v>32</v>
      </c>
      <c r="G1768" s="31" t="s">
        <v>36</v>
      </c>
      <c r="H1768" s="17" t="s">
        <v>2169</v>
      </c>
      <c r="I1768" s="18">
        <v>7.0999999999999994E-2</v>
      </c>
      <c r="J1768" s="31">
        <f>INDEX('LA lookup'!H:H,MATCH(B1768,'LA lookup'!G:G,0))</f>
        <v>1453</v>
      </c>
      <c r="K1768" s="31"/>
      <c r="L1768" s="31" t="str">
        <f t="shared" si="85"/>
        <v>N/A</v>
      </c>
      <c r="M1768" s="68">
        <f t="shared" si="87"/>
        <v>7.0999999999999994E-2</v>
      </c>
    </row>
    <row r="1769" spans="1:13" x14ac:dyDescent="0.45">
      <c r="A1769" s="31" t="str">
        <f t="shared" si="86"/>
        <v>E09000002_Income deprivation affecting children indicator (IDACI) - average score_score</v>
      </c>
      <c r="B1769" s="16" t="s">
        <v>227</v>
      </c>
      <c r="C1769" s="16" t="s">
        <v>228</v>
      </c>
      <c r="D1769" s="17" t="s">
        <v>229</v>
      </c>
      <c r="E1769" s="31">
        <v>2019</v>
      </c>
      <c r="F1769" s="31" t="s">
        <v>32</v>
      </c>
      <c r="G1769" s="31" t="s">
        <v>36</v>
      </c>
      <c r="H1769" s="17" t="s">
        <v>2169</v>
      </c>
      <c r="I1769" s="18">
        <v>0.23799999999999999</v>
      </c>
      <c r="J1769" s="31">
        <f>INDEX('LA lookup'!H:H,MATCH(B1769,'LA lookup'!G:G,0))</f>
        <v>63401</v>
      </c>
      <c r="K1769" s="31"/>
      <c r="L1769" s="31" t="str">
        <f t="shared" si="85"/>
        <v>N/A</v>
      </c>
      <c r="M1769" s="68">
        <f t="shared" si="87"/>
        <v>0.23799999999999999</v>
      </c>
    </row>
    <row r="1770" spans="1:13" x14ac:dyDescent="0.45">
      <c r="A1770" s="31" t="str">
        <f t="shared" si="86"/>
        <v>E09000003_Income deprivation affecting children indicator (IDACI) - average score_score</v>
      </c>
      <c r="B1770" s="16" t="s">
        <v>233</v>
      </c>
      <c r="C1770" s="16" t="s">
        <v>234</v>
      </c>
      <c r="D1770" s="17" t="s">
        <v>229</v>
      </c>
      <c r="E1770" s="31">
        <v>2019</v>
      </c>
      <c r="F1770" s="31" t="s">
        <v>32</v>
      </c>
      <c r="G1770" s="31" t="s">
        <v>36</v>
      </c>
      <c r="H1770" s="17" t="s">
        <v>2169</v>
      </c>
      <c r="I1770" s="18">
        <v>0.126</v>
      </c>
      <c r="J1770" s="31">
        <f>INDEX('LA lookup'!H:H,MATCH(B1770,'LA lookup'!G:G,0))</f>
        <v>92701</v>
      </c>
      <c r="K1770" s="31"/>
      <c r="L1770" s="31" t="str">
        <f t="shared" si="85"/>
        <v>N/A</v>
      </c>
      <c r="M1770" s="68">
        <f t="shared" si="87"/>
        <v>0.126</v>
      </c>
    </row>
    <row r="1771" spans="1:13" x14ac:dyDescent="0.45">
      <c r="A1771" s="31" t="str">
        <f t="shared" si="86"/>
        <v>E09000004_Income deprivation affecting children indicator (IDACI) - average score_score</v>
      </c>
      <c r="B1771" s="16" t="s">
        <v>242</v>
      </c>
      <c r="C1771" s="16" t="s">
        <v>243</v>
      </c>
      <c r="D1771" s="17" t="s">
        <v>229</v>
      </c>
      <c r="E1771" s="31">
        <v>2019</v>
      </c>
      <c r="F1771" s="31" t="s">
        <v>32</v>
      </c>
      <c r="G1771" s="31" t="s">
        <v>36</v>
      </c>
      <c r="H1771" s="17" t="s">
        <v>2169</v>
      </c>
      <c r="I1771" s="18">
        <v>0.16</v>
      </c>
      <c r="J1771" s="31">
        <f>INDEX('LA lookup'!H:H,MATCH(B1771,'LA lookup'!G:G,0))</f>
        <v>56853</v>
      </c>
      <c r="K1771" s="31"/>
      <c r="L1771" s="31" t="str">
        <f t="shared" si="85"/>
        <v>N/A</v>
      </c>
      <c r="M1771" s="68">
        <f t="shared" si="87"/>
        <v>0.16</v>
      </c>
    </row>
    <row r="1772" spans="1:13" x14ac:dyDescent="0.45">
      <c r="A1772" s="31" t="str">
        <f t="shared" si="86"/>
        <v>E09000005_Income deprivation affecting children indicator (IDACI) - average score_score</v>
      </c>
      <c r="B1772" s="16" t="s">
        <v>261</v>
      </c>
      <c r="C1772" s="16" t="s">
        <v>262</v>
      </c>
      <c r="D1772" s="17" t="s">
        <v>229</v>
      </c>
      <c r="E1772" s="31">
        <v>2019</v>
      </c>
      <c r="F1772" s="31" t="s">
        <v>32</v>
      </c>
      <c r="G1772" s="31" t="s">
        <v>36</v>
      </c>
      <c r="H1772" s="17" t="s">
        <v>2169</v>
      </c>
      <c r="I1772" s="18">
        <v>0.182</v>
      </c>
      <c r="J1772" s="31">
        <f>INDEX('LA lookup'!H:H,MATCH(B1772,'LA lookup'!G:G,0))</f>
        <v>77893</v>
      </c>
      <c r="K1772" s="31"/>
      <c r="L1772" s="31" t="str">
        <f t="shared" si="85"/>
        <v>N/A</v>
      </c>
      <c r="M1772" s="68">
        <f t="shared" si="87"/>
        <v>0.182</v>
      </c>
    </row>
    <row r="1773" spans="1:13" x14ac:dyDescent="0.45">
      <c r="A1773" s="31" t="str">
        <f t="shared" si="86"/>
        <v>E09000006_Income deprivation affecting children indicator (IDACI) - average score_score</v>
      </c>
      <c r="B1773" s="16" t="s">
        <v>267</v>
      </c>
      <c r="C1773" s="16" t="s">
        <v>268</v>
      </c>
      <c r="D1773" s="17" t="s">
        <v>229</v>
      </c>
      <c r="E1773" s="31">
        <v>2019</v>
      </c>
      <c r="F1773" s="31" t="s">
        <v>32</v>
      </c>
      <c r="G1773" s="31" t="s">
        <v>36</v>
      </c>
      <c r="H1773" s="17" t="s">
        <v>2169</v>
      </c>
      <c r="I1773" s="18">
        <v>0.13100000000000001</v>
      </c>
      <c r="J1773" s="31">
        <f>INDEX('LA lookup'!H:H,MATCH(B1773,'LA lookup'!G:G,0))</f>
        <v>75055</v>
      </c>
      <c r="K1773" s="31"/>
      <c r="L1773" s="31" t="str">
        <f t="shared" si="85"/>
        <v>N/A</v>
      </c>
      <c r="M1773" s="68">
        <f t="shared" si="87"/>
        <v>0.13100000000000001</v>
      </c>
    </row>
    <row r="1774" spans="1:13" x14ac:dyDescent="0.45">
      <c r="A1774" s="31" t="str">
        <f t="shared" si="86"/>
        <v>E09000007_Income deprivation affecting children indicator (IDACI) - average score_score</v>
      </c>
      <c r="B1774" s="16" t="s">
        <v>277</v>
      </c>
      <c r="C1774" s="16" t="s">
        <v>278</v>
      </c>
      <c r="D1774" s="17" t="s">
        <v>229</v>
      </c>
      <c r="E1774" s="31">
        <v>2019</v>
      </c>
      <c r="F1774" s="31" t="s">
        <v>32</v>
      </c>
      <c r="G1774" s="31" t="s">
        <v>36</v>
      </c>
      <c r="H1774" s="17" t="s">
        <v>2169</v>
      </c>
      <c r="I1774" s="18">
        <v>0.193</v>
      </c>
      <c r="J1774" s="31">
        <f>INDEX('LA lookup'!H:H,MATCH(B1774,'LA lookup'!G:G,0))</f>
        <v>50983</v>
      </c>
      <c r="K1774" s="31"/>
      <c r="L1774" s="31" t="str">
        <f t="shared" si="85"/>
        <v>N/A</v>
      </c>
      <c r="M1774" s="68">
        <f t="shared" si="87"/>
        <v>0.193</v>
      </c>
    </row>
    <row r="1775" spans="1:13" x14ac:dyDescent="0.45">
      <c r="A1775" s="31" t="str">
        <f t="shared" si="86"/>
        <v>E09000008_Income deprivation affecting children indicator (IDACI) - average score_score</v>
      </c>
      <c r="B1775" s="16" t="s">
        <v>486</v>
      </c>
      <c r="C1775" s="16" t="s">
        <v>487</v>
      </c>
      <c r="D1775" s="17" t="s">
        <v>229</v>
      </c>
      <c r="E1775" s="31">
        <v>2019</v>
      </c>
      <c r="F1775" s="31" t="s">
        <v>32</v>
      </c>
      <c r="G1775" s="31" t="s">
        <v>36</v>
      </c>
      <c r="H1775" s="17" t="s">
        <v>2169</v>
      </c>
      <c r="I1775" s="18">
        <v>0.185</v>
      </c>
      <c r="J1775" s="31">
        <f>INDEX('LA lookup'!H:H,MATCH(B1775,'LA lookup'!G:G,0))</f>
        <v>94702</v>
      </c>
      <c r="K1775" s="31"/>
      <c r="L1775" s="31" t="str">
        <f t="shared" si="85"/>
        <v>N/A</v>
      </c>
      <c r="M1775" s="68">
        <f t="shared" si="87"/>
        <v>0.185</v>
      </c>
    </row>
    <row r="1776" spans="1:13" x14ac:dyDescent="0.45">
      <c r="A1776" s="31" t="str">
        <f t="shared" si="86"/>
        <v>E09000009_Income deprivation affecting children indicator (IDACI) - average score_score</v>
      </c>
      <c r="B1776" s="16" t="s">
        <v>509</v>
      </c>
      <c r="C1776" s="16" t="s">
        <v>510</v>
      </c>
      <c r="D1776" s="17" t="s">
        <v>229</v>
      </c>
      <c r="E1776" s="31">
        <v>2019</v>
      </c>
      <c r="F1776" s="31" t="s">
        <v>32</v>
      </c>
      <c r="G1776" s="31" t="s">
        <v>36</v>
      </c>
      <c r="H1776" s="17" t="s">
        <v>2169</v>
      </c>
      <c r="I1776" s="18">
        <v>0.16600000000000001</v>
      </c>
      <c r="J1776" s="31">
        <f>INDEX('LA lookup'!H:H,MATCH(B1776,'LA lookup'!G:G,0))</f>
        <v>81732</v>
      </c>
      <c r="K1776" s="31"/>
      <c r="L1776" s="31" t="str">
        <f t="shared" si="85"/>
        <v>N/A</v>
      </c>
      <c r="M1776" s="68">
        <f t="shared" si="87"/>
        <v>0.16600000000000001</v>
      </c>
    </row>
    <row r="1777" spans="1:13" x14ac:dyDescent="0.45">
      <c r="A1777" s="31" t="str">
        <f t="shared" si="86"/>
        <v>E09000010_Income deprivation affecting children indicator (IDACI) - average score_score</v>
      </c>
      <c r="B1777" s="16" t="s">
        <v>301</v>
      </c>
      <c r="C1777" s="16" t="s">
        <v>302</v>
      </c>
      <c r="D1777" s="17" t="s">
        <v>229</v>
      </c>
      <c r="E1777" s="31">
        <v>2019</v>
      </c>
      <c r="F1777" s="31" t="s">
        <v>32</v>
      </c>
      <c r="G1777" s="31" t="s">
        <v>36</v>
      </c>
      <c r="H1777" s="17" t="s">
        <v>2169</v>
      </c>
      <c r="I1777" s="18">
        <v>0.22500000000000001</v>
      </c>
      <c r="J1777" s="31">
        <f>INDEX('LA lookup'!H:H,MATCH(B1777,'LA lookup'!G:G,0))</f>
        <v>84497</v>
      </c>
      <c r="K1777" s="31"/>
      <c r="L1777" s="31" t="str">
        <f t="shared" si="85"/>
        <v>N/A</v>
      </c>
      <c r="M1777" s="68">
        <f t="shared" si="87"/>
        <v>0.22500000000000001</v>
      </c>
    </row>
    <row r="1778" spans="1:13" x14ac:dyDescent="0.45">
      <c r="A1778" s="31" t="str">
        <f t="shared" si="86"/>
        <v>E09000011_Income deprivation affecting children indicator (IDACI) - average score_score</v>
      </c>
      <c r="B1778" s="16" t="s">
        <v>518</v>
      </c>
      <c r="C1778" s="16" t="s">
        <v>519</v>
      </c>
      <c r="D1778" s="17" t="s">
        <v>229</v>
      </c>
      <c r="E1778" s="31">
        <v>2019</v>
      </c>
      <c r="F1778" s="31" t="s">
        <v>32</v>
      </c>
      <c r="G1778" s="31" t="s">
        <v>36</v>
      </c>
      <c r="H1778" s="17" t="s">
        <v>2169</v>
      </c>
      <c r="I1778" s="18">
        <v>0.21199999999999999</v>
      </c>
      <c r="J1778" s="31">
        <f>INDEX('LA lookup'!H:H,MATCH(B1778,'LA lookup'!G:G,0))</f>
        <v>68917</v>
      </c>
      <c r="K1778" s="31"/>
      <c r="L1778" s="31" t="str">
        <f t="shared" si="85"/>
        <v>N/A</v>
      </c>
      <c r="M1778" s="68">
        <f t="shared" si="87"/>
        <v>0.21199999999999999</v>
      </c>
    </row>
    <row r="1779" spans="1:13" x14ac:dyDescent="0.45">
      <c r="A1779" s="31" t="str">
        <f t="shared" si="86"/>
        <v>E09000012_Income deprivation affecting children indicator (IDACI) - average score_score</v>
      </c>
      <c r="B1779" s="16" t="s">
        <v>498</v>
      </c>
      <c r="C1779" s="16" t="s">
        <v>499</v>
      </c>
      <c r="D1779" s="17" t="s">
        <v>229</v>
      </c>
      <c r="E1779" s="31">
        <v>2019</v>
      </c>
      <c r="F1779" s="31" t="s">
        <v>32</v>
      </c>
      <c r="G1779" s="31" t="s">
        <v>36</v>
      </c>
      <c r="H1779" s="17" t="s">
        <v>2169</v>
      </c>
      <c r="I1779" s="18">
        <v>0.249</v>
      </c>
      <c r="J1779" s="31">
        <f>INDEX('LA lookup'!H:H,MATCH(B1779,'LA lookup'!G:G,0))</f>
        <v>63655</v>
      </c>
      <c r="K1779" s="31"/>
      <c r="L1779" s="31" t="str">
        <f t="shared" si="85"/>
        <v>N/A</v>
      </c>
      <c r="M1779" s="68">
        <f t="shared" si="87"/>
        <v>0.249</v>
      </c>
    </row>
    <row r="1780" spans="1:13" x14ac:dyDescent="0.45">
      <c r="A1780" s="31" t="str">
        <f t="shared" si="86"/>
        <v>E09000013_Income deprivation affecting children indicator (IDACI) - average score_score</v>
      </c>
      <c r="B1780" s="16" t="s">
        <v>491</v>
      </c>
      <c r="C1780" s="16" t="s">
        <v>723</v>
      </c>
      <c r="D1780" s="17" t="s">
        <v>229</v>
      </c>
      <c r="E1780" s="31">
        <v>2019</v>
      </c>
      <c r="F1780" s="31" t="s">
        <v>32</v>
      </c>
      <c r="G1780" s="31" t="s">
        <v>36</v>
      </c>
      <c r="H1780" s="17" t="s">
        <v>2169</v>
      </c>
      <c r="I1780" s="18">
        <v>0.186</v>
      </c>
      <c r="J1780" s="31">
        <f>INDEX('LA lookup'!H:H,MATCH(B1780,'LA lookup'!G:G,0))</f>
        <v>36898</v>
      </c>
      <c r="K1780" s="31"/>
      <c r="L1780" s="31" t="str">
        <f t="shared" si="85"/>
        <v>N/A</v>
      </c>
      <c r="M1780" s="68">
        <f t="shared" si="87"/>
        <v>0.186</v>
      </c>
    </row>
    <row r="1781" spans="1:13" x14ac:dyDescent="0.45">
      <c r="A1781" s="31" t="str">
        <f t="shared" si="86"/>
        <v>E09000014_Income deprivation affecting children indicator (IDACI) - average score_score</v>
      </c>
      <c r="B1781" s="16" t="s">
        <v>311</v>
      </c>
      <c r="C1781" s="16" t="s">
        <v>312</v>
      </c>
      <c r="D1781" s="17" t="s">
        <v>229</v>
      </c>
      <c r="E1781" s="31">
        <v>2019</v>
      </c>
      <c r="F1781" s="31" t="s">
        <v>32</v>
      </c>
      <c r="G1781" s="31" t="s">
        <v>36</v>
      </c>
      <c r="H1781" s="17" t="s">
        <v>2169</v>
      </c>
      <c r="I1781" s="18">
        <v>0.20799999999999999</v>
      </c>
      <c r="J1781" s="31">
        <f>INDEX('LA lookup'!H:H,MATCH(B1781,'LA lookup'!G:G,0))</f>
        <v>60398</v>
      </c>
      <c r="K1781" s="31"/>
      <c r="L1781" s="31" t="str">
        <f t="shared" si="85"/>
        <v>N/A</v>
      </c>
      <c r="M1781" s="68">
        <f t="shared" si="87"/>
        <v>0.20799999999999999</v>
      </c>
    </row>
    <row r="1782" spans="1:13" x14ac:dyDescent="0.45">
      <c r="A1782" s="31" t="str">
        <f t="shared" si="86"/>
        <v>E09000015_Income deprivation affecting children indicator (IDACI) - average score_score</v>
      </c>
      <c r="B1782" s="16" t="s">
        <v>496</v>
      </c>
      <c r="C1782" s="16" t="s">
        <v>497</v>
      </c>
      <c r="D1782" s="17" t="s">
        <v>229</v>
      </c>
      <c r="E1782" s="31">
        <v>2019</v>
      </c>
      <c r="F1782" s="31" t="s">
        <v>32</v>
      </c>
      <c r="G1782" s="31" t="s">
        <v>36</v>
      </c>
      <c r="H1782" s="17" t="s">
        <v>2169</v>
      </c>
      <c r="I1782" s="18">
        <v>0.123</v>
      </c>
      <c r="J1782" s="31">
        <f>INDEX('LA lookup'!H:H,MATCH(B1782,'LA lookup'!G:G,0))</f>
        <v>58373</v>
      </c>
      <c r="K1782" s="31"/>
      <c r="L1782" s="31" t="str">
        <f t="shared" si="85"/>
        <v>N/A</v>
      </c>
      <c r="M1782" s="68">
        <f t="shared" si="87"/>
        <v>0.123</v>
      </c>
    </row>
    <row r="1783" spans="1:13" x14ac:dyDescent="0.45">
      <c r="A1783" s="31" t="str">
        <f t="shared" si="86"/>
        <v>E09000016_Income deprivation affecting children indicator (IDACI) - average score_score</v>
      </c>
      <c r="B1783" s="16" t="s">
        <v>315</v>
      </c>
      <c r="C1783" s="16" t="s">
        <v>316</v>
      </c>
      <c r="D1783" s="17" t="s">
        <v>229</v>
      </c>
      <c r="E1783" s="31">
        <v>2019</v>
      </c>
      <c r="F1783" s="31" t="s">
        <v>32</v>
      </c>
      <c r="G1783" s="31" t="s">
        <v>36</v>
      </c>
      <c r="H1783" s="17" t="s">
        <v>2169</v>
      </c>
      <c r="I1783" s="18">
        <v>0.16</v>
      </c>
      <c r="J1783" s="31">
        <f>INDEX('LA lookup'!H:H,MATCH(B1783,'LA lookup'!G:G,0))</f>
        <v>57541</v>
      </c>
      <c r="K1783" s="31"/>
      <c r="L1783" s="31" t="str">
        <f t="shared" si="85"/>
        <v>N/A</v>
      </c>
      <c r="M1783" s="68">
        <f t="shared" si="87"/>
        <v>0.16</v>
      </c>
    </row>
    <row r="1784" spans="1:13" x14ac:dyDescent="0.45">
      <c r="A1784" s="31" t="str">
        <f t="shared" si="86"/>
        <v>E09000017_Income deprivation affecting children indicator (IDACI) - average score_score</v>
      </c>
      <c r="B1784" s="16" t="s">
        <v>321</v>
      </c>
      <c r="C1784" s="16" t="s">
        <v>322</v>
      </c>
      <c r="D1784" s="17" t="s">
        <v>229</v>
      </c>
      <c r="E1784" s="31">
        <v>2019</v>
      </c>
      <c r="F1784" s="31" t="s">
        <v>32</v>
      </c>
      <c r="G1784" s="31" t="s">
        <v>36</v>
      </c>
      <c r="H1784" s="17" t="s">
        <v>2169</v>
      </c>
      <c r="I1784" s="18">
        <v>0.157</v>
      </c>
      <c r="J1784" s="31">
        <f>INDEX('LA lookup'!H:H,MATCH(B1784,'LA lookup'!G:G,0))</f>
        <v>73377</v>
      </c>
      <c r="K1784" s="31"/>
      <c r="L1784" s="31" t="str">
        <f t="shared" si="85"/>
        <v>N/A</v>
      </c>
      <c r="M1784" s="68">
        <f t="shared" si="87"/>
        <v>0.157</v>
      </c>
    </row>
    <row r="1785" spans="1:13" x14ac:dyDescent="0.45">
      <c r="A1785" s="31" t="str">
        <f t="shared" si="86"/>
        <v>E09000018_Income deprivation affecting children indicator (IDACI) - average score_score</v>
      </c>
      <c r="B1785" s="16" t="s">
        <v>323</v>
      </c>
      <c r="C1785" s="16" t="s">
        <v>324</v>
      </c>
      <c r="D1785" s="17" t="s">
        <v>229</v>
      </c>
      <c r="E1785" s="31">
        <v>2019</v>
      </c>
      <c r="F1785" s="31" t="s">
        <v>32</v>
      </c>
      <c r="G1785" s="31" t="s">
        <v>36</v>
      </c>
      <c r="H1785" s="17" t="s">
        <v>2169</v>
      </c>
      <c r="I1785" s="18">
        <v>0.17</v>
      </c>
      <c r="J1785" s="31">
        <f>INDEX('LA lookup'!H:H,MATCH(B1785,'LA lookup'!G:G,0))</f>
        <v>64898</v>
      </c>
      <c r="K1785" s="31"/>
      <c r="L1785" s="31" t="str">
        <f t="shared" si="85"/>
        <v>N/A</v>
      </c>
      <c r="M1785" s="68">
        <f t="shared" si="87"/>
        <v>0.17</v>
      </c>
    </row>
    <row r="1786" spans="1:13" x14ac:dyDescent="0.45">
      <c r="A1786" s="31" t="str">
        <f t="shared" si="86"/>
        <v>E09000019_Income deprivation affecting children indicator (IDACI) - average score_score</v>
      </c>
      <c r="B1786" s="16" t="s">
        <v>500</v>
      </c>
      <c r="C1786" s="16" t="s">
        <v>501</v>
      </c>
      <c r="D1786" s="17" t="s">
        <v>229</v>
      </c>
      <c r="E1786" s="31">
        <v>2019</v>
      </c>
      <c r="F1786" s="31" t="s">
        <v>32</v>
      </c>
      <c r="G1786" s="31" t="s">
        <v>36</v>
      </c>
      <c r="H1786" s="17" t="s">
        <v>2169</v>
      </c>
      <c r="I1786" s="18">
        <v>0.27500000000000002</v>
      </c>
      <c r="J1786" s="31">
        <f>INDEX('LA lookup'!H:H,MATCH(B1786,'LA lookup'!G:G,0))</f>
        <v>42098</v>
      </c>
      <c r="K1786" s="31"/>
      <c r="L1786" s="31" t="str">
        <f t="shared" si="85"/>
        <v>N/A</v>
      </c>
      <c r="M1786" s="68">
        <f t="shared" si="87"/>
        <v>0.27500000000000002</v>
      </c>
    </row>
    <row r="1787" spans="1:13" x14ac:dyDescent="0.45">
      <c r="A1787" s="31" t="str">
        <f t="shared" si="86"/>
        <v>E09000020_Income deprivation affecting children indicator (IDACI) - average score_score</v>
      </c>
      <c r="B1787" s="16" t="s">
        <v>479</v>
      </c>
      <c r="C1787" s="16" t="s">
        <v>674</v>
      </c>
      <c r="D1787" s="17" t="s">
        <v>229</v>
      </c>
      <c r="E1787" s="31">
        <v>2019</v>
      </c>
      <c r="F1787" s="31" t="s">
        <v>32</v>
      </c>
      <c r="G1787" s="31" t="s">
        <v>36</v>
      </c>
      <c r="H1787" s="17" t="s">
        <v>2169</v>
      </c>
      <c r="I1787" s="18">
        <v>0.129</v>
      </c>
      <c r="J1787" s="31">
        <f>INDEX('LA lookup'!H:H,MATCH(B1787,'LA lookup'!G:G,0))</f>
        <v>28678</v>
      </c>
      <c r="K1787" s="31"/>
      <c r="L1787" s="31" t="str">
        <f t="shared" si="85"/>
        <v>N/A</v>
      </c>
      <c r="M1787" s="68">
        <f t="shared" si="87"/>
        <v>0.129</v>
      </c>
    </row>
    <row r="1788" spans="1:13" x14ac:dyDescent="0.45">
      <c r="A1788" s="31" t="str">
        <f t="shared" si="86"/>
        <v>E09000021_Income deprivation affecting children indicator (IDACI) - average score_score</v>
      </c>
      <c r="B1788" s="16" t="s">
        <v>520</v>
      </c>
      <c r="C1788" s="16" t="s">
        <v>521</v>
      </c>
      <c r="D1788" s="17" t="s">
        <v>229</v>
      </c>
      <c r="E1788" s="31">
        <v>2019</v>
      </c>
      <c r="F1788" s="31" t="s">
        <v>32</v>
      </c>
      <c r="G1788" s="31" t="s">
        <v>36</v>
      </c>
      <c r="H1788" s="17" t="s">
        <v>2169</v>
      </c>
      <c r="I1788" s="18">
        <v>0.1</v>
      </c>
      <c r="J1788" s="31">
        <f>INDEX('LA lookup'!H:H,MATCH(B1788,'LA lookup'!G:G,0))</f>
        <v>38977</v>
      </c>
      <c r="K1788" s="31"/>
      <c r="L1788" s="31" t="str">
        <f t="shared" si="85"/>
        <v>N/A</v>
      </c>
      <c r="M1788" s="68">
        <f t="shared" si="87"/>
        <v>0.1</v>
      </c>
    </row>
    <row r="1789" spans="1:13" x14ac:dyDescent="0.45">
      <c r="A1789" s="31" t="str">
        <f t="shared" si="86"/>
        <v>E09000022_Income deprivation affecting children indicator (IDACI) - average score_score</v>
      </c>
      <c r="B1789" s="16" t="s">
        <v>335</v>
      </c>
      <c r="C1789" s="16" t="s">
        <v>336</v>
      </c>
      <c r="D1789" s="17" t="s">
        <v>229</v>
      </c>
      <c r="E1789" s="31">
        <v>2019</v>
      </c>
      <c r="F1789" s="31" t="s">
        <v>32</v>
      </c>
      <c r="G1789" s="31" t="s">
        <v>36</v>
      </c>
      <c r="H1789" s="17" t="s">
        <v>2169</v>
      </c>
      <c r="I1789" s="18">
        <v>0.22900000000000001</v>
      </c>
      <c r="J1789" s="31">
        <f>INDEX('LA lookup'!H:H,MATCH(B1789,'LA lookup'!G:G,0))</f>
        <v>62629</v>
      </c>
      <c r="K1789" s="31"/>
      <c r="L1789" s="31" t="str">
        <f t="shared" si="85"/>
        <v>N/A</v>
      </c>
      <c r="M1789" s="68">
        <f t="shared" si="87"/>
        <v>0.22900000000000001</v>
      </c>
    </row>
    <row r="1790" spans="1:13" x14ac:dyDescent="0.45">
      <c r="A1790" s="31" t="str">
        <f t="shared" si="86"/>
        <v>E09000023_Income deprivation affecting children indicator (IDACI) - average score_score</v>
      </c>
      <c r="B1790" s="16" t="s">
        <v>343</v>
      </c>
      <c r="C1790" s="16" t="s">
        <v>344</v>
      </c>
      <c r="D1790" s="17" t="s">
        <v>229</v>
      </c>
      <c r="E1790" s="31">
        <v>2019</v>
      </c>
      <c r="F1790" s="31" t="s">
        <v>32</v>
      </c>
      <c r="G1790" s="31" t="s">
        <v>36</v>
      </c>
      <c r="H1790" s="17" t="s">
        <v>2169</v>
      </c>
      <c r="I1790" s="18">
        <v>0.22900000000000001</v>
      </c>
      <c r="J1790" s="31">
        <f>INDEX('LA lookup'!H:H,MATCH(B1790,'LA lookup'!G:G,0))</f>
        <v>68458</v>
      </c>
      <c r="K1790" s="31"/>
      <c r="L1790" s="31" t="str">
        <f t="shared" si="85"/>
        <v>N/A</v>
      </c>
      <c r="M1790" s="68">
        <f t="shared" si="87"/>
        <v>0.22900000000000001</v>
      </c>
    </row>
    <row r="1791" spans="1:13" x14ac:dyDescent="0.45">
      <c r="A1791" s="31" t="str">
        <f t="shared" si="86"/>
        <v>E09000024_Income deprivation affecting children indicator (IDACI) - average score_score</v>
      </c>
      <c r="B1791" s="16" t="s">
        <v>353</v>
      </c>
      <c r="C1791" s="16" t="s">
        <v>354</v>
      </c>
      <c r="D1791" s="17" t="s">
        <v>229</v>
      </c>
      <c r="E1791" s="31">
        <v>2019</v>
      </c>
      <c r="F1791" s="31" t="s">
        <v>32</v>
      </c>
      <c r="G1791" s="31" t="s">
        <v>36</v>
      </c>
      <c r="H1791" s="17" t="s">
        <v>2169</v>
      </c>
      <c r="I1791" s="18">
        <v>0.13400000000000001</v>
      </c>
      <c r="J1791" s="31">
        <f>INDEX('LA lookup'!H:H,MATCH(B1791,'LA lookup'!G:G,0))</f>
        <v>47266</v>
      </c>
      <c r="K1791" s="31"/>
      <c r="L1791" s="31" t="str">
        <f t="shared" si="85"/>
        <v>N/A</v>
      </c>
      <c r="M1791" s="68">
        <f t="shared" si="87"/>
        <v>0.13400000000000001</v>
      </c>
    </row>
    <row r="1792" spans="1:13" x14ac:dyDescent="0.45">
      <c r="A1792" s="31" t="str">
        <f t="shared" si="86"/>
        <v>E09000025_Income deprivation affecting children indicator (IDACI) - average score_score</v>
      </c>
      <c r="B1792" s="16" t="s">
        <v>359</v>
      </c>
      <c r="C1792" s="16" t="s">
        <v>360</v>
      </c>
      <c r="D1792" s="17" t="s">
        <v>229</v>
      </c>
      <c r="E1792" s="31">
        <v>2019</v>
      </c>
      <c r="F1792" s="31" t="s">
        <v>32</v>
      </c>
      <c r="G1792" s="31" t="s">
        <v>36</v>
      </c>
      <c r="H1792" s="17" t="s">
        <v>2169</v>
      </c>
      <c r="I1792" s="18">
        <v>0.20100000000000001</v>
      </c>
      <c r="J1792" s="31">
        <f>INDEX('LA lookup'!H:H,MATCH(B1792,'LA lookup'!G:G,0))</f>
        <v>86567</v>
      </c>
      <c r="K1792" s="31"/>
      <c r="L1792" s="31" t="str">
        <f t="shared" si="85"/>
        <v>N/A</v>
      </c>
      <c r="M1792" s="68">
        <f t="shared" si="87"/>
        <v>0.20100000000000001</v>
      </c>
    </row>
    <row r="1793" spans="1:13" x14ac:dyDescent="0.45">
      <c r="A1793" s="31" t="str">
        <f t="shared" si="86"/>
        <v>E09000026_Income deprivation affecting children indicator (IDACI) - average score_score</v>
      </c>
      <c r="B1793" s="16" t="s">
        <v>385</v>
      </c>
      <c r="C1793" s="16" t="s">
        <v>386</v>
      </c>
      <c r="D1793" s="17" t="s">
        <v>229</v>
      </c>
      <c r="E1793" s="31">
        <v>2019</v>
      </c>
      <c r="F1793" s="31" t="s">
        <v>32</v>
      </c>
      <c r="G1793" s="31" t="s">
        <v>36</v>
      </c>
      <c r="H1793" s="17" t="s">
        <v>2169</v>
      </c>
      <c r="I1793" s="18">
        <v>0.13700000000000001</v>
      </c>
      <c r="J1793" s="31">
        <f>INDEX('LA lookup'!H:H,MATCH(B1793,'LA lookup'!G:G,0))</f>
        <v>76159</v>
      </c>
      <c r="K1793" s="31"/>
      <c r="L1793" s="31" t="str">
        <f t="shared" si="85"/>
        <v>N/A</v>
      </c>
      <c r="M1793" s="68">
        <f t="shared" si="87"/>
        <v>0.13700000000000001</v>
      </c>
    </row>
    <row r="1794" spans="1:13" x14ac:dyDescent="0.45">
      <c r="A1794" s="31" t="str">
        <f t="shared" si="86"/>
        <v>E09000027_Income deprivation affecting children indicator (IDACI) - average score_score</v>
      </c>
      <c r="B1794" s="16" t="s">
        <v>389</v>
      </c>
      <c r="C1794" s="16" t="s">
        <v>390</v>
      </c>
      <c r="D1794" s="17" t="s">
        <v>229</v>
      </c>
      <c r="E1794" s="31">
        <v>2019</v>
      </c>
      <c r="F1794" s="31" t="s">
        <v>32</v>
      </c>
      <c r="G1794" s="31" t="s">
        <v>36</v>
      </c>
      <c r="H1794" s="17" t="s">
        <v>2169</v>
      </c>
      <c r="I1794" s="18">
        <v>7.0000000000000007E-2</v>
      </c>
      <c r="J1794" s="31">
        <f>INDEX('LA lookup'!H:H,MATCH(B1794,'LA lookup'!G:G,0))</f>
        <v>45525</v>
      </c>
      <c r="K1794" s="31"/>
      <c r="L1794" s="31" t="str">
        <f t="shared" si="85"/>
        <v>N/A</v>
      </c>
      <c r="M1794" s="68">
        <f t="shared" si="87"/>
        <v>7.0000000000000007E-2</v>
      </c>
    </row>
    <row r="1795" spans="1:13" x14ac:dyDescent="0.45">
      <c r="A1795" s="31" t="str">
        <f t="shared" si="86"/>
        <v>E09000028_Income deprivation affecting children indicator (IDACI) - average score_score</v>
      </c>
      <c r="B1795" s="16" t="s">
        <v>414</v>
      </c>
      <c r="C1795" s="16" t="s">
        <v>415</v>
      </c>
      <c r="D1795" s="17" t="s">
        <v>229</v>
      </c>
      <c r="E1795" s="31">
        <v>2019</v>
      </c>
      <c r="F1795" s="31" t="s">
        <v>32</v>
      </c>
      <c r="G1795" s="31" t="s">
        <v>36</v>
      </c>
      <c r="H1795" s="17" t="s">
        <v>2169</v>
      </c>
      <c r="I1795" s="18">
        <v>0.24099999999999999</v>
      </c>
      <c r="J1795" s="31">
        <f>INDEX('LA lookup'!H:H,MATCH(B1795,'LA lookup'!G:G,0))</f>
        <v>65121</v>
      </c>
      <c r="K1795" s="31"/>
      <c r="L1795" s="31" t="str">
        <f t="shared" si="85"/>
        <v>N/A</v>
      </c>
      <c r="M1795" s="68">
        <f t="shared" si="87"/>
        <v>0.24099999999999999</v>
      </c>
    </row>
    <row r="1796" spans="1:13" x14ac:dyDescent="0.45">
      <c r="A1796" s="31" t="str">
        <f t="shared" si="86"/>
        <v>E09000029_Income deprivation affecting children indicator (IDACI) - average score_score</v>
      </c>
      <c r="B1796" s="16" t="s">
        <v>432</v>
      </c>
      <c r="C1796" s="16" t="s">
        <v>433</v>
      </c>
      <c r="D1796" s="17" t="s">
        <v>229</v>
      </c>
      <c r="E1796" s="31">
        <v>2019</v>
      </c>
      <c r="F1796" s="31" t="s">
        <v>32</v>
      </c>
      <c r="G1796" s="31" t="s">
        <v>36</v>
      </c>
      <c r="H1796" s="17" t="s">
        <v>2169</v>
      </c>
      <c r="I1796" s="18">
        <v>0.126</v>
      </c>
      <c r="J1796" s="31">
        <f>INDEX('LA lookup'!H:H,MATCH(B1796,'LA lookup'!G:G,0))</f>
        <v>47941</v>
      </c>
      <c r="K1796" s="31"/>
      <c r="L1796" s="31" t="str">
        <f t="shared" si="85"/>
        <v>N/A</v>
      </c>
      <c r="M1796" s="68">
        <f t="shared" si="87"/>
        <v>0.126</v>
      </c>
    </row>
    <row r="1797" spans="1:13" x14ac:dyDescent="0.45">
      <c r="A1797" s="31" t="str">
        <f t="shared" si="86"/>
        <v>E09000030_Income deprivation affecting children indicator (IDACI) - average score_score</v>
      </c>
      <c r="B1797" s="16" t="s">
        <v>440</v>
      </c>
      <c r="C1797" s="16" t="s">
        <v>441</v>
      </c>
      <c r="D1797" s="17" t="s">
        <v>229</v>
      </c>
      <c r="E1797" s="31">
        <v>2019</v>
      </c>
      <c r="F1797" s="31" t="s">
        <v>32</v>
      </c>
      <c r="G1797" s="31" t="s">
        <v>36</v>
      </c>
      <c r="H1797" s="17" t="s">
        <v>2169</v>
      </c>
      <c r="I1797" s="18">
        <v>0.26600000000000001</v>
      </c>
      <c r="J1797" s="31">
        <f>INDEX('LA lookup'!H:H,MATCH(B1797,'LA lookup'!G:G,0))</f>
        <v>70973</v>
      </c>
      <c r="K1797" s="31"/>
      <c r="L1797" s="31" t="str">
        <f t="shared" si="85"/>
        <v>N/A</v>
      </c>
      <c r="M1797" s="68">
        <f t="shared" si="87"/>
        <v>0.26600000000000001</v>
      </c>
    </row>
    <row r="1798" spans="1:13" x14ac:dyDescent="0.45">
      <c r="A1798" s="31" t="str">
        <f t="shared" si="86"/>
        <v>E09000031_Income deprivation affecting children indicator (IDACI) - average score_score</v>
      </c>
      <c r="B1798" s="16" t="s">
        <v>448</v>
      </c>
      <c r="C1798" s="16" t="s">
        <v>449</v>
      </c>
      <c r="D1798" s="17" t="s">
        <v>229</v>
      </c>
      <c r="E1798" s="31">
        <v>2019</v>
      </c>
      <c r="F1798" s="31" t="s">
        <v>32</v>
      </c>
      <c r="G1798" s="31" t="s">
        <v>36</v>
      </c>
      <c r="H1798" s="17" t="s">
        <v>2169</v>
      </c>
      <c r="I1798" s="18">
        <v>0.192</v>
      </c>
      <c r="J1798" s="31">
        <f>INDEX('LA lookup'!H:H,MATCH(B1798,'LA lookup'!G:G,0))</f>
        <v>67017</v>
      </c>
      <c r="K1798" s="31"/>
      <c r="L1798" s="31" t="str">
        <f t="shared" si="85"/>
        <v>N/A</v>
      </c>
      <c r="M1798" s="68">
        <f t="shared" si="87"/>
        <v>0.192</v>
      </c>
    </row>
    <row r="1799" spans="1:13" x14ac:dyDescent="0.45">
      <c r="A1799" s="31" t="str">
        <f t="shared" si="86"/>
        <v>E09000032_Income deprivation affecting children indicator (IDACI) - average score_score</v>
      </c>
      <c r="B1799" s="16" t="s">
        <v>450</v>
      </c>
      <c r="C1799" s="16" t="s">
        <v>451</v>
      </c>
      <c r="D1799" s="17" t="s">
        <v>229</v>
      </c>
      <c r="E1799" s="31">
        <v>2019</v>
      </c>
      <c r="F1799" s="31" t="s">
        <v>32</v>
      </c>
      <c r="G1799" s="31" t="s">
        <v>36</v>
      </c>
      <c r="H1799" s="17" t="s">
        <v>2169</v>
      </c>
      <c r="I1799" s="18">
        <v>0.154</v>
      </c>
      <c r="J1799" s="31">
        <f>INDEX('LA lookup'!H:H,MATCH(B1799,'LA lookup'!G:G,0))</f>
        <v>63840</v>
      </c>
      <c r="K1799" s="31"/>
      <c r="L1799" s="31" t="str">
        <f t="shared" si="85"/>
        <v>N/A</v>
      </c>
      <c r="M1799" s="68">
        <f t="shared" si="87"/>
        <v>0.154</v>
      </c>
    </row>
    <row r="1800" spans="1:13" x14ac:dyDescent="0.45">
      <c r="A1800" s="31" t="str">
        <f t="shared" si="86"/>
        <v>E09000033_Income deprivation affecting children indicator (IDACI) - average score_score</v>
      </c>
      <c r="B1800" s="16" t="s">
        <v>506</v>
      </c>
      <c r="C1800" s="16" t="s">
        <v>507</v>
      </c>
      <c r="D1800" s="17" t="s">
        <v>229</v>
      </c>
      <c r="E1800" s="31">
        <v>2019</v>
      </c>
      <c r="F1800" s="31" t="s">
        <v>32</v>
      </c>
      <c r="G1800" s="31" t="s">
        <v>36</v>
      </c>
      <c r="H1800" s="17" t="s">
        <v>2169</v>
      </c>
      <c r="I1800" s="18">
        <v>0.183</v>
      </c>
      <c r="J1800" s="31">
        <f>INDEX('LA lookup'!H:H,MATCH(B1800,'LA lookup'!G:G,0))</f>
        <v>47445</v>
      </c>
      <c r="K1800" s="31"/>
      <c r="L1800" s="31" t="str">
        <f t="shared" si="85"/>
        <v>N/A</v>
      </c>
      <c r="M1800" s="68">
        <f t="shared" si="87"/>
        <v>0.183</v>
      </c>
    </row>
    <row r="1801" spans="1:13" x14ac:dyDescent="0.45">
      <c r="A1801" s="31" t="str">
        <f t="shared" si="86"/>
        <v>E10000002_Income deprivation affecting children indicator (IDACI) - average score_score</v>
      </c>
      <c r="B1801" s="16" t="s">
        <v>269</v>
      </c>
      <c r="C1801" s="16" t="s">
        <v>270</v>
      </c>
      <c r="D1801" s="17" t="s">
        <v>229</v>
      </c>
      <c r="E1801" s="31">
        <v>2019</v>
      </c>
      <c r="F1801" s="31" t="s">
        <v>32</v>
      </c>
      <c r="G1801" s="31" t="s">
        <v>36</v>
      </c>
      <c r="H1801" s="17" t="s">
        <v>2169</v>
      </c>
      <c r="I1801" s="18">
        <v>8.5000000000000006E-2</v>
      </c>
      <c r="J1801" s="31">
        <f>INDEX('LA lookup'!H:H,MATCH(B1801,'LA lookup'!G:G,0))</f>
        <v>124321</v>
      </c>
      <c r="K1801" s="31"/>
      <c r="L1801" s="31" t="str">
        <f t="shared" si="85"/>
        <v>N/A</v>
      </c>
      <c r="M1801" s="68">
        <f t="shared" si="87"/>
        <v>8.5000000000000006E-2</v>
      </c>
    </row>
    <row r="1802" spans="1:13" x14ac:dyDescent="0.45">
      <c r="A1802" s="31" t="str">
        <f t="shared" si="86"/>
        <v>E10000003_Income deprivation affecting children indicator (IDACI) - average score_score</v>
      </c>
      <c r="B1802" s="16" t="s">
        <v>275</v>
      </c>
      <c r="C1802" s="16" t="s">
        <v>276</v>
      </c>
      <c r="D1802" s="17" t="s">
        <v>229</v>
      </c>
      <c r="E1802" s="31">
        <v>2019</v>
      </c>
      <c r="F1802" s="31" t="s">
        <v>32</v>
      </c>
      <c r="G1802" s="31" t="s">
        <v>36</v>
      </c>
      <c r="H1802" s="17" t="s">
        <v>2169</v>
      </c>
      <c r="I1802" s="18">
        <v>0.111</v>
      </c>
      <c r="J1802" s="31">
        <f>INDEX('LA lookup'!H:H,MATCH(B1802,'LA lookup'!G:G,0))</f>
        <v>135719</v>
      </c>
      <c r="K1802" s="31"/>
      <c r="L1802" s="31" t="str">
        <f t="shared" ref="L1802:L1826" si="88">IF(LOWER(H1802)="percentage",CONCATENATE(I1802,"%"),IF(J1802="NA",K1802,IF(OR(ISERROR(I1802),ISBLANK(I1802),NOT(ISNUMBER(I1802)),H1802="score"),"N/A",CONCATENATE(ROUND(I1802/J1802*1000,1)," per 1000 0-17 yr olds"))))</f>
        <v>N/A</v>
      </c>
      <c r="M1802" s="68">
        <f t="shared" si="87"/>
        <v>0.111</v>
      </c>
    </row>
    <row r="1803" spans="1:13" x14ac:dyDescent="0.45">
      <c r="A1803" s="31" t="str">
        <f t="shared" ref="A1803:A1826" si="89">CONCATENATE(B1803,"_",G1803,"_",H1803)</f>
        <v>E10000006_Income deprivation affecting children indicator (IDACI) - average score_score</v>
      </c>
      <c r="B1803" s="16" t="s">
        <v>285</v>
      </c>
      <c r="C1803" s="16" t="s">
        <v>286</v>
      </c>
      <c r="D1803" s="17" t="s">
        <v>229</v>
      </c>
      <c r="E1803" s="31">
        <v>2019</v>
      </c>
      <c r="F1803" s="31" t="s">
        <v>32</v>
      </c>
      <c r="G1803" s="31" t="s">
        <v>36</v>
      </c>
      <c r="H1803" s="17" t="s">
        <v>2169</v>
      </c>
      <c r="I1803" s="18">
        <v>0.13800000000000001</v>
      </c>
      <c r="J1803" s="31">
        <f>INDEX('LA lookup'!H:H,MATCH(B1803,'LA lookup'!G:G,0))</f>
        <v>92500</v>
      </c>
      <c r="K1803" s="31"/>
      <c r="L1803" s="31" t="str">
        <f t="shared" si="88"/>
        <v>N/A</v>
      </c>
      <c r="M1803" s="68">
        <f t="shared" si="87"/>
        <v>0.13800000000000001</v>
      </c>
    </row>
    <row r="1804" spans="1:13" x14ac:dyDescent="0.45">
      <c r="A1804" s="31" t="str">
        <f t="shared" si="89"/>
        <v>E10000007_Income deprivation affecting children indicator (IDACI) - average score_score</v>
      </c>
      <c r="B1804" s="16" t="s">
        <v>291</v>
      </c>
      <c r="C1804" s="16" t="s">
        <v>292</v>
      </c>
      <c r="D1804" s="17" t="s">
        <v>229</v>
      </c>
      <c r="E1804" s="31">
        <v>2019</v>
      </c>
      <c r="F1804" s="31" t="s">
        <v>32</v>
      </c>
      <c r="G1804" s="31" t="s">
        <v>36</v>
      </c>
      <c r="H1804" s="17" t="s">
        <v>2169</v>
      </c>
      <c r="I1804" s="18">
        <v>0.152</v>
      </c>
      <c r="J1804" s="31">
        <f>INDEX('LA lookup'!H:H,MATCH(B1804,'LA lookup'!G:G,0))</f>
        <v>153272</v>
      </c>
      <c r="K1804" s="31"/>
      <c r="L1804" s="31" t="str">
        <f t="shared" si="88"/>
        <v>N/A</v>
      </c>
      <c r="M1804" s="68">
        <f t="shared" si="87"/>
        <v>0.152</v>
      </c>
    </row>
    <row r="1805" spans="1:13" x14ac:dyDescent="0.45">
      <c r="A1805" s="31" t="str">
        <f t="shared" si="89"/>
        <v>E10000008_Income deprivation affecting children indicator (IDACI) - average score_score</v>
      </c>
      <c r="B1805" s="16" t="s">
        <v>504</v>
      </c>
      <c r="C1805" s="16" t="s">
        <v>505</v>
      </c>
      <c r="D1805" s="17" t="s">
        <v>229</v>
      </c>
      <c r="E1805" s="31">
        <v>2019</v>
      </c>
      <c r="F1805" s="31" t="s">
        <v>32</v>
      </c>
      <c r="G1805" s="31" t="s">
        <v>36</v>
      </c>
      <c r="H1805" s="17" t="s">
        <v>2169</v>
      </c>
      <c r="I1805" s="18">
        <v>0.123</v>
      </c>
      <c r="J1805" s="31">
        <f>INDEX('LA lookup'!H:H,MATCH(B1805,'LA lookup'!G:G,0))</f>
        <v>145878</v>
      </c>
      <c r="K1805" s="31"/>
      <c r="L1805" s="31" t="str">
        <f t="shared" si="88"/>
        <v>N/A</v>
      </c>
      <c r="M1805" s="68">
        <f t="shared" ref="M1805:M1826" si="90">I1805</f>
        <v>0.123</v>
      </c>
    </row>
    <row r="1806" spans="1:13" x14ac:dyDescent="0.45">
      <c r="A1806" s="31" t="str">
        <f t="shared" si="89"/>
        <v>E10000011_Income deprivation affecting children indicator (IDACI) - average score_score</v>
      </c>
      <c r="B1806" s="16" t="s">
        <v>299</v>
      </c>
      <c r="C1806" s="16" t="s">
        <v>300</v>
      </c>
      <c r="D1806" s="17" t="s">
        <v>229</v>
      </c>
      <c r="E1806" s="31">
        <v>2019</v>
      </c>
      <c r="F1806" s="31" t="s">
        <v>32</v>
      </c>
      <c r="G1806" s="31" t="s">
        <v>36</v>
      </c>
      <c r="H1806" s="17" t="s">
        <v>2169</v>
      </c>
      <c r="I1806" s="18">
        <v>0.161</v>
      </c>
      <c r="J1806" s="31">
        <f>INDEX('LA lookup'!H:H,MATCH(B1806,'LA lookup'!G:G,0))</f>
        <v>106378</v>
      </c>
      <c r="K1806" s="31"/>
      <c r="L1806" s="31" t="str">
        <f t="shared" si="88"/>
        <v>N/A</v>
      </c>
      <c r="M1806" s="68">
        <f t="shared" si="90"/>
        <v>0.161</v>
      </c>
    </row>
    <row r="1807" spans="1:13" x14ac:dyDescent="0.45">
      <c r="A1807" s="31" t="str">
        <f t="shared" si="89"/>
        <v>E10000012_Income deprivation affecting children indicator (IDACI) - average score_score</v>
      </c>
      <c r="B1807" s="16" t="s">
        <v>303</v>
      </c>
      <c r="C1807" s="16" t="s">
        <v>304</v>
      </c>
      <c r="D1807" s="17" t="s">
        <v>229</v>
      </c>
      <c r="E1807" s="31">
        <v>2019</v>
      </c>
      <c r="F1807" s="31" t="s">
        <v>32</v>
      </c>
      <c r="G1807" s="31" t="s">
        <v>36</v>
      </c>
      <c r="H1807" s="17" t="s">
        <v>2169</v>
      </c>
      <c r="I1807" s="18">
        <v>0.14399999999999999</v>
      </c>
      <c r="J1807" s="31">
        <f>INDEX('LA lookup'!H:H,MATCH(B1807,'LA lookup'!G:G,0))</f>
        <v>311172</v>
      </c>
      <c r="K1807" s="31"/>
      <c r="L1807" s="31" t="str">
        <f t="shared" si="88"/>
        <v>N/A</v>
      </c>
      <c r="M1807" s="68">
        <f t="shared" si="90"/>
        <v>0.14399999999999999</v>
      </c>
    </row>
    <row r="1808" spans="1:13" x14ac:dyDescent="0.45">
      <c r="A1808" s="31" t="str">
        <f t="shared" si="89"/>
        <v>E10000013_Income deprivation affecting children indicator (IDACI) - average score_score</v>
      </c>
      <c r="B1808" s="16" t="s">
        <v>307</v>
      </c>
      <c r="C1808" s="16" t="s">
        <v>308</v>
      </c>
      <c r="D1808" s="17" t="s">
        <v>229</v>
      </c>
      <c r="E1808" s="31">
        <v>2019</v>
      </c>
      <c r="F1808" s="31" t="s">
        <v>32</v>
      </c>
      <c r="G1808" s="31" t="s">
        <v>36</v>
      </c>
      <c r="H1808" s="17" t="s">
        <v>2169</v>
      </c>
      <c r="I1808" s="18">
        <v>0.126</v>
      </c>
      <c r="J1808" s="31">
        <f>INDEX('LA lookup'!H:H,MATCH(B1808,'LA lookup'!G:G,0))</f>
        <v>128136</v>
      </c>
      <c r="K1808" s="31"/>
      <c r="L1808" s="31" t="str">
        <f t="shared" si="88"/>
        <v>N/A</v>
      </c>
      <c r="M1808" s="68">
        <f t="shared" si="90"/>
        <v>0.126</v>
      </c>
    </row>
    <row r="1809" spans="1:13" x14ac:dyDescent="0.45">
      <c r="A1809" s="31" t="str">
        <f t="shared" si="89"/>
        <v>E10000014_Income deprivation affecting children indicator (IDACI) - average score_score</v>
      </c>
      <c r="B1809" s="16" t="s">
        <v>309</v>
      </c>
      <c r="C1809" s="16" t="s">
        <v>310</v>
      </c>
      <c r="D1809" s="17" t="s">
        <v>229</v>
      </c>
      <c r="E1809" s="31">
        <v>2019</v>
      </c>
      <c r="F1809" s="31" t="s">
        <v>32</v>
      </c>
      <c r="G1809" s="31" t="s">
        <v>36</v>
      </c>
      <c r="H1809" s="17" t="s">
        <v>2169</v>
      </c>
      <c r="I1809" s="18">
        <v>0.10100000000000001</v>
      </c>
      <c r="J1809" s="31">
        <f>INDEX('LA lookup'!H:H,MATCH(B1809,'LA lookup'!G:G,0))</f>
        <v>284002</v>
      </c>
      <c r="K1809" s="31"/>
      <c r="L1809" s="31" t="str">
        <f t="shared" si="88"/>
        <v>N/A</v>
      </c>
      <c r="M1809" s="68">
        <f t="shared" si="90"/>
        <v>0.10100000000000001</v>
      </c>
    </row>
    <row r="1810" spans="1:13" x14ac:dyDescent="0.45">
      <c r="A1810" s="31" t="str">
        <f t="shared" si="89"/>
        <v>E10000015_Income deprivation affecting children indicator (IDACI) - average score_score</v>
      </c>
      <c r="B1810" s="16" t="s">
        <v>319</v>
      </c>
      <c r="C1810" s="16" t="s">
        <v>320</v>
      </c>
      <c r="D1810" s="17" t="s">
        <v>229</v>
      </c>
      <c r="E1810" s="31">
        <v>2019</v>
      </c>
      <c r="F1810" s="31" t="s">
        <v>32</v>
      </c>
      <c r="G1810" s="31" t="s">
        <v>36</v>
      </c>
      <c r="H1810" s="17" t="s">
        <v>2169</v>
      </c>
      <c r="I1810" s="18">
        <v>0.111</v>
      </c>
      <c r="J1810" s="31">
        <f>INDEX('LA lookup'!H:H,MATCH(B1810,'LA lookup'!G:G,0))</f>
        <v>271005</v>
      </c>
      <c r="K1810" s="31"/>
      <c r="L1810" s="31" t="str">
        <f t="shared" si="88"/>
        <v>N/A</v>
      </c>
      <c r="M1810" s="68">
        <f t="shared" si="90"/>
        <v>0.111</v>
      </c>
    </row>
    <row r="1811" spans="1:13" x14ac:dyDescent="0.45">
      <c r="A1811" s="31" t="str">
        <f t="shared" si="89"/>
        <v>E10000016_Income deprivation affecting children indicator (IDACI) - average score_score</v>
      </c>
      <c r="B1811" s="16" t="s">
        <v>327</v>
      </c>
      <c r="C1811" s="16" t="s">
        <v>328</v>
      </c>
      <c r="D1811" s="17" t="s">
        <v>229</v>
      </c>
      <c r="E1811" s="31">
        <v>2019</v>
      </c>
      <c r="F1811" s="31" t="s">
        <v>32</v>
      </c>
      <c r="G1811" s="31" t="s">
        <v>36</v>
      </c>
      <c r="H1811" s="17" t="s">
        <v>2169</v>
      </c>
      <c r="I1811" s="18">
        <v>0.158</v>
      </c>
      <c r="J1811" s="31">
        <f>INDEX('LA lookup'!H:H,MATCH(B1811,'LA lookup'!G:G,0))</f>
        <v>340140</v>
      </c>
      <c r="K1811" s="31"/>
      <c r="L1811" s="31" t="str">
        <f t="shared" si="88"/>
        <v>N/A</v>
      </c>
      <c r="M1811" s="68">
        <f t="shared" si="90"/>
        <v>0.158</v>
      </c>
    </row>
    <row r="1812" spans="1:13" x14ac:dyDescent="0.45">
      <c r="A1812" s="31" t="str">
        <f t="shared" si="89"/>
        <v>E10000017_Income deprivation affecting children indicator (IDACI) - average score_score</v>
      </c>
      <c r="B1812" s="16" t="s">
        <v>337</v>
      </c>
      <c r="C1812" s="16" t="s">
        <v>338</v>
      </c>
      <c r="D1812" s="17" t="s">
        <v>229</v>
      </c>
      <c r="E1812" s="31">
        <v>2019</v>
      </c>
      <c r="F1812" s="31" t="s">
        <v>32</v>
      </c>
      <c r="G1812" s="31" t="s">
        <v>36</v>
      </c>
      <c r="H1812" s="17" t="s">
        <v>2169</v>
      </c>
      <c r="I1812" s="18">
        <v>0.16700000000000001</v>
      </c>
      <c r="J1812" s="31">
        <f>INDEX('LA lookup'!H:H,MATCH(B1812,'LA lookup'!G:G,0))</f>
        <v>249727</v>
      </c>
      <c r="K1812" s="31"/>
      <c r="L1812" s="31" t="str">
        <f t="shared" si="88"/>
        <v>N/A</v>
      </c>
      <c r="M1812" s="68">
        <f t="shared" si="90"/>
        <v>0.16700000000000001</v>
      </c>
    </row>
    <row r="1813" spans="1:13" x14ac:dyDescent="0.45">
      <c r="A1813" s="31" t="str">
        <f t="shared" si="89"/>
        <v>E10000018_Income deprivation affecting children indicator (IDACI) - average score_score</v>
      </c>
      <c r="B1813" s="16" t="s">
        <v>552</v>
      </c>
      <c r="C1813" s="16" t="s">
        <v>553</v>
      </c>
      <c r="D1813" s="17" t="s">
        <v>229</v>
      </c>
      <c r="E1813" s="31">
        <v>2019</v>
      </c>
      <c r="F1813" s="31" t="s">
        <v>32</v>
      </c>
      <c r="G1813" s="31" t="s">
        <v>36</v>
      </c>
      <c r="H1813" s="17" t="s">
        <v>2169</v>
      </c>
      <c r="I1813" s="18">
        <v>0.106</v>
      </c>
      <c r="J1813" s="31">
        <f>INDEX('LA lookup'!H:H,MATCH(B1813,'LA lookup'!G:G,0))</f>
        <v>140307</v>
      </c>
      <c r="K1813" s="31"/>
      <c r="L1813" s="31" t="str">
        <f t="shared" si="88"/>
        <v>N/A</v>
      </c>
      <c r="M1813" s="68">
        <f t="shared" si="90"/>
        <v>0.106</v>
      </c>
    </row>
    <row r="1814" spans="1:13" x14ac:dyDescent="0.45">
      <c r="A1814" s="31" t="str">
        <f t="shared" si="89"/>
        <v>E10000019_Income deprivation affecting children indicator (IDACI) - average score_score</v>
      </c>
      <c r="B1814" s="16" t="s">
        <v>345</v>
      </c>
      <c r="C1814" s="16" t="s">
        <v>346</v>
      </c>
      <c r="D1814" s="17" t="s">
        <v>229</v>
      </c>
      <c r="E1814" s="31">
        <v>2019</v>
      </c>
      <c r="F1814" s="31" t="s">
        <v>32</v>
      </c>
      <c r="G1814" s="31" t="s">
        <v>36</v>
      </c>
      <c r="H1814" s="17" t="s">
        <v>2169</v>
      </c>
      <c r="I1814" s="18">
        <v>0.16400000000000001</v>
      </c>
      <c r="J1814" s="31">
        <f>INDEX('LA lookup'!H:H,MATCH(B1814,'LA lookup'!G:G,0))</f>
        <v>145641</v>
      </c>
      <c r="K1814" s="31"/>
      <c r="L1814" s="31" t="str">
        <f t="shared" si="88"/>
        <v>N/A</v>
      </c>
      <c r="M1814" s="68">
        <f t="shared" si="90"/>
        <v>0.16400000000000001</v>
      </c>
    </row>
    <row r="1815" spans="1:13" x14ac:dyDescent="0.45">
      <c r="A1815" s="31" t="str">
        <f t="shared" si="89"/>
        <v>E10000020_Income deprivation affecting children indicator (IDACI) - average score_score</v>
      </c>
      <c r="B1815" s="16" t="s">
        <v>361</v>
      </c>
      <c r="C1815" s="16" t="s">
        <v>362</v>
      </c>
      <c r="D1815" s="17" t="s">
        <v>229</v>
      </c>
      <c r="E1815" s="31">
        <v>2019</v>
      </c>
      <c r="F1815" s="31" t="s">
        <v>32</v>
      </c>
      <c r="G1815" s="31" t="s">
        <v>36</v>
      </c>
      <c r="H1815" s="17" t="s">
        <v>2169</v>
      </c>
      <c r="I1815" s="18">
        <v>0.155</v>
      </c>
      <c r="J1815" s="31">
        <f>INDEX('LA lookup'!H:H,MATCH(B1815,'LA lookup'!G:G,0))</f>
        <v>170810</v>
      </c>
      <c r="K1815" s="31"/>
      <c r="L1815" s="31" t="str">
        <f t="shared" si="88"/>
        <v>N/A</v>
      </c>
      <c r="M1815" s="68">
        <f t="shared" si="90"/>
        <v>0.155</v>
      </c>
    </row>
    <row r="1816" spans="1:13" x14ac:dyDescent="0.45">
      <c r="A1816" s="31" t="str">
        <f t="shared" si="89"/>
        <v>E10000021_Income deprivation affecting children indicator (IDACI) - average score_score</v>
      </c>
      <c r="B1816" s="16" t="s">
        <v>371</v>
      </c>
      <c r="C1816" s="16" t="s">
        <v>372</v>
      </c>
      <c r="D1816" s="17" t="s">
        <v>229</v>
      </c>
      <c r="E1816" s="31">
        <v>2019</v>
      </c>
      <c r="F1816" s="31" t="s">
        <v>32</v>
      </c>
      <c r="G1816" s="31" t="s">
        <v>36</v>
      </c>
      <c r="H1816" s="17" t="s">
        <v>2169</v>
      </c>
      <c r="I1816" s="18">
        <v>0.14199999999999999</v>
      </c>
      <c r="J1816" s="31">
        <f>INDEX('LA lookup'!H:H,MATCH(B1816,'LA lookup'!G:G,0))</f>
        <v>170235</v>
      </c>
      <c r="K1816" s="31"/>
      <c r="L1816" s="31" t="str">
        <f t="shared" si="88"/>
        <v>N/A</v>
      </c>
      <c r="M1816" s="68">
        <f t="shared" si="90"/>
        <v>0.14199999999999999</v>
      </c>
    </row>
    <row r="1817" spans="1:13" x14ac:dyDescent="0.45">
      <c r="A1817" s="31" t="str">
        <f t="shared" si="89"/>
        <v>E10000023_Income deprivation affecting children indicator (IDACI) - average score_score</v>
      </c>
      <c r="B1817" s="16" t="s">
        <v>369</v>
      </c>
      <c r="C1817" s="16" t="s">
        <v>370</v>
      </c>
      <c r="D1817" s="17" t="s">
        <v>229</v>
      </c>
      <c r="E1817" s="31">
        <v>2019</v>
      </c>
      <c r="F1817" s="31" t="s">
        <v>32</v>
      </c>
      <c r="G1817" s="31" t="s">
        <v>36</v>
      </c>
      <c r="H1817" s="17" t="s">
        <v>2169</v>
      </c>
      <c r="I1817" s="18">
        <v>9.9000000000000005E-2</v>
      </c>
      <c r="J1817" s="31">
        <f>INDEX('LA lookup'!H:H,MATCH(B1817,'LA lookup'!G:G,0))</f>
        <v>117499</v>
      </c>
      <c r="K1817" s="31"/>
      <c r="L1817" s="31" t="str">
        <f t="shared" si="88"/>
        <v>N/A</v>
      </c>
      <c r="M1817" s="68">
        <f t="shared" si="90"/>
        <v>9.9000000000000005E-2</v>
      </c>
    </row>
    <row r="1818" spans="1:13" x14ac:dyDescent="0.45">
      <c r="A1818" s="31" t="str">
        <f t="shared" si="89"/>
        <v>E10000024_Income deprivation affecting children indicator (IDACI) - average score_score</v>
      </c>
      <c r="B1818" s="16" t="s">
        <v>572</v>
      </c>
      <c r="C1818" s="16" t="s">
        <v>573</v>
      </c>
      <c r="D1818" s="17" t="s">
        <v>229</v>
      </c>
      <c r="E1818" s="31">
        <v>2019</v>
      </c>
      <c r="F1818" s="31" t="s">
        <v>32</v>
      </c>
      <c r="G1818" s="31" t="s">
        <v>36</v>
      </c>
      <c r="H1818" s="17" t="s">
        <v>2169</v>
      </c>
      <c r="I1818" s="18">
        <v>0.155</v>
      </c>
      <c r="J1818" s="31">
        <f>INDEX('LA lookup'!H:H,MATCH(B1818,'LA lookup'!G:G,0))</f>
        <v>166542</v>
      </c>
      <c r="K1818" s="31"/>
      <c r="L1818" s="31" t="str">
        <f t="shared" si="88"/>
        <v>N/A</v>
      </c>
      <c r="M1818" s="68">
        <f t="shared" si="90"/>
        <v>0.155</v>
      </c>
    </row>
    <row r="1819" spans="1:13" x14ac:dyDescent="0.45">
      <c r="A1819" s="31" t="str">
        <f t="shared" si="89"/>
        <v>E10000025_Income deprivation affecting children indicator (IDACI) - average score_score</v>
      </c>
      <c r="B1819" s="16" t="s">
        <v>377</v>
      </c>
      <c r="C1819" s="16" t="s">
        <v>378</v>
      </c>
      <c r="D1819" s="17" t="s">
        <v>229</v>
      </c>
      <c r="E1819" s="31">
        <v>2019</v>
      </c>
      <c r="F1819" s="31" t="s">
        <v>32</v>
      </c>
      <c r="G1819" s="31" t="s">
        <v>36</v>
      </c>
      <c r="H1819" s="17" t="s">
        <v>2169</v>
      </c>
      <c r="I1819" s="18">
        <v>0.10100000000000001</v>
      </c>
      <c r="J1819" s="31">
        <f>INDEX('LA lookup'!H:H,MATCH(B1819,'LA lookup'!G:G,0))</f>
        <v>144788</v>
      </c>
      <c r="K1819" s="31"/>
      <c r="L1819" s="31" t="str">
        <f t="shared" si="88"/>
        <v>N/A</v>
      </c>
      <c r="M1819" s="68">
        <f t="shared" si="90"/>
        <v>0.10100000000000001</v>
      </c>
    </row>
    <row r="1820" spans="1:13" x14ac:dyDescent="0.45">
      <c r="A1820" s="31" t="str">
        <f t="shared" si="89"/>
        <v>E10000027_Income deprivation affecting children indicator (IDACI) - average score_score</v>
      </c>
      <c r="B1820" s="16" t="s">
        <v>406</v>
      </c>
      <c r="C1820" s="16" t="s">
        <v>407</v>
      </c>
      <c r="D1820" s="17" t="s">
        <v>229</v>
      </c>
      <c r="E1820" s="31">
        <v>2019</v>
      </c>
      <c r="F1820" s="31" t="s">
        <v>32</v>
      </c>
      <c r="G1820" s="31" t="s">
        <v>36</v>
      </c>
      <c r="H1820" s="17" t="s">
        <v>2169</v>
      </c>
      <c r="I1820" s="18">
        <v>0.13600000000000001</v>
      </c>
      <c r="J1820" s="31">
        <f>INDEX('LA lookup'!H:H,MATCH(B1820,'LA lookup'!G:G,0))</f>
        <v>110700</v>
      </c>
      <c r="K1820" s="31"/>
      <c r="L1820" s="31" t="str">
        <f t="shared" si="88"/>
        <v>N/A</v>
      </c>
      <c r="M1820" s="68">
        <f t="shared" si="90"/>
        <v>0.13600000000000001</v>
      </c>
    </row>
    <row r="1821" spans="1:13" x14ac:dyDescent="0.45">
      <c r="A1821" s="31" t="str">
        <f t="shared" si="89"/>
        <v>E10000028_Income deprivation affecting children indicator (IDACI) - average score_score</v>
      </c>
      <c r="B1821" s="16" t="s">
        <v>418</v>
      </c>
      <c r="C1821" s="16" t="s">
        <v>419</v>
      </c>
      <c r="D1821" s="17" t="s">
        <v>229</v>
      </c>
      <c r="E1821" s="31">
        <v>2019</v>
      </c>
      <c r="F1821" s="31" t="s">
        <v>32</v>
      </c>
      <c r="G1821" s="31" t="s">
        <v>36</v>
      </c>
      <c r="H1821" s="17" t="s">
        <v>2169</v>
      </c>
      <c r="I1821" s="18">
        <v>0.13100000000000001</v>
      </c>
      <c r="J1821" s="31">
        <f>INDEX('LA lookup'!H:H,MATCH(B1821,'LA lookup'!G:G,0))</f>
        <v>169603</v>
      </c>
      <c r="K1821" s="31"/>
      <c r="L1821" s="31" t="str">
        <f t="shared" si="88"/>
        <v>N/A</v>
      </c>
      <c r="M1821" s="68">
        <f t="shared" si="90"/>
        <v>0.13100000000000001</v>
      </c>
    </row>
    <row r="1822" spans="1:13" x14ac:dyDescent="0.45">
      <c r="A1822" s="31" t="str">
        <f t="shared" si="89"/>
        <v>E10000029_Income deprivation affecting children indicator (IDACI) - average score_score</v>
      </c>
      <c r="B1822" s="16" t="s">
        <v>426</v>
      </c>
      <c r="C1822" s="16" t="s">
        <v>427</v>
      </c>
      <c r="D1822" s="17" t="s">
        <v>229</v>
      </c>
      <c r="E1822" s="31">
        <v>2019</v>
      </c>
      <c r="F1822" s="31" t="s">
        <v>32</v>
      </c>
      <c r="G1822" s="31" t="s">
        <v>36</v>
      </c>
      <c r="H1822" s="17" t="s">
        <v>2169</v>
      </c>
      <c r="I1822" s="18">
        <v>0.13500000000000001</v>
      </c>
      <c r="J1822" s="31">
        <f>INDEX('LA lookup'!H:H,MATCH(B1822,'LA lookup'!G:G,0))</f>
        <v>152752</v>
      </c>
      <c r="K1822" s="31"/>
      <c r="L1822" s="31" t="str">
        <f t="shared" si="88"/>
        <v>N/A</v>
      </c>
      <c r="M1822" s="68">
        <f t="shared" si="90"/>
        <v>0.13500000000000001</v>
      </c>
    </row>
    <row r="1823" spans="1:13" x14ac:dyDescent="0.45">
      <c r="A1823" s="31" t="str">
        <f t="shared" si="89"/>
        <v>E10000030_Income deprivation affecting children indicator (IDACI) - average score_score</v>
      </c>
      <c r="B1823" s="16" t="s">
        <v>430</v>
      </c>
      <c r="C1823" s="16" t="s">
        <v>431</v>
      </c>
      <c r="D1823" s="17" t="s">
        <v>229</v>
      </c>
      <c r="E1823" s="31">
        <v>2019</v>
      </c>
      <c r="F1823" s="31" t="s">
        <v>32</v>
      </c>
      <c r="G1823" s="31" t="s">
        <v>36</v>
      </c>
      <c r="H1823" s="17" t="s">
        <v>2169</v>
      </c>
      <c r="I1823" s="18">
        <v>8.3000000000000004E-2</v>
      </c>
      <c r="J1823" s="31">
        <f>INDEX('LA lookup'!H:H,MATCH(B1823,'LA lookup'!G:G,0))</f>
        <v>261905</v>
      </c>
      <c r="K1823" s="31"/>
      <c r="L1823" s="31" t="str">
        <f t="shared" si="88"/>
        <v>N/A</v>
      </c>
      <c r="M1823" s="68">
        <f t="shared" si="90"/>
        <v>8.3000000000000004E-2</v>
      </c>
    </row>
    <row r="1824" spans="1:13" x14ac:dyDescent="0.45">
      <c r="A1824" s="31" t="str">
        <f t="shared" si="89"/>
        <v>E10000031_Income deprivation affecting children indicator (IDACI) - average score_score</v>
      </c>
      <c r="B1824" s="16" t="s">
        <v>454</v>
      </c>
      <c r="C1824" s="16" t="s">
        <v>455</v>
      </c>
      <c r="D1824" s="17" t="s">
        <v>229</v>
      </c>
      <c r="E1824" s="31">
        <v>2019</v>
      </c>
      <c r="F1824" s="31" t="s">
        <v>32</v>
      </c>
      <c r="G1824" s="31" t="s">
        <v>36</v>
      </c>
      <c r="H1824" s="17" t="s">
        <v>2169</v>
      </c>
      <c r="I1824" s="18">
        <v>0.122</v>
      </c>
      <c r="J1824" s="31">
        <f>INDEX('LA lookup'!H:H,MATCH(B1824,'LA lookup'!G:G,0))</f>
        <v>115928</v>
      </c>
      <c r="K1824" s="31"/>
      <c r="L1824" s="31" t="str">
        <f t="shared" si="88"/>
        <v>N/A</v>
      </c>
      <c r="M1824" s="68">
        <f t="shared" si="90"/>
        <v>0.122</v>
      </c>
    </row>
    <row r="1825" spans="1:13" x14ac:dyDescent="0.45">
      <c r="A1825" s="31" t="str">
        <f t="shared" si="89"/>
        <v>E10000032_Income deprivation affecting children indicator (IDACI) - average score_score</v>
      </c>
      <c r="B1825" s="16" t="s">
        <v>458</v>
      </c>
      <c r="C1825" s="16" t="s">
        <v>459</v>
      </c>
      <c r="D1825" s="17" t="s">
        <v>229</v>
      </c>
      <c r="E1825" s="31">
        <v>2019</v>
      </c>
      <c r="F1825" s="31" t="s">
        <v>32</v>
      </c>
      <c r="G1825" s="31" t="s">
        <v>36</v>
      </c>
      <c r="H1825" s="17" t="s">
        <v>2169</v>
      </c>
      <c r="I1825" s="18">
        <v>0.11</v>
      </c>
      <c r="J1825" s="31">
        <f>INDEX('LA lookup'!H:H,MATCH(B1825,'LA lookup'!G:G,0))</f>
        <v>174672</v>
      </c>
      <c r="K1825" s="31"/>
      <c r="L1825" s="31" t="str">
        <f t="shared" si="88"/>
        <v>N/A</v>
      </c>
      <c r="M1825" s="68">
        <f t="shared" si="90"/>
        <v>0.11</v>
      </c>
    </row>
    <row r="1826" spans="1:13" x14ac:dyDescent="0.45">
      <c r="A1826" s="31" t="str">
        <f t="shared" si="89"/>
        <v>E10000034_Income deprivation affecting children indicator (IDACI) - average score_score</v>
      </c>
      <c r="B1826" s="16" t="s">
        <v>470</v>
      </c>
      <c r="C1826" s="16" t="s">
        <v>471</v>
      </c>
      <c r="D1826" s="17" t="s">
        <v>229</v>
      </c>
      <c r="E1826" s="31">
        <v>2019</v>
      </c>
      <c r="F1826" s="31" t="s">
        <v>32</v>
      </c>
      <c r="G1826" s="31" t="s">
        <v>36</v>
      </c>
      <c r="H1826" s="17" t="s">
        <v>2169</v>
      </c>
      <c r="I1826" s="18">
        <v>0.14199999999999999</v>
      </c>
      <c r="J1826" s="31">
        <f>INDEX('LA lookup'!H:H,MATCH(B1826,'LA lookup'!G:G,0))</f>
        <v>117783</v>
      </c>
      <c r="K1826" s="31"/>
      <c r="L1826" s="31" t="str">
        <f t="shared" si="88"/>
        <v>N/A</v>
      </c>
      <c r="M1826" s="68">
        <f t="shared" si="90"/>
        <v>0.14199999999999999</v>
      </c>
    </row>
    <row r="1827" spans="1:13" x14ac:dyDescent="0.45">
      <c r="A1827" s="31" t="str">
        <f t="shared" ref="A1827:A1890" si="91">CONCATENATE(B1827,"_",G1827,"_",H1827)</f>
        <v>E08000002_Children in households where no home broadband above 2mbps is available at the premises_Number</v>
      </c>
      <c r="B1827" s="31" t="s">
        <v>271</v>
      </c>
      <c r="C1827" s="31" t="s">
        <v>272</v>
      </c>
      <c r="D1827" s="31" t="s">
        <v>229</v>
      </c>
      <c r="E1827" s="31">
        <v>2019</v>
      </c>
      <c r="F1827" s="31" t="s">
        <v>49</v>
      </c>
      <c r="G1827" s="31" t="s">
        <v>50</v>
      </c>
      <c r="H1827" s="31" t="s">
        <v>743</v>
      </c>
      <c r="I1827" s="31">
        <v>5.1638650380940865</v>
      </c>
      <c r="J1827" s="31">
        <f>INDEX('LA lookup'!H:H,MATCH(B1827,'LA lookup'!G:G,0))</f>
        <v>43142</v>
      </c>
      <c r="K1827" s="31">
        <f t="shared" ref="K1827:K1890" si="92">I1827/J1827*1000</f>
        <v>0.11969461402100243</v>
      </c>
      <c r="L1827" s="31" t="str">
        <f t="shared" ref="L1827:L1890" si="93">IF(LOWER(H1827)="percentage",CONCATENATE(I1827,"%"),IF(J1827="NA",K1827,IF(OR(ISERROR(I1827),ISBLANK(I1827),NOT(ISNUMBER(I1827)),H1827="score"),"N/A",CONCATENATE(ROUND(I1827/J1827*1000,1)," per 1000 0-17 yr olds"))))</f>
        <v>0.1 per 1000 0-17 yr olds</v>
      </c>
      <c r="M1827" s="31">
        <f t="shared" ref="M1827:M1890" si="94">IF(LOWER(H1827)="percentage",I1827,IF(J1827="NA",K1827,IF(OR(ISERROR(I1827),ISBLANK(I1827),NOT(ISNUMBER(I1827))),"N/A",I1827/J1827*1000)))</f>
        <v>0.11969461402100243</v>
      </c>
    </row>
    <row r="1828" spans="1:13" x14ac:dyDescent="0.45">
      <c r="A1828" s="31" t="str">
        <f t="shared" si="91"/>
        <v>E06000001_Children in households where no home broadband above 2mbps is available at the premises_Number</v>
      </c>
      <c r="B1828" s="31" t="s">
        <v>313</v>
      </c>
      <c r="C1828" s="31" t="s">
        <v>314</v>
      </c>
      <c r="D1828" s="31" t="s">
        <v>229</v>
      </c>
      <c r="E1828" s="31">
        <v>2019</v>
      </c>
      <c r="F1828" s="31" t="s">
        <v>49</v>
      </c>
      <c r="G1828" s="31" t="s">
        <v>50</v>
      </c>
      <c r="H1828" s="31" t="s">
        <v>743</v>
      </c>
      <c r="I1828" s="31">
        <v>38.751971164676725</v>
      </c>
      <c r="J1828" s="31">
        <f>INDEX('LA lookup'!H:H,MATCH(B1828,'LA lookup'!G:G,0))</f>
        <v>20006</v>
      </c>
      <c r="K1828" s="31">
        <f t="shared" si="92"/>
        <v>1.9370174529979367</v>
      </c>
      <c r="L1828" s="31" t="str">
        <f t="shared" si="93"/>
        <v>1.9 per 1000 0-17 yr olds</v>
      </c>
      <c r="M1828" s="31">
        <f t="shared" si="94"/>
        <v>1.9370174529979367</v>
      </c>
    </row>
    <row r="1829" spans="1:13" x14ac:dyDescent="0.45">
      <c r="A1829" s="31" t="str">
        <f t="shared" si="91"/>
        <v>E08000003_Children in households where no home broadband above 2mbps is available at the premises_Number</v>
      </c>
      <c r="B1829" s="31" t="s">
        <v>349</v>
      </c>
      <c r="C1829" s="31" t="s">
        <v>350</v>
      </c>
      <c r="D1829" s="31" t="s">
        <v>229</v>
      </c>
      <c r="E1829" s="31">
        <v>2019</v>
      </c>
      <c r="F1829" s="31" t="s">
        <v>49</v>
      </c>
      <c r="G1829" s="31" t="s">
        <v>50</v>
      </c>
      <c r="H1829" s="31" t="s">
        <v>743</v>
      </c>
      <c r="I1829" s="31">
        <v>78.784352497528275</v>
      </c>
      <c r="J1829" s="31">
        <f>INDEX('LA lookup'!H:H,MATCH(B1829,'LA lookup'!G:G,0))</f>
        <v>121962</v>
      </c>
      <c r="K1829" s="31">
        <f t="shared" si="92"/>
        <v>0.64597458632630056</v>
      </c>
      <c r="L1829" s="31" t="str">
        <f t="shared" si="93"/>
        <v>0.6 per 1000 0-17 yr olds</v>
      </c>
      <c r="M1829" s="31">
        <f t="shared" si="94"/>
        <v>0.64597458632630056</v>
      </c>
    </row>
    <row r="1830" spans="1:13" x14ac:dyDescent="0.45">
      <c r="A1830" s="31" t="str">
        <f t="shared" si="91"/>
        <v>E08000004_Children in households where no home broadband above 2mbps is available at the premises_Number</v>
      </c>
      <c r="B1830" s="31" t="s">
        <v>375</v>
      </c>
      <c r="C1830" s="31" t="s">
        <v>376</v>
      </c>
      <c r="D1830" s="31" t="s">
        <v>229</v>
      </c>
      <c r="E1830" s="31">
        <v>2019</v>
      </c>
      <c r="F1830" s="31" t="s">
        <v>49</v>
      </c>
      <c r="G1830" s="31" t="s">
        <v>50</v>
      </c>
      <c r="H1830" s="31" t="s">
        <v>743</v>
      </c>
      <c r="I1830" s="31">
        <v>38.825158015603037</v>
      </c>
      <c r="J1830" s="31">
        <f>INDEX('LA lookup'!H:H,MATCH(B1830,'LA lookup'!G:G,0))</f>
        <v>59416</v>
      </c>
      <c r="K1830" s="31">
        <f t="shared" si="92"/>
        <v>0.65344617637678459</v>
      </c>
      <c r="L1830" s="31" t="str">
        <f t="shared" si="93"/>
        <v>0.7 per 1000 0-17 yr olds</v>
      </c>
      <c r="M1830" s="31">
        <f t="shared" si="94"/>
        <v>0.65344617637678459</v>
      </c>
    </row>
    <row r="1831" spans="1:13" x14ac:dyDescent="0.45">
      <c r="A1831" s="31" t="str">
        <f t="shared" si="91"/>
        <v>E06000002_Children in households where no home broadband above 2mbps is available at the premises_Number</v>
      </c>
      <c r="B1831" s="31" t="s">
        <v>511</v>
      </c>
      <c r="C1831" s="31" t="s">
        <v>725</v>
      </c>
      <c r="D1831" s="31" t="s">
        <v>229</v>
      </c>
      <c r="E1831" s="31">
        <v>2019</v>
      </c>
      <c r="F1831" s="31" t="s">
        <v>49</v>
      </c>
      <c r="G1831" s="31" t="s">
        <v>50</v>
      </c>
      <c r="H1831" s="31" t="s">
        <v>743</v>
      </c>
      <c r="I1831" s="31">
        <v>38.412017167381975</v>
      </c>
      <c r="J1831" s="31">
        <f>INDEX('LA lookup'!H:H,MATCH(B1831,'LA lookup'!G:G,0))</f>
        <v>32513</v>
      </c>
      <c r="K1831" s="31">
        <f t="shared" si="92"/>
        <v>1.1814356462763196</v>
      </c>
      <c r="L1831" s="31" t="str">
        <f t="shared" si="93"/>
        <v>1.2 per 1000 0-17 yr olds</v>
      </c>
      <c r="M1831" s="31">
        <f t="shared" si="94"/>
        <v>1.1814356462763196</v>
      </c>
    </row>
    <row r="1832" spans="1:13" x14ac:dyDescent="0.45">
      <c r="A1832" s="31" t="str">
        <f t="shared" si="91"/>
        <v>E06000003_Children in households where no home broadband above 2mbps is available at the premises_Number</v>
      </c>
      <c r="B1832" s="31" t="s">
        <v>387</v>
      </c>
      <c r="C1832" s="31" t="s">
        <v>388</v>
      </c>
      <c r="D1832" s="31" t="s">
        <v>229</v>
      </c>
      <c r="E1832" s="31">
        <v>2019</v>
      </c>
      <c r="F1832" s="31" t="s">
        <v>49</v>
      </c>
      <c r="G1832" s="31" t="s">
        <v>50</v>
      </c>
      <c r="H1832" s="31" t="s">
        <v>743</v>
      </c>
      <c r="I1832" s="31">
        <v>54.514894014380431</v>
      </c>
      <c r="J1832" s="31">
        <f>INDEX('LA lookup'!H:H,MATCH(B1832,'LA lookup'!G:G,0))</f>
        <v>27626</v>
      </c>
      <c r="K1832" s="31">
        <f t="shared" si="92"/>
        <v>1.973318396234722</v>
      </c>
      <c r="L1832" s="31" t="str">
        <f t="shared" si="93"/>
        <v>2 per 1000 0-17 yr olds</v>
      </c>
      <c r="M1832" s="31">
        <f t="shared" si="94"/>
        <v>1.973318396234722</v>
      </c>
    </row>
    <row r="1833" spans="1:13" x14ac:dyDescent="0.45">
      <c r="A1833" s="31" t="str">
        <f t="shared" si="91"/>
        <v>E08000005_Children in households where no home broadband above 2mbps is available at the premises_Number</v>
      </c>
      <c r="B1833" s="31" t="s">
        <v>391</v>
      </c>
      <c r="C1833" s="31" t="s">
        <v>392</v>
      </c>
      <c r="D1833" s="31" t="s">
        <v>229</v>
      </c>
      <c r="E1833" s="31">
        <v>2019</v>
      </c>
      <c r="F1833" s="31" t="s">
        <v>49</v>
      </c>
      <c r="G1833" s="31" t="s">
        <v>50</v>
      </c>
      <c r="H1833" s="31" t="s">
        <v>743</v>
      </c>
      <c r="I1833" s="31">
        <v>8.4531031509888237</v>
      </c>
      <c r="J1833" s="31">
        <f>INDEX('LA lookup'!H:H,MATCH(B1833,'LA lookup'!G:G,0))</f>
        <v>52689</v>
      </c>
      <c r="K1833" s="31">
        <f t="shared" si="92"/>
        <v>0.16043392645502522</v>
      </c>
      <c r="L1833" s="31" t="str">
        <f t="shared" si="93"/>
        <v>0.2 per 1000 0-17 yr olds</v>
      </c>
      <c r="M1833" s="31">
        <f t="shared" si="94"/>
        <v>0.16043392645502522</v>
      </c>
    </row>
    <row r="1834" spans="1:13" x14ac:dyDescent="0.45">
      <c r="A1834" s="31" t="str">
        <f t="shared" si="91"/>
        <v>E08000006_Children in households where no home broadband above 2mbps is available at the premises_Number</v>
      </c>
      <c r="B1834" s="31" t="s">
        <v>395</v>
      </c>
      <c r="C1834" s="31" t="s">
        <v>396</v>
      </c>
      <c r="D1834" s="31" t="s">
        <v>229</v>
      </c>
      <c r="E1834" s="31">
        <v>2019</v>
      </c>
      <c r="F1834" s="31" t="s">
        <v>49</v>
      </c>
      <c r="G1834" s="31" t="s">
        <v>50</v>
      </c>
      <c r="H1834" s="31" t="s">
        <v>743</v>
      </c>
      <c r="I1834" s="31">
        <v>1.7309469792454415</v>
      </c>
      <c r="J1834" s="31">
        <f>INDEX('LA lookup'!H:H,MATCH(B1834,'LA lookup'!G:G,0))</f>
        <v>56566</v>
      </c>
      <c r="K1834" s="31">
        <f t="shared" si="92"/>
        <v>3.0600484023007486E-2</v>
      </c>
      <c r="L1834" s="31" t="str">
        <f t="shared" si="93"/>
        <v>0 per 1000 0-17 yr olds</v>
      </c>
      <c r="M1834" s="31">
        <f t="shared" si="94"/>
        <v>3.0600484023007486E-2</v>
      </c>
    </row>
    <row r="1835" spans="1:13" x14ac:dyDescent="0.45">
      <c r="A1835" s="31" t="str">
        <f t="shared" si="91"/>
        <v>E06000004_Children in households where no home broadband above 2mbps is available at the premises_Number</v>
      </c>
      <c r="B1835" s="31" t="s">
        <v>422</v>
      </c>
      <c r="C1835" s="31" t="s">
        <v>423</v>
      </c>
      <c r="D1835" s="31" t="s">
        <v>229</v>
      </c>
      <c r="E1835" s="31">
        <v>2019</v>
      </c>
      <c r="F1835" s="31" t="s">
        <v>49</v>
      </c>
      <c r="G1835" s="31" t="s">
        <v>50</v>
      </c>
      <c r="H1835" s="31" t="s">
        <v>743</v>
      </c>
      <c r="I1835" s="31">
        <v>40.734418005086575</v>
      </c>
      <c r="J1835" s="31">
        <f>INDEX('LA lookup'!H:H,MATCH(B1835,'LA lookup'!G:G,0))</f>
        <v>43521</v>
      </c>
      <c r="K1835" s="31">
        <f t="shared" si="92"/>
        <v>0.93597155407933119</v>
      </c>
      <c r="L1835" s="31" t="str">
        <f t="shared" si="93"/>
        <v>0.9 per 1000 0-17 yr olds</v>
      </c>
      <c r="M1835" s="31">
        <f t="shared" si="94"/>
        <v>0.93597155407933119</v>
      </c>
    </row>
    <row r="1836" spans="1:13" x14ac:dyDescent="0.45">
      <c r="A1836" s="31" t="str">
        <f t="shared" si="91"/>
        <v>E08000007_Children in households where no home broadband above 2mbps is available at the premises_Number</v>
      </c>
      <c r="B1836" s="31" t="s">
        <v>420</v>
      </c>
      <c r="C1836" s="31" t="s">
        <v>421</v>
      </c>
      <c r="D1836" s="31" t="s">
        <v>229</v>
      </c>
      <c r="E1836" s="31">
        <v>2019</v>
      </c>
      <c r="F1836" s="31" t="s">
        <v>49</v>
      </c>
      <c r="G1836" s="31" t="s">
        <v>50</v>
      </c>
      <c r="H1836" s="31" t="s">
        <v>743</v>
      </c>
      <c r="I1836" s="31">
        <v>10.494170764140149</v>
      </c>
      <c r="J1836" s="31">
        <f>INDEX('LA lookup'!H:H,MATCH(B1836,'LA lookup'!G:G,0))</f>
        <v>63141</v>
      </c>
      <c r="K1836" s="31">
        <f t="shared" si="92"/>
        <v>0.16620216284411315</v>
      </c>
      <c r="L1836" s="31" t="str">
        <f t="shared" si="93"/>
        <v>0.2 per 1000 0-17 yr olds</v>
      </c>
      <c r="M1836" s="31">
        <f t="shared" si="94"/>
        <v>0.16620216284411315</v>
      </c>
    </row>
    <row r="1837" spans="1:13" x14ac:dyDescent="0.45">
      <c r="A1837" s="31" t="str">
        <f t="shared" si="91"/>
        <v>E08000008_Children in households where no home broadband above 2mbps is available at the premises_Number</v>
      </c>
      <c r="B1837" s="31" t="s">
        <v>436</v>
      </c>
      <c r="C1837" s="31" t="s">
        <v>437</v>
      </c>
      <c r="D1837" s="31" t="s">
        <v>229</v>
      </c>
      <c r="E1837" s="31">
        <v>2019</v>
      </c>
      <c r="F1837" s="31" t="s">
        <v>49</v>
      </c>
      <c r="G1837" s="31" t="s">
        <v>50</v>
      </c>
      <c r="H1837" s="31" t="s">
        <v>743</v>
      </c>
      <c r="I1837" s="31">
        <v>0.8625078038707199</v>
      </c>
      <c r="J1837" s="31">
        <f>INDEX('LA lookup'!H:H,MATCH(B1837,'LA lookup'!G:G,0))</f>
        <v>50223</v>
      </c>
      <c r="K1837" s="31">
        <f t="shared" si="92"/>
        <v>1.7173561990934831E-2</v>
      </c>
      <c r="L1837" s="31" t="str">
        <f t="shared" si="93"/>
        <v>0 per 1000 0-17 yr olds</v>
      </c>
      <c r="M1837" s="31">
        <f t="shared" si="94"/>
        <v>1.7173561990934831E-2</v>
      </c>
    </row>
    <row r="1838" spans="1:13" x14ac:dyDescent="0.45">
      <c r="A1838" s="31" t="str">
        <f t="shared" si="91"/>
        <v>E06000005_Children in households where no home broadband above 2mbps is available at the premises_Number</v>
      </c>
      <c r="B1838" s="31" t="s">
        <v>287</v>
      </c>
      <c r="C1838" s="31" t="s">
        <v>288</v>
      </c>
      <c r="D1838" s="31" t="s">
        <v>229</v>
      </c>
      <c r="E1838" s="31">
        <v>2019</v>
      </c>
      <c r="F1838" s="31" t="s">
        <v>49</v>
      </c>
      <c r="G1838" s="31" t="s">
        <v>50</v>
      </c>
      <c r="H1838" s="31" t="s">
        <v>743</v>
      </c>
      <c r="I1838" s="31">
        <v>128.89799779284252</v>
      </c>
      <c r="J1838" s="31">
        <f>INDEX('LA lookup'!H:H,MATCH(B1838,'LA lookup'!G:G,0))</f>
        <v>22454</v>
      </c>
      <c r="K1838" s="31">
        <f t="shared" si="92"/>
        <v>5.7405361090604137</v>
      </c>
      <c r="L1838" s="31" t="str">
        <f t="shared" si="93"/>
        <v>5.7 per 1000 0-17 yr olds</v>
      </c>
      <c r="M1838" s="31">
        <f t="shared" si="94"/>
        <v>5.7405361090604137</v>
      </c>
    </row>
    <row r="1839" spans="1:13" x14ac:dyDescent="0.45">
      <c r="A1839" s="31" t="str">
        <f t="shared" si="91"/>
        <v>E06000006_Children in households where no home broadband above 2mbps is available at the premises_Number</v>
      </c>
      <c r="B1839" s="31" t="s">
        <v>531</v>
      </c>
      <c r="C1839" s="31" t="s">
        <v>722</v>
      </c>
      <c r="D1839" s="31" t="s">
        <v>229</v>
      </c>
      <c r="E1839" s="31">
        <v>2019</v>
      </c>
      <c r="F1839" s="31" t="s">
        <v>49</v>
      </c>
      <c r="G1839" s="31" t="s">
        <v>50</v>
      </c>
      <c r="H1839" s="31" t="s">
        <v>743</v>
      </c>
      <c r="I1839" s="31">
        <v>0.45583850293039035</v>
      </c>
      <c r="J1839" s="31">
        <f>INDEX('LA lookup'!H:H,MATCH(B1839,'LA lookup'!G:G,0))</f>
        <v>28617</v>
      </c>
      <c r="K1839" s="31">
        <f t="shared" si="92"/>
        <v>1.5928940941761553E-2</v>
      </c>
      <c r="L1839" s="31" t="str">
        <f t="shared" si="93"/>
        <v>0 per 1000 0-17 yr olds</v>
      </c>
      <c r="M1839" s="31">
        <f t="shared" si="94"/>
        <v>1.5928940941761553E-2</v>
      </c>
    </row>
    <row r="1840" spans="1:13" x14ac:dyDescent="0.45">
      <c r="A1840" s="31" t="str">
        <f t="shared" si="91"/>
        <v>E08000009_Children in households where no home broadband above 2mbps is available at the premises_Number</v>
      </c>
      <c r="B1840" s="31" t="s">
        <v>442</v>
      </c>
      <c r="C1840" s="31" t="s">
        <v>443</v>
      </c>
      <c r="D1840" s="31" t="s">
        <v>229</v>
      </c>
      <c r="E1840" s="31">
        <v>2019</v>
      </c>
      <c r="F1840" s="31" t="s">
        <v>49</v>
      </c>
      <c r="G1840" s="31" t="s">
        <v>50</v>
      </c>
      <c r="H1840" s="31" t="s">
        <v>743</v>
      </c>
      <c r="I1840" s="31">
        <v>24.520095980803841</v>
      </c>
      <c r="J1840" s="31">
        <f>INDEX('LA lookup'!H:H,MATCH(B1840,'LA lookup'!G:G,0))</f>
        <v>56087</v>
      </c>
      <c r="K1840" s="31">
        <f t="shared" si="92"/>
        <v>0.43717966696032662</v>
      </c>
      <c r="L1840" s="31" t="str">
        <f t="shared" si="93"/>
        <v>0.4 per 1000 0-17 yr olds</v>
      </c>
      <c r="M1840" s="31">
        <f t="shared" si="94"/>
        <v>0.43717966696032662</v>
      </c>
    </row>
    <row r="1841" spans="1:13" x14ac:dyDescent="0.45">
      <c r="A1841" s="31" t="str">
        <f t="shared" si="91"/>
        <v>E08000010_Children in households where no home broadband above 2mbps is available at the premises_Number</v>
      </c>
      <c r="B1841" s="31" t="s">
        <v>460</v>
      </c>
      <c r="C1841" s="31" t="s">
        <v>461</v>
      </c>
      <c r="D1841" s="31" t="s">
        <v>229</v>
      </c>
      <c r="E1841" s="31">
        <v>2019</v>
      </c>
      <c r="F1841" s="31" t="s">
        <v>49</v>
      </c>
      <c r="G1841" s="31" t="s">
        <v>50</v>
      </c>
      <c r="H1841" s="31" t="s">
        <v>743</v>
      </c>
      <c r="I1841" s="31">
        <v>14.971896467975851</v>
      </c>
      <c r="J1841" s="31">
        <f>INDEX('LA lookup'!H:H,MATCH(B1841,'LA lookup'!G:G,0))</f>
        <v>68388</v>
      </c>
      <c r="K1841" s="31">
        <f t="shared" si="92"/>
        <v>0.21892578329496185</v>
      </c>
      <c r="L1841" s="31" t="str">
        <f t="shared" si="93"/>
        <v>0.2 per 1000 0-17 yr olds</v>
      </c>
      <c r="M1841" s="31">
        <f t="shared" si="94"/>
        <v>0.21892578329496185</v>
      </c>
    </row>
    <row r="1842" spans="1:13" x14ac:dyDescent="0.45">
      <c r="A1842" s="31" t="str">
        <f t="shared" si="91"/>
        <v>E06000007_Children in households where no home broadband above 2mbps is available at the premises_Number</v>
      </c>
      <c r="B1842" s="31" t="s">
        <v>452</v>
      </c>
      <c r="C1842" s="31" t="s">
        <v>453</v>
      </c>
      <c r="D1842" s="31" t="s">
        <v>229</v>
      </c>
      <c r="E1842" s="31">
        <v>2019</v>
      </c>
      <c r="F1842" s="31" t="s">
        <v>49</v>
      </c>
      <c r="G1842" s="31" t="s">
        <v>50</v>
      </c>
      <c r="H1842" s="31" t="s">
        <v>743</v>
      </c>
      <c r="I1842" s="31">
        <v>14.793033985314187</v>
      </c>
      <c r="J1842" s="31">
        <f>INDEX('LA lookup'!H:H,MATCH(B1842,'LA lookup'!G:G,0))</f>
        <v>44484</v>
      </c>
      <c r="K1842" s="31">
        <f t="shared" si="92"/>
        <v>0.33254729757472773</v>
      </c>
      <c r="L1842" s="31" t="str">
        <f t="shared" si="93"/>
        <v>0.3 per 1000 0-17 yr olds</v>
      </c>
      <c r="M1842" s="31">
        <f t="shared" si="94"/>
        <v>0.33254729757472773</v>
      </c>
    </row>
    <row r="1843" spans="1:13" x14ac:dyDescent="0.45">
      <c r="A1843" s="31" t="str">
        <f t="shared" si="91"/>
        <v>E08000011_Children in households where no home broadband above 2mbps is available at the premises_Number</v>
      </c>
      <c r="B1843" s="31" t="s">
        <v>333</v>
      </c>
      <c r="C1843" s="31" t="s">
        <v>334</v>
      </c>
      <c r="D1843" s="31" t="s">
        <v>229</v>
      </c>
      <c r="E1843" s="31">
        <v>2019</v>
      </c>
      <c r="F1843" s="31" t="s">
        <v>49</v>
      </c>
      <c r="G1843" s="31" t="s">
        <v>50</v>
      </c>
      <c r="H1843" s="31" t="s">
        <v>743</v>
      </c>
      <c r="I1843" s="31">
        <v>3.3532236937854751</v>
      </c>
      <c r="J1843" s="31">
        <f>INDEX('LA lookup'!H:H,MATCH(B1843,'LA lookup'!G:G,0))</f>
        <v>33477</v>
      </c>
      <c r="K1843" s="31">
        <f t="shared" si="92"/>
        <v>0.10016499966500807</v>
      </c>
      <c r="L1843" s="31" t="str">
        <f t="shared" si="93"/>
        <v>0.1 per 1000 0-17 yr olds</v>
      </c>
      <c r="M1843" s="31">
        <f t="shared" si="94"/>
        <v>0.10016499966500807</v>
      </c>
    </row>
    <row r="1844" spans="1:13" x14ac:dyDescent="0.45">
      <c r="A1844" s="31" t="str">
        <f t="shared" si="91"/>
        <v>E08000012_Children in households where no home broadband above 2mbps is available at the premises_Number</v>
      </c>
      <c r="B1844" s="31" t="s">
        <v>347</v>
      </c>
      <c r="C1844" s="31" t="s">
        <v>348</v>
      </c>
      <c r="D1844" s="31" t="s">
        <v>229</v>
      </c>
      <c r="E1844" s="31">
        <v>2019</v>
      </c>
      <c r="F1844" s="31" t="s">
        <v>49</v>
      </c>
      <c r="G1844" s="31" t="s">
        <v>50</v>
      </c>
      <c r="H1844" s="31" t="s">
        <v>743</v>
      </c>
      <c r="I1844" s="31">
        <v>0.89103711022689847</v>
      </c>
      <c r="J1844" s="31">
        <f>INDEX('LA lookup'!H:H,MATCH(B1844,'LA lookup'!G:G,0))</f>
        <v>94902</v>
      </c>
      <c r="K1844" s="31">
        <f t="shared" si="92"/>
        <v>9.3890235213894176E-3</v>
      </c>
      <c r="L1844" s="31" t="str">
        <f t="shared" si="93"/>
        <v>0 per 1000 0-17 yr olds</v>
      </c>
      <c r="M1844" s="31">
        <f t="shared" si="94"/>
        <v>9.3890235213894176E-3</v>
      </c>
    </row>
    <row r="1845" spans="1:13" x14ac:dyDescent="0.45">
      <c r="A1845" s="31" t="str">
        <f t="shared" si="91"/>
        <v>E08000013_Children in households where no home broadband above 2mbps is available at the premises_Number</v>
      </c>
      <c r="B1845" s="31" t="s">
        <v>416</v>
      </c>
      <c r="C1845" s="31" t="s">
        <v>417</v>
      </c>
      <c r="D1845" s="31" t="s">
        <v>229</v>
      </c>
      <c r="E1845" s="31">
        <v>2019</v>
      </c>
      <c r="F1845" s="31" t="s">
        <v>49</v>
      </c>
      <c r="G1845" s="31" t="s">
        <v>50</v>
      </c>
      <c r="H1845" s="31" t="s">
        <v>743</v>
      </c>
      <c r="I1845" s="31">
        <v>41.216216216216218</v>
      </c>
      <c r="J1845" s="31">
        <f>INDEX('LA lookup'!H:H,MATCH(B1845,'LA lookup'!G:G,0))</f>
        <v>36785</v>
      </c>
      <c r="K1845" s="31">
        <f t="shared" si="92"/>
        <v>1.120462585733756</v>
      </c>
      <c r="L1845" s="31" t="str">
        <f t="shared" si="93"/>
        <v>1.1 per 1000 0-17 yr olds</v>
      </c>
      <c r="M1845" s="31">
        <f t="shared" si="94"/>
        <v>1.120462585733756</v>
      </c>
    </row>
    <row r="1846" spans="1:13" x14ac:dyDescent="0.45">
      <c r="A1846" s="31" t="str">
        <f t="shared" si="91"/>
        <v>E06000008_Children in households where no home broadband above 2mbps is available at the premises_Number</v>
      </c>
      <c r="B1846" s="31" t="s">
        <v>247</v>
      </c>
      <c r="C1846" s="31" t="s">
        <v>248</v>
      </c>
      <c r="D1846" s="31" t="s">
        <v>229</v>
      </c>
      <c r="E1846" s="31">
        <v>2019</v>
      </c>
      <c r="F1846" s="31" t="s">
        <v>49</v>
      </c>
      <c r="G1846" s="31" t="s">
        <v>50</v>
      </c>
      <c r="H1846" s="31" t="s">
        <v>743</v>
      </c>
      <c r="I1846" s="31">
        <v>25.951494678844924</v>
      </c>
      <c r="J1846" s="31">
        <f>INDEX('LA lookup'!H:H,MATCH(B1846,'LA lookup'!G:G,0))</f>
        <v>38481</v>
      </c>
      <c r="K1846" s="31">
        <f t="shared" si="92"/>
        <v>0.67439761645604124</v>
      </c>
      <c r="L1846" s="31" t="str">
        <f t="shared" si="93"/>
        <v>0.7 per 1000 0-17 yr olds</v>
      </c>
      <c r="M1846" s="31">
        <f t="shared" si="94"/>
        <v>0.67439761645604124</v>
      </c>
    </row>
    <row r="1847" spans="1:13" x14ac:dyDescent="0.45">
      <c r="A1847" s="31" t="str">
        <f t="shared" si="91"/>
        <v>E06000009_Children in households where no home broadband above 2mbps is available at the premises_Number</v>
      </c>
      <c r="B1847" s="31" t="s">
        <v>249</v>
      </c>
      <c r="C1847" s="31" t="s">
        <v>250</v>
      </c>
      <c r="D1847" s="31" t="s">
        <v>229</v>
      </c>
      <c r="E1847" s="31">
        <v>2019</v>
      </c>
      <c r="F1847" s="31" t="s">
        <v>49</v>
      </c>
      <c r="G1847" s="31" t="s">
        <v>50</v>
      </c>
      <c r="H1847" s="31" t="s">
        <v>743</v>
      </c>
      <c r="I1847" s="31">
        <v>0</v>
      </c>
      <c r="J1847" s="31">
        <f>INDEX('LA lookup'!H:H,MATCH(B1847,'LA lookup'!G:G,0))</f>
        <v>28904</v>
      </c>
      <c r="K1847" s="31">
        <f t="shared" si="92"/>
        <v>0</v>
      </c>
      <c r="L1847" s="31" t="str">
        <f t="shared" si="93"/>
        <v>0 per 1000 0-17 yr olds</v>
      </c>
      <c r="M1847" s="31">
        <f t="shared" si="94"/>
        <v>0</v>
      </c>
    </row>
    <row r="1848" spans="1:13" x14ac:dyDescent="0.45">
      <c r="A1848" s="31" t="str">
        <f t="shared" si="91"/>
        <v>E08000014_Children in households where no home broadband above 2mbps is available at the premises_Number</v>
      </c>
      <c r="B1848" s="31" t="s">
        <v>399</v>
      </c>
      <c r="C1848" s="31" t="s">
        <v>400</v>
      </c>
      <c r="D1848" s="31" t="s">
        <v>229</v>
      </c>
      <c r="E1848" s="31">
        <v>2019</v>
      </c>
      <c r="F1848" s="31" t="s">
        <v>49</v>
      </c>
      <c r="G1848" s="31" t="s">
        <v>50</v>
      </c>
      <c r="H1848" s="31" t="s">
        <v>743</v>
      </c>
      <c r="I1848" s="31">
        <v>18.385310680990013</v>
      </c>
      <c r="J1848" s="31">
        <f>INDEX('LA lookup'!H:H,MATCH(B1848,'LA lookup'!G:G,0))</f>
        <v>53833</v>
      </c>
      <c r="K1848" s="31">
        <f t="shared" si="92"/>
        <v>0.34152491373302646</v>
      </c>
      <c r="L1848" s="31" t="str">
        <f t="shared" si="93"/>
        <v>0.3 per 1000 0-17 yr olds</v>
      </c>
      <c r="M1848" s="31">
        <f t="shared" si="94"/>
        <v>0.34152491373302646</v>
      </c>
    </row>
    <row r="1849" spans="1:13" x14ac:dyDescent="0.45">
      <c r="A1849" s="31" t="str">
        <f t="shared" si="91"/>
        <v>E08000015_Children in households where no home broadband above 2mbps is available at the premises_Number</v>
      </c>
      <c r="B1849" s="31" t="s">
        <v>464</v>
      </c>
      <c r="C1849" s="31" t="s">
        <v>465</v>
      </c>
      <c r="D1849" s="31" t="s">
        <v>229</v>
      </c>
      <c r="E1849" s="31">
        <v>2019</v>
      </c>
      <c r="F1849" s="31" t="s">
        <v>49</v>
      </c>
      <c r="G1849" s="31" t="s">
        <v>50</v>
      </c>
      <c r="H1849" s="31" t="s">
        <v>743</v>
      </c>
      <c r="I1849" s="31">
        <v>12.496154309180167</v>
      </c>
      <c r="J1849" s="31">
        <f>INDEX('LA lookup'!H:H,MATCH(B1849,'LA lookup'!G:G,0))</f>
        <v>67576</v>
      </c>
      <c r="K1849" s="31">
        <f t="shared" si="92"/>
        <v>0.18492000575914772</v>
      </c>
      <c r="L1849" s="31" t="str">
        <f t="shared" si="93"/>
        <v>0.2 per 1000 0-17 yr olds</v>
      </c>
      <c r="M1849" s="31">
        <f t="shared" si="94"/>
        <v>0.18492000575914772</v>
      </c>
    </row>
    <row r="1850" spans="1:13" x14ac:dyDescent="0.45">
      <c r="A1850" s="31" t="str">
        <f t="shared" si="91"/>
        <v>E06000010_Children in households where no home broadband above 2mbps is available at the premises_Number</v>
      </c>
      <c r="B1850" s="31" t="s">
        <v>329</v>
      </c>
      <c r="C1850" s="31" t="s">
        <v>593</v>
      </c>
      <c r="D1850" s="31" t="s">
        <v>229</v>
      </c>
      <c r="E1850" s="31">
        <v>2019</v>
      </c>
      <c r="F1850" s="31" t="s">
        <v>49</v>
      </c>
      <c r="G1850" s="31" t="s">
        <v>50</v>
      </c>
      <c r="H1850" s="31" t="s">
        <v>743</v>
      </c>
      <c r="I1850" s="31">
        <v>0.44012103328415314</v>
      </c>
      <c r="J1850" s="31">
        <f>INDEX('LA lookup'!H:H,MATCH(B1850,'LA lookup'!G:G,0))</f>
        <v>57023</v>
      </c>
      <c r="K1850" s="31">
        <f t="shared" si="92"/>
        <v>7.7183072318915726E-3</v>
      </c>
      <c r="L1850" s="31" t="str">
        <f t="shared" si="93"/>
        <v>0 per 1000 0-17 yr olds</v>
      </c>
      <c r="M1850" s="31">
        <f t="shared" si="94"/>
        <v>7.7183072318915726E-3</v>
      </c>
    </row>
    <row r="1851" spans="1:13" x14ac:dyDescent="0.45">
      <c r="A1851" s="31" t="str">
        <f t="shared" si="91"/>
        <v>E06000011_Children in households where no home broadband above 2mbps is available at the premises_Number</v>
      </c>
      <c r="B1851" s="31" t="s">
        <v>514</v>
      </c>
      <c r="C1851" s="31" t="s">
        <v>594</v>
      </c>
      <c r="D1851" s="31" t="s">
        <v>229</v>
      </c>
      <c r="E1851" s="31">
        <v>2019</v>
      </c>
      <c r="F1851" s="31" t="s">
        <v>49</v>
      </c>
      <c r="G1851" s="31" t="s">
        <v>50</v>
      </c>
      <c r="H1851" s="31" t="s">
        <v>743</v>
      </c>
      <c r="I1851" s="31">
        <v>273.62097320305696</v>
      </c>
      <c r="J1851" s="31">
        <f>INDEX('LA lookup'!H:H,MATCH(B1851,'LA lookup'!G:G,0))</f>
        <v>62942</v>
      </c>
      <c r="K1851" s="31">
        <f t="shared" si="92"/>
        <v>4.347192227813812</v>
      </c>
      <c r="L1851" s="31" t="str">
        <f t="shared" si="93"/>
        <v>4.3 per 1000 0-17 yr olds</v>
      </c>
      <c r="M1851" s="31">
        <f t="shared" si="94"/>
        <v>4.347192227813812</v>
      </c>
    </row>
    <row r="1852" spans="1:13" x14ac:dyDescent="0.45">
      <c r="A1852" s="31" t="str">
        <f t="shared" si="91"/>
        <v>E08000016_Children in households where no home broadband above 2mbps is available at the premises_Number</v>
      </c>
      <c r="B1852" s="31" t="s">
        <v>236</v>
      </c>
      <c r="C1852" s="31" t="s">
        <v>237</v>
      </c>
      <c r="D1852" s="31" t="s">
        <v>229</v>
      </c>
      <c r="E1852" s="31">
        <v>2019</v>
      </c>
      <c r="F1852" s="31" t="s">
        <v>49</v>
      </c>
      <c r="G1852" s="31" t="s">
        <v>50</v>
      </c>
      <c r="H1852" s="31" t="s">
        <v>743</v>
      </c>
      <c r="I1852" s="31">
        <v>45.430112375764352</v>
      </c>
      <c r="J1852" s="31">
        <f>INDEX('LA lookup'!H:H,MATCH(B1852,'LA lookup'!G:G,0))</f>
        <v>50727</v>
      </c>
      <c r="K1852" s="31">
        <f t="shared" si="92"/>
        <v>0.89558050694431668</v>
      </c>
      <c r="L1852" s="31" t="str">
        <f t="shared" si="93"/>
        <v>0.9 per 1000 0-17 yr olds</v>
      </c>
      <c r="M1852" s="31">
        <f t="shared" si="94"/>
        <v>0.89558050694431668</v>
      </c>
    </row>
    <row r="1853" spans="1:13" x14ac:dyDescent="0.45">
      <c r="A1853" s="31" t="str">
        <f t="shared" si="91"/>
        <v>E08000017_Children in households where no home broadband above 2mbps is available at the premises_Number</v>
      </c>
      <c r="B1853" s="31" t="s">
        <v>293</v>
      </c>
      <c r="C1853" s="31" t="s">
        <v>294</v>
      </c>
      <c r="D1853" s="31" t="s">
        <v>229</v>
      </c>
      <c r="E1853" s="31">
        <v>2019</v>
      </c>
      <c r="F1853" s="31" t="s">
        <v>49</v>
      </c>
      <c r="G1853" s="31" t="s">
        <v>50</v>
      </c>
      <c r="H1853" s="31" t="s">
        <v>743</v>
      </c>
      <c r="I1853" s="31">
        <v>57.646210227976482</v>
      </c>
      <c r="J1853" s="31">
        <f>INDEX('LA lookup'!H:H,MATCH(B1853,'LA lookup'!G:G,0))</f>
        <v>66448</v>
      </c>
      <c r="K1853" s="31">
        <f t="shared" si="92"/>
        <v>0.86753868029100178</v>
      </c>
      <c r="L1853" s="31" t="str">
        <f t="shared" si="93"/>
        <v>0.9 per 1000 0-17 yr olds</v>
      </c>
      <c r="M1853" s="31">
        <f t="shared" si="94"/>
        <v>0.86753868029100178</v>
      </c>
    </row>
    <row r="1854" spans="1:13" x14ac:dyDescent="0.45">
      <c r="A1854" s="31" t="str">
        <f t="shared" si="91"/>
        <v>E06000012_Children in households where no home broadband above 2mbps is available at the premises_Number</v>
      </c>
      <c r="B1854" s="31" t="s">
        <v>363</v>
      </c>
      <c r="C1854" s="31" t="s">
        <v>364</v>
      </c>
      <c r="D1854" s="31" t="s">
        <v>229</v>
      </c>
      <c r="E1854" s="31">
        <v>2019</v>
      </c>
      <c r="F1854" s="31" t="s">
        <v>49</v>
      </c>
      <c r="G1854" s="31" t="s">
        <v>50</v>
      </c>
      <c r="H1854" s="31" t="s">
        <v>743</v>
      </c>
      <c r="I1854" s="31">
        <v>20.262052989720576</v>
      </c>
      <c r="J1854" s="31">
        <f>INDEX('LA lookup'!H:H,MATCH(B1854,'LA lookup'!G:G,0))</f>
        <v>34503</v>
      </c>
      <c r="K1854" s="31">
        <f t="shared" si="92"/>
        <v>0.58725481812365821</v>
      </c>
      <c r="L1854" s="31" t="str">
        <f t="shared" si="93"/>
        <v>0.6 per 1000 0-17 yr olds</v>
      </c>
      <c r="M1854" s="31">
        <f t="shared" si="94"/>
        <v>0.58725481812365821</v>
      </c>
    </row>
    <row r="1855" spans="1:13" x14ac:dyDescent="0.45">
      <c r="A1855" s="31" t="str">
        <f t="shared" si="91"/>
        <v>E06000013_Children in households where no home broadband above 2mbps is available at the premises_Number</v>
      </c>
      <c r="B1855" s="31" t="s">
        <v>365</v>
      </c>
      <c r="C1855" s="31" t="s">
        <v>366</v>
      </c>
      <c r="D1855" s="31" t="s">
        <v>229</v>
      </c>
      <c r="E1855" s="31">
        <v>2019</v>
      </c>
      <c r="F1855" s="31" t="s">
        <v>49</v>
      </c>
      <c r="G1855" s="31" t="s">
        <v>50</v>
      </c>
      <c r="H1855" s="31" t="s">
        <v>743</v>
      </c>
      <c r="I1855" s="31">
        <v>157.6964578310043</v>
      </c>
      <c r="J1855" s="31">
        <f>INDEX('LA lookup'!H:H,MATCH(B1855,'LA lookup'!G:G,0))</f>
        <v>35714</v>
      </c>
      <c r="K1855" s="31">
        <f t="shared" si="92"/>
        <v>4.4155361435572686</v>
      </c>
      <c r="L1855" s="31" t="str">
        <f t="shared" si="93"/>
        <v>4.4 per 1000 0-17 yr olds</v>
      </c>
      <c r="M1855" s="31">
        <f t="shared" si="94"/>
        <v>4.4155361435572686</v>
      </c>
    </row>
    <row r="1856" spans="1:13" x14ac:dyDescent="0.45">
      <c r="A1856" s="31" t="str">
        <f t="shared" si="91"/>
        <v>E08000018_Children in households where no home broadband above 2mbps is available at the premises_Number</v>
      </c>
      <c r="B1856" s="31" t="s">
        <v>393</v>
      </c>
      <c r="C1856" s="31" t="s">
        <v>394</v>
      </c>
      <c r="D1856" s="31" t="s">
        <v>229</v>
      </c>
      <c r="E1856" s="31">
        <v>2019</v>
      </c>
      <c r="F1856" s="31" t="s">
        <v>49</v>
      </c>
      <c r="G1856" s="31" t="s">
        <v>50</v>
      </c>
      <c r="H1856" s="31" t="s">
        <v>743</v>
      </c>
      <c r="I1856" s="31">
        <v>19.806763285024154</v>
      </c>
      <c r="J1856" s="31">
        <f>INDEX('LA lookup'!H:H,MATCH(B1856,'LA lookup'!G:G,0))</f>
        <v>57196</v>
      </c>
      <c r="K1856" s="31">
        <f t="shared" si="92"/>
        <v>0.34629630192713046</v>
      </c>
      <c r="L1856" s="31" t="str">
        <f t="shared" si="93"/>
        <v>0.3 per 1000 0-17 yr olds</v>
      </c>
      <c r="M1856" s="31">
        <f t="shared" si="94"/>
        <v>0.34629630192713046</v>
      </c>
    </row>
    <row r="1857" spans="1:13" x14ac:dyDescent="0.45">
      <c r="A1857" s="31" t="str">
        <f t="shared" si="91"/>
        <v>E06000014_Children in households where no home broadband above 2mbps is available at the premises_Number</v>
      </c>
      <c r="B1857" s="31" t="s">
        <v>472</v>
      </c>
      <c r="C1857" s="31" t="s">
        <v>473</v>
      </c>
      <c r="D1857" s="31" t="s">
        <v>229</v>
      </c>
      <c r="E1857" s="31">
        <v>2019</v>
      </c>
      <c r="F1857" s="31" t="s">
        <v>49</v>
      </c>
      <c r="G1857" s="31" t="s">
        <v>50</v>
      </c>
      <c r="H1857" s="31" t="s">
        <v>743</v>
      </c>
      <c r="I1857" s="31">
        <v>11.121321542087395</v>
      </c>
      <c r="J1857" s="31">
        <f>INDEX('LA lookup'!H:H,MATCH(B1857,'LA lookup'!G:G,0))</f>
        <v>36572</v>
      </c>
      <c r="K1857" s="31">
        <f t="shared" si="92"/>
        <v>0.30409388444950769</v>
      </c>
      <c r="L1857" s="31" t="str">
        <f t="shared" si="93"/>
        <v>0.3 per 1000 0-17 yr olds</v>
      </c>
      <c r="M1857" s="31">
        <f t="shared" si="94"/>
        <v>0.30409388444950769</v>
      </c>
    </row>
    <row r="1858" spans="1:13" x14ac:dyDescent="0.45">
      <c r="A1858" s="31" t="str">
        <f t="shared" si="91"/>
        <v>E06000015_Children in households where no home broadband above 2mbps is available at the premises_Number</v>
      </c>
      <c r="B1858" s="31" t="s">
        <v>289</v>
      </c>
      <c r="C1858" s="31" t="s">
        <v>290</v>
      </c>
      <c r="D1858" s="31" t="s">
        <v>229</v>
      </c>
      <c r="E1858" s="31">
        <v>2019</v>
      </c>
      <c r="F1858" s="31" t="s">
        <v>49</v>
      </c>
      <c r="G1858" s="31" t="s">
        <v>50</v>
      </c>
      <c r="H1858" s="31" t="s">
        <v>743</v>
      </c>
      <c r="I1858" s="31">
        <v>0.56790480145903688</v>
      </c>
      <c r="J1858" s="31">
        <f>INDEX('LA lookup'!H:H,MATCH(B1858,'LA lookup'!G:G,0))</f>
        <v>59899</v>
      </c>
      <c r="K1858" s="31">
        <f t="shared" si="92"/>
        <v>9.4810397746045317E-3</v>
      </c>
      <c r="L1858" s="31" t="str">
        <f t="shared" si="93"/>
        <v>0 per 1000 0-17 yr olds</v>
      </c>
      <c r="M1858" s="31">
        <f t="shared" si="94"/>
        <v>9.4810397746045317E-3</v>
      </c>
    </row>
    <row r="1859" spans="1:13" x14ac:dyDescent="0.45">
      <c r="A1859" s="31" t="str">
        <f t="shared" si="91"/>
        <v>E08000019_Children in households where no home broadband above 2mbps is available at the premises_Number</v>
      </c>
      <c r="B1859" s="31" t="s">
        <v>401</v>
      </c>
      <c r="C1859" s="31" t="s">
        <v>402</v>
      </c>
      <c r="D1859" s="31" t="s">
        <v>229</v>
      </c>
      <c r="E1859" s="31">
        <v>2019</v>
      </c>
      <c r="F1859" s="31" t="s">
        <v>49</v>
      </c>
      <c r="G1859" s="31" t="s">
        <v>50</v>
      </c>
      <c r="H1859" s="31" t="s">
        <v>743</v>
      </c>
      <c r="I1859" s="31">
        <v>34.02702436137686</v>
      </c>
      <c r="J1859" s="31">
        <f>INDEX('LA lookup'!H:H,MATCH(B1859,'LA lookup'!G:G,0))</f>
        <v>117497</v>
      </c>
      <c r="K1859" s="31">
        <f t="shared" si="92"/>
        <v>0.28959909071190632</v>
      </c>
      <c r="L1859" s="31" t="str">
        <f t="shared" si="93"/>
        <v>0.3 per 1000 0-17 yr olds</v>
      </c>
      <c r="M1859" s="31">
        <f t="shared" si="94"/>
        <v>0.28959909071190632</v>
      </c>
    </row>
    <row r="1860" spans="1:13" x14ac:dyDescent="0.45">
      <c r="A1860" s="31" t="str">
        <f t="shared" si="91"/>
        <v>E08000021_Children in households where no home broadband above 2mbps is available at the premises_Number</v>
      </c>
      <c r="B1860" s="31" t="s">
        <v>357</v>
      </c>
      <c r="C1860" s="31" t="s">
        <v>358</v>
      </c>
      <c r="D1860" s="31" t="s">
        <v>229</v>
      </c>
      <c r="E1860" s="31">
        <v>2019</v>
      </c>
      <c r="F1860" s="31" t="s">
        <v>49</v>
      </c>
      <c r="G1860" s="31" t="s">
        <v>50</v>
      </c>
      <c r="H1860" s="31" t="s">
        <v>743</v>
      </c>
      <c r="I1860" s="31">
        <v>3.2956258323211332</v>
      </c>
      <c r="J1860" s="31">
        <f>INDEX('LA lookup'!H:H,MATCH(B1860,'LA lookup'!G:G,0))</f>
        <v>58056</v>
      </c>
      <c r="K1860" s="31">
        <f t="shared" si="92"/>
        <v>5.6766326173369387E-2</v>
      </c>
      <c r="L1860" s="31" t="str">
        <f t="shared" si="93"/>
        <v>0.1 per 1000 0-17 yr olds</v>
      </c>
      <c r="M1860" s="31">
        <f t="shared" si="94"/>
        <v>5.6766326173369387E-2</v>
      </c>
    </row>
    <row r="1861" spans="1:13" x14ac:dyDescent="0.45">
      <c r="A1861" s="31" t="str">
        <f t="shared" si="91"/>
        <v>E06000016_Children in households where no home broadband above 2mbps is available at the premises_Number</v>
      </c>
      <c r="B1861" s="31" t="s">
        <v>341</v>
      </c>
      <c r="C1861" s="31" t="s">
        <v>342</v>
      </c>
      <c r="D1861" s="31" t="s">
        <v>229</v>
      </c>
      <c r="E1861" s="31">
        <v>2019</v>
      </c>
      <c r="F1861" s="31" t="s">
        <v>49</v>
      </c>
      <c r="G1861" s="31" t="s">
        <v>50</v>
      </c>
      <c r="H1861" s="31" t="s">
        <v>743</v>
      </c>
      <c r="I1861" s="31">
        <v>0</v>
      </c>
      <c r="J1861" s="31">
        <f>INDEX('LA lookup'!H:H,MATCH(B1861,'LA lookup'!G:G,0))</f>
        <v>83994</v>
      </c>
      <c r="K1861" s="31">
        <f t="shared" si="92"/>
        <v>0</v>
      </c>
      <c r="L1861" s="31" t="str">
        <f t="shared" si="93"/>
        <v>0 per 1000 0-17 yr olds</v>
      </c>
      <c r="M1861" s="31">
        <f t="shared" si="94"/>
        <v>0</v>
      </c>
    </row>
    <row r="1862" spans="1:13" x14ac:dyDescent="0.45">
      <c r="A1862" s="31" t="str">
        <f t="shared" si="91"/>
        <v>E08000022_Children in households where no home broadband above 2mbps is available at the premises_Number</v>
      </c>
      <c r="B1862" s="31" t="s">
        <v>524</v>
      </c>
      <c r="C1862" s="31" t="s">
        <v>525</v>
      </c>
      <c r="D1862" s="31" t="s">
        <v>229</v>
      </c>
      <c r="E1862" s="31">
        <v>2019</v>
      </c>
      <c r="F1862" s="31" t="s">
        <v>49</v>
      </c>
      <c r="G1862" s="31" t="s">
        <v>50</v>
      </c>
      <c r="H1862" s="31" t="s">
        <v>743</v>
      </c>
      <c r="I1862" s="31">
        <v>0.79813359528487238</v>
      </c>
      <c r="J1862" s="31">
        <f>INDEX('LA lookup'!H:H,MATCH(B1862,'LA lookup'!G:G,0))</f>
        <v>41360</v>
      </c>
      <c r="K1862" s="31">
        <f t="shared" si="92"/>
        <v>1.9297233928551073E-2</v>
      </c>
      <c r="L1862" s="31" t="str">
        <f t="shared" si="93"/>
        <v>0 per 1000 0-17 yr olds</v>
      </c>
      <c r="M1862" s="31">
        <f t="shared" si="94"/>
        <v>1.9297233928551073E-2</v>
      </c>
    </row>
    <row r="1863" spans="1:13" x14ac:dyDescent="0.45">
      <c r="A1863" s="31" t="str">
        <f t="shared" si="91"/>
        <v>E08000023_Children in households where no home broadband above 2mbps is available at the premises_Number</v>
      </c>
      <c r="B1863" s="31" t="s">
        <v>410</v>
      </c>
      <c r="C1863" s="31" t="s">
        <v>411</v>
      </c>
      <c r="D1863" s="31" t="s">
        <v>229</v>
      </c>
      <c r="E1863" s="31">
        <v>2019</v>
      </c>
      <c r="F1863" s="31" t="s">
        <v>49</v>
      </c>
      <c r="G1863" s="31" t="s">
        <v>50</v>
      </c>
      <c r="H1863" s="31" t="s">
        <v>743</v>
      </c>
      <c r="I1863" s="31">
        <v>16.319212808539028</v>
      </c>
      <c r="J1863" s="31">
        <f>INDEX('LA lookup'!H:H,MATCH(B1863,'LA lookup'!G:G,0))</f>
        <v>29920</v>
      </c>
      <c r="K1863" s="31">
        <f t="shared" si="92"/>
        <v>0.54542823557951292</v>
      </c>
      <c r="L1863" s="31" t="str">
        <f t="shared" si="93"/>
        <v>0.5 per 1000 0-17 yr olds</v>
      </c>
      <c r="M1863" s="31">
        <f t="shared" si="94"/>
        <v>0.54542823557951292</v>
      </c>
    </row>
    <row r="1864" spans="1:13" x14ac:dyDescent="0.45">
      <c r="A1864" s="31" t="str">
        <f t="shared" si="91"/>
        <v>E06000017_Children in households where no home broadband above 2mbps is available at the premises_Number</v>
      </c>
      <c r="B1864" s="31" t="s">
        <v>548</v>
      </c>
      <c r="C1864" s="31" t="s">
        <v>728</v>
      </c>
      <c r="D1864" s="31" t="s">
        <v>229</v>
      </c>
      <c r="E1864" s="31">
        <v>2019</v>
      </c>
      <c r="F1864" s="31" t="s">
        <v>49</v>
      </c>
      <c r="G1864" s="31" t="s">
        <v>50</v>
      </c>
      <c r="H1864" s="31" t="s">
        <v>743</v>
      </c>
      <c r="I1864" s="31">
        <v>16.506966080771267</v>
      </c>
      <c r="J1864" s="31">
        <f>INDEX('LA lookup'!H:H,MATCH(B1864,'LA lookup'!G:G,0))</f>
        <v>7807</v>
      </c>
      <c r="K1864" s="31">
        <f t="shared" si="92"/>
        <v>2.1143801819868409</v>
      </c>
      <c r="L1864" s="31" t="str">
        <f t="shared" si="93"/>
        <v>2.1 per 1000 0-17 yr olds</v>
      </c>
      <c r="M1864" s="31">
        <f t="shared" si="94"/>
        <v>2.1143801819868409</v>
      </c>
    </row>
    <row r="1865" spans="1:13" x14ac:dyDescent="0.45">
      <c r="A1865" s="31" t="str">
        <f t="shared" si="91"/>
        <v>E06000018_Children in households where no home broadband above 2mbps is available at the premises_Number</v>
      </c>
      <c r="B1865" s="31" t="s">
        <v>373</v>
      </c>
      <c r="C1865" s="31" t="s">
        <v>374</v>
      </c>
      <c r="D1865" s="31" t="s">
        <v>229</v>
      </c>
      <c r="E1865" s="31">
        <v>2019</v>
      </c>
      <c r="F1865" s="31" t="s">
        <v>49</v>
      </c>
      <c r="G1865" s="31" t="s">
        <v>50</v>
      </c>
      <c r="H1865" s="31" t="s">
        <v>743</v>
      </c>
      <c r="I1865" s="31">
        <v>5.0066296180905248</v>
      </c>
      <c r="J1865" s="31">
        <f>INDEX('LA lookup'!H:H,MATCH(B1865,'LA lookup'!G:G,0))</f>
        <v>68651</v>
      </c>
      <c r="K1865" s="31">
        <f t="shared" si="92"/>
        <v>7.2928720893949459E-2</v>
      </c>
      <c r="L1865" s="31" t="str">
        <f t="shared" si="93"/>
        <v>0.1 per 1000 0-17 yr olds</v>
      </c>
      <c r="M1865" s="31">
        <f t="shared" si="94"/>
        <v>7.2928720893949459E-2</v>
      </c>
    </row>
    <row r="1866" spans="1:13" x14ac:dyDescent="0.45">
      <c r="A1866" s="31" t="str">
        <f t="shared" si="91"/>
        <v>E08000024_Children in households where no home broadband above 2mbps is available at the premises_Number</v>
      </c>
      <c r="B1866" s="31" t="s">
        <v>428</v>
      </c>
      <c r="C1866" s="31" t="s">
        <v>429</v>
      </c>
      <c r="D1866" s="31" t="s">
        <v>229</v>
      </c>
      <c r="E1866" s="31">
        <v>2019</v>
      </c>
      <c r="F1866" s="31" t="s">
        <v>49</v>
      </c>
      <c r="G1866" s="31" t="s">
        <v>50</v>
      </c>
      <c r="H1866" s="31" t="s">
        <v>743</v>
      </c>
      <c r="I1866" s="31">
        <v>30.311288853203219</v>
      </c>
      <c r="J1866" s="31">
        <f>INDEX('LA lookup'!H:H,MATCH(B1866,'LA lookup'!G:G,0))</f>
        <v>54563</v>
      </c>
      <c r="K1866" s="31">
        <f t="shared" si="92"/>
        <v>0.55552826738271754</v>
      </c>
      <c r="L1866" s="31" t="str">
        <f t="shared" si="93"/>
        <v>0.6 per 1000 0-17 yr olds</v>
      </c>
      <c r="M1866" s="31">
        <f t="shared" si="94"/>
        <v>0.55552826738271754</v>
      </c>
    </row>
    <row r="1867" spans="1:13" x14ac:dyDescent="0.45">
      <c r="A1867" s="31" t="str">
        <f t="shared" si="91"/>
        <v>E08000025_Children in households where no home broadband above 2mbps is available at the premises_Number</v>
      </c>
      <c r="B1867" s="31" t="s">
        <v>245</v>
      </c>
      <c r="C1867" s="31" t="s">
        <v>246</v>
      </c>
      <c r="D1867" s="31" t="s">
        <v>229</v>
      </c>
      <c r="E1867" s="31">
        <v>2019</v>
      </c>
      <c r="F1867" s="31" t="s">
        <v>49</v>
      </c>
      <c r="G1867" s="31" t="s">
        <v>50</v>
      </c>
      <c r="H1867" s="31" t="s">
        <v>743</v>
      </c>
      <c r="I1867" s="31">
        <v>33.771524897456743</v>
      </c>
      <c r="J1867" s="31">
        <f>INDEX('LA lookup'!H:H,MATCH(B1867,'LA lookup'!G:G,0))</f>
        <v>288388</v>
      </c>
      <c r="K1867" s="31">
        <f t="shared" si="92"/>
        <v>0.11710447347828877</v>
      </c>
      <c r="L1867" s="31" t="str">
        <f t="shared" si="93"/>
        <v>0.1 per 1000 0-17 yr olds</v>
      </c>
      <c r="M1867" s="31">
        <f t="shared" si="94"/>
        <v>0.11710447347828877</v>
      </c>
    </row>
    <row r="1868" spans="1:13" x14ac:dyDescent="0.45">
      <c r="A1868" s="31" t="str">
        <f t="shared" si="91"/>
        <v>E06000019_Children in households where no home broadband above 2mbps is available at the premises_Number</v>
      </c>
      <c r="B1868" s="31" t="s">
        <v>317</v>
      </c>
      <c r="C1868" s="31" t="s">
        <v>2168</v>
      </c>
      <c r="D1868" s="31" t="s">
        <v>229</v>
      </c>
      <c r="E1868" s="31">
        <v>2019</v>
      </c>
      <c r="F1868" s="31" t="s">
        <v>49</v>
      </c>
      <c r="G1868" s="31" t="s">
        <v>50</v>
      </c>
      <c r="H1868" s="31" t="s">
        <v>743</v>
      </c>
      <c r="I1868" s="31">
        <v>315.21370420624152</v>
      </c>
      <c r="J1868" s="31">
        <f>INDEX('LA lookup'!H:H,MATCH(B1868,'LA lookup'!G:G,0))</f>
        <v>36103</v>
      </c>
      <c r="K1868" s="31">
        <f t="shared" si="92"/>
        <v>8.7309559927496743</v>
      </c>
      <c r="L1868" s="31" t="str">
        <f t="shared" si="93"/>
        <v>8.7 per 1000 0-17 yr olds</v>
      </c>
      <c r="M1868" s="31">
        <f t="shared" si="94"/>
        <v>8.7309559927496743</v>
      </c>
    </row>
    <row r="1869" spans="1:13" x14ac:dyDescent="0.45">
      <c r="A1869" s="31" t="str">
        <f t="shared" si="91"/>
        <v>E06000020_Children in households where no home broadband above 2mbps is available at the premises_Number</v>
      </c>
      <c r="B1869" s="31" t="s">
        <v>570</v>
      </c>
      <c r="C1869" s="31" t="s">
        <v>730</v>
      </c>
      <c r="D1869" s="31" t="s">
        <v>229</v>
      </c>
      <c r="E1869" s="31">
        <v>2019</v>
      </c>
      <c r="F1869" s="31" t="s">
        <v>49</v>
      </c>
      <c r="G1869" s="31" t="s">
        <v>50</v>
      </c>
      <c r="H1869" s="31" t="s">
        <v>743</v>
      </c>
      <c r="I1869" s="31">
        <v>24.921348898884585</v>
      </c>
      <c r="J1869" s="31">
        <f>INDEX('LA lookup'!H:H,MATCH(B1869,'LA lookup'!G:G,0))</f>
        <v>40620</v>
      </c>
      <c r="K1869" s="31">
        <f t="shared" si="92"/>
        <v>0.61352409893856685</v>
      </c>
      <c r="L1869" s="31" t="str">
        <f t="shared" si="93"/>
        <v>0.6 per 1000 0-17 yr olds</v>
      </c>
      <c r="M1869" s="31">
        <f t="shared" si="94"/>
        <v>0.61352409893856685</v>
      </c>
    </row>
    <row r="1870" spans="1:13" x14ac:dyDescent="0.45">
      <c r="A1870" s="31" t="str">
        <f t="shared" si="91"/>
        <v>E08000026_Children in households where no home broadband above 2mbps is available at the premises_Number</v>
      </c>
      <c r="B1870" s="31" t="s">
        <v>283</v>
      </c>
      <c r="C1870" s="31" t="s">
        <v>284</v>
      </c>
      <c r="D1870" s="31" t="s">
        <v>229</v>
      </c>
      <c r="E1870" s="31">
        <v>2019</v>
      </c>
      <c r="F1870" s="31" t="s">
        <v>49</v>
      </c>
      <c r="G1870" s="31" t="s">
        <v>50</v>
      </c>
      <c r="H1870" s="31" t="s">
        <v>743</v>
      </c>
      <c r="I1870" s="31">
        <v>5.6490776004870389</v>
      </c>
      <c r="J1870" s="31">
        <f>INDEX('LA lookup'!H:H,MATCH(B1870,'LA lookup'!G:G,0))</f>
        <v>78994</v>
      </c>
      <c r="K1870" s="31">
        <f t="shared" si="92"/>
        <v>7.1512742746120461E-2</v>
      </c>
      <c r="L1870" s="31" t="str">
        <f t="shared" si="93"/>
        <v>0.1 per 1000 0-17 yr olds</v>
      </c>
      <c r="M1870" s="31">
        <f t="shared" si="94"/>
        <v>7.1512742746120461E-2</v>
      </c>
    </row>
    <row r="1871" spans="1:13" x14ac:dyDescent="0.45">
      <c r="A1871" s="31" t="str">
        <f t="shared" si="91"/>
        <v>E08000027_Children in households where no home broadband above 2mbps is available at the premises_Number</v>
      </c>
      <c r="B1871" s="31" t="s">
        <v>297</v>
      </c>
      <c r="C1871" s="31" t="s">
        <v>298</v>
      </c>
      <c r="D1871" s="31" t="s">
        <v>229</v>
      </c>
      <c r="E1871" s="31">
        <v>2019</v>
      </c>
      <c r="F1871" s="31" t="s">
        <v>49</v>
      </c>
      <c r="G1871" s="31" t="s">
        <v>50</v>
      </c>
      <c r="H1871" s="31" t="s">
        <v>743</v>
      </c>
      <c r="I1871" s="31">
        <v>0</v>
      </c>
      <c r="J1871" s="31">
        <f>INDEX('LA lookup'!H:H,MATCH(B1871,'LA lookup'!G:G,0))</f>
        <v>69265</v>
      </c>
      <c r="K1871" s="31">
        <f t="shared" si="92"/>
        <v>0</v>
      </c>
      <c r="L1871" s="31" t="str">
        <f t="shared" si="93"/>
        <v>0 per 1000 0-17 yr olds</v>
      </c>
      <c r="M1871" s="31">
        <f t="shared" si="94"/>
        <v>0</v>
      </c>
    </row>
    <row r="1872" spans="1:13" x14ac:dyDescent="0.45">
      <c r="A1872" s="31" t="str">
        <f t="shared" si="91"/>
        <v>E06000021_Children in households where no home broadband above 2mbps is available at the premises_Number</v>
      </c>
      <c r="B1872" s="31" t="s">
        <v>424</v>
      </c>
      <c r="C1872" s="31" t="s">
        <v>425</v>
      </c>
      <c r="D1872" s="31" t="s">
        <v>229</v>
      </c>
      <c r="E1872" s="31">
        <v>2019</v>
      </c>
      <c r="F1872" s="31" t="s">
        <v>49</v>
      </c>
      <c r="G1872" s="31" t="s">
        <v>50</v>
      </c>
      <c r="H1872" s="31" t="s">
        <v>743</v>
      </c>
      <c r="I1872" s="31">
        <v>0.46301884840228325</v>
      </c>
      <c r="J1872" s="31">
        <f>INDEX('LA lookup'!H:H,MATCH(B1872,'LA lookup'!G:G,0))</f>
        <v>57549</v>
      </c>
      <c r="K1872" s="31">
        <f t="shared" si="92"/>
        <v>8.0456454222016579E-3</v>
      </c>
      <c r="L1872" s="31" t="str">
        <f t="shared" si="93"/>
        <v>0 per 1000 0-17 yr olds</v>
      </c>
      <c r="M1872" s="31">
        <f t="shared" si="94"/>
        <v>8.0456454222016579E-3</v>
      </c>
    </row>
    <row r="1873" spans="1:13" x14ac:dyDescent="0.45">
      <c r="A1873" s="31" t="str">
        <f t="shared" si="91"/>
        <v>E06000022_Children in households where no home broadband above 2mbps is available at the premises_Number</v>
      </c>
      <c r="B1873" s="31" t="s">
        <v>238</v>
      </c>
      <c r="C1873" s="31" t="s">
        <v>239</v>
      </c>
      <c r="D1873" s="31" t="s">
        <v>229</v>
      </c>
      <c r="E1873" s="31">
        <v>2019</v>
      </c>
      <c r="F1873" s="31" t="s">
        <v>49</v>
      </c>
      <c r="G1873" s="31" t="s">
        <v>50</v>
      </c>
      <c r="H1873" s="31" t="s">
        <v>743</v>
      </c>
      <c r="I1873" s="31">
        <v>80.65067041339131</v>
      </c>
      <c r="J1873" s="31">
        <f>INDEX('LA lookup'!H:H,MATCH(B1873,'LA lookup'!G:G,0))</f>
        <v>35946</v>
      </c>
      <c r="K1873" s="31">
        <f t="shared" si="92"/>
        <v>2.2436618932117987</v>
      </c>
      <c r="L1873" s="31" t="str">
        <f t="shared" si="93"/>
        <v>2.2 per 1000 0-17 yr olds</v>
      </c>
      <c r="M1873" s="31">
        <f t="shared" si="94"/>
        <v>2.2436618932117987</v>
      </c>
    </row>
    <row r="1874" spans="1:13" x14ac:dyDescent="0.45">
      <c r="A1874" s="31" t="str">
        <f t="shared" si="91"/>
        <v>E08000028_Children in households where no home broadband above 2mbps is available at the premises_Number</v>
      </c>
      <c r="B1874" s="31" t="s">
        <v>397</v>
      </c>
      <c r="C1874" s="31" t="s">
        <v>398</v>
      </c>
      <c r="D1874" s="31" t="s">
        <v>229</v>
      </c>
      <c r="E1874" s="31">
        <v>2019</v>
      </c>
      <c r="F1874" s="31" t="s">
        <v>49</v>
      </c>
      <c r="G1874" s="31" t="s">
        <v>50</v>
      </c>
      <c r="H1874" s="31" t="s">
        <v>743</v>
      </c>
      <c r="I1874" s="31">
        <v>1.8513604694358734</v>
      </c>
      <c r="J1874" s="31">
        <f>INDEX('LA lookup'!H:H,MATCH(B1874,'LA lookup'!G:G,0))</f>
        <v>81920</v>
      </c>
      <c r="K1874" s="31">
        <f t="shared" si="92"/>
        <v>2.2599615105418379E-2</v>
      </c>
      <c r="L1874" s="31" t="str">
        <f t="shared" si="93"/>
        <v>0 per 1000 0-17 yr olds</v>
      </c>
      <c r="M1874" s="31">
        <f t="shared" si="94"/>
        <v>2.2599615105418379E-2</v>
      </c>
    </row>
    <row r="1875" spans="1:13" x14ac:dyDescent="0.45">
      <c r="A1875" s="31" t="str">
        <f t="shared" si="91"/>
        <v>E08000029_Children in households where no home broadband above 2mbps is available at the premises_Number</v>
      </c>
      <c r="B1875" s="31" t="s">
        <v>516</v>
      </c>
      <c r="C1875" s="31" t="s">
        <v>517</v>
      </c>
      <c r="D1875" s="31" t="s">
        <v>229</v>
      </c>
      <c r="E1875" s="31">
        <v>2019</v>
      </c>
      <c r="F1875" s="31" t="s">
        <v>49</v>
      </c>
      <c r="G1875" s="31" t="s">
        <v>50</v>
      </c>
      <c r="H1875" s="31" t="s">
        <v>743</v>
      </c>
      <c r="I1875" s="31">
        <v>9.9469064904106617</v>
      </c>
      <c r="J1875" s="31">
        <f>INDEX('LA lookup'!H:H,MATCH(B1875,'LA lookup'!G:G,0))</f>
        <v>46946</v>
      </c>
      <c r="K1875" s="31">
        <f t="shared" si="92"/>
        <v>0.21187974460892647</v>
      </c>
      <c r="L1875" s="31" t="str">
        <f t="shared" si="93"/>
        <v>0.2 per 1000 0-17 yr olds</v>
      </c>
      <c r="M1875" s="31">
        <f t="shared" si="94"/>
        <v>0.21187974460892647</v>
      </c>
    </row>
    <row r="1876" spans="1:13" x14ac:dyDescent="0.45">
      <c r="A1876" s="31" t="str">
        <f t="shared" si="91"/>
        <v>E06000023_Children in households where no home broadband above 2mbps is available at the premises_Number</v>
      </c>
      <c r="B1876" s="31" t="s">
        <v>265</v>
      </c>
      <c r="C1876" s="31" t="s">
        <v>266</v>
      </c>
      <c r="D1876" s="31" t="s">
        <v>229</v>
      </c>
      <c r="E1876" s="31">
        <v>2019</v>
      </c>
      <c r="F1876" s="31" t="s">
        <v>49</v>
      </c>
      <c r="G1876" s="31" t="s">
        <v>50</v>
      </c>
      <c r="H1876" s="31" t="s">
        <v>743</v>
      </c>
      <c r="I1876" s="31">
        <v>0</v>
      </c>
      <c r="J1876" s="31">
        <f>INDEX('LA lookup'!H:H,MATCH(B1876,'LA lookup'!G:G,0))</f>
        <v>94016</v>
      </c>
      <c r="K1876" s="31">
        <f t="shared" si="92"/>
        <v>0</v>
      </c>
      <c r="L1876" s="31" t="str">
        <f t="shared" si="93"/>
        <v>0 per 1000 0-17 yr olds</v>
      </c>
      <c r="M1876" s="31">
        <f t="shared" si="94"/>
        <v>0</v>
      </c>
    </row>
    <row r="1877" spans="1:13" x14ac:dyDescent="0.45">
      <c r="A1877" s="31" t="str">
        <f t="shared" si="91"/>
        <v>E06000024_Children in households where no home broadband above 2mbps is available at the premises_Number</v>
      </c>
      <c r="B1877" s="31" t="s">
        <v>367</v>
      </c>
      <c r="C1877" s="31" t="s">
        <v>368</v>
      </c>
      <c r="D1877" s="31" t="s">
        <v>229</v>
      </c>
      <c r="E1877" s="31">
        <v>2019</v>
      </c>
      <c r="F1877" s="31" t="s">
        <v>49</v>
      </c>
      <c r="G1877" s="31" t="s">
        <v>50</v>
      </c>
      <c r="H1877" s="31" t="s">
        <v>743</v>
      </c>
      <c r="I1877" s="31">
        <v>118.99603264332846</v>
      </c>
      <c r="J1877" s="31">
        <f>INDEX('LA lookup'!H:H,MATCH(B1877,'LA lookup'!G:G,0))</f>
        <v>43435</v>
      </c>
      <c r="K1877" s="31">
        <f t="shared" si="92"/>
        <v>2.7396346873104287</v>
      </c>
      <c r="L1877" s="31" t="str">
        <f t="shared" si="93"/>
        <v>2.7 per 1000 0-17 yr olds</v>
      </c>
      <c r="M1877" s="31">
        <f t="shared" si="94"/>
        <v>2.7396346873104287</v>
      </c>
    </row>
    <row r="1878" spans="1:13" x14ac:dyDescent="0.45">
      <c r="A1878" s="31" t="str">
        <f t="shared" si="91"/>
        <v>E08000030_Children in households where no home broadband above 2mbps is available at the premises_Number</v>
      </c>
      <c r="B1878" s="31" t="s">
        <v>446</v>
      </c>
      <c r="C1878" s="31" t="s">
        <v>447</v>
      </c>
      <c r="D1878" s="31" t="s">
        <v>229</v>
      </c>
      <c r="E1878" s="31">
        <v>2019</v>
      </c>
      <c r="F1878" s="31" t="s">
        <v>49</v>
      </c>
      <c r="G1878" s="31" t="s">
        <v>50</v>
      </c>
      <c r="H1878" s="31" t="s">
        <v>743</v>
      </c>
      <c r="I1878" s="31">
        <v>2.1932927692089996</v>
      </c>
      <c r="J1878" s="31">
        <f>INDEX('LA lookup'!H:H,MATCH(B1878,'LA lookup'!G:G,0))</f>
        <v>68157</v>
      </c>
      <c r="K1878" s="31">
        <f t="shared" si="92"/>
        <v>3.2180007471118148E-2</v>
      </c>
      <c r="L1878" s="31" t="str">
        <f t="shared" si="93"/>
        <v>0 per 1000 0-17 yr olds</v>
      </c>
      <c r="M1878" s="31">
        <f t="shared" si="94"/>
        <v>3.2180007471118148E-2</v>
      </c>
    </row>
    <row r="1879" spans="1:13" x14ac:dyDescent="0.45">
      <c r="A1879" s="31" t="str">
        <f t="shared" si="91"/>
        <v>E08000031_Children in households where no home broadband above 2mbps is available at the premises_Number</v>
      </c>
      <c r="B1879" s="31" t="s">
        <v>468</v>
      </c>
      <c r="C1879" s="31" t="s">
        <v>469</v>
      </c>
      <c r="D1879" s="31" t="s">
        <v>229</v>
      </c>
      <c r="E1879" s="31">
        <v>2019</v>
      </c>
      <c r="F1879" s="31" t="s">
        <v>49</v>
      </c>
      <c r="G1879" s="31" t="s">
        <v>50</v>
      </c>
      <c r="H1879" s="31" t="s">
        <v>743</v>
      </c>
      <c r="I1879" s="31">
        <v>0</v>
      </c>
      <c r="J1879" s="31">
        <f>INDEX('LA lookup'!H:H,MATCH(B1879,'LA lookup'!G:G,0))</f>
        <v>61244</v>
      </c>
      <c r="K1879" s="31">
        <f t="shared" si="92"/>
        <v>0</v>
      </c>
      <c r="L1879" s="31" t="str">
        <f t="shared" si="93"/>
        <v>0 per 1000 0-17 yr olds</v>
      </c>
      <c r="M1879" s="31">
        <f t="shared" si="94"/>
        <v>0</v>
      </c>
    </row>
    <row r="1880" spans="1:13" x14ac:dyDescent="0.45">
      <c r="A1880" s="31" t="str">
        <f t="shared" si="91"/>
        <v>E06000025_Children in households where no home broadband above 2mbps is available at the premises_Number</v>
      </c>
      <c r="B1880" s="31" t="s">
        <v>408</v>
      </c>
      <c r="C1880" s="31" t="s">
        <v>409</v>
      </c>
      <c r="D1880" s="31" t="s">
        <v>229</v>
      </c>
      <c r="E1880" s="31">
        <v>2019</v>
      </c>
      <c r="F1880" s="31" t="s">
        <v>49</v>
      </c>
      <c r="G1880" s="31" t="s">
        <v>50</v>
      </c>
      <c r="H1880" s="31" t="s">
        <v>743</v>
      </c>
      <c r="I1880" s="31">
        <v>57.475656250263</v>
      </c>
      <c r="J1880" s="31">
        <f>INDEX('LA lookup'!H:H,MATCH(B1880,'LA lookup'!G:G,0))</f>
        <v>58867</v>
      </c>
      <c r="K1880" s="31">
        <f t="shared" si="92"/>
        <v>0.97636462279822311</v>
      </c>
      <c r="L1880" s="31" t="str">
        <f t="shared" si="93"/>
        <v>1 per 1000 0-17 yr olds</v>
      </c>
      <c r="M1880" s="31">
        <f t="shared" si="94"/>
        <v>0.97636462279822311</v>
      </c>
    </row>
    <row r="1881" spans="1:13" x14ac:dyDescent="0.45">
      <c r="A1881" s="31" t="str">
        <f t="shared" si="91"/>
        <v>E06000026_Children in households where no home broadband above 2mbps is available at the premises_Number</v>
      </c>
      <c r="B1881" s="31" t="s">
        <v>381</v>
      </c>
      <c r="C1881" s="31" t="s">
        <v>382</v>
      </c>
      <c r="D1881" s="31" t="s">
        <v>229</v>
      </c>
      <c r="E1881" s="31">
        <v>2019</v>
      </c>
      <c r="F1881" s="31" t="s">
        <v>49</v>
      </c>
      <c r="G1881" s="31" t="s">
        <v>50</v>
      </c>
      <c r="H1881" s="31" t="s">
        <v>743</v>
      </c>
      <c r="I1881" s="31">
        <v>0.85867081774586351</v>
      </c>
      <c r="J1881" s="31">
        <f>INDEX('LA lookup'!H:H,MATCH(B1881,'LA lookup'!G:G,0))</f>
        <v>52552</v>
      </c>
      <c r="K1881" s="31">
        <f t="shared" si="92"/>
        <v>1.6339450786760988E-2</v>
      </c>
      <c r="L1881" s="31" t="str">
        <f t="shared" si="93"/>
        <v>0 per 1000 0-17 yr olds</v>
      </c>
      <c r="M1881" s="31">
        <f t="shared" si="94"/>
        <v>1.6339450786760988E-2</v>
      </c>
    </row>
    <row r="1882" spans="1:13" x14ac:dyDescent="0.45">
      <c r="A1882" s="31" t="str">
        <f t="shared" si="91"/>
        <v>E08000032_Children in households where no home broadband above 2mbps is available at the premises_Number</v>
      </c>
      <c r="B1882" s="31" t="s">
        <v>259</v>
      </c>
      <c r="C1882" s="31" t="s">
        <v>260</v>
      </c>
      <c r="D1882" s="31" t="s">
        <v>229</v>
      </c>
      <c r="E1882" s="31">
        <v>2019</v>
      </c>
      <c r="F1882" s="31" t="s">
        <v>49</v>
      </c>
      <c r="G1882" s="31" t="s">
        <v>50</v>
      </c>
      <c r="H1882" s="31" t="s">
        <v>743</v>
      </c>
      <c r="I1882" s="31">
        <v>114.35612169996455</v>
      </c>
      <c r="J1882" s="31">
        <f>INDEX('LA lookup'!H:H,MATCH(B1882,'LA lookup'!G:G,0))</f>
        <v>142005</v>
      </c>
      <c r="K1882" s="31">
        <f t="shared" si="92"/>
        <v>0.80529644519534205</v>
      </c>
      <c r="L1882" s="31" t="str">
        <f t="shared" si="93"/>
        <v>0.8 per 1000 0-17 yr olds</v>
      </c>
      <c r="M1882" s="31">
        <f t="shared" si="94"/>
        <v>0.80529644519534205</v>
      </c>
    </row>
    <row r="1883" spans="1:13" x14ac:dyDescent="0.45">
      <c r="A1883" s="31" t="str">
        <f t="shared" si="91"/>
        <v>E08000033_Children in households where no home broadband above 2mbps is available at the premises_Number</v>
      </c>
      <c r="B1883" s="31" t="s">
        <v>273</v>
      </c>
      <c r="C1883" s="31" t="s">
        <v>274</v>
      </c>
      <c r="D1883" s="31" t="s">
        <v>229</v>
      </c>
      <c r="E1883" s="31">
        <v>2019</v>
      </c>
      <c r="F1883" s="31" t="s">
        <v>49</v>
      </c>
      <c r="G1883" s="31" t="s">
        <v>50</v>
      </c>
      <c r="H1883" s="31" t="s">
        <v>743</v>
      </c>
      <c r="I1883" s="31">
        <v>46.945786252602872</v>
      </c>
      <c r="J1883" s="31">
        <f>INDEX('LA lookup'!H:H,MATCH(B1883,'LA lookup'!G:G,0))</f>
        <v>46021</v>
      </c>
      <c r="K1883" s="31">
        <f t="shared" si="92"/>
        <v>1.0200948752222436</v>
      </c>
      <c r="L1883" s="31" t="str">
        <f t="shared" si="93"/>
        <v>1 per 1000 0-17 yr olds</v>
      </c>
      <c r="M1883" s="31">
        <f t="shared" si="94"/>
        <v>1.0200948752222436</v>
      </c>
    </row>
    <row r="1884" spans="1:13" x14ac:dyDescent="0.45">
      <c r="A1884" s="31" t="str">
        <f t="shared" si="91"/>
        <v>E06000027_Children in households where no home broadband above 2mbps is available at the premises_Number</v>
      </c>
      <c r="B1884" s="31" t="s">
        <v>438</v>
      </c>
      <c r="C1884" s="31" t="s">
        <v>439</v>
      </c>
      <c r="D1884" s="31" t="s">
        <v>229</v>
      </c>
      <c r="E1884" s="31">
        <v>2019</v>
      </c>
      <c r="F1884" s="31" t="s">
        <v>49</v>
      </c>
      <c r="G1884" s="31" t="s">
        <v>50</v>
      </c>
      <c r="H1884" s="31" t="s">
        <v>743</v>
      </c>
      <c r="I1884" s="31">
        <v>5.1772311400865609</v>
      </c>
      <c r="J1884" s="31">
        <f>INDEX('LA lookup'!H:H,MATCH(B1884,'LA lookup'!G:G,0))</f>
        <v>25423</v>
      </c>
      <c r="K1884" s="31">
        <f t="shared" si="92"/>
        <v>0.20364359595982226</v>
      </c>
      <c r="L1884" s="31" t="str">
        <f t="shared" si="93"/>
        <v>0.2 per 1000 0-17 yr olds</v>
      </c>
      <c r="M1884" s="31">
        <f t="shared" si="94"/>
        <v>0.20364359595982226</v>
      </c>
    </row>
    <row r="1885" spans="1:13" x14ac:dyDescent="0.45">
      <c r="A1885" s="31" t="str">
        <f t="shared" si="91"/>
        <v>E06000030_Children in households where no home broadband above 2mbps is available at the premises_Number</v>
      </c>
      <c r="B1885" s="31" t="s">
        <v>434</v>
      </c>
      <c r="C1885" s="31" t="s">
        <v>435</v>
      </c>
      <c r="D1885" s="31" t="s">
        <v>229</v>
      </c>
      <c r="E1885" s="31">
        <v>2019</v>
      </c>
      <c r="F1885" s="31" t="s">
        <v>49</v>
      </c>
      <c r="G1885" s="31" t="s">
        <v>50</v>
      </c>
      <c r="H1885" s="31" t="s">
        <v>743</v>
      </c>
      <c r="I1885" s="31">
        <v>9.1918709650634174</v>
      </c>
      <c r="J1885" s="31">
        <f>INDEX('LA lookup'!H:H,MATCH(B1885,'LA lookup'!G:G,0))</f>
        <v>50239</v>
      </c>
      <c r="K1885" s="31">
        <f t="shared" si="92"/>
        <v>0.18296285684554664</v>
      </c>
      <c r="L1885" s="31" t="str">
        <f t="shared" si="93"/>
        <v>0.2 per 1000 0-17 yr olds</v>
      </c>
      <c r="M1885" s="31">
        <f t="shared" si="94"/>
        <v>0.18296285684554664</v>
      </c>
    </row>
    <row r="1886" spans="1:13" x14ac:dyDescent="0.45">
      <c r="A1886" s="31" t="str">
        <f t="shared" si="91"/>
        <v>E08000034_Children in households where no home broadband above 2mbps is available at the premises_Number</v>
      </c>
      <c r="B1886" s="31" t="s">
        <v>331</v>
      </c>
      <c r="C1886" s="31" t="s">
        <v>332</v>
      </c>
      <c r="D1886" s="31" t="s">
        <v>229</v>
      </c>
      <c r="E1886" s="31">
        <v>2019</v>
      </c>
      <c r="F1886" s="31" t="s">
        <v>49</v>
      </c>
      <c r="G1886" s="31" t="s">
        <v>50</v>
      </c>
      <c r="H1886" s="31" t="s">
        <v>743</v>
      </c>
      <c r="I1886" s="31">
        <v>39.210907152106024</v>
      </c>
      <c r="J1886" s="31">
        <f>INDEX('LA lookup'!H:H,MATCH(B1886,'LA lookup'!G:G,0))</f>
        <v>100174</v>
      </c>
      <c r="K1886" s="31">
        <f t="shared" si="92"/>
        <v>0.39142798682398655</v>
      </c>
      <c r="L1886" s="31" t="str">
        <f t="shared" si="93"/>
        <v>0.4 per 1000 0-17 yr olds</v>
      </c>
      <c r="M1886" s="31">
        <f t="shared" si="94"/>
        <v>0.39142798682398655</v>
      </c>
    </row>
    <row r="1887" spans="1:13" x14ac:dyDescent="0.45">
      <c r="A1887" s="31" t="str">
        <f t="shared" si="91"/>
        <v>E08000035_Children in households where no home broadband above 2mbps is available at the premises_Number</v>
      </c>
      <c r="B1887" s="31" t="s">
        <v>339</v>
      </c>
      <c r="C1887" s="31" t="s">
        <v>340</v>
      </c>
      <c r="D1887" s="31" t="s">
        <v>229</v>
      </c>
      <c r="E1887" s="31">
        <v>2019</v>
      </c>
      <c r="F1887" s="31" t="s">
        <v>49</v>
      </c>
      <c r="G1887" s="31" t="s">
        <v>50</v>
      </c>
      <c r="H1887" s="31" t="s">
        <v>743</v>
      </c>
      <c r="I1887" s="31">
        <v>78.593058600614796</v>
      </c>
      <c r="J1887" s="31">
        <f>INDEX('LA lookup'!H:H,MATCH(B1887,'LA lookup'!G:G,0))</f>
        <v>168176</v>
      </c>
      <c r="K1887" s="31">
        <f t="shared" si="92"/>
        <v>0.46732624512781135</v>
      </c>
      <c r="L1887" s="31" t="str">
        <f t="shared" si="93"/>
        <v>0.5 per 1000 0-17 yr olds</v>
      </c>
      <c r="M1887" s="31">
        <f t="shared" si="94"/>
        <v>0.46732624512781135</v>
      </c>
    </row>
    <row r="1888" spans="1:13" x14ac:dyDescent="0.45">
      <c r="A1888" s="31" t="str">
        <f t="shared" si="91"/>
        <v>E06000031_Children in households where no home broadband above 2mbps is available at the premises_Number</v>
      </c>
      <c r="B1888" s="31" t="s">
        <v>379</v>
      </c>
      <c r="C1888" s="31" t="s">
        <v>380</v>
      </c>
      <c r="D1888" s="31" t="s">
        <v>229</v>
      </c>
      <c r="E1888" s="31">
        <v>2019</v>
      </c>
      <c r="F1888" s="31" t="s">
        <v>49</v>
      </c>
      <c r="G1888" s="31" t="s">
        <v>50</v>
      </c>
      <c r="H1888" s="31" t="s">
        <v>743</v>
      </c>
      <c r="I1888" s="31">
        <v>38.815413169598564</v>
      </c>
      <c r="J1888" s="31">
        <f>INDEX('LA lookup'!H:H,MATCH(B1888,'LA lookup'!G:G,0))</f>
        <v>51137</v>
      </c>
      <c r="K1888" s="31">
        <f t="shared" si="92"/>
        <v>0.75904752272520026</v>
      </c>
      <c r="L1888" s="31" t="str">
        <f t="shared" si="93"/>
        <v>0.8 per 1000 0-17 yr olds</v>
      </c>
      <c r="M1888" s="31">
        <f t="shared" si="94"/>
        <v>0.75904752272520026</v>
      </c>
    </row>
    <row r="1889" spans="1:13" x14ac:dyDescent="0.45">
      <c r="A1889" s="31" t="str">
        <f t="shared" si="91"/>
        <v>E06000032_Children in households where no home broadband above 2mbps is available at the premises_Number</v>
      </c>
      <c r="B1889" s="31" t="s">
        <v>564</v>
      </c>
      <c r="C1889" s="31" t="s">
        <v>724</v>
      </c>
      <c r="D1889" s="31" t="s">
        <v>229</v>
      </c>
      <c r="E1889" s="31">
        <v>2019</v>
      </c>
      <c r="F1889" s="31" t="s">
        <v>49</v>
      </c>
      <c r="G1889" s="31" t="s">
        <v>50</v>
      </c>
      <c r="H1889" s="31" t="s">
        <v>743</v>
      </c>
      <c r="I1889" s="31">
        <v>0</v>
      </c>
      <c r="J1889" s="31">
        <f>INDEX('LA lookup'!H:H,MATCH(B1889,'LA lookup'!G:G,0))</f>
        <v>57375</v>
      </c>
      <c r="K1889" s="31">
        <f t="shared" si="92"/>
        <v>0</v>
      </c>
      <c r="L1889" s="31" t="str">
        <f t="shared" si="93"/>
        <v>0 per 1000 0-17 yr olds</v>
      </c>
      <c r="M1889" s="31">
        <f t="shared" si="94"/>
        <v>0</v>
      </c>
    </row>
    <row r="1890" spans="1:13" x14ac:dyDescent="0.45">
      <c r="A1890" s="31" t="str">
        <f t="shared" si="91"/>
        <v>E08000036_Children in households where no home broadband above 2mbps is available at the premises_Number</v>
      </c>
      <c r="B1890" s="31" t="s">
        <v>444</v>
      </c>
      <c r="C1890" s="31" t="s">
        <v>445</v>
      </c>
      <c r="D1890" s="31" t="s">
        <v>229</v>
      </c>
      <c r="E1890" s="31">
        <v>2019</v>
      </c>
      <c r="F1890" s="31" t="s">
        <v>49</v>
      </c>
      <c r="G1890" s="31" t="s">
        <v>50</v>
      </c>
      <c r="H1890" s="31" t="s">
        <v>743</v>
      </c>
      <c r="I1890" s="31">
        <v>28.574255466508358</v>
      </c>
      <c r="J1890" s="31">
        <f>INDEX('LA lookup'!H:H,MATCH(B1890,'LA lookup'!G:G,0))</f>
        <v>72893</v>
      </c>
      <c r="K1890" s="31">
        <f t="shared" si="92"/>
        <v>0.39200273642885264</v>
      </c>
      <c r="L1890" s="31" t="str">
        <f t="shared" si="93"/>
        <v>0.4 per 1000 0-17 yr olds</v>
      </c>
      <c r="M1890" s="31">
        <f t="shared" si="94"/>
        <v>0.39200273642885264</v>
      </c>
    </row>
    <row r="1891" spans="1:13" x14ac:dyDescent="0.45">
      <c r="A1891" s="31" t="str">
        <f t="shared" ref="A1891:A1955" si="95">CONCATENATE(B1891,"_",G1891,"_",H1891)</f>
        <v>E08000020_Children in households where no home broadband above 2mbps is available at the premises_Number</v>
      </c>
      <c r="B1891" s="31" t="s">
        <v>305</v>
      </c>
      <c r="C1891" s="31" t="s">
        <v>306</v>
      </c>
      <c r="D1891" s="31" t="s">
        <v>229</v>
      </c>
      <c r="E1891" s="31">
        <v>2019</v>
      </c>
      <c r="F1891" s="31" t="s">
        <v>49</v>
      </c>
      <c r="G1891" s="31" t="s">
        <v>50</v>
      </c>
      <c r="H1891" s="31" t="s">
        <v>743</v>
      </c>
      <c r="I1891" s="31">
        <v>15.141851887283821</v>
      </c>
      <c r="J1891" s="31">
        <f>INDEX('LA lookup'!H:H,MATCH(B1891,'LA lookup'!G:G,0))</f>
        <v>39605</v>
      </c>
      <c r="K1891" s="31">
        <f t="shared" ref="K1891:K1955" si="96">I1891/J1891*1000</f>
        <v>0.38232172420865601</v>
      </c>
      <c r="L1891" s="31" t="str">
        <f t="shared" ref="L1891:L1955" si="97">IF(LOWER(H1891)="percentage",CONCATENATE(I1891,"%"),IF(J1891="NA",K1891,IF(OR(ISERROR(I1891),ISBLANK(I1891),NOT(ISNUMBER(I1891)),H1891="score"),"N/A",CONCATENATE(ROUND(I1891/J1891*1000,1)," per 1000 0-17 yr olds"))))</f>
        <v>0.4 per 1000 0-17 yr olds</v>
      </c>
      <c r="M1891" s="31">
        <f t="shared" ref="M1891:M1955" si="98">IF(LOWER(H1891)="percentage",I1891,IF(J1891="NA",K1891,IF(OR(ISERROR(I1891),ISBLANK(I1891),NOT(ISNUMBER(I1891))),"N/A",I1891/J1891*1000)))</f>
        <v>0.38232172420865601</v>
      </c>
    </row>
    <row r="1892" spans="1:13" x14ac:dyDescent="0.45">
      <c r="A1892" s="31" t="str">
        <f t="shared" si="95"/>
        <v>E06000033_Children in households where no home broadband above 2mbps is available at the premises_Number</v>
      </c>
      <c r="B1892" s="31" t="s">
        <v>412</v>
      </c>
      <c r="C1892" s="31" t="s">
        <v>413</v>
      </c>
      <c r="D1892" s="31" t="s">
        <v>229</v>
      </c>
      <c r="E1892" s="31">
        <v>2019</v>
      </c>
      <c r="F1892" s="31" t="s">
        <v>49</v>
      </c>
      <c r="G1892" s="31" t="s">
        <v>50</v>
      </c>
      <c r="H1892" s="31" t="s">
        <v>743</v>
      </c>
      <c r="I1892" s="31">
        <v>0</v>
      </c>
      <c r="J1892" s="31">
        <f>INDEX('LA lookup'!H:H,MATCH(B1892,'LA lookup'!G:G,0))</f>
        <v>39540</v>
      </c>
      <c r="K1892" s="31">
        <f t="shared" si="96"/>
        <v>0</v>
      </c>
      <c r="L1892" s="31" t="str">
        <f t="shared" si="97"/>
        <v>0 per 1000 0-17 yr olds</v>
      </c>
      <c r="M1892" s="31">
        <f t="shared" si="98"/>
        <v>0</v>
      </c>
    </row>
    <row r="1893" spans="1:13" x14ac:dyDescent="0.45">
      <c r="A1893" s="31" t="str">
        <f t="shared" si="95"/>
        <v>E06000034_Children in households where no home broadband above 2mbps is available at the premises_Number</v>
      </c>
      <c r="B1893" s="31" t="s">
        <v>493</v>
      </c>
      <c r="C1893" s="31" t="s">
        <v>731</v>
      </c>
      <c r="D1893" s="31" t="s">
        <v>229</v>
      </c>
      <c r="E1893" s="31">
        <v>2019</v>
      </c>
      <c r="F1893" s="31" t="s">
        <v>49</v>
      </c>
      <c r="G1893" s="31" t="s">
        <v>50</v>
      </c>
      <c r="H1893" s="31" t="s">
        <v>743</v>
      </c>
      <c r="I1893" s="31">
        <v>11.165476505333686</v>
      </c>
      <c r="J1893" s="31">
        <f>INDEX('LA lookup'!H:H,MATCH(B1893,'LA lookup'!G:G,0))</f>
        <v>43762</v>
      </c>
      <c r="K1893" s="31">
        <f t="shared" si="96"/>
        <v>0.25514091004372941</v>
      </c>
      <c r="L1893" s="31" t="str">
        <f t="shared" si="97"/>
        <v>0.3 per 1000 0-17 yr olds</v>
      </c>
      <c r="M1893" s="31">
        <f t="shared" si="98"/>
        <v>0.25514091004372941</v>
      </c>
    </row>
    <row r="1894" spans="1:13" x14ac:dyDescent="0.45">
      <c r="A1894" s="31" t="str">
        <f t="shared" si="95"/>
        <v>E09000001_Children in households where no home broadband above 2mbps is available at the premises_Number</v>
      </c>
      <c r="B1894" s="31" t="s">
        <v>582</v>
      </c>
      <c r="C1894" s="31" t="s">
        <v>583</v>
      </c>
      <c r="D1894" s="31" t="s">
        <v>229</v>
      </c>
      <c r="E1894" s="31">
        <v>2019</v>
      </c>
      <c r="F1894" s="31" t="s">
        <v>49</v>
      </c>
      <c r="G1894" s="31" t="s">
        <v>50</v>
      </c>
      <c r="H1894" s="31" t="s">
        <v>743</v>
      </c>
      <c r="I1894" s="31">
        <v>0</v>
      </c>
      <c r="J1894" s="31">
        <f>INDEX('LA lookup'!H:H,MATCH(B1894,'LA lookup'!G:G,0))</f>
        <v>1453</v>
      </c>
      <c r="K1894" s="31">
        <f t="shared" si="96"/>
        <v>0</v>
      </c>
      <c r="L1894" s="31" t="str">
        <f t="shared" si="97"/>
        <v>0 per 1000 0-17 yr olds</v>
      </c>
      <c r="M1894" s="31">
        <f t="shared" si="98"/>
        <v>0</v>
      </c>
    </row>
    <row r="1895" spans="1:13" x14ac:dyDescent="0.45">
      <c r="A1895" s="31" t="str">
        <f t="shared" si="95"/>
        <v>E09000002_Children in households where no home broadband above 2mbps is available at the premises_Number</v>
      </c>
      <c r="B1895" s="31" t="s">
        <v>227</v>
      </c>
      <c r="C1895" s="31" t="s">
        <v>228</v>
      </c>
      <c r="D1895" s="31" t="s">
        <v>229</v>
      </c>
      <c r="E1895" s="31">
        <v>2019</v>
      </c>
      <c r="F1895" s="31" t="s">
        <v>49</v>
      </c>
      <c r="G1895" s="31" t="s">
        <v>50</v>
      </c>
      <c r="H1895" s="31" t="s">
        <v>743</v>
      </c>
      <c r="I1895" s="31">
        <v>9.310331439516494</v>
      </c>
      <c r="J1895" s="31">
        <f>INDEX('LA lookup'!H:H,MATCH(B1895,'LA lookup'!G:G,0))</f>
        <v>63401</v>
      </c>
      <c r="K1895" s="31">
        <f t="shared" si="96"/>
        <v>0.14684833740030115</v>
      </c>
      <c r="L1895" s="31" t="str">
        <f t="shared" si="97"/>
        <v>0.1 per 1000 0-17 yr olds</v>
      </c>
      <c r="M1895" s="31">
        <f t="shared" si="98"/>
        <v>0.14684833740030115</v>
      </c>
    </row>
    <row r="1896" spans="1:13" x14ac:dyDescent="0.45">
      <c r="A1896" s="31" t="str">
        <f t="shared" si="95"/>
        <v>E06000035_Children in households where no home broadband above 2mbps is available at the premises_Number</v>
      </c>
      <c r="B1896" s="31" t="s">
        <v>351</v>
      </c>
      <c r="C1896" s="31" t="s">
        <v>352</v>
      </c>
      <c r="D1896" s="31" t="s">
        <v>229</v>
      </c>
      <c r="E1896" s="31">
        <v>2019</v>
      </c>
      <c r="F1896" s="31" t="s">
        <v>49</v>
      </c>
      <c r="G1896" s="31" t="s">
        <v>50</v>
      </c>
      <c r="H1896" s="31" t="s">
        <v>743</v>
      </c>
      <c r="I1896" s="31">
        <v>14.506380120886501</v>
      </c>
      <c r="J1896" s="31">
        <f>INDEX('LA lookup'!H:H,MATCH(B1896,'LA lookup'!G:G,0))</f>
        <v>64391</v>
      </c>
      <c r="K1896" s="31">
        <f t="shared" si="96"/>
        <v>0.22528583374829558</v>
      </c>
      <c r="L1896" s="31" t="str">
        <f t="shared" si="97"/>
        <v>0.2 per 1000 0-17 yr olds</v>
      </c>
      <c r="M1896" s="31">
        <f t="shared" si="98"/>
        <v>0.22528583374829558</v>
      </c>
    </row>
    <row r="1897" spans="1:13" x14ac:dyDescent="0.45">
      <c r="A1897" s="31" t="str">
        <f t="shared" si="95"/>
        <v>E06000036_Children in households where no home broadband above 2mbps is available at the premises_Number</v>
      </c>
      <c r="B1897" s="31" t="s">
        <v>257</v>
      </c>
      <c r="C1897" s="31" t="s">
        <v>258</v>
      </c>
      <c r="D1897" s="31" t="s">
        <v>229</v>
      </c>
      <c r="E1897" s="31">
        <v>2019</v>
      </c>
      <c r="F1897" s="31" t="s">
        <v>49</v>
      </c>
      <c r="G1897" s="31" t="s">
        <v>50</v>
      </c>
      <c r="H1897" s="31" t="s">
        <v>743</v>
      </c>
      <c r="I1897" s="31">
        <v>32.304212385166373</v>
      </c>
      <c r="J1897" s="31">
        <f>INDEX('LA lookup'!H:H,MATCH(B1897,'LA lookup'!G:G,0))</f>
        <v>28336</v>
      </c>
      <c r="K1897" s="31">
        <f t="shared" si="96"/>
        <v>1.1400413744059279</v>
      </c>
      <c r="L1897" s="31" t="str">
        <f t="shared" si="97"/>
        <v>1.1 per 1000 0-17 yr olds</v>
      </c>
      <c r="M1897" s="31">
        <f t="shared" si="98"/>
        <v>1.1400413744059279</v>
      </c>
    </row>
    <row r="1898" spans="1:13" x14ac:dyDescent="0.45">
      <c r="A1898" s="31" t="str">
        <f t="shared" si="95"/>
        <v>E09000003_Children in households where no home broadband above 2mbps is available at the premises_Number</v>
      </c>
      <c r="B1898" s="31" t="s">
        <v>233</v>
      </c>
      <c r="C1898" s="31" t="s">
        <v>234</v>
      </c>
      <c r="D1898" s="31" t="s">
        <v>229</v>
      </c>
      <c r="E1898" s="31">
        <v>2019</v>
      </c>
      <c r="F1898" s="31" t="s">
        <v>49</v>
      </c>
      <c r="G1898" s="31" t="s">
        <v>50</v>
      </c>
      <c r="H1898" s="31" t="s">
        <v>743</v>
      </c>
      <c r="I1898" s="31">
        <v>0</v>
      </c>
      <c r="J1898" s="31">
        <f>INDEX('LA lookup'!H:H,MATCH(B1898,'LA lookup'!G:G,0))</f>
        <v>92701</v>
      </c>
      <c r="K1898" s="31">
        <f t="shared" si="96"/>
        <v>0</v>
      </c>
      <c r="L1898" s="31" t="str">
        <f t="shared" si="97"/>
        <v>0 per 1000 0-17 yr olds</v>
      </c>
      <c r="M1898" s="31">
        <f t="shared" si="98"/>
        <v>0</v>
      </c>
    </row>
    <row r="1899" spans="1:13" x14ac:dyDescent="0.45">
      <c r="A1899" s="31" t="str">
        <f t="shared" si="95"/>
        <v>E09000004_Children in households where no home broadband above 2mbps is available at the premises_Number</v>
      </c>
      <c r="B1899" s="31" t="s">
        <v>242</v>
      </c>
      <c r="C1899" s="31" t="s">
        <v>243</v>
      </c>
      <c r="D1899" s="31" t="s">
        <v>229</v>
      </c>
      <c r="E1899" s="31">
        <v>2019</v>
      </c>
      <c r="F1899" s="31" t="s">
        <v>49</v>
      </c>
      <c r="G1899" s="31" t="s">
        <v>50</v>
      </c>
      <c r="H1899" s="31" t="s">
        <v>743</v>
      </c>
      <c r="I1899" s="31">
        <v>14.156556051622614</v>
      </c>
      <c r="J1899" s="31">
        <f>INDEX('LA lookup'!H:H,MATCH(B1899,'LA lookup'!G:G,0))</f>
        <v>56853</v>
      </c>
      <c r="K1899" s="31">
        <f t="shared" si="96"/>
        <v>0.24900279759419225</v>
      </c>
      <c r="L1899" s="31" t="str">
        <f t="shared" si="97"/>
        <v>0.2 per 1000 0-17 yr olds</v>
      </c>
      <c r="M1899" s="31">
        <f t="shared" si="98"/>
        <v>0.24900279759419225</v>
      </c>
    </row>
    <row r="1900" spans="1:13" x14ac:dyDescent="0.45">
      <c r="A1900" s="31" t="str">
        <f t="shared" si="95"/>
        <v>E06000037_Children in households where no home broadband above 2mbps is available at the premises_Number</v>
      </c>
      <c r="B1900" s="31" t="s">
        <v>456</v>
      </c>
      <c r="C1900" s="31" t="s">
        <v>457</v>
      </c>
      <c r="D1900" s="31" t="s">
        <v>229</v>
      </c>
      <c r="E1900" s="31">
        <v>2019</v>
      </c>
      <c r="F1900" s="31" t="s">
        <v>49</v>
      </c>
      <c r="G1900" s="31" t="s">
        <v>50</v>
      </c>
      <c r="H1900" s="31" t="s">
        <v>743</v>
      </c>
      <c r="I1900" s="31">
        <v>19.965183010489355</v>
      </c>
      <c r="J1900" s="31">
        <f>INDEX('LA lookup'!H:H,MATCH(B1900,'LA lookup'!G:G,0))</f>
        <v>35623</v>
      </c>
      <c r="K1900" s="31">
        <f t="shared" si="96"/>
        <v>0.56045765405747283</v>
      </c>
      <c r="L1900" s="31" t="str">
        <f t="shared" si="97"/>
        <v>0.6 per 1000 0-17 yr olds</v>
      </c>
      <c r="M1900" s="31">
        <f t="shared" si="98"/>
        <v>0.56045765405747283</v>
      </c>
    </row>
    <row r="1901" spans="1:13" x14ac:dyDescent="0.45">
      <c r="A1901" s="31" t="str">
        <f t="shared" si="95"/>
        <v>E09000005_Children in households where no home broadband above 2mbps is available at the premises_Number</v>
      </c>
      <c r="B1901" s="31" t="s">
        <v>261</v>
      </c>
      <c r="C1901" s="31" t="s">
        <v>262</v>
      </c>
      <c r="D1901" s="31" t="s">
        <v>229</v>
      </c>
      <c r="E1901" s="31">
        <v>2019</v>
      </c>
      <c r="F1901" s="31" t="s">
        <v>49</v>
      </c>
      <c r="G1901" s="31" t="s">
        <v>50</v>
      </c>
      <c r="H1901" s="31" t="s">
        <v>743</v>
      </c>
      <c r="I1901" s="31">
        <v>3.6940870035302691</v>
      </c>
      <c r="J1901" s="31">
        <f>INDEX('LA lookup'!H:H,MATCH(B1901,'LA lookup'!G:G,0))</f>
        <v>77893</v>
      </c>
      <c r="K1901" s="31">
        <f t="shared" si="96"/>
        <v>4.7425147362796002E-2</v>
      </c>
      <c r="L1901" s="31" t="str">
        <f t="shared" si="97"/>
        <v>0 per 1000 0-17 yr olds</v>
      </c>
      <c r="M1901" s="31">
        <f t="shared" si="98"/>
        <v>4.7425147362796002E-2</v>
      </c>
    </row>
    <row r="1902" spans="1:13" x14ac:dyDescent="0.45">
      <c r="A1902" s="31" t="str">
        <f t="shared" si="95"/>
        <v>E06000038_Children in households where no home broadband above 2mbps is available at the premises_Number</v>
      </c>
      <c r="B1902" s="31" t="s">
        <v>557</v>
      </c>
      <c r="C1902" s="31" t="s">
        <v>726</v>
      </c>
      <c r="D1902" s="31" t="s">
        <v>229</v>
      </c>
      <c r="E1902" s="31">
        <v>2019</v>
      </c>
      <c r="F1902" s="31" t="s">
        <v>49</v>
      </c>
      <c r="G1902" s="31" t="s">
        <v>50</v>
      </c>
      <c r="H1902" s="31" t="s">
        <v>743</v>
      </c>
      <c r="I1902" s="31">
        <v>0.99646682124323727</v>
      </c>
      <c r="J1902" s="31">
        <f>INDEX('LA lookup'!H:H,MATCH(B1902,'LA lookup'!G:G,0))</f>
        <v>37080</v>
      </c>
      <c r="K1902" s="31">
        <f t="shared" si="96"/>
        <v>2.6873430993614812E-2</v>
      </c>
      <c r="L1902" s="31" t="str">
        <f t="shared" si="97"/>
        <v>0 per 1000 0-17 yr olds</v>
      </c>
      <c r="M1902" s="31">
        <f t="shared" si="98"/>
        <v>2.6873430993614812E-2</v>
      </c>
    </row>
    <row r="1903" spans="1:13" x14ac:dyDescent="0.45">
      <c r="A1903" s="31" t="str">
        <f t="shared" si="95"/>
        <v>E09000006_Children in households where no home broadband above 2mbps is available at the premises_Number</v>
      </c>
      <c r="B1903" s="31" t="s">
        <v>267</v>
      </c>
      <c r="C1903" s="31" t="s">
        <v>268</v>
      </c>
      <c r="D1903" s="31" t="s">
        <v>229</v>
      </c>
      <c r="E1903" s="31">
        <v>2019</v>
      </c>
      <c r="F1903" s="31" t="s">
        <v>49</v>
      </c>
      <c r="G1903" s="31" t="s">
        <v>50</v>
      </c>
      <c r="H1903" s="31" t="s">
        <v>743</v>
      </c>
      <c r="I1903" s="31">
        <v>27.807972310024745</v>
      </c>
      <c r="J1903" s="31">
        <f>INDEX('LA lookup'!H:H,MATCH(B1903,'LA lookup'!G:G,0))</f>
        <v>75055</v>
      </c>
      <c r="K1903" s="31">
        <f t="shared" si="96"/>
        <v>0.37050126320731119</v>
      </c>
      <c r="L1903" s="31" t="str">
        <f t="shared" si="97"/>
        <v>0.4 per 1000 0-17 yr olds</v>
      </c>
      <c r="M1903" s="31">
        <f t="shared" si="98"/>
        <v>0.37050126320731119</v>
      </c>
    </row>
    <row r="1904" spans="1:13" x14ac:dyDescent="0.45">
      <c r="A1904" s="31" t="str">
        <f t="shared" si="95"/>
        <v>E06000039_Children in households where no home broadband above 2mbps is available at the premises_Number</v>
      </c>
      <c r="B1904" s="31" t="s">
        <v>404</v>
      </c>
      <c r="C1904" s="31" t="s">
        <v>405</v>
      </c>
      <c r="D1904" s="31" t="s">
        <v>229</v>
      </c>
      <c r="E1904" s="31">
        <v>2019</v>
      </c>
      <c r="F1904" s="31" t="s">
        <v>49</v>
      </c>
      <c r="G1904" s="31" t="s">
        <v>50</v>
      </c>
      <c r="H1904" s="31" t="s">
        <v>743</v>
      </c>
      <c r="I1904" s="31">
        <v>4.5106148331954783</v>
      </c>
      <c r="J1904" s="31">
        <f>INDEX('LA lookup'!H:H,MATCH(B1904,'LA lookup'!G:G,0))</f>
        <v>42699</v>
      </c>
      <c r="K1904" s="31">
        <f t="shared" si="96"/>
        <v>0.1056374817488812</v>
      </c>
      <c r="L1904" s="31" t="str">
        <f t="shared" si="97"/>
        <v>0.1 per 1000 0-17 yr olds</v>
      </c>
      <c r="M1904" s="31">
        <f t="shared" si="98"/>
        <v>0.1056374817488812</v>
      </c>
    </row>
    <row r="1905" spans="1:13" x14ac:dyDescent="0.45">
      <c r="A1905" s="31" t="str">
        <f t="shared" si="95"/>
        <v>E09000007_Children in households where no home broadband above 2mbps is available at the premises_Number</v>
      </c>
      <c r="B1905" s="31" t="s">
        <v>277</v>
      </c>
      <c r="C1905" s="31" t="s">
        <v>278</v>
      </c>
      <c r="D1905" s="31" t="s">
        <v>229</v>
      </c>
      <c r="E1905" s="31">
        <v>2019</v>
      </c>
      <c r="F1905" s="31" t="s">
        <v>49</v>
      </c>
      <c r="G1905" s="31" t="s">
        <v>50</v>
      </c>
      <c r="H1905" s="31" t="s">
        <v>743</v>
      </c>
      <c r="I1905" s="31">
        <v>0</v>
      </c>
      <c r="J1905" s="31">
        <f>INDEX('LA lookup'!H:H,MATCH(B1905,'LA lookup'!G:G,0))</f>
        <v>50983</v>
      </c>
      <c r="K1905" s="31">
        <f t="shared" si="96"/>
        <v>0</v>
      </c>
      <c r="L1905" s="31" t="str">
        <f t="shared" si="97"/>
        <v>0 per 1000 0-17 yr olds</v>
      </c>
      <c r="M1905" s="31">
        <f t="shared" si="98"/>
        <v>0</v>
      </c>
    </row>
    <row r="1906" spans="1:13" x14ac:dyDescent="0.45">
      <c r="A1906" s="31" t="str">
        <f t="shared" si="95"/>
        <v>E06000040_Children in households where no home broadband above 2mbps is available at the premises_Number</v>
      </c>
      <c r="B1906" s="31" t="s">
        <v>555</v>
      </c>
      <c r="C1906" s="31" t="s">
        <v>727</v>
      </c>
      <c r="D1906" s="31" t="s">
        <v>229</v>
      </c>
      <c r="E1906" s="31">
        <v>2019</v>
      </c>
      <c r="F1906" s="31" t="s">
        <v>49</v>
      </c>
      <c r="G1906" s="31" t="s">
        <v>50</v>
      </c>
      <c r="H1906" s="31" t="s">
        <v>743</v>
      </c>
      <c r="I1906" s="31">
        <v>39.336260044059145</v>
      </c>
      <c r="J1906" s="31">
        <f>INDEX('LA lookup'!H:H,MATCH(B1906,'LA lookup'!G:G,0))</f>
        <v>34604</v>
      </c>
      <c r="K1906" s="31">
        <f t="shared" si="96"/>
        <v>1.1367547117113381</v>
      </c>
      <c r="L1906" s="31" t="str">
        <f t="shared" si="97"/>
        <v>1.1 per 1000 0-17 yr olds</v>
      </c>
      <c r="M1906" s="31">
        <f t="shared" si="98"/>
        <v>1.1367547117113381</v>
      </c>
    </row>
    <row r="1907" spans="1:13" x14ac:dyDescent="0.45">
      <c r="A1907" s="31" t="str">
        <f t="shared" si="95"/>
        <v>E09000008_Children in households where no home broadband above 2mbps is available at the premises_Number</v>
      </c>
      <c r="B1907" s="31" t="s">
        <v>486</v>
      </c>
      <c r="C1907" s="31" t="s">
        <v>487</v>
      </c>
      <c r="D1907" s="31" t="s">
        <v>229</v>
      </c>
      <c r="E1907" s="31">
        <v>2019</v>
      </c>
      <c r="F1907" s="31" t="s">
        <v>49</v>
      </c>
      <c r="G1907" s="31" t="s">
        <v>50</v>
      </c>
      <c r="H1907" s="31" t="s">
        <v>743</v>
      </c>
      <c r="I1907" s="31">
        <v>0</v>
      </c>
      <c r="J1907" s="31">
        <f>INDEX('LA lookup'!H:H,MATCH(B1907,'LA lookup'!G:G,0))</f>
        <v>94702</v>
      </c>
      <c r="K1907" s="31">
        <f t="shared" si="96"/>
        <v>0</v>
      </c>
      <c r="L1907" s="31" t="str">
        <f t="shared" si="97"/>
        <v>0 per 1000 0-17 yr olds</v>
      </c>
      <c r="M1907" s="31">
        <f t="shared" si="98"/>
        <v>0</v>
      </c>
    </row>
    <row r="1908" spans="1:13" x14ac:dyDescent="0.45">
      <c r="A1908" s="31" t="str">
        <f t="shared" si="95"/>
        <v>E06000041_Children in households where no home broadband above 2mbps is available at the premises_Number</v>
      </c>
      <c r="B1908" s="31" t="s">
        <v>466</v>
      </c>
      <c r="C1908" s="31" t="s">
        <v>467</v>
      </c>
      <c r="D1908" s="31" t="s">
        <v>229</v>
      </c>
      <c r="E1908" s="31">
        <v>2019</v>
      </c>
      <c r="F1908" s="31" t="s">
        <v>49</v>
      </c>
      <c r="G1908" s="31" t="s">
        <v>50</v>
      </c>
      <c r="H1908" s="31" t="s">
        <v>743</v>
      </c>
      <c r="I1908" s="31">
        <v>5.6178220561782197</v>
      </c>
      <c r="J1908" s="31">
        <f>INDEX('LA lookup'!H:H,MATCH(B1908,'LA lookup'!G:G,0))</f>
        <v>39532</v>
      </c>
      <c r="K1908" s="31">
        <f t="shared" si="96"/>
        <v>0.142108217549788</v>
      </c>
      <c r="L1908" s="31" t="str">
        <f t="shared" si="97"/>
        <v>0.1 per 1000 0-17 yr olds</v>
      </c>
      <c r="M1908" s="31">
        <f t="shared" si="98"/>
        <v>0.142108217549788</v>
      </c>
    </row>
    <row r="1909" spans="1:13" x14ac:dyDescent="0.45">
      <c r="A1909" s="31" t="str">
        <f t="shared" si="95"/>
        <v>E09000009_Children in households where no home broadband above 2mbps is available at the premises_Number</v>
      </c>
      <c r="B1909" s="31" t="s">
        <v>509</v>
      </c>
      <c r="C1909" s="31" t="s">
        <v>510</v>
      </c>
      <c r="D1909" s="31" t="s">
        <v>229</v>
      </c>
      <c r="E1909" s="31">
        <v>2019</v>
      </c>
      <c r="F1909" s="31" t="s">
        <v>49</v>
      </c>
      <c r="G1909" s="31" t="s">
        <v>50</v>
      </c>
      <c r="H1909" s="31" t="s">
        <v>743</v>
      </c>
      <c r="I1909" s="31">
        <v>0</v>
      </c>
      <c r="J1909" s="31">
        <f>INDEX('LA lookup'!H:H,MATCH(B1909,'LA lookup'!G:G,0))</f>
        <v>81732</v>
      </c>
      <c r="K1909" s="31">
        <f t="shared" si="96"/>
        <v>0</v>
      </c>
      <c r="L1909" s="31" t="str">
        <f t="shared" si="97"/>
        <v>0 per 1000 0-17 yr olds</v>
      </c>
      <c r="M1909" s="31">
        <f t="shared" si="98"/>
        <v>0</v>
      </c>
    </row>
    <row r="1910" spans="1:13" x14ac:dyDescent="0.45">
      <c r="A1910" s="31" t="str">
        <f t="shared" si="95"/>
        <v>E06000042_Children in households where no home broadband above 2mbps is available at the premises_Number</v>
      </c>
      <c r="B1910" s="31" t="s">
        <v>355</v>
      </c>
      <c r="C1910" s="31" t="s">
        <v>356</v>
      </c>
      <c r="D1910" s="31" t="s">
        <v>229</v>
      </c>
      <c r="E1910" s="31">
        <v>2019</v>
      </c>
      <c r="F1910" s="31" t="s">
        <v>49</v>
      </c>
      <c r="G1910" s="31" t="s">
        <v>50</v>
      </c>
      <c r="H1910" s="31" t="s">
        <v>743</v>
      </c>
      <c r="I1910" s="31">
        <v>45.735733892255475</v>
      </c>
      <c r="J1910" s="31">
        <f>INDEX('LA lookup'!H:H,MATCH(B1910,'LA lookup'!G:G,0))</f>
        <v>68278</v>
      </c>
      <c r="K1910" s="31">
        <f t="shared" si="96"/>
        <v>0.6698458345624575</v>
      </c>
      <c r="L1910" s="31" t="str">
        <f t="shared" si="97"/>
        <v>0.7 per 1000 0-17 yr olds</v>
      </c>
      <c r="M1910" s="31">
        <f t="shared" si="98"/>
        <v>0.6698458345624575</v>
      </c>
    </row>
    <row r="1911" spans="1:13" x14ac:dyDescent="0.45">
      <c r="A1911" s="31" t="str">
        <f t="shared" si="95"/>
        <v>E09000010_Children in households where no home broadband above 2mbps is available at the premises_Number</v>
      </c>
      <c r="B1911" s="31" t="s">
        <v>301</v>
      </c>
      <c r="C1911" s="31" t="s">
        <v>302</v>
      </c>
      <c r="D1911" s="31" t="s">
        <v>229</v>
      </c>
      <c r="E1911" s="31">
        <v>2019</v>
      </c>
      <c r="F1911" s="31" t="s">
        <v>49</v>
      </c>
      <c r="G1911" s="31" t="s">
        <v>50</v>
      </c>
      <c r="H1911" s="31" t="s">
        <v>743</v>
      </c>
      <c r="I1911" s="31">
        <v>13.126158806932688</v>
      </c>
      <c r="J1911" s="31">
        <f>INDEX('LA lookup'!H:H,MATCH(B1911,'LA lookup'!G:G,0))</f>
        <v>84497</v>
      </c>
      <c r="K1911" s="31">
        <f t="shared" si="96"/>
        <v>0.15534467267397289</v>
      </c>
      <c r="L1911" s="31" t="str">
        <f t="shared" si="97"/>
        <v>0.2 per 1000 0-17 yr olds</v>
      </c>
      <c r="M1911" s="31">
        <f t="shared" si="98"/>
        <v>0.15534467267397289</v>
      </c>
    </row>
    <row r="1912" spans="1:13" x14ac:dyDescent="0.45">
      <c r="A1912" s="31" t="str">
        <f t="shared" si="95"/>
        <v>E06000043_Children in households where no home broadband above 2mbps is available at the premises_Number</v>
      </c>
      <c r="B1912" s="31" t="s">
        <v>263</v>
      </c>
      <c r="C1912" s="31" t="s">
        <v>264</v>
      </c>
      <c r="D1912" s="31" t="s">
        <v>229</v>
      </c>
      <c r="E1912" s="31">
        <v>2019</v>
      </c>
      <c r="F1912" s="31" t="s">
        <v>49</v>
      </c>
      <c r="G1912" s="31" t="s">
        <v>50</v>
      </c>
      <c r="H1912" s="31" t="s">
        <v>743</v>
      </c>
      <c r="I1912" s="31">
        <v>0.73283392058745156</v>
      </c>
      <c r="J1912" s="31">
        <f>INDEX('LA lookup'!H:H,MATCH(B1912,'LA lookup'!G:G,0))</f>
        <v>51005</v>
      </c>
      <c r="K1912" s="31">
        <f t="shared" si="96"/>
        <v>1.4367883944465278E-2</v>
      </c>
      <c r="L1912" s="31" t="str">
        <f t="shared" si="97"/>
        <v>0 per 1000 0-17 yr olds</v>
      </c>
      <c r="M1912" s="31">
        <f t="shared" si="98"/>
        <v>1.4367883944465278E-2</v>
      </c>
    </row>
    <row r="1913" spans="1:13" x14ac:dyDescent="0.45">
      <c r="A1913" s="31" t="str">
        <f t="shared" si="95"/>
        <v>E09000011_Children in households where no home broadband above 2mbps is available at the premises_Number</v>
      </c>
      <c r="B1913" s="31" t="s">
        <v>518</v>
      </c>
      <c r="C1913" s="31" t="s">
        <v>519</v>
      </c>
      <c r="D1913" s="31" t="s">
        <v>229</v>
      </c>
      <c r="E1913" s="31">
        <v>2019</v>
      </c>
      <c r="F1913" s="31" t="s">
        <v>49</v>
      </c>
      <c r="G1913" s="31" t="s">
        <v>50</v>
      </c>
      <c r="H1913" s="31" t="s">
        <v>743</v>
      </c>
      <c r="I1913" s="31">
        <v>0</v>
      </c>
      <c r="J1913" s="31">
        <f>INDEX('LA lookup'!H:H,MATCH(B1913,'LA lookup'!G:G,0))</f>
        <v>68917</v>
      </c>
      <c r="K1913" s="31">
        <f t="shared" si="96"/>
        <v>0</v>
      </c>
      <c r="L1913" s="31" t="str">
        <f t="shared" si="97"/>
        <v>0 per 1000 0-17 yr olds</v>
      </c>
      <c r="M1913" s="31">
        <f t="shared" si="98"/>
        <v>0</v>
      </c>
    </row>
    <row r="1914" spans="1:13" x14ac:dyDescent="0.45">
      <c r="A1914" s="31" t="str">
        <f t="shared" si="95"/>
        <v>E06000044_Children in households where no home broadband above 2mbps is available at the premises_Number</v>
      </c>
      <c r="B1914" s="31" t="s">
        <v>383</v>
      </c>
      <c r="C1914" s="31" t="s">
        <v>384</v>
      </c>
      <c r="D1914" s="31" t="s">
        <v>229</v>
      </c>
      <c r="E1914" s="31">
        <v>2019</v>
      </c>
      <c r="F1914" s="31" t="s">
        <v>49</v>
      </c>
      <c r="G1914" s="31" t="s">
        <v>50</v>
      </c>
      <c r="H1914" s="31" t="s">
        <v>743</v>
      </c>
      <c r="I1914" s="31">
        <v>0</v>
      </c>
      <c r="J1914" s="31">
        <f>INDEX('LA lookup'!H:H,MATCH(B1914,'LA lookup'!G:G,0))</f>
        <v>44046</v>
      </c>
      <c r="K1914" s="31">
        <f t="shared" si="96"/>
        <v>0</v>
      </c>
      <c r="L1914" s="31" t="str">
        <f t="shared" si="97"/>
        <v>0 per 1000 0-17 yr olds</v>
      </c>
      <c r="M1914" s="31">
        <f t="shared" si="98"/>
        <v>0</v>
      </c>
    </row>
    <row r="1915" spans="1:13" x14ac:dyDescent="0.45">
      <c r="A1915" s="31" t="str">
        <f t="shared" si="95"/>
        <v>E09000012_Children in households where no home broadband above 2mbps is available at the premises_Number</v>
      </c>
      <c r="B1915" s="31" t="s">
        <v>498</v>
      </c>
      <c r="C1915" s="31" t="s">
        <v>499</v>
      </c>
      <c r="D1915" s="31" t="s">
        <v>229</v>
      </c>
      <c r="E1915" s="31">
        <v>2019</v>
      </c>
      <c r="F1915" s="31" t="s">
        <v>49</v>
      </c>
      <c r="G1915" s="31" t="s">
        <v>50</v>
      </c>
      <c r="H1915" s="31" t="s">
        <v>743</v>
      </c>
      <c r="I1915" s="31">
        <v>0</v>
      </c>
      <c r="J1915" s="31">
        <f>INDEX('LA lookup'!H:H,MATCH(B1915,'LA lookup'!G:G,0))</f>
        <v>63655</v>
      </c>
      <c r="K1915" s="31">
        <f t="shared" si="96"/>
        <v>0</v>
      </c>
      <c r="L1915" s="31" t="str">
        <f t="shared" si="97"/>
        <v>0 per 1000 0-17 yr olds</v>
      </c>
      <c r="M1915" s="31">
        <f t="shared" si="98"/>
        <v>0</v>
      </c>
    </row>
    <row r="1916" spans="1:13" x14ac:dyDescent="0.45">
      <c r="A1916" s="31" t="str">
        <f t="shared" si="95"/>
        <v>E06000045_Children in households where no home broadband above 2mbps is available at the premises_Number</v>
      </c>
      <c r="B1916" s="31" t="s">
        <v>577</v>
      </c>
      <c r="C1916" s="31" t="s">
        <v>729</v>
      </c>
      <c r="D1916" s="31" t="s">
        <v>229</v>
      </c>
      <c r="E1916" s="31">
        <v>2019</v>
      </c>
      <c r="F1916" s="31" t="s">
        <v>49</v>
      </c>
      <c r="G1916" s="31" t="s">
        <v>50</v>
      </c>
      <c r="H1916" s="31" t="s">
        <v>743</v>
      </c>
      <c r="I1916" s="31">
        <v>0</v>
      </c>
      <c r="J1916" s="31">
        <f>INDEX('LA lookup'!H:H,MATCH(B1916,'LA lookup'!G:G,0))</f>
        <v>50832</v>
      </c>
      <c r="K1916" s="31">
        <f t="shared" si="96"/>
        <v>0</v>
      </c>
      <c r="L1916" s="31" t="str">
        <f t="shared" si="97"/>
        <v>0 per 1000 0-17 yr olds</v>
      </c>
      <c r="M1916" s="31">
        <f t="shared" si="98"/>
        <v>0</v>
      </c>
    </row>
    <row r="1917" spans="1:13" x14ac:dyDescent="0.45">
      <c r="A1917" s="31" t="str">
        <f t="shared" si="95"/>
        <v>E09000013_Children in households where no home broadband above 2mbps is available at the premises_Number</v>
      </c>
      <c r="B1917" s="31" t="s">
        <v>491</v>
      </c>
      <c r="C1917" s="31" t="s">
        <v>723</v>
      </c>
      <c r="D1917" s="31" t="s">
        <v>229</v>
      </c>
      <c r="E1917" s="31">
        <v>2019</v>
      </c>
      <c r="F1917" s="31" t="s">
        <v>49</v>
      </c>
      <c r="G1917" s="31" t="s">
        <v>50</v>
      </c>
      <c r="H1917" s="31" t="s">
        <v>743</v>
      </c>
      <c r="I1917" s="31">
        <v>0</v>
      </c>
      <c r="J1917" s="31">
        <f>INDEX('LA lookup'!H:H,MATCH(B1917,'LA lookup'!G:G,0))</f>
        <v>36898</v>
      </c>
      <c r="K1917" s="31">
        <f t="shared" si="96"/>
        <v>0</v>
      </c>
      <c r="L1917" s="31" t="str">
        <f t="shared" si="97"/>
        <v>0 per 1000 0-17 yr olds</v>
      </c>
      <c r="M1917" s="31">
        <f t="shared" si="98"/>
        <v>0</v>
      </c>
    </row>
    <row r="1918" spans="1:13" x14ac:dyDescent="0.45">
      <c r="A1918" s="31" t="str">
        <f t="shared" si="95"/>
        <v>E06000046_Children in households where no home broadband above 2mbps is available at the premises_Number</v>
      </c>
      <c r="B1918" s="31" t="s">
        <v>325</v>
      </c>
      <c r="C1918" s="31" t="s">
        <v>326</v>
      </c>
      <c r="D1918" s="31" t="s">
        <v>229</v>
      </c>
      <c r="E1918" s="31">
        <v>2019</v>
      </c>
      <c r="F1918" s="31" t="s">
        <v>49</v>
      </c>
      <c r="G1918" s="31" t="s">
        <v>50</v>
      </c>
      <c r="H1918" s="31" t="s">
        <v>743</v>
      </c>
      <c r="I1918" s="31">
        <v>61.050312974864426</v>
      </c>
      <c r="J1918" s="31">
        <f>INDEX('LA lookup'!H:H,MATCH(B1918,'LA lookup'!G:G,0))</f>
        <v>24869</v>
      </c>
      <c r="K1918" s="31">
        <f t="shared" si="96"/>
        <v>2.4548760695992771</v>
      </c>
      <c r="L1918" s="31" t="str">
        <f t="shared" si="97"/>
        <v>2.5 per 1000 0-17 yr olds</v>
      </c>
      <c r="M1918" s="31">
        <f t="shared" si="98"/>
        <v>2.4548760695992771</v>
      </c>
    </row>
    <row r="1919" spans="1:13" x14ac:dyDescent="0.45">
      <c r="A1919" s="31" t="str">
        <f t="shared" si="95"/>
        <v>E09000014_Children in households where no home broadband above 2mbps is available at the premises_Number</v>
      </c>
      <c r="B1919" s="31" t="s">
        <v>311</v>
      </c>
      <c r="C1919" s="31" t="s">
        <v>312</v>
      </c>
      <c r="D1919" s="31" t="s">
        <v>229</v>
      </c>
      <c r="E1919" s="31">
        <v>2019</v>
      </c>
      <c r="F1919" s="31" t="s">
        <v>49</v>
      </c>
      <c r="G1919" s="31" t="s">
        <v>50</v>
      </c>
      <c r="H1919" s="31" t="s">
        <v>743</v>
      </c>
      <c r="I1919" s="31">
        <v>0</v>
      </c>
      <c r="J1919" s="31">
        <f>INDEX('LA lookup'!H:H,MATCH(B1919,'LA lookup'!G:G,0))</f>
        <v>60398</v>
      </c>
      <c r="K1919" s="31">
        <f t="shared" si="96"/>
        <v>0</v>
      </c>
      <c r="L1919" s="31" t="str">
        <f t="shared" si="97"/>
        <v>0 per 1000 0-17 yr olds</v>
      </c>
      <c r="M1919" s="31">
        <f t="shared" si="98"/>
        <v>0</v>
      </c>
    </row>
    <row r="1920" spans="1:13" x14ac:dyDescent="0.45">
      <c r="A1920" s="31" t="str">
        <f t="shared" si="95"/>
        <v>E06000047_Children in households where no home broadband above 2mbps is available at the premises_Number</v>
      </c>
      <c r="B1920" s="31" t="s">
        <v>528</v>
      </c>
      <c r="C1920" s="31" t="s">
        <v>624</v>
      </c>
      <c r="D1920" s="31" t="s">
        <v>229</v>
      </c>
      <c r="E1920" s="31">
        <v>2019</v>
      </c>
      <c r="F1920" s="31" t="s">
        <v>49</v>
      </c>
      <c r="G1920" s="31" t="s">
        <v>50</v>
      </c>
      <c r="H1920" s="31" t="s">
        <v>743</v>
      </c>
      <c r="I1920" s="31">
        <v>319.86536409161806</v>
      </c>
      <c r="J1920" s="31">
        <f>INDEX('LA lookup'!H:H,MATCH(B1920,'LA lookup'!G:G,0))</f>
        <v>101040</v>
      </c>
      <c r="K1920" s="31">
        <f t="shared" si="96"/>
        <v>3.1657300484126885</v>
      </c>
      <c r="L1920" s="31" t="str">
        <f t="shared" si="97"/>
        <v>3.2 per 1000 0-17 yr olds</v>
      </c>
      <c r="M1920" s="31">
        <f t="shared" si="98"/>
        <v>3.1657300484126885</v>
      </c>
    </row>
    <row r="1921" spans="1:13" x14ac:dyDescent="0.45">
      <c r="A1921" s="31" t="str">
        <f t="shared" si="95"/>
        <v>E09000015_Children in households where no home broadband above 2mbps is available at the premises_Number</v>
      </c>
      <c r="B1921" s="31" t="s">
        <v>496</v>
      </c>
      <c r="C1921" s="31" t="s">
        <v>497</v>
      </c>
      <c r="D1921" s="31" t="s">
        <v>229</v>
      </c>
      <c r="E1921" s="31">
        <v>2019</v>
      </c>
      <c r="F1921" s="31" t="s">
        <v>49</v>
      </c>
      <c r="G1921" s="31" t="s">
        <v>50</v>
      </c>
      <c r="H1921" s="31" t="s">
        <v>743</v>
      </c>
      <c r="I1921" s="31">
        <v>9.2498029774692601</v>
      </c>
      <c r="J1921" s="31">
        <f>INDEX('LA lookup'!H:H,MATCH(B1921,'LA lookup'!G:G,0))</f>
        <v>58373</v>
      </c>
      <c r="K1921" s="31">
        <f t="shared" si="96"/>
        <v>0.15846029803966322</v>
      </c>
      <c r="L1921" s="31" t="str">
        <f t="shared" si="97"/>
        <v>0.2 per 1000 0-17 yr olds</v>
      </c>
      <c r="M1921" s="31">
        <f t="shared" si="98"/>
        <v>0.15846029803966322</v>
      </c>
    </row>
    <row r="1922" spans="1:13" x14ac:dyDescent="0.45">
      <c r="A1922" s="31" t="str">
        <f t="shared" si="95"/>
        <v>E06000049_Children in households where no home broadband above 2mbps is available at the premises_Number</v>
      </c>
      <c r="B1922" s="31" t="s">
        <v>541</v>
      </c>
      <c r="C1922" s="31" t="s">
        <v>718</v>
      </c>
      <c r="D1922" s="31" t="s">
        <v>229</v>
      </c>
      <c r="E1922" s="31">
        <v>2019</v>
      </c>
      <c r="F1922" s="31" t="s">
        <v>49</v>
      </c>
      <c r="G1922" s="31" t="s">
        <v>50</v>
      </c>
      <c r="H1922" s="31" t="s">
        <v>743</v>
      </c>
      <c r="I1922" s="31">
        <v>261.88156998316509</v>
      </c>
      <c r="J1922" s="31">
        <f>INDEX('LA lookup'!H:H,MATCH(B1922,'LA lookup'!G:G,0))</f>
        <v>76523</v>
      </c>
      <c r="K1922" s="31">
        <f t="shared" si="96"/>
        <v>3.4222595818664336</v>
      </c>
      <c r="L1922" s="31" t="str">
        <f t="shared" si="97"/>
        <v>3.4 per 1000 0-17 yr olds</v>
      </c>
      <c r="M1922" s="31">
        <f t="shared" si="98"/>
        <v>3.4222595818664336</v>
      </c>
    </row>
    <row r="1923" spans="1:13" x14ac:dyDescent="0.45">
      <c r="A1923" s="31" t="str">
        <f t="shared" si="95"/>
        <v>E09000016_Children in households where no home broadband above 2mbps is available at the premises_Number</v>
      </c>
      <c r="B1923" s="31" t="s">
        <v>315</v>
      </c>
      <c r="C1923" s="31" t="s">
        <v>316</v>
      </c>
      <c r="D1923" s="31" t="s">
        <v>229</v>
      </c>
      <c r="E1923" s="31">
        <v>2019</v>
      </c>
      <c r="F1923" s="31" t="s">
        <v>49</v>
      </c>
      <c r="G1923" s="31" t="s">
        <v>50</v>
      </c>
      <c r="H1923" s="31" t="s">
        <v>743</v>
      </c>
      <c r="I1923" s="31">
        <v>23.610354479364304</v>
      </c>
      <c r="J1923" s="31">
        <f>INDEX('LA lookup'!H:H,MATCH(B1923,'LA lookup'!G:G,0))</f>
        <v>57541</v>
      </c>
      <c r="K1923" s="31">
        <f t="shared" si="96"/>
        <v>0.4103222828828888</v>
      </c>
      <c r="L1923" s="31" t="str">
        <f t="shared" si="97"/>
        <v>0.4 per 1000 0-17 yr olds</v>
      </c>
      <c r="M1923" s="31">
        <f t="shared" si="98"/>
        <v>0.4103222828828888</v>
      </c>
    </row>
    <row r="1924" spans="1:13" x14ac:dyDescent="0.45">
      <c r="A1924" s="31" t="str">
        <f t="shared" si="95"/>
        <v>E06000050_Children in households where no home broadband above 2mbps is available at the premises_Number</v>
      </c>
      <c r="B1924" s="31" t="s">
        <v>281</v>
      </c>
      <c r="C1924" s="31" t="s">
        <v>282</v>
      </c>
      <c r="D1924" s="31" t="s">
        <v>229</v>
      </c>
      <c r="E1924" s="31">
        <v>2019</v>
      </c>
      <c r="F1924" s="31" t="s">
        <v>49</v>
      </c>
      <c r="G1924" s="31" t="s">
        <v>50</v>
      </c>
      <c r="H1924" s="31" t="s">
        <v>743</v>
      </c>
      <c r="I1924" s="31">
        <v>113.37291224378606</v>
      </c>
      <c r="J1924" s="31">
        <f>INDEX('LA lookup'!H:H,MATCH(B1924,'LA lookup'!G:G,0))</f>
        <v>68054</v>
      </c>
      <c r="K1924" s="31">
        <f t="shared" si="96"/>
        <v>1.6659257684160527</v>
      </c>
      <c r="L1924" s="31" t="str">
        <f t="shared" si="97"/>
        <v>1.7 per 1000 0-17 yr olds</v>
      </c>
      <c r="M1924" s="31">
        <f t="shared" si="98"/>
        <v>1.6659257684160527</v>
      </c>
    </row>
    <row r="1925" spans="1:13" x14ac:dyDescent="0.45">
      <c r="A1925" s="31" t="str">
        <f t="shared" si="95"/>
        <v>E09000017_Children in households where no home broadband above 2mbps is available at the premises_Number</v>
      </c>
      <c r="B1925" s="31" t="s">
        <v>321</v>
      </c>
      <c r="C1925" s="31" t="s">
        <v>322</v>
      </c>
      <c r="D1925" s="31" t="s">
        <v>229</v>
      </c>
      <c r="E1925" s="31">
        <v>2019</v>
      </c>
      <c r="F1925" s="31" t="s">
        <v>49</v>
      </c>
      <c r="G1925" s="31" t="s">
        <v>50</v>
      </c>
      <c r="H1925" s="31" t="s">
        <v>743</v>
      </c>
      <c r="I1925" s="31">
        <v>12.263435455138719</v>
      </c>
      <c r="J1925" s="31">
        <f>INDEX('LA lookup'!H:H,MATCH(B1925,'LA lookup'!G:G,0))</f>
        <v>73377</v>
      </c>
      <c r="K1925" s="31">
        <f t="shared" si="96"/>
        <v>0.16712914748679722</v>
      </c>
      <c r="L1925" s="31" t="str">
        <f t="shared" si="97"/>
        <v>0.2 per 1000 0-17 yr olds</v>
      </c>
      <c r="M1925" s="31">
        <f t="shared" si="98"/>
        <v>0.16712914748679722</v>
      </c>
    </row>
    <row r="1926" spans="1:13" x14ac:dyDescent="0.45">
      <c r="A1926" s="31" t="str">
        <f t="shared" si="95"/>
        <v>E06000051_Children in households where no home broadband above 2mbps is available at the premises_Number</v>
      </c>
      <c r="B1926" s="31" t="s">
        <v>403</v>
      </c>
      <c r="C1926" s="31" t="s">
        <v>166</v>
      </c>
      <c r="D1926" s="31" t="s">
        <v>229</v>
      </c>
      <c r="E1926" s="31">
        <v>2019</v>
      </c>
      <c r="F1926" s="31" t="s">
        <v>49</v>
      </c>
      <c r="G1926" s="31" t="s">
        <v>50</v>
      </c>
      <c r="H1926" s="31" t="s">
        <v>743</v>
      </c>
      <c r="I1926" s="31">
        <v>578.46205833280533</v>
      </c>
      <c r="J1926" s="31">
        <f>INDEX('LA lookup'!H:H,MATCH(B1926,'LA lookup'!G:G,0))</f>
        <v>59839</v>
      </c>
      <c r="K1926" s="31">
        <f t="shared" si="96"/>
        <v>9.666974019164849</v>
      </c>
      <c r="L1926" s="31" t="str">
        <f t="shared" si="97"/>
        <v>9.7 per 1000 0-17 yr olds</v>
      </c>
      <c r="M1926" s="31">
        <f t="shared" si="98"/>
        <v>9.666974019164849</v>
      </c>
    </row>
    <row r="1927" spans="1:13" x14ac:dyDescent="0.45">
      <c r="A1927" s="31" t="str">
        <f t="shared" si="95"/>
        <v>E09000018_Children in households where no home broadband above 2mbps is available at the premises_Number</v>
      </c>
      <c r="B1927" s="31" t="s">
        <v>323</v>
      </c>
      <c r="C1927" s="31" t="s">
        <v>324</v>
      </c>
      <c r="D1927" s="31" t="s">
        <v>229</v>
      </c>
      <c r="E1927" s="31">
        <v>2019</v>
      </c>
      <c r="F1927" s="31" t="s">
        <v>49</v>
      </c>
      <c r="G1927" s="31" t="s">
        <v>50</v>
      </c>
      <c r="H1927" s="31" t="s">
        <v>743</v>
      </c>
      <c r="I1927" s="31">
        <v>0</v>
      </c>
      <c r="J1927" s="31">
        <f>INDEX('LA lookup'!H:H,MATCH(B1927,'LA lookup'!G:G,0))</f>
        <v>64898</v>
      </c>
      <c r="K1927" s="31">
        <f t="shared" si="96"/>
        <v>0</v>
      </c>
      <c r="L1927" s="31" t="str">
        <f t="shared" si="97"/>
        <v>0 per 1000 0-17 yr olds</v>
      </c>
      <c r="M1927" s="31">
        <f t="shared" si="98"/>
        <v>0</v>
      </c>
    </row>
    <row r="1928" spans="1:13" x14ac:dyDescent="0.45">
      <c r="A1928" s="31" t="str">
        <f t="shared" si="95"/>
        <v>E06000052_Children in households where no home broadband above 2mbps is available at the premises_Number</v>
      </c>
      <c r="B1928" s="31" t="s">
        <v>482</v>
      </c>
      <c r="C1928" s="31" t="s">
        <v>720</v>
      </c>
      <c r="D1928" s="31" t="s">
        <v>229</v>
      </c>
      <c r="E1928" s="31">
        <v>2019</v>
      </c>
      <c r="F1928" s="31" t="s">
        <v>49</v>
      </c>
      <c r="G1928" s="31" t="s">
        <v>50</v>
      </c>
      <c r="H1928" s="31" t="s">
        <v>743</v>
      </c>
      <c r="I1928" s="31">
        <v>351.80645307063128</v>
      </c>
      <c r="J1928" s="31">
        <f>INDEX('LA lookup'!H:H,MATCH(B1928,'LA lookup'!G:G,0))</f>
        <v>107810</v>
      </c>
      <c r="K1928" s="31">
        <f t="shared" si="96"/>
        <v>3.2632079869272914</v>
      </c>
      <c r="L1928" s="31" t="str">
        <f t="shared" si="97"/>
        <v>3.3 per 1000 0-17 yr olds</v>
      </c>
      <c r="M1928" s="31">
        <f t="shared" si="98"/>
        <v>3.2632079869272914</v>
      </c>
    </row>
    <row r="1929" spans="1:13" x14ac:dyDescent="0.45">
      <c r="A1929" s="31" t="str">
        <f t="shared" si="95"/>
        <v>E09000019_Children in households where no home broadband above 2mbps is available at the premises_Number</v>
      </c>
      <c r="B1929" s="31" t="s">
        <v>500</v>
      </c>
      <c r="C1929" s="31" t="s">
        <v>501</v>
      </c>
      <c r="D1929" s="31" t="s">
        <v>229</v>
      </c>
      <c r="E1929" s="31">
        <v>2019</v>
      </c>
      <c r="F1929" s="31" t="s">
        <v>49</v>
      </c>
      <c r="G1929" s="31" t="s">
        <v>50</v>
      </c>
      <c r="H1929" s="31" t="s">
        <v>743</v>
      </c>
      <c r="I1929" s="31">
        <v>0</v>
      </c>
      <c r="J1929" s="31">
        <f>INDEX('LA lookup'!H:H,MATCH(B1929,'LA lookup'!G:G,0))</f>
        <v>42098</v>
      </c>
      <c r="K1929" s="31">
        <f t="shared" si="96"/>
        <v>0</v>
      </c>
      <c r="L1929" s="31" t="str">
        <f t="shared" si="97"/>
        <v>0 per 1000 0-17 yr olds</v>
      </c>
      <c r="M1929" s="31">
        <f t="shared" si="98"/>
        <v>0</v>
      </c>
    </row>
    <row r="1930" spans="1:13" x14ac:dyDescent="0.45">
      <c r="A1930" s="31" t="str">
        <f t="shared" si="95"/>
        <v>E06000053_Children in households where no home broadband above 2mbps is available at the premises_Number</v>
      </c>
      <c r="B1930" s="31" t="s">
        <v>550</v>
      </c>
      <c r="C1930" s="31" t="s">
        <v>551</v>
      </c>
      <c r="D1930" s="31" t="s">
        <v>229</v>
      </c>
      <c r="E1930" s="31">
        <v>2019</v>
      </c>
      <c r="F1930" s="31" t="s">
        <v>49</v>
      </c>
      <c r="G1930" s="31" t="s">
        <v>50</v>
      </c>
      <c r="H1930" s="31" t="s">
        <v>743</v>
      </c>
      <c r="I1930" s="31" t="e">
        <v>#VALUE!</v>
      </c>
      <c r="J1930" s="31">
        <f>INDEX('LA lookup'!H:H,MATCH(B1930,'LA lookup'!G:G,0))</f>
        <v>368</v>
      </c>
      <c r="K1930" s="31" t="e">
        <f t="shared" si="96"/>
        <v>#VALUE!</v>
      </c>
      <c r="L1930" s="31" t="str">
        <f t="shared" si="97"/>
        <v>N/A</v>
      </c>
      <c r="M1930" s="31" t="str">
        <f t="shared" si="98"/>
        <v>N/A</v>
      </c>
    </row>
    <row r="1931" spans="1:13" x14ac:dyDescent="0.45">
      <c r="A1931" s="31" t="str">
        <f t="shared" si="95"/>
        <v>E09000020_Children in households where no home broadband above 2mbps is available at the premises_Number</v>
      </c>
      <c r="B1931" s="31" t="s">
        <v>479</v>
      </c>
      <c r="C1931" s="31" t="s">
        <v>674</v>
      </c>
      <c r="D1931" s="31" t="s">
        <v>229</v>
      </c>
      <c r="E1931" s="31">
        <v>2019</v>
      </c>
      <c r="F1931" s="31" t="s">
        <v>49</v>
      </c>
      <c r="G1931" s="31" t="s">
        <v>50</v>
      </c>
      <c r="H1931" s="31" t="s">
        <v>743</v>
      </c>
      <c r="I1931" s="31">
        <v>0</v>
      </c>
      <c r="J1931" s="31">
        <f>INDEX('LA lookup'!H:H,MATCH(B1931,'LA lookup'!G:G,0))</f>
        <v>28678</v>
      </c>
      <c r="K1931" s="31">
        <f t="shared" si="96"/>
        <v>0</v>
      </c>
      <c r="L1931" s="31" t="str">
        <f t="shared" si="97"/>
        <v>0 per 1000 0-17 yr olds</v>
      </c>
      <c r="M1931" s="31">
        <f t="shared" si="98"/>
        <v>0</v>
      </c>
    </row>
    <row r="1932" spans="1:13" x14ac:dyDescent="0.45">
      <c r="A1932" s="31" t="str">
        <f t="shared" si="95"/>
        <v>E06000054_Children in households where no home broadband above 2mbps is available at the premises_Number</v>
      </c>
      <c r="B1932" s="31" t="s">
        <v>462</v>
      </c>
      <c r="C1932" s="31" t="s">
        <v>463</v>
      </c>
      <c r="D1932" s="31" t="s">
        <v>229</v>
      </c>
      <c r="E1932" s="31">
        <v>2019</v>
      </c>
      <c r="F1932" s="31" t="s">
        <v>49</v>
      </c>
      <c r="G1932" s="31" t="s">
        <v>50</v>
      </c>
      <c r="H1932" s="31" t="s">
        <v>743</v>
      </c>
      <c r="I1932" s="31">
        <v>282.86241827520007</v>
      </c>
      <c r="J1932" s="31">
        <f>INDEX('LA lookup'!H:H,MATCH(B1932,'LA lookup'!G:G,0))</f>
        <v>105692</v>
      </c>
      <c r="K1932" s="31">
        <f t="shared" si="96"/>
        <v>2.6762897690951073</v>
      </c>
      <c r="L1932" s="31" t="str">
        <f t="shared" si="97"/>
        <v>2.7 per 1000 0-17 yr olds</v>
      </c>
      <c r="M1932" s="31">
        <f t="shared" si="98"/>
        <v>2.6762897690951073</v>
      </c>
    </row>
    <row r="1933" spans="1:13" x14ac:dyDescent="0.45">
      <c r="A1933" s="31" t="str">
        <f t="shared" si="95"/>
        <v>E06000055_Children in households where no home broadband above 2mbps is available at the premises_Number</v>
      </c>
      <c r="B1933" s="31" t="s">
        <v>240</v>
      </c>
      <c r="C1933" s="31" t="s">
        <v>1853</v>
      </c>
      <c r="D1933" s="31" t="s">
        <v>229</v>
      </c>
      <c r="E1933" s="31">
        <v>2019</v>
      </c>
      <c r="F1933" s="31" t="s">
        <v>49</v>
      </c>
      <c r="G1933" s="31" t="s">
        <v>50</v>
      </c>
      <c r="H1933" s="31" t="s">
        <v>743</v>
      </c>
      <c r="I1933" s="31">
        <v>39.498084797252673</v>
      </c>
      <c r="J1933" s="31">
        <f>INDEX('LA lookup'!H:H,MATCH(B1933,'LA lookup'!G:G,0))</f>
        <v>40088</v>
      </c>
      <c r="K1933" s="31">
        <f t="shared" si="96"/>
        <v>0.9852844940444192</v>
      </c>
      <c r="L1933" s="31" t="str">
        <f t="shared" si="97"/>
        <v>1 per 1000 0-17 yr olds</v>
      </c>
      <c r="M1933" s="31">
        <f t="shared" si="98"/>
        <v>0.9852844940444192</v>
      </c>
    </row>
    <row r="1934" spans="1:13" x14ac:dyDescent="0.45">
      <c r="A1934" s="31" t="str">
        <f t="shared" si="95"/>
        <v>E06000056_Children in households where no home broadband above 2mbps is available at the premises_Number</v>
      </c>
      <c r="B1934" s="31" t="s">
        <v>279</v>
      </c>
      <c r="C1934" s="31" t="s">
        <v>280</v>
      </c>
      <c r="D1934" s="31" t="s">
        <v>229</v>
      </c>
      <c r="E1934" s="31">
        <v>2019</v>
      </c>
      <c r="F1934" s="31" t="s">
        <v>49</v>
      </c>
      <c r="G1934" s="31" t="s">
        <v>50</v>
      </c>
      <c r="H1934" s="31" t="s">
        <v>743</v>
      </c>
      <c r="I1934" s="31">
        <v>61.712055725735382</v>
      </c>
      <c r="J1934" s="31">
        <f>INDEX('LA lookup'!H:H,MATCH(B1934,'LA lookup'!G:G,0))</f>
        <v>62515</v>
      </c>
      <c r="K1934" s="31">
        <f t="shared" si="96"/>
        <v>0.9871559741779633</v>
      </c>
      <c r="L1934" s="31" t="str">
        <f t="shared" si="97"/>
        <v>1 per 1000 0-17 yr olds</v>
      </c>
      <c r="M1934" s="31">
        <f t="shared" si="98"/>
        <v>0.9871559741779633</v>
      </c>
    </row>
    <row r="1935" spans="1:13" x14ac:dyDescent="0.45">
      <c r="A1935" s="31" t="str">
        <f t="shared" si="95"/>
        <v>E06000048_Children in households where no home broadband above 2mbps is available at the premises_Number</v>
      </c>
      <c r="B1935" s="31" t="s">
        <v>484</v>
      </c>
      <c r="C1935" s="31" t="s">
        <v>705</v>
      </c>
      <c r="D1935" s="31" t="s">
        <v>229</v>
      </c>
      <c r="E1935" s="31">
        <v>2019</v>
      </c>
      <c r="F1935" s="31" t="s">
        <v>49</v>
      </c>
      <c r="G1935" s="31" t="s">
        <v>50</v>
      </c>
      <c r="H1935" s="31" t="s">
        <v>743</v>
      </c>
      <c r="I1935" s="31">
        <v>549.23369379782889</v>
      </c>
      <c r="J1935" s="31">
        <f>INDEX('LA lookup'!H:H,MATCH(B1935,'LA lookup'!G:G,0))</f>
        <v>59011</v>
      </c>
      <c r="K1935" s="31">
        <f t="shared" si="96"/>
        <v>9.3073103963299868</v>
      </c>
      <c r="L1935" s="31" t="str">
        <f t="shared" si="97"/>
        <v>9.3 per 1000 0-17 yr olds</v>
      </c>
      <c r="M1935" s="31">
        <f t="shared" si="98"/>
        <v>9.3073103963299868</v>
      </c>
    </row>
    <row r="1936" spans="1:13" s="31" customFormat="1" x14ac:dyDescent="0.45">
      <c r="A1936" s="31" t="str">
        <f>CONCATENATE(B1936,"_",G1936,"_",H1936)</f>
        <v>E06000029_Children in households where no home broadband above 2mbps is available at the premises_Number</v>
      </c>
      <c r="B1936" s="31" t="s">
        <v>543</v>
      </c>
      <c r="C1936" s="31" t="s">
        <v>717</v>
      </c>
      <c r="D1936" s="31" t="s">
        <v>229</v>
      </c>
      <c r="E1936" s="31">
        <v>2019</v>
      </c>
      <c r="F1936" s="31" t="s">
        <v>49</v>
      </c>
      <c r="G1936" s="31" t="s">
        <v>50</v>
      </c>
      <c r="H1936" s="31" t="s">
        <v>743</v>
      </c>
      <c r="I1936" s="31">
        <v>56.910608911845713</v>
      </c>
      <c r="J1936" s="31">
        <f>INDEX('LA lookup'!H:H,MATCH(B1936,'LA lookup'!G:G,0))</f>
        <v>30188</v>
      </c>
      <c r="K1936" s="31">
        <f>I1936/J1936*1000</f>
        <v>1.8852063373474794</v>
      </c>
      <c r="L1936" s="31" t="str">
        <f>IF(LOWER(H1936)="percentage",CONCATENATE(I1936,"%"),IF(J1936="NA",K1936,IF(OR(ISERROR(I1936),ISBLANK(I1936),NOT(ISNUMBER(I1936)),H1936="score"),"N/A",CONCATENATE(ROUND(I1936/J1936*1000,1)," per 1000 0-17 yr olds"))))</f>
        <v>1.9 per 1000 0-17 yr olds</v>
      </c>
      <c r="M1936" s="31">
        <f>IF(LOWER(H1936)="percentage",I1936,IF(J1936="NA",K1936,IF(OR(ISERROR(I1936),ISBLANK(I1936),NOT(ISNUMBER(I1936))),"N/A",I1936/J1936*1000)))</f>
        <v>1.8852063373474794</v>
      </c>
    </row>
    <row r="1937" spans="1:13" s="31" customFormat="1" x14ac:dyDescent="0.45">
      <c r="A1937" s="31" t="str">
        <f>CONCATENATE(B1937,"_",G1937,"_",H1937)</f>
        <v>E06000028_Children in households where no home broadband above 2mbps is available at the premises_Number</v>
      </c>
      <c r="B1937" s="31" t="s">
        <v>254</v>
      </c>
      <c r="C1937" s="31" t="s">
        <v>255</v>
      </c>
      <c r="D1937" s="31" t="s">
        <v>229</v>
      </c>
      <c r="E1937" s="31">
        <v>2019</v>
      </c>
      <c r="F1937" s="31" t="s">
        <v>49</v>
      </c>
      <c r="G1937" s="31" t="s">
        <v>50</v>
      </c>
      <c r="H1937" s="31" t="s">
        <v>743</v>
      </c>
      <c r="I1937" s="31">
        <v>47.233317621059534</v>
      </c>
      <c r="J1937" s="31">
        <f>INDEX('LA lookup'!H:H,MATCH(B1937,'LA lookup'!G:G,0))</f>
        <v>36373</v>
      </c>
      <c r="K1937" s="31">
        <f>I1937/J1937*1000</f>
        <v>1.2985818497528259</v>
      </c>
      <c r="L1937" s="31" t="str">
        <f>IF(LOWER(H1937)="percentage",CONCATENATE(I1937,"%"),IF(J1937="NA",K1937,IF(OR(ISERROR(I1937),ISBLANK(I1937),NOT(ISNUMBER(I1937)),H1937="score"),"N/A",CONCATENATE(ROUND(I1937/J1937*1000,1)," per 1000 0-17 yr olds"))))</f>
        <v>1.3 per 1000 0-17 yr olds</v>
      </c>
      <c r="M1937" s="31">
        <f>IF(LOWER(H1937)="percentage",I1937,IF(J1937="NA",K1937,IF(OR(ISERROR(I1937),ISBLANK(I1937),NOT(ISNUMBER(I1937))),"N/A",I1937/J1937*1000)))</f>
        <v>1.2985818497528259</v>
      </c>
    </row>
    <row r="1938" spans="1:13" x14ac:dyDescent="0.45">
      <c r="A1938" s="31" t="str">
        <f t="shared" si="95"/>
        <v>E10000009_Children in households where no home broadband above 2mbps is available at the premises_Number</v>
      </c>
      <c r="B1938" s="31" t="s">
        <v>295</v>
      </c>
      <c r="C1938" s="31" t="s">
        <v>296</v>
      </c>
      <c r="D1938" s="31" t="s">
        <v>229</v>
      </c>
      <c r="E1938" s="31">
        <v>2019</v>
      </c>
      <c r="F1938" s="31" t="s">
        <v>49</v>
      </c>
      <c r="G1938" s="31" t="s">
        <v>50</v>
      </c>
      <c r="H1938" s="31" t="s">
        <v>743</v>
      </c>
      <c r="I1938" s="31">
        <v>256.35501471134347</v>
      </c>
      <c r="J1938" s="31">
        <f>INDEX('LA lookup'!H:H,MATCH(B1938,'LA lookup'!G:G,0))</f>
        <v>76699</v>
      </c>
      <c r="K1938" s="31">
        <f t="shared" si="96"/>
        <v>3.3423514610535139</v>
      </c>
      <c r="L1938" s="31" t="str">
        <f t="shared" si="97"/>
        <v>3.3 per 1000 0-17 yr olds</v>
      </c>
      <c r="M1938" s="31">
        <f t="shared" si="98"/>
        <v>3.3423514610535139</v>
      </c>
    </row>
    <row r="1939" spans="1:13" x14ac:dyDescent="0.45">
      <c r="A1939" s="31" t="str">
        <f t="shared" si="95"/>
        <v>E08000001_Children in households where no home broadband above 2mbps is available at the premises_Number</v>
      </c>
      <c r="B1939" s="31" t="s">
        <v>252</v>
      </c>
      <c r="C1939" s="31" t="s">
        <v>253</v>
      </c>
      <c r="D1939" s="31" t="s">
        <v>229</v>
      </c>
      <c r="E1939" s="31">
        <v>2019</v>
      </c>
      <c r="F1939" s="31" t="s">
        <v>49</v>
      </c>
      <c r="G1939" s="31" t="s">
        <v>50</v>
      </c>
      <c r="H1939" s="31" t="s">
        <v>743</v>
      </c>
      <c r="I1939" s="31">
        <v>11.94092183145535</v>
      </c>
      <c r="J1939" s="31">
        <f>INDEX('LA lookup'!H:H,MATCH(B1939,'LA lookup'!G:G,0))</f>
        <v>67670</v>
      </c>
      <c r="K1939" s="31">
        <f t="shared" si="96"/>
        <v>0.17645813257655313</v>
      </c>
      <c r="L1939" s="31" t="str">
        <f t="shared" si="97"/>
        <v>0.2 per 1000 0-17 yr olds</v>
      </c>
      <c r="M1939" s="31">
        <f t="shared" si="98"/>
        <v>0.17645813257655313</v>
      </c>
    </row>
    <row r="1940" spans="1:13" x14ac:dyDescent="0.45">
      <c r="A1940" s="31" t="str">
        <f t="shared" si="95"/>
        <v>E09000021_Children in households where no home broadband above 2mbps is available at the premises_Number</v>
      </c>
      <c r="B1940" s="31" t="s">
        <v>520</v>
      </c>
      <c r="C1940" s="31" t="s">
        <v>521</v>
      </c>
      <c r="D1940" s="31" t="s">
        <v>229</v>
      </c>
      <c r="E1940" s="31">
        <v>2019</v>
      </c>
      <c r="F1940" s="31" t="s">
        <v>49</v>
      </c>
      <c r="G1940" s="31" t="s">
        <v>50</v>
      </c>
      <c r="H1940" s="31" t="s">
        <v>743</v>
      </c>
      <c r="I1940" s="31">
        <v>6.3184954674604246</v>
      </c>
      <c r="J1940" s="31">
        <f>INDEX('LA lookup'!H:H,MATCH(B1940,'LA lookup'!G:G,0))</f>
        <v>38977</v>
      </c>
      <c r="K1940" s="31">
        <f t="shared" si="96"/>
        <v>0.16210830662853543</v>
      </c>
      <c r="L1940" s="31" t="str">
        <f t="shared" si="97"/>
        <v>0.2 per 1000 0-17 yr olds</v>
      </c>
      <c r="M1940" s="31">
        <f t="shared" si="98"/>
        <v>0.16210830662853543</v>
      </c>
    </row>
    <row r="1941" spans="1:13" x14ac:dyDescent="0.45">
      <c r="A1941" s="31" t="str">
        <f t="shared" si="95"/>
        <v>E09000022_Children in households where no home broadband above 2mbps is available at the premises_Number</v>
      </c>
      <c r="B1941" s="31" t="s">
        <v>335</v>
      </c>
      <c r="C1941" s="31" t="s">
        <v>336</v>
      </c>
      <c r="D1941" s="31" t="s">
        <v>229</v>
      </c>
      <c r="E1941" s="31">
        <v>2019</v>
      </c>
      <c r="F1941" s="31" t="s">
        <v>49</v>
      </c>
      <c r="G1941" s="31" t="s">
        <v>50</v>
      </c>
      <c r="H1941" s="31" t="s">
        <v>743</v>
      </c>
      <c r="I1941" s="31">
        <v>0</v>
      </c>
      <c r="J1941" s="31">
        <f>INDEX('LA lookup'!H:H,MATCH(B1941,'LA lookup'!G:G,0))</f>
        <v>62629</v>
      </c>
      <c r="K1941" s="31">
        <f t="shared" si="96"/>
        <v>0</v>
      </c>
      <c r="L1941" s="31" t="str">
        <f t="shared" si="97"/>
        <v>0 per 1000 0-17 yr olds</v>
      </c>
      <c r="M1941" s="31">
        <f t="shared" si="98"/>
        <v>0</v>
      </c>
    </row>
    <row r="1942" spans="1:13" x14ac:dyDescent="0.45">
      <c r="A1942" s="31" t="str">
        <f t="shared" si="95"/>
        <v>E10000018_Children in households where no home broadband above 2mbps is available at the premises_Number</v>
      </c>
      <c r="B1942" s="31" t="s">
        <v>552</v>
      </c>
      <c r="C1942" s="31" t="s">
        <v>553</v>
      </c>
      <c r="D1942" s="31" t="s">
        <v>229</v>
      </c>
      <c r="E1942" s="31">
        <v>2019</v>
      </c>
      <c r="F1942" s="31" t="s">
        <v>49</v>
      </c>
      <c r="G1942" s="31" t="s">
        <v>50</v>
      </c>
      <c r="H1942" s="31" t="s">
        <v>743</v>
      </c>
      <c r="I1942" s="31">
        <v>165.60752100612288</v>
      </c>
      <c r="J1942" s="31">
        <f>INDEX('LA lookup'!H:H,MATCH(B1942,'LA lookup'!G:G,0))</f>
        <v>140307</v>
      </c>
      <c r="K1942" s="31">
        <f t="shared" si="96"/>
        <v>1.1803225855169228</v>
      </c>
      <c r="L1942" s="31" t="str">
        <f t="shared" si="97"/>
        <v>1.2 per 1000 0-17 yr olds</v>
      </c>
      <c r="M1942" s="31">
        <f t="shared" si="98"/>
        <v>1.1803225855169228</v>
      </c>
    </row>
    <row r="1943" spans="1:13" x14ac:dyDescent="0.45">
      <c r="A1943" s="31" t="str">
        <f t="shared" si="95"/>
        <v>E10000019_Children in households where no home broadband above 2mbps is available at the premises_Number</v>
      </c>
      <c r="B1943" s="31" t="s">
        <v>345</v>
      </c>
      <c r="C1943" s="31" t="s">
        <v>346</v>
      </c>
      <c r="D1943" s="31" t="s">
        <v>229</v>
      </c>
      <c r="E1943" s="31">
        <v>2019</v>
      </c>
      <c r="F1943" s="31" t="s">
        <v>49</v>
      </c>
      <c r="G1943" s="31" t="s">
        <v>50</v>
      </c>
      <c r="H1943" s="31" t="s">
        <v>743</v>
      </c>
      <c r="I1943" s="31">
        <v>1255.7524707206896</v>
      </c>
      <c r="J1943" s="31">
        <f>INDEX('LA lookup'!H:H,MATCH(B1943,'LA lookup'!G:G,0))</f>
        <v>145641</v>
      </c>
      <c r="K1943" s="31">
        <f t="shared" si="96"/>
        <v>8.6222455951324797</v>
      </c>
      <c r="L1943" s="31" t="str">
        <f t="shared" si="97"/>
        <v>8.6 per 1000 0-17 yr olds</v>
      </c>
      <c r="M1943" s="31">
        <f t="shared" si="98"/>
        <v>8.6222455951324797</v>
      </c>
    </row>
    <row r="1944" spans="1:13" x14ac:dyDescent="0.45">
      <c r="A1944" s="31" t="str">
        <f t="shared" si="95"/>
        <v>E10000020_Children in households where no home broadband above 2mbps is available at the premises_Number</v>
      </c>
      <c r="B1944" s="31" t="s">
        <v>361</v>
      </c>
      <c r="C1944" s="31" t="s">
        <v>362</v>
      </c>
      <c r="D1944" s="31" t="s">
        <v>229</v>
      </c>
      <c r="E1944" s="31">
        <v>2019</v>
      </c>
      <c r="F1944" s="31" t="s">
        <v>49</v>
      </c>
      <c r="G1944" s="31" t="s">
        <v>50</v>
      </c>
      <c r="H1944" s="31" t="s">
        <v>743</v>
      </c>
      <c r="I1944" s="31">
        <v>732.55817085496915</v>
      </c>
      <c r="J1944" s="31">
        <f>INDEX('LA lookup'!H:H,MATCH(B1944,'LA lookup'!G:G,0))</f>
        <v>170810</v>
      </c>
      <c r="K1944" s="31">
        <f t="shared" si="96"/>
        <v>4.2887311682862199</v>
      </c>
      <c r="L1944" s="31" t="str">
        <f t="shared" si="97"/>
        <v>4.3 per 1000 0-17 yr olds</v>
      </c>
      <c r="M1944" s="31">
        <f t="shared" si="98"/>
        <v>4.2887311682862199</v>
      </c>
    </row>
    <row r="1945" spans="1:13" x14ac:dyDescent="0.45">
      <c r="A1945" s="31" t="str">
        <f t="shared" si="95"/>
        <v>E10000021_Children in households where no home broadband above 2mbps is available at the premises_Number</v>
      </c>
      <c r="B1945" s="31" t="s">
        <v>371</v>
      </c>
      <c r="C1945" s="31" t="s">
        <v>372</v>
      </c>
      <c r="D1945" s="31" t="s">
        <v>229</v>
      </c>
      <c r="E1945" s="31">
        <v>2019</v>
      </c>
      <c r="F1945" s="31" t="s">
        <v>49</v>
      </c>
      <c r="G1945" s="31" t="s">
        <v>50</v>
      </c>
      <c r="H1945" s="31" t="s">
        <v>743</v>
      </c>
      <c r="I1945" s="31">
        <v>185.08900822347459</v>
      </c>
      <c r="J1945" s="31">
        <f>INDEX('LA lookup'!H:H,MATCH(B1945,'LA lookup'!G:G,0))</f>
        <v>170235</v>
      </c>
      <c r="K1945" s="31">
        <f t="shared" si="96"/>
        <v>1.087255900510909</v>
      </c>
      <c r="L1945" s="31" t="str">
        <f t="shared" si="97"/>
        <v>1.1 per 1000 0-17 yr olds</v>
      </c>
      <c r="M1945" s="31">
        <f t="shared" si="98"/>
        <v>1.087255900510909</v>
      </c>
    </row>
    <row r="1946" spans="1:13" x14ac:dyDescent="0.45">
      <c r="A1946" s="31" t="str">
        <f t="shared" si="95"/>
        <v>E10000023_Children in households where no home broadband above 2mbps is available at the premises_Number</v>
      </c>
      <c r="B1946" s="31" t="s">
        <v>369</v>
      </c>
      <c r="C1946" s="31" t="s">
        <v>370</v>
      </c>
      <c r="D1946" s="31" t="s">
        <v>229</v>
      </c>
      <c r="E1946" s="31">
        <v>2019</v>
      </c>
      <c r="F1946" s="31" t="s">
        <v>49</v>
      </c>
      <c r="G1946" s="31" t="s">
        <v>50</v>
      </c>
      <c r="H1946" s="31" t="s">
        <v>743</v>
      </c>
      <c r="I1946" s="31">
        <v>1516.8187909025735</v>
      </c>
      <c r="J1946" s="31">
        <f>INDEX('LA lookup'!H:H,MATCH(B1946,'LA lookup'!G:G,0))</f>
        <v>117499</v>
      </c>
      <c r="K1946" s="31">
        <f t="shared" si="96"/>
        <v>12.909205958370483</v>
      </c>
      <c r="L1946" s="31" t="str">
        <f t="shared" si="97"/>
        <v>12.9 per 1000 0-17 yr olds</v>
      </c>
      <c r="M1946" s="31">
        <f t="shared" si="98"/>
        <v>12.909205958370483</v>
      </c>
    </row>
    <row r="1947" spans="1:13" x14ac:dyDescent="0.45">
      <c r="A1947" s="31" t="str">
        <f t="shared" si="95"/>
        <v>E10000024_Children in households where no home broadband above 2mbps is available at the premises_Number</v>
      </c>
      <c r="B1947" s="31" t="s">
        <v>572</v>
      </c>
      <c r="C1947" s="31" t="s">
        <v>573</v>
      </c>
      <c r="D1947" s="31" t="s">
        <v>229</v>
      </c>
      <c r="E1947" s="31">
        <v>2019</v>
      </c>
      <c r="F1947" s="31" t="s">
        <v>49</v>
      </c>
      <c r="G1947" s="31" t="s">
        <v>50</v>
      </c>
      <c r="H1947" s="31" t="s">
        <v>743</v>
      </c>
      <c r="I1947" s="31">
        <v>204.39458690433045</v>
      </c>
      <c r="J1947" s="31">
        <f>INDEX('LA lookup'!H:H,MATCH(B1947,'LA lookup'!G:G,0))</f>
        <v>166542</v>
      </c>
      <c r="K1947" s="31">
        <f t="shared" si="96"/>
        <v>1.2272855310031732</v>
      </c>
      <c r="L1947" s="31" t="str">
        <f t="shared" si="97"/>
        <v>1.2 per 1000 0-17 yr olds</v>
      </c>
      <c r="M1947" s="31">
        <f t="shared" si="98"/>
        <v>1.2272855310031732</v>
      </c>
    </row>
    <row r="1948" spans="1:13" x14ac:dyDescent="0.45">
      <c r="A1948" s="31" t="str">
        <f t="shared" si="95"/>
        <v>E10000025_Children in households where no home broadband above 2mbps is available at the premises_Number</v>
      </c>
      <c r="B1948" s="31" t="s">
        <v>377</v>
      </c>
      <c r="C1948" s="31" t="s">
        <v>378</v>
      </c>
      <c r="D1948" s="31" t="s">
        <v>229</v>
      </c>
      <c r="E1948" s="31">
        <v>2019</v>
      </c>
      <c r="F1948" s="31" t="s">
        <v>49</v>
      </c>
      <c r="G1948" s="31" t="s">
        <v>50</v>
      </c>
      <c r="H1948" s="31" t="s">
        <v>743</v>
      </c>
      <c r="I1948" s="31">
        <v>171.70665510093903</v>
      </c>
      <c r="J1948" s="31">
        <f>INDEX('LA lookup'!H:H,MATCH(B1948,'LA lookup'!G:G,0))</f>
        <v>144788</v>
      </c>
      <c r="K1948" s="31">
        <f t="shared" si="96"/>
        <v>1.1859177217790082</v>
      </c>
      <c r="L1948" s="31" t="str">
        <f t="shared" si="97"/>
        <v>1.2 per 1000 0-17 yr olds</v>
      </c>
      <c r="M1948" s="31">
        <f t="shared" si="98"/>
        <v>1.1859177217790082</v>
      </c>
    </row>
    <row r="1949" spans="1:13" x14ac:dyDescent="0.45">
      <c r="A1949" s="31" t="str">
        <f t="shared" si="95"/>
        <v>E10000027_Children in households where no home broadband above 2mbps is available at the premises_Number</v>
      </c>
      <c r="B1949" s="31" t="s">
        <v>406</v>
      </c>
      <c r="C1949" s="31" t="s">
        <v>407</v>
      </c>
      <c r="D1949" s="31" t="s">
        <v>229</v>
      </c>
      <c r="E1949" s="31">
        <v>2019</v>
      </c>
      <c r="F1949" s="31" t="s">
        <v>49</v>
      </c>
      <c r="G1949" s="31" t="s">
        <v>50</v>
      </c>
      <c r="H1949" s="31" t="s">
        <v>743</v>
      </c>
      <c r="I1949" s="31">
        <v>852.5192031512106</v>
      </c>
      <c r="J1949" s="31">
        <f>INDEX('LA lookup'!H:H,MATCH(B1949,'LA lookup'!G:G,0))</f>
        <v>110700</v>
      </c>
      <c r="K1949" s="31">
        <f t="shared" si="96"/>
        <v>7.701167146804071</v>
      </c>
      <c r="L1949" s="31" t="str">
        <f t="shared" si="97"/>
        <v>7.7 per 1000 0-17 yr olds</v>
      </c>
      <c r="M1949" s="31">
        <f t="shared" si="98"/>
        <v>7.701167146804071</v>
      </c>
    </row>
    <row r="1950" spans="1:13" x14ac:dyDescent="0.45">
      <c r="A1950" s="31" t="str">
        <f t="shared" si="95"/>
        <v>E10000028_Children in households where no home broadband above 2mbps is available at the premises_Number</v>
      </c>
      <c r="B1950" s="31" t="s">
        <v>418</v>
      </c>
      <c r="C1950" s="31" t="s">
        <v>419</v>
      </c>
      <c r="D1950" s="31" t="s">
        <v>229</v>
      </c>
      <c r="E1950" s="31">
        <v>2019</v>
      </c>
      <c r="F1950" s="31" t="s">
        <v>49</v>
      </c>
      <c r="G1950" s="31" t="s">
        <v>50</v>
      </c>
      <c r="H1950" s="31" t="s">
        <v>743</v>
      </c>
      <c r="I1950" s="31">
        <v>399.84341748614531</v>
      </c>
      <c r="J1950" s="31">
        <f>INDEX('LA lookup'!H:H,MATCH(B1950,'LA lookup'!G:G,0))</f>
        <v>169603</v>
      </c>
      <c r="K1950" s="31">
        <f t="shared" si="96"/>
        <v>2.3575256185689244</v>
      </c>
      <c r="L1950" s="31" t="str">
        <f t="shared" si="97"/>
        <v>2.4 per 1000 0-17 yr olds</v>
      </c>
      <c r="M1950" s="31">
        <f t="shared" si="98"/>
        <v>2.3575256185689244</v>
      </c>
    </row>
    <row r="1951" spans="1:13" x14ac:dyDescent="0.45">
      <c r="A1951" s="31" t="str">
        <f t="shared" si="95"/>
        <v>E10000029_Children in households where no home broadband above 2mbps is available at the premises_Number</v>
      </c>
      <c r="B1951" s="31" t="s">
        <v>426</v>
      </c>
      <c r="C1951" s="31" t="s">
        <v>427</v>
      </c>
      <c r="D1951" s="31" t="s">
        <v>229</v>
      </c>
      <c r="E1951" s="31">
        <v>2019</v>
      </c>
      <c r="F1951" s="31" t="s">
        <v>49</v>
      </c>
      <c r="G1951" s="31" t="s">
        <v>50</v>
      </c>
      <c r="H1951" s="31" t="s">
        <v>743</v>
      </c>
      <c r="I1951" s="31">
        <v>460.11554258091792</v>
      </c>
      <c r="J1951" s="31">
        <f>INDEX('LA lookup'!H:H,MATCH(B1951,'LA lookup'!G:G,0))</f>
        <v>152752</v>
      </c>
      <c r="K1951" s="31">
        <f t="shared" si="96"/>
        <v>3.0121736054579835</v>
      </c>
      <c r="L1951" s="31" t="str">
        <f t="shared" si="97"/>
        <v>3 per 1000 0-17 yr olds</v>
      </c>
      <c r="M1951" s="31">
        <f t="shared" si="98"/>
        <v>3.0121736054579835</v>
      </c>
    </row>
    <row r="1952" spans="1:13" x14ac:dyDescent="0.45">
      <c r="A1952" s="31" t="str">
        <f t="shared" si="95"/>
        <v>E10000012_Children in households where no home broadband above 2mbps is available at the premises_Number</v>
      </c>
      <c r="B1952" s="31" t="s">
        <v>303</v>
      </c>
      <c r="C1952" s="31" t="s">
        <v>304</v>
      </c>
      <c r="D1952" s="31" t="s">
        <v>229</v>
      </c>
      <c r="E1952" s="31">
        <v>2019</v>
      </c>
      <c r="F1952" s="31" t="s">
        <v>49</v>
      </c>
      <c r="G1952" s="31" t="s">
        <v>50</v>
      </c>
      <c r="H1952" s="31" t="s">
        <v>743</v>
      </c>
      <c r="I1952" s="31">
        <v>996.52518431082206</v>
      </c>
      <c r="J1952" s="31">
        <f>INDEX('LA lookup'!H:H,MATCH(B1952,'LA lookup'!G:G,0))</f>
        <v>311172</v>
      </c>
      <c r="K1952" s="31">
        <f t="shared" si="96"/>
        <v>3.2024898908347219</v>
      </c>
      <c r="L1952" s="31" t="str">
        <f t="shared" si="97"/>
        <v>3.2 per 1000 0-17 yr olds</v>
      </c>
      <c r="M1952" s="31">
        <f t="shared" si="98"/>
        <v>3.2024898908347219</v>
      </c>
    </row>
    <row r="1953" spans="1:13" x14ac:dyDescent="0.45">
      <c r="A1953" s="31" t="str">
        <f t="shared" si="95"/>
        <v>E10000013_Children in households where no home broadband above 2mbps is available at the premises_Number</v>
      </c>
      <c r="B1953" s="31" t="s">
        <v>307</v>
      </c>
      <c r="C1953" s="31" t="s">
        <v>308</v>
      </c>
      <c r="D1953" s="31" t="s">
        <v>229</v>
      </c>
      <c r="E1953" s="31">
        <v>2019</v>
      </c>
      <c r="F1953" s="31" t="s">
        <v>49</v>
      </c>
      <c r="G1953" s="31" t="s">
        <v>50</v>
      </c>
      <c r="H1953" s="31" t="s">
        <v>743</v>
      </c>
      <c r="I1953" s="31">
        <v>274.93705466673504</v>
      </c>
      <c r="J1953" s="31">
        <f>INDEX('LA lookup'!H:H,MATCH(B1953,'LA lookup'!G:G,0))</f>
        <v>128136</v>
      </c>
      <c r="K1953" s="31">
        <f t="shared" si="96"/>
        <v>2.145665969491283</v>
      </c>
      <c r="L1953" s="31" t="str">
        <f t="shared" si="97"/>
        <v>2.1 per 1000 0-17 yr olds</v>
      </c>
      <c r="M1953" s="31">
        <f t="shared" si="98"/>
        <v>2.145665969491283</v>
      </c>
    </row>
    <row r="1954" spans="1:13" x14ac:dyDescent="0.45">
      <c r="A1954" s="31" t="str">
        <f t="shared" si="95"/>
        <v>E10000030_Children in households where no home broadband above 2mbps is available at the premises_Number</v>
      </c>
      <c r="B1954" s="31" t="s">
        <v>430</v>
      </c>
      <c r="C1954" s="31" t="s">
        <v>431</v>
      </c>
      <c r="D1954" s="31" t="s">
        <v>229</v>
      </c>
      <c r="E1954" s="31">
        <v>2019</v>
      </c>
      <c r="F1954" s="31" t="s">
        <v>49</v>
      </c>
      <c r="G1954" s="31" t="s">
        <v>50</v>
      </c>
      <c r="H1954" s="31" t="s">
        <v>743</v>
      </c>
      <c r="I1954" s="31">
        <v>96.466526130606809</v>
      </c>
      <c r="J1954" s="31">
        <f>INDEX('LA lookup'!H:H,MATCH(B1954,'LA lookup'!G:G,0))</f>
        <v>261905</v>
      </c>
      <c r="K1954" s="31">
        <f t="shared" si="96"/>
        <v>0.36832640129286115</v>
      </c>
      <c r="L1954" s="31" t="str">
        <f t="shared" si="97"/>
        <v>0.4 per 1000 0-17 yr olds</v>
      </c>
      <c r="M1954" s="31">
        <f t="shared" si="98"/>
        <v>0.36832640129286115</v>
      </c>
    </row>
    <row r="1955" spans="1:13" x14ac:dyDescent="0.45">
      <c r="A1955" s="31" t="str">
        <f t="shared" si="95"/>
        <v>E10000014_Children in households where no home broadband above 2mbps is available at the premises_Number</v>
      </c>
      <c r="B1955" s="31" t="s">
        <v>309</v>
      </c>
      <c r="C1955" s="31" t="s">
        <v>310</v>
      </c>
      <c r="D1955" s="31" t="s">
        <v>229</v>
      </c>
      <c r="E1955" s="31">
        <v>2019</v>
      </c>
      <c r="F1955" s="31" t="s">
        <v>49</v>
      </c>
      <c r="G1955" s="31" t="s">
        <v>50</v>
      </c>
      <c r="H1955" s="31" t="s">
        <v>743</v>
      </c>
      <c r="I1955" s="31">
        <v>647.10594655397222</v>
      </c>
      <c r="J1955" s="31">
        <f>INDEX('LA lookup'!H:H,MATCH(B1955,'LA lookup'!G:G,0))</f>
        <v>284002</v>
      </c>
      <c r="K1955" s="31">
        <f t="shared" si="96"/>
        <v>2.2785260193730053</v>
      </c>
      <c r="L1955" s="31" t="str">
        <f t="shared" si="97"/>
        <v>2.3 per 1000 0-17 yr olds</v>
      </c>
      <c r="M1955" s="31">
        <f t="shared" si="98"/>
        <v>2.2785260193730053</v>
      </c>
    </row>
    <row r="1956" spans="1:13" x14ac:dyDescent="0.45">
      <c r="A1956" s="31" t="str">
        <f t="shared" ref="A1956:A2019" si="99">CONCATENATE(B1956,"_",G1956,"_",H1956)</f>
        <v>E10000031_Children in households where no home broadband above 2mbps is available at the premises_Number</v>
      </c>
      <c r="B1956" s="31" t="s">
        <v>454</v>
      </c>
      <c r="C1956" s="31" t="s">
        <v>455</v>
      </c>
      <c r="D1956" s="31" t="s">
        <v>229</v>
      </c>
      <c r="E1956" s="31">
        <v>2019</v>
      </c>
      <c r="F1956" s="31" t="s">
        <v>49</v>
      </c>
      <c r="G1956" s="31" t="s">
        <v>50</v>
      </c>
      <c r="H1956" s="31" t="s">
        <v>743</v>
      </c>
      <c r="I1956" s="31">
        <v>194.4612502498214</v>
      </c>
      <c r="J1956" s="31">
        <f>INDEX('LA lookup'!H:H,MATCH(B1956,'LA lookup'!G:G,0))</f>
        <v>115928</v>
      </c>
      <c r="K1956" s="31">
        <f t="shared" ref="K1956:K2019" si="100">I1956/J1956*1000</f>
        <v>1.6774312525862725</v>
      </c>
      <c r="L1956" s="31" t="str">
        <f t="shared" ref="L1956:L2019" si="101">IF(LOWER(H1956)="percentage",CONCATENATE(I1956,"%"),IF(J1956="NA",K1956,IF(OR(ISERROR(I1956),ISBLANK(I1956),NOT(ISNUMBER(I1956)),H1956="score"),"N/A",CONCATENATE(ROUND(I1956/J1956*1000,1)," per 1000 0-17 yr olds"))))</f>
        <v>1.7 per 1000 0-17 yr olds</v>
      </c>
      <c r="M1956" s="31">
        <f t="shared" ref="M1956:M2019" si="102">IF(LOWER(H1956)="percentage",I1956,IF(J1956="NA",K1956,IF(OR(ISERROR(I1956),ISBLANK(I1956),NOT(ISNUMBER(I1956))),"N/A",I1956/J1956*1000)))</f>
        <v>1.6774312525862725</v>
      </c>
    </row>
    <row r="1957" spans="1:13" x14ac:dyDescent="0.45">
      <c r="A1957" s="31" t="str">
        <f t="shared" si="99"/>
        <v>E10000015_Children in households where no home broadband above 2mbps is available at the premises_Number</v>
      </c>
      <c r="B1957" s="31" t="s">
        <v>319</v>
      </c>
      <c r="C1957" s="31" t="s">
        <v>320</v>
      </c>
      <c r="D1957" s="31" t="s">
        <v>229</v>
      </c>
      <c r="E1957" s="31">
        <v>2019</v>
      </c>
      <c r="F1957" s="31" t="s">
        <v>49</v>
      </c>
      <c r="G1957" s="31" t="s">
        <v>50</v>
      </c>
      <c r="H1957" s="31" t="s">
        <v>743</v>
      </c>
      <c r="I1957" s="31">
        <v>202.79779542025017</v>
      </c>
      <c r="J1957" s="31">
        <f>INDEX('LA lookup'!H:H,MATCH(B1957,'LA lookup'!G:G,0))</f>
        <v>271005</v>
      </c>
      <c r="K1957" s="31">
        <f t="shared" si="100"/>
        <v>0.74831754181749477</v>
      </c>
      <c r="L1957" s="31" t="str">
        <f t="shared" si="101"/>
        <v>0.7 per 1000 0-17 yr olds</v>
      </c>
      <c r="M1957" s="31">
        <f t="shared" si="102"/>
        <v>0.74831754181749477</v>
      </c>
    </row>
    <row r="1958" spans="1:13" x14ac:dyDescent="0.45">
      <c r="A1958" s="31" t="str">
        <f t="shared" si="99"/>
        <v>E10000016_Children in households where no home broadband above 2mbps is available at the premises_Number</v>
      </c>
      <c r="B1958" s="31" t="s">
        <v>327</v>
      </c>
      <c r="C1958" s="31" t="s">
        <v>328</v>
      </c>
      <c r="D1958" s="31" t="s">
        <v>229</v>
      </c>
      <c r="E1958" s="31">
        <v>2019</v>
      </c>
      <c r="F1958" s="31" t="s">
        <v>49</v>
      </c>
      <c r="G1958" s="31" t="s">
        <v>50</v>
      </c>
      <c r="H1958" s="31" t="s">
        <v>743</v>
      </c>
      <c r="I1958" s="31">
        <v>855.23073435316223</v>
      </c>
      <c r="J1958" s="31">
        <f>INDEX('LA lookup'!H:H,MATCH(B1958,'LA lookup'!G:G,0))</f>
        <v>340140</v>
      </c>
      <c r="K1958" s="31">
        <f t="shared" si="100"/>
        <v>2.5143491925476633</v>
      </c>
      <c r="L1958" s="31" t="str">
        <f t="shared" si="101"/>
        <v>2.5 per 1000 0-17 yr olds</v>
      </c>
      <c r="M1958" s="31">
        <f t="shared" si="102"/>
        <v>2.5143491925476633</v>
      </c>
    </row>
    <row r="1959" spans="1:13" x14ac:dyDescent="0.45">
      <c r="A1959" s="31" t="str">
        <f t="shared" si="99"/>
        <v>E10000017_Children in households where no home broadband above 2mbps is available at the premises_Number</v>
      </c>
      <c r="B1959" s="31" t="s">
        <v>337</v>
      </c>
      <c r="C1959" s="31" t="s">
        <v>338</v>
      </c>
      <c r="D1959" s="31" t="s">
        <v>229</v>
      </c>
      <c r="E1959" s="31">
        <v>2019</v>
      </c>
      <c r="F1959" s="31" t="s">
        <v>49</v>
      </c>
      <c r="G1959" s="31" t="s">
        <v>50</v>
      </c>
      <c r="H1959" s="31" t="s">
        <v>743</v>
      </c>
      <c r="I1959" s="31">
        <v>379.18942896185956</v>
      </c>
      <c r="J1959" s="31">
        <f>INDEX('LA lookup'!H:H,MATCH(B1959,'LA lookup'!G:G,0))</f>
        <v>249727</v>
      </c>
      <c r="K1959" s="31">
        <f t="shared" si="100"/>
        <v>1.518415825929353</v>
      </c>
      <c r="L1959" s="31" t="str">
        <f t="shared" si="101"/>
        <v>1.5 per 1000 0-17 yr olds</v>
      </c>
      <c r="M1959" s="31">
        <f t="shared" si="102"/>
        <v>1.518415825929353</v>
      </c>
    </row>
    <row r="1960" spans="1:13" x14ac:dyDescent="0.45">
      <c r="A1960" s="31" t="str">
        <f t="shared" si="99"/>
        <v>E10000032_Children in households where no home broadband above 2mbps is available at the premises_Number</v>
      </c>
      <c r="B1960" s="31" t="s">
        <v>458</v>
      </c>
      <c r="C1960" s="31" t="s">
        <v>459</v>
      </c>
      <c r="D1960" s="31" t="s">
        <v>229</v>
      </c>
      <c r="E1960" s="31">
        <v>2019</v>
      </c>
      <c r="F1960" s="31" t="s">
        <v>49</v>
      </c>
      <c r="G1960" s="31" t="s">
        <v>50</v>
      </c>
      <c r="H1960" s="31" t="s">
        <v>743</v>
      </c>
      <c r="I1960" s="31">
        <v>255.14000623042386</v>
      </c>
      <c r="J1960" s="31">
        <f>INDEX('LA lookup'!H:H,MATCH(B1960,'LA lookup'!G:G,0))</f>
        <v>174672</v>
      </c>
      <c r="K1960" s="31">
        <f t="shared" si="100"/>
        <v>1.4606806255749283</v>
      </c>
      <c r="L1960" s="31" t="str">
        <f t="shared" si="101"/>
        <v>1.5 per 1000 0-17 yr olds</v>
      </c>
      <c r="M1960" s="31">
        <f t="shared" si="102"/>
        <v>1.4606806255749283</v>
      </c>
    </row>
    <row r="1961" spans="1:13" x14ac:dyDescent="0.45">
      <c r="A1961" s="31" t="str">
        <f t="shared" si="99"/>
        <v>E10000034_Children in households where no home broadband above 2mbps is available at the premises_Number</v>
      </c>
      <c r="B1961" s="31" t="s">
        <v>470</v>
      </c>
      <c r="C1961" s="31" t="s">
        <v>471</v>
      </c>
      <c r="D1961" s="31" t="s">
        <v>229</v>
      </c>
      <c r="E1961" s="31">
        <v>2019</v>
      </c>
      <c r="F1961" s="31" t="s">
        <v>49</v>
      </c>
      <c r="G1961" s="31" t="s">
        <v>50</v>
      </c>
      <c r="H1961" s="31" t="s">
        <v>743</v>
      </c>
      <c r="I1961" s="31">
        <v>282.95422129068771</v>
      </c>
      <c r="J1961" s="31">
        <f>INDEX('LA lookup'!H:H,MATCH(B1961,'LA lookup'!G:G,0))</f>
        <v>117783</v>
      </c>
      <c r="K1961" s="31">
        <f t="shared" si="100"/>
        <v>2.4023349828981071</v>
      </c>
      <c r="L1961" s="31" t="str">
        <f t="shared" si="101"/>
        <v>2.4 per 1000 0-17 yr olds</v>
      </c>
      <c r="M1961" s="31">
        <f t="shared" si="102"/>
        <v>2.4023349828981071</v>
      </c>
    </row>
    <row r="1962" spans="1:13" x14ac:dyDescent="0.45">
      <c r="A1962" s="31" t="str">
        <f t="shared" si="99"/>
        <v>E09000023_Children in households where no home broadband above 2mbps is available at the premises_Number</v>
      </c>
      <c r="B1962" s="31" t="s">
        <v>343</v>
      </c>
      <c r="C1962" s="31" t="s">
        <v>344</v>
      </c>
      <c r="D1962" s="31" t="s">
        <v>229</v>
      </c>
      <c r="E1962" s="31">
        <v>2019</v>
      </c>
      <c r="F1962" s="31" t="s">
        <v>49</v>
      </c>
      <c r="G1962" s="31" t="s">
        <v>50</v>
      </c>
      <c r="H1962" s="31" t="s">
        <v>743</v>
      </c>
      <c r="I1962" s="31">
        <v>0</v>
      </c>
      <c r="J1962" s="31">
        <f>INDEX('LA lookup'!H:H,MATCH(B1962,'LA lookup'!G:G,0))</f>
        <v>68458</v>
      </c>
      <c r="K1962" s="31">
        <f t="shared" si="100"/>
        <v>0</v>
      </c>
      <c r="L1962" s="31" t="str">
        <f t="shared" si="101"/>
        <v>0 per 1000 0-17 yr olds</v>
      </c>
      <c r="M1962" s="31">
        <f t="shared" si="102"/>
        <v>0</v>
      </c>
    </row>
    <row r="1963" spans="1:13" x14ac:dyDescent="0.45">
      <c r="A1963" s="31" t="str">
        <f t="shared" si="99"/>
        <v>E09000024_Children in households where no home broadband above 2mbps is available at the premises_Number</v>
      </c>
      <c r="B1963" s="31" t="s">
        <v>353</v>
      </c>
      <c r="C1963" s="31" t="s">
        <v>354</v>
      </c>
      <c r="D1963" s="31" t="s">
        <v>229</v>
      </c>
      <c r="E1963" s="31">
        <v>2019</v>
      </c>
      <c r="F1963" s="31" t="s">
        <v>49</v>
      </c>
      <c r="G1963" s="31" t="s">
        <v>50</v>
      </c>
      <c r="H1963" s="31" t="s">
        <v>743</v>
      </c>
      <c r="I1963" s="31">
        <v>0</v>
      </c>
      <c r="J1963" s="31">
        <f>INDEX('LA lookup'!H:H,MATCH(B1963,'LA lookup'!G:G,0))</f>
        <v>47266</v>
      </c>
      <c r="K1963" s="31">
        <f t="shared" si="100"/>
        <v>0</v>
      </c>
      <c r="L1963" s="31" t="str">
        <f t="shared" si="101"/>
        <v>0 per 1000 0-17 yr olds</v>
      </c>
      <c r="M1963" s="31">
        <f t="shared" si="102"/>
        <v>0</v>
      </c>
    </row>
    <row r="1964" spans="1:13" x14ac:dyDescent="0.45">
      <c r="A1964" s="31" t="str">
        <f t="shared" si="99"/>
        <v>E09000025_Children in households where no home broadband above 2mbps is available at the premises_Number</v>
      </c>
      <c r="B1964" s="31" t="s">
        <v>359</v>
      </c>
      <c r="C1964" s="31" t="s">
        <v>360</v>
      </c>
      <c r="D1964" s="31" t="s">
        <v>229</v>
      </c>
      <c r="E1964" s="31">
        <v>2019</v>
      </c>
      <c r="F1964" s="31" t="s">
        <v>49</v>
      </c>
      <c r="G1964" s="31" t="s">
        <v>50</v>
      </c>
      <c r="H1964" s="31" t="s">
        <v>743</v>
      </c>
      <c r="I1964" s="31">
        <v>0.80748976009362206</v>
      </c>
      <c r="J1964" s="31">
        <f>INDEX('LA lookup'!H:H,MATCH(B1964,'LA lookup'!G:G,0))</f>
        <v>86567</v>
      </c>
      <c r="K1964" s="31">
        <f t="shared" si="100"/>
        <v>9.3279166436820264E-3</v>
      </c>
      <c r="L1964" s="31" t="str">
        <f t="shared" si="101"/>
        <v>0 per 1000 0-17 yr olds</v>
      </c>
      <c r="M1964" s="31">
        <f t="shared" si="102"/>
        <v>9.3279166436820264E-3</v>
      </c>
    </row>
    <row r="1965" spans="1:13" x14ac:dyDescent="0.45">
      <c r="A1965" s="31" t="str">
        <f t="shared" si="99"/>
        <v>E09000026_Children in households where no home broadband above 2mbps is available at the premises_Number</v>
      </c>
      <c r="B1965" s="31" t="s">
        <v>385</v>
      </c>
      <c r="C1965" s="31" t="s">
        <v>386</v>
      </c>
      <c r="D1965" s="31" t="s">
        <v>229</v>
      </c>
      <c r="E1965" s="31">
        <v>2019</v>
      </c>
      <c r="F1965" s="31" t="s">
        <v>49</v>
      </c>
      <c r="G1965" s="31" t="s">
        <v>50</v>
      </c>
      <c r="H1965" s="31" t="s">
        <v>743</v>
      </c>
      <c r="I1965" s="31">
        <v>8.7877163424720468</v>
      </c>
      <c r="J1965" s="31">
        <f>INDEX('LA lookup'!H:H,MATCH(B1965,'LA lookup'!G:G,0))</f>
        <v>76159</v>
      </c>
      <c r="K1965" s="31">
        <f t="shared" si="100"/>
        <v>0.11538644602045782</v>
      </c>
      <c r="L1965" s="31" t="str">
        <f t="shared" si="101"/>
        <v>0.1 per 1000 0-17 yr olds</v>
      </c>
      <c r="M1965" s="31">
        <f t="shared" si="102"/>
        <v>0.11538644602045782</v>
      </c>
    </row>
    <row r="1966" spans="1:13" x14ac:dyDescent="0.45">
      <c r="A1966" s="31" t="str">
        <f t="shared" si="99"/>
        <v>E09000027_Children in households where no home broadband above 2mbps is available at the premises_Number</v>
      </c>
      <c r="B1966" s="31" t="s">
        <v>389</v>
      </c>
      <c r="C1966" s="31" t="s">
        <v>390</v>
      </c>
      <c r="D1966" s="31" t="s">
        <v>229</v>
      </c>
      <c r="E1966" s="31">
        <v>2019</v>
      </c>
      <c r="F1966" s="31" t="s">
        <v>49</v>
      </c>
      <c r="G1966" s="31" t="s">
        <v>50</v>
      </c>
      <c r="H1966" s="31" t="s">
        <v>743</v>
      </c>
      <c r="I1966" s="31">
        <v>0</v>
      </c>
      <c r="J1966" s="31">
        <f>INDEX('LA lookup'!H:H,MATCH(B1966,'LA lookup'!G:G,0))</f>
        <v>45525</v>
      </c>
      <c r="K1966" s="31">
        <f t="shared" si="100"/>
        <v>0</v>
      </c>
      <c r="L1966" s="31" t="str">
        <f t="shared" si="101"/>
        <v>0 per 1000 0-17 yr olds</v>
      </c>
      <c r="M1966" s="31">
        <f t="shared" si="102"/>
        <v>0</v>
      </c>
    </row>
    <row r="1967" spans="1:13" x14ac:dyDescent="0.45">
      <c r="A1967" s="31" t="str">
        <f t="shared" si="99"/>
        <v>E09000028_Children in households where no home broadband above 2mbps is available at the premises_Number</v>
      </c>
      <c r="B1967" s="31" t="s">
        <v>414</v>
      </c>
      <c r="C1967" s="31" t="s">
        <v>415</v>
      </c>
      <c r="D1967" s="31" t="s">
        <v>229</v>
      </c>
      <c r="E1967" s="31">
        <v>2019</v>
      </c>
      <c r="F1967" s="31" t="s">
        <v>49</v>
      </c>
      <c r="G1967" s="31" t="s">
        <v>50</v>
      </c>
      <c r="H1967" s="31" t="s">
        <v>743</v>
      </c>
      <c r="I1967" s="31">
        <v>0.52611280498897561</v>
      </c>
      <c r="J1967" s="31">
        <f>INDEX('LA lookup'!H:H,MATCH(B1967,'LA lookup'!G:G,0))</f>
        <v>65121</v>
      </c>
      <c r="K1967" s="31">
        <f t="shared" si="100"/>
        <v>8.0790037774139782E-3</v>
      </c>
      <c r="L1967" s="31" t="str">
        <f t="shared" si="101"/>
        <v>0 per 1000 0-17 yr olds</v>
      </c>
      <c r="M1967" s="31">
        <f t="shared" si="102"/>
        <v>8.0790037774139782E-3</v>
      </c>
    </row>
    <row r="1968" spans="1:13" x14ac:dyDescent="0.45">
      <c r="A1968" s="31" t="str">
        <f t="shared" si="99"/>
        <v>E09000029_Children in households where no home broadband above 2mbps is available at the premises_Number</v>
      </c>
      <c r="B1968" s="31" t="s">
        <v>432</v>
      </c>
      <c r="C1968" s="31" t="s">
        <v>433</v>
      </c>
      <c r="D1968" s="31" t="s">
        <v>229</v>
      </c>
      <c r="E1968" s="31">
        <v>2019</v>
      </c>
      <c r="F1968" s="31" t="s">
        <v>49</v>
      </c>
      <c r="G1968" s="31" t="s">
        <v>50</v>
      </c>
      <c r="H1968" s="31" t="s">
        <v>743</v>
      </c>
      <c r="I1968" s="31">
        <v>7.1704846184243625</v>
      </c>
      <c r="J1968" s="31">
        <f>INDEX('LA lookup'!H:H,MATCH(B1968,'LA lookup'!G:G,0))</f>
        <v>47941</v>
      </c>
      <c r="K1968" s="31">
        <f t="shared" si="100"/>
        <v>0.14956894137428012</v>
      </c>
      <c r="L1968" s="31" t="str">
        <f t="shared" si="101"/>
        <v>0.1 per 1000 0-17 yr olds</v>
      </c>
      <c r="M1968" s="31">
        <f t="shared" si="102"/>
        <v>0.14956894137428012</v>
      </c>
    </row>
    <row r="1969" spans="1:13" x14ac:dyDescent="0.45">
      <c r="A1969" s="31" t="str">
        <f t="shared" si="99"/>
        <v>E09000030_Children in households where no home broadband above 2mbps is available at the premises_Number</v>
      </c>
      <c r="B1969" s="31" t="s">
        <v>440</v>
      </c>
      <c r="C1969" s="31" t="s">
        <v>441</v>
      </c>
      <c r="D1969" s="31" t="s">
        <v>229</v>
      </c>
      <c r="E1969" s="31">
        <v>2019</v>
      </c>
      <c r="F1969" s="31" t="s">
        <v>49</v>
      </c>
      <c r="G1969" s="31" t="s">
        <v>50</v>
      </c>
      <c r="H1969" s="31" t="s">
        <v>743</v>
      </c>
      <c r="I1969" s="31">
        <v>0</v>
      </c>
      <c r="J1969" s="31">
        <f>INDEX('LA lookup'!H:H,MATCH(B1969,'LA lookup'!G:G,0))</f>
        <v>70973</v>
      </c>
      <c r="K1969" s="31">
        <f t="shared" si="100"/>
        <v>0</v>
      </c>
      <c r="L1969" s="31" t="str">
        <f t="shared" si="101"/>
        <v>0 per 1000 0-17 yr olds</v>
      </c>
      <c r="M1969" s="31">
        <f t="shared" si="102"/>
        <v>0</v>
      </c>
    </row>
    <row r="1970" spans="1:13" x14ac:dyDescent="0.45">
      <c r="A1970" s="31" t="str">
        <f t="shared" si="99"/>
        <v>E09000031_Children in households where no home broadband above 2mbps is available at the premises_Number</v>
      </c>
      <c r="B1970" s="31" t="s">
        <v>448</v>
      </c>
      <c r="C1970" s="31" t="s">
        <v>449</v>
      </c>
      <c r="D1970" s="31" t="s">
        <v>229</v>
      </c>
      <c r="E1970" s="31">
        <v>2019</v>
      </c>
      <c r="F1970" s="31" t="s">
        <v>49</v>
      </c>
      <c r="G1970" s="31" t="s">
        <v>50</v>
      </c>
      <c r="H1970" s="31" t="s">
        <v>743</v>
      </c>
      <c r="I1970" s="31">
        <v>4.0412617846011329</v>
      </c>
      <c r="J1970" s="31">
        <f>INDEX('LA lookup'!H:H,MATCH(B1970,'LA lookup'!G:G,0))</f>
        <v>67017</v>
      </c>
      <c r="K1970" s="31">
        <f t="shared" si="100"/>
        <v>6.0302039551175565E-2</v>
      </c>
      <c r="L1970" s="31" t="str">
        <f t="shared" si="101"/>
        <v>0.1 per 1000 0-17 yr olds</v>
      </c>
      <c r="M1970" s="31">
        <f t="shared" si="102"/>
        <v>6.0302039551175565E-2</v>
      </c>
    </row>
    <row r="1971" spans="1:13" x14ac:dyDescent="0.45">
      <c r="A1971" s="31" t="str">
        <f t="shared" si="99"/>
        <v>E09000032_Children in households where no home broadband above 2mbps is available at the premises_Number</v>
      </c>
      <c r="B1971" s="31" t="s">
        <v>450</v>
      </c>
      <c r="C1971" s="31" t="s">
        <v>451</v>
      </c>
      <c r="D1971" s="31" t="s">
        <v>229</v>
      </c>
      <c r="E1971" s="31">
        <v>2019</v>
      </c>
      <c r="F1971" s="31" t="s">
        <v>49</v>
      </c>
      <c r="G1971" s="31" t="s">
        <v>50</v>
      </c>
      <c r="H1971" s="31" t="s">
        <v>743</v>
      </c>
      <c r="I1971" s="31">
        <v>0</v>
      </c>
      <c r="J1971" s="31">
        <f>INDEX('LA lookup'!H:H,MATCH(B1971,'LA lookup'!G:G,0))</f>
        <v>63840</v>
      </c>
      <c r="K1971" s="31">
        <f t="shared" si="100"/>
        <v>0</v>
      </c>
      <c r="L1971" s="31" t="str">
        <f t="shared" si="101"/>
        <v>0 per 1000 0-17 yr olds</v>
      </c>
      <c r="M1971" s="31">
        <f t="shared" si="102"/>
        <v>0</v>
      </c>
    </row>
    <row r="1972" spans="1:13" x14ac:dyDescent="0.45">
      <c r="A1972" s="31" t="str">
        <f t="shared" si="99"/>
        <v>E09000033_Children in households where no home broadband above 2mbps is available at the premises_Number</v>
      </c>
      <c r="B1972" s="31" t="s">
        <v>506</v>
      </c>
      <c r="C1972" s="31" t="s">
        <v>507</v>
      </c>
      <c r="D1972" s="31" t="s">
        <v>229</v>
      </c>
      <c r="E1972" s="31">
        <v>2019</v>
      </c>
      <c r="F1972" s="31" t="s">
        <v>49</v>
      </c>
      <c r="G1972" s="31" t="s">
        <v>50</v>
      </c>
      <c r="H1972" s="31" t="s">
        <v>743</v>
      </c>
      <c r="I1972" s="31">
        <v>0</v>
      </c>
      <c r="J1972" s="31">
        <f>INDEX('LA lookup'!H:H,MATCH(B1972,'LA lookup'!G:G,0))</f>
        <v>47445</v>
      </c>
      <c r="K1972" s="31">
        <f t="shared" si="100"/>
        <v>0</v>
      </c>
      <c r="L1972" s="31" t="str">
        <f t="shared" si="101"/>
        <v>0 per 1000 0-17 yr olds</v>
      </c>
      <c r="M1972" s="31">
        <f t="shared" si="102"/>
        <v>0</v>
      </c>
    </row>
    <row r="1973" spans="1:13" x14ac:dyDescent="0.45">
      <c r="A1973" s="31" t="str">
        <f t="shared" si="99"/>
        <v>E10000002_Children in households where no home broadband above 2mbps is available at the premises_Number</v>
      </c>
      <c r="B1973" s="31" t="s">
        <v>269</v>
      </c>
      <c r="C1973" s="31" t="s">
        <v>270</v>
      </c>
      <c r="D1973" s="31" t="s">
        <v>229</v>
      </c>
      <c r="E1973" s="31">
        <v>2019</v>
      </c>
      <c r="F1973" s="31" t="s">
        <v>49</v>
      </c>
      <c r="G1973" s="31" t="s">
        <v>50</v>
      </c>
      <c r="H1973" s="31" t="s">
        <v>743</v>
      </c>
      <c r="I1973" s="31">
        <v>257.7847949568598</v>
      </c>
      <c r="J1973" s="31">
        <f>INDEX('LA lookup'!H:H,MATCH(B1973,'LA lookup'!G:G,0))</f>
        <v>124321</v>
      </c>
      <c r="K1973" s="31">
        <f t="shared" si="100"/>
        <v>2.0735418389239131</v>
      </c>
      <c r="L1973" s="31" t="str">
        <f t="shared" si="101"/>
        <v>2.1 per 1000 0-17 yr olds</v>
      </c>
      <c r="M1973" s="31">
        <f t="shared" si="102"/>
        <v>2.0735418389239131</v>
      </c>
    </row>
    <row r="1974" spans="1:13" x14ac:dyDescent="0.45">
      <c r="A1974" s="31" t="str">
        <f t="shared" si="99"/>
        <v>E10000003_Children in households where no home broadband above 2mbps is available at the premises_Number</v>
      </c>
      <c r="B1974" s="31" t="s">
        <v>275</v>
      </c>
      <c r="C1974" s="31" t="s">
        <v>276</v>
      </c>
      <c r="D1974" s="31" t="s">
        <v>229</v>
      </c>
      <c r="E1974" s="31">
        <v>2019</v>
      </c>
      <c r="F1974" s="31" t="s">
        <v>49</v>
      </c>
      <c r="G1974" s="31" t="s">
        <v>50</v>
      </c>
      <c r="H1974" s="31" t="s">
        <v>743</v>
      </c>
      <c r="I1974" s="31">
        <v>324.17036725358741</v>
      </c>
      <c r="J1974" s="31">
        <f>INDEX('LA lookup'!H:H,MATCH(B1974,'LA lookup'!G:G,0))</f>
        <v>135719</v>
      </c>
      <c r="K1974" s="31">
        <f t="shared" si="100"/>
        <v>2.3885407883464174</v>
      </c>
      <c r="L1974" s="31" t="str">
        <f t="shared" si="101"/>
        <v>2.4 per 1000 0-17 yr olds</v>
      </c>
      <c r="M1974" s="31">
        <f t="shared" si="102"/>
        <v>2.3885407883464174</v>
      </c>
    </row>
    <row r="1975" spans="1:13" x14ac:dyDescent="0.45">
      <c r="A1975" s="31" t="str">
        <f t="shared" si="99"/>
        <v>E10000006_Children in households where no home broadband above 2mbps is available at the premises_Number</v>
      </c>
      <c r="B1975" s="31" t="s">
        <v>285</v>
      </c>
      <c r="C1975" s="31" t="s">
        <v>286</v>
      </c>
      <c r="D1975" s="31" t="s">
        <v>229</v>
      </c>
      <c r="E1975" s="31">
        <v>2019</v>
      </c>
      <c r="F1975" s="31" t="s">
        <v>49</v>
      </c>
      <c r="G1975" s="31" t="s">
        <v>50</v>
      </c>
      <c r="H1975" s="31" t="s">
        <v>743</v>
      </c>
      <c r="I1975" s="31">
        <v>762.58584090434886</v>
      </c>
      <c r="J1975" s="31">
        <f>INDEX('LA lookup'!H:H,MATCH(B1975,'LA lookup'!G:G,0))</f>
        <v>92500</v>
      </c>
      <c r="K1975" s="31">
        <f t="shared" si="100"/>
        <v>8.2441712530199887</v>
      </c>
      <c r="L1975" s="31" t="str">
        <f t="shared" si="101"/>
        <v>8.2 per 1000 0-17 yr olds</v>
      </c>
      <c r="M1975" s="31">
        <f t="shared" si="102"/>
        <v>8.2441712530199887</v>
      </c>
    </row>
    <row r="1976" spans="1:13" x14ac:dyDescent="0.45">
      <c r="A1976" s="31" t="str">
        <f t="shared" si="99"/>
        <v>E10000007_Children in households where no home broadband above 2mbps is available at the premises_Number</v>
      </c>
      <c r="B1976" s="31" t="s">
        <v>291</v>
      </c>
      <c r="C1976" s="31" t="s">
        <v>292</v>
      </c>
      <c r="D1976" s="31" t="s">
        <v>229</v>
      </c>
      <c r="E1976" s="31">
        <v>2019</v>
      </c>
      <c r="F1976" s="31" t="s">
        <v>49</v>
      </c>
      <c r="G1976" s="31" t="s">
        <v>50</v>
      </c>
      <c r="H1976" s="31" t="s">
        <v>743</v>
      </c>
      <c r="I1976" s="31">
        <v>511.40408704320822</v>
      </c>
      <c r="J1976" s="31">
        <f>INDEX('LA lookup'!H:H,MATCH(B1976,'LA lookup'!G:G,0))</f>
        <v>153272</v>
      </c>
      <c r="K1976" s="31">
        <f t="shared" si="100"/>
        <v>3.3365786774049289</v>
      </c>
      <c r="L1976" s="31" t="str">
        <f t="shared" si="101"/>
        <v>3.3 per 1000 0-17 yr olds</v>
      </c>
      <c r="M1976" s="31">
        <f t="shared" si="102"/>
        <v>3.3365786774049289</v>
      </c>
    </row>
    <row r="1977" spans="1:13" x14ac:dyDescent="0.45">
      <c r="A1977" s="31" t="str">
        <f t="shared" si="99"/>
        <v>E10000008_Children in households where no home broadband above 2mbps is available at the premises_Number</v>
      </c>
      <c r="B1977" s="31" t="s">
        <v>504</v>
      </c>
      <c r="C1977" s="31" t="s">
        <v>505</v>
      </c>
      <c r="D1977" s="31" t="s">
        <v>229</v>
      </c>
      <c r="E1977" s="31">
        <v>2019</v>
      </c>
      <c r="F1977" s="31" t="s">
        <v>49</v>
      </c>
      <c r="G1977" s="31" t="s">
        <v>50</v>
      </c>
      <c r="H1977" s="31" t="s">
        <v>743</v>
      </c>
      <c r="I1977" s="31">
        <v>1559.7768204748797</v>
      </c>
      <c r="J1977" s="31">
        <f>INDEX('LA lookup'!H:H,MATCH(B1977,'LA lookup'!G:G,0))</f>
        <v>145878</v>
      </c>
      <c r="K1977" s="31">
        <f t="shared" si="100"/>
        <v>10.692337573005386</v>
      </c>
      <c r="L1977" s="31" t="str">
        <f t="shared" si="101"/>
        <v>10.7 per 1000 0-17 yr olds</v>
      </c>
      <c r="M1977" s="31">
        <f t="shared" si="102"/>
        <v>10.692337573005386</v>
      </c>
    </row>
    <row r="1978" spans="1:13" x14ac:dyDescent="0.45">
      <c r="A1978" s="31" t="str">
        <f t="shared" si="99"/>
        <v>E10000011_Children in households where no home broadband above 2mbps is available at the premises_Number</v>
      </c>
      <c r="B1978" s="31" t="s">
        <v>299</v>
      </c>
      <c r="C1978" s="31" t="s">
        <v>300</v>
      </c>
      <c r="D1978" s="31" t="s">
        <v>229</v>
      </c>
      <c r="E1978" s="31">
        <v>2019</v>
      </c>
      <c r="F1978" s="31" t="s">
        <v>49</v>
      </c>
      <c r="G1978" s="31" t="s">
        <v>50</v>
      </c>
      <c r="H1978" s="31" t="s">
        <v>743</v>
      </c>
      <c r="I1978" s="31">
        <v>118.60851258777411</v>
      </c>
      <c r="J1978" s="31">
        <f>INDEX('LA lookup'!H:H,MATCH(B1978,'LA lookup'!G:G,0))</f>
        <v>106378</v>
      </c>
      <c r="K1978" s="31">
        <f t="shared" si="100"/>
        <v>1.1149721990239909</v>
      </c>
      <c r="L1978" s="31" t="str">
        <f t="shared" si="101"/>
        <v>1.1 per 1000 0-17 yr olds</v>
      </c>
      <c r="M1978" s="31">
        <f t="shared" si="102"/>
        <v>1.1149721990239909</v>
      </c>
    </row>
    <row r="1979" spans="1:13" x14ac:dyDescent="0.45">
      <c r="A1979" s="31" t="str">
        <f t="shared" si="99"/>
        <v>E08000002_Children in households where no internet above 10mbps (neither home broadband nor mobile data) is available at the premises_Number</v>
      </c>
      <c r="B1979" s="31" t="s">
        <v>271</v>
      </c>
      <c r="C1979" s="31" t="s">
        <v>272</v>
      </c>
      <c r="D1979" s="31" t="s">
        <v>229</v>
      </c>
      <c r="E1979" s="31">
        <v>2019</v>
      </c>
      <c r="F1979" s="31" t="s">
        <v>49</v>
      </c>
      <c r="G1979" s="31" t="s">
        <v>52</v>
      </c>
      <c r="H1979" s="31" t="s">
        <v>743</v>
      </c>
      <c r="I1979" s="31">
        <v>141.48990204377796</v>
      </c>
      <c r="J1979" s="31">
        <f>INDEX('LA lookup'!H:H,MATCH(B1979,'LA lookup'!G:G,0))</f>
        <v>43142</v>
      </c>
      <c r="K1979" s="31">
        <f t="shared" si="100"/>
        <v>3.2796324241754662</v>
      </c>
      <c r="L1979" s="31" t="str">
        <f t="shared" si="101"/>
        <v>3.3 per 1000 0-17 yr olds</v>
      </c>
      <c r="M1979" s="31">
        <f t="shared" si="102"/>
        <v>3.2796324241754662</v>
      </c>
    </row>
    <row r="1980" spans="1:13" x14ac:dyDescent="0.45">
      <c r="A1980" s="31" t="str">
        <f t="shared" si="99"/>
        <v>E06000001_Children in households where no internet above 10mbps (neither home broadband nor mobile data) is available at the premises_Number</v>
      </c>
      <c r="B1980" s="31" t="s">
        <v>313</v>
      </c>
      <c r="C1980" s="31" t="s">
        <v>314</v>
      </c>
      <c r="D1980" s="31" t="s">
        <v>229</v>
      </c>
      <c r="E1980" s="31">
        <v>2019</v>
      </c>
      <c r="F1980" s="31" t="s">
        <v>49</v>
      </c>
      <c r="G1980" s="31" t="s">
        <v>52</v>
      </c>
      <c r="H1980" s="31" t="s">
        <v>743</v>
      </c>
      <c r="I1980" s="31">
        <v>176.03289029060599</v>
      </c>
      <c r="J1980" s="31">
        <f>INDEX('LA lookup'!H:H,MATCH(B1980,'LA lookup'!G:G,0))</f>
        <v>20006</v>
      </c>
      <c r="K1980" s="31">
        <f t="shared" si="100"/>
        <v>8.7990048130863734</v>
      </c>
      <c r="L1980" s="31" t="str">
        <f t="shared" si="101"/>
        <v>8.8 per 1000 0-17 yr olds</v>
      </c>
      <c r="M1980" s="31">
        <f t="shared" si="102"/>
        <v>8.7990048130863734</v>
      </c>
    </row>
    <row r="1981" spans="1:13" x14ac:dyDescent="0.45">
      <c r="A1981" s="31" t="str">
        <f t="shared" si="99"/>
        <v>E08000003_Children in households where no internet above 10mbps (neither home broadband nor mobile data) is available at the premises_Number</v>
      </c>
      <c r="B1981" s="31" t="s">
        <v>349</v>
      </c>
      <c r="C1981" s="31" t="s">
        <v>350</v>
      </c>
      <c r="D1981" s="31" t="s">
        <v>229</v>
      </c>
      <c r="E1981" s="31">
        <v>2019</v>
      </c>
      <c r="F1981" s="31" t="s">
        <v>49</v>
      </c>
      <c r="G1981" s="31" t="s">
        <v>52</v>
      </c>
      <c r="H1981" s="31" t="s">
        <v>743</v>
      </c>
      <c r="I1981" s="31">
        <v>1680.1492654843255</v>
      </c>
      <c r="J1981" s="31">
        <f>INDEX('LA lookup'!H:H,MATCH(B1981,'LA lookup'!G:G,0))</f>
        <v>121962</v>
      </c>
      <c r="K1981" s="31">
        <f t="shared" si="100"/>
        <v>13.77600617802533</v>
      </c>
      <c r="L1981" s="31" t="str">
        <f t="shared" si="101"/>
        <v>13.8 per 1000 0-17 yr olds</v>
      </c>
      <c r="M1981" s="31">
        <f t="shared" si="102"/>
        <v>13.77600617802533</v>
      </c>
    </row>
    <row r="1982" spans="1:13" x14ac:dyDescent="0.45">
      <c r="A1982" s="31" t="str">
        <f t="shared" si="99"/>
        <v>E08000004_Children in households where no internet above 10mbps (neither home broadband nor mobile data) is available at the premises_Number</v>
      </c>
      <c r="B1982" s="31" t="s">
        <v>375</v>
      </c>
      <c r="C1982" s="31" t="s">
        <v>376</v>
      </c>
      <c r="D1982" s="31" t="s">
        <v>229</v>
      </c>
      <c r="E1982" s="31">
        <v>2019</v>
      </c>
      <c r="F1982" s="31" t="s">
        <v>49</v>
      </c>
      <c r="G1982" s="31" t="s">
        <v>52</v>
      </c>
      <c r="H1982" s="31" t="s">
        <v>743</v>
      </c>
      <c r="I1982" s="31">
        <v>231.00969019283806</v>
      </c>
      <c r="J1982" s="31">
        <f>INDEX('LA lookup'!H:H,MATCH(B1982,'LA lookup'!G:G,0))</f>
        <v>59416</v>
      </c>
      <c r="K1982" s="31">
        <f t="shared" si="100"/>
        <v>3.8880047494418686</v>
      </c>
      <c r="L1982" s="31" t="str">
        <f t="shared" si="101"/>
        <v>3.9 per 1000 0-17 yr olds</v>
      </c>
      <c r="M1982" s="31">
        <f t="shared" si="102"/>
        <v>3.8880047494418686</v>
      </c>
    </row>
    <row r="1983" spans="1:13" x14ac:dyDescent="0.45">
      <c r="A1983" s="31" t="str">
        <f t="shared" si="99"/>
        <v>E06000002_Children in households where no internet above 10mbps (neither home broadband nor mobile data) is available at the premises_Number</v>
      </c>
      <c r="B1983" s="31" t="s">
        <v>511</v>
      </c>
      <c r="C1983" s="31" t="s">
        <v>725</v>
      </c>
      <c r="D1983" s="31" t="s">
        <v>229</v>
      </c>
      <c r="E1983" s="31">
        <v>2019</v>
      </c>
      <c r="F1983" s="31" t="s">
        <v>49</v>
      </c>
      <c r="G1983" s="31" t="s">
        <v>52</v>
      </c>
      <c r="H1983" s="31" t="s">
        <v>743</v>
      </c>
      <c r="I1983" s="31">
        <v>316.89914163090128</v>
      </c>
      <c r="J1983" s="31">
        <f>INDEX('LA lookup'!H:H,MATCH(B1983,'LA lookup'!G:G,0))</f>
        <v>32513</v>
      </c>
      <c r="K1983" s="31">
        <f t="shared" si="100"/>
        <v>9.7468440817796367</v>
      </c>
      <c r="L1983" s="31" t="str">
        <f t="shared" si="101"/>
        <v>9.7 per 1000 0-17 yr olds</v>
      </c>
      <c r="M1983" s="31">
        <f t="shared" si="102"/>
        <v>9.7468440817796367</v>
      </c>
    </row>
    <row r="1984" spans="1:13" x14ac:dyDescent="0.45">
      <c r="A1984" s="31" t="str">
        <f t="shared" si="99"/>
        <v>E06000003_Children in households where no internet above 10mbps (neither home broadband nor mobile data) is available at the premises_Number</v>
      </c>
      <c r="B1984" s="31" t="s">
        <v>387</v>
      </c>
      <c r="C1984" s="31" t="s">
        <v>388</v>
      </c>
      <c r="D1984" s="31" t="s">
        <v>229</v>
      </c>
      <c r="E1984" s="31">
        <v>2019</v>
      </c>
      <c r="F1984" s="31" t="s">
        <v>49</v>
      </c>
      <c r="G1984" s="31" t="s">
        <v>52</v>
      </c>
      <c r="H1984" s="31" t="s">
        <v>743</v>
      </c>
      <c r="I1984" s="31">
        <v>368.26967970865627</v>
      </c>
      <c r="J1984" s="31">
        <f>INDEX('LA lookup'!H:H,MATCH(B1984,'LA lookup'!G:G,0))</f>
        <v>27626</v>
      </c>
      <c r="K1984" s="31">
        <f t="shared" si="100"/>
        <v>13.330546576002906</v>
      </c>
      <c r="L1984" s="31" t="str">
        <f t="shared" si="101"/>
        <v>13.3 per 1000 0-17 yr olds</v>
      </c>
      <c r="M1984" s="31">
        <f t="shared" si="102"/>
        <v>13.330546576002906</v>
      </c>
    </row>
    <row r="1985" spans="1:13" x14ac:dyDescent="0.45">
      <c r="A1985" s="31" t="str">
        <f t="shared" si="99"/>
        <v>E08000005_Children in households where no internet above 10mbps (neither home broadband nor mobile data) is available at the premises_Number</v>
      </c>
      <c r="B1985" s="31" t="s">
        <v>391</v>
      </c>
      <c r="C1985" s="31" t="s">
        <v>392</v>
      </c>
      <c r="D1985" s="31" t="s">
        <v>229</v>
      </c>
      <c r="E1985" s="31">
        <v>2019</v>
      </c>
      <c r="F1985" s="31" t="s">
        <v>49</v>
      </c>
      <c r="G1985" s="31" t="s">
        <v>52</v>
      </c>
      <c r="H1985" s="31" t="s">
        <v>743</v>
      </c>
      <c r="I1985" s="31">
        <v>211.32757877472056</v>
      </c>
      <c r="J1985" s="31">
        <f>INDEX('LA lookup'!H:H,MATCH(B1985,'LA lookup'!G:G,0))</f>
        <v>52689</v>
      </c>
      <c r="K1985" s="31">
        <f t="shared" si="100"/>
        <v>4.0108481613756295</v>
      </c>
      <c r="L1985" s="31" t="str">
        <f t="shared" si="101"/>
        <v>4 per 1000 0-17 yr olds</v>
      </c>
      <c r="M1985" s="31">
        <f t="shared" si="102"/>
        <v>4.0108481613756295</v>
      </c>
    </row>
    <row r="1986" spans="1:13" x14ac:dyDescent="0.45">
      <c r="A1986" s="31" t="str">
        <f t="shared" si="99"/>
        <v>E08000006_Children in households where no internet above 10mbps (neither home broadband nor mobile data) is available at the premises_Number</v>
      </c>
      <c r="B1986" s="31" t="s">
        <v>395</v>
      </c>
      <c r="C1986" s="31" t="s">
        <v>396</v>
      </c>
      <c r="D1986" s="31" t="s">
        <v>229</v>
      </c>
      <c r="E1986" s="31">
        <v>2019</v>
      </c>
      <c r="F1986" s="31" t="s">
        <v>49</v>
      </c>
      <c r="G1986" s="31" t="s">
        <v>52</v>
      </c>
      <c r="H1986" s="31" t="s">
        <v>743</v>
      </c>
      <c r="I1986" s="31">
        <v>944.23157717838842</v>
      </c>
      <c r="J1986" s="31">
        <f>INDEX('LA lookup'!H:H,MATCH(B1986,'LA lookup'!G:G,0))</f>
        <v>56566</v>
      </c>
      <c r="K1986" s="31">
        <f t="shared" si="100"/>
        <v>16.692564034550585</v>
      </c>
      <c r="L1986" s="31" t="str">
        <f t="shared" si="101"/>
        <v>16.7 per 1000 0-17 yr olds</v>
      </c>
      <c r="M1986" s="31">
        <f t="shared" si="102"/>
        <v>16.692564034550585</v>
      </c>
    </row>
    <row r="1987" spans="1:13" x14ac:dyDescent="0.45">
      <c r="A1987" s="31" t="str">
        <f t="shared" si="99"/>
        <v>E06000004_Children in households where no internet above 10mbps (neither home broadband nor mobile data) is available at the premises_Number</v>
      </c>
      <c r="B1987" s="31" t="s">
        <v>422</v>
      </c>
      <c r="C1987" s="31" t="s">
        <v>423</v>
      </c>
      <c r="D1987" s="31" t="s">
        <v>229</v>
      </c>
      <c r="E1987" s="31">
        <v>2019</v>
      </c>
      <c r="F1987" s="31" t="s">
        <v>49</v>
      </c>
      <c r="G1987" s="31" t="s">
        <v>52</v>
      </c>
      <c r="H1987" s="31" t="s">
        <v>743</v>
      </c>
      <c r="I1987" s="31">
        <v>689.73278054558762</v>
      </c>
      <c r="J1987" s="31">
        <f>INDEX('LA lookup'!H:H,MATCH(B1987,'LA lookup'!G:G,0))</f>
        <v>43521</v>
      </c>
      <c r="K1987" s="31">
        <f t="shared" si="100"/>
        <v>15.848275098127058</v>
      </c>
      <c r="L1987" s="31" t="str">
        <f t="shared" si="101"/>
        <v>15.8 per 1000 0-17 yr olds</v>
      </c>
      <c r="M1987" s="31">
        <f t="shared" si="102"/>
        <v>15.848275098127058</v>
      </c>
    </row>
    <row r="1988" spans="1:13" x14ac:dyDescent="0.45">
      <c r="A1988" s="31" t="str">
        <f t="shared" si="99"/>
        <v>E08000007_Children in households where no internet above 10mbps (neither home broadband nor mobile data) is available at the premises_Number</v>
      </c>
      <c r="B1988" s="31" t="s">
        <v>420</v>
      </c>
      <c r="C1988" s="31" t="s">
        <v>421</v>
      </c>
      <c r="D1988" s="31" t="s">
        <v>229</v>
      </c>
      <c r="E1988" s="31">
        <v>2019</v>
      </c>
      <c r="F1988" s="31" t="s">
        <v>49</v>
      </c>
      <c r="G1988" s="31" t="s">
        <v>52</v>
      </c>
      <c r="H1988" s="31" t="s">
        <v>743</v>
      </c>
      <c r="I1988" s="31">
        <v>131.17713455175186</v>
      </c>
      <c r="J1988" s="31">
        <f>INDEX('LA lookup'!H:H,MATCH(B1988,'LA lookup'!G:G,0))</f>
        <v>63141</v>
      </c>
      <c r="K1988" s="31">
        <f t="shared" si="100"/>
        <v>2.0775270355514146</v>
      </c>
      <c r="L1988" s="31" t="str">
        <f t="shared" si="101"/>
        <v>2.1 per 1000 0-17 yr olds</v>
      </c>
      <c r="M1988" s="31">
        <f t="shared" si="102"/>
        <v>2.0775270355514146</v>
      </c>
    </row>
    <row r="1989" spans="1:13" x14ac:dyDescent="0.45">
      <c r="A1989" s="31" t="str">
        <f t="shared" si="99"/>
        <v>E08000008_Children in households where no internet above 10mbps (neither home broadband nor mobile data) is available at the premises_Number</v>
      </c>
      <c r="B1989" s="31" t="s">
        <v>436</v>
      </c>
      <c r="C1989" s="31" t="s">
        <v>437</v>
      </c>
      <c r="D1989" s="31" t="s">
        <v>229</v>
      </c>
      <c r="E1989" s="31">
        <v>2019</v>
      </c>
      <c r="F1989" s="31" t="s">
        <v>49</v>
      </c>
      <c r="G1989" s="31" t="s">
        <v>52</v>
      </c>
      <c r="H1989" s="31" t="s">
        <v>743</v>
      </c>
      <c r="I1989" s="31">
        <v>162.5827210296307</v>
      </c>
      <c r="J1989" s="31">
        <f>INDEX('LA lookup'!H:H,MATCH(B1989,'LA lookup'!G:G,0))</f>
        <v>50223</v>
      </c>
      <c r="K1989" s="31">
        <f t="shared" si="100"/>
        <v>3.2372164352912152</v>
      </c>
      <c r="L1989" s="31" t="str">
        <f t="shared" si="101"/>
        <v>3.2 per 1000 0-17 yr olds</v>
      </c>
      <c r="M1989" s="31">
        <f t="shared" si="102"/>
        <v>3.2372164352912152</v>
      </c>
    </row>
    <row r="1990" spans="1:13" x14ac:dyDescent="0.45">
      <c r="A1990" s="31" t="str">
        <f t="shared" si="99"/>
        <v>E06000005_Children in households where no internet above 10mbps (neither home broadband nor mobile data) is available at the premises_Number</v>
      </c>
      <c r="B1990" s="31" t="s">
        <v>287</v>
      </c>
      <c r="C1990" s="31" t="s">
        <v>288</v>
      </c>
      <c r="D1990" s="31" t="s">
        <v>229</v>
      </c>
      <c r="E1990" s="31">
        <v>2019</v>
      </c>
      <c r="F1990" s="31" t="s">
        <v>49</v>
      </c>
      <c r="G1990" s="31" t="s">
        <v>52</v>
      </c>
      <c r="H1990" s="31" t="s">
        <v>743</v>
      </c>
      <c r="I1990" s="31">
        <v>597.25681854012294</v>
      </c>
      <c r="J1990" s="31">
        <f>INDEX('LA lookup'!H:H,MATCH(B1990,'LA lookup'!G:G,0))</f>
        <v>22454</v>
      </c>
      <c r="K1990" s="31">
        <f t="shared" si="100"/>
        <v>26.599127929995678</v>
      </c>
      <c r="L1990" s="31" t="str">
        <f t="shared" si="101"/>
        <v>26.6 per 1000 0-17 yr olds</v>
      </c>
      <c r="M1990" s="31">
        <f t="shared" si="102"/>
        <v>26.599127929995678</v>
      </c>
    </row>
    <row r="1991" spans="1:13" x14ac:dyDescent="0.45">
      <c r="A1991" s="31" t="str">
        <f t="shared" si="99"/>
        <v>E06000006_Children in households where no internet above 10mbps (neither home broadband nor mobile data) is available at the premises_Number</v>
      </c>
      <c r="B1991" s="31" t="s">
        <v>531</v>
      </c>
      <c r="C1991" s="31" t="s">
        <v>722</v>
      </c>
      <c r="D1991" s="31" t="s">
        <v>229</v>
      </c>
      <c r="E1991" s="31">
        <v>2019</v>
      </c>
      <c r="F1991" s="31" t="s">
        <v>49</v>
      </c>
      <c r="G1991" s="31" t="s">
        <v>52</v>
      </c>
      <c r="H1991" s="31" t="s">
        <v>743</v>
      </c>
      <c r="I1991" s="31">
        <v>81.595092024539881</v>
      </c>
      <c r="J1991" s="31">
        <f>INDEX('LA lookup'!H:H,MATCH(B1991,'LA lookup'!G:G,0))</f>
        <v>28617</v>
      </c>
      <c r="K1991" s="31">
        <f t="shared" si="100"/>
        <v>2.8512804285753184</v>
      </c>
      <c r="L1991" s="31" t="str">
        <f t="shared" si="101"/>
        <v>2.9 per 1000 0-17 yr olds</v>
      </c>
      <c r="M1991" s="31">
        <f t="shared" si="102"/>
        <v>2.8512804285753184</v>
      </c>
    </row>
    <row r="1992" spans="1:13" x14ac:dyDescent="0.45">
      <c r="A1992" s="31" t="str">
        <f t="shared" si="99"/>
        <v>E08000009_Children in households where no internet above 10mbps (neither home broadband nor mobile data) is available at the premises_Number</v>
      </c>
      <c r="B1992" s="31" t="s">
        <v>442</v>
      </c>
      <c r="C1992" s="31" t="s">
        <v>443</v>
      </c>
      <c r="D1992" s="31" t="s">
        <v>229</v>
      </c>
      <c r="E1992" s="31">
        <v>2019</v>
      </c>
      <c r="F1992" s="31" t="s">
        <v>49</v>
      </c>
      <c r="G1992" s="31" t="s">
        <v>52</v>
      </c>
      <c r="H1992" s="31" t="s">
        <v>743</v>
      </c>
      <c r="I1992" s="31">
        <v>380.87882423515293</v>
      </c>
      <c r="J1992" s="31">
        <f>INDEX('LA lookup'!H:H,MATCH(B1992,'LA lookup'!G:G,0))</f>
        <v>56087</v>
      </c>
      <c r="K1992" s="31">
        <f t="shared" si="100"/>
        <v>6.7908574934504067</v>
      </c>
      <c r="L1992" s="31" t="str">
        <f t="shared" si="101"/>
        <v>6.8 per 1000 0-17 yr olds</v>
      </c>
      <c r="M1992" s="31">
        <f t="shared" si="102"/>
        <v>6.7908574934504067</v>
      </c>
    </row>
    <row r="1993" spans="1:13" x14ac:dyDescent="0.45">
      <c r="A1993" s="31" t="str">
        <f t="shared" si="99"/>
        <v>E08000010_Children in households where no internet above 10mbps (neither home broadband nor mobile data) is available at the premises_Number</v>
      </c>
      <c r="B1993" s="31" t="s">
        <v>460</v>
      </c>
      <c r="C1993" s="31" t="s">
        <v>461</v>
      </c>
      <c r="D1993" s="31" t="s">
        <v>229</v>
      </c>
      <c r="E1993" s="31">
        <v>2019</v>
      </c>
      <c r="F1993" s="31" t="s">
        <v>49</v>
      </c>
      <c r="G1993" s="31" t="s">
        <v>52</v>
      </c>
      <c r="H1993" s="31" t="s">
        <v>743</v>
      </c>
      <c r="I1993" s="31">
        <v>190.28797446395114</v>
      </c>
      <c r="J1993" s="31">
        <f>INDEX('LA lookup'!H:H,MATCH(B1993,'LA lookup'!G:G,0))</f>
        <v>68388</v>
      </c>
      <c r="K1993" s="31">
        <f t="shared" si="100"/>
        <v>2.7824760844585477</v>
      </c>
      <c r="L1993" s="31" t="str">
        <f t="shared" si="101"/>
        <v>2.8 per 1000 0-17 yr olds</v>
      </c>
      <c r="M1993" s="31">
        <f t="shared" si="102"/>
        <v>2.7824760844585477</v>
      </c>
    </row>
    <row r="1994" spans="1:13" x14ac:dyDescent="0.45">
      <c r="A1994" s="31" t="str">
        <f t="shared" si="99"/>
        <v>E06000007_Children in households where no internet above 10mbps (neither home broadband nor mobile data) is available at the premises_Number</v>
      </c>
      <c r="B1994" s="31" t="s">
        <v>452</v>
      </c>
      <c r="C1994" s="31" t="s">
        <v>453</v>
      </c>
      <c r="D1994" s="31" t="s">
        <v>229</v>
      </c>
      <c r="E1994" s="31">
        <v>2019</v>
      </c>
      <c r="F1994" s="31" t="s">
        <v>49</v>
      </c>
      <c r="G1994" s="31" t="s">
        <v>52</v>
      </c>
      <c r="H1994" s="31" t="s">
        <v>743</v>
      </c>
      <c r="I1994" s="31">
        <v>110.69270257976477</v>
      </c>
      <c r="J1994" s="31">
        <f>INDEX('LA lookup'!H:H,MATCH(B1994,'LA lookup'!G:G,0))</f>
        <v>44484</v>
      </c>
      <c r="K1994" s="31">
        <f t="shared" si="100"/>
        <v>2.4883711577143415</v>
      </c>
      <c r="L1994" s="31" t="str">
        <f t="shared" si="101"/>
        <v>2.5 per 1000 0-17 yr olds</v>
      </c>
      <c r="M1994" s="31">
        <f t="shared" si="102"/>
        <v>2.4883711577143415</v>
      </c>
    </row>
    <row r="1995" spans="1:13" x14ac:dyDescent="0.45">
      <c r="A1995" s="31" t="str">
        <f t="shared" si="99"/>
        <v>E08000011_Children in households where no internet above 10mbps (neither home broadband nor mobile data) is available at the premises_Number</v>
      </c>
      <c r="B1995" s="31" t="s">
        <v>333</v>
      </c>
      <c r="C1995" s="31" t="s">
        <v>334</v>
      </c>
      <c r="D1995" s="31" t="s">
        <v>229</v>
      </c>
      <c r="E1995" s="31">
        <v>2019</v>
      </c>
      <c r="F1995" s="31" t="s">
        <v>49</v>
      </c>
      <c r="G1995" s="31" t="s">
        <v>52</v>
      </c>
      <c r="H1995" s="31" t="s">
        <v>743</v>
      </c>
      <c r="I1995" s="31">
        <v>69.998544607771791</v>
      </c>
      <c r="J1995" s="31">
        <f>INDEX('LA lookup'!H:H,MATCH(B1995,'LA lookup'!G:G,0))</f>
        <v>33477</v>
      </c>
      <c r="K1995" s="31">
        <f t="shared" si="100"/>
        <v>2.0909443680070434</v>
      </c>
      <c r="L1995" s="31" t="str">
        <f t="shared" si="101"/>
        <v>2.1 per 1000 0-17 yr olds</v>
      </c>
      <c r="M1995" s="31">
        <f t="shared" si="102"/>
        <v>2.0909443680070434</v>
      </c>
    </row>
    <row r="1996" spans="1:13" x14ac:dyDescent="0.45">
      <c r="A1996" s="31" t="str">
        <f t="shared" si="99"/>
        <v>E08000012_Children in households where no internet above 10mbps (neither home broadband nor mobile data) is available at the premises_Number</v>
      </c>
      <c r="B1996" s="31" t="s">
        <v>347</v>
      </c>
      <c r="C1996" s="31" t="s">
        <v>348</v>
      </c>
      <c r="D1996" s="31" t="s">
        <v>229</v>
      </c>
      <c r="E1996" s="31">
        <v>2019</v>
      </c>
      <c r="F1996" s="31" t="s">
        <v>49</v>
      </c>
      <c r="G1996" s="31" t="s">
        <v>52</v>
      </c>
      <c r="H1996" s="31" t="s">
        <v>743</v>
      </c>
      <c r="I1996" s="31">
        <v>361.31554819700733</v>
      </c>
      <c r="J1996" s="31">
        <f>INDEX('LA lookup'!H:H,MATCH(B1996,'LA lookup'!G:G,0))</f>
        <v>94902</v>
      </c>
      <c r="K1996" s="31">
        <f t="shared" si="100"/>
        <v>3.8072490379234085</v>
      </c>
      <c r="L1996" s="31" t="str">
        <f t="shared" si="101"/>
        <v>3.8 per 1000 0-17 yr olds</v>
      </c>
      <c r="M1996" s="31">
        <f t="shared" si="102"/>
        <v>3.8072490379234085</v>
      </c>
    </row>
    <row r="1997" spans="1:13" x14ac:dyDescent="0.45">
      <c r="A1997" s="31" t="str">
        <f t="shared" si="99"/>
        <v>E08000013_Children in households where no internet above 10mbps (neither home broadband nor mobile data) is available at the premises_Number</v>
      </c>
      <c r="B1997" s="31" t="s">
        <v>416</v>
      </c>
      <c r="C1997" s="31" t="s">
        <v>417</v>
      </c>
      <c r="D1997" s="31" t="s">
        <v>229</v>
      </c>
      <c r="E1997" s="31">
        <v>2019</v>
      </c>
      <c r="F1997" s="31" t="s">
        <v>49</v>
      </c>
      <c r="G1997" s="31" t="s">
        <v>52</v>
      </c>
      <c r="H1997" s="31" t="s">
        <v>743</v>
      </c>
      <c r="I1997" s="31">
        <v>290.7294391165359</v>
      </c>
      <c r="J1997" s="31">
        <f>INDEX('LA lookup'!H:H,MATCH(B1997,'LA lookup'!G:G,0))</f>
        <v>36785</v>
      </c>
      <c r="K1997" s="31">
        <f t="shared" si="100"/>
        <v>7.9034780241004734</v>
      </c>
      <c r="L1997" s="31" t="str">
        <f t="shared" si="101"/>
        <v>7.9 per 1000 0-17 yr olds</v>
      </c>
      <c r="M1997" s="31">
        <f t="shared" si="102"/>
        <v>7.9034780241004734</v>
      </c>
    </row>
    <row r="1998" spans="1:13" x14ac:dyDescent="0.45">
      <c r="A1998" s="31" t="str">
        <f t="shared" si="99"/>
        <v>E06000008_Children in households where no internet above 10mbps (neither home broadband nor mobile data) is available at the premises_Number</v>
      </c>
      <c r="B1998" s="31" t="s">
        <v>247</v>
      </c>
      <c r="C1998" s="31" t="s">
        <v>248</v>
      </c>
      <c r="D1998" s="31" t="s">
        <v>229</v>
      </c>
      <c r="E1998" s="31">
        <v>2019</v>
      </c>
      <c r="F1998" s="31" t="s">
        <v>49</v>
      </c>
      <c r="G1998" s="31" t="s">
        <v>52</v>
      </c>
      <c r="H1998" s="31" t="s">
        <v>743</v>
      </c>
      <c r="I1998" s="31">
        <v>197.48454487316138</v>
      </c>
      <c r="J1998" s="31">
        <f>INDEX('LA lookup'!H:H,MATCH(B1998,'LA lookup'!G:G,0))</f>
        <v>38481</v>
      </c>
      <c r="K1998" s="31">
        <f t="shared" si="100"/>
        <v>5.1320013740069488</v>
      </c>
      <c r="L1998" s="31" t="str">
        <f t="shared" si="101"/>
        <v>5.1 per 1000 0-17 yr olds</v>
      </c>
      <c r="M1998" s="31">
        <f t="shared" si="102"/>
        <v>5.1320013740069488</v>
      </c>
    </row>
    <row r="1999" spans="1:13" x14ac:dyDescent="0.45">
      <c r="A1999" s="31" t="str">
        <f t="shared" si="99"/>
        <v>E06000009_Children in households where no internet above 10mbps (neither home broadband nor mobile data) is available at the premises_Number</v>
      </c>
      <c r="B1999" s="31" t="s">
        <v>249</v>
      </c>
      <c r="C1999" s="31" t="s">
        <v>250</v>
      </c>
      <c r="D1999" s="31" t="s">
        <v>229</v>
      </c>
      <c r="E1999" s="31">
        <v>2019</v>
      </c>
      <c r="F1999" s="31" t="s">
        <v>49</v>
      </c>
      <c r="G1999" s="31" t="s">
        <v>52</v>
      </c>
      <c r="H1999" s="31" t="s">
        <v>743</v>
      </c>
      <c r="I1999" s="31">
        <v>13.774886544054628</v>
      </c>
      <c r="J1999" s="31">
        <f>INDEX('LA lookup'!H:H,MATCH(B1999,'LA lookup'!G:G,0))</f>
        <v>28904</v>
      </c>
      <c r="K1999" s="31">
        <f t="shared" si="100"/>
        <v>0.47657371104534418</v>
      </c>
      <c r="L1999" s="31" t="str">
        <f t="shared" si="101"/>
        <v>0.5 per 1000 0-17 yr olds</v>
      </c>
      <c r="M1999" s="31">
        <f t="shared" si="102"/>
        <v>0.47657371104534418</v>
      </c>
    </row>
    <row r="2000" spans="1:13" x14ac:dyDescent="0.45">
      <c r="A2000" s="31" t="str">
        <f t="shared" si="99"/>
        <v>E08000014_Children in households where no internet above 10mbps (neither home broadband nor mobile data) is available at the premises_Number</v>
      </c>
      <c r="B2000" s="31" t="s">
        <v>399</v>
      </c>
      <c r="C2000" s="31" t="s">
        <v>400</v>
      </c>
      <c r="D2000" s="31" t="s">
        <v>229</v>
      </c>
      <c r="E2000" s="31">
        <v>2019</v>
      </c>
      <c r="F2000" s="31" t="s">
        <v>49</v>
      </c>
      <c r="G2000" s="31" t="s">
        <v>52</v>
      </c>
      <c r="H2000" s="31" t="s">
        <v>743</v>
      </c>
      <c r="I2000" s="31">
        <v>178.95035729496948</v>
      </c>
      <c r="J2000" s="31">
        <f>INDEX('LA lookup'!H:H,MATCH(B2000,'LA lookup'!G:G,0))</f>
        <v>53833</v>
      </c>
      <c r="K2000" s="31">
        <f t="shared" si="100"/>
        <v>3.3241758270014579</v>
      </c>
      <c r="L2000" s="31" t="str">
        <f t="shared" si="101"/>
        <v>3.3 per 1000 0-17 yr olds</v>
      </c>
      <c r="M2000" s="31">
        <f t="shared" si="102"/>
        <v>3.3241758270014579</v>
      </c>
    </row>
    <row r="2001" spans="1:13" x14ac:dyDescent="0.45">
      <c r="A2001" s="31" t="str">
        <f t="shared" si="99"/>
        <v>E08000015_Children in households where no internet above 10mbps (neither home broadband nor mobile data) is available at the premises_Number</v>
      </c>
      <c r="B2001" s="31" t="s">
        <v>464</v>
      </c>
      <c r="C2001" s="31" t="s">
        <v>465</v>
      </c>
      <c r="D2001" s="31" t="s">
        <v>229</v>
      </c>
      <c r="E2001" s="31">
        <v>2019</v>
      </c>
      <c r="F2001" s="31" t="s">
        <v>49</v>
      </c>
      <c r="G2001" s="31" t="s">
        <v>52</v>
      </c>
      <c r="H2001" s="31" t="s">
        <v>743</v>
      </c>
      <c r="I2001" s="31">
        <v>120.3333377921053</v>
      </c>
      <c r="J2001" s="31">
        <f>INDEX('LA lookup'!H:H,MATCH(B2001,'LA lookup'!G:G,0))</f>
        <v>67576</v>
      </c>
      <c r="K2001" s="31">
        <f t="shared" si="100"/>
        <v>1.7807111665695705</v>
      </c>
      <c r="L2001" s="31" t="str">
        <f t="shared" si="101"/>
        <v>1.8 per 1000 0-17 yr olds</v>
      </c>
      <c r="M2001" s="31">
        <f t="shared" si="102"/>
        <v>1.7807111665695705</v>
      </c>
    </row>
    <row r="2002" spans="1:13" x14ac:dyDescent="0.45">
      <c r="A2002" s="31" t="str">
        <f t="shared" si="99"/>
        <v>E06000010_Children in households where no internet above 10mbps (neither home broadband nor mobile data) is available at the premises_Number</v>
      </c>
      <c r="B2002" s="31" t="s">
        <v>329</v>
      </c>
      <c r="C2002" s="31" t="s">
        <v>593</v>
      </c>
      <c r="D2002" s="31" t="s">
        <v>229</v>
      </c>
      <c r="E2002" s="31">
        <v>2019</v>
      </c>
      <c r="F2002" s="31" t="s">
        <v>49</v>
      </c>
      <c r="G2002" s="31" t="s">
        <v>52</v>
      </c>
      <c r="H2002" s="31" t="s">
        <v>743</v>
      </c>
      <c r="I2002" s="31">
        <v>334.93210632924058</v>
      </c>
      <c r="J2002" s="31">
        <f>INDEX('LA lookup'!H:H,MATCH(B2002,'LA lookup'!G:G,0))</f>
        <v>57023</v>
      </c>
      <c r="K2002" s="31">
        <f t="shared" si="100"/>
        <v>5.8736318034694879</v>
      </c>
      <c r="L2002" s="31" t="str">
        <f t="shared" si="101"/>
        <v>5.9 per 1000 0-17 yr olds</v>
      </c>
      <c r="M2002" s="31">
        <f t="shared" si="102"/>
        <v>5.8736318034694879</v>
      </c>
    </row>
    <row r="2003" spans="1:13" x14ac:dyDescent="0.45">
      <c r="A2003" s="31" t="str">
        <f t="shared" si="99"/>
        <v>E06000011_Children in households where no internet above 10mbps (neither home broadband nor mobile data) is available at the premises_Number</v>
      </c>
      <c r="B2003" s="31" t="s">
        <v>514</v>
      </c>
      <c r="C2003" s="31" t="s">
        <v>594</v>
      </c>
      <c r="D2003" s="31" t="s">
        <v>229</v>
      </c>
      <c r="E2003" s="31">
        <v>2019</v>
      </c>
      <c r="F2003" s="31" t="s">
        <v>49</v>
      </c>
      <c r="G2003" s="31" t="s">
        <v>52</v>
      </c>
      <c r="H2003" s="31" t="s">
        <v>743</v>
      </c>
      <c r="I2003" s="31">
        <v>1149.9313146947857</v>
      </c>
      <c r="J2003" s="31">
        <f>INDEX('LA lookup'!H:H,MATCH(B2003,'LA lookup'!G:G,0))</f>
        <v>62942</v>
      </c>
      <c r="K2003" s="31">
        <f t="shared" si="100"/>
        <v>18.269697732750558</v>
      </c>
      <c r="L2003" s="31" t="str">
        <f t="shared" si="101"/>
        <v>18.3 per 1000 0-17 yr olds</v>
      </c>
      <c r="M2003" s="31">
        <f t="shared" si="102"/>
        <v>18.269697732750558</v>
      </c>
    </row>
    <row r="2004" spans="1:13" x14ac:dyDescent="0.45">
      <c r="A2004" s="31" t="str">
        <f t="shared" si="99"/>
        <v>E08000016_Children in households where no internet above 10mbps (neither home broadband nor mobile data) is available at the premises_Number</v>
      </c>
      <c r="B2004" s="31" t="s">
        <v>236</v>
      </c>
      <c r="C2004" s="31" t="s">
        <v>237</v>
      </c>
      <c r="D2004" s="31" t="s">
        <v>229</v>
      </c>
      <c r="E2004" s="31">
        <v>2019</v>
      </c>
      <c r="F2004" s="31" t="s">
        <v>49</v>
      </c>
      <c r="G2004" s="31" t="s">
        <v>52</v>
      </c>
      <c r="H2004" s="31" t="s">
        <v>743</v>
      </c>
      <c r="I2004" s="31">
        <v>240.59416656144592</v>
      </c>
      <c r="J2004" s="31">
        <f>INDEX('LA lookup'!H:H,MATCH(B2004,'LA lookup'!G:G,0))</f>
        <v>50727</v>
      </c>
      <c r="K2004" s="31">
        <f t="shared" si="100"/>
        <v>4.7429212561642888</v>
      </c>
      <c r="L2004" s="31" t="str">
        <f t="shared" si="101"/>
        <v>4.7 per 1000 0-17 yr olds</v>
      </c>
      <c r="M2004" s="31">
        <f t="shared" si="102"/>
        <v>4.7429212561642888</v>
      </c>
    </row>
    <row r="2005" spans="1:13" x14ac:dyDescent="0.45">
      <c r="A2005" s="31" t="str">
        <f t="shared" si="99"/>
        <v>E08000017_Children in households where no internet above 10mbps (neither home broadband nor mobile data) is available at the premises_Number</v>
      </c>
      <c r="B2005" s="31" t="s">
        <v>293</v>
      </c>
      <c r="C2005" s="31" t="s">
        <v>294</v>
      </c>
      <c r="D2005" s="31" t="s">
        <v>229</v>
      </c>
      <c r="E2005" s="31">
        <v>2019</v>
      </c>
      <c r="F2005" s="31" t="s">
        <v>49</v>
      </c>
      <c r="G2005" s="31" t="s">
        <v>52</v>
      </c>
      <c r="H2005" s="31" t="s">
        <v>743</v>
      </c>
      <c r="I2005" s="31">
        <v>458.66332485737809</v>
      </c>
      <c r="J2005" s="31">
        <f>INDEX('LA lookup'!H:H,MATCH(B2005,'LA lookup'!G:G,0))</f>
        <v>66448</v>
      </c>
      <c r="K2005" s="31">
        <f t="shared" si="100"/>
        <v>6.9025903692718833</v>
      </c>
      <c r="L2005" s="31" t="str">
        <f t="shared" si="101"/>
        <v>6.9 per 1000 0-17 yr olds</v>
      </c>
      <c r="M2005" s="31">
        <f t="shared" si="102"/>
        <v>6.9025903692718833</v>
      </c>
    </row>
    <row r="2006" spans="1:13" x14ac:dyDescent="0.45">
      <c r="A2006" s="31" t="str">
        <f t="shared" si="99"/>
        <v>E06000012_Children in households where no internet above 10mbps (neither home broadband nor mobile data) is available at the premises_Number</v>
      </c>
      <c r="B2006" s="31" t="s">
        <v>363</v>
      </c>
      <c r="C2006" s="31" t="s">
        <v>364</v>
      </c>
      <c r="D2006" s="31" t="s">
        <v>229</v>
      </c>
      <c r="E2006" s="31">
        <v>2019</v>
      </c>
      <c r="F2006" s="31" t="s">
        <v>49</v>
      </c>
      <c r="G2006" s="31" t="s">
        <v>52</v>
      </c>
      <c r="H2006" s="31" t="s">
        <v>743</v>
      </c>
      <c r="I2006" s="31">
        <v>334.54900825249746</v>
      </c>
      <c r="J2006" s="31">
        <f>INDEX('LA lookup'!H:H,MATCH(B2006,'LA lookup'!G:G,0))</f>
        <v>34503</v>
      </c>
      <c r="K2006" s="31">
        <f t="shared" si="100"/>
        <v>9.6962295525750637</v>
      </c>
      <c r="L2006" s="31" t="str">
        <f t="shared" si="101"/>
        <v>9.7 per 1000 0-17 yr olds</v>
      </c>
      <c r="M2006" s="31">
        <f t="shared" si="102"/>
        <v>9.6962295525750637</v>
      </c>
    </row>
    <row r="2007" spans="1:13" x14ac:dyDescent="0.45">
      <c r="A2007" s="31" t="str">
        <f t="shared" si="99"/>
        <v>E06000013_Children in households where no internet above 10mbps (neither home broadband nor mobile data) is available at the premises_Number</v>
      </c>
      <c r="B2007" s="31" t="s">
        <v>365</v>
      </c>
      <c r="C2007" s="31" t="s">
        <v>366</v>
      </c>
      <c r="D2007" s="31" t="s">
        <v>229</v>
      </c>
      <c r="E2007" s="31">
        <v>2019</v>
      </c>
      <c r="F2007" s="31" t="s">
        <v>49</v>
      </c>
      <c r="G2007" s="31" t="s">
        <v>52</v>
      </c>
      <c r="H2007" s="31" t="s">
        <v>743</v>
      </c>
      <c r="I2007" s="31">
        <v>520.77477453474899</v>
      </c>
      <c r="J2007" s="31">
        <f>INDEX('LA lookup'!H:H,MATCH(B2007,'LA lookup'!G:G,0))</f>
        <v>35714</v>
      </c>
      <c r="K2007" s="31">
        <f t="shared" si="100"/>
        <v>14.581810341455704</v>
      </c>
      <c r="L2007" s="31" t="str">
        <f t="shared" si="101"/>
        <v>14.6 per 1000 0-17 yr olds</v>
      </c>
      <c r="M2007" s="31">
        <f t="shared" si="102"/>
        <v>14.581810341455704</v>
      </c>
    </row>
    <row r="2008" spans="1:13" x14ac:dyDescent="0.45">
      <c r="A2008" s="31" t="str">
        <f t="shared" si="99"/>
        <v>E08000018_Children in households where no internet above 10mbps (neither home broadband nor mobile data) is available at the premises_Number</v>
      </c>
      <c r="B2008" s="31" t="s">
        <v>393</v>
      </c>
      <c r="C2008" s="31" t="s">
        <v>394</v>
      </c>
      <c r="D2008" s="31" t="s">
        <v>229</v>
      </c>
      <c r="E2008" s="31">
        <v>2019</v>
      </c>
      <c r="F2008" s="31" t="s">
        <v>49</v>
      </c>
      <c r="G2008" s="31" t="s">
        <v>52</v>
      </c>
      <c r="H2008" s="31" t="s">
        <v>743</v>
      </c>
      <c r="I2008" s="31">
        <v>237.68115942028984</v>
      </c>
      <c r="J2008" s="31">
        <f>INDEX('LA lookup'!H:H,MATCH(B2008,'LA lookup'!G:G,0))</f>
        <v>57196</v>
      </c>
      <c r="K2008" s="31">
        <f t="shared" si="100"/>
        <v>4.1555556231255659</v>
      </c>
      <c r="L2008" s="31" t="str">
        <f t="shared" si="101"/>
        <v>4.2 per 1000 0-17 yr olds</v>
      </c>
      <c r="M2008" s="31">
        <f t="shared" si="102"/>
        <v>4.1555556231255659</v>
      </c>
    </row>
    <row r="2009" spans="1:13" x14ac:dyDescent="0.45">
      <c r="A2009" s="31" t="str">
        <f t="shared" si="99"/>
        <v>E06000014_Children in households where no internet above 10mbps (neither home broadband nor mobile data) is available at the premises_Number</v>
      </c>
      <c r="B2009" s="31" t="s">
        <v>472</v>
      </c>
      <c r="C2009" s="31" t="s">
        <v>473</v>
      </c>
      <c r="D2009" s="31" t="s">
        <v>229</v>
      </c>
      <c r="E2009" s="31">
        <v>2019</v>
      </c>
      <c r="F2009" s="31" t="s">
        <v>49</v>
      </c>
      <c r="G2009" s="31" t="s">
        <v>52</v>
      </c>
      <c r="H2009" s="31" t="s">
        <v>743</v>
      </c>
      <c r="I2009" s="31">
        <v>341.87766221972367</v>
      </c>
      <c r="J2009" s="31">
        <f>INDEX('LA lookup'!H:H,MATCH(B2009,'LA lookup'!G:G,0))</f>
        <v>36572</v>
      </c>
      <c r="K2009" s="31">
        <f t="shared" si="100"/>
        <v>9.3480712627070908</v>
      </c>
      <c r="L2009" s="31" t="str">
        <f t="shared" si="101"/>
        <v>9.3 per 1000 0-17 yr olds</v>
      </c>
      <c r="M2009" s="31">
        <f t="shared" si="102"/>
        <v>9.3480712627070908</v>
      </c>
    </row>
    <row r="2010" spans="1:13" x14ac:dyDescent="0.45">
      <c r="A2010" s="31" t="str">
        <f t="shared" si="99"/>
        <v>E06000015_Children in households where no internet above 10mbps (neither home broadband nor mobile data) is available at the premises_Number</v>
      </c>
      <c r="B2010" s="31" t="s">
        <v>289</v>
      </c>
      <c r="C2010" s="31" t="s">
        <v>290</v>
      </c>
      <c r="D2010" s="31" t="s">
        <v>229</v>
      </c>
      <c r="E2010" s="31">
        <v>2019</v>
      </c>
      <c r="F2010" s="31" t="s">
        <v>49</v>
      </c>
      <c r="G2010" s="31" t="s">
        <v>52</v>
      </c>
      <c r="H2010" s="31" t="s">
        <v>743</v>
      </c>
      <c r="I2010" s="31">
        <v>55.08676574152657</v>
      </c>
      <c r="J2010" s="31">
        <f>INDEX('LA lookup'!H:H,MATCH(B2010,'LA lookup'!G:G,0))</f>
        <v>59899</v>
      </c>
      <c r="K2010" s="31">
        <f t="shared" si="100"/>
        <v>0.91966085813663956</v>
      </c>
      <c r="L2010" s="31" t="str">
        <f t="shared" si="101"/>
        <v>0.9 per 1000 0-17 yr olds</v>
      </c>
      <c r="M2010" s="31">
        <f t="shared" si="102"/>
        <v>0.91966085813663956</v>
      </c>
    </row>
    <row r="2011" spans="1:13" x14ac:dyDescent="0.45">
      <c r="A2011" s="31" t="str">
        <f t="shared" si="99"/>
        <v>E08000019_Children in households where no internet above 10mbps (neither home broadband nor mobile data) is available at the premises_Number</v>
      </c>
      <c r="B2011" s="31" t="s">
        <v>401</v>
      </c>
      <c r="C2011" s="31" t="s">
        <v>402</v>
      </c>
      <c r="D2011" s="31" t="s">
        <v>229</v>
      </c>
      <c r="E2011" s="31">
        <v>2019</v>
      </c>
      <c r="F2011" s="31" t="s">
        <v>49</v>
      </c>
      <c r="G2011" s="31" t="s">
        <v>52</v>
      </c>
      <c r="H2011" s="31" t="s">
        <v>743</v>
      </c>
      <c r="I2011" s="31">
        <v>902.94900877798602</v>
      </c>
      <c r="J2011" s="31">
        <f>INDEX('LA lookup'!H:H,MATCH(B2011,'LA lookup'!G:G,0))</f>
        <v>117497</v>
      </c>
      <c r="K2011" s="31">
        <f t="shared" si="100"/>
        <v>7.6848686245434861</v>
      </c>
      <c r="L2011" s="31" t="str">
        <f t="shared" si="101"/>
        <v>7.7 per 1000 0-17 yr olds</v>
      </c>
      <c r="M2011" s="31">
        <f t="shared" si="102"/>
        <v>7.6848686245434861</v>
      </c>
    </row>
    <row r="2012" spans="1:13" x14ac:dyDescent="0.45">
      <c r="A2012" s="31" t="str">
        <f t="shared" si="99"/>
        <v>E08000021_Children in households where no internet above 10mbps (neither home broadband nor mobile data) is available at the premises_Number</v>
      </c>
      <c r="B2012" s="31" t="s">
        <v>357</v>
      </c>
      <c r="C2012" s="31" t="s">
        <v>358</v>
      </c>
      <c r="D2012" s="31" t="s">
        <v>229</v>
      </c>
      <c r="E2012" s="31">
        <v>2019</v>
      </c>
      <c r="F2012" s="31" t="s">
        <v>49</v>
      </c>
      <c r="G2012" s="31" t="s">
        <v>52</v>
      </c>
      <c r="H2012" s="31" t="s">
        <v>743</v>
      </c>
      <c r="I2012" s="31">
        <v>197.73754993926801</v>
      </c>
      <c r="J2012" s="31">
        <f>INDEX('LA lookup'!H:H,MATCH(B2012,'LA lookup'!G:G,0))</f>
        <v>58056</v>
      </c>
      <c r="K2012" s="31">
        <f t="shared" si="100"/>
        <v>3.4059795704021636</v>
      </c>
      <c r="L2012" s="31" t="str">
        <f t="shared" si="101"/>
        <v>3.4 per 1000 0-17 yr olds</v>
      </c>
      <c r="M2012" s="31">
        <f t="shared" si="102"/>
        <v>3.4059795704021636</v>
      </c>
    </row>
    <row r="2013" spans="1:13" x14ac:dyDescent="0.45">
      <c r="A2013" s="31" t="str">
        <f t="shared" si="99"/>
        <v>E06000016_Children in households where no internet above 10mbps (neither home broadband nor mobile data) is available at the premises_Number</v>
      </c>
      <c r="B2013" s="31" t="s">
        <v>341</v>
      </c>
      <c r="C2013" s="31" t="s">
        <v>342</v>
      </c>
      <c r="D2013" s="31" t="s">
        <v>229</v>
      </c>
      <c r="E2013" s="31">
        <v>2019</v>
      </c>
      <c r="F2013" s="31" t="s">
        <v>49</v>
      </c>
      <c r="G2013" s="31" t="s">
        <v>52</v>
      </c>
      <c r="H2013" s="31" t="s">
        <v>743</v>
      </c>
      <c r="I2013" s="31">
        <v>180.54801768774331</v>
      </c>
      <c r="J2013" s="31">
        <f>INDEX('LA lookup'!H:H,MATCH(B2013,'LA lookup'!G:G,0))</f>
        <v>83994</v>
      </c>
      <c r="K2013" s="31">
        <f t="shared" si="100"/>
        <v>2.1495347011422639</v>
      </c>
      <c r="L2013" s="31" t="str">
        <f t="shared" si="101"/>
        <v>2.1 per 1000 0-17 yr olds</v>
      </c>
      <c r="M2013" s="31">
        <f t="shared" si="102"/>
        <v>2.1495347011422639</v>
      </c>
    </row>
    <row r="2014" spans="1:13" x14ac:dyDescent="0.45">
      <c r="A2014" s="31" t="str">
        <f t="shared" si="99"/>
        <v>E08000022_Children in households where no internet above 10mbps (neither home broadband nor mobile data) is available at the premises_Number</v>
      </c>
      <c r="B2014" s="31" t="s">
        <v>524</v>
      </c>
      <c r="C2014" s="31" t="s">
        <v>525</v>
      </c>
      <c r="D2014" s="31" t="s">
        <v>229</v>
      </c>
      <c r="E2014" s="31">
        <v>2019</v>
      </c>
      <c r="F2014" s="31" t="s">
        <v>49</v>
      </c>
      <c r="G2014" s="31" t="s">
        <v>52</v>
      </c>
      <c r="H2014" s="31" t="s">
        <v>743</v>
      </c>
      <c r="I2014" s="31">
        <v>219.48673870333988</v>
      </c>
      <c r="J2014" s="31">
        <f>INDEX('LA lookup'!H:H,MATCH(B2014,'LA lookup'!G:G,0))</f>
        <v>41360</v>
      </c>
      <c r="K2014" s="31">
        <f t="shared" si="100"/>
        <v>5.3067393303515447</v>
      </c>
      <c r="L2014" s="31" t="str">
        <f t="shared" si="101"/>
        <v>5.3 per 1000 0-17 yr olds</v>
      </c>
      <c r="M2014" s="31">
        <f t="shared" si="102"/>
        <v>5.3067393303515447</v>
      </c>
    </row>
    <row r="2015" spans="1:13" x14ac:dyDescent="0.45">
      <c r="A2015" s="31" t="str">
        <f t="shared" si="99"/>
        <v>E08000023_Children in households where no internet above 10mbps (neither home broadband nor mobile data) is available at the premises_Number</v>
      </c>
      <c r="B2015" s="31" t="s">
        <v>410</v>
      </c>
      <c r="C2015" s="31" t="s">
        <v>411</v>
      </c>
      <c r="D2015" s="31" t="s">
        <v>229</v>
      </c>
      <c r="E2015" s="31">
        <v>2019</v>
      </c>
      <c r="F2015" s="31" t="s">
        <v>49</v>
      </c>
      <c r="G2015" s="31" t="s">
        <v>52</v>
      </c>
      <c r="H2015" s="31" t="s">
        <v>743</v>
      </c>
      <c r="I2015" s="31">
        <v>151.59689793195463</v>
      </c>
      <c r="J2015" s="31">
        <f>INDEX('LA lookup'!H:H,MATCH(B2015,'LA lookup'!G:G,0))</f>
        <v>29920</v>
      </c>
      <c r="K2015" s="31">
        <f t="shared" si="100"/>
        <v>5.0667412410412647</v>
      </c>
      <c r="L2015" s="31" t="str">
        <f t="shared" si="101"/>
        <v>5.1 per 1000 0-17 yr olds</v>
      </c>
      <c r="M2015" s="31">
        <f t="shared" si="102"/>
        <v>5.0667412410412647</v>
      </c>
    </row>
    <row r="2016" spans="1:13" x14ac:dyDescent="0.45">
      <c r="A2016" s="31" t="str">
        <f t="shared" si="99"/>
        <v>E06000017_Children in households where no internet above 10mbps (neither home broadband nor mobile data) is available at the premises_Number</v>
      </c>
      <c r="B2016" s="31" t="s">
        <v>548</v>
      </c>
      <c r="C2016" s="31" t="s">
        <v>728</v>
      </c>
      <c r="D2016" s="31" t="s">
        <v>229</v>
      </c>
      <c r="E2016" s="31">
        <v>2019</v>
      </c>
      <c r="F2016" s="31" t="s">
        <v>49</v>
      </c>
      <c r="G2016" s="31" t="s">
        <v>52</v>
      </c>
      <c r="H2016" s="31" t="s">
        <v>743</v>
      </c>
      <c r="I2016" s="31">
        <v>65.604608782552461</v>
      </c>
      <c r="J2016" s="31">
        <f>INDEX('LA lookup'!H:H,MATCH(B2016,'LA lookup'!G:G,0))</f>
        <v>7807</v>
      </c>
      <c r="K2016" s="31">
        <f t="shared" si="100"/>
        <v>8.4033058514861612</v>
      </c>
      <c r="L2016" s="31" t="str">
        <f t="shared" si="101"/>
        <v>8.4 per 1000 0-17 yr olds</v>
      </c>
      <c r="M2016" s="31">
        <f t="shared" si="102"/>
        <v>8.4033058514861612</v>
      </c>
    </row>
    <row r="2017" spans="1:13" x14ac:dyDescent="0.45">
      <c r="A2017" s="31" t="str">
        <f t="shared" si="99"/>
        <v>E06000018_Children in households where no internet above 10mbps (neither home broadband nor mobile data) is available at the premises_Number</v>
      </c>
      <c r="B2017" s="31" t="s">
        <v>373</v>
      </c>
      <c r="C2017" s="31" t="s">
        <v>374</v>
      </c>
      <c r="D2017" s="31" t="s">
        <v>229</v>
      </c>
      <c r="E2017" s="31">
        <v>2019</v>
      </c>
      <c r="F2017" s="31" t="s">
        <v>49</v>
      </c>
      <c r="G2017" s="31" t="s">
        <v>52</v>
      </c>
      <c r="H2017" s="31" t="s">
        <v>743</v>
      </c>
      <c r="I2017" s="31">
        <v>274.86396603316979</v>
      </c>
      <c r="J2017" s="31">
        <f>INDEX('LA lookup'!H:H,MATCH(B2017,'LA lookup'!G:G,0))</f>
        <v>68651</v>
      </c>
      <c r="K2017" s="31">
        <f t="shared" si="100"/>
        <v>4.003786777077825</v>
      </c>
      <c r="L2017" s="31" t="str">
        <f t="shared" si="101"/>
        <v>4 per 1000 0-17 yr olds</v>
      </c>
      <c r="M2017" s="31">
        <f t="shared" si="102"/>
        <v>4.003786777077825</v>
      </c>
    </row>
    <row r="2018" spans="1:13" x14ac:dyDescent="0.45">
      <c r="A2018" s="31" t="str">
        <f t="shared" si="99"/>
        <v>E08000024_Children in households where no internet above 10mbps (neither home broadband nor mobile data) is available at the premises_Number</v>
      </c>
      <c r="B2018" s="31" t="s">
        <v>428</v>
      </c>
      <c r="C2018" s="31" t="s">
        <v>429</v>
      </c>
      <c r="D2018" s="31" t="s">
        <v>229</v>
      </c>
      <c r="E2018" s="31">
        <v>2019</v>
      </c>
      <c r="F2018" s="31" t="s">
        <v>49</v>
      </c>
      <c r="G2018" s="31" t="s">
        <v>52</v>
      </c>
      <c r="H2018" s="31" t="s">
        <v>743</v>
      </c>
      <c r="I2018" s="31">
        <v>441.49051155752511</v>
      </c>
      <c r="J2018" s="31">
        <f>INDEX('LA lookup'!H:H,MATCH(B2018,'LA lookup'!G:G,0))</f>
        <v>54563</v>
      </c>
      <c r="K2018" s="31">
        <f t="shared" si="100"/>
        <v>8.0913899814439283</v>
      </c>
      <c r="L2018" s="31" t="str">
        <f t="shared" si="101"/>
        <v>8.1 per 1000 0-17 yr olds</v>
      </c>
      <c r="M2018" s="31">
        <f t="shared" si="102"/>
        <v>8.0913899814439283</v>
      </c>
    </row>
    <row r="2019" spans="1:13" x14ac:dyDescent="0.45">
      <c r="A2019" s="31" t="str">
        <f t="shared" si="99"/>
        <v>E08000025_Children in households where no internet above 10mbps (neither home broadband nor mobile data) is available at the premises_Number</v>
      </c>
      <c r="B2019" s="31" t="s">
        <v>245</v>
      </c>
      <c r="C2019" s="31" t="s">
        <v>246</v>
      </c>
      <c r="D2019" s="31" t="s">
        <v>229</v>
      </c>
      <c r="E2019" s="31">
        <v>2019</v>
      </c>
      <c r="F2019" s="31" t="s">
        <v>49</v>
      </c>
      <c r="G2019" s="31" t="s">
        <v>52</v>
      </c>
      <c r="H2019" s="31" t="s">
        <v>743</v>
      </c>
      <c r="I2019" s="31">
        <v>2905.0265716792292</v>
      </c>
      <c r="J2019" s="31">
        <f>INDEX('LA lookup'!H:H,MATCH(B2019,'LA lookup'!G:G,0))</f>
        <v>288388</v>
      </c>
      <c r="K2019" s="31">
        <f t="shared" si="100"/>
        <v>10.073326808602401</v>
      </c>
      <c r="L2019" s="31" t="str">
        <f t="shared" si="101"/>
        <v>10.1 per 1000 0-17 yr olds</v>
      </c>
      <c r="M2019" s="31">
        <f t="shared" si="102"/>
        <v>10.073326808602401</v>
      </c>
    </row>
    <row r="2020" spans="1:13" x14ac:dyDescent="0.45">
      <c r="A2020" s="31" t="str">
        <f t="shared" ref="A2020:A2083" si="103">CONCATENATE(B2020,"_",G2020,"_",H2020)</f>
        <v>E06000019_Children in households where no internet above 10mbps (neither home broadband nor mobile data) is available at the premises_Number</v>
      </c>
      <c r="B2020" s="31" t="s">
        <v>317</v>
      </c>
      <c r="C2020" s="31" t="s">
        <v>2168</v>
      </c>
      <c r="D2020" s="31" t="s">
        <v>229</v>
      </c>
      <c r="E2020" s="31">
        <v>2019</v>
      </c>
      <c r="F2020" s="31" t="s">
        <v>49</v>
      </c>
      <c r="G2020" s="31" t="s">
        <v>52</v>
      </c>
      <c r="H2020" s="31" t="s">
        <v>743</v>
      </c>
      <c r="I2020" s="31">
        <v>1839.0010176390774</v>
      </c>
      <c r="J2020" s="31">
        <f>INDEX('LA lookup'!H:H,MATCH(B2020,'LA lookup'!G:G,0))</f>
        <v>36103</v>
      </c>
      <c r="K2020" s="31">
        <f t="shared" ref="K2020:K2083" si="104">I2020/J2020*1000</f>
        <v>50.937623400799858</v>
      </c>
      <c r="L2020" s="31" t="str">
        <f t="shared" ref="L2020:L2083" si="105">IF(LOWER(H2020)="percentage",CONCATENATE(I2020,"%"),IF(J2020="NA",K2020,IF(OR(ISERROR(I2020),ISBLANK(I2020),NOT(ISNUMBER(I2020)),H2020="score"),"N/A",CONCATENATE(ROUND(I2020/J2020*1000,1)," per 1000 0-17 yr olds"))))</f>
        <v>50.9 per 1000 0-17 yr olds</v>
      </c>
      <c r="M2020" s="31">
        <f t="shared" ref="M2020:M2083" si="106">IF(LOWER(H2020)="percentage",I2020,IF(J2020="NA",K2020,IF(OR(ISERROR(I2020),ISBLANK(I2020),NOT(ISNUMBER(I2020))),"N/A",I2020/J2020*1000)))</f>
        <v>50.937623400799858</v>
      </c>
    </row>
    <row r="2021" spans="1:13" x14ac:dyDescent="0.45">
      <c r="A2021" s="31" t="str">
        <f t="shared" si="103"/>
        <v>E06000020_Children in households where no internet above 10mbps (neither home broadband nor mobile data) is available at the premises_Number</v>
      </c>
      <c r="B2021" s="31" t="s">
        <v>570</v>
      </c>
      <c r="C2021" s="31" t="s">
        <v>730</v>
      </c>
      <c r="D2021" s="31" t="s">
        <v>229</v>
      </c>
      <c r="E2021" s="31">
        <v>2019</v>
      </c>
      <c r="F2021" s="31" t="s">
        <v>49</v>
      </c>
      <c r="G2021" s="31" t="s">
        <v>52</v>
      </c>
      <c r="H2021" s="31" t="s">
        <v>743</v>
      </c>
      <c r="I2021" s="31">
        <v>162.91178076493071</v>
      </c>
      <c r="J2021" s="31">
        <f>INDEX('LA lookup'!H:H,MATCH(B2021,'LA lookup'!G:G,0))</f>
        <v>40620</v>
      </c>
      <c r="K2021" s="31">
        <f t="shared" si="104"/>
        <v>4.0106297578761874</v>
      </c>
      <c r="L2021" s="31" t="str">
        <f t="shared" si="105"/>
        <v>4 per 1000 0-17 yr olds</v>
      </c>
      <c r="M2021" s="31">
        <f t="shared" si="106"/>
        <v>4.0106297578761874</v>
      </c>
    </row>
    <row r="2022" spans="1:13" x14ac:dyDescent="0.45">
      <c r="A2022" s="31" t="str">
        <f t="shared" si="103"/>
        <v>E08000026_Children in households where no internet above 10mbps (neither home broadband nor mobile data) is available at the premises_Number</v>
      </c>
      <c r="B2022" s="31" t="s">
        <v>283</v>
      </c>
      <c r="C2022" s="31" t="s">
        <v>284</v>
      </c>
      <c r="D2022" s="31" t="s">
        <v>229</v>
      </c>
      <c r="E2022" s="31">
        <v>2019</v>
      </c>
      <c r="F2022" s="31" t="s">
        <v>49</v>
      </c>
      <c r="G2022" s="31" t="s">
        <v>52</v>
      </c>
      <c r="H2022" s="31" t="s">
        <v>743</v>
      </c>
      <c r="I2022" s="31">
        <v>1299.2878481120188</v>
      </c>
      <c r="J2022" s="31">
        <f>INDEX('LA lookup'!H:H,MATCH(B2022,'LA lookup'!G:G,0))</f>
        <v>78994</v>
      </c>
      <c r="K2022" s="31">
        <f t="shared" si="104"/>
        <v>16.447930831607703</v>
      </c>
      <c r="L2022" s="31" t="str">
        <f t="shared" si="105"/>
        <v>16.4 per 1000 0-17 yr olds</v>
      </c>
      <c r="M2022" s="31">
        <f t="shared" si="106"/>
        <v>16.447930831607703</v>
      </c>
    </row>
    <row r="2023" spans="1:13" x14ac:dyDescent="0.45">
      <c r="A2023" s="31" t="str">
        <f t="shared" si="103"/>
        <v>E08000027_Children in households where no internet above 10mbps (neither home broadband nor mobile data) is available at the premises_Number</v>
      </c>
      <c r="B2023" s="31" t="s">
        <v>297</v>
      </c>
      <c r="C2023" s="31" t="s">
        <v>298</v>
      </c>
      <c r="D2023" s="31" t="s">
        <v>229</v>
      </c>
      <c r="E2023" s="31">
        <v>2019</v>
      </c>
      <c r="F2023" s="31" t="s">
        <v>49</v>
      </c>
      <c r="G2023" s="31" t="s">
        <v>52</v>
      </c>
      <c r="H2023" s="31" t="s">
        <v>743</v>
      </c>
      <c r="I2023" s="31">
        <v>73.073856635500476</v>
      </c>
      <c r="J2023" s="31">
        <f>INDEX('LA lookup'!H:H,MATCH(B2023,'LA lookup'!G:G,0))</f>
        <v>69265</v>
      </c>
      <c r="K2023" s="31">
        <f t="shared" si="104"/>
        <v>1.0549896287519018</v>
      </c>
      <c r="L2023" s="31" t="str">
        <f t="shared" si="105"/>
        <v>1.1 per 1000 0-17 yr olds</v>
      </c>
      <c r="M2023" s="31">
        <f t="shared" si="106"/>
        <v>1.0549896287519018</v>
      </c>
    </row>
    <row r="2024" spans="1:13" x14ac:dyDescent="0.45">
      <c r="A2024" s="31" t="str">
        <f t="shared" si="103"/>
        <v>E06000021_Children in households where no internet above 10mbps (neither home broadband nor mobile data) is available at the premises_Number</v>
      </c>
      <c r="B2024" s="31" t="s">
        <v>424</v>
      </c>
      <c r="C2024" s="31" t="s">
        <v>425</v>
      </c>
      <c r="D2024" s="31" t="s">
        <v>229</v>
      </c>
      <c r="E2024" s="31">
        <v>2019</v>
      </c>
      <c r="F2024" s="31" t="s">
        <v>49</v>
      </c>
      <c r="G2024" s="31" t="s">
        <v>52</v>
      </c>
      <c r="H2024" s="31" t="s">
        <v>743</v>
      </c>
      <c r="I2024" s="31">
        <v>73.156978047560742</v>
      </c>
      <c r="J2024" s="31">
        <f>INDEX('LA lookup'!H:H,MATCH(B2024,'LA lookup'!G:G,0))</f>
        <v>57549</v>
      </c>
      <c r="K2024" s="31">
        <f t="shared" si="104"/>
        <v>1.2712119767078618</v>
      </c>
      <c r="L2024" s="31" t="str">
        <f t="shared" si="105"/>
        <v>1.3 per 1000 0-17 yr olds</v>
      </c>
      <c r="M2024" s="31">
        <f t="shared" si="106"/>
        <v>1.2712119767078618</v>
      </c>
    </row>
    <row r="2025" spans="1:13" x14ac:dyDescent="0.45">
      <c r="A2025" s="31" t="str">
        <f t="shared" si="103"/>
        <v>E06000022_Children in households where no internet above 10mbps (neither home broadband nor mobile data) is available at the premises_Number</v>
      </c>
      <c r="B2025" s="31" t="s">
        <v>238</v>
      </c>
      <c r="C2025" s="31" t="s">
        <v>239</v>
      </c>
      <c r="D2025" s="31" t="s">
        <v>229</v>
      </c>
      <c r="E2025" s="31">
        <v>2019</v>
      </c>
      <c r="F2025" s="31" t="s">
        <v>49</v>
      </c>
      <c r="G2025" s="31" t="s">
        <v>52</v>
      </c>
      <c r="H2025" s="31" t="s">
        <v>743</v>
      </c>
      <c r="I2025" s="31">
        <v>753.28544954639608</v>
      </c>
      <c r="J2025" s="31">
        <f>INDEX('LA lookup'!H:H,MATCH(B2025,'LA lookup'!G:G,0))</f>
        <v>35946</v>
      </c>
      <c r="K2025" s="31">
        <f t="shared" si="104"/>
        <v>20.956029865531523</v>
      </c>
      <c r="L2025" s="31" t="str">
        <f t="shared" si="105"/>
        <v>21 per 1000 0-17 yr olds</v>
      </c>
      <c r="M2025" s="31">
        <f t="shared" si="106"/>
        <v>20.956029865531523</v>
      </c>
    </row>
    <row r="2026" spans="1:13" x14ac:dyDescent="0.45">
      <c r="A2026" s="31" t="str">
        <f t="shared" si="103"/>
        <v>E08000028_Children in households where no internet above 10mbps (neither home broadband nor mobile data) is available at the premises_Number</v>
      </c>
      <c r="B2026" s="31" t="s">
        <v>397</v>
      </c>
      <c r="C2026" s="31" t="s">
        <v>398</v>
      </c>
      <c r="D2026" s="31" t="s">
        <v>229</v>
      </c>
      <c r="E2026" s="31">
        <v>2019</v>
      </c>
      <c r="F2026" s="31" t="s">
        <v>49</v>
      </c>
      <c r="G2026" s="31" t="s">
        <v>52</v>
      </c>
      <c r="H2026" s="31" t="s">
        <v>743</v>
      </c>
      <c r="I2026" s="31">
        <v>146.87459724191262</v>
      </c>
      <c r="J2026" s="31">
        <f>INDEX('LA lookup'!H:H,MATCH(B2026,'LA lookup'!G:G,0))</f>
        <v>81920</v>
      </c>
      <c r="K2026" s="31">
        <f t="shared" si="104"/>
        <v>1.7929027983631911</v>
      </c>
      <c r="L2026" s="31" t="str">
        <f t="shared" si="105"/>
        <v>1.8 per 1000 0-17 yr olds</v>
      </c>
      <c r="M2026" s="31">
        <f t="shared" si="106"/>
        <v>1.7929027983631911</v>
      </c>
    </row>
    <row r="2027" spans="1:13" x14ac:dyDescent="0.45">
      <c r="A2027" s="31" t="str">
        <f t="shared" si="103"/>
        <v>E08000029_Children in households where no internet above 10mbps (neither home broadband nor mobile data) is available at the premises_Number</v>
      </c>
      <c r="B2027" s="31" t="s">
        <v>516</v>
      </c>
      <c r="C2027" s="31" t="s">
        <v>517</v>
      </c>
      <c r="D2027" s="31" t="s">
        <v>229</v>
      </c>
      <c r="E2027" s="31">
        <v>2019</v>
      </c>
      <c r="F2027" s="31" t="s">
        <v>49</v>
      </c>
      <c r="G2027" s="31" t="s">
        <v>52</v>
      </c>
      <c r="H2027" s="31" t="s">
        <v>743</v>
      </c>
      <c r="I2027" s="31">
        <v>462.03380647957522</v>
      </c>
      <c r="J2027" s="31">
        <f>INDEX('LA lookup'!H:H,MATCH(B2027,'LA lookup'!G:G,0))</f>
        <v>46946</v>
      </c>
      <c r="K2027" s="31">
        <f t="shared" si="104"/>
        <v>9.8418141370846346</v>
      </c>
      <c r="L2027" s="31" t="str">
        <f t="shared" si="105"/>
        <v>9.8 per 1000 0-17 yr olds</v>
      </c>
      <c r="M2027" s="31">
        <f t="shared" si="106"/>
        <v>9.8418141370846346</v>
      </c>
    </row>
    <row r="2028" spans="1:13" x14ac:dyDescent="0.45">
      <c r="A2028" s="31" t="str">
        <f t="shared" si="103"/>
        <v>E06000023_Children in households where no internet above 10mbps (neither home broadband nor mobile data) is available at the premises_Number</v>
      </c>
      <c r="B2028" s="31" t="s">
        <v>265</v>
      </c>
      <c r="C2028" s="31" t="s">
        <v>266</v>
      </c>
      <c r="D2028" s="31" t="s">
        <v>229</v>
      </c>
      <c r="E2028" s="31">
        <v>2019</v>
      </c>
      <c r="F2028" s="31" t="s">
        <v>49</v>
      </c>
      <c r="G2028" s="31" t="s">
        <v>52</v>
      </c>
      <c r="H2028" s="31" t="s">
        <v>743</v>
      </c>
      <c r="I2028" s="31">
        <v>574.51782701381103</v>
      </c>
      <c r="J2028" s="31">
        <f>INDEX('LA lookup'!H:H,MATCH(B2028,'LA lookup'!G:G,0))</f>
        <v>94016</v>
      </c>
      <c r="K2028" s="31">
        <f t="shared" si="104"/>
        <v>6.1108516317840689</v>
      </c>
      <c r="L2028" s="31" t="str">
        <f t="shared" si="105"/>
        <v>6.1 per 1000 0-17 yr olds</v>
      </c>
      <c r="M2028" s="31">
        <f t="shared" si="106"/>
        <v>6.1108516317840689</v>
      </c>
    </row>
    <row r="2029" spans="1:13" x14ac:dyDescent="0.45">
      <c r="A2029" s="31" t="str">
        <f t="shared" si="103"/>
        <v>E06000024_Children in households where no internet above 10mbps (neither home broadband nor mobile data) is available at the premises_Number</v>
      </c>
      <c r="B2029" s="31" t="s">
        <v>367</v>
      </c>
      <c r="C2029" s="31" t="s">
        <v>368</v>
      </c>
      <c r="D2029" s="31" t="s">
        <v>229</v>
      </c>
      <c r="E2029" s="31">
        <v>2019</v>
      </c>
      <c r="F2029" s="31" t="s">
        <v>49</v>
      </c>
      <c r="G2029" s="31" t="s">
        <v>52</v>
      </c>
      <c r="H2029" s="31" t="s">
        <v>743</v>
      </c>
      <c r="I2029" s="31">
        <v>1153.107077517627</v>
      </c>
      <c r="J2029" s="31">
        <f>INDEX('LA lookup'!H:H,MATCH(B2029,'LA lookup'!G:G,0))</f>
        <v>43435</v>
      </c>
      <c r="K2029" s="31">
        <f t="shared" si="104"/>
        <v>26.547877921437252</v>
      </c>
      <c r="L2029" s="31" t="str">
        <f t="shared" si="105"/>
        <v>26.5 per 1000 0-17 yr olds</v>
      </c>
      <c r="M2029" s="31">
        <f t="shared" si="106"/>
        <v>26.547877921437252</v>
      </c>
    </row>
    <row r="2030" spans="1:13" x14ac:dyDescent="0.45">
      <c r="A2030" s="31" t="str">
        <f t="shared" si="103"/>
        <v>E08000030_Children in households where no internet above 10mbps (neither home broadband nor mobile data) is available at the premises_Number</v>
      </c>
      <c r="B2030" s="31" t="s">
        <v>446</v>
      </c>
      <c r="C2030" s="31" t="s">
        <v>447</v>
      </c>
      <c r="D2030" s="31" t="s">
        <v>229</v>
      </c>
      <c r="E2030" s="31">
        <v>2019</v>
      </c>
      <c r="F2030" s="31" t="s">
        <v>49</v>
      </c>
      <c r="G2030" s="31" t="s">
        <v>52</v>
      </c>
      <c r="H2030" s="31" t="s">
        <v>743</v>
      </c>
      <c r="I2030" s="31">
        <v>267.03339465119569</v>
      </c>
      <c r="J2030" s="31">
        <f>INDEX('LA lookup'!H:H,MATCH(B2030,'LA lookup'!G:G,0))</f>
        <v>68157</v>
      </c>
      <c r="K2030" s="31">
        <f t="shared" si="104"/>
        <v>3.917915909608634</v>
      </c>
      <c r="L2030" s="31" t="str">
        <f t="shared" si="105"/>
        <v>3.9 per 1000 0-17 yr olds</v>
      </c>
      <c r="M2030" s="31">
        <f t="shared" si="106"/>
        <v>3.917915909608634</v>
      </c>
    </row>
    <row r="2031" spans="1:13" x14ac:dyDescent="0.45">
      <c r="A2031" s="31" t="str">
        <f t="shared" si="103"/>
        <v>E08000031_Children in households where no internet above 10mbps (neither home broadband nor mobile data) is available at the premises_Number</v>
      </c>
      <c r="B2031" s="31" t="s">
        <v>468</v>
      </c>
      <c r="C2031" s="31" t="s">
        <v>469</v>
      </c>
      <c r="D2031" s="31" t="s">
        <v>229</v>
      </c>
      <c r="E2031" s="31">
        <v>2019</v>
      </c>
      <c r="F2031" s="31" t="s">
        <v>49</v>
      </c>
      <c r="G2031" s="31" t="s">
        <v>52</v>
      </c>
      <c r="H2031" s="31" t="s">
        <v>743</v>
      </c>
      <c r="I2031" s="31">
        <v>209.29715422634749</v>
      </c>
      <c r="J2031" s="31">
        <f>INDEX('LA lookup'!H:H,MATCH(B2031,'LA lookup'!G:G,0))</f>
        <v>61244</v>
      </c>
      <c r="K2031" s="31">
        <f t="shared" si="104"/>
        <v>3.4174311642993187</v>
      </c>
      <c r="L2031" s="31" t="str">
        <f t="shared" si="105"/>
        <v>3.4 per 1000 0-17 yr olds</v>
      </c>
      <c r="M2031" s="31">
        <f t="shared" si="106"/>
        <v>3.4174311642993187</v>
      </c>
    </row>
    <row r="2032" spans="1:13" x14ac:dyDescent="0.45">
      <c r="A2032" s="31" t="str">
        <f t="shared" si="103"/>
        <v>E06000025_Children in households where no internet above 10mbps (neither home broadband nor mobile data) is available at the premises_Number</v>
      </c>
      <c r="B2032" s="31" t="s">
        <v>408</v>
      </c>
      <c r="C2032" s="31" t="s">
        <v>409</v>
      </c>
      <c r="D2032" s="31" t="s">
        <v>229</v>
      </c>
      <c r="E2032" s="31">
        <v>2019</v>
      </c>
      <c r="F2032" s="31" t="s">
        <v>49</v>
      </c>
      <c r="G2032" s="31" t="s">
        <v>52</v>
      </c>
      <c r="H2032" s="31" t="s">
        <v>743</v>
      </c>
      <c r="I2032" s="31">
        <v>370.85482961479221</v>
      </c>
      <c r="J2032" s="31">
        <f>INDEX('LA lookup'!H:H,MATCH(B2032,'LA lookup'!G:G,0))</f>
        <v>58867</v>
      </c>
      <c r="K2032" s="31">
        <f t="shared" si="104"/>
        <v>6.2998764947218682</v>
      </c>
      <c r="L2032" s="31" t="str">
        <f t="shared" si="105"/>
        <v>6.3 per 1000 0-17 yr olds</v>
      </c>
      <c r="M2032" s="31">
        <f t="shared" si="106"/>
        <v>6.2998764947218682</v>
      </c>
    </row>
    <row r="2033" spans="1:13" x14ac:dyDescent="0.45">
      <c r="A2033" s="31" t="str">
        <f t="shared" si="103"/>
        <v>E06000026_Children in households where no internet above 10mbps (neither home broadband nor mobile data) is available at the premises_Number</v>
      </c>
      <c r="B2033" s="31" t="s">
        <v>381</v>
      </c>
      <c r="C2033" s="31" t="s">
        <v>382</v>
      </c>
      <c r="D2033" s="31" t="s">
        <v>229</v>
      </c>
      <c r="E2033" s="31">
        <v>2019</v>
      </c>
      <c r="F2033" s="31" t="s">
        <v>49</v>
      </c>
      <c r="G2033" s="31" t="s">
        <v>52</v>
      </c>
      <c r="H2033" s="31" t="s">
        <v>743</v>
      </c>
      <c r="I2033" s="31">
        <v>461.9648999472746</v>
      </c>
      <c r="J2033" s="31">
        <f>INDEX('LA lookup'!H:H,MATCH(B2033,'LA lookup'!G:G,0))</f>
        <v>52552</v>
      </c>
      <c r="K2033" s="31">
        <f t="shared" si="104"/>
        <v>8.7906245232774136</v>
      </c>
      <c r="L2033" s="31" t="str">
        <f t="shared" si="105"/>
        <v>8.8 per 1000 0-17 yr olds</v>
      </c>
      <c r="M2033" s="31">
        <f t="shared" si="106"/>
        <v>8.7906245232774136</v>
      </c>
    </row>
    <row r="2034" spans="1:13" x14ac:dyDescent="0.45">
      <c r="A2034" s="31" t="str">
        <f t="shared" si="103"/>
        <v>E08000032_Children in households where no internet above 10mbps (neither home broadband nor mobile data) is available at the premises_Number</v>
      </c>
      <c r="B2034" s="31" t="s">
        <v>259</v>
      </c>
      <c r="C2034" s="31" t="s">
        <v>260</v>
      </c>
      <c r="D2034" s="31" t="s">
        <v>229</v>
      </c>
      <c r="E2034" s="31">
        <v>2019</v>
      </c>
      <c r="F2034" s="31" t="s">
        <v>49</v>
      </c>
      <c r="G2034" s="31" t="s">
        <v>52</v>
      </c>
      <c r="H2034" s="31" t="s">
        <v>743</v>
      </c>
      <c r="I2034" s="31">
        <v>1247.9399589539755</v>
      </c>
      <c r="J2034" s="31">
        <f>INDEX('LA lookup'!H:H,MATCH(B2034,'LA lookup'!G:G,0))</f>
        <v>142005</v>
      </c>
      <c r="K2034" s="31">
        <f t="shared" si="104"/>
        <v>8.7880001334740019</v>
      </c>
      <c r="L2034" s="31" t="str">
        <f t="shared" si="105"/>
        <v>8.8 per 1000 0-17 yr olds</v>
      </c>
      <c r="M2034" s="31">
        <f t="shared" si="106"/>
        <v>8.7880001334740019</v>
      </c>
    </row>
    <row r="2035" spans="1:13" x14ac:dyDescent="0.45">
      <c r="A2035" s="31" t="str">
        <f t="shared" si="103"/>
        <v>E08000033_Children in households where no internet above 10mbps (neither home broadband nor mobile data) is available at the premises_Number</v>
      </c>
      <c r="B2035" s="31" t="s">
        <v>273</v>
      </c>
      <c r="C2035" s="31" t="s">
        <v>274</v>
      </c>
      <c r="D2035" s="31" t="s">
        <v>229</v>
      </c>
      <c r="E2035" s="31">
        <v>2019</v>
      </c>
      <c r="F2035" s="31" t="s">
        <v>49</v>
      </c>
      <c r="G2035" s="31" t="s">
        <v>52</v>
      </c>
      <c r="H2035" s="31" t="s">
        <v>743</v>
      </c>
      <c r="I2035" s="31">
        <v>379.55225300453452</v>
      </c>
      <c r="J2035" s="31">
        <f>INDEX('LA lookup'!H:H,MATCH(B2035,'LA lookup'!G:G,0))</f>
        <v>46021</v>
      </c>
      <c r="K2035" s="31">
        <f t="shared" si="104"/>
        <v>8.2473708308062523</v>
      </c>
      <c r="L2035" s="31" t="str">
        <f t="shared" si="105"/>
        <v>8.2 per 1000 0-17 yr olds</v>
      </c>
      <c r="M2035" s="31">
        <f t="shared" si="106"/>
        <v>8.2473708308062523</v>
      </c>
    </row>
    <row r="2036" spans="1:13" x14ac:dyDescent="0.45">
      <c r="A2036" s="31" t="str">
        <f t="shared" si="103"/>
        <v>E06000027_Children in households where no internet above 10mbps (neither home broadband nor mobile data) is available at the premises_Number</v>
      </c>
      <c r="B2036" s="31" t="s">
        <v>438</v>
      </c>
      <c r="C2036" s="31" t="s">
        <v>439</v>
      </c>
      <c r="D2036" s="31" t="s">
        <v>229</v>
      </c>
      <c r="E2036" s="31">
        <v>2019</v>
      </c>
      <c r="F2036" s="31" t="s">
        <v>49</v>
      </c>
      <c r="G2036" s="31" t="s">
        <v>52</v>
      </c>
      <c r="H2036" s="31" t="s">
        <v>743</v>
      </c>
      <c r="I2036" s="31">
        <v>223.73034569659782</v>
      </c>
      <c r="J2036" s="31">
        <f>INDEX('LA lookup'!H:H,MATCH(B2036,'LA lookup'!G:G,0))</f>
        <v>25423</v>
      </c>
      <c r="K2036" s="31">
        <f t="shared" si="104"/>
        <v>8.8003125396923192</v>
      </c>
      <c r="L2036" s="31" t="str">
        <f t="shared" si="105"/>
        <v>8.8 per 1000 0-17 yr olds</v>
      </c>
      <c r="M2036" s="31">
        <f t="shared" si="106"/>
        <v>8.8003125396923192</v>
      </c>
    </row>
    <row r="2037" spans="1:13" x14ac:dyDescent="0.45">
      <c r="A2037" s="31" t="str">
        <f t="shared" si="103"/>
        <v>E06000030_Children in households where no internet above 10mbps (neither home broadband nor mobile data) is available at the premises_Number</v>
      </c>
      <c r="B2037" s="31" t="s">
        <v>434</v>
      </c>
      <c r="C2037" s="31" t="s">
        <v>435</v>
      </c>
      <c r="D2037" s="31" t="s">
        <v>229</v>
      </c>
      <c r="E2037" s="31">
        <v>2019</v>
      </c>
      <c r="F2037" s="31" t="s">
        <v>49</v>
      </c>
      <c r="G2037" s="31" t="s">
        <v>52</v>
      </c>
      <c r="H2037" s="31" t="s">
        <v>743</v>
      </c>
      <c r="I2037" s="31">
        <v>1333.3319494322545</v>
      </c>
      <c r="J2037" s="31">
        <f>INDEX('LA lookup'!H:H,MATCH(B2037,'LA lookup'!G:G,0))</f>
        <v>50239</v>
      </c>
      <c r="K2037" s="31">
        <f t="shared" si="104"/>
        <v>26.539778845762346</v>
      </c>
      <c r="L2037" s="31" t="str">
        <f t="shared" si="105"/>
        <v>26.5 per 1000 0-17 yr olds</v>
      </c>
      <c r="M2037" s="31">
        <f t="shared" si="106"/>
        <v>26.539778845762346</v>
      </c>
    </row>
    <row r="2038" spans="1:13" x14ac:dyDescent="0.45">
      <c r="A2038" s="31" t="str">
        <f t="shared" si="103"/>
        <v>E08000034_Children in households where no internet above 10mbps (neither home broadband nor mobile data) is available at the premises_Number</v>
      </c>
      <c r="B2038" s="31" t="s">
        <v>331</v>
      </c>
      <c r="C2038" s="31" t="s">
        <v>332</v>
      </c>
      <c r="D2038" s="31" t="s">
        <v>229</v>
      </c>
      <c r="E2038" s="31">
        <v>2019</v>
      </c>
      <c r="F2038" s="31" t="s">
        <v>49</v>
      </c>
      <c r="G2038" s="31" t="s">
        <v>52</v>
      </c>
      <c r="H2038" s="31" t="s">
        <v>743</v>
      </c>
      <c r="I2038" s="31">
        <v>792.38708203214264</v>
      </c>
      <c r="J2038" s="31">
        <f>INDEX('LA lookup'!H:H,MATCH(B2038,'LA lookup'!G:G,0))</f>
        <v>100174</v>
      </c>
      <c r="K2038" s="31">
        <f t="shared" si="104"/>
        <v>7.9101072337347276</v>
      </c>
      <c r="L2038" s="31" t="str">
        <f t="shared" si="105"/>
        <v>7.9 per 1000 0-17 yr olds</v>
      </c>
      <c r="M2038" s="31">
        <f t="shared" si="106"/>
        <v>7.9101072337347276</v>
      </c>
    </row>
    <row r="2039" spans="1:13" x14ac:dyDescent="0.45">
      <c r="A2039" s="31" t="str">
        <f t="shared" si="103"/>
        <v>E08000035_Children in households where no internet above 10mbps (neither home broadband nor mobile data) is available at the premises_Number</v>
      </c>
      <c r="B2039" s="31" t="s">
        <v>339</v>
      </c>
      <c r="C2039" s="31" t="s">
        <v>340</v>
      </c>
      <c r="D2039" s="31" t="s">
        <v>229</v>
      </c>
      <c r="E2039" s="31">
        <v>2019</v>
      </c>
      <c r="F2039" s="31" t="s">
        <v>49</v>
      </c>
      <c r="G2039" s="31" t="s">
        <v>52</v>
      </c>
      <c r="H2039" s="31" t="s">
        <v>743</v>
      </c>
      <c r="I2039" s="31">
        <v>771.3763158949231</v>
      </c>
      <c r="J2039" s="31">
        <f>INDEX('LA lookup'!H:H,MATCH(B2039,'LA lookup'!G:G,0))</f>
        <v>168176</v>
      </c>
      <c r="K2039" s="31">
        <f t="shared" si="104"/>
        <v>4.5867205540322225</v>
      </c>
      <c r="L2039" s="31" t="str">
        <f t="shared" si="105"/>
        <v>4.6 per 1000 0-17 yr olds</v>
      </c>
      <c r="M2039" s="31">
        <f t="shared" si="106"/>
        <v>4.5867205540322225</v>
      </c>
    </row>
    <row r="2040" spans="1:13" x14ac:dyDescent="0.45">
      <c r="A2040" s="31" t="str">
        <f t="shared" si="103"/>
        <v>E06000031_Children in households where no internet above 10mbps (neither home broadband nor mobile data) is available at the premises_Number</v>
      </c>
      <c r="B2040" s="31" t="s">
        <v>379</v>
      </c>
      <c r="C2040" s="31" t="s">
        <v>380</v>
      </c>
      <c r="D2040" s="31" t="s">
        <v>229</v>
      </c>
      <c r="E2040" s="31">
        <v>2019</v>
      </c>
      <c r="F2040" s="31" t="s">
        <v>49</v>
      </c>
      <c r="G2040" s="31" t="s">
        <v>52</v>
      </c>
      <c r="H2040" s="31" t="s">
        <v>743</v>
      </c>
      <c r="I2040" s="31">
        <v>238.60062801312057</v>
      </c>
      <c r="J2040" s="31">
        <f>INDEX('LA lookup'!H:H,MATCH(B2040,'LA lookup'!G:G,0))</f>
        <v>51137</v>
      </c>
      <c r="K2040" s="31">
        <f t="shared" si="104"/>
        <v>4.6659097720460831</v>
      </c>
      <c r="L2040" s="31" t="str">
        <f t="shared" si="105"/>
        <v>4.7 per 1000 0-17 yr olds</v>
      </c>
      <c r="M2040" s="31">
        <f t="shared" si="106"/>
        <v>4.6659097720460831</v>
      </c>
    </row>
    <row r="2041" spans="1:13" x14ac:dyDescent="0.45">
      <c r="A2041" s="31" t="str">
        <f t="shared" si="103"/>
        <v>E06000032_Children in households where no internet above 10mbps (neither home broadband nor mobile data) is available at the premises_Number</v>
      </c>
      <c r="B2041" s="31" t="s">
        <v>564</v>
      </c>
      <c r="C2041" s="31" t="s">
        <v>724</v>
      </c>
      <c r="D2041" s="31" t="s">
        <v>229</v>
      </c>
      <c r="E2041" s="31">
        <v>2019</v>
      </c>
      <c r="F2041" s="31" t="s">
        <v>49</v>
      </c>
      <c r="G2041" s="31" t="s">
        <v>52</v>
      </c>
      <c r="H2041" s="31" t="s">
        <v>743</v>
      </c>
      <c r="I2041" s="31">
        <v>21.756856482657668</v>
      </c>
      <c r="J2041" s="31">
        <f>INDEX('LA lookup'!H:H,MATCH(B2041,'LA lookup'!G:G,0))</f>
        <v>57375</v>
      </c>
      <c r="K2041" s="31">
        <f t="shared" si="104"/>
        <v>0.37920447028597237</v>
      </c>
      <c r="L2041" s="31" t="str">
        <f t="shared" si="105"/>
        <v>0.4 per 1000 0-17 yr olds</v>
      </c>
      <c r="M2041" s="31">
        <f t="shared" si="106"/>
        <v>0.37920447028597237</v>
      </c>
    </row>
    <row r="2042" spans="1:13" x14ac:dyDescent="0.45">
      <c r="A2042" s="31" t="str">
        <f t="shared" si="103"/>
        <v>E08000036_Children in households where no internet above 10mbps (neither home broadband nor mobile data) is available at the premises_Number</v>
      </c>
      <c r="B2042" s="31" t="s">
        <v>444</v>
      </c>
      <c r="C2042" s="31" t="s">
        <v>445</v>
      </c>
      <c r="D2042" s="31" t="s">
        <v>229</v>
      </c>
      <c r="E2042" s="31">
        <v>2019</v>
      </c>
      <c r="F2042" s="31" t="s">
        <v>49</v>
      </c>
      <c r="G2042" s="31" t="s">
        <v>52</v>
      </c>
      <c r="H2042" s="31" t="s">
        <v>743</v>
      </c>
      <c r="I2042" s="31">
        <v>895.3266712839287</v>
      </c>
      <c r="J2042" s="31">
        <f>INDEX('LA lookup'!H:H,MATCH(B2042,'LA lookup'!G:G,0))</f>
        <v>72893</v>
      </c>
      <c r="K2042" s="31">
        <f t="shared" si="104"/>
        <v>12.282752408104054</v>
      </c>
      <c r="L2042" s="31" t="str">
        <f t="shared" si="105"/>
        <v>12.3 per 1000 0-17 yr olds</v>
      </c>
      <c r="M2042" s="31">
        <f t="shared" si="106"/>
        <v>12.282752408104054</v>
      </c>
    </row>
    <row r="2043" spans="1:13" x14ac:dyDescent="0.45">
      <c r="A2043" s="31" t="str">
        <f t="shared" si="103"/>
        <v>E08000020_Children in households where no internet above 10mbps (neither home broadband nor mobile data) is available at the premises_Number</v>
      </c>
      <c r="B2043" s="31" t="s">
        <v>305</v>
      </c>
      <c r="C2043" s="31" t="s">
        <v>306</v>
      </c>
      <c r="D2043" s="31" t="s">
        <v>229</v>
      </c>
      <c r="E2043" s="31">
        <v>2019</v>
      </c>
      <c r="F2043" s="31" t="s">
        <v>49</v>
      </c>
      <c r="G2043" s="31" t="s">
        <v>52</v>
      </c>
      <c r="H2043" s="31" t="s">
        <v>743</v>
      </c>
      <c r="I2043" s="31">
        <v>391.5250273711959</v>
      </c>
      <c r="J2043" s="31">
        <f>INDEX('LA lookup'!H:H,MATCH(B2043,'LA lookup'!G:G,0))</f>
        <v>39605</v>
      </c>
      <c r="K2043" s="31">
        <f t="shared" si="104"/>
        <v>9.8857474402523913</v>
      </c>
      <c r="L2043" s="31" t="str">
        <f t="shared" si="105"/>
        <v>9.9 per 1000 0-17 yr olds</v>
      </c>
      <c r="M2043" s="31">
        <f t="shared" si="106"/>
        <v>9.8857474402523913</v>
      </c>
    </row>
    <row r="2044" spans="1:13" x14ac:dyDescent="0.45">
      <c r="A2044" s="31" t="str">
        <f t="shared" si="103"/>
        <v>E06000033_Children in households where no internet above 10mbps (neither home broadband nor mobile data) is available at the premises_Number</v>
      </c>
      <c r="B2044" s="31" t="s">
        <v>412</v>
      </c>
      <c r="C2044" s="31" t="s">
        <v>413</v>
      </c>
      <c r="D2044" s="31" t="s">
        <v>229</v>
      </c>
      <c r="E2044" s="31">
        <v>2019</v>
      </c>
      <c r="F2044" s="31" t="s">
        <v>49</v>
      </c>
      <c r="G2044" s="31" t="s">
        <v>52</v>
      </c>
      <c r="H2044" s="31" t="s">
        <v>743</v>
      </c>
      <c r="I2044" s="31">
        <v>158.88925766124572</v>
      </c>
      <c r="J2044" s="31">
        <f>INDEX('LA lookup'!H:H,MATCH(B2044,'LA lookup'!G:G,0))</f>
        <v>39540</v>
      </c>
      <c r="K2044" s="31">
        <f t="shared" si="104"/>
        <v>4.0184435422672165</v>
      </c>
      <c r="L2044" s="31" t="str">
        <f t="shared" si="105"/>
        <v>4 per 1000 0-17 yr olds</v>
      </c>
      <c r="M2044" s="31">
        <f t="shared" si="106"/>
        <v>4.0184435422672165</v>
      </c>
    </row>
    <row r="2045" spans="1:13" x14ac:dyDescent="0.45">
      <c r="A2045" s="31" t="str">
        <f t="shared" si="103"/>
        <v>E06000034_Children in households where no internet above 10mbps (neither home broadband nor mobile data) is available at the premises_Number</v>
      </c>
      <c r="B2045" s="31" t="s">
        <v>493</v>
      </c>
      <c r="C2045" s="31" t="s">
        <v>731</v>
      </c>
      <c r="D2045" s="31" t="s">
        <v>229</v>
      </c>
      <c r="E2045" s="31">
        <v>2019</v>
      </c>
      <c r="F2045" s="31" t="s">
        <v>49</v>
      </c>
      <c r="G2045" s="31" t="s">
        <v>52</v>
      </c>
      <c r="H2045" s="31" t="s">
        <v>743</v>
      </c>
      <c r="I2045" s="31">
        <v>706.70898351406152</v>
      </c>
      <c r="J2045" s="31">
        <f>INDEX('LA lookup'!H:H,MATCH(B2045,'LA lookup'!G:G,0))</f>
        <v>43762</v>
      </c>
      <c r="K2045" s="31">
        <f t="shared" si="104"/>
        <v>16.148918776885459</v>
      </c>
      <c r="L2045" s="31" t="str">
        <f t="shared" si="105"/>
        <v>16.1 per 1000 0-17 yr olds</v>
      </c>
      <c r="M2045" s="31">
        <f t="shared" si="106"/>
        <v>16.148918776885459</v>
      </c>
    </row>
    <row r="2046" spans="1:13" x14ac:dyDescent="0.45">
      <c r="A2046" s="31" t="str">
        <f t="shared" si="103"/>
        <v>E09000001_Children in households where no internet above 10mbps (neither home broadband nor mobile data) is available at the premises_Number</v>
      </c>
      <c r="B2046" s="31" t="s">
        <v>582</v>
      </c>
      <c r="C2046" s="31" t="s">
        <v>583</v>
      </c>
      <c r="D2046" s="31" t="s">
        <v>229</v>
      </c>
      <c r="E2046" s="31">
        <v>2019</v>
      </c>
      <c r="F2046" s="31" t="s">
        <v>49</v>
      </c>
      <c r="G2046" s="31" t="s">
        <v>52</v>
      </c>
      <c r="H2046" s="31" t="s">
        <v>743</v>
      </c>
      <c r="I2046" s="31">
        <v>0</v>
      </c>
      <c r="J2046" s="31">
        <f>INDEX('LA lookup'!H:H,MATCH(B2046,'LA lookup'!G:G,0))</f>
        <v>1453</v>
      </c>
      <c r="K2046" s="31">
        <f t="shared" si="104"/>
        <v>0</v>
      </c>
      <c r="L2046" s="31" t="str">
        <f t="shared" si="105"/>
        <v>0 per 1000 0-17 yr olds</v>
      </c>
      <c r="M2046" s="31">
        <f t="shared" si="106"/>
        <v>0</v>
      </c>
    </row>
    <row r="2047" spans="1:13" x14ac:dyDescent="0.45">
      <c r="A2047" s="31" t="str">
        <f t="shared" si="103"/>
        <v>E09000002_Children in households where no internet above 10mbps (neither home broadband nor mobile data) is available at the premises_Number</v>
      </c>
      <c r="B2047" s="31" t="s">
        <v>227</v>
      </c>
      <c r="C2047" s="31" t="s">
        <v>228</v>
      </c>
      <c r="D2047" s="31" t="s">
        <v>229</v>
      </c>
      <c r="E2047" s="31">
        <v>2019</v>
      </c>
      <c r="F2047" s="31" t="s">
        <v>49</v>
      </c>
      <c r="G2047" s="31" t="s">
        <v>52</v>
      </c>
      <c r="H2047" s="31" t="s">
        <v>743</v>
      </c>
      <c r="I2047" s="31">
        <v>668.65107611072995</v>
      </c>
      <c r="J2047" s="31">
        <f>INDEX('LA lookup'!H:H,MATCH(B2047,'LA lookup'!G:G,0))</f>
        <v>63401</v>
      </c>
      <c r="K2047" s="31">
        <f t="shared" si="104"/>
        <v>10.546380595112536</v>
      </c>
      <c r="L2047" s="31" t="str">
        <f t="shared" si="105"/>
        <v>10.5 per 1000 0-17 yr olds</v>
      </c>
      <c r="M2047" s="31">
        <f t="shared" si="106"/>
        <v>10.546380595112536</v>
      </c>
    </row>
    <row r="2048" spans="1:13" x14ac:dyDescent="0.45">
      <c r="A2048" s="31" t="str">
        <f t="shared" si="103"/>
        <v>E06000035_Children in households where no internet above 10mbps (neither home broadband nor mobile data) is available at the premises_Number</v>
      </c>
      <c r="B2048" s="31" t="s">
        <v>351</v>
      </c>
      <c r="C2048" s="31" t="s">
        <v>352</v>
      </c>
      <c r="D2048" s="31" t="s">
        <v>229</v>
      </c>
      <c r="E2048" s="31">
        <v>2019</v>
      </c>
      <c r="F2048" s="31" t="s">
        <v>49</v>
      </c>
      <c r="G2048" s="31" t="s">
        <v>52</v>
      </c>
      <c r="H2048" s="31" t="s">
        <v>743</v>
      </c>
      <c r="I2048" s="31">
        <v>331.49764942914709</v>
      </c>
      <c r="J2048" s="31">
        <f>INDEX('LA lookup'!H:H,MATCH(B2048,'LA lookup'!G:G,0))</f>
        <v>64391</v>
      </c>
      <c r="K2048" s="31">
        <f t="shared" si="104"/>
        <v>5.1481984971369767</v>
      </c>
      <c r="L2048" s="31" t="str">
        <f t="shared" si="105"/>
        <v>5.1 per 1000 0-17 yr olds</v>
      </c>
      <c r="M2048" s="31">
        <f t="shared" si="106"/>
        <v>5.1481984971369767</v>
      </c>
    </row>
    <row r="2049" spans="1:13" x14ac:dyDescent="0.45">
      <c r="A2049" s="31" t="str">
        <f t="shared" si="103"/>
        <v>E06000036_Children in households where no internet above 10mbps (neither home broadband nor mobile data) is available at the premises_Number</v>
      </c>
      <c r="B2049" s="31" t="s">
        <v>257</v>
      </c>
      <c r="C2049" s="31" t="s">
        <v>258</v>
      </c>
      <c r="D2049" s="31" t="s">
        <v>229</v>
      </c>
      <c r="E2049" s="31">
        <v>2019</v>
      </c>
      <c r="F2049" s="31" t="s">
        <v>49</v>
      </c>
      <c r="G2049" s="31" t="s">
        <v>52</v>
      </c>
      <c r="H2049" s="31" t="s">
        <v>743</v>
      </c>
      <c r="I2049" s="31">
        <v>350.0426595765789</v>
      </c>
      <c r="J2049" s="31">
        <f>INDEX('LA lookup'!H:H,MATCH(B2049,'LA lookup'!G:G,0))</f>
        <v>28336</v>
      </c>
      <c r="K2049" s="31">
        <f t="shared" si="104"/>
        <v>12.353284146547814</v>
      </c>
      <c r="L2049" s="31" t="str">
        <f t="shared" si="105"/>
        <v>12.4 per 1000 0-17 yr olds</v>
      </c>
      <c r="M2049" s="31">
        <f t="shared" si="106"/>
        <v>12.353284146547814</v>
      </c>
    </row>
    <row r="2050" spans="1:13" x14ac:dyDescent="0.45">
      <c r="A2050" s="31" t="str">
        <f t="shared" si="103"/>
        <v>E09000003_Children in households where no internet above 10mbps (neither home broadband nor mobile data) is available at the premises_Number</v>
      </c>
      <c r="B2050" s="31" t="s">
        <v>233</v>
      </c>
      <c r="C2050" s="31" t="s">
        <v>234</v>
      </c>
      <c r="D2050" s="31" t="s">
        <v>229</v>
      </c>
      <c r="E2050" s="31">
        <v>2019</v>
      </c>
      <c r="F2050" s="31" t="s">
        <v>49</v>
      </c>
      <c r="G2050" s="31" t="s">
        <v>52</v>
      </c>
      <c r="H2050" s="31" t="s">
        <v>743</v>
      </c>
      <c r="I2050" s="31">
        <v>215.30174272427541</v>
      </c>
      <c r="J2050" s="31">
        <f>INDEX('LA lookup'!H:H,MATCH(B2050,'LA lookup'!G:G,0))</f>
        <v>92701</v>
      </c>
      <c r="K2050" s="31">
        <f t="shared" si="104"/>
        <v>2.3225395920677818</v>
      </c>
      <c r="L2050" s="31" t="str">
        <f t="shared" si="105"/>
        <v>2.3 per 1000 0-17 yr olds</v>
      </c>
      <c r="M2050" s="31">
        <f t="shared" si="106"/>
        <v>2.3225395920677818</v>
      </c>
    </row>
    <row r="2051" spans="1:13" x14ac:dyDescent="0.45">
      <c r="A2051" s="31" t="str">
        <f t="shared" si="103"/>
        <v>E09000004_Children in households where no internet above 10mbps (neither home broadband nor mobile data) is available at the premises_Number</v>
      </c>
      <c r="B2051" s="31" t="s">
        <v>242</v>
      </c>
      <c r="C2051" s="31" t="s">
        <v>243</v>
      </c>
      <c r="D2051" s="31" t="s">
        <v>229</v>
      </c>
      <c r="E2051" s="31">
        <v>2019</v>
      </c>
      <c r="F2051" s="31" t="s">
        <v>49</v>
      </c>
      <c r="G2051" s="31" t="s">
        <v>52</v>
      </c>
      <c r="H2051" s="31" t="s">
        <v>743</v>
      </c>
      <c r="I2051" s="31">
        <v>738.50034069297976</v>
      </c>
      <c r="J2051" s="31">
        <f>INDEX('LA lookup'!H:H,MATCH(B2051,'LA lookup'!G:G,0))</f>
        <v>56853</v>
      </c>
      <c r="K2051" s="31">
        <f t="shared" si="104"/>
        <v>12.989645941163698</v>
      </c>
      <c r="L2051" s="31" t="str">
        <f t="shared" si="105"/>
        <v>13 per 1000 0-17 yr olds</v>
      </c>
      <c r="M2051" s="31">
        <f t="shared" si="106"/>
        <v>12.989645941163698</v>
      </c>
    </row>
    <row r="2052" spans="1:13" x14ac:dyDescent="0.45">
      <c r="A2052" s="31" t="str">
        <f t="shared" si="103"/>
        <v>E06000037_Children in households where no internet above 10mbps (neither home broadband nor mobile data) is available at the premises_Number</v>
      </c>
      <c r="B2052" s="31" t="s">
        <v>456</v>
      </c>
      <c r="C2052" s="31" t="s">
        <v>457</v>
      </c>
      <c r="D2052" s="31" t="s">
        <v>229</v>
      </c>
      <c r="E2052" s="31">
        <v>2019</v>
      </c>
      <c r="F2052" s="31" t="s">
        <v>49</v>
      </c>
      <c r="G2052" s="31" t="s">
        <v>52</v>
      </c>
      <c r="H2052" s="31" t="s">
        <v>743</v>
      </c>
      <c r="I2052" s="31">
        <v>391.62474366729117</v>
      </c>
      <c r="J2052" s="31">
        <f>INDEX('LA lookup'!H:H,MATCH(B2052,'LA lookup'!G:G,0))</f>
        <v>35623</v>
      </c>
      <c r="K2052" s="31">
        <f t="shared" si="104"/>
        <v>10.993592444973507</v>
      </c>
      <c r="L2052" s="31" t="str">
        <f t="shared" si="105"/>
        <v>11 per 1000 0-17 yr olds</v>
      </c>
      <c r="M2052" s="31">
        <f t="shared" si="106"/>
        <v>10.993592444973507</v>
      </c>
    </row>
    <row r="2053" spans="1:13" x14ac:dyDescent="0.45">
      <c r="A2053" s="31" t="str">
        <f t="shared" si="103"/>
        <v>E09000005_Children in households where no internet above 10mbps (neither home broadband nor mobile data) is available at the premises_Number</v>
      </c>
      <c r="B2053" s="31" t="s">
        <v>261</v>
      </c>
      <c r="C2053" s="31" t="s">
        <v>262</v>
      </c>
      <c r="D2053" s="31" t="s">
        <v>229</v>
      </c>
      <c r="E2053" s="31">
        <v>2019</v>
      </c>
      <c r="F2053" s="31" t="s">
        <v>49</v>
      </c>
      <c r="G2053" s="31" t="s">
        <v>52</v>
      </c>
      <c r="H2053" s="31" t="s">
        <v>743</v>
      </c>
      <c r="I2053" s="31">
        <v>309.56449089583657</v>
      </c>
      <c r="J2053" s="31">
        <f>INDEX('LA lookup'!H:H,MATCH(B2053,'LA lookup'!G:G,0))</f>
        <v>77893</v>
      </c>
      <c r="K2053" s="31">
        <f t="shared" si="104"/>
        <v>3.9742273490023057</v>
      </c>
      <c r="L2053" s="31" t="str">
        <f t="shared" si="105"/>
        <v>4 per 1000 0-17 yr olds</v>
      </c>
      <c r="M2053" s="31">
        <f t="shared" si="106"/>
        <v>3.9742273490023057</v>
      </c>
    </row>
    <row r="2054" spans="1:13" x14ac:dyDescent="0.45">
      <c r="A2054" s="31" t="str">
        <f t="shared" si="103"/>
        <v>E06000038_Children in households where no internet above 10mbps (neither home broadband nor mobile data) is available at the premises_Number</v>
      </c>
      <c r="B2054" s="31" t="s">
        <v>557</v>
      </c>
      <c r="C2054" s="31" t="s">
        <v>726</v>
      </c>
      <c r="D2054" s="31" t="s">
        <v>229</v>
      </c>
      <c r="E2054" s="31">
        <v>2019</v>
      </c>
      <c r="F2054" s="31" t="s">
        <v>49</v>
      </c>
      <c r="G2054" s="31" t="s">
        <v>52</v>
      </c>
      <c r="H2054" s="31" t="s">
        <v>743</v>
      </c>
      <c r="I2054" s="31">
        <v>152.95765706083694</v>
      </c>
      <c r="J2054" s="31">
        <f>INDEX('LA lookup'!H:H,MATCH(B2054,'LA lookup'!G:G,0))</f>
        <v>37080</v>
      </c>
      <c r="K2054" s="31">
        <f t="shared" si="104"/>
        <v>4.1250716575198743</v>
      </c>
      <c r="L2054" s="31" t="str">
        <f t="shared" si="105"/>
        <v>4.1 per 1000 0-17 yr olds</v>
      </c>
      <c r="M2054" s="31">
        <f t="shared" si="106"/>
        <v>4.1250716575198743</v>
      </c>
    </row>
    <row r="2055" spans="1:13" x14ac:dyDescent="0.45">
      <c r="A2055" s="31" t="str">
        <f t="shared" si="103"/>
        <v>E09000006_Children in households where no internet above 10mbps (neither home broadband nor mobile data) is available at the premises_Number</v>
      </c>
      <c r="B2055" s="31" t="s">
        <v>267</v>
      </c>
      <c r="C2055" s="31" t="s">
        <v>268</v>
      </c>
      <c r="D2055" s="31" t="s">
        <v>229</v>
      </c>
      <c r="E2055" s="31">
        <v>2019</v>
      </c>
      <c r="F2055" s="31" t="s">
        <v>49</v>
      </c>
      <c r="G2055" s="31" t="s">
        <v>52</v>
      </c>
      <c r="H2055" s="31" t="s">
        <v>743</v>
      </c>
      <c r="I2055" s="31">
        <v>346.84125463049043</v>
      </c>
      <c r="J2055" s="31">
        <f>INDEX('LA lookup'!H:H,MATCH(B2055,'LA lookup'!G:G,0))</f>
        <v>75055</v>
      </c>
      <c r="K2055" s="31">
        <f t="shared" si="104"/>
        <v>4.6211612101857362</v>
      </c>
      <c r="L2055" s="31" t="str">
        <f t="shared" si="105"/>
        <v>4.6 per 1000 0-17 yr olds</v>
      </c>
      <c r="M2055" s="31">
        <f t="shared" si="106"/>
        <v>4.6211612101857362</v>
      </c>
    </row>
    <row r="2056" spans="1:13" x14ac:dyDescent="0.45">
      <c r="A2056" s="31" t="str">
        <f t="shared" si="103"/>
        <v>E06000039_Children in households where no internet above 10mbps (neither home broadband nor mobile data) is available at the premises_Number</v>
      </c>
      <c r="B2056" s="31" t="s">
        <v>404</v>
      </c>
      <c r="C2056" s="31" t="s">
        <v>405</v>
      </c>
      <c r="D2056" s="31" t="s">
        <v>229</v>
      </c>
      <c r="E2056" s="31">
        <v>2019</v>
      </c>
      <c r="F2056" s="31" t="s">
        <v>49</v>
      </c>
      <c r="G2056" s="31" t="s">
        <v>52</v>
      </c>
      <c r="H2056" s="31" t="s">
        <v>743</v>
      </c>
      <c r="I2056" s="31">
        <v>76.680452164323128</v>
      </c>
      <c r="J2056" s="31">
        <f>INDEX('LA lookup'!H:H,MATCH(B2056,'LA lookup'!G:G,0))</f>
        <v>42699</v>
      </c>
      <c r="K2056" s="31">
        <f t="shared" si="104"/>
        <v>1.7958371897309802</v>
      </c>
      <c r="L2056" s="31" t="str">
        <f t="shared" si="105"/>
        <v>1.8 per 1000 0-17 yr olds</v>
      </c>
      <c r="M2056" s="31">
        <f t="shared" si="106"/>
        <v>1.7958371897309802</v>
      </c>
    </row>
    <row r="2057" spans="1:13" x14ac:dyDescent="0.45">
      <c r="A2057" s="31" t="str">
        <f t="shared" si="103"/>
        <v>E09000007_Children in households where no internet above 10mbps (neither home broadband nor mobile data) is available at the premises_Number</v>
      </c>
      <c r="B2057" s="31" t="s">
        <v>277</v>
      </c>
      <c r="C2057" s="31" t="s">
        <v>278</v>
      </c>
      <c r="D2057" s="31" t="s">
        <v>229</v>
      </c>
      <c r="E2057" s="31">
        <v>2019</v>
      </c>
      <c r="F2057" s="31" t="s">
        <v>49</v>
      </c>
      <c r="G2057" s="31" t="s">
        <v>52</v>
      </c>
      <c r="H2057" s="31" t="s">
        <v>743</v>
      </c>
      <c r="I2057" s="31">
        <v>133.97230278700806</v>
      </c>
      <c r="J2057" s="31">
        <f>INDEX('LA lookup'!H:H,MATCH(B2057,'LA lookup'!G:G,0))</f>
        <v>50983</v>
      </c>
      <c r="K2057" s="31">
        <f t="shared" si="104"/>
        <v>2.6277838257263806</v>
      </c>
      <c r="L2057" s="31" t="str">
        <f t="shared" si="105"/>
        <v>2.6 per 1000 0-17 yr olds</v>
      </c>
      <c r="M2057" s="31">
        <f t="shared" si="106"/>
        <v>2.6277838257263806</v>
      </c>
    </row>
    <row r="2058" spans="1:13" x14ac:dyDescent="0.45">
      <c r="A2058" s="31" t="str">
        <f t="shared" si="103"/>
        <v>E06000040_Children in households where no internet above 10mbps (neither home broadband nor mobile data) is available at the premises_Number</v>
      </c>
      <c r="B2058" s="31" t="s">
        <v>555</v>
      </c>
      <c r="C2058" s="31" t="s">
        <v>727</v>
      </c>
      <c r="D2058" s="31" t="s">
        <v>229</v>
      </c>
      <c r="E2058" s="31">
        <v>2019</v>
      </c>
      <c r="F2058" s="31" t="s">
        <v>49</v>
      </c>
      <c r="G2058" s="31" t="s">
        <v>52</v>
      </c>
      <c r="H2058" s="31" t="s">
        <v>743</v>
      </c>
      <c r="I2058" s="31">
        <v>351.71244274688178</v>
      </c>
      <c r="J2058" s="31">
        <f>INDEX('LA lookup'!H:H,MATCH(B2058,'LA lookup'!G:G,0))</f>
        <v>34604</v>
      </c>
      <c r="K2058" s="31">
        <f t="shared" si="104"/>
        <v>10.163924481183729</v>
      </c>
      <c r="L2058" s="31" t="str">
        <f t="shared" si="105"/>
        <v>10.2 per 1000 0-17 yr olds</v>
      </c>
      <c r="M2058" s="31">
        <f t="shared" si="106"/>
        <v>10.163924481183729</v>
      </c>
    </row>
    <row r="2059" spans="1:13" x14ac:dyDescent="0.45">
      <c r="A2059" s="31" t="str">
        <f t="shared" si="103"/>
        <v>E09000008_Children in households where no internet above 10mbps (neither home broadband nor mobile data) is available at the premises_Number</v>
      </c>
      <c r="B2059" s="31" t="s">
        <v>486</v>
      </c>
      <c r="C2059" s="31" t="s">
        <v>487</v>
      </c>
      <c r="D2059" s="31" t="s">
        <v>229</v>
      </c>
      <c r="E2059" s="31">
        <v>2019</v>
      </c>
      <c r="F2059" s="31" t="s">
        <v>49</v>
      </c>
      <c r="G2059" s="31" t="s">
        <v>52</v>
      </c>
      <c r="H2059" s="31" t="s">
        <v>743</v>
      </c>
      <c r="I2059" s="31">
        <v>400.84502980798771</v>
      </c>
      <c r="J2059" s="31">
        <f>INDEX('LA lookup'!H:H,MATCH(B2059,'LA lookup'!G:G,0))</f>
        <v>94702</v>
      </c>
      <c r="K2059" s="31">
        <f t="shared" si="104"/>
        <v>4.2326986738187964</v>
      </c>
      <c r="L2059" s="31" t="str">
        <f t="shared" si="105"/>
        <v>4.2 per 1000 0-17 yr olds</v>
      </c>
      <c r="M2059" s="31">
        <f t="shared" si="106"/>
        <v>4.2326986738187964</v>
      </c>
    </row>
    <row r="2060" spans="1:13" x14ac:dyDescent="0.45">
      <c r="A2060" s="31" t="str">
        <f t="shared" si="103"/>
        <v>E06000041_Children in households where no internet above 10mbps (neither home broadband nor mobile data) is available at the premises_Number</v>
      </c>
      <c r="B2060" s="31" t="s">
        <v>466</v>
      </c>
      <c r="C2060" s="31" t="s">
        <v>467</v>
      </c>
      <c r="D2060" s="31" t="s">
        <v>229</v>
      </c>
      <c r="E2060" s="31">
        <v>2019</v>
      </c>
      <c r="F2060" s="31" t="s">
        <v>49</v>
      </c>
      <c r="G2060" s="31" t="s">
        <v>52</v>
      </c>
      <c r="H2060" s="31" t="s">
        <v>743</v>
      </c>
      <c r="I2060" s="31">
        <v>1134.2382731423827</v>
      </c>
      <c r="J2060" s="31">
        <f>INDEX('LA lookup'!H:H,MATCH(B2060,'LA lookup'!G:G,0))</f>
        <v>39532</v>
      </c>
      <c r="K2060" s="31">
        <f t="shared" si="104"/>
        <v>28.691649123302206</v>
      </c>
      <c r="L2060" s="31" t="str">
        <f t="shared" si="105"/>
        <v>28.7 per 1000 0-17 yr olds</v>
      </c>
      <c r="M2060" s="31">
        <f t="shared" si="106"/>
        <v>28.691649123302206</v>
      </c>
    </row>
    <row r="2061" spans="1:13" x14ac:dyDescent="0.45">
      <c r="A2061" s="31" t="str">
        <f t="shared" si="103"/>
        <v>E09000009_Children in households where no internet above 10mbps (neither home broadband nor mobile data) is available at the premises_Number</v>
      </c>
      <c r="B2061" s="31" t="s">
        <v>509</v>
      </c>
      <c r="C2061" s="31" t="s">
        <v>510</v>
      </c>
      <c r="D2061" s="31" t="s">
        <v>229</v>
      </c>
      <c r="E2061" s="31">
        <v>2019</v>
      </c>
      <c r="F2061" s="31" t="s">
        <v>49</v>
      </c>
      <c r="G2061" s="31" t="s">
        <v>52</v>
      </c>
      <c r="H2061" s="31" t="s">
        <v>743</v>
      </c>
      <c r="I2061" s="31">
        <v>474.89313736971542</v>
      </c>
      <c r="J2061" s="31">
        <f>INDEX('LA lookup'!H:H,MATCH(B2061,'LA lookup'!G:G,0))</f>
        <v>81732</v>
      </c>
      <c r="K2061" s="31">
        <f t="shared" si="104"/>
        <v>5.8103697128384901</v>
      </c>
      <c r="L2061" s="31" t="str">
        <f t="shared" si="105"/>
        <v>5.8 per 1000 0-17 yr olds</v>
      </c>
      <c r="M2061" s="31">
        <f t="shared" si="106"/>
        <v>5.8103697128384901</v>
      </c>
    </row>
    <row r="2062" spans="1:13" x14ac:dyDescent="0.45">
      <c r="A2062" s="31" t="str">
        <f t="shared" si="103"/>
        <v>E06000042_Children in households where no internet above 10mbps (neither home broadband nor mobile data) is available at the premises_Number</v>
      </c>
      <c r="B2062" s="31" t="s">
        <v>355</v>
      </c>
      <c r="C2062" s="31" t="s">
        <v>356</v>
      </c>
      <c r="D2062" s="31" t="s">
        <v>229</v>
      </c>
      <c r="E2062" s="31">
        <v>2019</v>
      </c>
      <c r="F2062" s="31" t="s">
        <v>49</v>
      </c>
      <c r="G2062" s="31" t="s">
        <v>52</v>
      </c>
      <c r="H2062" s="31" t="s">
        <v>743</v>
      </c>
      <c r="I2062" s="31">
        <v>423.89216778188006</v>
      </c>
      <c r="J2062" s="31">
        <f>INDEX('LA lookup'!H:H,MATCH(B2062,'LA lookup'!G:G,0))</f>
        <v>68278</v>
      </c>
      <c r="K2062" s="31">
        <f t="shared" si="104"/>
        <v>6.2083272471642408</v>
      </c>
      <c r="L2062" s="31" t="str">
        <f t="shared" si="105"/>
        <v>6.2 per 1000 0-17 yr olds</v>
      </c>
      <c r="M2062" s="31">
        <f t="shared" si="106"/>
        <v>6.2083272471642408</v>
      </c>
    </row>
    <row r="2063" spans="1:13" x14ac:dyDescent="0.45">
      <c r="A2063" s="31" t="str">
        <f t="shared" si="103"/>
        <v>E09000010_Children in households where no internet above 10mbps (neither home broadband nor mobile data) is available at the premises_Number</v>
      </c>
      <c r="B2063" s="31" t="s">
        <v>301</v>
      </c>
      <c r="C2063" s="31" t="s">
        <v>302</v>
      </c>
      <c r="D2063" s="31" t="s">
        <v>229</v>
      </c>
      <c r="E2063" s="31">
        <v>2019</v>
      </c>
      <c r="F2063" s="31" t="s">
        <v>49</v>
      </c>
      <c r="G2063" s="31" t="s">
        <v>52</v>
      </c>
      <c r="H2063" s="31" t="s">
        <v>743</v>
      </c>
      <c r="I2063" s="31">
        <v>296.37484885126963</v>
      </c>
      <c r="J2063" s="31">
        <f>INDEX('LA lookup'!H:H,MATCH(B2063,'LA lookup'!G:G,0))</f>
        <v>84497</v>
      </c>
      <c r="K2063" s="31">
        <f t="shared" si="104"/>
        <v>3.5075191882702303</v>
      </c>
      <c r="L2063" s="31" t="str">
        <f t="shared" si="105"/>
        <v>3.5 per 1000 0-17 yr olds</v>
      </c>
      <c r="M2063" s="31">
        <f t="shared" si="106"/>
        <v>3.5075191882702303</v>
      </c>
    </row>
    <row r="2064" spans="1:13" x14ac:dyDescent="0.45">
      <c r="A2064" s="31" t="str">
        <f t="shared" si="103"/>
        <v>E06000043_Children in households where no internet above 10mbps (neither home broadband nor mobile data) is available at the premises_Number</v>
      </c>
      <c r="B2064" s="31" t="s">
        <v>263</v>
      </c>
      <c r="C2064" s="31" t="s">
        <v>264</v>
      </c>
      <c r="D2064" s="31" t="s">
        <v>229</v>
      </c>
      <c r="E2064" s="31">
        <v>2019</v>
      </c>
      <c r="F2064" s="31" t="s">
        <v>49</v>
      </c>
      <c r="G2064" s="31" t="s">
        <v>52</v>
      </c>
      <c r="H2064" s="31" t="s">
        <v>743</v>
      </c>
      <c r="I2064" s="31">
        <v>261.25529268942648</v>
      </c>
      <c r="J2064" s="31">
        <f>INDEX('LA lookup'!H:H,MATCH(B2064,'LA lookup'!G:G,0))</f>
        <v>51005</v>
      </c>
      <c r="K2064" s="31">
        <f t="shared" si="104"/>
        <v>5.1221506262018721</v>
      </c>
      <c r="L2064" s="31" t="str">
        <f t="shared" si="105"/>
        <v>5.1 per 1000 0-17 yr olds</v>
      </c>
      <c r="M2064" s="31">
        <f t="shared" si="106"/>
        <v>5.1221506262018721</v>
      </c>
    </row>
    <row r="2065" spans="1:13" x14ac:dyDescent="0.45">
      <c r="A2065" s="31" t="str">
        <f t="shared" si="103"/>
        <v>E09000011_Children in households where no internet above 10mbps (neither home broadband nor mobile data) is available at the premises_Number</v>
      </c>
      <c r="B2065" s="31" t="s">
        <v>518</v>
      </c>
      <c r="C2065" s="31" t="s">
        <v>519</v>
      </c>
      <c r="D2065" s="31" t="s">
        <v>229</v>
      </c>
      <c r="E2065" s="31">
        <v>2019</v>
      </c>
      <c r="F2065" s="31" t="s">
        <v>49</v>
      </c>
      <c r="G2065" s="31" t="s">
        <v>52</v>
      </c>
      <c r="H2065" s="31" t="s">
        <v>743</v>
      </c>
      <c r="I2065" s="31">
        <v>281.40316670588635</v>
      </c>
      <c r="J2065" s="31">
        <f>INDEX('LA lookup'!H:H,MATCH(B2065,'LA lookup'!G:G,0))</f>
        <v>68917</v>
      </c>
      <c r="K2065" s="31">
        <f t="shared" si="104"/>
        <v>4.0832184614229625</v>
      </c>
      <c r="L2065" s="31" t="str">
        <f t="shared" si="105"/>
        <v>4.1 per 1000 0-17 yr olds</v>
      </c>
      <c r="M2065" s="31">
        <f t="shared" si="106"/>
        <v>4.0832184614229625</v>
      </c>
    </row>
    <row r="2066" spans="1:13" x14ac:dyDescent="0.45">
      <c r="A2066" s="31" t="str">
        <f t="shared" si="103"/>
        <v>E06000044_Children in households where no internet above 10mbps (neither home broadband nor mobile data) is available at the premises_Number</v>
      </c>
      <c r="B2066" s="31" t="s">
        <v>383</v>
      </c>
      <c r="C2066" s="31" t="s">
        <v>384</v>
      </c>
      <c r="D2066" s="31" t="s">
        <v>229</v>
      </c>
      <c r="E2066" s="31">
        <v>2019</v>
      </c>
      <c r="F2066" s="31" t="s">
        <v>49</v>
      </c>
      <c r="G2066" s="31" t="s">
        <v>52</v>
      </c>
      <c r="H2066" s="31" t="s">
        <v>743</v>
      </c>
      <c r="I2066" s="31">
        <v>570.90303203034216</v>
      </c>
      <c r="J2066" s="31">
        <f>INDEX('LA lookup'!H:H,MATCH(B2066,'LA lookup'!G:G,0))</f>
        <v>44046</v>
      </c>
      <c r="K2066" s="31">
        <f t="shared" si="104"/>
        <v>12.961518231629256</v>
      </c>
      <c r="L2066" s="31" t="str">
        <f t="shared" si="105"/>
        <v>13 per 1000 0-17 yr olds</v>
      </c>
      <c r="M2066" s="31">
        <f t="shared" si="106"/>
        <v>12.961518231629256</v>
      </c>
    </row>
    <row r="2067" spans="1:13" x14ac:dyDescent="0.45">
      <c r="A2067" s="31" t="str">
        <f t="shared" si="103"/>
        <v>E09000012_Children in households where no internet above 10mbps (neither home broadband nor mobile data) is available at the premises_Number</v>
      </c>
      <c r="B2067" s="31" t="s">
        <v>498</v>
      </c>
      <c r="C2067" s="31" t="s">
        <v>499</v>
      </c>
      <c r="D2067" s="31" t="s">
        <v>229</v>
      </c>
      <c r="E2067" s="31">
        <v>2019</v>
      </c>
      <c r="F2067" s="31" t="s">
        <v>49</v>
      </c>
      <c r="G2067" s="31" t="s">
        <v>52</v>
      </c>
      <c r="H2067" s="31" t="s">
        <v>743</v>
      </c>
      <c r="I2067" s="31">
        <v>159.85905479622488</v>
      </c>
      <c r="J2067" s="31">
        <f>INDEX('LA lookup'!H:H,MATCH(B2067,'LA lookup'!G:G,0))</f>
        <v>63655</v>
      </c>
      <c r="K2067" s="31">
        <f t="shared" si="104"/>
        <v>2.5113353985739515</v>
      </c>
      <c r="L2067" s="31" t="str">
        <f t="shared" si="105"/>
        <v>2.5 per 1000 0-17 yr olds</v>
      </c>
      <c r="M2067" s="31">
        <f t="shared" si="106"/>
        <v>2.5113353985739515</v>
      </c>
    </row>
    <row r="2068" spans="1:13" x14ac:dyDescent="0.45">
      <c r="A2068" s="31" t="str">
        <f t="shared" si="103"/>
        <v>E06000045_Children in households where no internet above 10mbps (neither home broadband nor mobile data) is available at the premises_Number</v>
      </c>
      <c r="B2068" s="31" t="s">
        <v>577</v>
      </c>
      <c r="C2068" s="31" t="s">
        <v>729</v>
      </c>
      <c r="D2068" s="31" t="s">
        <v>229</v>
      </c>
      <c r="E2068" s="31">
        <v>2019</v>
      </c>
      <c r="F2068" s="31" t="s">
        <v>49</v>
      </c>
      <c r="G2068" s="31" t="s">
        <v>52</v>
      </c>
      <c r="H2068" s="31" t="s">
        <v>743</v>
      </c>
      <c r="I2068" s="31">
        <v>553.17371786151546</v>
      </c>
      <c r="J2068" s="31">
        <f>INDEX('LA lookup'!H:H,MATCH(B2068,'LA lookup'!G:G,0))</f>
        <v>50832</v>
      </c>
      <c r="K2068" s="31">
        <f t="shared" si="104"/>
        <v>10.882391364918073</v>
      </c>
      <c r="L2068" s="31" t="str">
        <f t="shared" si="105"/>
        <v>10.9 per 1000 0-17 yr olds</v>
      </c>
      <c r="M2068" s="31">
        <f t="shared" si="106"/>
        <v>10.882391364918073</v>
      </c>
    </row>
    <row r="2069" spans="1:13" x14ac:dyDescent="0.45">
      <c r="A2069" s="31" t="str">
        <f t="shared" si="103"/>
        <v>E09000013_Children in households where no internet above 10mbps (neither home broadband nor mobile data) is available at the premises_Number</v>
      </c>
      <c r="B2069" s="31" t="s">
        <v>491</v>
      </c>
      <c r="C2069" s="31" t="s">
        <v>723</v>
      </c>
      <c r="D2069" s="31" t="s">
        <v>229</v>
      </c>
      <c r="E2069" s="31">
        <v>2019</v>
      </c>
      <c r="F2069" s="31" t="s">
        <v>49</v>
      </c>
      <c r="G2069" s="31" t="s">
        <v>52</v>
      </c>
      <c r="H2069" s="31" t="s">
        <v>743</v>
      </c>
      <c r="I2069" s="31">
        <v>118.38565022421525</v>
      </c>
      <c r="J2069" s="31">
        <f>INDEX('LA lookup'!H:H,MATCH(B2069,'LA lookup'!G:G,0))</f>
        <v>36898</v>
      </c>
      <c r="K2069" s="31">
        <f t="shared" si="104"/>
        <v>3.2084571040223118</v>
      </c>
      <c r="L2069" s="31" t="str">
        <f t="shared" si="105"/>
        <v>3.2 per 1000 0-17 yr olds</v>
      </c>
      <c r="M2069" s="31">
        <f t="shared" si="106"/>
        <v>3.2084571040223118</v>
      </c>
    </row>
    <row r="2070" spans="1:13" x14ac:dyDescent="0.45">
      <c r="A2070" s="31" t="str">
        <f t="shared" si="103"/>
        <v>E06000046_Children in households where no internet above 10mbps (neither home broadband nor mobile data) is available at the premises_Number</v>
      </c>
      <c r="B2070" s="31" t="s">
        <v>325</v>
      </c>
      <c r="C2070" s="31" t="s">
        <v>326</v>
      </c>
      <c r="D2070" s="31" t="s">
        <v>229</v>
      </c>
      <c r="E2070" s="31">
        <v>2019</v>
      </c>
      <c r="F2070" s="31" t="s">
        <v>49</v>
      </c>
      <c r="G2070" s="31" t="s">
        <v>52</v>
      </c>
      <c r="H2070" s="31" t="s">
        <v>743</v>
      </c>
      <c r="I2070" s="31">
        <v>299.6110468277314</v>
      </c>
      <c r="J2070" s="31">
        <f>INDEX('LA lookup'!H:H,MATCH(B2070,'LA lookup'!G:G,0))</f>
        <v>24869</v>
      </c>
      <c r="K2070" s="31">
        <f t="shared" si="104"/>
        <v>12.047571145913846</v>
      </c>
      <c r="L2070" s="31" t="str">
        <f t="shared" si="105"/>
        <v>12 per 1000 0-17 yr olds</v>
      </c>
      <c r="M2070" s="31">
        <f t="shared" si="106"/>
        <v>12.047571145913846</v>
      </c>
    </row>
    <row r="2071" spans="1:13" x14ac:dyDescent="0.45">
      <c r="A2071" s="31" t="str">
        <f t="shared" si="103"/>
        <v>E09000014_Children in households where no internet above 10mbps (neither home broadband nor mobile data) is available at the premises_Number</v>
      </c>
      <c r="B2071" s="31" t="s">
        <v>311</v>
      </c>
      <c r="C2071" s="31" t="s">
        <v>312</v>
      </c>
      <c r="D2071" s="31" t="s">
        <v>229</v>
      </c>
      <c r="E2071" s="31">
        <v>2019</v>
      </c>
      <c r="F2071" s="31" t="s">
        <v>49</v>
      </c>
      <c r="G2071" s="31" t="s">
        <v>52</v>
      </c>
      <c r="H2071" s="31" t="s">
        <v>743</v>
      </c>
      <c r="I2071" s="31">
        <v>300.99013749210513</v>
      </c>
      <c r="J2071" s="31">
        <f>INDEX('LA lookup'!H:H,MATCH(B2071,'LA lookup'!G:G,0))</f>
        <v>60398</v>
      </c>
      <c r="K2071" s="31">
        <f t="shared" si="104"/>
        <v>4.983445436804284</v>
      </c>
      <c r="L2071" s="31" t="str">
        <f t="shared" si="105"/>
        <v>5 per 1000 0-17 yr olds</v>
      </c>
      <c r="M2071" s="31">
        <f t="shared" si="106"/>
        <v>4.983445436804284</v>
      </c>
    </row>
    <row r="2072" spans="1:13" x14ac:dyDescent="0.45">
      <c r="A2072" s="31" t="str">
        <f t="shared" si="103"/>
        <v>E06000047_Children in households where no internet above 10mbps (neither home broadband nor mobile data) is available at the premises_Number</v>
      </c>
      <c r="B2072" s="31" t="s">
        <v>528</v>
      </c>
      <c r="C2072" s="31" t="s">
        <v>624</v>
      </c>
      <c r="D2072" s="31" t="s">
        <v>229</v>
      </c>
      <c r="E2072" s="31">
        <v>2019</v>
      </c>
      <c r="F2072" s="31" t="s">
        <v>49</v>
      </c>
      <c r="G2072" s="31" t="s">
        <v>52</v>
      </c>
      <c r="H2072" s="31" t="s">
        <v>743</v>
      </c>
      <c r="I2072" s="31">
        <v>1809.42122978409</v>
      </c>
      <c r="J2072" s="31">
        <f>INDEX('LA lookup'!H:H,MATCH(B2072,'LA lookup'!G:G,0))</f>
        <v>101040</v>
      </c>
      <c r="K2072" s="31">
        <f t="shared" si="104"/>
        <v>17.907969415915382</v>
      </c>
      <c r="L2072" s="31" t="str">
        <f t="shared" si="105"/>
        <v>17.9 per 1000 0-17 yr olds</v>
      </c>
      <c r="M2072" s="31">
        <f t="shared" si="106"/>
        <v>17.907969415915382</v>
      </c>
    </row>
    <row r="2073" spans="1:13" x14ac:dyDescent="0.45">
      <c r="A2073" s="31" t="str">
        <f t="shared" si="103"/>
        <v>E09000015_Children in households where no internet above 10mbps (neither home broadband nor mobile data) is available at the premises_Number</v>
      </c>
      <c r="B2073" s="31" t="s">
        <v>496</v>
      </c>
      <c r="C2073" s="31" t="s">
        <v>497</v>
      </c>
      <c r="D2073" s="31" t="s">
        <v>229</v>
      </c>
      <c r="E2073" s="31">
        <v>2019</v>
      </c>
      <c r="F2073" s="31" t="s">
        <v>49</v>
      </c>
      <c r="G2073" s="31" t="s">
        <v>52</v>
      </c>
      <c r="H2073" s="31" t="s">
        <v>743</v>
      </c>
      <c r="I2073" s="31">
        <v>350.83181293115547</v>
      </c>
      <c r="J2073" s="31">
        <f>INDEX('LA lookup'!H:H,MATCH(B2073,'LA lookup'!G:G,0))</f>
        <v>58373</v>
      </c>
      <c r="K2073" s="31">
        <f t="shared" si="104"/>
        <v>6.0101727327900827</v>
      </c>
      <c r="L2073" s="31" t="str">
        <f t="shared" si="105"/>
        <v>6 per 1000 0-17 yr olds</v>
      </c>
      <c r="M2073" s="31">
        <f t="shared" si="106"/>
        <v>6.0101727327900827</v>
      </c>
    </row>
    <row r="2074" spans="1:13" x14ac:dyDescent="0.45">
      <c r="A2074" s="31" t="str">
        <f t="shared" si="103"/>
        <v>E06000049_Children in households where no internet above 10mbps (neither home broadband nor mobile data) is available at the premises_Number</v>
      </c>
      <c r="B2074" s="31" t="s">
        <v>541</v>
      </c>
      <c r="C2074" s="31" t="s">
        <v>718</v>
      </c>
      <c r="D2074" s="31" t="s">
        <v>229</v>
      </c>
      <c r="E2074" s="31">
        <v>2019</v>
      </c>
      <c r="F2074" s="31" t="s">
        <v>49</v>
      </c>
      <c r="G2074" s="31" t="s">
        <v>52</v>
      </c>
      <c r="H2074" s="31" t="s">
        <v>743</v>
      </c>
      <c r="I2074" s="31">
        <v>1509.2648375345566</v>
      </c>
      <c r="J2074" s="31">
        <f>INDEX('LA lookup'!H:H,MATCH(B2074,'LA lookup'!G:G,0))</f>
        <v>76523</v>
      </c>
      <c r="K2074" s="31">
        <f t="shared" si="104"/>
        <v>19.723022327072339</v>
      </c>
      <c r="L2074" s="31" t="str">
        <f t="shared" si="105"/>
        <v>19.7 per 1000 0-17 yr olds</v>
      </c>
      <c r="M2074" s="31">
        <f t="shared" si="106"/>
        <v>19.723022327072339</v>
      </c>
    </row>
    <row r="2075" spans="1:13" x14ac:dyDescent="0.45">
      <c r="A2075" s="31" t="str">
        <f t="shared" si="103"/>
        <v>E09000016_Children in households where no internet above 10mbps (neither home broadband nor mobile data) is available at the premises_Number</v>
      </c>
      <c r="B2075" s="31" t="s">
        <v>315</v>
      </c>
      <c r="C2075" s="31" t="s">
        <v>316</v>
      </c>
      <c r="D2075" s="31" t="s">
        <v>229</v>
      </c>
      <c r="E2075" s="31">
        <v>2019</v>
      </c>
      <c r="F2075" s="31" t="s">
        <v>49</v>
      </c>
      <c r="G2075" s="31" t="s">
        <v>52</v>
      </c>
      <c r="H2075" s="31" t="s">
        <v>743</v>
      </c>
      <c r="I2075" s="31">
        <v>492.92638025285072</v>
      </c>
      <c r="J2075" s="31">
        <f>INDEX('LA lookup'!H:H,MATCH(B2075,'LA lookup'!G:G,0))</f>
        <v>57541</v>
      </c>
      <c r="K2075" s="31">
        <f t="shared" si="104"/>
        <v>8.5665243956978632</v>
      </c>
      <c r="L2075" s="31" t="str">
        <f t="shared" si="105"/>
        <v>8.6 per 1000 0-17 yr olds</v>
      </c>
      <c r="M2075" s="31">
        <f t="shared" si="106"/>
        <v>8.5665243956978632</v>
      </c>
    </row>
    <row r="2076" spans="1:13" x14ac:dyDescent="0.45">
      <c r="A2076" s="31" t="str">
        <f t="shared" si="103"/>
        <v>E06000050_Children in households where no internet above 10mbps (neither home broadband nor mobile data) is available at the premises_Number</v>
      </c>
      <c r="B2076" s="31" t="s">
        <v>281</v>
      </c>
      <c r="C2076" s="31" t="s">
        <v>282</v>
      </c>
      <c r="D2076" s="31" t="s">
        <v>229</v>
      </c>
      <c r="E2076" s="31">
        <v>2019</v>
      </c>
      <c r="F2076" s="31" t="s">
        <v>49</v>
      </c>
      <c r="G2076" s="31" t="s">
        <v>52</v>
      </c>
      <c r="H2076" s="31" t="s">
        <v>743</v>
      </c>
      <c r="I2076" s="31">
        <v>869.65888239677861</v>
      </c>
      <c r="J2076" s="31">
        <f>INDEX('LA lookup'!H:H,MATCH(B2076,'LA lookup'!G:G,0))</f>
        <v>68054</v>
      </c>
      <c r="K2076" s="31">
        <f t="shared" si="104"/>
        <v>12.778953219454825</v>
      </c>
      <c r="L2076" s="31" t="str">
        <f t="shared" si="105"/>
        <v>12.8 per 1000 0-17 yr olds</v>
      </c>
      <c r="M2076" s="31">
        <f t="shared" si="106"/>
        <v>12.778953219454825</v>
      </c>
    </row>
    <row r="2077" spans="1:13" x14ac:dyDescent="0.45">
      <c r="A2077" s="31" t="str">
        <f t="shared" si="103"/>
        <v>E09000017_Children in households where no internet above 10mbps (neither home broadband nor mobile data) is available at the premises_Number</v>
      </c>
      <c r="B2077" s="31" t="s">
        <v>321</v>
      </c>
      <c r="C2077" s="31" t="s">
        <v>322</v>
      </c>
      <c r="D2077" s="31" t="s">
        <v>229</v>
      </c>
      <c r="E2077" s="31">
        <v>2019</v>
      </c>
      <c r="F2077" s="31" t="s">
        <v>49</v>
      </c>
      <c r="G2077" s="31" t="s">
        <v>52</v>
      </c>
      <c r="H2077" s="31" t="s">
        <v>743</v>
      </c>
      <c r="I2077" s="31">
        <v>1172.2401538000247</v>
      </c>
      <c r="J2077" s="31">
        <f>INDEX('LA lookup'!H:H,MATCH(B2077,'LA lookup'!G:G,0))</f>
        <v>73377</v>
      </c>
      <c r="K2077" s="31">
        <f t="shared" si="104"/>
        <v>15.975580274473263</v>
      </c>
      <c r="L2077" s="31" t="str">
        <f t="shared" si="105"/>
        <v>16 per 1000 0-17 yr olds</v>
      </c>
      <c r="M2077" s="31">
        <f t="shared" si="106"/>
        <v>15.975580274473263</v>
      </c>
    </row>
    <row r="2078" spans="1:13" x14ac:dyDescent="0.45">
      <c r="A2078" s="31" t="str">
        <f t="shared" si="103"/>
        <v>E06000051_Children in households where no internet above 10mbps (neither home broadband nor mobile data) is available at the premises_Number</v>
      </c>
      <c r="B2078" s="31" t="s">
        <v>403</v>
      </c>
      <c r="C2078" s="31" t="s">
        <v>166</v>
      </c>
      <c r="D2078" s="31" t="s">
        <v>229</v>
      </c>
      <c r="E2078" s="31">
        <v>2019</v>
      </c>
      <c r="F2078" s="31" t="s">
        <v>49</v>
      </c>
      <c r="G2078" s="31" t="s">
        <v>52</v>
      </c>
      <c r="H2078" s="31" t="s">
        <v>743</v>
      </c>
      <c r="I2078" s="31">
        <v>3735.5410533133399</v>
      </c>
      <c r="J2078" s="31">
        <f>INDEX('LA lookup'!H:H,MATCH(B2078,'LA lookup'!G:G,0))</f>
        <v>59839</v>
      </c>
      <c r="K2078" s="31">
        <f t="shared" si="104"/>
        <v>62.426528740676481</v>
      </c>
      <c r="L2078" s="31" t="str">
        <f t="shared" si="105"/>
        <v>62.4 per 1000 0-17 yr olds</v>
      </c>
      <c r="M2078" s="31">
        <f t="shared" si="106"/>
        <v>62.426528740676481</v>
      </c>
    </row>
    <row r="2079" spans="1:13" x14ac:dyDescent="0.45">
      <c r="A2079" s="31" t="str">
        <f t="shared" si="103"/>
        <v>E09000018_Children in households where no internet above 10mbps (neither home broadband nor mobile data) is available at the premises_Number</v>
      </c>
      <c r="B2079" s="31" t="s">
        <v>323</v>
      </c>
      <c r="C2079" s="31" t="s">
        <v>324</v>
      </c>
      <c r="D2079" s="31" t="s">
        <v>229</v>
      </c>
      <c r="E2079" s="31">
        <v>2019</v>
      </c>
      <c r="F2079" s="31" t="s">
        <v>49</v>
      </c>
      <c r="G2079" s="31" t="s">
        <v>52</v>
      </c>
      <c r="H2079" s="31" t="s">
        <v>743</v>
      </c>
      <c r="I2079" s="31">
        <v>191.83822738517802</v>
      </c>
      <c r="J2079" s="31">
        <f>INDEX('LA lookup'!H:H,MATCH(B2079,'LA lookup'!G:G,0))</f>
        <v>64898</v>
      </c>
      <c r="K2079" s="31">
        <f t="shared" si="104"/>
        <v>2.9559959842395451</v>
      </c>
      <c r="L2079" s="31" t="str">
        <f t="shared" si="105"/>
        <v>3 per 1000 0-17 yr olds</v>
      </c>
      <c r="M2079" s="31">
        <f t="shared" si="106"/>
        <v>2.9559959842395451</v>
      </c>
    </row>
    <row r="2080" spans="1:13" x14ac:dyDescent="0.45">
      <c r="A2080" s="31" t="str">
        <f t="shared" si="103"/>
        <v>E06000052_Children in households where no internet above 10mbps (neither home broadband nor mobile data) is available at the premises_Number</v>
      </c>
      <c r="B2080" s="31" t="s">
        <v>482</v>
      </c>
      <c r="C2080" s="31" t="s">
        <v>720</v>
      </c>
      <c r="D2080" s="31" t="s">
        <v>229</v>
      </c>
      <c r="E2080" s="31">
        <v>2019</v>
      </c>
      <c r="F2080" s="31" t="s">
        <v>49</v>
      </c>
      <c r="G2080" s="31" t="s">
        <v>52</v>
      </c>
      <c r="H2080" s="31" t="s">
        <v>743</v>
      </c>
      <c r="I2080" s="31">
        <v>2613.3644388208536</v>
      </c>
      <c r="J2080" s="31">
        <f>INDEX('LA lookup'!H:H,MATCH(B2080,'LA lookup'!G:G,0))</f>
        <v>107810</v>
      </c>
      <c r="K2080" s="31">
        <f t="shared" si="104"/>
        <v>24.240464138956067</v>
      </c>
      <c r="L2080" s="31" t="str">
        <f t="shared" si="105"/>
        <v>24.2 per 1000 0-17 yr olds</v>
      </c>
      <c r="M2080" s="31">
        <f t="shared" si="106"/>
        <v>24.240464138956067</v>
      </c>
    </row>
    <row r="2081" spans="1:13" x14ac:dyDescent="0.45">
      <c r="A2081" s="31" t="str">
        <f t="shared" si="103"/>
        <v>E09000019_Children in households where no internet above 10mbps (neither home broadband nor mobile data) is available at the premises_Number</v>
      </c>
      <c r="B2081" s="31" t="s">
        <v>500</v>
      </c>
      <c r="C2081" s="31" t="s">
        <v>501</v>
      </c>
      <c r="D2081" s="31" t="s">
        <v>229</v>
      </c>
      <c r="E2081" s="31">
        <v>2019</v>
      </c>
      <c r="F2081" s="31" t="s">
        <v>49</v>
      </c>
      <c r="G2081" s="31" t="s">
        <v>52</v>
      </c>
      <c r="H2081" s="31" t="s">
        <v>743</v>
      </c>
      <c r="I2081" s="31">
        <v>71.428179799512037</v>
      </c>
      <c r="J2081" s="31">
        <f>INDEX('LA lookup'!H:H,MATCH(B2081,'LA lookup'!G:G,0))</f>
        <v>42098</v>
      </c>
      <c r="K2081" s="31">
        <f t="shared" si="104"/>
        <v>1.6967119530503121</v>
      </c>
      <c r="L2081" s="31" t="str">
        <f t="shared" si="105"/>
        <v>1.7 per 1000 0-17 yr olds</v>
      </c>
      <c r="M2081" s="31">
        <f t="shared" si="106"/>
        <v>1.6967119530503121</v>
      </c>
    </row>
    <row r="2082" spans="1:13" x14ac:dyDescent="0.45">
      <c r="A2082" s="31" t="str">
        <f t="shared" si="103"/>
        <v>E06000053_Children in households where no internet above 10mbps (neither home broadband nor mobile data) is available at the premises_Number</v>
      </c>
      <c r="B2082" s="31" t="s">
        <v>550</v>
      </c>
      <c r="C2082" s="31" t="s">
        <v>551</v>
      </c>
      <c r="D2082" s="31" t="s">
        <v>229</v>
      </c>
      <c r="E2082" s="31">
        <v>2019</v>
      </c>
      <c r="F2082" s="31" t="s">
        <v>49</v>
      </c>
      <c r="G2082" s="31" t="s">
        <v>52</v>
      </c>
      <c r="H2082" s="31" t="s">
        <v>743</v>
      </c>
      <c r="I2082" s="31" t="e">
        <v>#VALUE!</v>
      </c>
      <c r="J2082" s="31">
        <f>INDEX('LA lookup'!H:H,MATCH(B2082,'LA lookup'!G:G,0))</f>
        <v>368</v>
      </c>
      <c r="K2082" s="31" t="e">
        <f t="shared" si="104"/>
        <v>#VALUE!</v>
      </c>
      <c r="L2082" s="31" t="str">
        <f t="shared" si="105"/>
        <v>N/A</v>
      </c>
      <c r="M2082" s="31" t="str">
        <f t="shared" si="106"/>
        <v>N/A</v>
      </c>
    </row>
    <row r="2083" spans="1:13" x14ac:dyDescent="0.45">
      <c r="A2083" s="31" t="str">
        <f t="shared" si="103"/>
        <v>E09000020_Children in households where no internet above 10mbps (neither home broadband nor mobile data) is available at the premises_Number</v>
      </c>
      <c r="B2083" s="31" t="s">
        <v>479</v>
      </c>
      <c r="C2083" s="31" t="s">
        <v>674</v>
      </c>
      <c r="D2083" s="31" t="s">
        <v>229</v>
      </c>
      <c r="E2083" s="31">
        <v>2019</v>
      </c>
      <c r="F2083" s="31" t="s">
        <v>49</v>
      </c>
      <c r="G2083" s="31" t="s">
        <v>52</v>
      </c>
      <c r="H2083" s="31" t="s">
        <v>743</v>
      </c>
      <c r="I2083" s="31">
        <v>34.402542511713243</v>
      </c>
      <c r="J2083" s="31">
        <f>INDEX('LA lookup'!H:H,MATCH(B2083,'LA lookup'!G:G,0))</f>
        <v>28678</v>
      </c>
      <c r="K2083" s="31">
        <f t="shared" si="104"/>
        <v>1.1996144261006083</v>
      </c>
      <c r="L2083" s="31" t="str">
        <f t="shared" si="105"/>
        <v>1.2 per 1000 0-17 yr olds</v>
      </c>
      <c r="M2083" s="31">
        <f t="shared" si="106"/>
        <v>1.1996144261006083</v>
      </c>
    </row>
    <row r="2084" spans="1:13" x14ac:dyDescent="0.45">
      <c r="A2084" s="31" t="str">
        <f t="shared" ref="A2084:A2130" si="107">CONCATENATE(B2084,"_",G2084,"_",H2084)</f>
        <v>E06000054_Children in households where no internet above 10mbps (neither home broadband nor mobile data) is available at the premises_Number</v>
      </c>
      <c r="B2084" s="31" t="s">
        <v>462</v>
      </c>
      <c r="C2084" s="31" t="s">
        <v>463</v>
      </c>
      <c r="D2084" s="31" t="s">
        <v>229</v>
      </c>
      <c r="E2084" s="31">
        <v>2019</v>
      </c>
      <c r="F2084" s="31" t="s">
        <v>49</v>
      </c>
      <c r="G2084" s="31" t="s">
        <v>52</v>
      </c>
      <c r="H2084" s="31" t="s">
        <v>743</v>
      </c>
      <c r="I2084" s="31">
        <v>1837.7663644319009</v>
      </c>
      <c r="J2084" s="31">
        <f>INDEX('LA lookup'!H:H,MATCH(B2084,'LA lookup'!G:G,0))</f>
        <v>105692</v>
      </c>
      <c r="K2084" s="31">
        <f t="shared" ref="K2084:K2130" si="108">I2084/J2084*1000</f>
        <v>17.387941986450258</v>
      </c>
      <c r="L2084" s="31" t="str">
        <f t="shared" ref="L2084:L2129" si="109">IF(LOWER(H2084)="percentage",CONCATENATE(I2084,"%"),IF(J2084="NA",K2084,IF(OR(ISERROR(I2084),ISBLANK(I2084),NOT(ISNUMBER(I2084)),H2084="score"),"N/A",CONCATENATE(ROUND(I2084/J2084*1000,1)," per 1000 0-17 yr olds"))))</f>
        <v>17.4 per 1000 0-17 yr olds</v>
      </c>
      <c r="M2084" s="31">
        <f t="shared" ref="M2084:M2129" si="110">IF(LOWER(H2084)="percentage",I2084,IF(J2084="NA",K2084,IF(OR(ISERROR(I2084),ISBLANK(I2084),NOT(ISNUMBER(I2084))),"N/A",I2084/J2084*1000)))</f>
        <v>17.387941986450258</v>
      </c>
    </row>
    <row r="2085" spans="1:13" x14ac:dyDescent="0.45">
      <c r="A2085" s="31" t="str">
        <f t="shared" si="107"/>
        <v>E06000055_Children in households where no internet above 10mbps (neither home broadband nor mobile data) is available at the premises_Number</v>
      </c>
      <c r="B2085" s="31" t="s">
        <v>240</v>
      </c>
      <c r="C2085" s="31" t="s">
        <v>1853</v>
      </c>
      <c r="D2085" s="31" t="s">
        <v>229</v>
      </c>
      <c r="E2085" s="31">
        <v>2019</v>
      </c>
      <c r="F2085" s="31" t="s">
        <v>49</v>
      </c>
      <c r="G2085" s="31" t="s">
        <v>52</v>
      </c>
      <c r="H2085" s="31" t="s">
        <v>743</v>
      </c>
      <c r="I2085" s="31">
        <v>239.20750231145158</v>
      </c>
      <c r="J2085" s="31">
        <f>INDEX('LA lookup'!H:H,MATCH(B2085,'LA lookup'!G:G,0))</f>
        <v>40088</v>
      </c>
      <c r="K2085" s="31">
        <f t="shared" si="108"/>
        <v>5.9670600257296833</v>
      </c>
      <c r="L2085" s="31" t="str">
        <f t="shared" si="109"/>
        <v>6 per 1000 0-17 yr olds</v>
      </c>
      <c r="M2085" s="31">
        <f t="shared" si="110"/>
        <v>5.9670600257296833</v>
      </c>
    </row>
    <row r="2086" spans="1:13" x14ac:dyDescent="0.45">
      <c r="A2086" s="31" t="str">
        <f t="shared" si="107"/>
        <v>E06000056_Children in households where no internet above 10mbps (neither home broadband nor mobile data) is available at the premises_Number</v>
      </c>
      <c r="B2086" s="31" t="s">
        <v>279</v>
      </c>
      <c r="C2086" s="31" t="s">
        <v>280</v>
      </c>
      <c r="D2086" s="31" t="s">
        <v>229</v>
      </c>
      <c r="E2086" s="31">
        <v>2019</v>
      </c>
      <c r="F2086" s="31" t="s">
        <v>49</v>
      </c>
      <c r="G2086" s="31" t="s">
        <v>52</v>
      </c>
      <c r="H2086" s="31" t="s">
        <v>743</v>
      </c>
      <c r="I2086" s="31">
        <v>659.88166673660351</v>
      </c>
      <c r="J2086" s="31">
        <f>INDEX('LA lookup'!H:H,MATCH(B2086,'LA lookup'!G:G,0))</f>
        <v>62515</v>
      </c>
      <c r="K2086" s="31">
        <f t="shared" si="108"/>
        <v>10.555573330186412</v>
      </c>
      <c r="L2086" s="31" t="str">
        <f t="shared" si="109"/>
        <v>10.6 per 1000 0-17 yr olds</v>
      </c>
      <c r="M2086" s="31">
        <f t="shared" si="110"/>
        <v>10.555573330186412</v>
      </c>
    </row>
    <row r="2087" spans="1:13" x14ac:dyDescent="0.45">
      <c r="A2087" s="31" t="str">
        <f>CONCATENATE(B2087,"_",G2087,"_",H2087)</f>
        <v>E06000048_Children in households where no internet above 10mbps (neither home broadband nor mobile data) is available at the premises_Number</v>
      </c>
      <c r="B2087" s="31" t="s">
        <v>484</v>
      </c>
      <c r="C2087" s="31" t="s">
        <v>705</v>
      </c>
      <c r="D2087" s="31" t="s">
        <v>229</v>
      </c>
      <c r="E2087" s="31">
        <v>2019</v>
      </c>
      <c r="F2087" s="31" t="s">
        <v>49</v>
      </c>
      <c r="G2087" s="31" t="s">
        <v>52</v>
      </c>
      <c r="H2087" s="31" t="s">
        <v>743</v>
      </c>
      <c r="I2087" s="31">
        <v>1769.3171135915773</v>
      </c>
      <c r="J2087" s="31">
        <f>INDEX('LA lookup'!H:H,MATCH(B2087,'LA lookup'!G:G,0))</f>
        <v>59011</v>
      </c>
      <c r="K2087" s="31">
        <f t="shared" si="108"/>
        <v>29.9828356338916</v>
      </c>
      <c r="L2087" s="31" t="str">
        <f t="shared" si="109"/>
        <v>30 per 1000 0-17 yr olds</v>
      </c>
      <c r="M2087" s="31">
        <f t="shared" si="110"/>
        <v>29.9828356338916</v>
      </c>
    </row>
    <row r="2088" spans="1:13" s="31" customFormat="1" x14ac:dyDescent="0.45">
      <c r="A2088" s="31" t="str">
        <f>CONCATENATE(B2088,"_",G2088,"_",H2088)</f>
        <v>E06000029_Children in households where no internet above 10mbps (neither home broadband nor mobile data) is available at the premises_Number</v>
      </c>
      <c r="B2088" s="31" t="s">
        <v>543</v>
      </c>
      <c r="C2088" s="31" t="s">
        <v>717</v>
      </c>
      <c r="D2088" s="31" t="s">
        <v>229</v>
      </c>
      <c r="E2088" s="31">
        <v>2019</v>
      </c>
      <c r="F2088" s="31" t="s">
        <v>49</v>
      </c>
      <c r="G2088" s="31" t="s">
        <v>52</v>
      </c>
      <c r="H2088" s="31" t="s">
        <v>743</v>
      </c>
      <c r="I2088" s="31">
        <v>116.25489517847429</v>
      </c>
      <c r="J2088" s="31">
        <f>INDEX('LA lookup'!H:H,MATCH(B2088,'LA lookup'!G:G,0))</f>
        <v>30188</v>
      </c>
      <c r="K2088" s="31">
        <f>I2088/J2088*1000</f>
        <v>3.8510300509631077</v>
      </c>
      <c r="L2088" s="31" t="str">
        <f>IF(LOWER(H2088)="percentage",CONCATENATE(I2088,"%"),IF(J2088="NA",K2088,IF(OR(ISERROR(I2088),ISBLANK(I2088),NOT(ISNUMBER(I2088)),H2088="score"),"N/A",CONCATENATE(ROUND(I2088/J2088*1000,1)," per 1000 0-17 yr olds"))))</f>
        <v>3.9 per 1000 0-17 yr olds</v>
      </c>
      <c r="M2088" s="31">
        <f>IF(LOWER(H2088)="percentage",I2088,IF(J2088="NA",K2088,IF(OR(ISERROR(I2088),ISBLANK(I2088),NOT(ISNUMBER(I2088))),"N/A",I2088/J2088*1000)))</f>
        <v>3.8510300509631077</v>
      </c>
    </row>
    <row r="2089" spans="1:13" s="31" customFormat="1" x14ac:dyDescent="0.45">
      <c r="A2089" s="31" t="str">
        <f>CONCATENATE(B2089,"_",G2089,"_",H2089)</f>
        <v>E06000028_Children in households where no internet above 10mbps (neither home broadband nor mobile data) is available at the premises_Number</v>
      </c>
      <c r="B2089" s="31" t="s">
        <v>254</v>
      </c>
      <c r="C2089" s="31" t="s">
        <v>255</v>
      </c>
      <c r="D2089" s="31" t="s">
        <v>229</v>
      </c>
      <c r="E2089" s="31">
        <v>2019</v>
      </c>
      <c r="F2089" s="31" t="s">
        <v>49</v>
      </c>
      <c r="G2089" s="31" t="s">
        <v>52</v>
      </c>
      <c r="H2089" s="31" t="s">
        <v>743</v>
      </c>
      <c r="I2089" s="31">
        <v>96.486481061440685</v>
      </c>
      <c r="J2089" s="31">
        <f>INDEX('LA lookup'!H:H,MATCH(B2089,'LA lookup'!G:G,0))</f>
        <v>36373</v>
      </c>
      <c r="K2089" s="31">
        <f>I2089/J2089*1000</f>
        <v>2.6526951601858713</v>
      </c>
      <c r="L2089" s="31" t="str">
        <f>IF(LOWER(H2089)="percentage",CONCATENATE(I2089,"%"),IF(J2089="NA",K2089,IF(OR(ISERROR(I2089),ISBLANK(I2089),NOT(ISNUMBER(I2089)),H2089="score"),"N/A",CONCATENATE(ROUND(I2089/J2089*1000,1)," per 1000 0-17 yr olds"))))</f>
        <v>2.7 per 1000 0-17 yr olds</v>
      </c>
      <c r="M2089" s="31">
        <f>IF(LOWER(H2089)="percentage",I2089,IF(J2089="NA",K2089,IF(OR(ISERROR(I2089),ISBLANK(I2089),NOT(ISNUMBER(I2089))),"N/A",I2089/J2089*1000)))</f>
        <v>2.6526951601858713</v>
      </c>
    </row>
    <row r="2090" spans="1:13" x14ac:dyDescent="0.45">
      <c r="A2090" s="31" t="str">
        <f t="shared" si="107"/>
        <v>E10000009_Children in households where no internet above 10mbps (neither home broadband nor mobile data) is available at the premises_Number</v>
      </c>
      <c r="B2090" s="31" t="s">
        <v>295</v>
      </c>
      <c r="C2090" s="31" t="s">
        <v>296</v>
      </c>
      <c r="D2090" s="31" t="s">
        <v>229</v>
      </c>
      <c r="E2090" s="31">
        <v>2019</v>
      </c>
      <c r="F2090" s="31" t="s">
        <v>49</v>
      </c>
      <c r="G2090" s="31" t="s">
        <v>52</v>
      </c>
      <c r="H2090" s="31" t="s">
        <v>743</v>
      </c>
      <c r="I2090" s="31">
        <v>1768.0755277515925</v>
      </c>
      <c r="J2090" s="31">
        <f>INDEX('LA lookup'!H:H,MATCH(B2090,'LA lookup'!G:G,0))</f>
        <v>76699</v>
      </c>
      <c r="K2090" s="31">
        <f t="shared" si="108"/>
        <v>23.052132723393949</v>
      </c>
      <c r="L2090" s="31" t="str">
        <f t="shared" si="109"/>
        <v>23.1 per 1000 0-17 yr olds</v>
      </c>
      <c r="M2090" s="31">
        <f t="shared" si="110"/>
        <v>23.052132723393949</v>
      </c>
    </row>
    <row r="2091" spans="1:13" x14ac:dyDescent="0.45">
      <c r="A2091" s="31" t="str">
        <f t="shared" si="107"/>
        <v>E08000001_Children in households where no internet above 10mbps (neither home broadband nor mobile data) is available at the premises_Number</v>
      </c>
      <c r="B2091" s="31" t="s">
        <v>252</v>
      </c>
      <c r="C2091" s="31" t="s">
        <v>253</v>
      </c>
      <c r="D2091" s="31" t="s">
        <v>229</v>
      </c>
      <c r="E2091" s="31">
        <v>2019</v>
      </c>
      <c r="F2091" s="31" t="s">
        <v>49</v>
      </c>
      <c r="G2091" s="31" t="s">
        <v>52</v>
      </c>
      <c r="H2091" s="31" t="s">
        <v>743</v>
      </c>
      <c r="I2091" s="31">
        <v>253.03381976179193</v>
      </c>
      <c r="J2091" s="31">
        <f>INDEX('LA lookup'!H:H,MATCH(B2091,'LA lookup'!G:G,0))</f>
        <v>67670</v>
      </c>
      <c r="K2091" s="31">
        <f t="shared" si="108"/>
        <v>3.7392318569793397</v>
      </c>
      <c r="L2091" s="31" t="str">
        <f t="shared" si="109"/>
        <v>3.7 per 1000 0-17 yr olds</v>
      </c>
      <c r="M2091" s="31">
        <f t="shared" si="110"/>
        <v>3.7392318569793397</v>
      </c>
    </row>
    <row r="2092" spans="1:13" x14ac:dyDescent="0.45">
      <c r="A2092" s="31" t="str">
        <f t="shared" si="107"/>
        <v>E09000021_Children in households where no internet above 10mbps (neither home broadband nor mobile data) is available at the premises_Number</v>
      </c>
      <c r="B2092" s="31" t="s">
        <v>520</v>
      </c>
      <c r="C2092" s="31" t="s">
        <v>521</v>
      </c>
      <c r="D2092" s="31" t="s">
        <v>229</v>
      </c>
      <c r="E2092" s="31">
        <v>2019</v>
      </c>
      <c r="F2092" s="31" t="s">
        <v>49</v>
      </c>
      <c r="G2092" s="31" t="s">
        <v>52</v>
      </c>
      <c r="H2092" s="31" t="s">
        <v>743</v>
      </c>
      <c r="I2092" s="31">
        <v>143.21923059576963</v>
      </c>
      <c r="J2092" s="31">
        <f>INDEX('LA lookup'!H:H,MATCH(B2092,'LA lookup'!G:G,0))</f>
        <v>38977</v>
      </c>
      <c r="K2092" s="31">
        <f t="shared" si="108"/>
        <v>3.6744549502468029</v>
      </c>
      <c r="L2092" s="31" t="str">
        <f t="shared" si="109"/>
        <v>3.7 per 1000 0-17 yr olds</v>
      </c>
      <c r="M2092" s="31">
        <f t="shared" si="110"/>
        <v>3.6744549502468029</v>
      </c>
    </row>
    <row r="2093" spans="1:13" x14ac:dyDescent="0.45">
      <c r="A2093" s="31" t="str">
        <f t="shared" si="107"/>
        <v>E09000022_Children in households where no internet above 10mbps (neither home broadband nor mobile data) is available at the premises_Number</v>
      </c>
      <c r="B2093" s="31" t="s">
        <v>335</v>
      </c>
      <c r="C2093" s="31" t="s">
        <v>336</v>
      </c>
      <c r="D2093" s="31" t="s">
        <v>229</v>
      </c>
      <c r="E2093" s="31">
        <v>2019</v>
      </c>
      <c r="F2093" s="31" t="s">
        <v>49</v>
      </c>
      <c r="G2093" s="31" t="s">
        <v>52</v>
      </c>
      <c r="H2093" s="31" t="s">
        <v>743</v>
      </c>
      <c r="I2093" s="31">
        <v>78.124809038504637</v>
      </c>
      <c r="J2093" s="31">
        <f>INDEX('LA lookup'!H:H,MATCH(B2093,'LA lookup'!G:G,0))</f>
        <v>62629</v>
      </c>
      <c r="K2093" s="31">
        <f t="shared" si="108"/>
        <v>1.2474222650609883</v>
      </c>
      <c r="L2093" s="31" t="str">
        <f t="shared" si="109"/>
        <v>1.2 per 1000 0-17 yr olds</v>
      </c>
      <c r="M2093" s="31">
        <f t="shared" si="110"/>
        <v>1.2474222650609883</v>
      </c>
    </row>
    <row r="2094" spans="1:13" x14ac:dyDescent="0.45">
      <c r="A2094" s="31" t="str">
        <f t="shared" si="107"/>
        <v>E10000018_Children in households where no internet above 10mbps (neither home broadband nor mobile data) is available at the premises_Number</v>
      </c>
      <c r="B2094" s="31" t="s">
        <v>552</v>
      </c>
      <c r="C2094" s="31" t="s">
        <v>553</v>
      </c>
      <c r="D2094" s="31" t="s">
        <v>229</v>
      </c>
      <c r="E2094" s="31">
        <v>2019</v>
      </c>
      <c r="F2094" s="31" t="s">
        <v>49</v>
      </c>
      <c r="G2094" s="31" t="s">
        <v>52</v>
      </c>
      <c r="H2094" s="31" t="s">
        <v>743</v>
      </c>
      <c r="I2094" s="31">
        <v>1681.6399639614256</v>
      </c>
      <c r="J2094" s="31">
        <f>INDEX('LA lookup'!H:H,MATCH(B2094,'LA lookup'!G:G,0))</f>
        <v>140307</v>
      </c>
      <c r="K2094" s="31">
        <f t="shared" si="108"/>
        <v>11.985431688806871</v>
      </c>
      <c r="L2094" s="31" t="str">
        <f t="shared" si="109"/>
        <v>12 per 1000 0-17 yr olds</v>
      </c>
      <c r="M2094" s="31">
        <f t="shared" si="110"/>
        <v>11.985431688806871</v>
      </c>
    </row>
    <row r="2095" spans="1:13" x14ac:dyDescent="0.45">
      <c r="A2095" s="31" t="str">
        <f t="shared" si="107"/>
        <v>E10000019_Children in households where no internet above 10mbps (neither home broadband nor mobile data) is available at the premises_Number</v>
      </c>
      <c r="B2095" s="31" t="s">
        <v>345</v>
      </c>
      <c r="C2095" s="31" t="s">
        <v>346</v>
      </c>
      <c r="D2095" s="31" t="s">
        <v>229</v>
      </c>
      <c r="E2095" s="31">
        <v>2019</v>
      </c>
      <c r="F2095" s="31" t="s">
        <v>49</v>
      </c>
      <c r="G2095" s="31" t="s">
        <v>52</v>
      </c>
      <c r="H2095" s="31" t="s">
        <v>743</v>
      </c>
      <c r="I2095" s="31">
        <v>5745.6349402261803</v>
      </c>
      <c r="J2095" s="31">
        <f>INDEX('LA lookup'!H:H,MATCH(B2095,'LA lookup'!G:G,0))</f>
        <v>145641</v>
      </c>
      <c r="K2095" s="31">
        <f t="shared" si="108"/>
        <v>39.450669387234228</v>
      </c>
      <c r="L2095" s="31" t="str">
        <f t="shared" si="109"/>
        <v>39.5 per 1000 0-17 yr olds</v>
      </c>
      <c r="M2095" s="31">
        <f t="shared" si="110"/>
        <v>39.450669387234228</v>
      </c>
    </row>
    <row r="2096" spans="1:13" x14ac:dyDescent="0.45">
      <c r="A2096" s="31" t="str">
        <f t="shared" si="107"/>
        <v>E10000020_Children in households where no internet above 10mbps (neither home broadband nor mobile data) is available at the premises_Number</v>
      </c>
      <c r="B2096" s="31" t="s">
        <v>361</v>
      </c>
      <c r="C2096" s="31" t="s">
        <v>362</v>
      </c>
      <c r="D2096" s="31" t="s">
        <v>229</v>
      </c>
      <c r="E2096" s="31">
        <v>2019</v>
      </c>
      <c r="F2096" s="31" t="s">
        <v>49</v>
      </c>
      <c r="G2096" s="31" t="s">
        <v>52</v>
      </c>
      <c r="H2096" s="31" t="s">
        <v>743</v>
      </c>
      <c r="I2096" s="31">
        <v>5526.257837101527</v>
      </c>
      <c r="J2096" s="31">
        <f>INDEX('LA lookup'!H:H,MATCH(B2096,'LA lookup'!G:G,0))</f>
        <v>170810</v>
      </c>
      <c r="K2096" s="31">
        <f t="shared" si="108"/>
        <v>32.353245343372912</v>
      </c>
      <c r="L2096" s="31" t="str">
        <f t="shared" si="109"/>
        <v>32.4 per 1000 0-17 yr olds</v>
      </c>
      <c r="M2096" s="31">
        <f t="shared" si="110"/>
        <v>32.353245343372912</v>
      </c>
    </row>
    <row r="2097" spans="1:13" x14ac:dyDescent="0.45">
      <c r="A2097" s="31" t="str">
        <f t="shared" si="107"/>
        <v>E10000021_Children in households where no internet above 10mbps (neither home broadband nor mobile data) is available at the premises_Number</v>
      </c>
      <c r="B2097" s="31" t="s">
        <v>371</v>
      </c>
      <c r="C2097" s="31" t="s">
        <v>372</v>
      </c>
      <c r="D2097" s="31" t="s">
        <v>229</v>
      </c>
      <c r="E2097" s="31">
        <v>2019</v>
      </c>
      <c r="F2097" s="31" t="s">
        <v>49</v>
      </c>
      <c r="G2097" s="31" t="s">
        <v>52</v>
      </c>
      <c r="H2097" s="31" t="s">
        <v>743</v>
      </c>
      <c r="I2097" s="31">
        <v>3175.3553942997096</v>
      </c>
      <c r="J2097" s="31">
        <f>INDEX('LA lookup'!H:H,MATCH(B2097,'LA lookup'!G:G,0))</f>
        <v>170235</v>
      </c>
      <c r="K2097" s="31">
        <f t="shared" si="108"/>
        <v>18.652776422590595</v>
      </c>
      <c r="L2097" s="31" t="str">
        <f t="shared" si="109"/>
        <v>18.7 per 1000 0-17 yr olds</v>
      </c>
      <c r="M2097" s="31">
        <f t="shared" si="110"/>
        <v>18.652776422590595</v>
      </c>
    </row>
    <row r="2098" spans="1:13" x14ac:dyDescent="0.45">
      <c r="A2098" s="31" t="str">
        <f t="shared" si="107"/>
        <v>E10000023_Children in households where no internet above 10mbps (neither home broadband nor mobile data) is available at the premises_Number</v>
      </c>
      <c r="B2098" s="31" t="s">
        <v>369</v>
      </c>
      <c r="C2098" s="31" t="s">
        <v>370</v>
      </c>
      <c r="D2098" s="31" t="s">
        <v>229</v>
      </c>
      <c r="E2098" s="31">
        <v>2019</v>
      </c>
      <c r="F2098" s="31" t="s">
        <v>49</v>
      </c>
      <c r="G2098" s="31" t="s">
        <v>52</v>
      </c>
      <c r="H2098" s="31" t="s">
        <v>743</v>
      </c>
      <c r="I2098" s="31">
        <v>5661.4746098771375</v>
      </c>
      <c r="J2098" s="31">
        <f>INDEX('LA lookup'!H:H,MATCH(B2098,'LA lookup'!G:G,0))</f>
        <v>117499</v>
      </c>
      <c r="K2098" s="31">
        <f t="shared" si="108"/>
        <v>48.183172706807184</v>
      </c>
      <c r="L2098" s="31" t="str">
        <f t="shared" si="109"/>
        <v>48.2 per 1000 0-17 yr olds</v>
      </c>
      <c r="M2098" s="31">
        <f t="shared" si="110"/>
        <v>48.183172706807184</v>
      </c>
    </row>
    <row r="2099" spans="1:13" x14ac:dyDescent="0.45">
      <c r="A2099" s="31" t="str">
        <f t="shared" si="107"/>
        <v>E10000024_Children in households where no internet above 10mbps (neither home broadband nor mobile data) is available at the premises_Number</v>
      </c>
      <c r="B2099" s="31" t="s">
        <v>572</v>
      </c>
      <c r="C2099" s="31" t="s">
        <v>573</v>
      </c>
      <c r="D2099" s="31" t="s">
        <v>229</v>
      </c>
      <c r="E2099" s="31">
        <v>2019</v>
      </c>
      <c r="F2099" s="31" t="s">
        <v>49</v>
      </c>
      <c r="G2099" s="31" t="s">
        <v>52</v>
      </c>
      <c r="H2099" s="31" t="s">
        <v>743</v>
      </c>
      <c r="I2099" s="31">
        <v>1032.6407194956405</v>
      </c>
      <c r="J2099" s="31">
        <f>INDEX('LA lookup'!H:H,MATCH(B2099,'LA lookup'!G:G,0))</f>
        <v>166542</v>
      </c>
      <c r="K2099" s="31">
        <f t="shared" si="108"/>
        <v>6.2004822777175761</v>
      </c>
      <c r="L2099" s="31" t="str">
        <f t="shared" si="109"/>
        <v>6.2 per 1000 0-17 yr olds</v>
      </c>
      <c r="M2099" s="31">
        <f t="shared" si="110"/>
        <v>6.2004822777175761</v>
      </c>
    </row>
    <row r="2100" spans="1:13" x14ac:dyDescent="0.45">
      <c r="A2100" s="31" t="str">
        <f t="shared" si="107"/>
        <v>E10000025_Children in households where no internet above 10mbps (neither home broadband nor mobile data) is available at the premises_Number</v>
      </c>
      <c r="B2100" s="31" t="s">
        <v>377</v>
      </c>
      <c r="C2100" s="31" t="s">
        <v>378</v>
      </c>
      <c r="D2100" s="31" t="s">
        <v>229</v>
      </c>
      <c r="E2100" s="31">
        <v>2019</v>
      </c>
      <c r="F2100" s="31" t="s">
        <v>49</v>
      </c>
      <c r="G2100" s="31" t="s">
        <v>52</v>
      </c>
      <c r="H2100" s="31" t="s">
        <v>743</v>
      </c>
      <c r="I2100" s="31">
        <v>1517.7189316588631</v>
      </c>
      <c r="J2100" s="31">
        <f>INDEX('LA lookup'!H:H,MATCH(B2100,'LA lookup'!G:G,0))</f>
        <v>144788</v>
      </c>
      <c r="K2100" s="31">
        <f t="shared" si="108"/>
        <v>10.482353037951095</v>
      </c>
      <c r="L2100" s="31" t="str">
        <f t="shared" si="109"/>
        <v>10.5 per 1000 0-17 yr olds</v>
      </c>
      <c r="M2100" s="31">
        <f t="shared" si="110"/>
        <v>10.482353037951095</v>
      </c>
    </row>
    <row r="2101" spans="1:13" x14ac:dyDescent="0.45">
      <c r="A2101" s="31" t="str">
        <f t="shared" si="107"/>
        <v>E10000027_Children in households where no internet above 10mbps (neither home broadband nor mobile data) is available at the premises_Number</v>
      </c>
      <c r="B2101" s="31" t="s">
        <v>406</v>
      </c>
      <c r="C2101" s="31" t="s">
        <v>407</v>
      </c>
      <c r="D2101" s="31" t="s">
        <v>229</v>
      </c>
      <c r="E2101" s="31">
        <v>2019</v>
      </c>
      <c r="F2101" s="31" t="s">
        <v>49</v>
      </c>
      <c r="G2101" s="31" t="s">
        <v>52</v>
      </c>
      <c r="H2101" s="31" t="s">
        <v>743</v>
      </c>
      <c r="I2101" s="31">
        <v>6214.6377926696932</v>
      </c>
      <c r="J2101" s="31">
        <f>INDEX('LA lookup'!H:H,MATCH(B2101,'LA lookup'!G:G,0))</f>
        <v>110700</v>
      </c>
      <c r="K2101" s="31">
        <f t="shared" si="108"/>
        <v>56.139456121677441</v>
      </c>
      <c r="L2101" s="31" t="str">
        <f t="shared" si="109"/>
        <v>56.1 per 1000 0-17 yr olds</v>
      </c>
      <c r="M2101" s="31">
        <f t="shared" si="110"/>
        <v>56.139456121677441</v>
      </c>
    </row>
    <row r="2102" spans="1:13" x14ac:dyDescent="0.45">
      <c r="A2102" s="31" t="str">
        <f t="shared" si="107"/>
        <v>E10000028_Children in households where no internet above 10mbps (neither home broadband nor mobile data) is available at the premises_Number</v>
      </c>
      <c r="B2102" s="31" t="s">
        <v>418</v>
      </c>
      <c r="C2102" s="31" t="s">
        <v>419</v>
      </c>
      <c r="D2102" s="31" t="s">
        <v>229</v>
      </c>
      <c r="E2102" s="31">
        <v>2019</v>
      </c>
      <c r="F2102" s="31" t="s">
        <v>49</v>
      </c>
      <c r="G2102" s="31" t="s">
        <v>52</v>
      </c>
      <c r="H2102" s="31" t="s">
        <v>743</v>
      </c>
      <c r="I2102" s="31">
        <v>3079.5986734071803</v>
      </c>
      <c r="J2102" s="31">
        <f>INDEX('LA lookup'!H:H,MATCH(B2102,'LA lookup'!G:G,0))</f>
        <v>169603</v>
      </c>
      <c r="K2102" s="31">
        <f t="shared" si="108"/>
        <v>18.157689860481124</v>
      </c>
      <c r="L2102" s="31" t="str">
        <f t="shared" si="109"/>
        <v>18.2 per 1000 0-17 yr olds</v>
      </c>
      <c r="M2102" s="31">
        <f t="shared" si="110"/>
        <v>18.157689860481124</v>
      </c>
    </row>
    <row r="2103" spans="1:13" x14ac:dyDescent="0.45">
      <c r="A2103" s="31" t="str">
        <f t="shared" si="107"/>
        <v>E10000029_Children in households where no internet above 10mbps (neither home broadband nor mobile data) is available at the premises_Number</v>
      </c>
      <c r="B2103" s="31" t="s">
        <v>426</v>
      </c>
      <c r="C2103" s="31" t="s">
        <v>427</v>
      </c>
      <c r="D2103" s="31" t="s">
        <v>229</v>
      </c>
      <c r="E2103" s="31">
        <v>2019</v>
      </c>
      <c r="F2103" s="31" t="s">
        <v>49</v>
      </c>
      <c r="G2103" s="31" t="s">
        <v>52</v>
      </c>
      <c r="H2103" s="31" t="s">
        <v>743</v>
      </c>
      <c r="I2103" s="31">
        <v>2703.058737903511</v>
      </c>
      <c r="J2103" s="31">
        <f>INDEX('LA lookup'!H:H,MATCH(B2103,'LA lookup'!G:G,0))</f>
        <v>152752</v>
      </c>
      <c r="K2103" s="31">
        <f t="shared" si="108"/>
        <v>17.69573385555352</v>
      </c>
      <c r="L2103" s="31" t="str">
        <f t="shared" si="109"/>
        <v>17.7 per 1000 0-17 yr olds</v>
      </c>
      <c r="M2103" s="31">
        <f t="shared" si="110"/>
        <v>17.69573385555352</v>
      </c>
    </row>
    <row r="2104" spans="1:13" x14ac:dyDescent="0.45">
      <c r="A2104" s="31" t="str">
        <f t="shared" si="107"/>
        <v>E10000012_Children in households where no internet above 10mbps (neither home broadband nor mobile data) is available at the premises_Number</v>
      </c>
      <c r="B2104" s="31" t="s">
        <v>303</v>
      </c>
      <c r="C2104" s="31" t="s">
        <v>304</v>
      </c>
      <c r="D2104" s="31" t="s">
        <v>229</v>
      </c>
      <c r="E2104" s="31">
        <v>2019</v>
      </c>
      <c r="F2104" s="31" t="s">
        <v>49</v>
      </c>
      <c r="G2104" s="31" t="s">
        <v>52</v>
      </c>
      <c r="H2104" s="31" t="s">
        <v>743</v>
      </c>
      <c r="I2104" s="31">
        <v>7021.3034162522445</v>
      </c>
      <c r="J2104" s="31">
        <f>INDEX('LA lookup'!H:H,MATCH(B2104,'LA lookup'!G:G,0))</f>
        <v>311172</v>
      </c>
      <c r="K2104" s="31">
        <f t="shared" si="108"/>
        <v>22.564059157804188</v>
      </c>
      <c r="L2104" s="31" t="str">
        <f t="shared" si="109"/>
        <v>22.6 per 1000 0-17 yr olds</v>
      </c>
      <c r="M2104" s="31">
        <f t="shared" si="110"/>
        <v>22.564059157804188</v>
      </c>
    </row>
    <row r="2105" spans="1:13" x14ac:dyDescent="0.45">
      <c r="A2105" s="31" t="str">
        <f t="shared" si="107"/>
        <v>E10000013_Children in households where no internet above 10mbps (neither home broadband nor mobile data) is available at the premises_Number</v>
      </c>
      <c r="B2105" s="31" t="s">
        <v>307</v>
      </c>
      <c r="C2105" s="31" t="s">
        <v>308</v>
      </c>
      <c r="D2105" s="31" t="s">
        <v>229</v>
      </c>
      <c r="E2105" s="31">
        <v>2019</v>
      </c>
      <c r="F2105" s="31" t="s">
        <v>49</v>
      </c>
      <c r="G2105" s="31" t="s">
        <v>52</v>
      </c>
      <c r="H2105" s="31" t="s">
        <v>743</v>
      </c>
      <c r="I2105" s="31">
        <v>4129.4160156779117</v>
      </c>
      <c r="J2105" s="31">
        <f>INDEX('LA lookup'!H:H,MATCH(B2105,'LA lookup'!G:G,0))</f>
        <v>128136</v>
      </c>
      <c r="K2105" s="31">
        <f t="shared" si="108"/>
        <v>32.226821624507643</v>
      </c>
      <c r="L2105" s="31" t="str">
        <f t="shared" si="109"/>
        <v>32.2 per 1000 0-17 yr olds</v>
      </c>
      <c r="M2105" s="31">
        <f t="shared" si="110"/>
        <v>32.226821624507643</v>
      </c>
    </row>
    <row r="2106" spans="1:13" x14ac:dyDescent="0.45">
      <c r="A2106" s="31" t="str">
        <f t="shared" si="107"/>
        <v>E10000030_Children in households where no internet above 10mbps (neither home broadband nor mobile data) is available at the premises_Number</v>
      </c>
      <c r="B2106" s="31" t="s">
        <v>430</v>
      </c>
      <c r="C2106" s="31" t="s">
        <v>431</v>
      </c>
      <c r="D2106" s="31" t="s">
        <v>229</v>
      </c>
      <c r="E2106" s="31">
        <v>2019</v>
      </c>
      <c r="F2106" s="31" t="s">
        <v>49</v>
      </c>
      <c r="G2106" s="31" t="s">
        <v>52</v>
      </c>
      <c r="H2106" s="31" t="s">
        <v>743</v>
      </c>
      <c r="I2106" s="31">
        <v>1329.183325575802</v>
      </c>
      <c r="J2106" s="31">
        <f>INDEX('LA lookup'!H:H,MATCH(B2106,'LA lookup'!G:G,0))</f>
        <v>261905</v>
      </c>
      <c r="K2106" s="31">
        <f t="shared" si="108"/>
        <v>5.0750589930539771</v>
      </c>
      <c r="L2106" s="31" t="str">
        <f t="shared" si="109"/>
        <v>5.1 per 1000 0-17 yr olds</v>
      </c>
      <c r="M2106" s="31">
        <f t="shared" si="110"/>
        <v>5.0750589930539771</v>
      </c>
    </row>
    <row r="2107" spans="1:13" x14ac:dyDescent="0.45">
      <c r="A2107" s="31" t="str">
        <f t="shared" si="107"/>
        <v>E10000014_Children in households where no internet above 10mbps (neither home broadband nor mobile data) is available at the premises_Number</v>
      </c>
      <c r="B2107" s="31" t="s">
        <v>309</v>
      </c>
      <c r="C2107" s="31" t="s">
        <v>310</v>
      </c>
      <c r="D2107" s="31" t="s">
        <v>229</v>
      </c>
      <c r="E2107" s="31">
        <v>2019</v>
      </c>
      <c r="F2107" s="31" t="s">
        <v>49</v>
      </c>
      <c r="G2107" s="31" t="s">
        <v>52</v>
      </c>
      <c r="H2107" s="31" t="s">
        <v>743</v>
      </c>
      <c r="I2107" s="31">
        <v>4266.5122615592745</v>
      </c>
      <c r="J2107" s="31">
        <f>INDEX('LA lookup'!H:H,MATCH(B2107,'LA lookup'!G:G,0))</f>
        <v>284002</v>
      </c>
      <c r="K2107" s="31">
        <f t="shared" si="108"/>
        <v>15.022824703907981</v>
      </c>
      <c r="L2107" s="31" t="str">
        <f t="shared" si="109"/>
        <v>15 per 1000 0-17 yr olds</v>
      </c>
      <c r="M2107" s="31">
        <f t="shared" si="110"/>
        <v>15.022824703907981</v>
      </c>
    </row>
    <row r="2108" spans="1:13" x14ac:dyDescent="0.45">
      <c r="A2108" s="31" t="str">
        <f t="shared" si="107"/>
        <v>E10000031_Children in households where no internet above 10mbps (neither home broadband nor mobile data) is available at the premises_Number</v>
      </c>
      <c r="B2108" s="31" t="s">
        <v>454</v>
      </c>
      <c r="C2108" s="31" t="s">
        <v>455</v>
      </c>
      <c r="D2108" s="31" t="s">
        <v>229</v>
      </c>
      <c r="E2108" s="31">
        <v>2019</v>
      </c>
      <c r="F2108" s="31" t="s">
        <v>49</v>
      </c>
      <c r="G2108" s="31" t="s">
        <v>52</v>
      </c>
      <c r="H2108" s="31" t="s">
        <v>743</v>
      </c>
      <c r="I2108" s="31">
        <v>1379.1476744344634</v>
      </c>
      <c r="J2108" s="31">
        <f>INDEX('LA lookup'!H:H,MATCH(B2108,'LA lookup'!G:G,0))</f>
        <v>115928</v>
      </c>
      <c r="K2108" s="31">
        <f t="shared" si="108"/>
        <v>11.896588179166926</v>
      </c>
      <c r="L2108" s="31" t="str">
        <f t="shared" si="109"/>
        <v>11.9 per 1000 0-17 yr olds</v>
      </c>
      <c r="M2108" s="31">
        <f t="shared" si="110"/>
        <v>11.896588179166926</v>
      </c>
    </row>
    <row r="2109" spans="1:13" x14ac:dyDescent="0.45">
      <c r="A2109" s="31" t="str">
        <f t="shared" si="107"/>
        <v>E10000015_Children in households where no internet above 10mbps (neither home broadband nor mobile data) is available at the premises_Number</v>
      </c>
      <c r="B2109" s="31" t="s">
        <v>319</v>
      </c>
      <c r="C2109" s="31" t="s">
        <v>320</v>
      </c>
      <c r="D2109" s="31" t="s">
        <v>229</v>
      </c>
      <c r="E2109" s="31">
        <v>2019</v>
      </c>
      <c r="F2109" s="31" t="s">
        <v>49</v>
      </c>
      <c r="G2109" s="31" t="s">
        <v>52</v>
      </c>
      <c r="H2109" s="31" t="s">
        <v>743</v>
      </c>
      <c r="I2109" s="31">
        <v>1917.2039124542314</v>
      </c>
      <c r="J2109" s="31">
        <f>INDEX('LA lookup'!H:H,MATCH(B2109,'LA lookup'!G:G,0))</f>
        <v>271005</v>
      </c>
      <c r="K2109" s="31">
        <f t="shared" si="108"/>
        <v>7.0744226580846528</v>
      </c>
      <c r="L2109" s="31" t="str">
        <f t="shared" si="109"/>
        <v>7.1 per 1000 0-17 yr olds</v>
      </c>
      <c r="M2109" s="31">
        <f t="shared" si="110"/>
        <v>7.0744226580846528</v>
      </c>
    </row>
    <row r="2110" spans="1:13" x14ac:dyDescent="0.45">
      <c r="A2110" s="31" t="str">
        <f t="shared" si="107"/>
        <v>E10000016_Children in households where no internet above 10mbps (neither home broadband nor mobile data) is available at the premises_Number</v>
      </c>
      <c r="B2110" s="31" t="s">
        <v>327</v>
      </c>
      <c r="C2110" s="31" t="s">
        <v>328</v>
      </c>
      <c r="D2110" s="31" t="s">
        <v>229</v>
      </c>
      <c r="E2110" s="31">
        <v>2019</v>
      </c>
      <c r="F2110" s="31" t="s">
        <v>49</v>
      </c>
      <c r="G2110" s="31" t="s">
        <v>52</v>
      </c>
      <c r="H2110" s="31" t="s">
        <v>743</v>
      </c>
      <c r="I2110" s="31">
        <v>6734.6160614773644</v>
      </c>
      <c r="J2110" s="31">
        <f>INDEX('LA lookup'!H:H,MATCH(B2110,'LA lookup'!G:G,0))</f>
        <v>340140</v>
      </c>
      <c r="K2110" s="31">
        <f t="shared" si="108"/>
        <v>19.799541546061516</v>
      </c>
      <c r="L2110" s="31" t="str">
        <f t="shared" si="109"/>
        <v>19.8 per 1000 0-17 yr olds</v>
      </c>
      <c r="M2110" s="31">
        <f t="shared" si="110"/>
        <v>19.799541546061516</v>
      </c>
    </row>
    <row r="2111" spans="1:13" x14ac:dyDescent="0.45">
      <c r="A2111" s="31" t="str">
        <f t="shared" si="107"/>
        <v>E10000017_Children in households where no internet above 10mbps (neither home broadband nor mobile data) is available at the premises_Number</v>
      </c>
      <c r="B2111" s="31" t="s">
        <v>337</v>
      </c>
      <c r="C2111" s="31" t="s">
        <v>338</v>
      </c>
      <c r="D2111" s="31" t="s">
        <v>229</v>
      </c>
      <c r="E2111" s="31">
        <v>2019</v>
      </c>
      <c r="F2111" s="31" t="s">
        <v>49</v>
      </c>
      <c r="G2111" s="31" t="s">
        <v>52</v>
      </c>
      <c r="H2111" s="31" t="s">
        <v>743</v>
      </c>
      <c r="I2111" s="31">
        <v>2945.1316469067287</v>
      </c>
      <c r="J2111" s="31">
        <f>INDEX('LA lookup'!H:H,MATCH(B2111,'LA lookup'!G:G,0))</f>
        <v>249727</v>
      </c>
      <c r="K2111" s="31">
        <f t="shared" si="108"/>
        <v>11.793404985871486</v>
      </c>
      <c r="L2111" s="31" t="str">
        <f t="shared" si="109"/>
        <v>11.8 per 1000 0-17 yr olds</v>
      </c>
      <c r="M2111" s="31">
        <f t="shared" si="110"/>
        <v>11.793404985871486</v>
      </c>
    </row>
    <row r="2112" spans="1:13" x14ac:dyDescent="0.45">
      <c r="A2112" s="31" t="str">
        <f t="shared" si="107"/>
        <v>E10000032_Children in households where no internet above 10mbps (neither home broadband nor mobile data) is available at the premises_Number</v>
      </c>
      <c r="B2112" s="31" t="s">
        <v>458</v>
      </c>
      <c r="C2112" s="31" t="s">
        <v>459</v>
      </c>
      <c r="D2112" s="31" t="s">
        <v>229</v>
      </c>
      <c r="E2112" s="31">
        <v>2019</v>
      </c>
      <c r="F2112" s="31" t="s">
        <v>49</v>
      </c>
      <c r="G2112" s="31" t="s">
        <v>52</v>
      </c>
      <c r="H2112" s="31" t="s">
        <v>743</v>
      </c>
      <c r="I2112" s="31">
        <v>1502.0457574096565</v>
      </c>
      <c r="J2112" s="31">
        <f>INDEX('LA lookup'!H:H,MATCH(B2112,'LA lookup'!G:G,0))</f>
        <v>174672</v>
      </c>
      <c r="K2112" s="31">
        <f t="shared" si="108"/>
        <v>8.5992360390311937</v>
      </c>
      <c r="L2112" s="31" t="str">
        <f t="shared" si="109"/>
        <v>8.6 per 1000 0-17 yr olds</v>
      </c>
      <c r="M2112" s="31">
        <f t="shared" si="110"/>
        <v>8.5992360390311937</v>
      </c>
    </row>
    <row r="2113" spans="1:13" x14ac:dyDescent="0.45">
      <c r="A2113" s="31" t="str">
        <f t="shared" si="107"/>
        <v>E10000034_Children in households where no internet above 10mbps (neither home broadband nor mobile data) is available at the premises_Number</v>
      </c>
      <c r="B2113" s="31" t="s">
        <v>470</v>
      </c>
      <c r="C2113" s="31" t="s">
        <v>471</v>
      </c>
      <c r="D2113" s="31" t="s">
        <v>229</v>
      </c>
      <c r="E2113" s="31">
        <v>2019</v>
      </c>
      <c r="F2113" s="31" t="s">
        <v>49</v>
      </c>
      <c r="G2113" s="31" t="s">
        <v>52</v>
      </c>
      <c r="H2113" s="31" t="s">
        <v>743</v>
      </c>
      <c r="I2113" s="31">
        <v>2135.0951942278252</v>
      </c>
      <c r="J2113" s="31">
        <f>INDEX('LA lookup'!H:H,MATCH(B2113,'LA lookup'!G:G,0))</f>
        <v>117783</v>
      </c>
      <c r="K2113" s="31">
        <f t="shared" si="108"/>
        <v>18.127362983009647</v>
      </c>
      <c r="L2113" s="31" t="str">
        <f t="shared" si="109"/>
        <v>18.1 per 1000 0-17 yr olds</v>
      </c>
      <c r="M2113" s="31">
        <f t="shared" si="110"/>
        <v>18.127362983009647</v>
      </c>
    </row>
    <row r="2114" spans="1:13" x14ac:dyDescent="0.45">
      <c r="A2114" s="31" t="str">
        <f t="shared" si="107"/>
        <v>E09000023_Children in households where no internet above 10mbps (neither home broadband nor mobile data) is available at the premises_Number</v>
      </c>
      <c r="B2114" s="31" t="s">
        <v>343</v>
      </c>
      <c r="C2114" s="31" t="s">
        <v>344</v>
      </c>
      <c r="D2114" s="31" t="s">
        <v>229</v>
      </c>
      <c r="E2114" s="31">
        <v>2019</v>
      </c>
      <c r="F2114" s="31" t="s">
        <v>49</v>
      </c>
      <c r="G2114" s="31" t="s">
        <v>52</v>
      </c>
      <c r="H2114" s="31" t="s">
        <v>743</v>
      </c>
      <c r="I2114" s="31">
        <v>252.17285767384001</v>
      </c>
      <c r="J2114" s="31">
        <f>INDEX('LA lookup'!H:H,MATCH(B2114,'LA lookup'!G:G,0))</f>
        <v>68458</v>
      </c>
      <c r="K2114" s="31">
        <f t="shared" si="108"/>
        <v>3.683614152821292</v>
      </c>
      <c r="L2114" s="31" t="str">
        <f t="shared" si="109"/>
        <v>3.7 per 1000 0-17 yr olds</v>
      </c>
      <c r="M2114" s="31">
        <f t="shared" si="110"/>
        <v>3.683614152821292</v>
      </c>
    </row>
    <row r="2115" spans="1:13" x14ac:dyDescent="0.45">
      <c r="A2115" s="31" t="str">
        <f t="shared" si="107"/>
        <v>E09000024_Children in households where no internet above 10mbps (neither home broadband nor mobile data) is available at the premises_Number</v>
      </c>
      <c r="B2115" s="31" t="s">
        <v>353</v>
      </c>
      <c r="C2115" s="31" t="s">
        <v>354</v>
      </c>
      <c r="D2115" s="31" t="s">
        <v>229</v>
      </c>
      <c r="E2115" s="31">
        <v>2019</v>
      </c>
      <c r="F2115" s="31" t="s">
        <v>49</v>
      </c>
      <c r="G2115" s="31" t="s">
        <v>52</v>
      </c>
      <c r="H2115" s="31" t="s">
        <v>743</v>
      </c>
      <c r="I2115" s="31">
        <v>133.49185982177542</v>
      </c>
      <c r="J2115" s="31">
        <f>INDEX('LA lookup'!H:H,MATCH(B2115,'LA lookup'!G:G,0))</f>
        <v>47266</v>
      </c>
      <c r="K2115" s="31">
        <f t="shared" si="108"/>
        <v>2.8242681805478655</v>
      </c>
      <c r="L2115" s="31" t="str">
        <f t="shared" si="109"/>
        <v>2.8 per 1000 0-17 yr olds</v>
      </c>
      <c r="M2115" s="31">
        <f t="shared" si="110"/>
        <v>2.8242681805478655</v>
      </c>
    </row>
    <row r="2116" spans="1:13" x14ac:dyDescent="0.45">
      <c r="A2116" s="31" t="str">
        <f t="shared" si="107"/>
        <v>E09000025_Children in households where no internet above 10mbps (neither home broadband nor mobile data) is available at the premises_Number</v>
      </c>
      <c r="B2116" s="31" t="s">
        <v>359</v>
      </c>
      <c r="C2116" s="31" t="s">
        <v>360</v>
      </c>
      <c r="D2116" s="31" t="s">
        <v>229</v>
      </c>
      <c r="E2116" s="31">
        <v>2019</v>
      </c>
      <c r="F2116" s="31" t="s">
        <v>49</v>
      </c>
      <c r="G2116" s="31" t="s">
        <v>52</v>
      </c>
      <c r="H2116" s="31" t="s">
        <v>743</v>
      </c>
      <c r="I2116" s="31">
        <v>629.03452311293154</v>
      </c>
      <c r="J2116" s="31">
        <f>INDEX('LA lookup'!H:H,MATCH(B2116,'LA lookup'!G:G,0))</f>
        <v>86567</v>
      </c>
      <c r="K2116" s="31">
        <f t="shared" si="108"/>
        <v>7.2664470654282987</v>
      </c>
      <c r="L2116" s="31" t="str">
        <f t="shared" si="109"/>
        <v>7.3 per 1000 0-17 yr olds</v>
      </c>
      <c r="M2116" s="31">
        <f t="shared" si="110"/>
        <v>7.2664470654282987</v>
      </c>
    </row>
    <row r="2117" spans="1:13" x14ac:dyDescent="0.45">
      <c r="A2117" s="31" t="str">
        <f t="shared" si="107"/>
        <v>E09000026_Children in households where no internet above 10mbps (neither home broadband nor mobile data) is available at the premises_Number</v>
      </c>
      <c r="B2117" s="31" t="s">
        <v>385</v>
      </c>
      <c r="C2117" s="31" t="s">
        <v>386</v>
      </c>
      <c r="D2117" s="31" t="s">
        <v>229</v>
      </c>
      <c r="E2117" s="31">
        <v>2019</v>
      </c>
      <c r="F2117" s="31" t="s">
        <v>49</v>
      </c>
      <c r="G2117" s="31" t="s">
        <v>52</v>
      </c>
      <c r="H2117" s="31" t="s">
        <v>743</v>
      </c>
      <c r="I2117" s="31">
        <v>106.91721550007658</v>
      </c>
      <c r="J2117" s="31">
        <f>INDEX('LA lookup'!H:H,MATCH(B2117,'LA lookup'!G:G,0))</f>
        <v>76159</v>
      </c>
      <c r="K2117" s="31">
        <f t="shared" si="108"/>
        <v>1.403868426582237</v>
      </c>
      <c r="L2117" s="31" t="str">
        <f t="shared" si="109"/>
        <v>1.4 per 1000 0-17 yr olds</v>
      </c>
      <c r="M2117" s="31">
        <f t="shared" si="110"/>
        <v>1.403868426582237</v>
      </c>
    </row>
    <row r="2118" spans="1:13" x14ac:dyDescent="0.45">
      <c r="A2118" s="31" t="str">
        <f t="shared" si="107"/>
        <v>E09000027_Children in households where no internet above 10mbps (neither home broadband nor mobile data) is available at the premises_Number</v>
      </c>
      <c r="B2118" s="31" t="s">
        <v>389</v>
      </c>
      <c r="C2118" s="31" t="s">
        <v>390</v>
      </c>
      <c r="D2118" s="31" t="s">
        <v>229</v>
      </c>
      <c r="E2118" s="31">
        <v>2019</v>
      </c>
      <c r="F2118" s="31" t="s">
        <v>49</v>
      </c>
      <c r="G2118" s="31" t="s">
        <v>52</v>
      </c>
      <c r="H2118" s="31" t="s">
        <v>743</v>
      </c>
      <c r="I2118" s="31">
        <v>205.00286697247705</v>
      </c>
      <c r="J2118" s="31">
        <f>INDEX('LA lookup'!H:H,MATCH(B2118,'LA lookup'!G:G,0))</f>
        <v>45525</v>
      </c>
      <c r="K2118" s="31">
        <f t="shared" si="108"/>
        <v>4.5030832942883476</v>
      </c>
      <c r="L2118" s="31" t="str">
        <f t="shared" si="109"/>
        <v>4.5 per 1000 0-17 yr olds</v>
      </c>
      <c r="M2118" s="31">
        <f t="shared" si="110"/>
        <v>4.5030832942883476</v>
      </c>
    </row>
    <row r="2119" spans="1:13" x14ac:dyDescent="0.45">
      <c r="A2119" s="31" t="str">
        <f t="shared" si="107"/>
        <v>E09000028_Children in households where no internet above 10mbps (neither home broadband nor mobile data) is available at the premises_Number</v>
      </c>
      <c r="B2119" s="31" t="s">
        <v>414</v>
      </c>
      <c r="C2119" s="31" t="s">
        <v>415</v>
      </c>
      <c r="D2119" s="31" t="s">
        <v>229</v>
      </c>
      <c r="E2119" s="31">
        <v>2019</v>
      </c>
      <c r="F2119" s="31" t="s">
        <v>49</v>
      </c>
      <c r="G2119" s="31" t="s">
        <v>52</v>
      </c>
      <c r="H2119" s="31" t="s">
        <v>743</v>
      </c>
      <c r="I2119" s="31">
        <v>567.67571658310476</v>
      </c>
      <c r="J2119" s="31">
        <f>INDEX('LA lookup'!H:H,MATCH(B2119,'LA lookup'!G:G,0))</f>
        <v>65121</v>
      </c>
      <c r="K2119" s="31">
        <f t="shared" si="108"/>
        <v>8.7172450758296822</v>
      </c>
      <c r="L2119" s="31" t="str">
        <f t="shared" si="109"/>
        <v>8.7 per 1000 0-17 yr olds</v>
      </c>
      <c r="M2119" s="31">
        <f t="shared" si="110"/>
        <v>8.7172450758296822</v>
      </c>
    </row>
    <row r="2120" spans="1:13" x14ac:dyDescent="0.45">
      <c r="A2120" s="31" t="str">
        <f t="shared" si="107"/>
        <v>E09000029_Children in households where no internet above 10mbps (neither home broadband nor mobile data) is available at the premises_Number</v>
      </c>
      <c r="B2120" s="31" t="s">
        <v>432</v>
      </c>
      <c r="C2120" s="31" t="s">
        <v>433</v>
      </c>
      <c r="D2120" s="31" t="s">
        <v>229</v>
      </c>
      <c r="E2120" s="31">
        <v>2019</v>
      </c>
      <c r="F2120" s="31" t="s">
        <v>49</v>
      </c>
      <c r="G2120" s="31" t="s">
        <v>52</v>
      </c>
      <c r="H2120" s="31" t="s">
        <v>743</v>
      </c>
      <c r="I2120" s="31">
        <v>185.237519309296</v>
      </c>
      <c r="J2120" s="31">
        <f>INDEX('LA lookup'!H:H,MATCH(B2120,'LA lookup'!G:G,0))</f>
        <v>47941</v>
      </c>
      <c r="K2120" s="31">
        <f t="shared" si="108"/>
        <v>3.863864318835569</v>
      </c>
      <c r="L2120" s="31" t="str">
        <f t="shared" si="109"/>
        <v>3.9 per 1000 0-17 yr olds</v>
      </c>
      <c r="M2120" s="31">
        <f t="shared" si="110"/>
        <v>3.863864318835569</v>
      </c>
    </row>
    <row r="2121" spans="1:13" x14ac:dyDescent="0.45">
      <c r="A2121" s="31" t="str">
        <f t="shared" si="107"/>
        <v>E09000030_Children in households where no internet above 10mbps (neither home broadband nor mobile data) is available at the premises_Number</v>
      </c>
      <c r="B2121" s="31" t="s">
        <v>440</v>
      </c>
      <c r="C2121" s="31" t="s">
        <v>441</v>
      </c>
      <c r="D2121" s="31" t="s">
        <v>229</v>
      </c>
      <c r="E2121" s="31">
        <v>2019</v>
      </c>
      <c r="F2121" s="31" t="s">
        <v>49</v>
      </c>
      <c r="G2121" s="31" t="s">
        <v>52</v>
      </c>
      <c r="H2121" s="31" t="s">
        <v>743</v>
      </c>
      <c r="I2121" s="31">
        <v>479.872136387853</v>
      </c>
      <c r="J2121" s="31">
        <f>INDEX('LA lookup'!H:H,MATCH(B2121,'LA lookup'!G:G,0))</f>
        <v>70973</v>
      </c>
      <c r="K2121" s="31">
        <f t="shared" si="108"/>
        <v>6.7613336957413805</v>
      </c>
      <c r="L2121" s="31" t="str">
        <f t="shared" si="109"/>
        <v>6.8 per 1000 0-17 yr olds</v>
      </c>
      <c r="M2121" s="31">
        <f t="shared" si="110"/>
        <v>6.7613336957413805</v>
      </c>
    </row>
    <row r="2122" spans="1:13" x14ac:dyDescent="0.45">
      <c r="A2122" s="31" t="str">
        <f t="shared" si="107"/>
        <v>E09000031_Children in households where no internet above 10mbps (neither home broadband nor mobile data) is available at the premises_Number</v>
      </c>
      <c r="B2122" s="31" t="s">
        <v>448</v>
      </c>
      <c r="C2122" s="31" t="s">
        <v>449</v>
      </c>
      <c r="D2122" s="31" t="s">
        <v>229</v>
      </c>
      <c r="E2122" s="31">
        <v>2019</v>
      </c>
      <c r="F2122" s="31" t="s">
        <v>49</v>
      </c>
      <c r="G2122" s="31" t="s">
        <v>52</v>
      </c>
      <c r="H2122" s="31" t="s">
        <v>743</v>
      </c>
      <c r="I2122" s="31">
        <v>836.54118941243451</v>
      </c>
      <c r="J2122" s="31">
        <f>INDEX('LA lookup'!H:H,MATCH(B2122,'LA lookup'!G:G,0))</f>
        <v>67017</v>
      </c>
      <c r="K2122" s="31">
        <f t="shared" si="108"/>
        <v>12.482522187093341</v>
      </c>
      <c r="L2122" s="31" t="str">
        <f t="shared" si="109"/>
        <v>12.5 per 1000 0-17 yr olds</v>
      </c>
      <c r="M2122" s="31">
        <f t="shared" si="110"/>
        <v>12.482522187093341</v>
      </c>
    </row>
    <row r="2123" spans="1:13" x14ac:dyDescent="0.45">
      <c r="A2123" s="31" t="str">
        <f t="shared" si="107"/>
        <v>E09000032_Children in households where no internet above 10mbps (neither home broadband nor mobile data) is available at the premises_Number</v>
      </c>
      <c r="B2123" s="31" t="s">
        <v>450</v>
      </c>
      <c r="C2123" s="31" t="s">
        <v>451</v>
      </c>
      <c r="D2123" s="31" t="s">
        <v>229</v>
      </c>
      <c r="E2123" s="31">
        <v>2019</v>
      </c>
      <c r="F2123" s="31" t="s">
        <v>49</v>
      </c>
      <c r="G2123" s="31" t="s">
        <v>52</v>
      </c>
      <c r="H2123" s="31" t="s">
        <v>743</v>
      </c>
      <c r="I2123" s="31">
        <v>197.88643705853366</v>
      </c>
      <c r="J2123" s="31">
        <f>INDEX('LA lookup'!H:H,MATCH(B2123,'LA lookup'!G:G,0))</f>
        <v>63840</v>
      </c>
      <c r="K2123" s="31">
        <f t="shared" si="108"/>
        <v>3.099724891267758</v>
      </c>
      <c r="L2123" s="31" t="str">
        <f t="shared" si="109"/>
        <v>3.1 per 1000 0-17 yr olds</v>
      </c>
      <c r="M2123" s="31">
        <f t="shared" si="110"/>
        <v>3.099724891267758</v>
      </c>
    </row>
    <row r="2124" spans="1:13" x14ac:dyDescent="0.45">
      <c r="A2124" s="31" t="str">
        <f t="shared" si="107"/>
        <v>E09000033_Children in households where no internet above 10mbps (neither home broadband nor mobile data) is available at the premises_Number</v>
      </c>
      <c r="B2124" s="31" t="s">
        <v>506</v>
      </c>
      <c r="C2124" s="31" t="s">
        <v>507</v>
      </c>
      <c r="D2124" s="31" t="s">
        <v>229</v>
      </c>
      <c r="E2124" s="31">
        <v>2019</v>
      </c>
      <c r="F2124" s="31" t="s">
        <v>49</v>
      </c>
      <c r="G2124" s="31" t="s">
        <v>52</v>
      </c>
      <c r="H2124" s="31" t="s">
        <v>743</v>
      </c>
      <c r="I2124" s="31">
        <v>58.703725889541154</v>
      </c>
      <c r="J2124" s="31">
        <f>INDEX('LA lookup'!H:H,MATCH(B2124,'LA lookup'!G:G,0))</f>
        <v>47445</v>
      </c>
      <c r="K2124" s="31">
        <f t="shared" si="108"/>
        <v>1.2373005772903605</v>
      </c>
      <c r="L2124" s="31" t="str">
        <f t="shared" si="109"/>
        <v>1.2 per 1000 0-17 yr olds</v>
      </c>
      <c r="M2124" s="31">
        <f t="shared" si="110"/>
        <v>1.2373005772903605</v>
      </c>
    </row>
    <row r="2125" spans="1:13" x14ac:dyDescent="0.45">
      <c r="A2125" s="31" t="str">
        <f t="shared" si="107"/>
        <v>E10000002_Children in households where no internet above 10mbps (neither home broadband nor mobile data) is available at the premises_Number</v>
      </c>
      <c r="B2125" s="31" t="s">
        <v>269</v>
      </c>
      <c r="C2125" s="31" t="s">
        <v>270</v>
      </c>
      <c r="D2125" s="31" t="s">
        <v>229</v>
      </c>
      <c r="E2125" s="31">
        <v>2019</v>
      </c>
      <c r="F2125" s="31" t="s">
        <v>49</v>
      </c>
      <c r="G2125" s="31" t="s">
        <v>52</v>
      </c>
      <c r="H2125" s="31" t="s">
        <v>743</v>
      </c>
      <c r="I2125" s="31">
        <v>2497.8993534158399</v>
      </c>
      <c r="J2125" s="31">
        <f>INDEX('LA lookup'!H:H,MATCH(B2125,'LA lookup'!G:G,0))</f>
        <v>124321</v>
      </c>
      <c r="K2125" s="31">
        <f t="shared" si="108"/>
        <v>20.092336398644154</v>
      </c>
      <c r="L2125" s="31" t="str">
        <f t="shared" si="109"/>
        <v>20.1 per 1000 0-17 yr olds</v>
      </c>
      <c r="M2125" s="31">
        <f t="shared" si="110"/>
        <v>20.092336398644154</v>
      </c>
    </row>
    <row r="2126" spans="1:13" x14ac:dyDescent="0.45">
      <c r="A2126" s="31" t="str">
        <f t="shared" si="107"/>
        <v>E10000003_Children in households where no internet above 10mbps (neither home broadband nor mobile data) is available at the premises_Number</v>
      </c>
      <c r="B2126" s="31" t="s">
        <v>275</v>
      </c>
      <c r="C2126" s="31" t="s">
        <v>276</v>
      </c>
      <c r="D2126" s="31" t="s">
        <v>229</v>
      </c>
      <c r="E2126" s="31">
        <v>2019</v>
      </c>
      <c r="F2126" s="31" t="s">
        <v>49</v>
      </c>
      <c r="G2126" s="31" t="s">
        <v>52</v>
      </c>
      <c r="H2126" s="31" t="s">
        <v>743</v>
      </c>
      <c r="I2126" s="31">
        <v>1900.6587737724776</v>
      </c>
      <c r="J2126" s="31">
        <f>INDEX('LA lookup'!H:H,MATCH(B2126,'LA lookup'!G:G,0))</f>
        <v>135719</v>
      </c>
      <c r="K2126" s="31">
        <f t="shared" si="108"/>
        <v>14.004367655026028</v>
      </c>
      <c r="L2126" s="31" t="str">
        <f t="shared" si="109"/>
        <v>14 per 1000 0-17 yr olds</v>
      </c>
      <c r="M2126" s="31">
        <f t="shared" si="110"/>
        <v>14.004367655026028</v>
      </c>
    </row>
    <row r="2127" spans="1:13" x14ac:dyDescent="0.45">
      <c r="A2127" s="31" t="str">
        <f t="shared" si="107"/>
        <v>E10000006_Children in households where no internet above 10mbps (neither home broadband nor mobile data) is available at the premises_Number</v>
      </c>
      <c r="B2127" s="31" t="s">
        <v>285</v>
      </c>
      <c r="C2127" s="31" t="s">
        <v>286</v>
      </c>
      <c r="D2127" s="31" t="s">
        <v>229</v>
      </c>
      <c r="E2127" s="31">
        <v>2019</v>
      </c>
      <c r="F2127" s="31" t="s">
        <v>49</v>
      </c>
      <c r="G2127" s="31" t="s">
        <v>52</v>
      </c>
      <c r="H2127" s="31" t="s">
        <v>743</v>
      </c>
      <c r="I2127" s="31">
        <v>2903.576217275056</v>
      </c>
      <c r="J2127" s="31">
        <f>INDEX('LA lookup'!H:H,MATCH(B2127,'LA lookup'!G:G,0))</f>
        <v>92500</v>
      </c>
      <c r="K2127" s="31">
        <f t="shared" si="108"/>
        <v>31.390013159730334</v>
      </c>
      <c r="L2127" s="31" t="str">
        <f t="shared" si="109"/>
        <v>31.4 per 1000 0-17 yr olds</v>
      </c>
      <c r="M2127" s="31">
        <f t="shared" si="110"/>
        <v>31.390013159730334</v>
      </c>
    </row>
    <row r="2128" spans="1:13" x14ac:dyDescent="0.45">
      <c r="A2128" s="31" t="str">
        <f t="shared" si="107"/>
        <v>E10000007_Children in households where no internet above 10mbps (neither home broadband nor mobile data) is available at the premises_Number</v>
      </c>
      <c r="B2128" s="31" t="s">
        <v>291</v>
      </c>
      <c r="C2128" s="31" t="s">
        <v>292</v>
      </c>
      <c r="D2128" s="31" t="s">
        <v>229</v>
      </c>
      <c r="E2128" s="31">
        <v>2019</v>
      </c>
      <c r="F2128" s="31" t="s">
        <v>49</v>
      </c>
      <c r="G2128" s="31" t="s">
        <v>52</v>
      </c>
      <c r="H2128" s="31" t="s">
        <v>743</v>
      </c>
      <c r="I2128" s="31">
        <v>3578.7552653589846</v>
      </c>
      <c r="J2128" s="31">
        <f>INDEX('LA lookup'!H:H,MATCH(B2128,'LA lookup'!G:G,0))</f>
        <v>153272</v>
      </c>
      <c r="K2128" s="31">
        <f t="shared" si="108"/>
        <v>23.349047871489798</v>
      </c>
      <c r="L2128" s="31" t="str">
        <f t="shared" si="109"/>
        <v>23.3 per 1000 0-17 yr olds</v>
      </c>
      <c r="M2128" s="31">
        <f t="shared" si="110"/>
        <v>23.349047871489798</v>
      </c>
    </row>
    <row r="2129" spans="1:13" x14ac:dyDescent="0.45">
      <c r="A2129" s="31" t="str">
        <f t="shared" si="107"/>
        <v>E10000008_Children in households where no internet above 10mbps (neither home broadband nor mobile data) is available at the premises_Number</v>
      </c>
      <c r="B2129" s="31" t="s">
        <v>504</v>
      </c>
      <c r="C2129" s="31" t="s">
        <v>505</v>
      </c>
      <c r="D2129" s="31" t="s">
        <v>229</v>
      </c>
      <c r="E2129" s="31">
        <v>2019</v>
      </c>
      <c r="F2129" s="31" t="s">
        <v>49</v>
      </c>
      <c r="G2129" s="31" t="s">
        <v>52</v>
      </c>
      <c r="H2129" s="31" t="s">
        <v>743</v>
      </c>
      <c r="I2129" s="31">
        <v>10874.767710568223</v>
      </c>
      <c r="J2129" s="31">
        <f>INDEX('LA lookup'!H:H,MATCH(B2129,'LA lookup'!G:G,0))</f>
        <v>145878</v>
      </c>
      <c r="K2129" s="31">
        <f t="shared" si="108"/>
        <v>74.547003047534389</v>
      </c>
      <c r="L2129" s="31" t="str">
        <f t="shared" si="109"/>
        <v>74.5 per 1000 0-17 yr olds</v>
      </c>
      <c r="M2129" s="31">
        <f t="shared" si="110"/>
        <v>74.547003047534389</v>
      </c>
    </row>
    <row r="2130" spans="1:13" x14ac:dyDescent="0.45">
      <c r="A2130" s="31" t="str">
        <f t="shared" si="107"/>
        <v>E10000011_Children in households where no internet above 10mbps (neither home broadband nor mobile data) is available at the premises_Number</v>
      </c>
      <c r="B2130" s="31" t="s">
        <v>299</v>
      </c>
      <c r="C2130" s="31" t="s">
        <v>300</v>
      </c>
      <c r="D2130" s="31" t="s">
        <v>229</v>
      </c>
      <c r="E2130" s="31">
        <v>2019</v>
      </c>
      <c r="F2130" s="31" t="s">
        <v>49</v>
      </c>
      <c r="G2130" s="31" t="s">
        <v>52</v>
      </c>
      <c r="H2130" s="31" t="s">
        <v>743</v>
      </c>
      <c r="I2130" s="31">
        <v>895.75079191226177</v>
      </c>
      <c r="J2130" s="31">
        <f>INDEX('LA lookup'!H:H,MATCH(B2130,'LA lookup'!G:G,0))</f>
        <v>106378</v>
      </c>
      <c r="K2130" s="31">
        <f t="shared" si="108"/>
        <v>8.4204515211064486</v>
      </c>
      <c r="L2130" s="31" t="str">
        <f>IF(LOWER(H2130)="percentage",CONCATENATE(I2130,"%"),IF(J2130="NA",K2130,IF(OR(ISERROR(I2130),ISBLANK(I2130),NOT(ISNUMBER(I2130)),H2130="score"),"N/A",CONCATENATE(ROUND(I2130/J2130*1000,1)," per 1000 0-17 yr olds"))))</f>
        <v>8.4 per 1000 0-17 yr olds</v>
      </c>
      <c r="M2130" s="31">
        <f t="shared" ref="M2130:M2161" si="111">IF(LOWER(H2130)="percentage",I2130,IF(J2130="NA",K2130,IF(OR(ISERROR(I2130),ISBLANK(I2130),NOT(ISNUMBER(I2130))),"N/A",I2130/J2130*1000)))</f>
        <v>8.4204515211064486</v>
      </c>
    </row>
    <row r="2131" spans="1:13" x14ac:dyDescent="0.45">
      <c r="A2131" s="31" t="str">
        <f t="shared" ref="A2131:A2162" si="112">CONCATENATE(B2131,"_",G2131,"_",H2131)</f>
        <v>E06000005_Population-based projected rate of overcrowded households in 2018_percentage</v>
      </c>
      <c r="B2131" s="31" t="s">
        <v>287</v>
      </c>
      <c r="C2131" s="31" t="s">
        <v>288</v>
      </c>
      <c r="D2131" s="31" t="s">
        <v>229</v>
      </c>
      <c r="E2131" s="31">
        <v>2018</v>
      </c>
      <c r="F2131" s="31" t="s">
        <v>39</v>
      </c>
      <c r="G2131" s="31" t="s">
        <v>43</v>
      </c>
      <c r="H2131" s="31" t="s">
        <v>2166</v>
      </c>
      <c r="I2131" s="31">
        <v>2.7169487893721875</v>
      </c>
      <c r="J2131" s="31">
        <f>INDEX('LA lookup'!H:H,MATCH(B2131,'LA lookup'!G:G,0))</f>
        <v>22454</v>
      </c>
      <c r="K2131" s="31"/>
      <c r="L2131" s="31" t="str">
        <f>IF(LOWER(H2131)="percentage",CONCATENATE(ROUND(I2131,2),"%"),IF(J2131="NA",K2131,IF(OR(ISERROR(I2131),ISBLANK(I2131),NOT(ISNUMBER(I2131)),H2131="score"),"N/A",CONCATENATE(ROUND(I2131/J2131*1000,1)," per 1000 0-17 yr olds"))))</f>
        <v>2.72%</v>
      </c>
      <c r="M2131" s="31">
        <f t="shared" si="111"/>
        <v>2.7169487893721875</v>
      </c>
    </row>
    <row r="2132" spans="1:13" x14ac:dyDescent="0.45">
      <c r="A2132" s="31" t="str">
        <f t="shared" si="112"/>
        <v>E06000047_Population-based projected rate of overcrowded households in 2018_percentage</v>
      </c>
      <c r="B2132" s="31" t="s">
        <v>528</v>
      </c>
      <c r="C2132" s="31" t="s">
        <v>624</v>
      </c>
      <c r="D2132" s="31" t="s">
        <v>229</v>
      </c>
      <c r="E2132" s="31">
        <v>2018</v>
      </c>
      <c r="F2132" s="31" t="s">
        <v>39</v>
      </c>
      <c r="G2132" s="31" t="s">
        <v>43</v>
      </c>
      <c r="H2132" s="31" t="s">
        <v>2166</v>
      </c>
      <c r="I2132" s="31">
        <v>2.2895135453948336</v>
      </c>
      <c r="J2132" s="31">
        <f>INDEX('LA lookup'!H:H,MATCH(B2132,'LA lookup'!G:G,0))</f>
        <v>101040</v>
      </c>
      <c r="K2132" s="31"/>
      <c r="L2132" s="31" t="str">
        <f t="shared" ref="L2132:L2195" si="113">IF(LOWER(H2132)="percentage",CONCATENATE(ROUND(I2132,2),"%"),IF(J2132="NA",K2132,IF(OR(ISERROR(I2132),ISBLANK(I2132),NOT(ISNUMBER(I2132)),H2132="score"),"N/A",CONCATENATE(ROUND(I2132/J2132*1000,1)," per 1000 0-17 yr olds"))))</f>
        <v>2.29%</v>
      </c>
      <c r="M2132" s="31">
        <f t="shared" si="111"/>
        <v>2.2895135453948336</v>
      </c>
    </row>
    <row r="2133" spans="1:13" x14ac:dyDescent="0.45">
      <c r="A2133" s="31" t="str">
        <f t="shared" si="112"/>
        <v>E06000001_Population-based projected rate of overcrowded households in 2018_percentage</v>
      </c>
      <c r="B2133" s="31" t="s">
        <v>313</v>
      </c>
      <c r="C2133" s="31" t="s">
        <v>314</v>
      </c>
      <c r="D2133" s="31" t="s">
        <v>229</v>
      </c>
      <c r="E2133" s="31">
        <v>2018</v>
      </c>
      <c r="F2133" s="31" t="s">
        <v>39</v>
      </c>
      <c r="G2133" s="31" t="s">
        <v>43</v>
      </c>
      <c r="H2133" s="31" t="s">
        <v>2166</v>
      </c>
      <c r="I2133" s="31">
        <v>2.6512341099075036</v>
      </c>
      <c r="J2133" s="31">
        <f>INDEX('LA lookup'!H:H,MATCH(B2133,'LA lookup'!G:G,0))</f>
        <v>20006</v>
      </c>
      <c r="K2133" s="31"/>
      <c r="L2133" s="31" t="str">
        <f t="shared" si="113"/>
        <v>2.65%</v>
      </c>
      <c r="M2133" s="31">
        <f t="shared" si="111"/>
        <v>2.6512341099075036</v>
      </c>
    </row>
    <row r="2134" spans="1:13" x14ac:dyDescent="0.45">
      <c r="A2134" s="31" t="str">
        <f t="shared" si="112"/>
        <v>E06000002_Population-based projected rate of overcrowded households in 2018_percentage</v>
      </c>
      <c r="B2134" s="31" t="s">
        <v>511</v>
      </c>
      <c r="C2134" s="31" t="s">
        <v>725</v>
      </c>
      <c r="D2134" s="31" t="s">
        <v>229</v>
      </c>
      <c r="E2134" s="31">
        <v>2018</v>
      </c>
      <c r="F2134" s="31" t="s">
        <v>39</v>
      </c>
      <c r="G2134" s="31" t="s">
        <v>43</v>
      </c>
      <c r="H2134" s="31" t="s">
        <v>2166</v>
      </c>
      <c r="I2134" s="31">
        <v>4.5382235197454674</v>
      </c>
      <c r="J2134" s="31">
        <f>INDEX('LA lookup'!H:H,MATCH(B2134,'LA lookup'!G:G,0))</f>
        <v>32513</v>
      </c>
      <c r="K2134" s="31"/>
      <c r="L2134" s="31" t="str">
        <f t="shared" si="113"/>
        <v>4.54%</v>
      </c>
      <c r="M2134" s="31">
        <f t="shared" si="111"/>
        <v>4.5382235197454674</v>
      </c>
    </row>
    <row r="2135" spans="1:13" x14ac:dyDescent="0.45">
      <c r="A2135" s="31" t="str">
        <f t="shared" si="112"/>
        <v>E06000048_Population-based projected rate of overcrowded households in 2018_percentage</v>
      </c>
      <c r="B2135" s="31" t="s">
        <v>484</v>
      </c>
      <c r="C2135" s="31" t="s">
        <v>705</v>
      </c>
      <c r="D2135" s="31" t="s">
        <v>229</v>
      </c>
      <c r="E2135" s="31">
        <v>2018</v>
      </c>
      <c r="F2135" s="31" t="s">
        <v>39</v>
      </c>
      <c r="G2135" s="31" t="s">
        <v>43</v>
      </c>
      <c r="H2135" s="31" t="s">
        <v>2166</v>
      </c>
      <c r="I2135" s="31">
        <v>2.0305484574183956</v>
      </c>
      <c r="J2135" s="31">
        <f>INDEX('LA lookup'!H:H,MATCH(B2135,'LA lookup'!G:G,0))</f>
        <v>59011</v>
      </c>
      <c r="K2135" s="31"/>
      <c r="L2135" s="31" t="str">
        <f t="shared" si="113"/>
        <v>2.03%</v>
      </c>
      <c r="M2135" s="31">
        <f t="shared" si="111"/>
        <v>2.0305484574183956</v>
      </c>
    </row>
    <row r="2136" spans="1:13" x14ac:dyDescent="0.45">
      <c r="A2136" s="31" t="str">
        <f t="shared" si="112"/>
        <v>E06000003_Population-based projected rate of overcrowded households in 2018_percentage</v>
      </c>
      <c r="B2136" s="31" t="s">
        <v>387</v>
      </c>
      <c r="C2136" s="31" t="s">
        <v>388</v>
      </c>
      <c r="D2136" s="31" t="s">
        <v>229</v>
      </c>
      <c r="E2136" s="31">
        <v>2018</v>
      </c>
      <c r="F2136" s="31" t="s">
        <v>39</v>
      </c>
      <c r="G2136" s="31" t="s">
        <v>43</v>
      </c>
      <c r="H2136" s="31" t="s">
        <v>2166</v>
      </c>
      <c r="I2136" s="31">
        <v>2.3420853955205101</v>
      </c>
      <c r="J2136" s="31">
        <f>INDEX('LA lookup'!H:H,MATCH(B2136,'LA lookup'!G:G,0))</f>
        <v>27626</v>
      </c>
      <c r="K2136" s="31"/>
      <c r="L2136" s="31" t="str">
        <f t="shared" si="113"/>
        <v>2.34%</v>
      </c>
      <c r="M2136" s="31">
        <f t="shared" si="111"/>
        <v>2.3420853955205101</v>
      </c>
    </row>
    <row r="2137" spans="1:13" x14ac:dyDescent="0.45">
      <c r="A2137" s="31" t="str">
        <f t="shared" si="112"/>
        <v>E06000004_Population-based projected rate of overcrowded households in 2018_percentage</v>
      </c>
      <c r="B2137" s="31" t="s">
        <v>422</v>
      </c>
      <c r="C2137" s="31" t="s">
        <v>423</v>
      </c>
      <c r="D2137" s="31" t="s">
        <v>229</v>
      </c>
      <c r="E2137" s="31">
        <v>2018</v>
      </c>
      <c r="F2137" s="31" t="s">
        <v>39</v>
      </c>
      <c r="G2137" s="31" t="s">
        <v>43</v>
      </c>
      <c r="H2137" s="31" t="s">
        <v>2166</v>
      </c>
      <c r="I2137" s="31">
        <v>2.9775515102515189</v>
      </c>
      <c r="J2137" s="31">
        <f>INDEX('LA lookup'!H:H,MATCH(B2137,'LA lookup'!G:G,0))</f>
        <v>43521</v>
      </c>
      <c r="K2137" s="31"/>
      <c r="L2137" s="31" t="str">
        <f t="shared" si="113"/>
        <v>2.98%</v>
      </c>
      <c r="M2137" s="31">
        <f t="shared" si="111"/>
        <v>2.9775515102515189</v>
      </c>
    </row>
    <row r="2138" spans="1:13" x14ac:dyDescent="0.45">
      <c r="A2138" s="31" t="str">
        <f t="shared" si="112"/>
        <v>E08000020_Population-based projected rate of overcrowded households in 2018_percentage</v>
      </c>
      <c r="B2138" s="31" t="s">
        <v>305</v>
      </c>
      <c r="C2138" s="31" t="s">
        <v>306</v>
      </c>
      <c r="D2138" s="31" t="s">
        <v>229</v>
      </c>
      <c r="E2138" s="31">
        <v>2018</v>
      </c>
      <c r="F2138" s="31" t="s">
        <v>39</v>
      </c>
      <c r="G2138" s="31" t="s">
        <v>43</v>
      </c>
      <c r="H2138" s="31" t="s">
        <v>2166</v>
      </c>
      <c r="I2138" s="31">
        <v>3.524606401142885</v>
      </c>
      <c r="J2138" s="31">
        <f>INDEX('LA lookup'!H:H,MATCH(B2138,'LA lookup'!G:G,0))</f>
        <v>39605</v>
      </c>
      <c r="K2138" s="31"/>
      <c r="L2138" s="31" t="str">
        <f t="shared" si="113"/>
        <v>3.52%</v>
      </c>
      <c r="M2138" s="31">
        <f t="shared" si="111"/>
        <v>3.524606401142885</v>
      </c>
    </row>
    <row r="2139" spans="1:13" x14ac:dyDescent="0.45">
      <c r="A2139" s="31" t="str">
        <f t="shared" si="112"/>
        <v>E08000021_Population-based projected rate of overcrowded households in 2018_percentage</v>
      </c>
      <c r="B2139" s="31" t="s">
        <v>357</v>
      </c>
      <c r="C2139" s="31" t="s">
        <v>358</v>
      </c>
      <c r="D2139" s="31" t="s">
        <v>229</v>
      </c>
      <c r="E2139" s="31">
        <v>2018</v>
      </c>
      <c r="F2139" s="31" t="s">
        <v>39</v>
      </c>
      <c r="G2139" s="31" t="s">
        <v>43</v>
      </c>
      <c r="H2139" s="31" t="s">
        <v>2166</v>
      </c>
      <c r="I2139" s="31">
        <v>4.4451404626139324</v>
      </c>
      <c r="J2139" s="31">
        <f>INDEX('LA lookup'!H:H,MATCH(B2139,'LA lookup'!G:G,0))</f>
        <v>58056</v>
      </c>
      <c r="K2139" s="31"/>
      <c r="L2139" s="31" t="str">
        <f t="shared" si="113"/>
        <v>4.45%</v>
      </c>
      <c r="M2139" s="31">
        <f t="shared" si="111"/>
        <v>4.4451404626139324</v>
      </c>
    </row>
    <row r="2140" spans="1:13" x14ac:dyDescent="0.45">
      <c r="A2140" s="31" t="str">
        <f t="shared" si="112"/>
        <v>E08000022_Population-based projected rate of overcrowded households in 2018_percentage</v>
      </c>
      <c r="B2140" s="31" t="s">
        <v>524</v>
      </c>
      <c r="C2140" s="31" t="s">
        <v>525</v>
      </c>
      <c r="D2140" s="31" t="s">
        <v>229</v>
      </c>
      <c r="E2140" s="31">
        <v>2018</v>
      </c>
      <c r="F2140" s="31" t="s">
        <v>39</v>
      </c>
      <c r="G2140" s="31" t="s">
        <v>43</v>
      </c>
      <c r="H2140" s="31" t="s">
        <v>2166</v>
      </c>
      <c r="I2140" s="31">
        <v>2.2071307300509337</v>
      </c>
      <c r="J2140" s="31">
        <f>INDEX('LA lookup'!H:H,MATCH(B2140,'LA lookup'!G:G,0))</f>
        <v>41360</v>
      </c>
      <c r="K2140" s="31"/>
      <c r="L2140" s="31" t="str">
        <f t="shared" si="113"/>
        <v>2.21%</v>
      </c>
      <c r="M2140" s="31">
        <f t="shared" si="111"/>
        <v>2.2071307300509337</v>
      </c>
    </row>
    <row r="2141" spans="1:13" x14ac:dyDescent="0.45">
      <c r="A2141" s="31" t="str">
        <f t="shared" si="112"/>
        <v>E08000023_Population-based projected rate of overcrowded households in 2018_percentage</v>
      </c>
      <c r="B2141" s="31" t="s">
        <v>410</v>
      </c>
      <c r="C2141" s="31" t="s">
        <v>411</v>
      </c>
      <c r="D2141" s="31" t="s">
        <v>229</v>
      </c>
      <c r="E2141" s="31">
        <v>2018</v>
      </c>
      <c r="F2141" s="31" t="s">
        <v>39</v>
      </c>
      <c r="G2141" s="31" t="s">
        <v>43</v>
      </c>
      <c r="H2141" s="31" t="s">
        <v>2166</v>
      </c>
      <c r="I2141" s="31">
        <v>3.3632587431327883</v>
      </c>
      <c r="J2141" s="31">
        <f>INDEX('LA lookup'!H:H,MATCH(B2141,'LA lookup'!G:G,0))</f>
        <v>29920</v>
      </c>
      <c r="K2141" s="31"/>
      <c r="L2141" s="31" t="str">
        <f t="shared" si="113"/>
        <v>3.36%</v>
      </c>
      <c r="M2141" s="31">
        <f t="shared" si="111"/>
        <v>3.3632587431327883</v>
      </c>
    </row>
    <row r="2142" spans="1:13" x14ac:dyDescent="0.45">
      <c r="A2142" s="31" t="str">
        <f t="shared" si="112"/>
        <v>E08000024_Population-based projected rate of overcrowded households in 2018_percentage</v>
      </c>
      <c r="B2142" s="31" t="s">
        <v>428</v>
      </c>
      <c r="C2142" s="31" t="s">
        <v>429</v>
      </c>
      <c r="D2142" s="31" t="s">
        <v>229</v>
      </c>
      <c r="E2142" s="31">
        <v>2018</v>
      </c>
      <c r="F2142" s="31" t="s">
        <v>39</v>
      </c>
      <c r="G2142" s="31" t="s">
        <v>43</v>
      </c>
      <c r="H2142" s="31" t="s">
        <v>2166</v>
      </c>
      <c r="I2142" s="31">
        <v>3.4260759197715394</v>
      </c>
      <c r="J2142" s="31">
        <f>INDEX('LA lookup'!H:H,MATCH(B2142,'LA lookup'!G:G,0))</f>
        <v>54563</v>
      </c>
      <c r="K2142" s="31"/>
      <c r="L2142" s="31" t="str">
        <f t="shared" si="113"/>
        <v>3.43%</v>
      </c>
      <c r="M2142" s="31">
        <f t="shared" si="111"/>
        <v>3.4260759197715394</v>
      </c>
    </row>
    <row r="2143" spans="1:13" x14ac:dyDescent="0.45">
      <c r="A2143" s="31" t="str">
        <f t="shared" si="112"/>
        <v>E06000008_Population-based projected rate of overcrowded households in 2018_percentage</v>
      </c>
      <c r="B2143" s="31" t="s">
        <v>247</v>
      </c>
      <c r="C2143" s="31" t="s">
        <v>248</v>
      </c>
      <c r="D2143" s="31" t="s">
        <v>229</v>
      </c>
      <c r="E2143" s="31">
        <v>2018</v>
      </c>
      <c r="F2143" s="31" t="s">
        <v>39</v>
      </c>
      <c r="G2143" s="31" t="s">
        <v>43</v>
      </c>
      <c r="H2143" s="31" t="s">
        <v>2166</v>
      </c>
      <c r="I2143" s="31">
        <v>6.1810193015186652</v>
      </c>
      <c r="J2143" s="31">
        <f>INDEX('LA lookup'!H:H,MATCH(B2143,'LA lookup'!G:G,0))</f>
        <v>38481</v>
      </c>
      <c r="K2143" s="31"/>
      <c r="L2143" s="31" t="str">
        <f t="shared" si="113"/>
        <v>6.18%</v>
      </c>
      <c r="M2143" s="31">
        <f t="shared" si="111"/>
        <v>6.1810193015186652</v>
      </c>
    </row>
    <row r="2144" spans="1:13" x14ac:dyDescent="0.45">
      <c r="A2144" s="31" t="str">
        <f t="shared" si="112"/>
        <v>E06000009_Population-based projected rate of overcrowded households in 2018_percentage</v>
      </c>
      <c r="B2144" s="31" t="s">
        <v>249</v>
      </c>
      <c r="C2144" s="31" t="s">
        <v>250</v>
      </c>
      <c r="D2144" s="31" t="s">
        <v>229</v>
      </c>
      <c r="E2144" s="31">
        <v>2018</v>
      </c>
      <c r="F2144" s="31" t="s">
        <v>39</v>
      </c>
      <c r="G2144" s="31" t="s">
        <v>43</v>
      </c>
      <c r="H2144" s="31" t="s">
        <v>2166</v>
      </c>
      <c r="I2144" s="31">
        <v>2.9378408190532412</v>
      </c>
      <c r="J2144" s="31">
        <f>INDEX('LA lookup'!H:H,MATCH(B2144,'LA lookup'!G:G,0))</f>
        <v>28904</v>
      </c>
      <c r="K2144" s="31"/>
      <c r="L2144" s="31" t="str">
        <f t="shared" si="113"/>
        <v>2.94%</v>
      </c>
      <c r="M2144" s="31">
        <f t="shared" si="111"/>
        <v>2.9378408190532412</v>
      </c>
    </row>
    <row r="2145" spans="1:13" x14ac:dyDescent="0.45">
      <c r="A2145" s="31" t="str">
        <f t="shared" si="112"/>
        <v>E06000049_Population-based projected rate of overcrowded households in 2018_percentage</v>
      </c>
      <c r="B2145" s="31" t="s">
        <v>541</v>
      </c>
      <c r="C2145" s="31" t="s">
        <v>718</v>
      </c>
      <c r="D2145" s="31" t="s">
        <v>229</v>
      </c>
      <c r="E2145" s="31">
        <v>2018</v>
      </c>
      <c r="F2145" s="31" t="s">
        <v>39</v>
      </c>
      <c r="G2145" s="31" t="s">
        <v>43</v>
      </c>
      <c r="H2145" s="31" t="s">
        <v>2166</v>
      </c>
      <c r="I2145" s="31">
        <v>2.0339812218939919</v>
      </c>
      <c r="J2145" s="31">
        <f>INDEX('LA lookup'!H:H,MATCH(B2145,'LA lookup'!G:G,0))</f>
        <v>76523</v>
      </c>
      <c r="K2145" s="31"/>
      <c r="L2145" s="31" t="str">
        <f t="shared" si="113"/>
        <v>2.03%</v>
      </c>
      <c r="M2145" s="31">
        <f t="shared" si="111"/>
        <v>2.0339812218939919</v>
      </c>
    </row>
    <row r="2146" spans="1:13" x14ac:dyDescent="0.45">
      <c r="A2146" s="31" t="str">
        <f t="shared" si="112"/>
        <v>E06000050_Population-based projected rate of overcrowded households in 2018_percentage</v>
      </c>
      <c r="B2146" s="31" t="s">
        <v>281</v>
      </c>
      <c r="C2146" s="31" t="s">
        <v>282</v>
      </c>
      <c r="D2146" s="31" t="s">
        <v>229</v>
      </c>
      <c r="E2146" s="31">
        <v>2018</v>
      </c>
      <c r="F2146" s="31" t="s">
        <v>39</v>
      </c>
      <c r="G2146" s="31" t="s">
        <v>43</v>
      </c>
      <c r="H2146" s="31" t="s">
        <v>2166</v>
      </c>
      <c r="I2146" s="31">
        <v>2.2807935408153166</v>
      </c>
      <c r="J2146" s="31">
        <f>INDEX('LA lookup'!H:H,MATCH(B2146,'LA lookup'!G:G,0))</f>
        <v>68054</v>
      </c>
      <c r="K2146" s="31"/>
      <c r="L2146" s="31" t="str">
        <f t="shared" si="113"/>
        <v>2.28%</v>
      </c>
      <c r="M2146" s="31">
        <f t="shared" si="111"/>
        <v>2.2807935408153166</v>
      </c>
    </row>
    <row r="2147" spans="1:13" x14ac:dyDescent="0.45">
      <c r="A2147" s="31" t="str">
        <f t="shared" si="112"/>
        <v>E06000006_Population-based projected rate of overcrowded households in 2018_percentage</v>
      </c>
      <c r="B2147" s="31" t="s">
        <v>531</v>
      </c>
      <c r="C2147" s="31" t="s">
        <v>722</v>
      </c>
      <c r="D2147" s="31" t="s">
        <v>229</v>
      </c>
      <c r="E2147" s="31">
        <v>2018</v>
      </c>
      <c r="F2147" s="31" t="s">
        <v>39</v>
      </c>
      <c r="G2147" s="31" t="s">
        <v>43</v>
      </c>
      <c r="H2147" s="31" t="s">
        <v>2166</v>
      </c>
      <c r="I2147" s="31">
        <v>2.853016206482593</v>
      </c>
      <c r="J2147" s="31">
        <f>INDEX('LA lookup'!H:H,MATCH(B2147,'LA lookup'!G:G,0))</f>
        <v>28617</v>
      </c>
      <c r="K2147" s="31"/>
      <c r="L2147" s="31" t="str">
        <f t="shared" si="113"/>
        <v>2.85%</v>
      </c>
      <c r="M2147" s="31">
        <f t="shared" si="111"/>
        <v>2.853016206482593</v>
      </c>
    </row>
    <row r="2148" spans="1:13" x14ac:dyDescent="0.45">
      <c r="A2148" s="31" t="str">
        <f t="shared" si="112"/>
        <v>E06000007_Population-based projected rate of overcrowded households in 2018_percentage</v>
      </c>
      <c r="B2148" s="31" t="s">
        <v>452</v>
      </c>
      <c r="C2148" s="31" t="s">
        <v>453</v>
      </c>
      <c r="D2148" s="31" t="s">
        <v>229</v>
      </c>
      <c r="E2148" s="31">
        <v>2018</v>
      </c>
      <c r="F2148" s="31" t="s">
        <v>39</v>
      </c>
      <c r="G2148" s="31" t="s">
        <v>43</v>
      </c>
      <c r="H2148" s="31" t="s">
        <v>2166</v>
      </c>
      <c r="I2148" s="31">
        <v>2.4077989194268268</v>
      </c>
      <c r="J2148" s="31">
        <f>INDEX('LA lookup'!H:H,MATCH(B2148,'LA lookup'!G:G,0))</f>
        <v>44484</v>
      </c>
      <c r="K2148" s="31"/>
      <c r="L2148" s="31" t="str">
        <f t="shared" si="113"/>
        <v>2.41%</v>
      </c>
      <c r="M2148" s="31">
        <f t="shared" si="111"/>
        <v>2.4077989194268268</v>
      </c>
    </row>
    <row r="2149" spans="1:13" x14ac:dyDescent="0.45">
      <c r="A2149" s="31" t="str">
        <f t="shared" si="112"/>
        <v>E10000006_Population-based projected rate of overcrowded households in 2018_percentage</v>
      </c>
      <c r="B2149" s="31" t="s">
        <v>285</v>
      </c>
      <c r="C2149" s="31" t="s">
        <v>286</v>
      </c>
      <c r="D2149" s="31" t="s">
        <v>229</v>
      </c>
      <c r="E2149" s="31">
        <v>2018</v>
      </c>
      <c r="F2149" s="31" t="s">
        <v>39</v>
      </c>
      <c r="G2149" s="31" t="s">
        <v>43</v>
      </c>
      <c r="H2149" s="31" t="s">
        <v>2166</v>
      </c>
      <c r="I2149" s="31">
        <v>1.8253303429080985</v>
      </c>
      <c r="J2149" s="31">
        <f>INDEX('LA lookup'!H:H,MATCH(B2149,'LA lookup'!G:G,0))</f>
        <v>92500</v>
      </c>
      <c r="K2149" s="31"/>
      <c r="L2149" s="31" t="str">
        <f t="shared" si="113"/>
        <v>1.83%</v>
      </c>
      <c r="M2149" s="31">
        <f t="shared" si="111"/>
        <v>1.8253303429080985</v>
      </c>
    </row>
    <row r="2150" spans="1:13" x14ac:dyDescent="0.45">
      <c r="A2150" s="31" t="str">
        <f t="shared" si="112"/>
        <v>E08000001_Population-based projected rate of overcrowded households in 2018_percentage</v>
      </c>
      <c r="B2150" s="31" t="s">
        <v>252</v>
      </c>
      <c r="C2150" s="31" t="s">
        <v>253</v>
      </c>
      <c r="D2150" s="31" t="s">
        <v>229</v>
      </c>
      <c r="E2150" s="31">
        <v>2018</v>
      </c>
      <c r="F2150" s="31" t="s">
        <v>39</v>
      </c>
      <c r="G2150" s="31" t="s">
        <v>43</v>
      </c>
      <c r="H2150" s="31" t="s">
        <v>2166</v>
      </c>
      <c r="I2150" s="31">
        <v>4.73864439852525</v>
      </c>
      <c r="J2150" s="31">
        <f>INDEX('LA lookup'!H:H,MATCH(B2150,'LA lookup'!G:G,0))</f>
        <v>67670</v>
      </c>
      <c r="K2150" s="31"/>
      <c r="L2150" s="31" t="str">
        <f t="shared" si="113"/>
        <v>4.74%</v>
      </c>
      <c r="M2150" s="31">
        <f t="shared" si="111"/>
        <v>4.73864439852525</v>
      </c>
    </row>
    <row r="2151" spans="1:13" x14ac:dyDescent="0.45">
      <c r="A2151" s="31" t="str">
        <f t="shared" si="112"/>
        <v>E08000002_Population-based projected rate of overcrowded households in 2018_percentage</v>
      </c>
      <c r="B2151" s="31" t="s">
        <v>271</v>
      </c>
      <c r="C2151" s="31" t="s">
        <v>272</v>
      </c>
      <c r="D2151" s="31" t="s">
        <v>229</v>
      </c>
      <c r="E2151" s="31">
        <v>2018</v>
      </c>
      <c r="F2151" s="31" t="s">
        <v>39</v>
      </c>
      <c r="G2151" s="31" t="s">
        <v>43</v>
      </c>
      <c r="H2151" s="31" t="s">
        <v>2166</v>
      </c>
      <c r="I2151" s="31">
        <v>3.4898160357430901</v>
      </c>
      <c r="J2151" s="31">
        <f>INDEX('LA lookup'!H:H,MATCH(B2151,'LA lookup'!G:G,0))</f>
        <v>43142</v>
      </c>
      <c r="K2151" s="31"/>
      <c r="L2151" s="31" t="str">
        <f t="shared" si="113"/>
        <v>3.49%</v>
      </c>
      <c r="M2151" s="31">
        <f t="shared" si="111"/>
        <v>3.4898160357430901</v>
      </c>
    </row>
    <row r="2152" spans="1:13" x14ac:dyDescent="0.45">
      <c r="A2152" s="31" t="str">
        <f t="shared" si="112"/>
        <v>E08000003_Population-based projected rate of overcrowded households in 2018_percentage</v>
      </c>
      <c r="B2152" s="31" t="s">
        <v>349</v>
      </c>
      <c r="C2152" s="31" t="s">
        <v>350</v>
      </c>
      <c r="D2152" s="31" t="s">
        <v>229</v>
      </c>
      <c r="E2152" s="31">
        <v>2018</v>
      </c>
      <c r="F2152" s="31" t="s">
        <v>39</v>
      </c>
      <c r="G2152" s="31" t="s">
        <v>43</v>
      </c>
      <c r="H2152" s="31" t="s">
        <v>2166</v>
      </c>
      <c r="I2152" s="31">
        <v>9.0220160806177958</v>
      </c>
      <c r="J2152" s="31">
        <f>INDEX('LA lookup'!H:H,MATCH(B2152,'LA lookup'!G:G,0))</f>
        <v>121962</v>
      </c>
      <c r="K2152" s="31"/>
      <c r="L2152" s="31" t="str">
        <f t="shared" si="113"/>
        <v>9.02%</v>
      </c>
      <c r="M2152" s="31">
        <f t="shared" si="111"/>
        <v>9.0220160806177958</v>
      </c>
    </row>
    <row r="2153" spans="1:13" x14ac:dyDescent="0.45">
      <c r="A2153" s="31" t="str">
        <f t="shared" si="112"/>
        <v>E08000004_Population-based projected rate of overcrowded households in 2018_percentage</v>
      </c>
      <c r="B2153" s="31" t="s">
        <v>375</v>
      </c>
      <c r="C2153" s="31" t="s">
        <v>376</v>
      </c>
      <c r="D2153" s="31" t="s">
        <v>229</v>
      </c>
      <c r="E2153" s="31">
        <v>2018</v>
      </c>
      <c r="F2153" s="31" t="s">
        <v>39</v>
      </c>
      <c r="G2153" s="31" t="s">
        <v>43</v>
      </c>
      <c r="H2153" s="31" t="s">
        <v>2166</v>
      </c>
      <c r="I2153" s="31">
        <v>7.2332791614454699</v>
      </c>
      <c r="J2153" s="31">
        <f>INDEX('LA lookup'!H:H,MATCH(B2153,'LA lookup'!G:G,0))</f>
        <v>59416</v>
      </c>
      <c r="K2153" s="31"/>
      <c r="L2153" s="31" t="str">
        <f t="shared" si="113"/>
        <v>7.23%</v>
      </c>
      <c r="M2153" s="31">
        <f t="shared" si="111"/>
        <v>7.2332791614454699</v>
      </c>
    </row>
    <row r="2154" spans="1:13" x14ac:dyDescent="0.45">
      <c r="A2154" s="31" t="str">
        <f t="shared" si="112"/>
        <v>E08000005_Population-based projected rate of overcrowded households in 2018_percentage</v>
      </c>
      <c r="B2154" s="31" t="s">
        <v>391</v>
      </c>
      <c r="C2154" s="31" t="s">
        <v>392</v>
      </c>
      <c r="D2154" s="31" t="s">
        <v>229</v>
      </c>
      <c r="E2154" s="31">
        <v>2018</v>
      </c>
      <c r="F2154" s="31" t="s">
        <v>39</v>
      </c>
      <c r="G2154" s="31" t="s">
        <v>43</v>
      </c>
      <c r="H2154" s="31" t="s">
        <v>2166</v>
      </c>
      <c r="I2154" s="31">
        <v>5.3602430555555554</v>
      </c>
      <c r="J2154" s="31">
        <f>INDEX('LA lookup'!H:H,MATCH(B2154,'LA lookup'!G:G,0))</f>
        <v>52689</v>
      </c>
      <c r="K2154" s="31"/>
      <c r="L2154" s="31" t="str">
        <f t="shared" si="113"/>
        <v>5.36%</v>
      </c>
      <c r="M2154" s="31">
        <f t="shared" si="111"/>
        <v>5.3602430555555554</v>
      </c>
    </row>
    <row r="2155" spans="1:13" x14ac:dyDescent="0.45">
      <c r="A2155" s="31" t="str">
        <f t="shared" si="112"/>
        <v>E08000006_Population-based projected rate of overcrowded households in 2018_percentage</v>
      </c>
      <c r="B2155" s="31" t="s">
        <v>395</v>
      </c>
      <c r="C2155" s="31" t="s">
        <v>396</v>
      </c>
      <c r="D2155" s="31" t="s">
        <v>229</v>
      </c>
      <c r="E2155" s="31">
        <v>2018</v>
      </c>
      <c r="F2155" s="31" t="s">
        <v>39</v>
      </c>
      <c r="G2155" s="31" t="s">
        <v>43</v>
      </c>
      <c r="H2155" s="31" t="s">
        <v>2166</v>
      </c>
      <c r="I2155" s="31">
        <v>4.4212312340961439</v>
      </c>
      <c r="J2155" s="31">
        <f>INDEX('LA lookup'!H:H,MATCH(B2155,'LA lookup'!G:G,0))</f>
        <v>56566</v>
      </c>
      <c r="K2155" s="31"/>
      <c r="L2155" s="31" t="str">
        <f t="shared" si="113"/>
        <v>4.42%</v>
      </c>
      <c r="M2155" s="31">
        <f t="shared" si="111"/>
        <v>4.4212312340961439</v>
      </c>
    </row>
    <row r="2156" spans="1:13" x14ac:dyDescent="0.45">
      <c r="A2156" s="31" t="str">
        <f t="shared" si="112"/>
        <v>E08000007_Population-based projected rate of overcrowded households in 2018_percentage</v>
      </c>
      <c r="B2156" s="31" t="s">
        <v>420</v>
      </c>
      <c r="C2156" s="31" t="s">
        <v>421</v>
      </c>
      <c r="D2156" s="31" t="s">
        <v>229</v>
      </c>
      <c r="E2156" s="31">
        <v>2018</v>
      </c>
      <c r="F2156" s="31" t="s">
        <v>39</v>
      </c>
      <c r="G2156" s="31" t="s">
        <v>43</v>
      </c>
      <c r="H2156" s="31" t="s">
        <v>2166</v>
      </c>
      <c r="I2156" s="31">
        <v>3.1006024148123981</v>
      </c>
      <c r="J2156" s="31">
        <f>INDEX('LA lookup'!H:H,MATCH(B2156,'LA lookup'!G:G,0))</f>
        <v>63141</v>
      </c>
      <c r="K2156" s="31"/>
      <c r="L2156" s="31" t="str">
        <f t="shared" si="113"/>
        <v>3.1%</v>
      </c>
      <c r="M2156" s="31">
        <f t="shared" si="111"/>
        <v>3.1006024148123981</v>
      </c>
    </row>
    <row r="2157" spans="1:13" x14ac:dyDescent="0.45">
      <c r="A2157" s="31" t="str">
        <f t="shared" si="112"/>
        <v>E08000008_Population-based projected rate of overcrowded households in 2018_percentage</v>
      </c>
      <c r="B2157" s="31" t="s">
        <v>436</v>
      </c>
      <c r="C2157" s="31" t="s">
        <v>437</v>
      </c>
      <c r="D2157" s="31" t="s">
        <v>229</v>
      </c>
      <c r="E2157" s="31">
        <v>2018</v>
      </c>
      <c r="F2157" s="31" t="s">
        <v>39</v>
      </c>
      <c r="G2157" s="31" t="s">
        <v>43</v>
      </c>
      <c r="H2157" s="31" t="s">
        <v>2166</v>
      </c>
      <c r="I2157" s="31">
        <v>3.9356313123334701</v>
      </c>
      <c r="J2157" s="31">
        <f>INDEX('LA lookup'!H:H,MATCH(B2157,'LA lookup'!G:G,0))</f>
        <v>50223</v>
      </c>
      <c r="K2157" s="31"/>
      <c r="L2157" s="31" t="str">
        <f t="shared" si="113"/>
        <v>3.94%</v>
      </c>
      <c r="M2157" s="31">
        <f t="shared" si="111"/>
        <v>3.9356313123334701</v>
      </c>
    </row>
    <row r="2158" spans="1:13" x14ac:dyDescent="0.45">
      <c r="A2158" s="31" t="str">
        <f t="shared" si="112"/>
        <v>E08000009_Population-based projected rate of overcrowded households in 2018_percentage</v>
      </c>
      <c r="B2158" s="31" t="s">
        <v>442</v>
      </c>
      <c r="C2158" s="31" t="s">
        <v>443</v>
      </c>
      <c r="D2158" s="31" t="s">
        <v>229</v>
      </c>
      <c r="E2158" s="31">
        <v>2018</v>
      </c>
      <c r="F2158" s="31" t="s">
        <v>39</v>
      </c>
      <c r="G2158" s="31" t="s">
        <v>43</v>
      </c>
      <c r="H2158" s="31" t="s">
        <v>2166</v>
      </c>
      <c r="I2158" s="31">
        <v>3.8285484344311533</v>
      </c>
      <c r="J2158" s="31">
        <f>INDEX('LA lookup'!H:H,MATCH(B2158,'LA lookup'!G:G,0))</f>
        <v>56087</v>
      </c>
      <c r="K2158" s="31"/>
      <c r="L2158" s="31" t="str">
        <f t="shared" si="113"/>
        <v>3.83%</v>
      </c>
      <c r="M2158" s="31">
        <f t="shared" si="111"/>
        <v>3.8285484344311533</v>
      </c>
    </row>
    <row r="2159" spans="1:13" x14ac:dyDescent="0.45">
      <c r="A2159" s="31" t="str">
        <f t="shared" si="112"/>
        <v>E08000010_Population-based projected rate of overcrowded households in 2018_percentage</v>
      </c>
      <c r="B2159" s="31" t="s">
        <v>460</v>
      </c>
      <c r="C2159" s="31" t="s">
        <v>461</v>
      </c>
      <c r="D2159" s="31" t="s">
        <v>229</v>
      </c>
      <c r="E2159" s="31">
        <v>2018</v>
      </c>
      <c r="F2159" s="31" t="s">
        <v>39</v>
      </c>
      <c r="G2159" s="31" t="s">
        <v>43</v>
      </c>
      <c r="H2159" s="31" t="s">
        <v>2166</v>
      </c>
      <c r="I2159" s="31">
        <v>2.6842931092634141</v>
      </c>
      <c r="J2159" s="31">
        <f>INDEX('LA lookup'!H:H,MATCH(B2159,'LA lookup'!G:G,0))</f>
        <v>68388</v>
      </c>
      <c r="K2159" s="31"/>
      <c r="L2159" s="31" t="str">
        <f t="shared" si="113"/>
        <v>2.68%</v>
      </c>
      <c r="M2159" s="31">
        <f t="shared" si="111"/>
        <v>2.6842931092634141</v>
      </c>
    </row>
    <row r="2160" spans="1:13" x14ac:dyDescent="0.45">
      <c r="A2160" s="31" t="str">
        <f t="shared" si="112"/>
        <v>E10000017_Population-based projected rate of overcrowded households in 2018_percentage</v>
      </c>
      <c r="B2160" s="31" t="s">
        <v>337</v>
      </c>
      <c r="C2160" s="31" t="s">
        <v>338</v>
      </c>
      <c r="D2160" s="31" t="s">
        <v>229</v>
      </c>
      <c r="E2160" s="31">
        <v>2018</v>
      </c>
      <c r="F2160" s="31" t="s">
        <v>39</v>
      </c>
      <c r="G2160" s="31" t="s">
        <v>43</v>
      </c>
      <c r="H2160" s="31" t="s">
        <v>2166</v>
      </c>
      <c r="I2160" s="31">
        <v>2.9544689793854104</v>
      </c>
      <c r="J2160" s="31">
        <f>INDEX('LA lookup'!H:H,MATCH(B2160,'LA lookup'!G:G,0))</f>
        <v>249727</v>
      </c>
      <c r="K2160" s="31"/>
      <c r="L2160" s="31" t="str">
        <f t="shared" si="113"/>
        <v>2.95%</v>
      </c>
      <c r="M2160" s="31">
        <f t="shared" si="111"/>
        <v>2.9544689793854104</v>
      </c>
    </row>
    <row r="2161" spans="1:13" x14ac:dyDescent="0.45">
      <c r="A2161" s="31" t="str">
        <f t="shared" si="112"/>
        <v>E08000011_Population-based projected rate of overcrowded households in 2018_percentage</v>
      </c>
      <c r="B2161" s="31" t="s">
        <v>333</v>
      </c>
      <c r="C2161" s="31" t="s">
        <v>334</v>
      </c>
      <c r="D2161" s="31" t="s">
        <v>229</v>
      </c>
      <c r="E2161" s="31">
        <v>2018</v>
      </c>
      <c r="F2161" s="31" t="s">
        <v>39</v>
      </c>
      <c r="G2161" s="31" t="s">
        <v>43</v>
      </c>
      <c r="H2161" s="31" t="s">
        <v>2166</v>
      </c>
      <c r="I2161" s="31">
        <v>4.1224336708902038</v>
      </c>
      <c r="J2161" s="31">
        <f>INDEX('LA lookup'!H:H,MATCH(B2161,'LA lookup'!G:G,0))</f>
        <v>33477</v>
      </c>
      <c r="K2161" s="31"/>
      <c r="L2161" s="31" t="str">
        <f t="shared" si="113"/>
        <v>4.12%</v>
      </c>
      <c r="M2161" s="31">
        <f t="shared" si="111"/>
        <v>4.1224336708902038</v>
      </c>
    </row>
    <row r="2162" spans="1:13" x14ac:dyDescent="0.45">
      <c r="A2162" s="31" t="str">
        <f t="shared" si="112"/>
        <v>E08000012_Population-based projected rate of overcrowded households in 2018_percentage</v>
      </c>
      <c r="B2162" s="31" t="s">
        <v>347</v>
      </c>
      <c r="C2162" s="31" t="s">
        <v>348</v>
      </c>
      <c r="D2162" s="31" t="s">
        <v>229</v>
      </c>
      <c r="E2162" s="31">
        <v>2018</v>
      </c>
      <c r="F2162" s="31" t="s">
        <v>39</v>
      </c>
      <c r="G2162" s="31" t="s">
        <v>43</v>
      </c>
      <c r="H2162" s="31" t="s">
        <v>2166</v>
      </c>
      <c r="I2162" s="31">
        <v>4.4615773284702023</v>
      </c>
      <c r="J2162" s="31">
        <f>INDEX('LA lookup'!H:H,MATCH(B2162,'LA lookup'!G:G,0))</f>
        <v>94902</v>
      </c>
      <c r="K2162" s="31"/>
      <c r="L2162" s="31" t="str">
        <f t="shared" si="113"/>
        <v>4.46%</v>
      </c>
      <c r="M2162" s="31">
        <f t="shared" ref="M2162:M2193" si="114">IF(LOWER(H2162)="percentage",I2162,IF(J2162="NA",K2162,IF(OR(ISERROR(I2162),ISBLANK(I2162),NOT(ISNUMBER(I2162))),"N/A",I2162/J2162*1000)))</f>
        <v>4.4615773284702023</v>
      </c>
    </row>
    <row r="2163" spans="1:13" x14ac:dyDescent="0.45">
      <c r="A2163" s="31" t="str">
        <f t="shared" ref="A2163:A2194" si="115">CONCATENATE(B2163,"_",G2163,"_",H2163)</f>
        <v>E08000014_Population-based projected rate of overcrowded households in 2018_percentage</v>
      </c>
      <c r="B2163" s="31" t="s">
        <v>399</v>
      </c>
      <c r="C2163" s="31" t="s">
        <v>400</v>
      </c>
      <c r="D2163" s="31" t="s">
        <v>229</v>
      </c>
      <c r="E2163" s="31">
        <v>2018</v>
      </c>
      <c r="F2163" s="31" t="s">
        <v>39</v>
      </c>
      <c r="G2163" s="31" t="s">
        <v>43</v>
      </c>
      <c r="H2163" s="31" t="s">
        <v>2166</v>
      </c>
      <c r="I2163" s="31">
        <v>2.8576274060883575</v>
      </c>
      <c r="J2163" s="31">
        <f>INDEX('LA lookup'!H:H,MATCH(B2163,'LA lookup'!G:G,0))</f>
        <v>53833</v>
      </c>
      <c r="K2163" s="31"/>
      <c r="L2163" s="31" t="str">
        <f t="shared" si="113"/>
        <v>2.86%</v>
      </c>
      <c r="M2163" s="31">
        <f t="shared" si="114"/>
        <v>2.8576274060883575</v>
      </c>
    </row>
    <row r="2164" spans="1:13" x14ac:dyDescent="0.45">
      <c r="A2164" s="31" t="str">
        <f t="shared" si="115"/>
        <v>E08000013_Population-based projected rate of overcrowded households in 2018_percentage</v>
      </c>
      <c r="B2164" s="31" t="s">
        <v>416</v>
      </c>
      <c r="C2164" s="31" t="s">
        <v>417</v>
      </c>
      <c r="D2164" s="31" t="s">
        <v>229</v>
      </c>
      <c r="E2164" s="31">
        <v>2018</v>
      </c>
      <c r="F2164" s="31" t="s">
        <v>39</v>
      </c>
      <c r="G2164" s="31" t="s">
        <v>43</v>
      </c>
      <c r="H2164" s="31" t="s">
        <v>2166</v>
      </c>
      <c r="I2164" s="31">
        <v>2.8308862364001266</v>
      </c>
      <c r="J2164" s="31">
        <f>INDEX('LA lookup'!H:H,MATCH(B2164,'LA lookup'!G:G,0))</f>
        <v>36785</v>
      </c>
      <c r="K2164" s="31"/>
      <c r="L2164" s="31" t="str">
        <f t="shared" si="113"/>
        <v>2.83%</v>
      </c>
      <c r="M2164" s="31">
        <f t="shared" si="114"/>
        <v>2.8308862364001266</v>
      </c>
    </row>
    <row r="2165" spans="1:13" x14ac:dyDescent="0.45">
      <c r="A2165" s="31" t="str">
        <f t="shared" si="115"/>
        <v>E08000015_Population-based projected rate of overcrowded households in 2018_percentage</v>
      </c>
      <c r="B2165" s="31" t="s">
        <v>464</v>
      </c>
      <c r="C2165" s="31" t="s">
        <v>465</v>
      </c>
      <c r="D2165" s="31" t="s">
        <v>229</v>
      </c>
      <c r="E2165" s="31">
        <v>2018</v>
      </c>
      <c r="F2165" s="31" t="s">
        <v>39</v>
      </c>
      <c r="G2165" s="31" t="s">
        <v>43</v>
      </c>
      <c r="H2165" s="31" t="s">
        <v>2166</v>
      </c>
      <c r="I2165" s="31">
        <v>2.2428031838842535</v>
      </c>
      <c r="J2165" s="31">
        <f>INDEX('LA lookup'!H:H,MATCH(B2165,'LA lookup'!G:G,0))</f>
        <v>67576</v>
      </c>
      <c r="K2165" s="31"/>
      <c r="L2165" s="31" t="str">
        <f t="shared" si="113"/>
        <v>2.24%</v>
      </c>
      <c r="M2165" s="31">
        <f t="shared" si="114"/>
        <v>2.2428031838842535</v>
      </c>
    </row>
    <row r="2166" spans="1:13" x14ac:dyDescent="0.45">
      <c r="A2166" s="31" t="str">
        <f t="shared" si="115"/>
        <v>E06000011_Population-based projected rate of overcrowded households in 2018_percentage</v>
      </c>
      <c r="B2166" s="31" t="s">
        <v>514</v>
      </c>
      <c r="C2166" s="31" t="s">
        <v>594</v>
      </c>
      <c r="D2166" s="31" t="s">
        <v>229</v>
      </c>
      <c r="E2166" s="31">
        <v>2018</v>
      </c>
      <c r="F2166" s="31" t="s">
        <v>39</v>
      </c>
      <c r="G2166" s="31" t="s">
        <v>43</v>
      </c>
      <c r="H2166" s="31" t="s">
        <v>2166</v>
      </c>
      <c r="I2166" s="31">
        <v>1.9051680742770849</v>
      </c>
      <c r="J2166" s="31">
        <f>INDEX('LA lookup'!H:H,MATCH(B2166,'LA lookup'!G:G,0))</f>
        <v>62942</v>
      </c>
      <c r="K2166" s="31"/>
      <c r="L2166" s="31" t="str">
        <f t="shared" si="113"/>
        <v>1.91%</v>
      </c>
      <c r="M2166" s="31">
        <f t="shared" si="114"/>
        <v>1.9051680742770849</v>
      </c>
    </row>
    <row r="2167" spans="1:13" x14ac:dyDescent="0.45">
      <c r="A2167" s="31" t="str">
        <f t="shared" si="115"/>
        <v>E06000010_Population-based projected rate of overcrowded households in 2018_percentage</v>
      </c>
      <c r="B2167" s="31" t="s">
        <v>329</v>
      </c>
      <c r="C2167" s="31" t="s">
        <v>593</v>
      </c>
      <c r="D2167" s="31" t="s">
        <v>229</v>
      </c>
      <c r="E2167" s="31">
        <v>2018</v>
      </c>
      <c r="F2167" s="31" t="s">
        <v>39</v>
      </c>
      <c r="G2167" s="31" t="s">
        <v>43</v>
      </c>
      <c r="H2167" s="31" t="s">
        <v>2166</v>
      </c>
      <c r="I2167" s="31">
        <v>4.2550357028668868</v>
      </c>
      <c r="J2167" s="31">
        <f>INDEX('LA lookup'!H:H,MATCH(B2167,'LA lookup'!G:G,0))</f>
        <v>57023</v>
      </c>
      <c r="K2167" s="31"/>
      <c r="L2167" s="31" t="str">
        <f t="shared" si="113"/>
        <v>4.26%</v>
      </c>
      <c r="M2167" s="31">
        <f t="shared" si="114"/>
        <v>4.2550357028668868</v>
      </c>
    </row>
    <row r="2168" spans="1:13" x14ac:dyDescent="0.45">
      <c r="A2168" s="31" t="str">
        <f t="shared" si="115"/>
        <v>E06000012_Population-based projected rate of overcrowded households in 2018_percentage</v>
      </c>
      <c r="B2168" s="31" t="s">
        <v>363</v>
      </c>
      <c r="C2168" s="31" t="s">
        <v>364</v>
      </c>
      <c r="D2168" s="31" t="s">
        <v>229</v>
      </c>
      <c r="E2168" s="31">
        <v>2018</v>
      </c>
      <c r="F2168" s="31" t="s">
        <v>39</v>
      </c>
      <c r="G2168" s="31" t="s">
        <v>43</v>
      </c>
      <c r="H2168" s="31" t="s">
        <v>2166</v>
      </c>
      <c r="I2168" s="31">
        <v>2.4961625087867789</v>
      </c>
      <c r="J2168" s="31">
        <f>INDEX('LA lookup'!H:H,MATCH(B2168,'LA lookup'!G:G,0))</f>
        <v>34503</v>
      </c>
      <c r="K2168" s="31"/>
      <c r="L2168" s="31" t="str">
        <f t="shared" si="113"/>
        <v>2.5%</v>
      </c>
      <c r="M2168" s="31">
        <f t="shared" si="114"/>
        <v>2.4961625087867789</v>
      </c>
    </row>
    <row r="2169" spans="1:13" x14ac:dyDescent="0.45">
      <c r="A2169" s="31" t="str">
        <f t="shared" si="115"/>
        <v>E06000013_Population-based projected rate of overcrowded households in 2018_percentage</v>
      </c>
      <c r="B2169" s="31" t="s">
        <v>365</v>
      </c>
      <c r="C2169" s="31" t="s">
        <v>366</v>
      </c>
      <c r="D2169" s="31" t="s">
        <v>229</v>
      </c>
      <c r="E2169" s="31">
        <v>2018</v>
      </c>
      <c r="F2169" s="31" t="s">
        <v>39</v>
      </c>
      <c r="G2169" s="31" t="s">
        <v>43</v>
      </c>
      <c r="H2169" s="31" t="s">
        <v>2166</v>
      </c>
      <c r="I2169" s="31">
        <v>2.7658310225793672</v>
      </c>
      <c r="J2169" s="31">
        <f>INDEX('LA lookup'!H:H,MATCH(B2169,'LA lookup'!G:G,0))</f>
        <v>35714</v>
      </c>
      <c r="K2169" s="31"/>
      <c r="L2169" s="31" t="str">
        <f t="shared" si="113"/>
        <v>2.77%</v>
      </c>
      <c r="M2169" s="31">
        <f t="shared" si="114"/>
        <v>2.7658310225793672</v>
      </c>
    </row>
    <row r="2170" spans="1:13" x14ac:dyDescent="0.45">
      <c r="A2170" s="31" t="str">
        <f t="shared" si="115"/>
        <v>E06000014_Population-based projected rate of overcrowded households in 2018_percentage</v>
      </c>
      <c r="B2170" s="31" t="s">
        <v>472</v>
      </c>
      <c r="C2170" s="31" t="s">
        <v>473</v>
      </c>
      <c r="D2170" s="31" t="s">
        <v>229</v>
      </c>
      <c r="E2170" s="31">
        <v>2018</v>
      </c>
      <c r="F2170" s="31" t="s">
        <v>39</v>
      </c>
      <c r="G2170" s="31" t="s">
        <v>43</v>
      </c>
      <c r="H2170" s="31" t="s">
        <v>2166</v>
      </c>
      <c r="I2170" s="31">
        <v>4.0922393195230509</v>
      </c>
      <c r="J2170" s="31">
        <f>INDEX('LA lookup'!H:H,MATCH(B2170,'LA lookup'!G:G,0))</f>
        <v>36572</v>
      </c>
      <c r="K2170" s="31"/>
      <c r="L2170" s="31" t="str">
        <f t="shared" si="113"/>
        <v>4.09%</v>
      </c>
      <c r="M2170" s="31">
        <f t="shared" si="114"/>
        <v>4.0922393195230509</v>
      </c>
    </row>
    <row r="2171" spans="1:13" x14ac:dyDescent="0.45">
      <c r="A2171" s="31" t="str">
        <f t="shared" si="115"/>
        <v>E10000023_Population-based projected rate of overcrowded households in 2018_percentage</v>
      </c>
      <c r="B2171" s="31" t="s">
        <v>369</v>
      </c>
      <c r="C2171" s="31" t="s">
        <v>370</v>
      </c>
      <c r="D2171" s="31" t="s">
        <v>229</v>
      </c>
      <c r="E2171" s="31">
        <v>2018</v>
      </c>
      <c r="F2171" s="31" t="s">
        <v>39</v>
      </c>
      <c r="G2171" s="31" t="s">
        <v>43</v>
      </c>
      <c r="H2171" s="31" t="s">
        <v>2166</v>
      </c>
      <c r="I2171" s="31">
        <v>2.032393586755731</v>
      </c>
      <c r="J2171" s="31">
        <f>INDEX('LA lookup'!H:H,MATCH(B2171,'LA lookup'!G:G,0))</f>
        <v>117499</v>
      </c>
      <c r="K2171" s="31"/>
      <c r="L2171" s="31" t="str">
        <f t="shared" si="113"/>
        <v>2.03%</v>
      </c>
      <c r="M2171" s="31">
        <f t="shared" si="114"/>
        <v>2.032393586755731</v>
      </c>
    </row>
    <row r="2172" spans="1:13" x14ac:dyDescent="0.45">
      <c r="A2172" s="31" t="str">
        <f t="shared" si="115"/>
        <v>E08000016_Population-based projected rate of overcrowded households in 2018_percentage</v>
      </c>
      <c r="B2172" s="31" t="s">
        <v>236</v>
      </c>
      <c r="C2172" s="31" t="s">
        <v>237</v>
      </c>
      <c r="D2172" s="31" t="s">
        <v>229</v>
      </c>
      <c r="E2172" s="31">
        <v>2018</v>
      </c>
      <c r="F2172" s="31" t="s">
        <v>39</v>
      </c>
      <c r="G2172" s="31" t="s">
        <v>43</v>
      </c>
      <c r="H2172" s="31" t="s">
        <v>2166</v>
      </c>
      <c r="I2172" s="31">
        <v>2.5218875388630062</v>
      </c>
      <c r="J2172" s="31">
        <f>INDEX('LA lookup'!H:H,MATCH(B2172,'LA lookup'!G:G,0))</f>
        <v>50727</v>
      </c>
      <c r="K2172" s="31"/>
      <c r="L2172" s="31" t="str">
        <f t="shared" si="113"/>
        <v>2.52%</v>
      </c>
      <c r="M2172" s="31">
        <f t="shared" si="114"/>
        <v>2.5218875388630062</v>
      </c>
    </row>
    <row r="2173" spans="1:13" x14ac:dyDescent="0.45">
      <c r="A2173" s="31" t="str">
        <f t="shared" si="115"/>
        <v>E08000017_Population-based projected rate of overcrowded households in 2018_percentage</v>
      </c>
      <c r="B2173" s="31" t="s">
        <v>293</v>
      </c>
      <c r="C2173" s="31" t="s">
        <v>294</v>
      </c>
      <c r="D2173" s="31" t="s">
        <v>229</v>
      </c>
      <c r="E2173" s="31">
        <v>2018</v>
      </c>
      <c r="F2173" s="31" t="s">
        <v>39</v>
      </c>
      <c r="G2173" s="31" t="s">
        <v>43</v>
      </c>
      <c r="H2173" s="31" t="s">
        <v>2166</v>
      </c>
      <c r="I2173" s="31">
        <v>3.2129784088483402</v>
      </c>
      <c r="J2173" s="31">
        <f>INDEX('LA lookup'!H:H,MATCH(B2173,'LA lookup'!G:G,0))</f>
        <v>66448</v>
      </c>
      <c r="K2173" s="31"/>
      <c r="L2173" s="31" t="str">
        <f t="shared" si="113"/>
        <v>3.21%</v>
      </c>
      <c r="M2173" s="31">
        <f t="shared" si="114"/>
        <v>3.2129784088483402</v>
      </c>
    </row>
    <row r="2174" spans="1:13" x14ac:dyDescent="0.45">
      <c r="A2174" s="31" t="str">
        <f t="shared" si="115"/>
        <v>E08000018_Population-based projected rate of overcrowded households in 2018_percentage</v>
      </c>
      <c r="B2174" s="31" t="s">
        <v>393</v>
      </c>
      <c r="C2174" s="31" t="s">
        <v>394</v>
      </c>
      <c r="D2174" s="31" t="s">
        <v>229</v>
      </c>
      <c r="E2174" s="31">
        <v>2018</v>
      </c>
      <c r="F2174" s="31" t="s">
        <v>39</v>
      </c>
      <c r="G2174" s="31" t="s">
        <v>43</v>
      </c>
      <c r="H2174" s="31" t="s">
        <v>2166</v>
      </c>
      <c r="I2174" s="31">
        <v>3.0583694236931289</v>
      </c>
      <c r="J2174" s="31">
        <f>INDEX('LA lookup'!H:H,MATCH(B2174,'LA lookup'!G:G,0))</f>
        <v>57196</v>
      </c>
      <c r="K2174" s="31"/>
      <c r="L2174" s="31" t="str">
        <f t="shared" si="113"/>
        <v>3.06%</v>
      </c>
      <c r="M2174" s="31">
        <f t="shared" si="114"/>
        <v>3.0583694236931289</v>
      </c>
    </row>
    <row r="2175" spans="1:13" x14ac:dyDescent="0.45">
      <c r="A2175" s="31" t="str">
        <f t="shared" si="115"/>
        <v>E08000019_Population-based projected rate of overcrowded households in 2018_percentage</v>
      </c>
      <c r="B2175" s="31" t="s">
        <v>401</v>
      </c>
      <c r="C2175" s="31" t="s">
        <v>402</v>
      </c>
      <c r="D2175" s="31" t="s">
        <v>229</v>
      </c>
      <c r="E2175" s="31">
        <v>2018</v>
      </c>
      <c r="F2175" s="31" t="s">
        <v>39</v>
      </c>
      <c r="G2175" s="31" t="s">
        <v>43</v>
      </c>
      <c r="H2175" s="31" t="s">
        <v>2166</v>
      </c>
      <c r="I2175" s="31">
        <v>5.0521971267632679</v>
      </c>
      <c r="J2175" s="31">
        <f>INDEX('LA lookup'!H:H,MATCH(B2175,'LA lookup'!G:G,0))</f>
        <v>117497</v>
      </c>
      <c r="K2175" s="31"/>
      <c r="L2175" s="31" t="str">
        <f t="shared" si="113"/>
        <v>5.05%</v>
      </c>
      <c r="M2175" s="31">
        <f t="shared" si="114"/>
        <v>5.0521971267632679</v>
      </c>
    </row>
    <row r="2176" spans="1:13" x14ac:dyDescent="0.45">
      <c r="A2176" s="31" t="str">
        <f t="shared" si="115"/>
        <v>E08000032_Population-based projected rate of overcrowded households in 2018_percentage</v>
      </c>
      <c r="B2176" s="31" t="s">
        <v>259</v>
      </c>
      <c r="C2176" s="31" t="s">
        <v>260</v>
      </c>
      <c r="D2176" s="31" t="s">
        <v>229</v>
      </c>
      <c r="E2176" s="31">
        <v>2018</v>
      </c>
      <c r="F2176" s="31" t="s">
        <v>39</v>
      </c>
      <c r="G2176" s="31" t="s">
        <v>43</v>
      </c>
      <c r="H2176" s="31" t="s">
        <v>2166</v>
      </c>
      <c r="I2176" s="31">
        <v>6.2078516377649331</v>
      </c>
      <c r="J2176" s="31">
        <f>INDEX('LA lookup'!H:H,MATCH(B2176,'LA lookup'!G:G,0))</f>
        <v>142005</v>
      </c>
      <c r="K2176" s="31"/>
      <c r="L2176" s="31" t="str">
        <f t="shared" si="113"/>
        <v>6.21%</v>
      </c>
      <c r="M2176" s="31">
        <f t="shared" si="114"/>
        <v>6.2078516377649331</v>
      </c>
    </row>
    <row r="2177" spans="1:13" x14ac:dyDescent="0.45">
      <c r="A2177" s="31" t="str">
        <f t="shared" si="115"/>
        <v>E08000033_Population-based projected rate of overcrowded households in 2018_percentage</v>
      </c>
      <c r="B2177" s="31" t="s">
        <v>273</v>
      </c>
      <c r="C2177" s="31" t="s">
        <v>274</v>
      </c>
      <c r="D2177" s="31" t="s">
        <v>229</v>
      </c>
      <c r="E2177" s="31">
        <v>2018</v>
      </c>
      <c r="F2177" s="31" t="s">
        <v>39</v>
      </c>
      <c r="G2177" s="31" t="s">
        <v>43</v>
      </c>
      <c r="H2177" s="31" t="s">
        <v>2166</v>
      </c>
      <c r="I2177" s="31">
        <v>3.3224333034343667</v>
      </c>
      <c r="J2177" s="31">
        <f>INDEX('LA lookup'!H:H,MATCH(B2177,'LA lookup'!G:G,0))</f>
        <v>46021</v>
      </c>
      <c r="K2177" s="31"/>
      <c r="L2177" s="31" t="str">
        <f t="shared" si="113"/>
        <v>3.32%</v>
      </c>
      <c r="M2177" s="31">
        <f t="shared" si="114"/>
        <v>3.3224333034343667</v>
      </c>
    </row>
    <row r="2178" spans="1:13" x14ac:dyDescent="0.45">
      <c r="A2178" s="31" t="str">
        <f t="shared" si="115"/>
        <v>E08000034_Population-based projected rate of overcrowded households in 2018_percentage</v>
      </c>
      <c r="B2178" s="31" t="s">
        <v>331</v>
      </c>
      <c r="C2178" s="31" t="s">
        <v>332</v>
      </c>
      <c r="D2178" s="31" t="s">
        <v>229</v>
      </c>
      <c r="E2178" s="31">
        <v>2018</v>
      </c>
      <c r="F2178" s="31" t="s">
        <v>39</v>
      </c>
      <c r="G2178" s="31" t="s">
        <v>43</v>
      </c>
      <c r="H2178" s="31" t="s">
        <v>2166</v>
      </c>
      <c r="I2178" s="31">
        <v>4.863997241850555</v>
      </c>
      <c r="J2178" s="31">
        <f>INDEX('LA lookup'!H:H,MATCH(B2178,'LA lookup'!G:G,0))</f>
        <v>100174</v>
      </c>
      <c r="K2178" s="31"/>
      <c r="L2178" s="31" t="str">
        <f t="shared" si="113"/>
        <v>4.86%</v>
      </c>
      <c r="M2178" s="31">
        <f t="shared" si="114"/>
        <v>4.863997241850555</v>
      </c>
    </row>
    <row r="2179" spans="1:13" x14ac:dyDescent="0.45">
      <c r="A2179" s="31" t="str">
        <f t="shared" si="115"/>
        <v>E08000035_Population-based projected rate of overcrowded households in 2018_percentage</v>
      </c>
      <c r="B2179" s="31" t="s">
        <v>339</v>
      </c>
      <c r="C2179" s="31" t="s">
        <v>340</v>
      </c>
      <c r="D2179" s="31" t="s">
        <v>229</v>
      </c>
      <c r="E2179" s="31">
        <v>2018</v>
      </c>
      <c r="F2179" s="31" t="s">
        <v>39</v>
      </c>
      <c r="G2179" s="31" t="s">
        <v>43</v>
      </c>
      <c r="H2179" s="31" t="s">
        <v>2166</v>
      </c>
      <c r="I2179" s="31">
        <v>3.9002083421158953</v>
      </c>
      <c r="J2179" s="31">
        <f>INDEX('LA lookup'!H:H,MATCH(B2179,'LA lookup'!G:G,0))</f>
        <v>168176</v>
      </c>
      <c r="K2179" s="31"/>
      <c r="L2179" s="31" t="str">
        <f t="shared" si="113"/>
        <v>3.9%</v>
      </c>
      <c r="M2179" s="31">
        <f t="shared" si="114"/>
        <v>3.9002083421158953</v>
      </c>
    </row>
    <row r="2180" spans="1:13" x14ac:dyDescent="0.45">
      <c r="A2180" s="31" t="str">
        <f t="shared" si="115"/>
        <v>E08000036_Population-based projected rate of overcrowded households in 2018_percentage</v>
      </c>
      <c r="B2180" s="31" t="s">
        <v>444</v>
      </c>
      <c r="C2180" s="31" t="s">
        <v>445</v>
      </c>
      <c r="D2180" s="31" t="s">
        <v>229</v>
      </c>
      <c r="E2180" s="31">
        <v>2018</v>
      </c>
      <c r="F2180" s="31" t="s">
        <v>39</v>
      </c>
      <c r="G2180" s="31" t="s">
        <v>43</v>
      </c>
      <c r="H2180" s="31" t="s">
        <v>2166</v>
      </c>
      <c r="I2180" s="31">
        <v>2.6899027162533651</v>
      </c>
      <c r="J2180" s="31">
        <f>INDEX('LA lookup'!H:H,MATCH(B2180,'LA lookup'!G:G,0))</f>
        <v>72893</v>
      </c>
      <c r="K2180" s="31"/>
      <c r="L2180" s="31" t="str">
        <f t="shared" si="113"/>
        <v>2.69%</v>
      </c>
      <c r="M2180" s="31">
        <f t="shared" si="114"/>
        <v>2.6899027162533651</v>
      </c>
    </row>
    <row r="2181" spans="1:13" x14ac:dyDescent="0.45">
      <c r="A2181" s="31" t="str">
        <f t="shared" si="115"/>
        <v>E06000015_Population-based projected rate of overcrowded households in 2018_percentage</v>
      </c>
      <c r="B2181" s="31" t="s">
        <v>289</v>
      </c>
      <c r="C2181" s="31" t="s">
        <v>290</v>
      </c>
      <c r="D2181" s="31" t="s">
        <v>229</v>
      </c>
      <c r="E2181" s="31">
        <v>2018</v>
      </c>
      <c r="F2181" s="31" t="s">
        <v>39</v>
      </c>
      <c r="G2181" s="31" t="s">
        <v>43</v>
      </c>
      <c r="H2181" s="31" t="s">
        <v>2166</v>
      </c>
      <c r="I2181" s="31">
        <v>5.1737260384608641</v>
      </c>
      <c r="J2181" s="31">
        <f>INDEX('LA lookup'!H:H,MATCH(B2181,'LA lookup'!G:G,0))</f>
        <v>59899</v>
      </c>
      <c r="K2181" s="31"/>
      <c r="L2181" s="31" t="str">
        <f t="shared" si="113"/>
        <v>5.17%</v>
      </c>
      <c r="M2181" s="31">
        <f t="shared" si="114"/>
        <v>5.1737260384608641</v>
      </c>
    </row>
    <row r="2182" spans="1:13" x14ac:dyDescent="0.45">
      <c r="A2182" s="31" t="str">
        <f t="shared" si="115"/>
        <v>E06000016_Population-based projected rate of overcrowded households in 2018_percentage</v>
      </c>
      <c r="B2182" s="31" t="s">
        <v>341</v>
      </c>
      <c r="C2182" s="31" t="s">
        <v>342</v>
      </c>
      <c r="D2182" s="31" t="s">
        <v>229</v>
      </c>
      <c r="E2182" s="31">
        <v>2018</v>
      </c>
      <c r="F2182" s="31" t="s">
        <v>39</v>
      </c>
      <c r="G2182" s="31" t="s">
        <v>43</v>
      </c>
      <c r="H2182" s="31" t="s">
        <v>2166</v>
      </c>
      <c r="I2182" s="31">
        <v>10.111229380362717</v>
      </c>
      <c r="J2182" s="31">
        <f>INDEX('LA lookup'!H:H,MATCH(B2182,'LA lookup'!G:G,0))</f>
        <v>83994</v>
      </c>
      <c r="K2182" s="31"/>
      <c r="L2182" s="31" t="str">
        <f t="shared" si="113"/>
        <v>10.11%</v>
      </c>
      <c r="M2182" s="31">
        <f t="shared" si="114"/>
        <v>10.111229380362717</v>
      </c>
    </row>
    <row r="2183" spans="1:13" x14ac:dyDescent="0.45">
      <c r="A2183" s="31" t="str">
        <f t="shared" si="115"/>
        <v>E06000018_Population-based projected rate of overcrowded households in 2018_percentage</v>
      </c>
      <c r="B2183" s="31" t="s">
        <v>373</v>
      </c>
      <c r="C2183" s="31" t="s">
        <v>374</v>
      </c>
      <c r="D2183" s="31" t="s">
        <v>229</v>
      </c>
      <c r="E2183" s="31">
        <v>2018</v>
      </c>
      <c r="F2183" s="31" t="s">
        <v>39</v>
      </c>
      <c r="G2183" s="31" t="s">
        <v>43</v>
      </c>
      <c r="H2183" s="31" t="s">
        <v>2166</v>
      </c>
      <c r="I2183" s="31">
        <v>6.995862659215704</v>
      </c>
      <c r="J2183" s="31">
        <f>INDEX('LA lookup'!H:H,MATCH(B2183,'LA lookup'!G:G,0))</f>
        <v>68651</v>
      </c>
      <c r="K2183" s="31"/>
      <c r="L2183" s="31" t="str">
        <f t="shared" si="113"/>
        <v>7%</v>
      </c>
      <c r="M2183" s="31">
        <f t="shared" si="114"/>
        <v>6.995862659215704</v>
      </c>
    </row>
    <row r="2184" spans="1:13" x14ac:dyDescent="0.45">
      <c r="A2184" s="31" t="str">
        <f t="shared" si="115"/>
        <v>E06000017_Population-based projected rate of overcrowded households in 2018_percentage</v>
      </c>
      <c r="B2184" s="31" t="s">
        <v>548</v>
      </c>
      <c r="C2184" s="31" t="s">
        <v>728</v>
      </c>
      <c r="D2184" s="31" t="s">
        <v>229</v>
      </c>
      <c r="E2184" s="31">
        <v>2018</v>
      </c>
      <c r="F2184" s="31" t="s">
        <v>39</v>
      </c>
      <c r="G2184" s="31" t="s">
        <v>43</v>
      </c>
      <c r="H2184" s="31" t="s">
        <v>2166</v>
      </c>
      <c r="I2184" s="31">
        <v>1.2331689108118917</v>
      </c>
      <c r="J2184" s="31">
        <f>INDEX('LA lookup'!H:H,MATCH(B2184,'LA lookup'!G:G,0))</f>
        <v>7807</v>
      </c>
      <c r="K2184" s="31"/>
      <c r="L2184" s="31" t="str">
        <f t="shared" si="113"/>
        <v>1.23%</v>
      </c>
      <c r="M2184" s="31">
        <f t="shared" si="114"/>
        <v>1.2331689108118917</v>
      </c>
    </row>
    <row r="2185" spans="1:13" x14ac:dyDescent="0.45">
      <c r="A2185" s="31" t="str">
        <f t="shared" si="115"/>
        <v>E10000007_Population-based projected rate of overcrowded households in 2018_percentage</v>
      </c>
      <c r="B2185" s="31" t="s">
        <v>291</v>
      </c>
      <c r="C2185" s="31" t="s">
        <v>292</v>
      </c>
      <c r="D2185" s="31" t="s">
        <v>229</v>
      </c>
      <c r="E2185" s="31">
        <v>2018</v>
      </c>
      <c r="F2185" s="31" t="s">
        <v>39</v>
      </c>
      <c r="G2185" s="31" t="s">
        <v>43</v>
      </c>
      <c r="H2185" s="31" t="s">
        <v>2166</v>
      </c>
      <c r="I2185" s="31">
        <v>2.1467846330985427</v>
      </c>
      <c r="J2185" s="31">
        <f>INDEX('LA lookup'!H:H,MATCH(B2185,'LA lookup'!G:G,0))</f>
        <v>153272</v>
      </c>
      <c r="K2185" s="31"/>
      <c r="L2185" s="31" t="str">
        <f t="shared" si="113"/>
        <v>2.15%</v>
      </c>
      <c r="M2185" s="31">
        <f t="shared" si="114"/>
        <v>2.1467846330985427</v>
      </c>
    </row>
    <row r="2186" spans="1:13" x14ac:dyDescent="0.45">
      <c r="A2186" s="31" t="str">
        <f t="shared" si="115"/>
        <v>E10000018_Population-based projected rate of overcrowded households in 2018_percentage</v>
      </c>
      <c r="B2186" s="31" t="s">
        <v>552</v>
      </c>
      <c r="C2186" s="31" t="s">
        <v>553</v>
      </c>
      <c r="D2186" s="31" t="s">
        <v>229</v>
      </c>
      <c r="E2186" s="31">
        <v>2018</v>
      </c>
      <c r="F2186" s="31" t="s">
        <v>39</v>
      </c>
      <c r="G2186" s="31" t="s">
        <v>43</v>
      </c>
      <c r="H2186" s="31" t="s">
        <v>2166</v>
      </c>
      <c r="I2186" s="31">
        <v>2.0255464899750963</v>
      </c>
      <c r="J2186" s="31">
        <f>INDEX('LA lookup'!H:H,MATCH(B2186,'LA lookup'!G:G,0))</f>
        <v>140307</v>
      </c>
      <c r="K2186" s="31"/>
      <c r="L2186" s="31" t="str">
        <f t="shared" si="113"/>
        <v>2.03%</v>
      </c>
      <c r="M2186" s="31">
        <f t="shared" si="114"/>
        <v>2.0255464899750963</v>
      </c>
    </row>
    <row r="2187" spans="1:13" x14ac:dyDescent="0.45">
      <c r="A2187" s="31" t="str">
        <f t="shared" si="115"/>
        <v>E10000019_Population-based projected rate of overcrowded households in 2018_percentage</v>
      </c>
      <c r="B2187" s="31" t="s">
        <v>345</v>
      </c>
      <c r="C2187" s="31" t="s">
        <v>346</v>
      </c>
      <c r="D2187" s="31" t="s">
        <v>229</v>
      </c>
      <c r="E2187" s="31">
        <v>2018</v>
      </c>
      <c r="F2187" s="31" t="s">
        <v>39</v>
      </c>
      <c r="G2187" s="31" t="s">
        <v>43</v>
      </c>
      <c r="H2187" s="31" t="s">
        <v>2166</v>
      </c>
      <c r="I2187" s="31">
        <v>2.2896827058745113</v>
      </c>
      <c r="J2187" s="31">
        <f>INDEX('LA lookup'!H:H,MATCH(B2187,'LA lookup'!G:G,0))</f>
        <v>145641</v>
      </c>
      <c r="K2187" s="31"/>
      <c r="L2187" s="31" t="str">
        <f t="shared" si="113"/>
        <v>2.29%</v>
      </c>
      <c r="M2187" s="31">
        <f t="shared" si="114"/>
        <v>2.2896827058745113</v>
      </c>
    </row>
    <row r="2188" spans="1:13" x14ac:dyDescent="0.45">
      <c r="A2188" s="31" t="str">
        <f t="shared" si="115"/>
        <v>E10000021_Population-based projected rate of overcrowded households in 2018_percentage</v>
      </c>
      <c r="B2188" s="31" t="s">
        <v>371</v>
      </c>
      <c r="C2188" s="31" t="s">
        <v>372</v>
      </c>
      <c r="D2188" s="31" t="s">
        <v>229</v>
      </c>
      <c r="E2188" s="31">
        <v>2018</v>
      </c>
      <c r="F2188" s="31" t="s">
        <v>39</v>
      </c>
      <c r="G2188" s="31" t="s">
        <v>43</v>
      </c>
      <c r="H2188" s="31" t="s">
        <v>2166</v>
      </c>
      <c r="I2188" s="31">
        <v>2.7284160807093571</v>
      </c>
      <c r="J2188" s="31">
        <f>INDEX('LA lookup'!H:H,MATCH(B2188,'LA lookup'!G:G,0))</f>
        <v>170235</v>
      </c>
      <c r="K2188" s="31"/>
      <c r="L2188" s="31" t="str">
        <f t="shared" si="113"/>
        <v>2.73%</v>
      </c>
      <c r="M2188" s="31">
        <f t="shared" si="114"/>
        <v>2.7284160807093571</v>
      </c>
    </row>
    <row r="2189" spans="1:13" x14ac:dyDescent="0.45">
      <c r="A2189" s="31" t="str">
        <f t="shared" si="115"/>
        <v>E10000024_Population-based projected rate of overcrowded households in 2018_percentage</v>
      </c>
      <c r="B2189" s="31" t="s">
        <v>572</v>
      </c>
      <c r="C2189" s="31" t="s">
        <v>573</v>
      </c>
      <c r="D2189" s="31" t="s">
        <v>229</v>
      </c>
      <c r="E2189" s="31">
        <v>2018</v>
      </c>
      <c r="F2189" s="31" t="s">
        <v>39</v>
      </c>
      <c r="G2189" s="31" t="s">
        <v>43</v>
      </c>
      <c r="H2189" s="31" t="s">
        <v>2166</v>
      </c>
      <c r="I2189" s="31">
        <v>2.2027920778455474</v>
      </c>
      <c r="J2189" s="31">
        <f>INDEX('LA lookup'!H:H,MATCH(B2189,'LA lookup'!G:G,0))</f>
        <v>166542</v>
      </c>
      <c r="K2189" s="31"/>
      <c r="L2189" s="31" t="str">
        <f t="shared" si="113"/>
        <v>2.2%</v>
      </c>
      <c r="M2189" s="31">
        <f t="shared" si="114"/>
        <v>2.2027920778455474</v>
      </c>
    </row>
    <row r="2190" spans="1:13" x14ac:dyDescent="0.45">
      <c r="A2190" s="31" t="str">
        <f t="shared" si="115"/>
        <v>E06000019_Population-based projected rate of overcrowded households in 2018_percentage</v>
      </c>
      <c r="B2190" s="31" t="s">
        <v>317</v>
      </c>
      <c r="C2190" s="31" t="s">
        <v>2168</v>
      </c>
      <c r="D2190" s="31" t="s">
        <v>229</v>
      </c>
      <c r="E2190" s="31">
        <v>2018</v>
      </c>
      <c r="F2190" s="31" t="s">
        <v>39</v>
      </c>
      <c r="G2190" s="31" t="s">
        <v>43</v>
      </c>
      <c r="H2190" s="31" t="s">
        <v>2166</v>
      </c>
      <c r="I2190" s="31">
        <v>3.1229857632990825</v>
      </c>
      <c r="J2190" s="31">
        <f>INDEX('LA lookup'!H:H,MATCH(B2190,'LA lookup'!G:G,0))</f>
        <v>36103</v>
      </c>
      <c r="K2190" s="31"/>
      <c r="L2190" s="31" t="str">
        <f t="shared" si="113"/>
        <v>3.12%</v>
      </c>
      <c r="M2190" s="31">
        <f t="shared" si="114"/>
        <v>3.1229857632990825</v>
      </c>
    </row>
    <row r="2191" spans="1:13" x14ac:dyDescent="0.45">
      <c r="A2191" s="31" t="str">
        <f t="shared" si="115"/>
        <v>E06000051_Population-based projected rate of overcrowded households in 2018_percentage</v>
      </c>
      <c r="B2191" s="31" t="s">
        <v>403</v>
      </c>
      <c r="C2191" s="31" t="s">
        <v>166</v>
      </c>
      <c r="D2191" s="31" t="s">
        <v>229</v>
      </c>
      <c r="E2191" s="31">
        <v>2018</v>
      </c>
      <c r="F2191" s="31" t="s">
        <v>39</v>
      </c>
      <c r="G2191" s="31" t="s">
        <v>43</v>
      </c>
      <c r="H2191" s="31" t="s">
        <v>2166</v>
      </c>
      <c r="I2191" s="31">
        <v>2.2610546447244628</v>
      </c>
      <c r="J2191" s="31">
        <f>INDEX('LA lookup'!H:H,MATCH(B2191,'LA lookup'!G:G,0))</f>
        <v>59839</v>
      </c>
      <c r="K2191" s="31"/>
      <c r="L2191" s="31" t="str">
        <f t="shared" si="113"/>
        <v>2.26%</v>
      </c>
      <c r="M2191" s="31">
        <f t="shared" si="114"/>
        <v>2.2610546447244628</v>
      </c>
    </row>
    <row r="2192" spans="1:13" x14ac:dyDescent="0.45">
      <c r="A2192" s="31" t="str">
        <f t="shared" si="115"/>
        <v>E06000021_Population-based projected rate of overcrowded households in 2018_percentage</v>
      </c>
      <c r="B2192" s="31" t="s">
        <v>424</v>
      </c>
      <c r="C2192" s="31" t="s">
        <v>425</v>
      </c>
      <c r="D2192" s="31" t="s">
        <v>229</v>
      </c>
      <c r="E2192" s="31">
        <v>2018</v>
      </c>
      <c r="F2192" s="31" t="s">
        <v>39</v>
      </c>
      <c r="G2192" s="31" t="s">
        <v>43</v>
      </c>
      <c r="H2192" s="31" t="s">
        <v>2166</v>
      </c>
      <c r="I2192" s="31">
        <v>4.3960027887520337</v>
      </c>
      <c r="J2192" s="31">
        <f>INDEX('LA lookup'!H:H,MATCH(B2192,'LA lookup'!G:G,0))</f>
        <v>57549</v>
      </c>
      <c r="K2192" s="31"/>
      <c r="L2192" s="31" t="str">
        <f t="shared" si="113"/>
        <v>4.4%</v>
      </c>
      <c r="M2192" s="31">
        <f t="shared" si="114"/>
        <v>4.3960027887520337</v>
      </c>
    </row>
    <row r="2193" spans="1:13" x14ac:dyDescent="0.45">
      <c r="A2193" s="31" t="str">
        <f t="shared" si="115"/>
        <v>E06000020_Population-based projected rate of overcrowded households in 2018_percentage</v>
      </c>
      <c r="B2193" s="31" t="s">
        <v>570</v>
      </c>
      <c r="C2193" s="31" t="s">
        <v>730</v>
      </c>
      <c r="D2193" s="31" t="s">
        <v>229</v>
      </c>
      <c r="E2193" s="31">
        <v>2018</v>
      </c>
      <c r="F2193" s="31" t="s">
        <v>39</v>
      </c>
      <c r="G2193" s="31" t="s">
        <v>43</v>
      </c>
      <c r="H2193" s="31" t="s">
        <v>2166</v>
      </c>
      <c r="I2193" s="31">
        <v>3.4245135719433097</v>
      </c>
      <c r="J2193" s="31">
        <f>INDEX('LA lookup'!H:H,MATCH(B2193,'LA lookup'!G:G,0))</f>
        <v>40620</v>
      </c>
      <c r="K2193" s="31"/>
      <c r="L2193" s="31" t="str">
        <f t="shared" si="113"/>
        <v>3.42%</v>
      </c>
      <c r="M2193" s="31">
        <f t="shared" si="114"/>
        <v>3.4245135719433097</v>
      </c>
    </row>
    <row r="2194" spans="1:13" x14ac:dyDescent="0.45">
      <c r="A2194" s="31" t="str">
        <f t="shared" si="115"/>
        <v>E10000028_Population-based projected rate of overcrowded households in 2018_percentage</v>
      </c>
      <c r="B2194" s="31" t="s">
        <v>418</v>
      </c>
      <c r="C2194" s="31" t="s">
        <v>419</v>
      </c>
      <c r="D2194" s="31" t="s">
        <v>229</v>
      </c>
      <c r="E2194" s="31">
        <v>2018</v>
      </c>
      <c r="F2194" s="31" t="s">
        <v>39</v>
      </c>
      <c r="G2194" s="31" t="s">
        <v>43</v>
      </c>
      <c r="H2194" s="31" t="s">
        <v>2166</v>
      </c>
      <c r="I2194" s="31">
        <v>2.4640899840399926</v>
      </c>
      <c r="J2194" s="31">
        <f>INDEX('LA lookup'!H:H,MATCH(B2194,'LA lookup'!G:G,0))</f>
        <v>169603</v>
      </c>
      <c r="K2194" s="31"/>
      <c r="L2194" s="31" t="str">
        <f t="shared" si="113"/>
        <v>2.46%</v>
      </c>
      <c r="M2194" s="31">
        <f t="shared" ref="M2194:M2225" si="116">IF(LOWER(H2194)="percentage",I2194,IF(J2194="NA",K2194,IF(OR(ISERROR(I2194),ISBLANK(I2194),NOT(ISNUMBER(I2194))),"N/A",I2194/J2194*1000)))</f>
        <v>2.4640899840399926</v>
      </c>
    </row>
    <row r="2195" spans="1:13" x14ac:dyDescent="0.45">
      <c r="A2195" s="31" t="str">
        <f t="shared" ref="A2195:A2226" si="117">CONCATENATE(B2195,"_",G2195,"_",H2195)</f>
        <v>E10000031_Population-based projected rate of overcrowded households in 2018_percentage</v>
      </c>
      <c r="B2195" s="31" t="s">
        <v>454</v>
      </c>
      <c r="C2195" s="31" t="s">
        <v>455</v>
      </c>
      <c r="D2195" s="31" t="s">
        <v>229</v>
      </c>
      <c r="E2195" s="31">
        <v>2018</v>
      </c>
      <c r="F2195" s="31" t="s">
        <v>39</v>
      </c>
      <c r="G2195" s="31" t="s">
        <v>43</v>
      </c>
      <c r="H2195" s="31" t="s">
        <v>2166</v>
      </c>
      <c r="I2195" s="31">
        <v>2.4198610419687885</v>
      </c>
      <c r="J2195" s="31">
        <f>INDEX('LA lookup'!H:H,MATCH(B2195,'LA lookup'!G:G,0))</f>
        <v>115928</v>
      </c>
      <c r="K2195" s="31"/>
      <c r="L2195" s="31" t="str">
        <f t="shared" si="113"/>
        <v>2.42%</v>
      </c>
      <c r="M2195" s="31">
        <f t="shared" si="116"/>
        <v>2.4198610419687885</v>
      </c>
    </row>
    <row r="2196" spans="1:13" x14ac:dyDescent="0.45">
      <c r="A2196" s="31" t="str">
        <f t="shared" si="117"/>
        <v>E08000025_Population-based projected rate of overcrowded households in 2018_percentage</v>
      </c>
      <c r="B2196" s="31" t="s">
        <v>245</v>
      </c>
      <c r="C2196" s="31" t="s">
        <v>246</v>
      </c>
      <c r="D2196" s="31" t="s">
        <v>229</v>
      </c>
      <c r="E2196" s="31">
        <v>2018</v>
      </c>
      <c r="F2196" s="31" t="s">
        <v>39</v>
      </c>
      <c r="G2196" s="31" t="s">
        <v>43</v>
      </c>
      <c r="H2196" s="31" t="s">
        <v>2166</v>
      </c>
      <c r="I2196" s="31">
        <v>9.8508602969572721</v>
      </c>
      <c r="J2196" s="31">
        <f>INDEX('LA lookup'!H:H,MATCH(B2196,'LA lookup'!G:G,0))</f>
        <v>288388</v>
      </c>
      <c r="K2196" s="31"/>
      <c r="L2196" s="31" t="str">
        <f t="shared" ref="L2196:L2259" si="118">IF(LOWER(H2196)="percentage",CONCATENATE(ROUND(I2196,2),"%"),IF(J2196="NA",K2196,IF(OR(ISERROR(I2196),ISBLANK(I2196),NOT(ISNUMBER(I2196)),H2196="score"),"N/A",CONCATENATE(ROUND(I2196/J2196*1000,1)," per 1000 0-17 yr olds"))))</f>
        <v>9.85%</v>
      </c>
      <c r="M2196" s="31">
        <f t="shared" si="116"/>
        <v>9.8508602969572721</v>
      </c>
    </row>
    <row r="2197" spans="1:13" x14ac:dyDescent="0.45">
      <c r="A2197" s="31" t="str">
        <f t="shared" si="117"/>
        <v>E08000026_Population-based projected rate of overcrowded households in 2018_percentage</v>
      </c>
      <c r="B2197" s="31" t="s">
        <v>283</v>
      </c>
      <c r="C2197" s="31" t="s">
        <v>284</v>
      </c>
      <c r="D2197" s="31" t="s">
        <v>229</v>
      </c>
      <c r="E2197" s="31">
        <v>2018</v>
      </c>
      <c r="F2197" s="31" t="s">
        <v>39</v>
      </c>
      <c r="G2197" s="31" t="s">
        <v>43</v>
      </c>
      <c r="H2197" s="31" t="s">
        <v>2166</v>
      </c>
      <c r="I2197" s="31">
        <v>7.8242752739867276</v>
      </c>
      <c r="J2197" s="31">
        <f>INDEX('LA lookup'!H:H,MATCH(B2197,'LA lookup'!G:G,0))</f>
        <v>78994</v>
      </c>
      <c r="K2197" s="31"/>
      <c r="L2197" s="31" t="str">
        <f t="shared" si="118"/>
        <v>7.82%</v>
      </c>
      <c r="M2197" s="31">
        <f t="shared" si="116"/>
        <v>7.8242752739867276</v>
      </c>
    </row>
    <row r="2198" spans="1:13" x14ac:dyDescent="0.45">
      <c r="A2198" s="31" t="str">
        <f t="shared" si="117"/>
        <v>E08000027_Population-based projected rate of overcrowded households in 2018_percentage</v>
      </c>
      <c r="B2198" s="31" t="s">
        <v>297</v>
      </c>
      <c r="C2198" s="31" t="s">
        <v>298</v>
      </c>
      <c r="D2198" s="31" t="s">
        <v>229</v>
      </c>
      <c r="E2198" s="31">
        <v>2018</v>
      </c>
      <c r="F2198" s="31" t="s">
        <v>39</v>
      </c>
      <c r="G2198" s="31" t="s">
        <v>43</v>
      </c>
      <c r="H2198" s="31" t="s">
        <v>2166</v>
      </c>
      <c r="I2198" s="31">
        <v>3.609076978755188</v>
      </c>
      <c r="J2198" s="31">
        <f>INDEX('LA lookup'!H:H,MATCH(B2198,'LA lookup'!G:G,0))</f>
        <v>69265</v>
      </c>
      <c r="K2198" s="31"/>
      <c r="L2198" s="31" t="str">
        <f t="shared" si="118"/>
        <v>3.61%</v>
      </c>
      <c r="M2198" s="31">
        <f t="shared" si="116"/>
        <v>3.609076978755188</v>
      </c>
    </row>
    <row r="2199" spans="1:13" x14ac:dyDescent="0.45">
      <c r="A2199" s="31" t="str">
        <f t="shared" si="117"/>
        <v>E08000028_Population-based projected rate of overcrowded households in 2018_percentage</v>
      </c>
      <c r="B2199" s="31" t="s">
        <v>397</v>
      </c>
      <c r="C2199" s="31" t="s">
        <v>398</v>
      </c>
      <c r="D2199" s="31" t="s">
        <v>229</v>
      </c>
      <c r="E2199" s="31">
        <v>2018</v>
      </c>
      <c r="F2199" s="31" t="s">
        <v>39</v>
      </c>
      <c r="G2199" s="31" t="s">
        <v>43</v>
      </c>
      <c r="H2199" s="31" t="s">
        <v>2166</v>
      </c>
      <c r="I2199" s="31">
        <v>7.3132710359805762</v>
      </c>
      <c r="J2199" s="31">
        <f>INDEX('LA lookup'!H:H,MATCH(B2199,'LA lookup'!G:G,0))</f>
        <v>81920</v>
      </c>
      <c r="K2199" s="31"/>
      <c r="L2199" s="31" t="str">
        <f t="shared" si="118"/>
        <v>7.31%</v>
      </c>
      <c r="M2199" s="31">
        <f t="shared" si="116"/>
        <v>7.3132710359805762</v>
      </c>
    </row>
    <row r="2200" spans="1:13" x14ac:dyDescent="0.45">
      <c r="A2200" s="31" t="str">
        <f t="shared" si="117"/>
        <v>E08000029_Population-based projected rate of overcrowded households in 2018_percentage</v>
      </c>
      <c r="B2200" s="31" t="s">
        <v>516</v>
      </c>
      <c r="C2200" s="31" t="s">
        <v>517</v>
      </c>
      <c r="D2200" s="31" t="s">
        <v>229</v>
      </c>
      <c r="E2200" s="31">
        <v>2018</v>
      </c>
      <c r="F2200" s="31" t="s">
        <v>39</v>
      </c>
      <c r="G2200" s="31" t="s">
        <v>43</v>
      </c>
      <c r="H2200" s="31" t="s">
        <v>2166</v>
      </c>
      <c r="I2200" s="31">
        <v>2.6273589290694432</v>
      </c>
      <c r="J2200" s="31">
        <f>INDEX('LA lookup'!H:H,MATCH(B2200,'LA lookup'!G:G,0))</f>
        <v>46946</v>
      </c>
      <c r="K2200" s="31"/>
      <c r="L2200" s="31" t="str">
        <f t="shared" si="118"/>
        <v>2.63%</v>
      </c>
      <c r="M2200" s="31">
        <f t="shared" si="116"/>
        <v>2.6273589290694432</v>
      </c>
    </row>
    <row r="2201" spans="1:13" x14ac:dyDescent="0.45">
      <c r="A2201" s="31" t="str">
        <f t="shared" si="117"/>
        <v>E08000030_Population-based projected rate of overcrowded households in 2018_percentage</v>
      </c>
      <c r="B2201" s="31" t="s">
        <v>446</v>
      </c>
      <c r="C2201" s="31" t="s">
        <v>447</v>
      </c>
      <c r="D2201" s="31" t="s">
        <v>229</v>
      </c>
      <c r="E2201" s="31">
        <v>2018</v>
      </c>
      <c r="F2201" s="31" t="s">
        <v>39</v>
      </c>
      <c r="G2201" s="31" t="s">
        <v>43</v>
      </c>
      <c r="H2201" s="31" t="s">
        <v>2166</v>
      </c>
      <c r="I2201" s="31">
        <v>5.2419731979001671</v>
      </c>
      <c r="J2201" s="31">
        <f>INDEX('LA lookup'!H:H,MATCH(B2201,'LA lookup'!G:G,0))</f>
        <v>68157</v>
      </c>
      <c r="K2201" s="31"/>
      <c r="L2201" s="31" t="str">
        <f t="shared" si="118"/>
        <v>5.24%</v>
      </c>
      <c r="M2201" s="31">
        <f t="shared" si="116"/>
        <v>5.2419731979001671</v>
      </c>
    </row>
    <row r="2202" spans="1:13" x14ac:dyDescent="0.45">
      <c r="A2202" s="31" t="str">
        <f t="shared" si="117"/>
        <v>E08000031_Population-based projected rate of overcrowded households in 2018_percentage</v>
      </c>
      <c r="B2202" s="31" t="s">
        <v>468</v>
      </c>
      <c r="C2202" s="31" t="s">
        <v>469</v>
      </c>
      <c r="D2202" s="31" t="s">
        <v>229</v>
      </c>
      <c r="E2202" s="31">
        <v>2018</v>
      </c>
      <c r="F2202" s="31" t="s">
        <v>39</v>
      </c>
      <c r="G2202" s="31" t="s">
        <v>43</v>
      </c>
      <c r="H2202" s="31" t="s">
        <v>2166</v>
      </c>
      <c r="I2202" s="31">
        <v>5.9800656111560002</v>
      </c>
      <c r="J2202" s="31">
        <f>INDEX('LA lookup'!H:H,MATCH(B2202,'LA lookup'!G:G,0))</f>
        <v>61244</v>
      </c>
      <c r="K2202" s="31"/>
      <c r="L2202" s="31" t="str">
        <f t="shared" si="118"/>
        <v>5.98%</v>
      </c>
      <c r="M2202" s="31">
        <f t="shared" si="116"/>
        <v>5.9800656111560002</v>
      </c>
    </row>
    <row r="2203" spans="1:13" x14ac:dyDescent="0.45">
      <c r="A2203" s="31" t="str">
        <f t="shared" si="117"/>
        <v>E10000034_Population-based projected rate of overcrowded households in 2018_percentage</v>
      </c>
      <c r="B2203" s="31" t="s">
        <v>470</v>
      </c>
      <c r="C2203" s="31" t="s">
        <v>471</v>
      </c>
      <c r="D2203" s="31" t="s">
        <v>229</v>
      </c>
      <c r="E2203" s="31">
        <v>2018</v>
      </c>
      <c r="F2203" s="31" t="s">
        <v>39</v>
      </c>
      <c r="G2203" s="31" t="s">
        <v>43</v>
      </c>
      <c r="H2203" s="31" t="s">
        <v>2166</v>
      </c>
      <c r="I2203" s="31">
        <v>2.5238093251625875</v>
      </c>
      <c r="J2203" s="31">
        <f>INDEX('LA lookup'!H:H,MATCH(B2203,'LA lookup'!G:G,0))</f>
        <v>117783</v>
      </c>
      <c r="K2203" s="31"/>
      <c r="L2203" s="31" t="str">
        <f t="shared" si="118"/>
        <v>2.52%</v>
      </c>
      <c r="M2203" s="31">
        <f t="shared" si="116"/>
        <v>2.5238093251625875</v>
      </c>
    </row>
    <row r="2204" spans="1:13" x14ac:dyDescent="0.45">
      <c r="A2204" s="31" t="str">
        <f t="shared" si="117"/>
        <v>E06000055_Population-based projected rate of overcrowded households in 2018_percentage</v>
      </c>
      <c r="B2204" s="31" t="s">
        <v>240</v>
      </c>
      <c r="C2204" s="31" t="s">
        <v>1853</v>
      </c>
      <c r="D2204" s="31" t="s">
        <v>229</v>
      </c>
      <c r="E2204" s="31">
        <v>2018</v>
      </c>
      <c r="F2204" s="31" t="s">
        <v>39</v>
      </c>
      <c r="G2204" s="31" t="s">
        <v>43</v>
      </c>
      <c r="H2204" s="31" t="s">
        <v>2166</v>
      </c>
      <c r="I2204" s="31">
        <v>4.1214818529430204</v>
      </c>
      <c r="J2204" s="31">
        <f>INDEX('LA lookup'!H:H,MATCH(B2204,'LA lookup'!G:G,0))</f>
        <v>40088</v>
      </c>
      <c r="K2204" s="31"/>
      <c r="L2204" s="31" t="str">
        <f t="shared" si="118"/>
        <v>4.12%</v>
      </c>
      <c r="M2204" s="31">
        <f t="shared" si="116"/>
        <v>4.1214818529430204</v>
      </c>
    </row>
    <row r="2205" spans="1:13" x14ac:dyDescent="0.45">
      <c r="A2205" s="31" t="str">
        <f t="shared" si="117"/>
        <v>E06000056_Population-based projected rate of overcrowded households in 2018_percentage</v>
      </c>
      <c r="B2205" s="31" t="s">
        <v>279</v>
      </c>
      <c r="C2205" s="31" t="s">
        <v>280</v>
      </c>
      <c r="D2205" s="31" t="s">
        <v>229</v>
      </c>
      <c r="E2205" s="31">
        <v>2018</v>
      </c>
      <c r="F2205" s="31" t="s">
        <v>39</v>
      </c>
      <c r="G2205" s="31" t="s">
        <v>43</v>
      </c>
      <c r="H2205" s="31" t="s">
        <v>2166</v>
      </c>
      <c r="I2205" s="31">
        <v>2.926534541501741</v>
      </c>
      <c r="J2205" s="31">
        <f>INDEX('LA lookup'!H:H,MATCH(B2205,'LA lookup'!G:G,0))</f>
        <v>62515</v>
      </c>
      <c r="K2205" s="31"/>
      <c r="L2205" s="31" t="str">
        <f t="shared" si="118"/>
        <v>2.93%</v>
      </c>
      <c r="M2205" s="31">
        <f t="shared" si="116"/>
        <v>2.926534541501741</v>
      </c>
    </row>
    <row r="2206" spans="1:13" x14ac:dyDescent="0.45">
      <c r="A2206" s="31" t="str">
        <f t="shared" si="117"/>
        <v>E06000032_Population-based projected rate of overcrowded households in 2018_percentage</v>
      </c>
      <c r="B2206" s="31" t="s">
        <v>564</v>
      </c>
      <c r="C2206" s="31" t="s">
        <v>724</v>
      </c>
      <c r="D2206" s="31" t="s">
        <v>229</v>
      </c>
      <c r="E2206" s="31">
        <v>2018</v>
      </c>
      <c r="F2206" s="31" t="s">
        <v>39</v>
      </c>
      <c r="G2206" s="31" t="s">
        <v>43</v>
      </c>
      <c r="H2206" s="31" t="s">
        <v>2166</v>
      </c>
      <c r="I2206" s="31">
        <v>11.916138587925753</v>
      </c>
      <c r="J2206" s="31">
        <f>INDEX('LA lookup'!H:H,MATCH(B2206,'LA lookup'!G:G,0))</f>
        <v>57375</v>
      </c>
      <c r="K2206" s="31"/>
      <c r="L2206" s="31" t="str">
        <f t="shared" si="118"/>
        <v>11.92%</v>
      </c>
      <c r="M2206" s="31">
        <f t="shared" si="116"/>
        <v>11.916138587925753</v>
      </c>
    </row>
    <row r="2207" spans="1:13" x14ac:dyDescent="0.45">
      <c r="A2207" s="31" t="str">
        <f t="shared" si="117"/>
        <v>E06000031_Population-based projected rate of overcrowded households in 2018_percentage</v>
      </c>
      <c r="B2207" s="31" t="s">
        <v>379</v>
      </c>
      <c r="C2207" s="31" t="s">
        <v>380</v>
      </c>
      <c r="D2207" s="31" t="s">
        <v>229</v>
      </c>
      <c r="E2207" s="31">
        <v>2018</v>
      </c>
      <c r="F2207" s="31" t="s">
        <v>39</v>
      </c>
      <c r="G2207" s="31" t="s">
        <v>43</v>
      </c>
      <c r="H2207" s="31" t="s">
        <v>2166</v>
      </c>
      <c r="I2207" s="31">
        <v>5.1853912122197077</v>
      </c>
      <c r="J2207" s="31">
        <f>INDEX('LA lookup'!H:H,MATCH(B2207,'LA lookup'!G:G,0))</f>
        <v>51137</v>
      </c>
      <c r="K2207" s="31"/>
      <c r="L2207" s="31" t="str">
        <f t="shared" si="118"/>
        <v>5.19%</v>
      </c>
      <c r="M2207" s="31">
        <f t="shared" si="116"/>
        <v>5.1853912122197077</v>
      </c>
    </row>
    <row r="2208" spans="1:13" x14ac:dyDescent="0.45">
      <c r="A2208" s="31" t="str">
        <f t="shared" si="117"/>
        <v>E06000033_Population-based projected rate of overcrowded households in 2018_percentage</v>
      </c>
      <c r="B2208" s="31" t="s">
        <v>412</v>
      </c>
      <c r="C2208" s="31" t="s">
        <v>413</v>
      </c>
      <c r="D2208" s="31" t="s">
        <v>229</v>
      </c>
      <c r="E2208" s="31">
        <v>2018</v>
      </c>
      <c r="F2208" s="31" t="s">
        <v>39</v>
      </c>
      <c r="G2208" s="31" t="s">
        <v>43</v>
      </c>
      <c r="H2208" s="31" t="s">
        <v>2166</v>
      </c>
      <c r="I2208" s="31">
        <v>5.3088287007099835</v>
      </c>
      <c r="J2208" s="31">
        <f>INDEX('LA lookup'!H:H,MATCH(B2208,'LA lookup'!G:G,0))</f>
        <v>39540</v>
      </c>
      <c r="K2208" s="31"/>
      <c r="L2208" s="31" t="str">
        <f t="shared" si="118"/>
        <v>5.31%</v>
      </c>
      <c r="M2208" s="31">
        <f t="shared" si="116"/>
        <v>5.3088287007099835</v>
      </c>
    </row>
    <row r="2209" spans="1:13" x14ac:dyDescent="0.45">
      <c r="A2209" s="31" t="str">
        <f t="shared" si="117"/>
        <v>E06000034_Population-based projected rate of overcrowded households in 2018_percentage</v>
      </c>
      <c r="B2209" s="31" t="s">
        <v>493</v>
      </c>
      <c r="C2209" s="31" t="s">
        <v>731</v>
      </c>
      <c r="D2209" s="31" t="s">
        <v>229</v>
      </c>
      <c r="E2209" s="31">
        <v>2018</v>
      </c>
      <c r="F2209" s="31" t="s">
        <v>39</v>
      </c>
      <c r="G2209" s="31" t="s">
        <v>43</v>
      </c>
      <c r="H2209" s="31" t="s">
        <v>2166</v>
      </c>
      <c r="I2209" s="31">
        <v>6.3177933227042296</v>
      </c>
      <c r="J2209" s="31">
        <f>INDEX('LA lookup'!H:H,MATCH(B2209,'LA lookup'!G:G,0))</f>
        <v>43762</v>
      </c>
      <c r="K2209" s="31"/>
      <c r="L2209" s="31" t="str">
        <f t="shared" si="118"/>
        <v>6.32%</v>
      </c>
      <c r="M2209" s="31">
        <f t="shared" si="116"/>
        <v>6.3177933227042296</v>
      </c>
    </row>
    <row r="2210" spans="1:13" x14ac:dyDescent="0.45">
      <c r="A2210" s="31" t="str">
        <f t="shared" si="117"/>
        <v>E10000003_Population-based projected rate of overcrowded households in 2018_percentage</v>
      </c>
      <c r="B2210" s="31" t="s">
        <v>275</v>
      </c>
      <c r="C2210" s="31" t="s">
        <v>276</v>
      </c>
      <c r="D2210" s="31" t="s">
        <v>229</v>
      </c>
      <c r="E2210" s="31">
        <v>2018</v>
      </c>
      <c r="F2210" s="31" t="s">
        <v>39</v>
      </c>
      <c r="G2210" s="31" t="s">
        <v>43</v>
      </c>
      <c r="H2210" s="31" t="s">
        <v>2166</v>
      </c>
      <c r="I2210" s="31">
        <v>2.9975203091852047</v>
      </c>
      <c r="J2210" s="31">
        <f>INDEX('LA lookup'!H:H,MATCH(B2210,'LA lookup'!G:G,0))</f>
        <v>135719</v>
      </c>
      <c r="K2210" s="31"/>
      <c r="L2210" s="31" t="str">
        <f t="shared" si="118"/>
        <v>3%</v>
      </c>
      <c r="M2210" s="31">
        <f t="shared" si="116"/>
        <v>2.9975203091852047</v>
      </c>
    </row>
    <row r="2211" spans="1:13" x14ac:dyDescent="0.45">
      <c r="A2211" s="31" t="str">
        <f t="shared" si="117"/>
        <v>E10000012_Population-based projected rate of overcrowded households in 2018_percentage</v>
      </c>
      <c r="B2211" s="31" t="s">
        <v>303</v>
      </c>
      <c r="C2211" s="31" t="s">
        <v>304</v>
      </c>
      <c r="D2211" s="31" t="s">
        <v>229</v>
      </c>
      <c r="E2211" s="31">
        <v>2018</v>
      </c>
      <c r="F2211" s="31" t="s">
        <v>39</v>
      </c>
      <c r="G2211" s="31" t="s">
        <v>43</v>
      </c>
      <c r="H2211" s="31" t="s">
        <v>2166</v>
      </c>
      <c r="I2211" s="31">
        <v>3.1848647267541343</v>
      </c>
      <c r="J2211" s="31">
        <f>INDEX('LA lookup'!H:H,MATCH(B2211,'LA lookup'!G:G,0))</f>
        <v>311172</v>
      </c>
      <c r="K2211" s="31"/>
      <c r="L2211" s="31" t="str">
        <f t="shared" si="118"/>
        <v>3.18%</v>
      </c>
      <c r="M2211" s="31">
        <f t="shared" si="116"/>
        <v>3.1848647267541343</v>
      </c>
    </row>
    <row r="2212" spans="1:13" x14ac:dyDescent="0.45">
      <c r="A2212" s="31" t="str">
        <f t="shared" si="117"/>
        <v>E10000015_Population-based projected rate of overcrowded households in 2018_percentage</v>
      </c>
      <c r="B2212" s="31" t="s">
        <v>319</v>
      </c>
      <c r="C2212" s="31" t="s">
        <v>320</v>
      </c>
      <c r="D2212" s="31" t="s">
        <v>229</v>
      </c>
      <c r="E2212" s="31">
        <v>2018</v>
      </c>
      <c r="F2212" s="31" t="s">
        <v>39</v>
      </c>
      <c r="G2212" s="31" t="s">
        <v>43</v>
      </c>
      <c r="H2212" s="31" t="s">
        <v>2166</v>
      </c>
      <c r="I2212" s="31">
        <v>4.3200313379395476</v>
      </c>
      <c r="J2212" s="31">
        <f>INDEX('LA lookup'!H:H,MATCH(B2212,'LA lookup'!G:G,0))</f>
        <v>271005</v>
      </c>
      <c r="K2212" s="31"/>
      <c r="L2212" s="31" t="str">
        <f t="shared" si="118"/>
        <v>4.32%</v>
      </c>
      <c r="M2212" s="31">
        <f t="shared" si="116"/>
        <v>4.3200313379395476</v>
      </c>
    </row>
    <row r="2213" spans="1:13" x14ac:dyDescent="0.45">
      <c r="A2213" s="31" t="str">
        <f t="shared" si="117"/>
        <v>E10000020_Population-based projected rate of overcrowded households in 2018_percentage</v>
      </c>
      <c r="B2213" s="31" t="s">
        <v>361</v>
      </c>
      <c r="C2213" s="31" t="s">
        <v>362</v>
      </c>
      <c r="D2213" s="31" t="s">
        <v>229</v>
      </c>
      <c r="E2213" s="31">
        <v>2018</v>
      </c>
      <c r="F2213" s="31" t="s">
        <v>39</v>
      </c>
      <c r="G2213" s="31" t="s">
        <v>43</v>
      </c>
      <c r="H2213" s="31" t="s">
        <v>2166</v>
      </c>
      <c r="I2213" s="31">
        <v>2.2897993737989975</v>
      </c>
      <c r="J2213" s="31">
        <f>INDEX('LA lookup'!H:H,MATCH(B2213,'LA lookup'!G:G,0))</f>
        <v>170810</v>
      </c>
      <c r="K2213" s="31"/>
      <c r="L2213" s="31" t="str">
        <f t="shared" si="118"/>
        <v>2.29%</v>
      </c>
      <c r="M2213" s="31">
        <f t="shared" si="116"/>
        <v>2.2897993737989975</v>
      </c>
    </row>
    <row r="2214" spans="1:13" x14ac:dyDescent="0.45">
      <c r="A2214" s="31" t="str">
        <f t="shared" si="117"/>
        <v>E10000029_Population-based projected rate of overcrowded households in 2018_percentage</v>
      </c>
      <c r="B2214" s="31" t="s">
        <v>426</v>
      </c>
      <c r="C2214" s="31" t="s">
        <v>427</v>
      </c>
      <c r="D2214" s="31" t="s">
        <v>229</v>
      </c>
      <c r="E2214" s="31">
        <v>2018</v>
      </c>
      <c r="F2214" s="31" t="s">
        <v>39</v>
      </c>
      <c r="G2214" s="31" t="s">
        <v>43</v>
      </c>
      <c r="H2214" s="31" t="s">
        <v>2166</v>
      </c>
      <c r="I2214" s="31">
        <v>2.3913498205924468</v>
      </c>
      <c r="J2214" s="31">
        <f>INDEX('LA lookup'!H:H,MATCH(B2214,'LA lookup'!G:G,0))</f>
        <v>152752</v>
      </c>
      <c r="K2214" s="31"/>
      <c r="L2214" s="31" t="str">
        <f t="shared" si="118"/>
        <v>2.39%</v>
      </c>
      <c r="M2214" s="31">
        <f t="shared" si="116"/>
        <v>2.3913498205924468</v>
      </c>
    </row>
    <row r="2215" spans="1:13" x14ac:dyDescent="0.45">
      <c r="A2215" s="31" t="str">
        <f t="shared" si="117"/>
        <v>E09000007_Population-based projected rate of overcrowded households in 2018_percentage</v>
      </c>
      <c r="B2215" s="31" t="s">
        <v>277</v>
      </c>
      <c r="C2215" s="31" t="s">
        <v>278</v>
      </c>
      <c r="D2215" s="31" t="s">
        <v>229</v>
      </c>
      <c r="E2215" s="31">
        <v>2018</v>
      </c>
      <c r="F2215" s="31" t="s">
        <v>39</v>
      </c>
      <c r="G2215" s="31" t="s">
        <v>43</v>
      </c>
      <c r="H2215" s="31" t="s">
        <v>2166</v>
      </c>
      <c r="I2215" s="31">
        <v>14.630371630645204</v>
      </c>
      <c r="J2215" s="31">
        <f>INDEX('LA lookup'!H:H,MATCH(B2215,'LA lookup'!G:G,0))</f>
        <v>50983</v>
      </c>
      <c r="K2215" s="31"/>
      <c r="L2215" s="31" t="str">
        <f t="shared" si="118"/>
        <v>14.63%</v>
      </c>
      <c r="M2215" s="31">
        <f t="shared" si="116"/>
        <v>14.630371630645204</v>
      </c>
    </row>
    <row r="2216" spans="1:13" x14ac:dyDescent="0.45">
      <c r="A2216" s="31" t="str">
        <f t="shared" si="117"/>
        <v>E09000001_Population-based projected rate of overcrowded households in 2018_percentage</v>
      </c>
      <c r="B2216" s="31" t="s">
        <v>582</v>
      </c>
      <c r="C2216" s="31" t="s">
        <v>583</v>
      </c>
      <c r="D2216" s="31" t="s">
        <v>229</v>
      </c>
      <c r="E2216" s="31">
        <v>2018</v>
      </c>
      <c r="F2216" s="31" t="s">
        <v>39</v>
      </c>
      <c r="G2216" s="31" t="s">
        <v>43</v>
      </c>
      <c r="H2216" s="31" t="s">
        <v>2166</v>
      </c>
      <c r="I2216" s="31">
        <v>5.8836944127708097</v>
      </c>
      <c r="J2216" s="31">
        <f>INDEX('LA lookup'!H:H,MATCH(B2216,'LA lookup'!G:G,0))</f>
        <v>1453</v>
      </c>
      <c r="K2216" s="31"/>
      <c r="L2216" s="31" t="str">
        <f t="shared" si="118"/>
        <v>5.88%</v>
      </c>
      <c r="M2216" s="31">
        <f t="shared" si="116"/>
        <v>5.8836944127708097</v>
      </c>
    </row>
    <row r="2217" spans="1:13" x14ac:dyDescent="0.45">
      <c r="A2217" s="31" t="str">
        <f t="shared" si="117"/>
        <v>E09000012_Population-based projected rate of overcrowded households in 2018_percentage</v>
      </c>
      <c r="B2217" s="31" t="s">
        <v>498</v>
      </c>
      <c r="C2217" s="31" t="s">
        <v>499</v>
      </c>
      <c r="D2217" s="31" t="s">
        <v>229</v>
      </c>
      <c r="E2217" s="31">
        <v>2018</v>
      </c>
      <c r="F2217" s="31" t="s">
        <v>39</v>
      </c>
      <c r="G2217" s="31" t="s">
        <v>43</v>
      </c>
      <c r="H2217" s="31" t="s">
        <v>2166</v>
      </c>
      <c r="I2217" s="31">
        <v>16.93691955956486</v>
      </c>
      <c r="J2217" s="31">
        <f>INDEX('LA lookup'!H:H,MATCH(B2217,'LA lookup'!G:G,0))</f>
        <v>63655</v>
      </c>
      <c r="K2217" s="31"/>
      <c r="L2217" s="31" t="str">
        <f t="shared" si="118"/>
        <v>16.94%</v>
      </c>
      <c r="M2217" s="31">
        <f t="shared" si="116"/>
        <v>16.93691955956486</v>
      </c>
    </row>
    <row r="2218" spans="1:13" x14ac:dyDescent="0.45">
      <c r="A2218" s="31" t="str">
        <f t="shared" si="117"/>
        <v>E09000013_Population-based projected rate of overcrowded households in 2018_percentage</v>
      </c>
      <c r="B2218" s="31" t="s">
        <v>491</v>
      </c>
      <c r="C2218" s="31" t="s">
        <v>723</v>
      </c>
      <c r="D2218" s="31" t="s">
        <v>229</v>
      </c>
      <c r="E2218" s="31">
        <v>2018</v>
      </c>
      <c r="F2218" s="31" t="s">
        <v>39</v>
      </c>
      <c r="G2218" s="31" t="s">
        <v>43</v>
      </c>
      <c r="H2218" s="31" t="s">
        <v>2166</v>
      </c>
      <c r="I2218" s="31">
        <v>12.239731976672044</v>
      </c>
      <c r="J2218" s="31">
        <f>INDEX('LA lookup'!H:H,MATCH(B2218,'LA lookup'!G:G,0))</f>
        <v>36898</v>
      </c>
      <c r="K2218" s="31"/>
      <c r="L2218" s="31" t="str">
        <f t="shared" si="118"/>
        <v>12.24%</v>
      </c>
      <c r="M2218" s="31">
        <f t="shared" si="116"/>
        <v>12.239731976672044</v>
      </c>
    </row>
    <row r="2219" spans="1:13" x14ac:dyDescent="0.45">
      <c r="A2219" s="31" t="str">
        <f t="shared" si="117"/>
        <v>E09000014_Population-based projected rate of overcrowded households in 2018_percentage</v>
      </c>
      <c r="B2219" s="31" t="s">
        <v>311</v>
      </c>
      <c r="C2219" s="31" t="s">
        <v>312</v>
      </c>
      <c r="D2219" s="31" t="s">
        <v>229</v>
      </c>
      <c r="E2219" s="31">
        <v>2018</v>
      </c>
      <c r="F2219" s="31" t="s">
        <v>39</v>
      </c>
      <c r="G2219" s="31" t="s">
        <v>43</v>
      </c>
      <c r="H2219" s="31" t="s">
        <v>2166</v>
      </c>
      <c r="I2219" s="31">
        <v>17.031185908892812</v>
      </c>
      <c r="J2219" s="31">
        <f>INDEX('LA lookup'!H:H,MATCH(B2219,'LA lookup'!G:G,0))</f>
        <v>60398</v>
      </c>
      <c r="K2219" s="31"/>
      <c r="L2219" s="31" t="str">
        <f t="shared" si="118"/>
        <v>17.03%</v>
      </c>
      <c r="M2219" s="31">
        <f t="shared" si="116"/>
        <v>17.031185908892812</v>
      </c>
    </row>
    <row r="2220" spans="1:13" x14ac:dyDescent="0.45">
      <c r="A2220" s="31" t="str">
        <f t="shared" si="117"/>
        <v>E09000019_Population-based projected rate of overcrowded households in 2018_percentage</v>
      </c>
      <c r="B2220" s="31" t="s">
        <v>500</v>
      </c>
      <c r="C2220" s="31" t="s">
        <v>501</v>
      </c>
      <c r="D2220" s="31" t="s">
        <v>229</v>
      </c>
      <c r="E2220" s="31">
        <v>2018</v>
      </c>
      <c r="F2220" s="31" t="s">
        <v>39</v>
      </c>
      <c r="G2220" s="31" t="s">
        <v>43</v>
      </c>
      <c r="H2220" s="31" t="s">
        <v>2166</v>
      </c>
      <c r="I2220" s="31">
        <v>12.948229665741955</v>
      </c>
      <c r="J2220" s="31">
        <f>INDEX('LA lookup'!H:H,MATCH(B2220,'LA lookup'!G:G,0))</f>
        <v>42098</v>
      </c>
      <c r="K2220" s="31"/>
      <c r="L2220" s="31" t="str">
        <f t="shared" si="118"/>
        <v>12.95%</v>
      </c>
      <c r="M2220" s="31">
        <f t="shared" si="116"/>
        <v>12.948229665741955</v>
      </c>
    </row>
    <row r="2221" spans="1:13" x14ac:dyDescent="0.45">
      <c r="A2221" s="31" t="str">
        <f t="shared" si="117"/>
        <v>E09000020_Population-based projected rate of overcrowded households in 2018_percentage</v>
      </c>
      <c r="B2221" s="31" t="s">
        <v>479</v>
      </c>
      <c r="C2221" s="31" t="s">
        <v>674</v>
      </c>
      <c r="D2221" s="31" t="s">
        <v>229</v>
      </c>
      <c r="E2221" s="31">
        <v>2018</v>
      </c>
      <c r="F2221" s="31" t="s">
        <v>39</v>
      </c>
      <c r="G2221" s="31" t="s">
        <v>43</v>
      </c>
      <c r="H2221" s="31" t="s">
        <v>2166</v>
      </c>
      <c r="I2221" s="31">
        <v>8.3324844657227253</v>
      </c>
      <c r="J2221" s="31">
        <f>INDEX('LA lookup'!H:H,MATCH(B2221,'LA lookup'!G:G,0))</f>
        <v>28678</v>
      </c>
      <c r="K2221" s="31"/>
      <c r="L2221" s="31" t="str">
        <f t="shared" si="118"/>
        <v>8.33%</v>
      </c>
      <c r="M2221" s="31">
        <f t="shared" si="116"/>
        <v>8.3324844657227253</v>
      </c>
    </row>
    <row r="2222" spans="1:13" x14ac:dyDescent="0.45">
      <c r="A2222" s="31" t="str">
        <f t="shared" si="117"/>
        <v>E09000022_Population-based projected rate of overcrowded households in 2018_percentage</v>
      </c>
      <c r="B2222" s="31" t="s">
        <v>335</v>
      </c>
      <c r="C2222" s="31" t="s">
        <v>336</v>
      </c>
      <c r="D2222" s="31" t="s">
        <v>229</v>
      </c>
      <c r="E2222" s="31">
        <v>2018</v>
      </c>
      <c r="F2222" s="31" t="s">
        <v>39</v>
      </c>
      <c r="G2222" s="31" t="s">
        <v>43</v>
      </c>
      <c r="H2222" s="31" t="s">
        <v>2166</v>
      </c>
      <c r="I2222" s="31">
        <v>13.65209133398344</v>
      </c>
      <c r="J2222" s="31">
        <f>INDEX('LA lookup'!H:H,MATCH(B2222,'LA lookup'!G:G,0))</f>
        <v>62629</v>
      </c>
      <c r="K2222" s="31"/>
      <c r="L2222" s="31" t="str">
        <f t="shared" si="118"/>
        <v>13.65%</v>
      </c>
      <c r="M2222" s="31">
        <f t="shared" si="116"/>
        <v>13.65209133398344</v>
      </c>
    </row>
    <row r="2223" spans="1:13" x14ac:dyDescent="0.45">
      <c r="A2223" s="31" t="str">
        <f t="shared" si="117"/>
        <v>E09000023_Population-based projected rate of overcrowded households in 2018_percentage</v>
      </c>
      <c r="B2223" s="31" t="s">
        <v>343</v>
      </c>
      <c r="C2223" s="31" t="s">
        <v>344</v>
      </c>
      <c r="D2223" s="31" t="s">
        <v>229</v>
      </c>
      <c r="E2223" s="31">
        <v>2018</v>
      </c>
      <c r="F2223" s="31" t="s">
        <v>39</v>
      </c>
      <c r="G2223" s="31" t="s">
        <v>43</v>
      </c>
      <c r="H2223" s="31" t="s">
        <v>2166</v>
      </c>
      <c r="I2223" s="31">
        <v>12.907073919133023</v>
      </c>
      <c r="J2223" s="31">
        <f>INDEX('LA lookup'!H:H,MATCH(B2223,'LA lookup'!G:G,0))</f>
        <v>68458</v>
      </c>
      <c r="K2223" s="31"/>
      <c r="L2223" s="31" t="str">
        <f t="shared" si="118"/>
        <v>12.91%</v>
      </c>
      <c r="M2223" s="31">
        <f t="shared" si="116"/>
        <v>12.907073919133023</v>
      </c>
    </row>
    <row r="2224" spans="1:13" x14ac:dyDescent="0.45">
      <c r="A2224" s="31" t="str">
        <f t="shared" si="117"/>
        <v>E09000025_Population-based projected rate of overcrowded households in 2018_percentage</v>
      </c>
      <c r="B2224" s="31" t="s">
        <v>359</v>
      </c>
      <c r="C2224" s="31" t="s">
        <v>360</v>
      </c>
      <c r="D2224" s="31" t="s">
        <v>229</v>
      </c>
      <c r="E2224" s="31">
        <v>2018</v>
      </c>
      <c r="F2224" s="31" t="s">
        <v>39</v>
      </c>
      <c r="G2224" s="31" t="s">
        <v>43</v>
      </c>
      <c r="H2224" s="31" t="s">
        <v>2166</v>
      </c>
      <c r="I2224" s="31">
        <v>26.261712789785086</v>
      </c>
      <c r="J2224" s="31">
        <f>INDEX('LA lookup'!H:H,MATCH(B2224,'LA lookup'!G:G,0))</f>
        <v>86567</v>
      </c>
      <c r="K2224" s="31"/>
      <c r="L2224" s="31" t="str">
        <f t="shared" si="118"/>
        <v>26.26%</v>
      </c>
      <c r="M2224" s="31">
        <f t="shared" si="116"/>
        <v>26.261712789785086</v>
      </c>
    </row>
    <row r="2225" spans="1:13" x14ac:dyDescent="0.45">
      <c r="A2225" s="31" t="str">
        <f t="shared" si="117"/>
        <v>E09000028_Population-based projected rate of overcrowded households in 2018_percentage</v>
      </c>
      <c r="B2225" s="31" t="s">
        <v>414</v>
      </c>
      <c r="C2225" s="31" t="s">
        <v>415</v>
      </c>
      <c r="D2225" s="31" t="s">
        <v>229</v>
      </c>
      <c r="E2225" s="31">
        <v>2018</v>
      </c>
      <c r="F2225" s="31" t="s">
        <v>39</v>
      </c>
      <c r="G2225" s="31" t="s">
        <v>43</v>
      </c>
      <c r="H2225" s="31" t="s">
        <v>2166</v>
      </c>
      <c r="I2225" s="31">
        <v>16.055638314928096</v>
      </c>
      <c r="J2225" s="31">
        <f>INDEX('LA lookup'!H:H,MATCH(B2225,'LA lookup'!G:G,0))</f>
        <v>65121</v>
      </c>
      <c r="K2225" s="31"/>
      <c r="L2225" s="31" t="str">
        <f t="shared" si="118"/>
        <v>16.06%</v>
      </c>
      <c r="M2225" s="31">
        <f t="shared" si="116"/>
        <v>16.055638314928096</v>
      </c>
    </row>
    <row r="2226" spans="1:13" x14ac:dyDescent="0.45">
      <c r="A2226" s="31" t="str">
        <f t="shared" si="117"/>
        <v>E09000030_Population-based projected rate of overcrowded households in 2018_percentage</v>
      </c>
      <c r="B2226" s="31" t="s">
        <v>440</v>
      </c>
      <c r="C2226" s="31" t="s">
        <v>441</v>
      </c>
      <c r="D2226" s="31" t="s">
        <v>229</v>
      </c>
      <c r="E2226" s="31">
        <v>2018</v>
      </c>
      <c r="F2226" s="31" t="s">
        <v>39</v>
      </c>
      <c r="G2226" s="31" t="s">
        <v>43</v>
      </c>
      <c r="H2226" s="31" t="s">
        <v>2166</v>
      </c>
      <c r="I2226" s="31">
        <v>18.656559504551307</v>
      </c>
      <c r="J2226" s="31">
        <f>INDEX('LA lookup'!H:H,MATCH(B2226,'LA lookup'!G:G,0))</f>
        <v>70973</v>
      </c>
      <c r="K2226" s="31"/>
      <c r="L2226" s="31" t="str">
        <f t="shared" si="118"/>
        <v>18.66%</v>
      </c>
      <c r="M2226" s="31">
        <f t="shared" ref="M2226:M2257" si="119">IF(LOWER(H2226)="percentage",I2226,IF(J2226="NA",K2226,IF(OR(ISERROR(I2226),ISBLANK(I2226),NOT(ISNUMBER(I2226))),"N/A",I2226/J2226*1000)))</f>
        <v>18.656559504551307</v>
      </c>
    </row>
    <row r="2227" spans="1:13" x14ac:dyDescent="0.45">
      <c r="A2227" s="31" t="str">
        <f t="shared" ref="A2227:A2258" si="120">CONCATENATE(B2227,"_",G2227,"_",H2227)</f>
        <v>E09000032_Population-based projected rate of overcrowded households in 2018_percentage</v>
      </c>
      <c r="B2227" s="31" t="s">
        <v>450</v>
      </c>
      <c r="C2227" s="31" t="s">
        <v>451</v>
      </c>
      <c r="D2227" s="31" t="s">
        <v>229</v>
      </c>
      <c r="E2227" s="31">
        <v>2018</v>
      </c>
      <c r="F2227" s="31" t="s">
        <v>39</v>
      </c>
      <c r="G2227" s="31" t="s">
        <v>43</v>
      </c>
      <c r="H2227" s="31" t="s">
        <v>2166</v>
      </c>
      <c r="I2227" s="31">
        <v>8.7667537722329936</v>
      </c>
      <c r="J2227" s="31">
        <f>INDEX('LA lookup'!H:H,MATCH(B2227,'LA lookup'!G:G,0))</f>
        <v>63840</v>
      </c>
      <c r="K2227" s="31"/>
      <c r="L2227" s="31" t="str">
        <f t="shared" si="118"/>
        <v>8.77%</v>
      </c>
      <c r="M2227" s="31">
        <f t="shared" si="119"/>
        <v>8.7667537722329936</v>
      </c>
    </row>
    <row r="2228" spans="1:13" x14ac:dyDescent="0.45">
      <c r="A2228" s="31" t="str">
        <f t="shared" si="120"/>
        <v>E09000033_Population-based projected rate of overcrowded households in 2018_percentage</v>
      </c>
      <c r="B2228" s="31" t="s">
        <v>506</v>
      </c>
      <c r="C2228" s="31" t="s">
        <v>507</v>
      </c>
      <c r="D2228" s="31" t="s">
        <v>229</v>
      </c>
      <c r="E2228" s="31">
        <v>2018</v>
      </c>
      <c r="F2228" s="31" t="s">
        <v>39</v>
      </c>
      <c r="G2228" s="31" t="s">
        <v>43</v>
      </c>
      <c r="H2228" s="31" t="s">
        <v>2166</v>
      </c>
      <c r="I2228" s="31">
        <v>12.440199518921206</v>
      </c>
      <c r="J2228" s="31">
        <f>INDEX('LA lookup'!H:H,MATCH(B2228,'LA lookup'!G:G,0))</f>
        <v>47445</v>
      </c>
      <c r="K2228" s="31"/>
      <c r="L2228" s="31" t="str">
        <f t="shared" si="118"/>
        <v>12.44%</v>
      </c>
      <c r="M2228" s="31">
        <f t="shared" si="119"/>
        <v>12.440199518921206</v>
      </c>
    </row>
    <row r="2229" spans="1:13" x14ac:dyDescent="0.45">
      <c r="A2229" s="31" t="str">
        <f t="shared" si="120"/>
        <v>E09000002_Population-based projected rate of overcrowded households in 2018_percentage</v>
      </c>
      <c r="B2229" s="31" t="s">
        <v>227</v>
      </c>
      <c r="C2229" s="31" t="s">
        <v>228</v>
      </c>
      <c r="D2229" s="31" t="s">
        <v>229</v>
      </c>
      <c r="E2229" s="31">
        <v>2018</v>
      </c>
      <c r="F2229" s="31" t="s">
        <v>39</v>
      </c>
      <c r="G2229" s="31" t="s">
        <v>43</v>
      </c>
      <c r="H2229" s="31" t="s">
        <v>2166</v>
      </c>
      <c r="I2229" s="31">
        <v>16.266710593832766</v>
      </c>
      <c r="J2229" s="31">
        <f>INDEX('LA lookup'!H:H,MATCH(B2229,'LA lookup'!G:G,0))</f>
        <v>63401</v>
      </c>
      <c r="K2229" s="31"/>
      <c r="L2229" s="31" t="str">
        <f t="shared" si="118"/>
        <v>16.27%</v>
      </c>
      <c r="M2229" s="31">
        <f t="shared" si="119"/>
        <v>16.266710593832766</v>
      </c>
    </row>
    <row r="2230" spans="1:13" x14ac:dyDescent="0.45">
      <c r="A2230" s="31" t="str">
        <f t="shared" si="120"/>
        <v>E09000003_Population-based projected rate of overcrowded households in 2018_percentage</v>
      </c>
      <c r="B2230" s="31" t="s">
        <v>233</v>
      </c>
      <c r="C2230" s="31" t="s">
        <v>234</v>
      </c>
      <c r="D2230" s="31" t="s">
        <v>229</v>
      </c>
      <c r="E2230" s="31">
        <v>2018</v>
      </c>
      <c r="F2230" s="31" t="s">
        <v>39</v>
      </c>
      <c r="G2230" s="31" t="s">
        <v>43</v>
      </c>
      <c r="H2230" s="31" t="s">
        <v>2166</v>
      </c>
      <c r="I2230" s="31">
        <v>10.624556600833976</v>
      </c>
      <c r="J2230" s="31">
        <f>INDEX('LA lookup'!H:H,MATCH(B2230,'LA lookup'!G:G,0))</f>
        <v>92701</v>
      </c>
      <c r="K2230" s="31"/>
      <c r="L2230" s="31" t="str">
        <f t="shared" si="118"/>
        <v>10.62%</v>
      </c>
      <c r="M2230" s="31">
        <f t="shared" si="119"/>
        <v>10.624556600833976</v>
      </c>
    </row>
    <row r="2231" spans="1:13" x14ac:dyDescent="0.45">
      <c r="A2231" s="31" t="str">
        <f t="shared" si="120"/>
        <v>E09000004_Population-based projected rate of overcrowded households in 2018_percentage</v>
      </c>
      <c r="B2231" s="31" t="s">
        <v>242</v>
      </c>
      <c r="C2231" s="31" t="s">
        <v>243</v>
      </c>
      <c r="D2231" s="31" t="s">
        <v>229</v>
      </c>
      <c r="E2231" s="31">
        <v>2018</v>
      </c>
      <c r="F2231" s="31" t="s">
        <v>39</v>
      </c>
      <c r="G2231" s="31" t="s">
        <v>43</v>
      </c>
      <c r="H2231" s="31" t="s">
        <v>2166</v>
      </c>
      <c r="I2231" s="31">
        <v>5.8651551751950546</v>
      </c>
      <c r="J2231" s="31">
        <f>INDEX('LA lookup'!H:H,MATCH(B2231,'LA lookup'!G:G,0))</f>
        <v>56853</v>
      </c>
      <c r="K2231" s="31"/>
      <c r="L2231" s="31" t="str">
        <f t="shared" si="118"/>
        <v>5.87%</v>
      </c>
      <c r="M2231" s="31">
        <f t="shared" si="119"/>
        <v>5.8651551751950546</v>
      </c>
    </row>
    <row r="2232" spans="1:13" x14ac:dyDescent="0.45">
      <c r="A2232" s="31" t="str">
        <f t="shared" si="120"/>
        <v>E09000005_Population-based projected rate of overcrowded households in 2018_percentage</v>
      </c>
      <c r="B2232" s="31" t="s">
        <v>261</v>
      </c>
      <c r="C2232" s="31" t="s">
        <v>262</v>
      </c>
      <c r="D2232" s="31" t="s">
        <v>229</v>
      </c>
      <c r="E2232" s="31">
        <v>2018</v>
      </c>
      <c r="F2232" s="31" t="s">
        <v>39</v>
      </c>
      <c r="G2232" s="31" t="s">
        <v>43</v>
      </c>
      <c r="H2232" s="31" t="s">
        <v>2166</v>
      </c>
      <c r="I2232" s="31">
        <v>17.697622545019314</v>
      </c>
      <c r="J2232" s="31">
        <f>INDEX('LA lookup'!H:H,MATCH(B2232,'LA lookup'!G:G,0))</f>
        <v>77893</v>
      </c>
      <c r="K2232" s="31"/>
      <c r="L2232" s="31" t="str">
        <f t="shared" si="118"/>
        <v>17.7%</v>
      </c>
      <c r="M2232" s="31">
        <f t="shared" si="119"/>
        <v>17.697622545019314</v>
      </c>
    </row>
    <row r="2233" spans="1:13" x14ac:dyDescent="0.45">
      <c r="A2233" s="31" t="str">
        <f t="shared" si="120"/>
        <v>E09000006_Population-based projected rate of overcrowded households in 2018_percentage</v>
      </c>
      <c r="B2233" s="31" t="s">
        <v>267</v>
      </c>
      <c r="C2233" s="31" t="s">
        <v>268</v>
      </c>
      <c r="D2233" s="31" t="s">
        <v>229</v>
      </c>
      <c r="E2233" s="31">
        <v>2018</v>
      </c>
      <c r="F2233" s="31" t="s">
        <v>39</v>
      </c>
      <c r="G2233" s="31" t="s">
        <v>43</v>
      </c>
      <c r="H2233" s="31" t="s">
        <v>2166</v>
      </c>
      <c r="I2233" s="31">
        <v>5.1604386262869077</v>
      </c>
      <c r="J2233" s="31">
        <f>INDEX('LA lookup'!H:H,MATCH(B2233,'LA lookup'!G:G,0))</f>
        <v>75055</v>
      </c>
      <c r="K2233" s="31"/>
      <c r="L2233" s="31" t="str">
        <f t="shared" si="118"/>
        <v>5.16%</v>
      </c>
      <c r="M2233" s="31">
        <f t="shared" si="119"/>
        <v>5.1604386262869077</v>
      </c>
    </row>
    <row r="2234" spans="1:13" x14ac:dyDescent="0.45">
      <c r="A2234" s="31" t="str">
        <f t="shared" si="120"/>
        <v>E09000008_Population-based projected rate of overcrowded households in 2018_percentage</v>
      </c>
      <c r="B2234" s="31" t="s">
        <v>486</v>
      </c>
      <c r="C2234" s="31" t="s">
        <v>487</v>
      </c>
      <c r="D2234" s="31" t="s">
        <v>229</v>
      </c>
      <c r="E2234" s="31">
        <v>2018</v>
      </c>
      <c r="F2234" s="31" t="s">
        <v>39</v>
      </c>
      <c r="G2234" s="31" t="s">
        <v>43</v>
      </c>
      <c r="H2234" s="31" t="s">
        <v>2166</v>
      </c>
      <c r="I2234" s="31">
        <v>9.6372663954210047</v>
      </c>
      <c r="J2234" s="31">
        <f>INDEX('LA lookup'!H:H,MATCH(B2234,'LA lookup'!G:G,0))</f>
        <v>94702</v>
      </c>
      <c r="K2234" s="31"/>
      <c r="L2234" s="31" t="str">
        <f t="shared" si="118"/>
        <v>9.64%</v>
      </c>
      <c r="M2234" s="31">
        <f t="shared" si="119"/>
        <v>9.6372663954210047</v>
      </c>
    </row>
    <row r="2235" spans="1:13" x14ac:dyDescent="0.45">
      <c r="A2235" s="31" t="str">
        <f t="shared" si="120"/>
        <v>E09000009_Population-based projected rate of overcrowded households in 2018_percentage</v>
      </c>
      <c r="B2235" s="31" t="s">
        <v>509</v>
      </c>
      <c r="C2235" s="31" t="s">
        <v>510</v>
      </c>
      <c r="D2235" s="31" t="s">
        <v>229</v>
      </c>
      <c r="E2235" s="31">
        <v>2018</v>
      </c>
      <c r="F2235" s="31" t="s">
        <v>39</v>
      </c>
      <c r="G2235" s="31" t="s">
        <v>43</v>
      </c>
      <c r="H2235" s="31" t="s">
        <v>2166</v>
      </c>
      <c r="I2235" s="31">
        <v>13.946422527038571</v>
      </c>
      <c r="J2235" s="31">
        <f>INDEX('LA lookup'!H:H,MATCH(B2235,'LA lookup'!G:G,0))</f>
        <v>81732</v>
      </c>
      <c r="K2235" s="31"/>
      <c r="L2235" s="31" t="str">
        <f t="shared" si="118"/>
        <v>13.95%</v>
      </c>
      <c r="M2235" s="31">
        <f t="shared" si="119"/>
        <v>13.946422527038571</v>
      </c>
    </row>
    <row r="2236" spans="1:13" x14ac:dyDescent="0.45">
      <c r="A2236" s="31" t="str">
        <f t="shared" si="120"/>
        <v>E09000010_Population-based projected rate of overcrowded households in 2018_percentage</v>
      </c>
      <c r="B2236" s="31" t="s">
        <v>301</v>
      </c>
      <c r="C2236" s="31" t="s">
        <v>302</v>
      </c>
      <c r="D2236" s="31" t="s">
        <v>229</v>
      </c>
      <c r="E2236" s="31">
        <v>2018</v>
      </c>
      <c r="F2236" s="31" t="s">
        <v>39</v>
      </c>
      <c r="G2236" s="31" t="s">
        <v>43</v>
      </c>
      <c r="H2236" s="31" t="s">
        <v>2166</v>
      </c>
      <c r="I2236" s="31">
        <v>12.589381587726455</v>
      </c>
      <c r="J2236" s="31">
        <f>INDEX('LA lookup'!H:H,MATCH(B2236,'LA lookup'!G:G,0))</f>
        <v>84497</v>
      </c>
      <c r="K2236" s="31"/>
      <c r="L2236" s="31" t="str">
        <f t="shared" si="118"/>
        <v>12.59%</v>
      </c>
      <c r="M2236" s="31">
        <f t="shared" si="119"/>
        <v>12.589381587726455</v>
      </c>
    </row>
    <row r="2237" spans="1:13" x14ac:dyDescent="0.45">
      <c r="A2237" s="31" t="str">
        <f t="shared" si="120"/>
        <v>E09000011_Population-based projected rate of overcrowded households in 2018_percentage</v>
      </c>
      <c r="B2237" s="31" t="s">
        <v>518</v>
      </c>
      <c r="C2237" s="31" t="s">
        <v>519</v>
      </c>
      <c r="D2237" s="31" t="s">
        <v>229</v>
      </c>
      <c r="E2237" s="31">
        <v>2018</v>
      </c>
      <c r="F2237" s="31" t="s">
        <v>39</v>
      </c>
      <c r="G2237" s="31" t="s">
        <v>43</v>
      </c>
      <c r="H2237" s="31" t="s">
        <v>2166</v>
      </c>
      <c r="I2237" s="31">
        <v>11.628892211738719</v>
      </c>
      <c r="J2237" s="31">
        <f>INDEX('LA lookup'!H:H,MATCH(B2237,'LA lookup'!G:G,0))</f>
        <v>68917</v>
      </c>
      <c r="K2237" s="31"/>
      <c r="L2237" s="31" t="str">
        <f t="shared" si="118"/>
        <v>11.63%</v>
      </c>
      <c r="M2237" s="31">
        <f t="shared" si="119"/>
        <v>11.628892211738719</v>
      </c>
    </row>
    <row r="2238" spans="1:13" x14ac:dyDescent="0.45">
      <c r="A2238" s="31" t="str">
        <f t="shared" si="120"/>
        <v>E09000015_Population-based projected rate of overcrowded households in 2018_percentage</v>
      </c>
      <c r="B2238" s="31" t="s">
        <v>496</v>
      </c>
      <c r="C2238" s="31" t="s">
        <v>497</v>
      </c>
      <c r="D2238" s="31" t="s">
        <v>229</v>
      </c>
      <c r="E2238" s="31">
        <v>2018</v>
      </c>
      <c r="F2238" s="31" t="s">
        <v>39</v>
      </c>
      <c r="G2238" s="31" t="s">
        <v>43</v>
      </c>
      <c r="H2238" s="31" t="s">
        <v>2166</v>
      </c>
      <c r="I2238" s="31">
        <v>10.362177813642189</v>
      </c>
      <c r="J2238" s="31">
        <f>INDEX('LA lookup'!H:H,MATCH(B2238,'LA lookup'!G:G,0))</f>
        <v>58373</v>
      </c>
      <c r="K2238" s="31"/>
      <c r="L2238" s="31" t="str">
        <f t="shared" si="118"/>
        <v>10.36%</v>
      </c>
      <c r="M2238" s="31">
        <f t="shared" si="119"/>
        <v>10.362177813642189</v>
      </c>
    </row>
    <row r="2239" spans="1:13" x14ac:dyDescent="0.45">
      <c r="A2239" s="31" t="str">
        <f t="shared" si="120"/>
        <v>E09000016_Population-based projected rate of overcrowded households in 2018_percentage</v>
      </c>
      <c r="B2239" s="31" t="s">
        <v>315</v>
      </c>
      <c r="C2239" s="31" t="s">
        <v>316</v>
      </c>
      <c r="D2239" s="31" t="s">
        <v>229</v>
      </c>
      <c r="E2239" s="31">
        <v>2018</v>
      </c>
      <c r="F2239" s="31" t="s">
        <v>39</v>
      </c>
      <c r="G2239" s="31" t="s">
        <v>43</v>
      </c>
      <c r="H2239" s="31" t="s">
        <v>2166</v>
      </c>
      <c r="I2239" s="31">
        <v>5.6157059249647263</v>
      </c>
      <c r="J2239" s="31">
        <f>INDEX('LA lookup'!H:H,MATCH(B2239,'LA lookup'!G:G,0))</f>
        <v>57541</v>
      </c>
      <c r="K2239" s="31"/>
      <c r="L2239" s="31" t="str">
        <f t="shared" si="118"/>
        <v>5.62%</v>
      </c>
      <c r="M2239" s="31">
        <f t="shared" si="119"/>
        <v>5.6157059249647263</v>
      </c>
    </row>
    <row r="2240" spans="1:13" x14ac:dyDescent="0.45">
      <c r="A2240" s="31" t="str">
        <f t="shared" si="120"/>
        <v>E09000017_Population-based projected rate of overcrowded households in 2018_percentage</v>
      </c>
      <c r="B2240" s="31" t="s">
        <v>321</v>
      </c>
      <c r="C2240" s="31" t="s">
        <v>322</v>
      </c>
      <c r="D2240" s="31" t="s">
        <v>229</v>
      </c>
      <c r="E2240" s="31">
        <v>2018</v>
      </c>
      <c r="F2240" s="31" t="s">
        <v>39</v>
      </c>
      <c r="G2240" s="31" t="s">
        <v>43</v>
      </c>
      <c r="H2240" s="31" t="s">
        <v>2166</v>
      </c>
      <c r="I2240" s="31">
        <v>11.526378385421639</v>
      </c>
      <c r="J2240" s="31">
        <f>INDEX('LA lookup'!H:H,MATCH(B2240,'LA lookup'!G:G,0))</f>
        <v>73377</v>
      </c>
      <c r="K2240" s="31"/>
      <c r="L2240" s="31" t="str">
        <f t="shared" si="118"/>
        <v>11.53%</v>
      </c>
      <c r="M2240" s="31">
        <f t="shared" si="119"/>
        <v>11.526378385421639</v>
      </c>
    </row>
    <row r="2241" spans="1:13" x14ac:dyDescent="0.45">
      <c r="A2241" s="31" t="str">
        <f t="shared" si="120"/>
        <v>E09000018_Population-based projected rate of overcrowded households in 2018_percentage</v>
      </c>
      <c r="B2241" s="31" t="s">
        <v>323</v>
      </c>
      <c r="C2241" s="31" t="s">
        <v>324</v>
      </c>
      <c r="D2241" s="31" t="s">
        <v>229</v>
      </c>
      <c r="E2241" s="31">
        <v>2018</v>
      </c>
      <c r="F2241" s="31" t="s">
        <v>39</v>
      </c>
      <c r="G2241" s="31" t="s">
        <v>43</v>
      </c>
      <c r="H2241" s="31" t="s">
        <v>2166</v>
      </c>
      <c r="I2241" s="31">
        <v>13.459069206891808</v>
      </c>
      <c r="J2241" s="31">
        <f>INDEX('LA lookup'!H:H,MATCH(B2241,'LA lookup'!G:G,0))</f>
        <v>64898</v>
      </c>
      <c r="K2241" s="31"/>
      <c r="L2241" s="31" t="str">
        <f t="shared" si="118"/>
        <v>13.46%</v>
      </c>
      <c r="M2241" s="31">
        <f t="shared" si="119"/>
        <v>13.459069206891808</v>
      </c>
    </row>
    <row r="2242" spans="1:13" x14ac:dyDescent="0.45">
      <c r="A2242" s="31" t="str">
        <f t="shared" si="120"/>
        <v>E09000021_Population-based projected rate of overcrowded households in 2018_percentage</v>
      </c>
      <c r="B2242" s="31" t="s">
        <v>520</v>
      </c>
      <c r="C2242" s="31" t="s">
        <v>521</v>
      </c>
      <c r="D2242" s="31" t="s">
        <v>229</v>
      </c>
      <c r="E2242" s="31">
        <v>2018</v>
      </c>
      <c r="F2242" s="31" t="s">
        <v>39</v>
      </c>
      <c r="G2242" s="31" t="s">
        <v>43</v>
      </c>
      <c r="H2242" s="31" t="s">
        <v>2166</v>
      </c>
      <c r="I2242" s="31">
        <v>8.0177176361171618</v>
      </c>
      <c r="J2242" s="31">
        <f>INDEX('LA lookup'!H:H,MATCH(B2242,'LA lookup'!G:G,0))</f>
        <v>38977</v>
      </c>
      <c r="K2242" s="31"/>
      <c r="L2242" s="31" t="str">
        <f t="shared" si="118"/>
        <v>8.02%</v>
      </c>
      <c r="M2242" s="31">
        <f t="shared" si="119"/>
        <v>8.0177176361171618</v>
      </c>
    </row>
    <row r="2243" spans="1:13" x14ac:dyDescent="0.45">
      <c r="A2243" s="31" t="str">
        <f t="shared" si="120"/>
        <v>E09000024_Population-based projected rate of overcrowded households in 2018_percentage</v>
      </c>
      <c r="B2243" s="31" t="s">
        <v>353</v>
      </c>
      <c r="C2243" s="31" t="s">
        <v>354</v>
      </c>
      <c r="D2243" s="31" t="s">
        <v>229</v>
      </c>
      <c r="E2243" s="31">
        <v>2018</v>
      </c>
      <c r="F2243" s="31" t="s">
        <v>39</v>
      </c>
      <c r="G2243" s="31" t="s">
        <v>43</v>
      </c>
      <c r="H2243" s="31" t="s">
        <v>2166</v>
      </c>
      <c r="I2243" s="31">
        <v>9.1998342970596685</v>
      </c>
      <c r="J2243" s="31">
        <f>INDEX('LA lookup'!H:H,MATCH(B2243,'LA lookup'!G:G,0))</f>
        <v>47266</v>
      </c>
      <c r="K2243" s="31"/>
      <c r="L2243" s="31" t="str">
        <f t="shared" si="118"/>
        <v>9.2%</v>
      </c>
      <c r="M2243" s="31">
        <f t="shared" si="119"/>
        <v>9.1998342970596685</v>
      </c>
    </row>
    <row r="2244" spans="1:13" x14ac:dyDescent="0.45">
      <c r="A2244" s="31" t="str">
        <f t="shared" si="120"/>
        <v>E09000026_Population-based projected rate of overcrowded households in 2018_percentage</v>
      </c>
      <c r="B2244" s="31" t="s">
        <v>385</v>
      </c>
      <c r="C2244" s="31" t="s">
        <v>386</v>
      </c>
      <c r="D2244" s="31" t="s">
        <v>229</v>
      </c>
      <c r="E2244" s="31">
        <v>2018</v>
      </c>
      <c r="F2244" s="31" t="s">
        <v>39</v>
      </c>
      <c r="G2244" s="31" t="s">
        <v>43</v>
      </c>
      <c r="H2244" s="31" t="s">
        <v>2166</v>
      </c>
      <c r="I2244" s="31">
        <v>13.001317231142162</v>
      </c>
      <c r="J2244" s="31">
        <f>INDEX('LA lookup'!H:H,MATCH(B2244,'LA lookup'!G:G,0))</f>
        <v>76159</v>
      </c>
      <c r="K2244" s="31"/>
      <c r="L2244" s="31" t="str">
        <f t="shared" si="118"/>
        <v>13%</v>
      </c>
      <c r="M2244" s="31">
        <f t="shared" si="119"/>
        <v>13.001317231142162</v>
      </c>
    </row>
    <row r="2245" spans="1:13" x14ac:dyDescent="0.45">
      <c r="A2245" s="31" t="str">
        <f t="shared" si="120"/>
        <v>E09000027_Population-based projected rate of overcrowded households in 2018_percentage</v>
      </c>
      <c r="B2245" s="31" t="s">
        <v>389</v>
      </c>
      <c r="C2245" s="31" t="s">
        <v>390</v>
      </c>
      <c r="D2245" s="31" t="s">
        <v>229</v>
      </c>
      <c r="E2245" s="31">
        <v>2018</v>
      </c>
      <c r="F2245" s="31" t="s">
        <v>39</v>
      </c>
      <c r="G2245" s="31" t="s">
        <v>43</v>
      </c>
      <c r="H2245" s="31" t="s">
        <v>2166</v>
      </c>
      <c r="I2245" s="31">
        <v>4.4460322946687558</v>
      </c>
      <c r="J2245" s="31">
        <f>INDEX('LA lookup'!H:H,MATCH(B2245,'LA lookup'!G:G,0))</f>
        <v>45525</v>
      </c>
      <c r="K2245" s="31"/>
      <c r="L2245" s="31" t="str">
        <f t="shared" si="118"/>
        <v>4.45%</v>
      </c>
      <c r="M2245" s="31">
        <f t="shared" si="119"/>
        <v>4.4460322946687558</v>
      </c>
    </row>
    <row r="2246" spans="1:13" x14ac:dyDescent="0.45">
      <c r="A2246" s="31" t="str">
        <f t="shared" si="120"/>
        <v>E09000029_Population-based projected rate of overcrowded households in 2018_percentage</v>
      </c>
      <c r="B2246" s="31" t="s">
        <v>432</v>
      </c>
      <c r="C2246" s="31" t="s">
        <v>433</v>
      </c>
      <c r="D2246" s="31" t="s">
        <v>229</v>
      </c>
      <c r="E2246" s="31">
        <v>2018</v>
      </c>
      <c r="F2246" s="31" t="s">
        <v>39</v>
      </c>
      <c r="G2246" s="31" t="s">
        <v>43</v>
      </c>
      <c r="H2246" s="31" t="s">
        <v>2166</v>
      </c>
      <c r="I2246" s="31">
        <v>6.202274807999741</v>
      </c>
      <c r="J2246" s="31">
        <f>INDEX('LA lookup'!H:H,MATCH(B2246,'LA lookup'!G:G,0))</f>
        <v>47941</v>
      </c>
      <c r="K2246" s="31"/>
      <c r="L2246" s="31" t="str">
        <f t="shared" si="118"/>
        <v>6.2%</v>
      </c>
      <c r="M2246" s="31">
        <f t="shared" si="119"/>
        <v>6.202274807999741</v>
      </c>
    </row>
    <row r="2247" spans="1:13" x14ac:dyDescent="0.45">
      <c r="A2247" s="31" t="str">
        <f t="shared" si="120"/>
        <v>E09000031_Population-based projected rate of overcrowded households in 2018_percentage</v>
      </c>
      <c r="B2247" s="31" t="s">
        <v>448</v>
      </c>
      <c r="C2247" s="31" t="s">
        <v>449</v>
      </c>
      <c r="D2247" s="31" t="s">
        <v>229</v>
      </c>
      <c r="E2247" s="31">
        <v>2018</v>
      </c>
      <c r="F2247" s="31" t="s">
        <v>39</v>
      </c>
      <c r="G2247" s="31" t="s">
        <v>43</v>
      </c>
      <c r="H2247" s="31" t="s">
        <v>2166</v>
      </c>
      <c r="I2247" s="31">
        <v>16.157449286778629</v>
      </c>
      <c r="J2247" s="31">
        <f>INDEX('LA lookup'!H:H,MATCH(B2247,'LA lookup'!G:G,0))</f>
        <v>67017</v>
      </c>
      <c r="K2247" s="31"/>
      <c r="L2247" s="31" t="str">
        <f t="shared" si="118"/>
        <v>16.16%</v>
      </c>
      <c r="M2247" s="31">
        <f t="shared" si="119"/>
        <v>16.157449286778629</v>
      </c>
    </row>
    <row r="2248" spans="1:13" x14ac:dyDescent="0.45">
      <c r="A2248" s="31" t="str">
        <f t="shared" si="120"/>
        <v>E06000036_Population-based projected rate of overcrowded households in 2018_percentage</v>
      </c>
      <c r="B2248" s="31" t="s">
        <v>257</v>
      </c>
      <c r="C2248" s="31" t="s">
        <v>258</v>
      </c>
      <c r="D2248" s="31" t="s">
        <v>229</v>
      </c>
      <c r="E2248" s="31">
        <v>2018</v>
      </c>
      <c r="F2248" s="31" t="s">
        <v>39</v>
      </c>
      <c r="G2248" s="31" t="s">
        <v>43</v>
      </c>
      <c r="H2248" s="31" t="s">
        <v>2166</v>
      </c>
      <c r="I2248" s="31">
        <v>3.3061604343884743</v>
      </c>
      <c r="J2248" s="31">
        <f>INDEX('LA lookup'!H:H,MATCH(B2248,'LA lookup'!G:G,0))</f>
        <v>28336</v>
      </c>
      <c r="K2248" s="31"/>
      <c r="L2248" s="31" t="str">
        <f t="shared" si="118"/>
        <v>3.31%</v>
      </c>
      <c r="M2248" s="31">
        <f t="shared" si="119"/>
        <v>3.3061604343884743</v>
      </c>
    </row>
    <row r="2249" spans="1:13" x14ac:dyDescent="0.45">
      <c r="A2249" s="31" t="str">
        <f t="shared" si="120"/>
        <v>E06000043_Population-based projected rate of overcrowded households in 2018_percentage</v>
      </c>
      <c r="B2249" s="31" t="s">
        <v>263</v>
      </c>
      <c r="C2249" s="31" t="s">
        <v>264</v>
      </c>
      <c r="D2249" s="31" t="s">
        <v>229</v>
      </c>
      <c r="E2249" s="31">
        <v>2018</v>
      </c>
      <c r="F2249" s="31" t="s">
        <v>39</v>
      </c>
      <c r="G2249" s="31" t="s">
        <v>43</v>
      </c>
      <c r="H2249" s="31" t="s">
        <v>2166</v>
      </c>
      <c r="I2249" s="31">
        <v>7.2719153800894443</v>
      </c>
      <c r="J2249" s="31">
        <f>INDEX('LA lookup'!H:H,MATCH(B2249,'LA lookup'!G:G,0))</f>
        <v>51005</v>
      </c>
      <c r="K2249" s="31"/>
      <c r="L2249" s="31" t="str">
        <f t="shared" si="118"/>
        <v>7.27%</v>
      </c>
      <c r="M2249" s="31">
        <f t="shared" si="119"/>
        <v>7.2719153800894443</v>
      </c>
    </row>
    <row r="2250" spans="1:13" x14ac:dyDescent="0.45">
      <c r="A2250" s="31" t="str">
        <f t="shared" si="120"/>
        <v>E06000046_Population-based projected rate of overcrowded households in 2018_percentage</v>
      </c>
      <c r="B2250" s="31" t="s">
        <v>325</v>
      </c>
      <c r="C2250" s="31" t="s">
        <v>326</v>
      </c>
      <c r="D2250" s="31" t="s">
        <v>229</v>
      </c>
      <c r="E2250" s="31">
        <v>2018</v>
      </c>
      <c r="F2250" s="31" t="s">
        <v>39</v>
      </c>
      <c r="G2250" s="31" t="s">
        <v>43</v>
      </c>
      <c r="H2250" s="31" t="s">
        <v>2166</v>
      </c>
      <c r="I2250" s="31">
        <v>2.543996071048539</v>
      </c>
      <c r="J2250" s="31">
        <f>INDEX('LA lookup'!H:H,MATCH(B2250,'LA lookup'!G:G,0))</f>
        <v>24869</v>
      </c>
      <c r="K2250" s="31"/>
      <c r="L2250" s="31" t="str">
        <f t="shared" si="118"/>
        <v>2.54%</v>
      </c>
      <c r="M2250" s="31">
        <f t="shared" si="119"/>
        <v>2.543996071048539</v>
      </c>
    </row>
    <row r="2251" spans="1:13" x14ac:dyDescent="0.45">
      <c r="A2251" s="31" t="str">
        <f t="shared" si="120"/>
        <v>E06000035_Population-based projected rate of overcrowded households in 2018_percentage</v>
      </c>
      <c r="B2251" s="31" t="s">
        <v>351</v>
      </c>
      <c r="C2251" s="31" t="s">
        <v>352</v>
      </c>
      <c r="D2251" s="31" t="s">
        <v>229</v>
      </c>
      <c r="E2251" s="31">
        <v>2018</v>
      </c>
      <c r="F2251" s="31" t="s">
        <v>39</v>
      </c>
      <c r="G2251" s="31" t="s">
        <v>43</v>
      </c>
      <c r="H2251" s="31" t="s">
        <v>2166</v>
      </c>
      <c r="I2251" s="31">
        <v>4.5065633173840807</v>
      </c>
      <c r="J2251" s="31">
        <f>INDEX('LA lookup'!H:H,MATCH(B2251,'LA lookup'!G:G,0))</f>
        <v>64391</v>
      </c>
      <c r="K2251" s="31"/>
      <c r="L2251" s="31" t="str">
        <f t="shared" si="118"/>
        <v>4.51%</v>
      </c>
      <c r="M2251" s="31">
        <f t="shared" si="119"/>
        <v>4.5065633173840807</v>
      </c>
    </row>
    <row r="2252" spans="1:13" x14ac:dyDescent="0.45">
      <c r="A2252" s="31" t="str">
        <f t="shared" si="120"/>
        <v>E06000042_Population-based projected rate of overcrowded households in 2018_percentage</v>
      </c>
      <c r="B2252" s="31" t="s">
        <v>355</v>
      </c>
      <c r="C2252" s="31" t="s">
        <v>356</v>
      </c>
      <c r="D2252" s="31" t="s">
        <v>229</v>
      </c>
      <c r="E2252" s="31">
        <v>2018</v>
      </c>
      <c r="F2252" s="31" t="s">
        <v>39</v>
      </c>
      <c r="G2252" s="31" t="s">
        <v>43</v>
      </c>
      <c r="H2252" s="31" t="s">
        <v>2166</v>
      </c>
      <c r="I2252" s="31">
        <v>4.9744380426844117</v>
      </c>
      <c r="J2252" s="31">
        <f>INDEX('LA lookup'!H:H,MATCH(B2252,'LA lookup'!G:G,0))</f>
        <v>68278</v>
      </c>
      <c r="K2252" s="31"/>
      <c r="L2252" s="31" t="str">
        <f t="shared" si="118"/>
        <v>4.97%</v>
      </c>
      <c r="M2252" s="31">
        <f t="shared" si="119"/>
        <v>4.9744380426844117</v>
      </c>
    </row>
    <row r="2253" spans="1:13" x14ac:dyDescent="0.45">
      <c r="A2253" s="31" t="str">
        <f t="shared" si="120"/>
        <v>E06000044_Population-based projected rate of overcrowded households in 2018_percentage</v>
      </c>
      <c r="B2253" s="31" t="s">
        <v>383</v>
      </c>
      <c r="C2253" s="31" t="s">
        <v>384</v>
      </c>
      <c r="D2253" s="31" t="s">
        <v>229</v>
      </c>
      <c r="E2253" s="31">
        <v>2018</v>
      </c>
      <c r="F2253" s="31" t="s">
        <v>39</v>
      </c>
      <c r="G2253" s="31" t="s">
        <v>43</v>
      </c>
      <c r="H2253" s="31" t="s">
        <v>2166</v>
      </c>
      <c r="I2253" s="31">
        <v>5.5873962009039211</v>
      </c>
      <c r="J2253" s="31">
        <f>INDEX('LA lookup'!H:H,MATCH(B2253,'LA lookup'!G:G,0))</f>
        <v>44046</v>
      </c>
      <c r="K2253" s="31"/>
      <c r="L2253" s="31" t="str">
        <f t="shared" si="118"/>
        <v>5.59%</v>
      </c>
      <c r="M2253" s="31">
        <f t="shared" si="119"/>
        <v>5.5873962009039211</v>
      </c>
    </row>
    <row r="2254" spans="1:13" x14ac:dyDescent="0.45">
      <c r="A2254" s="31" t="str">
        <f t="shared" si="120"/>
        <v>E06000038_Population-based projected rate of overcrowded households in 2018_percentage</v>
      </c>
      <c r="B2254" s="31" t="s">
        <v>557</v>
      </c>
      <c r="C2254" s="31" t="s">
        <v>726</v>
      </c>
      <c r="D2254" s="31" t="s">
        <v>229</v>
      </c>
      <c r="E2254" s="31">
        <v>2018</v>
      </c>
      <c r="F2254" s="31" t="s">
        <v>39</v>
      </c>
      <c r="G2254" s="31" t="s">
        <v>43</v>
      </c>
      <c r="H2254" s="31" t="s">
        <v>2166</v>
      </c>
      <c r="I2254" s="31">
        <v>6.1942660659921289</v>
      </c>
      <c r="J2254" s="31">
        <f>INDEX('LA lookup'!H:H,MATCH(B2254,'LA lookup'!G:G,0))</f>
        <v>37080</v>
      </c>
      <c r="K2254" s="31"/>
      <c r="L2254" s="31" t="str">
        <f t="shared" si="118"/>
        <v>6.19%</v>
      </c>
      <c r="M2254" s="31">
        <f t="shared" si="119"/>
        <v>6.1942660659921289</v>
      </c>
    </row>
    <row r="2255" spans="1:13" x14ac:dyDescent="0.45">
      <c r="A2255" s="31" t="str">
        <f t="shared" si="120"/>
        <v>E06000039_Population-based projected rate of overcrowded households in 2018_percentage</v>
      </c>
      <c r="B2255" s="31" t="s">
        <v>404</v>
      </c>
      <c r="C2255" s="31" t="s">
        <v>405</v>
      </c>
      <c r="D2255" s="31" t="s">
        <v>229</v>
      </c>
      <c r="E2255" s="31">
        <v>2018</v>
      </c>
      <c r="F2255" s="31" t="s">
        <v>39</v>
      </c>
      <c r="G2255" s="31" t="s">
        <v>43</v>
      </c>
      <c r="H2255" s="31" t="s">
        <v>2166</v>
      </c>
      <c r="I2255" s="31">
        <v>12.654138596698578</v>
      </c>
      <c r="J2255" s="31">
        <f>INDEX('LA lookup'!H:H,MATCH(B2255,'LA lookup'!G:G,0))</f>
        <v>42699</v>
      </c>
      <c r="K2255" s="31"/>
      <c r="L2255" s="31" t="str">
        <f t="shared" si="118"/>
        <v>12.65%</v>
      </c>
      <c r="M2255" s="31">
        <f t="shared" si="119"/>
        <v>12.654138596698578</v>
      </c>
    </row>
    <row r="2256" spans="1:13" x14ac:dyDescent="0.45">
      <c r="A2256" s="31" t="str">
        <f t="shared" si="120"/>
        <v>E06000045_Population-based projected rate of overcrowded households in 2018_percentage</v>
      </c>
      <c r="B2256" s="31" t="s">
        <v>577</v>
      </c>
      <c r="C2256" s="31" t="s">
        <v>729</v>
      </c>
      <c r="D2256" s="31" t="s">
        <v>229</v>
      </c>
      <c r="E2256" s="31">
        <v>2018</v>
      </c>
      <c r="F2256" s="31" t="s">
        <v>39</v>
      </c>
      <c r="G2256" s="31" t="s">
        <v>43</v>
      </c>
      <c r="H2256" s="31" t="s">
        <v>2166</v>
      </c>
      <c r="I2256" s="31">
        <v>6.3690604728959492</v>
      </c>
      <c r="J2256" s="31">
        <f>INDEX('LA lookup'!H:H,MATCH(B2256,'LA lookup'!G:G,0))</f>
        <v>50832</v>
      </c>
      <c r="K2256" s="31"/>
      <c r="L2256" s="31" t="str">
        <f t="shared" si="118"/>
        <v>6.37%</v>
      </c>
      <c r="M2256" s="31">
        <f t="shared" si="119"/>
        <v>6.3690604728959492</v>
      </c>
    </row>
    <row r="2257" spans="1:13" x14ac:dyDescent="0.45">
      <c r="A2257" s="31" t="str">
        <f t="shared" si="120"/>
        <v>E06000037_Population-based projected rate of overcrowded households in 2018_percentage</v>
      </c>
      <c r="B2257" s="31" t="s">
        <v>456</v>
      </c>
      <c r="C2257" s="31" t="s">
        <v>457</v>
      </c>
      <c r="D2257" s="31" t="s">
        <v>229</v>
      </c>
      <c r="E2257" s="31">
        <v>2018</v>
      </c>
      <c r="F2257" s="31" t="s">
        <v>39</v>
      </c>
      <c r="G2257" s="31" t="s">
        <v>43</v>
      </c>
      <c r="H2257" s="31" t="s">
        <v>2166</v>
      </c>
      <c r="I2257" s="31">
        <v>2.26018607635547</v>
      </c>
      <c r="J2257" s="31">
        <f>INDEX('LA lookup'!H:H,MATCH(B2257,'LA lookup'!G:G,0))</f>
        <v>35623</v>
      </c>
      <c r="K2257" s="31"/>
      <c r="L2257" s="31" t="str">
        <f t="shared" si="118"/>
        <v>2.26%</v>
      </c>
      <c r="M2257" s="31">
        <f t="shared" si="119"/>
        <v>2.26018607635547</v>
      </c>
    </row>
    <row r="2258" spans="1:13" x14ac:dyDescent="0.45">
      <c r="A2258" s="31" t="str">
        <f t="shared" si="120"/>
        <v>E06000040_Population-based projected rate of overcrowded households in 2018_percentage</v>
      </c>
      <c r="B2258" s="31" t="s">
        <v>555</v>
      </c>
      <c r="C2258" s="31" t="s">
        <v>727</v>
      </c>
      <c r="D2258" s="31" t="s">
        <v>229</v>
      </c>
      <c r="E2258" s="31">
        <v>2018</v>
      </c>
      <c r="F2258" s="31" t="s">
        <v>39</v>
      </c>
      <c r="G2258" s="31" t="s">
        <v>43</v>
      </c>
      <c r="H2258" s="31" t="s">
        <v>2166</v>
      </c>
      <c r="I2258" s="31">
        <v>3.6144578313253009</v>
      </c>
      <c r="J2258" s="31">
        <f>INDEX('LA lookup'!H:H,MATCH(B2258,'LA lookup'!G:G,0))</f>
        <v>34604</v>
      </c>
      <c r="K2258" s="31"/>
      <c r="L2258" s="31" t="str">
        <f t="shared" si="118"/>
        <v>3.61%</v>
      </c>
      <c r="M2258" s="31">
        <f t="shared" ref="M2258:M2282" si="121">IF(LOWER(H2258)="percentage",I2258,IF(J2258="NA",K2258,IF(OR(ISERROR(I2258),ISBLANK(I2258),NOT(ISNUMBER(I2258))),"N/A",I2258/J2258*1000)))</f>
        <v>3.6144578313253009</v>
      </c>
    </row>
    <row r="2259" spans="1:13" x14ac:dyDescent="0.45">
      <c r="A2259" s="31" t="str">
        <f t="shared" ref="A2259:A2292" si="122">CONCATENATE(B2259,"_",G2259,"_",H2259)</f>
        <v>E06000041_Population-based projected rate of overcrowded households in 2018_percentage</v>
      </c>
      <c r="B2259" s="31" t="s">
        <v>466</v>
      </c>
      <c r="C2259" s="31" t="s">
        <v>467</v>
      </c>
      <c r="D2259" s="31" t="s">
        <v>229</v>
      </c>
      <c r="E2259" s="31">
        <v>2018</v>
      </c>
      <c r="F2259" s="31" t="s">
        <v>39</v>
      </c>
      <c r="G2259" s="31" t="s">
        <v>43</v>
      </c>
      <c r="H2259" s="31" t="s">
        <v>2166</v>
      </c>
      <c r="I2259" s="31">
        <v>1.9309819001524897</v>
      </c>
      <c r="J2259" s="31">
        <f>INDEX('LA lookup'!H:H,MATCH(B2259,'LA lookup'!G:G,0))</f>
        <v>39532</v>
      </c>
      <c r="K2259" s="31"/>
      <c r="L2259" s="31" t="str">
        <f t="shared" si="118"/>
        <v>1.93%</v>
      </c>
      <c r="M2259" s="31">
        <f t="shared" si="121"/>
        <v>1.9309819001524897</v>
      </c>
    </row>
    <row r="2260" spans="1:13" x14ac:dyDescent="0.45">
      <c r="A2260" s="31" t="str">
        <f t="shared" si="122"/>
        <v>E10000002_Population-based projected rate of overcrowded households in 2018_percentage</v>
      </c>
      <c r="B2260" s="31" t="s">
        <v>269</v>
      </c>
      <c r="C2260" s="31" t="s">
        <v>270</v>
      </c>
      <c r="D2260" s="31" t="s">
        <v>229</v>
      </c>
      <c r="E2260" s="31">
        <v>2018</v>
      </c>
      <c r="F2260" s="31" t="s">
        <v>39</v>
      </c>
      <c r="G2260" s="31" t="s">
        <v>43</v>
      </c>
      <c r="H2260" s="31" t="s">
        <v>2166</v>
      </c>
      <c r="I2260" s="31">
        <v>3.6253219546946847</v>
      </c>
      <c r="J2260" s="31">
        <f>INDEX('LA lookup'!H:H,MATCH(B2260,'LA lookup'!G:G,0))</f>
        <v>124321</v>
      </c>
      <c r="K2260" s="31"/>
      <c r="L2260" s="31" t="str">
        <f t="shared" ref="L2260:L2282" si="123">IF(LOWER(H2260)="percentage",CONCATENATE(ROUND(I2260,2),"%"),IF(J2260="NA",K2260,IF(OR(ISERROR(I2260),ISBLANK(I2260),NOT(ISNUMBER(I2260)),H2260="score"),"N/A",CONCATENATE(ROUND(I2260/J2260*1000,1)," per 1000 0-17 yr olds"))))</f>
        <v>3.63%</v>
      </c>
      <c r="M2260" s="31">
        <f t="shared" si="121"/>
        <v>3.6253219546946847</v>
      </c>
    </row>
    <row r="2261" spans="1:13" x14ac:dyDescent="0.45">
      <c r="A2261" s="31" t="str">
        <f t="shared" si="122"/>
        <v>E10000011_Population-based projected rate of overcrowded households in 2018_percentage</v>
      </c>
      <c r="B2261" s="31" t="s">
        <v>299</v>
      </c>
      <c r="C2261" s="31" t="s">
        <v>300</v>
      </c>
      <c r="D2261" s="31" t="s">
        <v>229</v>
      </c>
      <c r="E2261" s="31">
        <v>2018</v>
      </c>
      <c r="F2261" s="31" t="s">
        <v>39</v>
      </c>
      <c r="G2261" s="31" t="s">
        <v>43</v>
      </c>
      <c r="H2261" s="31" t="s">
        <v>2166</v>
      </c>
      <c r="I2261" s="31">
        <v>3.2637419113290238</v>
      </c>
      <c r="J2261" s="31">
        <f>INDEX('LA lookup'!H:H,MATCH(B2261,'LA lookup'!G:G,0))</f>
        <v>106378</v>
      </c>
      <c r="K2261" s="31"/>
      <c r="L2261" s="31" t="str">
        <f t="shared" si="123"/>
        <v>3.26%</v>
      </c>
      <c r="M2261" s="31">
        <f t="shared" si="121"/>
        <v>3.2637419113290238</v>
      </c>
    </row>
    <row r="2262" spans="1:13" x14ac:dyDescent="0.45">
      <c r="A2262" s="31" t="str">
        <f t="shared" si="122"/>
        <v>E10000014_Population-based projected rate of overcrowded households in 2018_percentage</v>
      </c>
      <c r="B2262" s="31" t="s">
        <v>309</v>
      </c>
      <c r="C2262" s="31" t="s">
        <v>310</v>
      </c>
      <c r="D2262" s="31" t="s">
        <v>229</v>
      </c>
      <c r="E2262" s="31">
        <v>2018</v>
      </c>
      <c r="F2262" s="31" t="s">
        <v>39</v>
      </c>
      <c r="G2262" s="31" t="s">
        <v>43</v>
      </c>
      <c r="H2262" s="31" t="s">
        <v>2166</v>
      </c>
      <c r="I2262" s="31">
        <v>2.7198333253859666</v>
      </c>
      <c r="J2262" s="31">
        <f>INDEX('LA lookup'!H:H,MATCH(B2262,'LA lookup'!G:G,0))</f>
        <v>284002</v>
      </c>
      <c r="K2262" s="31"/>
      <c r="L2262" s="31" t="str">
        <f t="shared" si="123"/>
        <v>2.72%</v>
      </c>
      <c r="M2262" s="31">
        <f t="shared" si="121"/>
        <v>2.7198333253859666</v>
      </c>
    </row>
    <row r="2263" spans="1:13" x14ac:dyDescent="0.45">
      <c r="A2263" s="31" t="str">
        <f t="shared" si="122"/>
        <v>E10000016_Population-based projected rate of overcrowded households in 2018_percentage</v>
      </c>
      <c r="B2263" s="31" t="s">
        <v>327</v>
      </c>
      <c r="C2263" s="31" t="s">
        <v>328</v>
      </c>
      <c r="D2263" s="31" t="s">
        <v>229</v>
      </c>
      <c r="E2263" s="31">
        <v>2018</v>
      </c>
      <c r="F2263" s="31" t="s">
        <v>39</v>
      </c>
      <c r="G2263" s="31" t="s">
        <v>43</v>
      </c>
      <c r="H2263" s="31" t="s">
        <v>2166</v>
      </c>
      <c r="I2263" s="31">
        <v>3.6443785792128693</v>
      </c>
      <c r="J2263" s="31">
        <f>INDEX('LA lookup'!H:H,MATCH(B2263,'LA lookup'!G:G,0))</f>
        <v>340140</v>
      </c>
      <c r="K2263" s="31"/>
      <c r="L2263" s="31" t="str">
        <f t="shared" si="123"/>
        <v>3.64%</v>
      </c>
      <c r="M2263" s="31">
        <f t="shared" si="121"/>
        <v>3.6443785792128693</v>
      </c>
    </row>
    <row r="2264" spans="1:13" x14ac:dyDescent="0.45">
      <c r="A2264" s="31" t="str">
        <f t="shared" si="122"/>
        <v>E10000025_Population-based projected rate of overcrowded households in 2018_percentage</v>
      </c>
      <c r="B2264" s="31" t="s">
        <v>377</v>
      </c>
      <c r="C2264" s="31" t="s">
        <v>378</v>
      </c>
      <c r="D2264" s="31" t="s">
        <v>229</v>
      </c>
      <c r="E2264" s="31">
        <v>2018</v>
      </c>
      <c r="F2264" s="31" t="s">
        <v>39</v>
      </c>
      <c r="G2264" s="31" t="s">
        <v>43</v>
      </c>
      <c r="H2264" s="31" t="s">
        <v>2166</v>
      </c>
      <c r="I2264" s="31">
        <v>3.1554345096675749</v>
      </c>
      <c r="J2264" s="31">
        <f>INDEX('LA lookup'!H:H,MATCH(B2264,'LA lookup'!G:G,0))</f>
        <v>144788</v>
      </c>
      <c r="K2264" s="31"/>
      <c r="L2264" s="31" t="str">
        <f t="shared" si="123"/>
        <v>3.16%</v>
      </c>
      <c r="M2264" s="31">
        <f t="shared" si="121"/>
        <v>3.1554345096675749</v>
      </c>
    </row>
    <row r="2265" spans="1:13" x14ac:dyDescent="0.45">
      <c r="A2265" s="31" t="str">
        <f t="shared" si="122"/>
        <v>E10000030_Population-based projected rate of overcrowded households in 2018_percentage</v>
      </c>
      <c r="B2265" s="31" t="s">
        <v>430</v>
      </c>
      <c r="C2265" s="31" t="s">
        <v>431</v>
      </c>
      <c r="D2265" s="31" t="s">
        <v>229</v>
      </c>
      <c r="E2265" s="31">
        <v>2018</v>
      </c>
      <c r="F2265" s="31" t="s">
        <v>39</v>
      </c>
      <c r="G2265" s="31" t="s">
        <v>43</v>
      </c>
      <c r="H2265" s="31" t="s">
        <v>2166</v>
      </c>
      <c r="I2265" s="31">
        <v>3.4716372898519401</v>
      </c>
      <c r="J2265" s="31">
        <f>INDEX('LA lookup'!H:H,MATCH(B2265,'LA lookup'!G:G,0))</f>
        <v>261905</v>
      </c>
      <c r="K2265" s="31"/>
      <c r="L2265" s="31" t="str">
        <f t="shared" si="123"/>
        <v>3.47%</v>
      </c>
      <c r="M2265" s="31">
        <f t="shared" si="121"/>
        <v>3.4716372898519401</v>
      </c>
    </row>
    <row r="2266" spans="1:13" x14ac:dyDescent="0.45">
      <c r="A2266" s="31" t="str">
        <f t="shared" si="122"/>
        <v>E10000032_Population-based projected rate of overcrowded households in 2018_percentage</v>
      </c>
      <c r="B2266" s="31" t="s">
        <v>458</v>
      </c>
      <c r="C2266" s="31" t="s">
        <v>459</v>
      </c>
      <c r="D2266" s="31" t="s">
        <v>229</v>
      </c>
      <c r="E2266" s="31">
        <v>2018</v>
      </c>
      <c r="F2266" s="31" t="s">
        <v>39</v>
      </c>
      <c r="G2266" s="31" t="s">
        <v>43</v>
      </c>
      <c r="H2266" s="31" t="s">
        <v>2166</v>
      </c>
      <c r="I2266" s="31">
        <v>2.961396239735659</v>
      </c>
      <c r="J2266" s="31">
        <f>INDEX('LA lookup'!H:H,MATCH(B2266,'LA lookup'!G:G,0))</f>
        <v>174672</v>
      </c>
      <c r="K2266" s="31"/>
      <c r="L2266" s="31" t="str">
        <f t="shared" si="123"/>
        <v>2.96%</v>
      </c>
      <c r="M2266" s="31">
        <f t="shared" si="121"/>
        <v>2.961396239735659</v>
      </c>
    </row>
    <row r="2267" spans="1:13" x14ac:dyDescent="0.45">
      <c r="A2267" s="31" t="str">
        <f t="shared" si="122"/>
        <v>E06000022_Population-based projected rate of overcrowded households in 2018_percentage</v>
      </c>
      <c r="B2267" s="31" t="s">
        <v>238</v>
      </c>
      <c r="C2267" s="31" t="s">
        <v>239</v>
      </c>
      <c r="D2267" s="31" t="s">
        <v>229</v>
      </c>
      <c r="E2267" s="31">
        <v>2018</v>
      </c>
      <c r="F2267" s="31" t="s">
        <v>39</v>
      </c>
      <c r="G2267" s="31" t="s">
        <v>43</v>
      </c>
      <c r="H2267" s="31" t="s">
        <v>2166</v>
      </c>
      <c r="I2267" s="31">
        <v>3.2837871244502397</v>
      </c>
      <c r="J2267" s="31">
        <f>INDEX('LA lookup'!H:H,MATCH(B2267,'LA lookup'!G:G,0))</f>
        <v>35946</v>
      </c>
      <c r="K2267" s="31"/>
      <c r="L2267" s="31" t="str">
        <f t="shared" si="123"/>
        <v>3.28%</v>
      </c>
      <c r="M2267" s="31">
        <f t="shared" si="121"/>
        <v>3.2837871244502397</v>
      </c>
    </row>
    <row r="2268" spans="1:13" x14ac:dyDescent="0.45">
      <c r="A2268" s="31" t="str">
        <f t="shared" si="122"/>
        <v>E06000028_Population-based projected rate of overcrowded households in 2018_percentage</v>
      </c>
      <c r="B2268" s="31" t="s">
        <v>254</v>
      </c>
      <c r="C2268" s="31" t="s">
        <v>255</v>
      </c>
      <c r="D2268" s="31" t="s">
        <v>229</v>
      </c>
      <c r="E2268" s="31">
        <v>2018</v>
      </c>
      <c r="F2268" s="31" t="s">
        <v>39</v>
      </c>
      <c r="G2268" s="31" t="s">
        <v>43</v>
      </c>
      <c r="H2268" s="31" t="s">
        <v>2166</v>
      </c>
      <c r="I2268" s="31">
        <v>5.1469894863581525</v>
      </c>
      <c r="J2268" s="31">
        <f>INDEX('LA lookup'!H:H,MATCH(B2268,'LA lookup'!G:G,0))</f>
        <v>36373</v>
      </c>
      <c r="K2268" s="31"/>
      <c r="L2268" s="31" t="str">
        <f t="shared" si="123"/>
        <v>5.15%</v>
      </c>
      <c r="M2268" s="31">
        <f t="shared" si="121"/>
        <v>5.1469894863581525</v>
      </c>
    </row>
    <row r="2269" spans="1:13" x14ac:dyDescent="0.45">
      <c r="A2269" s="31" t="str">
        <f t="shared" si="122"/>
        <v>E06000023_Population-based projected rate of overcrowded households in 2018_percentage</v>
      </c>
      <c r="B2269" s="31" t="s">
        <v>265</v>
      </c>
      <c r="C2269" s="31" t="s">
        <v>266</v>
      </c>
      <c r="D2269" s="31" t="s">
        <v>229</v>
      </c>
      <c r="E2269" s="31">
        <v>2018</v>
      </c>
      <c r="F2269" s="31" t="s">
        <v>39</v>
      </c>
      <c r="G2269" s="31" t="s">
        <v>43</v>
      </c>
      <c r="H2269" s="31" t="s">
        <v>2166</v>
      </c>
      <c r="I2269" s="31">
        <v>5.9829429828975922</v>
      </c>
      <c r="J2269" s="31">
        <f>INDEX('LA lookup'!H:H,MATCH(B2269,'LA lookup'!G:G,0))</f>
        <v>94016</v>
      </c>
      <c r="K2269" s="31"/>
      <c r="L2269" s="31" t="str">
        <f t="shared" si="123"/>
        <v>5.98%</v>
      </c>
      <c r="M2269" s="31">
        <f t="shared" si="121"/>
        <v>5.9829429828975922</v>
      </c>
    </row>
    <row r="2270" spans="1:13" x14ac:dyDescent="0.45">
      <c r="A2270" s="31" t="str">
        <f t="shared" si="122"/>
        <v>E06000052_Population-based projected rate of overcrowded households in 2018_percentage</v>
      </c>
      <c r="B2270" s="31" t="s">
        <v>482</v>
      </c>
      <c r="C2270" s="31" t="s">
        <v>720</v>
      </c>
      <c r="D2270" s="31" t="s">
        <v>229</v>
      </c>
      <c r="E2270" s="31">
        <v>2018</v>
      </c>
      <c r="F2270" s="31" t="s">
        <v>39</v>
      </c>
      <c r="G2270" s="31" t="s">
        <v>43</v>
      </c>
      <c r="H2270" s="31" t="s">
        <v>2166</v>
      </c>
      <c r="I2270" s="31">
        <v>2.50749818784751</v>
      </c>
      <c r="J2270" s="31">
        <f>INDEX('LA lookup'!H:H,MATCH(B2270,'LA lookup'!G:G,0))</f>
        <v>107810</v>
      </c>
      <c r="K2270" s="31"/>
      <c r="L2270" s="31" t="str">
        <f t="shared" si="123"/>
        <v>2.51%</v>
      </c>
      <c r="M2270" s="31">
        <f t="shared" si="121"/>
        <v>2.50749818784751</v>
      </c>
    </row>
    <row r="2271" spans="1:13" x14ac:dyDescent="0.45">
      <c r="A2271" s="31" t="str">
        <f t="shared" si="122"/>
        <v>E06000053_Population-based projected rate of overcrowded households in 2018_percentage</v>
      </c>
      <c r="B2271" s="31" t="s">
        <v>550</v>
      </c>
      <c r="C2271" s="31" t="s">
        <v>551</v>
      </c>
      <c r="D2271" s="31" t="s">
        <v>229</v>
      </c>
      <c r="E2271" s="31">
        <v>2018</v>
      </c>
      <c r="F2271" s="31" t="s">
        <v>39</v>
      </c>
      <c r="G2271" s="31" t="s">
        <v>43</v>
      </c>
      <c r="H2271" s="31" t="s">
        <v>2166</v>
      </c>
      <c r="I2271" s="31">
        <v>2.1499994400366353</v>
      </c>
      <c r="J2271" s="31">
        <f>INDEX('LA lookup'!H:H,MATCH(B2271,'LA lookup'!G:G,0))</f>
        <v>368</v>
      </c>
      <c r="K2271" s="31"/>
      <c r="L2271" s="31" t="str">
        <f t="shared" si="123"/>
        <v>2.15%</v>
      </c>
      <c r="M2271" s="31">
        <f t="shared" si="121"/>
        <v>2.1499994400366353</v>
      </c>
    </row>
    <row r="2272" spans="1:13" x14ac:dyDescent="0.45">
      <c r="A2272" s="31" t="str">
        <f t="shared" si="122"/>
        <v>E06000024_Population-based projected rate of overcrowded households in 2018_percentage</v>
      </c>
      <c r="B2272" s="31" t="s">
        <v>367</v>
      </c>
      <c r="C2272" s="31" t="s">
        <v>368</v>
      </c>
      <c r="D2272" s="31" t="s">
        <v>229</v>
      </c>
      <c r="E2272" s="31">
        <v>2018</v>
      </c>
      <c r="F2272" s="31" t="s">
        <v>39</v>
      </c>
      <c r="G2272" s="31" t="s">
        <v>43</v>
      </c>
      <c r="H2272" s="31" t="s">
        <v>2166</v>
      </c>
      <c r="I2272" s="31">
        <v>1.9018182018581342</v>
      </c>
      <c r="J2272" s="31">
        <f>INDEX('LA lookup'!H:H,MATCH(B2272,'LA lookup'!G:G,0))</f>
        <v>43435</v>
      </c>
      <c r="K2272" s="31"/>
      <c r="L2272" s="31" t="str">
        <f t="shared" si="123"/>
        <v>1.9%</v>
      </c>
      <c r="M2272" s="31">
        <f t="shared" si="121"/>
        <v>1.9018182018581342</v>
      </c>
    </row>
    <row r="2273" spans="1:13" x14ac:dyDescent="0.45">
      <c r="A2273" s="31" t="str">
        <f t="shared" si="122"/>
        <v>E06000026_Population-based projected rate of overcrowded households in 2018_percentage</v>
      </c>
      <c r="B2273" s="31" t="s">
        <v>381</v>
      </c>
      <c r="C2273" s="31" t="s">
        <v>382</v>
      </c>
      <c r="D2273" s="31" t="s">
        <v>229</v>
      </c>
      <c r="E2273" s="31">
        <v>2018</v>
      </c>
      <c r="F2273" s="31" t="s">
        <v>39</v>
      </c>
      <c r="G2273" s="31" t="s">
        <v>43</v>
      </c>
      <c r="H2273" s="31" t="s">
        <v>2166</v>
      </c>
      <c r="I2273" s="31">
        <v>3.8524522674668598</v>
      </c>
      <c r="J2273" s="31">
        <f>INDEX('LA lookup'!H:H,MATCH(B2273,'LA lookup'!G:G,0))</f>
        <v>52552</v>
      </c>
      <c r="K2273" s="31"/>
      <c r="L2273" s="31" t="str">
        <f t="shared" si="123"/>
        <v>3.85%</v>
      </c>
      <c r="M2273" s="31">
        <f t="shared" si="121"/>
        <v>3.8524522674668598</v>
      </c>
    </row>
    <row r="2274" spans="1:13" x14ac:dyDescent="0.45">
      <c r="A2274" s="31" t="str">
        <f t="shared" si="122"/>
        <v>E06000029_Population-based projected rate of overcrowded households in 2018_percentage</v>
      </c>
      <c r="B2274" s="31" t="s">
        <v>543</v>
      </c>
      <c r="C2274" s="31" t="s">
        <v>717</v>
      </c>
      <c r="D2274" s="31" t="s">
        <v>229</v>
      </c>
      <c r="E2274" s="31">
        <v>2018</v>
      </c>
      <c r="F2274" s="31" t="s">
        <v>39</v>
      </c>
      <c r="G2274" s="31" t="s">
        <v>43</v>
      </c>
      <c r="H2274" s="31" t="s">
        <v>2166</v>
      </c>
      <c r="I2274" s="31">
        <v>2.9183063119785926</v>
      </c>
      <c r="J2274" s="31">
        <f>INDEX('LA lookup'!H:H,MATCH(B2274,'LA lookup'!G:G,0))</f>
        <v>30188</v>
      </c>
      <c r="K2274" s="31"/>
      <c r="L2274" s="31" t="str">
        <f t="shared" si="123"/>
        <v>2.92%</v>
      </c>
      <c r="M2274" s="31">
        <f t="shared" si="121"/>
        <v>2.9183063119785926</v>
      </c>
    </row>
    <row r="2275" spans="1:13" x14ac:dyDescent="0.45">
      <c r="A2275" s="31" t="str">
        <f t="shared" si="122"/>
        <v>E06000025_Population-based projected rate of overcrowded households in 2018_percentage</v>
      </c>
      <c r="B2275" s="31" t="s">
        <v>408</v>
      </c>
      <c r="C2275" s="31" t="s">
        <v>409</v>
      </c>
      <c r="D2275" s="31" t="s">
        <v>229</v>
      </c>
      <c r="E2275" s="31">
        <v>2018</v>
      </c>
      <c r="F2275" s="31" t="s">
        <v>39</v>
      </c>
      <c r="G2275" s="31" t="s">
        <v>43</v>
      </c>
      <c r="H2275" s="31" t="s">
        <v>2166</v>
      </c>
      <c r="I2275" s="31">
        <v>2.3898528892112556</v>
      </c>
      <c r="J2275" s="31">
        <f>INDEX('LA lookup'!H:H,MATCH(B2275,'LA lookup'!G:G,0))</f>
        <v>58867</v>
      </c>
      <c r="K2275" s="31"/>
      <c r="L2275" s="31" t="str">
        <f t="shared" si="123"/>
        <v>2.39%</v>
      </c>
      <c r="M2275" s="31">
        <f t="shared" si="121"/>
        <v>2.3898528892112556</v>
      </c>
    </row>
    <row r="2276" spans="1:13" x14ac:dyDescent="0.45">
      <c r="A2276" s="31" t="str">
        <f t="shared" si="122"/>
        <v>E06000030_Population-based projected rate of overcrowded households in 2018_percentage</v>
      </c>
      <c r="B2276" s="31" t="s">
        <v>434</v>
      </c>
      <c r="C2276" s="31" t="s">
        <v>435</v>
      </c>
      <c r="D2276" s="31" t="s">
        <v>229</v>
      </c>
      <c r="E2276" s="31">
        <v>2018</v>
      </c>
      <c r="F2276" s="31" t="s">
        <v>39</v>
      </c>
      <c r="G2276" s="31" t="s">
        <v>43</v>
      </c>
      <c r="H2276" s="31" t="s">
        <v>2166</v>
      </c>
      <c r="I2276" s="31">
        <v>3.3306926210955186</v>
      </c>
      <c r="J2276" s="31">
        <f>INDEX('LA lookup'!H:H,MATCH(B2276,'LA lookup'!G:G,0))</f>
        <v>50239</v>
      </c>
      <c r="K2276" s="31"/>
      <c r="L2276" s="31" t="str">
        <f t="shared" si="123"/>
        <v>3.33%</v>
      </c>
      <c r="M2276" s="31">
        <f t="shared" si="121"/>
        <v>3.3306926210955186</v>
      </c>
    </row>
    <row r="2277" spans="1:13" x14ac:dyDescent="0.45">
      <c r="A2277" s="31" t="str">
        <f t="shared" si="122"/>
        <v>E06000027_Population-based projected rate of overcrowded households in 2018_percentage</v>
      </c>
      <c r="B2277" s="31" t="s">
        <v>438</v>
      </c>
      <c r="C2277" s="31" t="s">
        <v>439</v>
      </c>
      <c r="D2277" s="31" t="s">
        <v>229</v>
      </c>
      <c r="E2277" s="31">
        <v>2018</v>
      </c>
      <c r="F2277" s="31" t="s">
        <v>39</v>
      </c>
      <c r="G2277" s="31" t="s">
        <v>43</v>
      </c>
      <c r="H2277" s="31" t="s">
        <v>2166</v>
      </c>
      <c r="I2277" s="31">
        <v>2.5741399762752075</v>
      </c>
      <c r="J2277" s="31">
        <f>INDEX('LA lookup'!H:H,MATCH(B2277,'LA lookup'!G:G,0))</f>
        <v>25423</v>
      </c>
      <c r="K2277" s="31"/>
      <c r="L2277" s="31" t="str">
        <f t="shared" si="123"/>
        <v>2.57%</v>
      </c>
      <c r="M2277" s="31">
        <f t="shared" si="121"/>
        <v>2.5741399762752075</v>
      </c>
    </row>
    <row r="2278" spans="1:13" x14ac:dyDescent="0.45">
      <c r="A2278" s="31" t="str">
        <f t="shared" si="122"/>
        <v>E06000054_Population-based projected rate of overcrowded households in 2018_percentage</v>
      </c>
      <c r="B2278" s="31" t="s">
        <v>462</v>
      </c>
      <c r="C2278" s="31" t="s">
        <v>463</v>
      </c>
      <c r="D2278" s="31" t="s">
        <v>229</v>
      </c>
      <c r="E2278" s="31">
        <v>2018</v>
      </c>
      <c r="F2278" s="31" t="s">
        <v>39</v>
      </c>
      <c r="G2278" s="31" t="s">
        <v>43</v>
      </c>
      <c r="H2278" s="31" t="s">
        <v>2166</v>
      </c>
      <c r="I2278" s="31">
        <v>2.3177853074760288</v>
      </c>
      <c r="J2278" s="31">
        <f>INDEX('LA lookup'!H:H,MATCH(B2278,'LA lookup'!G:G,0))</f>
        <v>105692</v>
      </c>
      <c r="K2278" s="31"/>
      <c r="L2278" s="31" t="str">
        <f t="shared" si="123"/>
        <v>2.32%</v>
      </c>
      <c r="M2278" s="31">
        <f t="shared" si="121"/>
        <v>2.3177853074760288</v>
      </c>
    </row>
    <row r="2279" spans="1:13" x14ac:dyDescent="0.45">
      <c r="A2279" s="31" t="str">
        <f t="shared" si="122"/>
        <v>E10000008_Population-based projected rate of overcrowded households in 2018_percentage</v>
      </c>
      <c r="B2279" s="31" t="s">
        <v>504</v>
      </c>
      <c r="C2279" s="31" t="s">
        <v>505</v>
      </c>
      <c r="D2279" s="31" t="s">
        <v>229</v>
      </c>
      <c r="E2279" s="31">
        <v>2018</v>
      </c>
      <c r="F2279" s="31" t="s">
        <v>39</v>
      </c>
      <c r="G2279" s="31" t="s">
        <v>43</v>
      </c>
      <c r="H2279" s="31" t="s">
        <v>2166</v>
      </c>
      <c r="I2279" s="31">
        <v>2.005306157870594</v>
      </c>
      <c r="J2279" s="31">
        <f>INDEX('LA lookup'!H:H,MATCH(B2279,'LA lookup'!G:G,0))</f>
        <v>145878</v>
      </c>
      <c r="K2279" s="31"/>
      <c r="L2279" s="31" t="str">
        <f t="shared" si="123"/>
        <v>2.01%</v>
      </c>
      <c r="M2279" s="31">
        <f t="shared" si="121"/>
        <v>2.005306157870594</v>
      </c>
    </row>
    <row r="2280" spans="1:13" x14ac:dyDescent="0.45">
      <c r="A2280" s="31" t="str">
        <f t="shared" si="122"/>
        <v>E10000009_Population-based projected rate of overcrowded households in 2018_percentage</v>
      </c>
      <c r="B2280" s="31" t="s">
        <v>295</v>
      </c>
      <c r="C2280" s="31" t="s">
        <v>296</v>
      </c>
      <c r="D2280" s="31" t="s">
        <v>229</v>
      </c>
      <c r="E2280" s="31">
        <v>2018</v>
      </c>
      <c r="F2280" s="31" t="s">
        <v>39</v>
      </c>
      <c r="G2280" s="31" t="s">
        <v>43</v>
      </c>
      <c r="H2280" s="31" t="s">
        <v>2166</v>
      </c>
      <c r="I2280" s="31">
        <v>2.1530078296238342</v>
      </c>
      <c r="J2280" s="31">
        <f>INDEX('LA lookup'!H:H,MATCH(B2280,'LA lookup'!G:G,0))</f>
        <v>76699</v>
      </c>
      <c r="K2280" s="31"/>
      <c r="L2280" s="31" t="str">
        <f t="shared" si="123"/>
        <v>2.15%</v>
      </c>
      <c r="M2280" s="31">
        <f t="shared" si="121"/>
        <v>2.1530078296238342</v>
      </c>
    </row>
    <row r="2281" spans="1:13" x14ac:dyDescent="0.45">
      <c r="A2281" s="31" t="str">
        <f t="shared" si="122"/>
        <v>E10000013_Population-based projected rate of overcrowded households in 2018_percentage</v>
      </c>
      <c r="B2281" s="31" t="s">
        <v>307</v>
      </c>
      <c r="C2281" s="31" t="s">
        <v>308</v>
      </c>
      <c r="D2281" s="31" t="s">
        <v>229</v>
      </c>
      <c r="E2281" s="31">
        <v>2018</v>
      </c>
      <c r="F2281" s="31" t="s">
        <v>39</v>
      </c>
      <c r="G2281" s="31" t="s">
        <v>43</v>
      </c>
      <c r="H2281" s="31" t="s">
        <v>2166</v>
      </c>
      <c r="I2281" s="31">
        <v>2.5819374349508082</v>
      </c>
      <c r="J2281" s="31">
        <f>INDEX('LA lookup'!H:H,MATCH(B2281,'LA lookup'!G:G,0))</f>
        <v>128136</v>
      </c>
      <c r="K2281" s="31"/>
      <c r="L2281" s="31" t="str">
        <f t="shared" si="123"/>
        <v>2.58%</v>
      </c>
      <c r="M2281" s="31">
        <f t="shared" si="121"/>
        <v>2.5819374349508082</v>
      </c>
    </row>
    <row r="2282" spans="1:13" x14ac:dyDescent="0.45">
      <c r="A2282" s="31" t="str">
        <f t="shared" si="122"/>
        <v>E10000027_Population-based projected rate of overcrowded households in 2018_percentage</v>
      </c>
      <c r="B2282" s="31" t="s">
        <v>406</v>
      </c>
      <c r="C2282" s="31" t="s">
        <v>407</v>
      </c>
      <c r="D2282" s="31" t="s">
        <v>229</v>
      </c>
      <c r="E2282" s="31">
        <v>2018</v>
      </c>
      <c r="F2282" s="31" t="s">
        <v>39</v>
      </c>
      <c r="G2282" s="31" t="s">
        <v>43</v>
      </c>
      <c r="H2282" s="31" t="s">
        <v>2166</v>
      </c>
      <c r="I2282" s="31">
        <v>2.254734810937975</v>
      </c>
      <c r="J2282" s="31">
        <f>INDEX('LA lookup'!H:H,MATCH(B2282,'LA lookup'!G:G,0))</f>
        <v>110700</v>
      </c>
      <c r="K2282" s="31"/>
      <c r="L2282" s="31" t="str">
        <f t="shared" si="123"/>
        <v>2.25%</v>
      </c>
      <c r="M2282" s="31">
        <f t="shared" si="121"/>
        <v>2.254734810937975</v>
      </c>
    </row>
    <row r="2283" spans="1:13" x14ac:dyDescent="0.45">
      <c r="A2283" s="31" t="str">
        <f t="shared" si="122"/>
        <v>NA_Children eligible for free school meals_percentage</v>
      </c>
      <c r="B2283" s="31" t="s">
        <v>13</v>
      </c>
      <c r="C2283" s="31" t="s">
        <v>737</v>
      </c>
      <c r="D2283" s="31" t="s">
        <v>229</v>
      </c>
      <c r="E2283" s="31">
        <v>2019</v>
      </c>
      <c r="F2283" s="31" t="s">
        <v>32</v>
      </c>
      <c r="G2283" s="31" t="s">
        <v>33</v>
      </c>
      <c r="H2283" s="31" t="s">
        <v>2166</v>
      </c>
      <c r="I2283" s="31">
        <v>15.2</v>
      </c>
      <c r="J2283" s="31">
        <v>11954618</v>
      </c>
      <c r="K2283" s="31"/>
      <c r="L2283" s="31" t="str">
        <f t="shared" ref="L2283" si="124">IF(LOWER(H2283)="percentage",CONCATENATE(ROUND(I2283,2),"%"),IF(J2283="NA",K2283,IF(OR(ISERROR(I2283),ISBLANK(I2283),NOT(ISNUMBER(I2283)),H2283="score"),"N/A",CONCATENATE(ROUND(I2283/J2283*1000,1)," per 1000 0-17 yr olds"))))</f>
        <v>15.2%</v>
      </c>
      <c r="M2283" s="31">
        <f t="shared" ref="M2283" si="125">IF(LOWER(H2283)="percentage",I2283,IF(J2283="NA",K2283,IF(OR(ISERROR(I2283),ISBLANK(I2283),NOT(ISNUMBER(I2283))),"N/A",I2283/J2283*1000)))</f>
        <v>15.2</v>
      </c>
    </row>
    <row r="2284" spans="1:13" x14ac:dyDescent="0.45">
      <c r="A2284" s="31" t="str">
        <f t="shared" si="122"/>
        <v>NA_Estimated local unemployment rate (%)_percentage</v>
      </c>
      <c r="B2284" s="31" t="s">
        <v>13</v>
      </c>
      <c r="C2284" s="31" t="s">
        <v>737</v>
      </c>
      <c r="D2284" s="31" t="s">
        <v>229</v>
      </c>
      <c r="E2284" s="15">
        <v>43709</v>
      </c>
      <c r="F2284" s="31" t="s">
        <v>32</v>
      </c>
      <c r="G2284" s="31" t="s">
        <v>35</v>
      </c>
      <c r="H2284" s="31" t="s">
        <v>2166</v>
      </c>
      <c r="I2284" s="20">
        <v>3.8</v>
      </c>
      <c r="J2284" s="31">
        <v>11954618</v>
      </c>
      <c r="K2284" s="31"/>
      <c r="L2284" s="31" t="str">
        <f t="shared" ref="L2284" si="126">IF(LOWER(H2284)="percentage",CONCATENATE(ROUND(I2284,2),"%"),IF(J2284="NA",K2284,IF(OR(ISERROR(I2284),ISBLANK(I2284),NOT(ISNUMBER(I2284)),H2284="score"),"N/A",CONCATENATE(ROUND(I2284/J2284*1000,1)," per 1000 0-17 yr olds"))))</f>
        <v>3.8%</v>
      </c>
      <c r="M2284" s="31">
        <f t="shared" ref="M2284" si="127">IF(LOWER(H2284)="percentage",I2284,IF(J2284="NA",K2284,IF(OR(ISERROR(I2284),ISBLANK(I2284),NOT(ISNUMBER(I2284))),"N/A",I2284/J2284*1000)))</f>
        <v>3.8</v>
      </c>
    </row>
    <row r="2285" spans="1:13" x14ac:dyDescent="0.45">
      <c r="A2285" s="31" t="str">
        <f t="shared" si="122"/>
        <v>NA_Income deprivation affecting children indicator (IDACI) - average score_score</v>
      </c>
      <c r="B2285" s="31" t="s">
        <v>13</v>
      </c>
      <c r="C2285" s="31" t="s">
        <v>737</v>
      </c>
      <c r="D2285" s="31" t="s">
        <v>229</v>
      </c>
      <c r="E2285" s="31">
        <v>2019</v>
      </c>
      <c r="F2285" s="31" t="s">
        <v>32</v>
      </c>
      <c r="G2285" s="31" t="s">
        <v>36</v>
      </c>
      <c r="H2285" s="31" t="s">
        <v>2169</v>
      </c>
      <c r="I2285" s="20">
        <v>0.158</v>
      </c>
      <c r="J2285" s="31">
        <v>11954618</v>
      </c>
      <c r="K2285" s="31"/>
      <c r="L2285" s="31" t="str">
        <f t="shared" ref="L2285:L2288" si="128">IF(LOWER(H2285)="percentage",CONCATENATE(ROUND(I2285,2),"%"),IF(J2285="NA",K2285,IF(OR(ISERROR(I2285),ISBLANK(I2285),NOT(ISNUMBER(I2285)),H2285="score"),"N/A",CONCATENATE(ROUND(I2285/J2285*1000,1)," per 1000 0-17 yr olds"))))</f>
        <v>N/A</v>
      </c>
      <c r="M2285" s="67">
        <f>I2285</f>
        <v>0.158</v>
      </c>
    </row>
    <row r="2286" spans="1:13" x14ac:dyDescent="0.45">
      <c r="A2286" s="31" t="str">
        <f t="shared" si="122"/>
        <v>NA_Rate of overcrowded households (occupancy rating for bedrooms of less than -1)_percentage</v>
      </c>
      <c r="B2286" s="31" t="s">
        <v>13</v>
      </c>
      <c r="C2286" s="31" t="s">
        <v>737</v>
      </c>
      <c r="D2286" s="31" t="s">
        <v>229</v>
      </c>
      <c r="E2286" s="31">
        <v>2011</v>
      </c>
      <c r="F2286" s="31" t="s">
        <v>39</v>
      </c>
      <c r="G2286" s="31" t="s">
        <v>40</v>
      </c>
      <c r="H2286" s="31" t="s">
        <v>2166</v>
      </c>
      <c r="I2286" s="31">
        <f>(870540+153933)/22063368*100</f>
        <v>4.6433210015805377</v>
      </c>
      <c r="J2286" s="31">
        <v>11954618</v>
      </c>
      <c r="K2286" s="31"/>
      <c r="L2286" s="31" t="str">
        <f t="shared" si="128"/>
        <v>4.64%</v>
      </c>
      <c r="M2286" s="31">
        <f t="shared" ref="M2286" si="129">IF(LOWER(H2286)="percentage",I2286,IF(J2286="NA",K2286,IF(OR(ISERROR(I2286),ISBLANK(I2286),NOT(ISNUMBER(I2286))),"N/A",I2286/J2286*1000)))</f>
        <v>4.6433210015805377</v>
      </c>
    </row>
    <row r="2287" spans="1:13" x14ac:dyDescent="0.45">
      <c r="A2287" s="31" t="str">
        <f t="shared" si="122"/>
        <v>NA_Flats/maisonettes as a proportion of housing_percentage</v>
      </c>
      <c r="B2287" s="31" t="s">
        <v>13</v>
      </c>
      <c r="C2287" s="31" t="s">
        <v>737</v>
      </c>
      <c r="D2287" s="31" t="s">
        <v>229</v>
      </c>
      <c r="E2287" s="31">
        <v>2011</v>
      </c>
      <c r="F2287" s="31" t="s">
        <v>39</v>
      </c>
      <c r="G2287" s="31" t="s">
        <v>42</v>
      </c>
      <c r="H2287" s="31" t="s">
        <v>2166</v>
      </c>
      <c r="I2287" s="31">
        <f>(3854451+984284+257218)/23044097*100</f>
        <v>22.113919239274164</v>
      </c>
      <c r="J2287" s="31">
        <v>11954618</v>
      </c>
      <c r="K2287" s="31"/>
      <c r="L2287" s="31" t="str">
        <f t="shared" ref="L2287" si="130">IF(LOWER(H2287)="percentage",CONCATENATE(ROUND(I2287,2),"%"),IF(J2287="NA",K2287,IF(OR(ISERROR(I2287),ISBLANK(I2287),NOT(ISNUMBER(I2287)),H2287="score"),"N/A",CONCATENATE(ROUND(I2287/J2287*1000,1)," per 1000 0-17 yr olds"))))</f>
        <v>22.11%</v>
      </c>
      <c r="M2287" s="31">
        <f t="shared" ref="M2287:M2289" si="131">IF(LOWER(H2287)="percentage",I2287,IF(J2287="NA",K2287,IF(OR(ISERROR(I2287),ISBLANK(I2287),NOT(ISNUMBER(I2287))),"N/A",I2287/J2287*1000)))</f>
        <v>22.113919239274164</v>
      </c>
    </row>
    <row r="2288" spans="1:13" x14ac:dyDescent="0.45">
      <c r="A2288" s="31" t="str">
        <f t="shared" si="122"/>
        <v>NA_Population-based projected rate of overcrowded households in 2018_percentage</v>
      </c>
      <c r="B2288" s="31" t="s">
        <v>13</v>
      </c>
      <c r="C2288" s="31" t="s">
        <v>737</v>
      </c>
      <c r="D2288" s="31" t="s">
        <v>229</v>
      </c>
      <c r="E2288" s="31">
        <v>2018</v>
      </c>
      <c r="F2288" s="31" t="s">
        <v>39</v>
      </c>
      <c r="G2288" s="31" t="s">
        <v>43</v>
      </c>
      <c r="H2288" s="9" t="s">
        <v>2166</v>
      </c>
      <c r="I2288" s="31">
        <f>$I$2286</f>
        <v>4.6433210015805377</v>
      </c>
      <c r="J2288" s="31">
        <v>11954618</v>
      </c>
      <c r="K2288" s="31"/>
      <c r="L2288" s="31" t="str">
        <f t="shared" si="128"/>
        <v>4.64%</v>
      </c>
      <c r="M2288" s="31">
        <f t="shared" si="131"/>
        <v>4.6433210015805377</v>
      </c>
    </row>
    <row r="2289" spans="1:13" x14ac:dyDescent="0.45">
      <c r="A2289" s="31" t="str">
        <f t="shared" si="122"/>
        <v>NA_Number of live births_number</v>
      </c>
      <c r="B2289" s="31" t="s">
        <v>13</v>
      </c>
      <c r="C2289" s="31" t="s">
        <v>737</v>
      </c>
      <c r="D2289" s="31" t="s">
        <v>2167</v>
      </c>
      <c r="E2289" s="31">
        <v>2018</v>
      </c>
      <c r="F2289" s="31" t="s">
        <v>45</v>
      </c>
      <c r="G2289" s="31" t="s">
        <v>46</v>
      </c>
      <c r="H2289" s="9" t="s">
        <v>1848</v>
      </c>
      <c r="I2289" s="9">
        <v>625651</v>
      </c>
      <c r="J2289" s="31">
        <f>INDEX('LA lookup'!H:H,MATCH(B2289,'LA lookup'!G:G,0))</f>
        <v>11954618</v>
      </c>
      <c r="K2289" s="31">
        <f t="shared" ref="K2289" si="132">I2289/J2289*1000</f>
        <v>52.335507500114183</v>
      </c>
      <c r="L2289" s="31" t="str">
        <f t="shared" ref="L2289" si="133">IF(LOWER(H2289)="percentage",CONCATENATE(ROUND(I2289,2),"%"),IF(J2289="NA",K2289,IF(OR(ISERROR(I2289),ISBLANK(I2289),NOT(ISNUMBER(I2289)),H2289="score"),"N/A",CONCATENATE(ROUND(I2289/J2289*1000,1)," per 1000 0-17 yr olds"))))</f>
        <v>52.3 per 1000 0-17 yr olds</v>
      </c>
      <c r="M2289" s="31">
        <f t="shared" si="131"/>
        <v>52.335507500114183</v>
      </c>
    </row>
    <row r="2290" spans="1:13" x14ac:dyDescent="0.45">
      <c r="A2290" s="31" t="str">
        <f t="shared" si="122"/>
        <v>NA_Live births to mothers under 18_number</v>
      </c>
      <c r="B2290" s="31" t="s">
        <v>13</v>
      </c>
      <c r="C2290" s="31" t="s">
        <v>737</v>
      </c>
      <c r="D2290" s="31" t="s">
        <v>2167</v>
      </c>
      <c r="E2290" s="31">
        <v>2018</v>
      </c>
      <c r="F2290" s="31" t="s">
        <v>45</v>
      </c>
      <c r="G2290" s="31" t="s">
        <v>48</v>
      </c>
      <c r="H2290" s="9" t="s">
        <v>1848</v>
      </c>
      <c r="I2290" s="31">
        <v>3952</v>
      </c>
      <c r="J2290" s="31">
        <f>INDEX('LA lookup'!H:H,MATCH(B2290,'LA lookup'!G:G,0))</f>
        <v>11954618</v>
      </c>
      <c r="K2290" s="31">
        <f t="shared" ref="K2290:K2291" si="134">I2290/J2290*1000</f>
        <v>0.33058354520403749</v>
      </c>
      <c r="L2290" s="31" t="str">
        <f t="shared" ref="L2290:L2291" si="135">IF(LOWER(H2290)="percentage",CONCATENATE(ROUND(I2290,2),"%"),IF(J2290="NA",K2290,IF(OR(ISERROR(I2290),ISBLANK(I2290),NOT(ISNUMBER(I2290)),H2290="score"),"N/A",CONCATENATE(ROUND(I2290/J2290*1000,1)," per 1000 0-17 yr olds"))))</f>
        <v>0.3 per 1000 0-17 yr olds</v>
      </c>
      <c r="M2290" s="31">
        <f t="shared" ref="M2290:M2291" si="136">IF(LOWER(H2290)="percentage",I2290,IF(J2290="NA",K2290,IF(OR(ISERROR(I2290),ISBLANK(I2290),NOT(ISNUMBER(I2290))),"N/A",I2290/J2290*1000)))</f>
        <v>0.33058354520403749</v>
      </c>
    </row>
    <row r="2291" spans="1:13" x14ac:dyDescent="0.45">
      <c r="A2291" s="31" t="str">
        <f t="shared" si="122"/>
        <v>NA_Children in households where no home broadband above 2mbps is available at the premises_number</v>
      </c>
      <c r="B2291" s="31" t="s">
        <v>13</v>
      </c>
      <c r="C2291" s="31" t="s">
        <v>737</v>
      </c>
      <c r="D2291" s="31" t="s">
        <v>229</v>
      </c>
      <c r="E2291" s="31">
        <v>2019</v>
      </c>
      <c r="F2291" s="31" t="s">
        <v>49</v>
      </c>
      <c r="G2291" s="31" t="s">
        <v>50</v>
      </c>
      <c r="H2291" s="9" t="s">
        <v>1848</v>
      </c>
      <c r="I2291" s="31">
        <v>19308.657609593301</v>
      </c>
      <c r="J2291" s="31">
        <f>INDEX('LA lookup'!H:H,MATCH(B2291,'LA lookup'!G:G,0))</f>
        <v>11954618</v>
      </c>
      <c r="K2291" s="31">
        <f t="shared" si="134"/>
        <v>1.6151630783679831</v>
      </c>
      <c r="L2291" s="31" t="str">
        <f t="shared" si="135"/>
        <v>1.6 per 1000 0-17 yr olds</v>
      </c>
      <c r="M2291" s="31">
        <f t="shared" si="136"/>
        <v>1.6151630783679831</v>
      </c>
    </row>
    <row r="2292" spans="1:13" x14ac:dyDescent="0.45">
      <c r="A2292" s="31" t="str">
        <f t="shared" si="122"/>
        <v>NA_Children in households where no internet above 10mbps (neither home broadband nor mobile data) is available at the premises_number</v>
      </c>
      <c r="B2292" s="31" t="s">
        <v>13</v>
      </c>
      <c r="C2292" s="31" t="s">
        <v>737</v>
      </c>
      <c r="D2292" s="31" t="s">
        <v>229</v>
      </c>
      <c r="E2292" s="31">
        <v>2019</v>
      </c>
      <c r="F2292" s="31" t="s">
        <v>49</v>
      </c>
      <c r="G2292" s="31" t="s">
        <v>52</v>
      </c>
      <c r="H2292" s="9" t="s">
        <v>1848</v>
      </c>
      <c r="I2292" s="31">
        <v>156852.12545053248</v>
      </c>
      <c r="J2292" s="31">
        <f>INDEX('LA lookup'!H:H,MATCH(B2292,'LA lookup'!G:G,0))</f>
        <v>11954618</v>
      </c>
      <c r="K2292" s="31">
        <f t="shared" ref="K2292" si="137">I2292/J2292*1000</f>
        <v>13.120630491959883</v>
      </c>
      <c r="L2292" s="31" t="str">
        <f t="shared" ref="L2292" si="138">IF(LOWER(H2292)="percentage",CONCATENATE(ROUND(I2292,2),"%"),IF(J2292="NA",K2292,IF(OR(ISERROR(I2292),ISBLANK(I2292),NOT(ISNUMBER(I2292)),H2292="score"),"N/A",CONCATENATE(ROUND(I2292/J2292*1000,1)," per 1000 0-17 yr olds"))))</f>
        <v>13.1 per 1000 0-17 yr olds</v>
      </c>
      <c r="M2292" s="31">
        <f t="shared" ref="M2292" si="139">IF(LOWER(H2292)="percentage",I2292,IF(J2292="NA",K2292,IF(OR(ISERROR(I2292),ISBLANK(I2292),NOT(ISNUMBER(I2292))),"N/A",I2292/J2292*1000)))</f>
        <v>13.120630491959883</v>
      </c>
    </row>
    <row r="2293" spans="1:13" x14ac:dyDescent="0.45">
      <c r="A2293" s="31" t="str">
        <f t="shared" ref="A2293:A2324" si="140">CONCATENATE(B2293,"_",G2293,"_",H2293)</f>
        <v>E09000002_Households with children claiming universal credit_Number</v>
      </c>
      <c r="B2293" s="31" t="s">
        <v>227</v>
      </c>
      <c r="C2293" s="31" t="s">
        <v>228</v>
      </c>
      <c r="D2293" s="31" t="s">
        <v>229</v>
      </c>
      <c r="E2293" s="21">
        <v>44154</v>
      </c>
      <c r="F2293" s="31" t="s">
        <v>32</v>
      </c>
      <c r="G2293" s="31" t="s">
        <v>37</v>
      </c>
      <c r="H2293" s="31" t="s">
        <v>743</v>
      </c>
      <c r="I2293" s="31">
        <v>5943</v>
      </c>
      <c r="J2293" s="31">
        <v>33900</v>
      </c>
      <c r="K2293" s="31">
        <v>175.30973449999999</v>
      </c>
      <c r="L2293" s="31" t="s">
        <v>2171</v>
      </c>
      <c r="M2293" s="31">
        <v>175.30973449999999</v>
      </c>
    </row>
    <row r="2294" spans="1:13" x14ac:dyDescent="0.45">
      <c r="A2294" s="31" t="str">
        <f t="shared" si="140"/>
        <v>E09000003_Households with children claiming universal credit_Number</v>
      </c>
      <c r="B2294" s="31" t="s">
        <v>233</v>
      </c>
      <c r="C2294" s="31" t="s">
        <v>234</v>
      </c>
      <c r="D2294" s="31" t="s">
        <v>229</v>
      </c>
      <c r="E2294" s="21">
        <v>44154</v>
      </c>
      <c r="F2294" s="31" t="s">
        <v>32</v>
      </c>
      <c r="G2294" s="31" t="s">
        <v>37</v>
      </c>
      <c r="H2294" s="31" t="s">
        <v>743</v>
      </c>
      <c r="I2294" s="31">
        <v>5090</v>
      </c>
      <c r="J2294" s="31">
        <v>50300</v>
      </c>
      <c r="K2294" s="31">
        <v>101.1928429</v>
      </c>
      <c r="L2294" s="31" t="s">
        <v>2172</v>
      </c>
      <c r="M2294" s="31">
        <v>101.1928429</v>
      </c>
    </row>
    <row r="2295" spans="1:13" x14ac:dyDescent="0.45">
      <c r="A2295" s="31" t="str">
        <f t="shared" si="140"/>
        <v>E06000022_Households with children claiming universal credit_Number</v>
      </c>
      <c r="B2295" s="31" t="s">
        <v>238</v>
      </c>
      <c r="C2295" s="31" t="s">
        <v>239</v>
      </c>
      <c r="D2295" s="31" t="s">
        <v>229</v>
      </c>
      <c r="E2295" s="21">
        <v>44154</v>
      </c>
      <c r="F2295" s="31" t="s">
        <v>32</v>
      </c>
      <c r="G2295" s="31" t="s">
        <v>37</v>
      </c>
      <c r="H2295" s="31" t="s">
        <v>743</v>
      </c>
      <c r="I2295" s="31">
        <v>2961</v>
      </c>
      <c r="J2295" s="31">
        <v>19900</v>
      </c>
      <c r="K2295" s="31">
        <v>148.79396980000001</v>
      </c>
      <c r="L2295" s="31" t="s">
        <v>2173</v>
      </c>
      <c r="M2295" s="31">
        <v>148.79396980000001</v>
      </c>
    </row>
    <row r="2296" spans="1:13" x14ac:dyDescent="0.45">
      <c r="A2296" s="31" t="str">
        <f t="shared" si="140"/>
        <v>E06000055_Households with children claiming universal credit_Number</v>
      </c>
      <c r="B2296" s="31" t="s">
        <v>240</v>
      </c>
      <c r="C2296" s="31" t="s">
        <v>241</v>
      </c>
      <c r="D2296" s="31" t="s">
        <v>229</v>
      </c>
      <c r="E2296" s="21">
        <v>44154</v>
      </c>
      <c r="F2296" s="31" t="s">
        <v>32</v>
      </c>
      <c r="G2296" s="31" t="s">
        <v>37</v>
      </c>
      <c r="H2296" s="31" t="s">
        <v>743</v>
      </c>
      <c r="I2296" s="31">
        <v>3628</v>
      </c>
      <c r="J2296" s="31">
        <v>20900</v>
      </c>
      <c r="K2296" s="31">
        <v>173.58851670000001</v>
      </c>
      <c r="L2296" s="31" t="s">
        <v>2174</v>
      </c>
      <c r="M2296" s="31">
        <v>173.58851670000001</v>
      </c>
    </row>
    <row r="2297" spans="1:13" x14ac:dyDescent="0.45">
      <c r="A2297" s="31" t="str">
        <f t="shared" si="140"/>
        <v>E09000004_Households with children claiming universal credit_Number</v>
      </c>
      <c r="B2297" s="31" t="s">
        <v>242</v>
      </c>
      <c r="C2297" s="31" t="s">
        <v>243</v>
      </c>
      <c r="D2297" s="31" t="s">
        <v>229</v>
      </c>
      <c r="E2297" s="21">
        <v>44154</v>
      </c>
      <c r="F2297" s="31" t="s">
        <v>32</v>
      </c>
      <c r="G2297" s="31" t="s">
        <v>37</v>
      </c>
      <c r="H2297" s="31" t="s">
        <v>743</v>
      </c>
      <c r="I2297" s="31">
        <v>2991</v>
      </c>
      <c r="J2297" s="31">
        <v>35500</v>
      </c>
      <c r="K2297" s="31">
        <v>84.253521129999996</v>
      </c>
      <c r="L2297" s="31" t="s">
        <v>2175</v>
      </c>
      <c r="M2297" s="31">
        <v>84.253521129999996</v>
      </c>
    </row>
    <row r="2298" spans="1:13" x14ac:dyDescent="0.45">
      <c r="A2298" s="31" t="str">
        <f t="shared" si="140"/>
        <v>E08000025_Households with children claiming universal credit_Number</v>
      </c>
      <c r="B2298" s="31" t="s">
        <v>245</v>
      </c>
      <c r="C2298" s="31" t="s">
        <v>246</v>
      </c>
      <c r="D2298" s="31" t="s">
        <v>229</v>
      </c>
      <c r="E2298" s="21">
        <v>44154</v>
      </c>
      <c r="F2298" s="31" t="s">
        <v>32</v>
      </c>
      <c r="G2298" s="31" t="s">
        <v>37</v>
      </c>
      <c r="H2298" s="31" t="s">
        <v>743</v>
      </c>
      <c r="I2298" s="31">
        <v>28423</v>
      </c>
      <c r="J2298" s="31">
        <v>144800</v>
      </c>
      <c r="K2298" s="31">
        <v>196.2914365</v>
      </c>
      <c r="L2298" s="31" t="s">
        <v>2176</v>
      </c>
      <c r="M2298" s="31">
        <v>196.2914365</v>
      </c>
    </row>
    <row r="2299" spans="1:13" x14ac:dyDescent="0.45">
      <c r="A2299" s="31" t="str">
        <f t="shared" si="140"/>
        <v>E06000008_Households with children claiming universal credit_Number</v>
      </c>
      <c r="B2299" s="31" t="s">
        <v>247</v>
      </c>
      <c r="C2299" s="31" t="s">
        <v>248</v>
      </c>
      <c r="D2299" s="31" t="s">
        <v>229</v>
      </c>
      <c r="E2299" s="21">
        <v>44154</v>
      </c>
      <c r="F2299" s="31" t="s">
        <v>32</v>
      </c>
      <c r="G2299" s="31" t="s">
        <v>37</v>
      </c>
      <c r="H2299" s="31" t="s">
        <v>743</v>
      </c>
      <c r="I2299" s="31">
        <v>4030</v>
      </c>
      <c r="J2299" s="31">
        <v>19400</v>
      </c>
      <c r="K2299" s="31">
        <v>207.7319588</v>
      </c>
      <c r="L2299" s="31" t="s">
        <v>2177</v>
      </c>
      <c r="M2299" s="31">
        <v>207.7319588</v>
      </c>
    </row>
    <row r="2300" spans="1:13" x14ac:dyDescent="0.45">
      <c r="A2300" s="31" t="str">
        <f t="shared" si="140"/>
        <v>E06000009_Households with children claiming universal credit_Number</v>
      </c>
      <c r="B2300" s="31" t="s">
        <v>249</v>
      </c>
      <c r="C2300" s="31" t="s">
        <v>250</v>
      </c>
      <c r="D2300" s="31" t="s">
        <v>229</v>
      </c>
      <c r="E2300" s="21">
        <v>44154</v>
      </c>
      <c r="F2300" s="31" t="s">
        <v>32</v>
      </c>
      <c r="G2300" s="31" t="s">
        <v>37</v>
      </c>
      <c r="H2300" s="31" t="s">
        <v>743</v>
      </c>
      <c r="I2300" s="31">
        <v>3621</v>
      </c>
      <c r="J2300" s="31">
        <v>15000</v>
      </c>
      <c r="K2300" s="31">
        <v>241.4</v>
      </c>
      <c r="L2300" s="31" t="s">
        <v>2178</v>
      </c>
      <c r="M2300" s="31">
        <v>241.4</v>
      </c>
    </row>
    <row r="2301" spans="1:13" x14ac:dyDescent="0.45">
      <c r="A2301" s="31" t="str">
        <f t="shared" si="140"/>
        <v>E08000001_Households with children claiming universal credit_Number</v>
      </c>
      <c r="B2301" s="31" t="s">
        <v>252</v>
      </c>
      <c r="C2301" s="31" t="s">
        <v>253</v>
      </c>
      <c r="D2301" s="31" t="s">
        <v>229</v>
      </c>
      <c r="E2301" s="21">
        <v>44154</v>
      </c>
      <c r="F2301" s="31" t="s">
        <v>32</v>
      </c>
      <c r="G2301" s="31" t="s">
        <v>37</v>
      </c>
      <c r="H2301" s="31" t="s">
        <v>743</v>
      </c>
      <c r="I2301" s="31">
        <v>5828</v>
      </c>
      <c r="J2301" s="31">
        <v>37600</v>
      </c>
      <c r="K2301" s="31">
        <v>155</v>
      </c>
      <c r="L2301" s="31" t="s">
        <v>2179</v>
      </c>
      <c r="M2301" s="31">
        <v>155</v>
      </c>
    </row>
    <row r="2302" spans="1:13" x14ac:dyDescent="0.45">
      <c r="A2302" s="31" t="str">
        <f t="shared" si="140"/>
        <v>E06000028_Households with children claiming universal credit_Number</v>
      </c>
      <c r="B2302" s="31" t="s">
        <v>254</v>
      </c>
      <c r="C2302" s="31" t="s">
        <v>255</v>
      </c>
      <c r="D2302" s="31" t="s">
        <v>229</v>
      </c>
      <c r="E2302" s="21">
        <v>44154</v>
      </c>
      <c r="F2302" s="31" t="s">
        <v>32</v>
      </c>
      <c r="G2302" s="31" t="s">
        <v>37</v>
      </c>
      <c r="H2302" s="31" t="s">
        <v>743</v>
      </c>
      <c r="I2302" s="31">
        <v>3434</v>
      </c>
      <c r="J2302" s="31">
        <v>19900</v>
      </c>
      <c r="K2302" s="31">
        <v>172.5628141</v>
      </c>
      <c r="L2302" s="31" t="s">
        <v>2180</v>
      </c>
      <c r="M2302" s="31">
        <v>172.5628141</v>
      </c>
    </row>
    <row r="2303" spans="1:13" x14ac:dyDescent="0.45">
      <c r="A2303" s="31" t="str">
        <f t="shared" si="140"/>
        <v>E06000036_Households with children claiming universal credit_Number</v>
      </c>
      <c r="B2303" s="31" t="s">
        <v>257</v>
      </c>
      <c r="C2303" s="31" t="s">
        <v>258</v>
      </c>
      <c r="D2303" s="31" t="s">
        <v>229</v>
      </c>
      <c r="E2303" s="21">
        <v>44154</v>
      </c>
      <c r="F2303" s="31" t="s">
        <v>32</v>
      </c>
      <c r="G2303" s="31" t="s">
        <v>37</v>
      </c>
      <c r="H2303" s="31" t="s">
        <v>743</v>
      </c>
      <c r="I2303" s="31">
        <v>1265</v>
      </c>
      <c r="J2303" s="31">
        <v>14800</v>
      </c>
      <c r="K2303" s="31">
        <v>85.472972970000001</v>
      </c>
      <c r="L2303" s="31" t="s">
        <v>2181</v>
      </c>
      <c r="M2303" s="31">
        <v>85.472972970000001</v>
      </c>
    </row>
    <row r="2304" spans="1:13" x14ac:dyDescent="0.45">
      <c r="A2304" s="31" t="str">
        <f t="shared" si="140"/>
        <v>E09000005_Households with children claiming universal credit_Number</v>
      </c>
      <c r="B2304" s="31" t="s">
        <v>261</v>
      </c>
      <c r="C2304" s="31" t="s">
        <v>262</v>
      </c>
      <c r="D2304" s="31" t="s">
        <v>229</v>
      </c>
      <c r="E2304" s="21">
        <v>44154</v>
      </c>
      <c r="F2304" s="31" t="s">
        <v>32</v>
      </c>
      <c r="G2304" s="31" t="s">
        <v>37</v>
      </c>
      <c r="H2304" s="31" t="s">
        <v>743</v>
      </c>
      <c r="I2304" s="31">
        <v>4473</v>
      </c>
      <c r="J2304" s="31">
        <v>40900</v>
      </c>
      <c r="K2304" s="31">
        <v>109.36430319999999</v>
      </c>
      <c r="L2304" s="31" t="s">
        <v>2182</v>
      </c>
      <c r="M2304" s="31">
        <v>109.36430319999999</v>
      </c>
    </row>
    <row r="2305" spans="1:13" x14ac:dyDescent="0.45">
      <c r="A2305" s="31" t="str">
        <f t="shared" si="140"/>
        <v>E06000043_Households with children claiming universal credit_Number</v>
      </c>
      <c r="B2305" s="31" t="s">
        <v>263</v>
      </c>
      <c r="C2305" s="31" t="s">
        <v>264</v>
      </c>
      <c r="D2305" s="31" t="s">
        <v>229</v>
      </c>
      <c r="E2305" s="21">
        <v>44154</v>
      </c>
      <c r="F2305" s="31" t="s">
        <v>32</v>
      </c>
      <c r="G2305" s="31" t="s">
        <v>37</v>
      </c>
      <c r="H2305" s="31" t="s">
        <v>743</v>
      </c>
      <c r="I2305" s="31">
        <v>3778</v>
      </c>
      <c r="J2305" s="31">
        <v>29300</v>
      </c>
      <c r="K2305" s="31">
        <v>128.9419795</v>
      </c>
      <c r="L2305" s="31" t="s">
        <v>2183</v>
      </c>
      <c r="M2305" s="31">
        <v>128.9419795</v>
      </c>
    </row>
    <row r="2306" spans="1:13" x14ac:dyDescent="0.45">
      <c r="A2306" s="31" t="str">
        <f t="shared" si="140"/>
        <v>E06000023_Households with children claiming universal credit_Number</v>
      </c>
      <c r="B2306" s="31" t="s">
        <v>265</v>
      </c>
      <c r="C2306" s="31" t="s">
        <v>266</v>
      </c>
      <c r="D2306" s="31" t="s">
        <v>229</v>
      </c>
      <c r="E2306" s="21">
        <v>44154</v>
      </c>
      <c r="F2306" s="31" t="s">
        <v>32</v>
      </c>
      <c r="G2306" s="31" t="s">
        <v>37</v>
      </c>
      <c r="H2306" s="31" t="s">
        <v>743</v>
      </c>
      <c r="I2306" s="31">
        <v>6019</v>
      </c>
      <c r="J2306" s="31">
        <v>52500</v>
      </c>
      <c r="K2306" s="31">
        <v>114.64761900000001</v>
      </c>
      <c r="L2306" s="31" t="s">
        <v>2184</v>
      </c>
      <c r="M2306" s="31">
        <v>114.64761900000001</v>
      </c>
    </row>
    <row r="2307" spans="1:13" x14ac:dyDescent="0.45">
      <c r="A2307" s="31" t="str">
        <f t="shared" si="140"/>
        <v>E09000006_Households with children claiming universal credit_Number</v>
      </c>
      <c r="B2307" s="31" t="s">
        <v>267</v>
      </c>
      <c r="C2307" s="31" t="s">
        <v>268</v>
      </c>
      <c r="D2307" s="31" t="s">
        <v>229</v>
      </c>
      <c r="E2307" s="21">
        <v>44154</v>
      </c>
      <c r="F2307" s="31" t="s">
        <v>32</v>
      </c>
      <c r="G2307" s="31" t="s">
        <v>37</v>
      </c>
      <c r="H2307" s="31" t="s">
        <v>743</v>
      </c>
      <c r="I2307" s="31">
        <v>3502</v>
      </c>
      <c r="J2307" s="31">
        <v>41000</v>
      </c>
      <c r="K2307" s="31">
        <v>85.414634149999998</v>
      </c>
      <c r="L2307" s="31" t="s">
        <v>2185</v>
      </c>
      <c r="M2307" s="31">
        <v>85.414634149999998</v>
      </c>
    </row>
    <row r="2308" spans="1:13" x14ac:dyDescent="0.45">
      <c r="A2308" s="31" t="str">
        <f t="shared" si="140"/>
        <v>E10000002_Households with children claiming universal credit_Number</v>
      </c>
      <c r="B2308" s="31" t="s">
        <v>269</v>
      </c>
      <c r="C2308" s="31" t="s">
        <v>270</v>
      </c>
      <c r="D2308" s="31" t="s">
        <v>229</v>
      </c>
      <c r="E2308" s="21">
        <v>44154</v>
      </c>
      <c r="F2308" s="31" t="s">
        <v>32</v>
      </c>
      <c r="G2308" s="31" t="s">
        <v>37</v>
      </c>
      <c r="H2308" s="31" t="s">
        <v>743</v>
      </c>
      <c r="I2308" s="31">
        <v>4506</v>
      </c>
      <c r="J2308" s="31">
        <v>71100</v>
      </c>
      <c r="K2308" s="31">
        <v>63.375527429999998</v>
      </c>
      <c r="L2308" s="31" t="s">
        <v>2186</v>
      </c>
      <c r="M2308" s="31">
        <v>63.375527429999998</v>
      </c>
    </row>
    <row r="2309" spans="1:13" x14ac:dyDescent="0.45">
      <c r="A2309" s="31" t="str">
        <f t="shared" si="140"/>
        <v>E08000002_Households with children claiming universal credit_Number</v>
      </c>
      <c r="B2309" s="31" t="s">
        <v>271</v>
      </c>
      <c r="C2309" s="31" t="s">
        <v>272</v>
      </c>
      <c r="D2309" s="31" t="s">
        <v>229</v>
      </c>
      <c r="E2309" s="21">
        <v>44154</v>
      </c>
      <c r="F2309" s="31" t="s">
        <v>32</v>
      </c>
      <c r="G2309" s="31" t="s">
        <v>37</v>
      </c>
      <c r="H2309" s="31" t="s">
        <v>743</v>
      </c>
      <c r="I2309" s="31">
        <v>3466</v>
      </c>
      <c r="J2309" s="31">
        <v>22600</v>
      </c>
      <c r="K2309" s="31">
        <v>153.3628319</v>
      </c>
      <c r="L2309" s="31" t="s">
        <v>2187</v>
      </c>
      <c r="M2309" s="31">
        <v>153.3628319</v>
      </c>
    </row>
    <row r="2310" spans="1:13" x14ac:dyDescent="0.45">
      <c r="A2310" s="31" t="str">
        <f t="shared" si="140"/>
        <v>E10000003_Households with children claiming universal credit_Number</v>
      </c>
      <c r="B2310" s="31" t="s">
        <v>275</v>
      </c>
      <c r="C2310" s="31" t="s">
        <v>276</v>
      </c>
      <c r="D2310" s="31" t="s">
        <v>229</v>
      </c>
      <c r="E2310" s="21">
        <v>44154</v>
      </c>
      <c r="F2310" s="31" t="s">
        <v>32</v>
      </c>
      <c r="G2310" s="31" t="s">
        <v>37</v>
      </c>
      <c r="H2310" s="31" t="s">
        <v>743</v>
      </c>
      <c r="I2310" s="31">
        <v>6125</v>
      </c>
      <c r="J2310" s="31">
        <v>74900</v>
      </c>
      <c r="K2310" s="31">
        <v>81.775700929999999</v>
      </c>
      <c r="L2310" s="31" t="s">
        <v>2188</v>
      </c>
      <c r="M2310" s="31">
        <v>81.775700929999999</v>
      </c>
    </row>
    <row r="2311" spans="1:13" x14ac:dyDescent="0.45">
      <c r="A2311" s="31" t="str">
        <f t="shared" si="140"/>
        <v>E09000007_Households with children claiming universal credit_Number</v>
      </c>
      <c r="B2311" s="31" t="s">
        <v>277</v>
      </c>
      <c r="C2311" s="31" t="s">
        <v>278</v>
      </c>
      <c r="D2311" s="31" t="s">
        <v>229</v>
      </c>
      <c r="E2311" s="21">
        <v>44154</v>
      </c>
      <c r="F2311" s="31" t="s">
        <v>32</v>
      </c>
      <c r="G2311" s="31" t="s">
        <v>37</v>
      </c>
      <c r="H2311" s="31" t="s">
        <v>743</v>
      </c>
      <c r="I2311" s="31">
        <v>2063</v>
      </c>
      <c r="J2311" s="31">
        <v>29300</v>
      </c>
      <c r="K2311" s="31">
        <v>70.409556309999999</v>
      </c>
      <c r="L2311" s="31" t="s">
        <v>2189</v>
      </c>
      <c r="M2311" s="31">
        <v>70.409556309999999</v>
      </c>
    </row>
    <row r="2312" spans="1:13" x14ac:dyDescent="0.45">
      <c r="A2312" s="31" t="str">
        <f t="shared" si="140"/>
        <v>E06000056_Households with children claiming universal credit_Number</v>
      </c>
      <c r="B2312" s="31" t="s">
        <v>279</v>
      </c>
      <c r="C2312" s="31" t="s">
        <v>280</v>
      </c>
      <c r="D2312" s="31" t="s">
        <v>229</v>
      </c>
      <c r="E2312" s="21">
        <v>44154</v>
      </c>
      <c r="F2312" s="31" t="s">
        <v>32</v>
      </c>
      <c r="G2312" s="31" t="s">
        <v>37</v>
      </c>
      <c r="H2312" s="31" t="s">
        <v>743</v>
      </c>
      <c r="I2312" s="31">
        <v>2832</v>
      </c>
      <c r="J2312" s="31">
        <v>34400</v>
      </c>
      <c r="K2312" s="31">
        <v>82.325581400000004</v>
      </c>
      <c r="L2312" s="31" t="s">
        <v>2190</v>
      </c>
      <c r="M2312" s="31">
        <v>82.325581400000004</v>
      </c>
    </row>
    <row r="2313" spans="1:13" x14ac:dyDescent="0.45">
      <c r="A2313" s="31" t="str">
        <f t="shared" si="140"/>
        <v>E06000049_Households with children claiming universal credit_Number</v>
      </c>
      <c r="B2313" s="31" t="s">
        <v>541</v>
      </c>
      <c r="C2313" s="31" t="s">
        <v>718</v>
      </c>
      <c r="D2313" s="31" t="s">
        <v>229</v>
      </c>
      <c r="E2313" s="21">
        <v>44154</v>
      </c>
      <c r="F2313" s="31" t="s">
        <v>32</v>
      </c>
      <c r="G2313" s="31" t="s">
        <v>37</v>
      </c>
      <c r="H2313" s="31" t="s">
        <v>743</v>
      </c>
      <c r="I2313" s="31">
        <v>5190</v>
      </c>
      <c r="J2313" s="31">
        <v>46600</v>
      </c>
      <c r="K2313" s="31">
        <v>111.37339059999999</v>
      </c>
      <c r="L2313" s="31" t="s">
        <v>2191</v>
      </c>
      <c r="M2313" s="31">
        <v>111.37339059999999</v>
      </c>
    </row>
    <row r="2314" spans="1:13" x14ac:dyDescent="0.45">
      <c r="A2314" s="31" t="str">
        <f t="shared" si="140"/>
        <v>E06000050_Households with children claiming universal credit_Number</v>
      </c>
      <c r="B2314" s="31" t="s">
        <v>281</v>
      </c>
      <c r="C2314" s="31" t="s">
        <v>282</v>
      </c>
      <c r="D2314" s="31" t="s">
        <v>229</v>
      </c>
      <c r="E2314" s="21">
        <v>44154</v>
      </c>
      <c r="F2314" s="31" t="s">
        <v>32</v>
      </c>
      <c r="G2314" s="31" t="s">
        <v>37</v>
      </c>
      <c r="H2314" s="31" t="s">
        <v>743</v>
      </c>
      <c r="I2314" s="31">
        <v>6045</v>
      </c>
      <c r="J2314" s="31">
        <v>41700</v>
      </c>
      <c r="K2314" s="31">
        <v>144.96402879999999</v>
      </c>
      <c r="L2314" s="31" t="s">
        <v>2192</v>
      </c>
      <c r="M2314" s="31">
        <v>144.96402879999999</v>
      </c>
    </row>
    <row r="2315" spans="1:13" x14ac:dyDescent="0.45">
      <c r="A2315" s="31" t="str">
        <f t="shared" si="140"/>
        <v>E09000001_Households with children claiming universal credit_Number</v>
      </c>
      <c r="B2315" s="31" t="s">
        <v>582</v>
      </c>
      <c r="C2315" s="31" t="s">
        <v>583</v>
      </c>
      <c r="D2315" s="31" t="s">
        <v>229</v>
      </c>
      <c r="E2315" s="21">
        <v>44154</v>
      </c>
      <c r="F2315" s="31" t="s">
        <v>32</v>
      </c>
      <c r="G2315" s="31" t="s">
        <v>37</v>
      </c>
      <c r="H2315" s="31" t="s">
        <v>743</v>
      </c>
      <c r="I2315" s="31">
        <v>43</v>
      </c>
      <c r="J2315" s="31" t="s">
        <v>13</v>
      </c>
      <c r="K2315" s="31" t="s">
        <v>13</v>
      </c>
      <c r="L2315" s="31" t="s">
        <v>70</v>
      </c>
      <c r="M2315" s="31" t="s">
        <v>70</v>
      </c>
    </row>
    <row r="2316" spans="1:13" x14ac:dyDescent="0.45">
      <c r="A2316" s="31" t="str">
        <f t="shared" si="140"/>
        <v>E06000052_Households with children claiming universal credit_Number</v>
      </c>
      <c r="B2316" s="31" t="s">
        <v>482</v>
      </c>
      <c r="C2316" s="31" t="s">
        <v>720</v>
      </c>
      <c r="D2316" s="31" t="s">
        <v>229</v>
      </c>
      <c r="E2316" s="21">
        <v>44154</v>
      </c>
      <c r="F2316" s="31" t="s">
        <v>32</v>
      </c>
      <c r="G2316" s="31" t="s">
        <v>37</v>
      </c>
      <c r="H2316" s="31" t="s">
        <v>743</v>
      </c>
      <c r="I2316" s="31">
        <v>8483</v>
      </c>
      <c r="J2316" s="31">
        <v>56300</v>
      </c>
      <c r="K2316" s="31">
        <v>150.6749556</v>
      </c>
      <c r="L2316" s="31" t="s">
        <v>2193</v>
      </c>
      <c r="M2316" s="31">
        <v>150.6749556</v>
      </c>
    </row>
    <row r="2317" spans="1:13" x14ac:dyDescent="0.45">
      <c r="A2317" s="31" t="str">
        <f t="shared" si="140"/>
        <v>E06000047_Households with children claiming universal credit_Number</v>
      </c>
      <c r="B2317" s="31" t="s">
        <v>528</v>
      </c>
      <c r="C2317" s="31" t="s">
        <v>721</v>
      </c>
      <c r="D2317" s="31" t="s">
        <v>229</v>
      </c>
      <c r="E2317" s="21">
        <v>44154</v>
      </c>
      <c r="F2317" s="31" t="s">
        <v>32</v>
      </c>
      <c r="G2317" s="31" t="s">
        <v>37</v>
      </c>
      <c r="H2317" s="31" t="s">
        <v>743</v>
      </c>
      <c r="I2317" s="31">
        <v>10682</v>
      </c>
      <c r="J2317" s="31">
        <v>66300</v>
      </c>
      <c r="K2317" s="31">
        <v>161.11613879999999</v>
      </c>
      <c r="L2317" s="31" t="s">
        <v>2194</v>
      </c>
      <c r="M2317" s="31">
        <v>161.11613879999999</v>
      </c>
    </row>
    <row r="2318" spans="1:13" x14ac:dyDescent="0.45">
      <c r="A2318" s="31" t="str">
        <f t="shared" si="140"/>
        <v>E08000026_Households with children claiming universal credit_Number</v>
      </c>
      <c r="B2318" s="31" t="s">
        <v>283</v>
      </c>
      <c r="C2318" s="31" t="s">
        <v>284</v>
      </c>
      <c r="D2318" s="31" t="s">
        <v>229</v>
      </c>
      <c r="E2318" s="21">
        <v>44154</v>
      </c>
      <c r="F2318" s="31" t="s">
        <v>32</v>
      </c>
      <c r="G2318" s="31" t="s">
        <v>37</v>
      </c>
      <c r="H2318" s="31" t="s">
        <v>743</v>
      </c>
      <c r="I2318" s="31">
        <v>6172</v>
      </c>
      <c r="J2318" s="31">
        <v>42200</v>
      </c>
      <c r="K2318" s="31">
        <v>146.25592420000001</v>
      </c>
      <c r="L2318" s="31" t="s">
        <v>2195</v>
      </c>
      <c r="M2318" s="31">
        <v>146.25592420000001</v>
      </c>
    </row>
    <row r="2319" spans="1:13" x14ac:dyDescent="0.45">
      <c r="A2319" s="31" t="str">
        <f t="shared" si="140"/>
        <v>E09000008_Households with children claiming universal credit_Number</v>
      </c>
      <c r="B2319" s="31" t="s">
        <v>486</v>
      </c>
      <c r="C2319" s="31" t="s">
        <v>487</v>
      </c>
      <c r="D2319" s="31" t="s">
        <v>229</v>
      </c>
      <c r="E2319" s="21">
        <v>44154</v>
      </c>
      <c r="F2319" s="31" t="s">
        <v>32</v>
      </c>
      <c r="G2319" s="31" t="s">
        <v>37</v>
      </c>
      <c r="H2319" s="31" t="s">
        <v>743</v>
      </c>
      <c r="I2319" s="31">
        <v>12862</v>
      </c>
      <c r="J2319" s="31">
        <v>55300</v>
      </c>
      <c r="K2319" s="31">
        <v>232.58589509999999</v>
      </c>
      <c r="L2319" s="31" t="s">
        <v>2196</v>
      </c>
      <c r="M2319" s="31">
        <v>232.58589509999999</v>
      </c>
    </row>
    <row r="2320" spans="1:13" x14ac:dyDescent="0.45">
      <c r="A2320" s="31" t="str">
        <f t="shared" si="140"/>
        <v>E10000006_Households with children claiming universal credit_Number</v>
      </c>
      <c r="B2320" s="31" t="s">
        <v>285</v>
      </c>
      <c r="C2320" s="31" t="s">
        <v>286</v>
      </c>
      <c r="D2320" s="31" t="s">
        <v>229</v>
      </c>
      <c r="E2320" s="21">
        <v>44154</v>
      </c>
      <c r="F2320" s="31" t="s">
        <v>32</v>
      </c>
      <c r="G2320" s="31" t="s">
        <v>37</v>
      </c>
      <c r="H2320" s="31" t="s">
        <v>743</v>
      </c>
      <c r="I2320" s="31">
        <v>7076</v>
      </c>
      <c r="J2320" s="31">
        <v>53800</v>
      </c>
      <c r="K2320" s="31">
        <v>131.52416360000001</v>
      </c>
      <c r="L2320" s="31" t="s">
        <v>2197</v>
      </c>
      <c r="M2320" s="31">
        <v>131.52416360000001</v>
      </c>
    </row>
    <row r="2321" spans="1:13" x14ac:dyDescent="0.45">
      <c r="A2321" s="31" t="str">
        <f t="shared" si="140"/>
        <v>E06000005_Households with children claiming universal credit_Number</v>
      </c>
      <c r="B2321" s="31" t="s">
        <v>287</v>
      </c>
      <c r="C2321" s="31" t="s">
        <v>288</v>
      </c>
      <c r="D2321" s="31" t="s">
        <v>229</v>
      </c>
      <c r="E2321" s="21">
        <v>44154</v>
      </c>
      <c r="F2321" s="31" t="s">
        <v>32</v>
      </c>
      <c r="G2321" s="31" t="s">
        <v>37</v>
      </c>
      <c r="H2321" s="31" t="s">
        <v>743</v>
      </c>
      <c r="I2321" s="31">
        <v>2068</v>
      </c>
      <c r="J2321" s="31">
        <v>12300</v>
      </c>
      <c r="K2321" s="31">
        <v>168.1300813</v>
      </c>
      <c r="L2321" s="31" t="s">
        <v>2198</v>
      </c>
      <c r="M2321" s="31">
        <v>168.1300813</v>
      </c>
    </row>
    <row r="2322" spans="1:13" x14ac:dyDescent="0.45">
      <c r="A2322" s="31" t="str">
        <f t="shared" si="140"/>
        <v>E06000015_Households with children claiming universal credit_Number</v>
      </c>
      <c r="B2322" s="31" t="s">
        <v>289</v>
      </c>
      <c r="C2322" s="31" t="s">
        <v>290</v>
      </c>
      <c r="D2322" s="31" t="s">
        <v>229</v>
      </c>
      <c r="E2322" s="21">
        <v>44154</v>
      </c>
      <c r="F2322" s="31" t="s">
        <v>32</v>
      </c>
      <c r="G2322" s="31" t="s">
        <v>37</v>
      </c>
      <c r="H2322" s="31" t="s">
        <v>743</v>
      </c>
      <c r="I2322" s="31">
        <v>4529</v>
      </c>
      <c r="J2322" s="31">
        <v>32400</v>
      </c>
      <c r="K2322" s="31">
        <v>139.7839506</v>
      </c>
      <c r="L2322" s="31" t="s">
        <v>2199</v>
      </c>
      <c r="M2322" s="31">
        <v>139.7839506</v>
      </c>
    </row>
    <row r="2323" spans="1:13" x14ac:dyDescent="0.45">
      <c r="A2323" s="31" t="str">
        <f t="shared" si="140"/>
        <v>E10000007_Households with children claiming universal credit_Number</v>
      </c>
      <c r="B2323" s="31" t="s">
        <v>291</v>
      </c>
      <c r="C2323" s="31" t="s">
        <v>292</v>
      </c>
      <c r="D2323" s="31" t="s">
        <v>229</v>
      </c>
      <c r="E2323" s="21">
        <v>44154</v>
      </c>
      <c r="F2323" s="31" t="s">
        <v>32</v>
      </c>
      <c r="G2323" s="31" t="s">
        <v>37</v>
      </c>
      <c r="H2323" s="31" t="s">
        <v>743</v>
      </c>
      <c r="I2323" s="31">
        <v>10877</v>
      </c>
      <c r="J2323" s="31">
        <v>92300</v>
      </c>
      <c r="K2323" s="31">
        <v>117.843987</v>
      </c>
      <c r="L2323" s="31" t="s">
        <v>2200</v>
      </c>
      <c r="M2323" s="31">
        <v>117.843987</v>
      </c>
    </row>
    <row r="2324" spans="1:13" x14ac:dyDescent="0.45">
      <c r="A2324" s="31" t="str">
        <f t="shared" si="140"/>
        <v>E10000008_Households with children claiming universal credit_Number</v>
      </c>
      <c r="B2324" s="31" t="s">
        <v>504</v>
      </c>
      <c r="C2324" s="31" t="s">
        <v>505</v>
      </c>
      <c r="D2324" s="31" t="s">
        <v>229</v>
      </c>
      <c r="E2324" s="21">
        <v>44154</v>
      </c>
      <c r="F2324" s="31" t="s">
        <v>32</v>
      </c>
      <c r="G2324" s="31" t="s">
        <v>37</v>
      </c>
      <c r="H2324" s="31" t="s">
        <v>743</v>
      </c>
      <c r="I2324" s="31">
        <v>8559</v>
      </c>
      <c r="J2324" s="31">
        <v>84800</v>
      </c>
      <c r="K2324" s="31">
        <v>100.9316038</v>
      </c>
      <c r="L2324" s="31" t="s">
        <v>2201</v>
      </c>
      <c r="M2324" s="31">
        <v>100.9316038</v>
      </c>
    </row>
    <row r="2325" spans="1:13" x14ac:dyDescent="0.45">
      <c r="A2325" s="31" t="str">
        <f t="shared" ref="A2325:A2356" si="141">CONCATENATE(B2325,"_",G2325,"_",H2325)</f>
        <v>E10000009_Households with children claiming universal credit_Number</v>
      </c>
      <c r="B2325" s="31" t="s">
        <v>295</v>
      </c>
      <c r="C2325" s="31" t="s">
        <v>296</v>
      </c>
      <c r="D2325" s="31" t="s">
        <v>229</v>
      </c>
      <c r="E2325" s="21">
        <v>44154</v>
      </c>
      <c r="F2325" s="31" t="s">
        <v>32</v>
      </c>
      <c r="G2325" s="31" t="s">
        <v>37</v>
      </c>
      <c r="H2325" s="31" t="s">
        <v>743</v>
      </c>
      <c r="I2325" s="31">
        <v>5379</v>
      </c>
      <c r="J2325" s="31">
        <v>48700</v>
      </c>
      <c r="K2325" s="31">
        <v>110.45174539999999</v>
      </c>
      <c r="L2325" s="31" t="s">
        <v>2202</v>
      </c>
      <c r="M2325" s="31">
        <v>110.45174539999999</v>
      </c>
    </row>
    <row r="2326" spans="1:13" x14ac:dyDescent="0.45">
      <c r="A2326" s="31" t="str">
        <f t="shared" si="141"/>
        <v>E08000027_Households with children claiming universal credit_Number</v>
      </c>
      <c r="B2326" s="31" t="s">
        <v>297</v>
      </c>
      <c r="C2326" s="31" t="s">
        <v>298</v>
      </c>
      <c r="D2326" s="31" t="s">
        <v>229</v>
      </c>
      <c r="E2326" s="21">
        <v>44154</v>
      </c>
      <c r="F2326" s="31" t="s">
        <v>32</v>
      </c>
      <c r="G2326" s="31" t="s">
        <v>37</v>
      </c>
      <c r="H2326" s="31" t="s">
        <v>743</v>
      </c>
      <c r="I2326" s="31">
        <v>6798</v>
      </c>
      <c r="J2326" s="31">
        <v>37400</v>
      </c>
      <c r="K2326" s="31">
        <v>181.7647059</v>
      </c>
      <c r="L2326" s="31" t="s">
        <v>2203</v>
      </c>
      <c r="M2326" s="31">
        <v>181.7647059</v>
      </c>
    </row>
    <row r="2327" spans="1:13" x14ac:dyDescent="0.45">
      <c r="A2327" s="31" t="str">
        <f t="shared" si="141"/>
        <v>E09000009_Households with children claiming universal credit_Number</v>
      </c>
      <c r="B2327" s="31" t="s">
        <v>509</v>
      </c>
      <c r="C2327" s="31" t="s">
        <v>510</v>
      </c>
      <c r="D2327" s="31" t="s">
        <v>229</v>
      </c>
      <c r="E2327" s="21">
        <v>44154</v>
      </c>
      <c r="F2327" s="31" t="s">
        <v>32</v>
      </c>
      <c r="G2327" s="31" t="s">
        <v>37</v>
      </c>
      <c r="H2327" s="31" t="s">
        <v>743</v>
      </c>
      <c r="I2327" s="31">
        <v>6134</v>
      </c>
      <c r="J2327" s="31">
        <v>46000</v>
      </c>
      <c r="K2327" s="31">
        <v>133.34782609999999</v>
      </c>
      <c r="L2327" s="31" t="s">
        <v>2204</v>
      </c>
      <c r="M2327" s="31">
        <v>133.34782609999999</v>
      </c>
    </row>
    <row r="2328" spans="1:13" x14ac:dyDescent="0.45">
      <c r="A2328" s="31" t="str">
        <f t="shared" si="141"/>
        <v>E06000011_Households with children claiming universal credit_Number</v>
      </c>
      <c r="B2328" s="31" t="s">
        <v>514</v>
      </c>
      <c r="C2328" s="31" t="s">
        <v>594</v>
      </c>
      <c r="D2328" s="31" t="s">
        <v>229</v>
      </c>
      <c r="E2328" s="21">
        <v>44154</v>
      </c>
      <c r="F2328" s="31" t="s">
        <v>32</v>
      </c>
      <c r="G2328" s="31" t="s">
        <v>37</v>
      </c>
      <c r="H2328" s="31" t="s">
        <v>743</v>
      </c>
      <c r="I2328" s="31">
        <v>3732</v>
      </c>
      <c r="J2328" s="31">
        <v>38900</v>
      </c>
      <c r="K2328" s="31">
        <v>95.938303340000004</v>
      </c>
      <c r="L2328" s="31" t="s">
        <v>2205</v>
      </c>
      <c r="M2328" s="31">
        <v>95.938303340000004</v>
      </c>
    </row>
    <row r="2329" spans="1:13" x14ac:dyDescent="0.45">
      <c r="A2329" s="31" t="str">
        <f t="shared" si="141"/>
        <v>E10000011_Households with children claiming universal credit_Number</v>
      </c>
      <c r="B2329" s="31" t="s">
        <v>299</v>
      </c>
      <c r="C2329" s="31" t="s">
        <v>300</v>
      </c>
      <c r="D2329" s="31" t="s">
        <v>229</v>
      </c>
      <c r="E2329" s="21">
        <v>44154</v>
      </c>
      <c r="F2329" s="31" t="s">
        <v>32</v>
      </c>
      <c r="G2329" s="31" t="s">
        <v>37</v>
      </c>
      <c r="H2329" s="31" t="s">
        <v>743</v>
      </c>
      <c r="I2329" s="31">
        <v>9283</v>
      </c>
      <c r="J2329" s="31">
        <v>61500</v>
      </c>
      <c r="K2329" s="31">
        <v>150.94308939999999</v>
      </c>
      <c r="L2329" s="31" t="s">
        <v>2206</v>
      </c>
      <c r="M2329" s="31">
        <v>150.94308939999999</v>
      </c>
    </row>
    <row r="2330" spans="1:13" x14ac:dyDescent="0.45">
      <c r="A2330" s="31" t="str">
        <f t="shared" si="141"/>
        <v>E09000010_Households with children claiming universal credit_Number</v>
      </c>
      <c r="B2330" s="31" t="s">
        <v>301</v>
      </c>
      <c r="C2330" s="31" t="s">
        <v>302</v>
      </c>
      <c r="D2330" s="31" t="s">
        <v>229</v>
      </c>
      <c r="E2330" s="21">
        <v>44154</v>
      </c>
      <c r="F2330" s="31" t="s">
        <v>32</v>
      </c>
      <c r="G2330" s="31" t="s">
        <v>37</v>
      </c>
      <c r="H2330" s="31" t="s">
        <v>743</v>
      </c>
      <c r="I2330" s="31">
        <v>8825</v>
      </c>
      <c r="J2330" s="31">
        <v>43000</v>
      </c>
      <c r="K2330" s="31">
        <v>205.23255810000001</v>
      </c>
      <c r="L2330" s="31" t="s">
        <v>2207</v>
      </c>
      <c r="M2330" s="31">
        <v>205.23255810000001</v>
      </c>
    </row>
    <row r="2331" spans="1:13" x14ac:dyDescent="0.45">
      <c r="A2331" s="31" t="str">
        <f t="shared" si="141"/>
        <v>E10000012_Households with children claiming universal credit_Number</v>
      </c>
      <c r="B2331" s="31" t="s">
        <v>303</v>
      </c>
      <c r="C2331" s="31" t="s">
        <v>304</v>
      </c>
      <c r="D2331" s="31" t="s">
        <v>229</v>
      </c>
      <c r="E2331" s="21">
        <v>44154</v>
      </c>
      <c r="F2331" s="31" t="s">
        <v>32</v>
      </c>
      <c r="G2331" s="31" t="s">
        <v>37</v>
      </c>
      <c r="H2331" s="31" t="s">
        <v>743</v>
      </c>
      <c r="I2331" s="31">
        <v>20473</v>
      </c>
      <c r="J2331" s="31">
        <v>181700</v>
      </c>
      <c r="K2331" s="31">
        <v>112.6747386</v>
      </c>
      <c r="L2331" s="31" t="s">
        <v>2208</v>
      </c>
      <c r="M2331" s="31">
        <v>112.6747386</v>
      </c>
    </row>
    <row r="2332" spans="1:13" x14ac:dyDescent="0.45">
      <c r="A2332" s="31" t="str">
        <f t="shared" si="141"/>
        <v>E08000020_Households with children claiming universal credit_Number</v>
      </c>
      <c r="B2332" s="31" t="s">
        <v>305</v>
      </c>
      <c r="C2332" s="31" t="s">
        <v>306</v>
      </c>
      <c r="D2332" s="31" t="s">
        <v>229</v>
      </c>
      <c r="E2332" s="21">
        <v>44154</v>
      </c>
      <c r="F2332" s="31" t="s">
        <v>32</v>
      </c>
      <c r="G2332" s="31" t="s">
        <v>37</v>
      </c>
      <c r="H2332" s="31" t="s">
        <v>743</v>
      </c>
      <c r="I2332" s="31">
        <v>4297</v>
      </c>
      <c r="J2332" s="31">
        <v>23600</v>
      </c>
      <c r="K2332" s="31">
        <v>182.07627120000001</v>
      </c>
      <c r="L2332" s="31" t="s">
        <v>2209</v>
      </c>
      <c r="M2332" s="31">
        <v>182.07627120000001</v>
      </c>
    </row>
    <row r="2333" spans="1:13" x14ac:dyDescent="0.45">
      <c r="A2333" s="31" t="str">
        <f t="shared" si="141"/>
        <v>E10000013_Households with children claiming universal credit_Number</v>
      </c>
      <c r="B2333" s="31" t="s">
        <v>307</v>
      </c>
      <c r="C2333" s="31" t="s">
        <v>308</v>
      </c>
      <c r="D2333" s="31" t="s">
        <v>229</v>
      </c>
      <c r="E2333" s="21">
        <v>44154</v>
      </c>
      <c r="F2333" s="31" t="s">
        <v>32</v>
      </c>
      <c r="G2333" s="31" t="s">
        <v>37</v>
      </c>
      <c r="H2333" s="31" t="s">
        <v>743</v>
      </c>
      <c r="I2333" s="31">
        <v>8664</v>
      </c>
      <c r="J2333" s="31">
        <v>72100</v>
      </c>
      <c r="K2333" s="31">
        <v>120.16643550000001</v>
      </c>
      <c r="L2333" s="31" t="s">
        <v>2210</v>
      </c>
      <c r="M2333" s="31">
        <v>120.16643550000001</v>
      </c>
    </row>
    <row r="2334" spans="1:13" x14ac:dyDescent="0.45">
      <c r="A2334" s="31" t="str">
        <f t="shared" si="141"/>
        <v>E09000011_Households with children claiming universal credit_Number</v>
      </c>
      <c r="B2334" s="31" t="s">
        <v>518</v>
      </c>
      <c r="C2334" s="31" t="s">
        <v>519</v>
      </c>
      <c r="D2334" s="31" t="s">
        <v>229</v>
      </c>
      <c r="E2334" s="21">
        <v>44154</v>
      </c>
      <c r="F2334" s="31" t="s">
        <v>32</v>
      </c>
      <c r="G2334" s="31" t="s">
        <v>37</v>
      </c>
      <c r="H2334" s="31" t="s">
        <v>743</v>
      </c>
      <c r="I2334" s="31">
        <v>4391</v>
      </c>
      <c r="J2334" s="31">
        <v>34800</v>
      </c>
      <c r="K2334" s="31">
        <v>126.17816089999999</v>
      </c>
      <c r="L2334" s="31" t="s">
        <v>2211</v>
      </c>
      <c r="M2334" s="31">
        <v>126.17816089999999</v>
      </c>
    </row>
    <row r="2335" spans="1:13" x14ac:dyDescent="0.45">
      <c r="A2335" s="31" t="str">
        <f t="shared" si="141"/>
        <v>E09000012_Households with children claiming universal credit_Number</v>
      </c>
      <c r="B2335" s="31" t="s">
        <v>498</v>
      </c>
      <c r="C2335" s="31" t="s">
        <v>499</v>
      </c>
      <c r="D2335" s="31" t="s">
        <v>229</v>
      </c>
      <c r="E2335" s="21">
        <v>44154</v>
      </c>
      <c r="F2335" s="31" t="s">
        <v>32</v>
      </c>
      <c r="G2335" s="31" t="s">
        <v>37</v>
      </c>
      <c r="H2335" s="31" t="s">
        <v>743</v>
      </c>
      <c r="I2335" s="31">
        <v>3929</v>
      </c>
      <c r="J2335" s="31">
        <v>33700</v>
      </c>
      <c r="K2335" s="31">
        <v>116.58753710000001</v>
      </c>
      <c r="L2335" s="31" t="s">
        <v>2212</v>
      </c>
      <c r="M2335" s="31">
        <v>116.58753710000001</v>
      </c>
    </row>
    <row r="2336" spans="1:13" x14ac:dyDescent="0.45">
      <c r="A2336" s="31" t="str">
        <f t="shared" si="141"/>
        <v>E06000006_Households with children claiming universal credit_Number</v>
      </c>
      <c r="B2336" s="31" t="s">
        <v>531</v>
      </c>
      <c r="C2336" s="31" t="s">
        <v>722</v>
      </c>
      <c r="D2336" s="31" t="s">
        <v>229</v>
      </c>
      <c r="E2336" s="21">
        <v>44154</v>
      </c>
      <c r="F2336" s="31" t="s">
        <v>32</v>
      </c>
      <c r="G2336" s="31" t="s">
        <v>37</v>
      </c>
      <c r="H2336" s="31" t="s">
        <v>743</v>
      </c>
      <c r="I2336" s="31">
        <v>4451</v>
      </c>
      <c r="J2336" s="31">
        <v>14500</v>
      </c>
      <c r="K2336" s="31">
        <v>306.96551720000002</v>
      </c>
      <c r="L2336" s="31" t="s">
        <v>2213</v>
      </c>
      <c r="M2336" s="31">
        <v>306.96551720000002</v>
      </c>
    </row>
    <row r="2337" spans="1:13" x14ac:dyDescent="0.45">
      <c r="A2337" s="31" t="str">
        <f t="shared" si="141"/>
        <v>E09000013_Households with children claiming universal credit_Number</v>
      </c>
      <c r="B2337" s="31" t="s">
        <v>491</v>
      </c>
      <c r="C2337" s="31" t="s">
        <v>723</v>
      </c>
      <c r="D2337" s="31" t="s">
        <v>229</v>
      </c>
      <c r="E2337" s="21">
        <v>44154</v>
      </c>
      <c r="F2337" s="31" t="s">
        <v>32</v>
      </c>
      <c r="G2337" s="31" t="s">
        <v>37</v>
      </c>
      <c r="H2337" s="31" t="s">
        <v>743</v>
      </c>
      <c r="I2337" s="31">
        <v>3408</v>
      </c>
      <c r="J2337" s="31">
        <v>20300</v>
      </c>
      <c r="K2337" s="31">
        <v>167.88177339999999</v>
      </c>
      <c r="L2337" s="31" t="s">
        <v>2214</v>
      </c>
      <c r="M2337" s="31">
        <v>167.88177339999999</v>
      </c>
    </row>
    <row r="2338" spans="1:13" x14ac:dyDescent="0.45">
      <c r="A2338" s="31" t="str">
        <f t="shared" si="141"/>
        <v>E10000014_Households with children claiming universal credit_Number</v>
      </c>
      <c r="B2338" s="31" t="s">
        <v>309</v>
      </c>
      <c r="C2338" s="31" t="s">
        <v>310</v>
      </c>
      <c r="D2338" s="31" t="s">
        <v>229</v>
      </c>
      <c r="E2338" s="21">
        <v>44154</v>
      </c>
      <c r="F2338" s="31" t="s">
        <v>32</v>
      </c>
      <c r="G2338" s="31" t="s">
        <v>37</v>
      </c>
      <c r="H2338" s="31" t="s">
        <v>743</v>
      </c>
      <c r="I2338" s="31">
        <v>14347</v>
      </c>
      <c r="J2338" s="31">
        <v>169500</v>
      </c>
      <c r="K2338" s="31">
        <v>84.643067849999994</v>
      </c>
      <c r="L2338" s="31" t="s">
        <v>2215</v>
      </c>
      <c r="M2338" s="31">
        <v>84.643067849999994</v>
      </c>
    </row>
    <row r="2339" spans="1:13" x14ac:dyDescent="0.45">
      <c r="A2339" s="31" t="str">
        <f t="shared" si="141"/>
        <v>E09000014_Households with children claiming universal credit_Number</v>
      </c>
      <c r="B2339" s="31" t="s">
        <v>311</v>
      </c>
      <c r="C2339" s="31" t="s">
        <v>312</v>
      </c>
      <c r="D2339" s="31" t="s">
        <v>229</v>
      </c>
      <c r="E2339" s="21">
        <v>44154</v>
      </c>
      <c r="F2339" s="31" t="s">
        <v>32</v>
      </c>
      <c r="G2339" s="31" t="s">
        <v>37</v>
      </c>
      <c r="H2339" s="31" t="s">
        <v>743</v>
      </c>
      <c r="I2339" s="31">
        <v>4432</v>
      </c>
      <c r="J2339" s="31">
        <v>34800</v>
      </c>
      <c r="K2339" s="31">
        <v>127.3563218</v>
      </c>
      <c r="L2339" s="31" t="s">
        <v>2216</v>
      </c>
      <c r="M2339" s="31">
        <v>127.3563218</v>
      </c>
    </row>
    <row r="2340" spans="1:13" x14ac:dyDescent="0.45">
      <c r="A2340" s="31" t="str">
        <f t="shared" si="141"/>
        <v>E09000015_Households with children claiming universal credit_Number</v>
      </c>
      <c r="B2340" s="31" t="s">
        <v>496</v>
      </c>
      <c r="C2340" s="31" t="s">
        <v>497</v>
      </c>
      <c r="D2340" s="31" t="s">
        <v>229</v>
      </c>
      <c r="E2340" s="21">
        <v>44154</v>
      </c>
      <c r="F2340" s="31" t="s">
        <v>32</v>
      </c>
      <c r="G2340" s="31" t="s">
        <v>37</v>
      </c>
      <c r="H2340" s="31" t="s">
        <v>743</v>
      </c>
      <c r="I2340" s="31">
        <v>2950</v>
      </c>
      <c r="J2340" s="31">
        <v>31300</v>
      </c>
      <c r="K2340" s="31">
        <v>94.249201279999994</v>
      </c>
      <c r="L2340" s="31" t="s">
        <v>2217</v>
      </c>
      <c r="M2340" s="31">
        <v>94.249201279999994</v>
      </c>
    </row>
    <row r="2341" spans="1:13" x14ac:dyDescent="0.45">
      <c r="A2341" s="31" t="str">
        <f t="shared" si="141"/>
        <v>E06000001_Households with children claiming universal credit_Number</v>
      </c>
      <c r="B2341" s="31" t="s">
        <v>313</v>
      </c>
      <c r="C2341" s="31" t="s">
        <v>314</v>
      </c>
      <c r="D2341" s="31" t="s">
        <v>229</v>
      </c>
      <c r="E2341" s="21">
        <v>44154</v>
      </c>
      <c r="F2341" s="31" t="s">
        <v>32</v>
      </c>
      <c r="G2341" s="31" t="s">
        <v>37</v>
      </c>
      <c r="H2341" s="31" t="s">
        <v>743</v>
      </c>
      <c r="I2341" s="31">
        <v>3335</v>
      </c>
      <c r="J2341" s="31">
        <v>10200</v>
      </c>
      <c r="K2341" s="31">
        <v>326.9607843</v>
      </c>
      <c r="L2341" s="31" t="s">
        <v>2218</v>
      </c>
      <c r="M2341" s="31">
        <v>326.9607843</v>
      </c>
    </row>
    <row r="2342" spans="1:13" x14ac:dyDescent="0.45">
      <c r="A2342" s="31" t="str">
        <f t="shared" si="141"/>
        <v>E09000016_Households with children claiming universal credit_Number</v>
      </c>
      <c r="B2342" s="31" t="s">
        <v>315</v>
      </c>
      <c r="C2342" s="31" t="s">
        <v>316</v>
      </c>
      <c r="D2342" s="31" t="s">
        <v>229</v>
      </c>
      <c r="E2342" s="21">
        <v>44154</v>
      </c>
      <c r="F2342" s="31" t="s">
        <v>32</v>
      </c>
      <c r="G2342" s="31" t="s">
        <v>37</v>
      </c>
      <c r="H2342" s="31" t="s">
        <v>743</v>
      </c>
      <c r="I2342" s="31">
        <v>3704</v>
      </c>
      <c r="J2342" s="31">
        <v>32200</v>
      </c>
      <c r="K2342" s="31">
        <v>115.0310559</v>
      </c>
      <c r="L2342" s="31" t="s">
        <v>2219</v>
      </c>
      <c r="M2342" s="31">
        <v>115.0310559</v>
      </c>
    </row>
    <row r="2343" spans="1:13" x14ac:dyDescent="0.45">
      <c r="A2343" s="31" t="str">
        <f t="shared" si="141"/>
        <v>E06000019_Households with children claiming universal credit_Number</v>
      </c>
      <c r="B2343" s="31" t="s">
        <v>317</v>
      </c>
      <c r="C2343" s="31" t="s">
        <v>318</v>
      </c>
      <c r="D2343" s="31" t="s">
        <v>229</v>
      </c>
      <c r="E2343" s="21">
        <v>44154</v>
      </c>
      <c r="F2343" s="31" t="s">
        <v>32</v>
      </c>
      <c r="G2343" s="31" t="s">
        <v>37</v>
      </c>
      <c r="H2343" s="31" t="s">
        <v>743</v>
      </c>
      <c r="I2343" s="31">
        <v>2098</v>
      </c>
      <c r="J2343" s="31">
        <v>18400</v>
      </c>
      <c r="K2343" s="31">
        <v>114.0217391</v>
      </c>
      <c r="L2343" s="31" t="s">
        <v>2220</v>
      </c>
      <c r="M2343" s="31">
        <v>114.0217391</v>
      </c>
    </row>
    <row r="2344" spans="1:13" x14ac:dyDescent="0.45">
      <c r="A2344" s="31" t="str">
        <f t="shared" si="141"/>
        <v>E10000015_Households with children claiming universal credit_Number</v>
      </c>
      <c r="B2344" s="31" t="s">
        <v>319</v>
      </c>
      <c r="C2344" s="31" t="s">
        <v>320</v>
      </c>
      <c r="D2344" s="31" t="s">
        <v>229</v>
      </c>
      <c r="E2344" s="21">
        <v>44154</v>
      </c>
      <c r="F2344" s="31" t="s">
        <v>32</v>
      </c>
      <c r="G2344" s="31" t="s">
        <v>37</v>
      </c>
      <c r="H2344" s="31" t="s">
        <v>743</v>
      </c>
      <c r="I2344" s="31">
        <v>13875</v>
      </c>
      <c r="J2344" s="31">
        <v>157400</v>
      </c>
      <c r="K2344" s="31">
        <v>88.151207119999995</v>
      </c>
      <c r="L2344" s="31" t="s">
        <v>2221</v>
      </c>
      <c r="M2344" s="31">
        <v>88.151207119999995</v>
      </c>
    </row>
    <row r="2345" spans="1:13" x14ac:dyDescent="0.45">
      <c r="A2345" s="31" t="str">
        <f t="shared" si="141"/>
        <v>E09000017_Households with children claiming universal credit_Number</v>
      </c>
      <c r="B2345" s="31" t="s">
        <v>321</v>
      </c>
      <c r="C2345" s="31" t="s">
        <v>322</v>
      </c>
      <c r="D2345" s="31" t="s">
        <v>229</v>
      </c>
      <c r="E2345" s="21">
        <v>44154</v>
      </c>
      <c r="F2345" s="31" t="s">
        <v>32</v>
      </c>
      <c r="G2345" s="31" t="s">
        <v>37</v>
      </c>
      <c r="H2345" s="31" t="s">
        <v>743</v>
      </c>
      <c r="I2345" s="31">
        <v>3897</v>
      </c>
      <c r="J2345" s="31">
        <v>42400</v>
      </c>
      <c r="K2345" s="31">
        <v>91.910377359999998</v>
      </c>
      <c r="L2345" s="31" t="s">
        <v>2222</v>
      </c>
      <c r="M2345" s="31">
        <v>91.910377359999998</v>
      </c>
    </row>
    <row r="2346" spans="1:13" x14ac:dyDescent="0.45">
      <c r="A2346" s="31" t="str">
        <f t="shared" si="141"/>
        <v>E09000018_Households with children claiming universal credit_Number</v>
      </c>
      <c r="B2346" s="31" t="s">
        <v>323</v>
      </c>
      <c r="C2346" s="31" t="s">
        <v>324</v>
      </c>
      <c r="D2346" s="31" t="s">
        <v>229</v>
      </c>
      <c r="E2346" s="21">
        <v>44154</v>
      </c>
      <c r="F2346" s="31" t="s">
        <v>32</v>
      </c>
      <c r="G2346" s="31" t="s">
        <v>37</v>
      </c>
      <c r="H2346" s="31" t="s">
        <v>743</v>
      </c>
      <c r="I2346" s="31">
        <v>8342</v>
      </c>
      <c r="J2346" s="31">
        <v>33800</v>
      </c>
      <c r="K2346" s="31">
        <v>246.80473370000001</v>
      </c>
      <c r="L2346" s="31" t="s">
        <v>2223</v>
      </c>
      <c r="M2346" s="31">
        <v>246.80473370000001</v>
      </c>
    </row>
    <row r="2347" spans="1:13" x14ac:dyDescent="0.45">
      <c r="A2347" s="31" t="str">
        <f t="shared" si="141"/>
        <v>E06000046_Households with children claiming universal credit_Number</v>
      </c>
      <c r="B2347" s="31" t="s">
        <v>325</v>
      </c>
      <c r="C2347" s="31" t="s">
        <v>326</v>
      </c>
      <c r="D2347" s="31" t="s">
        <v>229</v>
      </c>
      <c r="E2347" s="21">
        <v>44154</v>
      </c>
      <c r="F2347" s="31" t="s">
        <v>32</v>
      </c>
      <c r="G2347" s="31" t="s">
        <v>37</v>
      </c>
      <c r="H2347" s="31" t="s">
        <v>743</v>
      </c>
      <c r="I2347" s="31">
        <v>1939</v>
      </c>
      <c r="J2347" s="31">
        <v>13300</v>
      </c>
      <c r="K2347" s="31">
        <v>145.7894737</v>
      </c>
      <c r="L2347" s="31" t="s">
        <v>2224</v>
      </c>
      <c r="M2347" s="31">
        <v>145.7894737</v>
      </c>
    </row>
    <row r="2348" spans="1:13" x14ac:dyDescent="0.45">
      <c r="A2348" s="31" t="str">
        <f t="shared" si="141"/>
        <v>E06000053_Households with children claiming universal credit_Number</v>
      </c>
      <c r="B2348" s="31" t="s">
        <v>550</v>
      </c>
      <c r="C2348" s="31" t="s">
        <v>551</v>
      </c>
      <c r="D2348" s="31" t="s">
        <v>229</v>
      </c>
      <c r="E2348" s="21">
        <v>44154</v>
      </c>
      <c r="F2348" s="31" t="s">
        <v>32</v>
      </c>
      <c r="G2348" s="31" t="s">
        <v>37</v>
      </c>
      <c r="H2348" s="31" t="s">
        <v>743</v>
      </c>
      <c r="I2348" s="31">
        <v>9</v>
      </c>
      <c r="J2348" s="31" t="s">
        <v>13</v>
      </c>
      <c r="K2348" s="31" t="s">
        <v>13</v>
      </c>
      <c r="L2348" s="31" t="s">
        <v>70</v>
      </c>
      <c r="M2348" s="31" t="s">
        <v>70</v>
      </c>
    </row>
    <row r="2349" spans="1:13" x14ac:dyDescent="0.45">
      <c r="A2349" s="31" t="str">
        <f t="shared" si="141"/>
        <v>E09000019_Households with children claiming universal credit_Number</v>
      </c>
      <c r="B2349" s="31" t="s">
        <v>500</v>
      </c>
      <c r="C2349" s="31" t="s">
        <v>501</v>
      </c>
      <c r="D2349" s="31" t="s">
        <v>229</v>
      </c>
      <c r="E2349" s="21">
        <v>44154</v>
      </c>
      <c r="F2349" s="31" t="s">
        <v>32</v>
      </c>
      <c r="G2349" s="31" t="s">
        <v>37</v>
      </c>
      <c r="H2349" s="31" t="s">
        <v>743</v>
      </c>
      <c r="I2349" s="31">
        <v>3218</v>
      </c>
      <c r="J2349" s="31">
        <v>22700</v>
      </c>
      <c r="K2349" s="31">
        <v>141.7621145</v>
      </c>
      <c r="L2349" s="31" t="s">
        <v>2225</v>
      </c>
      <c r="M2349" s="31">
        <v>141.7621145</v>
      </c>
    </row>
    <row r="2350" spans="1:13" x14ac:dyDescent="0.45">
      <c r="A2350" s="31" t="str">
        <f t="shared" si="141"/>
        <v>E09000020_Households with children claiming universal credit_Number</v>
      </c>
      <c r="B2350" s="31" t="s">
        <v>479</v>
      </c>
      <c r="C2350" s="31" t="s">
        <v>674</v>
      </c>
      <c r="D2350" s="31" t="s">
        <v>229</v>
      </c>
      <c r="E2350" s="21">
        <v>44154</v>
      </c>
      <c r="F2350" s="31" t="s">
        <v>32</v>
      </c>
      <c r="G2350" s="31" t="s">
        <v>37</v>
      </c>
      <c r="H2350" s="31" t="s">
        <v>743</v>
      </c>
      <c r="I2350" s="31">
        <v>1081</v>
      </c>
      <c r="J2350" s="31">
        <v>16100</v>
      </c>
      <c r="K2350" s="31">
        <v>67.142857140000004</v>
      </c>
      <c r="L2350" s="31" t="s">
        <v>2226</v>
      </c>
      <c r="M2350" s="31">
        <v>67.142857140000004</v>
      </c>
    </row>
    <row r="2351" spans="1:13" x14ac:dyDescent="0.45">
      <c r="A2351" s="31" t="str">
        <f t="shared" si="141"/>
        <v>E10000016_Households with children claiming universal credit_Number</v>
      </c>
      <c r="B2351" s="31" t="s">
        <v>327</v>
      </c>
      <c r="C2351" s="31" t="s">
        <v>328</v>
      </c>
      <c r="D2351" s="31" t="s">
        <v>229</v>
      </c>
      <c r="E2351" s="21">
        <v>44154</v>
      </c>
      <c r="F2351" s="31" t="s">
        <v>32</v>
      </c>
      <c r="G2351" s="31" t="s">
        <v>37</v>
      </c>
      <c r="H2351" s="31" t="s">
        <v>743</v>
      </c>
      <c r="I2351" s="31">
        <v>23745</v>
      </c>
      <c r="J2351" s="31">
        <v>196400</v>
      </c>
      <c r="K2351" s="31">
        <v>120.901222</v>
      </c>
      <c r="L2351" s="31" t="s">
        <v>2227</v>
      </c>
      <c r="M2351" s="31">
        <v>120.901222</v>
      </c>
    </row>
    <row r="2352" spans="1:13" x14ac:dyDescent="0.45">
      <c r="A2352" s="31" t="str">
        <f t="shared" si="141"/>
        <v>E06000010_Households with children claiming universal credit_Number</v>
      </c>
      <c r="B2352" s="31" t="s">
        <v>329</v>
      </c>
      <c r="C2352" s="31" t="s">
        <v>330</v>
      </c>
      <c r="D2352" s="31" t="s">
        <v>229</v>
      </c>
      <c r="E2352" s="21">
        <v>44154</v>
      </c>
      <c r="F2352" s="31" t="s">
        <v>32</v>
      </c>
      <c r="G2352" s="31" t="s">
        <v>37</v>
      </c>
      <c r="H2352" s="31" t="s">
        <v>743</v>
      </c>
      <c r="I2352" s="31">
        <v>5472</v>
      </c>
      <c r="J2352" s="31">
        <v>31600</v>
      </c>
      <c r="K2352" s="31">
        <v>173.164557</v>
      </c>
      <c r="L2352" s="31" t="s">
        <v>2228</v>
      </c>
      <c r="M2352" s="31">
        <v>173.164557</v>
      </c>
    </row>
    <row r="2353" spans="1:13" x14ac:dyDescent="0.45">
      <c r="A2353" s="31" t="str">
        <f t="shared" si="141"/>
        <v>E09000021_Households with children claiming universal credit_Number</v>
      </c>
      <c r="B2353" s="31" t="s">
        <v>520</v>
      </c>
      <c r="C2353" s="31" t="s">
        <v>521</v>
      </c>
      <c r="D2353" s="31" t="s">
        <v>229</v>
      </c>
      <c r="E2353" s="21">
        <v>44154</v>
      </c>
      <c r="F2353" s="31" t="s">
        <v>32</v>
      </c>
      <c r="G2353" s="31" t="s">
        <v>37</v>
      </c>
      <c r="H2353" s="31" t="s">
        <v>743</v>
      </c>
      <c r="I2353" s="31">
        <v>1726</v>
      </c>
      <c r="J2353" s="31">
        <v>25700</v>
      </c>
      <c r="K2353" s="31">
        <v>67.159533069999995</v>
      </c>
      <c r="L2353" s="31" t="s">
        <v>2229</v>
      </c>
      <c r="M2353" s="31">
        <v>67.159533069999995</v>
      </c>
    </row>
    <row r="2354" spans="1:13" x14ac:dyDescent="0.45">
      <c r="A2354" s="31" t="str">
        <f t="shared" si="141"/>
        <v>E08000011_Households with children claiming universal credit_Number</v>
      </c>
      <c r="B2354" s="31" t="s">
        <v>333</v>
      </c>
      <c r="C2354" s="31" t="s">
        <v>334</v>
      </c>
      <c r="D2354" s="31" t="s">
        <v>229</v>
      </c>
      <c r="E2354" s="21">
        <v>44154</v>
      </c>
      <c r="F2354" s="31" t="s">
        <v>32</v>
      </c>
      <c r="G2354" s="31" t="s">
        <v>37</v>
      </c>
      <c r="H2354" s="31" t="s">
        <v>743</v>
      </c>
      <c r="I2354" s="31">
        <v>4219</v>
      </c>
      <c r="J2354" s="31">
        <v>15900</v>
      </c>
      <c r="K2354" s="31">
        <v>265.34591189999998</v>
      </c>
      <c r="L2354" s="31" t="s">
        <v>2230</v>
      </c>
      <c r="M2354" s="31">
        <v>265.34591189999998</v>
      </c>
    </row>
    <row r="2355" spans="1:13" x14ac:dyDescent="0.45">
      <c r="A2355" s="31" t="str">
        <f t="shared" si="141"/>
        <v>E09000022_Households with children claiming universal credit_Number</v>
      </c>
      <c r="B2355" s="31" t="s">
        <v>335</v>
      </c>
      <c r="C2355" s="31" t="s">
        <v>336</v>
      </c>
      <c r="D2355" s="31" t="s">
        <v>229</v>
      </c>
      <c r="E2355" s="21">
        <v>44154</v>
      </c>
      <c r="F2355" s="31" t="s">
        <v>32</v>
      </c>
      <c r="G2355" s="31" t="s">
        <v>37</v>
      </c>
      <c r="H2355" s="31" t="s">
        <v>743</v>
      </c>
      <c r="I2355" s="31">
        <v>5968</v>
      </c>
      <c r="J2355" s="31">
        <v>37100</v>
      </c>
      <c r="K2355" s="31">
        <v>160.8625337</v>
      </c>
      <c r="L2355" s="31" t="s">
        <v>2231</v>
      </c>
      <c r="M2355" s="31">
        <v>160.8625337</v>
      </c>
    </row>
    <row r="2356" spans="1:13" x14ac:dyDescent="0.45">
      <c r="A2356" s="31" t="str">
        <f t="shared" si="141"/>
        <v>E10000017_Households with children claiming universal credit_Number</v>
      </c>
      <c r="B2356" s="31" t="s">
        <v>337</v>
      </c>
      <c r="C2356" s="31" t="s">
        <v>338</v>
      </c>
      <c r="D2356" s="31" t="s">
        <v>229</v>
      </c>
      <c r="E2356" s="21">
        <v>44154</v>
      </c>
      <c r="F2356" s="31" t="s">
        <v>32</v>
      </c>
      <c r="G2356" s="31" t="s">
        <v>37</v>
      </c>
      <c r="H2356" s="31" t="s">
        <v>743</v>
      </c>
      <c r="I2356" s="31">
        <v>22287</v>
      </c>
      <c r="J2356" s="31">
        <v>152500</v>
      </c>
      <c r="K2356" s="31">
        <v>146.14426230000001</v>
      </c>
      <c r="L2356" s="31" t="s">
        <v>2232</v>
      </c>
      <c r="M2356" s="31">
        <v>146.14426230000001</v>
      </c>
    </row>
    <row r="2357" spans="1:13" x14ac:dyDescent="0.45">
      <c r="A2357" s="31" t="str">
        <f t="shared" ref="A2357:A2388" si="142">CONCATENATE(B2357,"_",G2357,"_",H2357)</f>
        <v>E06000016_Households with children claiming universal credit_Number</v>
      </c>
      <c r="B2357" s="31" t="s">
        <v>341</v>
      </c>
      <c r="C2357" s="31" t="s">
        <v>342</v>
      </c>
      <c r="D2357" s="31" t="s">
        <v>229</v>
      </c>
      <c r="E2357" s="21">
        <v>44154</v>
      </c>
      <c r="F2357" s="31" t="s">
        <v>32</v>
      </c>
      <c r="G2357" s="31" t="s">
        <v>37</v>
      </c>
      <c r="H2357" s="31" t="s">
        <v>743</v>
      </c>
      <c r="I2357" s="31">
        <v>6949</v>
      </c>
      <c r="J2357" s="31">
        <v>45300</v>
      </c>
      <c r="K2357" s="31">
        <v>153.39955850000001</v>
      </c>
      <c r="L2357" s="31" t="s">
        <v>2233</v>
      </c>
      <c r="M2357" s="31">
        <v>153.39955850000001</v>
      </c>
    </row>
    <row r="2358" spans="1:13" x14ac:dyDescent="0.45">
      <c r="A2358" s="31" t="str">
        <f t="shared" si="142"/>
        <v>E10000018_Households with children claiming universal credit_Number</v>
      </c>
      <c r="B2358" s="31" t="s">
        <v>552</v>
      </c>
      <c r="C2358" s="31" t="s">
        <v>553</v>
      </c>
      <c r="D2358" s="31" t="s">
        <v>229</v>
      </c>
      <c r="E2358" s="21">
        <v>44154</v>
      </c>
      <c r="F2358" s="31" t="s">
        <v>32</v>
      </c>
      <c r="G2358" s="31" t="s">
        <v>37</v>
      </c>
      <c r="H2358" s="31" t="s">
        <v>743</v>
      </c>
      <c r="I2358" s="31">
        <v>8601</v>
      </c>
      <c r="J2358" s="31">
        <v>77900</v>
      </c>
      <c r="K2358" s="31">
        <v>110.4107831</v>
      </c>
      <c r="L2358" s="31" t="s">
        <v>2234</v>
      </c>
      <c r="M2358" s="31">
        <v>110.4107831</v>
      </c>
    </row>
    <row r="2359" spans="1:13" x14ac:dyDescent="0.45">
      <c r="A2359" s="31" t="str">
        <f t="shared" si="142"/>
        <v>E09000023_Households with children claiming universal credit_Number</v>
      </c>
      <c r="B2359" s="31" t="s">
        <v>343</v>
      </c>
      <c r="C2359" s="31" t="s">
        <v>344</v>
      </c>
      <c r="D2359" s="31" t="s">
        <v>229</v>
      </c>
      <c r="E2359" s="21">
        <v>44154</v>
      </c>
      <c r="F2359" s="31" t="s">
        <v>32</v>
      </c>
      <c r="G2359" s="31" t="s">
        <v>37</v>
      </c>
      <c r="H2359" s="31" t="s">
        <v>743</v>
      </c>
      <c r="I2359" s="31">
        <v>6032</v>
      </c>
      <c r="J2359" s="31">
        <v>42800</v>
      </c>
      <c r="K2359" s="31">
        <v>140.93457939999999</v>
      </c>
      <c r="L2359" s="31" t="s">
        <v>2235</v>
      </c>
      <c r="M2359" s="31">
        <v>140.93457939999999</v>
      </c>
    </row>
    <row r="2360" spans="1:13" x14ac:dyDescent="0.45">
      <c r="A2360" s="31" t="str">
        <f t="shared" si="142"/>
        <v>E10000019_Households with children claiming universal credit_Number</v>
      </c>
      <c r="B2360" s="31" t="s">
        <v>345</v>
      </c>
      <c r="C2360" s="31" t="s">
        <v>346</v>
      </c>
      <c r="D2360" s="31" t="s">
        <v>229</v>
      </c>
      <c r="E2360" s="21">
        <v>44154</v>
      </c>
      <c r="F2360" s="31" t="s">
        <v>32</v>
      </c>
      <c r="G2360" s="31" t="s">
        <v>37</v>
      </c>
      <c r="H2360" s="31" t="s">
        <v>743</v>
      </c>
      <c r="I2360" s="31">
        <v>11858</v>
      </c>
      <c r="J2360" s="31">
        <v>90400</v>
      </c>
      <c r="K2360" s="31">
        <v>131.17256639999999</v>
      </c>
      <c r="L2360" s="31" t="s">
        <v>2236</v>
      </c>
      <c r="M2360" s="31">
        <v>131.17256639999999</v>
      </c>
    </row>
    <row r="2361" spans="1:13" x14ac:dyDescent="0.45">
      <c r="A2361" s="31" t="str">
        <f t="shared" si="142"/>
        <v>E08000012_Households with children claiming universal credit_Number</v>
      </c>
      <c r="B2361" s="31" t="s">
        <v>347</v>
      </c>
      <c r="C2361" s="31" t="s">
        <v>348</v>
      </c>
      <c r="D2361" s="31" t="s">
        <v>229</v>
      </c>
      <c r="E2361" s="21">
        <v>44154</v>
      </c>
      <c r="F2361" s="31" t="s">
        <v>32</v>
      </c>
      <c r="G2361" s="31" t="s">
        <v>37</v>
      </c>
      <c r="H2361" s="31" t="s">
        <v>743</v>
      </c>
      <c r="I2361" s="31">
        <v>10331</v>
      </c>
      <c r="J2361" s="31">
        <v>56700</v>
      </c>
      <c r="K2361" s="31">
        <v>182.20458550000001</v>
      </c>
      <c r="L2361" s="31" t="s">
        <v>2237</v>
      </c>
      <c r="M2361" s="31">
        <v>182.20458550000001</v>
      </c>
    </row>
    <row r="2362" spans="1:13" x14ac:dyDescent="0.45">
      <c r="A2362" s="31" t="str">
        <f t="shared" si="142"/>
        <v>E06000032_Households with children claiming universal credit_Number</v>
      </c>
      <c r="B2362" s="31" t="s">
        <v>564</v>
      </c>
      <c r="C2362" s="31" t="s">
        <v>724</v>
      </c>
      <c r="D2362" s="31" t="s">
        <v>229</v>
      </c>
      <c r="E2362" s="21">
        <v>44154</v>
      </c>
      <c r="F2362" s="31" t="s">
        <v>32</v>
      </c>
      <c r="G2362" s="31" t="s">
        <v>37</v>
      </c>
      <c r="H2362" s="31" t="s">
        <v>743</v>
      </c>
      <c r="I2362" s="31">
        <v>3281</v>
      </c>
      <c r="J2362" s="31">
        <v>28000</v>
      </c>
      <c r="K2362" s="31">
        <v>117.1785714</v>
      </c>
      <c r="L2362" s="31" t="s">
        <v>2238</v>
      </c>
      <c r="M2362" s="31">
        <v>117.1785714</v>
      </c>
    </row>
    <row r="2363" spans="1:13" x14ac:dyDescent="0.45">
      <c r="A2363" s="31" t="str">
        <f t="shared" si="142"/>
        <v>E08000003_Households with children claiming universal credit_Number</v>
      </c>
      <c r="B2363" s="31" t="s">
        <v>349</v>
      </c>
      <c r="C2363" s="31" t="s">
        <v>350</v>
      </c>
      <c r="D2363" s="31" t="s">
        <v>229</v>
      </c>
      <c r="E2363" s="21">
        <v>44154</v>
      </c>
      <c r="F2363" s="31" t="s">
        <v>32</v>
      </c>
      <c r="G2363" s="31" t="s">
        <v>37</v>
      </c>
      <c r="H2363" s="31" t="s">
        <v>743</v>
      </c>
      <c r="I2363" s="31">
        <v>14532</v>
      </c>
      <c r="J2363" s="31">
        <v>67500</v>
      </c>
      <c r="K2363" s="31">
        <v>215.28888889999999</v>
      </c>
      <c r="L2363" s="31" t="s">
        <v>2239</v>
      </c>
      <c r="M2363" s="31">
        <v>215.28888889999999</v>
      </c>
    </row>
    <row r="2364" spans="1:13" x14ac:dyDescent="0.45">
      <c r="A2364" s="31" t="str">
        <f t="shared" si="142"/>
        <v>E06000035_Households with children claiming universal credit_Number</v>
      </c>
      <c r="B2364" s="31" t="s">
        <v>351</v>
      </c>
      <c r="C2364" s="31" t="s">
        <v>352</v>
      </c>
      <c r="D2364" s="31" t="s">
        <v>229</v>
      </c>
      <c r="E2364" s="21">
        <v>44154</v>
      </c>
      <c r="F2364" s="31" t="s">
        <v>32</v>
      </c>
      <c r="G2364" s="31" t="s">
        <v>37</v>
      </c>
      <c r="H2364" s="31" t="s">
        <v>743</v>
      </c>
      <c r="I2364" s="31">
        <v>4887</v>
      </c>
      <c r="J2364" s="31">
        <v>35500</v>
      </c>
      <c r="K2364" s="31">
        <v>137.6619718</v>
      </c>
      <c r="L2364" s="31" t="s">
        <v>2240</v>
      </c>
      <c r="M2364" s="31">
        <v>137.6619718</v>
      </c>
    </row>
    <row r="2365" spans="1:13" x14ac:dyDescent="0.45">
      <c r="A2365" s="31" t="str">
        <f t="shared" si="142"/>
        <v>E09000024_Households with children claiming universal credit_Number</v>
      </c>
      <c r="B2365" s="31" t="s">
        <v>353</v>
      </c>
      <c r="C2365" s="31" t="s">
        <v>354</v>
      </c>
      <c r="D2365" s="31" t="s">
        <v>229</v>
      </c>
      <c r="E2365" s="21">
        <v>44154</v>
      </c>
      <c r="F2365" s="31" t="s">
        <v>32</v>
      </c>
      <c r="G2365" s="31" t="s">
        <v>37</v>
      </c>
      <c r="H2365" s="31" t="s">
        <v>743</v>
      </c>
      <c r="I2365" s="31">
        <v>3393</v>
      </c>
      <c r="J2365" s="31">
        <v>24000</v>
      </c>
      <c r="K2365" s="31">
        <v>141.375</v>
      </c>
      <c r="L2365" s="31" t="s">
        <v>2241</v>
      </c>
      <c r="M2365" s="31">
        <v>141.375</v>
      </c>
    </row>
    <row r="2366" spans="1:13" x14ac:dyDescent="0.45">
      <c r="A2366" s="31" t="str">
        <f t="shared" si="142"/>
        <v>E06000002_Households with children claiming universal credit_Number</v>
      </c>
      <c r="B2366" s="31" t="s">
        <v>511</v>
      </c>
      <c r="C2366" s="31" t="s">
        <v>725</v>
      </c>
      <c r="D2366" s="31" t="s">
        <v>229</v>
      </c>
      <c r="E2366" s="21">
        <v>44154</v>
      </c>
      <c r="F2366" s="31" t="s">
        <v>32</v>
      </c>
      <c r="G2366" s="31" t="s">
        <v>37</v>
      </c>
      <c r="H2366" s="31" t="s">
        <v>743</v>
      </c>
      <c r="I2366" s="31">
        <v>3508</v>
      </c>
      <c r="J2366" s="31">
        <v>19700</v>
      </c>
      <c r="K2366" s="31">
        <v>178.071066</v>
      </c>
      <c r="L2366" s="31" t="s">
        <v>2242</v>
      </c>
      <c r="M2366" s="31">
        <v>178.071066</v>
      </c>
    </row>
    <row r="2367" spans="1:13" x14ac:dyDescent="0.45">
      <c r="A2367" s="31" t="str">
        <f t="shared" si="142"/>
        <v>E06000042_Households with children claiming universal credit_Number</v>
      </c>
      <c r="B2367" s="31" t="s">
        <v>355</v>
      </c>
      <c r="C2367" s="31" t="s">
        <v>356</v>
      </c>
      <c r="D2367" s="31" t="s">
        <v>229</v>
      </c>
      <c r="E2367" s="21">
        <v>44154</v>
      </c>
      <c r="F2367" s="31" t="s">
        <v>32</v>
      </c>
      <c r="G2367" s="31" t="s">
        <v>37</v>
      </c>
      <c r="H2367" s="31" t="s">
        <v>743</v>
      </c>
      <c r="I2367" s="31">
        <v>3627</v>
      </c>
      <c r="J2367" s="31">
        <v>36100</v>
      </c>
      <c r="K2367" s="31">
        <v>100.4709141</v>
      </c>
      <c r="L2367" s="31" t="s">
        <v>2243</v>
      </c>
      <c r="M2367" s="31">
        <v>100.4709141</v>
      </c>
    </row>
    <row r="2368" spans="1:13" x14ac:dyDescent="0.45">
      <c r="A2368" s="31" t="str">
        <f t="shared" si="142"/>
        <v>E08000021_Households with children claiming universal credit_Number</v>
      </c>
      <c r="B2368" s="31" t="s">
        <v>357</v>
      </c>
      <c r="C2368" s="31" t="s">
        <v>358</v>
      </c>
      <c r="D2368" s="31" t="s">
        <v>229</v>
      </c>
      <c r="E2368" s="21">
        <v>44154</v>
      </c>
      <c r="F2368" s="31" t="s">
        <v>32</v>
      </c>
      <c r="G2368" s="31" t="s">
        <v>37</v>
      </c>
      <c r="H2368" s="31" t="s">
        <v>743</v>
      </c>
      <c r="I2368" s="31">
        <v>7871</v>
      </c>
      <c r="J2368" s="31">
        <v>32600</v>
      </c>
      <c r="K2368" s="31">
        <v>241.44171779999999</v>
      </c>
      <c r="L2368" s="31" t="s">
        <v>2244</v>
      </c>
      <c r="M2368" s="31">
        <v>241.44171779999999</v>
      </c>
    </row>
    <row r="2369" spans="1:13" x14ac:dyDescent="0.45">
      <c r="A2369" s="31" t="str">
        <f t="shared" si="142"/>
        <v>E09000025_Households with children claiming universal credit_Number</v>
      </c>
      <c r="B2369" s="31" t="s">
        <v>359</v>
      </c>
      <c r="C2369" s="31" t="s">
        <v>360</v>
      </c>
      <c r="D2369" s="31" t="s">
        <v>229</v>
      </c>
      <c r="E2369" s="21">
        <v>44154</v>
      </c>
      <c r="F2369" s="31" t="s">
        <v>32</v>
      </c>
      <c r="G2369" s="31" t="s">
        <v>37</v>
      </c>
      <c r="H2369" s="31" t="s">
        <v>743</v>
      </c>
      <c r="I2369" s="31">
        <v>6794</v>
      </c>
      <c r="J2369" s="31">
        <v>47600</v>
      </c>
      <c r="K2369" s="31">
        <v>142.73109239999999</v>
      </c>
      <c r="L2369" s="31" t="s">
        <v>2245</v>
      </c>
      <c r="M2369" s="31">
        <v>142.73109239999999</v>
      </c>
    </row>
    <row r="2370" spans="1:13" x14ac:dyDescent="0.45">
      <c r="A2370" s="31" t="str">
        <f t="shared" si="142"/>
        <v>E10000020_Households with children claiming universal credit_Number</v>
      </c>
      <c r="B2370" s="31" t="s">
        <v>361</v>
      </c>
      <c r="C2370" s="31" t="s">
        <v>362</v>
      </c>
      <c r="D2370" s="31" t="s">
        <v>229</v>
      </c>
      <c r="E2370" s="21">
        <v>44154</v>
      </c>
      <c r="F2370" s="31" t="s">
        <v>32</v>
      </c>
      <c r="G2370" s="31" t="s">
        <v>37</v>
      </c>
      <c r="H2370" s="31" t="s">
        <v>743</v>
      </c>
      <c r="I2370" s="31">
        <v>12526</v>
      </c>
      <c r="J2370" s="31">
        <v>103500</v>
      </c>
      <c r="K2370" s="31">
        <v>121.0241546</v>
      </c>
      <c r="L2370" s="31" t="s">
        <v>2246</v>
      </c>
      <c r="M2370" s="31">
        <v>121.0241546</v>
      </c>
    </row>
    <row r="2371" spans="1:13" x14ac:dyDescent="0.45">
      <c r="A2371" s="31" t="str">
        <f t="shared" si="142"/>
        <v>E06000012_Households with children claiming universal credit_Number</v>
      </c>
      <c r="B2371" s="31" t="s">
        <v>363</v>
      </c>
      <c r="C2371" s="31" t="s">
        <v>364</v>
      </c>
      <c r="D2371" s="31" t="s">
        <v>229</v>
      </c>
      <c r="E2371" s="21">
        <v>44154</v>
      </c>
      <c r="F2371" s="31" t="s">
        <v>32</v>
      </c>
      <c r="G2371" s="31" t="s">
        <v>37</v>
      </c>
      <c r="H2371" s="31" t="s">
        <v>743</v>
      </c>
      <c r="I2371" s="31">
        <v>4113</v>
      </c>
      <c r="J2371" s="31">
        <v>16400</v>
      </c>
      <c r="K2371" s="31">
        <v>250.79268289999999</v>
      </c>
      <c r="L2371" s="31" t="s">
        <v>2247</v>
      </c>
      <c r="M2371" s="31">
        <v>250.79268289999999</v>
      </c>
    </row>
    <row r="2372" spans="1:13" x14ac:dyDescent="0.45">
      <c r="A2372" s="31" t="str">
        <f t="shared" si="142"/>
        <v>E06000013_Households with children claiming universal credit_Number</v>
      </c>
      <c r="B2372" s="31" t="s">
        <v>365</v>
      </c>
      <c r="C2372" s="31" t="s">
        <v>366</v>
      </c>
      <c r="D2372" s="31" t="s">
        <v>229</v>
      </c>
      <c r="E2372" s="21">
        <v>44154</v>
      </c>
      <c r="F2372" s="31" t="s">
        <v>32</v>
      </c>
      <c r="G2372" s="31" t="s">
        <v>37</v>
      </c>
      <c r="H2372" s="31" t="s">
        <v>743</v>
      </c>
      <c r="I2372" s="31">
        <v>3418</v>
      </c>
      <c r="J2372" s="31">
        <v>17500</v>
      </c>
      <c r="K2372" s="31">
        <v>195.3142857</v>
      </c>
      <c r="L2372" s="31" t="s">
        <v>2248</v>
      </c>
      <c r="M2372" s="31">
        <v>195.3142857</v>
      </c>
    </row>
    <row r="2373" spans="1:13" x14ac:dyDescent="0.45">
      <c r="A2373" s="31" t="str">
        <f t="shared" si="142"/>
        <v>E06000024_Households with children claiming universal credit_Number</v>
      </c>
      <c r="B2373" s="31" t="s">
        <v>367</v>
      </c>
      <c r="C2373" s="31" t="s">
        <v>368</v>
      </c>
      <c r="D2373" s="31" t="s">
        <v>229</v>
      </c>
      <c r="E2373" s="21">
        <v>44154</v>
      </c>
      <c r="F2373" s="31" t="s">
        <v>32</v>
      </c>
      <c r="G2373" s="31" t="s">
        <v>37</v>
      </c>
      <c r="H2373" s="31" t="s">
        <v>743</v>
      </c>
      <c r="I2373" s="31">
        <v>3261</v>
      </c>
      <c r="J2373" s="31">
        <v>26000</v>
      </c>
      <c r="K2373" s="31">
        <v>125.4230769</v>
      </c>
      <c r="L2373" s="31" t="s">
        <v>2249</v>
      </c>
      <c r="M2373" s="31">
        <v>125.4230769</v>
      </c>
    </row>
    <row r="2374" spans="1:13" x14ac:dyDescent="0.45">
      <c r="A2374" s="31" t="str">
        <f t="shared" si="142"/>
        <v>E08000022_Households with children claiming universal credit_Number</v>
      </c>
      <c r="B2374" s="31" t="s">
        <v>524</v>
      </c>
      <c r="C2374" s="31" t="s">
        <v>525</v>
      </c>
      <c r="D2374" s="31" t="s">
        <v>229</v>
      </c>
      <c r="E2374" s="21">
        <v>44154</v>
      </c>
      <c r="F2374" s="31" t="s">
        <v>32</v>
      </c>
      <c r="G2374" s="31" t="s">
        <v>37</v>
      </c>
      <c r="H2374" s="31" t="s">
        <v>743</v>
      </c>
      <c r="I2374" s="31">
        <v>3574</v>
      </c>
      <c r="J2374" s="31">
        <v>23900</v>
      </c>
      <c r="K2374" s="31">
        <v>149.539749</v>
      </c>
      <c r="L2374" s="31" t="s">
        <v>2250</v>
      </c>
      <c r="M2374" s="31">
        <v>149.539749</v>
      </c>
    </row>
    <row r="2375" spans="1:13" x14ac:dyDescent="0.45">
      <c r="A2375" s="31" t="str">
        <f t="shared" si="142"/>
        <v>E10000023_Households with children claiming universal credit_Number</v>
      </c>
      <c r="B2375" s="31" t="s">
        <v>369</v>
      </c>
      <c r="C2375" s="31" t="s">
        <v>370</v>
      </c>
      <c r="D2375" s="31" t="s">
        <v>229</v>
      </c>
      <c r="E2375" s="21">
        <v>44154</v>
      </c>
      <c r="F2375" s="31" t="s">
        <v>32</v>
      </c>
      <c r="G2375" s="31" t="s">
        <v>37</v>
      </c>
      <c r="H2375" s="31" t="s">
        <v>743</v>
      </c>
      <c r="I2375" s="31">
        <v>8923</v>
      </c>
      <c r="J2375" s="31">
        <v>67400</v>
      </c>
      <c r="K2375" s="31">
        <v>132.388724</v>
      </c>
      <c r="L2375" s="31" t="s">
        <v>2251</v>
      </c>
      <c r="M2375" s="31">
        <v>132.388724</v>
      </c>
    </row>
    <row r="2376" spans="1:13" x14ac:dyDescent="0.45">
      <c r="A2376" s="31" t="str">
        <f t="shared" si="142"/>
        <v>E10000021_Households with children claiming universal credit_Number</v>
      </c>
      <c r="B2376" s="31" t="s">
        <v>371</v>
      </c>
      <c r="C2376" s="31" t="s">
        <v>372</v>
      </c>
      <c r="D2376" s="31" t="s">
        <v>229</v>
      </c>
      <c r="E2376" s="21">
        <v>44154</v>
      </c>
      <c r="F2376" s="31" t="s">
        <v>32</v>
      </c>
      <c r="G2376" s="31" t="s">
        <v>37</v>
      </c>
      <c r="H2376" s="31" t="s">
        <v>743</v>
      </c>
      <c r="I2376" s="31">
        <v>11153</v>
      </c>
      <c r="J2376" s="31">
        <v>95700</v>
      </c>
      <c r="K2376" s="31">
        <v>116.5412748</v>
      </c>
      <c r="L2376" s="31" t="s">
        <v>2252</v>
      </c>
      <c r="M2376" s="31">
        <v>116.5412748</v>
      </c>
    </row>
    <row r="2377" spans="1:13" x14ac:dyDescent="0.45">
      <c r="A2377" s="31" t="str">
        <f t="shared" si="142"/>
        <v>E06000048_Households with children claiming universal credit_Number</v>
      </c>
      <c r="B2377" s="31" t="s">
        <v>484</v>
      </c>
      <c r="C2377" s="31" t="s">
        <v>705</v>
      </c>
      <c r="D2377" s="31" t="s">
        <v>229</v>
      </c>
      <c r="E2377" s="21">
        <v>44154</v>
      </c>
      <c r="F2377" s="31" t="s">
        <v>32</v>
      </c>
      <c r="G2377" s="31" t="s">
        <v>37</v>
      </c>
      <c r="H2377" s="31" t="s">
        <v>743</v>
      </c>
      <c r="I2377" s="31">
        <v>3869</v>
      </c>
      <c r="J2377" s="31">
        <v>35700</v>
      </c>
      <c r="K2377" s="31">
        <v>108.37535010000001</v>
      </c>
      <c r="L2377" s="31" t="s">
        <v>2253</v>
      </c>
      <c r="M2377" s="31">
        <v>108.37535010000001</v>
      </c>
    </row>
    <row r="2378" spans="1:13" x14ac:dyDescent="0.45">
      <c r="A2378" s="31" t="str">
        <f t="shared" si="142"/>
        <v>E06000018_Households with children claiming universal credit_Number</v>
      </c>
      <c r="B2378" s="31" t="s">
        <v>373</v>
      </c>
      <c r="C2378" s="31" t="s">
        <v>374</v>
      </c>
      <c r="D2378" s="31" t="s">
        <v>229</v>
      </c>
      <c r="E2378" s="21">
        <v>44154</v>
      </c>
      <c r="F2378" s="31" t="s">
        <v>32</v>
      </c>
      <c r="G2378" s="31" t="s">
        <v>37</v>
      </c>
      <c r="H2378" s="31" t="s">
        <v>743</v>
      </c>
      <c r="I2378" s="31">
        <v>5974</v>
      </c>
      <c r="J2378" s="31">
        <v>37000</v>
      </c>
      <c r="K2378" s="31">
        <v>161.45945950000001</v>
      </c>
      <c r="L2378" s="31" t="s">
        <v>2254</v>
      </c>
      <c r="M2378" s="31">
        <v>161.45945950000001</v>
      </c>
    </row>
    <row r="2379" spans="1:13" x14ac:dyDescent="0.45">
      <c r="A2379" s="31" t="str">
        <f t="shared" si="142"/>
        <v>E10000024_Households with children claiming universal credit_Number</v>
      </c>
      <c r="B2379" s="31" t="s">
        <v>572</v>
      </c>
      <c r="C2379" s="31" t="s">
        <v>573</v>
      </c>
      <c r="D2379" s="31" t="s">
        <v>229</v>
      </c>
      <c r="E2379" s="21">
        <v>44154</v>
      </c>
      <c r="F2379" s="31" t="s">
        <v>32</v>
      </c>
      <c r="G2379" s="31" t="s">
        <v>37</v>
      </c>
      <c r="H2379" s="31" t="s">
        <v>743</v>
      </c>
      <c r="I2379" s="31">
        <v>10615</v>
      </c>
      <c r="J2379" s="31">
        <v>99800</v>
      </c>
      <c r="K2379" s="31">
        <v>106.3627255</v>
      </c>
      <c r="L2379" s="31" t="s">
        <v>2255</v>
      </c>
      <c r="M2379" s="31">
        <v>106.3627255</v>
      </c>
    </row>
    <row r="2380" spans="1:13" x14ac:dyDescent="0.45">
      <c r="A2380" s="31" t="str">
        <f t="shared" si="142"/>
        <v>E08000004_Households with children claiming universal credit_Number</v>
      </c>
      <c r="B2380" s="31" t="s">
        <v>375</v>
      </c>
      <c r="C2380" s="31" t="s">
        <v>376</v>
      </c>
      <c r="D2380" s="31" t="s">
        <v>229</v>
      </c>
      <c r="E2380" s="21">
        <v>44154</v>
      </c>
      <c r="F2380" s="31" t="s">
        <v>32</v>
      </c>
      <c r="G2380" s="31" t="s">
        <v>37</v>
      </c>
      <c r="H2380" s="31" t="s">
        <v>743</v>
      </c>
      <c r="I2380" s="31">
        <v>7845</v>
      </c>
      <c r="J2380" s="31">
        <v>28900</v>
      </c>
      <c r="K2380" s="31">
        <v>271.45328719999998</v>
      </c>
      <c r="L2380" s="31" t="s">
        <v>2256</v>
      </c>
      <c r="M2380" s="31">
        <v>271.45328719999998</v>
      </c>
    </row>
    <row r="2381" spans="1:13" x14ac:dyDescent="0.45">
      <c r="A2381" s="31" t="str">
        <f t="shared" si="142"/>
        <v>E10000025_Households with children claiming universal credit_Number</v>
      </c>
      <c r="B2381" s="31" t="s">
        <v>377</v>
      </c>
      <c r="C2381" s="31" t="s">
        <v>378</v>
      </c>
      <c r="D2381" s="31" t="s">
        <v>229</v>
      </c>
      <c r="E2381" s="21">
        <v>44154</v>
      </c>
      <c r="F2381" s="31" t="s">
        <v>32</v>
      </c>
      <c r="G2381" s="31" t="s">
        <v>37</v>
      </c>
      <c r="H2381" s="31" t="s">
        <v>743</v>
      </c>
      <c r="I2381" s="31">
        <v>8259</v>
      </c>
      <c r="J2381" s="31">
        <v>87100</v>
      </c>
      <c r="K2381" s="31">
        <v>94.822043629999996</v>
      </c>
      <c r="L2381" s="31" t="s">
        <v>2257</v>
      </c>
      <c r="M2381" s="31">
        <v>94.822043629999996</v>
      </c>
    </row>
    <row r="2382" spans="1:13" x14ac:dyDescent="0.45">
      <c r="A2382" s="31" t="str">
        <f t="shared" si="142"/>
        <v>E06000031_Households with children claiming universal credit_Number</v>
      </c>
      <c r="B2382" s="31" t="s">
        <v>379</v>
      </c>
      <c r="C2382" s="31" t="s">
        <v>380</v>
      </c>
      <c r="D2382" s="31" t="s">
        <v>229</v>
      </c>
      <c r="E2382" s="21">
        <v>44154</v>
      </c>
      <c r="F2382" s="31" t="s">
        <v>32</v>
      </c>
      <c r="G2382" s="31" t="s">
        <v>37</v>
      </c>
      <c r="H2382" s="31" t="s">
        <v>743</v>
      </c>
      <c r="I2382" s="31">
        <v>5235</v>
      </c>
      <c r="J2382" s="31">
        <v>26600</v>
      </c>
      <c r="K2382" s="31">
        <v>196.8045113</v>
      </c>
      <c r="L2382" s="31" t="s">
        <v>2258</v>
      </c>
      <c r="M2382" s="31">
        <v>196.8045113</v>
      </c>
    </row>
    <row r="2383" spans="1:13" x14ac:dyDescent="0.45">
      <c r="A2383" s="31" t="str">
        <f t="shared" si="142"/>
        <v>E06000026_Households with children claiming universal credit_Number</v>
      </c>
      <c r="B2383" s="31" t="s">
        <v>381</v>
      </c>
      <c r="C2383" s="31" t="s">
        <v>382</v>
      </c>
      <c r="D2383" s="31" t="s">
        <v>229</v>
      </c>
      <c r="E2383" s="21">
        <v>44154</v>
      </c>
      <c r="F2383" s="31" t="s">
        <v>32</v>
      </c>
      <c r="G2383" s="31" t="s">
        <v>37</v>
      </c>
      <c r="H2383" s="31" t="s">
        <v>743</v>
      </c>
      <c r="I2383" s="31">
        <v>5327</v>
      </c>
      <c r="J2383" s="31">
        <v>30400</v>
      </c>
      <c r="K2383" s="31">
        <v>175.2302632</v>
      </c>
      <c r="L2383" s="31" t="s">
        <v>2259</v>
      </c>
      <c r="M2383" s="31">
        <v>175.2302632</v>
      </c>
    </row>
    <row r="2384" spans="1:13" x14ac:dyDescent="0.45">
      <c r="A2384" s="31" t="str">
        <f t="shared" si="142"/>
        <v>E06000029_Households with children claiming universal credit_Number</v>
      </c>
      <c r="B2384" s="31" t="s">
        <v>543</v>
      </c>
      <c r="C2384" s="31" t="s">
        <v>717</v>
      </c>
      <c r="D2384" s="31" t="s">
        <v>229</v>
      </c>
      <c r="E2384" s="21">
        <v>44154</v>
      </c>
      <c r="F2384" s="31" t="s">
        <v>32</v>
      </c>
      <c r="G2384" s="31" t="s">
        <v>37</v>
      </c>
      <c r="H2384" s="31" t="s">
        <v>743</v>
      </c>
      <c r="I2384" s="31">
        <v>2356</v>
      </c>
      <c r="J2384" s="31">
        <v>16900</v>
      </c>
      <c r="K2384" s="31">
        <v>139.40828400000001</v>
      </c>
      <c r="L2384" s="31" t="s">
        <v>2260</v>
      </c>
      <c r="M2384" s="31">
        <v>139.40828400000001</v>
      </c>
    </row>
    <row r="2385" spans="1:13" x14ac:dyDescent="0.45">
      <c r="A2385" s="31" t="str">
        <f t="shared" si="142"/>
        <v>E06000044_Households with children claiming universal credit_Number</v>
      </c>
      <c r="B2385" s="31" t="s">
        <v>383</v>
      </c>
      <c r="C2385" s="31" t="s">
        <v>384</v>
      </c>
      <c r="D2385" s="31" t="s">
        <v>229</v>
      </c>
      <c r="E2385" s="21">
        <v>44154</v>
      </c>
      <c r="F2385" s="31" t="s">
        <v>32</v>
      </c>
      <c r="G2385" s="31" t="s">
        <v>37</v>
      </c>
      <c r="H2385" s="31" t="s">
        <v>743</v>
      </c>
      <c r="I2385" s="31">
        <v>3261</v>
      </c>
      <c r="J2385" s="31">
        <v>24900</v>
      </c>
      <c r="K2385" s="31">
        <v>130.9638554</v>
      </c>
      <c r="L2385" s="31" t="s">
        <v>2261</v>
      </c>
      <c r="M2385" s="31">
        <v>130.9638554</v>
      </c>
    </row>
    <row r="2386" spans="1:13" x14ac:dyDescent="0.45">
      <c r="A2386" s="31" t="str">
        <f t="shared" si="142"/>
        <v>E06000038_Households with children claiming universal credit_Number</v>
      </c>
      <c r="B2386" s="31" t="s">
        <v>557</v>
      </c>
      <c r="C2386" s="31" t="s">
        <v>726</v>
      </c>
      <c r="D2386" s="31" t="s">
        <v>229</v>
      </c>
      <c r="E2386" s="21">
        <v>44154</v>
      </c>
      <c r="F2386" s="31" t="s">
        <v>32</v>
      </c>
      <c r="G2386" s="31" t="s">
        <v>37</v>
      </c>
      <c r="H2386" s="31" t="s">
        <v>743</v>
      </c>
      <c r="I2386" s="31">
        <v>2849</v>
      </c>
      <c r="J2386" s="31">
        <v>21200</v>
      </c>
      <c r="K2386" s="31">
        <v>134.38679250000001</v>
      </c>
      <c r="L2386" s="31" t="s">
        <v>2262</v>
      </c>
      <c r="M2386" s="31">
        <v>134.38679250000001</v>
      </c>
    </row>
    <row r="2387" spans="1:13" x14ac:dyDescent="0.45">
      <c r="A2387" s="31" t="str">
        <f t="shared" si="142"/>
        <v>E09000026_Households with children claiming universal credit_Number</v>
      </c>
      <c r="B2387" s="31" t="s">
        <v>385</v>
      </c>
      <c r="C2387" s="31" t="s">
        <v>386</v>
      </c>
      <c r="D2387" s="31" t="s">
        <v>229</v>
      </c>
      <c r="E2387" s="21">
        <v>44154</v>
      </c>
      <c r="F2387" s="31" t="s">
        <v>32</v>
      </c>
      <c r="G2387" s="31" t="s">
        <v>37</v>
      </c>
      <c r="H2387" s="31" t="s">
        <v>743</v>
      </c>
      <c r="I2387" s="31">
        <v>4512</v>
      </c>
      <c r="J2387" s="31">
        <v>43400</v>
      </c>
      <c r="K2387" s="31">
        <v>103.96313360000001</v>
      </c>
      <c r="L2387" s="31" t="s">
        <v>2263</v>
      </c>
      <c r="M2387" s="31">
        <v>103.96313360000001</v>
      </c>
    </row>
    <row r="2388" spans="1:13" x14ac:dyDescent="0.45">
      <c r="A2388" s="31" t="str">
        <f t="shared" si="142"/>
        <v>E06000003_Households with children claiming universal credit_Number</v>
      </c>
      <c r="B2388" s="31" t="s">
        <v>387</v>
      </c>
      <c r="C2388" s="31" t="s">
        <v>388</v>
      </c>
      <c r="D2388" s="31" t="s">
        <v>229</v>
      </c>
      <c r="E2388" s="21">
        <v>44154</v>
      </c>
      <c r="F2388" s="31" t="s">
        <v>32</v>
      </c>
      <c r="G2388" s="31" t="s">
        <v>37</v>
      </c>
      <c r="H2388" s="31" t="s">
        <v>743</v>
      </c>
      <c r="I2388" s="31">
        <v>2377</v>
      </c>
      <c r="J2388" s="31">
        <v>14600</v>
      </c>
      <c r="K2388" s="31">
        <v>162.8082192</v>
      </c>
      <c r="L2388" s="31" t="s">
        <v>2264</v>
      </c>
      <c r="M2388" s="31">
        <v>162.8082192</v>
      </c>
    </row>
    <row r="2389" spans="1:13" x14ac:dyDescent="0.45">
      <c r="A2389" s="31" t="str">
        <f t="shared" ref="A2389:A2420" si="143">CONCATENATE(B2389,"_",G2389,"_",H2389)</f>
        <v>E09000027_Households with children claiming universal credit_Number</v>
      </c>
      <c r="B2389" s="31" t="s">
        <v>389</v>
      </c>
      <c r="C2389" s="31" t="s">
        <v>390</v>
      </c>
      <c r="D2389" s="31" t="s">
        <v>229</v>
      </c>
      <c r="E2389" s="21">
        <v>44154</v>
      </c>
      <c r="F2389" s="31" t="s">
        <v>32</v>
      </c>
      <c r="G2389" s="31" t="s">
        <v>37</v>
      </c>
      <c r="H2389" s="31" t="s">
        <v>743</v>
      </c>
      <c r="I2389" s="31">
        <v>1623</v>
      </c>
      <c r="J2389" s="31">
        <v>25900</v>
      </c>
      <c r="K2389" s="31">
        <v>62.664092660000001</v>
      </c>
      <c r="L2389" s="31" t="s">
        <v>2265</v>
      </c>
      <c r="M2389" s="31">
        <v>62.664092660000001</v>
      </c>
    </row>
    <row r="2390" spans="1:13" x14ac:dyDescent="0.45">
      <c r="A2390" s="31" t="str">
        <f t="shared" si="143"/>
        <v>E08000005_Households with children claiming universal credit_Number</v>
      </c>
      <c r="B2390" s="31" t="s">
        <v>391</v>
      </c>
      <c r="C2390" s="31" t="s">
        <v>392</v>
      </c>
      <c r="D2390" s="31" t="s">
        <v>229</v>
      </c>
      <c r="E2390" s="21">
        <v>44154</v>
      </c>
      <c r="F2390" s="31" t="s">
        <v>32</v>
      </c>
      <c r="G2390" s="31" t="s">
        <v>37</v>
      </c>
      <c r="H2390" s="31" t="s">
        <v>743</v>
      </c>
      <c r="I2390" s="31">
        <v>5799</v>
      </c>
      <c r="J2390" s="31">
        <v>27900</v>
      </c>
      <c r="K2390" s="31">
        <v>207.84946239999999</v>
      </c>
      <c r="L2390" s="31" t="s">
        <v>2266</v>
      </c>
      <c r="M2390" s="31">
        <v>207.84946239999999</v>
      </c>
    </row>
    <row r="2391" spans="1:13" x14ac:dyDescent="0.45">
      <c r="A2391" s="31" t="str">
        <f t="shared" si="143"/>
        <v>E06000017_Households with children claiming universal credit_Number</v>
      </c>
      <c r="B2391" s="31" t="s">
        <v>548</v>
      </c>
      <c r="C2391" s="31" t="s">
        <v>728</v>
      </c>
      <c r="D2391" s="31" t="s">
        <v>229</v>
      </c>
      <c r="E2391" s="21">
        <v>44154</v>
      </c>
      <c r="F2391" s="31" t="s">
        <v>32</v>
      </c>
      <c r="G2391" s="31" t="s">
        <v>37</v>
      </c>
      <c r="H2391" s="31" t="s">
        <v>743</v>
      </c>
      <c r="I2391" s="31">
        <v>391</v>
      </c>
      <c r="J2391" s="31">
        <v>4200</v>
      </c>
      <c r="K2391" s="31">
        <v>93.095238100000003</v>
      </c>
      <c r="L2391" s="31" t="s">
        <v>2267</v>
      </c>
      <c r="M2391" s="31">
        <v>93.095238100000003</v>
      </c>
    </row>
    <row r="2392" spans="1:13" x14ac:dyDescent="0.45">
      <c r="A2392" s="31" t="str">
        <f t="shared" si="143"/>
        <v>E08000006_Households with children claiming universal credit_Number</v>
      </c>
      <c r="B2392" s="31" t="s">
        <v>395</v>
      </c>
      <c r="C2392" s="31" t="s">
        <v>396</v>
      </c>
      <c r="D2392" s="31" t="s">
        <v>229</v>
      </c>
      <c r="E2392" s="21">
        <v>44154</v>
      </c>
      <c r="F2392" s="31" t="s">
        <v>32</v>
      </c>
      <c r="G2392" s="31" t="s">
        <v>37</v>
      </c>
      <c r="H2392" s="31" t="s">
        <v>743</v>
      </c>
      <c r="I2392" s="31">
        <v>5550</v>
      </c>
      <c r="J2392" s="31">
        <v>27600</v>
      </c>
      <c r="K2392" s="31">
        <v>201.08695650000001</v>
      </c>
      <c r="L2392" s="31" t="s">
        <v>2268</v>
      </c>
      <c r="M2392" s="31">
        <v>201.08695650000001</v>
      </c>
    </row>
    <row r="2393" spans="1:13" x14ac:dyDescent="0.45">
      <c r="A2393" s="31" t="str">
        <f t="shared" si="143"/>
        <v>E08000028_Households with children claiming universal credit_Number</v>
      </c>
      <c r="B2393" s="31" t="s">
        <v>397</v>
      </c>
      <c r="C2393" s="31" t="s">
        <v>398</v>
      </c>
      <c r="D2393" s="31" t="s">
        <v>229</v>
      </c>
      <c r="E2393" s="21">
        <v>44154</v>
      </c>
      <c r="F2393" s="31" t="s">
        <v>32</v>
      </c>
      <c r="G2393" s="31" t="s">
        <v>37</v>
      </c>
      <c r="H2393" s="31" t="s">
        <v>743</v>
      </c>
      <c r="I2393" s="31">
        <v>7200</v>
      </c>
      <c r="J2393" s="31">
        <v>44000</v>
      </c>
      <c r="K2393" s="31">
        <v>163.63636360000001</v>
      </c>
      <c r="L2393" s="31" t="s">
        <v>2269</v>
      </c>
      <c r="M2393" s="31">
        <v>163.63636360000001</v>
      </c>
    </row>
    <row r="2394" spans="1:13" x14ac:dyDescent="0.45">
      <c r="A2394" s="31" t="str">
        <f t="shared" si="143"/>
        <v>E08000014_Households with children claiming universal credit_Number</v>
      </c>
      <c r="B2394" s="31" t="s">
        <v>399</v>
      </c>
      <c r="C2394" s="31" t="s">
        <v>400</v>
      </c>
      <c r="D2394" s="31" t="s">
        <v>229</v>
      </c>
      <c r="E2394" s="21">
        <v>44154</v>
      </c>
      <c r="F2394" s="31" t="s">
        <v>32</v>
      </c>
      <c r="G2394" s="31" t="s">
        <v>37</v>
      </c>
      <c r="H2394" s="31" t="s">
        <v>743</v>
      </c>
      <c r="I2394" s="31">
        <v>5491</v>
      </c>
      <c r="J2394" s="31">
        <v>28800</v>
      </c>
      <c r="K2394" s="31">
        <v>190.6597222</v>
      </c>
      <c r="L2394" s="31" t="s">
        <v>2270</v>
      </c>
      <c r="M2394" s="31">
        <v>190.6597222</v>
      </c>
    </row>
    <row r="2395" spans="1:13" x14ac:dyDescent="0.45">
      <c r="A2395" s="31" t="str">
        <f t="shared" si="143"/>
        <v>E06000051_Households with children claiming universal credit_Number</v>
      </c>
      <c r="B2395" s="31" t="s">
        <v>403</v>
      </c>
      <c r="C2395" s="31" t="s">
        <v>166</v>
      </c>
      <c r="D2395" s="31" t="s">
        <v>229</v>
      </c>
      <c r="E2395" s="21">
        <v>44154</v>
      </c>
      <c r="F2395" s="31" t="s">
        <v>32</v>
      </c>
      <c r="G2395" s="31" t="s">
        <v>37</v>
      </c>
      <c r="H2395" s="31" t="s">
        <v>743</v>
      </c>
      <c r="I2395" s="31">
        <v>3622</v>
      </c>
      <c r="J2395" s="31">
        <v>31900</v>
      </c>
      <c r="K2395" s="31">
        <v>113.54231969999999</v>
      </c>
      <c r="L2395" s="31" t="s">
        <v>2271</v>
      </c>
      <c r="M2395" s="31">
        <v>113.54231969999999</v>
      </c>
    </row>
    <row r="2396" spans="1:13" x14ac:dyDescent="0.45">
      <c r="A2396" s="31" t="str">
        <f t="shared" si="143"/>
        <v>E06000039_Households with children claiming universal credit_Number</v>
      </c>
      <c r="B2396" s="31" t="s">
        <v>404</v>
      </c>
      <c r="C2396" s="31" t="s">
        <v>405</v>
      </c>
      <c r="D2396" s="31" t="s">
        <v>229</v>
      </c>
      <c r="E2396" s="21">
        <v>44154</v>
      </c>
      <c r="F2396" s="31" t="s">
        <v>32</v>
      </c>
      <c r="G2396" s="31" t="s">
        <v>37</v>
      </c>
      <c r="H2396" s="31" t="s">
        <v>743</v>
      </c>
      <c r="I2396" s="31">
        <v>2899</v>
      </c>
      <c r="J2396" s="31">
        <v>21400</v>
      </c>
      <c r="K2396" s="31">
        <v>135.46728970000001</v>
      </c>
      <c r="L2396" s="31" t="s">
        <v>2272</v>
      </c>
      <c r="M2396" s="31">
        <v>135.46728970000001</v>
      </c>
    </row>
    <row r="2397" spans="1:13" x14ac:dyDescent="0.45">
      <c r="A2397" s="31" t="str">
        <f t="shared" si="143"/>
        <v>E08000029_Households with children claiming universal credit_Number</v>
      </c>
      <c r="B2397" s="31" t="s">
        <v>516</v>
      </c>
      <c r="C2397" s="31" t="s">
        <v>517</v>
      </c>
      <c r="D2397" s="31" t="s">
        <v>229</v>
      </c>
      <c r="E2397" s="21">
        <v>44154</v>
      </c>
      <c r="F2397" s="31" t="s">
        <v>32</v>
      </c>
      <c r="G2397" s="31" t="s">
        <v>37</v>
      </c>
      <c r="H2397" s="31" t="s">
        <v>743</v>
      </c>
      <c r="I2397" s="31">
        <v>3634</v>
      </c>
      <c r="J2397" s="31">
        <v>26200</v>
      </c>
      <c r="K2397" s="31">
        <v>138.7022901</v>
      </c>
      <c r="L2397" s="31" t="s">
        <v>2273</v>
      </c>
      <c r="M2397" s="31">
        <v>138.7022901</v>
      </c>
    </row>
    <row r="2398" spans="1:13" x14ac:dyDescent="0.45">
      <c r="A2398" s="31" t="str">
        <f t="shared" si="143"/>
        <v>E10000027_Households with children claiming universal credit_Number</v>
      </c>
      <c r="B2398" s="31" t="s">
        <v>406</v>
      </c>
      <c r="C2398" s="31" t="s">
        <v>407</v>
      </c>
      <c r="D2398" s="31" t="s">
        <v>229</v>
      </c>
      <c r="E2398" s="21">
        <v>44154</v>
      </c>
      <c r="F2398" s="31" t="s">
        <v>32</v>
      </c>
      <c r="G2398" s="31" t="s">
        <v>37</v>
      </c>
      <c r="H2398" s="31" t="s">
        <v>743</v>
      </c>
      <c r="I2398" s="31">
        <v>11476</v>
      </c>
      <c r="J2398" s="31">
        <v>63500</v>
      </c>
      <c r="K2398" s="31">
        <v>180.72440940000001</v>
      </c>
      <c r="L2398" s="31" t="s">
        <v>2274</v>
      </c>
      <c r="M2398" s="31">
        <v>180.72440940000001</v>
      </c>
    </row>
    <row r="2399" spans="1:13" x14ac:dyDescent="0.45">
      <c r="A2399" s="31" t="str">
        <f t="shared" si="143"/>
        <v>E06000025_Households with children claiming universal credit_Number</v>
      </c>
      <c r="B2399" s="31" t="s">
        <v>408</v>
      </c>
      <c r="C2399" s="31" t="s">
        <v>409</v>
      </c>
      <c r="D2399" s="31" t="s">
        <v>229</v>
      </c>
      <c r="E2399" s="21">
        <v>44154</v>
      </c>
      <c r="F2399" s="31" t="s">
        <v>32</v>
      </c>
      <c r="G2399" s="31" t="s">
        <v>37</v>
      </c>
      <c r="H2399" s="31" t="s">
        <v>743</v>
      </c>
      <c r="I2399" s="31">
        <v>2714</v>
      </c>
      <c r="J2399" s="31">
        <v>33000</v>
      </c>
      <c r="K2399" s="31">
        <v>82.242424240000005</v>
      </c>
      <c r="L2399" s="31" t="s">
        <v>2275</v>
      </c>
      <c r="M2399" s="31">
        <v>82.242424240000005</v>
      </c>
    </row>
    <row r="2400" spans="1:13" x14ac:dyDescent="0.45">
      <c r="A2400" s="31" t="str">
        <f t="shared" si="143"/>
        <v>E08000023_Households with children claiming universal credit_Number</v>
      </c>
      <c r="B2400" s="31" t="s">
        <v>410</v>
      </c>
      <c r="C2400" s="31" t="s">
        <v>411</v>
      </c>
      <c r="D2400" s="31" t="s">
        <v>229</v>
      </c>
      <c r="E2400" s="21">
        <v>44154</v>
      </c>
      <c r="F2400" s="31" t="s">
        <v>32</v>
      </c>
      <c r="G2400" s="31" t="s">
        <v>37</v>
      </c>
      <c r="H2400" s="31" t="s">
        <v>743</v>
      </c>
      <c r="I2400" s="31">
        <v>3326</v>
      </c>
      <c r="J2400" s="31">
        <v>16400</v>
      </c>
      <c r="K2400" s="31">
        <v>202.804878</v>
      </c>
      <c r="L2400" s="31" t="s">
        <v>2276</v>
      </c>
      <c r="M2400" s="31">
        <v>202.804878</v>
      </c>
    </row>
    <row r="2401" spans="1:13" x14ac:dyDescent="0.45">
      <c r="A2401" s="31" t="str">
        <f t="shared" si="143"/>
        <v>E06000045_Households with children claiming universal credit_Number</v>
      </c>
      <c r="B2401" s="31" t="s">
        <v>577</v>
      </c>
      <c r="C2401" s="31" t="s">
        <v>729</v>
      </c>
      <c r="D2401" s="31" t="s">
        <v>229</v>
      </c>
      <c r="E2401" s="21">
        <v>44154</v>
      </c>
      <c r="F2401" s="31" t="s">
        <v>32</v>
      </c>
      <c r="G2401" s="31" t="s">
        <v>37</v>
      </c>
      <c r="H2401" s="31" t="s">
        <v>743</v>
      </c>
      <c r="I2401" s="31">
        <v>6129</v>
      </c>
      <c r="J2401" s="31">
        <v>31100</v>
      </c>
      <c r="K2401" s="31">
        <v>197.07395500000001</v>
      </c>
      <c r="L2401" s="31" t="s">
        <v>2277</v>
      </c>
      <c r="M2401" s="31">
        <v>197.07395500000001</v>
      </c>
    </row>
    <row r="2402" spans="1:13" x14ac:dyDescent="0.45">
      <c r="A2402" s="31" t="str">
        <f t="shared" si="143"/>
        <v>E06000033_Households with children claiming universal credit_Number</v>
      </c>
      <c r="B2402" s="31" t="s">
        <v>412</v>
      </c>
      <c r="C2402" s="31" t="s">
        <v>413</v>
      </c>
      <c r="D2402" s="31" t="s">
        <v>229</v>
      </c>
      <c r="E2402" s="21">
        <v>44154</v>
      </c>
      <c r="F2402" s="31" t="s">
        <v>32</v>
      </c>
      <c r="G2402" s="31" t="s">
        <v>37</v>
      </c>
      <c r="H2402" s="31" t="s">
        <v>743</v>
      </c>
      <c r="I2402" s="31">
        <v>4049</v>
      </c>
      <c r="J2402" s="31">
        <v>22800</v>
      </c>
      <c r="K2402" s="31">
        <v>177.5877193</v>
      </c>
      <c r="L2402" s="31" t="s">
        <v>2278</v>
      </c>
      <c r="M2402" s="31">
        <v>177.5877193</v>
      </c>
    </row>
    <row r="2403" spans="1:13" x14ac:dyDescent="0.45">
      <c r="A2403" s="31" t="str">
        <f t="shared" si="143"/>
        <v>E09000028_Households with children claiming universal credit_Number</v>
      </c>
      <c r="B2403" s="31" t="s">
        <v>414</v>
      </c>
      <c r="C2403" s="31" t="s">
        <v>415</v>
      </c>
      <c r="D2403" s="31" t="s">
        <v>229</v>
      </c>
      <c r="E2403" s="21">
        <v>44154</v>
      </c>
      <c r="F2403" s="31" t="s">
        <v>32</v>
      </c>
      <c r="G2403" s="31" t="s">
        <v>37</v>
      </c>
      <c r="H2403" s="31" t="s">
        <v>743</v>
      </c>
      <c r="I2403" s="31">
        <v>8680</v>
      </c>
      <c r="J2403" s="31">
        <v>37900</v>
      </c>
      <c r="K2403" s="31">
        <v>229.0237467</v>
      </c>
      <c r="L2403" s="31" t="s">
        <v>2279</v>
      </c>
      <c r="M2403" s="31">
        <v>229.0237467</v>
      </c>
    </row>
    <row r="2404" spans="1:13" x14ac:dyDescent="0.45">
      <c r="A2404" s="31" t="str">
        <f t="shared" si="143"/>
        <v>E08000013_Households with children claiming universal credit_Number</v>
      </c>
      <c r="B2404" s="31" t="s">
        <v>416</v>
      </c>
      <c r="C2404" s="31" t="s">
        <v>417</v>
      </c>
      <c r="D2404" s="31" t="s">
        <v>229</v>
      </c>
      <c r="E2404" s="21">
        <v>44154</v>
      </c>
      <c r="F2404" s="31" t="s">
        <v>32</v>
      </c>
      <c r="G2404" s="31" t="s">
        <v>37</v>
      </c>
      <c r="H2404" s="31" t="s">
        <v>743</v>
      </c>
      <c r="I2404" s="31">
        <v>3997</v>
      </c>
      <c r="J2404" s="31">
        <v>21400</v>
      </c>
      <c r="K2404" s="31">
        <v>186.7757009</v>
      </c>
      <c r="L2404" s="31" t="s">
        <v>2280</v>
      </c>
      <c r="M2404" s="31">
        <v>186.7757009</v>
      </c>
    </row>
    <row r="2405" spans="1:13" x14ac:dyDescent="0.45">
      <c r="A2405" s="31" t="str">
        <f t="shared" si="143"/>
        <v>E10000028_Households with children claiming universal credit_Number</v>
      </c>
      <c r="B2405" s="31" t="s">
        <v>418</v>
      </c>
      <c r="C2405" s="31" t="s">
        <v>419</v>
      </c>
      <c r="D2405" s="31" t="s">
        <v>229</v>
      </c>
      <c r="E2405" s="21">
        <v>44154</v>
      </c>
      <c r="F2405" s="31" t="s">
        <v>32</v>
      </c>
      <c r="G2405" s="31" t="s">
        <v>37</v>
      </c>
      <c r="H2405" s="31" t="s">
        <v>743</v>
      </c>
      <c r="I2405" s="31">
        <v>10154</v>
      </c>
      <c r="J2405" s="31">
        <v>107700</v>
      </c>
      <c r="K2405" s="31">
        <v>94.280408539999996</v>
      </c>
      <c r="L2405" s="31" t="s">
        <v>2281</v>
      </c>
      <c r="M2405" s="31">
        <v>94.280408539999996</v>
      </c>
    </row>
    <row r="2406" spans="1:13" x14ac:dyDescent="0.45">
      <c r="A2406" s="31" t="str">
        <f t="shared" si="143"/>
        <v>E08000007_Households with children claiming universal credit_Number</v>
      </c>
      <c r="B2406" s="31" t="s">
        <v>420</v>
      </c>
      <c r="C2406" s="31" t="s">
        <v>421</v>
      </c>
      <c r="D2406" s="31" t="s">
        <v>229</v>
      </c>
      <c r="E2406" s="21">
        <v>44154</v>
      </c>
      <c r="F2406" s="31" t="s">
        <v>32</v>
      </c>
      <c r="G2406" s="31" t="s">
        <v>37</v>
      </c>
      <c r="H2406" s="31" t="s">
        <v>743</v>
      </c>
      <c r="I2406" s="31">
        <v>3772</v>
      </c>
      <c r="J2406" s="31">
        <v>35000</v>
      </c>
      <c r="K2406" s="31">
        <v>107.77142859999999</v>
      </c>
      <c r="L2406" s="31" t="s">
        <v>2282</v>
      </c>
      <c r="M2406" s="31">
        <v>107.77142859999999</v>
      </c>
    </row>
    <row r="2407" spans="1:13" x14ac:dyDescent="0.45">
      <c r="A2407" s="31" t="str">
        <f t="shared" si="143"/>
        <v>E06000004_Households with children claiming universal credit_Number</v>
      </c>
      <c r="B2407" s="31" t="s">
        <v>422</v>
      </c>
      <c r="C2407" s="31" t="s">
        <v>423</v>
      </c>
      <c r="D2407" s="31" t="s">
        <v>229</v>
      </c>
      <c r="E2407" s="21">
        <v>44154</v>
      </c>
      <c r="F2407" s="31" t="s">
        <v>32</v>
      </c>
      <c r="G2407" s="31" t="s">
        <v>37</v>
      </c>
      <c r="H2407" s="31" t="s">
        <v>743</v>
      </c>
      <c r="I2407" s="31">
        <v>3586</v>
      </c>
      <c r="J2407" s="31">
        <v>26800</v>
      </c>
      <c r="K2407" s="31">
        <v>133.8059701</v>
      </c>
      <c r="L2407" s="31" t="s">
        <v>2283</v>
      </c>
      <c r="M2407" s="31">
        <v>133.8059701</v>
      </c>
    </row>
    <row r="2408" spans="1:13" x14ac:dyDescent="0.45">
      <c r="A2408" s="31" t="str">
        <f t="shared" si="143"/>
        <v>E06000021_Households with children claiming universal credit_Number</v>
      </c>
      <c r="B2408" s="31" t="s">
        <v>424</v>
      </c>
      <c r="C2408" s="31" t="s">
        <v>425</v>
      </c>
      <c r="D2408" s="31" t="s">
        <v>229</v>
      </c>
      <c r="E2408" s="21">
        <v>44154</v>
      </c>
      <c r="F2408" s="31" t="s">
        <v>32</v>
      </c>
      <c r="G2408" s="31" t="s">
        <v>37</v>
      </c>
      <c r="H2408" s="31" t="s">
        <v>743</v>
      </c>
      <c r="I2408" s="31">
        <v>5453</v>
      </c>
      <c r="J2408" s="31">
        <v>30000</v>
      </c>
      <c r="K2408" s="31">
        <v>181.7666667</v>
      </c>
      <c r="L2408" s="31" t="s">
        <v>2284</v>
      </c>
      <c r="M2408" s="31">
        <v>181.7666667</v>
      </c>
    </row>
    <row r="2409" spans="1:13" x14ac:dyDescent="0.45">
      <c r="A2409" s="31" t="str">
        <f t="shared" si="143"/>
        <v>E10000029_Households with children claiming universal credit_Number</v>
      </c>
      <c r="B2409" s="31" t="s">
        <v>426</v>
      </c>
      <c r="C2409" s="31" t="s">
        <v>427</v>
      </c>
      <c r="D2409" s="31" t="s">
        <v>229</v>
      </c>
      <c r="E2409" s="21">
        <v>44154</v>
      </c>
      <c r="F2409" s="31" t="s">
        <v>32</v>
      </c>
      <c r="G2409" s="31" t="s">
        <v>37</v>
      </c>
      <c r="H2409" s="31" t="s">
        <v>743</v>
      </c>
      <c r="I2409" s="31">
        <v>11360</v>
      </c>
      <c r="J2409" s="31">
        <v>93400</v>
      </c>
      <c r="K2409" s="31">
        <v>121.627409</v>
      </c>
      <c r="L2409" s="31" t="s">
        <v>2285</v>
      </c>
      <c r="M2409" s="31">
        <v>121.627409</v>
      </c>
    </row>
    <row r="2410" spans="1:13" x14ac:dyDescent="0.45">
      <c r="A2410" s="31" t="str">
        <f t="shared" si="143"/>
        <v>E08000024_Households with children claiming universal credit_Number</v>
      </c>
      <c r="B2410" s="31" t="s">
        <v>428</v>
      </c>
      <c r="C2410" s="31" t="s">
        <v>429</v>
      </c>
      <c r="D2410" s="31" t="s">
        <v>229</v>
      </c>
      <c r="E2410" s="21">
        <v>44154</v>
      </c>
      <c r="F2410" s="31" t="s">
        <v>32</v>
      </c>
      <c r="G2410" s="31" t="s">
        <v>37</v>
      </c>
      <c r="H2410" s="31" t="s">
        <v>743</v>
      </c>
      <c r="I2410" s="31">
        <v>5704</v>
      </c>
      <c r="J2410" s="31">
        <v>32400</v>
      </c>
      <c r="K2410" s="31">
        <v>176.0493827</v>
      </c>
      <c r="L2410" s="31" t="s">
        <v>2286</v>
      </c>
      <c r="M2410" s="31">
        <v>176.0493827</v>
      </c>
    </row>
    <row r="2411" spans="1:13" x14ac:dyDescent="0.45">
      <c r="A2411" s="31" t="str">
        <f t="shared" si="143"/>
        <v>E10000030_Households with children claiming universal credit_Number</v>
      </c>
      <c r="B2411" s="31" t="s">
        <v>430</v>
      </c>
      <c r="C2411" s="31" t="s">
        <v>431</v>
      </c>
      <c r="D2411" s="31" t="s">
        <v>229</v>
      </c>
      <c r="E2411" s="21">
        <v>44154</v>
      </c>
      <c r="F2411" s="31" t="s">
        <v>32</v>
      </c>
      <c r="G2411" s="31" t="s">
        <v>37</v>
      </c>
      <c r="H2411" s="31" t="s">
        <v>743</v>
      </c>
      <c r="I2411" s="31">
        <v>8690</v>
      </c>
      <c r="J2411" s="31">
        <v>152300</v>
      </c>
      <c r="K2411" s="31">
        <v>57.058437290000001</v>
      </c>
      <c r="L2411" s="31" t="s">
        <v>2287</v>
      </c>
      <c r="M2411" s="31">
        <v>57.058437290000001</v>
      </c>
    </row>
    <row r="2412" spans="1:13" x14ac:dyDescent="0.45">
      <c r="A2412" s="31" t="str">
        <f t="shared" si="143"/>
        <v>E09000029_Households with children claiming universal credit_Number</v>
      </c>
      <c r="B2412" s="31" t="s">
        <v>432</v>
      </c>
      <c r="C2412" s="31" t="s">
        <v>433</v>
      </c>
      <c r="D2412" s="31" t="s">
        <v>229</v>
      </c>
      <c r="E2412" s="21">
        <v>44154</v>
      </c>
      <c r="F2412" s="31" t="s">
        <v>32</v>
      </c>
      <c r="G2412" s="31" t="s">
        <v>37</v>
      </c>
      <c r="H2412" s="31" t="s">
        <v>743</v>
      </c>
      <c r="I2412" s="31">
        <v>4747</v>
      </c>
      <c r="J2412" s="31">
        <v>28100</v>
      </c>
      <c r="K2412" s="31">
        <v>168.9323843</v>
      </c>
      <c r="L2412" s="31" t="s">
        <v>2288</v>
      </c>
      <c r="M2412" s="31">
        <v>168.9323843</v>
      </c>
    </row>
    <row r="2413" spans="1:13" x14ac:dyDescent="0.45">
      <c r="A2413" s="31" t="str">
        <f t="shared" si="143"/>
        <v>E06000030_Households with children claiming universal credit_Number</v>
      </c>
      <c r="B2413" s="31" t="s">
        <v>434</v>
      </c>
      <c r="C2413" s="31" t="s">
        <v>435</v>
      </c>
      <c r="D2413" s="31" t="s">
        <v>229</v>
      </c>
      <c r="E2413" s="21">
        <v>44154</v>
      </c>
      <c r="F2413" s="31" t="s">
        <v>32</v>
      </c>
      <c r="G2413" s="31" t="s">
        <v>37</v>
      </c>
      <c r="H2413" s="31" t="s">
        <v>743</v>
      </c>
      <c r="I2413" s="31">
        <v>4964</v>
      </c>
      <c r="J2413" s="31">
        <v>28900</v>
      </c>
      <c r="K2413" s="31">
        <v>171.7647059</v>
      </c>
      <c r="L2413" s="31" t="s">
        <v>2289</v>
      </c>
      <c r="M2413" s="31">
        <v>171.7647059</v>
      </c>
    </row>
    <row r="2414" spans="1:13" x14ac:dyDescent="0.45">
      <c r="A2414" s="31" t="str">
        <f t="shared" si="143"/>
        <v>E08000008_Households with children claiming universal credit_Number</v>
      </c>
      <c r="B2414" s="31" t="s">
        <v>436</v>
      </c>
      <c r="C2414" s="31" t="s">
        <v>437</v>
      </c>
      <c r="D2414" s="31" t="s">
        <v>229</v>
      </c>
      <c r="E2414" s="21">
        <v>44154</v>
      </c>
      <c r="F2414" s="31" t="s">
        <v>32</v>
      </c>
      <c r="G2414" s="31" t="s">
        <v>37</v>
      </c>
      <c r="H2414" s="31" t="s">
        <v>743</v>
      </c>
      <c r="I2414" s="31">
        <v>5971</v>
      </c>
      <c r="J2414" s="31">
        <v>26100</v>
      </c>
      <c r="K2414" s="31">
        <v>228.7739464</v>
      </c>
      <c r="L2414" s="31" t="s">
        <v>2290</v>
      </c>
      <c r="M2414" s="31">
        <v>228.7739464</v>
      </c>
    </row>
    <row r="2415" spans="1:13" x14ac:dyDescent="0.45">
      <c r="A2415" s="31" t="str">
        <f t="shared" si="143"/>
        <v>E06000020_Households with children claiming universal credit_Number</v>
      </c>
      <c r="B2415" s="31" t="s">
        <v>570</v>
      </c>
      <c r="C2415" s="31" t="s">
        <v>730</v>
      </c>
      <c r="D2415" s="31" t="s">
        <v>229</v>
      </c>
      <c r="E2415" s="21">
        <v>44154</v>
      </c>
      <c r="F2415" s="31" t="s">
        <v>32</v>
      </c>
      <c r="G2415" s="31" t="s">
        <v>37</v>
      </c>
      <c r="H2415" s="31" t="s">
        <v>743</v>
      </c>
      <c r="I2415" s="31">
        <v>2890</v>
      </c>
      <c r="J2415" s="31">
        <v>21200</v>
      </c>
      <c r="K2415" s="31">
        <v>136.32075470000001</v>
      </c>
      <c r="L2415" s="31" t="s">
        <v>2291</v>
      </c>
      <c r="M2415" s="31">
        <v>136.32075470000001</v>
      </c>
    </row>
    <row r="2416" spans="1:13" x14ac:dyDescent="0.45">
      <c r="A2416" s="31" t="str">
        <f t="shared" si="143"/>
        <v>E06000034_Households with children claiming universal credit_Number</v>
      </c>
      <c r="B2416" s="31" t="s">
        <v>493</v>
      </c>
      <c r="C2416" s="31" t="s">
        <v>731</v>
      </c>
      <c r="D2416" s="31" t="s">
        <v>229</v>
      </c>
      <c r="E2416" s="21">
        <v>44154</v>
      </c>
      <c r="F2416" s="31" t="s">
        <v>32</v>
      </c>
      <c r="G2416" s="31" t="s">
        <v>37</v>
      </c>
      <c r="H2416" s="31" t="s">
        <v>743</v>
      </c>
      <c r="I2416" s="31">
        <v>3933</v>
      </c>
      <c r="J2416" s="31">
        <v>24300</v>
      </c>
      <c r="K2416" s="31">
        <v>161.85185190000001</v>
      </c>
      <c r="L2416" s="31" t="s">
        <v>2292</v>
      </c>
      <c r="M2416" s="31">
        <v>161.85185190000001</v>
      </c>
    </row>
    <row r="2417" spans="1:13" x14ac:dyDescent="0.45">
      <c r="A2417" s="31" t="str">
        <f t="shared" si="143"/>
        <v>E06000027_Households with children claiming universal credit_Number</v>
      </c>
      <c r="B2417" s="31" t="s">
        <v>438</v>
      </c>
      <c r="C2417" s="31" t="s">
        <v>439</v>
      </c>
      <c r="D2417" s="31" t="s">
        <v>229</v>
      </c>
      <c r="E2417" s="21">
        <v>44154</v>
      </c>
      <c r="F2417" s="31" t="s">
        <v>32</v>
      </c>
      <c r="G2417" s="31" t="s">
        <v>37</v>
      </c>
      <c r="H2417" s="31" t="s">
        <v>743</v>
      </c>
      <c r="I2417" s="31">
        <v>2184</v>
      </c>
      <c r="J2417" s="31">
        <v>14900</v>
      </c>
      <c r="K2417" s="31">
        <v>146.57718120000001</v>
      </c>
      <c r="L2417" s="31" t="s">
        <v>2293</v>
      </c>
      <c r="M2417" s="31">
        <v>146.57718120000001</v>
      </c>
    </row>
    <row r="2418" spans="1:13" x14ac:dyDescent="0.45">
      <c r="A2418" s="31" t="str">
        <f t="shared" si="143"/>
        <v>E09000030_Households with children claiming universal credit_Number</v>
      </c>
      <c r="B2418" s="31" t="s">
        <v>440</v>
      </c>
      <c r="C2418" s="31" t="s">
        <v>441</v>
      </c>
      <c r="D2418" s="31" t="s">
        <v>229</v>
      </c>
      <c r="E2418" s="21">
        <v>44154</v>
      </c>
      <c r="F2418" s="31" t="s">
        <v>32</v>
      </c>
      <c r="G2418" s="31" t="s">
        <v>37</v>
      </c>
      <c r="H2418" s="31" t="s">
        <v>743</v>
      </c>
      <c r="I2418" s="31">
        <v>6802</v>
      </c>
      <c r="J2418" s="31">
        <v>33200</v>
      </c>
      <c r="K2418" s="31">
        <v>204.87951810000001</v>
      </c>
      <c r="L2418" s="31" t="s">
        <v>2294</v>
      </c>
      <c r="M2418" s="31">
        <v>204.87951810000001</v>
      </c>
    </row>
    <row r="2419" spans="1:13" x14ac:dyDescent="0.45">
      <c r="A2419" s="31" t="str">
        <f t="shared" si="143"/>
        <v>E08000009_Households with children claiming universal credit_Number</v>
      </c>
      <c r="B2419" s="31" t="s">
        <v>442</v>
      </c>
      <c r="C2419" s="31" t="s">
        <v>443</v>
      </c>
      <c r="D2419" s="31" t="s">
        <v>229</v>
      </c>
      <c r="E2419" s="21">
        <v>44154</v>
      </c>
      <c r="F2419" s="31" t="s">
        <v>32</v>
      </c>
      <c r="G2419" s="31" t="s">
        <v>37</v>
      </c>
      <c r="H2419" s="31" t="s">
        <v>743</v>
      </c>
      <c r="I2419" s="31">
        <v>3545</v>
      </c>
      <c r="J2419" s="31">
        <v>29000</v>
      </c>
      <c r="K2419" s="31">
        <v>122.24137930000001</v>
      </c>
      <c r="L2419" s="31" t="s">
        <v>2295</v>
      </c>
      <c r="M2419" s="31">
        <v>122.24137930000001</v>
      </c>
    </row>
    <row r="2420" spans="1:13" x14ac:dyDescent="0.45">
      <c r="A2420" s="31" t="str">
        <f t="shared" si="143"/>
        <v>E08000030_Households with children claiming universal credit_Number</v>
      </c>
      <c r="B2420" s="31" t="s">
        <v>446</v>
      </c>
      <c r="C2420" s="31" t="s">
        <v>447</v>
      </c>
      <c r="D2420" s="31" t="s">
        <v>229</v>
      </c>
      <c r="E2420" s="21">
        <v>44154</v>
      </c>
      <c r="F2420" s="31" t="s">
        <v>32</v>
      </c>
      <c r="G2420" s="31" t="s">
        <v>37</v>
      </c>
      <c r="H2420" s="31" t="s">
        <v>743</v>
      </c>
      <c r="I2420" s="31">
        <v>5986</v>
      </c>
      <c r="J2420" s="31">
        <v>33900</v>
      </c>
      <c r="K2420" s="31">
        <v>176.57817109999999</v>
      </c>
      <c r="L2420" s="31" t="s">
        <v>2296</v>
      </c>
      <c r="M2420" s="31">
        <v>176.57817109999999</v>
      </c>
    </row>
    <row r="2421" spans="1:13" x14ac:dyDescent="0.45">
      <c r="A2421" s="31" t="str">
        <f t="shared" ref="A2421:A2445" si="144">CONCATENATE(B2421,"_",G2421,"_",H2421)</f>
        <v>E09000031_Households with children claiming universal credit_Number</v>
      </c>
      <c r="B2421" s="31" t="s">
        <v>448</v>
      </c>
      <c r="C2421" s="31" t="s">
        <v>449</v>
      </c>
      <c r="D2421" s="31" t="s">
        <v>229</v>
      </c>
      <c r="E2421" s="21">
        <v>44154</v>
      </c>
      <c r="F2421" s="31" t="s">
        <v>32</v>
      </c>
      <c r="G2421" s="31" t="s">
        <v>37</v>
      </c>
      <c r="H2421" s="31" t="s">
        <v>743</v>
      </c>
      <c r="I2421" s="31">
        <v>4516</v>
      </c>
      <c r="J2421" s="31">
        <v>39800</v>
      </c>
      <c r="K2421" s="31">
        <v>113.4673367</v>
      </c>
      <c r="L2421" s="31" t="s">
        <v>2297</v>
      </c>
      <c r="M2421" s="31">
        <v>113.4673367</v>
      </c>
    </row>
    <row r="2422" spans="1:13" x14ac:dyDescent="0.45">
      <c r="A2422" s="31" t="str">
        <f t="shared" si="144"/>
        <v>E09000032_Households with children claiming universal credit_Number</v>
      </c>
      <c r="B2422" s="31" t="s">
        <v>450</v>
      </c>
      <c r="C2422" s="31" t="s">
        <v>451</v>
      </c>
      <c r="D2422" s="31" t="s">
        <v>229</v>
      </c>
      <c r="E2422" s="21">
        <v>44154</v>
      </c>
      <c r="F2422" s="31" t="s">
        <v>32</v>
      </c>
      <c r="G2422" s="31" t="s">
        <v>37</v>
      </c>
      <c r="H2422" s="31" t="s">
        <v>743</v>
      </c>
      <c r="I2422" s="31">
        <v>3325</v>
      </c>
      <c r="J2422" s="31">
        <v>39700</v>
      </c>
      <c r="K2422" s="31">
        <v>83.753148609999997</v>
      </c>
      <c r="L2422" s="31" t="s">
        <v>2298</v>
      </c>
      <c r="M2422" s="31">
        <v>83.753148609999997</v>
      </c>
    </row>
    <row r="2423" spans="1:13" x14ac:dyDescent="0.45">
      <c r="A2423" s="31" t="str">
        <f t="shared" si="144"/>
        <v>E06000007_Households with children claiming universal credit_Number</v>
      </c>
      <c r="B2423" s="31" t="s">
        <v>452</v>
      </c>
      <c r="C2423" s="31" t="s">
        <v>453</v>
      </c>
      <c r="D2423" s="31" t="s">
        <v>229</v>
      </c>
      <c r="E2423" s="21">
        <v>44154</v>
      </c>
      <c r="F2423" s="31" t="s">
        <v>32</v>
      </c>
      <c r="G2423" s="31" t="s">
        <v>37</v>
      </c>
      <c r="H2423" s="31" t="s">
        <v>743</v>
      </c>
      <c r="I2423" s="31">
        <v>4304</v>
      </c>
      <c r="J2423" s="31">
        <v>26100</v>
      </c>
      <c r="K2423" s="31">
        <v>164.90421459999999</v>
      </c>
      <c r="L2423" s="31" t="s">
        <v>2299</v>
      </c>
      <c r="M2423" s="31">
        <v>164.90421459999999</v>
      </c>
    </row>
    <row r="2424" spans="1:13" x14ac:dyDescent="0.45">
      <c r="A2424" s="31" t="str">
        <f t="shared" si="144"/>
        <v>E10000031_Households with children claiming universal credit_Number</v>
      </c>
      <c r="B2424" s="31" t="s">
        <v>454</v>
      </c>
      <c r="C2424" s="31" t="s">
        <v>455</v>
      </c>
      <c r="D2424" s="31" t="s">
        <v>229</v>
      </c>
      <c r="E2424" s="21">
        <v>44154</v>
      </c>
      <c r="F2424" s="31" t="s">
        <v>32</v>
      </c>
      <c r="G2424" s="31" t="s">
        <v>37</v>
      </c>
      <c r="H2424" s="31" t="s">
        <v>743</v>
      </c>
      <c r="I2424" s="31">
        <v>8881</v>
      </c>
      <c r="J2424" s="31">
        <v>65800</v>
      </c>
      <c r="K2424" s="31">
        <v>134.96960490000001</v>
      </c>
      <c r="L2424" s="31" t="s">
        <v>2300</v>
      </c>
      <c r="M2424" s="31">
        <v>134.96960490000001</v>
      </c>
    </row>
    <row r="2425" spans="1:13" x14ac:dyDescent="0.45">
      <c r="A2425" s="31" t="str">
        <f t="shared" si="144"/>
        <v>E06000037_Households with children claiming universal credit_Number</v>
      </c>
      <c r="B2425" s="31" t="s">
        <v>456</v>
      </c>
      <c r="C2425" s="31" t="s">
        <v>457</v>
      </c>
      <c r="D2425" s="31" t="s">
        <v>229</v>
      </c>
      <c r="E2425" s="21">
        <v>44154</v>
      </c>
      <c r="F2425" s="31" t="s">
        <v>32</v>
      </c>
      <c r="G2425" s="31" t="s">
        <v>37</v>
      </c>
      <c r="H2425" s="31" t="s">
        <v>743</v>
      </c>
      <c r="I2425" s="31">
        <v>1844</v>
      </c>
      <c r="J2425" s="31">
        <v>20400</v>
      </c>
      <c r="K2425" s="31">
        <v>90.39215686</v>
      </c>
      <c r="L2425" s="31" t="s">
        <v>2301</v>
      </c>
      <c r="M2425" s="31">
        <v>90.39215686</v>
      </c>
    </row>
    <row r="2426" spans="1:13" x14ac:dyDescent="0.45">
      <c r="A2426" s="31" t="str">
        <f t="shared" si="144"/>
        <v>E10000032_Households with children claiming universal credit_Number</v>
      </c>
      <c r="B2426" s="31" t="s">
        <v>458</v>
      </c>
      <c r="C2426" s="31" t="s">
        <v>459</v>
      </c>
      <c r="D2426" s="31" t="s">
        <v>229</v>
      </c>
      <c r="E2426" s="21">
        <v>44154</v>
      </c>
      <c r="F2426" s="31" t="s">
        <v>32</v>
      </c>
      <c r="G2426" s="31" t="s">
        <v>37</v>
      </c>
      <c r="H2426" s="31" t="s">
        <v>743</v>
      </c>
      <c r="I2426" s="31">
        <v>9904</v>
      </c>
      <c r="J2426" s="31">
        <v>94300</v>
      </c>
      <c r="K2426" s="31">
        <v>105.02651109999999</v>
      </c>
      <c r="L2426" s="31" t="s">
        <v>2302</v>
      </c>
      <c r="M2426" s="31">
        <v>105.02651109999999</v>
      </c>
    </row>
    <row r="2427" spans="1:13" x14ac:dyDescent="0.45">
      <c r="A2427" s="31" t="str">
        <f t="shared" si="144"/>
        <v>E09000033_Households with children claiming universal credit_Number</v>
      </c>
      <c r="B2427" s="31" t="s">
        <v>506</v>
      </c>
      <c r="C2427" s="31" t="s">
        <v>507</v>
      </c>
      <c r="D2427" s="31" t="s">
        <v>229</v>
      </c>
      <c r="E2427" s="21">
        <v>44154</v>
      </c>
      <c r="F2427" s="31" t="s">
        <v>32</v>
      </c>
      <c r="G2427" s="31" t="s">
        <v>37</v>
      </c>
      <c r="H2427" s="31" t="s">
        <v>743</v>
      </c>
      <c r="I2427" s="31">
        <v>1786</v>
      </c>
      <c r="J2427" s="31">
        <v>22700</v>
      </c>
      <c r="K2427" s="31">
        <v>78.678414099999998</v>
      </c>
      <c r="L2427" s="31" t="s">
        <v>2303</v>
      </c>
      <c r="M2427" s="31">
        <v>78.678414099999998</v>
      </c>
    </row>
    <row r="2428" spans="1:13" x14ac:dyDescent="0.45">
      <c r="A2428" s="31" t="str">
        <f t="shared" si="144"/>
        <v>E08000010_Households with children claiming universal credit_Number</v>
      </c>
      <c r="B2428" s="31" t="s">
        <v>460</v>
      </c>
      <c r="C2428" s="31" t="s">
        <v>461</v>
      </c>
      <c r="D2428" s="31" t="s">
        <v>229</v>
      </c>
      <c r="E2428" s="21">
        <v>44154</v>
      </c>
      <c r="F2428" s="31" t="s">
        <v>32</v>
      </c>
      <c r="G2428" s="31" t="s">
        <v>37</v>
      </c>
      <c r="H2428" s="31" t="s">
        <v>743</v>
      </c>
      <c r="I2428" s="31">
        <v>6808</v>
      </c>
      <c r="J2428" s="31">
        <v>40700</v>
      </c>
      <c r="K2428" s="31">
        <v>167.27272730000001</v>
      </c>
      <c r="L2428" s="31" t="s">
        <v>2304</v>
      </c>
      <c r="M2428" s="31">
        <v>167.27272730000001</v>
      </c>
    </row>
    <row r="2429" spans="1:13" x14ac:dyDescent="0.45">
      <c r="A2429" s="31" t="str">
        <f t="shared" si="144"/>
        <v>E06000054_Households with children claiming universal credit_Number</v>
      </c>
      <c r="B2429" s="31" t="s">
        <v>462</v>
      </c>
      <c r="C2429" s="31" t="s">
        <v>463</v>
      </c>
      <c r="D2429" s="31" t="s">
        <v>229</v>
      </c>
      <c r="E2429" s="21">
        <v>44154</v>
      </c>
      <c r="F2429" s="31" t="s">
        <v>32</v>
      </c>
      <c r="G2429" s="31" t="s">
        <v>37</v>
      </c>
      <c r="H2429" s="31" t="s">
        <v>743</v>
      </c>
      <c r="I2429" s="31">
        <v>7206</v>
      </c>
      <c r="J2429" s="31">
        <v>53100</v>
      </c>
      <c r="K2429" s="31">
        <v>135.7062147</v>
      </c>
      <c r="L2429" s="31" t="s">
        <v>2305</v>
      </c>
      <c r="M2429" s="31">
        <v>135.7062147</v>
      </c>
    </row>
    <row r="2430" spans="1:13" x14ac:dyDescent="0.45">
      <c r="A2430" s="31" t="str">
        <f t="shared" si="144"/>
        <v>E06000040_Households with children claiming universal credit_Number</v>
      </c>
      <c r="B2430" s="31" t="s">
        <v>555</v>
      </c>
      <c r="C2430" s="31" t="s">
        <v>727</v>
      </c>
      <c r="D2430" s="31" t="s">
        <v>229</v>
      </c>
      <c r="E2430" s="21">
        <v>44154</v>
      </c>
      <c r="F2430" s="31" t="s">
        <v>32</v>
      </c>
      <c r="G2430" s="31" t="s">
        <v>37</v>
      </c>
      <c r="H2430" s="31" t="s">
        <v>743</v>
      </c>
      <c r="I2430" s="31">
        <v>1220</v>
      </c>
      <c r="J2430" s="31">
        <v>17400</v>
      </c>
      <c r="K2430" s="31">
        <v>70.114942529999993</v>
      </c>
      <c r="L2430" s="31" t="s">
        <v>2306</v>
      </c>
      <c r="M2430" s="31">
        <v>70.114942529999993</v>
      </c>
    </row>
    <row r="2431" spans="1:13" x14ac:dyDescent="0.45">
      <c r="A2431" s="31" t="str">
        <f t="shared" si="144"/>
        <v>E08000015_Households with children claiming universal credit_Number</v>
      </c>
      <c r="B2431" s="31" t="s">
        <v>464</v>
      </c>
      <c r="C2431" s="31" t="s">
        <v>465</v>
      </c>
      <c r="D2431" s="31" t="s">
        <v>229</v>
      </c>
      <c r="E2431" s="21">
        <v>44154</v>
      </c>
      <c r="F2431" s="31" t="s">
        <v>32</v>
      </c>
      <c r="G2431" s="31" t="s">
        <v>37</v>
      </c>
      <c r="H2431" s="31" t="s">
        <v>743</v>
      </c>
      <c r="I2431" s="31">
        <v>6874</v>
      </c>
      <c r="J2431" s="31">
        <v>39200</v>
      </c>
      <c r="K2431" s="31">
        <v>175.35714290000001</v>
      </c>
      <c r="L2431" s="31" t="s">
        <v>2307</v>
      </c>
      <c r="M2431" s="31">
        <v>175.35714290000001</v>
      </c>
    </row>
    <row r="2432" spans="1:13" x14ac:dyDescent="0.45">
      <c r="A2432" s="31" t="str">
        <f t="shared" si="144"/>
        <v>E06000041_Households with children claiming universal credit_Number</v>
      </c>
      <c r="B2432" s="31" t="s">
        <v>466</v>
      </c>
      <c r="C2432" s="31" t="s">
        <v>467</v>
      </c>
      <c r="D2432" s="31" t="s">
        <v>229</v>
      </c>
      <c r="E2432" s="21">
        <v>44154</v>
      </c>
      <c r="F2432" s="31" t="s">
        <v>32</v>
      </c>
      <c r="G2432" s="31" t="s">
        <v>37</v>
      </c>
      <c r="H2432" s="31" t="s">
        <v>743</v>
      </c>
      <c r="I2432" s="31">
        <v>1385</v>
      </c>
      <c r="J2432" s="31">
        <v>22700</v>
      </c>
      <c r="K2432" s="31">
        <v>61.013215860000003</v>
      </c>
      <c r="L2432" s="31" t="s">
        <v>2308</v>
      </c>
      <c r="M2432" s="31">
        <v>61.013215860000003</v>
      </c>
    </row>
    <row r="2433" spans="1:13" x14ac:dyDescent="0.45">
      <c r="A2433" s="31" t="str">
        <f t="shared" si="144"/>
        <v>E08000031_Households with children claiming universal credit_Number</v>
      </c>
      <c r="B2433" s="31" t="s">
        <v>468</v>
      </c>
      <c r="C2433" s="31" t="s">
        <v>469</v>
      </c>
      <c r="D2433" s="31" t="s">
        <v>229</v>
      </c>
      <c r="E2433" s="21">
        <v>44154</v>
      </c>
      <c r="F2433" s="31" t="s">
        <v>32</v>
      </c>
      <c r="G2433" s="31" t="s">
        <v>37</v>
      </c>
      <c r="H2433" s="31" t="s">
        <v>743</v>
      </c>
      <c r="I2433" s="31">
        <v>7212</v>
      </c>
      <c r="J2433" s="31">
        <v>31400</v>
      </c>
      <c r="K2433" s="31">
        <v>229.6815287</v>
      </c>
      <c r="L2433" s="31" t="s">
        <v>2309</v>
      </c>
      <c r="M2433" s="31">
        <v>229.6815287</v>
      </c>
    </row>
    <row r="2434" spans="1:13" x14ac:dyDescent="0.45">
      <c r="A2434" s="31" t="str">
        <f t="shared" si="144"/>
        <v>E10000034_Households with children claiming universal credit_Number</v>
      </c>
      <c r="B2434" s="31" t="s">
        <v>470</v>
      </c>
      <c r="C2434" s="31" t="s">
        <v>471</v>
      </c>
      <c r="D2434" s="31" t="s">
        <v>229</v>
      </c>
      <c r="E2434" s="21">
        <v>44154</v>
      </c>
      <c r="F2434" s="31" t="s">
        <v>32</v>
      </c>
      <c r="G2434" s="31" t="s">
        <v>37</v>
      </c>
      <c r="H2434" s="31" t="s">
        <v>743</v>
      </c>
      <c r="I2434" s="31">
        <v>7373</v>
      </c>
      <c r="J2434" s="31">
        <v>74400</v>
      </c>
      <c r="K2434" s="31">
        <v>99.099462369999998</v>
      </c>
      <c r="L2434" s="31" t="s">
        <v>2310</v>
      </c>
      <c r="M2434" s="31">
        <v>99.099462369999998</v>
      </c>
    </row>
    <row r="2435" spans="1:13" x14ac:dyDescent="0.45">
      <c r="A2435" s="31" t="str">
        <f t="shared" si="144"/>
        <v>E06000014_Households with children claiming universal credit_Number</v>
      </c>
      <c r="B2435" s="31" t="s">
        <v>472</v>
      </c>
      <c r="C2435" s="31" t="s">
        <v>473</v>
      </c>
      <c r="D2435" s="31" t="s">
        <v>229</v>
      </c>
      <c r="E2435" s="21">
        <v>44154</v>
      </c>
      <c r="F2435" s="31" t="s">
        <v>32</v>
      </c>
      <c r="G2435" s="31" t="s">
        <v>37</v>
      </c>
      <c r="H2435" s="31" t="s">
        <v>743</v>
      </c>
      <c r="I2435" s="31">
        <v>2431</v>
      </c>
      <c r="J2435" s="31">
        <v>22100</v>
      </c>
      <c r="K2435" s="31">
        <v>110</v>
      </c>
      <c r="L2435" s="31" t="s">
        <v>2311</v>
      </c>
      <c r="M2435" s="31">
        <v>110</v>
      </c>
    </row>
    <row r="2436" spans="1:13" x14ac:dyDescent="0.45">
      <c r="A2436" s="31" t="str">
        <f t="shared" si="144"/>
        <v>E08000016_Households with children claiming universal credit_Number</v>
      </c>
      <c r="B2436" s="31" t="s">
        <v>236</v>
      </c>
      <c r="C2436" s="31" t="s">
        <v>237</v>
      </c>
      <c r="D2436" s="31" t="s">
        <v>229</v>
      </c>
      <c r="E2436" s="21">
        <v>44154</v>
      </c>
      <c r="F2436" s="31" t="s">
        <v>32</v>
      </c>
      <c r="G2436" s="31" t="s">
        <v>37</v>
      </c>
      <c r="H2436" s="31" t="s">
        <v>743</v>
      </c>
      <c r="I2436" s="31">
        <v>5889</v>
      </c>
      <c r="J2436" s="31">
        <v>29300</v>
      </c>
      <c r="K2436" s="31">
        <v>200.98976110000001</v>
      </c>
      <c r="L2436" s="31" t="s">
        <v>2312</v>
      </c>
      <c r="M2436" s="31">
        <v>200.98976110000001</v>
      </c>
    </row>
    <row r="2437" spans="1:13" x14ac:dyDescent="0.45">
      <c r="A2437" s="31" t="str">
        <f t="shared" si="144"/>
        <v>E08000017_Households with children claiming universal credit_Number</v>
      </c>
      <c r="B2437" s="31" t="s">
        <v>293</v>
      </c>
      <c r="C2437" s="31" t="s">
        <v>294</v>
      </c>
      <c r="D2437" s="31" t="s">
        <v>229</v>
      </c>
      <c r="E2437" s="21">
        <v>44154</v>
      </c>
      <c r="F2437" s="31" t="s">
        <v>32</v>
      </c>
      <c r="G2437" s="31" t="s">
        <v>37</v>
      </c>
      <c r="H2437" s="31" t="s">
        <v>743</v>
      </c>
      <c r="I2437" s="31">
        <v>7535</v>
      </c>
      <c r="J2437" s="31">
        <v>39900</v>
      </c>
      <c r="K2437" s="31">
        <v>188.84711780000001</v>
      </c>
      <c r="L2437" s="31" t="s">
        <v>2313</v>
      </c>
      <c r="M2437" s="31">
        <v>188.84711780000001</v>
      </c>
    </row>
    <row r="2438" spans="1:13" x14ac:dyDescent="0.45">
      <c r="A2438" s="31" t="str">
        <f t="shared" si="144"/>
        <v>E08000018_Households with children claiming universal credit_Number</v>
      </c>
      <c r="B2438" s="31" t="s">
        <v>393</v>
      </c>
      <c r="C2438" s="31" t="s">
        <v>394</v>
      </c>
      <c r="D2438" s="31" t="s">
        <v>229</v>
      </c>
      <c r="E2438" s="21">
        <v>44154</v>
      </c>
      <c r="F2438" s="31" t="s">
        <v>32</v>
      </c>
      <c r="G2438" s="31" t="s">
        <v>37</v>
      </c>
      <c r="H2438" s="31" t="s">
        <v>743</v>
      </c>
      <c r="I2438" s="31">
        <v>4969</v>
      </c>
      <c r="J2438" s="31">
        <v>32500</v>
      </c>
      <c r="K2438" s="31">
        <v>152.8923077</v>
      </c>
      <c r="L2438" s="31" t="s">
        <v>2314</v>
      </c>
      <c r="M2438" s="31">
        <v>152.8923077</v>
      </c>
    </row>
    <row r="2439" spans="1:13" x14ac:dyDescent="0.45">
      <c r="A2439" s="31" t="str">
        <f t="shared" si="144"/>
        <v>E08000019_Households with children claiming universal credit_Number</v>
      </c>
      <c r="B2439" s="31" t="s">
        <v>401</v>
      </c>
      <c r="C2439" s="31" t="s">
        <v>402</v>
      </c>
      <c r="D2439" s="31" t="s">
        <v>229</v>
      </c>
      <c r="E2439" s="21">
        <v>44154</v>
      </c>
      <c r="F2439" s="31" t="s">
        <v>32</v>
      </c>
      <c r="G2439" s="31" t="s">
        <v>37</v>
      </c>
      <c r="H2439" s="31" t="s">
        <v>743</v>
      </c>
      <c r="I2439" s="31">
        <v>6917</v>
      </c>
      <c r="J2439" s="31">
        <v>68600</v>
      </c>
      <c r="K2439" s="31">
        <v>100.8309038</v>
      </c>
      <c r="L2439" s="31" t="s">
        <v>2315</v>
      </c>
      <c r="M2439" s="31">
        <v>100.8309038</v>
      </c>
    </row>
    <row r="2440" spans="1:13" x14ac:dyDescent="0.45">
      <c r="A2440" s="31" t="str">
        <f t="shared" si="144"/>
        <v>E08000032_Households with children claiming universal credit_Number</v>
      </c>
      <c r="B2440" s="31" t="s">
        <v>259</v>
      </c>
      <c r="C2440" s="31" t="s">
        <v>260</v>
      </c>
      <c r="D2440" s="31" t="s">
        <v>229</v>
      </c>
      <c r="E2440" s="21">
        <v>44154</v>
      </c>
      <c r="F2440" s="31" t="s">
        <v>32</v>
      </c>
      <c r="G2440" s="31" t="s">
        <v>37</v>
      </c>
      <c r="H2440" s="31" t="s">
        <v>743</v>
      </c>
      <c r="I2440" s="31">
        <v>11102</v>
      </c>
      <c r="J2440" s="31">
        <v>75100</v>
      </c>
      <c r="K2440" s="31">
        <v>147.82956060000001</v>
      </c>
      <c r="L2440" s="31" t="s">
        <v>2316</v>
      </c>
      <c r="M2440" s="31">
        <v>147.82956060000001</v>
      </c>
    </row>
    <row r="2441" spans="1:13" x14ac:dyDescent="0.45">
      <c r="A2441" s="31" t="str">
        <f t="shared" si="144"/>
        <v>E08000033_Households with children claiming universal credit_Number</v>
      </c>
      <c r="B2441" s="31" t="s">
        <v>273</v>
      </c>
      <c r="C2441" s="31" t="s">
        <v>274</v>
      </c>
      <c r="D2441" s="31" t="s">
        <v>229</v>
      </c>
      <c r="E2441" s="21">
        <v>44154</v>
      </c>
      <c r="F2441" s="31" t="s">
        <v>32</v>
      </c>
      <c r="G2441" s="31" t="s">
        <v>37</v>
      </c>
      <c r="H2441" s="31" t="s">
        <v>743</v>
      </c>
      <c r="I2441" s="31">
        <v>4838</v>
      </c>
      <c r="J2441" s="31">
        <v>23600</v>
      </c>
      <c r="K2441" s="31">
        <v>205</v>
      </c>
      <c r="L2441" s="31" t="s">
        <v>2317</v>
      </c>
      <c r="M2441" s="31">
        <v>205</v>
      </c>
    </row>
    <row r="2442" spans="1:13" x14ac:dyDescent="0.45">
      <c r="A2442" s="31" t="str">
        <f t="shared" si="144"/>
        <v>E08000034_Households with children claiming universal credit_Number</v>
      </c>
      <c r="B2442" s="31" t="s">
        <v>331</v>
      </c>
      <c r="C2442" s="31" t="s">
        <v>332</v>
      </c>
      <c r="D2442" s="31" t="s">
        <v>229</v>
      </c>
      <c r="E2442" s="21">
        <v>44154</v>
      </c>
      <c r="F2442" s="31" t="s">
        <v>32</v>
      </c>
      <c r="G2442" s="31" t="s">
        <v>37</v>
      </c>
      <c r="H2442" s="31" t="s">
        <v>743</v>
      </c>
      <c r="I2442" s="31">
        <v>8631</v>
      </c>
      <c r="J2442" s="31">
        <v>55900</v>
      </c>
      <c r="K2442" s="31">
        <v>154.40071560000001</v>
      </c>
      <c r="L2442" s="31" t="s">
        <v>2318</v>
      </c>
      <c r="M2442" s="31">
        <v>154.40071560000001</v>
      </c>
    </row>
    <row r="2443" spans="1:13" x14ac:dyDescent="0.45">
      <c r="A2443" s="31" t="str">
        <f t="shared" si="144"/>
        <v>E08000035_Households with children claiming universal credit_Number</v>
      </c>
      <c r="B2443" s="31" t="s">
        <v>339</v>
      </c>
      <c r="C2443" s="31" t="s">
        <v>340</v>
      </c>
      <c r="D2443" s="31" t="s">
        <v>229</v>
      </c>
      <c r="E2443" s="21">
        <v>44154</v>
      </c>
      <c r="F2443" s="31" t="s">
        <v>32</v>
      </c>
      <c r="G2443" s="31" t="s">
        <v>37</v>
      </c>
      <c r="H2443" s="31" t="s">
        <v>743</v>
      </c>
      <c r="I2443" s="31">
        <v>11410</v>
      </c>
      <c r="J2443" s="31">
        <v>93700</v>
      </c>
      <c r="K2443" s="31">
        <v>121.77161150000001</v>
      </c>
      <c r="L2443" s="31" t="s">
        <v>2319</v>
      </c>
      <c r="M2443" s="31">
        <v>121.77161150000001</v>
      </c>
    </row>
    <row r="2444" spans="1:13" x14ac:dyDescent="0.45">
      <c r="A2444" s="31" t="str">
        <f t="shared" si="144"/>
        <v>E08000036_Households with children claiming universal credit_Number</v>
      </c>
      <c r="B2444" s="31" t="s">
        <v>444</v>
      </c>
      <c r="C2444" s="31" t="s">
        <v>445</v>
      </c>
      <c r="D2444" s="31" t="s">
        <v>229</v>
      </c>
      <c r="E2444" s="21">
        <v>44154</v>
      </c>
      <c r="F2444" s="31" t="s">
        <v>32</v>
      </c>
      <c r="G2444" s="31" t="s">
        <v>37</v>
      </c>
      <c r="H2444" s="31" t="s">
        <v>743</v>
      </c>
      <c r="I2444" s="31">
        <v>5097</v>
      </c>
      <c r="J2444" s="31">
        <v>42500</v>
      </c>
      <c r="K2444" s="31">
        <v>119.9294118</v>
      </c>
      <c r="L2444" s="31" t="s">
        <v>2320</v>
      </c>
      <c r="M2444" s="31">
        <v>119.9294118</v>
      </c>
    </row>
    <row r="2445" spans="1:13" x14ac:dyDescent="0.45">
      <c r="A2445" s="31" t="str">
        <f t="shared" si="144"/>
        <v>NA_Households with children claiming universal credit_Number</v>
      </c>
      <c r="B2445" s="31" t="s">
        <v>13</v>
      </c>
      <c r="C2445" s="31" t="s">
        <v>737</v>
      </c>
      <c r="D2445" s="31" t="s">
        <v>229</v>
      </c>
      <c r="E2445" s="21">
        <v>44154</v>
      </c>
      <c r="F2445" s="31" t="s">
        <v>32</v>
      </c>
      <c r="G2445" s="31" t="s">
        <v>37</v>
      </c>
      <c r="H2445" s="31" t="s">
        <v>743</v>
      </c>
      <c r="I2445" s="31">
        <v>911861</v>
      </c>
      <c r="J2445" s="20">
        <v>6763600</v>
      </c>
      <c r="K2445" s="31">
        <f>I2445/J2445*1000</f>
        <v>134.81888343485718</v>
      </c>
      <c r="L2445" s="31" t="s">
        <v>2321</v>
      </c>
      <c r="M2445" s="31">
        <f>K2445</f>
        <v>134.81888343485718</v>
      </c>
    </row>
    <row r="2446" spans="1:13" x14ac:dyDescent="0.45">
      <c r="A2446" s="31" t="str">
        <f t="shared" ref="A2446:A2477" si="145">CONCATENATE(B2446,"_",G2446,"_",H2446)</f>
        <v>E08000020_Children eligible for free school meals_Number</v>
      </c>
      <c r="B2446" s="31" t="s">
        <v>305</v>
      </c>
      <c r="C2446" s="31" t="s">
        <v>306</v>
      </c>
      <c r="D2446" s="31" t="s">
        <v>229</v>
      </c>
      <c r="E2446" s="21">
        <v>43849</v>
      </c>
      <c r="F2446" s="31" t="s">
        <v>32</v>
      </c>
      <c r="G2446" s="31" t="s">
        <v>33</v>
      </c>
      <c r="H2446" s="31" t="s">
        <v>743</v>
      </c>
      <c r="I2446" s="31">
        <v>5164</v>
      </c>
      <c r="J2446" s="31" t="s">
        <v>13</v>
      </c>
      <c r="K2446" s="31" t="s">
        <v>13</v>
      </c>
      <c r="L2446" s="31" t="s">
        <v>13</v>
      </c>
      <c r="M2446" s="31" t="s">
        <v>13</v>
      </c>
    </row>
    <row r="2447" spans="1:13" x14ac:dyDescent="0.45">
      <c r="A2447" s="31" t="str">
        <f t="shared" si="145"/>
        <v>E08000021_Children eligible for free school meals_Number</v>
      </c>
      <c r="B2447" s="31" t="s">
        <v>357</v>
      </c>
      <c r="C2447" s="31" t="s">
        <v>358</v>
      </c>
      <c r="D2447" s="31" t="s">
        <v>229</v>
      </c>
      <c r="E2447" s="21">
        <v>43849</v>
      </c>
      <c r="F2447" s="31" t="s">
        <v>32</v>
      </c>
      <c r="G2447" s="31" t="s">
        <v>33</v>
      </c>
      <c r="H2447" s="31" t="s">
        <v>743</v>
      </c>
      <c r="I2447" s="31">
        <v>11303</v>
      </c>
      <c r="J2447" s="31" t="s">
        <v>13</v>
      </c>
      <c r="K2447" s="31" t="s">
        <v>13</v>
      </c>
      <c r="L2447" s="31" t="s">
        <v>13</v>
      </c>
      <c r="M2447" s="31" t="s">
        <v>13</v>
      </c>
    </row>
    <row r="2448" spans="1:13" x14ac:dyDescent="0.45">
      <c r="A2448" s="31" t="str">
        <f t="shared" si="145"/>
        <v>E08000022_Children eligible for free school meals_Number</v>
      </c>
      <c r="B2448" s="31" t="s">
        <v>524</v>
      </c>
      <c r="C2448" s="31" t="s">
        <v>525</v>
      </c>
      <c r="D2448" s="31" t="s">
        <v>229</v>
      </c>
      <c r="E2448" s="21">
        <v>43849</v>
      </c>
      <c r="F2448" s="31" t="s">
        <v>32</v>
      </c>
      <c r="G2448" s="31" t="s">
        <v>33</v>
      </c>
      <c r="H2448" s="31" t="s">
        <v>743</v>
      </c>
      <c r="I2448" s="31">
        <v>4577</v>
      </c>
      <c r="J2448" s="31" t="s">
        <v>13</v>
      </c>
      <c r="K2448" s="31" t="s">
        <v>13</v>
      </c>
      <c r="L2448" s="31" t="s">
        <v>13</v>
      </c>
      <c r="M2448" s="31" t="s">
        <v>13</v>
      </c>
    </row>
    <row r="2449" spans="1:13" x14ac:dyDescent="0.45">
      <c r="A2449" s="31" t="str">
        <f t="shared" si="145"/>
        <v>E08000023_Children eligible for free school meals_Number</v>
      </c>
      <c r="B2449" s="31" t="s">
        <v>410</v>
      </c>
      <c r="C2449" s="31" t="s">
        <v>411</v>
      </c>
      <c r="D2449" s="31" t="s">
        <v>229</v>
      </c>
      <c r="E2449" s="21">
        <v>43849</v>
      </c>
      <c r="F2449" s="31" t="s">
        <v>32</v>
      </c>
      <c r="G2449" s="31" t="s">
        <v>33</v>
      </c>
      <c r="H2449" s="31" t="s">
        <v>743</v>
      </c>
      <c r="I2449" s="31">
        <v>4901</v>
      </c>
      <c r="J2449" s="31" t="s">
        <v>13</v>
      </c>
      <c r="K2449" s="31" t="s">
        <v>13</v>
      </c>
      <c r="L2449" s="31" t="s">
        <v>13</v>
      </c>
      <c r="M2449" s="31" t="s">
        <v>13</v>
      </c>
    </row>
    <row r="2450" spans="1:13" x14ac:dyDescent="0.45">
      <c r="A2450" s="31" t="str">
        <f t="shared" si="145"/>
        <v>E08000024_Children eligible for free school meals_Number</v>
      </c>
      <c r="B2450" s="31" t="s">
        <v>428</v>
      </c>
      <c r="C2450" s="31" t="s">
        <v>429</v>
      </c>
      <c r="D2450" s="31" t="s">
        <v>229</v>
      </c>
      <c r="E2450" s="21">
        <v>43849</v>
      </c>
      <c r="F2450" s="31" t="s">
        <v>32</v>
      </c>
      <c r="G2450" s="31" t="s">
        <v>33</v>
      </c>
      <c r="H2450" s="31" t="s">
        <v>743</v>
      </c>
      <c r="I2450" s="31">
        <v>9050</v>
      </c>
      <c r="J2450" s="31" t="s">
        <v>13</v>
      </c>
      <c r="K2450" s="31" t="s">
        <v>13</v>
      </c>
      <c r="L2450" s="31" t="s">
        <v>13</v>
      </c>
      <c r="M2450" s="31" t="s">
        <v>13</v>
      </c>
    </row>
    <row r="2451" spans="1:13" x14ac:dyDescent="0.45">
      <c r="A2451" s="31" t="str">
        <f t="shared" si="145"/>
        <v>E06000001_Children eligible for free school meals_Number</v>
      </c>
      <c r="B2451" s="31" t="s">
        <v>313</v>
      </c>
      <c r="C2451" s="31" t="s">
        <v>314</v>
      </c>
      <c r="D2451" s="31" t="s">
        <v>229</v>
      </c>
      <c r="E2451" s="21">
        <v>43849</v>
      </c>
      <c r="F2451" s="31" t="s">
        <v>32</v>
      </c>
      <c r="G2451" s="31" t="s">
        <v>33</v>
      </c>
      <c r="H2451" s="31" t="s">
        <v>743</v>
      </c>
      <c r="I2451" s="31">
        <v>4312</v>
      </c>
      <c r="J2451" s="31" t="s">
        <v>13</v>
      </c>
      <c r="K2451" s="31" t="s">
        <v>13</v>
      </c>
      <c r="L2451" s="31" t="s">
        <v>13</v>
      </c>
      <c r="M2451" s="31" t="s">
        <v>13</v>
      </c>
    </row>
    <row r="2452" spans="1:13" x14ac:dyDescent="0.45">
      <c r="A2452" s="31" t="str">
        <f t="shared" si="145"/>
        <v>E06000002_Children eligible for free school meals_Number</v>
      </c>
      <c r="B2452" s="31" t="s">
        <v>511</v>
      </c>
      <c r="C2452" s="31" t="s">
        <v>725</v>
      </c>
      <c r="D2452" s="31" t="s">
        <v>229</v>
      </c>
      <c r="E2452" s="21">
        <v>43849</v>
      </c>
      <c r="F2452" s="31" t="s">
        <v>32</v>
      </c>
      <c r="G2452" s="31" t="s">
        <v>33</v>
      </c>
      <c r="H2452" s="31" t="s">
        <v>743</v>
      </c>
      <c r="I2452" s="31">
        <v>6494</v>
      </c>
      <c r="J2452" s="31" t="s">
        <v>13</v>
      </c>
      <c r="K2452" s="31" t="s">
        <v>13</v>
      </c>
      <c r="L2452" s="31" t="s">
        <v>13</v>
      </c>
      <c r="M2452" s="31" t="s">
        <v>13</v>
      </c>
    </row>
    <row r="2453" spans="1:13" x14ac:dyDescent="0.45">
      <c r="A2453" s="31" t="str">
        <f t="shared" si="145"/>
        <v>E06000003_Children eligible for free school meals_Number</v>
      </c>
      <c r="B2453" s="31" t="s">
        <v>387</v>
      </c>
      <c r="C2453" s="31" t="s">
        <v>388</v>
      </c>
      <c r="D2453" s="31" t="s">
        <v>229</v>
      </c>
      <c r="E2453" s="21">
        <v>43849</v>
      </c>
      <c r="F2453" s="31" t="s">
        <v>32</v>
      </c>
      <c r="G2453" s="31" t="s">
        <v>33</v>
      </c>
      <c r="H2453" s="31" t="s">
        <v>743</v>
      </c>
      <c r="I2453" s="31">
        <v>4380</v>
      </c>
      <c r="J2453" s="31" t="s">
        <v>13</v>
      </c>
      <c r="K2453" s="31" t="s">
        <v>13</v>
      </c>
      <c r="L2453" s="31" t="s">
        <v>13</v>
      </c>
      <c r="M2453" s="31" t="s">
        <v>13</v>
      </c>
    </row>
    <row r="2454" spans="1:13" x14ac:dyDescent="0.45">
      <c r="A2454" s="31" t="str">
        <f t="shared" si="145"/>
        <v>E06000004_Children eligible for free school meals_Number</v>
      </c>
      <c r="B2454" s="31" t="s">
        <v>422</v>
      </c>
      <c r="C2454" s="31" t="s">
        <v>423</v>
      </c>
      <c r="D2454" s="31" t="s">
        <v>229</v>
      </c>
      <c r="E2454" s="21">
        <v>43849</v>
      </c>
      <c r="F2454" s="31" t="s">
        <v>32</v>
      </c>
      <c r="G2454" s="31" t="s">
        <v>33</v>
      </c>
      <c r="H2454" s="31" t="s">
        <v>743</v>
      </c>
      <c r="I2454" s="31">
        <v>5540</v>
      </c>
      <c r="J2454" s="31" t="s">
        <v>13</v>
      </c>
      <c r="K2454" s="31" t="s">
        <v>13</v>
      </c>
      <c r="L2454" s="31" t="s">
        <v>13</v>
      </c>
      <c r="M2454" s="31" t="s">
        <v>13</v>
      </c>
    </row>
    <row r="2455" spans="1:13" x14ac:dyDescent="0.45">
      <c r="A2455" s="31" t="str">
        <f t="shared" si="145"/>
        <v>E06000047_Children eligible for free school meals_Number</v>
      </c>
      <c r="B2455" s="31" t="s">
        <v>528</v>
      </c>
      <c r="C2455" s="31" t="s">
        <v>721</v>
      </c>
      <c r="D2455" s="31" t="s">
        <v>229</v>
      </c>
      <c r="E2455" s="21">
        <v>43849</v>
      </c>
      <c r="F2455" s="31" t="s">
        <v>32</v>
      </c>
      <c r="G2455" s="31" t="s">
        <v>33</v>
      </c>
      <c r="H2455" s="31" t="s">
        <v>743</v>
      </c>
      <c r="I2455" s="31">
        <v>14887</v>
      </c>
      <c r="J2455" s="31" t="s">
        <v>13</v>
      </c>
      <c r="K2455" s="31" t="s">
        <v>13</v>
      </c>
      <c r="L2455" s="31" t="s">
        <v>13</v>
      </c>
      <c r="M2455" s="31" t="s">
        <v>13</v>
      </c>
    </row>
    <row r="2456" spans="1:13" x14ac:dyDescent="0.45">
      <c r="A2456" s="31" t="str">
        <f t="shared" si="145"/>
        <v>E06000005_Children eligible for free school meals_Number</v>
      </c>
      <c r="B2456" s="31" t="s">
        <v>287</v>
      </c>
      <c r="C2456" s="31" t="s">
        <v>288</v>
      </c>
      <c r="D2456" s="31" t="s">
        <v>229</v>
      </c>
      <c r="E2456" s="21">
        <v>43849</v>
      </c>
      <c r="F2456" s="31" t="s">
        <v>32</v>
      </c>
      <c r="G2456" s="31" t="s">
        <v>33</v>
      </c>
      <c r="H2456" s="31" t="s">
        <v>743</v>
      </c>
      <c r="I2456" s="31">
        <v>3175</v>
      </c>
      <c r="J2456" s="31" t="s">
        <v>13</v>
      </c>
      <c r="K2456" s="31" t="s">
        <v>13</v>
      </c>
      <c r="L2456" s="31" t="s">
        <v>13</v>
      </c>
      <c r="M2456" s="31" t="s">
        <v>13</v>
      </c>
    </row>
    <row r="2457" spans="1:13" x14ac:dyDescent="0.45">
      <c r="A2457" s="31" t="str">
        <f t="shared" si="145"/>
        <v>E06000048_Children eligible for free school meals_Number</v>
      </c>
      <c r="B2457" s="31" t="s">
        <v>484</v>
      </c>
      <c r="C2457" s="31" t="s">
        <v>705</v>
      </c>
      <c r="D2457" s="31" t="s">
        <v>229</v>
      </c>
      <c r="E2457" s="21">
        <v>43849</v>
      </c>
      <c r="F2457" s="31" t="s">
        <v>32</v>
      </c>
      <c r="G2457" s="31" t="s">
        <v>33</v>
      </c>
      <c r="H2457" s="31" t="s">
        <v>743</v>
      </c>
      <c r="I2457" s="31">
        <v>6232</v>
      </c>
      <c r="J2457" s="31" t="s">
        <v>13</v>
      </c>
      <c r="K2457" s="31" t="s">
        <v>13</v>
      </c>
      <c r="L2457" s="31" t="s">
        <v>13</v>
      </c>
      <c r="M2457" s="31" t="s">
        <v>13</v>
      </c>
    </row>
    <row r="2458" spans="1:13" x14ac:dyDescent="0.45">
      <c r="A2458" s="31" t="str">
        <f t="shared" si="145"/>
        <v>E08000011_Children eligible for free school meals_Number</v>
      </c>
      <c r="B2458" s="31" t="s">
        <v>333</v>
      </c>
      <c r="C2458" s="31" t="s">
        <v>334</v>
      </c>
      <c r="D2458" s="31" t="s">
        <v>229</v>
      </c>
      <c r="E2458" s="21">
        <v>43849</v>
      </c>
      <c r="F2458" s="31" t="s">
        <v>32</v>
      </c>
      <c r="G2458" s="31" t="s">
        <v>33</v>
      </c>
      <c r="H2458" s="31" t="s">
        <v>743</v>
      </c>
      <c r="I2458" s="31">
        <v>6372</v>
      </c>
      <c r="J2458" s="31" t="s">
        <v>13</v>
      </c>
      <c r="K2458" s="31" t="s">
        <v>13</v>
      </c>
      <c r="L2458" s="31" t="s">
        <v>13</v>
      </c>
      <c r="M2458" s="31" t="s">
        <v>13</v>
      </c>
    </row>
    <row r="2459" spans="1:13" x14ac:dyDescent="0.45">
      <c r="A2459" s="31" t="str">
        <f t="shared" si="145"/>
        <v>E08000012_Children eligible for free school meals_Number</v>
      </c>
      <c r="B2459" s="31" t="s">
        <v>347</v>
      </c>
      <c r="C2459" s="31" t="s">
        <v>348</v>
      </c>
      <c r="D2459" s="31" t="s">
        <v>229</v>
      </c>
      <c r="E2459" s="21">
        <v>43849</v>
      </c>
      <c r="F2459" s="31" t="s">
        <v>32</v>
      </c>
      <c r="G2459" s="31" t="s">
        <v>33</v>
      </c>
      <c r="H2459" s="31" t="s">
        <v>743</v>
      </c>
      <c r="I2459" s="31">
        <v>17439</v>
      </c>
      <c r="J2459" s="31" t="s">
        <v>13</v>
      </c>
      <c r="K2459" s="31" t="s">
        <v>13</v>
      </c>
      <c r="L2459" s="31" t="s">
        <v>13</v>
      </c>
      <c r="M2459" s="31" t="s">
        <v>13</v>
      </c>
    </row>
    <row r="2460" spans="1:13" x14ac:dyDescent="0.45">
      <c r="A2460" s="31" t="str">
        <f t="shared" si="145"/>
        <v>E08000013_Children eligible for free school meals_Number</v>
      </c>
      <c r="B2460" s="31" t="s">
        <v>416</v>
      </c>
      <c r="C2460" s="31" t="s">
        <v>417</v>
      </c>
      <c r="D2460" s="31" t="s">
        <v>229</v>
      </c>
      <c r="E2460" s="21">
        <v>43849</v>
      </c>
      <c r="F2460" s="31" t="s">
        <v>32</v>
      </c>
      <c r="G2460" s="31" t="s">
        <v>33</v>
      </c>
      <c r="H2460" s="31" t="s">
        <v>743</v>
      </c>
      <c r="I2460" s="31">
        <v>4504</v>
      </c>
      <c r="J2460" s="31" t="s">
        <v>13</v>
      </c>
      <c r="K2460" s="31" t="s">
        <v>13</v>
      </c>
      <c r="L2460" s="31" t="s">
        <v>13</v>
      </c>
      <c r="M2460" s="31" t="s">
        <v>13</v>
      </c>
    </row>
    <row r="2461" spans="1:13" x14ac:dyDescent="0.45">
      <c r="A2461" s="31" t="str">
        <f t="shared" si="145"/>
        <v>E08000014_Children eligible for free school meals_Number</v>
      </c>
      <c r="B2461" s="31" t="s">
        <v>399</v>
      </c>
      <c r="C2461" s="31" t="s">
        <v>400</v>
      </c>
      <c r="D2461" s="31" t="s">
        <v>229</v>
      </c>
      <c r="E2461" s="21">
        <v>43849</v>
      </c>
      <c r="F2461" s="31" t="s">
        <v>32</v>
      </c>
      <c r="G2461" s="31" t="s">
        <v>33</v>
      </c>
      <c r="H2461" s="31" t="s">
        <v>743</v>
      </c>
      <c r="I2461" s="31">
        <v>6345</v>
      </c>
      <c r="J2461" s="31" t="s">
        <v>13</v>
      </c>
      <c r="K2461" s="31" t="s">
        <v>13</v>
      </c>
      <c r="L2461" s="31" t="s">
        <v>13</v>
      </c>
      <c r="M2461" s="31" t="s">
        <v>13</v>
      </c>
    </row>
    <row r="2462" spans="1:13" x14ac:dyDescent="0.45">
      <c r="A2462" s="31" t="str">
        <f t="shared" si="145"/>
        <v>E08000015_Children eligible for free school meals_Number</v>
      </c>
      <c r="B2462" s="31" t="s">
        <v>464</v>
      </c>
      <c r="C2462" s="31" t="s">
        <v>465</v>
      </c>
      <c r="D2462" s="31" t="s">
        <v>229</v>
      </c>
      <c r="E2462" s="21">
        <v>43849</v>
      </c>
      <c r="F2462" s="31" t="s">
        <v>32</v>
      </c>
      <c r="G2462" s="31" t="s">
        <v>33</v>
      </c>
      <c r="H2462" s="31" t="s">
        <v>743</v>
      </c>
      <c r="I2462" s="31">
        <v>9431</v>
      </c>
      <c r="J2462" s="31" t="s">
        <v>13</v>
      </c>
      <c r="K2462" s="31" t="s">
        <v>13</v>
      </c>
      <c r="L2462" s="31" t="s">
        <v>13</v>
      </c>
      <c r="M2462" s="31" t="s">
        <v>13</v>
      </c>
    </row>
    <row r="2463" spans="1:13" x14ac:dyDescent="0.45">
      <c r="A2463" s="31" t="str">
        <f t="shared" si="145"/>
        <v>E08000001_Children eligible for free school meals_Number</v>
      </c>
      <c r="B2463" s="31" t="s">
        <v>252</v>
      </c>
      <c r="C2463" s="31" t="s">
        <v>253</v>
      </c>
      <c r="D2463" s="31" t="s">
        <v>229</v>
      </c>
      <c r="E2463" s="21">
        <v>43849</v>
      </c>
      <c r="F2463" s="31" t="s">
        <v>32</v>
      </c>
      <c r="G2463" s="31" t="s">
        <v>33</v>
      </c>
      <c r="H2463" s="31" t="s">
        <v>743</v>
      </c>
      <c r="I2463" s="31">
        <v>9133</v>
      </c>
      <c r="J2463" s="31" t="s">
        <v>13</v>
      </c>
      <c r="K2463" s="31" t="s">
        <v>13</v>
      </c>
      <c r="L2463" s="31" t="s">
        <v>13</v>
      </c>
      <c r="M2463" s="31" t="s">
        <v>13</v>
      </c>
    </row>
    <row r="2464" spans="1:13" x14ac:dyDescent="0.45">
      <c r="A2464" s="31" t="str">
        <f t="shared" si="145"/>
        <v>E08000002_Children eligible for free school meals_Number</v>
      </c>
      <c r="B2464" s="31" t="s">
        <v>271</v>
      </c>
      <c r="C2464" s="31" t="s">
        <v>272</v>
      </c>
      <c r="D2464" s="31" t="s">
        <v>229</v>
      </c>
      <c r="E2464" s="21">
        <v>43849</v>
      </c>
      <c r="F2464" s="31" t="s">
        <v>32</v>
      </c>
      <c r="G2464" s="31" t="s">
        <v>33</v>
      </c>
      <c r="H2464" s="31" t="s">
        <v>743</v>
      </c>
      <c r="I2464" s="31">
        <v>4674</v>
      </c>
      <c r="J2464" s="31" t="s">
        <v>13</v>
      </c>
      <c r="K2464" s="31" t="s">
        <v>13</v>
      </c>
      <c r="L2464" s="31" t="s">
        <v>13</v>
      </c>
      <c r="M2464" s="31" t="s">
        <v>13</v>
      </c>
    </row>
    <row r="2465" spans="1:13" x14ac:dyDescent="0.45">
      <c r="A2465" s="31" t="str">
        <f t="shared" si="145"/>
        <v>E08000003_Children eligible for free school meals_Number</v>
      </c>
      <c r="B2465" s="31" t="s">
        <v>349</v>
      </c>
      <c r="C2465" s="31" t="s">
        <v>350</v>
      </c>
      <c r="D2465" s="31" t="s">
        <v>229</v>
      </c>
      <c r="E2465" s="21">
        <v>43849</v>
      </c>
      <c r="F2465" s="31" t="s">
        <v>32</v>
      </c>
      <c r="G2465" s="31" t="s">
        <v>33</v>
      </c>
      <c r="H2465" s="31" t="s">
        <v>743</v>
      </c>
      <c r="I2465" s="31">
        <v>24270</v>
      </c>
      <c r="J2465" s="31" t="s">
        <v>13</v>
      </c>
      <c r="K2465" s="31" t="s">
        <v>13</v>
      </c>
      <c r="L2465" s="31" t="s">
        <v>13</v>
      </c>
      <c r="M2465" s="31" t="s">
        <v>13</v>
      </c>
    </row>
    <row r="2466" spans="1:13" x14ac:dyDescent="0.45">
      <c r="A2466" s="31" t="str">
        <f t="shared" si="145"/>
        <v>E08000004_Children eligible for free school meals_Number</v>
      </c>
      <c r="B2466" s="31" t="s">
        <v>375</v>
      </c>
      <c r="C2466" s="31" t="s">
        <v>376</v>
      </c>
      <c r="D2466" s="31" t="s">
        <v>229</v>
      </c>
      <c r="E2466" s="21">
        <v>43849</v>
      </c>
      <c r="F2466" s="31" t="s">
        <v>32</v>
      </c>
      <c r="G2466" s="31" t="s">
        <v>33</v>
      </c>
      <c r="H2466" s="31" t="s">
        <v>743</v>
      </c>
      <c r="I2466" s="31">
        <v>8504</v>
      </c>
      <c r="J2466" s="31" t="s">
        <v>13</v>
      </c>
      <c r="K2466" s="31" t="s">
        <v>13</v>
      </c>
      <c r="L2466" s="31" t="s">
        <v>13</v>
      </c>
      <c r="M2466" s="31" t="s">
        <v>13</v>
      </c>
    </row>
    <row r="2467" spans="1:13" x14ac:dyDescent="0.45">
      <c r="A2467" s="31" t="str">
        <f t="shared" si="145"/>
        <v>E08000005_Children eligible for free school meals_Number</v>
      </c>
      <c r="B2467" s="31" t="s">
        <v>391</v>
      </c>
      <c r="C2467" s="31" t="s">
        <v>392</v>
      </c>
      <c r="D2467" s="31" t="s">
        <v>229</v>
      </c>
      <c r="E2467" s="21">
        <v>43849</v>
      </c>
      <c r="F2467" s="31" t="s">
        <v>32</v>
      </c>
      <c r="G2467" s="31" t="s">
        <v>33</v>
      </c>
      <c r="H2467" s="31" t="s">
        <v>743</v>
      </c>
      <c r="I2467" s="31">
        <v>7527</v>
      </c>
      <c r="J2467" s="31" t="s">
        <v>13</v>
      </c>
      <c r="K2467" s="31" t="s">
        <v>13</v>
      </c>
      <c r="L2467" s="31" t="s">
        <v>13</v>
      </c>
      <c r="M2467" s="31" t="s">
        <v>13</v>
      </c>
    </row>
    <row r="2468" spans="1:13" x14ac:dyDescent="0.45">
      <c r="A2468" s="31" t="str">
        <f t="shared" si="145"/>
        <v>E08000006_Children eligible for free school meals_Number</v>
      </c>
      <c r="B2468" s="31" t="s">
        <v>395</v>
      </c>
      <c r="C2468" s="31" t="s">
        <v>396</v>
      </c>
      <c r="D2468" s="31" t="s">
        <v>229</v>
      </c>
      <c r="E2468" s="21">
        <v>43849</v>
      </c>
      <c r="F2468" s="31" t="s">
        <v>32</v>
      </c>
      <c r="G2468" s="31" t="s">
        <v>33</v>
      </c>
      <c r="H2468" s="31" t="s">
        <v>743</v>
      </c>
      <c r="I2468" s="31">
        <v>8751</v>
      </c>
      <c r="J2468" s="31" t="s">
        <v>13</v>
      </c>
      <c r="K2468" s="31" t="s">
        <v>13</v>
      </c>
      <c r="L2468" s="31" t="s">
        <v>13</v>
      </c>
      <c r="M2468" s="31" t="s">
        <v>13</v>
      </c>
    </row>
    <row r="2469" spans="1:13" x14ac:dyDescent="0.45">
      <c r="A2469" s="31" t="str">
        <f t="shared" si="145"/>
        <v>E08000007_Children eligible for free school meals_Number</v>
      </c>
      <c r="B2469" s="31" t="s">
        <v>420</v>
      </c>
      <c r="C2469" s="31" t="s">
        <v>421</v>
      </c>
      <c r="D2469" s="31" t="s">
        <v>229</v>
      </c>
      <c r="E2469" s="21">
        <v>43849</v>
      </c>
      <c r="F2469" s="31" t="s">
        <v>32</v>
      </c>
      <c r="G2469" s="31" t="s">
        <v>33</v>
      </c>
      <c r="H2469" s="31" t="s">
        <v>743</v>
      </c>
      <c r="I2469" s="31">
        <v>5241</v>
      </c>
      <c r="J2469" s="31" t="s">
        <v>13</v>
      </c>
      <c r="K2469" s="31" t="s">
        <v>13</v>
      </c>
      <c r="L2469" s="31" t="s">
        <v>13</v>
      </c>
      <c r="M2469" s="31" t="s">
        <v>13</v>
      </c>
    </row>
    <row r="2470" spans="1:13" x14ac:dyDescent="0.45">
      <c r="A2470" s="31" t="str">
        <f t="shared" si="145"/>
        <v>E08000008_Children eligible for free school meals_Number</v>
      </c>
      <c r="B2470" s="31" t="s">
        <v>436</v>
      </c>
      <c r="C2470" s="31" t="s">
        <v>437</v>
      </c>
      <c r="D2470" s="31" t="s">
        <v>229</v>
      </c>
      <c r="E2470" s="21">
        <v>43849</v>
      </c>
      <c r="F2470" s="31" t="s">
        <v>32</v>
      </c>
      <c r="G2470" s="31" t="s">
        <v>33</v>
      </c>
      <c r="H2470" s="31" t="s">
        <v>743</v>
      </c>
      <c r="I2470" s="31">
        <v>7148</v>
      </c>
      <c r="J2470" s="31" t="s">
        <v>13</v>
      </c>
      <c r="K2470" s="31" t="s">
        <v>13</v>
      </c>
      <c r="L2470" s="31" t="s">
        <v>13</v>
      </c>
      <c r="M2470" s="31" t="s">
        <v>13</v>
      </c>
    </row>
    <row r="2471" spans="1:13" x14ac:dyDescent="0.45">
      <c r="A2471" s="31" t="str">
        <f t="shared" si="145"/>
        <v>E08000009_Children eligible for free school meals_Number</v>
      </c>
      <c r="B2471" s="31" t="s">
        <v>442</v>
      </c>
      <c r="C2471" s="31" t="s">
        <v>443</v>
      </c>
      <c r="D2471" s="31" t="s">
        <v>229</v>
      </c>
      <c r="E2471" s="21">
        <v>43849</v>
      </c>
      <c r="F2471" s="31" t="s">
        <v>32</v>
      </c>
      <c r="G2471" s="31" t="s">
        <v>33</v>
      </c>
      <c r="H2471" s="31" t="s">
        <v>743</v>
      </c>
      <c r="I2471" s="31">
        <v>3720</v>
      </c>
      <c r="J2471" s="31" t="s">
        <v>13</v>
      </c>
      <c r="K2471" s="31" t="s">
        <v>13</v>
      </c>
      <c r="L2471" s="31" t="s">
        <v>13</v>
      </c>
      <c r="M2471" s="31" t="s">
        <v>13</v>
      </c>
    </row>
    <row r="2472" spans="1:13" x14ac:dyDescent="0.45">
      <c r="A2472" s="31" t="str">
        <f t="shared" si="145"/>
        <v>E08000010_Children eligible for free school meals_Number</v>
      </c>
      <c r="B2472" s="31" t="s">
        <v>460</v>
      </c>
      <c r="C2472" s="31" t="s">
        <v>461</v>
      </c>
      <c r="D2472" s="31" t="s">
        <v>229</v>
      </c>
      <c r="E2472" s="21">
        <v>43849</v>
      </c>
      <c r="F2472" s="31" t="s">
        <v>32</v>
      </c>
      <c r="G2472" s="31" t="s">
        <v>33</v>
      </c>
      <c r="H2472" s="31" t="s">
        <v>743</v>
      </c>
      <c r="I2472" s="31">
        <v>7798</v>
      </c>
      <c r="J2472" s="31" t="s">
        <v>13</v>
      </c>
      <c r="K2472" s="31" t="s">
        <v>13</v>
      </c>
      <c r="L2472" s="31" t="s">
        <v>13</v>
      </c>
      <c r="M2472" s="31" t="s">
        <v>13</v>
      </c>
    </row>
    <row r="2473" spans="1:13" x14ac:dyDescent="0.45">
      <c r="A2473" s="31" t="str">
        <f t="shared" si="145"/>
        <v>E06000006_Children eligible for free school meals_Number</v>
      </c>
      <c r="B2473" s="31" t="s">
        <v>531</v>
      </c>
      <c r="C2473" s="31" t="s">
        <v>722</v>
      </c>
      <c r="D2473" s="31" t="s">
        <v>229</v>
      </c>
      <c r="E2473" s="21">
        <v>43849</v>
      </c>
      <c r="F2473" s="31" t="s">
        <v>32</v>
      </c>
      <c r="G2473" s="31" t="s">
        <v>33</v>
      </c>
      <c r="H2473" s="31" t="s">
        <v>743</v>
      </c>
      <c r="I2473" s="31">
        <v>5272</v>
      </c>
      <c r="J2473" s="31" t="s">
        <v>13</v>
      </c>
      <c r="K2473" s="31" t="s">
        <v>13</v>
      </c>
      <c r="L2473" s="31" t="s">
        <v>13</v>
      </c>
      <c r="M2473" s="31" t="s">
        <v>13</v>
      </c>
    </row>
    <row r="2474" spans="1:13" x14ac:dyDescent="0.45">
      <c r="A2474" s="31" t="str">
        <f t="shared" si="145"/>
        <v>E06000007_Children eligible for free school meals_Number</v>
      </c>
      <c r="B2474" s="31" t="s">
        <v>452</v>
      </c>
      <c r="C2474" s="31" t="s">
        <v>453</v>
      </c>
      <c r="D2474" s="31" t="s">
        <v>229</v>
      </c>
      <c r="E2474" s="21">
        <v>43849</v>
      </c>
      <c r="F2474" s="31" t="s">
        <v>32</v>
      </c>
      <c r="G2474" s="31" t="s">
        <v>33</v>
      </c>
      <c r="H2474" s="31" t="s">
        <v>743</v>
      </c>
      <c r="I2474" s="31">
        <v>4183</v>
      </c>
      <c r="J2474" s="31" t="s">
        <v>13</v>
      </c>
      <c r="K2474" s="31" t="s">
        <v>13</v>
      </c>
      <c r="L2474" s="31" t="s">
        <v>13</v>
      </c>
      <c r="M2474" s="31" t="s">
        <v>13</v>
      </c>
    </row>
    <row r="2475" spans="1:13" x14ac:dyDescent="0.45">
      <c r="A2475" s="31" t="str">
        <f t="shared" si="145"/>
        <v>E10000017_Children eligible for free school meals_Number</v>
      </c>
      <c r="B2475" s="31" t="s">
        <v>337</v>
      </c>
      <c r="C2475" s="31" t="s">
        <v>338</v>
      </c>
      <c r="D2475" s="31" t="s">
        <v>229</v>
      </c>
      <c r="E2475" s="21">
        <v>43849</v>
      </c>
      <c r="F2475" s="31" t="s">
        <v>32</v>
      </c>
      <c r="G2475" s="31" t="s">
        <v>33</v>
      </c>
      <c r="H2475" s="31" t="s">
        <v>743</v>
      </c>
      <c r="I2475" s="31">
        <v>26441</v>
      </c>
      <c r="J2475" s="31" t="s">
        <v>13</v>
      </c>
      <c r="K2475" s="31" t="s">
        <v>13</v>
      </c>
      <c r="L2475" s="31" t="s">
        <v>13</v>
      </c>
      <c r="M2475" s="31" t="s">
        <v>13</v>
      </c>
    </row>
    <row r="2476" spans="1:13" x14ac:dyDescent="0.45">
      <c r="A2476" s="31" t="str">
        <f t="shared" si="145"/>
        <v>E06000008_Children eligible for free school meals_Number</v>
      </c>
      <c r="B2476" s="31" t="s">
        <v>247</v>
      </c>
      <c r="C2476" s="31" t="s">
        <v>248</v>
      </c>
      <c r="D2476" s="31" t="s">
        <v>229</v>
      </c>
      <c r="E2476" s="21">
        <v>43849</v>
      </c>
      <c r="F2476" s="31" t="s">
        <v>32</v>
      </c>
      <c r="G2476" s="31" t="s">
        <v>33</v>
      </c>
      <c r="H2476" s="31" t="s">
        <v>743</v>
      </c>
      <c r="I2476" s="31">
        <v>4566</v>
      </c>
      <c r="J2476" s="31" t="s">
        <v>13</v>
      </c>
      <c r="K2476" s="31" t="s">
        <v>13</v>
      </c>
      <c r="L2476" s="31" t="s">
        <v>13</v>
      </c>
      <c r="M2476" s="31" t="s">
        <v>13</v>
      </c>
    </row>
    <row r="2477" spans="1:13" x14ac:dyDescent="0.45">
      <c r="A2477" s="31" t="str">
        <f t="shared" si="145"/>
        <v>E06000009_Children eligible for free school meals_Number</v>
      </c>
      <c r="B2477" s="31" t="s">
        <v>249</v>
      </c>
      <c r="C2477" s="31" t="s">
        <v>250</v>
      </c>
      <c r="D2477" s="31" t="s">
        <v>229</v>
      </c>
      <c r="E2477" s="21">
        <v>43849</v>
      </c>
      <c r="F2477" s="31" t="s">
        <v>32</v>
      </c>
      <c r="G2477" s="31" t="s">
        <v>33</v>
      </c>
      <c r="H2477" s="31" t="s">
        <v>743</v>
      </c>
      <c r="I2477" s="31">
        <v>5425</v>
      </c>
      <c r="J2477" s="31" t="s">
        <v>13</v>
      </c>
      <c r="K2477" s="31" t="s">
        <v>13</v>
      </c>
      <c r="L2477" s="31" t="s">
        <v>13</v>
      </c>
      <c r="M2477" s="31" t="s">
        <v>13</v>
      </c>
    </row>
    <row r="2478" spans="1:13" x14ac:dyDescent="0.45">
      <c r="A2478" s="31" t="str">
        <f t="shared" ref="A2478:A2509" si="146">CONCATENATE(B2478,"_",G2478,"_",H2478)</f>
        <v>E06000049_Children eligible for free school meals_Number</v>
      </c>
      <c r="B2478" s="31" t="s">
        <v>541</v>
      </c>
      <c r="C2478" s="31" t="s">
        <v>718</v>
      </c>
      <c r="D2478" s="31" t="s">
        <v>229</v>
      </c>
      <c r="E2478" s="21">
        <v>43849</v>
      </c>
      <c r="F2478" s="31" t="s">
        <v>32</v>
      </c>
      <c r="G2478" s="31" t="s">
        <v>33</v>
      </c>
      <c r="H2478" s="31" t="s">
        <v>743</v>
      </c>
      <c r="I2478" s="31">
        <v>5111</v>
      </c>
      <c r="J2478" s="31" t="s">
        <v>13</v>
      </c>
      <c r="K2478" s="31" t="s">
        <v>13</v>
      </c>
      <c r="L2478" s="31" t="s">
        <v>13</v>
      </c>
      <c r="M2478" s="31" t="s">
        <v>13</v>
      </c>
    </row>
    <row r="2479" spans="1:13" x14ac:dyDescent="0.45">
      <c r="A2479" s="31" t="str">
        <f t="shared" si="146"/>
        <v>E06000050_Children eligible for free school meals_Number</v>
      </c>
      <c r="B2479" s="31" t="s">
        <v>281</v>
      </c>
      <c r="C2479" s="31" t="s">
        <v>282</v>
      </c>
      <c r="D2479" s="31" t="s">
        <v>229</v>
      </c>
      <c r="E2479" s="21">
        <v>43849</v>
      </c>
      <c r="F2479" s="31" t="s">
        <v>32</v>
      </c>
      <c r="G2479" s="31" t="s">
        <v>33</v>
      </c>
      <c r="H2479" s="31" t="s">
        <v>743</v>
      </c>
      <c r="I2479" s="31">
        <v>6486</v>
      </c>
      <c r="J2479" s="31" t="s">
        <v>13</v>
      </c>
      <c r="K2479" s="31" t="s">
        <v>13</v>
      </c>
      <c r="L2479" s="31" t="s">
        <v>13</v>
      </c>
      <c r="M2479" s="31" t="s">
        <v>13</v>
      </c>
    </row>
    <row r="2480" spans="1:13" x14ac:dyDescent="0.45">
      <c r="A2480" s="31" t="str">
        <f t="shared" si="146"/>
        <v>E10000006_Children eligible for free school meals_Number</v>
      </c>
      <c r="B2480" s="31" t="s">
        <v>285</v>
      </c>
      <c r="C2480" s="31" t="s">
        <v>286</v>
      </c>
      <c r="D2480" s="31" t="s">
        <v>229</v>
      </c>
      <c r="E2480" s="21">
        <v>43849</v>
      </c>
      <c r="F2480" s="31" t="s">
        <v>32</v>
      </c>
      <c r="G2480" s="31" t="s">
        <v>33</v>
      </c>
      <c r="H2480" s="31" t="s">
        <v>743</v>
      </c>
      <c r="I2480" s="31">
        <v>7587</v>
      </c>
      <c r="J2480" s="31" t="s">
        <v>13</v>
      </c>
      <c r="K2480" s="31" t="s">
        <v>13</v>
      </c>
      <c r="L2480" s="31" t="s">
        <v>13</v>
      </c>
      <c r="M2480" s="31" t="s">
        <v>13</v>
      </c>
    </row>
    <row r="2481" spans="1:13" x14ac:dyDescent="0.45">
      <c r="A2481" s="31" t="str">
        <f t="shared" si="146"/>
        <v>E08000016_Children eligible for free school meals_Number</v>
      </c>
      <c r="B2481" s="31" t="s">
        <v>236</v>
      </c>
      <c r="C2481" s="31" t="s">
        <v>237</v>
      </c>
      <c r="D2481" s="31" t="s">
        <v>229</v>
      </c>
      <c r="E2481" s="21">
        <v>43849</v>
      </c>
      <c r="F2481" s="31" t="s">
        <v>32</v>
      </c>
      <c r="G2481" s="31" t="s">
        <v>33</v>
      </c>
      <c r="H2481" s="31" t="s">
        <v>743</v>
      </c>
      <c r="I2481" s="31">
        <v>6727</v>
      </c>
      <c r="J2481" s="31" t="s">
        <v>13</v>
      </c>
      <c r="K2481" s="31" t="s">
        <v>13</v>
      </c>
      <c r="L2481" s="31" t="s">
        <v>13</v>
      </c>
      <c r="M2481" s="31" t="s">
        <v>13</v>
      </c>
    </row>
    <row r="2482" spans="1:13" x14ac:dyDescent="0.45">
      <c r="A2482" s="31" t="str">
        <f t="shared" si="146"/>
        <v>E08000017_Children eligible for free school meals_Number</v>
      </c>
      <c r="B2482" s="31" t="s">
        <v>293</v>
      </c>
      <c r="C2482" s="31" t="s">
        <v>294</v>
      </c>
      <c r="D2482" s="31" t="s">
        <v>229</v>
      </c>
      <c r="E2482" s="21">
        <v>43849</v>
      </c>
      <c r="F2482" s="31" t="s">
        <v>32</v>
      </c>
      <c r="G2482" s="31" t="s">
        <v>33</v>
      </c>
      <c r="H2482" s="31" t="s">
        <v>743</v>
      </c>
      <c r="I2482" s="31">
        <v>8175</v>
      </c>
      <c r="J2482" s="31" t="s">
        <v>13</v>
      </c>
      <c r="K2482" s="31" t="s">
        <v>13</v>
      </c>
      <c r="L2482" s="31" t="s">
        <v>13</v>
      </c>
      <c r="M2482" s="31" t="s">
        <v>13</v>
      </c>
    </row>
    <row r="2483" spans="1:13" x14ac:dyDescent="0.45">
      <c r="A2483" s="31" t="str">
        <f t="shared" si="146"/>
        <v>E08000018_Children eligible for free school meals_Number</v>
      </c>
      <c r="B2483" s="31" t="s">
        <v>393</v>
      </c>
      <c r="C2483" s="31" t="s">
        <v>394</v>
      </c>
      <c r="D2483" s="31" t="s">
        <v>229</v>
      </c>
      <c r="E2483" s="21">
        <v>43849</v>
      </c>
      <c r="F2483" s="31" t="s">
        <v>32</v>
      </c>
      <c r="G2483" s="31" t="s">
        <v>33</v>
      </c>
      <c r="H2483" s="31" t="s">
        <v>743</v>
      </c>
      <c r="I2483" s="31">
        <v>7371</v>
      </c>
      <c r="J2483" s="31" t="s">
        <v>13</v>
      </c>
      <c r="K2483" s="31" t="s">
        <v>13</v>
      </c>
      <c r="L2483" s="31" t="s">
        <v>13</v>
      </c>
      <c r="M2483" s="31" t="s">
        <v>13</v>
      </c>
    </row>
    <row r="2484" spans="1:13" x14ac:dyDescent="0.45">
      <c r="A2484" s="31" t="str">
        <f t="shared" si="146"/>
        <v>E08000019_Children eligible for free school meals_Number</v>
      </c>
      <c r="B2484" s="31" t="s">
        <v>401</v>
      </c>
      <c r="C2484" s="31" t="s">
        <v>402</v>
      </c>
      <c r="D2484" s="31" t="s">
        <v>229</v>
      </c>
      <c r="E2484" s="21">
        <v>43849</v>
      </c>
      <c r="F2484" s="31" t="s">
        <v>32</v>
      </c>
      <c r="G2484" s="31" t="s">
        <v>33</v>
      </c>
      <c r="H2484" s="31" t="s">
        <v>743</v>
      </c>
      <c r="I2484" s="31">
        <v>17339</v>
      </c>
      <c r="J2484" s="31" t="s">
        <v>13</v>
      </c>
      <c r="K2484" s="31" t="s">
        <v>13</v>
      </c>
      <c r="L2484" s="31" t="s">
        <v>13</v>
      </c>
      <c r="M2484" s="31" t="s">
        <v>13</v>
      </c>
    </row>
    <row r="2485" spans="1:13" x14ac:dyDescent="0.45">
      <c r="A2485" s="31" t="str">
        <f t="shared" si="146"/>
        <v>E08000032_Children eligible for free school meals_Number</v>
      </c>
      <c r="B2485" s="31" t="s">
        <v>259</v>
      </c>
      <c r="C2485" s="31" t="s">
        <v>260</v>
      </c>
      <c r="D2485" s="31" t="s">
        <v>229</v>
      </c>
      <c r="E2485" s="21">
        <v>43849</v>
      </c>
      <c r="F2485" s="31" t="s">
        <v>32</v>
      </c>
      <c r="G2485" s="31" t="s">
        <v>33</v>
      </c>
      <c r="H2485" s="31" t="s">
        <v>743</v>
      </c>
      <c r="I2485" s="31">
        <v>17632</v>
      </c>
      <c r="J2485" s="31" t="s">
        <v>13</v>
      </c>
      <c r="K2485" s="31" t="s">
        <v>13</v>
      </c>
      <c r="L2485" s="31" t="s">
        <v>13</v>
      </c>
      <c r="M2485" s="31" t="s">
        <v>13</v>
      </c>
    </row>
    <row r="2486" spans="1:13" x14ac:dyDescent="0.45">
      <c r="A2486" s="31" t="str">
        <f t="shared" si="146"/>
        <v>E08000033_Children eligible for free school meals_Number</v>
      </c>
      <c r="B2486" s="31" t="s">
        <v>273</v>
      </c>
      <c r="C2486" s="31" t="s">
        <v>274</v>
      </c>
      <c r="D2486" s="31" t="s">
        <v>229</v>
      </c>
      <c r="E2486" s="21">
        <v>43849</v>
      </c>
      <c r="F2486" s="31" t="s">
        <v>32</v>
      </c>
      <c r="G2486" s="31" t="s">
        <v>33</v>
      </c>
      <c r="H2486" s="31" t="s">
        <v>743</v>
      </c>
      <c r="I2486" s="31">
        <v>5884</v>
      </c>
      <c r="J2486" s="31" t="s">
        <v>13</v>
      </c>
      <c r="K2486" s="31" t="s">
        <v>13</v>
      </c>
      <c r="L2486" s="31" t="s">
        <v>13</v>
      </c>
      <c r="M2486" s="31" t="s">
        <v>13</v>
      </c>
    </row>
    <row r="2487" spans="1:13" x14ac:dyDescent="0.45">
      <c r="A2487" s="31" t="str">
        <f t="shared" si="146"/>
        <v>E08000034_Children eligible for free school meals_Number</v>
      </c>
      <c r="B2487" s="31" t="s">
        <v>331</v>
      </c>
      <c r="C2487" s="31" t="s">
        <v>332</v>
      </c>
      <c r="D2487" s="31" t="s">
        <v>229</v>
      </c>
      <c r="E2487" s="21">
        <v>43849</v>
      </c>
      <c r="F2487" s="31" t="s">
        <v>32</v>
      </c>
      <c r="G2487" s="31" t="s">
        <v>33</v>
      </c>
      <c r="H2487" s="31" t="s">
        <v>743</v>
      </c>
      <c r="I2487" s="31">
        <v>13262</v>
      </c>
      <c r="J2487" s="31" t="s">
        <v>13</v>
      </c>
      <c r="K2487" s="31" t="s">
        <v>13</v>
      </c>
      <c r="L2487" s="31" t="s">
        <v>13</v>
      </c>
      <c r="M2487" s="31" t="s">
        <v>13</v>
      </c>
    </row>
    <row r="2488" spans="1:13" x14ac:dyDescent="0.45">
      <c r="A2488" s="31" t="str">
        <f t="shared" si="146"/>
        <v>E08000035_Children eligible for free school meals_Number</v>
      </c>
      <c r="B2488" s="31" t="s">
        <v>339</v>
      </c>
      <c r="C2488" s="31" t="s">
        <v>340</v>
      </c>
      <c r="D2488" s="31" t="s">
        <v>229</v>
      </c>
      <c r="E2488" s="21">
        <v>43849</v>
      </c>
      <c r="F2488" s="31" t="s">
        <v>32</v>
      </c>
      <c r="G2488" s="31" t="s">
        <v>33</v>
      </c>
      <c r="H2488" s="31" t="s">
        <v>743</v>
      </c>
      <c r="I2488" s="31">
        <v>21827</v>
      </c>
      <c r="J2488" s="31" t="s">
        <v>13</v>
      </c>
      <c r="K2488" s="31" t="s">
        <v>13</v>
      </c>
      <c r="L2488" s="31" t="s">
        <v>13</v>
      </c>
      <c r="M2488" s="31" t="s">
        <v>13</v>
      </c>
    </row>
    <row r="2489" spans="1:13" x14ac:dyDescent="0.45">
      <c r="A2489" s="31" t="str">
        <f t="shared" si="146"/>
        <v>E08000036_Children eligible for free school meals_Number</v>
      </c>
      <c r="B2489" s="31" t="s">
        <v>444</v>
      </c>
      <c r="C2489" s="31" t="s">
        <v>445</v>
      </c>
      <c r="D2489" s="31" t="s">
        <v>229</v>
      </c>
      <c r="E2489" s="21">
        <v>43849</v>
      </c>
      <c r="F2489" s="31" t="s">
        <v>32</v>
      </c>
      <c r="G2489" s="31" t="s">
        <v>33</v>
      </c>
      <c r="H2489" s="31" t="s">
        <v>743</v>
      </c>
      <c r="I2489" s="31">
        <v>7934</v>
      </c>
      <c r="J2489" s="31" t="s">
        <v>13</v>
      </c>
      <c r="K2489" s="31" t="s">
        <v>13</v>
      </c>
      <c r="L2489" s="31" t="s">
        <v>13</v>
      </c>
      <c r="M2489" s="31" t="s">
        <v>13</v>
      </c>
    </row>
    <row r="2490" spans="1:13" x14ac:dyDescent="0.45">
      <c r="A2490" s="31" t="str">
        <f t="shared" si="146"/>
        <v>E06000010_Children eligible for free school meals_Number</v>
      </c>
      <c r="B2490" s="31" t="s">
        <v>329</v>
      </c>
      <c r="C2490" s="31" t="s">
        <v>1852</v>
      </c>
      <c r="D2490" s="31" t="s">
        <v>229</v>
      </c>
      <c r="E2490" s="21">
        <v>43849</v>
      </c>
      <c r="F2490" s="31" t="s">
        <v>32</v>
      </c>
      <c r="G2490" s="31" t="s">
        <v>33</v>
      </c>
      <c r="H2490" s="31" t="s">
        <v>743</v>
      </c>
      <c r="I2490" s="31">
        <v>9379</v>
      </c>
      <c r="J2490" s="31" t="s">
        <v>13</v>
      </c>
      <c r="K2490" s="31" t="s">
        <v>13</v>
      </c>
      <c r="L2490" s="31" t="s">
        <v>13</v>
      </c>
      <c r="M2490" s="31" t="s">
        <v>13</v>
      </c>
    </row>
    <row r="2491" spans="1:13" x14ac:dyDescent="0.45">
      <c r="A2491" s="31" t="str">
        <f t="shared" si="146"/>
        <v>E06000011_Children eligible for free school meals_Number</v>
      </c>
      <c r="B2491" s="31" t="s">
        <v>514</v>
      </c>
      <c r="C2491" s="31" t="s">
        <v>594</v>
      </c>
      <c r="D2491" s="31" t="s">
        <v>229</v>
      </c>
      <c r="E2491" s="21">
        <v>43849</v>
      </c>
      <c r="F2491" s="31" t="s">
        <v>32</v>
      </c>
      <c r="G2491" s="31" t="s">
        <v>33</v>
      </c>
      <c r="H2491" s="31" t="s">
        <v>743</v>
      </c>
      <c r="I2491" s="31">
        <v>5901</v>
      </c>
      <c r="J2491" s="31" t="s">
        <v>13</v>
      </c>
      <c r="K2491" s="31" t="s">
        <v>13</v>
      </c>
      <c r="L2491" s="31" t="s">
        <v>13</v>
      </c>
      <c r="M2491" s="31" t="s">
        <v>13</v>
      </c>
    </row>
    <row r="2492" spans="1:13" x14ac:dyDescent="0.45">
      <c r="A2492" s="31" t="str">
        <f t="shared" si="146"/>
        <v>E06000012_Children eligible for free school meals_Number</v>
      </c>
      <c r="B2492" s="31" t="s">
        <v>363</v>
      </c>
      <c r="C2492" s="31" t="s">
        <v>364</v>
      </c>
      <c r="D2492" s="31" t="s">
        <v>229</v>
      </c>
      <c r="E2492" s="21">
        <v>43849</v>
      </c>
      <c r="F2492" s="31" t="s">
        <v>32</v>
      </c>
      <c r="G2492" s="31" t="s">
        <v>33</v>
      </c>
      <c r="H2492" s="31" t="s">
        <v>743</v>
      </c>
      <c r="I2492" s="31">
        <v>4528</v>
      </c>
      <c r="J2492" s="31" t="s">
        <v>13</v>
      </c>
      <c r="K2492" s="31" t="s">
        <v>13</v>
      </c>
      <c r="L2492" s="31" t="s">
        <v>13</v>
      </c>
      <c r="M2492" s="31" t="s">
        <v>13</v>
      </c>
    </row>
    <row r="2493" spans="1:13" x14ac:dyDescent="0.45">
      <c r="A2493" s="31" t="str">
        <f t="shared" si="146"/>
        <v>E06000013_Children eligible for free school meals_Number</v>
      </c>
      <c r="B2493" s="31" t="s">
        <v>365</v>
      </c>
      <c r="C2493" s="31" t="s">
        <v>366</v>
      </c>
      <c r="D2493" s="31" t="s">
        <v>229</v>
      </c>
      <c r="E2493" s="21">
        <v>43849</v>
      </c>
      <c r="F2493" s="31" t="s">
        <v>32</v>
      </c>
      <c r="G2493" s="31" t="s">
        <v>33</v>
      </c>
      <c r="H2493" s="31" t="s">
        <v>743</v>
      </c>
      <c r="I2493" s="31">
        <v>3984</v>
      </c>
      <c r="J2493" s="31" t="s">
        <v>13</v>
      </c>
      <c r="K2493" s="31" t="s">
        <v>13</v>
      </c>
      <c r="L2493" s="31" t="s">
        <v>13</v>
      </c>
      <c r="M2493" s="31" t="s">
        <v>13</v>
      </c>
    </row>
    <row r="2494" spans="1:13" x14ac:dyDescent="0.45">
      <c r="A2494" s="31" t="str">
        <f t="shared" si="146"/>
        <v>E10000023_Children eligible for free school meals_Number</v>
      </c>
      <c r="B2494" s="31" t="s">
        <v>369</v>
      </c>
      <c r="C2494" s="31" t="s">
        <v>370</v>
      </c>
      <c r="D2494" s="31" t="s">
        <v>229</v>
      </c>
      <c r="E2494" s="21">
        <v>43849</v>
      </c>
      <c r="F2494" s="31" t="s">
        <v>32</v>
      </c>
      <c r="G2494" s="31" t="s">
        <v>33</v>
      </c>
      <c r="H2494" s="31" t="s">
        <v>743</v>
      </c>
      <c r="I2494" s="31">
        <v>7821</v>
      </c>
      <c r="J2494" s="31" t="s">
        <v>13</v>
      </c>
      <c r="K2494" s="31" t="s">
        <v>13</v>
      </c>
      <c r="L2494" s="31" t="s">
        <v>13</v>
      </c>
      <c r="M2494" s="31" t="s">
        <v>13</v>
      </c>
    </row>
    <row r="2495" spans="1:13" x14ac:dyDescent="0.45">
      <c r="A2495" s="31" t="str">
        <f t="shared" si="146"/>
        <v>E06000014_Children eligible for free school meals_Number</v>
      </c>
      <c r="B2495" s="31" t="s">
        <v>472</v>
      </c>
      <c r="C2495" s="31" t="s">
        <v>473</v>
      </c>
      <c r="D2495" s="31" t="s">
        <v>229</v>
      </c>
      <c r="E2495" s="21">
        <v>43849</v>
      </c>
      <c r="F2495" s="31" t="s">
        <v>32</v>
      </c>
      <c r="G2495" s="31" t="s">
        <v>33</v>
      </c>
      <c r="H2495" s="31" t="s">
        <v>743</v>
      </c>
      <c r="I2495" s="31">
        <v>2240</v>
      </c>
      <c r="J2495" s="31" t="s">
        <v>13</v>
      </c>
      <c r="K2495" s="31" t="s">
        <v>13</v>
      </c>
      <c r="L2495" s="31" t="s">
        <v>13</v>
      </c>
      <c r="M2495" s="31" t="s">
        <v>13</v>
      </c>
    </row>
    <row r="2496" spans="1:13" x14ac:dyDescent="0.45">
      <c r="A2496" s="31" t="str">
        <f t="shared" si="146"/>
        <v>E10000007_Children eligible for free school meals_Number</v>
      </c>
      <c r="B2496" s="31" t="s">
        <v>291</v>
      </c>
      <c r="C2496" s="31" t="s">
        <v>292</v>
      </c>
      <c r="D2496" s="31" t="s">
        <v>229</v>
      </c>
      <c r="E2496" s="21">
        <v>43849</v>
      </c>
      <c r="F2496" s="31" t="s">
        <v>32</v>
      </c>
      <c r="G2496" s="31" t="s">
        <v>33</v>
      </c>
      <c r="H2496" s="31" t="s">
        <v>743</v>
      </c>
      <c r="I2496" s="31">
        <v>16260</v>
      </c>
      <c r="J2496" s="31" t="s">
        <v>13</v>
      </c>
      <c r="K2496" s="31" t="s">
        <v>13</v>
      </c>
      <c r="L2496" s="31" t="s">
        <v>13</v>
      </c>
      <c r="M2496" s="31" t="s">
        <v>13</v>
      </c>
    </row>
    <row r="2497" spans="1:13" x14ac:dyDescent="0.45">
      <c r="A2497" s="31" t="str">
        <f t="shared" si="146"/>
        <v>E06000015_Children eligible for free school meals_Number</v>
      </c>
      <c r="B2497" s="31" t="s">
        <v>289</v>
      </c>
      <c r="C2497" s="31" t="s">
        <v>290</v>
      </c>
      <c r="D2497" s="31" t="s">
        <v>229</v>
      </c>
      <c r="E2497" s="21">
        <v>43849</v>
      </c>
      <c r="F2497" s="31" t="s">
        <v>32</v>
      </c>
      <c r="G2497" s="31" t="s">
        <v>33</v>
      </c>
      <c r="H2497" s="31" t="s">
        <v>743</v>
      </c>
      <c r="I2497" s="31">
        <v>7836</v>
      </c>
      <c r="J2497" s="31" t="s">
        <v>13</v>
      </c>
      <c r="K2497" s="31" t="s">
        <v>13</v>
      </c>
      <c r="L2497" s="31" t="s">
        <v>13</v>
      </c>
      <c r="M2497" s="31" t="s">
        <v>13</v>
      </c>
    </row>
    <row r="2498" spans="1:13" x14ac:dyDescent="0.45">
      <c r="A2498" s="31" t="str">
        <f t="shared" si="146"/>
        <v>E10000018_Children eligible for free school meals_Number</v>
      </c>
      <c r="B2498" s="31" t="s">
        <v>552</v>
      </c>
      <c r="C2498" s="31" t="s">
        <v>553</v>
      </c>
      <c r="D2498" s="31" t="s">
        <v>229</v>
      </c>
      <c r="E2498" s="21">
        <v>43849</v>
      </c>
      <c r="F2498" s="31" t="s">
        <v>32</v>
      </c>
      <c r="G2498" s="31" t="s">
        <v>33</v>
      </c>
      <c r="H2498" s="31" t="s">
        <v>743</v>
      </c>
      <c r="I2498" s="31">
        <v>8617</v>
      </c>
      <c r="J2498" s="31" t="s">
        <v>13</v>
      </c>
      <c r="K2498" s="31" t="s">
        <v>13</v>
      </c>
      <c r="L2498" s="31" t="s">
        <v>13</v>
      </c>
      <c r="M2498" s="31" t="s">
        <v>13</v>
      </c>
    </row>
    <row r="2499" spans="1:13" x14ac:dyDescent="0.45">
      <c r="A2499" s="31" t="str">
        <f t="shared" si="146"/>
        <v>E06000016_Children eligible for free school meals_Number</v>
      </c>
      <c r="B2499" s="31" t="s">
        <v>341</v>
      </c>
      <c r="C2499" s="31" t="s">
        <v>342</v>
      </c>
      <c r="D2499" s="31" t="s">
        <v>229</v>
      </c>
      <c r="E2499" s="21">
        <v>43849</v>
      </c>
      <c r="F2499" s="31" t="s">
        <v>32</v>
      </c>
      <c r="G2499" s="31" t="s">
        <v>33</v>
      </c>
      <c r="H2499" s="31" t="s">
        <v>743</v>
      </c>
      <c r="I2499" s="31">
        <v>9786</v>
      </c>
      <c r="J2499" s="31" t="s">
        <v>13</v>
      </c>
      <c r="K2499" s="31" t="s">
        <v>13</v>
      </c>
      <c r="L2499" s="31" t="s">
        <v>13</v>
      </c>
      <c r="M2499" s="31" t="s">
        <v>13</v>
      </c>
    </row>
    <row r="2500" spans="1:13" x14ac:dyDescent="0.45">
      <c r="A2500" s="31" t="str">
        <f t="shared" si="146"/>
        <v>E06000017_Children eligible for free school meals_Number</v>
      </c>
      <c r="B2500" s="31" t="s">
        <v>548</v>
      </c>
      <c r="C2500" s="31" t="s">
        <v>728</v>
      </c>
      <c r="D2500" s="31" t="s">
        <v>229</v>
      </c>
      <c r="E2500" s="21">
        <v>43849</v>
      </c>
      <c r="F2500" s="31" t="s">
        <v>32</v>
      </c>
      <c r="G2500" s="31" t="s">
        <v>33</v>
      </c>
      <c r="H2500" s="31" t="s">
        <v>743</v>
      </c>
      <c r="I2500" s="31">
        <v>334</v>
      </c>
      <c r="J2500" s="31" t="s">
        <v>13</v>
      </c>
      <c r="K2500" s="31" t="s">
        <v>13</v>
      </c>
      <c r="L2500" s="31" t="s">
        <v>13</v>
      </c>
      <c r="M2500" s="31" t="s">
        <v>13</v>
      </c>
    </row>
    <row r="2501" spans="1:13" x14ac:dyDescent="0.45">
      <c r="A2501" s="31" t="str">
        <f t="shared" si="146"/>
        <v>E10000024_Children eligible for free school meals_Number</v>
      </c>
      <c r="B2501" s="31" t="s">
        <v>572</v>
      </c>
      <c r="C2501" s="31" t="s">
        <v>573</v>
      </c>
      <c r="D2501" s="31" t="s">
        <v>229</v>
      </c>
      <c r="E2501" s="21">
        <v>43849</v>
      </c>
      <c r="F2501" s="31" t="s">
        <v>32</v>
      </c>
      <c r="G2501" s="31" t="s">
        <v>33</v>
      </c>
      <c r="H2501" s="31" t="s">
        <v>743</v>
      </c>
      <c r="I2501" s="31">
        <v>15167</v>
      </c>
      <c r="J2501" s="31" t="s">
        <v>13</v>
      </c>
      <c r="K2501" s="31" t="s">
        <v>13</v>
      </c>
      <c r="L2501" s="31" t="s">
        <v>13</v>
      </c>
      <c r="M2501" s="31" t="s">
        <v>13</v>
      </c>
    </row>
    <row r="2502" spans="1:13" x14ac:dyDescent="0.45">
      <c r="A2502" s="31" t="str">
        <f t="shared" si="146"/>
        <v>E06000018_Children eligible for free school meals_Number</v>
      </c>
      <c r="B2502" s="31" t="s">
        <v>373</v>
      </c>
      <c r="C2502" s="31" t="s">
        <v>374</v>
      </c>
      <c r="D2502" s="31" t="s">
        <v>229</v>
      </c>
      <c r="E2502" s="21">
        <v>43849</v>
      </c>
      <c r="F2502" s="31" t="s">
        <v>32</v>
      </c>
      <c r="G2502" s="31" t="s">
        <v>33</v>
      </c>
      <c r="H2502" s="31" t="s">
        <v>743</v>
      </c>
      <c r="I2502" s="31">
        <v>11599</v>
      </c>
      <c r="J2502" s="31" t="s">
        <v>13</v>
      </c>
      <c r="K2502" s="31" t="s">
        <v>13</v>
      </c>
      <c r="L2502" s="31" t="s">
        <v>13</v>
      </c>
      <c r="M2502" s="31" t="s">
        <v>13</v>
      </c>
    </row>
    <row r="2503" spans="1:13" x14ac:dyDescent="0.45">
      <c r="A2503" s="31" t="str">
        <f t="shared" si="146"/>
        <v>E10000019_Children eligible for free school meals_Number</v>
      </c>
      <c r="B2503" s="31" t="s">
        <v>345</v>
      </c>
      <c r="C2503" s="31" t="s">
        <v>346</v>
      </c>
      <c r="D2503" s="31" t="s">
        <v>229</v>
      </c>
      <c r="E2503" s="21">
        <v>43849</v>
      </c>
      <c r="F2503" s="31" t="s">
        <v>32</v>
      </c>
      <c r="G2503" s="31" t="s">
        <v>33</v>
      </c>
      <c r="H2503" s="31" t="s">
        <v>743</v>
      </c>
      <c r="I2503" s="31">
        <v>14595</v>
      </c>
      <c r="J2503" s="31" t="s">
        <v>13</v>
      </c>
      <c r="K2503" s="31" t="s">
        <v>13</v>
      </c>
      <c r="L2503" s="31" t="s">
        <v>13</v>
      </c>
      <c r="M2503" s="31" t="s">
        <v>13</v>
      </c>
    </row>
    <row r="2504" spans="1:13" x14ac:dyDescent="0.45">
      <c r="A2504" s="31" t="str">
        <f t="shared" si="146"/>
        <v>E10000021_Children eligible for free school meals_Number</v>
      </c>
      <c r="B2504" s="31" t="s">
        <v>371</v>
      </c>
      <c r="C2504" s="31" t="s">
        <v>372</v>
      </c>
      <c r="D2504" s="31" t="s">
        <v>229</v>
      </c>
      <c r="E2504" s="21">
        <v>43849</v>
      </c>
      <c r="F2504" s="31" t="s">
        <v>32</v>
      </c>
      <c r="G2504" s="31" t="s">
        <v>33</v>
      </c>
      <c r="H2504" s="31" t="s">
        <v>743</v>
      </c>
      <c r="I2504" s="31">
        <v>11925</v>
      </c>
      <c r="J2504" s="31" t="s">
        <v>13</v>
      </c>
      <c r="K2504" s="31" t="s">
        <v>13</v>
      </c>
      <c r="L2504" s="31" t="s">
        <v>13</v>
      </c>
      <c r="M2504" s="31" t="s">
        <v>13</v>
      </c>
    </row>
    <row r="2505" spans="1:13" x14ac:dyDescent="0.45">
      <c r="A2505" s="31" t="str">
        <f t="shared" si="146"/>
        <v>E08000025_Children eligible for free school meals_Number</v>
      </c>
      <c r="B2505" s="31" t="s">
        <v>245</v>
      </c>
      <c r="C2505" s="31" t="s">
        <v>246</v>
      </c>
      <c r="D2505" s="31" t="s">
        <v>229</v>
      </c>
      <c r="E2505" s="21">
        <v>43849</v>
      </c>
      <c r="F2505" s="31" t="s">
        <v>32</v>
      </c>
      <c r="G2505" s="31" t="s">
        <v>33</v>
      </c>
      <c r="H2505" s="31" t="s">
        <v>743</v>
      </c>
      <c r="I2505" s="31">
        <v>52544</v>
      </c>
      <c r="J2505" s="31" t="s">
        <v>13</v>
      </c>
      <c r="K2505" s="31" t="s">
        <v>13</v>
      </c>
      <c r="L2505" s="31" t="s">
        <v>13</v>
      </c>
      <c r="M2505" s="31" t="s">
        <v>13</v>
      </c>
    </row>
    <row r="2506" spans="1:13" x14ac:dyDescent="0.45">
      <c r="A2506" s="31" t="str">
        <f t="shared" si="146"/>
        <v>E08000026_Children eligible for free school meals_Number</v>
      </c>
      <c r="B2506" s="31" t="s">
        <v>283</v>
      </c>
      <c r="C2506" s="31" t="s">
        <v>284</v>
      </c>
      <c r="D2506" s="31" t="s">
        <v>229</v>
      </c>
      <c r="E2506" s="21">
        <v>43849</v>
      </c>
      <c r="F2506" s="31" t="s">
        <v>32</v>
      </c>
      <c r="G2506" s="31" t="s">
        <v>33</v>
      </c>
      <c r="H2506" s="31" t="s">
        <v>743</v>
      </c>
      <c r="I2506" s="31">
        <v>9486</v>
      </c>
      <c r="J2506" s="31" t="s">
        <v>13</v>
      </c>
      <c r="K2506" s="31" t="s">
        <v>13</v>
      </c>
      <c r="L2506" s="31" t="s">
        <v>13</v>
      </c>
      <c r="M2506" s="31" t="s">
        <v>13</v>
      </c>
    </row>
    <row r="2507" spans="1:13" x14ac:dyDescent="0.45">
      <c r="A2507" s="31" t="str">
        <f t="shared" si="146"/>
        <v>E08000027_Children eligible for free school meals_Number</v>
      </c>
      <c r="B2507" s="31" t="s">
        <v>297</v>
      </c>
      <c r="C2507" s="31" t="s">
        <v>298</v>
      </c>
      <c r="D2507" s="31" t="s">
        <v>229</v>
      </c>
      <c r="E2507" s="21">
        <v>43849</v>
      </c>
      <c r="F2507" s="31" t="s">
        <v>32</v>
      </c>
      <c r="G2507" s="31" t="s">
        <v>33</v>
      </c>
      <c r="H2507" s="31" t="s">
        <v>743</v>
      </c>
      <c r="I2507" s="31">
        <v>7894</v>
      </c>
      <c r="J2507" s="31" t="s">
        <v>13</v>
      </c>
      <c r="K2507" s="31" t="s">
        <v>13</v>
      </c>
      <c r="L2507" s="31" t="s">
        <v>13</v>
      </c>
      <c r="M2507" s="31" t="s">
        <v>13</v>
      </c>
    </row>
    <row r="2508" spans="1:13" x14ac:dyDescent="0.45">
      <c r="A2508" s="31" t="str">
        <f t="shared" si="146"/>
        <v>E08000028_Children eligible for free school meals_Number</v>
      </c>
      <c r="B2508" s="31" t="s">
        <v>397</v>
      </c>
      <c r="C2508" s="31" t="s">
        <v>398</v>
      </c>
      <c r="D2508" s="31" t="s">
        <v>229</v>
      </c>
      <c r="E2508" s="21">
        <v>43849</v>
      </c>
      <c r="F2508" s="31" t="s">
        <v>32</v>
      </c>
      <c r="G2508" s="31" t="s">
        <v>33</v>
      </c>
      <c r="H2508" s="31" t="s">
        <v>743</v>
      </c>
      <c r="I2508" s="31">
        <v>12187</v>
      </c>
      <c r="J2508" s="31" t="s">
        <v>13</v>
      </c>
      <c r="K2508" s="31" t="s">
        <v>13</v>
      </c>
      <c r="L2508" s="31" t="s">
        <v>13</v>
      </c>
      <c r="M2508" s="31" t="s">
        <v>13</v>
      </c>
    </row>
    <row r="2509" spans="1:13" x14ac:dyDescent="0.45">
      <c r="A2509" s="31" t="str">
        <f t="shared" si="146"/>
        <v>E08000029_Children eligible for free school meals_Number</v>
      </c>
      <c r="B2509" s="31" t="s">
        <v>516</v>
      </c>
      <c r="C2509" s="31" t="s">
        <v>517</v>
      </c>
      <c r="D2509" s="31" t="s">
        <v>229</v>
      </c>
      <c r="E2509" s="21">
        <v>43849</v>
      </c>
      <c r="F2509" s="31" t="s">
        <v>32</v>
      </c>
      <c r="G2509" s="31" t="s">
        <v>33</v>
      </c>
      <c r="H2509" s="31" t="s">
        <v>743</v>
      </c>
      <c r="I2509" s="31">
        <v>5754</v>
      </c>
      <c r="J2509" s="31" t="s">
        <v>13</v>
      </c>
      <c r="K2509" s="31" t="s">
        <v>13</v>
      </c>
      <c r="L2509" s="31" t="s">
        <v>13</v>
      </c>
      <c r="M2509" s="31" t="s">
        <v>13</v>
      </c>
    </row>
    <row r="2510" spans="1:13" x14ac:dyDescent="0.45">
      <c r="A2510" s="31" t="str">
        <f t="shared" ref="A2510:A2541" si="147">CONCATENATE(B2510,"_",G2510,"_",H2510)</f>
        <v>E08000030_Children eligible for free school meals_Number</v>
      </c>
      <c r="B2510" s="31" t="s">
        <v>446</v>
      </c>
      <c r="C2510" s="31" t="s">
        <v>447</v>
      </c>
      <c r="D2510" s="31" t="s">
        <v>229</v>
      </c>
      <c r="E2510" s="21">
        <v>43849</v>
      </c>
      <c r="F2510" s="31" t="s">
        <v>32</v>
      </c>
      <c r="G2510" s="31" t="s">
        <v>33</v>
      </c>
      <c r="H2510" s="31" t="s">
        <v>743</v>
      </c>
      <c r="I2510" s="31">
        <v>11139</v>
      </c>
      <c r="J2510" s="31" t="s">
        <v>13</v>
      </c>
      <c r="K2510" s="31" t="s">
        <v>13</v>
      </c>
      <c r="L2510" s="31" t="s">
        <v>13</v>
      </c>
      <c r="M2510" s="31" t="s">
        <v>13</v>
      </c>
    </row>
    <row r="2511" spans="1:13" x14ac:dyDescent="0.45">
      <c r="A2511" s="31" t="str">
        <f t="shared" si="147"/>
        <v>E08000031_Children eligible for free school meals_Number</v>
      </c>
      <c r="B2511" s="31" t="s">
        <v>468</v>
      </c>
      <c r="C2511" s="31" t="s">
        <v>469</v>
      </c>
      <c r="D2511" s="31" t="s">
        <v>229</v>
      </c>
      <c r="E2511" s="21">
        <v>43849</v>
      </c>
      <c r="F2511" s="31" t="s">
        <v>32</v>
      </c>
      <c r="G2511" s="31" t="s">
        <v>33</v>
      </c>
      <c r="H2511" s="31" t="s">
        <v>743</v>
      </c>
      <c r="I2511" s="31">
        <v>10725</v>
      </c>
      <c r="J2511" s="31" t="s">
        <v>13</v>
      </c>
      <c r="K2511" s="31" t="s">
        <v>13</v>
      </c>
      <c r="L2511" s="31" t="s">
        <v>13</v>
      </c>
      <c r="M2511" s="31" t="s">
        <v>13</v>
      </c>
    </row>
    <row r="2512" spans="1:13" x14ac:dyDescent="0.45">
      <c r="A2512" s="31" t="str">
        <f t="shared" si="147"/>
        <v>E10000028_Children eligible for free school meals_Number</v>
      </c>
      <c r="B2512" s="31" t="s">
        <v>418</v>
      </c>
      <c r="C2512" s="31" t="s">
        <v>419</v>
      </c>
      <c r="D2512" s="31" t="s">
        <v>229</v>
      </c>
      <c r="E2512" s="21">
        <v>43849</v>
      </c>
      <c r="F2512" s="31" t="s">
        <v>32</v>
      </c>
      <c r="G2512" s="31" t="s">
        <v>33</v>
      </c>
      <c r="H2512" s="31" t="s">
        <v>743</v>
      </c>
      <c r="I2512" s="31">
        <v>12543</v>
      </c>
      <c r="J2512" s="31" t="s">
        <v>13</v>
      </c>
      <c r="K2512" s="31" t="s">
        <v>13</v>
      </c>
      <c r="L2512" s="31" t="s">
        <v>13</v>
      </c>
      <c r="M2512" s="31" t="s">
        <v>13</v>
      </c>
    </row>
    <row r="2513" spans="1:13" x14ac:dyDescent="0.45">
      <c r="A2513" s="31" t="str">
        <f t="shared" si="147"/>
        <v>E06000021_Children eligible for free school meals_Number</v>
      </c>
      <c r="B2513" s="31" t="s">
        <v>424</v>
      </c>
      <c r="C2513" s="31" t="s">
        <v>425</v>
      </c>
      <c r="D2513" s="31" t="s">
        <v>229</v>
      </c>
      <c r="E2513" s="21">
        <v>43849</v>
      </c>
      <c r="F2513" s="31" t="s">
        <v>32</v>
      </c>
      <c r="G2513" s="31" t="s">
        <v>33</v>
      </c>
      <c r="H2513" s="31" t="s">
        <v>743</v>
      </c>
      <c r="I2513" s="31">
        <v>9486</v>
      </c>
      <c r="J2513" s="31" t="s">
        <v>13</v>
      </c>
      <c r="K2513" s="31" t="s">
        <v>13</v>
      </c>
      <c r="L2513" s="31" t="s">
        <v>13</v>
      </c>
      <c r="M2513" s="31" t="s">
        <v>13</v>
      </c>
    </row>
    <row r="2514" spans="1:13" x14ac:dyDescent="0.45">
      <c r="A2514" s="31" t="str">
        <f t="shared" si="147"/>
        <v>E06000019_Children eligible for free school meals_Number</v>
      </c>
      <c r="B2514" s="31" t="s">
        <v>317</v>
      </c>
      <c r="C2514" s="31" t="s">
        <v>318</v>
      </c>
      <c r="D2514" s="31" t="s">
        <v>229</v>
      </c>
      <c r="E2514" s="21">
        <v>43849</v>
      </c>
      <c r="F2514" s="31" t="s">
        <v>32</v>
      </c>
      <c r="G2514" s="31" t="s">
        <v>33</v>
      </c>
      <c r="H2514" s="31" t="s">
        <v>743</v>
      </c>
      <c r="I2514" s="31">
        <v>2307</v>
      </c>
      <c r="J2514" s="31" t="s">
        <v>13</v>
      </c>
      <c r="K2514" s="31" t="s">
        <v>13</v>
      </c>
      <c r="L2514" s="31" t="s">
        <v>13</v>
      </c>
      <c r="M2514" s="31" t="s">
        <v>13</v>
      </c>
    </row>
    <row r="2515" spans="1:13" x14ac:dyDescent="0.45">
      <c r="A2515" s="31" t="str">
        <f t="shared" si="147"/>
        <v>E10000034_Children eligible for free school meals_Number</v>
      </c>
      <c r="B2515" s="31" t="s">
        <v>470</v>
      </c>
      <c r="C2515" s="31" t="s">
        <v>471</v>
      </c>
      <c r="D2515" s="31" t="s">
        <v>229</v>
      </c>
      <c r="E2515" s="21">
        <v>43849</v>
      </c>
      <c r="F2515" s="31" t="s">
        <v>32</v>
      </c>
      <c r="G2515" s="31" t="s">
        <v>33</v>
      </c>
      <c r="H2515" s="31" t="s">
        <v>743</v>
      </c>
      <c r="I2515" s="31">
        <v>9177</v>
      </c>
      <c r="J2515" s="31" t="s">
        <v>13</v>
      </c>
      <c r="K2515" s="31" t="s">
        <v>13</v>
      </c>
      <c r="L2515" s="31" t="s">
        <v>13</v>
      </c>
      <c r="M2515" s="31" t="s">
        <v>13</v>
      </c>
    </row>
    <row r="2516" spans="1:13" x14ac:dyDescent="0.45">
      <c r="A2516" s="31" t="str">
        <f t="shared" si="147"/>
        <v>E06000051_Children eligible for free school meals_Number</v>
      </c>
      <c r="B2516" s="31" t="s">
        <v>403</v>
      </c>
      <c r="C2516" s="31" t="s">
        <v>166</v>
      </c>
      <c r="D2516" s="31" t="s">
        <v>229</v>
      </c>
      <c r="E2516" s="21">
        <v>43849</v>
      </c>
      <c r="F2516" s="31" t="s">
        <v>32</v>
      </c>
      <c r="G2516" s="31" t="s">
        <v>33</v>
      </c>
      <c r="H2516" s="31" t="s">
        <v>743</v>
      </c>
      <c r="I2516" s="31">
        <v>3855</v>
      </c>
      <c r="J2516" s="31" t="s">
        <v>13</v>
      </c>
      <c r="K2516" s="31" t="s">
        <v>13</v>
      </c>
      <c r="L2516" s="31" t="s">
        <v>13</v>
      </c>
      <c r="M2516" s="31" t="s">
        <v>13</v>
      </c>
    </row>
    <row r="2517" spans="1:13" x14ac:dyDescent="0.45">
      <c r="A2517" s="31" t="str">
        <f t="shared" si="147"/>
        <v>E06000020_Children eligible for free school meals_Number</v>
      </c>
      <c r="B2517" s="31" t="s">
        <v>570</v>
      </c>
      <c r="C2517" s="31" t="s">
        <v>730</v>
      </c>
      <c r="D2517" s="31" t="s">
        <v>229</v>
      </c>
      <c r="E2517" s="21">
        <v>43849</v>
      </c>
      <c r="F2517" s="31" t="s">
        <v>32</v>
      </c>
      <c r="G2517" s="31" t="s">
        <v>33</v>
      </c>
      <c r="H2517" s="31" t="s">
        <v>743</v>
      </c>
      <c r="I2517" s="31">
        <v>5006</v>
      </c>
      <c r="J2517" s="31" t="s">
        <v>13</v>
      </c>
      <c r="K2517" s="31" t="s">
        <v>13</v>
      </c>
      <c r="L2517" s="31" t="s">
        <v>13</v>
      </c>
      <c r="M2517" s="31" t="s">
        <v>13</v>
      </c>
    </row>
    <row r="2518" spans="1:13" x14ac:dyDescent="0.45">
      <c r="A2518" s="31" t="str">
        <f t="shared" si="147"/>
        <v>E10000031_Children eligible for free school meals_Number</v>
      </c>
      <c r="B2518" s="31" t="s">
        <v>454</v>
      </c>
      <c r="C2518" s="31" t="s">
        <v>455</v>
      </c>
      <c r="D2518" s="31" t="s">
        <v>229</v>
      </c>
      <c r="E2518" s="21">
        <v>43849</v>
      </c>
      <c r="F2518" s="31" t="s">
        <v>32</v>
      </c>
      <c r="G2518" s="31" t="s">
        <v>33</v>
      </c>
      <c r="H2518" s="31" t="s">
        <v>743</v>
      </c>
      <c r="I2518" s="31">
        <v>9151</v>
      </c>
      <c r="J2518" s="31" t="s">
        <v>13</v>
      </c>
      <c r="K2518" s="31" t="s">
        <v>13</v>
      </c>
      <c r="L2518" s="31" t="s">
        <v>13</v>
      </c>
      <c r="M2518" s="31" t="s">
        <v>13</v>
      </c>
    </row>
    <row r="2519" spans="1:13" x14ac:dyDescent="0.45">
      <c r="A2519" s="31" t="str">
        <f t="shared" si="147"/>
        <v>E06000032_Children eligible for free school meals_Number</v>
      </c>
      <c r="B2519" s="31" t="s">
        <v>564</v>
      </c>
      <c r="C2519" s="31" t="s">
        <v>724</v>
      </c>
      <c r="D2519" s="31" t="s">
        <v>229</v>
      </c>
      <c r="E2519" s="21">
        <v>43849</v>
      </c>
      <c r="F2519" s="31" t="s">
        <v>32</v>
      </c>
      <c r="G2519" s="31" t="s">
        <v>33</v>
      </c>
      <c r="H2519" s="31" t="s">
        <v>743</v>
      </c>
      <c r="I2519" s="31">
        <v>6298</v>
      </c>
      <c r="J2519" s="31" t="s">
        <v>13</v>
      </c>
      <c r="K2519" s="31" t="s">
        <v>13</v>
      </c>
      <c r="L2519" s="31" t="s">
        <v>13</v>
      </c>
      <c r="M2519" s="31" t="s">
        <v>13</v>
      </c>
    </row>
    <row r="2520" spans="1:13" x14ac:dyDescent="0.45">
      <c r="A2520" s="31" t="str">
        <f t="shared" si="147"/>
        <v>E06000055_Children eligible for free school meals_Number</v>
      </c>
      <c r="B2520" s="31" t="s">
        <v>240</v>
      </c>
      <c r="C2520" s="31" t="s">
        <v>1853</v>
      </c>
      <c r="D2520" s="31" t="s">
        <v>229</v>
      </c>
      <c r="E2520" s="21">
        <v>43849</v>
      </c>
      <c r="F2520" s="31" t="s">
        <v>32</v>
      </c>
      <c r="G2520" s="31" t="s">
        <v>33</v>
      </c>
      <c r="H2520" s="31" t="s">
        <v>743</v>
      </c>
      <c r="I2520" s="31">
        <v>3627</v>
      </c>
      <c r="J2520" s="31" t="s">
        <v>13</v>
      </c>
      <c r="K2520" s="31" t="s">
        <v>13</v>
      </c>
      <c r="L2520" s="31" t="s">
        <v>13</v>
      </c>
      <c r="M2520" s="31" t="s">
        <v>13</v>
      </c>
    </row>
    <row r="2521" spans="1:13" x14ac:dyDescent="0.45">
      <c r="A2521" s="31" t="str">
        <f t="shared" si="147"/>
        <v>E06000056_Children eligible for free school meals_Number</v>
      </c>
      <c r="B2521" s="31" t="s">
        <v>279</v>
      </c>
      <c r="C2521" s="31" t="s">
        <v>280</v>
      </c>
      <c r="D2521" s="31" t="s">
        <v>229</v>
      </c>
      <c r="E2521" s="21">
        <v>43849</v>
      </c>
      <c r="F2521" s="31" t="s">
        <v>32</v>
      </c>
      <c r="G2521" s="31" t="s">
        <v>33</v>
      </c>
      <c r="H2521" s="31" t="s">
        <v>743</v>
      </c>
      <c r="I2521" s="31">
        <v>3534</v>
      </c>
      <c r="J2521" s="31" t="s">
        <v>13</v>
      </c>
      <c r="K2521" s="31" t="s">
        <v>13</v>
      </c>
      <c r="L2521" s="31" t="s">
        <v>13</v>
      </c>
      <c r="M2521" s="31" t="s">
        <v>13</v>
      </c>
    </row>
    <row r="2522" spans="1:13" x14ac:dyDescent="0.45">
      <c r="A2522" s="31" t="str">
        <f t="shared" si="147"/>
        <v>E10000003_Children eligible for free school meals_Number</v>
      </c>
      <c r="B2522" s="31" t="s">
        <v>275</v>
      </c>
      <c r="C2522" s="31" t="s">
        <v>276</v>
      </c>
      <c r="D2522" s="31" t="s">
        <v>229</v>
      </c>
      <c r="E2522" s="21">
        <v>43849</v>
      </c>
      <c r="F2522" s="31" t="s">
        <v>32</v>
      </c>
      <c r="G2522" s="31" t="s">
        <v>33</v>
      </c>
      <c r="H2522" s="31" t="s">
        <v>743</v>
      </c>
      <c r="I2522" s="31">
        <v>10191</v>
      </c>
      <c r="J2522" s="31" t="s">
        <v>13</v>
      </c>
      <c r="K2522" s="31" t="s">
        <v>13</v>
      </c>
      <c r="L2522" s="31" t="s">
        <v>13</v>
      </c>
      <c r="M2522" s="31" t="s">
        <v>13</v>
      </c>
    </row>
    <row r="2523" spans="1:13" x14ac:dyDescent="0.45">
      <c r="A2523" s="31" t="str">
        <f t="shared" si="147"/>
        <v>E06000031_Children eligible for free school meals_Number</v>
      </c>
      <c r="B2523" s="31" t="s">
        <v>379</v>
      </c>
      <c r="C2523" s="31" t="s">
        <v>380</v>
      </c>
      <c r="D2523" s="31" t="s">
        <v>229</v>
      </c>
      <c r="E2523" s="21">
        <v>43849</v>
      </c>
      <c r="F2523" s="31" t="s">
        <v>32</v>
      </c>
      <c r="G2523" s="31" t="s">
        <v>33</v>
      </c>
      <c r="H2523" s="31" t="s">
        <v>743</v>
      </c>
      <c r="I2523" s="31">
        <v>6196</v>
      </c>
      <c r="J2523" s="31" t="s">
        <v>13</v>
      </c>
      <c r="K2523" s="31" t="s">
        <v>13</v>
      </c>
      <c r="L2523" s="31" t="s">
        <v>13</v>
      </c>
      <c r="M2523" s="31" t="s">
        <v>13</v>
      </c>
    </row>
    <row r="2524" spans="1:13" x14ac:dyDescent="0.45">
      <c r="A2524" s="31" t="str">
        <f t="shared" si="147"/>
        <v>E10000012_Children eligible for free school meals_Number</v>
      </c>
      <c r="B2524" s="31" t="s">
        <v>303</v>
      </c>
      <c r="C2524" s="31" t="s">
        <v>304</v>
      </c>
      <c r="D2524" s="31" t="s">
        <v>229</v>
      </c>
      <c r="E2524" s="21">
        <v>43849</v>
      </c>
      <c r="F2524" s="31" t="s">
        <v>32</v>
      </c>
      <c r="G2524" s="31" t="s">
        <v>33</v>
      </c>
      <c r="H2524" s="31" t="s">
        <v>743</v>
      </c>
      <c r="I2524" s="31">
        <v>23630</v>
      </c>
      <c r="J2524" s="31" t="s">
        <v>13</v>
      </c>
      <c r="K2524" s="31" t="s">
        <v>13</v>
      </c>
      <c r="L2524" s="31" t="s">
        <v>13</v>
      </c>
      <c r="M2524" s="31" t="s">
        <v>13</v>
      </c>
    </row>
    <row r="2525" spans="1:13" x14ac:dyDescent="0.45">
      <c r="A2525" s="31" t="str">
        <f t="shared" si="147"/>
        <v>E06000033_Children eligible for free school meals_Number</v>
      </c>
      <c r="B2525" s="31" t="s">
        <v>412</v>
      </c>
      <c r="C2525" s="31" t="s">
        <v>413</v>
      </c>
      <c r="D2525" s="31" t="s">
        <v>229</v>
      </c>
      <c r="E2525" s="21">
        <v>43849</v>
      </c>
      <c r="F2525" s="31" t="s">
        <v>32</v>
      </c>
      <c r="G2525" s="31" t="s">
        <v>33</v>
      </c>
      <c r="H2525" s="31" t="s">
        <v>743</v>
      </c>
      <c r="I2525" s="31">
        <v>3982</v>
      </c>
      <c r="J2525" s="31" t="s">
        <v>13</v>
      </c>
      <c r="K2525" s="31" t="s">
        <v>13</v>
      </c>
      <c r="L2525" s="31" t="s">
        <v>13</v>
      </c>
      <c r="M2525" s="31" t="s">
        <v>13</v>
      </c>
    </row>
    <row r="2526" spans="1:13" x14ac:dyDescent="0.45">
      <c r="A2526" s="31" t="str">
        <f t="shared" si="147"/>
        <v>E06000034_Children eligible for free school meals_Number</v>
      </c>
      <c r="B2526" s="31" t="s">
        <v>493</v>
      </c>
      <c r="C2526" s="31" t="s">
        <v>731</v>
      </c>
      <c r="D2526" s="31" t="s">
        <v>229</v>
      </c>
      <c r="E2526" s="21">
        <v>43849</v>
      </c>
      <c r="F2526" s="31" t="s">
        <v>32</v>
      </c>
      <c r="G2526" s="31" t="s">
        <v>33</v>
      </c>
      <c r="H2526" s="31" t="s">
        <v>743</v>
      </c>
      <c r="I2526" s="31">
        <v>3838</v>
      </c>
      <c r="J2526" s="31" t="s">
        <v>13</v>
      </c>
      <c r="K2526" s="31" t="s">
        <v>13</v>
      </c>
      <c r="L2526" s="31" t="s">
        <v>13</v>
      </c>
      <c r="M2526" s="31" t="s">
        <v>13</v>
      </c>
    </row>
    <row r="2527" spans="1:13" x14ac:dyDescent="0.45">
      <c r="A2527" s="31" t="str">
        <f t="shared" si="147"/>
        <v>E10000015_Children eligible for free school meals_Number</v>
      </c>
      <c r="B2527" s="31" t="s">
        <v>319</v>
      </c>
      <c r="C2527" s="31" t="s">
        <v>320</v>
      </c>
      <c r="D2527" s="31" t="s">
        <v>229</v>
      </c>
      <c r="E2527" s="21">
        <v>43849</v>
      </c>
      <c r="F2527" s="31" t="s">
        <v>32</v>
      </c>
      <c r="G2527" s="31" t="s">
        <v>33</v>
      </c>
      <c r="H2527" s="31" t="s">
        <v>743</v>
      </c>
      <c r="I2527" s="31">
        <v>16282</v>
      </c>
      <c r="J2527" s="31" t="s">
        <v>13</v>
      </c>
      <c r="K2527" s="31" t="s">
        <v>13</v>
      </c>
      <c r="L2527" s="31" t="s">
        <v>13</v>
      </c>
      <c r="M2527" s="31" t="s">
        <v>13</v>
      </c>
    </row>
    <row r="2528" spans="1:13" x14ac:dyDescent="0.45">
      <c r="A2528" s="31" t="str">
        <f t="shared" si="147"/>
        <v>E10000020_Children eligible for free school meals_Number</v>
      </c>
      <c r="B2528" s="31" t="s">
        <v>361</v>
      </c>
      <c r="C2528" s="31" t="s">
        <v>362</v>
      </c>
      <c r="D2528" s="31" t="s">
        <v>229</v>
      </c>
      <c r="E2528" s="21">
        <v>43849</v>
      </c>
      <c r="F2528" s="31" t="s">
        <v>32</v>
      </c>
      <c r="G2528" s="31" t="s">
        <v>33</v>
      </c>
      <c r="H2528" s="31" t="s">
        <v>743</v>
      </c>
      <c r="I2528" s="31">
        <v>16172</v>
      </c>
      <c r="J2528" s="31" t="s">
        <v>13</v>
      </c>
      <c r="K2528" s="31" t="s">
        <v>13</v>
      </c>
      <c r="L2528" s="31" t="s">
        <v>13</v>
      </c>
      <c r="M2528" s="31" t="s">
        <v>13</v>
      </c>
    </row>
    <row r="2529" spans="1:13" x14ac:dyDescent="0.45">
      <c r="A2529" s="31" t="str">
        <f t="shared" si="147"/>
        <v>E10000029_Children eligible for free school meals_Number</v>
      </c>
      <c r="B2529" s="31" t="s">
        <v>426</v>
      </c>
      <c r="C2529" s="31" t="s">
        <v>427</v>
      </c>
      <c r="D2529" s="31" t="s">
        <v>229</v>
      </c>
      <c r="E2529" s="21">
        <v>43849</v>
      </c>
      <c r="F2529" s="31" t="s">
        <v>32</v>
      </c>
      <c r="G2529" s="31" t="s">
        <v>33</v>
      </c>
      <c r="H2529" s="31" t="s">
        <v>743</v>
      </c>
      <c r="I2529" s="31">
        <v>12646</v>
      </c>
      <c r="J2529" s="31" t="s">
        <v>13</v>
      </c>
      <c r="K2529" s="31" t="s">
        <v>13</v>
      </c>
      <c r="L2529" s="31" t="s">
        <v>13</v>
      </c>
      <c r="M2529" s="31" t="s">
        <v>13</v>
      </c>
    </row>
    <row r="2530" spans="1:13" x14ac:dyDescent="0.45">
      <c r="A2530" s="31" t="str">
        <f t="shared" si="147"/>
        <v>E09000001_Children eligible for free school meals_Number</v>
      </c>
      <c r="B2530" s="31" t="s">
        <v>582</v>
      </c>
      <c r="C2530" s="31" t="s">
        <v>583</v>
      </c>
      <c r="D2530" s="31" t="s">
        <v>229</v>
      </c>
      <c r="E2530" s="21">
        <v>43849</v>
      </c>
      <c r="F2530" s="31" t="s">
        <v>32</v>
      </c>
      <c r="G2530" s="31" t="s">
        <v>33</v>
      </c>
      <c r="H2530" s="31" t="s">
        <v>743</v>
      </c>
      <c r="I2530" s="31">
        <v>32</v>
      </c>
      <c r="J2530" s="31" t="s">
        <v>13</v>
      </c>
      <c r="K2530" s="31" t="s">
        <v>13</v>
      </c>
      <c r="L2530" s="31" t="s">
        <v>13</v>
      </c>
      <c r="M2530" s="31" t="s">
        <v>13</v>
      </c>
    </row>
    <row r="2531" spans="1:13" x14ac:dyDescent="0.45">
      <c r="A2531" s="31" t="str">
        <f t="shared" si="147"/>
        <v>E09000007_Children eligible for free school meals_Number</v>
      </c>
      <c r="B2531" s="31" t="s">
        <v>277</v>
      </c>
      <c r="C2531" s="31" t="s">
        <v>278</v>
      </c>
      <c r="D2531" s="31" t="s">
        <v>229</v>
      </c>
      <c r="E2531" s="21">
        <v>43849</v>
      </c>
      <c r="F2531" s="31" t="s">
        <v>32</v>
      </c>
      <c r="G2531" s="31" t="s">
        <v>33</v>
      </c>
      <c r="H2531" s="31" t="s">
        <v>743</v>
      </c>
      <c r="I2531" s="31">
        <v>5845</v>
      </c>
      <c r="J2531" s="31" t="s">
        <v>13</v>
      </c>
      <c r="K2531" s="31" t="s">
        <v>13</v>
      </c>
      <c r="L2531" s="31" t="s">
        <v>13</v>
      </c>
      <c r="M2531" s="31" t="s">
        <v>13</v>
      </c>
    </row>
    <row r="2532" spans="1:13" x14ac:dyDescent="0.45">
      <c r="A2532" s="31" t="str">
        <f t="shared" si="147"/>
        <v>E09000011_Children eligible for free school meals_Number</v>
      </c>
      <c r="B2532" s="31" t="s">
        <v>518</v>
      </c>
      <c r="C2532" s="31" t="s">
        <v>519</v>
      </c>
      <c r="D2532" s="31" t="s">
        <v>229</v>
      </c>
      <c r="E2532" s="21">
        <v>43849</v>
      </c>
      <c r="F2532" s="31" t="s">
        <v>32</v>
      </c>
      <c r="G2532" s="31" t="s">
        <v>33</v>
      </c>
      <c r="H2532" s="31" t="s">
        <v>743</v>
      </c>
      <c r="I2532" s="31">
        <v>7176</v>
      </c>
      <c r="J2532" s="31" t="s">
        <v>13</v>
      </c>
      <c r="K2532" s="31" t="s">
        <v>13</v>
      </c>
      <c r="L2532" s="31" t="s">
        <v>13</v>
      </c>
      <c r="M2532" s="31" t="s">
        <v>13</v>
      </c>
    </row>
    <row r="2533" spans="1:13" x14ac:dyDescent="0.45">
      <c r="A2533" s="31" t="str">
        <f t="shared" si="147"/>
        <v>E09000012_Children eligible for free school meals_Number</v>
      </c>
      <c r="B2533" s="31" t="s">
        <v>498</v>
      </c>
      <c r="C2533" s="31" t="s">
        <v>499</v>
      </c>
      <c r="D2533" s="31" t="s">
        <v>229</v>
      </c>
      <c r="E2533" s="21">
        <v>43849</v>
      </c>
      <c r="F2533" s="31" t="s">
        <v>32</v>
      </c>
      <c r="G2533" s="31" t="s">
        <v>33</v>
      </c>
      <c r="H2533" s="31" t="s">
        <v>743</v>
      </c>
      <c r="I2533" s="31">
        <v>9804</v>
      </c>
      <c r="J2533" s="31" t="s">
        <v>13</v>
      </c>
      <c r="K2533" s="31" t="s">
        <v>13</v>
      </c>
      <c r="L2533" s="31" t="s">
        <v>13</v>
      </c>
      <c r="M2533" s="31" t="s">
        <v>13</v>
      </c>
    </row>
    <row r="2534" spans="1:13" x14ac:dyDescent="0.45">
      <c r="A2534" s="31" t="str">
        <f t="shared" si="147"/>
        <v>E09000013_Children eligible for free school meals_Number</v>
      </c>
      <c r="B2534" s="31" t="s">
        <v>491</v>
      </c>
      <c r="C2534" s="31" t="s">
        <v>723</v>
      </c>
      <c r="D2534" s="31" t="s">
        <v>229</v>
      </c>
      <c r="E2534" s="21">
        <v>43849</v>
      </c>
      <c r="F2534" s="31" t="s">
        <v>32</v>
      </c>
      <c r="G2534" s="31" t="s">
        <v>33</v>
      </c>
      <c r="H2534" s="31" t="s">
        <v>743</v>
      </c>
      <c r="I2534" s="31">
        <v>4100</v>
      </c>
      <c r="J2534" s="31" t="s">
        <v>13</v>
      </c>
      <c r="K2534" s="31" t="s">
        <v>13</v>
      </c>
      <c r="L2534" s="31" t="s">
        <v>13</v>
      </c>
      <c r="M2534" s="31" t="s">
        <v>13</v>
      </c>
    </row>
    <row r="2535" spans="1:13" x14ac:dyDescent="0.45">
      <c r="A2535" s="31" t="str">
        <f t="shared" si="147"/>
        <v>E09000019_Children eligible for free school meals_Number</v>
      </c>
      <c r="B2535" s="31" t="s">
        <v>500</v>
      </c>
      <c r="C2535" s="31" t="s">
        <v>501</v>
      </c>
      <c r="D2535" s="31" t="s">
        <v>229</v>
      </c>
      <c r="E2535" s="21">
        <v>43849</v>
      </c>
      <c r="F2535" s="31" t="s">
        <v>32</v>
      </c>
      <c r="G2535" s="31" t="s">
        <v>33</v>
      </c>
      <c r="H2535" s="31" t="s">
        <v>743</v>
      </c>
      <c r="I2535" s="31">
        <v>6814</v>
      </c>
      <c r="J2535" s="31" t="s">
        <v>13</v>
      </c>
      <c r="K2535" s="31" t="s">
        <v>13</v>
      </c>
      <c r="L2535" s="31" t="s">
        <v>13</v>
      </c>
      <c r="M2535" s="31" t="s">
        <v>13</v>
      </c>
    </row>
    <row r="2536" spans="1:13" x14ac:dyDescent="0.45">
      <c r="A2536" s="31" t="str">
        <f t="shared" si="147"/>
        <v>E09000020_Children eligible for free school meals_Number</v>
      </c>
      <c r="B2536" s="31" t="s">
        <v>479</v>
      </c>
      <c r="C2536" s="31" t="s">
        <v>674</v>
      </c>
      <c r="D2536" s="31" t="s">
        <v>229</v>
      </c>
      <c r="E2536" s="21">
        <v>43849</v>
      </c>
      <c r="F2536" s="31" t="s">
        <v>32</v>
      </c>
      <c r="G2536" s="31" t="s">
        <v>33</v>
      </c>
      <c r="H2536" s="31" t="s">
        <v>743</v>
      </c>
      <c r="I2536" s="31">
        <v>2748</v>
      </c>
      <c r="J2536" s="31" t="s">
        <v>13</v>
      </c>
      <c r="K2536" s="31" t="s">
        <v>13</v>
      </c>
      <c r="L2536" s="31" t="s">
        <v>13</v>
      </c>
      <c r="M2536" s="31" t="s">
        <v>13</v>
      </c>
    </row>
    <row r="2537" spans="1:13" x14ac:dyDescent="0.45">
      <c r="A2537" s="31" t="str">
        <f t="shared" si="147"/>
        <v>E09000022_Children eligible for free school meals_Number</v>
      </c>
      <c r="B2537" s="31" t="s">
        <v>335</v>
      </c>
      <c r="C2537" s="31" t="s">
        <v>336</v>
      </c>
      <c r="D2537" s="31" t="s">
        <v>229</v>
      </c>
      <c r="E2537" s="21">
        <v>43849</v>
      </c>
      <c r="F2537" s="31" t="s">
        <v>32</v>
      </c>
      <c r="G2537" s="31" t="s">
        <v>33</v>
      </c>
      <c r="H2537" s="31" t="s">
        <v>743</v>
      </c>
      <c r="I2537" s="31">
        <v>9029</v>
      </c>
      <c r="J2537" s="31" t="s">
        <v>13</v>
      </c>
      <c r="K2537" s="31" t="s">
        <v>13</v>
      </c>
      <c r="L2537" s="31" t="s">
        <v>13</v>
      </c>
      <c r="M2537" s="31" t="s">
        <v>13</v>
      </c>
    </row>
    <row r="2538" spans="1:13" x14ac:dyDescent="0.45">
      <c r="A2538" s="31" t="str">
        <f t="shared" si="147"/>
        <v>E09000023_Children eligible for free school meals_Number</v>
      </c>
      <c r="B2538" s="31" t="s">
        <v>343</v>
      </c>
      <c r="C2538" s="31" t="s">
        <v>344</v>
      </c>
      <c r="D2538" s="31" t="s">
        <v>229</v>
      </c>
      <c r="E2538" s="21">
        <v>43849</v>
      </c>
      <c r="F2538" s="31" t="s">
        <v>32</v>
      </c>
      <c r="G2538" s="31" t="s">
        <v>33</v>
      </c>
      <c r="H2538" s="31" t="s">
        <v>743</v>
      </c>
      <c r="I2538" s="31">
        <v>6761</v>
      </c>
      <c r="J2538" s="31" t="s">
        <v>13</v>
      </c>
      <c r="K2538" s="31" t="s">
        <v>13</v>
      </c>
      <c r="L2538" s="31" t="s">
        <v>13</v>
      </c>
      <c r="M2538" s="31" t="s">
        <v>13</v>
      </c>
    </row>
    <row r="2539" spans="1:13" x14ac:dyDescent="0.45">
      <c r="A2539" s="31" t="str">
        <f t="shared" si="147"/>
        <v>E09000028_Children eligible for free school meals_Number</v>
      </c>
      <c r="B2539" s="31" t="s">
        <v>414</v>
      </c>
      <c r="C2539" s="31" t="s">
        <v>415</v>
      </c>
      <c r="D2539" s="31" t="s">
        <v>229</v>
      </c>
      <c r="E2539" s="21">
        <v>43849</v>
      </c>
      <c r="F2539" s="31" t="s">
        <v>32</v>
      </c>
      <c r="G2539" s="31" t="s">
        <v>33</v>
      </c>
      <c r="H2539" s="31" t="s">
        <v>743</v>
      </c>
      <c r="I2539" s="31">
        <v>9881</v>
      </c>
      <c r="J2539" s="31" t="s">
        <v>13</v>
      </c>
      <c r="K2539" s="31" t="s">
        <v>13</v>
      </c>
      <c r="L2539" s="31" t="s">
        <v>13</v>
      </c>
      <c r="M2539" s="31" t="s">
        <v>13</v>
      </c>
    </row>
    <row r="2540" spans="1:13" x14ac:dyDescent="0.45">
      <c r="A2540" s="31" t="str">
        <f t="shared" si="147"/>
        <v>E09000030_Children eligible for free school meals_Number</v>
      </c>
      <c r="B2540" s="31" t="s">
        <v>440</v>
      </c>
      <c r="C2540" s="31" t="s">
        <v>441</v>
      </c>
      <c r="D2540" s="31" t="s">
        <v>229</v>
      </c>
      <c r="E2540" s="21">
        <v>43849</v>
      </c>
      <c r="F2540" s="31" t="s">
        <v>32</v>
      </c>
      <c r="G2540" s="31" t="s">
        <v>33</v>
      </c>
      <c r="H2540" s="31" t="s">
        <v>743</v>
      </c>
      <c r="I2540" s="31">
        <v>13987</v>
      </c>
      <c r="J2540" s="31" t="s">
        <v>13</v>
      </c>
      <c r="K2540" s="31" t="s">
        <v>13</v>
      </c>
      <c r="L2540" s="31" t="s">
        <v>13</v>
      </c>
      <c r="M2540" s="31" t="s">
        <v>13</v>
      </c>
    </row>
    <row r="2541" spans="1:13" x14ac:dyDescent="0.45">
      <c r="A2541" s="31" t="str">
        <f t="shared" si="147"/>
        <v>E09000032_Children eligible for free school meals_Number</v>
      </c>
      <c r="B2541" s="31" t="s">
        <v>450</v>
      </c>
      <c r="C2541" s="31" t="s">
        <v>451</v>
      </c>
      <c r="D2541" s="31" t="s">
        <v>229</v>
      </c>
      <c r="E2541" s="21">
        <v>43849</v>
      </c>
      <c r="F2541" s="31" t="s">
        <v>32</v>
      </c>
      <c r="G2541" s="31" t="s">
        <v>33</v>
      </c>
      <c r="H2541" s="31" t="s">
        <v>743</v>
      </c>
      <c r="I2541" s="31">
        <v>5403</v>
      </c>
      <c r="J2541" s="31" t="s">
        <v>13</v>
      </c>
      <c r="K2541" s="31" t="s">
        <v>13</v>
      </c>
      <c r="L2541" s="31" t="s">
        <v>13</v>
      </c>
      <c r="M2541" s="31" t="s">
        <v>13</v>
      </c>
    </row>
    <row r="2542" spans="1:13" x14ac:dyDescent="0.45">
      <c r="A2542" s="31" t="str">
        <f t="shared" ref="A2542:A2573" si="148">CONCATENATE(B2542,"_",G2542,"_",H2542)</f>
        <v>E09000033_Children eligible for free school meals_Number</v>
      </c>
      <c r="B2542" s="31" t="s">
        <v>506</v>
      </c>
      <c r="C2542" s="31" t="s">
        <v>507</v>
      </c>
      <c r="D2542" s="31" t="s">
        <v>229</v>
      </c>
      <c r="E2542" s="21">
        <v>43849</v>
      </c>
      <c r="F2542" s="31" t="s">
        <v>32</v>
      </c>
      <c r="G2542" s="31" t="s">
        <v>33</v>
      </c>
      <c r="H2542" s="31" t="s">
        <v>743</v>
      </c>
      <c r="I2542" s="31">
        <v>4821</v>
      </c>
      <c r="J2542" s="31" t="s">
        <v>13</v>
      </c>
      <c r="K2542" s="31" t="s">
        <v>13</v>
      </c>
      <c r="L2542" s="31" t="s">
        <v>13</v>
      </c>
      <c r="M2542" s="31" t="s">
        <v>13</v>
      </c>
    </row>
    <row r="2543" spans="1:13" x14ac:dyDescent="0.45">
      <c r="A2543" s="31" t="str">
        <f t="shared" si="148"/>
        <v>E09000002_Children eligible for free school meals_Number</v>
      </c>
      <c r="B2543" s="31" t="s">
        <v>227</v>
      </c>
      <c r="C2543" s="31" t="s">
        <v>228</v>
      </c>
      <c r="D2543" s="31" t="s">
        <v>229</v>
      </c>
      <c r="E2543" s="21">
        <v>43849</v>
      </c>
      <c r="F2543" s="31" t="s">
        <v>32</v>
      </c>
      <c r="G2543" s="31" t="s">
        <v>33</v>
      </c>
      <c r="H2543" s="31" t="s">
        <v>743</v>
      </c>
      <c r="I2543" s="31">
        <v>6844</v>
      </c>
      <c r="J2543" s="31" t="s">
        <v>13</v>
      </c>
      <c r="K2543" s="31" t="s">
        <v>13</v>
      </c>
      <c r="L2543" s="31" t="s">
        <v>13</v>
      </c>
      <c r="M2543" s="31" t="s">
        <v>13</v>
      </c>
    </row>
    <row r="2544" spans="1:13" x14ac:dyDescent="0.45">
      <c r="A2544" s="31" t="str">
        <f t="shared" si="148"/>
        <v>E09000003_Children eligible for free school meals_Number</v>
      </c>
      <c r="B2544" s="31" t="s">
        <v>233</v>
      </c>
      <c r="C2544" s="31" t="s">
        <v>234</v>
      </c>
      <c r="D2544" s="31" t="s">
        <v>229</v>
      </c>
      <c r="E2544" s="21">
        <v>43849</v>
      </c>
      <c r="F2544" s="31" t="s">
        <v>32</v>
      </c>
      <c r="G2544" s="31" t="s">
        <v>33</v>
      </c>
      <c r="H2544" s="31" t="s">
        <v>743</v>
      </c>
      <c r="I2544" s="31">
        <v>6980</v>
      </c>
      <c r="J2544" s="31" t="s">
        <v>13</v>
      </c>
      <c r="K2544" s="31" t="s">
        <v>13</v>
      </c>
      <c r="L2544" s="31" t="s">
        <v>13</v>
      </c>
      <c r="M2544" s="31" t="s">
        <v>13</v>
      </c>
    </row>
    <row r="2545" spans="1:13" x14ac:dyDescent="0.45">
      <c r="A2545" s="31" t="str">
        <f t="shared" si="148"/>
        <v>E09000004_Children eligible for free school meals_Number</v>
      </c>
      <c r="B2545" s="31" t="s">
        <v>242</v>
      </c>
      <c r="C2545" s="31" t="s">
        <v>243</v>
      </c>
      <c r="D2545" s="31" t="s">
        <v>229</v>
      </c>
      <c r="E2545" s="21">
        <v>43849</v>
      </c>
      <c r="F2545" s="31" t="s">
        <v>32</v>
      </c>
      <c r="G2545" s="31" t="s">
        <v>33</v>
      </c>
      <c r="H2545" s="31" t="s">
        <v>743</v>
      </c>
      <c r="I2545" s="31">
        <v>5160</v>
      </c>
      <c r="J2545" s="31" t="s">
        <v>13</v>
      </c>
      <c r="K2545" s="31" t="s">
        <v>13</v>
      </c>
      <c r="L2545" s="31" t="s">
        <v>13</v>
      </c>
      <c r="M2545" s="31" t="s">
        <v>13</v>
      </c>
    </row>
    <row r="2546" spans="1:13" x14ac:dyDescent="0.45">
      <c r="A2546" s="31" t="str">
        <f t="shared" si="148"/>
        <v>E09000005_Children eligible for free school meals_Number</v>
      </c>
      <c r="B2546" s="31" t="s">
        <v>261</v>
      </c>
      <c r="C2546" s="31" t="s">
        <v>262</v>
      </c>
      <c r="D2546" s="31" t="s">
        <v>229</v>
      </c>
      <c r="E2546" s="21">
        <v>43849</v>
      </c>
      <c r="F2546" s="31" t="s">
        <v>32</v>
      </c>
      <c r="G2546" s="31" t="s">
        <v>33</v>
      </c>
      <c r="H2546" s="31" t="s">
        <v>743</v>
      </c>
      <c r="I2546" s="31">
        <v>5533</v>
      </c>
      <c r="J2546" s="31" t="s">
        <v>13</v>
      </c>
      <c r="K2546" s="31" t="s">
        <v>13</v>
      </c>
      <c r="L2546" s="31" t="s">
        <v>13</v>
      </c>
      <c r="M2546" s="31" t="s">
        <v>13</v>
      </c>
    </row>
    <row r="2547" spans="1:13" x14ac:dyDescent="0.45">
      <c r="A2547" s="31" t="str">
        <f t="shared" si="148"/>
        <v>E09000006_Children eligible for free school meals_Number</v>
      </c>
      <c r="B2547" s="31" t="s">
        <v>267</v>
      </c>
      <c r="C2547" s="31" t="s">
        <v>268</v>
      </c>
      <c r="D2547" s="31" t="s">
        <v>229</v>
      </c>
      <c r="E2547" s="21">
        <v>43849</v>
      </c>
      <c r="F2547" s="31" t="s">
        <v>32</v>
      </c>
      <c r="G2547" s="31" t="s">
        <v>33</v>
      </c>
      <c r="H2547" s="31" t="s">
        <v>743</v>
      </c>
      <c r="I2547" s="31">
        <v>4933</v>
      </c>
      <c r="J2547" s="31" t="s">
        <v>13</v>
      </c>
      <c r="K2547" s="31" t="s">
        <v>13</v>
      </c>
      <c r="L2547" s="31" t="s">
        <v>13</v>
      </c>
      <c r="M2547" s="31" t="s">
        <v>13</v>
      </c>
    </row>
    <row r="2548" spans="1:13" x14ac:dyDescent="0.45">
      <c r="A2548" s="31" t="str">
        <f t="shared" si="148"/>
        <v>E09000008_Children eligible for free school meals_Number</v>
      </c>
      <c r="B2548" s="31" t="s">
        <v>486</v>
      </c>
      <c r="C2548" s="31" t="s">
        <v>487</v>
      </c>
      <c r="D2548" s="31" t="s">
        <v>229</v>
      </c>
      <c r="E2548" s="21">
        <v>43849</v>
      </c>
      <c r="F2548" s="31" t="s">
        <v>32</v>
      </c>
      <c r="G2548" s="31" t="s">
        <v>33</v>
      </c>
      <c r="H2548" s="31" t="s">
        <v>743</v>
      </c>
      <c r="I2548" s="31">
        <v>12073</v>
      </c>
      <c r="J2548" s="31" t="s">
        <v>13</v>
      </c>
      <c r="K2548" s="31" t="s">
        <v>13</v>
      </c>
      <c r="L2548" s="31" t="s">
        <v>13</v>
      </c>
      <c r="M2548" s="31" t="s">
        <v>13</v>
      </c>
    </row>
    <row r="2549" spans="1:13" x14ac:dyDescent="0.45">
      <c r="A2549" s="31" t="str">
        <f t="shared" si="148"/>
        <v>E09000009_Children eligible for free school meals_Number</v>
      </c>
      <c r="B2549" s="31" t="s">
        <v>509</v>
      </c>
      <c r="C2549" s="31" t="s">
        <v>510</v>
      </c>
      <c r="D2549" s="31" t="s">
        <v>229</v>
      </c>
      <c r="E2549" s="21">
        <v>43849</v>
      </c>
      <c r="F2549" s="31" t="s">
        <v>32</v>
      </c>
      <c r="G2549" s="31" t="s">
        <v>33</v>
      </c>
      <c r="H2549" s="31" t="s">
        <v>743</v>
      </c>
      <c r="I2549" s="31">
        <v>7566</v>
      </c>
      <c r="J2549" s="31" t="s">
        <v>13</v>
      </c>
      <c r="K2549" s="31" t="s">
        <v>13</v>
      </c>
      <c r="L2549" s="31" t="s">
        <v>13</v>
      </c>
      <c r="M2549" s="31" t="s">
        <v>13</v>
      </c>
    </row>
    <row r="2550" spans="1:13" x14ac:dyDescent="0.45">
      <c r="A2550" s="31" t="str">
        <f t="shared" si="148"/>
        <v>E09000010_Children eligible for free school meals_Number</v>
      </c>
      <c r="B2550" s="31" t="s">
        <v>301</v>
      </c>
      <c r="C2550" s="31" t="s">
        <v>302</v>
      </c>
      <c r="D2550" s="31" t="s">
        <v>229</v>
      </c>
      <c r="E2550" s="21">
        <v>43849</v>
      </c>
      <c r="F2550" s="31" t="s">
        <v>32</v>
      </c>
      <c r="G2550" s="31" t="s">
        <v>33</v>
      </c>
      <c r="H2550" s="31" t="s">
        <v>743</v>
      </c>
      <c r="I2550" s="31">
        <v>8971</v>
      </c>
      <c r="J2550" s="31" t="s">
        <v>13</v>
      </c>
      <c r="K2550" s="31" t="s">
        <v>13</v>
      </c>
      <c r="L2550" s="31" t="s">
        <v>13</v>
      </c>
      <c r="M2550" s="31" t="s">
        <v>13</v>
      </c>
    </row>
    <row r="2551" spans="1:13" x14ac:dyDescent="0.45">
      <c r="A2551" s="31" t="str">
        <f t="shared" si="148"/>
        <v>E09000014_Children eligible for free school meals_Number</v>
      </c>
      <c r="B2551" s="31" t="s">
        <v>311</v>
      </c>
      <c r="C2551" s="31" t="s">
        <v>312</v>
      </c>
      <c r="D2551" s="31" t="s">
        <v>229</v>
      </c>
      <c r="E2551" s="21">
        <v>43849</v>
      </c>
      <c r="F2551" s="31" t="s">
        <v>32</v>
      </c>
      <c r="G2551" s="31" t="s">
        <v>33</v>
      </c>
      <c r="H2551" s="31" t="s">
        <v>743</v>
      </c>
      <c r="I2551" s="31">
        <v>6713</v>
      </c>
      <c r="J2551" s="31" t="s">
        <v>13</v>
      </c>
      <c r="K2551" s="31" t="s">
        <v>13</v>
      </c>
      <c r="L2551" s="31" t="s">
        <v>13</v>
      </c>
      <c r="M2551" s="31" t="s">
        <v>13</v>
      </c>
    </row>
    <row r="2552" spans="1:13" x14ac:dyDescent="0.45">
      <c r="A2552" s="31" t="str">
        <f t="shared" si="148"/>
        <v>E09000015_Children eligible for free school meals_Number</v>
      </c>
      <c r="B2552" s="31" t="s">
        <v>496</v>
      </c>
      <c r="C2552" s="31" t="s">
        <v>497</v>
      </c>
      <c r="D2552" s="31" t="s">
        <v>229</v>
      </c>
      <c r="E2552" s="21">
        <v>43849</v>
      </c>
      <c r="F2552" s="31" t="s">
        <v>32</v>
      </c>
      <c r="G2552" s="31" t="s">
        <v>33</v>
      </c>
      <c r="H2552" s="31" t="s">
        <v>743</v>
      </c>
      <c r="I2552" s="31">
        <v>3472</v>
      </c>
      <c r="J2552" s="31" t="s">
        <v>13</v>
      </c>
      <c r="K2552" s="31" t="s">
        <v>13</v>
      </c>
      <c r="L2552" s="31" t="s">
        <v>13</v>
      </c>
      <c r="M2552" s="31" t="s">
        <v>13</v>
      </c>
    </row>
    <row r="2553" spans="1:13" x14ac:dyDescent="0.45">
      <c r="A2553" s="31" t="str">
        <f t="shared" si="148"/>
        <v>E09000016_Children eligible for free school meals_Number</v>
      </c>
      <c r="B2553" s="31" t="s">
        <v>315</v>
      </c>
      <c r="C2553" s="31" t="s">
        <v>316</v>
      </c>
      <c r="D2553" s="31" t="s">
        <v>229</v>
      </c>
      <c r="E2553" s="21">
        <v>43849</v>
      </c>
      <c r="F2553" s="31" t="s">
        <v>32</v>
      </c>
      <c r="G2553" s="31" t="s">
        <v>33</v>
      </c>
      <c r="H2553" s="31" t="s">
        <v>743</v>
      </c>
      <c r="I2553" s="31">
        <v>4812</v>
      </c>
      <c r="J2553" s="31" t="s">
        <v>13</v>
      </c>
      <c r="K2553" s="31" t="s">
        <v>13</v>
      </c>
      <c r="L2553" s="31" t="s">
        <v>13</v>
      </c>
      <c r="M2553" s="31" t="s">
        <v>13</v>
      </c>
    </row>
    <row r="2554" spans="1:13" x14ac:dyDescent="0.45">
      <c r="A2554" s="31" t="str">
        <f t="shared" si="148"/>
        <v>E09000017_Children eligible for free school meals_Number</v>
      </c>
      <c r="B2554" s="31" t="s">
        <v>321</v>
      </c>
      <c r="C2554" s="31" t="s">
        <v>322</v>
      </c>
      <c r="D2554" s="31" t="s">
        <v>229</v>
      </c>
      <c r="E2554" s="21">
        <v>43849</v>
      </c>
      <c r="F2554" s="31" t="s">
        <v>32</v>
      </c>
      <c r="G2554" s="31" t="s">
        <v>33</v>
      </c>
      <c r="H2554" s="31" t="s">
        <v>743</v>
      </c>
      <c r="I2554" s="31">
        <v>6488</v>
      </c>
      <c r="J2554" s="31" t="s">
        <v>13</v>
      </c>
      <c r="K2554" s="31" t="s">
        <v>13</v>
      </c>
      <c r="L2554" s="31" t="s">
        <v>13</v>
      </c>
      <c r="M2554" s="31" t="s">
        <v>13</v>
      </c>
    </row>
    <row r="2555" spans="1:13" x14ac:dyDescent="0.45">
      <c r="A2555" s="31" t="str">
        <f t="shared" si="148"/>
        <v>E09000018_Children eligible for free school meals_Number</v>
      </c>
      <c r="B2555" s="31" t="s">
        <v>323</v>
      </c>
      <c r="C2555" s="31" t="s">
        <v>324</v>
      </c>
      <c r="D2555" s="31" t="s">
        <v>229</v>
      </c>
      <c r="E2555" s="21">
        <v>43849</v>
      </c>
      <c r="F2555" s="31" t="s">
        <v>32</v>
      </c>
      <c r="G2555" s="31" t="s">
        <v>33</v>
      </c>
      <c r="H2555" s="31" t="s">
        <v>743</v>
      </c>
      <c r="I2555" s="31">
        <v>6603</v>
      </c>
      <c r="J2555" s="31" t="s">
        <v>13</v>
      </c>
      <c r="K2555" s="31" t="s">
        <v>13</v>
      </c>
      <c r="L2555" s="31" t="s">
        <v>13</v>
      </c>
      <c r="M2555" s="31" t="s">
        <v>13</v>
      </c>
    </row>
    <row r="2556" spans="1:13" x14ac:dyDescent="0.45">
      <c r="A2556" s="31" t="str">
        <f t="shared" si="148"/>
        <v>E09000021_Children eligible for free school meals_Number</v>
      </c>
      <c r="B2556" s="31" t="s">
        <v>520</v>
      </c>
      <c r="C2556" s="31" t="s">
        <v>521</v>
      </c>
      <c r="D2556" s="31" t="s">
        <v>229</v>
      </c>
      <c r="E2556" s="21">
        <v>43849</v>
      </c>
      <c r="F2556" s="31" t="s">
        <v>32</v>
      </c>
      <c r="G2556" s="31" t="s">
        <v>33</v>
      </c>
      <c r="H2556" s="31" t="s">
        <v>743</v>
      </c>
      <c r="I2556" s="31">
        <v>2124</v>
      </c>
      <c r="J2556" s="31" t="s">
        <v>13</v>
      </c>
      <c r="K2556" s="31" t="s">
        <v>13</v>
      </c>
      <c r="L2556" s="31" t="s">
        <v>13</v>
      </c>
      <c r="M2556" s="31" t="s">
        <v>13</v>
      </c>
    </row>
    <row r="2557" spans="1:13" x14ac:dyDescent="0.45">
      <c r="A2557" s="31" t="str">
        <f t="shared" si="148"/>
        <v>E09000024_Children eligible for free school meals_Number</v>
      </c>
      <c r="B2557" s="31" t="s">
        <v>353</v>
      </c>
      <c r="C2557" s="31" t="s">
        <v>354</v>
      </c>
      <c r="D2557" s="31" t="s">
        <v>229</v>
      </c>
      <c r="E2557" s="21">
        <v>43849</v>
      </c>
      <c r="F2557" s="31" t="s">
        <v>32</v>
      </c>
      <c r="G2557" s="31" t="s">
        <v>33</v>
      </c>
      <c r="H2557" s="31" t="s">
        <v>743</v>
      </c>
      <c r="I2557" s="31">
        <v>4097</v>
      </c>
      <c r="J2557" s="31" t="s">
        <v>13</v>
      </c>
      <c r="K2557" s="31" t="s">
        <v>13</v>
      </c>
      <c r="L2557" s="31" t="s">
        <v>13</v>
      </c>
      <c r="M2557" s="31" t="s">
        <v>13</v>
      </c>
    </row>
    <row r="2558" spans="1:13" x14ac:dyDescent="0.45">
      <c r="A2558" s="31" t="str">
        <f t="shared" si="148"/>
        <v>E09000025_Children eligible for free school meals_Number</v>
      </c>
      <c r="B2558" s="31" t="s">
        <v>359</v>
      </c>
      <c r="C2558" s="31" t="s">
        <v>360</v>
      </c>
      <c r="D2558" s="31" t="s">
        <v>229</v>
      </c>
      <c r="E2558" s="21">
        <v>43849</v>
      </c>
      <c r="F2558" s="31" t="s">
        <v>32</v>
      </c>
      <c r="G2558" s="31" t="s">
        <v>33</v>
      </c>
      <c r="H2558" s="31" t="s">
        <v>743</v>
      </c>
      <c r="I2558" s="31">
        <v>10529</v>
      </c>
      <c r="J2558" s="31" t="s">
        <v>13</v>
      </c>
      <c r="K2558" s="31" t="s">
        <v>13</v>
      </c>
      <c r="L2558" s="31" t="s">
        <v>13</v>
      </c>
      <c r="M2558" s="31" t="s">
        <v>13</v>
      </c>
    </row>
    <row r="2559" spans="1:13" x14ac:dyDescent="0.45">
      <c r="A2559" s="31" t="str">
        <f t="shared" si="148"/>
        <v>E09000026_Children eligible for free school meals_Number</v>
      </c>
      <c r="B2559" s="31" t="s">
        <v>385</v>
      </c>
      <c r="C2559" s="31" t="s">
        <v>386</v>
      </c>
      <c r="D2559" s="31" t="s">
        <v>229</v>
      </c>
      <c r="E2559" s="21">
        <v>43849</v>
      </c>
      <c r="F2559" s="31" t="s">
        <v>32</v>
      </c>
      <c r="G2559" s="31" t="s">
        <v>33</v>
      </c>
      <c r="H2559" s="31" t="s">
        <v>743</v>
      </c>
      <c r="I2559" s="31">
        <v>6447</v>
      </c>
      <c r="J2559" s="31" t="s">
        <v>13</v>
      </c>
      <c r="K2559" s="31" t="s">
        <v>13</v>
      </c>
      <c r="L2559" s="31" t="s">
        <v>13</v>
      </c>
      <c r="M2559" s="31" t="s">
        <v>13</v>
      </c>
    </row>
    <row r="2560" spans="1:13" x14ac:dyDescent="0.45">
      <c r="A2560" s="31" t="str">
        <f t="shared" si="148"/>
        <v>E09000027_Children eligible for free school meals_Number</v>
      </c>
      <c r="B2560" s="31" t="s">
        <v>389</v>
      </c>
      <c r="C2560" s="31" t="s">
        <v>390</v>
      </c>
      <c r="D2560" s="31" t="s">
        <v>229</v>
      </c>
      <c r="E2560" s="21">
        <v>43849</v>
      </c>
      <c r="F2560" s="31" t="s">
        <v>32</v>
      </c>
      <c r="G2560" s="31" t="s">
        <v>33</v>
      </c>
      <c r="H2560" s="31" t="s">
        <v>743</v>
      </c>
      <c r="I2560" s="31">
        <v>2344</v>
      </c>
      <c r="J2560" s="31" t="s">
        <v>13</v>
      </c>
      <c r="K2560" s="31" t="s">
        <v>13</v>
      </c>
      <c r="L2560" s="31" t="s">
        <v>13</v>
      </c>
      <c r="M2560" s="31" t="s">
        <v>13</v>
      </c>
    </row>
    <row r="2561" spans="1:13" x14ac:dyDescent="0.45">
      <c r="A2561" s="31" t="str">
        <f t="shared" si="148"/>
        <v>E09000029_Children eligible for free school meals_Number</v>
      </c>
      <c r="B2561" s="31" t="s">
        <v>432</v>
      </c>
      <c r="C2561" s="31" t="s">
        <v>433</v>
      </c>
      <c r="D2561" s="31" t="s">
        <v>229</v>
      </c>
      <c r="E2561" s="21">
        <v>43849</v>
      </c>
      <c r="F2561" s="31" t="s">
        <v>32</v>
      </c>
      <c r="G2561" s="31" t="s">
        <v>33</v>
      </c>
      <c r="H2561" s="31" t="s">
        <v>743</v>
      </c>
      <c r="I2561" s="31">
        <v>4293</v>
      </c>
      <c r="J2561" s="31" t="s">
        <v>13</v>
      </c>
      <c r="K2561" s="31" t="s">
        <v>13</v>
      </c>
      <c r="L2561" s="31" t="s">
        <v>13</v>
      </c>
      <c r="M2561" s="31" t="s">
        <v>13</v>
      </c>
    </row>
    <row r="2562" spans="1:13" x14ac:dyDescent="0.45">
      <c r="A2562" s="31" t="str">
        <f t="shared" si="148"/>
        <v>E09000031_Children eligible for free school meals_Number</v>
      </c>
      <c r="B2562" s="31" t="s">
        <v>448</v>
      </c>
      <c r="C2562" s="31" t="s">
        <v>449</v>
      </c>
      <c r="D2562" s="31" t="s">
        <v>229</v>
      </c>
      <c r="E2562" s="21">
        <v>43849</v>
      </c>
      <c r="F2562" s="31" t="s">
        <v>32</v>
      </c>
      <c r="G2562" s="31" t="s">
        <v>33</v>
      </c>
      <c r="H2562" s="31" t="s">
        <v>743</v>
      </c>
      <c r="I2562" s="31">
        <v>6594</v>
      </c>
      <c r="J2562" s="31" t="s">
        <v>13</v>
      </c>
      <c r="K2562" s="31" t="s">
        <v>13</v>
      </c>
      <c r="L2562" s="31" t="s">
        <v>13</v>
      </c>
      <c r="M2562" s="31" t="s">
        <v>13</v>
      </c>
    </row>
    <row r="2563" spans="1:13" x14ac:dyDescent="0.45">
      <c r="A2563" s="31" t="str">
        <f t="shared" si="148"/>
        <v>E10000002_Children eligible for free school meals_Number</v>
      </c>
      <c r="B2563" s="31" t="s">
        <v>269</v>
      </c>
      <c r="C2563" s="31" t="s">
        <v>270</v>
      </c>
      <c r="D2563" s="31" t="s">
        <v>229</v>
      </c>
      <c r="E2563" s="21">
        <v>43849</v>
      </c>
      <c r="F2563" s="31" t="s">
        <v>32</v>
      </c>
      <c r="G2563" s="31" t="s">
        <v>33</v>
      </c>
      <c r="H2563" s="31" t="s">
        <v>743</v>
      </c>
      <c r="I2563" s="31">
        <v>6035</v>
      </c>
      <c r="J2563" s="31" t="s">
        <v>13</v>
      </c>
      <c r="K2563" s="31" t="s">
        <v>13</v>
      </c>
      <c r="L2563" s="31" t="s">
        <v>13</v>
      </c>
      <c r="M2563" s="31" t="s">
        <v>13</v>
      </c>
    </row>
    <row r="2564" spans="1:13" x14ac:dyDescent="0.45">
      <c r="A2564" s="31" t="str">
        <f t="shared" si="148"/>
        <v>E06000042_Children eligible for free school meals_Number</v>
      </c>
      <c r="B2564" s="31" t="s">
        <v>355</v>
      </c>
      <c r="C2564" s="31" t="s">
        <v>356</v>
      </c>
      <c r="D2564" s="31" t="s">
        <v>229</v>
      </c>
      <c r="E2564" s="21">
        <v>43849</v>
      </c>
      <c r="F2564" s="31" t="s">
        <v>32</v>
      </c>
      <c r="G2564" s="31" t="s">
        <v>33</v>
      </c>
      <c r="H2564" s="31" t="s">
        <v>743</v>
      </c>
      <c r="I2564" s="31">
        <v>5804</v>
      </c>
      <c r="J2564" s="31" t="s">
        <v>13</v>
      </c>
      <c r="K2564" s="31" t="s">
        <v>13</v>
      </c>
      <c r="L2564" s="31" t="s">
        <v>13</v>
      </c>
      <c r="M2564" s="31" t="s">
        <v>13</v>
      </c>
    </row>
    <row r="2565" spans="1:13" x14ac:dyDescent="0.45">
      <c r="A2565" s="31" t="str">
        <f t="shared" si="148"/>
        <v>E10000011_Children eligible for free school meals_Number</v>
      </c>
      <c r="B2565" s="31" t="s">
        <v>299</v>
      </c>
      <c r="C2565" s="31" t="s">
        <v>300</v>
      </c>
      <c r="D2565" s="31" t="s">
        <v>229</v>
      </c>
      <c r="E2565" s="21">
        <v>43849</v>
      </c>
      <c r="F2565" s="31" t="s">
        <v>32</v>
      </c>
      <c r="G2565" s="31" t="s">
        <v>33</v>
      </c>
      <c r="H2565" s="31" t="s">
        <v>743</v>
      </c>
      <c r="I2565" s="31">
        <v>9759</v>
      </c>
      <c r="J2565" s="31" t="s">
        <v>13</v>
      </c>
      <c r="K2565" s="31" t="s">
        <v>13</v>
      </c>
      <c r="L2565" s="31" t="s">
        <v>13</v>
      </c>
      <c r="M2565" s="31" t="s">
        <v>13</v>
      </c>
    </row>
    <row r="2566" spans="1:13" x14ac:dyDescent="0.45">
      <c r="A2566" s="31" t="str">
        <f t="shared" si="148"/>
        <v>E06000043_Children eligible for free school meals_Number</v>
      </c>
      <c r="B2566" s="31" t="s">
        <v>263</v>
      </c>
      <c r="C2566" s="31" t="s">
        <v>264</v>
      </c>
      <c r="D2566" s="31" t="s">
        <v>229</v>
      </c>
      <c r="E2566" s="21">
        <v>43849</v>
      </c>
      <c r="F2566" s="31" t="s">
        <v>32</v>
      </c>
      <c r="G2566" s="31" t="s">
        <v>33</v>
      </c>
      <c r="H2566" s="31" t="s">
        <v>743</v>
      </c>
      <c r="I2566" s="31">
        <v>4810</v>
      </c>
      <c r="J2566" s="31" t="s">
        <v>13</v>
      </c>
      <c r="K2566" s="31" t="s">
        <v>13</v>
      </c>
      <c r="L2566" s="31" t="s">
        <v>13</v>
      </c>
      <c r="M2566" s="31" t="s">
        <v>13</v>
      </c>
    </row>
    <row r="2567" spans="1:13" x14ac:dyDescent="0.45">
      <c r="A2567" s="31" t="str">
        <f t="shared" si="148"/>
        <v>E10000014_Children eligible for free school meals_Number</v>
      </c>
      <c r="B2567" s="31" t="s">
        <v>309</v>
      </c>
      <c r="C2567" s="31" t="s">
        <v>310</v>
      </c>
      <c r="D2567" s="31" t="s">
        <v>229</v>
      </c>
      <c r="E2567" s="21">
        <v>43849</v>
      </c>
      <c r="F2567" s="31" t="s">
        <v>32</v>
      </c>
      <c r="G2567" s="31" t="s">
        <v>33</v>
      </c>
      <c r="H2567" s="31" t="s">
        <v>743</v>
      </c>
      <c r="I2567" s="31">
        <v>18442</v>
      </c>
      <c r="J2567" s="31" t="s">
        <v>13</v>
      </c>
      <c r="K2567" s="31" t="s">
        <v>13</v>
      </c>
      <c r="L2567" s="31" t="s">
        <v>13</v>
      </c>
      <c r="M2567" s="31" t="s">
        <v>13</v>
      </c>
    </row>
    <row r="2568" spans="1:13" x14ac:dyDescent="0.45">
      <c r="A2568" s="31" t="str">
        <f t="shared" si="148"/>
        <v>E06000044_Children eligible for free school meals_Number</v>
      </c>
      <c r="B2568" s="31" t="s">
        <v>383</v>
      </c>
      <c r="C2568" s="31" t="s">
        <v>384</v>
      </c>
      <c r="D2568" s="31" t="s">
        <v>229</v>
      </c>
      <c r="E2568" s="21">
        <v>43849</v>
      </c>
      <c r="F2568" s="31" t="s">
        <v>32</v>
      </c>
      <c r="G2568" s="31" t="s">
        <v>33</v>
      </c>
      <c r="H2568" s="31" t="s">
        <v>743</v>
      </c>
      <c r="I2568" s="31">
        <v>5589</v>
      </c>
      <c r="J2568" s="31" t="s">
        <v>13</v>
      </c>
      <c r="K2568" s="31" t="s">
        <v>13</v>
      </c>
      <c r="L2568" s="31" t="s">
        <v>13</v>
      </c>
      <c r="M2568" s="31" t="s">
        <v>13</v>
      </c>
    </row>
    <row r="2569" spans="1:13" x14ac:dyDescent="0.45">
      <c r="A2569" s="31" t="str">
        <f t="shared" si="148"/>
        <v>E06000045_Children eligible for free school meals_Number</v>
      </c>
      <c r="B2569" s="31" t="s">
        <v>577</v>
      </c>
      <c r="C2569" s="31" t="s">
        <v>729</v>
      </c>
      <c r="D2569" s="31" t="s">
        <v>229</v>
      </c>
      <c r="E2569" s="21">
        <v>43849</v>
      </c>
      <c r="F2569" s="31" t="s">
        <v>32</v>
      </c>
      <c r="G2569" s="31" t="s">
        <v>33</v>
      </c>
      <c r="H2569" s="31" t="s">
        <v>743</v>
      </c>
      <c r="I2569" s="31">
        <v>6990</v>
      </c>
      <c r="J2569" s="31" t="s">
        <v>13</v>
      </c>
      <c r="K2569" s="31" t="s">
        <v>13</v>
      </c>
      <c r="L2569" s="31" t="s">
        <v>13</v>
      </c>
      <c r="M2569" s="31" t="s">
        <v>13</v>
      </c>
    </row>
    <row r="2570" spans="1:13" x14ac:dyDescent="0.45">
      <c r="A2570" s="31" t="str">
        <f t="shared" si="148"/>
        <v>E06000036_Children eligible for free school meals_Number</v>
      </c>
      <c r="B2570" s="31" t="s">
        <v>257</v>
      </c>
      <c r="C2570" s="31" t="s">
        <v>258</v>
      </c>
      <c r="D2570" s="31" t="s">
        <v>229</v>
      </c>
      <c r="E2570" s="21">
        <v>43849</v>
      </c>
      <c r="F2570" s="31" t="s">
        <v>32</v>
      </c>
      <c r="G2570" s="31" t="s">
        <v>33</v>
      </c>
      <c r="H2570" s="31" t="s">
        <v>743</v>
      </c>
      <c r="I2570" s="31">
        <v>1416</v>
      </c>
      <c r="J2570" s="31" t="s">
        <v>13</v>
      </c>
      <c r="K2570" s="31" t="s">
        <v>13</v>
      </c>
      <c r="L2570" s="31" t="s">
        <v>13</v>
      </c>
      <c r="M2570" s="31" t="s">
        <v>13</v>
      </c>
    </row>
    <row r="2571" spans="1:13" x14ac:dyDescent="0.45">
      <c r="A2571" s="31" t="str">
        <f t="shared" si="148"/>
        <v>E06000040_Children eligible for free school meals_Number</v>
      </c>
      <c r="B2571" s="31" t="s">
        <v>555</v>
      </c>
      <c r="C2571" s="31" t="s">
        <v>727</v>
      </c>
      <c r="D2571" s="31" t="s">
        <v>229</v>
      </c>
      <c r="E2571" s="21">
        <v>43849</v>
      </c>
      <c r="F2571" s="31" t="s">
        <v>32</v>
      </c>
      <c r="G2571" s="31" t="s">
        <v>33</v>
      </c>
      <c r="H2571" s="31" t="s">
        <v>743</v>
      </c>
      <c r="I2571" s="31">
        <v>1514</v>
      </c>
      <c r="J2571" s="31" t="s">
        <v>13</v>
      </c>
      <c r="K2571" s="31" t="s">
        <v>13</v>
      </c>
      <c r="L2571" s="31" t="s">
        <v>13</v>
      </c>
      <c r="M2571" s="31" t="s">
        <v>13</v>
      </c>
    </row>
    <row r="2572" spans="1:13" x14ac:dyDescent="0.45">
      <c r="A2572" s="31" t="str">
        <f t="shared" si="148"/>
        <v>E06000037_Children eligible for free school meals_Number</v>
      </c>
      <c r="B2572" s="31" t="s">
        <v>456</v>
      </c>
      <c r="C2572" s="31" t="s">
        <v>457</v>
      </c>
      <c r="D2572" s="31" t="s">
        <v>229</v>
      </c>
      <c r="E2572" s="21">
        <v>43849</v>
      </c>
      <c r="F2572" s="31" t="s">
        <v>32</v>
      </c>
      <c r="G2572" s="31" t="s">
        <v>33</v>
      </c>
      <c r="H2572" s="31" t="s">
        <v>743</v>
      </c>
      <c r="I2572" s="31">
        <v>1882</v>
      </c>
      <c r="J2572" s="31" t="s">
        <v>13</v>
      </c>
      <c r="K2572" s="31" t="s">
        <v>13</v>
      </c>
      <c r="L2572" s="31" t="s">
        <v>13</v>
      </c>
      <c r="M2572" s="31" t="s">
        <v>13</v>
      </c>
    </row>
    <row r="2573" spans="1:13" x14ac:dyDescent="0.45">
      <c r="A2573" s="31" t="str">
        <f t="shared" si="148"/>
        <v>E06000038_Children eligible for free school meals_Number</v>
      </c>
      <c r="B2573" s="31" t="s">
        <v>557</v>
      </c>
      <c r="C2573" s="31" t="s">
        <v>726</v>
      </c>
      <c r="D2573" s="31" t="s">
        <v>229</v>
      </c>
      <c r="E2573" s="21">
        <v>43849</v>
      </c>
      <c r="F2573" s="31" t="s">
        <v>32</v>
      </c>
      <c r="G2573" s="31" t="s">
        <v>33</v>
      </c>
      <c r="H2573" s="31" t="s">
        <v>743</v>
      </c>
      <c r="I2573" s="31">
        <v>3014</v>
      </c>
      <c r="J2573" s="31" t="s">
        <v>13</v>
      </c>
      <c r="K2573" s="31" t="s">
        <v>13</v>
      </c>
      <c r="L2573" s="31" t="s">
        <v>13</v>
      </c>
      <c r="M2573" s="31" t="s">
        <v>13</v>
      </c>
    </row>
    <row r="2574" spans="1:13" x14ac:dyDescent="0.45">
      <c r="A2574" s="31" t="str">
        <f t="shared" ref="A2574:A2598" si="149">CONCATENATE(B2574,"_",G2574,"_",H2574)</f>
        <v>E06000039_Children eligible for free school meals_Number</v>
      </c>
      <c r="B2574" s="31" t="s">
        <v>404</v>
      </c>
      <c r="C2574" s="31" t="s">
        <v>405</v>
      </c>
      <c r="D2574" s="31" t="s">
        <v>229</v>
      </c>
      <c r="E2574" s="21">
        <v>43849</v>
      </c>
      <c r="F2574" s="31" t="s">
        <v>32</v>
      </c>
      <c r="G2574" s="31" t="s">
        <v>33</v>
      </c>
      <c r="H2574" s="31" t="s">
        <v>743</v>
      </c>
      <c r="I2574" s="31">
        <v>3255</v>
      </c>
      <c r="J2574" s="31" t="s">
        <v>13</v>
      </c>
      <c r="K2574" s="31" t="s">
        <v>13</v>
      </c>
      <c r="L2574" s="31" t="s">
        <v>13</v>
      </c>
      <c r="M2574" s="31" t="s">
        <v>13</v>
      </c>
    </row>
    <row r="2575" spans="1:13" x14ac:dyDescent="0.45">
      <c r="A2575" s="31" t="str">
        <f t="shared" si="149"/>
        <v>E06000041_Children eligible for free school meals_Number</v>
      </c>
      <c r="B2575" s="31" t="s">
        <v>466</v>
      </c>
      <c r="C2575" s="31" t="s">
        <v>467</v>
      </c>
      <c r="D2575" s="31" t="s">
        <v>229</v>
      </c>
      <c r="E2575" s="21">
        <v>43849</v>
      </c>
      <c r="F2575" s="31" t="s">
        <v>32</v>
      </c>
      <c r="G2575" s="31" t="s">
        <v>33</v>
      </c>
      <c r="H2575" s="31" t="s">
        <v>743</v>
      </c>
      <c r="I2575" s="31">
        <v>1599</v>
      </c>
      <c r="J2575" s="31" t="s">
        <v>13</v>
      </c>
      <c r="K2575" s="31" t="s">
        <v>13</v>
      </c>
      <c r="L2575" s="31" t="s">
        <v>13</v>
      </c>
      <c r="M2575" s="31" t="s">
        <v>13</v>
      </c>
    </row>
    <row r="2576" spans="1:13" x14ac:dyDescent="0.45">
      <c r="A2576" s="31" t="str">
        <f t="shared" si="149"/>
        <v>E10000016_Children eligible for free school meals_Number</v>
      </c>
      <c r="B2576" s="31" t="s">
        <v>327</v>
      </c>
      <c r="C2576" s="31" t="s">
        <v>328</v>
      </c>
      <c r="D2576" s="31" t="s">
        <v>229</v>
      </c>
      <c r="E2576" s="21">
        <v>43849</v>
      </c>
      <c r="F2576" s="31" t="s">
        <v>32</v>
      </c>
      <c r="G2576" s="31" t="s">
        <v>33</v>
      </c>
      <c r="H2576" s="31" t="s">
        <v>743</v>
      </c>
      <c r="I2576" s="31">
        <v>29625</v>
      </c>
      <c r="J2576" s="31" t="s">
        <v>13</v>
      </c>
      <c r="K2576" s="31" t="s">
        <v>13</v>
      </c>
      <c r="L2576" s="31" t="s">
        <v>13</v>
      </c>
      <c r="M2576" s="31" t="s">
        <v>13</v>
      </c>
    </row>
    <row r="2577" spans="1:13" x14ac:dyDescent="0.45">
      <c r="A2577" s="31" t="str">
        <f t="shared" si="149"/>
        <v>E06000035_Children eligible for free school meals_Number</v>
      </c>
      <c r="B2577" s="31" t="s">
        <v>351</v>
      </c>
      <c r="C2577" s="31" t="s">
        <v>352</v>
      </c>
      <c r="D2577" s="31" t="s">
        <v>229</v>
      </c>
      <c r="E2577" s="21">
        <v>43849</v>
      </c>
      <c r="F2577" s="31" t="s">
        <v>32</v>
      </c>
      <c r="G2577" s="31" t="s">
        <v>33</v>
      </c>
      <c r="H2577" s="31" t="s">
        <v>743</v>
      </c>
      <c r="I2577" s="31">
        <v>6123</v>
      </c>
      <c r="J2577" s="31" t="s">
        <v>13</v>
      </c>
      <c r="K2577" s="31" t="s">
        <v>13</v>
      </c>
      <c r="L2577" s="31" t="s">
        <v>13</v>
      </c>
      <c r="M2577" s="31" t="s">
        <v>13</v>
      </c>
    </row>
    <row r="2578" spans="1:13" x14ac:dyDescent="0.45">
      <c r="A2578" s="31" t="str">
        <f t="shared" si="149"/>
        <v>E06000046_Children eligible for free school meals_Number</v>
      </c>
      <c r="B2578" s="31" t="s">
        <v>325</v>
      </c>
      <c r="C2578" s="31" t="s">
        <v>326</v>
      </c>
      <c r="D2578" s="31" t="s">
        <v>229</v>
      </c>
      <c r="E2578" s="21">
        <v>43849</v>
      </c>
      <c r="F2578" s="31" t="s">
        <v>32</v>
      </c>
      <c r="G2578" s="31" t="s">
        <v>33</v>
      </c>
      <c r="H2578" s="31" t="s">
        <v>743</v>
      </c>
      <c r="I2578" s="31">
        <v>2524</v>
      </c>
      <c r="J2578" s="31" t="s">
        <v>13</v>
      </c>
      <c r="K2578" s="31" t="s">
        <v>13</v>
      </c>
      <c r="L2578" s="31" t="s">
        <v>13</v>
      </c>
      <c r="M2578" s="31" t="s">
        <v>13</v>
      </c>
    </row>
    <row r="2579" spans="1:13" x14ac:dyDescent="0.45">
      <c r="A2579" s="31" t="str">
        <f t="shared" si="149"/>
        <v>E10000025_Children eligible for free school meals_Number</v>
      </c>
      <c r="B2579" s="31" t="s">
        <v>377</v>
      </c>
      <c r="C2579" s="31" t="s">
        <v>378</v>
      </c>
      <c r="D2579" s="31" t="s">
        <v>229</v>
      </c>
      <c r="E2579" s="21">
        <v>43849</v>
      </c>
      <c r="F2579" s="31" t="s">
        <v>32</v>
      </c>
      <c r="G2579" s="31" t="s">
        <v>33</v>
      </c>
      <c r="H2579" s="31" t="s">
        <v>743</v>
      </c>
      <c r="I2579" s="31">
        <v>8402</v>
      </c>
      <c r="J2579" s="31" t="s">
        <v>13</v>
      </c>
      <c r="K2579" s="31" t="s">
        <v>13</v>
      </c>
      <c r="L2579" s="31" t="s">
        <v>13</v>
      </c>
      <c r="M2579" s="31" t="s">
        <v>13</v>
      </c>
    </row>
    <row r="2580" spans="1:13" x14ac:dyDescent="0.45">
      <c r="A2580" s="31" t="str">
        <f t="shared" si="149"/>
        <v>E10000030_Children eligible for free school meals_Number</v>
      </c>
      <c r="B2580" s="31" t="s">
        <v>430</v>
      </c>
      <c r="C2580" s="31" t="s">
        <v>431</v>
      </c>
      <c r="D2580" s="31" t="s">
        <v>229</v>
      </c>
      <c r="E2580" s="21">
        <v>43849</v>
      </c>
      <c r="F2580" s="31" t="s">
        <v>32</v>
      </c>
      <c r="G2580" s="31" t="s">
        <v>33</v>
      </c>
      <c r="H2580" s="31" t="s">
        <v>743</v>
      </c>
      <c r="I2580" s="31">
        <v>12711</v>
      </c>
      <c r="J2580" s="31" t="s">
        <v>13</v>
      </c>
      <c r="K2580" s="31" t="s">
        <v>13</v>
      </c>
      <c r="L2580" s="31" t="s">
        <v>13</v>
      </c>
      <c r="M2580" s="31" t="s">
        <v>13</v>
      </c>
    </row>
    <row r="2581" spans="1:13" x14ac:dyDescent="0.45">
      <c r="A2581" s="31" t="str">
        <f t="shared" si="149"/>
        <v>E10000032_Children eligible for free school meals_Number</v>
      </c>
      <c r="B2581" s="31" t="s">
        <v>458</v>
      </c>
      <c r="C2581" s="31" t="s">
        <v>459</v>
      </c>
      <c r="D2581" s="31" t="s">
        <v>229</v>
      </c>
      <c r="E2581" s="21">
        <v>43849</v>
      </c>
      <c r="F2581" s="31" t="s">
        <v>32</v>
      </c>
      <c r="G2581" s="31" t="s">
        <v>33</v>
      </c>
      <c r="H2581" s="31" t="s">
        <v>743</v>
      </c>
      <c r="I2581" s="31">
        <v>9591</v>
      </c>
      <c r="J2581" s="31" t="s">
        <v>13</v>
      </c>
      <c r="K2581" s="31" t="s">
        <v>13</v>
      </c>
      <c r="L2581" s="31" t="s">
        <v>13</v>
      </c>
      <c r="M2581" s="31" t="s">
        <v>13</v>
      </c>
    </row>
    <row r="2582" spans="1:13" x14ac:dyDescent="0.45">
      <c r="A2582" s="31" t="str">
        <f t="shared" si="149"/>
        <v>E06000053_Children eligible for free school meals_Number</v>
      </c>
      <c r="B2582" s="31" t="s">
        <v>550</v>
      </c>
      <c r="C2582" s="31" t="s">
        <v>736</v>
      </c>
      <c r="D2582" s="31" t="s">
        <v>229</v>
      </c>
      <c r="E2582" s="21">
        <v>43849</v>
      </c>
      <c r="F2582" s="31" t="s">
        <v>32</v>
      </c>
      <c r="G2582" s="31" t="s">
        <v>33</v>
      </c>
      <c r="H2582" s="31" t="s">
        <v>743</v>
      </c>
      <c r="I2582" s="31">
        <v>3</v>
      </c>
      <c r="J2582" s="31" t="s">
        <v>13</v>
      </c>
      <c r="K2582" s="31" t="s">
        <v>13</v>
      </c>
      <c r="L2582" s="31" t="s">
        <v>13</v>
      </c>
      <c r="M2582" s="31" t="s">
        <v>13</v>
      </c>
    </row>
    <row r="2583" spans="1:13" x14ac:dyDescent="0.45">
      <c r="A2583" s="31" t="str">
        <f t="shared" si="149"/>
        <v>E06000022_Children eligible for free school meals_Number</v>
      </c>
      <c r="B2583" s="31" t="s">
        <v>238</v>
      </c>
      <c r="C2583" s="31" t="s">
        <v>239</v>
      </c>
      <c r="D2583" s="31" t="s">
        <v>229</v>
      </c>
      <c r="E2583" s="21">
        <v>43849</v>
      </c>
      <c r="F2583" s="31" t="s">
        <v>32</v>
      </c>
      <c r="G2583" s="31" t="s">
        <v>33</v>
      </c>
      <c r="H2583" s="31" t="s">
        <v>743</v>
      </c>
      <c r="I2583" s="31">
        <v>3030</v>
      </c>
      <c r="J2583" s="31" t="s">
        <v>13</v>
      </c>
      <c r="K2583" s="31" t="s">
        <v>13</v>
      </c>
      <c r="L2583" s="31" t="s">
        <v>13</v>
      </c>
      <c r="M2583" s="31" t="s">
        <v>13</v>
      </c>
    </row>
    <row r="2584" spans="1:13" x14ac:dyDescent="0.45">
      <c r="A2584" s="31" t="str">
        <f t="shared" si="149"/>
        <v>E06000023_Children eligible for free school meals_Number</v>
      </c>
      <c r="B2584" s="31" t="s">
        <v>265</v>
      </c>
      <c r="C2584" s="31" t="s">
        <v>1851</v>
      </c>
      <c r="D2584" s="31" t="s">
        <v>229</v>
      </c>
      <c r="E2584" s="21">
        <v>43849</v>
      </c>
      <c r="F2584" s="31" t="s">
        <v>32</v>
      </c>
      <c r="G2584" s="31" t="s">
        <v>33</v>
      </c>
      <c r="H2584" s="31" t="s">
        <v>743</v>
      </c>
      <c r="I2584" s="31">
        <v>11732</v>
      </c>
      <c r="J2584" s="31" t="s">
        <v>13</v>
      </c>
      <c r="K2584" s="31" t="s">
        <v>13</v>
      </c>
      <c r="L2584" s="31" t="s">
        <v>13</v>
      </c>
      <c r="M2584" s="31" t="s">
        <v>13</v>
      </c>
    </row>
    <row r="2585" spans="1:13" x14ac:dyDescent="0.45">
      <c r="A2585" s="31" t="str">
        <f t="shared" si="149"/>
        <v>E06000024_Children eligible for free school meals_Number</v>
      </c>
      <c r="B2585" s="31" t="s">
        <v>367</v>
      </c>
      <c r="C2585" s="31" t="s">
        <v>368</v>
      </c>
      <c r="D2585" s="31" t="s">
        <v>229</v>
      </c>
      <c r="E2585" s="21">
        <v>43849</v>
      </c>
      <c r="F2585" s="31" t="s">
        <v>32</v>
      </c>
      <c r="G2585" s="31" t="s">
        <v>33</v>
      </c>
      <c r="H2585" s="31" t="s">
        <v>743</v>
      </c>
      <c r="I2585" s="31">
        <v>2944</v>
      </c>
      <c r="J2585" s="31" t="s">
        <v>13</v>
      </c>
      <c r="K2585" s="31" t="s">
        <v>13</v>
      </c>
      <c r="L2585" s="31" t="s">
        <v>13</v>
      </c>
      <c r="M2585" s="31" t="s">
        <v>13</v>
      </c>
    </row>
    <row r="2586" spans="1:13" x14ac:dyDescent="0.45">
      <c r="A2586" s="31" t="str">
        <f t="shared" si="149"/>
        <v>E06000025_Children eligible for free school meals_Number</v>
      </c>
      <c r="B2586" s="31" t="s">
        <v>408</v>
      </c>
      <c r="C2586" s="31" t="s">
        <v>409</v>
      </c>
      <c r="D2586" s="31" t="s">
        <v>229</v>
      </c>
      <c r="E2586" s="21">
        <v>43849</v>
      </c>
      <c r="F2586" s="31" t="s">
        <v>32</v>
      </c>
      <c r="G2586" s="31" t="s">
        <v>33</v>
      </c>
      <c r="H2586" s="31" t="s">
        <v>743</v>
      </c>
      <c r="I2586" s="31">
        <v>3517</v>
      </c>
      <c r="J2586" s="31" t="s">
        <v>13</v>
      </c>
      <c r="K2586" s="31" t="s">
        <v>13</v>
      </c>
      <c r="L2586" s="31" t="s">
        <v>13</v>
      </c>
      <c r="M2586" s="31" t="s">
        <v>13</v>
      </c>
    </row>
    <row r="2587" spans="1:13" x14ac:dyDescent="0.45">
      <c r="A2587" s="31" t="str">
        <f t="shared" si="149"/>
        <v>E10000009_Children eligible for free school meals_Number</v>
      </c>
      <c r="B2587" s="31" t="s">
        <v>295</v>
      </c>
      <c r="C2587" s="31" t="s">
        <v>296</v>
      </c>
      <c r="D2587" s="31" t="s">
        <v>229</v>
      </c>
      <c r="E2587" s="21">
        <v>43849</v>
      </c>
      <c r="F2587" s="31" t="s">
        <v>32</v>
      </c>
      <c r="G2587" s="31" t="s">
        <v>33</v>
      </c>
      <c r="H2587" s="31" t="s">
        <v>743</v>
      </c>
      <c r="I2587" s="31">
        <v>7526</v>
      </c>
      <c r="J2587" s="31" t="s">
        <v>13</v>
      </c>
      <c r="K2587" s="31" t="s">
        <v>13</v>
      </c>
      <c r="L2587" s="31" t="s">
        <v>13</v>
      </c>
      <c r="M2587" s="31" t="s">
        <v>13</v>
      </c>
    </row>
    <row r="2588" spans="1:13" x14ac:dyDescent="0.45">
      <c r="A2588" s="31" t="str">
        <f t="shared" si="149"/>
        <v>E06000029_Children eligible for free school meals_Number</v>
      </c>
      <c r="B2588" s="31" t="s">
        <v>543</v>
      </c>
      <c r="C2588" s="31" t="s">
        <v>717</v>
      </c>
      <c r="D2588" s="31" t="s">
        <v>229</v>
      </c>
      <c r="E2588" s="21">
        <v>43849</v>
      </c>
      <c r="F2588" s="31" t="s">
        <v>32</v>
      </c>
      <c r="G2588" s="31" t="s">
        <v>33</v>
      </c>
      <c r="H2588" s="31" t="s">
        <v>743</v>
      </c>
      <c r="I2588" s="31">
        <v>2262</v>
      </c>
      <c r="J2588" s="31" t="s">
        <v>13</v>
      </c>
      <c r="K2588" s="31" t="s">
        <v>13</v>
      </c>
      <c r="L2588" s="31" t="s">
        <v>13</v>
      </c>
      <c r="M2588" s="31" t="s">
        <v>13</v>
      </c>
    </row>
    <row r="2589" spans="1:13" x14ac:dyDescent="0.45">
      <c r="A2589" s="31" t="str">
        <f t="shared" si="149"/>
        <v>E06000028_Children eligible for free school meals_Number</v>
      </c>
      <c r="B2589" s="31" t="s">
        <v>254</v>
      </c>
      <c r="C2589" s="31" t="s">
        <v>255</v>
      </c>
      <c r="D2589" s="31" t="s">
        <v>229</v>
      </c>
      <c r="E2589" s="21">
        <v>43849</v>
      </c>
      <c r="F2589" s="31" t="s">
        <v>32</v>
      </c>
      <c r="G2589" s="31" t="s">
        <v>33</v>
      </c>
      <c r="H2589" s="31" t="s">
        <v>743</v>
      </c>
      <c r="I2589" s="31">
        <v>2934</v>
      </c>
      <c r="J2589" s="31" t="s">
        <v>13</v>
      </c>
      <c r="K2589" s="31" t="s">
        <v>13</v>
      </c>
      <c r="L2589" s="31" t="s">
        <v>13</v>
      </c>
      <c r="M2589" s="31" t="s">
        <v>13</v>
      </c>
    </row>
    <row r="2590" spans="1:13" x14ac:dyDescent="0.45">
      <c r="A2590" s="31" t="str">
        <f t="shared" si="149"/>
        <v>E06000054_Children eligible for free school meals_Number</v>
      </c>
      <c r="B2590" s="31" t="s">
        <v>462</v>
      </c>
      <c r="C2590" s="31" t="s">
        <v>463</v>
      </c>
      <c r="D2590" s="31" t="s">
        <v>229</v>
      </c>
      <c r="E2590" s="21">
        <v>43849</v>
      </c>
      <c r="F2590" s="31" t="s">
        <v>32</v>
      </c>
      <c r="G2590" s="31" t="s">
        <v>33</v>
      </c>
      <c r="H2590" s="31" t="s">
        <v>743</v>
      </c>
      <c r="I2590" s="31">
        <v>6241</v>
      </c>
      <c r="J2590" s="31" t="s">
        <v>13</v>
      </c>
      <c r="K2590" s="31" t="s">
        <v>13</v>
      </c>
      <c r="L2590" s="31" t="s">
        <v>13</v>
      </c>
      <c r="M2590" s="31" t="s">
        <v>13</v>
      </c>
    </row>
    <row r="2591" spans="1:13" x14ac:dyDescent="0.45">
      <c r="A2591" s="31" t="str">
        <f t="shared" si="149"/>
        <v>E06000030_Children eligible for free school meals_Number</v>
      </c>
      <c r="B2591" s="31" t="s">
        <v>434</v>
      </c>
      <c r="C2591" s="31" t="s">
        <v>435</v>
      </c>
      <c r="D2591" s="31" t="s">
        <v>229</v>
      </c>
      <c r="E2591" s="21">
        <v>43849</v>
      </c>
      <c r="F2591" s="31" t="s">
        <v>32</v>
      </c>
      <c r="G2591" s="31" t="s">
        <v>33</v>
      </c>
      <c r="H2591" s="31" t="s">
        <v>743</v>
      </c>
      <c r="I2591" s="31">
        <v>4751</v>
      </c>
      <c r="J2591" s="31" t="s">
        <v>13</v>
      </c>
      <c r="K2591" s="31" t="s">
        <v>13</v>
      </c>
      <c r="L2591" s="31" t="s">
        <v>13</v>
      </c>
      <c r="M2591" s="31" t="s">
        <v>13</v>
      </c>
    </row>
    <row r="2592" spans="1:13" x14ac:dyDescent="0.45">
      <c r="A2592" s="31" t="str">
        <f t="shared" si="149"/>
        <v>E10000008_Children eligible for free school meals_Number</v>
      </c>
      <c r="B2592" s="31" t="s">
        <v>504</v>
      </c>
      <c r="C2592" s="31" t="s">
        <v>505</v>
      </c>
      <c r="D2592" s="31" t="s">
        <v>229</v>
      </c>
      <c r="E2592" s="21">
        <v>43849</v>
      </c>
      <c r="F2592" s="31" t="s">
        <v>32</v>
      </c>
      <c r="G2592" s="31" t="s">
        <v>33</v>
      </c>
      <c r="H2592" s="31" t="s">
        <v>743</v>
      </c>
      <c r="I2592" s="31">
        <v>10394</v>
      </c>
      <c r="J2592" s="31" t="s">
        <v>13</v>
      </c>
      <c r="K2592" s="31" t="s">
        <v>13</v>
      </c>
      <c r="L2592" s="31" t="s">
        <v>13</v>
      </c>
      <c r="M2592" s="31" t="s">
        <v>13</v>
      </c>
    </row>
    <row r="2593" spans="1:13" x14ac:dyDescent="0.45">
      <c r="A2593" s="31" t="str">
        <f t="shared" si="149"/>
        <v>E06000026_Children eligible for free school meals_Number</v>
      </c>
      <c r="B2593" s="31" t="s">
        <v>381</v>
      </c>
      <c r="C2593" s="31" t="s">
        <v>382</v>
      </c>
      <c r="D2593" s="31" t="s">
        <v>229</v>
      </c>
      <c r="E2593" s="21">
        <v>43849</v>
      </c>
      <c r="F2593" s="31" t="s">
        <v>32</v>
      </c>
      <c r="G2593" s="31" t="s">
        <v>33</v>
      </c>
      <c r="H2593" s="31" t="s">
        <v>743</v>
      </c>
      <c r="I2593" s="31">
        <v>6427</v>
      </c>
      <c r="J2593" s="31" t="s">
        <v>13</v>
      </c>
      <c r="K2593" s="31" t="s">
        <v>13</v>
      </c>
      <c r="L2593" s="31" t="s">
        <v>13</v>
      </c>
      <c r="M2593" s="31" t="s">
        <v>13</v>
      </c>
    </row>
    <row r="2594" spans="1:13" x14ac:dyDescent="0.45">
      <c r="A2594" s="31" t="str">
        <f t="shared" si="149"/>
        <v>E06000027_Children eligible for free school meals_Number</v>
      </c>
      <c r="B2594" s="31" t="s">
        <v>438</v>
      </c>
      <c r="C2594" s="31" t="s">
        <v>439</v>
      </c>
      <c r="D2594" s="31" t="s">
        <v>229</v>
      </c>
      <c r="E2594" s="21">
        <v>43849</v>
      </c>
      <c r="F2594" s="31" t="s">
        <v>32</v>
      </c>
      <c r="G2594" s="31" t="s">
        <v>33</v>
      </c>
      <c r="H2594" s="31" t="s">
        <v>743</v>
      </c>
      <c r="I2594" s="31">
        <v>3477</v>
      </c>
      <c r="J2594" s="31" t="s">
        <v>13</v>
      </c>
      <c r="K2594" s="31" t="s">
        <v>13</v>
      </c>
      <c r="L2594" s="31" t="s">
        <v>13</v>
      </c>
      <c r="M2594" s="31" t="s">
        <v>13</v>
      </c>
    </row>
    <row r="2595" spans="1:13" x14ac:dyDescent="0.45">
      <c r="A2595" s="31" t="str">
        <f t="shared" si="149"/>
        <v>E06000052_Children eligible for free school meals_Number</v>
      </c>
      <c r="B2595" s="31" t="s">
        <v>482</v>
      </c>
      <c r="C2595" s="31" t="s">
        <v>720</v>
      </c>
      <c r="D2595" s="31" t="s">
        <v>229</v>
      </c>
      <c r="E2595" s="21">
        <v>43849</v>
      </c>
      <c r="F2595" s="31" t="s">
        <v>32</v>
      </c>
      <c r="G2595" s="31" t="s">
        <v>33</v>
      </c>
      <c r="H2595" s="31" t="s">
        <v>743</v>
      </c>
      <c r="I2595" s="31">
        <v>9463</v>
      </c>
      <c r="J2595" s="31" t="s">
        <v>13</v>
      </c>
      <c r="K2595" s="31" t="s">
        <v>13</v>
      </c>
      <c r="L2595" s="31" t="s">
        <v>13</v>
      </c>
      <c r="M2595" s="31" t="s">
        <v>13</v>
      </c>
    </row>
    <row r="2596" spans="1:13" x14ac:dyDescent="0.45">
      <c r="A2596" s="31" t="str">
        <f t="shared" si="149"/>
        <v>E10000013_Children eligible for free school meals_Number</v>
      </c>
      <c r="B2596" s="31" t="s">
        <v>307</v>
      </c>
      <c r="C2596" s="31" t="s">
        <v>308</v>
      </c>
      <c r="D2596" s="31" t="s">
        <v>229</v>
      </c>
      <c r="E2596" s="21">
        <v>43849</v>
      </c>
      <c r="F2596" s="31" t="s">
        <v>32</v>
      </c>
      <c r="G2596" s="31" t="s">
        <v>33</v>
      </c>
      <c r="H2596" s="31" t="s">
        <v>743</v>
      </c>
      <c r="I2596" s="31">
        <v>9472</v>
      </c>
      <c r="J2596" s="31" t="s">
        <v>13</v>
      </c>
      <c r="K2596" s="31" t="s">
        <v>13</v>
      </c>
      <c r="L2596" s="31" t="s">
        <v>13</v>
      </c>
      <c r="M2596" s="31" t="s">
        <v>13</v>
      </c>
    </row>
    <row r="2597" spans="1:13" x14ac:dyDescent="0.45">
      <c r="A2597" s="31" t="str">
        <f t="shared" si="149"/>
        <v>E10000027_Children eligible for free school meals_Number</v>
      </c>
      <c r="B2597" s="31" t="s">
        <v>406</v>
      </c>
      <c r="C2597" s="31" t="s">
        <v>407</v>
      </c>
      <c r="D2597" s="31" t="s">
        <v>229</v>
      </c>
      <c r="E2597" s="21">
        <v>43849</v>
      </c>
      <c r="F2597" s="31" t="s">
        <v>32</v>
      </c>
      <c r="G2597" s="31" t="s">
        <v>33</v>
      </c>
      <c r="H2597" s="31" t="s">
        <v>743</v>
      </c>
      <c r="I2597" s="31">
        <v>9357</v>
      </c>
      <c r="J2597" s="31" t="s">
        <v>13</v>
      </c>
      <c r="K2597" s="31" t="s">
        <v>13</v>
      </c>
      <c r="L2597" s="31" t="s">
        <v>13</v>
      </c>
      <c r="M2597" s="31" t="s">
        <v>13</v>
      </c>
    </row>
    <row r="2598" spans="1:13" x14ac:dyDescent="0.45">
      <c r="A2598" s="31" t="str">
        <f t="shared" si="149"/>
        <v>NA_Children eligible for free school meals_Number</v>
      </c>
      <c r="B2598" s="31" t="s">
        <v>13</v>
      </c>
      <c r="C2598" s="31" t="s">
        <v>737</v>
      </c>
      <c r="D2598" s="31" t="s">
        <v>229</v>
      </c>
      <c r="E2598" s="21">
        <v>43849</v>
      </c>
      <c r="F2598" s="31" t="s">
        <v>32</v>
      </c>
      <c r="G2598" s="31" t="s">
        <v>33</v>
      </c>
      <c r="H2598" s="31" t="s">
        <v>743</v>
      </c>
      <c r="I2598" s="31">
        <v>1221308</v>
      </c>
      <c r="J2598" s="31" t="s">
        <v>13</v>
      </c>
      <c r="K2598" s="31" t="s">
        <v>13</v>
      </c>
      <c r="L2598" s="31" t="s">
        <v>13</v>
      </c>
      <c r="M2598" s="31" t="s">
        <v>13</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54"/>
  <sheetViews>
    <sheetView workbookViewId="0">
      <selection activeCell="A11" sqref="A11"/>
    </sheetView>
  </sheetViews>
  <sheetFormatPr defaultRowHeight="14.25" x14ac:dyDescent="0.45"/>
  <cols>
    <col min="1" max="1" width="152.59765625" bestFit="1" customWidth="1"/>
    <col min="2" max="2" width="19.9296875" bestFit="1" customWidth="1"/>
    <col min="3" max="3" width="19.6640625" bestFit="1" customWidth="1"/>
  </cols>
  <sheetData>
    <row r="1" spans="1:3" x14ac:dyDescent="0.45">
      <c r="A1" s="56" t="s">
        <v>221</v>
      </c>
      <c r="B1" s="31" t="s">
        <v>1841</v>
      </c>
      <c r="C1" s="31"/>
    </row>
    <row r="3" spans="1:3" x14ac:dyDescent="0.45">
      <c r="A3" s="56" t="s">
        <v>1842</v>
      </c>
      <c r="B3" s="31" t="s">
        <v>1843</v>
      </c>
      <c r="C3" s="31" t="s">
        <v>2322</v>
      </c>
    </row>
    <row r="4" spans="1:3" x14ac:dyDescent="0.45">
      <c r="A4" s="25" t="s">
        <v>128</v>
      </c>
      <c r="B4" s="24">
        <v>23.355869698832201</v>
      </c>
      <c r="C4" s="24">
        <v>1.52380952380952</v>
      </c>
    </row>
    <row r="5" spans="1:3" x14ac:dyDescent="0.45">
      <c r="A5" s="25" t="s">
        <v>129</v>
      </c>
      <c r="B5" s="24">
        <v>16.855947399880499</v>
      </c>
      <c r="C5" s="24">
        <v>1.38767163307041</v>
      </c>
    </row>
    <row r="6" spans="1:3" x14ac:dyDescent="0.45">
      <c r="A6" s="25" t="s">
        <v>122</v>
      </c>
      <c r="B6" s="24">
        <v>40.219629375429001</v>
      </c>
      <c r="C6" s="24">
        <v>0</v>
      </c>
    </row>
    <row r="7" spans="1:3" x14ac:dyDescent="0.45">
      <c r="A7" s="25" t="s">
        <v>123</v>
      </c>
      <c r="B7" s="24">
        <v>39.5837746240203</v>
      </c>
      <c r="C7" s="24">
        <v>0.38530696121243302</v>
      </c>
    </row>
    <row r="8" spans="1:3" x14ac:dyDescent="0.45">
      <c r="A8" s="25" t="s">
        <v>212</v>
      </c>
      <c r="B8" s="24">
        <v>0.29540044136301202</v>
      </c>
      <c r="C8" s="24">
        <v>0</v>
      </c>
    </row>
    <row r="9" spans="1:3" x14ac:dyDescent="0.45">
      <c r="A9" s="25" t="s">
        <v>142</v>
      </c>
      <c r="B9" s="24">
        <v>0.76115086010047195</v>
      </c>
      <c r="C9" s="24">
        <v>0</v>
      </c>
    </row>
    <row r="10" spans="1:3" x14ac:dyDescent="0.45">
      <c r="A10" s="25" t="s">
        <v>111</v>
      </c>
      <c r="B10" s="24">
        <v>0.58989191657786599</v>
      </c>
      <c r="C10" s="24">
        <v>0</v>
      </c>
    </row>
    <row r="11" spans="1:3" x14ac:dyDescent="0.45">
      <c r="A11" s="25" t="s">
        <v>143</v>
      </c>
      <c r="B11" s="24">
        <v>0.39960420155274801</v>
      </c>
      <c r="C11" s="24">
        <v>0</v>
      </c>
    </row>
    <row r="12" spans="1:3" x14ac:dyDescent="0.45">
      <c r="A12" s="25" t="s">
        <v>116</v>
      </c>
      <c r="B12" s="24">
        <v>0.66600700258791301</v>
      </c>
      <c r="C12" s="24">
        <v>0</v>
      </c>
    </row>
    <row r="13" spans="1:3" x14ac:dyDescent="0.45">
      <c r="A13" s="25" t="s">
        <v>145</v>
      </c>
      <c r="B13" s="24">
        <v>0.27802394481224701</v>
      </c>
      <c r="C13" s="24">
        <v>0</v>
      </c>
    </row>
    <row r="14" spans="1:3" x14ac:dyDescent="0.45">
      <c r="A14" s="25" t="s">
        <v>146</v>
      </c>
      <c r="B14" s="24">
        <v>0.15149602322938999</v>
      </c>
      <c r="C14" s="24">
        <v>0</v>
      </c>
    </row>
    <row r="15" spans="1:3" x14ac:dyDescent="0.45">
      <c r="A15" s="25" t="s">
        <v>119</v>
      </c>
      <c r="B15" s="24">
        <v>0.58438163196259996</v>
      </c>
      <c r="C15" s="24">
        <v>0</v>
      </c>
    </row>
    <row r="16" spans="1:3" x14ac:dyDescent="0.45">
      <c r="A16" s="25" t="s">
        <v>124</v>
      </c>
      <c r="B16" s="24">
        <v>0.68946009970653799</v>
      </c>
      <c r="C16" s="24">
        <v>0</v>
      </c>
    </row>
    <row r="17" spans="1:3" x14ac:dyDescent="0.45">
      <c r="A17" s="25" t="s">
        <v>130</v>
      </c>
      <c r="B17" s="24">
        <v>0.38487619815626001</v>
      </c>
      <c r="C17" s="24">
        <v>0</v>
      </c>
    </row>
    <row r="18" spans="1:3" x14ac:dyDescent="0.45">
      <c r="A18" s="25" t="s">
        <v>127</v>
      </c>
      <c r="B18" s="24">
        <v>1.9028508164959901</v>
      </c>
      <c r="C18" s="24">
        <v>0.22653477308766901</v>
      </c>
    </row>
    <row r="19" spans="1:3" x14ac:dyDescent="0.45">
      <c r="A19" s="25" t="s">
        <v>80</v>
      </c>
      <c r="B19" s="24">
        <v>29.937854633882701</v>
      </c>
      <c r="C19" s="24">
        <v>0</v>
      </c>
    </row>
    <row r="20" spans="1:3" x14ac:dyDescent="0.45">
      <c r="A20" s="25" t="s">
        <v>109</v>
      </c>
      <c r="B20" s="24">
        <v>48.048048048048003</v>
      </c>
      <c r="C20" s="24">
        <v>6.8350668647845501</v>
      </c>
    </row>
    <row r="21" spans="1:3" x14ac:dyDescent="0.45">
      <c r="A21" s="25" t="s">
        <v>114</v>
      </c>
      <c r="B21" s="24">
        <v>43.6385986478181</v>
      </c>
      <c r="C21" s="24">
        <v>0</v>
      </c>
    </row>
    <row r="22" spans="1:3" x14ac:dyDescent="0.45">
      <c r="A22" s="25" t="s">
        <v>117</v>
      </c>
      <c r="B22" s="24">
        <v>37.037037037037003</v>
      </c>
      <c r="C22" s="24">
        <v>0</v>
      </c>
    </row>
    <row r="23" spans="1:3" x14ac:dyDescent="0.45">
      <c r="A23" s="25" t="s">
        <v>134</v>
      </c>
      <c r="B23" s="24">
        <v>29.290853031860198</v>
      </c>
      <c r="C23" s="24">
        <v>0</v>
      </c>
    </row>
    <row r="24" spans="1:3" x14ac:dyDescent="0.45">
      <c r="A24" s="25" t="s">
        <v>135</v>
      </c>
      <c r="B24" s="24">
        <v>20.821283979178698</v>
      </c>
      <c r="C24" s="24">
        <v>0</v>
      </c>
    </row>
    <row r="25" spans="1:3" x14ac:dyDescent="0.45">
      <c r="A25" s="25" t="s">
        <v>133</v>
      </c>
      <c r="B25" s="24">
        <v>26.4290104486786</v>
      </c>
      <c r="C25" s="24">
        <v>0</v>
      </c>
    </row>
    <row r="26" spans="1:3" x14ac:dyDescent="0.45">
      <c r="A26" s="25" t="s">
        <v>136</v>
      </c>
      <c r="B26" s="24">
        <v>7.0070070070070098</v>
      </c>
      <c r="C26" s="24">
        <v>0</v>
      </c>
    </row>
    <row r="27" spans="1:3" x14ac:dyDescent="0.45">
      <c r="A27" s="25" t="s">
        <v>210</v>
      </c>
      <c r="B27" s="24">
        <v>12.2925629993854</v>
      </c>
      <c r="C27" s="24">
        <v>1.1436413540713599</v>
      </c>
    </row>
    <row r="28" spans="1:3" x14ac:dyDescent="0.45">
      <c r="A28" s="25" t="s">
        <v>104</v>
      </c>
      <c r="B28" s="24">
        <v>75.075075075075105</v>
      </c>
      <c r="C28" s="24">
        <v>9.8068350668647906</v>
      </c>
    </row>
    <row r="29" spans="1:3" x14ac:dyDescent="0.45">
      <c r="A29" s="25" t="s">
        <v>132</v>
      </c>
      <c r="B29" s="24">
        <v>51.628764597418602</v>
      </c>
      <c r="C29" s="24">
        <v>0</v>
      </c>
    </row>
    <row r="30" spans="1:3" x14ac:dyDescent="0.45">
      <c r="A30" s="25" t="s">
        <v>110</v>
      </c>
      <c r="B30" s="24">
        <v>39.283419023136197</v>
      </c>
      <c r="C30" s="24">
        <v>6.3123600081449798</v>
      </c>
    </row>
    <row r="31" spans="1:3" x14ac:dyDescent="0.45">
      <c r="A31" s="25" t="s">
        <v>115</v>
      </c>
      <c r="B31" s="24">
        <v>33.831440526001202</v>
      </c>
      <c r="C31" s="24">
        <v>0</v>
      </c>
    </row>
    <row r="32" spans="1:3" x14ac:dyDescent="0.45">
      <c r="A32" s="25" t="s">
        <v>118</v>
      </c>
      <c r="B32" s="24">
        <v>28.930065750149399</v>
      </c>
      <c r="C32" s="24">
        <v>2.7061737455279302</v>
      </c>
    </row>
    <row r="33" spans="1:3" x14ac:dyDescent="0.45">
      <c r="A33" s="25" t="s">
        <v>139</v>
      </c>
      <c r="B33" s="24">
        <v>26.320968218045898</v>
      </c>
      <c r="C33" s="24">
        <v>0</v>
      </c>
    </row>
    <row r="34" spans="1:3" x14ac:dyDescent="0.45">
      <c r="A34" s="25" t="s">
        <v>140</v>
      </c>
      <c r="B34" s="24">
        <v>16.405910473707099</v>
      </c>
      <c r="C34" s="24">
        <v>0</v>
      </c>
    </row>
    <row r="35" spans="1:3" x14ac:dyDescent="0.45">
      <c r="A35" s="25" t="s">
        <v>138</v>
      </c>
      <c r="B35" s="24">
        <v>23.9927841250752</v>
      </c>
      <c r="C35" s="24">
        <v>0</v>
      </c>
    </row>
    <row r="36" spans="1:3" x14ac:dyDescent="0.45">
      <c r="A36" s="25" t="s">
        <v>141</v>
      </c>
      <c r="B36" s="24">
        <v>6.9087403598971697</v>
      </c>
      <c r="C36" s="24">
        <v>0</v>
      </c>
    </row>
    <row r="37" spans="1:3" x14ac:dyDescent="0.45">
      <c r="A37" s="25" t="s">
        <v>211</v>
      </c>
      <c r="B37" s="24">
        <v>6.6945606694560702</v>
      </c>
      <c r="C37" s="24">
        <v>0.40680172483931298</v>
      </c>
    </row>
    <row r="38" spans="1:3" x14ac:dyDescent="0.45">
      <c r="A38" s="25" t="s">
        <v>105</v>
      </c>
      <c r="B38" s="24">
        <v>58.457860131500297</v>
      </c>
      <c r="C38" s="24">
        <v>9.1150261886946495</v>
      </c>
    </row>
    <row r="39" spans="1:3" x14ac:dyDescent="0.45">
      <c r="A39" s="25" t="s">
        <v>137</v>
      </c>
      <c r="B39" s="24">
        <v>43.256997455470703</v>
      </c>
      <c r="C39" s="24">
        <v>0</v>
      </c>
    </row>
    <row r="40" spans="1:3" x14ac:dyDescent="0.45">
      <c r="A40" s="25" t="s">
        <v>144</v>
      </c>
      <c r="B40" s="24">
        <v>0.723093317095448</v>
      </c>
      <c r="C40" s="24">
        <v>0</v>
      </c>
    </row>
    <row r="41" spans="1:3" x14ac:dyDescent="0.45">
      <c r="A41" s="25" t="s">
        <v>106</v>
      </c>
      <c r="B41" s="24">
        <v>0.83726594611051897</v>
      </c>
      <c r="C41" s="24">
        <v>0.105385182843292</v>
      </c>
    </row>
    <row r="42" spans="1:3" x14ac:dyDescent="0.45">
      <c r="A42" s="25" t="s">
        <v>126</v>
      </c>
      <c r="B42" s="24">
        <v>57.166876839007998</v>
      </c>
      <c r="C42" s="24">
        <v>9.8225602027883401</v>
      </c>
    </row>
    <row r="43" spans="1:3" x14ac:dyDescent="0.45">
      <c r="A43" s="25" t="s">
        <v>125</v>
      </c>
      <c r="B43" s="24">
        <v>65.701559020044499</v>
      </c>
      <c r="C43" s="24">
        <v>11.2687813021703</v>
      </c>
    </row>
    <row r="44" spans="1:3" x14ac:dyDescent="0.45">
      <c r="A44" s="25" t="s">
        <v>100</v>
      </c>
      <c r="B44" s="24">
        <v>223.34</v>
      </c>
      <c r="C44" s="24">
        <v>127.21</v>
      </c>
    </row>
    <row r="45" spans="1:3" x14ac:dyDescent="0.45">
      <c r="A45" s="25" t="s">
        <v>101</v>
      </c>
      <c r="B45" s="24">
        <v>223.34</v>
      </c>
      <c r="C45" s="24">
        <v>127.21</v>
      </c>
    </row>
    <row r="46" spans="1:3" x14ac:dyDescent="0.45">
      <c r="A46" s="25" t="s">
        <v>102</v>
      </c>
      <c r="B46" s="24">
        <v>21.37</v>
      </c>
      <c r="C46" s="24">
        <v>11.86</v>
      </c>
    </row>
    <row r="47" spans="1:3" x14ac:dyDescent="0.45">
      <c r="A47" s="25" t="s">
        <v>103</v>
      </c>
      <c r="B47" s="24">
        <v>21.37</v>
      </c>
      <c r="C47" s="24">
        <v>11.86</v>
      </c>
    </row>
    <row r="48" spans="1:3" x14ac:dyDescent="0.45">
      <c r="A48" s="25" t="s">
        <v>107</v>
      </c>
      <c r="B48" s="24">
        <v>111.87</v>
      </c>
      <c r="C48" s="24">
        <v>52.65</v>
      </c>
    </row>
    <row r="49" spans="1:3" x14ac:dyDescent="0.45">
      <c r="A49" s="25" t="s">
        <v>108</v>
      </c>
      <c r="B49" s="24">
        <v>111.87</v>
      </c>
      <c r="C49" s="24">
        <v>52.65</v>
      </c>
    </row>
    <row r="50" spans="1:3" x14ac:dyDescent="0.45">
      <c r="A50" s="25" t="s">
        <v>112</v>
      </c>
      <c r="B50" s="24">
        <v>161.54</v>
      </c>
      <c r="C50" s="24">
        <v>82.58</v>
      </c>
    </row>
    <row r="51" spans="1:3" x14ac:dyDescent="0.45">
      <c r="A51" s="25" t="s">
        <v>113</v>
      </c>
      <c r="B51" s="24">
        <v>161.54</v>
      </c>
      <c r="C51" s="24">
        <v>82.58</v>
      </c>
    </row>
    <row r="52" spans="1:3" x14ac:dyDescent="0.45">
      <c r="A52" s="25" t="s">
        <v>120</v>
      </c>
      <c r="B52" s="24">
        <v>63.67</v>
      </c>
      <c r="C52" s="24">
        <v>32.39</v>
      </c>
    </row>
    <row r="53" spans="1:3" x14ac:dyDescent="0.45">
      <c r="A53" s="25" t="s">
        <v>121</v>
      </c>
      <c r="B53" s="24">
        <v>63.67</v>
      </c>
      <c r="C53" s="24">
        <v>32.39</v>
      </c>
    </row>
    <row r="54" spans="1:3" x14ac:dyDescent="0.45">
      <c r="A54" s="25" t="s">
        <v>1846</v>
      </c>
      <c r="B54" s="24">
        <v>223.34</v>
      </c>
      <c r="C54" s="24">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103"/>
  <sheetViews>
    <sheetView zoomScale="80" zoomScaleNormal="80" workbookViewId="0"/>
  </sheetViews>
  <sheetFormatPr defaultColWidth="9" defaultRowHeight="14.25" x14ac:dyDescent="0.45"/>
  <cols>
    <col min="1" max="1" width="2.86328125" style="5" customWidth="1"/>
    <col min="2" max="2" width="19.265625" style="5" customWidth="1"/>
    <col min="3" max="3" width="58.3984375" style="5" customWidth="1"/>
    <col min="4" max="4" width="18.1328125" style="5" customWidth="1"/>
    <col min="5" max="5" width="25.59765625" style="5" customWidth="1"/>
    <col min="6" max="6" width="25.265625" style="5" bestFit="1" customWidth="1"/>
    <col min="7" max="7" width="21" style="5" bestFit="1" customWidth="1"/>
    <col min="8" max="8" width="16.1328125" style="5" customWidth="1"/>
    <col min="9" max="9" width="5.46484375" style="58" customWidth="1"/>
    <col min="10" max="10" width="30.86328125" style="58" customWidth="1"/>
    <col min="11" max="14" width="30.86328125" style="5" customWidth="1"/>
    <col min="15" max="16384" width="9" style="5"/>
  </cols>
  <sheetData>
    <row r="1" spans="2:15" ht="25.5" x14ac:dyDescent="0.75">
      <c r="B1" s="6" t="s">
        <v>2324</v>
      </c>
    </row>
    <row r="2" spans="2:15" s="11" customFormat="1" x14ac:dyDescent="0.45">
      <c r="C2" s="5"/>
      <c r="D2" s="32" t="s">
        <v>13</v>
      </c>
      <c r="F2" s="32" t="s">
        <v>13</v>
      </c>
      <c r="H2" s="5"/>
      <c r="I2" s="58"/>
      <c r="J2" s="58"/>
      <c r="K2" s="5"/>
    </row>
    <row r="3" spans="2:15" s="4" customFormat="1" ht="18.399999999999999" thickBot="1" x14ac:dyDescent="0.6">
      <c r="B3" s="8" t="s">
        <v>14</v>
      </c>
      <c r="C3" s="5"/>
      <c r="D3" s="5"/>
      <c r="E3" s="5"/>
      <c r="F3" s="5"/>
      <c r="I3" s="91"/>
      <c r="J3" s="58"/>
      <c r="K3" s="5"/>
      <c r="L3" s="5"/>
      <c r="M3" s="5"/>
      <c r="N3" s="5"/>
      <c r="O3" s="5"/>
    </row>
    <row r="4" spans="2:15" s="4" customFormat="1" x14ac:dyDescent="0.45">
      <c r="B4" s="83" t="s">
        <v>15</v>
      </c>
      <c r="C4" s="84" t="s">
        <v>16</v>
      </c>
      <c r="D4" s="84" t="s">
        <v>17</v>
      </c>
      <c r="E4" s="84" t="s">
        <v>18</v>
      </c>
      <c r="F4" s="84" t="s">
        <v>19</v>
      </c>
      <c r="G4" s="84" t="s">
        <v>20</v>
      </c>
      <c r="H4" s="85" t="s">
        <v>21</v>
      </c>
      <c r="I4" s="91"/>
      <c r="J4" s="58"/>
      <c r="K4" s="5"/>
      <c r="L4" s="5"/>
      <c r="M4" s="5"/>
      <c r="N4" s="5"/>
      <c r="O4" s="5"/>
    </row>
    <row r="5" spans="2:15" s="4" customFormat="1" ht="28.5" customHeight="1" x14ac:dyDescent="0.45">
      <c r="B5" s="102" t="s">
        <v>22</v>
      </c>
      <c r="C5" s="39" t="s">
        <v>23</v>
      </c>
      <c r="D5" s="69">
        <f>INDEX('Prevalence raw data'!I:I,MATCH(CONCATENATE($F$2,"_",C5,"_Number"),'Prevalence raw data'!A:A,0))</f>
        <v>2176962.0502201463</v>
      </c>
      <c r="E5" s="39" t="str">
        <f>INDEX('Prevalence raw data'!L:L,MATCH(CONCATENATE($F$2,"_",C5,"_Number"),'Prevalence raw data'!A:A,0))</f>
        <v>182.1 per 1000 0-17 yr olds</v>
      </c>
      <c r="F5" s="66" t="str">
        <f t="array" ref="F5">CONCATENATE(ROUND(I5,2)," (",INDEX('Prevalence raw data'!C:C,MATCH(1,('Prevalence raw data'!M:M='1. National profile'!I5)*('Prevalence raw data'!G:G='1. National profile'!C5),0)),")")</f>
        <v>243.4 (Hackney)</v>
      </c>
      <c r="G5" s="39" t="str">
        <f t="array" ref="G5">CONCATENATE(ROUND(J5,2)," (",INDEX('Prevalence raw data'!C:C,MATCH(1,('Prevalence raw data'!M:M='1. National profile'!J5)*('Prevalence raw data'!G:G='1. National profile'!C5),0)),")")</f>
        <v>138.63 (Wokingham)</v>
      </c>
      <c r="H5" s="86" t="s">
        <v>24</v>
      </c>
      <c r="I5" s="58">
        <f>INDEX('underlying need_pivot'!B:B,MATCH('1. National profile'!C5,'underlying need_pivot'!A:A,0))</f>
        <v>243.40231182293701</v>
      </c>
      <c r="J5" s="58">
        <f>INDEX('underlying need_pivot'!C:C,MATCH('1. National profile'!C5,'underlying need_pivot'!A:A,0))</f>
        <v>138.63309342875598</v>
      </c>
      <c r="K5" s="5"/>
      <c r="L5" s="5"/>
      <c r="M5" s="5"/>
      <c r="N5" s="5"/>
      <c r="O5" s="5"/>
    </row>
    <row r="6" spans="2:15" s="4" customFormat="1" ht="28.5" customHeight="1" x14ac:dyDescent="0.45">
      <c r="B6" s="104"/>
      <c r="C6" s="39" t="s">
        <v>25</v>
      </c>
      <c r="D6" s="69">
        <f>INDEX('Prevalence raw data'!I:I,MATCH(CONCATENATE($F$2,"_",C6,"_Number"),'Prevalence raw data'!A:A,0))</f>
        <v>104497.27184993148</v>
      </c>
      <c r="E6" s="39" t="str">
        <f>INDEX('Prevalence raw data'!L:L,MATCH(CONCATENATE($F$2,"_",C6,"_Number"),'Prevalence raw data'!A:A,0))</f>
        <v>8.7 per 1000 0-17 yr olds</v>
      </c>
      <c r="F6" s="66" t="str">
        <f t="array" ref="F6">CONCATENATE(ROUND(I6,2)," (",INDEX('Prevalence raw data'!C:C,MATCH(1,('Prevalence raw data'!M:M='1. National profile'!I6)*('Prevalence raw data'!G:G='1. National profile'!C6),0)),")")</f>
        <v>14.8 (Manchester)</v>
      </c>
      <c r="G6" s="39" t="str">
        <f t="array" ref="G6">CONCATENATE(ROUND(J6,2)," (",INDEX('Prevalence raw data'!C:C,MATCH(1,('Prevalence raw data'!M:M='1. National profile'!J6)*('Prevalence raw data'!G:G='1. National profile'!C6),0)),")")</f>
        <v>8.21 (Dorset)</v>
      </c>
      <c r="H6" s="86" t="s">
        <v>24</v>
      </c>
      <c r="I6" s="58">
        <f>INDEX('underlying need_pivot'!B:B,MATCH('1. National profile'!C6,'underlying need_pivot'!A:A,0))</f>
        <v>14.795892374446002</v>
      </c>
      <c r="J6" s="58">
        <f>INDEX('underlying need_pivot'!C:C,MATCH('1. National profile'!C6,'underlying need_pivot'!A:A,0))</f>
        <v>8.2141430719360908</v>
      </c>
      <c r="K6" s="5"/>
      <c r="L6" s="5"/>
      <c r="M6" s="5"/>
      <c r="N6" s="5"/>
      <c r="O6" s="5"/>
    </row>
    <row r="7" spans="2:15" s="4" customFormat="1" ht="28.5" customHeight="1" x14ac:dyDescent="0.45">
      <c r="B7" s="94" t="s">
        <v>26</v>
      </c>
      <c r="C7" s="39" t="s">
        <v>27</v>
      </c>
      <c r="D7" s="69">
        <f>INDEX('Prevalence raw data'!I:I,MATCH(CONCATENATE($F$2,"_",C7,"_Number"),'Prevalence raw data'!A:A,0))</f>
        <v>784160.28649675369</v>
      </c>
      <c r="E7" s="39" t="str">
        <f>INDEX('Prevalence raw data'!L:L,MATCH(CONCATENATE($F$2,"_",C7,"_Number"),'Prevalence raw data'!A:A,0))</f>
        <v>65.6 per 1000 0-17 yr olds</v>
      </c>
      <c r="F7" s="66" t="str">
        <f t="array" ref="F7">CONCATENATE(ROUND(I7,2)," (",INDEX('Prevalence raw data'!C:C,MATCH(1,('Prevalence raw data'!M:M='1. National profile'!I7)*('Prevalence raw data'!G:G='1. National profile'!C7),0)),")")</f>
        <v>104 (Hackney)</v>
      </c>
      <c r="G7" s="39" t="str">
        <f t="array" ref="G7">CONCATENATE(ROUND(J7,2)," (",INDEX('Prevalence raw data'!C:C,MATCH(1,('Prevalence raw data'!M:M='1. National profile'!J7)*('Prevalence raw data'!G:G='1. National profile'!C7),0)),")")</f>
        <v>48.94 (Wokingham)</v>
      </c>
      <c r="H7" s="86" t="s">
        <v>24</v>
      </c>
      <c r="I7" s="58">
        <f>INDEX('underlying need_pivot'!B:B,MATCH('1. National profile'!C7,'underlying need_pivot'!A:A,0))</f>
        <v>103.99557519299201</v>
      </c>
      <c r="J7" s="58">
        <f>INDEX('underlying need_pivot'!C:C,MATCH('1. National profile'!C7,'underlying need_pivot'!A:A,0))</f>
        <v>48.941429557002692</v>
      </c>
      <c r="K7" s="5"/>
      <c r="L7" s="5"/>
      <c r="M7" s="5"/>
      <c r="N7" s="5"/>
      <c r="O7" s="5"/>
    </row>
    <row r="8" spans="2:15" s="4" customFormat="1" ht="28.5" customHeight="1" x14ac:dyDescent="0.45">
      <c r="B8" s="94" t="s">
        <v>28</v>
      </c>
      <c r="C8" s="39" t="s">
        <v>29</v>
      </c>
      <c r="D8" s="69">
        <f>INDEX('Prevalence raw data'!I:I,MATCH(CONCATENATE($F$2,"_",C8,"_Number"),'Prevalence raw data'!A:A,0))</f>
        <v>1608071.1006648636</v>
      </c>
      <c r="E8" s="39" t="str">
        <f>INDEX('Prevalence raw data'!L:L,MATCH(CONCATENATE($F$2,"_",C8,"_Number"),'Prevalence raw data'!A:A,0))</f>
        <v>134.5 per 1000 0-17 yr olds</v>
      </c>
      <c r="F8" s="66" t="str">
        <f t="array" ref="F8">CONCATENATE(ROUND(I8,2)," (",INDEX('Prevalence raw data'!C:C,MATCH(1,('Prevalence raw data'!M:M='1. National profile'!I8)*('Prevalence raw data'!G:G='1. National profile'!C8),0)),")")</f>
        <v>189.63 (Manchester)</v>
      </c>
      <c r="G8" s="39" t="str">
        <f t="array" ref="G8">CONCATENATE(ROUND(J8,2)," (",INDEX('Prevalence raw data'!C:C,MATCH(1,('Prevalence raw data'!M:M='1. National profile'!J8)*('Prevalence raw data'!G:G='1. National profile'!C8),0)),")")</f>
        <v>96.95 (Wokingham)</v>
      </c>
      <c r="H8" s="86" t="s">
        <v>24</v>
      </c>
      <c r="I8" s="58">
        <f>INDEX('underlying need_pivot'!B:B,MATCH('1. National profile'!C8,'underlying need_pivot'!A:A,0))</f>
        <v>189.632074693519</v>
      </c>
      <c r="J8" s="58">
        <f>INDEX('underlying need_pivot'!C:C,MATCH('1. National profile'!C8,'underlying need_pivot'!A:A,0))</f>
        <v>96.947272948890898</v>
      </c>
      <c r="K8" s="5"/>
      <c r="L8" s="5"/>
      <c r="M8" s="5"/>
      <c r="N8" s="5"/>
      <c r="O8" s="5"/>
    </row>
    <row r="9" spans="2:15" s="4" customFormat="1" ht="28.5" customHeight="1" x14ac:dyDescent="0.45">
      <c r="B9" s="94" t="s">
        <v>30</v>
      </c>
      <c r="C9" s="39" t="s">
        <v>31</v>
      </c>
      <c r="D9" s="69">
        <f>INDEX('Prevalence raw data'!I:I,MATCH(CONCATENATE($F$2,"_",C9,"_Number"),'Prevalence raw data'!A:A,0))</f>
        <v>475278.62448117731</v>
      </c>
      <c r="E9" s="39" t="str">
        <f>INDEX('Prevalence raw data'!L:L,MATCH(CONCATENATE($F$2,"_",C9,"_Number"),'Prevalence raw data'!A:A,0))</f>
        <v>39.8 per 1000 0-17 yr olds</v>
      </c>
      <c r="F9" s="66" t="str">
        <f t="array" ref="F9">CONCATENATE(ROUND(I9,2)," (",INDEX('Prevalence raw data'!C:C,MATCH(1,('Prevalence raw data'!M:M='1. National profile'!I9)*('Prevalence raw data'!G:G='1. National profile'!C9),0)),")")</f>
        <v>57.88 (Blackpool)</v>
      </c>
      <c r="G9" s="39" t="str">
        <f t="array" ref="G9">CONCATENATE(ROUND(J9,2)," (",INDEX('Prevalence raw data'!C:C,MATCH(1,('Prevalence raw data'!M:M='1. National profile'!J9)*('Prevalence raw data'!G:G='1. National profile'!C9),0)),")")</f>
        <v>29.45 (Wokingham)</v>
      </c>
      <c r="H9" s="86" t="s">
        <v>24</v>
      </c>
      <c r="I9" s="58">
        <f>INDEX('underlying need_pivot'!B:B,MATCH('1. National profile'!C9,'underlying need_pivot'!A:A,0))</f>
        <v>57.877623361421598</v>
      </c>
      <c r="J9" s="58">
        <f>INDEX('underlying need_pivot'!C:C,MATCH('1. National profile'!C9,'underlying need_pivot'!A:A,0))</f>
        <v>29.446694515908497</v>
      </c>
      <c r="K9" s="5"/>
      <c r="L9" s="5"/>
      <c r="M9" s="5"/>
      <c r="N9" s="5"/>
      <c r="O9" s="5"/>
    </row>
    <row r="10" spans="2:15" s="4" customFormat="1" x14ac:dyDescent="0.45">
      <c r="B10" s="105" t="s">
        <v>32</v>
      </c>
      <c r="C10" s="39" t="s">
        <v>33</v>
      </c>
      <c r="D10" s="69">
        <f>INDEX('Prevalence raw data'!I:I,MATCH(CONCATENATE($F$2,"_",C10,"_Number"),'Prevalence raw data'!A:A,0))</f>
        <v>1221308</v>
      </c>
      <c r="E10" s="39" t="str">
        <f>INDEX('Prevalence raw data'!L:L,MATCH(CONCATENATE($F$2,"_",C10,"_percentage"),'Prevalence raw data'!A:A,0))</f>
        <v>15.2%</v>
      </c>
      <c r="F10" s="66" t="str">
        <f t="array" ref="F10">CONCATENATE(ROUND(I10,2)," (",INDEX('Prevalence raw data'!C:C,MATCH(1,('Prevalence raw data'!M:M='1. National profile'!I10)*('Prevalence raw data'!G:G='1. National profile'!C10),0)),")")</f>
        <v>33.3 (Knowsley)</v>
      </c>
      <c r="G10" s="39" t="str">
        <f t="array" ref="G10">CONCATENATE(ROUND(J10,2)," (",INDEX('Prevalence raw data'!C:C,MATCH(1,('Prevalence raw data'!M:M='1. National profile'!J10)*('Prevalence raw data'!G:G='1. National profile'!C10),0)),")")</f>
        <v>4.9 (Rutland)</v>
      </c>
      <c r="H10" s="86" t="s">
        <v>34</v>
      </c>
      <c r="I10" s="58">
        <f>INDEX('underlying need_pivot'!B:B,MATCH('1. National profile'!C10,'underlying need_pivot'!A:A,0))</f>
        <v>33.299999999999997</v>
      </c>
      <c r="J10" s="58">
        <f>INDEX('underlying need_pivot'!C:C,MATCH('1. National profile'!C10,'underlying need_pivot'!A:A,0))</f>
        <v>4.9000000000000004</v>
      </c>
      <c r="K10" s="5"/>
      <c r="L10" s="5"/>
      <c r="M10" s="5"/>
      <c r="N10" s="5"/>
      <c r="O10" s="5"/>
    </row>
    <row r="11" spans="2:15" s="4" customFormat="1" x14ac:dyDescent="0.45">
      <c r="B11" s="105"/>
      <c r="C11" s="39" t="s">
        <v>35</v>
      </c>
      <c r="D11" s="39" t="str">
        <f>CONCATENATE(INDEX('Prevalence raw data'!I:I,MATCH(CONCATENATE($F$2,"_",C11,"_percentage"),'Prevalence raw data'!A:A,0)),"%")</f>
        <v>3.8%</v>
      </c>
      <c r="E11" s="39" t="str">
        <f>INDEX('Prevalence raw data'!L:L,MATCH(CONCATENATE($F$2,"_",C11,"_percentage"),'Prevalence raw data'!A:A,0))</f>
        <v>3.8%</v>
      </c>
      <c r="F11" s="66" t="str">
        <f t="array" ref="F11">CONCATENATE(ROUND(I11,2)," (",INDEX('Prevalence raw data'!C:C,MATCH(1,('Prevalence raw data'!M:M='1. National profile'!I11)*('Prevalence raw data'!G:G='1. National profile'!C11),0)),")")</f>
        <v>8.4 (Hartlepool)</v>
      </c>
      <c r="G11" s="39" t="str">
        <f t="array" ref="G11">CONCATENATE(ROUND(J11,2)," (",INDEX('Prevalence raw data'!C:C,MATCH(1,('Prevalence raw data'!M:M='1. National profile'!J11)*('Prevalence raw data'!G:G='1. National profile'!C11),0)),")")</f>
        <v>1.6 (Oxfordshire)</v>
      </c>
      <c r="H11" s="86" t="s">
        <v>34</v>
      </c>
      <c r="I11" s="58">
        <f>INDEX('underlying need_pivot'!B:B,MATCH('1. National profile'!C11,'underlying need_pivot'!A:A,0))</f>
        <v>8.4</v>
      </c>
      <c r="J11" s="58">
        <f>INDEX('underlying need_pivot'!C:C,MATCH('1. National profile'!C11,'underlying need_pivot'!A:A,0))</f>
        <v>1.6</v>
      </c>
      <c r="K11" s="5"/>
      <c r="L11" s="5"/>
      <c r="M11" s="5"/>
      <c r="N11" s="5"/>
      <c r="O11" s="5"/>
    </row>
    <row r="12" spans="2:15" s="4" customFormat="1" x14ac:dyDescent="0.45">
      <c r="B12" s="105"/>
      <c r="C12" s="39" t="s">
        <v>36</v>
      </c>
      <c r="D12" s="39">
        <f>INDEX('Prevalence raw data'!I:I,MATCH(CONCATENATE($F$2,"_",C12,"_score"),'Prevalence raw data'!A:A,0))</f>
        <v>0.158</v>
      </c>
      <c r="E12" s="39" t="str">
        <f>INDEX('Prevalence raw data'!L:L,MATCH(CONCATENATE($F$2,"_",C12,"_score"),'Prevalence raw data'!A:A,0))</f>
        <v>N/A</v>
      </c>
      <c r="F12" s="66" t="str">
        <f t="array" ref="F12">CONCATENATE(ROUND(I12,2)," (",INDEX('Prevalence raw data'!C:C,MATCH(1,('Prevalence raw data'!M:M='1. National profile'!I12)*('Prevalence raw data'!G:G='1. National profile'!C12),0)),")")</f>
        <v>0.33 (Middlesbrough)</v>
      </c>
      <c r="G12" s="39" t="str">
        <f t="array" ref="G12">CONCATENATE(ROUND(J12,2)," (",INDEX('Prevalence raw data'!C:C,MATCH(1,('Prevalence raw data'!M:M='1. National profile'!J12)*('Prevalence raw data'!G:G='1. National profile'!C12),0)),")")</f>
        <v>0.06 (Wokingham)</v>
      </c>
      <c r="H12" s="86" t="s">
        <v>34</v>
      </c>
      <c r="I12" s="58">
        <f>INDEX('underlying need_pivot'!B:B,MATCH('1. National profile'!C12,'underlying need_pivot'!A:A,0))</f>
        <v>0.32700000000000001</v>
      </c>
      <c r="J12" s="58">
        <f>INDEX('underlying need_pivot'!C:C,MATCH('1. National profile'!C12,'underlying need_pivot'!A:A,0))</f>
        <v>5.6000000000000001E-2</v>
      </c>
      <c r="K12" s="5"/>
      <c r="L12" s="5"/>
      <c r="M12" s="5"/>
      <c r="N12" s="5"/>
      <c r="O12" s="5"/>
    </row>
    <row r="13" spans="2:15" s="4" customFormat="1" ht="28.5" x14ac:dyDescent="0.45">
      <c r="B13" s="105"/>
      <c r="C13" s="39" t="s">
        <v>37</v>
      </c>
      <c r="D13" s="69">
        <f>INDEX('Prevalence raw data'!I:I,MATCH(CONCATENATE($F$2,"_",C13,"_Number"),'Prevalence raw data'!A:A,0))</f>
        <v>911861</v>
      </c>
      <c r="E13" s="39" t="str">
        <f>INDEX('Prevalence raw data'!L:L,MATCH(CONCATENATE($F$2,"_",C13,"_Number"),'Prevalence raw data'!A:A,0))</f>
        <v>134.82 per 1000 households with children</v>
      </c>
      <c r="F13" s="66" t="str">
        <f t="array" ref="F13">CONCATENATE(ROUND(I13,2)," (",INDEX('Prevalence raw data'!C:C,MATCH(1,('Prevalence raw data'!M:M='1. National profile'!I13)*('Prevalence raw data'!G:G='1. National profile'!C13),0)),")")</f>
        <v>326.96 (Hartlepool)</v>
      </c>
      <c r="G13" s="39" t="str">
        <f t="array" ref="G13">CONCATENATE(ROUND(J13,2)," (",INDEX('Prevalence raw data'!C:C,MATCH(1,('Prevalence raw data'!M:M='1. National profile'!J13)*('Prevalence raw data'!G:G='1. National profile'!C13),0)),")")</f>
        <v>57.06 (Surrey)</v>
      </c>
      <c r="H13" s="86" t="s">
        <v>38</v>
      </c>
      <c r="I13" s="58">
        <f>INDEX('underlying need_pivot'!B:B,MATCH('1. National profile'!C13,'underlying need_pivot'!A:A,0))</f>
        <v>326.9607843</v>
      </c>
      <c r="J13" s="58">
        <f>INDEX('underlying need_pivot'!C:C,MATCH('1. National profile'!C13,'underlying need_pivot'!A:A,0))</f>
        <v>57.058437290000001</v>
      </c>
      <c r="K13" s="5"/>
      <c r="L13" s="5"/>
      <c r="M13" s="5"/>
      <c r="N13" s="5"/>
      <c r="O13" s="5"/>
    </row>
    <row r="14" spans="2:15" s="4" customFormat="1" ht="28.5" x14ac:dyDescent="0.45">
      <c r="B14" s="105" t="s">
        <v>39</v>
      </c>
      <c r="C14" s="39" t="s">
        <v>40</v>
      </c>
      <c r="D14" s="70" t="str">
        <f>CONCATENATE(ROUND(INDEX('Prevalence raw data'!I:I,MATCH(CONCATENATE($F$2,"_",C14,"_percentage"),'Prevalence raw data'!A:A,0)),2),"%")</f>
        <v>4.64%</v>
      </c>
      <c r="E14" s="39" t="str">
        <f>INDEX('Prevalence raw data'!L:L,MATCH(CONCATENATE($F$2,"_",C14,"_percentage"),'Prevalence raw data'!A:A,0))</f>
        <v>4.64%</v>
      </c>
      <c r="F14" s="66" t="str">
        <f t="array" ref="F14">CONCATENATE(ROUND(I14,2)," (",INDEX('Prevalence raw data'!C:C,MATCH(1,('Prevalence raw data'!M:M='1. National profile'!I14)*('Prevalence raw data'!G:G='1. National profile'!C14),0)),")")</f>
        <v>25.2 (Newham)</v>
      </c>
      <c r="G14" s="39" t="str">
        <f t="array" ref="G14">CONCATENATE(ROUND(J14,2)," (",INDEX('Prevalence raw data'!C:C,MATCH(1,('Prevalence raw data'!M:M='1. National profile'!J14)*('Prevalence raw data'!G:G='1. National profile'!C14),0)),")")</f>
        <v>1.2 (Rutland)</v>
      </c>
      <c r="H14" s="86" t="s">
        <v>41</v>
      </c>
      <c r="I14" s="58">
        <f>INDEX('underlying need_pivot'!B:B,MATCH('1. National profile'!C14,'underlying need_pivot'!A:A,0))</f>
        <v>25.2</v>
      </c>
      <c r="J14" s="58">
        <f>INDEX('underlying need_pivot'!C:C,MATCH('1. National profile'!C14,'underlying need_pivot'!A:A,0))</f>
        <v>1.2</v>
      </c>
      <c r="K14" s="5"/>
      <c r="L14" s="5"/>
      <c r="M14" s="5"/>
      <c r="N14" s="5"/>
      <c r="O14" s="5"/>
    </row>
    <row r="15" spans="2:15" s="4" customFormat="1" x14ac:dyDescent="0.45">
      <c r="B15" s="105"/>
      <c r="C15" s="39" t="s">
        <v>42</v>
      </c>
      <c r="D15" s="70" t="str">
        <f>CONCATENATE(ROUND(INDEX('Prevalence raw data'!I:I,MATCH(CONCATENATE($F$2,"_",C15,"_percentage"),'Prevalence raw data'!A:A,0)),2),"%")</f>
        <v>22.11%</v>
      </c>
      <c r="E15" s="39" t="str">
        <f>INDEX('Prevalence raw data'!L:L,MATCH(CONCATENATE($F$2,"_",C15,"_percentage"),'Prevalence raw data'!A:A,0))</f>
        <v>22.11%</v>
      </c>
      <c r="F15" s="66" t="str">
        <f t="array" ref="F15">CONCATENATE(ROUND(I15,2)," (",INDEX('Prevalence raw data'!C:C,MATCH(1,('Prevalence raw data'!M:M='1. National profile'!I15)*('Prevalence raw data'!G:G='1. National profile'!C15),0)),")")</f>
        <v>89.2 (Westminster)</v>
      </c>
      <c r="G15" s="39" t="str">
        <f t="array" ref="G15">CONCATENATE(ROUND(J15,2)," (",INDEX('Prevalence raw data'!C:C,MATCH(1,('Prevalence raw data'!M:M='1. National profile'!J15)*('Prevalence raw data'!G:G='1. National profile'!C15),0)),")")</f>
        <v>6 (Durham)</v>
      </c>
      <c r="H15" s="86" t="s">
        <v>41</v>
      </c>
      <c r="I15" s="58">
        <f>INDEX('underlying need_pivot'!B:B,MATCH('1. National profile'!C15,'underlying need_pivot'!A:A,0))</f>
        <v>89.2</v>
      </c>
      <c r="J15" s="58">
        <f>INDEX('underlying need_pivot'!C:C,MATCH('1. National profile'!C15,'underlying need_pivot'!A:A,0))</f>
        <v>6</v>
      </c>
      <c r="K15" s="5"/>
      <c r="L15" s="5"/>
      <c r="M15" s="5"/>
      <c r="N15" s="5"/>
      <c r="O15" s="5"/>
    </row>
    <row r="16" spans="2:15" s="4" customFormat="1" x14ac:dyDescent="0.45">
      <c r="B16" s="105"/>
      <c r="C16" s="65" t="s">
        <v>43</v>
      </c>
      <c r="D16" s="39" t="str">
        <f>CONCATENATE(ROUND(INDEX('Prevalence raw data'!I:I,MATCH(CONCATENATE($F$2,"_",C16,"_percentage"),'Prevalence raw data'!A:A,0)),2),"%")</f>
        <v>4.64%</v>
      </c>
      <c r="E16" s="39" t="str">
        <f>INDEX('Prevalence raw data'!L:L,MATCH(CONCATENATE($F$2,"_",C16,"_percentage"),'Prevalence raw data'!A:A,0))</f>
        <v>4.64%</v>
      </c>
      <c r="F16" s="66" t="str">
        <f t="array" ref="F16">CONCATENATE(ROUND(I16,2)," (",INDEX('Prevalence raw data'!C:C,MATCH(1,('Prevalence raw data'!M:M='1. National profile'!I16)*('Prevalence raw data'!G:G='1. National profile'!C16),0)),")")</f>
        <v>26.26 (Newham)</v>
      </c>
      <c r="G16" s="39" t="str">
        <f t="array" ref="G16">CONCATENATE(ROUND(J16,2)," (",INDEX('Prevalence raw data'!C:C,MATCH(1,('Prevalence raw data'!M:M='1. National profile'!J16)*('Prevalence raw data'!G:G='1. National profile'!C16),0)),")")</f>
        <v>1.23 (Rutland)</v>
      </c>
      <c r="H16" s="86" t="s">
        <v>44</v>
      </c>
      <c r="I16" s="58">
        <f>INDEX('underlying need_pivot'!B:B,MATCH('1. National profile'!C16,'underlying need_pivot'!A:A,0))</f>
        <v>26.261712789785086</v>
      </c>
      <c r="J16" s="58">
        <f>INDEX('underlying need_pivot'!C:C,MATCH('1. National profile'!C16,'underlying need_pivot'!A:A,0))</f>
        <v>1.2331689108118917</v>
      </c>
      <c r="K16" s="5"/>
      <c r="L16" s="5"/>
      <c r="M16" s="5"/>
      <c r="N16" s="5"/>
      <c r="O16" s="5"/>
    </row>
    <row r="17" spans="2:15" s="4" customFormat="1" x14ac:dyDescent="0.45">
      <c r="B17" s="105" t="s">
        <v>45</v>
      </c>
      <c r="C17" s="39" t="s">
        <v>46</v>
      </c>
      <c r="D17" s="69">
        <f>INDEX('Prevalence raw data'!I:I,MATCH(CONCATENATE($F$2,"_",C17,"_number"),'Prevalence raw data'!A:A,0))</f>
        <v>625651</v>
      </c>
      <c r="E17" s="39" t="str">
        <f>INDEX('Prevalence raw data'!L:L,MATCH(CONCATENATE($F$2,"_",C17,"_number"),'Prevalence raw data'!A:A,0))</f>
        <v>52.3 per 1000 0-17 yr olds</v>
      </c>
      <c r="F17" s="66" t="str">
        <f t="array" ref="F17">CONCATENATE(ROUND(I17,2)," (",INDEX('Prevalence raw data'!C:C,MATCH(1,('Prevalence raw data'!M:M='1. National profile'!I17)*('Prevalence raw data'!G:G='1. National profile'!C17),0)),")")</f>
        <v>73.57 (Wandsworth)</v>
      </c>
      <c r="G17" s="39" t="str">
        <f t="array" ref="G17">CONCATENATE(ROUND(J17,2)," (",INDEX('Prevalence raw data'!C:C,MATCH(1,('Prevalence raw data'!M:M='1. National profile'!J17)*('Prevalence raw data'!G:G='1. National profile'!C17),0)),")")</f>
        <v>37.04 (Dorset)</v>
      </c>
      <c r="H17" s="86" t="s">
        <v>47</v>
      </c>
      <c r="I17" s="58">
        <f>INDEX('underlying need_pivot'!B:B,MATCH('1. National profile'!C17,'underlying need_pivot'!A:A,0))</f>
        <v>73.574561403508781</v>
      </c>
      <c r="J17" s="58">
        <f>INDEX('underlying need_pivot'!C:C,MATCH('1. National profile'!C17,'underlying need_pivot'!A:A,0))</f>
        <v>37.040900142113976</v>
      </c>
      <c r="K17" s="5"/>
      <c r="L17" s="5"/>
      <c r="M17" s="5"/>
      <c r="N17" s="5"/>
      <c r="O17" s="5"/>
    </row>
    <row r="18" spans="2:15" s="4" customFormat="1" ht="30.75" customHeight="1" x14ac:dyDescent="0.45">
      <c r="B18" s="105"/>
      <c r="C18" s="39" t="s">
        <v>48</v>
      </c>
      <c r="D18" s="69">
        <f>INDEX('Prevalence raw data'!I:I,MATCH(CONCATENATE($F$2,"_",C18,"_Number"),'Prevalence raw data'!A:A,0))</f>
        <v>3952</v>
      </c>
      <c r="E18" s="39" t="str">
        <f>INDEX('Prevalence raw data'!L:L,MATCH(CONCATENATE($F$2,"_",C18,"_Number"),'Prevalence raw data'!A:A,0))</f>
        <v>0.3 per 1000 0-17 yr olds</v>
      </c>
      <c r="F18" s="66" t="str">
        <f t="array" ref="F18">CONCATENATE(ROUND(I18,2)," (",INDEX('Prevalence raw data'!C:C,MATCH(1,('Prevalence raw data'!M:M='1. National profile'!I18)*('Prevalence raw data'!G:G='1. National profile'!C18),0)),")")</f>
        <v>1.05 (Middlesbrough)</v>
      </c>
      <c r="G18" s="39" t="str">
        <f t="array" ref="G18">CONCATENATE(ROUND(J18,2)," (",INDEX('Prevalence raw data'!C:C,MATCH(1,('Prevalence raw data'!M:M='1. National profile'!J18)*('Prevalence raw data'!G:G='1. National profile'!C18),0)),")")</f>
        <v>0.02 (Westminster)</v>
      </c>
      <c r="H18" s="86" t="s">
        <v>47</v>
      </c>
      <c r="I18" s="58">
        <f>INDEX('underlying need_pivot'!B:B,MATCH('1. National profile'!C18,'underlying need_pivot'!A:A,0))</f>
        <v>1.0457355519330729</v>
      </c>
      <c r="J18" s="58">
        <f>INDEX('underlying need_pivot'!C:C,MATCH('1. National profile'!C18,'underlying need_pivot'!A:A,0))</f>
        <v>2.1077036568658447E-2</v>
      </c>
      <c r="K18" s="5"/>
      <c r="L18" s="5"/>
      <c r="M18" s="5"/>
      <c r="N18" s="5"/>
      <c r="O18" s="5"/>
    </row>
    <row r="19" spans="2:15" s="4" customFormat="1" ht="28.5" x14ac:dyDescent="0.45">
      <c r="B19" s="105" t="s">
        <v>49</v>
      </c>
      <c r="C19" s="39" t="s">
        <v>50</v>
      </c>
      <c r="D19" s="69">
        <f>ROUND(INDEX('Prevalence raw data'!I:I,MATCH(CONCATENATE($F$2,"_",C19,"_Number"),'Prevalence raw data'!A:A,0)),0)</f>
        <v>19309</v>
      </c>
      <c r="E19" s="39" t="str">
        <f>INDEX('Prevalence raw data'!L:L,MATCH(CONCATENATE($F$2,"_",C19,"_Number"),'Prevalence raw data'!A:A,0))</f>
        <v>1.6 per 1000 0-17 yr olds</v>
      </c>
      <c r="F19" s="66" t="str">
        <f t="array" ref="F19">CONCATENATE(ROUND(I19,2)," (",INDEX('Prevalence raw data'!C:C,MATCH(1,('Prevalence raw data'!M:M='1. National profile'!I19)*('Prevalence raw data'!G:G='1. National profile'!C19),0)),")")</f>
        <v>12.91 (North Yorkshire)</v>
      </c>
      <c r="G19" s="39" t="str">
        <f t="array" ref="G19">CONCATENATE(ROUND(J19,2)," (",INDEX('Prevalence raw data'!C:C,MATCH(1,('Prevalence raw data'!M:M='1. National profile'!J19)*('Prevalence raw data'!G:G='1. National profile'!C19),0)),")")</f>
        <v>0 (Blackpool)</v>
      </c>
      <c r="H19" s="86" t="s">
        <v>51</v>
      </c>
      <c r="I19" s="58">
        <f>INDEX('underlying need_pivot'!B:B,MATCH('1. National profile'!C19,'underlying need_pivot'!A:A,0))</f>
        <v>12.909205958370483</v>
      </c>
      <c r="J19" s="58">
        <f>INDEX('underlying need_pivot'!C:C,MATCH('1. National profile'!C19,'underlying need_pivot'!A:A,0))</f>
        <v>0</v>
      </c>
      <c r="K19" s="5"/>
      <c r="L19" s="5"/>
      <c r="M19" s="5"/>
      <c r="N19" s="5"/>
      <c r="O19" s="5"/>
    </row>
    <row r="20" spans="2:15" s="12" customFormat="1" ht="28.9" thickBot="1" x14ac:dyDescent="0.5">
      <c r="B20" s="106"/>
      <c r="C20" s="87" t="s">
        <v>52</v>
      </c>
      <c r="D20" s="88">
        <f>ROUND(INDEX('Prevalence raw data'!I:I,MATCH(CONCATENATE($F$2,"_",C20,"_Number"),'Prevalence raw data'!A:A,0)),0)</f>
        <v>156852</v>
      </c>
      <c r="E20" s="87" t="str">
        <f>INDEX('Prevalence raw data'!L:L,MATCH(CONCATENATE($F$2,"_",C20,"_Number"),'Prevalence raw data'!A:A,0))</f>
        <v>13.1 per 1000 0-17 yr olds</v>
      </c>
      <c r="F20" s="89" t="str">
        <f t="array" ref="F20">CONCATENATE(ROUND(I20,2)," (",INDEX('Prevalence raw data'!C:C,MATCH(1,('Prevalence raw data'!M:M='1. National profile'!I20)*('Prevalence raw data'!G:G='1. National profile'!C20),0)),")")</f>
        <v>74.55 (Devon)</v>
      </c>
      <c r="G20" s="87" t="str">
        <f t="array" ref="G20">CONCATENATE(ROUND(J20,2)," (",INDEX('Prevalence raw data'!C:C,MATCH(1,('Prevalence raw data'!M:M='1. National profile'!J20)*('Prevalence raw data'!G:G='1. National profile'!C20),0)),")")</f>
        <v>0.38 (Luton)</v>
      </c>
      <c r="H20" s="90" t="s">
        <v>51</v>
      </c>
      <c r="I20" s="58">
        <f>INDEX('underlying need_pivot'!B:B,MATCH('1. National profile'!C20,'underlying need_pivot'!A:A,0))</f>
        <v>74.547003047534389</v>
      </c>
      <c r="J20" s="58">
        <f>INDEX('underlying need_pivot'!C:C,MATCH('1. National profile'!C20,'underlying need_pivot'!A:A,0))</f>
        <v>0.37920447028597237</v>
      </c>
    </row>
    <row r="21" spans="2:15" s="12" customFormat="1" x14ac:dyDescent="0.45">
      <c r="B21" s="27"/>
      <c r="C21" s="27"/>
      <c r="D21" s="27"/>
      <c r="E21" s="27"/>
      <c r="F21" s="27"/>
      <c r="G21" s="27"/>
      <c r="I21" s="92"/>
      <c r="J21" s="92"/>
    </row>
    <row r="22" spans="2:15" s="12" customFormat="1" x14ac:dyDescent="0.45">
      <c r="B22" s="27"/>
      <c r="C22" s="27"/>
      <c r="D22" s="27"/>
      <c r="E22" s="27"/>
      <c r="F22" s="27"/>
      <c r="G22" s="27"/>
      <c r="I22" s="92"/>
      <c r="J22" s="92"/>
    </row>
    <row r="23" spans="2:15" ht="18.399999999999999" thickBot="1" x14ac:dyDescent="0.6">
      <c r="B23" s="8" t="s">
        <v>53</v>
      </c>
      <c r="C23" s="22"/>
      <c r="D23" s="22"/>
      <c r="E23" s="22"/>
      <c r="F23" s="22"/>
      <c r="G23" s="4"/>
    </row>
    <row r="24" spans="2:15" x14ac:dyDescent="0.45">
      <c r="B24" s="60" t="s">
        <v>15</v>
      </c>
      <c r="C24" s="61" t="s">
        <v>16</v>
      </c>
      <c r="D24" s="61" t="s">
        <v>17</v>
      </c>
      <c r="E24" s="61" t="s">
        <v>18</v>
      </c>
      <c r="F24" s="28" t="s">
        <v>54</v>
      </c>
      <c r="G24" s="28" t="s">
        <v>55</v>
      </c>
      <c r="H24" s="82" t="s">
        <v>21</v>
      </c>
    </row>
    <row r="25" spans="2:15" ht="42.75" x14ac:dyDescent="0.45">
      <c r="B25" s="98" t="s">
        <v>26</v>
      </c>
      <c r="C25" s="43" t="s">
        <v>56</v>
      </c>
      <c r="D25" s="72">
        <f>INDEX('Known to services raw data'!I:I,MATCH(CONCATENATE($F$2,"_",C25,"_Number"),'Known to services raw data'!A:A,0))</f>
        <v>174051</v>
      </c>
      <c r="E25" s="43" t="str">
        <f>INDEX('Known to services raw data'!L:L,MATCH(CONCATENATE($F$2,"_",C25,"_Number"),'Known to services raw data'!A:A,0))</f>
        <v>14.6 per 1000 0-17 yr olds</v>
      </c>
      <c r="F25" s="59" t="str">
        <f t="array" ref="F25">CONCATENATE(ROUND(I25,2)," (",INDEX('Known to services raw data'!C:C,MATCH(1,('Known to services raw data'!M:M='1. National profile'!I25)*('Known to services raw data'!G:G='1. National profile'!C25)*('Known to services raw data'!N:N=0),0)),")")</f>
        <v>34.48 (Calderdale)</v>
      </c>
      <c r="G25" s="43" t="str">
        <f t="array" ref="G25">CONCATENATE(ROUND(J25,2)," (",INDEX('Known to services raw data'!C:C,MATCH(1,('Known to services raw data'!M:M='1. National profile'!J25)*('Known to services raw data'!G:G='1. National profile'!C25)*('Known to services raw data'!N:N=0),0)),")")</f>
        <v>5.47 (Trafford)</v>
      </c>
      <c r="H25" s="62" t="s">
        <v>34</v>
      </c>
      <c r="I25" s="58">
        <f>INDEX(services_pivot!B:B,MATCH('1. National profile'!$C25,services_pivot!$A:$A,0))</f>
        <v>34.484257186936404</v>
      </c>
      <c r="J25" s="58">
        <f>INDEX(services_pivot!C:C,MATCH('1. National profile'!$C25,services_pivot!$A:$A,0))</f>
        <v>5.4736391677215748</v>
      </c>
    </row>
    <row r="26" spans="2:15" ht="42.75" x14ac:dyDescent="0.45">
      <c r="B26" s="99" t="s">
        <v>28</v>
      </c>
      <c r="C26" s="43" t="s">
        <v>57</v>
      </c>
      <c r="D26" s="72">
        <f>INDEX('Known to services raw data'!I:I,MATCH(CONCATENATE($F$2,"_",C26,"_Number"),'Known to services raw data'!A:A,0))</f>
        <v>132825</v>
      </c>
      <c r="E26" s="43" t="str">
        <f>INDEX('Known to services raw data'!L:L,MATCH(CONCATENATE($F$2,"_",C26,"_Number"),'Known to services raw data'!A:A,0))</f>
        <v>11.1 per 1000 0-17 yr olds</v>
      </c>
      <c r="F26" s="59" t="str">
        <f t="array" ref="F26">CONCATENATE(ROUND(I26,2)," (",INDEX('Known to services raw data'!C:C,MATCH(1,('Known to services raw data'!M:M='1. National profile'!I26)*('Known to services raw data'!G:G='1. National profile'!C26)*('Known to services raw data'!N:N=0),0)),")")</f>
        <v>31.24 (Blackpool)</v>
      </c>
      <c r="G26" s="43" t="str">
        <f t="array" ref="G26">CONCATENATE(ROUND(J26,2)," (",INDEX('Known to services raw data'!C:C,MATCH(1,('Known to services raw data'!M:M='1. National profile'!J26)*('Known to services raw data'!G:G='1. National profile'!C26)*('Known to services raw data'!N:N=0),0)),")")</f>
        <v>0 (West Sussex)</v>
      </c>
      <c r="H26" s="62" t="s">
        <v>34</v>
      </c>
      <c r="I26" s="58">
        <f>INDEX(services_pivot!B:B,MATCH('1. National profile'!$C26,services_pivot!$A:$A,0))</f>
        <v>31.241350678106837</v>
      </c>
      <c r="J26" s="58">
        <f>INDEX(services_pivot!C:C,MATCH('1. National profile'!$C26,services_pivot!$A:$A,0))</f>
        <v>0</v>
      </c>
    </row>
    <row r="27" spans="2:15" ht="28.5" x14ac:dyDescent="0.45">
      <c r="B27" s="99"/>
      <c r="C27" s="43" t="s">
        <v>58</v>
      </c>
      <c r="D27" s="72">
        <f>INDEX('Known to services raw data'!I:I,MATCH(CONCATENATE($F$2,"_",C27,"_Number"),'Known to services raw data'!A:A,0))</f>
        <v>20350</v>
      </c>
      <c r="E27" s="43" t="str">
        <f>INDEX('Known to services raw data'!L:L,MATCH(CONCATENATE($F$2,"_",C27,"_Number"),'Known to services raw data'!A:A,0))</f>
        <v>1.7 per 1000 0-17 yr olds</v>
      </c>
      <c r="F27" s="59" t="str">
        <f t="array" ref="F27">CONCATENATE(ROUND(I27,2)," (",INDEX('Known to services raw data'!C:C,MATCH(1,('Known to services raw data'!M:M='1. National profile'!I27)*('Known to services raw data'!G:G='1. National profile'!C27)*('Known to services raw data'!N:N=0),0)),")")</f>
        <v>4.75 (Nottingham)</v>
      </c>
      <c r="G27" s="43" t="str">
        <f t="array" ref="G27">CONCATENATE(ROUND(J27,2)," (",INDEX('Known to services raw data'!C:C,MATCH(1,('Known to services raw data'!M:M='1. National profile'!J27)*('Known to services raw data'!G:G='1. National profile'!C27)*('Known to services raw data'!N:N=0),0)),")")</f>
        <v>0.19 (East Riding of Yorkshire)</v>
      </c>
      <c r="H27" s="62" t="s">
        <v>34</v>
      </c>
      <c r="I27" s="58">
        <f>INDEX(services_pivot!B:B,MATCH('1. National profile'!$C27,services_pivot!$A:$A,0))</f>
        <v>4.7486562468135931</v>
      </c>
      <c r="J27" s="58">
        <f>INDEX(services_pivot!C:C,MATCH('1. National profile'!$C27,services_pivot!$A:$A,0))</f>
        <v>0.19065171109910711</v>
      </c>
    </row>
    <row r="28" spans="2:15" ht="42.75" x14ac:dyDescent="0.45">
      <c r="B28" s="95" t="s">
        <v>30</v>
      </c>
      <c r="C28" s="43" t="s">
        <v>59</v>
      </c>
      <c r="D28" s="72">
        <f>INDEX('Known to services raw data'!I:I,MATCH(CONCATENATE($F$2,"_",C28,"_Number"),'Known to services raw data'!A:A,0))</f>
        <v>108159</v>
      </c>
      <c r="E28" s="43" t="str">
        <f>INDEX('Known to services raw data'!L:L,MATCH(CONCATENATE($F$2,"_",C28,"_Number"),'Known to services raw data'!A:A,0))</f>
        <v>9 per 1000 0-17 yr olds</v>
      </c>
      <c r="F28" s="59" t="str">
        <f t="array" ref="F28">CONCATENATE(ROUND(I28,2)," (",INDEX('Known to services raw data'!C:C,MATCH(1,('Known to services raw data'!M:M='1. National profile'!I28)*('Known to services raw data'!G:G='1. National profile'!C28)*('Known to services raw data'!N:N=0),0)),")")</f>
        <v>25.67 (Blackpool)</v>
      </c>
      <c r="G28" s="43" t="str">
        <f t="array" ref="G28">CONCATENATE(ROUND(J28,2)," (",INDEX('Known to services raw data'!C:C,MATCH(1,('Known to services raw data'!M:M='1. National profile'!J28)*('Known to services raw data'!G:G='1. National profile'!C28)*('Known to services raw data'!N:N=0),0)),")")</f>
        <v>2.86 (Windsor and Maidenhead)</v>
      </c>
      <c r="H28" s="62" t="s">
        <v>34</v>
      </c>
      <c r="I28" s="58">
        <f>INDEX(services_pivot!B:B,MATCH('1. National profile'!$C28,services_pivot!$A:$A,0))</f>
        <v>25.671187378909494</v>
      </c>
      <c r="J28" s="58">
        <f>INDEX(services_pivot!C:C,MATCH('1. National profile'!$C28,services_pivot!$A:$A,0))</f>
        <v>2.8609409316841985</v>
      </c>
    </row>
    <row r="29" spans="2:15" x14ac:dyDescent="0.45">
      <c r="B29" s="99" t="s">
        <v>60</v>
      </c>
      <c r="C29" s="43" t="s">
        <v>61</v>
      </c>
      <c r="D29" s="72">
        <f>INDEX('Known to services raw data'!I:I,MATCH(CONCATENATE($F$2,"_",C29,"_Number"),'Known to services raw data'!A:A,0))</f>
        <v>1047165</v>
      </c>
      <c r="E29" s="43" t="str">
        <f>INDEX('Known to services raw data'!L:L,MATCH(CONCATENATE($F$2,"_",C29,"_Number"),'Known to services raw data'!A:A,0))</f>
        <v>87.6 per 1000 0-17 yr olds</v>
      </c>
      <c r="F29" s="59" t="str">
        <f t="array" ref="F29">CONCATENATE(ROUND(I29,2)," (",INDEX('Known to services raw data'!C:C,MATCH(1,('Known to services raw data'!M:M='1. National profile'!I29)*('Known to services raw data'!G:G='1. National profile'!C29),0)),")")</f>
        <v>124.83 (Liverpool)</v>
      </c>
      <c r="G29" s="43" t="str">
        <f t="array" ref="G29">CONCATENATE(ROUND(J29,2)," (",INDEX('Known to services raw data'!C:C,MATCH(1,('Known to services raw data'!M:M='1. National profile'!J29)*('Known to services raw data'!G:G='1. National profile'!C29),0)),")")</f>
        <v>50.87 (Havering)</v>
      </c>
      <c r="H29" s="62" t="s">
        <v>34</v>
      </c>
      <c r="I29" s="58">
        <f>INDEX(services_pivot!B:B,MATCH('1. National profile'!$C29,services_pivot!$A:$A,0))</f>
        <v>124.83403932477714</v>
      </c>
      <c r="J29" s="58">
        <f>INDEX(services_pivot!C:C,MATCH('1. National profile'!$C29,services_pivot!$A:$A,0))</f>
        <v>50.868076675761635</v>
      </c>
    </row>
    <row r="30" spans="2:15" x14ac:dyDescent="0.45">
      <c r="B30" s="99"/>
      <c r="C30" s="43" t="s">
        <v>62</v>
      </c>
      <c r="D30" s="72">
        <f>INDEX('Known to services raw data'!I:I,MATCH(CONCATENATE($F$2,"_",C30,"_Number"),'Known to services raw data'!A:A,0))</f>
        <v>271165</v>
      </c>
      <c r="E30" s="43" t="str">
        <f>INDEX('Known to services raw data'!L:L,MATCH(CONCATENATE($F$2,"_",C30,"_Number"),'Known to services raw data'!A:A,0))</f>
        <v>22.7 per 1000 0-17 yr olds</v>
      </c>
      <c r="F30" s="59" t="str">
        <f t="array" ref="F30">CONCATENATE(ROUND(I30,2)," (",INDEX('Known to services raw data'!C:C,MATCH(1,('Known to services raw data'!M:M='1. National profile'!I30)*('Known to services raw data'!G:G='1. National profile'!C30),0)),")")</f>
        <v>40.87 (Torbay)</v>
      </c>
      <c r="G30" s="43" t="str">
        <f t="array" ref="G30">CONCATENATE(ROUND(J30,2)," (",INDEX('Known to services raw data'!C:C,MATCH(1,('Known to services raw data'!M:M='1. National profile'!J30)*('Known to services raw data'!G:G='1. National profile'!C30),0)),")")</f>
        <v>6.2 (Newham)</v>
      </c>
      <c r="H30" s="62" t="s">
        <v>34</v>
      </c>
      <c r="I30" s="58">
        <f>INDEX(services_pivot!B:B,MATCH('1. National profile'!$C30,services_pivot!$A:$A,0))</f>
        <v>40.868504897140383</v>
      </c>
      <c r="J30" s="58">
        <f>INDEX(services_pivot!C:C,MATCH('1. National profile'!$C30,services_pivot!$A:$A,0))</f>
        <v>6.2032876269248103</v>
      </c>
    </row>
    <row r="31" spans="2:15" ht="28.5" x14ac:dyDescent="0.45">
      <c r="B31" s="99" t="s">
        <v>63</v>
      </c>
      <c r="C31" s="43" t="s">
        <v>64</v>
      </c>
      <c r="D31" s="72">
        <f>INDEX('Known to services raw data'!I:I,MATCH(CONCATENATE($F$2,"_",C31,"_Number"),'Known to services raw data'!A:A,0))</f>
        <v>323175</v>
      </c>
      <c r="E31" s="43" t="str">
        <f>INDEX('Known to services raw data'!L:L,MATCH(CONCATENATE($F$2,"_",C31,"_Number"),'Known to services raw data'!A:A,0))</f>
        <v>27 per 1000 0-17 yr olds</v>
      </c>
      <c r="F31" s="59" t="str">
        <f t="array" ref="F31">CONCATENATE(ROUND(I31,2)," (",INDEX('Known to services raw data'!C:C,MATCH(1,('Known to services raw data'!M:M='1. National profile'!I31)*('Known to services raw data'!G:G='1. National profile'!C31)*('Known to services raw data'!N:N=0),0)),")")</f>
        <v>59.51 (Blackpool)</v>
      </c>
      <c r="G31" s="43" t="str">
        <f t="array" ref="G31">CONCATENATE(ROUND(J31,2)," (",INDEX('Known to services raw data'!C:C,MATCH(1,('Known to services raw data'!M:M='1. National profile'!J31)*('Known to services raw data'!G:G='1. National profile'!C31)*('Known to services raw data'!N:N=0),0)),")")</f>
        <v>14.91 (Richmond upon Thames)</v>
      </c>
      <c r="H31" s="62" t="s">
        <v>34</v>
      </c>
      <c r="I31" s="58">
        <f>INDEX(services_pivot!B:B,MATCH('1. National profile'!$C31,services_pivot!$A:$A,0))</f>
        <v>59.507334624965402</v>
      </c>
      <c r="J31" s="58">
        <f>INDEX(services_pivot!C:C,MATCH('1. National profile'!$C31,services_pivot!$A:$A,0))</f>
        <v>14.914881933003844</v>
      </c>
    </row>
    <row r="32" spans="2:15" x14ac:dyDescent="0.45">
      <c r="B32" s="99"/>
      <c r="C32" s="43" t="s">
        <v>65</v>
      </c>
      <c r="D32" s="72">
        <f>INDEX('Known to services raw data'!I:I,MATCH(CONCATENATE($F$2,"_",C32,"_Number"),'Known to services raw data'!A:A,0))</f>
        <v>51002</v>
      </c>
      <c r="E32" s="43" t="str">
        <f>INDEX('Known to services raw data'!L:L,MATCH(CONCATENATE($F$2,"_",C32,"_Number"),'Known to services raw data'!A:A,0))</f>
        <v>4.3 per 1000 0-17 yr olds</v>
      </c>
      <c r="F32" s="59" t="str">
        <f t="array" ref="F32">CONCATENATE(ROUND(I32,2)," (",INDEX('Known to services raw data'!C:C,MATCH(1,('Known to services raw data'!M:M='1. National profile'!I32)*('Known to services raw data'!G:G='1. National profile'!C32)*('Known to services raw data'!N:N=0),0)),")")</f>
        <v>13.32 (Blackpool)</v>
      </c>
      <c r="G32" s="43" t="str">
        <f t="array" ref="G32">CONCATENATE(ROUND(J32,2)," (",INDEX('Known to services raw data'!C:C,MATCH(1,('Known to services raw data'!M:M='1. National profile'!J32)*('Known to services raw data'!G:G='1. National profile'!C32)*('Known to services raw data'!N:N=0),0)),")")</f>
        <v>1.26 (Westminster)</v>
      </c>
      <c r="H32" s="62" t="s">
        <v>34</v>
      </c>
      <c r="I32" s="58">
        <f>INDEX(services_pivot!B:B,MATCH('1. National profile'!$C32,services_pivot!$A:$A,0))</f>
        <v>13.319955715471908</v>
      </c>
      <c r="J32" s="58">
        <f>INDEX(services_pivot!C:C,MATCH('1. National profile'!$C32,services_pivot!$A:$A,0))</f>
        <v>1.2646221941195068</v>
      </c>
    </row>
    <row r="33" spans="2:10" ht="28.5" x14ac:dyDescent="0.45">
      <c r="B33" s="99" t="s">
        <v>66</v>
      </c>
      <c r="C33" s="43" t="s">
        <v>66</v>
      </c>
      <c r="D33" s="72">
        <f>INDEX('Known to services raw data'!I:I,MATCH(CONCATENATE($F$2,"_",C33,"_Number"),'Known to services raw data'!A:A,0))</f>
        <v>78150</v>
      </c>
      <c r="E33" s="43" t="str">
        <f>INDEX('Known to services raw data'!L:L,MATCH(CONCATENATE($F$2,"_",C33,"_Number"),'Known to services raw data'!A:A,0))</f>
        <v>6.5 per 1000 0-17 yr olds</v>
      </c>
      <c r="F33" s="59" t="str">
        <f t="array" ref="F33">CONCATENATE(ROUND(I33,2)," (",INDEX('Known to services raw data'!C:C,MATCH(1,('Known to services raw data'!M:M='1. National profile'!I33)*('Known to services raw data'!G:G='1. National profile'!C33),0)),")")</f>
        <v>19.65 (Blackpool)</v>
      </c>
      <c r="G33" s="43" t="str">
        <f t="array" ref="G33">CONCATENATE(ROUND(J33,2)," (",INDEX('Known to services raw data'!C:C,MATCH(1,('Known to services raw data'!M:M='1. National profile'!J33)*('Known to services raw data'!G:G='1. National profile'!C33),0)),")")</f>
        <v>2.53 (Richmond upon Thames)</v>
      </c>
      <c r="H33" s="62" t="s">
        <v>34</v>
      </c>
      <c r="I33" s="58">
        <f>INDEX(services_pivot!B:B,MATCH('1. National profile'!$C33,services_pivot!$A:$A,0))</f>
        <v>19.651259341267643</v>
      </c>
      <c r="J33" s="58">
        <f>INDEX(services_pivot!C:C,MATCH('1. National profile'!$C33,services_pivot!$A:$A,0))</f>
        <v>2.526084568918177</v>
      </c>
    </row>
    <row r="34" spans="2:10" x14ac:dyDescent="0.45">
      <c r="B34" s="99"/>
      <c r="C34" s="43" t="s">
        <v>67</v>
      </c>
      <c r="D34" s="72">
        <f>INDEX('Known to services raw data'!I:I,MATCH(CONCATENATE($F$2,"_",C34,"_Number"),'Known to services raw data'!A:A,0))</f>
        <v>6183</v>
      </c>
      <c r="E34" s="43" t="str">
        <f>INDEX('Known to services raw data'!L:L,MATCH(CONCATENATE($F$2,"_",C34,"_Number"),'Known to services raw data'!A:A,0))</f>
        <v>0.5 per 1000 0-17 yr olds</v>
      </c>
      <c r="F34" s="59" t="str">
        <f t="array" ref="F34">CONCATENATE(ROUND(I34,2)," (",INDEX('Known to services raw data'!C:C,MATCH(1,('Known to services raw data'!M:M='1. National profile'!I34)*('Known to services raw data'!G:G='1. National profile'!C34),0)),")")</f>
        <v>1.62 (Liverpool)</v>
      </c>
      <c r="G34" s="43" t="str">
        <f t="array" ref="G34">CONCATENATE(ROUND(J34,2)," (",INDEX('Known to services raw data'!C:C,MATCH(1,('Known to services raw data'!M:M='1. National profile'!J34)*('Known to services raw data'!G:G='1. National profile'!C34),0)),")")</f>
        <v>0 (Rutland)</v>
      </c>
      <c r="H34" s="62" t="s">
        <v>34</v>
      </c>
      <c r="I34" s="58">
        <f>INDEX(services_pivot!B:B,MATCH('1. National profile'!$C34,services_pivot!$A:$A,0))</f>
        <v>1.6227266021790898</v>
      </c>
      <c r="J34" s="58">
        <f>INDEX(services_pivot!C:C,MATCH('1. National profile'!$C34,services_pivot!$A:$A,0))</f>
        <v>0</v>
      </c>
    </row>
    <row r="35" spans="2:10" x14ac:dyDescent="0.45">
      <c r="B35" s="99"/>
      <c r="C35" s="43" t="s">
        <v>68</v>
      </c>
      <c r="D35" s="43">
        <v>146</v>
      </c>
      <c r="E35" s="43" t="s">
        <v>69</v>
      </c>
      <c r="F35" s="59" t="s">
        <v>70</v>
      </c>
      <c r="G35" s="43" t="s">
        <v>70</v>
      </c>
      <c r="H35" s="62" t="s">
        <v>34</v>
      </c>
      <c r="I35" s="58">
        <f>INDEX(services_pivot!B:B,MATCH('1. National profile'!$C35,services_pivot!$A:$A,0))</f>
        <v>0</v>
      </c>
      <c r="J35" s="58">
        <f>INDEX(services_pivot!C:C,MATCH('1. National profile'!$C35,services_pivot!$A:$A,0))</f>
        <v>0</v>
      </c>
    </row>
    <row r="36" spans="2:10" x14ac:dyDescent="0.45">
      <c r="B36" s="99"/>
      <c r="C36" s="43" t="s">
        <v>71</v>
      </c>
      <c r="D36" s="43">
        <f>INDEX('Known to services raw data'!I:I,MATCH(CONCATENATE($F$2,"_",C36,"_Number"),'Known to services raw data'!A:A,0))</f>
        <v>465</v>
      </c>
      <c r="E36" s="43" t="str">
        <f>INDEX('Known to services raw data'!L:L,MATCH(CONCATENATE($F$2,"_",C36,"_Number"),'Known to services raw data'!A:A,0))</f>
        <v>0 per 1000 0-17 yr olds</v>
      </c>
      <c r="F36" s="59" t="str">
        <f t="array" ref="F36">CONCATENATE(ROUND(I36,2)," (",INDEX('Known to services raw data'!C:C,MATCH(1,('Known to services raw data'!M:M='1. National profile'!I36)*('Known to services raw data'!G:G='1. National profile'!C36),0)),")")</f>
        <v>0.7 (Swindon)</v>
      </c>
      <c r="G36" s="43" t="str">
        <f t="array" ref="G36">CONCATENATE(ROUND(J36,2)," (",INDEX('Known to services raw data'!C:C,MATCH(1,('Known to services raw data'!M:M='1. National profile'!J36)*('Known to services raw data'!G:G='1. National profile'!C36),0)),")")</f>
        <v>0 (City of London)</v>
      </c>
      <c r="H36" s="62" t="s">
        <v>34</v>
      </c>
      <c r="I36" s="58">
        <f>INDEX(services_pivot!B:B,MATCH('1. National profile'!$C36,services_pivot!$A:$A,0))</f>
        <v>0.69666991779294973</v>
      </c>
      <c r="J36" s="58">
        <f>INDEX(services_pivot!C:C,MATCH('1. National profile'!$C36,services_pivot!$A:$A,0))</f>
        <v>0</v>
      </c>
    </row>
    <row r="37" spans="2:10" ht="28.5" x14ac:dyDescent="0.45">
      <c r="B37" s="99"/>
      <c r="C37" s="43" t="s">
        <v>72</v>
      </c>
      <c r="D37" s="72">
        <f>INDEX('Known to services raw data'!I:I,MATCH(CONCATENATE($F$2,"_",C37,"_Number"),'Known to services raw data'!A:A,0))</f>
        <v>7670</v>
      </c>
      <c r="E37" s="43" t="str">
        <f>INDEX('Known to services raw data'!L:L,MATCH(CONCATENATE($F$2,"_",C37,"_Number"),'Known to services raw data'!A:A,0))</f>
        <v>0.6 per 1000 0-17 yr olds</v>
      </c>
      <c r="F37" s="59" t="str">
        <f t="array" ref="F37">CONCATENATE(ROUND(I37,2)," (",INDEX('Known to services raw data'!C:C,MATCH(1,('Known to services raw data'!M:M='1. National profile'!I37)*('Known to services raw data'!G:G='1. National profile'!C37),0)),")")</f>
        <v>2.01 (Blackpool)</v>
      </c>
      <c r="G37" s="43" t="str">
        <f t="array" ref="G37">CONCATENATE(ROUND(J37,2)," (",INDEX('Known to services raw data'!C:C,MATCH(1,('Known to services raw data'!M:M='1. National profile'!J37)*('Known to services raw data'!G:G='1. National profile'!C37),0)),")")</f>
        <v>0.16 (Derbyshire)</v>
      </c>
      <c r="H37" s="62" t="s">
        <v>34</v>
      </c>
      <c r="I37" s="58">
        <f>INDEX(services_pivot!B:B,MATCH('1. National profile'!$C37,services_pivot!$A:$A,0))</f>
        <v>2.0066426792139498</v>
      </c>
      <c r="J37" s="58">
        <f>INDEX(services_pivot!C:C,MATCH('1. National profile'!$C37,services_pivot!$A:$A,0))</f>
        <v>0.15658437287958663</v>
      </c>
    </row>
    <row r="38" spans="2:10" ht="28.5" customHeight="1" x14ac:dyDescent="0.45">
      <c r="B38" s="100" t="s">
        <v>73</v>
      </c>
      <c r="C38" s="43" t="s">
        <v>74</v>
      </c>
      <c r="D38" s="43" t="str">
        <f>CONCATENATE(ROUND(INDEX('Known to services raw data'!I:I,MATCH(CONCATENATE($F$2,"_",C38,"_proportion"),'Known to services raw data'!A:A,0)),1)," per 1000 households")</f>
        <v>2.7 per 1000 households</v>
      </c>
      <c r="E38" s="43" t="str">
        <f>INDEX('Known to services raw data'!L:L,MATCH(CONCATENATE($F$2,"_",C38,"_proportion"),'Known to services raw data'!A:A,0))</f>
        <v>2.7 per 1000 households</v>
      </c>
      <c r="F38" s="59" t="str">
        <f t="array" ref="F38">CONCATENATE(ROUND(I38,2)," (",INDEX('Known to services raw data'!C:C,MATCH(1,('Known to services raw data'!M:M='1. National profile'!I38)*('Known to services raw data'!G:G='1. National profile'!C38),0)),")")</f>
        <v>32.91 (Newham)</v>
      </c>
      <c r="G38" s="43" t="str">
        <f t="array" ref="G38">CONCATENATE(ROUND(J38,2)," (",INDEX('Known to services raw data'!C:C,MATCH(1,('Known to services raw data'!M:M='1. National profile'!J38)*('Known to services raw data'!G:G='1. National profile'!C38),0)),")")</f>
        <v>0 (Isles Of Scilly)</v>
      </c>
      <c r="H38" s="62" t="s">
        <v>75</v>
      </c>
      <c r="I38" s="58">
        <f>INDEX(services_pivot!B:B,MATCH('1. National profile'!$C38,services_pivot!$A:$A,0))</f>
        <v>32.906748198296576</v>
      </c>
      <c r="J38" s="58">
        <f>INDEX(services_pivot!C:C,MATCH('1. National profile'!$C38,services_pivot!$A:$A,0))</f>
        <v>0</v>
      </c>
    </row>
    <row r="39" spans="2:10" x14ac:dyDescent="0.45">
      <c r="B39" s="107"/>
      <c r="C39" s="43" t="s">
        <v>76</v>
      </c>
      <c r="D39" s="72">
        <f>INDEX('Known to services raw data'!I:I,MATCH(CONCATENATE($F$2,"_",C39,"_number"),'Known to services raw data'!A:A,0))</f>
        <v>127890</v>
      </c>
      <c r="E39" s="43" t="str">
        <f>INDEX('Known to services raw data'!L:L,MATCH(CONCATENATE($F$2,"_",C39,"_number"),'Known to services raw data'!A:A,0))</f>
        <v>10.7 per 1000 0-17 yr olds</v>
      </c>
      <c r="F39" s="59" t="str">
        <f t="array" ref="F39">CONCATENATE(ROUND(I39,2)," (",INDEX('Known to services raw data'!C:C,MATCH(1,('Known to services raw data'!M:M='1. National profile'!I39)*('Known to services raw data'!G:G='1. National profile'!C39),0)),")")</f>
        <v>90.58 (Newham)</v>
      </c>
      <c r="G39" s="43" t="str">
        <f t="array" ref="G39">CONCATENATE(ROUND(J39,2)," (",INDEX('Known to services raw data'!C:C,MATCH(1,('Known to services raw data'!M:M='1. National profile'!J39)*('Known to services raw data'!G:G='1. National profile'!C39),0)),")")</f>
        <v>0 (Isles Of Scilly)</v>
      </c>
      <c r="H39" s="62" t="s">
        <v>75</v>
      </c>
      <c r="I39" s="58">
        <f>INDEX(services_pivot!B:B,MATCH('1. National profile'!$C39,services_pivot!$A:$A,0))</f>
        <v>90.577240749939349</v>
      </c>
      <c r="J39" s="58">
        <f>INDEX(services_pivot!C:C,MATCH('1. National profile'!$C39,services_pivot!$A:$A,0))</f>
        <v>0</v>
      </c>
    </row>
    <row r="40" spans="2:10" ht="28.5" x14ac:dyDescent="0.45">
      <c r="B40" s="107"/>
      <c r="C40" s="43" t="s">
        <v>77</v>
      </c>
      <c r="D40" s="43" t="str">
        <f>CONCATENATE(ROUND(INDEX('Known to services raw data'!I:I,MATCH(CONCATENATE($F$2,"_",C40,"_proportion"),'Known to services raw data'!A:A,0)),1)," per 1000 households")</f>
        <v>1.6 per 1000 households</v>
      </c>
      <c r="E40" s="43" t="str">
        <f>INDEX('Known to services raw data'!L:L,MATCH(CONCATENATE($F$2,"_",C40,"_proportion"),'Known to services raw data'!A:A,0))</f>
        <v>1.6 per 1000 households</v>
      </c>
      <c r="F40" s="59" t="str">
        <f t="array" ref="F40">CONCATENATE(ROUND(I40,2)," (",INDEX('Known to services raw data'!C:C,MATCH(1,('Known to services raw data'!M:M='1. National profile'!I40)*('Known to services raw data'!G:G='1. National profile'!C40),0)),")")</f>
        <v>5.76 (Haringey)</v>
      </c>
      <c r="G40" s="43" t="str">
        <f t="array" ref="G40">CONCATENATE(ROUND(J40,2)," (",INDEX('Known to services raw data'!C:C,MATCH(1,('Known to services raw data'!M:M='1. National profile'!J40)*('Known to services raw data'!G:G='1. National profile'!C40),0)),")")</f>
        <v>0 (Wandsworth)</v>
      </c>
      <c r="H40" s="62" t="s">
        <v>75</v>
      </c>
      <c r="I40" s="58">
        <f>INDEX(services_pivot!B:B,MATCH('1. National profile'!$C40,services_pivot!$A:$A,0))</f>
        <v>5.763532557635326</v>
      </c>
      <c r="J40" s="58">
        <f>INDEX(services_pivot!C:C,MATCH('1. National profile'!$C40,services_pivot!$A:$A,0))</f>
        <v>0</v>
      </c>
    </row>
    <row r="41" spans="2:10" ht="28.5" x14ac:dyDescent="0.45">
      <c r="B41" s="101"/>
      <c r="C41" s="43" t="s">
        <v>78</v>
      </c>
      <c r="D41" s="43" t="str">
        <f>CONCATENATE(ROUND(INDEX('Known to services raw data'!I:I,MATCH(CONCATENATE($F$2,"_",C41,"_proportion"),'Known to services raw data'!A:A,0)),1)," per 1000 households")</f>
        <v>1.5 per 1000 households</v>
      </c>
      <c r="E41" s="43" t="str">
        <f>INDEX('Known to services raw data'!L:L,MATCH(CONCATENATE($F$2,"_",C41,"_proportion"),'Known to services raw data'!A:A,0))</f>
        <v>1.5 per 1000 households</v>
      </c>
      <c r="F41" s="59" t="str">
        <f t="array" ref="F41">CONCATENATE(ROUND(I41,2)," (",INDEX('Known to services raw data'!C:C,MATCH(1,('Known to services raw data'!M:M='1. National profile'!I41)*('Known to services raw data'!G:G='1. National profile'!C41),0)),")")</f>
        <v>4.84 (Salford)</v>
      </c>
      <c r="G41" s="43" t="str">
        <f t="array" ref="G41">CONCATENATE(ROUND(J41,2)," (",INDEX('Known to services raw data'!C:C,MATCH(1,('Known to services raw data'!M:M='1. National profile'!J41)*('Known to services raw data'!G:G='1. National profile'!C41),0)),")")</f>
        <v>0 (Wandsworth)</v>
      </c>
      <c r="H41" s="62" t="s">
        <v>75</v>
      </c>
      <c r="I41" s="58">
        <f>INDEX(services_pivot!B:B,MATCH('1. National profile'!$C41,services_pivot!$A:$A,0))</f>
        <v>4.8430840759395588</v>
      </c>
      <c r="J41" s="58">
        <f>INDEX(services_pivot!C:C,MATCH('1. National profile'!$C41,services_pivot!$A:$A,0))</f>
        <v>0</v>
      </c>
    </row>
    <row r="42" spans="2:10" x14ac:dyDescent="0.45">
      <c r="B42" s="99" t="s">
        <v>79</v>
      </c>
      <c r="C42" s="43" t="s">
        <v>80</v>
      </c>
      <c r="D42" s="72">
        <f>INDEX('Known to services raw data'!I:I,MATCH(CONCATENATE($F$2,"_",C42,"_Number"),'Known to services raw data'!A:A,0))</f>
        <v>34988</v>
      </c>
      <c r="E42" s="43" t="str">
        <f>INDEX('Known to services raw data'!L:L,MATCH(CONCATENATE($F$2,"_",C42,"_Number"),'Known to services raw data'!A:A,0))</f>
        <v>4.06 per 1000 5-17 yr olds</v>
      </c>
      <c r="F42" s="59" t="str">
        <f t="array" ref="F42">CONCATENATE(ROUND(I42,2)," (",INDEX('Known to services raw data'!C:C,MATCH(1,('Known to services raw data'!M:M='1. National profile'!I42)*('Known to services raw data'!G:G='1. National profile'!C42),0)),")")</f>
        <v>29.94 (Torbay)</v>
      </c>
      <c r="G42" s="43" t="str">
        <f t="array" ref="G42">CONCATENATE(ROUND(J42,2)," (",INDEX('Known to services raw data'!C:C,MATCH(1,('Known to services raw data'!M:M='1. National profile'!J42)*('Known to services raw data'!G:G='1. National profile'!C42),0)),")")</f>
        <v>0 (City of London)</v>
      </c>
      <c r="H42" s="62" t="s">
        <v>44</v>
      </c>
      <c r="I42" s="58">
        <f>INDEX(services_pivot!B:B,MATCH('1. National profile'!$C42,services_pivot!$A:$A,0))</f>
        <v>29.937854633882701</v>
      </c>
      <c r="J42" s="58">
        <f>INDEX(services_pivot!C:C,MATCH('1. National profile'!$C42,services_pivot!$A:$A,0))</f>
        <v>0</v>
      </c>
    </row>
    <row r="43" spans="2:10" ht="28.5" x14ac:dyDescent="0.45">
      <c r="B43" s="99"/>
      <c r="C43" s="43" t="s">
        <v>81</v>
      </c>
      <c r="D43" s="72">
        <f>INDEX('Known to services raw data'!I:I,MATCH(CONCATENATE($F$2,"_",C43,"_Number"),'Known to services raw data'!A:A,0))</f>
        <v>15274</v>
      </c>
      <c r="E43" s="43" t="str">
        <f>INDEX('Known to services raw data'!L:L,MATCH(CONCATENATE($F$2,"_",C43,"_Number"),'Known to services raw data'!A:A,0))</f>
        <v>1.3 per 1000 0-17 yr olds</v>
      </c>
      <c r="F43" s="59" t="str">
        <f t="array" ref="F43">CONCATENATE(ROUND(I43,2)," (",INDEX('Known to services raw data'!C:C,MATCH(1,('Known to services raw data'!M:M='1. National profile'!I43)*('Known to services raw data'!G:G='1. National profile'!C43),0)),")")</f>
        <v>4.09 (Thurrock)</v>
      </c>
      <c r="G43" s="43" t="str">
        <f t="array" ref="G43">CONCATENATE(ROUND(J43,2)," (",INDEX('Known to services raw data'!C:C,MATCH(1,('Known to services raw data'!M:M='1. National profile'!J43)*('Known to services raw data'!G:G='1. National profile'!C43),0)),")")</f>
        <v>0 (City of London)</v>
      </c>
      <c r="H43" s="62" t="s">
        <v>34</v>
      </c>
      <c r="I43" s="58">
        <f>INDEX(services_pivot!B:B,MATCH('1. National profile'!$C43,services_pivot!$A:$A,0))</f>
        <v>4.0903066587450301</v>
      </c>
      <c r="J43" s="58">
        <f>INDEX(services_pivot!C:C,MATCH('1. National profile'!$C43,services_pivot!$A:$A,0))</f>
        <v>0</v>
      </c>
    </row>
    <row r="44" spans="2:10" ht="28.5" x14ac:dyDescent="0.45">
      <c r="B44" s="100" t="s">
        <v>82</v>
      </c>
      <c r="C44" s="43" t="s">
        <v>83</v>
      </c>
      <c r="D44" s="72">
        <f>INDEX('Known to services raw data'!I:I,MATCH(CONCATENATE($F$2,"_",C44,"_Number"),'Known to services raw data'!A:A,0))</f>
        <v>10045</v>
      </c>
      <c r="E44" s="43" t="str">
        <f>INDEX('Known to services raw data'!L:L,MATCH(CONCATENATE($F$2,"_",C44,"_Number"),'Known to services raw data'!A:A,0))</f>
        <v>0.8 per 1000 0-17 yr olds</v>
      </c>
      <c r="F44" s="59" t="str">
        <f t="array" ref="F44">CONCATENATE(ROUND(I44,2)," (",INDEX('Known to services raw data'!C:C,MATCH(1,('Known to services raw data'!M:M='1. National profile'!I44)*('Known to services raw data'!G:G='1. National profile'!C44),0)),")")</f>
        <v>3.8 (Tower Hamlets)</v>
      </c>
      <c r="G44" s="43" t="str">
        <f t="array" ref="G44">CONCATENATE(ROUND(J44,2)," (",INDEX('Known to services raw data'!C:C,MATCH(1,('Known to services raw data'!M:M='1. National profile'!J44)*('Known to services raw data'!G:G='1. National profile'!C44),0)),")")</f>
        <v>0 (City of London)</v>
      </c>
      <c r="H44" s="62" t="s">
        <v>34</v>
      </c>
      <c r="I44" s="58">
        <f>INDEX(services_pivot!B:B,MATCH('1. National profile'!$C44,services_pivot!$A:$A,0))</f>
        <v>3.8042635931974131</v>
      </c>
      <c r="J44" s="58">
        <f>INDEX(services_pivot!C:C,MATCH('1. National profile'!$C44,services_pivot!$A:$A,0))</f>
        <v>0</v>
      </c>
    </row>
    <row r="45" spans="2:10" ht="28.5" x14ac:dyDescent="0.45">
      <c r="B45" s="101"/>
      <c r="C45" s="43" t="s">
        <v>84</v>
      </c>
      <c r="D45" s="72">
        <f>INDEX('Known to services raw data'!I:I,MATCH(CONCATENATE($F$2,"_",C45,"_Number"),'Known to services raw data'!A:A,0))</f>
        <v>97479</v>
      </c>
      <c r="E45" s="43" t="str">
        <f>INDEX('Known to services raw data'!L:L,MATCH(CONCATENATE($F$2,"_",C45,"_Number"),'Known to services raw data'!A:A,0))</f>
        <v>96.09 per 10000 0-14 yr olds</v>
      </c>
      <c r="F45" s="59" t="str">
        <f t="array" ref="F45">CONCATENATE(ROUND(I45,2)," (",INDEX('Known to services raw data'!C:C,MATCH(1,('Known to services raw data'!M:M='1. National profile'!I45)*('Known to services raw data'!G:G='1. National profile'!C45),0)),")")</f>
        <v>184.86 (Coventry)</v>
      </c>
      <c r="G45" s="43" t="str">
        <f t="array" ref="G45">CONCATENATE(ROUND(J45,2)," (",INDEX('Known to services raw data'!C:C,MATCH(1,('Known to services raw data'!M:M='1. National profile'!J45)*('Known to services raw data'!G:G='1. National profile'!C45),0)),")")</f>
        <v>45.06 (Derby)</v>
      </c>
      <c r="H45" s="62" t="s">
        <v>85</v>
      </c>
      <c r="I45" s="58">
        <f>INDEX(services_pivot!B:B,MATCH('1. National profile'!$C45,services_pivot!$A:$A,0))</f>
        <v>184.86</v>
      </c>
      <c r="J45" s="58">
        <f>INDEX(services_pivot!C:C,MATCH('1. National profile'!$C45,services_pivot!$A:$A,0))</f>
        <v>45.06</v>
      </c>
    </row>
    <row r="46" spans="2:10" x14ac:dyDescent="0.45">
      <c r="B46" s="99" t="s">
        <v>86</v>
      </c>
      <c r="C46" s="43" t="s">
        <v>87</v>
      </c>
      <c r="D46" s="72">
        <f>INDEX('Known to services raw data'!I:I,MATCH(CONCATENATE($F$2,"_",C46,"_Number"),'Known to services raw data'!A:A,0))</f>
        <v>42262</v>
      </c>
      <c r="E46" s="43" t="str">
        <f>INDEX('Known to services raw data'!L:L,MATCH(CONCATENATE($F$2,"_",C46,"_Number"),'Known to services raw data'!A:A,0))</f>
        <v>3.5 per 1000 0-17 yr olds</v>
      </c>
      <c r="F46" s="59" t="str">
        <f t="array" ref="F46">CONCATENATE(ROUND(I46,2)," (",INDEX('Known to services raw data'!C:C,MATCH(1,('Known to services raw data'!M:M='1. National profile'!I46)*('Known to services raw data'!G:G='1. National profile'!C46),0)),")")</f>
        <v>10.76 (Blackpool)</v>
      </c>
      <c r="G46" s="43" t="str">
        <f t="array" ref="G46">CONCATENATE(ROUND(J46,2)," (",INDEX('Known to services raw data'!C:C,MATCH(1,('Known to services raw data'!M:M='1. National profile'!J46)*('Known to services raw data'!G:G='1. National profile'!C46),0)),")")</f>
        <v>0.77 (Portsmouth)</v>
      </c>
      <c r="H46" s="62" t="s">
        <v>34</v>
      </c>
      <c r="I46" s="58">
        <f>INDEX(services_pivot!B:B,MATCH('1. National profile'!$C46,services_pivot!$A:$A,0))</f>
        <v>10.759756435095488</v>
      </c>
      <c r="J46" s="58">
        <f>INDEX(services_pivot!C:C,MATCH('1. National profile'!$C46,services_pivot!$A:$A,0))</f>
        <v>0.7719202651773146</v>
      </c>
    </row>
    <row r="47" spans="2:10" x14ac:dyDescent="0.45">
      <c r="B47" s="99"/>
      <c r="C47" s="43" t="s">
        <v>88</v>
      </c>
      <c r="D47" s="72">
        <f>INDEX('Known to services raw data'!I:I,MATCH(CONCATENATE($F$2,"_",C47,"_Number"),'Known to services raw data'!A:A,0))</f>
        <v>24460</v>
      </c>
      <c r="E47" s="43" t="str">
        <f>INDEX('Known to services raw data'!L:L,MATCH(CONCATENATE($F$2,"_",C47,"_Number"),'Known to services raw data'!A:A,0))</f>
        <v>2 per 1000 0-17 yr olds</v>
      </c>
      <c r="F47" s="59" t="str">
        <f t="array" ref="F47">CONCATENATE(ROUND(I47,2)," (",INDEX('Known to services raw data'!C:C,MATCH(1,('Known to services raw data'!M:M='1. National profile'!I47)*('Known to services raw data'!G:G='1. National profile'!C47),0)),")")</f>
        <v>8.77 (Isle of Wight)</v>
      </c>
      <c r="G47" s="43" t="str">
        <f t="array" ref="G47">CONCATENATE(ROUND(J47,2)," (",INDEX('Known to services raw data'!C:C,MATCH(1,('Known to services raw data'!M:M='1. National profile'!J47)*('Known to services raw data'!G:G='1. National profile'!C47),0)),")")</f>
        <v>0.38 (Westminster)</v>
      </c>
      <c r="H47" s="62" t="s">
        <v>89</v>
      </c>
      <c r="I47" s="58">
        <f>INDEX(services_pivot!B:B,MATCH('1. National profile'!$C47,services_pivot!$A:$A,0))</f>
        <v>8.7659334914954368</v>
      </c>
      <c r="J47" s="58">
        <f>INDEX(services_pivot!C:C,MATCH('1. National profile'!$C47,services_pivot!$A:$A,0))</f>
        <v>0.37938665823585205</v>
      </c>
    </row>
    <row r="48" spans="2:10" ht="28.5" x14ac:dyDescent="0.45">
      <c r="B48" s="99"/>
      <c r="C48" s="43" t="s">
        <v>90</v>
      </c>
      <c r="D48" s="72">
        <f>INDEX('Known to services raw data'!I:I,MATCH(CONCATENATE($F$2,"_",C48,"_Number"),'Known to services raw data'!A:A,0))</f>
        <v>188503</v>
      </c>
      <c r="E48" s="43" t="str">
        <f>CONCATENATE(INDEX('Known to services raw data'!L:L,MATCH(CONCATENATE($F$2,"_",C48,"_Number"),'Known to services raw data'!A:A,0))," per 100 enrolments")</f>
        <v>15.8 per 1000 0-17 yr olds per 100 enrolments</v>
      </c>
      <c r="F48" s="59" t="str">
        <f t="array" ref="F48">CONCATENATE(ROUND(I48,2)," (",INDEX('Known to services raw data'!C:C,MATCH(1,('Known to services raw data'!M:M='1. National profile'!I48)*('Known to services raw data'!G:G='1. National profile'!C48),0)),")")</f>
        <v>50.08 (Hartlepool)</v>
      </c>
      <c r="G48" s="43" t="str">
        <f t="array" ref="G48">CONCATENATE(ROUND(J48,2)," (",INDEX('Known to services raw data'!C:C,MATCH(1,('Known to services raw data'!M:M='1. National profile'!J48)*('Known to services raw data'!G:G='1. National profile'!C48),0)),")")</f>
        <v>6.4 (Rutland)</v>
      </c>
      <c r="H48" s="62" t="s">
        <v>34</v>
      </c>
      <c r="I48" s="58">
        <f>INDEX(services_pivot!B:B,MATCH('1. National profile'!$C48,services_pivot!$A:$A,0))</f>
        <v>50.084974507647708</v>
      </c>
      <c r="J48" s="58">
        <f>INDEX(services_pivot!C:C,MATCH('1. National profile'!$C48,services_pivot!$A:$A,0))</f>
        <v>6.404508774177021</v>
      </c>
    </row>
    <row r="49" spans="2:10" x14ac:dyDescent="0.45">
      <c r="B49" s="99"/>
      <c r="C49" s="43" t="s">
        <v>91</v>
      </c>
      <c r="D49" s="72">
        <f>INDEX('Known to services raw data'!I:I,MATCH(CONCATENATE($F$2,"_",C49,"_Number"),'Known to services raw data'!A:A,0))</f>
        <v>771863</v>
      </c>
      <c r="E49" s="43" t="str">
        <f>CONCATENATE(ROUND(INDEX('Known to services raw data'!K:K,MATCH(CONCATENATE($F$2,"_",C49,"_Number"),'Known to services raw data'!A:A,0)),1)," per 1000 enrolments")</f>
        <v>0 per 1000 enrolments</v>
      </c>
      <c r="F49" s="59" t="str">
        <f t="array" ref="F49">CONCATENATE(ROUND(I49,2)," (",INDEX('Known to services raw data'!C:C,MATCH(1,('Known to services raw data'!M:M='1. National profile'!I49)*('Known to services raw data'!G:G='1. National profile'!C49),0)),")")</f>
        <v>101.56 (Middlesbrough)</v>
      </c>
      <c r="G49" s="43" t="str">
        <f t="array" ref="G49">CONCATENATE(ROUND(J49,2)," (",INDEX('Known to services raw data'!C:C,MATCH(1,('Known to services raw data'!M:M='1. National profile'!J49)*('Known to services raw data'!G:G='1. National profile'!C49),0)),")")</f>
        <v>35.22 (Rutland)</v>
      </c>
      <c r="H49" s="62" t="s">
        <v>34</v>
      </c>
      <c r="I49" s="58">
        <f>INDEX(services_pivot!B:B,MATCH('1. National profile'!$C49,services_pivot!$A:$A,0))</f>
        <v>101.5593762495002</v>
      </c>
      <c r="J49" s="58">
        <f>INDEX(services_pivot!C:C,MATCH('1. National profile'!$C49,services_pivot!$A:$A,0))</f>
        <v>35.224798257973617</v>
      </c>
    </row>
    <row r="50" spans="2:10" ht="28.5" x14ac:dyDescent="0.45">
      <c r="B50" s="95" t="s">
        <v>92</v>
      </c>
      <c r="C50" s="43" t="s">
        <v>93</v>
      </c>
      <c r="D50" s="72">
        <f>INDEX('Known to services raw data'!I:I,MATCH(CONCATENATE($F$2,"_",C50,"_Number"),'Known to services raw data'!A:A,0))</f>
        <v>193333</v>
      </c>
      <c r="E50" s="43" t="str">
        <f>INDEX('Known to services raw data'!L:L,MATCH(CONCATENATE($F$2,"_",C50,"_Number"),'Known to services raw data'!A:A,0))</f>
        <v>16.2 per 1000 0-17 yr olds</v>
      </c>
      <c r="F50" s="59" t="str">
        <f t="array" ref="F50">CONCATENATE(ROUND(I50,2)," (",INDEX('Known to services raw data'!C:C,MATCH(1,('Known to services raw data'!M:M='1. National profile'!I50)*('Known to services raw data'!G:G='1. National profile'!C50),0)),")")</f>
        <v>43.01 (Manchester)</v>
      </c>
      <c r="G50" s="43" t="str">
        <f t="array" ref="G50">CONCATENATE(ROUND(J50,2)," (",INDEX('Known to services raw data'!C:C,MATCH(1,('Known to services raw data'!M:M='1. National profile'!J50)*('Known to services raw data'!G:G='1. National profile'!C50),0)),")")</f>
        <v>0.33 (Calderdale)</v>
      </c>
      <c r="H50" s="62" t="s">
        <v>34</v>
      </c>
      <c r="I50" s="58">
        <f>INDEX(services_pivot!B:B,MATCH('1. National profile'!$C50,services_pivot!$A:$A,0))</f>
        <v>43.005198340466706</v>
      </c>
      <c r="J50" s="58">
        <f>INDEX(services_pivot!C:C,MATCH('1. National profile'!$C50,services_pivot!$A:$A,0))</f>
        <v>0.32593815866669562</v>
      </c>
    </row>
    <row r="51" spans="2:10" ht="28.5" x14ac:dyDescent="0.45">
      <c r="B51" s="95" t="s">
        <v>94</v>
      </c>
      <c r="C51" s="43" t="s">
        <v>95</v>
      </c>
      <c r="D51" s="72">
        <f>INDEX('Known to services raw data'!I:I,MATCH(CONCATENATE($F$2,"_",C51,"_Number"),'Known to services raw data'!A:A,0))</f>
        <v>10451</v>
      </c>
      <c r="E51" s="43" t="str">
        <f>INDEX('Known to services raw data'!L:L,MATCH(CONCATENATE($F$2,"_",C51,"_Number"),'Known to services raw data'!A:A,0))</f>
        <v>0.9 per 1000 0-17 yr olds</v>
      </c>
      <c r="F51" s="59" t="str">
        <f t="array" ref="F51">CONCATENATE(ROUND(I51,2)," (",INDEX('Known to services raw data'!C:C,MATCH(1,('Known to services raw data'!M:M='1. National profile'!I51)*('Known to services raw data'!G:G='1. National profile'!C51),0)),")")</f>
        <v>3.38 (Middlesbrough)</v>
      </c>
      <c r="G51" s="43" t="str">
        <f t="array" ref="G51">CONCATENATE(ROUND(J51,2)," (",INDEX('Known to services raw data'!C:C,MATCH(1,('Known to services raw data'!M:M='1. National profile'!J51)*('Known to services raw data'!G:G='1. National profile'!C51),0)),")")</f>
        <v>0.13 (Richmond upon Thames)</v>
      </c>
      <c r="H51" s="62" t="s">
        <v>34</v>
      </c>
      <c r="I51" s="58">
        <f>INDEX(services_pivot!B:B,MATCH('1. National profile'!$C51,services_pivot!$A:$A,0))</f>
        <v>3.3832620797834712</v>
      </c>
      <c r="J51" s="58">
        <f>INDEX(services_pivot!C:C,MATCH('1. National profile'!$C51,services_pivot!$A:$A,0))</f>
        <v>0.13179571663920922</v>
      </c>
    </row>
    <row r="52" spans="2:10" ht="43.15" thickBot="1" x14ac:dyDescent="0.5">
      <c r="B52" s="7" t="s">
        <v>96</v>
      </c>
      <c r="C52" s="44" t="s">
        <v>97</v>
      </c>
      <c r="D52" s="73">
        <f>INDEX('Known to services raw data'!I:I,MATCH(CONCATENATE($F$2,"_",C52,"_Number"),'Known to services raw data'!A:A,0))</f>
        <v>14831</v>
      </c>
      <c r="E52" s="44" t="str">
        <f>INDEX('Known to services raw data'!L:L,MATCH(CONCATENATE($F$2,"_",C52,"_Number"),'Known to services raw data'!A:A,0))</f>
        <v>1.2 per 1000 0-17 yr olds</v>
      </c>
      <c r="F52" s="63" t="str">
        <f t="array" ref="F52">CONCATENATE(ROUND(I52,2)," (",INDEX('Known to services raw data'!C:C,MATCH(1,('Known to services raw data'!M:M='1. National profile'!I52)*('Known to services raw data'!G:G='1. National profile'!C52),0)),")")</f>
        <v>4.77 (Liverpool)</v>
      </c>
      <c r="G52" s="44" t="str">
        <f t="array" ref="G52">CONCATENATE(ROUND(J52,2)," (",INDEX('Known to services raw data'!C:C,MATCH(1,('Known to services raw data'!M:M='1. National profile'!J52)*('Known to services raw data'!G:G='1. National profile'!C52),0)),")")</f>
        <v>0.05 (Cumbria)</v>
      </c>
      <c r="H52" s="64" t="s">
        <v>98</v>
      </c>
      <c r="I52" s="58">
        <f>INDEX(services_pivot!B:B,MATCH('1. National profile'!$C52,services_pivot!$A:$A,0))</f>
        <v>4.7733451349813487</v>
      </c>
      <c r="J52" s="58">
        <f>INDEX(services_pivot!C:C,MATCH('1. National profile'!$C52,services_pivot!$A:$A,0))</f>
        <v>5.405405405405405E-2</v>
      </c>
    </row>
    <row r="55" spans="2:10" ht="18.399999999999999" thickBot="1" x14ac:dyDescent="0.6">
      <c r="B55" s="8" t="s">
        <v>99</v>
      </c>
    </row>
    <row r="56" spans="2:10" x14ac:dyDescent="0.45">
      <c r="B56" s="83" t="s">
        <v>15</v>
      </c>
      <c r="C56" s="84" t="s">
        <v>16</v>
      </c>
      <c r="D56" s="61" t="s">
        <v>17</v>
      </c>
      <c r="E56" s="61" t="s">
        <v>18</v>
      </c>
      <c r="F56" s="28" t="s">
        <v>54</v>
      </c>
      <c r="G56" s="28" t="s">
        <v>55</v>
      </c>
      <c r="H56" s="82" t="s">
        <v>21</v>
      </c>
    </row>
    <row r="57" spans="2:10" ht="28.5" x14ac:dyDescent="0.45">
      <c r="B57" s="102" t="s">
        <v>22</v>
      </c>
      <c r="C57" s="39" t="s">
        <v>100</v>
      </c>
      <c r="D57" s="69">
        <f>ROUND(INDEX('High-risk C19 raw data'!I:I,MATCH(CONCATENATE($F$2,"_",C57,"_Number"),'High-risk C19 raw data'!A:A,0)),0)</f>
        <v>106253</v>
      </c>
      <c r="E57" s="43" t="str">
        <f>INDEX('High-risk C19 raw data'!L:L,MATCH(CONCATENATE($F$2,"_",C57,"_Number"),'High-risk C19 raw data'!A:A,0))</f>
        <v>166.58 per 1000 0-1 yr olds</v>
      </c>
      <c r="F57" s="59" t="str" cm="1">
        <f t="array" ref="F57">CONCATENATE(ROUND(I57,2)," (",INDEX('High-risk C19 raw data'!C:C,MATCH(1,('High-risk C19 raw data'!M:M='1. National profile'!I57)*('High-risk C19 raw data'!G:G='1. National profile'!C57)*('High-risk C19 raw data'!N:N=0),0)),")")</f>
        <v>223.34 (Hackney)</v>
      </c>
      <c r="G57" s="43" t="str">
        <f t="array" ref="G57">CONCATENATE(ROUND(J57,2)," (",INDEX('High-risk C19 raw data'!C:C,MATCH(1,('High-risk C19 raw data'!M:M='1. National profile'!J57)*('High-risk C19 raw data'!N:N=0),0)),")")</f>
        <v>127.21 (Wokingham)</v>
      </c>
      <c r="H57" s="86" t="s">
        <v>24</v>
      </c>
      <c r="I57" s="58">
        <f>INDEX('high risk_pivot'!B:B,MATCH('1. National profile'!$C57,'high risk_pivot'!$A:$A,0))</f>
        <v>223.34</v>
      </c>
      <c r="J57" s="58">
        <f>INDEX('high risk_pivot'!C:C,MATCH('1. National profile'!$C57,'high risk_pivot'!$A:$A,0))</f>
        <v>127.21</v>
      </c>
    </row>
    <row r="58" spans="2:10" ht="28.5" x14ac:dyDescent="0.45">
      <c r="B58" s="103"/>
      <c r="C58" s="39" t="s">
        <v>101</v>
      </c>
      <c r="D58" s="69">
        <f>ROUND(INDEX('High-risk C19 raw data'!I:I,MATCH(CONCATENATE($F$2,"_",C58,"_Number"),'High-risk C19 raw data'!A:A,0)),0)</f>
        <v>557512</v>
      </c>
      <c r="E58" s="43" t="str">
        <f>INDEX('High-risk C19 raw data'!L:L,MATCH(CONCATENATE($F$2,"_",C58,"_Number"),'High-risk C19 raw data'!A:A,0))</f>
        <v>166.58 per 1000 0-4 yr olds</v>
      </c>
      <c r="F58" s="59" t="str">
        <f t="array" ref="F58">CONCATENATE(ROUND(I58,2)," (",INDEX('High-risk C19 raw data'!C:C,MATCH(1,('High-risk C19 raw data'!M:M='1. National profile'!I58)*('High-risk C19 raw data'!G:G='1. National profile'!C58)*('High-risk C19 raw data'!N:N=0),0)),")")</f>
        <v>223.34 (Hackney)</v>
      </c>
      <c r="G58" s="43" t="str">
        <f t="array" ref="G58">CONCATENATE(ROUND(J58,2)," (",INDEX('High-risk C19 raw data'!C:C,MATCH(1,('High-risk C19 raw data'!M:M='1. National profile'!J58)*('High-risk C19 raw data'!N:N=0),0)),")")</f>
        <v>127.21 (Wokingham)</v>
      </c>
      <c r="H58" s="86" t="s">
        <v>24</v>
      </c>
      <c r="I58" s="58">
        <f>INDEX('high risk_pivot'!B:B,MATCH('1. National profile'!$C58,'high risk_pivot'!$A:$A,0))</f>
        <v>223.34</v>
      </c>
      <c r="J58" s="58">
        <f>INDEX('high risk_pivot'!C:C,MATCH('1. National profile'!$C58,'high risk_pivot'!$A:$A,0))</f>
        <v>127.21</v>
      </c>
    </row>
    <row r="59" spans="2:10" ht="28.5" x14ac:dyDescent="0.45">
      <c r="B59" s="103"/>
      <c r="C59" s="39" t="s">
        <v>102</v>
      </c>
      <c r="D59" s="69">
        <f>ROUND(INDEX('High-risk C19 raw data'!I:I,MATCH(CONCATENATE($F$2,"_",C59,"_Number"),'High-risk C19 raw data'!A:A,0)),0)</f>
        <v>8098</v>
      </c>
      <c r="E59" s="43" t="str">
        <f>INDEX('High-risk C19 raw data'!L:L,MATCH(CONCATENATE($F$2,"_",C59,"_Number"),'High-risk C19 raw data'!A:A,0))</f>
        <v>12.7 per 1000 0-1 yr olds</v>
      </c>
      <c r="F59" s="59" t="str">
        <f t="array" ref="F59">CONCATENATE(ROUND(I59,2)," (",INDEX('High-risk C19 raw data'!C:C,MATCH(1,('High-risk C19 raw data'!M:M='1. National profile'!I59)*('High-risk C19 raw data'!G:G='1. National profile'!C59)*('High-risk C19 raw data'!N:N=0),0)),")")</f>
        <v>21.37 (Manchester)</v>
      </c>
      <c r="G59" s="43" t="str">
        <f t="array" ref="G59">CONCATENATE(ROUND(J59,2)," (",INDEX('High-risk C19 raw data'!C:C,MATCH(1,('High-risk C19 raw data'!M:M='1. National profile'!J59)*('High-risk C19 raw data'!N:N=0),0)),")")</f>
        <v>11.86 (Dorset)</v>
      </c>
      <c r="H59" s="86" t="s">
        <v>24</v>
      </c>
      <c r="I59" s="58">
        <f>INDEX('high risk_pivot'!B:B,MATCH('1. National profile'!$C59,'high risk_pivot'!$A:$A,0))</f>
        <v>21.37</v>
      </c>
      <c r="J59" s="58">
        <f>INDEX('high risk_pivot'!C:C,MATCH('1. National profile'!$C59,'high risk_pivot'!$A:$A,0))</f>
        <v>11.86</v>
      </c>
    </row>
    <row r="60" spans="2:10" ht="28.5" x14ac:dyDescent="0.45">
      <c r="B60" s="103"/>
      <c r="C60" s="39" t="s">
        <v>103</v>
      </c>
      <c r="D60" s="69">
        <f>ROUND(INDEX('High-risk C19 raw data'!I:I,MATCH(CONCATENATE($F$2,"_",C60,"_Number"),'High-risk C19 raw data'!A:A,0)),0)</f>
        <v>42491</v>
      </c>
      <c r="E60" s="43" t="str">
        <f>INDEX('High-risk C19 raw data'!L:L,MATCH(CONCATENATE($F$2,"_",C60,"_Number"),'High-risk C19 raw data'!A:A,0))</f>
        <v>12.7 per 1000 0-4 yr olds</v>
      </c>
      <c r="F60" s="59" t="str">
        <f t="array" ref="F60">CONCATENATE(ROUND(I60,2)," (",INDEX('High-risk C19 raw data'!C:C,MATCH(1,('High-risk C19 raw data'!M:M='1. National profile'!I60)*('High-risk C19 raw data'!G:G='1. National profile'!C60)*('High-risk C19 raw data'!N:N=0),0)),")")</f>
        <v>21.37 (Manchester)</v>
      </c>
      <c r="G60" s="43" t="str">
        <f t="array" ref="G60">CONCATENATE(ROUND(J60,2)," (",INDEX('High-risk C19 raw data'!C:C,MATCH(1,('High-risk C19 raw data'!M:M='1. National profile'!J60)*('High-risk C19 raw data'!N:N=0),0)),")")</f>
        <v>11.86 (Dorset)</v>
      </c>
      <c r="H60" s="86" t="s">
        <v>24</v>
      </c>
      <c r="I60" s="58">
        <f>INDEX('high risk_pivot'!B:B,MATCH('1. National profile'!$C60,'high risk_pivot'!$A:$A,0))</f>
        <v>21.37</v>
      </c>
      <c r="J60" s="58">
        <f>INDEX('high risk_pivot'!C:C,MATCH('1. National profile'!$C60,'high risk_pivot'!$A:$A,0))</f>
        <v>11.86</v>
      </c>
    </row>
    <row r="61" spans="2:10" ht="42.75" x14ac:dyDescent="0.45">
      <c r="B61" s="103"/>
      <c r="C61" s="39" t="s">
        <v>104</v>
      </c>
      <c r="D61" s="69">
        <f>ROUND(INDEX('High-risk C19 raw data'!I:I,MATCH(CONCATENATE($F$2,"_",C61,"_Number"),'High-risk C19 raw data'!A:A,0)),0)</f>
        <v>17226</v>
      </c>
      <c r="E61" s="43" t="str">
        <f>INDEX('High-risk C19 raw data'!L:L,MATCH(CONCATENATE($F$2,"_",C61,"_Number"),'High-risk C19 raw data'!A:A,0))</f>
        <v>27.01 per 1000 under 1 yr olds</v>
      </c>
      <c r="F61" s="59" t="str">
        <f t="array" ref="F61">CONCATENATE(ROUND(I61,2)," (",INDEX('High-risk C19 raw data'!C:C,MATCH(1,('High-risk C19 raw data'!M:M='1. National profile'!I61)*('High-risk C19 raw data'!G:G='1. National profile'!C61)*('High-risk C19 raw data'!N:N=0),0)),")")</f>
        <v>75.08 (Hartlepool)</v>
      </c>
      <c r="G61" s="43" t="str">
        <f t="array" ref="G61">CONCATENATE(ROUND(J61,2)," (",INDEX('High-risk C19 raw data'!C:C,MATCH(1,('High-risk C19 raw data'!M:M='1. National profile'!J61)*('High-risk C19 raw data'!N:N=0),0)),")")</f>
        <v>9.81 (Havering)</v>
      </c>
      <c r="H61" s="62" t="s">
        <v>34</v>
      </c>
      <c r="I61" s="58">
        <f>INDEX('high risk_pivot'!B:B,MATCH('1. National profile'!$C61,'high risk_pivot'!$A:$A,0))</f>
        <v>75.075075075075105</v>
      </c>
      <c r="J61" s="58">
        <f>INDEX('high risk_pivot'!C:C,MATCH('1. National profile'!$C61,'high risk_pivot'!$A:$A,0))</f>
        <v>9.8068350668647906</v>
      </c>
    </row>
    <row r="62" spans="2:10" ht="42.75" x14ac:dyDescent="0.45">
      <c r="B62" s="103"/>
      <c r="C62" s="39" t="s">
        <v>105</v>
      </c>
      <c r="D62" s="69">
        <f>ROUND(INDEX('High-risk C19 raw data'!I:I,MATCH(CONCATENATE($F$2,"_",C62,"_Number"),'High-risk C19 raw data'!A:A,0)),0)</f>
        <v>78377</v>
      </c>
      <c r="E62" s="43" t="str">
        <f>INDEX('High-risk C19 raw data'!L:L,MATCH(CONCATENATE($F$2,"_",C62,"_Number"),'High-risk C19 raw data'!A:A,0))</f>
        <v>23.42 per 1000 0-4 yr olds</v>
      </c>
      <c r="F62" s="59" t="str">
        <f t="array" ref="F62">CONCATENATE(ROUND(I62,2)," (",INDEX('High-risk C19 raw data'!C:C,MATCH(1,('High-risk C19 raw data'!M:M='1. National profile'!I62)*('High-risk C19 raw data'!G:G='1. National profile'!C62)*('High-risk C19 raw data'!N:N=0),0)),")")</f>
        <v>58.46 (Blackpool)</v>
      </c>
      <c r="G62" s="43" t="str">
        <f t="array" ref="G62">CONCATENATE(ROUND(J62,2)," (",INDEX('High-risk C19 raw data'!C:C,MATCH(1,('High-risk C19 raw data'!M:M='1. National profile'!J62)*('High-risk C19 raw data'!N:N=0),0)),")")</f>
        <v>9.12 (Trafford)</v>
      </c>
      <c r="H62" s="62" t="s">
        <v>34</v>
      </c>
      <c r="I62" s="58">
        <f>INDEX('high risk_pivot'!B:B,MATCH('1. National profile'!$C62,'high risk_pivot'!$A:$A,0))</f>
        <v>58.457860131500297</v>
      </c>
      <c r="J62" s="58">
        <f>INDEX('high risk_pivot'!C:C,MATCH('1. National profile'!$C62,'high risk_pivot'!$A:$A,0))</f>
        <v>9.1150261886946495</v>
      </c>
    </row>
    <row r="63" spans="2:10" ht="28.5" x14ac:dyDescent="0.45">
      <c r="B63" s="104"/>
      <c r="C63" s="39" t="s">
        <v>106</v>
      </c>
      <c r="D63" s="69">
        <f>ROUND(INDEX('High-risk C19 raw data'!I:I,MATCH(CONCATENATE($F$2,"_",C63,"_Number"),'High-risk C19 raw data'!A:A,0)),0)</f>
        <v>3565</v>
      </c>
      <c r="E63" s="43" t="str">
        <f>INDEX('High-risk C19 raw data'!L:L,MATCH(CONCATENATE($F$2,"_",C63,"_Number"),'High-risk C19 raw data'!A:A,0))</f>
        <v>0.3 per 1000 0-17 yr olds</v>
      </c>
      <c r="F63" s="59" t="str">
        <f t="array" ref="F63">CONCATENATE(ROUND(I63,2)," (",INDEX('High-risk C19 raw data'!C:C,MATCH(1,('High-risk C19 raw data'!M:M='1. National profile'!I63)*('High-risk C19 raw data'!G:G='1. National profile'!C63)*('High-risk C19 raw data'!N:N=0),0)),")")</f>
        <v>0.84 (Plymouth)</v>
      </c>
      <c r="G63" s="43" t="str">
        <f t="array" ref="G63">CONCATENATE(ROUND(J63,2)," (",INDEX('High-risk C19 raw data'!C:C,MATCH(1,('High-risk C19 raw data'!M:M='1. National profile'!J63)*('High-risk C19 raw data'!N:N=0),0)),")")</f>
        <v>0.11 (Westminster)</v>
      </c>
      <c r="H63" s="62" t="s">
        <v>34</v>
      </c>
      <c r="I63" s="58">
        <f>INDEX('high risk_pivot'!B:B,MATCH('1. National profile'!$C63,'high risk_pivot'!$A:$A,0))</f>
        <v>0.83726594611051897</v>
      </c>
      <c r="J63" s="58">
        <f>INDEX('high risk_pivot'!C:C,MATCH('1. National profile'!$C63,'high risk_pivot'!$A:$A,0))</f>
        <v>0.105385182843292</v>
      </c>
    </row>
    <row r="64" spans="2:10" ht="28.5" x14ac:dyDescent="0.45">
      <c r="B64" s="102" t="s">
        <v>26</v>
      </c>
      <c r="C64" s="39" t="s">
        <v>107</v>
      </c>
      <c r="D64" s="69">
        <f>ROUND(INDEX('High-risk C19 raw data'!I:I,MATCH(CONCATENATE($F$2,"_",C64,"_Number"),'High-risk C19 raw data'!A:A,0)),0)</f>
        <v>45495</v>
      </c>
      <c r="E64" s="43" t="str">
        <f>INDEX('High-risk C19 raw data'!L:L,MATCH(CONCATENATE($F$2,"_",C64,"_Number"),'High-risk C19 raw data'!A:A,0))</f>
        <v>71.33 per 1000 0-1 yr olds</v>
      </c>
      <c r="F64" s="59" t="str">
        <f t="array" ref="F64">CONCATENATE(ROUND(I64,2)," (",INDEX('High-risk C19 raw data'!C:C,MATCH(1,('High-risk C19 raw data'!M:M='1. National profile'!I64)*('High-risk C19 raw data'!G:G='1. National profile'!C64)*('High-risk C19 raw data'!N:N=0),0)),")")</f>
        <v>111.87 (Hackney)</v>
      </c>
      <c r="G64" s="43" t="str">
        <f t="array" ref="G64">CONCATENATE(ROUND(J64,2)," (",INDEX('High-risk C19 raw data'!C:C,MATCH(1,('High-risk C19 raw data'!M:M='1. National profile'!J64)*('High-risk C19 raw data'!N:N=0),0)),")")</f>
        <v>52.65 (Wokingham)</v>
      </c>
      <c r="H64" s="86" t="s">
        <v>24</v>
      </c>
      <c r="I64" s="58">
        <f>INDEX('high risk_pivot'!B:B,MATCH('1. National profile'!$C64,'high risk_pivot'!$A:$A,0))</f>
        <v>111.87</v>
      </c>
      <c r="J64" s="58">
        <f>INDEX('high risk_pivot'!C:C,MATCH('1. National profile'!$C64,'high risk_pivot'!$A:$A,0))</f>
        <v>52.65</v>
      </c>
    </row>
    <row r="65" spans="2:10" ht="28.5" x14ac:dyDescent="0.45">
      <c r="B65" s="103"/>
      <c r="C65" s="39" t="s">
        <v>108</v>
      </c>
      <c r="D65" s="69">
        <f>ROUND(INDEX('High-risk C19 raw data'!I:I,MATCH(CONCATENATE($F$2,"_",C65,"_Number"),'High-risk C19 raw data'!A:A,0)),0)</f>
        <v>238713</v>
      </c>
      <c r="E65" s="43" t="str">
        <f>INDEX('High-risk C19 raw data'!L:L,MATCH(CONCATENATE($F$2,"_",C65,"_Number"),'High-risk C19 raw data'!A:A,0))</f>
        <v>71.33 per 1000 0-4 yr olds</v>
      </c>
      <c r="F65" s="59" t="str">
        <f t="array" ref="F65">CONCATENATE(ROUND(I65,2)," (",INDEX('High-risk C19 raw data'!C:C,MATCH(1,('High-risk C19 raw data'!M:M='1. National profile'!I65)*('High-risk C19 raw data'!G:G='1. National profile'!C65)*('High-risk C19 raw data'!N:N=0),0)),")")</f>
        <v>111.87 (Hackney)</v>
      </c>
      <c r="G65" s="43" t="str">
        <f t="array" ref="G65">CONCATENATE(ROUND(J65,2)," (",INDEX('High-risk C19 raw data'!C:C,MATCH(1,('High-risk C19 raw data'!M:M='1. National profile'!J65)*('High-risk C19 raw data'!N:N=0),0)),")")</f>
        <v>52.65 (Wokingham)</v>
      </c>
      <c r="H65" s="86" t="s">
        <v>24</v>
      </c>
      <c r="I65" s="58">
        <f>INDEX('high risk_pivot'!B:B,MATCH('1. National profile'!$C65,'high risk_pivot'!$A:$A,0))</f>
        <v>111.87</v>
      </c>
      <c r="J65" s="58">
        <f>INDEX('high risk_pivot'!C:C,MATCH('1. National profile'!$C65,'high risk_pivot'!$A:$A,0))</f>
        <v>52.65</v>
      </c>
    </row>
    <row r="66" spans="2:10" ht="42.75" x14ac:dyDescent="0.45">
      <c r="B66" s="103"/>
      <c r="C66" s="39" t="s">
        <v>109</v>
      </c>
      <c r="D66" s="69">
        <f>ROUND(INDEX('High-risk C19 raw data'!I:I,MATCH(CONCATENATE($F$2,"_",C66,"_Number"),'High-risk C19 raw data'!A:A,0)),0)</f>
        <v>11787</v>
      </c>
      <c r="E66" s="43" t="str">
        <f>INDEX('High-risk C19 raw data'!L:L,MATCH(CONCATENATE($F$2,"_",C66,"_Number"),'High-risk C19 raw data'!A:A,0))</f>
        <v>18.48 per 1000 under 1 yr olds</v>
      </c>
      <c r="F66" s="59" t="str">
        <f t="array" ref="F66">CONCATENATE(ROUND(I66,2)," (",INDEX('High-risk C19 raw data'!C:C,MATCH(1,('High-risk C19 raw data'!M:M='1. National profile'!I66)*('High-risk C19 raw data'!G:G='1. National profile'!C66)*('High-risk C19 raw data'!N:N=0),0)),")")</f>
        <v>48.05 (Hartlepool)</v>
      </c>
      <c r="G66" s="43" t="str">
        <f t="array" ref="G66">CONCATENATE(ROUND(J66,2)," (",INDEX('High-risk C19 raw data'!C:C,MATCH(1,('High-risk C19 raw data'!M:M='1. National profile'!J66)*('High-risk C19 raw data'!N:N=0),0)),")")</f>
        <v>6.84 (Havering)</v>
      </c>
      <c r="H66" s="62" t="s">
        <v>34</v>
      </c>
      <c r="I66" s="58">
        <f>INDEX('high risk_pivot'!B:B,MATCH('1. National profile'!$C66,'high risk_pivot'!$A:$A,0))</f>
        <v>48.048048048048003</v>
      </c>
      <c r="J66" s="58">
        <f>INDEX('high risk_pivot'!C:C,MATCH('1. National profile'!$C66,'high risk_pivot'!$A:$A,0))</f>
        <v>6.8350668647845501</v>
      </c>
    </row>
    <row r="67" spans="2:10" ht="42.75" x14ac:dyDescent="0.45">
      <c r="B67" s="103"/>
      <c r="C67" s="39" t="s">
        <v>110</v>
      </c>
      <c r="D67" s="69">
        <f>ROUND(INDEX('High-risk C19 raw data'!I:I,MATCH(CONCATENATE($F$2,"_",C67,"_Number"),'High-risk C19 raw data'!A:A,0)),0)</f>
        <v>55735</v>
      </c>
      <c r="E67" s="43" t="str">
        <f>INDEX('High-risk C19 raw data'!L:L,MATCH(CONCATENATE($F$2,"_",C67,"_Number"),'High-risk C19 raw data'!A:A,0))</f>
        <v>16.65 per 1000 0-4 yr olds</v>
      </c>
      <c r="F67" s="59" t="str">
        <f t="array" ref="F67">CONCATENATE(ROUND(I67,2)," (",INDEX('High-risk C19 raw data'!C:C,MATCH(1,('High-risk C19 raw data'!M:M='1. National profile'!I67)*('High-risk C19 raw data'!G:G='1. National profile'!C67)*('High-risk C19 raw data'!N:N=0),0)),")")</f>
        <v>39.28 (Calderdale)</v>
      </c>
      <c r="G67" s="43" t="str">
        <f t="array" ref="G67">CONCATENATE(ROUND(J67,2)," (",INDEX('High-risk C19 raw data'!C:C,MATCH(1,('High-risk C19 raw data'!M:M='1. National profile'!J67)*('High-risk C19 raw data'!N:N=0),0)),")")</f>
        <v>6.31 (York)</v>
      </c>
      <c r="H67" s="62" t="s">
        <v>34</v>
      </c>
      <c r="I67" s="58">
        <f>INDEX('high risk_pivot'!B:B,MATCH('1. National profile'!$C67,'high risk_pivot'!$A:$A,0))</f>
        <v>39.283419023136197</v>
      </c>
      <c r="J67" s="58">
        <f>INDEX('high risk_pivot'!C:C,MATCH('1. National profile'!$C67,'high risk_pivot'!$A:$A,0))</f>
        <v>6.3123600081449798</v>
      </c>
    </row>
    <row r="68" spans="2:10" ht="28.5" x14ac:dyDescent="0.45">
      <c r="B68" s="104"/>
      <c r="C68" s="39" t="s">
        <v>111</v>
      </c>
      <c r="D68" s="69">
        <f>ROUND(INDEX('High-risk C19 raw data'!I:I,MATCH(CONCATENATE($F$2,"_",C68,"_Number"),'High-risk C19 raw data'!A:A,0)),0)</f>
        <v>2428</v>
      </c>
      <c r="E68" s="43" t="str">
        <f>INDEX('High-risk C19 raw data'!L:L,MATCH(CONCATENATE($F$2,"_",C68,"_Number"),'High-risk C19 raw data'!A:A,0))</f>
        <v>0.2 per 1000 0-17 yr olds</v>
      </c>
      <c r="F68" s="59" t="str">
        <f t="array" ref="F68">CONCATENATE(ROUND(I68,2)," (",INDEX('High-risk C19 raw data'!C:C,MATCH(1,('High-risk C19 raw data'!M:M='1. National profile'!I68)*('High-risk C19 raw data'!G:G='1. National profile'!C68)*('High-risk C19 raw data'!N:N=0),0)),")")</f>
        <v>0.59 (Plymouth)</v>
      </c>
      <c r="G68" s="43" t="str">
        <f t="array" ref="G68">CONCATENATE(ROUND(J68,2)," (",INDEX('High-risk C19 raw data'!C:C,MATCH(1,('High-risk C19 raw data'!M:M='1. National profile'!J68)*('High-risk C19 raw data'!N:N=0),0)),")")</f>
        <v>0 (Hammersmith and Fulham)</v>
      </c>
      <c r="H68" s="62" t="s">
        <v>34</v>
      </c>
      <c r="I68" s="58">
        <f>INDEX('high risk_pivot'!B:B,MATCH('1. National profile'!$C68,'high risk_pivot'!$A:$A,0))</f>
        <v>0.58989191657786599</v>
      </c>
      <c r="J68" s="58">
        <f>INDEX('high risk_pivot'!C:C,MATCH('1. National profile'!$C68,'high risk_pivot'!$A:$A,0))</f>
        <v>0</v>
      </c>
    </row>
    <row r="69" spans="2:10" ht="28.5" customHeight="1" x14ac:dyDescent="0.45">
      <c r="B69" s="102" t="s">
        <v>28</v>
      </c>
      <c r="C69" s="39" t="s">
        <v>112</v>
      </c>
      <c r="D69" s="69">
        <f>ROUND(INDEX('High-risk C19 raw data'!I:I,MATCH(CONCATENATE($F$2,"_",C69,"_Number"),'High-risk C19 raw data'!A:A,0)),0)</f>
        <v>73219</v>
      </c>
      <c r="E69" s="43" t="str">
        <f>INDEX('High-risk C19 raw data'!L:L,MATCH(CONCATENATE($F$2,"_",C69,"_Number"),'High-risk C19 raw data'!A:A,0))</f>
        <v>114.79 per 1000 0-1 yr olds</v>
      </c>
      <c r="F69" s="59" t="str">
        <f t="array" ref="F69">CONCATENATE(ROUND(I69,2)," (",INDEX('High-risk C19 raw data'!C:C,MATCH(1,('High-risk C19 raw data'!M:M='1. National profile'!I69)*('High-risk C19 raw data'!G:G='1. National profile'!C69)*('High-risk C19 raw data'!N:N=0),0)),")")</f>
        <v>161.54 (Manchester)</v>
      </c>
      <c r="G69" s="43" t="str">
        <f t="array" ref="G69">CONCATENATE(ROUND(J69,2)," (",INDEX('High-risk C19 raw data'!C:C,MATCH(1,('High-risk C19 raw data'!M:M='1. National profile'!J69)*('High-risk C19 raw data'!N:N=0),0)),")")</f>
        <v>82.58 (Wokingham)</v>
      </c>
      <c r="H69" s="86" t="s">
        <v>24</v>
      </c>
      <c r="I69" s="58">
        <f>INDEX('high risk_pivot'!B:B,MATCH('1. National profile'!$C69,'high risk_pivot'!$A:$A,0))</f>
        <v>161.54</v>
      </c>
      <c r="J69" s="58">
        <f>INDEX('high risk_pivot'!C:C,MATCH('1. National profile'!$C69,'high risk_pivot'!$A:$A,0))</f>
        <v>82.58</v>
      </c>
    </row>
    <row r="70" spans="2:10" ht="28.5" x14ac:dyDescent="0.45">
      <c r="B70" s="103"/>
      <c r="C70" s="39" t="s">
        <v>113</v>
      </c>
      <c r="D70" s="69">
        <f>ROUND(INDEX('High-risk C19 raw data'!I:I,MATCH(CONCATENATE($F$2,"_",C70,"_Number"),'High-risk C19 raw data'!A:A,0)),0)</f>
        <v>384183</v>
      </c>
      <c r="E70" s="43" t="str">
        <f>INDEX('High-risk C19 raw data'!L:L,MATCH(CONCATENATE($F$2,"_",C70,"_Number"),'High-risk C19 raw data'!A:A,0))</f>
        <v>114.79 per 1000 0-4 yr olds</v>
      </c>
      <c r="F70" s="59" t="str">
        <f t="array" ref="F70">CONCATENATE(ROUND(I70,2)," (",INDEX('High-risk C19 raw data'!C:C,MATCH(1,('High-risk C19 raw data'!M:M='1. National profile'!I70)*('High-risk C19 raw data'!G:G='1. National profile'!C70)*('High-risk C19 raw data'!N:N=0),0)),")")</f>
        <v>161.54 (Manchester)</v>
      </c>
      <c r="G70" s="43" t="str">
        <f t="array" ref="G70">CONCATENATE(ROUND(J70,2)," (",INDEX('High-risk C19 raw data'!C:C,MATCH(1,('High-risk C19 raw data'!M:M='1. National profile'!J70)*('High-risk C19 raw data'!N:N=0),0)),")")</f>
        <v>82.58 (Wokingham)</v>
      </c>
      <c r="H70" s="86" t="s">
        <v>24</v>
      </c>
      <c r="I70" s="58">
        <f>INDEX('high risk_pivot'!B:B,MATCH('1. National profile'!$C70,'high risk_pivot'!$A:$A,0))</f>
        <v>161.54</v>
      </c>
      <c r="J70" s="58">
        <f>INDEX('high risk_pivot'!C:C,MATCH('1. National profile'!$C70,'high risk_pivot'!$A:$A,0))</f>
        <v>82.58</v>
      </c>
    </row>
    <row r="71" spans="2:10" ht="42.75" x14ac:dyDescent="0.45">
      <c r="B71" s="103"/>
      <c r="C71" s="39" t="s">
        <v>114</v>
      </c>
      <c r="D71" s="69">
        <f>ROUND(INDEX('High-risk C19 raw data'!I:I,MATCH(CONCATENATE($F$2,"_",C71,"_Number"),'High-risk C19 raw data'!A:A,0)),0)</f>
        <v>9632</v>
      </c>
      <c r="E71" s="43" t="str">
        <f>INDEX('High-risk C19 raw data'!L:L,MATCH(CONCATENATE($F$2,"_",C71,"_Number"),'High-risk C19 raw data'!A:A,0))</f>
        <v>15.1 per 1000 under 1 yr olds</v>
      </c>
      <c r="F71" s="59" t="str">
        <f t="array" ref="F71">CONCATENATE(ROUND(I71,2)," (",INDEX('High-risk C19 raw data'!C:C,MATCH(1,('High-risk C19 raw data'!M:M='1. National profile'!I71)*('High-risk C19 raw data'!G:G='1. National profile'!C71)*('High-risk C19 raw data'!N:N=0),0)),")")</f>
        <v>43.64 (Blackpool)</v>
      </c>
      <c r="G71" s="43" t="str">
        <f t="array" ref="G71">CONCATENATE(ROUND(J71,2)," (",INDEX('High-risk C19 raw data'!C:C,MATCH(1,('High-risk C19 raw data'!M:M='1. National profile'!J71)*('High-risk C19 raw data'!N:N=0),0)),")")</f>
        <v>0 (Hammersmith and Fulham)</v>
      </c>
      <c r="H71" s="62" t="s">
        <v>34</v>
      </c>
      <c r="I71" s="58">
        <f>INDEX('high risk_pivot'!B:B,MATCH('1. National profile'!$C71,'high risk_pivot'!$A:$A,0))</f>
        <v>43.6385986478181</v>
      </c>
      <c r="J71" s="58">
        <f>INDEX('high risk_pivot'!C:C,MATCH('1. National profile'!$C71,'high risk_pivot'!$A:$A,0))</f>
        <v>0</v>
      </c>
    </row>
    <row r="72" spans="2:10" ht="42.75" x14ac:dyDescent="0.45">
      <c r="B72" s="103"/>
      <c r="C72" s="39" t="s">
        <v>115</v>
      </c>
      <c r="D72" s="69">
        <f>ROUND(INDEX('High-risk C19 raw data'!I:I,MATCH(CONCATENATE($F$2,"_",C72,"_Number"),'High-risk C19 raw data'!A:A,0)),0)</f>
        <v>39838</v>
      </c>
      <c r="E72" s="43" t="str">
        <f>INDEX('High-risk C19 raw data'!L:L,MATCH(CONCATENATE($F$2,"_",C72,"_Number"),'High-risk C19 raw data'!A:A,0))</f>
        <v>11.9 per 1000 0-4 yr olds</v>
      </c>
      <c r="F72" s="59" t="str">
        <f t="array" ref="F72">CONCATENATE(ROUND(I72,2)," (",INDEX('High-risk C19 raw data'!C:C,MATCH(1,('High-risk C19 raw data'!M:M='1. National profile'!I72)*('High-risk C19 raw data'!G:G='1. National profile'!C72)*('High-risk C19 raw data'!N:N=0),0)),")")</f>
        <v>33.83 (Blackpool)</v>
      </c>
      <c r="G72" s="43" t="str">
        <f t="array" ref="G72">CONCATENATE(ROUND(J72,2)," (",INDEX('High-risk C19 raw data'!C:C,MATCH(1,('High-risk C19 raw data'!M:M='1. National profile'!J72)*('High-risk C19 raw data'!N:N=0),0)),")")</f>
        <v>0 (Hammersmith and Fulham)</v>
      </c>
      <c r="H72" s="62" t="s">
        <v>34</v>
      </c>
      <c r="I72" s="58">
        <f>INDEX('high risk_pivot'!B:B,MATCH('1. National profile'!$C72,'high risk_pivot'!$A:$A,0))</f>
        <v>33.831440526001202</v>
      </c>
      <c r="J72" s="58">
        <f>INDEX('high risk_pivot'!C:C,MATCH('1. National profile'!$C72,'high risk_pivot'!$A:$A,0))</f>
        <v>0</v>
      </c>
    </row>
    <row r="73" spans="2:10" ht="42.75" x14ac:dyDescent="0.45">
      <c r="B73" s="104"/>
      <c r="C73" s="39" t="s">
        <v>116</v>
      </c>
      <c r="D73" s="69">
        <f>ROUND(INDEX('High-risk C19 raw data'!I:I,MATCH(CONCATENATE($F$2,"_",C73,"_Number"),'High-risk C19 raw data'!A:A,0)),0)</f>
        <v>2215</v>
      </c>
      <c r="E73" s="43" t="str">
        <f>INDEX('High-risk C19 raw data'!L:L,MATCH(CONCATENATE($F$2,"_",C73,"_Number"),'High-risk C19 raw data'!A:A,0))</f>
        <v>0.19 per 1000 0-17 yr olds</v>
      </c>
      <c r="F73" s="59" t="str">
        <f t="array" ref="F73">CONCATENATE(ROUND(I73,2)," (",INDEX('High-risk C19 raw data'!C:C,MATCH(1,('High-risk C19 raw data'!M:M='1. National profile'!I73)*('High-risk C19 raw data'!G:G='1. National profile'!C73)*('High-risk C19 raw data'!N:N=0),0)),")")</f>
        <v>0.67 (Plymouth)</v>
      </c>
      <c r="G73" s="43" t="str">
        <f t="array" ref="G73">CONCATENATE(ROUND(J73,2)," (",INDEX('High-risk C19 raw data'!C:C,MATCH(1,('High-risk C19 raw data'!M:M='1. National profile'!J73)*('High-risk C19 raw data'!N:N=0),0)),")")</f>
        <v>0 (Hammersmith and Fulham)</v>
      </c>
      <c r="H73" s="62" t="s">
        <v>34</v>
      </c>
      <c r="I73" s="58">
        <f>INDEX('high risk_pivot'!B:B,MATCH('1. National profile'!$C73,'high risk_pivot'!$A:$A,0))</f>
        <v>0.66600700258791301</v>
      </c>
      <c r="J73" s="58">
        <f>INDEX('high risk_pivot'!C:C,MATCH('1. National profile'!$C73,'high risk_pivot'!$A:$A,0))</f>
        <v>0</v>
      </c>
    </row>
    <row r="74" spans="2:10" ht="42.75" x14ac:dyDescent="0.45">
      <c r="B74" s="102" t="s">
        <v>30</v>
      </c>
      <c r="C74" s="39" t="s">
        <v>117</v>
      </c>
      <c r="D74" s="69">
        <f>ROUND(INDEX('High-risk C19 raw data'!I:I,MATCH(CONCATENATE($F$2,"_",C74,"_Number"),'High-risk C19 raw data'!A:A,0)),0)</f>
        <v>7637</v>
      </c>
      <c r="E74" s="43" t="str">
        <f>INDEX('High-risk C19 raw data'!L:L,MATCH(CONCATENATE($F$2,"_",C74,"_Number"),'High-risk C19 raw data'!A:A,0))</f>
        <v>11.97 per 1000 under 1 yr olds</v>
      </c>
      <c r="F74" s="59" t="str">
        <f t="array" ref="F74">CONCATENATE(ROUND(I74,2)," (",INDEX('High-risk C19 raw data'!C:C,MATCH(1,('High-risk C19 raw data'!M:M='1. National profile'!I74)*('High-risk C19 raw data'!G:G='1. National profile'!C74)*('High-risk C19 raw data'!N:N=0),0)),")")</f>
        <v>37.04 (Hartlepool)</v>
      </c>
      <c r="G74" s="43" t="str">
        <f t="array" ref="G74">CONCATENATE(ROUND(J74,2)," (",INDEX('High-risk C19 raw data'!C:C,MATCH(1,('High-risk C19 raw data'!M:M='1. National profile'!J74)*('High-risk C19 raw data'!N:N=0),0)),")")</f>
        <v>0 (Hammersmith and Fulham)</v>
      </c>
      <c r="H74" s="62" t="s">
        <v>34</v>
      </c>
      <c r="I74" s="58">
        <f>INDEX('high risk_pivot'!B:B,MATCH('1. National profile'!$C74,'high risk_pivot'!$A:$A,0))</f>
        <v>37.037037037037003</v>
      </c>
      <c r="J74" s="58">
        <f>INDEX('high risk_pivot'!C:C,MATCH('1. National profile'!$C74,'high risk_pivot'!$A:$A,0))</f>
        <v>0</v>
      </c>
    </row>
    <row r="75" spans="2:10" ht="42.75" x14ac:dyDescent="0.45">
      <c r="B75" s="103"/>
      <c r="C75" s="39" t="s">
        <v>118</v>
      </c>
      <c r="D75" s="69">
        <f>ROUND(INDEX('High-risk C19 raw data'!I:I,MATCH(CONCATENATE($F$2,"_",C75,"_Number"),'High-risk C19 raw data'!A:A,0)),0)</f>
        <v>32428</v>
      </c>
      <c r="E75" s="43" t="str">
        <f>INDEX('High-risk C19 raw data'!L:L,MATCH(CONCATENATE($F$2,"_",C75,"_Number"),'High-risk C19 raw data'!A:A,0))</f>
        <v>9.69 per 1000 0-4 yr olds</v>
      </c>
      <c r="F75" s="59" t="str">
        <f t="array" ref="F75">CONCATENATE(ROUND(I75,2)," (",INDEX('High-risk C19 raw data'!C:C,MATCH(1,('High-risk C19 raw data'!M:M='1. National profile'!I75)*('High-risk C19 raw data'!G:G='1. National profile'!C75)*('High-risk C19 raw data'!N:N=0),0)),")")</f>
        <v>28.93 (Blackpool)</v>
      </c>
      <c r="G75" s="43" t="str">
        <f t="array" ref="G75">CONCATENATE(ROUND(J75,2)," (",INDEX('High-risk C19 raw data'!C:C,MATCH(1,('High-risk C19 raw data'!M:M='1. National profile'!J75)*('High-risk C19 raw data'!N:N=0),0)),")")</f>
        <v>2.71 (Waltham Forest)</v>
      </c>
      <c r="H75" s="62" t="s">
        <v>34</v>
      </c>
      <c r="I75" s="58">
        <f>INDEX('high risk_pivot'!B:B,MATCH('1. National profile'!$C75,'high risk_pivot'!$A:$A,0))</f>
        <v>28.930065750149399</v>
      </c>
      <c r="J75" s="58">
        <f>INDEX('high risk_pivot'!C:C,MATCH('1. National profile'!$C75,'high risk_pivot'!$A:$A,0))</f>
        <v>2.7061737455279302</v>
      </c>
    </row>
    <row r="76" spans="2:10" ht="42.75" x14ac:dyDescent="0.45">
      <c r="B76" s="103"/>
      <c r="C76" s="39" t="s">
        <v>119</v>
      </c>
      <c r="D76" s="69">
        <f>ROUND(INDEX('High-risk C19 raw data'!I:I,MATCH(CONCATENATE($F$2,"_",C76,"_Number"),'High-risk C19 raw data'!A:A,0)),0)</f>
        <v>1882</v>
      </c>
      <c r="E76" s="43" t="str">
        <f>INDEX('High-risk C19 raw data'!L:L,MATCH(CONCATENATE($F$2,"_",C76,"_Number"),'High-risk C19 raw data'!A:A,0))</f>
        <v>0.16 per 1000 0-17 yr olds</v>
      </c>
      <c r="F76" s="59" t="str">
        <f t="array" ref="F76">CONCATENATE(ROUND(I76,2)," (",INDEX('High-risk C19 raw data'!C:C,MATCH(1,('High-risk C19 raw data'!M:M='1. National profile'!I76)*('High-risk C19 raw data'!G:G='1. National profile'!C76)*('High-risk C19 raw data'!N:N=0),0)),")")</f>
        <v>0.58 (Middlesbrough)</v>
      </c>
      <c r="G76" s="43" t="str">
        <f t="array" ref="G76">CONCATENATE(ROUND(J76,2)," (",INDEX('High-risk C19 raw data'!C:C,MATCH(1,('High-risk C19 raw data'!M:M='1. National profile'!J76)*('High-risk C19 raw data'!N:N=0),0)),")")</f>
        <v>0 (Hammersmith and Fulham)</v>
      </c>
      <c r="H76" s="62" t="s">
        <v>34</v>
      </c>
      <c r="I76" s="58">
        <f>INDEX('high risk_pivot'!B:B,MATCH('1. National profile'!$C76,'high risk_pivot'!$A:$A,0))</f>
        <v>0.58438163196259996</v>
      </c>
      <c r="J76" s="58">
        <f>INDEX('high risk_pivot'!C:C,MATCH('1. National profile'!$C76,'high risk_pivot'!$A:$A,0))</f>
        <v>0</v>
      </c>
    </row>
    <row r="77" spans="2:10" ht="28.5" x14ac:dyDescent="0.45">
      <c r="B77" s="103"/>
      <c r="C77" s="39" t="s">
        <v>120</v>
      </c>
      <c r="D77" s="69">
        <f>ROUND(INDEX('High-risk C19 raw data'!I:I,MATCH(CONCATENATE($F$2,"_",C77,"_Number"),'High-risk C19 raw data'!A:A,0)),0)</f>
        <v>27970</v>
      </c>
      <c r="E77" s="43" t="str">
        <f>INDEX('High-risk C19 raw data'!L:L,MATCH(CONCATENATE($F$2,"_",C77,"_Number"),'High-risk C19 raw data'!A:A,0))</f>
        <v>43.85 per 1000 0-1 yr olds</v>
      </c>
      <c r="F77" s="59" t="str">
        <f t="array" ref="F77">CONCATENATE(ROUND(I77,2)," (",INDEX('High-risk C19 raw data'!C:C,MATCH(1,('High-risk C19 raw data'!M:M='1. National profile'!I77)*('High-risk C19 raw data'!G:G='1. National profile'!C77)*('High-risk C19 raw data'!N:N=0),0)),")")</f>
        <v>63.67 (Blackpool)</v>
      </c>
      <c r="G77" s="43" t="str">
        <f t="array" ref="G77">CONCATENATE(ROUND(J77,2)," (",INDEX('High-risk C19 raw data'!C:C,MATCH(1,('High-risk C19 raw data'!M:M='1. National profile'!J77)*('High-risk C19 raw data'!N:N=0),0)),")")</f>
        <v>32.39 (Wokingham)</v>
      </c>
      <c r="H77" s="86" t="s">
        <v>24</v>
      </c>
      <c r="I77" s="58">
        <f>INDEX('high risk_pivot'!B:B,MATCH('1. National profile'!$C77,'high risk_pivot'!$A:$A,0))</f>
        <v>63.67</v>
      </c>
      <c r="J77" s="58">
        <f>INDEX('high risk_pivot'!C:C,MATCH('1. National profile'!$C77,'high risk_pivot'!$A:$A,0))</f>
        <v>32.39</v>
      </c>
    </row>
    <row r="78" spans="2:10" ht="28.5" x14ac:dyDescent="0.45">
      <c r="B78" s="104"/>
      <c r="C78" s="39" t="s">
        <v>121</v>
      </c>
      <c r="D78" s="69">
        <f>ROUND(INDEX('High-risk C19 raw data'!I:I,MATCH(CONCATENATE($F$2,"_",C78,"_Number"),'High-risk C19 raw data'!A:A,0)),0)</f>
        <v>146758</v>
      </c>
      <c r="E78" s="43" t="str">
        <f>INDEX('High-risk C19 raw data'!L:L,MATCH(CONCATENATE($F$2,"_",C78,"_Number"),'High-risk C19 raw data'!A:A,0))</f>
        <v>43.85 per 1000 0-4 yr olds</v>
      </c>
      <c r="F78" s="59" t="str">
        <f t="array" ref="F78">CONCATENATE(ROUND(I78,2)," (",INDEX('High-risk C19 raw data'!C:C,MATCH(1,('High-risk C19 raw data'!M:M='1. National profile'!I78)*('High-risk C19 raw data'!G:G='1. National profile'!C78)*('High-risk C19 raw data'!N:N=0),0)),")")</f>
        <v>63.67 (Blackpool)</v>
      </c>
      <c r="G78" s="43" t="str">
        <f t="array" ref="G78">CONCATENATE(ROUND(J78,2)," (",INDEX('High-risk C19 raw data'!C:C,MATCH(1,('High-risk C19 raw data'!M:M='1. National profile'!J78)*('High-risk C19 raw data'!N:N=0),0)),")")</f>
        <v>32.39 (Wokingham)</v>
      </c>
      <c r="H78" s="86" t="s">
        <v>24</v>
      </c>
      <c r="I78" s="58">
        <f>INDEX('high risk_pivot'!B:B,MATCH('1. National profile'!$C78,'high risk_pivot'!$A:$A,0))</f>
        <v>63.67</v>
      </c>
      <c r="J78" s="58">
        <f>INDEX('high risk_pivot'!C:C,MATCH('1. National profile'!$C78,'high risk_pivot'!$A:$A,0))</f>
        <v>32.39</v>
      </c>
    </row>
    <row r="79" spans="2:10" ht="28.5" x14ac:dyDescent="0.45">
      <c r="B79" s="102" t="s">
        <v>92</v>
      </c>
      <c r="C79" s="39" t="s">
        <v>122</v>
      </c>
      <c r="D79" s="69">
        <f>ROUND(INDEX('High-risk C19 raw data'!I:I,MATCH(CONCATENATE($F$2,"_",C79,"_Number"),'High-risk C19 raw data'!A:A,0)),0)</f>
        <v>9509</v>
      </c>
      <c r="E79" s="43" t="str">
        <f>INDEX('High-risk C19 raw data'!L:L,MATCH(CONCATENATE($F$2,"_",C79,"_Number"),'High-risk C19 raw data'!A:A,0))</f>
        <v>14.91 per 1000 under 1 yr olds</v>
      </c>
      <c r="F79" s="59" t="str">
        <f t="array" ref="F79">CONCATENATE(ROUND(I79,2)," (",INDEX('High-risk C19 raw data'!C:C,MATCH(1,('High-risk C19 raw data'!M:M='1. National profile'!I79)*('High-risk C19 raw data'!G:G='1. National profile'!C79)*('High-risk C19 raw data'!N:N=0),0)),")")</f>
        <v>40.22 (Manchester)</v>
      </c>
      <c r="G79" s="43" t="str">
        <f t="array" ref="G79">CONCATENATE(ROUND(J79,2)," (",INDEX('High-risk C19 raw data'!C:C,MATCH(1,('High-risk C19 raw data'!M:M='1. National profile'!J79)*('High-risk C19 raw data'!N:N=0),0)),")")</f>
        <v>0 (Hammersmith and Fulham)</v>
      </c>
      <c r="H79" s="62" t="s">
        <v>34</v>
      </c>
      <c r="I79" s="58">
        <f>INDEX('high risk_pivot'!B:B,MATCH('1. National profile'!$C79,'high risk_pivot'!$A:$A,0))</f>
        <v>40.219629375429001</v>
      </c>
      <c r="J79" s="58">
        <f>INDEX('high risk_pivot'!C:C,MATCH('1. National profile'!$C79,'high risk_pivot'!$A:$A,0))</f>
        <v>0</v>
      </c>
    </row>
    <row r="80" spans="2:10" ht="28.5" x14ac:dyDescent="0.45">
      <c r="B80" s="103"/>
      <c r="C80" s="39" t="s">
        <v>123</v>
      </c>
      <c r="D80" s="69">
        <f>ROUND(INDEX('High-risk C19 raw data'!I:I,MATCH(CONCATENATE($F$2,"_",C80,"_Number"),'High-risk C19 raw data'!A:A,0)),0)</f>
        <v>51468</v>
      </c>
      <c r="E80" s="43" t="str">
        <f>INDEX('High-risk C19 raw data'!L:L,MATCH(CONCATENATE($F$2,"_",C80,"_Number"),'High-risk C19 raw data'!A:A,0))</f>
        <v>15.38 per 1000 0-4 yr olds</v>
      </c>
      <c r="F80" s="59" t="str">
        <f t="array" ref="F80">CONCATENATE(ROUND(I80,2)," (",INDEX('High-risk C19 raw data'!C:C,MATCH(1,('High-risk C19 raw data'!M:M='1. National profile'!I80)*('High-risk C19 raw data'!G:G='1. National profile'!C80)*('High-risk C19 raw data'!N:N=0),0)),")")</f>
        <v>39.58 (Manchester)</v>
      </c>
      <c r="G80" s="43" t="str">
        <f t="array" ref="G80">CONCATENATE(ROUND(J80,2)," (",INDEX('High-risk C19 raw data'!C:C,MATCH(1,('High-risk C19 raw data'!M:M='1. National profile'!J80)*('High-risk C19 raw data'!N:N=0),0)),")")</f>
        <v>0.39 (East Riding of Yorkshire)</v>
      </c>
      <c r="H80" s="62" t="s">
        <v>34</v>
      </c>
      <c r="I80" s="58">
        <f>INDEX('high risk_pivot'!B:B,MATCH('1. National profile'!$C80,'high risk_pivot'!$A:$A,0))</f>
        <v>39.5837746240203</v>
      </c>
      <c r="J80" s="58">
        <f>INDEX('high risk_pivot'!C:C,MATCH('1. National profile'!$C80,'high risk_pivot'!$A:$A,0))</f>
        <v>0.38530696121243302</v>
      </c>
    </row>
    <row r="81" spans="2:10" ht="28.5" x14ac:dyDescent="0.45">
      <c r="B81" s="104"/>
      <c r="C81" s="39" t="s">
        <v>124</v>
      </c>
      <c r="D81" s="69">
        <f>ROUND(INDEX('High-risk C19 raw data'!I:I,MATCH(CONCATENATE($F$2,"_",C81,"_Number"),'High-risk C19 raw data'!A:A,0)),0)</f>
        <v>1650</v>
      </c>
      <c r="E81" s="43" t="str">
        <f>INDEX('High-risk C19 raw data'!L:L,MATCH(CONCATENATE($F$2,"_",C81,"_Number"),'High-risk C19 raw data'!A:A,0))</f>
        <v>0.14 per 1000 0-17 yr olds</v>
      </c>
      <c r="F81" s="59" t="str">
        <f t="array" ref="F81">CONCATENATE(ROUND(I81,2)," (",INDEX('High-risk C19 raw data'!C:C,MATCH(1,('High-risk C19 raw data'!M:M='1. National profile'!I81)*('High-risk C19 raw data'!G:G='1. National profile'!C81)*('High-risk C19 raw data'!N:N=0),0)),")")</f>
        <v>0.69 (Salford)</v>
      </c>
      <c r="G81" s="43" t="str">
        <f t="array" ref="G81">CONCATENATE(ROUND(J81,2)," (",INDEX('High-risk C19 raw data'!C:C,MATCH(1,('High-risk C19 raw data'!M:M='1. National profile'!J81)*('High-risk C19 raw data'!N:N=0),0)),")")</f>
        <v>0 (Hammersmith and Fulham)</v>
      </c>
      <c r="H81" s="62" t="s">
        <v>34</v>
      </c>
      <c r="I81" s="58">
        <f>INDEX('high risk_pivot'!B:B,MATCH('1. National profile'!$C81,'high risk_pivot'!$A:$A,0))</f>
        <v>0.68946009970653799</v>
      </c>
      <c r="J81" s="58">
        <f>INDEX('high risk_pivot'!C:C,MATCH('1. National profile'!$C81,'high risk_pivot'!$A:$A,0))</f>
        <v>0</v>
      </c>
    </row>
    <row r="82" spans="2:10" ht="28.5" x14ac:dyDescent="0.45">
      <c r="B82" s="102" t="s">
        <v>63</v>
      </c>
      <c r="C82" s="39" t="s">
        <v>125</v>
      </c>
      <c r="D82" s="69">
        <f>ROUND(INDEX('High-risk C19 raw data'!I:I,MATCH(CONCATENATE($F$2,"_",C82,"_Number"),'High-risk C19 raw data'!A:A,0)),0)</f>
        <v>15469</v>
      </c>
      <c r="E82" s="43" t="str">
        <f>INDEX('High-risk C19 raw data'!L:L,MATCH(CONCATENATE($F$2,"_",C82,"_Number"),'High-risk C19 raw data'!A:A,0))</f>
        <v>24.25 per 1000 under 1 yr olds</v>
      </c>
      <c r="F82" s="59" t="str">
        <f t="array" ref="F82">CONCATENATE(ROUND(I82,2)," (",INDEX('High-risk C19 raw data'!C:C,MATCH(1,('High-risk C19 raw data'!M:M='1. National profile'!I82)*('High-risk C19 raw data'!G:G='1. National profile'!C82)*('High-risk C19 raw data'!N:N=0),0)),")")</f>
        <v>65.7 (North East Lincolnshire)</v>
      </c>
      <c r="G82" s="43" t="str">
        <f t="array" ref="G82">CONCATENATE(ROUND(J82,2)," (",INDEX('High-risk C19 raw data'!C:C,MATCH(1,('High-risk C19 raw data'!M:M='1. National profile'!J82)*('High-risk C19 raw data'!N:N=0),0)),")")</f>
        <v>11.27 (Richmond upon Thames)</v>
      </c>
      <c r="H82" s="62" t="s">
        <v>34</v>
      </c>
      <c r="I82" s="58">
        <f>INDEX('high risk_pivot'!B:B,MATCH('1. National profile'!$C82,'high risk_pivot'!$A:$A,0))</f>
        <v>65.701559020044499</v>
      </c>
      <c r="J82" s="58">
        <f>INDEX('high risk_pivot'!C:C,MATCH('1. National profile'!$C82,'high risk_pivot'!$A:$A,0))</f>
        <v>11.2687813021703</v>
      </c>
    </row>
    <row r="83" spans="2:10" ht="28.5" x14ac:dyDescent="0.45">
      <c r="B83" s="103"/>
      <c r="C83" s="39" t="s">
        <v>126</v>
      </c>
      <c r="D83" s="69">
        <f>ROUND(INDEX('High-risk C19 raw data'!I:I,MATCH(CONCATENATE($F$2,"_",C83,"_Number"),'High-risk C19 raw data'!A:A,0)),0)</f>
        <v>72736</v>
      </c>
      <c r="E83" s="43" t="str">
        <f>INDEX('High-risk C19 raw data'!L:L,MATCH(CONCATENATE($F$2,"_",C83,"_Number"),'High-risk C19 raw data'!A:A,0))</f>
        <v>21.73 per 1000 0-4 yr olds</v>
      </c>
      <c r="F83" s="59" t="str">
        <f t="array" ref="F83">CONCATENATE(ROUND(I83,2)," (",INDEX('High-risk C19 raw data'!C:C,MATCH(1,('High-risk C19 raw data'!M:M='1. National profile'!I83)*('High-risk C19 raw data'!G:G='1. National profile'!C83)*('High-risk C19 raw data'!N:N=0),0)),")")</f>
        <v>57.17 (North East Lincolnshire)</v>
      </c>
      <c r="G83" s="43" t="str">
        <f t="array" ref="G83">CONCATENATE(ROUND(J83,2)," (",INDEX('High-risk C19 raw data'!C:C,MATCH(1,('High-risk C19 raw data'!M:M='1. National profile'!J83)*('High-risk C19 raw data'!N:N=0),0)),")")</f>
        <v>9.82 (Richmond upon Thames)</v>
      </c>
      <c r="H83" s="62" t="s">
        <v>34</v>
      </c>
      <c r="I83" s="58">
        <f>INDEX('high risk_pivot'!B:B,MATCH('1. National profile'!$C83,'high risk_pivot'!$A:$A,0))</f>
        <v>57.166876839007998</v>
      </c>
      <c r="J83" s="58">
        <f>INDEX('high risk_pivot'!C:C,MATCH('1. National profile'!$C83,'high risk_pivot'!$A:$A,0))</f>
        <v>9.8225602027883401</v>
      </c>
    </row>
    <row r="84" spans="2:10" x14ac:dyDescent="0.45">
      <c r="B84" s="103"/>
      <c r="C84" s="39" t="s">
        <v>127</v>
      </c>
      <c r="D84" s="69">
        <f>ROUND(INDEX('High-risk C19 raw data'!I:I,MATCH(CONCATENATE($F$2,"_",C84,"_Number"),'High-risk C19 raw data'!A:A,0)),0)</f>
        <v>7302</v>
      </c>
      <c r="E84" s="43" t="str">
        <f>INDEX('High-risk C19 raw data'!L:L,MATCH(CONCATENATE($F$2,"_",C84,"_Number"),'High-risk C19 raw data'!A:A,0))</f>
        <v>0.61 per 1000 0-17 yr olds</v>
      </c>
      <c r="F84" s="59" t="str">
        <f t="array" ref="F84">CONCATENATE(ROUND(I84,2)," (",INDEX('High-risk C19 raw data'!C:C,MATCH(1,('High-risk C19 raw data'!M:M='1. National profile'!I84)*('High-risk C19 raw data'!G:G='1. National profile'!C84)*('High-risk C19 raw data'!N:N=0),0)),")")</f>
        <v>1.9 (Blackpool)</v>
      </c>
      <c r="G84" s="43" t="str">
        <f t="array" ref="G84">CONCATENATE(ROUND(J84,2)," (",INDEX('High-risk C19 raw data'!C:C,MATCH(1,('High-risk C19 raw data'!M:M='1. National profile'!J84)*('High-risk C19 raw data'!N:N=0),0)),")")</f>
        <v>0.23 (Barnet)</v>
      </c>
      <c r="H84" s="62" t="s">
        <v>34</v>
      </c>
      <c r="I84" s="58">
        <f>INDEX('high risk_pivot'!B:B,MATCH('1. National profile'!$C84,'high risk_pivot'!$A:$A,0))</f>
        <v>1.9028508164959901</v>
      </c>
      <c r="J84" s="58">
        <f>INDEX('high risk_pivot'!C:C,MATCH('1. National profile'!$C84,'high risk_pivot'!$A:$A,0))</f>
        <v>0.22653477308766901</v>
      </c>
    </row>
    <row r="85" spans="2:10" x14ac:dyDescent="0.45">
      <c r="B85" s="103"/>
      <c r="C85" s="39" t="s">
        <v>128</v>
      </c>
      <c r="D85" s="69">
        <f>ROUND(INDEX('High-risk C19 raw data'!I:I,MATCH(CONCATENATE($F$2,"_",C85,"_Number"),'High-risk C19 raw data'!A:A,0)),0)</f>
        <v>4529</v>
      </c>
      <c r="E85" s="43" t="str">
        <f>INDEX('High-risk C19 raw data'!L:L,MATCH(CONCATENATE($F$2,"_",C85,"_Number"),'High-risk C19 raw data'!A:A,0))</f>
        <v>7.1 per 1000 under 1 yr olds</v>
      </c>
      <c r="F85" s="59" t="str">
        <f t="array" ref="F85">CONCATENATE(ROUND(I85,2)," (",INDEX('High-risk C19 raw data'!C:C,MATCH(1,('High-risk C19 raw data'!M:M='1. National profile'!I85)*('High-risk C19 raw data'!G:G='1. National profile'!C85)*('High-risk C19 raw data'!N:N=0),0)),")")</f>
        <v>23.36 (Blackpool)</v>
      </c>
      <c r="G85" s="43" t="str">
        <f t="array" ref="G85">CONCATENATE(ROUND(J85,2)," (",INDEX('High-risk C19 raw data'!C:C,MATCH(1,('High-risk C19 raw data'!M:M='1. National profile'!J85)*('High-risk C19 raw data'!N:N=0),0)),")")</f>
        <v>1.52 (Barnet)</v>
      </c>
      <c r="H85" s="62" t="s">
        <v>34</v>
      </c>
      <c r="I85" s="58">
        <f>INDEX('high risk_pivot'!B:B,MATCH('1. National profile'!$C85,'high risk_pivot'!$A:$A,0))</f>
        <v>23.355869698832201</v>
      </c>
      <c r="J85" s="58">
        <f>INDEX('high risk_pivot'!C:C,MATCH('1. National profile'!$C85,'high risk_pivot'!$A:$A,0))</f>
        <v>1.52380952380952</v>
      </c>
    </row>
    <row r="86" spans="2:10" ht="28.5" x14ac:dyDescent="0.45">
      <c r="B86" s="103"/>
      <c r="C86" s="39" t="s">
        <v>129</v>
      </c>
      <c r="D86" s="69">
        <f>ROUND(INDEX('High-risk C19 raw data'!I:I,MATCH(CONCATENATE($F$2,"_",C86,"_Number"),'High-risk C19 raw data'!A:A,0)),0)</f>
        <v>17377</v>
      </c>
      <c r="E86" s="43" t="str">
        <f>INDEX('High-risk C19 raw data'!L:L,MATCH(CONCATENATE($F$2,"_",C86,"_Number"),'High-risk C19 raw data'!A:A,0))</f>
        <v>5.19 per 1000 0-4 yr olds</v>
      </c>
      <c r="F86" s="59" t="str">
        <f t="array" ref="F86">CONCATENATE(ROUND(I86,2)," (",INDEX('High-risk C19 raw data'!C:C,MATCH(1,('High-risk C19 raw data'!M:M='1. National profile'!I86)*('High-risk C19 raw data'!G:G='1. National profile'!C86)*('High-risk C19 raw data'!N:N=0),0)),")")</f>
        <v>16.86 (Blackpool)</v>
      </c>
      <c r="G86" s="43" t="str">
        <f t="array" ref="G86">CONCATENATE(ROUND(J86,2)," (",INDEX('High-risk C19 raw data'!C:C,MATCH(1,('High-risk C19 raw data'!M:M='1. National profile'!J86)*('High-risk C19 raw data'!N:N=0),0)),")")</f>
        <v>1.39 (Westminster)</v>
      </c>
      <c r="H86" s="62" t="s">
        <v>34</v>
      </c>
      <c r="I86" s="58">
        <f>INDEX('high risk_pivot'!B:B,MATCH('1. National profile'!$C86,'high risk_pivot'!$A:$A,0))</f>
        <v>16.855947399880499</v>
      </c>
      <c r="J86" s="58">
        <f>INDEX('high risk_pivot'!C:C,MATCH('1. National profile'!$C86,'high risk_pivot'!$A:$A,0))</f>
        <v>1.38767163307041</v>
      </c>
    </row>
    <row r="87" spans="2:10" ht="28.5" x14ac:dyDescent="0.45">
      <c r="B87" s="104"/>
      <c r="C87" s="39" t="s">
        <v>130</v>
      </c>
      <c r="D87" s="69">
        <f>ROUND(INDEX('High-risk C19 raw data'!I:I,MATCH(CONCATENATE($F$2,"_",C87,"_Number"),'High-risk C19 raw data'!A:A,0)),0)</f>
        <v>1207</v>
      </c>
      <c r="E87" s="43" t="str">
        <f>INDEX('High-risk C19 raw data'!L:L,MATCH(CONCATENATE($F$2,"_",C87,"_Number"),'High-risk C19 raw data'!A:A,0))</f>
        <v>0.1 per 1000 0-17 yr olds</v>
      </c>
      <c r="F87" s="59" t="str">
        <f t="array" ref="F87">CONCATENATE(ROUND(I87,2)," (",INDEX('High-risk C19 raw data'!C:C,MATCH(1,('High-risk C19 raw data'!M:M='1. National profile'!I87)*('High-risk C19 raw data'!G:G='1. National profile'!C87)*('High-risk C19 raw data'!N:N=0),0)),")")</f>
        <v>0.38 (Sunderland)</v>
      </c>
      <c r="G87" s="43" t="str">
        <f t="array" ref="G87">CONCATENATE(ROUND(J87,2)," (",INDEX('High-risk C19 raw data'!C:C,MATCH(1,('High-risk C19 raw data'!M:M='1. National profile'!J87)*('High-risk C19 raw data'!N:N=0),0)),")")</f>
        <v>0 (Hammersmith and Fulham)</v>
      </c>
      <c r="H87" s="62" t="s">
        <v>34</v>
      </c>
      <c r="I87" s="58">
        <f>INDEX('high risk_pivot'!B:B,MATCH('1. National profile'!$C87,'high risk_pivot'!$A:$A,0))</f>
        <v>0.38487619815626001</v>
      </c>
      <c r="J87" s="58">
        <f>INDEX('high risk_pivot'!C:C,MATCH('1. National profile'!$C87,'high risk_pivot'!$A:$A,0))</f>
        <v>0</v>
      </c>
    </row>
    <row r="88" spans="2:10" ht="42.75" x14ac:dyDescent="0.45">
      <c r="B88" s="102" t="s">
        <v>131</v>
      </c>
      <c r="C88" s="39" t="s">
        <v>132</v>
      </c>
      <c r="D88" s="69">
        <f>ROUND(INDEX('High-risk C19 raw data'!I:I,MATCH(CONCATENATE($F$2,"_",C88,"_Number"),'High-risk C19 raw data'!A:A,0)),0)</f>
        <v>10894</v>
      </c>
      <c r="E88" s="43" t="str">
        <f>INDEX('High-risk C19 raw data'!L:L,MATCH(CONCATENATE($F$2,"_",C88,"_Number"),'High-risk C19 raw data'!A:A,0))</f>
        <v>17.08 per 1000 under 1 yr olds</v>
      </c>
      <c r="F88" s="59" t="str">
        <f t="array" ref="F88">CONCATENATE(ROUND(I88,2)," (",INDEX('High-risk C19 raw data'!C:C,MATCH(1,('High-risk C19 raw data'!M:M='1. National profile'!I88)*('High-risk C19 raw data'!G:G='1. National profile'!C88)*('High-risk C19 raw data'!N:N=0),0)),")")</f>
        <v>51.63 (Blackpool)</v>
      </c>
      <c r="G88" s="43" t="str">
        <f t="array" ref="G88">CONCATENATE(ROUND(J88,2)," (",INDEX('High-risk C19 raw data'!C:C,MATCH(1,('High-risk C19 raw data'!M:M='1. National profile'!J88)*('High-risk C19 raw data'!N:N=0),0)),")")</f>
        <v>0 (Hammersmith and Fulham)</v>
      </c>
      <c r="H88" s="62" t="s">
        <v>34</v>
      </c>
      <c r="I88" s="58">
        <f>INDEX('high risk_pivot'!B:B,MATCH('1. National profile'!$C88,'high risk_pivot'!$A:$A,0))</f>
        <v>51.628764597418602</v>
      </c>
      <c r="J88" s="58">
        <f>INDEX('high risk_pivot'!C:C,MATCH('1. National profile'!$C88,'high risk_pivot'!$A:$A,0))</f>
        <v>0</v>
      </c>
    </row>
    <row r="89" spans="2:10" ht="42.75" x14ac:dyDescent="0.45">
      <c r="B89" s="103"/>
      <c r="C89" s="39" t="s">
        <v>133</v>
      </c>
      <c r="D89" s="69">
        <f>ROUND(INDEX('High-risk C19 raw data'!I:I,MATCH(CONCATENATE($F$2,"_",C89,"_Number"),'High-risk C19 raw data'!A:A,0)),0)</f>
        <v>5316</v>
      </c>
      <c r="E89" s="43" t="str">
        <f>INDEX('High-risk C19 raw data'!L:L,MATCH(CONCATENATE($F$2,"_",C89,"_Number"),'High-risk C19 raw data'!A:A,0))</f>
        <v>8.33 per 1000 under 1 yr olds</v>
      </c>
      <c r="F89" s="59" t="str">
        <f t="array" ref="F89">CONCATENATE(ROUND(I89,2)," (",INDEX('High-risk C19 raw data'!C:C,MATCH(1,('High-risk C19 raw data'!M:M='1. National profile'!I89)*('High-risk C19 raw data'!G:G='1. National profile'!C89)*('High-risk C19 raw data'!N:N=0),0)),")")</f>
        <v>26.43 (Blackpool)</v>
      </c>
      <c r="G89" s="43" t="str">
        <f t="array" ref="G89">CONCATENATE(ROUND(J89,2)," (",INDEX('High-risk C19 raw data'!C:C,MATCH(1,('High-risk C19 raw data'!M:M='1. National profile'!J89)*('High-risk C19 raw data'!N:N=0),0)),")")</f>
        <v>0 (Hammersmith and Fulham)</v>
      </c>
      <c r="H89" s="62" t="s">
        <v>34</v>
      </c>
      <c r="I89" s="58">
        <f>INDEX('high risk_pivot'!B:B,MATCH('1. National profile'!$C89,'high risk_pivot'!$A:$A,0))</f>
        <v>26.4290104486786</v>
      </c>
      <c r="J89" s="58">
        <f>INDEX('high risk_pivot'!C:C,MATCH('1. National profile'!$C89,'high risk_pivot'!$A:$A,0))</f>
        <v>0</v>
      </c>
    </row>
    <row r="90" spans="2:10" ht="28.5" x14ac:dyDescent="0.45">
      <c r="B90" s="103"/>
      <c r="C90" s="39" t="s">
        <v>134</v>
      </c>
      <c r="D90" s="69">
        <f>ROUND(INDEX('High-risk C19 raw data'!I:I,MATCH(CONCATENATE($F$2,"_",C90,"_Number"),'High-risk C19 raw data'!A:A,0)),0)</f>
        <v>5867</v>
      </c>
      <c r="E90" s="43" t="str">
        <f>INDEX('High-risk C19 raw data'!L:L,MATCH(CONCATENATE($F$2,"_",C90,"_Number"),'High-risk C19 raw data'!A:A,0))</f>
        <v>9.2 per 1000 under 1 yr olds</v>
      </c>
      <c r="F90" s="59" t="str">
        <f t="array" ref="F90">CONCATENATE(ROUND(I90,2)," (",INDEX('High-risk C19 raw data'!C:C,MATCH(1,('High-risk C19 raw data'!M:M='1. National profile'!I90)*('High-risk C19 raw data'!G:G='1. National profile'!C90)*('High-risk C19 raw data'!N:N=0),0)),")")</f>
        <v>29.29 (Walsall)</v>
      </c>
      <c r="G90" s="43" t="str">
        <f t="array" ref="G90">CONCATENATE(ROUND(J90,2)," (",INDEX('High-risk C19 raw data'!C:C,MATCH(1,('High-risk C19 raw data'!M:M='1. National profile'!J90)*('High-risk C19 raw data'!N:N=0),0)),")")</f>
        <v>0 (Hammersmith and Fulham)</v>
      </c>
      <c r="H90" s="62" t="s">
        <v>34</v>
      </c>
      <c r="I90" s="58">
        <f>INDEX('high risk_pivot'!B:B,MATCH('1. National profile'!$C90,'high risk_pivot'!$A:$A,0))</f>
        <v>29.290853031860198</v>
      </c>
      <c r="J90" s="58">
        <f>INDEX('high risk_pivot'!C:C,MATCH('1. National profile'!$C90,'high risk_pivot'!$A:$A,0))</f>
        <v>0</v>
      </c>
    </row>
    <row r="91" spans="2:10" ht="42.75" x14ac:dyDescent="0.45">
      <c r="B91" s="103"/>
      <c r="C91" s="39" t="s">
        <v>135</v>
      </c>
      <c r="D91" s="69">
        <f>ROUND(INDEX('High-risk C19 raw data'!I:I,MATCH(CONCATENATE($F$2,"_",C91,"_Number"),'High-risk C19 raw data'!A:A,0)),0)</f>
        <v>3080</v>
      </c>
      <c r="E91" s="43" t="str">
        <f>INDEX('High-risk C19 raw data'!L:L,MATCH(CONCATENATE($F$2,"_",C91,"_Number"),'High-risk C19 raw data'!A:A,0))</f>
        <v>4.83 per 1000 under 1 yr olds</v>
      </c>
      <c r="F91" s="59" t="str">
        <f t="array" ref="F91">CONCATENATE(ROUND(I91,2)," (",INDEX('High-risk C19 raw data'!C:C,MATCH(1,('High-risk C19 raw data'!M:M='1. National profile'!I91)*('High-risk C19 raw data'!G:G='1. National profile'!C91)*('High-risk C19 raw data'!N:N=0),0)),")")</f>
        <v>20.82 (North Lincolnshire)</v>
      </c>
      <c r="G91" s="43" t="str">
        <f t="array" ref="G91">CONCATENATE(ROUND(J91,2)," (",INDEX('High-risk C19 raw data'!C:C,MATCH(1,('High-risk C19 raw data'!M:M='1. National profile'!J91)*('High-risk C19 raw data'!N:N=0),0)),")")</f>
        <v>0 (Hammersmith and Fulham)</v>
      </c>
      <c r="H91" s="62" t="s">
        <v>34</v>
      </c>
      <c r="I91" s="58">
        <f>INDEX('high risk_pivot'!B:B,MATCH('1. National profile'!$C91,'high risk_pivot'!$A:$A,0))</f>
        <v>20.821283979178698</v>
      </c>
      <c r="J91" s="58">
        <f>INDEX('high risk_pivot'!C:C,MATCH('1. National profile'!$C91,'high risk_pivot'!$A:$A,0))</f>
        <v>0</v>
      </c>
    </row>
    <row r="92" spans="2:10" ht="28.5" x14ac:dyDescent="0.45">
      <c r="B92" s="103"/>
      <c r="C92" s="39" t="s">
        <v>136</v>
      </c>
      <c r="D92" s="69">
        <f>ROUND(INDEX('High-risk C19 raw data'!I:I,MATCH(CONCATENATE($F$2,"_",C92,"_Number"),'High-risk C19 raw data'!A:A,0)),0)</f>
        <v>1003</v>
      </c>
      <c r="E92" s="43" t="str">
        <f>INDEX('High-risk C19 raw data'!L:L,MATCH(CONCATENATE($F$2,"_",C92,"_Number"),'High-risk C19 raw data'!A:A,0))</f>
        <v>1.57 per 1000 under 1 yr olds</v>
      </c>
      <c r="F92" s="59" t="str">
        <f t="array" ref="F92">CONCATENATE(ROUND(I92,2)," (",INDEX('High-risk C19 raw data'!C:C,MATCH(1,('High-risk C19 raw data'!M:M='1. National profile'!I92)*('High-risk C19 raw data'!G:G='1. National profile'!C92)*('High-risk C19 raw data'!N:N=0),0)),")")</f>
        <v>7.01 (Hartlepool)</v>
      </c>
      <c r="G92" s="43" t="str">
        <f t="array" ref="G92">CONCATENATE(ROUND(J92,2)," (",INDEX('High-risk C19 raw data'!C:C,MATCH(1,('High-risk C19 raw data'!M:M='1. National profile'!J92)*('High-risk C19 raw data'!N:N=0),0)),")")</f>
        <v>0 (Hammersmith and Fulham)</v>
      </c>
      <c r="H92" s="62" t="s">
        <v>34</v>
      </c>
      <c r="I92" s="58">
        <f>INDEX('high risk_pivot'!B:B,MATCH('1. National profile'!$C92,'high risk_pivot'!$A:$A,0))</f>
        <v>7.0070070070070098</v>
      </c>
      <c r="J92" s="58">
        <f>INDEX('high risk_pivot'!C:C,MATCH('1. National profile'!$C92,'high risk_pivot'!$A:$A,0))</f>
        <v>0</v>
      </c>
    </row>
    <row r="93" spans="2:10" ht="42.75" x14ac:dyDescent="0.45">
      <c r="B93" s="103"/>
      <c r="C93" s="39" t="s">
        <v>137</v>
      </c>
      <c r="D93" s="69">
        <f>ROUND(INDEX('High-risk C19 raw data'!I:I,MATCH(CONCATENATE($F$2,"_",C93,"_Number"),'High-risk C19 raw data'!A:A,0)),0)</f>
        <v>52677</v>
      </c>
      <c r="E93" s="43" t="str">
        <f>INDEX('High-risk C19 raw data'!L:L,MATCH(CONCATENATE($F$2,"_",C93,"_Number"),'High-risk C19 raw data'!A:A,0))</f>
        <v>15.74 per 1000 0-4 yr olds</v>
      </c>
      <c r="F93" s="59" t="str">
        <f t="array" ref="F93">CONCATENATE(ROUND(I93,2)," (",INDEX('High-risk C19 raw data'!C:C,MATCH(1,('High-risk C19 raw data'!M:M='1. National profile'!I93)*('High-risk C19 raw data'!G:G='1. National profile'!C93)*('High-risk C19 raw data'!N:N=0),0)),")")</f>
        <v>43.26 (Walsall)</v>
      </c>
      <c r="G93" s="43" t="str">
        <f t="array" ref="G93">CONCATENATE(ROUND(J93,2)," (",INDEX('High-risk C19 raw data'!C:C,MATCH(1,('High-risk C19 raw data'!M:M='1. National profile'!J93)*('High-risk C19 raw data'!N:N=0),0)),")")</f>
        <v>0 (Hammersmith and Fulham)</v>
      </c>
      <c r="H93" s="62" t="s">
        <v>34</v>
      </c>
      <c r="I93" s="58">
        <f>INDEX('high risk_pivot'!B:B,MATCH('1. National profile'!$C93,'high risk_pivot'!$A:$A,0))</f>
        <v>43.256997455470703</v>
      </c>
      <c r="J93" s="58">
        <f>INDEX('high risk_pivot'!C:C,MATCH('1. National profile'!$C93,'high risk_pivot'!$A:$A,0))</f>
        <v>0</v>
      </c>
    </row>
    <row r="94" spans="2:10" ht="42.75" x14ac:dyDescent="0.45">
      <c r="B94" s="103"/>
      <c r="C94" s="39" t="s">
        <v>138</v>
      </c>
      <c r="D94" s="69">
        <f>ROUND(INDEX('High-risk C19 raw data'!I:I,MATCH(CONCATENATE($F$2,"_",C94,"_Number"),'High-risk C19 raw data'!A:A,0)),0)</f>
        <v>26157</v>
      </c>
      <c r="E94" s="43" t="str">
        <f>INDEX('High-risk C19 raw data'!L:L,MATCH(CONCATENATE($F$2,"_",C94,"_Number"),'High-risk C19 raw data'!A:A,0))</f>
        <v>7.82 per 1000 0-4 yr olds</v>
      </c>
      <c r="F94" s="59" t="str">
        <f t="array" ref="F94">CONCATENATE(ROUND(I94,2)," (",INDEX('High-risk C19 raw data'!C:C,MATCH(1,('High-risk C19 raw data'!M:M='1. National profile'!I94)*('High-risk C19 raw data'!G:G='1. National profile'!C94)*('High-risk C19 raw data'!N:N=0),0)),")")</f>
        <v>23.99 (Newcastle upon Tyne)</v>
      </c>
      <c r="G94" s="43" t="str">
        <f t="array" ref="G94">CONCATENATE(ROUND(J94,2)," (",INDEX('High-risk C19 raw data'!C:C,MATCH(1,('High-risk C19 raw data'!M:M='1. National profile'!J94)*('High-risk C19 raw data'!N:N=0),0)),")")</f>
        <v>0 (Hammersmith and Fulham)</v>
      </c>
      <c r="H94" s="62" t="s">
        <v>34</v>
      </c>
      <c r="I94" s="58">
        <f>INDEX('high risk_pivot'!B:B,MATCH('1. National profile'!$C94,'high risk_pivot'!$A:$A,0))</f>
        <v>23.9927841250752</v>
      </c>
      <c r="J94" s="58">
        <f>INDEX('high risk_pivot'!C:C,MATCH('1. National profile'!$C94,'high risk_pivot'!$A:$A,0))</f>
        <v>0</v>
      </c>
    </row>
    <row r="95" spans="2:10" ht="28.5" x14ac:dyDescent="0.45">
      <c r="B95" s="103"/>
      <c r="C95" s="39" t="s">
        <v>139</v>
      </c>
      <c r="D95" s="69">
        <f>ROUND(INDEX('High-risk C19 raw data'!I:I,MATCH(CONCATENATE($F$2,"_",C95,"_Number"),'High-risk C19 raw data'!A:A,0)),0)</f>
        <v>24468</v>
      </c>
      <c r="E95" s="43" t="str">
        <f>INDEX('High-risk C19 raw data'!L:L,MATCH(CONCATENATE($F$2,"_",C95,"_Number"),'High-risk C19 raw data'!A:A,0))</f>
        <v>7.31 per 1000 0-4 yr olds</v>
      </c>
      <c r="F95" s="59" t="str">
        <f t="array" ref="F95">CONCATENATE(ROUND(I95,2)," (",INDEX('High-risk C19 raw data'!C:C,MATCH(1,('High-risk C19 raw data'!M:M='1. National profile'!I95)*('High-risk C19 raw data'!G:G='1. National profile'!C95)*('High-risk C19 raw data'!N:N=0),0)),")")</f>
        <v>26.32 (Hackney)</v>
      </c>
      <c r="G95" s="43" t="str">
        <f t="array" ref="G95">CONCATENATE(ROUND(J95,2)," (",INDEX('High-risk C19 raw data'!C:C,MATCH(1,('High-risk C19 raw data'!M:M='1. National profile'!J95)*('High-risk C19 raw data'!N:N=0),0)),")")</f>
        <v>0 (Hammersmith and Fulham)</v>
      </c>
      <c r="H95" s="62" t="s">
        <v>34</v>
      </c>
      <c r="I95" s="58">
        <f>INDEX('high risk_pivot'!B:B,MATCH('1. National profile'!$C95,'high risk_pivot'!$A:$A,0))</f>
        <v>26.320968218045898</v>
      </c>
      <c r="J95" s="58">
        <f>INDEX('high risk_pivot'!C:C,MATCH('1. National profile'!$C95,'high risk_pivot'!$A:$A,0))</f>
        <v>0</v>
      </c>
    </row>
    <row r="96" spans="2:10" ht="42.75" x14ac:dyDescent="0.45">
      <c r="B96" s="103"/>
      <c r="C96" s="39" t="s">
        <v>140</v>
      </c>
      <c r="D96" s="69">
        <f>ROUND(INDEX('High-risk C19 raw data'!I:I,MATCH(CONCATENATE($F$2,"_",C96,"_Number"),'High-risk C19 raw data'!A:A,0)),0)</f>
        <v>16023</v>
      </c>
      <c r="E96" s="43" t="str">
        <f>INDEX('High-risk C19 raw data'!L:L,MATCH(CONCATENATE($F$2,"_",C96,"_Number"),'High-risk C19 raw data'!A:A,0))</f>
        <v>4.79 per 1000 0-4 yr olds</v>
      </c>
      <c r="F96" s="59" t="str">
        <f t="array" ref="F96">CONCATENATE(ROUND(I96,2)," (",INDEX('High-risk C19 raw data'!C:C,MATCH(1,('High-risk C19 raw data'!M:M='1. National profile'!I96)*('High-risk C19 raw data'!G:G='1. National profile'!C96)*('High-risk C19 raw data'!N:N=0),0)),")")</f>
        <v>16.41 (North Lincolnshire)</v>
      </c>
      <c r="G96" s="43" t="str">
        <f t="array" ref="G96">CONCATENATE(ROUND(J96,2)," (",INDEX('High-risk C19 raw data'!C:C,MATCH(1,('High-risk C19 raw data'!M:M='1. National profile'!J96)*('High-risk C19 raw data'!N:N=0),0)),")")</f>
        <v>0 (Hammersmith and Fulham)</v>
      </c>
      <c r="H96" s="62" t="s">
        <v>34</v>
      </c>
      <c r="I96" s="58">
        <f>INDEX('high risk_pivot'!B:B,MATCH('1. National profile'!$C96,'high risk_pivot'!$A:$A,0))</f>
        <v>16.405910473707099</v>
      </c>
      <c r="J96" s="58">
        <f>INDEX('high risk_pivot'!C:C,MATCH('1. National profile'!$C96,'high risk_pivot'!$A:$A,0))</f>
        <v>0</v>
      </c>
    </row>
    <row r="97" spans="2:10" ht="42.75" x14ac:dyDescent="0.45">
      <c r="B97" s="103"/>
      <c r="C97" s="39" t="s">
        <v>141</v>
      </c>
      <c r="D97" s="69">
        <f>ROUND(INDEX('High-risk C19 raw data'!I:I,MATCH(CONCATENATE($F$2,"_",C97,"_Number"),'High-risk C19 raw data'!A:A,0)),0)</f>
        <v>5465</v>
      </c>
      <c r="E97" s="43" t="str">
        <f>INDEX('High-risk C19 raw data'!L:L,MATCH(CONCATENATE($F$2,"_",C97,"_Number"),'High-risk C19 raw data'!A:A,0))</f>
        <v>1.63 per 1000 0-4 yr olds</v>
      </c>
      <c r="F97" s="59" t="str">
        <f t="array" ref="F97">CONCATENATE(ROUND(I97,2)," (",INDEX('High-risk C19 raw data'!C:C,MATCH(1,('High-risk C19 raw data'!M:M='1. National profile'!I97)*('High-risk C19 raw data'!G:G='1. National profile'!C97)*('High-risk C19 raw data'!N:N=0),0)),")")</f>
        <v>6.91 (Calderdale)</v>
      </c>
      <c r="G97" s="43" t="str">
        <f t="array" ref="G97">CONCATENATE(ROUND(J97,2)," (",INDEX('High-risk C19 raw data'!C:C,MATCH(1,('High-risk C19 raw data'!M:M='1. National profile'!J97)*('High-risk C19 raw data'!N:N=0),0)),")")</f>
        <v>0 (Hammersmith and Fulham)</v>
      </c>
      <c r="H97" s="62" t="s">
        <v>34</v>
      </c>
      <c r="I97" s="58">
        <f>INDEX('high risk_pivot'!B:B,MATCH('1. National profile'!$C97,'high risk_pivot'!$A:$A,0))</f>
        <v>6.9087403598971697</v>
      </c>
      <c r="J97" s="58">
        <f>INDEX('high risk_pivot'!C:C,MATCH('1. National profile'!$C97,'high risk_pivot'!$A:$A,0))</f>
        <v>0</v>
      </c>
    </row>
    <row r="98" spans="2:10" ht="28.5" x14ac:dyDescent="0.45">
      <c r="B98" s="103"/>
      <c r="C98" s="39" t="s">
        <v>142</v>
      </c>
      <c r="D98" s="69">
        <f>ROUND(INDEX('High-risk C19 raw data'!I:I,MATCH(CONCATENATE($F$2,"_",C98,"_Number"),'High-risk C19 raw data'!A:A,0)),0)</f>
        <v>2271</v>
      </c>
      <c r="E98" s="43" t="str">
        <f>INDEX('High-risk C19 raw data'!L:L,MATCH(CONCATENATE($F$2,"_",C98,"_Number"),'High-risk C19 raw data'!A:A,0))</f>
        <v>0.19 per 1000 0-17 yr olds</v>
      </c>
      <c r="F98" s="59" t="str">
        <f t="array" ref="F98">CONCATENATE(ROUND(I98,2)," (",INDEX('High-risk C19 raw data'!C:C,MATCH(1,('High-risk C19 raw data'!M:M='1. National profile'!I98)*('High-risk C19 raw data'!G:G='1. National profile'!C98)*('High-risk C19 raw data'!N:N=0),0)),")")</f>
        <v>0.76 (Plymouth)</v>
      </c>
      <c r="G98" s="43" t="str">
        <f t="array" ref="G98">CONCATENATE(ROUND(J98,2)," (",INDEX('High-risk C19 raw data'!C:C,MATCH(1,('High-risk C19 raw data'!M:M='1. National profile'!J98)*('High-risk C19 raw data'!N:N=0),0)),")")</f>
        <v>0 (Hammersmith and Fulham)</v>
      </c>
      <c r="H98" s="62" t="s">
        <v>34</v>
      </c>
      <c r="I98" s="58">
        <f>INDEX('high risk_pivot'!B:B,MATCH('1. National profile'!$C98,'high risk_pivot'!$A:$A,0))</f>
        <v>0.76115086010047195</v>
      </c>
      <c r="J98" s="58">
        <f>INDEX('high risk_pivot'!C:C,MATCH('1. National profile'!$C98,'high risk_pivot'!$A:$A,0))</f>
        <v>0</v>
      </c>
    </row>
    <row r="99" spans="2:10" ht="28.5" x14ac:dyDescent="0.45">
      <c r="B99" s="103"/>
      <c r="C99" s="39" t="s">
        <v>143</v>
      </c>
      <c r="D99" s="69">
        <f>ROUND(INDEX('High-risk C19 raw data'!I:I,MATCH(CONCATENATE($F$2,"_",C99,"_Number"),'High-risk C19 raw data'!A:A,0)),0)</f>
        <v>1125</v>
      </c>
      <c r="E99" s="43" t="str">
        <f>INDEX('High-risk C19 raw data'!L:L,MATCH(CONCATENATE($F$2,"_",C99,"_Number"),'High-risk C19 raw data'!A:A,0))</f>
        <v>0.09 per 1000 0-17 yr olds</v>
      </c>
      <c r="F99" s="59" t="str">
        <f t="array" ref="F99">CONCATENATE(ROUND(I99,2)," (",INDEX('High-risk C19 raw data'!C:C,MATCH(1,('High-risk C19 raw data'!M:M='1. National profile'!I99)*('High-risk C19 raw data'!G:G='1. National profile'!C99)*('High-risk C19 raw data'!N:N=0),0)),")")</f>
        <v>0.4 (Plymouth)</v>
      </c>
      <c r="G99" s="43" t="str">
        <f t="array" ref="G99">CONCATENATE(ROUND(J99,2)," (",INDEX('High-risk C19 raw data'!C:C,MATCH(1,('High-risk C19 raw data'!M:M='1. National profile'!J99)*('High-risk C19 raw data'!N:N=0),0)),")")</f>
        <v>0 (Hammersmith and Fulham)</v>
      </c>
      <c r="H99" s="62" t="s">
        <v>34</v>
      </c>
      <c r="I99" s="58">
        <f>INDEX('high risk_pivot'!B:B,MATCH('1. National profile'!$C99,'high risk_pivot'!$A:$A,0))</f>
        <v>0.39960420155274801</v>
      </c>
      <c r="J99" s="58">
        <f>INDEX('high risk_pivot'!C:C,MATCH('1. National profile'!$C99,'high risk_pivot'!$A:$A,0))</f>
        <v>0</v>
      </c>
    </row>
    <row r="100" spans="2:10" ht="28.5" x14ac:dyDescent="0.45">
      <c r="B100" s="103"/>
      <c r="C100" s="39" t="s">
        <v>144</v>
      </c>
      <c r="D100" s="69">
        <f>ROUND(INDEX('High-risk C19 raw data'!I:I,MATCH(CONCATENATE($F$2,"_",C100,"_Number"),'High-risk C19 raw data'!A:A,0)),0)</f>
        <v>1556</v>
      </c>
      <c r="E100" s="43" t="str">
        <f>INDEX('High-risk C19 raw data'!L:L,MATCH(CONCATENATE($F$2,"_",C100,"_Number"),'High-risk C19 raw data'!A:A,0))</f>
        <v>0.13 per 1000 0-17 yr olds</v>
      </c>
      <c r="F100" s="59" t="str">
        <f t="array" ref="F100">CONCATENATE(ROUND(I100,2)," (",INDEX('High-risk C19 raw data'!C:C,MATCH(1,('High-risk C19 raw data'!M:M='1. National profile'!I100)*('High-risk C19 raw data'!G:G='1. National profile'!C100)*('High-risk C19 raw data'!N:N=0),0)),")")</f>
        <v>0.72 (Plymouth)</v>
      </c>
      <c r="G100" s="43" t="str">
        <f t="array" ref="G100">CONCATENATE(ROUND(J100,2)," (",INDEX('High-risk C19 raw data'!C:C,MATCH(1,('High-risk C19 raw data'!M:M='1. National profile'!J100)*('High-risk C19 raw data'!N:N=0),0)),")")</f>
        <v>0 (Hammersmith and Fulham)</v>
      </c>
      <c r="H100" s="62" t="s">
        <v>34</v>
      </c>
      <c r="I100" s="58">
        <f>INDEX('high risk_pivot'!B:B,MATCH('1. National profile'!$C100,'high risk_pivot'!$A:$A,0))</f>
        <v>0.723093317095448</v>
      </c>
      <c r="J100" s="58">
        <f>INDEX('high risk_pivot'!C:C,MATCH('1. National profile'!$C100,'high risk_pivot'!$A:$A,0))</f>
        <v>0</v>
      </c>
    </row>
    <row r="101" spans="2:10" ht="28.5" x14ac:dyDescent="0.45">
      <c r="B101" s="103"/>
      <c r="C101" s="39" t="s">
        <v>145</v>
      </c>
      <c r="D101" s="69">
        <f>ROUND(INDEX('High-risk C19 raw data'!I:I,MATCH(CONCATENATE($F$2,"_",C101,"_Number"),'High-risk C19 raw data'!A:A,0)),0)</f>
        <v>624</v>
      </c>
      <c r="E101" s="43" t="str">
        <f>INDEX('High-risk C19 raw data'!L:L,MATCH(CONCATENATE($F$2,"_",C101,"_Number"),'High-risk C19 raw data'!A:A,0))</f>
        <v>0.05 per 1000 0-17 yr olds</v>
      </c>
      <c r="F101" s="59" t="str">
        <f t="array" ref="F101">CONCATENATE(ROUND(I101,2)," (",INDEX('High-risk C19 raw data'!C:C,MATCH(1,('High-risk C19 raw data'!M:M='1. National profile'!I101)*('High-risk C19 raw data'!G:G='1. National profile'!C101)*('High-risk C19 raw data'!N:N=0),0)),")")</f>
        <v>0.28 (Stoke-on-Trent)</v>
      </c>
      <c r="G101" s="43" t="str">
        <f t="array" ref="G101">CONCATENATE(ROUND(J101,2)," (",INDEX('High-risk C19 raw data'!C:C,MATCH(1,('High-risk C19 raw data'!M:M='1. National profile'!J101)*('High-risk C19 raw data'!N:N=0),0)),")")</f>
        <v>0 (Hammersmith and Fulham)</v>
      </c>
      <c r="H101" s="62" t="s">
        <v>34</v>
      </c>
      <c r="I101" s="58">
        <f>INDEX('high risk_pivot'!B:B,MATCH('1. National profile'!$C101,'high risk_pivot'!$A:$A,0))</f>
        <v>0.27802394481224701</v>
      </c>
      <c r="J101" s="58">
        <f>INDEX('high risk_pivot'!C:C,MATCH('1. National profile'!$C101,'high risk_pivot'!$A:$A,0))</f>
        <v>0</v>
      </c>
    </row>
    <row r="102" spans="2:10" ht="28.5" x14ac:dyDescent="0.45">
      <c r="B102" s="104"/>
      <c r="C102" s="39" t="s">
        <v>146</v>
      </c>
      <c r="D102" s="69">
        <f>ROUND(INDEX('High-risk C19 raw data'!I:I,MATCH(CONCATENATE($F$2,"_",C102,"_Number"),'High-risk C19 raw data'!A:A,0)),0)</f>
        <v>203</v>
      </c>
      <c r="E102" s="43" t="str">
        <f>INDEX('High-risk C19 raw data'!L:L,MATCH(CONCATENATE($F$2,"_",C102,"_Number"),'High-risk C19 raw data'!A:A,0))</f>
        <v>0.02 per 1000 0-17 yr olds</v>
      </c>
      <c r="F102" s="59" t="str">
        <f t="array" ref="F102">CONCATENATE(ROUND(I102,2)," (",INDEX('High-risk C19 raw data'!C:C,MATCH(1,('High-risk C19 raw data'!M:M='1. National profile'!I102)*('High-risk C19 raw data'!G:G='1. National profile'!C102)*('High-risk C19 raw data'!N:N=0),0)),")")</f>
        <v>0.15 (Gateshead)</v>
      </c>
      <c r="G102" s="43" t="str">
        <f t="array" ref="G102">CONCATENATE(ROUND(J102,2)," (",INDEX('High-risk C19 raw data'!C:C,MATCH(1,('High-risk C19 raw data'!M:M='1. National profile'!J102)*('High-risk C19 raw data'!N:N=0),0)),")")</f>
        <v>0 (Hammersmith and Fulham)</v>
      </c>
      <c r="H102" s="62" t="s">
        <v>34</v>
      </c>
      <c r="I102" s="58">
        <f>INDEX('high risk_pivot'!B:B,MATCH('1. National profile'!$C102,'high risk_pivot'!$A:$A,0))</f>
        <v>0.15149602322938999</v>
      </c>
      <c r="J102" s="58">
        <f>INDEX('high risk_pivot'!C:C,MATCH('1. National profile'!$C102,'high risk_pivot'!$A:$A,0))</f>
        <v>0</v>
      </c>
    </row>
    <row r="103" spans="2:10" ht="43.15" thickBot="1" x14ac:dyDescent="0.5">
      <c r="B103" s="7" t="s">
        <v>147</v>
      </c>
      <c r="C103" s="44" t="s">
        <v>148</v>
      </c>
      <c r="D103" s="88">
        <f>INDEX('Known to services raw data'!I:I,MATCH(CONCATENATE($F$2,"_",C103,"_Number"),'Known to services raw data'!A:A,0))</f>
        <v>41210</v>
      </c>
      <c r="E103" s="44" t="str">
        <f>INDEX('Known to services raw data'!L:L,MATCH(CONCATENATE($F$2,"_",C103,"_Number"),'Known to services raw data'!A:A,0))</f>
        <v>123.14 per 10000 0-4 yr olds</v>
      </c>
      <c r="F103" s="63" t="str">
        <f t="array" ref="F103">CONCATENATE(ROUND(I103,2)," (",INDEX('Known to services raw data'!C:C,MATCH(1,('Known to services raw data'!M:M='1. National profile'!I103)*('Known to services raw data'!G:G='1. National profile'!C103),0)),")")</f>
        <v>284.34 (Rochdale)</v>
      </c>
      <c r="G103" s="44" t="str">
        <f t="array" ref="G103">CONCATENATE(ROUND(J103,2)," (",INDEX('Known to services raw data'!C:C,MATCH(1,('Known to services raw data'!M:M='1. National profile'!J103)*('Known to services raw data'!G:G='1. National profile'!C103),0)),")")</f>
        <v>52.61 (Hammersmith and Fulham)</v>
      </c>
      <c r="H103" s="64" t="s">
        <v>85</v>
      </c>
      <c r="I103" s="58">
        <f>INDEX(services_pivot!B:B,MATCH('1. National profile'!$C103,services_pivot!$A:$A,0))</f>
        <v>284.33999999999997</v>
      </c>
      <c r="J103" s="58">
        <f>INDEX(services_pivot!C:C,MATCH('1. National profile'!$C103,services_pivot!$A:$A,0))</f>
        <v>52.61</v>
      </c>
    </row>
  </sheetData>
  <mergeCells count="20">
    <mergeCell ref="B17:B18"/>
    <mergeCell ref="B19:B20"/>
    <mergeCell ref="B26:B27"/>
    <mergeCell ref="B38:B41"/>
    <mergeCell ref="B5:B6"/>
    <mergeCell ref="B10:B13"/>
    <mergeCell ref="B14:B16"/>
    <mergeCell ref="B82:B87"/>
    <mergeCell ref="B88:B102"/>
    <mergeCell ref="B69:B73"/>
    <mergeCell ref="B57:B63"/>
    <mergeCell ref="B64:B68"/>
    <mergeCell ref="B74:B78"/>
    <mergeCell ref="B79:B81"/>
    <mergeCell ref="B42:B43"/>
    <mergeCell ref="B46:B49"/>
    <mergeCell ref="B31:B32"/>
    <mergeCell ref="B33:B37"/>
    <mergeCell ref="B29:B30"/>
    <mergeCell ref="B44:B4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118"/>
  <sheetViews>
    <sheetView workbookViewId="0">
      <selection activeCell="D3" sqref="D3"/>
    </sheetView>
  </sheetViews>
  <sheetFormatPr defaultColWidth="9" defaultRowHeight="14.25" x14ac:dyDescent="0.45"/>
  <cols>
    <col min="1" max="1" width="2.86328125" style="5" customWidth="1"/>
    <col min="2" max="2" width="19.265625" style="5" customWidth="1"/>
    <col min="3" max="3" width="53.265625" style="5" customWidth="1"/>
    <col min="4" max="4" width="32.86328125" style="5" customWidth="1"/>
    <col min="5" max="5" width="25.59765625" style="5" customWidth="1"/>
    <col min="6" max="6" width="27.3984375" style="5" customWidth="1"/>
    <col min="7" max="7" width="15.59765625" style="5" customWidth="1"/>
    <col min="8" max="8" width="9" style="5"/>
    <col min="9" max="14" width="30.86328125" style="5" customWidth="1"/>
    <col min="15" max="16384" width="9" style="5"/>
  </cols>
  <sheetData>
    <row r="1" spans="2:15" ht="25.5" x14ac:dyDescent="0.75">
      <c r="B1" s="6" t="str">
        <f>CONCATENATE("Vulnerability Profile for ",$D$3)</f>
        <v>Vulnerability Profile for Barking and Dagenham</v>
      </c>
    </row>
    <row r="2" spans="2:15" ht="25.9" thickBot="1" x14ac:dyDescent="0.8">
      <c r="B2" s="6"/>
    </row>
    <row r="3" spans="2:15" s="11" customFormat="1" ht="18" x14ac:dyDescent="0.45">
      <c r="C3" s="10" t="s">
        <v>165</v>
      </c>
      <c r="D3" s="78" t="s">
        <v>228</v>
      </c>
      <c r="F3" s="80" t="str">
        <f>INDEX('LA lookup'!A:A,MATCH('2. LA profile'!D3,'LA lookup'!B:B,0))</f>
        <v>E09000002</v>
      </c>
      <c r="H3" s="5"/>
      <c r="I3" s="5"/>
      <c r="J3" s="5"/>
      <c r="K3" s="5"/>
    </row>
    <row r="5" spans="2:15" s="4" customFormat="1" ht="18.399999999999999" thickBot="1" x14ac:dyDescent="0.6">
      <c r="B5" s="8" t="str">
        <f>CONCATENATE("Estimated prevalence of underlying needs among children in ",$D$3)</f>
        <v>Estimated prevalence of underlying needs among children in Barking and Dagenham</v>
      </c>
      <c r="C5" s="5"/>
      <c r="D5" s="5"/>
      <c r="E5" s="5"/>
      <c r="F5" s="5"/>
      <c r="J5" s="5"/>
      <c r="K5" s="5"/>
      <c r="L5" s="5"/>
      <c r="M5" s="5"/>
      <c r="N5" s="5"/>
      <c r="O5" s="5"/>
    </row>
    <row r="6" spans="2:15" s="4" customFormat="1" ht="42.75" x14ac:dyDescent="0.45">
      <c r="B6" s="47" t="s">
        <v>15</v>
      </c>
      <c r="C6" s="48" t="s">
        <v>16</v>
      </c>
      <c r="D6" s="48" t="s">
        <v>167</v>
      </c>
      <c r="E6" s="48" t="s">
        <v>168</v>
      </c>
      <c r="F6" s="48" t="s">
        <v>169</v>
      </c>
      <c r="G6" s="49" t="s">
        <v>21</v>
      </c>
      <c r="J6" s="5"/>
      <c r="K6" s="5"/>
      <c r="L6" s="5"/>
      <c r="M6" s="5"/>
      <c r="N6" s="5"/>
      <c r="O6" s="5"/>
    </row>
    <row r="7" spans="2:15" s="4" customFormat="1" ht="28.5" customHeight="1" x14ac:dyDescent="0.45">
      <c r="B7" s="108" t="s">
        <v>22</v>
      </c>
      <c r="C7" s="39" t="s">
        <v>23</v>
      </c>
      <c r="D7" s="69">
        <f>INDEX('Prevalence raw data'!I:I,MATCH(CONCATENATE($F$3,"_",C7,"_Number"),'Prevalence raw data'!A:A,0))</f>
        <v>13081.464200150029</v>
      </c>
      <c r="E7" s="39" t="str">
        <f>INDEX('Prevalence raw data'!L:L,MATCH(CONCATENATE($F$3,"_",C7,"_Number"),'Prevalence raw data'!A:A,0))</f>
        <v>206.3 per 1000 0-17 yr olds</v>
      </c>
      <c r="F7" s="39">
        <f>IF(AND(OR(E7="N/A",ISERROR(E7)),C7&lt;&gt;"Income deprivation affecting children - average score"),"N/A",ROUND((COUNTIFS('Prevalence raw data'!A:A,CONCATENATE("*",C7,"_Number"),'Prevalence raw data'!M:M,CONCATENATE("&lt;",INDEX('Prevalence raw data'!M:M,MATCH(CONCATENATE($F$3,"_",C7,"_Number"),'Prevalence raw data'!A:A,0))))+0)/152*100,0))</f>
        <v>86</v>
      </c>
      <c r="G7" s="40" t="s">
        <v>24</v>
      </c>
      <c r="J7" s="5"/>
      <c r="K7" s="5"/>
      <c r="L7" s="5"/>
      <c r="M7" s="5"/>
      <c r="N7" s="5"/>
      <c r="O7" s="5"/>
    </row>
    <row r="8" spans="2:15" s="4" customFormat="1" ht="28.5" customHeight="1" x14ac:dyDescent="0.45">
      <c r="B8" s="109"/>
      <c r="C8" s="39" t="s">
        <v>25</v>
      </c>
      <c r="D8" s="69">
        <f>INDEX('Prevalence raw data'!I:I,MATCH(CONCATENATE($F$3,"_",C8,"_Number"),'Prevalence raw data'!A:A,0))</f>
        <v>856.61101389509338</v>
      </c>
      <c r="E8" s="39" t="str">
        <f>INDEX('Prevalence raw data'!L:L,MATCH(CONCATENATE($F$3,"_",C8,"_Number"),'Prevalence raw data'!A:A,0))</f>
        <v>13.5 per 1000 0-17 yr olds</v>
      </c>
      <c r="F8" s="39">
        <f>IF(AND(OR(E8="N/A",ISERROR(E8)),C8&lt;&gt;"Income deprivation affecting children - average score"),"N/A",ROUND((COUNTIFS('Prevalence raw data'!A:A,CONCATENATE("*",C8,"_Number"),'Prevalence raw data'!M:M,CONCATENATE("&lt;",INDEX('Prevalence raw data'!M:M,MATCH(CONCATENATE($F$3,"_",C8,"_Number"),'Prevalence raw data'!A:A,0))))+0)/152*100,0))</f>
        <v>97</v>
      </c>
      <c r="G8" s="40" t="s">
        <v>24</v>
      </c>
      <c r="J8" s="5"/>
      <c r="K8" s="5"/>
      <c r="L8" s="5"/>
      <c r="M8" s="5"/>
      <c r="N8" s="5"/>
      <c r="O8" s="5"/>
    </row>
    <row r="9" spans="2:15" s="4" customFormat="1" ht="28.5" customHeight="1" x14ac:dyDescent="0.45">
      <c r="B9" s="96" t="s">
        <v>26</v>
      </c>
      <c r="C9" s="39" t="s">
        <v>27</v>
      </c>
      <c r="D9" s="69">
        <f>INDEX('Prevalence raw data'!I:I,MATCH(CONCATENATE($F$3,"_",C9,"_Number"),'Prevalence raw data'!A:A,0))</f>
        <v>4445.4120586002127</v>
      </c>
      <c r="E9" s="39" t="str">
        <f>INDEX('Prevalence raw data'!L:L,MATCH(CONCATENATE($F$3,"_",C9,"_Number"),'Prevalence raw data'!A:A,0))</f>
        <v>70.1 per 1000 0-17 yr olds</v>
      </c>
      <c r="F9" s="39">
        <f>IF(AND(OR(E9="N/A",ISERROR(E9)),C9&lt;&gt;"Income deprivation affecting children - average score"),"N/A",ROUND((COUNTIFS('Prevalence raw data'!A:A,CONCATENATE("*",C9,"_Number"),'Prevalence raw data'!M:M,CONCATENATE("&lt;",INDEX('Prevalence raw data'!M:M,MATCH(CONCATENATE($F$3,"_",C9,"_Number"),'Prevalence raw data'!A:A,0))))+0)/152*100,0))</f>
        <v>72</v>
      </c>
      <c r="G9" s="40" t="s">
        <v>24</v>
      </c>
      <c r="I9" s="5"/>
      <c r="J9" s="5"/>
      <c r="K9" s="5"/>
      <c r="L9" s="5"/>
      <c r="M9" s="5"/>
      <c r="N9" s="5"/>
      <c r="O9" s="5"/>
    </row>
    <row r="10" spans="2:15" s="4" customFormat="1" ht="28.5" customHeight="1" x14ac:dyDescent="0.45">
      <c r="B10" s="96" t="s">
        <v>28</v>
      </c>
      <c r="C10" s="39" t="s">
        <v>29</v>
      </c>
      <c r="D10" s="69">
        <f>INDEX('Prevalence raw data'!I:I,MATCH(CONCATENATE($F$3,"_",C10,"_Number"),'Prevalence raw data'!A:A,0))</f>
        <v>9951.011373647525</v>
      </c>
      <c r="E10" s="39" t="str">
        <f>INDEX('Prevalence raw data'!L:L,MATCH(CONCATENATE($F$3,"_",C10,"_Number"),'Prevalence raw data'!A:A,0))</f>
        <v>157 per 1000 0-17 yr olds</v>
      </c>
      <c r="F10" s="39">
        <f>IF(AND(OR(E10="N/A",ISERROR(E10)),C10&lt;&gt;"Income deprivation affecting children - average score"),"N/A",ROUND((COUNTIFS('Prevalence raw data'!A:A,CONCATENATE("*",C10,"_Number"),'Prevalence raw data'!M:M,CONCATENATE("&lt;",INDEX('Prevalence raw data'!M:M,MATCH(CONCATENATE($F$3,"_",C10,"_Number"),'Prevalence raw data'!A:A,0))))+0)/152*100,0))</f>
        <v>86</v>
      </c>
      <c r="G10" s="40" t="s">
        <v>24</v>
      </c>
      <c r="J10" s="5"/>
      <c r="K10" s="5"/>
      <c r="L10" s="5"/>
      <c r="M10" s="5"/>
      <c r="N10" s="5"/>
      <c r="O10" s="5"/>
    </row>
    <row r="11" spans="2:15" s="4" customFormat="1" ht="28.5" customHeight="1" x14ac:dyDescent="0.45">
      <c r="B11" s="96" t="s">
        <v>30</v>
      </c>
      <c r="C11" s="39" t="s">
        <v>31</v>
      </c>
      <c r="D11" s="69">
        <f>INDEX('Prevalence raw data'!I:I,MATCH(CONCATENATE($F$3,"_",C11,"_Number"),'Prevalence raw data'!A:A,0))</f>
        <v>2848.5524049870319</v>
      </c>
      <c r="E11" s="39" t="str">
        <f>INDEX('Prevalence raw data'!L:L,MATCH(CONCATENATE($F$3,"_",C11,"_Number"),'Prevalence raw data'!A:A,0))</f>
        <v>44.9 per 1000 0-17 yr olds</v>
      </c>
      <c r="F11" s="39">
        <f>IF(AND(OR(E11="N/A",ISERROR(E11)),C11&lt;&gt;"Income deprivation affecting children - average score"),"N/A",ROUND((COUNTIFS('Prevalence raw data'!A:A,CONCATENATE("*",C11,"_Number"),'Prevalence raw data'!M:M,CONCATENATE("&lt;",INDEX('Prevalence raw data'!M:M,MATCH(CONCATENATE($F$3,"_",C11,"_Number"),'Prevalence raw data'!A:A,0))))+0)/152*100,0))</f>
        <v>83</v>
      </c>
      <c r="G11" s="40" t="s">
        <v>24</v>
      </c>
      <c r="J11" s="5"/>
      <c r="K11" s="5"/>
      <c r="L11" s="5"/>
      <c r="M11" s="5"/>
      <c r="N11" s="5"/>
      <c r="O11" s="5"/>
    </row>
    <row r="12" spans="2:15" s="4" customFormat="1" x14ac:dyDescent="0.45">
      <c r="B12" s="111" t="s">
        <v>32</v>
      </c>
      <c r="C12" s="39" t="s">
        <v>33</v>
      </c>
      <c r="D12" s="69">
        <f>INDEX('Prevalence raw data'!I:I,MATCH(CONCATENATE($F$3,"_",C12,"_Number"),'Prevalence raw data'!A:A,0))</f>
        <v>6844</v>
      </c>
      <c r="E12" s="39" t="str">
        <f>INDEX('Prevalence raw data'!L:L,MATCH(CONCATENATE($F$3,"_",C12,"_percentage"),'Prevalence raw data'!A:A,0))</f>
        <v>17.4%</v>
      </c>
      <c r="F12" s="39">
        <f>IF(AND(OR(E12="N/A",ISERROR(E12)),C12&lt;&gt;"Income deprivation affecting children - average score"),"N/A",ROUND((COUNTIFS('Prevalence raw data'!A:A,CONCATENATE("*",C12,"_percentage"),'Prevalence raw data'!M:M,CONCATENATE("&lt;",INDEX('Prevalence raw data'!M:M,MATCH(CONCATENATE($F$3,"_",C12,"_percentage"),'Prevalence raw data'!A:A,0))))+0)/152*100,0))</f>
        <v>63</v>
      </c>
      <c r="G12" s="40" t="s">
        <v>34</v>
      </c>
      <c r="J12" s="5"/>
      <c r="K12" s="5"/>
      <c r="L12" s="5"/>
      <c r="M12" s="5"/>
      <c r="N12" s="5"/>
      <c r="O12" s="5"/>
    </row>
    <row r="13" spans="2:15" s="4" customFormat="1" x14ac:dyDescent="0.45">
      <c r="B13" s="111"/>
      <c r="C13" s="39" t="s">
        <v>35</v>
      </c>
      <c r="D13" s="39" t="str">
        <f>IF(INDEX('Prevalence raw data'!I:I,MATCH(CONCATENATE($F$3,"_",C13,"_percentage"),'Prevalence raw data'!A:A,0))="*","*",CONCATENATE(ROUND(INDEX('Prevalence raw data'!I:I,MATCH(CONCATENATE($F$3,"_",C13,"_percentage"),'Prevalence raw data'!A:A,0)),2),"%"))</f>
        <v>6%</v>
      </c>
      <c r="E13" s="39" t="str">
        <f>INDEX('Prevalence raw data'!L:L,MATCH(CONCATENATE($F$3,"_",C13,"_percentage"),'Prevalence raw data'!A:A,0))</f>
        <v>6%</v>
      </c>
      <c r="F13" s="39">
        <f>IF(AND(OR(E13="N/A",ISERROR(E13)),C13&lt;&gt;"Income deprivation affecting children - average score"),"N/A",ROUND((COUNTIFS('Prevalence raw data'!A:A,CONCATENATE("*",C13,"_percentage"),'Prevalence raw data'!M:M,CONCATENATE("&lt;",INDEX('Prevalence raw data'!M:M,MATCH(CONCATENATE($F$3,"_",C13,"_percentage"),'Prevalence raw data'!A:A,0))))+0)/152*100,0))</f>
        <v>92</v>
      </c>
      <c r="G13" s="40" t="s">
        <v>34</v>
      </c>
      <c r="J13" s="5"/>
      <c r="K13" s="5"/>
      <c r="L13" s="5"/>
      <c r="M13" s="5"/>
      <c r="N13" s="5"/>
      <c r="O13" s="5"/>
    </row>
    <row r="14" spans="2:15" s="4" customFormat="1" ht="28.5" x14ac:dyDescent="0.45">
      <c r="B14" s="111"/>
      <c r="C14" s="39" t="s">
        <v>36</v>
      </c>
      <c r="D14" s="39">
        <f>INDEX('Prevalence raw data'!I:I,MATCH(CONCATENATE($F$3,"_",C14,"_score"),'Prevalence raw data'!A:A,0))</f>
        <v>0.23799999999999999</v>
      </c>
      <c r="E14" s="39" t="str">
        <f>INDEX('Prevalence raw data'!L:L,MATCH(CONCATENATE($F$3,"_",C14,"_score"),'Prevalence raw data'!A:A,0))</f>
        <v>N/A</v>
      </c>
      <c r="F14" s="39">
        <f>IF(AND(OR(E14="N/A",ISERROR(E14)),C14&lt;&gt;"Income deprivation affecting children indicator (IDACI) - average score"),"N/A",ROUND((COUNTIFS('Prevalence raw data'!A:A,CONCATENATE("*",C14,"_score"),'Prevalence raw data'!M:M,CONCATENATE("&lt;",INDEX('Prevalence raw data'!M:M,MATCH(CONCATENATE($F$3,"_",C14,"_score"),'Prevalence raw data'!A:A,0))))+0)/152*100,0))</f>
        <v>84</v>
      </c>
      <c r="G14" s="40" t="str">
        <f>IF(OR($D$3="Bournemouth",$D$3="Poole"),CONCATENATE("MHCLG statistics","**"),"MHCLG statistics")</f>
        <v>MHCLG statistics</v>
      </c>
      <c r="J14" s="5"/>
      <c r="K14" s="5"/>
      <c r="L14" s="5"/>
      <c r="M14" s="5"/>
      <c r="N14" s="5"/>
      <c r="O14" s="5"/>
    </row>
    <row r="15" spans="2:15" s="4" customFormat="1" ht="28.5" x14ac:dyDescent="0.45">
      <c r="B15" s="111"/>
      <c r="C15" s="39" t="s">
        <v>37</v>
      </c>
      <c r="D15" s="69">
        <f>INDEX('Prevalence raw data'!I:I,MATCH(CONCATENATE($F$3,"_",C15,"_Number"),'Prevalence raw data'!A:A,0))</f>
        <v>5943</v>
      </c>
      <c r="E15" s="39" t="str">
        <f>INDEX('Prevalence raw data'!L:L,MATCH(CONCATENATE($F$3,"_",C15,"_Number"),'Prevalence raw data'!A:A,0))</f>
        <v>175.31 per 1000 households with children</v>
      </c>
      <c r="F15" s="39">
        <f>IF(AND(OR(E15="N/A",ISERROR(E15)),C15&lt;&gt;"Income deprivation affecting children - average score"),"N/A",ROUND((COUNTIFS('Prevalence raw data'!A:A,CONCATENATE("*",C15,"_Number"),'Prevalence raw data'!M:M,CONCATENATE("&lt;",INDEX('Prevalence raw data'!M:M,MATCH(CONCATENATE($F$3,"_",C15,"_Number"),'Prevalence raw data'!A:A,0))))+0)/152*100,0))</f>
        <v>74</v>
      </c>
      <c r="G15" s="40" t="s">
        <v>38</v>
      </c>
      <c r="J15" s="5"/>
      <c r="K15" s="5"/>
      <c r="L15" s="5"/>
      <c r="M15" s="5"/>
      <c r="N15" s="5"/>
      <c r="O15" s="5"/>
    </row>
    <row r="16" spans="2:15" s="4" customFormat="1" ht="28.5" x14ac:dyDescent="0.45">
      <c r="B16" s="108" t="s">
        <v>39</v>
      </c>
      <c r="C16" s="39" t="s">
        <v>40</v>
      </c>
      <c r="D16" s="39" t="str">
        <f>CONCATENATE(ROUND(INDEX('Prevalence raw data'!I:I,MATCH(CONCATENATE($F$3,"_",C16,"_percentage"),'Prevalence raw data'!A:A,0)),2),"%")</f>
        <v>13.5%</v>
      </c>
      <c r="E16" s="39" t="str">
        <f>INDEX('Prevalence raw data'!L:L,MATCH(CONCATENATE($F$3,"_",C16,"_percentage"),'Prevalence raw data'!A:A,0))</f>
        <v>13.5%</v>
      </c>
      <c r="F16" s="39">
        <f>IF(AND(OR(E16="N/A",ISERROR(E16)),C16&lt;&gt;"Income deprivation affecting children - average score"),"N/A",ROUND((COUNTIFS('Prevalence raw data'!A:A,CONCATENATE("*",C16,"_percentage"),'Prevalence raw data'!M:M,CONCATENATE("&lt;",INDEX('Prevalence raw data'!M:M,MATCH(CONCATENATE($F$3,"_",C16,"_percentage"),'Prevalence raw data'!A:A,0))))+0)/152*100,0))</f>
        <v>95</v>
      </c>
      <c r="G16" s="40" t="s">
        <v>41</v>
      </c>
      <c r="J16" s="5"/>
      <c r="K16" s="5"/>
      <c r="L16" s="5"/>
      <c r="M16" s="5"/>
      <c r="N16" s="5"/>
      <c r="O16" s="5"/>
    </row>
    <row r="17" spans="2:15" s="4" customFormat="1" x14ac:dyDescent="0.45">
      <c r="B17" s="110"/>
      <c r="C17" s="39" t="s">
        <v>42</v>
      </c>
      <c r="D17" s="39" t="str">
        <f>CONCATENATE(ROUND(INDEX('Prevalence raw data'!I:I,MATCH(CONCATENATE($F$3,"_",C17,"_percentage"),'Prevalence raw data'!A:A,0)),2),"%")</f>
        <v>30.2%</v>
      </c>
      <c r="E17" s="39" t="str">
        <f>INDEX('Prevalence raw data'!L:L,MATCH(CONCATENATE($F$3,"_",C17,"_percentage"),'Prevalence raw data'!A:A,0))</f>
        <v>30.2%</v>
      </c>
      <c r="F17" s="39">
        <f>IF(AND(OR(E17="N/A",ISERROR(E17)),C17&lt;&gt;"Income deprivation affecting children - average score"),"N/A",ROUND((COUNTIFS('Prevalence raw data'!A:A,CONCATENATE("*",C17,"_percentage"),'Prevalence raw data'!M:M,CONCATENATE("&lt;",INDEX('Prevalence raw data'!M:M,MATCH(CONCATENATE($F$3,"_",C17,"_percentage"),'Prevalence raw data'!A:A,0))))+0)/152*100,0))</f>
        <v>74</v>
      </c>
      <c r="G17" s="40" t="s">
        <v>41</v>
      </c>
      <c r="J17" s="5"/>
      <c r="K17" s="5"/>
      <c r="L17" s="5"/>
      <c r="M17" s="5"/>
      <c r="N17" s="5"/>
      <c r="O17" s="5"/>
    </row>
    <row r="18" spans="2:15" s="4" customFormat="1" ht="28.5" x14ac:dyDescent="0.45">
      <c r="B18" s="109"/>
      <c r="C18" s="55" t="s">
        <v>43</v>
      </c>
      <c r="D18" s="39" t="str">
        <f>CONCATENATE(ROUND(INDEX('Prevalence raw data'!I:I,MATCH(CONCATENATE($F$3,"_",C18,"_percentage"),'Prevalence raw data'!A:A,0)),2),"%")</f>
        <v>16.27%</v>
      </c>
      <c r="E18" s="39" t="str">
        <f>INDEX('Prevalence raw data'!L:L,MATCH(CONCATENATE($F$3,"_",C18,"_percentage"),'Prevalence raw data'!A:A,0))</f>
        <v>16.27%</v>
      </c>
      <c r="F18" s="39">
        <f>IF(AND(OR(E18="N/A",ISERROR(E18)),C18&lt;&gt;"Income deprivation affecting children - average score"),"N/A",ROUND((COUNTIFS('Prevalence raw data'!A:A,CONCATENATE("*",C18,"_percentage"),'Prevalence raw data'!M:M,CONCATENATE("&lt;",INDEX('Prevalence raw data'!M:M,MATCH(CONCATENATE($F$3,"_",C18,"_percentage"),'Prevalence raw data'!A:A,0))))+0)/152*100,0))</f>
        <v>97</v>
      </c>
      <c r="G18" s="40" t="s">
        <v>44</v>
      </c>
      <c r="J18" s="5"/>
      <c r="K18" s="5"/>
      <c r="L18" s="5"/>
      <c r="M18" s="5"/>
      <c r="N18" s="5"/>
      <c r="O18" s="5"/>
    </row>
    <row r="19" spans="2:15" s="4" customFormat="1" x14ac:dyDescent="0.45">
      <c r="B19" s="111" t="s">
        <v>45</v>
      </c>
      <c r="C19" s="39" t="s">
        <v>46</v>
      </c>
      <c r="D19" s="69">
        <f>INDEX('Prevalence raw data'!I:I,MATCH(CONCATENATE($F$3,"_",C19,"_number"),'Prevalence raw data'!A:A,0))</f>
        <v>3700</v>
      </c>
      <c r="E19" s="39" t="str">
        <f>INDEX('Prevalence raw data'!L:L,MATCH(CONCATENATE($F$3,"_",C19,"_number"),'Prevalence raw data'!A:A,0))</f>
        <v>58.4 per 1000 0-17 yr olds</v>
      </c>
      <c r="F19" s="39">
        <f>IF(AND(OR(E19="N/A",ISERROR(E19)),C19&lt;&gt;"Income deprivation affecting children - average score"),"N/A",ROUND((COUNTIFS('Prevalence raw data'!A:A,CONCATENATE("*",C19,"_number"),'Prevalence raw data'!M:M,CONCATENATE("&lt;",INDEX('Prevalence raw data'!M:M,MATCH(CONCATENATE($F$3,"_",C19,"_number"),'Prevalence raw data'!A:A,0))))+0)/152*100,0))</f>
        <v>83</v>
      </c>
      <c r="G19" s="40" t="str">
        <f>IF(OR($D$3="Bournemouth",$D$3="Poole"),CONCATENATE("ONS statistics","**"),"ONS statistics")</f>
        <v>ONS statistics</v>
      </c>
      <c r="J19" s="5"/>
      <c r="K19" s="5"/>
      <c r="L19" s="5"/>
      <c r="M19" s="5"/>
      <c r="N19" s="5"/>
      <c r="O19" s="5"/>
    </row>
    <row r="20" spans="2:15" s="4" customFormat="1" ht="30.75" customHeight="1" x14ac:dyDescent="0.45">
      <c r="B20" s="111"/>
      <c r="C20" s="39" t="s">
        <v>48</v>
      </c>
      <c r="D20" s="69">
        <f>INDEX('Prevalence raw data'!I:I,MATCH(CONCATENATE($F$3,"_",C20,"_Number"),'Prevalence raw data'!A:A,0))</f>
        <v>22</v>
      </c>
      <c r="E20" s="39" t="str">
        <f>INDEX('Prevalence raw data'!L:L,MATCH(CONCATENATE($F$3,"_",C20,"_Number"),'Prevalence raw data'!A:A,0))</f>
        <v>0.3 per 1000 0-17 yr olds</v>
      </c>
      <c r="F20" s="39">
        <f>IF(AND(OR(E20="N/A",ISERROR(E20)),C20&lt;&gt;"Income deprivation affecting children - average score"),"N/A",ROUND((COUNTIFS('Prevalence raw data'!A:A,CONCATENATE("*",C20,"_Number"),'Prevalence raw data'!M:M,CONCATENATE("&lt;",INDEX('Prevalence raw data'!M:M,MATCH(CONCATENATE($F$3,"_",C20,"_Number"),'Prevalence raw data'!A:A,0))))+0)/152*100,0))</f>
        <v>61</v>
      </c>
      <c r="G20" s="40" t="str">
        <f>IF(OR($D$3="Bournemouth",$D$3="Poole"),CONCATENATE("ONS statistics","**"),"ONS statistics")</f>
        <v>ONS statistics</v>
      </c>
      <c r="J20" s="5"/>
      <c r="K20" s="5"/>
      <c r="L20" s="5"/>
      <c r="M20" s="5"/>
      <c r="N20" s="5"/>
      <c r="O20" s="5"/>
    </row>
    <row r="21" spans="2:15" s="4" customFormat="1" ht="28.5" x14ac:dyDescent="0.45">
      <c r="B21" s="111" t="s">
        <v>49</v>
      </c>
      <c r="C21" s="39" t="s">
        <v>50</v>
      </c>
      <c r="D21" s="69">
        <f>ROUND(INDEX('Prevalence raw data'!I:I,MATCH(CONCATENATE($F$3,"_",C21,"_Number"),'Prevalence raw data'!A:A,0)),0)</f>
        <v>9</v>
      </c>
      <c r="E21" s="39" t="str">
        <f>INDEX('Prevalence raw data'!L:L,MATCH(CONCATENATE($F$3,"_",C21,"_Number"),'Prevalence raw data'!A:A,0))</f>
        <v>0.1 per 1000 0-17 yr olds</v>
      </c>
      <c r="F21" s="39">
        <f>IF(AND(OR(E21="N/A",ISERROR(E21)),C21&lt;&gt;"Income deprivation affecting children - average score"),"N/A",ROUND((COUNTIFS('Prevalence raw data'!A:A,CONCATENATE("*",C21,"_Number"),'Prevalence raw data'!M:M,CONCATENATE("&lt;",INDEX('Prevalence raw data'!M:M,MATCH(CONCATENATE($F$3,"_",C21,"_Number"),'Prevalence raw data'!A:A,0))))+0)/152*100,0))</f>
        <v>36</v>
      </c>
      <c r="G21" s="40" t="str">
        <f>IF(OR($D$3="Bournemouth",$D$3="Poole"),CONCATENATE("Ofcom statistics","**"),"Ofcom statistics")</f>
        <v>Ofcom statistics</v>
      </c>
      <c r="J21" s="5"/>
      <c r="K21" s="5"/>
      <c r="L21" s="5"/>
      <c r="M21" s="5"/>
      <c r="N21" s="5"/>
      <c r="O21" s="5"/>
    </row>
    <row r="22" spans="2:15" s="12" customFormat="1" ht="28.9" thickBot="1" x14ac:dyDescent="0.5">
      <c r="B22" s="112"/>
      <c r="C22" s="50" t="s">
        <v>52</v>
      </c>
      <c r="D22" s="71">
        <f>ROUND(INDEX('Prevalence raw data'!I:I,MATCH(CONCATENATE($F$3,"_",C22,"_Number"),'Prevalence raw data'!A:A,0)),0)</f>
        <v>669</v>
      </c>
      <c r="E22" s="50" t="str">
        <f>INDEX('Prevalence raw data'!L:L,MATCH(CONCATENATE($F$3,"_",C22,"_Number"),'Prevalence raw data'!A:A,0))</f>
        <v>10.5 per 1000 0-17 yr olds</v>
      </c>
      <c r="F22" s="50">
        <f>IF(AND(OR(E22="N/A",ISERROR(E22)),C22&lt;&gt;"Income deprivation affecting children - average score"),"N/A",ROUND((COUNTIFS('Prevalence raw data'!A:A,CONCATENATE("*",C22,"_Number"),'Prevalence raw data'!M:M,CONCATENATE("&lt;",INDEX('Prevalence raw data'!M:M,MATCH(CONCATENATE($F$3,"_",C22,"_Number"),'Prevalence raw data'!A:A,0))))+0)/152*100,0))</f>
        <v>64</v>
      </c>
      <c r="G22" s="40" t="str">
        <f>IF(OR($D$3="Bournemouth",$D$3="Poole"),CONCATENATE("Ofcom statistics","**"),"Ofcom statistics")</f>
        <v>Ofcom statistics</v>
      </c>
    </row>
    <row r="23" spans="2:15" s="12" customFormat="1" x14ac:dyDescent="0.45">
      <c r="B23" s="27" t="str">
        <f>IF(OR($D$3="Bournemouth",$D$3="Poole"),"** Values estimated through pro-rata adjustment of source data value for Bournemouth and Poole.","")</f>
        <v/>
      </c>
      <c r="C23" s="27"/>
      <c r="D23" s="27"/>
      <c r="E23" s="27"/>
      <c r="F23" s="27"/>
      <c r="G23" s="27"/>
    </row>
    <row r="24" spans="2:15" s="12" customFormat="1" x14ac:dyDescent="0.45">
      <c r="B24" s="27"/>
      <c r="C24" s="27"/>
      <c r="D24" s="27"/>
      <c r="E24" s="27"/>
      <c r="F24" s="27"/>
      <c r="G24" s="27"/>
    </row>
    <row r="25" spans="2:15" ht="18.399999999999999" thickBot="1" x14ac:dyDescent="0.6">
      <c r="B25" s="8" t="str">
        <f>CONCATENATE("Profile of vulnerable children known to services in ",$D$3)</f>
        <v>Profile of vulnerable children known to services in Barking and Dagenham</v>
      </c>
      <c r="C25" s="22"/>
      <c r="D25" s="22"/>
      <c r="E25" s="22"/>
      <c r="F25" s="22"/>
      <c r="G25" s="4"/>
    </row>
    <row r="26" spans="2:15" ht="42.75" x14ac:dyDescent="0.45">
      <c r="B26" s="51" t="s">
        <v>15</v>
      </c>
      <c r="C26" s="52" t="s">
        <v>16</v>
      </c>
      <c r="D26" s="52" t="s">
        <v>167</v>
      </c>
      <c r="E26" s="52" t="s">
        <v>168</v>
      </c>
      <c r="F26" s="48" t="s">
        <v>170</v>
      </c>
      <c r="G26" s="53" t="s">
        <v>21</v>
      </c>
    </row>
    <row r="27" spans="2:15" ht="43.15" customHeight="1" x14ac:dyDescent="0.45">
      <c r="B27" s="96" t="s">
        <v>26</v>
      </c>
      <c r="C27" s="39" t="s">
        <v>56</v>
      </c>
      <c r="D27" s="69">
        <f>INDEX('Known to services raw data'!I:I,MATCH(CONCATENATE($F$3,"_",C27,"_Number"),'Known to services raw data'!A:A,0))</f>
        <v>933</v>
      </c>
      <c r="E27" s="39" t="str">
        <f>INDEX('Known to services raw data'!L:L,MATCH(CONCATENATE($F$3,"_",C27,"_Number"),'Known to services raw data'!A:A,0))</f>
        <v>14.7 per 1000 0-17 yr olds</v>
      </c>
      <c r="F27" s="41">
        <f>IF(OR(E27="N/A",ISERROR(E27)),"N/A",ROUND((COUNTIFS('Known to services raw data'!A:A,CONCATENATE("*",C27,"_Number"),'Known to services raw data'!M:M,CONCATENATE("&lt;",INDEX('Known to services raw data'!M:M,MATCH(CONCATENATE($F$3,"_",C27,"_Number"),'Known to services raw data'!A:A,0))))+0)/152*100,0))</f>
        <v>52</v>
      </c>
      <c r="G27" s="40" t="s">
        <v>24</v>
      </c>
    </row>
    <row r="28" spans="2:15" ht="28.5" customHeight="1" x14ac:dyDescent="0.45">
      <c r="B28" s="111" t="s">
        <v>28</v>
      </c>
      <c r="C28" s="39" t="s">
        <v>57</v>
      </c>
      <c r="D28" s="69">
        <f>INDEX('Known to services raw data'!I:I,MATCH(CONCATENATE($F$3,"_",C28,"_Number"),'Known to services raw data'!A:A,0))</f>
        <v>705</v>
      </c>
      <c r="E28" s="39" t="str">
        <f>INDEX('Known to services raw data'!L:L,MATCH(CONCATENATE($F$3,"_",C28,"_Number"),'Known to services raw data'!A:A,0))</f>
        <v>11.1 per 1000 0-17 yr olds</v>
      </c>
      <c r="F28" s="41">
        <f>IF(OR(E28="N/A",ISERROR(E28)),"N/A",ROUND((COUNTIFS('Known to services raw data'!A:A,CONCATENATE("*",C28,"_Number"),'Known to services raw data'!M:M,CONCATENATE("&lt;",INDEX('Known to services raw data'!M:M,MATCH(CONCATENATE($F$3,"_",C28,"_Number"),'Known to services raw data'!A:A,0))))+0)/152*100,0))</f>
        <v>51</v>
      </c>
      <c r="G28" s="40" t="s">
        <v>24</v>
      </c>
    </row>
    <row r="29" spans="2:15" ht="28.5" x14ac:dyDescent="0.45">
      <c r="B29" s="111"/>
      <c r="C29" s="39" t="s">
        <v>58</v>
      </c>
      <c r="D29" s="69">
        <f>INDEX('Known to services raw data'!I:I,MATCH(CONCATENATE($F$3,"_",C29,"_Number"),'Known to services raw data'!A:A,0))</f>
        <v>230</v>
      </c>
      <c r="E29" s="39" t="str">
        <f>INDEX('Known to services raw data'!L:L,MATCH(CONCATENATE($F$3,"_",C29,"_Number"),'Known to services raw data'!A:A,0))</f>
        <v>3.6 per 1000 0-17 yr olds</v>
      </c>
      <c r="F29" s="41">
        <f>IF(OR(E29="N/A",ISERROR(E29)),"N/A",ROUND((COUNTIFS('Known to services raw data'!A:A,CONCATENATE("*",C29,"_Number"),'Known to services raw data'!M:M,CONCATENATE("&lt;",INDEX('Known to services raw data'!M:M,MATCH(CONCATENATE($F$3,"_",C29,"_Number"),'Known to services raw data'!A:A,0))))+0)/152*100,0))</f>
        <v>98</v>
      </c>
      <c r="G29" s="40" t="s">
        <v>24</v>
      </c>
    </row>
    <row r="30" spans="2:15" ht="28.5" customHeight="1" x14ac:dyDescent="0.45">
      <c r="B30" s="96" t="s">
        <v>30</v>
      </c>
      <c r="C30" s="39" t="s">
        <v>59</v>
      </c>
      <c r="D30" s="69">
        <f>INDEX('Known to services raw data'!I:I,MATCH(CONCATENATE($F$3,"_",C30,"_Number"),'Known to services raw data'!A:A,0))</f>
        <v>536</v>
      </c>
      <c r="E30" s="39" t="str">
        <f>INDEX('Known to services raw data'!L:L,MATCH(CONCATENATE($F$3,"_",C30,"_Number"),'Known to services raw data'!A:A,0))</f>
        <v>8.5 per 1000 0-17 yr olds</v>
      </c>
      <c r="F30" s="41">
        <f>IF(OR(E30="N/A",ISERROR(E30)),"N/A",ROUND((COUNTIFS('Known to services raw data'!A:A,CONCATENATE("*",C30,"_Number"),'Known to services raw data'!M:M,CONCATENATE("&lt;",INDEX('Known to services raw data'!M:M,MATCH(CONCATENATE($F$3,"_",C30,"_Number"),'Known to services raw data'!A:A,0))))+0)/152*100,0))</f>
        <v>49</v>
      </c>
      <c r="G30" s="40" t="s">
        <v>34</v>
      </c>
    </row>
    <row r="31" spans="2:15" x14ac:dyDescent="0.45">
      <c r="B31" s="108" t="s">
        <v>60</v>
      </c>
      <c r="C31" s="39" t="s">
        <v>61</v>
      </c>
      <c r="D31" s="69">
        <f>INDEX('Known to services raw data'!I:I,MATCH(CONCATENATE($F$3,"_",C31,"_Number"),'Known to services raw data'!A:A,0))</f>
        <v>5000</v>
      </c>
      <c r="E31" s="39" t="str">
        <f>INDEX('Known to services raw data'!L:L,MATCH(CONCATENATE($F$3,"_",C31,"_Number"),'Known to services raw data'!A:A,0))</f>
        <v>78.9 per 1000 0-17 yr olds</v>
      </c>
      <c r="F31" s="41">
        <f>IF(OR(E31="N/A",ISERROR(E31)),"N/A",ROUND((COUNTIFS('Known to services raw data'!A:A,CONCATENATE("*",C31,"_Number"),'Known to services raw data'!M:M,CONCATENATE("&lt;",INDEX('Known to services raw data'!M:M,MATCH(CONCATENATE($F$3,"_",C31,"_Number"),'Known to services raw data'!A:A,0))))+0)/152*100,0))</f>
        <v>22</v>
      </c>
      <c r="G31" s="40" t="s">
        <v>34</v>
      </c>
    </row>
    <row r="32" spans="2:15" x14ac:dyDescent="0.45">
      <c r="B32" s="109"/>
      <c r="C32" s="39" t="s">
        <v>62</v>
      </c>
      <c r="D32" s="69">
        <f>INDEX('Known to services raw data'!I:I,MATCH(CONCATENATE($F$3,"_",C32,"_Number"),'Known to services raw data'!A:A,0))</f>
        <v>1178</v>
      </c>
      <c r="E32" s="39" t="str">
        <f>INDEX('Known to services raw data'!L:L,MATCH(CONCATENATE($F$3,"_",C32,"_Number"),'Known to services raw data'!A:A,0))</f>
        <v>18.6 per 1000 0-17 yr olds</v>
      </c>
      <c r="F32" s="41">
        <f>IF(OR(E32="N/A",ISERROR(E32)),"N/A",ROUND((COUNTIFS('Known to services raw data'!A:A,CONCATENATE("*",C32,"_Number"),'Known to services raw data'!M:M,CONCATENATE("&lt;",INDEX('Known to services raw data'!M:M,MATCH(CONCATENATE($F$3,"_",C32,"_Number"),'Known to services raw data'!A:A,0))))+0)/152*100,0))</f>
        <v>10</v>
      </c>
      <c r="G32" s="40" t="s">
        <v>34</v>
      </c>
    </row>
    <row r="33" spans="2:7" ht="28.5" customHeight="1" x14ac:dyDescent="0.45">
      <c r="B33" s="111" t="s">
        <v>63</v>
      </c>
      <c r="C33" s="39" t="s">
        <v>64</v>
      </c>
      <c r="D33" s="69">
        <f>INDEX('Known to services raw data'!I:I,MATCH(CONCATENATE($F$3,"_",C33,"_Number"),'Known to services raw data'!A:A,0))</f>
        <v>2120</v>
      </c>
      <c r="E33" s="39" t="str">
        <f>INDEX('Known to services raw data'!L:L,MATCH(CONCATENATE($F$3,"_",C33,"_Number"),'Known to services raw data'!A:A,0))</f>
        <v>33.4 per 1000 0-17 yr olds</v>
      </c>
      <c r="F33" s="41">
        <f>IF(OR(E33="N/A",ISERROR(E33)),"N/A",ROUND((COUNTIFS('Known to services raw data'!A:A,CONCATENATE("*",C33,"_Number"),'Known to services raw data'!M:M,CONCATENATE("&lt;",INDEX('Known to services raw data'!M:M,MATCH(CONCATENATE($F$3,"_",C33,"_Number"),'Known to services raw data'!A:A,0))))+0)/152*100,0))</f>
        <v>74</v>
      </c>
      <c r="G33" s="40" t="s">
        <v>34</v>
      </c>
    </row>
    <row r="34" spans="2:7" ht="28.9" customHeight="1" x14ac:dyDescent="0.45">
      <c r="B34" s="111"/>
      <c r="C34" s="39" t="s">
        <v>65</v>
      </c>
      <c r="D34" s="69">
        <f>INDEX('Known to services raw data'!I:I,MATCH(CONCATENATE($F$3,"_",C34,"_Number"),'Known to services raw data'!A:A,0))</f>
        <v>293</v>
      </c>
      <c r="E34" s="39" t="str">
        <f>INDEX('Known to services raw data'!L:L,MATCH(CONCATENATE($F$3,"_",C34,"_Number"),'Known to services raw data'!A:A,0))</f>
        <v>4.6 per 1000 0-17 yr olds</v>
      </c>
      <c r="F34" s="41">
        <f>IF(OR(E34="N/A",ISERROR(E34)),"N/A",ROUND((COUNTIFS('Known to services raw data'!A:A,CONCATENATE("*",C34,"_Number"),'Known to services raw data'!M:M,CONCATENATE("&lt;",INDEX('Known to services raw data'!M:M,MATCH(CONCATENATE($F$3,"_",C34,"_Number"),'Known to services raw data'!A:A,0))))+0)/152*100,0))</f>
        <v>59</v>
      </c>
      <c r="G34" s="40" t="s">
        <v>34</v>
      </c>
    </row>
    <row r="35" spans="2:7" x14ac:dyDescent="0.45">
      <c r="B35" s="111" t="s">
        <v>66</v>
      </c>
      <c r="C35" s="39" t="s">
        <v>66</v>
      </c>
      <c r="D35" s="69">
        <f>INDEX('Known to services raw data'!I:I,MATCH(CONCATENATE($F$3,"_",C35,"_Number"),'Known to services raw data'!A:A,0))</f>
        <v>417</v>
      </c>
      <c r="E35" s="39" t="str">
        <f>INDEX('Known to services raw data'!L:L,MATCH(CONCATENATE($F$3,"_",C35,"_Number"),'Known to services raw data'!A:A,0))</f>
        <v>6.6 per 1000 0-17 yr olds</v>
      </c>
      <c r="F35" s="41">
        <f>IF(OR(E35="N/A",ISERROR(E35)),"N/A",ROUND((COUNTIFS('Known to services raw data'!A:A,CONCATENATE("*",C35,"_Number"),'Known to services raw data'!M:M,CONCATENATE("&lt;",INDEX('Known to services raw data'!M:M,MATCH(CONCATENATE($F$3,"_",C35,"_Number"),'Known to services raw data'!A:A,0))))+0)/152*100,0))</f>
        <v>48</v>
      </c>
      <c r="G35" s="40" t="s">
        <v>34</v>
      </c>
    </row>
    <row r="36" spans="2:7" x14ac:dyDescent="0.45">
      <c r="B36" s="111"/>
      <c r="C36" s="39" t="s">
        <v>67</v>
      </c>
      <c r="D36" s="39">
        <f>INDEX('Known to services raw data'!I:I,MATCH(CONCATENATE($F$3,"_",C36,"_Number"),'Known to services raw data'!A:A,0))</f>
        <v>60</v>
      </c>
      <c r="E36" s="39" t="str">
        <f>INDEX('Known to services raw data'!L:L,MATCH(CONCATENATE($F$3,"_",C36,"_Number"),'Known to services raw data'!A:A,0))</f>
        <v>0.9 per 1000 0-17 yr olds</v>
      </c>
      <c r="F36" s="41">
        <f>IF(OR(E36="N/A",ISERROR(E36)),"N/A",ROUND((COUNTIFS('Known to services raw data'!A:A,CONCATENATE("*",C36,"_Number"),'Known to services raw data'!M:M,CONCATENATE("&lt;",INDEX('Known to services raw data'!M:M,MATCH(CONCATENATE($F$3,"_",C36,"_Number"),'Known to services raw data'!A:A,0))))+0)/152*100,0))</f>
        <v>92</v>
      </c>
      <c r="G36" s="40" t="s">
        <v>34</v>
      </c>
    </row>
    <row r="37" spans="2:7" x14ac:dyDescent="0.45">
      <c r="B37" s="111"/>
      <c r="C37" s="39" t="s">
        <v>171</v>
      </c>
      <c r="D37" s="39" t="str">
        <f>INDEX('Known to services raw data'!I:I,MATCH(CONCATENATE($F$3,"_",C37,"_Number"),'Known to services raw data'!A:A,0))</f>
        <v>*</v>
      </c>
      <c r="E37" s="39" t="str">
        <f>INDEX('Known to services raw data'!L:L,MATCH(CONCATENATE($F$3,"_",C37,"_Number"),'Known to services raw data'!A:A,0))</f>
        <v>N/A</v>
      </c>
      <c r="F37" s="41" t="str">
        <f>IF(OR(E37="N/A",ISERROR(E37)),"N/A",ROUND((COUNTIFS('Known to services raw data'!A:A,CONCATENATE("*",C37,"_Number"),'Known to services raw data'!M:M,CONCATENATE("&lt;",INDEX('Known to services raw data'!M:M,MATCH(CONCATENATE($F$3,"_",C37,"_Number"),'Known to services raw data'!A:A,0))))+0)/152*100,0))</f>
        <v>N/A</v>
      </c>
      <c r="G37" s="40" t="s">
        <v>34</v>
      </c>
    </row>
    <row r="38" spans="2:7" x14ac:dyDescent="0.45">
      <c r="B38" s="111"/>
      <c r="C38" s="39" t="s">
        <v>172</v>
      </c>
      <c r="D38" s="39">
        <f>INDEX('Known to services raw data'!I:I,MATCH(CONCATENATE($F$3,"_",C38,"_Number"),'Known to services raw data'!A:A,0))</f>
        <v>0</v>
      </c>
      <c r="E38" s="39" t="str">
        <f>INDEX('Known to services raw data'!L:L,MATCH(CONCATENATE($F$3,"_",C38,"_Number"),'Known to services raw data'!A:A,0))</f>
        <v>0 per 1000 0-17 yr olds</v>
      </c>
      <c r="F38" s="41">
        <f>IF(OR(E38="N/A",ISERROR(E38)),"N/A",ROUND((COUNTIFS('Known to services raw data'!A:A,CONCATENATE("*",C38,"_Number"),'Known to services raw data'!M:M,CONCATENATE("&lt;",INDEX('Known to services raw data'!M:M,MATCH(CONCATENATE($F$3,"_",C38,"_Number"),'Known to services raw data'!A:A,0))))+0)/152*100,0))</f>
        <v>0</v>
      </c>
      <c r="G38" s="40" t="s">
        <v>34</v>
      </c>
    </row>
    <row r="39" spans="2:7" x14ac:dyDescent="0.45">
      <c r="B39" s="111"/>
      <c r="C39" s="39" t="s">
        <v>71</v>
      </c>
      <c r="D39" s="39" t="str">
        <f>INDEX('Known to services raw data'!I:I,MATCH(CONCATENATE($F$3,"_",C39,"_Number"),'Known to services raw data'!A:A,0))</f>
        <v>*</v>
      </c>
      <c r="E39" s="39" t="str">
        <f>INDEX('Known to services raw data'!L:L,MATCH(CONCATENATE($F$3,"_",C39,"_Number"),'Known to services raw data'!A:A,0))</f>
        <v>N/A</v>
      </c>
      <c r="F39" s="41" t="str">
        <f>IF(OR(E39="N/A",ISERROR(E39)),"N/A",ROUND((COUNTIFS('Known to services raw data'!A:A,CONCATENATE("*",C39,"_Number"),'Known to services raw data'!M:M,CONCATENATE("&lt;",INDEX('Known to services raw data'!M:M,MATCH(CONCATENATE($F$3,"_",C39,"_Number"),'Known to services raw data'!A:A,0))))+0)/152*100,0))</f>
        <v>N/A</v>
      </c>
      <c r="G39" s="40" t="s">
        <v>34</v>
      </c>
    </row>
    <row r="40" spans="2:7" ht="28.5" x14ac:dyDescent="0.45">
      <c r="B40" s="111"/>
      <c r="C40" s="39" t="s">
        <v>72</v>
      </c>
      <c r="D40" s="39">
        <f>INDEX('Known to services raw data'!I:I,MATCH(CONCATENATE($F$3,"_",C40,"_Number"),'Known to services raw data'!A:A,0))</f>
        <v>28</v>
      </c>
      <c r="E40" s="39" t="str">
        <f>INDEX('Known to services raw data'!L:L,MATCH(CONCATENATE($F$3,"_",C40,"_Number"),'Known to services raw data'!A:A,0))</f>
        <v>0.4 per 1000 0-17 yr olds</v>
      </c>
      <c r="F40" s="41">
        <f>IF(OR(E40="N/A",ISERROR(E40)),"N/A",ROUND((COUNTIFS('Known to services raw data'!A:A,CONCATENATE("*",C40,"_Number"),'Known to services raw data'!M:M,CONCATENATE("&lt;",INDEX('Known to services raw data'!M:M,MATCH(CONCATENATE($F$3,"_",C40,"_Number"),'Known to services raw data'!A:A,0))))+0)/152*100,0))</f>
        <v>20</v>
      </c>
      <c r="G40" s="40" t="s">
        <v>34</v>
      </c>
    </row>
    <row r="41" spans="2:7" ht="24" customHeight="1" x14ac:dyDescent="0.45">
      <c r="B41" s="111" t="s">
        <v>73</v>
      </c>
      <c r="C41" s="39" t="s">
        <v>74</v>
      </c>
      <c r="D41" s="39" t="str">
        <f>IF(INDEX('Known to services raw data'!I:I,MATCH(CONCATENATE($F$3,"_",C41,"_proportion"),'Known to services raw data'!A:A,0))="*","*",CONCATENATE(ROUND(INDEX('Known to services raw data'!I:I,MATCH(CONCATENATE($F$3,"_",C41,"_proportion"),'Known to services raw data'!A:A,0)),2)," per 1000 households"))</f>
        <v>19.39 per 1000 households</v>
      </c>
      <c r="E41" s="39" t="str">
        <f>INDEX('Known to services raw data'!L:L,MATCH(CONCATENATE($F$3,"_",C41,"_proportion"),'Known to services raw data'!A:A,0))</f>
        <v>19.4 per 1000 households</v>
      </c>
      <c r="F41" s="41">
        <f>IF(OR(E41="N/A",ISERROR(E41)),"N/A",ROUND((COUNTIFS('Known to services raw data'!A:A,CONCATENATE("*",C41,"_proportion"),'Known to services raw data'!M:M,CONCATENATE("&lt;",INDEX('Known to services raw data'!M:M,MATCH(CONCATENATE($F$3,"_",C41,"_proportion"),'Known to services raw data'!A:A,0))))+0)/152*100,0))</f>
        <v>93</v>
      </c>
      <c r="G41" s="40" t="s">
        <v>75</v>
      </c>
    </row>
    <row r="42" spans="2:7" ht="33" customHeight="1" x14ac:dyDescent="0.45">
      <c r="B42" s="111"/>
      <c r="C42" s="39" t="s">
        <v>76</v>
      </c>
      <c r="D42" s="69">
        <f>INDEX('Known to services raw data'!I:I,MATCH(CONCATENATE($F$3,"_",C42,"_number"),'Known to services raw data'!A:A,0))</f>
        <v>3601</v>
      </c>
      <c r="E42" s="39" t="str">
        <f>INDEX('Known to services raw data'!L:L,MATCH(CONCATENATE($F$3,"_",C42,"_number"),'Known to services raw data'!A:A,0))</f>
        <v>56.8 per 1000 0-17 yr olds</v>
      </c>
      <c r="F42" s="41">
        <f>IF(OR(E42="N/A",ISERROR(E42)),"N/A",ROUND((COUNTIFS('Known to services raw data'!A:A,CONCATENATE("*",C42,"_number"),'Known to services raw data'!M:M,CONCATENATE("&lt;",INDEX('Known to services raw data'!M:M,MATCH(CONCATENATE($F$3,"_",C42,"_number"),'Known to services raw data'!A:A,0))))+0)/152*100,0))</f>
        <v>90</v>
      </c>
      <c r="G42" s="40" t="s">
        <v>75</v>
      </c>
    </row>
    <row r="43" spans="2:7" ht="33" customHeight="1" x14ac:dyDescent="0.45">
      <c r="B43" s="111" t="s">
        <v>79</v>
      </c>
      <c r="C43" s="39" t="s">
        <v>80</v>
      </c>
      <c r="D43" s="69">
        <f>INDEX('Known to services raw data'!I:I,MATCH(CONCATENATE($F$3,"_",C43,"_Number"),'Known to services raw data'!A:A,0))</f>
        <v>145</v>
      </c>
      <c r="E43" s="39" t="str">
        <f>INDEX('Known to services raw data'!L:L,MATCH(CONCATENATE($F$3,"_",C43,"_Number"),'Known to services raw data'!A:A,0))</f>
        <v>3.3 per 1000 5-17 yr olds</v>
      </c>
      <c r="F43" s="41">
        <f>IF(OR(E43="N/A",ISERROR(E43)),"N/A",ROUND((COUNTIFS('Known to services raw data'!A:A,CONCATENATE("*",C43,"_Number"),'Known to services raw data'!M:M,CONCATENATE("&lt;",INDEX('Known to services raw data'!M:M,MATCH(CONCATENATE($F$3,"_",C43,"_Number"),'Known to services raw data'!A:A,0))))+0)/152*100,0))</f>
        <v>38</v>
      </c>
      <c r="G43" s="40" t="s">
        <v>44</v>
      </c>
    </row>
    <row r="44" spans="2:7" ht="28.5" x14ac:dyDescent="0.45">
      <c r="B44" s="111"/>
      <c r="C44" s="39" t="s">
        <v>81</v>
      </c>
      <c r="D44" s="69">
        <f>INDEX('Known to services raw data'!I:I,MATCH(CONCATENATE($F$3,"_",C44,"_Number"),'Known to services raw data'!A:A,0))</f>
        <v>146</v>
      </c>
      <c r="E44" s="39" t="str">
        <f>INDEX('Known to services raw data'!L:L,MATCH(CONCATENATE($F$3,"_",C44,"_Number"),'Known to services raw data'!A:A,0))</f>
        <v>2.3 per 1000 0-17 yr olds</v>
      </c>
      <c r="F44" s="41">
        <f>IF(OR(E44="N/A",ISERROR(E44)),"N/A",ROUND((COUNTIFS('Known to services raw data'!A:A,CONCATENATE("*",C44,"_Number"),'Known to services raw data'!M:M,CONCATENATE("&lt;",INDEX('Known to services raw data'!M:M,MATCH(CONCATENATE($F$3,"_",C44,"_Number"),'Known to services raw data'!A:A,0))))+0)/152*100,0))</f>
        <v>83</v>
      </c>
      <c r="G44" s="40" t="s">
        <v>34</v>
      </c>
    </row>
    <row r="45" spans="2:7" ht="28.5" x14ac:dyDescent="0.45">
      <c r="B45" s="96" t="s">
        <v>82</v>
      </c>
      <c r="C45" s="39" t="s">
        <v>83</v>
      </c>
      <c r="D45" s="69">
        <f>INDEX('Known to services raw data'!I:I,MATCH(CONCATENATE($F$3,"_",C45,"_Number"),'Known to services raw data'!A:A,0))</f>
        <v>175</v>
      </c>
      <c r="E45" s="39" t="str">
        <f>INDEX('Known to services raw data'!L:L,MATCH(CONCATENATE($F$3,"_",C45,"_Number"),'Known to services raw data'!A:A,0))</f>
        <v>2.8 per 1000 0-17 yr olds</v>
      </c>
      <c r="F45" s="41">
        <f>IF(OR(E45="N/A",ISERROR(E45)),"N/A",ROUND((COUNTIFS('Known to services raw data'!A:A,CONCATENATE("*",C45,"_Number"),'Known to services raw data'!M:M,CONCATENATE("&lt;",INDEX('Known to services raw data'!M:M,MATCH(CONCATENATE($F$3,"_",C45,"_Number"),'Known to services raw data'!A:A,0))))+0)/152*100,0))</f>
        <v>91</v>
      </c>
      <c r="G45" s="40" t="s">
        <v>34</v>
      </c>
    </row>
    <row r="46" spans="2:7" ht="28.5" x14ac:dyDescent="0.45">
      <c r="B46" s="111" t="s">
        <v>147</v>
      </c>
      <c r="C46" s="39" t="s">
        <v>148</v>
      </c>
      <c r="D46" s="69">
        <f>INDEX('Known to services raw data'!I:I,MATCH(CONCATENATE($F$3,"_",C46,"_Number"),'Known to services raw data'!A:A,0))</f>
        <v>130</v>
      </c>
      <c r="E46" s="39" t="str">
        <f>INDEX('Known to services raw data'!L:L,MATCH(CONCATENATE($F$3,"_",C46,"_Number"),'Known to services raw data'!A:A,0))</f>
        <v>66.6 per 10000 0-4 yr olds</v>
      </c>
      <c r="F46" s="41">
        <f>IF(OR(E46="N/A",ISERROR(E46)),"N/A",ROUND((COUNTIFS('Known to services raw data'!A:A,CONCATENATE("*",C46,"_Number"),'Known to services raw data'!M:M,CONCATENATE("&lt;",INDEX('Known to services raw data'!M:M,MATCH(CONCATENATE($F$3,"_",C46,"_Number"),'Known to services raw data'!A:A,0))))+0)/152*100,0))</f>
        <v>3</v>
      </c>
      <c r="G46" s="40" t="str">
        <f>IF(OR($D$3="Bournemouth",$D$3="Poole"),CONCATENATE("NHS statistics","**"),"NHS statistics")</f>
        <v>NHS statistics</v>
      </c>
    </row>
    <row r="47" spans="2:7" ht="28.5" x14ac:dyDescent="0.45">
      <c r="B47" s="111"/>
      <c r="C47" s="39" t="s">
        <v>84</v>
      </c>
      <c r="D47" s="69">
        <f>INDEX('Known to services raw data'!I:I,MATCH(CONCATENATE($F$3,"_",C47,"_Number"),'Known to services raw data'!A:A,0))</f>
        <v>310</v>
      </c>
      <c r="E47" s="39" t="str">
        <f>INDEX('Known to services raw data'!L:L,MATCH(CONCATENATE($F$3,"_",C47,"_Number"),'Known to services raw data'!A:A,0))</f>
        <v>56.27 per 10000 0-14 yr olds</v>
      </c>
      <c r="F47" s="41">
        <f>IF(OR(E47="N/A",ISERROR(E47)),"N/A",ROUND((COUNTIFS('Known to services raw data'!A:A,CONCATENATE("*",C47,"_Number"),'Known to services raw data'!M:M,CONCATENATE("&lt;",INDEX('Known to services raw data'!M:M,MATCH(CONCATENATE($F$3,"_",C47,"_Number"),'Known to services raw data'!A:A,0))))+0)/152*100,0))</f>
        <v>5</v>
      </c>
      <c r="G47" s="40" t="str">
        <f>IF(OR($D$3="Bournemouth",$D$3="Poole"),CONCATENATE("NHS statistics","**"),"NHS statistics")</f>
        <v>NHS statistics</v>
      </c>
    </row>
    <row r="48" spans="2:7" ht="28.5" customHeight="1" x14ac:dyDescent="0.45">
      <c r="B48" s="111" t="s">
        <v>86</v>
      </c>
      <c r="C48" s="39" t="s">
        <v>87</v>
      </c>
      <c r="D48" s="69">
        <f>INDEX('Known to services raw data'!I:I,MATCH(CONCATENATE($F$3,"_",C48,"_Number"),'Known to services raw data'!A:A,0))</f>
        <v>151</v>
      </c>
      <c r="E48" s="39" t="str">
        <f>INDEX('Known to services raw data'!L:L,MATCH(CONCATENATE($F$3,"_",C48,"_Number"),'Known to services raw data'!A:A,0))</f>
        <v>2.4 per 1000 0-17 yr olds</v>
      </c>
      <c r="F48" s="41">
        <f>IF(OR(E48="N/A",ISERROR(E48)),"N/A",ROUND((COUNTIFS('Known to services raw data'!A:A,CONCATENATE("*",C48,"_Number"),'Known to services raw data'!M:M,CONCATENATE("&lt;",INDEX('Known to services raw data'!M:M,MATCH(CONCATENATE($F$3,"_",C48,"_Number"),'Known to services raw data'!A:A,0))))+0)/152*100,0))</f>
        <v>14</v>
      </c>
      <c r="G48" s="40" t="s">
        <v>34</v>
      </c>
    </row>
    <row r="49" spans="2:7" ht="28.5" customHeight="1" x14ac:dyDescent="0.45">
      <c r="B49" s="111"/>
      <c r="C49" s="39" t="s">
        <v>88</v>
      </c>
      <c r="D49" s="69">
        <f>INDEX('Known to services raw data'!I:I,MATCH(CONCATENATE($F$3,"_",C49,"_Number"),'Known to services raw data'!A:A,0))</f>
        <v>84</v>
      </c>
      <c r="E49" s="39" t="str">
        <f>INDEX('Known to services raw data'!L:L,MATCH(CONCATENATE($F$3,"_",C49,"_Number"),'Known to services raw data'!A:A,0))</f>
        <v>1.3 per 1000 0-17 yr olds</v>
      </c>
      <c r="F49" s="41">
        <f>IF(OR(E49="N/A",ISERROR(E49)),"N/A",ROUND((COUNTIFS('Known to services raw data'!A:A,CONCATENATE("*",C49,"_Number"),'Known to services raw data'!M:M,CONCATENATE("&lt;",INDEX('Known to services raw data'!M:M,MATCH(CONCATENATE($F$3,"_",C49,"_Number"),'Known to services raw data'!A:A,0))))+0)/152*100,0))</f>
        <v>30</v>
      </c>
      <c r="G49" s="40" t="s">
        <v>89</v>
      </c>
    </row>
    <row r="50" spans="2:7" ht="28.5" x14ac:dyDescent="0.45">
      <c r="B50" s="111"/>
      <c r="C50" s="39" t="s">
        <v>90</v>
      </c>
      <c r="D50" s="69">
        <f>INDEX('Known to services raw data'!I:I,MATCH(CONCATENATE($F$3,"_",C50,"_Number"),'Known to services raw data'!A:A,0))</f>
        <v>458</v>
      </c>
      <c r="E50" s="39" t="str">
        <f>CONCATENATE(INDEX('Known to services raw data'!L:L,MATCH(CONCATENATE($F$3,"_",C50,"_Number"),'Known to services raw data'!A:A,0))," per 100 enrolments")</f>
        <v>7.2 per 1000 0-17 yr olds per 100 enrolments</v>
      </c>
      <c r="F50" s="41">
        <f>IF(OR(E50="N/A",ISERROR(E50)),"N/A",ROUND((COUNTIFS('Known to services raw data'!A:A,CONCATENATE("*",C50,"_Number"),'Known to services raw data'!M:M,CONCATENATE("&lt;",INDEX('Known to services raw data'!M:M,MATCH(CONCATENATE($F$3,"_",C50,"_Number"),'Known to services raw data'!A:A,0))))+0)/152*100,0))</f>
        <v>2</v>
      </c>
      <c r="G50" s="40" t="s">
        <v>34</v>
      </c>
    </row>
    <row r="51" spans="2:7" ht="28.5" customHeight="1" x14ac:dyDescent="0.45">
      <c r="B51" s="111"/>
      <c r="C51" s="39" t="s">
        <v>91</v>
      </c>
      <c r="D51" s="69">
        <f>INDEX('Known to services raw data'!I:I,MATCH(CONCATENATE($F$3,"_",C51,"_Number"),'Known to services raw data'!A:A,0))</f>
        <v>4251</v>
      </c>
      <c r="E51" s="39" t="str">
        <f>CONCATENATE(ROUND(INDEX('Known to services raw data'!K:K,MATCH(CONCATENATE($F$3,"_",C51,"_Number"),'Known to services raw data'!A:A,0)),1)," per 1000 enrolments")</f>
        <v>11.2 per 1000 enrolments</v>
      </c>
      <c r="F51" s="41">
        <f>IF(OR(E51="N/A",ISERROR(E51)),"N/A",ROUND((COUNTIFS('Known to services raw data'!A:A,CONCATENATE("*",C51,"_Number"),'Known to services raw data'!M:M,CONCATENATE("&lt;",INDEX('Known to services raw data'!M:M,MATCH(CONCATENATE($F$3,"_",C51,"_Number"),'Known to services raw data'!A:A,0))))+0)/152*100,0))</f>
        <v>57</v>
      </c>
      <c r="G51" s="40" t="s">
        <v>34</v>
      </c>
    </row>
    <row r="52" spans="2:7" ht="42.75" customHeight="1" x14ac:dyDescent="0.45">
      <c r="B52" s="111" t="s">
        <v>73</v>
      </c>
      <c r="C52" s="39" t="s">
        <v>77</v>
      </c>
      <c r="D52" s="39" t="str">
        <f>CONCATENATE(ROUND(INDEX('Known to services raw data'!I:I,MATCH(CONCATENATE($F$3,"_",C52,"_proportion"),'Known to services raw data'!A:A,0)),1)," per 1000 households")</f>
        <v>3.3 per 1000 households</v>
      </c>
      <c r="E52" s="39" t="str">
        <f>INDEX('Known to services raw data'!L:L,MATCH(CONCATENATE($F$3,"_",C52,"_proportion"),'Known to services raw data'!A:A,0))</f>
        <v>3.3 per 1000 households</v>
      </c>
      <c r="F52" s="41">
        <f>IF(OR(E52="N/A",ISERROR(E52)),"N/A",ROUND((COUNTIFS('Known to services raw data'!A:A,CONCATENATE("*",C52,"_proportion"),'Known to services raw data'!M:M,CONCATENATE("&lt;",INDEX('Known to services raw data'!M:M,MATCH(CONCATENATE($F$3,"_",C52,"_proportion"),'Known to services raw data'!A:A,0))))+0)/152*100,0))</f>
        <v>94</v>
      </c>
      <c r="G52" s="40" t="str">
        <f>IF(OR($D$3="Bournemouth",$D$3="Poole"),CONCATENATE("MHCLG statistics","**"),"MHCLG statistics")</f>
        <v>MHCLG statistics</v>
      </c>
    </row>
    <row r="53" spans="2:7" ht="42.75" customHeight="1" x14ac:dyDescent="0.45">
      <c r="B53" s="111"/>
      <c r="C53" s="39" t="s">
        <v>78</v>
      </c>
      <c r="D53" s="39" t="str">
        <f>CONCATENATE(ROUND(INDEX('Known to services raw data'!I:I,MATCH(CONCATENATE($F$3,"_",C53,"_proportion"),'Known to services raw data'!A:A,0)),1)," per 1000 households")</f>
        <v>1.8 per 1000 households</v>
      </c>
      <c r="E53" s="39" t="str">
        <f>INDEX('Known to services raw data'!L:L,MATCH(CONCATENATE($F$3,"_",C53,"_proportion"),'Known to services raw data'!A:A,0))</f>
        <v>1.8 per 1000 households</v>
      </c>
      <c r="F53" s="41">
        <f>IF(OR(E53="N/A",ISERROR(E53)),"N/A",ROUND((COUNTIFS('Known to services raw data'!A:A,CONCATENATE("*",C53,"_proportion"),'Known to services raw data'!M:M,CONCATENATE("&lt;",INDEX('Known to services raw data'!M:M,MATCH(CONCATENATE($F$3,"_",C53,"_proportion"),'Known to services raw data'!A:A,0))))+0)/152*100,0))</f>
        <v>63</v>
      </c>
      <c r="G53" s="40" t="str">
        <f>IF(OR($D$3="Bournemouth",$D$3="Poole"),CONCATENATE("MHCLG statistics","**"),"MHCLG statistics")</f>
        <v>MHCLG statistics</v>
      </c>
    </row>
    <row r="54" spans="2:7" ht="28.5" x14ac:dyDescent="0.45">
      <c r="B54" s="96" t="s">
        <v>92</v>
      </c>
      <c r="C54" s="39" t="s">
        <v>93</v>
      </c>
      <c r="D54" s="69">
        <f>INDEX('Known to services raw data'!I:I,MATCH(CONCATENATE($F$3,"_",C54,"_Number"),'Known to services raw data'!A:A,0))</f>
        <v>579</v>
      </c>
      <c r="E54" s="39" t="str">
        <f>INDEX('Known to services raw data'!L:L,MATCH(CONCATENATE($F$3,"_",C54,"_Number"),'Known to services raw data'!A:A,0))</f>
        <v>9.1 per 1000 0-17 yr olds</v>
      </c>
      <c r="F54" s="41">
        <f>IF(OR(E54="N/A",ISERROR(E54)),"N/A",ROUND((COUNTIFS('Known to services raw data'!A:A,CONCATENATE("*",C54,"_Number"),'Known to services raw data'!M:M,CONCATENATE("&lt;",INDEX('Known to services raw data'!M:M,MATCH(CONCATENATE($F$3,"_",C54,"_Number"),'Known to services raw data'!A:A,0))))+0)/152*100,0))</f>
        <v>25</v>
      </c>
      <c r="G54" s="40" t="s">
        <v>34</v>
      </c>
    </row>
    <row r="55" spans="2:7" x14ac:dyDescent="0.45">
      <c r="B55" s="96" t="s">
        <v>94</v>
      </c>
      <c r="C55" s="39" t="s">
        <v>95</v>
      </c>
      <c r="D55" s="69">
        <f>INDEX('Known to services raw data'!I:I,MATCH(CONCATENATE($F$3,"_",C55,"_Number"),'Known to services raw data'!A:A,0))</f>
        <v>22</v>
      </c>
      <c r="E55" s="39" t="str">
        <f>INDEX('Known to services raw data'!L:L,MATCH(CONCATENATE($F$3,"_",C55,"_Number"),'Known to services raw data'!A:A,0))</f>
        <v>0.3 per 1000 0-17 yr olds</v>
      </c>
      <c r="F55" s="41">
        <f>IF(OR(E55="N/A",ISERROR(E55)),"N/A",ROUND((COUNTIFS('Known to services raw data'!A:A,CONCATENATE("*",C55,"_Number"),'Known to services raw data'!M:M,CONCATENATE("&lt;",INDEX('Known to services raw data'!M:M,MATCH(CONCATENATE($F$3,"_",C55,"_Number"),'Known to services raw data'!A:A,0))))+0)/152*100,0))</f>
        <v>13</v>
      </c>
      <c r="G55" s="40" t="s">
        <v>34</v>
      </c>
    </row>
    <row r="56" spans="2:7" ht="43.15" thickBot="1" x14ac:dyDescent="0.5">
      <c r="B56" s="97" t="s">
        <v>96</v>
      </c>
      <c r="C56" s="50" t="s">
        <v>97</v>
      </c>
      <c r="D56" s="71">
        <f>INDEX('Known to services raw data'!I:I,MATCH(CONCATENATE($F$3,"_",C56,"_Number"),'Known to services raw data'!A:A,0))</f>
        <v>153</v>
      </c>
      <c r="E56" s="50" t="str">
        <f>INDEX('Known to services raw data'!L:L,MATCH(CONCATENATE($F$3,"_",C56,"_Number"),'Known to services raw data'!A:A,0))</f>
        <v>2.4 per 1000 0-17 yr olds</v>
      </c>
      <c r="F56" s="54">
        <f>IF(OR(E56="N/A",ISERROR(E56)),"N/A",ROUND((COUNTIFS('Known to services raw data'!A:A,CONCATENATE("*",C56,"_Number"),'Known to services raw data'!M:M,CONCATENATE("&lt;",INDEX('Known to services raw data'!M:M,MATCH(CONCATENATE($F$3,"_",C56,"_Number"),'Known to services raw data'!A:A,0))))+0)/152*100,0))</f>
        <v>85</v>
      </c>
      <c r="G56" s="42" t="s">
        <v>98</v>
      </c>
    </row>
    <row r="57" spans="2:7" x14ac:dyDescent="0.45">
      <c r="B57" s="12" t="str">
        <f>IF(OR($D$3="Bournemouth",$D$3="Poole"),"** Values estimated through pro-rata adjustment of source data value for Bournemouth and Poole.","")</f>
        <v/>
      </c>
    </row>
    <row r="58" spans="2:7" x14ac:dyDescent="0.45">
      <c r="B58" s="12"/>
    </row>
    <row r="59" spans="2:7" ht="18.399999999999999" thickBot="1" x14ac:dyDescent="0.6">
      <c r="B59" s="34" t="str">
        <f>CONCATENATE("Profile of highly vulnerable babies and toddlers in ",$D$3)</f>
        <v>Profile of highly vulnerable babies and toddlers in Barking and Dagenham</v>
      </c>
    </row>
    <row r="60" spans="2:7" ht="42.75" x14ac:dyDescent="0.45">
      <c r="B60" s="47" t="s">
        <v>15</v>
      </c>
      <c r="C60" s="48" t="s">
        <v>16</v>
      </c>
      <c r="D60" s="48" t="s">
        <v>167</v>
      </c>
      <c r="E60" s="48" t="s">
        <v>168</v>
      </c>
      <c r="F60" s="48" t="s">
        <v>169</v>
      </c>
      <c r="G60" s="49" t="s">
        <v>21</v>
      </c>
    </row>
    <row r="61" spans="2:7" ht="42.75" customHeight="1" x14ac:dyDescent="0.45">
      <c r="B61" s="108" t="s">
        <v>22</v>
      </c>
      <c r="C61" s="39" t="s">
        <v>100</v>
      </c>
      <c r="D61" s="69">
        <f>ROUND(INDEX('High-risk C19 raw data'!I:I,MATCH(CONCATENATE($F$3,"_",C61,"_Number"),'High-risk C19 raw data'!A:A,0)),0)</f>
        <v>723</v>
      </c>
      <c r="E61" s="39" t="str">
        <f>INDEX('High-risk C19 raw data'!L:L,MATCH(CONCATENATE($F$3,"_",C61,"_Number"),'High-risk C19 raw data'!A:A,0))</f>
        <v>189.32 per 1000 0-1 yr olds</v>
      </c>
      <c r="F61" s="39">
        <f>IF(AND(OR(E61="N/A",ISERROR(E61)),C61&lt;&gt;"Income deprivation affecting children - average score"),"N/A",ROUND((COUNTIFS('High-risk C19 raw data'!A:A,CONCATENATE("*",C61,"_Number"),'High-risk C19 raw data'!M:M,CONCATENATE("&lt;",INDEX('High-risk C19 raw data'!M:M,MATCH(CONCATENATE($F$3,"_",C61,"_Number"),'High-risk C19 raw data'!A:A,0))))+0)/152*100,0))</f>
        <v>86</v>
      </c>
      <c r="G61" s="40" t="str">
        <f>IF(OR($D$3="Bournemouth",$D$3="Poole"),CONCATENATE("CCO prevalence estimates","**"),"CCO prevalence estimates")</f>
        <v>CCO prevalence estimates</v>
      </c>
    </row>
    <row r="62" spans="2:7" ht="28.5" x14ac:dyDescent="0.45">
      <c r="B62" s="110"/>
      <c r="C62" s="39" t="s">
        <v>101</v>
      </c>
      <c r="D62" s="69">
        <f>ROUND(INDEX('High-risk C19 raw data'!I:I,MATCH(CONCATENATE($F$3,"_",C62,"_Number"),'High-risk C19 raw data'!A:A,0)),0)</f>
        <v>3695</v>
      </c>
      <c r="E62" s="39" t="str">
        <f>INDEX('High-risk C19 raw data'!L:L,MATCH(CONCATENATE($F$3,"_",C62,"_Number"),'High-risk C19 raw data'!A:A,0))</f>
        <v>189.32 per 1000 0-4 yr olds</v>
      </c>
      <c r="F62" s="39">
        <f>IF(AND(OR(E62="N/A",ISERROR(E62)),C62&lt;&gt;"Income deprivation affecting children - average score"),"N/A",ROUND((COUNTIFS('High-risk C19 raw data'!A:A,CONCATENATE("*",C62,"_Number"),'High-risk C19 raw data'!M:M,CONCATENATE("&lt;",INDEX('High-risk C19 raw data'!M:M,MATCH(CONCATENATE($F$3,"_",C62,"_Number"),'High-risk C19 raw data'!A:A,0))))+0)/152*100,0))</f>
        <v>86</v>
      </c>
      <c r="G62" s="40" t="str">
        <f>IF(OR($D$3="Bournemouth",$D$3="Poole"),CONCATENATE("CCO prevalence estimates","**"),"CCO prevalence estimates")</f>
        <v>CCO prevalence estimates</v>
      </c>
    </row>
    <row r="63" spans="2:7" ht="28.5" x14ac:dyDescent="0.45">
      <c r="B63" s="110"/>
      <c r="C63" s="39" t="s">
        <v>102</v>
      </c>
      <c r="D63" s="69">
        <f>ROUND(INDEX('High-risk C19 raw data'!I:I,MATCH(CONCATENATE($F$3,"_",C63,"_Number"),'High-risk C19 raw data'!A:A,0)),0)</f>
        <v>75</v>
      </c>
      <c r="E63" s="39" t="str">
        <f>INDEX('High-risk C19 raw data'!L:L,MATCH(CONCATENATE($F$3,"_",C63,"_Number"),'High-risk C19 raw data'!A:A,0))</f>
        <v>19.52 per 1000 0-1 yr olds</v>
      </c>
      <c r="F63" s="39">
        <f>IF(AND(OR(E63="N/A",ISERROR(E63)),C63&lt;&gt;"Income deprivation affecting children - average score"),"N/A",ROUND((COUNTIFS('High-risk C19 raw data'!A:A,CONCATENATE("*",C63,"_Number"),'High-risk C19 raw data'!M:M,CONCATENATE("&lt;",INDEX('High-risk C19 raw data'!M:M,MATCH(CONCATENATE($F$3,"_",C63,"_Number"),'High-risk C19 raw data'!A:A,0))))+0)/152*100,0))</f>
        <v>97</v>
      </c>
      <c r="G63" s="40" t="str">
        <f>IF(OR($D$3="Bournemouth",$D$3="Poole"),CONCATENATE("CCO prevalence estimates","**"),"CCO prevalence estimates")</f>
        <v>CCO prevalence estimates</v>
      </c>
    </row>
    <row r="64" spans="2:7" ht="28.5" x14ac:dyDescent="0.45">
      <c r="B64" s="110"/>
      <c r="C64" s="39" t="s">
        <v>103</v>
      </c>
      <c r="D64" s="69">
        <f>ROUND(INDEX('High-risk C19 raw data'!I:I,MATCH(CONCATENATE($F$3,"_",C64,"_Number"),'High-risk C19 raw data'!A:A,0)),0)</f>
        <v>381</v>
      </c>
      <c r="E64" s="39" t="str">
        <f>INDEX('High-risk C19 raw data'!L:L,MATCH(CONCATENATE($F$3,"_",C64,"_Number"),'High-risk C19 raw data'!A:A,0))</f>
        <v>19.52 per 1000 0-4 yr olds</v>
      </c>
      <c r="F64" s="39">
        <f>IF(AND(OR(E64="N/A",ISERROR(E64)),C64&lt;&gt;"Income deprivation affecting children - average score"),"N/A",ROUND((COUNTIFS('High-risk C19 raw data'!A:A,CONCATENATE("*",C64,"_Number"),'High-risk C19 raw data'!M:M,CONCATENATE("&lt;",INDEX('High-risk C19 raw data'!M:M,MATCH(CONCATENATE($F$3,"_",C64,"_Number"),'High-risk C19 raw data'!A:A,0))))+0)/152*100,0))</f>
        <v>97</v>
      </c>
      <c r="G64" s="40" t="str">
        <f>IF(OR($D$3="Bournemouth",$D$3="Poole"),CONCATENATE("CCO prevalence estimates","**"),"CCO prevalence estimates")</f>
        <v>CCO prevalence estimates</v>
      </c>
    </row>
    <row r="65" spans="2:8" x14ac:dyDescent="0.45">
      <c r="B65" s="110"/>
      <c r="C65" s="31" t="s">
        <v>104</v>
      </c>
      <c r="D65" s="69">
        <f>ROUND(INDEX('High-risk C19 raw data'!I:I,MATCH(CONCATENATE($F$3,"_",C65,"_Number"),'High-risk C19 raw data'!A:A,0)),0)</f>
        <v>87</v>
      </c>
      <c r="E65" s="39" t="str">
        <f>INDEX('High-risk C19 raw data'!L:L,MATCH(CONCATENATE($F$3,"_",C65,"_Number"),'High-risk C19 raw data'!A:A,0))</f>
        <v>22.8 per 1000 under 1 yr olds</v>
      </c>
      <c r="F65" s="39">
        <f>IF(AND(OR(E65="N/A",ISERROR(E65)),C65&lt;&gt;"Income deprivation affecting children - average score"),"N/A",ROUND((COUNTIFS('High-risk C19 raw data'!A:A,CONCATENATE("*",C65,"_Number"),'High-risk C19 raw data'!M:M,CONCATENATE("&lt;",INDEX('High-risk C19 raw data'!M:M,MATCH(CONCATENATE($F$3,"_",C65,"_Number"),'High-risk C19 raw data'!A:A,0))))+0)/152*100,0))</f>
        <v>27</v>
      </c>
      <c r="G65" s="40" t="s">
        <v>34</v>
      </c>
    </row>
    <row r="66" spans="2:8" x14ac:dyDescent="0.45">
      <c r="B66" s="110"/>
      <c r="C66" s="31" t="s">
        <v>105</v>
      </c>
      <c r="D66" s="69">
        <f>ROUND(INDEX('High-risk C19 raw data'!I:I,MATCH(CONCATENATE($F$3,"_",C66,"_Number"),'High-risk C19 raw data'!A:A,0)),0)</f>
        <v>450</v>
      </c>
      <c r="E66" s="39" t="str">
        <f>INDEX('High-risk C19 raw data'!L:L,MATCH(CONCATENATE($F$3,"_",C66,"_Number"),'High-risk C19 raw data'!A:A,0))</f>
        <v>23.1 per 1000 0-4 yr olds</v>
      </c>
      <c r="F66" s="39">
        <f>IF(AND(OR(E66="N/A",ISERROR(E66)),C66&lt;&gt;"Income deprivation affecting children - average score"),"N/A",ROUND((COUNTIFS('High-risk C19 raw data'!A:A,CONCATENATE("*",C66,"_Number"),'High-risk C19 raw data'!M:M,CONCATENATE("&lt;",INDEX('High-risk C19 raw data'!M:M,MATCH(CONCATENATE($F$3,"_",C66,"_Number"),'High-risk C19 raw data'!A:A,0))))+0)/152*100,0))</f>
        <v>47</v>
      </c>
      <c r="G66" s="40" t="s">
        <v>34</v>
      </c>
      <c r="H66" s="31"/>
    </row>
    <row r="67" spans="2:8" x14ac:dyDescent="0.45">
      <c r="B67" s="109"/>
      <c r="C67" s="31" t="s">
        <v>106</v>
      </c>
      <c r="D67" s="69">
        <f>ROUND(INDEX('High-risk C19 raw data'!I:I,MATCH(CONCATENATE($F$3,"_",C67,"_Number"),'High-risk C19 raw data'!A:A,0)),0)</f>
        <v>18</v>
      </c>
      <c r="E67" s="39" t="str">
        <f>INDEX('High-risk C19 raw data'!L:L,MATCH(CONCATENATE($F$3,"_",C67,"_Number"),'High-risk C19 raw data'!A:A,0))</f>
        <v>0.3 per 1000 0-17 yr olds</v>
      </c>
      <c r="F67" s="39">
        <f>IF(AND(OR(E67="N/A",ISERROR(E67)),C67&lt;&gt;"Income deprivation affecting children - average score"),"N/A",ROUND((COUNTIFS('High-risk C19 raw data'!A:A,CONCATENATE("*",C67,"_Number"),'High-risk C19 raw data'!M:M,CONCATENATE("&lt;",INDEX('High-risk C19 raw data'!M:M,MATCH(CONCATENATE($F$3,"_",C67,"_Number"),'High-risk C19 raw data'!A:A,0))))+0)/152*100,0))</f>
        <v>44</v>
      </c>
      <c r="G67" s="40" t="s">
        <v>34</v>
      </c>
      <c r="H67" s="31"/>
    </row>
    <row r="68" spans="2:8" ht="42.75" customHeight="1" x14ac:dyDescent="0.45">
      <c r="B68" s="108" t="s">
        <v>26</v>
      </c>
      <c r="C68" s="39" t="s">
        <v>107</v>
      </c>
      <c r="D68" s="69">
        <f>ROUND(INDEX('High-risk C19 raw data'!I:I,MATCH(CONCATENATE($F$3,"_",C68,"_Number"),'High-risk C19 raw data'!A:A,0)),0)</f>
        <v>288</v>
      </c>
      <c r="E68" s="39" t="str">
        <f>INDEX('High-risk C19 raw data'!L:L,MATCH(CONCATENATE($F$3,"_",C68,"_Number"),'High-risk C19 raw data'!A:A,0))</f>
        <v>75.43 per 1000 0-1 yr olds</v>
      </c>
      <c r="F68" s="39">
        <f>IF(AND(OR(E68="N/A",ISERROR(E68)),C68&lt;&gt;"Income deprivation affecting children - average score"),"N/A",ROUND((COUNTIFS('High-risk C19 raw data'!A:A,CONCATENATE("*",C68,"_Number"),'High-risk C19 raw data'!M:M,CONCATENATE("&lt;",INDEX('High-risk C19 raw data'!M:M,MATCH(CONCATENATE($F$3,"_",C68,"_Number"),'High-risk C19 raw data'!A:A,0))))+0)/152*100,0))</f>
        <v>72</v>
      </c>
      <c r="G68" s="40" t="str">
        <f>IF(OR($D$3="Bournemouth",$D$3="Poole"),CONCATENATE("CCO prevalence estimates","**"),"CCO prevalence estimates")</f>
        <v>CCO prevalence estimates</v>
      </c>
    </row>
    <row r="69" spans="2:8" ht="28.5" x14ac:dyDescent="0.45">
      <c r="B69" s="110"/>
      <c r="C69" s="39" t="s">
        <v>108</v>
      </c>
      <c r="D69" s="69">
        <f>ROUND(INDEX('High-risk C19 raw data'!I:I,MATCH(CONCATENATE($F$3,"_",C69,"_Number"),'High-risk C19 raw data'!A:A,0)),0)</f>
        <v>1472</v>
      </c>
      <c r="E69" s="39" t="str">
        <f>INDEX('High-risk C19 raw data'!L:L,MATCH(CONCATENATE($F$3,"_",C69,"_Number"),'High-risk C19 raw data'!A:A,0))</f>
        <v>75.43 per 1000 0-4 yr olds</v>
      </c>
      <c r="F69" s="39">
        <f>IF(AND(OR(E69="N/A",ISERROR(E69)),C69&lt;&gt;"Income deprivation affecting children - average score"),"N/A",ROUND((COUNTIFS('High-risk C19 raw data'!A:A,CONCATENATE("*",C69,"_Number"),'High-risk C19 raw data'!M:M,CONCATENATE("&lt;",INDEX('High-risk C19 raw data'!M:M,MATCH(CONCATENATE($F$3,"_",C69,"_Number"),'High-risk C19 raw data'!A:A,0))))+0)/152*100,0))</f>
        <v>72</v>
      </c>
      <c r="G69" s="40" t="str">
        <f>IF(OR($D$3="Bournemouth",$D$3="Poole"),CONCATENATE("CCO prevalence estimates","**"),"CCO prevalence estimates")</f>
        <v>CCO prevalence estimates</v>
      </c>
    </row>
    <row r="70" spans="2:8" ht="42.75" x14ac:dyDescent="0.45">
      <c r="B70" s="110"/>
      <c r="C70" s="39" t="s">
        <v>109</v>
      </c>
      <c r="D70" s="69">
        <f>INDEX('High-risk C19 raw data'!I:I,MATCH(CONCATENATE($F$3,"_",C70,"_Number"),'High-risk C19 raw data'!A:A,0))</f>
        <v>49</v>
      </c>
      <c r="E70" s="39" t="str">
        <f>INDEX('High-risk C19 raw data'!L:L,MATCH(CONCATENATE($F$3,"_",C70,"_Number"),'High-risk C19 raw data'!A:A,0))</f>
        <v>12.8 per 1000 under 1 yr olds</v>
      </c>
      <c r="F70" s="39">
        <f>IF(AND(OR(E70="N/A",ISERROR(E70)),C70&lt;&gt;"Income deprivation affecting children - average score"),"N/A",ROUND((COUNTIFS('High-risk C19 raw data'!A:A,CONCATENATE("*",C70,"_Number"),'High-risk C19 raw data'!M:M,CONCATENATE("&lt;",INDEX('High-risk C19 raw data'!M:M,MATCH(CONCATENATE($F$3,"_",C70,"_Number"),'High-risk C19 raw data'!A:A,0))))+0)/152*100,0))</f>
        <v>19</v>
      </c>
      <c r="G70" s="40" t="s">
        <v>34</v>
      </c>
    </row>
    <row r="71" spans="2:8" ht="42.75" x14ac:dyDescent="0.45">
      <c r="B71" s="110"/>
      <c r="C71" s="39" t="s">
        <v>110</v>
      </c>
      <c r="D71" s="69">
        <f>INDEX('High-risk C19 raw data'!I:I,MATCH(CONCATENATE($F$3,"_",C71,"_Number"),'High-risk C19 raw data'!A:A,0))</f>
        <v>299</v>
      </c>
      <c r="E71" s="39" t="str">
        <f>INDEX('High-risk C19 raw data'!L:L,MATCH(CONCATENATE($F$3,"_",C71,"_Number"),'High-risk C19 raw data'!A:A,0))</f>
        <v>15.3 per 1000 0-4 yr olds</v>
      </c>
      <c r="F71" s="39">
        <f>IF(AND(OR(E71="N/A",ISERROR(E71)),C71&lt;&gt;"Income deprivation affecting children - average score"),"N/A",ROUND((COUNTIFS('High-risk C19 raw data'!A:A,CONCATENATE("*",C71,"_Number"),'High-risk C19 raw data'!M:M,CONCATENATE("&lt;",INDEX('High-risk C19 raw data'!M:M,MATCH(CONCATENATE($F$3,"_",C71,"_Number"),'High-risk C19 raw data'!A:A,0))))+0)/152*100,0))</f>
        <v>44</v>
      </c>
      <c r="G71" s="40" t="s">
        <v>34</v>
      </c>
    </row>
    <row r="72" spans="2:8" ht="26.25" customHeight="1" x14ac:dyDescent="0.45">
      <c r="B72" s="109"/>
      <c r="C72" s="39" t="s">
        <v>111</v>
      </c>
      <c r="D72" s="69">
        <f>INDEX('High-risk C19 raw data'!I:I,MATCH(CONCATENATE($F$3,"_",C72,"_Number"),'High-risk C19 raw data'!A:A,0))</f>
        <v>12</v>
      </c>
      <c r="E72" s="39" t="str">
        <f>INDEX('High-risk C19 raw data'!L:L,MATCH(CONCATENATE($F$3,"_",C72,"_Number"),'High-risk C19 raw data'!A:A,0))</f>
        <v>0.2 per 1000 0-17 yr olds</v>
      </c>
      <c r="F72" s="39">
        <f>IF(AND(OR(E72="N/A",ISERROR(E72)),C72&lt;&gt;"Income deprivation affecting children - average score"),"N/A",ROUND((COUNTIFS('High-risk C19 raw data'!A:A,CONCATENATE("*",C72,"_Number"),'High-risk C19 raw data'!M:M,CONCATENATE("&lt;",INDEX('High-risk C19 raw data'!M:M,MATCH(CONCATENATE($F$3,"_",C72,"_Number"),'High-risk C19 raw data'!A:A,0))))+0)/152*100,0))</f>
        <v>39</v>
      </c>
      <c r="G72" s="40" t="s">
        <v>34</v>
      </c>
    </row>
    <row r="73" spans="2:8" ht="42.75" customHeight="1" x14ac:dyDescent="0.45">
      <c r="B73" s="108" t="s">
        <v>28</v>
      </c>
      <c r="C73" s="39" t="s">
        <v>112</v>
      </c>
      <c r="D73" s="69">
        <f>ROUND(INDEX('High-risk C19 raw data'!I:I,MATCH(CONCATENATE($F$3,"_",C73,"_Number"),'High-risk C19 raw data'!A:A,0)),0)</f>
        <v>511</v>
      </c>
      <c r="E73" s="39" t="str">
        <f>INDEX('High-risk C19 raw data'!L:L,MATCH(CONCATENATE($F$3,"_",C73,"_Number"),'High-risk C19 raw data'!A:A,0))</f>
        <v>133.7 per 1000 0-1 yr olds</v>
      </c>
      <c r="F73" s="39">
        <f>IF(AND(OR(E73="N/A",ISERROR(E73)),C73&lt;&gt;"Income deprivation affecting children - average score"),"N/A",ROUND((COUNTIFS('High-risk C19 raw data'!A:A,CONCATENATE("*",C73,"_Number"),'High-risk C19 raw data'!M:M,CONCATENATE("&lt;",INDEX('High-risk C19 raw data'!M:M,MATCH(CONCATENATE($F$3,"_",C73,"_Number"),'High-risk C19 raw data'!A:A,0))))+0)/152*100,0))</f>
        <v>86</v>
      </c>
      <c r="G73" s="40" t="str">
        <f>IF(OR($D$3="Bournemouth",$D$3="Poole"),CONCATENATE("CCO prevalence estimates","**"),"CCO prevalence estimates")</f>
        <v>CCO prevalence estimates</v>
      </c>
    </row>
    <row r="74" spans="2:8" ht="28.5" x14ac:dyDescent="0.45">
      <c r="B74" s="110"/>
      <c r="C74" s="39" t="s">
        <v>113</v>
      </c>
      <c r="D74" s="69">
        <f>ROUND(INDEX('High-risk C19 raw data'!I:I,MATCH(CONCATENATE($F$3,"_",C74,"_Number"),'High-risk C19 raw data'!A:A,0)),0)</f>
        <v>2610</v>
      </c>
      <c r="E74" s="39" t="str">
        <f>INDEX('High-risk C19 raw data'!L:L,MATCH(CONCATENATE($F$3,"_",C74,"_Number"),'High-risk C19 raw data'!A:A,0))</f>
        <v>133.7 per 1000 0-4 yr olds</v>
      </c>
      <c r="F74" s="39">
        <f>IF(AND(OR(E74="N/A",ISERROR(E74)),C74&lt;&gt;"Income deprivation affecting children - average score"),"N/A",ROUND((COUNTIFS('High-risk C19 raw data'!A:A,CONCATENATE("*",C74,"_Number"),'High-risk C19 raw data'!M:M,CONCATENATE("&lt;",INDEX('High-risk C19 raw data'!M:M,MATCH(CONCATENATE($F$3,"_",C74,"_Number"),'High-risk C19 raw data'!A:A,0))))+0)/152*100,0))</f>
        <v>86</v>
      </c>
      <c r="G74" s="40" t="str">
        <f>IF(OR($D$3="Bournemouth",$D$3="Poole"),CONCATENATE("CCO prevalence estimates","**"),"CCO prevalence estimates")</f>
        <v>CCO prevalence estimates</v>
      </c>
    </row>
    <row r="75" spans="2:8" ht="43.5" customHeight="1" x14ac:dyDescent="0.45">
      <c r="B75" s="110"/>
      <c r="C75" s="39" t="s">
        <v>114</v>
      </c>
      <c r="D75" s="69">
        <f>INDEX('High-risk C19 raw data'!I:I,MATCH(CONCATENATE($F$3,"_",C75,"_Number"),'High-risk C19 raw data'!A:A,0))</f>
        <v>54</v>
      </c>
      <c r="E75" s="39" t="str">
        <f>INDEX('High-risk C19 raw data'!L:L,MATCH(CONCATENATE($F$3,"_",C75,"_Number"),'High-risk C19 raw data'!A:A,0))</f>
        <v>14.1 per 1000 under 1 yr olds</v>
      </c>
      <c r="F75" s="39">
        <f>IF(AND(OR(E75="N/A",ISERROR(E75)),C75&lt;&gt;"Income deprivation affecting children - average score"),"N/A",ROUND((COUNTIFS('High-risk C19 raw data'!A:A,CONCATENATE("*",C75,"_Number"),'High-risk C19 raw data'!M:M,CONCATENATE("&lt;",INDEX('High-risk C19 raw data'!M:M,MATCH(CONCATENATE($F$3,"_",C75,"_Number"),'High-risk C19 raw data'!A:A,0))))+0)/152*100,0))</f>
        <v>39</v>
      </c>
      <c r="G75" s="40" t="s">
        <v>34</v>
      </c>
    </row>
    <row r="76" spans="2:8" ht="42.75" x14ac:dyDescent="0.45">
      <c r="B76" s="110"/>
      <c r="C76" s="39" t="s">
        <v>115</v>
      </c>
      <c r="D76" s="69">
        <f>INDEX('High-risk C19 raw data'!I:I,MATCH(CONCATENATE($F$3,"_",C76,"_Number"),'High-risk C19 raw data'!A:A,0))</f>
        <v>223</v>
      </c>
      <c r="E76" s="39" t="str">
        <f>INDEX('High-risk C19 raw data'!L:L,MATCH(CONCATENATE($F$3,"_",C76,"_Number"),'High-risk C19 raw data'!A:A,0))</f>
        <v>11.4 per 1000 0-4 yr olds</v>
      </c>
      <c r="F76" s="39">
        <f>IF(AND(OR(E76="N/A",ISERROR(E76)),C76&lt;&gt;"Income deprivation affecting children - average score"),"N/A",ROUND((COUNTIFS('High-risk C19 raw data'!A:A,CONCATENATE("*",C76,"_Number"),'High-risk C19 raw data'!M:M,CONCATENATE("&lt;",INDEX('High-risk C19 raw data'!M:M,MATCH(CONCATENATE($F$3,"_",C76,"_Number"),'High-risk C19 raw data'!A:A,0))))+0)/152*100,0))</f>
        <v>47</v>
      </c>
      <c r="G76" s="40" t="s">
        <v>34</v>
      </c>
    </row>
    <row r="77" spans="2:8" ht="42.75" x14ac:dyDescent="0.45">
      <c r="B77" s="109"/>
      <c r="C77" s="39" t="s">
        <v>116</v>
      </c>
      <c r="D77" s="69">
        <f>INDEX('High-risk C19 raw data'!I:I,MATCH(CONCATENATE($F$3,"_",C77,"_Number"),'High-risk C19 raw data'!A:A,0))</f>
        <v>11</v>
      </c>
      <c r="E77" s="39" t="str">
        <f>INDEX('High-risk C19 raw data'!L:L,MATCH(CONCATENATE($F$3,"_",C77,"_Number"),'High-risk C19 raw data'!A:A,0))</f>
        <v>0.2 per 1000 0-17 yr olds</v>
      </c>
      <c r="F77" s="39">
        <f>IF(AND(OR(E77="N/A",ISERROR(E77)),C77&lt;&gt;"Income deprivation affecting children - average score"),"N/A",ROUND((COUNTIFS('High-risk C19 raw data'!A:A,CONCATENATE("*",C77,"_Number"),'High-risk C19 raw data'!M:M,CONCATENATE("&lt;",INDEX('High-risk C19 raw data'!M:M,MATCH(CONCATENATE($F$3,"_",C77,"_Number"),'High-risk C19 raw data'!A:A,0))))+0)/152*100,0))</f>
        <v>42</v>
      </c>
      <c r="G77" s="40" t="s">
        <v>34</v>
      </c>
    </row>
    <row r="78" spans="2:8" ht="57" x14ac:dyDescent="0.45">
      <c r="B78" s="108" t="s">
        <v>30</v>
      </c>
      <c r="C78" s="39" t="s">
        <v>117</v>
      </c>
      <c r="D78" s="69">
        <f>INDEX('High-risk C19 raw data'!I:I,MATCH(CONCATENATE($F$3,"_",C78,"_Number"),'High-risk C19 raw data'!A:A,0))</f>
        <v>35</v>
      </c>
      <c r="E78" s="39" t="str">
        <f>INDEX('High-risk C19 raw data'!L:L,MATCH(CONCATENATE($F$3,"_",C78,"_Number"),'High-risk C19 raw data'!A:A,0))</f>
        <v>9.2 per 1000 under 1 yr olds</v>
      </c>
      <c r="F78" s="39">
        <f>IF(AND(OR(E78="N/A",ISERROR(E78)),C78&lt;&gt;"Income deprivation affecting children - average score"),"N/A",ROUND((COUNTIFS('High-risk C19 raw data'!A:A,CONCATENATE("*",C78,"_Number"),'High-risk C19 raw data'!M:M,CONCATENATE("&lt;",INDEX('High-risk C19 raw data'!M:M,MATCH(CONCATENATE($F$3,"_",C78,"_Number"),'High-risk C19 raw data'!A:A,0))))+0)/152*100,0))</f>
        <v>31</v>
      </c>
      <c r="G78" s="40" t="s">
        <v>34</v>
      </c>
    </row>
    <row r="79" spans="2:8" ht="57" x14ac:dyDescent="0.45">
      <c r="B79" s="110"/>
      <c r="C79" s="39" t="s">
        <v>118</v>
      </c>
      <c r="D79" s="69">
        <f>ROUND(INDEX('High-risk C19 raw data'!I:I,MATCH(CONCATENATE($F$3,"_",C79,"_Number"),'High-risk C19 raw data'!A:A,0)),0)</f>
        <v>150</v>
      </c>
      <c r="E79" s="39" t="str">
        <f>INDEX('High-risk C19 raw data'!L:L,MATCH(CONCATENATE($F$3,"_",C79,"_Number"),'High-risk C19 raw data'!A:A,0))</f>
        <v>7.7 per 1000 0-4 yr olds</v>
      </c>
      <c r="F79" s="39">
        <f>IF(AND(OR(E79="N/A",ISERROR(E79)),C79&lt;&gt;"Income deprivation affecting children - average score"),"N/A",ROUND((COUNTIFS('High-risk C19 raw data'!A:A,CONCATENATE("*",C79,"_Number"),'High-risk C19 raw data'!M:M,CONCATENATE("&lt;",INDEX('High-risk C19 raw data'!M:M,MATCH(CONCATENATE($F$3,"_",C79,"_Number"),'High-risk C19 raw data'!A:A,0))))+0)/152*100,0))</f>
        <v>36</v>
      </c>
      <c r="G79" s="40" t="s">
        <v>34</v>
      </c>
    </row>
    <row r="80" spans="2:8" ht="42.75" x14ac:dyDescent="0.45">
      <c r="B80" s="110"/>
      <c r="C80" s="39" t="s">
        <v>119</v>
      </c>
      <c r="D80" s="69">
        <f>INDEX('High-risk C19 raw data'!I:I,MATCH(CONCATENATE($F$3,"_",C80,"_Number"),'High-risk C19 raw data'!A:A,0))</f>
        <v>10</v>
      </c>
      <c r="E80" s="39" t="str">
        <f>INDEX('High-risk C19 raw data'!L:L,MATCH(CONCATENATE($F$3,"_",C80,"_Number"),'High-risk C19 raw data'!A:A,0))</f>
        <v>0.2 per 1000 0-17 yr olds</v>
      </c>
      <c r="F80" s="39">
        <f>IF(AND(OR(E80="N/A",ISERROR(E80)),C80&lt;&gt;"Income deprivation affecting children - average score"),"N/A",ROUND((COUNTIFS('High-risk C19 raw data'!A:A,CONCATENATE("*",C80,"_Number"),'High-risk C19 raw data'!M:M,CONCATENATE("&lt;",INDEX('High-risk C19 raw data'!M:M,MATCH(CONCATENATE($F$3,"_",C80,"_Number"),'High-risk C19 raw data'!A:A,0))))+0)/152*100,0))</f>
        <v>32</v>
      </c>
      <c r="G80" s="40" t="s">
        <v>34</v>
      </c>
    </row>
    <row r="81" spans="2:7" ht="28.5" x14ac:dyDescent="0.45">
      <c r="B81" s="110"/>
      <c r="C81" s="39" t="s">
        <v>120</v>
      </c>
      <c r="D81" s="69">
        <f>ROUND(INDEX('High-risk C19 raw data'!I:I,MATCH(CONCATENATE($F$3,"_",C81,"_Number"),'High-risk C19 raw data'!A:A,0)),0)</f>
        <v>189</v>
      </c>
      <c r="E81" s="39" t="str">
        <f>INDEX('High-risk C19 raw data'!L:L,MATCH(CONCATENATE($F$3,"_",C81,"_Number"),'High-risk C19 raw data'!A:A,0))</f>
        <v>49.42 per 1000 0-1 yr olds</v>
      </c>
      <c r="F81" s="39">
        <f>IF(AND(OR(E81="N/A",ISERROR(E81)),C81&lt;&gt;"Income deprivation affecting children - average score"),"N/A",ROUND((COUNTIFS('High-risk C19 raw data'!A:A,CONCATENATE("*",C81,"_Number"),'High-risk C19 raw data'!M:M,CONCATENATE("&lt;",INDEX('High-risk C19 raw data'!M:M,MATCH(CONCATENATE($F$3,"_",C81,"_Number"),'High-risk C19 raw data'!A:A,0))))+0)/152*100,0))</f>
        <v>83</v>
      </c>
      <c r="G81" s="40" t="str">
        <f>IF(OR($D$3="Bournemouth",$D$3="Poole"),CONCATENATE("CCO prevalence estimates","**"),"CCO prevalence estimates")</f>
        <v>CCO prevalence estimates</v>
      </c>
    </row>
    <row r="82" spans="2:7" ht="67.5" customHeight="1" x14ac:dyDescent="0.45">
      <c r="B82" s="109"/>
      <c r="C82" s="39" t="s">
        <v>121</v>
      </c>
      <c r="D82" s="69">
        <f>ROUND(INDEX('High-risk C19 raw data'!I:I,MATCH(CONCATENATE($F$3,"_",C82,"_Number"),'High-risk C19 raw data'!A:A,0)),0)</f>
        <v>965</v>
      </c>
      <c r="E82" s="39" t="str">
        <f>INDEX('High-risk C19 raw data'!L:L,MATCH(CONCATENATE($F$3,"_",C82,"_Number"),'High-risk C19 raw data'!A:A,0))</f>
        <v>49.42 per 1000 0-4 yr olds</v>
      </c>
      <c r="F82" s="39">
        <f>IF(AND(OR(E82="N/A",ISERROR(E82)),C82&lt;&gt;"Income deprivation affecting children - average score"),"N/A",ROUND((COUNTIFS('High-risk C19 raw data'!A:A,CONCATENATE("*",C82,"_Number"),'High-risk C19 raw data'!M:M,CONCATENATE("&lt;",INDEX('High-risk C19 raw data'!M:M,MATCH(CONCATENATE($F$3,"_",C82,"_Number"),'High-risk C19 raw data'!A:A,0))))+0)/152*100,0))</f>
        <v>83</v>
      </c>
      <c r="G82" s="40" t="str">
        <f>IF(OR($D$3="Bournemouth",$D$3="Poole"),CONCATENATE("CCO prevalence estimates","**"),"CCO prevalence estimates")</f>
        <v>CCO prevalence estimates</v>
      </c>
    </row>
    <row r="83" spans="2:7" ht="54.4" customHeight="1" x14ac:dyDescent="0.45">
      <c r="B83" s="108" t="s">
        <v>92</v>
      </c>
      <c r="C83" s="39" t="s">
        <v>122</v>
      </c>
      <c r="D83" s="69">
        <f>INDEX('High-risk C19 raw data'!I:I,MATCH(CONCATENATE($F$3,"_",C83,"_Number"),'High-risk C19 raw data'!A:A,0))</f>
        <v>34</v>
      </c>
      <c r="E83" s="39" t="str">
        <f>INDEX('High-risk C19 raw data'!L:L,MATCH(CONCATENATE($F$3,"_",C83,"_Number"),'High-risk C19 raw data'!A:A,0))</f>
        <v>8.9 per 1000 under 1 yr olds</v>
      </c>
      <c r="F83" s="39">
        <f>IF(AND(OR(E83="N/A",ISERROR(E83)),C83&lt;&gt;"Income deprivation affecting children - average score"),"N/A",ROUND((COUNTIFS('High-risk C19 raw data'!A:A,CONCATENATE("*",C83,"_Number"),'High-risk C19 raw data'!M:M,CONCATENATE("&lt;",INDEX('High-risk C19 raw data'!M:M,MATCH(CONCATENATE($F$3,"_",C83,"_Number"),'High-risk C19 raw data'!A:A,0))))+0)/152*100,0))</f>
        <v>24</v>
      </c>
      <c r="G83" s="40" t="s">
        <v>34</v>
      </c>
    </row>
    <row r="84" spans="2:7" ht="28.5" x14ac:dyDescent="0.45">
      <c r="B84" s="110"/>
      <c r="C84" s="39" t="s">
        <v>123</v>
      </c>
      <c r="D84" s="69">
        <f>INDEX('High-risk C19 raw data'!I:I,MATCH(CONCATENATE($F$3,"_",C84,"_Number"),'High-risk C19 raw data'!A:A,0))</f>
        <v>161</v>
      </c>
      <c r="E84" s="39" t="str">
        <f>INDEX('High-risk C19 raw data'!L:L,MATCH(CONCATENATE($F$3,"_",C84,"_Number"),'High-risk C19 raw data'!A:A,0))</f>
        <v>8.2 per 1000 0-4 yr olds</v>
      </c>
      <c r="F84" s="39">
        <f>IF(AND(OR(E84="N/A",ISERROR(E84)),C84&lt;&gt;"Income deprivation affecting children - average score"),"N/A",ROUND((COUNTIFS('High-risk C19 raw data'!A:A,CONCATENATE("*",C84,"_Number"),'High-risk C19 raw data'!M:M,CONCATENATE("&lt;",INDEX('High-risk C19 raw data'!M:M,MATCH(CONCATENATE($F$3,"_",C84,"_Number"),'High-risk C19 raw data'!A:A,0))))+0)/152*100,0))</f>
        <v>23</v>
      </c>
      <c r="G84" s="40" t="s">
        <v>34</v>
      </c>
    </row>
    <row r="85" spans="2:7" ht="28.5" x14ac:dyDescent="0.45">
      <c r="B85" s="109"/>
      <c r="C85" s="39" t="s">
        <v>124</v>
      </c>
      <c r="D85" s="69">
        <f>INDEX('High-risk C19 raw data'!I:I,MATCH(CONCATENATE($F$3,"_",C85,"_Number"),'High-risk C19 raw data'!A:A,0))</f>
        <v>6</v>
      </c>
      <c r="E85" s="39" t="str">
        <f>INDEX('High-risk C19 raw data'!L:L,MATCH(CONCATENATE($F$3,"_",C85,"_Number"),'High-risk C19 raw data'!A:A,0))</f>
        <v>0.1 per 1000 0-17 yr olds</v>
      </c>
      <c r="F85" s="39">
        <f>IF(AND(OR(E85="N/A",ISERROR(E85)),C85&lt;&gt;"Income deprivation affecting children - average score"),"N/A",ROUND((COUNTIFS('High-risk C19 raw data'!A:A,CONCATENATE("*",C85,"_Number"),'High-risk C19 raw data'!M:M,CONCATENATE("&lt;",INDEX('High-risk C19 raw data'!M:M,MATCH(CONCATENATE($F$3,"_",C85,"_Number"),'High-risk C19 raw data'!A:A,0))))+0)/152*100,0))</f>
        <v>18</v>
      </c>
      <c r="G85" s="40" t="s">
        <v>34</v>
      </c>
    </row>
    <row r="86" spans="2:7" ht="28.5" x14ac:dyDescent="0.45">
      <c r="B86" s="108" t="s">
        <v>63</v>
      </c>
      <c r="C86" s="39" t="s">
        <v>125</v>
      </c>
      <c r="D86" s="69">
        <f>INDEX('High-risk C19 raw data'!I:I,MATCH(CONCATENATE($F$3,"_",C86,"_Number"),'High-risk C19 raw data'!A:A,0))</f>
        <v>93</v>
      </c>
      <c r="E86" s="39" t="str">
        <f>INDEX('High-risk C19 raw data'!L:L,MATCH(CONCATENATE($F$3,"_",C86,"_Number"),'High-risk C19 raw data'!A:A,0))</f>
        <v>24.4 per 1000 under 1 yr olds</v>
      </c>
      <c r="F86" s="39">
        <f>IF(AND(OR(E86="N/A",ISERROR(E86)),C86&lt;&gt;"Income deprivation affecting children - average score"),"N/A",ROUND((COUNTIFS('High-risk C19 raw data'!A:A,CONCATENATE("*",C86,"_Number"),'High-risk C19 raw data'!M:M,CONCATENATE("&lt;",INDEX('High-risk C19 raw data'!M:M,MATCH(CONCATENATE($F$3,"_",C86,"_Number"),'High-risk C19 raw data'!A:A,0))))+0)/152*100,0))</f>
        <v>51</v>
      </c>
      <c r="G86" s="40" t="s">
        <v>34</v>
      </c>
    </row>
    <row r="87" spans="2:7" ht="28.5" x14ac:dyDescent="0.45">
      <c r="B87" s="110"/>
      <c r="C87" s="39" t="s">
        <v>126</v>
      </c>
      <c r="D87" s="69">
        <f>INDEX('High-risk C19 raw data'!I:I,MATCH(CONCATENATE($F$3,"_",C87,"_Number"),'High-risk C19 raw data'!A:A,0))</f>
        <v>485</v>
      </c>
      <c r="E87" s="39" t="str">
        <f>INDEX('High-risk C19 raw data'!L:L,MATCH(CONCATENATE($F$3,"_",C87,"_Number"),'High-risk C19 raw data'!A:A,0))</f>
        <v>24.8 per 1000 0-4 yr olds</v>
      </c>
      <c r="F87" s="39">
        <f>IF(AND(OR(E87="N/A",ISERROR(E87)),C87&lt;&gt;"Income deprivation affecting children - average score"),"N/A",ROUND((COUNTIFS('High-risk C19 raw data'!A:A,CONCATENATE("*",C87,"_Number"),'High-risk C19 raw data'!M:M,CONCATENATE("&lt;",INDEX('High-risk C19 raw data'!M:M,MATCH(CONCATENATE($F$3,"_",C87,"_Number"),'High-risk C19 raw data'!A:A,0))))+0)/152*100,0))</f>
        <v>63</v>
      </c>
      <c r="G87" s="40" t="s">
        <v>34</v>
      </c>
    </row>
    <row r="88" spans="2:7" x14ac:dyDescent="0.45">
      <c r="B88" s="110"/>
      <c r="C88" s="39" t="s">
        <v>127</v>
      </c>
      <c r="D88" s="69">
        <f>INDEX('High-risk C19 raw data'!I:I,MATCH(CONCATENATE($F$3,"_",C88,"_Number"),'High-risk C19 raw data'!A:A,0))</f>
        <v>52</v>
      </c>
      <c r="E88" s="39" t="str">
        <f>INDEX('High-risk C19 raw data'!L:L,MATCH(CONCATENATE($F$3,"_",C88,"_Number"),'High-risk C19 raw data'!A:A,0))</f>
        <v>0.8 per 1000 0-17 yr olds</v>
      </c>
      <c r="F88" s="39">
        <f>IF(AND(OR(E88="N/A",ISERROR(E88)),C88&lt;&gt;"Income deprivation affecting children - average score"),"N/A",ROUND((COUNTIFS('High-risk C19 raw data'!A:A,CONCATENATE("*",C88,"_Number"),'High-risk C19 raw data'!M:M,CONCATENATE("&lt;",INDEX('High-risk C19 raw data'!M:M,MATCH(CONCATENATE($F$3,"_",C88,"_Number"),'High-risk C19 raw data'!A:A,0))))+0)/152*100,0))</f>
        <v>76</v>
      </c>
      <c r="G88" s="40" t="s">
        <v>34</v>
      </c>
    </row>
    <row r="89" spans="2:7" ht="28.5" x14ac:dyDescent="0.45">
      <c r="B89" s="110"/>
      <c r="C89" s="39" t="s">
        <v>128</v>
      </c>
      <c r="D89" s="69">
        <f>INDEX('High-risk C19 raw data'!I:I,MATCH(CONCATENATE($F$3,"_",C89,"_Number"),'High-risk C19 raw data'!A:A,0))</f>
        <v>21</v>
      </c>
      <c r="E89" s="39" t="str">
        <f>INDEX('High-risk C19 raw data'!L:L,MATCH(CONCATENATE($F$3,"_",C89,"_Number"),'High-risk C19 raw data'!A:A,0))</f>
        <v>5.5 per 1000 under 1 yr olds</v>
      </c>
      <c r="F89" s="39">
        <f>IF(AND(OR(E89="N/A",ISERROR(E89)),C89&lt;&gt;"Income deprivation affecting children - average score"),"N/A",ROUND((COUNTIFS('High-risk C19 raw data'!A:A,CONCATENATE("*",C89,"_Number"),'High-risk C19 raw data'!M:M,CONCATENATE("&lt;",INDEX('High-risk C19 raw data'!M:M,MATCH(CONCATENATE($F$3,"_",C89,"_Number"),'High-risk C19 raw data'!A:A,0))))+0)/152*100,0))</f>
        <v>32</v>
      </c>
      <c r="G89" s="40" t="s">
        <v>34</v>
      </c>
    </row>
    <row r="90" spans="2:7" ht="28.5" x14ac:dyDescent="0.45">
      <c r="B90" s="110"/>
      <c r="C90" s="39" t="s">
        <v>129</v>
      </c>
      <c r="D90" s="69">
        <f>INDEX('High-risk C19 raw data'!I:I,MATCH(CONCATENATE($F$3,"_",C90,"_Number"),'High-risk C19 raw data'!A:A,0))</f>
        <v>91</v>
      </c>
      <c r="E90" s="39" t="str">
        <f>INDEX('High-risk C19 raw data'!L:L,MATCH(CONCATENATE($F$3,"_",C90,"_Number"),'High-risk C19 raw data'!A:A,0))</f>
        <v>4.7 per 1000 0-4 yr olds</v>
      </c>
      <c r="F90" s="39">
        <f>IF(AND(OR(E90="N/A",ISERROR(E90)),C90&lt;&gt;"Income deprivation affecting children - average score"),"N/A",ROUND((COUNTIFS('High-risk C19 raw data'!A:A,CONCATENATE("*",C90,"_Number"),'High-risk C19 raw data'!M:M,CONCATENATE("&lt;",INDEX('High-risk C19 raw data'!M:M,MATCH(CONCATENATE($F$3,"_",C90,"_Number"),'High-risk C19 raw data'!A:A,0))))+0)/152*100,0))</f>
        <v>43</v>
      </c>
      <c r="G90" s="40" t="s">
        <v>34</v>
      </c>
    </row>
    <row r="91" spans="2:7" ht="28.5" x14ac:dyDescent="0.45">
      <c r="B91" s="109"/>
      <c r="C91" s="39" t="s">
        <v>130</v>
      </c>
      <c r="D91" s="69">
        <f>INDEX('High-risk C19 raw data'!I:I,MATCH(CONCATENATE($F$3,"_",C91,"_Number"),'High-risk C19 raw data'!A:A,0))</f>
        <v>6</v>
      </c>
      <c r="E91" s="39" t="str">
        <f>INDEX('High-risk C19 raw data'!L:L,MATCH(CONCATENATE($F$3,"_",C91,"_Number"),'High-risk C19 raw data'!A:A,0))</f>
        <v>0.1 per 1000 0-17 yr olds</v>
      </c>
      <c r="F91" s="39">
        <f>IF(AND(OR(E91="N/A",ISERROR(E91)),C91&lt;&gt;"Income deprivation affecting children - average score"),"N/A",ROUND((COUNTIFS('High-risk C19 raw data'!A:A,CONCATENATE("*",C91,"_Number"),'High-risk C19 raw data'!M:M,CONCATENATE("&lt;",INDEX('High-risk C19 raw data'!M:M,MATCH(CONCATENATE($F$3,"_",C91,"_Number"),'High-risk C19 raw data'!A:A,0))))+0)/152*100,0))</f>
        <v>18</v>
      </c>
      <c r="G91" s="40" t="s">
        <v>34</v>
      </c>
    </row>
    <row r="92" spans="2:7" ht="42.75" x14ac:dyDescent="0.45">
      <c r="B92" s="108" t="s">
        <v>131</v>
      </c>
      <c r="C92" s="39" t="s">
        <v>132</v>
      </c>
      <c r="D92" s="69">
        <f>INDEX('High-risk C19 raw data'!I:I,MATCH(CONCATENATE($F$3,"_",C92,"_Number"),'High-risk C19 raw data'!A:A,0))</f>
        <v>38</v>
      </c>
      <c r="E92" s="39" t="str">
        <f>INDEX('High-risk C19 raw data'!L:L,MATCH(CONCATENATE($F$3,"_",C92,"_Number"),'High-risk C19 raw data'!A:A,0))</f>
        <v>10 per 1000 under 1 yr olds</v>
      </c>
      <c r="F92" s="39">
        <f>IF(AND(OR(E92="N/A",ISERROR(E92)),C92&lt;&gt;"Income deprivation affecting children - average score"),"N/A",ROUND((COUNTIFS('High-risk C19 raw data'!A:A,CONCATENATE("*",C92,"_Number"),'High-risk C19 raw data'!M:M,CONCATENATE("&lt;",INDEX('High-risk C19 raw data'!M:M,MATCH(CONCATENATE($F$3,"_",C92,"_Number"),'High-risk C19 raw data'!A:A,0))))+0)/152*100,0))</f>
        <v>18</v>
      </c>
      <c r="G92" s="40" t="s">
        <v>34</v>
      </c>
    </row>
    <row r="93" spans="2:7" ht="42.75" x14ac:dyDescent="0.45">
      <c r="B93" s="110"/>
      <c r="C93" s="39" t="s">
        <v>133</v>
      </c>
      <c r="D93" s="69">
        <f>INDEX('High-risk C19 raw data'!I:I,MATCH(CONCATENATE($F$3,"_",C93,"_Number"),'High-risk C19 raw data'!A:A,0))</f>
        <v>20</v>
      </c>
      <c r="E93" s="39" t="str">
        <f>INDEX('High-risk C19 raw data'!L:L,MATCH(CONCATENATE($F$3,"_",C93,"_Number"),'High-risk C19 raw data'!A:A,0))</f>
        <v>5.2 per 1000 under 1 yr olds</v>
      </c>
      <c r="F93" s="39">
        <f>IF(AND(OR(E93="N/A",ISERROR(E93)),C93&lt;&gt;"Income deprivation affecting children - average score"),"N/A",ROUND((COUNTIFS('High-risk C19 raw data'!A:A,CONCATENATE("*",C93,"_Number"),'High-risk C19 raw data'!M:M,CONCATENATE("&lt;",INDEX('High-risk C19 raw data'!M:M,MATCH(CONCATENATE($F$3,"_",C93,"_Number"),'High-risk C19 raw data'!A:A,0))))+0)/152*100,0))</f>
        <v>27</v>
      </c>
      <c r="G93" s="40" t="s">
        <v>34</v>
      </c>
    </row>
    <row r="94" spans="2:7" ht="42.75" x14ac:dyDescent="0.45">
      <c r="B94" s="110"/>
      <c r="C94" s="39" t="s">
        <v>134</v>
      </c>
      <c r="D94" s="69">
        <f>INDEX('High-risk C19 raw data'!I:I,MATCH(CONCATENATE($F$3,"_",C94,"_Number"),'High-risk C19 raw data'!A:A,0))</f>
        <v>27</v>
      </c>
      <c r="E94" s="39" t="str">
        <f>INDEX('High-risk C19 raw data'!L:L,MATCH(CONCATENATE($F$3,"_",C94,"_Number"),'High-risk C19 raw data'!A:A,0))</f>
        <v>7.1 per 1000 under 1 yr olds</v>
      </c>
      <c r="F94" s="39">
        <f>IF(AND(OR(E94="N/A",ISERROR(E94)),C94&lt;&gt;"Income deprivation affecting children - average score"),"N/A",ROUND((COUNTIFS('High-risk C19 raw data'!A:A,CONCATENATE("*",C94,"_Number"),'High-risk C19 raw data'!M:M,CONCATENATE("&lt;",INDEX('High-risk C19 raw data'!M:M,MATCH(CONCATENATE($F$3,"_",C94,"_Number"),'High-risk C19 raw data'!A:A,0))))+0)/152*100,0))</f>
        <v>37</v>
      </c>
      <c r="G94" s="40" t="s">
        <v>34</v>
      </c>
    </row>
    <row r="95" spans="2:7" ht="42.75" x14ac:dyDescent="0.45">
      <c r="B95" s="110"/>
      <c r="C95" s="39" t="s">
        <v>135</v>
      </c>
      <c r="D95" s="69">
        <f>INDEX('High-risk C19 raw data'!I:I,MATCH(CONCATENATE($F$3,"_",C95,"_Number"),'High-risk C19 raw data'!A:A,0))</f>
        <v>14</v>
      </c>
      <c r="E95" s="39" t="str">
        <f>INDEX('High-risk C19 raw data'!L:L,MATCH(CONCATENATE($F$3,"_",C95,"_Number"),'High-risk C19 raw data'!A:A,0))</f>
        <v>3.7 per 1000 under 1 yr olds</v>
      </c>
      <c r="F95" s="39">
        <f>IF(AND(OR(E95="N/A",ISERROR(E95)),C95&lt;&gt;"Income deprivation affecting children - average score"),"N/A",ROUND((COUNTIFS('High-risk C19 raw data'!A:A,CONCATENATE("*",C95,"_Number"),'High-risk C19 raw data'!M:M,CONCATENATE("&lt;",INDEX('High-risk C19 raw data'!M:M,MATCH(CONCATENATE($F$3,"_",C95,"_Number"),'High-risk C19 raw data'!A:A,0))))+0)/152*100,0))</f>
        <v>34</v>
      </c>
      <c r="G95" s="40" t="s">
        <v>34</v>
      </c>
    </row>
    <row r="96" spans="2:7" ht="42.75" x14ac:dyDescent="0.45">
      <c r="B96" s="110"/>
      <c r="C96" s="39" t="s">
        <v>136</v>
      </c>
      <c r="D96" s="69" t="str">
        <f>INDEX('High-risk C19 raw data'!I:I,MATCH(CONCATENATE($F$3,"_",C96,"_Number"),'High-risk C19 raw data'!A:A,0))</f>
        <v>*</v>
      </c>
      <c r="E96" s="39" t="str">
        <f>INDEX('High-risk C19 raw data'!L:L,MATCH(CONCATENATE($F$3,"_",C96,"_Number"),'High-risk C19 raw data'!A:A,0))</f>
        <v>N/A</v>
      </c>
      <c r="F96" s="39" t="str">
        <f>IF(AND(OR(E96="N/A",ISERROR(E96)),C96&lt;&gt;"Income deprivation affecting children - average score"),"N/A",ROUND((COUNTIFS('High-risk C19 raw data'!A:A,CONCATENATE("*",C96,"_Number"),'High-risk C19 raw data'!M:M,CONCATENATE("&lt;",INDEX('High-risk C19 raw data'!M:M,MATCH(CONCATENATE($F$3,"_",C96,"_Number"),'High-risk C19 raw data'!A:A,0))))+0)/152*100,0))</f>
        <v>N/A</v>
      </c>
      <c r="G96" s="40" t="s">
        <v>34</v>
      </c>
    </row>
    <row r="97" spans="2:7" ht="42.75" x14ac:dyDescent="0.45">
      <c r="B97" s="110"/>
      <c r="C97" s="39" t="s">
        <v>137</v>
      </c>
      <c r="D97" s="69">
        <f>INDEX('High-risk C19 raw data'!I:I,MATCH(CONCATENATE($F$3,"_",C97,"_Number"),'High-risk C19 raw data'!A:A,0))</f>
        <v>218</v>
      </c>
      <c r="E97" s="39" t="str">
        <f>INDEX('High-risk C19 raw data'!L:L,MATCH(CONCATENATE($F$3,"_",C97,"_Number"),'High-risk C19 raw data'!A:A,0))</f>
        <v>11.2 per 1000 0-4 yr olds</v>
      </c>
      <c r="F97" s="39">
        <f>IF(AND(OR(E97="N/A",ISERROR(E97)),C97&lt;&gt;"Income deprivation affecting children - average score"),"N/A",ROUND((COUNTIFS('High-risk C19 raw data'!A:A,CONCATENATE("*",C97,"_Number"),'High-risk C19 raw data'!M:M,CONCATENATE("&lt;",INDEX('High-risk C19 raw data'!M:M,MATCH(CONCATENATE($F$3,"_",C97,"_Number"),'High-risk C19 raw data'!A:A,0))))+0)/152*100,0))</f>
        <v>28</v>
      </c>
      <c r="G97" s="40" t="s">
        <v>34</v>
      </c>
    </row>
    <row r="98" spans="2:7" ht="42.75" x14ac:dyDescent="0.45">
      <c r="B98" s="110"/>
      <c r="C98" s="39" t="s">
        <v>138</v>
      </c>
      <c r="D98" s="69">
        <f>INDEX('High-risk C19 raw data'!I:I,MATCH(CONCATENATE($F$3,"_",C98,"_Number"),'High-risk C19 raw data'!A:A,0))</f>
        <v>100</v>
      </c>
      <c r="E98" s="39" t="str">
        <f>INDEX('High-risk C19 raw data'!L:L,MATCH(CONCATENATE($F$3,"_",C98,"_Number"),'High-risk C19 raw data'!A:A,0))</f>
        <v>5.1 per 1000 0-4 yr olds</v>
      </c>
      <c r="F98" s="39">
        <f>IF(AND(OR(E98="N/A",ISERROR(E98)),C98&lt;&gt;"Income deprivation affecting children - average score"),"N/A",ROUND((COUNTIFS('High-risk C19 raw data'!A:A,CONCATENATE("*",C98,"_Number"),'High-risk C19 raw data'!M:M,CONCATENATE("&lt;",INDEX('High-risk C19 raw data'!M:M,MATCH(CONCATENATE($F$3,"_",C98,"_Number"),'High-risk C19 raw data'!A:A,0))))+0)/152*100,0))</f>
        <v>28</v>
      </c>
      <c r="G98" s="40" t="s">
        <v>34</v>
      </c>
    </row>
    <row r="99" spans="2:7" ht="42.75" x14ac:dyDescent="0.45">
      <c r="B99" s="110"/>
      <c r="C99" s="39" t="s">
        <v>139</v>
      </c>
      <c r="D99" s="69">
        <f>INDEX('High-risk C19 raw data'!I:I,MATCH(CONCATENATE($F$3,"_",C99,"_Number"),'High-risk C19 raw data'!A:A,0))</f>
        <v>147</v>
      </c>
      <c r="E99" s="39" t="str">
        <f>INDEX('High-risk C19 raw data'!L:L,MATCH(CONCATENATE($F$3,"_",C99,"_Number"),'High-risk C19 raw data'!A:A,0))</f>
        <v>7.5 per 1000 0-4 yr olds</v>
      </c>
      <c r="F99" s="39">
        <f>IF(AND(OR(E99="N/A",ISERROR(E99)),C99&lt;&gt;"Income deprivation affecting children - average score"),"N/A",ROUND((COUNTIFS('High-risk C19 raw data'!A:A,CONCATENATE("*",C99,"_Number"),'High-risk C19 raw data'!M:M,CONCATENATE("&lt;",INDEX('High-risk C19 raw data'!M:M,MATCH(CONCATENATE($F$3,"_",C99,"_Number"),'High-risk C19 raw data'!A:A,0))))+0)/152*100,0))</f>
        <v>57</v>
      </c>
      <c r="G99" s="40" t="s">
        <v>34</v>
      </c>
    </row>
    <row r="100" spans="2:7" ht="42.75" x14ac:dyDescent="0.45">
      <c r="B100" s="110"/>
      <c r="C100" s="39" t="s">
        <v>140</v>
      </c>
      <c r="D100" s="69">
        <f>INDEX('High-risk C19 raw data'!I:I,MATCH(CONCATENATE($F$3,"_",C100,"_Number"),'High-risk C19 raw data'!A:A,0))</f>
        <v>78</v>
      </c>
      <c r="E100" s="39" t="str">
        <f>INDEX('High-risk C19 raw data'!L:L,MATCH(CONCATENATE($F$3,"_",C100,"_Number"),'High-risk C19 raw data'!A:A,0))</f>
        <v>4 per 1000 0-4 yr olds</v>
      </c>
      <c r="F100" s="39">
        <f>IF(AND(OR(E100="N/A",ISERROR(E100)),C100&lt;&gt;"Income deprivation affecting children - average score"),"N/A",ROUND((COUNTIFS('High-risk C19 raw data'!A:A,CONCATENATE("*",C100,"_Number"),'High-risk C19 raw data'!M:M,CONCATENATE("&lt;",INDEX('High-risk C19 raw data'!M:M,MATCH(CONCATENATE($F$3,"_",C100,"_Number"),'High-risk C19 raw data'!A:A,0))))+0)/152*100,0))</f>
        <v>41</v>
      </c>
      <c r="G100" s="40" t="s">
        <v>34</v>
      </c>
    </row>
    <row r="101" spans="2:7" ht="42.75" x14ac:dyDescent="0.45">
      <c r="B101" s="110"/>
      <c r="C101" s="39" t="s">
        <v>141</v>
      </c>
      <c r="D101" s="69">
        <f>INDEX('High-risk C19 raw data'!I:I,MATCH(CONCATENATE($F$3,"_",C101,"_Number"),'High-risk C19 raw data'!A:A,0))</f>
        <v>18</v>
      </c>
      <c r="E101" s="39" t="str">
        <f>INDEX('High-risk C19 raw data'!L:L,MATCH(CONCATENATE($F$3,"_",C101,"_Number"),'High-risk C19 raw data'!A:A,0))</f>
        <v>0.9 per 1000 0-4 yr olds</v>
      </c>
      <c r="F101" s="39">
        <f>IF(AND(OR(E101="N/A",ISERROR(E101)),C101&lt;&gt;"Income deprivation affecting children - average score"),"N/A",ROUND((COUNTIFS('High-risk C19 raw data'!A:A,CONCATENATE("*",C101,"_Number"),'High-risk C19 raw data'!M:M,CONCATENATE("&lt;",INDEX('High-risk C19 raw data'!M:M,MATCH(CONCATENATE($F$3,"_",C101,"_Number"),'High-risk C19 raw data'!A:A,0))))+0)/152*100,0))</f>
        <v>25</v>
      </c>
      <c r="G101" s="40" t="s">
        <v>34</v>
      </c>
    </row>
    <row r="102" spans="2:7" ht="28.5" x14ac:dyDescent="0.45">
      <c r="B102" s="110"/>
      <c r="C102" s="39" t="s">
        <v>142</v>
      </c>
      <c r="D102" s="69">
        <f>INDEX('High-risk C19 raw data'!I:I,MATCH(CONCATENATE($F$3,"_",C102,"_Number"),'High-risk C19 raw data'!A:A,0))</f>
        <v>5</v>
      </c>
      <c r="E102" s="39" t="str">
        <f>INDEX('High-risk C19 raw data'!L:L,MATCH(CONCATENATE($F$3,"_",C102,"_Number"),'High-risk C19 raw data'!A:A,0))</f>
        <v>0.1 per 1000 0-17 yr olds</v>
      </c>
      <c r="F102" s="39">
        <f>IF(AND(OR(E102="N/A",ISERROR(E102)),C102&lt;&gt;"Income deprivation affecting children - average score"),"N/A",ROUND((COUNTIFS('High-risk C19 raw data'!A:A,CONCATENATE("*",C102,"_Number"),'High-risk C19 raw data'!M:M,CONCATENATE("&lt;",INDEX('High-risk C19 raw data'!M:M,MATCH(CONCATENATE($F$3,"_",C102,"_Number"),'High-risk C19 raw data'!A:A,0))))+0)/152*100,0))</f>
        <v>6</v>
      </c>
      <c r="G102" s="40" t="s">
        <v>34</v>
      </c>
    </row>
    <row r="103" spans="2:7" ht="28.5" x14ac:dyDescent="0.45">
      <c r="B103" s="110"/>
      <c r="C103" s="39" t="s">
        <v>143</v>
      </c>
      <c r="D103" s="69" t="str">
        <f>INDEX('High-risk C19 raw data'!I:I,MATCH(CONCATENATE($F$3,"_",C103,"_Number"),'High-risk C19 raw data'!A:A,0))</f>
        <v>*</v>
      </c>
      <c r="E103" s="39" t="str">
        <f>INDEX('High-risk C19 raw data'!L:L,MATCH(CONCATENATE($F$3,"_",C103,"_Number"),'High-risk C19 raw data'!A:A,0))</f>
        <v>N/A</v>
      </c>
      <c r="F103" s="39" t="str">
        <f>IF(AND(OR(E103="N/A",ISERROR(E103)),C103&lt;&gt;"Income deprivation affecting children - average score"),"N/A",ROUND((COUNTIFS('High-risk C19 raw data'!A:A,CONCATENATE("*",C103,"_Number"),'High-risk C19 raw data'!M:M,CONCATENATE("&lt;",INDEX('High-risk C19 raw data'!M:M,MATCH(CONCATENATE($F$3,"_",C103,"_Number"),'High-risk C19 raw data'!A:A,0))))+0)/152*100,0))</f>
        <v>N/A</v>
      </c>
      <c r="G103" s="40" t="s">
        <v>34</v>
      </c>
    </row>
    <row r="104" spans="2:7" ht="28.5" x14ac:dyDescent="0.45">
      <c r="B104" s="110"/>
      <c r="C104" s="39" t="s">
        <v>144</v>
      </c>
      <c r="D104" s="69" t="str">
        <f>INDEX('High-risk C19 raw data'!I:I,MATCH(CONCATENATE($F$3,"_",C104,"_Number"),'High-risk C19 raw data'!A:A,0))</f>
        <v>*</v>
      </c>
      <c r="E104" s="39" t="str">
        <f>INDEX('High-risk C19 raw data'!L:L,MATCH(CONCATENATE($F$3,"_",C104,"_Number"),'High-risk C19 raw data'!A:A,0))</f>
        <v>N/A</v>
      </c>
      <c r="F104" s="39" t="str">
        <f>IF(AND(OR(E104="N/A",ISERROR(E104)),C104&lt;&gt;"Income deprivation affecting children - average score"),"N/A",ROUND((COUNTIFS('High-risk C19 raw data'!A:A,CONCATENATE("*",C104,"_Number"),'High-risk C19 raw data'!M:M,CONCATENATE("&lt;",INDEX('High-risk C19 raw data'!M:M,MATCH(CONCATENATE($F$3,"_",C104,"_Number"),'High-risk C19 raw data'!A:A,0))))+0)/152*100,0))</f>
        <v>N/A</v>
      </c>
      <c r="G104" s="40" t="s">
        <v>34</v>
      </c>
    </row>
    <row r="105" spans="2:7" ht="28.5" x14ac:dyDescent="0.45">
      <c r="B105" s="110"/>
      <c r="C105" s="39" t="s">
        <v>145</v>
      </c>
      <c r="D105" s="69" t="str">
        <f>INDEX('High-risk C19 raw data'!I:I,MATCH(CONCATENATE($F$3,"_",C105,"_Number"),'High-risk C19 raw data'!A:A,0))</f>
        <v>*</v>
      </c>
      <c r="E105" s="39" t="str">
        <f>INDEX('High-risk C19 raw data'!L:L,MATCH(CONCATENATE($F$3,"_",C105,"_Number"),'High-risk C19 raw data'!A:A,0))</f>
        <v>N/A</v>
      </c>
      <c r="F105" s="39" t="str">
        <f>IF(AND(OR(E105="N/A",ISERROR(E105)),C105&lt;&gt;"Income deprivation affecting children - average score"),"N/A",ROUND((COUNTIFS('High-risk C19 raw data'!A:A,CONCATENATE("*",C105,"_Number"),'High-risk C19 raw data'!M:M,CONCATENATE("&lt;",INDEX('High-risk C19 raw data'!M:M,MATCH(CONCATENATE($F$3,"_",C105,"_Number"),'High-risk C19 raw data'!A:A,0))))+0)/152*100,0))</f>
        <v>N/A</v>
      </c>
      <c r="G105" s="40" t="s">
        <v>34</v>
      </c>
    </row>
    <row r="106" spans="2:7" ht="28.5" x14ac:dyDescent="0.45">
      <c r="B106" s="109"/>
      <c r="C106" s="39" t="s">
        <v>146</v>
      </c>
      <c r="D106" s="69">
        <f>INDEX('High-risk C19 raw data'!I:I,MATCH(CONCATENATE($F$3,"_",C106,"_Number"),'High-risk C19 raw data'!A:A,0))</f>
        <v>0</v>
      </c>
      <c r="E106" s="39" t="str">
        <f>INDEX('High-risk C19 raw data'!L:L,MATCH(CONCATENATE($F$3,"_",C106,"_Number"),'High-risk C19 raw data'!A:A,0))</f>
        <v>0 per 1000 0-17 yr olds</v>
      </c>
      <c r="F106" s="39">
        <f>IF(AND(OR(E106="N/A",ISERROR(E106)),C106&lt;&gt;"Income deprivation affecting children - average score"),"N/A",ROUND((COUNTIFS('High-risk C19 raw data'!A:A,CONCATENATE("*",C106,"_Number"),'High-risk C19 raw data'!M:M,CONCATENATE("&lt;",INDEX('High-risk C19 raw data'!M:M,MATCH(CONCATENATE($F$3,"_",C106,"_Number"),'High-risk C19 raw data'!A:A,0))))+0)/152*100,0))</f>
        <v>0</v>
      </c>
      <c r="G106" s="40" t="s">
        <v>34</v>
      </c>
    </row>
    <row r="107" spans="2:7" ht="42.75" x14ac:dyDescent="0.45">
      <c r="B107" s="39" t="s">
        <v>147</v>
      </c>
      <c r="C107" s="39" t="s">
        <v>148</v>
      </c>
      <c r="D107" s="69">
        <f>INDEX('Known to services raw data'!I:I,MATCH(CONCATENATE($F$3,"_",C107,"_Number"),'Known to services raw data'!A:A,0))</f>
        <v>130</v>
      </c>
      <c r="E107" s="39" t="str">
        <f>INDEX('Known to services raw data'!L:L,MATCH(CONCATENATE($F$3,"_",C107,"_Number"),'Known to services raw data'!A:A,0))</f>
        <v>66.6 per 10000 0-4 yr olds</v>
      </c>
      <c r="F107" s="41">
        <f>IF(OR(E107="N/A",ISERROR(E107)),"N/A",ROUND((COUNTIFS('Known to services raw data'!A:A,CONCATENATE("*",C107,"_Number"),'Known to services raw data'!M:M,CONCATENATE("&lt;",INDEX('Known to services raw data'!M:M,MATCH(CONCATENATE($F$3,"_",C107,"_Number"),'Known to services raw data'!A:A,0))))+0)/152*100,0))</f>
        <v>3</v>
      </c>
      <c r="G107" s="40" t="str">
        <f>IF(OR($D$3="Bournemouth",$D$3="Poole"),CONCATENATE("NHS statistics","**"),"NHS statistics")</f>
        <v>NHS statistics</v>
      </c>
    </row>
    <row r="108" spans="2:7" x14ac:dyDescent="0.45">
      <c r="B108" s="12" t="str">
        <f>IF(OR($D$3="Bournemouth",$D$3="Poole"),"** Values estimated through pro-rata adjustment of source data value for Bournemouth and Poole.","")</f>
        <v/>
      </c>
    </row>
    <row r="110" spans="2:7" ht="18.399999999999999" thickBot="1" x14ac:dyDescent="0.6">
      <c r="B110" s="34" t="str">
        <f>CONCATENATE("Further LA information for ",$D$3)</f>
        <v>Further LA information for Barking and Dagenham</v>
      </c>
    </row>
    <row r="111" spans="2:7" ht="28.5" x14ac:dyDescent="0.45">
      <c r="B111" s="35" t="s">
        <v>16</v>
      </c>
      <c r="C111" s="36" t="s">
        <v>167</v>
      </c>
      <c r="D111" s="37" t="s">
        <v>170</v>
      </c>
      <c r="E111" s="38" t="s">
        <v>21</v>
      </c>
    </row>
    <row r="112" spans="2:7" ht="42.75" x14ac:dyDescent="0.45">
      <c r="B112" s="96" t="s">
        <v>173</v>
      </c>
      <c r="C112" s="39" t="str">
        <f>INDEX('LA information raw data'!I:I,MATCH(CONCATENATE($F$3,"_",B112),'LA information raw data'!A:A,0))</f>
        <v>Requires improvement to be good</v>
      </c>
      <c r="D112" s="39" t="s">
        <v>70</v>
      </c>
      <c r="E112" s="40" t="str">
        <f>IF(OR($D$3="Bournemouth",$D$3="Poole"),CONCATENATE("Ofsted inspection reports","**"),"Ofsted inspection reports")</f>
        <v>Ofsted inspection reports</v>
      </c>
    </row>
    <row r="113" spans="2:5" ht="42.75" x14ac:dyDescent="0.45">
      <c r="B113" s="96" t="s">
        <v>174</v>
      </c>
      <c r="C113" s="39" t="str">
        <f>INDEX('LA information raw data'!I:I,MATCH(CONCATENATE($F$3,"_",B113),'LA information raw data'!A:A,0))</f>
        <v>Requires improvement to be good</v>
      </c>
      <c r="D113" s="39" t="s">
        <v>70</v>
      </c>
      <c r="E113" s="40" t="str">
        <f>IF(OR($D$3="Bournemouth",$D$3="Poole"),CONCATENATE("Ofsted inspection reports","**"),"Ofsted inspection reports")</f>
        <v>Ofsted inspection reports</v>
      </c>
    </row>
    <row r="114" spans="2:5" ht="57" x14ac:dyDescent="0.45">
      <c r="B114" s="96" t="s">
        <v>175</v>
      </c>
      <c r="C114" s="39" t="str">
        <f>INDEX('LA information raw data'!I:I,MATCH(CONCATENATE($F$3,"_",B114),'LA information raw data'!A:A,0))</f>
        <v>Requires improvement to be good</v>
      </c>
      <c r="D114" s="39" t="s">
        <v>70</v>
      </c>
      <c r="E114" s="40" t="str">
        <f>IF(OR($D$3="Bournemouth",$D$3="Poole"),CONCATENATE("Ofsted inspection reports","**"),"Ofsted inspection reports")</f>
        <v>Ofsted inspection reports</v>
      </c>
    </row>
    <row r="115" spans="2:5" ht="42.75" x14ac:dyDescent="0.45">
      <c r="B115" s="96" t="s">
        <v>176</v>
      </c>
      <c r="C115" s="39" t="str">
        <f>CONCATENATE("£",ROUND(INDEX('LA information raw data'!I:I,MATCH(CONCATENATE($F$3,"_",B115),'LA information raw data'!A:A,0)),2))</f>
        <v>£22.97</v>
      </c>
      <c r="D115" s="41">
        <f>IF(OR(C115="N/A",ISERROR(C115)),"N/A",ROUND((COUNTIFS('LA information raw data'!A:A,CONCATENATE("*",B115),'LA information raw data'!J:J,CONCATENATE("&lt;",INDEX('LA information raw data'!J:J,MATCH(CONCATENATE($F$3,"_",B115),'LA information raw data'!A:A,0))))+1)/152*100,0))</f>
        <v>30</v>
      </c>
      <c r="E115" s="40" t="s">
        <v>177</v>
      </c>
    </row>
    <row r="116" spans="2:5" ht="42.75" x14ac:dyDescent="0.45">
      <c r="B116" s="96" t="s">
        <v>178</v>
      </c>
      <c r="C116" s="39" t="str">
        <f>CONCATENATE("£",ROUND(INDEX('LA information raw data'!I:I,MATCH(CONCATENATE($F$3,"_",B116),'LA information raw data'!A:A,0)),2))</f>
        <v>£3.16</v>
      </c>
      <c r="D116" s="41">
        <f>IF(OR(C116="N/A",ISERROR(C116)),"N/A",ROUND((COUNTIFS('LA information raw data'!A:A,CONCATENATE("*",B116),'LA information raw data'!J:J,CONCATENATE("&lt;",INDEX('LA information raw data'!J:J,MATCH(CONCATENATE($F$3,"_",B116),'LA information raw data'!A:A,0))))+1)/152*100,0))</f>
        <v>36</v>
      </c>
      <c r="E116" s="40" t="s">
        <v>177</v>
      </c>
    </row>
    <row r="117" spans="2:5" ht="43.15" thickBot="1" x14ac:dyDescent="0.5">
      <c r="B117" s="97" t="s">
        <v>179</v>
      </c>
      <c r="C117" s="39" t="str">
        <f>IF(ISERROR(INDEX('LA information raw data'!I:I,MATCH(CONCATENATE($F$3,"_",B117),'LA information raw data'!A:A,0))),"N/A",IF(INDEX('LA information raw data'!I:I,MATCH(CONCATENATE($F$3,"_",B117),'LA information raw data'!A:A,0))="N/A","N/A",CONCATENATE("£",ROUND(INDEX('LA information raw data'!I:I,MATCH(CONCATENATE($F$3,"_",B117),'LA information raw data'!A:A,0)),2))))</f>
        <v>N/A</v>
      </c>
      <c r="D117" s="23" t="str">
        <f>IF(OR(C117="N/A",ISERROR(C117)),"N/A",ROUND((COUNTIFS('LA information raw data'!A:A,CONCATENATE("*",B117),'LA information raw data'!J:J,CONCATENATE("&lt;",INDEX('LA information raw data'!J:J,MATCH(CONCATENATE($F$3,"_",B117),'LA information raw data'!A:A,0))))+1)/152*100,0))</f>
        <v>N/A</v>
      </c>
      <c r="E117" s="42" t="s">
        <v>180</v>
      </c>
    </row>
    <row r="118" spans="2:5" x14ac:dyDescent="0.45">
      <c r="B118" s="12" t="str">
        <f>IF(OR($D$3="Bournemouth",$D$3="Poole"),"** Bournemouth and Poole have not been inspected since LAs merged in 2019.","")</f>
        <v/>
      </c>
    </row>
  </sheetData>
  <mergeCells count="21">
    <mergeCell ref="B68:B72"/>
    <mergeCell ref="B73:B77"/>
    <mergeCell ref="B78:B82"/>
    <mergeCell ref="B83:B85"/>
    <mergeCell ref="B92:B106"/>
    <mergeCell ref="B86:B91"/>
    <mergeCell ref="B7:B8"/>
    <mergeCell ref="B61:B67"/>
    <mergeCell ref="B12:B15"/>
    <mergeCell ref="B19:B20"/>
    <mergeCell ref="B46:B47"/>
    <mergeCell ref="B48:B51"/>
    <mergeCell ref="B52:B53"/>
    <mergeCell ref="B16:B18"/>
    <mergeCell ref="B43:B44"/>
    <mergeCell ref="B35:B40"/>
    <mergeCell ref="B41:B42"/>
    <mergeCell ref="B28:B29"/>
    <mergeCell ref="B33:B34"/>
    <mergeCell ref="B31:B32"/>
    <mergeCell ref="B21:B22"/>
  </mergeCells>
  <conditionalFormatting sqref="F19:F20 F73:F74 F81:F82 F86:F91 F61:F62 F7 F32:F41 F65:F69 F9:F15">
    <cfRule type="cellIs" dxfId="68" priority="189" operator="greaterThan">
      <formula>65</formula>
    </cfRule>
    <cfRule type="cellIs" dxfId="67" priority="190" operator="between">
      <formula>33</formula>
      <formula>65</formula>
    </cfRule>
    <cfRule type="cellIs" dxfId="66" priority="191" operator="lessThan">
      <formula>33</formula>
    </cfRule>
  </conditionalFormatting>
  <conditionalFormatting sqref="F27:F30 F44:F54 F56">
    <cfRule type="cellIs" dxfId="65" priority="180" operator="greaterThan">
      <formula>65</formula>
    </cfRule>
    <cfRule type="cellIs" dxfId="64" priority="181" operator="between">
      <formula>33</formula>
      <formula>65</formula>
    </cfRule>
    <cfRule type="cellIs" dxfId="63" priority="182" operator="lessThan">
      <formula>33</formula>
    </cfRule>
  </conditionalFormatting>
  <conditionalFormatting sqref="F16">
    <cfRule type="cellIs" dxfId="62" priority="177" operator="greaterThan">
      <formula>65</formula>
    </cfRule>
    <cfRule type="cellIs" dxfId="61" priority="178" operator="between">
      <formula>33</formula>
      <formula>65</formula>
    </cfRule>
    <cfRule type="cellIs" dxfId="60" priority="179" operator="lessThan">
      <formula>33</formula>
    </cfRule>
  </conditionalFormatting>
  <conditionalFormatting sqref="F17">
    <cfRule type="cellIs" dxfId="59" priority="174" operator="greaterThan">
      <formula>65</formula>
    </cfRule>
    <cfRule type="cellIs" dxfId="58" priority="175" operator="between">
      <formula>33</formula>
      <formula>65</formula>
    </cfRule>
    <cfRule type="cellIs" dxfId="57" priority="176" operator="lessThan">
      <formula>33</formula>
    </cfRule>
  </conditionalFormatting>
  <conditionalFormatting sqref="F42">
    <cfRule type="cellIs" dxfId="56" priority="168" operator="greaterThan">
      <formula>65</formula>
    </cfRule>
    <cfRule type="cellIs" dxfId="55" priority="169" operator="between">
      <formula>33</formula>
      <formula>65</formula>
    </cfRule>
    <cfRule type="cellIs" dxfId="54" priority="170" operator="lessThan">
      <formula>33</formula>
    </cfRule>
  </conditionalFormatting>
  <conditionalFormatting sqref="F43">
    <cfRule type="cellIs" dxfId="53" priority="165" operator="greaterThan">
      <formula>65</formula>
    </cfRule>
    <cfRule type="cellIs" dxfId="52" priority="166" operator="between">
      <formula>33</formula>
      <formula>65</formula>
    </cfRule>
    <cfRule type="cellIs" dxfId="51" priority="167" operator="lessThan">
      <formula>33</formula>
    </cfRule>
  </conditionalFormatting>
  <conditionalFormatting sqref="D115:D116">
    <cfRule type="cellIs" dxfId="50" priority="162" operator="greaterThan">
      <formula>65</formula>
    </cfRule>
    <cfRule type="cellIs" dxfId="49" priority="163" operator="between">
      <formula>33</formula>
      <formula>65</formula>
    </cfRule>
    <cfRule type="cellIs" dxfId="48" priority="164" operator="lessThan">
      <formula>33</formula>
    </cfRule>
  </conditionalFormatting>
  <conditionalFormatting sqref="D117">
    <cfRule type="cellIs" dxfId="47" priority="159" operator="lessThan">
      <formula>33</formula>
    </cfRule>
    <cfRule type="cellIs" dxfId="46" priority="160" operator="between">
      <formula>33</formula>
      <formula>65</formula>
    </cfRule>
    <cfRule type="cellIs" dxfId="45" priority="161" operator="greaterThan">
      <formula>65</formula>
    </cfRule>
  </conditionalFormatting>
  <conditionalFormatting sqref="F55">
    <cfRule type="cellIs" dxfId="44" priority="84" operator="greaterThan">
      <formula>65</formula>
    </cfRule>
    <cfRule type="cellIs" dxfId="43" priority="85" operator="between">
      <formula>33</formula>
      <formula>65</formula>
    </cfRule>
    <cfRule type="cellIs" dxfId="42" priority="86" operator="lessThan">
      <formula>33</formula>
    </cfRule>
  </conditionalFormatting>
  <conditionalFormatting sqref="F31">
    <cfRule type="cellIs" dxfId="41" priority="81" operator="greaterThan">
      <formula>65</formula>
    </cfRule>
    <cfRule type="cellIs" dxfId="40" priority="82" operator="between">
      <formula>33</formula>
      <formula>65</formula>
    </cfRule>
    <cfRule type="cellIs" dxfId="39" priority="83" operator="lessThan">
      <formula>33</formula>
    </cfRule>
  </conditionalFormatting>
  <conditionalFormatting sqref="F21:F22">
    <cfRule type="cellIs" dxfId="38" priority="78" operator="greaterThan">
      <formula>65</formula>
    </cfRule>
    <cfRule type="cellIs" dxfId="37" priority="79" operator="between">
      <formula>33</formula>
      <formula>65</formula>
    </cfRule>
    <cfRule type="cellIs" dxfId="36" priority="80" operator="lessThan">
      <formula>33</formula>
    </cfRule>
  </conditionalFormatting>
  <conditionalFormatting sqref="F18">
    <cfRule type="cellIs" dxfId="35" priority="75" operator="greaterThan">
      <formula>65</formula>
    </cfRule>
    <cfRule type="cellIs" dxfId="34" priority="76" operator="between">
      <formula>33</formula>
      <formula>65</formula>
    </cfRule>
    <cfRule type="cellIs" dxfId="33" priority="77" operator="lessThan">
      <formula>33</formula>
    </cfRule>
  </conditionalFormatting>
  <conditionalFormatting sqref="F7 F27:F56 F61:F62 F65:F91 F9:F22">
    <cfRule type="cellIs" dxfId="32" priority="74" operator="equal">
      <formula>"N/A"</formula>
    </cfRule>
  </conditionalFormatting>
  <conditionalFormatting sqref="F70:F72">
    <cfRule type="cellIs" dxfId="31" priority="62" operator="greaterThan">
      <formula>65</formula>
    </cfRule>
    <cfRule type="cellIs" dxfId="30" priority="63" operator="between">
      <formula>33</formula>
      <formula>65</formula>
    </cfRule>
    <cfRule type="cellIs" dxfId="29" priority="64" operator="lessThan">
      <formula>33</formula>
    </cfRule>
  </conditionalFormatting>
  <conditionalFormatting sqref="F75:F77">
    <cfRule type="cellIs" dxfId="28" priority="51" operator="greaterThan">
      <formula>65</formula>
    </cfRule>
    <cfRule type="cellIs" dxfId="27" priority="52" operator="between">
      <formula>33</formula>
      <formula>65</formula>
    </cfRule>
    <cfRule type="cellIs" dxfId="26" priority="53" operator="lessThan">
      <formula>33</formula>
    </cfRule>
  </conditionalFormatting>
  <conditionalFormatting sqref="F78:F80">
    <cfRule type="cellIs" dxfId="25" priority="44" operator="greaterThan">
      <formula>65</formula>
    </cfRule>
    <cfRule type="cellIs" dxfId="24" priority="45" operator="between">
      <formula>33</formula>
      <formula>65</formula>
    </cfRule>
    <cfRule type="cellIs" dxfId="23" priority="46" operator="lessThan">
      <formula>33</formula>
    </cfRule>
  </conditionalFormatting>
  <conditionalFormatting sqref="F83:F85">
    <cfRule type="cellIs" dxfId="22" priority="30" operator="greaterThan">
      <formula>65</formula>
    </cfRule>
    <cfRule type="cellIs" dxfId="21" priority="31" operator="between">
      <formula>33</formula>
      <formula>65</formula>
    </cfRule>
    <cfRule type="cellIs" dxfId="20" priority="32" operator="lessThan">
      <formula>33</formula>
    </cfRule>
  </conditionalFormatting>
  <conditionalFormatting sqref="F92:F93">
    <cfRule type="cellIs" dxfId="19" priority="18" operator="greaterThan">
      <formula>65</formula>
    </cfRule>
    <cfRule type="cellIs" dxfId="18" priority="19" operator="between">
      <formula>33</formula>
      <formula>65</formula>
    </cfRule>
    <cfRule type="cellIs" dxfId="17" priority="20" operator="lessThan">
      <formula>33</formula>
    </cfRule>
  </conditionalFormatting>
  <conditionalFormatting sqref="F92:F93">
    <cfRule type="cellIs" dxfId="16" priority="17" operator="equal">
      <formula>"N/A"</formula>
    </cfRule>
  </conditionalFormatting>
  <conditionalFormatting sqref="F94:F106">
    <cfRule type="cellIs" dxfId="15" priority="14" operator="greaterThan">
      <formula>65</formula>
    </cfRule>
    <cfRule type="cellIs" dxfId="14" priority="15" operator="between">
      <formula>33</formula>
      <formula>65</formula>
    </cfRule>
    <cfRule type="cellIs" dxfId="13" priority="16" operator="lessThan">
      <formula>33</formula>
    </cfRule>
  </conditionalFormatting>
  <conditionalFormatting sqref="F94:F106">
    <cfRule type="cellIs" dxfId="12" priority="13" operator="equal">
      <formula>"N/A"</formula>
    </cfRule>
  </conditionalFormatting>
  <conditionalFormatting sqref="F107">
    <cfRule type="cellIs" dxfId="11" priority="10" operator="greaterThan">
      <formula>65</formula>
    </cfRule>
    <cfRule type="cellIs" dxfId="10" priority="11" operator="between">
      <formula>33</formula>
      <formula>65</formula>
    </cfRule>
    <cfRule type="cellIs" dxfId="9" priority="12" operator="lessThan">
      <formula>33</formula>
    </cfRule>
  </conditionalFormatting>
  <conditionalFormatting sqref="F107">
    <cfRule type="cellIs" dxfId="8" priority="9" operator="equal">
      <formula>"N/A"</formula>
    </cfRule>
  </conditionalFormatting>
  <conditionalFormatting sqref="F63:F64">
    <cfRule type="cellIs" dxfId="7" priority="6" operator="greaterThan">
      <formula>65</formula>
    </cfRule>
    <cfRule type="cellIs" dxfId="6" priority="7" operator="between">
      <formula>33</formula>
      <formula>65</formula>
    </cfRule>
    <cfRule type="cellIs" dxfId="5" priority="8" operator="lessThan">
      <formula>33</formula>
    </cfRule>
  </conditionalFormatting>
  <conditionalFormatting sqref="F63:F64">
    <cfRule type="cellIs" dxfId="4" priority="5" operator="equal">
      <formula>"N/A"</formula>
    </cfRule>
  </conditionalFormatting>
  <conditionalFormatting sqref="F8">
    <cfRule type="cellIs" dxfId="3" priority="2" operator="greaterThan">
      <formula>65</formula>
    </cfRule>
    <cfRule type="cellIs" dxfId="2" priority="3" operator="between">
      <formula>33</formula>
      <formula>65</formula>
    </cfRule>
    <cfRule type="cellIs" dxfId="1" priority="4" operator="lessThan">
      <formula>33</formula>
    </cfRule>
  </conditionalFormatting>
  <conditionalFormatting sqref="F8">
    <cfRule type="cellIs" dxfId="0" priority="1" operator="equal">
      <formula>"N/A"</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error="Please select an LA from the list_x000a_" xr:uid="{00000000-0002-0000-0300-000000000000}">
          <x14:formula1>
            <xm:f>'LA lookup'!B1:B151</xm:f>
          </x14:formula1>
          <xm:sqref>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7"/>
  <sheetViews>
    <sheetView workbookViewId="0"/>
  </sheetViews>
  <sheetFormatPr defaultRowHeight="14.25" x14ac:dyDescent="0.45"/>
  <cols>
    <col min="1" max="1" width="54.3984375" customWidth="1"/>
    <col min="2" max="2" width="87.86328125" customWidth="1"/>
    <col min="3" max="3" width="13.73046875" style="31" hidden="1" customWidth="1"/>
    <col min="4" max="4" width="11" hidden="1" customWidth="1"/>
    <col min="5" max="5" width="40.73046875" customWidth="1"/>
    <col min="6" max="8" width="19.86328125" customWidth="1"/>
    <col min="9" max="9" width="36.3984375" customWidth="1"/>
  </cols>
  <sheetData>
    <row r="1" spans="1:10" x14ac:dyDescent="0.45">
      <c r="A1" s="2" t="s">
        <v>15</v>
      </c>
      <c r="B1" s="2" t="s">
        <v>16</v>
      </c>
      <c r="C1" s="2" t="s">
        <v>149</v>
      </c>
      <c r="D1" s="19" t="s">
        <v>150</v>
      </c>
      <c r="E1" s="19" t="s">
        <v>21</v>
      </c>
      <c r="F1" s="13"/>
      <c r="G1" s="13"/>
      <c r="H1" s="13"/>
      <c r="I1" s="13"/>
      <c r="J1" s="13"/>
    </row>
    <row r="2" spans="1:10" x14ac:dyDescent="0.45">
      <c r="A2" s="31" t="s">
        <v>22</v>
      </c>
      <c r="B2" s="31" t="s">
        <v>23</v>
      </c>
      <c r="C2" s="31" t="s">
        <v>151</v>
      </c>
      <c r="D2" s="14" t="s">
        <v>152</v>
      </c>
      <c r="E2" s="25" t="s">
        <v>153</v>
      </c>
      <c r="F2" s="14"/>
      <c r="G2" s="14"/>
      <c r="H2" s="14"/>
      <c r="I2" s="14"/>
      <c r="J2" s="31"/>
    </row>
    <row r="3" spans="1:10" x14ac:dyDescent="0.45">
      <c r="A3" s="31" t="s">
        <v>22</v>
      </c>
      <c r="B3" s="31" t="s">
        <v>25</v>
      </c>
      <c r="C3" s="31" t="s">
        <v>151</v>
      </c>
      <c r="D3" s="14" t="s">
        <v>152</v>
      </c>
      <c r="E3" s="25" t="s">
        <v>153</v>
      </c>
      <c r="F3" s="14"/>
      <c r="G3" s="14"/>
      <c r="H3" s="14"/>
      <c r="I3" s="14"/>
      <c r="J3" s="31"/>
    </row>
    <row r="4" spans="1:10" x14ac:dyDescent="0.45">
      <c r="A4" s="31" t="s">
        <v>26</v>
      </c>
      <c r="B4" s="31" t="s">
        <v>27</v>
      </c>
      <c r="C4" s="31" t="s">
        <v>151</v>
      </c>
      <c r="D4" s="14" t="s">
        <v>152</v>
      </c>
      <c r="E4" s="25" t="s">
        <v>153</v>
      </c>
      <c r="F4" s="14"/>
      <c r="G4" s="14"/>
      <c r="H4" s="14"/>
      <c r="I4" s="14"/>
      <c r="J4" s="31"/>
    </row>
    <row r="5" spans="1:10" x14ac:dyDescent="0.45">
      <c r="A5" s="31" t="s">
        <v>28</v>
      </c>
      <c r="B5" s="31" t="s">
        <v>29</v>
      </c>
      <c r="C5" s="31" t="s">
        <v>151</v>
      </c>
      <c r="D5" s="14" t="s">
        <v>152</v>
      </c>
      <c r="E5" s="25" t="s">
        <v>153</v>
      </c>
      <c r="F5" s="14"/>
      <c r="G5" s="14"/>
      <c r="H5" s="14"/>
      <c r="I5" s="14"/>
      <c r="J5" s="31"/>
    </row>
    <row r="6" spans="1:10" x14ac:dyDescent="0.45">
      <c r="A6" s="31" t="s">
        <v>30</v>
      </c>
      <c r="B6" s="31" t="s">
        <v>31</v>
      </c>
      <c r="C6" s="31" t="s">
        <v>151</v>
      </c>
      <c r="D6" s="14" t="s">
        <v>152</v>
      </c>
      <c r="E6" s="25" t="s">
        <v>153</v>
      </c>
      <c r="F6" s="14"/>
      <c r="G6" s="14"/>
      <c r="H6" s="14"/>
      <c r="I6" s="14"/>
      <c r="J6" s="31"/>
    </row>
    <row r="7" spans="1:10" x14ac:dyDescent="0.45">
      <c r="A7" s="31" t="s">
        <v>32</v>
      </c>
      <c r="B7" s="31" t="s">
        <v>33</v>
      </c>
      <c r="C7" s="31" t="s">
        <v>151</v>
      </c>
      <c r="D7" s="14" t="s">
        <v>152</v>
      </c>
      <c r="E7" s="25" t="s">
        <v>154</v>
      </c>
      <c r="F7" s="14"/>
      <c r="G7" s="14"/>
      <c r="H7" s="14"/>
      <c r="I7" s="14"/>
      <c r="J7" s="31"/>
    </row>
    <row r="8" spans="1:10" x14ac:dyDescent="0.45">
      <c r="A8" s="31" t="s">
        <v>32</v>
      </c>
      <c r="B8" s="31" t="s">
        <v>35</v>
      </c>
      <c r="C8" s="31" t="s">
        <v>151</v>
      </c>
      <c r="D8" s="14" t="s">
        <v>152</v>
      </c>
      <c r="E8" s="25" t="s">
        <v>155</v>
      </c>
      <c r="F8" s="14"/>
      <c r="G8" s="14"/>
      <c r="H8" s="14"/>
      <c r="I8" s="14"/>
      <c r="J8" s="31"/>
    </row>
    <row r="9" spans="1:10" x14ac:dyDescent="0.45">
      <c r="A9" s="31" t="s">
        <v>32</v>
      </c>
      <c r="B9" s="31" t="s">
        <v>36</v>
      </c>
      <c r="C9" s="31" t="s">
        <v>151</v>
      </c>
      <c r="D9" s="14" t="s">
        <v>152</v>
      </c>
      <c r="E9" s="25" t="s">
        <v>156</v>
      </c>
      <c r="F9" s="14"/>
      <c r="G9" s="14"/>
      <c r="H9" s="14"/>
      <c r="I9" s="14"/>
      <c r="J9" s="31"/>
    </row>
    <row r="10" spans="1:10" x14ac:dyDescent="0.45">
      <c r="A10" s="31" t="s">
        <v>32</v>
      </c>
      <c r="B10" s="31" t="s">
        <v>37</v>
      </c>
      <c r="C10" s="31" t="s">
        <v>151</v>
      </c>
      <c r="D10" s="14" t="s">
        <v>152</v>
      </c>
      <c r="E10" s="25" t="s">
        <v>157</v>
      </c>
      <c r="F10" s="14"/>
      <c r="G10" s="14"/>
      <c r="H10" s="14"/>
      <c r="I10" s="14"/>
      <c r="J10" s="31"/>
    </row>
    <row r="11" spans="1:10" x14ac:dyDescent="0.45">
      <c r="A11" s="31" t="s">
        <v>39</v>
      </c>
      <c r="B11" s="31" t="s">
        <v>40</v>
      </c>
      <c r="C11" s="31" t="s">
        <v>151</v>
      </c>
      <c r="D11" s="14" t="s">
        <v>152</v>
      </c>
      <c r="E11" s="25" t="s">
        <v>41</v>
      </c>
      <c r="F11" s="14"/>
      <c r="G11" s="14"/>
      <c r="H11" s="14"/>
      <c r="I11" s="14"/>
      <c r="J11" s="31"/>
    </row>
    <row r="12" spans="1:10" x14ac:dyDescent="0.45">
      <c r="A12" s="31" t="s">
        <v>39</v>
      </c>
      <c r="B12" s="31" t="s">
        <v>42</v>
      </c>
      <c r="C12" s="31" t="s">
        <v>151</v>
      </c>
      <c r="D12" s="14" t="s">
        <v>152</v>
      </c>
      <c r="E12" s="25" t="s">
        <v>41</v>
      </c>
      <c r="F12" s="14"/>
      <c r="G12" s="14"/>
      <c r="H12" s="14"/>
      <c r="I12" s="14"/>
      <c r="J12" s="31"/>
    </row>
    <row r="13" spans="1:10" s="31" customFormat="1" x14ac:dyDescent="0.45">
      <c r="A13" s="31" t="s">
        <v>39</v>
      </c>
      <c r="B13" s="31" t="s">
        <v>43</v>
      </c>
      <c r="C13" s="31" t="s">
        <v>158</v>
      </c>
      <c r="D13" s="14" t="s">
        <v>152</v>
      </c>
      <c r="E13" s="25" t="s">
        <v>159</v>
      </c>
      <c r="F13" s="14"/>
      <c r="G13" s="14"/>
      <c r="H13" s="14"/>
      <c r="I13" s="14"/>
    </row>
    <row r="14" spans="1:10" x14ac:dyDescent="0.45">
      <c r="A14" s="31" t="s">
        <v>45</v>
      </c>
      <c r="B14" s="31" t="s">
        <v>46</v>
      </c>
      <c r="C14" s="31" t="s">
        <v>151</v>
      </c>
      <c r="D14" s="14" t="s">
        <v>152</v>
      </c>
      <c r="E14" s="25" t="s">
        <v>160</v>
      </c>
      <c r="F14" s="14"/>
      <c r="G14" s="14"/>
      <c r="H14" s="14"/>
      <c r="I14" s="14"/>
      <c r="J14" s="31"/>
    </row>
    <row r="15" spans="1:10" x14ac:dyDescent="0.45">
      <c r="A15" s="31" t="s">
        <v>45</v>
      </c>
      <c r="B15" s="31" t="s">
        <v>48</v>
      </c>
      <c r="C15" s="31" t="s">
        <v>151</v>
      </c>
      <c r="D15" s="14" t="s">
        <v>152</v>
      </c>
      <c r="E15" s="25" t="s">
        <v>161</v>
      </c>
      <c r="F15" s="14"/>
      <c r="G15" s="14"/>
      <c r="H15" s="14"/>
      <c r="I15" s="14"/>
      <c r="J15" s="31"/>
    </row>
    <row r="16" spans="1:10" x14ac:dyDescent="0.45">
      <c r="A16" s="31" t="s">
        <v>49</v>
      </c>
      <c r="B16" s="31" t="s">
        <v>162</v>
      </c>
      <c r="C16" s="31" t="s">
        <v>151</v>
      </c>
      <c r="D16" s="14" t="s">
        <v>152</v>
      </c>
      <c r="E16" s="25" t="s">
        <v>163</v>
      </c>
      <c r="F16" s="31"/>
      <c r="G16" s="31"/>
      <c r="H16" s="31"/>
      <c r="I16" s="31"/>
      <c r="J16" s="31"/>
    </row>
    <row r="17" spans="1:10" x14ac:dyDescent="0.45">
      <c r="A17" s="31" t="s">
        <v>49</v>
      </c>
      <c r="B17" s="31" t="s">
        <v>164</v>
      </c>
      <c r="C17" s="31" t="s">
        <v>151</v>
      </c>
      <c r="D17" s="14" t="s">
        <v>152</v>
      </c>
      <c r="E17" s="25" t="s">
        <v>163</v>
      </c>
      <c r="F17" s="31"/>
      <c r="G17" s="31"/>
      <c r="H17" s="31"/>
      <c r="I17" s="31"/>
      <c r="J17" s="31"/>
    </row>
  </sheetData>
  <autoFilter ref="A1:J1" xr:uid="{00000000-0009-0000-0000-000002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2"/>
  <sheetViews>
    <sheetView workbookViewId="0"/>
  </sheetViews>
  <sheetFormatPr defaultRowHeight="14.25" x14ac:dyDescent="0.45"/>
  <cols>
    <col min="1" max="1" width="54.3984375" customWidth="1"/>
    <col min="2" max="2" width="76.86328125" customWidth="1"/>
    <col min="3" max="3" width="16.265625" style="31" hidden="1" customWidth="1"/>
    <col min="4" max="4" width="11" hidden="1" customWidth="1"/>
    <col min="5" max="5" width="60.3984375" customWidth="1"/>
    <col min="6" max="7" width="19.86328125" customWidth="1"/>
    <col min="8" max="8" width="36.3984375" customWidth="1"/>
  </cols>
  <sheetData>
    <row r="1" spans="1:10" x14ac:dyDescent="0.45">
      <c r="A1" s="2" t="s">
        <v>15</v>
      </c>
      <c r="B1" s="2" t="s">
        <v>16</v>
      </c>
      <c r="C1" s="2" t="s">
        <v>149</v>
      </c>
      <c r="D1" s="19" t="s">
        <v>150</v>
      </c>
      <c r="E1" s="13" t="s">
        <v>21</v>
      </c>
      <c r="F1" s="13"/>
      <c r="G1" s="13"/>
      <c r="H1" s="13"/>
      <c r="I1" s="13"/>
      <c r="J1" s="13"/>
    </row>
    <row r="2" spans="1:10" x14ac:dyDescent="0.45">
      <c r="A2" s="31" t="s">
        <v>26</v>
      </c>
      <c r="B2" s="31" t="s">
        <v>56</v>
      </c>
      <c r="C2" s="31" t="s">
        <v>151</v>
      </c>
      <c r="D2" s="14" t="s">
        <v>152</v>
      </c>
      <c r="E2" s="25" t="s">
        <v>181</v>
      </c>
      <c r="F2" s="14"/>
      <c r="G2" s="14"/>
      <c r="H2" s="14"/>
      <c r="I2" s="31"/>
      <c r="J2" s="31"/>
    </row>
    <row r="3" spans="1:10" x14ac:dyDescent="0.45">
      <c r="A3" s="31" t="s">
        <v>28</v>
      </c>
      <c r="B3" s="31" t="s">
        <v>57</v>
      </c>
      <c r="C3" s="31" t="s">
        <v>151</v>
      </c>
      <c r="D3" s="14" t="s">
        <v>152</v>
      </c>
      <c r="E3" s="25" t="s">
        <v>181</v>
      </c>
      <c r="F3" s="14"/>
      <c r="G3" s="14"/>
      <c r="H3" s="14"/>
      <c r="I3" s="31"/>
      <c r="J3" s="31"/>
    </row>
    <row r="4" spans="1:10" x14ac:dyDescent="0.45">
      <c r="A4" s="31" t="s">
        <v>28</v>
      </c>
      <c r="B4" s="31" t="s">
        <v>58</v>
      </c>
      <c r="C4" s="31" t="s">
        <v>151</v>
      </c>
      <c r="D4" s="14" t="s">
        <v>152</v>
      </c>
      <c r="E4" s="25" t="s">
        <v>181</v>
      </c>
      <c r="F4" s="14"/>
      <c r="G4" s="14"/>
      <c r="H4" s="14"/>
      <c r="I4" s="31"/>
      <c r="J4" s="31"/>
    </row>
    <row r="5" spans="1:10" x14ac:dyDescent="0.45">
      <c r="A5" s="31" t="s">
        <v>30</v>
      </c>
      <c r="B5" s="31" t="s">
        <v>59</v>
      </c>
      <c r="C5" s="31" t="s">
        <v>151</v>
      </c>
      <c r="D5" s="14" t="s">
        <v>152</v>
      </c>
      <c r="E5" s="25" t="s">
        <v>181</v>
      </c>
      <c r="F5" s="14"/>
      <c r="G5" s="14"/>
      <c r="H5" s="14"/>
      <c r="I5" s="31"/>
      <c r="J5" s="31"/>
    </row>
    <row r="6" spans="1:10" x14ac:dyDescent="0.45">
      <c r="A6" s="31" t="s">
        <v>60</v>
      </c>
      <c r="B6" s="31" t="s">
        <v>62</v>
      </c>
      <c r="C6" s="31" t="s">
        <v>151</v>
      </c>
      <c r="D6" s="14" t="s">
        <v>152</v>
      </c>
      <c r="E6" s="25" t="s">
        <v>182</v>
      </c>
      <c r="F6" s="14"/>
      <c r="G6" s="14"/>
      <c r="H6" s="14"/>
      <c r="I6" s="31"/>
      <c r="J6" s="31"/>
    </row>
    <row r="7" spans="1:10" x14ac:dyDescent="0.45">
      <c r="A7" s="31" t="s">
        <v>63</v>
      </c>
      <c r="B7" s="31" t="s">
        <v>65</v>
      </c>
      <c r="C7" s="31" t="s">
        <v>151</v>
      </c>
      <c r="D7" s="14" t="s">
        <v>152</v>
      </c>
      <c r="E7" s="25" t="s">
        <v>181</v>
      </c>
      <c r="F7" s="14"/>
      <c r="G7" s="14"/>
      <c r="H7" s="14"/>
      <c r="I7" s="31"/>
      <c r="J7" s="31"/>
    </row>
    <row r="8" spans="1:10" x14ac:dyDescent="0.45">
      <c r="A8" s="31" t="s">
        <v>63</v>
      </c>
      <c r="B8" s="31" t="s">
        <v>64</v>
      </c>
      <c r="C8" s="31" t="s">
        <v>151</v>
      </c>
      <c r="D8" s="14" t="s">
        <v>152</v>
      </c>
      <c r="E8" s="25" t="s">
        <v>181</v>
      </c>
      <c r="F8" s="14"/>
      <c r="G8" s="14"/>
      <c r="H8" s="14"/>
      <c r="I8" s="31"/>
      <c r="J8" s="31"/>
    </row>
    <row r="9" spans="1:10" x14ac:dyDescent="0.45">
      <c r="A9" s="31" t="s">
        <v>66</v>
      </c>
      <c r="B9" s="31" t="s">
        <v>66</v>
      </c>
      <c r="C9" s="31" t="s">
        <v>151</v>
      </c>
      <c r="D9" s="14" t="s">
        <v>152</v>
      </c>
      <c r="E9" s="25" t="s">
        <v>2323</v>
      </c>
      <c r="F9" s="14"/>
      <c r="G9" s="14"/>
      <c r="H9" s="14"/>
      <c r="I9" s="31"/>
      <c r="J9" s="31"/>
    </row>
    <row r="10" spans="1:10" x14ac:dyDescent="0.45">
      <c r="A10" s="31" t="s">
        <v>66</v>
      </c>
      <c r="B10" s="31" t="s">
        <v>67</v>
      </c>
      <c r="C10" s="31" t="s">
        <v>184</v>
      </c>
      <c r="D10" s="14" t="s">
        <v>152</v>
      </c>
      <c r="E10" s="31" t="s">
        <v>185</v>
      </c>
      <c r="F10" s="14"/>
      <c r="G10" s="14"/>
      <c r="H10" s="14"/>
      <c r="I10" s="31"/>
      <c r="J10" s="31"/>
    </row>
    <row r="11" spans="1:10" s="31" customFormat="1" x14ac:dyDescent="0.45">
      <c r="A11" s="31" t="s">
        <v>66</v>
      </c>
      <c r="B11" s="31" t="s">
        <v>71</v>
      </c>
      <c r="C11" s="31" t="s">
        <v>184</v>
      </c>
      <c r="D11" s="14" t="s">
        <v>152</v>
      </c>
      <c r="E11" s="31" t="s">
        <v>185</v>
      </c>
      <c r="F11" s="14"/>
      <c r="G11" s="14"/>
      <c r="H11" s="14"/>
    </row>
    <row r="12" spans="1:10" s="31" customFormat="1" x14ac:dyDescent="0.45">
      <c r="A12" s="31" t="s">
        <v>66</v>
      </c>
      <c r="B12" s="31" t="s">
        <v>186</v>
      </c>
      <c r="C12" s="31" t="s">
        <v>184</v>
      </c>
      <c r="D12" s="14" t="s">
        <v>152</v>
      </c>
      <c r="E12" s="31" t="s">
        <v>185</v>
      </c>
      <c r="F12" s="14"/>
      <c r="G12" s="14"/>
      <c r="H12" s="14"/>
    </row>
    <row r="13" spans="1:10" s="31" customFormat="1" x14ac:dyDescent="0.45">
      <c r="A13" s="31" t="s">
        <v>66</v>
      </c>
      <c r="B13" s="31" t="s">
        <v>171</v>
      </c>
      <c r="C13" s="31" t="s">
        <v>184</v>
      </c>
      <c r="D13" s="14" t="s">
        <v>152</v>
      </c>
      <c r="E13" s="31" t="s">
        <v>185</v>
      </c>
      <c r="F13" s="14"/>
      <c r="G13" s="14"/>
      <c r="H13" s="14"/>
    </row>
    <row r="14" spans="1:10" s="31" customFormat="1" x14ac:dyDescent="0.45">
      <c r="A14" s="31" t="s">
        <v>66</v>
      </c>
      <c r="B14" s="31" t="s">
        <v>172</v>
      </c>
      <c r="C14" s="31" t="s">
        <v>184</v>
      </c>
      <c r="D14" s="14" t="s">
        <v>152</v>
      </c>
      <c r="E14" s="31" t="s">
        <v>185</v>
      </c>
      <c r="F14" s="14"/>
      <c r="G14" s="14"/>
      <c r="H14" s="14"/>
    </row>
    <row r="15" spans="1:10" x14ac:dyDescent="0.45">
      <c r="A15" s="31" t="s">
        <v>66</v>
      </c>
      <c r="B15" s="31" t="s">
        <v>72</v>
      </c>
      <c r="C15" s="31" t="s">
        <v>151</v>
      </c>
      <c r="D15" s="14" t="s">
        <v>152</v>
      </c>
      <c r="E15" s="25" t="s">
        <v>183</v>
      </c>
      <c r="F15" s="14"/>
      <c r="G15" s="14"/>
      <c r="H15" s="14"/>
      <c r="I15" s="31"/>
      <c r="J15" s="31"/>
    </row>
    <row r="16" spans="1:10" x14ac:dyDescent="0.45">
      <c r="A16" s="31" t="s">
        <v>73</v>
      </c>
      <c r="B16" s="31" t="s">
        <v>74</v>
      </c>
      <c r="C16" s="31" t="s">
        <v>151</v>
      </c>
      <c r="D16" s="14" t="s">
        <v>152</v>
      </c>
      <c r="E16" s="25" t="s">
        <v>187</v>
      </c>
      <c r="F16" s="14"/>
      <c r="G16" s="14"/>
      <c r="H16" s="14"/>
      <c r="I16" s="31"/>
      <c r="J16" s="31"/>
    </row>
    <row r="17" spans="1:9" x14ac:dyDescent="0.45">
      <c r="A17" s="31" t="s">
        <v>73</v>
      </c>
      <c r="B17" s="31" t="s">
        <v>76</v>
      </c>
      <c r="C17" s="31" t="s">
        <v>151</v>
      </c>
      <c r="D17" s="14" t="s">
        <v>152</v>
      </c>
      <c r="E17" s="25" t="s">
        <v>187</v>
      </c>
      <c r="F17" s="14"/>
      <c r="G17" s="14"/>
      <c r="H17" s="14"/>
      <c r="I17" s="31"/>
    </row>
    <row r="18" spans="1:9" x14ac:dyDescent="0.45">
      <c r="A18" s="31" t="s">
        <v>79</v>
      </c>
      <c r="B18" s="31" t="s">
        <v>81</v>
      </c>
      <c r="C18" s="31" t="s">
        <v>151</v>
      </c>
      <c r="D18" s="14" t="s">
        <v>152</v>
      </c>
      <c r="E18" s="25" t="s">
        <v>181</v>
      </c>
      <c r="F18" s="14"/>
      <c r="G18" s="14"/>
      <c r="H18" s="14"/>
      <c r="I18" s="31"/>
    </row>
    <row r="19" spans="1:9" x14ac:dyDescent="0.45">
      <c r="A19" s="31" t="s">
        <v>82</v>
      </c>
      <c r="B19" s="31" t="s">
        <v>83</v>
      </c>
      <c r="C19" s="31" t="s">
        <v>151</v>
      </c>
      <c r="D19" s="14" t="s">
        <v>152</v>
      </c>
      <c r="E19" s="25" t="s">
        <v>181</v>
      </c>
      <c r="F19" s="14"/>
      <c r="G19" s="14"/>
      <c r="H19" s="14"/>
      <c r="I19" s="31"/>
    </row>
    <row r="20" spans="1:9" x14ac:dyDescent="0.45">
      <c r="A20" s="31" t="s">
        <v>147</v>
      </c>
      <c r="B20" s="31" t="s">
        <v>148</v>
      </c>
      <c r="C20" s="31" t="s">
        <v>151</v>
      </c>
      <c r="D20" s="14" t="s">
        <v>152</v>
      </c>
      <c r="E20" s="25" t="s">
        <v>188</v>
      </c>
      <c r="F20" s="14"/>
      <c r="G20" s="14"/>
      <c r="H20" s="14"/>
      <c r="I20" s="31"/>
    </row>
    <row r="21" spans="1:9" x14ac:dyDescent="0.45">
      <c r="A21" s="31" t="s">
        <v>147</v>
      </c>
      <c r="B21" s="31" t="s">
        <v>84</v>
      </c>
      <c r="C21" s="31" t="s">
        <v>151</v>
      </c>
      <c r="D21" s="14" t="s">
        <v>152</v>
      </c>
      <c r="E21" s="25" t="s">
        <v>188</v>
      </c>
      <c r="F21" s="14"/>
      <c r="G21" s="14"/>
      <c r="H21" s="14"/>
      <c r="I21" s="31"/>
    </row>
    <row r="22" spans="1:9" x14ac:dyDescent="0.45">
      <c r="A22" s="31" t="s">
        <v>86</v>
      </c>
      <c r="B22" s="31" t="s">
        <v>87</v>
      </c>
      <c r="C22" s="31" t="s">
        <v>151</v>
      </c>
      <c r="D22" s="14" t="s">
        <v>152</v>
      </c>
      <c r="E22" s="25" t="s">
        <v>189</v>
      </c>
      <c r="F22" s="14"/>
      <c r="G22" s="14"/>
      <c r="H22" s="14"/>
      <c r="I22" s="31"/>
    </row>
    <row r="23" spans="1:9" x14ac:dyDescent="0.45">
      <c r="A23" s="31" t="s">
        <v>94</v>
      </c>
      <c r="B23" s="31" t="s">
        <v>95</v>
      </c>
      <c r="C23" s="31" t="s">
        <v>184</v>
      </c>
      <c r="D23" s="14" t="s">
        <v>152</v>
      </c>
      <c r="E23" s="31" t="s">
        <v>185</v>
      </c>
      <c r="F23" s="31"/>
      <c r="G23" s="31"/>
      <c r="H23" s="31"/>
      <c r="I23" s="31"/>
    </row>
    <row r="24" spans="1:9" x14ac:dyDescent="0.45">
      <c r="A24" s="31" t="s">
        <v>60</v>
      </c>
      <c r="B24" s="31" t="s">
        <v>61</v>
      </c>
      <c r="C24" s="31" t="s">
        <v>151</v>
      </c>
      <c r="D24" s="14" t="s">
        <v>152</v>
      </c>
      <c r="E24" s="25" t="s">
        <v>182</v>
      </c>
      <c r="F24" s="14"/>
      <c r="G24" s="14"/>
      <c r="H24" s="14"/>
      <c r="I24" s="14"/>
    </row>
    <row r="25" spans="1:9" x14ac:dyDescent="0.45">
      <c r="A25" s="31" t="s">
        <v>73</v>
      </c>
      <c r="B25" s="31" t="s">
        <v>77</v>
      </c>
      <c r="C25" s="31" t="s">
        <v>151</v>
      </c>
      <c r="D25" s="14" t="s">
        <v>152</v>
      </c>
      <c r="E25" s="25" t="s">
        <v>187</v>
      </c>
      <c r="F25" s="14"/>
      <c r="G25" s="14"/>
      <c r="H25" s="14"/>
      <c r="I25" s="14"/>
    </row>
    <row r="26" spans="1:9" x14ac:dyDescent="0.45">
      <c r="A26" s="31" t="s">
        <v>73</v>
      </c>
      <c r="B26" s="31" t="s">
        <v>78</v>
      </c>
      <c r="C26" s="31" t="s">
        <v>151</v>
      </c>
      <c r="D26" s="14" t="s">
        <v>152</v>
      </c>
      <c r="E26" s="25" t="s">
        <v>187</v>
      </c>
      <c r="F26" s="14"/>
      <c r="G26" s="14"/>
      <c r="H26" s="14"/>
      <c r="I26" s="14"/>
    </row>
    <row r="27" spans="1:9" x14ac:dyDescent="0.45">
      <c r="A27" s="31" t="s">
        <v>92</v>
      </c>
      <c r="B27" s="31" t="s">
        <v>93</v>
      </c>
      <c r="C27" s="31" t="s">
        <v>151</v>
      </c>
      <c r="D27" s="14" t="s">
        <v>152</v>
      </c>
      <c r="E27" s="25" t="s">
        <v>181</v>
      </c>
      <c r="F27" s="14"/>
      <c r="G27" s="14"/>
      <c r="H27" s="14"/>
      <c r="I27" s="14"/>
    </row>
    <row r="28" spans="1:9" x14ac:dyDescent="0.45">
      <c r="A28" s="31" t="s">
        <v>96</v>
      </c>
      <c r="B28" s="31" t="s">
        <v>97</v>
      </c>
      <c r="C28" s="31" t="s">
        <v>190</v>
      </c>
      <c r="D28" s="14" t="s">
        <v>152</v>
      </c>
      <c r="E28" s="25" t="s">
        <v>191</v>
      </c>
      <c r="F28" s="14"/>
      <c r="G28" s="14"/>
      <c r="H28" s="14"/>
      <c r="I28" s="14"/>
    </row>
    <row r="29" spans="1:9" x14ac:dyDescent="0.45">
      <c r="A29" s="31" t="s">
        <v>86</v>
      </c>
      <c r="B29" s="31" t="s">
        <v>88</v>
      </c>
      <c r="C29" s="31" t="s">
        <v>190</v>
      </c>
      <c r="D29" s="14" t="s">
        <v>152</v>
      </c>
      <c r="E29" s="25" t="s">
        <v>192</v>
      </c>
      <c r="F29" s="14"/>
      <c r="G29" s="14"/>
      <c r="H29" s="14"/>
      <c r="I29" s="14"/>
    </row>
    <row r="30" spans="1:9" x14ac:dyDescent="0.45">
      <c r="A30" s="31" t="s">
        <v>86</v>
      </c>
      <c r="B30" s="31" t="s">
        <v>90</v>
      </c>
      <c r="C30" s="31" t="s">
        <v>151</v>
      </c>
      <c r="D30" s="14" t="s">
        <v>152</v>
      </c>
      <c r="E30" s="25" t="s">
        <v>193</v>
      </c>
      <c r="F30" s="14"/>
      <c r="G30" s="14"/>
      <c r="H30" s="14"/>
      <c r="I30" s="14"/>
    </row>
    <row r="31" spans="1:9" x14ac:dyDescent="0.45">
      <c r="A31" s="31" t="s">
        <v>86</v>
      </c>
      <c r="B31" s="31" t="s">
        <v>91</v>
      </c>
      <c r="C31" s="31" t="s">
        <v>151</v>
      </c>
      <c r="D31" s="14" t="s">
        <v>152</v>
      </c>
      <c r="E31" s="25" t="s">
        <v>194</v>
      </c>
      <c r="F31" s="14"/>
      <c r="G31" s="14"/>
      <c r="H31" s="14"/>
      <c r="I31" s="14"/>
    </row>
    <row r="32" spans="1:9" x14ac:dyDescent="0.45">
      <c r="A32" s="31" t="s">
        <v>195</v>
      </c>
      <c r="B32" s="31" t="s">
        <v>80</v>
      </c>
      <c r="C32" s="31" t="s">
        <v>190</v>
      </c>
      <c r="D32" s="14" t="s">
        <v>152</v>
      </c>
      <c r="E32" s="25" t="s">
        <v>196</v>
      </c>
      <c r="F32" s="14"/>
      <c r="G32" s="14"/>
      <c r="H32" s="14"/>
      <c r="I32" s="14"/>
    </row>
  </sheetData>
  <autoFilter ref="A1:J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52"/>
  <sheetViews>
    <sheetView topLeftCell="B8" workbookViewId="0">
      <selection activeCell="D39" sqref="D39"/>
    </sheetView>
  </sheetViews>
  <sheetFormatPr defaultRowHeight="14.25" x14ac:dyDescent="0.45"/>
  <cols>
    <col min="1" max="1" width="52" customWidth="1"/>
    <col min="2" max="2" width="99" customWidth="1"/>
    <col min="3" max="3" width="34" customWidth="1"/>
    <col min="14" max="14" width="28.59765625" customWidth="1"/>
    <col min="15" max="15" width="55.86328125" customWidth="1"/>
  </cols>
  <sheetData>
    <row r="1" spans="1:17" ht="21.4" customHeight="1" x14ac:dyDescent="0.45">
      <c r="A1" s="1" t="s">
        <v>15</v>
      </c>
      <c r="B1" s="1" t="s">
        <v>16</v>
      </c>
      <c r="C1" s="2"/>
      <c r="D1" s="1" t="s">
        <v>149</v>
      </c>
      <c r="E1" s="1" t="s">
        <v>21</v>
      </c>
      <c r="F1" s="31"/>
      <c r="G1" s="31"/>
      <c r="H1" s="31"/>
      <c r="I1" s="31"/>
      <c r="J1" s="31"/>
      <c r="K1" s="31"/>
      <c r="L1" s="31"/>
      <c r="M1" s="31"/>
      <c r="N1" s="2"/>
      <c r="O1" s="2"/>
      <c r="P1" s="19"/>
      <c r="Q1" s="19"/>
    </row>
    <row r="2" spans="1:17" x14ac:dyDescent="0.45">
      <c r="A2" s="31" t="s">
        <v>131</v>
      </c>
      <c r="B2" s="31" t="s">
        <v>132</v>
      </c>
      <c r="C2" s="31" t="s">
        <v>197</v>
      </c>
      <c r="D2" s="14" t="s">
        <v>152</v>
      </c>
      <c r="E2" s="31" t="s">
        <v>198</v>
      </c>
      <c r="F2" s="31"/>
      <c r="G2" s="31"/>
      <c r="H2" s="31"/>
      <c r="I2" s="31"/>
      <c r="J2" s="31"/>
      <c r="K2" s="31"/>
      <c r="L2" s="31"/>
      <c r="M2" s="31"/>
      <c r="N2" s="31"/>
      <c r="O2" s="31"/>
      <c r="P2" s="14"/>
      <c r="Q2" s="31"/>
    </row>
    <row r="3" spans="1:17" s="31" customFormat="1" x14ac:dyDescent="0.45">
      <c r="A3" s="31" t="s">
        <v>131</v>
      </c>
      <c r="B3" s="31" t="s">
        <v>133</v>
      </c>
      <c r="C3" s="31" t="s">
        <v>197</v>
      </c>
      <c r="D3" s="14" t="s">
        <v>152</v>
      </c>
      <c r="E3" s="31" t="s">
        <v>198</v>
      </c>
      <c r="P3" s="14"/>
    </row>
    <row r="4" spans="1:17" x14ac:dyDescent="0.45">
      <c r="A4" s="31" t="s">
        <v>131</v>
      </c>
      <c r="B4" s="31" t="s">
        <v>134</v>
      </c>
      <c r="C4" s="31" t="s">
        <v>197</v>
      </c>
      <c r="D4" s="14" t="s">
        <v>152</v>
      </c>
      <c r="E4" s="31" t="s">
        <v>198</v>
      </c>
      <c r="F4" s="31"/>
      <c r="G4" s="31"/>
      <c r="H4" s="31"/>
      <c r="I4" s="31"/>
      <c r="J4" s="31"/>
      <c r="K4" s="31"/>
      <c r="L4" s="31"/>
      <c r="M4" s="31"/>
      <c r="N4" s="31"/>
      <c r="O4" s="31"/>
      <c r="P4" s="14"/>
      <c r="Q4" s="31"/>
    </row>
    <row r="5" spans="1:17" s="31" customFormat="1" x14ac:dyDescent="0.45">
      <c r="A5" s="31" t="s">
        <v>131</v>
      </c>
      <c r="B5" s="31" t="s">
        <v>135</v>
      </c>
      <c r="C5" s="31" t="s">
        <v>197</v>
      </c>
      <c r="D5" s="14" t="s">
        <v>152</v>
      </c>
      <c r="E5" s="31" t="s">
        <v>198</v>
      </c>
      <c r="P5" s="14"/>
    </row>
    <row r="6" spans="1:17" x14ac:dyDescent="0.45">
      <c r="A6" s="31" t="s">
        <v>131</v>
      </c>
      <c r="B6" s="31" t="s">
        <v>136</v>
      </c>
      <c r="C6" s="31" t="s">
        <v>197</v>
      </c>
      <c r="D6" s="14" t="s">
        <v>152</v>
      </c>
      <c r="E6" s="31" t="s">
        <v>198</v>
      </c>
      <c r="F6" s="31"/>
      <c r="G6" s="31"/>
      <c r="H6" s="31"/>
      <c r="I6" s="31"/>
      <c r="J6" s="31"/>
      <c r="K6" s="31"/>
      <c r="L6" s="31"/>
      <c r="M6" s="31"/>
      <c r="N6" s="31"/>
      <c r="O6" s="31"/>
      <c r="P6" s="14"/>
      <c r="Q6" s="31"/>
    </row>
    <row r="7" spans="1:17" s="31" customFormat="1" x14ac:dyDescent="0.45">
      <c r="A7" s="31" t="s">
        <v>131</v>
      </c>
      <c r="B7" s="31" t="s">
        <v>137</v>
      </c>
      <c r="C7" s="31" t="s">
        <v>197</v>
      </c>
      <c r="D7" s="14" t="s">
        <v>152</v>
      </c>
      <c r="E7" s="31" t="s">
        <v>198</v>
      </c>
      <c r="P7" s="14"/>
    </row>
    <row r="8" spans="1:17" x14ac:dyDescent="0.45">
      <c r="A8" s="31" t="s">
        <v>131</v>
      </c>
      <c r="B8" s="31" t="s">
        <v>138</v>
      </c>
      <c r="C8" s="31" t="s">
        <v>197</v>
      </c>
      <c r="D8" s="14" t="s">
        <v>152</v>
      </c>
      <c r="E8" s="31" t="s">
        <v>198</v>
      </c>
      <c r="F8" s="31"/>
      <c r="G8" s="31"/>
      <c r="H8" s="31"/>
      <c r="I8" s="31"/>
      <c r="J8" s="31"/>
      <c r="K8" s="31"/>
      <c r="L8" s="31"/>
      <c r="M8" s="31"/>
      <c r="N8" s="31"/>
      <c r="O8" s="31"/>
      <c r="P8" s="14"/>
      <c r="Q8" s="31"/>
    </row>
    <row r="9" spans="1:17" s="31" customFormat="1" x14ac:dyDescent="0.45">
      <c r="A9" s="31" t="s">
        <v>131</v>
      </c>
      <c r="B9" s="31" t="s">
        <v>139</v>
      </c>
      <c r="C9" s="31" t="s">
        <v>197</v>
      </c>
      <c r="D9" s="14" t="s">
        <v>152</v>
      </c>
      <c r="E9" s="31" t="s">
        <v>198</v>
      </c>
      <c r="P9" s="14"/>
    </row>
    <row r="10" spans="1:17" x14ac:dyDescent="0.45">
      <c r="A10" s="31" t="s">
        <v>131</v>
      </c>
      <c r="B10" s="31" t="s">
        <v>140</v>
      </c>
      <c r="C10" s="31" t="s">
        <v>197</v>
      </c>
      <c r="D10" s="14" t="s">
        <v>152</v>
      </c>
      <c r="E10" s="31" t="s">
        <v>198</v>
      </c>
      <c r="F10" s="31"/>
      <c r="G10" s="31"/>
      <c r="H10" s="31"/>
      <c r="I10" s="31"/>
      <c r="J10" s="31"/>
      <c r="K10" s="31"/>
      <c r="L10" s="31"/>
      <c r="M10" s="31"/>
      <c r="N10" s="31"/>
      <c r="O10" s="31"/>
      <c r="P10" s="14"/>
      <c r="Q10" s="31"/>
    </row>
    <row r="11" spans="1:17" x14ac:dyDescent="0.45">
      <c r="A11" s="31" t="s">
        <v>131</v>
      </c>
      <c r="B11" s="31" t="s">
        <v>141</v>
      </c>
      <c r="C11" s="31" t="s">
        <v>197</v>
      </c>
      <c r="D11" s="14" t="s">
        <v>152</v>
      </c>
      <c r="E11" s="31" t="s">
        <v>198</v>
      </c>
      <c r="F11" s="31"/>
      <c r="G11" s="31"/>
      <c r="H11" s="31"/>
      <c r="I11" s="31"/>
      <c r="J11" s="31"/>
      <c r="K11" s="31"/>
      <c r="L11" s="31"/>
      <c r="M11" s="31"/>
      <c r="N11" s="31"/>
      <c r="O11" s="31"/>
      <c r="P11" s="14"/>
      <c r="Q11" s="31"/>
    </row>
    <row r="12" spans="1:17" s="31" customFormat="1" x14ac:dyDescent="0.45">
      <c r="A12" s="31" t="s">
        <v>131</v>
      </c>
      <c r="B12" s="31" t="s">
        <v>142</v>
      </c>
      <c r="C12" s="31" t="s">
        <v>197</v>
      </c>
      <c r="D12" s="14" t="s">
        <v>152</v>
      </c>
      <c r="E12" s="31" t="s">
        <v>198</v>
      </c>
      <c r="H12" s="14"/>
      <c r="I12" s="14"/>
      <c r="J12" s="14"/>
      <c r="P12" s="14"/>
    </row>
    <row r="13" spans="1:17" x14ac:dyDescent="0.45">
      <c r="A13" s="31" t="s">
        <v>131</v>
      </c>
      <c r="B13" s="31" t="s">
        <v>143</v>
      </c>
      <c r="C13" s="31" t="s">
        <v>197</v>
      </c>
      <c r="D13" s="14" t="s">
        <v>152</v>
      </c>
      <c r="E13" s="31" t="s">
        <v>198</v>
      </c>
      <c r="F13" s="31"/>
      <c r="G13" s="31"/>
      <c r="H13" s="31"/>
      <c r="I13" s="31"/>
      <c r="J13" s="31"/>
      <c r="K13" s="31"/>
      <c r="L13" s="31"/>
      <c r="M13" s="31"/>
      <c r="N13" s="31"/>
      <c r="O13" s="31"/>
      <c r="P13" s="14"/>
      <c r="Q13" s="31"/>
    </row>
    <row r="14" spans="1:17" x14ac:dyDescent="0.45">
      <c r="A14" s="31" t="s">
        <v>131</v>
      </c>
      <c r="B14" s="31" t="s">
        <v>144</v>
      </c>
      <c r="C14" s="31" t="s">
        <v>197</v>
      </c>
      <c r="D14" s="14" t="s">
        <v>152</v>
      </c>
      <c r="E14" s="31" t="s">
        <v>198</v>
      </c>
      <c r="F14" s="31"/>
      <c r="G14" s="31"/>
      <c r="H14" s="31"/>
      <c r="I14" s="31"/>
      <c r="J14" s="31"/>
      <c r="K14" s="31"/>
      <c r="L14" s="31"/>
      <c r="M14" s="31"/>
      <c r="N14" s="31"/>
      <c r="O14" s="31"/>
      <c r="P14" s="14"/>
      <c r="Q14" s="31"/>
    </row>
    <row r="15" spans="1:17" x14ac:dyDescent="0.45">
      <c r="A15" s="31" t="s">
        <v>131</v>
      </c>
      <c r="B15" s="31" t="s">
        <v>145</v>
      </c>
      <c r="C15" s="31" t="s">
        <v>197</v>
      </c>
      <c r="D15" s="14" t="s">
        <v>152</v>
      </c>
      <c r="E15" s="31" t="s">
        <v>198</v>
      </c>
      <c r="F15" s="31"/>
      <c r="G15" s="31"/>
      <c r="H15" s="31"/>
      <c r="I15" s="31"/>
      <c r="J15" s="31"/>
      <c r="K15" s="31"/>
      <c r="L15" s="31"/>
      <c r="M15" s="31"/>
      <c r="N15" s="31"/>
      <c r="O15" s="31"/>
      <c r="P15" s="14"/>
      <c r="Q15" s="31"/>
    </row>
    <row r="16" spans="1:17" s="31" customFormat="1" x14ac:dyDescent="0.45">
      <c r="A16" s="31" t="s">
        <v>131</v>
      </c>
      <c r="B16" s="31" t="s">
        <v>146</v>
      </c>
      <c r="C16" s="31" t="s">
        <v>197</v>
      </c>
      <c r="D16" s="14" t="s">
        <v>152</v>
      </c>
      <c r="E16" s="31" t="s">
        <v>198</v>
      </c>
      <c r="P16" s="14"/>
    </row>
    <row r="17" spans="1:17" s="31" customFormat="1" x14ac:dyDescent="0.45">
      <c r="A17" s="31" t="s">
        <v>195</v>
      </c>
      <c r="B17" s="31" t="s">
        <v>80</v>
      </c>
      <c r="C17" s="31" t="s">
        <v>190</v>
      </c>
      <c r="D17" s="14" t="s">
        <v>152</v>
      </c>
      <c r="P17" s="14"/>
    </row>
    <row r="18" spans="1:17" x14ac:dyDescent="0.45">
      <c r="A18" s="31" t="s">
        <v>22</v>
      </c>
      <c r="B18" s="31" t="s">
        <v>104</v>
      </c>
      <c r="C18" s="31" t="s">
        <v>197</v>
      </c>
      <c r="D18" s="14" t="s">
        <v>152</v>
      </c>
      <c r="E18" s="31" t="s">
        <v>198</v>
      </c>
      <c r="F18" s="31"/>
      <c r="G18" s="31"/>
      <c r="H18" s="31"/>
      <c r="I18" s="31"/>
      <c r="J18" s="31"/>
      <c r="K18" s="31"/>
      <c r="L18" s="31"/>
      <c r="M18" s="31"/>
      <c r="N18" s="31"/>
      <c r="O18" s="31"/>
      <c r="P18" s="14"/>
      <c r="Q18" s="31"/>
    </row>
    <row r="19" spans="1:17" x14ac:dyDescent="0.45">
      <c r="A19" s="31" t="s">
        <v>22</v>
      </c>
      <c r="B19" s="31" t="s">
        <v>105</v>
      </c>
      <c r="C19" s="31" t="s">
        <v>197</v>
      </c>
      <c r="D19" s="14" t="s">
        <v>152</v>
      </c>
      <c r="E19" s="31" t="s">
        <v>198</v>
      </c>
      <c r="F19" s="31"/>
      <c r="G19" s="31"/>
      <c r="H19" s="31"/>
      <c r="I19" s="31"/>
      <c r="J19" s="31"/>
      <c r="K19" s="31"/>
      <c r="L19" s="31"/>
      <c r="M19" s="31"/>
      <c r="N19" s="31"/>
      <c r="O19" s="31"/>
      <c r="P19" s="14"/>
      <c r="Q19" s="31"/>
    </row>
    <row r="20" spans="1:17" s="31" customFormat="1" x14ac:dyDescent="0.45">
      <c r="A20" s="31" t="s">
        <v>22</v>
      </c>
      <c r="B20" s="31" t="s">
        <v>106</v>
      </c>
      <c r="C20" s="31" t="s">
        <v>197</v>
      </c>
      <c r="D20" s="14" t="s">
        <v>152</v>
      </c>
      <c r="E20" s="31" t="s">
        <v>198</v>
      </c>
      <c r="P20" s="14"/>
    </row>
    <row r="21" spans="1:17" x14ac:dyDescent="0.45">
      <c r="A21" s="31" t="s">
        <v>22</v>
      </c>
      <c r="B21" s="31" t="s">
        <v>199</v>
      </c>
      <c r="C21" s="31" t="s">
        <v>190</v>
      </c>
      <c r="D21" s="14" t="s">
        <v>152</v>
      </c>
      <c r="E21" s="31"/>
      <c r="F21" s="31"/>
      <c r="G21" s="31"/>
      <c r="H21" s="31"/>
      <c r="I21" s="31"/>
      <c r="J21" s="31"/>
      <c r="K21" s="31"/>
      <c r="L21" s="31"/>
      <c r="M21" s="31"/>
      <c r="N21" s="31"/>
      <c r="O21" s="31"/>
      <c r="P21" s="14"/>
      <c r="Q21" s="31"/>
    </row>
    <row r="22" spans="1:17" x14ac:dyDescent="0.45">
      <c r="A22" s="31" t="s">
        <v>22</v>
      </c>
      <c r="B22" s="31" t="s">
        <v>200</v>
      </c>
      <c r="C22" s="31" t="s">
        <v>190</v>
      </c>
      <c r="D22" s="14" t="s">
        <v>152</v>
      </c>
      <c r="E22" s="31"/>
      <c r="F22" s="31"/>
      <c r="G22" s="31"/>
      <c r="H22" s="31"/>
      <c r="I22" s="31"/>
      <c r="J22" s="31"/>
      <c r="K22" s="31"/>
      <c r="L22" s="31"/>
      <c r="M22" s="31"/>
      <c r="N22" s="31"/>
      <c r="O22" s="31"/>
      <c r="P22" s="14"/>
      <c r="Q22" s="31"/>
    </row>
    <row r="23" spans="1:17" x14ac:dyDescent="0.45">
      <c r="A23" s="31" t="s">
        <v>22</v>
      </c>
      <c r="B23" s="31" t="s">
        <v>201</v>
      </c>
      <c r="C23" s="31" t="s">
        <v>190</v>
      </c>
      <c r="D23" s="14" t="s">
        <v>152</v>
      </c>
      <c r="E23" s="31"/>
      <c r="F23" s="31"/>
      <c r="G23" s="31"/>
      <c r="H23" s="31"/>
      <c r="I23" s="31"/>
      <c r="J23" s="31"/>
      <c r="K23" s="31"/>
      <c r="L23" s="31"/>
      <c r="M23" s="31"/>
      <c r="N23" s="31"/>
      <c r="O23" s="31"/>
      <c r="P23" s="14"/>
      <c r="Q23" s="31"/>
    </row>
    <row r="24" spans="1:17" s="31" customFormat="1" x14ac:dyDescent="0.45">
      <c r="A24" s="31" t="s">
        <v>22</v>
      </c>
      <c r="B24" s="31" t="s">
        <v>202</v>
      </c>
      <c r="C24" s="31" t="s">
        <v>190</v>
      </c>
      <c r="D24" s="14" t="s">
        <v>152</v>
      </c>
      <c r="P24" s="14"/>
    </row>
    <row r="25" spans="1:17" s="31" customFormat="1" x14ac:dyDescent="0.45">
      <c r="A25" s="31" t="s">
        <v>26</v>
      </c>
      <c r="B25" s="31" t="s">
        <v>109</v>
      </c>
      <c r="C25" s="31" t="s">
        <v>197</v>
      </c>
      <c r="D25" s="14" t="s">
        <v>152</v>
      </c>
      <c r="E25" s="31" t="s">
        <v>198</v>
      </c>
      <c r="P25" s="14"/>
    </row>
    <row r="26" spans="1:17" x14ac:dyDescent="0.45">
      <c r="A26" s="31" t="s">
        <v>26</v>
      </c>
      <c r="B26" s="31" t="s">
        <v>110</v>
      </c>
      <c r="C26" s="31" t="s">
        <v>197</v>
      </c>
      <c r="D26" s="14" t="s">
        <v>152</v>
      </c>
      <c r="E26" s="31" t="s">
        <v>198</v>
      </c>
      <c r="F26" s="31"/>
      <c r="G26" s="31"/>
      <c r="H26" s="31"/>
      <c r="I26" s="31"/>
      <c r="J26" s="31"/>
      <c r="K26" s="31"/>
      <c r="L26" s="31"/>
      <c r="M26" s="31"/>
      <c r="N26" s="31"/>
      <c r="O26" s="31"/>
      <c r="P26" s="14"/>
      <c r="Q26" s="31"/>
    </row>
    <row r="27" spans="1:17" s="31" customFormat="1" x14ac:dyDescent="0.45">
      <c r="A27" s="31" t="s">
        <v>26</v>
      </c>
      <c r="B27" s="31" t="s">
        <v>111</v>
      </c>
      <c r="C27" s="31" t="s">
        <v>197</v>
      </c>
      <c r="D27" s="14" t="s">
        <v>152</v>
      </c>
      <c r="E27" s="31" t="s">
        <v>198</v>
      </c>
      <c r="P27" s="14"/>
    </row>
    <row r="28" spans="1:17" s="31" customFormat="1" x14ac:dyDescent="0.45">
      <c r="A28" s="31" t="s">
        <v>26</v>
      </c>
      <c r="B28" s="31" t="s">
        <v>203</v>
      </c>
      <c r="C28" s="31" t="s">
        <v>190</v>
      </c>
      <c r="D28" s="14" t="s">
        <v>152</v>
      </c>
      <c r="P28" s="14"/>
    </row>
    <row r="29" spans="1:17" x14ac:dyDescent="0.45">
      <c r="A29" s="31" t="s">
        <v>26</v>
      </c>
      <c r="B29" s="31" t="s">
        <v>204</v>
      </c>
      <c r="C29" s="31" t="s">
        <v>190</v>
      </c>
      <c r="D29" s="14" t="s">
        <v>152</v>
      </c>
      <c r="E29" s="31"/>
      <c r="F29" s="31"/>
      <c r="G29" s="31"/>
      <c r="H29" s="31"/>
      <c r="I29" s="31"/>
      <c r="J29" s="31"/>
      <c r="K29" s="31"/>
      <c r="L29" s="31"/>
      <c r="M29" s="31"/>
      <c r="N29" s="31"/>
      <c r="O29" s="31"/>
      <c r="P29" s="14"/>
      <c r="Q29" s="31"/>
    </row>
    <row r="30" spans="1:17" s="31" customFormat="1" x14ac:dyDescent="0.45">
      <c r="A30" s="31" t="s">
        <v>30</v>
      </c>
      <c r="B30" s="31" t="s">
        <v>117</v>
      </c>
      <c r="C30" s="31" t="s">
        <v>197</v>
      </c>
      <c r="D30" s="14" t="s">
        <v>152</v>
      </c>
      <c r="E30" s="31" t="s">
        <v>198</v>
      </c>
      <c r="P30" s="14"/>
    </row>
    <row r="31" spans="1:17" s="31" customFormat="1" x14ac:dyDescent="0.45">
      <c r="A31" s="31" t="s">
        <v>30</v>
      </c>
      <c r="B31" s="31" t="s">
        <v>118</v>
      </c>
      <c r="C31" s="31" t="s">
        <v>197</v>
      </c>
      <c r="D31" s="14" t="s">
        <v>152</v>
      </c>
      <c r="E31" s="31" t="s">
        <v>198</v>
      </c>
      <c r="P31" s="14"/>
    </row>
    <row r="32" spans="1:17" x14ac:dyDescent="0.45">
      <c r="A32" s="31" t="s">
        <v>30</v>
      </c>
      <c r="B32" s="31" t="s">
        <v>119</v>
      </c>
      <c r="C32" s="31" t="s">
        <v>197</v>
      </c>
      <c r="D32" s="14" t="s">
        <v>152</v>
      </c>
      <c r="E32" s="31" t="s">
        <v>198</v>
      </c>
      <c r="F32" s="31"/>
      <c r="G32" s="31"/>
      <c r="H32" s="31"/>
      <c r="I32" s="31"/>
      <c r="J32" s="31"/>
      <c r="K32" s="31"/>
      <c r="L32" s="31"/>
      <c r="M32" s="31"/>
      <c r="N32" s="31"/>
      <c r="O32" s="31"/>
      <c r="P32" s="14"/>
      <c r="Q32" s="31"/>
    </row>
    <row r="33" spans="1:17" x14ac:dyDescent="0.45">
      <c r="A33" s="31" t="s">
        <v>30</v>
      </c>
      <c r="B33" s="31" t="s">
        <v>205</v>
      </c>
      <c r="C33" s="31" t="s">
        <v>190</v>
      </c>
      <c r="D33" s="14" t="s">
        <v>152</v>
      </c>
      <c r="E33" s="31"/>
      <c r="F33" s="31"/>
      <c r="G33" s="31"/>
      <c r="H33" s="31"/>
      <c r="I33" s="31"/>
      <c r="J33" s="31"/>
      <c r="K33" s="31"/>
      <c r="L33" s="31"/>
      <c r="M33" s="31"/>
      <c r="N33" s="31"/>
      <c r="O33" s="31"/>
      <c r="P33" s="14"/>
      <c r="Q33" s="31"/>
    </row>
    <row r="34" spans="1:17" x14ac:dyDescent="0.45">
      <c r="A34" s="31" t="s">
        <v>30</v>
      </c>
      <c r="B34" s="31" t="s">
        <v>206</v>
      </c>
      <c r="C34" s="31" t="s">
        <v>190</v>
      </c>
      <c r="D34" s="14" t="s">
        <v>152</v>
      </c>
      <c r="E34" s="31"/>
      <c r="F34" s="31"/>
      <c r="G34" s="31"/>
      <c r="H34" s="31"/>
      <c r="I34" s="31"/>
      <c r="J34" s="31"/>
      <c r="K34" s="31"/>
      <c r="L34" s="31"/>
      <c r="M34" s="31"/>
      <c r="N34" s="31"/>
      <c r="O34" s="31"/>
      <c r="P34" s="14"/>
      <c r="Q34" s="31"/>
    </row>
    <row r="35" spans="1:17" x14ac:dyDescent="0.45">
      <c r="A35" s="31" t="s">
        <v>28</v>
      </c>
      <c r="B35" s="31" t="s">
        <v>114</v>
      </c>
      <c r="C35" s="31" t="s">
        <v>197</v>
      </c>
      <c r="D35" s="14" t="s">
        <v>152</v>
      </c>
      <c r="E35" s="31" t="s">
        <v>198</v>
      </c>
      <c r="F35" s="31"/>
      <c r="G35" s="31"/>
      <c r="H35" s="31"/>
      <c r="I35" s="31"/>
      <c r="J35" s="31"/>
      <c r="K35" s="31"/>
      <c r="L35" s="31"/>
      <c r="M35" s="31"/>
      <c r="N35" s="31"/>
      <c r="O35" s="31"/>
      <c r="P35" s="14"/>
      <c r="Q35" s="31"/>
    </row>
    <row r="36" spans="1:17" x14ac:dyDescent="0.45">
      <c r="A36" s="31" t="s">
        <v>28</v>
      </c>
      <c r="B36" s="31" t="s">
        <v>115</v>
      </c>
      <c r="C36" s="31" t="s">
        <v>197</v>
      </c>
      <c r="D36" s="14" t="s">
        <v>152</v>
      </c>
      <c r="E36" s="31" t="s">
        <v>198</v>
      </c>
      <c r="F36" s="31"/>
      <c r="G36" s="31"/>
      <c r="H36" s="31"/>
      <c r="I36" s="31"/>
      <c r="J36" s="31"/>
      <c r="K36" s="31"/>
      <c r="L36" s="31"/>
      <c r="M36" s="31"/>
      <c r="N36" s="31"/>
      <c r="O36" s="31"/>
      <c r="P36" s="14"/>
      <c r="Q36" s="31"/>
    </row>
    <row r="37" spans="1:17" x14ac:dyDescent="0.45">
      <c r="A37" s="31" t="s">
        <v>28</v>
      </c>
      <c r="B37" s="31" t="s">
        <v>116</v>
      </c>
      <c r="C37" s="31" t="s">
        <v>197</v>
      </c>
      <c r="D37" s="14" t="s">
        <v>152</v>
      </c>
      <c r="E37" s="31" t="s">
        <v>198</v>
      </c>
      <c r="F37" s="31"/>
      <c r="G37" s="31"/>
      <c r="H37" s="31"/>
      <c r="I37" s="31"/>
      <c r="J37" s="31"/>
      <c r="K37" s="31"/>
      <c r="L37" s="31"/>
      <c r="M37" s="31"/>
      <c r="N37" s="31"/>
      <c r="O37" s="31"/>
      <c r="P37" s="14"/>
      <c r="Q37" s="31"/>
    </row>
    <row r="38" spans="1:17" x14ac:dyDescent="0.45">
      <c r="A38" s="31" t="s">
        <v>28</v>
      </c>
      <c r="B38" s="31" t="s">
        <v>207</v>
      </c>
      <c r="C38" s="31" t="s">
        <v>190</v>
      </c>
      <c r="D38" s="14" t="s">
        <v>152</v>
      </c>
      <c r="E38" s="31"/>
      <c r="F38" s="31"/>
      <c r="G38" s="31"/>
      <c r="H38" s="31"/>
      <c r="I38" s="31"/>
      <c r="J38" s="31"/>
      <c r="K38" s="31"/>
      <c r="L38" s="31"/>
      <c r="M38" s="31"/>
      <c r="N38" s="31"/>
      <c r="O38" s="31"/>
      <c r="P38" s="14"/>
      <c r="Q38" s="31"/>
    </row>
    <row r="39" spans="1:17" x14ac:dyDescent="0.45">
      <c r="A39" s="31" t="s">
        <v>28</v>
      </c>
      <c r="B39" s="31" t="s">
        <v>208</v>
      </c>
      <c r="C39" s="31" t="s">
        <v>190</v>
      </c>
      <c r="D39" s="14" t="s">
        <v>152</v>
      </c>
      <c r="E39" s="31"/>
      <c r="F39" s="31"/>
      <c r="G39" s="31"/>
      <c r="H39" s="31"/>
      <c r="I39" s="31"/>
      <c r="J39" s="31"/>
      <c r="K39" s="31"/>
      <c r="L39" s="31"/>
      <c r="M39" s="31"/>
      <c r="N39" s="31"/>
      <c r="O39" s="31"/>
      <c r="P39" s="14"/>
      <c r="Q39" s="31"/>
    </row>
    <row r="40" spans="1:17" x14ac:dyDescent="0.45">
      <c r="A40" s="31" t="s">
        <v>92</v>
      </c>
      <c r="B40" s="31" t="s">
        <v>122</v>
      </c>
      <c r="C40" s="31" t="s">
        <v>197</v>
      </c>
      <c r="D40" s="14" t="s">
        <v>152</v>
      </c>
      <c r="E40" s="31" t="s">
        <v>198</v>
      </c>
      <c r="F40" s="31"/>
      <c r="G40" s="31"/>
      <c r="H40" s="31"/>
      <c r="I40" s="31"/>
      <c r="J40" s="31"/>
      <c r="K40" s="31"/>
      <c r="L40" s="31"/>
      <c r="M40" s="31"/>
      <c r="N40" s="31"/>
      <c r="O40" s="31"/>
      <c r="P40" s="14"/>
      <c r="Q40" s="31"/>
    </row>
    <row r="41" spans="1:17" x14ac:dyDescent="0.45">
      <c r="A41" s="31" t="s">
        <v>92</v>
      </c>
      <c r="B41" s="31" t="s">
        <v>123</v>
      </c>
      <c r="C41" s="31" t="s">
        <v>197</v>
      </c>
      <c r="D41" s="14" t="s">
        <v>152</v>
      </c>
      <c r="E41" s="31" t="s">
        <v>198</v>
      </c>
      <c r="F41" s="31"/>
      <c r="G41" s="31"/>
      <c r="H41" s="31"/>
      <c r="I41" s="31"/>
      <c r="J41" s="31"/>
      <c r="K41" s="31"/>
      <c r="L41" s="31"/>
      <c r="M41" s="31"/>
      <c r="N41" s="31"/>
      <c r="O41" s="31"/>
      <c r="P41" s="14"/>
      <c r="Q41" s="31"/>
    </row>
    <row r="42" spans="1:17" x14ac:dyDescent="0.45">
      <c r="A42" s="31" t="s">
        <v>92</v>
      </c>
      <c r="B42" s="31" t="s">
        <v>124</v>
      </c>
      <c r="C42" s="31" t="s">
        <v>197</v>
      </c>
      <c r="D42" s="14" t="s">
        <v>152</v>
      </c>
      <c r="E42" s="31" t="s">
        <v>198</v>
      </c>
      <c r="F42" s="31"/>
      <c r="G42" s="31"/>
      <c r="H42" s="31"/>
      <c r="I42" s="31"/>
      <c r="J42" s="31"/>
      <c r="K42" s="31"/>
      <c r="L42" s="31"/>
      <c r="M42" s="31"/>
      <c r="N42" s="31"/>
      <c r="O42" s="31"/>
      <c r="P42" s="14"/>
      <c r="Q42" s="31"/>
    </row>
    <row r="43" spans="1:17" x14ac:dyDescent="0.45">
      <c r="A43" s="31" t="s">
        <v>209</v>
      </c>
      <c r="B43" s="31" t="s">
        <v>210</v>
      </c>
      <c r="C43" s="31" t="s">
        <v>197</v>
      </c>
      <c r="D43" s="14" t="s">
        <v>152</v>
      </c>
      <c r="E43" s="31" t="s">
        <v>198</v>
      </c>
      <c r="F43" s="31"/>
      <c r="G43" s="31"/>
      <c r="H43" s="31"/>
      <c r="I43" s="31"/>
      <c r="J43" s="31"/>
      <c r="K43" s="31"/>
      <c r="L43" s="31"/>
      <c r="M43" s="31"/>
      <c r="N43" s="31"/>
      <c r="O43" s="31"/>
      <c r="P43" s="14"/>
      <c r="Q43" s="25"/>
    </row>
    <row r="44" spans="1:17" x14ac:dyDescent="0.45">
      <c r="A44" s="31" t="s">
        <v>209</v>
      </c>
      <c r="B44" s="31" t="s">
        <v>211</v>
      </c>
      <c r="C44" s="31" t="s">
        <v>197</v>
      </c>
      <c r="D44" s="14" t="s">
        <v>152</v>
      </c>
      <c r="E44" s="31" t="s">
        <v>198</v>
      </c>
      <c r="F44" s="31"/>
      <c r="G44" s="31"/>
      <c r="H44" s="31"/>
      <c r="I44" s="31"/>
      <c r="J44" s="31"/>
      <c r="K44" s="31"/>
      <c r="L44" s="31"/>
      <c r="M44" s="31"/>
      <c r="N44" s="31"/>
      <c r="O44" s="31"/>
      <c r="P44" s="14"/>
      <c r="Q44" s="31"/>
    </row>
    <row r="45" spans="1:17" x14ac:dyDescent="0.45">
      <c r="A45" s="31" t="s">
        <v>63</v>
      </c>
      <c r="B45" s="31" t="s">
        <v>128</v>
      </c>
      <c r="C45" s="31" t="s">
        <v>197</v>
      </c>
      <c r="D45" s="14" t="s">
        <v>152</v>
      </c>
      <c r="E45" s="31" t="s">
        <v>198</v>
      </c>
      <c r="F45" s="31"/>
      <c r="G45" s="31"/>
      <c r="H45" s="31"/>
      <c r="I45" s="31"/>
      <c r="J45" s="31"/>
      <c r="K45" s="31"/>
      <c r="L45" s="31"/>
      <c r="M45" s="31"/>
      <c r="N45" s="31"/>
      <c r="O45" s="31"/>
      <c r="P45" s="14"/>
      <c r="Q45" s="31"/>
    </row>
    <row r="46" spans="1:17" x14ac:dyDescent="0.45">
      <c r="A46" s="31" t="s">
        <v>63</v>
      </c>
      <c r="B46" s="31" t="s">
        <v>125</v>
      </c>
      <c r="C46" s="31" t="s">
        <v>197</v>
      </c>
      <c r="D46" s="14" t="s">
        <v>152</v>
      </c>
      <c r="E46" s="31" t="s">
        <v>198</v>
      </c>
      <c r="F46" s="31"/>
      <c r="G46" s="31"/>
      <c r="H46" s="31"/>
      <c r="I46" s="31"/>
      <c r="J46" s="31"/>
      <c r="K46" s="31"/>
      <c r="L46" s="31"/>
      <c r="M46" s="31"/>
      <c r="N46" s="31"/>
      <c r="O46" s="31"/>
      <c r="P46" s="14"/>
      <c r="Q46" s="31"/>
    </row>
    <row r="47" spans="1:17" x14ac:dyDescent="0.45">
      <c r="A47" s="31" t="s">
        <v>63</v>
      </c>
      <c r="B47" s="31" t="s">
        <v>129</v>
      </c>
      <c r="C47" s="31" t="s">
        <v>197</v>
      </c>
      <c r="D47" s="14" t="s">
        <v>152</v>
      </c>
      <c r="E47" s="31" t="s">
        <v>198</v>
      </c>
      <c r="F47" s="31"/>
      <c r="G47" s="31"/>
      <c r="H47" s="31"/>
      <c r="I47" s="31"/>
      <c r="J47" s="31"/>
      <c r="K47" s="31"/>
      <c r="L47" s="31"/>
      <c r="M47" s="31"/>
      <c r="N47" s="31"/>
      <c r="O47" s="31"/>
      <c r="P47" s="14"/>
      <c r="Q47" s="31"/>
    </row>
    <row r="48" spans="1:17" x14ac:dyDescent="0.45">
      <c r="A48" s="31" t="s">
        <v>63</v>
      </c>
      <c r="B48" s="31" t="s">
        <v>126</v>
      </c>
      <c r="C48" s="31" t="s">
        <v>197</v>
      </c>
      <c r="D48" s="14" t="s">
        <v>152</v>
      </c>
      <c r="E48" s="31" t="s">
        <v>198</v>
      </c>
      <c r="F48" s="31"/>
      <c r="G48" s="31"/>
      <c r="H48" s="31"/>
      <c r="I48" s="31"/>
      <c r="J48" s="31"/>
      <c r="K48" s="31"/>
      <c r="L48" s="31"/>
      <c r="M48" s="31"/>
      <c r="N48" s="31"/>
      <c r="O48" s="31"/>
      <c r="P48" s="14"/>
      <c r="Q48" s="31"/>
    </row>
    <row r="49" spans="1:17" x14ac:dyDescent="0.45">
      <c r="A49" s="31" t="s">
        <v>63</v>
      </c>
      <c r="B49" s="31" t="s">
        <v>212</v>
      </c>
      <c r="C49" s="31" t="s">
        <v>197</v>
      </c>
      <c r="D49" s="14" t="s">
        <v>152</v>
      </c>
      <c r="E49" s="31" t="s">
        <v>198</v>
      </c>
      <c r="F49" s="31"/>
      <c r="G49" s="31"/>
      <c r="H49" s="31"/>
      <c r="I49" s="31"/>
      <c r="J49" s="31"/>
      <c r="K49" s="31"/>
      <c r="L49" s="31"/>
      <c r="M49" s="31"/>
      <c r="N49" s="31"/>
      <c r="O49" s="31"/>
      <c r="P49" s="14"/>
      <c r="Q49" s="31"/>
    </row>
    <row r="50" spans="1:17" x14ac:dyDescent="0.45">
      <c r="A50" s="31" t="s">
        <v>63</v>
      </c>
      <c r="B50" s="31" t="s">
        <v>130</v>
      </c>
      <c r="C50" s="31" t="s">
        <v>197</v>
      </c>
      <c r="D50" s="14" t="s">
        <v>152</v>
      </c>
      <c r="E50" s="31" t="s">
        <v>198</v>
      </c>
      <c r="F50" s="31"/>
      <c r="G50" s="31"/>
      <c r="H50" s="31"/>
      <c r="I50" s="31"/>
      <c r="J50" s="31"/>
      <c r="K50" s="31"/>
      <c r="L50" s="31"/>
      <c r="M50" s="31"/>
      <c r="N50" s="31"/>
      <c r="O50" s="31"/>
      <c r="P50" s="14"/>
      <c r="Q50" s="31"/>
    </row>
    <row r="51" spans="1:17" x14ac:dyDescent="0.45">
      <c r="A51" s="31" t="s">
        <v>63</v>
      </c>
      <c r="B51" s="31" t="s">
        <v>127</v>
      </c>
      <c r="C51" s="31" t="s">
        <v>197</v>
      </c>
      <c r="D51" s="14" t="s">
        <v>152</v>
      </c>
      <c r="E51" s="31" t="s">
        <v>198</v>
      </c>
      <c r="F51" s="31"/>
      <c r="G51" s="31"/>
      <c r="H51" s="31"/>
      <c r="I51" s="31"/>
      <c r="J51" s="31"/>
      <c r="K51" s="31"/>
      <c r="L51" s="31"/>
      <c r="M51" s="31"/>
      <c r="N51" s="31"/>
      <c r="O51" s="31"/>
      <c r="P51" s="14"/>
      <c r="Q51" s="31"/>
    </row>
    <row r="52" spans="1:17" x14ac:dyDescent="0.45">
      <c r="A52" s="31"/>
      <c r="B52" s="31"/>
      <c r="C52" s="31"/>
      <c r="D52" s="31"/>
      <c r="E52" s="31"/>
      <c r="F52" s="31"/>
      <c r="G52" s="31"/>
      <c r="H52" s="31"/>
      <c r="I52" s="31"/>
      <c r="J52" s="31"/>
      <c r="K52" s="31"/>
      <c r="L52" s="31"/>
      <c r="M52" s="31"/>
      <c r="N52" s="31"/>
      <c r="O52" s="31"/>
      <c r="P52" s="14"/>
      <c r="Q52" s="31"/>
    </row>
  </sheetData>
  <sortState xmlns:xlrd2="http://schemas.microsoft.com/office/spreadsheetml/2017/richdata2" ref="C2:G51">
    <sortCondition ref="C2:C51"/>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7"/>
  <sheetViews>
    <sheetView workbookViewId="0">
      <selection activeCell="E30" sqref="E30"/>
    </sheetView>
  </sheetViews>
  <sheetFormatPr defaultColWidth="9" defaultRowHeight="14.25" x14ac:dyDescent="0.45"/>
  <cols>
    <col min="1" max="1" width="31.59765625" style="31" customWidth="1"/>
    <col min="2" max="2" width="53.1328125" style="31" customWidth="1"/>
    <col min="3" max="3" width="53.1328125" style="31" hidden="1" customWidth="1"/>
    <col min="4" max="4" width="13.3984375" style="31" hidden="1" customWidth="1"/>
    <col min="5" max="5" width="78.1328125" style="31" customWidth="1"/>
    <col min="6" max="16384" width="9" style="31"/>
  </cols>
  <sheetData>
    <row r="1" spans="1:5" s="2" customFormat="1" x14ac:dyDescent="0.45">
      <c r="A1" s="2" t="s">
        <v>15</v>
      </c>
      <c r="B1" s="2" t="s">
        <v>16</v>
      </c>
      <c r="C1" s="2" t="s">
        <v>149</v>
      </c>
      <c r="D1" s="19" t="s">
        <v>150</v>
      </c>
      <c r="E1" s="2" t="s">
        <v>21</v>
      </c>
    </row>
    <row r="2" spans="1:5" x14ac:dyDescent="0.45">
      <c r="A2" s="31" t="s">
        <v>213</v>
      </c>
      <c r="B2" s="31" t="s">
        <v>173</v>
      </c>
      <c r="C2" s="31" t="s">
        <v>151</v>
      </c>
      <c r="D2" s="14" t="s">
        <v>152</v>
      </c>
      <c r="E2" s="31" t="s">
        <v>214</v>
      </c>
    </row>
    <row r="3" spans="1:5" x14ac:dyDescent="0.45">
      <c r="A3" s="31" t="s">
        <v>213</v>
      </c>
      <c r="B3" s="31" t="s">
        <v>174</v>
      </c>
      <c r="C3" s="31" t="s">
        <v>151</v>
      </c>
      <c r="D3" s="14" t="s">
        <v>152</v>
      </c>
      <c r="E3" s="31" t="s">
        <v>214</v>
      </c>
    </row>
    <row r="4" spans="1:5" x14ac:dyDescent="0.45">
      <c r="A4" s="31" t="s">
        <v>213</v>
      </c>
      <c r="B4" s="31" t="s">
        <v>175</v>
      </c>
      <c r="C4" s="31" t="s">
        <v>151</v>
      </c>
      <c r="D4" s="14" t="s">
        <v>152</v>
      </c>
      <c r="E4" s="31" t="s">
        <v>214</v>
      </c>
    </row>
    <row r="5" spans="1:5" x14ac:dyDescent="0.45">
      <c r="A5" s="31" t="s">
        <v>215</v>
      </c>
      <c r="B5" s="31" t="s">
        <v>176</v>
      </c>
      <c r="C5" s="31" t="s">
        <v>151</v>
      </c>
      <c r="D5" s="14" t="s">
        <v>152</v>
      </c>
      <c r="E5" s="31" t="s">
        <v>216</v>
      </c>
    </row>
    <row r="6" spans="1:5" x14ac:dyDescent="0.45">
      <c r="A6" s="31" t="s">
        <v>215</v>
      </c>
      <c r="B6" s="31" t="s">
        <v>178</v>
      </c>
      <c r="C6" s="31" t="s">
        <v>151</v>
      </c>
      <c r="D6" s="14" t="s">
        <v>152</v>
      </c>
      <c r="E6" s="31" t="s">
        <v>216</v>
      </c>
    </row>
    <row r="7" spans="1:5" x14ac:dyDescent="0.45">
      <c r="A7" s="31" t="s">
        <v>217</v>
      </c>
      <c r="B7" s="31" t="s">
        <v>179</v>
      </c>
      <c r="C7" s="31" t="s">
        <v>190</v>
      </c>
      <c r="D7" s="14" t="s">
        <v>152</v>
      </c>
      <c r="E7" s="31" t="s">
        <v>218</v>
      </c>
    </row>
  </sheetData>
  <autoFilter ref="A1:E1"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1035"/>
  <sheetViews>
    <sheetView workbookViewId="0">
      <selection activeCell="J939" sqref="J939:J1035"/>
    </sheetView>
  </sheetViews>
  <sheetFormatPr defaultRowHeight="14.25" x14ac:dyDescent="0.45"/>
  <cols>
    <col min="1" max="1" width="59.265625" customWidth="1"/>
    <col min="2" max="2" width="27.1328125" customWidth="1"/>
  </cols>
  <sheetData>
    <row r="1" spans="1:12" ht="28.5" x14ac:dyDescent="0.45">
      <c r="A1" s="2" t="s">
        <v>219</v>
      </c>
      <c r="B1" s="2" t="s">
        <v>220</v>
      </c>
      <c r="C1" s="2" t="s">
        <v>221</v>
      </c>
      <c r="D1" s="2" t="s">
        <v>222</v>
      </c>
      <c r="E1" s="2" t="s">
        <v>223</v>
      </c>
      <c r="F1" s="2" t="s">
        <v>15</v>
      </c>
      <c r="G1" s="2" t="s">
        <v>224</v>
      </c>
      <c r="H1" s="2" t="s">
        <v>225</v>
      </c>
      <c r="I1" s="2" t="s">
        <v>226</v>
      </c>
      <c r="J1" s="31"/>
      <c r="K1" s="31"/>
      <c r="L1" s="31"/>
    </row>
    <row r="2" spans="1:12" x14ac:dyDescent="0.45">
      <c r="A2" s="31" t="str">
        <f>CONCATENATE(B2,"_",G2)</f>
        <v>E09000002_Ofsted: Overall children's services rating</v>
      </c>
      <c r="B2" s="31" t="s">
        <v>227</v>
      </c>
      <c r="C2" s="31" t="s">
        <v>228</v>
      </c>
      <c r="D2" s="31" t="s">
        <v>229</v>
      </c>
      <c r="E2" s="31" t="s">
        <v>230</v>
      </c>
      <c r="F2" s="31" t="s">
        <v>213</v>
      </c>
      <c r="G2" s="31" t="s">
        <v>173</v>
      </c>
      <c r="H2" s="31" t="s">
        <v>231</v>
      </c>
      <c r="I2" s="31" t="s">
        <v>232</v>
      </c>
      <c r="J2" s="31" t="str">
        <f t="shared" ref="J2:J49" si="0">IF(ISNUMBER(I2),I2,"N/A")</f>
        <v>N/A</v>
      </c>
      <c r="K2" s="31"/>
      <c r="L2" s="31"/>
    </row>
    <row r="3" spans="1:12" x14ac:dyDescent="0.45">
      <c r="A3" s="31" t="str">
        <f t="shared" ref="A3:A66" si="1">CONCATENATE(B3,"_",G3)</f>
        <v>E09000003_Ofsted: Overall children's services rating</v>
      </c>
      <c r="B3" s="31" t="s">
        <v>233</v>
      </c>
      <c r="C3" s="31" t="s">
        <v>234</v>
      </c>
      <c r="D3" s="31" t="s">
        <v>229</v>
      </c>
      <c r="E3" s="31" t="s">
        <v>230</v>
      </c>
      <c r="F3" s="31" t="s">
        <v>213</v>
      </c>
      <c r="G3" s="31" t="s">
        <v>173</v>
      </c>
      <c r="H3" s="31" t="s">
        <v>231</v>
      </c>
      <c r="I3" s="31" t="s">
        <v>235</v>
      </c>
      <c r="J3" s="31" t="str">
        <f t="shared" si="0"/>
        <v>N/A</v>
      </c>
      <c r="K3" s="31"/>
      <c r="L3" s="31"/>
    </row>
    <row r="4" spans="1:12" x14ac:dyDescent="0.45">
      <c r="A4" s="31" t="str">
        <f t="shared" si="1"/>
        <v>E08000016_Ofsted: Overall children's services rating</v>
      </c>
      <c r="B4" s="31" t="s">
        <v>236</v>
      </c>
      <c r="C4" s="31" t="s">
        <v>237</v>
      </c>
      <c r="D4" s="31" t="s">
        <v>229</v>
      </c>
      <c r="E4" s="31" t="s">
        <v>230</v>
      </c>
      <c r="F4" s="31" t="s">
        <v>213</v>
      </c>
      <c r="G4" s="31" t="s">
        <v>173</v>
      </c>
      <c r="H4" s="31" t="s">
        <v>231</v>
      </c>
      <c r="I4" s="31" t="s">
        <v>235</v>
      </c>
      <c r="J4" s="31" t="str">
        <f t="shared" si="0"/>
        <v>N/A</v>
      </c>
      <c r="K4" s="31"/>
      <c r="L4" s="31"/>
    </row>
    <row r="5" spans="1:12" x14ac:dyDescent="0.45">
      <c r="A5" s="31" t="str">
        <f t="shared" si="1"/>
        <v>E06000022_Ofsted: Overall children's services rating</v>
      </c>
      <c r="B5" s="31" t="s">
        <v>238</v>
      </c>
      <c r="C5" s="31" t="s">
        <v>239</v>
      </c>
      <c r="D5" s="31" t="s">
        <v>229</v>
      </c>
      <c r="E5" s="31" t="s">
        <v>230</v>
      </c>
      <c r="F5" s="31" t="s">
        <v>213</v>
      </c>
      <c r="G5" s="31" t="s">
        <v>173</v>
      </c>
      <c r="H5" s="31" t="s">
        <v>231</v>
      </c>
      <c r="I5" s="31" t="s">
        <v>235</v>
      </c>
      <c r="J5" s="31" t="str">
        <f t="shared" si="0"/>
        <v>N/A</v>
      </c>
      <c r="K5" s="31"/>
      <c r="L5" s="31"/>
    </row>
    <row r="6" spans="1:12" x14ac:dyDescent="0.45">
      <c r="A6" s="31" t="str">
        <f t="shared" si="1"/>
        <v>E06000055_Ofsted: Overall children's services rating</v>
      </c>
      <c r="B6" s="31" t="s">
        <v>240</v>
      </c>
      <c r="C6" s="31" t="s">
        <v>241</v>
      </c>
      <c r="D6" s="31" t="s">
        <v>229</v>
      </c>
      <c r="E6" s="31" t="s">
        <v>230</v>
      </c>
      <c r="F6" s="31" t="s">
        <v>213</v>
      </c>
      <c r="G6" s="31" t="s">
        <v>173</v>
      </c>
      <c r="H6" s="31" t="s">
        <v>231</v>
      </c>
      <c r="I6" s="31" t="s">
        <v>232</v>
      </c>
      <c r="J6" s="31" t="str">
        <f t="shared" si="0"/>
        <v>N/A</v>
      </c>
      <c r="K6" s="31"/>
      <c r="L6" s="31"/>
    </row>
    <row r="7" spans="1:12" x14ac:dyDescent="0.45">
      <c r="A7" s="31" t="str">
        <f t="shared" si="1"/>
        <v>E09000004_Ofsted: Overall children's services rating</v>
      </c>
      <c r="B7" s="31" t="s">
        <v>242</v>
      </c>
      <c r="C7" s="31" t="s">
        <v>243</v>
      </c>
      <c r="D7" s="31" t="s">
        <v>229</v>
      </c>
      <c r="E7" s="31" t="s">
        <v>230</v>
      </c>
      <c r="F7" s="31" t="s">
        <v>213</v>
      </c>
      <c r="G7" s="31" t="s">
        <v>173</v>
      </c>
      <c r="H7" s="31" t="s">
        <v>231</v>
      </c>
      <c r="I7" s="31" t="s">
        <v>244</v>
      </c>
      <c r="J7" s="31" t="str">
        <f t="shared" si="0"/>
        <v>N/A</v>
      </c>
      <c r="K7" s="31"/>
      <c r="L7" s="31"/>
    </row>
    <row r="8" spans="1:12" x14ac:dyDescent="0.45">
      <c r="A8" s="31" t="str">
        <f t="shared" si="1"/>
        <v>E08000025_Ofsted: Overall children's services rating</v>
      </c>
      <c r="B8" s="31" t="s">
        <v>245</v>
      </c>
      <c r="C8" s="31" t="s">
        <v>246</v>
      </c>
      <c r="D8" s="31" t="s">
        <v>229</v>
      </c>
      <c r="E8" s="31" t="s">
        <v>230</v>
      </c>
      <c r="F8" s="31" t="s">
        <v>213</v>
      </c>
      <c r="G8" s="31" t="s">
        <v>173</v>
      </c>
      <c r="H8" s="31" t="s">
        <v>231</v>
      </c>
      <c r="I8" s="31" t="s">
        <v>232</v>
      </c>
      <c r="J8" s="31" t="str">
        <f t="shared" si="0"/>
        <v>N/A</v>
      </c>
      <c r="K8" s="31"/>
      <c r="L8" s="31"/>
    </row>
    <row r="9" spans="1:12" x14ac:dyDescent="0.45">
      <c r="A9" s="31" t="str">
        <f t="shared" si="1"/>
        <v>E06000008_Ofsted: Overall children's services rating</v>
      </c>
      <c r="B9" s="31" t="s">
        <v>247</v>
      </c>
      <c r="C9" s="31" t="s">
        <v>248</v>
      </c>
      <c r="D9" s="31" t="s">
        <v>229</v>
      </c>
      <c r="E9" s="31" t="s">
        <v>230</v>
      </c>
      <c r="F9" s="31" t="s">
        <v>213</v>
      </c>
      <c r="G9" s="31" t="s">
        <v>173</v>
      </c>
      <c r="H9" s="31" t="s">
        <v>231</v>
      </c>
      <c r="I9" s="31" t="s">
        <v>235</v>
      </c>
      <c r="J9" s="31" t="str">
        <f t="shared" si="0"/>
        <v>N/A</v>
      </c>
      <c r="K9" s="31"/>
      <c r="L9" s="31"/>
    </row>
    <row r="10" spans="1:12" x14ac:dyDescent="0.45">
      <c r="A10" s="31" t="str">
        <f t="shared" si="1"/>
        <v>E06000009_Ofsted: Overall children's services rating</v>
      </c>
      <c r="B10" s="31" t="s">
        <v>249</v>
      </c>
      <c r="C10" s="31" t="s">
        <v>250</v>
      </c>
      <c r="D10" s="31" t="s">
        <v>229</v>
      </c>
      <c r="E10" s="31" t="s">
        <v>230</v>
      </c>
      <c r="F10" s="31" t="s">
        <v>213</v>
      </c>
      <c r="G10" s="31" t="s">
        <v>173</v>
      </c>
      <c r="H10" s="31" t="s">
        <v>231</v>
      </c>
      <c r="I10" s="31" t="s">
        <v>251</v>
      </c>
      <c r="J10" s="31" t="str">
        <f t="shared" si="0"/>
        <v>N/A</v>
      </c>
      <c r="K10" s="31"/>
      <c r="L10" s="31"/>
    </row>
    <row r="11" spans="1:12" x14ac:dyDescent="0.45">
      <c r="A11" s="31" t="str">
        <f t="shared" si="1"/>
        <v>E08000001_Ofsted: Overall children's services rating</v>
      </c>
      <c r="B11" s="31" t="s">
        <v>252</v>
      </c>
      <c r="C11" s="31" t="s">
        <v>253</v>
      </c>
      <c r="D11" s="31" t="s">
        <v>229</v>
      </c>
      <c r="E11" s="31" t="s">
        <v>230</v>
      </c>
      <c r="F11" s="31" t="s">
        <v>213</v>
      </c>
      <c r="G11" s="31" t="s">
        <v>173</v>
      </c>
      <c r="H11" s="31" t="s">
        <v>231</v>
      </c>
      <c r="I11" s="31" t="s">
        <v>235</v>
      </c>
      <c r="J11" s="31" t="str">
        <f t="shared" si="0"/>
        <v>N/A</v>
      </c>
      <c r="K11" s="31"/>
      <c r="L11" s="31"/>
    </row>
    <row r="12" spans="1:12" x14ac:dyDescent="0.45">
      <c r="A12" s="31" t="str">
        <f t="shared" si="1"/>
        <v>E06000028_Ofsted: Overall children's services rating</v>
      </c>
      <c r="B12" s="31" t="s">
        <v>254</v>
      </c>
      <c r="C12" s="31" t="s">
        <v>255</v>
      </c>
      <c r="D12" s="31" t="s">
        <v>229</v>
      </c>
      <c r="E12" s="31" t="s">
        <v>230</v>
      </c>
      <c r="F12" s="31" t="s">
        <v>213</v>
      </c>
      <c r="G12" s="31" t="s">
        <v>173</v>
      </c>
      <c r="H12" s="31" t="s">
        <v>231</v>
      </c>
      <c r="I12" s="31" t="s">
        <v>256</v>
      </c>
      <c r="J12" s="31" t="str">
        <f t="shared" si="0"/>
        <v>N/A</v>
      </c>
      <c r="K12" s="31"/>
      <c r="L12" s="31"/>
    </row>
    <row r="13" spans="1:12" x14ac:dyDescent="0.45">
      <c r="A13" s="31" t="str">
        <f t="shared" si="1"/>
        <v>E06000036_Ofsted: Overall children's services rating</v>
      </c>
      <c r="B13" s="31" t="s">
        <v>257</v>
      </c>
      <c r="C13" s="31" t="s">
        <v>258</v>
      </c>
      <c r="D13" s="31" t="s">
        <v>229</v>
      </c>
      <c r="E13" s="31" t="s">
        <v>230</v>
      </c>
      <c r="F13" s="31" t="s">
        <v>213</v>
      </c>
      <c r="G13" s="31" t="s">
        <v>173</v>
      </c>
      <c r="H13" s="31" t="s">
        <v>231</v>
      </c>
      <c r="I13" s="31" t="s">
        <v>235</v>
      </c>
      <c r="J13" s="31" t="str">
        <f t="shared" si="0"/>
        <v>N/A</v>
      </c>
      <c r="K13" s="31"/>
      <c r="L13" s="31"/>
    </row>
    <row r="14" spans="1:12" x14ac:dyDescent="0.45">
      <c r="A14" s="31" t="str">
        <f t="shared" si="1"/>
        <v>E08000032_Ofsted: Overall children's services rating</v>
      </c>
      <c r="B14" s="31" t="s">
        <v>259</v>
      </c>
      <c r="C14" s="31" t="s">
        <v>260</v>
      </c>
      <c r="D14" s="31" t="s">
        <v>229</v>
      </c>
      <c r="E14" s="31" t="s">
        <v>230</v>
      </c>
      <c r="F14" s="31" t="s">
        <v>213</v>
      </c>
      <c r="G14" s="31" t="s">
        <v>173</v>
      </c>
      <c r="H14" s="31" t="s">
        <v>231</v>
      </c>
      <c r="I14" s="31" t="s">
        <v>251</v>
      </c>
      <c r="J14" s="31" t="str">
        <f t="shared" si="0"/>
        <v>N/A</v>
      </c>
      <c r="K14" s="31"/>
      <c r="L14" s="31"/>
    </row>
    <row r="15" spans="1:12" x14ac:dyDescent="0.45">
      <c r="A15" s="31" t="str">
        <f t="shared" si="1"/>
        <v>E09000005_Ofsted: Overall children's services rating</v>
      </c>
      <c r="B15" s="31" t="s">
        <v>261</v>
      </c>
      <c r="C15" s="31" t="s">
        <v>262</v>
      </c>
      <c r="D15" s="31" t="s">
        <v>229</v>
      </c>
      <c r="E15" s="31" t="s">
        <v>230</v>
      </c>
      <c r="F15" s="31" t="s">
        <v>213</v>
      </c>
      <c r="G15" s="31" t="s">
        <v>173</v>
      </c>
      <c r="H15" s="31" t="s">
        <v>231</v>
      </c>
      <c r="I15" s="31" t="s">
        <v>235</v>
      </c>
      <c r="J15" s="31" t="str">
        <f t="shared" si="0"/>
        <v>N/A</v>
      </c>
      <c r="K15" s="31"/>
      <c r="L15" s="31"/>
    </row>
    <row r="16" spans="1:12" x14ac:dyDescent="0.45">
      <c r="A16" s="31" t="str">
        <f t="shared" si="1"/>
        <v>E06000043_Ofsted: Overall children's services rating</v>
      </c>
      <c r="B16" s="31" t="s">
        <v>263</v>
      </c>
      <c r="C16" s="31" t="s">
        <v>264</v>
      </c>
      <c r="D16" s="31" t="s">
        <v>229</v>
      </c>
      <c r="E16" s="31" t="s">
        <v>230</v>
      </c>
      <c r="F16" s="31" t="s">
        <v>213</v>
      </c>
      <c r="G16" s="31" t="s">
        <v>173</v>
      </c>
      <c r="H16" s="31" t="s">
        <v>231</v>
      </c>
      <c r="I16" s="31" t="s">
        <v>235</v>
      </c>
      <c r="J16" s="31" t="str">
        <f t="shared" si="0"/>
        <v>N/A</v>
      </c>
      <c r="K16" s="31"/>
      <c r="L16" s="31"/>
    </row>
    <row r="17" spans="1:12" x14ac:dyDescent="0.45">
      <c r="A17" s="31" t="str">
        <f t="shared" si="1"/>
        <v>E06000023_Ofsted: Overall children's services rating</v>
      </c>
      <c r="B17" s="31" t="s">
        <v>265</v>
      </c>
      <c r="C17" s="31" t="s">
        <v>266</v>
      </c>
      <c r="D17" s="31" t="s">
        <v>229</v>
      </c>
      <c r="E17" s="31" t="s">
        <v>230</v>
      </c>
      <c r="F17" s="31" t="s">
        <v>213</v>
      </c>
      <c r="G17" s="31" t="s">
        <v>173</v>
      </c>
      <c r="H17" s="31" t="s">
        <v>231</v>
      </c>
      <c r="I17" s="31" t="s">
        <v>232</v>
      </c>
      <c r="J17" s="31" t="str">
        <f t="shared" si="0"/>
        <v>N/A</v>
      </c>
      <c r="K17" s="31"/>
      <c r="L17" s="31"/>
    </row>
    <row r="18" spans="1:12" x14ac:dyDescent="0.45">
      <c r="A18" s="31" t="str">
        <f t="shared" si="1"/>
        <v>E09000006_Ofsted: Overall children's services rating</v>
      </c>
      <c r="B18" s="31" t="s">
        <v>267</v>
      </c>
      <c r="C18" s="31" t="s">
        <v>268</v>
      </c>
      <c r="D18" s="31" t="s">
        <v>229</v>
      </c>
      <c r="E18" s="31" t="s">
        <v>230</v>
      </c>
      <c r="F18" s="31" t="s">
        <v>213</v>
      </c>
      <c r="G18" s="31" t="s">
        <v>173</v>
      </c>
      <c r="H18" s="31" t="s">
        <v>231</v>
      </c>
      <c r="I18" s="31" t="s">
        <v>235</v>
      </c>
      <c r="J18" s="31" t="str">
        <f t="shared" si="0"/>
        <v>N/A</v>
      </c>
      <c r="K18" s="31"/>
      <c r="L18" s="31"/>
    </row>
    <row r="19" spans="1:12" x14ac:dyDescent="0.45">
      <c r="A19" s="31" t="str">
        <f t="shared" si="1"/>
        <v>E10000002_Ofsted: Overall children's services rating</v>
      </c>
      <c r="B19" s="31" t="s">
        <v>269</v>
      </c>
      <c r="C19" s="31" t="s">
        <v>270</v>
      </c>
      <c r="D19" s="31" t="s">
        <v>229</v>
      </c>
      <c r="E19" s="31" t="s">
        <v>230</v>
      </c>
      <c r="F19" s="31" t="s">
        <v>213</v>
      </c>
      <c r="G19" s="31" t="s">
        <v>173</v>
      </c>
      <c r="H19" s="31" t="s">
        <v>231</v>
      </c>
      <c r="I19" s="31" t="s">
        <v>251</v>
      </c>
      <c r="J19" s="31" t="str">
        <f t="shared" si="0"/>
        <v>N/A</v>
      </c>
      <c r="K19" s="31"/>
      <c r="L19" s="31"/>
    </row>
    <row r="20" spans="1:12" x14ac:dyDescent="0.45">
      <c r="A20" s="31" t="str">
        <f t="shared" si="1"/>
        <v>E08000002_Ofsted: Overall children's services rating</v>
      </c>
      <c r="B20" s="31" t="s">
        <v>271</v>
      </c>
      <c r="C20" s="31" t="s">
        <v>272</v>
      </c>
      <c r="D20" s="31" t="s">
        <v>229</v>
      </c>
      <c r="E20" s="31" t="s">
        <v>230</v>
      </c>
      <c r="F20" s="31" t="s">
        <v>213</v>
      </c>
      <c r="G20" s="31" t="s">
        <v>173</v>
      </c>
      <c r="H20" s="31" t="s">
        <v>231</v>
      </c>
      <c r="I20" s="31" t="s">
        <v>232</v>
      </c>
      <c r="J20" s="31" t="str">
        <f t="shared" si="0"/>
        <v>N/A</v>
      </c>
      <c r="K20" s="31"/>
      <c r="L20" s="31"/>
    </row>
    <row r="21" spans="1:12" x14ac:dyDescent="0.45">
      <c r="A21" s="31" t="str">
        <f t="shared" si="1"/>
        <v>E08000033_Ofsted: Overall children's services rating</v>
      </c>
      <c r="B21" s="31" t="s">
        <v>273</v>
      </c>
      <c r="C21" s="31" t="s">
        <v>274</v>
      </c>
      <c r="D21" s="31" t="s">
        <v>229</v>
      </c>
      <c r="E21" s="31" t="s">
        <v>230</v>
      </c>
      <c r="F21" s="31" t="s">
        <v>213</v>
      </c>
      <c r="G21" s="31" t="s">
        <v>173</v>
      </c>
      <c r="H21" s="31" t="s">
        <v>231</v>
      </c>
      <c r="I21" s="31" t="s">
        <v>235</v>
      </c>
      <c r="J21" s="31" t="str">
        <f t="shared" si="0"/>
        <v>N/A</v>
      </c>
      <c r="K21" s="31"/>
      <c r="L21" s="31"/>
    </row>
    <row r="22" spans="1:12" x14ac:dyDescent="0.45">
      <c r="A22" s="31" t="str">
        <f t="shared" si="1"/>
        <v>E10000003_Ofsted: Overall children's services rating</v>
      </c>
      <c r="B22" s="31" t="s">
        <v>275</v>
      </c>
      <c r="C22" s="31" t="s">
        <v>276</v>
      </c>
      <c r="D22" s="31" t="s">
        <v>229</v>
      </c>
      <c r="E22" s="31" t="s">
        <v>230</v>
      </c>
      <c r="F22" s="31" t="s">
        <v>213</v>
      </c>
      <c r="G22" s="31" t="s">
        <v>173</v>
      </c>
      <c r="H22" s="31" t="s">
        <v>231</v>
      </c>
      <c r="I22" s="31" t="s">
        <v>232</v>
      </c>
      <c r="J22" s="31" t="str">
        <f t="shared" si="0"/>
        <v>N/A</v>
      </c>
      <c r="K22" s="31"/>
      <c r="L22" s="31"/>
    </row>
    <row r="23" spans="1:12" x14ac:dyDescent="0.45">
      <c r="A23" s="31" t="str">
        <f t="shared" si="1"/>
        <v>E09000007_Ofsted: Overall children's services rating</v>
      </c>
      <c r="B23" s="31" t="s">
        <v>277</v>
      </c>
      <c r="C23" s="31" t="s">
        <v>278</v>
      </c>
      <c r="D23" s="31" t="s">
        <v>229</v>
      </c>
      <c r="E23" s="31" t="s">
        <v>230</v>
      </c>
      <c r="F23" s="31" t="s">
        <v>213</v>
      </c>
      <c r="G23" s="31" t="s">
        <v>173</v>
      </c>
      <c r="H23" s="31" t="s">
        <v>231</v>
      </c>
      <c r="I23" s="31" t="s">
        <v>235</v>
      </c>
      <c r="J23" s="31" t="str">
        <f t="shared" si="0"/>
        <v>N/A</v>
      </c>
      <c r="K23" s="31"/>
      <c r="L23" s="31"/>
    </row>
    <row r="24" spans="1:12" x14ac:dyDescent="0.45">
      <c r="A24" s="31" t="str">
        <f t="shared" si="1"/>
        <v>E06000056_Ofsted: Overall children's services rating</v>
      </c>
      <c r="B24" s="31" t="s">
        <v>279</v>
      </c>
      <c r="C24" s="31" t="s">
        <v>280</v>
      </c>
      <c r="D24" s="31" t="s">
        <v>229</v>
      </c>
      <c r="E24" s="31" t="s">
        <v>230</v>
      </c>
      <c r="F24" s="31" t="s">
        <v>213</v>
      </c>
      <c r="G24" s="31" t="s">
        <v>173</v>
      </c>
      <c r="H24" s="31" t="s">
        <v>231</v>
      </c>
      <c r="I24" s="31" t="s">
        <v>235</v>
      </c>
      <c r="J24" s="31" t="str">
        <f t="shared" si="0"/>
        <v>N/A</v>
      </c>
      <c r="K24" s="31"/>
      <c r="L24" s="31"/>
    </row>
    <row r="25" spans="1:12" x14ac:dyDescent="0.45">
      <c r="A25" s="31" t="str">
        <f t="shared" si="1"/>
        <v>E06000050_Ofsted: Overall children's services rating</v>
      </c>
      <c r="B25" s="31" t="s">
        <v>281</v>
      </c>
      <c r="C25" s="31" t="s">
        <v>282</v>
      </c>
      <c r="D25" s="31" t="s">
        <v>229</v>
      </c>
      <c r="E25" s="31" t="s">
        <v>230</v>
      </c>
      <c r="F25" s="31" t="s">
        <v>213</v>
      </c>
      <c r="G25" s="31" t="s">
        <v>173</v>
      </c>
      <c r="H25" s="31" t="s">
        <v>231</v>
      </c>
      <c r="I25" s="31" t="s">
        <v>235</v>
      </c>
      <c r="J25" s="31" t="str">
        <f t="shared" si="0"/>
        <v>N/A</v>
      </c>
      <c r="K25" s="31"/>
      <c r="L25" s="31"/>
    </row>
    <row r="26" spans="1:12" x14ac:dyDescent="0.45">
      <c r="A26" s="31" t="str">
        <f t="shared" si="1"/>
        <v>E08000026_Ofsted: Overall children's services rating</v>
      </c>
      <c r="B26" s="31" t="s">
        <v>283</v>
      </c>
      <c r="C26" s="31" t="s">
        <v>284</v>
      </c>
      <c r="D26" s="31" t="s">
        <v>229</v>
      </c>
      <c r="E26" s="31" t="s">
        <v>230</v>
      </c>
      <c r="F26" s="31" t="s">
        <v>213</v>
      </c>
      <c r="G26" s="31" t="s">
        <v>173</v>
      </c>
      <c r="H26" s="31" t="s">
        <v>231</v>
      </c>
      <c r="I26" s="31" t="s">
        <v>232</v>
      </c>
      <c r="J26" s="31" t="str">
        <f t="shared" si="0"/>
        <v>N/A</v>
      </c>
      <c r="K26" s="31"/>
      <c r="L26" s="31"/>
    </row>
    <row r="27" spans="1:12" x14ac:dyDescent="0.45">
      <c r="A27" s="31" t="str">
        <f t="shared" si="1"/>
        <v>E10000006_Ofsted: Overall children's services rating</v>
      </c>
      <c r="B27" s="31" t="s">
        <v>285</v>
      </c>
      <c r="C27" s="31" t="s">
        <v>286</v>
      </c>
      <c r="D27" s="31" t="s">
        <v>229</v>
      </c>
      <c r="E27" s="31" t="s">
        <v>230</v>
      </c>
      <c r="F27" s="31" t="s">
        <v>213</v>
      </c>
      <c r="G27" s="31" t="s">
        <v>173</v>
      </c>
      <c r="H27" s="31" t="s">
        <v>231</v>
      </c>
      <c r="I27" s="31" t="s">
        <v>232</v>
      </c>
      <c r="J27" s="31" t="str">
        <f t="shared" si="0"/>
        <v>N/A</v>
      </c>
      <c r="K27" s="31"/>
      <c r="L27" s="31"/>
    </row>
    <row r="28" spans="1:12" x14ac:dyDescent="0.45">
      <c r="A28" s="31" t="str">
        <f t="shared" si="1"/>
        <v>E06000005_Ofsted: Overall children's services rating</v>
      </c>
      <c r="B28" s="31" t="s">
        <v>287</v>
      </c>
      <c r="C28" s="31" t="s">
        <v>288</v>
      </c>
      <c r="D28" s="31" t="s">
        <v>229</v>
      </c>
      <c r="E28" s="31" t="s">
        <v>230</v>
      </c>
      <c r="F28" s="31" t="s">
        <v>213</v>
      </c>
      <c r="G28" s="31" t="s">
        <v>173</v>
      </c>
      <c r="H28" s="31" t="s">
        <v>231</v>
      </c>
      <c r="I28" s="31" t="s">
        <v>232</v>
      </c>
      <c r="J28" s="31" t="str">
        <f t="shared" si="0"/>
        <v>N/A</v>
      </c>
      <c r="K28" s="31"/>
      <c r="L28" s="31"/>
    </row>
    <row r="29" spans="1:12" x14ac:dyDescent="0.45">
      <c r="A29" s="31" t="str">
        <f t="shared" si="1"/>
        <v>E06000015_Ofsted: Overall children's services rating</v>
      </c>
      <c r="B29" s="31" t="s">
        <v>289</v>
      </c>
      <c r="C29" s="31" t="s">
        <v>290</v>
      </c>
      <c r="D29" s="31" t="s">
        <v>229</v>
      </c>
      <c r="E29" s="31" t="s">
        <v>230</v>
      </c>
      <c r="F29" s="31" t="s">
        <v>213</v>
      </c>
      <c r="G29" s="31" t="s">
        <v>173</v>
      </c>
      <c r="H29" s="31" t="s">
        <v>231</v>
      </c>
      <c r="I29" s="31" t="s">
        <v>235</v>
      </c>
      <c r="J29" s="31" t="str">
        <f t="shared" si="0"/>
        <v>N/A</v>
      </c>
      <c r="K29" s="31"/>
      <c r="L29" s="31"/>
    </row>
    <row r="30" spans="1:12" x14ac:dyDescent="0.45">
      <c r="A30" s="31" t="str">
        <f t="shared" si="1"/>
        <v>E10000007_Ofsted: Overall children's services rating</v>
      </c>
      <c r="B30" s="31" t="s">
        <v>291</v>
      </c>
      <c r="C30" s="31" t="s">
        <v>292</v>
      </c>
      <c r="D30" s="31" t="s">
        <v>229</v>
      </c>
      <c r="E30" s="31" t="s">
        <v>230</v>
      </c>
      <c r="F30" s="31" t="s">
        <v>213</v>
      </c>
      <c r="G30" s="31" t="s">
        <v>173</v>
      </c>
      <c r="H30" s="31" t="s">
        <v>231</v>
      </c>
      <c r="I30" s="31" t="s">
        <v>232</v>
      </c>
      <c r="J30" s="31" t="str">
        <f t="shared" si="0"/>
        <v>N/A</v>
      </c>
      <c r="K30" s="31"/>
      <c r="L30" s="31"/>
    </row>
    <row r="31" spans="1:12" x14ac:dyDescent="0.45">
      <c r="A31" s="31" t="str">
        <f t="shared" si="1"/>
        <v>E08000017_Ofsted: Overall children's services rating</v>
      </c>
      <c r="B31" s="31" t="s">
        <v>293</v>
      </c>
      <c r="C31" s="31" t="s">
        <v>294</v>
      </c>
      <c r="D31" s="31" t="s">
        <v>229</v>
      </c>
      <c r="E31" s="31" t="s">
        <v>230</v>
      </c>
      <c r="F31" s="31" t="s">
        <v>213</v>
      </c>
      <c r="G31" s="31" t="s">
        <v>173</v>
      </c>
      <c r="H31" s="31" t="s">
        <v>231</v>
      </c>
      <c r="I31" s="31" t="s">
        <v>235</v>
      </c>
      <c r="J31" s="31" t="str">
        <f t="shared" si="0"/>
        <v>N/A</v>
      </c>
      <c r="K31" s="31"/>
      <c r="L31" s="31"/>
    </row>
    <row r="32" spans="1:12" x14ac:dyDescent="0.45">
      <c r="A32" s="31" t="str">
        <f t="shared" si="1"/>
        <v>E10000009_Ofsted: Overall children's services rating</v>
      </c>
      <c r="B32" s="31" t="s">
        <v>295</v>
      </c>
      <c r="C32" s="31" t="s">
        <v>296</v>
      </c>
      <c r="D32" s="31" t="s">
        <v>229</v>
      </c>
      <c r="E32" s="31" t="s">
        <v>230</v>
      </c>
      <c r="F32" s="31" t="s">
        <v>213</v>
      </c>
      <c r="G32" s="31" t="s">
        <v>173</v>
      </c>
      <c r="H32" s="31" t="s">
        <v>231</v>
      </c>
      <c r="I32" s="31" t="s">
        <v>256</v>
      </c>
      <c r="J32" s="31" t="str">
        <f t="shared" si="0"/>
        <v>N/A</v>
      </c>
      <c r="K32" s="31"/>
      <c r="L32" s="31"/>
    </row>
    <row r="33" spans="1:12" x14ac:dyDescent="0.45">
      <c r="A33" s="31" t="str">
        <f t="shared" si="1"/>
        <v>E08000027_Ofsted: Overall children's services rating</v>
      </c>
      <c r="B33" s="31" t="s">
        <v>297</v>
      </c>
      <c r="C33" s="31" t="s">
        <v>298</v>
      </c>
      <c r="D33" s="31" t="s">
        <v>229</v>
      </c>
      <c r="E33" s="31" t="s">
        <v>230</v>
      </c>
      <c r="F33" s="31" t="s">
        <v>213</v>
      </c>
      <c r="G33" s="31" t="s">
        <v>173</v>
      </c>
      <c r="H33" s="31" t="s">
        <v>231</v>
      </c>
      <c r="I33" s="31" t="s">
        <v>232</v>
      </c>
      <c r="J33" s="31" t="str">
        <f t="shared" si="0"/>
        <v>N/A</v>
      </c>
      <c r="K33" s="31"/>
      <c r="L33" s="31"/>
    </row>
    <row r="34" spans="1:12" x14ac:dyDescent="0.45">
      <c r="A34" s="31" t="str">
        <f t="shared" si="1"/>
        <v>E10000011_Ofsted: Overall children's services rating</v>
      </c>
      <c r="B34" s="31" t="s">
        <v>299</v>
      </c>
      <c r="C34" s="31" t="s">
        <v>300</v>
      </c>
      <c r="D34" s="31" t="s">
        <v>229</v>
      </c>
      <c r="E34" s="31" t="s">
        <v>230</v>
      </c>
      <c r="F34" s="31" t="s">
        <v>213</v>
      </c>
      <c r="G34" s="31" t="s">
        <v>173</v>
      </c>
      <c r="H34" s="31" t="s">
        <v>231</v>
      </c>
      <c r="I34" s="31" t="s">
        <v>244</v>
      </c>
      <c r="J34" s="31" t="str">
        <f t="shared" si="0"/>
        <v>N/A</v>
      </c>
      <c r="K34" s="31"/>
      <c r="L34" s="31"/>
    </row>
    <row r="35" spans="1:12" x14ac:dyDescent="0.45">
      <c r="A35" s="31" t="str">
        <f t="shared" si="1"/>
        <v>E09000010_Ofsted: Overall children's services rating</v>
      </c>
      <c r="B35" s="31" t="s">
        <v>301</v>
      </c>
      <c r="C35" s="31" t="s">
        <v>302</v>
      </c>
      <c r="D35" s="31" t="s">
        <v>229</v>
      </c>
      <c r="E35" s="31" t="s">
        <v>230</v>
      </c>
      <c r="F35" s="31" t="s">
        <v>213</v>
      </c>
      <c r="G35" s="31" t="s">
        <v>173</v>
      </c>
      <c r="H35" s="31" t="s">
        <v>231</v>
      </c>
      <c r="I35" s="31" t="s">
        <v>235</v>
      </c>
      <c r="J35" s="31" t="str">
        <f t="shared" si="0"/>
        <v>N/A</v>
      </c>
      <c r="K35" s="31"/>
      <c r="L35" s="31"/>
    </row>
    <row r="36" spans="1:12" x14ac:dyDescent="0.45">
      <c r="A36" s="31" t="str">
        <f t="shared" si="1"/>
        <v>E10000012_Ofsted: Overall children's services rating</v>
      </c>
      <c r="B36" s="31" t="s">
        <v>303</v>
      </c>
      <c r="C36" s="31" t="s">
        <v>304</v>
      </c>
      <c r="D36" s="31" t="s">
        <v>229</v>
      </c>
      <c r="E36" s="31" t="s">
        <v>230</v>
      </c>
      <c r="F36" s="31" t="s">
        <v>213</v>
      </c>
      <c r="G36" s="31" t="s">
        <v>173</v>
      </c>
      <c r="H36" s="31" t="s">
        <v>231</v>
      </c>
      <c r="I36" s="31" t="s">
        <v>244</v>
      </c>
      <c r="J36" s="31" t="str">
        <f t="shared" si="0"/>
        <v>N/A</v>
      </c>
      <c r="K36" s="31"/>
      <c r="L36" s="31"/>
    </row>
    <row r="37" spans="1:12" x14ac:dyDescent="0.45">
      <c r="A37" s="31" t="str">
        <f t="shared" si="1"/>
        <v>E08000020_Ofsted: Overall children's services rating</v>
      </c>
      <c r="B37" s="31" t="s">
        <v>305</v>
      </c>
      <c r="C37" s="31" t="s">
        <v>306</v>
      </c>
      <c r="D37" s="31" t="s">
        <v>229</v>
      </c>
      <c r="E37" s="31" t="s">
        <v>230</v>
      </c>
      <c r="F37" s="31" t="s">
        <v>213</v>
      </c>
      <c r="G37" s="31" t="s">
        <v>173</v>
      </c>
      <c r="H37" s="31" t="s">
        <v>231</v>
      </c>
      <c r="I37" s="31" t="s">
        <v>235</v>
      </c>
      <c r="J37" s="31" t="str">
        <f t="shared" si="0"/>
        <v>N/A</v>
      </c>
      <c r="K37" s="31"/>
      <c r="L37" s="31"/>
    </row>
    <row r="38" spans="1:12" x14ac:dyDescent="0.45">
      <c r="A38" s="31" t="str">
        <f t="shared" si="1"/>
        <v>E10000013_Ofsted: Overall children's services rating</v>
      </c>
      <c r="B38" s="31" t="s">
        <v>307</v>
      </c>
      <c r="C38" s="31" t="s">
        <v>308</v>
      </c>
      <c r="D38" s="31" t="s">
        <v>229</v>
      </c>
      <c r="E38" s="31" t="s">
        <v>230</v>
      </c>
      <c r="F38" s="31" t="s">
        <v>213</v>
      </c>
      <c r="G38" s="31" t="s">
        <v>173</v>
      </c>
      <c r="H38" s="31" t="s">
        <v>231</v>
      </c>
      <c r="I38" s="31" t="s">
        <v>251</v>
      </c>
      <c r="J38" s="31" t="str">
        <f t="shared" si="0"/>
        <v>N/A</v>
      </c>
      <c r="K38" s="31"/>
      <c r="L38" s="31"/>
    </row>
    <row r="39" spans="1:12" x14ac:dyDescent="0.45">
      <c r="A39" s="31" t="str">
        <f t="shared" si="1"/>
        <v>E10000014_Ofsted: Overall children's services rating</v>
      </c>
      <c r="B39" s="31" t="s">
        <v>309</v>
      </c>
      <c r="C39" s="31" t="s">
        <v>310</v>
      </c>
      <c r="D39" s="31" t="s">
        <v>229</v>
      </c>
      <c r="E39" s="31" t="s">
        <v>230</v>
      </c>
      <c r="F39" s="31" t="s">
        <v>213</v>
      </c>
      <c r="G39" s="31" t="s">
        <v>173</v>
      </c>
      <c r="H39" s="31" t="s">
        <v>231</v>
      </c>
      <c r="I39" s="31" t="s">
        <v>244</v>
      </c>
      <c r="J39" s="31" t="str">
        <f t="shared" si="0"/>
        <v>N/A</v>
      </c>
      <c r="K39" s="31"/>
      <c r="L39" s="31"/>
    </row>
    <row r="40" spans="1:12" x14ac:dyDescent="0.45">
      <c r="A40" s="31" t="str">
        <f t="shared" si="1"/>
        <v>E09000014_Ofsted: Overall children's services rating</v>
      </c>
      <c r="B40" s="31" t="s">
        <v>311</v>
      </c>
      <c r="C40" s="31" t="s">
        <v>312</v>
      </c>
      <c r="D40" s="31" t="s">
        <v>229</v>
      </c>
      <c r="E40" s="31" t="s">
        <v>230</v>
      </c>
      <c r="F40" s="31" t="s">
        <v>213</v>
      </c>
      <c r="G40" s="31" t="s">
        <v>173</v>
      </c>
      <c r="H40" s="31" t="s">
        <v>231</v>
      </c>
      <c r="I40" s="31" t="s">
        <v>232</v>
      </c>
      <c r="J40" s="31" t="str">
        <f t="shared" si="0"/>
        <v>N/A</v>
      </c>
      <c r="K40" s="31"/>
      <c r="L40" s="31"/>
    </row>
    <row r="41" spans="1:12" x14ac:dyDescent="0.45">
      <c r="A41" s="31" t="str">
        <f t="shared" si="1"/>
        <v>E06000001_Ofsted: Overall children's services rating</v>
      </c>
      <c r="B41" s="31" t="s">
        <v>313</v>
      </c>
      <c r="C41" s="31" t="s">
        <v>314</v>
      </c>
      <c r="D41" s="31" t="s">
        <v>229</v>
      </c>
      <c r="E41" s="31" t="s">
        <v>230</v>
      </c>
      <c r="F41" s="31" t="s">
        <v>213</v>
      </c>
      <c r="G41" s="31" t="s">
        <v>173</v>
      </c>
      <c r="H41" s="31" t="s">
        <v>231</v>
      </c>
      <c r="I41" s="31" t="s">
        <v>235</v>
      </c>
      <c r="J41" s="31" t="str">
        <f t="shared" si="0"/>
        <v>N/A</v>
      </c>
      <c r="K41" s="31"/>
      <c r="L41" s="31"/>
    </row>
    <row r="42" spans="1:12" x14ac:dyDescent="0.45">
      <c r="A42" s="31" t="str">
        <f t="shared" si="1"/>
        <v>E09000016_Ofsted: Overall children's services rating</v>
      </c>
      <c r="B42" s="31" t="s">
        <v>315</v>
      </c>
      <c r="C42" s="31" t="s">
        <v>316</v>
      </c>
      <c r="D42" s="31" t="s">
        <v>229</v>
      </c>
      <c r="E42" s="31" t="s">
        <v>230</v>
      </c>
      <c r="F42" s="31" t="s">
        <v>213</v>
      </c>
      <c r="G42" s="31" t="s">
        <v>173</v>
      </c>
      <c r="H42" s="31" t="s">
        <v>231</v>
      </c>
      <c r="I42" s="31" t="s">
        <v>235</v>
      </c>
      <c r="J42" s="31" t="str">
        <f t="shared" si="0"/>
        <v>N/A</v>
      </c>
      <c r="K42" s="31"/>
      <c r="L42" s="31"/>
    </row>
    <row r="43" spans="1:12" x14ac:dyDescent="0.45">
      <c r="A43" s="31" t="str">
        <f t="shared" si="1"/>
        <v>E06000019_Ofsted: Overall children's services rating</v>
      </c>
      <c r="B43" s="31" t="s">
        <v>317</v>
      </c>
      <c r="C43" s="31" t="s">
        <v>318</v>
      </c>
      <c r="D43" s="31" t="s">
        <v>229</v>
      </c>
      <c r="E43" s="31" t="s">
        <v>230</v>
      </c>
      <c r="F43" s="31" t="s">
        <v>213</v>
      </c>
      <c r="G43" s="31" t="s">
        <v>173</v>
      </c>
      <c r="H43" s="31" t="s">
        <v>231</v>
      </c>
      <c r="I43" s="31" t="s">
        <v>232</v>
      </c>
      <c r="J43" s="31" t="str">
        <f t="shared" si="0"/>
        <v>N/A</v>
      </c>
      <c r="K43" s="31"/>
      <c r="L43" s="31"/>
    </row>
    <row r="44" spans="1:12" x14ac:dyDescent="0.45">
      <c r="A44" s="31" t="str">
        <f t="shared" si="1"/>
        <v>E10000015_Ofsted: Overall children's services rating</v>
      </c>
      <c r="B44" s="31" t="s">
        <v>319</v>
      </c>
      <c r="C44" s="31" t="s">
        <v>320</v>
      </c>
      <c r="D44" s="31" t="s">
        <v>229</v>
      </c>
      <c r="E44" s="31" t="s">
        <v>230</v>
      </c>
      <c r="F44" s="31" t="s">
        <v>213</v>
      </c>
      <c r="G44" s="31" t="s">
        <v>173</v>
      </c>
      <c r="H44" s="31" t="s">
        <v>231</v>
      </c>
      <c r="I44" s="31" t="s">
        <v>235</v>
      </c>
      <c r="J44" s="31" t="str">
        <f t="shared" si="0"/>
        <v>N/A</v>
      </c>
      <c r="K44" s="31"/>
      <c r="L44" s="31"/>
    </row>
    <row r="45" spans="1:12" x14ac:dyDescent="0.45">
      <c r="A45" s="31" t="str">
        <f t="shared" si="1"/>
        <v>E09000017_Ofsted: Overall children's services rating</v>
      </c>
      <c r="B45" s="31" t="s">
        <v>321</v>
      </c>
      <c r="C45" s="31" t="s">
        <v>322</v>
      </c>
      <c r="D45" s="31" t="s">
        <v>229</v>
      </c>
      <c r="E45" s="31" t="s">
        <v>230</v>
      </c>
      <c r="F45" s="31" t="s">
        <v>213</v>
      </c>
      <c r="G45" s="31" t="s">
        <v>173</v>
      </c>
      <c r="H45" s="31" t="s">
        <v>231</v>
      </c>
      <c r="I45" s="31" t="s">
        <v>235</v>
      </c>
      <c r="J45" s="31" t="str">
        <f t="shared" si="0"/>
        <v>N/A</v>
      </c>
      <c r="K45" s="31"/>
      <c r="L45" s="31"/>
    </row>
    <row r="46" spans="1:12" x14ac:dyDescent="0.45">
      <c r="A46" s="31" t="str">
        <f t="shared" si="1"/>
        <v>E09000018_Ofsted: Overall children's services rating</v>
      </c>
      <c r="B46" s="31" t="s">
        <v>323</v>
      </c>
      <c r="C46" s="31" t="s">
        <v>324</v>
      </c>
      <c r="D46" s="31" t="s">
        <v>229</v>
      </c>
      <c r="E46" s="31" t="s">
        <v>230</v>
      </c>
      <c r="F46" s="31" t="s">
        <v>213</v>
      </c>
      <c r="G46" s="31" t="s">
        <v>173</v>
      </c>
      <c r="H46" s="31" t="s">
        <v>231</v>
      </c>
      <c r="I46" s="31" t="s">
        <v>235</v>
      </c>
      <c r="J46" s="31" t="str">
        <f t="shared" si="0"/>
        <v>N/A</v>
      </c>
      <c r="K46" s="31"/>
      <c r="L46" s="31"/>
    </row>
    <row r="47" spans="1:12" x14ac:dyDescent="0.45">
      <c r="A47" s="31" t="str">
        <f t="shared" si="1"/>
        <v>E06000046_Ofsted: Overall children's services rating</v>
      </c>
      <c r="B47" s="31" t="s">
        <v>325</v>
      </c>
      <c r="C47" s="31" t="s">
        <v>326</v>
      </c>
      <c r="D47" s="31" t="s">
        <v>229</v>
      </c>
      <c r="E47" s="31" t="s">
        <v>230</v>
      </c>
      <c r="F47" s="31" t="s">
        <v>213</v>
      </c>
      <c r="G47" s="31" t="s">
        <v>173</v>
      </c>
      <c r="H47" s="31" t="s">
        <v>231</v>
      </c>
      <c r="I47" s="31" t="s">
        <v>235</v>
      </c>
      <c r="J47" s="31" t="str">
        <f t="shared" si="0"/>
        <v>N/A</v>
      </c>
      <c r="K47" s="31"/>
      <c r="L47" s="31"/>
    </row>
    <row r="48" spans="1:12" x14ac:dyDescent="0.45">
      <c r="A48" s="31" t="str">
        <f t="shared" si="1"/>
        <v>E10000016_Ofsted: Overall children's services rating</v>
      </c>
      <c r="B48" s="31" t="s">
        <v>327</v>
      </c>
      <c r="C48" s="31" t="s">
        <v>328</v>
      </c>
      <c r="D48" s="31" t="s">
        <v>229</v>
      </c>
      <c r="E48" s="31" t="s">
        <v>230</v>
      </c>
      <c r="F48" s="31" t="s">
        <v>213</v>
      </c>
      <c r="G48" s="31" t="s">
        <v>173</v>
      </c>
      <c r="H48" s="31" t="s">
        <v>231</v>
      </c>
      <c r="I48" s="31" t="s">
        <v>235</v>
      </c>
      <c r="J48" s="31" t="str">
        <f t="shared" si="0"/>
        <v>N/A</v>
      </c>
      <c r="K48" s="31"/>
      <c r="L48" s="31"/>
    </row>
    <row r="49" spans="1:12" x14ac:dyDescent="0.45">
      <c r="A49" s="31" t="str">
        <f t="shared" si="1"/>
        <v>E06000010_Ofsted: Overall children's services rating</v>
      </c>
      <c r="B49" s="31" t="s">
        <v>329</v>
      </c>
      <c r="C49" s="31" t="s">
        <v>330</v>
      </c>
      <c r="D49" s="31" t="s">
        <v>229</v>
      </c>
      <c r="E49" s="31" t="s">
        <v>230</v>
      </c>
      <c r="F49" s="31" t="s">
        <v>213</v>
      </c>
      <c r="G49" s="31" t="s">
        <v>173</v>
      </c>
      <c r="H49" s="31" t="s">
        <v>231</v>
      </c>
      <c r="I49" s="31" t="s">
        <v>251</v>
      </c>
      <c r="J49" s="31" t="str">
        <f t="shared" si="0"/>
        <v>N/A</v>
      </c>
      <c r="K49" s="31"/>
      <c r="L49" s="31"/>
    </row>
    <row r="50" spans="1:12" x14ac:dyDescent="0.45">
      <c r="A50" s="31" t="str">
        <f t="shared" si="1"/>
        <v>E08000034_Ofsted: Overall children's services rating</v>
      </c>
      <c r="B50" s="31" t="s">
        <v>331</v>
      </c>
      <c r="C50" s="31" t="s">
        <v>332</v>
      </c>
      <c r="D50" s="31" t="s">
        <v>229</v>
      </c>
      <c r="E50" s="31" t="s">
        <v>230</v>
      </c>
      <c r="F50" s="31" t="s">
        <v>213</v>
      </c>
      <c r="G50" s="31" t="s">
        <v>173</v>
      </c>
      <c r="H50" s="31" t="s">
        <v>231</v>
      </c>
      <c r="I50" s="31" t="s">
        <v>232</v>
      </c>
      <c r="J50" s="31" t="str">
        <f t="shared" ref="J50:J102" si="2">IF(ISNUMBER(I50),I50,"N/A")</f>
        <v>N/A</v>
      </c>
      <c r="K50" s="31"/>
      <c r="L50" s="31"/>
    </row>
    <row r="51" spans="1:12" x14ac:dyDescent="0.45">
      <c r="A51" s="31" t="str">
        <f t="shared" si="1"/>
        <v>E08000011_Ofsted: Overall children's services rating</v>
      </c>
      <c r="B51" s="31" t="s">
        <v>333</v>
      </c>
      <c r="C51" s="31" t="s">
        <v>334</v>
      </c>
      <c r="D51" s="31" t="s">
        <v>229</v>
      </c>
      <c r="E51" s="31" t="s">
        <v>230</v>
      </c>
      <c r="F51" s="31" t="s">
        <v>213</v>
      </c>
      <c r="G51" s="31" t="s">
        <v>173</v>
      </c>
      <c r="H51" s="31" t="s">
        <v>231</v>
      </c>
      <c r="I51" s="31" t="s">
        <v>232</v>
      </c>
      <c r="J51" s="31" t="str">
        <f t="shared" si="2"/>
        <v>N/A</v>
      </c>
      <c r="K51" s="31"/>
      <c r="L51" s="31"/>
    </row>
    <row r="52" spans="1:12" x14ac:dyDescent="0.45">
      <c r="A52" s="31" t="str">
        <f t="shared" si="1"/>
        <v>E09000022_Ofsted: Overall children's services rating</v>
      </c>
      <c r="B52" s="31" t="s">
        <v>335</v>
      </c>
      <c r="C52" s="31" t="s">
        <v>336</v>
      </c>
      <c r="D52" s="31" t="s">
        <v>229</v>
      </c>
      <c r="E52" s="31" t="s">
        <v>230</v>
      </c>
      <c r="F52" s="31" t="s">
        <v>213</v>
      </c>
      <c r="G52" s="31" t="s">
        <v>173</v>
      </c>
      <c r="H52" s="31" t="s">
        <v>231</v>
      </c>
      <c r="I52" s="31" t="s">
        <v>232</v>
      </c>
      <c r="J52" s="31" t="str">
        <f t="shared" si="2"/>
        <v>N/A</v>
      </c>
      <c r="K52" s="31"/>
      <c r="L52" s="31"/>
    </row>
    <row r="53" spans="1:12" x14ac:dyDescent="0.45">
      <c r="A53" s="31" t="str">
        <f t="shared" si="1"/>
        <v>E10000017_Ofsted: Overall children's services rating</v>
      </c>
      <c r="B53" s="31" t="s">
        <v>337</v>
      </c>
      <c r="C53" s="31" t="s">
        <v>338</v>
      </c>
      <c r="D53" s="31" t="s">
        <v>229</v>
      </c>
      <c r="E53" s="31" t="s">
        <v>230</v>
      </c>
      <c r="F53" s="31" t="s">
        <v>213</v>
      </c>
      <c r="G53" s="31" t="s">
        <v>173</v>
      </c>
      <c r="H53" s="31" t="s">
        <v>231</v>
      </c>
      <c r="I53" s="31" t="s">
        <v>232</v>
      </c>
      <c r="J53" s="31" t="str">
        <f t="shared" si="2"/>
        <v>N/A</v>
      </c>
      <c r="K53" s="31"/>
      <c r="L53" s="31"/>
    </row>
    <row r="54" spans="1:12" x14ac:dyDescent="0.45">
      <c r="A54" s="31" t="str">
        <f t="shared" si="1"/>
        <v>E08000035_Ofsted: Overall children's services rating</v>
      </c>
      <c r="B54" s="31" t="s">
        <v>339</v>
      </c>
      <c r="C54" s="31" t="s">
        <v>340</v>
      </c>
      <c r="D54" s="31" t="s">
        <v>229</v>
      </c>
      <c r="E54" s="31" t="s">
        <v>230</v>
      </c>
      <c r="F54" s="31" t="s">
        <v>213</v>
      </c>
      <c r="G54" s="31" t="s">
        <v>173</v>
      </c>
      <c r="H54" s="31" t="s">
        <v>231</v>
      </c>
      <c r="I54" s="31" t="s">
        <v>244</v>
      </c>
      <c r="J54" s="31" t="str">
        <f t="shared" si="2"/>
        <v>N/A</v>
      </c>
      <c r="K54" s="31"/>
      <c r="L54" s="31"/>
    </row>
    <row r="55" spans="1:12" x14ac:dyDescent="0.45">
      <c r="A55" s="31" t="str">
        <f t="shared" si="1"/>
        <v>E06000016_Ofsted: Overall children's services rating</v>
      </c>
      <c r="B55" s="31" t="s">
        <v>341</v>
      </c>
      <c r="C55" s="31" t="s">
        <v>342</v>
      </c>
      <c r="D55" s="31" t="s">
        <v>229</v>
      </c>
      <c r="E55" s="31" t="s">
        <v>230</v>
      </c>
      <c r="F55" s="31" t="s">
        <v>213</v>
      </c>
      <c r="G55" s="31" t="s">
        <v>173</v>
      </c>
      <c r="H55" s="31" t="s">
        <v>231</v>
      </c>
      <c r="I55" s="31" t="s">
        <v>232</v>
      </c>
      <c r="J55" s="31" t="str">
        <f t="shared" si="2"/>
        <v>N/A</v>
      </c>
      <c r="K55" s="31"/>
      <c r="L55" s="31"/>
    </row>
    <row r="56" spans="1:12" x14ac:dyDescent="0.45">
      <c r="A56" s="31" t="str">
        <f t="shared" si="1"/>
        <v>E09000023_Ofsted: Overall children's services rating</v>
      </c>
      <c r="B56" s="31" t="s">
        <v>343</v>
      </c>
      <c r="C56" s="31" t="s">
        <v>344</v>
      </c>
      <c r="D56" s="31" t="s">
        <v>229</v>
      </c>
      <c r="E56" s="31" t="s">
        <v>230</v>
      </c>
      <c r="F56" s="31" t="s">
        <v>213</v>
      </c>
      <c r="G56" s="31" t="s">
        <v>173</v>
      </c>
      <c r="H56" s="31" t="s">
        <v>231</v>
      </c>
      <c r="I56" s="31" t="s">
        <v>232</v>
      </c>
      <c r="J56" s="31" t="str">
        <f t="shared" si="2"/>
        <v>N/A</v>
      </c>
      <c r="K56" s="31"/>
      <c r="L56" s="31"/>
    </row>
    <row r="57" spans="1:12" x14ac:dyDescent="0.45">
      <c r="A57" s="31" t="str">
        <f t="shared" si="1"/>
        <v>E10000019_Ofsted: Overall children's services rating</v>
      </c>
      <c r="B57" s="31" t="s">
        <v>345</v>
      </c>
      <c r="C57" s="31" t="s">
        <v>346</v>
      </c>
      <c r="D57" s="31" t="s">
        <v>229</v>
      </c>
      <c r="E57" s="31" t="s">
        <v>230</v>
      </c>
      <c r="F57" s="31" t="s">
        <v>213</v>
      </c>
      <c r="G57" s="31" t="s">
        <v>173</v>
      </c>
      <c r="H57" s="31" t="s">
        <v>231</v>
      </c>
      <c r="I57" s="31" t="s">
        <v>244</v>
      </c>
      <c r="J57" s="31" t="str">
        <f t="shared" si="2"/>
        <v>N/A</v>
      </c>
      <c r="K57" s="31"/>
      <c r="L57" s="31"/>
    </row>
    <row r="58" spans="1:12" x14ac:dyDescent="0.45">
      <c r="A58" s="31" t="str">
        <f t="shared" si="1"/>
        <v>E08000012_Ofsted: Overall children's services rating</v>
      </c>
      <c r="B58" s="31" t="s">
        <v>347</v>
      </c>
      <c r="C58" s="31" t="s">
        <v>348</v>
      </c>
      <c r="D58" s="31" t="s">
        <v>229</v>
      </c>
      <c r="E58" s="31" t="s">
        <v>230</v>
      </c>
      <c r="F58" s="31" t="s">
        <v>213</v>
      </c>
      <c r="G58" s="31" t="s">
        <v>173</v>
      </c>
      <c r="H58" s="31" t="s">
        <v>231</v>
      </c>
      <c r="I58" s="31" t="s">
        <v>232</v>
      </c>
      <c r="J58" s="31" t="str">
        <f t="shared" si="2"/>
        <v>N/A</v>
      </c>
      <c r="K58" s="31"/>
      <c r="L58" s="31"/>
    </row>
    <row r="59" spans="1:12" x14ac:dyDescent="0.45">
      <c r="A59" s="31" t="str">
        <f t="shared" si="1"/>
        <v>E08000003_Ofsted: Overall children's services rating</v>
      </c>
      <c r="B59" s="31" t="s">
        <v>349</v>
      </c>
      <c r="C59" s="31" t="s">
        <v>350</v>
      </c>
      <c r="D59" s="31" t="s">
        <v>229</v>
      </c>
      <c r="E59" s="31" t="s">
        <v>230</v>
      </c>
      <c r="F59" s="31" t="s">
        <v>213</v>
      </c>
      <c r="G59" s="31" t="s">
        <v>173</v>
      </c>
      <c r="H59" s="31" t="s">
        <v>231</v>
      </c>
      <c r="I59" s="31" t="s">
        <v>232</v>
      </c>
      <c r="J59" s="31" t="str">
        <f t="shared" si="2"/>
        <v>N/A</v>
      </c>
      <c r="K59" s="31"/>
      <c r="L59" s="31"/>
    </row>
    <row r="60" spans="1:12" x14ac:dyDescent="0.45">
      <c r="A60" s="31" t="str">
        <f t="shared" si="1"/>
        <v>E06000035_Ofsted: Overall children's services rating</v>
      </c>
      <c r="B60" s="31" t="s">
        <v>351</v>
      </c>
      <c r="C60" s="31" t="s">
        <v>352</v>
      </c>
      <c r="D60" s="31" t="s">
        <v>229</v>
      </c>
      <c r="E60" s="31" t="s">
        <v>230</v>
      </c>
      <c r="F60" s="31" t="s">
        <v>213</v>
      </c>
      <c r="G60" s="31" t="s">
        <v>173</v>
      </c>
      <c r="H60" s="31" t="s">
        <v>231</v>
      </c>
      <c r="I60" s="31" t="s">
        <v>251</v>
      </c>
      <c r="J60" s="31" t="str">
        <f t="shared" si="2"/>
        <v>N/A</v>
      </c>
      <c r="K60" s="31"/>
      <c r="L60" s="31"/>
    </row>
    <row r="61" spans="1:12" x14ac:dyDescent="0.45">
      <c r="A61" s="31" t="str">
        <f t="shared" si="1"/>
        <v>E09000024_Ofsted: Overall children's services rating</v>
      </c>
      <c r="B61" s="31" t="s">
        <v>353</v>
      </c>
      <c r="C61" s="31" t="s">
        <v>354</v>
      </c>
      <c r="D61" s="31" t="s">
        <v>229</v>
      </c>
      <c r="E61" s="31" t="s">
        <v>230</v>
      </c>
      <c r="F61" s="31" t="s">
        <v>213</v>
      </c>
      <c r="G61" s="31" t="s">
        <v>173</v>
      </c>
      <c r="H61" s="31" t="s">
        <v>231</v>
      </c>
      <c r="I61" s="31" t="s">
        <v>235</v>
      </c>
      <c r="J61" s="31" t="str">
        <f t="shared" si="2"/>
        <v>N/A</v>
      </c>
      <c r="K61" s="31"/>
      <c r="L61" s="31"/>
    </row>
    <row r="62" spans="1:12" x14ac:dyDescent="0.45">
      <c r="A62" s="31" t="str">
        <f t="shared" si="1"/>
        <v>E06000042_Ofsted: Overall children's services rating</v>
      </c>
      <c r="B62" s="31" t="s">
        <v>355</v>
      </c>
      <c r="C62" s="31" t="s">
        <v>356</v>
      </c>
      <c r="D62" s="31" t="s">
        <v>229</v>
      </c>
      <c r="E62" s="31" t="s">
        <v>230</v>
      </c>
      <c r="F62" s="31" t="s">
        <v>213</v>
      </c>
      <c r="G62" s="31" t="s">
        <v>173</v>
      </c>
      <c r="H62" s="31" t="s">
        <v>231</v>
      </c>
      <c r="I62" s="31" t="s">
        <v>232</v>
      </c>
      <c r="J62" s="31" t="str">
        <f t="shared" si="2"/>
        <v>N/A</v>
      </c>
      <c r="K62" s="31"/>
      <c r="L62" s="31"/>
    </row>
    <row r="63" spans="1:12" x14ac:dyDescent="0.45">
      <c r="A63" s="31" t="str">
        <f t="shared" si="1"/>
        <v>E08000021_Ofsted: Overall children's services rating</v>
      </c>
      <c r="B63" s="31" t="s">
        <v>357</v>
      </c>
      <c r="C63" s="31" t="s">
        <v>358</v>
      </c>
      <c r="D63" s="31" t="s">
        <v>229</v>
      </c>
      <c r="E63" s="31" t="s">
        <v>230</v>
      </c>
      <c r="F63" s="31" t="s">
        <v>213</v>
      </c>
      <c r="G63" s="31" t="s">
        <v>173</v>
      </c>
      <c r="H63" s="31" t="s">
        <v>231</v>
      </c>
      <c r="I63" s="31" t="s">
        <v>232</v>
      </c>
      <c r="J63" s="31" t="str">
        <f t="shared" si="2"/>
        <v>N/A</v>
      </c>
      <c r="K63" s="31"/>
      <c r="L63" s="31"/>
    </row>
    <row r="64" spans="1:12" x14ac:dyDescent="0.45">
      <c r="A64" s="31" t="str">
        <f t="shared" si="1"/>
        <v>E09000025_Ofsted: Overall children's services rating</v>
      </c>
      <c r="B64" s="31" t="s">
        <v>359</v>
      </c>
      <c r="C64" s="31" t="s">
        <v>360</v>
      </c>
      <c r="D64" s="31" t="s">
        <v>229</v>
      </c>
      <c r="E64" s="31" t="s">
        <v>230</v>
      </c>
      <c r="F64" s="31" t="s">
        <v>213</v>
      </c>
      <c r="G64" s="31" t="s">
        <v>173</v>
      </c>
      <c r="H64" s="31" t="s">
        <v>231</v>
      </c>
      <c r="I64" s="31" t="s">
        <v>251</v>
      </c>
      <c r="J64" s="31" t="str">
        <f t="shared" si="2"/>
        <v>N/A</v>
      </c>
      <c r="K64" s="31"/>
      <c r="L64" s="31"/>
    </row>
    <row r="65" spans="1:12" x14ac:dyDescent="0.45">
      <c r="A65" s="31" t="str">
        <f t="shared" si="1"/>
        <v>E10000020_Ofsted: Overall children's services rating</v>
      </c>
      <c r="B65" s="31" t="s">
        <v>361</v>
      </c>
      <c r="C65" s="31" t="s">
        <v>362</v>
      </c>
      <c r="D65" s="31" t="s">
        <v>229</v>
      </c>
      <c r="E65" s="31" t="s">
        <v>230</v>
      </c>
      <c r="F65" s="31" t="s">
        <v>213</v>
      </c>
      <c r="G65" s="31" t="s">
        <v>173</v>
      </c>
      <c r="H65" s="31" t="s">
        <v>231</v>
      </c>
      <c r="I65" s="31" t="s">
        <v>232</v>
      </c>
      <c r="J65" s="31" t="str">
        <f t="shared" si="2"/>
        <v>N/A</v>
      </c>
      <c r="K65" s="31"/>
      <c r="L65" s="31"/>
    </row>
    <row r="66" spans="1:12" x14ac:dyDescent="0.45">
      <c r="A66" s="31" t="str">
        <f t="shared" si="1"/>
        <v>E06000012_Ofsted: Overall children's services rating</v>
      </c>
      <c r="B66" s="31" t="s">
        <v>363</v>
      </c>
      <c r="C66" s="31" t="s">
        <v>364</v>
      </c>
      <c r="D66" s="31" t="s">
        <v>229</v>
      </c>
      <c r="E66" s="31" t="s">
        <v>230</v>
      </c>
      <c r="F66" s="31" t="s">
        <v>213</v>
      </c>
      <c r="G66" s="31" t="s">
        <v>173</v>
      </c>
      <c r="H66" s="31" t="s">
        <v>231</v>
      </c>
      <c r="I66" s="31" t="s">
        <v>235</v>
      </c>
      <c r="J66" s="31" t="str">
        <f t="shared" si="2"/>
        <v>N/A</v>
      </c>
      <c r="K66" s="31"/>
      <c r="L66" s="31"/>
    </row>
    <row r="67" spans="1:12" x14ac:dyDescent="0.45">
      <c r="A67" s="31" t="str">
        <f t="shared" ref="A67:A130" si="3">CONCATENATE(B67,"_",G67)</f>
        <v>E06000013_Ofsted: Overall children's services rating</v>
      </c>
      <c r="B67" s="31" t="s">
        <v>365</v>
      </c>
      <c r="C67" s="31" t="s">
        <v>366</v>
      </c>
      <c r="D67" s="31" t="s">
        <v>229</v>
      </c>
      <c r="E67" s="31" t="s">
        <v>230</v>
      </c>
      <c r="F67" s="31" t="s">
        <v>213</v>
      </c>
      <c r="G67" s="31" t="s">
        <v>173</v>
      </c>
      <c r="H67" s="31" t="s">
        <v>231</v>
      </c>
      <c r="I67" s="31" t="s">
        <v>244</v>
      </c>
      <c r="J67" s="31" t="str">
        <f t="shared" si="2"/>
        <v>N/A</v>
      </c>
      <c r="K67" s="31"/>
      <c r="L67" s="31"/>
    </row>
    <row r="68" spans="1:12" x14ac:dyDescent="0.45">
      <c r="A68" s="31" t="str">
        <f t="shared" si="3"/>
        <v>E06000024_Ofsted: Overall children's services rating</v>
      </c>
      <c r="B68" s="31" t="s">
        <v>367</v>
      </c>
      <c r="C68" s="31" t="s">
        <v>368</v>
      </c>
      <c r="D68" s="31" t="s">
        <v>229</v>
      </c>
      <c r="E68" s="31" t="s">
        <v>230</v>
      </c>
      <c r="F68" s="31" t="s">
        <v>213</v>
      </c>
      <c r="G68" s="31" t="s">
        <v>173</v>
      </c>
      <c r="H68" s="31" t="s">
        <v>231</v>
      </c>
      <c r="I68" s="31" t="s">
        <v>232</v>
      </c>
      <c r="J68" s="31" t="str">
        <f t="shared" si="2"/>
        <v>N/A</v>
      </c>
      <c r="K68" s="31"/>
      <c r="L68" s="31"/>
    </row>
    <row r="69" spans="1:12" x14ac:dyDescent="0.45">
      <c r="A69" s="31" t="str">
        <f t="shared" si="3"/>
        <v>E10000023_Ofsted: Overall children's services rating</v>
      </c>
      <c r="B69" s="31" t="s">
        <v>369</v>
      </c>
      <c r="C69" s="31" t="s">
        <v>370</v>
      </c>
      <c r="D69" s="31" t="s">
        <v>229</v>
      </c>
      <c r="E69" s="31" t="s">
        <v>230</v>
      </c>
      <c r="F69" s="31" t="s">
        <v>213</v>
      </c>
      <c r="G69" s="31" t="s">
        <v>173</v>
      </c>
      <c r="H69" s="31" t="s">
        <v>231</v>
      </c>
      <c r="I69" s="31" t="s">
        <v>244</v>
      </c>
      <c r="J69" s="31" t="str">
        <f t="shared" si="2"/>
        <v>N/A</v>
      </c>
      <c r="K69" s="31"/>
      <c r="L69" s="31"/>
    </row>
    <row r="70" spans="1:12" x14ac:dyDescent="0.45">
      <c r="A70" s="31" t="str">
        <f t="shared" si="3"/>
        <v>E10000021_Ofsted: Overall children's services rating</v>
      </c>
      <c r="B70" s="31" t="s">
        <v>371</v>
      </c>
      <c r="C70" s="31" t="s">
        <v>372</v>
      </c>
      <c r="D70" s="31" t="s">
        <v>229</v>
      </c>
      <c r="E70" s="31" t="s">
        <v>230</v>
      </c>
      <c r="F70" s="31" t="s">
        <v>213</v>
      </c>
      <c r="G70" s="31" t="s">
        <v>173</v>
      </c>
      <c r="H70" s="31" t="s">
        <v>231</v>
      </c>
      <c r="I70" s="31" t="s">
        <v>251</v>
      </c>
      <c r="J70" s="31" t="str">
        <f t="shared" si="2"/>
        <v>N/A</v>
      </c>
      <c r="K70" s="31"/>
      <c r="L70" s="31"/>
    </row>
    <row r="71" spans="1:12" x14ac:dyDescent="0.45">
      <c r="A71" s="31" t="str">
        <f t="shared" si="3"/>
        <v>E06000018_Ofsted: Overall children's services rating</v>
      </c>
      <c r="B71" s="31" t="s">
        <v>373</v>
      </c>
      <c r="C71" s="31" t="s">
        <v>374</v>
      </c>
      <c r="D71" s="31" t="s">
        <v>229</v>
      </c>
      <c r="E71" s="31" t="s">
        <v>230</v>
      </c>
      <c r="F71" s="31" t="s">
        <v>213</v>
      </c>
      <c r="G71" s="31" t="s">
        <v>173</v>
      </c>
      <c r="H71" s="31" t="s">
        <v>231</v>
      </c>
      <c r="I71" s="31" t="s">
        <v>232</v>
      </c>
      <c r="J71" s="31" t="str">
        <f t="shared" si="2"/>
        <v>N/A</v>
      </c>
      <c r="K71" s="31"/>
      <c r="L71" s="31"/>
    </row>
    <row r="72" spans="1:12" x14ac:dyDescent="0.45">
      <c r="A72" s="31" t="str">
        <f t="shared" si="3"/>
        <v>E08000004_Ofsted: Overall children's services rating</v>
      </c>
      <c r="B72" s="31" t="s">
        <v>375</v>
      </c>
      <c r="C72" s="31" t="s">
        <v>376</v>
      </c>
      <c r="D72" s="31" t="s">
        <v>229</v>
      </c>
      <c r="E72" s="31" t="s">
        <v>230</v>
      </c>
      <c r="F72" s="31" t="s">
        <v>213</v>
      </c>
      <c r="G72" s="31" t="s">
        <v>173</v>
      </c>
      <c r="H72" s="31" t="s">
        <v>231</v>
      </c>
      <c r="I72" s="31" t="s">
        <v>232</v>
      </c>
      <c r="J72" s="31" t="str">
        <f t="shared" si="2"/>
        <v>N/A</v>
      </c>
      <c r="K72" s="31"/>
      <c r="L72" s="31"/>
    </row>
    <row r="73" spans="1:12" x14ac:dyDescent="0.45">
      <c r="A73" s="31" t="str">
        <f t="shared" si="3"/>
        <v>E10000025_Ofsted: Overall children's services rating</v>
      </c>
      <c r="B73" s="31" t="s">
        <v>377</v>
      </c>
      <c r="C73" s="31" t="s">
        <v>378</v>
      </c>
      <c r="D73" s="31" t="s">
        <v>229</v>
      </c>
      <c r="E73" s="31" t="s">
        <v>230</v>
      </c>
      <c r="F73" s="31" t="s">
        <v>213</v>
      </c>
      <c r="G73" s="31" t="s">
        <v>173</v>
      </c>
      <c r="H73" s="31" t="s">
        <v>231</v>
      </c>
      <c r="I73" s="31" t="s">
        <v>235</v>
      </c>
      <c r="J73" s="31" t="str">
        <f t="shared" si="2"/>
        <v>N/A</v>
      </c>
      <c r="K73" s="31"/>
      <c r="L73" s="31"/>
    </row>
    <row r="74" spans="1:12" x14ac:dyDescent="0.45">
      <c r="A74" s="31" t="str">
        <f t="shared" si="3"/>
        <v>E06000031_Ofsted: Overall children's services rating</v>
      </c>
      <c r="B74" s="31" t="s">
        <v>379</v>
      </c>
      <c r="C74" s="31" t="s">
        <v>380</v>
      </c>
      <c r="D74" s="31" t="s">
        <v>229</v>
      </c>
      <c r="E74" s="31" t="s">
        <v>230</v>
      </c>
      <c r="F74" s="31" t="s">
        <v>213</v>
      </c>
      <c r="G74" s="31" t="s">
        <v>173</v>
      </c>
      <c r="H74" s="31" t="s">
        <v>231</v>
      </c>
      <c r="I74" s="31" t="s">
        <v>235</v>
      </c>
      <c r="J74" s="31" t="str">
        <f t="shared" si="2"/>
        <v>N/A</v>
      </c>
      <c r="K74" s="31"/>
      <c r="L74" s="31"/>
    </row>
    <row r="75" spans="1:12" x14ac:dyDescent="0.45">
      <c r="A75" s="31" t="str">
        <f t="shared" si="3"/>
        <v>E06000026_Ofsted: Overall children's services rating</v>
      </c>
      <c r="B75" s="31" t="s">
        <v>381</v>
      </c>
      <c r="C75" s="31" t="s">
        <v>382</v>
      </c>
      <c r="D75" s="31" t="s">
        <v>229</v>
      </c>
      <c r="E75" s="31" t="s">
        <v>230</v>
      </c>
      <c r="F75" s="31" t="s">
        <v>213</v>
      </c>
      <c r="G75" s="31" t="s">
        <v>173</v>
      </c>
      <c r="H75" s="31" t="s">
        <v>231</v>
      </c>
      <c r="I75" s="31" t="s">
        <v>232</v>
      </c>
      <c r="J75" s="31" t="str">
        <f t="shared" si="2"/>
        <v>N/A</v>
      </c>
      <c r="K75" s="31"/>
      <c r="L75" s="31"/>
    </row>
    <row r="76" spans="1:12" x14ac:dyDescent="0.45">
      <c r="A76" s="31" t="str">
        <f t="shared" si="3"/>
        <v>E06000044_Ofsted: Overall children's services rating</v>
      </c>
      <c r="B76" s="31" t="s">
        <v>383</v>
      </c>
      <c r="C76" s="31" t="s">
        <v>384</v>
      </c>
      <c r="D76" s="31" t="s">
        <v>229</v>
      </c>
      <c r="E76" s="31" t="s">
        <v>230</v>
      </c>
      <c r="F76" s="31" t="s">
        <v>213</v>
      </c>
      <c r="G76" s="31" t="s">
        <v>173</v>
      </c>
      <c r="H76" s="31" t="s">
        <v>231</v>
      </c>
      <c r="I76" s="31" t="s">
        <v>235</v>
      </c>
      <c r="J76" s="31" t="str">
        <f t="shared" si="2"/>
        <v>N/A</v>
      </c>
      <c r="K76" s="31"/>
      <c r="L76" s="31"/>
    </row>
    <row r="77" spans="1:12" x14ac:dyDescent="0.45">
      <c r="A77" s="31" t="str">
        <f t="shared" si="3"/>
        <v>E09000026_Ofsted: Overall children's services rating</v>
      </c>
      <c r="B77" s="31" t="s">
        <v>385</v>
      </c>
      <c r="C77" s="31" t="s">
        <v>386</v>
      </c>
      <c r="D77" s="31" t="s">
        <v>229</v>
      </c>
      <c r="E77" s="31" t="s">
        <v>230</v>
      </c>
      <c r="F77" s="31" t="s">
        <v>213</v>
      </c>
      <c r="G77" s="31" t="s">
        <v>173</v>
      </c>
      <c r="H77" s="31" t="s">
        <v>231</v>
      </c>
      <c r="I77" s="31" t="s">
        <v>244</v>
      </c>
      <c r="J77" s="31" t="str">
        <f t="shared" si="2"/>
        <v>N/A</v>
      </c>
      <c r="K77" s="31"/>
      <c r="L77" s="31"/>
    </row>
    <row r="78" spans="1:12" x14ac:dyDescent="0.45">
      <c r="A78" s="31" t="str">
        <f t="shared" si="3"/>
        <v>E06000003_Ofsted: Overall children's services rating</v>
      </c>
      <c r="B78" s="31" t="s">
        <v>387</v>
      </c>
      <c r="C78" s="31" t="s">
        <v>388</v>
      </c>
      <c r="D78" s="31" t="s">
        <v>229</v>
      </c>
      <c r="E78" s="31" t="s">
        <v>230</v>
      </c>
      <c r="F78" s="31" t="s">
        <v>213</v>
      </c>
      <c r="G78" s="31" t="s">
        <v>173</v>
      </c>
      <c r="H78" s="31" t="s">
        <v>231</v>
      </c>
      <c r="I78" s="31" t="s">
        <v>232</v>
      </c>
      <c r="J78" s="31" t="str">
        <f t="shared" si="2"/>
        <v>N/A</v>
      </c>
      <c r="K78" s="31"/>
      <c r="L78" s="31"/>
    </row>
    <row r="79" spans="1:12" x14ac:dyDescent="0.45">
      <c r="A79" s="31" t="str">
        <f t="shared" si="3"/>
        <v>E09000027_Ofsted: Overall children's services rating</v>
      </c>
      <c r="B79" s="31" t="s">
        <v>389</v>
      </c>
      <c r="C79" s="31" t="s">
        <v>390</v>
      </c>
      <c r="D79" s="31" t="s">
        <v>229</v>
      </c>
      <c r="E79" s="31" t="s">
        <v>230</v>
      </c>
      <c r="F79" s="31" t="s">
        <v>213</v>
      </c>
      <c r="G79" s="31" t="s">
        <v>173</v>
      </c>
      <c r="H79" s="31" t="s">
        <v>231</v>
      </c>
      <c r="I79" s="31" t="s">
        <v>235</v>
      </c>
      <c r="J79" s="31" t="str">
        <f t="shared" si="2"/>
        <v>N/A</v>
      </c>
      <c r="K79" s="31"/>
      <c r="L79" s="31"/>
    </row>
    <row r="80" spans="1:12" x14ac:dyDescent="0.45">
      <c r="A80" s="31" t="str">
        <f t="shared" si="3"/>
        <v>E08000005_Ofsted: Overall children's services rating</v>
      </c>
      <c r="B80" s="31" t="s">
        <v>391</v>
      </c>
      <c r="C80" s="31" t="s">
        <v>392</v>
      </c>
      <c r="D80" s="31" t="s">
        <v>229</v>
      </c>
      <c r="E80" s="31" t="s">
        <v>230</v>
      </c>
      <c r="F80" s="31" t="s">
        <v>213</v>
      </c>
      <c r="G80" s="31" t="s">
        <v>173</v>
      </c>
      <c r="H80" s="31" t="s">
        <v>231</v>
      </c>
      <c r="I80" s="31" t="s">
        <v>232</v>
      </c>
      <c r="J80" s="31" t="str">
        <f t="shared" si="2"/>
        <v>N/A</v>
      </c>
      <c r="K80" s="31"/>
      <c r="L80" s="31"/>
    </row>
    <row r="81" spans="1:12" x14ac:dyDescent="0.45">
      <c r="A81" s="31" t="str">
        <f t="shared" si="3"/>
        <v>E08000018_Ofsted: Overall children's services rating</v>
      </c>
      <c r="B81" s="31" t="s">
        <v>393</v>
      </c>
      <c r="C81" s="31" t="s">
        <v>394</v>
      </c>
      <c r="D81" s="31" t="s">
        <v>229</v>
      </c>
      <c r="E81" s="31" t="s">
        <v>230</v>
      </c>
      <c r="F81" s="31" t="s">
        <v>213</v>
      </c>
      <c r="G81" s="31" t="s">
        <v>173</v>
      </c>
      <c r="H81" s="31" t="s">
        <v>231</v>
      </c>
      <c r="I81" s="31" t="s">
        <v>235</v>
      </c>
      <c r="J81" s="31" t="str">
        <f t="shared" si="2"/>
        <v>N/A</v>
      </c>
      <c r="K81" s="31"/>
      <c r="L81" s="31"/>
    </row>
    <row r="82" spans="1:12" x14ac:dyDescent="0.45">
      <c r="A82" s="31" t="str">
        <f t="shared" si="3"/>
        <v>E08000006_Ofsted: Overall children's services rating</v>
      </c>
      <c r="B82" s="31" t="s">
        <v>395</v>
      </c>
      <c r="C82" s="31" t="s">
        <v>396</v>
      </c>
      <c r="D82" s="31" t="s">
        <v>229</v>
      </c>
      <c r="E82" s="31" t="s">
        <v>230</v>
      </c>
      <c r="F82" s="31" t="s">
        <v>213</v>
      </c>
      <c r="G82" s="31" t="s">
        <v>173</v>
      </c>
      <c r="H82" s="31" t="s">
        <v>231</v>
      </c>
      <c r="I82" s="31" t="s">
        <v>235</v>
      </c>
      <c r="J82" s="31" t="str">
        <f t="shared" si="2"/>
        <v>N/A</v>
      </c>
      <c r="K82" s="31"/>
      <c r="L82" s="31"/>
    </row>
    <row r="83" spans="1:12" x14ac:dyDescent="0.45">
      <c r="A83" s="31" t="str">
        <f t="shared" si="3"/>
        <v>E08000028_Ofsted: Overall children's services rating</v>
      </c>
      <c r="B83" s="31" t="s">
        <v>397</v>
      </c>
      <c r="C83" s="31" t="s">
        <v>398</v>
      </c>
      <c r="D83" s="31" t="s">
        <v>229</v>
      </c>
      <c r="E83" s="31" t="s">
        <v>230</v>
      </c>
      <c r="F83" s="31" t="s">
        <v>213</v>
      </c>
      <c r="G83" s="31" t="s">
        <v>173</v>
      </c>
      <c r="H83" s="31" t="s">
        <v>231</v>
      </c>
      <c r="I83" s="31" t="s">
        <v>251</v>
      </c>
      <c r="J83" s="31" t="str">
        <f t="shared" si="2"/>
        <v>N/A</v>
      </c>
      <c r="K83" s="31"/>
      <c r="L83" s="31"/>
    </row>
    <row r="84" spans="1:12" x14ac:dyDescent="0.45">
      <c r="A84" s="31" t="str">
        <f t="shared" si="3"/>
        <v>E08000014_Ofsted: Overall children's services rating</v>
      </c>
      <c r="B84" s="31" t="s">
        <v>399</v>
      </c>
      <c r="C84" s="31" t="s">
        <v>400</v>
      </c>
      <c r="D84" s="31" t="s">
        <v>229</v>
      </c>
      <c r="E84" s="31" t="s">
        <v>230</v>
      </c>
      <c r="F84" s="31" t="s">
        <v>213</v>
      </c>
      <c r="G84" s="31" t="s">
        <v>173</v>
      </c>
      <c r="H84" s="31" t="s">
        <v>231</v>
      </c>
      <c r="I84" s="31" t="s">
        <v>232</v>
      </c>
      <c r="J84" s="31" t="str">
        <f t="shared" si="2"/>
        <v>N/A</v>
      </c>
      <c r="K84" s="31"/>
      <c r="L84" s="31"/>
    </row>
    <row r="85" spans="1:12" x14ac:dyDescent="0.45">
      <c r="A85" s="31" t="str">
        <f t="shared" si="3"/>
        <v>E08000019_Ofsted: Overall children's services rating</v>
      </c>
      <c r="B85" s="31" t="s">
        <v>401</v>
      </c>
      <c r="C85" s="31" t="s">
        <v>402</v>
      </c>
      <c r="D85" s="31" t="s">
        <v>229</v>
      </c>
      <c r="E85" s="31" t="s">
        <v>230</v>
      </c>
      <c r="F85" s="31" t="s">
        <v>213</v>
      </c>
      <c r="G85" s="31" t="s">
        <v>173</v>
      </c>
      <c r="H85" s="31" t="s">
        <v>231</v>
      </c>
      <c r="I85" s="31" t="s">
        <v>235</v>
      </c>
      <c r="J85" s="31" t="str">
        <f t="shared" si="2"/>
        <v>N/A</v>
      </c>
      <c r="K85" s="31"/>
      <c r="L85" s="31"/>
    </row>
    <row r="86" spans="1:12" x14ac:dyDescent="0.45">
      <c r="A86" s="31" t="str">
        <f t="shared" si="3"/>
        <v>E06000051_Ofsted: Overall children's services rating</v>
      </c>
      <c r="B86" s="31" t="s">
        <v>403</v>
      </c>
      <c r="C86" s="31" t="s">
        <v>166</v>
      </c>
      <c r="D86" s="31" t="s">
        <v>229</v>
      </c>
      <c r="E86" s="31" t="s">
        <v>230</v>
      </c>
      <c r="F86" s="31" t="s">
        <v>213</v>
      </c>
      <c r="G86" s="31" t="s">
        <v>173</v>
      </c>
      <c r="H86" s="31" t="s">
        <v>231</v>
      </c>
      <c r="I86" s="31" t="s">
        <v>235</v>
      </c>
      <c r="J86" s="31" t="str">
        <f t="shared" si="2"/>
        <v>N/A</v>
      </c>
      <c r="K86" s="31"/>
      <c r="L86" s="31"/>
    </row>
    <row r="87" spans="1:12" x14ac:dyDescent="0.45">
      <c r="A87" s="31" t="str">
        <f t="shared" si="3"/>
        <v>E06000039_Ofsted: Overall children's services rating</v>
      </c>
      <c r="B87" s="31" t="s">
        <v>404</v>
      </c>
      <c r="C87" s="31" t="s">
        <v>405</v>
      </c>
      <c r="D87" s="31" t="s">
        <v>229</v>
      </c>
      <c r="E87" s="31" t="s">
        <v>230</v>
      </c>
      <c r="F87" s="31" t="s">
        <v>213</v>
      </c>
      <c r="G87" s="31" t="s">
        <v>173</v>
      </c>
      <c r="H87" s="31" t="s">
        <v>231</v>
      </c>
      <c r="I87" s="31" t="s">
        <v>232</v>
      </c>
      <c r="J87" s="31" t="str">
        <f t="shared" si="2"/>
        <v>N/A</v>
      </c>
      <c r="K87" s="31"/>
      <c r="L87" s="31"/>
    </row>
    <row r="88" spans="1:12" x14ac:dyDescent="0.45">
      <c r="A88" s="31" t="str">
        <f t="shared" si="3"/>
        <v>E10000027_Ofsted: Overall children's services rating</v>
      </c>
      <c r="B88" s="31" t="s">
        <v>406</v>
      </c>
      <c r="C88" s="31" t="s">
        <v>407</v>
      </c>
      <c r="D88" s="31" t="s">
        <v>229</v>
      </c>
      <c r="E88" s="31" t="s">
        <v>230</v>
      </c>
      <c r="F88" s="31" t="s">
        <v>213</v>
      </c>
      <c r="G88" s="31" t="s">
        <v>173</v>
      </c>
      <c r="H88" s="31" t="s">
        <v>231</v>
      </c>
      <c r="I88" s="31" t="s">
        <v>232</v>
      </c>
      <c r="J88" s="31" t="str">
        <f t="shared" si="2"/>
        <v>N/A</v>
      </c>
      <c r="K88" s="31"/>
      <c r="L88" s="31"/>
    </row>
    <row r="89" spans="1:12" x14ac:dyDescent="0.45">
      <c r="A89" s="31" t="str">
        <f t="shared" si="3"/>
        <v>E06000025_Ofsted: Overall children's services rating</v>
      </c>
      <c r="B89" s="31" t="s">
        <v>408</v>
      </c>
      <c r="C89" s="31" t="s">
        <v>409</v>
      </c>
      <c r="D89" s="31" t="s">
        <v>229</v>
      </c>
      <c r="E89" s="31" t="s">
        <v>230</v>
      </c>
      <c r="F89" s="31" t="s">
        <v>213</v>
      </c>
      <c r="G89" s="31" t="s">
        <v>173</v>
      </c>
      <c r="H89" s="31" t="s">
        <v>231</v>
      </c>
      <c r="I89" s="31" t="s">
        <v>232</v>
      </c>
      <c r="J89" s="31" t="str">
        <f t="shared" si="2"/>
        <v>N/A</v>
      </c>
      <c r="K89" s="31"/>
      <c r="L89" s="31"/>
    </row>
    <row r="90" spans="1:12" x14ac:dyDescent="0.45">
      <c r="A90" s="31" t="str">
        <f t="shared" si="3"/>
        <v>E08000023_Ofsted: Overall children's services rating</v>
      </c>
      <c r="B90" s="31" t="s">
        <v>410</v>
      </c>
      <c r="C90" s="31" t="s">
        <v>411</v>
      </c>
      <c r="D90" s="31" t="s">
        <v>229</v>
      </c>
      <c r="E90" s="31" t="s">
        <v>230</v>
      </c>
      <c r="F90" s="31" t="s">
        <v>213</v>
      </c>
      <c r="G90" s="31" t="s">
        <v>173</v>
      </c>
      <c r="H90" s="31" t="s">
        <v>231</v>
      </c>
      <c r="I90" s="31" t="s">
        <v>235</v>
      </c>
      <c r="J90" s="31" t="str">
        <f t="shared" si="2"/>
        <v>N/A</v>
      </c>
      <c r="K90" s="31"/>
      <c r="L90" s="31"/>
    </row>
    <row r="91" spans="1:12" x14ac:dyDescent="0.45">
      <c r="A91" s="31" t="str">
        <f t="shared" si="3"/>
        <v>E06000033_Ofsted: Overall children's services rating</v>
      </c>
      <c r="B91" s="31" t="s">
        <v>412</v>
      </c>
      <c r="C91" s="31" t="s">
        <v>413</v>
      </c>
      <c r="D91" s="31" t="s">
        <v>229</v>
      </c>
      <c r="E91" s="31" t="s">
        <v>230</v>
      </c>
      <c r="F91" s="31" t="s">
        <v>213</v>
      </c>
      <c r="G91" s="31" t="s">
        <v>173</v>
      </c>
      <c r="H91" s="31" t="s">
        <v>231</v>
      </c>
      <c r="I91" s="31" t="s">
        <v>232</v>
      </c>
      <c r="J91" s="31" t="str">
        <f t="shared" si="2"/>
        <v>N/A</v>
      </c>
      <c r="K91" s="31"/>
      <c r="L91" s="31"/>
    </row>
    <row r="92" spans="1:12" x14ac:dyDescent="0.45">
      <c r="A92" s="31" t="str">
        <f t="shared" si="3"/>
        <v>E09000028_Ofsted: Overall children's services rating</v>
      </c>
      <c r="B92" s="31" t="s">
        <v>414</v>
      </c>
      <c r="C92" s="31" t="s">
        <v>415</v>
      </c>
      <c r="D92" s="31" t="s">
        <v>229</v>
      </c>
      <c r="E92" s="31" t="s">
        <v>230</v>
      </c>
      <c r="F92" s="31" t="s">
        <v>213</v>
      </c>
      <c r="G92" s="31" t="s">
        <v>173</v>
      </c>
      <c r="H92" s="31" t="s">
        <v>231</v>
      </c>
      <c r="I92" s="31" t="s">
        <v>235</v>
      </c>
      <c r="J92" s="31" t="str">
        <f t="shared" si="2"/>
        <v>N/A</v>
      </c>
      <c r="K92" s="31"/>
      <c r="L92" s="31"/>
    </row>
    <row r="93" spans="1:12" x14ac:dyDescent="0.45">
      <c r="A93" s="31" t="str">
        <f t="shared" si="3"/>
        <v>E08000013_Ofsted: Overall children's services rating</v>
      </c>
      <c r="B93" s="31" t="s">
        <v>416</v>
      </c>
      <c r="C93" s="31" t="s">
        <v>417</v>
      </c>
      <c r="D93" s="31" t="s">
        <v>229</v>
      </c>
      <c r="E93" s="31" t="s">
        <v>230</v>
      </c>
      <c r="F93" s="31" t="s">
        <v>213</v>
      </c>
      <c r="G93" s="31" t="s">
        <v>173</v>
      </c>
      <c r="H93" s="31" t="s">
        <v>231</v>
      </c>
      <c r="I93" s="31" t="s">
        <v>232</v>
      </c>
      <c r="J93" s="31" t="str">
        <f t="shared" si="2"/>
        <v>N/A</v>
      </c>
      <c r="K93" s="31"/>
      <c r="L93" s="31"/>
    </row>
    <row r="94" spans="1:12" x14ac:dyDescent="0.45">
      <c r="A94" s="31" t="str">
        <f t="shared" si="3"/>
        <v>E10000028_Ofsted: Overall children's services rating</v>
      </c>
      <c r="B94" s="31" t="s">
        <v>418</v>
      </c>
      <c r="C94" s="31" t="s">
        <v>419</v>
      </c>
      <c r="D94" s="31" t="s">
        <v>229</v>
      </c>
      <c r="E94" s="31" t="s">
        <v>230</v>
      </c>
      <c r="F94" s="31" t="s">
        <v>213</v>
      </c>
      <c r="G94" s="31" t="s">
        <v>173</v>
      </c>
      <c r="H94" s="31" t="s">
        <v>231</v>
      </c>
      <c r="I94" s="31" t="s">
        <v>235</v>
      </c>
      <c r="J94" s="31" t="str">
        <f t="shared" si="2"/>
        <v>N/A</v>
      </c>
      <c r="K94" s="31"/>
      <c r="L94" s="31"/>
    </row>
    <row r="95" spans="1:12" x14ac:dyDescent="0.45">
      <c r="A95" s="31" t="str">
        <f t="shared" si="3"/>
        <v>E08000007_Ofsted: Overall children's services rating</v>
      </c>
      <c r="B95" s="31" t="s">
        <v>420</v>
      </c>
      <c r="C95" s="31" t="s">
        <v>421</v>
      </c>
      <c r="D95" s="31" t="s">
        <v>229</v>
      </c>
      <c r="E95" s="31" t="s">
        <v>230</v>
      </c>
      <c r="F95" s="31" t="s">
        <v>213</v>
      </c>
      <c r="G95" s="31" t="s">
        <v>173</v>
      </c>
      <c r="H95" s="31" t="s">
        <v>231</v>
      </c>
      <c r="I95" s="31" t="s">
        <v>235</v>
      </c>
      <c r="J95" s="31" t="str">
        <f t="shared" si="2"/>
        <v>N/A</v>
      </c>
      <c r="K95" s="31"/>
      <c r="L95" s="31"/>
    </row>
    <row r="96" spans="1:12" x14ac:dyDescent="0.45">
      <c r="A96" s="31" t="str">
        <f t="shared" si="3"/>
        <v>E06000004_Ofsted: Overall children's services rating</v>
      </c>
      <c r="B96" s="31" t="s">
        <v>422</v>
      </c>
      <c r="C96" s="31" t="s">
        <v>423</v>
      </c>
      <c r="D96" s="31" t="s">
        <v>229</v>
      </c>
      <c r="E96" s="31" t="s">
        <v>230</v>
      </c>
      <c r="F96" s="31" t="s">
        <v>213</v>
      </c>
      <c r="G96" s="31" t="s">
        <v>173</v>
      </c>
      <c r="H96" s="31" t="s">
        <v>231</v>
      </c>
      <c r="I96" s="31" t="s">
        <v>232</v>
      </c>
      <c r="J96" s="31" t="str">
        <f t="shared" si="2"/>
        <v>N/A</v>
      </c>
      <c r="K96" s="31"/>
      <c r="L96" s="31"/>
    </row>
    <row r="97" spans="1:12" x14ac:dyDescent="0.45">
      <c r="A97" s="31" t="str">
        <f t="shared" si="3"/>
        <v>E06000021_Ofsted: Overall children's services rating</v>
      </c>
      <c r="B97" s="31" t="s">
        <v>424</v>
      </c>
      <c r="C97" s="31" t="s">
        <v>425</v>
      </c>
      <c r="D97" s="31" t="s">
        <v>229</v>
      </c>
      <c r="E97" s="31" t="s">
        <v>230</v>
      </c>
      <c r="F97" s="31" t="s">
        <v>213</v>
      </c>
      <c r="G97" s="31" t="s">
        <v>173</v>
      </c>
      <c r="H97" s="31" t="s">
        <v>231</v>
      </c>
      <c r="I97" s="31" t="s">
        <v>251</v>
      </c>
      <c r="J97" s="31" t="str">
        <f t="shared" si="2"/>
        <v>N/A</v>
      </c>
      <c r="K97" s="31"/>
      <c r="L97" s="31"/>
    </row>
    <row r="98" spans="1:12" x14ac:dyDescent="0.45">
      <c r="A98" s="31" t="str">
        <f t="shared" si="3"/>
        <v>E10000029_Ofsted: Overall children's services rating</v>
      </c>
      <c r="B98" s="31" t="s">
        <v>426</v>
      </c>
      <c r="C98" s="31" t="s">
        <v>427</v>
      </c>
      <c r="D98" s="31" t="s">
        <v>229</v>
      </c>
      <c r="E98" s="31" t="s">
        <v>230</v>
      </c>
      <c r="F98" s="31" t="s">
        <v>213</v>
      </c>
      <c r="G98" s="31" t="s">
        <v>173</v>
      </c>
      <c r="H98" s="31" t="s">
        <v>231</v>
      </c>
      <c r="I98" s="31" t="s">
        <v>244</v>
      </c>
      <c r="J98" s="31" t="str">
        <f t="shared" si="2"/>
        <v>N/A</v>
      </c>
      <c r="K98" s="31"/>
      <c r="L98" s="31"/>
    </row>
    <row r="99" spans="1:12" x14ac:dyDescent="0.45">
      <c r="A99" s="31" t="str">
        <f t="shared" si="3"/>
        <v>E08000024_Ofsted: Overall children's services rating</v>
      </c>
      <c r="B99" s="31" t="s">
        <v>428</v>
      </c>
      <c r="C99" s="31" t="s">
        <v>429</v>
      </c>
      <c r="D99" s="31" t="s">
        <v>229</v>
      </c>
      <c r="E99" s="31" t="s">
        <v>230</v>
      </c>
      <c r="F99" s="31" t="s">
        <v>213</v>
      </c>
      <c r="G99" s="31" t="s">
        <v>173</v>
      </c>
      <c r="H99" s="31" t="s">
        <v>231</v>
      </c>
      <c r="I99" s="31" t="s">
        <v>251</v>
      </c>
      <c r="J99" s="31" t="str">
        <f t="shared" si="2"/>
        <v>N/A</v>
      </c>
      <c r="K99" s="31"/>
      <c r="L99" s="31"/>
    </row>
    <row r="100" spans="1:12" x14ac:dyDescent="0.45">
      <c r="A100" s="31" t="str">
        <f t="shared" si="3"/>
        <v>E10000030_Ofsted: Overall children's services rating</v>
      </c>
      <c r="B100" s="31" t="s">
        <v>430</v>
      </c>
      <c r="C100" s="31" t="s">
        <v>431</v>
      </c>
      <c r="D100" s="31" t="s">
        <v>229</v>
      </c>
      <c r="E100" s="31" t="s">
        <v>230</v>
      </c>
      <c r="F100" s="31" t="s">
        <v>213</v>
      </c>
      <c r="G100" s="31" t="s">
        <v>173</v>
      </c>
      <c r="H100" s="31" t="s">
        <v>231</v>
      </c>
      <c r="I100" s="31" t="s">
        <v>251</v>
      </c>
      <c r="J100" s="31" t="str">
        <f t="shared" si="2"/>
        <v>N/A</v>
      </c>
      <c r="K100" s="31"/>
      <c r="L100" s="31"/>
    </row>
    <row r="101" spans="1:12" x14ac:dyDescent="0.45">
      <c r="A101" s="31" t="str">
        <f t="shared" si="3"/>
        <v>E09000029_Ofsted: Overall children's services rating</v>
      </c>
      <c r="B101" s="31" t="s">
        <v>432</v>
      </c>
      <c r="C101" s="31" t="s">
        <v>433</v>
      </c>
      <c r="D101" s="31" t="s">
        <v>229</v>
      </c>
      <c r="E101" s="31" t="s">
        <v>230</v>
      </c>
      <c r="F101" s="31" t="s">
        <v>213</v>
      </c>
      <c r="G101" s="31" t="s">
        <v>173</v>
      </c>
      <c r="H101" s="31" t="s">
        <v>231</v>
      </c>
      <c r="I101" s="31" t="s">
        <v>235</v>
      </c>
      <c r="J101" s="31" t="str">
        <f t="shared" si="2"/>
        <v>N/A</v>
      </c>
      <c r="K101" s="31"/>
      <c r="L101" s="31"/>
    </row>
    <row r="102" spans="1:12" x14ac:dyDescent="0.45">
      <c r="A102" s="31" t="str">
        <f t="shared" si="3"/>
        <v>E06000030_Ofsted: Overall children's services rating</v>
      </c>
      <c r="B102" s="31" t="s">
        <v>434</v>
      </c>
      <c r="C102" s="31" t="s">
        <v>435</v>
      </c>
      <c r="D102" s="31" t="s">
        <v>229</v>
      </c>
      <c r="E102" s="31" t="s">
        <v>230</v>
      </c>
      <c r="F102" s="31" t="s">
        <v>213</v>
      </c>
      <c r="G102" s="31" t="s">
        <v>173</v>
      </c>
      <c r="H102" s="31" t="s">
        <v>231</v>
      </c>
      <c r="I102" s="31" t="s">
        <v>235</v>
      </c>
      <c r="J102" s="31" t="str">
        <f t="shared" si="2"/>
        <v>N/A</v>
      </c>
      <c r="K102" s="31"/>
      <c r="L102" s="31"/>
    </row>
    <row r="103" spans="1:12" x14ac:dyDescent="0.45">
      <c r="A103" s="31" t="str">
        <f t="shared" si="3"/>
        <v>E08000008_Ofsted: Overall children's services rating</v>
      </c>
      <c r="B103" s="31" t="s">
        <v>436</v>
      </c>
      <c r="C103" s="31" t="s">
        <v>437</v>
      </c>
      <c r="D103" s="31" t="s">
        <v>229</v>
      </c>
      <c r="E103" s="31" t="s">
        <v>230</v>
      </c>
      <c r="F103" s="31" t="s">
        <v>213</v>
      </c>
      <c r="G103" s="31" t="s">
        <v>173</v>
      </c>
      <c r="H103" s="31" t="s">
        <v>231</v>
      </c>
      <c r="I103" s="31" t="s">
        <v>232</v>
      </c>
      <c r="J103" s="31" t="str">
        <f t="shared" ref="J103:J154" si="4">IF(ISNUMBER(I103),I103,"N/A")</f>
        <v>N/A</v>
      </c>
      <c r="K103" s="31"/>
      <c r="L103" s="31"/>
    </row>
    <row r="104" spans="1:12" x14ac:dyDescent="0.45">
      <c r="A104" s="31" t="str">
        <f t="shared" si="3"/>
        <v>E06000027_Ofsted: Overall children's services rating</v>
      </c>
      <c r="B104" s="31" t="s">
        <v>438</v>
      </c>
      <c r="C104" s="31" t="s">
        <v>439</v>
      </c>
      <c r="D104" s="31" t="s">
        <v>229</v>
      </c>
      <c r="E104" s="31" t="s">
        <v>230</v>
      </c>
      <c r="F104" s="31" t="s">
        <v>213</v>
      </c>
      <c r="G104" s="31" t="s">
        <v>173</v>
      </c>
      <c r="H104" s="31" t="s">
        <v>231</v>
      </c>
      <c r="I104" s="31" t="s">
        <v>251</v>
      </c>
      <c r="J104" s="31" t="str">
        <f t="shared" si="4"/>
        <v>N/A</v>
      </c>
      <c r="K104" s="31"/>
      <c r="L104" s="31"/>
    </row>
    <row r="105" spans="1:12" x14ac:dyDescent="0.45">
      <c r="A105" s="31" t="str">
        <f t="shared" si="3"/>
        <v>E09000030_Ofsted: Overall children's services rating</v>
      </c>
      <c r="B105" s="31" t="s">
        <v>440</v>
      </c>
      <c r="C105" s="31" t="s">
        <v>441</v>
      </c>
      <c r="D105" s="31" t="s">
        <v>229</v>
      </c>
      <c r="E105" s="31" t="s">
        <v>230</v>
      </c>
      <c r="F105" s="31" t="s">
        <v>213</v>
      </c>
      <c r="G105" s="31" t="s">
        <v>173</v>
      </c>
      <c r="H105" s="31" t="s">
        <v>231</v>
      </c>
      <c r="I105" s="31" t="s">
        <v>235</v>
      </c>
      <c r="J105" s="31" t="str">
        <f t="shared" si="4"/>
        <v>N/A</v>
      </c>
      <c r="K105" s="31"/>
      <c r="L105" s="31"/>
    </row>
    <row r="106" spans="1:12" x14ac:dyDescent="0.45">
      <c r="A106" s="31" t="str">
        <f t="shared" si="3"/>
        <v>E08000009_Ofsted: Overall children's services rating</v>
      </c>
      <c r="B106" s="31" t="s">
        <v>442</v>
      </c>
      <c r="C106" s="31" t="s">
        <v>443</v>
      </c>
      <c r="D106" s="31" t="s">
        <v>229</v>
      </c>
      <c r="E106" s="31" t="s">
        <v>230</v>
      </c>
      <c r="F106" s="31" t="s">
        <v>213</v>
      </c>
      <c r="G106" s="31" t="s">
        <v>173</v>
      </c>
      <c r="H106" s="31" t="s">
        <v>231</v>
      </c>
      <c r="I106" s="31" t="s">
        <v>251</v>
      </c>
      <c r="J106" s="31" t="str">
        <f t="shared" si="4"/>
        <v>N/A</v>
      </c>
      <c r="K106" s="31"/>
      <c r="L106" s="31"/>
    </row>
    <row r="107" spans="1:12" x14ac:dyDescent="0.45">
      <c r="A107" s="31" t="str">
        <f t="shared" si="3"/>
        <v>E08000036_Ofsted: Overall children's services rating</v>
      </c>
      <c r="B107" s="31" t="s">
        <v>444</v>
      </c>
      <c r="C107" s="31" t="s">
        <v>445</v>
      </c>
      <c r="D107" s="31" t="s">
        <v>229</v>
      </c>
      <c r="E107" s="31" t="s">
        <v>230</v>
      </c>
      <c r="F107" s="31" t="s">
        <v>213</v>
      </c>
      <c r="G107" s="31" t="s">
        <v>173</v>
      </c>
      <c r="H107" s="31" t="s">
        <v>231</v>
      </c>
      <c r="I107" s="31" t="s">
        <v>251</v>
      </c>
      <c r="J107" s="31" t="str">
        <f t="shared" si="4"/>
        <v>N/A</v>
      </c>
      <c r="K107" s="31"/>
      <c r="L107" s="31"/>
    </row>
    <row r="108" spans="1:12" x14ac:dyDescent="0.45">
      <c r="A108" s="31" t="str">
        <f t="shared" si="3"/>
        <v>E08000030_Ofsted: Overall children's services rating</v>
      </c>
      <c r="B108" s="31" t="s">
        <v>446</v>
      </c>
      <c r="C108" s="31" t="s">
        <v>447</v>
      </c>
      <c r="D108" s="31" t="s">
        <v>229</v>
      </c>
      <c r="E108" s="31" t="s">
        <v>230</v>
      </c>
      <c r="F108" s="31" t="s">
        <v>213</v>
      </c>
      <c r="G108" s="31" t="s">
        <v>173</v>
      </c>
      <c r="H108" s="31" t="s">
        <v>231</v>
      </c>
      <c r="I108" s="31" t="s">
        <v>232</v>
      </c>
      <c r="J108" s="31" t="str">
        <f t="shared" si="4"/>
        <v>N/A</v>
      </c>
      <c r="K108" s="31"/>
      <c r="L108" s="31"/>
    </row>
    <row r="109" spans="1:12" x14ac:dyDescent="0.45">
      <c r="A109" s="31" t="str">
        <f t="shared" si="3"/>
        <v>E09000031_Ofsted: Overall children's services rating</v>
      </c>
      <c r="B109" s="31" t="s">
        <v>448</v>
      </c>
      <c r="C109" s="31" t="s">
        <v>449</v>
      </c>
      <c r="D109" s="31" t="s">
        <v>229</v>
      </c>
      <c r="E109" s="31" t="s">
        <v>230</v>
      </c>
      <c r="F109" s="31" t="s">
        <v>213</v>
      </c>
      <c r="G109" s="31" t="s">
        <v>173</v>
      </c>
      <c r="H109" s="31" t="s">
        <v>231</v>
      </c>
      <c r="I109" s="31" t="s">
        <v>235</v>
      </c>
      <c r="J109" s="31" t="str">
        <f t="shared" si="4"/>
        <v>N/A</v>
      </c>
      <c r="K109" s="31"/>
      <c r="L109" s="31"/>
    </row>
    <row r="110" spans="1:12" x14ac:dyDescent="0.45">
      <c r="A110" s="31" t="str">
        <f t="shared" si="3"/>
        <v>E09000032_Ofsted: Overall children's services rating</v>
      </c>
      <c r="B110" s="31" t="s">
        <v>450</v>
      </c>
      <c r="C110" s="31" t="s">
        <v>451</v>
      </c>
      <c r="D110" s="31" t="s">
        <v>229</v>
      </c>
      <c r="E110" s="31" t="s">
        <v>230</v>
      </c>
      <c r="F110" s="31" t="s">
        <v>213</v>
      </c>
      <c r="G110" s="31" t="s">
        <v>173</v>
      </c>
      <c r="H110" s="31" t="s">
        <v>231</v>
      </c>
      <c r="I110" s="31" t="s">
        <v>232</v>
      </c>
      <c r="J110" s="31" t="str">
        <f t="shared" si="4"/>
        <v>N/A</v>
      </c>
      <c r="K110" s="31"/>
      <c r="L110" s="31"/>
    </row>
    <row r="111" spans="1:12" x14ac:dyDescent="0.45">
      <c r="A111" s="31" t="str">
        <f t="shared" si="3"/>
        <v>E06000007_Ofsted: Overall children's services rating</v>
      </c>
      <c r="B111" s="31" t="s">
        <v>452</v>
      </c>
      <c r="C111" s="31" t="s">
        <v>453</v>
      </c>
      <c r="D111" s="31" t="s">
        <v>229</v>
      </c>
      <c r="E111" s="31" t="s">
        <v>230</v>
      </c>
      <c r="F111" s="31" t="s">
        <v>213</v>
      </c>
      <c r="G111" s="31" t="s">
        <v>173</v>
      </c>
      <c r="H111" s="31" t="s">
        <v>231</v>
      </c>
      <c r="I111" s="31" t="s">
        <v>235</v>
      </c>
      <c r="J111" s="31" t="str">
        <f t="shared" si="4"/>
        <v>N/A</v>
      </c>
      <c r="K111" s="31"/>
      <c r="L111" s="31"/>
    </row>
    <row r="112" spans="1:12" x14ac:dyDescent="0.45">
      <c r="A112" s="31" t="str">
        <f t="shared" si="3"/>
        <v>E10000031_Ofsted: Overall children's services rating</v>
      </c>
      <c r="B112" s="31" t="s">
        <v>454</v>
      </c>
      <c r="C112" s="31" t="s">
        <v>455</v>
      </c>
      <c r="D112" s="31" t="s">
        <v>229</v>
      </c>
      <c r="E112" s="31" t="s">
        <v>230</v>
      </c>
      <c r="F112" s="31" t="s">
        <v>213</v>
      </c>
      <c r="G112" s="31" t="s">
        <v>173</v>
      </c>
      <c r="H112" s="31" t="s">
        <v>231</v>
      </c>
      <c r="I112" s="31" t="s">
        <v>232</v>
      </c>
      <c r="J112" s="31" t="str">
        <f t="shared" si="4"/>
        <v>N/A</v>
      </c>
      <c r="K112" s="31"/>
      <c r="L112" s="31"/>
    </row>
    <row r="113" spans="1:12" x14ac:dyDescent="0.45">
      <c r="A113" s="31" t="str">
        <f t="shared" si="3"/>
        <v>E06000037_Ofsted: Overall children's services rating</v>
      </c>
      <c r="B113" s="31" t="s">
        <v>456</v>
      </c>
      <c r="C113" s="31" t="s">
        <v>457</v>
      </c>
      <c r="D113" s="31" t="s">
        <v>229</v>
      </c>
      <c r="E113" s="31" t="s">
        <v>230</v>
      </c>
      <c r="F113" s="31" t="s">
        <v>213</v>
      </c>
      <c r="G113" s="31" t="s">
        <v>173</v>
      </c>
      <c r="H113" s="31" t="s">
        <v>231</v>
      </c>
      <c r="I113" s="31" t="s">
        <v>235</v>
      </c>
      <c r="J113" s="31" t="str">
        <f t="shared" si="4"/>
        <v>N/A</v>
      </c>
      <c r="K113" s="31"/>
      <c r="L113" s="31"/>
    </row>
    <row r="114" spans="1:12" x14ac:dyDescent="0.45">
      <c r="A114" s="31" t="str">
        <f t="shared" si="3"/>
        <v>E10000032_Ofsted: Overall children's services rating</v>
      </c>
      <c r="B114" s="31" t="s">
        <v>458</v>
      </c>
      <c r="C114" s="31" t="s">
        <v>459</v>
      </c>
      <c r="D114" s="31" t="s">
        <v>229</v>
      </c>
      <c r="E114" s="31" t="s">
        <v>230</v>
      </c>
      <c r="F114" s="31" t="s">
        <v>213</v>
      </c>
      <c r="G114" s="31" t="s">
        <v>173</v>
      </c>
      <c r="H114" s="31" t="s">
        <v>231</v>
      </c>
      <c r="I114" s="31" t="s">
        <v>251</v>
      </c>
      <c r="J114" s="31" t="str">
        <f t="shared" si="4"/>
        <v>N/A</v>
      </c>
      <c r="K114" s="31"/>
      <c r="L114" s="31"/>
    </row>
    <row r="115" spans="1:12" x14ac:dyDescent="0.45">
      <c r="A115" s="31" t="str">
        <f t="shared" si="3"/>
        <v>E08000010_Ofsted: Overall children's services rating</v>
      </c>
      <c r="B115" s="31" t="s">
        <v>460</v>
      </c>
      <c r="C115" s="31" t="s">
        <v>461</v>
      </c>
      <c r="D115" s="31" t="s">
        <v>229</v>
      </c>
      <c r="E115" s="31" t="s">
        <v>230</v>
      </c>
      <c r="F115" s="31" t="s">
        <v>213</v>
      </c>
      <c r="G115" s="31" t="s">
        <v>173</v>
      </c>
      <c r="H115" s="31" t="s">
        <v>231</v>
      </c>
      <c r="I115" s="31" t="s">
        <v>235</v>
      </c>
      <c r="J115" s="31" t="str">
        <f t="shared" si="4"/>
        <v>N/A</v>
      </c>
      <c r="K115" s="31"/>
      <c r="L115" s="31"/>
    </row>
    <row r="116" spans="1:12" x14ac:dyDescent="0.45">
      <c r="A116" s="31" t="str">
        <f t="shared" si="3"/>
        <v>E06000054_Ofsted: Overall children's services rating</v>
      </c>
      <c r="B116" s="31" t="s">
        <v>462</v>
      </c>
      <c r="C116" s="31" t="s">
        <v>463</v>
      </c>
      <c r="D116" s="31" t="s">
        <v>229</v>
      </c>
      <c r="E116" s="31" t="s">
        <v>230</v>
      </c>
      <c r="F116" s="31" t="s">
        <v>213</v>
      </c>
      <c r="G116" s="31" t="s">
        <v>173</v>
      </c>
      <c r="H116" s="31" t="s">
        <v>231</v>
      </c>
      <c r="I116" s="31" t="s">
        <v>235</v>
      </c>
      <c r="J116" s="31" t="str">
        <f t="shared" si="4"/>
        <v>N/A</v>
      </c>
      <c r="K116" s="31"/>
      <c r="L116" s="31"/>
    </row>
    <row r="117" spans="1:12" x14ac:dyDescent="0.45">
      <c r="A117" s="31" t="str">
        <f t="shared" si="3"/>
        <v>E08000015_Ofsted: Overall children's services rating</v>
      </c>
      <c r="B117" s="31" t="s">
        <v>464</v>
      </c>
      <c r="C117" s="31" t="s">
        <v>465</v>
      </c>
      <c r="D117" s="31" t="s">
        <v>229</v>
      </c>
      <c r="E117" s="31" t="s">
        <v>230</v>
      </c>
      <c r="F117" s="31" t="s">
        <v>213</v>
      </c>
      <c r="G117" s="31" t="s">
        <v>173</v>
      </c>
      <c r="H117" s="31" t="s">
        <v>231</v>
      </c>
      <c r="I117" s="31" t="s">
        <v>232</v>
      </c>
      <c r="J117" s="31" t="str">
        <f t="shared" si="4"/>
        <v>N/A</v>
      </c>
      <c r="K117" s="31"/>
      <c r="L117" s="31"/>
    </row>
    <row r="118" spans="1:12" x14ac:dyDescent="0.45">
      <c r="A118" s="31" t="str">
        <f t="shared" si="3"/>
        <v>E06000041_Ofsted: Overall children's services rating</v>
      </c>
      <c r="B118" s="31" t="s">
        <v>466</v>
      </c>
      <c r="C118" s="31" t="s">
        <v>467</v>
      </c>
      <c r="D118" s="31" t="s">
        <v>229</v>
      </c>
      <c r="E118" s="31" t="s">
        <v>230</v>
      </c>
      <c r="F118" s="31" t="s">
        <v>213</v>
      </c>
      <c r="G118" s="31" t="s">
        <v>173</v>
      </c>
      <c r="H118" s="31" t="s">
        <v>231</v>
      </c>
      <c r="I118" s="31" t="s">
        <v>232</v>
      </c>
      <c r="J118" s="31" t="str">
        <f t="shared" si="4"/>
        <v>N/A</v>
      </c>
      <c r="K118" s="31"/>
      <c r="L118" s="31"/>
    </row>
    <row r="119" spans="1:12" x14ac:dyDescent="0.45">
      <c r="A119" s="31" t="str">
        <f t="shared" si="3"/>
        <v>E08000031_Ofsted: Overall children's services rating</v>
      </c>
      <c r="B119" s="31" t="s">
        <v>468</v>
      </c>
      <c r="C119" s="31" t="s">
        <v>469</v>
      </c>
      <c r="D119" s="31" t="s">
        <v>229</v>
      </c>
      <c r="E119" s="31" t="s">
        <v>230</v>
      </c>
      <c r="F119" s="31" t="s">
        <v>213</v>
      </c>
      <c r="G119" s="31" t="s">
        <v>173</v>
      </c>
      <c r="H119" s="31" t="s">
        <v>231</v>
      </c>
      <c r="I119" s="31" t="s">
        <v>235</v>
      </c>
      <c r="J119" s="31" t="str">
        <f t="shared" si="4"/>
        <v>N/A</v>
      </c>
      <c r="K119" s="31"/>
      <c r="L119" s="31"/>
    </row>
    <row r="120" spans="1:12" x14ac:dyDescent="0.45">
      <c r="A120" s="31" t="str">
        <f t="shared" si="3"/>
        <v>E10000034_Ofsted: Overall children's services rating</v>
      </c>
      <c r="B120" s="31" t="s">
        <v>470</v>
      </c>
      <c r="C120" s="31" t="s">
        <v>471</v>
      </c>
      <c r="D120" s="31" t="s">
        <v>229</v>
      </c>
      <c r="E120" s="31" t="s">
        <v>230</v>
      </c>
      <c r="F120" s="31" t="s">
        <v>213</v>
      </c>
      <c r="G120" s="31" t="s">
        <v>173</v>
      </c>
      <c r="H120" s="31" t="s">
        <v>231</v>
      </c>
      <c r="I120" s="31" t="s">
        <v>232</v>
      </c>
      <c r="J120" s="31" t="str">
        <f t="shared" si="4"/>
        <v>N/A</v>
      </c>
      <c r="K120" s="31"/>
      <c r="L120" s="31"/>
    </row>
    <row r="121" spans="1:12" x14ac:dyDescent="0.45">
      <c r="A121" s="31" t="str">
        <f t="shared" si="3"/>
        <v>E06000014_Ofsted: Overall children's services rating</v>
      </c>
      <c r="B121" s="31" t="s">
        <v>472</v>
      </c>
      <c r="C121" s="31" t="s">
        <v>473</v>
      </c>
      <c r="D121" s="31" t="s">
        <v>229</v>
      </c>
      <c r="E121" s="31" t="s">
        <v>230</v>
      </c>
      <c r="F121" s="31" t="s">
        <v>213</v>
      </c>
      <c r="G121" s="31" t="s">
        <v>173</v>
      </c>
      <c r="H121" s="31" t="s">
        <v>231</v>
      </c>
      <c r="I121" s="31" t="s">
        <v>235</v>
      </c>
      <c r="J121" s="31" t="str">
        <f t="shared" si="4"/>
        <v>N/A</v>
      </c>
      <c r="K121" s="31"/>
      <c r="L121" s="31"/>
    </row>
    <row r="122" spans="1:12" x14ac:dyDescent="0.45">
      <c r="A122" s="31" t="str">
        <f t="shared" si="3"/>
        <v>E09000002_Ofsted: Children who need help and protection rating</v>
      </c>
      <c r="B122" s="31" t="s">
        <v>227</v>
      </c>
      <c r="C122" s="31" t="s">
        <v>228</v>
      </c>
      <c r="D122" s="31" t="s">
        <v>229</v>
      </c>
      <c r="E122" s="31" t="s">
        <v>230</v>
      </c>
      <c r="F122" s="31" t="s">
        <v>213</v>
      </c>
      <c r="G122" s="31" t="s">
        <v>174</v>
      </c>
      <c r="H122" s="31" t="s">
        <v>231</v>
      </c>
      <c r="I122" s="31" t="s">
        <v>232</v>
      </c>
      <c r="J122" s="31" t="str">
        <f t="shared" si="4"/>
        <v>N/A</v>
      </c>
      <c r="K122" s="31"/>
      <c r="L122" s="31"/>
    </row>
    <row r="123" spans="1:12" x14ac:dyDescent="0.45">
      <c r="A123" s="31" t="str">
        <f t="shared" si="3"/>
        <v>E09000003_Ofsted: Children who need help and protection rating</v>
      </c>
      <c r="B123" s="31" t="s">
        <v>233</v>
      </c>
      <c r="C123" s="31" t="s">
        <v>234</v>
      </c>
      <c r="D123" s="31" t="s">
        <v>229</v>
      </c>
      <c r="E123" s="31" t="s">
        <v>230</v>
      </c>
      <c r="F123" s="31" t="s">
        <v>213</v>
      </c>
      <c r="G123" s="31" t="s">
        <v>174</v>
      </c>
      <c r="H123" s="31" t="s">
        <v>231</v>
      </c>
      <c r="I123" s="31" t="s">
        <v>235</v>
      </c>
      <c r="J123" s="31" t="str">
        <f t="shared" si="4"/>
        <v>N/A</v>
      </c>
      <c r="K123" s="31"/>
      <c r="L123" s="31"/>
    </row>
    <row r="124" spans="1:12" x14ac:dyDescent="0.45">
      <c r="A124" s="31" t="str">
        <f t="shared" si="3"/>
        <v>E08000016_Ofsted: Children who need help and protection rating</v>
      </c>
      <c r="B124" s="31" t="s">
        <v>236</v>
      </c>
      <c r="C124" s="31" t="s">
        <v>237</v>
      </c>
      <c r="D124" s="31" t="s">
        <v>229</v>
      </c>
      <c r="E124" s="31" t="s">
        <v>230</v>
      </c>
      <c r="F124" s="31" t="s">
        <v>213</v>
      </c>
      <c r="G124" s="31" t="s">
        <v>174</v>
      </c>
      <c r="H124" s="31" t="s">
        <v>231</v>
      </c>
      <c r="I124" s="31" t="s">
        <v>235</v>
      </c>
      <c r="J124" s="31" t="str">
        <f t="shared" si="4"/>
        <v>N/A</v>
      </c>
      <c r="K124" s="31"/>
      <c r="L124" s="31"/>
    </row>
    <row r="125" spans="1:12" x14ac:dyDescent="0.45">
      <c r="A125" s="31" t="str">
        <f t="shared" si="3"/>
        <v>E06000022_Ofsted: Children who need help and protection rating</v>
      </c>
      <c r="B125" s="31" t="s">
        <v>238</v>
      </c>
      <c r="C125" s="31" t="s">
        <v>239</v>
      </c>
      <c r="D125" s="31" t="s">
        <v>229</v>
      </c>
      <c r="E125" s="31" t="s">
        <v>230</v>
      </c>
      <c r="F125" s="31" t="s">
        <v>213</v>
      </c>
      <c r="G125" s="31" t="s">
        <v>174</v>
      </c>
      <c r="H125" s="31" t="s">
        <v>231</v>
      </c>
      <c r="I125" s="31" t="s">
        <v>232</v>
      </c>
      <c r="J125" s="31" t="str">
        <f t="shared" si="4"/>
        <v>N/A</v>
      </c>
      <c r="K125" s="31"/>
      <c r="L125" s="31"/>
    </row>
    <row r="126" spans="1:12" x14ac:dyDescent="0.45">
      <c r="A126" s="31" t="str">
        <f t="shared" si="3"/>
        <v>E06000055_Ofsted: Children who need help and protection rating</v>
      </c>
      <c r="B126" s="31" t="s">
        <v>240</v>
      </c>
      <c r="C126" s="31" t="s">
        <v>241</v>
      </c>
      <c r="D126" s="31" t="s">
        <v>229</v>
      </c>
      <c r="E126" s="31" t="s">
        <v>230</v>
      </c>
      <c r="F126" s="31" t="s">
        <v>213</v>
      </c>
      <c r="G126" s="31" t="s">
        <v>174</v>
      </c>
      <c r="H126" s="31" t="s">
        <v>231</v>
      </c>
      <c r="I126" s="31" t="s">
        <v>232</v>
      </c>
      <c r="J126" s="31" t="str">
        <f t="shared" si="4"/>
        <v>N/A</v>
      </c>
      <c r="K126" s="31"/>
      <c r="L126" s="31"/>
    </row>
    <row r="127" spans="1:12" x14ac:dyDescent="0.45">
      <c r="A127" s="31" t="str">
        <f t="shared" si="3"/>
        <v>E09000004_Ofsted: Children who need help and protection rating</v>
      </c>
      <c r="B127" s="31" t="s">
        <v>242</v>
      </c>
      <c r="C127" s="31" t="s">
        <v>243</v>
      </c>
      <c r="D127" s="31" t="s">
        <v>229</v>
      </c>
      <c r="E127" s="31" t="s">
        <v>230</v>
      </c>
      <c r="F127" s="31" t="s">
        <v>213</v>
      </c>
      <c r="G127" s="31" t="s">
        <v>174</v>
      </c>
      <c r="H127" s="31" t="s">
        <v>231</v>
      </c>
      <c r="I127" s="31" t="s">
        <v>244</v>
      </c>
      <c r="J127" s="31" t="str">
        <f t="shared" si="4"/>
        <v>N/A</v>
      </c>
      <c r="K127" s="31"/>
      <c r="L127" s="31"/>
    </row>
    <row r="128" spans="1:12" x14ac:dyDescent="0.45">
      <c r="A128" s="31" t="str">
        <f t="shared" si="3"/>
        <v>E08000025_Ofsted: Children who need help and protection rating</v>
      </c>
      <c r="B128" s="31" t="s">
        <v>245</v>
      </c>
      <c r="C128" s="31" t="s">
        <v>246</v>
      </c>
      <c r="D128" s="31" t="s">
        <v>229</v>
      </c>
      <c r="E128" s="31" t="s">
        <v>230</v>
      </c>
      <c r="F128" s="31" t="s">
        <v>213</v>
      </c>
      <c r="G128" s="31" t="s">
        <v>174</v>
      </c>
      <c r="H128" s="31" t="s">
        <v>231</v>
      </c>
      <c r="I128" s="31" t="s">
        <v>232</v>
      </c>
      <c r="J128" s="31" t="str">
        <f t="shared" si="4"/>
        <v>N/A</v>
      </c>
      <c r="K128" s="31"/>
      <c r="L128" s="31"/>
    </row>
    <row r="129" spans="1:12" x14ac:dyDescent="0.45">
      <c r="A129" s="31" t="str">
        <f t="shared" si="3"/>
        <v>E06000008_Ofsted: Children who need help and protection rating</v>
      </c>
      <c r="B129" s="31" t="s">
        <v>247</v>
      </c>
      <c r="C129" s="31" t="s">
        <v>248</v>
      </c>
      <c r="D129" s="31" t="s">
        <v>229</v>
      </c>
      <c r="E129" s="31" t="s">
        <v>230</v>
      </c>
      <c r="F129" s="31" t="s">
        <v>213</v>
      </c>
      <c r="G129" s="31" t="s">
        <v>174</v>
      </c>
      <c r="H129" s="31" t="s">
        <v>231</v>
      </c>
      <c r="I129" s="31" t="s">
        <v>232</v>
      </c>
      <c r="J129" s="31" t="str">
        <f t="shared" si="4"/>
        <v>N/A</v>
      </c>
      <c r="K129" s="31"/>
      <c r="L129" s="31"/>
    </row>
    <row r="130" spans="1:12" x14ac:dyDescent="0.45">
      <c r="A130" s="31" t="str">
        <f t="shared" si="3"/>
        <v>E06000009_Ofsted: Children who need help and protection rating</v>
      </c>
      <c r="B130" s="31" t="s">
        <v>249</v>
      </c>
      <c r="C130" s="31" t="s">
        <v>250</v>
      </c>
      <c r="D130" s="31" t="s">
        <v>229</v>
      </c>
      <c r="E130" s="31" t="s">
        <v>230</v>
      </c>
      <c r="F130" s="31" t="s">
        <v>213</v>
      </c>
      <c r="G130" s="31" t="s">
        <v>174</v>
      </c>
      <c r="H130" s="31" t="s">
        <v>231</v>
      </c>
      <c r="I130" s="31" t="s">
        <v>251</v>
      </c>
      <c r="J130" s="31" t="str">
        <f t="shared" si="4"/>
        <v>N/A</v>
      </c>
      <c r="K130" s="31"/>
      <c r="L130" s="31"/>
    </row>
    <row r="131" spans="1:12" x14ac:dyDescent="0.45">
      <c r="A131" s="31" t="str">
        <f t="shared" ref="A131:A194" si="5">CONCATENATE(B131,"_",G131)</f>
        <v>E08000001_Ofsted: Children who need help and protection rating</v>
      </c>
      <c r="B131" s="31" t="s">
        <v>252</v>
      </c>
      <c r="C131" s="31" t="s">
        <v>253</v>
      </c>
      <c r="D131" s="31" t="s">
        <v>229</v>
      </c>
      <c r="E131" s="31" t="s">
        <v>230</v>
      </c>
      <c r="F131" s="31" t="s">
        <v>213</v>
      </c>
      <c r="G131" s="31" t="s">
        <v>174</v>
      </c>
      <c r="H131" s="31" t="s">
        <v>231</v>
      </c>
      <c r="I131" s="31" t="s">
        <v>235</v>
      </c>
      <c r="J131" s="31" t="str">
        <f t="shared" si="4"/>
        <v>N/A</v>
      </c>
      <c r="K131" s="31"/>
      <c r="L131" s="31"/>
    </row>
    <row r="132" spans="1:12" x14ac:dyDescent="0.45">
      <c r="A132" s="31" t="str">
        <f t="shared" si="5"/>
        <v>E06000028_Ofsted: Children who need help and protection rating</v>
      </c>
      <c r="B132" s="31" t="s">
        <v>254</v>
      </c>
      <c r="C132" s="31" t="s">
        <v>255</v>
      </c>
      <c r="D132" s="31" t="s">
        <v>229</v>
      </c>
      <c r="E132" s="31" t="s">
        <v>230</v>
      </c>
      <c r="F132" s="31" t="s">
        <v>213</v>
      </c>
      <c r="G132" s="31" t="s">
        <v>174</v>
      </c>
      <c r="H132" s="31" t="s">
        <v>231</v>
      </c>
      <c r="I132" s="31" t="s">
        <v>256</v>
      </c>
      <c r="J132" s="31" t="str">
        <f t="shared" si="4"/>
        <v>N/A</v>
      </c>
      <c r="K132" s="31"/>
      <c r="L132" s="31"/>
    </row>
    <row r="133" spans="1:12" x14ac:dyDescent="0.45">
      <c r="A133" s="31" t="str">
        <f t="shared" si="5"/>
        <v>E06000036_Ofsted: Children who need help and protection rating</v>
      </c>
      <c r="B133" s="31" t="s">
        <v>257</v>
      </c>
      <c r="C133" s="31" t="s">
        <v>258</v>
      </c>
      <c r="D133" s="31" t="s">
        <v>229</v>
      </c>
      <c r="E133" s="31" t="s">
        <v>230</v>
      </c>
      <c r="F133" s="31" t="s">
        <v>213</v>
      </c>
      <c r="G133" s="31" t="s">
        <v>174</v>
      </c>
      <c r="H133" s="31" t="s">
        <v>231</v>
      </c>
      <c r="I133" s="31" t="s">
        <v>235</v>
      </c>
      <c r="J133" s="31" t="str">
        <f t="shared" si="4"/>
        <v>N/A</v>
      </c>
      <c r="K133" s="31"/>
      <c r="L133" s="31"/>
    </row>
    <row r="134" spans="1:12" x14ac:dyDescent="0.45">
      <c r="A134" s="31" t="str">
        <f t="shared" si="5"/>
        <v>E08000032_Ofsted: Children who need help and protection rating</v>
      </c>
      <c r="B134" s="31" t="s">
        <v>259</v>
      </c>
      <c r="C134" s="31" t="s">
        <v>260</v>
      </c>
      <c r="D134" s="31" t="s">
        <v>229</v>
      </c>
      <c r="E134" s="31" t="s">
        <v>230</v>
      </c>
      <c r="F134" s="31" t="s">
        <v>213</v>
      </c>
      <c r="G134" s="31" t="s">
        <v>174</v>
      </c>
      <c r="H134" s="31" t="s">
        <v>231</v>
      </c>
      <c r="I134" s="31" t="s">
        <v>251</v>
      </c>
      <c r="J134" s="31" t="str">
        <f t="shared" si="4"/>
        <v>N/A</v>
      </c>
      <c r="K134" s="31"/>
      <c r="L134" s="31"/>
    </row>
    <row r="135" spans="1:12" x14ac:dyDescent="0.45">
      <c r="A135" s="31" t="str">
        <f t="shared" si="5"/>
        <v>E09000005_Ofsted: Children who need help and protection rating</v>
      </c>
      <c r="B135" s="31" t="s">
        <v>261</v>
      </c>
      <c r="C135" s="31" t="s">
        <v>262</v>
      </c>
      <c r="D135" s="31" t="s">
        <v>229</v>
      </c>
      <c r="E135" s="31" t="s">
        <v>230</v>
      </c>
      <c r="F135" s="31" t="s">
        <v>213</v>
      </c>
      <c r="G135" s="31" t="s">
        <v>174</v>
      </c>
      <c r="H135" s="31" t="s">
        <v>231</v>
      </c>
      <c r="I135" s="31" t="s">
        <v>232</v>
      </c>
      <c r="J135" s="31" t="str">
        <f t="shared" si="4"/>
        <v>N/A</v>
      </c>
      <c r="K135" s="31"/>
      <c r="L135" s="31"/>
    </row>
    <row r="136" spans="1:12" x14ac:dyDescent="0.45">
      <c r="A136" s="31" t="str">
        <f t="shared" si="5"/>
        <v>E06000043_Ofsted: Children who need help and protection rating</v>
      </c>
      <c r="B136" s="31" t="s">
        <v>263</v>
      </c>
      <c r="C136" s="31" t="s">
        <v>264</v>
      </c>
      <c r="D136" s="31" t="s">
        <v>229</v>
      </c>
      <c r="E136" s="31" t="s">
        <v>230</v>
      </c>
      <c r="F136" s="31" t="s">
        <v>213</v>
      </c>
      <c r="G136" s="31" t="s">
        <v>174</v>
      </c>
      <c r="H136" s="31" t="s">
        <v>231</v>
      </c>
      <c r="I136" s="31" t="s">
        <v>232</v>
      </c>
      <c r="J136" s="31" t="str">
        <f t="shared" si="4"/>
        <v>N/A</v>
      </c>
      <c r="K136" s="31"/>
      <c r="L136" s="31"/>
    </row>
    <row r="137" spans="1:12" x14ac:dyDescent="0.45">
      <c r="A137" s="31" t="str">
        <f t="shared" si="5"/>
        <v>E06000023_Ofsted: Children who need help and protection rating</v>
      </c>
      <c r="B137" s="31" t="s">
        <v>265</v>
      </c>
      <c r="C137" s="31" t="s">
        <v>266</v>
      </c>
      <c r="D137" s="31" t="s">
        <v>229</v>
      </c>
      <c r="E137" s="31" t="s">
        <v>230</v>
      </c>
      <c r="F137" s="31" t="s">
        <v>213</v>
      </c>
      <c r="G137" s="31" t="s">
        <v>174</v>
      </c>
      <c r="H137" s="31" t="s">
        <v>231</v>
      </c>
      <c r="I137" s="31" t="s">
        <v>232</v>
      </c>
      <c r="J137" s="31" t="str">
        <f t="shared" si="4"/>
        <v>N/A</v>
      </c>
      <c r="K137" s="31"/>
      <c r="L137" s="31"/>
    </row>
    <row r="138" spans="1:12" x14ac:dyDescent="0.45">
      <c r="A138" s="31" t="str">
        <f t="shared" si="5"/>
        <v>E09000006_Ofsted: Children who need help and protection rating</v>
      </c>
      <c r="B138" s="31" t="s">
        <v>267</v>
      </c>
      <c r="C138" s="31" t="s">
        <v>268</v>
      </c>
      <c r="D138" s="31" t="s">
        <v>229</v>
      </c>
      <c r="E138" s="31" t="s">
        <v>230</v>
      </c>
      <c r="F138" s="31" t="s">
        <v>213</v>
      </c>
      <c r="G138" s="31" t="s">
        <v>174</v>
      </c>
      <c r="H138" s="31" t="s">
        <v>231</v>
      </c>
      <c r="I138" s="31" t="s">
        <v>235</v>
      </c>
      <c r="J138" s="31" t="str">
        <f t="shared" si="4"/>
        <v>N/A</v>
      </c>
      <c r="K138" s="31"/>
      <c r="L138" s="31"/>
    </row>
    <row r="139" spans="1:12" x14ac:dyDescent="0.45">
      <c r="A139" s="31" t="str">
        <f t="shared" si="5"/>
        <v>E10000002_Ofsted: Children who need help and protection rating</v>
      </c>
      <c r="B139" s="31" t="s">
        <v>269</v>
      </c>
      <c r="C139" s="31" t="s">
        <v>270</v>
      </c>
      <c r="D139" s="31" t="s">
        <v>229</v>
      </c>
      <c r="E139" s="31" t="s">
        <v>230</v>
      </c>
      <c r="F139" s="31" t="s">
        <v>213</v>
      </c>
      <c r="G139" s="31" t="s">
        <v>174</v>
      </c>
      <c r="H139" s="31" t="s">
        <v>231</v>
      </c>
      <c r="I139" s="31" t="s">
        <v>251</v>
      </c>
      <c r="J139" s="31" t="str">
        <f t="shared" si="4"/>
        <v>N/A</v>
      </c>
      <c r="K139" s="31"/>
      <c r="L139" s="31"/>
    </row>
    <row r="140" spans="1:12" x14ac:dyDescent="0.45">
      <c r="A140" s="31" t="str">
        <f t="shared" si="5"/>
        <v>E08000002_Ofsted: Children who need help and protection rating</v>
      </c>
      <c r="B140" s="31" t="s">
        <v>271</v>
      </c>
      <c r="C140" s="31" t="s">
        <v>272</v>
      </c>
      <c r="D140" s="31" t="s">
        <v>229</v>
      </c>
      <c r="E140" s="31" t="s">
        <v>230</v>
      </c>
      <c r="F140" s="31" t="s">
        <v>213</v>
      </c>
      <c r="G140" s="31" t="s">
        <v>174</v>
      </c>
      <c r="H140" s="31" t="s">
        <v>231</v>
      </c>
      <c r="I140" s="31" t="s">
        <v>235</v>
      </c>
      <c r="J140" s="31" t="str">
        <f t="shared" si="4"/>
        <v>N/A</v>
      </c>
      <c r="K140" s="31"/>
      <c r="L140" s="31"/>
    </row>
    <row r="141" spans="1:12" x14ac:dyDescent="0.45">
      <c r="A141" s="31" t="str">
        <f t="shared" si="5"/>
        <v>E08000033_Ofsted: Children who need help and protection rating</v>
      </c>
      <c r="B141" s="31" t="s">
        <v>273</v>
      </c>
      <c r="C141" s="31" t="s">
        <v>274</v>
      </c>
      <c r="D141" s="31" t="s">
        <v>229</v>
      </c>
      <c r="E141" s="31" t="s">
        <v>230</v>
      </c>
      <c r="F141" s="31" t="s">
        <v>213</v>
      </c>
      <c r="G141" s="31" t="s">
        <v>174</v>
      </c>
      <c r="H141" s="31" t="s">
        <v>231</v>
      </c>
      <c r="I141" s="31" t="s">
        <v>232</v>
      </c>
      <c r="J141" s="31" t="str">
        <f t="shared" si="4"/>
        <v>N/A</v>
      </c>
      <c r="K141" s="31"/>
      <c r="L141" s="31"/>
    </row>
    <row r="142" spans="1:12" x14ac:dyDescent="0.45">
      <c r="A142" s="31" t="str">
        <f t="shared" si="5"/>
        <v>E10000003_Ofsted: Children who need help and protection rating</v>
      </c>
      <c r="B142" s="31" t="s">
        <v>275</v>
      </c>
      <c r="C142" s="31" t="s">
        <v>276</v>
      </c>
      <c r="D142" s="31" t="s">
        <v>229</v>
      </c>
      <c r="E142" s="31" t="s">
        <v>230</v>
      </c>
      <c r="F142" s="31" t="s">
        <v>213</v>
      </c>
      <c r="G142" s="31" t="s">
        <v>174</v>
      </c>
      <c r="H142" s="31" t="s">
        <v>231</v>
      </c>
      <c r="I142" s="31" t="s">
        <v>232</v>
      </c>
      <c r="J142" s="31" t="str">
        <f t="shared" si="4"/>
        <v>N/A</v>
      </c>
      <c r="K142" s="31"/>
      <c r="L142" s="31"/>
    </row>
    <row r="143" spans="1:12" x14ac:dyDescent="0.45">
      <c r="A143" s="31" t="str">
        <f t="shared" si="5"/>
        <v>E09000007_Ofsted: Children who need help and protection rating</v>
      </c>
      <c r="B143" s="31" t="s">
        <v>277</v>
      </c>
      <c r="C143" s="31" t="s">
        <v>278</v>
      </c>
      <c r="D143" s="31" t="s">
        <v>229</v>
      </c>
      <c r="E143" s="31" t="s">
        <v>230</v>
      </c>
      <c r="F143" s="31" t="s">
        <v>213</v>
      </c>
      <c r="G143" s="31" t="s">
        <v>174</v>
      </c>
      <c r="H143" s="31" t="s">
        <v>231</v>
      </c>
      <c r="I143" s="31" t="s">
        <v>235</v>
      </c>
      <c r="J143" s="31" t="str">
        <f t="shared" si="4"/>
        <v>N/A</v>
      </c>
      <c r="K143" s="31"/>
      <c r="L143" s="31"/>
    </row>
    <row r="144" spans="1:12" x14ac:dyDescent="0.45">
      <c r="A144" s="31" t="str">
        <f t="shared" si="5"/>
        <v>E06000056_Ofsted: Children who need help and protection rating</v>
      </c>
      <c r="B144" s="31" t="s">
        <v>279</v>
      </c>
      <c r="C144" s="31" t="s">
        <v>280</v>
      </c>
      <c r="D144" s="31" t="s">
        <v>229</v>
      </c>
      <c r="E144" s="31" t="s">
        <v>230</v>
      </c>
      <c r="F144" s="31" t="s">
        <v>213</v>
      </c>
      <c r="G144" s="31" t="s">
        <v>174</v>
      </c>
      <c r="H144" s="31" t="s">
        <v>231</v>
      </c>
      <c r="I144" s="31" t="s">
        <v>235</v>
      </c>
      <c r="J144" s="31" t="str">
        <f t="shared" si="4"/>
        <v>N/A</v>
      </c>
      <c r="K144" s="31"/>
      <c r="L144" s="31"/>
    </row>
    <row r="145" spans="1:12" x14ac:dyDescent="0.45">
      <c r="A145" s="31" t="str">
        <f t="shared" si="5"/>
        <v>E06000050_Ofsted: Children who need help and protection rating</v>
      </c>
      <c r="B145" s="31" t="s">
        <v>281</v>
      </c>
      <c r="C145" s="31" t="s">
        <v>282</v>
      </c>
      <c r="D145" s="31" t="s">
        <v>229</v>
      </c>
      <c r="E145" s="31" t="s">
        <v>230</v>
      </c>
      <c r="F145" s="31" t="s">
        <v>213</v>
      </c>
      <c r="G145" s="31" t="s">
        <v>174</v>
      </c>
      <c r="H145" s="31" t="s">
        <v>231</v>
      </c>
      <c r="I145" s="31" t="s">
        <v>235</v>
      </c>
      <c r="J145" s="31" t="str">
        <f t="shared" si="4"/>
        <v>N/A</v>
      </c>
      <c r="K145" s="31"/>
      <c r="L145" s="31"/>
    </row>
    <row r="146" spans="1:12" x14ac:dyDescent="0.45">
      <c r="A146" s="31" t="str">
        <f t="shared" si="5"/>
        <v>E08000026_Ofsted: Children who need help and protection rating</v>
      </c>
      <c r="B146" s="31" t="s">
        <v>283</v>
      </c>
      <c r="C146" s="31" t="s">
        <v>284</v>
      </c>
      <c r="D146" s="31" t="s">
        <v>229</v>
      </c>
      <c r="E146" s="31" t="s">
        <v>230</v>
      </c>
      <c r="F146" s="31" t="s">
        <v>213</v>
      </c>
      <c r="G146" s="31" t="s">
        <v>174</v>
      </c>
      <c r="H146" s="31" t="s">
        <v>231</v>
      </c>
      <c r="I146" s="31" t="s">
        <v>232</v>
      </c>
      <c r="J146" s="31" t="str">
        <f t="shared" si="4"/>
        <v>N/A</v>
      </c>
      <c r="K146" s="31"/>
      <c r="L146" s="31"/>
    </row>
    <row r="147" spans="1:12" x14ac:dyDescent="0.45">
      <c r="A147" s="31" t="str">
        <f t="shared" si="5"/>
        <v>E10000006_Ofsted: Children who need help and protection rating</v>
      </c>
      <c r="B147" s="31" t="s">
        <v>285</v>
      </c>
      <c r="C147" s="31" t="s">
        <v>286</v>
      </c>
      <c r="D147" s="31" t="s">
        <v>229</v>
      </c>
      <c r="E147" s="31" t="s">
        <v>230</v>
      </c>
      <c r="F147" s="31" t="s">
        <v>213</v>
      </c>
      <c r="G147" s="31" t="s">
        <v>174</v>
      </c>
      <c r="H147" s="31" t="s">
        <v>231</v>
      </c>
      <c r="I147" s="31" t="s">
        <v>232</v>
      </c>
      <c r="J147" s="31" t="str">
        <f t="shared" si="4"/>
        <v>N/A</v>
      </c>
      <c r="K147" s="31"/>
      <c r="L147" s="31"/>
    </row>
    <row r="148" spans="1:12" x14ac:dyDescent="0.45">
      <c r="A148" s="31" t="str">
        <f t="shared" si="5"/>
        <v>E06000005_Ofsted: Children who need help and protection rating</v>
      </c>
      <c r="B148" s="31" t="s">
        <v>287</v>
      </c>
      <c r="C148" s="31" t="s">
        <v>288</v>
      </c>
      <c r="D148" s="31" t="s">
        <v>229</v>
      </c>
      <c r="E148" s="31" t="s">
        <v>230</v>
      </c>
      <c r="F148" s="31" t="s">
        <v>213</v>
      </c>
      <c r="G148" s="31" t="s">
        <v>174</v>
      </c>
      <c r="H148" s="31" t="s">
        <v>231</v>
      </c>
      <c r="I148" s="31" t="s">
        <v>232</v>
      </c>
      <c r="J148" s="31" t="str">
        <f t="shared" si="4"/>
        <v>N/A</v>
      </c>
      <c r="K148" s="31"/>
      <c r="L148" s="31"/>
    </row>
    <row r="149" spans="1:12" x14ac:dyDescent="0.45">
      <c r="A149" s="31" t="str">
        <f t="shared" si="5"/>
        <v>E06000015_Ofsted: Children who need help and protection rating</v>
      </c>
      <c r="B149" s="31" t="s">
        <v>289</v>
      </c>
      <c r="C149" s="31" t="s">
        <v>290</v>
      </c>
      <c r="D149" s="31" t="s">
        <v>229</v>
      </c>
      <c r="E149" s="31" t="s">
        <v>230</v>
      </c>
      <c r="F149" s="31" t="s">
        <v>213</v>
      </c>
      <c r="G149" s="31" t="s">
        <v>174</v>
      </c>
      <c r="H149" s="31" t="s">
        <v>231</v>
      </c>
      <c r="I149" s="31" t="s">
        <v>232</v>
      </c>
      <c r="J149" s="31" t="str">
        <f t="shared" si="4"/>
        <v>N/A</v>
      </c>
      <c r="K149" s="31"/>
      <c r="L149" s="31"/>
    </row>
    <row r="150" spans="1:12" x14ac:dyDescent="0.45">
      <c r="A150" s="31" t="str">
        <f t="shared" si="5"/>
        <v>E10000007_Ofsted: Children who need help and protection rating</v>
      </c>
      <c r="B150" s="31" t="s">
        <v>291</v>
      </c>
      <c r="C150" s="31" t="s">
        <v>292</v>
      </c>
      <c r="D150" s="31" t="s">
        <v>229</v>
      </c>
      <c r="E150" s="31" t="s">
        <v>230</v>
      </c>
      <c r="F150" s="31" t="s">
        <v>213</v>
      </c>
      <c r="G150" s="31" t="s">
        <v>174</v>
      </c>
      <c r="H150" s="31" t="s">
        <v>231</v>
      </c>
      <c r="I150" s="31" t="s">
        <v>232</v>
      </c>
      <c r="J150" s="31" t="str">
        <f t="shared" si="4"/>
        <v>N/A</v>
      </c>
      <c r="K150" s="31"/>
      <c r="L150" s="31"/>
    </row>
    <row r="151" spans="1:12" x14ac:dyDescent="0.45">
      <c r="A151" s="31" t="str">
        <f t="shared" si="5"/>
        <v>E08000017_Ofsted: Children who need help and protection rating</v>
      </c>
      <c r="B151" s="31" t="s">
        <v>293</v>
      </c>
      <c r="C151" s="31" t="s">
        <v>294</v>
      </c>
      <c r="D151" s="31" t="s">
        <v>229</v>
      </c>
      <c r="E151" s="31" t="s">
        <v>230</v>
      </c>
      <c r="F151" s="31" t="s">
        <v>213</v>
      </c>
      <c r="G151" s="31" t="s">
        <v>174</v>
      </c>
      <c r="H151" s="31" t="s">
        <v>231</v>
      </c>
      <c r="I151" s="31" t="s">
        <v>235</v>
      </c>
      <c r="J151" s="31" t="str">
        <f t="shared" si="4"/>
        <v>N/A</v>
      </c>
      <c r="K151" s="31"/>
      <c r="L151" s="31"/>
    </row>
    <row r="152" spans="1:12" x14ac:dyDescent="0.45">
      <c r="A152" s="31" t="str">
        <f t="shared" si="5"/>
        <v>E10000009_Ofsted: Children who need help and protection rating</v>
      </c>
      <c r="B152" s="31" t="s">
        <v>295</v>
      </c>
      <c r="C152" s="31" t="s">
        <v>296</v>
      </c>
      <c r="D152" s="31" t="s">
        <v>229</v>
      </c>
      <c r="E152" s="31" t="s">
        <v>230</v>
      </c>
      <c r="F152" s="31" t="s">
        <v>213</v>
      </c>
      <c r="G152" s="31" t="s">
        <v>174</v>
      </c>
      <c r="H152" s="31" t="s">
        <v>231</v>
      </c>
      <c r="I152" s="31"/>
      <c r="J152" s="31" t="str">
        <f t="shared" si="4"/>
        <v>N/A</v>
      </c>
      <c r="K152" s="31"/>
      <c r="L152" s="31"/>
    </row>
    <row r="153" spans="1:12" x14ac:dyDescent="0.45">
      <c r="A153" s="31" t="str">
        <f t="shared" si="5"/>
        <v>E08000027_Ofsted: Children who need help and protection rating</v>
      </c>
      <c r="B153" s="31" t="s">
        <v>297</v>
      </c>
      <c r="C153" s="31" t="s">
        <v>298</v>
      </c>
      <c r="D153" s="31" t="s">
        <v>229</v>
      </c>
      <c r="E153" s="31" t="s">
        <v>230</v>
      </c>
      <c r="F153" s="31" t="s">
        <v>213</v>
      </c>
      <c r="G153" s="31" t="s">
        <v>174</v>
      </c>
      <c r="H153" s="31" t="s">
        <v>231</v>
      </c>
      <c r="I153" s="31" t="s">
        <v>232</v>
      </c>
      <c r="J153" s="31" t="str">
        <f t="shared" si="4"/>
        <v>N/A</v>
      </c>
      <c r="K153" s="31"/>
      <c r="L153" s="31"/>
    </row>
    <row r="154" spans="1:12" x14ac:dyDescent="0.45">
      <c r="A154" s="31" t="str">
        <f t="shared" si="5"/>
        <v>E10000011_Ofsted: Children who need help and protection rating</v>
      </c>
      <c r="B154" s="31" t="s">
        <v>299</v>
      </c>
      <c r="C154" s="31" t="s">
        <v>300</v>
      </c>
      <c r="D154" s="31" t="s">
        <v>229</v>
      </c>
      <c r="E154" s="31" t="s">
        <v>230</v>
      </c>
      <c r="F154" s="31" t="s">
        <v>213</v>
      </c>
      <c r="G154" s="31" t="s">
        <v>174</v>
      </c>
      <c r="H154" s="31" t="s">
        <v>231</v>
      </c>
      <c r="I154" s="31" t="s">
        <v>235</v>
      </c>
      <c r="J154" s="31" t="str">
        <f t="shared" si="4"/>
        <v>N/A</v>
      </c>
      <c r="K154" s="31"/>
      <c r="L154" s="31"/>
    </row>
    <row r="155" spans="1:12" x14ac:dyDescent="0.45">
      <c r="A155" s="31" t="str">
        <f t="shared" si="5"/>
        <v>E09000010_Ofsted: Children who need help and protection rating</v>
      </c>
      <c r="B155" s="31" t="s">
        <v>301</v>
      </c>
      <c r="C155" s="31" t="s">
        <v>302</v>
      </c>
      <c r="D155" s="31" t="s">
        <v>229</v>
      </c>
      <c r="E155" s="31" t="s">
        <v>230</v>
      </c>
      <c r="F155" s="31" t="s">
        <v>213</v>
      </c>
      <c r="G155" s="31" t="s">
        <v>174</v>
      </c>
      <c r="H155" s="31" t="s">
        <v>231</v>
      </c>
      <c r="I155" s="31" t="s">
        <v>235</v>
      </c>
      <c r="J155" s="31" t="str">
        <f t="shared" ref="J155:J201" si="6">IF(ISNUMBER(I155),I155,"N/A")</f>
        <v>N/A</v>
      </c>
      <c r="K155" s="31"/>
      <c r="L155" s="31"/>
    </row>
    <row r="156" spans="1:12" x14ac:dyDescent="0.45">
      <c r="A156" s="31" t="str">
        <f t="shared" si="5"/>
        <v>E10000012_Ofsted: Children who need help and protection rating</v>
      </c>
      <c r="B156" s="31" t="s">
        <v>303</v>
      </c>
      <c r="C156" s="31" t="s">
        <v>304</v>
      </c>
      <c r="D156" s="31" t="s">
        <v>229</v>
      </c>
      <c r="E156" s="31" t="s">
        <v>230</v>
      </c>
      <c r="F156" s="31" t="s">
        <v>213</v>
      </c>
      <c r="G156" s="31" t="s">
        <v>174</v>
      </c>
      <c r="H156" s="31" t="s">
        <v>231</v>
      </c>
      <c r="I156" s="31" t="s">
        <v>244</v>
      </c>
      <c r="J156" s="31" t="str">
        <f t="shared" si="6"/>
        <v>N/A</v>
      </c>
      <c r="K156" s="31"/>
      <c r="L156" s="31"/>
    </row>
    <row r="157" spans="1:12" x14ac:dyDescent="0.45">
      <c r="A157" s="31" t="str">
        <f t="shared" si="5"/>
        <v>E08000020_Ofsted: Children who need help and protection rating</v>
      </c>
      <c r="B157" s="31" t="s">
        <v>305</v>
      </c>
      <c r="C157" s="31" t="s">
        <v>306</v>
      </c>
      <c r="D157" s="31" t="s">
        <v>229</v>
      </c>
      <c r="E157" s="31" t="s">
        <v>230</v>
      </c>
      <c r="F157" s="31" t="s">
        <v>213</v>
      </c>
      <c r="G157" s="31" t="s">
        <v>174</v>
      </c>
      <c r="H157" s="31" t="s">
        <v>231</v>
      </c>
      <c r="I157" s="31" t="s">
        <v>235</v>
      </c>
      <c r="J157" s="31" t="str">
        <f t="shared" si="6"/>
        <v>N/A</v>
      </c>
      <c r="K157" s="31"/>
      <c r="L157" s="31"/>
    </row>
    <row r="158" spans="1:12" x14ac:dyDescent="0.45">
      <c r="A158" s="31" t="str">
        <f t="shared" si="5"/>
        <v>E10000013_Ofsted: Children who need help and protection rating</v>
      </c>
      <c r="B158" s="31" t="s">
        <v>307</v>
      </c>
      <c r="C158" s="31" t="s">
        <v>308</v>
      </c>
      <c r="D158" s="31" t="s">
        <v>229</v>
      </c>
      <c r="E158" s="31" t="s">
        <v>230</v>
      </c>
      <c r="F158" s="31" t="s">
        <v>213</v>
      </c>
      <c r="G158" s="31" t="s">
        <v>174</v>
      </c>
      <c r="H158" s="31" t="s">
        <v>231</v>
      </c>
      <c r="I158" s="31" t="s">
        <v>251</v>
      </c>
      <c r="J158" s="31" t="str">
        <f t="shared" si="6"/>
        <v>N/A</v>
      </c>
      <c r="K158" s="31"/>
      <c r="L158" s="31"/>
    </row>
    <row r="159" spans="1:12" x14ac:dyDescent="0.45">
      <c r="A159" s="31" t="str">
        <f t="shared" si="5"/>
        <v>E10000014_Ofsted: Children who need help and protection rating</v>
      </c>
      <c r="B159" s="31" t="s">
        <v>309</v>
      </c>
      <c r="C159" s="31" t="s">
        <v>310</v>
      </c>
      <c r="D159" s="31" t="s">
        <v>229</v>
      </c>
      <c r="E159" s="31" t="s">
        <v>230</v>
      </c>
      <c r="F159" s="31" t="s">
        <v>213</v>
      </c>
      <c r="G159" s="31" t="s">
        <v>174</v>
      </c>
      <c r="H159" s="31" t="s">
        <v>231</v>
      </c>
      <c r="I159" s="31" t="s">
        <v>244</v>
      </c>
      <c r="J159" s="31" t="str">
        <f t="shared" si="6"/>
        <v>N/A</v>
      </c>
      <c r="K159" s="31"/>
      <c r="L159" s="31"/>
    </row>
    <row r="160" spans="1:12" x14ac:dyDescent="0.45">
      <c r="A160" s="31" t="str">
        <f t="shared" si="5"/>
        <v>E09000014_Ofsted: Children who need help and protection rating</v>
      </c>
      <c r="B160" s="31" t="s">
        <v>311</v>
      </c>
      <c r="C160" s="31" t="s">
        <v>312</v>
      </c>
      <c r="D160" s="31" t="s">
        <v>229</v>
      </c>
      <c r="E160" s="31" t="s">
        <v>230</v>
      </c>
      <c r="F160" s="31" t="s">
        <v>213</v>
      </c>
      <c r="G160" s="31" t="s">
        <v>174</v>
      </c>
      <c r="H160" s="31" t="s">
        <v>231</v>
      </c>
      <c r="I160" s="31" t="s">
        <v>232</v>
      </c>
      <c r="J160" s="31" t="str">
        <f t="shared" si="6"/>
        <v>N/A</v>
      </c>
      <c r="K160" s="31"/>
      <c r="L160" s="31"/>
    </row>
    <row r="161" spans="1:12" x14ac:dyDescent="0.45">
      <c r="A161" s="31" t="str">
        <f t="shared" si="5"/>
        <v>E06000001_Ofsted: Children who need help and protection rating</v>
      </c>
      <c r="B161" s="31" t="s">
        <v>313</v>
      </c>
      <c r="C161" s="31" t="s">
        <v>314</v>
      </c>
      <c r="D161" s="31" t="s">
        <v>229</v>
      </c>
      <c r="E161" s="31" t="s">
        <v>230</v>
      </c>
      <c r="F161" s="31" t="s">
        <v>213</v>
      </c>
      <c r="G161" s="31" t="s">
        <v>174</v>
      </c>
      <c r="H161" s="31" t="s">
        <v>231</v>
      </c>
      <c r="I161" s="31" t="s">
        <v>235</v>
      </c>
      <c r="J161" s="31" t="str">
        <f t="shared" si="6"/>
        <v>N/A</v>
      </c>
      <c r="K161" s="31"/>
      <c r="L161" s="31"/>
    </row>
    <row r="162" spans="1:12" x14ac:dyDescent="0.45">
      <c r="A162" s="31" t="str">
        <f t="shared" si="5"/>
        <v>E09000016_Ofsted: Children who need help and protection rating</v>
      </c>
      <c r="B162" s="31" t="s">
        <v>315</v>
      </c>
      <c r="C162" s="31" t="s">
        <v>316</v>
      </c>
      <c r="D162" s="31" t="s">
        <v>229</v>
      </c>
      <c r="E162" s="31" t="s">
        <v>230</v>
      </c>
      <c r="F162" s="31" t="s">
        <v>213</v>
      </c>
      <c r="G162" s="31" t="s">
        <v>174</v>
      </c>
      <c r="H162" s="31" t="s">
        <v>231</v>
      </c>
      <c r="I162" s="31" t="s">
        <v>232</v>
      </c>
      <c r="J162" s="31" t="str">
        <f t="shared" si="6"/>
        <v>N/A</v>
      </c>
      <c r="K162" s="31"/>
      <c r="L162" s="31"/>
    </row>
    <row r="163" spans="1:12" x14ac:dyDescent="0.45">
      <c r="A163" s="31" t="str">
        <f t="shared" si="5"/>
        <v>E06000019_Ofsted: Children who need help and protection rating</v>
      </c>
      <c r="B163" s="31" t="s">
        <v>317</v>
      </c>
      <c r="C163" s="31" t="s">
        <v>318</v>
      </c>
      <c r="D163" s="31" t="s">
        <v>229</v>
      </c>
      <c r="E163" s="31" t="s">
        <v>230</v>
      </c>
      <c r="F163" s="31" t="s">
        <v>213</v>
      </c>
      <c r="G163" s="31" t="s">
        <v>174</v>
      </c>
      <c r="H163" s="31" t="s">
        <v>231</v>
      </c>
      <c r="I163" s="31" t="s">
        <v>232</v>
      </c>
      <c r="J163" s="31" t="str">
        <f t="shared" si="6"/>
        <v>N/A</v>
      </c>
      <c r="K163" s="31"/>
      <c r="L163" s="31"/>
    </row>
    <row r="164" spans="1:12" x14ac:dyDescent="0.45">
      <c r="A164" s="31" t="str">
        <f t="shared" si="5"/>
        <v>E10000015_Ofsted: Children who need help and protection rating</v>
      </c>
      <c r="B164" s="31" t="s">
        <v>319</v>
      </c>
      <c r="C164" s="31" t="s">
        <v>320</v>
      </c>
      <c r="D164" s="31" t="s">
        <v>229</v>
      </c>
      <c r="E164" s="31" t="s">
        <v>230</v>
      </c>
      <c r="F164" s="31" t="s">
        <v>213</v>
      </c>
      <c r="G164" s="31" t="s">
        <v>174</v>
      </c>
      <c r="H164" s="31" t="s">
        <v>231</v>
      </c>
      <c r="I164" s="31" t="s">
        <v>235</v>
      </c>
      <c r="J164" s="31" t="str">
        <f t="shared" si="6"/>
        <v>N/A</v>
      </c>
      <c r="K164" s="31"/>
      <c r="L164" s="31"/>
    </row>
    <row r="165" spans="1:12" x14ac:dyDescent="0.45">
      <c r="A165" s="31" t="str">
        <f t="shared" si="5"/>
        <v>E09000017_Ofsted: Children who need help and protection rating</v>
      </c>
      <c r="B165" s="31" t="s">
        <v>321</v>
      </c>
      <c r="C165" s="31" t="s">
        <v>322</v>
      </c>
      <c r="D165" s="31" t="s">
        <v>229</v>
      </c>
      <c r="E165" s="31" t="s">
        <v>230</v>
      </c>
      <c r="F165" s="31" t="s">
        <v>213</v>
      </c>
      <c r="G165" s="31" t="s">
        <v>174</v>
      </c>
      <c r="H165" s="31" t="s">
        <v>231</v>
      </c>
      <c r="I165" s="31" t="s">
        <v>235</v>
      </c>
      <c r="J165" s="31" t="str">
        <f t="shared" si="6"/>
        <v>N/A</v>
      </c>
      <c r="K165" s="31"/>
      <c r="L165" s="31"/>
    </row>
    <row r="166" spans="1:12" x14ac:dyDescent="0.45">
      <c r="A166" s="31" t="str">
        <f t="shared" si="5"/>
        <v>E09000018_Ofsted: Children who need help and protection rating</v>
      </c>
      <c r="B166" s="31" t="s">
        <v>323</v>
      </c>
      <c r="C166" s="31" t="s">
        <v>324</v>
      </c>
      <c r="D166" s="31" t="s">
        <v>229</v>
      </c>
      <c r="E166" s="31" t="s">
        <v>230</v>
      </c>
      <c r="F166" s="31" t="s">
        <v>213</v>
      </c>
      <c r="G166" s="31" t="s">
        <v>174</v>
      </c>
      <c r="H166" s="31" t="s">
        <v>231</v>
      </c>
      <c r="I166" s="31" t="s">
        <v>232</v>
      </c>
      <c r="J166" s="31" t="str">
        <f t="shared" si="6"/>
        <v>N/A</v>
      </c>
      <c r="K166" s="31"/>
      <c r="L166" s="31"/>
    </row>
    <row r="167" spans="1:12" x14ac:dyDescent="0.45">
      <c r="A167" s="31" t="str">
        <f t="shared" si="5"/>
        <v>E06000046_Ofsted: Children who need help and protection rating</v>
      </c>
      <c r="B167" s="31" t="s">
        <v>325</v>
      </c>
      <c r="C167" s="31" t="s">
        <v>326</v>
      </c>
      <c r="D167" s="31" t="s">
        <v>229</v>
      </c>
      <c r="E167" s="31" t="s">
        <v>230</v>
      </c>
      <c r="F167" s="31" t="s">
        <v>213</v>
      </c>
      <c r="G167" s="31" t="s">
        <v>174</v>
      </c>
      <c r="H167" s="31" t="s">
        <v>231</v>
      </c>
      <c r="I167" s="31" t="s">
        <v>235</v>
      </c>
      <c r="J167" s="31" t="str">
        <f t="shared" si="6"/>
        <v>N/A</v>
      </c>
      <c r="K167" s="31"/>
      <c r="L167" s="31"/>
    </row>
    <row r="168" spans="1:12" x14ac:dyDescent="0.45">
      <c r="A168" s="31" t="str">
        <f t="shared" si="5"/>
        <v>E10000016_Ofsted: Children who need help and protection rating</v>
      </c>
      <c r="B168" s="31" t="s">
        <v>327</v>
      </c>
      <c r="C168" s="31" t="s">
        <v>328</v>
      </c>
      <c r="D168" s="31" t="s">
        <v>229</v>
      </c>
      <c r="E168" s="31" t="s">
        <v>230</v>
      </c>
      <c r="F168" s="31" t="s">
        <v>213</v>
      </c>
      <c r="G168" s="31" t="s">
        <v>174</v>
      </c>
      <c r="H168" s="31" t="s">
        <v>231</v>
      </c>
      <c r="I168" s="31" t="s">
        <v>232</v>
      </c>
      <c r="J168" s="31" t="str">
        <f t="shared" si="6"/>
        <v>N/A</v>
      </c>
      <c r="K168" s="31"/>
      <c r="L168" s="31"/>
    </row>
    <row r="169" spans="1:12" x14ac:dyDescent="0.45">
      <c r="A169" s="31" t="str">
        <f t="shared" si="5"/>
        <v>E06000010_Ofsted: Children who need help and protection rating</v>
      </c>
      <c r="B169" s="31" t="s">
        <v>329</v>
      </c>
      <c r="C169" s="31" t="s">
        <v>330</v>
      </c>
      <c r="D169" s="31" t="s">
        <v>229</v>
      </c>
      <c r="E169" s="31" t="s">
        <v>230</v>
      </c>
      <c r="F169" s="31" t="s">
        <v>213</v>
      </c>
      <c r="G169" s="31" t="s">
        <v>174</v>
      </c>
      <c r="H169" s="31" t="s">
        <v>231</v>
      </c>
      <c r="I169" s="31" t="s">
        <v>251</v>
      </c>
      <c r="J169" s="31" t="str">
        <f t="shared" si="6"/>
        <v>N/A</v>
      </c>
      <c r="K169" s="31"/>
      <c r="L169" s="31"/>
    </row>
    <row r="170" spans="1:12" x14ac:dyDescent="0.45">
      <c r="A170" s="31" t="str">
        <f t="shared" si="5"/>
        <v>E08000034_Ofsted: Children who need help and protection rating</v>
      </c>
      <c r="B170" s="31" t="s">
        <v>331</v>
      </c>
      <c r="C170" s="31" t="s">
        <v>332</v>
      </c>
      <c r="D170" s="31" t="s">
        <v>229</v>
      </c>
      <c r="E170" s="31" t="s">
        <v>230</v>
      </c>
      <c r="F170" s="31" t="s">
        <v>213</v>
      </c>
      <c r="G170" s="31" t="s">
        <v>174</v>
      </c>
      <c r="H170" s="31" t="s">
        <v>231</v>
      </c>
      <c r="I170" s="31" t="s">
        <v>232</v>
      </c>
      <c r="J170" s="31" t="str">
        <f t="shared" si="6"/>
        <v>N/A</v>
      </c>
      <c r="K170" s="31"/>
      <c r="L170" s="31"/>
    </row>
    <row r="171" spans="1:12" x14ac:dyDescent="0.45">
      <c r="A171" s="31" t="str">
        <f t="shared" si="5"/>
        <v>E08000011_Ofsted: Children who need help and protection rating</v>
      </c>
      <c r="B171" s="31" t="s">
        <v>333</v>
      </c>
      <c r="C171" s="31" t="s">
        <v>334</v>
      </c>
      <c r="D171" s="31" t="s">
        <v>229</v>
      </c>
      <c r="E171" s="31" t="s">
        <v>230</v>
      </c>
      <c r="F171" s="31" t="s">
        <v>213</v>
      </c>
      <c r="G171" s="31" t="s">
        <v>174</v>
      </c>
      <c r="H171" s="31" t="s">
        <v>231</v>
      </c>
      <c r="I171" s="31" t="s">
        <v>232</v>
      </c>
      <c r="J171" s="31" t="str">
        <f t="shared" si="6"/>
        <v>N/A</v>
      </c>
      <c r="K171" s="31"/>
      <c r="L171" s="31"/>
    </row>
    <row r="172" spans="1:12" x14ac:dyDescent="0.45">
      <c r="A172" s="31" t="str">
        <f t="shared" si="5"/>
        <v>E09000022_Ofsted: Children who need help and protection rating</v>
      </c>
      <c r="B172" s="31" t="s">
        <v>335</v>
      </c>
      <c r="C172" s="31" t="s">
        <v>336</v>
      </c>
      <c r="D172" s="31" t="s">
        <v>229</v>
      </c>
      <c r="E172" s="31" t="s">
        <v>230</v>
      </c>
      <c r="F172" s="31" t="s">
        <v>213</v>
      </c>
      <c r="G172" s="31" t="s">
        <v>174</v>
      </c>
      <c r="H172" s="31" t="s">
        <v>231</v>
      </c>
      <c r="I172" s="31" t="s">
        <v>232</v>
      </c>
      <c r="J172" s="31" t="str">
        <f t="shared" si="6"/>
        <v>N/A</v>
      </c>
      <c r="K172" s="31"/>
      <c r="L172" s="31"/>
    </row>
    <row r="173" spans="1:12" x14ac:dyDescent="0.45">
      <c r="A173" s="31" t="str">
        <f t="shared" si="5"/>
        <v>E10000017_Ofsted: Children who need help and protection rating</v>
      </c>
      <c r="B173" s="31" t="s">
        <v>337</v>
      </c>
      <c r="C173" s="31" t="s">
        <v>338</v>
      </c>
      <c r="D173" s="31" t="s">
        <v>229</v>
      </c>
      <c r="E173" s="31" t="s">
        <v>230</v>
      </c>
      <c r="F173" s="31" t="s">
        <v>213</v>
      </c>
      <c r="G173" s="31" t="s">
        <v>174</v>
      </c>
      <c r="H173" s="31" t="s">
        <v>231</v>
      </c>
      <c r="I173" s="31" t="s">
        <v>232</v>
      </c>
      <c r="J173" s="31" t="str">
        <f t="shared" si="6"/>
        <v>N/A</v>
      </c>
      <c r="K173" s="31"/>
      <c r="L173" s="31"/>
    </row>
    <row r="174" spans="1:12" x14ac:dyDescent="0.45">
      <c r="A174" s="31" t="str">
        <f t="shared" si="5"/>
        <v>E08000035_Ofsted: Children who need help and protection rating</v>
      </c>
      <c r="B174" s="31" t="s">
        <v>339</v>
      </c>
      <c r="C174" s="31" t="s">
        <v>340</v>
      </c>
      <c r="D174" s="31" t="s">
        <v>229</v>
      </c>
      <c r="E174" s="31" t="s">
        <v>230</v>
      </c>
      <c r="F174" s="31" t="s">
        <v>213</v>
      </c>
      <c r="G174" s="31" t="s">
        <v>174</v>
      </c>
      <c r="H174" s="31" t="s">
        <v>231</v>
      </c>
      <c r="I174" s="31" t="s">
        <v>244</v>
      </c>
      <c r="J174" s="31" t="str">
        <f t="shared" si="6"/>
        <v>N/A</v>
      </c>
      <c r="K174" s="31"/>
      <c r="L174" s="31"/>
    </row>
    <row r="175" spans="1:12" x14ac:dyDescent="0.45">
      <c r="A175" s="31" t="str">
        <f t="shared" si="5"/>
        <v>E06000016_Ofsted: Children who need help and protection rating</v>
      </c>
      <c r="B175" s="31" t="s">
        <v>341</v>
      </c>
      <c r="C175" s="31" t="s">
        <v>342</v>
      </c>
      <c r="D175" s="31" t="s">
        <v>229</v>
      </c>
      <c r="E175" s="31" t="s">
        <v>230</v>
      </c>
      <c r="F175" s="31" t="s">
        <v>213</v>
      </c>
      <c r="G175" s="31" t="s">
        <v>174</v>
      </c>
      <c r="H175" s="31" t="s">
        <v>231</v>
      </c>
      <c r="I175" s="31" t="s">
        <v>232</v>
      </c>
      <c r="J175" s="31" t="str">
        <f t="shared" si="6"/>
        <v>N/A</v>
      </c>
      <c r="K175" s="31"/>
      <c r="L175" s="31"/>
    </row>
    <row r="176" spans="1:12" x14ac:dyDescent="0.45">
      <c r="A176" s="31" t="str">
        <f t="shared" si="5"/>
        <v>E09000023_Ofsted: Children who need help and protection rating</v>
      </c>
      <c r="B176" s="31" t="s">
        <v>343</v>
      </c>
      <c r="C176" s="31" t="s">
        <v>344</v>
      </c>
      <c r="D176" s="31" t="s">
        <v>229</v>
      </c>
      <c r="E176" s="31" t="s">
        <v>230</v>
      </c>
      <c r="F176" s="31" t="s">
        <v>213</v>
      </c>
      <c r="G176" s="31" t="s">
        <v>174</v>
      </c>
      <c r="H176" s="31" t="s">
        <v>231</v>
      </c>
      <c r="I176" s="31" t="s">
        <v>232</v>
      </c>
      <c r="J176" s="31" t="str">
        <f t="shared" si="6"/>
        <v>N/A</v>
      </c>
      <c r="K176" s="31"/>
      <c r="L176" s="31"/>
    </row>
    <row r="177" spans="1:12" x14ac:dyDescent="0.45">
      <c r="A177" s="31" t="str">
        <f t="shared" si="5"/>
        <v>E10000019_Ofsted: Children who need help and protection rating</v>
      </c>
      <c r="B177" s="31" t="s">
        <v>345</v>
      </c>
      <c r="C177" s="31" t="s">
        <v>346</v>
      </c>
      <c r="D177" s="31" t="s">
        <v>229</v>
      </c>
      <c r="E177" s="31" t="s">
        <v>230</v>
      </c>
      <c r="F177" s="31" t="s">
        <v>213</v>
      </c>
      <c r="G177" s="31" t="s">
        <v>174</v>
      </c>
      <c r="H177" s="31" t="s">
        <v>231</v>
      </c>
      <c r="I177" s="31" t="s">
        <v>235</v>
      </c>
      <c r="J177" s="31" t="str">
        <f t="shared" si="6"/>
        <v>N/A</v>
      </c>
      <c r="K177" s="31"/>
      <c r="L177" s="31"/>
    </row>
    <row r="178" spans="1:12" x14ac:dyDescent="0.45">
      <c r="A178" s="31" t="str">
        <f t="shared" si="5"/>
        <v>E08000012_Ofsted: Children who need help and protection rating</v>
      </c>
      <c r="B178" s="31" t="s">
        <v>347</v>
      </c>
      <c r="C178" s="31" t="s">
        <v>348</v>
      </c>
      <c r="D178" s="31" t="s">
        <v>229</v>
      </c>
      <c r="E178" s="31" t="s">
        <v>230</v>
      </c>
      <c r="F178" s="31" t="s">
        <v>213</v>
      </c>
      <c r="G178" s="31" t="s">
        <v>174</v>
      </c>
      <c r="H178" s="31" t="s">
        <v>231</v>
      </c>
      <c r="I178" s="31" t="s">
        <v>232</v>
      </c>
      <c r="J178" s="31" t="str">
        <f t="shared" si="6"/>
        <v>N/A</v>
      </c>
      <c r="K178" s="31"/>
      <c r="L178" s="31"/>
    </row>
    <row r="179" spans="1:12" x14ac:dyDescent="0.45">
      <c r="A179" s="31" t="str">
        <f t="shared" si="5"/>
        <v>E08000003_Ofsted: Children who need help and protection rating</v>
      </c>
      <c r="B179" s="31" t="s">
        <v>349</v>
      </c>
      <c r="C179" s="31" t="s">
        <v>350</v>
      </c>
      <c r="D179" s="31" t="s">
        <v>229</v>
      </c>
      <c r="E179" s="31" t="s">
        <v>230</v>
      </c>
      <c r="F179" s="31" t="s">
        <v>213</v>
      </c>
      <c r="G179" s="31" t="s">
        <v>174</v>
      </c>
      <c r="H179" s="31" t="s">
        <v>231</v>
      </c>
      <c r="I179" s="31" t="s">
        <v>232</v>
      </c>
      <c r="J179" s="31" t="str">
        <f t="shared" si="6"/>
        <v>N/A</v>
      </c>
      <c r="K179" s="31"/>
      <c r="L179" s="31"/>
    </row>
    <row r="180" spans="1:12" x14ac:dyDescent="0.45">
      <c r="A180" s="31" t="str">
        <f t="shared" si="5"/>
        <v>E06000035_Ofsted: Children who need help and protection rating</v>
      </c>
      <c r="B180" s="31" t="s">
        <v>351</v>
      </c>
      <c r="C180" s="31" t="s">
        <v>352</v>
      </c>
      <c r="D180" s="31" t="s">
        <v>229</v>
      </c>
      <c r="E180" s="31" t="s">
        <v>230</v>
      </c>
      <c r="F180" s="31" t="s">
        <v>213</v>
      </c>
      <c r="G180" s="31" t="s">
        <v>174</v>
      </c>
      <c r="H180" s="31" t="s">
        <v>231</v>
      </c>
      <c r="I180" s="31" t="s">
        <v>251</v>
      </c>
      <c r="J180" s="31" t="str">
        <f t="shared" si="6"/>
        <v>N/A</v>
      </c>
      <c r="K180" s="31"/>
      <c r="L180" s="31"/>
    </row>
    <row r="181" spans="1:12" x14ac:dyDescent="0.45">
      <c r="A181" s="31" t="str">
        <f t="shared" si="5"/>
        <v>E09000024_Ofsted: Children who need help and protection rating</v>
      </c>
      <c r="B181" s="31" t="s">
        <v>353</v>
      </c>
      <c r="C181" s="31" t="s">
        <v>354</v>
      </c>
      <c r="D181" s="31" t="s">
        <v>229</v>
      </c>
      <c r="E181" s="31" t="s">
        <v>230</v>
      </c>
      <c r="F181" s="31" t="s">
        <v>213</v>
      </c>
      <c r="G181" s="31" t="s">
        <v>174</v>
      </c>
      <c r="H181" s="31" t="s">
        <v>231</v>
      </c>
      <c r="I181" s="31" t="s">
        <v>235</v>
      </c>
      <c r="J181" s="31" t="str">
        <f t="shared" si="6"/>
        <v>N/A</v>
      </c>
      <c r="K181" s="31"/>
      <c r="L181" s="31"/>
    </row>
    <row r="182" spans="1:12" x14ac:dyDescent="0.45">
      <c r="A182" s="31" t="str">
        <f t="shared" si="5"/>
        <v>E06000042_Ofsted: Children who need help and protection rating</v>
      </c>
      <c r="B182" s="31" t="s">
        <v>355</v>
      </c>
      <c r="C182" s="31" t="s">
        <v>356</v>
      </c>
      <c r="D182" s="31" t="s">
        <v>229</v>
      </c>
      <c r="E182" s="31" t="s">
        <v>230</v>
      </c>
      <c r="F182" s="31" t="s">
        <v>213</v>
      </c>
      <c r="G182" s="31" t="s">
        <v>174</v>
      </c>
      <c r="H182" s="31" t="s">
        <v>231</v>
      </c>
      <c r="I182" s="31" t="s">
        <v>232</v>
      </c>
      <c r="J182" s="31" t="str">
        <f t="shared" si="6"/>
        <v>N/A</v>
      </c>
      <c r="K182" s="31"/>
      <c r="L182" s="31"/>
    </row>
    <row r="183" spans="1:12" x14ac:dyDescent="0.45">
      <c r="A183" s="31" t="str">
        <f t="shared" si="5"/>
        <v>E08000021_Ofsted: Children who need help and protection rating</v>
      </c>
      <c r="B183" s="31" t="s">
        <v>357</v>
      </c>
      <c r="C183" s="31" t="s">
        <v>358</v>
      </c>
      <c r="D183" s="31" t="s">
        <v>229</v>
      </c>
      <c r="E183" s="31" t="s">
        <v>230</v>
      </c>
      <c r="F183" s="31" t="s">
        <v>213</v>
      </c>
      <c r="G183" s="31" t="s">
        <v>174</v>
      </c>
      <c r="H183" s="31" t="s">
        <v>231</v>
      </c>
      <c r="I183" s="31" t="s">
        <v>232</v>
      </c>
      <c r="J183" s="31" t="str">
        <f t="shared" si="6"/>
        <v>N/A</v>
      </c>
      <c r="K183" s="31"/>
      <c r="L183" s="31"/>
    </row>
    <row r="184" spans="1:12" x14ac:dyDescent="0.45">
      <c r="A184" s="31" t="str">
        <f t="shared" si="5"/>
        <v>E09000025_Ofsted: Children who need help and protection rating</v>
      </c>
      <c r="B184" s="31" t="s">
        <v>359</v>
      </c>
      <c r="C184" s="31" t="s">
        <v>360</v>
      </c>
      <c r="D184" s="31" t="s">
        <v>229</v>
      </c>
      <c r="E184" s="31" t="s">
        <v>230</v>
      </c>
      <c r="F184" s="31" t="s">
        <v>213</v>
      </c>
      <c r="G184" s="31" t="s">
        <v>174</v>
      </c>
      <c r="H184" s="31" t="s">
        <v>231</v>
      </c>
      <c r="I184" s="31" t="s">
        <v>232</v>
      </c>
      <c r="J184" s="31" t="str">
        <f t="shared" si="6"/>
        <v>N/A</v>
      </c>
      <c r="K184" s="31"/>
      <c r="L184" s="31"/>
    </row>
    <row r="185" spans="1:12" x14ac:dyDescent="0.45">
      <c r="A185" s="31" t="str">
        <f t="shared" si="5"/>
        <v>E10000020_Ofsted: Children who need help and protection rating</v>
      </c>
      <c r="B185" s="31" t="s">
        <v>361</v>
      </c>
      <c r="C185" s="31" t="s">
        <v>362</v>
      </c>
      <c r="D185" s="31" t="s">
        <v>229</v>
      </c>
      <c r="E185" s="31" t="s">
        <v>230</v>
      </c>
      <c r="F185" s="31" t="s">
        <v>213</v>
      </c>
      <c r="G185" s="31" t="s">
        <v>174</v>
      </c>
      <c r="H185" s="31" t="s">
        <v>231</v>
      </c>
      <c r="I185" s="31" t="s">
        <v>232</v>
      </c>
      <c r="J185" s="31" t="str">
        <f t="shared" si="6"/>
        <v>N/A</v>
      </c>
      <c r="K185" s="31"/>
      <c r="L185" s="31"/>
    </row>
    <row r="186" spans="1:12" x14ac:dyDescent="0.45">
      <c r="A186" s="31" t="str">
        <f t="shared" si="5"/>
        <v>E06000012_Ofsted: Children who need help and protection rating</v>
      </c>
      <c r="B186" s="31" t="s">
        <v>363</v>
      </c>
      <c r="C186" s="31" t="s">
        <v>364</v>
      </c>
      <c r="D186" s="31" t="s">
        <v>229</v>
      </c>
      <c r="E186" s="31" t="s">
        <v>230</v>
      </c>
      <c r="F186" s="31" t="s">
        <v>213</v>
      </c>
      <c r="G186" s="31" t="s">
        <v>174</v>
      </c>
      <c r="H186" s="31" t="s">
        <v>231</v>
      </c>
      <c r="I186" s="31" t="s">
        <v>232</v>
      </c>
      <c r="J186" s="31" t="str">
        <f t="shared" si="6"/>
        <v>N/A</v>
      </c>
      <c r="K186" s="31"/>
      <c r="L186" s="31"/>
    </row>
    <row r="187" spans="1:12" x14ac:dyDescent="0.45">
      <c r="A187" s="31" t="str">
        <f t="shared" si="5"/>
        <v>E06000013_Ofsted: Children who need help and protection rating</v>
      </c>
      <c r="B187" s="31" t="s">
        <v>365</v>
      </c>
      <c r="C187" s="31" t="s">
        <v>366</v>
      </c>
      <c r="D187" s="31" t="s">
        <v>229</v>
      </c>
      <c r="E187" s="31" t="s">
        <v>230</v>
      </c>
      <c r="F187" s="31" t="s">
        <v>213</v>
      </c>
      <c r="G187" s="31" t="s">
        <v>174</v>
      </c>
      <c r="H187" s="31" t="s">
        <v>231</v>
      </c>
      <c r="I187" s="31" t="s">
        <v>235</v>
      </c>
      <c r="J187" s="31" t="str">
        <f t="shared" si="6"/>
        <v>N/A</v>
      </c>
      <c r="K187" s="31"/>
      <c r="L187" s="31"/>
    </row>
    <row r="188" spans="1:12" x14ac:dyDescent="0.45">
      <c r="A188" s="31" t="str">
        <f t="shared" si="5"/>
        <v>E06000024_Ofsted: Children who need help and protection rating</v>
      </c>
      <c r="B188" s="31" t="s">
        <v>367</v>
      </c>
      <c r="C188" s="31" t="s">
        <v>368</v>
      </c>
      <c r="D188" s="31" t="s">
        <v>229</v>
      </c>
      <c r="E188" s="31" t="s">
        <v>230</v>
      </c>
      <c r="F188" s="31" t="s">
        <v>213</v>
      </c>
      <c r="G188" s="31" t="s">
        <v>174</v>
      </c>
      <c r="H188" s="31" t="s">
        <v>231</v>
      </c>
      <c r="I188" s="31" t="s">
        <v>232</v>
      </c>
      <c r="J188" s="31" t="str">
        <f t="shared" si="6"/>
        <v>N/A</v>
      </c>
      <c r="K188" s="31"/>
      <c r="L188" s="31"/>
    </row>
    <row r="189" spans="1:12" x14ac:dyDescent="0.45">
      <c r="A189" s="31" t="str">
        <f t="shared" si="5"/>
        <v>E10000023_Ofsted: Children who need help and protection rating</v>
      </c>
      <c r="B189" s="31" t="s">
        <v>369</v>
      </c>
      <c r="C189" s="31" t="s">
        <v>370</v>
      </c>
      <c r="D189" s="31" t="s">
        <v>229</v>
      </c>
      <c r="E189" s="31" t="s">
        <v>230</v>
      </c>
      <c r="F189" s="31" t="s">
        <v>213</v>
      </c>
      <c r="G189" s="31" t="s">
        <v>174</v>
      </c>
      <c r="H189" s="31" t="s">
        <v>231</v>
      </c>
      <c r="I189" s="31" t="s">
        <v>244</v>
      </c>
      <c r="J189" s="31" t="str">
        <f t="shared" si="6"/>
        <v>N/A</v>
      </c>
      <c r="K189" s="31"/>
      <c r="L189" s="31"/>
    </row>
    <row r="190" spans="1:12" x14ac:dyDescent="0.45">
      <c r="A190" s="31" t="str">
        <f t="shared" si="5"/>
        <v>E10000021_Ofsted: Children who need help and protection rating</v>
      </c>
      <c r="B190" s="31" t="s">
        <v>371</v>
      </c>
      <c r="C190" s="31" t="s">
        <v>372</v>
      </c>
      <c r="D190" s="31" t="s">
        <v>229</v>
      </c>
      <c r="E190" s="31" t="s">
        <v>230</v>
      </c>
      <c r="F190" s="31" t="s">
        <v>213</v>
      </c>
      <c r="G190" s="31" t="s">
        <v>174</v>
      </c>
      <c r="H190" s="31" t="s">
        <v>231</v>
      </c>
      <c r="I190" s="31" t="s">
        <v>251</v>
      </c>
      <c r="J190" s="31" t="str">
        <f t="shared" si="6"/>
        <v>N/A</v>
      </c>
      <c r="K190" s="31"/>
      <c r="L190" s="31"/>
    </row>
    <row r="191" spans="1:12" x14ac:dyDescent="0.45">
      <c r="A191" s="31" t="str">
        <f t="shared" si="5"/>
        <v>E06000018_Ofsted: Children who need help and protection rating</v>
      </c>
      <c r="B191" s="31" t="s">
        <v>373</v>
      </c>
      <c r="C191" s="31" t="s">
        <v>374</v>
      </c>
      <c r="D191" s="31" t="s">
        <v>229</v>
      </c>
      <c r="E191" s="31" t="s">
        <v>230</v>
      </c>
      <c r="F191" s="31" t="s">
        <v>213</v>
      </c>
      <c r="G191" s="31" t="s">
        <v>174</v>
      </c>
      <c r="H191" s="31" t="s">
        <v>231</v>
      </c>
      <c r="I191" s="31" t="s">
        <v>232</v>
      </c>
      <c r="J191" s="31" t="str">
        <f t="shared" si="6"/>
        <v>N/A</v>
      </c>
      <c r="K191" s="31"/>
      <c r="L191" s="31"/>
    </row>
    <row r="192" spans="1:12" x14ac:dyDescent="0.45">
      <c r="A192" s="31" t="str">
        <f t="shared" si="5"/>
        <v>E08000004_Ofsted: Children who need help and protection rating</v>
      </c>
      <c r="B192" s="31" t="s">
        <v>375</v>
      </c>
      <c r="C192" s="31" t="s">
        <v>376</v>
      </c>
      <c r="D192" s="31" t="s">
        <v>229</v>
      </c>
      <c r="E192" s="31" t="s">
        <v>230</v>
      </c>
      <c r="F192" s="31" t="s">
        <v>213</v>
      </c>
      <c r="G192" s="31" t="s">
        <v>174</v>
      </c>
      <c r="H192" s="31" t="s">
        <v>231</v>
      </c>
      <c r="I192" s="31" t="s">
        <v>232</v>
      </c>
      <c r="J192" s="31" t="str">
        <f t="shared" si="6"/>
        <v>N/A</v>
      </c>
      <c r="K192" s="31"/>
      <c r="L192" s="31"/>
    </row>
    <row r="193" spans="1:12" x14ac:dyDescent="0.45">
      <c r="A193" s="31" t="str">
        <f t="shared" si="5"/>
        <v>E10000025_Ofsted: Children who need help and protection rating</v>
      </c>
      <c r="B193" s="31" t="s">
        <v>377</v>
      </c>
      <c r="C193" s="31" t="s">
        <v>378</v>
      </c>
      <c r="D193" s="31" t="s">
        <v>229</v>
      </c>
      <c r="E193" s="31" t="s">
        <v>230</v>
      </c>
      <c r="F193" s="31" t="s">
        <v>213</v>
      </c>
      <c r="G193" s="31" t="s">
        <v>174</v>
      </c>
      <c r="H193" s="31" t="s">
        <v>231</v>
      </c>
      <c r="I193" s="31" t="s">
        <v>232</v>
      </c>
      <c r="J193" s="31" t="str">
        <f t="shared" si="6"/>
        <v>N/A</v>
      </c>
      <c r="K193" s="31"/>
      <c r="L193" s="31"/>
    </row>
    <row r="194" spans="1:12" x14ac:dyDescent="0.45">
      <c r="A194" s="31" t="str">
        <f t="shared" si="5"/>
        <v>E06000031_Ofsted: Children who need help and protection rating</v>
      </c>
      <c r="B194" s="31" t="s">
        <v>379</v>
      </c>
      <c r="C194" s="31" t="s">
        <v>380</v>
      </c>
      <c r="D194" s="31" t="s">
        <v>229</v>
      </c>
      <c r="E194" s="31" t="s">
        <v>230</v>
      </c>
      <c r="F194" s="31" t="s">
        <v>213</v>
      </c>
      <c r="G194" s="31" t="s">
        <v>174</v>
      </c>
      <c r="H194" s="31" t="s">
        <v>231</v>
      </c>
      <c r="I194" s="31" t="s">
        <v>235</v>
      </c>
      <c r="J194" s="31" t="str">
        <f t="shared" si="6"/>
        <v>N/A</v>
      </c>
      <c r="K194" s="31"/>
      <c r="L194" s="31"/>
    </row>
    <row r="195" spans="1:12" x14ac:dyDescent="0.45">
      <c r="A195" s="31" t="str">
        <f t="shared" ref="A195:A258" si="7">CONCATENATE(B195,"_",G195)</f>
        <v>E06000026_Ofsted: Children who need help and protection rating</v>
      </c>
      <c r="B195" s="31" t="s">
        <v>381</v>
      </c>
      <c r="C195" s="31" t="s">
        <v>382</v>
      </c>
      <c r="D195" s="31" t="s">
        <v>229</v>
      </c>
      <c r="E195" s="31" t="s">
        <v>230</v>
      </c>
      <c r="F195" s="31" t="s">
        <v>213</v>
      </c>
      <c r="G195" s="31" t="s">
        <v>174</v>
      </c>
      <c r="H195" s="31" t="s">
        <v>231</v>
      </c>
      <c r="I195" s="31" t="s">
        <v>232</v>
      </c>
      <c r="J195" s="31" t="str">
        <f t="shared" si="6"/>
        <v>N/A</v>
      </c>
      <c r="K195" s="31"/>
      <c r="L195" s="31"/>
    </row>
    <row r="196" spans="1:12" x14ac:dyDescent="0.45">
      <c r="A196" s="31" t="str">
        <f t="shared" si="7"/>
        <v>E06000044_Ofsted: Children who need help and protection rating</v>
      </c>
      <c r="B196" s="31" t="s">
        <v>383</v>
      </c>
      <c r="C196" s="31" t="s">
        <v>384</v>
      </c>
      <c r="D196" s="31" t="s">
        <v>229</v>
      </c>
      <c r="E196" s="31" t="s">
        <v>230</v>
      </c>
      <c r="F196" s="31" t="s">
        <v>213</v>
      </c>
      <c r="G196" s="31" t="s">
        <v>174</v>
      </c>
      <c r="H196" s="31" t="s">
        <v>231</v>
      </c>
      <c r="I196" s="31" t="s">
        <v>235</v>
      </c>
      <c r="J196" s="31" t="str">
        <f t="shared" si="6"/>
        <v>N/A</v>
      </c>
      <c r="K196" s="31"/>
      <c r="L196" s="31"/>
    </row>
    <row r="197" spans="1:12" x14ac:dyDescent="0.45">
      <c r="A197" s="31" t="str">
        <f t="shared" si="7"/>
        <v>E09000026_Ofsted: Children who need help and protection rating</v>
      </c>
      <c r="B197" s="31" t="s">
        <v>385</v>
      </c>
      <c r="C197" s="31" t="s">
        <v>386</v>
      </c>
      <c r="D197" s="31" t="s">
        <v>229</v>
      </c>
      <c r="E197" s="31" t="s">
        <v>230</v>
      </c>
      <c r="F197" s="31" t="s">
        <v>213</v>
      </c>
      <c r="G197" s="31" t="s">
        <v>174</v>
      </c>
      <c r="H197" s="31" t="s">
        <v>231</v>
      </c>
      <c r="I197" s="31" t="s">
        <v>244</v>
      </c>
      <c r="J197" s="31" t="str">
        <f t="shared" si="6"/>
        <v>N/A</v>
      </c>
      <c r="K197" s="31"/>
      <c r="L197" s="31"/>
    </row>
    <row r="198" spans="1:12" x14ac:dyDescent="0.45">
      <c r="A198" s="31" t="str">
        <f t="shared" si="7"/>
        <v>E06000003_Ofsted: Children who need help and protection rating</v>
      </c>
      <c r="B198" s="31" t="s">
        <v>387</v>
      </c>
      <c r="C198" s="31" t="s">
        <v>388</v>
      </c>
      <c r="D198" s="31" t="s">
        <v>229</v>
      </c>
      <c r="E198" s="31" t="s">
        <v>230</v>
      </c>
      <c r="F198" s="31" t="s">
        <v>213</v>
      </c>
      <c r="G198" s="31" t="s">
        <v>174</v>
      </c>
      <c r="H198" s="31" t="s">
        <v>231</v>
      </c>
      <c r="I198" s="31" t="s">
        <v>232</v>
      </c>
      <c r="J198" s="31" t="str">
        <f t="shared" si="6"/>
        <v>N/A</v>
      </c>
      <c r="K198" s="31"/>
      <c r="L198" s="31"/>
    </row>
    <row r="199" spans="1:12" x14ac:dyDescent="0.45">
      <c r="A199" s="31" t="str">
        <f t="shared" si="7"/>
        <v>E09000027_Ofsted: Children who need help and protection rating</v>
      </c>
      <c r="B199" s="31" t="s">
        <v>389</v>
      </c>
      <c r="C199" s="31" t="s">
        <v>390</v>
      </c>
      <c r="D199" s="31" t="s">
        <v>229</v>
      </c>
      <c r="E199" s="31" t="s">
        <v>230</v>
      </c>
      <c r="F199" s="31" t="s">
        <v>213</v>
      </c>
      <c r="G199" s="31" t="s">
        <v>174</v>
      </c>
      <c r="H199" s="31" t="s">
        <v>231</v>
      </c>
      <c r="I199" s="31" t="s">
        <v>235</v>
      </c>
      <c r="J199" s="31" t="str">
        <f t="shared" si="6"/>
        <v>N/A</v>
      </c>
      <c r="K199" s="31"/>
      <c r="L199" s="31"/>
    </row>
    <row r="200" spans="1:12" x14ac:dyDescent="0.45">
      <c r="A200" s="31" t="str">
        <f t="shared" si="7"/>
        <v>E08000005_Ofsted: Children who need help and protection rating</v>
      </c>
      <c r="B200" s="31" t="s">
        <v>391</v>
      </c>
      <c r="C200" s="31" t="s">
        <v>392</v>
      </c>
      <c r="D200" s="31" t="s">
        <v>229</v>
      </c>
      <c r="E200" s="31" t="s">
        <v>230</v>
      </c>
      <c r="F200" s="31" t="s">
        <v>213</v>
      </c>
      <c r="G200" s="31" t="s">
        <v>174</v>
      </c>
      <c r="H200" s="31" t="s">
        <v>231</v>
      </c>
      <c r="I200" s="31" t="s">
        <v>232</v>
      </c>
      <c r="J200" s="31" t="str">
        <f t="shared" si="6"/>
        <v>N/A</v>
      </c>
      <c r="K200" s="31"/>
      <c r="L200" s="31"/>
    </row>
    <row r="201" spans="1:12" x14ac:dyDescent="0.45">
      <c r="A201" s="31" t="str">
        <f t="shared" si="7"/>
        <v>E08000018_Ofsted: Children who need help and protection rating</v>
      </c>
      <c r="B201" s="31" t="s">
        <v>393</v>
      </c>
      <c r="C201" s="31" t="s">
        <v>394</v>
      </c>
      <c r="D201" s="31" t="s">
        <v>229</v>
      </c>
      <c r="E201" s="31" t="s">
        <v>230</v>
      </c>
      <c r="F201" s="31" t="s">
        <v>213</v>
      </c>
      <c r="G201" s="31" t="s">
        <v>174</v>
      </c>
      <c r="H201" s="31" t="s">
        <v>231</v>
      </c>
      <c r="I201" s="31" t="s">
        <v>235</v>
      </c>
      <c r="J201" s="31" t="str">
        <f t="shared" si="6"/>
        <v>N/A</v>
      </c>
      <c r="K201" s="31"/>
      <c r="L201" s="31"/>
    </row>
    <row r="202" spans="1:12" x14ac:dyDescent="0.45">
      <c r="A202" s="31" t="str">
        <f t="shared" si="7"/>
        <v>E08000006_Ofsted: Children who need help and protection rating</v>
      </c>
      <c r="B202" s="31" t="s">
        <v>395</v>
      </c>
      <c r="C202" s="31" t="s">
        <v>396</v>
      </c>
      <c r="D202" s="31" t="s">
        <v>229</v>
      </c>
      <c r="E202" s="31" t="s">
        <v>230</v>
      </c>
      <c r="F202" s="31" t="s">
        <v>213</v>
      </c>
      <c r="G202" s="31" t="s">
        <v>174</v>
      </c>
      <c r="H202" s="31" t="s">
        <v>231</v>
      </c>
      <c r="I202" s="31" t="s">
        <v>235</v>
      </c>
      <c r="J202" s="31" t="str">
        <f t="shared" ref="J202:J259" si="8">IF(ISNUMBER(I202),I202,"N/A")</f>
        <v>N/A</v>
      </c>
      <c r="K202" s="31"/>
      <c r="L202" s="31"/>
    </row>
    <row r="203" spans="1:12" x14ac:dyDescent="0.45">
      <c r="A203" s="31" t="str">
        <f t="shared" si="7"/>
        <v>E08000028_Ofsted: Children who need help and protection rating</v>
      </c>
      <c r="B203" s="31" t="s">
        <v>397</v>
      </c>
      <c r="C203" s="31" t="s">
        <v>398</v>
      </c>
      <c r="D203" s="31" t="s">
        <v>229</v>
      </c>
      <c r="E203" s="31" t="s">
        <v>230</v>
      </c>
      <c r="F203" s="31" t="s">
        <v>213</v>
      </c>
      <c r="G203" s="31" t="s">
        <v>174</v>
      </c>
      <c r="H203" s="31" t="s">
        <v>231</v>
      </c>
      <c r="I203" s="31" t="s">
        <v>251</v>
      </c>
      <c r="J203" s="31" t="str">
        <f t="shared" si="8"/>
        <v>N/A</v>
      </c>
      <c r="K203" s="31"/>
      <c r="L203" s="31"/>
    </row>
    <row r="204" spans="1:12" x14ac:dyDescent="0.45">
      <c r="A204" s="31" t="str">
        <f t="shared" si="7"/>
        <v>E08000014_Ofsted: Children who need help and protection rating</v>
      </c>
      <c r="B204" s="31" t="s">
        <v>399</v>
      </c>
      <c r="C204" s="31" t="s">
        <v>400</v>
      </c>
      <c r="D204" s="31" t="s">
        <v>229</v>
      </c>
      <c r="E204" s="31" t="s">
        <v>230</v>
      </c>
      <c r="F204" s="31" t="s">
        <v>213</v>
      </c>
      <c r="G204" s="31" t="s">
        <v>174</v>
      </c>
      <c r="H204" s="31" t="s">
        <v>231</v>
      </c>
      <c r="I204" s="31" t="s">
        <v>232</v>
      </c>
      <c r="J204" s="31" t="str">
        <f t="shared" si="8"/>
        <v>N/A</v>
      </c>
      <c r="K204" s="31"/>
      <c r="L204" s="31"/>
    </row>
    <row r="205" spans="1:12" x14ac:dyDescent="0.45">
      <c r="A205" s="31" t="str">
        <f t="shared" si="7"/>
        <v>E08000019_Ofsted: Children who need help and protection rating</v>
      </c>
      <c r="B205" s="31" t="s">
        <v>401</v>
      </c>
      <c r="C205" s="31" t="s">
        <v>402</v>
      </c>
      <c r="D205" s="31" t="s">
        <v>229</v>
      </c>
      <c r="E205" s="31" t="s">
        <v>230</v>
      </c>
      <c r="F205" s="31" t="s">
        <v>213</v>
      </c>
      <c r="G205" s="31" t="s">
        <v>174</v>
      </c>
      <c r="H205" s="31" t="s">
        <v>231</v>
      </c>
      <c r="I205" s="31" t="s">
        <v>232</v>
      </c>
      <c r="J205" s="31" t="str">
        <f t="shared" si="8"/>
        <v>N/A</v>
      </c>
      <c r="K205" s="31"/>
      <c r="L205" s="31"/>
    </row>
    <row r="206" spans="1:12" x14ac:dyDescent="0.45">
      <c r="A206" s="31" t="str">
        <f t="shared" si="7"/>
        <v>E06000051_Ofsted: Children who need help and protection rating</v>
      </c>
      <c r="B206" s="31" t="s">
        <v>403</v>
      </c>
      <c r="C206" s="31" t="s">
        <v>166</v>
      </c>
      <c r="D206" s="31" t="s">
        <v>229</v>
      </c>
      <c r="E206" s="31" t="s">
        <v>230</v>
      </c>
      <c r="F206" s="31" t="s">
        <v>213</v>
      </c>
      <c r="G206" s="31" t="s">
        <v>174</v>
      </c>
      <c r="H206" s="31" t="s">
        <v>231</v>
      </c>
      <c r="I206" s="31" t="s">
        <v>235</v>
      </c>
      <c r="J206" s="31" t="str">
        <f t="shared" si="8"/>
        <v>N/A</v>
      </c>
      <c r="K206" s="31"/>
      <c r="L206" s="31"/>
    </row>
    <row r="207" spans="1:12" x14ac:dyDescent="0.45">
      <c r="A207" s="31" t="str">
        <f t="shared" si="7"/>
        <v>E06000039_Ofsted: Children who need help and protection rating</v>
      </c>
      <c r="B207" s="31" t="s">
        <v>404</v>
      </c>
      <c r="C207" s="31" t="s">
        <v>405</v>
      </c>
      <c r="D207" s="31" t="s">
        <v>229</v>
      </c>
      <c r="E207" s="31" t="s">
        <v>230</v>
      </c>
      <c r="F207" s="31" t="s">
        <v>213</v>
      </c>
      <c r="G207" s="31" t="s">
        <v>174</v>
      </c>
      <c r="H207" s="31" t="s">
        <v>231</v>
      </c>
      <c r="I207" s="31" t="s">
        <v>232</v>
      </c>
      <c r="J207" s="31" t="str">
        <f t="shared" si="8"/>
        <v>N/A</v>
      </c>
      <c r="K207" s="31"/>
      <c r="L207" s="31"/>
    </row>
    <row r="208" spans="1:12" x14ac:dyDescent="0.45">
      <c r="A208" s="31" t="str">
        <f t="shared" si="7"/>
        <v>E10000027_Ofsted: Children who need help and protection rating</v>
      </c>
      <c r="B208" s="31" t="s">
        <v>406</v>
      </c>
      <c r="C208" s="31" t="s">
        <v>407</v>
      </c>
      <c r="D208" s="31" t="s">
        <v>229</v>
      </c>
      <c r="E208" s="31" t="s">
        <v>230</v>
      </c>
      <c r="F208" s="31" t="s">
        <v>213</v>
      </c>
      <c r="G208" s="31" t="s">
        <v>174</v>
      </c>
      <c r="H208" s="31" t="s">
        <v>231</v>
      </c>
      <c r="I208" s="31" t="s">
        <v>232</v>
      </c>
      <c r="J208" s="31" t="str">
        <f t="shared" si="8"/>
        <v>N/A</v>
      </c>
      <c r="K208" s="31"/>
      <c r="L208" s="31"/>
    </row>
    <row r="209" spans="1:12" x14ac:dyDescent="0.45">
      <c r="A209" s="31" t="str">
        <f t="shared" si="7"/>
        <v>E06000025_Ofsted: Children who need help and protection rating</v>
      </c>
      <c r="B209" s="31" t="s">
        <v>408</v>
      </c>
      <c r="C209" s="31" t="s">
        <v>409</v>
      </c>
      <c r="D209" s="31" t="s">
        <v>229</v>
      </c>
      <c r="E209" s="31" t="s">
        <v>230</v>
      </c>
      <c r="F209" s="31" t="s">
        <v>213</v>
      </c>
      <c r="G209" s="31" t="s">
        <v>174</v>
      </c>
      <c r="H209" s="31" t="s">
        <v>231</v>
      </c>
      <c r="I209" s="31" t="s">
        <v>232</v>
      </c>
      <c r="J209" s="31" t="str">
        <f t="shared" si="8"/>
        <v>N/A</v>
      </c>
      <c r="K209" s="31"/>
      <c r="L209" s="31"/>
    </row>
    <row r="210" spans="1:12" x14ac:dyDescent="0.45">
      <c r="A210" s="31" t="str">
        <f t="shared" si="7"/>
        <v>E08000023_Ofsted: Children who need help and protection rating</v>
      </c>
      <c r="B210" s="31" t="s">
        <v>410</v>
      </c>
      <c r="C210" s="31" t="s">
        <v>411</v>
      </c>
      <c r="D210" s="31" t="s">
        <v>229</v>
      </c>
      <c r="E210" s="31" t="s">
        <v>230</v>
      </c>
      <c r="F210" s="31" t="s">
        <v>213</v>
      </c>
      <c r="G210" s="31" t="s">
        <v>174</v>
      </c>
      <c r="H210" s="31" t="s">
        <v>231</v>
      </c>
      <c r="I210" s="31" t="s">
        <v>235</v>
      </c>
      <c r="J210" s="31" t="str">
        <f t="shared" si="8"/>
        <v>N/A</v>
      </c>
      <c r="K210" s="31"/>
      <c r="L210" s="31"/>
    </row>
    <row r="211" spans="1:12" x14ac:dyDescent="0.45">
      <c r="A211" s="31" t="str">
        <f t="shared" si="7"/>
        <v>E06000033_Ofsted: Children who need help and protection rating</v>
      </c>
      <c r="B211" s="31" t="s">
        <v>412</v>
      </c>
      <c r="C211" s="31" t="s">
        <v>413</v>
      </c>
      <c r="D211" s="31" t="s">
        <v>229</v>
      </c>
      <c r="E211" s="31" t="s">
        <v>230</v>
      </c>
      <c r="F211" s="31" t="s">
        <v>213</v>
      </c>
      <c r="G211" s="31" t="s">
        <v>174</v>
      </c>
      <c r="H211" s="31" t="s">
        <v>231</v>
      </c>
      <c r="I211" s="31" t="s">
        <v>232</v>
      </c>
      <c r="J211" s="31" t="str">
        <f t="shared" si="8"/>
        <v>N/A</v>
      </c>
      <c r="K211" s="31"/>
      <c r="L211" s="31"/>
    </row>
    <row r="212" spans="1:12" x14ac:dyDescent="0.45">
      <c r="A212" s="31" t="str">
        <f t="shared" si="7"/>
        <v>E09000028_Ofsted: Children who need help and protection rating</v>
      </c>
      <c r="B212" s="31" t="s">
        <v>414</v>
      </c>
      <c r="C212" s="31" t="s">
        <v>415</v>
      </c>
      <c r="D212" s="31" t="s">
        <v>229</v>
      </c>
      <c r="E212" s="31" t="s">
        <v>230</v>
      </c>
      <c r="F212" s="31" t="s">
        <v>213</v>
      </c>
      <c r="G212" s="31" t="s">
        <v>174</v>
      </c>
      <c r="H212" s="31" t="s">
        <v>231</v>
      </c>
      <c r="I212" s="31" t="s">
        <v>235</v>
      </c>
      <c r="J212" s="31" t="str">
        <f t="shared" si="8"/>
        <v>N/A</v>
      </c>
      <c r="K212" s="31"/>
      <c r="L212" s="31"/>
    </row>
    <row r="213" spans="1:12" x14ac:dyDescent="0.45">
      <c r="A213" s="31" t="str">
        <f t="shared" si="7"/>
        <v>E08000013_Ofsted: Children who need help and protection rating</v>
      </c>
      <c r="B213" s="31" t="s">
        <v>416</v>
      </c>
      <c r="C213" s="31" t="s">
        <v>417</v>
      </c>
      <c r="D213" s="31" t="s">
        <v>229</v>
      </c>
      <c r="E213" s="31" t="s">
        <v>230</v>
      </c>
      <c r="F213" s="31" t="s">
        <v>213</v>
      </c>
      <c r="G213" s="31" t="s">
        <v>174</v>
      </c>
      <c r="H213" s="31" t="s">
        <v>231</v>
      </c>
      <c r="I213" s="31" t="s">
        <v>232</v>
      </c>
      <c r="J213" s="31" t="str">
        <f t="shared" si="8"/>
        <v>N/A</v>
      </c>
      <c r="K213" s="31"/>
      <c r="L213" s="31"/>
    </row>
    <row r="214" spans="1:12" x14ac:dyDescent="0.45">
      <c r="A214" s="31" t="str">
        <f t="shared" si="7"/>
        <v>E10000028_Ofsted: Children who need help and protection rating</v>
      </c>
      <c r="B214" s="31" t="s">
        <v>418</v>
      </c>
      <c r="C214" s="31" t="s">
        <v>419</v>
      </c>
      <c r="D214" s="31" t="s">
        <v>229</v>
      </c>
      <c r="E214" s="31" t="s">
        <v>230</v>
      </c>
      <c r="F214" s="31" t="s">
        <v>213</v>
      </c>
      <c r="G214" s="31" t="s">
        <v>174</v>
      </c>
      <c r="H214" s="31" t="s">
        <v>231</v>
      </c>
      <c r="I214" s="31" t="s">
        <v>232</v>
      </c>
      <c r="J214" s="31" t="str">
        <f t="shared" si="8"/>
        <v>N/A</v>
      </c>
      <c r="K214" s="31"/>
      <c r="L214" s="31"/>
    </row>
    <row r="215" spans="1:12" x14ac:dyDescent="0.45">
      <c r="A215" s="31" t="str">
        <f t="shared" si="7"/>
        <v>E08000007_Ofsted: Children who need help and protection rating</v>
      </c>
      <c r="B215" s="31" t="s">
        <v>420</v>
      </c>
      <c r="C215" s="31" t="s">
        <v>421</v>
      </c>
      <c r="D215" s="31" t="s">
        <v>229</v>
      </c>
      <c r="E215" s="31" t="s">
        <v>230</v>
      </c>
      <c r="F215" s="31" t="s">
        <v>213</v>
      </c>
      <c r="G215" s="31" t="s">
        <v>174</v>
      </c>
      <c r="H215" s="31" t="s">
        <v>231</v>
      </c>
      <c r="I215" s="31" t="s">
        <v>235</v>
      </c>
      <c r="J215" s="31" t="str">
        <f t="shared" si="8"/>
        <v>N/A</v>
      </c>
      <c r="K215" s="31"/>
      <c r="L215" s="31"/>
    </row>
    <row r="216" spans="1:12" x14ac:dyDescent="0.45">
      <c r="A216" s="31" t="str">
        <f t="shared" si="7"/>
        <v>E06000004_Ofsted: Children who need help and protection rating</v>
      </c>
      <c r="B216" s="31" t="s">
        <v>422</v>
      </c>
      <c r="C216" s="31" t="s">
        <v>423</v>
      </c>
      <c r="D216" s="31" t="s">
        <v>229</v>
      </c>
      <c r="E216" s="31" t="s">
        <v>230</v>
      </c>
      <c r="F216" s="31" t="s">
        <v>213</v>
      </c>
      <c r="G216" s="31" t="s">
        <v>174</v>
      </c>
      <c r="H216" s="31" t="s">
        <v>231</v>
      </c>
      <c r="I216" s="31" t="s">
        <v>232</v>
      </c>
      <c r="J216" s="31" t="str">
        <f t="shared" si="8"/>
        <v>N/A</v>
      </c>
      <c r="K216" s="31"/>
      <c r="L216" s="31"/>
    </row>
    <row r="217" spans="1:12" x14ac:dyDescent="0.45">
      <c r="A217" s="31" t="str">
        <f t="shared" si="7"/>
        <v>E06000021_Ofsted: Children who need help and protection rating</v>
      </c>
      <c r="B217" s="31" t="s">
        <v>424</v>
      </c>
      <c r="C217" s="31" t="s">
        <v>425</v>
      </c>
      <c r="D217" s="31" t="s">
        <v>229</v>
      </c>
      <c r="E217" s="31" t="s">
        <v>230</v>
      </c>
      <c r="F217" s="31" t="s">
        <v>213</v>
      </c>
      <c r="G217" s="31" t="s">
        <v>174</v>
      </c>
      <c r="H217" s="31" t="s">
        <v>231</v>
      </c>
      <c r="I217" s="31" t="s">
        <v>251</v>
      </c>
      <c r="J217" s="31" t="str">
        <f t="shared" si="8"/>
        <v>N/A</v>
      </c>
      <c r="K217" s="31"/>
      <c r="L217" s="31"/>
    </row>
    <row r="218" spans="1:12" x14ac:dyDescent="0.45">
      <c r="A218" s="31" t="str">
        <f t="shared" si="7"/>
        <v>E10000029_Ofsted: Children who need help and protection rating</v>
      </c>
      <c r="B218" s="31" t="s">
        <v>426</v>
      </c>
      <c r="C218" s="31" t="s">
        <v>427</v>
      </c>
      <c r="D218" s="31" t="s">
        <v>229</v>
      </c>
      <c r="E218" s="31" t="s">
        <v>230</v>
      </c>
      <c r="F218" s="31" t="s">
        <v>213</v>
      </c>
      <c r="G218" s="31" t="s">
        <v>174</v>
      </c>
      <c r="H218" s="31" t="s">
        <v>231</v>
      </c>
      <c r="I218" s="31" t="s">
        <v>244</v>
      </c>
      <c r="J218" s="31" t="str">
        <f t="shared" si="8"/>
        <v>N/A</v>
      </c>
      <c r="K218" s="31"/>
      <c r="L218" s="31"/>
    </row>
    <row r="219" spans="1:12" x14ac:dyDescent="0.45">
      <c r="A219" s="31" t="str">
        <f t="shared" si="7"/>
        <v>E08000024_Ofsted: Children who need help and protection rating</v>
      </c>
      <c r="B219" s="31" t="s">
        <v>428</v>
      </c>
      <c r="C219" s="31" t="s">
        <v>429</v>
      </c>
      <c r="D219" s="31" t="s">
        <v>229</v>
      </c>
      <c r="E219" s="31" t="s">
        <v>230</v>
      </c>
      <c r="F219" s="31" t="s">
        <v>213</v>
      </c>
      <c r="G219" s="31" t="s">
        <v>174</v>
      </c>
      <c r="H219" s="31" t="s">
        <v>231</v>
      </c>
      <c r="I219" s="31" t="s">
        <v>251</v>
      </c>
      <c r="J219" s="31" t="str">
        <f t="shared" si="8"/>
        <v>N/A</v>
      </c>
      <c r="K219" s="31"/>
      <c r="L219" s="31"/>
    </row>
    <row r="220" spans="1:12" x14ac:dyDescent="0.45">
      <c r="A220" s="31" t="str">
        <f t="shared" si="7"/>
        <v>E10000030_Ofsted: Children who need help and protection rating</v>
      </c>
      <c r="B220" s="31" t="s">
        <v>430</v>
      </c>
      <c r="C220" s="31" t="s">
        <v>431</v>
      </c>
      <c r="D220" s="31" t="s">
        <v>229</v>
      </c>
      <c r="E220" s="31" t="s">
        <v>230</v>
      </c>
      <c r="F220" s="31" t="s">
        <v>213</v>
      </c>
      <c r="G220" s="31" t="s">
        <v>174</v>
      </c>
      <c r="H220" s="31" t="s">
        <v>231</v>
      </c>
      <c r="I220" s="31" t="s">
        <v>251</v>
      </c>
      <c r="J220" s="31" t="str">
        <f t="shared" si="8"/>
        <v>N/A</v>
      </c>
      <c r="K220" s="31"/>
      <c r="L220" s="31"/>
    </row>
    <row r="221" spans="1:12" x14ac:dyDescent="0.45">
      <c r="A221" s="31" t="str">
        <f t="shared" si="7"/>
        <v>E09000029_Ofsted: Children who need help and protection rating</v>
      </c>
      <c r="B221" s="31" t="s">
        <v>432</v>
      </c>
      <c r="C221" s="31" t="s">
        <v>433</v>
      </c>
      <c r="D221" s="31" t="s">
        <v>229</v>
      </c>
      <c r="E221" s="31" t="s">
        <v>230</v>
      </c>
      <c r="F221" s="31" t="s">
        <v>213</v>
      </c>
      <c r="G221" s="31" t="s">
        <v>174</v>
      </c>
      <c r="H221" s="31" t="s">
        <v>231</v>
      </c>
      <c r="I221" s="31" t="s">
        <v>235</v>
      </c>
      <c r="J221" s="31" t="str">
        <f t="shared" si="8"/>
        <v>N/A</v>
      </c>
      <c r="K221" s="31"/>
      <c r="L221" s="31"/>
    </row>
    <row r="222" spans="1:12" x14ac:dyDescent="0.45">
      <c r="A222" s="31" t="str">
        <f t="shared" si="7"/>
        <v>E06000030_Ofsted: Children who need help and protection rating</v>
      </c>
      <c r="B222" s="31" t="s">
        <v>434</v>
      </c>
      <c r="C222" s="31" t="s">
        <v>435</v>
      </c>
      <c r="D222" s="31" t="s">
        <v>229</v>
      </c>
      <c r="E222" s="31" t="s">
        <v>230</v>
      </c>
      <c r="F222" s="31" t="s">
        <v>213</v>
      </c>
      <c r="G222" s="31" t="s">
        <v>174</v>
      </c>
      <c r="H222" s="31" t="s">
        <v>231</v>
      </c>
      <c r="I222" s="31" t="s">
        <v>235</v>
      </c>
      <c r="J222" s="31" t="str">
        <f t="shared" si="8"/>
        <v>N/A</v>
      </c>
      <c r="K222" s="31"/>
      <c r="L222" s="31"/>
    </row>
    <row r="223" spans="1:12" x14ac:dyDescent="0.45">
      <c r="A223" s="31" t="str">
        <f t="shared" si="7"/>
        <v>E08000008_Ofsted: Children who need help and protection rating</v>
      </c>
      <c r="B223" s="31" t="s">
        <v>436</v>
      </c>
      <c r="C223" s="31" t="s">
        <v>437</v>
      </c>
      <c r="D223" s="31" t="s">
        <v>229</v>
      </c>
      <c r="E223" s="31" t="s">
        <v>230</v>
      </c>
      <c r="F223" s="31" t="s">
        <v>213</v>
      </c>
      <c r="G223" s="31" t="s">
        <v>174</v>
      </c>
      <c r="H223" s="31" t="s">
        <v>231</v>
      </c>
      <c r="I223" s="31" t="s">
        <v>232</v>
      </c>
      <c r="J223" s="31" t="str">
        <f t="shared" si="8"/>
        <v>N/A</v>
      </c>
      <c r="K223" s="31"/>
      <c r="L223" s="31"/>
    </row>
    <row r="224" spans="1:12" x14ac:dyDescent="0.45">
      <c r="A224" s="31" t="str">
        <f t="shared" si="7"/>
        <v>E06000027_Ofsted: Children who need help and protection rating</v>
      </c>
      <c r="B224" s="31" t="s">
        <v>438</v>
      </c>
      <c r="C224" s="31" t="s">
        <v>439</v>
      </c>
      <c r="D224" s="31" t="s">
        <v>229</v>
      </c>
      <c r="E224" s="31" t="s">
        <v>230</v>
      </c>
      <c r="F224" s="31" t="s">
        <v>213</v>
      </c>
      <c r="G224" s="31" t="s">
        <v>174</v>
      </c>
      <c r="H224" s="31" t="s">
        <v>231</v>
      </c>
      <c r="I224" s="31" t="s">
        <v>251</v>
      </c>
      <c r="J224" s="31" t="str">
        <f t="shared" si="8"/>
        <v>N/A</v>
      </c>
      <c r="K224" s="31"/>
      <c r="L224" s="31"/>
    </row>
    <row r="225" spans="1:12" x14ac:dyDescent="0.45">
      <c r="A225" s="31" t="str">
        <f t="shared" si="7"/>
        <v>E09000030_Ofsted: Children who need help and protection rating</v>
      </c>
      <c r="B225" s="31" t="s">
        <v>440</v>
      </c>
      <c r="C225" s="31" t="s">
        <v>441</v>
      </c>
      <c r="D225" s="31" t="s">
        <v>229</v>
      </c>
      <c r="E225" s="31" t="s">
        <v>230</v>
      </c>
      <c r="F225" s="31" t="s">
        <v>213</v>
      </c>
      <c r="G225" s="31" t="s">
        <v>174</v>
      </c>
      <c r="H225" s="31" t="s">
        <v>231</v>
      </c>
      <c r="I225" s="31" t="s">
        <v>235</v>
      </c>
      <c r="J225" s="31" t="str">
        <f t="shared" si="8"/>
        <v>N/A</v>
      </c>
      <c r="K225" s="31"/>
      <c r="L225" s="31"/>
    </row>
    <row r="226" spans="1:12" x14ac:dyDescent="0.45">
      <c r="A226" s="31" t="str">
        <f t="shared" si="7"/>
        <v>E08000009_Ofsted: Children who need help and protection rating</v>
      </c>
      <c r="B226" s="31" t="s">
        <v>442</v>
      </c>
      <c r="C226" s="31" t="s">
        <v>443</v>
      </c>
      <c r="D226" s="31" t="s">
        <v>229</v>
      </c>
      <c r="E226" s="31" t="s">
        <v>230</v>
      </c>
      <c r="F226" s="31" t="s">
        <v>213</v>
      </c>
      <c r="G226" s="31" t="s">
        <v>174</v>
      </c>
      <c r="H226" s="31" t="s">
        <v>231</v>
      </c>
      <c r="I226" s="31" t="s">
        <v>232</v>
      </c>
      <c r="J226" s="31" t="str">
        <f t="shared" si="8"/>
        <v>N/A</v>
      </c>
      <c r="K226" s="31"/>
      <c r="L226" s="31"/>
    </row>
    <row r="227" spans="1:12" x14ac:dyDescent="0.45">
      <c r="A227" s="31" t="str">
        <f t="shared" si="7"/>
        <v>E08000036_Ofsted: Children who need help and protection rating</v>
      </c>
      <c r="B227" s="31" t="s">
        <v>444</v>
      </c>
      <c r="C227" s="31" t="s">
        <v>445</v>
      </c>
      <c r="D227" s="31" t="s">
        <v>229</v>
      </c>
      <c r="E227" s="31" t="s">
        <v>230</v>
      </c>
      <c r="F227" s="31" t="s">
        <v>213</v>
      </c>
      <c r="G227" s="31" t="s">
        <v>174</v>
      </c>
      <c r="H227" s="31" t="s">
        <v>231</v>
      </c>
      <c r="I227" s="31" t="s">
        <v>251</v>
      </c>
      <c r="J227" s="31" t="str">
        <f t="shared" si="8"/>
        <v>N/A</v>
      </c>
      <c r="K227" s="31"/>
      <c r="L227" s="31"/>
    </row>
    <row r="228" spans="1:12" x14ac:dyDescent="0.45">
      <c r="A228" s="31" t="str">
        <f t="shared" si="7"/>
        <v>E08000030_Ofsted: Children who need help and protection rating</v>
      </c>
      <c r="B228" s="31" t="s">
        <v>446</v>
      </c>
      <c r="C228" s="31" t="s">
        <v>447</v>
      </c>
      <c r="D228" s="31" t="s">
        <v>229</v>
      </c>
      <c r="E228" s="31" t="s">
        <v>230</v>
      </c>
      <c r="F228" s="31" t="s">
        <v>213</v>
      </c>
      <c r="G228" s="31" t="s">
        <v>174</v>
      </c>
      <c r="H228" s="31" t="s">
        <v>231</v>
      </c>
      <c r="I228" s="31" t="s">
        <v>232</v>
      </c>
      <c r="J228" s="31" t="str">
        <f t="shared" si="8"/>
        <v>N/A</v>
      </c>
      <c r="K228" s="31"/>
      <c r="L228" s="31"/>
    </row>
    <row r="229" spans="1:12" x14ac:dyDescent="0.45">
      <c r="A229" s="31" t="str">
        <f t="shared" si="7"/>
        <v>E09000031_Ofsted: Children who need help and protection rating</v>
      </c>
      <c r="B229" s="31" t="s">
        <v>448</v>
      </c>
      <c r="C229" s="31" t="s">
        <v>449</v>
      </c>
      <c r="D229" s="31" t="s">
        <v>229</v>
      </c>
      <c r="E229" s="31" t="s">
        <v>230</v>
      </c>
      <c r="F229" s="31" t="s">
        <v>213</v>
      </c>
      <c r="G229" s="31" t="s">
        <v>174</v>
      </c>
      <c r="H229" s="31" t="s">
        <v>231</v>
      </c>
      <c r="I229" s="31" t="s">
        <v>235</v>
      </c>
      <c r="J229" s="31" t="str">
        <f t="shared" si="8"/>
        <v>N/A</v>
      </c>
      <c r="K229" s="31"/>
      <c r="L229" s="31"/>
    </row>
    <row r="230" spans="1:12" x14ac:dyDescent="0.45">
      <c r="A230" s="31" t="str">
        <f t="shared" si="7"/>
        <v>E09000032_Ofsted: Children who need help and protection rating</v>
      </c>
      <c r="B230" s="31" t="s">
        <v>450</v>
      </c>
      <c r="C230" s="31" t="s">
        <v>451</v>
      </c>
      <c r="D230" s="31" t="s">
        <v>229</v>
      </c>
      <c r="E230" s="31" t="s">
        <v>230</v>
      </c>
      <c r="F230" s="31" t="s">
        <v>213</v>
      </c>
      <c r="G230" s="31" t="s">
        <v>174</v>
      </c>
      <c r="H230" s="31" t="s">
        <v>231</v>
      </c>
      <c r="I230" s="31" t="s">
        <v>232</v>
      </c>
      <c r="J230" s="31" t="str">
        <f t="shared" si="8"/>
        <v>N/A</v>
      </c>
      <c r="K230" s="31"/>
      <c r="L230" s="31"/>
    </row>
    <row r="231" spans="1:12" x14ac:dyDescent="0.45">
      <c r="A231" s="31" t="str">
        <f t="shared" si="7"/>
        <v>E06000007_Ofsted: Children who need help and protection rating</v>
      </c>
      <c r="B231" s="31" t="s">
        <v>452</v>
      </c>
      <c r="C231" s="31" t="s">
        <v>453</v>
      </c>
      <c r="D231" s="31" t="s">
        <v>229</v>
      </c>
      <c r="E231" s="31" t="s">
        <v>230</v>
      </c>
      <c r="F231" s="31" t="s">
        <v>213</v>
      </c>
      <c r="G231" s="31" t="s">
        <v>174</v>
      </c>
      <c r="H231" s="31" t="s">
        <v>231</v>
      </c>
      <c r="I231" s="31" t="s">
        <v>235</v>
      </c>
      <c r="J231" s="31" t="str">
        <f t="shared" si="8"/>
        <v>N/A</v>
      </c>
      <c r="K231" s="31"/>
      <c r="L231" s="31"/>
    </row>
    <row r="232" spans="1:12" x14ac:dyDescent="0.45">
      <c r="A232" s="31" t="str">
        <f t="shared" si="7"/>
        <v>E10000031_Ofsted: Children who need help and protection rating</v>
      </c>
      <c r="B232" s="31" t="s">
        <v>454</v>
      </c>
      <c r="C232" s="31" t="s">
        <v>455</v>
      </c>
      <c r="D232" s="31" t="s">
        <v>229</v>
      </c>
      <c r="E232" s="31" t="s">
        <v>230</v>
      </c>
      <c r="F232" s="31" t="s">
        <v>213</v>
      </c>
      <c r="G232" s="31" t="s">
        <v>174</v>
      </c>
      <c r="H232" s="31" t="s">
        <v>231</v>
      </c>
      <c r="I232" s="31" t="s">
        <v>232</v>
      </c>
      <c r="J232" s="31" t="str">
        <f t="shared" si="8"/>
        <v>N/A</v>
      </c>
      <c r="K232" s="31"/>
      <c r="L232" s="31"/>
    </row>
    <row r="233" spans="1:12" x14ac:dyDescent="0.45">
      <c r="A233" s="31" t="str">
        <f t="shared" si="7"/>
        <v>E06000037_Ofsted: Children who need help and protection rating</v>
      </c>
      <c r="B233" s="31" t="s">
        <v>456</v>
      </c>
      <c r="C233" s="31" t="s">
        <v>457</v>
      </c>
      <c r="D233" s="31" t="s">
        <v>229</v>
      </c>
      <c r="E233" s="31" t="s">
        <v>230</v>
      </c>
      <c r="F233" s="31" t="s">
        <v>213</v>
      </c>
      <c r="G233" s="31" t="s">
        <v>174</v>
      </c>
      <c r="H233" s="31" t="s">
        <v>231</v>
      </c>
      <c r="I233" s="31" t="s">
        <v>232</v>
      </c>
      <c r="J233" s="31" t="str">
        <f t="shared" si="8"/>
        <v>N/A</v>
      </c>
      <c r="K233" s="31"/>
      <c r="L233" s="31"/>
    </row>
    <row r="234" spans="1:12" x14ac:dyDescent="0.45">
      <c r="A234" s="31" t="str">
        <f t="shared" si="7"/>
        <v>E10000032_Ofsted: Children who need help and protection rating</v>
      </c>
      <c r="B234" s="31" t="s">
        <v>458</v>
      </c>
      <c r="C234" s="31" t="s">
        <v>459</v>
      </c>
      <c r="D234" s="31" t="s">
        <v>229</v>
      </c>
      <c r="E234" s="31" t="s">
        <v>230</v>
      </c>
      <c r="F234" s="31" t="s">
        <v>213</v>
      </c>
      <c r="G234" s="31" t="s">
        <v>174</v>
      </c>
      <c r="H234" s="31" t="s">
        <v>231</v>
      </c>
      <c r="I234" s="31" t="s">
        <v>251</v>
      </c>
      <c r="J234" s="31" t="str">
        <f t="shared" si="8"/>
        <v>N/A</v>
      </c>
      <c r="K234" s="31"/>
      <c r="L234" s="31"/>
    </row>
    <row r="235" spans="1:12" x14ac:dyDescent="0.45">
      <c r="A235" s="31" t="str">
        <f t="shared" si="7"/>
        <v>E08000010_Ofsted: Children who need help and protection rating</v>
      </c>
      <c r="B235" s="31" t="s">
        <v>460</v>
      </c>
      <c r="C235" s="31" t="s">
        <v>461</v>
      </c>
      <c r="D235" s="31" t="s">
        <v>229</v>
      </c>
      <c r="E235" s="31" t="s">
        <v>230</v>
      </c>
      <c r="F235" s="31" t="s">
        <v>213</v>
      </c>
      <c r="G235" s="31" t="s">
        <v>174</v>
      </c>
      <c r="H235" s="31" t="s">
        <v>231</v>
      </c>
      <c r="I235" s="31" t="s">
        <v>232</v>
      </c>
      <c r="J235" s="31" t="str">
        <f t="shared" si="8"/>
        <v>N/A</v>
      </c>
      <c r="K235" s="31"/>
      <c r="L235" s="31"/>
    </row>
    <row r="236" spans="1:12" x14ac:dyDescent="0.45">
      <c r="A236" s="31" t="str">
        <f t="shared" si="7"/>
        <v>E06000054_Ofsted: Children who need help and protection rating</v>
      </c>
      <c r="B236" s="31" t="s">
        <v>462</v>
      </c>
      <c r="C236" s="31" t="s">
        <v>463</v>
      </c>
      <c r="D236" s="31" t="s">
        <v>229</v>
      </c>
      <c r="E236" s="31" t="s">
        <v>230</v>
      </c>
      <c r="F236" s="31" t="s">
        <v>213</v>
      </c>
      <c r="G236" s="31" t="s">
        <v>174</v>
      </c>
      <c r="H236" s="31" t="s">
        <v>231</v>
      </c>
      <c r="I236" s="31" t="s">
        <v>235</v>
      </c>
      <c r="J236" s="31" t="str">
        <f t="shared" si="8"/>
        <v>N/A</v>
      </c>
      <c r="K236" s="31"/>
      <c r="L236" s="31"/>
    </row>
    <row r="237" spans="1:12" x14ac:dyDescent="0.45">
      <c r="A237" s="31" t="str">
        <f t="shared" si="7"/>
        <v>E08000015_Ofsted: Children who need help and protection rating</v>
      </c>
      <c r="B237" s="31" t="s">
        <v>464</v>
      </c>
      <c r="C237" s="31" t="s">
        <v>465</v>
      </c>
      <c r="D237" s="31" t="s">
        <v>229</v>
      </c>
      <c r="E237" s="31" t="s">
        <v>230</v>
      </c>
      <c r="F237" s="31" t="s">
        <v>213</v>
      </c>
      <c r="G237" s="31" t="s">
        <v>174</v>
      </c>
      <c r="H237" s="31" t="s">
        <v>231</v>
      </c>
      <c r="I237" s="31" t="s">
        <v>232</v>
      </c>
      <c r="J237" s="31" t="str">
        <f t="shared" si="8"/>
        <v>N/A</v>
      </c>
      <c r="K237" s="31"/>
      <c r="L237" s="31"/>
    </row>
    <row r="238" spans="1:12" x14ac:dyDescent="0.45">
      <c r="A238" s="31" t="str">
        <f t="shared" si="7"/>
        <v>E06000041_Ofsted: Children who need help and protection rating</v>
      </c>
      <c r="B238" s="31" t="s">
        <v>466</v>
      </c>
      <c r="C238" s="31" t="s">
        <v>467</v>
      </c>
      <c r="D238" s="31" t="s">
        <v>229</v>
      </c>
      <c r="E238" s="31" t="s">
        <v>230</v>
      </c>
      <c r="F238" s="31" t="s">
        <v>213</v>
      </c>
      <c r="G238" s="31" t="s">
        <v>174</v>
      </c>
      <c r="H238" s="31" t="s">
        <v>231</v>
      </c>
      <c r="I238" s="31" t="s">
        <v>232</v>
      </c>
      <c r="J238" s="31" t="str">
        <f t="shared" si="8"/>
        <v>N/A</v>
      </c>
      <c r="K238" s="31"/>
      <c r="L238" s="31"/>
    </row>
    <row r="239" spans="1:12" x14ac:dyDescent="0.45">
      <c r="A239" s="31" t="str">
        <f t="shared" si="7"/>
        <v>E08000031_Ofsted: Children who need help and protection rating</v>
      </c>
      <c r="B239" s="31" t="s">
        <v>468</v>
      </c>
      <c r="C239" s="31" t="s">
        <v>469</v>
      </c>
      <c r="D239" s="31" t="s">
        <v>229</v>
      </c>
      <c r="E239" s="31" t="s">
        <v>230</v>
      </c>
      <c r="F239" s="31" t="s">
        <v>213</v>
      </c>
      <c r="G239" s="31" t="s">
        <v>174</v>
      </c>
      <c r="H239" s="31" t="s">
        <v>231</v>
      </c>
      <c r="I239" s="31" t="s">
        <v>232</v>
      </c>
      <c r="J239" s="31" t="str">
        <f t="shared" si="8"/>
        <v>N/A</v>
      </c>
      <c r="K239" s="31"/>
      <c r="L239" s="31"/>
    </row>
    <row r="240" spans="1:12" x14ac:dyDescent="0.45">
      <c r="A240" s="31" t="str">
        <f t="shared" si="7"/>
        <v>E10000034_Ofsted: Children who need help and protection rating</v>
      </c>
      <c r="B240" s="31" t="s">
        <v>470</v>
      </c>
      <c r="C240" s="31" t="s">
        <v>471</v>
      </c>
      <c r="D240" s="31" t="s">
        <v>229</v>
      </c>
      <c r="E240" s="31" t="s">
        <v>230</v>
      </c>
      <c r="F240" s="31" t="s">
        <v>213</v>
      </c>
      <c r="G240" s="31" t="s">
        <v>174</v>
      </c>
      <c r="H240" s="31" t="s">
        <v>231</v>
      </c>
      <c r="I240" s="31" t="s">
        <v>232</v>
      </c>
      <c r="J240" s="31" t="str">
        <f t="shared" si="8"/>
        <v>N/A</v>
      </c>
      <c r="K240" s="31"/>
      <c r="L240" s="31"/>
    </row>
    <row r="241" spans="1:12" x14ac:dyDescent="0.45">
      <c r="A241" s="31" t="str">
        <f t="shared" si="7"/>
        <v>E06000014_Ofsted: Children who need help and protection rating</v>
      </c>
      <c r="B241" s="31" t="s">
        <v>472</v>
      </c>
      <c r="C241" s="31" t="s">
        <v>473</v>
      </c>
      <c r="D241" s="31" t="s">
        <v>229</v>
      </c>
      <c r="E241" s="31" t="s">
        <v>230</v>
      </c>
      <c r="F241" s="31" t="s">
        <v>213</v>
      </c>
      <c r="G241" s="31" t="s">
        <v>174</v>
      </c>
      <c r="H241" s="31" t="s">
        <v>231</v>
      </c>
      <c r="I241" s="31" t="s">
        <v>232</v>
      </c>
      <c r="J241" s="31" t="str">
        <f t="shared" si="8"/>
        <v>N/A</v>
      </c>
      <c r="K241" s="31"/>
      <c r="L241" s="31"/>
    </row>
    <row r="242" spans="1:12" x14ac:dyDescent="0.45">
      <c r="A242" s="31" t="str">
        <f t="shared" si="7"/>
        <v>E09000002_Ofsted: Children looked after and achieving permanence rating</v>
      </c>
      <c r="B242" s="31" t="s">
        <v>227</v>
      </c>
      <c r="C242" s="31" t="s">
        <v>228</v>
      </c>
      <c r="D242" s="31" t="s">
        <v>229</v>
      </c>
      <c r="E242" s="31" t="s">
        <v>230</v>
      </c>
      <c r="F242" s="31" t="s">
        <v>213</v>
      </c>
      <c r="G242" s="31" t="s">
        <v>175</v>
      </c>
      <c r="H242" s="31" t="s">
        <v>231</v>
      </c>
      <c r="I242" s="31" t="s">
        <v>232</v>
      </c>
      <c r="J242" s="31" t="str">
        <f t="shared" si="8"/>
        <v>N/A</v>
      </c>
      <c r="K242" s="31"/>
      <c r="L242" s="31"/>
    </row>
    <row r="243" spans="1:12" x14ac:dyDescent="0.45">
      <c r="A243" s="31" t="str">
        <f t="shared" si="7"/>
        <v>E09000003_Ofsted: Children looked after and achieving permanence rating</v>
      </c>
      <c r="B243" s="31" t="s">
        <v>233</v>
      </c>
      <c r="C243" s="31" t="s">
        <v>234</v>
      </c>
      <c r="D243" s="31" t="s">
        <v>229</v>
      </c>
      <c r="E243" s="31" t="s">
        <v>230</v>
      </c>
      <c r="F243" s="31" t="s">
        <v>213</v>
      </c>
      <c r="G243" s="31" t="s">
        <v>175</v>
      </c>
      <c r="H243" s="31" t="s">
        <v>231</v>
      </c>
      <c r="I243" s="31" t="s">
        <v>235</v>
      </c>
      <c r="J243" s="31" t="str">
        <f t="shared" si="8"/>
        <v>N/A</v>
      </c>
      <c r="K243" s="31"/>
      <c r="L243" s="31"/>
    </row>
    <row r="244" spans="1:12" x14ac:dyDescent="0.45">
      <c r="A244" s="31" t="str">
        <f t="shared" si="7"/>
        <v>E08000016_Ofsted: Children looked after and achieving permanence rating</v>
      </c>
      <c r="B244" s="31" t="s">
        <v>236</v>
      </c>
      <c r="C244" s="31" t="s">
        <v>237</v>
      </c>
      <c r="D244" s="31" t="s">
        <v>229</v>
      </c>
      <c r="E244" s="31" t="s">
        <v>230</v>
      </c>
      <c r="F244" s="31" t="s">
        <v>213</v>
      </c>
      <c r="G244" s="31" t="s">
        <v>175</v>
      </c>
      <c r="H244" s="31" t="s">
        <v>231</v>
      </c>
      <c r="I244" s="31" t="s">
        <v>235</v>
      </c>
      <c r="J244" s="31" t="str">
        <f t="shared" si="8"/>
        <v>N/A</v>
      </c>
      <c r="K244" s="31"/>
      <c r="L244" s="31"/>
    </row>
    <row r="245" spans="1:12" x14ac:dyDescent="0.45">
      <c r="A245" s="31" t="str">
        <f t="shared" si="7"/>
        <v>E06000022_Ofsted: Children looked after and achieving permanence rating</v>
      </c>
      <c r="B245" s="31" t="s">
        <v>238</v>
      </c>
      <c r="C245" s="31" t="s">
        <v>239</v>
      </c>
      <c r="D245" s="31" t="s">
        <v>229</v>
      </c>
      <c r="E245" s="31" t="s">
        <v>230</v>
      </c>
      <c r="F245" s="31" t="s">
        <v>213</v>
      </c>
      <c r="G245" s="31" t="s">
        <v>175</v>
      </c>
      <c r="H245" s="31" t="s">
        <v>231</v>
      </c>
      <c r="I245" s="31" t="s">
        <v>235</v>
      </c>
      <c r="J245" s="31" t="str">
        <f t="shared" si="8"/>
        <v>N/A</v>
      </c>
      <c r="K245" s="31"/>
      <c r="L245" s="31"/>
    </row>
    <row r="246" spans="1:12" x14ac:dyDescent="0.45">
      <c r="A246" s="31" t="str">
        <f t="shared" si="7"/>
        <v>E06000055_Ofsted: Children looked after and achieving permanence rating</v>
      </c>
      <c r="B246" s="31" t="s">
        <v>240</v>
      </c>
      <c r="C246" s="31" t="s">
        <v>241</v>
      </c>
      <c r="D246" s="31" t="s">
        <v>229</v>
      </c>
      <c r="E246" s="31" t="s">
        <v>230</v>
      </c>
      <c r="F246" s="31" t="s">
        <v>213</v>
      </c>
      <c r="G246" s="31" t="s">
        <v>175</v>
      </c>
      <c r="H246" s="31" t="s">
        <v>231</v>
      </c>
      <c r="I246" s="31" t="s">
        <v>232</v>
      </c>
      <c r="J246" s="31" t="str">
        <f t="shared" si="8"/>
        <v>N/A</v>
      </c>
      <c r="K246" s="31"/>
      <c r="L246" s="31"/>
    </row>
    <row r="247" spans="1:12" x14ac:dyDescent="0.45">
      <c r="A247" s="31" t="str">
        <f t="shared" si="7"/>
        <v>E09000004_Ofsted: Children looked after and achieving permanence rating</v>
      </c>
      <c r="B247" s="31" t="s">
        <v>242</v>
      </c>
      <c r="C247" s="31" t="s">
        <v>243</v>
      </c>
      <c r="D247" s="31" t="s">
        <v>229</v>
      </c>
      <c r="E247" s="31" t="s">
        <v>230</v>
      </c>
      <c r="F247" s="31" t="s">
        <v>213</v>
      </c>
      <c r="G247" s="31" t="s">
        <v>175</v>
      </c>
      <c r="H247" s="31" t="s">
        <v>231</v>
      </c>
      <c r="I247" s="31" t="s">
        <v>235</v>
      </c>
      <c r="J247" s="31" t="str">
        <f t="shared" si="8"/>
        <v>N/A</v>
      </c>
      <c r="K247" s="31"/>
      <c r="L247" s="31"/>
    </row>
    <row r="248" spans="1:12" x14ac:dyDescent="0.45">
      <c r="A248" s="31" t="str">
        <f t="shared" si="7"/>
        <v>E08000025_Ofsted: Children looked after and achieving permanence rating</v>
      </c>
      <c r="B248" s="31" t="s">
        <v>245</v>
      </c>
      <c r="C248" s="31" t="s">
        <v>246</v>
      </c>
      <c r="D248" s="31" t="s">
        <v>229</v>
      </c>
      <c r="E248" s="31" t="s">
        <v>230</v>
      </c>
      <c r="F248" s="31" t="s">
        <v>213</v>
      </c>
      <c r="G248" s="31" t="s">
        <v>175</v>
      </c>
      <c r="H248" s="31" t="s">
        <v>231</v>
      </c>
      <c r="I248" s="31" t="s">
        <v>232</v>
      </c>
      <c r="J248" s="31" t="str">
        <f t="shared" si="8"/>
        <v>N/A</v>
      </c>
      <c r="K248" s="31"/>
      <c r="L248" s="31"/>
    </row>
    <row r="249" spans="1:12" x14ac:dyDescent="0.45">
      <c r="A249" s="31" t="str">
        <f t="shared" si="7"/>
        <v>E06000008_Ofsted: Children looked after and achieving permanence rating</v>
      </c>
      <c r="B249" s="31" t="s">
        <v>247</v>
      </c>
      <c r="C249" s="31" t="s">
        <v>248</v>
      </c>
      <c r="D249" s="31" t="s">
        <v>229</v>
      </c>
      <c r="E249" s="31" t="s">
        <v>230</v>
      </c>
      <c r="F249" s="31" t="s">
        <v>213</v>
      </c>
      <c r="G249" s="31" t="s">
        <v>175</v>
      </c>
      <c r="H249" s="31" t="s">
        <v>231</v>
      </c>
      <c r="I249" s="31" t="s">
        <v>235</v>
      </c>
      <c r="J249" s="31" t="str">
        <f t="shared" si="8"/>
        <v>N/A</v>
      </c>
      <c r="K249" s="31"/>
      <c r="L249" s="31"/>
    </row>
    <row r="250" spans="1:12" x14ac:dyDescent="0.45">
      <c r="A250" s="31" t="str">
        <f t="shared" si="7"/>
        <v>E06000009_Ofsted: Children looked after and achieving permanence rating</v>
      </c>
      <c r="B250" s="31" t="s">
        <v>249</v>
      </c>
      <c r="C250" s="31" t="s">
        <v>250</v>
      </c>
      <c r="D250" s="31" t="s">
        <v>229</v>
      </c>
      <c r="E250" s="31" t="s">
        <v>230</v>
      </c>
      <c r="F250" s="31" t="s">
        <v>213</v>
      </c>
      <c r="G250" s="31" t="s">
        <v>175</v>
      </c>
      <c r="H250" s="31" t="s">
        <v>231</v>
      </c>
      <c r="I250" s="31" t="s">
        <v>232</v>
      </c>
      <c r="J250" s="31" t="str">
        <f t="shared" si="8"/>
        <v>N/A</v>
      </c>
      <c r="K250" s="31"/>
      <c r="L250" s="31"/>
    </row>
    <row r="251" spans="1:12" x14ac:dyDescent="0.45">
      <c r="A251" s="31" t="str">
        <f t="shared" si="7"/>
        <v>E08000001_Ofsted: Children looked after and achieving permanence rating</v>
      </c>
      <c r="B251" s="31" t="s">
        <v>252</v>
      </c>
      <c r="C251" s="31" t="s">
        <v>253</v>
      </c>
      <c r="D251" s="31" t="s">
        <v>229</v>
      </c>
      <c r="E251" s="31" t="s">
        <v>230</v>
      </c>
      <c r="F251" s="31" t="s">
        <v>213</v>
      </c>
      <c r="G251" s="31" t="s">
        <v>175</v>
      </c>
      <c r="H251" s="31" t="s">
        <v>231</v>
      </c>
      <c r="I251" s="31" t="s">
        <v>235</v>
      </c>
      <c r="J251" s="31" t="str">
        <f t="shared" si="8"/>
        <v>N/A</v>
      </c>
      <c r="K251" s="31"/>
      <c r="L251" s="31"/>
    </row>
    <row r="252" spans="1:12" x14ac:dyDescent="0.45">
      <c r="A252" s="31" t="str">
        <f t="shared" si="7"/>
        <v>E06000028_Ofsted: Children looked after and achieving permanence rating</v>
      </c>
      <c r="B252" s="31" t="s">
        <v>254</v>
      </c>
      <c r="C252" s="31" t="s">
        <v>255</v>
      </c>
      <c r="D252" s="31" t="s">
        <v>229</v>
      </c>
      <c r="E252" s="31" t="s">
        <v>230</v>
      </c>
      <c r="F252" s="31" t="s">
        <v>213</v>
      </c>
      <c r="G252" s="31" t="s">
        <v>175</v>
      </c>
      <c r="H252" s="31" t="s">
        <v>231</v>
      </c>
      <c r="I252" s="31" t="s">
        <v>256</v>
      </c>
      <c r="J252" s="31" t="str">
        <f t="shared" si="8"/>
        <v>N/A</v>
      </c>
      <c r="K252" s="31"/>
      <c r="L252" s="31"/>
    </row>
    <row r="253" spans="1:12" x14ac:dyDescent="0.45">
      <c r="A253" s="31" t="str">
        <f t="shared" si="7"/>
        <v>E06000036_Ofsted: Children looked after and achieving permanence rating</v>
      </c>
      <c r="B253" s="31" t="s">
        <v>257</v>
      </c>
      <c r="C253" s="31" t="s">
        <v>258</v>
      </c>
      <c r="D253" s="31" t="s">
        <v>229</v>
      </c>
      <c r="E253" s="31" t="s">
        <v>230</v>
      </c>
      <c r="F253" s="31" t="s">
        <v>213</v>
      </c>
      <c r="G253" s="31" t="s">
        <v>175</v>
      </c>
      <c r="H253" s="31" t="s">
        <v>231</v>
      </c>
      <c r="I253" s="31" t="s">
        <v>244</v>
      </c>
      <c r="J253" s="31" t="str">
        <f t="shared" si="8"/>
        <v>N/A</v>
      </c>
      <c r="K253" s="31"/>
      <c r="L253" s="31"/>
    </row>
    <row r="254" spans="1:12" x14ac:dyDescent="0.45">
      <c r="A254" s="31" t="str">
        <f t="shared" si="7"/>
        <v>E08000032_Ofsted: Children looked after and achieving permanence rating</v>
      </c>
      <c r="B254" s="31" t="s">
        <v>259</v>
      </c>
      <c r="C254" s="31" t="s">
        <v>260</v>
      </c>
      <c r="D254" s="31" t="s">
        <v>229</v>
      </c>
      <c r="E254" s="31" t="s">
        <v>230</v>
      </c>
      <c r="F254" s="31" t="s">
        <v>213</v>
      </c>
      <c r="G254" s="31" t="s">
        <v>175</v>
      </c>
      <c r="H254" s="31" t="s">
        <v>231</v>
      </c>
      <c r="I254" s="31" t="s">
        <v>232</v>
      </c>
      <c r="J254" s="31" t="str">
        <f t="shared" si="8"/>
        <v>N/A</v>
      </c>
      <c r="K254" s="31"/>
      <c r="L254" s="31"/>
    </row>
    <row r="255" spans="1:12" x14ac:dyDescent="0.45">
      <c r="A255" s="31" t="str">
        <f t="shared" si="7"/>
        <v>E09000005_Ofsted: Children looked after and achieving permanence rating</v>
      </c>
      <c r="B255" s="31" t="s">
        <v>261</v>
      </c>
      <c r="C255" s="31" t="s">
        <v>262</v>
      </c>
      <c r="D255" s="31" t="s">
        <v>229</v>
      </c>
      <c r="E255" s="31" t="s">
        <v>230</v>
      </c>
      <c r="F255" s="31" t="s">
        <v>213</v>
      </c>
      <c r="G255" s="31" t="s">
        <v>175</v>
      </c>
      <c r="H255" s="31" t="s">
        <v>231</v>
      </c>
      <c r="I255" s="31" t="s">
        <v>244</v>
      </c>
      <c r="J255" s="31" t="str">
        <f t="shared" si="8"/>
        <v>N/A</v>
      </c>
      <c r="K255" s="31"/>
      <c r="L255" s="31"/>
    </row>
    <row r="256" spans="1:12" x14ac:dyDescent="0.45">
      <c r="A256" s="31" t="str">
        <f t="shared" si="7"/>
        <v>E06000043_Ofsted: Children looked after and achieving permanence rating</v>
      </c>
      <c r="B256" s="31" t="s">
        <v>263</v>
      </c>
      <c r="C256" s="31" t="s">
        <v>264</v>
      </c>
      <c r="D256" s="31" t="s">
        <v>229</v>
      </c>
      <c r="E256" s="31" t="s">
        <v>230</v>
      </c>
      <c r="F256" s="31" t="s">
        <v>213</v>
      </c>
      <c r="G256" s="31" t="s">
        <v>175</v>
      </c>
      <c r="H256" s="31" t="s">
        <v>231</v>
      </c>
      <c r="I256" s="31" t="s">
        <v>235</v>
      </c>
      <c r="J256" s="31" t="str">
        <f t="shared" si="8"/>
        <v>N/A</v>
      </c>
      <c r="K256" s="31"/>
      <c r="L256" s="31"/>
    </row>
    <row r="257" spans="1:12" x14ac:dyDescent="0.45">
      <c r="A257" s="31" t="str">
        <f t="shared" si="7"/>
        <v>E06000023_Ofsted: Children looked after and achieving permanence rating</v>
      </c>
      <c r="B257" s="31" t="s">
        <v>265</v>
      </c>
      <c r="C257" s="31" t="s">
        <v>266</v>
      </c>
      <c r="D257" s="31" t="s">
        <v>229</v>
      </c>
      <c r="E257" s="31" t="s">
        <v>230</v>
      </c>
      <c r="F257" s="31" t="s">
        <v>213</v>
      </c>
      <c r="G257" s="31" t="s">
        <v>175</v>
      </c>
      <c r="H257" s="31" t="s">
        <v>231</v>
      </c>
      <c r="I257" s="31" t="s">
        <v>232</v>
      </c>
      <c r="J257" s="31" t="str">
        <f t="shared" si="8"/>
        <v>N/A</v>
      </c>
      <c r="K257" s="31"/>
      <c r="L257" s="31"/>
    </row>
    <row r="258" spans="1:12" x14ac:dyDescent="0.45">
      <c r="A258" s="31" t="str">
        <f t="shared" si="7"/>
        <v>E09000006_Ofsted: Children looked after and achieving permanence rating</v>
      </c>
      <c r="B258" s="31" t="s">
        <v>267</v>
      </c>
      <c r="C258" s="31" t="s">
        <v>268</v>
      </c>
      <c r="D258" s="31" t="s">
        <v>229</v>
      </c>
      <c r="E258" s="31" t="s">
        <v>230</v>
      </c>
      <c r="F258" s="31" t="s">
        <v>213</v>
      </c>
      <c r="G258" s="31" t="s">
        <v>175</v>
      </c>
      <c r="H258" s="31" t="s">
        <v>231</v>
      </c>
      <c r="I258" s="31" t="s">
        <v>235</v>
      </c>
      <c r="J258" s="31" t="str">
        <f t="shared" si="8"/>
        <v>N/A</v>
      </c>
      <c r="K258" s="31"/>
      <c r="L258" s="31"/>
    </row>
    <row r="259" spans="1:12" x14ac:dyDescent="0.45">
      <c r="A259" s="31" t="str">
        <f t="shared" ref="A259:A322" si="9">CONCATENATE(B259,"_",G259)</f>
        <v>E10000002_Ofsted: Children looked after and achieving permanence rating</v>
      </c>
      <c r="B259" s="31" t="s">
        <v>269</v>
      </c>
      <c r="C259" s="31" t="s">
        <v>270</v>
      </c>
      <c r="D259" s="31" t="s">
        <v>229</v>
      </c>
      <c r="E259" s="31" t="s">
        <v>230</v>
      </c>
      <c r="F259" s="31" t="s">
        <v>213</v>
      </c>
      <c r="G259" s="31" t="s">
        <v>175</v>
      </c>
      <c r="H259" s="31" t="s">
        <v>231</v>
      </c>
      <c r="I259" s="31" t="s">
        <v>251</v>
      </c>
      <c r="J259" s="31" t="str">
        <f t="shared" si="8"/>
        <v>N/A</v>
      </c>
      <c r="K259" s="31"/>
      <c r="L259" s="31"/>
    </row>
    <row r="260" spans="1:12" x14ac:dyDescent="0.45">
      <c r="A260" s="31" t="str">
        <f t="shared" si="9"/>
        <v>E08000002_Ofsted: Children looked after and achieving permanence rating</v>
      </c>
      <c r="B260" s="31" t="s">
        <v>271</v>
      </c>
      <c r="C260" s="31" t="s">
        <v>272</v>
      </c>
      <c r="D260" s="31" t="s">
        <v>229</v>
      </c>
      <c r="E260" s="31" t="s">
        <v>230</v>
      </c>
      <c r="F260" s="31" t="s">
        <v>213</v>
      </c>
      <c r="G260" s="31" t="s">
        <v>175</v>
      </c>
      <c r="H260" s="31" t="s">
        <v>231</v>
      </c>
      <c r="I260" s="31" t="s">
        <v>232</v>
      </c>
      <c r="J260" s="31" t="str">
        <f t="shared" ref="J260:J303" si="10">IF(ISNUMBER(I260),I260,"N/A")</f>
        <v>N/A</v>
      </c>
      <c r="K260" s="31"/>
      <c r="L260" s="31"/>
    </row>
    <row r="261" spans="1:12" x14ac:dyDescent="0.45">
      <c r="A261" s="31" t="str">
        <f t="shared" si="9"/>
        <v>E08000033_Ofsted: Children looked after and achieving permanence rating</v>
      </c>
      <c r="B261" s="31" t="s">
        <v>273</v>
      </c>
      <c r="C261" s="31" t="s">
        <v>274</v>
      </c>
      <c r="D261" s="31" t="s">
        <v>229</v>
      </c>
      <c r="E261" s="31" t="s">
        <v>230</v>
      </c>
      <c r="F261" s="31" t="s">
        <v>213</v>
      </c>
      <c r="G261" s="31" t="s">
        <v>175</v>
      </c>
      <c r="H261" s="31" t="s">
        <v>231</v>
      </c>
      <c r="I261" s="31" t="s">
        <v>244</v>
      </c>
      <c r="J261" s="31" t="str">
        <f t="shared" si="10"/>
        <v>N/A</v>
      </c>
      <c r="K261" s="31"/>
      <c r="L261" s="31"/>
    </row>
    <row r="262" spans="1:12" x14ac:dyDescent="0.45">
      <c r="A262" s="31" t="str">
        <f t="shared" si="9"/>
        <v>E10000003_Ofsted: Children looked after and achieving permanence rating</v>
      </c>
      <c r="B262" s="31" t="s">
        <v>275</v>
      </c>
      <c r="C262" s="31" t="s">
        <v>276</v>
      </c>
      <c r="D262" s="31" t="s">
        <v>229</v>
      </c>
      <c r="E262" s="31" t="s">
        <v>230</v>
      </c>
      <c r="F262" s="31" t="s">
        <v>213</v>
      </c>
      <c r="G262" s="31" t="s">
        <v>175</v>
      </c>
      <c r="H262" s="31" t="s">
        <v>231</v>
      </c>
      <c r="I262" s="31" t="s">
        <v>232</v>
      </c>
      <c r="J262" s="31" t="str">
        <f t="shared" si="10"/>
        <v>N/A</v>
      </c>
      <c r="K262" s="31"/>
      <c r="L262" s="31"/>
    </row>
    <row r="263" spans="1:12" x14ac:dyDescent="0.45">
      <c r="A263" s="31" t="str">
        <f t="shared" si="9"/>
        <v>E09000007_Ofsted: Children looked after and achieving permanence rating</v>
      </c>
      <c r="B263" s="31" t="s">
        <v>277</v>
      </c>
      <c r="C263" s="31" t="s">
        <v>278</v>
      </c>
      <c r="D263" s="31" t="s">
        <v>229</v>
      </c>
      <c r="E263" s="31" t="s">
        <v>230</v>
      </c>
      <c r="F263" s="31" t="s">
        <v>213</v>
      </c>
      <c r="G263" s="31" t="s">
        <v>175</v>
      </c>
      <c r="H263" s="31" t="s">
        <v>231</v>
      </c>
      <c r="I263" s="31" t="s">
        <v>235</v>
      </c>
      <c r="J263" s="31" t="str">
        <f t="shared" si="10"/>
        <v>N/A</v>
      </c>
      <c r="K263" s="31"/>
      <c r="L263" s="31"/>
    </row>
    <row r="264" spans="1:12" x14ac:dyDescent="0.45">
      <c r="A264" s="31" t="str">
        <f t="shared" si="9"/>
        <v>E06000056_Ofsted: Children looked after and achieving permanence rating</v>
      </c>
      <c r="B264" s="31" t="s">
        <v>279</v>
      </c>
      <c r="C264" s="31" t="s">
        <v>280</v>
      </c>
      <c r="D264" s="31" t="s">
        <v>229</v>
      </c>
      <c r="E264" s="31" t="s">
        <v>230</v>
      </c>
      <c r="F264" s="31" t="s">
        <v>213</v>
      </c>
      <c r="G264" s="31" t="s">
        <v>175</v>
      </c>
      <c r="H264" s="31" t="s">
        <v>231</v>
      </c>
      <c r="I264" s="31" t="s">
        <v>232</v>
      </c>
      <c r="J264" s="31" t="str">
        <f t="shared" si="10"/>
        <v>N/A</v>
      </c>
      <c r="K264" s="31"/>
      <c r="L264" s="31"/>
    </row>
    <row r="265" spans="1:12" x14ac:dyDescent="0.45">
      <c r="A265" s="31" t="str">
        <f t="shared" si="9"/>
        <v>E06000050_Ofsted: Children looked after and achieving permanence rating</v>
      </c>
      <c r="B265" s="31" t="s">
        <v>281</v>
      </c>
      <c r="C265" s="31" t="s">
        <v>282</v>
      </c>
      <c r="D265" s="31" t="s">
        <v>229</v>
      </c>
      <c r="E265" s="31" t="s">
        <v>230</v>
      </c>
      <c r="F265" s="31" t="s">
        <v>213</v>
      </c>
      <c r="G265" s="31" t="s">
        <v>175</v>
      </c>
      <c r="H265" s="31" t="s">
        <v>231</v>
      </c>
      <c r="I265" s="31" t="s">
        <v>235</v>
      </c>
      <c r="J265" s="31" t="str">
        <f t="shared" si="10"/>
        <v>N/A</v>
      </c>
      <c r="K265" s="31"/>
      <c r="L265" s="31"/>
    </row>
    <row r="266" spans="1:12" x14ac:dyDescent="0.45">
      <c r="A266" s="31" t="str">
        <f t="shared" si="9"/>
        <v>E08000026_Ofsted: Children looked after and achieving permanence rating</v>
      </c>
      <c r="B266" s="31" t="s">
        <v>283</v>
      </c>
      <c r="C266" s="31" t="s">
        <v>284</v>
      </c>
      <c r="D266" s="31" t="s">
        <v>229</v>
      </c>
      <c r="E266" s="31" t="s">
        <v>230</v>
      </c>
      <c r="F266" s="31" t="s">
        <v>213</v>
      </c>
      <c r="G266" s="31" t="s">
        <v>175</v>
      </c>
      <c r="H266" s="31" t="s">
        <v>231</v>
      </c>
      <c r="I266" s="31" t="s">
        <v>232</v>
      </c>
      <c r="J266" s="31" t="str">
        <f t="shared" si="10"/>
        <v>N/A</v>
      </c>
      <c r="K266" s="31"/>
      <c r="L266" s="31"/>
    </row>
    <row r="267" spans="1:12" x14ac:dyDescent="0.45">
      <c r="A267" s="31" t="str">
        <f t="shared" si="9"/>
        <v>E10000006_Ofsted: Children looked after and achieving permanence rating</v>
      </c>
      <c r="B267" s="31" t="s">
        <v>285</v>
      </c>
      <c r="C267" s="31" t="s">
        <v>286</v>
      </c>
      <c r="D267" s="31" t="s">
        <v>229</v>
      </c>
      <c r="E267" s="31" t="s">
        <v>230</v>
      </c>
      <c r="F267" s="31" t="s">
        <v>213</v>
      </c>
      <c r="G267" s="31" t="s">
        <v>175</v>
      </c>
      <c r="H267" s="31" t="s">
        <v>231</v>
      </c>
      <c r="I267" s="31" t="s">
        <v>232</v>
      </c>
      <c r="J267" s="31" t="str">
        <f t="shared" si="10"/>
        <v>N/A</v>
      </c>
      <c r="K267" s="31"/>
      <c r="L267" s="31"/>
    </row>
    <row r="268" spans="1:12" x14ac:dyDescent="0.45">
      <c r="A268" s="31" t="str">
        <f t="shared" si="9"/>
        <v>E06000005_Ofsted: Children looked after and achieving permanence rating</v>
      </c>
      <c r="B268" s="31" t="s">
        <v>287</v>
      </c>
      <c r="C268" s="31" t="s">
        <v>288</v>
      </c>
      <c r="D268" s="31" t="s">
        <v>229</v>
      </c>
      <c r="E268" s="31" t="s">
        <v>230</v>
      </c>
      <c r="F268" s="31" t="s">
        <v>213</v>
      </c>
      <c r="G268" s="31" t="s">
        <v>175</v>
      </c>
      <c r="H268" s="31" t="s">
        <v>231</v>
      </c>
      <c r="I268" s="31" t="s">
        <v>232</v>
      </c>
      <c r="J268" s="31" t="str">
        <f t="shared" si="10"/>
        <v>N/A</v>
      </c>
      <c r="K268" s="31"/>
      <c r="L268" s="31"/>
    </row>
    <row r="269" spans="1:12" x14ac:dyDescent="0.45">
      <c r="A269" s="31" t="str">
        <f t="shared" si="9"/>
        <v>E06000015_Ofsted: Children looked after and achieving permanence rating</v>
      </c>
      <c r="B269" s="31" t="s">
        <v>289</v>
      </c>
      <c r="C269" s="31" t="s">
        <v>290</v>
      </c>
      <c r="D269" s="31" t="s">
        <v>229</v>
      </c>
      <c r="E269" s="31" t="s">
        <v>230</v>
      </c>
      <c r="F269" s="31" t="s">
        <v>213</v>
      </c>
      <c r="G269" s="31" t="s">
        <v>175</v>
      </c>
      <c r="H269" s="31" t="s">
        <v>231</v>
      </c>
      <c r="I269" s="31" t="s">
        <v>235</v>
      </c>
      <c r="J269" s="31" t="str">
        <f t="shared" si="10"/>
        <v>N/A</v>
      </c>
      <c r="K269" s="31"/>
      <c r="L269" s="31"/>
    </row>
    <row r="270" spans="1:12" x14ac:dyDescent="0.45">
      <c r="A270" s="31" t="str">
        <f t="shared" si="9"/>
        <v>E10000007_Ofsted: Children looked after and achieving permanence rating</v>
      </c>
      <c r="B270" s="31" t="s">
        <v>291</v>
      </c>
      <c r="C270" s="31" t="s">
        <v>292</v>
      </c>
      <c r="D270" s="31" t="s">
        <v>229</v>
      </c>
      <c r="E270" s="31" t="s">
        <v>230</v>
      </c>
      <c r="F270" s="31" t="s">
        <v>213</v>
      </c>
      <c r="G270" s="31" t="s">
        <v>175</v>
      </c>
      <c r="H270" s="31" t="s">
        <v>231</v>
      </c>
      <c r="I270" s="31" t="s">
        <v>232</v>
      </c>
      <c r="J270" s="31" t="str">
        <f t="shared" si="10"/>
        <v>N/A</v>
      </c>
      <c r="K270" s="31"/>
      <c r="L270" s="31"/>
    </row>
    <row r="271" spans="1:12" x14ac:dyDescent="0.45">
      <c r="A271" s="31" t="str">
        <f t="shared" si="9"/>
        <v>E08000017_Ofsted: Children looked after and achieving permanence rating</v>
      </c>
      <c r="B271" s="31" t="s">
        <v>293</v>
      </c>
      <c r="C271" s="31" t="s">
        <v>294</v>
      </c>
      <c r="D271" s="31" t="s">
        <v>229</v>
      </c>
      <c r="E271" s="31" t="s">
        <v>230</v>
      </c>
      <c r="F271" s="31" t="s">
        <v>213</v>
      </c>
      <c r="G271" s="31" t="s">
        <v>175</v>
      </c>
      <c r="H271" s="31" t="s">
        <v>231</v>
      </c>
      <c r="I271" s="31" t="s">
        <v>235</v>
      </c>
      <c r="J271" s="31" t="str">
        <f t="shared" si="10"/>
        <v>N/A</v>
      </c>
      <c r="K271" s="31"/>
      <c r="L271" s="31"/>
    </row>
    <row r="272" spans="1:12" x14ac:dyDescent="0.45">
      <c r="A272" s="31" t="str">
        <f t="shared" si="9"/>
        <v>E10000009_Ofsted: Children looked after and achieving permanence rating</v>
      </c>
      <c r="B272" s="31" t="s">
        <v>295</v>
      </c>
      <c r="C272" s="31" t="s">
        <v>296</v>
      </c>
      <c r="D272" s="31" t="s">
        <v>229</v>
      </c>
      <c r="E272" s="31" t="s">
        <v>230</v>
      </c>
      <c r="F272" s="31" t="s">
        <v>213</v>
      </c>
      <c r="G272" s="31" t="s">
        <v>175</v>
      </c>
      <c r="H272" s="31" t="s">
        <v>231</v>
      </c>
      <c r="I272" s="31"/>
      <c r="J272" s="31" t="str">
        <f t="shared" si="10"/>
        <v>N/A</v>
      </c>
      <c r="K272" s="31"/>
      <c r="L272" s="31"/>
    </row>
    <row r="273" spans="1:12" x14ac:dyDescent="0.45">
      <c r="A273" s="31" t="str">
        <f t="shared" si="9"/>
        <v>E08000027_Ofsted: Children looked after and achieving permanence rating</v>
      </c>
      <c r="B273" s="31" t="s">
        <v>297</v>
      </c>
      <c r="C273" s="31" t="s">
        <v>298</v>
      </c>
      <c r="D273" s="31" t="s">
        <v>229</v>
      </c>
      <c r="E273" s="31" t="s">
        <v>230</v>
      </c>
      <c r="F273" s="31" t="s">
        <v>213</v>
      </c>
      <c r="G273" s="31" t="s">
        <v>175</v>
      </c>
      <c r="H273" s="31" t="s">
        <v>231</v>
      </c>
      <c r="I273" s="31" t="s">
        <v>235</v>
      </c>
      <c r="J273" s="31" t="str">
        <f t="shared" si="10"/>
        <v>N/A</v>
      </c>
      <c r="K273" s="31"/>
      <c r="L273" s="31"/>
    </row>
    <row r="274" spans="1:12" x14ac:dyDescent="0.45">
      <c r="A274" s="31" t="str">
        <f t="shared" si="9"/>
        <v>E10000011_Ofsted: Children looked after and achieving permanence rating</v>
      </c>
      <c r="B274" s="31" t="s">
        <v>299</v>
      </c>
      <c r="C274" s="31" t="s">
        <v>300</v>
      </c>
      <c r="D274" s="31" t="s">
        <v>229</v>
      </c>
      <c r="E274" s="31" t="s">
        <v>230</v>
      </c>
      <c r="F274" s="31" t="s">
        <v>213</v>
      </c>
      <c r="G274" s="31" t="s">
        <v>175</v>
      </c>
      <c r="H274" s="31" t="s">
        <v>231</v>
      </c>
      <c r="I274" s="31" t="s">
        <v>244</v>
      </c>
      <c r="J274" s="31" t="str">
        <f t="shared" si="10"/>
        <v>N/A</v>
      </c>
      <c r="K274" s="31"/>
      <c r="L274" s="31"/>
    </row>
    <row r="275" spans="1:12" x14ac:dyDescent="0.45">
      <c r="A275" s="31" t="str">
        <f t="shared" si="9"/>
        <v>E09000010_Ofsted: Children looked after and achieving permanence rating</v>
      </c>
      <c r="B275" s="31" t="s">
        <v>301</v>
      </c>
      <c r="C275" s="31" t="s">
        <v>302</v>
      </c>
      <c r="D275" s="31" t="s">
        <v>229</v>
      </c>
      <c r="E275" s="31" t="s">
        <v>230</v>
      </c>
      <c r="F275" s="31" t="s">
        <v>213</v>
      </c>
      <c r="G275" s="31" t="s">
        <v>175</v>
      </c>
      <c r="H275" s="31" t="s">
        <v>231</v>
      </c>
      <c r="I275" s="31" t="s">
        <v>235</v>
      </c>
      <c r="J275" s="31" t="str">
        <f t="shared" si="10"/>
        <v>N/A</v>
      </c>
      <c r="K275" s="31"/>
      <c r="L275" s="31"/>
    </row>
    <row r="276" spans="1:12" x14ac:dyDescent="0.45">
      <c r="A276" s="31" t="str">
        <f t="shared" si="9"/>
        <v>E10000012_Ofsted: Children looked after and achieving permanence rating</v>
      </c>
      <c r="B276" s="31" t="s">
        <v>303</v>
      </c>
      <c r="C276" s="31" t="s">
        <v>304</v>
      </c>
      <c r="D276" s="31" t="s">
        <v>229</v>
      </c>
      <c r="E276" s="31" t="s">
        <v>230</v>
      </c>
      <c r="F276" s="31" t="s">
        <v>213</v>
      </c>
      <c r="G276" s="31" t="s">
        <v>175</v>
      </c>
      <c r="H276" s="31" t="s">
        <v>231</v>
      </c>
      <c r="I276" s="31" t="s">
        <v>235</v>
      </c>
      <c r="J276" s="31" t="str">
        <f t="shared" si="10"/>
        <v>N/A</v>
      </c>
      <c r="K276" s="31"/>
      <c r="L276" s="31"/>
    </row>
    <row r="277" spans="1:12" x14ac:dyDescent="0.45">
      <c r="A277" s="31" t="str">
        <f t="shared" si="9"/>
        <v>E08000020_Ofsted: Children looked after and achieving permanence rating</v>
      </c>
      <c r="B277" s="31" t="s">
        <v>305</v>
      </c>
      <c r="C277" s="31" t="s">
        <v>306</v>
      </c>
      <c r="D277" s="31" t="s">
        <v>229</v>
      </c>
      <c r="E277" s="31" t="s">
        <v>230</v>
      </c>
      <c r="F277" s="31" t="s">
        <v>213</v>
      </c>
      <c r="G277" s="31" t="s">
        <v>175</v>
      </c>
      <c r="H277" s="31" t="s">
        <v>231</v>
      </c>
      <c r="I277" s="31" t="s">
        <v>235</v>
      </c>
      <c r="J277" s="31" t="str">
        <f t="shared" si="10"/>
        <v>N/A</v>
      </c>
      <c r="K277" s="31"/>
      <c r="L277" s="31"/>
    </row>
    <row r="278" spans="1:12" x14ac:dyDescent="0.45">
      <c r="A278" s="31" t="str">
        <f t="shared" si="9"/>
        <v>E10000013_Ofsted: Children looked after and achieving permanence rating</v>
      </c>
      <c r="B278" s="31" t="s">
        <v>307</v>
      </c>
      <c r="C278" s="31" t="s">
        <v>308</v>
      </c>
      <c r="D278" s="31" t="s">
        <v>229</v>
      </c>
      <c r="E278" s="31" t="s">
        <v>230</v>
      </c>
      <c r="F278" s="31" t="s">
        <v>213</v>
      </c>
      <c r="G278" s="31" t="s">
        <v>175</v>
      </c>
      <c r="H278" s="31" t="s">
        <v>231</v>
      </c>
      <c r="I278" s="31" t="s">
        <v>232</v>
      </c>
      <c r="J278" s="31" t="str">
        <f t="shared" si="10"/>
        <v>N/A</v>
      </c>
      <c r="K278" s="31"/>
      <c r="L278" s="31"/>
    </row>
    <row r="279" spans="1:12" x14ac:dyDescent="0.45">
      <c r="A279" s="31" t="str">
        <f t="shared" si="9"/>
        <v>E10000014_Ofsted: Children looked after and achieving permanence rating</v>
      </c>
      <c r="B279" s="31" t="s">
        <v>309</v>
      </c>
      <c r="C279" s="31" t="s">
        <v>310</v>
      </c>
      <c r="D279" s="31" t="s">
        <v>229</v>
      </c>
      <c r="E279" s="31" t="s">
        <v>230</v>
      </c>
      <c r="F279" s="31" t="s">
        <v>213</v>
      </c>
      <c r="G279" s="31" t="s">
        <v>175</v>
      </c>
      <c r="H279" s="31" t="s">
        <v>231</v>
      </c>
      <c r="I279" s="31" t="s">
        <v>244</v>
      </c>
      <c r="J279" s="31" t="str">
        <f t="shared" si="10"/>
        <v>N/A</v>
      </c>
      <c r="K279" s="31"/>
      <c r="L279" s="31"/>
    </row>
    <row r="280" spans="1:12" x14ac:dyDescent="0.45">
      <c r="A280" s="31" t="str">
        <f t="shared" si="9"/>
        <v>E09000014_Ofsted: Children looked after and achieving permanence rating</v>
      </c>
      <c r="B280" s="31" t="s">
        <v>311</v>
      </c>
      <c r="C280" s="31" t="s">
        <v>312</v>
      </c>
      <c r="D280" s="31" t="s">
        <v>229</v>
      </c>
      <c r="E280" s="31" t="s">
        <v>230</v>
      </c>
      <c r="F280" s="31" t="s">
        <v>213</v>
      </c>
      <c r="G280" s="31" t="s">
        <v>175</v>
      </c>
      <c r="H280" s="31" t="s">
        <v>231</v>
      </c>
      <c r="I280" s="31" t="s">
        <v>232</v>
      </c>
      <c r="J280" s="31" t="str">
        <f t="shared" si="10"/>
        <v>N/A</v>
      </c>
      <c r="K280" s="31"/>
      <c r="L280" s="31"/>
    </row>
    <row r="281" spans="1:12" x14ac:dyDescent="0.45">
      <c r="A281" s="31" t="str">
        <f t="shared" si="9"/>
        <v>E06000001_Ofsted: Children looked after and achieving permanence rating</v>
      </c>
      <c r="B281" s="31" t="s">
        <v>313</v>
      </c>
      <c r="C281" s="31" t="s">
        <v>314</v>
      </c>
      <c r="D281" s="31" t="s">
        <v>229</v>
      </c>
      <c r="E281" s="31" t="s">
        <v>230</v>
      </c>
      <c r="F281" s="31" t="s">
        <v>213</v>
      </c>
      <c r="G281" s="31" t="s">
        <v>175</v>
      </c>
      <c r="H281" s="31" t="s">
        <v>231</v>
      </c>
      <c r="I281" s="31" t="s">
        <v>244</v>
      </c>
      <c r="J281" s="31" t="str">
        <f t="shared" si="10"/>
        <v>N/A</v>
      </c>
      <c r="K281" s="31"/>
      <c r="L281" s="31"/>
    </row>
    <row r="282" spans="1:12" x14ac:dyDescent="0.45">
      <c r="A282" s="31" t="str">
        <f t="shared" si="9"/>
        <v>E09000016_Ofsted: Children looked after and achieving permanence rating</v>
      </c>
      <c r="B282" s="31" t="s">
        <v>315</v>
      </c>
      <c r="C282" s="31" t="s">
        <v>316</v>
      </c>
      <c r="D282" s="31" t="s">
        <v>229</v>
      </c>
      <c r="E282" s="31" t="s">
        <v>230</v>
      </c>
      <c r="F282" s="31" t="s">
        <v>213</v>
      </c>
      <c r="G282" s="31" t="s">
        <v>175</v>
      </c>
      <c r="H282" s="31" t="s">
        <v>231</v>
      </c>
      <c r="I282" s="31" t="s">
        <v>235</v>
      </c>
      <c r="J282" s="31" t="str">
        <f t="shared" si="10"/>
        <v>N/A</v>
      </c>
      <c r="K282" s="31"/>
      <c r="L282" s="31"/>
    </row>
    <row r="283" spans="1:12" x14ac:dyDescent="0.45">
      <c r="A283" s="31" t="str">
        <f t="shared" si="9"/>
        <v>E06000019_Ofsted: Children looked after and achieving permanence rating</v>
      </c>
      <c r="B283" s="31" t="s">
        <v>317</v>
      </c>
      <c r="C283" s="31" t="s">
        <v>318</v>
      </c>
      <c r="D283" s="31" t="s">
        <v>229</v>
      </c>
      <c r="E283" s="31" t="s">
        <v>230</v>
      </c>
      <c r="F283" s="31" t="s">
        <v>213</v>
      </c>
      <c r="G283" s="31" t="s">
        <v>175</v>
      </c>
      <c r="H283" s="31" t="s">
        <v>231</v>
      </c>
      <c r="I283" s="31" t="s">
        <v>232</v>
      </c>
      <c r="J283" s="31" t="str">
        <f t="shared" si="10"/>
        <v>N/A</v>
      </c>
      <c r="K283" s="31"/>
      <c r="L283" s="31"/>
    </row>
    <row r="284" spans="1:12" x14ac:dyDescent="0.45">
      <c r="A284" s="31" t="str">
        <f t="shared" si="9"/>
        <v>E10000015_Ofsted: Children looked after and achieving permanence rating</v>
      </c>
      <c r="B284" s="31" t="s">
        <v>319</v>
      </c>
      <c r="C284" s="31" t="s">
        <v>320</v>
      </c>
      <c r="D284" s="31" t="s">
        <v>229</v>
      </c>
      <c r="E284" s="31" t="s">
        <v>230</v>
      </c>
      <c r="F284" s="31" t="s">
        <v>213</v>
      </c>
      <c r="G284" s="31" t="s">
        <v>175</v>
      </c>
      <c r="H284" s="31" t="s">
        <v>231</v>
      </c>
      <c r="I284" s="31" t="s">
        <v>235</v>
      </c>
      <c r="J284" s="31" t="str">
        <f t="shared" si="10"/>
        <v>N/A</v>
      </c>
      <c r="K284" s="31"/>
      <c r="L284" s="31"/>
    </row>
    <row r="285" spans="1:12" x14ac:dyDescent="0.45">
      <c r="A285" s="31" t="str">
        <f t="shared" si="9"/>
        <v>E09000017_Ofsted: Children looked after and achieving permanence rating</v>
      </c>
      <c r="B285" s="31" t="s">
        <v>321</v>
      </c>
      <c r="C285" s="31" t="s">
        <v>322</v>
      </c>
      <c r="D285" s="31" t="s">
        <v>229</v>
      </c>
      <c r="E285" s="31" t="s">
        <v>230</v>
      </c>
      <c r="F285" s="31" t="s">
        <v>213</v>
      </c>
      <c r="G285" s="31" t="s">
        <v>175</v>
      </c>
      <c r="H285" s="31" t="s">
        <v>231</v>
      </c>
      <c r="I285" s="31" t="s">
        <v>235</v>
      </c>
      <c r="J285" s="31" t="str">
        <f t="shared" si="10"/>
        <v>N/A</v>
      </c>
      <c r="K285" s="31"/>
      <c r="L285" s="31"/>
    </row>
    <row r="286" spans="1:12" x14ac:dyDescent="0.45">
      <c r="A286" s="31" t="str">
        <f t="shared" si="9"/>
        <v>E09000018_Ofsted: Children looked after and achieving permanence rating</v>
      </c>
      <c r="B286" s="31" t="s">
        <v>323</v>
      </c>
      <c r="C286" s="31" t="s">
        <v>324</v>
      </c>
      <c r="D286" s="31" t="s">
        <v>229</v>
      </c>
      <c r="E286" s="31" t="s">
        <v>230</v>
      </c>
      <c r="F286" s="31" t="s">
        <v>213</v>
      </c>
      <c r="G286" s="31" t="s">
        <v>175</v>
      </c>
      <c r="H286" s="31" t="s">
        <v>231</v>
      </c>
      <c r="I286" s="31" t="s">
        <v>235</v>
      </c>
      <c r="J286" s="31" t="str">
        <f t="shared" si="10"/>
        <v>N/A</v>
      </c>
      <c r="K286" s="31"/>
      <c r="L286" s="31"/>
    </row>
    <row r="287" spans="1:12" x14ac:dyDescent="0.45">
      <c r="A287" s="31" t="str">
        <f t="shared" si="9"/>
        <v>E06000046_Ofsted: Children looked after and achieving permanence rating</v>
      </c>
      <c r="B287" s="31" t="s">
        <v>325</v>
      </c>
      <c r="C287" s="31" t="s">
        <v>326</v>
      </c>
      <c r="D287" s="31" t="s">
        <v>229</v>
      </c>
      <c r="E287" s="31" t="s">
        <v>230</v>
      </c>
      <c r="F287" s="31" t="s">
        <v>213</v>
      </c>
      <c r="G287" s="31" t="s">
        <v>175</v>
      </c>
      <c r="H287" s="31" t="s">
        <v>231</v>
      </c>
      <c r="I287" s="31" t="s">
        <v>235</v>
      </c>
      <c r="J287" s="31" t="str">
        <f t="shared" si="10"/>
        <v>N/A</v>
      </c>
      <c r="K287" s="31"/>
      <c r="L287" s="31"/>
    </row>
    <row r="288" spans="1:12" x14ac:dyDescent="0.45">
      <c r="A288" s="31" t="str">
        <f t="shared" si="9"/>
        <v>E10000016_Ofsted: Children looked after and achieving permanence rating</v>
      </c>
      <c r="B288" s="31" t="s">
        <v>327</v>
      </c>
      <c r="C288" s="31" t="s">
        <v>328</v>
      </c>
      <c r="D288" s="31" t="s">
        <v>229</v>
      </c>
      <c r="E288" s="31" t="s">
        <v>230</v>
      </c>
      <c r="F288" s="31" t="s">
        <v>213</v>
      </c>
      <c r="G288" s="31" t="s">
        <v>175</v>
      </c>
      <c r="H288" s="31" t="s">
        <v>231</v>
      </c>
      <c r="I288" s="31" t="s">
        <v>235</v>
      </c>
      <c r="J288" s="31" t="str">
        <f t="shared" si="10"/>
        <v>N/A</v>
      </c>
      <c r="K288" s="31"/>
      <c r="L288" s="31"/>
    </row>
    <row r="289" spans="1:12" x14ac:dyDescent="0.45">
      <c r="A289" s="31" t="str">
        <f t="shared" si="9"/>
        <v>E06000010_Ofsted: Children looked after and achieving permanence rating</v>
      </c>
      <c r="B289" s="31" t="s">
        <v>329</v>
      </c>
      <c r="C289" s="31" t="s">
        <v>330</v>
      </c>
      <c r="D289" s="31" t="s">
        <v>229</v>
      </c>
      <c r="E289" s="31" t="s">
        <v>230</v>
      </c>
      <c r="F289" s="31" t="s">
        <v>213</v>
      </c>
      <c r="G289" s="31" t="s">
        <v>175</v>
      </c>
      <c r="H289" s="31" t="s">
        <v>231</v>
      </c>
      <c r="I289" s="31" t="s">
        <v>232</v>
      </c>
      <c r="J289" s="31" t="str">
        <f t="shared" si="10"/>
        <v>N/A</v>
      </c>
      <c r="K289" s="31"/>
      <c r="L289" s="31"/>
    </row>
    <row r="290" spans="1:12" x14ac:dyDescent="0.45">
      <c r="A290" s="31" t="str">
        <f t="shared" si="9"/>
        <v>E08000034_Ofsted: Children looked after and achieving permanence rating</v>
      </c>
      <c r="B290" s="31" t="s">
        <v>331</v>
      </c>
      <c r="C290" s="31" t="s">
        <v>332</v>
      </c>
      <c r="D290" s="31" t="s">
        <v>229</v>
      </c>
      <c r="E290" s="31" t="s">
        <v>230</v>
      </c>
      <c r="F290" s="31" t="s">
        <v>213</v>
      </c>
      <c r="G290" s="31" t="s">
        <v>175</v>
      </c>
      <c r="H290" s="31" t="s">
        <v>231</v>
      </c>
      <c r="I290" s="31" t="s">
        <v>232</v>
      </c>
      <c r="J290" s="31" t="str">
        <f t="shared" si="10"/>
        <v>N/A</v>
      </c>
      <c r="K290" s="31"/>
      <c r="L290" s="31"/>
    </row>
    <row r="291" spans="1:12" x14ac:dyDescent="0.45">
      <c r="A291" s="31" t="str">
        <f t="shared" si="9"/>
        <v>E08000011_Ofsted: Children looked after and achieving permanence rating</v>
      </c>
      <c r="B291" s="31" t="s">
        <v>333</v>
      </c>
      <c r="C291" s="31" t="s">
        <v>334</v>
      </c>
      <c r="D291" s="31" t="s">
        <v>229</v>
      </c>
      <c r="E291" s="31" t="s">
        <v>230</v>
      </c>
      <c r="F291" s="31" t="s">
        <v>213</v>
      </c>
      <c r="G291" s="31" t="s">
        <v>175</v>
      </c>
      <c r="H291" s="31" t="s">
        <v>231</v>
      </c>
      <c r="I291" s="31" t="s">
        <v>232</v>
      </c>
      <c r="J291" s="31" t="str">
        <f t="shared" si="10"/>
        <v>N/A</v>
      </c>
      <c r="K291" s="31"/>
      <c r="L291" s="31"/>
    </row>
    <row r="292" spans="1:12" x14ac:dyDescent="0.45">
      <c r="A292" s="31" t="str">
        <f t="shared" si="9"/>
        <v>E09000022_Ofsted: Children looked after and achieving permanence rating</v>
      </c>
      <c r="B292" s="31" t="s">
        <v>335</v>
      </c>
      <c r="C292" s="31" t="s">
        <v>336</v>
      </c>
      <c r="D292" s="31" t="s">
        <v>229</v>
      </c>
      <c r="E292" s="31" t="s">
        <v>230</v>
      </c>
      <c r="F292" s="31" t="s">
        <v>213</v>
      </c>
      <c r="G292" s="31" t="s">
        <v>175</v>
      </c>
      <c r="H292" s="31" t="s">
        <v>231</v>
      </c>
      <c r="I292" s="31" t="s">
        <v>232</v>
      </c>
      <c r="J292" s="31" t="str">
        <f t="shared" si="10"/>
        <v>N/A</v>
      </c>
      <c r="K292" s="31"/>
      <c r="L292" s="31"/>
    </row>
    <row r="293" spans="1:12" x14ac:dyDescent="0.45">
      <c r="A293" s="31" t="str">
        <f t="shared" si="9"/>
        <v>E10000017_Ofsted: Children looked after and achieving permanence rating</v>
      </c>
      <c r="B293" s="31" t="s">
        <v>337</v>
      </c>
      <c r="C293" s="31" t="s">
        <v>338</v>
      </c>
      <c r="D293" s="31" t="s">
        <v>229</v>
      </c>
      <c r="E293" s="31" t="s">
        <v>230</v>
      </c>
      <c r="F293" s="31" t="s">
        <v>213</v>
      </c>
      <c r="G293" s="31" t="s">
        <v>175</v>
      </c>
      <c r="H293" s="31" t="s">
        <v>231</v>
      </c>
      <c r="I293" s="31" t="s">
        <v>232</v>
      </c>
      <c r="J293" s="31" t="str">
        <f t="shared" si="10"/>
        <v>N/A</v>
      </c>
      <c r="K293" s="31"/>
      <c r="L293" s="31"/>
    </row>
    <row r="294" spans="1:12" x14ac:dyDescent="0.45">
      <c r="A294" s="31" t="str">
        <f t="shared" si="9"/>
        <v>E08000035_Ofsted: Children looked after and achieving permanence rating</v>
      </c>
      <c r="B294" s="31" t="s">
        <v>339</v>
      </c>
      <c r="C294" s="31" t="s">
        <v>340</v>
      </c>
      <c r="D294" s="31" t="s">
        <v>229</v>
      </c>
      <c r="E294" s="31" t="s">
        <v>230</v>
      </c>
      <c r="F294" s="31" t="s">
        <v>213</v>
      </c>
      <c r="G294" s="31" t="s">
        <v>175</v>
      </c>
      <c r="H294" s="31" t="s">
        <v>231</v>
      </c>
      <c r="I294" s="31" t="s">
        <v>235</v>
      </c>
      <c r="J294" s="31" t="str">
        <f t="shared" si="10"/>
        <v>N/A</v>
      </c>
      <c r="K294" s="31"/>
      <c r="L294" s="31"/>
    </row>
    <row r="295" spans="1:12" x14ac:dyDescent="0.45">
      <c r="A295" s="31" t="str">
        <f t="shared" si="9"/>
        <v>E06000016_Ofsted: Children looked after and achieving permanence rating</v>
      </c>
      <c r="B295" s="31" t="s">
        <v>341</v>
      </c>
      <c r="C295" s="31" t="s">
        <v>342</v>
      </c>
      <c r="D295" s="31" t="s">
        <v>229</v>
      </c>
      <c r="E295" s="31" t="s">
        <v>230</v>
      </c>
      <c r="F295" s="31" t="s">
        <v>213</v>
      </c>
      <c r="G295" s="31" t="s">
        <v>175</v>
      </c>
      <c r="H295" s="31" t="s">
        <v>231</v>
      </c>
      <c r="I295" s="31" t="s">
        <v>232</v>
      </c>
      <c r="J295" s="31" t="str">
        <f t="shared" si="10"/>
        <v>N/A</v>
      </c>
      <c r="K295" s="31"/>
      <c r="L295" s="31"/>
    </row>
    <row r="296" spans="1:12" x14ac:dyDescent="0.45">
      <c r="A296" s="31" t="str">
        <f t="shared" si="9"/>
        <v>E09000023_Ofsted: Children looked after and achieving permanence rating</v>
      </c>
      <c r="B296" s="31" t="s">
        <v>343</v>
      </c>
      <c r="C296" s="31" t="s">
        <v>344</v>
      </c>
      <c r="D296" s="31" t="s">
        <v>229</v>
      </c>
      <c r="E296" s="31" t="s">
        <v>230</v>
      </c>
      <c r="F296" s="31" t="s">
        <v>213</v>
      </c>
      <c r="G296" s="31" t="s">
        <v>175</v>
      </c>
      <c r="H296" s="31" t="s">
        <v>231</v>
      </c>
      <c r="I296" s="31" t="s">
        <v>232</v>
      </c>
      <c r="J296" s="31" t="str">
        <f t="shared" si="10"/>
        <v>N/A</v>
      </c>
      <c r="K296" s="31"/>
      <c r="L296" s="31"/>
    </row>
    <row r="297" spans="1:12" x14ac:dyDescent="0.45">
      <c r="A297" s="31" t="str">
        <f t="shared" si="9"/>
        <v>E10000019_Ofsted: Children looked after and achieving permanence rating</v>
      </c>
      <c r="B297" s="31" t="s">
        <v>345</v>
      </c>
      <c r="C297" s="31" t="s">
        <v>346</v>
      </c>
      <c r="D297" s="31" t="s">
        <v>229</v>
      </c>
      <c r="E297" s="31" t="s">
        <v>230</v>
      </c>
      <c r="F297" s="31" t="s">
        <v>213</v>
      </c>
      <c r="G297" s="31" t="s">
        <v>175</v>
      </c>
      <c r="H297" s="31" t="s">
        <v>231</v>
      </c>
      <c r="I297" s="31" t="s">
        <v>244</v>
      </c>
      <c r="J297" s="31" t="str">
        <f t="shared" si="10"/>
        <v>N/A</v>
      </c>
      <c r="K297" s="31"/>
      <c r="L297" s="31"/>
    </row>
    <row r="298" spans="1:12" x14ac:dyDescent="0.45">
      <c r="A298" s="31" t="str">
        <f t="shared" si="9"/>
        <v>E08000012_Ofsted: Children looked after and achieving permanence rating</v>
      </c>
      <c r="B298" s="31" t="s">
        <v>347</v>
      </c>
      <c r="C298" s="31" t="s">
        <v>348</v>
      </c>
      <c r="D298" s="31" t="s">
        <v>229</v>
      </c>
      <c r="E298" s="31" t="s">
        <v>230</v>
      </c>
      <c r="F298" s="31" t="s">
        <v>213</v>
      </c>
      <c r="G298" s="31" t="s">
        <v>175</v>
      </c>
      <c r="H298" s="31" t="s">
        <v>231</v>
      </c>
      <c r="I298" s="31" t="s">
        <v>232</v>
      </c>
      <c r="J298" s="31" t="str">
        <f t="shared" si="10"/>
        <v>N/A</v>
      </c>
      <c r="K298" s="31"/>
      <c r="L298" s="31"/>
    </row>
    <row r="299" spans="1:12" x14ac:dyDescent="0.45">
      <c r="A299" s="31" t="str">
        <f t="shared" si="9"/>
        <v>E08000003_Ofsted: Children looked after and achieving permanence rating</v>
      </c>
      <c r="B299" s="31" t="s">
        <v>349</v>
      </c>
      <c r="C299" s="31" t="s">
        <v>350</v>
      </c>
      <c r="D299" s="31" t="s">
        <v>229</v>
      </c>
      <c r="E299" s="31" t="s">
        <v>230</v>
      </c>
      <c r="F299" s="31" t="s">
        <v>213</v>
      </c>
      <c r="G299" s="31" t="s">
        <v>175</v>
      </c>
      <c r="H299" s="31" t="s">
        <v>231</v>
      </c>
      <c r="I299" s="31" t="s">
        <v>232</v>
      </c>
      <c r="J299" s="31" t="str">
        <f t="shared" si="10"/>
        <v>N/A</v>
      </c>
      <c r="K299" s="31"/>
      <c r="L299" s="31"/>
    </row>
    <row r="300" spans="1:12" x14ac:dyDescent="0.45">
      <c r="A300" s="31" t="str">
        <f t="shared" si="9"/>
        <v>E06000035_Ofsted: Children looked after and achieving permanence rating</v>
      </c>
      <c r="B300" s="31" t="s">
        <v>351</v>
      </c>
      <c r="C300" s="31" t="s">
        <v>352</v>
      </c>
      <c r="D300" s="31" t="s">
        <v>229</v>
      </c>
      <c r="E300" s="31" t="s">
        <v>230</v>
      </c>
      <c r="F300" s="31" t="s">
        <v>213</v>
      </c>
      <c r="G300" s="31" t="s">
        <v>175</v>
      </c>
      <c r="H300" s="31" t="s">
        <v>231</v>
      </c>
      <c r="I300" s="31" t="s">
        <v>232</v>
      </c>
      <c r="J300" s="31" t="str">
        <f t="shared" si="10"/>
        <v>N/A</v>
      </c>
      <c r="K300" s="31"/>
      <c r="L300" s="31"/>
    </row>
    <row r="301" spans="1:12" x14ac:dyDescent="0.45">
      <c r="A301" s="31" t="str">
        <f t="shared" si="9"/>
        <v>E09000024_Ofsted: Children looked after and achieving permanence rating</v>
      </c>
      <c r="B301" s="31" t="s">
        <v>353</v>
      </c>
      <c r="C301" s="31" t="s">
        <v>354</v>
      </c>
      <c r="D301" s="31" t="s">
        <v>229</v>
      </c>
      <c r="E301" s="31" t="s">
        <v>230</v>
      </c>
      <c r="F301" s="31" t="s">
        <v>213</v>
      </c>
      <c r="G301" s="31" t="s">
        <v>175</v>
      </c>
      <c r="H301" s="31" t="s">
        <v>231</v>
      </c>
      <c r="I301" s="31" t="s">
        <v>235</v>
      </c>
      <c r="J301" s="31" t="str">
        <f t="shared" si="10"/>
        <v>N/A</v>
      </c>
      <c r="K301" s="31"/>
      <c r="L301" s="31"/>
    </row>
    <row r="302" spans="1:12" x14ac:dyDescent="0.45">
      <c r="A302" s="31" t="str">
        <f t="shared" si="9"/>
        <v>E06000042_Ofsted: Children looked after and achieving permanence rating</v>
      </c>
      <c r="B302" s="31" t="s">
        <v>355</v>
      </c>
      <c r="C302" s="31" t="s">
        <v>356</v>
      </c>
      <c r="D302" s="31" t="s">
        <v>229</v>
      </c>
      <c r="E302" s="31" t="s">
        <v>230</v>
      </c>
      <c r="F302" s="31" t="s">
        <v>213</v>
      </c>
      <c r="G302" s="31" t="s">
        <v>175</v>
      </c>
      <c r="H302" s="31" t="s">
        <v>231</v>
      </c>
      <c r="I302" s="31" t="s">
        <v>232</v>
      </c>
      <c r="J302" s="31" t="str">
        <f t="shared" si="10"/>
        <v>N/A</v>
      </c>
      <c r="K302" s="31"/>
      <c r="L302" s="31"/>
    </row>
    <row r="303" spans="1:12" x14ac:dyDescent="0.45">
      <c r="A303" s="31" t="str">
        <f t="shared" si="9"/>
        <v>E08000021_Ofsted: Children looked after and achieving permanence rating</v>
      </c>
      <c r="B303" s="31" t="s">
        <v>357</v>
      </c>
      <c r="C303" s="31" t="s">
        <v>358</v>
      </c>
      <c r="D303" s="31" t="s">
        <v>229</v>
      </c>
      <c r="E303" s="31" t="s">
        <v>230</v>
      </c>
      <c r="F303" s="31" t="s">
        <v>213</v>
      </c>
      <c r="G303" s="31" t="s">
        <v>175</v>
      </c>
      <c r="H303" s="31" t="s">
        <v>231</v>
      </c>
      <c r="I303" s="31" t="s">
        <v>232</v>
      </c>
      <c r="J303" s="31" t="str">
        <f t="shared" si="10"/>
        <v>N/A</v>
      </c>
      <c r="K303" s="31"/>
      <c r="L303" s="31"/>
    </row>
    <row r="304" spans="1:12" x14ac:dyDescent="0.45">
      <c r="A304" s="31" t="str">
        <f t="shared" si="9"/>
        <v>E09000025_Ofsted: Children looked after and achieving permanence rating</v>
      </c>
      <c r="B304" s="31" t="s">
        <v>359</v>
      </c>
      <c r="C304" s="31" t="s">
        <v>360</v>
      </c>
      <c r="D304" s="31" t="s">
        <v>229</v>
      </c>
      <c r="E304" s="31" t="s">
        <v>230</v>
      </c>
      <c r="F304" s="31" t="s">
        <v>213</v>
      </c>
      <c r="G304" s="31" t="s">
        <v>175</v>
      </c>
      <c r="H304" s="31" t="s">
        <v>231</v>
      </c>
      <c r="I304" s="31" t="s">
        <v>251</v>
      </c>
      <c r="J304" s="31" t="str">
        <f t="shared" ref="J304:J356" si="11">IF(ISNUMBER(I304),I304,"N/A")</f>
        <v>N/A</v>
      </c>
      <c r="K304" s="31"/>
      <c r="L304" s="31"/>
    </row>
    <row r="305" spans="1:12" x14ac:dyDescent="0.45">
      <c r="A305" s="31" t="str">
        <f t="shared" si="9"/>
        <v>E10000020_Ofsted: Children looked after and achieving permanence rating</v>
      </c>
      <c r="B305" s="31" t="s">
        <v>361</v>
      </c>
      <c r="C305" s="31" t="s">
        <v>362</v>
      </c>
      <c r="D305" s="31" t="s">
        <v>229</v>
      </c>
      <c r="E305" s="31" t="s">
        <v>230</v>
      </c>
      <c r="F305" s="31" t="s">
        <v>213</v>
      </c>
      <c r="G305" s="31" t="s">
        <v>175</v>
      </c>
      <c r="H305" s="31" t="s">
        <v>231</v>
      </c>
      <c r="I305" s="31" t="s">
        <v>232</v>
      </c>
      <c r="J305" s="31" t="str">
        <f t="shared" si="11"/>
        <v>N/A</v>
      </c>
      <c r="K305" s="31"/>
      <c r="L305" s="31"/>
    </row>
    <row r="306" spans="1:12" x14ac:dyDescent="0.45">
      <c r="A306" s="31" t="str">
        <f t="shared" si="9"/>
        <v>E06000012_Ofsted: Children looked after and achieving permanence rating</v>
      </c>
      <c r="B306" s="31" t="s">
        <v>363</v>
      </c>
      <c r="C306" s="31" t="s">
        <v>364</v>
      </c>
      <c r="D306" s="31" t="s">
        <v>229</v>
      </c>
      <c r="E306" s="31" t="s">
        <v>230</v>
      </c>
      <c r="F306" s="31" t="s">
        <v>213</v>
      </c>
      <c r="G306" s="31" t="s">
        <v>175</v>
      </c>
      <c r="H306" s="31" t="s">
        <v>231</v>
      </c>
      <c r="I306" s="31" t="s">
        <v>235</v>
      </c>
      <c r="J306" s="31" t="str">
        <f t="shared" si="11"/>
        <v>N/A</v>
      </c>
      <c r="K306" s="31"/>
      <c r="L306" s="31"/>
    </row>
    <row r="307" spans="1:12" x14ac:dyDescent="0.45">
      <c r="A307" s="31" t="str">
        <f t="shared" si="9"/>
        <v>E06000013_Ofsted: Children looked after and achieving permanence rating</v>
      </c>
      <c r="B307" s="31" t="s">
        <v>365</v>
      </c>
      <c r="C307" s="31" t="s">
        <v>366</v>
      </c>
      <c r="D307" s="31" t="s">
        <v>229</v>
      </c>
      <c r="E307" s="31" t="s">
        <v>230</v>
      </c>
      <c r="F307" s="31" t="s">
        <v>213</v>
      </c>
      <c r="G307" s="31" t="s">
        <v>175</v>
      </c>
      <c r="H307" s="31" t="s">
        <v>231</v>
      </c>
      <c r="I307" s="31" t="s">
        <v>244</v>
      </c>
      <c r="J307" s="31" t="str">
        <f t="shared" si="11"/>
        <v>N/A</v>
      </c>
      <c r="K307" s="31"/>
      <c r="L307" s="31"/>
    </row>
    <row r="308" spans="1:12" x14ac:dyDescent="0.45">
      <c r="A308" s="31" t="str">
        <f t="shared" si="9"/>
        <v>E06000024_Ofsted: Children looked after and achieving permanence rating</v>
      </c>
      <c r="B308" s="31" t="s">
        <v>367</v>
      </c>
      <c r="C308" s="31" t="s">
        <v>368</v>
      </c>
      <c r="D308" s="31" t="s">
        <v>229</v>
      </c>
      <c r="E308" s="31" t="s">
        <v>230</v>
      </c>
      <c r="F308" s="31" t="s">
        <v>213</v>
      </c>
      <c r="G308" s="31" t="s">
        <v>175</v>
      </c>
      <c r="H308" s="31" t="s">
        <v>231</v>
      </c>
      <c r="I308" s="31" t="s">
        <v>232</v>
      </c>
      <c r="J308" s="31" t="str">
        <f t="shared" si="11"/>
        <v>N/A</v>
      </c>
      <c r="K308" s="31"/>
      <c r="L308" s="31"/>
    </row>
    <row r="309" spans="1:12" x14ac:dyDescent="0.45">
      <c r="A309" s="31" t="str">
        <f t="shared" si="9"/>
        <v>E10000023_Ofsted: Children looked after and achieving permanence rating</v>
      </c>
      <c r="B309" s="31" t="s">
        <v>369</v>
      </c>
      <c r="C309" s="31" t="s">
        <v>370</v>
      </c>
      <c r="D309" s="31" t="s">
        <v>229</v>
      </c>
      <c r="E309" s="31" t="s">
        <v>230</v>
      </c>
      <c r="F309" s="31" t="s">
        <v>213</v>
      </c>
      <c r="G309" s="31" t="s">
        <v>175</v>
      </c>
      <c r="H309" s="31" t="s">
        <v>231</v>
      </c>
      <c r="I309" s="31" t="s">
        <v>244</v>
      </c>
      <c r="J309" s="31" t="str">
        <f t="shared" si="11"/>
        <v>N/A</v>
      </c>
      <c r="K309" s="31"/>
      <c r="L309" s="31"/>
    </row>
    <row r="310" spans="1:12" x14ac:dyDescent="0.45">
      <c r="A310" s="31" t="str">
        <f t="shared" si="9"/>
        <v>E10000021_Ofsted: Children looked after and achieving permanence rating</v>
      </c>
      <c r="B310" s="31" t="s">
        <v>371</v>
      </c>
      <c r="C310" s="31" t="s">
        <v>372</v>
      </c>
      <c r="D310" s="31" t="s">
        <v>229</v>
      </c>
      <c r="E310" s="31" t="s">
        <v>230</v>
      </c>
      <c r="F310" s="31" t="s">
        <v>213</v>
      </c>
      <c r="G310" s="31" t="s">
        <v>175</v>
      </c>
      <c r="H310" s="31" t="s">
        <v>231</v>
      </c>
      <c r="I310" s="31" t="s">
        <v>251</v>
      </c>
      <c r="J310" s="31" t="str">
        <f t="shared" si="11"/>
        <v>N/A</v>
      </c>
      <c r="K310" s="31"/>
      <c r="L310" s="31"/>
    </row>
    <row r="311" spans="1:12" x14ac:dyDescent="0.45">
      <c r="A311" s="31" t="str">
        <f t="shared" si="9"/>
        <v>E06000018_Ofsted: Children looked after and achieving permanence rating</v>
      </c>
      <c r="B311" s="31" t="s">
        <v>373</v>
      </c>
      <c r="C311" s="31" t="s">
        <v>374</v>
      </c>
      <c r="D311" s="31" t="s">
        <v>229</v>
      </c>
      <c r="E311" s="31" t="s">
        <v>230</v>
      </c>
      <c r="F311" s="31" t="s">
        <v>213</v>
      </c>
      <c r="G311" s="31" t="s">
        <v>175</v>
      </c>
      <c r="H311" s="31" t="s">
        <v>231</v>
      </c>
      <c r="I311" s="31" t="s">
        <v>232</v>
      </c>
      <c r="J311" s="31" t="str">
        <f t="shared" si="11"/>
        <v>N/A</v>
      </c>
      <c r="K311" s="31"/>
      <c r="L311" s="31"/>
    </row>
    <row r="312" spans="1:12" x14ac:dyDescent="0.45">
      <c r="A312" s="31" t="str">
        <f t="shared" si="9"/>
        <v>E08000004_Ofsted: Children looked after and achieving permanence rating</v>
      </c>
      <c r="B312" s="31" t="s">
        <v>375</v>
      </c>
      <c r="C312" s="31" t="s">
        <v>376</v>
      </c>
      <c r="D312" s="31" t="s">
        <v>229</v>
      </c>
      <c r="E312" s="31" t="s">
        <v>230</v>
      </c>
      <c r="F312" s="31" t="s">
        <v>213</v>
      </c>
      <c r="G312" s="31" t="s">
        <v>175</v>
      </c>
      <c r="H312" s="31" t="s">
        <v>231</v>
      </c>
      <c r="I312" s="31" t="s">
        <v>232</v>
      </c>
      <c r="J312" s="31" t="str">
        <f t="shared" si="11"/>
        <v>N/A</v>
      </c>
      <c r="K312" s="31"/>
      <c r="L312" s="31"/>
    </row>
    <row r="313" spans="1:12" x14ac:dyDescent="0.45">
      <c r="A313" s="31" t="str">
        <f t="shared" si="9"/>
        <v>E10000025_Ofsted: Children looked after and achieving permanence rating</v>
      </c>
      <c r="B313" s="31" t="s">
        <v>377</v>
      </c>
      <c r="C313" s="31" t="s">
        <v>378</v>
      </c>
      <c r="D313" s="31" t="s">
        <v>229</v>
      </c>
      <c r="E313" s="31" t="s">
        <v>230</v>
      </c>
      <c r="F313" s="31" t="s">
        <v>213</v>
      </c>
      <c r="G313" s="31" t="s">
        <v>175</v>
      </c>
      <c r="H313" s="31" t="s">
        <v>231</v>
      </c>
      <c r="I313" s="31" t="s">
        <v>235</v>
      </c>
      <c r="J313" s="31" t="str">
        <f t="shared" si="11"/>
        <v>N/A</v>
      </c>
      <c r="K313" s="31"/>
      <c r="L313" s="31"/>
    </row>
    <row r="314" spans="1:12" x14ac:dyDescent="0.45">
      <c r="A314" s="31" t="str">
        <f t="shared" si="9"/>
        <v>E06000031_Ofsted: Children looked after and achieving permanence rating</v>
      </c>
      <c r="B314" s="31" t="s">
        <v>379</v>
      </c>
      <c r="C314" s="31" t="s">
        <v>380</v>
      </c>
      <c r="D314" s="31" t="s">
        <v>229</v>
      </c>
      <c r="E314" s="31" t="s">
        <v>230</v>
      </c>
      <c r="F314" s="31" t="s">
        <v>213</v>
      </c>
      <c r="G314" s="31" t="s">
        <v>175</v>
      </c>
      <c r="H314" s="31" t="s">
        <v>231</v>
      </c>
      <c r="I314" s="31" t="s">
        <v>235</v>
      </c>
      <c r="J314" s="31" t="str">
        <f t="shared" si="11"/>
        <v>N/A</v>
      </c>
      <c r="K314" s="31"/>
      <c r="L314" s="31"/>
    </row>
    <row r="315" spans="1:12" x14ac:dyDescent="0.45">
      <c r="A315" s="31" t="str">
        <f t="shared" si="9"/>
        <v>E06000026_Ofsted: Children looked after and achieving permanence rating</v>
      </c>
      <c r="B315" s="31" t="s">
        <v>381</v>
      </c>
      <c r="C315" s="31" t="s">
        <v>382</v>
      </c>
      <c r="D315" s="31" t="s">
        <v>229</v>
      </c>
      <c r="E315" s="31" t="s">
        <v>230</v>
      </c>
      <c r="F315" s="31" t="s">
        <v>213</v>
      </c>
      <c r="G315" s="31" t="s">
        <v>175</v>
      </c>
      <c r="H315" s="31" t="s">
        <v>231</v>
      </c>
      <c r="I315" s="31" t="s">
        <v>232</v>
      </c>
      <c r="J315" s="31" t="str">
        <f t="shared" si="11"/>
        <v>N/A</v>
      </c>
      <c r="K315" s="31"/>
      <c r="L315" s="31"/>
    </row>
    <row r="316" spans="1:12" x14ac:dyDescent="0.45">
      <c r="A316" s="31" t="str">
        <f t="shared" si="9"/>
        <v>E06000044_Ofsted: Children looked after and achieving permanence rating</v>
      </c>
      <c r="B316" s="31" t="s">
        <v>383</v>
      </c>
      <c r="C316" s="31" t="s">
        <v>384</v>
      </c>
      <c r="D316" s="31" t="s">
        <v>229</v>
      </c>
      <c r="E316" s="31" t="s">
        <v>230</v>
      </c>
      <c r="F316" s="31" t="s">
        <v>213</v>
      </c>
      <c r="G316" s="31" t="s">
        <v>175</v>
      </c>
      <c r="H316" s="31" t="s">
        <v>231</v>
      </c>
      <c r="I316" s="31" t="s">
        <v>235</v>
      </c>
      <c r="J316" s="31" t="str">
        <f t="shared" si="11"/>
        <v>N/A</v>
      </c>
      <c r="K316" s="31"/>
      <c r="L316" s="31"/>
    </row>
    <row r="317" spans="1:12" x14ac:dyDescent="0.45">
      <c r="A317" s="31" t="str">
        <f t="shared" si="9"/>
        <v>E09000026_Ofsted: Children looked after and achieving permanence rating</v>
      </c>
      <c r="B317" s="31" t="s">
        <v>385</v>
      </c>
      <c r="C317" s="31" t="s">
        <v>386</v>
      </c>
      <c r="D317" s="31" t="s">
        <v>229</v>
      </c>
      <c r="E317" s="31" t="s">
        <v>230</v>
      </c>
      <c r="F317" s="31" t="s">
        <v>213</v>
      </c>
      <c r="G317" s="31" t="s">
        <v>175</v>
      </c>
      <c r="H317" s="31" t="s">
        <v>231</v>
      </c>
      <c r="I317" s="31" t="s">
        <v>235</v>
      </c>
      <c r="J317" s="31" t="str">
        <f t="shared" si="11"/>
        <v>N/A</v>
      </c>
      <c r="K317" s="31"/>
      <c r="L317" s="31"/>
    </row>
    <row r="318" spans="1:12" x14ac:dyDescent="0.45">
      <c r="A318" s="31" t="str">
        <f t="shared" si="9"/>
        <v>E06000003_Ofsted: Children looked after and achieving permanence rating</v>
      </c>
      <c r="B318" s="31" t="s">
        <v>387</v>
      </c>
      <c r="C318" s="31" t="s">
        <v>388</v>
      </c>
      <c r="D318" s="31" t="s">
        <v>229</v>
      </c>
      <c r="E318" s="31" t="s">
        <v>230</v>
      </c>
      <c r="F318" s="31" t="s">
        <v>213</v>
      </c>
      <c r="G318" s="31" t="s">
        <v>175</v>
      </c>
      <c r="H318" s="31" t="s">
        <v>231</v>
      </c>
      <c r="I318" s="31" t="s">
        <v>235</v>
      </c>
      <c r="J318" s="31" t="str">
        <f t="shared" si="11"/>
        <v>N/A</v>
      </c>
      <c r="K318" s="31"/>
      <c r="L318" s="31"/>
    </row>
    <row r="319" spans="1:12" x14ac:dyDescent="0.45">
      <c r="A319" s="31" t="str">
        <f t="shared" si="9"/>
        <v>E09000027_Ofsted: Children looked after and achieving permanence rating</v>
      </c>
      <c r="B319" s="31" t="s">
        <v>389</v>
      </c>
      <c r="C319" s="31" t="s">
        <v>390</v>
      </c>
      <c r="D319" s="31" t="s">
        <v>229</v>
      </c>
      <c r="E319" s="31" t="s">
        <v>230</v>
      </c>
      <c r="F319" s="31" t="s">
        <v>213</v>
      </c>
      <c r="G319" s="31" t="s">
        <v>175</v>
      </c>
      <c r="H319" s="31" t="s">
        <v>231</v>
      </c>
      <c r="I319" s="31" t="s">
        <v>235</v>
      </c>
      <c r="J319" s="31" t="str">
        <f t="shared" si="11"/>
        <v>N/A</v>
      </c>
      <c r="K319" s="31"/>
      <c r="L319" s="31"/>
    </row>
    <row r="320" spans="1:12" x14ac:dyDescent="0.45">
      <c r="A320" s="31" t="str">
        <f t="shared" si="9"/>
        <v>E08000005_Ofsted: Children looked after and achieving permanence rating</v>
      </c>
      <c r="B320" s="31" t="s">
        <v>391</v>
      </c>
      <c r="C320" s="31" t="s">
        <v>392</v>
      </c>
      <c r="D320" s="31" t="s">
        <v>229</v>
      </c>
      <c r="E320" s="31" t="s">
        <v>230</v>
      </c>
      <c r="F320" s="31" t="s">
        <v>213</v>
      </c>
      <c r="G320" s="31" t="s">
        <v>175</v>
      </c>
      <c r="H320" s="31" t="s">
        <v>231</v>
      </c>
      <c r="I320" s="31" t="s">
        <v>235</v>
      </c>
      <c r="J320" s="31" t="str">
        <f t="shared" si="11"/>
        <v>N/A</v>
      </c>
      <c r="K320" s="31"/>
      <c r="L320" s="31"/>
    </row>
    <row r="321" spans="1:12" x14ac:dyDescent="0.45">
      <c r="A321" s="31" t="str">
        <f t="shared" si="9"/>
        <v>E08000018_Ofsted: Children looked after and achieving permanence rating</v>
      </c>
      <c r="B321" s="31" t="s">
        <v>393</v>
      </c>
      <c r="C321" s="31" t="s">
        <v>394</v>
      </c>
      <c r="D321" s="31" t="s">
        <v>229</v>
      </c>
      <c r="E321" s="31" t="s">
        <v>230</v>
      </c>
      <c r="F321" s="31" t="s">
        <v>213</v>
      </c>
      <c r="G321" s="31" t="s">
        <v>175</v>
      </c>
      <c r="H321" s="31" t="s">
        <v>231</v>
      </c>
      <c r="I321" s="31" t="s">
        <v>232</v>
      </c>
      <c r="J321" s="31" t="str">
        <f t="shared" si="11"/>
        <v>N/A</v>
      </c>
      <c r="K321" s="31"/>
      <c r="L321" s="31"/>
    </row>
    <row r="322" spans="1:12" x14ac:dyDescent="0.45">
      <c r="A322" s="31" t="str">
        <f t="shared" si="9"/>
        <v>E08000006_Ofsted: Children looked after and achieving permanence rating</v>
      </c>
      <c r="B322" s="31" t="s">
        <v>395</v>
      </c>
      <c r="C322" s="31" t="s">
        <v>396</v>
      </c>
      <c r="D322" s="31" t="s">
        <v>229</v>
      </c>
      <c r="E322" s="31" t="s">
        <v>230</v>
      </c>
      <c r="F322" s="31" t="s">
        <v>213</v>
      </c>
      <c r="G322" s="31" t="s">
        <v>175</v>
      </c>
      <c r="H322" s="31" t="s">
        <v>231</v>
      </c>
      <c r="I322" s="31" t="s">
        <v>235</v>
      </c>
      <c r="J322" s="31" t="str">
        <f t="shared" si="11"/>
        <v>N/A</v>
      </c>
      <c r="K322" s="31"/>
      <c r="L322" s="31"/>
    </row>
    <row r="323" spans="1:12" x14ac:dyDescent="0.45">
      <c r="A323" s="31" t="str">
        <f t="shared" ref="A323:A386" si="12">CONCATENATE(B323,"_",G323)</f>
        <v>E08000028_Ofsted: Children looked after and achieving permanence rating</v>
      </c>
      <c r="B323" s="31" t="s">
        <v>397</v>
      </c>
      <c r="C323" s="31" t="s">
        <v>398</v>
      </c>
      <c r="D323" s="31" t="s">
        <v>229</v>
      </c>
      <c r="E323" s="31" t="s">
        <v>230</v>
      </c>
      <c r="F323" s="31" t="s">
        <v>213</v>
      </c>
      <c r="G323" s="31" t="s">
        <v>175</v>
      </c>
      <c r="H323" s="31" t="s">
        <v>231</v>
      </c>
      <c r="I323" s="31" t="s">
        <v>251</v>
      </c>
      <c r="J323" s="31" t="str">
        <f t="shared" si="11"/>
        <v>N/A</v>
      </c>
      <c r="K323" s="31"/>
      <c r="L323" s="31"/>
    </row>
    <row r="324" spans="1:12" x14ac:dyDescent="0.45">
      <c r="A324" s="31" t="str">
        <f t="shared" si="12"/>
        <v>E08000014_Ofsted: Children looked after and achieving permanence rating</v>
      </c>
      <c r="B324" s="31" t="s">
        <v>399</v>
      </c>
      <c r="C324" s="31" t="s">
        <v>400</v>
      </c>
      <c r="D324" s="31" t="s">
        <v>229</v>
      </c>
      <c r="E324" s="31" t="s">
        <v>230</v>
      </c>
      <c r="F324" s="31" t="s">
        <v>213</v>
      </c>
      <c r="G324" s="31" t="s">
        <v>175</v>
      </c>
      <c r="H324" s="31" t="s">
        <v>231</v>
      </c>
      <c r="I324" s="31" t="s">
        <v>232</v>
      </c>
      <c r="J324" s="31" t="str">
        <f t="shared" si="11"/>
        <v>N/A</v>
      </c>
      <c r="K324" s="31"/>
      <c r="L324" s="31"/>
    </row>
    <row r="325" spans="1:12" x14ac:dyDescent="0.45">
      <c r="A325" s="31" t="str">
        <f t="shared" si="12"/>
        <v>E08000019_Ofsted: Children looked after and achieving permanence rating</v>
      </c>
      <c r="B325" s="31" t="s">
        <v>401</v>
      </c>
      <c r="C325" s="31" t="s">
        <v>402</v>
      </c>
      <c r="D325" s="31" t="s">
        <v>229</v>
      </c>
      <c r="E325" s="31" t="s">
        <v>230</v>
      </c>
      <c r="F325" s="31" t="s">
        <v>213</v>
      </c>
      <c r="G325" s="31" t="s">
        <v>175</v>
      </c>
      <c r="H325" s="31" t="s">
        <v>231</v>
      </c>
      <c r="I325" s="31" t="s">
        <v>235</v>
      </c>
      <c r="J325" s="31" t="str">
        <f t="shared" si="11"/>
        <v>N/A</v>
      </c>
      <c r="K325" s="31"/>
      <c r="L325" s="31"/>
    </row>
    <row r="326" spans="1:12" x14ac:dyDescent="0.45">
      <c r="A326" s="31" t="str">
        <f t="shared" si="12"/>
        <v>E06000051_Ofsted: Children looked after and achieving permanence rating</v>
      </c>
      <c r="B326" s="31" t="s">
        <v>403</v>
      </c>
      <c r="C326" s="31" t="s">
        <v>166</v>
      </c>
      <c r="D326" s="31" t="s">
        <v>229</v>
      </c>
      <c r="E326" s="31" t="s">
        <v>230</v>
      </c>
      <c r="F326" s="31" t="s">
        <v>213</v>
      </c>
      <c r="G326" s="31" t="s">
        <v>175</v>
      </c>
      <c r="H326" s="31" t="s">
        <v>231</v>
      </c>
      <c r="I326" s="31" t="s">
        <v>232</v>
      </c>
      <c r="J326" s="31" t="str">
        <f t="shared" si="11"/>
        <v>N/A</v>
      </c>
      <c r="K326" s="31"/>
      <c r="L326" s="31"/>
    </row>
    <row r="327" spans="1:12" x14ac:dyDescent="0.45">
      <c r="A327" s="31" t="str">
        <f t="shared" si="12"/>
        <v>E06000039_Ofsted: Children looked after and achieving permanence rating</v>
      </c>
      <c r="B327" s="31" t="s">
        <v>404</v>
      </c>
      <c r="C327" s="31" t="s">
        <v>405</v>
      </c>
      <c r="D327" s="31" t="s">
        <v>229</v>
      </c>
      <c r="E327" s="31" t="s">
        <v>230</v>
      </c>
      <c r="F327" s="31" t="s">
        <v>213</v>
      </c>
      <c r="G327" s="31" t="s">
        <v>175</v>
      </c>
      <c r="H327" s="31" t="s">
        <v>231</v>
      </c>
      <c r="I327" s="31" t="s">
        <v>232</v>
      </c>
      <c r="J327" s="31" t="str">
        <f t="shared" si="11"/>
        <v>N/A</v>
      </c>
      <c r="K327" s="31"/>
      <c r="L327" s="31"/>
    </row>
    <row r="328" spans="1:12" x14ac:dyDescent="0.45">
      <c r="A328" s="31" t="str">
        <f t="shared" si="12"/>
        <v>E10000027_Ofsted: Children looked after and achieving permanence rating</v>
      </c>
      <c r="B328" s="31" t="s">
        <v>406</v>
      </c>
      <c r="C328" s="31" t="s">
        <v>407</v>
      </c>
      <c r="D328" s="31" t="s">
        <v>229</v>
      </c>
      <c r="E328" s="31" t="s">
        <v>230</v>
      </c>
      <c r="F328" s="31" t="s">
        <v>213</v>
      </c>
      <c r="G328" s="31" t="s">
        <v>175</v>
      </c>
      <c r="H328" s="31" t="s">
        <v>231</v>
      </c>
      <c r="I328" s="31" t="s">
        <v>232</v>
      </c>
      <c r="J328" s="31" t="str">
        <f t="shared" si="11"/>
        <v>N/A</v>
      </c>
      <c r="K328" s="31"/>
      <c r="L328" s="31"/>
    </row>
    <row r="329" spans="1:12" x14ac:dyDescent="0.45">
      <c r="A329" s="31" t="str">
        <f t="shared" si="12"/>
        <v>E06000025_Ofsted: Children looked after and achieving permanence rating</v>
      </c>
      <c r="B329" s="31" t="s">
        <v>408</v>
      </c>
      <c r="C329" s="31" t="s">
        <v>409</v>
      </c>
      <c r="D329" s="31" t="s">
        <v>229</v>
      </c>
      <c r="E329" s="31" t="s">
        <v>230</v>
      </c>
      <c r="F329" s="31" t="s">
        <v>213</v>
      </c>
      <c r="G329" s="31" t="s">
        <v>175</v>
      </c>
      <c r="H329" s="31" t="s">
        <v>231</v>
      </c>
      <c r="I329" s="31" t="s">
        <v>232</v>
      </c>
      <c r="J329" s="31" t="str">
        <f t="shared" si="11"/>
        <v>N/A</v>
      </c>
      <c r="K329" s="31"/>
      <c r="L329" s="31"/>
    </row>
    <row r="330" spans="1:12" x14ac:dyDescent="0.45">
      <c r="A330" s="31" t="str">
        <f t="shared" si="12"/>
        <v>E08000023_Ofsted: Children looked after and achieving permanence rating</v>
      </c>
      <c r="B330" s="31" t="s">
        <v>410</v>
      </c>
      <c r="C330" s="31" t="s">
        <v>411</v>
      </c>
      <c r="D330" s="31" t="s">
        <v>229</v>
      </c>
      <c r="E330" s="31" t="s">
        <v>230</v>
      </c>
      <c r="F330" s="31" t="s">
        <v>213</v>
      </c>
      <c r="G330" s="31" t="s">
        <v>175</v>
      </c>
      <c r="H330" s="31" t="s">
        <v>231</v>
      </c>
      <c r="I330" s="31" t="s">
        <v>235</v>
      </c>
      <c r="J330" s="31" t="str">
        <f t="shared" si="11"/>
        <v>N/A</v>
      </c>
      <c r="K330" s="31"/>
      <c r="L330" s="31"/>
    </row>
    <row r="331" spans="1:12" x14ac:dyDescent="0.45">
      <c r="A331" s="31" t="str">
        <f t="shared" si="12"/>
        <v>E06000033_Ofsted: Children looked after and achieving permanence rating</v>
      </c>
      <c r="B331" s="31" t="s">
        <v>412</v>
      </c>
      <c r="C331" s="31" t="s">
        <v>413</v>
      </c>
      <c r="D331" s="31" t="s">
        <v>229</v>
      </c>
      <c r="E331" s="31" t="s">
        <v>230</v>
      </c>
      <c r="F331" s="31" t="s">
        <v>213</v>
      </c>
      <c r="G331" s="31" t="s">
        <v>175</v>
      </c>
      <c r="H331" s="31" t="s">
        <v>231</v>
      </c>
      <c r="I331" s="31" t="s">
        <v>232</v>
      </c>
      <c r="J331" s="31" t="str">
        <f t="shared" si="11"/>
        <v>N/A</v>
      </c>
      <c r="K331" s="31"/>
      <c r="L331" s="31"/>
    </row>
    <row r="332" spans="1:12" x14ac:dyDescent="0.45">
      <c r="A332" s="31" t="str">
        <f t="shared" si="12"/>
        <v>E09000028_Ofsted: Children looked after and achieving permanence rating</v>
      </c>
      <c r="B332" s="31" t="s">
        <v>414</v>
      </c>
      <c r="C332" s="31" t="s">
        <v>415</v>
      </c>
      <c r="D332" s="31" t="s">
        <v>229</v>
      </c>
      <c r="E332" s="31" t="s">
        <v>230</v>
      </c>
      <c r="F332" s="31" t="s">
        <v>213</v>
      </c>
      <c r="G332" s="31" t="s">
        <v>175</v>
      </c>
      <c r="H332" s="31" t="s">
        <v>231</v>
      </c>
      <c r="I332" s="31" t="s">
        <v>232</v>
      </c>
      <c r="J332" s="31" t="str">
        <f t="shared" si="11"/>
        <v>N/A</v>
      </c>
      <c r="K332" s="31"/>
      <c r="L332" s="31"/>
    </row>
    <row r="333" spans="1:12" x14ac:dyDescent="0.45">
      <c r="A333" s="31" t="str">
        <f t="shared" si="12"/>
        <v>E08000013_Ofsted: Children looked after and achieving permanence rating</v>
      </c>
      <c r="B333" s="31" t="s">
        <v>416</v>
      </c>
      <c r="C333" s="31" t="s">
        <v>417</v>
      </c>
      <c r="D333" s="31" t="s">
        <v>229</v>
      </c>
      <c r="E333" s="31" t="s">
        <v>230</v>
      </c>
      <c r="F333" s="31" t="s">
        <v>213</v>
      </c>
      <c r="G333" s="31" t="s">
        <v>175</v>
      </c>
      <c r="H333" s="31" t="s">
        <v>231</v>
      </c>
      <c r="I333" s="31" t="s">
        <v>232</v>
      </c>
      <c r="J333" s="31" t="str">
        <f t="shared" si="11"/>
        <v>N/A</v>
      </c>
      <c r="K333" s="31"/>
      <c r="L333" s="31"/>
    </row>
    <row r="334" spans="1:12" x14ac:dyDescent="0.45">
      <c r="A334" s="31" t="str">
        <f t="shared" si="12"/>
        <v>E10000028_Ofsted: Children looked after and achieving permanence rating</v>
      </c>
      <c r="B334" s="31" t="s">
        <v>418</v>
      </c>
      <c r="C334" s="31" t="s">
        <v>419</v>
      </c>
      <c r="D334" s="31" t="s">
        <v>229</v>
      </c>
      <c r="E334" s="31" t="s">
        <v>230</v>
      </c>
      <c r="F334" s="31" t="s">
        <v>213</v>
      </c>
      <c r="G334" s="31" t="s">
        <v>175</v>
      </c>
      <c r="H334" s="31" t="s">
        <v>231</v>
      </c>
      <c r="I334" s="31" t="s">
        <v>235</v>
      </c>
      <c r="J334" s="31" t="str">
        <f t="shared" si="11"/>
        <v>N/A</v>
      </c>
      <c r="K334" s="31"/>
      <c r="L334" s="31"/>
    </row>
    <row r="335" spans="1:12" x14ac:dyDescent="0.45">
      <c r="A335" s="31" t="str">
        <f t="shared" si="12"/>
        <v>E08000007_Ofsted: Children looked after and achieving permanence rating</v>
      </c>
      <c r="B335" s="31" t="s">
        <v>420</v>
      </c>
      <c r="C335" s="31" t="s">
        <v>421</v>
      </c>
      <c r="D335" s="31" t="s">
        <v>229</v>
      </c>
      <c r="E335" s="31" t="s">
        <v>230</v>
      </c>
      <c r="F335" s="31" t="s">
        <v>213</v>
      </c>
      <c r="G335" s="31" t="s">
        <v>175</v>
      </c>
      <c r="H335" s="31" t="s">
        <v>231</v>
      </c>
      <c r="I335" s="31" t="s">
        <v>235</v>
      </c>
      <c r="J335" s="31" t="str">
        <f t="shared" si="11"/>
        <v>N/A</v>
      </c>
      <c r="K335" s="31"/>
      <c r="L335" s="31"/>
    </row>
    <row r="336" spans="1:12" x14ac:dyDescent="0.45">
      <c r="A336" s="31" t="str">
        <f t="shared" si="12"/>
        <v>E06000004_Ofsted: Children looked after and achieving permanence rating</v>
      </c>
      <c r="B336" s="31" t="s">
        <v>422</v>
      </c>
      <c r="C336" s="31" t="s">
        <v>423</v>
      </c>
      <c r="D336" s="31" t="s">
        <v>229</v>
      </c>
      <c r="E336" s="31" t="s">
        <v>230</v>
      </c>
      <c r="F336" s="31" t="s">
        <v>213</v>
      </c>
      <c r="G336" s="31" t="s">
        <v>175</v>
      </c>
      <c r="H336" s="31" t="s">
        <v>231</v>
      </c>
      <c r="I336" s="31" t="s">
        <v>232</v>
      </c>
      <c r="J336" s="31" t="str">
        <f t="shared" si="11"/>
        <v>N/A</v>
      </c>
      <c r="K336" s="31"/>
      <c r="L336" s="31"/>
    </row>
    <row r="337" spans="1:12" x14ac:dyDescent="0.45">
      <c r="A337" s="31" t="str">
        <f t="shared" si="12"/>
        <v>E06000021_Ofsted: Children looked after and achieving permanence rating</v>
      </c>
      <c r="B337" s="31" t="s">
        <v>424</v>
      </c>
      <c r="C337" s="31" t="s">
        <v>425</v>
      </c>
      <c r="D337" s="31" t="s">
        <v>229</v>
      </c>
      <c r="E337" s="31" t="s">
        <v>230</v>
      </c>
      <c r="F337" s="31" t="s">
        <v>213</v>
      </c>
      <c r="G337" s="31" t="s">
        <v>175</v>
      </c>
      <c r="H337" s="31" t="s">
        <v>231</v>
      </c>
      <c r="I337" s="31" t="s">
        <v>251</v>
      </c>
      <c r="J337" s="31" t="str">
        <f t="shared" si="11"/>
        <v>N/A</v>
      </c>
      <c r="K337" s="31"/>
      <c r="L337" s="31"/>
    </row>
    <row r="338" spans="1:12" x14ac:dyDescent="0.45">
      <c r="A338" s="31" t="str">
        <f t="shared" si="12"/>
        <v>E10000029_Ofsted: Children looked after and achieving permanence rating</v>
      </c>
      <c r="B338" s="31" t="s">
        <v>426</v>
      </c>
      <c r="C338" s="31" t="s">
        <v>427</v>
      </c>
      <c r="D338" s="31" t="s">
        <v>229</v>
      </c>
      <c r="E338" s="31" t="s">
        <v>230</v>
      </c>
      <c r="F338" s="31" t="s">
        <v>213</v>
      </c>
      <c r="G338" s="31" t="s">
        <v>175</v>
      </c>
      <c r="H338" s="31" t="s">
        <v>231</v>
      </c>
      <c r="I338" s="31" t="s">
        <v>235</v>
      </c>
      <c r="J338" s="31" t="str">
        <f t="shared" si="11"/>
        <v>N/A</v>
      </c>
      <c r="K338" s="31"/>
      <c r="L338" s="31"/>
    </row>
    <row r="339" spans="1:12" x14ac:dyDescent="0.45">
      <c r="A339" s="31" t="str">
        <f t="shared" si="12"/>
        <v>E08000024_Ofsted: Children looked after and achieving permanence rating</v>
      </c>
      <c r="B339" s="31" t="s">
        <v>428</v>
      </c>
      <c r="C339" s="31" t="s">
        <v>429</v>
      </c>
      <c r="D339" s="31" t="s">
        <v>229</v>
      </c>
      <c r="E339" s="31" t="s">
        <v>230</v>
      </c>
      <c r="F339" s="31" t="s">
        <v>213</v>
      </c>
      <c r="G339" s="31" t="s">
        <v>175</v>
      </c>
      <c r="H339" s="31" t="s">
        <v>231</v>
      </c>
      <c r="I339" s="31" t="s">
        <v>232</v>
      </c>
      <c r="J339" s="31" t="str">
        <f t="shared" si="11"/>
        <v>N/A</v>
      </c>
      <c r="K339" s="31"/>
      <c r="L339" s="31"/>
    </row>
    <row r="340" spans="1:12" x14ac:dyDescent="0.45">
      <c r="A340" s="31" t="str">
        <f t="shared" si="12"/>
        <v>E10000030_Ofsted: Children looked after and achieving permanence rating</v>
      </c>
      <c r="B340" s="31" t="s">
        <v>430</v>
      </c>
      <c r="C340" s="31" t="s">
        <v>431</v>
      </c>
      <c r="D340" s="31" t="s">
        <v>229</v>
      </c>
      <c r="E340" s="31" t="s">
        <v>230</v>
      </c>
      <c r="F340" s="31" t="s">
        <v>213</v>
      </c>
      <c r="G340" s="31" t="s">
        <v>175</v>
      </c>
      <c r="H340" s="31" t="s">
        <v>231</v>
      </c>
      <c r="I340" s="31" t="s">
        <v>232</v>
      </c>
      <c r="J340" s="31" t="str">
        <f t="shared" si="11"/>
        <v>N/A</v>
      </c>
      <c r="K340" s="31"/>
      <c r="L340" s="31"/>
    </row>
    <row r="341" spans="1:12" x14ac:dyDescent="0.45">
      <c r="A341" s="31" t="str">
        <f t="shared" si="12"/>
        <v>E09000029_Ofsted: Children looked after and achieving permanence rating</v>
      </c>
      <c r="B341" s="31" t="s">
        <v>432</v>
      </c>
      <c r="C341" s="31" t="s">
        <v>433</v>
      </c>
      <c r="D341" s="31" t="s">
        <v>229</v>
      </c>
      <c r="E341" s="31" t="s">
        <v>230</v>
      </c>
      <c r="F341" s="31" t="s">
        <v>213</v>
      </c>
      <c r="G341" s="31" t="s">
        <v>175</v>
      </c>
      <c r="H341" s="31" t="s">
        <v>231</v>
      </c>
      <c r="I341" s="31" t="s">
        <v>235</v>
      </c>
      <c r="J341" s="31" t="str">
        <f t="shared" si="11"/>
        <v>N/A</v>
      </c>
      <c r="K341" s="31"/>
      <c r="L341" s="31"/>
    </row>
    <row r="342" spans="1:12" x14ac:dyDescent="0.45">
      <c r="A342" s="31" t="str">
        <f t="shared" si="12"/>
        <v>E06000030_Ofsted: Children looked after and achieving permanence rating</v>
      </c>
      <c r="B342" s="31" t="s">
        <v>434</v>
      </c>
      <c r="C342" s="31" t="s">
        <v>435</v>
      </c>
      <c r="D342" s="31" t="s">
        <v>229</v>
      </c>
      <c r="E342" s="31" t="s">
        <v>230</v>
      </c>
      <c r="F342" s="31" t="s">
        <v>213</v>
      </c>
      <c r="G342" s="31" t="s">
        <v>175</v>
      </c>
      <c r="H342" s="31" t="s">
        <v>231</v>
      </c>
      <c r="I342" s="31" t="s">
        <v>232</v>
      </c>
      <c r="J342" s="31" t="str">
        <f t="shared" si="11"/>
        <v>N/A</v>
      </c>
      <c r="K342" s="31"/>
      <c r="L342" s="31"/>
    </row>
    <row r="343" spans="1:12" x14ac:dyDescent="0.45">
      <c r="A343" s="31" t="str">
        <f t="shared" si="12"/>
        <v>E08000008_Ofsted: Children looked after and achieving permanence rating</v>
      </c>
      <c r="B343" s="31" t="s">
        <v>436</v>
      </c>
      <c r="C343" s="31" t="s">
        <v>437</v>
      </c>
      <c r="D343" s="31" t="s">
        <v>229</v>
      </c>
      <c r="E343" s="31" t="s">
        <v>230</v>
      </c>
      <c r="F343" s="31" t="s">
        <v>213</v>
      </c>
      <c r="G343" s="31" t="s">
        <v>175</v>
      </c>
      <c r="H343" s="31" t="s">
        <v>231</v>
      </c>
      <c r="I343" s="31" t="s">
        <v>232</v>
      </c>
      <c r="J343" s="31" t="str">
        <f t="shared" si="11"/>
        <v>N/A</v>
      </c>
      <c r="K343" s="31"/>
      <c r="L343" s="31"/>
    </row>
    <row r="344" spans="1:12" x14ac:dyDescent="0.45">
      <c r="A344" s="31" t="str">
        <f t="shared" si="12"/>
        <v>E06000027_Ofsted: Children looked after and achieving permanence rating</v>
      </c>
      <c r="B344" s="31" t="s">
        <v>438</v>
      </c>
      <c r="C344" s="31" t="s">
        <v>439</v>
      </c>
      <c r="D344" s="31" t="s">
        <v>229</v>
      </c>
      <c r="E344" s="31" t="s">
        <v>230</v>
      </c>
      <c r="F344" s="31" t="s">
        <v>213</v>
      </c>
      <c r="G344" s="31" t="s">
        <v>175</v>
      </c>
      <c r="H344" s="31" t="s">
        <v>231</v>
      </c>
      <c r="I344" s="31" t="s">
        <v>232</v>
      </c>
      <c r="J344" s="31" t="str">
        <f t="shared" si="11"/>
        <v>N/A</v>
      </c>
      <c r="K344" s="31"/>
      <c r="L344" s="31"/>
    </row>
    <row r="345" spans="1:12" x14ac:dyDescent="0.45">
      <c r="A345" s="31" t="str">
        <f t="shared" si="12"/>
        <v>E09000030_Ofsted: Children looked after and achieving permanence rating</v>
      </c>
      <c r="B345" s="31" t="s">
        <v>440</v>
      </c>
      <c r="C345" s="31" t="s">
        <v>441</v>
      </c>
      <c r="D345" s="31" t="s">
        <v>229</v>
      </c>
      <c r="E345" s="31" t="s">
        <v>230</v>
      </c>
      <c r="F345" s="31" t="s">
        <v>213</v>
      </c>
      <c r="G345" s="31" t="s">
        <v>175</v>
      </c>
      <c r="H345" s="31" t="s">
        <v>231</v>
      </c>
      <c r="I345" s="31" t="s">
        <v>235</v>
      </c>
      <c r="J345" s="31" t="str">
        <f t="shared" si="11"/>
        <v>N/A</v>
      </c>
      <c r="K345" s="31"/>
      <c r="L345" s="31"/>
    </row>
    <row r="346" spans="1:12" x14ac:dyDescent="0.45">
      <c r="A346" s="31" t="str">
        <f t="shared" si="12"/>
        <v>E08000009_Ofsted: Children looked after and achieving permanence rating</v>
      </c>
      <c r="B346" s="31" t="s">
        <v>442</v>
      </c>
      <c r="C346" s="31" t="s">
        <v>443</v>
      </c>
      <c r="D346" s="31" t="s">
        <v>229</v>
      </c>
      <c r="E346" s="31" t="s">
        <v>230</v>
      </c>
      <c r="F346" s="31" t="s">
        <v>213</v>
      </c>
      <c r="G346" s="31" t="s">
        <v>175</v>
      </c>
      <c r="H346" s="31" t="s">
        <v>231</v>
      </c>
      <c r="I346" s="31" t="s">
        <v>232</v>
      </c>
      <c r="J346" s="31" t="str">
        <f t="shared" si="11"/>
        <v>N/A</v>
      </c>
      <c r="K346" s="31"/>
      <c r="L346" s="31"/>
    </row>
    <row r="347" spans="1:12" x14ac:dyDescent="0.45">
      <c r="A347" s="31" t="str">
        <f t="shared" si="12"/>
        <v>E08000036_Ofsted: Children looked after and achieving permanence rating</v>
      </c>
      <c r="B347" s="31" t="s">
        <v>444</v>
      </c>
      <c r="C347" s="31" t="s">
        <v>445</v>
      </c>
      <c r="D347" s="31" t="s">
        <v>229</v>
      </c>
      <c r="E347" s="31" t="s">
        <v>230</v>
      </c>
      <c r="F347" s="31" t="s">
        <v>213</v>
      </c>
      <c r="G347" s="31" t="s">
        <v>175</v>
      </c>
      <c r="H347" s="31" t="s">
        <v>231</v>
      </c>
      <c r="I347" s="31" t="s">
        <v>251</v>
      </c>
      <c r="J347" s="31" t="str">
        <f t="shared" si="11"/>
        <v>N/A</v>
      </c>
      <c r="K347" s="31"/>
      <c r="L347" s="31"/>
    </row>
    <row r="348" spans="1:12" x14ac:dyDescent="0.45">
      <c r="A348" s="31" t="str">
        <f t="shared" si="12"/>
        <v>E08000030_Ofsted: Children looked after and achieving permanence rating</v>
      </c>
      <c r="B348" s="31" t="s">
        <v>446</v>
      </c>
      <c r="C348" s="31" t="s">
        <v>447</v>
      </c>
      <c r="D348" s="31" t="s">
        <v>229</v>
      </c>
      <c r="E348" s="31" t="s">
        <v>230</v>
      </c>
      <c r="F348" s="31" t="s">
        <v>213</v>
      </c>
      <c r="G348" s="31" t="s">
        <v>175</v>
      </c>
      <c r="H348" s="31" t="s">
        <v>231</v>
      </c>
      <c r="I348" s="31" t="s">
        <v>232</v>
      </c>
      <c r="J348" s="31" t="str">
        <f t="shared" si="11"/>
        <v>N/A</v>
      </c>
      <c r="K348" s="31"/>
      <c r="L348" s="31"/>
    </row>
    <row r="349" spans="1:12" x14ac:dyDescent="0.45">
      <c r="A349" s="31" t="str">
        <f t="shared" si="12"/>
        <v>E09000031_Ofsted: Children looked after and achieving permanence rating</v>
      </c>
      <c r="B349" s="31" t="s">
        <v>448</v>
      </c>
      <c r="C349" s="31" t="s">
        <v>449</v>
      </c>
      <c r="D349" s="31" t="s">
        <v>229</v>
      </c>
      <c r="E349" s="31" t="s">
        <v>230</v>
      </c>
      <c r="F349" s="31" t="s">
        <v>213</v>
      </c>
      <c r="G349" s="31" t="s">
        <v>175</v>
      </c>
      <c r="H349" s="31" t="s">
        <v>231</v>
      </c>
      <c r="I349" s="31" t="s">
        <v>235</v>
      </c>
      <c r="J349" s="31" t="str">
        <f t="shared" si="11"/>
        <v>N/A</v>
      </c>
      <c r="K349" s="31"/>
      <c r="L349" s="31"/>
    </row>
    <row r="350" spans="1:12" x14ac:dyDescent="0.45">
      <c r="A350" s="31" t="str">
        <f t="shared" si="12"/>
        <v>E09000032_Ofsted: Children looked after and achieving permanence rating</v>
      </c>
      <c r="B350" s="31" t="s">
        <v>450</v>
      </c>
      <c r="C350" s="31" t="s">
        <v>451</v>
      </c>
      <c r="D350" s="31" t="s">
        <v>229</v>
      </c>
      <c r="E350" s="31" t="s">
        <v>230</v>
      </c>
      <c r="F350" s="31" t="s">
        <v>213</v>
      </c>
      <c r="G350" s="31" t="s">
        <v>175</v>
      </c>
      <c r="H350" s="31" t="s">
        <v>231</v>
      </c>
      <c r="I350" s="31" t="s">
        <v>232</v>
      </c>
      <c r="J350" s="31" t="str">
        <f t="shared" si="11"/>
        <v>N/A</v>
      </c>
      <c r="K350" s="31"/>
      <c r="L350" s="31"/>
    </row>
    <row r="351" spans="1:12" x14ac:dyDescent="0.45">
      <c r="A351" s="31" t="str">
        <f t="shared" si="12"/>
        <v>E06000007_Ofsted: Children looked after and achieving permanence rating</v>
      </c>
      <c r="B351" s="31" t="s">
        <v>452</v>
      </c>
      <c r="C351" s="31" t="s">
        <v>453</v>
      </c>
      <c r="D351" s="31" t="s">
        <v>229</v>
      </c>
      <c r="E351" s="31" t="s">
        <v>230</v>
      </c>
      <c r="F351" s="31" t="s">
        <v>213</v>
      </c>
      <c r="G351" s="31" t="s">
        <v>175</v>
      </c>
      <c r="H351" s="31" t="s">
        <v>231</v>
      </c>
      <c r="I351" s="31" t="s">
        <v>235</v>
      </c>
      <c r="J351" s="31" t="str">
        <f t="shared" si="11"/>
        <v>N/A</v>
      </c>
      <c r="K351" s="31"/>
      <c r="L351" s="31"/>
    </row>
    <row r="352" spans="1:12" x14ac:dyDescent="0.45">
      <c r="A352" s="31" t="str">
        <f t="shared" si="12"/>
        <v>E10000031_Ofsted: Children looked after and achieving permanence rating</v>
      </c>
      <c r="B352" s="31" t="s">
        <v>454</v>
      </c>
      <c r="C352" s="31" t="s">
        <v>455</v>
      </c>
      <c r="D352" s="31" t="s">
        <v>229</v>
      </c>
      <c r="E352" s="31" t="s">
        <v>230</v>
      </c>
      <c r="F352" s="31" t="s">
        <v>213</v>
      </c>
      <c r="G352" s="31" t="s">
        <v>175</v>
      </c>
      <c r="H352" s="31" t="s">
        <v>231</v>
      </c>
      <c r="I352" s="31" t="s">
        <v>232</v>
      </c>
      <c r="J352" s="31" t="str">
        <f t="shared" si="11"/>
        <v>N/A</v>
      </c>
      <c r="K352" s="31"/>
      <c r="L352" s="31"/>
    </row>
    <row r="353" spans="1:12" x14ac:dyDescent="0.45">
      <c r="A353" s="31" t="str">
        <f t="shared" si="12"/>
        <v>E06000037_Ofsted: Children looked after and achieving permanence rating</v>
      </c>
      <c r="B353" s="31" t="s">
        <v>456</v>
      </c>
      <c r="C353" s="31" t="s">
        <v>457</v>
      </c>
      <c r="D353" s="31" t="s">
        <v>229</v>
      </c>
      <c r="E353" s="31" t="s">
        <v>230</v>
      </c>
      <c r="F353" s="31" t="s">
        <v>213</v>
      </c>
      <c r="G353" s="31" t="s">
        <v>175</v>
      </c>
      <c r="H353" s="31" t="s">
        <v>231</v>
      </c>
      <c r="I353" s="31" t="s">
        <v>235</v>
      </c>
      <c r="J353" s="31" t="str">
        <f t="shared" si="11"/>
        <v>N/A</v>
      </c>
      <c r="K353" s="31"/>
      <c r="L353" s="31"/>
    </row>
    <row r="354" spans="1:12" x14ac:dyDescent="0.45">
      <c r="A354" s="31" t="str">
        <f t="shared" si="12"/>
        <v>E10000032_Ofsted: Children looked after and achieving permanence rating</v>
      </c>
      <c r="B354" s="31" t="s">
        <v>458</v>
      </c>
      <c r="C354" s="31" t="s">
        <v>459</v>
      </c>
      <c r="D354" s="31" t="s">
        <v>229</v>
      </c>
      <c r="E354" s="31" t="s">
        <v>230</v>
      </c>
      <c r="F354" s="31" t="s">
        <v>213</v>
      </c>
      <c r="G354" s="31" t="s">
        <v>175</v>
      </c>
      <c r="H354" s="31" t="s">
        <v>231</v>
      </c>
      <c r="I354" s="31" t="s">
        <v>251</v>
      </c>
      <c r="J354" s="31" t="str">
        <f t="shared" si="11"/>
        <v>N/A</v>
      </c>
      <c r="K354" s="31"/>
      <c r="L354" s="31"/>
    </row>
    <row r="355" spans="1:12" x14ac:dyDescent="0.45">
      <c r="A355" s="31" t="str">
        <f t="shared" si="12"/>
        <v>E08000010_Ofsted: Children looked after and achieving permanence rating</v>
      </c>
      <c r="B355" s="31" t="s">
        <v>460</v>
      </c>
      <c r="C355" s="31" t="s">
        <v>461</v>
      </c>
      <c r="D355" s="31" t="s">
        <v>229</v>
      </c>
      <c r="E355" s="31" t="s">
        <v>230</v>
      </c>
      <c r="F355" s="31" t="s">
        <v>213</v>
      </c>
      <c r="G355" s="31" t="s">
        <v>175</v>
      </c>
      <c r="H355" s="31" t="s">
        <v>231</v>
      </c>
      <c r="I355" s="31" t="s">
        <v>235</v>
      </c>
      <c r="J355" s="31" t="str">
        <f t="shared" si="11"/>
        <v>N/A</v>
      </c>
      <c r="K355" s="31"/>
      <c r="L355" s="31"/>
    </row>
    <row r="356" spans="1:12" x14ac:dyDescent="0.45">
      <c r="A356" s="31" t="str">
        <f t="shared" si="12"/>
        <v>E06000054_Ofsted: Children looked after and achieving permanence rating</v>
      </c>
      <c r="B356" s="31" t="s">
        <v>462</v>
      </c>
      <c r="C356" s="31" t="s">
        <v>463</v>
      </c>
      <c r="D356" s="31" t="s">
        <v>229</v>
      </c>
      <c r="E356" s="31" t="s">
        <v>230</v>
      </c>
      <c r="F356" s="31" t="s">
        <v>213</v>
      </c>
      <c r="G356" s="31" t="s">
        <v>175</v>
      </c>
      <c r="H356" s="31" t="s">
        <v>231</v>
      </c>
      <c r="I356" s="31" t="s">
        <v>235</v>
      </c>
      <c r="J356" s="31" t="str">
        <f t="shared" si="11"/>
        <v>N/A</v>
      </c>
      <c r="K356" s="31"/>
      <c r="L356" s="31"/>
    </row>
    <row r="357" spans="1:12" x14ac:dyDescent="0.45">
      <c r="A357" s="31" t="str">
        <f t="shared" si="12"/>
        <v>E08000015_Ofsted: Children looked after and achieving permanence rating</v>
      </c>
      <c r="B357" s="31" t="s">
        <v>464</v>
      </c>
      <c r="C357" s="31" t="s">
        <v>465</v>
      </c>
      <c r="D357" s="31" t="s">
        <v>229</v>
      </c>
      <c r="E357" s="31" t="s">
        <v>230</v>
      </c>
      <c r="F357" s="31" t="s">
        <v>213</v>
      </c>
      <c r="G357" s="31" t="s">
        <v>175</v>
      </c>
      <c r="H357" s="31" t="s">
        <v>231</v>
      </c>
      <c r="I357" s="31" t="s">
        <v>232</v>
      </c>
      <c r="J357" s="31" t="str">
        <f t="shared" ref="J357:J420" si="13">IF(ISNUMBER(I357),I357,"N/A")</f>
        <v>N/A</v>
      </c>
      <c r="K357" s="31"/>
      <c r="L357" s="31"/>
    </row>
    <row r="358" spans="1:12" x14ac:dyDescent="0.45">
      <c r="A358" s="31" t="str">
        <f t="shared" si="12"/>
        <v>E06000041_Ofsted: Children looked after and achieving permanence rating</v>
      </c>
      <c r="B358" s="31" t="s">
        <v>466</v>
      </c>
      <c r="C358" s="31" t="s">
        <v>467</v>
      </c>
      <c r="D358" s="31" t="s">
        <v>229</v>
      </c>
      <c r="E358" s="31" t="s">
        <v>230</v>
      </c>
      <c r="F358" s="31" t="s">
        <v>213</v>
      </c>
      <c r="G358" s="31" t="s">
        <v>175</v>
      </c>
      <c r="H358" s="31" t="s">
        <v>231</v>
      </c>
      <c r="I358" s="31" t="s">
        <v>232</v>
      </c>
      <c r="J358" s="31" t="str">
        <f t="shared" si="13"/>
        <v>N/A</v>
      </c>
      <c r="K358" s="31"/>
      <c r="L358" s="31"/>
    </row>
    <row r="359" spans="1:12" x14ac:dyDescent="0.45">
      <c r="A359" s="31" t="str">
        <f t="shared" si="12"/>
        <v>E08000031_Ofsted: Children looked after and achieving permanence rating</v>
      </c>
      <c r="B359" s="31" t="s">
        <v>468</v>
      </c>
      <c r="C359" s="31" t="s">
        <v>469</v>
      </c>
      <c r="D359" s="31" t="s">
        <v>229</v>
      </c>
      <c r="E359" s="31" t="s">
        <v>230</v>
      </c>
      <c r="F359" s="31" t="s">
        <v>213</v>
      </c>
      <c r="G359" s="31" t="s">
        <v>175</v>
      </c>
      <c r="H359" s="31" t="s">
        <v>231</v>
      </c>
      <c r="I359" s="31" t="s">
        <v>235</v>
      </c>
      <c r="J359" s="31" t="str">
        <f t="shared" si="13"/>
        <v>N/A</v>
      </c>
      <c r="K359" s="31"/>
      <c r="L359" s="31"/>
    </row>
    <row r="360" spans="1:12" x14ac:dyDescent="0.45">
      <c r="A360" s="31" t="str">
        <f t="shared" si="12"/>
        <v>E10000034_Ofsted: Children looked after and achieving permanence rating</v>
      </c>
      <c r="B360" s="31" t="s">
        <v>470</v>
      </c>
      <c r="C360" s="31" t="s">
        <v>471</v>
      </c>
      <c r="D360" s="31" t="s">
        <v>229</v>
      </c>
      <c r="E360" s="31" t="s">
        <v>230</v>
      </c>
      <c r="F360" s="31" t="s">
        <v>213</v>
      </c>
      <c r="G360" s="31" t="s">
        <v>175</v>
      </c>
      <c r="H360" s="31" t="s">
        <v>231</v>
      </c>
      <c r="I360" s="31" t="s">
        <v>232</v>
      </c>
      <c r="J360" s="31" t="str">
        <f t="shared" si="13"/>
        <v>N/A</v>
      </c>
      <c r="K360" s="31"/>
      <c r="L360" s="31"/>
    </row>
    <row r="361" spans="1:12" x14ac:dyDescent="0.45">
      <c r="A361" s="31" t="str">
        <f t="shared" si="12"/>
        <v>E06000014_Ofsted: Children looked after and achieving permanence rating</v>
      </c>
      <c r="B361" s="31" t="s">
        <v>472</v>
      </c>
      <c r="C361" s="31" t="s">
        <v>473</v>
      </c>
      <c r="D361" s="31" t="s">
        <v>229</v>
      </c>
      <c r="E361" s="31" t="s">
        <v>230</v>
      </c>
      <c r="F361" s="31" t="s">
        <v>213</v>
      </c>
      <c r="G361" s="31" t="s">
        <v>175</v>
      </c>
      <c r="H361" s="31" t="s">
        <v>231</v>
      </c>
      <c r="I361" s="31" t="s">
        <v>235</v>
      </c>
      <c r="J361" s="31" t="str">
        <f t="shared" si="13"/>
        <v>N/A</v>
      </c>
      <c r="K361" s="31"/>
      <c r="L361" s="31"/>
    </row>
    <row r="362" spans="1:12" x14ac:dyDescent="0.45">
      <c r="A362" s="31" t="str">
        <f t="shared" si="12"/>
        <v>E10000003_Total LA expenditure per pound in unallocated reserves</v>
      </c>
      <c r="B362" s="31" t="s">
        <v>275</v>
      </c>
      <c r="C362" s="31" t="s">
        <v>276</v>
      </c>
      <c r="D362" s="31" t="s">
        <v>474</v>
      </c>
      <c r="E362" s="31" t="s">
        <v>475</v>
      </c>
      <c r="F362" s="31" t="s">
        <v>215</v>
      </c>
      <c r="G362" s="31" t="s">
        <v>176</v>
      </c>
      <c r="H362" s="31" t="s">
        <v>476</v>
      </c>
      <c r="I362" s="31">
        <v>49.733744420000001</v>
      </c>
      <c r="J362" s="31">
        <f t="shared" si="13"/>
        <v>49.733744420000001</v>
      </c>
      <c r="K362" s="31"/>
      <c r="L362" s="31"/>
    </row>
    <row r="363" spans="1:12" x14ac:dyDescent="0.45">
      <c r="A363" s="31" t="str">
        <f t="shared" si="12"/>
        <v>E08000006_Total LA expenditure per pound in unallocated reserves</v>
      </c>
      <c r="B363" s="31" t="s">
        <v>395</v>
      </c>
      <c r="C363" s="31" t="s">
        <v>396</v>
      </c>
      <c r="D363" s="31" t="s">
        <v>474</v>
      </c>
      <c r="E363" s="31" t="s">
        <v>475</v>
      </c>
      <c r="F363" s="31" t="s">
        <v>215</v>
      </c>
      <c r="G363" s="31" t="s">
        <v>176</v>
      </c>
      <c r="H363" s="31" t="s">
        <v>476</v>
      </c>
      <c r="I363" s="31">
        <v>29.12655247</v>
      </c>
      <c r="J363" s="31">
        <f t="shared" si="13"/>
        <v>29.12655247</v>
      </c>
      <c r="K363" s="31"/>
      <c r="L363" s="31"/>
    </row>
    <row r="364" spans="1:12" x14ac:dyDescent="0.45">
      <c r="A364" s="31" t="str">
        <f t="shared" si="12"/>
        <v>E06000022_Total LA expenditure per pound in unallocated reserves</v>
      </c>
      <c r="B364" s="31" t="s">
        <v>238</v>
      </c>
      <c r="C364" s="31" t="s">
        <v>477</v>
      </c>
      <c r="D364" s="31" t="s">
        <v>474</v>
      </c>
      <c r="E364" s="31" t="s">
        <v>475</v>
      </c>
      <c r="F364" s="31" t="s">
        <v>215</v>
      </c>
      <c r="G364" s="31" t="s">
        <v>176</v>
      </c>
      <c r="H364" s="31" t="s">
        <v>476</v>
      </c>
      <c r="I364" s="31">
        <v>16.51637186</v>
      </c>
      <c r="J364" s="31">
        <f t="shared" si="13"/>
        <v>16.51637186</v>
      </c>
      <c r="K364" s="31"/>
      <c r="L364" s="31"/>
    </row>
    <row r="365" spans="1:12" x14ac:dyDescent="0.45">
      <c r="A365" s="31" t="str">
        <f t="shared" si="12"/>
        <v>E06000025_Total LA expenditure per pound in unallocated reserves</v>
      </c>
      <c r="B365" s="31" t="s">
        <v>408</v>
      </c>
      <c r="C365" s="31" t="s">
        <v>478</v>
      </c>
      <c r="D365" s="31" t="s">
        <v>474</v>
      </c>
      <c r="E365" s="31" t="s">
        <v>475</v>
      </c>
      <c r="F365" s="31" t="s">
        <v>215</v>
      </c>
      <c r="G365" s="31" t="s">
        <v>176</v>
      </c>
      <c r="H365" s="31" t="s">
        <v>476</v>
      </c>
      <c r="I365" s="31">
        <v>41.279073359999998</v>
      </c>
      <c r="J365" s="31">
        <f t="shared" si="13"/>
        <v>41.279073359999998</v>
      </c>
      <c r="K365" s="31"/>
      <c r="L365" s="31"/>
    </row>
    <row r="366" spans="1:12" x14ac:dyDescent="0.45">
      <c r="A366" s="31" t="str">
        <f t="shared" si="12"/>
        <v>E08000001_Total LA expenditure per pound in unallocated reserves</v>
      </c>
      <c r="B366" s="31" t="s">
        <v>252</v>
      </c>
      <c r="C366" s="31" t="s">
        <v>253</v>
      </c>
      <c r="D366" s="31" t="s">
        <v>474</v>
      </c>
      <c r="E366" s="31" t="s">
        <v>475</v>
      </c>
      <c r="F366" s="31" t="s">
        <v>215</v>
      </c>
      <c r="G366" s="31" t="s">
        <v>176</v>
      </c>
      <c r="H366" s="31" t="s">
        <v>476</v>
      </c>
      <c r="I366" s="31">
        <v>37.906097559999999</v>
      </c>
      <c r="J366" s="31">
        <f t="shared" si="13"/>
        <v>37.906097559999999</v>
      </c>
      <c r="K366" s="31"/>
      <c r="L366" s="31"/>
    </row>
    <row r="367" spans="1:12" x14ac:dyDescent="0.45">
      <c r="A367" s="31" t="str">
        <f t="shared" si="12"/>
        <v>E09000020_Total LA expenditure per pound in unallocated reserves</v>
      </c>
      <c r="B367" s="31" t="s">
        <v>479</v>
      </c>
      <c r="C367" s="31" t="s">
        <v>480</v>
      </c>
      <c r="D367" s="31" t="s">
        <v>474</v>
      </c>
      <c r="E367" s="31" t="s">
        <v>475</v>
      </c>
      <c r="F367" s="31" t="s">
        <v>215</v>
      </c>
      <c r="G367" s="31" t="s">
        <v>176</v>
      </c>
      <c r="H367" s="31" t="s">
        <v>476</v>
      </c>
      <c r="I367" s="31">
        <v>27.621700000000001</v>
      </c>
      <c r="J367" s="31">
        <f t="shared" si="13"/>
        <v>27.621700000000001</v>
      </c>
      <c r="K367" s="31"/>
      <c r="L367" s="31"/>
    </row>
    <row r="368" spans="1:12" x14ac:dyDescent="0.45">
      <c r="A368" s="31" t="str">
        <f t="shared" si="12"/>
        <v>E09000032_Total LA expenditure per pound in unallocated reserves</v>
      </c>
      <c r="B368" s="31" t="s">
        <v>450</v>
      </c>
      <c r="C368" s="31" t="s">
        <v>451</v>
      </c>
      <c r="D368" s="31" t="s">
        <v>474</v>
      </c>
      <c r="E368" s="31" t="s">
        <v>475</v>
      </c>
      <c r="F368" s="31" t="s">
        <v>215</v>
      </c>
      <c r="G368" s="31" t="s">
        <v>176</v>
      </c>
      <c r="H368" s="31" t="s">
        <v>476</v>
      </c>
      <c r="I368" s="31">
        <v>26.912397720000001</v>
      </c>
      <c r="J368" s="31">
        <f t="shared" si="13"/>
        <v>26.912397720000001</v>
      </c>
      <c r="K368" s="31"/>
      <c r="L368" s="31"/>
    </row>
    <row r="369" spans="1:12" x14ac:dyDescent="0.45">
      <c r="A369" s="31" t="str">
        <f t="shared" si="12"/>
        <v>E08000018_Total LA expenditure per pound in unallocated reserves</v>
      </c>
      <c r="B369" s="31" t="s">
        <v>393</v>
      </c>
      <c r="C369" s="31" t="s">
        <v>394</v>
      </c>
      <c r="D369" s="31" t="s">
        <v>474</v>
      </c>
      <c r="E369" s="31" t="s">
        <v>475</v>
      </c>
      <c r="F369" s="31" t="s">
        <v>215</v>
      </c>
      <c r="G369" s="31" t="s">
        <v>176</v>
      </c>
      <c r="H369" s="31" t="s">
        <v>476</v>
      </c>
      <c r="I369" s="31">
        <v>20.66256246</v>
      </c>
      <c r="J369" s="31">
        <f t="shared" si="13"/>
        <v>20.66256246</v>
      </c>
      <c r="K369" s="31"/>
      <c r="L369" s="31"/>
    </row>
    <row r="370" spans="1:12" x14ac:dyDescent="0.45">
      <c r="A370" s="31" t="str">
        <f t="shared" si="12"/>
        <v>E10000014_Total LA expenditure per pound in unallocated reserves</v>
      </c>
      <c r="B370" s="31" t="s">
        <v>309</v>
      </c>
      <c r="C370" s="31" t="s">
        <v>310</v>
      </c>
      <c r="D370" s="31" t="s">
        <v>474</v>
      </c>
      <c r="E370" s="31" t="s">
        <v>475</v>
      </c>
      <c r="F370" s="31" t="s">
        <v>215</v>
      </c>
      <c r="G370" s="31" t="s">
        <v>176</v>
      </c>
      <c r="H370" s="31" t="s">
        <v>476</v>
      </c>
      <c r="I370" s="31">
        <v>74.526073479999994</v>
      </c>
      <c r="J370" s="31">
        <f t="shared" si="13"/>
        <v>74.526073479999994</v>
      </c>
      <c r="K370" s="31"/>
      <c r="L370" s="31"/>
    </row>
    <row r="371" spans="1:12" x14ac:dyDescent="0.45">
      <c r="A371" s="31" t="str">
        <f t="shared" si="12"/>
        <v>E10000012_Total LA expenditure per pound in unallocated reserves</v>
      </c>
      <c r="B371" s="31" t="s">
        <v>303</v>
      </c>
      <c r="C371" s="31" t="s">
        <v>304</v>
      </c>
      <c r="D371" s="31" t="s">
        <v>474</v>
      </c>
      <c r="E371" s="31" t="s">
        <v>475</v>
      </c>
      <c r="F371" s="31" t="s">
        <v>215</v>
      </c>
      <c r="G371" s="31" t="s">
        <v>176</v>
      </c>
      <c r="H371" s="31" t="s">
        <v>476</v>
      </c>
      <c r="I371" s="31">
        <v>26.621215329999998</v>
      </c>
      <c r="J371" s="31">
        <f t="shared" si="13"/>
        <v>26.621215329999998</v>
      </c>
      <c r="K371" s="31"/>
      <c r="L371" s="31"/>
    </row>
    <row r="372" spans="1:12" x14ac:dyDescent="0.45">
      <c r="A372" s="31" t="str">
        <f t="shared" si="12"/>
        <v>E06000035_Total LA expenditure per pound in unallocated reserves</v>
      </c>
      <c r="B372" s="31" t="s">
        <v>351</v>
      </c>
      <c r="C372" s="31" t="s">
        <v>481</v>
      </c>
      <c r="D372" s="31" t="s">
        <v>474</v>
      </c>
      <c r="E372" s="31" t="s">
        <v>475</v>
      </c>
      <c r="F372" s="31" t="s">
        <v>215</v>
      </c>
      <c r="G372" s="31" t="s">
        <v>176</v>
      </c>
      <c r="H372" s="31" t="s">
        <v>476</v>
      </c>
      <c r="I372" s="31">
        <v>32.957422280000003</v>
      </c>
      <c r="J372" s="31">
        <f t="shared" si="13"/>
        <v>32.957422280000003</v>
      </c>
      <c r="K372" s="31"/>
      <c r="L372" s="31"/>
    </row>
    <row r="373" spans="1:12" x14ac:dyDescent="0.45">
      <c r="A373" s="31" t="str">
        <f t="shared" si="12"/>
        <v>E10000030_Total LA expenditure per pound in unallocated reserves</v>
      </c>
      <c r="B373" s="31" t="s">
        <v>430</v>
      </c>
      <c r="C373" s="31" t="s">
        <v>431</v>
      </c>
      <c r="D373" s="31" t="s">
        <v>474</v>
      </c>
      <c r="E373" s="31" t="s">
        <v>475</v>
      </c>
      <c r="F373" s="31" t="s">
        <v>215</v>
      </c>
      <c r="G373" s="31" t="s">
        <v>176</v>
      </c>
      <c r="H373" s="31" t="s">
        <v>476</v>
      </c>
      <c r="I373" s="31">
        <v>67.630816569999993</v>
      </c>
      <c r="J373" s="31">
        <f t="shared" si="13"/>
        <v>67.630816569999993</v>
      </c>
      <c r="K373" s="31"/>
      <c r="L373" s="31"/>
    </row>
    <row r="374" spans="1:12" x14ac:dyDescent="0.45">
      <c r="A374" s="31" t="str">
        <f t="shared" si="12"/>
        <v>E09000003_Total LA expenditure per pound in unallocated reserves</v>
      </c>
      <c r="B374" s="31" t="s">
        <v>233</v>
      </c>
      <c r="C374" s="31" t="s">
        <v>234</v>
      </c>
      <c r="D374" s="31" t="s">
        <v>474</v>
      </c>
      <c r="E374" s="31" t="s">
        <v>475</v>
      </c>
      <c r="F374" s="31" t="s">
        <v>215</v>
      </c>
      <c r="G374" s="31" t="s">
        <v>176</v>
      </c>
      <c r="H374" s="31" t="s">
        <v>476</v>
      </c>
      <c r="I374" s="31" t="e">
        <v>#DIV/0!</v>
      </c>
      <c r="J374" s="31" t="str">
        <f t="shared" si="13"/>
        <v>N/A</v>
      </c>
      <c r="K374" s="31"/>
      <c r="L374" s="31"/>
    </row>
    <row r="375" spans="1:12" x14ac:dyDescent="0.45">
      <c r="A375" s="31" t="str">
        <f t="shared" si="12"/>
        <v>E10000015_Total LA expenditure per pound in unallocated reserves</v>
      </c>
      <c r="B375" s="31" t="s">
        <v>319</v>
      </c>
      <c r="C375" s="31" t="s">
        <v>320</v>
      </c>
      <c r="D375" s="31" t="s">
        <v>474</v>
      </c>
      <c r="E375" s="31" t="s">
        <v>475</v>
      </c>
      <c r="F375" s="31" t="s">
        <v>215</v>
      </c>
      <c r="G375" s="31" t="s">
        <v>176</v>
      </c>
      <c r="H375" s="31" t="s">
        <v>476</v>
      </c>
      <c r="I375" s="31">
        <v>46.34205566</v>
      </c>
      <c r="J375" s="31">
        <f t="shared" si="13"/>
        <v>46.34205566</v>
      </c>
      <c r="K375" s="31"/>
      <c r="L375" s="31"/>
    </row>
    <row r="376" spans="1:12" x14ac:dyDescent="0.45">
      <c r="A376" s="31" t="str">
        <f t="shared" si="12"/>
        <v>E06000052_Total LA expenditure per pound in unallocated reserves</v>
      </c>
      <c r="B376" s="31" t="s">
        <v>482</v>
      </c>
      <c r="C376" s="31" t="s">
        <v>483</v>
      </c>
      <c r="D376" s="31" t="s">
        <v>474</v>
      </c>
      <c r="E376" s="31" t="s">
        <v>475</v>
      </c>
      <c r="F376" s="31" t="s">
        <v>215</v>
      </c>
      <c r="G376" s="31" t="s">
        <v>176</v>
      </c>
      <c r="H376" s="31" t="s">
        <v>476</v>
      </c>
      <c r="I376" s="31">
        <v>17.98539199</v>
      </c>
      <c r="J376" s="31">
        <f t="shared" si="13"/>
        <v>17.98539199</v>
      </c>
      <c r="K376" s="31"/>
      <c r="L376" s="31"/>
    </row>
    <row r="377" spans="1:12" x14ac:dyDescent="0.45">
      <c r="A377" s="31" t="str">
        <f t="shared" si="12"/>
        <v>E08000031_Total LA expenditure per pound in unallocated reserves</v>
      </c>
      <c r="B377" s="31" t="s">
        <v>468</v>
      </c>
      <c r="C377" s="31" t="s">
        <v>469</v>
      </c>
      <c r="D377" s="31" t="s">
        <v>474</v>
      </c>
      <c r="E377" s="31" t="s">
        <v>475</v>
      </c>
      <c r="F377" s="31" t="s">
        <v>215</v>
      </c>
      <c r="G377" s="31" t="s">
        <v>176</v>
      </c>
      <c r="H377" s="31" t="s">
        <v>476</v>
      </c>
      <c r="I377" s="31">
        <v>37.067</v>
      </c>
      <c r="J377" s="31">
        <f t="shared" si="13"/>
        <v>37.067</v>
      </c>
      <c r="K377" s="31"/>
      <c r="L377" s="31"/>
    </row>
    <row r="378" spans="1:12" x14ac:dyDescent="0.45">
      <c r="A378" s="31" t="str">
        <f t="shared" si="12"/>
        <v>E09000025_Total LA expenditure per pound in unallocated reserves</v>
      </c>
      <c r="B378" s="31" t="s">
        <v>359</v>
      </c>
      <c r="C378" s="31" t="s">
        <v>360</v>
      </c>
      <c r="D378" s="31" t="s">
        <v>474</v>
      </c>
      <c r="E378" s="31" t="s">
        <v>475</v>
      </c>
      <c r="F378" s="31" t="s">
        <v>215</v>
      </c>
      <c r="G378" s="31" t="s">
        <v>176</v>
      </c>
      <c r="H378" s="31" t="s">
        <v>476</v>
      </c>
      <c r="I378" s="31">
        <v>45.53586464</v>
      </c>
      <c r="J378" s="31">
        <f t="shared" si="13"/>
        <v>45.53586464</v>
      </c>
      <c r="K378" s="31"/>
      <c r="L378" s="31"/>
    </row>
    <row r="379" spans="1:12" x14ac:dyDescent="0.45">
      <c r="A379" s="31" t="str">
        <f t="shared" si="12"/>
        <v>E08000030_Total LA expenditure per pound in unallocated reserves</v>
      </c>
      <c r="B379" s="31" t="s">
        <v>446</v>
      </c>
      <c r="C379" s="31" t="s">
        <v>447</v>
      </c>
      <c r="D379" s="31" t="s">
        <v>474</v>
      </c>
      <c r="E379" s="31" t="s">
        <v>475</v>
      </c>
      <c r="F379" s="31" t="s">
        <v>215</v>
      </c>
      <c r="G379" s="31" t="s">
        <v>176</v>
      </c>
      <c r="H379" s="31" t="s">
        <v>476</v>
      </c>
      <c r="I379" s="31">
        <v>25.916624110000001</v>
      </c>
      <c r="J379" s="31">
        <f t="shared" si="13"/>
        <v>25.916624110000001</v>
      </c>
      <c r="K379" s="31"/>
      <c r="L379" s="31"/>
    </row>
    <row r="380" spans="1:12" x14ac:dyDescent="0.45">
      <c r="A380" s="31" t="str">
        <f t="shared" si="12"/>
        <v>E10000032_Total LA expenditure per pound in unallocated reserves</v>
      </c>
      <c r="B380" s="31" t="s">
        <v>458</v>
      </c>
      <c r="C380" s="31" t="s">
        <v>459</v>
      </c>
      <c r="D380" s="31" t="s">
        <v>474</v>
      </c>
      <c r="E380" s="31" t="s">
        <v>475</v>
      </c>
      <c r="F380" s="31" t="s">
        <v>215</v>
      </c>
      <c r="G380" s="31" t="s">
        <v>176</v>
      </c>
      <c r="H380" s="31" t="s">
        <v>476</v>
      </c>
      <c r="I380" s="31">
        <v>52.547766930000002</v>
      </c>
      <c r="J380" s="31">
        <f t="shared" si="13"/>
        <v>52.547766930000002</v>
      </c>
      <c r="K380" s="31"/>
      <c r="L380" s="31"/>
    </row>
    <row r="381" spans="1:12" x14ac:dyDescent="0.45">
      <c r="A381" s="31" t="str">
        <f t="shared" si="12"/>
        <v>E08000007_Total LA expenditure per pound in unallocated reserves</v>
      </c>
      <c r="B381" s="31" t="s">
        <v>420</v>
      </c>
      <c r="C381" s="31" t="s">
        <v>421</v>
      </c>
      <c r="D381" s="31" t="s">
        <v>474</v>
      </c>
      <c r="E381" s="31" t="s">
        <v>475</v>
      </c>
      <c r="F381" s="31" t="s">
        <v>215</v>
      </c>
      <c r="G381" s="31" t="s">
        <v>176</v>
      </c>
      <c r="H381" s="31" t="s">
        <v>476</v>
      </c>
      <c r="I381" s="31">
        <v>30.117902969999999</v>
      </c>
      <c r="J381" s="31">
        <f t="shared" si="13"/>
        <v>30.117902969999999</v>
      </c>
      <c r="K381" s="31"/>
      <c r="L381" s="31"/>
    </row>
    <row r="382" spans="1:12" x14ac:dyDescent="0.45">
      <c r="A382" s="31" t="str">
        <f t="shared" si="12"/>
        <v>E08000017_Total LA expenditure per pound in unallocated reserves</v>
      </c>
      <c r="B382" s="31" t="s">
        <v>293</v>
      </c>
      <c r="C382" s="31" t="s">
        <v>294</v>
      </c>
      <c r="D382" s="31" t="s">
        <v>474</v>
      </c>
      <c r="E382" s="31" t="s">
        <v>475</v>
      </c>
      <c r="F382" s="31" t="s">
        <v>215</v>
      </c>
      <c r="G382" s="31" t="s">
        <v>176</v>
      </c>
      <c r="H382" s="31" t="s">
        <v>476</v>
      </c>
      <c r="I382" s="31">
        <v>25.679098790000001</v>
      </c>
      <c r="J382" s="31">
        <f t="shared" si="13"/>
        <v>25.679098790000001</v>
      </c>
      <c r="K382" s="31"/>
      <c r="L382" s="31"/>
    </row>
    <row r="383" spans="1:12" x14ac:dyDescent="0.45">
      <c r="A383" s="31" t="str">
        <f t="shared" si="12"/>
        <v>E06000048_Total LA expenditure per pound in unallocated reserves</v>
      </c>
      <c r="B383" s="31" t="s">
        <v>484</v>
      </c>
      <c r="C383" s="31" t="s">
        <v>485</v>
      </c>
      <c r="D383" s="31" t="s">
        <v>474</v>
      </c>
      <c r="E383" s="31" t="s">
        <v>475</v>
      </c>
      <c r="F383" s="31" t="s">
        <v>215</v>
      </c>
      <c r="G383" s="31" t="s">
        <v>176</v>
      </c>
      <c r="H383" s="31" t="s">
        <v>476</v>
      </c>
      <c r="I383" s="31">
        <v>7.7801850879999996</v>
      </c>
      <c r="J383" s="31">
        <f t="shared" si="13"/>
        <v>7.7801850879999996</v>
      </c>
      <c r="K383" s="31"/>
      <c r="L383" s="31"/>
    </row>
    <row r="384" spans="1:12" x14ac:dyDescent="0.45">
      <c r="A384" s="31" t="str">
        <f t="shared" si="12"/>
        <v>E09000008_Total LA expenditure per pound in unallocated reserves</v>
      </c>
      <c r="B384" s="31" t="s">
        <v>486</v>
      </c>
      <c r="C384" s="31" t="s">
        <v>487</v>
      </c>
      <c r="D384" s="31" t="s">
        <v>474</v>
      </c>
      <c r="E384" s="31" t="s">
        <v>475</v>
      </c>
      <c r="F384" s="31" t="s">
        <v>215</v>
      </c>
      <c r="G384" s="31" t="s">
        <v>176</v>
      </c>
      <c r="H384" s="31" t="s">
        <v>476</v>
      </c>
      <c r="I384" s="31">
        <v>52.694448979999997</v>
      </c>
      <c r="J384" s="31">
        <f t="shared" si="13"/>
        <v>52.694448979999997</v>
      </c>
      <c r="K384" s="31"/>
      <c r="L384" s="31"/>
    </row>
    <row r="385" spans="1:12" x14ac:dyDescent="0.45">
      <c r="A385" s="31" t="str">
        <f t="shared" si="12"/>
        <v>E09000017_Total LA expenditure per pound in unallocated reserves</v>
      </c>
      <c r="B385" s="31" t="s">
        <v>321</v>
      </c>
      <c r="C385" s="31" t="s">
        <v>322</v>
      </c>
      <c r="D385" s="31" t="s">
        <v>474</v>
      </c>
      <c r="E385" s="31" t="s">
        <v>475</v>
      </c>
      <c r="F385" s="31" t="s">
        <v>215</v>
      </c>
      <c r="G385" s="31" t="s">
        <v>176</v>
      </c>
      <c r="H385" s="31" t="s">
        <v>476</v>
      </c>
      <c r="I385" s="31">
        <v>9.1595353710000005</v>
      </c>
      <c r="J385" s="31">
        <f t="shared" si="13"/>
        <v>9.1595353710000005</v>
      </c>
      <c r="K385" s="31"/>
      <c r="L385" s="31"/>
    </row>
    <row r="386" spans="1:12" x14ac:dyDescent="0.45">
      <c r="A386" s="31" t="str">
        <f t="shared" si="12"/>
        <v>E06000023_Total LA expenditure per pound in unallocated reserves</v>
      </c>
      <c r="B386" s="31" t="s">
        <v>265</v>
      </c>
      <c r="C386" s="31" t="s">
        <v>488</v>
      </c>
      <c r="D386" s="31" t="s">
        <v>474</v>
      </c>
      <c r="E386" s="31" t="s">
        <v>475</v>
      </c>
      <c r="F386" s="31" t="s">
        <v>215</v>
      </c>
      <c r="G386" s="31" t="s">
        <v>176</v>
      </c>
      <c r="H386" s="31" t="s">
        <v>476</v>
      </c>
      <c r="I386" s="31">
        <v>27.532518060000001</v>
      </c>
      <c r="J386" s="31">
        <f t="shared" si="13"/>
        <v>27.532518060000001</v>
      </c>
      <c r="K386" s="31"/>
      <c r="L386" s="31"/>
    </row>
    <row r="387" spans="1:12" x14ac:dyDescent="0.45">
      <c r="A387" s="31" t="str">
        <f t="shared" ref="A387:A450" si="14">CONCATENATE(B387,"_",G387)</f>
        <v>E08000008_Total LA expenditure per pound in unallocated reserves</v>
      </c>
      <c r="B387" s="31" t="s">
        <v>436</v>
      </c>
      <c r="C387" s="31" t="s">
        <v>437</v>
      </c>
      <c r="D387" s="31" t="s">
        <v>474</v>
      </c>
      <c r="E387" s="31" t="s">
        <v>475</v>
      </c>
      <c r="F387" s="31" t="s">
        <v>215</v>
      </c>
      <c r="G387" s="31" t="s">
        <v>176</v>
      </c>
      <c r="H387" s="31" t="s">
        <v>476</v>
      </c>
      <c r="I387" s="31">
        <v>18.33743857</v>
      </c>
      <c r="J387" s="31">
        <f t="shared" si="13"/>
        <v>18.33743857</v>
      </c>
      <c r="K387" s="31"/>
      <c r="L387" s="31"/>
    </row>
    <row r="388" spans="1:12" x14ac:dyDescent="0.45">
      <c r="A388" s="31" t="str">
        <f t="shared" si="14"/>
        <v>E09000006_Total LA expenditure per pound in unallocated reserves</v>
      </c>
      <c r="B388" s="31" t="s">
        <v>267</v>
      </c>
      <c r="C388" s="31" t="s">
        <v>268</v>
      </c>
      <c r="D388" s="31" t="s">
        <v>474</v>
      </c>
      <c r="E388" s="31" t="s">
        <v>475</v>
      </c>
      <c r="F388" s="31" t="s">
        <v>215</v>
      </c>
      <c r="G388" s="31" t="s">
        <v>176</v>
      </c>
      <c r="H388" s="31" t="s">
        <v>476</v>
      </c>
      <c r="I388" s="31">
        <v>9.0336024310000003</v>
      </c>
      <c r="J388" s="31">
        <f t="shared" si="13"/>
        <v>9.0336024310000003</v>
      </c>
      <c r="K388" s="31"/>
      <c r="L388" s="31"/>
    </row>
    <row r="389" spans="1:12" x14ac:dyDescent="0.45">
      <c r="A389" s="31" t="str">
        <f t="shared" si="14"/>
        <v>E06000021_Total LA expenditure per pound in unallocated reserves</v>
      </c>
      <c r="B389" s="31" t="s">
        <v>424</v>
      </c>
      <c r="C389" s="31" t="s">
        <v>489</v>
      </c>
      <c r="D389" s="31" t="s">
        <v>474</v>
      </c>
      <c r="E389" s="31" t="s">
        <v>475</v>
      </c>
      <c r="F389" s="31" t="s">
        <v>215</v>
      </c>
      <c r="G389" s="31" t="s">
        <v>176</v>
      </c>
      <c r="H389" s="31" t="s">
        <v>476</v>
      </c>
      <c r="I389" s="31">
        <v>37.626423690000003</v>
      </c>
      <c r="J389" s="31">
        <f t="shared" si="13"/>
        <v>37.626423690000003</v>
      </c>
      <c r="K389" s="31"/>
      <c r="L389" s="31"/>
    </row>
    <row r="390" spans="1:12" x14ac:dyDescent="0.45">
      <c r="A390" s="31" t="str">
        <f t="shared" si="14"/>
        <v>E10000022_Total LA expenditure per pound in unallocated reserves</v>
      </c>
      <c r="B390" s="31" t="s">
        <v>490</v>
      </c>
      <c r="C390" s="31" t="s">
        <v>370</v>
      </c>
      <c r="D390" s="31" t="s">
        <v>474</v>
      </c>
      <c r="E390" s="31" t="s">
        <v>475</v>
      </c>
      <c r="F390" s="31" t="s">
        <v>215</v>
      </c>
      <c r="G390" s="31" t="s">
        <v>176</v>
      </c>
      <c r="H390" s="31" t="s">
        <v>476</v>
      </c>
      <c r="I390" s="31">
        <v>27.29510484</v>
      </c>
      <c r="J390" s="31">
        <f t="shared" si="13"/>
        <v>27.29510484</v>
      </c>
      <c r="K390" s="31"/>
      <c r="L390" s="31"/>
    </row>
    <row r="391" spans="1:12" x14ac:dyDescent="0.45">
      <c r="A391" s="31" t="str">
        <f t="shared" si="14"/>
        <v>E09000013_Total LA expenditure per pound in unallocated reserves</v>
      </c>
      <c r="B391" s="31" t="s">
        <v>491</v>
      </c>
      <c r="C391" s="31" t="s">
        <v>492</v>
      </c>
      <c r="D391" s="31" t="s">
        <v>474</v>
      </c>
      <c r="E391" s="31" t="s">
        <v>475</v>
      </c>
      <c r="F391" s="31" t="s">
        <v>215</v>
      </c>
      <c r="G391" s="31" t="s">
        <v>176</v>
      </c>
      <c r="H391" s="31" t="s">
        <v>476</v>
      </c>
      <c r="I391" s="31">
        <v>16.240503</v>
      </c>
      <c r="J391" s="31">
        <f t="shared" si="13"/>
        <v>16.240503</v>
      </c>
      <c r="K391" s="31"/>
      <c r="L391" s="31"/>
    </row>
    <row r="392" spans="1:12" x14ac:dyDescent="0.45">
      <c r="A392" s="31" t="str">
        <f t="shared" si="14"/>
        <v>E10000020_Total LA expenditure per pound in unallocated reserves</v>
      </c>
      <c r="B392" s="31" t="s">
        <v>361</v>
      </c>
      <c r="C392" s="31" t="s">
        <v>362</v>
      </c>
      <c r="D392" s="31" t="s">
        <v>474</v>
      </c>
      <c r="E392" s="31" t="s">
        <v>475</v>
      </c>
      <c r="F392" s="31" t="s">
        <v>215</v>
      </c>
      <c r="G392" s="31" t="s">
        <v>176</v>
      </c>
      <c r="H392" s="31" t="s">
        <v>476</v>
      </c>
      <c r="I392" s="31">
        <v>50.984355090000001</v>
      </c>
      <c r="J392" s="31">
        <f t="shared" si="13"/>
        <v>50.984355090000001</v>
      </c>
      <c r="K392" s="31"/>
      <c r="L392" s="31"/>
    </row>
    <row r="393" spans="1:12" x14ac:dyDescent="0.45">
      <c r="A393" s="31" t="str">
        <f t="shared" si="14"/>
        <v>E09000004_Total LA expenditure per pound in unallocated reserves</v>
      </c>
      <c r="B393" s="31" t="s">
        <v>242</v>
      </c>
      <c r="C393" s="31" t="s">
        <v>243</v>
      </c>
      <c r="D393" s="31" t="s">
        <v>474</v>
      </c>
      <c r="E393" s="31" t="s">
        <v>475</v>
      </c>
      <c r="F393" s="31" t="s">
        <v>215</v>
      </c>
      <c r="G393" s="31" t="s">
        <v>176</v>
      </c>
      <c r="H393" s="31" t="s">
        <v>476</v>
      </c>
      <c r="I393" s="31">
        <v>21.314507890000002</v>
      </c>
      <c r="J393" s="31">
        <f t="shared" si="13"/>
        <v>21.314507890000002</v>
      </c>
      <c r="K393" s="31"/>
      <c r="L393" s="31"/>
    </row>
    <row r="394" spans="1:12" x14ac:dyDescent="0.45">
      <c r="A394" s="31" t="str">
        <f t="shared" si="14"/>
        <v>E10000006_Total LA expenditure per pound in unallocated reserves</v>
      </c>
      <c r="B394" s="31" t="s">
        <v>285</v>
      </c>
      <c r="C394" s="31" t="s">
        <v>286</v>
      </c>
      <c r="D394" s="31" t="s">
        <v>474</v>
      </c>
      <c r="E394" s="31" t="s">
        <v>475</v>
      </c>
      <c r="F394" s="31" t="s">
        <v>215</v>
      </c>
      <c r="G394" s="31" t="s">
        <v>176</v>
      </c>
      <c r="H394" s="31" t="s">
        <v>476</v>
      </c>
      <c r="I394" s="31">
        <v>44.712520570000002</v>
      </c>
      <c r="J394" s="31">
        <f t="shared" si="13"/>
        <v>44.712520570000002</v>
      </c>
      <c r="K394" s="31"/>
      <c r="L394" s="31"/>
    </row>
    <row r="395" spans="1:12" x14ac:dyDescent="0.45">
      <c r="A395" s="31" t="str">
        <f t="shared" si="14"/>
        <v>E09000024_Total LA expenditure per pound in unallocated reserves</v>
      </c>
      <c r="B395" s="31" t="s">
        <v>353</v>
      </c>
      <c r="C395" s="31" t="s">
        <v>354</v>
      </c>
      <c r="D395" s="31" t="s">
        <v>474</v>
      </c>
      <c r="E395" s="31" t="s">
        <v>475</v>
      </c>
      <c r="F395" s="31" t="s">
        <v>215</v>
      </c>
      <c r="G395" s="31" t="s">
        <v>176</v>
      </c>
      <c r="H395" s="31" t="s">
        <v>476</v>
      </c>
      <c r="I395" s="31">
        <v>21.96196836</v>
      </c>
      <c r="J395" s="31">
        <f t="shared" si="13"/>
        <v>21.96196836</v>
      </c>
      <c r="K395" s="31"/>
      <c r="L395" s="31"/>
    </row>
    <row r="396" spans="1:12" x14ac:dyDescent="0.45">
      <c r="A396" s="31" t="str">
        <f t="shared" si="14"/>
        <v>E06000034_Total LA expenditure per pound in unallocated reserves</v>
      </c>
      <c r="B396" s="31" t="s">
        <v>493</v>
      </c>
      <c r="C396" s="31" t="s">
        <v>494</v>
      </c>
      <c r="D396" s="31" t="s">
        <v>474</v>
      </c>
      <c r="E396" s="31" t="s">
        <v>475</v>
      </c>
      <c r="F396" s="31" t="s">
        <v>215</v>
      </c>
      <c r="G396" s="31" t="s">
        <v>176</v>
      </c>
      <c r="H396" s="31" t="s">
        <v>476</v>
      </c>
      <c r="I396" s="31">
        <v>15.72235545</v>
      </c>
      <c r="J396" s="31">
        <f t="shared" si="13"/>
        <v>15.72235545</v>
      </c>
      <c r="K396" s="31"/>
      <c r="L396" s="31"/>
    </row>
    <row r="397" spans="1:12" x14ac:dyDescent="0.45">
      <c r="A397" s="31" t="str">
        <f t="shared" si="14"/>
        <v>E06000012_Total LA expenditure per pound in unallocated reserves</v>
      </c>
      <c r="B397" s="31" t="s">
        <v>363</v>
      </c>
      <c r="C397" s="31" t="s">
        <v>495</v>
      </c>
      <c r="D397" s="31" t="s">
        <v>474</v>
      </c>
      <c r="E397" s="31" t="s">
        <v>475</v>
      </c>
      <c r="F397" s="31" t="s">
        <v>215</v>
      </c>
      <c r="G397" s="31" t="s">
        <v>176</v>
      </c>
      <c r="H397" s="31" t="s">
        <v>476</v>
      </c>
      <c r="I397" s="31">
        <v>21.16431755</v>
      </c>
      <c r="J397" s="31">
        <f t="shared" si="13"/>
        <v>21.16431755</v>
      </c>
      <c r="K397" s="31"/>
      <c r="L397" s="31"/>
    </row>
    <row r="398" spans="1:12" x14ac:dyDescent="0.45">
      <c r="A398" s="31" t="str">
        <f t="shared" si="14"/>
        <v>E08000027_Total LA expenditure per pound in unallocated reserves</v>
      </c>
      <c r="B398" s="31" t="s">
        <v>297</v>
      </c>
      <c r="C398" s="31" t="s">
        <v>298</v>
      </c>
      <c r="D398" s="31" t="s">
        <v>474</v>
      </c>
      <c r="E398" s="31" t="s">
        <v>475</v>
      </c>
      <c r="F398" s="31" t="s">
        <v>215</v>
      </c>
      <c r="G398" s="31" t="s">
        <v>176</v>
      </c>
      <c r="H398" s="31" t="s">
        <v>476</v>
      </c>
      <c r="I398" s="31">
        <v>18.172374080000001</v>
      </c>
      <c r="J398" s="31">
        <f t="shared" si="13"/>
        <v>18.172374080000001</v>
      </c>
      <c r="K398" s="31"/>
      <c r="L398" s="31"/>
    </row>
    <row r="399" spans="1:12" x14ac:dyDescent="0.45">
      <c r="A399" s="31" t="str">
        <f t="shared" si="14"/>
        <v>E09000026_Total LA expenditure per pound in unallocated reserves</v>
      </c>
      <c r="B399" s="31" t="s">
        <v>385</v>
      </c>
      <c r="C399" s="31" t="s">
        <v>386</v>
      </c>
      <c r="D399" s="31" t="s">
        <v>474</v>
      </c>
      <c r="E399" s="31" t="s">
        <v>475</v>
      </c>
      <c r="F399" s="31" t="s">
        <v>215</v>
      </c>
      <c r="G399" s="31" t="s">
        <v>176</v>
      </c>
      <c r="H399" s="31" t="s">
        <v>476</v>
      </c>
      <c r="I399" s="31">
        <v>27.4360374</v>
      </c>
      <c r="J399" s="31">
        <f t="shared" si="13"/>
        <v>27.4360374</v>
      </c>
      <c r="K399" s="31"/>
      <c r="L399" s="31"/>
    </row>
    <row r="400" spans="1:12" x14ac:dyDescent="0.45">
      <c r="A400" s="31" t="str">
        <f t="shared" si="14"/>
        <v>E10000019_Total LA expenditure per pound in unallocated reserves</v>
      </c>
      <c r="B400" s="31" t="s">
        <v>345</v>
      </c>
      <c r="C400" s="31" t="s">
        <v>346</v>
      </c>
      <c r="D400" s="31" t="s">
        <v>474</v>
      </c>
      <c r="E400" s="31" t="s">
        <v>475</v>
      </c>
      <c r="F400" s="31" t="s">
        <v>215</v>
      </c>
      <c r="G400" s="31" t="s">
        <v>176</v>
      </c>
      <c r="H400" s="31" t="s">
        <v>476</v>
      </c>
      <c r="I400" s="31">
        <v>47.834637219999998</v>
      </c>
      <c r="J400" s="31">
        <f t="shared" si="13"/>
        <v>47.834637219999998</v>
      </c>
      <c r="K400" s="31"/>
      <c r="L400" s="31"/>
    </row>
    <row r="401" spans="1:12" x14ac:dyDescent="0.45">
      <c r="A401" s="31" t="str">
        <f t="shared" si="14"/>
        <v>E09000015_Total LA expenditure per pound in unallocated reserves</v>
      </c>
      <c r="B401" s="31" t="s">
        <v>496</v>
      </c>
      <c r="C401" s="31" t="s">
        <v>497</v>
      </c>
      <c r="D401" s="31" t="s">
        <v>474</v>
      </c>
      <c r="E401" s="31" t="s">
        <v>475</v>
      </c>
      <c r="F401" s="31" t="s">
        <v>215</v>
      </c>
      <c r="G401" s="31" t="s">
        <v>176</v>
      </c>
      <c r="H401" s="31" t="s">
        <v>476</v>
      </c>
      <c r="I401" s="31">
        <v>31.347889909999999</v>
      </c>
      <c r="J401" s="31">
        <f t="shared" si="13"/>
        <v>31.347889909999999</v>
      </c>
      <c r="K401" s="31"/>
      <c r="L401" s="31"/>
    </row>
    <row r="402" spans="1:12" x14ac:dyDescent="0.45">
      <c r="A402" s="31" t="str">
        <f t="shared" si="14"/>
        <v>E10000011_Total LA expenditure per pound in unallocated reserves</v>
      </c>
      <c r="B402" s="31" t="s">
        <v>299</v>
      </c>
      <c r="C402" s="31" t="s">
        <v>300</v>
      </c>
      <c r="D402" s="31" t="s">
        <v>474</v>
      </c>
      <c r="E402" s="31" t="s">
        <v>475</v>
      </c>
      <c r="F402" s="31" t="s">
        <v>215</v>
      </c>
      <c r="G402" s="31" t="s">
        <v>176</v>
      </c>
      <c r="H402" s="31" t="s">
        <v>476</v>
      </c>
      <c r="I402" s="31">
        <v>66.043904389999994</v>
      </c>
      <c r="J402" s="31">
        <f t="shared" si="13"/>
        <v>66.043904389999994</v>
      </c>
      <c r="K402" s="31"/>
      <c r="L402" s="31"/>
    </row>
    <row r="403" spans="1:12" x14ac:dyDescent="0.45">
      <c r="A403" s="31" t="str">
        <f t="shared" si="14"/>
        <v>E10000017_Total LA expenditure per pound in unallocated reserves</v>
      </c>
      <c r="B403" s="31" t="s">
        <v>337</v>
      </c>
      <c r="C403" s="31" t="s">
        <v>338</v>
      </c>
      <c r="D403" s="31" t="s">
        <v>474</v>
      </c>
      <c r="E403" s="31" t="s">
        <v>475</v>
      </c>
      <c r="F403" s="31" t="s">
        <v>215</v>
      </c>
      <c r="G403" s="31" t="s">
        <v>176</v>
      </c>
      <c r="H403" s="31" t="s">
        <v>476</v>
      </c>
      <c r="I403" s="31">
        <v>75.014506979999993</v>
      </c>
      <c r="J403" s="31">
        <f t="shared" si="13"/>
        <v>75.014506979999993</v>
      </c>
      <c r="K403" s="31"/>
      <c r="L403" s="31"/>
    </row>
    <row r="404" spans="1:12" x14ac:dyDescent="0.45">
      <c r="A404" s="31" t="str">
        <f t="shared" si="14"/>
        <v>E09000012_Total LA expenditure per pound in unallocated reserves</v>
      </c>
      <c r="B404" s="31" t="s">
        <v>498</v>
      </c>
      <c r="C404" s="31" t="s">
        <v>499</v>
      </c>
      <c r="D404" s="31" t="s">
        <v>474</v>
      </c>
      <c r="E404" s="31" t="s">
        <v>475</v>
      </c>
      <c r="F404" s="31" t="s">
        <v>215</v>
      </c>
      <c r="G404" s="31" t="s">
        <v>176</v>
      </c>
      <c r="H404" s="31" t="s">
        <v>476</v>
      </c>
      <c r="I404" s="31">
        <v>35.718198170000001</v>
      </c>
      <c r="J404" s="31">
        <f t="shared" si="13"/>
        <v>35.718198170000001</v>
      </c>
      <c r="K404" s="31"/>
      <c r="L404" s="31"/>
    </row>
    <row r="405" spans="1:12" x14ac:dyDescent="0.45">
      <c r="A405" s="31" t="str">
        <f t="shared" si="14"/>
        <v>E09000019_Total LA expenditure per pound in unallocated reserves</v>
      </c>
      <c r="B405" s="31" t="s">
        <v>500</v>
      </c>
      <c r="C405" s="31" t="s">
        <v>501</v>
      </c>
      <c r="D405" s="31" t="s">
        <v>474</v>
      </c>
      <c r="E405" s="31" t="s">
        <v>475</v>
      </c>
      <c r="F405" s="31" t="s">
        <v>215</v>
      </c>
      <c r="G405" s="31" t="s">
        <v>176</v>
      </c>
      <c r="H405" s="31" t="s">
        <v>476</v>
      </c>
      <c r="I405" s="31">
        <v>40.106046679999999</v>
      </c>
      <c r="J405" s="31">
        <f t="shared" si="13"/>
        <v>40.106046679999999</v>
      </c>
      <c r="K405" s="31"/>
      <c r="L405" s="31"/>
    </row>
    <row r="406" spans="1:12" x14ac:dyDescent="0.45">
      <c r="A406" s="31" t="str">
        <f t="shared" si="14"/>
        <v>E10000029_Total LA expenditure per pound in unallocated reserves</v>
      </c>
      <c r="B406" s="31" t="s">
        <v>426</v>
      </c>
      <c r="C406" s="31" t="s">
        <v>427</v>
      </c>
      <c r="D406" s="31" t="s">
        <v>474</v>
      </c>
      <c r="E406" s="31" t="s">
        <v>475</v>
      </c>
      <c r="F406" s="31" t="s">
        <v>215</v>
      </c>
      <c r="G406" s="31" t="s">
        <v>176</v>
      </c>
      <c r="H406" s="31" t="s">
        <v>476</v>
      </c>
      <c r="I406" s="31">
        <v>12.950844780000001</v>
      </c>
      <c r="J406" s="31">
        <f t="shared" si="13"/>
        <v>12.950844780000001</v>
      </c>
      <c r="K406" s="31"/>
      <c r="L406" s="31"/>
    </row>
    <row r="407" spans="1:12" x14ac:dyDescent="0.45">
      <c r="A407" s="31" t="str">
        <f t="shared" si="14"/>
        <v>E09000027_Total LA expenditure per pound in unallocated reserves</v>
      </c>
      <c r="B407" s="31" t="s">
        <v>389</v>
      </c>
      <c r="C407" s="31" t="s">
        <v>390</v>
      </c>
      <c r="D407" s="31" t="s">
        <v>474</v>
      </c>
      <c r="E407" s="31" t="s">
        <v>475</v>
      </c>
      <c r="F407" s="31" t="s">
        <v>215</v>
      </c>
      <c r="G407" s="31" t="s">
        <v>176</v>
      </c>
      <c r="H407" s="31" t="s">
        <v>476</v>
      </c>
      <c r="I407" s="31">
        <v>27.313479310000002</v>
      </c>
      <c r="J407" s="31">
        <f t="shared" si="13"/>
        <v>27.313479310000002</v>
      </c>
      <c r="K407" s="31"/>
      <c r="L407" s="31"/>
    </row>
    <row r="408" spans="1:12" x14ac:dyDescent="0.45">
      <c r="A408" s="31" t="str">
        <f t="shared" si="14"/>
        <v>E06000033_Total LA expenditure per pound in unallocated reserves</v>
      </c>
      <c r="B408" s="31" t="s">
        <v>412</v>
      </c>
      <c r="C408" s="31" t="s">
        <v>502</v>
      </c>
      <c r="D408" s="31" t="s">
        <v>474</v>
      </c>
      <c r="E408" s="31" t="s">
        <v>475</v>
      </c>
      <c r="F408" s="31" t="s">
        <v>215</v>
      </c>
      <c r="G408" s="31" t="s">
        <v>176</v>
      </c>
      <c r="H408" s="31" t="s">
        <v>476</v>
      </c>
      <c r="I408" s="31">
        <v>17.082000000000001</v>
      </c>
      <c r="J408" s="31">
        <f t="shared" si="13"/>
        <v>17.082000000000001</v>
      </c>
      <c r="K408" s="31"/>
      <c r="L408" s="31"/>
    </row>
    <row r="409" spans="1:12" x14ac:dyDescent="0.45">
      <c r="A409" s="31" t="str">
        <f t="shared" si="14"/>
        <v>E10000034_Total LA expenditure per pound in unallocated reserves</v>
      </c>
      <c r="B409" s="31" t="s">
        <v>470</v>
      </c>
      <c r="C409" s="31" t="s">
        <v>471</v>
      </c>
      <c r="D409" s="31" t="s">
        <v>474</v>
      </c>
      <c r="E409" s="31" t="s">
        <v>475</v>
      </c>
      <c r="F409" s="31" t="s">
        <v>215</v>
      </c>
      <c r="G409" s="31" t="s">
        <v>176</v>
      </c>
      <c r="H409" s="31" t="s">
        <v>476</v>
      </c>
      <c r="I409" s="31">
        <v>51.83383809</v>
      </c>
      <c r="J409" s="31">
        <f t="shared" si="13"/>
        <v>51.83383809</v>
      </c>
      <c r="K409" s="31"/>
      <c r="L409" s="31"/>
    </row>
    <row r="410" spans="1:12" x14ac:dyDescent="0.45">
      <c r="A410" s="31" t="str">
        <f t="shared" si="14"/>
        <v>E10000016_Total LA expenditure per pound in unallocated reserves</v>
      </c>
      <c r="B410" s="31" t="s">
        <v>327</v>
      </c>
      <c r="C410" s="31" t="s">
        <v>328</v>
      </c>
      <c r="D410" s="31" t="s">
        <v>474</v>
      </c>
      <c r="E410" s="31" t="s">
        <v>475</v>
      </c>
      <c r="F410" s="31" t="s">
        <v>215</v>
      </c>
      <c r="G410" s="31" t="s">
        <v>176</v>
      </c>
      <c r="H410" s="31" t="s">
        <v>476</v>
      </c>
      <c r="I410" s="31">
        <v>47.126564850000001</v>
      </c>
      <c r="J410" s="31">
        <f t="shared" si="13"/>
        <v>47.126564850000001</v>
      </c>
      <c r="K410" s="31"/>
      <c r="L410" s="31"/>
    </row>
    <row r="411" spans="1:12" x14ac:dyDescent="0.45">
      <c r="A411" s="31" t="str">
        <f t="shared" si="14"/>
        <v>E09000029_Total LA expenditure per pound in unallocated reserves</v>
      </c>
      <c r="B411" s="31" t="s">
        <v>432</v>
      </c>
      <c r="C411" s="31" t="s">
        <v>433</v>
      </c>
      <c r="D411" s="31" t="s">
        <v>474</v>
      </c>
      <c r="E411" s="31" t="s">
        <v>475</v>
      </c>
      <c r="F411" s="31" t="s">
        <v>215</v>
      </c>
      <c r="G411" s="31" t="s">
        <v>176</v>
      </c>
      <c r="H411" s="31" t="s">
        <v>476</v>
      </c>
      <c r="I411" s="31">
        <v>43.614511749999998</v>
      </c>
      <c r="J411" s="31">
        <f t="shared" si="13"/>
        <v>43.614511749999998</v>
      </c>
      <c r="K411" s="31"/>
      <c r="L411" s="31"/>
    </row>
    <row r="412" spans="1:12" x14ac:dyDescent="0.45">
      <c r="A412" s="31" t="str">
        <f t="shared" si="14"/>
        <v>E06000028_Total LA expenditure per pound in unallocated reserves</v>
      </c>
      <c r="B412" s="31" t="s">
        <v>254</v>
      </c>
      <c r="C412" s="31" t="s">
        <v>503</v>
      </c>
      <c r="D412" s="31" t="s">
        <v>474</v>
      </c>
      <c r="E412" s="31" t="s">
        <v>475</v>
      </c>
      <c r="F412" s="31" t="s">
        <v>215</v>
      </c>
      <c r="G412" s="31" t="s">
        <v>176</v>
      </c>
      <c r="H412" s="31" t="s">
        <v>476</v>
      </c>
      <c r="I412" s="31">
        <v>22.78959025</v>
      </c>
      <c r="J412" s="31">
        <f t="shared" si="13"/>
        <v>22.78959025</v>
      </c>
      <c r="K412" s="31"/>
      <c r="L412" s="31"/>
    </row>
    <row r="413" spans="1:12" x14ac:dyDescent="0.45">
      <c r="A413" s="31" t="str">
        <f t="shared" si="14"/>
        <v>E10000008_Total LA expenditure per pound in unallocated reserves</v>
      </c>
      <c r="B413" s="31" t="s">
        <v>504</v>
      </c>
      <c r="C413" s="31" t="s">
        <v>505</v>
      </c>
      <c r="D413" s="31" t="s">
        <v>474</v>
      </c>
      <c r="E413" s="31" t="s">
        <v>475</v>
      </c>
      <c r="F413" s="31" t="s">
        <v>215</v>
      </c>
      <c r="G413" s="31" t="s">
        <v>176</v>
      </c>
      <c r="H413" s="31" t="s">
        <v>476</v>
      </c>
      <c r="I413" s="31">
        <v>58.988005690000001</v>
      </c>
      <c r="J413" s="31">
        <f t="shared" si="13"/>
        <v>58.988005690000001</v>
      </c>
      <c r="K413" s="31"/>
      <c r="L413" s="31"/>
    </row>
    <row r="414" spans="1:12" x14ac:dyDescent="0.45">
      <c r="A414" s="31" t="str">
        <f t="shared" si="14"/>
        <v>E09000033_Total LA expenditure per pound in unallocated reserves</v>
      </c>
      <c r="B414" s="31" t="s">
        <v>506</v>
      </c>
      <c r="C414" s="31" t="s">
        <v>507</v>
      </c>
      <c r="D414" s="31" t="s">
        <v>474</v>
      </c>
      <c r="E414" s="31" t="s">
        <v>475</v>
      </c>
      <c r="F414" s="31" t="s">
        <v>215</v>
      </c>
      <c r="G414" s="31" t="s">
        <v>176</v>
      </c>
      <c r="H414" s="31" t="s">
        <v>476</v>
      </c>
      <c r="I414" s="31">
        <v>5.4126440069999999</v>
      </c>
      <c r="J414" s="31">
        <f t="shared" si="13"/>
        <v>5.4126440069999999</v>
      </c>
      <c r="K414" s="31"/>
      <c r="L414" s="31"/>
    </row>
    <row r="415" spans="1:12" x14ac:dyDescent="0.45">
      <c r="A415" s="31" t="str">
        <f t="shared" si="14"/>
        <v>E06000042_Total LA expenditure per pound in unallocated reserves</v>
      </c>
      <c r="B415" s="31" t="s">
        <v>355</v>
      </c>
      <c r="C415" s="31" t="s">
        <v>508</v>
      </c>
      <c r="D415" s="31" t="s">
        <v>474</v>
      </c>
      <c r="E415" s="31" t="s">
        <v>475</v>
      </c>
      <c r="F415" s="31" t="s">
        <v>215</v>
      </c>
      <c r="G415" s="31" t="s">
        <v>176</v>
      </c>
      <c r="H415" s="31" t="s">
        <v>476</v>
      </c>
      <c r="I415" s="31">
        <v>36.720375009999998</v>
      </c>
      <c r="J415" s="31">
        <f t="shared" si="13"/>
        <v>36.720375009999998</v>
      </c>
      <c r="K415" s="31"/>
      <c r="L415" s="31"/>
    </row>
    <row r="416" spans="1:12" x14ac:dyDescent="0.45">
      <c r="A416" s="31" t="str">
        <f t="shared" si="14"/>
        <v>E09000009_Total LA expenditure per pound in unallocated reserves</v>
      </c>
      <c r="B416" s="31" t="s">
        <v>509</v>
      </c>
      <c r="C416" s="31" t="s">
        <v>510</v>
      </c>
      <c r="D416" s="31" t="s">
        <v>474</v>
      </c>
      <c r="E416" s="31" t="s">
        <v>475</v>
      </c>
      <c r="F416" s="31" t="s">
        <v>215</v>
      </c>
      <c r="G416" s="31" t="s">
        <v>176</v>
      </c>
      <c r="H416" s="31" t="s">
        <v>476</v>
      </c>
      <c r="I416" s="31">
        <v>36.581916890000002</v>
      </c>
      <c r="J416" s="31">
        <f t="shared" si="13"/>
        <v>36.581916890000002</v>
      </c>
      <c r="K416" s="31"/>
      <c r="L416" s="31"/>
    </row>
    <row r="417" spans="1:12" x14ac:dyDescent="0.45">
      <c r="A417" s="31" t="str">
        <f t="shared" si="14"/>
        <v>E06000002_Total LA expenditure per pound in unallocated reserves</v>
      </c>
      <c r="B417" s="31" t="s">
        <v>511</v>
      </c>
      <c r="C417" s="31" t="s">
        <v>512</v>
      </c>
      <c r="D417" s="31" t="s">
        <v>474</v>
      </c>
      <c r="E417" s="31" t="s">
        <v>475</v>
      </c>
      <c r="F417" s="31" t="s">
        <v>215</v>
      </c>
      <c r="G417" s="31" t="s">
        <v>176</v>
      </c>
      <c r="H417" s="31" t="s">
        <v>476</v>
      </c>
      <c r="I417" s="31">
        <v>18.026965730000001</v>
      </c>
      <c r="J417" s="31">
        <f t="shared" si="13"/>
        <v>18.026965730000001</v>
      </c>
      <c r="K417" s="31"/>
      <c r="L417" s="31"/>
    </row>
    <row r="418" spans="1:12" x14ac:dyDescent="0.45">
      <c r="A418" s="31" t="str">
        <f t="shared" si="14"/>
        <v>E09000022_Total LA expenditure per pound in unallocated reserves</v>
      </c>
      <c r="B418" s="31" t="s">
        <v>335</v>
      </c>
      <c r="C418" s="31" t="s">
        <v>336</v>
      </c>
      <c r="D418" s="31" t="s">
        <v>474</v>
      </c>
      <c r="E418" s="31" t="s">
        <v>475</v>
      </c>
      <c r="F418" s="31" t="s">
        <v>215</v>
      </c>
      <c r="G418" s="31" t="s">
        <v>176</v>
      </c>
      <c r="H418" s="31" t="s">
        <v>476</v>
      </c>
      <c r="I418" s="31">
        <v>29.237657219999999</v>
      </c>
      <c r="J418" s="31">
        <f t="shared" si="13"/>
        <v>29.237657219999999</v>
      </c>
      <c r="K418" s="31"/>
      <c r="L418" s="31"/>
    </row>
    <row r="419" spans="1:12" x14ac:dyDescent="0.45">
      <c r="A419" s="31" t="str">
        <f t="shared" si="14"/>
        <v>E06000030_Total LA expenditure per pound in unallocated reserves</v>
      </c>
      <c r="B419" s="31" t="s">
        <v>434</v>
      </c>
      <c r="C419" s="31" t="s">
        <v>513</v>
      </c>
      <c r="D419" s="31" t="s">
        <v>474</v>
      </c>
      <c r="E419" s="31" t="s">
        <v>475</v>
      </c>
      <c r="F419" s="31" t="s">
        <v>215</v>
      </c>
      <c r="G419" s="31" t="s">
        <v>176</v>
      </c>
      <c r="H419" s="31" t="s">
        <v>476</v>
      </c>
      <c r="I419" s="31">
        <v>39.929406409999999</v>
      </c>
      <c r="J419" s="31">
        <f t="shared" si="13"/>
        <v>39.929406409999999</v>
      </c>
      <c r="K419" s="31"/>
      <c r="L419" s="31"/>
    </row>
    <row r="420" spans="1:12" x14ac:dyDescent="0.45">
      <c r="A420" s="31" t="str">
        <f t="shared" si="14"/>
        <v>E09000007_Total LA expenditure per pound in unallocated reserves</v>
      </c>
      <c r="B420" s="31" t="s">
        <v>277</v>
      </c>
      <c r="C420" s="31" t="s">
        <v>278</v>
      </c>
      <c r="D420" s="31" t="s">
        <v>474</v>
      </c>
      <c r="E420" s="31" t="s">
        <v>475</v>
      </c>
      <c r="F420" s="31" t="s">
        <v>215</v>
      </c>
      <c r="G420" s="31" t="s">
        <v>176</v>
      </c>
      <c r="H420" s="31" t="s">
        <v>476</v>
      </c>
      <c r="I420" s="31">
        <v>32.54266724</v>
      </c>
      <c r="J420" s="31">
        <f t="shared" si="13"/>
        <v>32.54266724</v>
      </c>
      <c r="K420" s="31"/>
      <c r="L420" s="31"/>
    </row>
    <row r="421" spans="1:12" x14ac:dyDescent="0.45">
      <c r="A421" s="31" t="str">
        <f t="shared" si="14"/>
        <v>E06000011_Total LA expenditure per pound in unallocated reserves</v>
      </c>
      <c r="B421" s="31" t="s">
        <v>514</v>
      </c>
      <c r="C421" s="31" t="s">
        <v>515</v>
      </c>
      <c r="D421" s="31" t="s">
        <v>474</v>
      </c>
      <c r="E421" s="31" t="s">
        <v>475</v>
      </c>
      <c r="F421" s="31" t="s">
        <v>215</v>
      </c>
      <c r="G421" s="31" t="s">
        <v>176</v>
      </c>
      <c r="H421" s="31" t="s">
        <v>476</v>
      </c>
      <c r="I421" s="31">
        <v>33.688719249999998</v>
      </c>
      <c r="J421" s="31">
        <f t="shared" ref="J421:J484" si="15">IF(ISNUMBER(I421),I421,"N/A")</f>
        <v>33.688719249999998</v>
      </c>
      <c r="K421" s="31"/>
      <c r="L421" s="31"/>
    </row>
    <row r="422" spans="1:12" x14ac:dyDescent="0.45">
      <c r="A422" s="31" t="str">
        <f t="shared" si="14"/>
        <v>E08000014_Total LA expenditure per pound in unallocated reserves</v>
      </c>
      <c r="B422" s="31" t="s">
        <v>399</v>
      </c>
      <c r="C422" s="31" t="s">
        <v>400</v>
      </c>
      <c r="D422" s="31" t="s">
        <v>474</v>
      </c>
      <c r="E422" s="31" t="s">
        <v>475</v>
      </c>
      <c r="F422" s="31" t="s">
        <v>215</v>
      </c>
      <c r="G422" s="31" t="s">
        <v>176</v>
      </c>
      <c r="H422" s="31" t="s">
        <v>476</v>
      </c>
      <c r="I422" s="31">
        <v>52.090065000000003</v>
      </c>
      <c r="J422" s="31">
        <f t="shared" si="15"/>
        <v>52.090065000000003</v>
      </c>
      <c r="K422" s="31"/>
      <c r="L422" s="31"/>
    </row>
    <row r="423" spans="1:12" x14ac:dyDescent="0.45">
      <c r="A423" s="31" t="str">
        <f t="shared" si="14"/>
        <v>E09000028_Total LA expenditure per pound in unallocated reserves</v>
      </c>
      <c r="B423" s="31" t="s">
        <v>414</v>
      </c>
      <c r="C423" s="31" t="s">
        <v>415</v>
      </c>
      <c r="D423" s="31" t="s">
        <v>474</v>
      </c>
      <c r="E423" s="31" t="s">
        <v>475</v>
      </c>
      <c r="F423" s="31" t="s">
        <v>215</v>
      </c>
      <c r="G423" s="31" t="s">
        <v>176</v>
      </c>
      <c r="H423" s="31" t="s">
        <v>476</v>
      </c>
      <c r="I423" s="31">
        <v>26.33344443</v>
      </c>
      <c r="J423" s="31">
        <f t="shared" si="15"/>
        <v>26.33344443</v>
      </c>
      <c r="K423" s="31"/>
      <c r="L423" s="31"/>
    </row>
    <row r="424" spans="1:12" x14ac:dyDescent="0.45">
      <c r="A424" s="31" t="str">
        <f t="shared" si="14"/>
        <v>E09000010_Total LA expenditure per pound in unallocated reserves</v>
      </c>
      <c r="B424" s="31" t="s">
        <v>301</v>
      </c>
      <c r="C424" s="31" t="s">
        <v>302</v>
      </c>
      <c r="D424" s="31" t="s">
        <v>474</v>
      </c>
      <c r="E424" s="31" t="s">
        <v>475</v>
      </c>
      <c r="F424" s="31" t="s">
        <v>215</v>
      </c>
      <c r="G424" s="31" t="s">
        <v>176</v>
      </c>
      <c r="H424" s="31" t="s">
        <v>476</v>
      </c>
      <c r="I424" s="31">
        <v>36.009571430000001</v>
      </c>
      <c r="J424" s="31">
        <f t="shared" si="15"/>
        <v>36.009571430000001</v>
      </c>
      <c r="K424" s="31"/>
      <c r="L424" s="31"/>
    </row>
    <row r="425" spans="1:12" x14ac:dyDescent="0.45">
      <c r="A425" s="31" t="str">
        <f t="shared" si="14"/>
        <v>E09000005_Total LA expenditure per pound in unallocated reserves</v>
      </c>
      <c r="B425" s="31" t="s">
        <v>261</v>
      </c>
      <c r="C425" s="31" t="s">
        <v>262</v>
      </c>
      <c r="D425" s="31" t="s">
        <v>474</v>
      </c>
      <c r="E425" s="31" t="s">
        <v>475</v>
      </c>
      <c r="F425" s="31" t="s">
        <v>215</v>
      </c>
      <c r="G425" s="31" t="s">
        <v>176</v>
      </c>
      <c r="H425" s="31" t="s">
        <v>476</v>
      </c>
      <c r="I425" s="31">
        <v>33.470383589999997</v>
      </c>
      <c r="J425" s="31">
        <f t="shared" si="15"/>
        <v>33.470383589999997</v>
      </c>
      <c r="K425" s="31"/>
      <c r="L425" s="31"/>
    </row>
    <row r="426" spans="1:12" x14ac:dyDescent="0.45">
      <c r="A426" s="31" t="str">
        <f t="shared" si="14"/>
        <v>E08000029_Total LA expenditure per pound in unallocated reserves</v>
      </c>
      <c r="B426" s="31" t="s">
        <v>516</v>
      </c>
      <c r="C426" s="31" t="s">
        <v>517</v>
      </c>
      <c r="D426" s="31" t="s">
        <v>474</v>
      </c>
      <c r="E426" s="31" t="s">
        <v>475</v>
      </c>
      <c r="F426" s="31" t="s">
        <v>215</v>
      </c>
      <c r="G426" s="31" t="s">
        <v>176</v>
      </c>
      <c r="H426" s="31" t="s">
        <v>476</v>
      </c>
      <c r="I426" s="31">
        <v>11.244902809999999</v>
      </c>
      <c r="J426" s="31">
        <f t="shared" si="15"/>
        <v>11.244902809999999</v>
      </c>
      <c r="K426" s="31"/>
      <c r="L426" s="31"/>
    </row>
    <row r="427" spans="1:12" x14ac:dyDescent="0.45">
      <c r="A427" s="31" t="str">
        <f t="shared" si="14"/>
        <v>E09000030_Total LA expenditure per pound in unallocated reserves</v>
      </c>
      <c r="B427" s="31" t="s">
        <v>440</v>
      </c>
      <c r="C427" s="31" t="s">
        <v>441</v>
      </c>
      <c r="D427" s="31" t="s">
        <v>474</v>
      </c>
      <c r="E427" s="31" t="s">
        <v>475</v>
      </c>
      <c r="F427" s="31" t="s">
        <v>215</v>
      </c>
      <c r="G427" s="31" t="s">
        <v>176</v>
      </c>
      <c r="H427" s="31" t="s">
        <v>476</v>
      </c>
      <c r="I427" s="31">
        <v>26.236772240000001</v>
      </c>
      <c r="J427" s="31">
        <f t="shared" si="15"/>
        <v>26.236772240000001</v>
      </c>
      <c r="K427" s="31"/>
      <c r="L427" s="31"/>
    </row>
    <row r="428" spans="1:12" x14ac:dyDescent="0.45">
      <c r="A428" s="31" t="str">
        <f t="shared" si="14"/>
        <v>E08000011_Total LA expenditure per pound in unallocated reserves</v>
      </c>
      <c r="B428" s="31" t="s">
        <v>333</v>
      </c>
      <c r="C428" s="31" t="s">
        <v>334</v>
      </c>
      <c r="D428" s="31" t="s">
        <v>474</v>
      </c>
      <c r="E428" s="31" t="s">
        <v>475</v>
      </c>
      <c r="F428" s="31" t="s">
        <v>215</v>
      </c>
      <c r="G428" s="31" t="s">
        <v>176</v>
      </c>
      <c r="H428" s="31" t="s">
        <v>476</v>
      </c>
      <c r="I428" s="31">
        <v>56.283707870000001</v>
      </c>
      <c r="J428" s="31">
        <f t="shared" si="15"/>
        <v>56.283707870000001</v>
      </c>
      <c r="K428" s="31"/>
      <c r="L428" s="31"/>
    </row>
    <row r="429" spans="1:12" x14ac:dyDescent="0.45">
      <c r="A429" s="31" t="str">
        <f t="shared" si="14"/>
        <v>E09000016_Total LA expenditure per pound in unallocated reserves</v>
      </c>
      <c r="B429" s="31" t="s">
        <v>315</v>
      </c>
      <c r="C429" s="31" t="s">
        <v>316</v>
      </c>
      <c r="D429" s="31" t="s">
        <v>474</v>
      </c>
      <c r="E429" s="31" t="s">
        <v>475</v>
      </c>
      <c r="F429" s="31" t="s">
        <v>215</v>
      </c>
      <c r="G429" s="31" t="s">
        <v>176</v>
      </c>
      <c r="H429" s="31" t="s">
        <v>476</v>
      </c>
      <c r="I429" s="31">
        <v>24.492578129999998</v>
      </c>
      <c r="J429" s="31">
        <f t="shared" si="15"/>
        <v>24.492578129999998</v>
      </c>
      <c r="K429" s="31"/>
      <c r="L429" s="31"/>
    </row>
    <row r="430" spans="1:12" x14ac:dyDescent="0.45">
      <c r="A430" s="31" t="str">
        <f t="shared" si="14"/>
        <v>E09000018_Total LA expenditure per pound in unallocated reserves</v>
      </c>
      <c r="B430" s="31" t="s">
        <v>323</v>
      </c>
      <c r="C430" s="31" t="s">
        <v>324</v>
      </c>
      <c r="D430" s="31" t="s">
        <v>474</v>
      </c>
      <c r="E430" s="31" t="s">
        <v>475</v>
      </c>
      <c r="F430" s="31" t="s">
        <v>215</v>
      </c>
      <c r="G430" s="31" t="s">
        <v>176</v>
      </c>
      <c r="H430" s="31" t="s">
        <v>476</v>
      </c>
      <c r="I430" s="31">
        <v>31.922805749999998</v>
      </c>
      <c r="J430" s="31">
        <f t="shared" si="15"/>
        <v>31.922805749999998</v>
      </c>
      <c r="K430" s="31"/>
      <c r="L430" s="31"/>
    </row>
    <row r="431" spans="1:12" x14ac:dyDescent="0.45">
      <c r="A431" s="31" t="str">
        <f t="shared" si="14"/>
        <v>E09000011_Total LA expenditure per pound in unallocated reserves</v>
      </c>
      <c r="B431" s="31" t="s">
        <v>518</v>
      </c>
      <c r="C431" s="31" t="s">
        <v>519</v>
      </c>
      <c r="D431" s="31" t="s">
        <v>474</v>
      </c>
      <c r="E431" s="31" t="s">
        <v>475</v>
      </c>
      <c r="F431" s="31" t="s">
        <v>215</v>
      </c>
      <c r="G431" s="31" t="s">
        <v>176</v>
      </c>
      <c r="H431" s="31" t="s">
        <v>476</v>
      </c>
      <c r="I431" s="31">
        <v>42.831520439999998</v>
      </c>
      <c r="J431" s="31">
        <f t="shared" si="15"/>
        <v>42.831520439999998</v>
      </c>
      <c r="K431" s="31"/>
      <c r="L431" s="31"/>
    </row>
    <row r="432" spans="1:12" x14ac:dyDescent="0.45">
      <c r="A432" s="31" t="str">
        <f t="shared" si="14"/>
        <v>E09000023_Total LA expenditure per pound in unallocated reserves</v>
      </c>
      <c r="B432" s="31" t="s">
        <v>343</v>
      </c>
      <c r="C432" s="31" t="s">
        <v>344</v>
      </c>
      <c r="D432" s="31" t="s">
        <v>474</v>
      </c>
      <c r="E432" s="31" t="s">
        <v>475</v>
      </c>
      <c r="F432" s="31" t="s">
        <v>215</v>
      </c>
      <c r="G432" s="31" t="s">
        <v>176</v>
      </c>
      <c r="H432" s="31" t="s">
        <v>476</v>
      </c>
      <c r="I432" s="31">
        <v>29.259046730000001</v>
      </c>
      <c r="J432" s="31">
        <f t="shared" si="15"/>
        <v>29.259046730000001</v>
      </c>
      <c r="K432" s="31"/>
      <c r="L432" s="31"/>
    </row>
    <row r="433" spans="1:12" x14ac:dyDescent="0.45">
      <c r="A433" s="31" t="str">
        <f t="shared" si="14"/>
        <v>E10000009_Total LA expenditure per pound in unallocated reserves</v>
      </c>
      <c r="B433" s="31" t="s">
        <v>295</v>
      </c>
      <c r="C433" s="31" t="s">
        <v>296</v>
      </c>
      <c r="D433" s="31" t="s">
        <v>474</v>
      </c>
      <c r="E433" s="31" t="s">
        <v>475</v>
      </c>
      <c r="F433" s="31" t="s">
        <v>215</v>
      </c>
      <c r="G433" s="31" t="s">
        <v>176</v>
      </c>
      <c r="H433" s="31" t="s">
        <v>476</v>
      </c>
      <c r="I433" s="31">
        <v>28.65095548</v>
      </c>
      <c r="J433" s="31">
        <f t="shared" si="15"/>
        <v>28.65095548</v>
      </c>
      <c r="K433" s="31"/>
      <c r="L433" s="31"/>
    </row>
    <row r="434" spans="1:12" x14ac:dyDescent="0.45">
      <c r="A434" s="31" t="str">
        <f t="shared" si="14"/>
        <v>E09000021_Total LA expenditure per pound in unallocated reserves</v>
      </c>
      <c r="B434" s="31" t="s">
        <v>520</v>
      </c>
      <c r="C434" s="31" t="s">
        <v>521</v>
      </c>
      <c r="D434" s="31" t="s">
        <v>474</v>
      </c>
      <c r="E434" s="31" t="s">
        <v>475</v>
      </c>
      <c r="F434" s="31" t="s">
        <v>215</v>
      </c>
      <c r="G434" s="31" t="s">
        <v>176</v>
      </c>
      <c r="H434" s="31" t="s">
        <v>476</v>
      </c>
      <c r="I434" s="31">
        <v>17.92198402</v>
      </c>
      <c r="J434" s="31">
        <f t="shared" si="15"/>
        <v>17.92198402</v>
      </c>
      <c r="K434" s="31"/>
      <c r="L434" s="31"/>
    </row>
    <row r="435" spans="1:12" x14ac:dyDescent="0.45">
      <c r="A435" s="31" t="str">
        <f t="shared" si="14"/>
        <v>E06000024_Total LA expenditure per pound in unallocated reserves</v>
      </c>
      <c r="B435" s="31" t="s">
        <v>367</v>
      </c>
      <c r="C435" s="31" t="s">
        <v>522</v>
      </c>
      <c r="D435" s="31" t="s">
        <v>474</v>
      </c>
      <c r="E435" s="31" t="s">
        <v>475</v>
      </c>
      <c r="F435" s="31" t="s">
        <v>215</v>
      </c>
      <c r="G435" s="31" t="s">
        <v>176</v>
      </c>
      <c r="H435" s="31" t="s">
        <v>476</v>
      </c>
      <c r="I435" s="31">
        <v>23.583757609999999</v>
      </c>
      <c r="J435" s="31">
        <f t="shared" si="15"/>
        <v>23.583757609999999</v>
      </c>
      <c r="K435" s="31"/>
      <c r="L435" s="31"/>
    </row>
    <row r="436" spans="1:12" x14ac:dyDescent="0.45">
      <c r="A436" s="31" t="str">
        <f t="shared" si="14"/>
        <v>E09000014_Total LA expenditure per pound in unallocated reserves</v>
      </c>
      <c r="B436" s="31" t="s">
        <v>311</v>
      </c>
      <c r="C436" s="31" t="s">
        <v>312</v>
      </c>
      <c r="D436" s="31" t="s">
        <v>474</v>
      </c>
      <c r="E436" s="31" t="s">
        <v>475</v>
      </c>
      <c r="F436" s="31" t="s">
        <v>215</v>
      </c>
      <c r="G436" s="31" t="s">
        <v>176</v>
      </c>
      <c r="H436" s="31" t="s">
        <v>476</v>
      </c>
      <c r="I436" s="31">
        <v>29.73924427</v>
      </c>
      <c r="J436" s="31">
        <f t="shared" si="15"/>
        <v>29.73924427</v>
      </c>
      <c r="K436" s="31"/>
      <c r="L436" s="31"/>
    </row>
    <row r="437" spans="1:12" x14ac:dyDescent="0.45">
      <c r="A437" s="31" t="str">
        <f t="shared" si="14"/>
        <v>E09000031_Total LA expenditure per pound in unallocated reserves</v>
      </c>
      <c r="B437" s="31" t="s">
        <v>448</v>
      </c>
      <c r="C437" s="31" t="s">
        <v>449</v>
      </c>
      <c r="D437" s="31" t="s">
        <v>474</v>
      </c>
      <c r="E437" s="31" t="s">
        <v>475</v>
      </c>
      <c r="F437" s="31" t="s">
        <v>215</v>
      </c>
      <c r="G437" s="31" t="s">
        <v>176</v>
      </c>
      <c r="H437" s="31" t="s">
        <v>476</v>
      </c>
      <c r="I437" s="31">
        <v>28.845525670000001</v>
      </c>
      <c r="J437" s="31">
        <f t="shared" si="15"/>
        <v>28.845525670000001</v>
      </c>
      <c r="K437" s="31"/>
      <c r="L437" s="31"/>
    </row>
    <row r="438" spans="1:12" x14ac:dyDescent="0.45">
      <c r="A438" s="31" t="str">
        <f t="shared" si="14"/>
        <v>E06000043_Total LA expenditure per pound in unallocated reserves</v>
      </c>
      <c r="B438" s="31" t="s">
        <v>263</v>
      </c>
      <c r="C438" s="31" t="s">
        <v>523</v>
      </c>
      <c r="D438" s="31" t="s">
        <v>474</v>
      </c>
      <c r="E438" s="31" t="s">
        <v>475</v>
      </c>
      <c r="F438" s="31" t="s">
        <v>215</v>
      </c>
      <c r="G438" s="31" t="s">
        <v>176</v>
      </c>
      <c r="H438" s="31" t="s">
        <v>476</v>
      </c>
      <c r="I438" s="31">
        <v>29.032362030000002</v>
      </c>
      <c r="J438" s="31">
        <f t="shared" si="15"/>
        <v>29.032362030000002</v>
      </c>
      <c r="K438" s="31"/>
      <c r="L438" s="31"/>
    </row>
    <row r="439" spans="1:12" x14ac:dyDescent="0.45">
      <c r="A439" s="31" t="str">
        <f t="shared" si="14"/>
        <v>E08000022_Total LA expenditure per pound in unallocated reserves</v>
      </c>
      <c r="B439" s="31" t="s">
        <v>524</v>
      </c>
      <c r="C439" s="31" t="s">
        <v>525</v>
      </c>
      <c r="D439" s="31" t="s">
        <v>474</v>
      </c>
      <c r="E439" s="31" t="s">
        <v>475</v>
      </c>
      <c r="F439" s="31" t="s">
        <v>215</v>
      </c>
      <c r="G439" s="31" t="s">
        <v>176</v>
      </c>
      <c r="H439" s="31" t="s">
        <v>476</v>
      </c>
      <c r="I439" s="31">
        <v>46.754850089999998</v>
      </c>
      <c r="J439" s="31">
        <f t="shared" si="15"/>
        <v>46.754850089999998</v>
      </c>
      <c r="K439" s="31"/>
      <c r="L439" s="31"/>
    </row>
    <row r="440" spans="1:12" x14ac:dyDescent="0.45">
      <c r="A440" s="31" t="str">
        <f t="shared" si="14"/>
        <v>E06000010_Total LA expenditure per pound in unallocated reserves</v>
      </c>
      <c r="B440" s="31" t="s">
        <v>329</v>
      </c>
      <c r="C440" s="31" t="s">
        <v>526</v>
      </c>
      <c r="D440" s="31" t="s">
        <v>474</v>
      </c>
      <c r="E440" s="31" t="s">
        <v>475</v>
      </c>
      <c r="F440" s="31" t="s">
        <v>215</v>
      </c>
      <c r="G440" s="31" t="s">
        <v>176</v>
      </c>
      <c r="H440" s="31" t="s">
        <v>476</v>
      </c>
      <c r="I440" s="31">
        <v>24.46128933</v>
      </c>
      <c r="J440" s="31">
        <f t="shared" si="15"/>
        <v>24.46128933</v>
      </c>
      <c r="K440" s="31"/>
      <c r="L440" s="31"/>
    </row>
    <row r="441" spans="1:12" x14ac:dyDescent="0.45">
      <c r="A441" s="31" t="str">
        <f t="shared" si="14"/>
        <v>E09000002_Total LA expenditure per pound in unallocated reserves</v>
      </c>
      <c r="B441" s="31" t="s">
        <v>227</v>
      </c>
      <c r="C441" s="31" t="s">
        <v>527</v>
      </c>
      <c r="D441" s="31" t="s">
        <v>474</v>
      </c>
      <c r="E441" s="31" t="s">
        <v>475</v>
      </c>
      <c r="F441" s="31" t="s">
        <v>215</v>
      </c>
      <c r="G441" s="31" t="s">
        <v>176</v>
      </c>
      <c r="H441" s="31" t="s">
        <v>476</v>
      </c>
      <c r="I441" s="31">
        <v>22.967704049999998</v>
      </c>
      <c r="J441" s="31">
        <f t="shared" si="15"/>
        <v>22.967704049999998</v>
      </c>
      <c r="K441" s="31"/>
      <c r="L441" s="31"/>
    </row>
    <row r="442" spans="1:12" x14ac:dyDescent="0.45">
      <c r="A442" s="31" t="str">
        <f t="shared" si="14"/>
        <v>E10000013_Total LA expenditure per pound in unallocated reserves</v>
      </c>
      <c r="B442" s="31" t="s">
        <v>307</v>
      </c>
      <c r="C442" s="31" t="s">
        <v>308</v>
      </c>
      <c r="D442" s="31" t="s">
        <v>474</v>
      </c>
      <c r="E442" s="31" t="s">
        <v>475</v>
      </c>
      <c r="F442" s="31" t="s">
        <v>215</v>
      </c>
      <c r="G442" s="31" t="s">
        <v>176</v>
      </c>
      <c r="H442" s="31" t="s">
        <v>476</v>
      </c>
      <c r="I442" s="31">
        <v>37.824460039999998</v>
      </c>
      <c r="J442" s="31">
        <f t="shared" si="15"/>
        <v>37.824460039999998</v>
      </c>
      <c r="K442" s="31"/>
      <c r="L442" s="31"/>
    </row>
    <row r="443" spans="1:12" x14ac:dyDescent="0.45">
      <c r="A443" s="31" t="str">
        <f t="shared" si="14"/>
        <v>E10000027_Total LA expenditure per pound in unallocated reserves</v>
      </c>
      <c r="B443" s="31" t="s">
        <v>406</v>
      </c>
      <c r="C443" s="31" t="s">
        <v>407</v>
      </c>
      <c r="D443" s="31" t="s">
        <v>474</v>
      </c>
      <c r="E443" s="31" t="s">
        <v>475</v>
      </c>
      <c r="F443" s="31" t="s">
        <v>215</v>
      </c>
      <c r="G443" s="31" t="s">
        <v>176</v>
      </c>
      <c r="H443" s="31" t="s">
        <v>476</v>
      </c>
      <c r="I443" s="31">
        <v>15.135817490000001</v>
      </c>
      <c r="J443" s="31">
        <f t="shared" si="15"/>
        <v>15.135817490000001</v>
      </c>
      <c r="K443" s="31"/>
      <c r="L443" s="31"/>
    </row>
    <row r="444" spans="1:12" x14ac:dyDescent="0.45">
      <c r="A444" s="31" t="str">
        <f t="shared" si="14"/>
        <v>E06000047_Total LA expenditure per pound in unallocated reserves</v>
      </c>
      <c r="B444" s="31" t="s">
        <v>528</v>
      </c>
      <c r="C444" s="31" t="s">
        <v>529</v>
      </c>
      <c r="D444" s="31" t="s">
        <v>474</v>
      </c>
      <c r="E444" s="31" t="s">
        <v>475</v>
      </c>
      <c r="F444" s="31" t="s">
        <v>215</v>
      </c>
      <c r="G444" s="31" t="s">
        <v>176</v>
      </c>
      <c r="H444" s="31" t="s">
        <v>476</v>
      </c>
      <c r="I444" s="31">
        <v>30.275233010000001</v>
      </c>
      <c r="J444" s="31">
        <f t="shared" si="15"/>
        <v>30.275233010000001</v>
      </c>
      <c r="K444" s="31"/>
      <c r="L444" s="31"/>
    </row>
    <row r="445" spans="1:12" x14ac:dyDescent="0.45">
      <c r="A445" s="31" t="str">
        <f t="shared" si="14"/>
        <v>E08000024_Total LA expenditure per pound in unallocated reserves</v>
      </c>
      <c r="B445" s="31" t="s">
        <v>428</v>
      </c>
      <c r="C445" s="31" t="s">
        <v>429</v>
      </c>
      <c r="D445" s="31" t="s">
        <v>474</v>
      </c>
      <c r="E445" s="31" t="s">
        <v>475</v>
      </c>
      <c r="F445" s="31" t="s">
        <v>215</v>
      </c>
      <c r="G445" s="31" t="s">
        <v>176</v>
      </c>
      <c r="H445" s="31" t="s">
        <v>476</v>
      </c>
      <c r="I445" s="31">
        <v>29.222750000000001</v>
      </c>
      <c r="J445" s="31">
        <f t="shared" si="15"/>
        <v>29.222750000000001</v>
      </c>
      <c r="K445" s="31"/>
      <c r="L445" s="31"/>
    </row>
    <row r="446" spans="1:12" x14ac:dyDescent="0.45">
      <c r="A446" s="31" t="str">
        <f t="shared" si="14"/>
        <v>E08000012_Total LA expenditure per pound in unallocated reserves</v>
      </c>
      <c r="B446" s="31" t="s">
        <v>347</v>
      </c>
      <c r="C446" s="31" t="s">
        <v>348</v>
      </c>
      <c r="D446" s="31" t="s">
        <v>474</v>
      </c>
      <c r="E446" s="31" t="s">
        <v>475</v>
      </c>
      <c r="F446" s="31" t="s">
        <v>215</v>
      </c>
      <c r="G446" s="31" t="s">
        <v>176</v>
      </c>
      <c r="H446" s="31" t="s">
        <v>476</v>
      </c>
      <c r="I446" s="31">
        <v>51.90019006</v>
      </c>
      <c r="J446" s="31">
        <f t="shared" si="15"/>
        <v>51.90019006</v>
      </c>
      <c r="K446" s="31"/>
      <c r="L446" s="31"/>
    </row>
    <row r="447" spans="1:12" x14ac:dyDescent="0.45">
      <c r="A447" s="31" t="str">
        <f t="shared" si="14"/>
        <v>E08000023_Total LA expenditure per pound in unallocated reserves</v>
      </c>
      <c r="B447" s="31" t="s">
        <v>410</v>
      </c>
      <c r="C447" s="31" t="s">
        <v>411</v>
      </c>
      <c r="D447" s="31" t="s">
        <v>474</v>
      </c>
      <c r="E447" s="31" t="s">
        <v>475</v>
      </c>
      <c r="F447" s="31" t="s">
        <v>215</v>
      </c>
      <c r="G447" s="31" t="s">
        <v>176</v>
      </c>
      <c r="H447" s="31" t="s">
        <v>476</v>
      </c>
      <c r="I447" s="31">
        <v>25.647071239999999</v>
      </c>
      <c r="J447" s="31">
        <f t="shared" si="15"/>
        <v>25.647071239999999</v>
      </c>
      <c r="K447" s="31"/>
      <c r="L447" s="31"/>
    </row>
    <row r="448" spans="1:12" x14ac:dyDescent="0.45">
      <c r="A448" s="31" t="str">
        <f t="shared" si="14"/>
        <v>E06000003_Total LA expenditure per pound in unallocated reserves</v>
      </c>
      <c r="B448" s="31" t="s">
        <v>387</v>
      </c>
      <c r="C448" s="31" t="s">
        <v>530</v>
      </c>
      <c r="D448" s="31" t="s">
        <v>474</v>
      </c>
      <c r="E448" s="31" t="s">
        <v>475</v>
      </c>
      <c r="F448" s="31" t="s">
        <v>215</v>
      </c>
      <c r="G448" s="31" t="s">
        <v>176</v>
      </c>
      <c r="H448" s="31" t="s">
        <v>476</v>
      </c>
      <c r="I448" s="31">
        <v>37.229289950000002</v>
      </c>
      <c r="J448" s="31">
        <f t="shared" si="15"/>
        <v>37.229289950000002</v>
      </c>
      <c r="K448" s="31"/>
      <c r="L448" s="31"/>
    </row>
    <row r="449" spans="1:12" x14ac:dyDescent="0.45">
      <c r="A449" s="31" t="str">
        <f t="shared" si="14"/>
        <v>E06000006_Total LA expenditure per pound in unallocated reserves</v>
      </c>
      <c r="B449" s="31" t="s">
        <v>531</v>
      </c>
      <c r="C449" s="31" t="s">
        <v>532</v>
      </c>
      <c r="D449" s="31" t="s">
        <v>474</v>
      </c>
      <c r="E449" s="31" t="s">
        <v>475</v>
      </c>
      <c r="F449" s="31" t="s">
        <v>215</v>
      </c>
      <c r="G449" s="31" t="s">
        <v>176</v>
      </c>
      <c r="H449" s="31" t="s">
        <v>476</v>
      </c>
      <c r="I449" s="31">
        <v>33.616523299999997</v>
      </c>
      <c r="J449" s="31">
        <f t="shared" si="15"/>
        <v>33.616523299999997</v>
      </c>
      <c r="K449" s="31"/>
      <c r="L449" s="31"/>
    </row>
    <row r="450" spans="1:12" x14ac:dyDescent="0.45">
      <c r="A450" s="31" t="str">
        <f t="shared" si="14"/>
        <v>E06000001_Total LA expenditure per pound in unallocated reserves</v>
      </c>
      <c r="B450" s="31" t="s">
        <v>313</v>
      </c>
      <c r="C450" s="31" t="s">
        <v>533</v>
      </c>
      <c r="D450" s="31" t="s">
        <v>474</v>
      </c>
      <c r="E450" s="31" t="s">
        <v>475</v>
      </c>
      <c r="F450" s="31" t="s">
        <v>215</v>
      </c>
      <c r="G450" s="31" t="s">
        <v>176</v>
      </c>
      <c r="H450" s="31" t="s">
        <v>476</v>
      </c>
      <c r="I450" s="31">
        <v>35.218374259999997</v>
      </c>
      <c r="J450" s="31">
        <f t="shared" si="15"/>
        <v>35.218374259999997</v>
      </c>
      <c r="K450" s="31"/>
      <c r="L450" s="31"/>
    </row>
    <row r="451" spans="1:12" x14ac:dyDescent="0.45">
      <c r="A451" s="31" t="str">
        <f t="shared" ref="A451:A514" si="16">CONCATENATE(B451,"_",G451)</f>
        <v>E08000020_Total LA expenditure per pound in unallocated reserves</v>
      </c>
      <c r="B451" s="31" t="s">
        <v>305</v>
      </c>
      <c r="C451" s="31" t="s">
        <v>306</v>
      </c>
      <c r="D451" s="31" t="s">
        <v>474</v>
      </c>
      <c r="E451" s="31" t="s">
        <v>475</v>
      </c>
      <c r="F451" s="31" t="s">
        <v>215</v>
      </c>
      <c r="G451" s="31" t="s">
        <v>176</v>
      </c>
      <c r="H451" s="31" t="s">
        <v>476</v>
      </c>
      <c r="I451" s="31">
        <v>20.247315459999999</v>
      </c>
      <c r="J451" s="31">
        <f t="shared" si="15"/>
        <v>20.247315459999999</v>
      </c>
      <c r="K451" s="31"/>
      <c r="L451" s="31"/>
    </row>
    <row r="452" spans="1:12" x14ac:dyDescent="0.45">
      <c r="A452" s="31" t="str">
        <f t="shared" si="16"/>
        <v>E08000003_Total LA expenditure per pound in unallocated reserves</v>
      </c>
      <c r="B452" s="31" t="s">
        <v>349</v>
      </c>
      <c r="C452" s="31" t="s">
        <v>350</v>
      </c>
      <c r="D452" s="31" t="s">
        <v>474</v>
      </c>
      <c r="E452" s="31" t="s">
        <v>475</v>
      </c>
      <c r="F452" s="31" t="s">
        <v>215</v>
      </c>
      <c r="G452" s="31" t="s">
        <v>176</v>
      </c>
      <c r="H452" s="31" t="s">
        <v>476</v>
      </c>
      <c r="I452" s="31">
        <v>39.29532296</v>
      </c>
      <c r="J452" s="31">
        <f t="shared" si="15"/>
        <v>39.29532296</v>
      </c>
      <c r="K452" s="31"/>
      <c r="L452" s="31"/>
    </row>
    <row r="453" spans="1:12" x14ac:dyDescent="0.45">
      <c r="A453" s="31" t="str">
        <f t="shared" si="16"/>
        <v>E06000036_Total LA expenditure per pound in unallocated reserves</v>
      </c>
      <c r="B453" s="31" t="s">
        <v>257</v>
      </c>
      <c r="C453" s="31" t="s">
        <v>534</v>
      </c>
      <c r="D453" s="31" t="s">
        <v>474</v>
      </c>
      <c r="E453" s="31" t="s">
        <v>475</v>
      </c>
      <c r="F453" s="31" t="s">
        <v>215</v>
      </c>
      <c r="G453" s="31" t="s">
        <v>176</v>
      </c>
      <c r="H453" s="31" t="s">
        <v>476</v>
      </c>
      <c r="I453" s="31">
        <v>18.350220749999998</v>
      </c>
      <c r="J453" s="31">
        <f t="shared" si="15"/>
        <v>18.350220749999998</v>
      </c>
      <c r="K453" s="31"/>
      <c r="L453" s="31"/>
    </row>
    <row r="454" spans="1:12" x14ac:dyDescent="0.45">
      <c r="A454" s="31" t="str">
        <f t="shared" si="16"/>
        <v>E08000028_Total LA expenditure per pound in unallocated reserves</v>
      </c>
      <c r="B454" s="31" t="s">
        <v>397</v>
      </c>
      <c r="C454" s="31" t="s">
        <v>398</v>
      </c>
      <c r="D454" s="31" t="s">
        <v>474</v>
      </c>
      <c r="E454" s="31" t="s">
        <v>475</v>
      </c>
      <c r="F454" s="31" t="s">
        <v>215</v>
      </c>
      <c r="G454" s="31" t="s">
        <v>176</v>
      </c>
      <c r="H454" s="31" t="s">
        <v>476</v>
      </c>
      <c r="I454" s="31">
        <v>44.629605499999997</v>
      </c>
      <c r="J454" s="31">
        <f t="shared" si="15"/>
        <v>44.629605499999997</v>
      </c>
      <c r="K454" s="31"/>
      <c r="L454" s="31"/>
    </row>
    <row r="455" spans="1:12" x14ac:dyDescent="0.45">
      <c r="A455" s="31" t="str">
        <f t="shared" si="16"/>
        <v>E10000007_Total LA expenditure per pound in unallocated reserves</v>
      </c>
      <c r="B455" s="31" t="s">
        <v>291</v>
      </c>
      <c r="C455" s="31" t="s">
        <v>292</v>
      </c>
      <c r="D455" s="31" t="s">
        <v>474</v>
      </c>
      <c r="E455" s="31" t="s">
        <v>475</v>
      </c>
      <c r="F455" s="31" t="s">
        <v>215</v>
      </c>
      <c r="G455" s="31" t="s">
        <v>176</v>
      </c>
      <c r="H455" s="31" t="s">
        <v>476</v>
      </c>
      <c r="I455" s="31">
        <v>15.048799750000001</v>
      </c>
      <c r="J455" s="31">
        <f t="shared" si="15"/>
        <v>15.048799750000001</v>
      </c>
      <c r="K455" s="31"/>
      <c r="L455" s="31"/>
    </row>
    <row r="456" spans="1:12" x14ac:dyDescent="0.45">
      <c r="A456" s="31" t="str">
        <f t="shared" si="16"/>
        <v>E06000013_Total LA expenditure per pound in unallocated reserves</v>
      </c>
      <c r="B456" s="31" t="s">
        <v>365</v>
      </c>
      <c r="C456" s="31" t="s">
        <v>535</v>
      </c>
      <c r="D456" s="31" t="s">
        <v>474</v>
      </c>
      <c r="E456" s="31" t="s">
        <v>475</v>
      </c>
      <c r="F456" s="31" t="s">
        <v>215</v>
      </c>
      <c r="G456" s="31" t="s">
        <v>176</v>
      </c>
      <c r="H456" s="31" t="s">
        <v>476</v>
      </c>
      <c r="I456" s="31">
        <v>32.527830979999997</v>
      </c>
      <c r="J456" s="31">
        <f t="shared" si="15"/>
        <v>32.527830979999997</v>
      </c>
      <c r="K456" s="31"/>
      <c r="L456" s="31"/>
    </row>
    <row r="457" spans="1:12" x14ac:dyDescent="0.45">
      <c r="A457" s="31" t="str">
        <f t="shared" si="16"/>
        <v>E10000002_Total LA expenditure per pound in unallocated reserves</v>
      </c>
      <c r="B457" s="31" t="s">
        <v>269</v>
      </c>
      <c r="C457" s="31" t="s">
        <v>270</v>
      </c>
      <c r="D457" s="31" t="s">
        <v>474</v>
      </c>
      <c r="E457" s="31" t="s">
        <v>475</v>
      </c>
      <c r="F457" s="31" t="s">
        <v>215</v>
      </c>
      <c r="G457" s="31" t="s">
        <v>176</v>
      </c>
      <c r="H457" s="31" t="s">
        <v>476</v>
      </c>
      <c r="I457" s="31">
        <v>24.905436600000002</v>
      </c>
      <c r="J457" s="31">
        <f t="shared" si="15"/>
        <v>24.905436600000002</v>
      </c>
      <c r="K457" s="31"/>
      <c r="L457" s="31"/>
    </row>
    <row r="458" spans="1:12" x14ac:dyDescent="0.45">
      <c r="A458" s="31" t="str">
        <f t="shared" si="16"/>
        <v>E10000021_Total LA expenditure per pound in unallocated reserves</v>
      </c>
      <c r="B458" s="31" t="s">
        <v>371</v>
      </c>
      <c r="C458" s="31" t="s">
        <v>372</v>
      </c>
      <c r="D458" s="31" t="s">
        <v>474</v>
      </c>
      <c r="E458" s="31" t="s">
        <v>475</v>
      </c>
      <c r="F458" s="31" t="s">
        <v>215</v>
      </c>
      <c r="G458" s="31" t="s">
        <v>176</v>
      </c>
      <c r="H458" s="31" t="s">
        <v>476</v>
      </c>
      <c r="I458" s="31">
        <v>25.06979475</v>
      </c>
      <c r="J458" s="31">
        <f t="shared" si="15"/>
        <v>25.06979475</v>
      </c>
      <c r="K458" s="31"/>
      <c r="L458" s="31"/>
    </row>
    <row r="459" spans="1:12" x14ac:dyDescent="0.45">
      <c r="A459" s="31" t="str">
        <f t="shared" si="16"/>
        <v>E08000033_Total LA expenditure per pound in unallocated reserves</v>
      </c>
      <c r="B459" s="31" t="s">
        <v>273</v>
      </c>
      <c r="C459" s="31" t="s">
        <v>274</v>
      </c>
      <c r="D459" s="31" t="s">
        <v>474</v>
      </c>
      <c r="E459" s="31" t="s">
        <v>475</v>
      </c>
      <c r="F459" s="31" t="s">
        <v>215</v>
      </c>
      <c r="G459" s="31" t="s">
        <v>176</v>
      </c>
      <c r="H459" s="31" t="s">
        <v>476</v>
      </c>
      <c r="I459" s="31">
        <v>47.489018530000003</v>
      </c>
      <c r="J459" s="31">
        <f t="shared" si="15"/>
        <v>47.489018530000003</v>
      </c>
      <c r="K459" s="31"/>
      <c r="L459" s="31"/>
    </row>
    <row r="460" spans="1:12" x14ac:dyDescent="0.45">
      <c r="A460" s="31" t="str">
        <f t="shared" si="16"/>
        <v>E06000004_Total LA expenditure per pound in unallocated reserves</v>
      </c>
      <c r="B460" s="31" t="s">
        <v>422</v>
      </c>
      <c r="C460" s="31" t="s">
        <v>536</v>
      </c>
      <c r="D460" s="31" t="s">
        <v>474</v>
      </c>
      <c r="E460" s="31" t="s">
        <v>475</v>
      </c>
      <c r="F460" s="31" t="s">
        <v>215</v>
      </c>
      <c r="G460" s="31" t="s">
        <v>176</v>
      </c>
      <c r="H460" s="31" t="s">
        <v>476</v>
      </c>
      <c r="I460" s="31">
        <v>29.902476969999999</v>
      </c>
      <c r="J460" s="31">
        <f t="shared" si="15"/>
        <v>29.902476969999999</v>
      </c>
      <c r="K460" s="31"/>
      <c r="L460" s="31"/>
    </row>
    <row r="461" spans="1:12" x14ac:dyDescent="0.45">
      <c r="A461" s="31" t="str">
        <f t="shared" si="16"/>
        <v>E08000013_Total LA expenditure per pound in unallocated reserves</v>
      </c>
      <c r="B461" s="31" t="s">
        <v>416</v>
      </c>
      <c r="C461" s="31" t="s">
        <v>537</v>
      </c>
      <c r="D461" s="31" t="s">
        <v>474</v>
      </c>
      <c r="E461" s="31" t="s">
        <v>475</v>
      </c>
      <c r="F461" s="31" t="s">
        <v>215</v>
      </c>
      <c r="G461" s="31" t="s">
        <v>176</v>
      </c>
      <c r="H461" s="31" t="s">
        <v>476</v>
      </c>
      <c r="I461" s="31">
        <v>15.228007760000001</v>
      </c>
      <c r="J461" s="31">
        <f t="shared" si="15"/>
        <v>15.228007760000001</v>
      </c>
      <c r="K461" s="31"/>
      <c r="L461" s="31"/>
    </row>
    <row r="462" spans="1:12" x14ac:dyDescent="0.45">
      <c r="A462" s="31" t="str">
        <f t="shared" si="16"/>
        <v>E06000007_Total LA expenditure per pound in unallocated reserves</v>
      </c>
      <c r="B462" s="31" t="s">
        <v>452</v>
      </c>
      <c r="C462" s="31" t="s">
        <v>538</v>
      </c>
      <c r="D462" s="31" t="s">
        <v>474</v>
      </c>
      <c r="E462" s="31" t="s">
        <v>475</v>
      </c>
      <c r="F462" s="31" t="s">
        <v>215</v>
      </c>
      <c r="G462" s="31" t="s">
        <v>176</v>
      </c>
      <c r="H462" s="31" t="s">
        <v>476</v>
      </c>
      <c r="I462" s="31">
        <v>293.70638539999999</v>
      </c>
      <c r="J462" s="31">
        <f t="shared" si="15"/>
        <v>293.70638539999999</v>
      </c>
      <c r="K462" s="31"/>
      <c r="L462" s="31"/>
    </row>
    <row r="463" spans="1:12" x14ac:dyDescent="0.45">
      <c r="A463" s="31" t="str">
        <f t="shared" si="16"/>
        <v>E08000021_Total LA expenditure per pound in unallocated reserves</v>
      </c>
      <c r="B463" s="31" t="s">
        <v>357</v>
      </c>
      <c r="C463" s="31" t="s">
        <v>358</v>
      </c>
      <c r="D463" s="31" t="s">
        <v>474</v>
      </c>
      <c r="E463" s="31" t="s">
        <v>475</v>
      </c>
      <c r="F463" s="31" t="s">
        <v>215</v>
      </c>
      <c r="G463" s="31" t="s">
        <v>176</v>
      </c>
      <c r="H463" s="31" t="s">
        <v>476</v>
      </c>
      <c r="I463" s="31">
        <v>43.75382338</v>
      </c>
      <c r="J463" s="31">
        <f t="shared" si="15"/>
        <v>43.75382338</v>
      </c>
      <c r="K463" s="31"/>
      <c r="L463" s="31"/>
    </row>
    <row r="464" spans="1:12" x14ac:dyDescent="0.45">
      <c r="A464" s="31" t="str">
        <f t="shared" si="16"/>
        <v>E08000002_Total LA expenditure per pound in unallocated reserves</v>
      </c>
      <c r="B464" s="31" t="s">
        <v>271</v>
      </c>
      <c r="C464" s="31" t="s">
        <v>272</v>
      </c>
      <c r="D464" s="31" t="s">
        <v>474</v>
      </c>
      <c r="E464" s="31" t="s">
        <v>475</v>
      </c>
      <c r="F464" s="31" t="s">
        <v>215</v>
      </c>
      <c r="G464" s="31" t="s">
        <v>176</v>
      </c>
      <c r="H464" s="31" t="s">
        <v>476</v>
      </c>
      <c r="I464" s="31">
        <v>37.903411699999999</v>
      </c>
      <c r="J464" s="31">
        <f t="shared" si="15"/>
        <v>37.903411699999999</v>
      </c>
      <c r="K464" s="31"/>
      <c r="L464" s="31"/>
    </row>
    <row r="465" spans="1:12" x14ac:dyDescent="0.45">
      <c r="A465" s="31" t="str">
        <f t="shared" si="16"/>
        <v>E08000004_Total LA expenditure per pound in unallocated reserves</v>
      </c>
      <c r="B465" s="31" t="s">
        <v>375</v>
      </c>
      <c r="C465" s="31" t="s">
        <v>376</v>
      </c>
      <c r="D465" s="31" t="s">
        <v>474</v>
      </c>
      <c r="E465" s="31" t="s">
        <v>475</v>
      </c>
      <c r="F465" s="31" t="s">
        <v>215</v>
      </c>
      <c r="G465" s="31" t="s">
        <v>176</v>
      </c>
      <c r="H465" s="31" t="s">
        <v>476</v>
      </c>
      <c r="I465" s="31">
        <v>22.948787060000001</v>
      </c>
      <c r="J465" s="31">
        <f t="shared" si="15"/>
        <v>22.948787060000001</v>
      </c>
      <c r="K465" s="31"/>
      <c r="L465" s="31"/>
    </row>
    <row r="466" spans="1:12" x14ac:dyDescent="0.45">
      <c r="A466" s="31" t="str">
        <f t="shared" si="16"/>
        <v>E06000016_Total LA expenditure per pound in unallocated reserves</v>
      </c>
      <c r="B466" s="31" t="s">
        <v>341</v>
      </c>
      <c r="C466" s="31" t="s">
        <v>539</v>
      </c>
      <c r="D466" s="31" t="s">
        <v>474</v>
      </c>
      <c r="E466" s="31" t="s">
        <v>475</v>
      </c>
      <c r="F466" s="31" t="s">
        <v>215</v>
      </c>
      <c r="G466" s="31" t="s">
        <v>176</v>
      </c>
      <c r="H466" s="31" t="s">
        <v>476</v>
      </c>
      <c r="I466" s="31">
        <v>37.566293330000001</v>
      </c>
      <c r="J466" s="31">
        <f t="shared" si="15"/>
        <v>37.566293330000001</v>
      </c>
      <c r="K466" s="31"/>
      <c r="L466" s="31"/>
    </row>
    <row r="467" spans="1:12" x14ac:dyDescent="0.45">
      <c r="A467" s="31" t="str">
        <f t="shared" si="16"/>
        <v>E10000025_Total LA expenditure per pound in unallocated reserves</v>
      </c>
      <c r="B467" s="31" t="s">
        <v>377</v>
      </c>
      <c r="C467" s="31" t="s">
        <v>378</v>
      </c>
      <c r="D467" s="31" t="s">
        <v>474</v>
      </c>
      <c r="E467" s="31" t="s">
        <v>475</v>
      </c>
      <c r="F467" s="31" t="s">
        <v>215</v>
      </c>
      <c r="G467" s="31" t="s">
        <v>176</v>
      </c>
      <c r="H467" s="31" t="s">
        <v>476</v>
      </c>
      <c r="I467" s="31">
        <v>25.638875980000002</v>
      </c>
      <c r="J467" s="31">
        <f t="shared" si="15"/>
        <v>25.638875980000002</v>
      </c>
      <c r="K467" s="31"/>
      <c r="L467" s="31"/>
    </row>
    <row r="468" spans="1:12" x14ac:dyDescent="0.45">
      <c r="A468" s="31" t="str">
        <f t="shared" si="16"/>
        <v>E06000008_Total LA expenditure per pound in unallocated reserves</v>
      </c>
      <c r="B468" s="31" t="s">
        <v>247</v>
      </c>
      <c r="C468" s="31" t="s">
        <v>540</v>
      </c>
      <c r="D468" s="31" t="s">
        <v>474</v>
      </c>
      <c r="E468" s="31" t="s">
        <v>475</v>
      </c>
      <c r="F468" s="31" t="s">
        <v>215</v>
      </c>
      <c r="G468" s="31" t="s">
        <v>176</v>
      </c>
      <c r="H468" s="31" t="s">
        <v>476</v>
      </c>
      <c r="I468" s="31">
        <v>42.601152149999997</v>
      </c>
      <c r="J468" s="31">
        <f t="shared" si="15"/>
        <v>42.601152149999997</v>
      </c>
      <c r="K468" s="31"/>
      <c r="L468" s="31"/>
    </row>
    <row r="469" spans="1:12" x14ac:dyDescent="0.45">
      <c r="A469" s="31" t="str">
        <f t="shared" si="16"/>
        <v>E06000049_Total LA expenditure per pound in unallocated reserves</v>
      </c>
      <c r="B469" s="31" t="s">
        <v>541</v>
      </c>
      <c r="C469" s="31" t="s">
        <v>542</v>
      </c>
      <c r="D469" s="31" t="s">
        <v>474</v>
      </c>
      <c r="E469" s="31" t="s">
        <v>475</v>
      </c>
      <c r="F469" s="31" t="s">
        <v>215</v>
      </c>
      <c r="G469" s="31" t="s">
        <v>176</v>
      </c>
      <c r="H469" s="31" t="s">
        <v>476</v>
      </c>
      <c r="I469" s="31">
        <v>43.171384260000004</v>
      </c>
      <c r="J469" s="31">
        <f t="shared" si="15"/>
        <v>43.171384260000004</v>
      </c>
      <c r="K469" s="31"/>
      <c r="L469" s="31"/>
    </row>
    <row r="470" spans="1:12" x14ac:dyDescent="0.45">
      <c r="A470" s="31" t="str">
        <f t="shared" si="16"/>
        <v>E06000029_Total LA expenditure per pound in unallocated reserves</v>
      </c>
      <c r="B470" s="31" t="s">
        <v>543</v>
      </c>
      <c r="C470" s="31" t="s">
        <v>544</v>
      </c>
      <c r="D470" s="31" t="s">
        <v>474</v>
      </c>
      <c r="E470" s="31" t="s">
        <v>475</v>
      </c>
      <c r="F470" s="31" t="s">
        <v>215</v>
      </c>
      <c r="G470" s="31" t="s">
        <v>176</v>
      </c>
      <c r="H470" s="31" t="s">
        <v>476</v>
      </c>
      <c r="I470" s="31">
        <v>23.762795910000001</v>
      </c>
      <c r="J470" s="31">
        <f t="shared" si="15"/>
        <v>23.762795910000001</v>
      </c>
      <c r="K470" s="31"/>
      <c r="L470" s="31"/>
    </row>
    <row r="471" spans="1:12" x14ac:dyDescent="0.45">
      <c r="A471" s="31" t="str">
        <f t="shared" si="16"/>
        <v>E06000018_Total LA expenditure per pound in unallocated reserves</v>
      </c>
      <c r="B471" s="31" t="s">
        <v>373</v>
      </c>
      <c r="C471" s="31" t="s">
        <v>545</v>
      </c>
      <c r="D471" s="31" t="s">
        <v>474</v>
      </c>
      <c r="E471" s="31" t="s">
        <v>475</v>
      </c>
      <c r="F471" s="31" t="s">
        <v>215</v>
      </c>
      <c r="G471" s="31" t="s">
        <v>176</v>
      </c>
      <c r="H471" s="31" t="s">
        <v>476</v>
      </c>
      <c r="I471" s="31">
        <v>57.431289280000001</v>
      </c>
      <c r="J471" s="31">
        <f t="shared" si="15"/>
        <v>57.431289280000001</v>
      </c>
      <c r="K471" s="31"/>
      <c r="L471" s="31"/>
    </row>
    <row r="472" spans="1:12" x14ac:dyDescent="0.45">
      <c r="A472" s="31" t="str">
        <f t="shared" si="16"/>
        <v>E06000039_Total LA expenditure per pound in unallocated reserves</v>
      </c>
      <c r="B472" s="31" t="s">
        <v>404</v>
      </c>
      <c r="C472" s="31" t="s">
        <v>546</v>
      </c>
      <c r="D472" s="31" t="s">
        <v>474</v>
      </c>
      <c r="E472" s="31" t="s">
        <v>475</v>
      </c>
      <c r="F472" s="31" t="s">
        <v>215</v>
      </c>
      <c r="G472" s="31" t="s">
        <v>176</v>
      </c>
      <c r="H472" s="31" t="s">
        <v>476</v>
      </c>
      <c r="I472" s="31">
        <v>20.44823341</v>
      </c>
      <c r="J472" s="31">
        <f t="shared" si="15"/>
        <v>20.44823341</v>
      </c>
      <c r="K472" s="31"/>
      <c r="L472" s="31"/>
    </row>
    <row r="473" spans="1:12" x14ac:dyDescent="0.45">
      <c r="A473" s="31" t="str">
        <f t="shared" si="16"/>
        <v>E08000015_Total LA expenditure per pound in unallocated reserves</v>
      </c>
      <c r="B473" s="31" t="s">
        <v>464</v>
      </c>
      <c r="C473" s="31" t="s">
        <v>465</v>
      </c>
      <c r="D473" s="31" t="s">
        <v>474</v>
      </c>
      <c r="E473" s="31" t="s">
        <v>475</v>
      </c>
      <c r="F473" s="31" t="s">
        <v>215</v>
      </c>
      <c r="G473" s="31" t="s">
        <v>176</v>
      </c>
      <c r="H473" s="31" t="s">
        <v>476</v>
      </c>
      <c r="I473" s="31">
        <v>56.51821803</v>
      </c>
      <c r="J473" s="31">
        <f t="shared" si="15"/>
        <v>56.51821803</v>
      </c>
      <c r="K473" s="31"/>
      <c r="L473" s="31"/>
    </row>
    <row r="474" spans="1:12" x14ac:dyDescent="0.45">
      <c r="A474" s="31" t="str">
        <f t="shared" si="16"/>
        <v>E06000009_Total LA expenditure per pound in unallocated reserves</v>
      </c>
      <c r="B474" s="31" t="s">
        <v>249</v>
      </c>
      <c r="C474" s="31" t="s">
        <v>547</v>
      </c>
      <c r="D474" s="31" t="s">
        <v>474</v>
      </c>
      <c r="E474" s="31" t="s">
        <v>475</v>
      </c>
      <c r="F474" s="31" t="s">
        <v>215</v>
      </c>
      <c r="G474" s="31" t="s">
        <v>176</v>
      </c>
      <c r="H474" s="31" t="s">
        <v>476</v>
      </c>
      <c r="I474" s="31">
        <v>28.710216809999999</v>
      </c>
      <c r="J474" s="31">
        <f t="shared" si="15"/>
        <v>28.710216809999999</v>
      </c>
      <c r="K474" s="31"/>
      <c r="L474" s="31"/>
    </row>
    <row r="475" spans="1:12" x14ac:dyDescent="0.45">
      <c r="A475" s="31" t="str">
        <f t="shared" si="16"/>
        <v>E06000017_Total LA expenditure per pound in unallocated reserves</v>
      </c>
      <c r="B475" s="31" t="s">
        <v>548</v>
      </c>
      <c r="C475" s="31" t="s">
        <v>549</v>
      </c>
      <c r="D475" s="31" t="s">
        <v>474</v>
      </c>
      <c r="E475" s="31" t="s">
        <v>475</v>
      </c>
      <c r="F475" s="31" t="s">
        <v>215</v>
      </c>
      <c r="G475" s="31" t="s">
        <v>176</v>
      </c>
      <c r="H475" s="31" t="s">
        <v>476</v>
      </c>
      <c r="I475" s="31">
        <v>4.8292982259999997</v>
      </c>
      <c r="J475" s="31">
        <f t="shared" si="15"/>
        <v>4.8292982259999997</v>
      </c>
      <c r="K475" s="31"/>
      <c r="L475" s="31"/>
    </row>
    <row r="476" spans="1:12" x14ac:dyDescent="0.45">
      <c r="A476" s="31" t="str">
        <f t="shared" si="16"/>
        <v>E06000053_Total LA expenditure per pound in unallocated reserves</v>
      </c>
      <c r="B476" s="31" t="s">
        <v>550</v>
      </c>
      <c r="C476" s="31" t="s">
        <v>551</v>
      </c>
      <c r="D476" s="31" t="s">
        <v>474</v>
      </c>
      <c r="E476" s="31" t="s">
        <v>475</v>
      </c>
      <c r="F476" s="31" t="s">
        <v>215</v>
      </c>
      <c r="G476" s="31" t="s">
        <v>176</v>
      </c>
      <c r="H476" s="31" t="s">
        <v>476</v>
      </c>
      <c r="I476" s="31">
        <v>4.5318500830000001</v>
      </c>
      <c r="J476" s="31">
        <f t="shared" si="15"/>
        <v>4.5318500830000001</v>
      </c>
      <c r="K476" s="31"/>
      <c r="L476" s="31"/>
    </row>
    <row r="477" spans="1:12" x14ac:dyDescent="0.45">
      <c r="A477" s="31" t="str">
        <f t="shared" si="16"/>
        <v>E10000018_Total LA expenditure per pound in unallocated reserves</v>
      </c>
      <c r="B477" s="31" t="s">
        <v>552</v>
      </c>
      <c r="C477" s="31" t="s">
        <v>553</v>
      </c>
      <c r="D477" s="31" t="s">
        <v>474</v>
      </c>
      <c r="E477" s="31" t="s">
        <v>475</v>
      </c>
      <c r="F477" s="31" t="s">
        <v>215</v>
      </c>
      <c r="G477" s="31" t="s">
        <v>176</v>
      </c>
      <c r="H477" s="31" t="s">
        <v>476</v>
      </c>
      <c r="I477" s="31">
        <v>34.95528522</v>
      </c>
      <c r="J477" s="31">
        <f t="shared" si="15"/>
        <v>34.95528522</v>
      </c>
      <c r="K477" s="31"/>
      <c r="L477" s="31"/>
    </row>
    <row r="478" spans="1:12" x14ac:dyDescent="0.45">
      <c r="A478" s="31" t="str">
        <f t="shared" si="16"/>
        <v>E06000037_Total LA expenditure per pound in unallocated reserves</v>
      </c>
      <c r="B478" s="31" t="s">
        <v>456</v>
      </c>
      <c r="C478" s="31" t="s">
        <v>554</v>
      </c>
      <c r="D478" s="31" t="s">
        <v>474</v>
      </c>
      <c r="E478" s="31" t="s">
        <v>475</v>
      </c>
      <c r="F478" s="31" t="s">
        <v>215</v>
      </c>
      <c r="G478" s="31" t="s">
        <v>176</v>
      </c>
      <c r="H478" s="31" t="s">
        <v>476</v>
      </c>
      <c r="I478" s="31">
        <v>27.65162389</v>
      </c>
      <c r="J478" s="31">
        <f t="shared" si="15"/>
        <v>27.65162389</v>
      </c>
      <c r="K478" s="31"/>
      <c r="L478" s="31"/>
    </row>
    <row r="479" spans="1:12" x14ac:dyDescent="0.45">
      <c r="A479" s="31" t="str">
        <f t="shared" si="16"/>
        <v>E06000040_Total LA expenditure per pound in unallocated reserves</v>
      </c>
      <c r="B479" s="31" t="s">
        <v>555</v>
      </c>
      <c r="C479" s="31" t="s">
        <v>556</v>
      </c>
      <c r="D479" s="31" t="s">
        <v>474</v>
      </c>
      <c r="E479" s="31" t="s">
        <v>475</v>
      </c>
      <c r="F479" s="31" t="s">
        <v>215</v>
      </c>
      <c r="G479" s="31" t="s">
        <v>176</v>
      </c>
      <c r="H479" s="31" t="s">
        <v>476</v>
      </c>
      <c r="I479" s="31">
        <v>21.705322710000001</v>
      </c>
      <c r="J479" s="31">
        <f t="shared" si="15"/>
        <v>21.705322710000001</v>
      </c>
      <c r="K479" s="31"/>
      <c r="L479" s="31"/>
    </row>
    <row r="480" spans="1:12" x14ac:dyDescent="0.45">
      <c r="A480" s="31" t="str">
        <f t="shared" si="16"/>
        <v>E08000034_Total LA expenditure per pound in unallocated reserves</v>
      </c>
      <c r="B480" s="31" t="s">
        <v>331</v>
      </c>
      <c r="C480" s="31" t="s">
        <v>332</v>
      </c>
      <c r="D480" s="31" t="s">
        <v>474</v>
      </c>
      <c r="E480" s="31" t="s">
        <v>475</v>
      </c>
      <c r="F480" s="31" t="s">
        <v>215</v>
      </c>
      <c r="G480" s="31" t="s">
        <v>176</v>
      </c>
      <c r="H480" s="31" t="s">
        <v>476</v>
      </c>
      <c r="I480" s="31">
        <v>57.394360679999998</v>
      </c>
      <c r="J480" s="31">
        <f t="shared" si="15"/>
        <v>57.394360679999998</v>
      </c>
      <c r="K480" s="31"/>
      <c r="L480" s="31"/>
    </row>
    <row r="481" spans="1:12" x14ac:dyDescent="0.45">
      <c r="A481" s="31" t="str">
        <f t="shared" si="16"/>
        <v>E06000038_Total LA expenditure per pound in unallocated reserves</v>
      </c>
      <c r="B481" s="31" t="s">
        <v>557</v>
      </c>
      <c r="C481" s="31" t="s">
        <v>558</v>
      </c>
      <c r="D481" s="31" t="s">
        <v>474</v>
      </c>
      <c r="E481" s="31" t="s">
        <v>475</v>
      </c>
      <c r="F481" s="31" t="s">
        <v>215</v>
      </c>
      <c r="G481" s="31" t="s">
        <v>176</v>
      </c>
      <c r="H481" s="31" t="s">
        <v>476</v>
      </c>
      <c r="I481" s="31">
        <v>6.9690222329999996</v>
      </c>
      <c r="J481" s="31">
        <f t="shared" si="15"/>
        <v>6.9690222329999996</v>
      </c>
      <c r="K481" s="31"/>
      <c r="L481" s="31"/>
    </row>
    <row r="482" spans="1:12" x14ac:dyDescent="0.45">
      <c r="A482" s="31" t="str">
        <f t="shared" si="16"/>
        <v>E06000027_Total LA expenditure per pound in unallocated reserves</v>
      </c>
      <c r="B482" s="31" t="s">
        <v>438</v>
      </c>
      <c r="C482" s="31" t="s">
        <v>559</v>
      </c>
      <c r="D482" s="31" t="s">
        <v>474</v>
      </c>
      <c r="E482" s="31" t="s">
        <v>475</v>
      </c>
      <c r="F482" s="31" t="s">
        <v>215</v>
      </c>
      <c r="G482" s="31" t="s">
        <v>176</v>
      </c>
      <c r="H482" s="31" t="s">
        <v>476</v>
      </c>
      <c r="I482" s="31">
        <v>37.066205109999999</v>
      </c>
      <c r="J482" s="31">
        <f t="shared" si="15"/>
        <v>37.066205109999999</v>
      </c>
      <c r="K482" s="31"/>
      <c r="L482" s="31"/>
    </row>
    <row r="483" spans="1:12" x14ac:dyDescent="0.45">
      <c r="A483" s="31" t="str">
        <f t="shared" si="16"/>
        <v>E06000031_Total LA expenditure per pound in unallocated reserves</v>
      </c>
      <c r="B483" s="31" t="s">
        <v>379</v>
      </c>
      <c r="C483" s="31" t="s">
        <v>560</v>
      </c>
      <c r="D483" s="31" t="s">
        <v>474</v>
      </c>
      <c r="E483" s="31" t="s">
        <v>475</v>
      </c>
      <c r="F483" s="31" t="s">
        <v>215</v>
      </c>
      <c r="G483" s="31" t="s">
        <v>176</v>
      </c>
      <c r="H483" s="31" t="s">
        <v>476</v>
      </c>
      <c r="I483" s="31">
        <v>46.136666669999997</v>
      </c>
      <c r="J483" s="31">
        <f t="shared" si="15"/>
        <v>46.136666669999997</v>
      </c>
      <c r="K483" s="31"/>
      <c r="L483" s="31"/>
    </row>
    <row r="484" spans="1:12" x14ac:dyDescent="0.45">
      <c r="A484" s="31" t="str">
        <f t="shared" si="16"/>
        <v>E06000005_Total LA expenditure per pound in unallocated reserves</v>
      </c>
      <c r="B484" s="31" t="s">
        <v>287</v>
      </c>
      <c r="C484" s="31" t="s">
        <v>561</v>
      </c>
      <c r="D484" s="31" t="s">
        <v>474</v>
      </c>
      <c r="E484" s="31" t="s">
        <v>475</v>
      </c>
      <c r="F484" s="31" t="s">
        <v>215</v>
      </c>
      <c r="G484" s="31" t="s">
        <v>176</v>
      </c>
      <c r="H484" s="31" t="s">
        <v>476</v>
      </c>
      <c r="I484" s="31">
        <v>6.858077175</v>
      </c>
      <c r="J484" s="31">
        <f t="shared" si="15"/>
        <v>6.858077175</v>
      </c>
      <c r="K484" s="31"/>
      <c r="L484" s="31"/>
    </row>
    <row r="485" spans="1:12" x14ac:dyDescent="0.45">
      <c r="A485" s="31" t="str">
        <f t="shared" si="16"/>
        <v>E06000014_Total LA expenditure per pound in unallocated reserves</v>
      </c>
      <c r="B485" s="31" t="s">
        <v>472</v>
      </c>
      <c r="C485" s="31" t="s">
        <v>562</v>
      </c>
      <c r="D485" s="31" t="s">
        <v>474</v>
      </c>
      <c r="E485" s="31" t="s">
        <v>475</v>
      </c>
      <c r="F485" s="31" t="s">
        <v>215</v>
      </c>
      <c r="G485" s="31" t="s">
        <v>176</v>
      </c>
      <c r="H485" s="31" t="s">
        <v>476</v>
      </c>
      <c r="I485" s="31">
        <v>29.693139840000001</v>
      </c>
      <c r="J485" s="31">
        <f t="shared" ref="J485:J548" si="17">IF(ISNUMBER(I485),I485,"N/A")</f>
        <v>29.693139840000001</v>
      </c>
      <c r="K485" s="31"/>
      <c r="L485" s="31"/>
    </row>
    <row r="486" spans="1:12" x14ac:dyDescent="0.45">
      <c r="A486" s="31" t="str">
        <f t="shared" si="16"/>
        <v>E06000055_Total LA expenditure per pound in unallocated reserves</v>
      </c>
      <c r="B486" s="31" t="s">
        <v>240</v>
      </c>
      <c r="C486" s="31" t="s">
        <v>563</v>
      </c>
      <c r="D486" s="31" t="s">
        <v>474</v>
      </c>
      <c r="E486" s="31" t="s">
        <v>475</v>
      </c>
      <c r="F486" s="31" t="s">
        <v>215</v>
      </c>
      <c r="G486" s="31" t="s">
        <v>176</v>
      </c>
      <c r="H486" s="31" t="s">
        <v>476</v>
      </c>
      <c r="I486" s="31">
        <v>17.266146920000001</v>
      </c>
      <c r="J486" s="31">
        <f t="shared" si="17"/>
        <v>17.266146920000001</v>
      </c>
      <c r="K486" s="31"/>
      <c r="L486" s="31"/>
    </row>
    <row r="487" spans="1:12" x14ac:dyDescent="0.45">
      <c r="A487" s="31" t="str">
        <f t="shared" si="16"/>
        <v>E06000032_Total LA expenditure per pound in unallocated reserves</v>
      </c>
      <c r="B487" s="31" t="s">
        <v>564</v>
      </c>
      <c r="C487" s="31" t="s">
        <v>565</v>
      </c>
      <c r="D487" s="31" t="s">
        <v>474</v>
      </c>
      <c r="E487" s="31" t="s">
        <v>475</v>
      </c>
      <c r="F487" s="31" t="s">
        <v>215</v>
      </c>
      <c r="G487" s="31" t="s">
        <v>176</v>
      </c>
      <c r="H487" s="31" t="s">
        <v>476</v>
      </c>
      <c r="I487" s="31">
        <v>25.638684829999999</v>
      </c>
      <c r="J487" s="31">
        <f t="shared" si="17"/>
        <v>25.638684829999999</v>
      </c>
      <c r="K487" s="31"/>
      <c r="L487" s="31"/>
    </row>
    <row r="488" spans="1:12" x14ac:dyDescent="0.45">
      <c r="A488" s="31" t="str">
        <f t="shared" si="16"/>
        <v>E06000015_Total LA expenditure per pound in unallocated reserves</v>
      </c>
      <c r="B488" s="31" t="s">
        <v>289</v>
      </c>
      <c r="C488" s="31" t="s">
        <v>566</v>
      </c>
      <c r="D488" s="31" t="s">
        <v>474</v>
      </c>
      <c r="E488" s="31" t="s">
        <v>475</v>
      </c>
      <c r="F488" s="31" t="s">
        <v>215</v>
      </c>
      <c r="G488" s="31" t="s">
        <v>176</v>
      </c>
      <c r="H488" s="31" t="s">
        <v>476</v>
      </c>
      <c r="I488" s="31">
        <v>35.16204158</v>
      </c>
      <c r="J488" s="31">
        <f t="shared" si="17"/>
        <v>35.16204158</v>
      </c>
      <c r="K488" s="31"/>
      <c r="L488" s="31"/>
    </row>
    <row r="489" spans="1:12" x14ac:dyDescent="0.45">
      <c r="A489" s="31" t="str">
        <f t="shared" si="16"/>
        <v>E06000041_Total LA expenditure per pound in unallocated reserves</v>
      </c>
      <c r="B489" s="31" t="s">
        <v>466</v>
      </c>
      <c r="C489" s="31" t="s">
        <v>567</v>
      </c>
      <c r="D489" s="31" t="s">
        <v>474</v>
      </c>
      <c r="E489" s="31" t="s">
        <v>475</v>
      </c>
      <c r="F489" s="31" t="s">
        <v>215</v>
      </c>
      <c r="G489" s="31" t="s">
        <v>176</v>
      </c>
      <c r="H489" s="31" t="s">
        <v>476</v>
      </c>
      <c r="I489" s="31">
        <v>13.36695817</v>
      </c>
      <c r="J489" s="31">
        <f t="shared" si="17"/>
        <v>13.36695817</v>
      </c>
      <c r="K489" s="31"/>
      <c r="L489" s="31"/>
    </row>
    <row r="490" spans="1:12" x14ac:dyDescent="0.45">
      <c r="A490" s="31" t="str">
        <f t="shared" si="16"/>
        <v>E08000036_Total LA expenditure per pound in unallocated reserves</v>
      </c>
      <c r="B490" s="31" t="s">
        <v>444</v>
      </c>
      <c r="C490" s="31" t="s">
        <v>445</v>
      </c>
      <c r="D490" s="31" t="s">
        <v>474</v>
      </c>
      <c r="E490" s="31" t="s">
        <v>475</v>
      </c>
      <c r="F490" s="31" t="s">
        <v>215</v>
      </c>
      <c r="G490" s="31" t="s">
        <v>176</v>
      </c>
      <c r="H490" s="31" t="s">
        <v>476</v>
      </c>
      <c r="I490" s="31">
        <v>25.975999999999999</v>
      </c>
      <c r="J490" s="31">
        <f t="shared" si="17"/>
        <v>25.975999999999999</v>
      </c>
      <c r="K490" s="31"/>
      <c r="L490" s="31"/>
    </row>
    <row r="491" spans="1:12" x14ac:dyDescent="0.45">
      <c r="A491" s="31" t="str">
        <f t="shared" si="16"/>
        <v>E08000035_Total LA expenditure per pound in unallocated reserves</v>
      </c>
      <c r="B491" s="31" t="s">
        <v>339</v>
      </c>
      <c r="C491" s="31" t="s">
        <v>340</v>
      </c>
      <c r="D491" s="31" t="s">
        <v>474</v>
      </c>
      <c r="E491" s="31" t="s">
        <v>475</v>
      </c>
      <c r="F491" s="31" t="s">
        <v>215</v>
      </c>
      <c r="G491" s="31" t="s">
        <v>176</v>
      </c>
      <c r="H491" s="31" t="s">
        <v>476</v>
      </c>
      <c r="I491" s="31">
        <v>40.4855132</v>
      </c>
      <c r="J491" s="31">
        <f t="shared" si="17"/>
        <v>40.4855132</v>
      </c>
      <c r="K491" s="31"/>
      <c r="L491" s="31"/>
    </row>
    <row r="492" spans="1:12" x14ac:dyDescent="0.45">
      <c r="A492" s="31" t="str">
        <f t="shared" si="16"/>
        <v>E06000051_Total LA expenditure per pound in unallocated reserves</v>
      </c>
      <c r="B492" s="31" t="s">
        <v>403</v>
      </c>
      <c r="C492" s="31" t="s">
        <v>568</v>
      </c>
      <c r="D492" s="31" t="s">
        <v>474</v>
      </c>
      <c r="E492" s="31" t="s">
        <v>475</v>
      </c>
      <c r="F492" s="31" t="s">
        <v>215</v>
      </c>
      <c r="G492" s="31" t="s">
        <v>176</v>
      </c>
      <c r="H492" s="31" t="s">
        <v>476</v>
      </c>
      <c r="I492" s="31">
        <v>22.962268900000002</v>
      </c>
      <c r="J492" s="31">
        <f t="shared" si="17"/>
        <v>22.962268900000002</v>
      </c>
      <c r="K492" s="31"/>
      <c r="L492" s="31"/>
    </row>
    <row r="493" spans="1:12" x14ac:dyDescent="0.45">
      <c r="A493" s="31" t="str">
        <f t="shared" si="16"/>
        <v>E06000026_Total LA expenditure per pound in unallocated reserves</v>
      </c>
      <c r="B493" s="31" t="s">
        <v>381</v>
      </c>
      <c r="C493" s="31" t="s">
        <v>569</v>
      </c>
      <c r="D493" s="31" t="s">
        <v>474</v>
      </c>
      <c r="E493" s="31" t="s">
        <v>475</v>
      </c>
      <c r="F493" s="31" t="s">
        <v>215</v>
      </c>
      <c r="G493" s="31" t="s">
        <v>176</v>
      </c>
      <c r="H493" s="31" t="s">
        <v>476</v>
      </c>
      <c r="I493" s="31">
        <v>12.328286779999999</v>
      </c>
      <c r="J493" s="31">
        <f t="shared" si="17"/>
        <v>12.328286779999999</v>
      </c>
      <c r="K493" s="31"/>
      <c r="L493" s="31"/>
    </row>
    <row r="494" spans="1:12" x14ac:dyDescent="0.45">
      <c r="A494" s="31" t="str">
        <f t="shared" si="16"/>
        <v>E06000020_Total LA expenditure per pound in unallocated reserves</v>
      </c>
      <c r="B494" s="31" t="s">
        <v>570</v>
      </c>
      <c r="C494" s="31" t="s">
        <v>571</v>
      </c>
      <c r="D494" s="31" t="s">
        <v>474</v>
      </c>
      <c r="E494" s="31" t="s">
        <v>475</v>
      </c>
      <c r="F494" s="31" t="s">
        <v>215</v>
      </c>
      <c r="G494" s="31" t="s">
        <v>176</v>
      </c>
      <c r="H494" s="31" t="s">
        <v>476</v>
      </c>
      <c r="I494" s="31">
        <v>49.711784379999997</v>
      </c>
      <c r="J494" s="31">
        <f t="shared" si="17"/>
        <v>49.711784379999997</v>
      </c>
      <c r="K494" s="31"/>
      <c r="L494" s="31"/>
    </row>
    <row r="495" spans="1:12" x14ac:dyDescent="0.45">
      <c r="A495" s="31" t="str">
        <f t="shared" si="16"/>
        <v>E10000024_Total LA expenditure per pound in unallocated reserves</v>
      </c>
      <c r="B495" s="31" t="s">
        <v>572</v>
      </c>
      <c r="C495" s="31" t="s">
        <v>573</v>
      </c>
      <c r="D495" s="31" t="s">
        <v>474</v>
      </c>
      <c r="E495" s="31" t="s">
        <v>475</v>
      </c>
      <c r="F495" s="31" t="s">
        <v>215</v>
      </c>
      <c r="G495" s="31" t="s">
        <v>176</v>
      </c>
      <c r="H495" s="31" t="s">
        <v>476</v>
      </c>
      <c r="I495" s="31">
        <v>36.948818080000002</v>
      </c>
      <c r="J495" s="31">
        <f t="shared" si="17"/>
        <v>36.948818080000002</v>
      </c>
      <c r="K495" s="31"/>
      <c r="L495" s="31"/>
    </row>
    <row r="496" spans="1:12" x14ac:dyDescent="0.45">
      <c r="A496" s="31" t="str">
        <f t="shared" si="16"/>
        <v>E10000028_Total LA expenditure per pound in unallocated reserves</v>
      </c>
      <c r="B496" s="31" t="s">
        <v>418</v>
      </c>
      <c r="C496" s="31" t="s">
        <v>419</v>
      </c>
      <c r="D496" s="31" t="s">
        <v>474</v>
      </c>
      <c r="E496" s="31" t="s">
        <v>475</v>
      </c>
      <c r="F496" s="31" t="s">
        <v>215</v>
      </c>
      <c r="G496" s="31" t="s">
        <v>176</v>
      </c>
      <c r="H496" s="31" t="s">
        <v>476</v>
      </c>
      <c r="I496" s="31">
        <v>27.816861129999999</v>
      </c>
      <c r="J496" s="31">
        <f t="shared" si="17"/>
        <v>27.816861129999999</v>
      </c>
      <c r="K496" s="31"/>
      <c r="L496" s="31"/>
    </row>
    <row r="497" spans="1:12" x14ac:dyDescent="0.45">
      <c r="A497" s="31" t="str">
        <f t="shared" si="16"/>
        <v>E06000056_Total LA expenditure per pound in unallocated reserves</v>
      </c>
      <c r="B497" s="31" t="s">
        <v>279</v>
      </c>
      <c r="C497" s="31" t="s">
        <v>574</v>
      </c>
      <c r="D497" s="31" t="s">
        <v>474</v>
      </c>
      <c r="E497" s="31" t="s">
        <v>475</v>
      </c>
      <c r="F497" s="31" t="s">
        <v>215</v>
      </c>
      <c r="G497" s="31" t="s">
        <v>176</v>
      </c>
      <c r="H497" s="31" t="s">
        <v>476</v>
      </c>
      <c r="I497" s="31">
        <v>20.579056059999999</v>
      </c>
      <c r="J497" s="31">
        <f t="shared" si="17"/>
        <v>20.579056059999999</v>
      </c>
      <c r="K497" s="31"/>
      <c r="L497" s="31"/>
    </row>
    <row r="498" spans="1:12" x14ac:dyDescent="0.45">
      <c r="A498" s="31" t="str">
        <f t="shared" si="16"/>
        <v>E06000054_Total LA expenditure per pound in unallocated reserves</v>
      </c>
      <c r="B498" s="31" t="s">
        <v>462</v>
      </c>
      <c r="C498" s="31" t="s">
        <v>575</v>
      </c>
      <c r="D498" s="31" t="s">
        <v>474</v>
      </c>
      <c r="E498" s="31" t="s">
        <v>475</v>
      </c>
      <c r="F498" s="31" t="s">
        <v>215</v>
      </c>
      <c r="G498" s="31" t="s">
        <v>176</v>
      </c>
      <c r="H498" s="31" t="s">
        <v>476</v>
      </c>
      <c r="I498" s="31">
        <v>50.049139070000003</v>
      </c>
      <c r="J498" s="31">
        <f t="shared" si="17"/>
        <v>50.049139070000003</v>
      </c>
      <c r="K498" s="31"/>
      <c r="L498" s="31"/>
    </row>
    <row r="499" spans="1:12" x14ac:dyDescent="0.45">
      <c r="A499" s="31" t="str">
        <f t="shared" si="16"/>
        <v>E06000046_Total LA expenditure per pound in unallocated reserves</v>
      </c>
      <c r="B499" s="31" t="s">
        <v>325</v>
      </c>
      <c r="C499" s="31" t="s">
        <v>576</v>
      </c>
      <c r="D499" s="31" t="s">
        <v>474</v>
      </c>
      <c r="E499" s="31" t="s">
        <v>475</v>
      </c>
      <c r="F499" s="31" t="s">
        <v>215</v>
      </c>
      <c r="G499" s="31" t="s">
        <v>176</v>
      </c>
      <c r="H499" s="31" t="s">
        <v>476</v>
      </c>
      <c r="I499" s="31">
        <v>19.608707339999999</v>
      </c>
      <c r="J499" s="31">
        <f t="shared" si="17"/>
        <v>19.608707339999999</v>
      </c>
      <c r="K499" s="31"/>
      <c r="L499" s="31"/>
    </row>
    <row r="500" spans="1:12" x14ac:dyDescent="0.45">
      <c r="A500" s="31" t="str">
        <f t="shared" si="16"/>
        <v>E06000045_Total LA expenditure per pound in unallocated reserves</v>
      </c>
      <c r="B500" s="31" t="s">
        <v>577</v>
      </c>
      <c r="C500" s="31" t="s">
        <v>578</v>
      </c>
      <c r="D500" s="31" t="s">
        <v>474</v>
      </c>
      <c r="E500" s="31" t="s">
        <v>475</v>
      </c>
      <c r="F500" s="31" t="s">
        <v>215</v>
      </c>
      <c r="G500" s="31" t="s">
        <v>176</v>
      </c>
      <c r="H500" s="31" t="s">
        <v>476</v>
      </c>
      <c r="I500" s="31">
        <v>35.739618520000001</v>
      </c>
      <c r="J500" s="31">
        <f t="shared" si="17"/>
        <v>35.739618520000001</v>
      </c>
      <c r="K500" s="31"/>
      <c r="L500" s="31"/>
    </row>
    <row r="501" spans="1:12" x14ac:dyDescent="0.45">
      <c r="A501" s="31" t="str">
        <f t="shared" si="16"/>
        <v>E08000032_Total LA expenditure per pound in unallocated reserves</v>
      </c>
      <c r="B501" s="31" t="s">
        <v>259</v>
      </c>
      <c r="C501" s="31" t="s">
        <v>260</v>
      </c>
      <c r="D501" s="31" t="s">
        <v>474</v>
      </c>
      <c r="E501" s="31" t="s">
        <v>475</v>
      </c>
      <c r="F501" s="31" t="s">
        <v>215</v>
      </c>
      <c r="G501" s="31" t="s">
        <v>176</v>
      </c>
      <c r="H501" s="31" t="s">
        <v>476</v>
      </c>
      <c r="I501" s="31">
        <v>49.64446667</v>
      </c>
      <c r="J501" s="31">
        <f t="shared" si="17"/>
        <v>49.64446667</v>
      </c>
      <c r="K501" s="31"/>
      <c r="L501" s="31"/>
    </row>
    <row r="502" spans="1:12" x14ac:dyDescent="0.45">
      <c r="A502" s="31" t="str">
        <f t="shared" si="16"/>
        <v>E08000009_Total LA expenditure per pound in unallocated reserves</v>
      </c>
      <c r="B502" s="31" t="s">
        <v>442</v>
      </c>
      <c r="C502" s="31" t="s">
        <v>443</v>
      </c>
      <c r="D502" s="31" t="s">
        <v>474</v>
      </c>
      <c r="E502" s="31" t="s">
        <v>475</v>
      </c>
      <c r="F502" s="31" t="s">
        <v>215</v>
      </c>
      <c r="G502" s="31" t="s">
        <v>176</v>
      </c>
      <c r="H502" s="31" t="s">
        <v>476</v>
      </c>
      <c r="I502" s="31">
        <v>39.24071429</v>
      </c>
      <c r="J502" s="31">
        <f t="shared" si="17"/>
        <v>39.24071429</v>
      </c>
      <c r="K502" s="31"/>
      <c r="L502" s="31"/>
    </row>
    <row r="503" spans="1:12" x14ac:dyDescent="0.45">
      <c r="A503" s="31" t="str">
        <f t="shared" si="16"/>
        <v>E06000019_Total LA expenditure per pound in unallocated reserves</v>
      </c>
      <c r="B503" s="31" t="s">
        <v>317</v>
      </c>
      <c r="C503" s="31" t="s">
        <v>579</v>
      </c>
      <c r="D503" s="31" t="s">
        <v>474</v>
      </c>
      <c r="E503" s="31" t="s">
        <v>475</v>
      </c>
      <c r="F503" s="31" t="s">
        <v>215</v>
      </c>
      <c r="G503" s="31" t="s">
        <v>176</v>
      </c>
      <c r="H503" s="31" t="s">
        <v>476</v>
      </c>
      <c r="I503" s="31">
        <v>27.26835294</v>
      </c>
      <c r="J503" s="31">
        <f t="shared" si="17"/>
        <v>27.26835294</v>
      </c>
      <c r="K503" s="31"/>
      <c r="L503" s="31"/>
    </row>
    <row r="504" spans="1:12" x14ac:dyDescent="0.45">
      <c r="A504" s="31" t="str">
        <f t="shared" si="16"/>
        <v>E10000031_Total LA expenditure per pound in unallocated reserves</v>
      </c>
      <c r="B504" s="31" t="s">
        <v>454</v>
      </c>
      <c r="C504" s="31" t="s">
        <v>455</v>
      </c>
      <c r="D504" s="31" t="s">
        <v>474</v>
      </c>
      <c r="E504" s="31" t="s">
        <v>475</v>
      </c>
      <c r="F504" s="31" t="s">
        <v>215</v>
      </c>
      <c r="G504" s="31" t="s">
        <v>176</v>
      </c>
      <c r="H504" s="31" t="s">
        <v>476</v>
      </c>
      <c r="I504" s="31">
        <v>19.194304129999999</v>
      </c>
      <c r="J504" s="31">
        <f t="shared" si="17"/>
        <v>19.194304129999999</v>
      </c>
      <c r="K504" s="31"/>
      <c r="L504" s="31"/>
    </row>
    <row r="505" spans="1:12" x14ac:dyDescent="0.45">
      <c r="A505" s="31" t="str">
        <f t="shared" si="16"/>
        <v>E08000005_Total LA expenditure per pound in unallocated reserves</v>
      </c>
      <c r="B505" s="31" t="s">
        <v>391</v>
      </c>
      <c r="C505" s="31" t="s">
        <v>392</v>
      </c>
      <c r="D505" s="31" t="s">
        <v>474</v>
      </c>
      <c r="E505" s="31" t="s">
        <v>475</v>
      </c>
      <c r="F505" s="31" t="s">
        <v>215</v>
      </c>
      <c r="G505" s="31" t="s">
        <v>176</v>
      </c>
      <c r="H505" s="31" t="s">
        <v>476</v>
      </c>
      <c r="I505" s="31">
        <v>20.99535294</v>
      </c>
      <c r="J505" s="31">
        <f t="shared" si="17"/>
        <v>20.99535294</v>
      </c>
      <c r="K505" s="31"/>
      <c r="L505" s="31"/>
    </row>
    <row r="506" spans="1:12" x14ac:dyDescent="0.45">
      <c r="A506" s="31" t="str">
        <f t="shared" si="16"/>
        <v>E08000010_Total LA expenditure per pound in unallocated reserves</v>
      </c>
      <c r="B506" s="31" t="s">
        <v>460</v>
      </c>
      <c r="C506" s="31" t="s">
        <v>461</v>
      </c>
      <c r="D506" s="31" t="s">
        <v>474</v>
      </c>
      <c r="E506" s="31" t="s">
        <v>475</v>
      </c>
      <c r="F506" s="31" t="s">
        <v>215</v>
      </c>
      <c r="G506" s="31" t="s">
        <v>176</v>
      </c>
      <c r="H506" s="31" t="s">
        <v>476</v>
      </c>
      <c r="I506" s="31">
        <v>28.102698740000001</v>
      </c>
      <c r="J506" s="31">
        <f t="shared" si="17"/>
        <v>28.102698740000001</v>
      </c>
      <c r="K506" s="31"/>
      <c r="L506" s="31"/>
    </row>
    <row r="507" spans="1:12" x14ac:dyDescent="0.45">
      <c r="A507" s="31" t="str">
        <f t="shared" si="16"/>
        <v>E08000026_Total LA expenditure per pound in unallocated reserves</v>
      </c>
      <c r="B507" s="31" t="s">
        <v>283</v>
      </c>
      <c r="C507" s="31" t="s">
        <v>284</v>
      </c>
      <c r="D507" s="31" t="s">
        <v>474</v>
      </c>
      <c r="E507" s="31" t="s">
        <v>475</v>
      </c>
      <c r="F507" s="31" t="s">
        <v>215</v>
      </c>
      <c r="G507" s="31" t="s">
        <v>176</v>
      </c>
      <c r="H507" s="31" t="s">
        <v>476</v>
      </c>
      <c r="I507" s="31">
        <v>75.465550239999999</v>
      </c>
      <c r="J507" s="31">
        <f t="shared" si="17"/>
        <v>75.465550239999999</v>
      </c>
      <c r="K507" s="31"/>
      <c r="L507" s="31"/>
    </row>
    <row r="508" spans="1:12" x14ac:dyDescent="0.45">
      <c r="A508" s="31" t="str">
        <f t="shared" si="16"/>
        <v>E06000050_Total LA expenditure per pound in unallocated reserves</v>
      </c>
      <c r="B508" s="31" t="s">
        <v>281</v>
      </c>
      <c r="C508" s="31" t="s">
        <v>580</v>
      </c>
      <c r="D508" s="31" t="s">
        <v>474</v>
      </c>
      <c r="E508" s="31" t="s">
        <v>475</v>
      </c>
      <c r="F508" s="31" t="s">
        <v>215</v>
      </c>
      <c r="G508" s="31" t="s">
        <v>176</v>
      </c>
      <c r="H508" s="31" t="s">
        <v>476</v>
      </c>
      <c r="I508" s="31">
        <v>20.139951549999999</v>
      </c>
      <c r="J508" s="31">
        <f t="shared" si="17"/>
        <v>20.139951549999999</v>
      </c>
      <c r="K508" s="31"/>
      <c r="L508" s="31"/>
    </row>
    <row r="509" spans="1:12" x14ac:dyDescent="0.45">
      <c r="A509" s="31" t="str">
        <f t="shared" si="16"/>
        <v>E06000044_Total LA expenditure per pound in unallocated reserves</v>
      </c>
      <c r="B509" s="31" t="s">
        <v>383</v>
      </c>
      <c r="C509" s="31" t="s">
        <v>581</v>
      </c>
      <c r="D509" s="31" t="s">
        <v>474</v>
      </c>
      <c r="E509" s="31" t="s">
        <v>475</v>
      </c>
      <c r="F509" s="31" t="s">
        <v>215</v>
      </c>
      <c r="G509" s="31" t="s">
        <v>176</v>
      </c>
      <c r="H509" s="31" t="s">
        <v>476</v>
      </c>
      <c r="I509" s="31">
        <v>10.70265259</v>
      </c>
      <c r="J509" s="31">
        <f t="shared" si="17"/>
        <v>10.70265259</v>
      </c>
      <c r="K509" s="31"/>
      <c r="L509" s="31"/>
    </row>
    <row r="510" spans="1:12" x14ac:dyDescent="0.45">
      <c r="A510" s="31" t="str">
        <f t="shared" si="16"/>
        <v>E09000001_Total LA expenditure per pound in unallocated reserves</v>
      </c>
      <c r="B510" s="31" t="s">
        <v>582</v>
      </c>
      <c r="C510" s="31" t="s">
        <v>583</v>
      </c>
      <c r="D510" s="31" t="s">
        <v>474</v>
      </c>
      <c r="E510" s="31" t="s">
        <v>475</v>
      </c>
      <c r="F510" s="31" t="s">
        <v>215</v>
      </c>
      <c r="G510" s="31" t="s">
        <v>176</v>
      </c>
      <c r="H510" s="31" t="s">
        <v>476</v>
      </c>
      <c r="I510" s="31">
        <v>4.3753016259999997</v>
      </c>
      <c r="J510" s="31">
        <f t="shared" si="17"/>
        <v>4.3753016259999997</v>
      </c>
      <c r="K510" s="31"/>
      <c r="L510" s="31"/>
    </row>
    <row r="511" spans="1:12" x14ac:dyDescent="0.45">
      <c r="A511" s="31" t="str">
        <f t="shared" si="16"/>
        <v>E08000019_Total LA expenditure per pound in unallocated reserves</v>
      </c>
      <c r="B511" s="31" t="s">
        <v>401</v>
      </c>
      <c r="C511" s="31" t="s">
        <v>402</v>
      </c>
      <c r="D511" s="31" t="s">
        <v>474</v>
      </c>
      <c r="E511" s="31" t="s">
        <v>475</v>
      </c>
      <c r="F511" s="31" t="s">
        <v>215</v>
      </c>
      <c r="G511" s="31" t="s">
        <v>176</v>
      </c>
      <c r="H511" s="31" t="s">
        <v>476</v>
      </c>
      <c r="I511" s="31">
        <v>88.960393600000003</v>
      </c>
      <c r="J511" s="31">
        <f t="shared" si="17"/>
        <v>88.960393600000003</v>
      </c>
      <c r="K511" s="31"/>
      <c r="L511" s="31"/>
    </row>
    <row r="512" spans="1:12" x14ac:dyDescent="0.45">
      <c r="A512" s="31" t="str">
        <f t="shared" si="16"/>
        <v>E08000025_Total LA expenditure per pound in unallocated reserves</v>
      </c>
      <c r="B512" s="31" t="s">
        <v>245</v>
      </c>
      <c r="C512" s="31" t="s">
        <v>246</v>
      </c>
      <c r="D512" s="31" t="s">
        <v>474</v>
      </c>
      <c r="E512" s="31" t="s">
        <v>475</v>
      </c>
      <c r="F512" s="31" t="s">
        <v>215</v>
      </c>
      <c r="G512" s="31" t="s">
        <v>176</v>
      </c>
      <c r="H512" s="31" t="s">
        <v>476</v>
      </c>
      <c r="I512" s="31">
        <v>12.583741760000001</v>
      </c>
      <c r="J512" s="31">
        <f t="shared" si="17"/>
        <v>12.583741760000001</v>
      </c>
      <c r="K512" s="31"/>
      <c r="L512" s="31"/>
    </row>
    <row r="513" spans="1:12" x14ac:dyDescent="0.45">
      <c r="A513" s="31" t="str">
        <f t="shared" si="16"/>
        <v>E08000016_Total LA expenditure per pound in unallocated reserves</v>
      </c>
      <c r="B513" s="31" t="s">
        <v>236</v>
      </c>
      <c r="C513" s="31" t="s">
        <v>237</v>
      </c>
      <c r="D513" s="31" t="s">
        <v>474</v>
      </c>
      <c r="E513" s="31" t="s">
        <v>475</v>
      </c>
      <c r="F513" s="31" t="s">
        <v>215</v>
      </c>
      <c r="G513" s="31" t="s">
        <v>176</v>
      </c>
      <c r="H513" s="31" t="s">
        <v>476</v>
      </c>
      <c r="I513" s="31">
        <v>18.461200000000002</v>
      </c>
      <c r="J513" s="31">
        <f t="shared" si="17"/>
        <v>18.461200000000002</v>
      </c>
      <c r="K513" s="31"/>
      <c r="L513" s="31"/>
    </row>
    <row r="514" spans="1:12" x14ac:dyDescent="0.45">
      <c r="A514" s="31" t="str">
        <f t="shared" si="16"/>
        <v>E10000003_Total CSC expenditure per pound in unallocated reserves</v>
      </c>
      <c r="B514" s="31" t="s">
        <v>275</v>
      </c>
      <c r="C514" s="31" t="s">
        <v>276</v>
      </c>
      <c r="D514" s="31" t="s">
        <v>474</v>
      </c>
      <c r="E514" s="31" t="s">
        <v>475</v>
      </c>
      <c r="F514" s="31" t="s">
        <v>215</v>
      </c>
      <c r="G514" s="31" t="s">
        <v>178</v>
      </c>
      <c r="H514" s="31" t="s">
        <v>476</v>
      </c>
      <c r="I514" s="31">
        <v>7.7764186400000002</v>
      </c>
      <c r="J514" s="31">
        <f t="shared" si="17"/>
        <v>7.7764186400000002</v>
      </c>
      <c r="K514" s="31"/>
      <c r="L514" s="31"/>
    </row>
    <row r="515" spans="1:12" x14ac:dyDescent="0.45">
      <c r="A515" s="31" t="str">
        <f t="shared" ref="A515:A578" si="18">CONCATENATE(B515,"_",G515)</f>
        <v>E08000006_Total CSC expenditure per pound in unallocated reserves</v>
      </c>
      <c r="B515" s="31" t="s">
        <v>395</v>
      </c>
      <c r="C515" s="31" t="s">
        <v>396</v>
      </c>
      <c r="D515" s="31" t="s">
        <v>474</v>
      </c>
      <c r="E515" s="31" t="s">
        <v>475</v>
      </c>
      <c r="F515" s="31" t="s">
        <v>215</v>
      </c>
      <c r="G515" s="31" t="s">
        <v>178</v>
      </c>
      <c r="H515" s="31" t="s">
        <v>476</v>
      </c>
      <c r="I515" s="31">
        <v>3.6854942230000001</v>
      </c>
      <c r="J515" s="31">
        <f t="shared" si="17"/>
        <v>3.6854942230000001</v>
      </c>
      <c r="K515" s="31"/>
      <c r="L515" s="31"/>
    </row>
    <row r="516" spans="1:12" x14ac:dyDescent="0.45">
      <c r="A516" s="31" t="str">
        <f t="shared" si="18"/>
        <v>E06000022_Total CSC expenditure per pound in unallocated reserves</v>
      </c>
      <c r="B516" s="31" t="s">
        <v>238</v>
      </c>
      <c r="C516" s="31" t="s">
        <v>477</v>
      </c>
      <c r="D516" s="31" t="s">
        <v>474</v>
      </c>
      <c r="E516" s="31" t="s">
        <v>475</v>
      </c>
      <c r="F516" s="31" t="s">
        <v>215</v>
      </c>
      <c r="G516" s="31" t="s">
        <v>178</v>
      </c>
      <c r="H516" s="31" t="s">
        <v>476</v>
      </c>
      <c r="I516" s="31">
        <v>2.026220425</v>
      </c>
      <c r="J516" s="31">
        <f t="shared" si="17"/>
        <v>2.026220425</v>
      </c>
      <c r="K516" s="31"/>
      <c r="L516" s="31"/>
    </row>
    <row r="517" spans="1:12" x14ac:dyDescent="0.45">
      <c r="A517" s="31" t="str">
        <f t="shared" si="18"/>
        <v>E06000025_Total CSC expenditure per pound in unallocated reserves</v>
      </c>
      <c r="B517" s="31" t="s">
        <v>408</v>
      </c>
      <c r="C517" s="31" t="s">
        <v>478</v>
      </c>
      <c r="D517" s="31" t="s">
        <v>474</v>
      </c>
      <c r="E517" s="31" t="s">
        <v>475</v>
      </c>
      <c r="F517" s="31" t="s">
        <v>215</v>
      </c>
      <c r="G517" s="31" t="s">
        <v>178</v>
      </c>
      <c r="H517" s="31" t="s">
        <v>476</v>
      </c>
      <c r="I517" s="31">
        <v>3.8117322929999999</v>
      </c>
      <c r="J517" s="31">
        <f t="shared" si="17"/>
        <v>3.8117322929999999</v>
      </c>
      <c r="K517" s="31"/>
      <c r="L517" s="31"/>
    </row>
    <row r="518" spans="1:12" x14ac:dyDescent="0.45">
      <c r="A518" s="31" t="str">
        <f t="shared" si="18"/>
        <v>E08000001_Total CSC expenditure per pound in unallocated reserves</v>
      </c>
      <c r="B518" s="31" t="s">
        <v>252</v>
      </c>
      <c r="C518" s="31" t="s">
        <v>253</v>
      </c>
      <c r="D518" s="31" t="s">
        <v>474</v>
      </c>
      <c r="E518" s="31" t="s">
        <v>475</v>
      </c>
      <c r="F518" s="31" t="s">
        <v>215</v>
      </c>
      <c r="G518" s="31" t="s">
        <v>178</v>
      </c>
      <c r="H518" s="31" t="s">
        <v>476</v>
      </c>
      <c r="I518" s="31">
        <v>4.4901500939999996</v>
      </c>
      <c r="J518" s="31">
        <f t="shared" si="17"/>
        <v>4.4901500939999996</v>
      </c>
      <c r="K518" s="31"/>
      <c r="L518" s="31"/>
    </row>
    <row r="519" spans="1:12" x14ac:dyDescent="0.45">
      <c r="A519" s="31" t="str">
        <f t="shared" si="18"/>
        <v>E09000020_Total CSC expenditure per pound in unallocated reserves</v>
      </c>
      <c r="B519" s="31" t="s">
        <v>479</v>
      </c>
      <c r="C519" s="31" t="s">
        <v>480</v>
      </c>
      <c r="D519" s="31" t="s">
        <v>474</v>
      </c>
      <c r="E519" s="31" t="s">
        <v>475</v>
      </c>
      <c r="F519" s="31" t="s">
        <v>215</v>
      </c>
      <c r="G519" s="31" t="s">
        <v>178</v>
      </c>
      <c r="H519" s="31" t="s">
        <v>476</v>
      </c>
      <c r="I519" s="31">
        <v>4.9423000000000004</v>
      </c>
      <c r="J519" s="31">
        <f t="shared" si="17"/>
        <v>4.9423000000000004</v>
      </c>
      <c r="K519" s="31"/>
      <c r="L519" s="31"/>
    </row>
    <row r="520" spans="1:12" x14ac:dyDescent="0.45">
      <c r="A520" s="31" t="str">
        <f t="shared" si="18"/>
        <v>E09000032_Total CSC expenditure per pound in unallocated reserves</v>
      </c>
      <c r="B520" s="31" t="s">
        <v>450</v>
      </c>
      <c r="C520" s="31" t="s">
        <v>451</v>
      </c>
      <c r="D520" s="31" t="s">
        <v>474</v>
      </c>
      <c r="E520" s="31" t="s">
        <v>475</v>
      </c>
      <c r="F520" s="31" t="s">
        <v>215</v>
      </c>
      <c r="G520" s="31" t="s">
        <v>178</v>
      </c>
      <c r="H520" s="31" t="s">
        <v>476</v>
      </c>
      <c r="I520" s="31">
        <v>4.1381420609999999</v>
      </c>
      <c r="J520" s="31">
        <f t="shared" si="17"/>
        <v>4.1381420609999999</v>
      </c>
      <c r="K520" s="31"/>
      <c r="L520" s="31"/>
    </row>
    <row r="521" spans="1:12" x14ac:dyDescent="0.45">
      <c r="A521" s="31" t="str">
        <f t="shared" si="18"/>
        <v>E08000018_Total CSC expenditure per pound in unallocated reserves</v>
      </c>
      <c r="B521" s="31" t="s">
        <v>393</v>
      </c>
      <c r="C521" s="31" t="s">
        <v>394</v>
      </c>
      <c r="D521" s="31" t="s">
        <v>474</v>
      </c>
      <c r="E521" s="31" t="s">
        <v>475</v>
      </c>
      <c r="F521" s="31" t="s">
        <v>215</v>
      </c>
      <c r="G521" s="31" t="s">
        <v>178</v>
      </c>
      <c r="H521" s="31" t="s">
        <v>476</v>
      </c>
      <c r="I521" s="31">
        <v>5.2683202470000001</v>
      </c>
      <c r="J521" s="31">
        <f t="shared" si="17"/>
        <v>5.2683202470000001</v>
      </c>
      <c r="K521" s="31"/>
      <c r="L521" s="31"/>
    </row>
    <row r="522" spans="1:12" x14ac:dyDescent="0.45">
      <c r="A522" s="31" t="str">
        <f t="shared" si="18"/>
        <v>E10000014_Total CSC expenditure per pound in unallocated reserves</v>
      </c>
      <c r="B522" s="31" t="s">
        <v>309</v>
      </c>
      <c r="C522" s="31" t="s">
        <v>310</v>
      </c>
      <c r="D522" s="31" t="s">
        <v>474</v>
      </c>
      <c r="E522" s="31" t="s">
        <v>475</v>
      </c>
      <c r="F522" s="31" t="s">
        <v>215</v>
      </c>
      <c r="G522" s="31" t="s">
        <v>178</v>
      </c>
      <c r="H522" s="31" t="s">
        <v>476</v>
      </c>
      <c r="I522" s="31">
        <v>7.9881028350000003</v>
      </c>
      <c r="J522" s="31">
        <f t="shared" si="17"/>
        <v>7.9881028350000003</v>
      </c>
      <c r="K522" s="31"/>
      <c r="L522" s="31"/>
    </row>
    <row r="523" spans="1:12" x14ac:dyDescent="0.45">
      <c r="A523" s="31" t="str">
        <f t="shared" si="18"/>
        <v>E10000012_Total CSC expenditure per pound in unallocated reserves</v>
      </c>
      <c r="B523" s="31" t="s">
        <v>303</v>
      </c>
      <c r="C523" s="31" t="s">
        <v>304</v>
      </c>
      <c r="D523" s="31" t="s">
        <v>474</v>
      </c>
      <c r="E523" s="31" t="s">
        <v>475</v>
      </c>
      <c r="F523" s="31" t="s">
        <v>215</v>
      </c>
      <c r="G523" s="31" t="s">
        <v>178</v>
      </c>
      <c r="H523" s="31" t="s">
        <v>476</v>
      </c>
      <c r="I523" s="31">
        <v>2.4751987280000001</v>
      </c>
      <c r="J523" s="31">
        <f t="shared" si="17"/>
        <v>2.4751987280000001</v>
      </c>
      <c r="K523" s="31"/>
      <c r="L523" s="31"/>
    </row>
    <row r="524" spans="1:12" x14ac:dyDescent="0.45">
      <c r="A524" s="31" t="str">
        <f t="shared" si="18"/>
        <v>E06000035_Total CSC expenditure per pound in unallocated reserves</v>
      </c>
      <c r="B524" s="31" t="s">
        <v>351</v>
      </c>
      <c r="C524" s="31" t="s">
        <v>481</v>
      </c>
      <c r="D524" s="31" t="s">
        <v>474</v>
      </c>
      <c r="E524" s="31" t="s">
        <v>475</v>
      </c>
      <c r="F524" s="31" t="s">
        <v>215</v>
      </c>
      <c r="G524" s="31" t="s">
        <v>178</v>
      </c>
      <c r="H524" s="31" t="s">
        <v>476</v>
      </c>
      <c r="I524" s="31">
        <v>4.7776302690000003</v>
      </c>
      <c r="J524" s="31">
        <f t="shared" si="17"/>
        <v>4.7776302690000003</v>
      </c>
      <c r="K524" s="31"/>
      <c r="L524" s="31"/>
    </row>
    <row r="525" spans="1:12" x14ac:dyDescent="0.45">
      <c r="A525" s="31" t="str">
        <f t="shared" si="18"/>
        <v>E10000030_Total CSC expenditure per pound in unallocated reserves</v>
      </c>
      <c r="B525" s="31" t="s">
        <v>430</v>
      </c>
      <c r="C525" s="31" t="s">
        <v>431</v>
      </c>
      <c r="D525" s="31" t="s">
        <v>474</v>
      </c>
      <c r="E525" s="31" t="s">
        <v>475</v>
      </c>
      <c r="F525" s="31" t="s">
        <v>215</v>
      </c>
      <c r="G525" s="31" t="s">
        <v>178</v>
      </c>
      <c r="H525" s="31" t="s">
        <v>476</v>
      </c>
      <c r="I525" s="31">
        <v>9.1709807399999992</v>
      </c>
      <c r="J525" s="31">
        <f t="shared" si="17"/>
        <v>9.1709807399999992</v>
      </c>
      <c r="K525" s="31"/>
      <c r="L525" s="31"/>
    </row>
    <row r="526" spans="1:12" x14ac:dyDescent="0.45">
      <c r="A526" s="31" t="str">
        <f t="shared" si="18"/>
        <v>E09000003_Total CSC expenditure per pound in unallocated reserves</v>
      </c>
      <c r="B526" s="31" t="s">
        <v>233</v>
      </c>
      <c r="C526" s="31" t="s">
        <v>234</v>
      </c>
      <c r="D526" s="31" t="s">
        <v>474</v>
      </c>
      <c r="E526" s="31" t="s">
        <v>475</v>
      </c>
      <c r="F526" s="31" t="s">
        <v>215</v>
      </c>
      <c r="G526" s="31" t="s">
        <v>178</v>
      </c>
      <c r="H526" s="31" t="s">
        <v>476</v>
      </c>
      <c r="I526" s="31" t="e">
        <v>#DIV/0!</v>
      </c>
      <c r="J526" s="31" t="str">
        <f t="shared" si="17"/>
        <v>N/A</v>
      </c>
      <c r="K526" s="31"/>
      <c r="L526" s="31"/>
    </row>
    <row r="527" spans="1:12" x14ac:dyDescent="0.45">
      <c r="A527" s="31" t="str">
        <f t="shared" si="18"/>
        <v>E10000015_Total CSC expenditure per pound in unallocated reserves</v>
      </c>
      <c r="B527" s="31" t="s">
        <v>319</v>
      </c>
      <c r="C527" s="31" t="s">
        <v>320</v>
      </c>
      <c r="D527" s="31" t="s">
        <v>474</v>
      </c>
      <c r="E527" s="31" t="s">
        <v>475</v>
      </c>
      <c r="F527" s="31" t="s">
        <v>215</v>
      </c>
      <c r="G527" s="31" t="s">
        <v>178</v>
      </c>
      <c r="H527" s="31" t="s">
        <v>476</v>
      </c>
      <c r="I527" s="31">
        <v>5.4518994220000003</v>
      </c>
      <c r="J527" s="31">
        <f t="shared" si="17"/>
        <v>5.4518994220000003</v>
      </c>
      <c r="K527" s="31"/>
      <c r="L527" s="31"/>
    </row>
    <row r="528" spans="1:12" x14ac:dyDescent="0.45">
      <c r="A528" s="31" t="str">
        <f t="shared" si="18"/>
        <v>E06000052_Total CSC expenditure per pound in unallocated reserves</v>
      </c>
      <c r="B528" s="31" t="s">
        <v>482</v>
      </c>
      <c r="C528" s="31" t="s">
        <v>483</v>
      </c>
      <c r="D528" s="31" t="s">
        <v>474</v>
      </c>
      <c r="E528" s="31" t="s">
        <v>475</v>
      </c>
      <c r="F528" s="31" t="s">
        <v>215</v>
      </c>
      <c r="G528" s="31" t="s">
        <v>178</v>
      </c>
      <c r="H528" s="31" t="s">
        <v>476</v>
      </c>
      <c r="I528" s="31">
        <v>1.8872504349999999</v>
      </c>
      <c r="J528" s="31">
        <f t="shared" si="17"/>
        <v>1.8872504349999999</v>
      </c>
      <c r="K528" s="31"/>
      <c r="L528" s="31"/>
    </row>
    <row r="529" spans="1:12" x14ac:dyDescent="0.45">
      <c r="A529" s="31" t="str">
        <f t="shared" si="18"/>
        <v>E08000031_Total CSC expenditure per pound in unallocated reserves</v>
      </c>
      <c r="B529" s="31" t="s">
        <v>468</v>
      </c>
      <c r="C529" s="31" t="s">
        <v>469</v>
      </c>
      <c r="D529" s="31" t="s">
        <v>474</v>
      </c>
      <c r="E529" s="31" t="s">
        <v>475</v>
      </c>
      <c r="F529" s="31" t="s">
        <v>215</v>
      </c>
      <c r="G529" s="31" t="s">
        <v>178</v>
      </c>
      <c r="H529" s="31" t="s">
        <v>476</v>
      </c>
      <c r="I529" s="31">
        <v>6.0548999999999999</v>
      </c>
      <c r="J529" s="31">
        <f t="shared" si="17"/>
        <v>6.0548999999999999</v>
      </c>
      <c r="K529" s="31"/>
      <c r="L529" s="31"/>
    </row>
    <row r="530" spans="1:12" x14ac:dyDescent="0.45">
      <c r="A530" s="31" t="str">
        <f t="shared" si="18"/>
        <v>E09000025_Total CSC expenditure per pound in unallocated reserves</v>
      </c>
      <c r="B530" s="31" t="s">
        <v>359</v>
      </c>
      <c r="C530" s="31" t="s">
        <v>360</v>
      </c>
      <c r="D530" s="31" t="s">
        <v>474</v>
      </c>
      <c r="E530" s="31" t="s">
        <v>475</v>
      </c>
      <c r="F530" s="31" t="s">
        <v>215</v>
      </c>
      <c r="G530" s="31" t="s">
        <v>178</v>
      </c>
      <c r="H530" s="31" t="s">
        <v>476</v>
      </c>
      <c r="I530" s="31">
        <v>6.5211301810000002</v>
      </c>
      <c r="J530" s="31">
        <f t="shared" si="17"/>
        <v>6.5211301810000002</v>
      </c>
      <c r="K530" s="31"/>
      <c r="L530" s="31"/>
    </row>
    <row r="531" spans="1:12" x14ac:dyDescent="0.45">
      <c r="A531" s="31" t="str">
        <f t="shared" si="18"/>
        <v>E08000030_Total CSC expenditure per pound in unallocated reserves</v>
      </c>
      <c r="B531" s="31" t="s">
        <v>446</v>
      </c>
      <c r="C531" s="31" t="s">
        <v>447</v>
      </c>
      <c r="D531" s="31" t="s">
        <v>474</v>
      </c>
      <c r="E531" s="31" t="s">
        <v>475</v>
      </c>
      <c r="F531" s="31" t="s">
        <v>215</v>
      </c>
      <c r="G531" s="31" t="s">
        <v>178</v>
      </c>
      <c r="H531" s="31" t="s">
        <v>476</v>
      </c>
      <c r="I531" s="31">
        <v>3.6735827369999998</v>
      </c>
      <c r="J531" s="31">
        <f t="shared" si="17"/>
        <v>3.6735827369999998</v>
      </c>
      <c r="K531" s="31"/>
      <c r="L531" s="31"/>
    </row>
    <row r="532" spans="1:12" x14ac:dyDescent="0.45">
      <c r="A532" s="31" t="str">
        <f t="shared" si="18"/>
        <v>E10000032_Total CSC expenditure per pound in unallocated reserves</v>
      </c>
      <c r="B532" s="31" t="s">
        <v>458</v>
      </c>
      <c r="C532" s="31" t="s">
        <v>459</v>
      </c>
      <c r="D532" s="31" t="s">
        <v>474</v>
      </c>
      <c r="E532" s="31" t="s">
        <v>475</v>
      </c>
      <c r="F532" s="31" t="s">
        <v>215</v>
      </c>
      <c r="G532" s="31" t="s">
        <v>178</v>
      </c>
      <c r="H532" s="31" t="s">
        <v>476</v>
      </c>
      <c r="I532" s="31">
        <v>5.8177067930000002</v>
      </c>
      <c r="J532" s="31">
        <f t="shared" si="17"/>
        <v>5.8177067930000002</v>
      </c>
      <c r="K532" s="31"/>
      <c r="L532" s="31"/>
    </row>
    <row r="533" spans="1:12" x14ac:dyDescent="0.45">
      <c r="A533" s="31" t="str">
        <f t="shared" si="18"/>
        <v>E08000007_Total CSC expenditure per pound in unallocated reserves</v>
      </c>
      <c r="B533" s="31" t="s">
        <v>420</v>
      </c>
      <c r="C533" s="31" t="s">
        <v>421</v>
      </c>
      <c r="D533" s="31" t="s">
        <v>474</v>
      </c>
      <c r="E533" s="31" t="s">
        <v>475</v>
      </c>
      <c r="F533" s="31" t="s">
        <v>215</v>
      </c>
      <c r="G533" s="31" t="s">
        <v>178</v>
      </c>
      <c r="H533" s="31" t="s">
        <v>476</v>
      </c>
      <c r="I533" s="31">
        <v>2.8084076819999999</v>
      </c>
      <c r="J533" s="31">
        <f t="shared" si="17"/>
        <v>2.8084076819999999</v>
      </c>
      <c r="K533" s="31"/>
      <c r="L533" s="31"/>
    </row>
    <row r="534" spans="1:12" x14ac:dyDescent="0.45">
      <c r="A534" s="31" t="str">
        <f t="shared" si="18"/>
        <v>E08000017_Total CSC expenditure per pound in unallocated reserves</v>
      </c>
      <c r="B534" s="31" t="s">
        <v>293</v>
      </c>
      <c r="C534" s="31" t="s">
        <v>294</v>
      </c>
      <c r="D534" s="31" t="s">
        <v>474</v>
      </c>
      <c r="E534" s="31" t="s">
        <v>475</v>
      </c>
      <c r="F534" s="31" t="s">
        <v>215</v>
      </c>
      <c r="G534" s="31" t="s">
        <v>178</v>
      </c>
      <c r="H534" s="31" t="s">
        <v>476</v>
      </c>
      <c r="I534" s="31">
        <v>4.4114384749999997</v>
      </c>
      <c r="J534" s="31">
        <f t="shared" si="17"/>
        <v>4.4114384749999997</v>
      </c>
      <c r="K534" s="31"/>
      <c r="L534" s="31"/>
    </row>
    <row r="535" spans="1:12" x14ac:dyDescent="0.45">
      <c r="A535" s="31" t="str">
        <f t="shared" si="18"/>
        <v>E06000048_Total CSC expenditure per pound in unallocated reserves</v>
      </c>
      <c r="B535" s="31" t="s">
        <v>484</v>
      </c>
      <c r="C535" s="31" t="s">
        <v>485</v>
      </c>
      <c r="D535" s="31" t="s">
        <v>474</v>
      </c>
      <c r="E535" s="31" t="s">
        <v>475</v>
      </c>
      <c r="F535" s="31" t="s">
        <v>215</v>
      </c>
      <c r="G535" s="31" t="s">
        <v>178</v>
      </c>
      <c r="H535" s="31" t="s">
        <v>476</v>
      </c>
      <c r="I535" s="31">
        <v>0.82418415</v>
      </c>
      <c r="J535" s="31">
        <f t="shared" si="17"/>
        <v>0.82418415</v>
      </c>
      <c r="K535" s="31"/>
      <c r="L535" s="31"/>
    </row>
    <row r="536" spans="1:12" x14ac:dyDescent="0.45">
      <c r="A536" s="31" t="str">
        <f t="shared" si="18"/>
        <v>E09000008_Total CSC expenditure per pound in unallocated reserves</v>
      </c>
      <c r="B536" s="31" t="s">
        <v>486</v>
      </c>
      <c r="C536" s="31" t="s">
        <v>487</v>
      </c>
      <c r="D536" s="31" t="s">
        <v>474</v>
      </c>
      <c r="E536" s="31" t="s">
        <v>475</v>
      </c>
      <c r="F536" s="31" t="s">
        <v>215</v>
      </c>
      <c r="G536" s="31" t="s">
        <v>178</v>
      </c>
      <c r="H536" s="31" t="s">
        <v>476</v>
      </c>
      <c r="I536" s="31">
        <v>10.35224614</v>
      </c>
      <c r="J536" s="31">
        <f t="shared" si="17"/>
        <v>10.35224614</v>
      </c>
      <c r="K536" s="31"/>
      <c r="L536" s="31"/>
    </row>
    <row r="537" spans="1:12" x14ac:dyDescent="0.45">
      <c r="A537" s="31" t="str">
        <f t="shared" si="18"/>
        <v>E09000017_Total CSC expenditure per pound in unallocated reserves</v>
      </c>
      <c r="B537" s="31" t="s">
        <v>321</v>
      </c>
      <c r="C537" s="31" t="s">
        <v>322</v>
      </c>
      <c r="D537" s="31" t="s">
        <v>474</v>
      </c>
      <c r="E537" s="31" t="s">
        <v>475</v>
      </c>
      <c r="F537" s="31" t="s">
        <v>215</v>
      </c>
      <c r="G537" s="31" t="s">
        <v>178</v>
      </c>
      <c r="H537" s="31" t="s">
        <v>476</v>
      </c>
      <c r="I537" s="31">
        <v>1.2073762610000001</v>
      </c>
      <c r="J537" s="31">
        <f t="shared" si="17"/>
        <v>1.2073762610000001</v>
      </c>
      <c r="K537" s="31"/>
      <c r="L537" s="31"/>
    </row>
    <row r="538" spans="1:12" x14ac:dyDescent="0.45">
      <c r="A538" s="31" t="str">
        <f t="shared" si="18"/>
        <v>E06000023_Total CSC expenditure per pound in unallocated reserves</v>
      </c>
      <c r="B538" s="31" t="s">
        <v>265</v>
      </c>
      <c r="C538" s="31" t="s">
        <v>488</v>
      </c>
      <c r="D538" s="31" t="s">
        <v>474</v>
      </c>
      <c r="E538" s="31" t="s">
        <v>475</v>
      </c>
      <c r="F538" s="31" t="s">
        <v>215</v>
      </c>
      <c r="G538" s="31" t="s">
        <v>178</v>
      </c>
      <c r="H538" s="31" t="s">
        <v>476</v>
      </c>
      <c r="I538" s="31">
        <v>3.289804798</v>
      </c>
      <c r="J538" s="31">
        <f t="shared" si="17"/>
        <v>3.289804798</v>
      </c>
      <c r="K538" s="31"/>
      <c r="L538" s="31"/>
    </row>
    <row r="539" spans="1:12" x14ac:dyDescent="0.45">
      <c r="A539" s="31" t="str">
        <f t="shared" si="18"/>
        <v>E08000008_Total CSC expenditure per pound in unallocated reserves</v>
      </c>
      <c r="B539" s="31" t="s">
        <v>436</v>
      </c>
      <c r="C539" s="31" t="s">
        <v>437</v>
      </c>
      <c r="D539" s="31" t="s">
        <v>474</v>
      </c>
      <c r="E539" s="31" t="s">
        <v>475</v>
      </c>
      <c r="F539" s="31" t="s">
        <v>215</v>
      </c>
      <c r="G539" s="31" t="s">
        <v>178</v>
      </c>
      <c r="H539" s="31" t="s">
        <v>476</v>
      </c>
      <c r="I539" s="31">
        <v>3.230239954</v>
      </c>
      <c r="J539" s="31">
        <f t="shared" si="17"/>
        <v>3.230239954</v>
      </c>
      <c r="K539" s="31"/>
      <c r="L539" s="31"/>
    </row>
    <row r="540" spans="1:12" x14ac:dyDescent="0.45">
      <c r="A540" s="31" t="str">
        <f t="shared" si="18"/>
        <v>E09000006_Total CSC expenditure per pound in unallocated reserves</v>
      </c>
      <c r="B540" s="31" t="s">
        <v>267</v>
      </c>
      <c r="C540" s="31" t="s">
        <v>268</v>
      </c>
      <c r="D540" s="31" t="s">
        <v>474</v>
      </c>
      <c r="E540" s="31" t="s">
        <v>475</v>
      </c>
      <c r="F540" s="31" t="s">
        <v>215</v>
      </c>
      <c r="G540" s="31" t="s">
        <v>178</v>
      </c>
      <c r="H540" s="31" t="s">
        <v>476</v>
      </c>
      <c r="I540" s="31">
        <v>1.4749620189999999</v>
      </c>
      <c r="J540" s="31">
        <f t="shared" si="17"/>
        <v>1.4749620189999999</v>
      </c>
      <c r="K540" s="31"/>
      <c r="L540" s="31"/>
    </row>
    <row r="541" spans="1:12" x14ac:dyDescent="0.45">
      <c r="A541" s="31" t="str">
        <f t="shared" si="18"/>
        <v>E06000021_Total CSC expenditure per pound in unallocated reserves</v>
      </c>
      <c r="B541" s="31" t="s">
        <v>424</v>
      </c>
      <c r="C541" s="31" t="s">
        <v>489</v>
      </c>
      <c r="D541" s="31" t="s">
        <v>474</v>
      </c>
      <c r="E541" s="31" t="s">
        <v>475</v>
      </c>
      <c r="F541" s="31" t="s">
        <v>215</v>
      </c>
      <c r="G541" s="31" t="s">
        <v>178</v>
      </c>
      <c r="H541" s="31" t="s">
        <v>476</v>
      </c>
      <c r="I541" s="31">
        <v>6.2470490779999999</v>
      </c>
      <c r="J541" s="31">
        <f t="shared" si="17"/>
        <v>6.2470490779999999</v>
      </c>
      <c r="K541" s="31"/>
      <c r="L541" s="31"/>
    </row>
    <row r="542" spans="1:12" x14ac:dyDescent="0.45">
      <c r="A542" s="31" t="str">
        <f t="shared" si="18"/>
        <v>E10000022_Total CSC expenditure per pound in unallocated reserves</v>
      </c>
      <c r="B542" s="31" t="s">
        <v>490</v>
      </c>
      <c r="C542" s="31" t="s">
        <v>370</v>
      </c>
      <c r="D542" s="31" t="s">
        <v>474</v>
      </c>
      <c r="E542" s="31" t="s">
        <v>475</v>
      </c>
      <c r="F542" s="31" t="s">
        <v>215</v>
      </c>
      <c r="G542" s="31" t="s">
        <v>178</v>
      </c>
      <c r="H542" s="31" t="s">
        <v>476</v>
      </c>
      <c r="I542" s="31">
        <v>1.9324666740000001</v>
      </c>
      <c r="J542" s="31">
        <f t="shared" si="17"/>
        <v>1.9324666740000001</v>
      </c>
      <c r="K542" s="31"/>
      <c r="L542" s="31"/>
    </row>
    <row r="543" spans="1:12" x14ac:dyDescent="0.45">
      <c r="A543" s="31" t="str">
        <f t="shared" si="18"/>
        <v>E09000013_Total CSC expenditure per pound in unallocated reserves</v>
      </c>
      <c r="B543" s="31" t="s">
        <v>491</v>
      </c>
      <c r="C543" s="31" t="s">
        <v>492</v>
      </c>
      <c r="D543" s="31" t="s">
        <v>474</v>
      </c>
      <c r="E543" s="31" t="s">
        <v>475</v>
      </c>
      <c r="F543" s="31" t="s">
        <v>215</v>
      </c>
      <c r="G543" s="31" t="s">
        <v>178</v>
      </c>
      <c r="H543" s="31" t="s">
        <v>476</v>
      </c>
      <c r="I543" s="31">
        <v>2.5035778180000001</v>
      </c>
      <c r="J543" s="31">
        <f t="shared" si="17"/>
        <v>2.5035778180000001</v>
      </c>
      <c r="K543" s="31"/>
      <c r="L543" s="31"/>
    </row>
    <row r="544" spans="1:12" x14ac:dyDescent="0.45">
      <c r="A544" s="31" t="str">
        <f t="shared" si="18"/>
        <v>E10000020_Total CSC expenditure per pound in unallocated reserves</v>
      </c>
      <c r="B544" s="31" t="s">
        <v>361</v>
      </c>
      <c r="C544" s="31" t="s">
        <v>362</v>
      </c>
      <c r="D544" s="31" t="s">
        <v>474</v>
      </c>
      <c r="E544" s="31" t="s">
        <v>475</v>
      </c>
      <c r="F544" s="31" t="s">
        <v>215</v>
      </c>
      <c r="G544" s="31" t="s">
        <v>178</v>
      </c>
      <c r="H544" s="31" t="s">
        <v>476</v>
      </c>
      <c r="I544" s="31">
        <v>7.4775008920000001</v>
      </c>
      <c r="J544" s="31">
        <f t="shared" si="17"/>
        <v>7.4775008920000001</v>
      </c>
      <c r="K544" s="31"/>
      <c r="L544" s="31"/>
    </row>
    <row r="545" spans="1:12" x14ac:dyDescent="0.45">
      <c r="A545" s="31" t="str">
        <f t="shared" si="18"/>
        <v>E09000004_Total CSC expenditure per pound in unallocated reserves</v>
      </c>
      <c r="B545" s="31" t="s">
        <v>242</v>
      </c>
      <c r="C545" s="31" t="s">
        <v>243</v>
      </c>
      <c r="D545" s="31" t="s">
        <v>474</v>
      </c>
      <c r="E545" s="31" t="s">
        <v>475</v>
      </c>
      <c r="F545" s="31" t="s">
        <v>215</v>
      </c>
      <c r="G545" s="31" t="s">
        <v>178</v>
      </c>
      <c r="H545" s="31" t="s">
        <v>476</v>
      </c>
      <c r="I545" s="31">
        <v>3.1362029690000002</v>
      </c>
      <c r="J545" s="31">
        <f t="shared" si="17"/>
        <v>3.1362029690000002</v>
      </c>
      <c r="K545" s="31"/>
      <c r="L545" s="31"/>
    </row>
    <row r="546" spans="1:12" x14ac:dyDescent="0.45">
      <c r="A546" s="31" t="str">
        <f t="shared" si="18"/>
        <v>E10000006_Total CSC expenditure per pound in unallocated reserves</v>
      </c>
      <c r="B546" s="31" t="s">
        <v>285</v>
      </c>
      <c r="C546" s="31" t="s">
        <v>286</v>
      </c>
      <c r="D546" s="31" t="s">
        <v>474</v>
      </c>
      <c r="E546" s="31" t="s">
        <v>475</v>
      </c>
      <c r="F546" s="31" t="s">
        <v>215</v>
      </c>
      <c r="G546" s="31" t="s">
        <v>178</v>
      </c>
      <c r="H546" s="31" t="s">
        <v>476</v>
      </c>
      <c r="I546" s="31">
        <v>5.7816443089999998</v>
      </c>
      <c r="J546" s="31">
        <f t="shared" si="17"/>
        <v>5.7816443089999998</v>
      </c>
      <c r="K546" s="31"/>
      <c r="L546" s="31"/>
    </row>
    <row r="547" spans="1:12" x14ac:dyDescent="0.45">
      <c r="A547" s="31" t="str">
        <f t="shared" si="18"/>
        <v>E09000024_Total CSC expenditure per pound in unallocated reserves</v>
      </c>
      <c r="B547" s="31" t="s">
        <v>353</v>
      </c>
      <c r="C547" s="31" t="s">
        <v>354</v>
      </c>
      <c r="D547" s="31" t="s">
        <v>474</v>
      </c>
      <c r="E547" s="31" t="s">
        <v>475</v>
      </c>
      <c r="F547" s="31" t="s">
        <v>215</v>
      </c>
      <c r="G547" s="31" t="s">
        <v>178</v>
      </c>
      <c r="H547" s="31" t="s">
        <v>476</v>
      </c>
      <c r="I547" s="31">
        <v>2.5814341700000001</v>
      </c>
      <c r="J547" s="31">
        <f t="shared" si="17"/>
        <v>2.5814341700000001</v>
      </c>
      <c r="K547" s="31"/>
      <c r="L547" s="31"/>
    </row>
    <row r="548" spans="1:12" x14ac:dyDescent="0.45">
      <c r="A548" s="31" t="str">
        <f t="shared" si="18"/>
        <v>E06000034_Total CSC expenditure per pound in unallocated reserves</v>
      </c>
      <c r="B548" s="31" t="s">
        <v>493</v>
      </c>
      <c r="C548" s="31" t="s">
        <v>494</v>
      </c>
      <c r="D548" s="31" t="s">
        <v>474</v>
      </c>
      <c r="E548" s="31" t="s">
        <v>475</v>
      </c>
      <c r="F548" s="31" t="s">
        <v>215</v>
      </c>
      <c r="G548" s="31" t="s">
        <v>178</v>
      </c>
      <c r="H548" s="31" t="s">
        <v>476</v>
      </c>
      <c r="I548" s="31">
        <v>3.210272727</v>
      </c>
      <c r="J548" s="31">
        <f t="shared" si="17"/>
        <v>3.210272727</v>
      </c>
      <c r="K548" s="31"/>
      <c r="L548" s="31"/>
    </row>
    <row r="549" spans="1:12" x14ac:dyDescent="0.45">
      <c r="A549" s="31" t="str">
        <f t="shared" si="18"/>
        <v>E06000012_Total CSC expenditure per pound in unallocated reserves</v>
      </c>
      <c r="B549" s="31" t="s">
        <v>363</v>
      </c>
      <c r="C549" s="31" t="s">
        <v>495</v>
      </c>
      <c r="D549" s="31" t="s">
        <v>474</v>
      </c>
      <c r="E549" s="31" t="s">
        <v>475</v>
      </c>
      <c r="F549" s="31" t="s">
        <v>215</v>
      </c>
      <c r="G549" s="31" t="s">
        <v>178</v>
      </c>
      <c r="H549" s="31" t="s">
        <v>476</v>
      </c>
      <c r="I549" s="31">
        <v>3.7043729669999998</v>
      </c>
      <c r="J549" s="31">
        <f t="shared" ref="J549:J612" si="19">IF(ISNUMBER(I549),I549,"N/A")</f>
        <v>3.7043729669999998</v>
      </c>
      <c r="K549" s="31"/>
      <c r="L549" s="31"/>
    </row>
    <row r="550" spans="1:12" x14ac:dyDescent="0.45">
      <c r="A550" s="31" t="str">
        <f t="shared" si="18"/>
        <v>E08000027_Total CSC expenditure per pound in unallocated reserves</v>
      </c>
      <c r="B550" s="31" t="s">
        <v>297</v>
      </c>
      <c r="C550" s="31" t="s">
        <v>298</v>
      </c>
      <c r="D550" s="31" t="s">
        <v>474</v>
      </c>
      <c r="E550" s="31" t="s">
        <v>475</v>
      </c>
      <c r="F550" s="31" t="s">
        <v>215</v>
      </c>
      <c r="G550" s="31" t="s">
        <v>178</v>
      </c>
      <c r="H550" s="31" t="s">
        <v>476</v>
      </c>
      <c r="I550" s="31">
        <v>2.4822132639999999</v>
      </c>
      <c r="J550" s="31">
        <f t="shared" si="19"/>
        <v>2.4822132639999999</v>
      </c>
      <c r="K550" s="31"/>
      <c r="L550" s="31"/>
    </row>
    <row r="551" spans="1:12" x14ac:dyDescent="0.45">
      <c r="A551" s="31" t="str">
        <f t="shared" si="18"/>
        <v>E09000026_Total CSC expenditure per pound in unallocated reserves</v>
      </c>
      <c r="B551" s="31" t="s">
        <v>385</v>
      </c>
      <c r="C551" s="31" t="s">
        <v>386</v>
      </c>
      <c r="D551" s="31" t="s">
        <v>474</v>
      </c>
      <c r="E551" s="31" t="s">
        <v>475</v>
      </c>
      <c r="F551" s="31" t="s">
        <v>215</v>
      </c>
      <c r="G551" s="31" t="s">
        <v>178</v>
      </c>
      <c r="H551" s="31" t="s">
        <v>476</v>
      </c>
      <c r="I551" s="31">
        <v>2.2156088500000002</v>
      </c>
      <c r="J551" s="31">
        <f t="shared" si="19"/>
        <v>2.2156088500000002</v>
      </c>
      <c r="K551" s="31"/>
      <c r="L551" s="31"/>
    </row>
    <row r="552" spans="1:12" x14ac:dyDescent="0.45">
      <c r="A552" s="31" t="str">
        <f t="shared" si="18"/>
        <v>E10000019_Total CSC expenditure per pound in unallocated reserves</v>
      </c>
      <c r="B552" s="31" t="s">
        <v>345</v>
      </c>
      <c r="C552" s="31" t="s">
        <v>346</v>
      </c>
      <c r="D552" s="31" t="s">
        <v>474</v>
      </c>
      <c r="E552" s="31" t="s">
        <v>475</v>
      </c>
      <c r="F552" s="31" t="s">
        <v>215</v>
      </c>
      <c r="G552" s="31" t="s">
        <v>178</v>
      </c>
      <c r="H552" s="31" t="s">
        <v>476</v>
      </c>
      <c r="I552" s="31">
        <v>5.121135647</v>
      </c>
      <c r="J552" s="31">
        <f t="shared" si="19"/>
        <v>5.121135647</v>
      </c>
      <c r="K552" s="31"/>
      <c r="L552" s="31"/>
    </row>
    <row r="553" spans="1:12" x14ac:dyDescent="0.45">
      <c r="A553" s="31" t="str">
        <f t="shared" si="18"/>
        <v>E09000015_Total CSC expenditure per pound in unallocated reserves</v>
      </c>
      <c r="B553" s="31" t="s">
        <v>496</v>
      </c>
      <c r="C553" s="31" t="s">
        <v>497</v>
      </c>
      <c r="D553" s="31" t="s">
        <v>474</v>
      </c>
      <c r="E553" s="31" t="s">
        <v>475</v>
      </c>
      <c r="F553" s="31" t="s">
        <v>215</v>
      </c>
      <c r="G553" s="31" t="s">
        <v>178</v>
      </c>
      <c r="H553" s="31" t="s">
        <v>476</v>
      </c>
      <c r="I553" s="31">
        <v>3.1168504760000002</v>
      </c>
      <c r="J553" s="31">
        <f t="shared" si="19"/>
        <v>3.1168504760000002</v>
      </c>
      <c r="K553" s="31"/>
      <c r="L553" s="31"/>
    </row>
    <row r="554" spans="1:12" x14ac:dyDescent="0.45">
      <c r="A554" s="31" t="str">
        <f t="shared" si="18"/>
        <v>E10000011_Total CSC expenditure per pound in unallocated reserves</v>
      </c>
      <c r="B554" s="31" t="s">
        <v>299</v>
      </c>
      <c r="C554" s="31" t="s">
        <v>300</v>
      </c>
      <c r="D554" s="31" t="s">
        <v>474</v>
      </c>
      <c r="E554" s="31" t="s">
        <v>475</v>
      </c>
      <c r="F554" s="31" t="s">
        <v>215</v>
      </c>
      <c r="G554" s="31" t="s">
        <v>178</v>
      </c>
      <c r="H554" s="31" t="s">
        <v>476</v>
      </c>
      <c r="I554" s="31">
        <v>7.2539253930000003</v>
      </c>
      <c r="J554" s="31">
        <f t="shared" si="19"/>
        <v>7.2539253930000003</v>
      </c>
      <c r="K554" s="31"/>
      <c r="L554" s="31"/>
    </row>
    <row r="555" spans="1:12" x14ac:dyDescent="0.45">
      <c r="A555" s="31" t="str">
        <f t="shared" si="18"/>
        <v>E10000017_Total CSC expenditure per pound in unallocated reserves</v>
      </c>
      <c r="B555" s="31" t="s">
        <v>337</v>
      </c>
      <c r="C555" s="31" t="s">
        <v>338</v>
      </c>
      <c r="D555" s="31" t="s">
        <v>474</v>
      </c>
      <c r="E555" s="31" t="s">
        <v>475</v>
      </c>
      <c r="F555" s="31" t="s">
        <v>215</v>
      </c>
      <c r="G555" s="31" t="s">
        <v>178</v>
      </c>
      <c r="H555" s="31" t="s">
        <v>476</v>
      </c>
      <c r="I555" s="31">
        <v>8.2527200579999995</v>
      </c>
      <c r="J555" s="31">
        <f t="shared" si="19"/>
        <v>8.2527200579999995</v>
      </c>
      <c r="K555" s="31"/>
      <c r="L555" s="31"/>
    </row>
    <row r="556" spans="1:12" x14ac:dyDescent="0.45">
      <c r="A556" s="31" t="str">
        <f t="shared" si="18"/>
        <v>E09000012_Total CSC expenditure per pound in unallocated reserves</v>
      </c>
      <c r="B556" s="31" t="s">
        <v>498</v>
      </c>
      <c r="C556" s="31" t="s">
        <v>499</v>
      </c>
      <c r="D556" s="31" t="s">
        <v>474</v>
      </c>
      <c r="E556" s="31" t="s">
        <v>475</v>
      </c>
      <c r="F556" s="31" t="s">
        <v>215</v>
      </c>
      <c r="G556" s="31" t="s">
        <v>178</v>
      </c>
      <c r="H556" s="31" t="s">
        <v>476</v>
      </c>
      <c r="I556" s="31">
        <v>4.6159125740000002</v>
      </c>
      <c r="J556" s="31">
        <f t="shared" si="19"/>
        <v>4.6159125740000002</v>
      </c>
      <c r="K556" s="31"/>
      <c r="L556" s="31"/>
    </row>
    <row r="557" spans="1:12" x14ac:dyDescent="0.45">
      <c r="A557" s="31" t="str">
        <f t="shared" si="18"/>
        <v>E09000019_Total CSC expenditure per pound in unallocated reserves</v>
      </c>
      <c r="B557" s="31" t="s">
        <v>500</v>
      </c>
      <c r="C557" s="31" t="s">
        <v>501</v>
      </c>
      <c r="D557" s="31" t="s">
        <v>474</v>
      </c>
      <c r="E557" s="31" t="s">
        <v>475</v>
      </c>
      <c r="F557" s="31" t="s">
        <v>215</v>
      </c>
      <c r="G557" s="31" t="s">
        <v>178</v>
      </c>
      <c r="H557" s="31" t="s">
        <v>476</v>
      </c>
      <c r="I557" s="31">
        <v>6.637474729</v>
      </c>
      <c r="J557" s="31">
        <f t="shared" si="19"/>
        <v>6.637474729</v>
      </c>
      <c r="K557" s="31"/>
      <c r="L557" s="31"/>
    </row>
    <row r="558" spans="1:12" x14ac:dyDescent="0.45">
      <c r="A558" s="31" t="str">
        <f t="shared" si="18"/>
        <v>E10000029_Total CSC expenditure per pound in unallocated reserves</v>
      </c>
      <c r="B558" s="31" t="s">
        <v>426</v>
      </c>
      <c r="C558" s="31" t="s">
        <v>427</v>
      </c>
      <c r="D558" s="31" t="s">
        <v>474</v>
      </c>
      <c r="E558" s="31" t="s">
        <v>475</v>
      </c>
      <c r="F558" s="31" t="s">
        <v>215</v>
      </c>
      <c r="G558" s="31" t="s">
        <v>178</v>
      </c>
      <c r="H558" s="31" t="s">
        <v>476</v>
      </c>
      <c r="I558" s="31">
        <v>1.670205707</v>
      </c>
      <c r="J558" s="31">
        <f t="shared" si="19"/>
        <v>1.670205707</v>
      </c>
      <c r="K558" s="31"/>
      <c r="L558" s="31"/>
    </row>
    <row r="559" spans="1:12" x14ac:dyDescent="0.45">
      <c r="A559" s="31" t="str">
        <f t="shared" si="18"/>
        <v>E09000027_Total CSC expenditure per pound in unallocated reserves</v>
      </c>
      <c r="B559" s="31" t="s">
        <v>389</v>
      </c>
      <c r="C559" s="31" t="s">
        <v>390</v>
      </c>
      <c r="D559" s="31" t="s">
        <v>474</v>
      </c>
      <c r="E559" s="31" t="s">
        <v>475</v>
      </c>
      <c r="F559" s="31" t="s">
        <v>215</v>
      </c>
      <c r="G559" s="31" t="s">
        <v>178</v>
      </c>
      <c r="H559" s="31" t="s">
        <v>476</v>
      </c>
      <c r="I559" s="31">
        <v>2.973282443</v>
      </c>
      <c r="J559" s="31">
        <f t="shared" si="19"/>
        <v>2.973282443</v>
      </c>
      <c r="K559" s="31"/>
      <c r="L559" s="31"/>
    </row>
    <row r="560" spans="1:12" x14ac:dyDescent="0.45">
      <c r="A560" s="31" t="str">
        <f t="shared" si="18"/>
        <v>E06000033_Total CSC expenditure per pound in unallocated reserves</v>
      </c>
      <c r="B560" s="31" t="s">
        <v>412</v>
      </c>
      <c r="C560" s="31" t="s">
        <v>502</v>
      </c>
      <c r="D560" s="31" t="s">
        <v>474</v>
      </c>
      <c r="E560" s="31" t="s">
        <v>475</v>
      </c>
      <c r="F560" s="31" t="s">
        <v>215</v>
      </c>
      <c r="G560" s="31" t="s">
        <v>178</v>
      </c>
      <c r="H560" s="31" t="s">
        <v>476</v>
      </c>
      <c r="I560" s="31">
        <v>2.99</v>
      </c>
      <c r="J560" s="31">
        <f t="shared" si="19"/>
        <v>2.99</v>
      </c>
      <c r="K560" s="31"/>
      <c r="L560" s="31"/>
    </row>
    <row r="561" spans="1:12" x14ac:dyDescent="0.45">
      <c r="A561" s="31" t="str">
        <f t="shared" si="18"/>
        <v>E10000034_Total CSC expenditure per pound in unallocated reserves</v>
      </c>
      <c r="B561" s="31" t="s">
        <v>470</v>
      </c>
      <c r="C561" s="31" t="s">
        <v>471</v>
      </c>
      <c r="D561" s="31" t="s">
        <v>474</v>
      </c>
      <c r="E561" s="31" t="s">
        <v>475</v>
      </c>
      <c r="F561" s="31" t="s">
        <v>215</v>
      </c>
      <c r="G561" s="31" t="s">
        <v>178</v>
      </c>
      <c r="H561" s="31" t="s">
        <v>476</v>
      </c>
      <c r="I561" s="31">
        <v>6.2149463860000003</v>
      </c>
      <c r="J561" s="31">
        <f t="shared" si="19"/>
        <v>6.2149463860000003</v>
      </c>
      <c r="K561" s="31"/>
      <c r="L561" s="31"/>
    </row>
    <row r="562" spans="1:12" x14ac:dyDescent="0.45">
      <c r="A562" s="31" t="str">
        <f t="shared" si="18"/>
        <v>E10000016_Total CSC expenditure per pound in unallocated reserves</v>
      </c>
      <c r="B562" s="31" t="s">
        <v>327</v>
      </c>
      <c r="C562" s="31" t="s">
        <v>328</v>
      </c>
      <c r="D562" s="31" t="s">
        <v>474</v>
      </c>
      <c r="E562" s="31" t="s">
        <v>475</v>
      </c>
      <c r="F562" s="31" t="s">
        <v>215</v>
      </c>
      <c r="G562" s="31" t="s">
        <v>178</v>
      </c>
      <c r="H562" s="31" t="s">
        <v>476</v>
      </c>
      <c r="I562" s="31">
        <v>5.64730417</v>
      </c>
      <c r="J562" s="31">
        <f t="shared" si="19"/>
        <v>5.64730417</v>
      </c>
      <c r="K562" s="31"/>
      <c r="L562" s="31"/>
    </row>
    <row r="563" spans="1:12" x14ac:dyDescent="0.45">
      <c r="A563" s="31" t="str">
        <f t="shared" si="18"/>
        <v>E09000029_Total CSC expenditure per pound in unallocated reserves</v>
      </c>
      <c r="B563" s="31" t="s">
        <v>432</v>
      </c>
      <c r="C563" s="31" t="s">
        <v>433</v>
      </c>
      <c r="D563" s="31" t="s">
        <v>474</v>
      </c>
      <c r="E563" s="31" t="s">
        <v>475</v>
      </c>
      <c r="F563" s="31" t="s">
        <v>215</v>
      </c>
      <c r="G563" s="31" t="s">
        <v>178</v>
      </c>
      <c r="H563" s="31" t="s">
        <v>476</v>
      </c>
      <c r="I563" s="31">
        <v>6.3498481699999996</v>
      </c>
      <c r="J563" s="31">
        <f t="shared" si="19"/>
        <v>6.3498481699999996</v>
      </c>
      <c r="K563" s="31"/>
      <c r="L563" s="31"/>
    </row>
    <row r="564" spans="1:12" x14ac:dyDescent="0.45">
      <c r="A564" s="31" t="str">
        <f t="shared" si="18"/>
        <v>E06000028_Total CSC expenditure per pound in unallocated reserves</v>
      </c>
      <c r="B564" s="31" t="s">
        <v>254</v>
      </c>
      <c r="C564" s="31" t="s">
        <v>503</v>
      </c>
      <c r="D564" s="31" t="s">
        <v>474</v>
      </c>
      <c r="E564" s="31" t="s">
        <v>475</v>
      </c>
      <c r="F564" s="31" t="s">
        <v>215</v>
      </c>
      <c r="G564" s="31" t="s">
        <v>178</v>
      </c>
      <c r="H564" s="31" t="s">
        <v>476</v>
      </c>
      <c r="I564" s="31">
        <v>3.9088224440000001</v>
      </c>
      <c r="J564" s="31">
        <f t="shared" si="19"/>
        <v>3.9088224440000001</v>
      </c>
      <c r="K564" s="31"/>
      <c r="L564" s="31"/>
    </row>
    <row r="565" spans="1:12" x14ac:dyDescent="0.45">
      <c r="A565" s="31" t="str">
        <f t="shared" si="18"/>
        <v>E10000008_Total CSC expenditure per pound in unallocated reserves</v>
      </c>
      <c r="B565" s="31" t="s">
        <v>504</v>
      </c>
      <c r="C565" s="31" t="s">
        <v>505</v>
      </c>
      <c r="D565" s="31" t="s">
        <v>474</v>
      </c>
      <c r="E565" s="31" t="s">
        <v>475</v>
      </c>
      <c r="F565" s="31" t="s">
        <v>215</v>
      </c>
      <c r="G565" s="31" t="s">
        <v>178</v>
      </c>
      <c r="H565" s="31" t="s">
        <v>476</v>
      </c>
      <c r="I565" s="31">
        <v>7.6970251410000001</v>
      </c>
      <c r="J565" s="31">
        <f t="shared" si="19"/>
        <v>7.6970251410000001</v>
      </c>
      <c r="K565" s="31"/>
      <c r="L565" s="31"/>
    </row>
    <row r="566" spans="1:12" x14ac:dyDescent="0.45">
      <c r="A566" s="31" t="str">
        <f t="shared" si="18"/>
        <v>E09000033_Total CSC expenditure per pound in unallocated reserves</v>
      </c>
      <c r="B566" s="31" t="s">
        <v>506</v>
      </c>
      <c r="C566" s="31" t="s">
        <v>507</v>
      </c>
      <c r="D566" s="31" t="s">
        <v>474</v>
      </c>
      <c r="E566" s="31" t="s">
        <v>475</v>
      </c>
      <c r="F566" s="31" t="s">
        <v>215</v>
      </c>
      <c r="G566" s="31" t="s">
        <v>178</v>
      </c>
      <c r="H566" s="31" t="s">
        <v>476</v>
      </c>
      <c r="I566" s="31">
        <v>0.60060003900000003</v>
      </c>
      <c r="J566" s="31">
        <f t="shared" si="19"/>
        <v>0.60060003900000003</v>
      </c>
      <c r="K566" s="31"/>
      <c r="L566" s="31"/>
    </row>
    <row r="567" spans="1:12" x14ac:dyDescent="0.45">
      <c r="A567" s="31" t="str">
        <f t="shared" si="18"/>
        <v>E06000042_Total CSC expenditure per pound in unallocated reserves</v>
      </c>
      <c r="B567" s="31" t="s">
        <v>355</v>
      </c>
      <c r="C567" s="31" t="s">
        <v>508</v>
      </c>
      <c r="D567" s="31" t="s">
        <v>474</v>
      </c>
      <c r="E567" s="31" t="s">
        <v>475</v>
      </c>
      <c r="F567" s="31" t="s">
        <v>215</v>
      </c>
      <c r="G567" s="31" t="s">
        <v>178</v>
      </c>
      <c r="H567" s="31" t="s">
        <v>476</v>
      </c>
      <c r="I567" s="31">
        <v>4.4271404470000002</v>
      </c>
      <c r="J567" s="31">
        <f t="shared" si="19"/>
        <v>4.4271404470000002</v>
      </c>
      <c r="K567" s="31"/>
      <c r="L567" s="31"/>
    </row>
    <row r="568" spans="1:12" x14ac:dyDescent="0.45">
      <c r="A568" s="31" t="str">
        <f t="shared" si="18"/>
        <v>E09000009_Total CSC expenditure per pound in unallocated reserves</v>
      </c>
      <c r="B568" s="31" t="s">
        <v>509</v>
      </c>
      <c r="C568" s="31" t="s">
        <v>510</v>
      </c>
      <c r="D568" s="31" t="s">
        <v>474</v>
      </c>
      <c r="E568" s="31" t="s">
        <v>475</v>
      </c>
      <c r="F568" s="31" t="s">
        <v>215</v>
      </c>
      <c r="G568" s="31" t="s">
        <v>178</v>
      </c>
      <c r="H568" s="31" t="s">
        <v>476</v>
      </c>
      <c r="I568" s="31">
        <v>4.6834485880000001</v>
      </c>
      <c r="J568" s="31">
        <f t="shared" si="19"/>
        <v>4.6834485880000001</v>
      </c>
      <c r="K568" s="31"/>
      <c r="L568" s="31"/>
    </row>
    <row r="569" spans="1:12" x14ac:dyDescent="0.45">
      <c r="A569" s="31" t="str">
        <f t="shared" si="18"/>
        <v>E06000002_Total CSC expenditure per pound in unallocated reserves</v>
      </c>
      <c r="B569" s="31" t="s">
        <v>511</v>
      </c>
      <c r="C569" s="31" t="s">
        <v>512</v>
      </c>
      <c r="D569" s="31" t="s">
        <v>474</v>
      </c>
      <c r="E569" s="31" t="s">
        <v>475</v>
      </c>
      <c r="F569" s="31" t="s">
        <v>215</v>
      </c>
      <c r="G569" s="31" t="s">
        <v>178</v>
      </c>
      <c r="H569" s="31" t="s">
        <v>476</v>
      </c>
      <c r="I569" s="31">
        <v>3.6626344089999998</v>
      </c>
      <c r="J569" s="31">
        <f t="shared" si="19"/>
        <v>3.6626344089999998</v>
      </c>
      <c r="K569" s="31"/>
      <c r="L569" s="31"/>
    </row>
    <row r="570" spans="1:12" x14ac:dyDescent="0.45">
      <c r="A570" s="31" t="str">
        <f t="shared" si="18"/>
        <v>E09000022_Total CSC expenditure per pound in unallocated reserves</v>
      </c>
      <c r="B570" s="31" t="s">
        <v>335</v>
      </c>
      <c r="C570" s="31" t="s">
        <v>336</v>
      </c>
      <c r="D570" s="31" t="s">
        <v>474</v>
      </c>
      <c r="E570" s="31" t="s">
        <v>475</v>
      </c>
      <c r="F570" s="31" t="s">
        <v>215</v>
      </c>
      <c r="G570" s="31" t="s">
        <v>178</v>
      </c>
      <c r="H570" s="31" t="s">
        <v>476</v>
      </c>
      <c r="I570" s="31">
        <v>3.4867655339999999</v>
      </c>
      <c r="J570" s="31">
        <f t="shared" si="19"/>
        <v>3.4867655339999999</v>
      </c>
      <c r="K570" s="31"/>
      <c r="L570" s="31"/>
    </row>
    <row r="571" spans="1:12" x14ac:dyDescent="0.45">
      <c r="A571" s="31" t="str">
        <f t="shared" si="18"/>
        <v>E06000030_Total CSC expenditure per pound in unallocated reserves</v>
      </c>
      <c r="B571" s="31" t="s">
        <v>434</v>
      </c>
      <c r="C571" s="31" t="s">
        <v>513</v>
      </c>
      <c r="D571" s="31" t="s">
        <v>474</v>
      </c>
      <c r="E571" s="31" t="s">
        <v>475</v>
      </c>
      <c r="F571" s="31" t="s">
        <v>215</v>
      </c>
      <c r="G571" s="31" t="s">
        <v>178</v>
      </c>
      <c r="H571" s="31" t="s">
        <v>476</v>
      </c>
      <c r="I571" s="31">
        <v>7.3708820399999997</v>
      </c>
      <c r="J571" s="31">
        <f t="shared" si="19"/>
        <v>7.3708820399999997</v>
      </c>
      <c r="K571" s="31"/>
      <c r="L571" s="31"/>
    </row>
    <row r="572" spans="1:12" x14ac:dyDescent="0.45">
      <c r="A572" s="31" t="str">
        <f t="shared" si="18"/>
        <v>E09000007_Total CSC expenditure per pound in unallocated reserves</v>
      </c>
      <c r="B572" s="31" t="s">
        <v>277</v>
      </c>
      <c r="C572" s="31" t="s">
        <v>278</v>
      </c>
      <c r="D572" s="31" t="s">
        <v>474</v>
      </c>
      <c r="E572" s="31" t="s">
        <v>475</v>
      </c>
      <c r="F572" s="31" t="s">
        <v>215</v>
      </c>
      <c r="G572" s="31" t="s">
        <v>178</v>
      </c>
      <c r="H572" s="31" t="s">
        <v>476</v>
      </c>
      <c r="I572" s="31">
        <v>3.626143511</v>
      </c>
      <c r="J572" s="31">
        <f t="shared" si="19"/>
        <v>3.626143511</v>
      </c>
      <c r="K572" s="31"/>
      <c r="L572" s="31"/>
    </row>
    <row r="573" spans="1:12" x14ac:dyDescent="0.45">
      <c r="A573" s="31" t="str">
        <f t="shared" si="18"/>
        <v>E06000011_Total CSC expenditure per pound in unallocated reserves</v>
      </c>
      <c r="B573" s="31" t="s">
        <v>514</v>
      </c>
      <c r="C573" s="31" t="s">
        <v>515</v>
      </c>
      <c r="D573" s="31" t="s">
        <v>474</v>
      </c>
      <c r="E573" s="31" t="s">
        <v>475</v>
      </c>
      <c r="F573" s="31" t="s">
        <v>215</v>
      </c>
      <c r="G573" s="31" t="s">
        <v>178</v>
      </c>
      <c r="H573" s="31" t="s">
        <v>476</v>
      </c>
      <c r="I573" s="31">
        <v>3.150204333</v>
      </c>
      <c r="J573" s="31">
        <f t="shared" si="19"/>
        <v>3.150204333</v>
      </c>
      <c r="K573" s="31"/>
      <c r="L573" s="31"/>
    </row>
    <row r="574" spans="1:12" x14ac:dyDescent="0.45">
      <c r="A574" s="31" t="str">
        <f t="shared" si="18"/>
        <v>E08000014_Total CSC expenditure per pound in unallocated reserves</v>
      </c>
      <c r="B574" s="31" t="s">
        <v>399</v>
      </c>
      <c r="C574" s="31" t="s">
        <v>400</v>
      </c>
      <c r="D574" s="31" t="s">
        <v>474</v>
      </c>
      <c r="E574" s="31" t="s">
        <v>475</v>
      </c>
      <c r="F574" s="31" t="s">
        <v>215</v>
      </c>
      <c r="G574" s="31" t="s">
        <v>178</v>
      </c>
      <c r="H574" s="31" t="s">
        <v>476</v>
      </c>
      <c r="I574" s="31">
        <v>5.902772251</v>
      </c>
      <c r="J574" s="31">
        <f t="shared" si="19"/>
        <v>5.902772251</v>
      </c>
      <c r="K574" s="31"/>
      <c r="L574" s="31"/>
    </row>
    <row r="575" spans="1:12" x14ac:dyDescent="0.45">
      <c r="A575" s="31" t="str">
        <f t="shared" si="18"/>
        <v>E09000028_Total CSC expenditure per pound in unallocated reserves</v>
      </c>
      <c r="B575" s="31" t="s">
        <v>414</v>
      </c>
      <c r="C575" s="31" t="s">
        <v>415</v>
      </c>
      <c r="D575" s="31" t="s">
        <v>474</v>
      </c>
      <c r="E575" s="31" t="s">
        <v>475</v>
      </c>
      <c r="F575" s="31" t="s">
        <v>215</v>
      </c>
      <c r="G575" s="31" t="s">
        <v>178</v>
      </c>
      <c r="H575" s="31" t="s">
        <v>476</v>
      </c>
      <c r="I575" s="31">
        <v>4.0944195790000002</v>
      </c>
      <c r="J575" s="31">
        <f t="shared" si="19"/>
        <v>4.0944195790000002</v>
      </c>
      <c r="K575" s="31"/>
      <c r="L575" s="31"/>
    </row>
    <row r="576" spans="1:12" x14ac:dyDescent="0.45">
      <c r="A576" s="31" t="str">
        <f t="shared" si="18"/>
        <v>E09000010_Total CSC expenditure per pound in unallocated reserves</v>
      </c>
      <c r="B576" s="31" t="s">
        <v>301</v>
      </c>
      <c r="C576" s="31" t="s">
        <v>302</v>
      </c>
      <c r="D576" s="31" t="s">
        <v>474</v>
      </c>
      <c r="E576" s="31" t="s">
        <v>475</v>
      </c>
      <c r="F576" s="31" t="s">
        <v>215</v>
      </c>
      <c r="G576" s="31" t="s">
        <v>178</v>
      </c>
      <c r="H576" s="31" t="s">
        <v>476</v>
      </c>
      <c r="I576" s="31">
        <v>3.6432857140000001</v>
      </c>
      <c r="J576" s="31">
        <f t="shared" si="19"/>
        <v>3.6432857140000001</v>
      </c>
      <c r="K576" s="31"/>
      <c r="L576" s="31"/>
    </row>
    <row r="577" spans="1:12" x14ac:dyDescent="0.45">
      <c r="A577" s="31" t="str">
        <f t="shared" si="18"/>
        <v>E09000005_Total CSC expenditure per pound in unallocated reserves</v>
      </c>
      <c r="B577" s="31" t="s">
        <v>261</v>
      </c>
      <c r="C577" s="31" t="s">
        <v>262</v>
      </c>
      <c r="D577" s="31" t="s">
        <v>474</v>
      </c>
      <c r="E577" s="31" t="s">
        <v>475</v>
      </c>
      <c r="F577" s="31" t="s">
        <v>215</v>
      </c>
      <c r="G577" s="31" t="s">
        <v>178</v>
      </c>
      <c r="H577" s="31" t="s">
        <v>476</v>
      </c>
      <c r="I577" s="31">
        <v>4.1160670100000001</v>
      </c>
      <c r="J577" s="31">
        <f t="shared" si="19"/>
        <v>4.1160670100000001</v>
      </c>
      <c r="K577" s="31"/>
      <c r="L577" s="31"/>
    </row>
    <row r="578" spans="1:12" x14ac:dyDescent="0.45">
      <c r="A578" s="31" t="str">
        <f t="shared" si="18"/>
        <v>E08000029_Total CSC expenditure per pound in unallocated reserves</v>
      </c>
      <c r="B578" s="31" t="s">
        <v>516</v>
      </c>
      <c r="C578" s="31" t="s">
        <v>517</v>
      </c>
      <c r="D578" s="31" t="s">
        <v>474</v>
      </c>
      <c r="E578" s="31" t="s">
        <v>475</v>
      </c>
      <c r="F578" s="31" t="s">
        <v>215</v>
      </c>
      <c r="G578" s="31" t="s">
        <v>178</v>
      </c>
      <c r="H578" s="31" t="s">
        <v>476</v>
      </c>
      <c r="I578" s="31">
        <v>1.4418119439999999</v>
      </c>
      <c r="J578" s="31">
        <f t="shared" si="19"/>
        <v>1.4418119439999999</v>
      </c>
      <c r="K578" s="31"/>
      <c r="L578" s="31"/>
    </row>
    <row r="579" spans="1:12" x14ac:dyDescent="0.45">
      <c r="A579" s="31" t="str">
        <f t="shared" ref="A579:A642" si="20">CONCATENATE(B579,"_",G579)</f>
        <v>E09000030_Total CSC expenditure per pound in unallocated reserves</v>
      </c>
      <c r="B579" s="31" t="s">
        <v>440</v>
      </c>
      <c r="C579" s="31" t="s">
        <v>441</v>
      </c>
      <c r="D579" s="31" t="s">
        <v>474</v>
      </c>
      <c r="E579" s="31" t="s">
        <v>475</v>
      </c>
      <c r="F579" s="31" t="s">
        <v>215</v>
      </c>
      <c r="G579" s="31" t="s">
        <v>178</v>
      </c>
      <c r="H579" s="31" t="s">
        <v>476</v>
      </c>
      <c r="I579" s="31">
        <v>2.4969301349999999</v>
      </c>
      <c r="J579" s="31">
        <f t="shared" si="19"/>
        <v>2.4969301349999999</v>
      </c>
      <c r="K579" s="31"/>
      <c r="L579" s="31"/>
    </row>
    <row r="580" spans="1:12" x14ac:dyDescent="0.45">
      <c r="A580" s="31" t="str">
        <f t="shared" si="20"/>
        <v>E08000011_Total CSC expenditure per pound in unallocated reserves</v>
      </c>
      <c r="B580" s="31" t="s">
        <v>333</v>
      </c>
      <c r="C580" s="31" t="s">
        <v>334</v>
      </c>
      <c r="D580" s="31" t="s">
        <v>474</v>
      </c>
      <c r="E580" s="31" t="s">
        <v>475</v>
      </c>
      <c r="F580" s="31" t="s">
        <v>215</v>
      </c>
      <c r="G580" s="31" t="s">
        <v>178</v>
      </c>
      <c r="H580" s="31" t="s">
        <v>476</v>
      </c>
      <c r="I580" s="31">
        <v>5.9941813799999997</v>
      </c>
      <c r="J580" s="31">
        <f t="shared" si="19"/>
        <v>5.9941813799999997</v>
      </c>
      <c r="K580" s="31"/>
      <c r="L580" s="31"/>
    </row>
    <row r="581" spans="1:12" x14ac:dyDescent="0.45">
      <c r="A581" s="31" t="str">
        <f t="shared" si="20"/>
        <v>E09000016_Total CSC expenditure per pound in unallocated reserves</v>
      </c>
      <c r="B581" s="31" t="s">
        <v>315</v>
      </c>
      <c r="C581" s="31" t="s">
        <v>316</v>
      </c>
      <c r="D581" s="31" t="s">
        <v>474</v>
      </c>
      <c r="E581" s="31" t="s">
        <v>475</v>
      </c>
      <c r="F581" s="31" t="s">
        <v>215</v>
      </c>
      <c r="G581" s="31" t="s">
        <v>178</v>
      </c>
      <c r="H581" s="31" t="s">
        <v>476</v>
      </c>
      <c r="I581" s="31">
        <v>3.4837239580000001</v>
      </c>
      <c r="J581" s="31">
        <f t="shared" si="19"/>
        <v>3.4837239580000001</v>
      </c>
      <c r="K581" s="31"/>
      <c r="L581" s="31"/>
    </row>
    <row r="582" spans="1:12" x14ac:dyDescent="0.45">
      <c r="A582" s="31" t="str">
        <f t="shared" si="20"/>
        <v>E09000018_Total CSC expenditure per pound in unallocated reserves</v>
      </c>
      <c r="B582" s="31" t="s">
        <v>323</v>
      </c>
      <c r="C582" s="31" t="s">
        <v>324</v>
      </c>
      <c r="D582" s="31" t="s">
        <v>474</v>
      </c>
      <c r="E582" s="31" t="s">
        <v>475</v>
      </c>
      <c r="F582" s="31" t="s">
        <v>215</v>
      </c>
      <c r="G582" s="31" t="s">
        <v>178</v>
      </c>
      <c r="H582" s="31" t="s">
        <v>476</v>
      </c>
      <c r="I582" s="31">
        <v>4.5941426380000001</v>
      </c>
      <c r="J582" s="31">
        <f t="shared" si="19"/>
        <v>4.5941426380000001</v>
      </c>
      <c r="K582" s="31"/>
      <c r="L582" s="31"/>
    </row>
    <row r="583" spans="1:12" x14ac:dyDescent="0.45">
      <c r="A583" s="31" t="str">
        <f t="shared" si="20"/>
        <v>E09000011_Total CSC expenditure per pound in unallocated reserves</v>
      </c>
      <c r="B583" s="31" t="s">
        <v>518</v>
      </c>
      <c r="C583" s="31" t="s">
        <v>519</v>
      </c>
      <c r="D583" s="31" t="s">
        <v>474</v>
      </c>
      <c r="E583" s="31" t="s">
        <v>475</v>
      </c>
      <c r="F583" s="31" t="s">
        <v>215</v>
      </c>
      <c r="G583" s="31" t="s">
        <v>178</v>
      </c>
      <c r="H583" s="31" t="s">
        <v>476</v>
      </c>
      <c r="I583" s="31">
        <v>6.0843985710000004</v>
      </c>
      <c r="J583" s="31">
        <f t="shared" si="19"/>
        <v>6.0843985710000004</v>
      </c>
      <c r="K583" s="31"/>
      <c r="L583" s="31"/>
    </row>
    <row r="584" spans="1:12" x14ac:dyDescent="0.45">
      <c r="A584" s="31" t="str">
        <f t="shared" si="20"/>
        <v>E09000023_Total CSC expenditure per pound in unallocated reserves</v>
      </c>
      <c r="B584" s="31" t="s">
        <v>343</v>
      </c>
      <c r="C584" s="31" t="s">
        <v>344</v>
      </c>
      <c r="D584" s="31" t="s">
        <v>474</v>
      </c>
      <c r="E584" s="31" t="s">
        <v>475</v>
      </c>
      <c r="F584" s="31" t="s">
        <v>215</v>
      </c>
      <c r="G584" s="31" t="s">
        <v>178</v>
      </c>
      <c r="H584" s="31" t="s">
        <v>476</v>
      </c>
      <c r="I584" s="31">
        <v>3.7595783869999999</v>
      </c>
      <c r="J584" s="31">
        <f t="shared" si="19"/>
        <v>3.7595783869999999</v>
      </c>
      <c r="K584" s="31"/>
      <c r="L584" s="31"/>
    </row>
    <row r="585" spans="1:12" x14ac:dyDescent="0.45">
      <c r="A585" s="31" t="str">
        <f t="shared" si="20"/>
        <v>E10000009_Total CSC expenditure per pound in unallocated reserves</v>
      </c>
      <c r="B585" s="31" t="s">
        <v>295</v>
      </c>
      <c r="C585" s="31" t="s">
        <v>296</v>
      </c>
      <c r="D585" s="31" t="s">
        <v>474</v>
      </c>
      <c r="E585" s="31" t="s">
        <v>475</v>
      </c>
      <c r="F585" s="31" t="s">
        <v>215</v>
      </c>
      <c r="G585" s="31" t="s">
        <v>178</v>
      </c>
      <c r="H585" s="31" t="s">
        <v>476</v>
      </c>
      <c r="I585" s="31">
        <v>3.6276115660000001</v>
      </c>
      <c r="J585" s="31">
        <f t="shared" si="19"/>
        <v>3.6276115660000001</v>
      </c>
      <c r="K585" s="31"/>
      <c r="L585" s="31"/>
    </row>
    <row r="586" spans="1:12" x14ac:dyDescent="0.45">
      <c r="A586" s="31" t="str">
        <f t="shared" si="20"/>
        <v>E09000021_Total CSC expenditure per pound in unallocated reserves</v>
      </c>
      <c r="B586" s="31" t="s">
        <v>520</v>
      </c>
      <c r="C586" s="31" t="s">
        <v>521</v>
      </c>
      <c r="D586" s="31" t="s">
        <v>474</v>
      </c>
      <c r="E586" s="31" t="s">
        <v>475</v>
      </c>
      <c r="F586" s="31" t="s">
        <v>215</v>
      </c>
      <c r="G586" s="31" t="s">
        <v>178</v>
      </c>
      <c r="H586" s="31" t="s">
        <v>476</v>
      </c>
      <c r="I586" s="31">
        <v>1.778561431</v>
      </c>
      <c r="J586" s="31">
        <f t="shared" si="19"/>
        <v>1.778561431</v>
      </c>
      <c r="K586" s="31"/>
      <c r="L586" s="31"/>
    </row>
    <row r="587" spans="1:12" x14ac:dyDescent="0.45">
      <c r="A587" s="31" t="str">
        <f t="shared" si="20"/>
        <v>E06000024_Total CSC expenditure per pound in unallocated reserves</v>
      </c>
      <c r="B587" s="31" t="s">
        <v>367</v>
      </c>
      <c r="C587" s="31" t="s">
        <v>522</v>
      </c>
      <c r="D587" s="31" t="s">
        <v>474</v>
      </c>
      <c r="E587" s="31" t="s">
        <v>475</v>
      </c>
      <c r="F587" s="31" t="s">
        <v>215</v>
      </c>
      <c r="G587" s="31" t="s">
        <v>178</v>
      </c>
      <c r="H587" s="31" t="s">
        <v>476</v>
      </c>
      <c r="I587" s="31">
        <v>3.0538154959999999</v>
      </c>
      <c r="J587" s="31">
        <f t="shared" si="19"/>
        <v>3.0538154959999999</v>
      </c>
      <c r="K587" s="31"/>
      <c r="L587" s="31"/>
    </row>
    <row r="588" spans="1:12" x14ac:dyDescent="0.45">
      <c r="A588" s="31" t="str">
        <f t="shared" si="20"/>
        <v>E09000014_Total CSC expenditure per pound in unallocated reserves</v>
      </c>
      <c r="B588" s="31" t="s">
        <v>311</v>
      </c>
      <c r="C588" s="31" t="s">
        <v>312</v>
      </c>
      <c r="D588" s="31" t="s">
        <v>474</v>
      </c>
      <c r="E588" s="31" t="s">
        <v>475</v>
      </c>
      <c r="F588" s="31" t="s">
        <v>215</v>
      </c>
      <c r="G588" s="31" t="s">
        <v>178</v>
      </c>
      <c r="H588" s="31" t="s">
        <v>476</v>
      </c>
      <c r="I588" s="31">
        <v>3.976629838</v>
      </c>
      <c r="J588" s="31">
        <f t="shared" si="19"/>
        <v>3.976629838</v>
      </c>
      <c r="K588" s="31"/>
      <c r="L588" s="31"/>
    </row>
    <row r="589" spans="1:12" x14ac:dyDescent="0.45">
      <c r="A589" s="31" t="str">
        <f t="shared" si="20"/>
        <v>E09000031_Total CSC expenditure per pound in unallocated reserves</v>
      </c>
      <c r="B589" s="31" t="s">
        <v>448</v>
      </c>
      <c r="C589" s="31" t="s">
        <v>449</v>
      </c>
      <c r="D589" s="31" t="s">
        <v>474</v>
      </c>
      <c r="E589" s="31" t="s">
        <v>475</v>
      </c>
      <c r="F589" s="31" t="s">
        <v>215</v>
      </c>
      <c r="G589" s="31" t="s">
        <v>178</v>
      </c>
      <c r="H589" s="31" t="s">
        <v>476</v>
      </c>
      <c r="I589" s="31">
        <v>3.4825006859999998</v>
      </c>
      <c r="J589" s="31">
        <f t="shared" si="19"/>
        <v>3.4825006859999998</v>
      </c>
      <c r="K589" s="31"/>
      <c r="L589" s="31"/>
    </row>
    <row r="590" spans="1:12" x14ac:dyDescent="0.45">
      <c r="A590" s="31" t="str">
        <f t="shared" si="20"/>
        <v>E06000043_Total CSC expenditure per pound in unallocated reserves</v>
      </c>
      <c r="B590" s="31" t="s">
        <v>263</v>
      </c>
      <c r="C590" s="31" t="s">
        <v>523</v>
      </c>
      <c r="D590" s="31" t="s">
        <v>474</v>
      </c>
      <c r="E590" s="31" t="s">
        <v>475</v>
      </c>
      <c r="F590" s="31" t="s">
        <v>215</v>
      </c>
      <c r="G590" s="31" t="s">
        <v>178</v>
      </c>
      <c r="H590" s="31" t="s">
        <v>476</v>
      </c>
      <c r="I590" s="31">
        <v>3.6491481939999999</v>
      </c>
      <c r="J590" s="31">
        <f t="shared" si="19"/>
        <v>3.6491481939999999</v>
      </c>
      <c r="K590" s="31"/>
      <c r="L590" s="31"/>
    </row>
    <row r="591" spans="1:12" x14ac:dyDescent="0.45">
      <c r="A591" s="31" t="str">
        <f t="shared" si="20"/>
        <v>E08000022_Total CSC expenditure per pound in unallocated reserves</v>
      </c>
      <c r="B591" s="31" t="s">
        <v>524</v>
      </c>
      <c r="C591" s="31" t="s">
        <v>525</v>
      </c>
      <c r="D591" s="31" t="s">
        <v>474</v>
      </c>
      <c r="E591" s="31" t="s">
        <v>475</v>
      </c>
      <c r="F591" s="31" t="s">
        <v>215</v>
      </c>
      <c r="G591" s="31" t="s">
        <v>178</v>
      </c>
      <c r="H591" s="31" t="s">
        <v>476</v>
      </c>
      <c r="I591" s="31">
        <v>3.999853028</v>
      </c>
      <c r="J591" s="31">
        <f t="shared" si="19"/>
        <v>3.999853028</v>
      </c>
      <c r="K591" s="31"/>
      <c r="L591" s="31"/>
    </row>
    <row r="592" spans="1:12" x14ac:dyDescent="0.45">
      <c r="A592" s="31" t="str">
        <f t="shared" si="20"/>
        <v>E06000010_Total CSC expenditure per pound in unallocated reserves</v>
      </c>
      <c r="B592" s="31" t="s">
        <v>329</v>
      </c>
      <c r="C592" s="31" t="s">
        <v>526</v>
      </c>
      <c r="D592" s="31" t="s">
        <v>474</v>
      </c>
      <c r="E592" s="31" t="s">
        <v>475</v>
      </c>
      <c r="F592" s="31" t="s">
        <v>215</v>
      </c>
      <c r="G592" s="31" t="s">
        <v>178</v>
      </c>
      <c r="H592" s="31" t="s">
        <v>476</v>
      </c>
      <c r="I592" s="31">
        <v>4.5051665639999996</v>
      </c>
      <c r="J592" s="31">
        <f t="shared" si="19"/>
        <v>4.5051665639999996</v>
      </c>
      <c r="K592" s="31"/>
      <c r="L592" s="31"/>
    </row>
    <row r="593" spans="1:12" x14ac:dyDescent="0.45">
      <c r="A593" s="31" t="str">
        <f t="shared" si="20"/>
        <v>E09000002_Total CSC expenditure per pound in unallocated reserves</v>
      </c>
      <c r="B593" s="31" t="s">
        <v>227</v>
      </c>
      <c r="C593" s="31" t="s">
        <v>527</v>
      </c>
      <c r="D593" s="31" t="s">
        <v>474</v>
      </c>
      <c r="E593" s="31" t="s">
        <v>475</v>
      </c>
      <c r="F593" s="31" t="s">
        <v>215</v>
      </c>
      <c r="G593" s="31" t="s">
        <v>178</v>
      </c>
      <c r="H593" s="31" t="s">
        <v>476</v>
      </c>
      <c r="I593" s="31">
        <v>3.1585437459999999</v>
      </c>
      <c r="J593" s="31">
        <f t="shared" si="19"/>
        <v>3.1585437459999999</v>
      </c>
      <c r="K593" s="31"/>
      <c r="L593" s="31"/>
    </row>
    <row r="594" spans="1:12" x14ac:dyDescent="0.45">
      <c r="A594" s="31" t="str">
        <f t="shared" si="20"/>
        <v>E10000013_Total CSC expenditure per pound in unallocated reserves</v>
      </c>
      <c r="B594" s="31" t="s">
        <v>307</v>
      </c>
      <c r="C594" s="31" t="s">
        <v>308</v>
      </c>
      <c r="D594" s="31" t="s">
        <v>474</v>
      </c>
      <c r="E594" s="31" t="s">
        <v>475</v>
      </c>
      <c r="F594" s="31" t="s">
        <v>215</v>
      </c>
      <c r="G594" s="31" t="s">
        <v>178</v>
      </c>
      <c r="H594" s="31" t="s">
        <v>476</v>
      </c>
      <c r="I594" s="31">
        <v>5.7115010799999997</v>
      </c>
      <c r="J594" s="31">
        <f t="shared" si="19"/>
        <v>5.7115010799999997</v>
      </c>
      <c r="K594" s="31"/>
      <c r="L594" s="31"/>
    </row>
    <row r="595" spans="1:12" x14ac:dyDescent="0.45">
      <c r="A595" s="31" t="str">
        <f t="shared" si="20"/>
        <v>E10000027_Total CSC expenditure per pound in unallocated reserves</v>
      </c>
      <c r="B595" s="31" t="s">
        <v>406</v>
      </c>
      <c r="C595" s="31" t="s">
        <v>407</v>
      </c>
      <c r="D595" s="31" t="s">
        <v>474</v>
      </c>
      <c r="E595" s="31" t="s">
        <v>475</v>
      </c>
      <c r="F595" s="31" t="s">
        <v>215</v>
      </c>
      <c r="G595" s="31" t="s">
        <v>178</v>
      </c>
      <c r="H595" s="31" t="s">
        <v>476</v>
      </c>
      <c r="I595" s="31">
        <v>2.1984307840000001</v>
      </c>
      <c r="J595" s="31">
        <f t="shared" si="19"/>
        <v>2.1984307840000001</v>
      </c>
      <c r="K595" s="31"/>
      <c r="L595" s="31"/>
    </row>
    <row r="596" spans="1:12" x14ac:dyDescent="0.45">
      <c r="A596" s="31" t="str">
        <f t="shared" si="20"/>
        <v>E06000047_Total CSC expenditure per pound in unallocated reserves</v>
      </c>
      <c r="B596" s="31" t="s">
        <v>528</v>
      </c>
      <c r="C596" s="31" t="s">
        <v>529</v>
      </c>
      <c r="D596" s="31" t="s">
        <v>474</v>
      </c>
      <c r="E596" s="31" t="s">
        <v>475</v>
      </c>
      <c r="F596" s="31" t="s">
        <v>215</v>
      </c>
      <c r="G596" s="31" t="s">
        <v>178</v>
      </c>
      <c r="H596" s="31" t="s">
        <v>476</v>
      </c>
      <c r="I596" s="31">
        <v>2.977575082</v>
      </c>
      <c r="J596" s="31">
        <f t="shared" si="19"/>
        <v>2.977575082</v>
      </c>
      <c r="K596" s="31"/>
      <c r="L596" s="31"/>
    </row>
    <row r="597" spans="1:12" x14ac:dyDescent="0.45">
      <c r="A597" s="31" t="str">
        <f t="shared" si="20"/>
        <v>E08000024_Total CSC expenditure per pound in unallocated reserves</v>
      </c>
      <c r="B597" s="31" t="s">
        <v>428</v>
      </c>
      <c r="C597" s="31" t="s">
        <v>429</v>
      </c>
      <c r="D597" s="31" t="s">
        <v>474</v>
      </c>
      <c r="E597" s="31" t="s">
        <v>475</v>
      </c>
      <c r="F597" s="31" t="s">
        <v>215</v>
      </c>
      <c r="G597" s="31" t="s">
        <v>178</v>
      </c>
      <c r="H597" s="31" t="s">
        <v>476</v>
      </c>
      <c r="I597" s="31">
        <v>5.2404999999999999</v>
      </c>
      <c r="J597" s="31">
        <f t="shared" si="19"/>
        <v>5.2404999999999999</v>
      </c>
      <c r="K597" s="31"/>
      <c r="L597" s="31"/>
    </row>
    <row r="598" spans="1:12" x14ac:dyDescent="0.45">
      <c r="A598" s="31" t="str">
        <f t="shared" si="20"/>
        <v>E08000012_Total CSC expenditure per pound in unallocated reserves</v>
      </c>
      <c r="B598" s="31" t="s">
        <v>347</v>
      </c>
      <c r="C598" s="31" t="s">
        <v>348</v>
      </c>
      <c r="D598" s="31" t="s">
        <v>474</v>
      </c>
      <c r="E598" s="31" t="s">
        <v>475</v>
      </c>
      <c r="F598" s="31" t="s">
        <v>215</v>
      </c>
      <c r="G598" s="31" t="s">
        <v>178</v>
      </c>
      <c r="H598" s="31" t="s">
        <v>476</v>
      </c>
      <c r="I598" s="31">
        <v>6.0789038069999997</v>
      </c>
      <c r="J598" s="31">
        <f t="shared" si="19"/>
        <v>6.0789038069999997</v>
      </c>
      <c r="K598" s="31"/>
      <c r="L598" s="31"/>
    </row>
    <row r="599" spans="1:12" x14ac:dyDescent="0.45">
      <c r="A599" s="31" t="str">
        <f t="shared" si="20"/>
        <v>E08000023_Total CSC expenditure per pound in unallocated reserves</v>
      </c>
      <c r="B599" s="31" t="s">
        <v>410</v>
      </c>
      <c r="C599" s="31" t="s">
        <v>411</v>
      </c>
      <c r="D599" s="31" t="s">
        <v>474</v>
      </c>
      <c r="E599" s="31" t="s">
        <v>475</v>
      </c>
      <c r="F599" s="31" t="s">
        <v>215</v>
      </c>
      <c r="G599" s="31" t="s">
        <v>178</v>
      </c>
      <c r="H599" s="31" t="s">
        <v>476</v>
      </c>
      <c r="I599" s="31">
        <v>3.2398944589999998</v>
      </c>
      <c r="J599" s="31">
        <f t="shared" si="19"/>
        <v>3.2398944589999998</v>
      </c>
      <c r="K599" s="31"/>
      <c r="L599" s="31"/>
    </row>
    <row r="600" spans="1:12" x14ac:dyDescent="0.45">
      <c r="A600" s="31" t="str">
        <f t="shared" si="20"/>
        <v>E06000003_Total CSC expenditure per pound in unallocated reserves</v>
      </c>
      <c r="B600" s="31" t="s">
        <v>387</v>
      </c>
      <c r="C600" s="31" t="s">
        <v>530</v>
      </c>
      <c r="D600" s="31" t="s">
        <v>474</v>
      </c>
      <c r="E600" s="31" t="s">
        <v>475</v>
      </c>
      <c r="F600" s="31" t="s">
        <v>215</v>
      </c>
      <c r="G600" s="31" t="s">
        <v>178</v>
      </c>
      <c r="H600" s="31" t="s">
        <v>476</v>
      </c>
      <c r="I600" s="31">
        <v>6.3767177070000001</v>
      </c>
      <c r="J600" s="31">
        <f t="shared" si="19"/>
        <v>6.3767177070000001</v>
      </c>
      <c r="K600" s="31"/>
      <c r="L600" s="31"/>
    </row>
    <row r="601" spans="1:12" x14ac:dyDescent="0.45">
      <c r="A601" s="31" t="str">
        <f t="shared" si="20"/>
        <v>E06000006_Total CSC expenditure per pound in unallocated reserves</v>
      </c>
      <c r="B601" s="31" t="s">
        <v>531</v>
      </c>
      <c r="C601" s="31" t="s">
        <v>532</v>
      </c>
      <c r="D601" s="31" t="s">
        <v>474</v>
      </c>
      <c r="E601" s="31" t="s">
        <v>475</v>
      </c>
      <c r="F601" s="31" t="s">
        <v>215</v>
      </c>
      <c r="G601" s="31" t="s">
        <v>178</v>
      </c>
      <c r="H601" s="31" t="s">
        <v>476</v>
      </c>
      <c r="I601" s="31">
        <v>5.8103620720000002</v>
      </c>
      <c r="J601" s="31">
        <f t="shared" si="19"/>
        <v>5.8103620720000002</v>
      </c>
      <c r="K601" s="31"/>
      <c r="L601" s="31"/>
    </row>
    <row r="602" spans="1:12" x14ac:dyDescent="0.45">
      <c r="A602" s="31" t="str">
        <f t="shared" si="20"/>
        <v>E06000001_Total CSC expenditure per pound in unallocated reserves</v>
      </c>
      <c r="B602" s="31" t="s">
        <v>313</v>
      </c>
      <c r="C602" s="31" t="s">
        <v>533</v>
      </c>
      <c r="D602" s="31" t="s">
        <v>474</v>
      </c>
      <c r="E602" s="31" t="s">
        <v>475</v>
      </c>
      <c r="F602" s="31" t="s">
        <v>215</v>
      </c>
      <c r="G602" s="31" t="s">
        <v>178</v>
      </c>
      <c r="H602" s="31" t="s">
        <v>476</v>
      </c>
      <c r="I602" s="31">
        <v>5.263460705</v>
      </c>
      <c r="J602" s="31">
        <f t="shared" si="19"/>
        <v>5.263460705</v>
      </c>
      <c r="K602" s="31"/>
      <c r="L602" s="31"/>
    </row>
    <row r="603" spans="1:12" x14ac:dyDescent="0.45">
      <c r="A603" s="31" t="str">
        <f t="shared" si="20"/>
        <v>E08000020_Total CSC expenditure per pound in unallocated reserves</v>
      </c>
      <c r="B603" s="31" t="s">
        <v>305</v>
      </c>
      <c r="C603" s="31" t="s">
        <v>306</v>
      </c>
      <c r="D603" s="31" t="s">
        <v>474</v>
      </c>
      <c r="E603" s="31" t="s">
        <v>475</v>
      </c>
      <c r="F603" s="31" t="s">
        <v>215</v>
      </c>
      <c r="G603" s="31" t="s">
        <v>178</v>
      </c>
      <c r="H603" s="31" t="s">
        <v>476</v>
      </c>
      <c r="I603" s="31">
        <v>2.5057067599999998</v>
      </c>
      <c r="J603" s="31">
        <f t="shared" si="19"/>
        <v>2.5057067599999998</v>
      </c>
      <c r="K603" s="31"/>
      <c r="L603" s="31"/>
    </row>
    <row r="604" spans="1:12" x14ac:dyDescent="0.45">
      <c r="A604" s="31" t="str">
        <f t="shared" si="20"/>
        <v>E08000003_Total CSC expenditure per pound in unallocated reserves</v>
      </c>
      <c r="B604" s="31" t="s">
        <v>349</v>
      </c>
      <c r="C604" s="31" t="s">
        <v>350</v>
      </c>
      <c r="D604" s="31" t="s">
        <v>474</v>
      </c>
      <c r="E604" s="31" t="s">
        <v>475</v>
      </c>
      <c r="F604" s="31" t="s">
        <v>215</v>
      </c>
      <c r="G604" s="31" t="s">
        <v>178</v>
      </c>
      <c r="H604" s="31" t="s">
        <v>476</v>
      </c>
      <c r="I604" s="31">
        <v>5.613472443</v>
      </c>
      <c r="J604" s="31">
        <f t="shared" si="19"/>
        <v>5.613472443</v>
      </c>
      <c r="K604" s="31"/>
      <c r="L604" s="31"/>
    </row>
    <row r="605" spans="1:12" x14ac:dyDescent="0.45">
      <c r="A605" s="31" t="str">
        <f t="shared" si="20"/>
        <v>E06000036_Total CSC expenditure per pound in unallocated reserves</v>
      </c>
      <c r="B605" s="31" t="s">
        <v>257</v>
      </c>
      <c r="C605" s="31" t="s">
        <v>534</v>
      </c>
      <c r="D605" s="31" t="s">
        <v>474</v>
      </c>
      <c r="E605" s="31" t="s">
        <v>475</v>
      </c>
      <c r="F605" s="31" t="s">
        <v>215</v>
      </c>
      <c r="G605" s="31" t="s">
        <v>178</v>
      </c>
      <c r="H605" s="31" t="s">
        <v>476</v>
      </c>
      <c r="I605" s="31">
        <v>2.3812362029999998</v>
      </c>
      <c r="J605" s="31">
        <f t="shared" si="19"/>
        <v>2.3812362029999998</v>
      </c>
      <c r="K605" s="31"/>
      <c r="L605" s="31"/>
    </row>
    <row r="606" spans="1:12" x14ac:dyDescent="0.45">
      <c r="A606" s="31" t="str">
        <f t="shared" si="20"/>
        <v>E08000028_Total CSC expenditure per pound in unallocated reserves</v>
      </c>
      <c r="B606" s="31" t="s">
        <v>397</v>
      </c>
      <c r="C606" s="31" t="s">
        <v>398</v>
      </c>
      <c r="D606" s="31" t="s">
        <v>474</v>
      </c>
      <c r="E606" s="31" t="s">
        <v>475</v>
      </c>
      <c r="F606" s="31" t="s">
        <v>215</v>
      </c>
      <c r="G606" s="31" t="s">
        <v>178</v>
      </c>
      <c r="H606" s="31" t="s">
        <v>476</v>
      </c>
      <c r="I606" s="31">
        <v>5.5315985129999996</v>
      </c>
      <c r="J606" s="31">
        <f t="shared" si="19"/>
        <v>5.5315985129999996</v>
      </c>
      <c r="K606" s="31"/>
      <c r="L606" s="31"/>
    </row>
    <row r="607" spans="1:12" x14ac:dyDescent="0.45">
      <c r="A607" s="31" t="str">
        <f t="shared" si="20"/>
        <v>E10000007_Total CSC expenditure per pound in unallocated reserves</v>
      </c>
      <c r="B607" s="31" t="s">
        <v>291</v>
      </c>
      <c r="C607" s="31" t="s">
        <v>292</v>
      </c>
      <c r="D607" s="31" t="s">
        <v>474</v>
      </c>
      <c r="E607" s="31" t="s">
        <v>475</v>
      </c>
      <c r="F607" s="31" t="s">
        <v>215</v>
      </c>
      <c r="G607" s="31" t="s">
        <v>178</v>
      </c>
      <c r="H607" s="31" t="s">
        <v>476</v>
      </c>
      <c r="I607" s="31">
        <v>1.6371070160000001</v>
      </c>
      <c r="J607" s="31">
        <f t="shared" si="19"/>
        <v>1.6371070160000001</v>
      </c>
      <c r="K607" s="31"/>
      <c r="L607" s="31"/>
    </row>
    <row r="608" spans="1:12" x14ac:dyDescent="0.45">
      <c r="A608" s="31" t="str">
        <f t="shared" si="20"/>
        <v>E06000013_Total CSC expenditure per pound in unallocated reserves</v>
      </c>
      <c r="B608" s="31" t="s">
        <v>365</v>
      </c>
      <c r="C608" s="31" t="s">
        <v>535</v>
      </c>
      <c r="D608" s="31" t="s">
        <v>474</v>
      </c>
      <c r="E608" s="31" t="s">
        <v>475</v>
      </c>
      <c r="F608" s="31" t="s">
        <v>215</v>
      </c>
      <c r="G608" s="31" t="s">
        <v>178</v>
      </c>
      <c r="H608" s="31" t="s">
        <v>476</v>
      </c>
      <c r="I608" s="31">
        <v>4.0964114880000002</v>
      </c>
      <c r="J608" s="31">
        <f t="shared" si="19"/>
        <v>4.0964114880000002</v>
      </c>
      <c r="K608" s="31"/>
      <c r="L608" s="31"/>
    </row>
    <row r="609" spans="1:12" x14ac:dyDescent="0.45">
      <c r="A609" s="31" t="str">
        <f t="shared" si="20"/>
        <v>E10000002_Total CSC expenditure per pound in unallocated reserves</v>
      </c>
      <c r="B609" s="31" t="s">
        <v>269</v>
      </c>
      <c r="C609" s="31" t="s">
        <v>270</v>
      </c>
      <c r="D609" s="31" t="s">
        <v>474</v>
      </c>
      <c r="E609" s="31" t="s">
        <v>475</v>
      </c>
      <c r="F609" s="31" t="s">
        <v>215</v>
      </c>
      <c r="G609" s="31" t="s">
        <v>178</v>
      </c>
      <c r="H609" s="31" t="s">
        <v>476</v>
      </c>
      <c r="I609" s="31">
        <v>3.1253974260000001</v>
      </c>
      <c r="J609" s="31">
        <f t="shared" si="19"/>
        <v>3.1253974260000001</v>
      </c>
      <c r="K609" s="31"/>
      <c r="L609" s="31"/>
    </row>
    <row r="610" spans="1:12" x14ac:dyDescent="0.45">
      <c r="A610" s="31" t="str">
        <f t="shared" si="20"/>
        <v>E10000021_Total CSC expenditure per pound in unallocated reserves</v>
      </c>
      <c r="B610" s="31" t="s">
        <v>371</v>
      </c>
      <c r="C610" s="31" t="s">
        <v>372</v>
      </c>
      <c r="D610" s="31" t="s">
        <v>474</v>
      </c>
      <c r="E610" s="31" t="s">
        <v>475</v>
      </c>
      <c r="F610" s="31" t="s">
        <v>215</v>
      </c>
      <c r="G610" s="31" t="s">
        <v>178</v>
      </c>
      <c r="H610" s="31" t="s">
        <v>476</v>
      </c>
      <c r="I610" s="31">
        <v>4.6113590069999999</v>
      </c>
      <c r="J610" s="31">
        <f t="shared" si="19"/>
        <v>4.6113590069999999</v>
      </c>
      <c r="K610" s="31"/>
      <c r="L610" s="31"/>
    </row>
    <row r="611" spans="1:12" x14ac:dyDescent="0.45">
      <c r="A611" s="31" t="str">
        <f t="shared" si="20"/>
        <v>E08000033_Total CSC expenditure per pound in unallocated reserves</v>
      </c>
      <c r="B611" s="31" t="s">
        <v>273</v>
      </c>
      <c r="C611" s="31" t="s">
        <v>274</v>
      </c>
      <c r="D611" s="31" t="s">
        <v>474</v>
      </c>
      <c r="E611" s="31" t="s">
        <v>475</v>
      </c>
      <c r="F611" s="31" t="s">
        <v>215</v>
      </c>
      <c r="G611" s="31" t="s">
        <v>178</v>
      </c>
      <c r="H611" s="31" t="s">
        <v>476</v>
      </c>
      <c r="I611" s="31">
        <v>7.5408373370000001</v>
      </c>
      <c r="J611" s="31">
        <f t="shared" si="19"/>
        <v>7.5408373370000001</v>
      </c>
      <c r="K611" s="31"/>
      <c r="L611" s="31"/>
    </row>
    <row r="612" spans="1:12" x14ac:dyDescent="0.45">
      <c r="A612" s="31" t="str">
        <f t="shared" si="20"/>
        <v>E06000004_Total CSC expenditure per pound in unallocated reserves</v>
      </c>
      <c r="B612" s="31" t="s">
        <v>422</v>
      </c>
      <c r="C612" s="31" t="s">
        <v>536</v>
      </c>
      <c r="D612" s="31" t="s">
        <v>474</v>
      </c>
      <c r="E612" s="31" t="s">
        <v>475</v>
      </c>
      <c r="F612" s="31" t="s">
        <v>215</v>
      </c>
      <c r="G612" s="31" t="s">
        <v>178</v>
      </c>
      <c r="H612" s="31" t="s">
        <v>476</v>
      </c>
      <c r="I612" s="31">
        <v>4.7703721430000003</v>
      </c>
      <c r="J612" s="31">
        <f t="shared" si="19"/>
        <v>4.7703721430000003</v>
      </c>
      <c r="K612" s="31"/>
      <c r="L612" s="31"/>
    </row>
    <row r="613" spans="1:12" x14ac:dyDescent="0.45">
      <c r="A613" s="31" t="str">
        <f t="shared" si="20"/>
        <v>E08000013_Total CSC expenditure per pound in unallocated reserves</v>
      </c>
      <c r="B613" s="31" t="s">
        <v>416</v>
      </c>
      <c r="C613" s="31" t="s">
        <v>537</v>
      </c>
      <c r="D613" s="31" t="s">
        <v>474</v>
      </c>
      <c r="E613" s="31" t="s">
        <v>475</v>
      </c>
      <c r="F613" s="31" t="s">
        <v>215</v>
      </c>
      <c r="G613" s="31" t="s">
        <v>178</v>
      </c>
      <c r="H613" s="31" t="s">
        <v>476</v>
      </c>
      <c r="I613" s="31">
        <v>2.2872465879999999</v>
      </c>
      <c r="J613" s="31">
        <f t="shared" ref="J613:J677" si="21">IF(ISNUMBER(I613),I613,"N/A")</f>
        <v>2.2872465879999999</v>
      </c>
      <c r="K613" s="31"/>
      <c r="L613" s="31"/>
    </row>
    <row r="614" spans="1:12" x14ac:dyDescent="0.45">
      <c r="A614" s="31" t="str">
        <f t="shared" si="20"/>
        <v>E06000007_Total CSC expenditure per pound in unallocated reserves</v>
      </c>
      <c r="B614" s="31" t="s">
        <v>452</v>
      </c>
      <c r="C614" s="31" t="s">
        <v>538</v>
      </c>
      <c r="D614" s="31" t="s">
        <v>474</v>
      </c>
      <c r="E614" s="31" t="s">
        <v>475</v>
      </c>
      <c r="F614" s="31" t="s">
        <v>215</v>
      </c>
      <c r="G614" s="31" t="s">
        <v>178</v>
      </c>
      <c r="H614" s="31" t="s">
        <v>476</v>
      </c>
      <c r="I614" s="31">
        <v>35.63617464</v>
      </c>
      <c r="J614" s="31">
        <f t="shared" si="21"/>
        <v>35.63617464</v>
      </c>
      <c r="K614" s="31"/>
      <c r="L614" s="31"/>
    </row>
    <row r="615" spans="1:12" x14ac:dyDescent="0.45">
      <c r="A615" s="31" t="str">
        <f t="shared" si="20"/>
        <v>E08000021_Total CSC expenditure per pound in unallocated reserves</v>
      </c>
      <c r="B615" s="31" t="s">
        <v>357</v>
      </c>
      <c r="C615" s="31" t="s">
        <v>358</v>
      </c>
      <c r="D615" s="31" t="s">
        <v>474</v>
      </c>
      <c r="E615" s="31" t="s">
        <v>475</v>
      </c>
      <c r="F615" s="31" t="s">
        <v>215</v>
      </c>
      <c r="G615" s="31" t="s">
        <v>178</v>
      </c>
      <c r="H615" s="31" t="s">
        <v>476</v>
      </c>
      <c r="I615" s="31">
        <v>5.58973853</v>
      </c>
      <c r="J615" s="31">
        <f t="shared" si="21"/>
        <v>5.58973853</v>
      </c>
      <c r="K615" s="31"/>
      <c r="L615" s="31"/>
    </row>
    <row r="616" spans="1:12" x14ac:dyDescent="0.45">
      <c r="A616" s="31" t="str">
        <f t="shared" si="20"/>
        <v>E08000002_Total CSC expenditure per pound in unallocated reserves</v>
      </c>
      <c r="B616" s="31" t="s">
        <v>271</v>
      </c>
      <c r="C616" s="31" t="s">
        <v>272</v>
      </c>
      <c r="D616" s="31" t="s">
        <v>474</v>
      </c>
      <c r="E616" s="31" t="s">
        <v>475</v>
      </c>
      <c r="F616" s="31" t="s">
        <v>215</v>
      </c>
      <c r="G616" s="31" t="s">
        <v>178</v>
      </c>
      <c r="H616" s="31" t="s">
        <v>476</v>
      </c>
      <c r="I616" s="31">
        <v>3.5465703049999999</v>
      </c>
      <c r="J616" s="31">
        <f t="shared" si="21"/>
        <v>3.5465703049999999</v>
      </c>
      <c r="K616" s="31"/>
      <c r="L616" s="31"/>
    </row>
    <row r="617" spans="1:12" x14ac:dyDescent="0.45">
      <c r="A617" s="31" t="str">
        <f t="shared" si="20"/>
        <v>E08000004_Total CSC expenditure per pound in unallocated reserves</v>
      </c>
      <c r="B617" s="31" t="s">
        <v>375</v>
      </c>
      <c r="C617" s="31" t="s">
        <v>376</v>
      </c>
      <c r="D617" s="31" t="s">
        <v>474</v>
      </c>
      <c r="E617" s="31" t="s">
        <v>475</v>
      </c>
      <c r="F617" s="31" t="s">
        <v>215</v>
      </c>
      <c r="G617" s="31" t="s">
        <v>178</v>
      </c>
      <c r="H617" s="31" t="s">
        <v>476</v>
      </c>
      <c r="I617" s="31">
        <v>2.8212264149999999</v>
      </c>
      <c r="J617" s="31">
        <f t="shared" si="21"/>
        <v>2.8212264149999999</v>
      </c>
      <c r="K617" s="31"/>
      <c r="L617" s="31"/>
    </row>
    <row r="618" spans="1:12" x14ac:dyDescent="0.45">
      <c r="A618" s="31" t="str">
        <f t="shared" si="20"/>
        <v>E06000016_Total CSC expenditure per pound in unallocated reserves</v>
      </c>
      <c r="B618" s="31" t="s">
        <v>341</v>
      </c>
      <c r="C618" s="31" t="s">
        <v>539</v>
      </c>
      <c r="D618" s="31" t="s">
        <v>474</v>
      </c>
      <c r="E618" s="31" t="s">
        <v>475</v>
      </c>
      <c r="F618" s="31" t="s">
        <v>215</v>
      </c>
      <c r="G618" s="31" t="s">
        <v>178</v>
      </c>
      <c r="H618" s="31" t="s">
        <v>476</v>
      </c>
      <c r="I618" s="31">
        <v>4.3001333329999998</v>
      </c>
      <c r="J618" s="31">
        <f t="shared" si="21"/>
        <v>4.3001333329999998</v>
      </c>
      <c r="K618" s="31"/>
      <c r="L618" s="31"/>
    </row>
    <row r="619" spans="1:12" x14ac:dyDescent="0.45">
      <c r="A619" s="31" t="str">
        <f t="shared" si="20"/>
        <v>E10000025_Total CSC expenditure per pound in unallocated reserves</v>
      </c>
      <c r="B619" s="31" t="s">
        <v>377</v>
      </c>
      <c r="C619" s="31" t="s">
        <v>378</v>
      </c>
      <c r="D619" s="31" t="s">
        <v>474</v>
      </c>
      <c r="E619" s="31" t="s">
        <v>475</v>
      </c>
      <c r="F619" s="31" t="s">
        <v>215</v>
      </c>
      <c r="G619" s="31" t="s">
        <v>178</v>
      </c>
      <c r="H619" s="31" t="s">
        <v>476</v>
      </c>
      <c r="I619" s="31">
        <v>3.492760359</v>
      </c>
      <c r="J619" s="31">
        <f t="shared" si="21"/>
        <v>3.492760359</v>
      </c>
      <c r="K619" s="31"/>
      <c r="L619" s="31"/>
    </row>
    <row r="620" spans="1:12" x14ac:dyDescent="0.45">
      <c r="A620" s="31" t="str">
        <f t="shared" si="20"/>
        <v>E06000008_Total CSC expenditure per pound in unallocated reserves</v>
      </c>
      <c r="B620" s="31" t="s">
        <v>247</v>
      </c>
      <c r="C620" s="31" t="s">
        <v>540</v>
      </c>
      <c r="D620" s="31" t="s">
        <v>474</v>
      </c>
      <c r="E620" s="31" t="s">
        <v>475</v>
      </c>
      <c r="F620" s="31" t="s">
        <v>215</v>
      </c>
      <c r="G620" s="31" t="s">
        <v>178</v>
      </c>
      <c r="H620" s="31" t="s">
        <v>476</v>
      </c>
      <c r="I620" s="31">
        <v>5.0694679770000004</v>
      </c>
      <c r="J620" s="31">
        <f t="shared" si="21"/>
        <v>5.0694679770000004</v>
      </c>
      <c r="K620" s="31"/>
      <c r="L620" s="31"/>
    </row>
    <row r="621" spans="1:12" x14ac:dyDescent="0.45">
      <c r="A621" s="31" t="str">
        <f t="shared" si="20"/>
        <v>E06000049_Total CSC expenditure per pound in unallocated reserves</v>
      </c>
      <c r="B621" s="31" t="s">
        <v>541</v>
      </c>
      <c r="C621" s="31" t="s">
        <v>542</v>
      </c>
      <c r="D621" s="31" t="s">
        <v>474</v>
      </c>
      <c r="E621" s="31" t="s">
        <v>475</v>
      </c>
      <c r="F621" s="31" t="s">
        <v>215</v>
      </c>
      <c r="G621" s="31" t="s">
        <v>178</v>
      </c>
      <c r="H621" s="31" t="s">
        <v>476</v>
      </c>
      <c r="I621" s="31">
        <v>5.3028305539999998</v>
      </c>
      <c r="J621" s="31">
        <f t="shared" si="21"/>
        <v>5.3028305539999998</v>
      </c>
      <c r="K621" s="31"/>
      <c r="L621" s="31"/>
    </row>
    <row r="622" spans="1:12" x14ac:dyDescent="0.45">
      <c r="A622" s="31" t="str">
        <f t="shared" si="20"/>
        <v>E06000029_Total CSC expenditure per pound in unallocated reserves</v>
      </c>
      <c r="B622" s="31" t="s">
        <v>543</v>
      </c>
      <c r="C622" s="31" t="s">
        <v>544</v>
      </c>
      <c r="D622" s="31" t="s">
        <v>474</v>
      </c>
      <c r="E622" s="31" t="s">
        <v>475</v>
      </c>
      <c r="F622" s="31" t="s">
        <v>215</v>
      </c>
      <c r="G622" s="31" t="s">
        <v>178</v>
      </c>
      <c r="H622" s="31" t="s">
        <v>476</v>
      </c>
      <c r="I622" s="31">
        <v>3.7637555979999999</v>
      </c>
      <c r="J622" s="31">
        <f t="shared" si="21"/>
        <v>3.7637555979999999</v>
      </c>
      <c r="K622" s="31"/>
      <c r="L622" s="31"/>
    </row>
    <row r="623" spans="1:12" x14ac:dyDescent="0.45">
      <c r="A623" s="31" t="str">
        <f t="shared" si="20"/>
        <v>E06000018_Total CSC expenditure per pound in unallocated reserves</v>
      </c>
      <c r="B623" s="31" t="s">
        <v>373</v>
      </c>
      <c r="C623" s="31" t="s">
        <v>545</v>
      </c>
      <c r="D623" s="31" t="s">
        <v>474</v>
      </c>
      <c r="E623" s="31" t="s">
        <v>475</v>
      </c>
      <c r="F623" s="31" t="s">
        <v>215</v>
      </c>
      <c r="G623" s="31" t="s">
        <v>178</v>
      </c>
      <c r="H623" s="31" t="s">
        <v>476</v>
      </c>
      <c r="I623" s="31">
        <v>9.5433308209999996</v>
      </c>
      <c r="J623" s="31">
        <f t="shared" si="21"/>
        <v>9.5433308209999996</v>
      </c>
      <c r="K623" s="31"/>
      <c r="L623" s="31"/>
    </row>
    <row r="624" spans="1:12" x14ac:dyDescent="0.45">
      <c r="A624" s="31" t="str">
        <f t="shared" si="20"/>
        <v>E06000039_Total CSC expenditure per pound in unallocated reserves</v>
      </c>
      <c r="B624" s="31" t="s">
        <v>404</v>
      </c>
      <c r="C624" s="31" t="s">
        <v>546</v>
      </c>
      <c r="D624" s="31" t="s">
        <v>474</v>
      </c>
      <c r="E624" s="31" t="s">
        <v>475</v>
      </c>
      <c r="F624" s="31" t="s">
        <v>215</v>
      </c>
      <c r="G624" s="31" t="s">
        <v>178</v>
      </c>
      <c r="H624" s="31" t="s">
        <v>476</v>
      </c>
      <c r="I624" s="31">
        <v>0.36845992900000002</v>
      </c>
      <c r="J624" s="31">
        <f t="shared" si="21"/>
        <v>0.36845992900000002</v>
      </c>
      <c r="K624" s="31"/>
      <c r="L624" s="31"/>
    </row>
    <row r="625" spans="1:12" x14ac:dyDescent="0.45">
      <c r="A625" s="31" t="str">
        <f t="shared" si="20"/>
        <v>E08000015_Total CSC expenditure per pound in unallocated reserves</v>
      </c>
      <c r="B625" s="31" t="s">
        <v>464</v>
      </c>
      <c r="C625" s="31" t="s">
        <v>465</v>
      </c>
      <c r="D625" s="31" t="s">
        <v>474</v>
      </c>
      <c r="E625" s="31" t="s">
        <v>475</v>
      </c>
      <c r="F625" s="31" t="s">
        <v>215</v>
      </c>
      <c r="G625" s="31" t="s">
        <v>178</v>
      </c>
      <c r="H625" s="31" t="s">
        <v>476</v>
      </c>
      <c r="I625" s="31">
        <v>7.408977556</v>
      </c>
      <c r="J625" s="31">
        <f t="shared" si="21"/>
        <v>7.408977556</v>
      </c>
      <c r="K625" s="31"/>
      <c r="L625" s="31"/>
    </row>
    <row r="626" spans="1:12" x14ac:dyDescent="0.45">
      <c r="A626" s="31" t="str">
        <f t="shared" si="20"/>
        <v>E06000009_Total CSC expenditure per pound in unallocated reserves</v>
      </c>
      <c r="B626" s="31" t="s">
        <v>249</v>
      </c>
      <c r="C626" s="31" t="s">
        <v>547</v>
      </c>
      <c r="D626" s="31" t="s">
        <v>474</v>
      </c>
      <c r="E626" s="31" t="s">
        <v>475</v>
      </c>
      <c r="F626" s="31" t="s">
        <v>215</v>
      </c>
      <c r="G626" s="31" t="s">
        <v>178</v>
      </c>
      <c r="H626" s="31" t="s">
        <v>476</v>
      </c>
      <c r="I626" s="31">
        <v>5.8560294739999996</v>
      </c>
      <c r="J626" s="31">
        <f t="shared" si="21"/>
        <v>5.8560294739999996</v>
      </c>
      <c r="K626" s="31"/>
      <c r="L626" s="31"/>
    </row>
    <row r="627" spans="1:12" x14ac:dyDescent="0.45">
      <c r="A627" s="31" t="str">
        <f t="shared" si="20"/>
        <v>E06000017_Total CSC expenditure per pound in unallocated reserves</v>
      </c>
      <c r="B627" s="31" t="s">
        <v>548</v>
      </c>
      <c r="C627" s="31" t="s">
        <v>549</v>
      </c>
      <c r="D627" s="31" t="s">
        <v>474</v>
      </c>
      <c r="E627" s="31" t="s">
        <v>475</v>
      </c>
      <c r="F627" s="31" t="s">
        <v>215</v>
      </c>
      <c r="G627" s="31" t="s">
        <v>178</v>
      </c>
      <c r="H627" s="31" t="s">
        <v>476</v>
      </c>
      <c r="I627" s="31">
        <v>0.540220908</v>
      </c>
      <c r="J627" s="31">
        <f t="shared" si="21"/>
        <v>0.540220908</v>
      </c>
      <c r="K627" s="31"/>
      <c r="L627" s="31"/>
    </row>
    <row r="628" spans="1:12" x14ac:dyDescent="0.45">
      <c r="A628" s="31" t="str">
        <f t="shared" si="20"/>
        <v>E06000053_Total CSC expenditure per pound in unallocated reserves</v>
      </c>
      <c r="B628" s="31" t="s">
        <v>550</v>
      </c>
      <c r="C628" s="31" t="s">
        <v>551</v>
      </c>
      <c r="D628" s="31" t="s">
        <v>474</v>
      </c>
      <c r="E628" s="31" t="s">
        <v>475</v>
      </c>
      <c r="F628" s="31" t="s">
        <v>215</v>
      </c>
      <c r="G628" s="31" t="s">
        <v>178</v>
      </c>
      <c r="H628" s="31" t="s">
        <v>476</v>
      </c>
      <c r="I628" s="31">
        <v>0.14891675400000001</v>
      </c>
      <c r="J628" s="31">
        <f t="shared" si="21"/>
        <v>0.14891675400000001</v>
      </c>
      <c r="K628" s="31"/>
      <c r="L628" s="31"/>
    </row>
    <row r="629" spans="1:12" x14ac:dyDescent="0.45">
      <c r="A629" s="31" t="str">
        <f t="shared" si="20"/>
        <v>E10000018_Total CSC expenditure per pound in unallocated reserves</v>
      </c>
      <c r="B629" s="31" t="s">
        <v>552</v>
      </c>
      <c r="C629" s="31" t="s">
        <v>553</v>
      </c>
      <c r="D629" s="31" t="s">
        <v>474</v>
      </c>
      <c r="E629" s="31" t="s">
        <v>475</v>
      </c>
      <c r="F629" s="31" t="s">
        <v>215</v>
      </c>
      <c r="G629" s="31" t="s">
        <v>178</v>
      </c>
      <c r="H629" s="31" t="s">
        <v>476</v>
      </c>
      <c r="I629" s="31">
        <v>4.7194073830000001</v>
      </c>
      <c r="J629" s="31">
        <f t="shared" si="21"/>
        <v>4.7194073830000001</v>
      </c>
      <c r="K629" s="31"/>
      <c r="L629" s="31"/>
    </row>
    <row r="630" spans="1:12" x14ac:dyDescent="0.45">
      <c r="A630" s="31" t="str">
        <f t="shared" si="20"/>
        <v>E06000037_Total CSC expenditure per pound in unallocated reserves</v>
      </c>
      <c r="B630" s="31" t="s">
        <v>456</v>
      </c>
      <c r="C630" s="31" t="s">
        <v>554</v>
      </c>
      <c r="D630" s="31" t="s">
        <v>474</v>
      </c>
      <c r="E630" s="31" t="s">
        <v>475</v>
      </c>
      <c r="F630" s="31" t="s">
        <v>215</v>
      </c>
      <c r="G630" s="31" t="s">
        <v>178</v>
      </c>
      <c r="H630" s="31" t="s">
        <v>476</v>
      </c>
      <c r="I630" s="31">
        <v>2.7864006809999999</v>
      </c>
      <c r="J630" s="31">
        <f t="shared" si="21"/>
        <v>2.7864006809999999</v>
      </c>
      <c r="K630" s="31"/>
      <c r="L630" s="31"/>
    </row>
    <row r="631" spans="1:12" x14ac:dyDescent="0.45">
      <c r="A631" s="31" t="str">
        <f t="shared" si="20"/>
        <v>E06000040_Total CSC expenditure per pound in unallocated reserves</v>
      </c>
      <c r="B631" s="31" t="s">
        <v>555</v>
      </c>
      <c r="C631" s="31" t="s">
        <v>556</v>
      </c>
      <c r="D631" s="31" t="s">
        <v>474</v>
      </c>
      <c r="E631" s="31" t="s">
        <v>475</v>
      </c>
      <c r="F631" s="31" t="s">
        <v>215</v>
      </c>
      <c r="G631" s="31" t="s">
        <v>178</v>
      </c>
      <c r="H631" s="31" t="s">
        <v>476</v>
      </c>
      <c r="I631" s="31">
        <v>2.4053741319999999</v>
      </c>
      <c r="J631" s="31">
        <f t="shared" si="21"/>
        <v>2.4053741319999999</v>
      </c>
      <c r="K631" s="31"/>
      <c r="L631" s="31"/>
    </row>
    <row r="632" spans="1:12" x14ac:dyDescent="0.45">
      <c r="A632" s="31" t="str">
        <f t="shared" si="20"/>
        <v>E08000034_Total CSC expenditure per pound in unallocated reserves</v>
      </c>
      <c r="B632" s="31" t="s">
        <v>331</v>
      </c>
      <c r="C632" s="31" t="s">
        <v>332</v>
      </c>
      <c r="D632" s="31" t="s">
        <v>474</v>
      </c>
      <c r="E632" s="31" t="s">
        <v>475</v>
      </c>
      <c r="F632" s="31" t="s">
        <v>215</v>
      </c>
      <c r="G632" s="31" t="s">
        <v>178</v>
      </c>
      <c r="H632" s="31" t="s">
        <v>476</v>
      </c>
      <c r="I632" s="31">
        <v>6.8720383790000001</v>
      </c>
      <c r="J632" s="31">
        <f t="shared" si="21"/>
        <v>6.8720383790000001</v>
      </c>
      <c r="K632" s="31"/>
      <c r="L632" s="31"/>
    </row>
    <row r="633" spans="1:12" x14ac:dyDescent="0.45">
      <c r="A633" s="31" t="str">
        <f t="shared" si="20"/>
        <v>E06000038_Total CSC expenditure per pound in unallocated reserves</v>
      </c>
      <c r="B633" s="31" t="s">
        <v>557</v>
      </c>
      <c r="C633" s="31" t="s">
        <v>558</v>
      </c>
      <c r="D633" s="31" t="s">
        <v>474</v>
      </c>
      <c r="E633" s="31" t="s">
        <v>475</v>
      </c>
      <c r="F633" s="31" t="s">
        <v>215</v>
      </c>
      <c r="G633" s="31" t="s">
        <v>178</v>
      </c>
      <c r="H633" s="31" t="s">
        <v>476</v>
      </c>
      <c r="I633" s="31">
        <v>1.424237328</v>
      </c>
      <c r="J633" s="31">
        <f t="shared" si="21"/>
        <v>1.424237328</v>
      </c>
      <c r="K633" s="31"/>
      <c r="L633" s="31"/>
    </row>
    <row r="634" spans="1:12" x14ac:dyDescent="0.45">
      <c r="A634" s="31" t="str">
        <f t="shared" si="20"/>
        <v>E06000027_Total CSC expenditure per pound in unallocated reserves</v>
      </c>
      <c r="B634" s="31" t="s">
        <v>438</v>
      </c>
      <c r="C634" s="31" t="s">
        <v>559</v>
      </c>
      <c r="D634" s="31" t="s">
        <v>474</v>
      </c>
      <c r="E634" s="31" t="s">
        <v>475</v>
      </c>
      <c r="F634" s="31" t="s">
        <v>215</v>
      </c>
      <c r="G634" s="31" t="s">
        <v>178</v>
      </c>
      <c r="H634" s="31" t="s">
        <v>476</v>
      </c>
      <c r="I634" s="31">
        <v>8.2211163999999997</v>
      </c>
      <c r="J634" s="31">
        <f t="shared" si="21"/>
        <v>8.2211163999999997</v>
      </c>
      <c r="K634" s="31"/>
      <c r="L634" s="31"/>
    </row>
    <row r="635" spans="1:12" x14ac:dyDescent="0.45">
      <c r="A635" s="31" t="str">
        <f t="shared" si="20"/>
        <v>E06000031_Total CSC expenditure per pound in unallocated reserves</v>
      </c>
      <c r="B635" s="31" t="s">
        <v>379</v>
      </c>
      <c r="C635" s="31" t="s">
        <v>560</v>
      </c>
      <c r="D635" s="31" t="s">
        <v>474</v>
      </c>
      <c r="E635" s="31" t="s">
        <v>475</v>
      </c>
      <c r="F635" s="31" t="s">
        <v>215</v>
      </c>
      <c r="G635" s="31" t="s">
        <v>178</v>
      </c>
      <c r="H635" s="31" t="s">
        <v>476</v>
      </c>
      <c r="I635" s="31">
        <v>7.2374999999999998</v>
      </c>
      <c r="J635" s="31">
        <f t="shared" si="21"/>
        <v>7.2374999999999998</v>
      </c>
      <c r="K635" s="31"/>
      <c r="L635" s="31"/>
    </row>
    <row r="636" spans="1:12" x14ac:dyDescent="0.45">
      <c r="A636" s="31" t="str">
        <f t="shared" si="20"/>
        <v>E06000005_Total CSC expenditure per pound in unallocated reserves</v>
      </c>
      <c r="B636" s="31" t="s">
        <v>287</v>
      </c>
      <c r="C636" s="31" t="s">
        <v>561</v>
      </c>
      <c r="D636" s="31" t="s">
        <v>474</v>
      </c>
      <c r="E636" s="31" t="s">
        <v>475</v>
      </c>
      <c r="F636" s="31" t="s">
        <v>215</v>
      </c>
      <c r="G636" s="31" t="s">
        <v>178</v>
      </c>
      <c r="H636" s="31" t="s">
        <v>476</v>
      </c>
      <c r="I636" s="31">
        <v>1.350392413</v>
      </c>
      <c r="J636" s="31">
        <f t="shared" si="21"/>
        <v>1.350392413</v>
      </c>
      <c r="K636" s="31"/>
      <c r="L636" s="31"/>
    </row>
    <row r="637" spans="1:12" x14ac:dyDescent="0.45">
      <c r="A637" s="31" t="str">
        <f t="shared" si="20"/>
        <v>E06000014_Total CSC expenditure per pound in unallocated reserves</v>
      </c>
      <c r="B637" s="31" t="s">
        <v>472</v>
      </c>
      <c r="C637" s="31" t="s">
        <v>562</v>
      </c>
      <c r="D637" s="31" t="s">
        <v>474</v>
      </c>
      <c r="E637" s="31" t="s">
        <v>475</v>
      </c>
      <c r="F637" s="31" t="s">
        <v>215</v>
      </c>
      <c r="G637" s="31" t="s">
        <v>178</v>
      </c>
      <c r="H637" s="31" t="s">
        <v>476</v>
      </c>
      <c r="I637" s="31">
        <v>2.9534300789999999</v>
      </c>
      <c r="J637" s="31">
        <f t="shared" si="21"/>
        <v>2.9534300789999999</v>
      </c>
      <c r="K637" s="31"/>
      <c r="L637" s="31"/>
    </row>
    <row r="638" spans="1:12" x14ac:dyDescent="0.45">
      <c r="A638" s="31" t="str">
        <f t="shared" si="20"/>
        <v>E06000055_Total CSC expenditure per pound in unallocated reserves</v>
      </c>
      <c r="B638" s="31" t="s">
        <v>240</v>
      </c>
      <c r="C638" s="31" t="s">
        <v>563</v>
      </c>
      <c r="D638" s="31" t="s">
        <v>474</v>
      </c>
      <c r="E638" s="31" t="s">
        <v>475</v>
      </c>
      <c r="F638" s="31" t="s">
        <v>215</v>
      </c>
      <c r="G638" s="31" t="s">
        <v>178</v>
      </c>
      <c r="H638" s="31" t="s">
        <v>476</v>
      </c>
      <c r="I638" s="31">
        <v>2.5913048949999999</v>
      </c>
      <c r="J638" s="31">
        <f t="shared" si="21"/>
        <v>2.5913048949999999</v>
      </c>
      <c r="K638" s="31"/>
      <c r="L638" s="31"/>
    </row>
    <row r="639" spans="1:12" x14ac:dyDescent="0.45">
      <c r="A639" s="31" t="str">
        <f t="shared" si="20"/>
        <v>E06000032_Total CSC expenditure per pound in unallocated reserves</v>
      </c>
      <c r="B639" s="31" t="s">
        <v>564</v>
      </c>
      <c r="C639" s="31" t="s">
        <v>565</v>
      </c>
      <c r="D639" s="31" t="s">
        <v>474</v>
      </c>
      <c r="E639" s="31" t="s">
        <v>475</v>
      </c>
      <c r="F639" s="31" t="s">
        <v>215</v>
      </c>
      <c r="G639" s="31" t="s">
        <v>178</v>
      </c>
      <c r="H639" s="31" t="s">
        <v>476</v>
      </c>
      <c r="I639" s="31">
        <v>3.4466157910000002</v>
      </c>
      <c r="J639" s="31">
        <f t="shared" si="21"/>
        <v>3.4466157910000002</v>
      </c>
      <c r="K639" s="31"/>
      <c r="L639" s="31"/>
    </row>
    <row r="640" spans="1:12" x14ac:dyDescent="0.45">
      <c r="A640" s="31" t="str">
        <f t="shared" si="20"/>
        <v>E06000015_Total CSC expenditure per pound in unallocated reserves</v>
      </c>
      <c r="B640" s="31" t="s">
        <v>289</v>
      </c>
      <c r="C640" s="31" t="s">
        <v>566</v>
      </c>
      <c r="D640" s="31" t="s">
        <v>474</v>
      </c>
      <c r="E640" s="31" t="s">
        <v>475</v>
      </c>
      <c r="F640" s="31" t="s">
        <v>215</v>
      </c>
      <c r="G640" s="31" t="s">
        <v>178</v>
      </c>
      <c r="H640" s="31" t="s">
        <v>476</v>
      </c>
      <c r="I640" s="31">
        <v>5.7194731550000002</v>
      </c>
      <c r="J640" s="31">
        <f t="shared" si="21"/>
        <v>5.7194731550000002</v>
      </c>
      <c r="K640" s="31"/>
      <c r="L640" s="31"/>
    </row>
    <row r="641" spans="1:12" x14ac:dyDescent="0.45">
      <c r="A641" s="31" t="str">
        <f t="shared" si="20"/>
        <v>E06000041_Total CSC expenditure per pound in unallocated reserves</v>
      </c>
      <c r="B641" s="31" t="s">
        <v>466</v>
      </c>
      <c r="C641" s="31" t="s">
        <v>567</v>
      </c>
      <c r="D641" s="31" t="s">
        <v>474</v>
      </c>
      <c r="E641" s="31" t="s">
        <v>475</v>
      </c>
      <c r="F641" s="31" t="s">
        <v>215</v>
      </c>
      <c r="G641" s="31" t="s">
        <v>178</v>
      </c>
      <c r="H641" s="31" t="s">
        <v>476</v>
      </c>
      <c r="I641" s="31">
        <v>1.3108263849999999</v>
      </c>
      <c r="J641" s="31">
        <f t="shared" si="21"/>
        <v>1.3108263849999999</v>
      </c>
      <c r="K641" s="31"/>
      <c r="L641" s="31"/>
    </row>
    <row r="642" spans="1:12" x14ac:dyDescent="0.45">
      <c r="A642" s="31" t="str">
        <f t="shared" si="20"/>
        <v>E08000036_Total CSC expenditure per pound in unallocated reserves</v>
      </c>
      <c r="B642" s="31" t="s">
        <v>444</v>
      </c>
      <c r="C642" s="31" t="s">
        <v>445</v>
      </c>
      <c r="D642" s="31" t="s">
        <v>474</v>
      </c>
      <c r="E642" s="31" t="s">
        <v>475</v>
      </c>
      <c r="F642" s="31" t="s">
        <v>215</v>
      </c>
      <c r="G642" s="31" t="s">
        <v>178</v>
      </c>
      <c r="H642" s="31" t="s">
        <v>476</v>
      </c>
      <c r="I642" s="31">
        <v>4.0818666669999999</v>
      </c>
      <c r="J642" s="31">
        <f t="shared" si="21"/>
        <v>4.0818666669999999</v>
      </c>
      <c r="K642" s="31"/>
      <c r="L642" s="31"/>
    </row>
    <row r="643" spans="1:12" x14ac:dyDescent="0.45">
      <c r="A643" s="31" t="str">
        <f t="shared" ref="A643:A706" si="22">CONCATENATE(B643,"_",G643)</f>
        <v>E08000035_Total CSC expenditure per pound in unallocated reserves</v>
      </c>
      <c r="B643" s="31" t="s">
        <v>339</v>
      </c>
      <c r="C643" s="31" t="s">
        <v>340</v>
      </c>
      <c r="D643" s="31" t="s">
        <v>474</v>
      </c>
      <c r="E643" s="31" t="s">
        <v>475</v>
      </c>
      <c r="F643" s="31" t="s">
        <v>215</v>
      </c>
      <c r="G643" s="31" t="s">
        <v>178</v>
      </c>
      <c r="H643" s="31" t="s">
        <v>476</v>
      </c>
      <c r="I643" s="31">
        <v>5.2762673720000004</v>
      </c>
      <c r="J643" s="31">
        <f t="shared" si="21"/>
        <v>5.2762673720000004</v>
      </c>
      <c r="K643" s="31"/>
      <c r="L643" s="31"/>
    </row>
    <row r="644" spans="1:12" x14ac:dyDescent="0.45">
      <c r="A644" s="31" t="str">
        <f t="shared" si="22"/>
        <v>E06000051_Total CSC expenditure per pound in unallocated reserves</v>
      </c>
      <c r="B644" s="31" t="s">
        <v>403</v>
      </c>
      <c r="C644" s="31" t="s">
        <v>568</v>
      </c>
      <c r="D644" s="31" t="s">
        <v>474</v>
      </c>
      <c r="E644" s="31" t="s">
        <v>475</v>
      </c>
      <c r="F644" s="31" t="s">
        <v>215</v>
      </c>
      <c r="G644" s="31" t="s">
        <v>178</v>
      </c>
      <c r="H644" s="31" t="s">
        <v>476</v>
      </c>
      <c r="I644" s="31">
        <v>2.223000163</v>
      </c>
      <c r="J644" s="31">
        <f t="shared" si="21"/>
        <v>2.223000163</v>
      </c>
      <c r="K644" s="31"/>
      <c r="L644" s="31"/>
    </row>
    <row r="645" spans="1:12" x14ac:dyDescent="0.45">
      <c r="A645" s="31" t="str">
        <f t="shared" si="22"/>
        <v>E06000026_Total CSC expenditure per pound in unallocated reserves</v>
      </c>
      <c r="B645" s="31" t="s">
        <v>381</v>
      </c>
      <c r="C645" s="31" t="s">
        <v>569</v>
      </c>
      <c r="D645" s="31" t="s">
        <v>474</v>
      </c>
      <c r="E645" s="31" t="s">
        <v>475</v>
      </c>
      <c r="F645" s="31" t="s">
        <v>215</v>
      </c>
      <c r="G645" s="31" t="s">
        <v>178</v>
      </c>
      <c r="H645" s="31" t="s">
        <v>476</v>
      </c>
      <c r="I645" s="31">
        <v>2.2562691739999998</v>
      </c>
      <c r="J645" s="31">
        <f t="shared" si="21"/>
        <v>2.2562691739999998</v>
      </c>
      <c r="K645" s="31"/>
      <c r="L645" s="31"/>
    </row>
    <row r="646" spans="1:12" x14ac:dyDescent="0.45">
      <c r="A646" s="31" t="str">
        <f t="shared" si="22"/>
        <v>E06000020_Total CSC expenditure per pound in unallocated reserves</v>
      </c>
      <c r="B646" s="31" t="s">
        <v>570</v>
      </c>
      <c r="C646" s="31" t="s">
        <v>571</v>
      </c>
      <c r="D646" s="31" t="s">
        <v>474</v>
      </c>
      <c r="E646" s="31" t="s">
        <v>475</v>
      </c>
      <c r="F646" s="31" t="s">
        <v>215</v>
      </c>
      <c r="G646" s="31" t="s">
        <v>178</v>
      </c>
      <c r="H646" s="31" t="s">
        <v>476</v>
      </c>
      <c r="I646" s="31">
        <v>7.3875663979999997</v>
      </c>
      <c r="J646" s="31">
        <f t="shared" si="21"/>
        <v>7.3875663979999997</v>
      </c>
      <c r="K646" s="31"/>
      <c r="L646" s="31"/>
    </row>
    <row r="647" spans="1:12" x14ac:dyDescent="0.45">
      <c r="A647" s="31" t="str">
        <f t="shared" si="22"/>
        <v>E10000024_Total CSC expenditure per pound in unallocated reserves</v>
      </c>
      <c r="B647" s="31" t="s">
        <v>572</v>
      </c>
      <c r="C647" s="31" t="s">
        <v>573</v>
      </c>
      <c r="D647" s="31" t="s">
        <v>474</v>
      </c>
      <c r="E647" s="31" t="s">
        <v>475</v>
      </c>
      <c r="F647" s="31" t="s">
        <v>215</v>
      </c>
      <c r="G647" s="31" t="s">
        <v>178</v>
      </c>
      <c r="H647" s="31" t="s">
        <v>476</v>
      </c>
      <c r="I647" s="31">
        <v>5.2832453990000001</v>
      </c>
      <c r="J647" s="31">
        <f t="shared" si="21"/>
        <v>5.2832453990000001</v>
      </c>
      <c r="K647" s="31"/>
      <c r="L647" s="31"/>
    </row>
    <row r="648" spans="1:12" x14ac:dyDescent="0.45">
      <c r="A648" s="31" t="str">
        <f t="shared" si="22"/>
        <v>E10000028_Total CSC expenditure per pound in unallocated reserves</v>
      </c>
      <c r="B648" s="31" t="s">
        <v>418</v>
      </c>
      <c r="C648" s="31" t="s">
        <v>419</v>
      </c>
      <c r="D648" s="31" t="s">
        <v>474</v>
      </c>
      <c r="E648" s="31" t="s">
        <v>475</v>
      </c>
      <c r="F648" s="31" t="s">
        <v>215</v>
      </c>
      <c r="G648" s="31" t="s">
        <v>178</v>
      </c>
      <c r="H648" s="31" t="s">
        <v>476</v>
      </c>
      <c r="I648" s="31">
        <v>3.76272802</v>
      </c>
      <c r="J648" s="31">
        <f t="shared" si="21"/>
        <v>3.76272802</v>
      </c>
      <c r="K648" s="31"/>
      <c r="L648" s="31"/>
    </row>
    <row r="649" spans="1:12" x14ac:dyDescent="0.45">
      <c r="A649" s="31" t="str">
        <f t="shared" si="22"/>
        <v>E06000056_Total CSC expenditure per pound in unallocated reserves</v>
      </c>
      <c r="B649" s="31" t="s">
        <v>279</v>
      </c>
      <c r="C649" s="31" t="s">
        <v>574</v>
      </c>
      <c r="D649" s="31" t="s">
        <v>474</v>
      </c>
      <c r="E649" s="31" t="s">
        <v>475</v>
      </c>
      <c r="F649" s="31" t="s">
        <v>215</v>
      </c>
      <c r="G649" s="31" t="s">
        <v>178</v>
      </c>
      <c r="H649" s="31" t="s">
        <v>476</v>
      </c>
      <c r="I649" s="31">
        <v>2.6016053000000001</v>
      </c>
      <c r="J649" s="31">
        <f t="shared" si="21"/>
        <v>2.6016053000000001</v>
      </c>
      <c r="K649" s="31"/>
      <c r="L649" s="31"/>
    </row>
    <row r="650" spans="1:12" x14ac:dyDescent="0.45">
      <c r="A650" s="31" t="str">
        <f t="shared" si="22"/>
        <v>E06000054_Total CSC expenditure per pound in unallocated reserves</v>
      </c>
      <c r="B650" s="31" t="s">
        <v>462</v>
      </c>
      <c r="C650" s="31" t="s">
        <v>575</v>
      </c>
      <c r="D650" s="31" t="s">
        <v>474</v>
      </c>
      <c r="E650" s="31" t="s">
        <v>475</v>
      </c>
      <c r="F650" s="31" t="s">
        <v>215</v>
      </c>
      <c r="G650" s="31" t="s">
        <v>178</v>
      </c>
      <c r="H650" s="31" t="s">
        <v>476</v>
      </c>
      <c r="I650" s="31">
        <v>4.3974834439999997</v>
      </c>
      <c r="J650" s="31">
        <f t="shared" si="21"/>
        <v>4.3974834439999997</v>
      </c>
      <c r="K650" s="31"/>
      <c r="L650" s="31"/>
    </row>
    <row r="651" spans="1:12" x14ac:dyDescent="0.45">
      <c r="A651" s="31" t="str">
        <f t="shared" si="22"/>
        <v>E06000046_Total CSC expenditure per pound in unallocated reserves</v>
      </c>
      <c r="B651" s="31" t="s">
        <v>325</v>
      </c>
      <c r="C651" s="31" t="s">
        <v>576</v>
      </c>
      <c r="D651" s="31" t="s">
        <v>474</v>
      </c>
      <c r="E651" s="31" t="s">
        <v>475</v>
      </c>
      <c r="F651" s="31" t="s">
        <v>215</v>
      </c>
      <c r="G651" s="31" t="s">
        <v>178</v>
      </c>
      <c r="H651" s="31" t="s">
        <v>476</v>
      </c>
      <c r="I651" s="31">
        <v>1.9636298489999999</v>
      </c>
      <c r="J651" s="31">
        <f t="shared" si="21"/>
        <v>1.9636298489999999</v>
      </c>
      <c r="K651" s="31"/>
      <c r="L651" s="31"/>
    </row>
    <row r="652" spans="1:12" x14ac:dyDescent="0.45">
      <c r="A652" s="31" t="str">
        <f t="shared" si="22"/>
        <v>E06000045_Total CSC expenditure per pound in unallocated reserves</v>
      </c>
      <c r="B652" s="31" t="s">
        <v>577</v>
      </c>
      <c r="C652" s="31" t="s">
        <v>578</v>
      </c>
      <c r="D652" s="31" t="s">
        <v>474</v>
      </c>
      <c r="E652" s="31" t="s">
        <v>475</v>
      </c>
      <c r="F652" s="31" t="s">
        <v>215</v>
      </c>
      <c r="G652" s="31" t="s">
        <v>178</v>
      </c>
      <c r="H652" s="31" t="s">
        <v>476</v>
      </c>
      <c r="I652" s="31">
        <v>4.5073514799999996</v>
      </c>
      <c r="J652" s="31">
        <f t="shared" si="21"/>
        <v>4.5073514799999996</v>
      </c>
      <c r="K652" s="31"/>
      <c r="L652" s="31"/>
    </row>
    <row r="653" spans="1:12" x14ac:dyDescent="0.45">
      <c r="A653" s="31" t="str">
        <f t="shared" si="22"/>
        <v>E08000032_Total CSC expenditure per pound in unallocated reserves</v>
      </c>
      <c r="B653" s="31" t="s">
        <v>259</v>
      </c>
      <c r="C653" s="31" t="s">
        <v>260</v>
      </c>
      <c r="D653" s="31" t="s">
        <v>474</v>
      </c>
      <c r="E653" s="31" t="s">
        <v>475</v>
      </c>
      <c r="F653" s="31" t="s">
        <v>215</v>
      </c>
      <c r="G653" s="31" t="s">
        <v>178</v>
      </c>
      <c r="H653" s="31" t="s">
        <v>476</v>
      </c>
      <c r="I653" s="31">
        <v>6.5031999999999996</v>
      </c>
      <c r="J653" s="31">
        <f t="shared" si="21"/>
        <v>6.5031999999999996</v>
      </c>
      <c r="K653" s="31"/>
      <c r="L653" s="31"/>
    </row>
    <row r="654" spans="1:12" x14ac:dyDescent="0.45">
      <c r="A654" s="31" t="str">
        <f t="shared" si="22"/>
        <v>E08000009_Total CSC expenditure per pound in unallocated reserves</v>
      </c>
      <c r="B654" s="31" t="s">
        <v>442</v>
      </c>
      <c r="C654" s="31" t="s">
        <v>443</v>
      </c>
      <c r="D654" s="31" t="s">
        <v>474</v>
      </c>
      <c r="E654" s="31" t="s">
        <v>475</v>
      </c>
      <c r="F654" s="31" t="s">
        <v>215</v>
      </c>
      <c r="G654" s="31" t="s">
        <v>178</v>
      </c>
      <c r="H654" s="31" t="s">
        <v>476</v>
      </c>
      <c r="I654" s="31">
        <v>4.7902857140000004</v>
      </c>
      <c r="J654" s="31">
        <f t="shared" si="21"/>
        <v>4.7902857140000004</v>
      </c>
      <c r="K654" s="31"/>
      <c r="L654" s="31"/>
    </row>
    <row r="655" spans="1:12" x14ac:dyDescent="0.45">
      <c r="A655" s="31" t="str">
        <f t="shared" si="22"/>
        <v>E06000019_Total CSC expenditure per pound in unallocated reserves</v>
      </c>
      <c r="B655" s="31" t="s">
        <v>317</v>
      </c>
      <c r="C655" s="31" t="s">
        <v>579</v>
      </c>
      <c r="D655" s="31" t="s">
        <v>474</v>
      </c>
      <c r="E655" s="31" t="s">
        <v>475</v>
      </c>
      <c r="F655" s="31" t="s">
        <v>215</v>
      </c>
      <c r="G655" s="31" t="s">
        <v>178</v>
      </c>
      <c r="H655" s="31" t="s">
        <v>476</v>
      </c>
      <c r="I655" s="31">
        <v>3.6950588240000002</v>
      </c>
      <c r="J655" s="31">
        <f t="shared" si="21"/>
        <v>3.6950588240000002</v>
      </c>
      <c r="K655" s="31"/>
      <c r="L655" s="31"/>
    </row>
    <row r="656" spans="1:12" x14ac:dyDescent="0.45">
      <c r="A656" s="31" t="str">
        <f t="shared" si="22"/>
        <v>E10000031_Total CSC expenditure per pound in unallocated reserves</v>
      </c>
      <c r="B656" s="31" t="s">
        <v>454</v>
      </c>
      <c r="C656" s="31" t="s">
        <v>455</v>
      </c>
      <c r="D656" s="31" t="s">
        <v>474</v>
      </c>
      <c r="E656" s="31" t="s">
        <v>475</v>
      </c>
      <c r="F656" s="31" t="s">
        <v>215</v>
      </c>
      <c r="G656" s="31" t="s">
        <v>178</v>
      </c>
      <c r="H656" s="31" t="s">
        <v>476</v>
      </c>
      <c r="I656" s="31">
        <v>2.4716291180000001</v>
      </c>
      <c r="J656" s="31">
        <f t="shared" si="21"/>
        <v>2.4716291180000001</v>
      </c>
      <c r="K656" s="31"/>
      <c r="L656" s="31"/>
    </row>
    <row r="657" spans="1:12" x14ac:dyDescent="0.45">
      <c r="A657" s="31" t="str">
        <f t="shared" si="22"/>
        <v>E08000005_Total CSC expenditure per pound in unallocated reserves</v>
      </c>
      <c r="B657" s="31" t="s">
        <v>391</v>
      </c>
      <c r="C657" s="31" t="s">
        <v>392</v>
      </c>
      <c r="D657" s="31" t="s">
        <v>474</v>
      </c>
      <c r="E657" s="31" t="s">
        <v>475</v>
      </c>
      <c r="F657" s="31" t="s">
        <v>215</v>
      </c>
      <c r="G657" s="31" t="s">
        <v>178</v>
      </c>
      <c r="H657" s="31" t="s">
        <v>476</v>
      </c>
      <c r="I657" s="31">
        <v>2.6895294120000002</v>
      </c>
      <c r="J657" s="31">
        <f t="shared" si="21"/>
        <v>2.6895294120000002</v>
      </c>
      <c r="K657" s="31"/>
      <c r="L657" s="31"/>
    </row>
    <row r="658" spans="1:12" x14ac:dyDescent="0.45">
      <c r="A658" s="31" t="str">
        <f t="shared" si="22"/>
        <v>E08000010_Total CSC expenditure per pound in unallocated reserves</v>
      </c>
      <c r="B658" s="31" t="s">
        <v>460</v>
      </c>
      <c r="C658" s="31" t="s">
        <v>461</v>
      </c>
      <c r="D658" s="31" t="s">
        <v>474</v>
      </c>
      <c r="E658" s="31" t="s">
        <v>475</v>
      </c>
      <c r="F658" s="31" t="s">
        <v>215</v>
      </c>
      <c r="G658" s="31" t="s">
        <v>178</v>
      </c>
      <c r="H658" s="31" t="s">
        <v>476</v>
      </c>
      <c r="I658" s="31">
        <v>2.886494077</v>
      </c>
      <c r="J658" s="31">
        <f t="shared" si="21"/>
        <v>2.886494077</v>
      </c>
      <c r="K658" s="31"/>
      <c r="L658" s="31"/>
    </row>
    <row r="659" spans="1:12" x14ac:dyDescent="0.45">
      <c r="A659" s="31" t="str">
        <f t="shared" si="22"/>
        <v>E08000026_Total CSC expenditure per pound in unallocated reserves</v>
      </c>
      <c r="B659" s="31" t="s">
        <v>283</v>
      </c>
      <c r="C659" s="31" t="s">
        <v>284</v>
      </c>
      <c r="D659" s="31" t="s">
        <v>474</v>
      </c>
      <c r="E659" s="31" t="s">
        <v>475</v>
      </c>
      <c r="F659" s="31" t="s">
        <v>215</v>
      </c>
      <c r="G659" s="31" t="s">
        <v>178</v>
      </c>
      <c r="H659" s="31" t="s">
        <v>476</v>
      </c>
      <c r="I659" s="31">
        <v>12.29856459</v>
      </c>
      <c r="J659" s="31">
        <f t="shared" si="21"/>
        <v>12.29856459</v>
      </c>
      <c r="K659" s="31"/>
      <c r="L659" s="31"/>
    </row>
    <row r="660" spans="1:12" x14ac:dyDescent="0.45">
      <c r="A660" s="31" t="str">
        <f t="shared" si="22"/>
        <v>E06000050_Total CSC expenditure per pound in unallocated reserves</v>
      </c>
      <c r="B660" s="31" t="s">
        <v>281</v>
      </c>
      <c r="C660" s="31" t="s">
        <v>580</v>
      </c>
      <c r="D660" s="31" t="s">
        <v>474</v>
      </c>
      <c r="E660" s="31" t="s">
        <v>475</v>
      </c>
      <c r="F660" s="31" t="s">
        <v>215</v>
      </c>
      <c r="G660" s="31" t="s">
        <v>178</v>
      </c>
      <c r="H660" s="31" t="s">
        <v>476</v>
      </c>
      <c r="I660" s="31">
        <v>2.040051788</v>
      </c>
      <c r="J660" s="31">
        <f t="shared" si="21"/>
        <v>2.040051788</v>
      </c>
      <c r="K660" s="31"/>
      <c r="L660" s="31"/>
    </row>
    <row r="661" spans="1:12" x14ac:dyDescent="0.45">
      <c r="A661" s="31" t="str">
        <f t="shared" si="22"/>
        <v>E06000044_Total CSC expenditure per pound in unallocated reserves</v>
      </c>
      <c r="B661" s="31" t="s">
        <v>383</v>
      </c>
      <c r="C661" s="31" t="s">
        <v>581</v>
      </c>
      <c r="D661" s="31" t="s">
        <v>474</v>
      </c>
      <c r="E661" s="31" t="s">
        <v>475</v>
      </c>
      <c r="F661" s="31" t="s">
        <v>215</v>
      </c>
      <c r="G661" s="31" t="s">
        <v>178</v>
      </c>
      <c r="H661" s="31" t="s">
        <v>476</v>
      </c>
      <c r="I661" s="31">
        <v>1.77849469</v>
      </c>
      <c r="J661" s="31">
        <f t="shared" si="21"/>
        <v>1.77849469</v>
      </c>
      <c r="K661" s="31"/>
      <c r="L661" s="31"/>
    </row>
    <row r="662" spans="1:12" x14ac:dyDescent="0.45">
      <c r="A662" s="31" t="str">
        <f t="shared" si="22"/>
        <v>E09000001_Total CSC expenditure per pound in unallocated reserves</v>
      </c>
      <c r="B662" s="31" t="s">
        <v>582</v>
      </c>
      <c r="C662" s="31" t="s">
        <v>583</v>
      </c>
      <c r="D662" s="31" t="s">
        <v>474</v>
      </c>
      <c r="E662" s="31" t="s">
        <v>475</v>
      </c>
      <c r="F662" s="31" t="s">
        <v>215</v>
      </c>
      <c r="G662" s="31" t="s">
        <v>178</v>
      </c>
      <c r="H662" s="31" t="s">
        <v>476</v>
      </c>
      <c r="I662" s="31">
        <v>7.1285208000000003E-2</v>
      </c>
      <c r="J662" s="31">
        <f t="shared" si="21"/>
        <v>7.1285208000000003E-2</v>
      </c>
      <c r="K662" s="31"/>
      <c r="L662" s="31"/>
    </row>
    <row r="663" spans="1:12" x14ac:dyDescent="0.45">
      <c r="A663" s="31" t="str">
        <f t="shared" si="22"/>
        <v>E08000019_Total CSC expenditure per pound in unallocated reserves</v>
      </c>
      <c r="B663" s="31" t="s">
        <v>401</v>
      </c>
      <c r="C663" s="31" t="s">
        <v>402</v>
      </c>
      <c r="D663" s="31" t="s">
        <v>474</v>
      </c>
      <c r="E663" s="31" t="s">
        <v>475</v>
      </c>
      <c r="F663" s="31" t="s">
        <v>215</v>
      </c>
      <c r="G663" s="31" t="s">
        <v>178</v>
      </c>
      <c r="H663" s="31" t="s">
        <v>476</v>
      </c>
      <c r="I663" s="31">
        <v>11.769372690000001</v>
      </c>
      <c r="J663" s="31">
        <f t="shared" si="21"/>
        <v>11.769372690000001</v>
      </c>
      <c r="K663" s="31"/>
      <c r="L663" s="31"/>
    </row>
    <row r="664" spans="1:12" x14ac:dyDescent="0.45">
      <c r="A664" s="31" t="str">
        <f t="shared" si="22"/>
        <v>E08000025_Total CSC expenditure per pound in unallocated reserves</v>
      </c>
      <c r="B664" s="31" t="s">
        <v>245</v>
      </c>
      <c r="C664" s="31" t="s">
        <v>246</v>
      </c>
      <c r="D664" s="31" t="s">
        <v>474</v>
      </c>
      <c r="E664" s="31" t="s">
        <v>475</v>
      </c>
      <c r="F664" s="31" t="s">
        <v>215</v>
      </c>
      <c r="G664" s="31" t="s">
        <v>178</v>
      </c>
      <c r="H664" s="31" t="s">
        <v>476</v>
      </c>
      <c r="I664" s="31">
        <v>1.588379035</v>
      </c>
      <c r="J664" s="31">
        <f t="shared" si="21"/>
        <v>1.588379035</v>
      </c>
      <c r="K664" s="31"/>
      <c r="L664" s="31"/>
    </row>
    <row r="665" spans="1:12" x14ac:dyDescent="0.45">
      <c r="A665" s="31" t="str">
        <f t="shared" si="22"/>
        <v>E08000016_Total CSC expenditure per pound in unallocated reserves</v>
      </c>
      <c r="B665" s="31" t="s">
        <v>236</v>
      </c>
      <c r="C665" s="31" t="s">
        <v>237</v>
      </c>
      <c r="D665" s="31" t="s">
        <v>474</v>
      </c>
      <c r="E665" s="31" t="s">
        <v>475</v>
      </c>
      <c r="F665" s="31" t="s">
        <v>215</v>
      </c>
      <c r="G665" s="31" t="s">
        <v>178</v>
      </c>
      <c r="H665" s="31" t="s">
        <v>476</v>
      </c>
      <c r="I665" s="31">
        <v>2.3155999999999999</v>
      </c>
      <c r="J665" s="31">
        <f t="shared" si="21"/>
        <v>2.3155999999999999</v>
      </c>
      <c r="K665" s="31"/>
      <c r="L665" s="31"/>
    </row>
    <row r="666" spans="1:12" x14ac:dyDescent="0.45">
      <c r="A666" s="31" t="str">
        <f t="shared" si="22"/>
        <v>E06000001_Low level mental health spend per child 18/19</v>
      </c>
      <c r="B666" s="31" t="s">
        <v>313</v>
      </c>
      <c r="C666" s="31" t="s">
        <v>314</v>
      </c>
      <c r="D666" s="31" t="s">
        <v>474</v>
      </c>
      <c r="E666" s="31" t="s">
        <v>475</v>
      </c>
      <c r="F666" s="31" t="s">
        <v>217</v>
      </c>
      <c r="G666" s="31" t="s">
        <v>179</v>
      </c>
      <c r="H666" s="31" t="s">
        <v>584</v>
      </c>
      <c r="I666" s="31">
        <v>0</v>
      </c>
      <c r="J666" s="31">
        <f t="shared" si="21"/>
        <v>0</v>
      </c>
      <c r="K666" s="31"/>
      <c r="L666" s="31"/>
    </row>
    <row r="667" spans="1:12" s="31" customFormat="1" x14ac:dyDescent="0.45">
      <c r="A667" s="31" t="str">
        <f t="shared" si="22"/>
        <v>E06000003_Low level mental health spend per child 18/19</v>
      </c>
      <c r="B667" s="31" t="s">
        <v>387</v>
      </c>
      <c r="C667" s="31" t="s">
        <v>585</v>
      </c>
      <c r="D667" s="31" t="s">
        <v>474</v>
      </c>
      <c r="E667" s="31" t="s">
        <v>475</v>
      </c>
      <c r="F667" s="31" t="s">
        <v>217</v>
      </c>
      <c r="G667" s="31" t="s">
        <v>179</v>
      </c>
      <c r="H667" s="31" t="s">
        <v>584</v>
      </c>
      <c r="I667" s="31">
        <v>9.2200000000000006</v>
      </c>
      <c r="J667" s="31">
        <f>IF(ISNUMBER(I667),I667,"N/A")</f>
        <v>9.2200000000000006</v>
      </c>
    </row>
    <row r="668" spans="1:12" x14ac:dyDescent="0.45">
      <c r="A668" s="31" t="str">
        <f t="shared" si="22"/>
        <v>E06000002_Low level mental health spend per child 18/19</v>
      </c>
      <c r="B668" s="31" t="s">
        <v>511</v>
      </c>
      <c r="C668" s="31" t="s">
        <v>586</v>
      </c>
      <c r="D668" s="31" t="s">
        <v>474</v>
      </c>
      <c r="E668" s="31" t="s">
        <v>475</v>
      </c>
      <c r="F668" s="31" t="s">
        <v>217</v>
      </c>
      <c r="G668" s="31" t="s">
        <v>179</v>
      </c>
      <c r="H668" s="31" t="s">
        <v>584</v>
      </c>
      <c r="I668" s="31">
        <v>9.2200000000000006</v>
      </c>
      <c r="J668" s="31">
        <f t="shared" si="21"/>
        <v>9.2200000000000006</v>
      </c>
      <c r="K668" s="31"/>
      <c r="L668" s="31"/>
    </row>
    <row r="669" spans="1:12" x14ac:dyDescent="0.45">
      <c r="A669" s="31" t="str">
        <f t="shared" si="22"/>
        <v>E06000004_Low level mental health spend per child 18/19</v>
      </c>
      <c r="B669" s="31" t="s">
        <v>422</v>
      </c>
      <c r="C669" s="31" t="s">
        <v>587</v>
      </c>
      <c r="D669" s="31" t="s">
        <v>474</v>
      </c>
      <c r="E669" s="31" t="s">
        <v>475</v>
      </c>
      <c r="F669" s="31" t="s">
        <v>217</v>
      </c>
      <c r="G669" s="31" t="s">
        <v>179</v>
      </c>
      <c r="H669" s="31" t="s">
        <v>584</v>
      </c>
      <c r="I669" s="31">
        <v>23.21</v>
      </c>
      <c r="J669" s="31">
        <f t="shared" si="21"/>
        <v>23.21</v>
      </c>
      <c r="K669" s="31"/>
      <c r="L669" s="31"/>
    </row>
    <row r="670" spans="1:12" x14ac:dyDescent="0.45">
      <c r="A670" s="31" t="str">
        <f t="shared" si="22"/>
        <v>E06000005_Low level mental health spend per child 18/19</v>
      </c>
      <c r="B670" s="31" t="s">
        <v>287</v>
      </c>
      <c r="C670" s="31" t="s">
        <v>588</v>
      </c>
      <c r="D670" s="31" t="s">
        <v>474</v>
      </c>
      <c r="E670" s="31" t="s">
        <v>475</v>
      </c>
      <c r="F670" s="31" t="s">
        <v>217</v>
      </c>
      <c r="G670" s="31" t="s">
        <v>179</v>
      </c>
      <c r="H670" s="31" t="s">
        <v>584</v>
      </c>
      <c r="I670" s="31">
        <v>7.47</v>
      </c>
      <c r="J670" s="31">
        <f t="shared" si="21"/>
        <v>7.47</v>
      </c>
      <c r="K670" s="31"/>
      <c r="L670" s="31"/>
    </row>
    <row r="671" spans="1:12" x14ac:dyDescent="0.45">
      <c r="A671" s="31" t="str">
        <f t="shared" si="22"/>
        <v>E06000006_Low level mental health spend per child 18/19</v>
      </c>
      <c r="B671" s="31" t="s">
        <v>531</v>
      </c>
      <c r="C671" s="31" t="s">
        <v>589</v>
      </c>
      <c r="D671" s="31" t="s">
        <v>474</v>
      </c>
      <c r="E671" s="31" t="s">
        <v>475</v>
      </c>
      <c r="F671" s="31" t="s">
        <v>217</v>
      </c>
      <c r="G671" s="31" t="s">
        <v>179</v>
      </c>
      <c r="H671" s="31" t="s">
        <v>584</v>
      </c>
      <c r="I671" s="31">
        <v>27.53</v>
      </c>
      <c r="J671" s="31">
        <f t="shared" si="21"/>
        <v>27.53</v>
      </c>
      <c r="K671" s="31"/>
      <c r="L671" s="31"/>
    </row>
    <row r="672" spans="1:12" x14ac:dyDescent="0.45">
      <c r="A672" s="31" t="str">
        <f t="shared" si="22"/>
        <v>E06000007_Low level mental health spend per child 18/19</v>
      </c>
      <c r="B672" s="31" t="s">
        <v>452</v>
      </c>
      <c r="C672" s="31" t="s">
        <v>590</v>
      </c>
      <c r="D672" s="31" t="s">
        <v>474</v>
      </c>
      <c r="E672" s="31" t="s">
        <v>475</v>
      </c>
      <c r="F672" s="31" t="s">
        <v>217</v>
      </c>
      <c r="G672" s="31" t="s">
        <v>179</v>
      </c>
      <c r="H672" s="31" t="s">
        <v>584</v>
      </c>
      <c r="I672" s="31">
        <v>5.31</v>
      </c>
      <c r="J672" s="31">
        <f t="shared" si="21"/>
        <v>5.31</v>
      </c>
      <c r="K672" s="31"/>
      <c r="L672" s="31"/>
    </row>
    <row r="673" spans="1:12" x14ac:dyDescent="0.45">
      <c r="A673" s="31" t="str">
        <f t="shared" si="22"/>
        <v>E06000008_Low level mental health spend per child 18/19</v>
      </c>
      <c r="B673" s="31" t="s">
        <v>247</v>
      </c>
      <c r="C673" s="31" t="s">
        <v>591</v>
      </c>
      <c r="D673" s="31" t="s">
        <v>474</v>
      </c>
      <c r="E673" s="31" t="s">
        <v>475</v>
      </c>
      <c r="F673" s="31" t="s">
        <v>217</v>
      </c>
      <c r="G673" s="31" t="s">
        <v>179</v>
      </c>
      <c r="H673" s="31" t="s">
        <v>584</v>
      </c>
      <c r="I673" s="31">
        <v>4.6900000000000004</v>
      </c>
      <c r="J673" s="31">
        <f t="shared" si="21"/>
        <v>4.6900000000000004</v>
      </c>
      <c r="K673" s="31"/>
      <c r="L673" s="31"/>
    </row>
    <row r="674" spans="1:12" x14ac:dyDescent="0.45">
      <c r="A674" s="31" t="str">
        <f t="shared" si="22"/>
        <v>E06000009_Low level mental health spend per child 18/19</v>
      </c>
      <c r="B674" s="31" t="s">
        <v>249</v>
      </c>
      <c r="C674" s="31" t="s">
        <v>592</v>
      </c>
      <c r="D674" s="31" t="s">
        <v>474</v>
      </c>
      <c r="E674" s="31" t="s">
        <v>475</v>
      </c>
      <c r="F674" s="31" t="s">
        <v>217</v>
      </c>
      <c r="G674" s="31" t="s">
        <v>179</v>
      </c>
      <c r="H674" s="31" t="s">
        <v>584</v>
      </c>
      <c r="I674" s="31">
        <v>3.62</v>
      </c>
      <c r="J674" s="31">
        <f t="shared" si="21"/>
        <v>3.62</v>
      </c>
      <c r="K674" s="31"/>
      <c r="L674" s="31"/>
    </row>
    <row r="675" spans="1:12" x14ac:dyDescent="0.45">
      <c r="A675" s="31" t="str">
        <f t="shared" si="22"/>
        <v>E06000010_Low level mental health spend per child 18/19</v>
      </c>
      <c r="B675" s="31" t="s">
        <v>329</v>
      </c>
      <c r="C675" s="31" t="s">
        <v>593</v>
      </c>
      <c r="D675" s="31" t="s">
        <v>474</v>
      </c>
      <c r="E675" s="31" t="s">
        <v>475</v>
      </c>
      <c r="F675" s="31" t="s">
        <v>217</v>
      </c>
      <c r="G675" s="31" t="s">
        <v>179</v>
      </c>
      <c r="H675" s="31" t="s">
        <v>584</v>
      </c>
      <c r="I675" s="31">
        <v>55.7</v>
      </c>
      <c r="J675" s="31">
        <f t="shared" si="21"/>
        <v>55.7</v>
      </c>
      <c r="K675" s="31"/>
      <c r="L675" s="31"/>
    </row>
    <row r="676" spans="1:12" x14ac:dyDescent="0.45">
      <c r="A676" s="31" t="str">
        <f t="shared" si="22"/>
        <v>E06000011_Low level mental health spend per child 18/19</v>
      </c>
      <c r="B676" s="31" t="s">
        <v>514</v>
      </c>
      <c r="C676" s="31" t="s">
        <v>594</v>
      </c>
      <c r="D676" s="31" t="s">
        <v>474</v>
      </c>
      <c r="E676" s="31" t="s">
        <v>475</v>
      </c>
      <c r="F676" s="31" t="s">
        <v>217</v>
      </c>
      <c r="G676" s="31" t="s">
        <v>179</v>
      </c>
      <c r="H676" s="31" t="s">
        <v>584</v>
      </c>
      <c r="I676" s="31">
        <v>4.18</v>
      </c>
      <c r="J676" s="31">
        <f t="shared" si="21"/>
        <v>4.18</v>
      </c>
      <c r="K676" s="31"/>
      <c r="L676" s="31"/>
    </row>
    <row r="677" spans="1:12" x14ac:dyDescent="0.45">
      <c r="A677" s="31" t="str">
        <f t="shared" si="22"/>
        <v>E06000013_Low level mental health spend per child 18/19</v>
      </c>
      <c r="B677" s="31" t="s">
        <v>365</v>
      </c>
      <c r="C677" s="31" t="s">
        <v>366</v>
      </c>
      <c r="D677" s="31" t="s">
        <v>474</v>
      </c>
      <c r="E677" s="31" t="s">
        <v>475</v>
      </c>
      <c r="F677" s="31" t="s">
        <v>217</v>
      </c>
      <c r="G677" s="31" t="s">
        <v>179</v>
      </c>
      <c r="H677" s="31" t="s">
        <v>584</v>
      </c>
      <c r="I677" s="31">
        <v>89.22</v>
      </c>
      <c r="J677" s="31">
        <f t="shared" si="21"/>
        <v>89.22</v>
      </c>
      <c r="K677" s="31"/>
      <c r="L677" s="31"/>
    </row>
    <row r="678" spans="1:12" x14ac:dyDescent="0.45">
      <c r="A678" s="31" t="str">
        <f t="shared" si="22"/>
        <v>E06000014_Low level mental health spend per child 18/19</v>
      </c>
      <c r="B678" s="31" t="s">
        <v>472</v>
      </c>
      <c r="C678" s="31" t="s">
        <v>595</v>
      </c>
      <c r="D678" s="31" t="s">
        <v>474</v>
      </c>
      <c r="E678" s="31" t="s">
        <v>475</v>
      </c>
      <c r="F678" s="31" t="s">
        <v>217</v>
      </c>
      <c r="G678" s="31" t="s">
        <v>179</v>
      </c>
      <c r="H678" s="31" t="s">
        <v>584</v>
      </c>
      <c r="I678" s="31">
        <v>1.82</v>
      </c>
      <c r="J678" s="31">
        <f t="shared" ref="J678:J742" si="23">IF(ISNUMBER(I678),I678,"N/A")</f>
        <v>1.82</v>
      </c>
      <c r="K678" s="31"/>
      <c r="L678" s="31"/>
    </row>
    <row r="679" spans="1:12" s="31" customFormat="1" x14ac:dyDescent="0.45">
      <c r="A679" s="31" t="str">
        <f t="shared" si="22"/>
        <v>E10000007_Low level mental health spend per child 18/19</v>
      </c>
      <c r="B679" s="31" t="s">
        <v>291</v>
      </c>
      <c r="C679" s="31" t="s">
        <v>596</v>
      </c>
      <c r="D679" s="31" t="s">
        <v>474</v>
      </c>
      <c r="E679" s="31" t="s">
        <v>475</v>
      </c>
      <c r="F679" s="31" t="s">
        <v>217</v>
      </c>
      <c r="G679" s="31" t="s">
        <v>179</v>
      </c>
      <c r="H679" s="31" t="s">
        <v>584</v>
      </c>
      <c r="I679" s="31">
        <v>0.34</v>
      </c>
      <c r="J679" s="31">
        <f>IF(ISNUMBER(I679),I679,"N/A")</f>
        <v>0.34</v>
      </c>
    </row>
    <row r="680" spans="1:12" x14ac:dyDescent="0.45">
      <c r="A680" s="31" t="str">
        <f t="shared" si="22"/>
        <v>E06000015_Low level mental health spend per child 18/19</v>
      </c>
      <c r="B680" s="31" t="s">
        <v>289</v>
      </c>
      <c r="C680" s="31" t="s">
        <v>597</v>
      </c>
      <c r="D680" s="31" t="s">
        <v>474</v>
      </c>
      <c r="E680" s="31" t="s">
        <v>475</v>
      </c>
      <c r="F680" s="31" t="s">
        <v>217</v>
      </c>
      <c r="G680" s="31" t="s">
        <v>179</v>
      </c>
      <c r="H680" s="31" t="s">
        <v>584</v>
      </c>
      <c r="I680" s="31">
        <v>0.34</v>
      </c>
      <c r="J680" s="31">
        <f t="shared" si="23"/>
        <v>0.34</v>
      </c>
      <c r="K680" s="31"/>
      <c r="L680" s="31"/>
    </row>
    <row r="681" spans="1:12" x14ac:dyDescent="0.45">
      <c r="A681" s="31" t="str">
        <f t="shared" si="22"/>
        <v>E06000016_Low level mental health spend per child 18/19</v>
      </c>
      <c r="B681" s="31" t="s">
        <v>341</v>
      </c>
      <c r="C681" s="31" t="s">
        <v>598</v>
      </c>
      <c r="D681" s="31" t="s">
        <v>474</v>
      </c>
      <c r="E681" s="31" t="s">
        <v>475</v>
      </c>
      <c r="F681" s="31" t="s">
        <v>217</v>
      </c>
      <c r="G681" s="31" t="s">
        <v>179</v>
      </c>
      <c r="H681" s="31" t="s">
        <v>584</v>
      </c>
      <c r="I681" s="31">
        <v>3.58</v>
      </c>
      <c r="J681" s="31">
        <f t="shared" si="23"/>
        <v>3.58</v>
      </c>
      <c r="K681" s="31"/>
      <c r="L681" s="31"/>
    </row>
    <row r="682" spans="1:12" x14ac:dyDescent="0.45">
      <c r="A682" s="31" t="str">
        <f t="shared" si="22"/>
        <v>E06000017_Low level mental health spend per child 18/19</v>
      </c>
      <c r="B682" s="31" t="s">
        <v>548</v>
      </c>
      <c r="C682" s="31" t="s">
        <v>599</v>
      </c>
      <c r="D682" s="31" t="s">
        <v>474</v>
      </c>
      <c r="E682" s="31" t="s">
        <v>475</v>
      </c>
      <c r="F682" s="31" t="s">
        <v>217</v>
      </c>
      <c r="G682" s="31" t="s">
        <v>179</v>
      </c>
      <c r="H682" s="31" t="s">
        <v>584</v>
      </c>
      <c r="I682" s="31">
        <v>0</v>
      </c>
      <c r="J682" s="31">
        <f t="shared" si="23"/>
        <v>0</v>
      </c>
      <c r="K682" s="31"/>
      <c r="L682" s="31"/>
    </row>
    <row r="683" spans="1:12" x14ac:dyDescent="0.45">
      <c r="A683" s="31" t="str">
        <f t="shared" si="22"/>
        <v>E06000018_Low level mental health spend per child 18/19</v>
      </c>
      <c r="B683" s="31" t="s">
        <v>373</v>
      </c>
      <c r="C683" s="31" t="s">
        <v>600</v>
      </c>
      <c r="D683" s="31" t="s">
        <v>474</v>
      </c>
      <c r="E683" s="31" t="s">
        <v>475</v>
      </c>
      <c r="F683" s="31" t="s">
        <v>217</v>
      </c>
      <c r="G683" s="31" t="s">
        <v>179</v>
      </c>
      <c r="H683" s="31" t="s">
        <v>584</v>
      </c>
      <c r="I683" s="31">
        <v>9.8699999999999992</v>
      </c>
      <c r="J683" s="31">
        <f t="shared" si="23"/>
        <v>9.8699999999999992</v>
      </c>
      <c r="K683" s="31"/>
      <c r="L683" s="31"/>
    </row>
    <row r="684" spans="1:12" x14ac:dyDescent="0.45">
      <c r="A684" s="31" t="str">
        <f t="shared" si="22"/>
        <v>E06000019_Low level mental health spend per child 18/19</v>
      </c>
      <c r="B684" s="31" t="s">
        <v>317</v>
      </c>
      <c r="C684" s="31" t="s">
        <v>601</v>
      </c>
      <c r="D684" s="31" t="s">
        <v>474</v>
      </c>
      <c r="E684" s="31" t="s">
        <v>475</v>
      </c>
      <c r="F684" s="31" t="s">
        <v>217</v>
      </c>
      <c r="G684" s="31" t="s">
        <v>179</v>
      </c>
      <c r="H684" s="31" t="s">
        <v>584</v>
      </c>
      <c r="I684" s="31">
        <v>11.02</v>
      </c>
      <c r="J684" s="31">
        <f t="shared" si="23"/>
        <v>11.02</v>
      </c>
      <c r="K684" s="31"/>
      <c r="L684" s="31"/>
    </row>
    <row r="685" spans="1:12" x14ac:dyDescent="0.45">
      <c r="A685" s="31" t="str">
        <f t="shared" si="22"/>
        <v>E06000020_Low level mental health spend per child 18/19</v>
      </c>
      <c r="B685" s="31" t="s">
        <v>570</v>
      </c>
      <c r="C685" s="31" t="s">
        <v>602</v>
      </c>
      <c r="D685" s="31" t="s">
        <v>474</v>
      </c>
      <c r="E685" s="31" t="s">
        <v>475</v>
      </c>
      <c r="F685" s="31" t="s">
        <v>217</v>
      </c>
      <c r="G685" s="31" t="s">
        <v>179</v>
      </c>
      <c r="H685" s="31" t="s">
        <v>584</v>
      </c>
      <c r="I685" s="31">
        <v>0.75</v>
      </c>
      <c r="J685" s="31">
        <f t="shared" si="23"/>
        <v>0.75</v>
      </c>
      <c r="K685" s="31"/>
      <c r="L685" s="31"/>
    </row>
    <row r="686" spans="1:12" x14ac:dyDescent="0.45">
      <c r="A686" s="31" t="str">
        <f t="shared" si="22"/>
        <v>E06000021_Low level mental health spend per child 18/19</v>
      </c>
      <c r="B686" s="31" t="s">
        <v>424</v>
      </c>
      <c r="C686" s="31" t="s">
        <v>603</v>
      </c>
      <c r="D686" s="31" t="s">
        <v>474</v>
      </c>
      <c r="E686" s="31" t="s">
        <v>475</v>
      </c>
      <c r="F686" s="31" t="s">
        <v>217</v>
      </c>
      <c r="G686" s="31" t="s">
        <v>179</v>
      </c>
      <c r="H686" s="31" t="s">
        <v>584</v>
      </c>
      <c r="I686" s="31">
        <v>2.35</v>
      </c>
      <c r="J686" s="31">
        <f t="shared" si="23"/>
        <v>2.35</v>
      </c>
      <c r="K686" s="31"/>
      <c r="L686" s="31"/>
    </row>
    <row r="687" spans="1:12" x14ac:dyDescent="0.45">
      <c r="A687" s="31" t="str">
        <f t="shared" si="22"/>
        <v>E06000022_Low level mental health spend per child 18/19</v>
      </c>
      <c r="B687" s="31" t="s">
        <v>238</v>
      </c>
      <c r="C687" s="31" t="s">
        <v>604</v>
      </c>
      <c r="D687" s="31" t="s">
        <v>474</v>
      </c>
      <c r="E687" s="31" t="s">
        <v>475</v>
      </c>
      <c r="F687" s="31" t="s">
        <v>217</v>
      </c>
      <c r="G687" s="31" t="s">
        <v>179</v>
      </c>
      <c r="H687" s="31" t="s">
        <v>584</v>
      </c>
      <c r="I687" s="31">
        <v>61.26</v>
      </c>
      <c r="J687" s="31">
        <f t="shared" si="23"/>
        <v>61.26</v>
      </c>
      <c r="K687" s="31"/>
      <c r="L687" s="31"/>
    </row>
    <row r="688" spans="1:12" x14ac:dyDescent="0.45">
      <c r="A688" s="31" t="str">
        <f t="shared" si="22"/>
        <v>E06000023_Low level mental health spend per child 18/19</v>
      </c>
      <c r="B688" s="31" t="s">
        <v>265</v>
      </c>
      <c r="C688" s="31" t="s">
        <v>605</v>
      </c>
      <c r="D688" s="31" t="s">
        <v>474</v>
      </c>
      <c r="E688" s="31" t="s">
        <v>475</v>
      </c>
      <c r="F688" s="31" t="s">
        <v>217</v>
      </c>
      <c r="G688" s="31" t="s">
        <v>179</v>
      </c>
      <c r="H688" s="31" t="s">
        <v>584</v>
      </c>
      <c r="I688" s="31">
        <v>8.35</v>
      </c>
      <c r="J688" s="31">
        <f t="shared" si="23"/>
        <v>8.35</v>
      </c>
      <c r="K688" s="31"/>
      <c r="L688" s="31"/>
    </row>
    <row r="689" spans="1:12" x14ac:dyDescent="0.45">
      <c r="A689" s="31" t="str">
        <f t="shared" si="22"/>
        <v>E06000024_Low level mental health spend per child 18/19</v>
      </c>
      <c r="B689" s="31" t="s">
        <v>367</v>
      </c>
      <c r="C689" s="31" t="s">
        <v>606</v>
      </c>
      <c r="D689" s="31" t="s">
        <v>474</v>
      </c>
      <c r="E689" s="31" t="s">
        <v>475</v>
      </c>
      <c r="F689" s="31" t="s">
        <v>217</v>
      </c>
      <c r="G689" s="31" t="s">
        <v>179</v>
      </c>
      <c r="H689" s="31" t="s">
        <v>584</v>
      </c>
      <c r="I689" s="31">
        <v>2.62</v>
      </c>
      <c r="J689" s="31">
        <f t="shared" si="23"/>
        <v>2.62</v>
      </c>
      <c r="K689" s="31"/>
      <c r="L689" s="31"/>
    </row>
    <row r="690" spans="1:12" x14ac:dyDescent="0.45">
      <c r="A690" s="31" t="str">
        <f t="shared" si="22"/>
        <v>E06000026_Low level mental health spend per child 18/19</v>
      </c>
      <c r="B690" s="31" t="s">
        <v>381</v>
      </c>
      <c r="C690" s="31" t="s">
        <v>607</v>
      </c>
      <c r="D690" s="31" t="s">
        <v>474</v>
      </c>
      <c r="E690" s="31" t="s">
        <v>475</v>
      </c>
      <c r="F690" s="31" t="s">
        <v>217</v>
      </c>
      <c r="G690" s="31" t="s">
        <v>179</v>
      </c>
      <c r="H690" s="31" t="s">
        <v>584</v>
      </c>
      <c r="I690" s="31">
        <v>15.78</v>
      </c>
      <c r="J690" s="31">
        <f t="shared" si="23"/>
        <v>15.78</v>
      </c>
      <c r="K690" s="31"/>
      <c r="L690" s="31"/>
    </row>
    <row r="691" spans="1:12" x14ac:dyDescent="0.45">
      <c r="A691" s="31" t="str">
        <f t="shared" si="22"/>
        <v>E06000027_Low level mental health spend per child 18/19</v>
      </c>
      <c r="B691" s="31" t="s">
        <v>438</v>
      </c>
      <c r="C691" s="31" t="s">
        <v>608</v>
      </c>
      <c r="D691" s="31" t="s">
        <v>474</v>
      </c>
      <c r="E691" s="31" t="s">
        <v>475</v>
      </c>
      <c r="F691" s="31" t="s">
        <v>217</v>
      </c>
      <c r="G691" s="31" t="s">
        <v>179</v>
      </c>
      <c r="H691" s="31" t="s">
        <v>584</v>
      </c>
      <c r="I691" s="31">
        <v>6.06</v>
      </c>
      <c r="J691" s="31">
        <f t="shared" si="23"/>
        <v>6.06</v>
      </c>
      <c r="K691" s="31"/>
      <c r="L691" s="31"/>
    </row>
    <row r="692" spans="1:12" x14ac:dyDescent="0.45">
      <c r="A692" s="31" t="str">
        <f t="shared" si="22"/>
        <v>E06000028_Low level mental health spend per child 18/19</v>
      </c>
      <c r="B692" s="31" t="s">
        <v>254</v>
      </c>
      <c r="C692" s="31" t="s">
        <v>609</v>
      </c>
      <c r="D692" s="31" t="s">
        <v>474</v>
      </c>
      <c r="E692" s="31" t="s">
        <v>475</v>
      </c>
      <c r="F692" s="31" t="s">
        <v>217</v>
      </c>
      <c r="G692" s="31" t="s">
        <v>179</v>
      </c>
      <c r="H692" s="31" t="s">
        <v>584</v>
      </c>
      <c r="I692" s="31">
        <v>2.38</v>
      </c>
      <c r="J692" s="31">
        <f t="shared" si="23"/>
        <v>2.38</v>
      </c>
      <c r="K692" s="31"/>
      <c r="L692" s="31"/>
    </row>
    <row r="693" spans="1:12" x14ac:dyDescent="0.45">
      <c r="A693" s="31" t="str">
        <f t="shared" si="22"/>
        <v>E06000029_Low level mental health spend per child 18/19</v>
      </c>
      <c r="B693" s="31" t="s">
        <v>543</v>
      </c>
      <c r="C693" s="31" t="s">
        <v>610</v>
      </c>
      <c r="D693" s="31" t="s">
        <v>474</v>
      </c>
      <c r="E693" s="31" t="s">
        <v>475</v>
      </c>
      <c r="F693" s="31" t="s">
        <v>217</v>
      </c>
      <c r="G693" s="31" t="s">
        <v>179</v>
      </c>
      <c r="H693" s="31" t="s">
        <v>584</v>
      </c>
      <c r="I693" s="31">
        <v>1.43</v>
      </c>
      <c r="J693" s="31">
        <f t="shared" si="23"/>
        <v>1.43</v>
      </c>
      <c r="K693" s="31"/>
      <c r="L693" s="31"/>
    </row>
    <row r="694" spans="1:12" x14ac:dyDescent="0.45">
      <c r="A694" s="31" t="str">
        <f t="shared" si="22"/>
        <v>E06000030_Low level mental health spend per child 18/19</v>
      </c>
      <c r="B694" s="31" t="s">
        <v>434</v>
      </c>
      <c r="C694" s="31" t="s">
        <v>611</v>
      </c>
      <c r="D694" s="31" t="s">
        <v>474</v>
      </c>
      <c r="E694" s="31" t="s">
        <v>475</v>
      </c>
      <c r="F694" s="31" t="s">
        <v>217</v>
      </c>
      <c r="G694" s="31" t="s">
        <v>179</v>
      </c>
      <c r="H694" s="31" t="s">
        <v>584</v>
      </c>
      <c r="I694" s="31">
        <v>5.1100000000000003</v>
      </c>
      <c r="J694" s="31">
        <f t="shared" si="23"/>
        <v>5.1100000000000003</v>
      </c>
      <c r="K694" s="31"/>
      <c r="L694" s="31"/>
    </row>
    <row r="695" spans="1:12" x14ac:dyDescent="0.45">
      <c r="A695" s="31" t="str">
        <f t="shared" si="22"/>
        <v>E06000033_Low level mental health spend per child 18/19</v>
      </c>
      <c r="B695" s="31" t="s">
        <v>412</v>
      </c>
      <c r="C695" s="31" t="s">
        <v>413</v>
      </c>
      <c r="D695" s="31" t="s">
        <v>474</v>
      </c>
      <c r="E695" s="31" t="s">
        <v>475</v>
      </c>
      <c r="F695" s="31" t="s">
        <v>217</v>
      </c>
      <c r="G695" s="31" t="s">
        <v>179</v>
      </c>
      <c r="H695" s="31" t="s">
        <v>584</v>
      </c>
      <c r="I695" s="31">
        <v>5.83</v>
      </c>
      <c r="J695" s="31">
        <f t="shared" si="23"/>
        <v>5.83</v>
      </c>
      <c r="K695" s="31"/>
      <c r="L695" s="31"/>
    </row>
    <row r="696" spans="1:12" x14ac:dyDescent="0.45">
      <c r="A696" s="31" t="str">
        <f t="shared" si="22"/>
        <v>E06000035_Low level mental health spend per child 18/19</v>
      </c>
      <c r="B696" s="31" t="s">
        <v>351</v>
      </c>
      <c r="C696" s="31" t="s">
        <v>612</v>
      </c>
      <c r="D696" s="31" t="s">
        <v>474</v>
      </c>
      <c r="E696" s="31" t="s">
        <v>475</v>
      </c>
      <c r="F696" s="31" t="s">
        <v>217</v>
      </c>
      <c r="G696" s="31" t="s">
        <v>179</v>
      </c>
      <c r="H696" s="31" t="s">
        <v>584</v>
      </c>
      <c r="I696" s="31">
        <v>0.34</v>
      </c>
      <c r="J696" s="31">
        <f t="shared" si="23"/>
        <v>0.34</v>
      </c>
      <c r="K696" s="31"/>
      <c r="L696" s="31"/>
    </row>
    <row r="697" spans="1:12" x14ac:dyDescent="0.45">
      <c r="A697" s="31" t="str">
        <f t="shared" si="22"/>
        <v>E06000036_Low level mental health spend per child 18/19</v>
      </c>
      <c r="B697" s="31" t="s">
        <v>257</v>
      </c>
      <c r="C697" s="31" t="s">
        <v>613</v>
      </c>
      <c r="D697" s="31" t="s">
        <v>474</v>
      </c>
      <c r="E697" s="31" t="s">
        <v>475</v>
      </c>
      <c r="F697" s="31" t="s">
        <v>217</v>
      </c>
      <c r="G697" s="31" t="s">
        <v>179</v>
      </c>
      <c r="H697" s="31" t="s">
        <v>584</v>
      </c>
      <c r="I697" s="31">
        <v>4.92</v>
      </c>
      <c r="J697" s="31">
        <f t="shared" si="23"/>
        <v>4.92</v>
      </c>
      <c r="K697" s="31"/>
      <c r="L697" s="31"/>
    </row>
    <row r="698" spans="1:12" x14ac:dyDescent="0.45">
      <c r="A698" s="31" t="str">
        <f t="shared" si="22"/>
        <v>E06000037_Low level mental health spend per child 18/19</v>
      </c>
      <c r="B698" s="31" t="s">
        <v>456</v>
      </c>
      <c r="C698" s="31" t="s">
        <v>614</v>
      </c>
      <c r="D698" s="31" t="s">
        <v>474</v>
      </c>
      <c r="E698" s="31" t="s">
        <v>475</v>
      </c>
      <c r="F698" s="31" t="s">
        <v>217</v>
      </c>
      <c r="G698" s="31" t="s">
        <v>179</v>
      </c>
      <c r="H698" s="31" t="s">
        <v>584</v>
      </c>
      <c r="I698" s="31">
        <v>8.5399999999999991</v>
      </c>
      <c r="J698" s="31">
        <f t="shared" si="23"/>
        <v>8.5399999999999991</v>
      </c>
      <c r="K698" s="31"/>
      <c r="L698" s="31"/>
    </row>
    <row r="699" spans="1:12" x14ac:dyDescent="0.45">
      <c r="A699" s="31" t="str">
        <f t="shared" si="22"/>
        <v>E06000038_Low level mental health spend per child 18/19</v>
      </c>
      <c r="B699" s="31" t="s">
        <v>557</v>
      </c>
      <c r="C699" s="31" t="s">
        <v>615</v>
      </c>
      <c r="D699" s="31" t="s">
        <v>474</v>
      </c>
      <c r="E699" s="31" t="s">
        <v>475</v>
      </c>
      <c r="F699" s="31" t="s">
        <v>217</v>
      </c>
      <c r="G699" s="31" t="s">
        <v>179</v>
      </c>
      <c r="H699" s="31" t="s">
        <v>584</v>
      </c>
      <c r="I699" s="31">
        <v>6.01</v>
      </c>
      <c r="J699" s="31">
        <f t="shared" si="23"/>
        <v>6.01</v>
      </c>
      <c r="K699" s="31"/>
      <c r="L699" s="31"/>
    </row>
    <row r="700" spans="1:12" x14ac:dyDescent="0.45">
      <c r="A700" s="31" t="str">
        <f t="shared" si="22"/>
        <v>E06000039_Low level mental health spend per child 18/19</v>
      </c>
      <c r="B700" s="31" t="s">
        <v>404</v>
      </c>
      <c r="C700" s="31" t="s">
        <v>616</v>
      </c>
      <c r="D700" s="31" t="s">
        <v>474</v>
      </c>
      <c r="E700" s="31" t="s">
        <v>475</v>
      </c>
      <c r="F700" s="31" t="s">
        <v>217</v>
      </c>
      <c r="G700" s="31" t="s">
        <v>179</v>
      </c>
      <c r="H700" s="31" t="s">
        <v>584</v>
      </c>
      <c r="I700" s="31">
        <v>0.36</v>
      </c>
      <c r="J700" s="31">
        <f t="shared" si="23"/>
        <v>0.36</v>
      </c>
      <c r="K700" s="31"/>
      <c r="L700" s="31"/>
    </row>
    <row r="701" spans="1:12" x14ac:dyDescent="0.45">
      <c r="A701" s="31" t="str">
        <f t="shared" si="22"/>
        <v>E06000040_Low level mental health spend per child 18/19</v>
      </c>
      <c r="B701" s="31" t="s">
        <v>555</v>
      </c>
      <c r="C701" s="31" t="s">
        <v>617</v>
      </c>
      <c r="D701" s="31" t="s">
        <v>474</v>
      </c>
      <c r="E701" s="31" t="s">
        <v>475</v>
      </c>
      <c r="F701" s="31" t="s">
        <v>217</v>
      </c>
      <c r="G701" s="31" t="s">
        <v>179</v>
      </c>
      <c r="H701" s="31" t="s">
        <v>584</v>
      </c>
      <c r="I701" s="31">
        <v>4.07</v>
      </c>
      <c r="J701" s="31">
        <f t="shared" si="23"/>
        <v>4.07</v>
      </c>
      <c r="K701" s="31"/>
      <c r="L701" s="31"/>
    </row>
    <row r="702" spans="1:12" x14ac:dyDescent="0.45">
      <c r="A702" s="31" t="str">
        <f t="shared" si="22"/>
        <v>E06000041_Low level mental health spend per child 18/19</v>
      </c>
      <c r="B702" s="31" t="s">
        <v>466</v>
      </c>
      <c r="C702" s="31" t="s">
        <v>618</v>
      </c>
      <c r="D702" s="31" t="s">
        <v>474</v>
      </c>
      <c r="E702" s="31" t="s">
        <v>475</v>
      </c>
      <c r="F702" s="31" t="s">
        <v>217</v>
      </c>
      <c r="G702" s="31" t="s">
        <v>179</v>
      </c>
      <c r="H702" s="31" t="s">
        <v>584</v>
      </c>
      <c r="I702" s="31">
        <v>5.51</v>
      </c>
      <c r="J702" s="31">
        <f t="shared" si="23"/>
        <v>5.51</v>
      </c>
      <c r="K702" s="31"/>
      <c r="L702" s="31"/>
    </row>
    <row r="703" spans="1:12" x14ac:dyDescent="0.45">
      <c r="A703" s="31" t="str">
        <f t="shared" si="22"/>
        <v>E06000042_Low level mental health spend per child 18/19</v>
      </c>
      <c r="B703" s="31" t="s">
        <v>355</v>
      </c>
      <c r="C703" s="31" t="s">
        <v>619</v>
      </c>
      <c r="D703" s="31" t="s">
        <v>474</v>
      </c>
      <c r="E703" s="31" t="s">
        <v>475</v>
      </c>
      <c r="F703" s="31" t="s">
        <v>217</v>
      </c>
      <c r="G703" s="31" t="s">
        <v>179</v>
      </c>
      <c r="H703" s="31" t="s">
        <v>584</v>
      </c>
      <c r="I703" s="31">
        <v>1.63</v>
      </c>
      <c r="J703" s="31">
        <f t="shared" si="23"/>
        <v>1.63</v>
      </c>
      <c r="K703" s="31"/>
      <c r="L703" s="31"/>
    </row>
    <row r="704" spans="1:12" x14ac:dyDescent="0.45">
      <c r="A704" s="31" t="str">
        <f t="shared" si="22"/>
        <v>E06000043_Low level mental health spend per child 18/19</v>
      </c>
      <c r="B704" s="31" t="s">
        <v>263</v>
      </c>
      <c r="C704" s="31" t="s">
        <v>620</v>
      </c>
      <c r="D704" s="31" t="s">
        <v>474</v>
      </c>
      <c r="E704" s="31" t="s">
        <v>475</v>
      </c>
      <c r="F704" s="31" t="s">
        <v>217</v>
      </c>
      <c r="G704" s="31" t="s">
        <v>179</v>
      </c>
      <c r="H704" s="31" t="s">
        <v>584</v>
      </c>
      <c r="I704" s="31">
        <v>8.7799999999999994</v>
      </c>
      <c r="J704" s="31">
        <f t="shared" si="23"/>
        <v>8.7799999999999994</v>
      </c>
      <c r="K704" s="31"/>
      <c r="L704" s="31"/>
    </row>
    <row r="705" spans="1:12" x14ac:dyDescent="0.45">
      <c r="A705" s="31" t="str">
        <f t="shared" si="22"/>
        <v>E06000044_Low level mental health spend per child 18/19</v>
      </c>
      <c r="B705" s="31" t="s">
        <v>383</v>
      </c>
      <c r="C705" s="31" t="s">
        <v>621</v>
      </c>
      <c r="D705" s="31" t="s">
        <v>474</v>
      </c>
      <c r="E705" s="31" t="s">
        <v>475</v>
      </c>
      <c r="F705" s="31" t="s">
        <v>217</v>
      </c>
      <c r="G705" s="31" t="s">
        <v>179</v>
      </c>
      <c r="H705" s="31" t="s">
        <v>584</v>
      </c>
      <c r="I705" s="31">
        <v>1.44</v>
      </c>
      <c r="J705" s="31">
        <f t="shared" si="23"/>
        <v>1.44</v>
      </c>
      <c r="K705" s="31"/>
      <c r="L705" s="31"/>
    </row>
    <row r="706" spans="1:12" x14ac:dyDescent="0.45">
      <c r="A706" s="31" t="str">
        <f t="shared" si="22"/>
        <v>E06000045_Low level mental health spend per child 18/19</v>
      </c>
      <c r="B706" s="31" t="s">
        <v>577</v>
      </c>
      <c r="C706" s="31" t="s">
        <v>622</v>
      </c>
      <c r="D706" s="31" t="s">
        <v>474</v>
      </c>
      <c r="E706" s="31" t="s">
        <v>475</v>
      </c>
      <c r="F706" s="31" t="s">
        <v>217</v>
      </c>
      <c r="G706" s="31" t="s">
        <v>179</v>
      </c>
      <c r="H706" s="31" t="s">
        <v>584</v>
      </c>
      <c r="I706" s="31">
        <v>8.41</v>
      </c>
      <c r="J706" s="31">
        <f t="shared" si="23"/>
        <v>8.41</v>
      </c>
      <c r="K706" s="31"/>
      <c r="L706" s="31"/>
    </row>
    <row r="707" spans="1:12" x14ac:dyDescent="0.45">
      <c r="A707" s="31" t="str">
        <f t="shared" ref="A707:A770" si="24">CONCATENATE(B707,"_",G707)</f>
        <v>E06000046_Low level mental health spend per child 18/19</v>
      </c>
      <c r="B707" s="31" t="s">
        <v>325</v>
      </c>
      <c r="C707" s="31" t="s">
        <v>623</v>
      </c>
      <c r="D707" s="31" t="s">
        <v>474</v>
      </c>
      <c r="E707" s="31" t="s">
        <v>475</v>
      </c>
      <c r="F707" s="31" t="s">
        <v>217</v>
      </c>
      <c r="G707" s="31" t="s">
        <v>179</v>
      </c>
      <c r="H707" s="31" t="s">
        <v>584</v>
      </c>
      <c r="I707" s="31">
        <v>0.68</v>
      </c>
      <c r="J707" s="31">
        <f t="shared" si="23"/>
        <v>0.68</v>
      </c>
      <c r="K707" s="31"/>
      <c r="L707" s="31"/>
    </row>
    <row r="708" spans="1:12" x14ac:dyDescent="0.45">
      <c r="A708" s="31" t="str">
        <f t="shared" si="24"/>
        <v>E06000047_Low level mental health spend per child 18/19</v>
      </c>
      <c r="B708" s="31" t="s">
        <v>528</v>
      </c>
      <c r="C708" s="31" t="s">
        <v>624</v>
      </c>
      <c r="D708" s="31" t="s">
        <v>474</v>
      </c>
      <c r="E708" s="31" t="s">
        <v>475</v>
      </c>
      <c r="F708" s="31" t="s">
        <v>217</v>
      </c>
      <c r="G708" s="31" t="s">
        <v>179</v>
      </c>
      <c r="H708" s="31" t="s">
        <v>584</v>
      </c>
      <c r="I708" s="31">
        <v>23.08</v>
      </c>
      <c r="J708" s="31">
        <f t="shared" si="23"/>
        <v>23.08</v>
      </c>
      <c r="K708" s="31"/>
      <c r="L708" s="31"/>
    </row>
    <row r="709" spans="1:12" x14ac:dyDescent="0.45">
      <c r="A709" s="31" t="str">
        <f t="shared" si="24"/>
        <v>E06000049_Low level mental health spend per child 18/19</v>
      </c>
      <c r="B709" s="31" t="s">
        <v>541</v>
      </c>
      <c r="C709" s="31" t="s">
        <v>625</v>
      </c>
      <c r="D709" s="31" t="s">
        <v>474</v>
      </c>
      <c r="E709" s="31" t="s">
        <v>475</v>
      </c>
      <c r="F709" s="31" t="s">
        <v>217</v>
      </c>
      <c r="G709" s="31" t="s">
        <v>179</v>
      </c>
      <c r="H709" s="31" t="s">
        <v>584</v>
      </c>
      <c r="I709" s="31">
        <v>10.119999999999999</v>
      </c>
      <c r="J709" s="31">
        <f t="shared" si="23"/>
        <v>10.119999999999999</v>
      </c>
      <c r="K709" s="31"/>
      <c r="L709" s="31"/>
    </row>
    <row r="710" spans="1:12" x14ac:dyDescent="0.45">
      <c r="A710" s="31" t="str">
        <f t="shared" si="24"/>
        <v>E06000050_Low level mental health spend per child 18/19</v>
      </c>
      <c r="B710" s="31" t="s">
        <v>281</v>
      </c>
      <c r="C710" s="31" t="s">
        <v>282</v>
      </c>
      <c r="D710" s="31" t="s">
        <v>474</v>
      </c>
      <c r="E710" s="31" t="s">
        <v>475</v>
      </c>
      <c r="F710" s="31" t="s">
        <v>217</v>
      </c>
      <c r="G710" s="31" t="s">
        <v>179</v>
      </c>
      <c r="H710" s="31" t="s">
        <v>584</v>
      </c>
      <c r="I710" s="31">
        <v>5.4</v>
      </c>
      <c r="J710" s="31">
        <f t="shared" si="23"/>
        <v>5.4</v>
      </c>
      <c r="K710" s="31"/>
      <c r="L710" s="31"/>
    </row>
    <row r="711" spans="1:12" x14ac:dyDescent="0.45">
      <c r="A711" s="31" t="str">
        <f t="shared" si="24"/>
        <v>E06000051_Low level mental health spend per child 18/19</v>
      </c>
      <c r="B711" s="31" t="s">
        <v>403</v>
      </c>
      <c r="C711" s="31" t="s">
        <v>166</v>
      </c>
      <c r="D711" s="31" t="s">
        <v>474</v>
      </c>
      <c r="E711" s="31" t="s">
        <v>475</v>
      </c>
      <c r="F711" s="31" t="s">
        <v>217</v>
      </c>
      <c r="G711" s="31" t="s">
        <v>179</v>
      </c>
      <c r="H711" s="31" t="s">
        <v>584</v>
      </c>
      <c r="I711" s="31">
        <v>0.37</v>
      </c>
      <c r="J711" s="31">
        <f t="shared" si="23"/>
        <v>0.37</v>
      </c>
      <c r="K711" s="31"/>
      <c r="L711" s="31"/>
    </row>
    <row r="712" spans="1:12" x14ac:dyDescent="0.45">
      <c r="A712" s="31" t="str">
        <f t="shared" si="24"/>
        <v>E06000052_Low level mental health spend per child 18/19</v>
      </c>
      <c r="B712" s="31" t="s">
        <v>482</v>
      </c>
      <c r="C712" s="31" t="s">
        <v>626</v>
      </c>
      <c r="D712" s="31" t="s">
        <v>474</v>
      </c>
      <c r="E712" s="31" t="s">
        <v>475</v>
      </c>
      <c r="F712" s="31" t="s">
        <v>217</v>
      </c>
      <c r="G712" s="31" t="s">
        <v>179</v>
      </c>
      <c r="H712" s="31" t="s">
        <v>584</v>
      </c>
      <c r="I712" s="31">
        <v>53.38</v>
      </c>
      <c r="J712" s="31">
        <f t="shared" si="23"/>
        <v>53.38</v>
      </c>
      <c r="K712" s="31"/>
      <c r="L712" s="31"/>
    </row>
    <row r="713" spans="1:12" x14ac:dyDescent="0.45">
      <c r="A713" s="31" t="str">
        <f t="shared" si="24"/>
        <v>E06000053_Low level mental health spend per child 18/19</v>
      </c>
      <c r="B713" s="31" t="s">
        <v>550</v>
      </c>
      <c r="C713" s="31" t="s">
        <v>627</v>
      </c>
      <c r="D713" s="31" t="s">
        <v>474</v>
      </c>
      <c r="E713" s="31" t="s">
        <v>475</v>
      </c>
      <c r="F713" s="31" t="s">
        <v>217</v>
      </c>
      <c r="G713" s="31" t="s">
        <v>179</v>
      </c>
      <c r="H713" s="31" t="s">
        <v>584</v>
      </c>
      <c r="I713" s="31">
        <v>65.989999999999995</v>
      </c>
      <c r="J713" s="31">
        <f t="shared" si="23"/>
        <v>65.989999999999995</v>
      </c>
      <c r="K713" s="31"/>
      <c r="L713" s="31"/>
    </row>
    <row r="714" spans="1:12" x14ac:dyDescent="0.45">
      <c r="A714" s="31" t="str">
        <f t="shared" si="24"/>
        <v>E06000054_Low level mental health spend per child 18/19</v>
      </c>
      <c r="B714" s="31" t="s">
        <v>462</v>
      </c>
      <c r="C714" s="31" t="s">
        <v>628</v>
      </c>
      <c r="D714" s="31" t="s">
        <v>474</v>
      </c>
      <c r="E714" s="31" t="s">
        <v>475</v>
      </c>
      <c r="F714" s="31" t="s">
        <v>217</v>
      </c>
      <c r="G714" s="31" t="s">
        <v>179</v>
      </c>
      <c r="H714" s="31" t="s">
        <v>584</v>
      </c>
      <c r="I714" s="31">
        <v>9.3800000000000008</v>
      </c>
      <c r="J714" s="31">
        <f t="shared" si="23"/>
        <v>9.3800000000000008</v>
      </c>
      <c r="K714" s="31"/>
      <c r="L714" s="31"/>
    </row>
    <row r="715" spans="1:12" x14ac:dyDescent="0.45">
      <c r="A715" s="31" t="str">
        <f t="shared" si="24"/>
        <v>E06000055_Low level mental health spend per child 18/19</v>
      </c>
      <c r="B715" s="31" t="s">
        <v>240</v>
      </c>
      <c r="C715" s="31" t="s">
        <v>629</v>
      </c>
      <c r="D715" s="31" t="s">
        <v>474</v>
      </c>
      <c r="E715" s="31" t="s">
        <v>475</v>
      </c>
      <c r="F715" s="31" t="s">
        <v>217</v>
      </c>
      <c r="G715" s="31" t="s">
        <v>179</v>
      </c>
      <c r="H715" s="31" t="s">
        <v>584</v>
      </c>
      <c r="I715" s="31">
        <v>4.49</v>
      </c>
      <c r="J715" s="31">
        <f t="shared" si="23"/>
        <v>4.49</v>
      </c>
      <c r="K715" s="31"/>
      <c r="L715" s="31"/>
    </row>
    <row r="716" spans="1:12" x14ac:dyDescent="0.45">
      <c r="A716" s="31" t="str">
        <f t="shared" si="24"/>
        <v>E06000056_Low level mental health spend per child 18/19</v>
      </c>
      <c r="B716" s="31" t="s">
        <v>279</v>
      </c>
      <c r="C716" s="31" t="s">
        <v>630</v>
      </c>
      <c r="D716" s="31" t="s">
        <v>474</v>
      </c>
      <c r="E716" s="31" t="s">
        <v>475</v>
      </c>
      <c r="F716" s="31" t="s">
        <v>217</v>
      </c>
      <c r="G716" s="31" t="s">
        <v>179</v>
      </c>
      <c r="H716" s="31" t="s">
        <v>584</v>
      </c>
      <c r="I716" s="31">
        <v>3.15</v>
      </c>
      <c r="J716" s="31">
        <f t="shared" si="23"/>
        <v>3.15</v>
      </c>
      <c r="K716" s="31"/>
      <c r="L716" s="31"/>
    </row>
    <row r="717" spans="1:12" x14ac:dyDescent="0.45">
      <c r="A717" s="31" t="str">
        <f t="shared" si="24"/>
        <v>E08000002_Low level mental health spend per child 18/19</v>
      </c>
      <c r="B717" s="31" t="s">
        <v>271</v>
      </c>
      <c r="C717" s="31" t="s">
        <v>272</v>
      </c>
      <c r="D717" s="31" t="s">
        <v>474</v>
      </c>
      <c r="E717" s="31" t="s">
        <v>475</v>
      </c>
      <c r="F717" s="31" t="s">
        <v>217</v>
      </c>
      <c r="G717" s="31" t="s">
        <v>179</v>
      </c>
      <c r="H717" s="31" t="s">
        <v>584</v>
      </c>
      <c r="I717" s="31">
        <v>14.99</v>
      </c>
      <c r="J717" s="31">
        <f t="shared" si="23"/>
        <v>14.99</v>
      </c>
      <c r="K717" s="31"/>
      <c r="L717" s="31"/>
    </row>
    <row r="718" spans="1:12" x14ac:dyDescent="0.45">
      <c r="A718" s="31" t="str">
        <f t="shared" si="24"/>
        <v>E08000003_Low level mental health spend per child 18/19</v>
      </c>
      <c r="B718" s="31" t="s">
        <v>349</v>
      </c>
      <c r="C718" s="31" t="s">
        <v>631</v>
      </c>
      <c r="D718" s="31" t="s">
        <v>474</v>
      </c>
      <c r="E718" s="31" t="s">
        <v>475</v>
      </c>
      <c r="F718" s="31" t="s">
        <v>217</v>
      </c>
      <c r="G718" s="31" t="s">
        <v>179</v>
      </c>
      <c r="H718" s="31" t="s">
        <v>584</v>
      </c>
      <c r="I718" s="31">
        <v>18.77</v>
      </c>
      <c r="J718" s="31">
        <f t="shared" si="23"/>
        <v>18.77</v>
      </c>
      <c r="K718" s="31"/>
      <c r="L718" s="31"/>
    </row>
    <row r="719" spans="1:12" x14ac:dyDescent="0.45">
      <c r="A719" s="31" t="str">
        <f t="shared" si="24"/>
        <v>E08000004_Low level mental health spend per child 18/19</v>
      </c>
      <c r="B719" s="31" t="s">
        <v>375</v>
      </c>
      <c r="C719" s="31" t="s">
        <v>632</v>
      </c>
      <c r="D719" s="31" t="s">
        <v>474</v>
      </c>
      <c r="E719" s="31" t="s">
        <v>475</v>
      </c>
      <c r="F719" s="31" t="s">
        <v>217</v>
      </c>
      <c r="G719" s="31" t="s">
        <v>179</v>
      </c>
      <c r="H719" s="31" t="s">
        <v>584</v>
      </c>
      <c r="I719" s="31">
        <v>17.07</v>
      </c>
      <c r="J719" s="31">
        <f t="shared" si="23"/>
        <v>17.07</v>
      </c>
      <c r="K719" s="31"/>
      <c r="L719" s="31"/>
    </row>
    <row r="720" spans="1:12" x14ac:dyDescent="0.45">
      <c r="A720" s="31" t="str">
        <f t="shared" si="24"/>
        <v>E08000005_Low level mental health spend per child 18/19</v>
      </c>
      <c r="B720" s="31" t="s">
        <v>391</v>
      </c>
      <c r="C720" s="31" t="s">
        <v>633</v>
      </c>
      <c r="D720" s="31" t="s">
        <v>474</v>
      </c>
      <c r="E720" s="31" t="s">
        <v>475</v>
      </c>
      <c r="F720" s="31" t="s">
        <v>217</v>
      </c>
      <c r="G720" s="31" t="s">
        <v>179</v>
      </c>
      <c r="H720" s="31" t="s">
        <v>584</v>
      </c>
      <c r="I720" s="31">
        <v>0</v>
      </c>
      <c r="J720" s="31">
        <f t="shared" si="23"/>
        <v>0</v>
      </c>
      <c r="K720" s="31"/>
      <c r="L720" s="31"/>
    </row>
    <row r="721" spans="1:12" x14ac:dyDescent="0.45">
      <c r="A721" s="31" t="str">
        <f t="shared" si="24"/>
        <v>E08000006_Low level mental health spend per child 18/19</v>
      </c>
      <c r="B721" s="31" t="s">
        <v>395</v>
      </c>
      <c r="C721" s="31" t="s">
        <v>634</v>
      </c>
      <c r="D721" s="31" t="s">
        <v>474</v>
      </c>
      <c r="E721" s="31" t="s">
        <v>475</v>
      </c>
      <c r="F721" s="31" t="s">
        <v>217</v>
      </c>
      <c r="G721" s="31" t="s">
        <v>179</v>
      </c>
      <c r="H721" s="31" t="s">
        <v>584</v>
      </c>
      <c r="I721" s="31">
        <v>0.52</v>
      </c>
      <c r="J721" s="31">
        <f t="shared" si="23"/>
        <v>0.52</v>
      </c>
      <c r="K721" s="31"/>
      <c r="L721" s="31"/>
    </row>
    <row r="722" spans="1:12" x14ac:dyDescent="0.45">
      <c r="A722" s="31" t="str">
        <f t="shared" si="24"/>
        <v>E08000007_Low level mental health spend per child 18/19</v>
      </c>
      <c r="B722" s="31" t="s">
        <v>420</v>
      </c>
      <c r="C722" s="31" t="s">
        <v>635</v>
      </c>
      <c r="D722" s="31" t="s">
        <v>474</v>
      </c>
      <c r="E722" s="31" t="s">
        <v>475</v>
      </c>
      <c r="F722" s="31" t="s">
        <v>217</v>
      </c>
      <c r="G722" s="31" t="s">
        <v>179</v>
      </c>
      <c r="H722" s="31" t="s">
        <v>584</v>
      </c>
      <c r="I722" s="31">
        <v>12.94</v>
      </c>
      <c r="J722" s="31">
        <f t="shared" si="23"/>
        <v>12.94</v>
      </c>
      <c r="K722" s="31"/>
      <c r="L722" s="31"/>
    </row>
    <row r="723" spans="1:12" x14ac:dyDescent="0.45">
      <c r="A723" s="31" t="str">
        <f t="shared" si="24"/>
        <v>E08000008_Low level mental health spend per child 18/19</v>
      </c>
      <c r="B723" s="31" t="s">
        <v>436</v>
      </c>
      <c r="C723" s="31" t="s">
        <v>437</v>
      </c>
      <c r="D723" s="31" t="s">
        <v>474</v>
      </c>
      <c r="E723" s="31" t="s">
        <v>475</v>
      </c>
      <c r="F723" s="31" t="s">
        <v>217</v>
      </c>
      <c r="G723" s="31" t="s">
        <v>179</v>
      </c>
      <c r="H723" s="31" t="s">
        <v>584</v>
      </c>
      <c r="I723" s="31">
        <v>2.93</v>
      </c>
      <c r="J723" s="31">
        <f t="shared" si="23"/>
        <v>2.93</v>
      </c>
      <c r="K723" s="31"/>
      <c r="L723" s="31"/>
    </row>
    <row r="724" spans="1:12" x14ac:dyDescent="0.45">
      <c r="A724" s="31" t="str">
        <f t="shared" si="24"/>
        <v>E08000009_Low level mental health spend per child 18/19</v>
      </c>
      <c r="B724" s="31" t="s">
        <v>442</v>
      </c>
      <c r="C724" s="31" t="s">
        <v>636</v>
      </c>
      <c r="D724" s="31" t="s">
        <v>474</v>
      </c>
      <c r="E724" s="31" t="s">
        <v>475</v>
      </c>
      <c r="F724" s="31" t="s">
        <v>217</v>
      </c>
      <c r="G724" s="31" t="s">
        <v>179</v>
      </c>
      <c r="H724" s="31" t="s">
        <v>584</v>
      </c>
      <c r="I724" s="31">
        <v>6.22</v>
      </c>
      <c r="J724" s="31">
        <f t="shared" si="23"/>
        <v>6.22</v>
      </c>
      <c r="K724" s="31"/>
      <c r="L724" s="31"/>
    </row>
    <row r="725" spans="1:12" x14ac:dyDescent="0.45">
      <c r="A725" s="31" t="str">
        <f t="shared" si="24"/>
        <v>E08000010_Low level mental health spend per child 18/19</v>
      </c>
      <c r="B725" s="31" t="s">
        <v>460</v>
      </c>
      <c r="C725" s="31" t="s">
        <v>637</v>
      </c>
      <c r="D725" s="31" t="s">
        <v>474</v>
      </c>
      <c r="E725" s="31" t="s">
        <v>475</v>
      </c>
      <c r="F725" s="31" t="s">
        <v>217</v>
      </c>
      <c r="G725" s="31" t="s">
        <v>179</v>
      </c>
      <c r="H725" s="31" t="s">
        <v>584</v>
      </c>
      <c r="I725" s="31">
        <v>5.71</v>
      </c>
      <c r="J725" s="31">
        <f t="shared" si="23"/>
        <v>5.71</v>
      </c>
      <c r="K725" s="31"/>
      <c r="L725" s="31"/>
    </row>
    <row r="726" spans="1:12" x14ac:dyDescent="0.45">
      <c r="A726" s="31" t="str">
        <f t="shared" si="24"/>
        <v>E08000011_Low level mental health spend per child 18/19</v>
      </c>
      <c r="B726" s="31" t="s">
        <v>333</v>
      </c>
      <c r="C726" s="31" t="s">
        <v>638</v>
      </c>
      <c r="D726" s="31" t="s">
        <v>474</v>
      </c>
      <c r="E726" s="31" t="s">
        <v>475</v>
      </c>
      <c r="F726" s="31" t="s">
        <v>217</v>
      </c>
      <c r="G726" s="31" t="s">
        <v>179</v>
      </c>
      <c r="H726" s="31" t="s">
        <v>584</v>
      </c>
      <c r="I726" s="31">
        <v>13.19</v>
      </c>
      <c r="J726" s="31">
        <f t="shared" si="23"/>
        <v>13.19</v>
      </c>
      <c r="K726" s="31"/>
      <c r="L726" s="31"/>
    </row>
    <row r="727" spans="1:12" x14ac:dyDescent="0.45">
      <c r="A727" s="31" t="str">
        <f t="shared" si="24"/>
        <v>E08000012_Low level mental health spend per child 18/19</v>
      </c>
      <c r="B727" s="31" t="s">
        <v>347</v>
      </c>
      <c r="C727" s="31" t="s">
        <v>639</v>
      </c>
      <c r="D727" s="31" t="s">
        <v>474</v>
      </c>
      <c r="E727" s="31" t="s">
        <v>475</v>
      </c>
      <c r="F727" s="31" t="s">
        <v>217</v>
      </c>
      <c r="G727" s="31" t="s">
        <v>179</v>
      </c>
      <c r="H727" s="31" t="s">
        <v>584</v>
      </c>
      <c r="I727" s="31">
        <v>10.64</v>
      </c>
      <c r="J727" s="31">
        <f t="shared" si="23"/>
        <v>10.64</v>
      </c>
      <c r="K727" s="31"/>
      <c r="L727" s="31"/>
    </row>
    <row r="728" spans="1:12" x14ac:dyDescent="0.45">
      <c r="A728" s="31" t="str">
        <f t="shared" si="24"/>
        <v>E08000013_Low level mental health spend per child 18/19</v>
      </c>
      <c r="B728" s="31" t="s">
        <v>416</v>
      </c>
      <c r="C728" s="31" t="s">
        <v>640</v>
      </c>
      <c r="D728" s="31" t="s">
        <v>474</v>
      </c>
      <c r="E728" s="31" t="s">
        <v>475</v>
      </c>
      <c r="F728" s="31" t="s">
        <v>217</v>
      </c>
      <c r="G728" s="31" t="s">
        <v>179</v>
      </c>
      <c r="H728" s="31" t="s">
        <v>584</v>
      </c>
      <c r="I728" s="31">
        <v>5.72</v>
      </c>
      <c r="J728" s="31">
        <f t="shared" si="23"/>
        <v>5.72</v>
      </c>
      <c r="K728" s="31"/>
      <c r="L728" s="31"/>
    </row>
    <row r="729" spans="1:12" x14ac:dyDescent="0.45">
      <c r="A729" s="31" t="str">
        <f t="shared" si="24"/>
        <v>E08000014_Low level mental health spend per child 18/19</v>
      </c>
      <c r="B729" s="31" t="s">
        <v>399</v>
      </c>
      <c r="C729" s="31" t="s">
        <v>641</v>
      </c>
      <c r="D729" s="31" t="s">
        <v>474</v>
      </c>
      <c r="E729" s="31" t="s">
        <v>475</v>
      </c>
      <c r="F729" s="31" t="s">
        <v>217</v>
      </c>
      <c r="G729" s="31" t="s">
        <v>179</v>
      </c>
      <c r="H729" s="31" t="s">
        <v>584</v>
      </c>
      <c r="I729" s="31">
        <v>9.8800000000000008</v>
      </c>
      <c r="J729" s="31">
        <f t="shared" si="23"/>
        <v>9.8800000000000008</v>
      </c>
      <c r="K729" s="31"/>
      <c r="L729" s="31"/>
    </row>
    <row r="730" spans="1:12" x14ac:dyDescent="0.45">
      <c r="A730" s="31" t="str">
        <f t="shared" si="24"/>
        <v>E08000015_Low level mental health spend per child 18/19</v>
      </c>
      <c r="B730" s="31" t="s">
        <v>464</v>
      </c>
      <c r="C730" s="31" t="s">
        <v>642</v>
      </c>
      <c r="D730" s="31" t="s">
        <v>474</v>
      </c>
      <c r="E730" s="31" t="s">
        <v>475</v>
      </c>
      <c r="F730" s="31" t="s">
        <v>217</v>
      </c>
      <c r="G730" s="31" t="s">
        <v>179</v>
      </c>
      <c r="H730" s="31" t="s">
        <v>584</v>
      </c>
      <c r="I730" s="31">
        <v>10.61</v>
      </c>
      <c r="J730" s="31">
        <f t="shared" si="23"/>
        <v>10.61</v>
      </c>
      <c r="K730" s="31"/>
      <c r="L730" s="31"/>
    </row>
    <row r="731" spans="1:12" x14ac:dyDescent="0.45">
      <c r="A731" s="31" t="str">
        <f t="shared" si="24"/>
        <v>E08000017_Low level mental health spend per child 18/19</v>
      </c>
      <c r="B731" s="31" t="s">
        <v>293</v>
      </c>
      <c r="C731" s="31" t="s">
        <v>643</v>
      </c>
      <c r="D731" s="31" t="s">
        <v>474</v>
      </c>
      <c r="E731" s="31" t="s">
        <v>475</v>
      </c>
      <c r="F731" s="31" t="s">
        <v>217</v>
      </c>
      <c r="G731" s="31" t="s">
        <v>179</v>
      </c>
      <c r="H731" s="31" t="s">
        <v>584</v>
      </c>
      <c r="I731" s="31">
        <v>13.8</v>
      </c>
      <c r="J731" s="31">
        <f t="shared" si="23"/>
        <v>13.8</v>
      </c>
      <c r="K731" s="31"/>
      <c r="L731" s="31"/>
    </row>
    <row r="732" spans="1:12" x14ac:dyDescent="0.45">
      <c r="A732" s="31" t="str">
        <f t="shared" si="24"/>
        <v>E08000018_Low level mental health spend per child 18/19</v>
      </c>
      <c r="B732" s="31" t="s">
        <v>393</v>
      </c>
      <c r="C732" s="31" t="s">
        <v>644</v>
      </c>
      <c r="D732" s="31" t="s">
        <v>474</v>
      </c>
      <c r="E732" s="31" t="s">
        <v>475</v>
      </c>
      <c r="F732" s="31" t="s">
        <v>217</v>
      </c>
      <c r="G732" s="31" t="s">
        <v>179</v>
      </c>
      <c r="H732" s="31" t="s">
        <v>584</v>
      </c>
      <c r="I732" s="31">
        <v>4.37</v>
      </c>
      <c r="J732" s="31">
        <f t="shared" si="23"/>
        <v>4.37</v>
      </c>
      <c r="K732" s="31"/>
      <c r="L732" s="31"/>
    </row>
    <row r="733" spans="1:12" x14ac:dyDescent="0.45">
      <c r="A733" s="31" t="str">
        <f t="shared" si="24"/>
        <v>E08000019_Low level mental health spend per child 18/19</v>
      </c>
      <c r="B733" s="31" t="s">
        <v>401</v>
      </c>
      <c r="C733" s="31" t="s">
        <v>645</v>
      </c>
      <c r="D733" s="31" t="s">
        <v>474</v>
      </c>
      <c r="E733" s="31" t="s">
        <v>475</v>
      </c>
      <c r="F733" s="31" t="s">
        <v>217</v>
      </c>
      <c r="G733" s="31" t="s">
        <v>179</v>
      </c>
      <c r="H733" s="31" t="s">
        <v>584</v>
      </c>
      <c r="I733" s="31">
        <v>14.07</v>
      </c>
      <c r="J733" s="31">
        <f t="shared" si="23"/>
        <v>14.07</v>
      </c>
      <c r="K733" s="31"/>
      <c r="L733" s="31"/>
    </row>
    <row r="734" spans="1:12" x14ac:dyDescent="0.45">
      <c r="A734" s="31" t="str">
        <f t="shared" si="24"/>
        <v>E08000021_Low level mental health spend per child 18/19</v>
      </c>
      <c r="B734" s="31" t="s">
        <v>357</v>
      </c>
      <c r="C734" s="31" t="s">
        <v>646</v>
      </c>
      <c r="D734" s="31" t="s">
        <v>474</v>
      </c>
      <c r="E734" s="31" t="s">
        <v>475</v>
      </c>
      <c r="F734" s="31" t="s">
        <v>217</v>
      </c>
      <c r="G734" s="31" t="s">
        <v>179</v>
      </c>
      <c r="H734" s="31" t="s">
        <v>584</v>
      </c>
      <c r="I734" s="31">
        <v>0.38</v>
      </c>
      <c r="J734" s="31">
        <f t="shared" si="23"/>
        <v>0.38</v>
      </c>
      <c r="K734" s="31"/>
      <c r="L734" s="31"/>
    </row>
    <row r="735" spans="1:12" x14ac:dyDescent="0.45">
      <c r="A735" s="31" t="str">
        <f t="shared" si="24"/>
        <v>E08000022_Low level mental health spend per child 18/19</v>
      </c>
      <c r="B735" s="31" t="s">
        <v>524</v>
      </c>
      <c r="C735" s="31" t="s">
        <v>647</v>
      </c>
      <c r="D735" s="31" t="s">
        <v>474</v>
      </c>
      <c r="E735" s="31" t="s">
        <v>475</v>
      </c>
      <c r="F735" s="31" t="s">
        <v>217</v>
      </c>
      <c r="G735" s="31" t="s">
        <v>179</v>
      </c>
      <c r="H735" s="31" t="s">
        <v>584</v>
      </c>
      <c r="I735" s="31">
        <v>2.34</v>
      </c>
      <c r="J735" s="31">
        <f t="shared" si="23"/>
        <v>2.34</v>
      </c>
      <c r="K735" s="31"/>
      <c r="L735" s="31"/>
    </row>
    <row r="736" spans="1:12" x14ac:dyDescent="0.45">
      <c r="A736" s="31" t="str">
        <f t="shared" si="24"/>
        <v>E08000023_Low level mental health spend per child 18/19</v>
      </c>
      <c r="B736" s="31" t="s">
        <v>410</v>
      </c>
      <c r="C736" s="31" t="s">
        <v>411</v>
      </c>
      <c r="D736" s="31" t="s">
        <v>474</v>
      </c>
      <c r="E736" s="31" t="s">
        <v>475</v>
      </c>
      <c r="F736" s="31" t="s">
        <v>217</v>
      </c>
      <c r="G736" s="31" t="s">
        <v>179</v>
      </c>
      <c r="H736" s="31" t="s">
        <v>584</v>
      </c>
      <c r="I736" s="31">
        <v>3.5</v>
      </c>
      <c r="J736" s="31">
        <f t="shared" si="23"/>
        <v>3.5</v>
      </c>
      <c r="K736" s="31"/>
      <c r="L736" s="31"/>
    </row>
    <row r="737" spans="1:12" x14ac:dyDescent="0.45">
      <c r="A737" s="31" t="str">
        <f t="shared" si="24"/>
        <v>E08000024_Low level mental health spend per child 18/19</v>
      </c>
      <c r="B737" s="31" t="s">
        <v>428</v>
      </c>
      <c r="C737" s="31" t="s">
        <v>429</v>
      </c>
      <c r="D737" s="31" t="s">
        <v>474</v>
      </c>
      <c r="E737" s="31" t="s">
        <v>475</v>
      </c>
      <c r="F737" s="31" t="s">
        <v>217</v>
      </c>
      <c r="G737" s="31" t="s">
        <v>179</v>
      </c>
      <c r="H737" s="31" t="s">
        <v>584</v>
      </c>
      <c r="I737" s="31">
        <v>22.11</v>
      </c>
      <c r="J737" s="31">
        <f t="shared" si="23"/>
        <v>22.11</v>
      </c>
      <c r="K737" s="31"/>
      <c r="L737" s="31"/>
    </row>
    <row r="738" spans="1:12" x14ac:dyDescent="0.45">
      <c r="A738" s="31" t="str">
        <f t="shared" si="24"/>
        <v>E08000025_Low level mental health spend per child 18/19</v>
      </c>
      <c r="B738" s="31" t="s">
        <v>245</v>
      </c>
      <c r="C738" s="31" t="s">
        <v>648</v>
      </c>
      <c r="D738" s="31" t="s">
        <v>474</v>
      </c>
      <c r="E738" s="31" t="s">
        <v>475</v>
      </c>
      <c r="F738" s="31" t="s">
        <v>217</v>
      </c>
      <c r="G738" s="31" t="s">
        <v>179</v>
      </c>
      <c r="H738" s="31" t="s">
        <v>584</v>
      </c>
      <c r="I738" s="31">
        <v>0</v>
      </c>
      <c r="J738" s="31">
        <f t="shared" si="23"/>
        <v>0</v>
      </c>
      <c r="K738" s="31"/>
      <c r="L738" s="31"/>
    </row>
    <row r="739" spans="1:12" x14ac:dyDescent="0.45">
      <c r="A739" s="31" t="str">
        <f t="shared" si="24"/>
        <v>E08000026_Low level mental health spend per child 18/19</v>
      </c>
      <c r="B739" s="31" t="s">
        <v>283</v>
      </c>
      <c r="C739" s="31" t="s">
        <v>649</v>
      </c>
      <c r="D739" s="31" t="s">
        <v>474</v>
      </c>
      <c r="E739" s="31" t="s">
        <v>475</v>
      </c>
      <c r="F739" s="31" t="s">
        <v>217</v>
      </c>
      <c r="G739" s="31" t="s">
        <v>179</v>
      </c>
      <c r="H739" s="31" t="s">
        <v>584</v>
      </c>
      <c r="I739" s="31">
        <v>5.14</v>
      </c>
      <c r="J739" s="31">
        <f t="shared" si="23"/>
        <v>5.14</v>
      </c>
      <c r="K739" s="31"/>
      <c r="L739" s="31"/>
    </row>
    <row r="740" spans="1:12" x14ac:dyDescent="0.45">
      <c r="A740" s="31" t="str">
        <f t="shared" si="24"/>
        <v>E08000027_Low level mental health spend per child 18/19</v>
      </c>
      <c r="B740" s="31" t="s">
        <v>297</v>
      </c>
      <c r="C740" s="31" t="s">
        <v>650</v>
      </c>
      <c r="D740" s="31" t="s">
        <v>474</v>
      </c>
      <c r="E740" s="31" t="s">
        <v>475</v>
      </c>
      <c r="F740" s="31" t="s">
        <v>217</v>
      </c>
      <c r="G740" s="31" t="s">
        <v>179</v>
      </c>
      <c r="H740" s="31" t="s">
        <v>584</v>
      </c>
      <c r="I740" s="31">
        <v>23.45</v>
      </c>
      <c r="J740" s="31">
        <f t="shared" si="23"/>
        <v>23.45</v>
      </c>
      <c r="K740" s="31"/>
      <c r="L740" s="31"/>
    </row>
    <row r="741" spans="1:12" x14ac:dyDescent="0.45">
      <c r="A741" s="31" t="str">
        <f t="shared" si="24"/>
        <v>E08000028_Low level mental health spend per child 18/19</v>
      </c>
      <c r="B741" s="31" t="s">
        <v>397</v>
      </c>
      <c r="C741" s="31" t="s">
        <v>651</v>
      </c>
      <c r="D741" s="31" t="s">
        <v>474</v>
      </c>
      <c r="E741" s="31" t="s">
        <v>475</v>
      </c>
      <c r="F741" s="31" t="s">
        <v>217</v>
      </c>
      <c r="G741" s="31" t="s">
        <v>179</v>
      </c>
      <c r="H741" s="31" t="s">
        <v>584</v>
      </c>
      <c r="I741" s="31">
        <v>1.02</v>
      </c>
      <c r="J741" s="31">
        <f t="shared" si="23"/>
        <v>1.02</v>
      </c>
      <c r="K741" s="31"/>
      <c r="L741" s="31"/>
    </row>
    <row r="742" spans="1:12" x14ac:dyDescent="0.45">
      <c r="A742" s="31" t="str">
        <f t="shared" si="24"/>
        <v>E08000029_Low level mental health spend per child 18/19</v>
      </c>
      <c r="B742" s="31" t="s">
        <v>516</v>
      </c>
      <c r="C742" s="31" t="s">
        <v>652</v>
      </c>
      <c r="D742" s="31" t="s">
        <v>474</v>
      </c>
      <c r="E742" s="31" t="s">
        <v>475</v>
      </c>
      <c r="F742" s="31" t="s">
        <v>217</v>
      </c>
      <c r="G742" s="31" t="s">
        <v>179</v>
      </c>
      <c r="H742" s="31" t="s">
        <v>584</v>
      </c>
      <c r="I742" s="31">
        <v>12.9</v>
      </c>
      <c r="J742" s="31">
        <f t="shared" si="23"/>
        <v>12.9</v>
      </c>
      <c r="K742" s="31"/>
      <c r="L742" s="31"/>
    </row>
    <row r="743" spans="1:12" x14ac:dyDescent="0.45">
      <c r="A743" s="31" t="str">
        <f t="shared" si="24"/>
        <v>E08000031_Low level mental health spend per child 18/19</v>
      </c>
      <c r="B743" s="31" t="s">
        <v>468</v>
      </c>
      <c r="C743" s="31" t="s">
        <v>653</v>
      </c>
      <c r="D743" s="31" t="s">
        <v>474</v>
      </c>
      <c r="E743" s="31" t="s">
        <v>475</v>
      </c>
      <c r="F743" s="31" t="s">
        <v>217</v>
      </c>
      <c r="G743" s="31" t="s">
        <v>179</v>
      </c>
      <c r="H743" s="31" t="s">
        <v>584</v>
      </c>
      <c r="I743" s="31">
        <v>9.4</v>
      </c>
      <c r="J743" s="31">
        <f t="shared" ref="J743:J809" si="25">IF(ISNUMBER(I743),I743,"N/A")</f>
        <v>9.4</v>
      </c>
      <c r="K743" s="31"/>
      <c r="L743" s="31"/>
    </row>
    <row r="744" spans="1:12" x14ac:dyDescent="0.45">
      <c r="A744" s="31" t="str">
        <f t="shared" si="24"/>
        <v>E08000032_Low level mental health spend per child 18/19</v>
      </c>
      <c r="B744" s="31" t="s">
        <v>259</v>
      </c>
      <c r="C744" s="31" t="s">
        <v>654</v>
      </c>
      <c r="D744" s="31" t="s">
        <v>474</v>
      </c>
      <c r="E744" s="31" t="s">
        <v>475</v>
      </c>
      <c r="F744" s="31" t="s">
        <v>217</v>
      </c>
      <c r="G744" s="31" t="s">
        <v>179</v>
      </c>
      <c r="H744" s="31" t="s">
        <v>584</v>
      </c>
      <c r="I744" s="31">
        <v>0</v>
      </c>
      <c r="J744" s="31">
        <f t="shared" si="25"/>
        <v>0</v>
      </c>
      <c r="K744" s="31"/>
      <c r="L744" s="31"/>
    </row>
    <row r="745" spans="1:12" x14ac:dyDescent="0.45">
      <c r="A745" s="31" t="str">
        <f t="shared" si="24"/>
        <v>E08000033_Low level mental health spend per child 18/19</v>
      </c>
      <c r="B745" s="31" t="s">
        <v>273</v>
      </c>
      <c r="C745" s="31" t="s">
        <v>655</v>
      </c>
      <c r="D745" s="31" t="s">
        <v>474</v>
      </c>
      <c r="E745" s="31" t="s">
        <v>475</v>
      </c>
      <c r="F745" s="31" t="s">
        <v>217</v>
      </c>
      <c r="G745" s="31" t="s">
        <v>179</v>
      </c>
      <c r="H745" s="31" t="s">
        <v>584</v>
      </c>
      <c r="I745" s="31">
        <v>4.3</v>
      </c>
      <c r="J745" s="31">
        <f t="shared" si="25"/>
        <v>4.3</v>
      </c>
      <c r="K745" s="31"/>
      <c r="L745" s="31"/>
    </row>
    <row r="746" spans="1:12" x14ac:dyDescent="0.45">
      <c r="A746" s="31" t="str">
        <f t="shared" si="24"/>
        <v>E08000035_Low level mental health spend per child 18/19</v>
      </c>
      <c r="B746" s="31" t="s">
        <v>339</v>
      </c>
      <c r="C746" s="31" t="s">
        <v>656</v>
      </c>
      <c r="D746" s="31" t="s">
        <v>474</v>
      </c>
      <c r="E746" s="31" t="s">
        <v>475</v>
      </c>
      <c r="F746" s="31" t="s">
        <v>217</v>
      </c>
      <c r="G746" s="31" t="s">
        <v>179</v>
      </c>
      <c r="H746" s="31" t="s">
        <v>584</v>
      </c>
      <c r="I746" s="31">
        <v>3.21</v>
      </c>
      <c r="J746" s="31">
        <f t="shared" si="25"/>
        <v>3.21</v>
      </c>
      <c r="K746" s="31"/>
      <c r="L746" s="31"/>
    </row>
    <row r="747" spans="1:12" x14ac:dyDescent="0.45">
      <c r="A747" s="31" t="str">
        <f t="shared" si="24"/>
        <v>E08000036_Low level mental health spend per child 18/19</v>
      </c>
      <c r="B747" s="31" t="s">
        <v>444</v>
      </c>
      <c r="C747" s="31" t="s">
        <v>657</v>
      </c>
      <c r="D747" s="31" t="s">
        <v>474</v>
      </c>
      <c r="E747" s="31" t="s">
        <v>475</v>
      </c>
      <c r="F747" s="31" t="s">
        <v>217</v>
      </c>
      <c r="G747" s="31" t="s">
        <v>179</v>
      </c>
      <c r="H747" s="31" t="s">
        <v>584</v>
      </c>
      <c r="I747" s="31">
        <v>1.32</v>
      </c>
      <c r="J747" s="31">
        <f t="shared" si="25"/>
        <v>1.32</v>
      </c>
      <c r="K747" s="31"/>
      <c r="L747" s="31"/>
    </row>
    <row r="748" spans="1:12" x14ac:dyDescent="0.45">
      <c r="A748" s="31" t="str">
        <f t="shared" si="24"/>
        <v>E08000020_Low level mental health spend per child 18/19</v>
      </c>
      <c r="B748" s="31" t="s">
        <v>305</v>
      </c>
      <c r="C748" s="31" t="s">
        <v>658</v>
      </c>
      <c r="D748" s="31" t="s">
        <v>474</v>
      </c>
      <c r="E748" s="31" t="s">
        <v>475</v>
      </c>
      <c r="F748" s="31" t="s">
        <v>217</v>
      </c>
      <c r="G748" s="31" t="s">
        <v>179</v>
      </c>
      <c r="H748" s="31" t="s">
        <v>584</v>
      </c>
      <c r="I748" s="31">
        <v>6.32</v>
      </c>
      <c r="J748" s="31">
        <f t="shared" si="25"/>
        <v>6.32</v>
      </c>
      <c r="K748" s="31"/>
      <c r="L748" s="31"/>
    </row>
    <row r="749" spans="1:12" x14ac:dyDescent="0.45">
      <c r="A749" s="31" t="str">
        <f t="shared" si="24"/>
        <v>E09000003_Low level mental health spend per child 18/19</v>
      </c>
      <c r="B749" s="31" t="s">
        <v>233</v>
      </c>
      <c r="C749" s="31" t="s">
        <v>659</v>
      </c>
      <c r="D749" s="31" t="s">
        <v>474</v>
      </c>
      <c r="E749" s="31" t="s">
        <v>475</v>
      </c>
      <c r="F749" s="31" t="s">
        <v>217</v>
      </c>
      <c r="G749" s="31" t="s">
        <v>179</v>
      </c>
      <c r="H749" s="31" t="s">
        <v>584</v>
      </c>
      <c r="I749" s="31">
        <v>14.24</v>
      </c>
      <c r="J749" s="31">
        <f t="shared" si="25"/>
        <v>14.24</v>
      </c>
      <c r="K749" s="31"/>
      <c r="L749" s="31"/>
    </row>
    <row r="750" spans="1:12" x14ac:dyDescent="0.45">
      <c r="A750" s="31" t="str">
        <f t="shared" si="24"/>
        <v>E09000004_Low level mental health spend per child 18/19</v>
      </c>
      <c r="B750" s="31" t="s">
        <v>242</v>
      </c>
      <c r="C750" s="31" t="s">
        <v>660</v>
      </c>
      <c r="D750" s="31" t="s">
        <v>474</v>
      </c>
      <c r="E750" s="31" t="s">
        <v>475</v>
      </c>
      <c r="F750" s="31" t="s">
        <v>217</v>
      </c>
      <c r="G750" s="31" t="s">
        <v>179</v>
      </c>
      <c r="H750" s="31" t="s">
        <v>584</v>
      </c>
      <c r="I750" s="31">
        <v>41.77</v>
      </c>
      <c r="J750" s="31">
        <f t="shared" si="25"/>
        <v>41.77</v>
      </c>
      <c r="K750" s="31"/>
      <c r="L750" s="31"/>
    </row>
    <row r="751" spans="1:12" x14ac:dyDescent="0.45">
      <c r="A751" s="31" t="str">
        <f t="shared" si="24"/>
        <v>E09000005_Low level mental health spend per child 18/19</v>
      </c>
      <c r="B751" s="31" t="s">
        <v>261</v>
      </c>
      <c r="C751" s="31" t="s">
        <v>661</v>
      </c>
      <c r="D751" s="31" t="s">
        <v>474</v>
      </c>
      <c r="E751" s="31" t="s">
        <v>475</v>
      </c>
      <c r="F751" s="31" t="s">
        <v>217</v>
      </c>
      <c r="G751" s="31" t="s">
        <v>179</v>
      </c>
      <c r="H751" s="31" t="s">
        <v>584</v>
      </c>
      <c r="I751" s="31">
        <v>12.69</v>
      </c>
      <c r="J751" s="31">
        <f t="shared" si="25"/>
        <v>12.69</v>
      </c>
      <c r="K751" s="31"/>
      <c r="L751" s="31"/>
    </row>
    <row r="752" spans="1:12" x14ac:dyDescent="0.45">
      <c r="A752" s="31" t="str">
        <f t="shared" si="24"/>
        <v>E09000006_Low level mental health spend per child 18/19</v>
      </c>
      <c r="B752" s="31" t="s">
        <v>267</v>
      </c>
      <c r="C752" s="31" t="s">
        <v>662</v>
      </c>
      <c r="D752" s="31" t="s">
        <v>474</v>
      </c>
      <c r="E752" s="31" t="s">
        <v>475</v>
      </c>
      <c r="F752" s="31" t="s">
        <v>217</v>
      </c>
      <c r="G752" s="31" t="s">
        <v>179</v>
      </c>
      <c r="H752" s="31" t="s">
        <v>584</v>
      </c>
      <c r="I752" s="31">
        <v>7.94</v>
      </c>
      <c r="J752" s="31">
        <f t="shared" si="25"/>
        <v>7.94</v>
      </c>
      <c r="K752" s="31"/>
      <c r="L752" s="31"/>
    </row>
    <row r="753" spans="1:12" x14ac:dyDescent="0.45">
      <c r="A753" s="31" t="str">
        <f t="shared" si="24"/>
        <v>E09000007_Low level mental health spend per child 18/19</v>
      </c>
      <c r="B753" s="31" t="s">
        <v>277</v>
      </c>
      <c r="C753" s="31" t="s">
        <v>663</v>
      </c>
      <c r="D753" s="31" t="s">
        <v>474</v>
      </c>
      <c r="E753" s="31" t="s">
        <v>475</v>
      </c>
      <c r="F753" s="31" t="s">
        <v>217</v>
      </c>
      <c r="G753" s="31" t="s">
        <v>179</v>
      </c>
      <c r="H753" s="31" t="s">
        <v>584</v>
      </c>
      <c r="I753" s="31">
        <v>4.43</v>
      </c>
      <c r="J753" s="31">
        <f t="shared" si="25"/>
        <v>4.43</v>
      </c>
      <c r="K753" s="31"/>
      <c r="L753" s="31"/>
    </row>
    <row r="754" spans="1:12" x14ac:dyDescent="0.45">
      <c r="A754" s="31" t="str">
        <f t="shared" si="24"/>
        <v>E09000008_Low level mental health spend per child 18/19</v>
      </c>
      <c r="B754" s="31" t="s">
        <v>486</v>
      </c>
      <c r="C754" s="31" t="s">
        <v>487</v>
      </c>
      <c r="D754" s="31" t="s">
        <v>474</v>
      </c>
      <c r="E754" s="31" t="s">
        <v>475</v>
      </c>
      <c r="F754" s="31" t="s">
        <v>217</v>
      </c>
      <c r="G754" s="31" t="s">
        <v>179</v>
      </c>
      <c r="H754" s="31" t="s">
        <v>584</v>
      </c>
      <c r="I754" s="31">
        <v>3.88</v>
      </c>
      <c r="J754" s="31">
        <f t="shared" si="25"/>
        <v>3.88</v>
      </c>
      <c r="K754" s="31"/>
      <c r="L754" s="31"/>
    </row>
    <row r="755" spans="1:12" x14ac:dyDescent="0.45">
      <c r="A755" s="31" t="str">
        <f t="shared" si="24"/>
        <v>E09000009_Low level mental health spend per child 18/19</v>
      </c>
      <c r="B755" s="31" t="s">
        <v>509</v>
      </c>
      <c r="C755" s="31" t="s">
        <v>664</v>
      </c>
      <c r="D755" s="31" t="s">
        <v>474</v>
      </c>
      <c r="E755" s="31" t="s">
        <v>475</v>
      </c>
      <c r="F755" s="31" t="s">
        <v>217</v>
      </c>
      <c r="G755" s="31" t="s">
        <v>179</v>
      </c>
      <c r="H755" s="31" t="s">
        <v>584</v>
      </c>
      <c r="I755" s="31">
        <v>23.63</v>
      </c>
      <c r="J755" s="31">
        <f t="shared" si="25"/>
        <v>23.63</v>
      </c>
      <c r="K755" s="31"/>
      <c r="L755" s="31"/>
    </row>
    <row r="756" spans="1:12" x14ac:dyDescent="0.45">
      <c r="A756" s="31" t="str">
        <f t="shared" si="24"/>
        <v>E09000010_Low level mental health spend per child 18/19</v>
      </c>
      <c r="B756" s="31" t="s">
        <v>301</v>
      </c>
      <c r="C756" s="31" t="s">
        <v>665</v>
      </c>
      <c r="D756" s="31" t="s">
        <v>474</v>
      </c>
      <c r="E756" s="31" t="s">
        <v>475</v>
      </c>
      <c r="F756" s="31" t="s">
        <v>217</v>
      </c>
      <c r="G756" s="31" t="s">
        <v>179</v>
      </c>
      <c r="H756" s="31" t="s">
        <v>584</v>
      </c>
      <c r="I756" s="31">
        <v>34.25</v>
      </c>
      <c r="J756" s="31">
        <f t="shared" si="25"/>
        <v>34.25</v>
      </c>
      <c r="K756" s="31"/>
      <c r="L756" s="31"/>
    </row>
    <row r="757" spans="1:12" x14ac:dyDescent="0.45">
      <c r="A757" s="31" t="str">
        <f t="shared" si="24"/>
        <v>E09000011_Low level mental health spend per child 18/19</v>
      </c>
      <c r="B757" s="31" t="s">
        <v>518</v>
      </c>
      <c r="C757" s="31" t="s">
        <v>666</v>
      </c>
      <c r="D757" s="31" t="s">
        <v>474</v>
      </c>
      <c r="E757" s="31" t="s">
        <v>475</v>
      </c>
      <c r="F757" s="31" t="s">
        <v>217</v>
      </c>
      <c r="G757" s="31" t="s">
        <v>179</v>
      </c>
      <c r="H757" s="31" t="s">
        <v>584</v>
      </c>
      <c r="I757" s="31">
        <v>165.61</v>
      </c>
      <c r="J757" s="31">
        <f t="shared" si="25"/>
        <v>165.61</v>
      </c>
      <c r="K757" s="31"/>
      <c r="L757" s="31"/>
    </row>
    <row r="758" spans="1:12" s="31" customFormat="1" x14ac:dyDescent="0.45">
      <c r="A758" s="31" t="str">
        <f t="shared" si="24"/>
        <v>E09000001_Low level mental health spend per child 18/19</v>
      </c>
      <c r="B758" s="31" t="s">
        <v>582</v>
      </c>
      <c r="C758" s="31" t="s">
        <v>583</v>
      </c>
      <c r="D758" s="31" t="s">
        <v>474</v>
      </c>
      <c r="E758" s="31" t="s">
        <v>475</v>
      </c>
      <c r="F758" s="31" t="s">
        <v>217</v>
      </c>
      <c r="G758" s="31" t="s">
        <v>179</v>
      </c>
      <c r="H758" s="31" t="s">
        <v>584</v>
      </c>
      <c r="I758" s="31">
        <v>9.4499999999999993</v>
      </c>
      <c r="J758" s="31">
        <f>IF(ISNUMBER(I758),I758,"N/A")</f>
        <v>9.4499999999999993</v>
      </c>
    </row>
    <row r="759" spans="1:12" x14ac:dyDescent="0.45">
      <c r="A759" s="31" t="str">
        <f t="shared" si="24"/>
        <v>E09000012_Low level mental health spend per child 18/19</v>
      </c>
      <c r="B759" s="31" t="s">
        <v>498</v>
      </c>
      <c r="C759" s="31" t="s">
        <v>667</v>
      </c>
      <c r="D759" s="31" t="s">
        <v>474</v>
      </c>
      <c r="E759" s="31" t="s">
        <v>475</v>
      </c>
      <c r="F759" s="31" t="s">
        <v>217</v>
      </c>
      <c r="G759" s="31" t="s">
        <v>179</v>
      </c>
      <c r="H759" s="31" t="s">
        <v>584</v>
      </c>
      <c r="I759" s="31">
        <v>9.4499999999999993</v>
      </c>
      <c r="J759" s="31">
        <f t="shared" si="25"/>
        <v>9.4499999999999993</v>
      </c>
      <c r="K759" s="31"/>
      <c r="L759" s="31"/>
    </row>
    <row r="760" spans="1:12" x14ac:dyDescent="0.45">
      <c r="A760" s="31" t="str">
        <f t="shared" si="24"/>
        <v>E09000014_Low level mental health spend per child 18/19</v>
      </c>
      <c r="B760" s="31" t="s">
        <v>311</v>
      </c>
      <c r="C760" s="31" t="s">
        <v>668</v>
      </c>
      <c r="D760" s="31" t="s">
        <v>474</v>
      </c>
      <c r="E760" s="31" t="s">
        <v>475</v>
      </c>
      <c r="F760" s="31" t="s">
        <v>217</v>
      </c>
      <c r="G760" s="31" t="s">
        <v>179</v>
      </c>
      <c r="H760" s="31" t="s">
        <v>584</v>
      </c>
      <c r="I760" s="31">
        <v>8.07</v>
      </c>
      <c r="J760" s="31">
        <f t="shared" si="25"/>
        <v>8.07</v>
      </c>
      <c r="K760" s="31"/>
      <c r="L760" s="31"/>
    </row>
    <row r="761" spans="1:12" x14ac:dyDescent="0.45">
      <c r="A761" s="31" t="str">
        <f t="shared" si="24"/>
        <v>E09000015_Low level mental health spend per child 18/19</v>
      </c>
      <c r="B761" s="31" t="s">
        <v>496</v>
      </c>
      <c r="C761" s="31" t="s">
        <v>669</v>
      </c>
      <c r="D761" s="31" t="s">
        <v>474</v>
      </c>
      <c r="E761" s="31" t="s">
        <v>475</v>
      </c>
      <c r="F761" s="31" t="s">
        <v>217</v>
      </c>
      <c r="G761" s="31" t="s">
        <v>179</v>
      </c>
      <c r="H761" s="31" t="s">
        <v>584</v>
      </c>
      <c r="I761" s="31">
        <v>5.09</v>
      </c>
      <c r="J761" s="31">
        <f t="shared" si="25"/>
        <v>5.09</v>
      </c>
      <c r="K761" s="31"/>
      <c r="L761" s="31"/>
    </row>
    <row r="762" spans="1:12" x14ac:dyDescent="0.45">
      <c r="A762" s="31" t="str">
        <f t="shared" si="24"/>
        <v>E09000016_Low level mental health spend per child 18/19</v>
      </c>
      <c r="B762" s="31" t="s">
        <v>315</v>
      </c>
      <c r="C762" s="31" t="s">
        <v>670</v>
      </c>
      <c r="D762" s="31" t="s">
        <v>474</v>
      </c>
      <c r="E762" s="31" t="s">
        <v>475</v>
      </c>
      <c r="F762" s="31" t="s">
        <v>217</v>
      </c>
      <c r="G762" s="31" t="s">
        <v>179</v>
      </c>
      <c r="H762" s="31" t="s">
        <v>584</v>
      </c>
      <c r="I762" s="31">
        <v>1.9</v>
      </c>
      <c r="J762" s="31">
        <f t="shared" si="25"/>
        <v>1.9</v>
      </c>
      <c r="K762" s="31"/>
      <c r="L762" s="31"/>
    </row>
    <row r="763" spans="1:12" x14ac:dyDescent="0.45">
      <c r="A763" s="31" t="str">
        <f t="shared" si="24"/>
        <v>E09000017_Low level mental health spend per child 18/19</v>
      </c>
      <c r="B763" s="31" t="s">
        <v>321</v>
      </c>
      <c r="C763" s="31" t="s">
        <v>671</v>
      </c>
      <c r="D763" s="31" t="s">
        <v>474</v>
      </c>
      <c r="E763" s="31" t="s">
        <v>475</v>
      </c>
      <c r="F763" s="31" t="s">
        <v>217</v>
      </c>
      <c r="G763" s="31" t="s">
        <v>179</v>
      </c>
      <c r="H763" s="31" t="s">
        <v>584</v>
      </c>
      <c r="I763" s="31">
        <v>10.39</v>
      </c>
      <c r="J763" s="31">
        <f t="shared" si="25"/>
        <v>10.39</v>
      </c>
      <c r="K763" s="31"/>
      <c r="L763" s="31"/>
    </row>
    <row r="764" spans="1:12" x14ac:dyDescent="0.45">
      <c r="A764" s="31" t="str">
        <f t="shared" si="24"/>
        <v>E09000018_Low level mental health spend per child 18/19</v>
      </c>
      <c r="B764" s="31" t="s">
        <v>323</v>
      </c>
      <c r="C764" s="31" t="s">
        <v>672</v>
      </c>
      <c r="D764" s="31" t="s">
        <v>474</v>
      </c>
      <c r="E764" s="31" t="s">
        <v>475</v>
      </c>
      <c r="F764" s="31" t="s">
        <v>217</v>
      </c>
      <c r="G764" s="31" t="s">
        <v>179</v>
      </c>
      <c r="H764" s="31" t="s">
        <v>584</v>
      </c>
      <c r="I764" s="31">
        <v>6.91</v>
      </c>
      <c r="J764" s="31">
        <f t="shared" si="25"/>
        <v>6.91</v>
      </c>
      <c r="K764" s="31"/>
      <c r="L764" s="31"/>
    </row>
    <row r="765" spans="1:12" x14ac:dyDescent="0.45">
      <c r="A765" s="31" t="str">
        <f t="shared" si="24"/>
        <v>E09000019_Low level mental health spend per child 18/19</v>
      </c>
      <c r="B765" s="31" t="s">
        <v>500</v>
      </c>
      <c r="C765" s="31" t="s">
        <v>673</v>
      </c>
      <c r="D765" s="31" t="s">
        <v>474</v>
      </c>
      <c r="E765" s="31" t="s">
        <v>475</v>
      </c>
      <c r="F765" s="31" t="s">
        <v>217</v>
      </c>
      <c r="G765" s="31" t="s">
        <v>179</v>
      </c>
      <c r="H765" s="31" t="s">
        <v>584</v>
      </c>
      <c r="I765" s="31">
        <v>26.93</v>
      </c>
      <c r="J765" s="31">
        <f t="shared" si="25"/>
        <v>26.93</v>
      </c>
      <c r="K765" s="31"/>
      <c r="L765" s="31"/>
    </row>
    <row r="766" spans="1:12" x14ac:dyDescent="0.45">
      <c r="A766" s="31" t="str">
        <f t="shared" si="24"/>
        <v>E09000020_Low level mental health spend per child 18/19</v>
      </c>
      <c r="B766" s="31" t="s">
        <v>479</v>
      </c>
      <c r="C766" s="31" t="s">
        <v>674</v>
      </c>
      <c r="D766" s="31" t="s">
        <v>474</v>
      </c>
      <c r="E766" s="31" t="s">
        <v>475</v>
      </c>
      <c r="F766" s="31" t="s">
        <v>217</v>
      </c>
      <c r="G766" s="31" t="s">
        <v>179</v>
      </c>
      <c r="H766" s="31" t="s">
        <v>584</v>
      </c>
      <c r="I766" s="31">
        <v>8.7100000000000009</v>
      </c>
      <c r="J766" s="31">
        <f t="shared" si="25"/>
        <v>8.7100000000000009</v>
      </c>
      <c r="K766" s="31"/>
      <c r="L766" s="31"/>
    </row>
    <row r="767" spans="1:12" x14ac:dyDescent="0.45">
      <c r="A767" s="31" t="str">
        <f t="shared" si="24"/>
        <v>E09000021_Low level mental health spend per child 18/19</v>
      </c>
      <c r="B767" s="31" t="s">
        <v>520</v>
      </c>
      <c r="C767" s="31" t="s">
        <v>675</v>
      </c>
      <c r="D767" s="31" t="s">
        <v>474</v>
      </c>
      <c r="E767" s="31" t="s">
        <v>475</v>
      </c>
      <c r="F767" s="31" t="s">
        <v>217</v>
      </c>
      <c r="G767" s="31" t="s">
        <v>179</v>
      </c>
      <c r="H767" s="31" t="s">
        <v>584</v>
      </c>
      <c r="I767" s="31">
        <v>0.35</v>
      </c>
      <c r="J767" s="31">
        <f t="shared" si="25"/>
        <v>0.35</v>
      </c>
      <c r="K767" s="31"/>
      <c r="L767" s="31"/>
    </row>
    <row r="768" spans="1:12" x14ac:dyDescent="0.45">
      <c r="A768" s="31" t="str">
        <f t="shared" si="24"/>
        <v>E09000022_Low level mental health spend per child 18/19</v>
      </c>
      <c r="B768" s="31" t="s">
        <v>335</v>
      </c>
      <c r="C768" s="31" t="s">
        <v>676</v>
      </c>
      <c r="D768" s="31" t="s">
        <v>474</v>
      </c>
      <c r="E768" s="31" t="s">
        <v>475</v>
      </c>
      <c r="F768" s="31" t="s">
        <v>217</v>
      </c>
      <c r="G768" s="31" t="s">
        <v>179</v>
      </c>
      <c r="H768" s="31" t="s">
        <v>584</v>
      </c>
      <c r="I768" s="31">
        <v>0.79</v>
      </c>
      <c r="J768" s="31">
        <f t="shared" si="25"/>
        <v>0.79</v>
      </c>
      <c r="K768" s="31"/>
      <c r="L768" s="31"/>
    </row>
    <row r="769" spans="1:12" x14ac:dyDescent="0.45">
      <c r="A769" s="31" t="str">
        <f t="shared" si="24"/>
        <v>E09000023_Low level mental health spend per child 18/19</v>
      </c>
      <c r="B769" s="31" t="s">
        <v>343</v>
      </c>
      <c r="C769" s="31" t="s">
        <v>677</v>
      </c>
      <c r="D769" s="31" t="s">
        <v>474</v>
      </c>
      <c r="E769" s="31" t="s">
        <v>475</v>
      </c>
      <c r="F769" s="31" t="s">
        <v>217</v>
      </c>
      <c r="G769" s="31" t="s">
        <v>179</v>
      </c>
      <c r="H769" s="31" t="s">
        <v>584</v>
      </c>
      <c r="I769" s="31">
        <v>13.33</v>
      </c>
      <c r="J769" s="31">
        <f t="shared" si="25"/>
        <v>13.33</v>
      </c>
      <c r="K769" s="31"/>
      <c r="L769" s="31"/>
    </row>
    <row r="770" spans="1:12" x14ac:dyDescent="0.45">
      <c r="A770" s="31" t="str">
        <f t="shared" si="24"/>
        <v>E09000024_Low level mental health spend per child 18/19</v>
      </c>
      <c r="B770" s="31" t="s">
        <v>353</v>
      </c>
      <c r="C770" s="31" t="s">
        <v>678</v>
      </c>
      <c r="D770" s="31" t="s">
        <v>474</v>
      </c>
      <c r="E770" s="31" t="s">
        <v>475</v>
      </c>
      <c r="F770" s="31" t="s">
        <v>217</v>
      </c>
      <c r="G770" s="31" t="s">
        <v>179</v>
      </c>
      <c r="H770" s="31" t="s">
        <v>584</v>
      </c>
      <c r="I770" s="31">
        <v>20.38</v>
      </c>
      <c r="J770" s="31">
        <f t="shared" si="25"/>
        <v>20.38</v>
      </c>
      <c r="K770" s="31"/>
      <c r="L770" s="31"/>
    </row>
    <row r="771" spans="1:12" x14ac:dyDescent="0.45">
      <c r="A771" s="31" t="str">
        <f t="shared" ref="A771:A834" si="26">CONCATENATE(B771,"_",G771)</f>
        <v>E09000025_Low level mental health spend per child 18/19</v>
      </c>
      <c r="B771" s="31" t="s">
        <v>359</v>
      </c>
      <c r="C771" s="31" t="s">
        <v>679</v>
      </c>
      <c r="D771" s="31" t="s">
        <v>474</v>
      </c>
      <c r="E771" s="31" t="s">
        <v>475</v>
      </c>
      <c r="F771" s="31" t="s">
        <v>217</v>
      </c>
      <c r="G771" s="31" t="s">
        <v>179</v>
      </c>
      <c r="H771" s="31" t="s">
        <v>584</v>
      </c>
      <c r="I771" s="31">
        <v>19.170000000000002</v>
      </c>
      <c r="J771" s="31">
        <f t="shared" si="25"/>
        <v>19.170000000000002</v>
      </c>
      <c r="K771" s="31"/>
      <c r="L771" s="31"/>
    </row>
    <row r="772" spans="1:12" x14ac:dyDescent="0.45">
      <c r="A772" s="31" t="str">
        <f t="shared" si="26"/>
        <v>E09000026_Low level mental health spend per child 18/19</v>
      </c>
      <c r="B772" s="31" t="s">
        <v>385</v>
      </c>
      <c r="C772" s="31" t="s">
        <v>680</v>
      </c>
      <c r="D772" s="31" t="s">
        <v>474</v>
      </c>
      <c r="E772" s="31" t="s">
        <v>475</v>
      </c>
      <c r="F772" s="31" t="s">
        <v>217</v>
      </c>
      <c r="G772" s="31" t="s">
        <v>179</v>
      </c>
      <c r="H772" s="31" t="s">
        <v>584</v>
      </c>
      <c r="I772" s="31">
        <v>0</v>
      </c>
      <c r="J772" s="31">
        <f t="shared" si="25"/>
        <v>0</v>
      </c>
      <c r="K772" s="31"/>
      <c r="L772" s="31"/>
    </row>
    <row r="773" spans="1:12" x14ac:dyDescent="0.45">
      <c r="A773" s="31" t="str">
        <f t="shared" si="26"/>
        <v>E09000027_Low level mental health spend per child 18/19</v>
      </c>
      <c r="B773" s="31" t="s">
        <v>389</v>
      </c>
      <c r="C773" s="31" t="s">
        <v>390</v>
      </c>
      <c r="D773" s="31" t="s">
        <v>474</v>
      </c>
      <c r="E773" s="31" t="s">
        <v>475</v>
      </c>
      <c r="F773" s="31" t="s">
        <v>217</v>
      </c>
      <c r="G773" s="31" t="s">
        <v>179</v>
      </c>
      <c r="H773" s="31" t="s">
        <v>584</v>
      </c>
      <c r="I773" s="31">
        <v>0</v>
      </c>
      <c r="J773" s="31">
        <f t="shared" si="25"/>
        <v>0</v>
      </c>
      <c r="K773" s="31"/>
      <c r="L773" s="31"/>
    </row>
    <row r="774" spans="1:12" x14ac:dyDescent="0.45">
      <c r="A774" s="31" t="str">
        <f t="shared" si="26"/>
        <v>E09000028_Low level mental health spend per child 18/19</v>
      </c>
      <c r="B774" s="31" t="s">
        <v>414</v>
      </c>
      <c r="C774" s="31" t="s">
        <v>681</v>
      </c>
      <c r="D774" s="31" t="s">
        <v>474</v>
      </c>
      <c r="E774" s="31" t="s">
        <v>475</v>
      </c>
      <c r="F774" s="31" t="s">
        <v>217</v>
      </c>
      <c r="G774" s="31" t="s">
        <v>179</v>
      </c>
      <c r="H774" s="31" t="s">
        <v>584</v>
      </c>
      <c r="I774" s="31">
        <v>3.03</v>
      </c>
      <c r="J774" s="31">
        <f t="shared" si="25"/>
        <v>3.03</v>
      </c>
      <c r="K774" s="31"/>
      <c r="L774" s="31"/>
    </row>
    <row r="775" spans="1:12" x14ac:dyDescent="0.45">
      <c r="A775" s="31" t="str">
        <f t="shared" si="26"/>
        <v>E09000029_Low level mental health spend per child 18/19</v>
      </c>
      <c r="B775" s="31" t="s">
        <v>432</v>
      </c>
      <c r="C775" s="31" t="s">
        <v>682</v>
      </c>
      <c r="D775" s="31" t="s">
        <v>474</v>
      </c>
      <c r="E775" s="31" t="s">
        <v>475</v>
      </c>
      <c r="F775" s="31" t="s">
        <v>217</v>
      </c>
      <c r="G775" s="31" t="s">
        <v>179</v>
      </c>
      <c r="H775" s="31" t="s">
        <v>584</v>
      </c>
      <c r="I775" s="31">
        <v>13.63</v>
      </c>
      <c r="J775" s="31">
        <f t="shared" si="25"/>
        <v>13.63</v>
      </c>
      <c r="K775" s="31"/>
      <c r="L775" s="31"/>
    </row>
    <row r="776" spans="1:12" x14ac:dyDescent="0.45">
      <c r="A776" s="31" t="str">
        <f t="shared" si="26"/>
        <v>E09000030_Low level mental health spend per child 18/19</v>
      </c>
      <c r="B776" s="31" t="s">
        <v>440</v>
      </c>
      <c r="C776" s="31" t="s">
        <v>683</v>
      </c>
      <c r="D776" s="31" t="s">
        <v>474</v>
      </c>
      <c r="E776" s="31" t="s">
        <v>475</v>
      </c>
      <c r="F776" s="31" t="s">
        <v>217</v>
      </c>
      <c r="G776" s="31" t="s">
        <v>179</v>
      </c>
      <c r="H776" s="31" t="s">
        <v>584</v>
      </c>
      <c r="I776" s="31">
        <v>16.16</v>
      </c>
      <c r="J776" s="31">
        <f t="shared" si="25"/>
        <v>16.16</v>
      </c>
      <c r="K776" s="31"/>
      <c r="L776" s="31"/>
    </row>
    <row r="777" spans="1:12" x14ac:dyDescent="0.45">
      <c r="A777" s="31" t="str">
        <f t="shared" si="26"/>
        <v>E09000031_Low level mental health spend per child 18/19</v>
      </c>
      <c r="B777" s="31" t="s">
        <v>448</v>
      </c>
      <c r="C777" s="31" t="s">
        <v>684</v>
      </c>
      <c r="D777" s="31" t="s">
        <v>474</v>
      </c>
      <c r="E777" s="31" t="s">
        <v>475</v>
      </c>
      <c r="F777" s="31" t="s">
        <v>217</v>
      </c>
      <c r="G777" s="31" t="s">
        <v>179</v>
      </c>
      <c r="H777" s="31" t="s">
        <v>584</v>
      </c>
      <c r="I777" s="31">
        <v>7.1</v>
      </c>
      <c r="J777" s="31">
        <f t="shared" si="25"/>
        <v>7.1</v>
      </c>
      <c r="K777" s="31"/>
      <c r="L777" s="31"/>
    </row>
    <row r="778" spans="1:12" x14ac:dyDescent="0.45">
      <c r="A778" s="31" t="str">
        <f t="shared" si="26"/>
        <v>E09000032_Low level mental health spend per child 18/19</v>
      </c>
      <c r="B778" s="31" t="s">
        <v>450</v>
      </c>
      <c r="C778" s="31" t="s">
        <v>685</v>
      </c>
      <c r="D778" s="31" t="s">
        <v>474</v>
      </c>
      <c r="E778" s="31" t="s">
        <v>475</v>
      </c>
      <c r="F778" s="31" t="s">
        <v>217</v>
      </c>
      <c r="G778" s="31" t="s">
        <v>179</v>
      </c>
      <c r="H778" s="31" t="s">
        <v>584</v>
      </c>
      <c r="I778" s="31">
        <v>6.27</v>
      </c>
      <c r="J778" s="31">
        <f t="shared" si="25"/>
        <v>6.27</v>
      </c>
      <c r="K778" s="31"/>
      <c r="L778" s="31"/>
    </row>
    <row r="779" spans="1:12" x14ac:dyDescent="0.45">
      <c r="A779" s="31" t="str">
        <f t="shared" si="26"/>
        <v>E09000033_Low level mental health spend per child 18/19</v>
      </c>
      <c r="B779" s="31" t="s">
        <v>506</v>
      </c>
      <c r="C779" s="31" t="s">
        <v>507</v>
      </c>
      <c r="D779" s="31" t="s">
        <v>474</v>
      </c>
      <c r="E779" s="31" t="s">
        <v>475</v>
      </c>
      <c r="F779" s="31" t="s">
        <v>217</v>
      </c>
      <c r="G779" s="31" t="s">
        <v>179</v>
      </c>
      <c r="H779" s="31" t="s">
        <v>584</v>
      </c>
      <c r="I779" s="31">
        <v>14.91</v>
      </c>
      <c r="J779" s="31">
        <f t="shared" si="25"/>
        <v>14.91</v>
      </c>
      <c r="K779" s="31"/>
      <c r="L779" s="31"/>
    </row>
    <row r="780" spans="1:12" x14ac:dyDescent="0.45">
      <c r="A780" s="31" t="str">
        <f t="shared" si="26"/>
        <v>E10000002_Low level mental health spend per child 18/19</v>
      </c>
      <c r="B780" s="31" t="s">
        <v>269</v>
      </c>
      <c r="C780" s="31" t="s">
        <v>270</v>
      </c>
      <c r="D780" s="31" t="s">
        <v>474</v>
      </c>
      <c r="E780" s="31" t="s">
        <v>475</v>
      </c>
      <c r="F780" s="31" t="s">
        <v>217</v>
      </c>
      <c r="G780" s="31" t="s">
        <v>179</v>
      </c>
      <c r="H780" s="31" t="s">
        <v>584</v>
      </c>
      <c r="I780" s="31">
        <v>10.46</v>
      </c>
      <c r="J780" s="31">
        <f t="shared" si="25"/>
        <v>10.46</v>
      </c>
      <c r="K780" s="31"/>
      <c r="L780" s="31"/>
    </row>
    <row r="781" spans="1:12" s="31" customFormat="1" x14ac:dyDescent="0.45">
      <c r="A781" s="31" t="str">
        <f t="shared" si="26"/>
        <v>E10000003_Low level mental health spend per child 18/19</v>
      </c>
      <c r="B781" s="31" t="s">
        <v>275</v>
      </c>
      <c r="C781" s="31" t="s">
        <v>686</v>
      </c>
      <c r="D781" s="31" t="s">
        <v>474</v>
      </c>
      <c r="E781" s="31" t="s">
        <v>475</v>
      </c>
      <c r="F781" s="31" t="s">
        <v>217</v>
      </c>
      <c r="G781" s="31" t="s">
        <v>179</v>
      </c>
      <c r="H781" s="31" t="s">
        <v>584</v>
      </c>
      <c r="I781" s="31">
        <v>4.42</v>
      </c>
      <c r="J781" s="31">
        <f>IF(ISNUMBER(I781),I781,"N/A")</f>
        <v>4.42</v>
      </c>
    </row>
    <row r="782" spans="1:12" x14ac:dyDescent="0.45">
      <c r="A782" s="31" t="str">
        <f t="shared" si="26"/>
        <v>E06000031_Low level mental health spend per child 18/19</v>
      </c>
      <c r="B782" s="31" t="s">
        <v>379</v>
      </c>
      <c r="C782" s="31" t="s">
        <v>687</v>
      </c>
      <c r="D782" s="31" t="s">
        <v>474</v>
      </c>
      <c r="E782" s="31" t="s">
        <v>475</v>
      </c>
      <c r="F782" s="31" t="s">
        <v>217</v>
      </c>
      <c r="G782" s="31" t="s">
        <v>179</v>
      </c>
      <c r="H782" s="31" t="s">
        <v>584</v>
      </c>
      <c r="I782" s="31">
        <v>4.42</v>
      </c>
      <c r="J782" s="31">
        <f t="shared" si="25"/>
        <v>4.42</v>
      </c>
      <c r="K782" s="31"/>
      <c r="L782" s="31"/>
    </row>
    <row r="783" spans="1:12" x14ac:dyDescent="0.45">
      <c r="A783" s="31" t="str">
        <f t="shared" si="26"/>
        <v>E10000006_Low level mental health spend per child 18/19</v>
      </c>
      <c r="B783" s="31" t="s">
        <v>285</v>
      </c>
      <c r="C783" s="31" t="s">
        <v>688</v>
      </c>
      <c r="D783" s="31" t="s">
        <v>474</v>
      </c>
      <c r="E783" s="31" t="s">
        <v>475</v>
      </c>
      <c r="F783" s="31" t="s">
        <v>217</v>
      </c>
      <c r="G783" s="31" t="s">
        <v>179</v>
      </c>
      <c r="H783" s="31" t="s">
        <v>584</v>
      </c>
      <c r="I783" s="31">
        <v>8.6199999999999992</v>
      </c>
      <c r="J783" s="31">
        <f t="shared" si="25"/>
        <v>8.6199999999999992</v>
      </c>
      <c r="K783" s="31"/>
      <c r="L783" s="31"/>
    </row>
    <row r="784" spans="1:12" x14ac:dyDescent="0.45">
      <c r="A784" s="31" t="str">
        <f t="shared" si="26"/>
        <v>E10000007_Low level mental health spend per child 18/19</v>
      </c>
      <c r="B784" s="31" t="s">
        <v>291</v>
      </c>
      <c r="C784" s="31" t="s">
        <v>596</v>
      </c>
      <c r="D784" s="31" t="s">
        <v>474</v>
      </c>
      <c r="E784" s="31" t="s">
        <v>475</v>
      </c>
      <c r="F784" s="31" t="s">
        <v>217</v>
      </c>
      <c r="G784" s="31" t="s">
        <v>179</v>
      </c>
      <c r="H784" s="31" t="s">
        <v>584</v>
      </c>
      <c r="I784" s="31">
        <v>0.26</v>
      </c>
      <c r="J784" s="31">
        <f t="shared" si="25"/>
        <v>0.26</v>
      </c>
      <c r="K784" s="31"/>
      <c r="L784" s="31"/>
    </row>
    <row r="785" spans="1:12" x14ac:dyDescent="0.45">
      <c r="A785" s="31" t="str">
        <f t="shared" si="26"/>
        <v>E10000008_Low level mental health spend per child 18/19</v>
      </c>
      <c r="B785" s="31" t="s">
        <v>504</v>
      </c>
      <c r="C785" s="31" t="s">
        <v>689</v>
      </c>
      <c r="D785" s="31" t="s">
        <v>474</v>
      </c>
      <c r="E785" s="31" t="s">
        <v>475</v>
      </c>
      <c r="F785" s="31" t="s">
        <v>217</v>
      </c>
      <c r="G785" s="31" t="s">
        <v>179</v>
      </c>
      <c r="H785" s="31" t="s">
        <v>584</v>
      </c>
      <c r="I785" s="31">
        <v>2.72</v>
      </c>
      <c r="J785" s="31">
        <f t="shared" si="25"/>
        <v>2.72</v>
      </c>
      <c r="K785" s="31"/>
      <c r="L785" s="31"/>
    </row>
    <row r="786" spans="1:12" x14ac:dyDescent="0.45">
      <c r="A786" s="31" t="str">
        <f t="shared" si="26"/>
        <v>E10000009_Low level mental health spend per child 18/19</v>
      </c>
      <c r="B786" s="31" t="s">
        <v>295</v>
      </c>
      <c r="C786" s="31" t="s">
        <v>690</v>
      </c>
      <c r="D786" s="31" t="s">
        <v>474</v>
      </c>
      <c r="E786" s="31" t="s">
        <v>475</v>
      </c>
      <c r="F786" s="31" t="s">
        <v>217</v>
      </c>
      <c r="G786" s="31" t="s">
        <v>179</v>
      </c>
      <c r="H786" s="31" t="s">
        <v>584</v>
      </c>
      <c r="I786" s="31">
        <v>7.45</v>
      </c>
      <c r="J786" s="31">
        <f t="shared" si="25"/>
        <v>7.45</v>
      </c>
      <c r="K786" s="31"/>
      <c r="L786" s="31"/>
    </row>
    <row r="787" spans="1:12" x14ac:dyDescent="0.45">
      <c r="A787" s="31" t="str">
        <f t="shared" si="26"/>
        <v>E10000011_Low level mental health spend per child 18/19</v>
      </c>
      <c r="B787" s="31" t="s">
        <v>299</v>
      </c>
      <c r="C787" s="31" t="s">
        <v>691</v>
      </c>
      <c r="D787" s="31" t="s">
        <v>474</v>
      </c>
      <c r="E787" s="31" t="s">
        <v>475</v>
      </c>
      <c r="F787" s="31" t="s">
        <v>217</v>
      </c>
      <c r="G787" s="31" t="s">
        <v>179</v>
      </c>
      <c r="H787" s="31" t="s">
        <v>584</v>
      </c>
      <c r="I787" s="31">
        <v>0</v>
      </c>
      <c r="J787" s="31">
        <f t="shared" si="25"/>
        <v>0</v>
      </c>
      <c r="K787" s="31"/>
      <c r="L787" s="31"/>
    </row>
    <row r="788" spans="1:12" x14ac:dyDescent="0.45">
      <c r="A788" s="31" t="str">
        <f t="shared" si="26"/>
        <v>E10000013_Low level mental health spend per child 18/19</v>
      </c>
      <c r="B788" s="31" t="s">
        <v>307</v>
      </c>
      <c r="C788" s="31" t="s">
        <v>692</v>
      </c>
      <c r="D788" s="31" t="s">
        <v>474</v>
      </c>
      <c r="E788" s="31" t="s">
        <v>475</v>
      </c>
      <c r="F788" s="31" t="s">
        <v>217</v>
      </c>
      <c r="G788" s="31" t="s">
        <v>179</v>
      </c>
      <c r="H788" s="31" t="s">
        <v>584</v>
      </c>
      <c r="I788" s="31">
        <v>5.42</v>
      </c>
      <c r="J788" s="31">
        <f t="shared" si="25"/>
        <v>5.42</v>
      </c>
      <c r="K788" s="31"/>
      <c r="L788" s="31"/>
    </row>
    <row r="789" spans="1:12" x14ac:dyDescent="0.45">
      <c r="A789" s="31" t="str">
        <f t="shared" si="26"/>
        <v>E10000014_Low level mental health spend per child 18/19</v>
      </c>
      <c r="B789" s="31" t="s">
        <v>309</v>
      </c>
      <c r="C789" s="31" t="s">
        <v>693</v>
      </c>
      <c r="D789" s="31" t="s">
        <v>474</v>
      </c>
      <c r="E789" s="31" t="s">
        <v>475</v>
      </c>
      <c r="F789" s="31" t="s">
        <v>217</v>
      </c>
      <c r="G789" s="31" t="s">
        <v>179</v>
      </c>
      <c r="H789" s="31" t="s">
        <v>584</v>
      </c>
      <c r="I789" s="31">
        <v>5.14</v>
      </c>
      <c r="J789" s="31">
        <f t="shared" si="25"/>
        <v>5.14</v>
      </c>
      <c r="K789" s="31"/>
      <c r="L789" s="31"/>
    </row>
    <row r="790" spans="1:12" x14ac:dyDescent="0.45">
      <c r="A790" s="31" t="str">
        <f t="shared" si="26"/>
        <v>E10000017_Low level mental health spend per child 18/19</v>
      </c>
      <c r="B790" s="31" t="s">
        <v>337</v>
      </c>
      <c r="C790" s="31" t="s">
        <v>694</v>
      </c>
      <c r="D790" s="31" t="s">
        <v>474</v>
      </c>
      <c r="E790" s="31" t="s">
        <v>475</v>
      </c>
      <c r="F790" s="31" t="s">
        <v>217</v>
      </c>
      <c r="G790" s="31" t="s">
        <v>179</v>
      </c>
      <c r="H790" s="31" t="s">
        <v>584</v>
      </c>
      <c r="I790" s="31">
        <v>7.63</v>
      </c>
      <c r="J790" s="31">
        <f t="shared" si="25"/>
        <v>7.63</v>
      </c>
      <c r="K790" s="31"/>
      <c r="L790" s="31"/>
    </row>
    <row r="791" spans="1:12" x14ac:dyDescent="0.45">
      <c r="A791" s="31" t="str">
        <f t="shared" si="26"/>
        <v>E10000018_Low level mental health spend per child 18/19</v>
      </c>
      <c r="B791" s="31" t="s">
        <v>552</v>
      </c>
      <c r="C791" s="31" t="s">
        <v>695</v>
      </c>
      <c r="D791" s="31" t="s">
        <v>474</v>
      </c>
      <c r="E791" s="31" t="s">
        <v>475</v>
      </c>
      <c r="F791" s="31" t="s">
        <v>217</v>
      </c>
      <c r="G791" s="31" t="s">
        <v>179</v>
      </c>
      <c r="H791" s="31" t="s">
        <v>584</v>
      </c>
      <c r="I791" s="31">
        <v>2.35</v>
      </c>
      <c r="J791" s="31">
        <f t="shared" si="25"/>
        <v>2.35</v>
      </c>
      <c r="K791" s="31"/>
      <c r="L791" s="31"/>
    </row>
    <row r="792" spans="1:12" x14ac:dyDescent="0.45">
      <c r="A792" s="31" t="str">
        <f t="shared" si="26"/>
        <v>E10000019_Low level mental health spend per child 18/19</v>
      </c>
      <c r="B792" s="31" t="s">
        <v>345</v>
      </c>
      <c r="C792" s="31" t="s">
        <v>696</v>
      </c>
      <c r="D792" s="31" t="s">
        <v>474</v>
      </c>
      <c r="E792" s="31" t="s">
        <v>475</v>
      </c>
      <c r="F792" s="31" t="s">
        <v>217</v>
      </c>
      <c r="G792" s="31" t="s">
        <v>179</v>
      </c>
      <c r="H792" s="31" t="s">
        <v>584</v>
      </c>
      <c r="I792" s="31">
        <v>34.64</v>
      </c>
      <c r="J792" s="31">
        <f t="shared" si="25"/>
        <v>34.64</v>
      </c>
      <c r="K792" s="31"/>
      <c r="L792" s="31"/>
    </row>
    <row r="793" spans="1:12" x14ac:dyDescent="0.45">
      <c r="A793" s="31" t="str">
        <f t="shared" si="26"/>
        <v>E10000020_Low level mental health spend per child 18/19</v>
      </c>
      <c r="B793" s="31" t="s">
        <v>361</v>
      </c>
      <c r="C793" s="31" t="s">
        <v>697</v>
      </c>
      <c r="D793" s="31" t="s">
        <v>474</v>
      </c>
      <c r="E793" s="31" t="s">
        <v>475</v>
      </c>
      <c r="F793" s="31" t="s">
        <v>217</v>
      </c>
      <c r="G793" s="31" t="s">
        <v>179</v>
      </c>
      <c r="H793" s="31" t="s">
        <v>584</v>
      </c>
      <c r="I793" s="31">
        <v>5.77</v>
      </c>
      <c r="J793" s="31">
        <f t="shared" si="25"/>
        <v>5.77</v>
      </c>
      <c r="K793" s="31"/>
      <c r="L793" s="31"/>
    </row>
    <row r="794" spans="1:12" x14ac:dyDescent="0.45">
      <c r="A794" s="31" t="str">
        <f t="shared" si="26"/>
        <v>E10000021_Low level mental health spend per child 18/19</v>
      </c>
      <c r="B794" s="31" t="s">
        <v>371</v>
      </c>
      <c r="C794" s="31" t="s">
        <v>372</v>
      </c>
      <c r="D794" s="31" t="s">
        <v>474</v>
      </c>
      <c r="E794" s="31" t="s">
        <v>475</v>
      </c>
      <c r="F794" s="31" t="s">
        <v>217</v>
      </c>
      <c r="G794" s="31" t="s">
        <v>179</v>
      </c>
      <c r="H794" s="31" t="s">
        <v>584</v>
      </c>
      <c r="I794" s="31">
        <v>3.58</v>
      </c>
      <c r="J794" s="31">
        <f t="shared" si="25"/>
        <v>3.58</v>
      </c>
      <c r="K794" s="31"/>
      <c r="L794" s="31"/>
    </row>
    <row r="795" spans="1:12" x14ac:dyDescent="0.45">
      <c r="A795" s="31" t="str">
        <f t="shared" si="26"/>
        <v>E10000023_Low level mental health spend per child 18/19</v>
      </c>
      <c r="B795" s="31" t="s">
        <v>369</v>
      </c>
      <c r="C795" s="31" t="s">
        <v>698</v>
      </c>
      <c r="D795" s="31" t="s">
        <v>474</v>
      </c>
      <c r="E795" s="31" t="s">
        <v>475</v>
      </c>
      <c r="F795" s="31" t="s">
        <v>217</v>
      </c>
      <c r="G795" s="31" t="s">
        <v>179</v>
      </c>
      <c r="H795" s="31" t="s">
        <v>584</v>
      </c>
      <c r="I795" s="31">
        <v>4.9000000000000004</v>
      </c>
      <c r="J795" s="31">
        <f t="shared" si="25"/>
        <v>4.9000000000000004</v>
      </c>
      <c r="K795" s="31"/>
      <c r="L795" s="31"/>
    </row>
    <row r="796" spans="1:12" x14ac:dyDescent="0.45">
      <c r="A796" s="31" t="str">
        <f t="shared" si="26"/>
        <v>E10000024_Low level mental health spend per child 18/19</v>
      </c>
      <c r="B796" s="31" t="s">
        <v>572</v>
      </c>
      <c r="C796" s="31" t="s">
        <v>699</v>
      </c>
      <c r="D796" s="31" t="s">
        <v>474</v>
      </c>
      <c r="E796" s="31" t="s">
        <v>475</v>
      </c>
      <c r="F796" s="31" t="s">
        <v>217</v>
      </c>
      <c r="G796" s="31" t="s">
        <v>179</v>
      </c>
      <c r="H796" s="31" t="s">
        <v>584</v>
      </c>
      <c r="I796" s="31">
        <v>2.29</v>
      </c>
      <c r="J796" s="31">
        <f t="shared" si="25"/>
        <v>2.29</v>
      </c>
      <c r="K796" s="31"/>
      <c r="L796" s="31"/>
    </row>
    <row r="797" spans="1:12" x14ac:dyDescent="0.45">
      <c r="A797" s="31" t="str">
        <f t="shared" si="26"/>
        <v>E10000027_Low level mental health spend per child 18/19</v>
      </c>
      <c r="B797" s="31" t="s">
        <v>406</v>
      </c>
      <c r="C797" s="31" t="s">
        <v>700</v>
      </c>
      <c r="D797" s="31" t="s">
        <v>474</v>
      </c>
      <c r="E797" s="31" t="s">
        <v>475</v>
      </c>
      <c r="F797" s="31" t="s">
        <v>217</v>
      </c>
      <c r="G797" s="31" t="s">
        <v>179</v>
      </c>
      <c r="H797" s="31" t="s">
        <v>584</v>
      </c>
      <c r="I797" s="31">
        <v>4.74</v>
      </c>
      <c r="J797" s="31">
        <f t="shared" si="25"/>
        <v>4.74</v>
      </c>
      <c r="K797" s="31"/>
      <c r="L797" s="31"/>
    </row>
    <row r="798" spans="1:12" x14ac:dyDescent="0.45">
      <c r="A798" s="31" t="str">
        <f t="shared" si="26"/>
        <v>E10000028_Low level mental health spend per child 18/19</v>
      </c>
      <c r="B798" s="31" t="s">
        <v>418</v>
      </c>
      <c r="C798" s="31" t="s">
        <v>701</v>
      </c>
      <c r="D798" s="31" t="s">
        <v>474</v>
      </c>
      <c r="E798" s="31" t="s">
        <v>475</v>
      </c>
      <c r="F798" s="31" t="s">
        <v>217</v>
      </c>
      <c r="G798" s="31" t="s">
        <v>179</v>
      </c>
      <c r="H798" s="31" t="s">
        <v>584</v>
      </c>
      <c r="I798" s="31">
        <v>57.31</v>
      </c>
      <c r="J798" s="31">
        <f t="shared" si="25"/>
        <v>57.31</v>
      </c>
      <c r="K798" s="31"/>
      <c r="L798" s="31"/>
    </row>
    <row r="799" spans="1:12" x14ac:dyDescent="0.45">
      <c r="A799" s="31" t="str">
        <f t="shared" si="26"/>
        <v>E10000029_Low level mental health spend per child 18/19</v>
      </c>
      <c r="B799" s="31" t="s">
        <v>426</v>
      </c>
      <c r="C799" s="31" t="s">
        <v>702</v>
      </c>
      <c r="D799" s="31" t="s">
        <v>474</v>
      </c>
      <c r="E799" s="31" t="s">
        <v>475</v>
      </c>
      <c r="F799" s="31" t="s">
        <v>217</v>
      </c>
      <c r="G799" s="31" t="s">
        <v>179</v>
      </c>
      <c r="H799" s="31" t="s">
        <v>584</v>
      </c>
      <c r="I799" s="31">
        <v>6.89</v>
      </c>
      <c r="J799" s="31">
        <f t="shared" si="25"/>
        <v>6.89</v>
      </c>
      <c r="K799" s="31"/>
      <c r="L799" s="31"/>
    </row>
    <row r="800" spans="1:12" x14ac:dyDescent="0.45">
      <c r="A800" s="31" t="str">
        <f t="shared" si="26"/>
        <v>E10000030_Low level mental health spend per child 18/19</v>
      </c>
      <c r="B800" s="31" t="s">
        <v>430</v>
      </c>
      <c r="C800" s="31" t="s">
        <v>703</v>
      </c>
      <c r="D800" s="31" t="s">
        <v>474</v>
      </c>
      <c r="E800" s="31" t="s">
        <v>475</v>
      </c>
      <c r="F800" s="31" t="s">
        <v>217</v>
      </c>
      <c r="G800" s="31" t="s">
        <v>179</v>
      </c>
      <c r="H800" s="31" t="s">
        <v>584</v>
      </c>
      <c r="I800" s="31">
        <v>14.77</v>
      </c>
      <c r="J800" s="31">
        <f t="shared" si="25"/>
        <v>14.77</v>
      </c>
      <c r="K800" s="31"/>
      <c r="L800" s="31"/>
    </row>
    <row r="801" spans="1:12" x14ac:dyDescent="0.45">
      <c r="A801" s="31" t="str">
        <f t="shared" si="26"/>
        <v>E10000032_Low level mental health spend per child 18/19</v>
      </c>
      <c r="B801" s="31" t="s">
        <v>458</v>
      </c>
      <c r="C801" s="31" t="s">
        <v>704</v>
      </c>
      <c r="D801" s="31" t="s">
        <v>474</v>
      </c>
      <c r="E801" s="31" t="s">
        <v>475</v>
      </c>
      <c r="F801" s="31" t="s">
        <v>217</v>
      </c>
      <c r="G801" s="31" t="s">
        <v>179</v>
      </c>
      <c r="H801" s="31" t="s">
        <v>584</v>
      </c>
      <c r="I801" s="31">
        <v>4.97</v>
      </c>
      <c r="J801" s="31">
        <f t="shared" si="25"/>
        <v>4.97</v>
      </c>
      <c r="K801" s="31"/>
      <c r="L801" s="31"/>
    </row>
    <row r="802" spans="1:12" s="31" customFormat="1" x14ac:dyDescent="0.45">
      <c r="A802" s="31" t="str">
        <f t="shared" si="26"/>
        <v>E06000048_Low level mental health spend per child 18/19</v>
      </c>
      <c r="B802" s="31" t="s">
        <v>484</v>
      </c>
      <c r="C802" s="31" t="s">
        <v>705</v>
      </c>
      <c r="D802" s="31" t="s">
        <v>474</v>
      </c>
      <c r="E802" s="31" t="s">
        <v>475</v>
      </c>
      <c r="F802" s="31" t="s">
        <v>217</v>
      </c>
      <c r="G802" s="31" t="s">
        <v>179</v>
      </c>
      <c r="H802" s="31" t="s">
        <v>584</v>
      </c>
      <c r="I802" s="31" t="s">
        <v>70</v>
      </c>
      <c r="J802" s="31" t="s">
        <v>70</v>
      </c>
    </row>
    <row r="803" spans="1:12" x14ac:dyDescent="0.45">
      <c r="A803" s="31" t="str">
        <f t="shared" si="26"/>
        <v>E10000034_Low level mental health spend per child 18/19</v>
      </c>
      <c r="B803" s="31" t="s">
        <v>470</v>
      </c>
      <c r="C803" s="31" t="s">
        <v>706</v>
      </c>
      <c r="D803" s="31" t="s">
        <v>474</v>
      </c>
      <c r="E803" s="31" t="s">
        <v>475</v>
      </c>
      <c r="F803" s="31" t="s">
        <v>217</v>
      </c>
      <c r="G803" s="31" t="s">
        <v>179</v>
      </c>
      <c r="H803" s="31" t="s">
        <v>584</v>
      </c>
      <c r="I803" s="31">
        <v>4.55</v>
      </c>
      <c r="J803" s="31">
        <f t="shared" si="25"/>
        <v>4.55</v>
      </c>
      <c r="K803" s="31"/>
      <c r="L803" s="31"/>
    </row>
    <row r="804" spans="1:12" x14ac:dyDescent="0.45">
      <c r="A804" s="31" t="str">
        <f t="shared" si="26"/>
        <v>E06000001_LRF adequacy rating</v>
      </c>
      <c r="B804" s="31" t="s">
        <v>313</v>
      </c>
      <c r="C804" s="31" t="s">
        <v>314</v>
      </c>
      <c r="D804" s="31" t="s">
        <v>474</v>
      </c>
      <c r="E804" s="31" t="s">
        <v>475</v>
      </c>
      <c r="F804" s="31" t="s">
        <v>707</v>
      </c>
      <c r="G804" s="31" t="s">
        <v>708</v>
      </c>
      <c r="H804" s="31" t="s">
        <v>231</v>
      </c>
      <c r="I804" s="31"/>
      <c r="J804" s="31" t="str">
        <f t="shared" si="25"/>
        <v>N/A</v>
      </c>
      <c r="K804" s="31"/>
      <c r="L804" s="31"/>
    </row>
    <row r="805" spans="1:12" x14ac:dyDescent="0.45">
      <c r="A805" s="31" t="str">
        <f t="shared" si="26"/>
        <v>E06000002,E06000003_LRF adequacy rating</v>
      </c>
      <c r="B805" s="31" t="s">
        <v>709</v>
      </c>
      <c r="C805" s="31" t="s">
        <v>710</v>
      </c>
      <c r="D805" s="31" t="s">
        <v>474</v>
      </c>
      <c r="E805" s="31" t="s">
        <v>475</v>
      </c>
      <c r="F805" s="31" t="s">
        <v>707</v>
      </c>
      <c r="G805" s="31" t="s">
        <v>708</v>
      </c>
      <c r="H805" s="31" t="s">
        <v>231</v>
      </c>
      <c r="I805" s="31"/>
      <c r="J805" s="31" t="str">
        <f t="shared" si="25"/>
        <v>N/A</v>
      </c>
      <c r="K805" s="31"/>
      <c r="L805" s="31"/>
    </row>
    <row r="806" spans="1:12" x14ac:dyDescent="0.45">
      <c r="A806" s="31" t="str">
        <f t="shared" si="26"/>
        <v>E06000004_LRF adequacy rating</v>
      </c>
      <c r="B806" s="31" t="s">
        <v>422</v>
      </c>
      <c r="C806" s="31" t="s">
        <v>587</v>
      </c>
      <c r="D806" s="31" t="s">
        <v>474</v>
      </c>
      <c r="E806" s="31" t="s">
        <v>475</v>
      </c>
      <c r="F806" s="31" t="s">
        <v>707</v>
      </c>
      <c r="G806" s="31" t="s">
        <v>708</v>
      </c>
      <c r="H806" s="31" t="s">
        <v>231</v>
      </c>
      <c r="I806" s="31"/>
      <c r="J806" s="31" t="str">
        <f t="shared" si="25"/>
        <v>N/A</v>
      </c>
      <c r="K806" s="31"/>
      <c r="L806" s="31"/>
    </row>
    <row r="807" spans="1:12" x14ac:dyDescent="0.45">
      <c r="A807" s="31" t="str">
        <f t="shared" si="26"/>
        <v>E06000005_LRF adequacy rating</v>
      </c>
      <c r="B807" s="31" t="s">
        <v>287</v>
      </c>
      <c r="C807" s="31" t="s">
        <v>588</v>
      </c>
      <c r="D807" s="31" t="s">
        <v>474</v>
      </c>
      <c r="E807" s="31" t="s">
        <v>475</v>
      </c>
      <c r="F807" s="31" t="s">
        <v>707</v>
      </c>
      <c r="G807" s="31" t="s">
        <v>708</v>
      </c>
      <c r="H807" s="31" t="s">
        <v>231</v>
      </c>
      <c r="I807" s="31"/>
      <c r="J807" s="31" t="str">
        <f t="shared" si="25"/>
        <v>N/A</v>
      </c>
      <c r="K807" s="31"/>
      <c r="L807" s="31"/>
    </row>
    <row r="808" spans="1:12" x14ac:dyDescent="0.45">
      <c r="A808" s="31" t="str">
        <f t="shared" si="26"/>
        <v>E06000006_LRF adequacy rating</v>
      </c>
      <c r="B808" s="31" t="s">
        <v>531</v>
      </c>
      <c r="C808" s="31" t="s">
        <v>589</v>
      </c>
      <c r="D808" s="31" t="s">
        <v>474</v>
      </c>
      <c r="E808" s="31" t="s">
        <v>475</v>
      </c>
      <c r="F808" s="31" t="s">
        <v>707</v>
      </c>
      <c r="G808" s="31" t="s">
        <v>708</v>
      </c>
      <c r="H808" s="31" t="s">
        <v>231</v>
      </c>
      <c r="I808" s="31"/>
      <c r="J808" s="31" t="str">
        <f t="shared" si="25"/>
        <v>N/A</v>
      </c>
      <c r="K808" s="31"/>
      <c r="L808" s="31"/>
    </row>
    <row r="809" spans="1:12" x14ac:dyDescent="0.45">
      <c r="A809" s="31" t="str">
        <f t="shared" si="26"/>
        <v>E06000007_LRF adequacy rating</v>
      </c>
      <c r="B809" s="31" t="s">
        <v>452</v>
      </c>
      <c r="C809" s="31" t="s">
        <v>590</v>
      </c>
      <c r="D809" s="31" t="s">
        <v>474</v>
      </c>
      <c r="E809" s="31" t="s">
        <v>475</v>
      </c>
      <c r="F809" s="31" t="s">
        <v>707</v>
      </c>
      <c r="G809" s="31" t="s">
        <v>708</v>
      </c>
      <c r="H809" s="31" t="s">
        <v>231</v>
      </c>
      <c r="I809" s="31"/>
      <c r="J809" s="31" t="str">
        <f t="shared" si="25"/>
        <v>N/A</v>
      </c>
      <c r="K809" s="31"/>
      <c r="L809" s="31"/>
    </row>
    <row r="810" spans="1:12" x14ac:dyDescent="0.45">
      <c r="A810" s="31" t="str">
        <f t="shared" si="26"/>
        <v>E06000008_LRF adequacy rating</v>
      </c>
      <c r="B810" s="31" t="s">
        <v>247</v>
      </c>
      <c r="C810" s="31" t="s">
        <v>591</v>
      </c>
      <c r="D810" s="31" t="s">
        <v>474</v>
      </c>
      <c r="E810" s="31" t="s">
        <v>475</v>
      </c>
      <c r="F810" s="31" t="s">
        <v>707</v>
      </c>
      <c r="G810" s="31" t="s">
        <v>708</v>
      </c>
      <c r="H810" s="31" t="s">
        <v>231</v>
      </c>
      <c r="I810" s="31"/>
      <c r="J810" s="31" t="str">
        <f t="shared" ref="J810:J873" si="27">IF(ISNUMBER(I810),I810,"N/A")</f>
        <v>N/A</v>
      </c>
      <c r="K810" s="31"/>
      <c r="L810" s="31"/>
    </row>
    <row r="811" spans="1:12" x14ac:dyDescent="0.45">
      <c r="A811" s="31" t="str">
        <f t="shared" si="26"/>
        <v>E06000009_LRF adequacy rating</v>
      </c>
      <c r="B811" s="31" t="s">
        <v>249</v>
      </c>
      <c r="C811" s="31" t="s">
        <v>592</v>
      </c>
      <c r="D811" s="31" t="s">
        <v>474</v>
      </c>
      <c r="E811" s="31" t="s">
        <v>475</v>
      </c>
      <c r="F811" s="31" t="s">
        <v>707</v>
      </c>
      <c r="G811" s="31" t="s">
        <v>708</v>
      </c>
      <c r="H811" s="31" t="s">
        <v>231</v>
      </c>
      <c r="I811" s="31"/>
      <c r="J811" s="31" t="str">
        <f t="shared" si="27"/>
        <v>N/A</v>
      </c>
      <c r="K811" s="31"/>
      <c r="L811" s="31"/>
    </row>
    <row r="812" spans="1:12" x14ac:dyDescent="0.45">
      <c r="A812" s="31" t="str">
        <f t="shared" si="26"/>
        <v>E06000010_LRF adequacy rating</v>
      </c>
      <c r="B812" s="31" t="s">
        <v>329</v>
      </c>
      <c r="C812" s="31" t="s">
        <v>593</v>
      </c>
      <c r="D812" s="31" t="s">
        <v>474</v>
      </c>
      <c r="E812" s="31" t="s">
        <v>475</v>
      </c>
      <c r="F812" s="31" t="s">
        <v>707</v>
      </c>
      <c r="G812" s="31" t="s">
        <v>708</v>
      </c>
      <c r="H812" s="31" t="s">
        <v>231</v>
      </c>
      <c r="I812" s="31"/>
      <c r="J812" s="31" t="str">
        <f t="shared" si="27"/>
        <v>N/A</v>
      </c>
      <c r="K812" s="31"/>
      <c r="L812" s="31"/>
    </row>
    <row r="813" spans="1:12" x14ac:dyDescent="0.45">
      <c r="A813" s="31" t="str">
        <f t="shared" si="26"/>
        <v>E06000011_LRF adequacy rating</v>
      </c>
      <c r="B813" s="31" t="s">
        <v>514</v>
      </c>
      <c r="C813" s="31" t="s">
        <v>594</v>
      </c>
      <c r="D813" s="31" t="s">
        <v>474</v>
      </c>
      <c r="E813" s="31" t="s">
        <v>475</v>
      </c>
      <c r="F813" s="31" t="s">
        <v>707</v>
      </c>
      <c r="G813" s="31" t="s">
        <v>708</v>
      </c>
      <c r="H813" s="31" t="s">
        <v>231</v>
      </c>
      <c r="I813" s="31"/>
      <c r="J813" s="31" t="str">
        <f t="shared" si="27"/>
        <v>N/A</v>
      </c>
      <c r="K813" s="31"/>
      <c r="L813" s="31"/>
    </row>
    <row r="814" spans="1:12" x14ac:dyDescent="0.45">
      <c r="A814" s="31" t="str">
        <f t="shared" si="26"/>
        <v>E06000013_LRF adequacy rating</v>
      </c>
      <c r="B814" s="31" t="s">
        <v>365</v>
      </c>
      <c r="C814" s="31" t="s">
        <v>366</v>
      </c>
      <c r="D814" s="31" t="s">
        <v>474</v>
      </c>
      <c r="E814" s="31" t="s">
        <v>475</v>
      </c>
      <c r="F814" s="31" t="s">
        <v>707</v>
      </c>
      <c r="G814" s="31" t="s">
        <v>708</v>
      </c>
      <c r="H814" s="31" t="s">
        <v>231</v>
      </c>
      <c r="I814" s="31"/>
      <c r="J814" s="31" t="str">
        <f t="shared" si="27"/>
        <v>N/A</v>
      </c>
      <c r="K814" s="31"/>
      <c r="L814" s="31"/>
    </row>
    <row r="815" spans="1:12" x14ac:dyDescent="0.45">
      <c r="A815" s="31" t="str">
        <f t="shared" si="26"/>
        <v>E06000014_LRF adequacy rating</v>
      </c>
      <c r="B815" s="31" t="s">
        <v>472</v>
      </c>
      <c r="C815" s="31" t="s">
        <v>595</v>
      </c>
      <c r="D815" s="31" t="s">
        <v>474</v>
      </c>
      <c r="E815" s="31" t="s">
        <v>475</v>
      </c>
      <c r="F815" s="31" t="s">
        <v>707</v>
      </c>
      <c r="G815" s="31" t="s">
        <v>708</v>
      </c>
      <c r="H815" s="31" t="s">
        <v>231</v>
      </c>
      <c r="I815" s="31"/>
      <c r="J815" s="31" t="str">
        <f t="shared" si="27"/>
        <v>N/A</v>
      </c>
      <c r="K815" s="31"/>
      <c r="L815" s="31"/>
    </row>
    <row r="816" spans="1:12" x14ac:dyDescent="0.45">
      <c r="A816" s="31" t="str">
        <f t="shared" si="26"/>
        <v>E06000015,E10000007_LRF adequacy rating</v>
      </c>
      <c r="B816" s="31" t="s">
        <v>711</v>
      </c>
      <c r="C816" s="31" t="s">
        <v>712</v>
      </c>
      <c r="D816" s="31" t="s">
        <v>474</v>
      </c>
      <c r="E816" s="31" t="s">
        <v>475</v>
      </c>
      <c r="F816" s="31" t="s">
        <v>707</v>
      </c>
      <c r="G816" s="31" t="s">
        <v>708</v>
      </c>
      <c r="H816" s="31" t="s">
        <v>231</v>
      </c>
      <c r="I816" s="31"/>
      <c r="J816" s="31" t="str">
        <f t="shared" si="27"/>
        <v>N/A</v>
      </c>
      <c r="K816" s="31"/>
      <c r="L816" s="31"/>
    </row>
    <row r="817" spans="1:12" x14ac:dyDescent="0.45">
      <c r="A817" s="31" t="str">
        <f t="shared" si="26"/>
        <v>E06000016_LRF adequacy rating</v>
      </c>
      <c r="B817" s="31" t="s">
        <v>341</v>
      </c>
      <c r="C817" s="31" t="s">
        <v>598</v>
      </c>
      <c r="D817" s="31" t="s">
        <v>474</v>
      </c>
      <c r="E817" s="31" t="s">
        <v>475</v>
      </c>
      <c r="F817" s="31" t="s">
        <v>707</v>
      </c>
      <c r="G817" s="31" t="s">
        <v>708</v>
      </c>
      <c r="H817" s="31" t="s">
        <v>231</v>
      </c>
      <c r="I817" s="31"/>
      <c r="J817" s="31" t="str">
        <f t="shared" si="27"/>
        <v>N/A</v>
      </c>
      <c r="K817" s="31"/>
      <c r="L817" s="31"/>
    </row>
    <row r="818" spans="1:12" x14ac:dyDescent="0.45">
      <c r="A818" s="31" t="str">
        <f t="shared" si="26"/>
        <v>E06000017_LRF adequacy rating</v>
      </c>
      <c r="B818" s="31" t="s">
        <v>548</v>
      </c>
      <c r="C818" s="31" t="s">
        <v>599</v>
      </c>
      <c r="D818" s="31" t="s">
        <v>474</v>
      </c>
      <c r="E818" s="31" t="s">
        <v>475</v>
      </c>
      <c r="F818" s="31" t="s">
        <v>707</v>
      </c>
      <c r="G818" s="31" t="s">
        <v>708</v>
      </c>
      <c r="H818" s="31" t="s">
        <v>231</v>
      </c>
      <c r="I818" s="31"/>
      <c r="J818" s="31" t="str">
        <f t="shared" si="27"/>
        <v>N/A</v>
      </c>
      <c r="K818" s="31"/>
      <c r="L818" s="31"/>
    </row>
    <row r="819" spans="1:12" x14ac:dyDescent="0.45">
      <c r="A819" s="31" t="str">
        <f t="shared" si="26"/>
        <v>E06000018_LRF adequacy rating</v>
      </c>
      <c r="B819" s="31" t="s">
        <v>373</v>
      </c>
      <c r="C819" s="31" t="s">
        <v>600</v>
      </c>
      <c r="D819" s="31" t="s">
        <v>474</v>
      </c>
      <c r="E819" s="31" t="s">
        <v>475</v>
      </c>
      <c r="F819" s="31" t="s">
        <v>707</v>
      </c>
      <c r="G819" s="31" t="s">
        <v>708</v>
      </c>
      <c r="H819" s="31" t="s">
        <v>231</v>
      </c>
      <c r="I819" s="31"/>
      <c r="J819" s="31" t="str">
        <f t="shared" si="27"/>
        <v>N/A</v>
      </c>
      <c r="K819" s="31"/>
      <c r="L819" s="31"/>
    </row>
    <row r="820" spans="1:12" x14ac:dyDescent="0.45">
      <c r="A820" s="31" t="str">
        <f t="shared" si="26"/>
        <v>E06000019_LRF adequacy rating</v>
      </c>
      <c r="B820" s="31" t="s">
        <v>317</v>
      </c>
      <c r="C820" s="31" t="s">
        <v>601</v>
      </c>
      <c r="D820" s="31" t="s">
        <v>474</v>
      </c>
      <c r="E820" s="31" t="s">
        <v>475</v>
      </c>
      <c r="F820" s="31" t="s">
        <v>707</v>
      </c>
      <c r="G820" s="31" t="s">
        <v>708</v>
      </c>
      <c r="H820" s="31" t="s">
        <v>231</v>
      </c>
      <c r="I820" s="31"/>
      <c r="J820" s="31" t="str">
        <f t="shared" si="27"/>
        <v>N/A</v>
      </c>
      <c r="K820" s="31"/>
      <c r="L820" s="31"/>
    </row>
    <row r="821" spans="1:12" x14ac:dyDescent="0.45">
      <c r="A821" s="31" t="str">
        <f t="shared" si="26"/>
        <v>E06000020_LRF adequacy rating</v>
      </c>
      <c r="B821" s="31" t="s">
        <v>570</v>
      </c>
      <c r="C821" s="31" t="s">
        <v>602</v>
      </c>
      <c r="D821" s="31" t="s">
        <v>474</v>
      </c>
      <c r="E821" s="31" t="s">
        <v>475</v>
      </c>
      <c r="F821" s="31" t="s">
        <v>707</v>
      </c>
      <c r="G821" s="31" t="s">
        <v>708</v>
      </c>
      <c r="H821" s="31" t="s">
        <v>231</v>
      </c>
      <c r="I821" s="31"/>
      <c r="J821" s="31" t="str">
        <f t="shared" si="27"/>
        <v>N/A</v>
      </c>
      <c r="K821" s="31"/>
      <c r="L821" s="31"/>
    </row>
    <row r="822" spans="1:12" x14ac:dyDescent="0.45">
      <c r="A822" s="31" t="str">
        <f t="shared" si="26"/>
        <v>E06000021_LRF adequacy rating</v>
      </c>
      <c r="B822" s="31" t="s">
        <v>424</v>
      </c>
      <c r="C822" s="31" t="s">
        <v>603</v>
      </c>
      <c r="D822" s="31" t="s">
        <v>474</v>
      </c>
      <c r="E822" s="31" t="s">
        <v>475</v>
      </c>
      <c r="F822" s="31" t="s">
        <v>707</v>
      </c>
      <c r="G822" s="31" t="s">
        <v>708</v>
      </c>
      <c r="H822" s="31" t="s">
        <v>231</v>
      </c>
      <c r="I822" s="31"/>
      <c r="J822" s="31" t="str">
        <f t="shared" si="27"/>
        <v>N/A</v>
      </c>
      <c r="K822" s="31"/>
      <c r="L822" s="31"/>
    </row>
    <row r="823" spans="1:12" x14ac:dyDescent="0.45">
      <c r="A823" s="31" t="str">
        <f t="shared" si="26"/>
        <v>E06000022_LRF adequacy rating</v>
      </c>
      <c r="B823" s="31" t="s">
        <v>238</v>
      </c>
      <c r="C823" s="31" t="s">
        <v>604</v>
      </c>
      <c r="D823" s="31" t="s">
        <v>474</v>
      </c>
      <c r="E823" s="31" t="s">
        <v>475</v>
      </c>
      <c r="F823" s="31" t="s">
        <v>707</v>
      </c>
      <c r="G823" s="31" t="s">
        <v>708</v>
      </c>
      <c r="H823" s="31" t="s">
        <v>231</v>
      </c>
      <c r="I823" s="31"/>
      <c r="J823" s="31" t="str">
        <f t="shared" si="27"/>
        <v>N/A</v>
      </c>
      <c r="K823" s="31"/>
      <c r="L823" s="31"/>
    </row>
    <row r="824" spans="1:12" x14ac:dyDescent="0.45">
      <c r="A824" s="31" t="str">
        <f t="shared" si="26"/>
        <v>E06000023_LRF adequacy rating</v>
      </c>
      <c r="B824" s="31" t="s">
        <v>265</v>
      </c>
      <c r="C824" s="31" t="s">
        <v>605</v>
      </c>
      <c r="D824" s="31" t="s">
        <v>474</v>
      </c>
      <c r="E824" s="31" t="s">
        <v>475</v>
      </c>
      <c r="F824" s="31" t="s">
        <v>707</v>
      </c>
      <c r="G824" s="31" t="s">
        <v>708</v>
      </c>
      <c r="H824" s="31" t="s">
        <v>231</v>
      </c>
      <c r="I824" s="31"/>
      <c r="J824" s="31" t="str">
        <f t="shared" si="27"/>
        <v>N/A</v>
      </c>
      <c r="K824" s="31"/>
      <c r="L824" s="31"/>
    </row>
    <row r="825" spans="1:12" x14ac:dyDescent="0.45">
      <c r="A825" s="31" t="str">
        <f t="shared" si="26"/>
        <v>E06000024_LRF adequacy rating</v>
      </c>
      <c r="B825" s="31" t="s">
        <v>367</v>
      </c>
      <c r="C825" s="31" t="s">
        <v>606</v>
      </c>
      <c r="D825" s="31" t="s">
        <v>474</v>
      </c>
      <c r="E825" s="31" t="s">
        <v>475</v>
      </c>
      <c r="F825" s="31" t="s">
        <v>707</v>
      </c>
      <c r="G825" s="31" t="s">
        <v>708</v>
      </c>
      <c r="H825" s="31" t="s">
        <v>231</v>
      </c>
      <c r="I825" s="31"/>
      <c r="J825" s="31" t="str">
        <f t="shared" si="27"/>
        <v>N/A</v>
      </c>
      <c r="K825" s="31"/>
      <c r="L825" s="31"/>
    </row>
    <row r="826" spans="1:12" x14ac:dyDescent="0.45">
      <c r="A826" s="31" t="str">
        <f t="shared" si="26"/>
        <v>E06000026_LRF adequacy rating</v>
      </c>
      <c r="B826" s="31" t="s">
        <v>381</v>
      </c>
      <c r="C826" s="31" t="s">
        <v>607</v>
      </c>
      <c r="D826" s="31" t="s">
        <v>474</v>
      </c>
      <c r="E826" s="31" t="s">
        <v>475</v>
      </c>
      <c r="F826" s="31" t="s">
        <v>707</v>
      </c>
      <c r="G826" s="31" t="s">
        <v>708</v>
      </c>
      <c r="H826" s="31" t="s">
        <v>231</v>
      </c>
      <c r="I826" s="31"/>
      <c r="J826" s="31" t="str">
        <f t="shared" si="27"/>
        <v>N/A</v>
      </c>
      <c r="K826" s="31"/>
      <c r="L826" s="31"/>
    </row>
    <row r="827" spans="1:12" x14ac:dyDescent="0.45">
      <c r="A827" s="31" t="str">
        <f t="shared" si="26"/>
        <v>E06000027_LRF adequacy rating</v>
      </c>
      <c r="B827" s="31" t="s">
        <v>438</v>
      </c>
      <c r="C827" s="31" t="s">
        <v>608</v>
      </c>
      <c r="D827" s="31" t="s">
        <v>474</v>
      </c>
      <c r="E827" s="31" t="s">
        <v>475</v>
      </c>
      <c r="F827" s="31" t="s">
        <v>707</v>
      </c>
      <c r="G827" s="31" t="s">
        <v>708</v>
      </c>
      <c r="H827" s="31" t="s">
        <v>231</v>
      </c>
      <c r="I827" s="31"/>
      <c r="J827" s="31" t="str">
        <f t="shared" si="27"/>
        <v>N/A</v>
      </c>
      <c r="K827" s="31"/>
      <c r="L827" s="31"/>
    </row>
    <row r="828" spans="1:12" x14ac:dyDescent="0.45">
      <c r="A828" s="31" t="str">
        <f t="shared" si="26"/>
        <v>E06000028_LRF adequacy rating</v>
      </c>
      <c r="B828" s="31" t="s">
        <v>254</v>
      </c>
      <c r="C828" s="31" t="s">
        <v>609</v>
      </c>
      <c r="D828" s="31" t="s">
        <v>474</v>
      </c>
      <c r="E828" s="31" t="s">
        <v>475</v>
      </c>
      <c r="F828" s="31" t="s">
        <v>707</v>
      </c>
      <c r="G828" s="31" t="s">
        <v>708</v>
      </c>
      <c r="H828" s="31" t="s">
        <v>231</v>
      </c>
      <c r="I828" s="31"/>
      <c r="J828" s="31" t="str">
        <f t="shared" si="27"/>
        <v>N/A</v>
      </c>
      <c r="K828" s="31"/>
      <c r="L828" s="31"/>
    </row>
    <row r="829" spans="1:12" x14ac:dyDescent="0.45">
      <c r="A829" s="31" t="str">
        <f t="shared" si="26"/>
        <v>E06000029_LRF adequacy rating</v>
      </c>
      <c r="B829" s="31" t="s">
        <v>543</v>
      </c>
      <c r="C829" s="31" t="s">
        <v>610</v>
      </c>
      <c r="D829" s="31" t="s">
        <v>474</v>
      </c>
      <c r="E829" s="31" t="s">
        <v>475</v>
      </c>
      <c r="F829" s="31" t="s">
        <v>707</v>
      </c>
      <c r="G829" s="31" t="s">
        <v>708</v>
      </c>
      <c r="H829" s="31" t="s">
        <v>231</v>
      </c>
      <c r="I829" s="31"/>
      <c r="J829" s="31" t="str">
        <f t="shared" si="27"/>
        <v>N/A</v>
      </c>
      <c r="K829" s="31"/>
      <c r="L829" s="31"/>
    </row>
    <row r="830" spans="1:12" x14ac:dyDescent="0.45">
      <c r="A830" s="31" t="str">
        <f t="shared" si="26"/>
        <v>E06000030_LRF adequacy rating</v>
      </c>
      <c r="B830" s="31" t="s">
        <v>434</v>
      </c>
      <c r="C830" s="31" t="s">
        <v>611</v>
      </c>
      <c r="D830" s="31" t="s">
        <v>474</v>
      </c>
      <c r="E830" s="31" t="s">
        <v>475</v>
      </c>
      <c r="F830" s="31" t="s">
        <v>707</v>
      </c>
      <c r="G830" s="31" t="s">
        <v>708</v>
      </c>
      <c r="H830" s="31" t="s">
        <v>231</v>
      </c>
      <c r="I830" s="31"/>
      <c r="J830" s="31" t="str">
        <f t="shared" si="27"/>
        <v>N/A</v>
      </c>
      <c r="K830" s="31"/>
      <c r="L830" s="31"/>
    </row>
    <row r="831" spans="1:12" x14ac:dyDescent="0.45">
      <c r="A831" s="31" t="str">
        <f t="shared" si="26"/>
        <v>E06000033_LRF adequacy rating</v>
      </c>
      <c r="B831" s="31" t="s">
        <v>412</v>
      </c>
      <c r="C831" s="31" t="s">
        <v>413</v>
      </c>
      <c r="D831" s="31" t="s">
        <v>474</v>
      </c>
      <c r="E831" s="31" t="s">
        <v>475</v>
      </c>
      <c r="F831" s="31" t="s">
        <v>707</v>
      </c>
      <c r="G831" s="31" t="s">
        <v>708</v>
      </c>
      <c r="H831" s="31" t="s">
        <v>231</v>
      </c>
      <c r="I831" s="31"/>
      <c r="J831" s="31" t="str">
        <f t="shared" si="27"/>
        <v>N/A</v>
      </c>
      <c r="K831" s="31"/>
      <c r="L831" s="31"/>
    </row>
    <row r="832" spans="1:12" x14ac:dyDescent="0.45">
      <c r="A832" s="31" t="str">
        <f t="shared" si="26"/>
        <v>E06000035_LRF adequacy rating</v>
      </c>
      <c r="B832" s="31" t="s">
        <v>351</v>
      </c>
      <c r="C832" s="31" t="s">
        <v>612</v>
      </c>
      <c r="D832" s="31" t="s">
        <v>474</v>
      </c>
      <c r="E832" s="31" t="s">
        <v>475</v>
      </c>
      <c r="F832" s="31" t="s">
        <v>707</v>
      </c>
      <c r="G832" s="31" t="s">
        <v>708</v>
      </c>
      <c r="H832" s="31" t="s">
        <v>231</v>
      </c>
      <c r="I832" s="31"/>
      <c r="J832" s="31" t="str">
        <f t="shared" si="27"/>
        <v>N/A</v>
      </c>
      <c r="K832" s="31"/>
      <c r="L832" s="31"/>
    </row>
    <row r="833" spans="1:12" x14ac:dyDescent="0.45">
      <c r="A833" s="31" t="str">
        <f t="shared" si="26"/>
        <v>E06000036_LRF adequacy rating</v>
      </c>
      <c r="B833" s="31" t="s">
        <v>257</v>
      </c>
      <c r="C833" s="31" t="s">
        <v>613</v>
      </c>
      <c r="D833" s="31" t="s">
        <v>474</v>
      </c>
      <c r="E833" s="31" t="s">
        <v>475</v>
      </c>
      <c r="F833" s="31" t="s">
        <v>707</v>
      </c>
      <c r="G833" s="31" t="s">
        <v>708</v>
      </c>
      <c r="H833" s="31" t="s">
        <v>231</v>
      </c>
      <c r="I833" s="31"/>
      <c r="J833" s="31" t="str">
        <f t="shared" si="27"/>
        <v>N/A</v>
      </c>
      <c r="K833" s="31"/>
      <c r="L833" s="31"/>
    </row>
    <row r="834" spans="1:12" x14ac:dyDescent="0.45">
      <c r="A834" s="31" t="str">
        <f t="shared" si="26"/>
        <v>E06000037_LRF adequacy rating</v>
      </c>
      <c r="B834" s="31" t="s">
        <v>456</v>
      </c>
      <c r="C834" s="31" t="s">
        <v>614</v>
      </c>
      <c r="D834" s="31" t="s">
        <v>474</v>
      </c>
      <c r="E834" s="31" t="s">
        <v>475</v>
      </c>
      <c r="F834" s="31" t="s">
        <v>707</v>
      </c>
      <c r="G834" s="31" t="s">
        <v>708</v>
      </c>
      <c r="H834" s="31" t="s">
        <v>231</v>
      </c>
      <c r="I834" s="31"/>
      <c r="J834" s="31" t="str">
        <f t="shared" si="27"/>
        <v>N/A</v>
      </c>
      <c r="K834" s="31"/>
      <c r="L834" s="31"/>
    </row>
    <row r="835" spans="1:12" x14ac:dyDescent="0.45">
      <c r="A835" s="31" t="str">
        <f t="shared" ref="A835:A898" si="28">CONCATENATE(B835,"_",G835)</f>
        <v>E06000038_LRF adequacy rating</v>
      </c>
      <c r="B835" s="31" t="s">
        <v>557</v>
      </c>
      <c r="C835" s="31" t="s">
        <v>615</v>
      </c>
      <c r="D835" s="31" t="s">
        <v>474</v>
      </c>
      <c r="E835" s="31" t="s">
        <v>475</v>
      </c>
      <c r="F835" s="31" t="s">
        <v>707</v>
      </c>
      <c r="G835" s="31" t="s">
        <v>708</v>
      </c>
      <c r="H835" s="31" t="s">
        <v>231</v>
      </c>
      <c r="I835" s="31"/>
      <c r="J835" s="31" t="str">
        <f t="shared" si="27"/>
        <v>N/A</v>
      </c>
      <c r="K835" s="31"/>
      <c r="L835" s="31"/>
    </row>
    <row r="836" spans="1:12" x14ac:dyDescent="0.45">
      <c r="A836" s="31" t="str">
        <f t="shared" si="28"/>
        <v>E06000039_LRF adequacy rating</v>
      </c>
      <c r="B836" s="31" t="s">
        <v>404</v>
      </c>
      <c r="C836" s="31" t="s">
        <v>616</v>
      </c>
      <c r="D836" s="31" t="s">
        <v>474</v>
      </c>
      <c r="E836" s="31" t="s">
        <v>475</v>
      </c>
      <c r="F836" s="31" t="s">
        <v>707</v>
      </c>
      <c r="G836" s="31" t="s">
        <v>708</v>
      </c>
      <c r="H836" s="31" t="s">
        <v>231</v>
      </c>
      <c r="I836" s="31"/>
      <c r="J836" s="31" t="str">
        <f t="shared" si="27"/>
        <v>N/A</v>
      </c>
      <c r="K836" s="31"/>
      <c r="L836" s="31"/>
    </row>
    <row r="837" spans="1:12" x14ac:dyDescent="0.45">
      <c r="A837" s="31" t="str">
        <f t="shared" si="28"/>
        <v>E06000040_LRF adequacy rating</v>
      </c>
      <c r="B837" s="31" t="s">
        <v>555</v>
      </c>
      <c r="C837" s="31" t="s">
        <v>617</v>
      </c>
      <c r="D837" s="31" t="s">
        <v>474</v>
      </c>
      <c r="E837" s="31" t="s">
        <v>475</v>
      </c>
      <c r="F837" s="31" t="s">
        <v>707</v>
      </c>
      <c r="G837" s="31" t="s">
        <v>708</v>
      </c>
      <c r="H837" s="31" t="s">
        <v>231</v>
      </c>
      <c r="I837" s="31"/>
      <c r="J837" s="31" t="str">
        <f t="shared" si="27"/>
        <v>N/A</v>
      </c>
      <c r="K837" s="31"/>
      <c r="L837" s="31"/>
    </row>
    <row r="838" spans="1:12" x14ac:dyDescent="0.45">
      <c r="A838" s="31" t="str">
        <f t="shared" si="28"/>
        <v>E06000041_LRF adequacy rating</v>
      </c>
      <c r="B838" s="31" t="s">
        <v>466</v>
      </c>
      <c r="C838" s="31" t="s">
        <v>618</v>
      </c>
      <c r="D838" s="31" t="s">
        <v>474</v>
      </c>
      <c r="E838" s="31" t="s">
        <v>475</v>
      </c>
      <c r="F838" s="31" t="s">
        <v>707</v>
      </c>
      <c r="G838" s="31" t="s">
        <v>708</v>
      </c>
      <c r="H838" s="31" t="s">
        <v>231</v>
      </c>
      <c r="I838" s="31"/>
      <c r="J838" s="31" t="str">
        <f t="shared" si="27"/>
        <v>N/A</v>
      </c>
      <c r="K838" s="31"/>
      <c r="L838" s="31"/>
    </row>
    <row r="839" spans="1:12" x14ac:dyDescent="0.45">
      <c r="A839" s="31" t="str">
        <f t="shared" si="28"/>
        <v>E06000042_LRF adequacy rating</v>
      </c>
      <c r="B839" s="31" t="s">
        <v>355</v>
      </c>
      <c r="C839" s="31" t="s">
        <v>619</v>
      </c>
      <c r="D839" s="31" t="s">
        <v>474</v>
      </c>
      <c r="E839" s="31" t="s">
        <v>475</v>
      </c>
      <c r="F839" s="31" t="s">
        <v>707</v>
      </c>
      <c r="G839" s="31" t="s">
        <v>708</v>
      </c>
      <c r="H839" s="31" t="s">
        <v>231</v>
      </c>
      <c r="I839" s="31"/>
      <c r="J839" s="31" t="str">
        <f t="shared" si="27"/>
        <v>N/A</v>
      </c>
      <c r="K839" s="31"/>
      <c r="L839" s="31"/>
    </row>
    <row r="840" spans="1:12" x14ac:dyDescent="0.45">
      <c r="A840" s="31" t="str">
        <f t="shared" si="28"/>
        <v>E06000043_LRF adequacy rating</v>
      </c>
      <c r="B840" s="31" t="s">
        <v>263</v>
      </c>
      <c r="C840" s="31" t="s">
        <v>620</v>
      </c>
      <c r="D840" s="31" t="s">
        <v>474</v>
      </c>
      <c r="E840" s="31" t="s">
        <v>475</v>
      </c>
      <c r="F840" s="31" t="s">
        <v>707</v>
      </c>
      <c r="G840" s="31" t="s">
        <v>708</v>
      </c>
      <c r="H840" s="31" t="s">
        <v>231</v>
      </c>
      <c r="I840" s="31"/>
      <c r="J840" s="31" t="str">
        <f t="shared" si="27"/>
        <v>N/A</v>
      </c>
      <c r="K840" s="31"/>
      <c r="L840" s="31"/>
    </row>
    <row r="841" spans="1:12" x14ac:dyDescent="0.45">
      <c r="A841" s="31" t="str">
        <f t="shared" si="28"/>
        <v>E06000044_LRF adequacy rating</v>
      </c>
      <c r="B841" s="31" t="s">
        <v>383</v>
      </c>
      <c r="C841" s="31" t="s">
        <v>621</v>
      </c>
      <c r="D841" s="31" t="s">
        <v>474</v>
      </c>
      <c r="E841" s="31" t="s">
        <v>475</v>
      </c>
      <c r="F841" s="31" t="s">
        <v>707</v>
      </c>
      <c r="G841" s="31" t="s">
        <v>708</v>
      </c>
      <c r="H841" s="31" t="s">
        <v>231</v>
      </c>
      <c r="I841" s="31"/>
      <c r="J841" s="31" t="str">
        <f t="shared" si="27"/>
        <v>N/A</v>
      </c>
      <c r="K841" s="31"/>
      <c r="L841" s="31"/>
    </row>
    <row r="842" spans="1:12" x14ac:dyDescent="0.45">
      <c r="A842" s="31" t="str">
        <f t="shared" si="28"/>
        <v>E06000045_LRF adequacy rating</v>
      </c>
      <c r="B842" s="31" t="s">
        <v>577</v>
      </c>
      <c r="C842" s="31" t="s">
        <v>622</v>
      </c>
      <c r="D842" s="31" t="s">
        <v>474</v>
      </c>
      <c r="E842" s="31" t="s">
        <v>475</v>
      </c>
      <c r="F842" s="31" t="s">
        <v>707</v>
      </c>
      <c r="G842" s="31" t="s">
        <v>708</v>
      </c>
      <c r="H842" s="31" t="s">
        <v>231</v>
      </c>
      <c r="I842" s="31"/>
      <c r="J842" s="31" t="str">
        <f t="shared" si="27"/>
        <v>N/A</v>
      </c>
      <c r="K842" s="31"/>
      <c r="L842" s="31"/>
    </row>
    <row r="843" spans="1:12" x14ac:dyDescent="0.45">
      <c r="A843" s="31" t="str">
        <f t="shared" si="28"/>
        <v>E06000046_LRF adequacy rating</v>
      </c>
      <c r="B843" s="31" t="s">
        <v>325</v>
      </c>
      <c r="C843" s="31" t="s">
        <v>623</v>
      </c>
      <c r="D843" s="31" t="s">
        <v>474</v>
      </c>
      <c r="E843" s="31" t="s">
        <v>475</v>
      </c>
      <c r="F843" s="31" t="s">
        <v>707</v>
      </c>
      <c r="G843" s="31" t="s">
        <v>708</v>
      </c>
      <c r="H843" s="31" t="s">
        <v>231</v>
      </c>
      <c r="I843" s="31"/>
      <c r="J843" s="31" t="str">
        <f t="shared" si="27"/>
        <v>N/A</v>
      </c>
      <c r="K843" s="31"/>
      <c r="L843" s="31"/>
    </row>
    <row r="844" spans="1:12" x14ac:dyDescent="0.45">
      <c r="A844" s="31" t="str">
        <f t="shared" si="28"/>
        <v>E06000047_LRF adequacy rating</v>
      </c>
      <c r="B844" s="31" t="s">
        <v>528</v>
      </c>
      <c r="C844" s="31" t="s">
        <v>624</v>
      </c>
      <c r="D844" s="31" t="s">
        <v>474</v>
      </c>
      <c r="E844" s="31" t="s">
        <v>475</v>
      </c>
      <c r="F844" s="31" t="s">
        <v>707</v>
      </c>
      <c r="G844" s="31" t="s">
        <v>708</v>
      </c>
      <c r="H844" s="31" t="s">
        <v>231</v>
      </c>
      <c r="I844" s="31"/>
      <c r="J844" s="31" t="str">
        <f t="shared" si="27"/>
        <v>N/A</v>
      </c>
      <c r="K844" s="31"/>
      <c r="L844" s="31"/>
    </row>
    <row r="845" spans="1:12" x14ac:dyDescent="0.45">
      <c r="A845" s="31" t="str">
        <f t="shared" si="28"/>
        <v>E06000049_LRF adequacy rating</v>
      </c>
      <c r="B845" s="31" t="s">
        <v>541</v>
      </c>
      <c r="C845" s="31" t="s">
        <v>625</v>
      </c>
      <c r="D845" s="31" t="s">
        <v>474</v>
      </c>
      <c r="E845" s="31" t="s">
        <v>475</v>
      </c>
      <c r="F845" s="31" t="s">
        <v>707</v>
      </c>
      <c r="G845" s="31" t="s">
        <v>708</v>
      </c>
      <c r="H845" s="31" t="s">
        <v>231</v>
      </c>
      <c r="I845" s="31"/>
      <c r="J845" s="31" t="str">
        <f t="shared" si="27"/>
        <v>N/A</v>
      </c>
      <c r="K845" s="31"/>
      <c r="L845" s="31"/>
    </row>
    <row r="846" spans="1:12" x14ac:dyDescent="0.45">
      <c r="A846" s="31" t="str">
        <f t="shared" si="28"/>
        <v>E06000050_LRF adequacy rating</v>
      </c>
      <c r="B846" s="31" t="s">
        <v>281</v>
      </c>
      <c r="C846" s="31" t="s">
        <v>282</v>
      </c>
      <c r="D846" s="31" t="s">
        <v>474</v>
      </c>
      <c r="E846" s="31" t="s">
        <v>475</v>
      </c>
      <c r="F846" s="31" t="s">
        <v>707</v>
      </c>
      <c r="G846" s="31" t="s">
        <v>708</v>
      </c>
      <c r="H846" s="31" t="s">
        <v>231</v>
      </c>
      <c r="I846" s="31"/>
      <c r="J846" s="31" t="str">
        <f t="shared" si="27"/>
        <v>N/A</v>
      </c>
      <c r="K846" s="31"/>
      <c r="L846" s="31"/>
    </row>
    <row r="847" spans="1:12" x14ac:dyDescent="0.45">
      <c r="A847" s="31" t="str">
        <f t="shared" si="28"/>
        <v>E06000051_LRF adequacy rating</v>
      </c>
      <c r="B847" s="31" t="s">
        <v>403</v>
      </c>
      <c r="C847" s="31" t="s">
        <v>166</v>
      </c>
      <c r="D847" s="31" t="s">
        <v>474</v>
      </c>
      <c r="E847" s="31" t="s">
        <v>475</v>
      </c>
      <c r="F847" s="31" t="s">
        <v>707</v>
      </c>
      <c r="G847" s="31" t="s">
        <v>708</v>
      </c>
      <c r="H847" s="31" t="s">
        <v>231</v>
      </c>
      <c r="I847" s="31"/>
      <c r="J847" s="31" t="str">
        <f t="shared" si="27"/>
        <v>N/A</v>
      </c>
      <c r="K847" s="31"/>
      <c r="L847" s="31"/>
    </row>
    <row r="848" spans="1:12" x14ac:dyDescent="0.45">
      <c r="A848" s="31" t="str">
        <f t="shared" si="28"/>
        <v>E06000052_LRF adequacy rating</v>
      </c>
      <c r="B848" s="31" t="s">
        <v>482</v>
      </c>
      <c r="C848" s="31" t="s">
        <v>626</v>
      </c>
      <c r="D848" s="31" t="s">
        <v>474</v>
      </c>
      <c r="E848" s="31" t="s">
        <v>475</v>
      </c>
      <c r="F848" s="31" t="s">
        <v>707</v>
      </c>
      <c r="G848" s="31" t="s">
        <v>708</v>
      </c>
      <c r="H848" s="31" t="s">
        <v>231</v>
      </c>
      <c r="I848" s="31"/>
      <c r="J848" s="31" t="str">
        <f t="shared" si="27"/>
        <v>N/A</v>
      </c>
      <c r="K848" s="31"/>
      <c r="L848" s="31"/>
    </row>
    <row r="849" spans="1:12" x14ac:dyDescent="0.45">
      <c r="A849" s="31" t="str">
        <f t="shared" si="28"/>
        <v>E06000053_LRF adequacy rating</v>
      </c>
      <c r="B849" s="31" t="s">
        <v>550</v>
      </c>
      <c r="C849" s="31" t="s">
        <v>627</v>
      </c>
      <c r="D849" s="31" t="s">
        <v>474</v>
      </c>
      <c r="E849" s="31" t="s">
        <v>475</v>
      </c>
      <c r="F849" s="31" t="s">
        <v>707</v>
      </c>
      <c r="G849" s="31" t="s">
        <v>708</v>
      </c>
      <c r="H849" s="31" t="s">
        <v>231</v>
      </c>
      <c r="I849" s="31"/>
      <c r="J849" s="31" t="str">
        <f t="shared" si="27"/>
        <v>N/A</v>
      </c>
      <c r="K849" s="31"/>
      <c r="L849" s="31"/>
    </row>
    <row r="850" spans="1:12" x14ac:dyDescent="0.45">
      <c r="A850" s="31" t="str">
        <f t="shared" si="28"/>
        <v>E06000054_LRF adequacy rating</v>
      </c>
      <c r="B850" s="31" t="s">
        <v>462</v>
      </c>
      <c r="C850" s="31" t="s">
        <v>628</v>
      </c>
      <c r="D850" s="31" t="s">
        <v>474</v>
      </c>
      <c r="E850" s="31" t="s">
        <v>475</v>
      </c>
      <c r="F850" s="31" t="s">
        <v>707</v>
      </c>
      <c r="G850" s="31" t="s">
        <v>708</v>
      </c>
      <c r="H850" s="31" t="s">
        <v>231</v>
      </c>
      <c r="I850" s="31"/>
      <c r="J850" s="31" t="str">
        <f t="shared" si="27"/>
        <v>N/A</v>
      </c>
      <c r="K850" s="31"/>
      <c r="L850" s="31"/>
    </row>
    <row r="851" spans="1:12" x14ac:dyDescent="0.45">
      <c r="A851" s="31" t="str">
        <f t="shared" si="28"/>
        <v>E06000055_LRF adequacy rating</v>
      </c>
      <c r="B851" s="31" t="s">
        <v>240</v>
      </c>
      <c r="C851" s="31" t="s">
        <v>629</v>
      </c>
      <c r="D851" s="31" t="s">
        <v>474</v>
      </c>
      <c r="E851" s="31" t="s">
        <v>475</v>
      </c>
      <c r="F851" s="31" t="s">
        <v>707</v>
      </c>
      <c r="G851" s="31" t="s">
        <v>708</v>
      </c>
      <c r="H851" s="31" t="s">
        <v>231</v>
      </c>
      <c r="I851" s="31"/>
      <c r="J851" s="31" t="str">
        <f t="shared" si="27"/>
        <v>N/A</v>
      </c>
      <c r="K851" s="31"/>
      <c r="L851" s="31"/>
    </row>
    <row r="852" spans="1:12" x14ac:dyDescent="0.45">
      <c r="A852" s="31" t="str">
        <f t="shared" si="28"/>
        <v>E06000056_LRF adequacy rating</v>
      </c>
      <c r="B852" s="31" t="s">
        <v>279</v>
      </c>
      <c r="C852" s="31" t="s">
        <v>630</v>
      </c>
      <c r="D852" s="31" t="s">
        <v>474</v>
      </c>
      <c r="E852" s="31" t="s">
        <v>475</v>
      </c>
      <c r="F852" s="31" t="s">
        <v>707</v>
      </c>
      <c r="G852" s="31" t="s">
        <v>708</v>
      </c>
      <c r="H852" s="31" t="s">
        <v>231</v>
      </c>
      <c r="I852" s="31"/>
      <c r="J852" s="31" t="str">
        <f t="shared" si="27"/>
        <v>N/A</v>
      </c>
      <c r="K852" s="31"/>
      <c r="L852" s="31"/>
    </row>
    <row r="853" spans="1:12" x14ac:dyDescent="0.45">
      <c r="A853" s="31" t="str">
        <f t="shared" si="28"/>
        <v>E08000002_LRF adequacy rating</v>
      </c>
      <c r="B853" s="31" t="s">
        <v>271</v>
      </c>
      <c r="C853" s="31" t="s">
        <v>272</v>
      </c>
      <c r="D853" s="31" t="s">
        <v>474</v>
      </c>
      <c r="E853" s="31" t="s">
        <v>475</v>
      </c>
      <c r="F853" s="31" t="s">
        <v>707</v>
      </c>
      <c r="G853" s="31" t="s">
        <v>708</v>
      </c>
      <c r="H853" s="31" t="s">
        <v>231</v>
      </c>
      <c r="I853" s="31"/>
      <c r="J853" s="31" t="str">
        <f t="shared" si="27"/>
        <v>N/A</v>
      </c>
      <c r="K853" s="31"/>
      <c r="L853" s="31"/>
    </row>
    <row r="854" spans="1:12" x14ac:dyDescent="0.45">
      <c r="A854" s="31" t="str">
        <f t="shared" si="28"/>
        <v>E08000003_LRF adequacy rating</v>
      </c>
      <c r="B854" s="31" t="s">
        <v>349</v>
      </c>
      <c r="C854" s="31" t="s">
        <v>631</v>
      </c>
      <c r="D854" s="31" t="s">
        <v>474</v>
      </c>
      <c r="E854" s="31" t="s">
        <v>475</v>
      </c>
      <c r="F854" s="31" t="s">
        <v>707</v>
      </c>
      <c r="G854" s="31" t="s">
        <v>708</v>
      </c>
      <c r="H854" s="31" t="s">
        <v>231</v>
      </c>
      <c r="I854" s="31"/>
      <c r="J854" s="31" t="str">
        <f t="shared" si="27"/>
        <v>N/A</v>
      </c>
      <c r="K854" s="31"/>
      <c r="L854" s="31"/>
    </row>
    <row r="855" spans="1:12" x14ac:dyDescent="0.45">
      <c r="A855" s="31" t="str">
        <f t="shared" si="28"/>
        <v>E08000004_LRF adequacy rating</v>
      </c>
      <c r="B855" s="31" t="s">
        <v>375</v>
      </c>
      <c r="C855" s="31" t="s">
        <v>632</v>
      </c>
      <c r="D855" s="31" t="s">
        <v>474</v>
      </c>
      <c r="E855" s="31" t="s">
        <v>475</v>
      </c>
      <c r="F855" s="31" t="s">
        <v>707</v>
      </c>
      <c r="G855" s="31" t="s">
        <v>708</v>
      </c>
      <c r="H855" s="31" t="s">
        <v>231</v>
      </c>
      <c r="I855" s="31"/>
      <c r="J855" s="31" t="str">
        <f t="shared" si="27"/>
        <v>N/A</v>
      </c>
      <c r="K855" s="31"/>
      <c r="L855" s="31"/>
    </row>
    <row r="856" spans="1:12" x14ac:dyDescent="0.45">
      <c r="A856" s="31" t="str">
        <f t="shared" si="28"/>
        <v>E08000005_LRF adequacy rating</v>
      </c>
      <c r="B856" s="31" t="s">
        <v>391</v>
      </c>
      <c r="C856" s="31" t="s">
        <v>633</v>
      </c>
      <c r="D856" s="31" t="s">
        <v>474</v>
      </c>
      <c r="E856" s="31" t="s">
        <v>475</v>
      </c>
      <c r="F856" s="31" t="s">
        <v>707</v>
      </c>
      <c r="G856" s="31" t="s">
        <v>708</v>
      </c>
      <c r="H856" s="31" t="s">
        <v>231</v>
      </c>
      <c r="I856" s="31"/>
      <c r="J856" s="31" t="str">
        <f t="shared" si="27"/>
        <v>N/A</v>
      </c>
      <c r="K856" s="31"/>
      <c r="L856" s="31"/>
    </row>
    <row r="857" spans="1:12" x14ac:dyDescent="0.45">
      <c r="A857" s="31" t="str">
        <f t="shared" si="28"/>
        <v>E08000006_LRF adequacy rating</v>
      </c>
      <c r="B857" s="31" t="s">
        <v>395</v>
      </c>
      <c r="C857" s="31" t="s">
        <v>634</v>
      </c>
      <c r="D857" s="31" t="s">
        <v>474</v>
      </c>
      <c r="E857" s="31" t="s">
        <v>475</v>
      </c>
      <c r="F857" s="31" t="s">
        <v>707</v>
      </c>
      <c r="G857" s="31" t="s">
        <v>708</v>
      </c>
      <c r="H857" s="31" t="s">
        <v>231</v>
      </c>
      <c r="I857" s="31"/>
      <c r="J857" s="31" t="str">
        <f t="shared" si="27"/>
        <v>N/A</v>
      </c>
      <c r="K857" s="31"/>
      <c r="L857" s="31"/>
    </row>
    <row r="858" spans="1:12" x14ac:dyDescent="0.45">
      <c r="A858" s="31" t="str">
        <f t="shared" si="28"/>
        <v>E08000007_LRF adequacy rating</v>
      </c>
      <c r="B858" s="31" t="s">
        <v>420</v>
      </c>
      <c r="C858" s="31" t="s">
        <v>635</v>
      </c>
      <c r="D858" s="31" t="s">
        <v>474</v>
      </c>
      <c r="E858" s="31" t="s">
        <v>475</v>
      </c>
      <c r="F858" s="31" t="s">
        <v>707</v>
      </c>
      <c r="G858" s="31" t="s">
        <v>708</v>
      </c>
      <c r="H858" s="31" t="s">
        <v>231</v>
      </c>
      <c r="I858" s="31"/>
      <c r="J858" s="31" t="str">
        <f t="shared" si="27"/>
        <v>N/A</v>
      </c>
      <c r="K858" s="31"/>
      <c r="L858" s="31"/>
    </row>
    <row r="859" spans="1:12" x14ac:dyDescent="0.45">
      <c r="A859" s="31" t="str">
        <f t="shared" si="28"/>
        <v>E08000008_LRF adequacy rating</v>
      </c>
      <c r="B859" s="31" t="s">
        <v>436</v>
      </c>
      <c r="C859" s="31" t="s">
        <v>437</v>
      </c>
      <c r="D859" s="31" t="s">
        <v>474</v>
      </c>
      <c r="E859" s="31" t="s">
        <v>475</v>
      </c>
      <c r="F859" s="31" t="s">
        <v>707</v>
      </c>
      <c r="G859" s="31" t="s">
        <v>708</v>
      </c>
      <c r="H859" s="31" t="s">
        <v>231</v>
      </c>
      <c r="I859" s="31"/>
      <c r="J859" s="31" t="str">
        <f t="shared" si="27"/>
        <v>N/A</v>
      </c>
      <c r="K859" s="31"/>
      <c r="L859" s="31"/>
    </row>
    <row r="860" spans="1:12" x14ac:dyDescent="0.45">
      <c r="A860" s="31" t="str">
        <f t="shared" si="28"/>
        <v>E08000009_LRF adequacy rating</v>
      </c>
      <c r="B860" s="31" t="s">
        <v>442</v>
      </c>
      <c r="C860" s="31" t="s">
        <v>636</v>
      </c>
      <c r="D860" s="31" t="s">
        <v>474</v>
      </c>
      <c r="E860" s="31" t="s">
        <v>475</v>
      </c>
      <c r="F860" s="31" t="s">
        <v>707</v>
      </c>
      <c r="G860" s="31" t="s">
        <v>708</v>
      </c>
      <c r="H860" s="31" t="s">
        <v>231</v>
      </c>
      <c r="I860" s="31"/>
      <c r="J860" s="31" t="str">
        <f t="shared" si="27"/>
        <v>N/A</v>
      </c>
      <c r="K860" s="31"/>
      <c r="L860" s="31"/>
    </row>
    <row r="861" spans="1:12" x14ac:dyDescent="0.45">
      <c r="A861" s="31" t="str">
        <f t="shared" si="28"/>
        <v>E08000010_LRF adequacy rating</v>
      </c>
      <c r="B861" s="31" t="s">
        <v>460</v>
      </c>
      <c r="C861" s="31" t="s">
        <v>637</v>
      </c>
      <c r="D861" s="31" t="s">
        <v>474</v>
      </c>
      <c r="E861" s="31" t="s">
        <v>475</v>
      </c>
      <c r="F861" s="31" t="s">
        <v>707</v>
      </c>
      <c r="G861" s="31" t="s">
        <v>708</v>
      </c>
      <c r="H861" s="31" t="s">
        <v>231</v>
      </c>
      <c r="I861" s="31"/>
      <c r="J861" s="31" t="str">
        <f t="shared" si="27"/>
        <v>N/A</v>
      </c>
      <c r="K861" s="31"/>
      <c r="L861" s="31"/>
    </row>
    <row r="862" spans="1:12" x14ac:dyDescent="0.45">
      <c r="A862" s="31" t="str">
        <f t="shared" si="28"/>
        <v>E08000011_LRF adequacy rating</v>
      </c>
      <c r="B862" s="31" t="s">
        <v>333</v>
      </c>
      <c r="C862" s="31" t="s">
        <v>638</v>
      </c>
      <c r="D862" s="31" t="s">
        <v>474</v>
      </c>
      <c r="E862" s="31" t="s">
        <v>475</v>
      </c>
      <c r="F862" s="31" t="s">
        <v>707</v>
      </c>
      <c r="G862" s="31" t="s">
        <v>708</v>
      </c>
      <c r="H862" s="31" t="s">
        <v>231</v>
      </c>
      <c r="I862" s="31"/>
      <c r="J862" s="31" t="str">
        <f t="shared" si="27"/>
        <v>N/A</v>
      </c>
      <c r="K862" s="31"/>
      <c r="L862" s="31"/>
    </row>
    <row r="863" spans="1:12" x14ac:dyDescent="0.45">
      <c r="A863" s="31" t="str">
        <f t="shared" si="28"/>
        <v>E08000012_LRF adequacy rating</v>
      </c>
      <c r="B863" s="31" t="s">
        <v>347</v>
      </c>
      <c r="C863" s="31" t="s">
        <v>639</v>
      </c>
      <c r="D863" s="31" t="s">
        <v>474</v>
      </c>
      <c r="E863" s="31" t="s">
        <v>475</v>
      </c>
      <c r="F863" s="31" t="s">
        <v>707</v>
      </c>
      <c r="G863" s="31" t="s">
        <v>708</v>
      </c>
      <c r="H863" s="31" t="s">
        <v>231</v>
      </c>
      <c r="I863" s="31"/>
      <c r="J863" s="31" t="str">
        <f t="shared" si="27"/>
        <v>N/A</v>
      </c>
      <c r="K863" s="31"/>
      <c r="L863" s="31"/>
    </row>
    <row r="864" spans="1:12" x14ac:dyDescent="0.45">
      <c r="A864" s="31" t="str">
        <f t="shared" si="28"/>
        <v>E08000013_LRF adequacy rating</v>
      </c>
      <c r="B864" s="31" t="s">
        <v>416</v>
      </c>
      <c r="C864" s="31" t="s">
        <v>640</v>
      </c>
      <c r="D864" s="31" t="s">
        <v>474</v>
      </c>
      <c r="E864" s="31" t="s">
        <v>475</v>
      </c>
      <c r="F864" s="31" t="s">
        <v>707</v>
      </c>
      <c r="G864" s="31" t="s">
        <v>708</v>
      </c>
      <c r="H864" s="31" t="s">
        <v>231</v>
      </c>
      <c r="I864" s="31"/>
      <c r="J864" s="31" t="str">
        <f t="shared" si="27"/>
        <v>N/A</v>
      </c>
      <c r="K864" s="31"/>
      <c r="L864" s="31"/>
    </row>
    <row r="865" spans="1:12" x14ac:dyDescent="0.45">
      <c r="A865" s="31" t="str">
        <f t="shared" si="28"/>
        <v>E08000014_LRF adequacy rating</v>
      </c>
      <c r="B865" s="31" t="s">
        <v>399</v>
      </c>
      <c r="C865" s="31" t="s">
        <v>641</v>
      </c>
      <c r="D865" s="31" t="s">
        <v>474</v>
      </c>
      <c r="E865" s="31" t="s">
        <v>475</v>
      </c>
      <c r="F865" s="31" t="s">
        <v>707</v>
      </c>
      <c r="G865" s="31" t="s">
        <v>708</v>
      </c>
      <c r="H865" s="31" t="s">
        <v>231</v>
      </c>
      <c r="I865" s="31"/>
      <c r="J865" s="31" t="str">
        <f t="shared" si="27"/>
        <v>N/A</v>
      </c>
      <c r="K865" s="31"/>
      <c r="L865" s="31"/>
    </row>
    <row r="866" spans="1:12" x14ac:dyDescent="0.45">
      <c r="A866" s="31" t="str">
        <f t="shared" si="28"/>
        <v>E08000015_LRF adequacy rating</v>
      </c>
      <c r="B866" s="31" t="s">
        <v>464</v>
      </c>
      <c r="C866" s="31" t="s">
        <v>642</v>
      </c>
      <c r="D866" s="31" t="s">
        <v>474</v>
      </c>
      <c r="E866" s="31" t="s">
        <v>475</v>
      </c>
      <c r="F866" s="31" t="s">
        <v>707</v>
      </c>
      <c r="G866" s="31" t="s">
        <v>708</v>
      </c>
      <c r="H866" s="31" t="s">
        <v>231</v>
      </c>
      <c r="I866" s="31"/>
      <c r="J866" s="31" t="str">
        <f t="shared" si="27"/>
        <v>N/A</v>
      </c>
      <c r="K866" s="31"/>
      <c r="L866" s="31"/>
    </row>
    <row r="867" spans="1:12" x14ac:dyDescent="0.45">
      <c r="A867" s="31" t="str">
        <f t="shared" si="28"/>
        <v>E08000017_LRF adequacy rating</v>
      </c>
      <c r="B867" s="31" t="s">
        <v>293</v>
      </c>
      <c r="C867" s="31" t="s">
        <v>643</v>
      </c>
      <c r="D867" s="31" t="s">
        <v>474</v>
      </c>
      <c r="E867" s="31" t="s">
        <v>475</v>
      </c>
      <c r="F867" s="31" t="s">
        <v>707</v>
      </c>
      <c r="G867" s="31" t="s">
        <v>708</v>
      </c>
      <c r="H867" s="31" t="s">
        <v>231</v>
      </c>
      <c r="I867" s="31"/>
      <c r="J867" s="31" t="str">
        <f t="shared" si="27"/>
        <v>N/A</v>
      </c>
      <c r="K867" s="31"/>
      <c r="L867" s="31"/>
    </row>
    <row r="868" spans="1:12" x14ac:dyDescent="0.45">
      <c r="A868" s="31" t="str">
        <f t="shared" si="28"/>
        <v>E08000018_LRF adequacy rating</v>
      </c>
      <c r="B868" s="31" t="s">
        <v>393</v>
      </c>
      <c r="C868" s="31" t="s">
        <v>644</v>
      </c>
      <c r="D868" s="31" t="s">
        <v>474</v>
      </c>
      <c r="E868" s="31" t="s">
        <v>475</v>
      </c>
      <c r="F868" s="31" t="s">
        <v>707</v>
      </c>
      <c r="G868" s="31" t="s">
        <v>708</v>
      </c>
      <c r="H868" s="31" t="s">
        <v>231</v>
      </c>
      <c r="I868" s="31"/>
      <c r="J868" s="31" t="str">
        <f t="shared" si="27"/>
        <v>N/A</v>
      </c>
      <c r="K868" s="31"/>
      <c r="L868" s="31"/>
    </row>
    <row r="869" spans="1:12" x14ac:dyDescent="0.45">
      <c r="A869" s="31" t="str">
        <f t="shared" si="28"/>
        <v>E08000019_LRF adequacy rating</v>
      </c>
      <c r="B869" s="31" t="s">
        <v>401</v>
      </c>
      <c r="C869" s="31" t="s">
        <v>645</v>
      </c>
      <c r="D869" s="31" t="s">
        <v>474</v>
      </c>
      <c r="E869" s="31" t="s">
        <v>475</v>
      </c>
      <c r="F869" s="31" t="s">
        <v>707</v>
      </c>
      <c r="G869" s="31" t="s">
        <v>708</v>
      </c>
      <c r="H869" s="31" t="s">
        <v>231</v>
      </c>
      <c r="I869" s="31"/>
      <c r="J869" s="31" t="str">
        <f t="shared" si="27"/>
        <v>N/A</v>
      </c>
      <c r="K869" s="31"/>
      <c r="L869" s="31"/>
    </row>
    <row r="870" spans="1:12" x14ac:dyDescent="0.45">
      <c r="A870" s="31" t="str">
        <f t="shared" si="28"/>
        <v>E08000021_LRF adequacy rating</v>
      </c>
      <c r="B870" s="31" t="s">
        <v>357</v>
      </c>
      <c r="C870" s="31" t="s">
        <v>646</v>
      </c>
      <c r="D870" s="31" t="s">
        <v>474</v>
      </c>
      <c r="E870" s="31" t="s">
        <v>475</v>
      </c>
      <c r="F870" s="31" t="s">
        <v>707</v>
      </c>
      <c r="G870" s="31" t="s">
        <v>708</v>
      </c>
      <c r="H870" s="31" t="s">
        <v>231</v>
      </c>
      <c r="I870" s="31"/>
      <c r="J870" s="31" t="str">
        <f t="shared" si="27"/>
        <v>N/A</v>
      </c>
      <c r="K870" s="31"/>
      <c r="L870" s="31"/>
    </row>
    <row r="871" spans="1:12" x14ac:dyDescent="0.45">
      <c r="A871" s="31" t="str">
        <f t="shared" si="28"/>
        <v>E08000022_LRF adequacy rating</v>
      </c>
      <c r="B871" s="31" t="s">
        <v>524</v>
      </c>
      <c r="C871" s="31" t="s">
        <v>647</v>
      </c>
      <c r="D871" s="31" t="s">
        <v>474</v>
      </c>
      <c r="E871" s="31" t="s">
        <v>475</v>
      </c>
      <c r="F871" s="31" t="s">
        <v>707</v>
      </c>
      <c r="G871" s="31" t="s">
        <v>708</v>
      </c>
      <c r="H871" s="31" t="s">
        <v>231</v>
      </c>
      <c r="I871" s="31"/>
      <c r="J871" s="31" t="str">
        <f t="shared" si="27"/>
        <v>N/A</v>
      </c>
      <c r="K871" s="31"/>
      <c r="L871" s="31"/>
    </row>
    <row r="872" spans="1:12" x14ac:dyDescent="0.45">
      <c r="A872" s="31" t="str">
        <f t="shared" si="28"/>
        <v>E08000023_LRF adequacy rating</v>
      </c>
      <c r="B872" s="31" t="s">
        <v>410</v>
      </c>
      <c r="C872" s="31" t="s">
        <v>411</v>
      </c>
      <c r="D872" s="31" t="s">
        <v>474</v>
      </c>
      <c r="E872" s="31" t="s">
        <v>475</v>
      </c>
      <c r="F872" s="31" t="s">
        <v>707</v>
      </c>
      <c r="G872" s="31" t="s">
        <v>708</v>
      </c>
      <c r="H872" s="31" t="s">
        <v>231</v>
      </c>
      <c r="I872" s="31"/>
      <c r="J872" s="31" t="str">
        <f t="shared" si="27"/>
        <v>N/A</v>
      </c>
      <c r="K872" s="31"/>
      <c r="L872" s="31"/>
    </row>
    <row r="873" spans="1:12" x14ac:dyDescent="0.45">
      <c r="A873" s="31" t="str">
        <f t="shared" si="28"/>
        <v>E08000024_LRF adequacy rating</v>
      </c>
      <c r="B873" s="31" t="s">
        <v>428</v>
      </c>
      <c r="C873" s="31" t="s">
        <v>429</v>
      </c>
      <c r="D873" s="31" t="s">
        <v>474</v>
      </c>
      <c r="E873" s="31" t="s">
        <v>475</v>
      </c>
      <c r="F873" s="31" t="s">
        <v>707</v>
      </c>
      <c r="G873" s="31" t="s">
        <v>708</v>
      </c>
      <c r="H873" s="31" t="s">
        <v>231</v>
      </c>
      <c r="I873" s="31"/>
      <c r="J873" s="31" t="str">
        <f t="shared" si="27"/>
        <v>N/A</v>
      </c>
      <c r="K873" s="31"/>
      <c r="L873" s="31"/>
    </row>
    <row r="874" spans="1:12" x14ac:dyDescent="0.45">
      <c r="A874" s="31" t="str">
        <f t="shared" si="28"/>
        <v>E08000025_LRF adequacy rating</v>
      </c>
      <c r="B874" s="31" t="s">
        <v>245</v>
      </c>
      <c r="C874" s="31" t="s">
        <v>648</v>
      </c>
      <c r="D874" s="31" t="s">
        <v>474</v>
      </c>
      <c r="E874" s="31" t="s">
        <v>475</v>
      </c>
      <c r="F874" s="31" t="s">
        <v>707</v>
      </c>
      <c r="G874" s="31" t="s">
        <v>708</v>
      </c>
      <c r="H874" s="31" t="s">
        <v>231</v>
      </c>
      <c r="I874" s="31"/>
      <c r="J874" s="31" t="str">
        <f t="shared" ref="J874:J936" si="29">IF(ISNUMBER(I874),I874,"N/A")</f>
        <v>N/A</v>
      </c>
      <c r="K874" s="31"/>
      <c r="L874" s="31"/>
    </row>
    <row r="875" spans="1:12" x14ac:dyDescent="0.45">
      <c r="A875" s="31" t="str">
        <f t="shared" si="28"/>
        <v>E08000026_LRF adequacy rating</v>
      </c>
      <c r="B875" s="31" t="s">
        <v>283</v>
      </c>
      <c r="C875" s="31" t="s">
        <v>649</v>
      </c>
      <c r="D875" s="31" t="s">
        <v>474</v>
      </c>
      <c r="E875" s="31" t="s">
        <v>475</v>
      </c>
      <c r="F875" s="31" t="s">
        <v>707</v>
      </c>
      <c r="G875" s="31" t="s">
        <v>708</v>
      </c>
      <c r="H875" s="31" t="s">
        <v>231</v>
      </c>
      <c r="I875" s="31"/>
      <c r="J875" s="31" t="str">
        <f t="shared" si="29"/>
        <v>N/A</v>
      </c>
      <c r="K875" s="31"/>
      <c r="L875" s="31"/>
    </row>
    <row r="876" spans="1:12" x14ac:dyDescent="0.45">
      <c r="A876" s="31" t="str">
        <f t="shared" si="28"/>
        <v>E08000027_LRF adequacy rating</v>
      </c>
      <c r="B876" s="31" t="s">
        <v>297</v>
      </c>
      <c r="C876" s="31" t="s">
        <v>650</v>
      </c>
      <c r="D876" s="31" t="s">
        <v>474</v>
      </c>
      <c r="E876" s="31" t="s">
        <v>475</v>
      </c>
      <c r="F876" s="31" t="s">
        <v>707</v>
      </c>
      <c r="G876" s="31" t="s">
        <v>708</v>
      </c>
      <c r="H876" s="31" t="s">
        <v>231</v>
      </c>
      <c r="I876" s="31"/>
      <c r="J876" s="31" t="str">
        <f t="shared" si="29"/>
        <v>N/A</v>
      </c>
      <c r="K876" s="31"/>
      <c r="L876" s="31"/>
    </row>
    <row r="877" spans="1:12" x14ac:dyDescent="0.45">
      <c r="A877" s="31" t="str">
        <f t="shared" si="28"/>
        <v>E08000028_LRF adequacy rating</v>
      </c>
      <c r="B877" s="31" t="s">
        <v>397</v>
      </c>
      <c r="C877" s="31" t="s">
        <v>651</v>
      </c>
      <c r="D877" s="31" t="s">
        <v>474</v>
      </c>
      <c r="E877" s="31" t="s">
        <v>475</v>
      </c>
      <c r="F877" s="31" t="s">
        <v>707</v>
      </c>
      <c r="G877" s="31" t="s">
        <v>708</v>
      </c>
      <c r="H877" s="31" t="s">
        <v>231</v>
      </c>
      <c r="I877" s="31"/>
      <c r="J877" s="31" t="str">
        <f t="shared" si="29"/>
        <v>N/A</v>
      </c>
      <c r="K877" s="31"/>
      <c r="L877" s="31"/>
    </row>
    <row r="878" spans="1:12" x14ac:dyDescent="0.45">
      <c r="A878" s="31" t="str">
        <f t="shared" si="28"/>
        <v>E08000029_LRF adequacy rating</v>
      </c>
      <c r="B878" s="31" t="s">
        <v>516</v>
      </c>
      <c r="C878" s="31" t="s">
        <v>652</v>
      </c>
      <c r="D878" s="31" t="s">
        <v>474</v>
      </c>
      <c r="E878" s="31" t="s">
        <v>475</v>
      </c>
      <c r="F878" s="31" t="s">
        <v>707</v>
      </c>
      <c r="G878" s="31" t="s">
        <v>708</v>
      </c>
      <c r="H878" s="31" t="s">
        <v>231</v>
      </c>
      <c r="I878" s="31"/>
      <c r="J878" s="31" t="str">
        <f t="shared" si="29"/>
        <v>N/A</v>
      </c>
      <c r="K878" s="31"/>
      <c r="L878" s="31"/>
    </row>
    <row r="879" spans="1:12" x14ac:dyDescent="0.45">
      <c r="A879" s="31" t="str">
        <f t="shared" si="28"/>
        <v>E08000031_LRF adequacy rating</v>
      </c>
      <c r="B879" s="31" t="s">
        <v>468</v>
      </c>
      <c r="C879" s="31" t="s">
        <v>653</v>
      </c>
      <c r="D879" s="31" t="s">
        <v>474</v>
      </c>
      <c r="E879" s="31" t="s">
        <v>475</v>
      </c>
      <c r="F879" s="31" t="s">
        <v>707</v>
      </c>
      <c r="G879" s="31" t="s">
        <v>708</v>
      </c>
      <c r="H879" s="31" t="s">
        <v>231</v>
      </c>
      <c r="I879" s="31"/>
      <c r="J879" s="31" t="str">
        <f t="shared" si="29"/>
        <v>N/A</v>
      </c>
      <c r="K879" s="31"/>
      <c r="L879" s="31"/>
    </row>
    <row r="880" spans="1:12" x14ac:dyDescent="0.45">
      <c r="A880" s="31" t="str">
        <f t="shared" si="28"/>
        <v>E08000032_LRF adequacy rating</v>
      </c>
      <c r="B880" s="31" t="s">
        <v>259</v>
      </c>
      <c r="C880" s="31" t="s">
        <v>654</v>
      </c>
      <c r="D880" s="31" t="s">
        <v>474</v>
      </c>
      <c r="E880" s="31" t="s">
        <v>475</v>
      </c>
      <c r="F880" s="31" t="s">
        <v>707</v>
      </c>
      <c r="G880" s="31" t="s">
        <v>708</v>
      </c>
      <c r="H880" s="31" t="s">
        <v>231</v>
      </c>
      <c r="I880" s="31"/>
      <c r="J880" s="31" t="str">
        <f t="shared" si="29"/>
        <v>N/A</v>
      </c>
      <c r="K880" s="31"/>
      <c r="L880" s="31"/>
    </row>
    <row r="881" spans="1:12" x14ac:dyDescent="0.45">
      <c r="A881" s="31" t="str">
        <f t="shared" si="28"/>
        <v>E08000033_LRF adequacy rating</v>
      </c>
      <c r="B881" s="31" t="s">
        <v>273</v>
      </c>
      <c r="C881" s="31" t="s">
        <v>655</v>
      </c>
      <c r="D881" s="31" t="s">
        <v>474</v>
      </c>
      <c r="E881" s="31" t="s">
        <v>475</v>
      </c>
      <c r="F881" s="31" t="s">
        <v>707</v>
      </c>
      <c r="G881" s="31" t="s">
        <v>708</v>
      </c>
      <c r="H881" s="31" t="s">
        <v>231</v>
      </c>
      <c r="I881" s="31"/>
      <c r="J881" s="31" t="str">
        <f t="shared" si="29"/>
        <v>N/A</v>
      </c>
      <c r="K881" s="31"/>
      <c r="L881" s="31"/>
    </row>
    <row r="882" spans="1:12" x14ac:dyDescent="0.45">
      <c r="A882" s="31" t="str">
        <f t="shared" si="28"/>
        <v>E08000035_LRF adequacy rating</v>
      </c>
      <c r="B882" s="31" t="s">
        <v>339</v>
      </c>
      <c r="C882" s="31" t="s">
        <v>656</v>
      </c>
      <c r="D882" s="31" t="s">
        <v>474</v>
      </c>
      <c r="E882" s="31" t="s">
        <v>475</v>
      </c>
      <c r="F882" s="31" t="s">
        <v>707</v>
      </c>
      <c r="G882" s="31" t="s">
        <v>708</v>
      </c>
      <c r="H882" s="31" t="s">
        <v>231</v>
      </c>
      <c r="I882" s="31"/>
      <c r="J882" s="31" t="str">
        <f t="shared" si="29"/>
        <v>N/A</v>
      </c>
      <c r="K882" s="31"/>
      <c r="L882" s="31"/>
    </row>
    <row r="883" spans="1:12" x14ac:dyDescent="0.45">
      <c r="A883" s="31" t="str">
        <f t="shared" si="28"/>
        <v>E08000036_LRF adequacy rating</v>
      </c>
      <c r="B883" s="31" t="s">
        <v>444</v>
      </c>
      <c r="C883" s="31" t="s">
        <v>657</v>
      </c>
      <c r="D883" s="31" t="s">
        <v>474</v>
      </c>
      <c r="E883" s="31" t="s">
        <v>475</v>
      </c>
      <c r="F883" s="31" t="s">
        <v>707</v>
      </c>
      <c r="G883" s="31" t="s">
        <v>708</v>
      </c>
      <c r="H883" s="31" t="s">
        <v>231</v>
      </c>
      <c r="I883" s="31"/>
      <c r="J883" s="31" t="str">
        <f t="shared" si="29"/>
        <v>N/A</v>
      </c>
      <c r="K883" s="31"/>
      <c r="L883" s="31"/>
    </row>
    <row r="884" spans="1:12" x14ac:dyDescent="0.45">
      <c r="A884" s="31" t="str">
        <f t="shared" si="28"/>
        <v>E08000020_LRF adequacy rating</v>
      </c>
      <c r="B884" s="31" t="s">
        <v>305</v>
      </c>
      <c r="C884" s="31" t="s">
        <v>658</v>
      </c>
      <c r="D884" s="31" t="s">
        <v>474</v>
      </c>
      <c r="E884" s="31" t="s">
        <v>475</v>
      </c>
      <c r="F884" s="31" t="s">
        <v>707</v>
      </c>
      <c r="G884" s="31" t="s">
        <v>708</v>
      </c>
      <c r="H884" s="31" t="s">
        <v>231</v>
      </c>
      <c r="I884" s="31"/>
      <c r="J884" s="31" t="str">
        <f t="shared" si="29"/>
        <v>N/A</v>
      </c>
      <c r="K884" s="31"/>
      <c r="L884" s="31"/>
    </row>
    <row r="885" spans="1:12" x14ac:dyDescent="0.45">
      <c r="A885" s="31" t="str">
        <f t="shared" si="28"/>
        <v>E09000003_LRF adequacy rating</v>
      </c>
      <c r="B885" s="31" t="s">
        <v>233</v>
      </c>
      <c r="C885" s="31" t="s">
        <v>659</v>
      </c>
      <c r="D885" s="31" t="s">
        <v>474</v>
      </c>
      <c r="E885" s="31" t="s">
        <v>475</v>
      </c>
      <c r="F885" s="31" t="s">
        <v>707</v>
      </c>
      <c r="G885" s="31" t="s">
        <v>708</v>
      </c>
      <c r="H885" s="31" t="s">
        <v>231</v>
      </c>
      <c r="I885" s="31"/>
      <c r="J885" s="31" t="str">
        <f t="shared" si="29"/>
        <v>N/A</v>
      </c>
      <c r="K885" s="31"/>
      <c r="L885" s="31"/>
    </row>
    <row r="886" spans="1:12" x14ac:dyDescent="0.45">
      <c r="A886" s="31" t="str">
        <f t="shared" si="28"/>
        <v>E09000004_LRF adequacy rating</v>
      </c>
      <c r="B886" s="31" t="s">
        <v>242</v>
      </c>
      <c r="C886" s="31" t="s">
        <v>660</v>
      </c>
      <c r="D886" s="31" t="s">
        <v>474</v>
      </c>
      <c r="E886" s="31" t="s">
        <v>475</v>
      </c>
      <c r="F886" s="31" t="s">
        <v>707</v>
      </c>
      <c r="G886" s="31" t="s">
        <v>708</v>
      </c>
      <c r="H886" s="31" t="s">
        <v>231</v>
      </c>
      <c r="I886" s="31"/>
      <c r="J886" s="31" t="str">
        <f t="shared" si="29"/>
        <v>N/A</v>
      </c>
      <c r="K886" s="31"/>
      <c r="L886" s="31"/>
    </row>
    <row r="887" spans="1:12" x14ac:dyDescent="0.45">
      <c r="A887" s="31" t="str">
        <f t="shared" si="28"/>
        <v>E09000005_LRF adequacy rating</v>
      </c>
      <c r="B887" s="31" t="s">
        <v>261</v>
      </c>
      <c r="C887" s="31" t="s">
        <v>661</v>
      </c>
      <c r="D887" s="31" t="s">
        <v>474</v>
      </c>
      <c r="E887" s="31" t="s">
        <v>475</v>
      </c>
      <c r="F887" s="31" t="s">
        <v>707</v>
      </c>
      <c r="G887" s="31" t="s">
        <v>708</v>
      </c>
      <c r="H887" s="31" t="s">
        <v>231</v>
      </c>
      <c r="I887" s="31"/>
      <c r="J887" s="31" t="str">
        <f t="shared" si="29"/>
        <v>N/A</v>
      </c>
      <c r="K887" s="31"/>
      <c r="L887" s="31"/>
    </row>
    <row r="888" spans="1:12" x14ac:dyDescent="0.45">
      <c r="A888" s="31" t="str">
        <f t="shared" si="28"/>
        <v>E09000006_LRF adequacy rating</v>
      </c>
      <c r="B888" s="31" t="s">
        <v>267</v>
      </c>
      <c r="C888" s="31" t="s">
        <v>662</v>
      </c>
      <c r="D888" s="31" t="s">
        <v>474</v>
      </c>
      <c r="E888" s="31" t="s">
        <v>475</v>
      </c>
      <c r="F888" s="31" t="s">
        <v>707</v>
      </c>
      <c r="G888" s="31" t="s">
        <v>708</v>
      </c>
      <c r="H888" s="31" t="s">
        <v>231</v>
      </c>
      <c r="I888" s="31"/>
      <c r="J888" s="31" t="str">
        <f t="shared" si="29"/>
        <v>N/A</v>
      </c>
      <c r="K888" s="31"/>
      <c r="L888" s="31"/>
    </row>
    <row r="889" spans="1:12" x14ac:dyDescent="0.45">
      <c r="A889" s="31" t="str">
        <f t="shared" si="28"/>
        <v>E09000007_LRF adequacy rating</v>
      </c>
      <c r="B889" s="31" t="s">
        <v>277</v>
      </c>
      <c r="C889" s="31" t="s">
        <v>663</v>
      </c>
      <c r="D889" s="31" t="s">
        <v>474</v>
      </c>
      <c r="E889" s="31" t="s">
        <v>475</v>
      </c>
      <c r="F889" s="31" t="s">
        <v>707</v>
      </c>
      <c r="G889" s="31" t="s">
        <v>708</v>
      </c>
      <c r="H889" s="31" t="s">
        <v>231</v>
      </c>
      <c r="I889" s="31"/>
      <c r="J889" s="31" t="str">
        <f t="shared" si="29"/>
        <v>N/A</v>
      </c>
      <c r="K889" s="31"/>
      <c r="L889" s="31"/>
    </row>
    <row r="890" spans="1:12" x14ac:dyDescent="0.45">
      <c r="A890" s="31" t="str">
        <f t="shared" si="28"/>
        <v>E09000008_LRF adequacy rating</v>
      </c>
      <c r="B890" s="31" t="s">
        <v>486</v>
      </c>
      <c r="C890" s="31" t="s">
        <v>487</v>
      </c>
      <c r="D890" s="31" t="s">
        <v>474</v>
      </c>
      <c r="E890" s="31" t="s">
        <v>475</v>
      </c>
      <c r="F890" s="31" t="s">
        <v>707</v>
      </c>
      <c r="G890" s="31" t="s">
        <v>708</v>
      </c>
      <c r="H890" s="31" t="s">
        <v>231</v>
      </c>
      <c r="I890" s="31"/>
      <c r="J890" s="31" t="str">
        <f t="shared" si="29"/>
        <v>N/A</v>
      </c>
      <c r="K890" s="31"/>
      <c r="L890" s="31"/>
    </row>
    <row r="891" spans="1:12" x14ac:dyDescent="0.45">
      <c r="A891" s="31" t="str">
        <f t="shared" si="28"/>
        <v>E09000009_LRF adequacy rating</v>
      </c>
      <c r="B891" s="31" t="s">
        <v>509</v>
      </c>
      <c r="C891" s="31" t="s">
        <v>664</v>
      </c>
      <c r="D891" s="31" t="s">
        <v>474</v>
      </c>
      <c r="E891" s="31" t="s">
        <v>475</v>
      </c>
      <c r="F891" s="31" t="s">
        <v>707</v>
      </c>
      <c r="G891" s="31" t="s">
        <v>708</v>
      </c>
      <c r="H891" s="31" t="s">
        <v>231</v>
      </c>
      <c r="I891" s="31"/>
      <c r="J891" s="31" t="str">
        <f t="shared" si="29"/>
        <v>N/A</v>
      </c>
      <c r="K891" s="31"/>
      <c r="L891" s="31"/>
    </row>
    <row r="892" spans="1:12" x14ac:dyDescent="0.45">
      <c r="A892" s="31" t="str">
        <f t="shared" si="28"/>
        <v>E09000010_LRF adequacy rating</v>
      </c>
      <c r="B892" s="31" t="s">
        <v>301</v>
      </c>
      <c r="C892" s="31" t="s">
        <v>665</v>
      </c>
      <c r="D892" s="31" t="s">
        <v>474</v>
      </c>
      <c r="E892" s="31" t="s">
        <v>475</v>
      </c>
      <c r="F892" s="31" t="s">
        <v>707</v>
      </c>
      <c r="G892" s="31" t="s">
        <v>708</v>
      </c>
      <c r="H892" s="31" t="s">
        <v>231</v>
      </c>
      <c r="I892" s="31"/>
      <c r="J892" s="31" t="str">
        <f t="shared" si="29"/>
        <v>N/A</v>
      </c>
      <c r="K892" s="31"/>
      <c r="L892" s="31"/>
    </row>
    <row r="893" spans="1:12" x14ac:dyDescent="0.45">
      <c r="A893" s="31" t="str">
        <f t="shared" si="28"/>
        <v>E09000011_LRF adequacy rating</v>
      </c>
      <c r="B893" s="31" t="s">
        <v>518</v>
      </c>
      <c r="C893" s="31" t="s">
        <v>666</v>
      </c>
      <c r="D893" s="31" t="s">
        <v>474</v>
      </c>
      <c r="E893" s="31" t="s">
        <v>475</v>
      </c>
      <c r="F893" s="31" t="s">
        <v>707</v>
      </c>
      <c r="G893" s="31" t="s">
        <v>708</v>
      </c>
      <c r="H893" s="31" t="s">
        <v>231</v>
      </c>
      <c r="I893" s="31"/>
      <c r="J893" s="31" t="str">
        <f t="shared" si="29"/>
        <v>N/A</v>
      </c>
      <c r="K893" s="31"/>
      <c r="L893" s="31"/>
    </row>
    <row r="894" spans="1:12" x14ac:dyDescent="0.45">
      <c r="A894" s="31" t="str">
        <f t="shared" si="28"/>
        <v>E09000012, E09000001_LRF adequacy rating</v>
      </c>
      <c r="B894" s="31" t="s">
        <v>713</v>
      </c>
      <c r="C894" s="31" t="s">
        <v>714</v>
      </c>
      <c r="D894" s="31" t="s">
        <v>474</v>
      </c>
      <c r="E894" s="31" t="s">
        <v>475</v>
      </c>
      <c r="F894" s="31" t="s">
        <v>707</v>
      </c>
      <c r="G894" s="31" t="s">
        <v>708</v>
      </c>
      <c r="H894" s="31" t="s">
        <v>231</v>
      </c>
      <c r="I894" s="31"/>
      <c r="J894" s="31" t="str">
        <f t="shared" si="29"/>
        <v>N/A</v>
      </c>
      <c r="K894" s="31"/>
      <c r="L894" s="31"/>
    </row>
    <row r="895" spans="1:12" x14ac:dyDescent="0.45">
      <c r="A895" s="31" t="str">
        <f t="shared" si="28"/>
        <v>E09000014_LRF adequacy rating</v>
      </c>
      <c r="B895" s="31" t="s">
        <v>311</v>
      </c>
      <c r="C895" s="31" t="s">
        <v>668</v>
      </c>
      <c r="D895" s="31" t="s">
        <v>474</v>
      </c>
      <c r="E895" s="31" t="s">
        <v>475</v>
      </c>
      <c r="F895" s="31" t="s">
        <v>707</v>
      </c>
      <c r="G895" s="31" t="s">
        <v>708</v>
      </c>
      <c r="H895" s="31" t="s">
        <v>231</v>
      </c>
      <c r="I895" s="31"/>
      <c r="J895" s="31" t="str">
        <f t="shared" si="29"/>
        <v>N/A</v>
      </c>
      <c r="K895" s="31"/>
      <c r="L895" s="31"/>
    </row>
    <row r="896" spans="1:12" x14ac:dyDescent="0.45">
      <c r="A896" s="31" t="str">
        <f t="shared" si="28"/>
        <v>E09000015_LRF adequacy rating</v>
      </c>
      <c r="B896" s="31" t="s">
        <v>496</v>
      </c>
      <c r="C896" s="31" t="s">
        <v>669</v>
      </c>
      <c r="D896" s="31" t="s">
        <v>474</v>
      </c>
      <c r="E896" s="31" t="s">
        <v>475</v>
      </c>
      <c r="F896" s="31" t="s">
        <v>707</v>
      </c>
      <c r="G896" s="31" t="s">
        <v>708</v>
      </c>
      <c r="H896" s="31" t="s">
        <v>231</v>
      </c>
      <c r="I896" s="31"/>
      <c r="J896" s="31" t="str">
        <f t="shared" si="29"/>
        <v>N/A</v>
      </c>
      <c r="K896" s="31"/>
      <c r="L896" s="31"/>
    </row>
    <row r="897" spans="1:12" x14ac:dyDescent="0.45">
      <c r="A897" s="31" t="str">
        <f t="shared" si="28"/>
        <v>E09000016_LRF adequacy rating</v>
      </c>
      <c r="B897" s="31" t="s">
        <v>315</v>
      </c>
      <c r="C897" s="31" t="s">
        <v>670</v>
      </c>
      <c r="D897" s="31" t="s">
        <v>474</v>
      </c>
      <c r="E897" s="31" t="s">
        <v>475</v>
      </c>
      <c r="F897" s="31" t="s">
        <v>707</v>
      </c>
      <c r="G897" s="31" t="s">
        <v>708</v>
      </c>
      <c r="H897" s="31" t="s">
        <v>231</v>
      </c>
      <c r="I897" s="31"/>
      <c r="J897" s="31" t="str">
        <f t="shared" si="29"/>
        <v>N/A</v>
      </c>
      <c r="K897" s="31"/>
      <c r="L897" s="31"/>
    </row>
    <row r="898" spans="1:12" x14ac:dyDescent="0.45">
      <c r="A898" s="31" t="str">
        <f t="shared" si="28"/>
        <v>E09000017_LRF adequacy rating</v>
      </c>
      <c r="B898" s="31" t="s">
        <v>321</v>
      </c>
      <c r="C898" s="31" t="s">
        <v>671</v>
      </c>
      <c r="D898" s="31" t="s">
        <v>474</v>
      </c>
      <c r="E898" s="31" t="s">
        <v>475</v>
      </c>
      <c r="F898" s="31" t="s">
        <v>707</v>
      </c>
      <c r="G898" s="31" t="s">
        <v>708</v>
      </c>
      <c r="H898" s="31" t="s">
        <v>231</v>
      </c>
      <c r="I898" s="31"/>
      <c r="J898" s="31" t="str">
        <f t="shared" si="29"/>
        <v>N/A</v>
      </c>
      <c r="K898" s="31"/>
      <c r="L898" s="31"/>
    </row>
    <row r="899" spans="1:12" x14ac:dyDescent="0.45">
      <c r="A899" s="31" t="str">
        <f t="shared" ref="A899:A962" si="30">CONCATENATE(B899,"_",G899)</f>
        <v>E09000018_LRF adequacy rating</v>
      </c>
      <c r="B899" s="31" t="s">
        <v>323</v>
      </c>
      <c r="C899" s="31" t="s">
        <v>672</v>
      </c>
      <c r="D899" s="31" t="s">
        <v>474</v>
      </c>
      <c r="E899" s="31" t="s">
        <v>475</v>
      </c>
      <c r="F899" s="31" t="s">
        <v>707</v>
      </c>
      <c r="G899" s="31" t="s">
        <v>708</v>
      </c>
      <c r="H899" s="31" t="s">
        <v>231</v>
      </c>
      <c r="I899" s="31"/>
      <c r="J899" s="31" t="str">
        <f t="shared" si="29"/>
        <v>N/A</v>
      </c>
      <c r="K899" s="31"/>
      <c r="L899" s="31"/>
    </row>
    <row r="900" spans="1:12" x14ac:dyDescent="0.45">
      <c r="A900" s="31" t="str">
        <f t="shared" si="30"/>
        <v>E09000019_LRF adequacy rating</v>
      </c>
      <c r="B900" s="31" t="s">
        <v>500</v>
      </c>
      <c r="C900" s="31" t="s">
        <v>673</v>
      </c>
      <c r="D900" s="31" t="s">
        <v>474</v>
      </c>
      <c r="E900" s="31" t="s">
        <v>475</v>
      </c>
      <c r="F900" s="31" t="s">
        <v>707</v>
      </c>
      <c r="G900" s="31" t="s">
        <v>708</v>
      </c>
      <c r="H900" s="31" t="s">
        <v>231</v>
      </c>
      <c r="I900" s="31"/>
      <c r="J900" s="31" t="str">
        <f t="shared" si="29"/>
        <v>N/A</v>
      </c>
      <c r="K900" s="31"/>
      <c r="L900" s="31"/>
    </row>
    <row r="901" spans="1:12" x14ac:dyDescent="0.45">
      <c r="A901" s="31" t="str">
        <f t="shared" si="30"/>
        <v>E09000020_LRF adequacy rating</v>
      </c>
      <c r="B901" s="31" t="s">
        <v>479</v>
      </c>
      <c r="C901" s="31" t="s">
        <v>674</v>
      </c>
      <c r="D901" s="31" t="s">
        <v>474</v>
      </c>
      <c r="E901" s="31" t="s">
        <v>475</v>
      </c>
      <c r="F901" s="31" t="s">
        <v>707</v>
      </c>
      <c r="G901" s="31" t="s">
        <v>708</v>
      </c>
      <c r="H901" s="31" t="s">
        <v>231</v>
      </c>
      <c r="I901" s="31"/>
      <c r="J901" s="31" t="str">
        <f t="shared" si="29"/>
        <v>N/A</v>
      </c>
      <c r="K901" s="31"/>
      <c r="L901" s="31"/>
    </row>
    <row r="902" spans="1:12" x14ac:dyDescent="0.45">
      <c r="A902" s="31" t="str">
        <f t="shared" si="30"/>
        <v>E09000021_LRF adequacy rating</v>
      </c>
      <c r="B902" s="31" t="s">
        <v>520</v>
      </c>
      <c r="C902" s="31" t="s">
        <v>675</v>
      </c>
      <c r="D902" s="31" t="s">
        <v>474</v>
      </c>
      <c r="E902" s="31" t="s">
        <v>475</v>
      </c>
      <c r="F902" s="31" t="s">
        <v>707</v>
      </c>
      <c r="G902" s="31" t="s">
        <v>708</v>
      </c>
      <c r="H902" s="31" t="s">
        <v>231</v>
      </c>
      <c r="I902" s="31"/>
      <c r="J902" s="31" t="str">
        <f t="shared" si="29"/>
        <v>N/A</v>
      </c>
      <c r="K902" s="31"/>
      <c r="L902" s="31"/>
    </row>
    <row r="903" spans="1:12" x14ac:dyDescent="0.45">
      <c r="A903" s="31" t="str">
        <f t="shared" si="30"/>
        <v>E09000022_LRF adequacy rating</v>
      </c>
      <c r="B903" s="31" t="s">
        <v>335</v>
      </c>
      <c r="C903" s="31" t="s">
        <v>676</v>
      </c>
      <c r="D903" s="31" t="s">
        <v>474</v>
      </c>
      <c r="E903" s="31" t="s">
        <v>475</v>
      </c>
      <c r="F903" s="31" t="s">
        <v>707</v>
      </c>
      <c r="G903" s="31" t="s">
        <v>708</v>
      </c>
      <c r="H903" s="31" t="s">
        <v>231</v>
      </c>
      <c r="I903" s="31"/>
      <c r="J903" s="31" t="str">
        <f t="shared" si="29"/>
        <v>N/A</v>
      </c>
      <c r="K903" s="31"/>
      <c r="L903" s="31"/>
    </row>
    <row r="904" spans="1:12" x14ac:dyDescent="0.45">
      <c r="A904" s="31" t="str">
        <f t="shared" si="30"/>
        <v>E09000023_LRF adequacy rating</v>
      </c>
      <c r="B904" s="31" t="s">
        <v>343</v>
      </c>
      <c r="C904" s="31" t="s">
        <v>677</v>
      </c>
      <c r="D904" s="31" t="s">
        <v>474</v>
      </c>
      <c r="E904" s="31" t="s">
        <v>475</v>
      </c>
      <c r="F904" s="31" t="s">
        <v>707</v>
      </c>
      <c r="G904" s="31" t="s">
        <v>708</v>
      </c>
      <c r="H904" s="31" t="s">
        <v>231</v>
      </c>
      <c r="I904" s="31"/>
      <c r="J904" s="31" t="str">
        <f t="shared" si="29"/>
        <v>N/A</v>
      </c>
      <c r="K904" s="31"/>
      <c r="L904" s="31"/>
    </row>
    <row r="905" spans="1:12" x14ac:dyDescent="0.45">
      <c r="A905" s="31" t="str">
        <f t="shared" si="30"/>
        <v>E09000024_LRF adequacy rating</v>
      </c>
      <c r="B905" s="31" t="s">
        <v>353</v>
      </c>
      <c r="C905" s="31" t="s">
        <v>678</v>
      </c>
      <c r="D905" s="31" t="s">
        <v>474</v>
      </c>
      <c r="E905" s="31" t="s">
        <v>475</v>
      </c>
      <c r="F905" s="31" t="s">
        <v>707</v>
      </c>
      <c r="G905" s="31" t="s">
        <v>708</v>
      </c>
      <c r="H905" s="31" t="s">
        <v>231</v>
      </c>
      <c r="I905" s="31"/>
      <c r="J905" s="31" t="str">
        <f t="shared" si="29"/>
        <v>N/A</v>
      </c>
      <c r="K905" s="31"/>
      <c r="L905" s="31"/>
    </row>
    <row r="906" spans="1:12" x14ac:dyDescent="0.45">
      <c r="A906" s="31" t="str">
        <f t="shared" si="30"/>
        <v>E09000025_LRF adequacy rating</v>
      </c>
      <c r="B906" s="31" t="s">
        <v>359</v>
      </c>
      <c r="C906" s="31" t="s">
        <v>679</v>
      </c>
      <c r="D906" s="31" t="s">
        <v>474</v>
      </c>
      <c r="E906" s="31" t="s">
        <v>475</v>
      </c>
      <c r="F906" s="31" t="s">
        <v>707</v>
      </c>
      <c r="G906" s="31" t="s">
        <v>708</v>
      </c>
      <c r="H906" s="31" t="s">
        <v>231</v>
      </c>
      <c r="I906" s="31"/>
      <c r="J906" s="31" t="str">
        <f t="shared" si="29"/>
        <v>N/A</v>
      </c>
      <c r="K906" s="31"/>
      <c r="L906" s="31"/>
    </row>
    <row r="907" spans="1:12" x14ac:dyDescent="0.45">
      <c r="A907" s="31" t="str">
        <f t="shared" si="30"/>
        <v>E09000026_LRF adequacy rating</v>
      </c>
      <c r="B907" s="31" t="s">
        <v>385</v>
      </c>
      <c r="C907" s="31" t="s">
        <v>680</v>
      </c>
      <c r="D907" s="31" t="s">
        <v>474</v>
      </c>
      <c r="E907" s="31" t="s">
        <v>475</v>
      </c>
      <c r="F907" s="31" t="s">
        <v>707</v>
      </c>
      <c r="G907" s="31" t="s">
        <v>708</v>
      </c>
      <c r="H907" s="31" t="s">
        <v>231</v>
      </c>
      <c r="I907" s="31"/>
      <c r="J907" s="31" t="str">
        <f t="shared" si="29"/>
        <v>N/A</v>
      </c>
      <c r="K907" s="31"/>
      <c r="L907" s="31"/>
    </row>
    <row r="908" spans="1:12" x14ac:dyDescent="0.45">
      <c r="A908" s="31" t="str">
        <f t="shared" si="30"/>
        <v>E09000027_LRF adequacy rating</v>
      </c>
      <c r="B908" s="31" t="s">
        <v>389</v>
      </c>
      <c r="C908" s="31" t="s">
        <v>390</v>
      </c>
      <c r="D908" s="31" t="s">
        <v>474</v>
      </c>
      <c r="E908" s="31" t="s">
        <v>475</v>
      </c>
      <c r="F908" s="31" t="s">
        <v>707</v>
      </c>
      <c r="G908" s="31" t="s">
        <v>708</v>
      </c>
      <c r="H908" s="31" t="s">
        <v>231</v>
      </c>
      <c r="I908" s="31"/>
      <c r="J908" s="31" t="str">
        <f t="shared" si="29"/>
        <v>N/A</v>
      </c>
      <c r="K908" s="31"/>
      <c r="L908" s="31"/>
    </row>
    <row r="909" spans="1:12" x14ac:dyDescent="0.45">
      <c r="A909" s="31" t="str">
        <f t="shared" si="30"/>
        <v>E09000028_LRF adequacy rating</v>
      </c>
      <c r="B909" s="31" t="s">
        <v>414</v>
      </c>
      <c r="C909" s="31" t="s">
        <v>681</v>
      </c>
      <c r="D909" s="31" t="s">
        <v>474</v>
      </c>
      <c r="E909" s="31" t="s">
        <v>475</v>
      </c>
      <c r="F909" s="31" t="s">
        <v>707</v>
      </c>
      <c r="G909" s="31" t="s">
        <v>708</v>
      </c>
      <c r="H909" s="31" t="s">
        <v>231</v>
      </c>
      <c r="I909" s="31"/>
      <c r="J909" s="31" t="str">
        <f t="shared" si="29"/>
        <v>N/A</v>
      </c>
      <c r="K909" s="31"/>
      <c r="L909" s="31"/>
    </row>
    <row r="910" spans="1:12" x14ac:dyDescent="0.45">
      <c r="A910" s="31" t="str">
        <f t="shared" si="30"/>
        <v>E09000029_LRF adequacy rating</v>
      </c>
      <c r="B910" s="31" t="s">
        <v>432</v>
      </c>
      <c r="C910" s="31" t="s">
        <v>682</v>
      </c>
      <c r="D910" s="31" t="s">
        <v>474</v>
      </c>
      <c r="E910" s="31" t="s">
        <v>475</v>
      </c>
      <c r="F910" s="31" t="s">
        <v>707</v>
      </c>
      <c r="G910" s="31" t="s">
        <v>708</v>
      </c>
      <c r="H910" s="31" t="s">
        <v>231</v>
      </c>
      <c r="I910" s="31"/>
      <c r="J910" s="31" t="str">
        <f t="shared" si="29"/>
        <v>N/A</v>
      </c>
      <c r="K910" s="31"/>
      <c r="L910" s="31"/>
    </row>
    <row r="911" spans="1:12" x14ac:dyDescent="0.45">
      <c r="A911" s="31" t="str">
        <f t="shared" si="30"/>
        <v>E09000030_LRF adequacy rating</v>
      </c>
      <c r="B911" s="31" t="s">
        <v>440</v>
      </c>
      <c r="C911" s="31" t="s">
        <v>683</v>
      </c>
      <c r="D911" s="31" t="s">
        <v>474</v>
      </c>
      <c r="E911" s="31" t="s">
        <v>475</v>
      </c>
      <c r="F911" s="31" t="s">
        <v>707</v>
      </c>
      <c r="G911" s="31" t="s">
        <v>708</v>
      </c>
      <c r="H911" s="31" t="s">
        <v>231</v>
      </c>
      <c r="I911" s="31"/>
      <c r="J911" s="31" t="str">
        <f t="shared" si="29"/>
        <v>N/A</v>
      </c>
      <c r="K911" s="31"/>
      <c r="L911" s="31"/>
    </row>
    <row r="912" spans="1:12" x14ac:dyDescent="0.45">
      <c r="A912" s="31" t="str">
        <f t="shared" si="30"/>
        <v>E09000031_LRF adequacy rating</v>
      </c>
      <c r="B912" s="31" t="s">
        <v>448</v>
      </c>
      <c r="C912" s="31" t="s">
        <v>684</v>
      </c>
      <c r="D912" s="31" t="s">
        <v>474</v>
      </c>
      <c r="E912" s="31" t="s">
        <v>475</v>
      </c>
      <c r="F912" s="31" t="s">
        <v>707</v>
      </c>
      <c r="G912" s="31" t="s">
        <v>708</v>
      </c>
      <c r="H912" s="31" t="s">
        <v>231</v>
      </c>
      <c r="I912" s="31"/>
      <c r="J912" s="31" t="str">
        <f t="shared" si="29"/>
        <v>N/A</v>
      </c>
      <c r="K912" s="31"/>
      <c r="L912" s="31"/>
    </row>
    <row r="913" spans="1:12" x14ac:dyDescent="0.45">
      <c r="A913" s="31" t="str">
        <f t="shared" si="30"/>
        <v>E09000032_LRF adequacy rating</v>
      </c>
      <c r="B913" s="31" t="s">
        <v>450</v>
      </c>
      <c r="C913" s="31" t="s">
        <v>685</v>
      </c>
      <c r="D913" s="31" t="s">
        <v>474</v>
      </c>
      <c r="E913" s="31" t="s">
        <v>475</v>
      </c>
      <c r="F913" s="31" t="s">
        <v>707</v>
      </c>
      <c r="G913" s="31" t="s">
        <v>708</v>
      </c>
      <c r="H913" s="31" t="s">
        <v>231</v>
      </c>
      <c r="I913" s="31"/>
      <c r="J913" s="31" t="str">
        <f t="shared" si="29"/>
        <v>N/A</v>
      </c>
      <c r="K913" s="31"/>
      <c r="L913" s="31"/>
    </row>
    <row r="914" spans="1:12" x14ac:dyDescent="0.45">
      <c r="A914" s="31" t="str">
        <f t="shared" si="30"/>
        <v>E09000033_LRF adequacy rating</v>
      </c>
      <c r="B914" s="31" t="s">
        <v>506</v>
      </c>
      <c r="C914" s="31" t="s">
        <v>507</v>
      </c>
      <c r="D914" s="31" t="s">
        <v>474</v>
      </c>
      <c r="E914" s="31" t="s">
        <v>475</v>
      </c>
      <c r="F914" s="31" t="s">
        <v>707</v>
      </c>
      <c r="G914" s="31" t="s">
        <v>708</v>
      </c>
      <c r="H914" s="31" t="s">
        <v>231</v>
      </c>
      <c r="I914" s="31"/>
      <c r="J914" s="31" t="str">
        <f t="shared" si="29"/>
        <v>N/A</v>
      </c>
      <c r="K914" s="31"/>
      <c r="L914" s="31"/>
    </row>
    <row r="915" spans="1:12" x14ac:dyDescent="0.45">
      <c r="A915" s="31" t="str">
        <f t="shared" si="30"/>
        <v>E10000002_LRF adequacy rating</v>
      </c>
      <c r="B915" s="31" t="s">
        <v>269</v>
      </c>
      <c r="C915" s="31" t="s">
        <v>270</v>
      </c>
      <c r="D915" s="31" t="s">
        <v>474</v>
      </c>
      <c r="E915" s="31" t="s">
        <v>475</v>
      </c>
      <c r="F915" s="31" t="s">
        <v>707</v>
      </c>
      <c r="G915" s="31" t="s">
        <v>708</v>
      </c>
      <c r="H915" s="31" t="s">
        <v>231</v>
      </c>
      <c r="I915" s="31"/>
      <c r="J915" s="31" t="str">
        <f t="shared" si="29"/>
        <v>N/A</v>
      </c>
      <c r="K915" s="31"/>
      <c r="L915" s="31"/>
    </row>
    <row r="916" spans="1:12" x14ac:dyDescent="0.45">
      <c r="A916" s="31" t="str">
        <f t="shared" si="30"/>
        <v>E10000003, E06000031_LRF adequacy rating</v>
      </c>
      <c r="B916" s="31" t="s">
        <v>715</v>
      </c>
      <c r="C916" s="31" t="s">
        <v>716</v>
      </c>
      <c r="D916" s="31" t="s">
        <v>474</v>
      </c>
      <c r="E916" s="31" t="s">
        <v>475</v>
      </c>
      <c r="F916" s="31" t="s">
        <v>707</v>
      </c>
      <c r="G916" s="31" t="s">
        <v>708</v>
      </c>
      <c r="H916" s="31" t="s">
        <v>231</v>
      </c>
      <c r="I916" s="31"/>
      <c r="J916" s="31" t="str">
        <f t="shared" si="29"/>
        <v>N/A</v>
      </c>
      <c r="K916" s="31"/>
      <c r="L916" s="31"/>
    </row>
    <row r="917" spans="1:12" x14ac:dyDescent="0.45">
      <c r="A917" s="31" t="str">
        <f t="shared" si="30"/>
        <v>E10000006_LRF adequacy rating</v>
      </c>
      <c r="B917" s="31" t="s">
        <v>285</v>
      </c>
      <c r="C917" s="31" t="s">
        <v>688</v>
      </c>
      <c r="D917" s="31" t="s">
        <v>474</v>
      </c>
      <c r="E917" s="31" t="s">
        <v>475</v>
      </c>
      <c r="F917" s="31" t="s">
        <v>707</v>
      </c>
      <c r="G917" s="31" t="s">
        <v>708</v>
      </c>
      <c r="H917" s="31" t="s">
        <v>231</v>
      </c>
      <c r="I917" s="31"/>
      <c r="J917" s="31" t="str">
        <f t="shared" si="29"/>
        <v>N/A</v>
      </c>
      <c r="K917" s="31"/>
      <c r="L917" s="31"/>
    </row>
    <row r="918" spans="1:12" x14ac:dyDescent="0.45">
      <c r="A918" s="31" t="str">
        <f t="shared" si="30"/>
        <v>E10000007_LRF adequacy rating</v>
      </c>
      <c r="B918" s="31" t="s">
        <v>291</v>
      </c>
      <c r="C918" s="31" t="s">
        <v>596</v>
      </c>
      <c r="D918" s="31" t="s">
        <v>474</v>
      </c>
      <c r="E918" s="31" t="s">
        <v>475</v>
      </c>
      <c r="F918" s="31" t="s">
        <v>707</v>
      </c>
      <c r="G918" s="31" t="s">
        <v>708</v>
      </c>
      <c r="H918" s="31" t="s">
        <v>231</v>
      </c>
      <c r="I918" s="31"/>
      <c r="J918" s="31" t="str">
        <f t="shared" si="29"/>
        <v>N/A</v>
      </c>
      <c r="K918" s="31"/>
      <c r="L918" s="31"/>
    </row>
    <row r="919" spans="1:12" x14ac:dyDescent="0.45">
      <c r="A919" s="31" t="str">
        <f t="shared" si="30"/>
        <v>E10000008_LRF adequacy rating</v>
      </c>
      <c r="B919" s="31" t="s">
        <v>504</v>
      </c>
      <c r="C919" s="31" t="s">
        <v>689</v>
      </c>
      <c r="D919" s="31" t="s">
        <v>474</v>
      </c>
      <c r="E919" s="31" t="s">
        <v>475</v>
      </c>
      <c r="F919" s="31" t="s">
        <v>707</v>
      </c>
      <c r="G919" s="31" t="s">
        <v>708</v>
      </c>
      <c r="H919" s="31" t="s">
        <v>231</v>
      </c>
      <c r="I919" s="31"/>
      <c r="J919" s="31" t="str">
        <f t="shared" si="29"/>
        <v>N/A</v>
      </c>
      <c r="K919" s="31"/>
      <c r="L919" s="31"/>
    </row>
    <row r="920" spans="1:12" x14ac:dyDescent="0.45">
      <c r="A920" s="31" t="str">
        <f t="shared" si="30"/>
        <v>E10000009_LRF adequacy rating</v>
      </c>
      <c r="B920" s="31" t="s">
        <v>295</v>
      </c>
      <c r="C920" s="31" t="s">
        <v>690</v>
      </c>
      <c r="D920" s="31" t="s">
        <v>474</v>
      </c>
      <c r="E920" s="31" t="s">
        <v>475</v>
      </c>
      <c r="F920" s="31" t="s">
        <v>707</v>
      </c>
      <c r="G920" s="31" t="s">
        <v>708</v>
      </c>
      <c r="H920" s="31" t="s">
        <v>231</v>
      </c>
      <c r="I920" s="31"/>
      <c r="J920" s="31" t="str">
        <f t="shared" si="29"/>
        <v>N/A</v>
      </c>
      <c r="K920" s="31"/>
      <c r="L920" s="31"/>
    </row>
    <row r="921" spans="1:12" x14ac:dyDescent="0.45">
      <c r="A921" s="31" t="str">
        <f t="shared" si="30"/>
        <v>E10000011_LRF adequacy rating</v>
      </c>
      <c r="B921" s="31" t="s">
        <v>299</v>
      </c>
      <c r="C921" s="31" t="s">
        <v>691</v>
      </c>
      <c r="D921" s="31" t="s">
        <v>474</v>
      </c>
      <c r="E921" s="31" t="s">
        <v>475</v>
      </c>
      <c r="F921" s="31" t="s">
        <v>707</v>
      </c>
      <c r="G921" s="31" t="s">
        <v>708</v>
      </c>
      <c r="H921" s="31" t="s">
        <v>231</v>
      </c>
      <c r="I921" s="31"/>
      <c r="J921" s="31" t="str">
        <f t="shared" si="29"/>
        <v>N/A</v>
      </c>
      <c r="K921" s="31"/>
      <c r="L921" s="31"/>
    </row>
    <row r="922" spans="1:12" x14ac:dyDescent="0.45">
      <c r="A922" s="31" t="str">
        <f t="shared" si="30"/>
        <v>E10000013_LRF adequacy rating</v>
      </c>
      <c r="B922" s="31" t="s">
        <v>307</v>
      </c>
      <c r="C922" s="31" t="s">
        <v>692</v>
      </c>
      <c r="D922" s="31" t="s">
        <v>474</v>
      </c>
      <c r="E922" s="31" t="s">
        <v>475</v>
      </c>
      <c r="F922" s="31" t="s">
        <v>707</v>
      </c>
      <c r="G922" s="31" t="s">
        <v>708</v>
      </c>
      <c r="H922" s="31" t="s">
        <v>231</v>
      </c>
      <c r="I922" s="31"/>
      <c r="J922" s="31" t="str">
        <f t="shared" si="29"/>
        <v>N/A</v>
      </c>
      <c r="K922" s="31"/>
      <c r="L922" s="31"/>
    </row>
    <row r="923" spans="1:12" x14ac:dyDescent="0.45">
      <c r="A923" s="31" t="str">
        <f t="shared" si="30"/>
        <v>E10000014_LRF adequacy rating</v>
      </c>
      <c r="B923" s="31" t="s">
        <v>309</v>
      </c>
      <c r="C923" s="31" t="s">
        <v>693</v>
      </c>
      <c r="D923" s="31" t="s">
        <v>474</v>
      </c>
      <c r="E923" s="31" t="s">
        <v>475</v>
      </c>
      <c r="F923" s="31" t="s">
        <v>707</v>
      </c>
      <c r="G923" s="31" t="s">
        <v>708</v>
      </c>
      <c r="H923" s="31" t="s">
        <v>231</v>
      </c>
      <c r="I923" s="31"/>
      <c r="J923" s="31" t="str">
        <f t="shared" si="29"/>
        <v>N/A</v>
      </c>
      <c r="K923" s="31"/>
      <c r="L923" s="31"/>
    </row>
    <row r="924" spans="1:12" x14ac:dyDescent="0.45">
      <c r="A924" s="31" t="str">
        <f t="shared" si="30"/>
        <v>E10000017_LRF adequacy rating</v>
      </c>
      <c r="B924" s="31" t="s">
        <v>337</v>
      </c>
      <c r="C924" s="31" t="s">
        <v>694</v>
      </c>
      <c r="D924" s="31" t="s">
        <v>474</v>
      </c>
      <c r="E924" s="31" t="s">
        <v>475</v>
      </c>
      <c r="F924" s="31" t="s">
        <v>707</v>
      </c>
      <c r="G924" s="31" t="s">
        <v>708</v>
      </c>
      <c r="H924" s="31" t="s">
        <v>231</v>
      </c>
      <c r="I924" s="31"/>
      <c r="J924" s="31" t="str">
        <f t="shared" si="29"/>
        <v>N/A</v>
      </c>
      <c r="K924" s="31"/>
      <c r="L924" s="31"/>
    </row>
    <row r="925" spans="1:12" x14ac:dyDescent="0.45">
      <c r="A925" s="31" t="str">
        <f t="shared" si="30"/>
        <v>E10000018_LRF adequacy rating</v>
      </c>
      <c r="B925" s="31" t="s">
        <v>552</v>
      </c>
      <c r="C925" s="31" t="s">
        <v>695</v>
      </c>
      <c r="D925" s="31" t="s">
        <v>474</v>
      </c>
      <c r="E925" s="31" t="s">
        <v>475</v>
      </c>
      <c r="F925" s="31" t="s">
        <v>707</v>
      </c>
      <c r="G925" s="31" t="s">
        <v>708</v>
      </c>
      <c r="H925" s="31" t="s">
        <v>231</v>
      </c>
      <c r="I925" s="31"/>
      <c r="J925" s="31" t="str">
        <f t="shared" si="29"/>
        <v>N/A</v>
      </c>
      <c r="K925" s="31"/>
      <c r="L925" s="31"/>
    </row>
    <row r="926" spans="1:12" x14ac:dyDescent="0.45">
      <c r="A926" s="31" t="str">
        <f t="shared" si="30"/>
        <v>E10000019_LRF adequacy rating</v>
      </c>
      <c r="B926" s="31" t="s">
        <v>345</v>
      </c>
      <c r="C926" s="31" t="s">
        <v>696</v>
      </c>
      <c r="D926" s="31" t="s">
        <v>474</v>
      </c>
      <c r="E926" s="31" t="s">
        <v>475</v>
      </c>
      <c r="F926" s="31" t="s">
        <v>707</v>
      </c>
      <c r="G926" s="31" t="s">
        <v>708</v>
      </c>
      <c r="H926" s="31" t="s">
        <v>231</v>
      </c>
      <c r="I926" s="31"/>
      <c r="J926" s="31" t="str">
        <f t="shared" si="29"/>
        <v>N/A</v>
      </c>
      <c r="K926" s="31"/>
      <c r="L926" s="31"/>
    </row>
    <row r="927" spans="1:12" x14ac:dyDescent="0.45">
      <c r="A927" s="31" t="str">
        <f t="shared" si="30"/>
        <v>E10000020_LRF adequacy rating</v>
      </c>
      <c r="B927" s="31" t="s">
        <v>361</v>
      </c>
      <c r="C927" s="31" t="s">
        <v>697</v>
      </c>
      <c r="D927" s="31" t="s">
        <v>474</v>
      </c>
      <c r="E927" s="31" t="s">
        <v>475</v>
      </c>
      <c r="F927" s="31" t="s">
        <v>707</v>
      </c>
      <c r="G927" s="31" t="s">
        <v>708</v>
      </c>
      <c r="H927" s="31" t="s">
        <v>231</v>
      </c>
      <c r="I927" s="31"/>
      <c r="J927" s="31" t="str">
        <f t="shared" si="29"/>
        <v>N/A</v>
      </c>
      <c r="K927" s="31"/>
      <c r="L927" s="31"/>
    </row>
    <row r="928" spans="1:12" x14ac:dyDescent="0.45">
      <c r="A928" s="31" t="str">
        <f t="shared" si="30"/>
        <v>E10000021_LRF adequacy rating</v>
      </c>
      <c r="B928" s="31" t="s">
        <v>371</v>
      </c>
      <c r="C928" s="31" t="s">
        <v>372</v>
      </c>
      <c r="D928" s="31" t="s">
        <v>474</v>
      </c>
      <c r="E928" s="31" t="s">
        <v>475</v>
      </c>
      <c r="F928" s="31" t="s">
        <v>707</v>
      </c>
      <c r="G928" s="31" t="s">
        <v>708</v>
      </c>
      <c r="H928" s="31" t="s">
        <v>231</v>
      </c>
      <c r="I928" s="31"/>
      <c r="J928" s="31" t="str">
        <f t="shared" si="29"/>
        <v>N/A</v>
      </c>
      <c r="K928" s="31"/>
      <c r="L928" s="31"/>
    </row>
    <row r="929" spans="1:12" x14ac:dyDescent="0.45">
      <c r="A929" s="31" t="str">
        <f t="shared" si="30"/>
        <v>E10000023_LRF adequacy rating</v>
      </c>
      <c r="B929" s="31" t="s">
        <v>369</v>
      </c>
      <c r="C929" s="31" t="s">
        <v>698</v>
      </c>
      <c r="D929" s="31" t="s">
        <v>474</v>
      </c>
      <c r="E929" s="31" t="s">
        <v>475</v>
      </c>
      <c r="F929" s="31" t="s">
        <v>707</v>
      </c>
      <c r="G929" s="31" t="s">
        <v>708</v>
      </c>
      <c r="H929" s="31" t="s">
        <v>231</v>
      </c>
      <c r="I929" s="31"/>
      <c r="J929" s="31" t="str">
        <f t="shared" si="29"/>
        <v>N/A</v>
      </c>
      <c r="K929" s="31"/>
      <c r="L929" s="31"/>
    </row>
    <row r="930" spans="1:12" x14ac:dyDescent="0.45">
      <c r="A930" s="31" t="str">
        <f t="shared" si="30"/>
        <v>E10000024_LRF adequacy rating</v>
      </c>
      <c r="B930" s="31" t="s">
        <v>572</v>
      </c>
      <c r="C930" s="31" t="s">
        <v>699</v>
      </c>
      <c r="D930" s="31" t="s">
        <v>474</v>
      </c>
      <c r="E930" s="31" t="s">
        <v>475</v>
      </c>
      <c r="F930" s="31" t="s">
        <v>707</v>
      </c>
      <c r="G930" s="31" t="s">
        <v>708</v>
      </c>
      <c r="H930" s="31" t="s">
        <v>231</v>
      </c>
      <c r="I930" s="31"/>
      <c r="J930" s="31" t="str">
        <f t="shared" si="29"/>
        <v>N/A</v>
      </c>
      <c r="K930" s="31"/>
      <c r="L930" s="31"/>
    </row>
    <row r="931" spans="1:12" x14ac:dyDescent="0.45">
      <c r="A931" s="31" t="str">
        <f t="shared" si="30"/>
        <v>E10000027_LRF adequacy rating</v>
      </c>
      <c r="B931" s="31" t="s">
        <v>406</v>
      </c>
      <c r="C931" s="31" t="s">
        <v>700</v>
      </c>
      <c r="D931" s="31" t="s">
        <v>474</v>
      </c>
      <c r="E931" s="31" t="s">
        <v>475</v>
      </c>
      <c r="F931" s="31" t="s">
        <v>707</v>
      </c>
      <c r="G931" s="31" t="s">
        <v>708</v>
      </c>
      <c r="H931" s="31" t="s">
        <v>231</v>
      </c>
      <c r="I931" s="31"/>
      <c r="J931" s="31" t="str">
        <f t="shared" si="29"/>
        <v>N/A</v>
      </c>
      <c r="K931" s="31"/>
      <c r="L931" s="31"/>
    </row>
    <row r="932" spans="1:12" x14ac:dyDescent="0.45">
      <c r="A932" s="31" t="str">
        <f t="shared" si="30"/>
        <v>E10000028_LRF adequacy rating</v>
      </c>
      <c r="B932" s="31" t="s">
        <v>418</v>
      </c>
      <c r="C932" s="31" t="s">
        <v>701</v>
      </c>
      <c r="D932" s="31" t="s">
        <v>474</v>
      </c>
      <c r="E932" s="31" t="s">
        <v>475</v>
      </c>
      <c r="F932" s="31" t="s">
        <v>707</v>
      </c>
      <c r="G932" s="31" t="s">
        <v>708</v>
      </c>
      <c r="H932" s="31" t="s">
        <v>231</v>
      </c>
      <c r="I932" s="31"/>
      <c r="J932" s="31" t="str">
        <f t="shared" si="29"/>
        <v>N/A</v>
      </c>
      <c r="K932" s="31"/>
      <c r="L932" s="31"/>
    </row>
    <row r="933" spans="1:12" x14ac:dyDescent="0.45">
      <c r="A933" s="31" t="str">
        <f t="shared" si="30"/>
        <v>E10000029_LRF adequacy rating</v>
      </c>
      <c r="B933" s="31" t="s">
        <v>426</v>
      </c>
      <c r="C933" s="31" t="s">
        <v>702</v>
      </c>
      <c r="D933" s="31" t="s">
        <v>474</v>
      </c>
      <c r="E933" s="31" t="s">
        <v>475</v>
      </c>
      <c r="F933" s="31" t="s">
        <v>707</v>
      </c>
      <c r="G933" s="31" t="s">
        <v>708</v>
      </c>
      <c r="H933" s="31" t="s">
        <v>231</v>
      </c>
      <c r="I933" s="31"/>
      <c r="J933" s="31" t="str">
        <f t="shared" si="29"/>
        <v>N/A</v>
      </c>
      <c r="K933" s="31"/>
      <c r="L933" s="31"/>
    </row>
    <row r="934" spans="1:12" x14ac:dyDescent="0.45">
      <c r="A934" s="31" t="str">
        <f t="shared" si="30"/>
        <v>E10000030_LRF adequacy rating</v>
      </c>
      <c r="B934" s="31" t="s">
        <v>430</v>
      </c>
      <c r="C934" s="31" t="s">
        <v>703</v>
      </c>
      <c r="D934" s="31" t="s">
        <v>474</v>
      </c>
      <c r="E934" s="31" t="s">
        <v>475</v>
      </c>
      <c r="F934" s="31" t="s">
        <v>707</v>
      </c>
      <c r="G934" s="31" t="s">
        <v>708</v>
      </c>
      <c r="H934" s="31" t="s">
        <v>231</v>
      </c>
      <c r="I934" s="31"/>
      <c r="J934" s="31" t="str">
        <f t="shared" si="29"/>
        <v>N/A</v>
      </c>
      <c r="K934" s="31"/>
      <c r="L934" s="31"/>
    </row>
    <row r="935" spans="1:12" x14ac:dyDescent="0.45">
      <c r="A935" s="31" t="str">
        <f t="shared" si="30"/>
        <v>E10000032_LRF adequacy rating</v>
      </c>
      <c r="B935" s="31" t="s">
        <v>458</v>
      </c>
      <c r="C935" s="31" t="s">
        <v>704</v>
      </c>
      <c r="D935" s="31" t="s">
        <v>474</v>
      </c>
      <c r="E935" s="31" t="s">
        <v>475</v>
      </c>
      <c r="F935" s="31" t="s">
        <v>707</v>
      </c>
      <c r="G935" s="31" t="s">
        <v>708</v>
      </c>
      <c r="H935" s="31" t="s">
        <v>231</v>
      </c>
      <c r="I935" s="31"/>
      <c r="J935" s="31" t="str">
        <f t="shared" si="29"/>
        <v>N/A</v>
      </c>
      <c r="K935" s="31"/>
      <c r="L935" s="31"/>
    </row>
    <row r="936" spans="1:12" x14ac:dyDescent="0.45">
      <c r="A936" s="31" t="str">
        <f t="shared" si="30"/>
        <v>E10000034_LRF adequacy rating</v>
      </c>
      <c r="B936" s="31" t="s">
        <v>470</v>
      </c>
      <c r="C936" s="31" t="s">
        <v>706</v>
      </c>
      <c r="D936" s="31" t="s">
        <v>474</v>
      </c>
      <c r="E936" s="31" t="s">
        <v>475</v>
      </c>
      <c r="F936" s="31" t="s">
        <v>707</v>
      </c>
      <c r="G936" s="31" t="s">
        <v>708</v>
      </c>
      <c r="H936" s="31" t="s">
        <v>231</v>
      </c>
      <c r="I936" s="31"/>
      <c r="J936" s="31" t="str">
        <f t="shared" si="29"/>
        <v>N/A</v>
      </c>
      <c r="K936" s="31"/>
      <c r="L936" s="31"/>
    </row>
    <row r="937" spans="1:12" x14ac:dyDescent="0.45">
      <c r="A937" s="31" t="str">
        <f t="shared" si="30"/>
        <v>E06000029_Ofsted: Overall children's services rating</v>
      </c>
      <c r="B937" s="31" t="s">
        <v>543</v>
      </c>
      <c r="C937" s="31" t="s">
        <v>717</v>
      </c>
      <c r="D937" s="31" t="s">
        <v>229</v>
      </c>
      <c r="E937" s="31" t="s">
        <v>230</v>
      </c>
      <c r="F937" s="31" t="s">
        <v>213</v>
      </c>
      <c r="G937" s="31" t="s">
        <v>173</v>
      </c>
      <c r="H937" s="31" t="s">
        <v>231</v>
      </c>
      <c r="I937" s="31" t="s">
        <v>256</v>
      </c>
      <c r="J937" s="31" t="s">
        <v>70</v>
      </c>
      <c r="K937" s="31"/>
      <c r="L937" s="31"/>
    </row>
    <row r="938" spans="1:12" x14ac:dyDescent="0.45">
      <c r="A938" s="31" t="str">
        <f t="shared" si="30"/>
        <v>E06000029_Ofsted: Children who need help and protection rating</v>
      </c>
      <c r="B938" s="31" t="s">
        <v>543</v>
      </c>
      <c r="C938" s="31" t="s">
        <v>717</v>
      </c>
      <c r="D938" s="31" t="s">
        <v>229</v>
      </c>
      <c r="E938" s="31" t="s">
        <v>230</v>
      </c>
      <c r="F938" s="31" t="s">
        <v>213</v>
      </c>
      <c r="G938" s="31" t="s">
        <v>174</v>
      </c>
      <c r="H938" s="31" t="s">
        <v>231</v>
      </c>
      <c r="I938" s="31" t="s">
        <v>256</v>
      </c>
      <c r="J938" s="31" t="s">
        <v>70</v>
      </c>
      <c r="K938" s="31"/>
      <c r="L938" s="31"/>
    </row>
    <row r="939" spans="1:12" x14ac:dyDescent="0.45">
      <c r="A939" s="31" t="str">
        <f t="shared" si="30"/>
        <v>E06000029_Ofsted: Children looked after and achieving permanence rating</v>
      </c>
      <c r="B939" s="31" t="s">
        <v>543</v>
      </c>
      <c r="C939" s="31" t="s">
        <v>717</v>
      </c>
      <c r="D939" s="31" t="s">
        <v>229</v>
      </c>
      <c r="E939" s="31" t="s">
        <v>230</v>
      </c>
      <c r="F939" s="31" t="s">
        <v>213</v>
      </c>
      <c r="G939" s="31" t="s">
        <v>175</v>
      </c>
      <c r="H939" s="31" t="s">
        <v>231</v>
      </c>
      <c r="I939" s="31" t="s">
        <v>256</v>
      </c>
      <c r="J939" s="31" t="s">
        <v>70</v>
      </c>
      <c r="K939" s="31"/>
      <c r="L939" s="31"/>
    </row>
    <row r="940" spans="1:12" x14ac:dyDescent="0.45">
      <c r="A940" s="31" t="str">
        <f t="shared" si="30"/>
        <v>E06000049_Ofsted: Children who need help and protection rating</v>
      </c>
      <c r="B940" s="31" t="s">
        <v>541</v>
      </c>
      <c r="C940" s="31" t="s">
        <v>718</v>
      </c>
      <c r="D940" s="31" t="s">
        <v>229</v>
      </c>
      <c r="E940" s="93" t="s">
        <v>719</v>
      </c>
      <c r="F940" s="31" t="s">
        <v>213</v>
      </c>
      <c r="G940" s="31" t="s">
        <v>174</v>
      </c>
      <c r="H940" s="31" t="s">
        <v>231</v>
      </c>
      <c r="I940" s="31" t="s">
        <v>232</v>
      </c>
      <c r="J940" s="31" t="s">
        <v>70</v>
      </c>
      <c r="K940" s="31"/>
      <c r="L940" s="31"/>
    </row>
    <row r="941" spans="1:12" x14ac:dyDescent="0.45">
      <c r="A941" s="31" t="str">
        <f t="shared" si="30"/>
        <v>E06000049_Ofsted: Children looked after and achieving permanence rating</v>
      </c>
      <c r="B941" s="31" t="s">
        <v>541</v>
      </c>
      <c r="C941" s="31" t="s">
        <v>718</v>
      </c>
      <c r="D941" s="31" t="s">
        <v>229</v>
      </c>
      <c r="E941" s="93" t="s">
        <v>719</v>
      </c>
      <c r="F941" s="31" t="s">
        <v>213</v>
      </c>
      <c r="G941" s="31" t="s">
        <v>175</v>
      </c>
      <c r="H941" s="31" t="s">
        <v>231</v>
      </c>
      <c r="I941" s="31" t="s">
        <v>232</v>
      </c>
      <c r="J941" s="31" t="s">
        <v>70</v>
      </c>
      <c r="K941" s="31"/>
      <c r="L941" s="31"/>
    </row>
    <row r="942" spans="1:12" x14ac:dyDescent="0.45">
      <c r="A942" s="31" t="str">
        <f t="shared" si="30"/>
        <v>E06000049_Ofsted: Overall children's services rating</v>
      </c>
      <c r="B942" s="31" t="s">
        <v>541</v>
      </c>
      <c r="C942" s="31" t="s">
        <v>718</v>
      </c>
      <c r="D942" s="31" t="s">
        <v>229</v>
      </c>
      <c r="E942" s="93" t="s">
        <v>719</v>
      </c>
      <c r="F942" s="31" t="s">
        <v>213</v>
      </c>
      <c r="G942" s="31" t="s">
        <v>173</v>
      </c>
      <c r="H942" s="31" t="s">
        <v>231</v>
      </c>
      <c r="I942" s="31" t="s">
        <v>232</v>
      </c>
      <c r="J942" s="31" t="s">
        <v>70</v>
      </c>
      <c r="K942" s="31"/>
      <c r="L942" s="31"/>
    </row>
    <row r="943" spans="1:12" x14ac:dyDescent="0.45">
      <c r="A943" s="31" t="str">
        <f t="shared" si="30"/>
        <v>E09000001_Ofsted: Children who need help and protection rating</v>
      </c>
      <c r="B943" s="31" t="s">
        <v>582</v>
      </c>
      <c r="C943" s="31" t="s">
        <v>583</v>
      </c>
      <c r="D943" s="31" t="s">
        <v>229</v>
      </c>
      <c r="E943" s="93" t="s">
        <v>719</v>
      </c>
      <c r="F943" s="31" t="s">
        <v>213</v>
      </c>
      <c r="G943" s="31" t="s">
        <v>174</v>
      </c>
      <c r="H943" s="31" t="s">
        <v>231</v>
      </c>
      <c r="I943" s="31" t="s">
        <v>235</v>
      </c>
      <c r="J943" s="31" t="s">
        <v>70</v>
      </c>
      <c r="K943" s="31"/>
      <c r="L943" s="31"/>
    </row>
    <row r="944" spans="1:12" x14ac:dyDescent="0.45">
      <c r="A944" s="31" t="str">
        <f t="shared" si="30"/>
        <v>E09000001_Ofsted: Children looked after and achieving permanence rating</v>
      </c>
      <c r="B944" s="31" t="s">
        <v>582</v>
      </c>
      <c r="C944" s="31" t="s">
        <v>583</v>
      </c>
      <c r="D944" s="31" t="s">
        <v>229</v>
      </c>
      <c r="E944" s="93" t="s">
        <v>719</v>
      </c>
      <c r="F944" s="31" t="s">
        <v>213</v>
      </c>
      <c r="G944" s="31" t="s">
        <v>175</v>
      </c>
      <c r="H944" s="31" t="s">
        <v>231</v>
      </c>
      <c r="I944" s="31" t="s">
        <v>244</v>
      </c>
      <c r="J944" s="31" t="s">
        <v>70</v>
      </c>
      <c r="K944" s="31"/>
      <c r="L944" s="31"/>
    </row>
    <row r="945" spans="1:12" x14ac:dyDescent="0.45">
      <c r="A945" s="31" t="str">
        <f t="shared" si="30"/>
        <v>E09000001_Ofsted: Overall children's services rating</v>
      </c>
      <c r="B945" s="31" t="s">
        <v>582</v>
      </c>
      <c r="C945" s="31" t="s">
        <v>583</v>
      </c>
      <c r="D945" s="31" t="s">
        <v>229</v>
      </c>
      <c r="E945" s="93" t="s">
        <v>719</v>
      </c>
      <c r="F945" s="31" t="s">
        <v>213</v>
      </c>
      <c r="G945" s="31" t="s">
        <v>173</v>
      </c>
      <c r="H945" s="31" t="s">
        <v>231</v>
      </c>
      <c r="I945" s="31" t="s">
        <v>244</v>
      </c>
      <c r="J945" s="31" t="s">
        <v>70</v>
      </c>
      <c r="K945" s="31"/>
      <c r="L945" s="31"/>
    </row>
    <row r="946" spans="1:12" x14ac:dyDescent="0.45">
      <c r="A946" s="31" t="str">
        <f t="shared" si="30"/>
        <v>E06000052_Ofsted: Children who need help and protection rating</v>
      </c>
      <c r="B946" s="31" t="s">
        <v>482</v>
      </c>
      <c r="C946" s="31" t="s">
        <v>720</v>
      </c>
      <c r="D946" s="31" t="s">
        <v>229</v>
      </c>
      <c r="E946" s="93" t="s">
        <v>719</v>
      </c>
      <c r="F946" s="31" t="s">
        <v>213</v>
      </c>
      <c r="G946" s="31" t="s">
        <v>174</v>
      </c>
      <c r="H946" s="31" t="s">
        <v>231</v>
      </c>
      <c r="I946" s="31" t="s">
        <v>235</v>
      </c>
      <c r="J946" s="31" t="s">
        <v>70</v>
      </c>
      <c r="K946" s="31"/>
      <c r="L946" s="31"/>
    </row>
    <row r="947" spans="1:12" x14ac:dyDescent="0.45">
      <c r="A947" s="31" t="str">
        <f t="shared" si="30"/>
        <v>E06000052_Ofsted: Children looked after and achieving permanence rating</v>
      </c>
      <c r="B947" s="31" t="s">
        <v>482</v>
      </c>
      <c r="C947" s="31" t="s">
        <v>720</v>
      </c>
      <c r="D947" s="31" t="s">
        <v>229</v>
      </c>
      <c r="E947" s="93" t="s">
        <v>719</v>
      </c>
      <c r="F947" s="31" t="s">
        <v>213</v>
      </c>
      <c r="G947" s="31" t="s">
        <v>175</v>
      </c>
      <c r="H947" s="31" t="s">
        <v>231</v>
      </c>
      <c r="I947" s="31" t="s">
        <v>244</v>
      </c>
      <c r="J947" s="31" t="s">
        <v>70</v>
      </c>
      <c r="K947" s="31"/>
      <c r="L947" s="31"/>
    </row>
    <row r="948" spans="1:12" x14ac:dyDescent="0.45">
      <c r="A948" s="31" t="str">
        <f t="shared" si="30"/>
        <v>E06000052_Ofsted: Overall children's services rating</v>
      </c>
      <c r="B948" s="31" t="s">
        <v>482</v>
      </c>
      <c r="C948" s="31" t="s">
        <v>720</v>
      </c>
      <c r="D948" s="31" t="s">
        <v>229</v>
      </c>
      <c r="E948" s="93" t="s">
        <v>719</v>
      </c>
      <c r="F948" s="31" t="s">
        <v>213</v>
      </c>
      <c r="G948" s="31" t="s">
        <v>173</v>
      </c>
      <c r="H948" s="31" t="s">
        <v>231</v>
      </c>
      <c r="I948" s="31" t="s">
        <v>244</v>
      </c>
      <c r="J948" s="31" t="s">
        <v>70</v>
      </c>
      <c r="K948" s="31"/>
      <c r="L948" s="31"/>
    </row>
    <row r="949" spans="1:12" x14ac:dyDescent="0.45">
      <c r="A949" s="31" t="str">
        <f t="shared" si="30"/>
        <v>E06000053_Ofsted: Children who need help and protection rating</v>
      </c>
      <c r="B949" s="31" t="s">
        <v>550</v>
      </c>
      <c r="C949" s="31" t="s">
        <v>551</v>
      </c>
      <c r="D949" s="31" t="s">
        <v>229</v>
      </c>
      <c r="E949" s="93" t="s">
        <v>719</v>
      </c>
      <c r="F949" s="31" t="s">
        <v>213</v>
      </c>
      <c r="G949" s="31" t="s">
        <v>174</v>
      </c>
      <c r="H949" s="31" t="s">
        <v>231</v>
      </c>
      <c r="I949" s="31" t="s">
        <v>235</v>
      </c>
      <c r="J949" s="31" t="s">
        <v>70</v>
      </c>
      <c r="K949" s="31"/>
      <c r="L949" s="31"/>
    </row>
    <row r="950" spans="1:12" x14ac:dyDescent="0.45">
      <c r="A950" s="31" t="str">
        <f t="shared" si="30"/>
        <v>E06000053_Ofsted: Children looked after and achieving permanence rating</v>
      </c>
      <c r="B950" s="31" t="s">
        <v>550</v>
      </c>
      <c r="C950" s="31" t="s">
        <v>551</v>
      </c>
      <c r="D950" s="31" t="s">
        <v>229</v>
      </c>
      <c r="E950" s="93" t="s">
        <v>719</v>
      </c>
      <c r="F950" s="31" t="s">
        <v>213</v>
      </c>
      <c r="G950" s="31" t="s">
        <v>175</v>
      </c>
      <c r="H950" s="31" t="s">
        <v>231</v>
      </c>
      <c r="I950" s="31" t="s">
        <v>235</v>
      </c>
      <c r="J950" s="31" t="s">
        <v>70</v>
      </c>
      <c r="K950" s="31"/>
      <c r="L950" s="31"/>
    </row>
    <row r="951" spans="1:12" x14ac:dyDescent="0.45">
      <c r="A951" s="31" t="str">
        <f t="shared" si="30"/>
        <v>E06000053_Ofsted: Overall children's services rating</v>
      </c>
      <c r="B951" s="31" t="s">
        <v>550</v>
      </c>
      <c r="C951" s="31" t="s">
        <v>551</v>
      </c>
      <c r="D951" s="31" t="s">
        <v>229</v>
      </c>
      <c r="E951" s="93" t="s">
        <v>719</v>
      </c>
      <c r="F951" s="31" t="s">
        <v>213</v>
      </c>
      <c r="G951" s="31" t="s">
        <v>173</v>
      </c>
      <c r="H951" s="31" t="s">
        <v>231</v>
      </c>
      <c r="I951" s="31" t="s">
        <v>235</v>
      </c>
      <c r="J951" s="31" t="s">
        <v>70</v>
      </c>
      <c r="K951" s="31"/>
      <c r="L951" s="31"/>
    </row>
    <row r="952" spans="1:12" x14ac:dyDescent="0.45">
      <c r="A952" s="31" t="str">
        <f t="shared" si="30"/>
        <v>E10000008_Ofsted: Children who need help and protection rating</v>
      </c>
      <c r="B952" s="31" t="s">
        <v>504</v>
      </c>
      <c r="C952" s="31" t="s">
        <v>505</v>
      </c>
      <c r="D952" s="31" t="s">
        <v>229</v>
      </c>
      <c r="E952" s="93" t="s">
        <v>719</v>
      </c>
      <c r="F952" s="31" t="s">
        <v>213</v>
      </c>
      <c r="G952" s="31" t="s">
        <v>174</v>
      </c>
      <c r="H952" s="31" t="s">
        <v>231</v>
      </c>
      <c r="I952" s="31" t="s">
        <v>232</v>
      </c>
      <c r="J952" s="31" t="s">
        <v>70</v>
      </c>
      <c r="K952" s="31"/>
      <c r="L952" s="31"/>
    </row>
    <row r="953" spans="1:12" x14ac:dyDescent="0.45">
      <c r="A953" s="31" t="str">
        <f t="shared" si="30"/>
        <v>E10000008_Ofsted: Children looked after and achieving permanence rating</v>
      </c>
      <c r="B953" s="31" t="s">
        <v>504</v>
      </c>
      <c r="C953" s="31" t="s">
        <v>505</v>
      </c>
      <c r="D953" s="31" t="s">
        <v>229</v>
      </c>
      <c r="E953" s="93" t="s">
        <v>719</v>
      </c>
      <c r="F953" s="31" t="s">
        <v>213</v>
      </c>
      <c r="G953" s="31" t="s">
        <v>175</v>
      </c>
      <c r="H953" s="31" t="s">
        <v>231</v>
      </c>
      <c r="I953" s="31" t="s">
        <v>251</v>
      </c>
      <c r="J953" s="31" t="s">
        <v>70</v>
      </c>
      <c r="K953" s="31"/>
      <c r="L953" s="31"/>
    </row>
    <row r="954" spans="1:12" x14ac:dyDescent="0.45">
      <c r="A954" s="31" t="str">
        <f t="shared" si="30"/>
        <v>E10000008_Ofsted: Overall children's services rating</v>
      </c>
      <c r="B954" s="31" t="s">
        <v>504</v>
      </c>
      <c r="C954" s="31" t="s">
        <v>505</v>
      </c>
      <c r="D954" s="31" t="s">
        <v>229</v>
      </c>
      <c r="E954" s="93" t="s">
        <v>719</v>
      </c>
      <c r="F954" s="31" t="s">
        <v>213</v>
      </c>
      <c r="G954" s="31" t="s">
        <v>173</v>
      </c>
      <c r="H954" s="31" t="s">
        <v>231</v>
      </c>
      <c r="I954" s="31" t="s">
        <v>251</v>
      </c>
      <c r="J954" s="31" t="s">
        <v>70</v>
      </c>
      <c r="K954" s="31"/>
      <c r="L954" s="31"/>
    </row>
    <row r="955" spans="1:12" x14ac:dyDescent="0.45">
      <c r="A955" s="31" t="str">
        <f t="shared" si="30"/>
        <v>E06000047_Ofsted: Children who need help and protection rating</v>
      </c>
      <c r="B955" s="31" t="s">
        <v>528</v>
      </c>
      <c r="C955" s="31" t="s">
        <v>721</v>
      </c>
      <c r="D955" s="31" t="s">
        <v>229</v>
      </c>
      <c r="E955" s="93" t="s">
        <v>719</v>
      </c>
      <c r="F955" s="31" t="s">
        <v>213</v>
      </c>
      <c r="G955" s="31" t="s">
        <v>174</v>
      </c>
      <c r="H955" s="31" t="s">
        <v>231</v>
      </c>
      <c r="I955" s="31" t="s">
        <v>232</v>
      </c>
      <c r="J955" s="31" t="s">
        <v>70</v>
      </c>
      <c r="K955" s="31"/>
      <c r="L955" s="31"/>
    </row>
    <row r="956" spans="1:12" x14ac:dyDescent="0.45">
      <c r="A956" s="31" t="str">
        <f t="shared" si="30"/>
        <v>E06000047_Ofsted: Children looked after and achieving permanence rating</v>
      </c>
      <c r="B956" s="31" t="s">
        <v>528</v>
      </c>
      <c r="C956" s="31" t="s">
        <v>721</v>
      </c>
      <c r="D956" s="31" t="s">
        <v>229</v>
      </c>
      <c r="E956" s="93" t="s">
        <v>719</v>
      </c>
      <c r="F956" s="31" t="s">
        <v>213</v>
      </c>
      <c r="G956" s="31" t="s">
        <v>175</v>
      </c>
      <c r="H956" s="31" t="s">
        <v>231</v>
      </c>
      <c r="I956" s="31" t="s">
        <v>235</v>
      </c>
      <c r="J956" s="31" t="s">
        <v>70</v>
      </c>
      <c r="K956" s="31"/>
      <c r="L956" s="31"/>
    </row>
    <row r="957" spans="1:12" x14ac:dyDescent="0.45">
      <c r="A957" s="31" t="str">
        <f t="shared" si="30"/>
        <v>E06000047_Ofsted: Overall children's services rating</v>
      </c>
      <c r="B957" s="31" t="s">
        <v>528</v>
      </c>
      <c r="C957" s="31" t="s">
        <v>721</v>
      </c>
      <c r="D957" s="31" t="s">
        <v>229</v>
      </c>
      <c r="E957" s="93" t="s">
        <v>719</v>
      </c>
      <c r="F957" s="31" t="s">
        <v>213</v>
      </c>
      <c r="G957" s="31" t="s">
        <v>173</v>
      </c>
      <c r="H957" s="31" t="s">
        <v>231</v>
      </c>
      <c r="I957" s="31" t="s">
        <v>232</v>
      </c>
      <c r="J957" s="31" t="s">
        <v>70</v>
      </c>
      <c r="K957" s="31"/>
      <c r="L957" s="31"/>
    </row>
    <row r="958" spans="1:12" x14ac:dyDescent="0.45">
      <c r="A958" s="31" t="str">
        <f t="shared" si="30"/>
        <v>E06000011_Ofsted: Children who need help and protection rating</v>
      </c>
      <c r="B958" s="31" t="s">
        <v>514</v>
      </c>
      <c r="C958" s="31" t="s">
        <v>594</v>
      </c>
      <c r="D958" s="31" t="s">
        <v>229</v>
      </c>
      <c r="E958" s="93" t="s">
        <v>719</v>
      </c>
      <c r="F958" s="31" t="s">
        <v>213</v>
      </c>
      <c r="G958" s="31" t="s">
        <v>174</v>
      </c>
      <c r="H958" s="31" t="s">
        <v>231</v>
      </c>
      <c r="I958" s="31" t="s">
        <v>251</v>
      </c>
      <c r="J958" s="31" t="s">
        <v>70</v>
      </c>
      <c r="K958" s="31"/>
      <c r="L958" s="31"/>
    </row>
    <row r="959" spans="1:12" x14ac:dyDescent="0.45">
      <c r="A959" s="31" t="str">
        <f t="shared" si="30"/>
        <v>E06000011_Ofsted: Children looked after and achieving permanence rating</v>
      </c>
      <c r="B959" s="31" t="s">
        <v>514</v>
      </c>
      <c r="C959" s="31" t="s">
        <v>594</v>
      </c>
      <c r="D959" s="31" t="s">
        <v>229</v>
      </c>
      <c r="E959" s="93" t="s">
        <v>719</v>
      </c>
      <c r="F959" s="31" t="s">
        <v>213</v>
      </c>
      <c r="G959" s="31" t="s">
        <v>175</v>
      </c>
      <c r="H959" s="31" t="s">
        <v>231</v>
      </c>
      <c r="I959" s="31" t="s">
        <v>235</v>
      </c>
      <c r="J959" s="31" t="s">
        <v>70</v>
      </c>
      <c r="K959" s="31"/>
      <c r="L959" s="31"/>
    </row>
    <row r="960" spans="1:12" x14ac:dyDescent="0.45">
      <c r="A960" s="31" t="str">
        <f t="shared" si="30"/>
        <v>E06000011_Ofsted: Overall children's services rating</v>
      </c>
      <c r="B960" s="31" t="s">
        <v>514</v>
      </c>
      <c r="C960" s="31" t="s">
        <v>594</v>
      </c>
      <c r="D960" s="31" t="s">
        <v>229</v>
      </c>
      <c r="E960" s="93" t="s">
        <v>719</v>
      </c>
      <c r="F960" s="31" t="s">
        <v>213</v>
      </c>
      <c r="G960" s="31" t="s">
        <v>173</v>
      </c>
      <c r="H960" s="31" t="s">
        <v>231</v>
      </c>
      <c r="I960" s="31" t="s">
        <v>251</v>
      </c>
      <c r="J960" s="31" t="s">
        <v>70</v>
      </c>
      <c r="K960" s="31"/>
      <c r="L960" s="31"/>
    </row>
    <row r="961" spans="1:12" x14ac:dyDescent="0.45">
      <c r="A961" s="31" t="str">
        <f t="shared" si="30"/>
        <v>E06000006_Ofsted: Children who need help and protection rating</v>
      </c>
      <c r="B961" s="31" t="s">
        <v>531</v>
      </c>
      <c r="C961" s="31" t="s">
        <v>722</v>
      </c>
      <c r="D961" s="31" t="s">
        <v>229</v>
      </c>
      <c r="E961" s="93" t="s">
        <v>719</v>
      </c>
      <c r="F961" s="31" t="s">
        <v>213</v>
      </c>
      <c r="G961" s="31" t="s">
        <v>174</v>
      </c>
      <c r="H961" s="31" t="s">
        <v>231</v>
      </c>
      <c r="I961" s="31" t="s">
        <v>232</v>
      </c>
      <c r="J961" s="31" t="s">
        <v>70</v>
      </c>
      <c r="K961" s="31"/>
      <c r="L961" s="31"/>
    </row>
    <row r="962" spans="1:12" x14ac:dyDescent="0.45">
      <c r="A962" s="31" t="str">
        <f t="shared" si="30"/>
        <v>E06000006_Ofsted: Children looked after and achieving permanence rating</v>
      </c>
      <c r="B962" s="31" t="s">
        <v>531</v>
      </c>
      <c r="C962" s="31" t="s">
        <v>722</v>
      </c>
      <c r="D962" s="31" t="s">
        <v>229</v>
      </c>
      <c r="E962" s="93" t="s">
        <v>719</v>
      </c>
      <c r="F962" s="31" t="s">
        <v>213</v>
      </c>
      <c r="G962" s="31" t="s">
        <v>175</v>
      </c>
      <c r="H962" s="31" t="s">
        <v>231</v>
      </c>
      <c r="I962" s="31" t="s">
        <v>232</v>
      </c>
      <c r="J962" s="31" t="s">
        <v>70</v>
      </c>
      <c r="K962" s="31"/>
      <c r="L962" s="31"/>
    </row>
    <row r="963" spans="1:12" x14ac:dyDescent="0.45">
      <c r="A963" s="31" t="str">
        <f t="shared" ref="A963:A1026" si="31">CONCATENATE(B963,"_",G963)</f>
        <v>E06000006_Ofsted: Overall children's services rating</v>
      </c>
      <c r="B963" s="31" t="s">
        <v>531</v>
      </c>
      <c r="C963" s="31" t="s">
        <v>722</v>
      </c>
      <c r="D963" s="31" t="s">
        <v>229</v>
      </c>
      <c r="E963" s="93" t="s">
        <v>719</v>
      </c>
      <c r="F963" s="31" t="s">
        <v>213</v>
      </c>
      <c r="G963" s="31" t="s">
        <v>173</v>
      </c>
      <c r="H963" s="31" t="s">
        <v>231</v>
      </c>
      <c r="I963" s="31" t="s">
        <v>232</v>
      </c>
      <c r="J963" s="31" t="s">
        <v>70</v>
      </c>
      <c r="K963" s="31"/>
      <c r="L963" s="31"/>
    </row>
    <row r="964" spans="1:12" x14ac:dyDescent="0.45">
      <c r="A964" s="31" t="str">
        <f t="shared" si="31"/>
        <v>E10000018_Ofsted: Children who need help and protection rating</v>
      </c>
      <c r="B964" s="31" t="s">
        <v>552</v>
      </c>
      <c r="C964" s="31" t="s">
        <v>553</v>
      </c>
      <c r="D964" s="31" t="s">
        <v>229</v>
      </c>
      <c r="E964" s="93" t="s">
        <v>719</v>
      </c>
      <c r="F964" s="31" t="s">
        <v>213</v>
      </c>
      <c r="G964" s="31" t="s">
        <v>174</v>
      </c>
      <c r="H964" s="31" t="s">
        <v>231</v>
      </c>
      <c r="I964" s="31" t="s">
        <v>232</v>
      </c>
      <c r="J964" s="31" t="s">
        <v>70</v>
      </c>
      <c r="K964" s="31"/>
      <c r="L964" s="31"/>
    </row>
    <row r="965" spans="1:12" x14ac:dyDescent="0.45">
      <c r="A965" s="31" t="str">
        <f t="shared" si="31"/>
        <v>E10000018_Ofsted: Children looked after and achieving permanence rating</v>
      </c>
      <c r="B965" s="31" t="s">
        <v>552</v>
      </c>
      <c r="C965" s="31" t="s">
        <v>553</v>
      </c>
      <c r="D965" s="31" t="s">
        <v>229</v>
      </c>
      <c r="E965" s="93" t="s">
        <v>719</v>
      </c>
      <c r="F965" s="31" t="s">
        <v>213</v>
      </c>
      <c r="G965" s="31" t="s">
        <v>175</v>
      </c>
      <c r="H965" s="31" t="s">
        <v>231</v>
      </c>
      <c r="I965" s="31" t="s">
        <v>235</v>
      </c>
      <c r="J965" s="31" t="s">
        <v>70</v>
      </c>
      <c r="K965" s="31"/>
      <c r="L965" s="31"/>
    </row>
    <row r="966" spans="1:12" x14ac:dyDescent="0.45">
      <c r="A966" s="31" t="str">
        <f t="shared" si="31"/>
        <v>E10000018_Ofsted: Overall children's services rating</v>
      </c>
      <c r="B966" s="31" t="s">
        <v>552</v>
      </c>
      <c r="C966" s="31" t="s">
        <v>553</v>
      </c>
      <c r="D966" s="31" t="s">
        <v>229</v>
      </c>
      <c r="E966" s="93" t="s">
        <v>719</v>
      </c>
      <c r="F966" s="31" t="s">
        <v>213</v>
      </c>
      <c r="G966" s="31" t="s">
        <v>173</v>
      </c>
      <c r="H966" s="31" t="s">
        <v>231</v>
      </c>
      <c r="I966" s="31" t="s">
        <v>232</v>
      </c>
      <c r="J966" s="31" t="s">
        <v>70</v>
      </c>
      <c r="K966" s="31"/>
      <c r="L966" s="31"/>
    </row>
    <row r="967" spans="1:12" x14ac:dyDescent="0.45">
      <c r="A967" s="31" t="str">
        <f t="shared" si="31"/>
        <v>E09000008_Ofsted: Children who need help and protection rating</v>
      </c>
      <c r="B967" s="31" t="s">
        <v>486</v>
      </c>
      <c r="C967" s="31" t="s">
        <v>487</v>
      </c>
      <c r="D967" s="31" t="s">
        <v>229</v>
      </c>
      <c r="E967" s="93" t="s">
        <v>719</v>
      </c>
      <c r="F967" s="31" t="s">
        <v>213</v>
      </c>
      <c r="G967" s="31" t="s">
        <v>174</v>
      </c>
      <c r="H967" s="31" t="s">
        <v>231</v>
      </c>
      <c r="I967" s="31" t="s">
        <v>235</v>
      </c>
      <c r="J967" s="31" t="s">
        <v>70</v>
      </c>
      <c r="K967" s="31"/>
      <c r="L967" s="31"/>
    </row>
    <row r="968" spans="1:12" x14ac:dyDescent="0.45">
      <c r="A968" s="31" t="str">
        <f t="shared" si="31"/>
        <v>E09000008_Ofsted: Children looked after and achieving permanence rating</v>
      </c>
      <c r="B968" s="31" t="s">
        <v>486</v>
      </c>
      <c r="C968" s="31" t="s">
        <v>487</v>
      </c>
      <c r="D968" s="31" t="s">
        <v>229</v>
      </c>
      <c r="E968" s="93" t="s">
        <v>719</v>
      </c>
      <c r="F968" s="31" t="s">
        <v>213</v>
      </c>
      <c r="G968" s="31" t="s">
        <v>175</v>
      </c>
      <c r="H968" s="31" t="s">
        <v>231</v>
      </c>
      <c r="I968" s="31" t="s">
        <v>232</v>
      </c>
      <c r="J968" s="31" t="s">
        <v>70</v>
      </c>
      <c r="K968" s="31"/>
      <c r="L968" s="31"/>
    </row>
    <row r="969" spans="1:12" x14ac:dyDescent="0.45">
      <c r="A969" s="31" t="str">
        <f t="shared" si="31"/>
        <v>E09000008_Ofsted: Overall children's services rating</v>
      </c>
      <c r="B969" s="31" t="s">
        <v>486</v>
      </c>
      <c r="C969" s="31" t="s">
        <v>487</v>
      </c>
      <c r="D969" s="31" t="s">
        <v>229</v>
      </c>
      <c r="E969" s="93" t="s">
        <v>719</v>
      </c>
      <c r="F969" s="31" t="s">
        <v>213</v>
      </c>
      <c r="G969" s="31" t="s">
        <v>173</v>
      </c>
      <c r="H969" s="31" t="s">
        <v>231</v>
      </c>
      <c r="I969" s="31" t="s">
        <v>235</v>
      </c>
      <c r="J969" s="31" t="s">
        <v>70</v>
      </c>
      <c r="K969" s="31"/>
      <c r="L969" s="31"/>
    </row>
    <row r="970" spans="1:12" x14ac:dyDescent="0.45">
      <c r="A970" s="31" t="str">
        <f t="shared" si="31"/>
        <v>E09000009_Ofsted: Children who need help and protection rating</v>
      </c>
      <c r="B970" s="31" t="s">
        <v>509</v>
      </c>
      <c r="C970" s="31" t="s">
        <v>510</v>
      </c>
      <c r="D970" s="31" t="s">
        <v>229</v>
      </c>
      <c r="E970" s="93" t="s">
        <v>719</v>
      </c>
      <c r="F970" s="31" t="s">
        <v>213</v>
      </c>
      <c r="G970" s="31" t="s">
        <v>174</v>
      </c>
      <c r="H970" s="31" t="s">
        <v>231</v>
      </c>
      <c r="I970" s="31" t="s">
        <v>232</v>
      </c>
      <c r="J970" s="31" t="s">
        <v>70</v>
      </c>
      <c r="K970" s="31"/>
      <c r="L970" s="31"/>
    </row>
    <row r="971" spans="1:12" x14ac:dyDescent="0.45">
      <c r="A971" s="31" t="str">
        <f t="shared" si="31"/>
        <v>E09000009_Ofsted: Children looked after and achieving permanence rating</v>
      </c>
      <c r="B971" s="31" t="s">
        <v>509</v>
      </c>
      <c r="C971" s="31" t="s">
        <v>510</v>
      </c>
      <c r="D971" s="31" t="s">
        <v>229</v>
      </c>
      <c r="E971" s="93" t="s">
        <v>719</v>
      </c>
      <c r="F971" s="31" t="s">
        <v>213</v>
      </c>
      <c r="G971" s="31" t="s">
        <v>175</v>
      </c>
      <c r="H971" s="31" t="s">
        <v>231</v>
      </c>
      <c r="I971" s="31" t="s">
        <v>232</v>
      </c>
      <c r="J971" s="31" t="s">
        <v>70</v>
      </c>
      <c r="K971" s="31"/>
      <c r="L971" s="31"/>
    </row>
    <row r="972" spans="1:12" x14ac:dyDescent="0.45">
      <c r="A972" s="31" t="str">
        <f t="shared" si="31"/>
        <v>E09000009_Ofsted: Overall children's services rating</v>
      </c>
      <c r="B972" s="31" t="s">
        <v>509</v>
      </c>
      <c r="C972" s="31" t="s">
        <v>510</v>
      </c>
      <c r="D972" s="31" t="s">
        <v>229</v>
      </c>
      <c r="E972" s="93" t="s">
        <v>719</v>
      </c>
      <c r="F972" s="31" t="s">
        <v>213</v>
      </c>
      <c r="G972" s="31" t="s">
        <v>173</v>
      </c>
      <c r="H972" s="31" t="s">
        <v>231</v>
      </c>
      <c r="I972" s="31" t="s">
        <v>232</v>
      </c>
      <c r="J972" s="31" t="s">
        <v>70</v>
      </c>
      <c r="K972" s="31"/>
      <c r="L972" s="31"/>
    </row>
    <row r="973" spans="1:12" x14ac:dyDescent="0.45">
      <c r="A973" s="31" t="str">
        <f t="shared" si="31"/>
        <v>E09000011_Ofsted: Children who need help and protection rating</v>
      </c>
      <c r="B973" s="31" t="s">
        <v>518</v>
      </c>
      <c r="C973" s="31" t="s">
        <v>519</v>
      </c>
      <c r="D973" s="31" t="s">
        <v>229</v>
      </c>
      <c r="E973" s="93" t="s">
        <v>719</v>
      </c>
      <c r="F973" s="31" t="s">
        <v>213</v>
      </c>
      <c r="G973" s="31" t="s">
        <v>174</v>
      </c>
      <c r="H973" s="31" t="s">
        <v>231</v>
      </c>
      <c r="I973" s="31" t="s">
        <v>235</v>
      </c>
      <c r="J973" s="31" t="s">
        <v>70</v>
      </c>
      <c r="K973" s="31"/>
      <c r="L973" s="31"/>
    </row>
    <row r="974" spans="1:12" x14ac:dyDescent="0.45">
      <c r="A974" s="31" t="str">
        <f t="shared" si="31"/>
        <v>E09000011_Ofsted: Children looked after and achieving permanence rating</v>
      </c>
      <c r="B974" s="31" t="s">
        <v>518</v>
      </c>
      <c r="C974" s="31" t="s">
        <v>519</v>
      </c>
      <c r="D974" s="31" t="s">
        <v>229</v>
      </c>
      <c r="E974" s="93" t="s">
        <v>719</v>
      </c>
      <c r="F974" s="31" t="s">
        <v>213</v>
      </c>
      <c r="G974" s="31" t="s">
        <v>175</v>
      </c>
      <c r="H974" s="31" t="s">
        <v>231</v>
      </c>
      <c r="I974" s="31" t="s">
        <v>235</v>
      </c>
      <c r="J974" s="31" t="s">
        <v>70</v>
      </c>
      <c r="K974" s="31"/>
      <c r="L974" s="31"/>
    </row>
    <row r="975" spans="1:12" x14ac:dyDescent="0.45">
      <c r="A975" s="31" t="str">
        <f t="shared" si="31"/>
        <v>E09000011_Ofsted: Overall children's services rating</v>
      </c>
      <c r="B975" s="31" t="s">
        <v>518</v>
      </c>
      <c r="C975" s="31" t="s">
        <v>519</v>
      </c>
      <c r="D975" s="31" t="s">
        <v>229</v>
      </c>
      <c r="E975" s="93" t="s">
        <v>719</v>
      </c>
      <c r="F975" s="31" t="s">
        <v>213</v>
      </c>
      <c r="G975" s="31" t="s">
        <v>173</v>
      </c>
      <c r="H975" s="31" t="s">
        <v>231</v>
      </c>
      <c r="I975" s="31" t="s">
        <v>235</v>
      </c>
      <c r="J975" s="31" t="s">
        <v>70</v>
      </c>
      <c r="K975" s="31"/>
      <c r="L975" s="31"/>
    </row>
    <row r="976" spans="1:12" x14ac:dyDescent="0.45">
      <c r="A976" s="31" t="str">
        <f t="shared" si="31"/>
        <v>E09000012_Ofsted: Children who need help and protection rating</v>
      </c>
      <c r="B976" s="31" t="s">
        <v>498</v>
      </c>
      <c r="C976" s="31" t="s">
        <v>499</v>
      </c>
      <c r="D976" s="31" t="s">
        <v>229</v>
      </c>
      <c r="E976" s="93" t="s">
        <v>719</v>
      </c>
      <c r="F976" s="31" t="s">
        <v>213</v>
      </c>
      <c r="G976" s="31" t="s">
        <v>174</v>
      </c>
      <c r="H976" s="31" t="s">
        <v>231</v>
      </c>
      <c r="I976" s="31" t="s">
        <v>232</v>
      </c>
      <c r="J976" s="31" t="s">
        <v>70</v>
      </c>
      <c r="K976" s="31"/>
      <c r="L976" s="31"/>
    </row>
    <row r="977" spans="1:12" x14ac:dyDescent="0.45">
      <c r="A977" s="31" t="str">
        <f t="shared" si="31"/>
        <v>E09000012_Ofsted: Children looked after and achieving permanence rating</v>
      </c>
      <c r="B977" s="31" t="s">
        <v>498</v>
      </c>
      <c r="C977" s="31" t="s">
        <v>499</v>
      </c>
      <c r="D977" s="31" t="s">
        <v>229</v>
      </c>
      <c r="E977" s="93" t="s">
        <v>719</v>
      </c>
      <c r="F977" s="31" t="s">
        <v>213</v>
      </c>
      <c r="G977" s="31" t="s">
        <v>175</v>
      </c>
      <c r="H977" s="31" t="s">
        <v>231</v>
      </c>
      <c r="I977" s="31" t="s">
        <v>235</v>
      </c>
      <c r="J977" s="31" t="s">
        <v>70</v>
      </c>
      <c r="K977" s="31"/>
      <c r="L977" s="31"/>
    </row>
    <row r="978" spans="1:12" x14ac:dyDescent="0.45">
      <c r="A978" s="31" t="str">
        <f t="shared" si="31"/>
        <v>E09000012_Ofsted: Overall children's services rating</v>
      </c>
      <c r="B978" s="31" t="s">
        <v>498</v>
      </c>
      <c r="C978" s="31" t="s">
        <v>499</v>
      </c>
      <c r="D978" s="31" t="s">
        <v>229</v>
      </c>
      <c r="E978" s="93" t="s">
        <v>719</v>
      </c>
      <c r="F978" s="31" t="s">
        <v>213</v>
      </c>
      <c r="G978" s="31" t="s">
        <v>173</v>
      </c>
      <c r="H978" s="31" t="s">
        <v>231</v>
      </c>
      <c r="I978" s="31" t="s">
        <v>232</v>
      </c>
      <c r="J978" s="31" t="s">
        <v>70</v>
      </c>
      <c r="K978" s="31"/>
      <c r="L978" s="31"/>
    </row>
    <row r="979" spans="1:12" x14ac:dyDescent="0.45">
      <c r="A979" s="31" t="str">
        <f t="shared" si="31"/>
        <v>E09000013_Ofsted: Children who need help and protection rating</v>
      </c>
      <c r="B979" s="31" t="s">
        <v>491</v>
      </c>
      <c r="C979" s="31" t="s">
        <v>723</v>
      </c>
      <c r="D979" s="31" t="s">
        <v>229</v>
      </c>
      <c r="E979" s="93" t="s">
        <v>719</v>
      </c>
      <c r="F979" s="31" t="s">
        <v>213</v>
      </c>
      <c r="G979" s="31" t="s">
        <v>174</v>
      </c>
      <c r="H979" s="31" t="s">
        <v>231</v>
      </c>
      <c r="I979" s="31" t="s">
        <v>235</v>
      </c>
      <c r="J979" s="31" t="s">
        <v>70</v>
      </c>
      <c r="K979" s="31"/>
      <c r="L979" s="31"/>
    </row>
    <row r="980" spans="1:12" x14ac:dyDescent="0.45">
      <c r="A980" s="31" t="str">
        <f t="shared" si="31"/>
        <v>E09000013_Ofsted: Children looked after and achieving permanence rating</v>
      </c>
      <c r="B980" s="31" t="s">
        <v>491</v>
      </c>
      <c r="C980" s="31" t="s">
        <v>723</v>
      </c>
      <c r="D980" s="31" t="s">
        <v>229</v>
      </c>
      <c r="E980" s="93" t="s">
        <v>719</v>
      </c>
      <c r="F980" s="31" t="s">
        <v>213</v>
      </c>
      <c r="G980" s="31" t="s">
        <v>175</v>
      </c>
      <c r="H980" s="31" t="s">
        <v>231</v>
      </c>
      <c r="I980" s="31" t="s">
        <v>235</v>
      </c>
      <c r="J980" s="31" t="s">
        <v>70</v>
      </c>
      <c r="K980" s="31"/>
      <c r="L980" s="31"/>
    </row>
    <row r="981" spans="1:12" x14ac:dyDescent="0.45">
      <c r="A981" s="31" t="str">
        <f t="shared" si="31"/>
        <v>E09000013_Ofsted: Overall children's services rating</v>
      </c>
      <c r="B981" s="31" t="s">
        <v>491</v>
      </c>
      <c r="C981" s="31" t="s">
        <v>723</v>
      </c>
      <c r="D981" s="31" t="s">
        <v>229</v>
      </c>
      <c r="E981" s="93" t="s">
        <v>719</v>
      </c>
      <c r="F981" s="31" t="s">
        <v>213</v>
      </c>
      <c r="G981" s="31" t="s">
        <v>173</v>
      </c>
      <c r="H981" s="31" t="s">
        <v>231</v>
      </c>
      <c r="I981" s="31" t="s">
        <v>235</v>
      </c>
      <c r="J981" s="31" t="s">
        <v>70</v>
      </c>
      <c r="K981" s="31"/>
      <c r="L981" s="31"/>
    </row>
    <row r="982" spans="1:12" x14ac:dyDescent="0.45">
      <c r="A982" s="31" t="str">
        <f t="shared" si="31"/>
        <v>E09000015_Ofsted: Children who need help and protection rating</v>
      </c>
      <c r="B982" s="31" t="s">
        <v>496</v>
      </c>
      <c r="C982" s="31" t="s">
        <v>497</v>
      </c>
      <c r="D982" s="31" t="s">
        <v>229</v>
      </c>
      <c r="E982" s="93" t="s">
        <v>719</v>
      </c>
      <c r="F982" s="31" t="s">
        <v>213</v>
      </c>
      <c r="G982" s="31" t="s">
        <v>174</v>
      </c>
      <c r="H982" s="31" t="s">
        <v>231</v>
      </c>
      <c r="I982" s="31" t="s">
        <v>235</v>
      </c>
      <c r="J982" s="31" t="s">
        <v>70</v>
      </c>
      <c r="K982" s="31"/>
      <c r="L982" s="31"/>
    </row>
    <row r="983" spans="1:12" x14ac:dyDescent="0.45">
      <c r="A983" s="31" t="str">
        <f t="shared" si="31"/>
        <v>E09000015_Ofsted: Children looked after and achieving permanence rating</v>
      </c>
      <c r="B983" s="31" t="s">
        <v>496</v>
      </c>
      <c r="C983" s="31" t="s">
        <v>497</v>
      </c>
      <c r="D983" s="31" t="s">
        <v>229</v>
      </c>
      <c r="E983" s="93" t="s">
        <v>719</v>
      </c>
      <c r="F983" s="31" t="s">
        <v>213</v>
      </c>
      <c r="G983" s="31" t="s">
        <v>175</v>
      </c>
      <c r="H983" s="31" t="s">
        <v>231</v>
      </c>
      <c r="I983" s="31" t="s">
        <v>235</v>
      </c>
      <c r="J983" s="31" t="s">
        <v>70</v>
      </c>
      <c r="K983" s="31"/>
      <c r="L983" s="31"/>
    </row>
    <row r="984" spans="1:12" x14ac:dyDescent="0.45">
      <c r="A984" s="31" t="str">
        <f t="shared" si="31"/>
        <v>E09000015_Ofsted: Overall children's services rating</v>
      </c>
      <c r="B984" s="31" t="s">
        <v>496</v>
      </c>
      <c r="C984" s="31" t="s">
        <v>497</v>
      </c>
      <c r="D984" s="31" t="s">
        <v>229</v>
      </c>
      <c r="E984" s="93" t="s">
        <v>719</v>
      </c>
      <c r="F984" s="31" t="s">
        <v>213</v>
      </c>
      <c r="G984" s="31" t="s">
        <v>173</v>
      </c>
      <c r="H984" s="31" t="s">
        <v>231</v>
      </c>
      <c r="I984" s="31" t="s">
        <v>235</v>
      </c>
      <c r="J984" s="31" t="s">
        <v>70</v>
      </c>
      <c r="K984" s="31"/>
      <c r="L984" s="31"/>
    </row>
    <row r="985" spans="1:12" x14ac:dyDescent="0.45">
      <c r="A985" s="31" t="str">
        <f t="shared" si="31"/>
        <v>E09000019_Ofsted: Children who need help and protection rating</v>
      </c>
      <c r="B985" s="31" t="s">
        <v>500</v>
      </c>
      <c r="C985" s="31" t="s">
        <v>501</v>
      </c>
      <c r="D985" s="31" t="s">
        <v>229</v>
      </c>
      <c r="E985" s="93" t="s">
        <v>719</v>
      </c>
      <c r="F985" s="31" t="s">
        <v>213</v>
      </c>
      <c r="G985" s="31" t="s">
        <v>174</v>
      </c>
      <c r="H985" s="31" t="s">
        <v>231</v>
      </c>
      <c r="I985" s="31" t="s">
        <v>244</v>
      </c>
      <c r="J985" s="31" t="s">
        <v>70</v>
      </c>
      <c r="K985" s="31"/>
      <c r="L985" s="31"/>
    </row>
    <row r="986" spans="1:12" x14ac:dyDescent="0.45">
      <c r="A986" s="31" t="str">
        <f t="shared" si="31"/>
        <v>E09000019_Ofsted: Children looked after and achieving permanence rating</v>
      </c>
      <c r="B986" s="31" t="s">
        <v>500</v>
      </c>
      <c r="C986" s="31" t="s">
        <v>501</v>
      </c>
      <c r="D986" s="31" t="s">
        <v>229</v>
      </c>
      <c r="E986" s="93" t="s">
        <v>719</v>
      </c>
      <c r="F986" s="31" t="s">
        <v>213</v>
      </c>
      <c r="G986" s="31" t="s">
        <v>175</v>
      </c>
      <c r="H986" s="31" t="s">
        <v>231</v>
      </c>
      <c r="I986" s="31" t="s">
        <v>235</v>
      </c>
      <c r="J986" s="31" t="s">
        <v>70</v>
      </c>
      <c r="K986" s="31"/>
      <c r="L986" s="31"/>
    </row>
    <row r="987" spans="1:12" x14ac:dyDescent="0.45">
      <c r="A987" s="31" t="str">
        <f t="shared" si="31"/>
        <v>E09000019_Ofsted: Overall children's services rating</v>
      </c>
      <c r="B987" s="31" t="s">
        <v>500</v>
      </c>
      <c r="C987" s="31" t="s">
        <v>501</v>
      </c>
      <c r="D987" s="31" t="s">
        <v>229</v>
      </c>
      <c r="E987" s="93" t="s">
        <v>719</v>
      </c>
      <c r="F987" s="31" t="s">
        <v>213</v>
      </c>
      <c r="G987" s="31" t="s">
        <v>173</v>
      </c>
      <c r="H987" s="31" t="s">
        <v>231</v>
      </c>
      <c r="I987" s="31" t="s">
        <v>244</v>
      </c>
      <c r="J987" s="31" t="s">
        <v>70</v>
      </c>
      <c r="K987" s="31"/>
      <c r="L987" s="31"/>
    </row>
    <row r="988" spans="1:12" x14ac:dyDescent="0.45">
      <c r="A988" s="31" t="str">
        <f t="shared" si="31"/>
        <v>E09000033_Ofsted: Children who need help and protection rating</v>
      </c>
      <c r="B988" s="31" t="s">
        <v>506</v>
      </c>
      <c r="C988" s="31" t="s">
        <v>507</v>
      </c>
      <c r="D988" s="31" t="s">
        <v>229</v>
      </c>
      <c r="E988" s="93" t="s">
        <v>719</v>
      </c>
      <c r="F988" s="31" t="s">
        <v>213</v>
      </c>
      <c r="G988" s="31" t="s">
        <v>174</v>
      </c>
      <c r="H988" s="31" t="s">
        <v>231</v>
      </c>
      <c r="I988" s="31" t="s">
        <v>244</v>
      </c>
      <c r="J988" s="31" t="s">
        <v>70</v>
      </c>
      <c r="K988" s="31"/>
      <c r="L988" s="31"/>
    </row>
    <row r="989" spans="1:12" x14ac:dyDescent="0.45">
      <c r="A989" s="31" t="str">
        <f t="shared" si="31"/>
        <v>E09000033_Ofsted: Children looked after and achieving permanence rating</v>
      </c>
      <c r="B989" s="31" t="s">
        <v>506</v>
      </c>
      <c r="C989" s="31" t="s">
        <v>507</v>
      </c>
      <c r="D989" s="31" t="s">
        <v>229</v>
      </c>
      <c r="E989" s="93" t="s">
        <v>719</v>
      </c>
      <c r="F989" s="31" t="s">
        <v>213</v>
      </c>
      <c r="G989" s="31" t="s">
        <v>175</v>
      </c>
      <c r="H989" s="31" t="s">
        <v>231</v>
      </c>
      <c r="I989" s="31" t="s">
        <v>244</v>
      </c>
      <c r="J989" s="31" t="s">
        <v>70</v>
      </c>
      <c r="K989" s="31"/>
      <c r="L989" s="31"/>
    </row>
    <row r="990" spans="1:12" x14ac:dyDescent="0.45">
      <c r="A990" s="31" t="str">
        <f t="shared" si="31"/>
        <v>E09000033_Ofsted: Overall children's services rating</v>
      </c>
      <c r="B990" s="31" t="s">
        <v>506</v>
      </c>
      <c r="C990" s="31" t="s">
        <v>507</v>
      </c>
      <c r="D990" s="31" t="s">
        <v>229</v>
      </c>
      <c r="E990" s="93" t="s">
        <v>719</v>
      </c>
      <c r="F990" s="31" t="s">
        <v>213</v>
      </c>
      <c r="G990" s="31" t="s">
        <v>173</v>
      </c>
      <c r="H990" s="31" t="s">
        <v>231</v>
      </c>
      <c r="I990" s="31" t="s">
        <v>244</v>
      </c>
      <c r="J990" s="31" t="s">
        <v>70</v>
      </c>
      <c r="K990" s="31"/>
      <c r="L990" s="31"/>
    </row>
    <row r="991" spans="1:12" x14ac:dyDescent="0.45">
      <c r="A991" s="31" t="str">
        <f t="shared" si="31"/>
        <v>E06000032_Ofsted: Children who need help and protection rating</v>
      </c>
      <c r="B991" s="31" t="s">
        <v>564</v>
      </c>
      <c r="C991" s="31" t="s">
        <v>724</v>
      </c>
      <c r="D991" s="31" t="s">
        <v>229</v>
      </c>
      <c r="E991" s="93" t="s">
        <v>719</v>
      </c>
      <c r="F991" s="31" t="s">
        <v>213</v>
      </c>
      <c r="G991" s="31" t="s">
        <v>174</v>
      </c>
      <c r="H991" s="31" t="s">
        <v>231</v>
      </c>
      <c r="I991" s="31" t="s">
        <v>251</v>
      </c>
      <c r="J991" s="31" t="s">
        <v>70</v>
      </c>
      <c r="K991" s="31"/>
      <c r="L991" s="31"/>
    </row>
    <row r="992" spans="1:12" x14ac:dyDescent="0.45">
      <c r="A992" s="31" t="str">
        <f t="shared" si="31"/>
        <v>E06000032_Ofsted: Children looked after and achieving permanence rating</v>
      </c>
      <c r="B992" s="31" t="s">
        <v>564</v>
      </c>
      <c r="C992" s="31" t="s">
        <v>724</v>
      </c>
      <c r="D992" s="31" t="s">
        <v>229</v>
      </c>
      <c r="E992" s="93" t="s">
        <v>719</v>
      </c>
      <c r="F992" s="31" t="s">
        <v>213</v>
      </c>
      <c r="G992" s="31" t="s">
        <v>175</v>
      </c>
      <c r="H992" s="31" t="s">
        <v>231</v>
      </c>
      <c r="I992" s="31" t="s">
        <v>232</v>
      </c>
      <c r="J992" s="31" t="s">
        <v>70</v>
      </c>
      <c r="K992" s="31"/>
      <c r="L992" s="31"/>
    </row>
    <row r="993" spans="1:12" x14ac:dyDescent="0.45">
      <c r="A993" s="31" t="str">
        <f t="shared" si="31"/>
        <v>E06000032_Ofsted: Overall children's services rating</v>
      </c>
      <c r="B993" s="31" t="s">
        <v>564</v>
      </c>
      <c r="C993" s="31" t="s">
        <v>724</v>
      </c>
      <c r="D993" s="31" t="s">
        <v>229</v>
      </c>
      <c r="E993" s="93" t="s">
        <v>719</v>
      </c>
      <c r="F993" s="31" t="s">
        <v>213</v>
      </c>
      <c r="G993" s="31" t="s">
        <v>173</v>
      </c>
      <c r="H993" s="31" t="s">
        <v>231</v>
      </c>
      <c r="I993" s="31" t="s">
        <v>251</v>
      </c>
      <c r="J993" s="31" t="s">
        <v>70</v>
      </c>
      <c r="K993" s="31"/>
      <c r="L993" s="31"/>
    </row>
    <row r="994" spans="1:12" x14ac:dyDescent="0.45">
      <c r="A994" s="31" t="str">
        <f t="shared" si="31"/>
        <v>E06000002_Ofsted: Children who need help and protection rating</v>
      </c>
      <c r="B994" s="31" t="s">
        <v>511</v>
      </c>
      <c r="C994" s="31" t="s">
        <v>725</v>
      </c>
      <c r="D994" s="31" t="s">
        <v>229</v>
      </c>
      <c r="E994" s="93" t="s">
        <v>719</v>
      </c>
      <c r="F994" s="31" t="s">
        <v>213</v>
      </c>
      <c r="G994" s="31" t="s">
        <v>174</v>
      </c>
      <c r="H994" s="31" t="s">
        <v>231</v>
      </c>
      <c r="I994" s="31" t="s">
        <v>251</v>
      </c>
      <c r="J994" s="31" t="s">
        <v>70</v>
      </c>
      <c r="K994" s="31"/>
      <c r="L994" s="31"/>
    </row>
    <row r="995" spans="1:12" x14ac:dyDescent="0.45">
      <c r="A995" s="31" t="str">
        <f t="shared" si="31"/>
        <v>E06000002_Ofsted: Children looked after and achieving permanence rating</v>
      </c>
      <c r="B995" s="31" t="s">
        <v>511</v>
      </c>
      <c r="C995" s="31" t="s">
        <v>725</v>
      </c>
      <c r="D995" s="31" t="s">
        <v>229</v>
      </c>
      <c r="E995" s="93" t="s">
        <v>719</v>
      </c>
      <c r="F995" s="31" t="s">
        <v>213</v>
      </c>
      <c r="G995" s="31" t="s">
        <v>175</v>
      </c>
      <c r="H995" s="31" t="s">
        <v>231</v>
      </c>
      <c r="I995" s="31" t="s">
        <v>251</v>
      </c>
      <c r="J995" s="31" t="s">
        <v>70</v>
      </c>
      <c r="K995" s="31"/>
      <c r="L995" s="31"/>
    </row>
    <row r="996" spans="1:12" x14ac:dyDescent="0.45">
      <c r="A996" s="31" t="str">
        <f t="shared" si="31"/>
        <v>E06000002_Ofsted: Overall children's services rating</v>
      </c>
      <c r="B996" s="31" t="s">
        <v>511</v>
      </c>
      <c r="C996" s="31" t="s">
        <v>725</v>
      </c>
      <c r="D996" s="31" t="s">
        <v>229</v>
      </c>
      <c r="E996" s="93" t="s">
        <v>719</v>
      </c>
      <c r="F996" s="31" t="s">
        <v>213</v>
      </c>
      <c r="G996" s="31" t="s">
        <v>173</v>
      </c>
      <c r="H996" s="31" t="s">
        <v>231</v>
      </c>
      <c r="I996" s="31" t="s">
        <v>251</v>
      </c>
      <c r="J996" s="31" t="s">
        <v>70</v>
      </c>
      <c r="K996" s="31"/>
      <c r="L996" s="31"/>
    </row>
    <row r="997" spans="1:12" x14ac:dyDescent="0.45">
      <c r="A997" s="31" t="str">
        <f t="shared" si="31"/>
        <v>E08000022_Ofsted: Children who need help and protection rating</v>
      </c>
      <c r="B997" s="31" t="s">
        <v>524</v>
      </c>
      <c r="C997" s="31" t="s">
        <v>525</v>
      </c>
      <c r="D997" s="31" t="s">
        <v>229</v>
      </c>
      <c r="E997" s="93" t="s">
        <v>719</v>
      </c>
      <c r="F997" s="31" t="s">
        <v>213</v>
      </c>
      <c r="G997" s="31" t="s">
        <v>174</v>
      </c>
      <c r="H997" s="31" t="s">
        <v>231</v>
      </c>
      <c r="I997" s="31" t="s">
        <v>244</v>
      </c>
      <c r="J997" s="31" t="s">
        <v>70</v>
      </c>
      <c r="K997" s="31"/>
      <c r="L997" s="31"/>
    </row>
    <row r="998" spans="1:12" x14ac:dyDescent="0.45">
      <c r="A998" s="31" t="str">
        <f t="shared" si="31"/>
        <v>E08000022_Ofsted: Children looked after and achieving permanence rating</v>
      </c>
      <c r="B998" s="31" t="s">
        <v>524</v>
      </c>
      <c r="C998" s="31" t="s">
        <v>525</v>
      </c>
      <c r="D998" s="31" t="s">
        <v>229</v>
      </c>
      <c r="E998" s="93" t="s">
        <v>719</v>
      </c>
      <c r="F998" s="31" t="s">
        <v>213</v>
      </c>
      <c r="G998" s="31" t="s">
        <v>175</v>
      </c>
      <c r="H998" s="31" t="s">
        <v>231</v>
      </c>
      <c r="I998" s="31" t="s">
        <v>235</v>
      </c>
      <c r="J998" s="31" t="s">
        <v>70</v>
      </c>
      <c r="K998" s="31"/>
      <c r="L998" s="31"/>
    </row>
    <row r="999" spans="1:12" x14ac:dyDescent="0.45">
      <c r="A999" s="31" t="str">
        <f t="shared" si="31"/>
        <v>E08000022_Ofsted: Overall children's services rating</v>
      </c>
      <c r="B999" s="31" t="s">
        <v>524</v>
      </c>
      <c r="C999" s="31" t="s">
        <v>525</v>
      </c>
      <c r="D999" s="31" t="s">
        <v>229</v>
      </c>
      <c r="E999" s="93" t="s">
        <v>719</v>
      </c>
      <c r="F999" s="31" t="s">
        <v>213</v>
      </c>
      <c r="G999" s="31" t="s">
        <v>173</v>
      </c>
      <c r="H999" s="31" t="s">
        <v>231</v>
      </c>
      <c r="I999" s="31" t="s">
        <v>244</v>
      </c>
      <c r="J999" s="31" t="s">
        <v>70</v>
      </c>
      <c r="K999" s="31"/>
      <c r="L999" s="31"/>
    </row>
    <row r="1000" spans="1:12" x14ac:dyDescent="0.45">
      <c r="A1000" s="31" t="str">
        <f t="shared" si="31"/>
        <v>E06000048_Ofsted: Children who need help and protection rating</v>
      </c>
      <c r="B1000" s="31" t="s">
        <v>484</v>
      </c>
      <c r="C1000" s="31" t="s">
        <v>705</v>
      </c>
      <c r="D1000" s="31" t="s">
        <v>229</v>
      </c>
      <c r="E1000" s="93" t="s">
        <v>719</v>
      </c>
      <c r="F1000" s="31" t="s">
        <v>213</v>
      </c>
      <c r="G1000" s="31" t="s">
        <v>174</v>
      </c>
      <c r="H1000" s="31" t="s">
        <v>231</v>
      </c>
      <c r="I1000" s="31" t="s">
        <v>235</v>
      </c>
      <c r="J1000" s="31" t="s">
        <v>70</v>
      </c>
      <c r="K1000" s="31"/>
      <c r="L1000" s="31"/>
    </row>
    <row r="1001" spans="1:12" x14ac:dyDescent="0.45">
      <c r="A1001" s="31" t="str">
        <f t="shared" si="31"/>
        <v>E06000048_Ofsted: Children looked after and achieving permanence rating</v>
      </c>
      <c r="B1001" s="31" t="s">
        <v>484</v>
      </c>
      <c r="C1001" s="31" t="s">
        <v>705</v>
      </c>
      <c r="D1001" s="31" t="s">
        <v>229</v>
      </c>
      <c r="E1001" s="93" t="s">
        <v>719</v>
      </c>
      <c r="F1001" s="31" t="s">
        <v>213</v>
      </c>
      <c r="G1001" s="31" t="s">
        <v>175</v>
      </c>
      <c r="H1001" s="31" t="s">
        <v>231</v>
      </c>
      <c r="I1001" s="31" t="s">
        <v>235</v>
      </c>
      <c r="J1001" s="31" t="s">
        <v>70</v>
      </c>
      <c r="K1001" s="31"/>
      <c r="L1001" s="31"/>
    </row>
    <row r="1002" spans="1:12" x14ac:dyDescent="0.45">
      <c r="A1002" s="31" t="str">
        <f t="shared" si="31"/>
        <v>E06000048_Ofsted: Overall children's services rating</v>
      </c>
      <c r="B1002" s="31" t="s">
        <v>484</v>
      </c>
      <c r="C1002" s="31" t="s">
        <v>705</v>
      </c>
      <c r="D1002" s="31" t="s">
        <v>229</v>
      </c>
      <c r="E1002" s="93" t="s">
        <v>719</v>
      </c>
      <c r="F1002" s="31" t="s">
        <v>213</v>
      </c>
      <c r="G1002" s="31" t="s">
        <v>173</v>
      </c>
      <c r="H1002" s="31" t="s">
        <v>231</v>
      </c>
      <c r="I1002" s="31" t="s">
        <v>235</v>
      </c>
      <c r="J1002" s="31" t="s">
        <v>70</v>
      </c>
      <c r="K1002" s="31"/>
      <c r="L1002" s="31"/>
    </row>
    <row r="1003" spans="1:12" x14ac:dyDescent="0.45">
      <c r="A1003" s="31" t="str">
        <f t="shared" si="31"/>
        <v>E10000024_Ofsted: Children who need help and protection rating</v>
      </c>
      <c r="B1003" s="31" t="s">
        <v>572</v>
      </c>
      <c r="C1003" s="31" t="s">
        <v>573</v>
      </c>
      <c r="D1003" s="31" t="s">
        <v>229</v>
      </c>
      <c r="E1003" s="93" t="s">
        <v>719</v>
      </c>
      <c r="F1003" s="31" t="s">
        <v>213</v>
      </c>
      <c r="G1003" s="31" t="s">
        <v>174</v>
      </c>
      <c r="H1003" s="31" t="s">
        <v>231</v>
      </c>
      <c r="I1003" s="31" t="s">
        <v>232</v>
      </c>
      <c r="J1003" s="31" t="s">
        <v>70</v>
      </c>
      <c r="K1003" s="31"/>
      <c r="L1003" s="31"/>
    </row>
    <row r="1004" spans="1:12" x14ac:dyDescent="0.45">
      <c r="A1004" s="31" t="str">
        <f t="shared" si="31"/>
        <v>E10000024_Ofsted: Children looked after and achieving permanence rating</v>
      </c>
      <c r="B1004" s="31" t="s">
        <v>572</v>
      </c>
      <c r="C1004" s="31" t="s">
        <v>573</v>
      </c>
      <c r="D1004" s="31" t="s">
        <v>229</v>
      </c>
      <c r="E1004" s="93" t="s">
        <v>719</v>
      </c>
      <c r="F1004" s="31" t="s">
        <v>213</v>
      </c>
      <c r="G1004" s="31" t="s">
        <v>175</v>
      </c>
      <c r="H1004" s="31" t="s">
        <v>231</v>
      </c>
      <c r="I1004" s="31" t="s">
        <v>235</v>
      </c>
      <c r="J1004" s="31" t="s">
        <v>70</v>
      </c>
      <c r="K1004" s="31"/>
      <c r="L1004" s="31"/>
    </row>
    <row r="1005" spans="1:12" x14ac:dyDescent="0.45">
      <c r="A1005" s="31" t="str">
        <f t="shared" si="31"/>
        <v>E10000024_Ofsted: Overall children's services rating</v>
      </c>
      <c r="B1005" s="31" t="s">
        <v>572</v>
      </c>
      <c r="C1005" s="31" t="s">
        <v>573</v>
      </c>
      <c r="D1005" s="31" t="s">
        <v>229</v>
      </c>
      <c r="E1005" s="93" t="s">
        <v>719</v>
      </c>
      <c r="F1005" s="31" t="s">
        <v>213</v>
      </c>
      <c r="G1005" s="31" t="s">
        <v>173</v>
      </c>
      <c r="H1005" s="31" t="s">
        <v>231</v>
      </c>
      <c r="I1005" s="31" t="s">
        <v>235</v>
      </c>
      <c r="J1005" s="31" t="s">
        <v>70</v>
      </c>
      <c r="K1005" s="31"/>
      <c r="L1005" s="31"/>
    </row>
    <row r="1006" spans="1:12" x14ac:dyDescent="0.45">
      <c r="A1006" s="31" t="str">
        <f t="shared" si="31"/>
        <v>E06000038_Ofsted: Children who need help and protection rating</v>
      </c>
      <c r="B1006" s="31" t="s">
        <v>557</v>
      </c>
      <c r="C1006" s="31" t="s">
        <v>726</v>
      </c>
      <c r="D1006" s="31" t="s">
        <v>229</v>
      </c>
      <c r="E1006" s="93" t="s">
        <v>719</v>
      </c>
      <c r="F1006" s="31" t="s">
        <v>213</v>
      </c>
      <c r="G1006" s="31" t="s">
        <v>174</v>
      </c>
      <c r="H1006" s="31" t="s">
        <v>231</v>
      </c>
      <c r="I1006" s="31" t="s">
        <v>232</v>
      </c>
      <c r="J1006" s="31" t="s">
        <v>70</v>
      </c>
      <c r="K1006" s="31"/>
      <c r="L1006" s="31"/>
    </row>
    <row r="1007" spans="1:12" x14ac:dyDescent="0.45">
      <c r="A1007" s="31" t="str">
        <f t="shared" si="31"/>
        <v>E06000038_Ofsted: Children looked after and achieving permanence rating</v>
      </c>
      <c r="B1007" s="31" t="s">
        <v>557</v>
      </c>
      <c r="C1007" s="31" t="s">
        <v>726</v>
      </c>
      <c r="D1007" s="31" t="s">
        <v>229</v>
      </c>
      <c r="E1007" s="93" t="s">
        <v>719</v>
      </c>
      <c r="F1007" s="31" t="s">
        <v>213</v>
      </c>
      <c r="G1007" s="31" t="s">
        <v>175</v>
      </c>
      <c r="H1007" s="31" t="s">
        <v>231</v>
      </c>
      <c r="I1007" s="31" t="s">
        <v>232</v>
      </c>
      <c r="J1007" s="31" t="s">
        <v>70</v>
      </c>
      <c r="K1007" s="31"/>
      <c r="L1007" s="31"/>
    </row>
    <row r="1008" spans="1:12" x14ac:dyDescent="0.45">
      <c r="A1008" s="31" t="str">
        <f t="shared" si="31"/>
        <v>E06000038_Ofsted: Overall children's services rating</v>
      </c>
      <c r="B1008" s="31" t="s">
        <v>557</v>
      </c>
      <c r="C1008" s="31" t="s">
        <v>726</v>
      </c>
      <c r="D1008" s="31" t="s">
        <v>229</v>
      </c>
      <c r="E1008" s="93" t="s">
        <v>719</v>
      </c>
      <c r="F1008" s="31" t="s">
        <v>213</v>
      </c>
      <c r="G1008" s="31" t="s">
        <v>173</v>
      </c>
      <c r="H1008" s="31" t="s">
        <v>231</v>
      </c>
      <c r="I1008" s="31" t="s">
        <v>232</v>
      </c>
      <c r="J1008" s="31" t="s">
        <v>70</v>
      </c>
      <c r="K1008" s="31"/>
      <c r="L1008" s="31"/>
    </row>
    <row r="1009" spans="1:12" x14ac:dyDescent="0.45">
      <c r="A1009" s="31" t="str">
        <f t="shared" si="31"/>
        <v>E09000020_Ofsted: Children who need help and protection rating</v>
      </c>
      <c r="B1009" s="31" t="s">
        <v>479</v>
      </c>
      <c r="C1009" s="31" t="s">
        <v>674</v>
      </c>
      <c r="D1009" s="31" t="s">
        <v>229</v>
      </c>
      <c r="E1009" s="93" t="s">
        <v>719</v>
      </c>
      <c r="F1009" s="31" t="s">
        <v>213</v>
      </c>
      <c r="G1009" s="31" t="s">
        <v>174</v>
      </c>
      <c r="H1009" s="31" t="s">
        <v>231</v>
      </c>
      <c r="I1009" s="31" t="s">
        <v>244</v>
      </c>
      <c r="J1009" s="31" t="s">
        <v>70</v>
      </c>
      <c r="K1009" s="31"/>
      <c r="L1009" s="31"/>
    </row>
    <row r="1010" spans="1:12" x14ac:dyDescent="0.45">
      <c r="A1010" s="31" t="str">
        <f t="shared" si="31"/>
        <v>E09000020_Ofsted: Children looked after and achieving permanence rating</v>
      </c>
      <c r="B1010" s="31" t="s">
        <v>479</v>
      </c>
      <c r="C1010" s="31" t="s">
        <v>674</v>
      </c>
      <c r="D1010" s="31" t="s">
        <v>229</v>
      </c>
      <c r="E1010" s="93" t="s">
        <v>719</v>
      </c>
      <c r="F1010" s="31" t="s">
        <v>213</v>
      </c>
      <c r="G1010" s="31" t="s">
        <v>175</v>
      </c>
      <c r="H1010" s="31" t="s">
        <v>231</v>
      </c>
      <c r="I1010" s="31" t="s">
        <v>244</v>
      </c>
      <c r="J1010" s="31" t="s">
        <v>70</v>
      </c>
      <c r="K1010" s="31"/>
      <c r="L1010" s="31"/>
    </row>
    <row r="1011" spans="1:12" x14ac:dyDescent="0.45">
      <c r="A1011" s="31" t="str">
        <f t="shared" si="31"/>
        <v>E09000020_Ofsted: Overall children's services rating</v>
      </c>
      <c r="B1011" s="31" t="s">
        <v>479</v>
      </c>
      <c r="C1011" s="31" t="s">
        <v>674</v>
      </c>
      <c r="D1011" s="31" t="s">
        <v>229</v>
      </c>
      <c r="E1011" s="93" t="s">
        <v>719</v>
      </c>
      <c r="F1011" s="31" t="s">
        <v>213</v>
      </c>
      <c r="G1011" s="31" t="s">
        <v>173</v>
      </c>
      <c r="H1011" s="31" t="s">
        <v>231</v>
      </c>
      <c r="I1011" s="31" t="s">
        <v>244</v>
      </c>
      <c r="J1011" s="31" t="s">
        <v>70</v>
      </c>
      <c r="K1011" s="31"/>
      <c r="L1011" s="31"/>
    </row>
    <row r="1012" spans="1:12" x14ac:dyDescent="0.45">
      <c r="A1012" s="31" t="str">
        <f t="shared" si="31"/>
        <v>E09000021_Ofsted: Children who need help and protection rating</v>
      </c>
      <c r="B1012" s="31" t="s">
        <v>520</v>
      </c>
      <c r="C1012" s="31" t="s">
        <v>521</v>
      </c>
      <c r="D1012" s="31" t="s">
        <v>229</v>
      </c>
      <c r="E1012" s="93" t="s">
        <v>719</v>
      </c>
      <c r="F1012" s="31" t="s">
        <v>213</v>
      </c>
      <c r="G1012" s="31" t="s">
        <v>174</v>
      </c>
      <c r="H1012" s="31" t="s">
        <v>231</v>
      </c>
      <c r="I1012" s="31" t="s">
        <v>235</v>
      </c>
      <c r="J1012" s="31" t="s">
        <v>70</v>
      </c>
      <c r="K1012" s="31"/>
      <c r="L1012" s="31"/>
    </row>
    <row r="1013" spans="1:12" x14ac:dyDescent="0.45">
      <c r="A1013" s="31" t="str">
        <f t="shared" si="31"/>
        <v>E09000021_Ofsted: Children looked after and achieving permanence rating</v>
      </c>
      <c r="B1013" s="31" t="s">
        <v>520</v>
      </c>
      <c r="C1013" s="31" t="s">
        <v>521</v>
      </c>
      <c r="D1013" s="31" t="s">
        <v>229</v>
      </c>
      <c r="E1013" s="93" t="s">
        <v>719</v>
      </c>
      <c r="F1013" s="31" t="s">
        <v>213</v>
      </c>
      <c r="G1013" s="31" t="s">
        <v>175</v>
      </c>
      <c r="H1013" s="31" t="s">
        <v>231</v>
      </c>
      <c r="I1013" s="31" t="s">
        <v>244</v>
      </c>
      <c r="J1013" s="31" t="s">
        <v>70</v>
      </c>
      <c r="K1013" s="31"/>
      <c r="L1013" s="31"/>
    </row>
    <row r="1014" spans="1:12" x14ac:dyDescent="0.45">
      <c r="A1014" s="31" t="str">
        <f t="shared" si="31"/>
        <v>E09000021_Ofsted: Overall children's services rating</v>
      </c>
      <c r="B1014" s="31" t="s">
        <v>520</v>
      </c>
      <c r="C1014" s="31" t="s">
        <v>521</v>
      </c>
      <c r="D1014" s="31" t="s">
        <v>229</v>
      </c>
      <c r="E1014" s="93" t="s">
        <v>719</v>
      </c>
      <c r="F1014" s="31" t="s">
        <v>213</v>
      </c>
      <c r="G1014" s="31" t="s">
        <v>173</v>
      </c>
      <c r="H1014" s="31" t="s">
        <v>231</v>
      </c>
      <c r="I1014" s="31" t="s">
        <v>244</v>
      </c>
      <c r="J1014" s="31" t="s">
        <v>70</v>
      </c>
      <c r="K1014" s="31"/>
      <c r="L1014" s="31"/>
    </row>
    <row r="1015" spans="1:12" x14ac:dyDescent="0.45">
      <c r="A1015" s="31" t="str">
        <f t="shared" si="31"/>
        <v>E06000040_Ofsted: Children who need help and protection rating</v>
      </c>
      <c r="B1015" s="31" t="s">
        <v>555</v>
      </c>
      <c r="C1015" s="31" t="s">
        <v>727</v>
      </c>
      <c r="D1015" s="31" t="s">
        <v>229</v>
      </c>
      <c r="E1015" s="93" t="s">
        <v>719</v>
      </c>
      <c r="F1015" s="31" t="s">
        <v>213</v>
      </c>
      <c r="G1015" s="31" t="s">
        <v>174</v>
      </c>
      <c r="H1015" s="31" t="s">
        <v>231</v>
      </c>
      <c r="I1015" s="31" t="s">
        <v>235</v>
      </c>
      <c r="J1015" s="31" t="s">
        <v>70</v>
      </c>
      <c r="K1015" s="31"/>
      <c r="L1015" s="31"/>
    </row>
    <row r="1016" spans="1:12" x14ac:dyDescent="0.45">
      <c r="A1016" s="31" t="str">
        <f t="shared" si="31"/>
        <v>E06000040_Ofsted: Children looked after and achieving permanence rating</v>
      </c>
      <c r="B1016" s="31" t="s">
        <v>555</v>
      </c>
      <c r="C1016" s="31" t="s">
        <v>727</v>
      </c>
      <c r="D1016" s="31" t="s">
        <v>229</v>
      </c>
      <c r="E1016" s="93" t="s">
        <v>719</v>
      </c>
      <c r="F1016" s="31" t="s">
        <v>213</v>
      </c>
      <c r="G1016" s="31" t="s">
        <v>175</v>
      </c>
      <c r="H1016" s="31" t="s">
        <v>231</v>
      </c>
      <c r="I1016" s="31" t="s">
        <v>232</v>
      </c>
      <c r="J1016" s="31" t="s">
        <v>70</v>
      </c>
      <c r="K1016" s="31"/>
      <c r="L1016" s="31"/>
    </row>
    <row r="1017" spans="1:12" x14ac:dyDescent="0.45">
      <c r="A1017" s="31" t="str">
        <f t="shared" si="31"/>
        <v>E06000040_Ofsted: Overall children's services rating</v>
      </c>
      <c r="B1017" s="31" t="s">
        <v>555</v>
      </c>
      <c r="C1017" s="31" t="s">
        <v>727</v>
      </c>
      <c r="D1017" s="31" t="s">
        <v>229</v>
      </c>
      <c r="E1017" s="93" t="s">
        <v>719</v>
      </c>
      <c r="F1017" s="31" t="s">
        <v>213</v>
      </c>
      <c r="G1017" s="31" t="s">
        <v>173</v>
      </c>
      <c r="H1017" s="31" t="s">
        <v>231</v>
      </c>
      <c r="I1017" s="31" t="s">
        <v>235</v>
      </c>
      <c r="J1017" s="31" t="s">
        <v>70</v>
      </c>
      <c r="K1017" s="31"/>
      <c r="L1017" s="31"/>
    </row>
    <row r="1018" spans="1:12" x14ac:dyDescent="0.45">
      <c r="A1018" s="31" t="str">
        <f t="shared" si="31"/>
        <v>E06000017_Ofsted: Children who need help and protection rating</v>
      </c>
      <c r="B1018" s="31" t="s">
        <v>548</v>
      </c>
      <c r="C1018" s="31" t="s">
        <v>728</v>
      </c>
      <c r="D1018" s="31" t="s">
        <v>229</v>
      </c>
      <c r="E1018" s="93" t="s">
        <v>719</v>
      </c>
      <c r="F1018" s="31" t="s">
        <v>213</v>
      </c>
      <c r="G1018" s="31" t="s">
        <v>174</v>
      </c>
      <c r="H1018" s="31" t="s">
        <v>231</v>
      </c>
      <c r="I1018" s="31" t="s">
        <v>232</v>
      </c>
      <c r="J1018" s="31" t="s">
        <v>70</v>
      </c>
      <c r="K1018" s="31"/>
      <c r="L1018" s="31"/>
    </row>
    <row r="1019" spans="1:12" x14ac:dyDescent="0.45">
      <c r="A1019" s="31" t="str">
        <f t="shared" si="31"/>
        <v>E06000017_Ofsted: Children looked after and achieving permanence rating</v>
      </c>
      <c r="B1019" s="31" t="s">
        <v>548</v>
      </c>
      <c r="C1019" s="31" t="s">
        <v>728</v>
      </c>
      <c r="D1019" s="31" t="s">
        <v>229</v>
      </c>
      <c r="E1019" s="93" t="s">
        <v>719</v>
      </c>
      <c r="F1019" s="31" t="s">
        <v>213</v>
      </c>
      <c r="G1019" s="31" t="s">
        <v>175</v>
      </c>
      <c r="H1019" s="31" t="s">
        <v>231</v>
      </c>
      <c r="I1019" s="31" t="s">
        <v>232</v>
      </c>
      <c r="J1019" s="31" t="s">
        <v>70</v>
      </c>
      <c r="K1019" s="31"/>
      <c r="L1019" s="31"/>
    </row>
    <row r="1020" spans="1:12" x14ac:dyDescent="0.45">
      <c r="A1020" s="31" t="str">
        <f t="shared" si="31"/>
        <v>E06000017_Ofsted: Overall children's services rating</v>
      </c>
      <c r="B1020" s="31" t="s">
        <v>548</v>
      </c>
      <c r="C1020" s="31" t="s">
        <v>728</v>
      </c>
      <c r="D1020" s="31" t="s">
        <v>229</v>
      </c>
      <c r="E1020" s="93" t="s">
        <v>719</v>
      </c>
      <c r="F1020" s="31" t="s">
        <v>213</v>
      </c>
      <c r="G1020" s="31" t="s">
        <v>173</v>
      </c>
      <c r="H1020" s="31" t="s">
        <v>231</v>
      </c>
      <c r="I1020" s="31" t="s">
        <v>232</v>
      </c>
      <c r="J1020" s="31" t="s">
        <v>70</v>
      </c>
      <c r="K1020" s="31"/>
      <c r="L1020" s="31"/>
    </row>
    <row r="1021" spans="1:12" x14ac:dyDescent="0.45">
      <c r="A1021" s="31" t="str">
        <f t="shared" si="31"/>
        <v>E08000029_Ofsted: Children who need help and protection rating</v>
      </c>
      <c r="B1021" s="31" t="s">
        <v>516</v>
      </c>
      <c r="C1021" s="31" t="s">
        <v>517</v>
      </c>
      <c r="D1021" s="31" t="s">
        <v>229</v>
      </c>
      <c r="E1021" s="93" t="s">
        <v>719</v>
      </c>
      <c r="F1021" s="31" t="s">
        <v>213</v>
      </c>
      <c r="G1021" s="31" t="s">
        <v>174</v>
      </c>
      <c r="H1021" s="31" t="s">
        <v>231</v>
      </c>
      <c r="I1021" s="31" t="s">
        <v>232</v>
      </c>
      <c r="J1021" s="31" t="s">
        <v>70</v>
      </c>
      <c r="K1021" s="31"/>
      <c r="L1021" s="31"/>
    </row>
    <row r="1022" spans="1:12" x14ac:dyDescent="0.45">
      <c r="A1022" s="31" t="str">
        <f t="shared" si="31"/>
        <v>E08000029_Ofsted: Children looked after and achieving permanence rating</v>
      </c>
      <c r="B1022" s="31" t="s">
        <v>516</v>
      </c>
      <c r="C1022" s="31" t="s">
        <v>517</v>
      </c>
      <c r="D1022" s="31" t="s">
        <v>229</v>
      </c>
      <c r="E1022" s="93" t="s">
        <v>719</v>
      </c>
      <c r="F1022" s="31" t="s">
        <v>213</v>
      </c>
      <c r="G1022" s="31" t="s">
        <v>175</v>
      </c>
      <c r="H1022" s="31" t="s">
        <v>231</v>
      </c>
      <c r="I1022" s="31" t="s">
        <v>235</v>
      </c>
      <c r="J1022" s="31" t="s">
        <v>70</v>
      </c>
      <c r="K1022" s="31"/>
      <c r="L1022" s="31"/>
    </row>
    <row r="1023" spans="1:12" x14ac:dyDescent="0.45">
      <c r="A1023" s="31" t="str">
        <f t="shared" si="31"/>
        <v>E08000029_Ofsted: Overall children's services rating</v>
      </c>
      <c r="B1023" s="31" t="s">
        <v>516</v>
      </c>
      <c r="C1023" s="31" t="s">
        <v>517</v>
      </c>
      <c r="D1023" s="31" t="s">
        <v>229</v>
      </c>
      <c r="E1023" s="93" t="s">
        <v>719</v>
      </c>
      <c r="F1023" s="31" t="s">
        <v>213</v>
      </c>
      <c r="G1023" s="31" t="s">
        <v>173</v>
      </c>
      <c r="H1023" s="31" t="s">
        <v>231</v>
      </c>
      <c r="I1023" s="31" t="s">
        <v>232</v>
      </c>
      <c r="J1023" s="31" t="s">
        <v>70</v>
      </c>
      <c r="K1023" s="31"/>
      <c r="L1023" s="31"/>
    </row>
    <row r="1024" spans="1:12" x14ac:dyDescent="0.45">
      <c r="A1024" s="31" t="str">
        <f t="shared" si="31"/>
        <v>E06000045_Ofsted: Children who need help and protection rating</v>
      </c>
      <c r="B1024" s="31" t="s">
        <v>577</v>
      </c>
      <c r="C1024" s="31" t="s">
        <v>729</v>
      </c>
      <c r="D1024" s="31" t="s">
        <v>229</v>
      </c>
      <c r="E1024" s="93" t="s">
        <v>719</v>
      </c>
      <c r="F1024" s="31" t="s">
        <v>213</v>
      </c>
      <c r="G1024" s="31" t="s">
        <v>174</v>
      </c>
      <c r="H1024" s="31" t="s">
        <v>231</v>
      </c>
      <c r="I1024" s="31" t="s">
        <v>232</v>
      </c>
      <c r="J1024" s="31" t="s">
        <v>70</v>
      </c>
      <c r="K1024" s="31"/>
      <c r="L1024" s="31"/>
    </row>
    <row r="1025" spans="1:12" x14ac:dyDescent="0.45">
      <c r="A1025" s="31" t="str">
        <f t="shared" si="31"/>
        <v>E06000045_Ofsted: Children looked after and achieving permanence rating</v>
      </c>
      <c r="B1025" s="31" t="s">
        <v>577</v>
      </c>
      <c r="C1025" s="31" t="s">
        <v>729</v>
      </c>
      <c r="D1025" s="31" t="s">
        <v>229</v>
      </c>
      <c r="E1025" s="93" t="s">
        <v>719</v>
      </c>
      <c r="F1025" s="31" t="s">
        <v>213</v>
      </c>
      <c r="G1025" s="31" t="s">
        <v>175</v>
      </c>
      <c r="H1025" s="31" t="s">
        <v>231</v>
      </c>
      <c r="I1025" s="31" t="s">
        <v>232</v>
      </c>
      <c r="J1025" s="31" t="s">
        <v>70</v>
      </c>
      <c r="K1025" s="31"/>
      <c r="L1025" s="31"/>
    </row>
    <row r="1026" spans="1:12" x14ac:dyDescent="0.45">
      <c r="A1026" s="31" t="str">
        <f t="shared" si="31"/>
        <v>E06000045_Ofsted: Overall children's services rating</v>
      </c>
      <c r="B1026" s="31" t="s">
        <v>577</v>
      </c>
      <c r="C1026" s="31" t="s">
        <v>729</v>
      </c>
      <c r="D1026" s="31" t="s">
        <v>229</v>
      </c>
      <c r="E1026" s="93" t="s">
        <v>719</v>
      </c>
      <c r="F1026" s="31" t="s">
        <v>213</v>
      </c>
      <c r="G1026" s="31" t="s">
        <v>173</v>
      </c>
      <c r="H1026" s="31" t="s">
        <v>231</v>
      </c>
      <c r="I1026" s="31" t="s">
        <v>232</v>
      </c>
      <c r="J1026" s="31" t="s">
        <v>70</v>
      </c>
      <c r="K1026" s="31"/>
      <c r="L1026" s="31"/>
    </row>
    <row r="1027" spans="1:12" x14ac:dyDescent="0.45">
      <c r="A1027" s="31" t="str">
        <f t="shared" ref="A1027:A1035" si="32">CONCATENATE(B1027,"_",G1027)</f>
        <v>E08000013_Ofsted: Children who need help and protection rating</v>
      </c>
      <c r="B1027" s="31" t="s">
        <v>416</v>
      </c>
      <c r="C1027" s="31" t="s">
        <v>537</v>
      </c>
      <c r="D1027" s="31" t="s">
        <v>229</v>
      </c>
      <c r="E1027" s="93" t="s">
        <v>719</v>
      </c>
      <c r="F1027" s="31" t="s">
        <v>213</v>
      </c>
      <c r="G1027" s="31" t="s">
        <v>174</v>
      </c>
      <c r="H1027" s="31" t="s">
        <v>231</v>
      </c>
      <c r="I1027" s="31" t="s">
        <v>232</v>
      </c>
      <c r="J1027" s="31" t="s">
        <v>70</v>
      </c>
      <c r="K1027" s="31"/>
      <c r="L1027" s="31"/>
    </row>
    <row r="1028" spans="1:12" x14ac:dyDescent="0.45">
      <c r="A1028" s="31" t="str">
        <f t="shared" si="32"/>
        <v>E08000013_Ofsted: Children looked after and achieving permanence rating</v>
      </c>
      <c r="B1028" s="31" t="s">
        <v>416</v>
      </c>
      <c r="C1028" s="31" t="s">
        <v>537</v>
      </c>
      <c r="D1028" s="31" t="s">
        <v>229</v>
      </c>
      <c r="E1028" s="93" t="s">
        <v>719</v>
      </c>
      <c r="F1028" s="31" t="s">
        <v>213</v>
      </c>
      <c r="G1028" s="31" t="s">
        <v>175</v>
      </c>
      <c r="H1028" s="31" t="s">
        <v>231</v>
      </c>
      <c r="I1028" s="31" t="s">
        <v>251</v>
      </c>
      <c r="J1028" s="31" t="s">
        <v>70</v>
      </c>
      <c r="K1028" s="31"/>
      <c r="L1028" s="31"/>
    </row>
    <row r="1029" spans="1:12" x14ac:dyDescent="0.45">
      <c r="A1029" s="31" t="str">
        <f t="shared" si="32"/>
        <v>E08000013_Ofsted: Overall children's services rating</v>
      </c>
      <c r="B1029" s="31" t="s">
        <v>416</v>
      </c>
      <c r="C1029" s="31" t="s">
        <v>537</v>
      </c>
      <c r="D1029" s="31" t="s">
        <v>229</v>
      </c>
      <c r="E1029" s="93" t="s">
        <v>719</v>
      </c>
      <c r="F1029" s="31" t="s">
        <v>213</v>
      </c>
      <c r="G1029" s="31" t="s">
        <v>173</v>
      </c>
      <c r="H1029" s="31" t="s">
        <v>231</v>
      </c>
      <c r="I1029" s="31" t="s">
        <v>251</v>
      </c>
      <c r="J1029" s="31" t="s">
        <v>70</v>
      </c>
      <c r="K1029" s="31"/>
      <c r="L1029" s="31"/>
    </row>
    <row r="1030" spans="1:12" x14ac:dyDescent="0.45">
      <c r="A1030" s="31" t="str">
        <f t="shared" si="32"/>
        <v>E06000020_Ofsted: Children who need help and protection rating</v>
      </c>
      <c r="B1030" s="31" t="s">
        <v>570</v>
      </c>
      <c r="C1030" s="31" t="s">
        <v>730</v>
      </c>
      <c r="D1030" s="31" t="s">
        <v>229</v>
      </c>
      <c r="E1030" s="93" t="s">
        <v>719</v>
      </c>
      <c r="F1030" s="31" t="s">
        <v>213</v>
      </c>
      <c r="G1030" s="31" t="s">
        <v>174</v>
      </c>
      <c r="H1030" s="31" t="s">
        <v>231</v>
      </c>
      <c r="I1030" s="31" t="s">
        <v>235</v>
      </c>
      <c r="J1030" s="31" t="s">
        <v>70</v>
      </c>
      <c r="K1030" s="31"/>
      <c r="L1030" s="31"/>
    </row>
    <row r="1031" spans="1:12" x14ac:dyDescent="0.45">
      <c r="A1031" s="31" t="str">
        <f t="shared" si="32"/>
        <v>E06000020_Ofsted: Children looked after and achieving permanence rating</v>
      </c>
      <c r="B1031" s="31" t="s">
        <v>570</v>
      </c>
      <c r="C1031" s="31" t="s">
        <v>730</v>
      </c>
      <c r="D1031" s="31" t="s">
        <v>229</v>
      </c>
      <c r="E1031" s="93" t="s">
        <v>719</v>
      </c>
      <c r="F1031" s="31" t="s">
        <v>213</v>
      </c>
      <c r="G1031" s="31" t="s">
        <v>175</v>
      </c>
      <c r="H1031" s="31" t="s">
        <v>231</v>
      </c>
      <c r="I1031" s="31" t="s">
        <v>244</v>
      </c>
      <c r="J1031" s="31" t="s">
        <v>70</v>
      </c>
      <c r="K1031" s="31"/>
      <c r="L1031" s="31"/>
    </row>
    <row r="1032" spans="1:12" x14ac:dyDescent="0.45">
      <c r="A1032" s="31" t="str">
        <f t="shared" si="32"/>
        <v>E06000020_Ofsted: Overall children's services rating</v>
      </c>
      <c r="B1032" s="31" t="s">
        <v>570</v>
      </c>
      <c r="C1032" s="31" t="s">
        <v>730</v>
      </c>
      <c r="D1032" s="31" t="s">
        <v>229</v>
      </c>
      <c r="E1032" s="93" t="s">
        <v>719</v>
      </c>
      <c r="F1032" s="31" t="s">
        <v>213</v>
      </c>
      <c r="G1032" s="31" t="s">
        <v>173</v>
      </c>
      <c r="H1032" s="31" t="s">
        <v>231</v>
      </c>
      <c r="I1032" s="31" t="s">
        <v>244</v>
      </c>
      <c r="J1032" s="31" t="s">
        <v>70</v>
      </c>
      <c r="K1032" s="31"/>
      <c r="L1032" s="31"/>
    </row>
    <row r="1033" spans="1:12" x14ac:dyDescent="0.45">
      <c r="A1033" s="31" t="str">
        <f t="shared" si="32"/>
        <v>E06000034_Ofsted: Children who need help and protection rating</v>
      </c>
      <c r="B1033" s="31" t="s">
        <v>493</v>
      </c>
      <c r="C1033" s="31" t="s">
        <v>731</v>
      </c>
      <c r="D1033" s="31" t="s">
        <v>229</v>
      </c>
      <c r="E1033" s="93" t="s">
        <v>719</v>
      </c>
      <c r="F1033" s="31" t="s">
        <v>213</v>
      </c>
      <c r="G1033" s="31" t="s">
        <v>174</v>
      </c>
      <c r="H1033" s="31" t="s">
        <v>231</v>
      </c>
      <c r="I1033" s="31" t="s">
        <v>235</v>
      </c>
      <c r="J1033" s="31" t="s">
        <v>70</v>
      </c>
      <c r="K1033" s="31"/>
      <c r="L1033" s="31"/>
    </row>
    <row r="1034" spans="1:12" x14ac:dyDescent="0.45">
      <c r="A1034" s="31" t="str">
        <f t="shared" si="32"/>
        <v>E06000034_Ofsted: Children looked after and achieving permanence rating</v>
      </c>
      <c r="B1034" s="31" t="s">
        <v>493</v>
      </c>
      <c r="C1034" s="31" t="s">
        <v>731</v>
      </c>
      <c r="D1034" s="31" t="s">
        <v>229</v>
      </c>
      <c r="E1034" s="93" t="s">
        <v>719</v>
      </c>
      <c r="F1034" s="31" t="s">
        <v>213</v>
      </c>
      <c r="G1034" s="31" t="s">
        <v>175</v>
      </c>
      <c r="H1034" s="31" t="s">
        <v>231</v>
      </c>
      <c r="I1034" s="31" t="s">
        <v>235</v>
      </c>
      <c r="J1034" s="31" t="s">
        <v>70</v>
      </c>
      <c r="K1034" s="31"/>
      <c r="L1034" s="31"/>
    </row>
    <row r="1035" spans="1:12" x14ac:dyDescent="0.45">
      <c r="A1035" s="31" t="str">
        <f t="shared" si="32"/>
        <v>E06000034_Ofsted: Overall children's services rating</v>
      </c>
      <c r="B1035" s="31" t="s">
        <v>493</v>
      </c>
      <c r="C1035" s="31" t="s">
        <v>731</v>
      </c>
      <c r="D1035" s="31" t="s">
        <v>229</v>
      </c>
      <c r="E1035" s="93" t="s">
        <v>719</v>
      </c>
      <c r="F1035" s="31" t="s">
        <v>213</v>
      </c>
      <c r="G1035" s="31" t="s">
        <v>173</v>
      </c>
      <c r="H1035" s="31" t="s">
        <v>231</v>
      </c>
      <c r="I1035" s="31" t="s">
        <v>235</v>
      </c>
      <c r="J1035" s="31" t="s">
        <v>70</v>
      </c>
      <c r="K1035" s="31"/>
      <c r="L1035" s="31"/>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4"/>
  <sheetViews>
    <sheetView topLeftCell="A118" workbookViewId="0">
      <selection sqref="A1:B151"/>
    </sheetView>
  </sheetViews>
  <sheetFormatPr defaultRowHeight="14.25" x14ac:dyDescent="0.45"/>
  <sheetData>
    <row r="1" spans="1:9" x14ac:dyDescent="0.45">
      <c r="A1" s="3" t="s">
        <v>227</v>
      </c>
      <c r="B1" s="3" t="s">
        <v>228</v>
      </c>
      <c r="C1" s="31"/>
      <c r="D1" s="31"/>
      <c r="E1" s="31"/>
      <c r="F1" s="31"/>
      <c r="G1" s="31" t="s">
        <v>732</v>
      </c>
      <c r="H1" s="31" t="s">
        <v>733</v>
      </c>
      <c r="I1" s="31" t="s">
        <v>734</v>
      </c>
    </row>
    <row r="2" spans="1:9" x14ac:dyDescent="0.45">
      <c r="A2" s="3" t="s">
        <v>233</v>
      </c>
      <c r="B2" s="3" t="s">
        <v>234</v>
      </c>
      <c r="C2" s="31"/>
      <c r="D2" s="31"/>
      <c r="E2" s="31"/>
      <c r="F2" s="31"/>
      <c r="G2" s="31" t="s">
        <v>227</v>
      </c>
      <c r="H2" s="31">
        <v>63401</v>
      </c>
      <c r="I2" s="31" t="s">
        <v>228</v>
      </c>
    </row>
    <row r="3" spans="1:9" x14ac:dyDescent="0.45">
      <c r="A3" s="3" t="s">
        <v>236</v>
      </c>
      <c r="B3" s="3" t="s">
        <v>237</v>
      </c>
      <c r="C3" s="31"/>
      <c r="D3" s="31"/>
      <c r="E3" s="31"/>
      <c r="F3" s="31"/>
      <c r="G3" s="31" t="s">
        <v>233</v>
      </c>
      <c r="H3" s="31">
        <v>92701</v>
      </c>
      <c r="I3" s="31" t="s">
        <v>234</v>
      </c>
    </row>
    <row r="4" spans="1:9" x14ac:dyDescent="0.45">
      <c r="A4" s="3" t="s">
        <v>238</v>
      </c>
      <c r="B4" s="3" t="s">
        <v>239</v>
      </c>
      <c r="C4" s="31"/>
      <c r="D4" s="31"/>
      <c r="E4" s="31"/>
      <c r="F4" s="31"/>
      <c r="G4" s="31" t="s">
        <v>236</v>
      </c>
      <c r="H4" s="31">
        <v>50727</v>
      </c>
      <c r="I4" s="31" t="s">
        <v>237</v>
      </c>
    </row>
    <row r="5" spans="1:9" x14ac:dyDescent="0.45">
      <c r="A5" s="3" t="s">
        <v>240</v>
      </c>
      <c r="B5" s="3" t="s">
        <v>241</v>
      </c>
      <c r="C5" s="31"/>
      <c r="D5" s="31"/>
      <c r="E5" s="31"/>
      <c r="F5" s="31"/>
      <c r="G5" s="31" t="s">
        <v>238</v>
      </c>
      <c r="H5" s="31">
        <v>35946</v>
      </c>
      <c r="I5" s="31" t="s">
        <v>239</v>
      </c>
    </row>
    <row r="6" spans="1:9" x14ac:dyDescent="0.45">
      <c r="A6" s="3" t="s">
        <v>242</v>
      </c>
      <c r="B6" s="3" t="s">
        <v>243</v>
      </c>
      <c r="C6" s="31"/>
      <c r="D6" s="31"/>
      <c r="E6" s="31"/>
      <c r="F6" s="31"/>
      <c r="G6" s="31" t="s">
        <v>240</v>
      </c>
      <c r="H6" s="31">
        <v>40088</v>
      </c>
      <c r="I6" s="31" t="s">
        <v>241</v>
      </c>
    </row>
    <row r="7" spans="1:9" x14ac:dyDescent="0.45">
      <c r="A7" s="3" t="s">
        <v>245</v>
      </c>
      <c r="B7" s="3" t="s">
        <v>246</v>
      </c>
      <c r="C7" s="31"/>
      <c r="D7" s="31"/>
      <c r="E7" s="31"/>
      <c r="F7" s="31"/>
      <c r="G7" s="31" t="s">
        <v>242</v>
      </c>
      <c r="H7" s="31">
        <v>56853</v>
      </c>
      <c r="I7" s="31" t="s">
        <v>243</v>
      </c>
    </row>
    <row r="8" spans="1:9" x14ac:dyDescent="0.45">
      <c r="A8" s="3" t="s">
        <v>247</v>
      </c>
      <c r="B8" s="3" t="s">
        <v>248</v>
      </c>
      <c r="C8" s="31"/>
      <c r="D8" s="31"/>
      <c r="E8" s="31"/>
      <c r="F8" s="31"/>
      <c r="G8" s="31" t="s">
        <v>245</v>
      </c>
      <c r="H8" s="31">
        <v>288388</v>
      </c>
      <c r="I8" s="31" t="s">
        <v>246</v>
      </c>
    </row>
    <row r="9" spans="1:9" x14ac:dyDescent="0.45">
      <c r="A9" s="3" t="s">
        <v>249</v>
      </c>
      <c r="B9" s="3" t="s">
        <v>250</v>
      </c>
      <c r="C9" s="31"/>
      <c r="D9" s="31"/>
      <c r="E9" s="31"/>
      <c r="F9" s="31"/>
      <c r="G9" s="31" t="s">
        <v>247</v>
      </c>
      <c r="H9" s="31">
        <v>38481</v>
      </c>
      <c r="I9" s="31" t="s">
        <v>248</v>
      </c>
    </row>
    <row r="10" spans="1:9" x14ac:dyDescent="0.45">
      <c r="A10" s="3" t="s">
        <v>252</v>
      </c>
      <c r="B10" s="3" t="s">
        <v>253</v>
      </c>
      <c r="C10" s="31"/>
      <c r="D10" s="31"/>
      <c r="E10" s="31"/>
      <c r="F10" s="31"/>
      <c r="G10" s="31" t="s">
        <v>249</v>
      </c>
      <c r="H10" s="31">
        <v>28904</v>
      </c>
      <c r="I10" s="31" t="s">
        <v>250</v>
      </c>
    </row>
    <row r="11" spans="1:9" x14ac:dyDescent="0.45">
      <c r="A11" s="3" t="s">
        <v>254</v>
      </c>
      <c r="B11" s="3" t="s">
        <v>255</v>
      </c>
      <c r="C11" s="31"/>
      <c r="D11" s="31"/>
      <c r="E11" s="31"/>
      <c r="F11" s="31"/>
      <c r="G11" s="31" t="s">
        <v>252</v>
      </c>
      <c r="H11" s="31">
        <v>67670</v>
      </c>
      <c r="I11" s="31" t="s">
        <v>253</v>
      </c>
    </row>
    <row r="12" spans="1:9" x14ac:dyDescent="0.45">
      <c r="A12" s="3" t="s">
        <v>257</v>
      </c>
      <c r="B12" s="3" t="s">
        <v>258</v>
      </c>
      <c r="C12" s="31"/>
      <c r="D12" s="31"/>
      <c r="E12" s="31"/>
      <c r="F12" s="31"/>
      <c r="G12" s="31" t="s">
        <v>254</v>
      </c>
      <c r="H12" s="31">
        <v>36373</v>
      </c>
      <c r="I12" s="31" t="s">
        <v>255</v>
      </c>
    </row>
    <row r="13" spans="1:9" x14ac:dyDescent="0.45">
      <c r="A13" s="3" t="s">
        <v>259</v>
      </c>
      <c r="B13" s="3" t="s">
        <v>260</v>
      </c>
      <c r="C13" s="31"/>
      <c r="D13" s="31"/>
      <c r="E13" s="31"/>
      <c r="F13" s="31"/>
      <c r="G13" s="31" t="s">
        <v>257</v>
      </c>
      <c r="H13" s="31">
        <v>28336</v>
      </c>
      <c r="I13" s="31" t="s">
        <v>258</v>
      </c>
    </row>
    <row r="14" spans="1:9" x14ac:dyDescent="0.45">
      <c r="A14" s="3" t="s">
        <v>261</v>
      </c>
      <c r="B14" s="3" t="s">
        <v>262</v>
      </c>
      <c r="C14" s="31"/>
      <c r="D14" s="31"/>
      <c r="E14" s="31"/>
      <c r="F14" s="31"/>
      <c r="G14" s="31" t="s">
        <v>259</v>
      </c>
      <c r="H14" s="31">
        <v>142005</v>
      </c>
      <c r="I14" s="31" t="s">
        <v>260</v>
      </c>
    </row>
    <row r="15" spans="1:9" x14ac:dyDescent="0.45">
      <c r="A15" s="3" t="s">
        <v>263</v>
      </c>
      <c r="B15" s="3" t="s">
        <v>264</v>
      </c>
      <c r="C15" s="31"/>
      <c r="D15" s="31"/>
      <c r="E15" s="31"/>
      <c r="F15" s="31"/>
      <c r="G15" s="31" t="s">
        <v>261</v>
      </c>
      <c r="H15" s="31">
        <v>77893</v>
      </c>
      <c r="I15" s="31" t="s">
        <v>262</v>
      </c>
    </row>
    <row r="16" spans="1:9" x14ac:dyDescent="0.45">
      <c r="A16" s="3" t="s">
        <v>265</v>
      </c>
      <c r="B16" s="3" t="s">
        <v>266</v>
      </c>
      <c r="C16" s="31"/>
      <c r="D16" s="31"/>
      <c r="E16" s="31"/>
      <c r="F16" s="31"/>
      <c r="G16" s="31" t="s">
        <v>263</v>
      </c>
      <c r="H16" s="31">
        <v>51005</v>
      </c>
      <c r="I16" s="31" t="s">
        <v>264</v>
      </c>
    </row>
    <row r="17" spans="1:9" x14ac:dyDescent="0.45">
      <c r="A17" s="3" t="s">
        <v>267</v>
      </c>
      <c r="B17" s="3" t="s">
        <v>268</v>
      </c>
      <c r="C17" s="31"/>
      <c r="D17" s="31"/>
      <c r="E17" s="31"/>
      <c r="F17" s="31"/>
      <c r="G17" s="31" t="s">
        <v>265</v>
      </c>
      <c r="H17" s="31">
        <v>94016</v>
      </c>
      <c r="I17" s="31" t="s">
        <v>266</v>
      </c>
    </row>
    <row r="18" spans="1:9" x14ac:dyDescent="0.45">
      <c r="A18" s="3" t="s">
        <v>269</v>
      </c>
      <c r="B18" s="3" t="s">
        <v>270</v>
      </c>
      <c r="C18" s="31"/>
      <c r="D18" s="31"/>
      <c r="E18" s="31"/>
      <c r="F18" s="31"/>
      <c r="G18" s="31" t="s">
        <v>267</v>
      </c>
      <c r="H18" s="31">
        <v>75055</v>
      </c>
      <c r="I18" s="31" t="s">
        <v>268</v>
      </c>
    </row>
    <row r="19" spans="1:9" x14ac:dyDescent="0.45">
      <c r="A19" s="3" t="s">
        <v>271</v>
      </c>
      <c r="B19" s="3" t="s">
        <v>272</v>
      </c>
      <c r="C19" s="31"/>
      <c r="D19" s="31"/>
      <c r="E19" s="31"/>
      <c r="F19" s="31"/>
      <c r="G19" s="31" t="s">
        <v>269</v>
      </c>
      <c r="H19" s="31">
        <v>124321</v>
      </c>
      <c r="I19" s="31" t="s">
        <v>270</v>
      </c>
    </row>
    <row r="20" spans="1:9" x14ac:dyDescent="0.45">
      <c r="A20" s="3" t="s">
        <v>273</v>
      </c>
      <c r="B20" s="3" t="s">
        <v>274</v>
      </c>
      <c r="C20" s="31"/>
      <c r="D20" s="31"/>
      <c r="E20" s="31"/>
      <c r="F20" s="31"/>
      <c r="G20" s="31" t="s">
        <v>271</v>
      </c>
      <c r="H20" s="31">
        <v>43142</v>
      </c>
      <c r="I20" s="31" t="s">
        <v>272</v>
      </c>
    </row>
    <row r="21" spans="1:9" x14ac:dyDescent="0.45">
      <c r="A21" s="3" t="s">
        <v>275</v>
      </c>
      <c r="B21" s="3" t="s">
        <v>276</v>
      </c>
      <c r="C21" s="31"/>
      <c r="D21" s="31"/>
      <c r="E21" s="31"/>
      <c r="F21" s="31"/>
      <c r="G21" s="31" t="s">
        <v>273</v>
      </c>
      <c r="H21" s="31">
        <v>46021</v>
      </c>
      <c r="I21" s="31" t="s">
        <v>274</v>
      </c>
    </row>
    <row r="22" spans="1:9" x14ac:dyDescent="0.45">
      <c r="A22" s="3" t="s">
        <v>277</v>
      </c>
      <c r="B22" s="3" t="s">
        <v>278</v>
      </c>
      <c r="C22" s="31"/>
      <c r="D22" s="31"/>
      <c r="E22" s="31"/>
      <c r="F22" s="31"/>
      <c r="G22" s="31" t="s">
        <v>275</v>
      </c>
      <c r="H22" s="31">
        <v>135719</v>
      </c>
      <c r="I22" s="31" t="s">
        <v>276</v>
      </c>
    </row>
    <row r="23" spans="1:9" x14ac:dyDescent="0.45">
      <c r="A23" s="3" t="s">
        <v>279</v>
      </c>
      <c r="B23" s="3" t="s">
        <v>280</v>
      </c>
      <c r="C23" s="31"/>
      <c r="D23" s="31"/>
      <c r="E23" s="31"/>
      <c r="F23" s="31"/>
      <c r="G23" s="31" t="s">
        <v>277</v>
      </c>
      <c r="H23" s="31">
        <v>50983</v>
      </c>
      <c r="I23" s="31" t="s">
        <v>278</v>
      </c>
    </row>
    <row r="24" spans="1:9" x14ac:dyDescent="0.45">
      <c r="A24" s="3" t="s">
        <v>541</v>
      </c>
      <c r="B24" s="3" t="s">
        <v>718</v>
      </c>
      <c r="C24" s="31"/>
      <c r="D24" s="31"/>
      <c r="E24" s="31"/>
      <c r="F24" s="31"/>
      <c r="G24" s="31" t="s">
        <v>279</v>
      </c>
      <c r="H24" s="31">
        <v>62515</v>
      </c>
      <c r="I24" s="31" t="s">
        <v>280</v>
      </c>
    </row>
    <row r="25" spans="1:9" x14ac:dyDescent="0.45">
      <c r="A25" s="3" t="s">
        <v>281</v>
      </c>
      <c r="B25" s="3" t="s">
        <v>735</v>
      </c>
      <c r="C25" s="31"/>
      <c r="D25" s="31"/>
      <c r="E25" s="31"/>
      <c r="F25" s="31"/>
      <c r="G25" s="31" t="s">
        <v>541</v>
      </c>
      <c r="H25" s="31">
        <v>76523</v>
      </c>
      <c r="I25" s="31" t="s">
        <v>718</v>
      </c>
    </row>
    <row r="26" spans="1:9" x14ac:dyDescent="0.45">
      <c r="A26" s="3" t="s">
        <v>582</v>
      </c>
      <c r="B26" s="3" t="s">
        <v>583</v>
      </c>
      <c r="C26" s="31"/>
      <c r="D26" s="31"/>
      <c r="E26" s="31"/>
      <c r="F26" s="31"/>
      <c r="G26" s="31" t="s">
        <v>281</v>
      </c>
      <c r="H26" s="31">
        <v>68054</v>
      </c>
      <c r="I26" s="31" t="s">
        <v>282</v>
      </c>
    </row>
    <row r="27" spans="1:9" x14ac:dyDescent="0.45">
      <c r="A27" s="3" t="s">
        <v>482</v>
      </c>
      <c r="B27" s="3" t="s">
        <v>720</v>
      </c>
      <c r="C27" s="31"/>
      <c r="D27" s="31"/>
      <c r="E27" s="31"/>
      <c r="F27" s="31"/>
      <c r="G27" s="31" t="s">
        <v>582</v>
      </c>
      <c r="H27" s="31">
        <v>1453</v>
      </c>
      <c r="I27" s="31" t="s">
        <v>583</v>
      </c>
    </row>
    <row r="28" spans="1:9" x14ac:dyDescent="0.45">
      <c r="A28" s="3" t="s">
        <v>283</v>
      </c>
      <c r="B28" s="3" t="s">
        <v>284</v>
      </c>
      <c r="C28" s="31"/>
      <c r="D28" s="31"/>
      <c r="E28" s="31"/>
      <c r="F28" s="31"/>
      <c r="G28" s="31" t="s">
        <v>482</v>
      </c>
      <c r="H28" s="31">
        <v>107810</v>
      </c>
      <c r="I28" s="31" t="s">
        <v>720</v>
      </c>
    </row>
    <row r="29" spans="1:9" x14ac:dyDescent="0.45">
      <c r="A29" s="3" t="s">
        <v>486</v>
      </c>
      <c r="B29" s="3" t="s">
        <v>487</v>
      </c>
      <c r="C29" s="31"/>
      <c r="D29" s="31"/>
      <c r="E29" s="31"/>
      <c r="F29" s="31"/>
      <c r="G29" s="31" t="s">
        <v>528</v>
      </c>
      <c r="H29" s="31">
        <v>101040</v>
      </c>
      <c r="I29" s="31" t="s">
        <v>721</v>
      </c>
    </row>
    <row r="30" spans="1:9" x14ac:dyDescent="0.45">
      <c r="A30" s="3" t="s">
        <v>285</v>
      </c>
      <c r="B30" s="3" t="s">
        <v>286</v>
      </c>
      <c r="C30" s="31"/>
      <c r="D30" s="31"/>
      <c r="E30" s="31"/>
      <c r="F30" s="31"/>
      <c r="G30" s="31" t="s">
        <v>283</v>
      </c>
      <c r="H30" s="31">
        <v>78994</v>
      </c>
      <c r="I30" s="31" t="s">
        <v>284</v>
      </c>
    </row>
    <row r="31" spans="1:9" x14ac:dyDescent="0.45">
      <c r="A31" s="3" t="s">
        <v>287</v>
      </c>
      <c r="B31" s="3" t="s">
        <v>288</v>
      </c>
      <c r="C31" s="31"/>
      <c r="D31" s="31"/>
      <c r="E31" s="31"/>
      <c r="F31" s="31"/>
      <c r="G31" s="31" t="s">
        <v>486</v>
      </c>
      <c r="H31" s="31">
        <v>94702</v>
      </c>
      <c r="I31" s="31" t="s">
        <v>487</v>
      </c>
    </row>
    <row r="32" spans="1:9" x14ac:dyDescent="0.45">
      <c r="A32" s="3" t="s">
        <v>289</v>
      </c>
      <c r="B32" s="3" t="s">
        <v>290</v>
      </c>
      <c r="C32" s="31"/>
      <c r="D32" s="31"/>
      <c r="E32" s="31"/>
      <c r="F32" s="31"/>
      <c r="G32" s="31" t="s">
        <v>285</v>
      </c>
      <c r="H32" s="31">
        <v>92500</v>
      </c>
      <c r="I32" s="31" t="s">
        <v>286</v>
      </c>
    </row>
    <row r="33" spans="1:9" x14ac:dyDescent="0.45">
      <c r="A33" s="3" t="s">
        <v>291</v>
      </c>
      <c r="B33" s="3" t="s">
        <v>292</v>
      </c>
      <c r="C33" s="31"/>
      <c r="D33" s="31"/>
      <c r="E33" s="31"/>
      <c r="F33" s="31"/>
      <c r="G33" s="31" t="s">
        <v>287</v>
      </c>
      <c r="H33" s="31">
        <v>22454</v>
      </c>
      <c r="I33" s="31" t="s">
        <v>288</v>
      </c>
    </row>
    <row r="34" spans="1:9" x14ac:dyDescent="0.45">
      <c r="A34" s="3" t="s">
        <v>504</v>
      </c>
      <c r="B34" s="3" t="s">
        <v>505</v>
      </c>
      <c r="C34" s="31"/>
      <c r="D34" s="31"/>
      <c r="E34" s="31"/>
      <c r="F34" s="31"/>
      <c r="G34" s="31" t="s">
        <v>289</v>
      </c>
      <c r="H34" s="31">
        <v>59899</v>
      </c>
      <c r="I34" s="31" t="s">
        <v>290</v>
      </c>
    </row>
    <row r="35" spans="1:9" x14ac:dyDescent="0.45">
      <c r="A35" s="3" t="s">
        <v>293</v>
      </c>
      <c r="B35" s="3" t="s">
        <v>294</v>
      </c>
      <c r="C35" s="31"/>
      <c r="D35" s="31"/>
      <c r="E35" s="31"/>
      <c r="F35" s="31"/>
      <c r="G35" s="31" t="s">
        <v>291</v>
      </c>
      <c r="H35" s="31">
        <v>153272</v>
      </c>
      <c r="I35" s="31" t="s">
        <v>292</v>
      </c>
    </row>
    <row r="36" spans="1:9" x14ac:dyDescent="0.45">
      <c r="A36" s="3" t="s">
        <v>295</v>
      </c>
      <c r="B36" s="3" t="s">
        <v>296</v>
      </c>
      <c r="C36" s="31"/>
      <c r="D36" s="31"/>
      <c r="E36" s="31"/>
      <c r="F36" s="31"/>
      <c r="G36" s="31" t="s">
        <v>504</v>
      </c>
      <c r="H36" s="31">
        <v>145878</v>
      </c>
      <c r="I36" s="31" t="s">
        <v>505</v>
      </c>
    </row>
    <row r="37" spans="1:9" x14ac:dyDescent="0.45">
      <c r="A37" s="3" t="s">
        <v>297</v>
      </c>
      <c r="B37" s="3" t="s">
        <v>298</v>
      </c>
      <c r="C37" s="31"/>
      <c r="D37" s="31"/>
      <c r="E37" s="31"/>
      <c r="F37" s="31"/>
      <c r="G37" s="31" t="s">
        <v>293</v>
      </c>
      <c r="H37" s="31">
        <v>66448</v>
      </c>
      <c r="I37" s="31" t="s">
        <v>294</v>
      </c>
    </row>
    <row r="38" spans="1:9" x14ac:dyDescent="0.45">
      <c r="A38" s="3" t="s">
        <v>528</v>
      </c>
      <c r="B38" s="3" t="s">
        <v>721</v>
      </c>
      <c r="C38" s="31"/>
      <c r="D38" s="31"/>
      <c r="E38" s="31"/>
      <c r="F38" s="31"/>
      <c r="G38" s="31" t="s">
        <v>295</v>
      </c>
      <c r="H38" s="31">
        <v>76699</v>
      </c>
      <c r="I38" s="31" t="s">
        <v>296</v>
      </c>
    </row>
    <row r="39" spans="1:9" x14ac:dyDescent="0.45">
      <c r="A39" s="3" t="s">
        <v>509</v>
      </c>
      <c r="B39" s="3" t="s">
        <v>510</v>
      </c>
      <c r="C39" s="31"/>
      <c r="D39" s="31"/>
      <c r="E39" s="31"/>
      <c r="F39" s="31"/>
      <c r="G39" s="31" t="s">
        <v>297</v>
      </c>
      <c r="H39" s="31">
        <v>69265</v>
      </c>
      <c r="I39" s="31" t="s">
        <v>298</v>
      </c>
    </row>
    <row r="40" spans="1:9" x14ac:dyDescent="0.45">
      <c r="A40" s="3" t="s">
        <v>514</v>
      </c>
      <c r="B40" s="3" t="s">
        <v>594</v>
      </c>
      <c r="C40" s="31"/>
      <c r="D40" s="31"/>
      <c r="E40" s="31"/>
      <c r="F40" s="31"/>
      <c r="G40" s="31" t="s">
        <v>509</v>
      </c>
      <c r="H40" s="31">
        <v>81732</v>
      </c>
      <c r="I40" s="31" t="s">
        <v>510</v>
      </c>
    </row>
    <row r="41" spans="1:9" x14ac:dyDescent="0.45">
      <c r="A41" s="3" t="s">
        <v>299</v>
      </c>
      <c r="B41" s="3" t="s">
        <v>300</v>
      </c>
      <c r="C41" s="31"/>
      <c r="D41" s="31"/>
      <c r="E41" s="31"/>
      <c r="F41" s="31"/>
      <c r="G41" s="31" t="s">
        <v>514</v>
      </c>
      <c r="H41" s="31">
        <v>62942</v>
      </c>
      <c r="I41" s="31" t="s">
        <v>594</v>
      </c>
    </row>
    <row r="42" spans="1:9" x14ac:dyDescent="0.45">
      <c r="A42" s="3" t="s">
        <v>301</v>
      </c>
      <c r="B42" s="3" t="s">
        <v>302</v>
      </c>
      <c r="C42" s="31"/>
      <c r="D42" s="31"/>
      <c r="E42" s="31"/>
      <c r="F42" s="31"/>
      <c r="G42" s="31" t="s">
        <v>299</v>
      </c>
      <c r="H42" s="31">
        <v>106378</v>
      </c>
      <c r="I42" s="31" t="s">
        <v>300</v>
      </c>
    </row>
    <row r="43" spans="1:9" x14ac:dyDescent="0.45">
      <c r="A43" s="3" t="s">
        <v>303</v>
      </c>
      <c r="B43" s="3" t="s">
        <v>304</v>
      </c>
      <c r="C43" s="31"/>
      <c r="D43" s="31"/>
      <c r="E43" s="31"/>
      <c r="F43" s="31"/>
      <c r="G43" s="31" t="s">
        <v>301</v>
      </c>
      <c r="H43" s="31">
        <v>84497</v>
      </c>
      <c r="I43" s="31" t="s">
        <v>302</v>
      </c>
    </row>
    <row r="44" spans="1:9" x14ac:dyDescent="0.45">
      <c r="A44" s="3" t="s">
        <v>305</v>
      </c>
      <c r="B44" s="3" t="s">
        <v>306</v>
      </c>
      <c r="C44" s="31"/>
      <c r="D44" s="31"/>
      <c r="E44" s="31"/>
      <c r="F44" s="31"/>
      <c r="G44" s="31" t="s">
        <v>303</v>
      </c>
      <c r="H44" s="31">
        <v>311172</v>
      </c>
      <c r="I44" s="31" t="s">
        <v>304</v>
      </c>
    </row>
    <row r="45" spans="1:9" x14ac:dyDescent="0.45">
      <c r="A45" s="3" t="s">
        <v>307</v>
      </c>
      <c r="B45" s="3" t="s">
        <v>308</v>
      </c>
      <c r="C45" s="31"/>
      <c r="D45" s="31"/>
      <c r="E45" s="31"/>
      <c r="F45" s="31"/>
      <c r="G45" s="3" t="s">
        <v>305</v>
      </c>
      <c r="H45" s="31">
        <v>39605</v>
      </c>
      <c r="I45" s="31" t="s">
        <v>306</v>
      </c>
    </row>
    <row r="46" spans="1:9" x14ac:dyDescent="0.45">
      <c r="A46" s="3" t="s">
        <v>518</v>
      </c>
      <c r="B46" s="3" t="s">
        <v>519</v>
      </c>
      <c r="C46" s="31"/>
      <c r="D46" s="31"/>
      <c r="E46" s="31"/>
      <c r="F46" s="31"/>
      <c r="G46" s="31" t="s">
        <v>307</v>
      </c>
      <c r="H46" s="31">
        <v>128136</v>
      </c>
      <c r="I46" s="31" t="s">
        <v>308</v>
      </c>
    </row>
    <row r="47" spans="1:9" x14ac:dyDescent="0.45">
      <c r="A47" s="3" t="s">
        <v>498</v>
      </c>
      <c r="B47" s="3" t="s">
        <v>499</v>
      </c>
      <c r="C47" s="31"/>
      <c r="D47" s="31"/>
      <c r="E47" s="31"/>
      <c r="F47" s="31"/>
      <c r="G47" s="31" t="s">
        <v>518</v>
      </c>
      <c r="H47" s="31">
        <v>68917</v>
      </c>
      <c r="I47" s="31" t="s">
        <v>519</v>
      </c>
    </row>
    <row r="48" spans="1:9" x14ac:dyDescent="0.45">
      <c r="A48" s="3" t="s">
        <v>531</v>
      </c>
      <c r="B48" s="3" t="s">
        <v>722</v>
      </c>
      <c r="C48" s="31"/>
      <c r="D48" s="31"/>
      <c r="E48" s="31"/>
      <c r="F48" s="31"/>
      <c r="G48" s="31" t="s">
        <v>498</v>
      </c>
      <c r="H48" s="31">
        <v>63655</v>
      </c>
      <c r="I48" s="31" t="s">
        <v>499</v>
      </c>
    </row>
    <row r="49" spans="1:9" x14ac:dyDescent="0.45">
      <c r="A49" s="3" t="s">
        <v>491</v>
      </c>
      <c r="B49" s="3" t="s">
        <v>723</v>
      </c>
      <c r="C49" s="31"/>
      <c r="D49" s="31"/>
      <c r="E49" s="31"/>
      <c r="F49" s="31"/>
      <c r="G49" s="31" t="s">
        <v>531</v>
      </c>
      <c r="H49" s="31">
        <v>28617</v>
      </c>
      <c r="I49" s="31" t="s">
        <v>722</v>
      </c>
    </row>
    <row r="50" spans="1:9" x14ac:dyDescent="0.45">
      <c r="A50" s="3" t="s">
        <v>309</v>
      </c>
      <c r="B50" s="3" t="s">
        <v>310</v>
      </c>
      <c r="C50" s="31"/>
      <c r="D50" s="31"/>
      <c r="E50" s="31"/>
      <c r="F50" s="31"/>
      <c r="G50" s="31" t="s">
        <v>491</v>
      </c>
      <c r="H50" s="31">
        <v>36898</v>
      </c>
      <c r="I50" s="31" t="s">
        <v>723</v>
      </c>
    </row>
    <row r="51" spans="1:9" x14ac:dyDescent="0.45">
      <c r="A51" s="3" t="s">
        <v>311</v>
      </c>
      <c r="B51" s="3" t="s">
        <v>312</v>
      </c>
      <c r="C51" s="31"/>
      <c r="D51" s="31"/>
      <c r="E51" s="31"/>
      <c r="F51" s="31"/>
      <c r="G51" s="31" t="s">
        <v>309</v>
      </c>
      <c r="H51" s="31">
        <v>284002</v>
      </c>
      <c r="I51" s="31" t="s">
        <v>310</v>
      </c>
    </row>
    <row r="52" spans="1:9" x14ac:dyDescent="0.45">
      <c r="A52" s="3" t="s">
        <v>496</v>
      </c>
      <c r="B52" s="3" t="s">
        <v>497</v>
      </c>
      <c r="C52" s="31"/>
      <c r="D52" s="31"/>
      <c r="E52" s="31"/>
      <c r="F52" s="31"/>
      <c r="G52" s="31" t="s">
        <v>311</v>
      </c>
      <c r="H52" s="31">
        <v>60398</v>
      </c>
      <c r="I52" s="31" t="s">
        <v>312</v>
      </c>
    </row>
    <row r="53" spans="1:9" x14ac:dyDescent="0.45">
      <c r="A53" s="3" t="s">
        <v>313</v>
      </c>
      <c r="B53" s="3" t="s">
        <v>314</v>
      </c>
      <c r="C53" s="31"/>
      <c r="D53" s="31"/>
      <c r="E53" s="31"/>
      <c r="F53" s="31"/>
      <c r="G53" s="31" t="s">
        <v>496</v>
      </c>
      <c r="H53" s="31">
        <v>58373</v>
      </c>
      <c r="I53" s="31" t="s">
        <v>497</v>
      </c>
    </row>
    <row r="54" spans="1:9" x14ac:dyDescent="0.45">
      <c r="A54" s="3" t="s">
        <v>315</v>
      </c>
      <c r="B54" s="3" t="s">
        <v>316</v>
      </c>
      <c r="C54" s="31"/>
      <c r="D54" s="31"/>
      <c r="E54" s="31"/>
      <c r="F54" s="31"/>
      <c r="G54" s="31" t="s">
        <v>313</v>
      </c>
      <c r="H54" s="31">
        <v>20006</v>
      </c>
      <c r="I54" s="31" t="s">
        <v>314</v>
      </c>
    </row>
    <row r="55" spans="1:9" x14ac:dyDescent="0.45">
      <c r="A55" s="3" t="s">
        <v>317</v>
      </c>
      <c r="B55" s="3" t="s">
        <v>318</v>
      </c>
      <c r="C55" s="31"/>
      <c r="D55" s="31"/>
      <c r="E55" s="31"/>
      <c r="F55" s="31"/>
      <c r="G55" s="31" t="s">
        <v>315</v>
      </c>
      <c r="H55" s="31">
        <v>57541</v>
      </c>
      <c r="I55" s="31" t="s">
        <v>316</v>
      </c>
    </row>
    <row r="56" spans="1:9" x14ac:dyDescent="0.45">
      <c r="A56" s="3" t="s">
        <v>319</v>
      </c>
      <c r="B56" s="3" t="s">
        <v>320</v>
      </c>
      <c r="C56" s="31"/>
      <c r="D56" s="31"/>
      <c r="E56" s="31"/>
      <c r="F56" s="31"/>
      <c r="G56" s="31" t="s">
        <v>317</v>
      </c>
      <c r="H56" s="31">
        <v>36103</v>
      </c>
      <c r="I56" s="31" t="s">
        <v>318</v>
      </c>
    </row>
    <row r="57" spans="1:9" x14ac:dyDescent="0.45">
      <c r="A57" s="3" t="s">
        <v>321</v>
      </c>
      <c r="B57" s="3" t="s">
        <v>322</v>
      </c>
      <c r="C57" s="31"/>
      <c r="D57" s="31"/>
      <c r="E57" s="31"/>
      <c r="F57" s="31"/>
      <c r="G57" s="31" t="s">
        <v>319</v>
      </c>
      <c r="H57" s="31">
        <v>271005</v>
      </c>
      <c r="I57" s="31" t="s">
        <v>320</v>
      </c>
    </row>
    <row r="58" spans="1:9" x14ac:dyDescent="0.45">
      <c r="A58" s="3" t="s">
        <v>323</v>
      </c>
      <c r="B58" s="3" t="s">
        <v>324</v>
      </c>
      <c r="C58" s="31"/>
      <c r="D58" s="31"/>
      <c r="E58" s="31"/>
      <c r="F58" s="31"/>
      <c r="G58" s="31" t="s">
        <v>321</v>
      </c>
      <c r="H58" s="31">
        <v>73377</v>
      </c>
      <c r="I58" s="31" t="s">
        <v>322</v>
      </c>
    </row>
    <row r="59" spans="1:9" x14ac:dyDescent="0.45">
      <c r="A59" s="3" t="s">
        <v>325</v>
      </c>
      <c r="B59" s="3" t="s">
        <v>326</v>
      </c>
      <c r="C59" s="31"/>
      <c r="D59" s="31"/>
      <c r="E59" s="31"/>
      <c r="F59" s="31"/>
      <c r="G59" s="31" t="s">
        <v>323</v>
      </c>
      <c r="H59" s="31">
        <v>64898</v>
      </c>
      <c r="I59" s="31" t="s">
        <v>324</v>
      </c>
    </row>
    <row r="60" spans="1:9" x14ac:dyDescent="0.45">
      <c r="A60" s="3" t="s">
        <v>500</v>
      </c>
      <c r="B60" s="3" t="s">
        <v>501</v>
      </c>
      <c r="C60" s="31"/>
      <c r="D60" s="31"/>
      <c r="E60" s="31"/>
      <c r="F60" s="31"/>
      <c r="G60" s="31" t="s">
        <v>325</v>
      </c>
      <c r="H60" s="31">
        <v>24869</v>
      </c>
      <c r="I60" s="31" t="s">
        <v>326</v>
      </c>
    </row>
    <row r="61" spans="1:9" x14ac:dyDescent="0.45">
      <c r="A61" s="3" t="s">
        <v>479</v>
      </c>
      <c r="B61" s="3" t="s">
        <v>674</v>
      </c>
      <c r="C61" s="31"/>
      <c r="D61" s="31"/>
      <c r="E61" s="31"/>
      <c r="F61" s="31"/>
      <c r="G61" s="31" t="s">
        <v>500</v>
      </c>
      <c r="H61" s="31">
        <v>42098</v>
      </c>
      <c r="I61" s="31" t="s">
        <v>501</v>
      </c>
    </row>
    <row r="62" spans="1:9" x14ac:dyDescent="0.45">
      <c r="A62" s="3" t="s">
        <v>327</v>
      </c>
      <c r="B62" s="3" t="s">
        <v>328</v>
      </c>
      <c r="C62" s="31"/>
      <c r="D62" s="31"/>
      <c r="E62" s="31"/>
      <c r="F62" s="31"/>
      <c r="G62" s="31" t="s">
        <v>479</v>
      </c>
      <c r="H62" s="31">
        <v>28678</v>
      </c>
      <c r="I62" s="31" t="s">
        <v>674</v>
      </c>
    </row>
    <row r="63" spans="1:9" x14ac:dyDescent="0.45">
      <c r="A63" s="3" t="s">
        <v>329</v>
      </c>
      <c r="B63" s="3" t="s">
        <v>593</v>
      </c>
      <c r="C63" s="31"/>
      <c r="D63" s="31"/>
      <c r="E63" s="31"/>
      <c r="F63" s="31"/>
      <c r="G63" s="31" t="s">
        <v>327</v>
      </c>
      <c r="H63" s="31">
        <v>340140</v>
      </c>
      <c r="I63" s="31" t="s">
        <v>328</v>
      </c>
    </row>
    <row r="64" spans="1:9" x14ac:dyDescent="0.45">
      <c r="A64" s="3" t="s">
        <v>520</v>
      </c>
      <c r="B64" s="3" t="s">
        <v>521</v>
      </c>
      <c r="C64" s="31"/>
      <c r="D64" s="31"/>
      <c r="E64" s="31"/>
      <c r="F64" s="31"/>
      <c r="G64" s="31" t="s">
        <v>329</v>
      </c>
      <c r="H64" s="31">
        <v>57023</v>
      </c>
      <c r="I64" s="31" t="s">
        <v>330</v>
      </c>
    </row>
    <row r="65" spans="1:9" x14ac:dyDescent="0.45">
      <c r="A65" s="3" t="s">
        <v>331</v>
      </c>
      <c r="B65" s="3" t="s">
        <v>332</v>
      </c>
      <c r="C65" s="31"/>
      <c r="D65" s="31"/>
      <c r="E65" s="31"/>
      <c r="F65" s="31"/>
      <c r="G65" s="31" t="s">
        <v>520</v>
      </c>
      <c r="H65" s="31">
        <v>38977</v>
      </c>
      <c r="I65" s="31" t="s">
        <v>521</v>
      </c>
    </row>
    <row r="66" spans="1:9" x14ac:dyDescent="0.45">
      <c r="A66" s="3" t="s">
        <v>333</v>
      </c>
      <c r="B66" s="3" t="s">
        <v>334</v>
      </c>
      <c r="C66" s="31"/>
      <c r="D66" s="31"/>
      <c r="E66" s="31"/>
      <c r="F66" s="31"/>
      <c r="G66" s="31" t="s">
        <v>331</v>
      </c>
      <c r="H66" s="31">
        <v>100174</v>
      </c>
      <c r="I66" s="31" t="s">
        <v>332</v>
      </c>
    </row>
    <row r="67" spans="1:9" x14ac:dyDescent="0.45">
      <c r="A67" s="3" t="s">
        <v>335</v>
      </c>
      <c r="B67" s="3" t="s">
        <v>336</v>
      </c>
      <c r="C67" s="31"/>
      <c r="D67" s="31"/>
      <c r="E67" s="31"/>
      <c r="F67" s="31"/>
      <c r="G67" s="31" t="s">
        <v>333</v>
      </c>
      <c r="H67" s="31">
        <v>33477</v>
      </c>
      <c r="I67" s="31" t="s">
        <v>334</v>
      </c>
    </row>
    <row r="68" spans="1:9" x14ac:dyDescent="0.45">
      <c r="A68" s="3" t="s">
        <v>337</v>
      </c>
      <c r="B68" s="3" t="s">
        <v>338</v>
      </c>
      <c r="C68" s="31"/>
      <c r="D68" s="31"/>
      <c r="E68" s="31"/>
      <c r="F68" s="31"/>
      <c r="G68" s="31" t="s">
        <v>335</v>
      </c>
      <c r="H68" s="31">
        <v>62629</v>
      </c>
      <c r="I68" s="31" t="s">
        <v>336</v>
      </c>
    </row>
    <row r="69" spans="1:9" x14ac:dyDescent="0.45">
      <c r="A69" s="3" t="s">
        <v>339</v>
      </c>
      <c r="B69" s="3" t="s">
        <v>340</v>
      </c>
      <c r="C69" s="31"/>
      <c r="D69" s="31"/>
      <c r="E69" s="31"/>
      <c r="F69" s="31"/>
      <c r="G69" s="31" t="s">
        <v>337</v>
      </c>
      <c r="H69" s="31">
        <v>249727</v>
      </c>
      <c r="I69" s="31" t="s">
        <v>338</v>
      </c>
    </row>
    <row r="70" spans="1:9" x14ac:dyDescent="0.45">
      <c r="A70" s="3" t="s">
        <v>341</v>
      </c>
      <c r="B70" s="3" t="s">
        <v>342</v>
      </c>
      <c r="C70" s="31"/>
      <c r="D70" s="31"/>
      <c r="E70" s="31"/>
      <c r="F70" s="31"/>
      <c r="G70" s="31" t="s">
        <v>339</v>
      </c>
      <c r="H70" s="31">
        <v>168176</v>
      </c>
      <c r="I70" s="31" t="s">
        <v>340</v>
      </c>
    </row>
    <row r="71" spans="1:9" x14ac:dyDescent="0.45">
      <c r="A71" s="3" t="s">
        <v>552</v>
      </c>
      <c r="B71" s="3" t="s">
        <v>553</v>
      </c>
      <c r="C71" s="31"/>
      <c r="D71" s="31"/>
      <c r="E71" s="31"/>
      <c r="F71" s="31"/>
      <c r="G71" s="31" t="s">
        <v>341</v>
      </c>
      <c r="H71" s="31">
        <v>83994</v>
      </c>
      <c r="I71" s="31" t="s">
        <v>342</v>
      </c>
    </row>
    <row r="72" spans="1:9" x14ac:dyDescent="0.45">
      <c r="A72" s="3" t="s">
        <v>343</v>
      </c>
      <c r="B72" s="3" t="s">
        <v>344</v>
      </c>
      <c r="C72" s="31"/>
      <c r="D72" s="31"/>
      <c r="E72" s="31"/>
      <c r="F72" s="31"/>
      <c r="G72" s="31" t="s">
        <v>552</v>
      </c>
      <c r="H72" s="31">
        <v>140307</v>
      </c>
      <c r="I72" s="31" t="s">
        <v>553</v>
      </c>
    </row>
    <row r="73" spans="1:9" x14ac:dyDescent="0.45">
      <c r="A73" s="3" t="s">
        <v>345</v>
      </c>
      <c r="B73" s="3" t="s">
        <v>346</v>
      </c>
      <c r="C73" s="31"/>
      <c r="D73" s="31"/>
      <c r="E73" s="31"/>
      <c r="F73" s="31"/>
      <c r="G73" s="31" t="s">
        <v>343</v>
      </c>
      <c r="H73" s="31">
        <v>68458</v>
      </c>
      <c r="I73" s="31" t="s">
        <v>344</v>
      </c>
    </row>
    <row r="74" spans="1:9" x14ac:dyDescent="0.45">
      <c r="A74" s="3" t="s">
        <v>347</v>
      </c>
      <c r="B74" s="3" t="s">
        <v>348</v>
      </c>
      <c r="C74" s="31"/>
      <c r="D74" s="31"/>
      <c r="E74" s="31"/>
      <c r="F74" s="31"/>
      <c r="G74" s="31" t="s">
        <v>345</v>
      </c>
      <c r="H74" s="31">
        <v>145641</v>
      </c>
      <c r="I74" s="31" t="s">
        <v>346</v>
      </c>
    </row>
    <row r="75" spans="1:9" x14ac:dyDescent="0.45">
      <c r="A75" s="3" t="s">
        <v>564</v>
      </c>
      <c r="B75" s="3" t="s">
        <v>724</v>
      </c>
      <c r="C75" s="31"/>
      <c r="D75" s="31"/>
      <c r="E75" s="31"/>
      <c r="F75" s="31"/>
      <c r="G75" s="31" t="s">
        <v>347</v>
      </c>
      <c r="H75" s="31">
        <v>94902</v>
      </c>
      <c r="I75" s="31" t="s">
        <v>348</v>
      </c>
    </row>
    <row r="76" spans="1:9" x14ac:dyDescent="0.45">
      <c r="A76" s="3" t="s">
        <v>349</v>
      </c>
      <c r="B76" s="3" t="s">
        <v>350</v>
      </c>
      <c r="C76" s="31"/>
      <c r="D76" s="31"/>
      <c r="E76" s="31"/>
      <c r="F76" s="31"/>
      <c r="G76" s="31" t="s">
        <v>564</v>
      </c>
      <c r="H76" s="31">
        <v>57375</v>
      </c>
      <c r="I76" s="31" t="s">
        <v>724</v>
      </c>
    </row>
    <row r="77" spans="1:9" x14ac:dyDescent="0.45">
      <c r="A77" s="3" t="s">
        <v>351</v>
      </c>
      <c r="B77" s="3" t="s">
        <v>352</v>
      </c>
      <c r="C77" s="31"/>
      <c r="D77" s="31"/>
      <c r="E77" s="31"/>
      <c r="F77" s="31"/>
      <c r="G77" s="31" t="s">
        <v>349</v>
      </c>
      <c r="H77" s="31">
        <v>121962</v>
      </c>
      <c r="I77" s="31" t="s">
        <v>350</v>
      </c>
    </row>
    <row r="78" spans="1:9" x14ac:dyDescent="0.45">
      <c r="A78" s="3" t="s">
        <v>353</v>
      </c>
      <c r="B78" s="3" t="s">
        <v>354</v>
      </c>
      <c r="C78" s="31"/>
      <c r="D78" s="31"/>
      <c r="E78" s="31"/>
      <c r="F78" s="31"/>
      <c r="G78" s="31" t="s">
        <v>351</v>
      </c>
      <c r="H78" s="31">
        <v>64391</v>
      </c>
      <c r="I78" s="31" t="s">
        <v>352</v>
      </c>
    </row>
    <row r="79" spans="1:9" x14ac:dyDescent="0.45">
      <c r="A79" s="3" t="s">
        <v>511</v>
      </c>
      <c r="B79" s="3" t="s">
        <v>725</v>
      </c>
      <c r="C79" s="31"/>
      <c r="D79" s="31"/>
      <c r="E79" s="31"/>
      <c r="F79" s="31"/>
      <c r="G79" s="31" t="s">
        <v>353</v>
      </c>
      <c r="H79" s="31">
        <v>47266</v>
      </c>
      <c r="I79" s="31" t="s">
        <v>354</v>
      </c>
    </row>
    <row r="80" spans="1:9" x14ac:dyDescent="0.45">
      <c r="A80" s="3" t="s">
        <v>355</v>
      </c>
      <c r="B80" s="3" t="s">
        <v>356</v>
      </c>
      <c r="C80" s="31"/>
      <c r="D80" s="31"/>
      <c r="E80" s="31"/>
      <c r="F80" s="31"/>
      <c r="G80" s="31" t="s">
        <v>511</v>
      </c>
      <c r="H80" s="31">
        <v>32513</v>
      </c>
      <c r="I80" s="31" t="s">
        <v>725</v>
      </c>
    </row>
    <row r="81" spans="1:9" x14ac:dyDescent="0.45">
      <c r="A81" s="3" t="s">
        <v>357</v>
      </c>
      <c r="B81" s="3" t="s">
        <v>358</v>
      </c>
      <c r="C81" s="31"/>
      <c r="D81" s="31"/>
      <c r="E81" s="31"/>
      <c r="F81" s="31"/>
      <c r="G81" s="31" t="s">
        <v>355</v>
      </c>
      <c r="H81" s="31">
        <v>68278</v>
      </c>
      <c r="I81" s="31" t="s">
        <v>356</v>
      </c>
    </row>
    <row r="82" spans="1:9" x14ac:dyDescent="0.45">
      <c r="A82" s="3" t="s">
        <v>359</v>
      </c>
      <c r="B82" s="3" t="s">
        <v>360</v>
      </c>
      <c r="C82" s="31"/>
      <c r="D82" s="31"/>
      <c r="E82" s="31"/>
      <c r="F82" s="31"/>
      <c r="G82" s="31" t="s">
        <v>357</v>
      </c>
      <c r="H82" s="31">
        <v>58056</v>
      </c>
      <c r="I82" s="31" t="s">
        <v>358</v>
      </c>
    </row>
    <row r="83" spans="1:9" x14ac:dyDescent="0.45">
      <c r="A83" s="3" t="s">
        <v>361</v>
      </c>
      <c r="B83" s="3" t="s">
        <v>362</v>
      </c>
      <c r="C83" s="31"/>
      <c r="D83" s="31"/>
      <c r="E83" s="31"/>
      <c r="F83" s="31"/>
      <c r="G83" s="31" t="s">
        <v>359</v>
      </c>
      <c r="H83" s="31">
        <v>86567</v>
      </c>
      <c r="I83" s="31" t="s">
        <v>360</v>
      </c>
    </row>
    <row r="84" spans="1:9" x14ac:dyDescent="0.45">
      <c r="A84" s="3" t="s">
        <v>363</v>
      </c>
      <c r="B84" s="3" t="s">
        <v>364</v>
      </c>
      <c r="C84" s="31"/>
      <c r="D84" s="31"/>
      <c r="E84" s="31"/>
      <c r="F84" s="31"/>
      <c r="G84" s="31" t="s">
        <v>361</v>
      </c>
      <c r="H84" s="31">
        <v>170810</v>
      </c>
      <c r="I84" s="31" t="s">
        <v>362</v>
      </c>
    </row>
    <row r="85" spans="1:9" x14ac:dyDescent="0.45">
      <c r="A85" s="3" t="s">
        <v>365</v>
      </c>
      <c r="B85" s="3" t="s">
        <v>366</v>
      </c>
      <c r="C85" s="31"/>
      <c r="D85" s="31"/>
      <c r="E85" s="31"/>
      <c r="F85" s="31"/>
      <c r="G85" s="31" t="s">
        <v>363</v>
      </c>
      <c r="H85" s="31">
        <v>34503</v>
      </c>
      <c r="I85" s="31" t="s">
        <v>364</v>
      </c>
    </row>
    <row r="86" spans="1:9" x14ac:dyDescent="0.45">
      <c r="A86" s="3" t="s">
        <v>367</v>
      </c>
      <c r="B86" s="3" t="s">
        <v>368</v>
      </c>
      <c r="C86" s="31"/>
      <c r="D86" s="31"/>
      <c r="E86" s="31"/>
      <c r="F86" s="31"/>
      <c r="G86" s="31" t="s">
        <v>365</v>
      </c>
      <c r="H86" s="31">
        <v>35714</v>
      </c>
      <c r="I86" s="31" t="s">
        <v>366</v>
      </c>
    </row>
    <row r="87" spans="1:9" x14ac:dyDescent="0.45">
      <c r="A87" s="3" t="s">
        <v>524</v>
      </c>
      <c r="B87" s="3" t="s">
        <v>525</v>
      </c>
      <c r="C87" s="31"/>
      <c r="D87" s="31"/>
      <c r="E87" s="31"/>
      <c r="F87" s="31"/>
      <c r="G87" s="31" t="s">
        <v>367</v>
      </c>
      <c r="H87" s="31">
        <v>43435</v>
      </c>
      <c r="I87" s="31" t="s">
        <v>368</v>
      </c>
    </row>
    <row r="88" spans="1:9" x14ac:dyDescent="0.45">
      <c r="A88" s="3" t="s">
        <v>369</v>
      </c>
      <c r="B88" s="3" t="s">
        <v>370</v>
      </c>
      <c r="C88" s="31"/>
      <c r="D88" s="31"/>
      <c r="E88" s="31"/>
      <c r="F88" s="31"/>
      <c r="G88" s="31" t="s">
        <v>524</v>
      </c>
      <c r="H88" s="31">
        <v>41360</v>
      </c>
      <c r="I88" s="31" t="s">
        <v>525</v>
      </c>
    </row>
    <row r="89" spans="1:9" x14ac:dyDescent="0.45">
      <c r="A89" s="3" t="s">
        <v>371</v>
      </c>
      <c r="B89" s="3" t="s">
        <v>372</v>
      </c>
      <c r="C89" s="31"/>
      <c r="D89" s="31"/>
      <c r="E89" s="31"/>
      <c r="F89" s="31"/>
      <c r="G89" s="31" t="s">
        <v>369</v>
      </c>
      <c r="H89" s="31">
        <v>117499</v>
      </c>
      <c r="I89" s="31" t="s">
        <v>370</v>
      </c>
    </row>
    <row r="90" spans="1:9" x14ac:dyDescent="0.45">
      <c r="A90" s="3" t="s">
        <v>484</v>
      </c>
      <c r="B90" s="3" t="s">
        <v>705</v>
      </c>
      <c r="C90" s="31"/>
      <c r="D90" s="31"/>
      <c r="E90" s="31"/>
      <c r="F90" s="31"/>
      <c r="G90" s="31" t="s">
        <v>371</v>
      </c>
      <c r="H90" s="31">
        <v>170235</v>
      </c>
      <c r="I90" s="31" t="s">
        <v>372</v>
      </c>
    </row>
    <row r="91" spans="1:9" x14ac:dyDescent="0.45">
      <c r="A91" s="3" t="s">
        <v>373</v>
      </c>
      <c r="B91" s="3" t="s">
        <v>374</v>
      </c>
      <c r="C91" s="31"/>
      <c r="D91" s="31"/>
      <c r="E91" s="31"/>
      <c r="F91" s="31"/>
      <c r="G91" s="3" t="s">
        <v>484</v>
      </c>
      <c r="H91" s="31">
        <v>59011</v>
      </c>
      <c r="I91" s="31" t="s">
        <v>705</v>
      </c>
    </row>
    <row r="92" spans="1:9" x14ac:dyDescent="0.45">
      <c r="A92" s="3" t="s">
        <v>572</v>
      </c>
      <c r="B92" s="3" t="s">
        <v>573</v>
      </c>
      <c r="C92" s="31"/>
      <c r="D92" s="31"/>
      <c r="E92" s="31"/>
      <c r="F92" s="31"/>
      <c r="G92" s="31" t="s">
        <v>373</v>
      </c>
      <c r="H92" s="31">
        <v>68651</v>
      </c>
      <c r="I92" s="31" t="s">
        <v>374</v>
      </c>
    </row>
    <row r="93" spans="1:9" x14ac:dyDescent="0.45">
      <c r="A93" s="3" t="s">
        <v>375</v>
      </c>
      <c r="B93" s="3" t="s">
        <v>376</v>
      </c>
      <c r="C93" s="31"/>
      <c r="D93" s="31"/>
      <c r="E93" s="31"/>
      <c r="F93" s="31"/>
      <c r="G93" s="31" t="s">
        <v>572</v>
      </c>
      <c r="H93" s="31">
        <v>166542</v>
      </c>
      <c r="I93" s="31" t="s">
        <v>573</v>
      </c>
    </row>
    <row r="94" spans="1:9" x14ac:dyDescent="0.45">
      <c r="A94" s="3" t="s">
        <v>377</v>
      </c>
      <c r="B94" s="3" t="s">
        <v>378</v>
      </c>
      <c r="C94" s="31"/>
      <c r="D94" s="31"/>
      <c r="E94" s="31"/>
      <c r="F94" s="31"/>
      <c r="G94" s="31" t="s">
        <v>375</v>
      </c>
      <c r="H94" s="31">
        <v>59416</v>
      </c>
      <c r="I94" s="31" t="s">
        <v>376</v>
      </c>
    </row>
    <row r="95" spans="1:9" x14ac:dyDescent="0.45">
      <c r="A95" s="3" t="s">
        <v>379</v>
      </c>
      <c r="B95" s="3" t="s">
        <v>380</v>
      </c>
      <c r="C95" s="31"/>
      <c r="D95" s="31"/>
      <c r="E95" s="31"/>
      <c r="F95" s="31"/>
      <c r="G95" s="31" t="s">
        <v>377</v>
      </c>
      <c r="H95" s="31">
        <v>144788</v>
      </c>
      <c r="I95" s="31" t="s">
        <v>378</v>
      </c>
    </row>
    <row r="96" spans="1:9" x14ac:dyDescent="0.45">
      <c r="A96" s="3" t="s">
        <v>381</v>
      </c>
      <c r="B96" s="3" t="s">
        <v>382</v>
      </c>
      <c r="C96" s="31"/>
      <c r="D96" s="31"/>
      <c r="E96" s="31"/>
      <c r="F96" s="31"/>
      <c r="G96" s="31" t="s">
        <v>379</v>
      </c>
      <c r="H96" s="31">
        <v>51137</v>
      </c>
      <c r="I96" s="31" t="s">
        <v>380</v>
      </c>
    </row>
    <row r="97" spans="1:9" x14ac:dyDescent="0.45">
      <c r="A97" s="3" t="s">
        <v>543</v>
      </c>
      <c r="B97" s="3" t="s">
        <v>717</v>
      </c>
      <c r="C97" s="31"/>
      <c r="D97" s="31"/>
      <c r="E97" s="31"/>
      <c r="F97" s="31"/>
      <c r="G97" s="31" t="s">
        <v>381</v>
      </c>
      <c r="H97" s="31">
        <v>52552</v>
      </c>
      <c r="I97" s="31" t="s">
        <v>382</v>
      </c>
    </row>
    <row r="98" spans="1:9" x14ac:dyDescent="0.45">
      <c r="A98" s="3" t="s">
        <v>383</v>
      </c>
      <c r="B98" s="3" t="s">
        <v>384</v>
      </c>
      <c r="C98" s="31"/>
      <c r="D98" s="31"/>
      <c r="E98" s="31"/>
      <c r="F98" s="31"/>
      <c r="G98" s="31" t="s">
        <v>543</v>
      </c>
      <c r="H98" s="31">
        <v>30188</v>
      </c>
      <c r="I98" s="31" t="s">
        <v>717</v>
      </c>
    </row>
    <row r="99" spans="1:9" x14ac:dyDescent="0.45">
      <c r="A99" s="3" t="s">
        <v>557</v>
      </c>
      <c r="B99" s="3" t="s">
        <v>726</v>
      </c>
      <c r="C99" s="31"/>
      <c r="D99" s="31"/>
      <c r="E99" s="31"/>
      <c r="F99" s="31"/>
      <c r="G99" s="31" t="s">
        <v>383</v>
      </c>
      <c r="H99" s="31">
        <v>44046</v>
      </c>
      <c r="I99" s="31" t="s">
        <v>384</v>
      </c>
    </row>
    <row r="100" spans="1:9" x14ac:dyDescent="0.45">
      <c r="A100" s="3" t="s">
        <v>385</v>
      </c>
      <c r="B100" s="3" t="s">
        <v>386</v>
      </c>
      <c r="C100" s="31"/>
      <c r="D100" s="31"/>
      <c r="E100" s="31"/>
      <c r="F100" s="31"/>
      <c r="G100" s="31" t="s">
        <v>557</v>
      </c>
      <c r="H100" s="31">
        <v>37080</v>
      </c>
      <c r="I100" s="31" t="s">
        <v>726</v>
      </c>
    </row>
    <row r="101" spans="1:9" x14ac:dyDescent="0.45">
      <c r="A101" s="3" t="s">
        <v>387</v>
      </c>
      <c r="B101" s="3" t="s">
        <v>388</v>
      </c>
      <c r="C101" s="31"/>
      <c r="D101" s="31"/>
      <c r="E101" s="31"/>
      <c r="F101" s="31"/>
      <c r="G101" s="31" t="s">
        <v>385</v>
      </c>
      <c r="H101" s="31">
        <v>76159</v>
      </c>
      <c r="I101" s="31" t="s">
        <v>386</v>
      </c>
    </row>
    <row r="102" spans="1:9" x14ac:dyDescent="0.45">
      <c r="A102" s="3" t="s">
        <v>389</v>
      </c>
      <c r="B102" s="3" t="s">
        <v>390</v>
      </c>
      <c r="C102" s="31"/>
      <c r="D102" s="31"/>
      <c r="E102" s="31"/>
      <c r="F102" s="31"/>
      <c r="G102" s="31" t="s">
        <v>387</v>
      </c>
      <c r="H102" s="31">
        <v>27626</v>
      </c>
      <c r="I102" s="31" t="s">
        <v>388</v>
      </c>
    </row>
    <row r="103" spans="1:9" x14ac:dyDescent="0.45">
      <c r="A103" s="3" t="s">
        <v>391</v>
      </c>
      <c r="B103" s="3" t="s">
        <v>392</v>
      </c>
      <c r="C103" s="31"/>
      <c r="D103" s="31"/>
      <c r="E103" s="31"/>
      <c r="F103" s="31"/>
      <c r="G103" s="31" t="s">
        <v>389</v>
      </c>
      <c r="H103" s="31">
        <v>45525</v>
      </c>
      <c r="I103" s="31" t="s">
        <v>390</v>
      </c>
    </row>
    <row r="104" spans="1:9" x14ac:dyDescent="0.45">
      <c r="A104" s="3" t="s">
        <v>393</v>
      </c>
      <c r="B104" s="3" t="s">
        <v>394</v>
      </c>
      <c r="C104" s="31"/>
      <c r="D104" s="31"/>
      <c r="E104" s="31"/>
      <c r="F104" s="31"/>
      <c r="G104" s="31" t="s">
        <v>391</v>
      </c>
      <c r="H104" s="31">
        <v>52689</v>
      </c>
      <c r="I104" s="31" t="s">
        <v>392</v>
      </c>
    </row>
    <row r="105" spans="1:9" x14ac:dyDescent="0.45">
      <c r="A105" s="3" t="s">
        <v>548</v>
      </c>
      <c r="B105" s="3" t="s">
        <v>728</v>
      </c>
      <c r="C105" s="31"/>
      <c r="D105" s="31"/>
      <c r="E105" s="31"/>
      <c r="F105" s="31"/>
      <c r="G105" s="31" t="s">
        <v>393</v>
      </c>
      <c r="H105" s="31">
        <v>57196</v>
      </c>
      <c r="I105" s="31" t="s">
        <v>394</v>
      </c>
    </row>
    <row r="106" spans="1:9" x14ac:dyDescent="0.45">
      <c r="A106" s="3" t="s">
        <v>395</v>
      </c>
      <c r="B106" s="3" t="s">
        <v>396</v>
      </c>
      <c r="C106" s="31"/>
      <c r="D106" s="31"/>
      <c r="E106" s="31"/>
      <c r="F106" s="31"/>
      <c r="G106" s="31" t="s">
        <v>548</v>
      </c>
      <c r="H106" s="31">
        <v>7807</v>
      </c>
      <c r="I106" s="31" t="s">
        <v>728</v>
      </c>
    </row>
    <row r="107" spans="1:9" x14ac:dyDescent="0.45">
      <c r="A107" s="3" t="s">
        <v>397</v>
      </c>
      <c r="B107" s="3" t="s">
        <v>398</v>
      </c>
      <c r="C107" s="31"/>
      <c r="D107" s="31"/>
      <c r="E107" s="31"/>
      <c r="F107" s="31"/>
      <c r="G107" s="31" t="s">
        <v>395</v>
      </c>
      <c r="H107" s="31">
        <v>56566</v>
      </c>
      <c r="I107" s="31" t="s">
        <v>396</v>
      </c>
    </row>
    <row r="108" spans="1:9" x14ac:dyDescent="0.45">
      <c r="A108" s="3" t="s">
        <v>399</v>
      </c>
      <c r="B108" s="3" t="s">
        <v>400</v>
      </c>
      <c r="C108" s="31"/>
      <c r="D108" s="31"/>
      <c r="E108" s="31"/>
      <c r="F108" s="31"/>
      <c r="G108" s="31" t="s">
        <v>397</v>
      </c>
      <c r="H108" s="31">
        <v>81920</v>
      </c>
      <c r="I108" s="31" t="s">
        <v>398</v>
      </c>
    </row>
    <row r="109" spans="1:9" x14ac:dyDescent="0.45">
      <c r="A109" s="3" t="s">
        <v>401</v>
      </c>
      <c r="B109" s="3" t="s">
        <v>402</v>
      </c>
      <c r="C109" s="31"/>
      <c r="D109" s="31"/>
      <c r="E109" s="31"/>
      <c r="F109" s="31"/>
      <c r="G109" s="31" t="s">
        <v>399</v>
      </c>
      <c r="H109" s="31">
        <v>53833</v>
      </c>
      <c r="I109" s="31" t="s">
        <v>400</v>
      </c>
    </row>
    <row r="110" spans="1:9" x14ac:dyDescent="0.45">
      <c r="A110" s="3" t="s">
        <v>403</v>
      </c>
      <c r="B110" s="3" t="s">
        <v>166</v>
      </c>
      <c r="C110" s="31"/>
      <c r="D110" s="31"/>
      <c r="E110" s="31"/>
      <c r="F110" s="31"/>
      <c r="G110" s="31" t="s">
        <v>401</v>
      </c>
      <c r="H110" s="31">
        <v>117497</v>
      </c>
      <c r="I110" s="31" t="s">
        <v>402</v>
      </c>
    </row>
    <row r="111" spans="1:9" x14ac:dyDescent="0.45">
      <c r="A111" s="3" t="s">
        <v>404</v>
      </c>
      <c r="B111" s="3" t="s">
        <v>405</v>
      </c>
      <c r="C111" s="31"/>
      <c r="D111" s="31"/>
      <c r="E111" s="31"/>
      <c r="F111" s="31"/>
      <c r="G111" s="31" t="s">
        <v>403</v>
      </c>
      <c r="H111" s="31">
        <v>59839</v>
      </c>
      <c r="I111" s="31" t="s">
        <v>166</v>
      </c>
    </row>
    <row r="112" spans="1:9" x14ac:dyDescent="0.45">
      <c r="A112" s="3" t="s">
        <v>516</v>
      </c>
      <c r="B112" s="3" t="s">
        <v>517</v>
      </c>
      <c r="C112" s="31"/>
      <c r="D112" s="31"/>
      <c r="E112" s="31"/>
      <c r="F112" s="31"/>
      <c r="G112" s="31" t="s">
        <v>404</v>
      </c>
      <c r="H112" s="31">
        <v>42699</v>
      </c>
      <c r="I112" s="31" t="s">
        <v>405</v>
      </c>
    </row>
    <row r="113" spans="1:9" x14ac:dyDescent="0.45">
      <c r="A113" s="3" t="s">
        <v>406</v>
      </c>
      <c r="B113" s="3" t="s">
        <v>407</v>
      </c>
      <c r="C113" s="31"/>
      <c r="D113" s="31"/>
      <c r="E113" s="31"/>
      <c r="F113" s="31"/>
      <c r="G113" s="31" t="s">
        <v>516</v>
      </c>
      <c r="H113" s="31">
        <v>46946</v>
      </c>
      <c r="I113" s="31" t="s">
        <v>517</v>
      </c>
    </row>
    <row r="114" spans="1:9" x14ac:dyDescent="0.45">
      <c r="A114" s="3" t="s">
        <v>408</v>
      </c>
      <c r="B114" s="3" t="s">
        <v>409</v>
      </c>
      <c r="C114" s="31"/>
      <c r="D114" s="31"/>
      <c r="E114" s="31"/>
      <c r="F114" s="31"/>
      <c r="G114" s="31" t="s">
        <v>406</v>
      </c>
      <c r="H114" s="31">
        <v>110700</v>
      </c>
      <c r="I114" s="31" t="s">
        <v>407</v>
      </c>
    </row>
    <row r="115" spans="1:9" x14ac:dyDescent="0.45">
      <c r="A115" s="3" t="s">
        <v>410</v>
      </c>
      <c r="B115" s="3" t="s">
        <v>411</v>
      </c>
      <c r="C115" s="31"/>
      <c r="D115" s="31"/>
      <c r="E115" s="31"/>
      <c r="F115" s="31"/>
      <c r="G115" s="31" t="s">
        <v>408</v>
      </c>
      <c r="H115" s="31">
        <v>58867</v>
      </c>
      <c r="I115" s="31" t="s">
        <v>409</v>
      </c>
    </row>
    <row r="116" spans="1:9" x14ac:dyDescent="0.45">
      <c r="A116" s="3" t="s">
        <v>577</v>
      </c>
      <c r="B116" s="3" t="s">
        <v>729</v>
      </c>
      <c r="C116" s="31"/>
      <c r="D116" s="31"/>
      <c r="E116" s="31"/>
      <c r="F116" s="31"/>
      <c r="G116" s="31" t="s">
        <v>410</v>
      </c>
      <c r="H116" s="31">
        <v>29920</v>
      </c>
      <c r="I116" s="31" t="s">
        <v>411</v>
      </c>
    </row>
    <row r="117" spans="1:9" x14ac:dyDescent="0.45">
      <c r="A117" s="3" t="s">
        <v>412</v>
      </c>
      <c r="B117" s="3" t="s">
        <v>413</v>
      </c>
      <c r="C117" s="31"/>
      <c r="D117" s="31"/>
      <c r="E117" s="31"/>
      <c r="F117" s="31"/>
      <c r="G117" s="31" t="s">
        <v>577</v>
      </c>
      <c r="H117" s="31">
        <v>50832</v>
      </c>
      <c r="I117" s="31" t="s">
        <v>729</v>
      </c>
    </row>
    <row r="118" spans="1:9" x14ac:dyDescent="0.45">
      <c r="A118" s="3" t="s">
        <v>414</v>
      </c>
      <c r="B118" s="3" t="s">
        <v>415</v>
      </c>
      <c r="C118" s="31"/>
      <c r="D118" s="31"/>
      <c r="E118" s="31"/>
      <c r="F118" s="31"/>
      <c r="G118" s="31" t="s">
        <v>412</v>
      </c>
      <c r="H118" s="31">
        <v>39540</v>
      </c>
      <c r="I118" s="31" t="s">
        <v>413</v>
      </c>
    </row>
    <row r="119" spans="1:9" x14ac:dyDescent="0.45">
      <c r="A119" s="3" t="s">
        <v>416</v>
      </c>
      <c r="B119" s="3" t="s">
        <v>537</v>
      </c>
      <c r="C119" s="31"/>
      <c r="D119" s="31"/>
      <c r="E119" s="31"/>
      <c r="F119" s="31"/>
      <c r="G119" s="31" t="s">
        <v>414</v>
      </c>
      <c r="H119" s="31">
        <v>65121</v>
      </c>
      <c r="I119" s="31" t="s">
        <v>415</v>
      </c>
    </row>
    <row r="120" spans="1:9" x14ac:dyDescent="0.45">
      <c r="A120" s="3" t="s">
        <v>418</v>
      </c>
      <c r="B120" s="3" t="s">
        <v>419</v>
      </c>
      <c r="C120" s="31"/>
      <c r="D120" s="31"/>
      <c r="E120" s="31"/>
      <c r="F120" s="31"/>
      <c r="G120" s="31" t="s">
        <v>416</v>
      </c>
      <c r="H120" s="31">
        <v>36785</v>
      </c>
      <c r="I120" s="31" t="s">
        <v>417</v>
      </c>
    </row>
    <row r="121" spans="1:9" x14ac:dyDescent="0.45">
      <c r="A121" s="3" t="s">
        <v>420</v>
      </c>
      <c r="B121" s="3" t="s">
        <v>421</v>
      </c>
      <c r="C121" s="31"/>
      <c r="D121" s="31"/>
      <c r="E121" s="31"/>
      <c r="F121" s="31"/>
      <c r="G121" s="31" t="s">
        <v>418</v>
      </c>
      <c r="H121" s="31">
        <v>169603</v>
      </c>
      <c r="I121" s="31" t="s">
        <v>419</v>
      </c>
    </row>
    <row r="122" spans="1:9" x14ac:dyDescent="0.45">
      <c r="A122" s="3" t="s">
        <v>422</v>
      </c>
      <c r="B122" s="3" t="s">
        <v>423</v>
      </c>
      <c r="C122" s="31"/>
      <c r="D122" s="31"/>
      <c r="E122" s="31"/>
      <c r="F122" s="31"/>
      <c r="G122" s="31" t="s">
        <v>420</v>
      </c>
      <c r="H122" s="31">
        <v>63141</v>
      </c>
      <c r="I122" s="31" t="s">
        <v>421</v>
      </c>
    </row>
    <row r="123" spans="1:9" x14ac:dyDescent="0.45">
      <c r="A123" s="3" t="s">
        <v>424</v>
      </c>
      <c r="B123" s="3" t="s">
        <v>425</v>
      </c>
      <c r="C123" s="31"/>
      <c r="D123" s="31"/>
      <c r="E123" s="31"/>
      <c r="F123" s="31"/>
      <c r="G123" s="31" t="s">
        <v>422</v>
      </c>
      <c r="H123" s="31">
        <v>43521</v>
      </c>
      <c r="I123" s="31" t="s">
        <v>423</v>
      </c>
    </row>
    <row r="124" spans="1:9" x14ac:dyDescent="0.45">
      <c r="A124" s="3" t="s">
        <v>426</v>
      </c>
      <c r="B124" s="3" t="s">
        <v>427</v>
      </c>
      <c r="C124" s="31"/>
      <c r="D124" s="31"/>
      <c r="E124" s="31"/>
      <c r="F124" s="31"/>
      <c r="G124" s="31" t="s">
        <v>424</v>
      </c>
      <c r="H124" s="31">
        <v>57549</v>
      </c>
      <c r="I124" s="31" t="s">
        <v>425</v>
      </c>
    </row>
    <row r="125" spans="1:9" x14ac:dyDescent="0.45">
      <c r="A125" s="3" t="s">
        <v>428</v>
      </c>
      <c r="B125" s="3" t="s">
        <v>429</v>
      </c>
      <c r="C125" s="31"/>
      <c r="D125" s="31"/>
      <c r="E125" s="31"/>
      <c r="F125" s="31"/>
      <c r="G125" s="31" t="s">
        <v>426</v>
      </c>
      <c r="H125" s="31">
        <v>152752</v>
      </c>
      <c r="I125" s="31" t="s">
        <v>427</v>
      </c>
    </row>
    <row r="126" spans="1:9" x14ac:dyDescent="0.45">
      <c r="A126" s="3" t="s">
        <v>430</v>
      </c>
      <c r="B126" s="3" t="s">
        <v>431</v>
      </c>
      <c r="C126" s="31"/>
      <c r="D126" s="31"/>
      <c r="E126" s="31"/>
      <c r="F126" s="31"/>
      <c r="G126" s="31" t="s">
        <v>428</v>
      </c>
      <c r="H126" s="31">
        <v>54563</v>
      </c>
      <c r="I126" s="31" t="s">
        <v>429</v>
      </c>
    </row>
    <row r="127" spans="1:9" x14ac:dyDescent="0.45">
      <c r="A127" s="3" t="s">
        <v>432</v>
      </c>
      <c r="B127" s="3" t="s">
        <v>433</v>
      </c>
      <c r="C127" s="31"/>
      <c r="D127" s="31"/>
      <c r="E127" s="31"/>
      <c r="F127" s="31"/>
      <c r="G127" s="31" t="s">
        <v>430</v>
      </c>
      <c r="H127" s="31">
        <v>261905</v>
      </c>
      <c r="I127" s="31" t="s">
        <v>431</v>
      </c>
    </row>
    <row r="128" spans="1:9" x14ac:dyDescent="0.45">
      <c r="A128" s="3" t="s">
        <v>434</v>
      </c>
      <c r="B128" s="3" t="s">
        <v>435</v>
      </c>
      <c r="C128" s="31"/>
      <c r="D128" s="31"/>
      <c r="E128" s="31"/>
      <c r="F128" s="31"/>
      <c r="G128" s="31" t="s">
        <v>432</v>
      </c>
      <c r="H128" s="31">
        <v>47941</v>
      </c>
      <c r="I128" s="31" t="s">
        <v>433</v>
      </c>
    </row>
    <row r="129" spans="1:9" x14ac:dyDescent="0.45">
      <c r="A129" s="3" t="s">
        <v>436</v>
      </c>
      <c r="B129" s="3" t="s">
        <v>437</v>
      </c>
      <c r="C129" s="31"/>
      <c r="D129" s="31"/>
      <c r="E129" s="31"/>
      <c r="F129" s="31"/>
      <c r="G129" s="31" t="s">
        <v>434</v>
      </c>
      <c r="H129" s="31">
        <v>50239</v>
      </c>
      <c r="I129" s="31" t="s">
        <v>435</v>
      </c>
    </row>
    <row r="130" spans="1:9" x14ac:dyDescent="0.45">
      <c r="A130" s="3" t="s">
        <v>570</v>
      </c>
      <c r="B130" s="3" t="s">
        <v>730</v>
      </c>
      <c r="C130" s="31"/>
      <c r="D130" s="31"/>
      <c r="E130" s="31"/>
      <c r="F130" s="31"/>
      <c r="G130" s="31" t="s">
        <v>436</v>
      </c>
      <c r="H130" s="31">
        <v>50223</v>
      </c>
      <c r="I130" s="31" t="s">
        <v>437</v>
      </c>
    </row>
    <row r="131" spans="1:9" x14ac:dyDescent="0.45">
      <c r="A131" s="3" t="s">
        <v>493</v>
      </c>
      <c r="B131" s="3" t="s">
        <v>731</v>
      </c>
      <c r="C131" s="31"/>
      <c r="D131" s="31"/>
      <c r="E131" s="31"/>
      <c r="F131" s="31"/>
      <c r="G131" s="31" t="s">
        <v>570</v>
      </c>
      <c r="H131" s="31">
        <v>40620</v>
      </c>
      <c r="I131" s="31" t="s">
        <v>730</v>
      </c>
    </row>
    <row r="132" spans="1:9" x14ac:dyDescent="0.45">
      <c r="A132" s="3" t="s">
        <v>438</v>
      </c>
      <c r="B132" s="3" t="s">
        <v>439</v>
      </c>
      <c r="C132" s="31"/>
      <c r="D132" s="31"/>
      <c r="E132" s="31"/>
      <c r="F132" s="31"/>
      <c r="G132" s="31" t="s">
        <v>493</v>
      </c>
      <c r="H132" s="31">
        <v>43762</v>
      </c>
      <c r="I132" s="31" t="s">
        <v>731</v>
      </c>
    </row>
    <row r="133" spans="1:9" x14ac:dyDescent="0.45">
      <c r="A133" s="3" t="s">
        <v>440</v>
      </c>
      <c r="B133" s="3" t="s">
        <v>441</v>
      </c>
      <c r="C133" s="31"/>
      <c r="D133" s="31"/>
      <c r="E133" s="31"/>
      <c r="F133" s="31"/>
      <c r="G133" s="31" t="s">
        <v>438</v>
      </c>
      <c r="H133" s="31">
        <v>25423</v>
      </c>
      <c r="I133" s="31" t="s">
        <v>439</v>
      </c>
    </row>
    <row r="134" spans="1:9" x14ac:dyDescent="0.45">
      <c r="A134" s="3" t="s">
        <v>442</v>
      </c>
      <c r="B134" s="3" t="s">
        <v>443</v>
      </c>
      <c r="C134" s="31"/>
      <c r="D134" s="31"/>
      <c r="E134" s="31"/>
      <c r="F134" s="31"/>
      <c r="G134" s="31" t="s">
        <v>440</v>
      </c>
      <c r="H134" s="31">
        <v>70973</v>
      </c>
      <c r="I134" s="31" t="s">
        <v>441</v>
      </c>
    </row>
    <row r="135" spans="1:9" x14ac:dyDescent="0.45">
      <c r="A135" s="3" t="s">
        <v>444</v>
      </c>
      <c r="B135" s="3" t="s">
        <v>445</v>
      </c>
      <c r="C135" s="31"/>
      <c r="D135" s="31"/>
      <c r="E135" s="31"/>
      <c r="F135" s="31"/>
      <c r="G135" s="31" t="s">
        <v>442</v>
      </c>
      <c r="H135" s="31">
        <v>56087</v>
      </c>
      <c r="I135" s="31" t="s">
        <v>443</v>
      </c>
    </row>
    <row r="136" spans="1:9" x14ac:dyDescent="0.45">
      <c r="A136" s="3" t="s">
        <v>446</v>
      </c>
      <c r="B136" s="3" t="s">
        <v>447</v>
      </c>
      <c r="C136" s="31"/>
      <c r="D136" s="31"/>
      <c r="E136" s="31"/>
      <c r="F136" s="31"/>
      <c r="G136" s="31" t="s">
        <v>444</v>
      </c>
      <c r="H136" s="31">
        <v>72893</v>
      </c>
      <c r="I136" s="31" t="s">
        <v>445</v>
      </c>
    </row>
    <row r="137" spans="1:9" x14ac:dyDescent="0.45">
      <c r="A137" s="3" t="s">
        <v>448</v>
      </c>
      <c r="B137" s="3" t="s">
        <v>449</v>
      </c>
      <c r="C137" s="31"/>
      <c r="D137" s="31"/>
      <c r="E137" s="31"/>
      <c r="F137" s="31"/>
      <c r="G137" s="31" t="s">
        <v>446</v>
      </c>
      <c r="H137" s="31">
        <v>68157</v>
      </c>
      <c r="I137" s="31" t="s">
        <v>447</v>
      </c>
    </row>
    <row r="138" spans="1:9" x14ac:dyDescent="0.45">
      <c r="A138" s="3" t="s">
        <v>450</v>
      </c>
      <c r="B138" s="3" t="s">
        <v>451</v>
      </c>
      <c r="C138" s="31"/>
      <c r="D138" s="31"/>
      <c r="E138" s="31"/>
      <c r="F138" s="31"/>
      <c r="G138" s="31" t="s">
        <v>448</v>
      </c>
      <c r="H138" s="31">
        <v>67017</v>
      </c>
      <c r="I138" s="31" t="s">
        <v>449</v>
      </c>
    </row>
    <row r="139" spans="1:9" x14ac:dyDescent="0.45">
      <c r="A139" s="3" t="s">
        <v>452</v>
      </c>
      <c r="B139" s="3" t="s">
        <v>453</v>
      </c>
      <c r="C139" s="31"/>
      <c r="D139" s="31"/>
      <c r="E139" s="31"/>
      <c r="F139" s="31"/>
      <c r="G139" s="31" t="s">
        <v>450</v>
      </c>
      <c r="H139" s="31">
        <v>63840</v>
      </c>
      <c r="I139" s="31" t="s">
        <v>451</v>
      </c>
    </row>
    <row r="140" spans="1:9" x14ac:dyDescent="0.45">
      <c r="A140" s="3" t="s">
        <v>454</v>
      </c>
      <c r="B140" s="3" t="s">
        <v>455</v>
      </c>
      <c r="C140" s="31"/>
      <c r="D140" s="31"/>
      <c r="E140" s="31"/>
      <c r="F140" s="31"/>
      <c r="G140" s="31" t="s">
        <v>452</v>
      </c>
      <c r="H140" s="31">
        <v>44484</v>
      </c>
      <c r="I140" s="31" t="s">
        <v>453</v>
      </c>
    </row>
    <row r="141" spans="1:9" x14ac:dyDescent="0.45">
      <c r="A141" s="3" t="s">
        <v>456</v>
      </c>
      <c r="B141" s="3" t="s">
        <v>457</v>
      </c>
      <c r="C141" s="31"/>
      <c r="D141" s="31"/>
      <c r="E141" s="31"/>
      <c r="F141" s="31"/>
      <c r="G141" s="31" t="s">
        <v>454</v>
      </c>
      <c r="H141" s="31">
        <v>115928</v>
      </c>
      <c r="I141" s="31" t="s">
        <v>455</v>
      </c>
    </row>
    <row r="142" spans="1:9" x14ac:dyDescent="0.45">
      <c r="A142" s="3" t="s">
        <v>458</v>
      </c>
      <c r="B142" s="3" t="s">
        <v>459</v>
      </c>
      <c r="C142" s="31"/>
      <c r="D142" s="31"/>
      <c r="E142" s="31"/>
      <c r="F142" s="31"/>
      <c r="G142" s="31" t="s">
        <v>456</v>
      </c>
      <c r="H142" s="31">
        <v>35623</v>
      </c>
      <c r="I142" s="31" t="s">
        <v>457</v>
      </c>
    </row>
    <row r="143" spans="1:9" x14ac:dyDescent="0.45">
      <c r="A143" s="3" t="s">
        <v>506</v>
      </c>
      <c r="B143" s="3" t="s">
        <v>507</v>
      </c>
      <c r="C143" s="31"/>
      <c r="D143" s="31"/>
      <c r="E143" s="31"/>
      <c r="F143" s="31"/>
      <c r="G143" s="31" t="s">
        <v>458</v>
      </c>
      <c r="H143" s="31">
        <v>174672</v>
      </c>
      <c r="I143" s="31" t="s">
        <v>459</v>
      </c>
    </row>
    <row r="144" spans="1:9" x14ac:dyDescent="0.45">
      <c r="A144" s="3" t="s">
        <v>460</v>
      </c>
      <c r="B144" s="3" t="s">
        <v>461</v>
      </c>
      <c r="C144" s="31"/>
      <c r="D144" s="31"/>
      <c r="E144" s="31"/>
      <c r="F144" s="31"/>
      <c r="G144" s="31" t="s">
        <v>506</v>
      </c>
      <c r="H144" s="31">
        <v>47445</v>
      </c>
      <c r="I144" s="31" t="s">
        <v>507</v>
      </c>
    </row>
    <row r="145" spans="1:9" x14ac:dyDescent="0.45">
      <c r="A145" s="3" t="s">
        <v>462</v>
      </c>
      <c r="B145" s="3" t="s">
        <v>463</v>
      </c>
      <c r="C145" s="31"/>
      <c r="D145" s="31"/>
      <c r="E145" s="31"/>
      <c r="F145" s="31"/>
      <c r="G145" s="31" t="s">
        <v>460</v>
      </c>
      <c r="H145" s="31">
        <v>68388</v>
      </c>
      <c r="I145" s="31" t="s">
        <v>461</v>
      </c>
    </row>
    <row r="146" spans="1:9" x14ac:dyDescent="0.45">
      <c r="A146" s="3" t="s">
        <v>555</v>
      </c>
      <c r="B146" s="3" t="s">
        <v>727</v>
      </c>
      <c r="C146" s="31"/>
      <c r="D146" s="31"/>
      <c r="E146" s="31"/>
      <c r="F146" s="31"/>
      <c r="G146" s="31" t="s">
        <v>462</v>
      </c>
      <c r="H146" s="31">
        <v>105692</v>
      </c>
      <c r="I146" s="31" t="s">
        <v>463</v>
      </c>
    </row>
    <row r="147" spans="1:9" x14ac:dyDescent="0.45">
      <c r="A147" s="3" t="s">
        <v>464</v>
      </c>
      <c r="B147" s="3" t="s">
        <v>465</v>
      </c>
      <c r="C147" s="31"/>
      <c r="D147" s="31"/>
      <c r="E147" s="31"/>
      <c r="F147" s="31"/>
      <c r="G147" s="31" t="s">
        <v>555</v>
      </c>
      <c r="H147" s="31">
        <v>34604</v>
      </c>
      <c r="I147" s="31" t="s">
        <v>727</v>
      </c>
    </row>
    <row r="148" spans="1:9" x14ac:dyDescent="0.45">
      <c r="A148" s="3" t="s">
        <v>466</v>
      </c>
      <c r="B148" s="3" t="s">
        <v>467</v>
      </c>
      <c r="C148" s="31"/>
      <c r="D148" s="31"/>
      <c r="E148" s="31"/>
      <c r="F148" s="31"/>
      <c r="G148" s="31" t="s">
        <v>464</v>
      </c>
      <c r="H148" s="31">
        <v>67576</v>
      </c>
      <c r="I148" s="31" t="s">
        <v>465</v>
      </c>
    </row>
    <row r="149" spans="1:9" x14ac:dyDescent="0.45">
      <c r="A149" s="3" t="s">
        <v>468</v>
      </c>
      <c r="B149" s="3" t="s">
        <v>469</v>
      </c>
      <c r="C149" s="31"/>
      <c r="D149" s="31"/>
      <c r="E149" s="31"/>
      <c r="F149" s="31"/>
      <c r="G149" s="31" t="s">
        <v>466</v>
      </c>
      <c r="H149" s="31">
        <v>39532</v>
      </c>
      <c r="I149" s="31" t="s">
        <v>467</v>
      </c>
    </row>
    <row r="150" spans="1:9" x14ac:dyDescent="0.45">
      <c r="A150" s="3" t="s">
        <v>470</v>
      </c>
      <c r="B150" s="3" t="s">
        <v>471</v>
      </c>
      <c r="C150" s="31"/>
      <c r="D150" s="31"/>
      <c r="E150" s="31"/>
      <c r="F150" s="31"/>
      <c r="G150" s="31" t="s">
        <v>468</v>
      </c>
      <c r="H150" s="31">
        <v>61244</v>
      </c>
      <c r="I150" s="31" t="s">
        <v>469</v>
      </c>
    </row>
    <row r="151" spans="1:9" x14ac:dyDescent="0.45">
      <c r="A151" s="3" t="s">
        <v>472</v>
      </c>
      <c r="B151" s="3" t="s">
        <v>473</v>
      </c>
      <c r="C151" s="31"/>
      <c r="D151" s="31"/>
      <c r="E151" s="31"/>
      <c r="F151" s="31"/>
      <c r="G151" s="31" t="s">
        <v>470</v>
      </c>
      <c r="H151" s="31">
        <v>117783</v>
      </c>
      <c r="I151" s="31" t="s">
        <v>471</v>
      </c>
    </row>
    <row r="152" spans="1:9" x14ac:dyDescent="0.45">
      <c r="A152" s="31"/>
      <c r="B152" s="31"/>
      <c r="C152" s="31"/>
      <c r="D152" s="31"/>
      <c r="E152" s="31"/>
      <c r="F152" s="31"/>
      <c r="G152" s="31" t="s">
        <v>472</v>
      </c>
      <c r="H152" s="31">
        <v>36572</v>
      </c>
      <c r="I152" s="31" t="s">
        <v>473</v>
      </c>
    </row>
    <row r="153" spans="1:9" x14ac:dyDescent="0.45">
      <c r="A153" s="31"/>
      <c r="B153" s="31"/>
      <c r="C153" s="31"/>
      <c r="D153" s="31"/>
      <c r="E153" s="31"/>
      <c r="F153" s="31"/>
      <c r="G153" s="31" t="s">
        <v>550</v>
      </c>
      <c r="H153" s="31">
        <v>368</v>
      </c>
      <c r="I153" s="31" t="s">
        <v>736</v>
      </c>
    </row>
    <row r="154" spans="1:9" x14ac:dyDescent="0.45">
      <c r="A154" s="31"/>
      <c r="B154" s="31"/>
      <c r="C154" s="31"/>
      <c r="D154" s="31"/>
      <c r="E154" s="31"/>
      <c r="F154" s="31"/>
      <c r="G154" s="31" t="s">
        <v>13</v>
      </c>
      <c r="H154" s="31">
        <v>11954618</v>
      </c>
      <c r="I154" s="31" t="s">
        <v>737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1 0 6 f 7 c 3 2 - d 5 d 8 - 4 d 5 3 - a 3 e 9 - e 3 9 8 b 7 f 3 8 9 c c "   x m l n s = " h t t p : / / s c h e m a s . m i c r o s o f t . c o m / D a t a M a s h u p " > A A A A A B g D A A B Q S w M E F A A C A A g A D F + D U H W / N V e o A A A A + A A A A B I A H A B D b 2 5 m a W c v U G F j a 2 F n Z S 5 4 b W w g o h g A K K A U A A A A A A A A A A A A A A A A A A A A A A A A A A A A h Y 9 N C s I w G E S v U r J v / t S i 5 W s K u n B j Q R D E b Y m x D b a p N K n p 3 V x 4 J K 9 g Q a v u X M 7 w B t 4 8 b n d I + 7 o K r q q 1 u j E J Y p i i Q B n Z H L U p E t S 5 U z h H q Y B t L s 9 5 o Y I B N j b u r U 5 Q 6 d w l J s R 7 j / 0 E N 2 1 B O K W M H L L N T p a q z k N t r M u N V O i z O v 5 f I Q H 7 l 4 z g O G J 4 x h Y c T y M G Z K w h 0 + a L 8 M E Y U y A / J a y 6 y n W t E s q E 6 y W Q M Q J 5 v x B P U E s D B B Q A A g A I A A x f g 1 A 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M X 4 N Q K I p H u A 4 A A A A R A A A A E w A c A E Z v c m 1 1 b G F z L 1 N l Y 3 R p b 2 4 x L m 0 g o h g A K K A U A A A A A A A A A A A A A A A A A A A A A A A A A A A A K 0 5 N L s n M z 1 M I h t C G 1 g B Q S w E C L Q A U A A I A C A A M X 4 N Q d b 8 1 V 6 g A A A D 4 A A A A E g A A A A A A A A A A A A A A A A A A A A A A Q 2 9 u Z m l n L 1 B h Y 2 t h Z 2 U u e G 1 s U E s B A i 0 A F A A C A A g A D F + D U A / K 6 a u k A A A A 6 Q A A A B M A A A A A A A A A A A A A A A A A 9 A A A A F t D b 2 5 0 Z W 5 0 X 1 R 5 c G V z X S 5 4 b W x Q S w E C L Q A U A A I A C A A M X 4 N Q 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p U 6 v / d 3 a 4 0 K k Z q x X s I O M T g A A A A A C A A A A A A A D Z g A A w A A A A B A A A A B k u b F 0 z 1 V p U o p 2 Q s 7 V V C Y J A A A A A A S A A A C g A A A A E A A A A M / r Y h n + m q K z O 0 5 B I x 0 3 c i t Q A A A A m K H u N p h t d 0 W e l Z 0 s 7 T R G V O q Q l s J M 7 2 S 4 0 k t S Z G M 4 P + l d S l m e a J k f + K O V W I S M 2 U 9 k Q 5 f Z W C G b z C + 1 n K t L A J E L Z Q T i Z Z R s j 2 J Y 0 s t 5 6 Y h U x w I U A A A A C F 9 r I p k X + / / 0 g R 9 O i + T z V b g W V N E = < / 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011AD104DFA24DA61517ED9D8305F3" ma:contentTypeVersion="13" ma:contentTypeDescription="Create a new document." ma:contentTypeScope="" ma:versionID="fd22c279af74da43c5241ed53ace5fd5">
  <xsd:schema xmlns:xsd="http://www.w3.org/2001/XMLSchema" xmlns:xs="http://www.w3.org/2001/XMLSchema" xmlns:p="http://schemas.microsoft.com/office/2006/metadata/properties" xmlns:ns3="bfcd750e-d6cc-4864-94d2-4b4a6ccfbb99" xmlns:ns4="2e951769-34ab-4dde-9218-b02c9f95851f" targetNamespace="http://schemas.microsoft.com/office/2006/metadata/properties" ma:root="true" ma:fieldsID="659ea64d9ca4913cb4d63a14565c9b57" ns3:_="" ns4:_="">
    <xsd:import namespace="bfcd750e-d6cc-4864-94d2-4b4a6ccfbb99"/>
    <xsd:import namespace="2e951769-34ab-4dde-9218-b02c9f95851f"/>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d750e-d6cc-4864-94d2-4b4a6ccfbb99"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e951769-34ab-4dde-9218-b02c9f95851f"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BEBF730-6D2D-41A9-9996-370F1D0FD691}">
  <ds:schemaRefs>
    <ds:schemaRef ds:uri="http://schemas.microsoft.com/DataMashup"/>
  </ds:schemaRefs>
</ds:datastoreItem>
</file>

<file path=customXml/itemProps2.xml><?xml version="1.0" encoding="utf-8"?>
<ds:datastoreItem xmlns:ds="http://schemas.openxmlformats.org/officeDocument/2006/customXml" ds:itemID="{A8538529-7B49-4FA2-AF97-F5E188F0C907}">
  <ds:schemaRefs>
    <ds:schemaRef ds:uri="http://schemas.microsoft.com/sharepoint/v3/contenttype/forms"/>
  </ds:schemaRefs>
</ds:datastoreItem>
</file>

<file path=customXml/itemProps3.xml><?xml version="1.0" encoding="utf-8"?>
<ds:datastoreItem xmlns:ds="http://schemas.openxmlformats.org/officeDocument/2006/customXml" ds:itemID="{F01E022A-A9EC-4921-8EB9-CBAD241388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cd750e-d6cc-4864-94d2-4b4a6ccfbb99"/>
    <ds:schemaRef ds:uri="2e951769-34ab-4dde-9218-b02c9f9585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0BA3732-17A4-45EE-9732-12E8141E8397}">
  <ds:schemaRefs>
    <ds:schemaRef ds:uri="http://www.w3.org/XML/1998/namespace"/>
    <ds:schemaRef ds:uri="http://schemas.microsoft.com/office/2006/documentManagement/types"/>
    <ds:schemaRef ds:uri="http://purl.org/dc/elements/1.1/"/>
    <ds:schemaRef ds:uri="http://purl.org/dc/dcmitype/"/>
    <ds:schemaRef ds:uri="bfcd750e-d6cc-4864-94d2-4b4a6ccfbb99"/>
    <ds:schemaRef ds:uri="http://schemas.microsoft.com/office/infopath/2007/PartnerControls"/>
    <ds:schemaRef ds:uri="http://purl.org/dc/terms/"/>
    <ds:schemaRef ds:uri="http://schemas.openxmlformats.org/package/2006/metadata/core-properties"/>
    <ds:schemaRef ds:uri="2e951769-34ab-4dde-9218-b02c9f95851f"/>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Introduction</vt:lpstr>
      <vt:lpstr>1. National profile</vt:lpstr>
      <vt:lpstr>2. LA profile</vt:lpstr>
      <vt:lpstr>3. Data sources - Prevalence</vt:lpstr>
      <vt:lpstr>4. Data sources - Known service</vt:lpstr>
      <vt:lpstr>5. Data sources - babies</vt:lpstr>
      <vt:lpstr>6. Data sources - LA info</vt:lpstr>
      <vt:lpstr>LA information raw data</vt:lpstr>
      <vt:lpstr>LA lookup</vt:lpstr>
      <vt:lpstr>High-risk C19 raw data</vt:lpstr>
      <vt:lpstr>services_pivot</vt:lpstr>
      <vt:lpstr>Known to services raw data</vt:lpstr>
      <vt:lpstr>underlying need_pivot</vt:lpstr>
      <vt:lpstr>Prevalence raw data</vt:lpstr>
      <vt:lpstr>high risk_pivot</vt:lpstr>
      <vt:lpstr>'LA lookup'!la_list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CHOWDRY, Haroon - Children's Commissioner</dc:creator>
  <cp:keywords/>
  <dc:description/>
  <cp:lastModifiedBy>CHOWDRY, Haroon - Children's Commissioner</cp:lastModifiedBy>
  <cp:revision/>
  <dcterms:created xsi:type="dcterms:W3CDTF">2020-04-02T11:16:11Z</dcterms:created>
  <dcterms:modified xsi:type="dcterms:W3CDTF">2020-05-06T14:31:12Z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0x01010005011AD104DFA24DA61517ED9D8305F3</vt:lpwstr>
  </property>
</Properties>
</file>